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ml.chartshapes+xml"/>
  <Override PartName="/xl/charts/chart5.xml" ContentType="application/vnd.openxmlformats-officedocument.drawingml.chart+xml"/>
  <Override PartName="/xl/drawings/drawing3.xml" ContentType="application/vnd.openxmlformats-officedocument.drawingml.chartshapes+xml"/>
  <Override PartName="/xl/charts/chart6.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website\Observatory\Economy\short term internation migration inflow\"/>
    </mc:Choice>
  </mc:AlternateContent>
  <workbookProtection workbookPassword="CE46" lockStructure="1"/>
  <bookViews>
    <workbookView xWindow="0" yWindow="0" windowWidth="20490" windowHeight="7755" firstSheet="1" activeTab="1"/>
  </bookViews>
  <sheets>
    <sheet name="urban rural" sheetId="1" state="veryHidden" r:id="rId1"/>
    <sheet name="members" sheetId="2" r:id="rId2"/>
    <sheet name="2008" sheetId="3" state="veryHidden" r:id="rId3"/>
    <sheet name="2009" sheetId="4" state="veryHidden" r:id="rId4"/>
    <sheet name="2010" sheetId="5" state="veryHidden" r:id="rId5"/>
    <sheet name="2011" sheetId="6" state="veryHidden" r:id="rId6"/>
    <sheet name="Rural 80" sheetId="7" state="veryHidden" r:id="rId7"/>
    <sheet name="R80 actual" sheetId="14" state="veryHidden" r:id="rId8"/>
    <sheet name="Sheet2" sheetId="8" state="veryHidden" r:id="rId9"/>
    <sheet name="Rural 50" sheetId="9" state="veryHidden" r:id="rId10"/>
    <sheet name="Significant Rural" sheetId="10" state="veryHidden" r:id="rId11"/>
    <sheet name="Other Urban" sheetId="11" state="veryHidden" r:id="rId12"/>
    <sheet name="Large Urban" sheetId="12" state="veryHidden" r:id="rId13"/>
    <sheet name="Major Urban" sheetId="13" state="veryHidden" r:id="rId14"/>
  </sheets>
  <externalReferences>
    <externalReference r:id="rId15"/>
  </externalReferences>
  <definedNames>
    <definedName name="_xlnm._FilterDatabase" localSheetId="0" hidden="1">'urban rural'!$A$10:$S$10</definedName>
  </definedNames>
  <calcPr calcId="152511"/>
</workbook>
</file>

<file path=xl/calcChain.xml><?xml version="1.0" encoding="utf-8"?>
<calcChain xmlns="http://schemas.openxmlformats.org/spreadsheetml/2006/main">
  <c r="O12" i="1" l="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11"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62" i="2"/>
  <c r="D61" i="2"/>
  <c r="D42" i="2"/>
  <c r="D41" i="2"/>
  <c r="D22" i="2"/>
  <c r="D21" i="2"/>
  <c r="D60" i="2"/>
  <c r="D59" i="2"/>
  <c r="D40" i="2"/>
  <c r="D39" i="2"/>
  <c r="D20" i="2"/>
  <c r="D19" i="2"/>
  <c r="D58" i="2"/>
  <c r="D38" i="2"/>
  <c r="D18" i="2"/>
  <c r="AH15" i="6"/>
  <c r="AH16" i="6"/>
  <c r="AH17" i="6"/>
  <c r="AH18" i="6"/>
  <c r="AH19" i="6"/>
  <c r="AH20" i="6"/>
  <c r="AH21" i="6"/>
  <c r="AH22" i="6"/>
  <c r="AH23" i="6"/>
  <c r="AH24" i="6"/>
  <c r="AH25" i="6"/>
  <c r="AH26" i="6"/>
  <c r="AH27" i="6"/>
  <c r="AH28" i="6"/>
  <c r="AH29" i="6"/>
  <c r="AH30" i="6"/>
  <c r="AH31" i="6"/>
  <c r="AH32" i="6"/>
  <c r="AH33" i="6"/>
  <c r="AH34" i="6"/>
  <c r="AH35" i="6"/>
  <c r="AH36" i="6"/>
  <c r="AH37" i="6"/>
  <c r="AH38" i="6"/>
  <c r="AH39" i="6"/>
  <c r="AH40" i="6"/>
  <c r="AH41" i="6"/>
  <c r="AH42" i="6"/>
  <c r="AH43" i="6"/>
  <c r="AH44" i="6"/>
  <c r="AH45" i="6"/>
  <c r="AH46" i="6"/>
  <c r="AH47" i="6"/>
  <c r="AH48" i="6"/>
  <c r="AH49" i="6"/>
  <c r="AH50" i="6"/>
  <c r="AH51" i="6"/>
  <c r="AH52" i="6"/>
  <c r="AH53" i="6"/>
  <c r="AH54" i="6"/>
  <c r="AH55" i="6"/>
  <c r="AH56" i="6"/>
  <c r="AH57" i="6"/>
  <c r="AH58" i="6"/>
  <c r="AH59" i="6"/>
  <c r="AH60" i="6"/>
  <c r="AH61" i="6"/>
  <c r="AH62" i="6"/>
  <c r="AH63" i="6"/>
  <c r="AH64" i="6"/>
  <c r="AH65" i="6"/>
  <c r="AH66" i="6"/>
  <c r="AH67" i="6"/>
  <c r="AH68" i="6"/>
  <c r="AH69" i="6"/>
  <c r="AH70" i="6"/>
  <c r="AH71" i="6"/>
  <c r="AH72" i="6"/>
  <c r="AH73" i="6"/>
  <c r="AH74" i="6"/>
  <c r="AH75" i="6"/>
  <c r="AH76" i="6"/>
  <c r="AH77" i="6"/>
  <c r="AH78" i="6"/>
  <c r="AH79" i="6"/>
  <c r="AH80" i="6"/>
  <c r="AH81" i="6"/>
  <c r="AH82" i="6"/>
  <c r="AH83" i="6"/>
  <c r="AH84" i="6"/>
  <c r="AH85" i="6"/>
  <c r="AH86" i="6"/>
  <c r="AH87" i="6"/>
  <c r="AH88" i="6"/>
  <c r="AH89" i="6"/>
  <c r="AH90" i="6"/>
  <c r="AH91" i="6"/>
  <c r="AH92" i="6"/>
  <c r="AH93" i="6"/>
  <c r="AH94" i="6"/>
  <c r="AH95" i="6"/>
  <c r="AH96" i="6"/>
  <c r="AH97" i="6"/>
  <c r="AH98" i="6"/>
  <c r="AH99" i="6"/>
  <c r="AH100" i="6"/>
  <c r="AH101" i="6"/>
  <c r="AH102" i="6"/>
  <c r="AH103" i="6"/>
  <c r="AH104" i="6"/>
  <c r="AH105" i="6"/>
  <c r="AH106" i="6"/>
  <c r="AH107" i="6"/>
  <c r="AH108" i="6"/>
  <c r="AH109" i="6"/>
  <c r="AH110" i="6"/>
  <c r="AH111" i="6"/>
  <c r="AH112" i="6"/>
  <c r="AH113" i="6"/>
  <c r="AH114" i="6"/>
  <c r="AH115" i="6"/>
  <c r="AH116" i="6"/>
  <c r="AH117" i="6"/>
  <c r="AH118" i="6"/>
  <c r="AH119" i="6"/>
  <c r="AH120" i="6"/>
  <c r="AH121" i="6"/>
  <c r="AH122" i="6"/>
  <c r="AH123" i="6"/>
  <c r="AH124" i="6"/>
  <c r="AH125" i="6"/>
  <c r="AH126" i="6"/>
  <c r="AH127" i="6"/>
  <c r="AH128" i="6"/>
  <c r="AH129" i="6"/>
  <c r="AH130" i="6"/>
  <c r="AH131" i="6"/>
  <c r="AH132" i="6"/>
  <c r="AH133" i="6"/>
  <c r="AH134" i="6"/>
  <c r="AH135" i="6"/>
  <c r="AH136" i="6"/>
  <c r="AH137" i="6"/>
  <c r="AH138" i="6"/>
  <c r="AH139" i="6"/>
  <c r="AH140" i="6"/>
  <c r="AH141" i="6"/>
  <c r="AH142" i="6"/>
  <c r="AH143" i="6"/>
  <c r="AH144" i="6"/>
  <c r="AH145" i="6"/>
  <c r="AH146" i="6"/>
  <c r="AH147" i="6"/>
  <c r="AH148" i="6"/>
  <c r="AH149" i="6"/>
  <c r="AH150" i="6"/>
  <c r="AH151" i="6"/>
  <c r="AH152" i="6"/>
  <c r="AH153" i="6"/>
  <c r="AH154" i="6"/>
  <c r="AH155" i="6"/>
  <c r="AH156" i="6"/>
  <c r="AH157" i="6"/>
  <c r="AH158" i="6"/>
  <c r="AH159" i="6"/>
  <c r="AH160" i="6"/>
  <c r="AH161" i="6"/>
  <c r="AH162" i="6"/>
  <c r="AH163" i="6"/>
  <c r="AH164" i="6"/>
  <c r="AH165" i="6"/>
  <c r="AH166" i="6"/>
  <c r="AH167" i="6"/>
  <c r="AH168" i="6"/>
  <c r="AH169" i="6"/>
  <c r="AH170" i="6"/>
  <c r="AH171" i="6"/>
  <c r="AH172" i="6"/>
  <c r="AH173" i="6"/>
  <c r="AH174" i="6"/>
  <c r="AH175" i="6"/>
  <c r="AH176" i="6"/>
  <c r="AH177" i="6"/>
  <c r="AH178" i="6"/>
  <c r="AH179" i="6"/>
  <c r="AH180" i="6"/>
  <c r="AH181" i="6"/>
  <c r="AH182" i="6"/>
  <c r="AH183" i="6"/>
  <c r="AH184" i="6"/>
  <c r="AH185" i="6"/>
  <c r="AH186" i="6"/>
  <c r="AH187" i="6"/>
  <c r="AH188" i="6"/>
  <c r="AH189" i="6"/>
  <c r="AH190" i="6"/>
  <c r="AH191" i="6"/>
  <c r="AH192" i="6"/>
  <c r="AH193" i="6"/>
  <c r="AH194" i="6"/>
  <c r="AH195" i="6"/>
  <c r="AH196" i="6"/>
  <c r="AH197" i="6"/>
  <c r="AH198" i="6"/>
  <c r="AH199" i="6"/>
  <c r="AH200" i="6"/>
  <c r="AH201" i="6"/>
  <c r="AH202" i="6"/>
  <c r="AH203" i="6"/>
  <c r="AH204" i="6"/>
  <c r="AH205" i="6"/>
  <c r="AH206" i="6"/>
  <c r="AH207" i="6"/>
  <c r="AH208" i="6"/>
  <c r="AH209" i="6"/>
  <c r="AH210" i="6"/>
  <c r="AH211" i="6"/>
  <c r="AH212" i="6"/>
  <c r="AH213" i="6"/>
  <c r="AH214" i="6"/>
  <c r="AH215" i="6"/>
  <c r="AH216" i="6"/>
  <c r="AH217" i="6"/>
  <c r="AH218" i="6"/>
  <c r="AH219" i="6"/>
  <c r="AH220" i="6"/>
  <c r="AH221" i="6"/>
  <c r="AH222" i="6"/>
  <c r="AH223" i="6"/>
  <c r="AH224" i="6"/>
  <c r="AH225" i="6"/>
  <c r="AH226" i="6"/>
  <c r="AH227" i="6"/>
  <c r="AH228" i="6"/>
  <c r="AH229" i="6"/>
  <c r="AH230" i="6"/>
  <c r="AH231" i="6"/>
  <c r="AH232" i="6"/>
  <c r="AH233" i="6"/>
  <c r="AH234" i="6"/>
  <c r="AH235" i="6"/>
  <c r="AH236" i="6"/>
  <c r="AH237" i="6"/>
  <c r="AH238" i="6"/>
  <c r="AH239" i="6"/>
  <c r="AH240" i="6"/>
  <c r="AH241" i="6"/>
  <c r="AH242" i="6"/>
  <c r="AH243" i="6"/>
  <c r="AH244" i="6"/>
  <c r="AH245" i="6"/>
  <c r="AH246" i="6"/>
  <c r="AH247" i="6"/>
  <c r="AH248" i="6"/>
  <c r="AH249" i="6"/>
  <c r="AH250" i="6"/>
  <c r="AH251" i="6"/>
  <c r="AH252" i="6"/>
  <c r="AH253" i="6"/>
  <c r="AH254" i="6"/>
  <c r="AH255" i="6"/>
  <c r="AH256" i="6"/>
  <c r="AH257" i="6"/>
  <c r="AH258" i="6"/>
  <c r="AH259" i="6"/>
  <c r="AH260" i="6"/>
  <c r="AH261" i="6"/>
  <c r="AH262" i="6"/>
  <c r="AH263" i="6"/>
  <c r="AH264" i="6"/>
  <c r="AH265" i="6"/>
  <c r="AH266" i="6"/>
  <c r="AH267" i="6"/>
  <c r="AH268" i="6"/>
  <c r="AH269" i="6"/>
  <c r="AH270" i="6"/>
  <c r="AH271" i="6"/>
  <c r="AH272" i="6"/>
  <c r="AH273" i="6"/>
  <c r="AH274" i="6"/>
  <c r="AH275" i="6"/>
  <c r="AH276" i="6"/>
  <c r="AH277" i="6"/>
  <c r="AH278" i="6"/>
  <c r="AH279" i="6"/>
  <c r="AH280" i="6"/>
  <c r="AH281" i="6"/>
  <c r="AH282" i="6"/>
  <c r="AH283" i="6"/>
  <c r="AH284" i="6"/>
  <c r="AH285" i="6"/>
  <c r="AH286" i="6"/>
  <c r="AH287" i="6"/>
  <c r="AH288" i="6"/>
  <c r="AH289" i="6"/>
  <c r="AH290" i="6"/>
  <c r="AH291" i="6"/>
  <c r="AH292" i="6"/>
  <c r="AH293" i="6"/>
  <c r="AH294" i="6"/>
  <c r="AH295" i="6"/>
  <c r="AH296" i="6"/>
  <c r="AH297" i="6"/>
  <c r="AH298" i="6"/>
  <c r="AH299" i="6"/>
  <c r="AH300" i="6"/>
  <c r="AH301" i="6"/>
  <c r="AH302" i="6"/>
  <c r="AH303" i="6"/>
  <c r="AH304" i="6"/>
  <c r="AH305" i="6"/>
  <c r="AH306" i="6"/>
  <c r="AH307" i="6"/>
  <c r="AH308" i="6"/>
  <c r="AH309" i="6"/>
  <c r="AH310" i="6"/>
  <c r="AH311" i="6"/>
  <c r="AH312" i="6"/>
  <c r="AH313" i="6"/>
  <c r="AH314" i="6"/>
  <c r="AH315" i="6"/>
  <c r="AH316" i="6"/>
  <c r="AH317" i="6"/>
  <c r="AH318" i="6"/>
  <c r="AH319" i="6"/>
  <c r="AH320" i="6"/>
  <c r="AH321" i="6"/>
  <c r="AH322" i="6"/>
  <c r="AH323" i="6"/>
  <c r="AH324" i="6"/>
  <c r="AH325" i="6"/>
  <c r="AH326" i="6"/>
  <c r="AH327" i="6"/>
  <c r="AH328" i="6"/>
  <c r="AH329" i="6"/>
  <c r="AH330" i="6"/>
  <c r="AH331" i="6"/>
  <c r="AH332" i="6"/>
  <c r="AH333" i="6"/>
  <c r="AH334" i="6"/>
  <c r="AH335" i="6"/>
  <c r="AH336" i="6"/>
  <c r="AH337" i="6"/>
  <c r="AH338" i="6"/>
  <c r="AH339" i="6"/>
  <c r="AH340" i="6"/>
  <c r="AH341" i="6"/>
  <c r="AH342" i="6"/>
  <c r="AH343" i="6"/>
  <c r="AH344" i="6"/>
  <c r="AH345" i="6"/>
  <c r="AH346" i="6"/>
  <c r="AH347" i="6"/>
  <c r="AH348" i="6"/>
  <c r="AH349" i="6"/>
  <c r="AH350" i="6"/>
  <c r="AH351" i="6"/>
  <c r="AH352" i="6"/>
  <c r="AH353" i="6"/>
  <c r="AH354" i="6"/>
  <c r="AH355" i="6"/>
  <c r="AH356" i="6"/>
  <c r="AH357" i="6"/>
  <c r="AH358" i="6"/>
  <c r="AH359" i="6"/>
  <c r="AH360" i="6"/>
  <c r="AH361" i="6"/>
  <c r="AH362" i="6"/>
  <c r="AH363" i="6"/>
  <c r="AH364" i="6"/>
  <c r="AH365" i="6"/>
  <c r="AH366" i="6"/>
  <c r="AH367" i="6"/>
  <c r="AH368" i="6"/>
  <c r="AH369" i="6"/>
  <c r="AH370" i="6"/>
  <c r="AH371" i="6"/>
  <c r="AH372" i="6"/>
  <c r="AH373" i="6"/>
  <c r="AH374" i="6"/>
  <c r="AH375" i="6"/>
  <c r="AH376" i="6"/>
  <c r="AH377" i="6"/>
  <c r="AH378" i="6"/>
  <c r="AH379" i="6"/>
  <c r="AH380" i="6"/>
  <c r="AH381" i="6"/>
  <c r="AH382" i="6"/>
  <c r="AH383" i="6"/>
  <c r="AH384" i="6"/>
  <c r="AH385" i="6"/>
  <c r="AH386" i="6"/>
  <c r="AH387" i="6"/>
  <c r="AH388" i="6"/>
  <c r="AH389" i="6"/>
  <c r="AH390" i="6"/>
  <c r="AH391" i="6"/>
  <c r="AH392" i="6"/>
  <c r="AH393" i="6"/>
  <c r="AH14" i="6"/>
  <c r="AH15" i="5"/>
  <c r="AH16" i="5"/>
  <c r="AH17" i="5"/>
  <c r="AH18" i="5"/>
  <c r="AH19" i="5"/>
  <c r="AH20" i="5"/>
  <c r="AH21" i="5"/>
  <c r="AH22" i="5"/>
  <c r="AH23" i="5"/>
  <c r="AH24" i="5"/>
  <c r="AH25" i="5"/>
  <c r="AH26" i="5"/>
  <c r="AH27" i="5"/>
  <c r="AH28" i="5"/>
  <c r="AH29" i="5"/>
  <c r="AH30" i="5"/>
  <c r="AH31" i="5"/>
  <c r="AH32" i="5"/>
  <c r="AH33" i="5"/>
  <c r="AH34" i="5"/>
  <c r="AH35" i="5"/>
  <c r="AH36" i="5"/>
  <c r="AH37" i="5"/>
  <c r="AH38" i="5"/>
  <c r="AH39" i="5"/>
  <c r="AH40" i="5"/>
  <c r="AH41" i="5"/>
  <c r="AH42" i="5"/>
  <c r="AH43" i="5"/>
  <c r="AH44" i="5"/>
  <c r="AH45" i="5"/>
  <c r="AH46" i="5"/>
  <c r="AH47" i="5"/>
  <c r="AH48" i="5"/>
  <c r="AH49" i="5"/>
  <c r="AH50" i="5"/>
  <c r="AH51" i="5"/>
  <c r="AH52" i="5"/>
  <c r="AH53" i="5"/>
  <c r="AH54" i="5"/>
  <c r="AH55" i="5"/>
  <c r="AH56" i="5"/>
  <c r="AH57" i="5"/>
  <c r="AH58" i="5"/>
  <c r="AH59" i="5"/>
  <c r="AH60" i="5"/>
  <c r="AH61" i="5"/>
  <c r="AH62" i="5"/>
  <c r="AH63" i="5"/>
  <c r="AH64" i="5"/>
  <c r="AH65" i="5"/>
  <c r="AH66" i="5"/>
  <c r="AH67" i="5"/>
  <c r="AH68" i="5"/>
  <c r="AH69" i="5"/>
  <c r="AH70" i="5"/>
  <c r="AH71" i="5"/>
  <c r="AH72" i="5"/>
  <c r="AH73" i="5"/>
  <c r="AH74" i="5"/>
  <c r="AH75" i="5"/>
  <c r="AH76" i="5"/>
  <c r="AH77" i="5"/>
  <c r="AH78" i="5"/>
  <c r="AH79" i="5"/>
  <c r="AH80" i="5"/>
  <c r="AH81" i="5"/>
  <c r="AH82" i="5"/>
  <c r="AH83" i="5"/>
  <c r="AH84" i="5"/>
  <c r="AH85" i="5"/>
  <c r="AH86" i="5"/>
  <c r="AH87" i="5"/>
  <c r="AH88" i="5"/>
  <c r="AH89" i="5"/>
  <c r="AH90" i="5"/>
  <c r="AH91" i="5"/>
  <c r="AH92" i="5"/>
  <c r="AH93" i="5"/>
  <c r="AH94" i="5"/>
  <c r="AH95" i="5"/>
  <c r="AH96" i="5"/>
  <c r="AH97" i="5"/>
  <c r="AH98" i="5"/>
  <c r="AH99" i="5"/>
  <c r="AH100" i="5"/>
  <c r="AH101" i="5"/>
  <c r="AH102" i="5"/>
  <c r="AH103" i="5"/>
  <c r="AH104" i="5"/>
  <c r="AH105" i="5"/>
  <c r="AH106" i="5"/>
  <c r="AH107" i="5"/>
  <c r="AH108" i="5"/>
  <c r="AH109" i="5"/>
  <c r="AH110" i="5"/>
  <c r="AH111" i="5"/>
  <c r="AH112" i="5"/>
  <c r="AH113" i="5"/>
  <c r="AH114" i="5"/>
  <c r="AH115" i="5"/>
  <c r="AH116" i="5"/>
  <c r="AH117" i="5"/>
  <c r="AH118" i="5"/>
  <c r="AH119" i="5"/>
  <c r="AH120" i="5"/>
  <c r="AH121" i="5"/>
  <c r="AH122" i="5"/>
  <c r="AH123" i="5"/>
  <c r="AH124" i="5"/>
  <c r="AH125" i="5"/>
  <c r="AH126" i="5"/>
  <c r="AH127" i="5"/>
  <c r="AH128" i="5"/>
  <c r="AH129" i="5"/>
  <c r="AH130" i="5"/>
  <c r="AH131" i="5"/>
  <c r="AH132" i="5"/>
  <c r="AH133" i="5"/>
  <c r="AH134" i="5"/>
  <c r="AH135" i="5"/>
  <c r="AH136" i="5"/>
  <c r="AH137" i="5"/>
  <c r="AH138" i="5"/>
  <c r="AH139" i="5"/>
  <c r="AH140" i="5"/>
  <c r="AH141" i="5"/>
  <c r="AH142" i="5"/>
  <c r="AH143" i="5"/>
  <c r="AH144" i="5"/>
  <c r="AH145" i="5"/>
  <c r="AH146" i="5"/>
  <c r="AH147" i="5"/>
  <c r="AH148" i="5"/>
  <c r="AH149" i="5"/>
  <c r="AH150" i="5"/>
  <c r="AH151" i="5"/>
  <c r="AH152" i="5"/>
  <c r="AH153" i="5"/>
  <c r="AH154" i="5"/>
  <c r="AH155" i="5"/>
  <c r="AH156" i="5"/>
  <c r="AH157" i="5"/>
  <c r="AH158" i="5"/>
  <c r="AH159" i="5"/>
  <c r="AH160" i="5"/>
  <c r="AH161" i="5"/>
  <c r="AH162" i="5"/>
  <c r="AH163" i="5"/>
  <c r="AH164" i="5"/>
  <c r="AH165" i="5"/>
  <c r="AH166" i="5"/>
  <c r="AH167" i="5"/>
  <c r="AH168" i="5"/>
  <c r="AH169" i="5"/>
  <c r="AH170" i="5"/>
  <c r="AH171" i="5"/>
  <c r="AH172" i="5"/>
  <c r="AH173" i="5"/>
  <c r="AH174" i="5"/>
  <c r="AH175" i="5"/>
  <c r="AH176" i="5"/>
  <c r="AH177" i="5"/>
  <c r="AH178" i="5"/>
  <c r="AH179" i="5"/>
  <c r="AH180" i="5"/>
  <c r="AH181" i="5"/>
  <c r="AH182" i="5"/>
  <c r="AH183" i="5"/>
  <c r="AH184" i="5"/>
  <c r="AH185" i="5"/>
  <c r="AH186" i="5"/>
  <c r="AH187" i="5"/>
  <c r="AH188" i="5"/>
  <c r="AH189" i="5"/>
  <c r="AH190" i="5"/>
  <c r="AH191" i="5"/>
  <c r="AH192" i="5"/>
  <c r="AH193" i="5"/>
  <c r="AH194" i="5"/>
  <c r="AH195" i="5"/>
  <c r="AH196" i="5"/>
  <c r="AH197" i="5"/>
  <c r="AH198" i="5"/>
  <c r="AH199" i="5"/>
  <c r="AH200" i="5"/>
  <c r="AH201" i="5"/>
  <c r="AH202" i="5"/>
  <c r="AH203" i="5"/>
  <c r="AH204" i="5"/>
  <c r="AH205" i="5"/>
  <c r="AH206" i="5"/>
  <c r="AH207" i="5"/>
  <c r="AH208" i="5"/>
  <c r="AH209" i="5"/>
  <c r="AH210" i="5"/>
  <c r="AH211" i="5"/>
  <c r="AH212" i="5"/>
  <c r="AH213" i="5"/>
  <c r="AH214" i="5"/>
  <c r="AH215" i="5"/>
  <c r="AH216" i="5"/>
  <c r="AH217" i="5"/>
  <c r="AH218" i="5"/>
  <c r="AH219" i="5"/>
  <c r="AH220" i="5"/>
  <c r="AH221" i="5"/>
  <c r="AH222" i="5"/>
  <c r="AH223" i="5"/>
  <c r="AH224" i="5"/>
  <c r="AH225" i="5"/>
  <c r="AH226" i="5"/>
  <c r="AH227" i="5"/>
  <c r="AH228" i="5"/>
  <c r="AH229" i="5"/>
  <c r="AH230" i="5"/>
  <c r="AH231" i="5"/>
  <c r="AH232" i="5"/>
  <c r="AH233" i="5"/>
  <c r="AH234" i="5"/>
  <c r="AH235" i="5"/>
  <c r="AH236" i="5"/>
  <c r="AH237" i="5"/>
  <c r="AH238" i="5"/>
  <c r="AH239" i="5"/>
  <c r="AH240" i="5"/>
  <c r="AH241" i="5"/>
  <c r="AH242" i="5"/>
  <c r="AH243" i="5"/>
  <c r="AH244" i="5"/>
  <c r="AH245" i="5"/>
  <c r="AH246" i="5"/>
  <c r="AH247" i="5"/>
  <c r="AH248" i="5"/>
  <c r="AH249" i="5"/>
  <c r="AH250" i="5"/>
  <c r="AH251" i="5"/>
  <c r="AH252" i="5"/>
  <c r="AH253" i="5"/>
  <c r="AH254" i="5"/>
  <c r="AH255" i="5"/>
  <c r="AH256" i="5"/>
  <c r="AH257" i="5"/>
  <c r="AH258" i="5"/>
  <c r="AH259" i="5"/>
  <c r="AH260" i="5"/>
  <c r="AH261" i="5"/>
  <c r="AH262" i="5"/>
  <c r="AH263" i="5"/>
  <c r="AH264" i="5"/>
  <c r="AH265" i="5"/>
  <c r="AH266" i="5"/>
  <c r="AH267" i="5"/>
  <c r="AH268" i="5"/>
  <c r="AH269" i="5"/>
  <c r="AH270" i="5"/>
  <c r="AH271" i="5"/>
  <c r="AH272" i="5"/>
  <c r="AH273" i="5"/>
  <c r="AH274" i="5"/>
  <c r="AH275" i="5"/>
  <c r="AH276" i="5"/>
  <c r="AH277" i="5"/>
  <c r="AH278" i="5"/>
  <c r="AH279" i="5"/>
  <c r="AH280" i="5"/>
  <c r="AH281" i="5"/>
  <c r="AH282" i="5"/>
  <c r="AH283" i="5"/>
  <c r="AH284" i="5"/>
  <c r="AH285" i="5"/>
  <c r="AH286" i="5"/>
  <c r="AH287" i="5"/>
  <c r="AH288" i="5"/>
  <c r="AH289" i="5"/>
  <c r="AH290" i="5"/>
  <c r="AH291" i="5"/>
  <c r="AH292" i="5"/>
  <c r="AH293" i="5"/>
  <c r="AH294" i="5"/>
  <c r="AH295" i="5"/>
  <c r="AH296" i="5"/>
  <c r="AH297" i="5"/>
  <c r="AH298" i="5"/>
  <c r="AH299" i="5"/>
  <c r="AH300" i="5"/>
  <c r="AH301" i="5"/>
  <c r="AH302" i="5"/>
  <c r="AH303" i="5"/>
  <c r="AH304" i="5"/>
  <c r="AH305" i="5"/>
  <c r="AH306" i="5"/>
  <c r="AH307" i="5"/>
  <c r="AH308" i="5"/>
  <c r="AH309" i="5"/>
  <c r="AH310" i="5"/>
  <c r="AH311" i="5"/>
  <c r="AH312" i="5"/>
  <c r="AH313" i="5"/>
  <c r="AH314" i="5"/>
  <c r="AH315" i="5"/>
  <c r="AH316" i="5"/>
  <c r="AH317" i="5"/>
  <c r="AH318" i="5"/>
  <c r="AH319" i="5"/>
  <c r="AH320" i="5"/>
  <c r="AH321" i="5"/>
  <c r="AH322" i="5"/>
  <c r="AH323" i="5"/>
  <c r="AH324" i="5"/>
  <c r="AH325" i="5"/>
  <c r="AH326" i="5"/>
  <c r="AH327" i="5"/>
  <c r="AH328" i="5"/>
  <c r="AH329" i="5"/>
  <c r="AH330" i="5"/>
  <c r="AH331" i="5"/>
  <c r="AH332" i="5"/>
  <c r="AH333" i="5"/>
  <c r="AH334" i="5"/>
  <c r="AH335" i="5"/>
  <c r="AH336" i="5"/>
  <c r="AH337" i="5"/>
  <c r="AH338" i="5"/>
  <c r="AH339" i="5"/>
  <c r="AH340" i="5"/>
  <c r="AH341" i="5"/>
  <c r="AH342" i="5"/>
  <c r="AH343" i="5"/>
  <c r="AH344" i="5"/>
  <c r="AH345" i="5"/>
  <c r="AH346" i="5"/>
  <c r="AH347" i="5"/>
  <c r="AH348" i="5"/>
  <c r="AH349" i="5"/>
  <c r="AH350" i="5"/>
  <c r="AH351" i="5"/>
  <c r="AH352" i="5"/>
  <c r="AH353" i="5"/>
  <c r="AH354" i="5"/>
  <c r="AH355" i="5"/>
  <c r="AH356" i="5"/>
  <c r="AH357" i="5"/>
  <c r="AH358" i="5"/>
  <c r="AH359" i="5"/>
  <c r="AH360" i="5"/>
  <c r="AH361" i="5"/>
  <c r="AH362" i="5"/>
  <c r="AH363" i="5"/>
  <c r="AH364" i="5"/>
  <c r="AH365" i="5"/>
  <c r="AH366" i="5"/>
  <c r="AH367" i="5"/>
  <c r="AH368" i="5"/>
  <c r="AH369" i="5"/>
  <c r="AH370" i="5"/>
  <c r="AH371" i="5"/>
  <c r="AH372" i="5"/>
  <c r="AH373" i="5"/>
  <c r="AH374" i="5"/>
  <c r="AH375" i="5"/>
  <c r="AH376" i="5"/>
  <c r="AH377" i="5"/>
  <c r="AH378" i="5"/>
  <c r="AH379" i="5"/>
  <c r="AH380" i="5"/>
  <c r="AH381" i="5"/>
  <c r="AH382" i="5"/>
  <c r="AH383" i="5"/>
  <c r="AH384" i="5"/>
  <c r="AH385" i="5"/>
  <c r="AH386" i="5"/>
  <c r="AH387" i="5"/>
  <c r="AH388" i="5"/>
  <c r="AH389" i="5"/>
  <c r="AH390" i="5"/>
  <c r="AH391" i="5"/>
  <c r="AH392" i="5"/>
  <c r="AH393" i="5"/>
  <c r="AH394" i="5"/>
  <c r="AH395" i="5"/>
  <c r="AH396" i="5"/>
  <c r="AH397" i="5"/>
  <c r="AH398" i="5"/>
  <c r="AH399" i="5"/>
  <c r="AH400" i="5"/>
  <c r="AH401" i="5"/>
  <c r="AH402" i="5"/>
  <c r="AH403" i="5"/>
  <c r="AH404" i="5"/>
  <c r="AH405" i="5"/>
  <c r="AH406" i="5"/>
  <c r="AH407" i="5"/>
  <c r="AH408" i="5"/>
  <c r="AH409" i="5"/>
  <c r="AH410" i="5"/>
  <c r="AH14" i="5"/>
  <c r="AG436" i="4"/>
  <c r="AG435" i="4"/>
  <c r="AG434" i="4"/>
  <c r="AG433" i="4"/>
  <c r="AG432" i="4"/>
  <c r="AG431" i="4"/>
  <c r="AG430" i="4"/>
  <c r="AG429" i="4"/>
  <c r="AG428" i="4"/>
  <c r="AG427" i="4"/>
  <c r="AG426" i="4"/>
  <c r="AG425" i="4"/>
  <c r="AG424" i="4"/>
  <c r="AG423" i="4"/>
  <c r="AG422" i="4"/>
  <c r="AG421" i="4"/>
  <c r="AG420" i="4"/>
  <c r="AG419" i="4"/>
  <c r="AG418" i="4"/>
  <c r="AG417" i="4"/>
  <c r="AG416" i="4"/>
  <c r="AG415" i="4"/>
  <c r="AG414" i="4"/>
  <c r="AG413" i="4"/>
  <c r="AG412" i="4"/>
  <c r="AG411" i="4"/>
  <c r="AG410" i="4"/>
  <c r="AG409" i="4"/>
  <c r="AG408" i="4"/>
  <c r="AG407" i="4"/>
  <c r="AG406" i="4"/>
  <c r="AG405" i="4"/>
  <c r="AG404" i="4"/>
  <c r="AG403" i="4"/>
  <c r="AG402" i="4"/>
  <c r="AG401" i="4"/>
  <c r="AG400" i="4"/>
  <c r="AG399" i="4"/>
  <c r="AG398" i="4"/>
  <c r="AG397" i="4"/>
  <c r="AG396" i="4"/>
  <c r="AG395" i="4"/>
  <c r="AG394" i="4"/>
  <c r="AG393" i="4"/>
  <c r="AG392" i="4"/>
  <c r="AG391" i="4"/>
  <c r="AG390" i="4"/>
  <c r="AG389" i="4"/>
  <c r="AG388" i="4"/>
  <c r="AG387" i="4"/>
  <c r="AG386" i="4"/>
  <c r="AG385" i="4"/>
  <c r="AG384" i="4"/>
  <c r="AG383" i="4"/>
  <c r="AG382" i="4"/>
  <c r="AG381" i="4"/>
  <c r="AG380" i="4"/>
  <c r="AG379" i="4"/>
  <c r="AG378" i="4"/>
  <c r="AG377" i="4"/>
  <c r="AG376" i="4"/>
  <c r="AG375" i="4"/>
  <c r="AG374" i="4"/>
  <c r="AG373" i="4"/>
  <c r="AG372" i="4"/>
  <c r="AG371" i="4"/>
  <c r="AG370" i="4"/>
  <c r="AG369" i="4"/>
  <c r="AG368" i="4"/>
  <c r="AG367" i="4"/>
  <c r="AG366" i="4"/>
  <c r="AG365" i="4"/>
  <c r="AG364" i="4"/>
  <c r="AG363" i="4"/>
  <c r="AG362" i="4"/>
  <c r="AG361" i="4"/>
  <c r="AG360" i="4"/>
  <c r="AG359" i="4"/>
  <c r="AG358" i="4"/>
  <c r="AG357" i="4"/>
  <c r="AG356" i="4"/>
  <c r="AG355" i="4"/>
  <c r="AG354" i="4"/>
  <c r="AG353" i="4"/>
  <c r="AG352" i="4"/>
  <c r="AG351" i="4"/>
  <c r="AG350" i="4"/>
  <c r="AG349" i="4"/>
  <c r="AG348" i="4"/>
  <c r="AG347" i="4"/>
  <c r="AG346" i="4"/>
  <c r="AG345" i="4"/>
  <c r="AG344" i="4"/>
  <c r="AG343" i="4"/>
  <c r="AG342" i="4"/>
  <c r="AG341" i="4"/>
  <c r="AG340" i="4"/>
  <c r="AG339" i="4"/>
  <c r="AG338" i="4"/>
  <c r="AG337" i="4"/>
  <c r="AG336" i="4"/>
  <c r="AG335" i="4"/>
  <c r="AG334" i="4"/>
  <c r="AG333" i="4"/>
  <c r="AG332" i="4"/>
  <c r="AG331" i="4"/>
  <c r="AG330" i="4"/>
  <c r="AG329" i="4"/>
  <c r="AG328" i="4"/>
  <c r="AG327" i="4"/>
  <c r="AG326" i="4"/>
  <c r="AG325" i="4"/>
  <c r="AG324" i="4"/>
  <c r="AG323" i="4"/>
  <c r="AG322" i="4"/>
  <c r="AG321" i="4"/>
  <c r="AG320" i="4"/>
  <c r="AG319" i="4"/>
  <c r="AG318" i="4"/>
  <c r="AG317" i="4"/>
  <c r="AG316" i="4"/>
  <c r="AG315" i="4"/>
  <c r="AG314" i="4"/>
  <c r="AG313" i="4"/>
  <c r="AG312" i="4"/>
  <c r="AG311" i="4"/>
  <c r="AG310" i="4"/>
  <c r="AG309" i="4"/>
  <c r="AG308" i="4"/>
  <c r="AG307" i="4"/>
  <c r="AG306" i="4"/>
  <c r="AG305" i="4"/>
  <c r="AG304" i="4"/>
  <c r="AG303" i="4"/>
  <c r="AG302" i="4"/>
  <c r="AG301" i="4"/>
  <c r="AG300" i="4"/>
  <c r="AG299" i="4"/>
  <c r="AG298" i="4"/>
  <c r="AG297" i="4"/>
  <c r="AG296" i="4"/>
  <c r="AG295" i="4"/>
  <c r="AG294" i="4"/>
  <c r="AG293" i="4"/>
  <c r="AG292" i="4"/>
  <c r="AG291" i="4"/>
  <c r="AG290" i="4"/>
  <c r="AG289" i="4"/>
  <c r="AG288" i="4"/>
  <c r="AG287" i="4"/>
  <c r="AG286" i="4"/>
  <c r="AG285" i="4"/>
  <c r="AG284" i="4"/>
  <c r="AG283" i="4"/>
  <c r="AG282" i="4"/>
  <c r="AG281" i="4"/>
  <c r="AG280" i="4"/>
  <c r="AG279" i="4"/>
  <c r="AG278" i="4"/>
  <c r="AG277" i="4"/>
  <c r="AG276" i="4"/>
  <c r="AG275" i="4"/>
  <c r="AG274" i="4"/>
  <c r="AG273" i="4"/>
  <c r="AG272" i="4"/>
  <c r="AG271" i="4"/>
  <c r="AG270" i="4"/>
  <c r="AG269" i="4"/>
  <c r="AG268" i="4"/>
  <c r="AG267" i="4"/>
  <c r="AG266" i="4"/>
  <c r="AG265" i="4"/>
  <c r="AG264" i="4"/>
  <c r="AG263" i="4"/>
  <c r="AG262" i="4"/>
  <c r="AG261" i="4"/>
  <c r="AG260" i="4"/>
  <c r="AG259" i="4"/>
  <c r="AG258" i="4"/>
  <c r="AG257" i="4"/>
  <c r="AG256" i="4"/>
  <c r="AG255" i="4"/>
  <c r="AG254" i="4"/>
  <c r="AG253" i="4"/>
  <c r="AG252" i="4"/>
  <c r="AG251" i="4"/>
  <c r="AG250" i="4"/>
  <c r="AG249" i="4"/>
  <c r="AG248" i="4"/>
  <c r="AG247" i="4"/>
  <c r="AG246" i="4"/>
  <c r="AG245" i="4"/>
  <c r="AG244" i="4"/>
  <c r="AG243" i="4"/>
  <c r="AG242" i="4"/>
  <c r="AG241" i="4"/>
  <c r="AG240" i="4"/>
  <c r="AG239" i="4"/>
  <c r="AG238" i="4"/>
  <c r="AG237" i="4"/>
  <c r="AG236" i="4"/>
  <c r="AG235" i="4"/>
  <c r="AG234" i="4"/>
  <c r="AG233" i="4"/>
  <c r="AG232" i="4"/>
  <c r="AG231" i="4"/>
  <c r="AG230" i="4"/>
  <c r="AG229" i="4"/>
  <c r="AG228" i="4"/>
  <c r="AG227" i="4"/>
  <c r="AG226" i="4"/>
  <c r="AG225" i="4"/>
  <c r="AG224" i="4"/>
  <c r="AG223" i="4"/>
  <c r="AG222" i="4"/>
  <c r="AG221" i="4"/>
  <c r="AG220" i="4"/>
  <c r="AG219" i="4"/>
  <c r="AG218" i="4"/>
  <c r="AG217" i="4"/>
  <c r="AG216" i="4"/>
  <c r="AG215" i="4"/>
  <c r="AG214" i="4"/>
  <c r="AG213" i="4"/>
  <c r="AG212" i="4"/>
  <c r="AG211" i="4"/>
  <c r="AG210" i="4"/>
  <c r="AG209" i="4"/>
  <c r="AG208" i="4"/>
  <c r="AG207" i="4"/>
  <c r="AG206" i="4"/>
  <c r="AG205" i="4"/>
  <c r="AG204" i="4"/>
  <c r="AG203" i="4"/>
  <c r="AG202" i="4"/>
  <c r="AG201" i="4"/>
  <c r="AG200" i="4"/>
  <c r="AG199" i="4"/>
  <c r="AG198" i="4"/>
  <c r="AG197" i="4"/>
  <c r="AG196" i="4"/>
  <c r="AG195" i="4"/>
  <c r="AG194" i="4"/>
  <c r="AG193" i="4"/>
  <c r="AG192" i="4"/>
  <c r="AG191" i="4"/>
  <c r="AG190" i="4"/>
  <c r="AG189" i="4"/>
  <c r="AG188" i="4"/>
  <c r="AG187" i="4"/>
  <c r="AG186" i="4"/>
  <c r="AG185" i="4"/>
  <c r="AG184" i="4"/>
  <c r="AG183" i="4"/>
  <c r="AG182" i="4"/>
  <c r="AG181" i="4"/>
  <c r="AG180" i="4"/>
  <c r="AG179" i="4"/>
  <c r="AG178" i="4"/>
  <c r="AG177" i="4"/>
  <c r="AG176" i="4"/>
  <c r="AG175" i="4"/>
  <c r="AG174" i="4"/>
  <c r="AG173" i="4"/>
  <c r="AG172" i="4"/>
  <c r="AG171" i="4"/>
  <c r="AG170" i="4"/>
  <c r="AG169" i="4"/>
  <c r="AG168" i="4"/>
  <c r="AG167" i="4"/>
  <c r="AG166" i="4"/>
  <c r="AG165" i="4"/>
  <c r="AG164" i="4"/>
  <c r="AG163" i="4"/>
  <c r="AG162" i="4"/>
  <c r="AG161" i="4"/>
  <c r="AG160" i="4"/>
  <c r="AG159" i="4"/>
  <c r="AG158" i="4"/>
  <c r="AG157" i="4"/>
  <c r="AG156" i="4"/>
  <c r="AG155" i="4"/>
  <c r="AG154" i="4"/>
  <c r="AG153" i="4"/>
  <c r="AG152" i="4"/>
  <c r="AG151" i="4"/>
  <c r="AG150" i="4"/>
  <c r="AG149" i="4"/>
  <c r="AG148" i="4"/>
  <c r="AG147" i="4"/>
  <c r="AG146" i="4"/>
  <c r="AG145" i="4"/>
  <c r="AG144" i="4"/>
  <c r="AG143" i="4"/>
  <c r="AG142" i="4"/>
  <c r="AG141" i="4"/>
  <c r="AG140" i="4"/>
  <c r="AG139" i="4"/>
  <c r="AG138" i="4"/>
  <c r="AG137" i="4"/>
  <c r="AG136" i="4"/>
  <c r="AG135" i="4"/>
  <c r="AG134" i="4"/>
  <c r="AG133" i="4"/>
  <c r="AG132" i="4"/>
  <c r="AG131" i="4"/>
  <c r="AG130" i="4"/>
  <c r="AG129" i="4"/>
  <c r="AG128" i="4"/>
  <c r="AG127" i="4"/>
  <c r="AG126" i="4"/>
  <c r="AG125" i="4"/>
  <c r="AG124" i="4"/>
  <c r="AG123" i="4"/>
  <c r="AG122" i="4"/>
  <c r="AG121" i="4"/>
  <c r="AG120" i="4"/>
  <c r="AG119" i="4"/>
  <c r="AG118" i="4"/>
  <c r="AG117" i="4"/>
  <c r="AG116" i="4"/>
  <c r="AG115" i="4"/>
  <c r="AG114" i="4"/>
  <c r="AG113" i="4"/>
  <c r="AG112" i="4"/>
  <c r="AG111" i="4"/>
  <c r="AG110" i="4"/>
  <c r="AG109" i="4"/>
  <c r="AG108" i="4"/>
  <c r="AG107" i="4"/>
  <c r="AG106" i="4"/>
  <c r="AG105" i="4"/>
  <c r="AG104" i="4"/>
  <c r="AG103" i="4"/>
  <c r="AG102" i="4"/>
  <c r="AG101" i="4"/>
  <c r="AG100" i="4"/>
  <c r="AG99" i="4"/>
  <c r="AG98" i="4"/>
  <c r="AG97" i="4"/>
  <c r="AG96" i="4"/>
  <c r="AG95" i="4"/>
  <c r="AG94" i="4"/>
  <c r="AG93" i="4"/>
  <c r="AG92" i="4"/>
  <c r="AG91" i="4"/>
  <c r="AG90" i="4"/>
  <c r="AG89" i="4"/>
  <c r="AG88" i="4"/>
  <c r="AG87" i="4"/>
  <c r="AG86" i="4"/>
  <c r="AG85" i="4"/>
  <c r="AG84" i="4"/>
  <c r="AG83" i="4"/>
  <c r="AG82" i="4"/>
  <c r="AG81" i="4"/>
  <c r="AG80" i="4"/>
  <c r="AG79" i="4"/>
  <c r="AG78" i="4"/>
  <c r="AG77" i="4"/>
  <c r="AG76" i="4"/>
  <c r="AG75" i="4"/>
  <c r="AG74" i="4"/>
  <c r="AG73" i="4"/>
  <c r="AG72" i="4"/>
  <c r="AG71" i="4"/>
  <c r="AG70" i="4"/>
  <c r="AG69" i="4"/>
  <c r="AG68" i="4"/>
  <c r="AG67" i="4"/>
  <c r="AG66" i="4"/>
  <c r="AG65" i="4"/>
  <c r="AG64" i="4"/>
  <c r="AG63" i="4"/>
  <c r="AG62" i="4"/>
  <c r="AG61" i="4"/>
  <c r="AG60" i="4"/>
  <c r="AG59" i="4"/>
  <c r="AG58" i="4"/>
  <c r="AG57" i="4"/>
  <c r="AG56" i="4"/>
  <c r="AG55" i="4"/>
  <c r="AG54" i="4"/>
  <c r="AG53" i="4"/>
  <c r="AG52" i="4"/>
  <c r="AG51" i="4"/>
  <c r="AG50" i="4"/>
  <c r="AG49" i="4"/>
  <c r="AG48" i="4"/>
  <c r="AG47" i="4"/>
  <c r="AG46" i="4"/>
  <c r="AG45" i="4"/>
  <c r="AG44" i="4"/>
  <c r="AG43" i="4"/>
  <c r="AG42" i="4"/>
  <c r="AG41" i="4"/>
  <c r="AG40" i="4"/>
  <c r="AG39" i="4"/>
  <c r="AG38" i="4"/>
  <c r="AG37" i="4"/>
  <c r="AG36" i="4"/>
  <c r="AG35" i="4"/>
  <c r="AG34" i="4"/>
  <c r="AG33" i="4"/>
  <c r="AG31" i="4"/>
  <c r="AG30" i="4"/>
  <c r="AG29" i="4"/>
  <c r="AG28" i="4"/>
  <c r="AG27" i="4"/>
  <c r="AG24" i="4"/>
  <c r="AG23" i="4"/>
  <c r="AG22" i="4"/>
  <c r="AG21" i="4"/>
  <c r="AG20" i="4"/>
  <c r="AG19" i="4"/>
  <c r="AG18" i="4"/>
  <c r="AG16" i="4"/>
  <c r="AG14" i="4"/>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61" i="3"/>
  <c r="AG62" i="3"/>
  <c r="AG63" i="3"/>
  <c r="AG64" i="3"/>
  <c r="AG65" i="3"/>
  <c r="AG66" i="3"/>
  <c r="AG67" i="3"/>
  <c r="AG68" i="3"/>
  <c r="AG69" i="3"/>
  <c r="AG70" i="3"/>
  <c r="AG71" i="3"/>
  <c r="AG72" i="3"/>
  <c r="AG73" i="3"/>
  <c r="AG74" i="3"/>
  <c r="AG75" i="3"/>
  <c r="AG76" i="3"/>
  <c r="AG77" i="3"/>
  <c r="AG78" i="3"/>
  <c r="AG79" i="3"/>
  <c r="AG80" i="3"/>
  <c r="AG81" i="3"/>
  <c r="AG82" i="3"/>
  <c r="AG83" i="3"/>
  <c r="AG84" i="3"/>
  <c r="AG85" i="3"/>
  <c r="AG86" i="3"/>
  <c r="AG87" i="3"/>
  <c r="AG88" i="3"/>
  <c r="AG89" i="3"/>
  <c r="AG90" i="3"/>
  <c r="AG91" i="3"/>
  <c r="AG92" i="3"/>
  <c r="AG93" i="3"/>
  <c r="AG94" i="3"/>
  <c r="AG95" i="3"/>
  <c r="AG96" i="3"/>
  <c r="AG97" i="3"/>
  <c r="AG98" i="3"/>
  <c r="AG99" i="3"/>
  <c r="AG100" i="3"/>
  <c r="AG101" i="3"/>
  <c r="AG102" i="3"/>
  <c r="AG103" i="3"/>
  <c r="AG104" i="3"/>
  <c r="AG105" i="3"/>
  <c r="AG106" i="3"/>
  <c r="AG107" i="3"/>
  <c r="AG108" i="3"/>
  <c r="AG109" i="3"/>
  <c r="AG110" i="3"/>
  <c r="AG111" i="3"/>
  <c r="AG112" i="3"/>
  <c r="AG113" i="3"/>
  <c r="AG114" i="3"/>
  <c r="AG115" i="3"/>
  <c r="AG116" i="3"/>
  <c r="AG117" i="3"/>
  <c r="AG118" i="3"/>
  <c r="AG119" i="3"/>
  <c r="AG120" i="3"/>
  <c r="AG121" i="3"/>
  <c r="AG122" i="3"/>
  <c r="AG123" i="3"/>
  <c r="AG124" i="3"/>
  <c r="AG125" i="3"/>
  <c r="AG126" i="3"/>
  <c r="AG127" i="3"/>
  <c r="AG128" i="3"/>
  <c r="AG129" i="3"/>
  <c r="AG130" i="3"/>
  <c r="AG131" i="3"/>
  <c r="AG132" i="3"/>
  <c r="AG133" i="3"/>
  <c r="AG134" i="3"/>
  <c r="AG135" i="3"/>
  <c r="AG136" i="3"/>
  <c r="AG137" i="3"/>
  <c r="AG138" i="3"/>
  <c r="AG139" i="3"/>
  <c r="AG140" i="3"/>
  <c r="AG141" i="3"/>
  <c r="AG142" i="3"/>
  <c r="AG143" i="3"/>
  <c r="AG144" i="3"/>
  <c r="AG145" i="3"/>
  <c r="AG146" i="3"/>
  <c r="AG147" i="3"/>
  <c r="AG148" i="3"/>
  <c r="AG149" i="3"/>
  <c r="AG150" i="3"/>
  <c r="AG151" i="3"/>
  <c r="AG152" i="3"/>
  <c r="AG153" i="3"/>
  <c r="AG154" i="3"/>
  <c r="AG155" i="3"/>
  <c r="AG156" i="3"/>
  <c r="AG157" i="3"/>
  <c r="AG158" i="3"/>
  <c r="AG159" i="3"/>
  <c r="AG160" i="3"/>
  <c r="AG161" i="3"/>
  <c r="AG162" i="3"/>
  <c r="AG163" i="3"/>
  <c r="AG164" i="3"/>
  <c r="AG165" i="3"/>
  <c r="AG166" i="3"/>
  <c r="AG167" i="3"/>
  <c r="AG168" i="3"/>
  <c r="AG169" i="3"/>
  <c r="AG170" i="3"/>
  <c r="AG171" i="3"/>
  <c r="AG172" i="3"/>
  <c r="AG173" i="3"/>
  <c r="AG174" i="3"/>
  <c r="AG175" i="3"/>
  <c r="AG176" i="3"/>
  <c r="AG177" i="3"/>
  <c r="AG178" i="3"/>
  <c r="AG179" i="3"/>
  <c r="AG180" i="3"/>
  <c r="AG181" i="3"/>
  <c r="AG182" i="3"/>
  <c r="AG183" i="3"/>
  <c r="AG184" i="3"/>
  <c r="AG185" i="3"/>
  <c r="AG186" i="3"/>
  <c r="AG187" i="3"/>
  <c r="AG188" i="3"/>
  <c r="AG189" i="3"/>
  <c r="AG190" i="3"/>
  <c r="AG191" i="3"/>
  <c r="AG192" i="3"/>
  <c r="AG193" i="3"/>
  <c r="AG194" i="3"/>
  <c r="AG195" i="3"/>
  <c r="AG196" i="3"/>
  <c r="AG197" i="3"/>
  <c r="AG198" i="3"/>
  <c r="AG199" i="3"/>
  <c r="AG200" i="3"/>
  <c r="AG201" i="3"/>
  <c r="AG202" i="3"/>
  <c r="AG203" i="3"/>
  <c r="AG204" i="3"/>
  <c r="AG205" i="3"/>
  <c r="AG206" i="3"/>
  <c r="AG207" i="3"/>
  <c r="AG208" i="3"/>
  <c r="AG209" i="3"/>
  <c r="AG210" i="3"/>
  <c r="AG211" i="3"/>
  <c r="AG212" i="3"/>
  <c r="AG213" i="3"/>
  <c r="AG214" i="3"/>
  <c r="AG215" i="3"/>
  <c r="AG216" i="3"/>
  <c r="AG217" i="3"/>
  <c r="AG218" i="3"/>
  <c r="AG219" i="3"/>
  <c r="AG220" i="3"/>
  <c r="AG221" i="3"/>
  <c r="AG222" i="3"/>
  <c r="AG223" i="3"/>
  <c r="AG224" i="3"/>
  <c r="AG225" i="3"/>
  <c r="AG226" i="3"/>
  <c r="AG227" i="3"/>
  <c r="AG228" i="3"/>
  <c r="AG229" i="3"/>
  <c r="AG230" i="3"/>
  <c r="AG231" i="3"/>
  <c r="AG232" i="3"/>
  <c r="AG233" i="3"/>
  <c r="AG234" i="3"/>
  <c r="AG235" i="3"/>
  <c r="AG236" i="3"/>
  <c r="AG237" i="3"/>
  <c r="AG238" i="3"/>
  <c r="AG239" i="3"/>
  <c r="AG240" i="3"/>
  <c r="AG241" i="3"/>
  <c r="AG242" i="3"/>
  <c r="AG243" i="3"/>
  <c r="AG244" i="3"/>
  <c r="AG245" i="3"/>
  <c r="AG246" i="3"/>
  <c r="AG247" i="3"/>
  <c r="AG248" i="3"/>
  <c r="AG249" i="3"/>
  <c r="AG250" i="3"/>
  <c r="AG251" i="3"/>
  <c r="AG252" i="3"/>
  <c r="AG253" i="3"/>
  <c r="AG254" i="3"/>
  <c r="AG255" i="3"/>
  <c r="AG256" i="3"/>
  <c r="AG257" i="3"/>
  <c r="AG258" i="3"/>
  <c r="AG259" i="3"/>
  <c r="AG260" i="3"/>
  <c r="AG261" i="3"/>
  <c r="AG262" i="3"/>
  <c r="AG263" i="3"/>
  <c r="AG264" i="3"/>
  <c r="AG265" i="3"/>
  <c r="AG266" i="3"/>
  <c r="AG267" i="3"/>
  <c r="AG268" i="3"/>
  <c r="AG269" i="3"/>
  <c r="AG270" i="3"/>
  <c r="AG271" i="3"/>
  <c r="AG272" i="3"/>
  <c r="AG273" i="3"/>
  <c r="AG274" i="3"/>
  <c r="AG275" i="3"/>
  <c r="AG276" i="3"/>
  <c r="AG277" i="3"/>
  <c r="AG278" i="3"/>
  <c r="AG279" i="3"/>
  <c r="AG280" i="3"/>
  <c r="AG281" i="3"/>
  <c r="AG282" i="3"/>
  <c r="AG283" i="3"/>
  <c r="AG284" i="3"/>
  <c r="AG285" i="3"/>
  <c r="AG286" i="3"/>
  <c r="AG287" i="3"/>
  <c r="AG288" i="3"/>
  <c r="AG289" i="3"/>
  <c r="AG290" i="3"/>
  <c r="AG291" i="3"/>
  <c r="AG292" i="3"/>
  <c r="AG293" i="3"/>
  <c r="AG294" i="3"/>
  <c r="AG295" i="3"/>
  <c r="AG296" i="3"/>
  <c r="AG297" i="3"/>
  <c r="AG298" i="3"/>
  <c r="AG299" i="3"/>
  <c r="AG300" i="3"/>
  <c r="AG301" i="3"/>
  <c r="AG302" i="3"/>
  <c r="AG303" i="3"/>
  <c r="AG304" i="3"/>
  <c r="AG305" i="3"/>
  <c r="AG306" i="3"/>
  <c r="AG307" i="3"/>
  <c r="AG308" i="3"/>
  <c r="AG309" i="3"/>
  <c r="AG310" i="3"/>
  <c r="AG311" i="3"/>
  <c r="AG312" i="3"/>
  <c r="AG313" i="3"/>
  <c r="AG314" i="3"/>
  <c r="AG315" i="3"/>
  <c r="AG316" i="3"/>
  <c r="AG317" i="3"/>
  <c r="AG318" i="3"/>
  <c r="AG319" i="3"/>
  <c r="AG320" i="3"/>
  <c r="AG321" i="3"/>
  <c r="AG322" i="3"/>
  <c r="AG323" i="3"/>
  <c r="AG324" i="3"/>
  <c r="AG325" i="3"/>
  <c r="AG326" i="3"/>
  <c r="AG327" i="3"/>
  <c r="AG328" i="3"/>
  <c r="AG329" i="3"/>
  <c r="AG330" i="3"/>
  <c r="AG331" i="3"/>
  <c r="AG332" i="3"/>
  <c r="AG333" i="3"/>
  <c r="AG334" i="3"/>
  <c r="AG335" i="3"/>
  <c r="AG336" i="3"/>
  <c r="AG337" i="3"/>
  <c r="AG338" i="3"/>
  <c r="AG339" i="3"/>
  <c r="AG340" i="3"/>
  <c r="AG341" i="3"/>
  <c r="AG342" i="3"/>
  <c r="AG343" i="3"/>
  <c r="AG344" i="3"/>
  <c r="AG345" i="3"/>
  <c r="AG346" i="3"/>
  <c r="AG347" i="3"/>
  <c r="AG348" i="3"/>
  <c r="AG349" i="3"/>
  <c r="AG350" i="3"/>
  <c r="AG351" i="3"/>
  <c r="AG352" i="3"/>
  <c r="AG353" i="3"/>
  <c r="AG354" i="3"/>
  <c r="AG355" i="3"/>
  <c r="AG356" i="3"/>
  <c r="AG357" i="3"/>
  <c r="AG358" i="3"/>
  <c r="AG359" i="3"/>
  <c r="AG360" i="3"/>
  <c r="AG361" i="3"/>
  <c r="AG362" i="3"/>
  <c r="AG363" i="3"/>
  <c r="AG364" i="3"/>
  <c r="AG365" i="3"/>
  <c r="AG366" i="3"/>
  <c r="AG367" i="3"/>
  <c r="AG368" i="3"/>
  <c r="AG369" i="3"/>
  <c r="AG370" i="3"/>
  <c r="AG371" i="3"/>
  <c r="AG372" i="3"/>
  <c r="AG373" i="3"/>
  <c r="AG374" i="3"/>
  <c r="AG375" i="3"/>
  <c r="AG376" i="3"/>
  <c r="AG377" i="3"/>
  <c r="AG378" i="3"/>
  <c r="AG379" i="3"/>
  <c r="AG380" i="3"/>
  <c r="AG381" i="3"/>
  <c r="AG382" i="3"/>
  <c r="AG383" i="3"/>
  <c r="AG384" i="3"/>
  <c r="AG385" i="3"/>
  <c r="AG386" i="3"/>
  <c r="AG387" i="3"/>
  <c r="AG388" i="3"/>
  <c r="AG389" i="3"/>
  <c r="AG390" i="3"/>
  <c r="AG391" i="3"/>
  <c r="AG392" i="3"/>
  <c r="AG393" i="3"/>
  <c r="AG394" i="3"/>
  <c r="AG395" i="3"/>
  <c r="AG396" i="3"/>
  <c r="AG397" i="3"/>
  <c r="AG398" i="3"/>
  <c r="AG399" i="3"/>
  <c r="AG400" i="3"/>
  <c r="AG401" i="3"/>
  <c r="AG402" i="3"/>
  <c r="AG403" i="3"/>
  <c r="AG404" i="3"/>
  <c r="AG405" i="3"/>
  <c r="AG406" i="3"/>
  <c r="AG407" i="3"/>
  <c r="AG408" i="3"/>
  <c r="AG409" i="3"/>
  <c r="AG410" i="3"/>
  <c r="AG411" i="3"/>
  <c r="AG412" i="3"/>
  <c r="AG413" i="3"/>
  <c r="AG414" i="3"/>
  <c r="AG415" i="3"/>
  <c r="AG416" i="3"/>
  <c r="AG417" i="3"/>
  <c r="AG418" i="3"/>
  <c r="AG419" i="3"/>
  <c r="AG420" i="3"/>
  <c r="AG421" i="3"/>
  <c r="AG422" i="3"/>
  <c r="AG423" i="3"/>
  <c r="AG424" i="3"/>
  <c r="AG425" i="3"/>
  <c r="AG426" i="3"/>
  <c r="AG427" i="3"/>
  <c r="AG428" i="3"/>
  <c r="AG429" i="3"/>
  <c r="AG430" i="3"/>
  <c r="AG431" i="3"/>
  <c r="AG432" i="3"/>
  <c r="AG433" i="3"/>
  <c r="AG434" i="3"/>
  <c r="AG435" i="3"/>
  <c r="AG436" i="3"/>
  <c r="AG33" i="3"/>
  <c r="AG31" i="3"/>
  <c r="AG30" i="3"/>
  <c r="AG29" i="3"/>
  <c r="AG28" i="3"/>
  <c r="AG27" i="3"/>
  <c r="AG24" i="3"/>
  <c r="AG23" i="3"/>
  <c r="AG22" i="3"/>
  <c r="AG21" i="3"/>
  <c r="AG20" i="3"/>
  <c r="AG19" i="3"/>
  <c r="AG18" i="3"/>
  <c r="AG16" i="3"/>
  <c r="AG14" i="3"/>
  <c r="G11" i="2"/>
  <c r="E11" i="2"/>
  <c r="DR220" i="13"/>
  <c r="DR200" i="13"/>
  <c r="DJ220" i="13"/>
  <c r="DJ200" i="13"/>
  <c r="DB220" i="13"/>
  <c r="DB200" i="13"/>
  <c r="CT220" i="13"/>
  <c r="CT200" i="13"/>
  <c r="CL220" i="13"/>
  <c r="CL200" i="13"/>
  <c r="CD220" i="13"/>
  <c r="CD200" i="13"/>
  <c r="BV220" i="13"/>
  <c r="BV200" i="13"/>
  <c r="BN220" i="13"/>
  <c r="BN200" i="13"/>
  <c r="BF220" i="13"/>
  <c r="BF200" i="13"/>
  <c r="AX220" i="13"/>
  <c r="AX200" i="13"/>
  <c r="AP220" i="13"/>
  <c r="AP200" i="13"/>
  <c r="AH220" i="13"/>
  <c r="AH200" i="13"/>
  <c r="Z220" i="13"/>
  <c r="Z200" i="13"/>
  <c r="R220" i="13"/>
  <c r="R200" i="13"/>
  <c r="J220" i="13"/>
  <c r="J200" i="13"/>
  <c r="B220" i="13"/>
  <c r="B200" i="13"/>
  <c r="DR220" i="12"/>
  <c r="DR200" i="12"/>
  <c r="DJ220" i="12"/>
  <c r="DJ200" i="12"/>
  <c r="DB220" i="12"/>
  <c r="DB200" i="12"/>
  <c r="CT220" i="12"/>
  <c r="CT200" i="12"/>
  <c r="CL220" i="12"/>
  <c r="CL200" i="12"/>
  <c r="CD220" i="12"/>
  <c r="CD200" i="12"/>
  <c r="BV220" i="12"/>
  <c r="BV200" i="12"/>
  <c r="BN220" i="12"/>
  <c r="BN200" i="12"/>
  <c r="BF220" i="12"/>
  <c r="BF200" i="12"/>
  <c r="AX220" i="12"/>
  <c r="AX200" i="12"/>
  <c r="AP220" i="12"/>
  <c r="AP200" i="12"/>
  <c r="AH220" i="12"/>
  <c r="AH200" i="12"/>
  <c r="Z220" i="12"/>
  <c r="Z200" i="12"/>
  <c r="R220" i="12"/>
  <c r="R200" i="12"/>
  <c r="J220" i="12"/>
  <c r="J200" i="12"/>
  <c r="B220" i="12"/>
  <c r="B200" i="12"/>
  <c r="DR220" i="11"/>
  <c r="DR200" i="11"/>
  <c r="DJ220" i="11"/>
  <c r="DJ200" i="11"/>
  <c r="DB220" i="11"/>
  <c r="DB200" i="11"/>
  <c r="CT220" i="11"/>
  <c r="CT200" i="11"/>
  <c r="CL220" i="11"/>
  <c r="CL200" i="11"/>
  <c r="CD220" i="11"/>
  <c r="CD200" i="11"/>
  <c r="BV220" i="11"/>
  <c r="BV200" i="11"/>
  <c r="BN220" i="11"/>
  <c r="BN200" i="11"/>
  <c r="BF220" i="11"/>
  <c r="BF200" i="11"/>
  <c r="AX220" i="11"/>
  <c r="AX200" i="11"/>
  <c r="AP220" i="11"/>
  <c r="AP200" i="11"/>
  <c r="AH220" i="11"/>
  <c r="AH200" i="11"/>
  <c r="Z220" i="11"/>
  <c r="Z200" i="11"/>
  <c r="R220" i="11"/>
  <c r="R200" i="11"/>
  <c r="J220" i="11"/>
  <c r="J200" i="11"/>
  <c r="B220" i="11"/>
  <c r="B200" i="11"/>
  <c r="DR220" i="10"/>
  <c r="DR200" i="10"/>
  <c r="DJ220" i="10"/>
  <c r="DJ200" i="10"/>
  <c r="DB220" i="10"/>
  <c r="DB200" i="10"/>
  <c r="CT220" i="10"/>
  <c r="CT200" i="10"/>
  <c r="CL220" i="10"/>
  <c r="CL200" i="10"/>
  <c r="CD220" i="10"/>
  <c r="CD200" i="10"/>
  <c r="BV220" i="10"/>
  <c r="BV200" i="10"/>
  <c r="BN220" i="10"/>
  <c r="BN200" i="10"/>
  <c r="BF220" i="10"/>
  <c r="BF200" i="10"/>
  <c r="AX220" i="10"/>
  <c r="AX200" i="10"/>
  <c r="AP220" i="10"/>
  <c r="AP200" i="10"/>
  <c r="AH220" i="10"/>
  <c r="AH200" i="10"/>
  <c r="Z220" i="10"/>
  <c r="Z200" i="10"/>
  <c r="R220" i="10"/>
  <c r="R200" i="10"/>
  <c r="J220" i="10"/>
  <c r="J200" i="10"/>
  <c r="B220" i="10"/>
  <c r="B200" i="10"/>
  <c r="DR220" i="9"/>
  <c r="DR200" i="9"/>
  <c r="DJ220" i="9"/>
  <c r="DJ200" i="9"/>
  <c r="DB220" i="9"/>
  <c r="DB200" i="9"/>
  <c r="CT220" i="9"/>
  <c r="CT200" i="9"/>
  <c r="CL220" i="9"/>
  <c r="CL200" i="9"/>
  <c r="CD220" i="9"/>
  <c r="CD200" i="9"/>
  <c r="BV220" i="9"/>
  <c r="BV200" i="9"/>
  <c r="BN220" i="9"/>
  <c r="BN200" i="9"/>
  <c r="BF220" i="9"/>
  <c r="BF200" i="9"/>
  <c r="AX220" i="9"/>
  <c r="AX200" i="9"/>
  <c r="AP220" i="9"/>
  <c r="AP200" i="9"/>
  <c r="AH220" i="9"/>
  <c r="AH200" i="9"/>
  <c r="Z220" i="9"/>
  <c r="Z200" i="9"/>
  <c r="R220" i="9"/>
  <c r="R200" i="9"/>
  <c r="J220" i="9"/>
  <c r="J200" i="9"/>
  <c r="J200" i="14"/>
  <c r="J201" i="14" s="1"/>
  <c r="B220" i="9"/>
  <c r="B200" i="9"/>
  <c r="DR220" i="14"/>
  <c r="DR200" i="14"/>
  <c r="DR201" i="9" s="1"/>
  <c r="DJ220" i="14"/>
  <c r="DJ200" i="14"/>
  <c r="DJ201" i="14" s="1"/>
  <c r="DB220" i="14"/>
  <c r="DB200" i="14"/>
  <c r="DB201" i="14" s="1"/>
  <c r="CT220" i="14"/>
  <c r="CT200" i="14"/>
  <c r="CT201" i="14" s="1"/>
  <c r="CL220" i="14"/>
  <c r="CL200" i="14"/>
  <c r="CL201" i="14" s="1"/>
  <c r="CD220" i="14"/>
  <c r="CD200" i="14"/>
  <c r="CD201" i="9" s="1"/>
  <c r="BV220" i="14"/>
  <c r="BV200" i="14"/>
  <c r="BV201" i="14" s="1"/>
  <c r="BN220" i="14"/>
  <c r="BN200" i="14"/>
  <c r="BN201" i="14" s="1"/>
  <c r="BF220" i="14"/>
  <c r="BF200" i="14"/>
  <c r="BF201" i="14" s="1"/>
  <c r="AX220" i="14"/>
  <c r="AX200" i="14"/>
  <c r="AX201" i="14" s="1"/>
  <c r="AP220" i="14"/>
  <c r="AP200" i="14"/>
  <c r="AP201" i="14" s="1"/>
  <c r="AH220" i="14"/>
  <c r="AH200" i="14"/>
  <c r="AH201" i="14" s="1"/>
  <c r="Z220" i="14"/>
  <c r="Z200" i="14"/>
  <c r="Z201" i="14" s="1"/>
  <c r="R220" i="14"/>
  <c r="R200" i="14"/>
  <c r="R201" i="14" s="1"/>
  <c r="J220" i="14"/>
  <c r="B220" i="14"/>
  <c r="B200" i="14"/>
  <c r="B201" i="14" s="1"/>
  <c r="II1" i="7"/>
  <c r="BQ11" i="7"/>
  <c r="BQ12" i="7"/>
  <c r="BQ13" i="7"/>
  <c r="BQ14" i="7"/>
  <c r="BQ15" i="7"/>
  <c r="BQ16" i="7"/>
  <c r="BQ17" i="7"/>
  <c r="BQ18" i="7"/>
  <c r="BQ19" i="7"/>
  <c r="BQ20" i="7"/>
  <c r="BQ21" i="7"/>
  <c r="BQ22" i="7"/>
  <c r="BQ23" i="7"/>
  <c r="BQ24" i="7"/>
  <c r="BQ25" i="7"/>
  <c r="BQ26" i="7"/>
  <c r="BQ27" i="7"/>
  <c r="BQ28" i="7"/>
  <c r="BQ29" i="7"/>
  <c r="BQ30" i="7"/>
  <c r="BQ31" i="7"/>
  <c r="BQ32" i="7"/>
  <c r="BQ33" i="7"/>
  <c r="BQ34" i="7"/>
  <c r="BQ35" i="7"/>
  <c r="BQ36" i="7"/>
  <c r="BQ37" i="7"/>
  <c r="BQ38" i="7"/>
  <c r="BQ39" i="7"/>
  <c r="BQ40" i="7"/>
  <c r="BQ41" i="7"/>
  <c r="BQ42" i="7"/>
  <c r="BQ43" i="7"/>
  <c r="BQ44" i="7"/>
  <c r="BQ45" i="7"/>
  <c r="BQ46" i="7"/>
  <c r="BQ47" i="7"/>
  <c r="BQ48" i="7"/>
  <c r="BQ49" i="7"/>
  <c r="BQ50" i="7"/>
  <c r="BQ51" i="7"/>
  <c r="BQ52" i="7"/>
  <c r="BQ53" i="7"/>
  <c r="BQ54" i="7"/>
  <c r="BQ55" i="7"/>
  <c r="BQ56" i="7"/>
  <c r="BQ57" i="7"/>
  <c r="BQ58" i="7"/>
  <c r="BQ59" i="7"/>
  <c r="BQ60" i="7"/>
  <c r="BQ61" i="7"/>
  <c r="BQ62" i="7"/>
  <c r="BQ63" i="7"/>
  <c r="BQ64" i="7"/>
  <c r="BQ65" i="7"/>
  <c r="BQ66" i="7"/>
  <c r="BQ67" i="7"/>
  <c r="BQ68" i="7"/>
  <c r="BQ69" i="7"/>
  <c r="BQ70" i="7"/>
  <c r="BQ71" i="7"/>
  <c r="BQ72" i="7"/>
  <c r="BQ73" i="7"/>
  <c r="BQ74" i="7"/>
  <c r="BQ75" i="7"/>
  <c r="BQ76" i="7"/>
  <c r="BQ77" i="7"/>
  <c r="BQ78" i="7"/>
  <c r="BQ79" i="7"/>
  <c r="BQ80" i="7"/>
  <c r="BQ81" i="7"/>
  <c r="BQ82" i="7"/>
  <c r="BQ83" i="7"/>
  <c r="BQ84" i="7"/>
  <c r="BQ85" i="7"/>
  <c r="BQ86" i="7"/>
  <c r="BQ87" i="7"/>
  <c r="BQ88" i="7"/>
  <c r="BQ89" i="7"/>
  <c r="BQ90" i="7"/>
  <c r="BQ91" i="7"/>
  <c r="BQ92" i="7"/>
  <c r="BQ93" i="7"/>
  <c r="BQ94" i="7"/>
  <c r="BQ95" i="7"/>
  <c r="BQ96" i="7"/>
  <c r="BQ97" i="7"/>
  <c r="BQ98" i="7"/>
  <c r="BQ99" i="7"/>
  <c r="BQ100" i="7"/>
  <c r="BQ101" i="7"/>
  <c r="BQ102" i="7"/>
  <c r="BQ103" i="7"/>
  <c r="BQ104" i="7"/>
  <c r="BQ105" i="7"/>
  <c r="BQ106" i="7"/>
  <c r="BQ107" i="7"/>
  <c r="BQ108" i="7"/>
  <c r="BQ109" i="7"/>
  <c r="BQ110" i="7"/>
  <c r="BQ111" i="7"/>
  <c r="BQ112" i="7"/>
  <c r="BQ113" i="7"/>
  <c r="BQ114" i="7"/>
  <c r="BQ115" i="7"/>
  <c r="BQ116" i="7"/>
  <c r="BQ117" i="7"/>
  <c r="BQ118" i="7"/>
  <c r="BQ119" i="7"/>
  <c r="BQ120" i="7"/>
  <c r="BQ121" i="7"/>
  <c r="BQ122" i="7"/>
  <c r="BQ123" i="7"/>
  <c r="BQ124" i="7"/>
  <c r="BQ125" i="7"/>
  <c r="BQ126" i="7"/>
  <c r="BQ127" i="7"/>
  <c r="BQ128" i="7"/>
  <c r="BQ129" i="7"/>
  <c r="BQ130" i="7"/>
  <c r="BQ131" i="7"/>
  <c r="BQ132" i="7"/>
  <c r="BQ133" i="7"/>
  <c r="BQ134" i="7"/>
  <c r="BQ135" i="7"/>
  <c r="BQ136" i="7"/>
  <c r="BQ137" i="7"/>
  <c r="BS137" i="7" s="1"/>
  <c r="BQ138" i="7"/>
  <c r="BQ139" i="7"/>
  <c r="BQ140" i="7"/>
  <c r="BQ141" i="7"/>
  <c r="BQ142" i="7"/>
  <c r="BQ143" i="7"/>
  <c r="BQ144" i="7"/>
  <c r="BQ145" i="7"/>
  <c r="BQ146" i="7"/>
  <c r="BQ147" i="7"/>
  <c r="BQ148" i="7"/>
  <c r="BS148" i="7" s="1"/>
  <c r="BQ149" i="7"/>
  <c r="BQ150" i="7"/>
  <c r="BQ151" i="7"/>
  <c r="BQ152" i="7"/>
  <c r="BQ153" i="7"/>
  <c r="BQ154" i="7"/>
  <c r="BQ155" i="7"/>
  <c r="BQ156" i="7"/>
  <c r="BQ157" i="7"/>
  <c r="BQ158" i="7"/>
  <c r="BQ159" i="7"/>
  <c r="BQ160" i="7"/>
  <c r="BQ161" i="7"/>
  <c r="BQ162" i="7"/>
  <c r="BQ163" i="7"/>
  <c r="BQ164" i="7"/>
  <c r="BQ165" i="7"/>
  <c r="BQ166" i="7"/>
  <c r="BQ167" i="7"/>
  <c r="BQ168" i="7"/>
  <c r="BS168" i="7" s="1"/>
  <c r="BQ169" i="7"/>
  <c r="BQ170" i="7"/>
  <c r="BQ171" i="7"/>
  <c r="BQ172" i="7"/>
  <c r="BQ173" i="7"/>
  <c r="BQ174" i="7"/>
  <c r="BQ175" i="7"/>
  <c r="BQ176" i="7"/>
  <c r="BQ177" i="7"/>
  <c r="BQ178" i="7"/>
  <c r="BQ179" i="7"/>
  <c r="BQ180" i="7"/>
  <c r="BQ181" i="7"/>
  <c r="BQ182" i="7"/>
  <c r="BQ183" i="7"/>
  <c r="BQ184" i="7"/>
  <c r="BQ185" i="7"/>
  <c r="BQ186" i="7"/>
  <c r="BQ187" i="7"/>
  <c r="BQ188" i="7"/>
  <c r="BQ189" i="7"/>
  <c r="BQ190" i="7"/>
  <c r="BQ191" i="7"/>
  <c r="BQ192" i="7"/>
  <c r="BQ193" i="7"/>
  <c r="BQ194" i="7"/>
  <c r="BQ195" i="7"/>
  <c r="BQ196" i="7"/>
  <c r="BQ197" i="7"/>
  <c r="BQ198" i="7"/>
  <c r="BQ199" i="7"/>
  <c r="BQ200" i="7"/>
  <c r="BQ201" i="7"/>
  <c r="BQ202" i="7"/>
  <c r="BQ203" i="7"/>
  <c r="BQ204" i="7"/>
  <c r="BQ205" i="7"/>
  <c r="BQ206" i="7"/>
  <c r="BQ207" i="7"/>
  <c r="BQ208" i="7"/>
  <c r="BQ209" i="7"/>
  <c r="BQ210" i="7"/>
  <c r="BQ211" i="7"/>
  <c r="BQ212" i="7"/>
  <c r="BQ213" i="7"/>
  <c r="BQ214" i="7"/>
  <c r="BQ215" i="7"/>
  <c r="BQ216" i="7"/>
  <c r="BQ217" i="7"/>
  <c r="BQ218" i="7"/>
  <c r="BQ219" i="7"/>
  <c r="BQ220" i="7"/>
  <c r="BQ221" i="7"/>
  <c r="BQ222" i="7"/>
  <c r="BQ223" i="7"/>
  <c r="BQ224" i="7"/>
  <c r="BQ225" i="7"/>
  <c r="BQ226" i="7"/>
  <c r="BQ227" i="7"/>
  <c r="BQ228" i="7"/>
  <c r="BQ229" i="7"/>
  <c r="BQ230" i="7"/>
  <c r="BQ231" i="7"/>
  <c r="BQ232" i="7"/>
  <c r="BQ233" i="7"/>
  <c r="BQ234" i="7"/>
  <c r="BQ235" i="7"/>
  <c r="BQ236" i="7"/>
  <c r="BQ237" i="7"/>
  <c r="BQ238" i="7"/>
  <c r="BQ239" i="7"/>
  <c r="BQ240" i="7"/>
  <c r="BQ241" i="7"/>
  <c r="BQ242" i="7"/>
  <c r="BQ243" i="7"/>
  <c r="BQ244" i="7"/>
  <c r="BQ245" i="7"/>
  <c r="BQ246" i="7"/>
  <c r="BQ247" i="7"/>
  <c r="BQ248" i="7"/>
  <c r="BQ249" i="7"/>
  <c r="BQ250" i="7"/>
  <c r="BQ251" i="7"/>
  <c r="BQ252" i="7"/>
  <c r="BQ253" i="7"/>
  <c r="BQ254" i="7"/>
  <c r="BQ255" i="7"/>
  <c r="BQ256" i="7"/>
  <c r="BQ257" i="7"/>
  <c r="BQ258" i="7"/>
  <c r="BQ259" i="7"/>
  <c r="BQ260" i="7"/>
  <c r="BQ261" i="7"/>
  <c r="BQ262" i="7"/>
  <c r="BQ263" i="7"/>
  <c r="BQ264" i="7"/>
  <c r="BS264" i="7" s="1"/>
  <c r="BQ265" i="7"/>
  <c r="BQ266" i="7"/>
  <c r="BQ267" i="7"/>
  <c r="BQ268" i="7"/>
  <c r="BQ269" i="7"/>
  <c r="BQ270" i="7"/>
  <c r="BQ271" i="7"/>
  <c r="BQ272" i="7"/>
  <c r="BQ273" i="7"/>
  <c r="BQ274" i="7"/>
  <c r="BQ275" i="7"/>
  <c r="BQ276" i="7"/>
  <c r="BQ277" i="7"/>
  <c r="BQ278" i="7"/>
  <c r="BQ279" i="7"/>
  <c r="BQ280" i="7"/>
  <c r="BQ281" i="7"/>
  <c r="BQ282" i="7"/>
  <c r="BQ283" i="7"/>
  <c r="BQ284" i="7"/>
  <c r="BQ285" i="7"/>
  <c r="BQ286" i="7"/>
  <c r="BQ287" i="7"/>
  <c r="BQ288" i="7"/>
  <c r="BQ289" i="7"/>
  <c r="BQ290" i="7"/>
  <c r="BQ291" i="7"/>
  <c r="BQ292" i="7"/>
  <c r="BQ293" i="7"/>
  <c r="BQ294" i="7"/>
  <c r="BQ295" i="7"/>
  <c r="BQ296" i="7"/>
  <c r="BQ297" i="7"/>
  <c r="BQ298" i="7"/>
  <c r="BQ299" i="7"/>
  <c r="BQ300" i="7"/>
  <c r="BQ301" i="7"/>
  <c r="BQ302" i="7"/>
  <c r="BQ303" i="7"/>
  <c r="BQ304" i="7"/>
  <c r="BQ305" i="7"/>
  <c r="BQ306" i="7"/>
  <c r="BQ307" i="7"/>
  <c r="BQ308" i="7"/>
  <c r="BQ309" i="7"/>
  <c r="BQ310" i="7"/>
  <c r="BQ311" i="7"/>
  <c r="BQ312" i="7"/>
  <c r="BQ313" i="7"/>
  <c r="BQ314" i="7"/>
  <c r="BQ315" i="7"/>
  <c r="BQ316" i="7"/>
  <c r="BQ317" i="7"/>
  <c r="BQ318" i="7"/>
  <c r="BQ319" i="7"/>
  <c r="BS319" i="7" s="1"/>
  <c r="BQ320" i="7"/>
  <c r="BQ321" i="7"/>
  <c r="BQ322" i="7"/>
  <c r="BQ323" i="7"/>
  <c r="BQ324" i="7"/>
  <c r="BQ325" i="7"/>
  <c r="BQ326" i="7"/>
  <c r="BQ327" i="7"/>
  <c r="BQ328" i="7"/>
  <c r="BQ329" i="7"/>
  <c r="BQ330" i="7"/>
  <c r="BQ331" i="7"/>
  <c r="BQ332" i="7"/>
  <c r="BQ333" i="7"/>
  <c r="BQ334" i="7"/>
  <c r="BQ335" i="7"/>
  <c r="BQ336" i="7"/>
  <c r="R17" i="7"/>
  <c r="R23" i="7"/>
  <c r="R25" i="7"/>
  <c r="R27" i="7"/>
  <c r="R31" i="7"/>
  <c r="R33" i="7"/>
  <c r="R35" i="7"/>
  <c r="R37" i="7"/>
  <c r="R39" i="7"/>
  <c r="R41" i="7"/>
  <c r="R43" i="7"/>
  <c r="R47" i="7"/>
  <c r="R49" i="7"/>
  <c r="R51" i="7"/>
  <c r="R53" i="7"/>
  <c r="R55" i="7"/>
  <c r="R57" i="7"/>
  <c r="R59" i="7"/>
  <c r="R63" i="7"/>
  <c r="R65" i="7"/>
  <c r="R67" i="7"/>
  <c r="R69" i="7"/>
  <c r="R71" i="7"/>
  <c r="R73" i="7"/>
  <c r="R75" i="7"/>
  <c r="R79" i="7"/>
  <c r="R81" i="7"/>
  <c r="R83" i="7"/>
  <c r="R85" i="7"/>
  <c r="R87" i="7"/>
  <c r="R89" i="7"/>
  <c r="R91" i="7"/>
  <c r="R95" i="7"/>
  <c r="R97" i="7"/>
  <c r="R99" i="7"/>
  <c r="R101" i="7"/>
  <c r="R103" i="7"/>
  <c r="R105" i="7"/>
  <c r="R107" i="7"/>
  <c r="R111" i="7"/>
  <c r="R113" i="7"/>
  <c r="R115" i="7"/>
  <c r="R119" i="7"/>
  <c r="R121" i="7"/>
  <c r="R123" i="7"/>
  <c r="R125" i="7"/>
  <c r="R127" i="7"/>
  <c r="R131" i="7"/>
  <c r="R133" i="7"/>
  <c r="R135" i="7"/>
  <c r="R139" i="7"/>
  <c r="R141" i="7"/>
  <c r="R143" i="7"/>
  <c r="R145" i="7"/>
  <c r="R147" i="7"/>
  <c r="R149" i="7"/>
  <c r="R151" i="7"/>
  <c r="R155" i="7"/>
  <c r="R157" i="7"/>
  <c r="R159" i="7"/>
  <c r="R163" i="7"/>
  <c r="R167" i="7"/>
  <c r="R171" i="7"/>
  <c r="R175" i="7"/>
  <c r="R179" i="7"/>
  <c r="R183" i="7"/>
  <c r="R187" i="7"/>
  <c r="R191" i="7"/>
  <c r="R195" i="7"/>
  <c r="R199" i="7"/>
  <c r="R203" i="7"/>
  <c r="R207" i="7"/>
  <c r="R211" i="7"/>
  <c r="R215" i="7"/>
  <c r="R219" i="7"/>
  <c r="R223" i="7"/>
  <c r="R227" i="7"/>
  <c r="R231" i="7"/>
  <c r="R235" i="7"/>
  <c r="R239" i="7"/>
  <c r="R243" i="7"/>
  <c r="R247" i="7"/>
  <c r="R251" i="7"/>
  <c r="R255" i="7"/>
  <c r="R259" i="7"/>
  <c r="R263" i="7"/>
  <c r="R267" i="7"/>
  <c r="R271" i="7"/>
  <c r="R275" i="7"/>
  <c r="R279" i="7"/>
  <c r="R283" i="7"/>
  <c r="R287" i="7"/>
  <c r="R291" i="7"/>
  <c r="R295" i="7"/>
  <c r="R299" i="7"/>
  <c r="R303" i="7"/>
  <c r="R307" i="7"/>
  <c r="R311" i="7"/>
  <c r="R315" i="7"/>
  <c r="R319" i="7"/>
  <c r="R323" i="7"/>
  <c r="R327" i="7"/>
  <c r="R331" i="7"/>
  <c r="R335" i="7"/>
  <c r="R12" i="7"/>
  <c r="R13" i="7"/>
  <c r="R14" i="7"/>
  <c r="R16" i="7"/>
  <c r="R18" i="7"/>
  <c r="R20" i="7"/>
  <c r="R21" i="7"/>
  <c r="R22" i="7"/>
  <c r="R24" i="7"/>
  <c r="R26" i="7"/>
  <c r="R28" i="7"/>
  <c r="R29" i="7"/>
  <c r="R30" i="7"/>
  <c r="R32" i="7"/>
  <c r="R34" i="7"/>
  <c r="R36" i="7"/>
  <c r="R38" i="7"/>
  <c r="R40" i="7"/>
  <c r="R42" i="7"/>
  <c r="R44" i="7"/>
  <c r="R45" i="7"/>
  <c r="R46" i="7"/>
  <c r="R48" i="7"/>
  <c r="R50" i="7"/>
  <c r="R52" i="7"/>
  <c r="R54" i="7"/>
  <c r="R56" i="7"/>
  <c r="R58" i="7"/>
  <c r="R60" i="7"/>
  <c r="R61" i="7"/>
  <c r="R62" i="7"/>
  <c r="R64" i="7"/>
  <c r="R66" i="7"/>
  <c r="R68" i="7"/>
  <c r="R70" i="7"/>
  <c r="R72" i="7"/>
  <c r="R74" i="7"/>
  <c r="R76" i="7"/>
  <c r="R77" i="7"/>
  <c r="R78" i="7"/>
  <c r="R80" i="7"/>
  <c r="R82" i="7"/>
  <c r="R84" i="7"/>
  <c r="R86" i="7"/>
  <c r="R88" i="7"/>
  <c r="R90" i="7"/>
  <c r="R92" i="7"/>
  <c r="R93" i="7"/>
  <c r="R94" i="7"/>
  <c r="R96" i="7"/>
  <c r="R98" i="7"/>
  <c r="R100" i="7"/>
  <c r="R102" i="7"/>
  <c r="R104" i="7"/>
  <c r="R106" i="7"/>
  <c r="R108" i="7"/>
  <c r="R109" i="7"/>
  <c r="R110" i="7"/>
  <c r="R112" i="7"/>
  <c r="R114" i="7"/>
  <c r="R116" i="7"/>
  <c r="R117" i="7"/>
  <c r="R118" i="7"/>
  <c r="R120" i="7"/>
  <c r="R122" i="7"/>
  <c r="R124" i="7"/>
  <c r="R126" i="7"/>
  <c r="R128" i="7"/>
  <c r="R129" i="7"/>
  <c r="R130" i="7"/>
  <c r="R132" i="7"/>
  <c r="R134" i="7"/>
  <c r="R136" i="7"/>
  <c r="R137" i="7"/>
  <c r="R138" i="7"/>
  <c r="R140" i="7"/>
  <c r="R142" i="7"/>
  <c r="R144" i="7"/>
  <c r="R146" i="7"/>
  <c r="R148" i="7"/>
  <c r="R150" i="7"/>
  <c r="R152" i="7"/>
  <c r="R153" i="7"/>
  <c r="R154" i="7"/>
  <c r="R156" i="7"/>
  <c r="R158" i="7"/>
  <c r="R160" i="7"/>
  <c r="R161" i="7"/>
  <c r="R162" i="7"/>
  <c r="R164" i="7"/>
  <c r="R165" i="7"/>
  <c r="R166" i="7"/>
  <c r="R168" i="7"/>
  <c r="R169" i="7"/>
  <c r="R170" i="7"/>
  <c r="R172" i="7"/>
  <c r="R173" i="7"/>
  <c r="R174" i="7"/>
  <c r="R176" i="7"/>
  <c r="R177" i="7"/>
  <c r="R178" i="7"/>
  <c r="R180" i="7"/>
  <c r="R181" i="7"/>
  <c r="R182" i="7"/>
  <c r="R184" i="7"/>
  <c r="R185" i="7"/>
  <c r="R186" i="7"/>
  <c r="R188" i="7"/>
  <c r="R189" i="7"/>
  <c r="R190" i="7"/>
  <c r="R192" i="7"/>
  <c r="R193" i="7"/>
  <c r="R194" i="7"/>
  <c r="R196" i="7"/>
  <c r="R197" i="7"/>
  <c r="R198" i="7"/>
  <c r="R200" i="7"/>
  <c r="R201" i="7"/>
  <c r="R202" i="7"/>
  <c r="R204" i="7"/>
  <c r="R205" i="7"/>
  <c r="R206" i="7"/>
  <c r="R208" i="7"/>
  <c r="R209" i="7"/>
  <c r="R210" i="7"/>
  <c r="R212" i="7"/>
  <c r="R213" i="7"/>
  <c r="R214" i="7"/>
  <c r="R216" i="7"/>
  <c r="R217" i="7"/>
  <c r="R218" i="7"/>
  <c r="R220" i="7"/>
  <c r="R221" i="7"/>
  <c r="R222" i="7"/>
  <c r="R224" i="7"/>
  <c r="R225" i="7"/>
  <c r="R226" i="7"/>
  <c r="R228" i="7"/>
  <c r="R229" i="7"/>
  <c r="R230" i="7"/>
  <c r="R232" i="7"/>
  <c r="R233" i="7"/>
  <c r="R234" i="7"/>
  <c r="R236" i="7"/>
  <c r="R237" i="7"/>
  <c r="R238" i="7"/>
  <c r="R240" i="7"/>
  <c r="R241" i="7"/>
  <c r="R242" i="7"/>
  <c r="R244" i="7"/>
  <c r="R245" i="7"/>
  <c r="R246" i="7"/>
  <c r="R248" i="7"/>
  <c r="R249" i="7"/>
  <c r="R250" i="7"/>
  <c r="R252" i="7"/>
  <c r="R253" i="7"/>
  <c r="R254" i="7"/>
  <c r="R256" i="7"/>
  <c r="R257" i="7"/>
  <c r="R258" i="7"/>
  <c r="R260" i="7"/>
  <c r="R261" i="7"/>
  <c r="R262" i="7"/>
  <c r="R264" i="7"/>
  <c r="R265" i="7"/>
  <c r="R266" i="7"/>
  <c r="R268" i="7"/>
  <c r="R269" i="7"/>
  <c r="R270" i="7"/>
  <c r="R272" i="7"/>
  <c r="R273" i="7"/>
  <c r="R274" i="7"/>
  <c r="R276" i="7"/>
  <c r="R277" i="7"/>
  <c r="R278" i="7"/>
  <c r="R280" i="7"/>
  <c r="R281" i="7"/>
  <c r="R282" i="7"/>
  <c r="R284" i="7"/>
  <c r="R285" i="7"/>
  <c r="R286" i="7"/>
  <c r="R288" i="7"/>
  <c r="R289" i="7"/>
  <c r="R290" i="7"/>
  <c r="R292" i="7"/>
  <c r="R293" i="7"/>
  <c r="R294" i="7"/>
  <c r="R296" i="7"/>
  <c r="R297" i="7"/>
  <c r="R298" i="7"/>
  <c r="R300" i="7"/>
  <c r="R301" i="7"/>
  <c r="R302" i="7"/>
  <c r="R304" i="7"/>
  <c r="R305" i="7"/>
  <c r="R306" i="7"/>
  <c r="R308" i="7"/>
  <c r="R309" i="7"/>
  <c r="R310" i="7"/>
  <c r="R312" i="7"/>
  <c r="R313" i="7"/>
  <c r="R314" i="7"/>
  <c r="R316" i="7"/>
  <c r="R317" i="7"/>
  <c r="R318" i="7"/>
  <c r="R320" i="7"/>
  <c r="R321" i="7"/>
  <c r="R322" i="7"/>
  <c r="R324" i="7"/>
  <c r="R325" i="7"/>
  <c r="R326" i="7"/>
  <c r="R328" i="7"/>
  <c r="R329" i="7"/>
  <c r="R330" i="7"/>
  <c r="R332" i="7"/>
  <c r="R333" i="7"/>
  <c r="R334" i="7"/>
  <c r="R336" i="7"/>
  <c r="R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C282" i="7"/>
  <c r="C283" i="7"/>
  <c r="C284" i="7"/>
  <c r="C285" i="7"/>
  <c r="C286" i="7"/>
  <c r="C287" i="7"/>
  <c r="C288" i="7"/>
  <c r="C289" i="7"/>
  <c r="C290" i="7"/>
  <c r="C291" i="7"/>
  <c r="C292" i="7"/>
  <c r="C293" i="7"/>
  <c r="C294" i="7"/>
  <c r="C295" i="7"/>
  <c r="C296" i="7"/>
  <c r="C297" i="7"/>
  <c r="C298" i="7"/>
  <c r="C299" i="7"/>
  <c r="C300" i="7"/>
  <c r="C301" i="7"/>
  <c r="C302" i="7"/>
  <c r="C303" i="7"/>
  <c r="C304" i="7"/>
  <c r="C305" i="7"/>
  <c r="C306" i="7"/>
  <c r="C307" i="7"/>
  <c r="C308" i="7"/>
  <c r="C309" i="7"/>
  <c r="C310" i="7"/>
  <c r="C311" i="7"/>
  <c r="C312" i="7"/>
  <c r="C313" i="7"/>
  <c r="C314" i="7"/>
  <c r="C315" i="7"/>
  <c r="C316" i="7"/>
  <c r="C317" i="7"/>
  <c r="C318" i="7"/>
  <c r="C319" i="7"/>
  <c r="C320" i="7"/>
  <c r="C321" i="7"/>
  <c r="C322" i="7"/>
  <c r="C323" i="7"/>
  <c r="C324" i="7"/>
  <c r="C325" i="7"/>
  <c r="C326" i="7"/>
  <c r="C327" i="7"/>
  <c r="C328" i="7"/>
  <c r="C329" i="7"/>
  <c r="C330" i="7"/>
  <c r="C331" i="7"/>
  <c r="C332" i="7"/>
  <c r="C333" i="7"/>
  <c r="C334" i="7"/>
  <c r="C335" i="7"/>
  <c r="C336" i="7"/>
  <c r="C11" i="7"/>
  <c r="B336" i="7"/>
  <c r="D336" i="7" s="1"/>
  <c r="B335" i="7"/>
  <c r="D335" i="7" s="1"/>
  <c r="B334" i="7"/>
  <c r="D334" i="7" s="1"/>
  <c r="B333" i="7"/>
  <c r="D333" i="7" s="1"/>
  <c r="B332" i="7"/>
  <c r="D332" i="7" s="1"/>
  <c r="B331" i="7"/>
  <c r="D331" i="7" s="1"/>
  <c r="B330" i="7"/>
  <c r="D330" i="7" s="1"/>
  <c r="B329" i="7"/>
  <c r="D329" i="7" s="1"/>
  <c r="B328" i="7"/>
  <c r="D328" i="7" s="1"/>
  <c r="B327" i="7"/>
  <c r="D327" i="7" s="1"/>
  <c r="B326" i="7"/>
  <c r="D326" i="7" s="1"/>
  <c r="B325" i="7"/>
  <c r="D325" i="7" s="1"/>
  <c r="B324" i="7"/>
  <c r="D324" i="7" s="1"/>
  <c r="B323" i="7"/>
  <c r="D323" i="7" s="1"/>
  <c r="B322" i="7"/>
  <c r="D322" i="7" s="1"/>
  <c r="B321" i="7"/>
  <c r="D321" i="7" s="1"/>
  <c r="B320" i="7"/>
  <c r="D320" i="7" s="1"/>
  <c r="B319" i="7"/>
  <c r="D319" i="7" s="1"/>
  <c r="B318" i="7"/>
  <c r="D318" i="7" s="1"/>
  <c r="B317" i="7"/>
  <c r="D317" i="7" s="1"/>
  <c r="B316" i="7"/>
  <c r="D316" i="7" s="1"/>
  <c r="B315" i="7"/>
  <c r="D315" i="7" s="1"/>
  <c r="B314" i="7"/>
  <c r="D314" i="7" s="1"/>
  <c r="B313" i="7"/>
  <c r="D313" i="7" s="1"/>
  <c r="B312" i="7"/>
  <c r="D312" i="7" s="1"/>
  <c r="B311" i="7"/>
  <c r="D311" i="7" s="1"/>
  <c r="B310" i="7"/>
  <c r="D310" i="7" s="1"/>
  <c r="B309" i="7"/>
  <c r="D309" i="7" s="1"/>
  <c r="B308" i="7"/>
  <c r="D308" i="7" s="1"/>
  <c r="B307" i="7"/>
  <c r="D307" i="7" s="1"/>
  <c r="B306" i="7"/>
  <c r="D306" i="7" s="1"/>
  <c r="B305" i="7"/>
  <c r="D305" i="7" s="1"/>
  <c r="B304" i="7"/>
  <c r="D304" i="7" s="1"/>
  <c r="B303" i="7"/>
  <c r="D303" i="7" s="1"/>
  <c r="B302" i="7"/>
  <c r="D302" i="7" s="1"/>
  <c r="B301" i="7"/>
  <c r="D301" i="7" s="1"/>
  <c r="B300" i="7"/>
  <c r="D300" i="7" s="1"/>
  <c r="B299" i="7"/>
  <c r="D299" i="7" s="1"/>
  <c r="B298" i="7"/>
  <c r="D298" i="7" s="1"/>
  <c r="B297" i="7"/>
  <c r="D297" i="7" s="1"/>
  <c r="B296" i="7"/>
  <c r="D296" i="7" s="1"/>
  <c r="B295" i="7"/>
  <c r="D295" i="7" s="1"/>
  <c r="B294" i="7"/>
  <c r="D294" i="7" s="1"/>
  <c r="B293" i="7"/>
  <c r="D293" i="7" s="1"/>
  <c r="B292" i="7"/>
  <c r="D292" i="7" s="1"/>
  <c r="B291" i="7"/>
  <c r="D291" i="7" s="1"/>
  <c r="B290" i="7"/>
  <c r="D290" i="7" s="1"/>
  <c r="B289" i="7"/>
  <c r="D289" i="7" s="1"/>
  <c r="B288" i="7"/>
  <c r="D288" i="7" s="1"/>
  <c r="B287" i="7"/>
  <c r="D287" i="7" s="1"/>
  <c r="B286" i="7"/>
  <c r="D286" i="7" s="1"/>
  <c r="B285" i="7"/>
  <c r="D285" i="7" s="1"/>
  <c r="B284" i="7"/>
  <c r="D284" i="7" s="1"/>
  <c r="B283" i="7"/>
  <c r="D283" i="7" s="1"/>
  <c r="B282" i="7"/>
  <c r="D282" i="7" s="1"/>
  <c r="B281" i="7"/>
  <c r="D281" i="7" s="1"/>
  <c r="B280" i="7"/>
  <c r="D280" i="7" s="1"/>
  <c r="B279" i="7"/>
  <c r="D279" i="7" s="1"/>
  <c r="B278" i="7"/>
  <c r="D278" i="7" s="1"/>
  <c r="B277" i="7"/>
  <c r="D277" i="7" s="1"/>
  <c r="B276" i="7"/>
  <c r="D276" i="7" s="1"/>
  <c r="B275" i="7"/>
  <c r="D275" i="7" s="1"/>
  <c r="B274" i="7"/>
  <c r="D274" i="7" s="1"/>
  <c r="B273" i="7"/>
  <c r="D273" i="7" s="1"/>
  <c r="B272" i="7"/>
  <c r="D272" i="7" s="1"/>
  <c r="B271" i="7"/>
  <c r="D271" i="7" s="1"/>
  <c r="B270" i="7"/>
  <c r="D270" i="7" s="1"/>
  <c r="B269" i="7"/>
  <c r="D269" i="7" s="1"/>
  <c r="B268" i="7"/>
  <c r="D268" i="7" s="1"/>
  <c r="B267" i="7"/>
  <c r="D267" i="7" s="1"/>
  <c r="B266" i="7"/>
  <c r="D266" i="7" s="1"/>
  <c r="B265" i="7"/>
  <c r="D265" i="7" s="1"/>
  <c r="B264" i="7"/>
  <c r="D264" i="7" s="1"/>
  <c r="B263" i="7"/>
  <c r="D263" i="7" s="1"/>
  <c r="B262" i="7"/>
  <c r="D262" i="7" s="1"/>
  <c r="B261" i="7"/>
  <c r="D261" i="7" s="1"/>
  <c r="B260" i="7"/>
  <c r="D260" i="7" s="1"/>
  <c r="B259" i="7"/>
  <c r="D259" i="7" s="1"/>
  <c r="B258" i="7"/>
  <c r="D258" i="7" s="1"/>
  <c r="B257" i="7"/>
  <c r="D257" i="7" s="1"/>
  <c r="B256" i="7"/>
  <c r="D256" i="7" s="1"/>
  <c r="B255" i="7"/>
  <c r="D255" i="7" s="1"/>
  <c r="B254" i="7"/>
  <c r="D254" i="7" s="1"/>
  <c r="B253" i="7"/>
  <c r="D253" i="7" s="1"/>
  <c r="B252" i="7"/>
  <c r="D252" i="7" s="1"/>
  <c r="B251" i="7"/>
  <c r="D251" i="7" s="1"/>
  <c r="B250" i="7"/>
  <c r="D250" i="7" s="1"/>
  <c r="B249" i="7"/>
  <c r="D249" i="7" s="1"/>
  <c r="B248" i="7"/>
  <c r="D248" i="7" s="1"/>
  <c r="B247" i="7"/>
  <c r="D247" i="7" s="1"/>
  <c r="B246" i="7"/>
  <c r="D246" i="7" s="1"/>
  <c r="B245" i="7"/>
  <c r="D245" i="7" s="1"/>
  <c r="B244" i="7"/>
  <c r="D244" i="7" s="1"/>
  <c r="B243" i="7"/>
  <c r="D243" i="7" s="1"/>
  <c r="B242" i="7"/>
  <c r="D242" i="7" s="1"/>
  <c r="B241" i="7"/>
  <c r="D241" i="7" s="1"/>
  <c r="B240" i="7"/>
  <c r="D240" i="7" s="1"/>
  <c r="B239" i="7"/>
  <c r="D239" i="7" s="1"/>
  <c r="B238" i="7"/>
  <c r="D238" i="7" s="1"/>
  <c r="B237" i="7"/>
  <c r="D237" i="7" s="1"/>
  <c r="B236" i="7"/>
  <c r="D236" i="7" s="1"/>
  <c r="B235" i="7"/>
  <c r="D235" i="7" s="1"/>
  <c r="B234" i="7"/>
  <c r="D234" i="7" s="1"/>
  <c r="B233" i="7"/>
  <c r="D233" i="7" s="1"/>
  <c r="B232" i="7"/>
  <c r="D232" i="7" s="1"/>
  <c r="B231" i="7"/>
  <c r="D231" i="7" s="1"/>
  <c r="B230" i="7"/>
  <c r="D230" i="7" s="1"/>
  <c r="B229" i="7"/>
  <c r="D229" i="7" s="1"/>
  <c r="B228" i="7"/>
  <c r="D228" i="7" s="1"/>
  <c r="B227" i="7"/>
  <c r="D227" i="7" s="1"/>
  <c r="B226" i="7"/>
  <c r="D226" i="7" s="1"/>
  <c r="B225" i="7"/>
  <c r="D225" i="7" s="1"/>
  <c r="B224" i="7"/>
  <c r="D224" i="7" s="1"/>
  <c r="B223" i="7"/>
  <c r="D223" i="7" s="1"/>
  <c r="B222" i="7"/>
  <c r="D222" i="7" s="1"/>
  <c r="B221" i="7"/>
  <c r="D221" i="7" s="1"/>
  <c r="B220" i="7"/>
  <c r="D220" i="7" s="1"/>
  <c r="B219" i="7"/>
  <c r="D219" i="7" s="1"/>
  <c r="B218" i="7"/>
  <c r="D218" i="7" s="1"/>
  <c r="B217" i="7"/>
  <c r="D217" i="7" s="1"/>
  <c r="B216" i="7"/>
  <c r="D216" i="7" s="1"/>
  <c r="B215" i="7"/>
  <c r="D215" i="7" s="1"/>
  <c r="B214" i="7"/>
  <c r="D214" i="7" s="1"/>
  <c r="B213" i="7"/>
  <c r="D213" i="7" s="1"/>
  <c r="B212" i="7"/>
  <c r="D212" i="7" s="1"/>
  <c r="B211" i="7"/>
  <c r="D211" i="7" s="1"/>
  <c r="B210" i="7"/>
  <c r="D210" i="7" s="1"/>
  <c r="B209" i="7"/>
  <c r="D209" i="7" s="1"/>
  <c r="B208" i="7"/>
  <c r="D208" i="7" s="1"/>
  <c r="B207" i="7"/>
  <c r="D207" i="7" s="1"/>
  <c r="B206" i="7"/>
  <c r="D206" i="7" s="1"/>
  <c r="B205" i="7"/>
  <c r="D205" i="7" s="1"/>
  <c r="B204" i="7"/>
  <c r="D204" i="7" s="1"/>
  <c r="B203" i="7"/>
  <c r="D203" i="7" s="1"/>
  <c r="B202" i="7"/>
  <c r="D202" i="7" s="1"/>
  <c r="B201" i="7"/>
  <c r="D201" i="7" s="1"/>
  <c r="B200" i="7"/>
  <c r="D200" i="7" s="1"/>
  <c r="B199" i="7"/>
  <c r="D199" i="7" s="1"/>
  <c r="B198" i="7"/>
  <c r="D198" i="7" s="1"/>
  <c r="B197" i="7"/>
  <c r="D197" i="7" s="1"/>
  <c r="B196" i="7"/>
  <c r="D196" i="7" s="1"/>
  <c r="B195" i="7"/>
  <c r="D195" i="7" s="1"/>
  <c r="B194" i="7"/>
  <c r="D194" i="7" s="1"/>
  <c r="B193" i="7"/>
  <c r="D193" i="7" s="1"/>
  <c r="B192" i="7"/>
  <c r="D192" i="7" s="1"/>
  <c r="B191" i="7"/>
  <c r="D191" i="7" s="1"/>
  <c r="B190" i="7"/>
  <c r="D190" i="7" s="1"/>
  <c r="B189" i="7"/>
  <c r="D189" i="7" s="1"/>
  <c r="B188" i="7"/>
  <c r="D188" i="7" s="1"/>
  <c r="B187" i="7"/>
  <c r="D187" i="7" s="1"/>
  <c r="B186" i="7"/>
  <c r="D186" i="7" s="1"/>
  <c r="B185" i="7"/>
  <c r="D185" i="7" s="1"/>
  <c r="B184" i="7"/>
  <c r="D184" i="7" s="1"/>
  <c r="B183" i="7"/>
  <c r="D183" i="7" s="1"/>
  <c r="B182" i="7"/>
  <c r="D182" i="7" s="1"/>
  <c r="B181" i="7"/>
  <c r="D181" i="7" s="1"/>
  <c r="B180" i="7"/>
  <c r="D180" i="7" s="1"/>
  <c r="B179" i="7"/>
  <c r="D179" i="7" s="1"/>
  <c r="B178" i="7"/>
  <c r="D178" i="7" s="1"/>
  <c r="B177" i="7"/>
  <c r="D177" i="7" s="1"/>
  <c r="B176" i="7"/>
  <c r="D176" i="7" s="1"/>
  <c r="B175" i="7"/>
  <c r="D175" i="7" s="1"/>
  <c r="B174" i="7"/>
  <c r="D174" i="7" s="1"/>
  <c r="B173" i="7"/>
  <c r="D173" i="7" s="1"/>
  <c r="B172" i="7"/>
  <c r="D172" i="7" s="1"/>
  <c r="B171" i="7"/>
  <c r="D171" i="7" s="1"/>
  <c r="B170" i="7"/>
  <c r="D170" i="7" s="1"/>
  <c r="B169" i="7"/>
  <c r="D169" i="7" s="1"/>
  <c r="B168" i="7"/>
  <c r="D168" i="7" s="1"/>
  <c r="B167" i="7"/>
  <c r="D167" i="7" s="1"/>
  <c r="B166" i="7"/>
  <c r="D166" i="7" s="1"/>
  <c r="B165" i="7"/>
  <c r="D165" i="7" s="1"/>
  <c r="B164" i="7"/>
  <c r="D164" i="7" s="1"/>
  <c r="B163" i="7"/>
  <c r="D163" i="7" s="1"/>
  <c r="B162" i="7"/>
  <c r="D162" i="7" s="1"/>
  <c r="B161" i="7"/>
  <c r="D161" i="7" s="1"/>
  <c r="B160" i="7"/>
  <c r="D160" i="7" s="1"/>
  <c r="B159" i="7"/>
  <c r="D159" i="7" s="1"/>
  <c r="B158" i="7"/>
  <c r="D158" i="7" s="1"/>
  <c r="B157" i="7"/>
  <c r="D157" i="7" s="1"/>
  <c r="B156" i="7"/>
  <c r="D156" i="7" s="1"/>
  <c r="B155" i="7"/>
  <c r="D155" i="7" s="1"/>
  <c r="B154" i="7"/>
  <c r="D154" i="7" s="1"/>
  <c r="B153" i="7"/>
  <c r="D153" i="7" s="1"/>
  <c r="B152" i="7"/>
  <c r="D152" i="7" s="1"/>
  <c r="B151" i="7"/>
  <c r="D151" i="7" s="1"/>
  <c r="B150" i="7"/>
  <c r="D150" i="7" s="1"/>
  <c r="B149" i="7"/>
  <c r="D149" i="7" s="1"/>
  <c r="B148" i="7"/>
  <c r="D148" i="7" s="1"/>
  <c r="B147" i="7"/>
  <c r="D147" i="7" s="1"/>
  <c r="B146" i="7"/>
  <c r="D146" i="7" s="1"/>
  <c r="B145" i="7"/>
  <c r="D145" i="7" s="1"/>
  <c r="B144" i="7"/>
  <c r="D144" i="7" s="1"/>
  <c r="B143" i="7"/>
  <c r="D143" i="7" s="1"/>
  <c r="B142" i="7"/>
  <c r="D142" i="7" s="1"/>
  <c r="B141" i="7"/>
  <c r="D141" i="7" s="1"/>
  <c r="B140" i="7"/>
  <c r="D140" i="7" s="1"/>
  <c r="B139" i="7"/>
  <c r="D139" i="7" s="1"/>
  <c r="B138" i="7"/>
  <c r="D138" i="7" s="1"/>
  <c r="B137" i="7"/>
  <c r="D137" i="7" s="1"/>
  <c r="B136" i="7"/>
  <c r="D136" i="7" s="1"/>
  <c r="B135" i="7"/>
  <c r="D135" i="7" s="1"/>
  <c r="B134" i="7"/>
  <c r="D134" i="7" s="1"/>
  <c r="B133" i="7"/>
  <c r="D133" i="7" s="1"/>
  <c r="B132" i="7"/>
  <c r="D132" i="7" s="1"/>
  <c r="B131" i="7"/>
  <c r="D131" i="7" s="1"/>
  <c r="B130" i="7"/>
  <c r="D130" i="7" s="1"/>
  <c r="B129" i="7"/>
  <c r="D129" i="7" s="1"/>
  <c r="B128" i="7"/>
  <c r="D128" i="7" s="1"/>
  <c r="B127" i="7"/>
  <c r="D127" i="7" s="1"/>
  <c r="B126" i="7"/>
  <c r="D126" i="7" s="1"/>
  <c r="B125" i="7"/>
  <c r="D125" i="7" s="1"/>
  <c r="B124" i="7"/>
  <c r="D124" i="7" s="1"/>
  <c r="B123" i="7"/>
  <c r="D123" i="7" s="1"/>
  <c r="B122" i="7"/>
  <c r="D122" i="7" s="1"/>
  <c r="B121" i="7"/>
  <c r="D121" i="7" s="1"/>
  <c r="B120" i="7"/>
  <c r="D120" i="7" s="1"/>
  <c r="B119" i="7"/>
  <c r="D119" i="7" s="1"/>
  <c r="B118" i="7"/>
  <c r="D118" i="7" s="1"/>
  <c r="B117" i="7"/>
  <c r="D117" i="7" s="1"/>
  <c r="B116" i="7"/>
  <c r="D116" i="7" s="1"/>
  <c r="B115" i="7"/>
  <c r="D115" i="7" s="1"/>
  <c r="B114" i="7"/>
  <c r="D114" i="7" s="1"/>
  <c r="B113" i="7"/>
  <c r="D113" i="7" s="1"/>
  <c r="B112" i="7"/>
  <c r="D112" i="7" s="1"/>
  <c r="B111" i="7"/>
  <c r="D111" i="7" s="1"/>
  <c r="B110" i="7"/>
  <c r="D110" i="7" s="1"/>
  <c r="B109" i="7"/>
  <c r="D109" i="7" s="1"/>
  <c r="B108" i="7"/>
  <c r="D108" i="7" s="1"/>
  <c r="B107" i="7"/>
  <c r="D107" i="7" s="1"/>
  <c r="B106" i="7"/>
  <c r="D106" i="7" s="1"/>
  <c r="B105" i="7"/>
  <c r="D105" i="7" s="1"/>
  <c r="B104" i="7"/>
  <c r="D104" i="7" s="1"/>
  <c r="B103" i="7"/>
  <c r="D103" i="7" s="1"/>
  <c r="B102" i="7"/>
  <c r="D102" i="7" s="1"/>
  <c r="B101" i="7"/>
  <c r="D101" i="7" s="1"/>
  <c r="B100" i="7"/>
  <c r="D100" i="7" s="1"/>
  <c r="B99" i="7"/>
  <c r="D99" i="7" s="1"/>
  <c r="B98" i="7"/>
  <c r="D98" i="7" s="1"/>
  <c r="B97" i="7"/>
  <c r="D97" i="7" s="1"/>
  <c r="B96" i="7"/>
  <c r="D96" i="7" s="1"/>
  <c r="B95" i="7"/>
  <c r="D95" i="7" s="1"/>
  <c r="B94" i="7"/>
  <c r="D94" i="7" s="1"/>
  <c r="B93" i="7"/>
  <c r="D93" i="7" s="1"/>
  <c r="B92" i="7"/>
  <c r="D92" i="7" s="1"/>
  <c r="B91" i="7"/>
  <c r="D91" i="7" s="1"/>
  <c r="B90" i="7"/>
  <c r="D90" i="7" s="1"/>
  <c r="B89" i="7"/>
  <c r="D89" i="7" s="1"/>
  <c r="B88" i="7"/>
  <c r="D88" i="7" s="1"/>
  <c r="B87" i="7"/>
  <c r="D87" i="7" s="1"/>
  <c r="B86" i="7"/>
  <c r="D86" i="7" s="1"/>
  <c r="B85" i="7"/>
  <c r="D85" i="7" s="1"/>
  <c r="B84" i="7"/>
  <c r="D84" i="7" s="1"/>
  <c r="B83" i="7"/>
  <c r="D83" i="7" s="1"/>
  <c r="B82" i="7"/>
  <c r="D82" i="7" s="1"/>
  <c r="B81" i="7"/>
  <c r="D81" i="7" s="1"/>
  <c r="B80" i="7"/>
  <c r="D80" i="7" s="1"/>
  <c r="B79" i="7"/>
  <c r="D79" i="7" s="1"/>
  <c r="B78" i="7"/>
  <c r="D78" i="7" s="1"/>
  <c r="B77" i="7"/>
  <c r="D77" i="7" s="1"/>
  <c r="B76" i="7"/>
  <c r="D76" i="7" s="1"/>
  <c r="B75" i="7"/>
  <c r="D75" i="7" s="1"/>
  <c r="B74" i="7"/>
  <c r="D74" i="7" s="1"/>
  <c r="B73" i="7"/>
  <c r="D73" i="7" s="1"/>
  <c r="B72" i="7"/>
  <c r="D72" i="7" s="1"/>
  <c r="B71" i="7"/>
  <c r="D71" i="7" s="1"/>
  <c r="B70" i="7"/>
  <c r="D70" i="7" s="1"/>
  <c r="B69" i="7"/>
  <c r="D69" i="7" s="1"/>
  <c r="B68" i="7"/>
  <c r="D68" i="7" s="1"/>
  <c r="B67" i="7"/>
  <c r="D67" i="7" s="1"/>
  <c r="B66" i="7"/>
  <c r="D66" i="7" s="1"/>
  <c r="B65" i="7"/>
  <c r="D65" i="7" s="1"/>
  <c r="B64" i="7"/>
  <c r="D64" i="7" s="1"/>
  <c r="B63" i="7"/>
  <c r="D63" i="7" s="1"/>
  <c r="B62" i="7"/>
  <c r="D62" i="7" s="1"/>
  <c r="B61" i="7"/>
  <c r="D61" i="7" s="1"/>
  <c r="B60" i="7"/>
  <c r="D60" i="7" s="1"/>
  <c r="B59" i="7"/>
  <c r="D59" i="7" s="1"/>
  <c r="B58" i="7"/>
  <c r="D58" i="7" s="1"/>
  <c r="B57" i="7"/>
  <c r="D57" i="7" s="1"/>
  <c r="B56" i="7"/>
  <c r="D56" i="7" s="1"/>
  <c r="B55" i="7"/>
  <c r="D55" i="7" s="1"/>
  <c r="B54" i="7"/>
  <c r="D54" i="7" s="1"/>
  <c r="B53" i="7"/>
  <c r="D53" i="7" s="1"/>
  <c r="B52" i="7"/>
  <c r="D52" i="7" s="1"/>
  <c r="B51" i="7"/>
  <c r="D51" i="7" s="1"/>
  <c r="B50" i="7"/>
  <c r="D50" i="7" s="1"/>
  <c r="B49" i="7"/>
  <c r="D49" i="7" s="1"/>
  <c r="B48" i="7"/>
  <c r="D48" i="7" s="1"/>
  <c r="B47" i="7"/>
  <c r="D47" i="7" s="1"/>
  <c r="B46" i="7"/>
  <c r="D46" i="7" s="1"/>
  <c r="B45" i="7"/>
  <c r="D45" i="7" s="1"/>
  <c r="B44" i="7"/>
  <c r="D44" i="7" s="1"/>
  <c r="B43" i="7"/>
  <c r="D43" i="7" s="1"/>
  <c r="B42" i="7"/>
  <c r="D42" i="7" s="1"/>
  <c r="B41" i="7"/>
  <c r="D41" i="7" s="1"/>
  <c r="B40" i="7"/>
  <c r="D40" i="7" s="1"/>
  <c r="B39" i="7"/>
  <c r="D39" i="7" s="1"/>
  <c r="B38" i="7"/>
  <c r="D38" i="7" s="1"/>
  <c r="B37" i="7"/>
  <c r="D37" i="7" s="1"/>
  <c r="B36" i="7"/>
  <c r="D36" i="7" s="1"/>
  <c r="B35" i="7"/>
  <c r="D35" i="7" s="1"/>
  <c r="B34" i="7"/>
  <c r="D34" i="7" s="1"/>
  <c r="B33" i="7"/>
  <c r="D33" i="7" s="1"/>
  <c r="B32" i="7"/>
  <c r="D32" i="7" s="1"/>
  <c r="B31" i="7"/>
  <c r="D31" i="7" s="1"/>
  <c r="B30" i="7"/>
  <c r="D30" i="7" s="1"/>
  <c r="B29" i="7"/>
  <c r="D29" i="7" s="1"/>
  <c r="B28" i="7"/>
  <c r="D28" i="7" s="1"/>
  <c r="B27" i="7"/>
  <c r="D27" i="7" s="1"/>
  <c r="B26" i="7"/>
  <c r="D26" i="7" s="1"/>
  <c r="B25" i="7"/>
  <c r="D25" i="7" s="1"/>
  <c r="B24" i="7"/>
  <c r="D24" i="7" s="1"/>
  <c r="B23" i="7"/>
  <c r="D23" i="7" s="1"/>
  <c r="B22" i="7"/>
  <c r="D22" i="7" s="1"/>
  <c r="B21" i="7"/>
  <c r="D21" i="7" s="1"/>
  <c r="B20" i="7"/>
  <c r="D20" i="7" s="1"/>
  <c r="B19" i="7"/>
  <c r="D19" i="7" s="1"/>
  <c r="B18" i="7"/>
  <c r="D18" i="7" s="1"/>
  <c r="B17" i="7"/>
  <c r="D17" i="7" s="1"/>
  <c r="B16" i="7"/>
  <c r="D16" i="7" s="1"/>
  <c r="B15" i="7"/>
  <c r="D15" i="7" s="1"/>
  <c r="B14" i="7"/>
  <c r="D14" i="7" s="1"/>
  <c r="B13" i="7"/>
  <c r="D13" i="7" s="1"/>
  <c r="B12" i="7"/>
  <c r="D12" i="7" s="1"/>
  <c r="B11" i="7"/>
  <c r="D11" i="7" s="1"/>
  <c r="II2" i="7"/>
  <c r="H19" i="2" l="1"/>
  <c r="G59" i="2"/>
  <c r="E58" i="2"/>
  <c r="F59" i="2"/>
  <c r="H59" i="2"/>
  <c r="E59" i="2"/>
  <c r="F58" i="2"/>
  <c r="G58" i="2"/>
  <c r="H18" i="2"/>
  <c r="H58" i="2"/>
  <c r="B201" i="11"/>
  <c r="R201" i="12"/>
  <c r="Z201" i="12"/>
  <c r="AH201" i="12"/>
  <c r="AP201" i="12"/>
  <c r="AX201" i="12"/>
  <c r="BF201" i="12"/>
  <c r="BN201" i="12"/>
  <c r="BV201" i="12"/>
  <c r="CD201" i="12"/>
  <c r="CL201" i="12"/>
  <c r="CT201" i="12"/>
  <c r="DB201" i="12"/>
  <c r="DJ201" i="12"/>
  <c r="DR201" i="12"/>
  <c r="J201" i="13"/>
  <c r="R201" i="13"/>
  <c r="Z201" i="13"/>
  <c r="AH201" i="13"/>
  <c r="AP201" i="13"/>
  <c r="AX201" i="13"/>
  <c r="BF201" i="13"/>
  <c r="BN201" i="13"/>
  <c r="BV201" i="13"/>
  <c r="CD201" i="13"/>
  <c r="CL201" i="13"/>
  <c r="CT201" i="13"/>
  <c r="DB201" i="13"/>
  <c r="DJ201" i="13"/>
  <c r="DR201" i="13"/>
  <c r="J201" i="10"/>
  <c r="R201" i="10"/>
  <c r="Z201" i="10"/>
  <c r="AH201" i="10"/>
  <c r="AP201" i="10"/>
  <c r="AX201" i="10"/>
  <c r="BF201" i="10"/>
  <c r="BN201" i="10"/>
  <c r="BV201" i="10"/>
  <c r="CD201" i="10"/>
  <c r="CL201" i="10"/>
  <c r="CT201" i="10"/>
  <c r="DB201" i="10"/>
  <c r="DJ201" i="10"/>
  <c r="DR201" i="10"/>
  <c r="J201" i="11"/>
  <c r="R201" i="11"/>
  <c r="Z201" i="11"/>
  <c r="AH201" i="11"/>
  <c r="AP201" i="11"/>
  <c r="AX201" i="11"/>
  <c r="BF201" i="11"/>
  <c r="BN201" i="11"/>
  <c r="BV201" i="11"/>
  <c r="CD201" i="11"/>
  <c r="CL201" i="11"/>
  <c r="CT201" i="11"/>
  <c r="DB201" i="11"/>
  <c r="DJ201" i="11"/>
  <c r="DR201" i="11"/>
  <c r="B201" i="13"/>
  <c r="B201" i="12"/>
  <c r="J201" i="12"/>
  <c r="CT201" i="9"/>
  <c r="DB201" i="9"/>
  <c r="DJ201" i="9"/>
  <c r="R201" i="9"/>
  <c r="B201" i="10"/>
  <c r="J201" i="9"/>
  <c r="Z201" i="9"/>
  <c r="AH201" i="9"/>
  <c r="AP201" i="9"/>
  <c r="AX201" i="9"/>
  <c r="BF201" i="9"/>
  <c r="BN201" i="9"/>
  <c r="BV201" i="9"/>
  <c r="CL201" i="9"/>
  <c r="B201" i="9"/>
  <c r="DR201" i="14"/>
  <c r="CD201" i="14"/>
  <c r="R19" i="7"/>
  <c r="G348" i="1"/>
  <c r="R15" i="7"/>
  <c r="G346" i="1"/>
  <c r="G343" i="1"/>
  <c r="H20" i="2" s="1"/>
  <c r="G347" i="1"/>
  <c r="G344" i="1"/>
  <c r="G345" i="1"/>
  <c r="C340" i="7"/>
  <c r="BR330" i="7"/>
  <c r="BS330" i="7" s="1"/>
  <c r="BR326" i="7"/>
  <c r="BS326" i="7" s="1"/>
  <c r="BR322" i="7"/>
  <c r="BS322" i="7" s="1"/>
  <c r="BR318" i="7"/>
  <c r="BS318" i="7" s="1"/>
  <c r="BR314" i="7"/>
  <c r="BS314" i="7" s="1"/>
  <c r="BR266" i="7"/>
  <c r="BR262" i="7"/>
  <c r="BS262" i="7" s="1"/>
  <c r="C339" i="7"/>
  <c r="C341" i="7"/>
  <c r="BR334" i="7"/>
  <c r="BS334" i="7" s="1"/>
  <c r="BR332" i="7"/>
  <c r="BR336" i="7"/>
  <c r="C342" i="7"/>
  <c r="BR324" i="7"/>
  <c r="BR316" i="7"/>
  <c r="BR308" i="7"/>
  <c r="BR300" i="7"/>
  <c r="BR292" i="7"/>
  <c r="BR284" i="7"/>
  <c r="BR276" i="7"/>
  <c r="BR268" i="7"/>
  <c r="C343" i="7"/>
  <c r="BR329" i="7"/>
  <c r="BS329" i="7" s="1"/>
  <c r="BR281" i="7"/>
  <c r="BS281" i="7" s="1"/>
  <c r="BR265" i="7"/>
  <c r="BR261" i="7"/>
  <c r="BS261" i="7" s="1"/>
  <c r="BR257" i="7"/>
  <c r="BS257" i="7" s="1"/>
  <c r="BR253" i="7"/>
  <c r="BS253" i="7" s="1"/>
  <c r="BR249" i="7"/>
  <c r="BS249" i="7" s="1"/>
  <c r="BR245" i="7"/>
  <c r="BS245" i="7" s="1"/>
  <c r="BR241" i="7"/>
  <c r="BS241" i="7" s="1"/>
  <c r="BR237" i="7"/>
  <c r="BS237" i="7" s="1"/>
  <c r="BR233" i="7"/>
  <c r="BS233" i="7" s="1"/>
  <c r="BR229" i="7"/>
  <c r="BS229" i="7" s="1"/>
  <c r="BR225" i="7"/>
  <c r="BS225" i="7" s="1"/>
  <c r="BR221" i="7"/>
  <c r="BS221" i="7" s="1"/>
  <c r="BR217" i="7"/>
  <c r="BS217" i="7" s="1"/>
  <c r="BR213" i="7"/>
  <c r="BS213" i="7" s="1"/>
  <c r="BR209" i="7"/>
  <c r="BS209" i="7" s="1"/>
  <c r="BR205" i="7"/>
  <c r="BS205" i="7" s="1"/>
  <c r="BR201" i="7"/>
  <c r="BS201" i="7" s="1"/>
  <c r="BR197" i="7"/>
  <c r="BS197" i="7" s="1"/>
  <c r="BR193" i="7"/>
  <c r="BS193" i="7" s="1"/>
  <c r="C344" i="7"/>
  <c r="BR181" i="7"/>
  <c r="BS181" i="7" s="1"/>
  <c r="BR177" i="7"/>
  <c r="BS177" i="7" s="1"/>
  <c r="BR282" i="7"/>
  <c r="BS282" i="7" s="1"/>
  <c r="BR277" i="7"/>
  <c r="BS277" i="7" s="1"/>
  <c r="BR273" i="7"/>
  <c r="BS273" i="7" s="1"/>
  <c r="BR269" i="7"/>
  <c r="BS269" i="7" s="1"/>
  <c r="BR258" i="7"/>
  <c r="BS258" i="7" s="1"/>
  <c r="BR254" i="7"/>
  <c r="BS254" i="7" s="1"/>
  <c r="BR250" i="7"/>
  <c r="BS250" i="7" s="1"/>
  <c r="BR246" i="7"/>
  <c r="BS246" i="7" s="1"/>
  <c r="BR242" i="7"/>
  <c r="BS242" i="7" s="1"/>
  <c r="BR238" i="7"/>
  <c r="BS238" i="7" s="1"/>
  <c r="BR234" i="7"/>
  <c r="BS234" i="7" s="1"/>
  <c r="BR230" i="7"/>
  <c r="BS230" i="7" s="1"/>
  <c r="BR226" i="7"/>
  <c r="BS226" i="7" s="1"/>
  <c r="BR222" i="7"/>
  <c r="BS222" i="7" s="1"/>
  <c r="BR218" i="7"/>
  <c r="BS218" i="7" s="1"/>
  <c r="BR214" i="7"/>
  <c r="BS214" i="7" s="1"/>
  <c r="BR210" i="7"/>
  <c r="BS210" i="7" s="1"/>
  <c r="BR142" i="7"/>
  <c r="BS142" i="7" s="1"/>
  <c r="BR325" i="7"/>
  <c r="BS325" i="7" s="1"/>
  <c r="BR321" i="7"/>
  <c r="BS321" i="7" s="1"/>
  <c r="BR317" i="7"/>
  <c r="BS317" i="7" s="1"/>
  <c r="BR313" i="7"/>
  <c r="BS313" i="7" s="1"/>
  <c r="BR309" i="7"/>
  <c r="BS309" i="7" s="1"/>
  <c r="BR305" i="7"/>
  <c r="BS305" i="7" s="1"/>
  <c r="BR301" i="7"/>
  <c r="BS301" i="7" s="1"/>
  <c r="BR297" i="7"/>
  <c r="BS297" i="7" s="1"/>
  <c r="BR293" i="7"/>
  <c r="BS293" i="7" s="1"/>
  <c r="BR289" i="7"/>
  <c r="BS289" i="7" s="1"/>
  <c r="BR285" i="7"/>
  <c r="BS285" i="7" s="1"/>
  <c r="BR278" i="7"/>
  <c r="BS278" i="7" s="1"/>
  <c r="BR274" i="7"/>
  <c r="BS274" i="7" s="1"/>
  <c r="BR270" i="7"/>
  <c r="BS270" i="7" s="1"/>
  <c r="BR310" i="7"/>
  <c r="BS310" i="7" s="1"/>
  <c r="BR306" i="7"/>
  <c r="BS306" i="7" s="1"/>
  <c r="BR302" i="7"/>
  <c r="BS302" i="7" s="1"/>
  <c r="BR298" i="7"/>
  <c r="BS298" i="7" s="1"/>
  <c r="BR294" i="7"/>
  <c r="BS294" i="7" s="1"/>
  <c r="BR290" i="7"/>
  <c r="BS290" i="7" s="1"/>
  <c r="BR286" i="7"/>
  <c r="BS286" i="7" s="1"/>
  <c r="BR256" i="7"/>
  <c r="BR248" i="7"/>
  <c r="BS248" i="7" s="1"/>
  <c r="BR240" i="7"/>
  <c r="BR232" i="7"/>
  <c r="BR224" i="7"/>
  <c r="BR216" i="7"/>
  <c r="BS216" i="7" s="1"/>
  <c r="BR208" i="7"/>
  <c r="BR196" i="7"/>
  <c r="BR192" i="7"/>
  <c r="BR180" i="7"/>
  <c r="BS180" i="7" s="1"/>
  <c r="BR176" i="7"/>
  <c r="BR164" i="7"/>
  <c r="BR160" i="7"/>
  <c r="BR148" i="7"/>
  <c r="BR158" i="7"/>
  <c r="BS158" i="7" s="1"/>
  <c r="BS266" i="7"/>
  <c r="BR144" i="7"/>
  <c r="BS144" i="7" s="1"/>
  <c r="BR136" i="7"/>
  <c r="BR264" i="7"/>
  <c r="BS196" i="7"/>
  <c r="BR189" i="7"/>
  <c r="BS189" i="7" s="1"/>
  <c r="BR170" i="7"/>
  <c r="BS170" i="7" s="1"/>
  <c r="BS164" i="7"/>
  <c r="BR154" i="7"/>
  <c r="BS154" i="7" s="1"/>
  <c r="BR138" i="7"/>
  <c r="BS138" i="7" s="1"/>
  <c r="BS336" i="7"/>
  <c r="BR333" i="7"/>
  <c r="BS333" i="7" s="1"/>
  <c r="BR134" i="7"/>
  <c r="BS134" i="7" s="1"/>
  <c r="BR130" i="7"/>
  <c r="BS130" i="7" s="1"/>
  <c r="BR126" i="7"/>
  <c r="BS126" i="7" s="1"/>
  <c r="BR122" i="7"/>
  <c r="BS122" i="7" s="1"/>
  <c r="BR118" i="7"/>
  <c r="BS118" i="7" s="1"/>
  <c r="BR114" i="7"/>
  <c r="BS114" i="7" s="1"/>
  <c r="BR110" i="7"/>
  <c r="BS110" i="7" s="1"/>
  <c r="BR106" i="7"/>
  <c r="BS106" i="7" s="1"/>
  <c r="BR102" i="7"/>
  <c r="BS102" i="7" s="1"/>
  <c r="BR98" i="7"/>
  <c r="BS98" i="7" s="1"/>
  <c r="BR94" i="7"/>
  <c r="BS94" i="7" s="1"/>
  <c r="BR90" i="7"/>
  <c r="BS90" i="7" s="1"/>
  <c r="BR328" i="7"/>
  <c r="BS328" i="7" s="1"/>
  <c r="BR320" i="7"/>
  <c r="BS320" i="7" s="1"/>
  <c r="BR312" i="7"/>
  <c r="BS312" i="7" s="1"/>
  <c r="BR304" i="7"/>
  <c r="BS304" i="7" s="1"/>
  <c r="BR296" i="7"/>
  <c r="BS296" i="7" s="1"/>
  <c r="BR288" i="7"/>
  <c r="BS288" i="7" s="1"/>
  <c r="BR280" i="7"/>
  <c r="BS280" i="7" s="1"/>
  <c r="BR272" i="7"/>
  <c r="BS272" i="7" s="1"/>
  <c r="BS265" i="7"/>
  <c r="BR260" i="7"/>
  <c r="BS260" i="7" s="1"/>
  <c r="BR252" i="7"/>
  <c r="BS252" i="7" s="1"/>
  <c r="BR244" i="7"/>
  <c r="BS244" i="7" s="1"/>
  <c r="BR236" i="7"/>
  <c r="BS236" i="7" s="1"/>
  <c r="BR228" i="7"/>
  <c r="BS228" i="7" s="1"/>
  <c r="BR220" i="7"/>
  <c r="BS220" i="7" s="1"/>
  <c r="BR212" i="7"/>
  <c r="BS212" i="7" s="1"/>
  <c r="BR200" i="7"/>
  <c r="BS200" i="7" s="1"/>
  <c r="BR184" i="7"/>
  <c r="BS184" i="7" s="1"/>
  <c r="BR168" i="7"/>
  <c r="BR162" i="7"/>
  <c r="BS162" i="7" s="1"/>
  <c r="BR152" i="7"/>
  <c r="BS152" i="7" s="1"/>
  <c r="BR146" i="7"/>
  <c r="BS146" i="7" s="1"/>
  <c r="BR137" i="7"/>
  <c r="BR173" i="7"/>
  <c r="BS173" i="7" s="1"/>
  <c r="BR169" i="7"/>
  <c r="BS169" i="7" s="1"/>
  <c r="BR165" i="7"/>
  <c r="BS165" i="7" s="1"/>
  <c r="BR157" i="7"/>
  <c r="BS157" i="7" s="1"/>
  <c r="BR153" i="7"/>
  <c r="BS153" i="7" s="1"/>
  <c r="BR149" i="7"/>
  <c r="BS149" i="7" s="1"/>
  <c r="BR145" i="7"/>
  <c r="BS145" i="7" s="1"/>
  <c r="BR141" i="7"/>
  <c r="BS141" i="7" s="1"/>
  <c r="BR133" i="7"/>
  <c r="BS133" i="7" s="1"/>
  <c r="BR129" i="7"/>
  <c r="BS129" i="7" s="1"/>
  <c r="BR121" i="7"/>
  <c r="BS121" i="7" s="1"/>
  <c r="BR117" i="7"/>
  <c r="BS117" i="7" s="1"/>
  <c r="BR113" i="7"/>
  <c r="BS113" i="7" s="1"/>
  <c r="BR109" i="7"/>
  <c r="BS109" i="7" s="1"/>
  <c r="BR105" i="7"/>
  <c r="BS105" i="7" s="1"/>
  <c r="BR101" i="7"/>
  <c r="BS101" i="7" s="1"/>
  <c r="BR37" i="7"/>
  <c r="BS37" i="7" s="1"/>
  <c r="BR17" i="7"/>
  <c r="BS17" i="7" s="1"/>
  <c r="BR13" i="7"/>
  <c r="BS13" i="7" s="1"/>
  <c r="BS332" i="7"/>
  <c r="BS324" i="7"/>
  <c r="BS316" i="7"/>
  <c r="BS308" i="7"/>
  <c r="BS300" i="7"/>
  <c r="BS292" i="7"/>
  <c r="BS284" i="7"/>
  <c r="BS276" i="7"/>
  <c r="BS268" i="7"/>
  <c r="BS256" i="7"/>
  <c r="BS240" i="7"/>
  <c r="BS232" i="7"/>
  <c r="BS224" i="7"/>
  <c r="BS208" i="7"/>
  <c r="BR204" i="7"/>
  <c r="BS204" i="7" s="1"/>
  <c r="BS192" i="7"/>
  <c r="BR188" i="7"/>
  <c r="BS188" i="7" s="1"/>
  <c r="BR185" i="7"/>
  <c r="BS185" i="7" s="1"/>
  <c r="BS176" i="7"/>
  <c r="BR172" i="7"/>
  <c r="BS172" i="7" s="1"/>
  <c r="BR166" i="7"/>
  <c r="BS166" i="7" s="1"/>
  <c r="BS160" i="7"/>
  <c r="BR156" i="7"/>
  <c r="BS156" i="7" s="1"/>
  <c r="BR150" i="7"/>
  <c r="BS150" i="7" s="1"/>
  <c r="BR140" i="7"/>
  <c r="BS140" i="7" s="1"/>
  <c r="BS136" i="7"/>
  <c r="BR132" i="7"/>
  <c r="BS132" i="7" s="1"/>
  <c r="BR128" i="7"/>
  <c r="BS128" i="7" s="1"/>
  <c r="BR124" i="7"/>
  <c r="BS124" i="7" s="1"/>
  <c r="BR120" i="7"/>
  <c r="BS120" i="7" s="1"/>
  <c r="BR116" i="7"/>
  <c r="BS116" i="7" s="1"/>
  <c r="BR112" i="7"/>
  <c r="BS112" i="7" s="1"/>
  <c r="BR108" i="7"/>
  <c r="BS108" i="7" s="1"/>
  <c r="BR104" i="7"/>
  <c r="BS104" i="7" s="1"/>
  <c r="BR100" i="7"/>
  <c r="BS100" i="7" s="1"/>
  <c r="BR96" i="7"/>
  <c r="BS96" i="7" s="1"/>
  <c r="BR92" i="7"/>
  <c r="BS92" i="7" s="1"/>
  <c r="BR88" i="7"/>
  <c r="BS88" i="7" s="1"/>
  <c r="BR84" i="7"/>
  <c r="BS84" i="7" s="1"/>
  <c r="BR80" i="7"/>
  <c r="BS80" i="7" s="1"/>
  <c r="BR76" i="7"/>
  <c r="BS76" i="7" s="1"/>
  <c r="BR72" i="7"/>
  <c r="BS72" i="7" s="1"/>
  <c r="BR68" i="7"/>
  <c r="BS68" i="7" s="1"/>
  <c r="BR64" i="7"/>
  <c r="BS64" i="7" s="1"/>
  <c r="BR60" i="7"/>
  <c r="BS60" i="7" s="1"/>
  <c r="BR56" i="7"/>
  <c r="BS56" i="7" s="1"/>
  <c r="BR52" i="7"/>
  <c r="BS52" i="7" s="1"/>
  <c r="BR48" i="7"/>
  <c r="BS48" i="7" s="1"/>
  <c r="BR44" i="7"/>
  <c r="BS44" i="7" s="1"/>
  <c r="BR40" i="7"/>
  <c r="BS40" i="7" s="1"/>
  <c r="BR36" i="7"/>
  <c r="BS36" i="7" s="1"/>
  <c r="BR32" i="7"/>
  <c r="BS32" i="7" s="1"/>
  <c r="BR28" i="7"/>
  <c r="BS28" i="7" s="1"/>
  <c r="BR24" i="7"/>
  <c r="BS24" i="7" s="1"/>
  <c r="BR20" i="7"/>
  <c r="BS20" i="7" s="1"/>
  <c r="BR16" i="7"/>
  <c r="BS16" i="7" s="1"/>
  <c r="BR12" i="7"/>
  <c r="BS12" i="7" s="1"/>
  <c r="BR335" i="7"/>
  <c r="BS335" i="7" s="1"/>
  <c r="BR331" i="7"/>
  <c r="BS331" i="7" s="1"/>
  <c r="BR327" i="7"/>
  <c r="BS327" i="7" s="1"/>
  <c r="BR323" i="7"/>
  <c r="BS323" i="7" s="1"/>
  <c r="BR319" i="7"/>
  <c r="BR315" i="7"/>
  <c r="BS315" i="7" s="1"/>
  <c r="BR311" i="7"/>
  <c r="BS311" i="7" s="1"/>
  <c r="BR307" i="7"/>
  <c r="BS307" i="7" s="1"/>
  <c r="BR303" i="7"/>
  <c r="BS303" i="7" s="1"/>
  <c r="BR299" i="7"/>
  <c r="BS299" i="7" s="1"/>
  <c r="BR295" i="7"/>
  <c r="BS295" i="7" s="1"/>
  <c r="BR291" i="7"/>
  <c r="BS291" i="7" s="1"/>
  <c r="BR287" i="7"/>
  <c r="BS287" i="7" s="1"/>
  <c r="BR283" i="7"/>
  <c r="BS283" i="7" s="1"/>
  <c r="BR279" i="7"/>
  <c r="BS279" i="7" s="1"/>
  <c r="BR275" i="7"/>
  <c r="BS275" i="7" s="1"/>
  <c r="BR271" i="7"/>
  <c r="BS271" i="7" s="1"/>
  <c r="BR267" i="7"/>
  <c r="BS267" i="7" s="1"/>
  <c r="BR263" i="7"/>
  <c r="BS263" i="7" s="1"/>
  <c r="BR259" i="7"/>
  <c r="BS259" i="7" s="1"/>
  <c r="BR255" i="7"/>
  <c r="BS255" i="7" s="1"/>
  <c r="BR251" i="7"/>
  <c r="BS251" i="7" s="1"/>
  <c r="BR247" i="7"/>
  <c r="BS247" i="7" s="1"/>
  <c r="BR243" i="7"/>
  <c r="BS243" i="7" s="1"/>
  <c r="BR239" i="7"/>
  <c r="BS239" i="7" s="1"/>
  <c r="BR235" i="7"/>
  <c r="BS235" i="7" s="1"/>
  <c r="BR231" i="7"/>
  <c r="BS231" i="7" s="1"/>
  <c r="BR227" i="7"/>
  <c r="BS227" i="7" s="1"/>
  <c r="BR223" i="7"/>
  <c r="BS223" i="7" s="1"/>
  <c r="BR219" i="7"/>
  <c r="BS219" i="7" s="1"/>
  <c r="BR215" i="7"/>
  <c r="BS215" i="7" s="1"/>
  <c r="BR211" i="7"/>
  <c r="BS211" i="7" s="1"/>
  <c r="BR207" i="7"/>
  <c r="BS207" i="7" s="1"/>
  <c r="BR203" i="7"/>
  <c r="BS203" i="7" s="1"/>
  <c r="BR199" i="7"/>
  <c r="BS199" i="7" s="1"/>
  <c r="BR195" i="7"/>
  <c r="BS195" i="7" s="1"/>
  <c r="BR191" i="7"/>
  <c r="BS191" i="7" s="1"/>
  <c r="BR187" i="7"/>
  <c r="BS187" i="7" s="1"/>
  <c r="BR183" i="7"/>
  <c r="BS183" i="7" s="1"/>
  <c r="BR179" i="7"/>
  <c r="BS179" i="7" s="1"/>
  <c r="BR175" i="7"/>
  <c r="BS175" i="7" s="1"/>
  <c r="BR171" i="7"/>
  <c r="BS171" i="7" s="1"/>
  <c r="BR167" i="7"/>
  <c r="BS167" i="7" s="1"/>
  <c r="BR163" i="7"/>
  <c r="BS163" i="7" s="1"/>
  <c r="BR159" i="7"/>
  <c r="BS159" i="7" s="1"/>
  <c r="BR155" i="7"/>
  <c r="BS155" i="7" s="1"/>
  <c r="BR151" i="7"/>
  <c r="BS151" i="7" s="1"/>
  <c r="BR147" i="7"/>
  <c r="BS147" i="7" s="1"/>
  <c r="BR143" i="7"/>
  <c r="BS143" i="7" s="1"/>
  <c r="BR139" i="7"/>
  <c r="BS139" i="7" s="1"/>
  <c r="BR135" i="7"/>
  <c r="BS135" i="7" s="1"/>
  <c r="BR131" i="7"/>
  <c r="BS131" i="7" s="1"/>
  <c r="BR127" i="7"/>
  <c r="BS127" i="7" s="1"/>
  <c r="BR123" i="7"/>
  <c r="BS123" i="7" s="1"/>
  <c r="BR119" i="7"/>
  <c r="BS119" i="7" s="1"/>
  <c r="BR115" i="7"/>
  <c r="BS115" i="7" s="1"/>
  <c r="BR111" i="7"/>
  <c r="BS111" i="7" s="1"/>
  <c r="BR107" i="7"/>
  <c r="BS107" i="7" s="1"/>
  <c r="BR103" i="7"/>
  <c r="BS103" i="7" s="1"/>
  <c r="BR99" i="7"/>
  <c r="BS99" i="7" s="1"/>
  <c r="BR95" i="7"/>
  <c r="BS95" i="7" s="1"/>
  <c r="BR91" i="7"/>
  <c r="BS91" i="7" s="1"/>
  <c r="BR87" i="7"/>
  <c r="BS87" i="7" s="1"/>
  <c r="BR83" i="7"/>
  <c r="BS83" i="7" s="1"/>
  <c r="BR79" i="7"/>
  <c r="BS79" i="7" s="1"/>
  <c r="BR75" i="7"/>
  <c r="BS75" i="7" s="1"/>
  <c r="BR71" i="7"/>
  <c r="BS71" i="7" s="1"/>
  <c r="BR67" i="7"/>
  <c r="BS67" i="7" s="1"/>
  <c r="BR63" i="7"/>
  <c r="BS63" i="7" s="1"/>
  <c r="BR59" i="7"/>
  <c r="BS59" i="7" s="1"/>
  <c r="BR55" i="7"/>
  <c r="BS55" i="7" s="1"/>
  <c r="BR51" i="7"/>
  <c r="BS51" i="7" s="1"/>
  <c r="BR47" i="7"/>
  <c r="BS47" i="7" s="1"/>
  <c r="BR43" i="7"/>
  <c r="BS43" i="7" s="1"/>
  <c r="BR39" i="7"/>
  <c r="BS39" i="7" s="1"/>
  <c r="BR35" i="7"/>
  <c r="BS35" i="7" s="1"/>
  <c r="BR31" i="7"/>
  <c r="BS31" i="7" s="1"/>
  <c r="BR27" i="7"/>
  <c r="BS27" i="7" s="1"/>
  <c r="BR23" i="7"/>
  <c r="BS23" i="7" s="1"/>
  <c r="BR19" i="7"/>
  <c r="BS19" i="7" s="1"/>
  <c r="BR15" i="7"/>
  <c r="BS15" i="7" s="1"/>
  <c r="BR11" i="7"/>
  <c r="BS11" i="7" s="1"/>
  <c r="BR206" i="7"/>
  <c r="BS206" i="7" s="1"/>
  <c r="BR202" i="7"/>
  <c r="BS202" i="7" s="1"/>
  <c r="BR198" i="7"/>
  <c r="BS198" i="7" s="1"/>
  <c r="BR194" i="7"/>
  <c r="BS194" i="7" s="1"/>
  <c r="BR190" i="7"/>
  <c r="BS190" i="7" s="1"/>
  <c r="BR186" i="7"/>
  <c r="BS186" i="7" s="1"/>
  <c r="BR182" i="7"/>
  <c r="BS182" i="7" s="1"/>
  <c r="BR178" i="7"/>
  <c r="BS178" i="7" s="1"/>
  <c r="BR174" i="7"/>
  <c r="BS174" i="7" s="1"/>
  <c r="BR86" i="7"/>
  <c r="BS86" i="7" s="1"/>
  <c r="BR82" i="7"/>
  <c r="BS82" i="7" s="1"/>
  <c r="BR78" i="7"/>
  <c r="BS78" i="7" s="1"/>
  <c r="BR74" i="7"/>
  <c r="BS74" i="7" s="1"/>
  <c r="BR70" i="7"/>
  <c r="BS70" i="7" s="1"/>
  <c r="BR66" i="7"/>
  <c r="BS66" i="7" s="1"/>
  <c r="BR62" i="7"/>
  <c r="BS62" i="7" s="1"/>
  <c r="BR58" i="7"/>
  <c r="BS58" i="7" s="1"/>
  <c r="BR54" i="7"/>
  <c r="BS54" i="7" s="1"/>
  <c r="BR50" i="7"/>
  <c r="BS50" i="7" s="1"/>
  <c r="BR46" i="7"/>
  <c r="BS46" i="7" s="1"/>
  <c r="BR42" i="7"/>
  <c r="BS42" i="7" s="1"/>
  <c r="BR38" i="7"/>
  <c r="BS38" i="7" s="1"/>
  <c r="BR34" i="7"/>
  <c r="BS34" i="7" s="1"/>
  <c r="BR30" i="7"/>
  <c r="BS30" i="7" s="1"/>
  <c r="BR26" i="7"/>
  <c r="BS26" i="7" s="1"/>
  <c r="BR22" i="7"/>
  <c r="BS22" i="7" s="1"/>
  <c r="BR18" i="7"/>
  <c r="BS18" i="7" s="1"/>
  <c r="BR14" i="7"/>
  <c r="BS14" i="7" s="1"/>
  <c r="BR161" i="7"/>
  <c r="BS161" i="7" s="1"/>
  <c r="BR125" i="7"/>
  <c r="BS125" i="7" s="1"/>
  <c r="BR97" i="7"/>
  <c r="BS97" i="7" s="1"/>
  <c r="BR93" i="7"/>
  <c r="BS93" i="7" s="1"/>
  <c r="BR89" i="7"/>
  <c r="BS89" i="7" s="1"/>
  <c r="BR85" i="7"/>
  <c r="BS85" i="7" s="1"/>
  <c r="BR81" i="7"/>
  <c r="BS81" i="7" s="1"/>
  <c r="BR77" i="7"/>
  <c r="BS77" i="7" s="1"/>
  <c r="BR73" i="7"/>
  <c r="BS73" i="7" s="1"/>
  <c r="BR69" i="7"/>
  <c r="BS69" i="7" s="1"/>
  <c r="BR65" i="7"/>
  <c r="BS65" i="7" s="1"/>
  <c r="BR61" i="7"/>
  <c r="BS61" i="7" s="1"/>
  <c r="BR57" i="7"/>
  <c r="BS57" i="7" s="1"/>
  <c r="BR53" i="7"/>
  <c r="BS53" i="7" s="1"/>
  <c r="BR49" i="7"/>
  <c r="BS49" i="7" s="1"/>
  <c r="BR45" i="7"/>
  <c r="BS45" i="7" s="1"/>
  <c r="BR41" i="7"/>
  <c r="BS41" i="7" s="1"/>
  <c r="BR33" i="7"/>
  <c r="BS33" i="7" s="1"/>
  <c r="BR29" i="7"/>
  <c r="BS29" i="7" s="1"/>
  <c r="BR25" i="7"/>
  <c r="BS25" i="7" s="1"/>
  <c r="BR21" i="7"/>
  <c r="BS21" i="7" s="1"/>
  <c r="S142" i="7" l="1"/>
  <c r="T142" i="7" s="1"/>
  <c r="AA15" i="9" s="1"/>
  <c r="S170" i="7"/>
  <c r="T170" i="7" s="1"/>
  <c r="AA39" i="13" s="1"/>
  <c r="S186" i="7"/>
  <c r="T186" i="7" s="1"/>
  <c r="AA42" i="13" s="1"/>
  <c r="S202" i="7"/>
  <c r="T202" i="7" s="1"/>
  <c r="AA22" i="12" s="1"/>
  <c r="S218" i="7"/>
  <c r="T218" i="7" s="1"/>
  <c r="AA41" i="11" s="1"/>
  <c r="S234" i="7"/>
  <c r="T234" i="7" s="1"/>
  <c r="AA50" i="13" s="1"/>
  <c r="S250" i="7"/>
  <c r="T250" i="7" s="1"/>
  <c r="S266" i="7"/>
  <c r="T266" i="7" s="1"/>
  <c r="AA56" i="13" s="1"/>
  <c r="S282" i="7"/>
  <c r="T282" i="7" s="1"/>
  <c r="AA48" i="11" s="1"/>
  <c r="S298" i="7"/>
  <c r="T298" i="7" s="1"/>
  <c r="AA47" i="10" s="1"/>
  <c r="S314" i="7"/>
  <c r="T314" i="7" s="1"/>
  <c r="S330" i="7"/>
  <c r="T330" i="7" s="1"/>
  <c r="AA57" i="11" s="1"/>
  <c r="S26" i="7"/>
  <c r="T26" i="7" s="1"/>
  <c r="AA4" i="10" s="1"/>
  <c r="S42" i="7"/>
  <c r="T42" i="7" s="1"/>
  <c r="AA8" i="10" s="1"/>
  <c r="S58" i="7"/>
  <c r="T58" i="7" s="1"/>
  <c r="AA10" i="12" s="1"/>
  <c r="S74" i="7"/>
  <c r="T74" i="7" s="1"/>
  <c r="AA13" i="11" s="1"/>
  <c r="S90" i="7"/>
  <c r="T90" i="7" s="1"/>
  <c r="AA7" i="9" s="1"/>
  <c r="S106" i="7"/>
  <c r="T106" i="7" s="1"/>
  <c r="AA23" i="10" s="1"/>
  <c r="S150" i="7"/>
  <c r="T150" i="7" s="1"/>
  <c r="AA31" i="13" s="1"/>
  <c r="S19" i="7"/>
  <c r="T19" i="7" s="1"/>
  <c r="AA1" i="13" s="1"/>
  <c r="S164" i="7"/>
  <c r="T164" i="7" s="1"/>
  <c r="AA27" i="11" s="1"/>
  <c r="S182" i="7"/>
  <c r="T182" i="7" s="1"/>
  <c r="AA35" i="10" s="1"/>
  <c r="S198" i="7"/>
  <c r="T198" i="7" s="1"/>
  <c r="AA26" i="9" s="1"/>
  <c r="S214" i="7"/>
  <c r="T214" i="7" s="1"/>
  <c r="AA27" i="12" s="1"/>
  <c r="S230" i="7"/>
  <c r="T230" i="7" s="1"/>
  <c r="AA43" i="11" s="1"/>
  <c r="S246" i="7"/>
  <c r="T246" i="7" s="1"/>
  <c r="S262" i="7"/>
  <c r="T262" i="7" s="1"/>
  <c r="AA54" i="13" s="1"/>
  <c r="S278" i="7"/>
  <c r="T278" i="7" s="1"/>
  <c r="AA59" i="13" s="1"/>
  <c r="S294" i="7"/>
  <c r="T294" i="7" s="1"/>
  <c r="AA52" i="11" s="1"/>
  <c r="S310" i="7"/>
  <c r="T310" i="7" s="1"/>
  <c r="CU49" i="7" s="1"/>
  <c r="S326" i="7"/>
  <c r="T326" i="7" s="1"/>
  <c r="AA37" i="12" s="1"/>
  <c r="S22" i="7"/>
  <c r="T22" i="7" s="1"/>
  <c r="AA3" i="11" s="1"/>
  <c r="S38" i="7"/>
  <c r="T38" i="7" s="1"/>
  <c r="AA6" i="13" s="1"/>
  <c r="S54" i="7"/>
  <c r="T54" i="7" s="1"/>
  <c r="AA11" i="13" s="1"/>
  <c r="S70" i="7"/>
  <c r="T70" i="7" s="1"/>
  <c r="AA11" i="12" s="1"/>
  <c r="S86" i="7"/>
  <c r="T86" i="7" s="1"/>
  <c r="S102" i="7"/>
  <c r="T102" i="7" s="1"/>
  <c r="AA22" i="10" s="1"/>
  <c r="S118" i="7"/>
  <c r="T118" i="7" s="1"/>
  <c r="AA16" i="12" s="1"/>
  <c r="S134" i="7"/>
  <c r="T134" i="7" s="1"/>
  <c r="AA24" i="11" s="1"/>
  <c r="S146" i="7"/>
  <c r="T146" i="7" s="1"/>
  <c r="AA26" i="11" s="1"/>
  <c r="S159" i="7"/>
  <c r="T159" i="7" s="1"/>
  <c r="AA36" i="13" s="1"/>
  <c r="S178" i="7"/>
  <c r="T178" i="7" s="1"/>
  <c r="S194" i="7"/>
  <c r="T194" i="7" s="1"/>
  <c r="S210" i="7"/>
  <c r="T210" i="7" s="1"/>
  <c r="AA24" i="12" s="1"/>
  <c r="S226" i="7"/>
  <c r="T226" i="7" s="1"/>
  <c r="AA29" i="12" s="1"/>
  <c r="S242" i="7"/>
  <c r="T242" i="7" s="1"/>
  <c r="AA32" i="9" s="1"/>
  <c r="S258" i="7"/>
  <c r="T258" i="7" s="1"/>
  <c r="AA42" i="10" s="1"/>
  <c r="S274" i="7"/>
  <c r="T274" i="7" s="1"/>
  <c r="AA38" i="9" s="1"/>
  <c r="S290" i="7"/>
  <c r="T290" i="7" s="1"/>
  <c r="AA50" i="11" s="1"/>
  <c r="S306" i="7"/>
  <c r="T306" i="7" s="1"/>
  <c r="AA49" i="10" s="1"/>
  <c r="S322" i="7"/>
  <c r="T322" i="7" s="1"/>
  <c r="AA69" i="13" s="1"/>
  <c r="S18" i="7"/>
  <c r="T18" i="7" s="1"/>
  <c r="S34" i="7"/>
  <c r="T34" i="7" s="1"/>
  <c r="AA5" i="13" s="1"/>
  <c r="S50" i="7"/>
  <c r="T50" i="7" s="1"/>
  <c r="AA6" i="11" s="1"/>
  <c r="S66" i="7"/>
  <c r="T66" i="7" s="1"/>
  <c r="AA12" i="11" s="1"/>
  <c r="S82" i="7"/>
  <c r="T82" i="7" s="1"/>
  <c r="AA15" i="11" s="1"/>
  <c r="S98" i="7"/>
  <c r="T98" i="7" s="1"/>
  <c r="AA11" i="9" s="1"/>
  <c r="S114" i="7"/>
  <c r="T114" i="7" s="1"/>
  <c r="AA24" i="10" s="1"/>
  <c r="S126" i="7"/>
  <c r="T126" i="7" s="1"/>
  <c r="AA24" i="13" s="1"/>
  <c r="S130" i="7"/>
  <c r="T130" i="7" s="1"/>
  <c r="AA27" i="10" s="1"/>
  <c r="S272" i="7"/>
  <c r="S244" i="7"/>
  <c r="S208" i="7"/>
  <c r="T208" i="7" s="1"/>
  <c r="AA38" i="11" s="1"/>
  <c r="S176" i="7"/>
  <c r="T176" i="7" s="1"/>
  <c r="S332" i="7"/>
  <c r="T332" i="7" s="1"/>
  <c r="S325" i="7"/>
  <c r="T325" i="7" s="1"/>
  <c r="AA56" i="11" s="1"/>
  <c r="S148" i="7"/>
  <c r="T148" i="7" s="1"/>
  <c r="S143" i="7"/>
  <c r="T143" i="7" s="1"/>
  <c r="AA29" i="13" s="1"/>
  <c r="S127" i="7"/>
  <c r="T127" i="7" s="1"/>
  <c r="S111" i="7"/>
  <c r="T111" i="7" s="1"/>
  <c r="S67" i="7"/>
  <c r="T67" i="7" s="1"/>
  <c r="S51" i="7"/>
  <c r="T51" i="7" s="1"/>
  <c r="AA10" i="13" s="1"/>
  <c r="S35" i="7"/>
  <c r="T35" i="7" s="1"/>
  <c r="AA7" i="10" s="1"/>
  <c r="S280" i="7"/>
  <c r="T280" i="7" s="1"/>
  <c r="AA47" i="11" s="1"/>
  <c r="S252" i="7"/>
  <c r="S220" i="7"/>
  <c r="T220" i="7" s="1"/>
  <c r="AA46" i="13" s="1"/>
  <c r="S188" i="7"/>
  <c r="T188" i="7" s="1"/>
  <c r="S296" i="7"/>
  <c r="S147" i="7"/>
  <c r="T147" i="7" s="1"/>
  <c r="S135" i="7"/>
  <c r="T135" i="7" s="1"/>
  <c r="AA17" i="12" s="1"/>
  <c r="S131" i="7"/>
  <c r="T131" i="7" s="1"/>
  <c r="AA26" i="13" s="1"/>
  <c r="S119" i="7"/>
  <c r="T119" i="7" s="1"/>
  <c r="AA21" i="13" s="1"/>
  <c r="S115" i="7"/>
  <c r="T115" i="7" s="1"/>
  <c r="AA20" i="13" s="1"/>
  <c r="S99" i="7"/>
  <c r="T99" i="7" s="1"/>
  <c r="AA12" i="9" s="1"/>
  <c r="S83" i="7"/>
  <c r="T83" i="7" s="1"/>
  <c r="AA14" i="13" s="1"/>
  <c r="S71" i="7"/>
  <c r="T71" i="7" s="1"/>
  <c r="AA12" i="13" s="1"/>
  <c r="S55" i="7"/>
  <c r="T55" i="7" s="1"/>
  <c r="AA12" i="10" s="1"/>
  <c r="S39" i="7"/>
  <c r="T39" i="7" s="1"/>
  <c r="AA3" i="9" s="1"/>
  <c r="S23" i="7"/>
  <c r="T23" i="7" s="1"/>
  <c r="AA4" i="11" s="1"/>
  <c r="S331" i="7"/>
  <c r="T331" i="7" s="1"/>
  <c r="AA39" i="12" s="1"/>
  <c r="S315" i="7"/>
  <c r="T315" i="7" s="1"/>
  <c r="S299" i="7"/>
  <c r="T299" i="7" s="1"/>
  <c r="S283" i="7"/>
  <c r="T283" i="7" s="1"/>
  <c r="AA39" i="9" s="1"/>
  <c r="S267" i="7"/>
  <c r="T267" i="7" s="1"/>
  <c r="AA44" i="10" s="1"/>
  <c r="S251" i="7"/>
  <c r="T251" i="7" s="1"/>
  <c r="AA34" i="9" s="1"/>
  <c r="S235" i="7"/>
  <c r="T235" i="7" s="1"/>
  <c r="AA39" i="10" s="1"/>
  <c r="S219" i="7"/>
  <c r="T219" i="7" s="1"/>
  <c r="S203" i="7"/>
  <c r="T203" i="7" s="1"/>
  <c r="AA35" i="11" s="1"/>
  <c r="S187" i="7"/>
  <c r="T187" i="7" s="1"/>
  <c r="AA21" i="9" s="1"/>
  <c r="S171" i="7"/>
  <c r="T171" i="7" s="1"/>
  <c r="AA29" i="11" s="1"/>
  <c r="S140" i="7"/>
  <c r="T140" i="7" s="1"/>
  <c r="AA28" i="13" s="1"/>
  <c r="S84" i="7"/>
  <c r="T84" i="7" s="1"/>
  <c r="AA9" i="14" s="1"/>
  <c r="S336" i="7"/>
  <c r="T336" i="7" s="1"/>
  <c r="AA58" i="11" s="1"/>
  <c r="S300" i="7"/>
  <c r="S268" i="7"/>
  <c r="S232" i="7"/>
  <c r="T232" i="7" s="1"/>
  <c r="CU35" i="7" s="1"/>
  <c r="S200" i="7"/>
  <c r="T200" i="7" s="1"/>
  <c r="AA27" i="9" s="1"/>
  <c r="S167" i="7"/>
  <c r="T167" i="7" s="1"/>
  <c r="AA33" i="10" s="1"/>
  <c r="S284" i="7"/>
  <c r="S260" i="7"/>
  <c r="S224" i="7"/>
  <c r="S192" i="7"/>
  <c r="T192" i="7" s="1"/>
  <c r="S328" i="7"/>
  <c r="T328" i="7" s="1"/>
  <c r="AA38" i="12" s="1"/>
  <c r="S162" i="7"/>
  <c r="T162" i="7" s="1"/>
  <c r="AA37" i="13" s="1"/>
  <c r="S333" i="7"/>
  <c r="T333" i="7" s="1"/>
  <c r="AA53" i="10" s="1"/>
  <c r="S112" i="7"/>
  <c r="T112" i="7" s="1"/>
  <c r="AA15" i="14" s="1"/>
  <c r="S151" i="7"/>
  <c r="T151" i="7" s="1"/>
  <c r="AA31" i="10" s="1"/>
  <c r="S103" i="7"/>
  <c r="T103" i="7" s="1"/>
  <c r="S87" i="7"/>
  <c r="T87" i="7" s="1"/>
  <c r="AA17" i="11" s="1"/>
  <c r="S75" i="7"/>
  <c r="T75" i="7" s="1"/>
  <c r="AA6" i="14" s="1"/>
  <c r="S59" i="7"/>
  <c r="T59" i="7" s="1"/>
  <c r="AA4" i="9" s="1"/>
  <c r="S43" i="7"/>
  <c r="T43" i="7" s="1"/>
  <c r="AA7" i="12" s="1"/>
  <c r="S27" i="7"/>
  <c r="T27" i="7" s="1"/>
  <c r="AA5" i="10" s="1"/>
  <c r="S335" i="7"/>
  <c r="S319" i="7"/>
  <c r="T319" i="7" s="1"/>
  <c r="S303" i="7"/>
  <c r="T303" i="7" s="1"/>
  <c r="AA65" i="13" s="1"/>
  <c r="S287" i="7"/>
  <c r="T287" i="7" s="1"/>
  <c r="AA40" i="9" s="1"/>
  <c r="S271" i="7"/>
  <c r="T271" i="7" s="1"/>
  <c r="AA35" i="12" s="1"/>
  <c r="S255" i="7"/>
  <c r="T255" i="7" s="1"/>
  <c r="S239" i="7"/>
  <c r="T239" i="7" s="1"/>
  <c r="AA31" i="9" s="1"/>
  <c r="S223" i="7"/>
  <c r="T223" i="7" s="1"/>
  <c r="AA28" i="12" s="1"/>
  <c r="S207" i="7"/>
  <c r="T207" i="7" s="1"/>
  <c r="AA37" i="11" s="1"/>
  <c r="S191" i="7"/>
  <c r="T191" i="7" s="1"/>
  <c r="AA36" i="10" s="1"/>
  <c r="S175" i="7"/>
  <c r="T175" i="7" s="1"/>
  <c r="AA40" i="13" s="1"/>
  <c r="S152" i="7"/>
  <c r="T152" i="7" s="1"/>
  <c r="AA16" i="9" s="1"/>
  <c r="S96" i="7"/>
  <c r="T96" i="7" s="1"/>
  <c r="AA20" i="10" s="1"/>
  <c r="S48" i="7"/>
  <c r="T48" i="7" s="1"/>
  <c r="AA9" i="13" s="1"/>
  <c r="S308" i="7"/>
  <c r="T308" i="7" s="1"/>
  <c r="AA50" i="10" s="1"/>
  <c r="S276" i="7"/>
  <c r="S240" i="7"/>
  <c r="T240" i="7" s="1"/>
  <c r="AA30" i="12" s="1"/>
  <c r="S212" i="7"/>
  <c r="T212" i="7" s="1"/>
  <c r="AA26" i="12" s="1"/>
  <c r="S180" i="7"/>
  <c r="T180" i="7" s="1"/>
  <c r="AA31" i="11" s="1"/>
  <c r="S316" i="7"/>
  <c r="T316" i="7" s="1"/>
  <c r="AA46" i="9" s="1"/>
  <c r="S264" i="7"/>
  <c r="S236" i="7"/>
  <c r="S204" i="7"/>
  <c r="T204" i="7" s="1"/>
  <c r="AA23" i="12" s="1"/>
  <c r="S172" i="7"/>
  <c r="T172" i="7" s="1"/>
  <c r="AA30" i="11" s="1"/>
  <c r="S304" i="7"/>
  <c r="T304" i="7" s="1"/>
  <c r="AA66" i="13" s="1"/>
  <c r="S312" i="7"/>
  <c r="T312" i="7" s="1"/>
  <c r="AA54" i="11" s="1"/>
  <c r="S158" i="7"/>
  <c r="T158" i="7" s="1"/>
  <c r="AA32" i="10" s="1"/>
  <c r="S132" i="7"/>
  <c r="T132" i="7" s="1"/>
  <c r="AA28" i="10" s="1"/>
  <c r="S155" i="7"/>
  <c r="T155" i="7" s="1"/>
  <c r="AA33" i="13" s="1"/>
  <c r="S139" i="7"/>
  <c r="T139" i="7" s="1"/>
  <c r="AA14" i="9" s="1"/>
  <c r="S123" i="7"/>
  <c r="T123" i="7" s="1"/>
  <c r="AA23" i="13" s="1"/>
  <c r="S107" i="7"/>
  <c r="T107" i="7" s="1"/>
  <c r="AA19" i="13" s="1"/>
  <c r="S95" i="7"/>
  <c r="T95" i="7" s="1"/>
  <c r="AA10" i="9" s="1"/>
  <c r="S91" i="7"/>
  <c r="T91" i="7" s="1"/>
  <c r="AA16" i="13" s="1"/>
  <c r="S79" i="7"/>
  <c r="T79" i="7" s="1"/>
  <c r="AA14" i="11" s="1"/>
  <c r="S63" i="7"/>
  <c r="T63" i="7" s="1"/>
  <c r="AA14" i="10" s="1"/>
  <c r="S47" i="7"/>
  <c r="T47" i="7" s="1"/>
  <c r="AA10" i="10" s="1"/>
  <c r="S31" i="7"/>
  <c r="T31" i="7" s="1"/>
  <c r="AA5" i="11" s="1"/>
  <c r="S15" i="7"/>
  <c r="T15" i="7" s="1"/>
  <c r="AA1" i="11" s="1"/>
  <c r="S323" i="7"/>
  <c r="T323" i="7" s="1"/>
  <c r="AA47" i="9" s="1"/>
  <c r="S307" i="7"/>
  <c r="T307" i="7" s="1"/>
  <c r="AA67" i="13" s="1"/>
  <c r="S291" i="7"/>
  <c r="T291" i="7" s="1"/>
  <c r="AA61" i="13" s="1"/>
  <c r="S275" i="7"/>
  <c r="T275" i="7" s="1"/>
  <c r="AA45" i="14" s="1"/>
  <c r="S259" i="7"/>
  <c r="T259" i="7" s="1"/>
  <c r="AA53" i="13" s="1"/>
  <c r="S243" i="7"/>
  <c r="T243" i="7" s="1"/>
  <c r="AA44" i="11" s="1"/>
  <c r="S227" i="7"/>
  <c r="T227" i="7" s="1"/>
  <c r="AA38" i="10" s="1"/>
  <c r="S211" i="7"/>
  <c r="T211" i="7" s="1"/>
  <c r="AA25" i="12" s="1"/>
  <c r="S195" i="7"/>
  <c r="T195" i="7" s="1"/>
  <c r="AA24" i="9" s="1"/>
  <c r="S179" i="7"/>
  <c r="T179" i="7" s="1"/>
  <c r="AA20" i="12" s="1"/>
  <c r="S160" i="7"/>
  <c r="T160" i="7" s="1"/>
  <c r="AA19" i="12" s="1"/>
  <c r="S108" i="7"/>
  <c r="T108" i="7" s="1"/>
  <c r="AA13" i="12" s="1"/>
  <c r="S60" i="7"/>
  <c r="T60" i="7" s="1"/>
  <c r="AA9" i="11" s="1"/>
  <c r="S320" i="7"/>
  <c r="T320" i="7" s="1"/>
  <c r="AA68" i="13" s="1"/>
  <c r="S288" i="7"/>
  <c r="T288" i="7" s="1"/>
  <c r="AA41" i="9" s="1"/>
  <c r="S248" i="7"/>
  <c r="T248" i="7" s="1"/>
  <c r="AA31" i="12" s="1"/>
  <c r="S216" i="7"/>
  <c r="T216" i="7" s="1"/>
  <c r="AA37" i="10" s="1"/>
  <c r="S184" i="7"/>
  <c r="T184" i="7" s="1"/>
  <c r="AA41" i="13" s="1"/>
  <c r="S279" i="7"/>
  <c r="T279" i="7" s="1"/>
  <c r="AA45" i="10" s="1"/>
  <c r="S215" i="7"/>
  <c r="T215" i="7" s="1"/>
  <c r="AA45" i="13" s="1"/>
  <c r="S72" i="7"/>
  <c r="T72" i="7" s="1"/>
  <c r="AA18" i="10" s="1"/>
  <c r="S292" i="7"/>
  <c r="T292" i="7" s="1"/>
  <c r="AA51" i="11" s="1"/>
  <c r="S156" i="7"/>
  <c r="T156" i="7" s="1"/>
  <c r="AA34" i="13" s="1"/>
  <c r="S100" i="7"/>
  <c r="T100" i="7" s="1"/>
  <c r="AA21" i="10" s="1"/>
  <c r="S52" i="7"/>
  <c r="T52" i="7" s="1"/>
  <c r="AA11" i="10" s="1"/>
  <c r="S32" i="7"/>
  <c r="T32" i="7" s="1"/>
  <c r="AA4" i="12" s="1"/>
  <c r="S16" i="7"/>
  <c r="T16" i="7" s="1"/>
  <c r="AA2" i="10" s="1"/>
  <c r="S161" i="7"/>
  <c r="T161" i="7" s="1"/>
  <c r="AA17" i="9" s="1"/>
  <c r="S145" i="7"/>
  <c r="T145" i="7" s="1"/>
  <c r="AA25" i="11" s="1"/>
  <c r="S129" i="7"/>
  <c r="T129" i="7" s="1"/>
  <c r="AA22" i="11" s="1"/>
  <c r="S113" i="7"/>
  <c r="T113" i="7" s="1"/>
  <c r="CU16" i="7" s="1"/>
  <c r="S97" i="7"/>
  <c r="T97" i="7" s="1"/>
  <c r="AA12" i="14" s="1"/>
  <c r="S81" i="7"/>
  <c r="T81" i="7" s="1"/>
  <c r="AA19" i="10" s="1"/>
  <c r="S65" i="7"/>
  <c r="T65" i="7" s="1"/>
  <c r="AA15" i="10" s="1"/>
  <c r="S49" i="7"/>
  <c r="T49" i="7" s="1"/>
  <c r="AA9" i="12" s="1"/>
  <c r="S33" i="7"/>
  <c r="T33" i="7" s="1"/>
  <c r="AA6" i="10" s="1"/>
  <c r="S17" i="7"/>
  <c r="T17" i="7" s="1"/>
  <c r="AA1" i="9" s="1"/>
  <c r="S11" i="7"/>
  <c r="T11" i="7" s="1"/>
  <c r="AA1" i="12" s="1"/>
  <c r="S313" i="7"/>
  <c r="T313" i="7" s="1"/>
  <c r="AA52" i="10" s="1"/>
  <c r="S297" i="7"/>
  <c r="T297" i="7" s="1"/>
  <c r="AA63" i="13" s="1"/>
  <c r="S281" i="7"/>
  <c r="T281" i="7" s="1"/>
  <c r="AA60" i="13" s="1"/>
  <c r="S265" i="7"/>
  <c r="T265" i="7" s="1"/>
  <c r="AA36" i="9" s="1"/>
  <c r="S249" i="7"/>
  <c r="T249" i="7" s="1"/>
  <c r="AA38" i="14" s="1"/>
  <c r="S233" i="7"/>
  <c r="T233" i="7" s="1"/>
  <c r="AA49" i="13" s="1"/>
  <c r="S217" i="7"/>
  <c r="T217" i="7" s="1"/>
  <c r="AA40" i="11" s="1"/>
  <c r="S201" i="7"/>
  <c r="T201" i="7" s="1"/>
  <c r="AA34" i="11" s="1"/>
  <c r="S185" i="7"/>
  <c r="T185" i="7" s="1"/>
  <c r="AA21" i="12" s="1"/>
  <c r="S168" i="7"/>
  <c r="T168" i="7" s="1"/>
  <c r="AA22" i="14" s="1"/>
  <c r="S104" i="7"/>
  <c r="T104" i="7" s="1"/>
  <c r="AA17" i="13" s="1"/>
  <c r="S56" i="7"/>
  <c r="T56" i="7" s="1"/>
  <c r="AA8" i="11" s="1"/>
  <c r="S295" i="7"/>
  <c r="T295" i="7" s="1"/>
  <c r="S231" i="7"/>
  <c r="T231" i="7" s="1"/>
  <c r="CU34" i="7" s="1"/>
  <c r="S166" i="7"/>
  <c r="T166" i="7" s="1"/>
  <c r="AA28" i="11" s="1"/>
  <c r="S124" i="7"/>
  <c r="T124" i="7" s="1"/>
  <c r="AA21" i="11" s="1"/>
  <c r="S324" i="7"/>
  <c r="T324" i="7" s="1"/>
  <c r="AA48" i="9" s="1"/>
  <c r="S196" i="7"/>
  <c r="T196" i="7" s="1"/>
  <c r="AA43" i="13" s="1"/>
  <c r="S116" i="7"/>
  <c r="T116" i="7" s="1"/>
  <c r="AA15" i="12" s="1"/>
  <c r="S64" i="7"/>
  <c r="T64" i="7" s="1"/>
  <c r="AA5" i="9" s="1"/>
  <c r="S36" i="7"/>
  <c r="T36" i="7" s="1"/>
  <c r="AA5" i="12" s="1"/>
  <c r="S20" i="7"/>
  <c r="T20" i="7" s="1"/>
  <c r="AA2" i="13" s="1"/>
  <c r="S165" i="7"/>
  <c r="T165" i="7" s="1"/>
  <c r="AA38" i="13" s="1"/>
  <c r="S149" i="7"/>
  <c r="T149" i="7" s="1"/>
  <c r="AA30" i="13" s="1"/>
  <c r="S133" i="7"/>
  <c r="T133" i="7" s="1"/>
  <c r="AA23" i="11" s="1"/>
  <c r="S117" i="7"/>
  <c r="T117" i="7" s="1"/>
  <c r="AA20" i="11" s="1"/>
  <c r="S101" i="7"/>
  <c r="T101" i="7" s="1"/>
  <c r="AA18" i="11" s="1"/>
  <c r="S85" i="7"/>
  <c r="T85" i="7" s="1"/>
  <c r="AA16" i="11" s="1"/>
  <c r="S69" i="7"/>
  <c r="T69" i="7" s="1"/>
  <c r="AA17" i="10" s="1"/>
  <c r="S53" i="7"/>
  <c r="T53" i="7" s="1"/>
  <c r="AA7" i="11" s="1"/>
  <c r="S37" i="7"/>
  <c r="T37" i="7" s="1"/>
  <c r="AA6" i="12" s="1"/>
  <c r="S21" i="7"/>
  <c r="T21" i="7" s="1"/>
  <c r="AA2" i="11" s="1"/>
  <c r="S317" i="7"/>
  <c r="T317" i="7" s="1"/>
  <c r="CU52" i="7" s="1"/>
  <c r="S301" i="7"/>
  <c r="T301" i="7" s="1"/>
  <c r="AA48" i="10" s="1"/>
  <c r="S285" i="7"/>
  <c r="T285" i="7" s="1"/>
  <c r="AA46" i="14" s="1"/>
  <c r="S269" i="7"/>
  <c r="T269" i="7" s="1"/>
  <c r="AA45" i="11" s="1"/>
  <c r="S253" i="7"/>
  <c r="T253" i="7" s="1"/>
  <c r="AA41" i="14" s="1"/>
  <c r="S237" i="7"/>
  <c r="T237" i="7" s="1"/>
  <c r="AA51" i="13" s="1"/>
  <c r="S221" i="7"/>
  <c r="T221" i="7" s="1"/>
  <c r="AA33" i="14" s="1"/>
  <c r="S205" i="7"/>
  <c r="T205" i="7" s="1"/>
  <c r="AA44" i="13" s="1"/>
  <c r="S189" i="7"/>
  <c r="T189" i="7" s="1"/>
  <c r="AA22" i="9" s="1"/>
  <c r="S173" i="7"/>
  <c r="T173" i="7" s="1"/>
  <c r="AA23" i="14" s="1"/>
  <c r="S120" i="7"/>
  <c r="T120" i="7" s="1"/>
  <c r="AA25" i="10" s="1"/>
  <c r="S68" i="7"/>
  <c r="T68" i="7" s="1"/>
  <c r="AA16" i="10" s="1"/>
  <c r="S311" i="7"/>
  <c r="T311" i="7" s="1"/>
  <c r="AA51" i="10" s="1"/>
  <c r="S247" i="7"/>
  <c r="T247" i="7" s="1"/>
  <c r="AA41" i="10" s="1"/>
  <c r="S183" i="7"/>
  <c r="T183" i="7" s="1"/>
  <c r="AA20" i="9" s="1"/>
  <c r="S228" i="7"/>
  <c r="T228" i="7" s="1"/>
  <c r="AA48" i="13" s="1"/>
  <c r="S128" i="7"/>
  <c r="T128" i="7" s="1"/>
  <c r="AA25" i="13" s="1"/>
  <c r="S76" i="7"/>
  <c r="T76" i="7" s="1"/>
  <c r="AA7" i="14" s="1"/>
  <c r="S40" i="7"/>
  <c r="T40" i="7" s="1"/>
  <c r="AA3" i="14" s="1"/>
  <c r="S24" i="7"/>
  <c r="T24" i="7" s="1"/>
  <c r="AA3" i="10" s="1"/>
  <c r="S169" i="7"/>
  <c r="T169" i="7" s="1"/>
  <c r="AA19" i="9" s="1"/>
  <c r="S153" i="7"/>
  <c r="T153" i="7" s="1"/>
  <c r="AA18" i="12" s="1"/>
  <c r="S105" i="7"/>
  <c r="T105" i="7" s="1"/>
  <c r="AA18" i="13" s="1"/>
  <c r="S89" i="7"/>
  <c r="T89" i="7" s="1"/>
  <c r="AA15" i="13" s="1"/>
  <c r="S73" i="7"/>
  <c r="T73" i="7" s="1"/>
  <c r="H22" i="2" s="1"/>
  <c r="S57" i="7"/>
  <c r="T57" i="7" s="1"/>
  <c r="AA13" i="10" s="1"/>
  <c r="S41" i="7"/>
  <c r="T41" i="7" s="1"/>
  <c r="AA7" i="13" s="1"/>
  <c r="S25" i="7"/>
  <c r="T25" i="7" s="1"/>
  <c r="AA2" i="9" s="1"/>
  <c r="S321" i="7"/>
  <c r="T321" i="7" s="1"/>
  <c r="AA55" i="11" s="1"/>
  <c r="S305" i="7"/>
  <c r="T305" i="7" s="1"/>
  <c r="AA53" i="11" s="1"/>
  <c r="S289" i="7"/>
  <c r="T289" i="7" s="1"/>
  <c r="AA42" i="9" s="1"/>
  <c r="S273" i="7"/>
  <c r="T273" i="7" s="1"/>
  <c r="AA44" i="14" s="1"/>
  <c r="S257" i="7"/>
  <c r="T257" i="7" s="1"/>
  <c r="AA35" i="9" s="1"/>
  <c r="S241" i="7"/>
  <c r="T241" i="7" s="1"/>
  <c r="AA40" i="10" s="1"/>
  <c r="S225" i="7"/>
  <c r="T225" i="7" s="1"/>
  <c r="AA28" i="9" s="1"/>
  <c r="S209" i="7"/>
  <c r="T209" i="7" s="1"/>
  <c r="AA39" i="11" s="1"/>
  <c r="S193" i="7"/>
  <c r="T193" i="7" s="1"/>
  <c r="AA23" i="9" s="1"/>
  <c r="S177" i="7"/>
  <c r="T177" i="7" s="1"/>
  <c r="CU26" i="7" s="1"/>
  <c r="S136" i="7"/>
  <c r="T136" i="7" s="1"/>
  <c r="AA27" i="13" s="1"/>
  <c r="S80" i="7"/>
  <c r="T80" i="7" s="1"/>
  <c r="AA13" i="13" s="1"/>
  <c r="S327" i="7"/>
  <c r="T327" i="7" s="1"/>
  <c r="AA70" i="13" s="1"/>
  <c r="S263" i="7"/>
  <c r="T263" i="7" s="1"/>
  <c r="AA55" i="13" s="1"/>
  <c r="S199" i="7"/>
  <c r="T199" i="7" s="1"/>
  <c r="AA33" i="11" s="1"/>
  <c r="S256" i="7"/>
  <c r="T256" i="7" s="1"/>
  <c r="AA32" i="12" s="1"/>
  <c r="S144" i="7"/>
  <c r="T144" i="7" s="1"/>
  <c r="S88" i="7"/>
  <c r="T88" i="7" s="1"/>
  <c r="AA6" i="9" s="1"/>
  <c r="S44" i="7"/>
  <c r="T44" i="7" s="1"/>
  <c r="AA8" i="12" s="1"/>
  <c r="S28" i="7"/>
  <c r="T28" i="7" s="1"/>
  <c r="AA3" i="13" s="1"/>
  <c r="S12" i="7"/>
  <c r="T12" i="7" s="1"/>
  <c r="CU1" i="7" s="1"/>
  <c r="S157" i="7"/>
  <c r="T157" i="7" s="1"/>
  <c r="AA35" i="13" s="1"/>
  <c r="S141" i="7"/>
  <c r="T141" i="7" s="1"/>
  <c r="AA30" i="10" s="1"/>
  <c r="S137" i="7"/>
  <c r="T137" i="7" s="1"/>
  <c r="AA13" i="9" s="1"/>
  <c r="S125" i="7"/>
  <c r="T125" i="7" s="1"/>
  <c r="CU17" i="7" s="1"/>
  <c r="S121" i="7"/>
  <c r="T121" i="7" s="1"/>
  <c r="AA22" i="13" s="1"/>
  <c r="S109" i="7"/>
  <c r="T109" i="7" s="1"/>
  <c r="AA19" i="11" s="1"/>
  <c r="S93" i="7"/>
  <c r="T93" i="7" s="1"/>
  <c r="AA8" i="9" s="1"/>
  <c r="S77" i="7"/>
  <c r="T77" i="7" s="1"/>
  <c r="AA12" i="12" s="1"/>
  <c r="S61" i="7"/>
  <c r="T61" i="7" s="1"/>
  <c r="AA10" i="11" s="1"/>
  <c r="S45" i="7"/>
  <c r="T45" i="7" s="1"/>
  <c r="S29" i="7"/>
  <c r="T29" i="7" s="1"/>
  <c r="AA4" i="13" s="1"/>
  <c r="S13" i="7"/>
  <c r="T13" i="7" s="1"/>
  <c r="AA1" i="10" s="1"/>
  <c r="S329" i="7"/>
  <c r="T329" i="7" s="1"/>
  <c r="AA71" i="13" s="1"/>
  <c r="S309" i="7"/>
  <c r="T309" i="7" s="1"/>
  <c r="AA45" i="9" s="1"/>
  <c r="S293" i="7"/>
  <c r="T293" i="7" s="1"/>
  <c r="AA43" i="9" s="1"/>
  <c r="S277" i="7"/>
  <c r="T277" i="7" s="1"/>
  <c r="AA46" i="11" s="1"/>
  <c r="S261" i="7"/>
  <c r="T261" i="7" s="1"/>
  <c r="AA34" i="12" s="1"/>
  <c r="S245" i="7"/>
  <c r="T245" i="7" s="1"/>
  <c r="AA33" i="9" s="1"/>
  <c r="S229" i="7"/>
  <c r="T229" i="7" s="1"/>
  <c r="AA29" i="9" s="1"/>
  <c r="S213" i="7"/>
  <c r="T213" i="7" s="1"/>
  <c r="CU31" i="7" s="1"/>
  <c r="S197" i="7"/>
  <c r="T197" i="7" s="1"/>
  <c r="AA25" i="9" s="1"/>
  <c r="S181" i="7"/>
  <c r="T181" i="7" s="1"/>
  <c r="AA34" i="10" s="1"/>
  <c r="S163" i="7"/>
  <c r="T163" i="7" s="1"/>
  <c r="AA18" i="9" s="1"/>
  <c r="S92" i="7"/>
  <c r="T92" i="7" s="1"/>
  <c r="AA11" i="14" s="1"/>
  <c r="S174" i="7"/>
  <c r="T174" i="7" s="1"/>
  <c r="CU24" i="7" s="1"/>
  <c r="S190" i="7"/>
  <c r="T190" i="7" s="1"/>
  <c r="AA32" i="11" s="1"/>
  <c r="S206" i="7"/>
  <c r="T206" i="7" s="1"/>
  <c r="AA36" i="11" s="1"/>
  <c r="S222" i="7"/>
  <c r="T222" i="7" s="1"/>
  <c r="AA47" i="13" s="1"/>
  <c r="S238" i="7"/>
  <c r="T238" i="7" s="1"/>
  <c r="CU36" i="7" s="1"/>
  <c r="S254" i="7"/>
  <c r="T254" i="7" s="1"/>
  <c r="AA42" i="14" s="1"/>
  <c r="S270" i="7"/>
  <c r="T270" i="7" s="1"/>
  <c r="AA57" i="13" s="1"/>
  <c r="S286" i="7"/>
  <c r="T286" i="7" s="1"/>
  <c r="AA49" i="11" s="1"/>
  <c r="S302" i="7"/>
  <c r="T302" i="7" s="1"/>
  <c r="AA64" i="13" s="1"/>
  <c r="S318" i="7"/>
  <c r="T318" i="7" s="1"/>
  <c r="AA53" i="14" s="1"/>
  <c r="S334" i="7"/>
  <c r="T334" i="7" s="1"/>
  <c r="AA54" i="10" s="1"/>
  <c r="S14" i="7"/>
  <c r="T14" i="7" s="1"/>
  <c r="AA2" i="12" s="1"/>
  <c r="S30" i="7"/>
  <c r="T30" i="7" s="1"/>
  <c r="AA3" i="12" s="1"/>
  <c r="S46" i="7"/>
  <c r="T46" i="7" s="1"/>
  <c r="AA8" i="13" s="1"/>
  <c r="S62" i="7"/>
  <c r="T62" i="7" s="1"/>
  <c r="AA11" i="11" s="1"/>
  <c r="S78" i="7"/>
  <c r="T78" i="7" s="1"/>
  <c r="CU8" i="7" s="1"/>
  <c r="S94" i="7"/>
  <c r="T94" i="7" s="1"/>
  <c r="AA9" i="9" s="1"/>
  <c r="S110" i="7"/>
  <c r="T110" i="7" s="1"/>
  <c r="AA14" i="12" s="1"/>
  <c r="S122" i="7"/>
  <c r="T122" i="7" s="1"/>
  <c r="AA26" i="10" s="1"/>
  <c r="S138" i="7"/>
  <c r="T138" i="7" s="1"/>
  <c r="AA29" i="10" s="1"/>
  <c r="S154" i="7"/>
  <c r="T154" i="7" s="1"/>
  <c r="AA32" i="13" s="1"/>
  <c r="AA9" i="10"/>
  <c r="T224" i="7"/>
  <c r="AA42" i="11" s="1"/>
  <c r="T236" i="7"/>
  <c r="AA30" i="9" s="1"/>
  <c r="T264" i="7"/>
  <c r="AA43" i="10" s="1"/>
  <c r="T244" i="7"/>
  <c r="AA52" i="13" s="1"/>
  <c r="T260" i="7"/>
  <c r="AA33" i="12" s="1"/>
  <c r="T276" i="7"/>
  <c r="AA58" i="13" s="1"/>
  <c r="T252" i="7"/>
  <c r="AA40" i="14" s="1"/>
  <c r="T268" i="7"/>
  <c r="AA37" i="9" s="1"/>
  <c r="T272" i="7"/>
  <c r="AA36" i="12" s="1"/>
  <c r="T284" i="7"/>
  <c r="AA46" i="10" s="1"/>
  <c r="T300" i="7"/>
  <c r="AA44" i="9" s="1"/>
  <c r="CU23" i="7"/>
  <c r="CU55" i="7"/>
  <c r="AA55" i="14"/>
  <c r="CU4" i="7"/>
  <c r="AA4" i="14"/>
  <c r="CU20" i="7"/>
  <c r="AA20" i="14"/>
  <c r="CU45" i="7"/>
  <c r="CU2" i="7"/>
  <c r="AA2" i="14"/>
  <c r="CU27" i="7"/>
  <c r="AA27" i="14"/>
  <c r="CU30" i="7"/>
  <c r="AA30" i="14"/>
  <c r="CU9" i="7"/>
  <c r="CU21" i="7"/>
  <c r="AA21" i="14"/>
  <c r="CU46" i="7"/>
  <c r="CU41" i="7"/>
  <c r="CU14" i="7"/>
  <c r="AA14" i="14"/>
  <c r="CU18" i="7"/>
  <c r="AA18" i="14"/>
  <c r="CU43" i="7"/>
  <c r="AA43" i="14"/>
  <c r="CU54" i="7"/>
  <c r="AA54" i="14"/>
  <c r="CU5" i="7"/>
  <c r="AA5" i="14"/>
  <c r="CU38" i="7"/>
  <c r="CU15" i="7"/>
  <c r="CU19" i="7"/>
  <c r="AA19" i="14"/>
  <c r="CU25" i="7"/>
  <c r="AA25" i="14"/>
  <c r="CU29" i="7"/>
  <c r="AA29" i="14"/>
  <c r="AA52" i="14"/>
  <c r="CU32" i="7"/>
  <c r="AA32" i="14"/>
  <c r="CU48" i="7"/>
  <c r="AA48" i="14"/>
  <c r="CU51" i="7"/>
  <c r="AA51" i="14"/>
  <c r="CU39" i="7"/>
  <c r="AA39" i="14"/>
  <c r="CU7" i="7"/>
  <c r="CU28" i="7"/>
  <c r="AA28" i="14"/>
  <c r="BX2" i="7"/>
  <c r="A2" i="14"/>
  <c r="CU50" i="7"/>
  <c r="AA50" i="14"/>
  <c r="CU13" i="7"/>
  <c r="AA13" i="14"/>
  <c r="CU47" i="7"/>
  <c r="AA47" i="14"/>
  <c r="CU10" i="7"/>
  <c r="AA10" i="14"/>
  <c r="CU37" i="7"/>
  <c r="AA37" i="14"/>
  <c r="AA49" i="14"/>
  <c r="CU12" i="7"/>
  <c r="AA16" i="14"/>
  <c r="AA26" i="14"/>
  <c r="CU3" i="7"/>
  <c r="T296" i="7"/>
  <c r="AA62" i="13" s="1"/>
  <c r="T335" i="7"/>
  <c r="AA55" i="10" s="1"/>
  <c r="DQ2" i="13"/>
  <c r="CK2" i="13"/>
  <c r="AG2" i="13"/>
  <c r="Y2" i="13"/>
  <c r="CS2" i="13"/>
  <c r="BE2" i="13"/>
  <c r="AW2" i="13"/>
  <c r="AO2" i="13"/>
  <c r="DA2" i="13"/>
  <c r="BU2" i="13"/>
  <c r="BM2" i="13"/>
  <c r="I2" i="13"/>
  <c r="CC2" i="13"/>
  <c r="DI2" i="13"/>
  <c r="A2" i="13"/>
  <c r="Q2" i="13"/>
  <c r="DA2" i="9"/>
  <c r="BU2" i="9"/>
  <c r="AW2" i="9"/>
  <c r="A2" i="9"/>
  <c r="CC2" i="9"/>
  <c r="BE2" i="9"/>
  <c r="Y2" i="9"/>
  <c r="DI2" i="9"/>
  <c r="CK2" i="9"/>
  <c r="AG2" i="9"/>
  <c r="I2" i="9"/>
  <c r="DQ2" i="9"/>
  <c r="CS2" i="9"/>
  <c r="BM2" i="9"/>
  <c r="AO2" i="9"/>
  <c r="Q2" i="9"/>
  <c r="BU2" i="11"/>
  <c r="BM2" i="11"/>
  <c r="BE2" i="11"/>
  <c r="DI2" i="11"/>
  <c r="DA2" i="11"/>
  <c r="DQ2" i="11"/>
  <c r="CS2" i="11"/>
  <c r="CC2" i="11"/>
  <c r="AO2" i="11"/>
  <c r="AG2" i="11"/>
  <c r="Y2" i="11"/>
  <c r="Q2" i="11"/>
  <c r="A2" i="11"/>
  <c r="CK2" i="11"/>
  <c r="AW2" i="11"/>
  <c r="I2" i="11"/>
  <c r="CC2" i="10"/>
  <c r="DQ2" i="10"/>
  <c r="DA2" i="10"/>
  <c r="CK2" i="10"/>
  <c r="Y2" i="10"/>
  <c r="Q2" i="10"/>
  <c r="AG2" i="10"/>
  <c r="DI2" i="10"/>
  <c r="CS2" i="10"/>
  <c r="AW2" i="10"/>
  <c r="AO2" i="10"/>
  <c r="A2" i="10"/>
  <c r="BU2" i="10"/>
  <c r="BM2" i="10"/>
  <c r="BE2" i="10"/>
  <c r="I2" i="10"/>
  <c r="DQ2" i="12"/>
  <c r="DI2" i="12"/>
  <c r="AO2" i="12"/>
  <c r="AW2" i="12"/>
  <c r="CC2" i="12"/>
  <c r="BU2" i="12"/>
  <c r="BM2" i="12"/>
  <c r="BE2" i="12"/>
  <c r="A2" i="12"/>
  <c r="DA2" i="12"/>
  <c r="CK2" i="12"/>
  <c r="AG2" i="12"/>
  <c r="Y2" i="12"/>
  <c r="Q2" i="12"/>
  <c r="I2" i="12"/>
  <c r="CS2" i="12"/>
  <c r="AA34" i="14" l="1"/>
  <c r="CU22" i="7"/>
  <c r="H21" i="2"/>
  <c r="AA1" i="14"/>
  <c r="AA17" i="14"/>
  <c r="CU33" i="7"/>
  <c r="CU53" i="7"/>
  <c r="CU6" i="7"/>
  <c r="AA31" i="14"/>
  <c r="AA24" i="14"/>
  <c r="CU40" i="7"/>
  <c r="CU42" i="7"/>
  <c r="CU11" i="7"/>
  <c r="AB5" i="13" a="1"/>
  <c r="AB5" i="13" s="1"/>
  <c r="AB18" i="12" a="1"/>
  <c r="AB18" i="12" s="1"/>
  <c r="AB1" i="12" a="1"/>
  <c r="AB1" i="12" s="1"/>
  <c r="AD1" i="12" s="1"/>
  <c r="AB5" i="12" a="1"/>
  <c r="AB5" i="12" s="1"/>
  <c r="AB26" i="12" a="1"/>
  <c r="AB26" i="12" s="1"/>
  <c r="AB6" i="12" a="1"/>
  <c r="AB6" i="12" s="1"/>
  <c r="AD6" i="12" s="1"/>
  <c r="AB27" i="12" a="1"/>
  <c r="AB27" i="12" s="1"/>
  <c r="AB7" i="12" a="1"/>
  <c r="AB7" i="12" s="1"/>
  <c r="AB35" i="12" a="1"/>
  <c r="AB35" i="12" s="1"/>
  <c r="AB11" i="12" a="1"/>
  <c r="AB11" i="12" s="1"/>
  <c r="AB16" i="12" a="1"/>
  <c r="AB16" i="12" s="1"/>
  <c r="AB19" i="12" a="1"/>
  <c r="AB19" i="12" s="1"/>
  <c r="AB36" i="12" a="1"/>
  <c r="AB36" i="12" s="1"/>
  <c r="AB4" i="12" a="1"/>
  <c r="AB4" i="12" s="1"/>
  <c r="AB23" i="12" a="1"/>
  <c r="AB23" i="12" s="1"/>
  <c r="AD23" i="12" s="1"/>
  <c r="AB12" i="12" a="1"/>
  <c r="AB12" i="12" s="1"/>
  <c r="AD12" i="12" s="1"/>
  <c r="AB31" i="12" a="1"/>
  <c r="AB31" i="12" s="1"/>
  <c r="AD31" i="12" s="1"/>
  <c r="AB25" i="12" a="1"/>
  <c r="AB25" i="12" s="1"/>
  <c r="AB10" i="12" a="1"/>
  <c r="AB10" i="12" s="1"/>
  <c r="AB15" i="12" a="1"/>
  <c r="AB15" i="12" s="1"/>
  <c r="AB29" i="12" a="1"/>
  <c r="AB29" i="12" s="1"/>
  <c r="AB30" i="12" a="1"/>
  <c r="AB30" i="12" s="1"/>
  <c r="AB17" i="12" a="1"/>
  <c r="AB17" i="12" s="1"/>
  <c r="AB24" i="12" a="1"/>
  <c r="AB24" i="12" s="1"/>
  <c r="AB2" i="12" a="1"/>
  <c r="AB2" i="12" s="1"/>
  <c r="AB32" i="12" a="1"/>
  <c r="AB32" i="12" s="1"/>
  <c r="AB33" i="12" a="1"/>
  <c r="AB33" i="12" s="1"/>
  <c r="AB9" i="12" a="1"/>
  <c r="AB9" i="12" s="1"/>
  <c r="AB37" i="12" a="1"/>
  <c r="AB37" i="12" s="1"/>
  <c r="AB38" i="12" a="1"/>
  <c r="AB38" i="12" s="1"/>
  <c r="AB13" i="12" a="1"/>
  <c r="AB13" i="12" s="1"/>
  <c r="AB5" i="10" a="1"/>
  <c r="AB5" i="10" s="1"/>
  <c r="CU44" i="7"/>
  <c r="AB8" i="12" a="1"/>
  <c r="AB8" i="12" s="1"/>
  <c r="AB22" i="12" a="1"/>
  <c r="AB22" i="12" s="1"/>
  <c r="AB28" i="12" a="1"/>
  <c r="AB28" i="12" s="1"/>
  <c r="AB3" i="12" a="1"/>
  <c r="AB3" i="12" s="1"/>
  <c r="AB21" i="12" a="1"/>
  <c r="AB21" i="12" s="1"/>
  <c r="AB39" i="12" a="1"/>
  <c r="AB39" i="12" s="1"/>
  <c r="AD39" i="12" s="1"/>
  <c r="AB14" i="12" a="1"/>
  <c r="AB14" i="12" s="1"/>
  <c r="AB20" i="12" a="1"/>
  <c r="AB20" i="12" s="1"/>
  <c r="AB34" i="12" a="1"/>
  <c r="AB34" i="12" s="1"/>
  <c r="AA36" i="14"/>
  <c r="AB52" i="10" a="1"/>
  <c r="AB52" i="10" s="1"/>
  <c r="AB20" i="10" a="1"/>
  <c r="AB20" i="10" s="1"/>
  <c r="AB20" i="11" a="1"/>
  <c r="AB20" i="11" s="1"/>
  <c r="AB29" i="11" a="1"/>
  <c r="AB29" i="11" s="1"/>
  <c r="AB30" i="11" a="1"/>
  <c r="AB30" i="11" s="1"/>
  <c r="AB35" i="11" a="1"/>
  <c r="AB35" i="11" s="1"/>
  <c r="AB32" i="11" a="1"/>
  <c r="AB32" i="11" s="1"/>
  <c r="AB41" i="11" a="1"/>
  <c r="AB41" i="11" s="1"/>
  <c r="AB42" i="11" a="1"/>
  <c r="AB42" i="11" s="1"/>
  <c r="AB47" i="11" a="1"/>
  <c r="AB47" i="11" s="1"/>
  <c r="AB5" i="11" a="1"/>
  <c r="AB5" i="11" s="1"/>
  <c r="AB6" i="11" a="1"/>
  <c r="AB6" i="11" s="1"/>
  <c r="AB11" i="11" a="1"/>
  <c r="AB11" i="11" s="1"/>
  <c r="AB24" i="11" a="1"/>
  <c r="AB24" i="11" s="1"/>
  <c r="AB33" i="11" a="1"/>
  <c r="AB33" i="11" s="1"/>
  <c r="AB34" i="11" a="1"/>
  <c r="AB34" i="11" s="1"/>
  <c r="AB39" i="11" a="1"/>
  <c r="AB39" i="11" s="1"/>
  <c r="AB4" i="11" a="1"/>
  <c r="AB4" i="11" s="1"/>
  <c r="AB13" i="11" a="1"/>
  <c r="AB13" i="11" s="1"/>
  <c r="AB14" i="11" a="1"/>
  <c r="AB14" i="11" s="1"/>
  <c r="AB19" i="11" a="1"/>
  <c r="AB19" i="11" s="1"/>
  <c r="AB16" i="11" a="1"/>
  <c r="AB16" i="11" s="1"/>
  <c r="AB25" i="11" a="1"/>
  <c r="AB25" i="11" s="1"/>
  <c r="AB26" i="11" a="1"/>
  <c r="AB26" i="11" s="1"/>
  <c r="AB31" i="11" a="1"/>
  <c r="AB31" i="11" s="1"/>
  <c r="AB44" i="11" a="1"/>
  <c r="AB44" i="11" s="1"/>
  <c r="AB53" i="11" a="1"/>
  <c r="AB53" i="11" s="1"/>
  <c r="AB54" i="11" a="1"/>
  <c r="AB54" i="11" s="1"/>
  <c r="AB8" i="11" a="1"/>
  <c r="AB8" i="11" s="1"/>
  <c r="AB17" i="11" a="1"/>
  <c r="AB17" i="11" s="1"/>
  <c r="AB18" i="11" a="1"/>
  <c r="AB18" i="11" s="1"/>
  <c r="AB23" i="11" a="1"/>
  <c r="AB23" i="11" s="1"/>
  <c r="AB52" i="11" a="1"/>
  <c r="AB52" i="11" s="1"/>
  <c r="AB1" i="11" a="1"/>
  <c r="AB1" i="11" s="1"/>
  <c r="AB3" i="11" a="1"/>
  <c r="AB3" i="11" s="1"/>
  <c r="AB55" i="11" a="1"/>
  <c r="AB55" i="11" s="1"/>
  <c r="AB9" i="11" a="1"/>
  <c r="AB9" i="11" s="1"/>
  <c r="AB10" i="11" a="1"/>
  <c r="AB10" i="11" s="1"/>
  <c r="AD10" i="11" s="1"/>
  <c r="AB15" i="11" a="1"/>
  <c r="AB15" i="11" s="1"/>
  <c r="AB28" i="11" a="1"/>
  <c r="AB28" i="11" s="1"/>
  <c r="AB37" i="11" a="1"/>
  <c r="AB37" i="11" s="1"/>
  <c r="AB38" i="11" a="1"/>
  <c r="AB38" i="11" s="1"/>
  <c r="AD38" i="11" s="1"/>
  <c r="AB43" i="11" a="1"/>
  <c r="AB43" i="11" s="1"/>
  <c r="AB56" i="11" a="1"/>
  <c r="AB56" i="11" s="1"/>
  <c r="AB2" i="11" a="1"/>
  <c r="AB2" i="11" s="1"/>
  <c r="AB7" i="11" a="1"/>
  <c r="AB7" i="11" s="1"/>
  <c r="AD7" i="11" s="1"/>
  <c r="AB36" i="11" a="1"/>
  <c r="AB36" i="11" s="1"/>
  <c r="AB45" i="11" a="1"/>
  <c r="AB45" i="11" s="1"/>
  <c r="AB46" i="11" a="1"/>
  <c r="AB46" i="11" s="1"/>
  <c r="AB51" i="11" a="1"/>
  <c r="AB51" i="11" s="1"/>
  <c r="AB48" i="11" a="1"/>
  <c r="AB48" i="11" s="1"/>
  <c r="AB57" i="11" a="1"/>
  <c r="AB57" i="11" s="1"/>
  <c r="AB58" i="11" a="1"/>
  <c r="AB58" i="11" s="1"/>
  <c r="AB12" i="11" a="1"/>
  <c r="AB12" i="11" s="1"/>
  <c r="AB21" i="11" a="1"/>
  <c r="AB21" i="11" s="1"/>
  <c r="AB22" i="11" a="1"/>
  <c r="AB22" i="11" s="1"/>
  <c r="AB27" i="11" a="1"/>
  <c r="AB27" i="11" s="1"/>
  <c r="AB40" i="11" a="1"/>
  <c r="AB40" i="11" s="1"/>
  <c r="AD40" i="11" s="1"/>
  <c r="AB49" i="11" a="1"/>
  <c r="AB49" i="11" s="1"/>
  <c r="AD49" i="11" s="1"/>
  <c r="AB50" i="11" a="1"/>
  <c r="AB50" i="11" s="1"/>
  <c r="CV9" i="7" a="1"/>
  <c r="CV9" i="7" s="1"/>
  <c r="CV10" i="7" a="1"/>
  <c r="CV10" i="7" s="1"/>
  <c r="CV26" i="7" a="1"/>
  <c r="CV26" i="7" s="1"/>
  <c r="CV42" i="7" a="1"/>
  <c r="CV42" i="7" s="1"/>
  <c r="CV8" i="7" a="1"/>
  <c r="CV8" i="7" s="1"/>
  <c r="CV20" i="7" a="1"/>
  <c r="CV20" i="7" s="1"/>
  <c r="CV32" i="7" a="1"/>
  <c r="CV32" i="7" s="1"/>
  <c r="CV44" i="7" a="1"/>
  <c r="CV44" i="7" s="1"/>
  <c r="CV5" i="7" a="1"/>
  <c r="CV5" i="7" s="1"/>
  <c r="CV21" i="7" a="1"/>
  <c r="CV21" i="7" s="1"/>
  <c r="CV37" i="7" a="1"/>
  <c r="CV37" i="7" s="1"/>
  <c r="CV53" i="7" a="1"/>
  <c r="CV53" i="7" s="1"/>
  <c r="CV15" i="7" a="1"/>
  <c r="CV15" i="7" s="1"/>
  <c r="CV31" i="7" a="1"/>
  <c r="CV31" i="7" s="1"/>
  <c r="CV47" i="7" a="1"/>
  <c r="CV47" i="7" s="1"/>
  <c r="CV6" i="7" a="1"/>
  <c r="CV6" i="7" s="1"/>
  <c r="CV22" i="7" a="1"/>
  <c r="CV22" i="7" s="1"/>
  <c r="CV38" i="7" a="1"/>
  <c r="CV38" i="7" s="1"/>
  <c r="CV54" i="7" a="1"/>
  <c r="CV54" i="7" s="1"/>
  <c r="CV4" i="7" a="1"/>
  <c r="CV4" i="7" s="1"/>
  <c r="CV16" i="7" a="1"/>
  <c r="CV16" i="7" s="1"/>
  <c r="CV28" i="7" a="1"/>
  <c r="CV28" i="7" s="1"/>
  <c r="CV1" i="7" a="1"/>
  <c r="CV1" i="7" s="1"/>
  <c r="CW1" i="7" s="1" a="1"/>
  <c r="CW1" i="7" s="1"/>
  <c r="CV17" i="7" a="1"/>
  <c r="CV17" i="7" s="1"/>
  <c r="CV33" i="7" a="1"/>
  <c r="CV33" i="7" s="1"/>
  <c r="CV49" i="7" a="1"/>
  <c r="CV49" i="7" s="1"/>
  <c r="CV11" i="7" a="1"/>
  <c r="CV11" i="7" s="1"/>
  <c r="CV27" i="7" a="1"/>
  <c r="CV27" i="7" s="1"/>
  <c r="CV43" i="7" a="1"/>
  <c r="CV43" i="7" s="1"/>
  <c r="CV2" i="7" a="1"/>
  <c r="CV2" i="7" s="1"/>
  <c r="CV18" i="7" a="1"/>
  <c r="CV18" i="7" s="1"/>
  <c r="CV34" i="7" a="1"/>
  <c r="CV34" i="7" s="1"/>
  <c r="CV50" i="7" a="1"/>
  <c r="CV50" i="7" s="1"/>
  <c r="CV40" i="7" a="1"/>
  <c r="CV40" i="7" s="1"/>
  <c r="CV52" i="7" a="1"/>
  <c r="CV52" i="7" s="1"/>
  <c r="CV12" i="7" a="1"/>
  <c r="CV12" i="7" s="1"/>
  <c r="CV13" i="7" a="1"/>
  <c r="CV13" i="7" s="1"/>
  <c r="CV29" i="7" a="1"/>
  <c r="CV29" i="7" s="1"/>
  <c r="CV45" i="7" a="1"/>
  <c r="CV45" i="7" s="1"/>
  <c r="CV7" i="7" a="1"/>
  <c r="CV7" i="7" s="1"/>
  <c r="CV23" i="7" a="1"/>
  <c r="CV23" i="7" s="1"/>
  <c r="CV39" i="7" a="1"/>
  <c r="CV39" i="7" s="1"/>
  <c r="CV55" i="7" a="1"/>
  <c r="CV55" i="7" s="1"/>
  <c r="CV14" i="7" a="1"/>
  <c r="CV14" i="7" s="1"/>
  <c r="CV30" i="7" a="1"/>
  <c r="CV30" i="7" s="1"/>
  <c r="CV46" i="7" a="1"/>
  <c r="CV46" i="7" s="1"/>
  <c r="CV24" i="7" a="1"/>
  <c r="CV24" i="7" s="1"/>
  <c r="CV36" i="7" a="1"/>
  <c r="CV36" i="7" s="1"/>
  <c r="CV48" i="7" a="1"/>
  <c r="CV48" i="7" s="1"/>
  <c r="AB2" i="9" a="1"/>
  <c r="AB2" i="9" s="1"/>
  <c r="AB19" i="9" a="1"/>
  <c r="AB19" i="9" s="1"/>
  <c r="AB36" i="9" a="1"/>
  <c r="AB36" i="9" s="1"/>
  <c r="AB14" i="9" a="1"/>
  <c r="AB14" i="9" s="1"/>
  <c r="AB31" i="9" a="1"/>
  <c r="AB31" i="9" s="1"/>
  <c r="AB48" i="9" a="1"/>
  <c r="AB48" i="9" s="1"/>
  <c r="AB26" i="9" a="1"/>
  <c r="AB26" i="9" s="1"/>
  <c r="AB43" i="9" a="1"/>
  <c r="AB43" i="9" s="1"/>
  <c r="AB13" i="9" a="1"/>
  <c r="AB13" i="9" s="1"/>
  <c r="AB22" i="9" a="1"/>
  <c r="AB22" i="9" s="1"/>
  <c r="AB39" i="9" a="1"/>
  <c r="AB39" i="9" s="1"/>
  <c r="AB9" i="9" a="1"/>
  <c r="AB9" i="9" s="1"/>
  <c r="AB45" i="9" a="1"/>
  <c r="AB45" i="9" s="1"/>
  <c r="AB3" i="9" a="1"/>
  <c r="AB3" i="9" s="1"/>
  <c r="AB20" i="9" a="1"/>
  <c r="AB20" i="9" s="1"/>
  <c r="AB37" i="9" a="1"/>
  <c r="AB37" i="9" s="1"/>
  <c r="AB15" i="9" a="1"/>
  <c r="AB15" i="9" s="1"/>
  <c r="AB32" i="9" a="1"/>
  <c r="AB32" i="9" s="1"/>
  <c r="AB10" i="9" a="1"/>
  <c r="AB10" i="9" s="1"/>
  <c r="AB27" i="9" a="1"/>
  <c r="AB27" i="9" s="1"/>
  <c r="AB44" i="9" a="1"/>
  <c r="AB44" i="9" s="1"/>
  <c r="AB6" i="9" a="1"/>
  <c r="AB6" i="9" s="1"/>
  <c r="AB23" i="9" a="1"/>
  <c r="AB23" i="9" s="1"/>
  <c r="AB40" i="9" a="1"/>
  <c r="AB40" i="9" s="1"/>
  <c r="AB1" i="9" a="1"/>
  <c r="AB1" i="9" s="1"/>
  <c r="AB34" i="9" a="1"/>
  <c r="AB34" i="9" s="1"/>
  <c r="AB4" i="9" a="1"/>
  <c r="AB4" i="9" s="1"/>
  <c r="AB21" i="9" a="1"/>
  <c r="AB21" i="9" s="1"/>
  <c r="AB46" i="9" a="1"/>
  <c r="AB46" i="9" s="1"/>
  <c r="AD46" i="9" s="1"/>
  <c r="AB16" i="9" a="1"/>
  <c r="AB16" i="9" s="1"/>
  <c r="AB33" i="9" a="1"/>
  <c r="AB33" i="9" s="1"/>
  <c r="AB11" i="9" a="1"/>
  <c r="AB11" i="9" s="1"/>
  <c r="AB28" i="9" a="1"/>
  <c r="AB28" i="9" s="1"/>
  <c r="AD28" i="9" s="1"/>
  <c r="AB7" i="9" a="1"/>
  <c r="AB7" i="9" s="1"/>
  <c r="AB24" i="9" a="1"/>
  <c r="AB24" i="9" s="1"/>
  <c r="AB41" i="9" a="1"/>
  <c r="AB41" i="9" s="1"/>
  <c r="AB18" i="9" a="1"/>
  <c r="AB18" i="9" s="1"/>
  <c r="AD18" i="9" s="1"/>
  <c r="AB35" i="9" a="1"/>
  <c r="AB35" i="9" s="1"/>
  <c r="AB5" i="9" a="1"/>
  <c r="AB5" i="9" s="1"/>
  <c r="AB30" i="9" a="1"/>
  <c r="AB30" i="9" s="1"/>
  <c r="AB47" i="9" a="1"/>
  <c r="AB47" i="9" s="1"/>
  <c r="AD47" i="9" s="1"/>
  <c r="AB17" i="9" a="1"/>
  <c r="AB17" i="9" s="1"/>
  <c r="AB42" i="9" a="1"/>
  <c r="AB42" i="9" s="1"/>
  <c r="AB12" i="9" a="1"/>
  <c r="AB12" i="9" s="1"/>
  <c r="AB29" i="9" a="1"/>
  <c r="AB29" i="9" s="1"/>
  <c r="AD29" i="9" s="1"/>
  <c r="AB38" i="9" a="1"/>
  <c r="AB38" i="9" s="1"/>
  <c r="AB8" i="9" a="1"/>
  <c r="AB8" i="9" s="1"/>
  <c r="AB25" i="9" a="1"/>
  <c r="AB25" i="9" s="1"/>
  <c r="AB36" i="10" a="1"/>
  <c r="AB36" i="10" s="1"/>
  <c r="AA35" i="14"/>
  <c r="AA8" i="14"/>
  <c r="CV51" i="7" a="1"/>
  <c r="CV51" i="7" s="1"/>
  <c r="CV35" i="7" a="1"/>
  <c r="CV35" i="7" s="1"/>
  <c r="CV19" i="7" a="1"/>
  <c r="CV19" i="7" s="1"/>
  <c r="CV3" i="7" a="1"/>
  <c r="CV3" i="7" s="1"/>
  <c r="CV41" i="7" a="1"/>
  <c r="CV41" i="7" s="1"/>
  <c r="CV25" i="7" a="1"/>
  <c r="CV25" i="7" s="1"/>
  <c r="AB43" i="10" a="1"/>
  <c r="AB43" i="10" s="1"/>
  <c r="AB4" i="10" a="1"/>
  <c r="AB4" i="10" s="1"/>
  <c r="AB27" i="10" a="1"/>
  <c r="AB27" i="10" s="1"/>
  <c r="AB50" i="10" a="1"/>
  <c r="AB50" i="10" s="1"/>
  <c r="AB11" i="10" a="1"/>
  <c r="AB11" i="10" s="1"/>
  <c r="AB18" i="10" a="1"/>
  <c r="AB18" i="10" s="1"/>
  <c r="AB34" i="10" a="1"/>
  <c r="AB34" i="10" s="1"/>
  <c r="AB41" i="10" a="1"/>
  <c r="AB41" i="10" s="1"/>
  <c r="AB2" i="10" a="1"/>
  <c r="AB2" i="10" s="1"/>
  <c r="AB9" i="10" a="1"/>
  <c r="AB9" i="10" s="1"/>
  <c r="AB25" i="10" a="1"/>
  <c r="AB25" i="10" s="1"/>
  <c r="AB24" i="10" a="1"/>
  <c r="AB24" i="10" s="1"/>
  <c r="AB40" i="10" a="1"/>
  <c r="AB40" i="10" s="1"/>
  <c r="AB47" i="10" a="1"/>
  <c r="AB47" i="10" s="1"/>
  <c r="AB8" i="10" a="1"/>
  <c r="AB8" i="10" s="1"/>
  <c r="AB15" i="10" a="1"/>
  <c r="AB15" i="10" s="1"/>
  <c r="AB31" i="10" a="1"/>
  <c r="AB31" i="10" s="1"/>
  <c r="AB38" i="10" a="1"/>
  <c r="AB38" i="10" s="1"/>
  <c r="AB54" i="10" a="1"/>
  <c r="AB54" i="10" s="1"/>
  <c r="AB6" i="10" a="1"/>
  <c r="AB6" i="10" s="1"/>
  <c r="AB22" i="10" a="1"/>
  <c r="AB22" i="10" s="1"/>
  <c r="AB29" i="10" a="1"/>
  <c r="AB29" i="10" s="1"/>
  <c r="AB45" i="10" a="1"/>
  <c r="AB45" i="10" s="1"/>
  <c r="AB44" i="10" a="1"/>
  <c r="AB44" i="10" s="1"/>
  <c r="AB13" i="10" a="1"/>
  <c r="AB13" i="10" s="1"/>
  <c r="AB12" i="10" a="1"/>
  <c r="AB12" i="10" s="1"/>
  <c r="AB28" i="10" a="1"/>
  <c r="AB28" i="10" s="1"/>
  <c r="AB35" i="10" a="1"/>
  <c r="AB35" i="10" s="1"/>
  <c r="AB51" i="10" a="1"/>
  <c r="AB51" i="10" s="1"/>
  <c r="AB3" i="10" a="1"/>
  <c r="AB3" i="10" s="1"/>
  <c r="AB19" i="10" a="1"/>
  <c r="AB19" i="10" s="1"/>
  <c r="AB26" i="10" a="1"/>
  <c r="AB26" i="10" s="1"/>
  <c r="AB42" i="10" a="1"/>
  <c r="AB42" i="10" s="1"/>
  <c r="AB49" i="10" a="1"/>
  <c r="AB49" i="10" s="1"/>
  <c r="AB10" i="10" a="1"/>
  <c r="AB10" i="10" s="1"/>
  <c r="AB17" i="10" a="1"/>
  <c r="AB17" i="10" s="1"/>
  <c r="AB33" i="10" a="1"/>
  <c r="AB33" i="10" s="1"/>
  <c r="AB48" i="10" a="1"/>
  <c r="AB48" i="10" s="1"/>
  <c r="AB1" i="10" a="1"/>
  <c r="AB1" i="10" s="1"/>
  <c r="AC1" i="10" s="1" a="1"/>
  <c r="AC1" i="10" s="1"/>
  <c r="AB16" i="10" a="1"/>
  <c r="AB16" i="10" s="1"/>
  <c r="AB32" i="10" a="1"/>
  <c r="AB32" i="10" s="1"/>
  <c r="AB39" i="10" a="1"/>
  <c r="AB39" i="10" s="1"/>
  <c r="AB55" i="10" a="1"/>
  <c r="AB55" i="10" s="1"/>
  <c r="AD55" i="10" s="1"/>
  <c r="AB7" i="10" a="1"/>
  <c r="AB7" i="10" s="1"/>
  <c r="AB23" i="10" a="1"/>
  <c r="AB23" i="10" s="1"/>
  <c r="AB30" i="10" a="1"/>
  <c r="AB30" i="10" s="1"/>
  <c r="AB46" i="10" a="1"/>
  <c r="AB46" i="10" s="1"/>
  <c r="AB53" i="10" a="1"/>
  <c r="AB53" i="10" s="1"/>
  <c r="AB14" i="10" a="1"/>
  <c r="AB14" i="10" s="1"/>
  <c r="AD32" i="11"/>
  <c r="AB21" i="10" a="1"/>
  <c r="AB21" i="10" s="1"/>
  <c r="AB37" i="10" a="1"/>
  <c r="AB37" i="10" s="1"/>
  <c r="AB52" i="13" a="1"/>
  <c r="AB52" i="13" s="1"/>
  <c r="AB20" i="13" a="1"/>
  <c r="AB20" i="13" s="1"/>
  <c r="AB36" i="13" a="1"/>
  <c r="AB36" i="13" s="1"/>
  <c r="AB59" i="13" a="1"/>
  <c r="AB59" i="13" s="1"/>
  <c r="AB4" i="13" a="1"/>
  <c r="AB4" i="13" s="1"/>
  <c r="AB27" i="13" a="1"/>
  <c r="AB27" i="13" s="1"/>
  <c r="AB43" i="13" a="1"/>
  <c r="AB43" i="13" s="1"/>
  <c r="AB50" i="13" a="1"/>
  <c r="AB50" i="13" s="1"/>
  <c r="AB11" i="13" a="1"/>
  <c r="AB11" i="13" s="1"/>
  <c r="AB66" i="13" a="1"/>
  <c r="AB66" i="13" s="1"/>
  <c r="AB2" i="13" a="1"/>
  <c r="AB2" i="13" s="1"/>
  <c r="AB34" i="13" a="1"/>
  <c r="AB34" i="13" s="1"/>
  <c r="AB18" i="13" a="1"/>
  <c r="AB18" i="13" s="1"/>
  <c r="AB41" i="13" a="1"/>
  <c r="AB41" i="13" s="1"/>
  <c r="AB57" i="13" a="1"/>
  <c r="AB57" i="13" s="1"/>
  <c r="AB9" i="13" a="1"/>
  <c r="AB9" i="13" s="1"/>
  <c r="AB25" i="13" a="1"/>
  <c r="AB25" i="13" s="1"/>
  <c r="AB24" i="13" a="1"/>
  <c r="AB24" i="13" s="1"/>
  <c r="AB56" i="13" a="1"/>
  <c r="AB56" i="13" s="1"/>
  <c r="AB40" i="13" a="1"/>
  <c r="AB40" i="13" s="1"/>
  <c r="AB47" i="13" a="1"/>
  <c r="AB47" i="13" s="1"/>
  <c r="AB8" i="13" a="1"/>
  <c r="AB8" i="13" s="1"/>
  <c r="AB63" i="13" a="1"/>
  <c r="AB63" i="13" s="1"/>
  <c r="AB15" i="13" a="1"/>
  <c r="AB15" i="13" s="1"/>
  <c r="AB31" i="13" a="1"/>
  <c r="AB31" i="13" s="1"/>
  <c r="AC2" i="9" a="1"/>
  <c r="AC2" i="9" s="1"/>
  <c r="AE2" i="9" s="1"/>
  <c r="AB54" i="13" a="1"/>
  <c r="AB54" i="13" s="1"/>
  <c r="AB70" i="13" a="1"/>
  <c r="AB70" i="13" s="1"/>
  <c r="AB6" i="13" a="1"/>
  <c r="AB6" i="13" s="1"/>
  <c r="AB38" i="13" a="1"/>
  <c r="AB38" i="13" s="1"/>
  <c r="AB22" i="13" a="1"/>
  <c r="AB22" i="13" s="1"/>
  <c r="AB13" i="13" a="1"/>
  <c r="AB13" i="13" s="1"/>
  <c r="AB45" i="13" a="1"/>
  <c r="AB45" i="13" s="1"/>
  <c r="AB29" i="13" a="1"/>
  <c r="AB29" i="13" s="1"/>
  <c r="AB28" i="13" a="1"/>
  <c r="AB28" i="13" s="1"/>
  <c r="AB61" i="13" a="1"/>
  <c r="AB61" i="13" s="1"/>
  <c r="AB44" i="13" a="1"/>
  <c r="AB44" i="13" s="1"/>
  <c r="AB60" i="13" a="1"/>
  <c r="AB60" i="13" s="1"/>
  <c r="AB67" i="13" a="1"/>
  <c r="AB67" i="13" s="1"/>
  <c r="AB58" i="13" a="1"/>
  <c r="AB58" i="13" s="1"/>
  <c r="AB35" i="13" a="1"/>
  <c r="AB35" i="13" s="1"/>
  <c r="AB12" i="13" a="1"/>
  <c r="AB12" i="13" s="1"/>
  <c r="AB19" i="13" a="1"/>
  <c r="AB19" i="13" s="1"/>
  <c r="AB51" i="13" a="1"/>
  <c r="AB51" i="13" s="1"/>
  <c r="AB65" i="13" a="1"/>
  <c r="AB65" i="13" s="1"/>
  <c r="AB26" i="13" a="1"/>
  <c r="AB26" i="13" s="1"/>
  <c r="AB3" i="13" a="1"/>
  <c r="AB3" i="13" s="1"/>
  <c r="AB10" i="13" a="1"/>
  <c r="AB10" i="13" s="1"/>
  <c r="AB42" i="13" a="1"/>
  <c r="AB42" i="13" s="1"/>
  <c r="AD4" i="10"/>
  <c r="AD50" i="10"/>
  <c r="AD41" i="10"/>
  <c r="AD24" i="10"/>
  <c r="AD15" i="10"/>
  <c r="AD6" i="10"/>
  <c r="AD44" i="10"/>
  <c r="AD35" i="10"/>
  <c r="AB49" i="13" a="1"/>
  <c r="AB49" i="13" s="1"/>
  <c r="AB33" i="13" a="1"/>
  <c r="AB33" i="13" s="1"/>
  <c r="AD21" i="11"/>
  <c r="AD12" i="11"/>
  <c r="AD57" i="11"/>
  <c r="AB17" i="13" a="1"/>
  <c r="AB17" i="13" s="1"/>
  <c r="AB32" i="13" a="1"/>
  <c r="AB32" i="13" s="1"/>
  <c r="AB64" i="13" a="1"/>
  <c r="AB64" i="13" s="1"/>
  <c r="AB48" i="13" a="1"/>
  <c r="AB48" i="13" s="1"/>
  <c r="AB1" i="13" a="1"/>
  <c r="AB1" i="13" s="1"/>
  <c r="AD2" i="13" s="1"/>
  <c r="AC5" i="12" a="1"/>
  <c r="AC5" i="12" s="1"/>
  <c r="AE5" i="12" s="1"/>
  <c r="AB71" i="13" a="1"/>
  <c r="AB71" i="13" s="1"/>
  <c r="AB16" i="13" a="1"/>
  <c r="AB16" i="13" s="1"/>
  <c r="AD17" i="10"/>
  <c r="AB23" i="13" a="1"/>
  <c r="AB23" i="13" s="1"/>
  <c r="AB55" i="13" a="1"/>
  <c r="AB55" i="13" s="1"/>
  <c r="AB14" i="13" a="1"/>
  <c r="AB14" i="13" s="1"/>
  <c r="AB7" i="13" a="1"/>
  <c r="AB7" i="13" s="1"/>
  <c r="AD7" i="13" s="1"/>
  <c r="AC22" i="11" a="1"/>
  <c r="AC22" i="11" s="1"/>
  <c r="AE22" i="11" s="1"/>
  <c r="AB39" i="13" a="1"/>
  <c r="AB39" i="13" s="1"/>
  <c r="AD22" i="12"/>
  <c r="AD28" i="12"/>
  <c r="AD3" i="12"/>
  <c r="AD21" i="12"/>
  <c r="AD14" i="12"/>
  <c r="AD20" i="12"/>
  <c r="AD34" i="12"/>
  <c r="AD13" i="12"/>
  <c r="AB30" i="13" a="1"/>
  <c r="AB30" i="13" s="1"/>
  <c r="AD24" i="12"/>
  <c r="AD38" i="12"/>
  <c r="AD17" i="12"/>
  <c r="AD19" i="12"/>
  <c r="AD37" i="12"/>
  <c r="AD16" i="12"/>
  <c r="AD30" i="12"/>
  <c r="AD9" i="12"/>
  <c r="AD11" i="12"/>
  <c r="AD29" i="12"/>
  <c r="AB46" i="13" a="1"/>
  <c r="AB46" i="13" s="1"/>
  <c r="AB53" i="13" a="1"/>
  <c r="AB53" i="13" s="1"/>
  <c r="AD8" i="12"/>
  <c r="AC1" i="12" a="1"/>
  <c r="AC1" i="12" s="1"/>
  <c r="AE1" i="12" s="1"/>
  <c r="AD15" i="12"/>
  <c r="AD33" i="12"/>
  <c r="AD35" i="12"/>
  <c r="AD10" i="12"/>
  <c r="AD32" i="12"/>
  <c r="AD7" i="12"/>
  <c r="AD25" i="12"/>
  <c r="AD27" i="12"/>
  <c r="AD2" i="12"/>
  <c r="AB62" i="13" a="1"/>
  <c r="AB62" i="13" s="1"/>
  <c r="AB69" i="13" a="1"/>
  <c r="AB69" i="13" s="1"/>
  <c r="AB21" i="13" a="1"/>
  <c r="AB21" i="13" s="1"/>
  <c r="AC6" i="12" a="1"/>
  <c r="AC6" i="12" s="1"/>
  <c r="AE6" i="12" s="1"/>
  <c r="AC25" i="11" a="1"/>
  <c r="AC25" i="11" s="1"/>
  <c r="AE25" i="11" s="1"/>
  <c r="AD25" i="11"/>
  <c r="AD16" i="11"/>
  <c r="AD19" i="11"/>
  <c r="AD32" i="10"/>
  <c r="AB37" i="13" a="1"/>
  <c r="AB37" i="13" s="1"/>
  <c r="AE1" i="10"/>
  <c r="AC43" i="11" a="1"/>
  <c r="AC43" i="11" s="1"/>
  <c r="AE43" i="11" s="1"/>
  <c r="AC3" i="12" a="1"/>
  <c r="AC3" i="12" s="1"/>
  <c r="AE3" i="12" s="1"/>
  <c r="AC9" i="11" a="1"/>
  <c r="AC9" i="11" s="1"/>
  <c r="AE9" i="11" s="1"/>
  <c r="AD48" i="11"/>
  <c r="AD51" i="11"/>
  <c r="AD46" i="11"/>
  <c r="AB1" i="14" a="1"/>
  <c r="AB1" i="14" s="1"/>
  <c r="AC1" i="14" s="1" a="1"/>
  <c r="AC1" i="14" s="1"/>
  <c r="AE1" i="14" s="1"/>
  <c r="AB40" i="14" a="1"/>
  <c r="AB40" i="14" s="1"/>
  <c r="AB24" i="14" a="1"/>
  <c r="AB24" i="14" s="1"/>
  <c r="AB7" i="14" a="1"/>
  <c r="AB7" i="14" s="1"/>
  <c r="AB49" i="14" a="1"/>
  <c r="AB49" i="14" s="1"/>
  <c r="AB33" i="14" a="1"/>
  <c r="AB33" i="14" s="1"/>
  <c r="AB17" i="14" a="1"/>
  <c r="AB17" i="14" s="1"/>
  <c r="AB54" i="14" a="1"/>
  <c r="AB54" i="14" s="1"/>
  <c r="AB38" i="14" a="1"/>
  <c r="AB38" i="14" s="1"/>
  <c r="AB22" i="14" a="1"/>
  <c r="AB22" i="14" s="1"/>
  <c r="AB5" i="14" a="1"/>
  <c r="AB5" i="14" s="1"/>
  <c r="AB55" i="14" a="1"/>
  <c r="AB55" i="14" s="1"/>
  <c r="AB43" i="14" a="1"/>
  <c r="AB43" i="14" s="1"/>
  <c r="AB39" i="14" a="1"/>
  <c r="AB39" i="14" s="1"/>
  <c r="AB27" i="14" a="1"/>
  <c r="AB27" i="14" s="1"/>
  <c r="AB23" i="14" a="1"/>
  <c r="AB23" i="14" s="1"/>
  <c r="AB11" i="14" a="1"/>
  <c r="AB11" i="14" s="1"/>
  <c r="AB6" i="14" a="1"/>
  <c r="AB6" i="14" s="1"/>
  <c r="AC7" i="10" a="1"/>
  <c r="AC7" i="10" s="1"/>
  <c r="AE7" i="10" s="1"/>
  <c r="AD5" i="10"/>
  <c r="CW28" i="7" a="1"/>
  <c r="CW28" i="7" s="1"/>
  <c r="CW16" i="7" a="1"/>
  <c r="CW16" i="7" s="1"/>
  <c r="AC31" i="11" a="1"/>
  <c r="AC31" i="11" s="1"/>
  <c r="AE31" i="11" s="1"/>
  <c r="AC13" i="11" a="1"/>
  <c r="AC13" i="11" s="1"/>
  <c r="AE13" i="11" s="1"/>
  <c r="AC19" i="11" a="1"/>
  <c r="AC19" i="11" s="1"/>
  <c r="AE19" i="11" s="1"/>
  <c r="AC4" i="11" a="1"/>
  <c r="AC4" i="11" s="1"/>
  <c r="AE4" i="11" s="1"/>
  <c r="AD14" i="11"/>
  <c r="AC9" i="10" a="1"/>
  <c r="AC9" i="10" s="1"/>
  <c r="AE9" i="10" s="1"/>
  <c r="AB68" i="13" a="1"/>
  <c r="AB68" i="13" s="1"/>
  <c r="AC29" i="9" a="1"/>
  <c r="AC29" i="9" s="1"/>
  <c r="AE29" i="9" s="1"/>
  <c r="AC34" i="9" a="1"/>
  <c r="AC34" i="9" s="1"/>
  <c r="AE34" i="9" s="1"/>
  <c r="AC35" i="9" a="1"/>
  <c r="AC35" i="9" s="1"/>
  <c r="AE35" i="9" s="1"/>
  <c r="AC19" i="9" a="1"/>
  <c r="AC19" i="9" s="1"/>
  <c r="AE19" i="9" s="1"/>
  <c r="AC47" i="9" a="1"/>
  <c r="AC47" i="9" s="1"/>
  <c r="AE47" i="9" s="1"/>
  <c r="AC2" i="12" a="1"/>
  <c r="AC2" i="12" s="1"/>
  <c r="AE2" i="12" s="1"/>
  <c r="AC16" i="12" a="1"/>
  <c r="AC16" i="12" s="1"/>
  <c r="AE16" i="12" s="1"/>
  <c r="AC46" i="9" a="1"/>
  <c r="AC46" i="9" s="1"/>
  <c r="AE46" i="9" s="1"/>
  <c r="AC5" i="9" a="1"/>
  <c r="AC5" i="9" s="1"/>
  <c r="AE5" i="9" s="1"/>
  <c r="AC7" i="9" a="1"/>
  <c r="AC7" i="9" s="1"/>
  <c r="AE7" i="9" s="1"/>
  <c r="AC3" i="11" a="1"/>
  <c r="AC3" i="11" s="1"/>
  <c r="AE3" i="11" s="1"/>
  <c r="AC39" i="11" a="1"/>
  <c r="AC39" i="11" s="1"/>
  <c r="AE39" i="11" s="1"/>
  <c r="AC17" i="11" a="1"/>
  <c r="AC17" i="11" s="1"/>
  <c r="AE17" i="11" s="1"/>
  <c r="AC56" i="11" a="1"/>
  <c r="AC56" i="11" s="1"/>
  <c r="AE56" i="11" s="1"/>
  <c r="AD35" i="11"/>
  <c r="AD30" i="11"/>
  <c r="AD29" i="11"/>
  <c r="AD20" i="11"/>
  <c r="AC11" i="10" a="1"/>
  <c r="AC11" i="10" s="1"/>
  <c r="AE11" i="10" s="1"/>
  <c r="AC19" i="12" a="1"/>
  <c r="AC19" i="12" s="1"/>
  <c r="AE19" i="12" s="1"/>
  <c r="AC30" i="9" a="1"/>
  <c r="AC30" i="9" s="1"/>
  <c r="AE30" i="9" s="1"/>
  <c r="AC24" i="9" a="1"/>
  <c r="AC24" i="9" s="1"/>
  <c r="AE24" i="9" s="1"/>
  <c r="AC2" i="11" a="1"/>
  <c r="AC2" i="11" s="1"/>
  <c r="AE2" i="11" s="1"/>
  <c r="AC21" i="11" a="1"/>
  <c r="AC21" i="11" s="1"/>
  <c r="AE21" i="11" s="1"/>
  <c r="AC50" i="11" a="1"/>
  <c r="AC50" i="11" s="1"/>
  <c r="AE50" i="11" s="1"/>
  <c r="AC37" i="11" a="1"/>
  <c r="AC37" i="11" s="1"/>
  <c r="AE37" i="11" s="1"/>
  <c r="AC24" i="12" a="1"/>
  <c r="AC24" i="12" s="1"/>
  <c r="AE24" i="12" s="1"/>
  <c r="AC23" i="12" a="1"/>
  <c r="AC23" i="12" s="1"/>
  <c r="AE23" i="12" s="1"/>
  <c r="AC20" i="12" a="1"/>
  <c r="AC20" i="12" s="1"/>
  <c r="AE20" i="12" s="1"/>
  <c r="AC12" i="12" a="1"/>
  <c r="AC12" i="12" s="1"/>
  <c r="AE12" i="12" s="1"/>
  <c r="AC33" i="12" a="1"/>
  <c r="AC33" i="12" s="1"/>
  <c r="AE33" i="12" s="1"/>
  <c r="AC9" i="12" a="1"/>
  <c r="AC9" i="12" s="1"/>
  <c r="AE9" i="12" s="1"/>
  <c r="AC38" i="12" a="1"/>
  <c r="AC38" i="12" s="1"/>
  <c r="AE38" i="12" s="1"/>
  <c r="AC13" i="12" a="1"/>
  <c r="AC13" i="12" s="1"/>
  <c r="AE13" i="12" s="1"/>
  <c r="AC14" i="9" a="1"/>
  <c r="AC14" i="9" s="1"/>
  <c r="AE14" i="9" s="1"/>
  <c r="AC8" i="9" a="1"/>
  <c r="AC8" i="9" s="1"/>
  <c r="AE8" i="9" s="1"/>
  <c r="AC31" i="9" a="1"/>
  <c r="AC31" i="9" s="1"/>
  <c r="AE31" i="9" s="1"/>
  <c r="AC11" i="9" a="1"/>
  <c r="AC11" i="9" s="1"/>
  <c r="AE11" i="9" s="1"/>
  <c r="AC16" i="9" a="1"/>
  <c r="AC16" i="9" s="1"/>
  <c r="AE16" i="9" s="1"/>
  <c r="AC28" i="9" a="1"/>
  <c r="AC28" i="9" s="1"/>
  <c r="AE28" i="9" s="1"/>
  <c r="AC9" i="9" a="1"/>
  <c r="AC9" i="9" s="1"/>
  <c r="AE9" i="9" s="1"/>
  <c r="AD36" i="12"/>
  <c r="CW12" i="7" a="1"/>
  <c r="CW12" i="7" s="1"/>
  <c r="CW50" i="7" a="1"/>
  <c r="CW50" i="7" s="1"/>
  <c r="CW34" i="7" a="1"/>
  <c r="CW34" i="7" s="1"/>
  <c r="CW27" i="7" a="1"/>
  <c r="CW27" i="7" s="1"/>
  <c r="CW11" i="7" a="1"/>
  <c r="CW11" i="7" s="1"/>
  <c r="CW17" i="7" a="1"/>
  <c r="CW17" i="7" s="1"/>
  <c r="AC35" i="11" a="1"/>
  <c r="AC35" i="11" s="1"/>
  <c r="AE35" i="11" s="1"/>
  <c r="AC6" i="11" a="1"/>
  <c r="AC6" i="11" s="1"/>
  <c r="AE6" i="11" s="1"/>
  <c r="AC55" i="11" a="1"/>
  <c r="AC55" i="11" s="1"/>
  <c r="AE55" i="11" s="1"/>
  <c r="AC45" i="11" a="1"/>
  <c r="AC45" i="11" s="1"/>
  <c r="AE45" i="11" s="1"/>
  <c r="AC57" i="11" a="1"/>
  <c r="AC57" i="11" s="1"/>
  <c r="AE57" i="11" s="1"/>
  <c r="AC53" i="11" a="1"/>
  <c r="AC53" i="11" s="1"/>
  <c r="AE53" i="11" s="1"/>
  <c r="AC49" i="11" a="1"/>
  <c r="AC49" i="11" s="1"/>
  <c r="AE49" i="11" s="1"/>
  <c r="AC47" i="11" a="1"/>
  <c r="AC47" i="11" s="1"/>
  <c r="AE47" i="11" s="1"/>
  <c r="AC54" i="11" a="1"/>
  <c r="AC54" i="11" s="1"/>
  <c r="AE54" i="11" s="1"/>
  <c r="AC23" i="11" a="1"/>
  <c r="AC23" i="11" s="1"/>
  <c r="AE23" i="11" s="1"/>
  <c r="AC29" i="11" a="1"/>
  <c r="AC29" i="11" s="1"/>
  <c r="AE29" i="11" s="1"/>
  <c r="AC41" i="11" a="1"/>
  <c r="AC41" i="11" s="1"/>
  <c r="AE41" i="11" s="1"/>
  <c r="AC12" i="11" a="1"/>
  <c r="AC12" i="11" s="1"/>
  <c r="AE12" i="11" s="1"/>
  <c r="AD13" i="11"/>
  <c r="AD4" i="11"/>
  <c r="AC41" i="10" a="1"/>
  <c r="AC41" i="10" s="1"/>
  <c r="AE41" i="10" s="1"/>
  <c r="AC4" i="10" a="1"/>
  <c r="AC4" i="10" s="1"/>
  <c r="AE4" i="10" s="1"/>
  <c r="AD16" i="10"/>
  <c r="AD7" i="10"/>
  <c r="AC31" i="12" a="1"/>
  <c r="AC31" i="12" s="1"/>
  <c r="AE31" i="12" s="1"/>
  <c r="AC26" i="12" a="1"/>
  <c r="AC26" i="12" s="1"/>
  <c r="AE26" i="12" s="1"/>
  <c r="AC27" i="12" a="1"/>
  <c r="AC27" i="12" s="1"/>
  <c r="AE27" i="12" s="1"/>
  <c r="AC36" i="12" a="1"/>
  <c r="AC36" i="12" s="1"/>
  <c r="AE36" i="12" s="1"/>
  <c r="CW54" i="7" a="1"/>
  <c r="CW54" i="7" s="1"/>
  <c r="CW38" i="7" a="1"/>
  <c r="CW38" i="7" s="1"/>
  <c r="CW22" i="7" a="1"/>
  <c r="CW22" i="7" s="1"/>
  <c r="CW47" i="7" a="1"/>
  <c r="CW47" i="7" s="1"/>
  <c r="CW31" i="7" a="1"/>
  <c r="CW31" i="7" s="1"/>
  <c r="CW15" i="7" a="1"/>
  <c r="CW15" i="7" s="1"/>
  <c r="CW37" i="7" a="1"/>
  <c r="CW37" i="7" s="1"/>
  <c r="CW21" i="7" a="1"/>
  <c r="CW21" i="7" s="1"/>
  <c r="CW5" i="7" a="1"/>
  <c r="CW5" i="7" s="1"/>
  <c r="AC28" i="12" a="1"/>
  <c r="AC28" i="12" s="1"/>
  <c r="AE28" i="12" s="1"/>
  <c r="AC25" i="12" a="1"/>
  <c r="AC25" i="12" s="1"/>
  <c r="AE25" i="12" s="1"/>
  <c r="AC22" i="12" a="1"/>
  <c r="AC22" i="12" s="1"/>
  <c r="AE22" i="12" s="1"/>
  <c r="AC14" i="12" a="1"/>
  <c r="AC14" i="12" s="1"/>
  <c r="AE14" i="12" s="1"/>
  <c r="AC8" i="12" a="1"/>
  <c r="AC8" i="12" s="1"/>
  <c r="AE8" i="12" s="1"/>
  <c r="AC7" i="12" a="1"/>
  <c r="AC7" i="12" s="1"/>
  <c r="AE7" i="12" s="1"/>
  <c r="AC21" i="12" a="1"/>
  <c r="AC21" i="12" s="1"/>
  <c r="AE21" i="12" s="1"/>
  <c r="AC4" i="12" a="1"/>
  <c r="AC4" i="12" s="1"/>
  <c r="AE4" i="12" s="1"/>
  <c r="AC30" i="12" a="1"/>
  <c r="AC30" i="12" s="1"/>
  <c r="AE30" i="12" s="1"/>
  <c r="AC10" i="9" a="1"/>
  <c r="AC10" i="9" s="1"/>
  <c r="AE10" i="9" s="1"/>
  <c r="AC3" i="9" a="1"/>
  <c r="AC3" i="9" s="1"/>
  <c r="AE3" i="9" s="1"/>
  <c r="AC44" i="9" a="1"/>
  <c r="AC44" i="9" s="1"/>
  <c r="AE44" i="9" s="1"/>
  <c r="AC25" i="9" a="1"/>
  <c r="AC25" i="9" s="1"/>
  <c r="AE25" i="9" s="1"/>
  <c r="AC45" i="9" a="1"/>
  <c r="AC45" i="9" s="1"/>
  <c r="AE45" i="9" s="1"/>
  <c r="AC38" i="9" a="1"/>
  <c r="AC38" i="9" s="1"/>
  <c r="AE38" i="9" s="1"/>
  <c r="AC42" i="9" a="1"/>
  <c r="AC42" i="9" s="1"/>
  <c r="AE42" i="9" s="1"/>
  <c r="AC41" i="9" a="1"/>
  <c r="AC41" i="9" s="1"/>
  <c r="AE41" i="9" s="1"/>
  <c r="AC15" i="9" a="1"/>
  <c r="AC15" i="9" s="1"/>
  <c r="AE15" i="9" s="1"/>
  <c r="CW44" i="7" a="1"/>
  <c r="CW44" i="7" s="1"/>
  <c r="CW32" i="7" a="1"/>
  <c r="CW32" i="7" s="1"/>
  <c r="CW8" i="7" a="1"/>
  <c r="CW8" i="7" s="1"/>
  <c r="CW42" i="7" a="1"/>
  <c r="CW42" i="7" s="1"/>
  <c r="CW26" i="7" a="1"/>
  <c r="CW26" i="7" s="1"/>
  <c r="CW51" i="7" a="1"/>
  <c r="CW51" i="7" s="1"/>
  <c r="CW35" i="7" a="1"/>
  <c r="CW35" i="7" s="1"/>
  <c r="CW19" i="7" a="1"/>
  <c r="CW19" i="7" s="1"/>
  <c r="CW41" i="7" a="1"/>
  <c r="CW41" i="7" s="1"/>
  <c r="CW25" i="7" a="1"/>
  <c r="CW25" i="7" s="1"/>
  <c r="CW9" i="7" a="1"/>
  <c r="CW9" i="7" s="1"/>
  <c r="AC30" i="11" a="1"/>
  <c r="AC30" i="11" s="1"/>
  <c r="AE30" i="11" s="1"/>
  <c r="AC42" i="11" a="1"/>
  <c r="AC42" i="11" s="1"/>
  <c r="AE42" i="11" s="1"/>
  <c r="AC11" i="11" a="1"/>
  <c r="AC11" i="11" s="1"/>
  <c r="AE11" i="11" s="1"/>
  <c r="AC7" i="11" a="1"/>
  <c r="AC7" i="11" s="1"/>
  <c r="AE7" i="11" s="1"/>
  <c r="AC40" i="11" a="1"/>
  <c r="AC40" i="11" s="1"/>
  <c r="AE40" i="11" s="1"/>
  <c r="AC52" i="11" a="1"/>
  <c r="AC52" i="11" s="1"/>
  <c r="AE52" i="11" s="1"/>
  <c r="AC48" i="11" a="1"/>
  <c r="AC48" i="11" s="1"/>
  <c r="AE48" i="11" s="1"/>
  <c r="AC28" i="11" a="1"/>
  <c r="AC28" i="11" s="1"/>
  <c r="AE28" i="11" s="1"/>
  <c r="AC46" i="11" a="1"/>
  <c r="AC46" i="11" s="1"/>
  <c r="AE46" i="11" s="1"/>
  <c r="AC15" i="11" a="1"/>
  <c r="AC15" i="11" s="1"/>
  <c r="AE15" i="11" s="1"/>
  <c r="AC18" i="11" a="1"/>
  <c r="AC18" i="11" s="1"/>
  <c r="AE18" i="11" s="1"/>
  <c r="AC24" i="11" a="1"/>
  <c r="AC24" i="11" s="1"/>
  <c r="AE24" i="11" s="1"/>
  <c r="AC36" i="11" a="1"/>
  <c r="AC36" i="11" s="1"/>
  <c r="AE36" i="11" s="1"/>
  <c r="AC5" i="11" a="1"/>
  <c r="AC5" i="11" s="1"/>
  <c r="AE5" i="11" s="1"/>
  <c r="AC33" i="11" a="1"/>
  <c r="AC33" i="11" s="1"/>
  <c r="AE33" i="11" s="1"/>
  <c r="AD45" i="11"/>
  <c r="AD36" i="11"/>
  <c r="AC44" i="10" a="1"/>
  <c r="AC44" i="10" s="1"/>
  <c r="AE44" i="10" s="1"/>
  <c r="AC55" i="10" a="1"/>
  <c r="AC55" i="10" s="1"/>
  <c r="AE55" i="10" s="1"/>
  <c r="AC2" i="10" a="1"/>
  <c r="AC2" i="10" s="1"/>
  <c r="AE2" i="10" s="1"/>
  <c r="AD39" i="10"/>
  <c r="AD21" i="10"/>
  <c r="AD52" i="10"/>
  <c r="AD1" i="10"/>
  <c r="AC34" i="12" a="1"/>
  <c r="AC34" i="12" s="1"/>
  <c r="AE34" i="12" s="1"/>
  <c r="AC32" i="12" a="1"/>
  <c r="AC32" i="12" s="1"/>
  <c r="AE32" i="12" s="1"/>
  <c r="AC35" i="12" a="1"/>
  <c r="AC35" i="12" s="1"/>
  <c r="AE35" i="12" s="1"/>
  <c r="AC17" i="12" a="1"/>
  <c r="AC17" i="12" s="1"/>
  <c r="AE17" i="12" s="1"/>
  <c r="AC39" i="12" a="1"/>
  <c r="AC39" i="12" s="1"/>
  <c r="AE39" i="12" s="1"/>
  <c r="AC37" i="12" a="1"/>
  <c r="AC37" i="12" s="1"/>
  <c r="AE37" i="12" s="1"/>
  <c r="AC29" i="12" a="1"/>
  <c r="AC29" i="12" s="1"/>
  <c r="AE29" i="12" s="1"/>
  <c r="AC15" i="12" a="1"/>
  <c r="AC15" i="12" s="1"/>
  <c r="AE15" i="12" s="1"/>
  <c r="AC18" i="12" a="1"/>
  <c r="AC18" i="12" s="1"/>
  <c r="AE18" i="12" s="1"/>
  <c r="AC10" i="12" a="1"/>
  <c r="AC10" i="12" s="1"/>
  <c r="AE10" i="12" s="1"/>
  <c r="AC11" i="12" a="1"/>
  <c r="AC11" i="12" s="1"/>
  <c r="AE11" i="12" s="1"/>
  <c r="AD4" i="12"/>
  <c r="AD18" i="12"/>
  <c r="AC27" i="9" a="1"/>
  <c r="AC27" i="9" s="1"/>
  <c r="AE27" i="9" s="1"/>
  <c r="AC12" i="9" a="1"/>
  <c r="AC12" i="9" s="1"/>
  <c r="AE12" i="9" s="1"/>
  <c r="AC40" i="9" a="1"/>
  <c r="AC40" i="9" s="1"/>
  <c r="AE40" i="9" s="1"/>
  <c r="AC37" i="9" a="1"/>
  <c r="AC37" i="9" s="1"/>
  <c r="AE37" i="9" s="1"/>
  <c r="AC43" i="9" a="1"/>
  <c r="AC43" i="9" s="1"/>
  <c r="AE43" i="9" s="1"/>
  <c r="AC6" i="9" a="1"/>
  <c r="AC6" i="9" s="1"/>
  <c r="AE6" i="9" s="1"/>
  <c r="AC17" i="9" a="1"/>
  <c r="AC17" i="9" s="1"/>
  <c r="AE17" i="9" s="1"/>
  <c r="AC4" i="9" a="1"/>
  <c r="AC4" i="9" s="1"/>
  <c r="AE4" i="9" s="1"/>
  <c r="AC18" i="9" a="1"/>
  <c r="AC18" i="9" s="1"/>
  <c r="AE18" i="9" s="1"/>
  <c r="CW48" i="7" a="1"/>
  <c r="CW48" i="7" s="1"/>
  <c r="CW24" i="7" a="1"/>
  <c r="CW24" i="7" s="1"/>
  <c r="CW46" i="7" a="1"/>
  <c r="CW46" i="7" s="1"/>
  <c r="CW30" i="7" a="1"/>
  <c r="CW30" i="7" s="1"/>
  <c r="CW55" i="7" a="1"/>
  <c r="CW55" i="7" s="1"/>
  <c r="CW39" i="7" a="1"/>
  <c r="CW39" i="7" s="1"/>
  <c r="CW23" i="7" a="1"/>
  <c r="CW23" i="7" s="1"/>
  <c r="CW45" i="7" a="1"/>
  <c r="CW45" i="7" s="1"/>
  <c r="CW29" i="7" a="1"/>
  <c r="CW29" i="7" s="1"/>
  <c r="CW13" i="7" a="1"/>
  <c r="CW13" i="7" s="1"/>
  <c r="AC10" i="11" a="1"/>
  <c r="AC10" i="11" s="1"/>
  <c r="AE10" i="11" s="1"/>
  <c r="AC38" i="11" a="1"/>
  <c r="AC38" i="11" s="1"/>
  <c r="AE38" i="11" s="1"/>
  <c r="AC34" i="11" a="1"/>
  <c r="AC34" i="11" s="1"/>
  <c r="AE34" i="11" s="1"/>
  <c r="AC8" i="11" a="1"/>
  <c r="AC8" i="11" s="1"/>
  <c r="AE8" i="11" s="1"/>
  <c r="AC20" i="11" a="1"/>
  <c r="AC20" i="11" s="1"/>
  <c r="AE20" i="11" s="1"/>
  <c r="AC16" i="11" a="1"/>
  <c r="AC16" i="11" s="1"/>
  <c r="AE16" i="11" s="1"/>
  <c r="AC58" i="11" a="1"/>
  <c r="AC58" i="11" s="1"/>
  <c r="AE58" i="11" s="1"/>
  <c r="AC14" i="11" a="1"/>
  <c r="AC14" i="11" s="1"/>
  <c r="AE14" i="11" s="1"/>
  <c r="AC26" i="11" a="1"/>
  <c r="AC26" i="11" s="1"/>
  <c r="AE26" i="11" s="1"/>
  <c r="AC27" i="11" a="1"/>
  <c r="AC27" i="11" s="1"/>
  <c r="AE27" i="11" s="1"/>
  <c r="AC51" i="11" a="1"/>
  <c r="AC51" i="11" s="1"/>
  <c r="AE51" i="11" s="1"/>
  <c r="AC32" i="11" a="1"/>
  <c r="AC32" i="11" s="1"/>
  <c r="AE32" i="11" s="1"/>
  <c r="AC44" i="11" a="1"/>
  <c r="AC44" i="11" s="1"/>
  <c r="AE44" i="11" s="1"/>
  <c r="AD52" i="11"/>
  <c r="AC32" i="10" a="1"/>
  <c r="AC32" i="10" s="1"/>
  <c r="AE32" i="10" s="1"/>
  <c r="AC12" i="10" a="1"/>
  <c r="AC12" i="10" s="1"/>
  <c r="AE12" i="10" s="1"/>
  <c r="AD46" i="10"/>
  <c r="AD37" i="10"/>
  <c r="CX49" i="7"/>
  <c r="CX45" i="7"/>
  <c r="CX41" i="7"/>
  <c r="CX37" i="7"/>
  <c r="CX33" i="7"/>
  <c r="CX29" i="7"/>
  <c r="CX25" i="7"/>
  <c r="CX21" i="7"/>
  <c r="CX17" i="7"/>
  <c r="CX13" i="7"/>
  <c r="CX9" i="7"/>
  <c r="CX5" i="7"/>
  <c r="AD48" i="13" l="1"/>
  <c r="AD5" i="13"/>
  <c r="AD53" i="10"/>
  <c r="AD46" i="13"/>
  <c r="CW4" i="7" a="1"/>
  <c r="CW4" i="7" s="1"/>
  <c r="AD50" i="11"/>
  <c r="AD22" i="11"/>
  <c r="AD58" i="11"/>
  <c r="AD14" i="10"/>
  <c r="AD23" i="10"/>
  <c r="AD55" i="13"/>
  <c r="AD71" i="13"/>
  <c r="AD33" i="10"/>
  <c r="AD30" i="13"/>
  <c r="AD48" i="10"/>
  <c r="AD49" i="10"/>
  <c r="AD64" i="13"/>
  <c r="AD42" i="10"/>
  <c r="AD51" i="10"/>
  <c r="AD3" i="10"/>
  <c r="AD12" i="10"/>
  <c r="AD29" i="10"/>
  <c r="AD47" i="10"/>
  <c r="AD9" i="10"/>
  <c r="AD18" i="10"/>
  <c r="AD54" i="10"/>
  <c r="AD32" i="13"/>
  <c r="AB48" i="14" a="1"/>
  <c r="AB48" i="14" s="1"/>
  <c r="AC30" i="10" a="1"/>
  <c r="AC30" i="10" s="1"/>
  <c r="AE30" i="10" s="1"/>
  <c r="AC39" i="10" a="1"/>
  <c r="AC39" i="10" s="1"/>
  <c r="AE39" i="10" s="1"/>
  <c r="AC38" i="10" a="1"/>
  <c r="AC38" i="10" s="1"/>
  <c r="AE38" i="10" s="1"/>
  <c r="AC33" i="9" a="1"/>
  <c r="AC33" i="9" s="1"/>
  <c r="AE33" i="9" s="1"/>
  <c r="AC22" i="9" a="1"/>
  <c r="AC22" i="9" s="1"/>
  <c r="AE22" i="9" s="1"/>
  <c r="AC23" i="9" a="1"/>
  <c r="AC23" i="9" s="1"/>
  <c r="AE23" i="9" s="1"/>
  <c r="AC20" i="9" a="1"/>
  <c r="AC20" i="9" s="1"/>
  <c r="AE20" i="9" s="1"/>
  <c r="AC39" i="9" a="1"/>
  <c r="AC39" i="9" s="1"/>
  <c r="AE39" i="9" s="1"/>
  <c r="AC20" i="10" a="1"/>
  <c r="AC20" i="10" s="1"/>
  <c r="AE20" i="10" s="1"/>
  <c r="AD30" i="10"/>
  <c r="AC26" i="10" a="1"/>
  <c r="AC26" i="10" s="1"/>
  <c r="AE26" i="10" s="1"/>
  <c r="AC54" i="10" a="1"/>
  <c r="AC54" i="10" s="1"/>
  <c r="AE54" i="10" s="1"/>
  <c r="CW18" i="7" a="1"/>
  <c r="CW18" i="7" s="1"/>
  <c r="AB2" i="14" a="1"/>
  <c r="AB2" i="14" s="1"/>
  <c r="AB35" i="14" a="1"/>
  <c r="AB35" i="14" s="1"/>
  <c r="AB14" i="14" a="1"/>
  <c r="AB14" i="14" s="1"/>
  <c r="AB46" i="14" a="1"/>
  <c r="AB46" i="14" s="1"/>
  <c r="AB41" i="14" a="1"/>
  <c r="AB41" i="14" s="1"/>
  <c r="AC29" i="10" a="1"/>
  <c r="AC29" i="10" s="1"/>
  <c r="AE29" i="10" s="1"/>
  <c r="AC18" i="10" a="1"/>
  <c r="AC18" i="10" s="1"/>
  <c r="AE18" i="10" s="1"/>
  <c r="CW7" i="7" a="1"/>
  <c r="CW7" i="7" s="1"/>
  <c r="CW14" i="7" a="1"/>
  <c r="CW14" i="7" s="1"/>
  <c r="CW36" i="7" a="1"/>
  <c r="CW36" i="7" s="1"/>
  <c r="AC13" i="9" a="1"/>
  <c r="AC13" i="9" s="1"/>
  <c r="AE13" i="9" s="1"/>
  <c r="AC32" i="9" a="1"/>
  <c r="AC32" i="9" s="1"/>
  <c r="AE32" i="9" s="1"/>
  <c r="AC48" i="10" a="1"/>
  <c r="AC48" i="10" s="1"/>
  <c r="AE48" i="10" s="1"/>
  <c r="AC50" i="10" a="1"/>
  <c r="AC50" i="10" s="1"/>
  <c r="AE50" i="10" s="1"/>
  <c r="CW3" i="7" a="1"/>
  <c r="CW3" i="7" s="1"/>
  <c r="CW10" i="7" a="1"/>
  <c r="CW10" i="7" s="1"/>
  <c r="CW20" i="7" a="1"/>
  <c r="CW20" i="7" s="1"/>
  <c r="AC36" i="9" a="1"/>
  <c r="AC36" i="9" s="1"/>
  <c r="AE36" i="9" s="1"/>
  <c r="AC26" i="9" a="1"/>
  <c r="AC26" i="9" s="1"/>
  <c r="AE26" i="9" s="1"/>
  <c r="AC53" i="10" a="1"/>
  <c r="AC53" i="10" s="1"/>
  <c r="AE53" i="10" s="1"/>
  <c r="CW53" i="7" a="1"/>
  <c r="CW53" i="7" s="1"/>
  <c r="CW6" i="7" a="1"/>
  <c r="CW6" i="7" s="1"/>
  <c r="CY6" i="7" s="1"/>
  <c r="AC31" i="10" a="1"/>
  <c r="AC31" i="10" s="1"/>
  <c r="AE31" i="10" s="1"/>
  <c r="CW33" i="7" a="1"/>
  <c r="CW33" i="7" s="1"/>
  <c r="CW43" i="7" a="1"/>
  <c r="CW43" i="7" s="1"/>
  <c r="CW40" i="7" a="1"/>
  <c r="CW40" i="7" s="1"/>
  <c r="CY40" i="7" s="1"/>
  <c r="AC48" i="9" a="1"/>
  <c r="AC48" i="9" s="1"/>
  <c r="AE48" i="9" s="1"/>
  <c r="AC21" i="9" a="1"/>
  <c r="AC21" i="9" s="1"/>
  <c r="AE21" i="9" s="1"/>
  <c r="AB15" i="14" a="1"/>
  <c r="AB15" i="14" s="1"/>
  <c r="AB31" i="14" a="1"/>
  <c r="AB31" i="14" s="1"/>
  <c r="AD31" i="14" s="1"/>
  <c r="AB47" i="14" a="1"/>
  <c r="AB47" i="14" s="1"/>
  <c r="AB10" i="14" a="1"/>
  <c r="AB10" i="14" s="1"/>
  <c r="AB26" i="14" a="1"/>
  <c r="AB26" i="14" s="1"/>
  <c r="AB42" i="14" a="1"/>
  <c r="AB42" i="14" s="1"/>
  <c r="AD42" i="14" s="1"/>
  <c r="AB4" i="14" a="1"/>
  <c r="AB4" i="14" s="1"/>
  <c r="AB21" i="14" a="1"/>
  <c r="AB21" i="14" s="1"/>
  <c r="AB37" i="14" a="1"/>
  <c r="AB37" i="14" s="1"/>
  <c r="AB53" i="14" a="1"/>
  <c r="AB53" i="14" s="1"/>
  <c r="AD53" i="14" s="1"/>
  <c r="AB12" i="14" a="1"/>
  <c r="AB12" i="14" s="1"/>
  <c r="AB28" i="14" a="1"/>
  <c r="AB28" i="14" s="1"/>
  <c r="AB44" i="14" a="1"/>
  <c r="AB44" i="14" s="1"/>
  <c r="AC5" i="10" a="1"/>
  <c r="AC5" i="10" s="1"/>
  <c r="AE5" i="10" s="1"/>
  <c r="AC10" i="10" a="1"/>
  <c r="AC10" i="10" s="1"/>
  <c r="AE10" i="10" s="1"/>
  <c r="AB18" i="14" a="1"/>
  <c r="AB18" i="14" s="1"/>
  <c r="AB34" i="14" a="1"/>
  <c r="AB34" i="14" s="1"/>
  <c r="AD34" i="14" s="1"/>
  <c r="AB50" i="14" a="1"/>
  <c r="AB50" i="14" s="1"/>
  <c r="AB13" i="14" a="1"/>
  <c r="AB13" i="14" s="1"/>
  <c r="AB29" i="14" a="1"/>
  <c r="AB29" i="14" s="1"/>
  <c r="AB45" i="14" a="1"/>
  <c r="AB45" i="14" s="1"/>
  <c r="AD45" i="14" s="1"/>
  <c r="AB3" i="14" a="1"/>
  <c r="AB3" i="14" s="1"/>
  <c r="AB20" i="14" a="1"/>
  <c r="AB20" i="14" s="1"/>
  <c r="AD20" i="14" s="1"/>
  <c r="AB36" i="14" a="1"/>
  <c r="AB36" i="14" s="1"/>
  <c r="AD36" i="14" s="1"/>
  <c r="AB52" i="14" a="1"/>
  <c r="AB52" i="14" s="1"/>
  <c r="AD52" i="14" s="1"/>
  <c r="AD38" i="10"/>
  <c r="AC8" i="10" a="1"/>
  <c r="AC8" i="10" s="1"/>
  <c r="AE8" i="10" s="1"/>
  <c r="AC21" i="10" a="1"/>
  <c r="AC21" i="10" s="1"/>
  <c r="AE21" i="10" s="1"/>
  <c r="AC17" i="10" a="1"/>
  <c r="AC17" i="10" s="1"/>
  <c r="AE17" i="10" s="1"/>
  <c r="AC25" i="10" a="1"/>
  <c r="AC25" i="10" s="1"/>
  <c r="AE25" i="10" s="1"/>
  <c r="AC6" i="10" a="1"/>
  <c r="AC6" i="10" s="1"/>
  <c r="AE6" i="10" s="1"/>
  <c r="AC46" i="10" a="1"/>
  <c r="AC46" i="10" s="1"/>
  <c r="AE46" i="10" s="1"/>
  <c r="CW49" i="7" a="1"/>
  <c r="CW49" i="7" s="1"/>
  <c r="CY49" i="7" s="1"/>
  <c r="CW52" i="7" a="1"/>
  <c r="CW52" i="7" s="1"/>
  <c r="CY52" i="7" s="1"/>
  <c r="AB19" i="14" a="1"/>
  <c r="AB19" i="14" s="1"/>
  <c r="AD19" i="14" s="1"/>
  <c r="AB51" i="14" a="1"/>
  <c r="AB51" i="14" s="1"/>
  <c r="AD51" i="14" s="1"/>
  <c r="AB30" i="14" a="1"/>
  <c r="AB30" i="14" s="1"/>
  <c r="AD30" i="14" s="1"/>
  <c r="AB9" i="14" a="1"/>
  <c r="AB9" i="14" s="1"/>
  <c r="AD9" i="14" s="1"/>
  <c r="AB25" i="14" a="1"/>
  <c r="AB25" i="14" s="1"/>
  <c r="AD25" i="14" s="1"/>
  <c r="AB8" i="14" a="1"/>
  <c r="AB8" i="14" s="1"/>
  <c r="AC15" i="14" s="1" a="1"/>
  <c r="AC15" i="14" s="1"/>
  <c r="AE15" i="14" s="1"/>
  <c r="AB16" i="14" a="1"/>
  <c r="AB16" i="14" s="1"/>
  <c r="AB32" i="14" a="1"/>
  <c r="AB32" i="14" s="1"/>
  <c r="AD32" i="14" s="1"/>
  <c r="AC3" i="10" a="1"/>
  <c r="AC3" i="10" s="1"/>
  <c r="AE3" i="10" s="1"/>
  <c r="AC31" i="13" a="1"/>
  <c r="AC31" i="13" s="1"/>
  <c r="AE31" i="13" s="1"/>
  <c r="AC22" i="13" a="1"/>
  <c r="AC22" i="13" s="1"/>
  <c r="AE22" i="13" s="1"/>
  <c r="AC37" i="10" a="1"/>
  <c r="AC37" i="10" s="1"/>
  <c r="AE37" i="10" s="1"/>
  <c r="AC33" i="10" a="1"/>
  <c r="AC33" i="10" s="1"/>
  <c r="AE33" i="10" s="1"/>
  <c r="AC19" i="10" a="1"/>
  <c r="AC19" i="10" s="1"/>
  <c r="AE19" i="10" s="1"/>
  <c r="AC28" i="10" a="1"/>
  <c r="AC28" i="10" s="1"/>
  <c r="AE28" i="10" s="1"/>
  <c r="AC23" i="10" a="1"/>
  <c r="AC23" i="10" s="1"/>
  <c r="AE23" i="10" s="1"/>
  <c r="AC49" i="10" a="1"/>
  <c r="AC49" i="10" s="1"/>
  <c r="AE49" i="10" s="1"/>
  <c r="AC47" i="10" a="1"/>
  <c r="AC47" i="10" s="1"/>
  <c r="AE47" i="10" s="1"/>
  <c r="AC27" i="10" a="1"/>
  <c r="AC27" i="10" s="1"/>
  <c r="AE27" i="10" s="1"/>
  <c r="AC15" i="10" a="1"/>
  <c r="AC15" i="10" s="1"/>
  <c r="AE15" i="10" s="1"/>
  <c r="AC51" i="10" a="1"/>
  <c r="AC51" i="10" s="1"/>
  <c r="AE51" i="10" s="1"/>
  <c r="AC34" i="10" a="1"/>
  <c r="AC34" i="10" s="1"/>
  <c r="AE34" i="10" s="1"/>
  <c r="AC16" i="10" a="1"/>
  <c r="AC16" i="10" s="1"/>
  <c r="AE16" i="10" s="1"/>
  <c r="AC42" i="10" a="1"/>
  <c r="AC42" i="10" s="1"/>
  <c r="AE42" i="10" s="1"/>
  <c r="AC36" i="10" a="1"/>
  <c r="AC36" i="10" s="1"/>
  <c r="AE36" i="10" s="1"/>
  <c r="AC22" i="10" a="1"/>
  <c r="AC22" i="10" s="1"/>
  <c r="AE22" i="10" s="1"/>
  <c r="AC24" i="10" a="1"/>
  <c r="AC24" i="10" s="1"/>
  <c r="AE24" i="10" s="1"/>
  <c r="AC40" i="10" a="1"/>
  <c r="AC40" i="10" s="1"/>
  <c r="AE40" i="10" s="1"/>
  <c r="AC35" i="10" a="1"/>
  <c r="AC35" i="10" s="1"/>
  <c r="AE35" i="10" s="1"/>
  <c r="AC14" i="10" a="1"/>
  <c r="AC14" i="10" s="1"/>
  <c r="AE14" i="10" s="1"/>
  <c r="AC45" i="10" a="1"/>
  <c r="AC45" i="10" s="1"/>
  <c r="AE45" i="10" s="1"/>
  <c r="AC43" i="10" a="1"/>
  <c r="AC43" i="10" s="1"/>
  <c r="AE43" i="10" s="1"/>
  <c r="AC36" i="13" a="1"/>
  <c r="AC36" i="13" s="1"/>
  <c r="AE36" i="13" s="1"/>
  <c r="AD13" i="10"/>
  <c r="AC13" i="10" a="1"/>
  <c r="AC13" i="10" s="1"/>
  <c r="AE13" i="10" s="1"/>
  <c r="CW2" i="7" a="1"/>
  <c r="CW2" i="7" s="1"/>
  <c r="CY2" i="7" s="1"/>
  <c r="AC27" i="13" a="1"/>
  <c r="AC27" i="13" s="1"/>
  <c r="AE27" i="13" s="1"/>
  <c r="AD26" i="10"/>
  <c r="AD27" i="11"/>
  <c r="AD2" i="11"/>
  <c r="AD38" i="9"/>
  <c r="AD17" i="9"/>
  <c r="AD35" i="9"/>
  <c r="AD7" i="9"/>
  <c r="AD16" i="9"/>
  <c r="AD34" i="9"/>
  <c r="AD43" i="11"/>
  <c r="AD15" i="11"/>
  <c r="AD3" i="11"/>
  <c r="AD8" i="9"/>
  <c r="AD42" i="9"/>
  <c r="AD5" i="9"/>
  <c r="AD24" i="9"/>
  <c r="AD33" i="9"/>
  <c r="AD4" i="9"/>
  <c r="AD56" i="11"/>
  <c r="AD28" i="11"/>
  <c r="AD55" i="11"/>
  <c r="AD25" i="9"/>
  <c r="AD12" i="9"/>
  <c r="AD30" i="9"/>
  <c r="AD41" i="9"/>
  <c r="AD11" i="9"/>
  <c r="AD21" i="9"/>
  <c r="AD40" i="9"/>
  <c r="AD37" i="11"/>
  <c r="AD9" i="11"/>
  <c r="AD5" i="12"/>
  <c r="AD26" i="12"/>
  <c r="AD6" i="9"/>
  <c r="AD18" i="11"/>
  <c r="AD23" i="9"/>
  <c r="AD23" i="11"/>
  <c r="AD32" i="9"/>
  <c r="AD3" i="9"/>
  <c r="AD22" i="9"/>
  <c r="AD48" i="9"/>
  <c r="AD19" i="9"/>
  <c r="AD53" i="11"/>
  <c r="AD33" i="11"/>
  <c r="AD5" i="11"/>
  <c r="AD10" i="9"/>
  <c r="AD20" i="9"/>
  <c r="AD39" i="9"/>
  <c r="AD26" i="9"/>
  <c r="AD36" i="9"/>
  <c r="AD54" i="11"/>
  <c r="AD26" i="11"/>
  <c r="AD34" i="11"/>
  <c r="AD6" i="11"/>
  <c r="AD41" i="11"/>
  <c r="AD27" i="9"/>
  <c r="AD37" i="9"/>
  <c r="AD9" i="9"/>
  <c r="AD43" i="9"/>
  <c r="AD14" i="9"/>
  <c r="AD8" i="11"/>
  <c r="AD31" i="11"/>
  <c r="AD39" i="11"/>
  <c r="AD11" i="11"/>
  <c r="AD42" i="11"/>
  <c r="AD1" i="9"/>
  <c r="AC1" i="9" a="1"/>
  <c r="AC1" i="9" s="1"/>
  <c r="AE1" i="9" s="1"/>
  <c r="AD1" i="11"/>
  <c r="AC1" i="11" a="1"/>
  <c r="AC1" i="11" s="1"/>
  <c r="AE1" i="11" s="1"/>
  <c r="AD44" i="9"/>
  <c r="AD15" i="9"/>
  <c r="AD45" i="9"/>
  <c r="AD13" i="9"/>
  <c r="AD31" i="9"/>
  <c r="AD2" i="9"/>
  <c r="AD17" i="11"/>
  <c r="AD44" i="11"/>
  <c r="AD24" i="11"/>
  <c r="AD47" i="11"/>
  <c r="AC51" i="13" a="1"/>
  <c r="AC51" i="13" s="1"/>
  <c r="AE51" i="13" s="1"/>
  <c r="AC40" i="13" a="1"/>
  <c r="AC40" i="13" s="1"/>
  <c r="AE40" i="13" s="1"/>
  <c r="AC55" i="13" a="1"/>
  <c r="AC55" i="13" s="1"/>
  <c r="AE55" i="13" s="1"/>
  <c r="AC5" i="13" a="1"/>
  <c r="AC5" i="13" s="1"/>
  <c r="AE5" i="13" s="1"/>
  <c r="AC54" i="13" a="1"/>
  <c r="AC54" i="13" s="1"/>
  <c r="AE54" i="13" s="1"/>
  <c r="AD17" i="13"/>
  <c r="AD39" i="13"/>
  <c r="AC71" i="13" a="1"/>
  <c r="AC71" i="13" s="1"/>
  <c r="AE71" i="13" s="1"/>
  <c r="AC12" i="13" a="1"/>
  <c r="AC12" i="13" s="1"/>
  <c r="AE12" i="13" s="1"/>
  <c r="AC7" i="13" a="1"/>
  <c r="AC7" i="13" s="1"/>
  <c r="AE7" i="13" s="1"/>
  <c r="AC9" i="13" a="1"/>
  <c r="AC9" i="13" s="1"/>
  <c r="AE9" i="13" s="1"/>
  <c r="AC67" i="13" a="1"/>
  <c r="AC67" i="13" s="1"/>
  <c r="AE67" i="13" s="1"/>
  <c r="AC50" i="13" a="1"/>
  <c r="AC50" i="13" s="1"/>
  <c r="AE50" i="13" s="1"/>
  <c r="AD21" i="13"/>
  <c r="AD62" i="13"/>
  <c r="AC57" i="13" a="1"/>
  <c r="AC57" i="13" s="1"/>
  <c r="AE57" i="13" s="1"/>
  <c r="AC13" i="13" a="1"/>
  <c r="AC13" i="13" s="1"/>
  <c r="AE13" i="13" s="1"/>
  <c r="AC32" i="13" a="1"/>
  <c r="AC32" i="13" s="1"/>
  <c r="AE32" i="13" s="1"/>
  <c r="AC10" i="13" a="1"/>
  <c r="AC10" i="13" s="1"/>
  <c r="AE10" i="13" s="1"/>
  <c r="AC6" i="13" a="1"/>
  <c r="AC6" i="13" s="1"/>
  <c r="AE6" i="13" s="1"/>
  <c r="AD40" i="10"/>
  <c r="AC63" i="13" a="1"/>
  <c r="AC63" i="13" s="1"/>
  <c r="AE63" i="13" s="1"/>
  <c r="AC11" i="13" a="1"/>
  <c r="AC11" i="13" s="1"/>
  <c r="AE11" i="13" s="1"/>
  <c r="AD16" i="13"/>
  <c r="AC65" i="13" a="1"/>
  <c r="AC65" i="13" s="1"/>
  <c r="AE65" i="13" s="1"/>
  <c r="AD53" i="13"/>
  <c r="AC26" i="13" a="1"/>
  <c r="AC26" i="13" s="1"/>
  <c r="AE26" i="13" s="1"/>
  <c r="AC44" i="13" a="1"/>
  <c r="AC44" i="13" s="1"/>
  <c r="AE44" i="13" s="1"/>
  <c r="AD23" i="13"/>
  <c r="AC62" i="13" a="1"/>
  <c r="AC62" i="13" s="1"/>
  <c r="AE62" i="13" s="1"/>
  <c r="AD1" i="13"/>
  <c r="AD69" i="13"/>
  <c r="AC56" i="13" a="1"/>
  <c r="AC56" i="13" s="1"/>
  <c r="AE56" i="13" s="1"/>
  <c r="AC24" i="13" a="1"/>
  <c r="AC24" i="13" s="1"/>
  <c r="AE24" i="13" s="1"/>
  <c r="AC8" i="13" a="1"/>
  <c r="AC8" i="13" s="1"/>
  <c r="AE8" i="13" s="1"/>
  <c r="AC20" i="13" a="1"/>
  <c r="AC20" i="13" s="1"/>
  <c r="AE20" i="13" s="1"/>
  <c r="AC15" i="13" a="1"/>
  <c r="AC15" i="13" s="1"/>
  <c r="AE15" i="13" s="1"/>
  <c r="AD31" i="10"/>
  <c r="AD20" i="10"/>
  <c r="AD28" i="10"/>
  <c r="AD34" i="10"/>
  <c r="AD36" i="10"/>
  <c r="AD22" i="10"/>
  <c r="AD11" i="10"/>
  <c r="AD19" i="10"/>
  <c r="AD25" i="10"/>
  <c r="AD27" i="10"/>
  <c r="AD2" i="10"/>
  <c r="AD10" i="10"/>
  <c r="AD8" i="10"/>
  <c r="AD45" i="10"/>
  <c r="AD43" i="10"/>
  <c r="AC52" i="10" a="1"/>
  <c r="AC52" i="10" s="1"/>
  <c r="AE52" i="10" s="1"/>
  <c r="AC61" i="13" a="1"/>
  <c r="AC61" i="13" s="1"/>
  <c r="AE61" i="13" s="1"/>
  <c r="AC35" i="13" a="1"/>
  <c r="AC35" i="13" s="1"/>
  <c r="AE35" i="13" s="1"/>
  <c r="AC16" i="13" a="1"/>
  <c r="AC16" i="13" s="1"/>
  <c r="AE16" i="13" s="1"/>
  <c r="AC60" i="13" a="1"/>
  <c r="AC60" i="13" s="1"/>
  <c r="AE60" i="13" s="1"/>
  <c r="AC52" i="13" a="1"/>
  <c r="AC52" i="13" s="1"/>
  <c r="AE52" i="13" s="1"/>
  <c r="AC66" i="13" a="1"/>
  <c r="AC66" i="13" s="1"/>
  <c r="AE66" i="13" s="1"/>
  <c r="AC43" i="13" a="1"/>
  <c r="AC43" i="13" s="1"/>
  <c r="AE43" i="13" s="1"/>
  <c r="AC42" i="13" a="1"/>
  <c r="AC42" i="13" s="1"/>
  <c r="AE42" i="13" s="1"/>
  <c r="AC53" i="13" a="1"/>
  <c r="AC53" i="13" s="1"/>
  <c r="AE53" i="13" s="1"/>
  <c r="AC18" i="13" a="1"/>
  <c r="AC18" i="13" s="1"/>
  <c r="AE18" i="13" s="1"/>
  <c r="AC29" i="13" a="1"/>
  <c r="AC29" i="13" s="1"/>
  <c r="AE29" i="13" s="1"/>
  <c r="AC37" i="13" a="1"/>
  <c r="AC37" i="13" s="1"/>
  <c r="AE37" i="13" s="1"/>
  <c r="AC47" i="13" a="1"/>
  <c r="AC47" i="13" s="1"/>
  <c r="AE47" i="13" s="1"/>
  <c r="AC23" i="13" a="1"/>
  <c r="AC23" i="13" s="1"/>
  <c r="AE23" i="13" s="1"/>
  <c r="AC46" i="13" a="1"/>
  <c r="AC46" i="13" s="1"/>
  <c r="AE46" i="13" s="1"/>
  <c r="AC49" i="13" a="1"/>
  <c r="AC49" i="13" s="1"/>
  <c r="AE49" i="13" s="1"/>
  <c r="AC48" i="13" a="1"/>
  <c r="AC48" i="13" s="1"/>
  <c r="AE48" i="13" s="1"/>
  <c r="AD37" i="13"/>
  <c r="AC58" i="13" a="1"/>
  <c r="AC58" i="13" s="1"/>
  <c r="AE58" i="13" s="1"/>
  <c r="AD14" i="13"/>
  <c r="AC64" i="13" a="1"/>
  <c r="AC64" i="13" s="1"/>
  <c r="AE64" i="13" s="1"/>
  <c r="AC39" i="13" a="1"/>
  <c r="AC39" i="13" s="1"/>
  <c r="AE39" i="13" s="1"/>
  <c r="AC17" i="13" a="1"/>
  <c r="AC17" i="13" s="1"/>
  <c r="AE17" i="13" s="1"/>
  <c r="AC25" i="13" a="1"/>
  <c r="AC25" i="13" s="1"/>
  <c r="AE25" i="13" s="1"/>
  <c r="AC19" i="13" a="1"/>
  <c r="AC19" i="13" s="1"/>
  <c r="AE19" i="13" s="1"/>
  <c r="AC38" i="13" a="1"/>
  <c r="AC38" i="13" s="1"/>
  <c r="AE38" i="13" s="1"/>
  <c r="AC33" i="13" a="1"/>
  <c r="AC33" i="13" s="1"/>
  <c r="AE33" i="13" s="1"/>
  <c r="AC21" i="13" a="1"/>
  <c r="AC21" i="13" s="1"/>
  <c r="AE21" i="13" s="1"/>
  <c r="AC14" i="13" a="1"/>
  <c r="AC14" i="13" s="1"/>
  <c r="AE14" i="13" s="1"/>
  <c r="AC45" i="13" a="1"/>
  <c r="AC45" i="13" s="1"/>
  <c r="AE45" i="13" s="1"/>
  <c r="AC30" i="13" a="1"/>
  <c r="AC30" i="13" s="1"/>
  <c r="AE30" i="13" s="1"/>
  <c r="AC41" i="13" a="1"/>
  <c r="AC41" i="13" s="1"/>
  <c r="AE41" i="13" s="1"/>
  <c r="AC28" i="13" a="1"/>
  <c r="AC28" i="13" s="1"/>
  <c r="AE28" i="13" s="1"/>
  <c r="AC34" i="13" a="1"/>
  <c r="AC34" i="13" s="1"/>
  <c r="AE34" i="13" s="1"/>
  <c r="AC59" i="13" a="1"/>
  <c r="AC59" i="13" s="1"/>
  <c r="AE59" i="13" s="1"/>
  <c r="AC3" i="13" a="1"/>
  <c r="AC3" i="13" s="1"/>
  <c r="AE3" i="13" s="1"/>
  <c r="AC4" i="13" a="1"/>
  <c r="AC4" i="13" s="1"/>
  <c r="AE4" i="13" s="1"/>
  <c r="AD33" i="13"/>
  <c r="AD65" i="13"/>
  <c r="AD22" i="13"/>
  <c r="AD42" i="13"/>
  <c r="AD25" i="13"/>
  <c r="AD10" i="13"/>
  <c r="AD49" i="13"/>
  <c r="AD45" i="13"/>
  <c r="AC1" i="13" a="1"/>
  <c r="AC1" i="13" s="1"/>
  <c r="AE1" i="13" s="1"/>
  <c r="AC2" i="13" a="1"/>
  <c r="AC2" i="13" s="1"/>
  <c r="AE2" i="13" s="1"/>
  <c r="AD44" i="13"/>
  <c r="AD24" i="13"/>
  <c r="AD4" i="13"/>
  <c r="AD29" i="13"/>
  <c r="AD9" i="13"/>
  <c r="AD52" i="13"/>
  <c r="AD12" i="13"/>
  <c r="AD63" i="13"/>
  <c r="AD43" i="13"/>
  <c r="AD60" i="13"/>
  <c r="AD40" i="13"/>
  <c r="AD20" i="13"/>
  <c r="AD51" i="13"/>
  <c r="AD31" i="13"/>
  <c r="AD11" i="13"/>
  <c r="AD28" i="13"/>
  <c r="AD8" i="13"/>
  <c r="AD59" i="13"/>
  <c r="AD19" i="13"/>
  <c r="AD70" i="13"/>
  <c r="AD50" i="13"/>
  <c r="AD67" i="13"/>
  <c r="AD47" i="13"/>
  <c r="AD27" i="13"/>
  <c r="AD58" i="13"/>
  <c r="AD38" i="13"/>
  <c r="AD18" i="13"/>
  <c r="AD35" i="13"/>
  <c r="AD15" i="13"/>
  <c r="AD66" i="13"/>
  <c r="AD26" i="13"/>
  <c r="AD6" i="13"/>
  <c r="AD57" i="13"/>
  <c r="AD3" i="13"/>
  <c r="AD54" i="13"/>
  <c r="AD34" i="13"/>
  <c r="AD13" i="13"/>
  <c r="AD56" i="13"/>
  <c r="AD36" i="13"/>
  <c r="AD61" i="13"/>
  <c r="AD41" i="13"/>
  <c r="AD68" i="13"/>
  <c r="AC70" i="13" a="1"/>
  <c r="AC70" i="13" s="1"/>
  <c r="AE70" i="13" s="1"/>
  <c r="AC68" i="13" a="1"/>
  <c r="AC68" i="13" s="1"/>
  <c r="AE68" i="13" s="1"/>
  <c r="AD15" i="14"/>
  <c r="AD47" i="14"/>
  <c r="AD10" i="14"/>
  <c r="AD26" i="14"/>
  <c r="AD4" i="14"/>
  <c r="AD21" i="14"/>
  <c r="AD37" i="14"/>
  <c r="AD12" i="14"/>
  <c r="AD28" i="14"/>
  <c r="AD44" i="14"/>
  <c r="AD11" i="14"/>
  <c r="AD27" i="14"/>
  <c r="AD43" i="14"/>
  <c r="AC5" i="14" a="1"/>
  <c r="AC5" i="14" s="1"/>
  <c r="AE5" i="14" s="1"/>
  <c r="AD5" i="14"/>
  <c r="AD22" i="14"/>
  <c r="AD38" i="14"/>
  <c r="AD54" i="14"/>
  <c r="AD17" i="14"/>
  <c r="AD33" i="14"/>
  <c r="AD49" i="14"/>
  <c r="AD7" i="14"/>
  <c r="AD24" i="14"/>
  <c r="AD40" i="14"/>
  <c r="AD1" i="14"/>
  <c r="AA220" i="12"/>
  <c r="AC6" i="14" a="1"/>
  <c r="AC6" i="14" s="1"/>
  <c r="AE6" i="14" s="1"/>
  <c r="AD6" i="14"/>
  <c r="AD23" i="14"/>
  <c r="AD39" i="14"/>
  <c r="AD55" i="14"/>
  <c r="AD18" i="14"/>
  <c r="AD50" i="14"/>
  <c r="AD13" i="14"/>
  <c r="AD29" i="14"/>
  <c r="AD3" i="14"/>
  <c r="AA200" i="12"/>
  <c r="AC2" i="14" a="1"/>
  <c r="AC2" i="14" s="1"/>
  <c r="AE2" i="14" s="1"/>
  <c r="AD2" i="14"/>
  <c r="AD35" i="14"/>
  <c r="AD14" i="14"/>
  <c r="AD46" i="14"/>
  <c r="AD41" i="14"/>
  <c r="AD48" i="14"/>
  <c r="AC69" i="13" a="1"/>
  <c r="AC69" i="13" s="1"/>
  <c r="AE69" i="13" s="1"/>
  <c r="CX2" i="7"/>
  <c r="CX10" i="7"/>
  <c r="CX18" i="7"/>
  <c r="CX6" i="7"/>
  <c r="CX3" i="7"/>
  <c r="CY54" i="7"/>
  <c r="CY48" i="7"/>
  <c r="CY37" i="7"/>
  <c r="CY32" i="7"/>
  <c r="CY9" i="7"/>
  <c r="CY26" i="7"/>
  <c r="CY10" i="7"/>
  <c r="CY21" i="7"/>
  <c r="CY13" i="7"/>
  <c r="CY33" i="7"/>
  <c r="CY20" i="7"/>
  <c r="CY19" i="7"/>
  <c r="CX26" i="7"/>
  <c r="CX34" i="7"/>
  <c r="CX42" i="7"/>
  <c r="CX50" i="7"/>
  <c r="CX16" i="7"/>
  <c r="CX32" i="7"/>
  <c r="CX48" i="7"/>
  <c r="CX55" i="7"/>
  <c r="CY55" i="7"/>
  <c r="CY51" i="7"/>
  <c r="CY53" i="7"/>
  <c r="CY46" i="7"/>
  <c r="CY43" i="7"/>
  <c r="CY47" i="7"/>
  <c r="CY34" i="7"/>
  <c r="CY18" i="7"/>
  <c r="CY1" i="7"/>
  <c r="CY39" i="7"/>
  <c r="CY23" i="7"/>
  <c r="CY16" i="7"/>
  <c r="CY35" i="7"/>
  <c r="CY8" i="7"/>
  <c r="CY45" i="7"/>
  <c r="CY5" i="7"/>
  <c r="CV172" i="7"/>
  <c r="CX1" i="7"/>
  <c r="CX7" i="7"/>
  <c r="CX15" i="7"/>
  <c r="CX23" i="7"/>
  <c r="CX31" i="7"/>
  <c r="CX39" i="7"/>
  <c r="CX47" i="7"/>
  <c r="CX12" i="7"/>
  <c r="CX28" i="7"/>
  <c r="CX44" i="7"/>
  <c r="CX54" i="7"/>
  <c r="CY41" i="7"/>
  <c r="CY24" i="7"/>
  <c r="CY22" i="7"/>
  <c r="CY7" i="7"/>
  <c r="CY31" i="7"/>
  <c r="CY17" i="7"/>
  <c r="CY25" i="7"/>
  <c r="CY27" i="7"/>
  <c r="CY14" i="7"/>
  <c r="CX14" i="7"/>
  <c r="CX22" i="7"/>
  <c r="CX30" i="7"/>
  <c r="CX38" i="7"/>
  <c r="CX46" i="7"/>
  <c r="CX8" i="7"/>
  <c r="CX24" i="7"/>
  <c r="CX40" i="7"/>
  <c r="CX53" i="7"/>
  <c r="CY50" i="7"/>
  <c r="CY44" i="7"/>
  <c r="CY38" i="7"/>
  <c r="CY42" i="7"/>
  <c r="CY30" i="7"/>
  <c r="CY15" i="7"/>
  <c r="CY36" i="7"/>
  <c r="CY28" i="7"/>
  <c r="CY11" i="7"/>
  <c r="CY3" i="7"/>
  <c r="CY12" i="7"/>
  <c r="CY29" i="7"/>
  <c r="CY4" i="7"/>
  <c r="CX11" i="7"/>
  <c r="CX19" i="7"/>
  <c r="CX27" i="7"/>
  <c r="CX35" i="7"/>
  <c r="CX43" i="7"/>
  <c r="CX51" i="7"/>
  <c r="CX4" i="7"/>
  <c r="CX20" i="7"/>
  <c r="CX36" i="7"/>
  <c r="CX52" i="7"/>
  <c r="AC27" i="14" l="1" a="1"/>
  <c r="AC27" i="14" s="1"/>
  <c r="AE27" i="14" s="1"/>
  <c r="AA200" i="11"/>
  <c r="AA208" i="11" s="1"/>
  <c r="AB208" i="11" s="1"/>
  <c r="AC8" i="14" a="1"/>
  <c r="AC8" i="14" s="1"/>
  <c r="AE8" i="14" s="1"/>
  <c r="AC14" i="14" a="1"/>
  <c r="AC14" i="14" s="1"/>
  <c r="AE14" i="14" s="1"/>
  <c r="AD8" i="14"/>
  <c r="AC25" i="14" a="1"/>
  <c r="AC25" i="14" s="1"/>
  <c r="AE25" i="14" s="1"/>
  <c r="AC24" i="14" a="1"/>
  <c r="AC24" i="14" s="1"/>
  <c r="AE24" i="14" s="1"/>
  <c r="AA220" i="10"/>
  <c r="AC38" i="14" a="1"/>
  <c r="AC38" i="14" s="1"/>
  <c r="AE38" i="14" s="1"/>
  <c r="AC18" i="14" a="1"/>
  <c r="AC18" i="14" s="1"/>
  <c r="AE18" i="14" s="1"/>
  <c r="AD172" i="11"/>
  <c r="AA220" i="11"/>
  <c r="AA228" i="11" s="1"/>
  <c r="AB228" i="11" s="1"/>
  <c r="AC17" i="14" a="1"/>
  <c r="AC17" i="14" s="1"/>
  <c r="AE17" i="14" s="1"/>
  <c r="AD16" i="14"/>
  <c r="AC39" i="14" a="1"/>
  <c r="AC39" i="14" s="1"/>
  <c r="AE39" i="14" s="1"/>
  <c r="AA220" i="9"/>
  <c r="AA229" i="9" s="1"/>
  <c r="AB229" i="9" s="1"/>
  <c r="AC26" i="14" a="1"/>
  <c r="AC26" i="14" s="1"/>
  <c r="AE26" i="14" s="1"/>
  <c r="AC32" i="14" a="1"/>
  <c r="AC32" i="14" s="1"/>
  <c r="AE32" i="14" s="1"/>
  <c r="AA200" i="9"/>
  <c r="AA206" i="9" s="1"/>
  <c r="AB206" i="9" s="1"/>
  <c r="AD172" i="10"/>
  <c r="AD172" i="12"/>
  <c r="AC21" i="14" a="1"/>
  <c r="AC21" i="14" s="1"/>
  <c r="AE21" i="14" s="1"/>
  <c r="AC50" i="14" a="1"/>
  <c r="AC50" i="14" s="1"/>
  <c r="AE50" i="14" s="1"/>
  <c r="AA200" i="10"/>
  <c r="AA208" i="10" s="1"/>
  <c r="AB208" i="10" s="1"/>
  <c r="AC46" i="14" a="1"/>
  <c r="AC46" i="14" s="1"/>
  <c r="AE46" i="14" s="1"/>
  <c r="AC35" i="14" a="1"/>
  <c r="AC35" i="14" s="1"/>
  <c r="AE35" i="14" s="1"/>
  <c r="AC36" i="14" a="1"/>
  <c r="AC36" i="14" s="1"/>
  <c r="AE36" i="14" s="1"/>
  <c r="AC3" i="14" a="1"/>
  <c r="AC3" i="14" s="1"/>
  <c r="AE3" i="14" s="1"/>
  <c r="AC29" i="14" a="1"/>
  <c r="AC29" i="14" s="1"/>
  <c r="AE29" i="14" s="1"/>
  <c r="AB172" i="14"/>
  <c r="AC49" i="14" a="1"/>
  <c r="AC49" i="14" s="1"/>
  <c r="AE49" i="14" s="1"/>
  <c r="AC44" i="14" a="1"/>
  <c r="AC44" i="14" s="1"/>
  <c r="AE44" i="14" s="1"/>
  <c r="AC12" i="14" a="1"/>
  <c r="AC12" i="14" s="1"/>
  <c r="AE12" i="14" s="1"/>
  <c r="AC37" i="14" a="1"/>
  <c r="AC37" i="14" s="1"/>
  <c r="AE37" i="14" s="1"/>
  <c r="AC4" i="14" a="1"/>
  <c r="AC4" i="14" s="1"/>
  <c r="AE4" i="14" s="1"/>
  <c r="AC47" i="14" a="1"/>
  <c r="AC47" i="14" s="1"/>
  <c r="AE47" i="14" s="1"/>
  <c r="AC16" i="14" a="1"/>
  <c r="AC16" i="14" s="1"/>
  <c r="AE16" i="14" s="1"/>
  <c r="AC41" i="14" a="1"/>
  <c r="AC41" i="14" s="1"/>
  <c r="AE41" i="14" s="1"/>
  <c r="AC9" i="14" a="1"/>
  <c r="AC9" i="14" s="1"/>
  <c r="AE9" i="14" s="1"/>
  <c r="AC30" i="14" a="1"/>
  <c r="AC30" i="14" s="1"/>
  <c r="AE30" i="14" s="1"/>
  <c r="AC19" i="14" a="1"/>
  <c r="AC19" i="14" s="1"/>
  <c r="AE19" i="14" s="1"/>
  <c r="AC52" i="14" a="1"/>
  <c r="AC52" i="14" s="1"/>
  <c r="AE52" i="14" s="1"/>
  <c r="AC34" i="14" a="1"/>
  <c r="AC34" i="14" s="1"/>
  <c r="AE34" i="14" s="1"/>
  <c r="AC23" i="14" a="1"/>
  <c r="AC23" i="14" s="1"/>
  <c r="AE23" i="14" s="1"/>
  <c r="AC40" i="14" a="1"/>
  <c r="AC40" i="14" s="1"/>
  <c r="AE40" i="14" s="1"/>
  <c r="AC7" i="14" a="1"/>
  <c r="AC7" i="14" s="1"/>
  <c r="AE7" i="14" s="1"/>
  <c r="AC33" i="14" a="1"/>
  <c r="AC33" i="14" s="1"/>
  <c r="AE33" i="14" s="1"/>
  <c r="AC22" i="14" a="1"/>
  <c r="AC22" i="14" s="1"/>
  <c r="AE22" i="14" s="1"/>
  <c r="AC43" i="14" a="1"/>
  <c r="AC43" i="14" s="1"/>
  <c r="AE43" i="14" s="1"/>
  <c r="AC11" i="14" a="1"/>
  <c r="AC11" i="14" s="1"/>
  <c r="AE11" i="14" s="1"/>
  <c r="AC53" i="14" a="1"/>
  <c r="AC53" i="14" s="1"/>
  <c r="AE53" i="14" s="1"/>
  <c r="AC42" i="14" a="1"/>
  <c r="AC42" i="14" s="1"/>
  <c r="AE42" i="14" s="1"/>
  <c r="AC10" i="14" a="1"/>
  <c r="AC10" i="14" s="1"/>
  <c r="AE10" i="14" s="1"/>
  <c r="AC31" i="14" a="1"/>
  <c r="AC31" i="14" s="1"/>
  <c r="AE31" i="14" s="1"/>
  <c r="AC48" i="14" a="1"/>
  <c r="AC48" i="14" s="1"/>
  <c r="AE48" i="14" s="1"/>
  <c r="AC51" i="14" a="1"/>
  <c r="AC51" i="14" s="1"/>
  <c r="AE51" i="14" s="1"/>
  <c r="AC20" i="14" a="1"/>
  <c r="AC20" i="14" s="1"/>
  <c r="AE20" i="14" s="1"/>
  <c r="AC45" i="14" a="1"/>
  <c r="AC45" i="14" s="1"/>
  <c r="AE45" i="14" s="1"/>
  <c r="AC13" i="14" a="1"/>
  <c r="AC13" i="14" s="1"/>
  <c r="AE13" i="14" s="1"/>
  <c r="AC55" i="14" a="1"/>
  <c r="AC55" i="14" s="1"/>
  <c r="AE55" i="14" s="1"/>
  <c r="AC54" i="14" a="1"/>
  <c r="AC54" i="14" s="1"/>
  <c r="AE54" i="14" s="1"/>
  <c r="AC28" i="14" a="1"/>
  <c r="AC28" i="14" s="1"/>
  <c r="AE28" i="14" s="1"/>
  <c r="AD172" i="13"/>
  <c r="AD172" i="9"/>
  <c r="AA200" i="13"/>
  <c r="AA207" i="13" s="1"/>
  <c r="AB207" i="13" s="1"/>
  <c r="AA220" i="13"/>
  <c r="AA229" i="13" s="1"/>
  <c r="AB229" i="13" s="1"/>
  <c r="AA226" i="12"/>
  <c r="AB226" i="12" s="1"/>
  <c r="AA228" i="12"/>
  <c r="AB228" i="12" s="1"/>
  <c r="AA225" i="12"/>
  <c r="AB225" i="12" s="1"/>
  <c r="AA227" i="12"/>
  <c r="AB227" i="12" s="1"/>
  <c r="AA229" i="12"/>
  <c r="AB229" i="12" s="1"/>
  <c r="AD172" i="14"/>
  <c r="AA208" i="12"/>
  <c r="AB208" i="12" s="1"/>
  <c r="AA205" i="12"/>
  <c r="AB205" i="12" s="1"/>
  <c r="AA206" i="12"/>
  <c r="AB206" i="12" s="1"/>
  <c r="AA209" i="12"/>
  <c r="AB209" i="12" s="1"/>
  <c r="AA207" i="12"/>
  <c r="AB207" i="12" s="1"/>
  <c r="CX172" i="7"/>
  <c r="AA229" i="10" l="1"/>
  <c r="AB229" i="10" s="1"/>
  <c r="AA205" i="9"/>
  <c r="AB205" i="9" s="1"/>
  <c r="AA207" i="9"/>
  <c r="AB207" i="9" s="1"/>
  <c r="AA205" i="10"/>
  <c r="AB205" i="10" s="1"/>
  <c r="AA205" i="11"/>
  <c r="AB205" i="11" s="1"/>
  <c r="AA209" i="10"/>
  <c r="AB209" i="10" s="1"/>
  <c r="AA209" i="11"/>
  <c r="AB209" i="11" s="1"/>
  <c r="AA226" i="10"/>
  <c r="AB226" i="10" s="1"/>
  <c r="AA226" i="9"/>
  <c r="AB226" i="9" s="1"/>
  <c r="AA228" i="9"/>
  <c r="AB228" i="9" s="1"/>
  <c r="AA228" i="10"/>
  <c r="AB228" i="10" s="1"/>
  <c r="AA225" i="11"/>
  <c r="AB225" i="11" s="1"/>
  <c r="AA227" i="11"/>
  <c r="AB227" i="11" s="1"/>
  <c r="AA225" i="9"/>
  <c r="AB225" i="9" s="1"/>
  <c r="AA225" i="10"/>
  <c r="AB225" i="10" s="1"/>
  <c r="AA227" i="10"/>
  <c r="AB227" i="10" s="1"/>
  <c r="AA229" i="11"/>
  <c r="AB229" i="11" s="1"/>
  <c r="AA227" i="9"/>
  <c r="AB227" i="9" s="1"/>
  <c r="AA226" i="11"/>
  <c r="AB226" i="11" s="1"/>
  <c r="AA207" i="10"/>
  <c r="AB207" i="10" s="1"/>
  <c r="AA207" i="11"/>
  <c r="AB207" i="11" s="1"/>
  <c r="AA206" i="10"/>
  <c r="AB206" i="10" s="1"/>
  <c r="AA206" i="11"/>
  <c r="AB206" i="11" s="1"/>
  <c r="AA208" i="9"/>
  <c r="AB208" i="9" s="1"/>
  <c r="AA200" i="14"/>
  <c r="AA207" i="14" s="1"/>
  <c r="AB207" i="14" s="1"/>
  <c r="AA220" i="14"/>
  <c r="AA225" i="14" s="1"/>
  <c r="AB225" i="14" s="1"/>
  <c r="AA209" i="9"/>
  <c r="AB209" i="9" s="1"/>
  <c r="AA205" i="13"/>
  <c r="AB205" i="13" s="1"/>
  <c r="AA206" i="13"/>
  <c r="AB206" i="13" s="1"/>
  <c r="AA228" i="13"/>
  <c r="AB228" i="13" s="1"/>
  <c r="AA226" i="13"/>
  <c r="AB226" i="13" s="1"/>
  <c r="AA225" i="13"/>
  <c r="AB225" i="13" s="1"/>
  <c r="AA227" i="13"/>
  <c r="AB227" i="13" s="1"/>
  <c r="AA209" i="13"/>
  <c r="AB209" i="13" s="1"/>
  <c r="AA208" i="13"/>
  <c r="AB208" i="13" s="1"/>
  <c r="AT14" i="7"/>
  <c r="AT16" i="7"/>
  <c r="AT18" i="7"/>
  <c r="AT20" i="7"/>
  <c r="AT21" i="7"/>
  <c r="AT22" i="7"/>
  <c r="AT23" i="7"/>
  <c r="AT24" i="7"/>
  <c r="AT25" i="7"/>
  <c r="AT26" i="7"/>
  <c r="AT27" i="7"/>
  <c r="AT28" i="7"/>
  <c r="AT29" i="7"/>
  <c r="AT30" i="7"/>
  <c r="AT31" i="7"/>
  <c r="AT32" i="7"/>
  <c r="AT33" i="7"/>
  <c r="AT34" i="7"/>
  <c r="AT35" i="7"/>
  <c r="AT36" i="7"/>
  <c r="AT37" i="7"/>
  <c r="AT38" i="7"/>
  <c r="AT39" i="7"/>
  <c r="AT40" i="7"/>
  <c r="AT41" i="7"/>
  <c r="AT42" i="7"/>
  <c r="AT43" i="7"/>
  <c r="AT44" i="7"/>
  <c r="AT45" i="7"/>
  <c r="AT46" i="7"/>
  <c r="AT47" i="7"/>
  <c r="AT48" i="7"/>
  <c r="AT49" i="7"/>
  <c r="AT50" i="7"/>
  <c r="AT51" i="7"/>
  <c r="AT52" i="7"/>
  <c r="AT53" i="7"/>
  <c r="AT54" i="7"/>
  <c r="AT55" i="7"/>
  <c r="AT56" i="7"/>
  <c r="AT57" i="7"/>
  <c r="AT58" i="7"/>
  <c r="AT59" i="7"/>
  <c r="AT60" i="7"/>
  <c r="AT61" i="7"/>
  <c r="AT62" i="7"/>
  <c r="AT63" i="7"/>
  <c r="AT64" i="7"/>
  <c r="AT65" i="7"/>
  <c r="AT66" i="7"/>
  <c r="AT67" i="7"/>
  <c r="AT68" i="7"/>
  <c r="AT69" i="7"/>
  <c r="AT70" i="7"/>
  <c r="AT71" i="7"/>
  <c r="AT72" i="7"/>
  <c r="AT73" i="7"/>
  <c r="AT74" i="7"/>
  <c r="AT75" i="7"/>
  <c r="AT76" i="7"/>
  <c r="AT77" i="7"/>
  <c r="AT78" i="7"/>
  <c r="AT79" i="7"/>
  <c r="AT80" i="7"/>
  <c r="AT81" i="7"/>
  <c r="AT82" i="7"/>
  <c r="AT83" i="7"/>
  <c r="AT84" i="7"/>
  <c r="AT85" i="7"/>
  <c r="AT86" i="7"/>
  <c r="AT87" i="7"/>
  <c r="AT88" i="7"/>
  <c r="AT89" i="7"/>
  <c r="AT90" i="7"/>
  <c r="AT91" i="7"/>
  <c r="AT92" i="7"/>
  <c r="AT93" i="7"/>
  <c r="AT94" i="7"/>
  <c r="AT95" i="7"/>
  <c r="AT96" i="7"/>
  <c r="AT97" i="7"/>
  <c r="AT98" i="7"/>
  <c r="AT99" i="7"/>
  <c r="AT100" i="7"/>
  <c r="AT101" i="7"/>
  <c r="AT102" i="7"/>
  <c r="AT103" i="7"/>
  <c r="AT104" i="7"/>
  <c r="AT105" i="7"/>
  <c r="AT106" i="7"/>
  <c r="AT107" i="7"/>
  <c r="AT108" i="7"/>
  <c r="AT109" i="7"/>
  <c r="AT110" i="7"/>
  <c r="AT111" i="7"/>
  <c r="AT112" i="7"/>
  <c r="AT113" i="7"/>
  <c r="AT114" i="7"/>
  <c r="AT115" i="7"/>
  <c r="AT116" i="7"/>
  <c r="AT117" i="7"/>
  <c r="AT118" i="7"/>
  <c r="AT119" i="7"/>
  <c r="AT120" i="7"/>
  <c r="AT121" i="7"/>
  <c r="AT122" i="7"/>
  <c r="AT123" i="7"/>
  <c r="AT124" i="7"/>
  <c r="AT125" i="7"/>
  <c r="AT126" i="7"/>
  <c r="AT127" i="7"/>
  <c r="AT128" i="7"/>
  <c r="AT129" i="7"/>
  <c r="AT130" i="7"/>
  <c r="AT131" i="7"/>
  <c r="AT132" i="7"/>
  <c r="AT133" i="7"/>
  <c r="AT134" i="7"/>
  <c r="AT135" i="7"/>
  <c r="AT136" i="7"/>
  <c r="AT137" i="7"/>
  <c r="AT138" i="7"/>
  <c r="AT139" i="7"/>
  <c r="AT140" i="7"/>
  <c r="AT141" i="7"/>
  <c r="AT142" i="7"/>
  <c r="AT143" i="7"/>
  <c r="AT144" i="7"/>
  <c r="AT145" i="7"/>
  <c r="AT146" i="7"/>
  <c r="AT147" i="7"/>
  <c r="AT148" i="7"/>
  <c r="AT149" i="7"/>
  <c r="AT150" i="7"/>
  <c r="AT151" i="7"/>
  <c r="AT152" i="7"/>
  <c r="AT153" i="7"/>
  <c r="AT154" i="7"/>
  <c r="AT155" i="7"/>
  <c r="AT156" i="7"/>
  <c r="AT157" i="7"/>
  <c r="AT158" i="7"/>
  <c r="AT159" i="7"/>
  <c r="AT160" i="7"/>
  <c r="AT161" i="7"/>
  <c r="AT162" i="7"/>
  <c r="AT163" i="7"/>
  <c r="AT164" i="7"/>
  <c r="AT165" i="7"/>
  <c r="AT166" i="7"/>
  <c r="AT167" i="7"/>
  <c r="AT168" i="7"/>
  <c r="AT169" i="7"/>
  <c r="AT170" i="7"/>
  <c r="AT171" i="7"/>
  <c r="AT172" i="7"/>
  <c r="AT173" i="7"/>
  <c r="AT174" i="7"/>
  <c r="AT175" i="7"/>
  <c r="AT176" i="7"/>
  <c r="AT177" i="7"/>
  <c r="AT178" i="7"/>
  <c r="AT179" i="7"/>
  <c r="AT180" i="7"/>
  <c r="AT181" i="7"/>
  <c r="AT182" i="7"/>
  <c r="AT183" i="7"/>
  <c r="AT184" i="7"/>
  <c r="AT185" i="7"/>
  <c r="AT186" i="7"/>
  <c r="AT187" i="7"/>
  <c r="AT188" i="7"/>
  <c r="AT189" i="7"/>
  <c r="AT190" i="7"/>
  <c r="AT191" i="7"/>
  <c r="AT192" i="7"/>
  <c r="AT193" i="7"/>
  <c r="AT194" i="7"/>
  <c r="AT195" i="7"/>
  <c r="AT196" i="7"/>
  <c r="AT197" i="7"/>
  <c r="AT198" i="7"/>
  <c r="AT199" i="7"/>
  <c r="AT200" i="7"/>
  <c r="AT201" i="7"/>
  <c r="AT202" i="7"/>
  <c r="AT203" i="7"/>
  <c r="AT204" i="7"/>
  <c r="AT205" i="7"/>
  <c r="AT206" i="7"/>
  <c r="AT207" i="7"/>
  <c r="AT208" i="7"/>
  <c r="AT209" i="7"/>
  <c r="AT210" i="7"/>
  <c r="AT211" i="7"/>
  <c r="AT212" i="7"/>
  <c r="AT213" i="7"/>
  <c r="AT214" i="7"/>
  <c r="AT215" i="7"/>
  <c r="AT216" i="7"/>
  <c r="AT217" i="7"/>
  <c r="AT218" i="7"/>
  <c r="AT219" i="7"/>
  <c r="AT220" i="7"/>
  <c r="AT221" i="7"/>
  <c r="AT222" i="7"/>
  <c r="AT223" i="7"/>
  <c r="AT224" i="7"/>
  <c r="AT225" i="7"/>
  <c r="AT226" i="7"/>
  <c r="AT227" i="7"/>
  <c r="AT228" i="7"/>
  <c r="AT229" i="7"/>
  <c r="AT230" i="7"/>
  <c r="AT231" i="7"/>
  <c r="AT232" i="7"/>
  <c r="AT233" i="7"/>
  <c r="AT234" i="7"/>
  <c r="AT235" i="7"/>
  <c r="AT236" i="7"/>
  <c r="AT237" i="7"/>
  <c r="AT238" i="7"/>
  <c r="AT239" i="7"/>
  <c r="AT240" i="7"/>
  <c r="AT241" i="7"/>
  <c r="AT242" i="7"/>
  <c r="AT243" i="7"/>
  <c r="AT244" i="7"/>
  <c r="AT245" i="7"/>
  <c r="AT246" i="7"/>
  <c r="AT247" i="7"/>
  <c r="AT248" i="7"/>
  <c r="AT249" i="7"/>
  <c r="AT250" i="7"/>
  <c r="AT251" i="7"/>
  <c r="AT252" i="7"/>
  <c r="AT253" i="7"/>
  <c r="AT254" i="7"/>
  <c r="AT255" i="7"/>
  <c r="AT256" i="7"/>
  <c r="AT257" i="7"/>
  <c r="AT258" i="7"/>
  <c r="AT259" i="7"/>
  <c r="AT260" i="7"/>
  <c r="AT261" i="7"/>
  <c r="AT262" i="7"/>
  <c r="AT263" i="7"/>
  <c r="AT264" i="7"/>
  <c r="AT265" i="7"/>
  <c r="AT266" i="7"/>
  <c r="AT267" i="7"/>
  <c r="AT268" i="7"/>
  <c r="AT269" i="7"/>
  <c r="AT270" i="7"/>
  <c r="AT271" i="7"/>
  <c r="AT272" i="7"/>
  <c r="AT273" i="7"/>
  <c r="AT274" i="7"/>
  <c r="AT275" i="7"/>
  <c r="AT276" i="7"/>
  <c r="AT277" i="7"/>
  <c r="AT278" i="7"/>
  <c r="AT279" i="7"/>
  <c r="AT280" i="7"/>
  <c r="AT281" i="7"/>
  <c r="AT282" i="7"/>
  <c r="AT283" i="7"/>
  <c r="AT284" i="7"/>
  <c r="AT285" i="7"/>
  <c r="AT286" i="7"/>
  <c r="AT287" i="7"/>
  <c r="AT288" i="7"/>
  <c r="AT289" i="7"/>
  <c r="AT290" i="7"/>
  <c r="AT291" i="7"/>
  <c r="AT292" i="7"/>
  <c r="AT293" i="7"/>
  <c r="AT294" i="7"/>
  <c r="AT295" i="7"/>
  <c r="AT296" i="7"/>
  <c r="AT297" i="7"/>
  <c r="AT298" i="7"/>
  <c r="AT299" i="7"/>
  <c r="AT300" i="7"/>
  <c r="AT301" i="7"/>
  <c r="AT302" i="7"/>
  <c r="AT303" i="7"/>
  <c r="AT304" i="7"/>
  <c r="AT305" i="7"/>
  <c r="AT306" i="7"/>
  <c r="AT307" i="7"/>
  <c r="AT308" i="7"/>
  <c r="AT309" i="7"/>
  <c r="AT310" i="7"/>
  <c r="AT311" i="7"/>
  <c r="AT312" i="7"/>
  <c r="AT313" i="7"/>
  <c r="AT314" i="7"/>
  <c r="AT315" i="7"/>
  <c r="AT316" i="7"/>
  <c r="AT317" i="7"/>
  <c r="AT318" i="7"/>
  <c r="AT319" i="7"/>
  <c r="AT320" i="7"/>
  <c r="AT321" i="7"/>
  <c r="AT322" i="7"/>
  <c r="AT323" i="7"/>
  <c r="AT324" i="7"/>
  <c r="AT325" i="7"/>
  <c r="AT326" i="7"/>
  <c r="AT327" i="7"/>
  <c r="AT328" i="7"/>
  <c r="AT329" i="7"/>
  <c r="AT330" i="7"/>
  <c r="AT331" i="7"/>
  <c r="AT332" i="7"/>
  <c r="AT333" i="7"/>
  <c r="AT334" i="7"/>
  <c r="AT335" i="7"/>
  <c r="AT336" i="7"/>
  <c r="AP14" i="7"/>
  <c r="AP16" i="7"/>
  <c r="AP18" i="7"/>
  <c r="AP20" i="7"/>
  <c r="AP21" i="7"/>
  <c r="AP22" i="7"/>
  <c r="AP23" i="7"/>
  <c r="AP24" i="7"/>
  <c r="AP25" i="7"/>
  <c r="AP26" i="7"/>
  <c r="AP27" i="7"/>
  <c r="AP28" i="7"/>
  <c r="AP29" i="7"/>
  <c r="AP30" i="7"/>
  <c r="AP31" i="7"/>
  <c r="AP32" i="7"/>
  <c r="AP33" i="7"/>
  <c r="AP34" i="7"/>
  <c r="AP35" i="7"/>
  <c r="AP36" i="7"/>
  <c r="AP37" i="7"/>
  <c r="AP38" i="7"/>
  <c r="AP39" i="7"/>
  <c r="AP40" i="7"/>
  <c r="AP41" i="7"/>
  <c r="AP42" i="7"/>
  <c r="AP43" i="7"/>
  <c r="AP44" i="7"/>
  <c r="AP45" i="7"/>
  <c r="AP46" i="7"/>
  <c r="AP47" i="7"/>
  <c r="AP48" i="7"/>
  <c r="AP49" i="7"/>
  <c r="AP50" i="7"/>
  <c r="AP51" i="7"/>
  <c r="AP52" i="7"/>
  <c r="AP53" i="7"/>
  <c r="AP54" i="7"/>
  <c r="AP55" i="7"/>
  <c r="AP56" i="7"/>
  <c r="AP57" i="7"/>
  <c r="AP58" i="7"/>
  <c r="AP59" i="7"/>
  <c r="AP60" i="7"/>
  <c r="AP61" i="7"/>
  <c r="AP62" i="7"/>
  <c r="AP63" i="7"/>
  <c r="AP64" i="7"/>
  <c r="AP65" i="7"/>
  <c r="AP66" i="7"/>
  <c r="AP67" i="7"/>
  <c r="AP68" i="7"/>
  <c r="AP69" i="7"/>
  <c r="AP70" i="7"/>
  <c r="AP71" i="7"/>
  <c r="AP72" i="7"/>
  <c r="AP73" i="7"/>
  <c r="AP74" i="7"/>
  <c r="AP75" i="7"/>
  <c r="AP76" i="7"/>
  <c r="AP77" i="7"/>
  <c r="AP78" i="7"/>
  <c r="AP79" i="7"/>
  <c r="AP80" i="7"/>
  <c r="AP81" i="7"/>
  <c r="AP82" i="7"/>
  <c r="AP83" i="7"/>
  <c r="AP84" i="7"/>
  <c r="AP85" i="7"/>
  <c r="AP86" i="7"/>
  <c r="AP87" i="7"/>
  <c r="AP88" i="7"/>
  <c r="AP89" i="7"/>
  <c r="AP90" i="7"/>
  <c r="AP91" i="7"/>
  <c r="AP92" i="7"/>
  <c r="AP93" i="7"/>
  <c r="AP94" i="7"/>
  <c r="AP95" i="7"/>
  <c r="AP96" i="7"/>
  <c r="AP97" i="7"/>
  <c r="AP98" i="7"/>
  <c r="AP99" i="7"/>
  <c r="AP100" i="7"/>
  <c r="AP101" i="7"/>
  <c r="AP102" i="7"/>
  <c r="AP103" i="7"/>
  <c r="AP104" i="7"/>
  <c r="AP105" i="7"/>
  <c r="AP106" i="7"/>
  <c r="AP107" i="7"/>
  <c r="AP108" i="7"/>
  <c r="AP109" i="7"/>
  <c r="AP110" i="7"/>
  <c r="AP111" i="7"/>
  <c r="AP112" i="7"/>
  <c r="AP113" i="7"/>
  <c r="AP114" i="7"/>
  <c r="AP115" i="7"/>
  <c r="AP116" i="7"/>
  <c r="AP117" i="7"/>
  <c r="AP118" i="7"/>
  <c r="AP119" i="7"/>
  <c r="AP120" i="7"/>
  <c r="AP121" i="7"/>
  <c r="AP122" i="7"/>
  <c r="AP123" i="7"/>
  <c r="AP124" i="7"/>
  <c r="AP125" i="7"/>
  <c r="AP126" i="7"/>
  <c r="AP127" i="7"/>
  <c r="AP128" i="7"/>
  <c r="AP129" i="7"/>
  <c r="AP130" i="7"/>
  <c r="AP131" i="7"/>
  <c r="AP132" i="7"/>
  <c r="AP133" i="7"/>
  <c r="AP134" i="7"/>
  <c r="AP135" i="7"/>
  <c r="AP136" i="7"/>
  <c r="AP137" i="7"/>
  <c r="AP138" i="7"/>
  <c r="AP139" i="7"/>
  <c r="AP140" i="7"/>
  <c r="AP141" i="7"/>
  <c r="AP142" i="7"/>
  <c r="AP143" i="7"/>
  <c r="AP144" i="7"/>
  <c r="AP145" i="7"/>
  <c r="AP146" i="7"/>
  <c r="AP147" i="7"/>
  <c r="AP148" i="7"/>
  <c r="AP149" i="7"/>
  <c r="AP150" i="7"/>
  <c r="AP151" i="7"/>
  <c r="AP152" i="7"/>
  <c r="AP153" i="7"/>
  <c r="AP154" i="7"/>
  <c r="AP155" i="7"/>
  <c r="AP156" i="7"/>
  <c r="AP157" i="7"/>
  <c r="AP158" i="7"/>
  <c r="AP159" i="7"/>
  <c r="AP160" i="7"/>
  <c r="AP161" i="7"/>
  <c r="AP162" i="7"/>
  <c r="AP163" i="7"/>
  <c r="AP164" i="7"/>
  <c r="AP165" i="7"/>
  <c r="AP166" i="7"/>
  <c r="AP167" i="7"/>
  <c r="AP168" i="7"/>
  <c r="AP169" i="7"/>
  <c r="AP170" i="7"/>
  <c r="AP171" i="7"/>
  <c r="AP172" i="7"/>
  <c r="AP173" i="7"/>
  <c r="AP174" i="7"/>
  <c r="AP175" i="7"/>
  <c r="AP176" i="7"/>
  <c r="AP177" i="7"/>
  <c r="AP178" i="7"/>
  <c r="AP179" i="7"/>
  <c r="AP180" i="7"/>
  <c r="AP181" i="7"/>
  <c r="AP182" i="7"/>
  <c r="AP183" i="7"/>
  <c r="AP184" i="7"/>
  <c r="AP185" i="7"/>
  <c r="AP186" i="7"/>
  <c r="AP187" i="7"/>
  <c r="AP188" i="7"/>
  <c r="AP189" i="7"/>
  <c r="AP190" i="7"/>
  <c r="AP191" i="7"/>
  <c r="AP192" i="7"/>
  <c r="AP193" i="7"/>
  <c r="AP194" i="7"/>
  <c r="AP195" i="7"/>
  <c r="AP196" i="7"/>
  <c r="AP197" i="7"/>
  <c r="AP198" i="7"/>
  <c r="AP199" i="7"/>
  <c r="AP200" i="7"/>
  <c r="AP201" i="7"/>
  <c r="AP202" i="7"/>
  <c r="AP203" i="7"/>
  <c r="AP204" i="7"/>
  <c r="AP205" i="7"/>
  <c r="AP206" i="7"/>
  <c r="AP207" i="7"/>
  <c r="AP208" i="7"/>
  <c r="AP209" i="7"/>
  <c r="AP210" i="7"/>
  <c r="AP211" i="7"/>
  <c r="AP212" i="7"/>
  <c r="AP213" i="7"/>
  <c r="AP214" i="7"/>
  <c r="AP215" i="7"/>
  <c r="AP216" i="7"/>
  <c r="AP217" i="7"/>
  <c r="AP218" i="7"/>
  <c r="AP219" i="7"/>
  <c r="AP220" i="7"/>
  <c r="AP221" i="7"/>
  <c r="AP222" i="7"/>
  <c r="AP223" i="7"/>
  <c r="AP224" i="7"/>
  <c r="AP225" i="7"/>
  <c r="AP226" i="7"/>
  <c r="AP227" i="7"/>
  <c r="AP228" i="7"/>
  <c r="AP229" i="7"/>
  <c r="AP230" i="7"/>
  <c r="AP231" i="7"/>
  <c r="AP232" i="7"/>
  <c r="AP233" i="7"/>
  <c r="AP234" i="7"/>
  <c r="AP235" i="7"/>
  <c r="AP236" i="7"/>
  <c r="AP237" i="7"/>
  <c r="AP238" i="7"/>
  <c r="AP239" i="7"/>
  <c r="AP240" i="7"/>
  <c r="AP241" i="7"/>
  <c r="AP242" i="7"/>
  <c r="AP243" i="7"/>
  <c r="AP244" i="7"/>
  <c r="AP245" i="7"/>
  <c r="AP246" i="7"/>
  <c r="AP247" i="7"/>
  <c r="AP248" i="7"/>
  <c r="AP249" i="7"/>
  <c r="AP250" i="7"/>
  <c r="AP251" i="7"/>
  <c r="AP252" i="7"/>
  <c r="AP253" i="7"/>
  <c r="AP254" i="7"/>
  <c r="AP255" i="7"/>
  <c r="AP256" i="7"/>
  <c r="AP257" i="7"/>
  <c r="AP258" i="7"/>
  <c r="AP259" i="7"/>
  <c r="AP260" i="7"/>
  <c r="AP261" i="7"/>
  <c r="AP262" i="7"/>
  <c r="AP263" i="7"/>
  <c r="AP264" i="7"/>
  <c r="AP265" i="7"/>
  <c r="AP266" i="7"/>
  <c r="AP267" i="7"/>
  <c r="AP268" i="7"/>
  <c r="AP269" i="7"/>
  <c r="AP270" i="7"/>
  <c r="AP271" i="7"/>
  <c r="AP272" i="7"/>
  <c r="AP273" i="7"/>
  <c r="AP274" i="7"/>
  <c r="AP275" i="7"/>
  <c r="AP276" i="7"/>
  <c r="AP277" i="7"/>
  <c r="AP278" i="7"/>
  <c r="AP279" i="7"/>
  <c r="AP280" i="7"/>
  <c r="AP281" i="7"/>
  <c r="AP282" i="7"/>
  <c r="AP283" i="7"/>
  <c r="AP284" i="7"/>
  <c r="AP285" i="7"/>
  <c r="AP286" i="7"/>
  <c r="AP287" i="7"/>
  <c r="AP288" i="7"/>
  <c r="AP289" i="7"/>
  <c r="AP290" i="7"/>
  <c r="AP291" i="7"/>
  <c r="AP292" i="7"/>
  <c r="AP293" i="7"/>
  <c r="AP294" i="7"/>
  <c r="AP295" i="7"/>
  <c r="AP296" i="7"/>
  <c r="AP297" i="7"/>
  <c r="AP298" i="7"/>
  <c r="AP299" i="7"/>
  <c r="AP300" i="7"/>
  <c r="AP301" i="7"/>
  <c r="AP302" i="7"/>
  <c r="AP303" i="7"/>
  <c r="AP304" i="7"/>
  <c r="AP305" i="7"/>
  <c r="AP306" i="7"/>
  <c r="AP307" i="7"/>
  <c r="AP308" i="7"/>
  <c r="AP309" i="7"/>
  <c r="AP310" i="7"/>
  <c r="AP311" i="7"/>
  <c r="AP312" i="7"/>
  <c r="AP313" i="7"/>
  <c r="AP314" i="7"/>
  <c r="AP315" i="7"/>
  <c r="AP316" i="7"/>
  <c r="AP317" i="7"/>
  <c r="AP318" i="7"/>
  <c r="AP319" i="7"/>
  <c r="AP320" i="7"/>
  <c r="AP321" i="7"/>
  <c r="AP322" i="7"/>
  <c r="AP323" i="7"/>
  <c r="AP324" i="7"/>
  <c r="AP325" i="7"/>
  <c r="AP326" i="7"/>
  <c r="AP327" i="7"/>
  <c r="AP328" i="7"/>
  <c r="AP329" i="7"/>
  <c r="AP330" i="7"/>
  <c r="AP331" i="7"/>
  <c r="AP332" i="7"/>
  <c r="AP333" i="7"/>
  <c r="AP334" i="7"/>
  <c r="AP335" i="7"/>
  <c r="AP336" i="7"/>
  <c r="AL14" i="7"/>
  <c r="AL16" i="7"/>
  <c r="AL18" i="7"/>
  <c r="AL20" i="7"/>
  <c r="AL21" i="7"/>
  <c r="AL22" i="7"/>
  <c r="AL23" i="7"/>
  <c r="AL24" i="7"/>
  <c r="AL25" i="7"/>
  <c r="AL26" i="7"/>
  <c r="AL27" i="7"/>
  <c r="AL28" i="7"/>
  <c r="AL29" i="7"/>
  <c r="AL30" i="7"/>
  <c r="AL31" i="7"/>
  <c r="AL32" i="7"/>
  <c r="AL33" i="7"/>
  <c r="AL34" i="7"/>
  <c r="AL35" i="7"/>
  <c r="AL36" i="7"/>
  <c r="AL37" i="7"/>
  <c r="AL38" i="7"/>
  <c r="AL39" i="7"/>
  <c r="AL40" i="7"/>
  <c r="AL41" i="7"/>
  <c r="AL42" i="7"/>
  <c r="AL43" i="7"/>
  <c r="AL44" i="7"/>
  <c r="AL45" i="7"/>
  <c r="AL46" i="7"/>
  <c r="AL47" i="7"/>
  <c r="AL48" i="7"/>
  <c r="AL49" i="7"/>
  <c r="AL50" i="7"/>
  <c r="AL51" i="7"/>
  <c r="AL52" i="7"/>
  <c r="AL53" i="7"/>
  <c r="AL54" i="7"/>
  <c r="AL55" i="7"/>
  <c r="AL56" i="7"/>
  <c r="AL57" i="7"/>
  <c r="AL58" i="7"/>
  <c r="AL59" i="7"/>
  <c r="AL60" i="7"/>
  <c r="AL61" i="7"/>
  <c r="AL62" i="7"/>
  <c r="AL63" i="7"/>
  <c r="AL64" i="7"/>
  <c r="AL65" i="7"/>
  <c r="AL66" i="7"/>
  <c r="AL67" i="7"/>
  <c r="AL68" i="7"/>
  <c r="AL69" i="7"/>
  <c r="AL70" i="7"/>
  <c r="AL71" i="7"/>
  <c r="AL72" i="7"/>
  <c r="AL73" i="7"/>
  <c r="AL74" i="7"/>
  <c r="AL75" i="7"/>
  <c r="AL76" i="7"/>
  <c r="AL77" i="7"/>
  <c r="AL78" i="7"/>
  <c r="AL79" i="7"/>
  <c r="AL80" i="7"/>
  <c r="AL81" i="7"/>
  <c r="AL82" i="7"/>
  <c r="AL83" i="7"/>
  <c r="AL84" i="7"/>
  <c r="AL85" i="7"/>
  <c r="AL86" i="7"/>
  <c r="AL87" i="7"/>
  <c r="AL88" i="7"/>
  <c r="AL89" i="7"/>
  <c r="AL90" i="7"/>
  <c r="AL91" i="7"/>
  <c r="AL92" i="7"/>
  <c r="AL93" i="7"/>
  <c r="AL94" i="7"/>
  <c r="AL95" i="7"/>
  <c r="AL96" i="7"/>
  <c r="AL97" i="7"/>
  <c r="AL98" i="7"/>
  <c r="AL99" i="7"/>
  <c r="AL100" i="7"/>
  <c r="AL101" i="7"/>
  <c r="AL102" i="7"/>
  <c r="AL103" i="7"/>
  <c r="AL104" i="7"/>
  <c r="AL105" i="7"/>
  <c r="AL106" i="7"/>
  <c r="AL107" i="7"/>
  <c r="AL108" i="7"/>
  <c r="AL109" i="7"/>
  <c r="AL110" i="7"/>
  <c r="AL111" i="7"/>
  <c r="AL112" i="7"/>
  <c r="AL113" i="7"/>
  <c r="AL114" i="7"/>
  <c r="AL115" i="7"/>
  <c r="AL116" i="7"/>
  <c r="AL117" i="7"/>
  <c r="AL118" i="7"/>
  <c r="AL119" i="7"/>
  <c r="AL120" i="7"/>
  <c r="AL121" i="7"/>
  <c r="AL122" i="7"/>
  <c r="AL123" i="7"/>
  <c r="AL124" i="7"/>
  <c r="AL125" i="7"/>
  <c r="AL126" i="7"/>
  <c r="AL127" i="7"/>
  <c r="AL128" i="7"/>
  <c r="AL129" i="7"/>
  <c r="AL130" i="7"/>
  <c r="AL131" i="7"/>
  <c r="AL132" i="7"/>
  <c r="AL133" i="7"/>
  <c r="AL134" i="7"/>
  <c r="AL135" i="7"/>
  <c r="AL136" i="7"/>
  <c r="AL137" i="7"/>
  <c r="AL138" i="7"/>
  <c r="AL139" i="7"/>
  <c r="AL140" i="7"/>
  <c r="AL141" i="7"/>
  <c r="AL142" i="7"/>
  <c r="AL143" i="7"/>
  <c r="AL144" i="7"/>
  <c r="AL145" i="7"/>
  <c r="AL146" i="7"/>
  <c r="AL147" i="7"/>
  <c r="AL148" i="7"/>
  <c r="AL149" i="7"/>
  <c r="AL150" i="7"/>
  <c r="AL151" i="7"/>
  <c r="AL152" i="7"/>
  <c r="AL153" i="7"/>
  <c r="AL154" i="7"/>
  <c r="AL155" i="7"/>
  <c r="AL156" i="7"/>
  <c r="AL157" i="7"/>
  <c r="AL158" i="7"/>
  <c r="AL159" i="7"/>
  <c r="AL160" i="7"/>
  <c r="AL161" i="7"/>
  <c r="AL162" i="7"/>
  <c r="AL163" i="7"/>
  <c r="AL164" i="7"/>
  <c r="AL165" i="7"/>
  <c r="AL166" i="7"/>
  <c r="AL167" i="7"/>
  <c r="AL168" i="7"/>
  <c r="AL169" i="7"/>
  <c r="AL170" i="7"/>
  <c r="AL171" i="7"/>
  <c r="AL172" i="7"/>
  <c r="AL173" i="7"/>
  <c r="AL174" i="7"/>
  <c r="AL175" i="7"/>
  <c r="AL176" i="7"/>
  <c r="AL177" i="7"/>
  <c r="AL178" i="7"/>
  <c r="AL179" i="7"/>
  <c r="AL180" i="7"/>
  <c r="AL181" i="7"/>
  <c r="AL182" i="7"/>
  <c r="AL183" i="7"/>
  <c r="AL184" i="7"/>
  <c r="AL185" i="7"/>
  <c r="AL186" i="7"/>
  <c r="AL187" i="7"/>
  <c r="AL188" i="7"/>
  <c r="AL189" i="7"/>
  <c r="AL190" i="7"/>
  <c r="AL191" i="7"/>
  <c r="AL192" i="7"/>
  <c r="AL193" i="7"/>
  <c r="AL194" i="7"/>
  <c r="AL195" i="7"/>
  <c r="AL196" i="7"/>
  <c r="AL197" i="7"/>
  <c r="AL198" i="7"/>
  <c r="AL199" i="7"/>
  <c r="AL200" i="7"/>
  <c r="AL201" i="7"/>
  <c r="AL202" i="7"/>
  <c r="AL203" i="7"/>
  <c r="AL204" i="7"/>
  <c r="AL205" i="7"/>
  <c r="AL206" i="7"/>
  <c r="AL207" i="7"/>
  <c r="AL208" i="7"/>
  <c r="AL209" i="7"/>
  <c r="AL210" i="7"/>
  <c r="AL211" i="7"/>
  <c r="AL212" i="7"/>
  <c r="AL213" i="7"/>
  <c r="AL214" i="7"/>
  <c r="AL215" i="7"/>
  <c r="AL216" i="7"/>
  <c r="AL217" i="7"/>
  <c r="AL218" i="7"/>
  <c r="AL219" i="7"/>
  <c r="AL220" i="7"/>
  <c r="AL221" i="7"/>
  <c r="AL222" i="7"/>
  <c r="AL223" i="7"/>
  <c r="AL224" i="7"/>
  <c r="AL225" i="7"/>
  <c r="AL226" i="7"/>
  <c r="AL227" i="7"/>
  <c r="AL228" i="7"/>
  <c r="AL229" i="7"/>
  <c r="AL230" i="7"/>
  <c r="AL231" i="7"/>
  <c r="AL232" i="7"/>
  <c r="AL233" i="7"/>
  <c r="AL234" i="7"/>
  <c r="AL235" i="7"/>
  <c r="AL236" i="7"/>
  <c r="AL237" i="7"/>
  <c r="AL238" i="7"/>
  <c r="AL239" i="7"/>
  <c r="AL240" i="7"/>
  <c r="AL241" i="7"/>
  <c r="AL242" i="7"/>
  <c r="AL243" i="7"/>
  <c r="AL244" i="7"/>
  <c r="AL245" i="7"/>
  <c r="AL246" i="7"/>
  <c r="AL247" i="7"/>
  <c r="AL248" i="7"/>
  <c r="AL249" i="7"/>
  <c r="AL250" i="7"/>
  <c r="AL251" i="7"/>
  <c r="AL252" i="7"/>
  <c r="AL253" i="7"/>
  <c r="AL254" i="7"/>
  <c r="AL255" i="7"/>
  <c r="AL256" i="7"/>
  <c r="AL257" i="7"/>
  <c r="AL258" i="7"/>
  <c r="AL259" i="7"/>
  <c r="AL260" i="7"/>
  <c r="AL261" i="7"/>
  <c r="AL262" i="7"/>
  <c r="AL263" i="7"/>
  <c r="AL264" i="7"/>
  <c r="AL265" i="7"/>
  <c r="AL266" i="7"/>
  <c r="AL267" i="7"/>
  <c r="AL268" i="7"/>
  <c r="AL269" i="7"/>
  <c r="AL270" i="7"/>
  <c r="AL271" i="7"/>
  <c r="AL272" i="7"/>
  <c r="AL273" i="7"/>
  <c r="AL274" i="7"/>
  <c r="AL275" i="7"/>
  <c r="AL276" i="7"/>
  <c r="AL277" i="7"/>
  <c r="AL278" i="7"/>
  <c r="AL279" i="7"/>
  <c r="AL280" i="7"/>
  <c r="AL281" i="7"/>
  <c r="AL282" i="7"/>
  <c r="AL283" i="7"/>
  <c r="AL284" i="7"/>
  <c r="AL285" i="7"/>
  <c r="AL286" i="7"/>
  <c r="AL287" i="7"/>
  <c r="AL288" i="7"/>
  <c r="AL289" i="7"/>
  <c r="AL290" i="7"/>
  <c r="AL291" i="7"/>
  <c r="AL292" i="7"/>
  <c r="AL293" i="7"/>
  <c r="AL294" i="7"/>
  <c r="AL295" i="7"/>
  <c r="AL296" i="7"/>
  <c r="AL297" i="7"/>
  <c r="AL298" i="7"/>
  <c r="AL299" i="7"/>
  <c r="AL300" i="7"/>
  <c r="AL301" i="7"/>
  <c r="AL302" i="7"/>
  <c r="AL303" i="7"/>
  <c r="AL304" i="7"/>
  <c r="AL305" i="7"/>
  <c r="AL306" i="7"/>
  <c r="AL307" i="7"/>
  <c r="AL308" i="7"/>
  <c r="AL309" i="7"/>
  <c r="AL310" i="7"/>
  <c r="AL311" i="7"/>
  <c r="AL312" i="7"/>
  <c r="AL313" i="7"/>
  <c r="AL314" i="7"/>
  <c r="AL315" i="7"/>
  <c r="AL316" i="7"/>
  <c r="AL317" i="7"/>
  <c r="AL318" i="7"/>
  <c r="AL319" i="7"/>
  <c r="AL320" i="7"/>
  <c r="AL321" i="7"/>
  <c r="AL322" i="7"/>
  <c r="AL323" i="7"/>
  <c r="AL324" i="7"/>
  <c r="AL325" i="7"/>
  <c r="AL326" i="7"/>
  <c r="AL327" i="7"/>
  <c r="AL328" i="7"/>
  <c r="AL329" i="7"/>
  <c r="AL330" i="7"/>
  <c r="AL331" i="7"/>
  <c r="AL332" i="7"/>
  <c r="AL333" i="7"/>
  <c r="AL334" i="7"/>
  <c r="AL335" i="7"/>
  <c r="AL336" i="7"/>
  <c r="AH14" i="7"/>
  <c r="AH16" i="7"/>
  <c r="AH18" i="7"/>
  <c r="AH20" i="7"/>
  <c r="AH21" i="7"/>
  <c r="AH22" i="7"/>
  <c r="AH23" i="7"/>
  <c r="AH24" i="7"/>
  <c r="AH25" i="7"/>
  <c r="AH26" i="7"/>
  <c r="AH27" i="7"/>
  <c r="AH28" i="7"/>
  <c r="AH29" i="7"/>
  <c r="AH30" i="7"/>
  <c r="AH31" i="7"/>
  <c r="AH32" i="7"/>
  <c r="AH33" i="7"/>
  <c r="AH34" i="7"/>
  <c r="AH35" i="7"/>
  <c r="AH36" i="7"/>
  <c r="AH37" i="7"/>
  <c r="AH38" i="7"/>
  <c r="AH39" i="7"/>
  <c r="AH40" i="7"/>
  <c r="AH41" i="7"/>
  <c r="AH42" i="7"/>
  <c r="AH43" i="7"/>
  <c r="AH44" i="7"/>
  <c r="AH45" i="7"/>
  <c r="AH46" i="7"/>
  <c r="AH47" i="7"/>
  <c r="AH48" i="7"/>
  <c r="AH49" i="7"/>
  <c r="AH50" i="7"/>
  <c r="AH51" i="7"/>
  <c r="AH52" i="7"/>
  <c r="AH53" i="7"/>
  <c r="AH54" i="7"/>
  <c r="AH55" i="7"/>
  <c r="AH56" i="7"/>
  <c r="AH57" i="7"/>
  <c r="AH58" i="7"/>
  <c r="AH59" i="7"/>
  <c r="AH60" i="7"/>
  <c r="AH61" i="7"/>
  <c r="AH62" i="7"/>
  <c r="AH63" i="7"/>
  <c r="AH64" i="7"/>
  <c r="AH65" i="7"/>
  <c r="AH66" i="7"/>
  <c r="AH67" i="7"/>
  <c r="AH68" i="7"/>
  <c r="AH69" i="7"/>
  <c r="AH70" i="7"/>
  <c r="AH71" i="7"/>
  <c r="AH72" i="7"/>
  <c r="AH73" i="7"/>
  <c r="AH74" i="7"/>
  <c r="AH75" i="7"/>
  <c r="AH76" i="7"/>
  <c r="AH77" i="7"/>
  <c r="AH78" i="7"/>
  <c r="AH79" i="7"/>
  <c r="AH80" i="7"/>
  <c r="AH81" i="7"/>
  <c r="AH82" i="7"/>
  <c r="AH83" i="7"/>
  <c r="AH84" i="7"/>
  <c r="AH85" i="7"/>
  <c r="AH86" i="7"/>
  <c r="AH87" i="7"/>
  <c r="AH88" i="7"/>
  <c r="AH89" i="7"/>
  <c r="AH90" i="7"/>
  <c r="AH91" i="7"/>
  <c r="AH92" i="7"/>
  <c r="AH94" i="7"/>
  <c r="AH95" i="7"/>
  <c r="AH96" i="7"/>
  <c r="AH97" i="7"/>
  <c r="AH98" i="7"/>
  <c r="AH99" i="7"/>
  <c r="AH100" i="7"/>
  <c r="AH101" i="7"/>
  <c r="AH102" i="7"/>
  <c r="AH103" i="7"/>
  <c r="AH104" i="7"/>
  <c r="AH105" i="7"/>
  <c r="AH106" i="7"/>
  <c r="AH107" i="7"/>
  <c r="AH108" i="7"/>
  <c r="AH109" i="7"/>
  <c r="AH110" i="7"/>
  <c r="AH111" i="7"/>
  <c r="AH112" i="7"/>
  <c r="AH113" i="7"/>
  <c r="AH114" i="7"/>
  <c r="AH115" i="7"/>
  <c r="AH116" i="7"/>
  <c r="AH117" i="7"/>
  <c r="AH118" i="7"/>
  <c r="AH119" i="7"/>
  <c r="AH120" i="7"/>
  <c r="AH121" i="7"/>
  <c r="AH122" i="7"/>
  <c r="AH123" i="7"/>
  <c r="AH124" i="7"/>
  <c r="AH125" i="7"/>
  <c r="AH126" i="7"/>
  <c r="AH127" i="7"/>
  <c r="AH128" i="7"/>
  <c r="AH129" i="7"/>
  <c r="AH130" i="7"/>
  <c r="AH131" i="7"/>
  <c r="AH132" i="7"/>
  <c r="AH133" i="7"/>
  <c r="AH134" i="7"/>
  <c r="AH135" i="7"/>
  <c r="AH136" i="7"/>
  <c r="AH137" i="7"/>
  <c r="AH138" i="7"/>
  <c r="AH139" i="7"/>
  <c r="AH140" i="7"/>
  <c r="AH141" i="7"/>
  <c r="AH142" i="7"/>
  <c r="AH143" i="7"/>
  <c r="AH144" i="7"/>
  <c r="AH145" i="7"/>
  <c r="AH146" i="7"/>
  <c r="AH147" i="7"/>
  <c r="AH148" i="7"/>
  <c r="AH149" i="7"/>
  <c r="AH150" i="7"/>
  <c r="AH151" i="7"/>
  <c r="AH152" i="7"/>
  <c r="AH153" i="7"/>
  <c r="AH154" i="7"/>
  <c r="AH155" i="7"/>
  <c r="AH156" i="7"/>
  <c r="AH157" i="7"/>
  <c r="AH158" i="7"/>
  <c r="AH159" i="7"/>
  <c r="AH160" i="7"/>
  <c r="AH161" i="7"/>
  <c r="AH162" i="7"/>
  <c r="AH163" i="7"/>
  <c r="AH164" i="7"/>
  <c r="AH165" i="7"/>
  <c r="AH166" i="7"/>
  <c r="AH167" i="7"/>
  <c r="AH168" i="7"/>
  <c r="AH169" i="7"/>
  <c r="AH170" i="7"/>
  <c r="AH171" i="7"/>
  <c r="AH172" i="7"/>
  <c r="AH173" i="7"/>
  <c r="AH174" i="7"/>
  <c r="AH175" i="7"/>
  <c r="AH176" i="7"/>
  <c r="AH177" i="7"/>
  <c r="AH178" i="7"/>
  <c r="AH179" i="7"/>
  <c r="AH180" i="7"/>
  <c r="AH181" i="7"/>
  <c r="AH182" i="7"/>
  <c r="AH183" i="7"/>
  <c r="AH184" i="7"/>
  <c r="AH185" i="7"/>
  <c r="AH186" i="7"/>
  <c r="AH187" i="7"/>
  <c r="AH188" i="7"/>
  <c r="AH189" i="7"/>
  <c r="AH190" i="7"/>
  <c r="AH191" i="7"/>
  <c r="AH192" i="7"/>
  <c r="AH193" i="7"/>
  <c r="AH194" i="7"/>
  <c r="AH195" i="7"/>
  <c r="AH196" i="7"/>
  <c r="AH197" i="7"/>
  <c r="AH198" i="7"/>
  <c r="AH199" i="7"/>
  <c r="AH200" i="7"/>
  <c r="AH201" i="7"/>
  <c r="AH202" i="7"/>
  <c r="AH203" i="7"/>
  <c r="AH204" i="7"/>
  <c r="AH205" i="7"/>
  <c r="AH206" i="7"/>
  <c r="AH207" i="7"/>
  <c r="AH208" i="7"/>
  <c r="AH209" i="7"/>
  <c r="AH210" i="7"/>
  <c r="AH211" i="7"/>
  <c r="AH212" i="7"/>
  <c r="AH213" i="7"/>
  <c r="AH214" i="7"/>
  <c r="AH215" i="7"/>
  <c r="AH216" i="7"/>
  <c r="AH217" i="7"/>
  <c r="AH218" i="7"/>
  <c r="AH219" i="7"/>
  <c r="AH220" i="7"/>
  <c r="AH221" i="7"/>
  <c r="AH222" i="7"/>
  <c r="AH223" i="7"/>
  <c r="AH224" i="7"/>
  <c r="AH225" i="7"/>
  <c r="AH226" i="7"/>
  <c r="AH227" i="7"/>
  <c r="AH228" i="7"/>
  <c r="AH229" i="7"/>
  <c r="AH230" i="7"/>
  <c r="AH231" i="7"/>
  <c r="AH232" i="7"/>
  <c r="AH233" i="7"/>
  <c r="AH234" i="7"/>
  <c r="AH236" i="7"/>
  <c r="AH237" i="7"/>
  <c r="AH238" i="7"/>
  <c r="AH239" i="7"/>
  <c r="AH240" i="7"/>
  <c r="AH241" i="7"/>
  <c r="AH242" i="7"/>
  <c r="AH243" i="7"/>
  <c r="AH244" i="7"/>
  <c r="AH245" i="7"/>
  <c r="AH246" i="7"/>
  <c r="AH247" i="7"/>
  <c r="AH248" i="7"/>
  <c r="AH249" i="7"/>
  <c r="AH250" i="7"/>
  <c r="AH251" i="7"/>
  <c r="AH252" i="7"/>
  <c r="AH253" i="7"/>
  <c r="AH254" i="7"/>
  <c r="AH255" i="7"/>
  <c r="AH256" i="7"/>
  <c r="AH257" i="7"/>
  <c r="AH258" i="7"/>
  <c r="AH259" i="7"/>
  <c r="AH260" i="7"/>
  <c r="AH261" i="7"/>
  <c r="AH262" i="7"/>
  <c r="AH263" i="7"/>
  <c r="AH264" i="7"/>
  <c r="AH265" i="7"/>
  <c r="AH266" i="7"/>
  <c r="AH267" i="7"/>
  <c r="AH268" i="7"/>
  <c r="AH269" i="7"/>
  <c r="AH270" i="7"/>
  <c r="AH271" i="7"/>
  <c r="AH272" i="7"/>
  <c r="AH273" i="7"/>
  <c r="AH274" i="7"/>
  <c r="AH275" i="7"/>
  <c r="AH276" i="7"/>
  <c r="AH277" i="7"/>
  <c r="AH278" i="7"/>
  <c r="AH279" i="7"/>
  <c r="AH280" i="7"/>
  <c r="AH281" i="7"/>
  <c r="AH282" i="7"/>
  <c r="AH283" i="7"/>
  <c r="AH284" i="7"/>
  <c r="AH285" i="7"/>
  <c r="AH286" i="7"/>
  <c r="AH287" i="7"/>
  <c r="AH288" i="7"/>
  <c r="AH289" i="7"/>
  <c r="AH290" i="7"/>
  <c r="AH291" i="7"/>
  <c r="AH292" i="7"/>
  <c r="AH293" i="7"/>
  <c r="AH294" i="7"/>
  <c r="AH295" i="7"/>
  <c r="AH296" i="7"/>
  <c r="AH297" i="7"/>
  <c r="AH298" i="7"/>
  <c r="AH299" i="7"/>
  <c r="AH300" i="7"/>
  <c r="AH301" i="7"/>
  <c r="AH302" i="7"/>
  <c r="AH303" i="7"/>
  <c r="AH304" i="7"/>
  <c r="AH305" i="7"/>
  <c r="AH306" i="7"/>
  <c r="AH307" i="7"/>
  <c r="AH308" i="7"/>
  <c r="AH309" i="7"/>
  <c r="AH310" i="7"/>
  <c r="AH311" i="7"/>
  <c r="AH312" i="7"/>
  <c r="AH313" i="7"/>
  <c r="AH314" i="7"/>
  <c r="AH315" i="7"/>
  <c r="AH316" i="7"/>
  <c r="AH317" i="7"/>
  <c r="AH318" i="7"/>
  <c r="AH319" i="7"/>
  <c r="AH320" i="7"/>
  <c r="AH321" i="7"/>
  <c r="AH322" i="7"/>
  <c r="AH323" i="7"/>
  <c r="AH324" i="7"/>
  <c r="AH325" i="7"/>
  <c r="AH326" i="7"/>
  <c r="AH327" i="7"/>
  <c r="AH328" i="7"/>
  <c r="AH329" i="7"/>
  <c r="AH330" i="7"/>
  <c r="AH331" i="7"/>
  <c r="AH332" i="7"/>
  <c r="AH333" i="7"/>
  <c r="AH334" i="7"/>
  <c r="AH335" i="7"/>
  <c r="AH336" i="7"/>
  <c r="AD14" i="7"/>
  <c r="AD16" i="7"/>
  <c r="AD18" i="7"/>
  <c r="AD20" i="7"/>
  <c r="AD21" i="7"/>
  <c r="AD22" i="7"/>
  <c r="AD23" i="7"/>
  <c r="AD24" i="7"/>
  <c r="AD25" i="7"/>
  <c r="AD26" i="7"/>
  <c r="AD27" i="7"/>
  <c r="AD28" i="7"/>
  <c r="AD29" i="7"/>
  <c r="AD30" i="7"/>
  <c r="AD31" i="7"/>
  <c r="AD32" i="7"/>
  <c r="AD33" i="7"/>
  <c r="AD34" i="7"/>
  <c r="AD35" i="7"/>
  <c r="AD36" i="7"/>
  <c r="AD37" i="7"/>
  <c r="AD38" i="7"/>
  <c r="AD39" i="7"/>
  <c r="AD40" i="7"/>
  <c r="AD41" i="7"/>
  <c r="AD42" i="7"/>
  <c r="AD43" i="7"/>
  <c r="AD44" i="7"/>
  <c r="AD45" i="7"/>
  <c r="AD46" i="7"/>
  <c r="AD47" i="7"/>
  <c r="AD48" i="7"/>
  <c r="AD49" i="7"/>
  <c r="AD50" i="7"/>
  <c r="AD51" i="7"/>
  <c r="AD52" i="7"/>
  <c r="AD53" i="7"/>
  <c r="AD54" i="7"/>
  <c r="AD55" i="7"/>
  <c r="AD56" i="7"/>
  <c r="AD57" i="7"/>
  <c r="AD58" i="7"/>
  <c r="AD59" i="7"/>
  <c r="AD60" i="7"/>
  <c r="AD61" i="7"/>
  <c r="AD62" i="7"/>
  <c r="AD63" i="7"/>
  <c r="AD64" i="7"/>
  <c r="AD65" i="7"/>
  <c r="AD66" i="7"/>
  <c r="AD67" i="7"/>
  <c r="AD68" i="7"/>
  <c r="AD69" i="7"/>
  <c r="AD70" i="7"/>
  <c r="AD71" i="7"/>
  <c r="AD72" i="7"/>
  <c r="AD73" i="7"/>
  <c r="AD74" i="7"/>
  <c r="AD75" i="7"/>
  <c r="AD76" i="7"/>
  <c r="AD77" i="7"/>
  <c r="AD78" i="7"/>
  <c r="AD79" i="7"/>
  <c r="AD80" i="7"/>
  <c r="AD81" i="7"/>
  <c r="AD82" i="7"/>
  <c r="AD83" i="7"/>
  <c r="AD84" i="7"/>
  <c r="AD85" i="7"/>
  <c r="AD86" i="7"/>
  <c r="AD87" i="7"/>
  <c r="AD88" i="7"/>
  <c r="AD89" i="7"/>
  <c r="AD90" i="7"/>
  <c r="AD91" i="7"/>
  <c r="AD92" i="7"/>
  <c r="AD94" i="7"/>
  <c r="AD95" i="7"/>
  <c r="AD96" i="7"/>
  <c r="AD97" i="7"/>
  <c r="AD98" i="7"/>
  <c r="AD99" i="7"/>
  <c r="AD100" i="7"/>
  <c r="AD101" i="7"/>
  <c r="AD102" i="7"/>
  <c r="AD103" i="7"/>
  <c r="AD104" i="7"/>
  <c r="AD105" i="7"/>
  <c r="AD106" i="7"/>
  <c r="AD107" i="7"/>
  <c r="AD108" i="7"/>
  <c r="AD109" i="7"/>
  <c r="AD110" i="7"/>
  <c r="AD111" i="7"/>
  <c r="AD112" i="7"/>
  <c r="AD113" i="7"/>
  <c r="AD114" i="7"/>
  <c r="AD115" i="7"/>
  <c r="AD116" i="7"/>
  <c r="AD117" i="7"/>
  <c r="AD118" i="7"/>
  <c r="AD119" i="7"/>
  <c r="AD120" i="7"/>
  <c r="AD121" i="7"/>
  <c r="AD122" i="7"/>
  <c r="AD123" i="7"/>
  <c r="AD124" i="7"/>
  <c r="AD125" i="7"/>
  <c r="AD126" i="7"/>
  <c r="AD127" i="7"/>
  <c r="AD128" i="7"/>
  <c r="AD129" i="7"/>
  <c r="AD130" i="7"/>
  <c r="AD131" i="7"/>
  <c r="AD132" i="7"/>
  <c r="AD133" i="7"/>
  <c r="AD134" i="7"/>
  <c r="AD135" i="7"/>
  <c r="AD136" i="7"/>
  <c r="AD137" i="7"/>
  <c r="AD138" i="7"/>
  <c r="AD139" i="7"/>
  <c r="AD140" i="7"/>
  <c r="AD141" i="7"/>
  <c r="AD142" i="7"/>
  <c r="AD143" i="7"/>
  <c r="AD144" i="7"/>
  <c r="AD145" i="7"/>
  <c r="AD146" i="7"/>
  <c r="AD147" i="7"/>
  <c r="AD148" i="7"/>
  <c r="AD149" i="7"/>
  <c r="AD150" i="7"/>
  <c r="AD151" i="7"/>
  <c r="AD152" i="7"/>
  <c r="AD153" i="7"/>
  <c r="AD154" i="7"/>
  <c r="AD155" i="7"/>
  <c r="AD156" i="7"/>
  <c r="AD157" i="7"/>
  <c r="AD158" i="7"/>
  <c r="AD159" i="7"/>
  <c r="AD160" i="7"/>
  <c r="AD161" i="7"/>
  <c r="AD162" i="7"/>
  <c r="AD163" i="7"/>
  <c r="AD164" i="7"/>
  <c r="AD165" i="7"/>
  <c r="AD166" i="7"/>
  <c r="AD167" i="7"/>
  <c r="AD168" i="7"/>
  <c r="AD169" i="7"/>
  <c r="AD170" i="7"/>
  <c r="AD171" i="7"/>
  <c r="AD172" i="7"/>
  <c r="AD173" i="7"/>
  <c r="AD174" i="7"/>
  <c r="AD175" i="7"/>
  <c r="AD176" i="7"/>
  <c r="AD177" i="7"/>
  <c r="AD178" i="7"/>
  <c r="AD179" i="7"/>
  <c r="AD180" i="7"/>
  <c r="AD181" i="7"/>
  <c r="AD182" i="7"/>
  <c r="AD183" i="7"/>
  <c r="AD184" i="7"/>
  <c r="AD185" i="7"/>
  <c r="AD186" i="7"/>
  <c r="AD187" i="7"/>
  <c r="AD188" i="7"/>
  <c r="AD189" i="7"/>
  <c r="AD190" i="7"/>
  <c r="AD191" i="7"/>
  <c r="AD192" i="7"/>
  <c r="AD193" i="7"/>
  <c r="AD194" i="7"/>
  <c r="AD195" i="7"/>
  <c r="AD196" i="7"/>
  <c r="AD197" i="7"/>
  <c r="AD198" i="7"/>
  <c r="AD199" i="7"/>
  <c r="AD200" i="7"/>
  <c r="AD201" i="7"/>
  <c r="AD202" i="7"/>
  <c r="AD203" i="7"/>
  <c r="AD204" i="7"/>
  <c r="AD205" i="7"/>
  <c r="AD206" i="7"/>
  <c r="AD207" i="7"/>
  <c r="AD208" i="7"/>
  <c r="AD209" i="7"/>
  <c r="AD210" i="7"/>
  <c r="AD211" i="7"/>
  <c r="AD212" i="7"/>
  <c r="AD213" i="7"/>
  <c r="AD214" i="7"/>
  <c r="AD215" i="7"/>
  <c r="AD216" i="7"/>
  <c r="AD217" i="7"/>
  <c r="AD218" i="7"/>
  <c r="AD219" i="7"/>
  <c r="AD220" i="7"/>
  <c r="AD221" i="7"/>
  <c r="AD222" i="7"/>
  <c r="AD223" i="7"/>
  <c r="AD224" i="7"/>
  <c r="AD225" i="7"/>
  <c r="AD226" i="7"/>
  <c r="AD227" i="7"/>
  <c r="AD228" i="7"/>
  <c r="AD229" i="7"/>
  <c r="AD230" i="7"/>
  <c r="AD231" i="7"/>
  <c r="AD232" i="7"/>
  <c r="AD233" i="7"/>
  <c r="AD234" i="7"/>
  <c r="AD236" i="7"/>
  <c r="AD237" i="7"/>
  <c r="AD238" i="7"/>
  <c r="AD239" i="7"/>
  <c r="AD240" i="7"/>
  <c r="AD241" i="7"/>
  <c r="AD242" i="7"/>
  <c r="AD243" i="7"/>
  <c r="AD244" i="7"/>
  <c r="AD245" i="7"/>
  <c r="AD246" i="7"/>
  <c r="AD247" i="7"/>
  <c r="AD248" i="7"/>
  <c r="AD249" i="7"/>
  <c r="AD250" i="7"/>
  <c r="AD251" i="7"/>
  <c r="AD252" i="7"/>
  <c r="AD253" i="7"/>
  <c r="AD254" i="7"/>
  <c r="AD255" i="7"/>
  <c r="AD256" i="7"/>
  <c r="AD257" i="7"/>
  <c r="AD258" i="7"/>
  <c r="AD259" i="7"/>
  <c r="AD260" i="7"/>
  <c r="AD261" i="7"/>
  <c r="AD262" i="7"/>
  <c r="AD263" i="7"/>
  <c r="AD264" i="7"/>
  <c r="AD265" i="7"/>
  <c r="AD266" i="7"/>
  <c r="AD267" i="7"/>
  <c r="AD268" i="7"/>
  <c r="AD269" i="7"/>
  <c r="AD270" i="7"/>
  <c r="AD271" i="7"/>
  <c r="AD272" i="7"/>
  <c r="AD273" i="7"/>
  <c r="AD274" i="7"/>
  <c r="AD275" i="7"/>
  <c r="AD276" i="7"/>
  <c r="AD277" i="7"/>
  <c r="AD278" i="7"/>
  <c r="AD279" i="7"/>
  <c r="AD280" i="7"/>
  <c r="AD281" i="7"/>
  <c r="AD282" i="7"/>
  <c r="AD283" i="7"/>
  <c r="AD284" i="7"/>
  <c r="AD285" i="7"/>
  <c r="AD286" i="7"/>
  <c r="AD287" i="7"/>
  <c r="AD288" i="7"/>
  <c r="AD289" i="7"/>
  <c r="AD290" i="7"/>
  <c r="AD291" i="7"/>
  <c r="AD292" i="7"/>
  <c r="AD293" i="7"/>
  <c r="AD294" i="7"/>
  <c r="AD295" i="7"/>
  <c r="AD296" i="7"/>
  <c r="AD297" i="7"/>
  <c r="AD298" i="7"/>
  <c r="AD299" i="7"/>
  <c r="AD300" i="7"/>
  <c r="AD301" i="7"/>
  <c r="AD302" i="7"/>
  <c r="AD303" i="7"/>
  <c r="AD304" i="7"/>
  <c r="AD305" i="7"/>
  <c r="AD306" i="7"/>
  <c r="AD307" i="7"/>
  <c r="AD308" i="7"/>
  <c r="AD309" i="7"/>
  <c r="AD310" i="7"/>
  <c r="AD311" i="7"/>
  <c r="AD312" i="7"/>
  <c r="AD313" i="7"/>
  <c r="AD314" i="7"/>
  <c r="AD315" i="7"/>
  <c r="AD316" i="7"/>
  <c r="AD317" i="7"/>
  <c r="AD318" i="7"/>
  <c r="AD319" i="7"/>
  <c r="AD320" i="7"/>
  <c r="AD321" i="7"/>
  <c r="AD322" i="7"/>
  <c r="AD323" i="7"/>
  <c r="AD324" i="7"/>
  <c r="AD325" i="7"/>
  <c r="AD326" i="7"/>
  <c r="AD327" i="7"/>
  <c r="AD328" i="7"/>
  <c r="AD329" i="7"/>
  <c r="AD330" i="7"/>
  <c r="AD331" i="7"/>
  <c r="AD332" i="7"/>
  <c r="AD333" i="7"/>
  <c r="AD334" i="7"/>
  <c r="AD335" i="7"/>
  <c r="AD336" i="7"/>
  <c r="Z14" i="7"/>
  <c r="Z16" i="7"/>
  <c r="Z18" i="7"/>
  <c r="Z20" i="7"/>
  <c r="Z21" i="7"/>
  <c r="Z22" i="7"/>
  <c r="Z23" i="7"/>
  <c r="Z24" i="7"/>
  <c r="Z25" i="7"/>
  <c r="Z26" i="7"/>
  <c r="Z27" i="7"/>
  <c r="Z28" i="7"/>
  <c r="Z29" i="7"/>
  <c r="Z30" i="7"/>
  <c r="Z31" i="7"/>
  <c r="Z32" i="7"/>
  <c r="Z33" i="7"/>
  <c r="Z34" i="7"/>
  <c r="Z35" i="7"/>
  <c r="Z36" i="7"/>
  <c r="Z37" i="7"/>
  <c r="Z38" i="7"/>
  <c r="Z39" i="7"/>
  <c r="Z40" i="7"/>
  <c r="Z41" i="7"/>
  <c r="Z42" i="7"/>
  <c r="Z43" i="7"/>
  <c r="Z44" i="7"/>
  <c r="Z45" i="7"/>
  <c r="Z46" i="7"/>
  <c r="Z47" i="7"/>
  <c r="Z48" i="7"/>
  <c r="Z49" i="7"/>
  <c r="Z50" i="7"/>
  <c r="Z51" i="7"/>
  <c r="Z52" i="7"/>
  <c r="Z53" i="7"/>
  <c r="Z54" i="7"/>
  <c r="Z55" i="7"/>
  <c r="Z56" i="7"/>
  <c r="Z57" i="7"/>
  <c r="Z58" i="7"/>
  <c r="Z59" i="7"/>
  <c r="Z60" i="7"/>
  <c r="Z61" i="7"/>
  <c r="Z62" i="7"/>
  <c r="Z63" i="7"/>
  <c r="Z64" i="7"/>
  <c r="Z65" i="7"/>
  <c r="Z66" i="7"/>
  <c r="Z67" i="7"/>
  <c r="Z68" i="7"/>
  <c r="Z69" i="7"/>
  <c r="Z70" i="7"/>
  <c r="Z71" i="7"/>
  <c r="Z72" i="7"/>
  <c r="Z73" i="7"/>
  <c r="Z74" i="7"/>
  <c r="Z75" i="7"/>
  <c r="Z76" i="7"/>
  <c r="Z77" i="7"/>
  <c r="Z78" i="7"/>
  <c r="Z79" i="7"/>
  <c r="Z80" i="7"/>
  <c r="Z81" i="7"/>
  <c r="Z82" i="7"/>
  <c r="Z83" i="7"/>
  <c r="Z84" i="7"/>
  <c r="Z85" i="7"/>
  <c r="Z86" i="7"/>
  <c r="Z87" i="7"/>
  <c r="Z88" i="7"/>
  <c r="Z89" i="7"/>
  <c r="Z90" i="7"/>
  <c r="Z91" i="7"/>
  <c r="Z92" i="7"/>
  <c r="Z94" i="7"/>
  <c r="Z95" i="7"/>
  <c r="Z96" i="7"/>
  <c r="Z97" i="7"/>
  <c r="Z98" i="7"/>
  <c r="Z99" i="7"/>
  <c r="Z100" i="7"/>
  <c r="Z101" i="7"/>
  <c r="Z102" i="7"/>
  <c r="Z103" i="7"/>
  <c r="Z104" i="7"/>
  <c r="Z105" i="7"/>
  <c r="Z106" i="7"/>
  <c r="Z107" i="7"/>
  <c r="Z108" i="7"/>
  <c r="Z109" i="7"/>
  <c r="Z110" i="7"/>
  <c r="Z111" i="7"/>
  <c r="Z112" i="7"/>
  <c r="Z113" i="7"/>
  <c r="Z114" i="7"/>
  <c r="Z115" i="7"/>
  <c r="Z116" i="7"/>
  <c r="Z117" i="7"/>
  <c r="Z118" i="7"/>
  <c r="Z119" i="7"/>
  <c r="Z120" i="7"/>
  <c r="Z121" i="7"/>
  <c r="Z122" i="7"/>
  <c r="Z123" i="7"/>
  <c r="Z124" i="7"/>
  <c r="Z125" i="7"/>
  <c r="Z126" i="7"/>
  <c r="Z127" i="7"/>
  <c r="Z128" i="7"/>
  <c r="Z129" i="7"/>
  <c r="Z130" i="7"/>
  <c r="Z131" i="7"/>
  <c r="Z132" i="7"/>
  <c r="Z133" i="7"/>
  <c r="Z134" i="7"/>
  <c r="Z135" i="7"/>
  <c r="Z136" i="7"/>
  <c r="Z137" i="7"/>
  <c r="Z138" i="7"/>
  <c r="Z139" i="7"/>
  <c r="Z140" i="7"/>
  <c r="Z141" i="7"/>
  <c r="Z142" i="7"/>
  <c r="Z143" i="7"/>
  <c r="Z144" i="7"/>
  <c r="Z145" i="7"/>
  <c r="Z146" i="7"/>
  <c r="Z147" i="7"/>
  <c r="Z148" i="7"/>
  <c r="Z149" i="7"/>
  <c r="Z150" i="7"/>
  <c r="Z151" i="7"/>
  <c r="Z152" i="7"/>
  <c r="Z153" i="7"/>
  <c r="Z154" i="7"/>
  <c r="Z155" i="7"/>
  <c r="Z156" i="7"/>
  <c r="Z157" i="7"/>
  <c r="Z158" i="7"/>
  <c r="Z159" i="7"/>
  <c r="Z160" i="7"/>
  <c r="Z161" i="7"/>
  <c r="Z162" i="7"/>
  <c r="Z163" i="7"/>
  <c r="Z164" i="7"/>
  <c r="Z165" i="7"/>
  <c r="Z166" i="7"/>
  <c r="Z167" i="7"/>
  <c r="Z168" i="7"/>
  <c r="Z169" i="7"/>
  <c r="Z170" i="7"/>
  <c r="Z171" i="7"/>
  <c r="Z172" i="7"/>
  <c r="Z173" i="7"/>
  <c r="Z174" i="7"/>
  <c r="Z175" i="7"/>
  <c r="Z176" i="7"/>
  <c r="Z177" i="7"/>
  <c r="Z178" i="7"/>
  <c r="Z179" i="7"/>
  <c r="Z180" i="7"/>
  <c r="Z181" i="7"/>
  <c r="Z182" i="7"/>
  <c r="Z183" i="7"/>
  <c r="Z184" i="7"/>
  <c r="Z185" i="7"/>
  <c r="Z186" i="7"/>
  <c r="Z187" i="7"/>
  <c r="Z188" i="7"/>
  <c r="Z189" i="7"/>
  <c r="Z190" i="7"/>
  <c r="Z191" i="7"/>
  <c r="Z192" i="7"/>
  <c r="Z193" i="7"/>
  <c r="Z194" i="7"/>
  <c r="Z195" i="7"/>
  <c r="Z196" i="7"/>
  <c r="Z197" i="7"/>
  <c r="Z198" i="7"/>
  <c r="Z199" i="7"/>
  <c r="Z200" i="7"/>
  <c r="Z201" i="7"/>
  <c r="Z202" i="7"/>
  <c r="Z203" i="7"/>
  <c r="Z204" i="7"/>
  <c r="Z205" i="7"/>
  <c r="Z206" i="7"/>
  <c r="Z207" i="7"/>
  <c r="Z208" i="7"/>
  <c r="Z209" i="7"/>
  <c r="Z210" i="7"/>
  <c r="Z211" i="7"/>
  <c r="Z212" i="7"/>
  <c r="Z213" i="7"/>
  <c r="Z214" i="7"/>
  <c r="Z215" i="7"/>
  <c r="Z216" i="7"/>
  <c r="Z217" i="7"/>
  <c r="Z218" i="7"/>
  <c r="Z219" i="7"/>
  <c r="Z220" i="7"/>
  <c r="Z221" i="7"/>
  <c r="Z222" i="7"/>
  <c r="Z223" i="7"/>
  <c r="Z224" i="7"/>
  <c r="Z225" i="7"/>
  <c r="Z226" i="7"/>
  <c r="Z227" i="7"/>
  <c r="Z228" i="7"/>
  <c r="Z229" i="7"/>
  <c r="Z230" i="7"/>
  <c r="Z231" i="7"/>
  <c r="Z232" i="7"/>
  <c r="Z233" i="7"/>
  <c r="Z234" i="7"/>
  <c r="Z236" i="7"/>
  <c r="Z237" i="7"/>
  <c r="Z238" i="7"/>
  <c r="Z239" i="7"/>
  <c r="Z240" i="7"/>
  <c r="Z241" i="7"/>
  <c r="Z242" i="7"/>
  <c r="Z243" i="7"/>
  <c r="Z244" i="7"/>
  <c r="Z245" i="7"/>
  <c r="Z246" i="7"/>
  <c r="Z247" i="7"/>
  <c r="Z248" i="7"/>
  <c r="Z249" i="7"/>
  <c r="Z250" i="7"/>
  <c r="Z251" i="7"/>
  <c r="Z252" i="7"/>
  <c r="Z253" i="7"/>
  <c r="Z254" i="7"/>
  <c r="Z255" i="7"/>
  <c r="Z256" i="7"/>
  <c r="Z257" i="7"/>
  <c r="Z258" i="7"/>
  <c r="Z259" i="7"/>
  <c r="Z260" i="7"/>
  <c r="Z261" i="7"/>
  <c r="Z262" i="7"/>
  <c r="Z263" i="7"/>
  <c r="Z264" i="7"/>
  <c r="Z265" i="7"/>
  <c r="Z266" i="7"/>
  <c r="Z267" i="7"/>
  <c r="Z268" i="7"/>
  <c r="Z269" i="7"/>
  <c r="Z270" i="7"/>
  <c r="Z271" i="7"/>
  <c r="Z272" i="7"/>
  <c r="Z273" i="7"/>
  <c r="Z274" i="7"/>
  <c r="Z275" i="7"/>
  <c r="Z276" i="7"/>
  <c r="Z277" i="7"/>
  <c r="Z278" i="7"/>
  <c r="Z279" i="7"/>
  <c r="Z280" i="7"/>
  <c r="Z281" i="7"/>
  <c r="Z282" i="7"/>
  <c r="Z283" i="7"/>
  <c r="Z284" i="7"/>
  <c r="Z285" i="7"/>
  <c r="Z286" i="7"/>
  <c r="Z287" i="7"/>
  <c r="Z288" i="7"/>
  <c r="Z289" i="7"/>
  <c r="Z290" i="7"/>
  <c r="Z291" i="7"/>
  <c r="Z292" i="7"/>
  <c r="Z293" i="7"/>
  <c r="Z294" i="7"/>
  <c r="Z295" i="7"/>
  <c r="Z296" i="7"/>
  <c r="Z297" i="7"/>
  <c r="Z298" i="7"/>
  <c r="Z299" i="7"/>
  <c r="Z300" i="7"/>
  <c r="Z301" i="7"/>
  <c r="Z302" i="7"/>
  <c r="Z303" i="7"/>
  <c r="Z304" i="7"/>
  <c r="Z305" i="7"/>
  <c r="Z306" i="7"/>
  <c r="Z307" i="7"/>
  <c r="Z308" i="7"/>
  <c r="Z309" i="7"/>
  <c r="Z310" i="7"/>
  <c r="Z311" i="7"/>
  <c r="Z312" i="7"/>
  <c r="Z313" i="7"/>
  <c r="Z314" i="7"/>
  <c r="Z315" i="7"/>
  <c r="Z316" i="7"/>
  <c r="Z317" i="7"/>
  <c r="Z318" i="7"/>
  <c r="Z319" i="7"/>
  <c r="Z320" i="7"/>
  <c r="Z321" i="7"/>
  <c r="Z322" i="7"/>
  <c r="Z323" i="7"/>
  <c r="Z324" i="7"/>
  <c r="Z325" i="7"/>
  <c r="Z326" i="7"/>
  <c r="Z327" i="7"/>
  <c r="Z328" i="7"/>
  <c r="Z329" i="7"/>
  <c r="Z330" i="7"/>
  <c r="Z331" i="7"/>
  <c r="Z332" i="7"/>
  <c r="Z333" i="7"/>
  <c r="Z334" i="7"/>
  <c r="Z335" i="7"/>
  <c r="Z336" i="7"/>
  <c r="V14" i="7"/>
  <c r="V16" i="7"/>
  <c r="V18" i="7"/>
  <c r="V20" i="7"/>
  <c r="V21" i="7"/>
  <c r="V22" i="7"/>
  <c r="V23" i="7"/>
  <c r="V24" i="7"/>
  <c r="V25" i="7"/>
  <c r="V26" i="7"/>
  <c r="V27" i="7"/>
  <c r="V28" i="7"/>
  <c r="V29" i="7"/>
  <c r="V30" i="7"/>
  <c r="V31" i="7"/>
  <c r="V32" i="7"/>
  <c r="V33" i="7"/>
  <c r="V34" i="7"/>
  <c r="V35" i="7"/>
  <c r="V36" i="7"/>
  <c r="V37" i="7"/>
  <c r="V38" i="7"/>
  <c r="V39" i="7"/>
  <c r="V40" i="7"/>
  <c r="V41" i="7"/>
  <c r="V42" i="7"/>
  <c r="V43" i="7"/>
  <c r="V44" i="7"/>
  <c r="V45" i="7"/>
  <c r="V46" i="7"/>
  <c r="V47" i="7"/>
  <c r="V48" i="7"/>
  <c r="V49" i="7"/>
  <c r="V50" i="7"/>
  <c r="V51" i="7"/>
  <c r="V52" i="7"/>
  <c r="V53" i="7"/>
  <c r="V54" i="7"/>
  <c r="V55" i="7"/>
  <c r="V56" i="7"/>
  <c r="V57" i="7"/>
  <c r="V58" i="7"/>
  <c r="V59" i="7"/>
  <c r="V60" i="7"/>
  <c r="V61" i="7"/>
  <c r="V62" i="7"/>
  <c r="V63" i="7"/>
  <c r="V64" i="7"/>
  <c r="V65" i="7"/>
  <c r="V66" i="7"/>
  <c r="V67" i="7"/>
  <c r="V68" i="7"/>
  <c r="V69" i="7"/>
  <c r="V70" i="7"/>
  <c r="V71" i="7"/>
  <c r="V72" i="7"/>
  <c r="V73" i="7"/>
  <c r="V74" i="7"/>
  <c r="V75" i="7"/>
  <c r="V76" i="7"/>
  <c r="V77" i="7"/>
  <c r="V78" i="7"/>
  <c r="V79" i="7"/>
  <c r="V80" i="7"/>
  <c r="V81" i="7"/>
  <c r="V82" i="7"/>
  <c r="V83" i="7"/>
  <c r="V84" i="7"/>
  <c r="V85" i="7"/>
  <c r="V86" i="7"/>
  <c r="V87" i="7"/>
  <c r="V88" i="7"/>
  <c r="V89" i="7"/>
  <c r="V90" i="7"/>
  <c r="V91" i="7"/>
  <c r="V92" i="7"/>
  <c r="V94" i="7"/>
  <c r="V95" i="7"/>
  <c r="V96" i="7"/>
  <c r="V97" i="7"/>
  <c r="V98" i="7"/>
  <c r="V99" i="7"/>
  <c r="V100" i="7"/>
  <c r="V101" i="7"/>
  <c r="V102" i="7"/>
  <c r="V103" i="7"/>
  <c r="V104" i="7"/>
  <c r="V105" i="7"/>
  <c r="V106" i="7"/>
  <c r="V107" i="7"/>
  <c r="V108" i="7"/>
  <c r="V109" i="7"/>
  <c r="V110" i="7"/>
  <c r="V111" i="7"/>
  <c r="V112" i="7"/>
  <c r="V113" i="7"/>
  <c r="V114" i="7"/>
  <c r="V115" i="7"/>
  <c r="V116" i="7"/>
  <c r="V117" i="7"/>
  <c r="V118" i="7"/>
  <c r="V119" i="7"/>
  <c r="V120" i="7"/>
  <c r="V121" i="7"/>
  <c r="V122" i="7"/>
  <c r="V123" i="7"/>
  <c r="V124" i="7"/>
  <c r="V125" i="7"/>
  <c r="V126" i="7"/>
  <c r="V127" i="7"/>
  <c r="V128" i="7"/>
  <c r="V129" i="7"/>
  <c r="V130" i="7"/>
  <c r="V131" i="7"/>
  <c r="V132" i="7"/>
  <c r="V133" i="7"/>
  <c r="V134" i="7"/>
  <c r="V135" i="7"/>
  <c r="V136" i="7"/>
  <c r="V137" i="7"/>
  <c r="V138" i="7"/>
  <c r="V139" i="7"/>
  <c r="V140" i="7"/>
  <c r="V141" i="7"/>
  <c r="V142" i="7"/>
  <c r="V143" i="7"/>
  <c r="V144" i="7"/>
  <c r="V145" i="7"/>
  <c r="V146" i="7"/>
  <c r="V147" i="7"/>
  <c r="V148" i="7"/>
  <c r="V149" i="7"/>
  <c r="V150" i="7"/>
  <c r="V151" i="7"/>
  <c r="V152" i="7"/>
  <c r="V153" i="7"/>
  <c r="V154" i="7"/>
  <c r="V155" i="7"/>
  <c r="V156" i="7"/>
  <c r="V157" i="7"/>
  <c r="V158" i="7"/>
  <c r="V159" i="7"/>
  <c r="V160" i="7"/>
  <c r="V161" i="7"/>
  <c r="V162" i="7"/>
  <c r="V163" i="7"/>
  <c r="V164" i="7"/>
  <c r="V165" i="7"/>
  <c r="V166" i="7"/>
  <c r="V167" i="7"/>
  <c r="V168" i="7"/>
  <c r="V169" i="7"/>
  <c r="V170" i="7"/>
  <c r="V171" i="7"/>
  <c r="V172" i="7"/>
  <c r="V173" i="7"/>
  <c r="V174" i="7"/>
  <c r="V175" i="7"/>
  <c r="V176" i="7"/>
  <c r="V177" i="7"/>
  <c r="V178" i="7"/>
  <c r="V179" i="7"/>
  <c r="V180" i="7"/>
  <c r="V181" i="7"/>
  <c r="V182" i="7"/>
  <c r="V183" i="7"/>
  <c r="V184" i="7"/>
  <c r="V185" i="7"/>
  <c r="V186" i="7"/>
  <c r="V187" i="7"/>
  <c r="V188" i="7"/>
  <c r="V189" i="7"/>
  <c r="V190" i="7"/>
  <c r="V191" i="7"/>
  <c r="V192" i="7"/>
  <c r="V193" i="7"/>
  <c r="V194" i="7"/>
  <c r="V195" i="7"/>
  <c r="V196" i="7"/>
  <c r="V197" i="7"/>
  <c r="V198" i="7"/>
  <c r="V199" i="7"/>
  <c r="V200" i="7"/>
  <c r="V201" i="7"/>
  <c r="V202" i="7"/>
  <c r="V203" i="7"/>
  <c r="V204" i="7"/>
  <c r="V205" i="7"/>
  <c r="V206" i="7"/>
  <c r="V207" i="7"/>
  <c r="V208" i="7"/>
  <c r="V209" i="7"/>
  <c r="V210" i="7"/>
  <c r="V211" i="7"/>
  <c r="V212" i="7"/>
  <c r="V213" i="7"/>
  <c r="V214" i="7"/>
  <c r="V215" i="7"/>
  <c r="V216" i="7"/>
  <c r="V217" i="7"/>
  <c r="V218" i="7"/>
  <c r="V219" i="7"/>
  <c r="V220" i="7"/>
  <c r="V221" i="7"/>
  <c r="V222" i="7"/>
  <c r="V223" i="7"/>
  <c r="V224" i="7"/>
  <c r="V225" i="7"/>
  <c r="V226" i="7"/>
  <c r="V227" i="7"/>
  <c r="V228" i="7"/>
  <c r="V229" i="7"/>
  <c r="V230" i="7"/>
  <c r="V231" i="7"/>
  <c r="V232" i="7"/>
  <c r="V233" i="7"/>
  <c r="V234" i="7"/>
  <c r="V236" i="7"/>
  <c r="V237" i="7"/>
  <c r="V238" i="7"/>
  <c r="V239" i="7"/>
  <c r="V240" i="7"/>
  <c r="V241" i="7"/>
  <c r="V242" i="7"/>
  <c r="V243" i="7"/>
  <c r="V244" i="7"/>
  <c r="V245" i="7"/>
  <c r="V246" i="7"/>
  <c r="V247" i="7"/>
  <c r="V248" i="7"/>
  <c r="V249" i="7"/>
  <c r="V250" i="7"/>
  <c r="V251" i="7"/>
  <c r="V252" i="7"/>
  <c r="V253" i="7"/>
  <c r="V254" i="7"/>
  <c r="V255" i="7"/>
  <c r="V256" i="7"/>
  <c r="V257" i="7"/>
  <c r="V258" i="7"/>
  <c r="V259" i="7"/>
  <c r="V260" i="7"/>
  <c r="V261" i="7"/>
  <c r="V262" i="7"/>
  <c r="V263" i="7"/>
  <c r="V264" i="7"/>
  <c r="V265" i="7"/>
  <c r="V266" i="7"/>
  <c r="V267" i="7"/>
  <c r="V268" i="7"/>
  <c r="V269" i="7"/>
  <c r="V270" i="7"/>
  <c r="V271" i="7"/>
  <c r="V272" i="7"/>
  <c r="V273" i="7"/>
  <c r="V274" i="7"/>
  <c r="V275" i="7"/>
  <c r="V276" i="7"/>
  <c r="V277" i="7"/>
  <c r="V278" i="7"/>
  <c r="V279" i="7"/>
  <c r="V280" i="7"/>
  <c r="V281" i="7"/>
  <c r="V282" i="7"/>
  <c r="V283" i="7"/>
  <c r="V284" i="7"/>
  <c r="V285" i="7"/>
  <c r="V286" i="7"/>
  <c r="V287" i="7"/>
  <c r="V288" i="7"/>
  <c r="V289" i="7"/>
  <c r="V290" i="7"/>
  <c r="V291" i="7"/>
  <c r="V292" i="7"/>
  <c r="V293" i="7"/>
  <c r="V294" i="7"/>
  <c r="V295" i="7"/>
  <c r="V296" i="7"/>
  <c r="V297" i="7"/>
  <c r="V298" i="7"/>
  <c r="V299" i="7"/>
  <c r="V300" i="7"/>
  <c r="V301" i="7"/>
  <c r="V302" i="7"/>
  <c r="V303" i="7"/>
  <c r="V304" i="7"/>
  <c r="V305" i="7"/>
  <c r="V306" i="7"/>
  <c r="V307" i="7"/>
  <c r="V308" i="7"/>
  <c r="V309" i="7"/>
  <c r="V310" i="7"/>
  <c r="V311" i="7"/>
  <c r="V312" i="7"/>
  <c r="V313" i="7"/>
  <c r="V314" i="7"/>
  <c r="V315" i="7"/>
  <c r="V316" i="7"/>
  <c r="V317" i="7"/>
  <c r="V318" i="7"/>
  <c r="V319" i="7"/>
  <c r="V320" i="7"/>
  <c r="V321" i="7"/>
  <c r="V322" i="7"/>
  <c r="V323" i="7"/>
  <c r="V324" i="7"/>
  <c r="V325" i="7"/>
  <c r="V326" i="7"/>
  <c r="V327" i="7"/>
  <c r="V328" i="7"/>
  <c r="V329" i="7"/>
  <c r="V330" i="7"/>
  <c r="V331" i="7"/>
  <c r="V332" i="7"/>
  <c r="V333" i="7"/>
  <c r="V334" i="7"/>
  <c r="V335" i="7"/>
  <c r="V336" i="7"/>
  <c r="N14" i="7"/>
  <c r="N16" i="7"/>
  <c r="N18"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63" i="7"/>
  <c r="N64" i="7"/>
  <c r="N65" i="7"/>
  <c r="N66" i="7"/>
  <c r="N67" i="7"/>
  <c r="N68" i="7"/>
  <c r="N69" i="7"/>
  <c r="N70" i="7"/>
  <c r="N71" i="7"/>
  <c r="N72" i="7"/>
  <c r="N73" i="7"/>
  <c r="N74" i="7"/>
  <c r="N75" i="7"/>
  <c r="N76" i="7"/>
  <c r="N77" i="7"/>
  <c r="N78" i="7"/>
  <c r="N79" i="7"/>
  <c r="N80" i="7"/>
  <c r="N81" i="7"/>
  <c r="N82" i="7"/>
  <c r="N83" i="7"/>
  <c r="N84" i="7"/>
  <c r="N85" i="7"/>
  <c r="N86" i="7"/>
  <c r="N87" i="7"/>
  <c r="N88" i="7"/>
  <c r="N89" i="7"/>
  <c r="N90" i="7"/>
  <c r="N91" i="7"/>
  <c r="N92" i="7"/>
  <c r="N94" i="7"/>
  <c r="N95" i="7"/>
  <c r="N96" i="7"/>
  <c r="N97" i="7"/>
  <c r="N98" i="7"/>
  <c r="N99" i="7"/>
  <c r="N100" i="7"/>
  <c r="N101" i="7"/>
  <c r="N102" i="7"/>
  <c r="N103" i="7"/>
  <c r="N104" i="7"/>
  <c r="N105" i="7"/>
  <c r="N106" i="7"/>
  <c r="N107" i="7"/>
  <c r="N108" i="7"/>
  <c r="N109" i="7"/>
  <c r="N110" i="7"/>
  <c r="N111" i="7"/>
  <c r="N112" i="7"/>
  <c r="N113" i="7"/>
  <c r="N114" i="7"/>
  <c r="N115" i="7"/>
  <c r="N116" i="7"/>
  <c r="N117" i="7"/>
  <c r="N118" i="7"/>
  <c r="N119" i="7"/>
  <c r="N120" i="7"/>
  <c r="N121" i="7"/>
  <c r="N122" i="7"/>
  <c r="N123" i="7"/>
  <c r="N124" i="7"/>
  <c r="N125" i="7"/>
  <c r="N126" i="7"/>
  <c r="N127" i="7"/>
  <c r="N128" i="7"/>
  <c r="N129" i="7"/>
  <c r="N130" i="7"/>
  <c r="N131" i="7"/>
  <c r="N132" i="7"/>
  <c r="N133" i="7"/>
  <c r="N134" i="7"/>
  <c r="N135" i="7"/>
  <c r="N136" i="7"/>
  <c r="N137" i="7"/>
  <c r="N138" i="7"/>
  <c r="N139" i="7"/>
  <c r="N140" i="7"/>
  <c r="N141" i="7"/>
  <c r="N142" i="7"/>
  <c r="N143" i="7"/>
  <c r="N144" i="7"/>
  <c r="N145" i="7"/>
  <c r="N146" i="7"/>
  <c r="N147" i="7"/>
  <c r="N148" i="7"/>
  <c r="N149" i="7"/>
  <c r="N150" i="7"/>
  <c r="N151" i="7"/>
  <c r="N152" i="7"/>
  <c r="N153" i="7"/>
  <c r="N154" i="7"/>
  <c r="N155" i="7"/>
  <c r="N156" i="7"/>
  <c r="N157" i="7"/>
  <c r="N158" i="7"/>
  <c r="N159" i="7"/>
  <c r="N160" i="7"/>
  <c r="N161" i="7"/>
  <c r="N162" i="7"/>
  <c r="N163" i="7"/>
  <c r="N164" i="7"/>
  <c r="N165" i="7"/>
  <c r="N166" i="7"/>
  <c r="N167" i="7"/>
  <c r="N168" i="7"/>
  <c r="N169" i="7"/>
  <c r="N170" i="7"/>
  <c r="N171" i="7"/>
  <c r="N172" i="7"/>
  <c r="N173" i="7"/>
  <c r="N174" i="7"/>
  <c r="N175" i="7"/>
  <c r="N176" i="7"/>
  <c r="N177" i="7"/>
  <c r="N178" i="7"/>
  <c r="N179" i="7"/>
  <c r="N180" i="7"/>
  <c r="N181" i="7"/>
  <c r="N182" i="7"/>
  <c r="N183" i="7"/>
  <c r="N184" i="7"/>
  <c r="N185" i="7"/>
  <c r="N186" i="7"/>
  <c r="N187" i="7"/>
  <c r="N188" i="7"/>
  <c r="N189" i="7"/>
  <c r="N190" i="7"/>
  <c r="N191" i="7"/>
  <c r="N192" i="7"/>
  <c r="N193" i="7"/>
  <c r="N194" i="7"/>
  <c r="N195" i="7"/>
  <c r="N196" i="7"/>
  <c r="N197" i="7"/>
  <c r="N198" i="7"/>
  <c r="N199" i="7"/>
  <c r="N200" i="7"/>
  <c r="N201" i="7"/>
  <c r="N202" i="7"/>
  <c r="N203" i="7"/>
  <c r="N204" i="7"/>
  <c r="N205" i="7"/>
  <c r="N206" i="7"/>
  <c r="N207" i="7"/>
  <c r="N208" i="7"/>
  <c r="N209" i="7"/>
  <c r="N210" i="7"/>
  <c r="N211" i="7"/>
  <c r="N212" i="7"/>
  <c r="N213" i="7"/>
  <c r="N214" i="7"/>
  <c r="N215" i="7"/>
  <c r="N216" i="7"/>
  <c r="N217" i="7"/>
  <c r="N218" i="7"/>
  <c r="N219" i="7"/>
  <c r="N220" i="7"/>
  <c r="N221" i="7"/>
  <c r="N222" i="7"/>
  <c r="N223" i="7"/>
  <c r="N224" i="7"/>
  <c r="N225" i="7"/>
  <c r="N226" i="7"/>
  <c r="N227" i="7"/>
  <c r="N228" i="7"/>
  <c r="N229" i="7"/>
  <c r="N230" i="7"/>
  <c r="N231" i="7"/>
  <c r="N232" i="7"/>
  <c r="N233" i="7"/>
  <c r="N234" i="7"/>
  <c r="N236" i="7"/>
  <c r="N237" i="7"/>
  <c r="N238" i="7"/>
  <c r="N239" i="7"/>
  <c r="N240" i="7"/>
  <c r="N241" i="7"/>
  <c r="N242" i="7"/>
  <c r="N243" i="7"/>
  <c r="N244" i="7"/>
  <c r="N245" i="7"/>
  <c r="N246" i="7"/>
  <c r="N247" i="7"/>
  <c r="N248" i="7"/>
  <c r="N249" i="7"/>
  <c r="N250" i="7"/>
  <c r="N251" i="7"/>
  <c r="N252" i="7"/>
  <c r="N253" i="7"/>
  <c r="N254" i="7"/>
  <c r="N255" i="7"/>
  <c r="N256" i="7"/>
  <c r="N257" i="7"/>
  <c r="N258" i="7"/>
  <c r="N259" i="7"/>
  <c r="N260" i="7"/>
  <c r="N261" i="7"/>
  <c r="N262" i="7"/>
  <c r="N263" i="7"/>
  <c r="N264" i="7"/>
  <c r="N265" i="7"/>
  <c r="N266" i="7"/>
  <c r="N267" i="7"/>
  <c r="N268" i="7"/>
  <c r="N269" i="7"/>
  <c r="N270" i="7"/>
  <c r="N271" i="7"/>
  <c r="N272" i="7"/>
  <c r="N273" i="7"/>
  <c r="N274" i="7"/>
  <c r="N275" i="7"/>
  <c r="N276" i="7"/>
  <c r="N277" i="7"/>
  <c r="N278" i="7"/>
  <c r="N279" i="7"/>
  <c r="N280" i="7"/>
  <c r="N281" i="7"/>
  <c r="N282" i="7"/>
  <c r="N283" i="7"/>
  <c r="N284" i="7"/>
  <c r="N285" i="7"/>
  <c r="N286" i="7"/>
  <c r="N287" i="7"/>
  <c r="N288" i="7"/>
  <c r="N289" i="7"/>
  <c r="N290" i="7"/>
  <c r="N291" i="7"/>
  <c r="N292" i="7"/>
  <c r="N293" i="7"/>
  <c r="N294" i="7"/>
  <c r="N295" i="7"/>
  <c r="N296" i="7"/>
  <c r="N297" i="7"/>
  <c r="N298" i="7"/>
  <c r="N299" i="7"/>
  <c r="N300" i="7"/>
  <c r="N301" i="7"/>
  <c r="N302" i="7"/>
  <c r="N303" i="7"/>
  <c r="N304" i="7"/>
  <c r="N305" i="7"/>
  <c r="N306" i="7"/>
  <c r="N307" i="7"/>
  <c r="N308" i="7"/>
  <c r="N309" i="7"/>
  <c r="N310" i="7"/>
  <c r="N311" i="7"/>
  <c r="N312" i="7"/>
  <c r="N313" i="7"/>
  <c r="N314" i="7"/>
  <c r="N315" i="7"/>
  <c r="N316" i="7"/>
  <c r="N317" i="7"/>
  <c r="N318" i="7"/>
  <c r="N319" i="7"/>
  <c r="N320" i="7"/>
  <c r="N321" i="7"/>
  <c r="N322" i="7"/>
  <c r="N323" i="7"/>
  <c r="N324" i="7"/>
  <c r="N325" i="7"/>
  <c r="N326" i="7"/>
  <c r="N327" i="7"/>
  <c r="N328" i="7"/>
  <c r="N329" i="7"/>
  <c r="N330" i="7"/>
  <c r="N331" i="7"/>
  <c r="N332" i="7"/>
  <c r="N333" i="7"/>
  <c r="N334" i="7"/>
  <c r="N335" i="7"/>
  <c r="N336" i="7"/>
  <c r="J14" i="7"/>
  <c r="J16" i="7"/>
  <c r="J18"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F14" i="7"/>
  <c r="F16" i="7"/>
  <c r="F18"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1"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1"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AZ433" i="3"/>
  <c r="P319" i="1" s="1"/>
  <c r="BB319" i="7" s="1"/>
  <c r="AZ432" i="3"/>
  <c r="P284" i="1" s="1"/>
  <c r="BB284" i="7" s="1"/>
  <c r="AZ431" i="3"/>
  <c r="P257" i="1" s="1"/>
  <c r="BB257" i="7" s="1"/>
  <c r="AZ430" i="3"/>
  <c r="P236" i="1" s="1"/>
  <c r="BB236" i="7" s="1"/>
  <c r="AZ429" i="3"/>
  <c r="P174" i="1" s="1"/>
  <c r="BB174" i="7" s="1"/>
  <c r="AZ428" i="3"/>
  <c r="AZ426" i="3"/>
  <c r="P289" i="1" s="1"/>
  <c r="BB289" i="7" s="1"/>
  <c r="AZ425" i="3"/>
  <c r="P274" i="1" s="1"/>
  <c r="BB274" i="7" s="1"/>
  <c r="AZ424" i="3"/>
  <c r="P117" i="1" s="1"/>
  <c r="BB117" i="7" s="1"/>
  <c r="AZ423" i="3"/>
  <c r="P113" i="1" s="1"/>
  <c r="BB113" i="7" s="1"/>
  <c r="AZ422" i="3"/>
  <c r="P76" i="1" s="1"/>
  <c r="BB76" i="7" s="1"/>
  <c r="AZ421" i="3"/>
  <c r="P62" i="1" s="1"/>
  <c r="BB62" i="7" s="1"/>
  <c r="AZ420" i="3"/>
  <c r="AZ418" i="3"/>
  <c r="P321" i="1" s="1"/>
  <c r="BB321" i="7" s="1"/>
  <c r="AZ417" i="3"/>
  <c r="P315" i="1" s="1"/>
  <c r="BB315" i="7" s="1"/>
  <c r="AZ416" i="3"/>
  <c r="P213" i="1" s="1"/>
  <c r="BB213" i="7" s="1"/>
  <c r="AZ415" i="3"/>
  <c r="P188" i="1" s="1"/>
  <c r="BB188" i="7" s="1"/>
  <c r="AZ414" i="3"/>
  <c r="P94" i="1" s="1"/>
  <c r="BB94" i="7" s="1"/>
  <c r="AZ413" i="3"/>
  <c r="P70" i="1" s="1"/>
  <c r="BB70" i="7" s="1"/>
  <c r="AZ412" i="3"/>
  <c r="AZ410" i="3"/>
  <c r="P314" i="1" s="1"/>
  <c r="BB314" i="7" s="1"/>
  <c r="AZ409" i="3"/>
  <c r="P295" i="1" s="1"/>
  <c r="BB295" i="7" s="1"/>
  <c r="AZ408" i="3"/>
  <c r="P285" i="1" s="1"/>
  <c r="BB285" i="7" s="1"/>
  <c r="AZ407" i="3"/>
  <c r="P249" i="1" s="1"/>
  <c r="BB249" i="7" s="1"/>
  <c r="AZ406" i="3"/>
  <c r="P187" i="1" s="1"/>
  <c r="BB187" i="7" s="1"/>
  <c r="AZ405" i="3"/>
  <c r="P176" i="1" s="1"/>
  <c r="BB176" i="7" s="1"/>
  <c r="AZ404" i="3"/>
  <c r="P109" i="1" s="1"/>
  <c r="BB109" i="7" s="1"/>
  <c r="AZ403" i="3"/>
  <c r="P93" i="1" s="1"/>
  <c r="BB93" i="7" s="1"/>
  <c r="AZ402" i="3"/>
  <c r="AZ400" i="3"/>
  <c r="P323" i="1" s="1"/>
  <c r="BB323" i="7" s="1"/>
  <c r="AZ399" i="3"/>
  <c r="P294" i="1" s="1"/>
  <c r="BB294" i="7" s="1"/>
  <c r="AZ398" i="3"/>
  <c r="P280" i="1" s="1"/>
  <c r="BB280" i="7" s="1"/>
  <c r="AZ397" i="3"/>
  <c r="P248" i="1" s="1"/>
  <c r="BB248" i="7" s="1"/>
  <c r="AZ396" i="3"/>
  <c r="P210" i="1" s="1"/>
  <c r="BB210" i="7" s="1"/>
  <c r="AZ395" i="3"/>
  <c r="P209" i="1" s="1"/>
  <c r="BB209" i="7" s="1"/>
  <c r="AZ394" i="3"/>
  <c r="P195" i="1" s="1"/>
  <c r="BB195" i="7" s="1"/>
  <c r="AZ393" i="3"/>
  <c r="P148" i="1" s="1"/>
  <c r="BB148" i="7" s="1"/>
  <c r="AZ392" i="3"/>
  <c r="P75" i="1" s="1"/>
  <c r="BB75" i="7" s="1"/>
  <c r="AZ391" i="3"/>
  <c r="P44" i="1" s="1"/>
  <c r="BB44" i="7" s="1"/>
  <c r="AZ390" i="3"/>
  <c r="P36" i="1" s="1"/>
  <c r="BB36" i="7" s="1"/>
  <c r="AZ389" i="3"/>
  <c r="P26" i="1" s="1"/>
  <c r="BB26" i="7" s="1"/>
  <c r="AZ387" i="3"/>
  <c r="AZ384" i="3"/>
  <c r="P331" i="1" s="1"/>
  <c r="BB331" i="7" s="1"/>
  <c r="AZ383" i="3"/>
  <c r="P178" i="1" s="1"/>
  <c r="BB178" i="7" s="1"/>
  <c r="AZ382" i="3"/>
  <c r="P142" i="1" s="1"/>
  <c r="BB142" i="7" s="1"/>
  <c r="AZ381" i="3"/>
  <c r="P79" i="1" s="1"/>
  <c r="BB79" i="7" s="1"/>
  <c r="AZ380" i="3"/>
  <c r="P67" i="1" s="1"/>
  <c r="BB67" i="7" s="1"/>
  <c r="AZ379" i="3"/>
  <c r="P14" i="1" s="1"/>
  <c r="BB14" i="7" s="1"/>
  <c r="AZ378" i="3"/>
  <c r="P11" i="1" s="1"/>
  <c r="AZ377" i="3"/>
  <c r="AZ375" i="3"/>
  <c r="P327" i="1" s="1"/>
  <c r="BB327" i="7" s="1"/>
  <c r="AZ374" i="3"/>
  <c r="P309" i="1" s="1"/>
  <c r="BB309" i="7" s="1"/>
  <c r="AZ373" i="3"/>
  <c r="P283" i="1" s="1"/>
  <c r="BB283" i="7" s="1"/>
  <c r="AZ372" i="3"/>
  <c r="P277" i="1" s="1"/>
  <c r="BB277" i="7" s="1"/>
  <c r="AZ371" i="3"/>
  <c r="P263" i="1" s="1"/>
  <c r="BB263" i="7" s="1"/>
  <c r="AZ370" i="3"/>
  <c r="P228" i="1" s="1"/>
  <c r="BB228" i="7" s="1"/>
  <c r="AZ369" i="3"/>
  <c r="P218" i="1" s="1"/>
  <c r="BB218" i="7" s="1"/>
  <c r="AZ368" i="3"/>
  <c r="P181" i="1" s="1"/>
  <c r="BB181" i="7" s="1"/>
  <c r="AZ367" i="3"/>
  <c r="P122" i="1" s="1"/>
  <c r="BB122" i="7" s="1"/>
  <c r="AZ366" i="3"/>
  <c r="P107" i="1" s="1"/>
  <c r="BB107" i="7" s="1"/>
  <c r="AZ365" i="3"/>
  <c r="P104" i="1" s="1"/>
  <c r="BB104" i="7" s="1"/>
  <c r="AZ364" i="3"/>
  <c r="AZ362" i="3"/>
  <c r="P318" i="1" s="1"/>
  <c r="BB318" i="7" s="1"/>
  <c r="AZ361" i="3"/>
  <c r="P300" i="1" s="1"/>
  <c r="BB300" i="7" s="1"/>
  <c r="AZ360" i="3"/>
  <c r="P255" i="1" s="1"/>
  <c r="BB255" i="7" s="1"/>
  <c r="AZ359" i="3"/>
  <c r="P206" i="1" s="1"/>
  <c r="BB206" i="7" s="1"/>
  <c r="AZ358" i="3"/>
  <c r="P63" i="1" s="1"/>
  <c r="BB63" i="7" s="1"/>
  <c r="AZ357" i="3"/>
  <c r="AZ355" i="3"/>
  <c r="P298" i="1" s="1"/>
  <c r="BB298" i="7" s="1"/>
  <c r="AZ354" i="3"/>
  <c r="P293" i="1" s="1"/>
  <c r="BB293" i="7" s="1"/>
  <c r="AZ353" i="3"/>
  <c r="P290" i="1" s="1"/>
  <c r="BB290" i="7" s="1"/>
  <c r="AZ352" i="3"/>
  <c r="P279" i="1" s="1"/>
  <c r="BB279" i="7" s="1"/>
  <c r="AZ351" i="3"/>
  <c r="P241" i="1" s="1"/>
  <c r="BB241" i="7" s="1"/>
  <c r="AZ350" i="3"/>
  <c r="P239" i="1" s="1"/>
  <c r="BB239" i="7" s="1"/>
  <c r="AZ349" i="3"/>
  <c r="P167" i="1" s="1"/>
  <c r="BB167" i="7" s="1"/>
  <c r="AZ348" i="3"/>
  <c r="P119" i="1" s="1"/>
  <c r="BB119" i="7" s="1"/>
  <c r="AZ347" i="3"/>
  <c r="P88" i="1" s="1"/>
  <c r="BB88" i="7" s="1"/>
  <c r="AZ346" i="3"/>
  <c r="P83" i="1" s="1"/>
  <c r="BB83" i="7" s="1"/>
  <c r="AZ345" i="3"/>
  <c r="P56" i="1" s="1"/>
  <c r="BB56" i="7" s="1"/>
  <c r="AZ344" i="3"/>
  <c r="P16" i="1" s="1"/>
  <c r="BB16" i="7" s="1"/>
  <c r="AZ343" i="3"/>
  <c r="AZ341" i="3"/>
  <c r="P324" i="1" s="1"/>
  <c r="BB324" i="7" s="1"/>
  <c r="AZ340" i="3"/>
  <c r="P288" i="1" s="1"/>
  <c r="BB288" i="7" s="1"/>
  <c r="AZ339" i="3"/>
  <c r="P230" i="1" s="1"/>
  <c r="BB230" i="7" s="1"/>
  <c r="AZ338" i="3"/>
  <c r="P182" i="1" s="1"/>
  <c r="BB182" i="7" s="1"/>
  <c r="AZ337" i="3"/>
  <c r="P135" i="1" s="1"/>
  <c r="BB135" i="7" s="1"/>
  <c r="AZ336" i="3"/>
  <c r="P132" i="1" s="1"/>
  <c r="BB132" i="7" s="1"/>
  <c r="AZ335" i="3"/>
  <c r="P118" i="1" s="1"/>
  <c r="BB118" i="7" s="1"/>
  <c r="AZ334" i="3"/>
  <c r="P110" i="1" s="1"/>
  <c r="BB110" i="7" s="1"/>
  <c r="AZ333" i="3"/>
  <c r="P102" i="1" s="1"/>
  <c r="BB102" i="7" s="1"/>
  <c r="AZ332" i="3"/>
  <c r="P95" i="1" s="1"/>
  <c r="BB95" i="7" s="1"/>
  <c r="AZ331" i="3"/>
  <c r="P24" i="1" s="1"/>
  <c r="BB24" i="7" s="1"/>
  <c r="AZ330" i="3"/>
  <c r="AZ328" i="3"/>
  <c r="P310" i="1" s="1"/>
  <c r="BB310" i="7" s="1"/>
  <c r="AZ327" i="3"/>
  <c r="P225" i="1" s="1"/>
  <c r="BB225" i="7" s="1"/>
  <c r="AZ326" i="3"/>
  <c r="P161" i="1" s="1"/>
  <c r="BB161" i="7" s="1"/>
  <c r="AZ325" i="3"/>
  <c r="P134" i="1" s="1"/>
  <c r="BB134" i="7" s="1"/>
  <c r="AZ324" i="3"/>
  <c r="P101" i="1" s="1"/>
  <c r="BB101" i="7" s="1"/>
  <c r="AZ323" i="3"/>
  <c r="AZ321" i="3"/>
  <c r="P333" i="1" s="1"/>
  <c r="BB333" i="7" s="1"/>
  <c r="AZ320" i="3"/>
  <c r="P245" i="1" s="1"/>
  <c r="BB245" i="7" s="1"/>
  <c r="AZ319" i="3"/>
  <c r="P68" i="1" s="1"/>
  <c r="BB68" i="7" s="1"/>
  <c r="AZ318" i="3"/>
  <c r="P17" i="1" s="1"/>
  <c r="AZ317" i="3"/>
  <c r="AZ315" i="3"/>
  <c r="P328" i="1" s="1"/>
  <c r="BB328" i="7" s="1"/>
  <c r="AZ314" i="3"/>
  <c r="P325" i="1" s="1"/>
  <c r="BB325" i="7" s="1"/>
  <c r="AZ313" i="3"/>
  <c r="P313" i="1" s="1"/>
  <c r="BB313" i="7" s="1"/>
  <c r="AZ312" i="3"/>
  <c r="P260" i="1" s="1"/>
  <c r="BB260" i="7" s="1"/>
  <c r="AZ311" i="3"/>
  <c r="P243" i="1" s="1"/>
  <c r="BB243" i="7" s="1"/>
  <c r="AZ310" i="3"/>
  <c r="P214" i="1" s="1"/>
  <c r="BB214" i="7" s="1"/>
  <c r="AZ309" i="3"/>
  <c r="P211" i="1" s="1"/>
  <c r="BB211" i="7" s="1"/>
  <c r="AZ308" i="3"/>
  <c r="P180" i="1" s="1"/>
  <c r="BB180" i="7" s="1"/>
  <c r="AZ307" i="3"/>
  <c r="P172" i="1" s="1"/>
  <c r="BB172" i="7" s="1"/>
  <c r="AZ306" i="3"/>
  <c r="P147" i="1" s="1"/>
  <c r="BB147" i="7" s="1"/>
  <c r="AZ305" i="3"/>
  <c r="P43" i="1" s="1"/>
  <c r="BB43" i="7" s="1"/>
  <c r="AZ304" i="3"/>
  <c r="P37" i="1" s="1"/>
  <c r="BB37" i="7" s="1"/>
  <c r="AZ302" i="3"/>
  <c r="AZ299" i="3"/>
  <c r="P320" i="1" s="1"/>
  <c r="BB320" i="7" s="1"/>
  <c r="AZ298" i="3"/>
  <c r="P304" i="1" s="1"/>
  <c r="BB304" i="7" s="1"/>
  <c r="AZ297" i="3"/>
  <c r="P303" i="1" s="1"/>
  <c r="BB303" i="7" s="1"/>
  <c r="AZ296" i="3"/>
  <c r="P296" i="1" s="1"/>
  <c r="BB296" i="7" s="1"/>
  <c r="AZ295" i="3"/>
  <c r="P278" i="1" s="1"/>
  <c r="BB278" i="7" s="1"/>
  <c r="AZ294" i="3"/>
  <c r="P262" i="1" s="1"/>
  <c r="BB262" i="7" s="1"/>
  <c r="AZ293" i="3"/>
  <c r="P220" i="1" s="1"/>
  <c r="BB220" i="7" s="1"/>
  <c r="AZ292" i="3"/>
  <c r="P215" i="1" s="1"/>
  <c r="BB215" i="7" s="1"/>
  <c r="AZ291" i="3"/>
  <c r="P186" i="1" s="1"/>
  <c r="BB186" i="7" s="1"/>
  <c r="AZ290" i="3"/>
  <c r="P175" i="1" s="1"/>
  <c r="BB175" i="7" s="1"/>
  <c r="AZ289" i="3"/>
  <c r="P162" i="1" s="1"/>
  <c r="BB162" i="7" s="1"/>
  <c r="AZ288" i="3"/>
  <c r="P157" i="1" s="1"/>
  <c r="BB157" i="7" s="1"/>
  <c r="AZ287" i="3"/>
  <c r="P154" i="1" s="1"/>
  <c r="BB154" i="7" s="1"/>
  <c r="AZ286" i="3"/>
  <c r="P150" i="1" s="1"/>
  <c r="BB150" i="7" s="1"/>
  <c r="AZ285" i="3"/>
  <c r="P149" i="1" s="1"/>
  <c r="BB149" i="7" s="1"/>
  <c r="AZ284" i="3"/>
  <c r="P143" i="1" s="1"/>
  <c r="BB143" i="7" s="1"/>
  <c r="AZ283" i="3"/>
  <c r="P140" i="1" s="1"/>
  <c r="BB140" i="7" s="1"/>
  <c r="AZ282" i="3"/>
  <c r="P136" i="1" s="1"/>
  <c r="BB136" i="7" s="1"/>
  <c r="AZ281" i="3"/>
  <c r="P131" i="1" s="1"/>
  <c r="BB131" i="7" s="1"/>
  <c r="AZ280" i="3"/>
  <c r="P128" i="1" s="1"/>
  <c r="BB128" i="7" s="1"/>
  <c r="AZ279" i="3"/>
  <c r="P126" i="1" s="1"/>
  <c r="BB126" i="7" s="1"/>
  <c r="AZ278" i="3"/>
  <c r="P123" i="1" s="1"/>
  <c r="BB123" i="7" s="1"/>
  <c r="AZ277" i="3"/>
  <c r="P121" i="1" s="1"/>
  <c r="BB121" i="7" s="1"/>
  <c r="AZ276" i="3"/>
  <c r="P105" i="1" s="1"/>
  <c r="BB105" i="7" s="1"/>
  <c r="AZ275" i="3"/>
  <c r="P91" i="1" s="1"/>
  <c r="BB91" i="7" s="1"/>
  <c r="AZ274" i="3"/>
  <c r="P80" i="1" s="1"/>
  <c r="BB80" i="7" s="1"/>
  <c r="AZ273" i="3"/>
  <c r="P71" i="1" s="1"/>
  <c r="BB71" i="7" s="1"/>
  <c r="AZ272" i="3"/>
  <c r="P54" i="1" s="1"/>
  <c r="BB54" i="7" s="1"/>
  <c r="AZ271" i="3"/>
  <c r="P46" i="1" s="1"/>
  <c r="BB46" i="7" s="1"/>
  <c r="AZ270" i="3"/>
  <c r="P41" i="1" s="1"/>
  <c r="BB41" i="7" s="1"/>
  <c r="AZ269" i="3"/>
  <c r="P28" i="1" s="1"/>
  <c r="BB28" i="7" s="1"/>
  <c r="AZ268" i="3"/>
  <c r="P20" i="1" s="1"/>
  <c r="BB20" i="7" s="1"/>
  <c r="AZ267" i="3"/>
  <c r="P19" i="1" s="1"/>
  <c r="AZ265" i="3"/>
  <c r="AZ262" i="3"/>
  <c r="P308" i="1" s="1"/>
  <c r="BB308" i="7" s="1"/>
  <c r="AZ261" i="3"/>
  <c r="P275" i="1" s="1"/>
  <c r="BB275" i="7" s="1"/>
  <c r="AZ260" i="3"/>
  <c r="P265" i="1" s="1"/>
  <c r="BB265" i="7" s="1"/>
  <c r="AZ259" i="3"/>
  <c r="P177" i="1" s="1"/>
  <c r="BB177" i="7" s="1"/>
  <c r="AZ258" i="3"/>
  <c r="P146" i="1" s="1"/>
  <c r="BB146" i="7" s="1"/>
  <c r="AZ257" i="3"/>
  <c r="P112" i="1" s="1"/>
  <c r="BB112" i="7" s="1"/>
  <c r="AZ256" i="3"/>
  <c r="P18" i="1" s="1"/>
  <c r="BB18" i="7" s="1"/>
  <c r="AZ255" i="3"/>
  <c r="AZ253" i="3"/>
  <c r="P253" i="1" s="1"/>
  <c r="BB253" i="7" s="1"/>
  <c r="AZ252" i="3"/>
  <c r="P201" i="1" s="1"/>
  <c r="BB201" i="7" s="1"/>
  <c r="AZ251" i="3"/>
  <c r="P194" i="1" s="1"/>
  <c r="BB194" i="7" s="1"/>
  <c r="AZ250" i="3"/>
  <c r="P152" i="1" s="1"/>
  <c r="BB152" i="7" s="1"/>
  <c r="AZ249" i="3"/>
  <c r="P120" i="1" s="1"/>
  <c r="BB120" i="7" s="1"/>
  <c r="AZ248" i="3"/>
  <c r="P45" i="1" s="1"/>
  <c r="BB45" i="7" s="1"/>
  <c r="AZ247" i="3"/>
  <c r="P40" i="1" s="1"/>
  <c r="BB40" i="7" s="1"/>
  <c r="AZ246" i="3"/>
  <c r="AZ244" i="3"/>
  <c r="P312" i="1" s="1"/>
  <c r="BB312" i="7" s="1"/>
  <c r="AZ243" i="3"/>
  <c r="P307" i="1" s="1"/>
  <c r="BB307" i="7" s="1"/>
  <c r="AZ242" i="3"/>
  <c r="P291" i="1" s="1"/>
  <c r="BB291" i="7" s="1"/>
  <c r="AZ241" i="3"/>
  <c r="P269" i="1" s="1"/>
  <c r="BB269" i="7" s="1"/>
  <c r="AZ240" i="3"/>
  <c r="P264" i="1" s="1"/>
  <c r="BB264" i="7" s="1"/>
  <c r="AZ239" i="3"/>
  <c r="P191" i="1" s="1"/>
  <c r="BB191" i="7" s="1"/>
  <c r="AZ238" i="3"/>
  <c r="P138" i="1" s="1"/>
  <c r="BB138" i="7" s="1"/>
  <c r="AZ237" i="3"/>
  <c r="P96" i="1" s="1"/>
  <c r="BB96" i="7" s="1"/>
  <c r="AZ236" i="3"/>
  <c r="P81" i="1" s="1"/>
  <c r="BB81" i="7" s="1"/>
  <c r="AZ235" i="3"/>
  <c r="P48" i="1" s="1"/>
  <c r="BB48" i="7" s="1"/>
  <c r="AZ234" i="3"/>
  <c r="AZ232" i="3"/>
  <c r="P299" i="1" s="1"/>
  <c r="BB299" i="7" s="1"/>
  <c r="AZ231" i="3"/>
  <c r="P287" i="1" s="1"/>
  <c r="BB287" i="7" s="1"/>
  <c r="AZ230" i="3"/>
  <c r="P223" i="1" s="1"/>
  <c r="BB223" i="7" s="1"/>
  <c r="AZ229" i="3"/>
  <c r="P168" i="1" s="1"/>
  <c r="BB168" i="7" s="1"/>
  <c r="AZ228" i="3"/>
  <c r="P129" i="1" s="1"/>
  <c r="BB129" i="7" s="1"/>
  <c r="AZ227" i="3"/>
  <c r="P106" i="1" s="1"/>
  <c r="BB106" i="7" s="1"/>
  <c r="AZ226" i="3"/>
  <c r="P72" i="1" s="1"/>
  <c r="BB72" i="7" s="1"/>
  <c r="AZ225" i="3"/>
  <c r="P61" i="1" s="1"/>
  <c r="BB61" i="7" s="1"/>
  <c r="AZ224" i="3"/>
  <c r="P58" i="1" s="1"/>
  <c r="BB58" i="7" s="1"/>
  <c r="AZ223" i="3"/>
  <c r="P42" i="1" s="1"/>
  <c r="BB42" i="7" s="1"/>
  <c r="AZ222" i="3"/>
  <c r="P39" i="1" s="1"/>
  <c r="BB39" i="7" s="1"/>
  <c r="AZ221" i="3"/>
  <c r="P23" i="1" s="1"/>
  <c r="BB23" i="7" s="1"/>
  <c r="AZ220" i="3"/>
  <c r="AZ218" i="3"/>
  <c r="P246" i="1" s="1"/>
  <c r="BB246" i="7" s="1"/>
  <c r="AZ217" i="3"/>
  <c r="P144" i="1" s="1"/>
  <c r="BB144" i="7" s="1"/>
  <c r="AZ216" i="3"/>
  <c r="P111" i="1" s="1"/>
  <c r="BB111" i="7" s="1"/>
  <c r="AZ215" i="3"/>
  <c r="P92" i="1" s="1"/>
  <c r="BB92" i="7" s="1"/>
  <c r="AZ214" i="3"/>
  <c r="P53" i="1" s="1"/>
  <c r="BB53" i="7" s="1"/>
  <c r="AZ213" i="3"/>
  <c r="AZ211" i="3"/>
  <c r="P292" i="1" s="1"/>
  <c r="BB292" i="7" s="1"/>
  <c r="AZ210" i="3"/>
  <c r="P261" i="1" s="1"/>
  <c r="BB261" i="7" s="1"/>
  <c r="AZ209" i="3"/>
  <c r="P208" i="1" s="1"/>
  <c r="BB208" i="7" s="1"/>
  <c r="AZ208" i="3"/>
  <c r="P166" i="1" s="1"/>
  <c r="BB166" i="7" s="1"/>
  <c r="AZ207" i="3"/>
  <c r="P59" i="1" s="1"/>
  <c r="BB59" i="7" s="1"/>
  <c r="AZ206" i="3"/>
  <c r="P27" i="1" s="1"/>
  <c r="BB27" i="7" s="1"/>
  <c r="AZ204" i="3"/>
  <c r="AZ201" i="3"/>
  <c r="P335" i="1" s="1"/>
  <c r="BB335" i="7" s="1"/>
  <c r="AZ200" i="3"/>
  <c r="P332" i="1" s="1"/>
  <c r="BB332" i="7" s="1"/>
  <c r="AZ199" i="3"/>
  <c r="P330" i="1" s="1"/>
  <c r="BB330" i="7" s="1"/>
  <c r="AZ198" i="3"/>
  <c r="P217" i="1" s="1"/>
  <c r="BB217" i="7" s="1"/>
  <c r="AZ197" i="3"/>
  <c r="P169" i="1" s="1"/>
  <c r="BB169" i="7" s="1"/>
  <c r="AZ196" i="3"/>
  <c r="P47" i="1" s="1"/>
  <c r="BB47" i="7" s="1"/>
  <c r="AZ195" i="3"/>
  <c r="AZ193" i="3"/>
  <c r="P329" i="1" s="1"/>
  <c r="BB329" i="7" s="1"/>
  <c r="AZ192" i="3"/>
  <c r="P302" i="1" s="1"/>
  <c r="BB302" i="7" s="1"/>
  <c r="AZ191" i="3"/>
  <c r="P244" i="1" s="1"/>
  <c r="BB244" i="7" s="1"/>
  <c r="AZ190" i="3"/>
  <c r="P234" i="1" s="1"/>
  <c r="BB234" i="7" s="1"/>
  <c r="AZ189" i="3"/>
  <c r="P89" i="1" s="1"/>
  <c r="BB89" i="7" s="1"/>
  <c r="AZ188" i="3"/>
  <c r="P77" i="1" s="1"/>
  <c r="BB77" i="7" s="1"/>
  <c r="AZ187" i="3"/>
  <c r="P29" i="1" s="1"/>
  <c r="BB29" i="7" s="1"/>
  <c r="AZ186" i="3"/>
  <c r="AZ184" i="3"/>
  <c r="P306" i="1" s="1"/>
  <c r="BB306" i="7" s="1"/>
  <c r="AZ183" i="3"/>
  <c r="P273" i="1" s="1"/>
  <c r="BB273" i="7" s="1"/>
  <c r="AZ182" i="3"/>
  <c r="P227" i="1" s="1"/>
  <c r="BB227" i="7" s="1"/>
  <c r="AZ181" i="3"/>
  <c r="P203" i="1" s="1"/>
  <c r="BB203" i="7" s="1"/>
  <c r="AZ180" i="3"/>
  <c r="P197" i="1" s="1"/>
  <c r="BB197" i="7" s="1"/>
  <c r="AZ179" i="3"/>
  <c r="AZ177" i="3"/>
  <c r="P282" i="1" s="1"/>
  <c r="BB282" i="7" s="1"/>
  <c r="AZ176" i="3"/>
  <c r="P268" i="1" s="1"/>
  <c r="BB268" i="7" s="1"/>
  <c r="AZ175" i="3"/>
  <c r="P267" i="1" s="1"/>
  <c r="BB267" i="7" s="1"/>
  <c r="AZ174" i="3"/>
  <c r="P258" i="1" s="1"/>
  <c r="BB258" i="7" s="1"/>
  <c r="AZ173" i="3"/>
  <c r="P185" i="1" s="1"/>
  <c r="BB185" i="7" s="1"/>
  <c r="AZ172" i="3"/>
  <c r="P163" i="1" s="1"/>
  <c r="BB163" i="7" s="1"/>
  <c r="AZ171" i="3"/>
  <c r="P100" i="1" s="1"/>
  <c r="BB100" i="7" s="1"/>
  <c r="AZ170" i="3"/>
  <c r="P55" i="1" s="1"/>
  <c r="BB55" i="7" s="1"/>
  <c r="AZ169" i="3"/>
  <c r="AZ167" i="3"/>
  <c r="P286" i="1" s="1"/>
  <c r="BB286" i="7" s="1"/>
  <c r="AZ166" i="3"/>
  <c r="P272" i="1" s="1"/>
  <c r="BB272" i="7" s="1"/>
  <c r="AZ165" i="3"/>
  <c r="P242" i="1" s="1"/>
  <c r="BB242" i="7" s="1"/>
  <c r="AZ164" i="3"/>
  <c r="P137" i="1" s="1"/>
  <c r="BB137" i="7" s="1"/>
  <c r="AZ162" i="3"/>
  <c r="AZ159" i="3"/>
  <c r="P229" i="1" s="1"/>
  <c r="BB229" i="7" s="1"/>
  <c r="AZ158" i="3"/>
  <c r="P183" i="1" s="1"/>
  <c r="BB183" i="7" s="1"/>
  <c r="AZ157" i="3"/>
  <c r="P171" i="1" s="1"/>
  <c r="BB171" i="7" s="1"/>
  <c r="AZ156" i="3"/>
  <c r="P116" i="1" s="1"/>
  <c r="BB116" i="7" s="1"/>
  <c r="AZ155" i="3"/>
  <c r="P49" i="1" s="1"/>
  <c r="BB49" i="7" s="1"/>
  <c r="AZ154" i="3"/>
  <c r="P25" i="1" s="1"/>
  <c r="BB25" i="7" s="1"/>
  <c r="AZ153" i="3"/>
  <c r="P15" i="1" s="1"/>
  <c r="AZ152" i="3"/>
  <c r="AZ150" i="3"/>
  <c r="P311" i="1" s="1"/>
  <c r="BB311" i="7" s="1"/>
  <c r="AZ149" i="3"/>
  <c r="P254" i="1" s="1"/>
  <c r="BB254" i="7" s="1"/>
  <c r="AZ148" i="3"/>
  <c r="P199" i="1" s="1"/>
  <c r="BB199" i="7" s="1"/>
  <c r="AZ147" i="3"/>
  <c r="P151" i="1" s="1"/>
  <c r="BB151" i="7" s="1"/>
  <c r="AZ146" i="3"/>
  <c r="P98" i="1" s="1"/>
  <c r="BB98" i="7" s="1"/>
  <c r="AZ145" i="3"/>
  <c r="P84" i="1" s="1"/>
  <c r="BB84" i="7" s="1"/>
  <c r="AZ144" i="3"/>
  <c r="P74" i="1" s="1"/>
  <c r="BB74" i="7" s="1"/>
  <c r="AZ143" i="3"/>
  <c r="AZ141" i="3"/>
  <c r="P317" i="1" s="1"/>
  <c r="BB317" i="7" s="1"/>
  <c r="AZ140" i="3"/>
  <c r="P251" i="1" s="1"/>
  <c r="BB251" i="7" s="1"/>
  <c r="AZ139" i="3"/>
  <c r="P250" i="1" s="1"/>
  <c r="BB250" i="7" s="1"/>
  <c r="AZ138" i="3"/>
  <c r="P192" i="1" s="1"/>
  <c r="BB192" i="7" s="1"/>
  <c r="AZ137" i="3"/>
  <c r="P164" i="1" s="1"/>
  <c r="BB164" i="7" s="1"/>
  <c r="AZ136" i="3"/>
  <c r="P97" i="1" s="1"/>
  <c r="BB97" i="7" s="1"/>
  <c r="AZ135" i="3"/>
  <c r="P35" i="1" s="1"/>
  <c r="BB35" i="7" s="1"/>
  <c r="AZ134" i="3"/>
  <c r="AZ132" i="3"/>
  <c r="P204" i="1" s="1"/>
  <c r="BB204" i="7" s="1"/>
  <c r="AZ131" i="3"/>
  <c r="P198" i="1" s="1"/>
  <c r="BB198" i="7" s="1"/>
  <c r="AZ130" i="3"/>
  <c r="P173" i="1" s="1"/>
  <c r="BB173" i="7" s="1"/>
  <c r="AZ129" i="3"/>
  <c r="P141" i="1" s="1"/>
  <c r="BB141" i="7" s="1"/>
  <c r="AZ128" i="3"/>
  <c r="P127" i="1" s="1"/>
  <c r="BB127" i="7" s="1"/>
  <c r="AZ127" i="3"/>
  <c r="P60" i="1" s="1"/>
  <c r="BB60" i="7" s="1"/>
  <c r="AZ126" i="3"/>
  <c r="P30" i="1" s="1"/>
  <c r="BB30" i="7" s="1"/>
  <c r="AZ125" i="3"/>
  <c r="AZ123" i="3"/>
  <c r="P247" i="1" s="1"/>
  <c r="BB247" i="7" s="1"/>
  <c r="AZ122" i="3"/>
  <c r="P189" i="1" s="1"/>
  <c r="BB189" i="7" s="1"/>
  <c r="AZ121" i="3"/>
  <c r="P139" i="1" s="1"/>
  <c r="BB139" i="7" s="1"/>
  <c r="AZ120" i="3"/>
  <c r="P108" i="1" s="1"/>
  <c r="BB108" i="7" s="1"/>
  <c r="AZ119" i="3"/>
  <c r="P86" i="1" s="1"/>
  <c r="BB86" i="7" s="1"/>
  <c r="AZ118" i="3"/>
  <c r="P66" i="1" s="1"/>
  <c r="BB66" i="7" s="1"/>
  <c r="AZ117" i="3"/>
  <c r="P33" i="1" s="1"/>
  <c r="BB33" i="7" s="1"/>
  <c r="AZ116" i="3"/>
  <c r="P13" i="1" s="1"/>
  <c r="AZ115" i="3"/>
  <c r="AZ113" i="3"/>
  <c r="P231" i="1" s="1"/>
  <c r="BB231" i="7" s="1"/>
  <c r="AZ112" i="3"/>
  <c r="P202" i="1" s="1"/>
  <c r="BB202" i="7" s="1"/>
  <c r="AZ111" i="3"/>
  <c r="P160" i="1" s="1"/>
  <c r="BB160" i="7" s="1"/>
  <c r="AZ110" i="3"/>
  <c r="P85" i="1" s="1"/>
  <c r="BB85" i="7" s="1"/>
  <c r="AZ108" i="3"/>
  <c r="AZ105" i="3"/>
  <c r="P301" i="1" s="1"/>
  <c r="BB301" i="7" s="1"/>
  <c r="AZ104" i="3"/>
  <c r="P159" i="1" s="1"/>
  <c r="BB159" i="7" s="1"/>
  <c r="AZ103" i="3"/>
  <c r="P155" i="1" s="1"/>
  <c r="BB155" i="7" s="1"/>
  <c r="AZ102" i="3"/>
  <c r="P52" i="1" s="1"/>
  <c r="BB52" i="7" s="1"/>
  <c r="AZ101" i="3"/>
  <c r="P38" i="1" s="1"/>
  <c r="BB38" i="7" s="1"/>
  <c r="AZ100" i="3"/>
  <c r="AZ98" i="3"/>
  <c r="P240" i="1" s="1"/>
  <c r="BB240" i="7" s="1"/>
  <c r="AZ97" i="3"/>
  <c r="P226" i="1" s="1"/>
  <c r="BB226" i="7" s="1"/>
  <c r="AZ96" i="3"/>
  <c r="P87" i="1" s="1"/>
  <c r="BB87" i="7" s="1"/>
  <c r="AZ95" i="3"/>
  <c r="P21" i="1" s="1"/>
  <c r="BB21" i="7" s="1"/>
  <c r="AZ94" i="3"/>
  <c r="AZ92" i="3"/>
  <c r="P238" i="1" s="1"/>
  <c r="BB238" i="7" s="1"/>
  <c r="AZ91" i="3"/>
  <c r="P235" i="1" s="1"/>
  <c r="BB235" i="7" s="1"/>
  <c r="AZ90" i="3"/>
  <c r="P232" i="1" s="1"/>
  <c r="BB232" i="7" s="1"/>
  <c r="AZ89" i="3"/>
  <c r="P221" i="1" s="1"/>
  <c r="BB221" i="7" s="1"/>
  <c r="AZ88" i="3"/>
  <c r="P130" i="1" s="1"/>
  <c r="BB130" i="7" s="1"/>
  <c r="AZ87" i="3"/>
  <c r="P125" i="1" s="1"/>
  <c r="BB125" i="7" s="1"/>
  <c r="AZ86" i="3"/>
  <c r="P78" i="1" s="1"/>
  <c r="BB78" i="7" s="1"/>
  <c r="AZ85" i="3"/>
  <c r="AZ83" i="3"/>
  <c r="P336" i="1" s="1"/>
  <c r="BB336" i="7" s="1"/>
  <c r="AZ82" i="3"/>
  <c r="P193" i="1" s="1"/>
  <c r="BB193" i="7" s="1"/>
  <c r="AZ81" i="3"/>
  <c r="P190" i="1" s="1"/>
  <c r="BB190" i="7" s="1"/>
  <c r="AZ80" i="3"/>
  <c r="P153" i="1" s="1"/>
  <c r="BB153" i="7" s="1"/>
  <c r="AZ79" i="3"/>
  <c r="P99" i="1" s="1"/>
  <c r="BB99" i="7" s="1"/>
  <c r="AZ77" i="3"/>
  <c r="AZ74" i="3"/>
  <c r="P326" i="1" s="1"/>
  <c r="BB326" i="7" s="1"/>
  <c r="AZ73" i="3"/>
  <c r="P266" i="1" s="1"/>
  <c r="BB266" i="7" s="1"/>
  <c r="AZ72" i="3"/>
  <c r="P237" i="1" s="1"/>
  <c r="BB237" i="7" s="1"/>
  <c r="AZ71" i="3"/>
  <c r="P165" i="1" s="1"/>
  <c r="BB165" i="7" s="1"/>
  <c r="AZ70" i="3"/>
  <c r="P156" i="1" s="1"/>
  <c r="BB156" i="7" s="1"/>
  <c r="AZ69" i="3"/>
  <c r="AZ67" i="3"/>
  <c r="P334" i="1" s="1"/>
  <c r="BB334" i="7" s="1"/>
  <c r="AZ66" i="3"/>
  <c r="P316" i="1" s="1"/>
  <c r="BB316" i="7" s="1"/>
  <c r="AZ65" i="3"/>
  <c r="P256" i="1" s="1"/>
  <c r="BB256" i="7" s="1"/>
  <c r="AZ64" i="3"/>
  <c r="P224" i="1" s="1"/>
  <c r="BB224" i="7" s="1"/>
  <c r="AZ63" i="3"/>
  <c r="P219" i="1" s="1"/>
  <c r="BB219" i="7" s="1"/>
  <c r="AZ62" i="3"/>
  <c r="P212" i="1" s="1"/>
  <c r="BB212" i="7" s="1"/>
  <c r="AZ61" i="3"/>
  <c r="P207" i="1" s="1"/>
  <c r="BB207" i="7" s="1"/>
  <c r="AZ60" i="3"/>
  <c r="P158" i="1" s="1"/>
  <c r="BB158" i="7" s="1"/>
  <c r="AZ59" i="3"/>
  <c r="P145" i="1" s="1"/>
  <c r="BB145" i="7" s="1"/>
  <c r="AZ58" i="3"/>
  <c r="P114" i="1" s="1"/>
  <c r="BB114" i="7" s="1"/>
  <c r="AZ57" i="3"/>
  <c r="P69" i="1" s="1"/>
  <c r="BB69" i="7" s="1"/>
  <c r="AZ56" i="3"/>
  <c r="P50" i="1" s="1"/>
  <c r="BB50" i="7" s="1"/>
  <c r="AZ55" i="3"/>
  <c r="AZ53" i="3"/>
  <c r="P322" i="1" s="1"/>
  <c r="BB322" i="7" s="1"/>
  <c r="AZ52" i="3"/>
  <c r="P297" i="1" s="1"/>
  <c r="BB297" i="7" s="1"/>
  <c r="AZ51" i="3"/>
  <c r="P281" i="1" s="1"/>
  <c r="BB281" i="7" s="1"/>
  <c r="AZ50" i="3"/>
  <c r="P270" i="1" s="1"/>
  <c r="BB270" i="7" s="1"/>
  <c r="AZ49" i="3"/>
  <c r="P233" i="1" s="1"/>
  <c r="BB233" i="7" s="1"/>
  <c r="AZ48" i="3"/>
  <c r="P222" i="1" s="1"/>
  <c r="BB222" i="7" s="1"/>
  <c r="AZ47" i="3"/>
  <c r="P205" i="1" s="1"/>
  <c r="BB205" i="7" s="1"/>
  <c r="AZ46" i="3"/>
  <c r="P170" i="1" s="1"/>
  <c r="BB170" i="7" s="1"/>
  <c r="AZ45" i="3"/>
  <c r="P51" i="1" s="1"/>
  <c r="BB51" i="7" s="1"/>
  <c r="AZ44" i="3"/>
  <c r="P34" i="1" s="1"/>
  <c r="BB34" i="7" s="1"/>
  <c r="AZ43" i="3"/>
  <c r="AZ41" i="3"/>
  <c r="P252" i="1" s="1"/>
  <c r="BB252" i="7" s="1"/>
  <c r="AZ40" i="3"/>
  <c r="P103" i="1" s="1"/>
  <c r="BB103" i="7" s="1"/>
  <c r="AZ39" i="3"/>
  <c r="P73" i="1" s="1"/>
  <c r="BB73" i="7" s="1"/>
  <c r="AZ38" i="3"/>
  <c r="P57" i="1" s="1"/>
  <c r="BB57" i="7" s="1"/>
  <c r="AZ37" i="3"/>
  <c r="P22" i="1" s="1"/>
  <c r="BB22" i="7" s="1"/>
  <c r="AZ36" i="3"/>
  <c r="P12" i="1" s="1"/>
  <c r="AZ35" i="3"/>
  <c r="AZ33" i="3"/>
  <c r="P305" i="1" s="1"/>
  <c r="BB305" i="7" s="1"/>
  <c r="AZ32" i="3"/>
  <c r="P124" i="1" s="1"/>
  <c r="BB124" i="7" s="1"/>
  <c r="AZ31" i="3"/>
  <c r="P65" i="1" s="1"/>
  <c r="BB65" i="7" s="1"/>
  <c r="AZ30" i="3"/>
  <c r="P64" i="1" s="1"/>
  <c r="BB64" i="7" s="1"/>
  <c r="AZ29" i="3"/>
  <c r="P32" i="1" s="1"/>
  <c r="BB32" i="7" s="1"/>
  <c r="AZ28" i="3"/>
  <c r="P31" i="1" s="1"/>
  <c r="BB31" i="7" s="1"/>
  <c r="AZ26" i="3"/>
  <c r="AZ23" i="3"/>
  <c r="P276" i="1" s="1"/>
  <c r="BB276" i="7" s="1"/>
  <c r="AZ22" i="3"/>
  <c r="P259" i="1" s="1"/>
  <c r="BB259" i="7" s="1"/>
  <c r="AZ21" i="3"/>
  <c r="P196" i="1" s="1"/>
  <c r="BB196" i="7" s="1"/>
  <c r="AZ20" i="3"/>
  <c r="P184" i="1" s="1"/>
  <c r="BB184" i="7" s="1"/>
  <c r="AZ19" i="3"/>
  <c r="P115" i="1" s="1"/>
  <c r="BB115" i="7" s="1"/>
  <c r="AZ18" i="3"/>
  <c r="AZ16" i="3"/>
  <c r="P271" i="1" s="1"/>
  <c r="BB271" i="7" s="1"/>
  <c r="AZ15" i="3"/>
  <c r="P216" i="1" s="1"/>
  <c r="BB216" i="7" s="1"/>
  <c r="AZ14" i="3"/>
  <c r="P200" i="1" s="1"/>
  <c r="BB200" i="7" s="1"/>
  <c r="AZ13" i="3"/>
  <c r="P179" i="1" s="1"/>
  <c r="BB179" i="7" s="1"/>
  <c r="AZ12" i="3"/>
  <c r="P133" i="1" s="1"/>
  <c r="BB133" i="7" s="1"/>
  <c r="AZ11" i="3"/>
  <c r="P82" i="1" s="1"/>
  <c r="BB82" i="7" s="1"/>
  <c r="AZ10" i="3"/>
  <c r="P90" i="1" s="1"/>
  <c r="BB90" i="7" s="1"/>
  <c r="AT10" i="3"/>
  <c r="AT433" i="3"/>
  <c r="AT432" i="3"/>
  <c r="AT431" i="3"/>
  <c r="AT430" i="3"/>
  <c r="AT429" i="3"/>
  <c r="AT428" i="3"/>
  <c r="AT426" i="3"/>
  <c r="AT425" i="3"/>
  <c r="AT424" i="3"/>
  <c r="AT423" i="3"/>
  <c r="AT422" i="3"/>
  <c r="AT421" i="3"/>
  <c r="AT420" i="3"/>
  <c r="AT418" i="3"/>
  <c r="AT417" i="3"/>
  <c r="AT416" i="3"/>
  <c r="AT415" i="3"/>
  <c r="AT414" i="3"/>
  <c r="AT413" i="3"/>
  <c r="AT412" i="3"/>
  <c r="AT410" i="3"/>
  <c r="AT409" i="3"/>
  <c r="AT408" i="3"/>
  <c r="AT407" i="3"/>
  <c r="AT406" i="3"/>
  <c r="AT405" i="3"/>
  <c r="AT404" i="3"/>
  <c r="AT403" i="3"/>
  <c r="AT402" i="3"/>
  <c r="AT400" i="3"/>
  <c r="AT399" i="3"/>
  <c r="AT398" i="3"/>
  <c r="AT397" i="3"/>
  <c r="AT396" i="3"/>
  <c r="AT395" i="3"/>
  <c r="AT394" i="3"/>
  <c r="AT393" i="3"/>
  <c r="AT392" i="3"/>
  <c r="AT391" i="3"/>
  <c r="AT390" i="3"/>
  <c r="AT389" i="3"/>
  <c r="AT387" i="3"/>
  <c r="AT384" i="3"/>
  <c r="AT383" i="3"/>
  <c r="AT382" i="3"/>
  <c r="AT381" i="3"/>
  <c r="AT380" i="3"/>
  <c r="AT379" i="3"/>
  <c r="AT378" i="3"/>
  <c r="AT377" i="3"/>
  <c r="AT375" i="3"/>
  <c r="AT374" i="3"/>
  <c r="AT373" i="3"/>
  <c r="AT372" i="3"/>
  <c r="AT371" i="3"/>
  <c r="AT370" i="3"/>
  <c r="AT369" i="3"/>
  <c r="AT368" i="3"/>
  <c r="AT367" i="3"/>
  <c r="AT366" i="3"/>
  <c r="AT365" i="3"/>
  <c r="AT364" i="3"/>
  <c r="AT362" i="3"/>
  <c r="AT361" i="3"/>
  <c r="AT360" i="3"/>
  <c r="AT359" i="3"/>
  <c r="AT358" i="3"/>
  <c r="AT357" i="3"/>
  <c r="AT355" i="3"/>
  <c r="AT354" i="3"/>
  <c r="AT353" i="3"/>
  <c r="AT352" i="3"/>
  <c r="AT351" i="3"/>
  <c r="AT350" i="3"/>
  <c r="AT349" i="3"/>
  <c r="AT348" i="3"/>
  <c r="AT347" i="3"/>
  <c r="AT346" i="3"/>
  <c r="AT345" i="3"/>
  <c r="AT344" i="3"/>
  <c r="AT343" i="3"/>
  <c r="AT341" i="3"/>
  <c r="AT340" i="3"/>
  <c r="AT339" i="3"/>
  <c r="AT338" i="3"/>
  <c r="AT337" i="3"/>
  <c r="AT336" i="3"/>
  <c r="AT335" i="3"/>
  <c r="AT334" i="3"/>
  <c r="AT333" i="3"/>
  <c r="AT332" i="3"/>
  <c r="AT331" i="3"/>
  <c r="AT330" i="3"/>
  <c r="AT328" i="3"/>
  <c r="AT327" i="3"/>
  <c r="AT326" i="3"/>
  <c r="AT325" i="3"/>
  <c r="AT324" i="3"/>
  <c r="AT323" i="3"/>
  <c r="AT321" i="3"/>
  <c r="AT320" i="3"/>
  <c r="AT319" i="3"/>
  <c r="AT318" i="3"/>
  <c r="AT317" i="3"/>
  <c r="AT315" i="3"/>
  <c r="AT314" i="3"/>
  <c r="AT313" i="3"/>
  <c r="AT312" i="3"/>
  <c r="AT311" i="3"/>
  <c r="AT310" i="3"/>
  <c r="AT309" i="3"/>
  <c r="AT308" i="3"/>
  <c r="AT307" i="3"/>
  <c r="AT306" i="3"/>
  <c r="AT305" i="3"/>
  <c r="AT304" i="3"/>
  <c r="AT302" i="3"/>
  <c r="AT299" i="3"/>
  <c r="AT298" i="3"/>
  <c r="AT297" i="3"/>
  <c r="AT296" i="3"/>
  <c r="AT295" i="3"/>
  <c r="AT294" i="3"/>
  <c r="AT293" i="3"/>
  <c r="AT292" i="3"/>
  <c r="AT291" i="3"/>
  <c r="AT290" i="3"/>
  <c r="AT289" i="3"/>
  <c r="AT288" i="3"/>
  <c r="AT287" i="3"/>
  <c r="AT286" i="3"/>
  <c r="AT285" i="3"/>
  <c r="AT284" i="3"/>
  <c r="AT283" i="3"/>
  <c r="AT282" i="3"/>
  <c r="AT281" i="3"/>
  <c r="AT280" i="3"/>
  <c r="AT279" i="3"/>
  <c r="AT278" i="3"/>
  <c r="AT277" i="3"/>
  <c r="AT276" i="3"/>
  <c r="AT275" i="3"/>
  <c r="AT274" i="3"/>
  <c r="AT273" i="3"/>
  <c r="AT272" i="3"/>
  <c r="AT271" i="3"/>
  <c r="AT270" i="3"/>
  <c r="AT269" i="3"/>
  <c r="AT268" i="3"/>
  <c r="AT267" i="3"/>
  <c r="AT265" i="3"/>
  <c r="AT262" i="3"/>
  <c r="AT261" i="3"/>
  <c r="AT260" i="3"/>
  <c r="AT259" i="3"/>
  <c r="AT258" i="3"/>
  <c r="AT257" i="3"/>
  <c r="AT256" i="3"/>
  <c r="AT255" i="3"/>
  <c r="AT253" i="3"/>
  <c r="AT252" i="3"/>
  <c r="AT251" i="3"/>
  <c r="AT250" i="3"/>
  <c r="AT249" i="3"/>
  <c r="AT248" i="3"/>
  <c r="AT247" i="3"/>
  <c r="AT246" i="3"/>
  <c r="AT244" i="3"/>
  <c r="AT243" i="3"/>
  <c r="AT242" i="3"/>
  <c r="AT241" i="3"/>
  <c r="AT240" i="3"/>
  <c r="AT239" i="3"/>
  <c r="AT238" i="3"/>
  <c r="AT237" i="3"/>
  <c r="AT236" i="3"/>
  <c r="AT235" i="3"/>
  <c r="AT234" i="3"/>
  <c r="AT232" i="3"/>
  <c r="AT231" i="3"/>
  <c r="AT230" i="3"/>
  <c r="AT229" i="3"/>
  <c r="AT228" i="3"/>
  <c r="AT227" i="3"/>
  <c r="AT226" i="3"/>
  <c r="AT225" i="3"/>
  <c r="AT224" i="3"/>
  <c r="AT223" i="3"/>
  <c r="AT222" i="3"/>
  <c r="AT221" i="3"/>
  <c r="AT220" i="3"/>
  <c r="AT218" i="3"/>
  <c r="AT217" i="3"/>
  <c r="AT216" i="3"/>
  <c r="AT215" i="3"/>
  <c r="AT214" i="3"/>
  <c r="AT213" i="3"/>
  <c r="AT211" i="3"/>
  <c r="AT210" i="3"/>
  <c r="AT209" i="3"/>
  <c r="AT208" i="3"/>
  <c r="AT207" i="3"/>
  <c r="AT206" i="3"/>
  <c r="AT204" i="3"/>
  <c r="AT201" i="3"/>
  <c r="AT200" i="3"/>
  <c r="AT199" i="3"/>
  <c r="AT198" i="3"/>
  <c r="AT197" i="3"/>
  <c r="AT196" i="3"/>
  <c r="AT195" i="3"/>
  <c r="AT193" i="3"/>
  <c r="AT192" i="3"/>
  <c r="AT191" i="3"/>
  <c r="AT190" i="3"/>
  <c r="AT189" i="3"/>
  <c r="AT188" i="3"/>
  <c r="AT187" i="3"/>
  <c r="AT186" i="3"/>
  <c r="AT184" i="3"/>
  <c r="AT183" i="3"/>
  <c r="AT182" i="3"/>
  <c r="AT181" i="3"/>
  <c r="AT180" i="3"/>
  <c r="AT179" i="3"/>
  <c r="AT177" i="3"/>
  <c r="AT176" i="3"/>
  <c r="AT175" i="3"/>
  <c r="AT174" i="3"/>
  <c r="AT173" i="3"/>
  <c r="AT172" i="3"/>
  <c r="AT171" i="3"/>
  <c r="AT170" i="3"/>
  <c r="AT169" i="3"/>
  <c r="AT167" i="3"/>
  <c r="AT166" i="3"/>
  <c r="AT165" i="3"/>
  <c r="AT164" i="3"/>
  <c r="AT162" i="3"/>
  <c r="AT159" i="3"/>
  <c r="AT158" i="3"/>
  <c r="AT157" i="3"/>
  <c r="AT156" i="3"/>
  <c r="AT155" i="3"/>
  <c r="AT154" i="3"/>
  <c r="AT153" i="3"/>
  <c r="AT152" i="3"/>
  <c r="AT150" i="3"/>
  <c r="AT149" i="3"/>
  <c r="AT148" i="3"/>
  <c r="AT147" i="3"/>
  <c r="AT146" i="3"/>
  <c r="AT145" i="3"/>
  <c r="AT144" i="3"/>
  <c r="AT143" i="3"/>
  <c r="AT141" i="3"/>
  <c r="AT140" i="3"/>
  <c r="AT139" i="3"/>
  <c r="AT138" i="3"/>
  <c r="AT137" i="3"/>
  <c r="AT136" i="3"/>
  <c r="AT135" i="3"/>
  <c r="AT134" i="3"/>
  <c r="AT132" i="3"/>
  <c r="AT131" i="3"/>
  <c r="AT130" i="3"/>
  <c r="AT129" i="3"/>
  <c r="AT128" i="3"/>
  <c r="AT127" i="3"/>
  <c r="AT126" i="3"/>
  <c r="AT125" i="3"/>
  <c r="AT123" i="3"/>
  <c r="AT122" i="3"/>
  <c r="AT121" i="3"/>
  <c r="AT120" i="3"/>
  <c r="AT119" i="3"/>
  <c r="AT118" i="3"/>
  <c r="AT117" i="3"/>
  <c r="AT116" i="3"/>
  <c r="AT115" i="3"/>
  <c r="AT113" i="3"/>
  <c r="AT112" i="3"/>
  <c r="AT111" i="3"/>
  <c r="AT110" i="3"/>
  <c r="AT108" i="3"/>
  <c r="AT105" i="3"/>
  <c r="AT104" i="3"/>
  <c r="AT103" i="3"/>
  <c r="AT102" i="3"/>
  <c r="AT101" i="3"/>
  <c r="AT100" i="3"/>
  <c r="AT98" i="3"/>
  <c r="AT97" i="3"/>
  <c r="AT96" i="3"/>
  <c r="AT95" i="3"/>
  <c r="AT94" i="3"/>
  <c r="AT92" i="3"/>
  <c r="AT91" i="3"/>
  <c r="AT90" i="3"/>
  <c r="AT89" i="3"/>
  <c r="AT88" i="3"/>
  <c r="AT87" i="3"/>
  <c r="AT86" i="3"/>
  <c r="AT85" i="3"/>
  <c r="AT83" i="3"/>
  <c r="AT82" i="3"/>
  <c r="AT81" i="3"/>
  <c r="AT80" i="3"/>
  <c r="AT79" i="3"/>
  <c r="AT77" i="3"/>
  <c r="AT74" i="3"/>
  <c r="AT73" i="3"/>
  <c r="AT72" i="3"/>
  <c r="AT71" i="3"/>
  <c r="AT70" i="3"/>
  <c r="AT69" i="3"/>
  <c r="AT67" i="3"/>
  <c r="AT66" i="3"/>
  <c r="AT65" i="3"/>
  <c r="AT64" i="3"/>
  <c r="AT63" i="3"/>
  <c r="AT62" i="3"/>
  <c r="AT61" i="3"/>
  <c r="AT60" i="3"/>
  <c r="AT59" i="3"/>
  <c r="AT58" i="3"/>
  <c r="AT57" i="3"/>
  <c r="AT56" i="3"/>
  <c r="AT55" i="3"/>
  <c r="AT53" i="3"/>
  <c r="AT52" i="3"/>
  <c r="AT51" i="3"/>
  <c r="AT50" i="3"/>
  <c r="AT49" i="3"/>
  <c r="AT48" i="3"/>
  <c r="AT47" i="3"/>
  <c r="AT46" i="3"/>
  <c r="AT45" i="3"/>
  <c r="AT44" i="3"/>
  <c r="AT43" i="3"/>
  <c r="AT41" i="3"/>
  <c r="AT40" i="3"/>
  <c r="AT39" i="3"/>
  <c r="AT38" i="3"/>
  <c r="AT37" i="3"/>
  <c r="AT36" i="3"/>
  <c r="AT35" i="3"/>
  <c r="AT33" i="3"/>
  <c r="AT32" i="3"/>
  <c r="AT31" i="3"/>
  <c r="AT30" i="3"/>
  <c r="AT29" i="3"/>
  <c r="AT28" i="3"/>
  <c r="AT26" i="3"/>
  <c r="AT23" i="3"/>
  <c r="AT22" i="3"/>
  <c r="AT21" i="3"/>
  <c r="AT20" i="3"/>
  <c r="AT19" i="3"/>
  <c r="AT18" i="3"/>
  <c r="AT11" i="3"/>
  <c r="AT12" i="3"/>
  <c r="AT13" i="3"/>
  <c r="AT14" i="3"/>
  <c r="AT15" i="3"/>
  <c r="AT16" i="3"/>
  <c r="BA433" i="4"/>
  <c r="Q319" i="1" s="1"/>
  <c r="BF319" i="7" s="1"/>
  <c r="BA432" i="4"/>
  <c r="Q284" i="1" s="1"/>
  <c r="BF284" i="7" s="1"/>
  <c r="BA431" i="4"/>
  <c r="Q257" i="1" s="1"/>
  <c r="BF257" i="7" s="1"/>
  <c r="BA430" i="4"/>
  <c r="Q236" i="1" s="1"/>
  <c r="BF236" i="7" s="1"/>
  <c r="BA429" i="4"/>
  <c r="Q174" i="1" s="1"/>
  <c r="BF174" i="7" s="1"/>
  <c r="BA428" i="4"/>
  <c r="BA426" i="4"/>
  <c r="Q289" i="1" s="1"/>
  <c r="BF289" i="7" s="1"/>
  <c r="BA425" i="4"/>
  <c r="Q274" i="1" s="1"/>
  <c r="BF274" i="7" s="1"/>
  <c r="BA424" i="4"/>
  <c r="Q117" i="1" s="1"/>
  <c r="BF117" i="7" s="1"/>
  <c r="BA423" i="4"/>
  <c r="Q113" i="1" s="1"/>
  <c r="BF113" i="7" s="1"/>
  <c r="BA422" i="4"/>
  <c r="Q76" i="1" s="1"/>
  <c r="BF76" i="7" s="1"/>
  <c r="BA421" i="4"/>
  <c r="Q62" i="1" s="1"/>
  <c r="BF62" i="7" s="1"/>
  <c r="BA420" i="4"/>
  <c r="BA418" i="4"/>
  <c r="Q321" i="1" s="1"/>
  <c r="BF321" i="7" s="1"/>
  <c r="BA417" i="4"/>
  <c r="Q315" i="1" s="1"/>
  <c r="BF315" i="7" s="1"/>
  <c r="BA416" i="4"/>
  <c r="Q213" i="1" s="1"/>
  <c r="BF213" i="7" s="1"/>
  <c r="BA415" i="4"/>
  <c r="Q188" i="1" s="1"/>
  <c r="BF188" i="7" s="1"/>
  <c r="BA414" i="4"/>
  <c r="Q94" i="1" s="1"/>
  <c r="BF94" i="7" s="1"/>
  <c r="BA413" i="4"/>
  <c r="Q70" i="1" s="1"/>
  <c r="BF70" i="7" s="1"/>
  <c r="BA412" i="4"/>
  <c r="BA410" i="4"/>
  <c r="Q314" i="1" s="1"/>
  <c r="BF314" i="7" s="1"/>
  <c r="BA409" i="4"/>
  <c r="Q295" i="1" s="1"/>
  <c r="BF295" i="7" s="1"/>
  <c r="BA408" i="4"/>
  <c r="Q285" i="1" s="1"/>
  <c r="BF285" i="7" s="1"/>
  <c r="BA407" i="4"/>
  <c r="Q249" i="1" s="1"/>
  <c r="BF249" i="7" s="1"/>
  <c r="BA406" i="4"/>
  <c r="Q187" i="1" s="1"/>
  <c r="BF187" i="7" s="1"/>
  <c r="BA405" i="4"/>
  <c r="Q176" i="1" s="1"/>
  <c r="BF176" i="7" s="1"/>
  <c r="BA404" i="4"/>
  <c r="Q109" i="1" s="1"/>
  <c r="BF109" i="7" s="1"/>
  <c r="BA403" i="4"/>
  <c r="Q93" i="1" s="1"/>
  <c r="BF93" i="7" s="1"/>
  <c r="BA402" i="4"/>
  <c r="BA400" i="4"/>
  <c r="Q323" i="1" s="1"/>
  <c r="BF323" i="7" s="1"/>
  <c r="BA399" i="4"/>
  <c r="Q294" i="1" s="1"/>
  <c r="BF294" i="7" s="1"/>
  <c r="BA398" i="4"/>
  <c r="Q280" i="1" s="1"/>
  <c r="BF280" i="7" s="1"/>
  <c r="BA397" i="4"/>
  <c r="Q248" i="1" s="1"/>
  <c r="BF248" i="7" s="1"/>
  <c r="BA396" i="4"/>
  <c r="Q210" i="1" s="1"/>
  <c r="BF210" i="7" s="1"/>
  <c r="BA395" i="4"/>
  <c r="Q209" i="1" s="1"/>
  <c r="BF209" i="7" s="1"/>
  <c r="BA394" i="4"/>
  <c r="Q195" i="1" s="1"/>
  <c r="BF195" i="7" s="1"/>
  <c r="BA393" i="4"/>
  <c r="Q148" i="1" s="1"/>
  <c r="BF148" i="7" s="1"/>
  <c r="BA392" i="4"/>
  <c r="Q75" i="1" s="1"/>
  <c r="BF75" i="7" s="1"/>
  <c r="BA391" i="4"/>
  <c r="Q44" i="1" s="1"/>
  <c r="BF44" i="7" s="1"/>
  <c r="BA390" i="4"/>
  <c r="Q36" i="1" s="1"/>
  <c r="BF36" i="7" s="1"/>
  <c r="BA389" i="4"/>
  <c r="Q26" i="1" s="1"/>
  <c r="BF26" i="7" s="1"/>
  <c r="BA387" i="4"/>
  <c r="BA384" i="4"/>
  <c r="Q331" i="1" s="1"/>
  <c r="BF331" i="7" s="1"/>
  <c r="BA383" i="4"/>
  <c r="Q178" i="1" s="1"/>
  <c r="BF178" i="7" s="1"/>
  <c r="BA382" i="4"/>
  <c r="Q142" i="1" s="1"/>
  <c r="BF142" i="7" s="1"/>
  <c r="BA381" i="4"/>
  <c r="Q79" i="1" s="1"/>
  <c r="BF79" i="7" s="1"/>
  <c r="BA380" i="4"/>
  <c r="Q67" i="1" s="1"/>
  <c r="BF67" i="7" s="1"/>
  <c r="BA379" i="4"/>
  <c r="Q14" i="1" s="1"/>
  <c r="BF14" i="7" s="1"/>
  <c r="BA378" i="4"/>
  <c r="Q11" i="1" s="1"/>
  <c r="BA377" i="4"/>
  <c r="BA375" i="4"/>
  <c r="Q327" i="1" s="1"/>
  <c r="BF327" i="7" s="1"/>
  <c r="BA374" i="4"/>
  <c r="Q309" i="1" s="1"/>
  <c r="BF309" i="7" s="1"/>
  <c r="BA373" i="4"/>
  <c r="Q283" i="1" s="1"/>
  <c r="BF283" i="7" s="1"/>
  <c r="BA372" i="4"/>
  <c r="Q277" i="1" s="1"/>
  <c r="BF277" i="7" s="1"/>
  <c r="BA371" i="4"/>
  <c r="Q263" i="1" s="1"/>
  <c r="BF263" i="7" s="1"/>
  <c r="BA370" i="4"/>
  <c r="Q228" i="1" s="1"/>
  <c r="BF228" i="7" s="1"/>
  <c r="BA369" i="4"/>
  <c r="Q218" i="1" s="1"/>
  <c r="BF218" i="7" s="1"/>
  <c r="BA368" i="4"/>
  <c r="Q181" i="1" s="1"/>
  <c r="BF181" i="7" s="1"/>
  <c r="BA367" i="4"/>
  <c r="Q122" i="1" s="1"/>
  <c r="BF122" i="7" s="1"/>
  <c r="BA366" i="4"/>
  <c r="Q107" i="1" s="1"/>
  <c r="BF107" i="7" s="1"/>
  <c r="BA365" i="4"/>
  <c r="Q104" i="1" s="1"/>
  <c r="BF104" i="7" s="1"/>
  <c r="BA364" i="4"/>
  <c r="BA362" i="4"/>
  <c r="Q318" i="1" s="1"/>
  <c r="BF318" i="7" s="1"/>
  <c r="BA361" i="4"/>
  <c r="Q300" i="1" s="1"/>
  <c r="BF300" i="7" s="1"/>
  <c r="BA360" i="4"/>
  <c r="Q255" i="1" s="1"/>
  <c r="BF255" i="7" s="1"/>
  <c r="BA359" i="4"/>
  <c r="Q206" i="1" s="1"/>
  <c r="BF206" i="7" s="1"/>
  <c r="BA358" i="4"/>
  <c r="Q63" i="1" s="1"/>
  <c r="BF63" i="7" s="1"/>
  <c r="BA357" i="4"/>
  <c r="BA355" i="4"/>
  <c r="Q298" i="1" s="1"/>
  <c r="BF298" i="7" s="1"/>
  <c r="BA354" i="4"/>
  <c r="Q293" i="1" s="1"/>
  <c r="BF293" i="7" s="1"/>
  <c r="BA353" i="4"/>
  <c r="Q290" i="1" s="1"/>
  <c r="BF290" i="7" s="1"/>
  <c r="BA352" i="4"/>
  <c r="Q279" i="1" s="1"/>
  <c r="BF279" i="7" s="1"/>
  <c r="BA351" i="4"/>
  <c r="Q241" i="1" s="1"/>
  <c r="BF241" i="7" s="1"/>
  <c r="BA350" i="4"/>
  <c r="Q239" i="1" s="1"/>
  <c r="BF239" i="7" s="1"/>
  <c r="BA349" i="4"/>
  <c r="Q167" i="1" s="1"/>
  <c r="BF167" i="7" s="1"/>
  <c r="BA348" i="4"/>
  <c r="Q119" i="1" s="1"/>
  <c r="BF119" i="7" s="1"/>
  <c r="BA347" i="4"/>
  <c r="Q88" i="1" s="1"/>
  <c r="BF88" i="7" s="1"/>
  <c r="BA346" i="4"/>
  <c r="Q83" i="1" s="1"/>
  <c r="BF83" i="7" s="1"/>
  <c r="BA345" i="4"/>
  <c r="Q56" i="1" s="1"/>
  <c r="BF56" i="7" s="1"/>
  <c r="BA344" i="4"/>
  <c r="Q16" i="1" s="1"/>
  <c r="BF16" i="7" s="1"/>
  <c r="BA343" i="4"/>
  <c r="BA341" i="4"/>
  <c r="Q324" i="1" s="1"/>
  <c r="BF324" i="7" s="1"/>
  <c r="BA340" i="4"/>
  <c r="Q288" i="1" s="1"/>
  <c r="BF288" i="7" s="1"/>
  <c r="BA339" i="4"/>
  <c r="Q230" i="1" s="1"/>
  <c r="BF230" i="7" s="1"/>
  <c r="BA338" i="4"/>
  <c r="Q182" i="1" s="1"/>
  <c r="BF182" i="7" s="1"/>
  <c r="BA337" i="4"/>
  <c r="Q135" i="1" s="1"/>
  <c r="BF135" i="7" s="1"/>
  <c r="BA336" i="4"/>
  <c r="Q132" i="1" s="1"/>
  <c r="BF132" i="7" s="1"/>
  <c r="BA335" i="4"/>
  <c r="Q118" i="1" s="1"/>
  <c r="BF118" i="7" s="1"/>
  <c r="BA334" i="4"/>
  <c r="Q110" i="1" s="1"/>
  <c r="BF110" i="7" s="1"/>
  <c r="BA333" i="4"/>
  <c r="Q102" i="1" s="1"/>
  <c r="BF102" i="7" s="1"/>
  <c r="BA332" i="4"/>
  <c r="Q95" i="1" s="1"/>
  <c r="BF95" i="7" s="1"/>
  <c r="BA331" i="4"/>
  <c r="Q24" i="1" s="1"/>
  <c r="BF24" i="7" s="1"/>
  <c r="BA330" i="4"/>
  <c r="BA328" i="4"/>
  <c r="Q310" i="1" s="1"/>
  <c r="BF310" i="7" s="1"/>
  <c r="BA327" i="4"/>
  <c r="Q225" i="1" s="1"/>
  <c r="BF225" i="7" s="1"/>
  <c r="BA326" i="4"/>
  <c r="Q161" i="1" s="1"/>
  <c r="BF161" i="7" s="1"/>
  <c r="BA325" i="4"/>
  <c r="Q134" i="1" s="1"/>
  <c r="BF134" i="7" s="1"/>
  <c r="BA324" i="4"/>
  <c r="Q101" i="1" s="1"/>
  <c r="BF101" i="7" s="1"/>
  <c r="BA323" i="4"/>
  <c r="BA321" i="4"/>
  <c r="Q333" i="1" s="1"/>
  <c r="BF333" i="7" s="1"/>
  <c r="BA320" i="4"/>
  <c r="Q245" i="1" s="1"/>
  <c r="BF245" i="7" s="1"/>
  <c r="BA319" i="4"/>
  <c r="Q68" i="1" s="1"/>
  <c r="BF68" i="7" s="1"/>
  <c r="BA318" i="4"/>
  <c r="Q17" i="1" s="1"/>
  <c r="BA317" i="4"/>
  <c r="BA315" i="4"/>
  <c r="Q328" i="1" s="1"/>
  <c r="BF328" i="7" s="1"/>
  <c r="BA314" i="4"/>
  <c r="Q325" i="1" s="1"/>
  <c r="BF325" i="7" s="1"/>
  <c r="BA313" i="4"/>
  <c r="Q313" i="1" s="1"/>
  <c r="BF313" i="7" s="1"/>
  <c r="BA312" i="4"/>
  <c r="Q260" i="1" s="1"/>
  <c r="BF260" i="7" s="1"/>
  <c r="BA311" i="4"/>
  <c r="Q243" i="1" s="1"/>
  <c r="BF243" i="7" s="1"/>
  <c r="BA310" i="4"/>
  <c r="Q214" i="1" s="1"/>
  <c r="BF214" i="7" s="1"/>
  <c r="BA309" i="4"/>
  <c r="Q211" i="1" s="1"/>
  <c r="BF211" i="7" s="1"/>
  <c r="BA308" i="4"/>
  <c r="Q180" i="1" s="1"/>
  <c r="BF180" i="7" s="1"/>
  <c r="BA307" i="4"/>
  <c r="Q172" i="1" s="1"/>
  <c r="BF172" i="7" s="1"/>
  <c r="BA306" i="4"/>
  <c r="Q147" i="1" s="1"/>
  <c r="BF147" i="7" s="1"/>
  <c r="BA305" i="4"/>
  <c r="Q43" i="1" s="1"/>
  <c r="BF43" i="7" s="1"/>
  <c r="BA304" i="4"/>
  <c r="Q37" i="1" s="1"/>
  <c r="BF37" i="7" s="1"/>
  <c r="BA302" i="4"/>
  <c r="BA299" i="4"/>
  <c r="Q320" i="1" s="1"/>
  <c r="BF320" i="7" s="1"/>
  <c r="BA298" i="4"/>
  <c r="Q304" i="1" s="1"/>
  <c r="BF304" i="7" s="1"/>
  <c r="BA297" i="4"/>
  <c r="Q303" i="1" s="1"/>
  <c r="BF303" i="7" s="1"/>
  <c r="BA296" i="4"/>
  <c r="Q296" i="1" s="1"/>
  <c r="BF296" i="7" s="1"/>
  <c r="BA295" i="4"/>
  <c r="Q278" i="1" s="1"/>
  <c r="BF278" i="7" s="1"/>
  <c r="BA294" i="4"/>
  <c r="Q262" i="1" s="1"/>
  <c r="BF262" i="7" s="1"/>
  <c r="BA293" i="4"/>
  <c r="Q220" i="1" s="1"/>
  <c r="BF220" i="7" s="1"/>
  <c r="BA292" i="4"/>
  <c r="Q215" i="1" s="1"/>
  <c r="BF215" i="7" s="1"/>
  <c r="BA291" i="4"/>
  <c r="Q186" i="1" s="1"/>
  <c r="BF186" i="7" s="1"/>
  <c r="BA290" i="4"/>
  <c r="Q175" i="1" s="1"/>
  <c r="BF175" i="7" s="1"/>
  <c r="BA289" i="4"/>
  <c r="Q162" i="1" s="1"/>
  <c r="BF162" i="7" s="1"/>
  <c r="BA288" i="4"/>
  <c r="Q157" i="1" s="1"/>
  <c r="BF157" i="7" s="1"/>
  <c r="BA287" i="4"/>
  <c r="Q154" i="1" s="1"/>
  <c r="BF154" i="7" s="1"/>
  <c r="BA286" i="4"/>
  <c r="Q150" i="1" s="1"/>
  <c r="BF150" i="7" s="1"/>
  <c r="BA285" i="4"/>
  <c r="Q149" i="1" s="1"/>
  <c r="BF149" i="7" s="1"/>
  <c r="BA284" i="4"/>
  <c r="Q143" i="1" s="1"/>
  <c r="BF143" i="7" s="1"/>
  <c r="BA283" i="4"/>
  <c r="Q140" i="1" s="1"/>
  <c r="BF140" i="7" s="1"/>
  <c r="BA282" i="4"/>
  <c r="Q136" i="1" s="1"/>
  <c r="BF136" i="7" s="1"/>
  <c r="BA281" i="4"/>
  <c r="Q131" i="1" s="1"/>
  <c r="BF131" i="7" s="1"/>
  <c r="BA280" i="4"/>
  <c r="Q128" i="1" s="1"/>
  <c r="BF128" i="7" s="1"/>
  <c r="BA279" i="4"/>
  <c r="Q126" i="1" s="1"/>
  <c r="BF126" i="7" s="1"/>
  <c r="BA278" i="4"/>
  <c r="Q123" i="1" s="1"/>
  <c r="BF123" i="7" s="1"/>
  <c r="BA277" i="4"/>
  <c r="Q121" i="1" s="1"/>
  <c r="BF121" i="7" s="1"/>
  <c r="BA276" i="4"/>
  <c r="Q105" i="1" s="1"/>
  <c r="BF105" i="7" s="1"/>
  <c r="BA275" i="4"/>
  <c r="Q91" i="1" s="1"/>
  <c r="BF91" i="7" s="1"/>
  <c r="BA274" i="4"/>
  <c r="Q80" i="1" s="1"/>
  <c r="BF80" i="7" s="1"/>
  <c r="BA273" i="4"/>
  <c r="Q71" i="1" s="1"/>
  <c r="BF71" i="7" s="1"/>
  <c r="BA272" i="4"/>
  <c r="Q54" i="1" s="1"/>
  <c r="BF54" i="7" s="1"/>
  <c r="BA271" i="4"/>
  <c r="Q46" i="1" s="1"/>
  <c r="BF46" i="7" s="1"/>
  <c r="BA270" i="4"/>
  <c r="Q41" i="1" s="1"/>
  <c r="BF41" i="7" s="1"/>
  <c r="BA269" i="4"/>
  <c r="Q28" i="1" s="1"/>
  <c r="BF28" i="7" s="1"/>
  <c r="BA268" i="4"/>
  <c r="Q20" i="1" s="1"/>
  <c r="BF20" i="7" s="1"/>
  <c r="BA267" i="4"/>
  <c r="Q19" i="1" s="1"/>
  <c r="BA265" i="4"/>
  <c r="BA262" i="4"/>
  <c r="Q308" i="1" s="1"/>
  <c r="BF308" i="7" s="1"/>
  <c r="BA261" i="4"/>
  <c r="Q275" i="1" s="1"/>
  <c r="BF275" i="7" s="1"/>
  <c r="BA260" i="4"/>
  <c r="Q265" i="1" s="1"/>
  <c r="BF265" i="7" s="1"/>
  <c r="BA259" i="4"/>
  <c r="Q177" i="1" s="1"/>
  <c r="BF177" i="7" s="1"/>
  <c r="BA258" i="4"/>
  <c r="Q146" i="1" s="1"/>
  <c r="BF146" i="7" s="1"/>
  <c r="BA257" i="4"/>
  <c r="Q112" i="1" s="1"/>
  <c r="BF112" i="7" s="1"/>
  <c r="BA256" i="4"/>
  <c r="Q18" i="1" s="1"/>
  <c r="BF18" i="7" s="1"/>
  <c r="BA255" i="4"/>
  <c r="BA253" i="4"/>
  <c r="Q253" i="1" s="1"/>
  <c r="BF253" i="7" s="1"/>
  <c r="BA252" i="4"/>
  <c r="Q201" i="1" s="1"/>
  <c r="BF201" i="7" s="1"/>
  <c r="BA251" i="4"/>
  <c r="Q194" i="1" s="1"/>
  <c r="BF194" i="7" s="1"/>
  <c r="BA250" i="4"/>
  <c r="Q152" i="1" s="1"/>
  <c r="BF152" i="7" s="1"/>
  <c r="BA249" i="4"/>
  <c r="Q120" i="1" s="1"/>
  <c r="BF120" i="7" s="1"/>
  <c r="BA248" i="4"/>
  <c r="Q45" i="1" s="1"/>
  <c r="BF45" i="7" s="1"/>
  <c r="BA247" i="4"/>
  <c r="Q40" i="1" s="1"/>
  <c r="BF40" i="7" s="1"/>
  <c r="BA246" i="4"/>
  <c r="BA244" i="4"/>
  <c r="Q312" i="1" s="1"/>
  <c r="BF312" i="7" s="1"/>
  <c r="BA243" i="4"/>
  <c r="Q307" i="1" s="1"/>
  <c r="BF307" i="7" s="1"/>
  <c r="BA242" i="4"/>
  <c r="Q291" i="1" s="1"/>
  <c r="BF291" i="7" s="1"/>
  <c r="BA241" i="4"/>
  <c r="Q269" i="1" s="1"/>
  <c r="BF269" i="7" s="1"/>
  <c r="BA240" i="4"/>
  <c r="Q264" i="1" s="1"/>
  <c r="BF264" i="7" s="1"/>
  <c r="BA239" i="4"/>
  <c r="Q191" i="1" s="1"/>
  <c r="BF191" i="7" s="1"/>
  <c r="BA238" i="4"/>
  <c r="Q138" i="1" s="1"/>
  <c r="BF138" i="7" s="1"/>
  <c r="BA237" i="4"/>
  <c r="Q96" i="1" s="1"/>
  <c r="BF96" i="7" s="1"/>
  <c r="BA236" i="4"/>
  <c r="Q81" i="1" s="1"/>
  <c r="BF81" i="7" s="1"/>
  <c r="BA235" i="4"/>
  <c r="Q48" i="1" s="1"/>
  <c r="BF48" i="7" s="1"/>
  <c r="BA234" i="4"/>
  <c r="BA232" i="4"/>
  <c r="Q299" i="1" s="1"/>
  <c r="BF299" i="7" s="1"/>
  <c r="BA231" i="4"/>
  <c r="Q287" i="1" s="1"/>
  <c r="BF287" i="7" s="1"/>
  <c r="BA230" i="4"/>
  <c r="Q223" i="1" s="1"/>
  <c r="BF223" i="7" s="1"/>
  <c r="BA229" i="4"/>
  <c r="Q168" i="1" s="1"/>
  <c r="BF168" i="7" s="1"/>
  <c r="BA228" i="4"/>
  <c r="Q129" i="1" s="1"/>
  <c r="BF129" i="7" s="1"/>
  <c r="BA227" i="4"/>
  <c r="Q106" i="1" s="1"/>
  <c r="BF106" i="7" s="1"/>
  <c r="BA226" i="4"/>
  <c r="Q72" i="1" s="1"/>
  <c r="BF72" i="7" s="1"/>
  <c r="BA225" i="4"/>
  <c r="Q61" i="1" s="1"/>
  <c r="BF61" i="7" s="1"/>
  <c r="BA224" i="4"/>
  <c r="Q58" i="1" s="1"/>
  <c r="BF58" i="7" s="1"/>
  <c r="BA223" i="4"/>
  <c r="Q42" i="1" s="1"/>
  <c r="BF42" i="7" s="1"/>
  <c r="BA222" i="4"/>
  <c r="Q39" i="1" s="1"/>
  <c r="BF39" i="7" s="1"/>
  <c r="BA221" i="4"/>
  <c r="Q23" i="1" s="1"/>
  <c r="BF23" i="7" s="1"/>
  <c r="BA220" i="4"/>
  <c r="BA218" i="4"/>
  <c r="Q246" i="1" s="1"/>
  <c r="BF246" i="7" s="1"/>
  <c r="BA217" i="4"/>
  <c r="Q144" i="1" s="1"/>
  <c r="BF144" i="7" s="1"/>
  <c r="BA216" i="4"/>
  <c r="Q111" i="1" s="1"/>
  <c r="BF111" i="7" s="1"/>
  <c r="BA215" i="4"/>
  <c r="Q92" i="1" s="1"/>
  <c r="BF92" i="7" s="1"/>
  <c r="BA214" i="4"/>
  <c r="Q53" i="1" s="1"/>
  <c r="BF53" i="7" s="1"/>
  <c r="BA213" i="4"/>
  <c r="BA211" i="4"/>
  <c r="Q292" i="1" s="1"/>
  <c r="BF292" i="7" s="1"/>
  <c r="BA210" i="4"/>
  <c r="Q261" i="1" s="1"/>
  <c r="BF261" i="7" s="1"/>
  <c r="BA209" i="4"/>
  <c r="Q208" i="1" s="1"/>
  <c r="BF208" i="7" s="1"/>
  <c r="BA208" i="4"/>
  <c r="Q166" i="1" s="1"/>
  <c r="BF166" i="7" s="1"/>
  <c r="BA207" i="4"/>
  <c r="Q59" i="1" s="1"/>
  <c r="BF59" i="7" s="1"/>
  <c r="BA206" i="4"/>
  <c r="Q27" i="1" s="1"/>
  <c r="BF27" i="7" s="1"/>
  <c r="BA204" i="4"/>
  <c r="BA201" i="4"/>
  <c r="Q335" i="1" s="1"/>
  <c r="BF335" i="7" s="1"/>
  <c r="BA200" i="4"/>
  <c r="Q332" i="1" s="1"/>
  <c r="BF332" i="7" s="1"/>
  <c r="BA199" i="4"/>
  <c r="Q330" i="1" s="1"/>
  <c r="BF330" i="7" s="1"/>
  <c r="BA198" i="4"/>
  <c r="Q217" i="1" s="1"/>
  <c r="BF217" i="7" s="1"/>
  <c r="BA197" i="4"/>
  <c r="Q169" i="1" s="1"/>
  <c r="BF169" i="7" s="1"/>
  <c r="BA196" i="4"/>
  <c r="Q47" i="1" s="1"/>
  <c r="BF47" i="7" s="1"/>
  <c r="BA195" i="4"/>
  <c r="BA193" i="4"/>
  <c r="Q329" i="1" s="1"/>
  <c r="BF329" i="7" s="1"/>
  <c r="BA192" i="4"/>
  <c r="Q302" i="1" s="1"/>
  <c r="BF302" i="7" s="1"/>
  <c r="BA191" i="4"/>
  <c r="Q244" i="1" s="1"/>
  <c r="BF244" i="7" s="1"/>
  <c r="BA190" i="4"/>
  <c r="Q234" i="1" s="1"/>
  <c r="BF234" i="7" s="1"/>
  <c r="BA189" i="4"/>
  <c r="Q89" i="1" s="1"/>
  <c r="BF89" i="7" s="1"/>
  <c r="BA188" i="4"/>
  <c r="Q77" i="1" s="1"/>
  <c r="BF77" i="7" s="1"/>
  <c r="BA187" i="4"/>
  <c r="Q29" i="1" s="1"/>
  <c r="BF29" i="7" s="1"/>
  <c r="BA186" i="4"/>
  <c r="BA184" i="4"/>
  <c r="Q306" i="1" s="1"/>
  <c r="BF306" i="7" s="1"/>
  <c r="BA183" i="4"/>
  <c r="Q273" i="1" s="1"/>
  <c r="BF273" i="7" s="1"/>
  <c r="BA182" i="4"/>
  <c r="Q227" i="1" s="1"/>
  <c r="BF227" i="7" s="1"/>
  <c r="BA181" i="4"/>
  <c r="Q203" i="1" s="1"/>
  <c r="BF203" i="7" s="1"/>
  <c r="BA180" i="4"/>
  <c r="Q197" i="1" s="1"/>
  <c r="BF197" i="7" s="1"/>
  <c r="BA179" i="4"/>
  <c r="BA177" i="4"/>
  <c r="Q282" i="1" s="1"/>
  <c r="BF282" i="7" s="1"/>
  <c r="BA176" i="4"/>
  <c r="Q268" i="1" s="1"/>
  <c r="BF268" i="7" s="1"/>
  <c r="BA175" i="4"/>
  <c r="Q267" i="1" s="1"/>
  <c r="BF267" i="7" s="1"/>
  <c r="BA174" i="4"/>
  <c r="Q258" i="1" s="1"/>
  <c r="BF258" i="7" s="1"/>
  <c r="BA173" i="4"/>
  <c r="Q185" i="1" s="1"/>
  <c r="BF185" i="7" s="1"/>
  <c r="BA172" i="4"/>
  <c r="Q163" i="1" s="1"/>
  <c r="BF163" i="7" s="1"/>
  <c r="BA171" i="4"/>
  <c r="Q100" i="1" s="1"/>
  <c r="BF100" i="7" s="1"/>
  <c r="BA170" i="4"/>
  <c r="Q55" i="1" s="1"/>
  <c r="BF55" i="7" s="1"/>
  <c r="BA169" i="4"/>
  <c r="BA167" i="4"/>
  <c r="Q286" i="1" s="1"/>
  <c r="BF286" i="7" s="1"/>
  <c r="BA166" i="4"/>
  <c r="Q272" i="1" s="1"/>
  <c r="BF272" i="7" s="1"/>
  <c r="BA165" i="4"/>
  <c r="Q242" i="1" s="1"/>
  <c r="BF242" i="7" s="1"/>
  <c r="BA164" i="4"/>
  <c r="Q137" i="1" s="1"/>
  <c r="BF137" i="7" s="1"/>
  <c r="BA162" i="4"/>
  <c r="BA159" i="4"/>
  <c r="Q229" i="1" s="1"/>
  <c r="BF229" i="7" s="1"/>
  <c r="BA158" i="4"/>
  <c r="Q183" i="1" s="1"/>
  <c r="BF183" i="7" s="1"/>
  <c r="BA157" i="4"/>
  <c r="Q171" i="1" s="1"/>
  <c r="BF171" i="7" s="1"/>
  <c r="BA156" i="4"/>
  <c r="Q116" i="1" s="1"/>
  <c r="BF116" i="7" s="1"/>
  <c r="BA155" i="4"/>
  <c r="Q49" i="1" s="1"/>
  <c r="BF49" i="7" s="1"/>
  <c r="BA154" i="4"/>
  <c r="Q25" i="1" s="1"/>
  <c r="BF25" i="7" s="1"/>
  <c r="BA153" i="4"/>
  <c r="Q15" i="1" s="1"/>
  <c r="BA152" i="4"/>
  <c r="BA150" i="4"/>
  <c r="Q311" i="1" s="1"/>
  <c r="BF311" i="7" s="1"/>
  <c r="BA149" i="4"/>
  <c r="Q254" i="1" s="1"/>
  <c r="BF254" i="7" s="1"/>
  <c r="BA148" i="4"/>
  <c r="Q199" i="1" s="1"/>
  <c r="BF199" i="7" s="1"/>
  <c r="BA147" i="4"/>
  <c r="Q151" i="1" s="1"/>
  <c r="BF151" i="7" s="1"/>
  <c r="BA146" i="4"/>
  <c r="Q98" i="1" s="1"/>
  <c r="BF98" i="7" s="1"/>
  <c r="BA145" i="4"/>
  <c r="Q84" i="1" s="1"/>
  <c r="BF84" i="7" s="1"/>
  <c r="BA144" i="4"/>
  <c r="Q74" i="1" s="1"/>
  <c r="BF74" i="7" s="1"/>
  <c r="BA143" i="4"/>
  <c r="BA141" i="4"/>
  <c r="Q317" i="1" s="1"/>
  <c r="BF317" i="7" s="1"/>
  <c r="BA140" i="4"/>
  <c r="Q251" i="1" s="1"/>
  <c r="BF251" i="7" s="1"/>
  <c r="BA139" i="4"/>
  <c r="Q250" i="1" s="1"/>
  <c r="BF250" i="7" s="1"/>
  <c r="BA138" i="4"/>
  <c r="Q192" i="1" s="1"/>
  <c r="BF192" i="7" s="1"/>
  <c r="BA137" i="4"/>
  <c r="Q164" i="1" s="1"/>
  <c r="BF164" i="7" s="1"/>
  <c r="BA136" i="4"/>
  <c r="Q97" i="1" s="1"/>
  <c r="BF97" i="7" s="1"/>
  <c r="BA135" i="4"/>
  <c r="Q35" i="1" s="1"/>
  <c r="BF35" i="7" s="1"/>
  <c r="BA134" i="4"/>
  <c r="BA132" i="4"/>
  <c r="Q204" i="1" s="1"/>
  <c r="BF204" i="7" s="1"/>
  <c r="BA131" i="4"/>
  <c r="Q198" i="1" s="1"/>
  <c r="BF198" i="7" s="1"/>
  <c r="BA130" i="4"/>
  <c r="Q173" i="1" s="1"/>
  <c r="BF173" i="7" s="1"/>
  <c r="BA129" i="4"/>
  <c r="Q141" i="1" s="1"/>
  <c r="BF141" i="7" s="1"/>
  <c r="BA128" i="4"/>
  <c r="Q127" i="1" s="1"/>
  <c r="BF127" i="7" s="1"/>
  <c r="BA127" i="4"/>
  <c r="Q60" i="1" s="1"/>
  <c r="BF60" i="7" s="1"/>
  <c r="BA126" i="4"/>
  <c r="Q30" i="1" s="1"/>
  <c r="BF30" i="7" s="1"/>
  <c r="BA125" i="4"/>
  <c r="BA123" i="4"/>
  <c r="Q247" i="1" s="1"/>
  <c r="BF247" i="7" s="1"/>
  <c r="BA122" i="4"/>
  <c r="Q189" i="1" s="1"/>
  <c r="BF189" i="7" s="1"/>
  <c r="BA121" i="4"/>
  <c r="Q139" i="1" s="1"/>
  <c r="BF139" i="7" s="1"/>
  <c r="BA120" i="4"/>
  <c r="Q108" i="1" s="1"/>
  <c r="BF108" i="7" s="1"/>
  <c r="BA119" i="4"/>
  <c r="Q86" i="1" s="1"/>
  <c r="BF86" i="7" s="1"/>
  <c r="BA118" i="4"/>
  <c r="Q66" i="1" s="1"/>
  <c r="BF66" i="7" s="1"/>
  <c r="BA117" i="4"/>
  <c r="Q33" i="1" s="1"/>
  <c r="BF33" i="7" s="1"/>
  <c r="BA116" i="4"/>
  <c r="Q13" i="1" s="1"/>
  <c r="BA115" i="4"/>
  <c r="BA113" i="4"/>
  <c r="Q231" i="1" s="1"/>
  <c r="BF231" i="7" s="1"/>
  <c r="BA112" i="4"/>
  <c r="Q202" i="1" s="1"/>
  <c r="BF202" i="7" s="1"/>
  <c r="BA111" i="4"/>
  <c r="Q160" i="1" s="1"/>
  <c r="BF160" i="7" s="1"/>
  <c r="BA110" i="4"/>
  <c r="Q85" i="1" s="1"/>
  <c r="BF85" i="7" s="1"/>
  <c r="BA108" i="4"/>
  <c r="BA105" i="4"/>
  <c r="Q301" i="1" s="1"/>
  <c r="BF301" i="7" s="1"/>
  <c r="BA104" i="4"/>
  <c r="Q159" i="1" s="1"/>
  <c r="BF159" i="7" s="1"/>
  <c r="BA103" i="4"/>
  <c r="Q155" i="1" s="1"/>
  <c r="BF155" i="7" s="1"/>
  <c r="BA102" i="4"/>
  <c r="Q52" i="1" s="1"/>
  <c r="BF52" i="7" s="1"/>
  <c r="BA101" i="4"/>
  <c r="Q38" i="1" s="1"/>
  <c r="BF38" i="7" s="1"/>
  <c r="BA100" i="4"/>
  <c r="BA98" i="4"/>
  <c r="Q240" i="1" s="1"/>
  <c r="BF240" i="7" s="1"/>
  <c r="BA97" i="4"/>
  <c r="Q226" i="1" s="1"/>
  <c r="BF226" i="7" s="1"/>
  <c r="BA96" i="4"/>
  <c r="Q87" i="1" s="1"/>
  <c r="BF87" i="7" s="1"/>
  <c r="BA95" i="4"/>
  <c r="Q21" i="1" s="1"/>
  <c r="BF21" i="7" s="1"/>
  <c r="BA94" i="4"/>
  <c r="BA92" i="4"/>
  <c r="Q238" i="1" s="1"/>
  <c r="BF238" i="7" s="1"/>
  <c r="BA91" i="4"/>
  <c r="Q235" i="1" s="1"/>
  <c r="BF235" i="7" s="1"/>
  <c r="BA90" i="4"/>
  <c r="Q232" i="1" s="1"/>
  <c r="BF232" i="7" s="1"/>
  <c r="BA89" i="4"/>
  <c r="Q221" i="1" s="1"/>
  <c r="BF221" i="7" s="1"/>
  <c r="BA88" i="4"/>
  <c r="Q130" i="1" s="1"/>
  <c r="BF130" i="7" s="1"/>
  <c r="BA87" i="4"/>
  <c r="Q125" i="1" s="1"/>
  <c r="BF125" i="7" s="1"/>
  <c r="BA86" i="4"/>
  <c r="Q78" i="1" s="1"/>
  <c r="BF78" i="7" s="1"/>
  <c r="BA85" i="4"/>
  <c r="BA83" i="4"/>
  <c r="Q336" i="1" s="1"/>
  <c r="BF336" i="7" s="1"/>
  <c r="BA82" i="4"/>
  <c r="Q193" i="1" s="1"/>
  <c r="BF193" i="7" s="1"/>
  <c r="BA81" i="4"/>
  <c r="Q190" i="1" s="1"/>
  <c r="BF190" i="7" s="1"/>
  <c r="BA80" i="4"/>
  <c r="Q153" i="1" s="1"/>
  <c r="BF153" i="7" s="1"/>
  <c r="BA79" i="4"/>
  <c r="Q99" i="1" s="1"/>
  <c r="BF99" i="7" s="1"/>
  <c r="BA77" i="4"/>
  <c r="BA74" i="4"/>
  <c r="Q326" i="1" s="1"/>
  <c r="BF326" i="7" s="1"/>
  <c r="BA73" i="4"/>
  <c r="Q266" i="1" s="1"/>
  <c r="BF266" i="7" s="1"/>
  <c r="BA72" i="4"/>
  <c r="Q237" i="1" s="1"/>
  <c r="BF237" i="7" s="1"/>
  <c r="BA71" i="4"/>
  <c r="Q165" i="1" s="1"/>
  <c r="BF165" i="7" s="1"/>
  <c r="BA70" i="4"/>
  <c r="Q156" i="1" s="1"/>
  <c r="BF156" i="7" s="1"/>
  <c r="BA69" i="4"/>
  <c r="BA67" i="4"/>
  <c r="Q334" i="1" s="1"/>
  <c r="BF334" i="7" s="1"/>
  <c r="BA66" i="4"/>
  <c r="Q316" i="1" s="1"/>
  <c r="BF316" i="7" s="1"/>
  <c r="BA65" i="4"/>
  <c r="Q256" i="1" s="1"/>
  <c r="BF256" i="7" s="1"/>
  <c r="BA64" i="4"/>
  <c r="Q224" i="1" s="1"/>
  <c r="BF224" i="7" s="1"/>
  <c r="BA63" i="4"/>
  <c r="Q219" i="1" s="1"/>
  <c r="BF219" i="7" s="1"/>
  <c r="BA62" i="4"/>
  <c r="Q212" i="1" s="1"/>
  <c r="BF212" i="7" s="1"/>
  <c r="BA61" i="4"/>
  <c r="Q207" i="1" s="1"/>
  <c r="BF207" i="7" s="1"/>
  <c r="BA60" i="4"/>
  <c r="Q158" i="1" s="1"/>
  <c r="BF158" i="7" s="1"/>
  <c r="BA59" i="4"/>
  <c r="Q145" i="1" s="1"/>
  <c r="BF145" i="7" s="1"/>
  <c r="BA58" i="4"/>
  <c r="Q114" i="1" s="1"/>
  <c r="BF114" i="7" s="1"/>
  <c r="BA57" i="4"/>
  <c r="Q69" i="1" s="1"/>
  <c r="BF69" i="7" s="1"/>
  <c r="BA56" i="4"/>
  <c r="Q50" i="1" s="1"/>
  <c r="BF50" i="7" s="1"/>
  <c r="BA55" i="4"/>
  <c r="BA53" i="4"/>
  <c r="Q322" i="1" s="1"/>
  <c r="BF322" i="7" s="1"/>
  <c r="BA52" i="4"/>
  <c r="Q297" i="1" s="1"/>
  <c r="BF297" i="7" s="1"/>
  <c r="BA51" i="4"/>
  <c r="Q281" i="1" s="1"/>
  <c r="BF281" i="7" s="1"/>
  <c r="BA50" i="4"/>
  <c r="Q270" i="1" s="1"/>
  <c r="BF270" i="7" s="1"/>
  <c r="BA49" i="4"/>
  <c r="Q233" i="1" s="1"/>
  <c r="BF233" i="7" s="1"/>
  <c r="BA48" i="4"/>
  <c r="Q222" i="1" s="1"/>
  <c r="BF222" i="7" s="1"/>
  <c r="BA47" i="4"/>
  <c r="Q205" i="1" s="1"/>
  <c r="BF205" i="7" s="1"/>
  <c r="BA46" i="4"/>
  <c r="Q170" i="1" s="1"/>
  <c r="BF170" i="7" s="1"/>
  <c r="BA45" i="4"/>
  <c r="Q51" i="1" s="1"/>
  <c r="BF51" i="7" s="1"/>
  <c r="BA44" i="4"/>
  <c r="Q34" i="1" s="1"/>
  <c r="BF34" i="7" s="1"/>
  <c r="BA43" i="4"/>
  <c r="BA41" i="4"/>
  <c r="Q252" i="1" s="1"/>
  <c r="BF252" i="7" s="1"/>
  <c r="BA40" i="4"/>
  <c r="Q103" i="1" s="1"/>
  <c r="BF103" i="7" s="1"/>
  <c r="BA39" i="4"/>
  <c r="Q73" i="1" s="1"/>
  <c r="BF73" i="7" s="1"/>
  <c r="BA38" i="4"/>
  <c r="Q57" i="1" s="1"/>
  <c r="BF57" i="7" s="1"/>
  <c r="BA37" i="4"/>
  <c r="Q22" i="1" s="1"/>
  <c r="BF22" i="7" s="1"/>
  <c r="BA36" i="4"/>
  <c r="Q12" i="1" s="1"/>
  <c r="BA35" i="4"/>
  <c r="BA33" i="4"/>
  <c r="Q305" i="1" s="1"/>
  <c r="BF305" i="7" s="1"/>
  <c r="BA32" i="4"/>
  <c r="Q124" i="1" s="1"/>
  <c r="BF124" i="7" s="1"/>
  <c r="BA31" i="4"/>
  <c r="Q65" i="1" s="1"/>
  <c r="BF65" i="7" s="1"/>
  <c r="BA30" i="4"/>
  <c r="Q64" i="1" s="1"/>
  <c r="BF64" i="7" s="1"/>
  <c r="BA29" i="4"/>
  <c r="Q32" i="1" s="1"/>
  <c r="BF32" i="7" s="1"/>
  <c r="BA28" i="4"/>
  <c r="Q31" i="1" s="1"/>
  <c r="BF31" i="7" s="1"/>
  <c r="BA26" i="4"/>
  <c r="BA23" i="4"/>
  <c r="Q276" i="1" s="1"/>
  <c r="BF276" i="7" s="1"/>
  <c r="BA22" i="4"/>
  <c r="Q259" i="1" s="1"/>
  <c r="BF259" i="7" s="1"/>
  <c r="BA21" i="4"/>
  <c r="Q196" i="1" s="1"/>
  <c r="BF196" i="7" s="1"/>
  <c r="BA20" i="4"/>
  <c r="Q184" i="1" s="1"/>
  <c r="BF184" i="7" s="1"/>
  <c r="BA19" i="4"/>
  <c r="Q115" i="1" s="1"/>
  <c r="BF115" i="7" s="1"/>
  <c r="BA18" i="4"/>
  <c r="BA16" i="4"/>
  <c r="Q271" i="1" s="1"/>
  <c r="BF271" i="7" s="1"/>
  <c r="BA15" i="4"/>
  <c r="Q216" i="1" s="1"/>
  <c r="BF216" i="7" s="1"/>
  <c r="BA14" i="4"/>
  <c r="Q200" i="1" s="1"/>
  <c r="BF200" i="7" s="1"/>
  <c r="BA13" i="4"/>
  <c r="Q179" i="1" s="1"/>
  <c r="BF179" i="7" s="1"/>
  <c r="BA12" i="4"/>
  <c r="Q133" i="1" s="1"/>
  <c r="BF133" i="7" s="1"/>
  <c r="BA11" i="4"/>
  <c r="Q82" i="1" s="1"/>
  <c r="BF82" i="7" s="1"/>
  <c r="BA10" i="4"/>
  <c r="Q90" i="1" s="1"/>
  <c r="BF90" i="7" s="1"/>
  <c r="AT10" i="4"/>
  <c r="AT433" i="4"/>
  <c r="AT432" i="4"/>
  <c r="AT431" i="4"/>
  <c r="AT430" i="4"/>
  <c r="AT429" i="4"/>
  <c r="AT428" i="4"/>
  <c r="AT426" i="4"/>
  <c r="AT425" i="4"/>
  <c r="AT424" i="4"/>
  <c r="AT423" i="4"/>
  <c r="AT422" i="4"/>
  <c r="AT421" i="4"/>
  <c r="AT420" i="4"/>
  <c r="AT418" i="4"/>
  <c r="AT417" i="4"/>
  <c r="AT416" i="4"/>
  <c r="AT415" i="4"/>
  <c r="AT414" i="4"/>
  <c r="AT413" i="4"/>
  <c r="AT412" i="4"/>
  <c r="AT410" i="4"/>
  <c r="AT409" i="4"/>
  <c r="AT408" i="4"/>
  <c r="AT407" i="4"/>
  <c r="AT406" i="4"/>
  <c r="AT405" i="4"/>
  <c r="AT404" i="4"/>
  <c r="AT403" i="4"/>
  <c r="AT402" i="4"/>
  <c r="AT400" i="4"/>
  <c r="AT399" i="4"/>
  <c r="AT398" i="4"/>
  <c r="AT397" i="4"/>
  <c r="AT396" i="4"/>
  <c r="AT395" i="4"/>
  <c r="AT394" i="4"/>
  <c r="AT393" i="4"/>
  <c r="AT392" i="4"/>
  <c r="AT391" i="4"/>
  <c r="AT390" i="4"/>
  <c r="AT389" i="4"/>
  <c r="AT387" i="4"/>
  <c r="AT384" i="4"/>
  <c r="AT383" i="4"/>
  <c r="AT382" i="4"/>
  <c r="AT381" i="4"/>
  <c r="AT380" i="4"/>
  <c r="AT379" i="4"/>
  <c r="AT378" i="4"/>
  <c r="AT377" i="4"/>
  <c r="AT375" i="4"/>
  <c r="AT374" i="4"/>
  <c r="AT373" i="4"/>
  <c r="AT372" i="4"/>
  <c r="AT371" i="4"/>
  <c r="AT370" i="4"/>
  <c r="AT369" i="4"/>
  <c r="AT368" i="4"/>
  <c r="AT367" i="4"/>
  <c r="AT366" i="4"/>
  <c r="AT365" i="4"/>
  <c r="AT364" i="4"/>
  <c r="AT362" i="4"/>
  <c r="AT361" i="4"/>
  <c r="AT360" i="4"/>
  <c r="AT359" i="4"/>
  <c r="AT358" i="4"/>
  <c r="AT357" i="4"/>
  <c r="AT355" i="4"/>
  <c r="AT354" i="4"/>
  <c r="AT353" i="4"/>
  <c r="AT352" i="4"/>
  <c r="AT351" i="4"/>
  <c r="AT350" i="4"/>
  <c r="AT349" i="4"/>
  <c r="AT348" i="4"/>
  <c r="AT347" i="4"/>
  <c r="AT346" i="4"/>
  <c r="AT345" i="4"/>
  <c r="AT344" i="4"/>
  <c r="AT343" i="4"/>
  <c r="AT341" i="4"/>
  <c r="AT340" i="4"/>
  <c r="AT339" i="4"/>
  <c r="AT338" i="4"/>
  <c r="AT337" i="4"/>
  <c r="AT336" i="4"/>
  <c r="AT335" i="4"/>
  <c r="AT334" i="4"/>
  <c r="AT333" i="4"/>
  <c r="AT332" i="4"/>
  <c r="AT331" i="4"/>
  <c r="AT330" i="4"/>
  <c r="AT328" i="4"/>
  <c r="AT327" i="4"/>
  <c r="AT326" i="4"/>
  <c r="AT325" i="4"/>
  <c r="AT324" i="4"/>
  <c r="AT323" i="4"/>
  <c r="AT321" i="4"/>
  <c r="AT320" i="4"/>
  <c r="AT319" i="4"/>
  <c r="AT318" i="4"/>
  <c r="AT317" i="4"/>
  <c r="AT315" i="4"/>
  <c r="AT314" i="4"/>
  <c r="AT313" i="4"/>
  <c r="AT312" i="4"/>
  <c r="AT311" i="4"/>
  <c r="AT310" i="4"/>
  <c r="AT309" i="4"/>
  <c r="AT308" i="4"/>
  <c r="AT307" i="4"/>
  <c r="AT306" i="4"/>
  <c r="AT305" i="4"/>
  <c r="AT304" i="4"/>
  <c r="AT302" i="4"/>
  <c r="AT299" i="4"/>
  <c r="AT298" i="4"/>
  <c r="AT297" i="4"/>
  <c r="AT296" i="4"/>
  <c r="AT295" i="4"/>
  <c r="AT294" i="4"/>
  <c r="AT293" i="4"/>
  <c r="AT292" i="4"/>
  <c r="AT291" i="4"/>
  <c r="AT290" i="4"/>
  <c r="AT289" i="4"/>
  <c r="AT288" i="4"/>
  <c r="AT287" i="4"/>
  <c r="AT286" i="4"/>
  <c r="AT285" i="4"/>
  <c r="AT284" i="4"/>
  <c r="AT283" i="4"/>
  <c r="AT282" i="4"/>
  <c r="AT281" i="4"/>
  <c r="AT280" i="4"/>
  <c r="AT279" i="4"/>
  <c r="AT278" i="4"/>
  <c r="AT277" i="4"/>
  <c r="AT276" i="4"/>
  <c r="AT275" i="4"/>
  <c r="AT274" i="4"/>
  <c r="AT273" i="4"/>
  <c r="AT272" i="4"/>
  <c r="AT271" i="4"/>
  <c r="AT270" i="4"/>
  <c r="AT269" i="4"/>
  <c r="AT268" i="4"/>
  <c r="AT267" i="4"/>
  <c r="AT265" i="4"/>
  <c r="AT262" i="4"/>
  <c r="AT261" i="4"/>
  <c r="AT260" i="4"/>
  <c r="AT259" i="4"/>
  <c r="AT258" i="4"/>
  <c r="AT257" i="4"/>
  <c r="AT256" i="4"/>
  <c r="AT255" i="4"/>
  <c r="AT253" i="4"/>
  <c r="AT252" i="4"/>
  <c r="AT251" i="4"/>
  <c r="AT250" i="4"/>
  <c r="AT249" i="4"/>
  <c r="AT248" i="4"/>
  <c r="AT247" i="4"/>
  <c r="AT246" i="4"/>
  <c r="AT244" i="4"/>
  <c r="AT243" i="4"/>
  <c r="AT242" i="4"/>
  <c r="AT241" i="4"/>
  <c r="AT240" i="4"/>
  <c r="AT239" i="4"/>
  <c r="AT238" i="4"/>
  <c r="AT237" i="4"/>
  <c r="AT236" i="4"/>
  <c r="AT235" i="4"/>
  <c r="AT234" i="4"/>
  <c r="AT232" i="4"/>
  <c r="AT231" i="4"/>
  <c r="AT230" i="4"/>
  <c r="AT229" i="4"/>
  <c r="AT228" i="4"/>
  <c r="AT227" i="4"/>
  <c r="AT226" i="4"/>
  <c r="AT225" i="4"/>
  <c r="AT224" i="4"/>
  <c r="AT223" i="4"/>
  <c r="AT222" i="4"/>
  <c r="AT221" i="4"/>
  <c r="AT220" i="4"/>
  <c r="AT218" i="4"/>
  <c r="AT217" i="4"/>
  <c r="AT216" i="4"/>
  <c r="AT215" i="4"/>
  <c r="AT214" i="4"/>
  <c r="AT213" i="4"/>
  <c r="AT211" i="4"/>
  <c r="AT210" i="4"/>
  <c r="AT209" i="4"/>
  <c r="AT208" i="4"/>
  <c r="AT207" i="4"/>
  <c r="AT206" i="4"/>
  <c r="AT204" i="4"/>
  <c r="AT201" i="4"/>
  <c r="AT200" i="4"/>
  <c r="AT199" i="4"/>
  <c r="AT198" i="4"/>
  <c r="AT197" i="4"/>
  <c r="AT196" i="4"/>
  <c r="AT195" i="4"/>
  <c r="AT193" i="4"/>
  <c r="AT192" i="4"/>
  <c r="AT191" i="4"/>
  <c r="AT190" i="4"/>
  <c r="AT189" i="4"/>
  <c r="AT188" i="4"/>
  <c r="AT187" i="4"/>
  <c r="AT186" i="4"/>
  <c r="AT184" i="4"/>
  <c r="AT183" i="4"/>
  <c r="AT182" i="4"/>
  <c r="AT181" i="4"/>
  <c r="AT180" i="4"/>
  <c r="AT179" i="4"/>
  <c r="AT177" i="4"/>
  <c r="AT176" i="4"/>
  <c r="AT175" i="4"/>
  <c r="AT174" i="4"/>
  <c r="AT173" i="4"/>
  <c r="AT172" i="4"/>
  <c r="AT171" i="4"/>
  <c r="AT170" i="4"/>
  <c r="AT169" i="4"/>
  <c r="AT167" i="4"/>
  <c r="AT166" i="4"/>
  <c r="AT165" i="4"/>
  <c r="AT164" i="4"/>
  <c r="AT162" i="4"/>
  <c r="AT159" i="4"/>
  <c r="AT158" i="4"/>
  <c r="AT157" i="4"/>
  <c r="AT156" i="4"/>
  <c r="AT155" i="4"/>
  <c r="AT154" i="4"/>
  <c r="AT153" i="4"/>
  <c r="AT152" i="4"/>
  <c r="AT150" i="4"/>
  <c r="AT149" i="4"/>
  <c r="AT148" i="4"/>
  <c r="AT147" i="4"/>
  <c r="AT146" i="4"/>
  <c r="AT145" i="4"/>
  <c r="AT144" i="4"/>
  <c r="AT143" i="4"/>
  <c r="AT141" i="4"/>
  <c r="AT140" i="4"/>
  <c r="AT139" i="4"/>
  <c r="AT138" i="4"/>
  <c r="AT137" i="4"/>
  <c r="AT136" i="4"/>
  <c r="AT135" i="4"/>
  <c r="AT134" i="4"/>
  <c r="AT132" i="4"/>
  <c r="AT131" i="4"/>
  <c r="AT130" i="4"/>
  <c r="AT129" i="4"/>
  <c r="AT128" i="4"/>
  <c r="AT127" i="4"/>
  <c r="AT126" i="4"/>
  <c r="AT125" i="4"/>
  <c r="AT123" i="4"/>
  <c r="AT122" i="4"/>
  <c r="AT121" i="4"/>
  <c r="AT120" i="4"/>
  <c r="AT119" i="4"/>
  <c r="AT118" i="4"/>
  <c r="AT117" i="4"/>
  <c r="AT116" i="4"/>
  <c r="AT115" i="4"/>
  <c r="AT113" i="4"/>
  <c r="AT112" i="4"/>
  <c r="AT111" i="4"/>
  <c r="AT110" i="4"/>
  <c r="AT108" i="4"/>
  <c r="AT105" i="4"/>
  <c r="AT104" i="4"/>
  <c r="AT103" i="4"/>
  <c r="AT102" i="4"/>
  <c r="AT101" i="4"/>
  <c r="AT100" i="4"/>
  <c r="AT98" i="4"/>
  <c r="AT97" i="4"/>
  <c r="AT96" i="4"/>
  <c r="AT95" i="4"/>
  <c r="AT94" i="4"/>
  <c r="AT92" i="4"/>
  <c r="AT91" i="4"/>
  <c r="AT90" i="4"/>
  <c r="AT89" i="4"/>
  <c r="AT88" i="4"/>
  <c r="AT87" i="4"/>
  <c r="AT86" i="4"/>
  <c r="AT85" i="4"/>
  <c r="AT83" i="4"/>
  <c r="AT82" i="4"/>
  <c r="AT81" i="4"/>
  <c r="AT80" i="4"/>
  <c r="AT79" i="4"/>
  <c r="AT77" i="4"/>
  <c r="AT74" i="4"/>
  <c r="AT73" i="4"/>
  <c r="AT72" i="4"/>
  <c r="AT71" i="4"/>
  <c r="AT70" i="4"/>
  <c r="AT69" i="4"/>
  <c r="AT67" i="4"/>
  <c r="AT66" i="4"/>
  <c r="AT65" i="4"/>
  <c r="AT64" i="4"/>
  <c r="AT63" i="4"/>
  <c r="AT62" i="4"/>
  <c r="AT61" i="4"/>
  <c r="AT60" i="4"/>
  <c r="AT59" i="4"/>
  <c r="AT58" i="4"/>
  <c r="AT57" i="4"/>
  <c r="AT56" i="4"/>
  <c r="AT55" i="4"/>
  <c r="AT53" i="4"/>
  <c r="AT52" i="4"/>
  <c r="AT51" i="4"/>
  <c r="AT50" i="4"/>
  <c r="AT49" i="4"/>
  <c r="AT48" i="4"/>
  <c r="AT47" i="4"/>
  <c r="AT46" i="4"/>
  <c r="AT45" i="4"/>
  <c r="AT44" i="4"/>
  <c r="AT43" i="4"/>
  <c r="AT41" i="4"/>
  <c r="AT40" i="4"/>
  <c r="AT39" i="4"/>
  <c r="AT38" i="4"/>
  <c r="AT37" i="4"/>
  <c r="AT36" i="4"/>
  <c r="AT35" i="4"/>
  <c r="AT33" i="4"/>
  <c r="AT32" i="4"/>
  <c r="AT31" i="4"/>
  <c r="AT30" i="4"/>
  <c r="AT29" i="4"/>
  <c r="AT28" i="4"/>
  <c r="AT26" i="4"/>
  <c r="AT23" i="4"/>
  <c r="AT22" i="4"/>
  <c r="AT21" i="4"/>
  <c r="AT20" i="4"/>
  <c r="AT19" i="4"/>
  <c r="AT18" i="4"/>
  <c r="AT11" i="4"/>
  <c r="AT12" i="4"/>
  <c r="AT13" i="4"/>
  <c r="AT14" i="4"/>
  <c r="AT15" i="4"/>
  <c r="AT16" i="4"/>
  <c r="BA417" i="6"/>
  <c r="S319" i="1" s="1"/>
  <c r="BN319" i="7" s="1"/>
  <c r="BA416" i="6"/>
  <c r="S284" i="1" s="1"/>
  <c r="BN284" i="7" s="1"/>
  <c r="BA415" i="6"/>
  <c r="S257" i="1" s="1"/>
  <c r="BN257" i="7" s="1"/>
  <c r="BA414" i="6"/>
  <c r="S236" i="1" s="1"/>
  <c r="BN236" i="7" s="1"/>
  <c r="BA413" i="6"/>
  <c r="S174" i="1" s="1"/>
  <c r="BN174" i="7" s="1"/>
  <c r="BA412" i="6"/>
  <c r="BA410" i="6"/>
  <c r="S289" i="1" s="1"/>
  <c r="BN289" i="7" s="1"/>
  <c r="BA409" i="6"/>
  <c r="S274" i="1" s="1"/>
  <c r="BN274" i="7" s="1"/>
  <c r="BA408" i="6"/>
  <c r="S117" i="1" s="1"/>
  <c r="BN117" i="7" s="1"/>
  <c r="BA407" i="6"/>
  <c r="S113" i="1" s="1"/>
  <c r="BN113" i="7" s="1"/>
  <c r="BA406" i="6"/>
  <c r="S76" i="1" s="1"/>
  <c r="BN76" i="7" s="1"/>
  <c r="BA405" i="6"/>
  <c r="S62" i="1" s="1"/>
  <c r="BN62" i="7" s="1"/>
  <c r="BA404" i="6"/>
  <c r="BA402" i="6"/>
  <c r="S321" i="1" s="1"/>
  <c r="BN321" i="7" s="1"/>
  <c r="BA401" i="6"/>
  <c r="S315" i="1" s="1"/>
  <c r="BN315" i="7" s="1"/>
  <c r="BA400" i="6"/>
  <c r="S213" i="1" s="1"/>
  <c r="BN213" i="7" s="1"/>
  <c r="BA399" i="6"/>
  <c r="S188" i="1" s="1"/>
  <c r="BN188" i="7" s="1"/>
  <c r="BA398" i="6"/>
  <c r="S94" i="1" s="1"/>
  <c r="BN94" i="7" s="1"/>
  <c r="BA397" i="6"/>
  <c r="S70" i="1" s="1"/>
  <c r="BN70" i="7" s="1"/>
  <c r="BA396" i="6"/>
  <c r="BA394" i="6"/>
  <c r="S314" i="1" s="1"/>
  <c r="BN314" i="7" s="1"/>
  <c r="BA393" i="6"/>
  <c r="S295" i="1" s="1"/>
  <c r="BN295" i="7" s="1"/>
  <c r="BA392" i="6"/>
  <c r="S285" i="1" s="1"/>
  <c r="BN285" i="7" s="1"/>
  <c r="BA391" i="6"/>
  <c r="S249" i="1" s="1"/>
  <c r="BN249" i="7" s="1"/>
  <c r="BA390" i="6"/>
  <c r="S187" i="1" s="1"/>
  <c r="BN187" i="7" s="1"/>
  <c r="BA389" i="6"/>
  <c r="S176" i="1" s="1"/>
  <c r="BN176" i="7" s="1"/>
  <c r="BA388" i="6"/>
  <c r="S109" i="1" s="1"/>
  <c r="BN109" i="7" s="1"/>
  <c r="BA387" i="6"/>
  <c r="S93" i="1" s="1"/>
  <c r="BN93" i="7" s="1"/>
  <c r="BA386" i="6"/>
  <c r="BA384" i="6"/>
  <c r="S148" i="1" s="1"/>
  <c r="BN148" i="7" s="1"/>
  <c r="BA383" i="6"/>
  <c r="BA381" i="6"/>
  <c r="S323" i="1" s="1"/>
  <c r="BN323" i="7" s="1"/>
  <c r="BA380" i="6"/>
  <c r="S294" i="1" s="1"/>
  <c r="BN294" i="7" s="1"/>
  <c r="BA379" i="6"/>
  <c r="S280" i="1" s="1"/>
  <c r="BN280" i="7" s="1"/>
  <c r="BA378" i="6"/>
  <c r="S248" i="1" s="1"/>
  <c r="BN248" i="7" s="1"/>
  <c r="BA377" i="6"/>
  <c r="S210" i="1" s="1"/>
  <c r="BN210" i="7" s="1"/>
  <c r="BA376" i="6"/>
  <c r="S209" i="1" s="1"/>
  <c r="BN209" i="7" s="1"/>
  <c r="BA375" i="6"/>
  <c r="S195" i="1" s="1"/>
  <c r="BN195" i="7" s="1"/>
  <c r="BA374" i="6"/>
  <c r="S75" i="1" s="1"/>
  <c r="BN75" i="7" s="1"/>
  <c r="BA373" i="6"/>
  <c r="S44" i="1" s="1"/>
  <c r="BN44" i="7" s="1"/>
  <c r="BA372" i="6"/>
  <c r="S36" i="1" s="1"/>
  <c r="BN36" i="7" s="1"/>
  <c r="BA371" i="6"/>
  <c r="S26" i="1" s="1"/>
  <c r="BN26" i="7" s="1"/>
  <c r="BA368" i="6"/>
  <c r="S331" i="1" s="1"/>
  <c r="BN331" i="7" s="1"/>
  <c r="BA367" i="6"/>
  <c r="S178" i="1" s="1"/>
  <c r="BN178" i="7" s="1"/>
  <c r="BA366" i="6"/>
  <c r="S142" i="1" s="1"/>
  <c r="BN142" i="7" s="1"/>
  <c r="BA365" i="6"/>
  <c r="S79" i="1" s="1"/>
  <c r="BN79" i="7" s="1"/>
  <c r="BA364" i="6"/>
  <c r="S67" i="1" s="1"/>
  <c r="BN67" i="7" s="1"/>
  <c r="BA363" i="6"/>
  <c r="S14" i="1" s="1"/>
  <c r="BN14" i="7" s="1"/>
  <c r="BA362" i="6"/>
  <c r="S11" i="1" s="1"/>
  <c r="BN11" i="7" s="1"/>
  <c r="BA361" i="6"/>
  <c r="BA359" i="6"/>
  <c r="S327" i="1" s="1"/>
  <c r="BN327" i="7" s="1"/>
  <c r="BA358" i="6"/>
  <c r="S309" i="1" s="1"/>
  <c r="BN309" i="7" s="1"/>
  <c r="BA357" i="6"/>
  <c r="S283" i="1" s="1"/>
  <c r="BN283" i="7" s="1"/>
  <c r="BA356" i="6"/>
  <c r="S277" i="1" s="1"/>
  <c r="BN277" i="7" s="1"/>
  <c r="BA355" i="6"/>
  <c r="S263" i="1" s="1"/>
  <c r="BN263" i="7" s="1"/>
  <c r="BA354" i="6"/>
  <c r="S228" i="1" s="1"/>
  <c r="BN228" i="7" s="1"/>
  <c r="BA353" i="6"/>
  <c r="S218" i="1" s="1"/>
  <c r="BN218" i="7" s="1"/>
  <c r="BA352" i="6"/>
  <c r="S181" i="1" s="1"/>
  <c r="BN181" i="7" s="1"/>
  <c r="BA351" i="6"/>
  <c r="S122" i="1" s="1"/>
  <c r="BN122" i="7" s="1"/>
  <c r="BA350" i="6"/>
  <c r="S107" i="1" s="1"/>
  <c r="BN107" i="7" s="1"/>
  <c r="BA349" i="6"/>
  <c r="S104" i="1" s="1"/>
  <c r="BN104" i="7" s="1"/>
  <c r="BA348" i="6"/>
  <c r="BA346" i="6"/>
  <c r="S318" i="1" s="1"/>
  <c r="BN318" i="7" s="1"/>
  <c r="BA345" i="6"/>
  <c r="S300" i="1" s="1"/>
  <c r="BN300" i="7" s="1"/>
  <c r="BA344" i="6"/>
  <c r="S255" i="1" s="1"/>
  <c r="BN255" i="7" s="1"/>
  <c r="BA343" i="6"/>
  <c r="S206" i="1" s="1"/>
  <c r="BN206" i="7" s="1"/>
  <c r="BA342" i="6"/>
  <c r="S63" i="1" s="1"/>
  <c r="BN63" i="7" s="1"/>
  <c r="BA341" i="6"/>
  <c r="BA339" i="6"/>
  <c r="S298" i="1" s="1"/>
  <c r="BN298" i="7" s="1"/>
  <c r="BA338" i="6"/>
  <c r="S293" i="1" s="1"/>
  <c r="BN293" i="7" s="1"/>
  <c r="BA337" i="6"/>
  <c r="S290" i="1" s="1"/>
  <c r="BN290" i="7" s="1"/>
  <c r="BA336" i="6"/>
  <c r="S279" i="1" s="1"/>
  <c r="BN279" i="7" s="1"/>
  <c r="BA335" i="6"/>
  <c r="S241" i="1" s="1"/>
  <c r="BN241" i="7" s="1"/>
  <c r="BA334" i="6"/>
  <c r="S239" i="1" s="1"/>
  <c r="BN239" i="7" s="1"/>
  <c r="BA333" i="6"/>
  <c r="S167" i="1" s="1"/>
  <c r="BN167" i="7" s="1"/>
  <c r="BA332" i="6"/>
  <c r="S119" i="1" s="1"/>
  <c r="BN119" i="7" s="1"/>
  <c r="BA331" i="6"/>
  <c r="S88" i="1" s="1"/>
  <c r="BN88" i="7" s="1"/>
  <c r="BA330" i="6"/>
  <c r="S83" i="1" s="1"/>
  <c r="BN83" i="7" s="1"/>
  <c r="BA329" i="6"/>
  <c r="S56" i="1" s="1"/>
  <c r="BN56" i="7" s="1"/>
  <c r="BA328" i="6"/>
  <c r="S16" i="1" s="1"/>
  <c r="BN16" i="7" s="1"/>
  <c r="BA327" i="6"/>
  <c r="BA325" i="6"/>
  <c r="S324" i="1" s="1"/>
  <c r="BN324" i="7" s="1"/>
  <c r="BA324" i="6"/>
  <c r="S288" i="1" s="1"/>
  <c r="BN288" i="7" s="1"/>
  <c r="BA323" i="6"/>
  <c r="S230" i="1" s="1"/>
  <c r="BN230" i="7" s="1"/>
  <c r="BA322" i="6"/>
  <c r="S182" i="1" s="1"/>
  <c r="BN182" i="7" s="1"/>
  <c r="BA321" i="6"/>
  <c r="S135" i="1" s="1"/>
  <c r="BN135" i="7" s="1"/>
  <c r="BA320" i="6"/>
  <c r="S132" i="1" s="1"/>
  <c r="BN132" i="7" s="1"/>
  <c r="BA319" i="6"/>
  <c r="S118" i="1" s="1"/>
  <c r="BN118" i="7" s="1"/>
  <c r="BA318" i="6"/>
  <c r="S110" i="1" s="1"/>
  <c r="BN110" i="7" s="1"/>
  <c r="BA317" i="6"/>
  <c r="S102" i="1" s="1"/>
  <c r="BN102" i="7" s="1"/>
  <c r="BA316" i="6"/>
  <c r="S95" i="1" s="1"/>
  <c r="BN95" i="7" s="1"/>
  <c r="BA315" i="6"/>
  <c r="S24" i="1" s="1"/>
  <c r="BN24" i="7" s="1"/>
  <c r="BA314" i="6"/>
  <c r="BA312" i="6"/>
  <c r="S310" i="1" s="1"/>
  <c r="BN310" i="7" s="1"/>
  <c r="BA311" i="6"/>
  <c r="S225" i="1" s="1"/>
  <c r="BN225" i="7" s="1"/>
  <c r="BA310" i="6"/>
  <c r="S161" i="1" s="1"/>
  <c r="BN161" i="7" s="1"/>
  <c r="BA309" i="6"/>
  <c r="S134" i="1" s="1"/>
  <c r="BN134" i="7" s="1"/>
  <c r="BA308" i="6"/>
  <c r="S101" i="1" s="1"/>
  <c r="BN101" i="7" s="1"/>
  <c r="BA307" i="6"/>
  <c r="BA305" i="6"/>
  <c r="S333" i="1" s="1"/>
  <c r="BN333" i="7" s="1"/>
  <c r="BA304" i="6"/>
  <c r="S245" i="1" s="1"/>
  <c r="BN245" i="7" s="1"/>
  <c r="BA303" i="6"/>
  <c r="S68" i="1" s="1"/>
  <c r="BN68" i="7" s="1"/>
  <c r="BA302" i="6"/>
  <c r="S17" i="1" s="1"/>
  <c r="BN17" i="7" s="1"/>
  <c r="BA301" i="6"/>
  <c r="BA299" i="6"/>
  <c r="S328" i="1" s="1"/>
  <c r="BN328" i="7" s="1"/>
  <c r="BA298" i="6"/>
  <c r="S325" i="1" s="1"/>
  <c r="BN325" i="7" s="1"/>
  <c r="BA297" i="6"/>
  <c r="S313" i="1" s="1"/>
  <c r="BN313" i="7" s="1"/>
  <c r="BA296" i="6"/>
  <c r="S260" i="1" s="1"/>
  <c r="BN260" i="7" s="1"/>
  <c r="BA295" i="6"/>
  <c r="S243" i="1" s="1"/>
  <c r="BN243" i="7" s="1"/>
  <c r="BA294" i="6"/>
  <c r="S214" i="1" s="1"/>
  <c r="BN214" i="7" s="1"/>
  <c r="BA293" i="6"/>
  <c r="S211" i="1" s="1"/>
  <c r="BN211" i="7" s="1"/>
  <c r="BA292" i="6"/>
  <c r="S180" i="1" s="1"/>
  <c r="BN180" i="7" s="1"/>
  <c r="BA291" i="6"/>
  <c r="S172" i="1" s="1"/>
  <c r="BN172" i="7" s="1"/>
  <c r="BA290" i="6"/>
  <c r="S147" i="1" s="1"/>
  <c r="BN147" i="7" s="1"/>
  <c r="BA289" i="6"/>
  <c r="S43" i="1" s="1"/>
  <c r="BN43" i="7" s="1"/>
  <c r="BA288" i="6"/>
  <c r="S37" i="1" s="1"/>
  <c r="BN37" i="7" s="1"/>
  <c r="BA285" i="6"/>
  <c r="S320" i="1" s="1"/>
  <c r="BN320" i="7" s="1"/>
  <c r="BA284" i="6"/>
  <c r="S304" i="1" s="1"/>
  <c r="BN304" i="7" s="1"/>
  <c r="BA283" i="6"/>
  <c r="S303" i="1" s="1"/>
  <c r="BN303" i="7" s="1"/>
  <c r="BA282" i="6"/>
  <c r="S296" i="1" s="1"/>
  <c r="BN296" i="7" s="1"/>
  <c r="BA281" i="6"/>
  <c r="S278" i="1" s="1"/>
  <c r="BN278" i="7" s="1"/>
  <c r="BA280" i="6"/>
  <c r="S262" i="1" s="1"/>
  <c r="BN262" i="7" s="1"/>
  <c r="BA279" i="6"/>
  <c r="S220" i="1" s="1"/>
  <c r="BN220" i="7" s="1"/>
  <c r="BA278" i="6"/>
  <c r="S215" i="1" s="1"/>
  <c r="BN215" i="7" s="1"/>
  <c r="BA277" i="6"/>
  <c r="S186" i="1" s="1"/>
  <c r="BN186" i="7" s="1"/>
  <c r="BA276" i="6"/>
  <c r="S175" i="1" s="1"/>
  <c r="BN175" i="7" s="1"/>
  <c r="BA275" i="6"/>
  <c r="S162" i="1" s="1"/>
  <c r="BN162" i="7" s="1"/>
  <c r="BA274" i="6"/>
  <c r="S157" i="1" s="1"/>
  <c r="BN157" i="7" s="1"/>
  <c r="BA273" i="6"/>
  <c r="S154" i="1" s="1"/>
  <c r="BN154" i="7" s="1"/>
  <c r="BA272" i="6"/>
  <c r="S150" i="1" s="1"/>
  <c r="BN150" i="7" s="1"/>
  <c r="BA271" i="6"/>
  <c r="S149" i="1" s="1"/>
  <c r="BN149" i="7" s="1"/>
  <c r="BA270" i="6"/>
  <c r="S143" i="1" s="1"/>
  <c r="BN143" i="7" s="1"/>
  <c r="BA269" i="6"/>
  <c r="S140" i="1" s="1"/>
  <c r="BN140" i="7" s="1"/>
  <c r="BA268" i="6"/>
  <c r="S136" i="1" s="1"/>
  <c r="BN136" i="7" s="1"/>
  <c r="BA267" i="6"/>
  <c r="S131" i="1" s="1"/>
  <c r="BN131" i="7" s="1"/>
  <c r="BA266" i="6"/>
  <c r="S128" i="1" s="1"/>
  <c r="BN128" i="7" s="1"/>
  <c r="BA265" i="6"/>
  <c r="S126" i="1" s="1"/>
  <c r="BN126" i="7" s="1"/>
  <c r="BA264" i="6"/>
  <c r="S123" i="1" s="1"/>
  <c r="BN123" i="7" s="1"/>
  <c r="BA263" i="6"/>
  <c r="S121" i="1" s="1"/>
  <c r="BN121" i="7" s="1"/>
  <c r="BA262" i="6"/>
  <c r="S105" i="1" s="1"/>
  <c r="BN105" i="7" s="1"/>
  <c r="BA261" i="6"/>
  <c r="S91" i="1" s="1"/>
  <c r="BN91" i="7" s="1"/>
  <c r="BA260" i="6"/>
  <c r="S80" i="1" s="1"/>
  <c r="BN80" i="7" s="1"/>
  <c r="BA259" i="6"/>
  <c r="S71" i="1" s="1"/>
  <c r="BN71" i="7" s="1"/>
  <c r="BA258" i="6"/>
  <c r="S54" i="1" s="1"/>
  <c r="BN54" i="7" s="1"/>
  <c r="BA257" i="6"/>
  <c r="S46" i="1" s="1"/>
  <c r="BN46" i="7" s="1"/>
  <c r="BA256" i="6"/>
  <c r="S41" i="1" s="1"/>
  <c r="BN41" i="7" s="1"/>
  <c r="BA255" i="6"/>
  <c r="S28" i="1" s="1"/>
  <c r="BN28" i="7" s="1"/>
  <c r="BA254" i="6"/>
  <c r="S20" i="1" s="1"/>
  <c r="BN20" i="7" s="1"/>
  <c r="BA253" i="6"/>
  <c r="S19" i="1" s="1"/>
  <c r="BN19" i="7" s="1"/>
  <c r="BA250" i="6"/>
  <c r="S308" i="1" s="1"/>
  <c r="BN308" i="7" s="1"/>
  <c r="BA249" i="6"/>
  <c r="S275" i="1" s="1"/>
  <c r="BN275" i="7" s="1"/>
  <c r="BA248" i="6"/>
  <c r="S265" i="1" s="1"/>
  <c r="BN265" i="7" s="1"/>
  <c r="BA247" i="6"/>
  <c r="S177" i="1" s="1"/>
  <c r="BN177" i="7" s="1"/>
  <c r="BA246" i="6"/>
  <c r="S146" i="1" s="1"/>
  <c r="BN146" i="7" s="1"/>
  <c r="BA245" i="6"/>
  <c r="S112" i="1" s="1"/>
  <c r="BN112" i="7" s="1"/>
  <c r="BA244" i="6"/>
  <c r="S18" i="1" s="1"/>
  <c r="BN18" i="7" s="1"/>
  <c r="BA243" i="6"/>
  <c r="BA241" i="6"/>
  <c r="S253" i="1" s="1"/>
  <c r="BN253" i="7" s="1"/>
  <c r="BA240" i="6"/>
  <c r="S201" i="1" s="1"/>
  <c r="BN201" i="7" s="1"/>
  <c r="BA239" i="6"/>
  <c r="S194" i="1" s="1"/>
  <c r="BN194" i="7" s="1"/>
  <c r="BA238" i="6"/>
  <c r="S152" i="1" s="1"/>
  <c r="BN152" i="7" s="1"/>
  <c r="BA237" i="6"/>
  <c r="S120" i="1" s="1"/>
  <c r="BN120" i="7" s="1"/>
  <c r="BA236" i="6"/>
  <c r="S45" i="1" s="1"/>
  <c r="BN45" i="7" s="1"/>
  <c r="BA235" i="6"/>
  <c r="S40" i="1" s="1"/>
  <c r="BN40" i="7" s="1"/>
  <c r="BA234" i="6"/>
  <c r="BA232" i="6"/>
  <c r="S312" i="1" s="1"/>
  <c r="BN312" i="7" s="1"/>
  <c r="BA231" i="6"/>
  <c r="S307" i="1" s="1"/>
  <c r="BN307" i="7" s="1"/>
  <c r="BA230" i="6"/>
  <c r="S291" i="1" s="1"/>
  <c r="BN291" i="7" s="1"/>
  <c r="BA229" i="6"/>
  <c r="S269" i="1" s="1"/>
  <c r="BN269" i="7" s="1"/>
  <c r="BA228" i="6"/>
  <c r="S264" i="1" s="1"/>
  <c r="BN264" i="7" s="1"/>
  <c r="BA227" i="6"/>
  <c r="S191" i="1" s="1"/>
  <c r="BN191" i="7" s="1"/>
  <c r="BA226" i="6"/>
  <c r="S138" i="1" s="1"/>
  <c r="BN138" i="7" s="1"/>
  <c r="BA225" i="6"/>
  <c r="S96" i="1" s="1"/>
  <c r="BN96" i="7" s="1"/>
  <c r="BA224" i="6"/>
  <c r="S81" i="1" s="1"/>
  <c r="BN81" i="7" s="1"/>
  <c r="BA223" i="6"/>
  <c r="S48" i="1" s="1"/>
  <c r="BN48" i="7" s="1"/>
  <c r="BA222" i="6"/>
  <c r="BA220" i="6"/>
  <c r="S299" i="1" s="1"/>
  <c r="BN299" i="7" s="1"/>
  <c r="BA219" i="6"/>
  <c r="S287" i="1" s="1"/>
  <c r="BN287" i="7" s="1"/>
  <c r="BA218" i="6"/>
  <c r="S223" i="1" s="1"/>
  <c r="BN223" i="7" s="1"/>
  <c r="BA217" i="6"/>
  <c r="S168" i="1" s="1"/>
  <c r="BN168" i="7" s="1"/>
  <c r="BA216" i="6"/>
  <c r="S129" i="1" s="1"/>
  <c r="BN129" i="7" s="1"/>
  <c r="BA215" i="6"/>
  <c r="S106" i="1" s="1"/>
  <c r="BN106" i="7" s="1"/>
  <c r="BA214" i="6"/>
  <c r="S72" i="1" s="1"/>
  <c r="BN72" i="7" s="1"/>
  <c r="BA213" i="6"/>
  <c r="S61" i="1" s="1"/>
  <c r="BN61" i="7" s="1"/>
  <c r="BA212" i="6"/>
  <c r="S58" i="1" s="1"/>
  <c r="BN58" i="7" s="1"/>
  <c r="BA211" i="6"/>
  <c r="S42" i="1" s="1"/>
  <c r="BN42" i="7" s="1"/>
  <c r="BA210" i="6"/>
  <c r="S39" i="1" s="1"/>
  <c r="BN39" i="7" s="1"/>
  <c r="BA209" i="6"/>
  <c r="S23" i="1" s="1"/>
  <c r="BN23" i="7" s="1"/>
  <c r="BA208" i="6"/>
  <c r="BA206" i="6"/>
  <c r="S246" i="1" s="1"/>
  <c r="BN246" i="7" s="1"/>
  <c r="BA205" i="6"/>
  <c r="S144" i="1" s="1"/>
  <c r="BN144" i="7" s="1"/>
  <c r="BA204" i="6"/>
  <c r="S111" i="1" s="1"/>
  <c r="BN111" i="7" s="1"/>
  <c r="BA203" i="6"/>
  <c r="S92" i="1" s="1"/>
  <c r="BN92" i="7" s="1"/>
  <c r="BA202" i="6"/>
  <c r="S53" i="1" s="1"/>
  <c r="BN53" i="7" s="1"/>
  <c r="BA201" i="6"/>
  <c r="BA199" i="6"/>
  <c r="S292" i="1" s="1"/>
  <c r="BN292" i="7" s="1"/>
  <c r="BA198" i="6"/>
  <c r="S261" i="1" s="1"/>
  <c r="BN261" i="7" s="1"/>
  <c r="BA197" i="6"/>
  <c r="S208" i="1" s="1"/>
  <c r="BN208" i="7" s="1"/>
  <c r="BA196" i="6"/>
  <c r="S166" i="1" s="1"/>
  <c r="BN166" i="7" s="1"/>
  <c r="BA195" i="6"/>
  <c r="S59" i="1" s="1"/>
  <c r="BN59" i="7" s="1"/>
  <c r="BA194" i="6"/>
  <c r="S27" i="1" s="1"/>
  <c r="BN27" i="7" s="1"/>
  <c r="BA191" i="6"/>
  <c r="S335" i="1" s="1"/>
  <c r="BN335" i="7" s="1"/>
  <c r="BA190" i="6"/>
  <c r="S332" i="1" s="1"/>
  <c r="BN332" i="7" s="1"/>
  <c r="BA189" i="6"/>
  <c r="S330" i="1" s="1"/>
  <c r="BN330" i="7" s="1"/>
  <c r="BA188" i="6"/>
  <c r="S217" i="1" s="1"/>
  <c r="BN217" i="7" s="1"/>
  <c r="BA187" i="6"/>
  <c r="S169" i="1" s="1"/>
  <c r="BN169" i="7" s="1"/>
  <c r="BA186" i="6"/>
  <c r="S47" i="1" s="1"/>
  <c r="BN47" i="7" s="1"/>
  <c r="BA185" i="6"/>
  <c r="BA183" i="6"/>
  <c r="S329" i="1" s="1"/>
  <c r="BN329" i="7" s="1"/>
  <c r="BA182" i="6"/>
  <c r="S302" i="1" s="1"/>
  <c r="BN302" i="7" s="1"/>
  <c r="BA181" i="6"/>
  <c r="S244" i="1" s="1"/>
  <c r="BN244" i="7" s="1"/>
  <c r="BA180" i="6"/>
  <c r="S234" i="1" s="1"/>
  <c r="BN234" i="7" s="1"/>
  <c r="BA179" i="6"/>
  <c r="S89" i="1" s="1"/>
  <c r="BN89" i="7" s="1"/>
  <c r="BA178" i="6"/>
  <c r="S77" i="1" s="1"/>
  <c r="BN77" i="7" s="1"/>
  <c r="BA177" i="6"/>
  <c r="S29" i="1" s="1"/>
  <c r="BN29" i="7" s="1"/>
  <c r="BA176" i="6"/>
  <c r="BA174" i="6"/>
  <c r="S306" i="1" s="1"/>
  <c r="BN306" i="7" s="1"/>
  <c r="BA173" i="6"/>
  <c r="S273" i="1" s="1"/>
  <c r="BN273" i="7" s="1"/>
  <c r="BA172" i="6"/>
  <c r="S227" i="1" s="1"/>
  <c r="BN227" i="7" s="1"/>
  <c r="BA171" i="6"/>
  <c r="S203" i="1" s="1"/>
  <c r="BN203" i="7" s="1"/>
  <c r="BA170" i="6"/>
  <c r="S197" i="1" s="1"/>
  <c r="BN197" i="7" s="1"/>
  <c r="BA169" i="6"/>
  <c r="BA167" i="6"/>
  <c r="S282" i="1" s="1"/>
  <c r="BN282" i="7" s="1"/>
  <c r="BA166" i="6"/>
  <c r="S268" i="1" s="1"/>
  <c r="BN268" i="7" s="1"/>
  <c r="BA165" i="6"/>
  <c r="S267" i="1" s="1"/>
  <c r="BN267" i="7" s="1"/>
  <c r="BA164" i="6"/>
  <c r="S258" i="1" s="1"/>
  <c r="BN258" i="7" s="1"/>
  <c r="BA163" i="6"/>
  <c r="S185" i="1" s="1"/>
  <c r="BN185" i="7" s="1"/>
  <c r="BA162" i="6"/>
  <c r="S163" i="1" s="1"/>
  <c r="BN163" i="7" s="1"/>
  <c r="BA161" i="6"/>
  <c r="S100" i="1" s="1"/>
  <c r="BN100" i="7" s="1"/>
  <c r="BA160" i="6"/>
  <c r="S55" i="1" s="1"/>
  <c r="BN55" i="7" s="1"/>
  <c r="BA159" i="6"/>
  <c r="BA157" i="6"/>
  <c r="S286" i="1" s="1"/>
  <c r="BN286" i="7" s="1"/>
  <c r="BA156" i="6"/>
  <c r="S272" i="1" s="1"/>
  <c r="BN272" i="7" s="1"/>
  <c r="BA155" i="6"/>
  <c r="S242" i="1" s="1"/>
  <c r="BN242" i="7" s="1"/>
  <c r="BA154" i="6"/>
  <c r="S137" i="1" s="1"/>
  <c r="BN137" i="7" s="1"/>
  <c r="BA151" i="6"/>
  <c r="S229" i="1" s="1"/>
  <c r="BN229" i="7" s="1"/>
  <c r="BA150" i="6"/>
  <c r="S183" i="1" s="1"/>
  <c r="BN183" i="7" s="1"/>
  <c r="BA149" i="6"/>
  <c r="S171" i="1" s="1"/>
  <c r="BN171" i="7" s="1"/>
  <c r="BA148" i="6"/>
  <c r="S116" i="1" s="1"/>
  <c r="BN116" i="7" s="1"/>
  <c r="BA147" i="6"/>
  <c r="S49" i="1" s="1"/>
  <c r="BN49" i="7" s="1"/>
  <c r="BA146" i="6"/>
  <c r="S25" i="1" s="1"/>
  <c r="BN25" i="7" s="1"/>
  <c r="BA145" i="6"/>
  <c r="S15" i="1" s="1"/>
  <c r="BN15" i="7" s="1"/>
  <c r="BA144" i="6"/>
  <c r="BA142" i="6"/>
  <c r="S311" i="1" s="1"/>
  <c r="BN311" i="7" s="1"/>
  <c r="BA141" i="6"/>
  <c r="S254" i="1" s="1"/>
  <c r="BN254" i="7" s="1"/>
  <c r="BA140" i="6"/>
  <c r="S199" i="1" s="1"/>
  <c r="BN199" i="7" s="1"/>
  <c r="BA139" i="6"/>
  <c r="S151" i="1" s="1"/>
  <c r="BN151" i="7" s="1"/>
  <c r="BA138" i="6"/>
  <c r="S98" i="1" s="1"/>
  <c r="BN98" i="7" s="1"/>
  <c r="BA137" i="6"/>
  <c r="S84" i="1" s="1"/>
  <c r="BN84" i="7" s="1"/>
  <c r="BA136" i="6"/>
  <c r="S74" i="1" s="1"/>
  <c r="BN74" i="7" s="1"/>
  <c r="BA135" i="6"/>
  <c r="BA133" i="6"/>
  <c r="S317" i="1" s="1"/>
  <c r="BN317" i="7" s="1"/>
  <c r="BA132" i="6"/>
  <c r="S251" i="1" s="1"/>
  <c r="BN251" i="7" s="1"/>
  <c r="BA131" i="6"/>
  <c r="S250" i="1" s="1"/>
  <c r="BN250" i="7" s="1"/>
  <c r="BA130" i="6"/>
  <c r="S192" i="1" s="1"/>
  <c r="BN192" i="7" s="1"/>
  <c r="BA129" i="6"/>
  <c r="S164" i="1" s="1"/>
  <c r="BN164" i="7" s="1"/>
  <c r="BA128" i="6"/>
  <c r="S97" i="1" s="1"/>
  <c r="BN97" i="7" s="1"/>
  <c r="BA127" i="6"/>
  <c r="S35" i="1" s="1"/>
  <c r="BN35" i="7" s="1"/>
  <c r="BA126" i="6"/>
  <c r="BA124" i="6"/>
  <c r="S204" i="1" s="1"/>
  <c r="BN204" i="7" s="1"/>
  <c r="BA123" i="6"/>
  <c r="S198" i="1" s="1"/>
  <c r="BN198" i="7" s="1"/>
  <c r="BA122" i="6"/>
  <c r="S173" i="1" s="1"/>
  <c r="BN173" i="7" s="1"/>
  <c r="BA121" i="6"/>
  <c r="S141" i="1" s="1"/>
  <c r="BN141" i="7" s="1"/>
  <c r="BA120" i="6"/>
  <c r="S127" i="1" s="1"/>
  <c r="BN127" i="7" s="1"/>
  <c r="BA119" i="6"/>
  <c r="S60" i="1" s="1"/>
  <c r="BN60" i="7" s="1"/>
  <c r="BA118" i="6"/>
  <c r="S30" i="1" s="1"/>
  <c r="BN30" i="7" s="1"/>
  <c r="BA117" i="6"/>
  <c r="BA115" i="6"/>
  <c r="S247" i="1" s="1"/>
  <c r="BN247" i="7" s="1"/>
  <c r="BA114" i="6"/>
  <c r="S189" i="1" s="1"/>
  <c r="BN189" i="7" s="1"/>
  <c r="BA113" i="6"/>
  <c r="S139" i="1" s="1"/>
  <c r="BN139" i="7" s="1"/>
  <c r="BA112" i="6"/>
  <c r="S108" i="1" s="1"/>
  <c r="BN108" i="7" s="1"/>
  <c r="BA111" i="6"/>
  <c r="S86" i="1" s="1"/>
  <c r="BN86" i="7" s="1"/>
  <c r="BA110" i="6"/>
  <c r="S66" i="1" s="1"/>
  <c r="BN66" i="7" s="1"/>
  <c r="BA109" i="6"/>
  <c r="S33" i="1" s="1"/>
  <c r="BN33" i="7" s="1"/>
  <c r="BA108" i="6"/>
  <c r="S13" i="1" s="1"/>
  <c r="BN13" i="7" s="1"/>
  <c r="BA107" i="6"/>
  <c r="BA105" i="6"/>
  <c r="S231" i="1" s="1"/>
  <c r="BN231" i="7" s="1"/>
  <c r="BA104" i="6"/>
  <c r="S202" i="1" s="1"/>
  <c r="BN202" i="7" s="1"/>
  <c r="BA103" i="6"/>
  <c r="S160" i="1" s="1"/>
  <c r="BN160" i="7" s="1"/>
  <c r="BA102" i="6"/>
  <c r="S85" i="1" s="1"/>
  <c r="BN85" i="7" s="1"/>
  <c r="BA99" i="6"/>
  <c r="S301" i="1" s="1"/>
  <c r="BN301" i="7" s="1"/>
  <c r="BA98" i="6"/>
  <c r="S159" i="1" s="1"/>
  <c r="BN159" i="7" s="1"/>
  <c r="BA97" i="6"/>
  <c r="S155" i="1" s="1"/>
  <c r="BN155" i="7" s="1"/>
  <c r="BA96" i="6"/>
  <c r="S52" i="1" s="1"/>
  <c r="BN52" i="7" s="1"/>
  <c r="BA95" i="6"/>
  <c r="S38" i="1" s="1"/>
  <c r="BN38" i="7" s="1"/>
  <c r="BA94" i="6"/>
  <c r="BA92" i="6"/>
  <c r="S240" i="1" s="1"/>
  <c r="BN240" i="7" s="1"/>
  <c r="BA91" i="6"/>
  <c r="S226" i="1" s="1"/>
  <c r="BN226" i="7" s="1"/>
  <c r="BA90" i="6"/>
  <c r="S87" i="1" s="1"/>
  <c r="BN87" i="7" s="1"/>
  <c r="BA89" i="6"/>
  <c r="S21" i="1" s="1"/>
  <c r="BN21" i="7" s="1"/>
  <c r="BA88" i="6"/>
  <c r="BA86" i="6"/>
  <c r="S238" i="1" s="1"/>
  <c r="BN238" i="7" s="1"/>
  <c r="BA85" i="6"/>
  <c r="S235" i="1" s="1"/>
  <c r="BN235" i="7" s="1"/>
  <c r="BA84" i="6"/>
  <c r="S232" i="1" s="1"/>
  <c r="BN232" i="7" s="1"/>
  <c r="BA83" i="6"/>
  <c r="S221" i="1" s="1"/>
  <c r="BN221" i="7" s="1"/>
  <c r="BA82" i="6"/>
  <c r="S130" i="1" s="1"/>
  <c r="BN130" i="7" s="1"/>
  <c r="BA81" i="6"/>
  <c r="S125" i="1" s="1"/>
  <c r="BN125" i="7" s="1"/>
  <c r="BA80" i="6"/>
  <c r="S78" i="1" s="1"/>
  <c r="BN78" i="7" s="1"/>
  <c r="BA79" i="6"/>
  <c r="BA77" i="6"/>
  <c r="S336" i="1" s="1"/>
  <c r="BN336" i="7" s="1"/>
  <c r="BA76" i="6"/>
  <c r="S193" i="1" s="1"/>
  <c r="BN193" i="7" s="1"/>
  <c r="BA75" i="6"/>
  <c r="S190" i="1" s="1"/>
  <c r="BN190" i="7" s="1"/>
  <c r="BA74" i="6"/>
  <c r="S153" i="1" s="1"/>
  <c r="BN153" i="7" s="1"/>
  <c r="BA73" i="6"/>
  <c r="S99" i="1" s="1"/>
  <c r="BN99" i="7" s="1"/>
  <c r="BA70" i="6"/>
  <c r="S326" i="1" s="1"/>
  <c r="BN326" i="7" s="1"/>
  <c r="BA69" i="6"/>
  <c r="S266" i="1" s="1"/>
  <c r="BN266" i="7" s="1"/>
  <c r="BA68" i="6"/>
  <c r="S237" i="1" s="1"/>
  <c r="BN237" i="7" s="1"/>
  <c r="BA67" i="6"/>
  <c r="S165" i="1" s="1"/>
  <c r="BN165" i="7" s="1"/>
  <c r="BA66" i="6"/>
  <c r="S156" i="1" s="1"/>
  <c r="BN156" i="7" s="1"/>
  <c r="BA65" i="6"/>
  <c r="BA63" i="6"/>
  <c r="S334" i="1" s="1"/>
  <c r="BN334" i="7" s="1"/>
  <c r="BA62" i="6"/>
  <c r="S316" i="1" s="1"/>
  <c r="BN316" i="7" s="1"/>
  <c r="BA61" i="6"/>
  <c r="S256" i="1" s="1"/>
  <c r="BN256" i="7" s="1"/>
  <c r="BA60" i="6"/>
  <c r="S224" i="1" s="1"/>
  <c r="BN224" i="7" s="1"/>
  <c r="BA59" i="6"/>
  <c r="S219" i="1" s="1"/>
  <c r="BN219" i="7" s="1"/>
  <c r="BA58" i="6"/>
  <c r="S212" i="1" s="1"/>
  <c r="BN212" i="7" s="1"/>
  <c r="BA57" i="6"/>
  <c r="S207" i="1" s="1"/>
  <c r="BN207" i="7" s="1"/>
  <c r="BA56" i="6"/>
  <c r="S158" i="1" s="1"/>
  <c r="BN158" i="7" s="1"/>
  <c r="BA55" i="6"/>
  <c r="S145" i="1" s="1"/>
  <c r="BN145" i="7" s="1"/>
  <c r="BA54" i="6"/>
  <c r="S114" i="1" s="1"/>
  <c r="BN114" i="7" s="1"/>
  <c r="BA53" i="6"/>
  <c r="S69" i="1" s="1"/>
  <c r="BN69" i="7" s="1"/>
  <c r="BA52" i="6"/>
  <c r="S50" i="1" s="1"/>
  <c r="BN50" i="7" s="1"/>
  <c r="BA51" i="6"/>
  <c r="BA49" i="6"/>
  <c r="S322" i="1" s="1"/>
  <c r="BN322" i="7" s="1"/>
  <c r="BA48" i="6"/>
  <c r="S297" i="1" s="1"/>
  <c r="BN297" i="7" s="1"/>
  <c r="BA47" i="6"/>
  <c r="S281" i="1" s="1"/>
  <c r="BN281" i="7" s="1"/>
  <c r="BA46" i="6"/>
  <c r="S270" i="1" s="1"/>
  <c r="BN270" i="7" s="1"/>
  <c r="BA45" i="6"/>
  <c r="S233" i="1" s="1"/>
  <c r="BN233" i="7" s="1"/>
  <c r="BA44" i="6"/>
  <c r="S222" i="1" s="1"/>
  <c r="BN222" i="7" s="1"/>
  <c r="BA43" i="6"/>
  <c r="S205" i="1" s="1"/>
  <c r="BN205" i="7" s="1"/>
  <c r="BA42" i="6"/>
  <c r="S170" i="1" s="1"/>
  <c r="BN170" i="7" s="1"/>
  <c r="BA41" i="6"/>
  <c r="S51" i="1" s="1"/>
  <c r="BN51" i="7" s="1"/>
  <c r="BA40" i="6"/>
  <c r="S34" i="1" s="1"/>
  <c r="BN34" i="7" s="1"/>
  <c r="BA39" i="6"/>
  <c r="BA37" i="6"/>
  <c r="S252" i="1" s="1"/>
  <c r="BN252" i="7" s="1"/>
  <c r="BA36" i="6"/>
  <c r="S103" i="1" s="1"/>
  <c r="BN103" i="7" s="1"/>
  <c r="BA35" i="6"/>
  <c r="S73" i="1" s="1"/>
  <c r="BN73" i="7" s="1"/>
  <c r="BA34" i="6"/>
  <c r="S57" i="1" s="1"/>
  <c r="BN57" i="7" s="1"/>
  <c r="BA33" i="6"/>
  <c r="S22" i="1" s="1"/>
  <c r="BN22" i="7" s="1"/>
  <c r="BA32" i="6"/>
  <c r="S12" i="1" s="1"/>
  <c r="BN12" i="7" s="1"/>
  <c r="BA31" i="6"/>
  <c r="BA29" i="6"/>
  <c r="S305" i="1" s="1"/>
  <c r="BN305" i="7" s="1"/>
  <c r="BA28" i="6"/>
  <c r="S124" i="1" s="1"/>
  <c r="BN124" i="7" s="1"/>
  <c r="BA27" i="6"/>
  <c r="S65" i="1" s="1"/>
  <c r="BN65" i="7" s="1"/>
  <c r="BA26" i="6"/>
  <c r="S64" i="1" s="1"/>
  <c r="BN64" i="7" s="1"/>
  <c r="BA25" i="6"/>
  <c r="S32" i="1" s="1"/>
  <c r="BN32" i="7" s="1"/>
  <c r="BA24" i="6"/>
  <c r="S31" i="1" s="1"/>
  <c r="BN31" i="7" s="1"/>
  <c r="BA21" i="6"/>
  <c r="S276" i="1" s="1"/>
  <c r="BN276" i="7" s="1"/>
  <c r="BA20" i="6"/>
  <c r="S259" i="1" s="1"/>
  <c r="BN259" i="7" s="1"/>
  <c r="BA19" i="6"/>
  <c r="S196" i="1" s="1"/>
  <c r="BN196" i="7" s="1"/>
  <c r="BA18" i="6"/>
  <c r="S184" i="1" s="1"/>
  <c r="BN184" i="7" s="1"/>
  <c r="BA17" i="6"/>
  <c r="S115" i="1" s="1"/>
  <c r="BN115" i="7" s="1"/>
  <c r="BA16" i="6"/>
  <c r="BA14" i="6"/>
  <c r="S271" i="1" s="1"/>
  <c r="BN271" i="7" s="1"/>
  <c r="BA13" i="6"/>
  <c r="S216" i="1" s="1"/>
  <c r="BN216" i="7" s="1"/>
  <c r="BA12" i="6"/>
  <c r="S200" i="1" s="1"/>
  <c r="BN200" i="7" s="1"/>
  <c r="BA11" i="6"/>
  <c r="S179" i="1" s="1"/>
  <c r="BN179" i="7" s="1"/>
  <c r="BA10" i="6"/>
  <c r="S133" i="1" s="1"/>
  <c r="BN133" i="7" s="1"/>
  <c r="BA9" i="6"/>
  <c r="S82" i="1" s="1"/>
  <c r="BN82" i="7" s="1"/>
  <c r="BA8" i="6"/>
  <c r="S90" i="1" s="1"/>
  <c r="BN90" i="7" s="1"/>
  <c r="AT8" i="6"/>
  <c r="AX90" i="7" s="1"/>
  <c r="AT417" i="6"/>
  <c r="AX319" i="7" s="1"/>
  <c r="AT416" i="6"/>
  <c r="AX284" i="7" s="1"/>
  <c r="AT415" i="6"/>
  <c r="AX257" i="7" s="1"/>
  <c r="AT414" i="6"/>
  <c r="AX236" i="7" s="1"/>
  <c r="AT413" i="6"/>
  <c r="AX174" i="7" s="1"/>
  <c r="AT412" i="6"/>
  <c r="AT410" i="6"/>
  <c r="AX289" i="7" s="1"/>
  <c r="AT409" i="6"/>
  <c r="AX274" i="7" s="1"/>
  <c r="AT408" i="6"/>
  <c r="AX117" i="7" s="1"/>
  <c r="AT407" i="6"/>
  <c r="AX113" i="7" s="1"/>
  <c r="AT406" i="6"/>
  <c r="AX76" i="7" s="1"/>
  <c r="AT405" i="6"/>
  <c r="AX62" i="7" s="1"/>
  <c r="AT404" i="6"/>
  <c r="AT402" i="6"/>
  <c r="AX321" i="7" s="1"/>
  <c r="AT401" i="6"/>
  <c r="AX315" i="7" s="1"/>
  <c r="AT400" i="6"/>
  <c r="AX213" i="7" s="1"/>
  <c r="AT399" i="6"/>
  <c r="AX188" i="7" s="1"/>
  <c r="AT398" i="6"/>
  <c r="AX94" i="7" s="1"/>
  <c r="AT397" i="6"/>
  <c r="AX70" i="7" s="1"/>
  <c r="AT396" i="6"/>
  <c r="AT394" i="6"/>
  <c r="AX314" i="7" s="1"/>
  <c r="AT393" i="6"/>
  <c r="AX295" i="7" s="1"/>
  <c r="AT392" i="6"/>
  <c r="AX285" i="7" s="1"/>
  <c r="AT391" i="6"/>
  <c r="AX249" i="7" s="1"/>
  <c r="AT390" i="6"/>
  <c r="AX187" i="7" s="1"/>
  <c r="AT389" i="6"/>
  <c r="AX176" i="7" s="1"/>
  <c r="AT388" i="6"/>
  <c r="AX109" i="7" s="1"/>
  <c r="AT387" i="6"/>
  <c r="AX93" i="7" s="1"/>
  <c r="AT386" i="6"/>
  <c r="AT384" i="6"/>
  <c r="AX148" i="7" s="1"/>
  <c r="AT383" i="6"/>
  <c r="AT381" i="6"/>
  <c r="AX323" i="7" s="1"/>
  <c r="AT380" i="6"/>
  <c r="AX294" i="7" s="1"/>
  <c r="AT379" i="6"/>
  <c r="AX280" i="7" s="1"/>
  <c r="AT378" i="6"/>
  <c r="AX248" i="7" s="1"/>
  <c r="AT377" i="6"/>
  <c r="AX210" i="7" s="1"/>
  <c r="AT376" i="6"/>
  <c r="AX209" i="7" s="1"/>
  <c r="AT375" i="6"/>
  <c r="AX195" i="7" s="1"/>
  <c r="AT374" i="6"/>
  <c r="AX75" i="7" s="1"/>
  <c r="AT373" i="6"/>
  <c r="AX44" i="7" s="1"/>
  <c r="AT372" i="6"/>
  <c r="AX36" i="7" s="1"/>
  <c r="AT371" i="6"/>
  <c r="AX26" i="7" s="1"/>
  <c r="AT368" i="6"/>
  <c r="AX331" i="7" s="1"/>
  <c r="AT367" i="6"/>
  <c r="AX178" i="7" s="1"/>
  <c r="AT366" i="6"/>
  <c r="AX142" i="7" s="1"/>
  <c r="AT365" i="6"/>
  <c r="AX79" i="7" s="1"/>
  <c r="AT364" i="6"/>
  <c r="AX67" i="7" s="1"/>
  <c r="AT363" i="6"/>
  <c r="AX14" i="7" s="1"/>
  <c r="AT362" i="6"/>
  <c r="AX11" i="7" s="1"/>
  <c r="AT361" i="6"/>
  <c r="AT359" i="6"/>
  <c r="AX327" i="7" s="1"/>
  <c r="AT358" i="6"/>
  <c r="AX309" i="7" s="1"/>
  <c r="AT357" i="6"/>
  <c r="AX283" i="7" s="1"/>
  <c r="AT356" i="6"/>
  <c r="AX277" i="7" s="1"/>
  <c r="AT355" i="6"/>
  <c r="AX263" i="7" s="1"/>
  <c r="AT354" i="6"/>
  <c r="AX228" i="7" s="1"/>
  <c r="AT353" i="6"/>
  <c r="AX218" i="7" s="1"/>
  <c r="AT352" i="6"/>
  <c r="AX181" i="7" s="1"/>
  <c r="AT351" i="6"/>
  <c r="AX122" i="7" s="1"/>
  <c r="AT350" i="6"/>
  <c r="AX107" i="7" s="1"/>
  <c r="AT349" i="6"/>
  <c r="AX104" i="7" s="1"/>
  <c r="AT348" i="6"/>
  <c r="AT346" i="6"/>
  <c r="AX318" i="7" s="1"/>
  <c r="AT345" i="6"/>
  <c r="AX300" i="7" s="1"/>
  <c r="AT344" i="6"/>
  <c r="AX255" i="7" s="1"/>
  <c r="AT343" i="6"/>
  <c r="AX206" i="7" s="1"/>
  <c r="AT342" i="6"/>
  <c r="AX63" i="7" s="1"/>
  <c r="AT341" i="6"/>
  <c r="AT339" i="6"/>
  <c r="AX298" i="7" s="1"/>
  <c r="AT338" i="6"/>
  <c r="AX293" i="7" s="1"/>
  <c r="AT337" i="6"/>
  <c r="AX290" i="7" s="1"/>
  <c r="AT336" i="6"/>
  <c r="AX279" i="7" s="1"/>
  <c r="AT335" i="6"/>
  <c r="AX241" i="7" s="1"/>
  <c r="AT334" i="6"/>
  <c r="AX239" i="7" s="1"/>
  <c r="AT333" i="6"/>
  <c r="AX167" i="7" s="1"/>
  <c r="AT332" i="6"/>
  <c r="AX119" i="7" s="1"/>
  <c r="AT331" i="6"/>
  <c r="AX88" i="7" s="1"/>
  <c r="AT330" i="6"/>
  <c r="AX83" i="7" s="1"/>
  <c r="AT329" i="6"/>
  <c r="AX56" i="7" s="1"/>
  <c r="AT328" i="6"/>
  <c r="AX16" i="7" s="1"/>
  <c r="AT327" i="6"/>
  <c r="AT325" i="6"/>
  <c r="AX324" i="7" s="1"/>
  <c r="AT324" i="6"/>
  <c r="AX288" i="7" s="1"/>
  <c r="AT323" i="6"/>
  <c r="AX230" i="7" s="1"/>
  <c r="AT322" i="6"/>
  <c r="AX182" i="7" s="1"/>
  <c r="AT321" i="6"/>
  <c r="AX135" i="7" s="1"/>
  <c r="AT320" i="6"/>
  <c r="AX132" i="7" s="1"/>
  <c r="AT319" i="6"/>
  <c r="AX118" i="7" s="1"/>
  <c r="AT318" i="6"/>
  <c r="AX110" i="7" s="1"/>
  <c r="AT317" i="6"/>
  <c r="AX102" i="7" s="1"/>
  <c r="AT316" i="6"/>
  <c r="AX95" i="7" s="1"/>
  <c r="AT315" i="6"/>
  <c r="AX24" i="7" s="1"/>
  <c r="AT314" i="6"/>
  <c r="AT312" i="6"/>
  <c r="AX310" i="7" s="1"/>
  <c r="AT311" i="6"/>
  <c r="AX225" i="7" s="1"/>
  <c r="AT310" i="6"/>
  <c r="AX161" i="7" s="1"/>
  <c r="AT309" i="6"/>
  <c r="AX134" i="7" s="1"/>
  <c r="AT308" i="6"/>
  <c r="AX101" i="7" s="1"/>
  <c r="AT307" i="6"/>
  <c r="AT305" i="6"/>
  <c r="AX333" i="7" s="1"/>
  <c r="AT304" i="6"/>
  <c r="AX245" i="7" s="1"/>
  <c r="AT303" i="6"/>
  <c r="AX68" i="7" s="1"/>
  <c r="AT302" i="6"/>
  <c r="AX17" i="7" s="1"/>
  <c r="AT301" i="6"/>
  <c r="AT299" i="6"/>
  <c r="AX328" i="7" s="1"/>
  <c r="AT298" i="6"/>
  <c r="AX325" i="7" s="1"/>
  <c r="AT297" i="6"/>
  <c r="AX313" i="7" s="1"/>
  <c r="AT296" i="6"/>
  <c r="AX260" i="7" s="1"/>
  <c r="AT295" i="6"/>
  <c r="AX243" i="7" s="1"/>
  <c r="AT294" i="6"/>
  <c r="AX214" i="7" s="1"/>
  <c r="AT293" i="6"/>
  <c r="AX211" i="7" s="1"/>
  <c r="AT292" i="6"/>
  <c r="AX180" i="7" s="1"/>
  <c r="AT291" i="6"/>
  <c r="AX172" i="7" s="1"/>
  <c r="AT290" i="6"/>
  <c r="AX147" i="7" s="1"/>
  <c r="AT289" i="6"/>
  <c r="AX43" i="7" s="1"/>
  <c r="AT288" i="6"/>
  <c r="AX37" i="7" s="1"/>
  <c r="AT285" i="6"/>
  <c r="AX320" i="7" s="1"/>
  <c r="AT284" i="6"/>
  <c r="AX304" i="7" s="1"/>
  <c r="AT283" i="6"/>
  <c r="AX303" i="7" s="1"/>
  <c r="AT282" i="6"/>
  <c r="AX296" i="7" s="1"/>
  <c r="AT281" i="6"/>
  <c r="AX278" i="7" s="1"/>
  <c r="AT280" i="6"/>
  <c r="AX262" i="7" s="1"/>
  <c r="AT279" i="6"/>
  <c r="AX220" i="7" s="1"/>
  <c r="AT278" i="6"/>
  <c r="AX215" i="7" s="1"/>
  <c r="AT277" i="6"/>
  <c r="AX186" i="7" s="1"/>
  <c r="AT276" i="6"/>
  <c r="AX175" i="7" s="1"/>
  <c r="AT275" i="6"/>
  <c r="AX162" i="7" s="1"/>
  <c r="AT274" i="6"/>
  <c r="AX157" i="7" s="1"/>
  <c r="AT273" i="6"/>
  <c r="AX154" i="7" s="1"/>
  <c r="AT272" i="6"/>
  <c r="AX150" i="7" s="1"/>
  <c r="AT271" i="6"/>
  <c r="AX149" i="7" s="1"/>
  <c r="AT270" i="6"/>
  <c r="AX143" i="7" s="1"/>
  <c r="AT269" i="6"/>
  <c r="AX140" i="7" s="1"/>
  <c r="AT268" i="6"/>
  <c r="AX136" i="7" s="1"/>
  <c r="AT267" i="6"/>
  <c r="AX131" i="7" s="1"/>
  <c r="AT266" i="6"/>
  <c r="AX128" i="7" s="1"/>
  <c r="AT265" i="6"/>
  <c r="AX126" i="7" s="1"/>
  <c r="AT264" i="6"/>
  <c r="AX123" i="7" s="1"/>
  <c r="AT263" i="6"/>
  <c r="AX121" i="7" s="1"/>
  <c r="AT262" i="6"/>
  <c r="AX105" i="7" s="1"/>
  <c r="AT261" i="6"/>
  <c r="AX91" i="7" s="1"/>
  <c r="AT260" i="6"/>
  <c r="AX80" i="7" s="1"/>
  <c r="AT259" i="6"/>
  <c r="AX71" i="7" s="1"/>
  <c r="AT258" i="6"/>
  <c r="AX54" i="7" s="1"/>
  <c r="AT257" i="6"/>
  <c r="AX46" i="7" s="1"/>
  <c r="AT256" i="6"/>
  <c r="AX41" i="7" s="1"/>
  <c r="AT255" i="6"/>
  <c r="AX28" i="7" s="1"/>
  <c r="AT254" i="6"/>
  <c r="AX20" i="7" s="1"/>
  <c r="AT253" i="6"/>
  <c r="AX19" i="7" s="1"/>
  <c r="AT250" i="6"/>
  <c r="AX308" i="7" s="1"/>
  <c r="AT249" i="6"/>
  <c r="AX275" i="7" s="1"/>
  <c r="AT248" i="6"/>
  <c r="AX265" i="7" s="1"/>
  <c r="AT247" i="6"/>
  <c r="AX177" i="7" s="1"/>
  <c r="AT246" i="6"/>
  <c r="AX146" i="7" s="1"/>
  <c r="AT245" i="6"/>
  <c r="AX112" i="7" s="1"/>
  <c r="AT244" i="6"/>
  <c r="AX18" i="7" s="1"/>
  <c r="AT243" i="6"/>
  <c r="AT241" i="6"/>
  <c r="AX253" i="7" s="1"/>
  <c r="AT240" i="6"/>
  <c r="AX201" i="7" s="1"/>
  <c r="AT239" i="6"/>
  <c r="AX194" i="7" s="1"/>
  <c r="AT238" i="6"/>
  <c r="AX152" i="7" s="1"/>
  <c r="AT237" i="6"/>
  <c r="AX120" i="7" s="1"/>
  <c r="AT236" i="6"/>
  <c r="AX45" i="7" s="1"/>
  <c r="AT235" i="6"/>
  <c r="AX40" i="7" s="1"/>
  <c r="AT234" i="6"/>
  <c r="AT232" i="6"/>
  <c r="AX312" i="7" s="1"/>
  <c r="AT231" i="6"/>
  <c r="AX307" i="7" s="1"/>
  <c r="AT230" i="6"/>
  <c r="AX291" i="7" s="1"/>
  <c r="AT229" i="6"/>
  <c r="AX269" i="7" s="1"/>
  <c r="AT228" i="6"/>
  <c r="AX264" i="7" s="1"/>
  <c r="AT227" i="6"/>
  <c r="AX191" i="7" s="1"/>
  <c r="AT226" i="6"/>
  <c r="AX138" i="7" s="1"/>
  <c r="AT225" i="6"/>
  <c r="AX96" i="7" s="1"/>
  <c r="AT224" i="6"/>
  <c r="AX81" i="7" s="1"/>
  <c r="AT223" i="6"/>
  <c r="AX48" i="7" s="1"/>
  <c r="AT222" i="6"/>
  <c r="AT220" i="6"/>
  <c r="AX299" i="7" s="1"/>
  <c r="AT219" i="6"/>
  <c r="AX287" i="7" s="1"/>
  <c r="AT218" i="6"/>
  <c r="AX223" i="7" s="1"/>
  <c r="AT217" i="6"/>
  <c r="AX168" i="7" s="1"/>
  <c r="AT216" i="6"/>
  <c r="AX129" i="7" s="1"/>
  <c r="AT215" i="6"/>
  <c r="AX106" i="7" s="1"/>
  <c r="AT214" i="6"/>
  <c r="AX72" i="7" s="1"/>
  <c r="AT213" i="6"/>
  <c r="AX61" i="7" s="1"/>
  <c r="AT212" i="6"/>
  <c r="AX58" i="7" s="1"/>
  <c r="AT211" i="6"/>
  <c r="AX42" i="7" s="1"/>
  <c r="AT210" i="6"/>
  <c r="AX39" i="7" s="1"/>
  <c r="AT209" i="6"/>
  <c r="AX23" i="7" s="1"/>
  <c r="AT208" i="6"/>
  <c r="AT206" i="6"/>
  <c r="AX246" i="7" s="1"/>
  <c r="AT205" i="6"/>
  <c r="AX144" i="7" s="1"/>
  <c r="AT204" i="6"/>
  <c r="AX111" i="7" s="1"/>
  <c r="AT203" i="6"/>
  <c r="AX92" i="7" s="1"/>
  <c r="AT202" i="6"/>
  <c r="AX53" i="7" s="1"/>
  <c r="AT201" i="6"/>
  <c r="AT199" i="6"/>
  <c r="AX292" i="7" s="1"/>
  <c r="AT198" i="6"/>
  <c r="AX261" i="7" s="1"/>
  <c r="AT197" i="6"/>
  <c r="AX208" i="7" s="1"/>
  <c r="AT196" i="6"/>
  <c r="AX166" i="7" s="1"/>
  <c r="AT195" i="6"/>
  <c r="AX59" i="7" s="1"/>
  <c r="AT194" i="6"/>
  <c r="AX27" i="7" s="1"/>
  <c r="AT191" i="6"/>
  <c r="AX335" i="7" s="1"/>
  <c r="AT190" i="6"/>
  <c r="AX332" i="7" s="1"/>
  <c r="AT189" i="6"/>
  <c r="AX330" i="7" s="1"/>
  <c r="AT188" i="6"/>
  <c r="AX217" i="7" s="1"/>
  <c r="AT187" i="6"/>
  <c r="AX169" i="7" s="1"/>
  <c r="AT186" i="6"/>
  <c r="AX47" i="7" s="1"/>
  <c r="AT185" i="6"/>
  <c r="AT183" i="6"/>
  <c r="AX329" i="7" s="1"/>
  <c r="AT182" i="6"/>
  <c r="AX302" i="7" s="1"/>
  <c r="AT181" i="6"/>
  <c r="AX244" i="7" s="1"/>
  <c r="AT180" i="6"/>
  <c r="AX234" i="7" s="1"/>
  <c r="AT179" i="6"/>
  <c r="AX89" i="7" s="1"/>
  <c r="AT178" i="6"/>
  <c r="AX77" i="7" s="1"/>
  <c r="AT177" i="6"/>
  <c r="AX29" i="7" s="1"/>
  <c r="AT176" i="6"/>
  <c r="AT174" i="6"/>
  <c r="AX306" i="7" s="1"/>
  <c r="AT173" i="6"/>
  <c r="AX273" i="7" s="1"/>
  <c r="AT172" i="6"/>
  <c r="AX227" i="7" s="1"/>
  <c r="AT171" i="6"/>
  <c r="AX203" i="7" s="1"/>
  <c r="AT170" i="6"/>
  <c r="AX197" i="7" s="1"/>
  <c r="AT169" i="6"/>
  <c r="AT167" i="6"/>
  <c r="AX282" i="7" s="1"/>
  <c r="AT166" i="6"/>
  <c r="AX268" i="7" s="1"/>
  <c r="AT165" i="6"/>
  <c r="AX267" i="7" s="1"/>
  <c r="AT164" i="6"/>
  <c r="AX258" i="7" s="1"/>
  <c r="AT163" i="6"/>
  <c r="AX185" i="7" s="1"/>
  <c r="AT162" i="6"/>
  <c r="AX163" i="7" s="1"/>
  <c r="AT161" i="6"/>
  <c r="AX100" i="7" s="1"/>
  <c r="AT160" i="6"/>
  <c r="AX55" i="7" s="1"/>
  <c r="AT159" i="6"/>
  <c r="AT157" i="6"/>
  <c r="AX286" i="7" s="1"/>
  <c r="AT156" i="6"/>
  <c r="AX272" i="7" s="1"/>
  <c r="AT155" i="6"/>
  <c r="AX242" i="7" s="1"/>
  <c r="AT154" i="6"/>
  <c r="AX137" i="7" s="1"/>
  <c r="AT151" i="6"/>
  <c r="AX229" i="7" s="1"/>
  <c r="AT150" i="6"/>
  <c r="AX183" i="7" s="1"/>
  <c r="AT149" i="6"/>
  <c r="AX171" i="7" s="1"/>
  <c r="AT148" i="6"/>
  <c r="AX116" i="7" s="1"/>
  <c r="AT147" i="6"/>
  <c r="AX49" i="7" s="1"/>
  <c r="AT146" i="6"/>
  <c r="AX25" i="7" s="1"/>
  <c r="AT145" i="6"/>
  <c r="AX15" i="7" s="1"/>
  <c r="AT144" i="6"/>
  <c r="AT142" i="6"/>
  <c r="AX311" i="7" s="1"/>
  <c r="AT141" i="6"/>
  <c r="AX254" i="7" s="1"/>
  <c r="AT140" i="6"/>
  <c r="AX199" i="7" s="1"/>
  <c r="AT139" i="6"/>
  <c r="AX151" i="7" s="1"/>
  <c r="AT138" i="6"/>
  <c r="AX98" i="7" s="1"/>
  <c r="AT137" i="6"/>
  <c r="AX84" i="7" s="1"/>
  <c r="AT136" i="6"/>
  <c r="AX74" i="7" s="1"/>
  <c r="AT135" i="6"/>
  <c r="AT133" i="6"/>
  <c r="AX317" i="7" s="1"/>
  <c r="AT132" i="6"/>
  <c r="AX251" i="7" s="1"/>
  <c r="AT131" i="6"/>
  <c r="AX250" i="7" s="1"/>
  <c r="AT130" i="6"/>
  <c r="AX192" i="7" s="1"/>
  <c r="AT129" i="6"/>
  <c r="AX164" i="7" s="1"/>
  <c r="AT128" i="6"/>
  <c r="AX97" i="7" s="1"/>
  <c r="AT127" i="6"/>
  <c r="AX35" i="7" s="1"/>
  <c r="AT126" i="6"/>
  <c r="AT124" i="6"/>
  <c r="AX204" i="7" s="1"/>
  <c r="AT123" i="6"/>
  <c r="AX198" i="7" s="1"/>
  <c r="AT122" i="6"/>
  <c r="AX173" i="7" s="1"/>
  <c r="AT121" i="6"/>
  <c r="AX141" i="7" s="1"/>
  <c r="AT120" i="6"/>
  <c r="AX127" i="7" s="1"/>
  <c r="AT119" i="6"/>
  <c r="AX60" i="7" s="1"/>
  <c r="AT118" i="6"/>
  <c r="AX30" i="7" s="1"/>
  <c r="AT117" i="6"/>
  <c r="AT115" i="6"/>
  <c r="AX247" i="7" s="1"/>
  <c r="AT114" i="6"/>
  <c r="AX189" i="7" s="1"/>
  <c r="AT113" i="6"/>
  <c r="AX139" i="7" s="1"/>
  <c r="AT112" i="6"/>
  <c r="AX108" i="7" s="1"/>
  <c r="AT111" i="6"/>
  <c r="AX86" i="7" s="1"/>
  <c r="AT110" i="6"/>
  <c r="AX66" i="7" s="1"/>
  <c r="AT109" i="6"/>
  <c r="AX33" i="7" s="1"/>
  <c r="AT108" i="6"/>
  <c r="AX13" i="7" s="1"/>
  <c r="AT107" i="6"/>
  <c r="AT105" i="6"/>
  <c r="AX231" i="7" s="1"/>
  <c r="AT104" i="6"/>
  <c r="AX202" i="7" s="1"/>
  <c r="AT103" i="6"/>
  <c r="AX160" i="7" s="1"/>
  <c r="AT102" i="6"/>
  <c r="AX85" i="7" s="1"/>
  <c r="AT99" i="6"/>
  <c r="AX301" i="7" s="1"/>
  <c r="AT98" i="6"/>
  <c r="AX159" i="7" s="1"/>
  <c r="AT97" i="6"/>
  <c r="AX155" i="7" s="1"/>
  <c r="AT96" i="6"/>
  <c r="AX52" i="7" s="1"/>
  <c r="AT95" i="6"/>
  <c r="AX38" i="7" s="1"/>
  <c r="AT94" i="6"/>
  <c r="AT92" i="6"/>
  <c r="AX240" i="7" s="1"/>
  <c r="AT91" i="6"/>
  <c r="AX226" i="7" s="1"/>
  <c r="AT90" i="6"/>
  <c r="AX87" i="7" s="1"/>
  <c r="AT89" i="6"/>
  <c r="AX21" i="7" s="1"/>
  <c r="AT88" i="6"/>
  <c r="AT86" i="6"/>
  <c r="AX238" i="7" s="1"/>
  <c r="AT85" i="6"/>
  <c r="AX235" i="7" s="1"/>
  <c r="AT84" i="6"/>
  <c r="AX232" i="7" s="1"/>
  <c r="AT83" i="6"/>
  <c r="AX221" i="7" s="1"/>
  <c r="AT82" i="6"/>
  <c r="AX130" i="7" s="1"/>
  <c r="AT81" i="6"/>
  <c r="AX125" i="7" s="1"/>
  <c r="AT80" i="6"/>
  <c r="AX78" i="7" s="1"/>
  <c r="AT79" i="6"/>
  <c r="AT77" i="6"/>
  <c r="AX336" i="7" s="1"/>
  <c r="AT76" i="6"/>
  <c r="AX193" i="7" s="1"/>
  <c r="AT75" i="6"/>
  <c r="AX190" i="7" s="1"/>
  <c r="AT74" i="6"/>
  <c r="AX153" i="7" s="1"/>
  <c r="AT73" i="6"/>
  <c r="AX99" i="7" s="1"/>
  <c r="AT70" i="6"/>
  <c r="AX326" i="7" s="1"/>
  <c r="AT69" i="6"/>
  <c r="AX266" i="7" s="1"/>
  <c r="AT68" i="6"/>
  <c r="AX237" i="7" s="1"/>
  <c r="AT67" i="6"/>
  <c r="AX165" i="7" s="1"/>
  <c r="AT66" i="6"/>
  <c r="AX156" i="7" s="1"/>
  <c r="AT65" i="6"/>
  <c r="AT63" i="6"/>
  <c r="AX334" i="7" s="1"/>
  <c r="AT62" i="6"/>
  <c r="AX316" i="7" s="1"/>
  <c r="AT61" i="6"/>
  <c r="AX256" i="7" s="1"/>
  <c r="AT60" i="6"/>
  <c r="AX224" i="7" s="1"/>
  <c r="AT59" i="6"/>
  <c r="AX219" i="7" s="1"/>
  <c r="AT58" i="6"/>
  <c r="AX212" i="7" s="1"/>
  <c r="AT57" i="6"/>
  <c r="AX207" i="7" s="1"/>
  <c r="AT56" i="6"/>
  <c r="AX158" i="7" s="1"/>
  <c r="AT55" i="6"/>
  <c r="AX145" i="7" s="1"/>
  <c r="AT54" i="6"/>
  <c r="AX114" i="7" s="1"/>
  <c r="AT53" i="6"/>
  <c r="AX69" i="7" s="1"/>
  <c r="AT52" i="6"/>
  <c r="AX50" i="7" s="1"/>
  <c r="AT51" i="6"/>
  <c r="AT49" i="6"/>
  <c r="AX322" i="7" s="1"/>
  <c r="AT48" i="6"/>
  <c r="AX297" i="7" s="1"/>
  <c r="AT47" i="6"/>
  <c r="AX281" i="7" s="1"/>
  <c r="AT46" i="6"/>
  <c r="AX270" i="7" s="1"/>
  <c r="AT45" i="6"/>
  <c r="AX233" i="7" s="1"/>
  <c r="AT44" i="6"/>
  <c r="AX222" i="7" s="1"/>
  <c r="AT43" i="6"/>
  <c r="AX205" i="7" s="1"/>
  <c r="AT42" i="6"/>
  <c r="AX170" i="7" s="1"/>
  <c r="AT41" i="6"/>
  <c r="AX51" i="7" s="1"/>
  <c r="AT40" i="6"/>
  <c r="AX34" i="7" s="1"/>
  <c r="AT39" i="6"/>
  <c r="AT37" i="6"/>
  <c r="AX252" i="7" s="1"/>
  <c r="AT36" i="6"/>
  <c r="AX103" i="7" s="1"/>
  <c r="AT35" i="6"/>
  <c r="AX73" i="7" s="1"/>
  <c r="AT34" i="6"/>
  <c r="AX57" i="7" s="1"/>
  <c r="AT33" i="6"/>
  <c r="AX22" i="7" s="1"/>
  <c r="AT32" i="6"/>
  <c r="AX12" i="7" s="1"/>
  <c r="AT31" i="6"/>
  <c r="AT29" i="6"/>
  <c r="AX305" i="7" s="1"/>
  <c r="AT28" i="6"/>
  <c r="AX124" i="7" s="1"/>
  <c r="AT27" i="6"/>
  <c r="AX65" i="7" s="1"/>
  <c r="AT26" i="6"/>
  <c r="AX64" i="7" s="1"/>
  <c r="AT25" i="6"/>
  <c r="AX32" i="7" s="1"/>
  <c r="AT24" i="6"/>
  <c r="AX31" i="7" s="1"/>
  <c r="AT21" i="6"/>
  <c r="AX276" i="7" s="1"/>
  <c r="AT20" i="6"/>
  <c r="AX259" i="7" s="1"/>
  <c r="AT19" i="6"/>
  <c r="AX196" i="7" s="1"/>
  <c r="AT18" i="6"/>
  <c r="AX184" i="7" s="1"/>
  <c r="AT17" i="6"/>
  <c r="AX115" i="7" s="1"/>
  <c r="AT16" i="6"/>
  <c r="AT14" i="6"/>
  <c r="AX271" i="7" s="1"/>
  <c r="AT13" i="6"/>
  <c r="AX216" i="7" s="1"/>
  <c r="AT12" i="6"/>
  <c r="AX200" i="7" s="1"/>
  <c r="AT11" i="6"/>
  <c r="AX179" i="7" s="1"/>
  <c r="AT10" i="6"/>
  <c r="AX133" i="7" s="1"/>
  <c r="AT9" i="6"/>
  <c r="AX82" i="7" s="1"/>
  <c r="AY415" i="5"/>
  <c r="R319" i="1" s="1"/>
  <c r="BJ319" i="7" s="1"/>
  <c r="AY414" i="5"/>
  <c r="R284" i="1" s="1"/>
  <c r="BJ284" i="7" s="1"/>
  <c r="AY413" i="5"/>
  <c r="R257" i="1" s="1"/>
  <c r="BJ257" i="7" s="1"/>
  <c r="AY412" i="5"/>
  <c r="R236" i="1" s="1"/>
  <c r="BJ236" i="7" s="1"/>
  <c r="AY411" i="5"/>
  <c r="R174" i="1" s="1"/>
  <c r="BJ174" i="7" s="1"/>
  <c r="AY410" i="5"/>
  <c r="AY408" i="5"/>
  <c r="R289" i="1" s="1"/>
  <c r="BJ289" i="7" s="1"/>
  <c r="AY407" i="5"/>
  <c r="R274" i="1" s="1"/>
  <c r="BJ274" i="7" s="1"/>
  <c r="AY406" i="5"/>
  <c r="R117" i="1" s="1"/>
  <c r="BJ117" i="7" s="1"/>
  <c r="AY405" i="5"/>
  <c r="R113" i="1" s="1"/>
  <c r="BJ113" i="7" s="1"/>
  <c r="AY404" i="5"/>
  <c r="R76" i="1" s="1"/>
  <c r="BJ76" i="7" s="1"/>
  <c r="AY403" i="5"/>
  <c r="R62" i="1" s="1"/>
  <c r="BJ62" i="7" s="1"/>
  <c r="AY402" i="5"/>
  <c r="AY400" i="5"/>
  <c r="R321" i="1" s="1"/>
  <c r="BJ321" i="7" s="1"/>
  <c r="AY399" i="5"/>
  <c r="R315" i="1" s="1"/>
  <c r="BJ315" i="7" s="1"/>
  <c r="AY398" i="5"/>
  <c r="R213" i="1" s="1"/>
  <c r="BJ213" i="7" s="1"/>
  <c r="AY397" i="5"/>
  <c r="R188" i="1" s="1"/>
  <c r="BJ188" i="7" s="1"/>
  <c r="AY396" i="5"/>
  <c r="R94" i="1" s="1"/>
  <c r="BJ94" i="7" s="1"/>
  <c r="AY395" i="5"/>
  <c r="R70" i="1" s="1"/>
  <c r="BJ70" i="7" s="1"/>
  <c r="AY394" i="5"/>
  <c r="AY392" i="5"/>
  <c r="R314" i="1" s="1"/>
  <c r="BJ314" i="7" s="1"/>
  <c r="AY391" i="5"/>
  <c r="R295" i="1" s="1"/>
  <c r="BJ295" i="7" s="1"/>
  <c r="AY390" i="5"/>
  <c r="R285" i="1" s="1"/>
  <c r="BJ285" i="7" s="1"/>
  <c r="AY389" i="5"/>
  <c r="R249" i="1" s="1"/>
  <c r="BJ249" i="7" s="1"/>
  <c r="AY388" i="5"/>
  <c r="R187" i="1" s="1"/>
  <c r="BJ187" i="7" s="1"/>
  <c r="AY387" i="5"/>
  <c r="R176" i="1" s="1"/>
  <c r="BJ176" i="7" s="1"/>
  <c r="AY386" i="5"/>
  <c r="R109" i="1" s="1"/>
  <c r="BJ109" i="7" s="1"/>
  <c r="AY385" i="5"/>
  <c r="R93" i="1" s="1"/>
  <c r="BJ93" i="7" s="1"/>
  <c r="AY384" i="5"/>
  <c r="AY382" i="5"/>
  <c r="R323" i="1" s="1"/>
  <c r="BJ323" i="7" s="1"/>
  <c r="AY381" i="5"/>
  <c r="R294" i="1" s="1"/>
  <c r="BJ294" i="7" s="1"/>
  <c r="AY380" i="5"/>
  <c r="R280" i="1" s="1"/>
  <c r="BJ280" i="7" s="1"/>
  <c r="AY379" i="5"/>
  <c r="R248" i="1" s="1"/>
  <c r="BJ248" i="7" s="1"/>
  <c r="AY378" i="5"/>
  <c r="R210" i="1" s="1"/>
  <c r="BJ210" i="7" s="1"/>
  <c r="AY377" i="5"/>
  <c r="R209" i="1" s="1"/>
  <c r="BJ209" i="7" s="1"/>
  <c r="AY376" i="5"/>
  <c r="R195" i="1" s="1"/>
  <c r="BJ195" i="7" s="1"/>
  <c r="AY375" i="5"/>
  <c r="R148" i="1" s="1"/>
  <c r="BJ148" i="7" s="1"/>
  <c r="AY374" i="5"/>
  <c r="R75" i="1" s="1"/>
  <c r="BJ75" i="7" s="1"/>
  <c r="AY373" i="5"/>
  <c r="R44" i="1" s="1"/>
  <c r="BJ44" i="7" s="1"/>
  <c r="AY372" i="5"/>
  <c r="R36" i="1" s="1"/>
  <c r="BJ36" i="7" s="1"/>
  <c r="AY371" i="5"/>
  <c r="R26" i="1" s="1"/>
  <c r="BJ26" i="7" s="1"/>
  <c r="AY368" i="5"/>
  <c r="R331" i="1" s="1"/>
  <c r="BJ331" i="7" s="1"/>
  <c r="AY367" i="5"/>
  <c r="R178" i="1" s="1"/>
  <c r="BJ178" i="7" s="1"/>
  <c r="AY366" i="5"/>
  <c r="R142" i="1" s="1"/>
  <c r="BJ142" i="7" s="1"/>
  <c r="AY365" i="5"/>
  <c r="R79" i="1" s="1"/>
  <c r="BJ79" i="7" s="1"/>
  <c r="AY364" i="5"/>
  <c r="R67" i="1" s="1"/>
  <c r="BJ67" i="7" s="1"/>
  <c r="AY363" i="5"/>
  <c r="R14" i="1" s="1"/>
  <c r="BJ14" i="7" s="1"/>
  <c r="AY362" i="5"/>
  <c r="R11" i="1" s="1"/>
  <c r="AY361" i="5"/>
  <c r="AY359" i="5"/>
  <c r="R327" i="1" s="1"/>
  <c r="BJ327" i="7" s="1"/>
  <c r="AY358" i="5"/>
  <c r="R309" i="1" s="1"/>
  <c r="BJ309" i="7" s="1"/>
  <c r="AY357" i="5"/>
  <c r="R283" i="1" s="1"/>
  <c r="BJ283" i="7" s="1"/>
  <c r="AY356" i="5"/>
  <c r="R277" i="1" s="1"/>
  <c r="BJ277" i="7" s="1"/>
  <c r="AY355" i="5"/>
  <c r="R263" i="1" s="1"/>
  <c r="BJ263" i="7" s="1"/>
  <c r="AY354" i="5"/>
  <c r="R228" i="1" s="1"/>
  <c r="BJ228" i="7" s="1"/>
  <c r="AY353" i="5"/>
  <c r="R218" i="1" s="1"/>
  <c r="BJ218" i="7" s="1"/>
  <c r="AY352" i="5"/>
  <c r="R181" i="1" s="1"/>
  <c r="BJ181" i="7" s="1"/>
  <c r="AY351" i="5"/>
  <c r="R122" i="1" s="1"/>
  <c r="BJ122" i="7" s="1"/>
  <c r="AY350" i="5"/>
  <c r="R107" i="1" s="1"/>
  <c r="BJ107" i="7" s="1"/>
  <c r="AY349" i="5"/>
  <c r="R104" i="1" s="1"/>
  <c r="BJ104" i="7" s="1"/>
  <c r="AY348" i="5"/>
  <c r="AY346" i="5"/>
  <c r="R318" i="1" s="1"/>
  <c r="BJ318" i="7" s="1"/>
  <c r="AY345" i="5"/>
  <c r="R300" i="1" s="1"/>
  <c r="BJ300" i="7" s="1"/>
  <c r="AY344" i="5"/>
  <c r="R255" i="1" s="1"/>
  <c r="BJ255" i="7" s="1"/>
  <c r="AY343" i="5"/>
  <c r="R206" i="1" s="1"/>
  <c r="BJ206" i="7" s="1"/>
  <c r="AY342" i="5"/>
  <c r="R63" i="1" s="1"/>
  <c r="BJ63" i="7" s="1"/>
  <c r="AY341" i="5"/>
  <c r="AY339" i="5"/>
  <c r="R298" i="1" s="1"/>
  <c r="BJ298" i="7" s="1"/>
  <c r="AY338" i="5"/>
  <c r="R293" i="1" s="1"/>
  <c r="BJ293" i="7" s="1"/>
  <c r="AY337" i="5"/>
  <c r="R290" i="1" s="1"/>
  <c r="BJ290" i="7" s="1"/>
  <c r="AY336" i="5"/>
  <c r="R279" i="1" s="1"/>
  <c r="BJ279" i="7" s="1"/>
  <c r="AY335" i="5"/>
  <c r="R241" i="1" s="1"/>
  <c r="BJ241" i="7" s="1"/>
  <c r="AY334" i="5"/>
  <c r="R239" i="1" s="1"/>
  <c r="BJ239" i="7" s="1"/>
  <c r="AY333" i="5"/>
  <c r="R167" i="1" s="1"/>
  <c r="BJ167" i="7" s="1"/>
  <c r="AY332" i="5"/>
  <c r="R119" i="1" s="1"/>
  <c r="BJ119" i="7" s="1"/>
  <c r="AY331" i="5"/>
  <c r="R88" i="1" s="1"/>
  <c r="BJ88" i="7" s="1"/>
  <c r="AY330" i="5"/>
  <c r="R83" i="1" s="1"/>
  <c r="BJ83" i="7" s="1"/>
  <c r="AY329" i="5"/>
  <c r="R56" i="1" s="1"/>
  <c r="BJ56" i="7" s="1"/>
  <c r="AY328" i="5"/>
  <c r="R16" i="1" s="1"/>
  <c r="BJ16" i="7" s="1"/>
  <c r="AY327" i="5"/>
  <c r="AY325" i="5"/>
  <c r="R324" i="1" s="1"/>
  <c r="BJ324" i="7" s="1"/>
  <c r="AY324" i="5"/>
  <c r="R288" i="1" s="1"/>
  <c r="BJ288" i="7" s="1"/>
  <c r="AY323" i="5"/>
  <c r="R230" i="1" s="1"/>
  <c r="BJ230" i="7" s="1"/>
  <c r="AY322" i="5"/>
  <c r="R182" i="1" s="1"/>
  <c r="BJ182" i="7" s="1"/>
  <c r="AY321" i="5"/>
  <c r="R135" i="1" s="1"/>
  <c r="BJ135" i="7" s="1"/>
  <c r="AY320" i="5"/>
  <c r="R132" i="1" s="1"/>
  <c r="BJ132" i="7" s="1"/>
  <c r="AY319" i="5"/>
  <c r="R118" i="1" s="1"/>
  <c r="BJ118" i="7" s="1"/>
  <c r="AY318" i="5"/>
  <c r="R110" i="1" s="1"/>
  <c r="BJ110" i="7" s="1"/>
  <c r="AY317" i="5"/>
  <c r="R102" i="1" s="1"/>
  <c r="BJ102" i="7" s="1"/>
  <c r="AY316" i="5"/>
  <c r="R95" i="1" s="1"/>
  <c r="BJ95" i="7" s="1"/>
  <c r="AY315" i="5"/>
  <c r="R24" i="1" s="1"/>
  <c r="BJ24" i="7" s="1"/>
  <c r="AY314" i="5"/>
  <c r="AY312" i="5"/>
  <c r="R310" i="1" s="1"/>
  <c r="BJ310" i="7" s="1"/>
  <c r="AY311" i="5"/>
  <c r="R225" i="1" s="1"/>
  <c r="BJ225" i="7" s="1"/>
  <c r="AY310" i="5"/>
  <c r="R161" i="1" s="1"/>
  <c r="BJ161" i="7" s="1"/>
  <c r="AY309" i="5"/>
  <c r="R134" i="1" s="1"/>
  <c r="BJ134" i="7" s="1"/>
  <c r="AY308" i="5"/>
  <c r="R101" i="1" s="1"/>
  <c r="BJ101" i="7" s="1"/>
  <c r="AY307" i="5"/>
  <c r="AY305" i="5"/>
  <c r="R333" i="1" s="1"/>
  <c r="BJ333" i="7" s="1"/>
  <c r="AY304" i="5"/>
  <c r="R245" i="1" s="1"/>
  <c r="BJ245" i="7" s="1"/>
  <c r="AY303" i="5"/>
  <c r="R68" i="1" s="1"/>
  <c r="BJ68" i="7" s="1"/>
  <c r="AY302" i="5"/>
  <c r="R17" i="1" s="1"/>
  <c r="AY301" i="5"/>
  <c r="AY299" i="5"/>
  <c r="R328" i="1" s="1"/>
  <c r="BJ328" i="7" s="1"/>
  <c r="AY298" i="5"/>
  <c r="R325" i="1" s="1"/>
  <c r="BJ325" i="7" s="1"/>
  <c r="AY297" i="5"/>
  <c r="R313" i="1" s="1"/>
  <c r="BJ313" i="7" s="1"/>
  <c r="AY296" i="5"/>
  <c r="R260" i="1" s="1"/>
  <c r="BJ260" i="7" s="1"/>
  <c r="AY295" i="5"/>
  <c r="R243" i="1" s="1"/>
  <c r="BJ243" i="7" s="1"/>
  <c r="AY294" i="5"/>
  <c r="R214" i="1" s="1"/>
  <c r="BJ214" i="7" s="1"/>
  <c r="AY293" i="5"/>
  <c r="R211" i="1" s="1"/>
  <c r="BJ211" i="7" s="1"/>
  <c r="AY292" i="5"/>
  <c r="R180" i="1" s="1"/>
  <c r="BJ180" i="7" s="1"/>
  <c r="AY291" i="5"/>
  <c r="R172" i="1" s="1"/>
  <c r="BJ172" i="7" s="1"/>
  <c r="AY290" i="5"/>
  <c r="R147" i="1" s="1"/>
  <c r="BJ147" i="7" s="1"/>
  <c r="AY289" i="5"/>
  <c r="R43" i="1" s="1"/>
  <c r="BJ43" i="7" s="1"/>
  <c r="AY288" i="5"/>
  <c r="R37" i="1" s="1"/>
  <c r="BJ37" i="7" s="1"/>
  <c r="AY285" i="5"/>
  <c r="R320" i="1" s="1"/>
  <c r="BJ320" i="7" s="1"/>
  <c r="AY284" i="5"/>
  <c r="R304" i="1" s="1"/>
  <c r="BJ304" i="7" s="1"/>
  <c r="AY283" i="5"/>
  <c r="R303" i="1" s="1"/>
  <c r="BJ303" i="7" s="1"/>
  <c r="AY282" i="5"/>
  <c r="R296" i="1" s="1"/>
  <c r="BJ296" i="7" s="1"/>
  <c r="AY281" i="5"/>
  <c r="R278" i="1" s="1"/>
  <c r="BJ278" i="7" s="1"/>
  <c r="AY280" i="5"/>
  <c r="R262" i="1" s="1"/>
  <c r="BJ262" i="7" s="1"/>
  <c r="AY279" i="5"/>
  <c r="R220" i="1" s="1"/>
  <c r="BJ220" i="7" s="1"/>
  <c r="AY278" i="5"/>
  <c r="R215" i="1" s="1"/>
  <c r="BJ215" i="7" s="1"/>
  <c r="AY277" i="5"/>
  <c r="R186" i="1" s="1"/>
  <c r="BJ186" i="7" s="1"/>
  <c r="AY276" i="5"/>
  <c r="R175" i="1" s="1"/>
  <c r="BJ175" i="7" s="1"/>
  <c r="AY275" i="5"/>
  <c r="R162" i="1" s="1"/>
  <c r="BJ162" i="7" s="1"/>
  <c r="AY274" i="5"/>
  <c r="R157" i="1" s="1"/>
  <c r="BJ157" i="7" s="1"/>
  <c r="AY273" i="5"/>
  <c r="R154" i="1" s="1"/>
  <c r="BJ154" i="7" s="1"/>
  <c r="AY272" i="5"/>
  <c r="R150" i="1" s="1"/>
  <c r="BJ150" i="7" s="1"/>
  <c r="AY271" i="5"/>
  <c r="R149" i="1" s="1"/>
  <c r="BJ149" i="7" s="1"/>
  <c r="AY270" i="5"/>
  <c r="R143" i="1" s="1"/>
  <c r="BJ143" i="7" s="1"/>
  <c r="AY269" i="5"/>
  <c r="R140" i="1" s="1"/>
  <c r="BJ140" i="7" s="1"/>
  <c r="AY268" i="5"/>
  <c r="R136" i="1" s="1"/>
  <c r="BJ136" i="7" s="1"/>
  <c r="AY267" i="5"/>
  <c r="R131" i="1" s="1"/>
  <c r="BJ131" i="7" s="1"/>
  <c r="AY266" i="5"/>
  <c r="R128" i="1" s="1"/>
  <c r="BJ128" i="7" s="1"/>
  <c r="AY265" i="5"/>
  <c r="R126" i="1" s="1"/>
  <c r="BJ126" i="7" s="1"/>
  <c r="AY264" i="5"/>
  <c r="R123" i="1" s="1"/>
  <c r="BJ123" i="7" s="1"/>
  <c r="AY263" i="5"/>
  <c r="R121" i="1" s="1"/>
  <c r="BJ121" i="7" s="1"/>
  <c r="AY262" i="5"/>
  <c r="R105" i="1" s="1"/>
  <c r="BJ105" i="7" s="1"/>
  <c r="AY261" i="5"/>
  <c r="R91" i="1" s="1"/>
  <c r="BJ91" i="7" s="1"/>
  <c r="AY260" i="5"/>
  <c r="R80" i="1" s="1"/>
  <c r="BJ80" i="7" s="1"/>
  <c r="AY259" i="5"/>
  <c r="R71" i="1" s="1"/>
  <c r="BJ71" i="7" s="1"/>
  <c r="AY258" i="5"/>
  <c r="R54" i="1" s="1"/>
  <c r="BJ54" i="7" s="1"/>
  <c r="AY257" i="5"/>
  <c r="R46" i="1" s="1"/>
  <c r="BJ46" i="7" s="1"/>
  <c r="AY256" i="5"/>
  <c r="R41" i="1" s="1"/>
  <c r="BJ41" i="7" s="1"/>
  <c r="AY255" i="5"/>
  <c r="R28" i="1" s="1"/>
  <c r="BJ28" i="7" s="1"/>
  <c r="AY254" i="5"/>
  <c r="R20" i="1" s="1"/>
  <c r="BJ20" i="7" s="1"/>
  <c r="AY253" i="5"/>
  <c r="R19" i="1" s="1"/>
  <c r="AY250" i="5"/>
  <c r="R308" i="1" s="1"/>
  <c r="BJ308" i="7" s="1"/>
  <c r="AY249" i="5"/>
  <c r="R275" i="1" s="1"/>
  <c r="BJ275" i="7" s="1"/>
  <c r="AY248" i="5"/>
  <c r="R265" i="1" s="1"/>
  <c r="BJ265" i="7" s="1"/>
  <c r="AY247" i="5"/>
  <c r="R177" i="1" s="1"/>
  <c r="BJ177" i="7" s="1"/>
  <c r="AY246" i="5"/>
  <c r="R146" i="1" s="1"/>
  <c r="BJ146" i="7" s="1"/>
  <c r="AY245" i="5"/>
  <c r="R112" i="1" s="1"/>
  <c r="BJ112" i="7" s="1"/>
  <c r="AY244" i="5"/>
  <c r="R18" i="1" s="1"/>
  <c r="BJ18" i="7" s="1"/>
  <c r="AY243" i="5"/>
  <c r="AY241" i="5"/>
  <c r="R253" i="1" s="1"/>
  <c r="BJ253" i="7" s="1"/>
  <c r="AY240" i="5"/>
  <c r="R201" i="1" s="1"/>
  <c r="BJ201" i="7" s="1"/>
  <c r="AY239" i="5"/>
  <c r="R194" i="1" s="1"/>
  <c r="BJ194" i="7" s="1"/>
  <c r="AY238" i="5"/>
  <c r="R152" i="1" s="1"/>
  <c r="BJ152" i="7" s="1"/>
  <c r="AY237" i="5"/>
  <c r="R120" i="1" s="1"/>
  <c r="BJ120" i="7" s="1"/>
  <c r="AY236" i="5"/>
  <c r="R45" i="1" s="1"/>
  <c r="BJ45" i="7" s="1"/>
  <c r="AY235" i="5"/>
  <c r="R40" i="1" s="1"/>
  <c r="BJ40" i="7" s="1"/>
  <c r="AY234" i="5"/>
  <c r="AY232" i="5"/>
  <c r="R312" i="1" s="1"/>
  <c r="BJ312" i="7" s="1"/>
  <c r="AY231" i="5"/>
  <c r="R307" i="1" s="1"/>
  <c r="BJ307" i="7" s="1"/>
  <c r="AY230" i="5"/>
  <c r="R291" i="1" s="1"/>
  <c r="BJ291" i="7" s="1"/>
  <c r="AY229" i="5"/>
  <c r="R269" i="1" s="1"/>
  <c r="BJ269" i="7" s="1"/>
  <c r="AY228" i="5"/>
  <c r="R264" i="1" s="1"/>
  <c r="BJ264" i="7" s="1"/>
  <c r="AY227" i="5"/>
  <c r="R191" i="1" s="1"/>
  <c r="BJ191" i="7" s="1"/>
  <c r="AY226" i="5"/>
  <c r="R138" i="1" s="1"/>
  <c r="BJ138" i="7" s="1"/>
  <c r="AY225" i="5"/>
  <c r="R96" i="1" s="1"/>
  <c r="BJ96" i="7" s="1"/>
  <c r="AY224" i="5"/>
  <c r="R81" i="1" s="1"/>
  <c r="BJ81" i="7" s="1"/>
  <c r="AY223" i="5"/>
  <c r="R48" i="1" s="1"/>
  <c r="BJ48" i="7" s="1"/>
  <c r="AY222" i="5"/>
  <c r="AY220" i="5"/>
  <c r="R299" i="1" s="1"/>
  <c r="BJ299" i="7" s="1"/>
  <c r="AY219" i="5"/>
  <c r="R287" i="1" s="1"/>
  <c r="BJ287" i="7" s="1"/>
  <c r="AY218" i="5"/>
  <c r="R223" i="1" s="1"/>
  <c r="BJ223" i="7" s="1"/>
  <c r="AY217" i="5"/>
  <c r="R168" i="1" s="1"/>
  <c r="BJ168" i="7" s="1"/>
  <c r="AY216" i="5"/>
  <c r="R129" i="1" s="1"/>
  <c r="BJ129" i="7" s="1"/>
  <c r="AY215" i="5"/>
  <c r="R106" i="1" s="1"/>
  <c r="BJ106" i="7" s="1"/>
  <c r="AY214" i="5"/>
  <c r="R72" i="1" s="1"/>
  <c r="BJ72" i="7" s="1"/>
  <c r="AY213" i="5"/>
  <c r="R61" i="1" s="1"/>
  <c r="BJ61" i="7" s="1"/>
  <c r="AY212" i="5"/>
  <c r="R58" i="1" s="1"/>
  <c r="BJ58" i="7" s="1"/>
  <c r="AY211" i="5"/>
  <c r="R42" i="1" s="1"/>
  <c r="BJ42" i="7" s="1"/>
  <c r="AY210" i="5"/>
  <c r="R39" i="1" s="1"/>
  <c r="BJ39" i="7" s="1"/>
  <c r="AY209" i="5"/>
  <c r="R23" i="1" s="1"/>
  <c r="BJ23" i="7" s="1"/>
  <c r="AY208" i="5"/>
  <c r="AY206" i="5"/>
  <c r="R246" i="1" s="1"/>
  <c r="BJ246" i="7" s="1"/>
  <c r="AY205" i="5"/>
  <c r="R144" i="1" s="1"/>
  <c r="BJ144" i="7" s="1"/>
  <c r="AY204" i="5"/>
  <c r="R111" i="1" s="1"/>
  <c r="BJ111" i="7" s="1"/>
  <c r="AY203" i="5"/>
  <c r="R92" i="1" s="1"/>
  <c r="BJ92" i="7" s="1"/>
  <c r="AY202" i="5"/>
  <c r="R53" i="1" s="1"/>
  <c r="BJ53" i="7" s="1"/>
  <c r="AY201" i="5"/>
  <c r="AY199" i="5"/>
  <c r="R292" i="1" s="1"/>
  <c r="BJ292" i="7" s="1"/>
  <c r="AY198" i="5"/>
  <c r="R261" i="1" s="1"/>
  <c r="BJ261" i="7" s="1"/>
  <c r="AY197" i="5"/>
  <c r="R208" i="1" s="1"/>
  <c r="BJ208" i="7" s="1"/>
  <c r="AY196" i="5"/>
  <c r="R166" i="1" s="1"/>
  <c r="BJ166" i="7" s="1"/>
  <c r="AY195" i="5"/>
  <c r="R59" i="1" s="1"/>
  <c r="BJ59" i="7" s="1"/>
  <c r="AY194" i="5"/>
  <c r="R27" i="1" s="1"/>
  <c r="BJ27" i="7" s="1"/>
  <c r="AY191" i="5"/>
  <c r="R335" i="1" s="1"/>
  <c r="BJ335" i="7" s="1"/>
  <c r="AY190" i="5"/>
  <c r="R332" i="1" s="1"/>
  <c r="BJ332" i="7" s="1"/>
  <c r="AY189" i="5"/>
  <c r="R330" i="1" s="1"/>
  <c r="BJ330" i="7" s="1"/>
  <c r="AY188" i="5"/>
  <c r="R217" i="1" s="1"/>
  <c r="BJ217" i="7" s="1"/>
  <c r="AY187" i="5"/>
  <c r="R169" i="1" s="1"/>
  <c r="BJ169" i="7" s="1"/>
  <c r="AY186" i="5"/>
  <c r="R47" i="1" s="1"/>
  <c r="BJ47" i="7" s="1"/>
  <c r="AY185" i="5"/>
  <c r="AY183" i="5"/>
  <c r="R329" i="1" s="1"/>
  <c r="BJ329" i="7" s="1"/>
  <c r="AY182" i="5"/>
  <c r="R302" i="1" s="1"/>
  <c r="BJ302" i="7" s="1"/>
  <c r="AY181" i="5"/>
  <c r="R244" i="1" s="1"/>
  <c r="BJ244" i="7" s="1"/>
  <c r="AY180" i="5"/>
  <c r="R234" i="1" s="1"/>
  <c r="BJ234" i="7" s="1"/>
  <c r="AY179" i="5"/>
  <c r="R89" i="1" s="1"/>
  <c r="BJ89" i="7" s="1"/>
  <c r="AY178" i="5"/>
  <c r="R77" i="1" s="1"/>
  <c r="BJ77" i="7" s="1"/>
  <c r="AY177" i="5"/>
  <c r="R29" i="1" s="1"/>
  <c r="BJ29" i="7" s="1"/>
  <c r="AY176" i="5"/>
  <c r="AY174" i="5"/>
  <c r="R306" i="1" s="1"/>
  <c r="BJ306" i="7" s="1"/>
  <c r="AY173" i="5"/>
  <c r="R273" i="1" s="1"/>
  <c r="BJ273" i="7" s="1"/>
  <c r="AY172" i="5"/>
  <c r="R227" i="1" s="1"/>
  <c r="BJ227" i="7" s="1"/>
  <c r="AY171" i="5"/>
  <c r="R203" i="1" s="1"/>
  <c r="BJ203" i="7" s="1"/>
  <c r="AY170" i="5"/>
  <c r="R197" i="1" s="1"/>
  <c r="BJ197" i="7" s="1"/>
  <c r="AY169" i="5"/>
  <c r="AY167" i="5"/>
  <c r="R282" i="1" s="1"/>
  <c r="BJ282" i="7" s="1"/>
  <c r="AY166" i="5"/>
  <c r="R268" i="1" s="1"/>
  <c r="BJ268" i="7" s="1"/>
  <c r="AY165" i="5"/>
  <c r="R267" i="1" s="1"/>
  <c r="BJ267" i="7" s="1"/>
  <c r="AY164" i="5"/>
  <c r="R258" i="1" s="1"/>
  <c r="BJ258" i="7" s="1"/>
  <c r="AY163" i="5"/>
  <c r="R185" i="1" s="1"/>
  <c r="BJ185" i="7" s="1"/>
  <c r="AY162" i="5"/>
  <c r="R163" i="1" s="1"/>
  <c r="BJ163" i="7" s="1"/>
  <c r="AY161" i="5"/>
  <c r="R100" i="1" s="1"/>
  <c r="BJ100" i="7" s="1"/>
  <c r="AY160" i="5"/>
  <c r="R55" i="1" s="1"/>
  <c r="BJ55" i="7" s="1"/>
  <c r="AY159" i="5"/>
  <c r="AY157" i="5"/>
  <c r="R286" i="1" s="1"/>
  <c r="BJ286" i="7" s="1"/>
  <c r="AY156" i="5"/>
  <c r="R272" i="1" s="1"/>
  <c r="BJ272" i="7" s="1"/>
  <c r="AY155" i="5"/>
  <c r="R242" i="1" s="1"/>
  <c r="BJ242" i="7" s="1"/>
  <c r="AY154" i="5"/>
  <c r="R137" i="1" s="1"/>
  <c r="BJ137" i="7" s="1"/>
  <c r="AY151" i="5"/>
  <c r="R229" i="1" s="1"/>
  <c r="BJ229" i="7" s="1"/>
  <c r="AY150" i="5"/>
  <c r="R183" i="1" s="1"/>
  <c r="BJ183" i="7" s="1"/>
  <c r="AY149" i="5"/>
  <c r="R171" i="1" s="1"/>
  <c r="BJ171" i="7" s="1"/>
  <c r="AY148" i="5"/>
  <c r="R116" i="1" s="1"/>
  <c r="BJ116" i="7" s="1"/>
  <c r="AY147" i="5"/>
  <c r="R49" i="1" s="1"/>
  <c r="BJ49" i="7" s="1"/>
  <c r="AY146" i="5"/>
  <c r="R25" i="1" s="1"/>
  <c r="BJ25" i="7" s="1"/>
  <c r="AY145" i="5"/>
  <c r="R15" i="1" s="1"/>
  <c r="AY144" i="5"/>
  <c r="AY142" i="5"/>
  <c r="R311" i="1" s="1"/>
  <c r="BJ311" i="7" s="1"/>
  <c r="AY141" i="5"/>
  <c r="R254" i="1" s="1"/>
  <c r="BJ254" i="7" s="1"/>
  <c r="AY140" i="5"/>
  <c r="R199" i="1" s="1"/>
  <c r="BJ199" i="7" s="1"/>
  <c r="AY139" i="5"/>
  <c r="R151" i="1" s="1"/>
  <c r="BJ151" i="7" s="1"/>
  <c r="AY138" i="5"/>
  <c r="R98" i="1" s="1"/>
  <c r="BJ98" i="7" s="1"/>
  <c r="AY137" i="5"/>
  <c r="R84" i="1" s="1"/>
  <c r="BJ84" i="7" s="1"/>
  <c r="AY136" i="5"/>
  <c r="R74" i="1" s="1"/>
  <c r="BJ74" i="7" s="1"/>
  <c r="AY135" i="5"/>
  <c r="AY133" i="5"/>
  <c r="R317" i="1" s="1"/>
  <c r="BJ317" i="7" s="1"/>
  <c r="AY132" i="5"/>
  <c r="R251" i="1" s="1"/>
  <c r="BJ251" i="7" s="1"/>
  <c r="AY131" i="5"/>
  <c r="R250" i="1" s="1"/>
  <c r="BJ250" i="7" s="1"/>
  <c r="AY130" i="5"/>
  <c r="R192" i="1" s="1"/>
  <c r="BJ192" i="7" s="1"/>
  <c r="AY129" i="5"/>
  <c r="R164" i="1" s="1"/>
  <c r="BJ164" i="7" s="1"/>
  <c r="AY128" i="5"/>
  <c r="R97" i="1" s="1"/>
  <c r="BJ97" i="7" s="1"/>
  <c r="AY127" i="5"/>
  <c r="R35" i="1" s="1"/>
  <c r="BJ35" i="7" s="1"/>
  <c r="AY126" i="5"/>
  <c r="AY124" i="5"/>
  <c r="R204" i="1" s="1"/>
  <c r="BJ204" i="7" s="1"/>
  <c r="AY123" i="5"/>
  <c r="R198" i="1" s="1"/>
  <c r="BJ198" i="7" s="1"/>
  <c r="AY122" i="5"/>
  <c r="R173" i="1" s="1"/>
  <c r="BJ173" i="7" s="1"/>
  <c r="AY121" i="5"/>
  <c r="R141" i="1" s="1"/>
  <c r="BJ141" i="7" s="1"/>
  <c r="AY120" i="5"/>
  <c r="R127" i="1" s="1"/>
  <c r="BJ127" i="7" s="1"/>
  <c r="AY119" i="5"/>
  <c r="R60" i="1" s="1"/>
  <c r="BJ60" i="7" s="1"/>
  <c r="AY118" i="5"/>
  <c r="R30" i="1" s="1"/>
  <c r="BJ30" i="7" s="1"/>
  <c r="AY117" i="5"/>
  <c r="AY115" i="5"/>
  <c r="R247" i="1" s="1"/>
  <c r="BJ247" i="7" s="1"/>
  <c r="AY114" i="5"/>
  <c r="R189" i="1" s="1"/>
  <c r="BJ189" i="7" s="1"/>
  <c r="AY113" i="5"/>
  <c r="R139" i="1" s="1"/>
  <c r="BJ139" i="7" s="1"/>
  <c r="AY112" i="5"/>
  <c r="R108" i="1" s="1"/>
  <c r="BJ108" i="7" s="1"/>
  <c r="AY111" i="5"/>
  <c r="R86" i="1" s="1"/>
  <c r="BJ86" i="7" s="1"/>
  <c r="AY110" i="5"/>
  <c r="R66" i="1" s="1"/>
  <c r="BJ66" i="7" s="1"/>
  <c r="AY109" i="5"/>
  <c r="R33" i="1" s="1"/>
  <c r="BJ33" i="7" s="1"/>
  <c r="AY108" i="5"/>
  <c r="R13" i="1" s="1"/>
  <c r="AY107" i="5"/>
  <c r="AY105" i="5"/>
  <c r="R231" i="1" s="1"/>
  <c r="BJ231" i="7" s="1"/>
  <c r="AY104" i="5"/>
  <c r="R202" i="1" s="1"/>
  <c r="BJ202" i="7" s="1"/>
  <c r="AY103" i="5"/>
  <c r="R160" i="1" s="1"/>
  <c r="BJ160" i="7" s="1"/>
  <c r="AY102" i="5"/>
  <c r="R85" i="1" s="1"/>
  <c r="BJ85" i="7" s="1"/>
  <c r="AY99" i="5"/>
  <c r="R301" i="1" s="1"/>
  <c r="BJ301" i="7" s="1"/>
  <c r="AY98" i="5"/>
  <c r="R159" i="1" s="1"/>
  <c r="BJ159" i="7" s="1"/>
  <c r="AY97" i="5"/>
  <c r="R155" i="1" s="1"/>
  <c r="BJ155" i="7" s="1"/>
  <c r="AY96" i="5"/>
  <c r="R52" i="1" s="1"/>
  <c r="BJ52" i="7" s="1"/>
  <c r="AY95" i="5"/>
  <c r="R38" i="1" s="1"/>
  <c r="BJ38" i="7" s="1"/>
  <c r="AY94" i="5"/>
  <c r="AY92" i="5"/>
  <c r="R240" i="1" s="1"/>
  <c r="BJ240" i="7" s="1"/>
  <c r="AY91" i="5"/>
  <c r="R226" i="1" s="1"/>
  <c r="BJ226" i="7" s="1"/>
  <c r="AY90" i="5"/>
  <c r="R87" i="1" s="1"/>
  <c r="BJ87" i="7" s="1"/>
  <c r="AY89" i="5"/>
  <c r="R21" i="1" s="1"/>
  <c r="BJ21" i="7" s="1"/>
  <c r="AY88" i="5"/>
  <c r="AY86" i="5"/>
  <c r="R238" i="1" s="1"/>
  <c r="BJ238" i="7" s="1"/>
  <c r="AY85" i="5"/>
  <c r="R235" i="1" s="1"/>
  <c r="BJ235" i="7" s="1"/>
  <c r="AY84" i="5"/>
  <c r="R232" i="1" s="1"/>
  <c r="BJ232" i="7" s="1"/>
  <c r="AY83" i="5"/>
  <c r="R221" i="1" s="1"/>
  <c r="BJ221" i="7" s="1"/>
  <c r="AY82" i="5"/>
  <c r="R130" i="1" s="1"/>
  <c r="BJ130" i="7" s="1"/>
  <c r="AY81" i="5"/>
  <c r="R125" i="1" s="1"/>
  <c r="BJ125" i="7" s="1"/>
  <c r="AY80" i="5"/>
  <c r="R78" i="1" s="1"/>
  <c r="BJ78" i="7" s="1"/>
  <c r="AY79" i="5"/>
  <c r="AY77" i="5"/>
  <c r="R336" i="1" s="1"/>
  <c r="BJ336" i="7" s="1"/>
  <c r="AY76" i="5"/>
  <c r="R193" i="1" s="1"/>
  <c r="BJ193" i="7" s="1"/>
  <c r="AY75" i="5"/>
  <c r="R190" i="1" s="1"/>
  <c r="BJ190" i="7" s="1"/>
  <c r="AY74" i="5"/>
  <c r="R153" i="1" s="1"/>
  <c r="BJ153" i="7" s="1"/>
  <c r="AY73" i="5"/>
  <c r="R99" i="1" s="1"/>
  <c r="BJ99" i="7" s="1"/>
  <c r="AY70" i="5"/>
  <c r="R326" i="1" s="1"/>
  <c r="BJ326" i="7" s="1"/>
  <c r="AY69" i="5"/>
  <c r="R266" i="1" s="1"/>
  <c r="BJ266" i="7" s="1"/>
  <c r="AY68" i="5"/>
  <c r="R237" i="1" s="1"/>
  <c r="BJ237" i="7" s="1"/>
  <c r="AY67" i="5"/>
  <c r="R165" i="1" s="1"/>
  <c r="BJ165" i="7" s="1"/>
  <c r="AY66" i="5"/>
  <c r="R156" i="1" s="1"/>
  <c r="BJ156" i="7" s="1"/>
  <c r="AY65" i="5"/>
  <c r="AY63" i="5"/>
  <c r="R334" i="1" s="1"/>
  <c r="BJ334" i="7" s="1"/>
  <c r="AY62" i="5"/>
  <c r="R316" i="1" s="1"/>
  <c r="BJ316" i="7" s="1"/>
  <c r="AY61" i="5"/>
  <c r="R256" i="1" s="1"/>
  <c r="BJ256" i="7" s="1"/>
  <c r="AY60" i="5"/>
  <c r="R224" i="1" s="1"/>
  <c r="BJ224" i="7" s="1"/>
  <c r="AY59" i="5"/>
  <c r="R219" i="1" s="1"/>
  <c r="BJ219" i="7" s="1"/>
  <c r="AY58" i="5"/>
  <c r="R212" i="1" s="1"/>
  <c r="BJ212" i="7" s="1"/>
  <c r="AY57" i="5"/>
  <c r="R207" i="1" s="1"/>
  <c r="BJ207" i="7" s="1"/>
  <c r="AY56" i="5"/>
  <c r="R158" i="1" s="1"/>
  <c r="BJ158" i="7" s="1"/>
  <c r="AY55" i="5"/>
  <c r="R145" i="1" s="1"/>
  <c r="BJ145" i="7" s="1"/>
  <c r="AY54" i="5"/>
  <c r="R114" i="1" s="1"/>
  <c r="BJ114" i="7" s="1"/>
  <c r="AY53" i="5"/>
  <c r="R69" i="1" s="1"/>
  <c r="BJ69" i="7" s="1"/>
  <c r="AY52" i="5"/>
  <c r="R50" i="1" s="1"/>
  <c r="BJ50" i="7" s="1"/>
  <c r="AY51" i="5"/>
  <c r="AY49" i="5"/>
  <c r="R322" i="1" s="1"/>
  <c r="BJ322" i="7" s="1"/>
  <c r="AY48" i="5"/>
  <c r="R297" i="1" s="1"/>
  <c r="BJ297" i="7" s="1"/>
  <c r="AY47" i="5"/>
  <c r="R281" i="1" s="1"/>
  <c r="BJ281" i="7" s="1"/>
  <c r="AY46" i="5"/>
  <c r="R270" i="1" s="1"/>
  <c r="BJ270" i="7" s="1"/>
  <c r="AY45" i="5"/>
  <c r="R233" i="1" s="1"/>
  <c r="BJ233" i="7" s="1"/>
  <c r="AY44" i="5"/>
  <c r="R222" i="1" s="1"/>
  <c r="BJ222" i="7" s="1"/>
  <c r="AY43" i="5"/>
  <c r="R205" i="1" s="1"/>
  <c r="BJ205" i="7" s="1"/>
  <c r="AY42" i="5"/>
  <c r="R170" i="1" s="1"/>
  <c r="BJ170" i="7" s="1"/>
  <c r="AY41" i="5"/>
  <c r="R51" i="1" s="1"/>
  <c r="BJ51" i="7" s="1"/>
  <c r="AY40" i="5"/>
  <c r="R34" i="1" s="1"/>
  <c r="BJ34" i="7" s="1"/>
  <c r="AY39" i="5"/>
  <c r="AY37" i="5"/>
  <c r="R252" i="1" s="1"/>
  <c r="BJ252" i="7" s="1"/>
  <c r="AY36" i="5"/>
  <c r="R103" i="1" s="1"/>
  <c r="BJ103" i="7" s="1"/>
  <c r="AY35" i="5"/>
  <c r="R73" i="1" s="1"/>
  <c r="BJ73" i="7" s="1"/>
  <c r="AY34" i="5"/>
  <c r="R57" i="1" s="1"/>
  <c r="BJ57" i="7" s="1"/>
  <c r="AY33" i="5"/>
  <c r="R22" i="1" s="1"/>
  <c r="BJ22" i="7" s="1"/>
  <c r="AY32" i="5"/>
  <c r="R12" i="1" s="1"/>
  <c r="AY31" i="5"/>
  <c r="AY29" i="5"/>
  <c r="R305" i="1" s="1"/>
  <c r="BJ305" i="7" s="1"/>
  <c r="AY28" i="5"/>
  <c r="R124" i="1" s="1"/>
  <c r="BJ124" i="7" s="1"/>
  <c r="AY27" i="5"/>
  <c r="R65" i="1" s="1"/>
  <c r="BJ65" i="7" s="1"/>
  <c r="AY26" i="5"/>
  <c r="R64" i="1" s="1"/>
  <c r="BJ64" i="7" s="1"/>
  <c r="AY25" i="5"/>
  <c r="R32" i="1" s="1"/>
  <c r="BJ32" i="7" s="1"/>
  <c r="AY24" i="5"/>
  <c r="R31" i="1" s="1"/>
  <c r="BJ31" i="7" s="1"/>
  <c r="AY21" i="5"/>
  <c r="R276" i="1" s="1"/>
  <c r="BJ276" i="7" s="1"/>
  <c r="AY20" i="5"/>
  <c r="R259" i="1" s="1"/>
  <c r="BJ259" i="7" s="1"/>
  <c r="AY19" i="5"/>
  <c r="R196" i="1" s="1"/>
  <c r="BJ196" i="7" s="1"/>
  <c r="AY18" i="5"/>
  <c r="R184" i="1" s="1"/>
  <c r="BJ184" i="7" s="1"/>
  <c r="AY17" i="5"/>
  <c r="R115" i="1" s="1"/>
  <c r="BJ115" i="7" s="1"/>
  <c r="AY16" i="5"/>
  <c r="AY9" i="5"/>
  <c r="R82" i="1" s="1"/>
  <c r="BJ82" i="7" s="1"/>
  <c r="AY10" i="5"/>
  <c r="R133" i="1" s="1"/>
  <c r="BJ133" i="7" s="1"/>
  <c r="AY11" i="5"/>
  <c r="R179" i="1" s="1"/>
  <c r="BJ179" i="7" s="1"/>
  <c r="AY12" i="5"/>
  <c r="R200" i="1" s="1"/>
  <c r="BJ200" i="7" s="1"/>
  <c r="AY13" i="5"/>
  <c r="R216" i="1" s="1"/>
  <c r="BJ216" i="7" s="1"/>
  <c r="AY14" i="5"/>
  <c r="R271" i="1" s="1"/>
  <c r="BJ271" i="7" s="1"/>
  <c r="AY8" i="5"/>
  <c r="R90" i="1" s="1"/>
  <c r="BJ90" i="7" s="1"/>
  <c r="AT8" i="5"/>
  <c r="AT415" i="5"/>
  <c r="AT414" i="5"/>
  <c r="AT413" i="5"/>
  <c r="AT412" i="5"/>
  <c r="AT411" i="5"/>
  <c r="AT410" i="5"/>
  <c r="AT408" i="5"/>
  <c r="AT407" i="5"/>
  <c r="AT406" i="5"/>
  <c r="AT405" i="5"/>
  <c r="AT404" i="5"/>
  <c r="AT403" i="5"/>
  <c r="AT402" i="5"/>
  <c r="AT400" i="5"/>
  <c r="AT399" i="5"/>
  <c r="AT398" i="5"/>
  <c r="AT397" i="5"/>
  <c r="AT396" i="5"/>
  <c r="AT395" i="5"/>
  <c r="AT394" i="5"/>
  <c r="AT392" i="5"/>
  <c r="AT391" i="5"/>
  <c r="AT390" i="5"/>
  <c r="AT389" i="5"/>
  <c r="AT388" i="5"/>
  <c r="AT387" i="5"/>
  <c r="AT386" i="5"/>
  <c r="AT385" i="5"/>
  <c r="AT384" i="5"/>
  <c r="AT382" i="5"/>
  <c r="AT381" i="5"/>
  <c r="AT380" i="5"/>
  <c r="AT379" i="5"/>
  <c r="AT378" i="5"/>
  <c r="AT377" i="5"/>
  <c r="AT376" i="5"/>
  <c r="AT375" i="5"/>
  <c r="AT374" i="5"/>
  <c r="AT373" i="5"/>
  <c r="AT372" i="5"/>
  <c r="AT371" i="5"/>
  <c r="AT368" i="5"/>
  <c r="AT367" i="5"/>
  <c r="AT366" i="5"/>
  <c r="AT365" i="5"/>
  <c r="AT364" i="5"/>
  <c r="AT363" i="5"/>
  <c r="AT362" i="5"/>
  <c r="AT361" i="5"/>
  <c r="AT359" i="5"/>
  <c r="AT358" i="5"/>
  <c r="AT357" i="5"/>
  <c r="AT356" i="5"/>
  <c r="AT355" i="5"/>
  <c r="AT354" i="5"/>
  <c r="AT353" i="5"/>
  <c r="AT352" i="5"/>
  <c r="AT351" i="5"/>
  <c r="AT350" i="5"/>
  <c r="AT349" i="5"/>
  <c r="AT348" i="5"/>
  <c r="AT346" i="5"/>
  <c r="AT345" i="5"/>
  <c r="AT344" i="5"/>
  <c r="AT343" i="5"/>
  <c r="AT342" i="5"/>
  <c r="AT341" i="5"/>
  <c r="AT339" i="5"/>
  <c r="AT338" i="5"/>
  <c r="AT337" i="5"/>
  <c r="AT336" i="5"/>
  <c r="AT335" i="5"/>
  <c r="AT334" i="5"/>
  <c r="AT333" i="5"/>
  <c r="AT332" i="5"/>
  <c r="AT331" i="5"/>
  <c r="AT330" i="5"/>
  <c r="AT329" i="5"/>
  <c r="AT328" i="5"/>
  <c r="AT327" i="5"/>
  <c r="AT325" i="5"/>
  <c r="AT324" i="5"/>
  <c r="AT323" i="5"/>
  <c r="AT322" i="5"/>
  <c r="AT321" i="5"/>
  <c r="AT320" i="5"/>
  <c r="AT319" i="5"/>
  <c r="AT318" i="5"/>
  <c r="AT317" i="5"/>
  <c r="AT316" i="5"/>
  <c r="AT315" i="5"/>
  <c r="AT314" i="5"/>
  <c r="AT312" i="5"/>
  <c r="AT311" i="5"/>
  <c r="AT310" i="5"/>
  <c r="AT309" i="5"/>
  <c r="AT308" i="5"/>
  <c r="AT307" i="5"/>
  <c r="AT305" i="5"/>
  <c r="AT304" i="5"/>
  <c r="AT303" i="5"/>
  <c r="AT302" i="5"/>
  <c r="AT301" i="5"/>
  <c r="AT299" i="5"/>
  <c r="AT298" i="5"/>
  <c r="AT297" i="5"/>
  <c r="AT296" i="5"/>
  <c r="AT295" i="5"/>
  <c r="AT294" i="5"/>
  <c r="AT293" i="5"/>
  <c r="AT292" i="5"/>
  <c r="AT291" i="5"/>
  <c r="AT290" i="5"/>
  <c r="AT289" i="5"/>
  <c r="AT288" i="5"/>
  <c r="AT285" i="5"/>
  <c r="AT284" i="5"/>
  <c r="AT283" i="5"/>
  <c r="AT282" i="5"/>
  <c r="AT281" i="5"/>
  <c r="AT280" i="5"/>
  <c r="AT279" i="5"/>
  <c r="AT278" i="5"/>
  <c r="AT277" i="5"/>
  <c r="AT276" i="5"/>
  <c r="AT275" i="5"/>
  <c r="AT274" i="5"/>
  <c r="AT273" i="5"/>
  <c r="AT272" i="5"/>
  <c r="AT271" i="5"/>
  <c r="AT270" i="5"/>
  <c r="AT269" i="5"/>
  <c r="AT268" i="5"/>
  <c r="AT267" i="5"/>
  <c r="AT266" i="5"/>
  <c r="AT265" i="5"/>
  <c r="AT264" i="5"/>
  <c r="AT263" i="5"/>
  <c r="AT262" i="5"/>
  <c r="AT261" i="5"/>
  <c r="AT260" i="5"/>
  <c r="AT259" i="5"/>
  <c r="AT258" i="5"/>
  <c r="AT257" i="5"/>
  <c r="AT256" i="5"/>
  <c r="AT255" i="5"/>
  <c r="AT254" i="5"/>
  <c r="AT253" i="5"/>
  <c r="AT250" i="5"/>
  <c r="AT249" i="5"/>
  <c r="AT248" i="5"/>
  <c r="AT247" i="5"/>
  <c r="AT246" i="5"/>
  <c r="AT245" i="5"/>
  <c r="AT244" i="5"/>
  <c r="AT243" i="5"/>
  <c r="AT241" i="5"/>
  <c r="AT240" i="5"/>
  <c r="AT239" i="5"/>
  <c r="AT238" i="5"/>
  <c r="AT237" i="5"/>
  <c r="AT236" i="5"/>
  <c r="AT235" i="5"/>
  <c r="AT234" i="5"/>
  <c r="AT232" i="5"/>
  <c r="AT231" i="5"/>
  <c r="AT230" i="5"/>
  <c r="AT229" i="5"/>
  <c r="AT228" i="5"/>
  <c r="AT227" i="5"/>
  <c r="AT226" i="5"/>
  <c r="AT225" i="5"/>
  <c r="AT224" i="5"/>
  <c r="AT223" i="5"/>
  <c r="AT222" i="5"/>
  <c r="AT220" i="5"/>
  <c r="AT219" i="5"/>
  <c r="AT218" i="5"/>
  <c r="AT217" i="5"/>
  <c r="AT216" i="5"/>
  <c r="AT215" i="5"/>
  <c r="AT214" i="5"/>
  <c r="AT213" i="5"/>
  <c r="AT212" i="5"/>
  <c r="AT211" i="5"/>
  <c r="AT210" i="5"/>
  <c r="AT209" i="5"/>
  <c r="AT208" i="5"/>
  <c r="AT206" i="5"/>
  <c r="AT205" i="5"/>
  <c r="AT204" i="5"/>
  <c r="AT203" i="5"/>
  <c r="AT202" i="5"/>
  <c r="AT201" i="5"/>
  <c r="AT199" i="5"/>
  <c r="AT198" i="5"/>
  <c r="AT197" i="5"/>
  <c r="AT196" i="5"/>
  <c r="AT195" i="5"/>
  <c r="AT194" i="5"/>
  <c r="AT191" i="5"/>
  <c r="AT190" i="5"/>
  <c r="AT189" i="5"/>
  <c r="AT188" i="5"/>
  <c r="AT187" i="5"/>
  <c r="AT186" i="5"/>
  <c r="AT185" i="5"/>
  <c r="AT183" i="5"/>
  <c r="AT182" i="5"/>
  <c r="AT181" i="5"/>
  <c r="AT180" i="5"/>
  <c r="AT179" i="5"/>
  <c r="AT178" i="5"/>
  <c r="AT177" i="5"/>
  <c r="AT176" i="5"/>
  <c r="AT174" i="5"/>
  <c r="AT173" i="5"/>
  <c r="AT172" i="5"/>
  <c r="AT171" i="5"/>
  <c r="AT170" i="5"/>
  <c r="AT169" i="5"/>
  <c r="AT167" i="5"/>
  <c r="AT166" i="5"/>
  <c r="AT165" i="5"/>
  <c r="AT164" i="5"/>
  <c r="AT163" i="5"/>
  <c r="AT162" i="5"/>
  <c r="AT161" i="5"/>
  <c r="AT160" i="5"/>
  <c r="AT159" i="5"/>
  <c r="AT157" i="5"/>
  <c r="AT156" i="5"/>
  <c r="AT155" i="5"/>
  <c r="AT154" i="5"/>
  <c r="AT151" i="5"/>
  <c r="AT150" i="5"/>
  <c r="AT149" i="5"/>
  <c r="AT148" i="5"/>
  <c r="AT147" i="5"/>
  <c r="AT146" i="5"/>
  <c r="AT145" i="5"/>
  <c r="AT144" i="5"/>
  <c r="AT142" i="5"/>
  <c r="AT141" i="5"/>
  <c r="AT140" i="5"/>
  <c r="AT139" i="5"/>
  <c r="AT138" i="5"/>
  <c r="AT137" i="5"/>
  <c r="AT136" i="5"/>
  <c r="AT135" i="5"/>
  <c r="AT133" i="5"/>
  <c r="AT132" i="5"/>
  <c r="AT131" i="5"/>
  <c r="AT130" i="5"/>
  <c r="AT129" i="5"/>
  <c r="AT128" i="5"/>
  <c r="AT127" i="5"/>
  <c r="AT126" i="5"/>
  <c r="AT124" i="5"/>
  <c r="AT123" i="5"/>
  <c r="AT122" i="5"/>
  <c r="AT121" i="5"/>
  <c r="AT120" i="5"/>
  <c r="AT119" i="5"/>
  <c r="AT118" i="5"/>
  <c r="AT117" i="5"/>
  <c r="AT115" i="5"/>
  <c r="AT114" i="5"/>
  <c r="AT113" i="5"/>
  <c r="AT112" i="5"/>
  <c r="AT111" i="5"/>
  <c r="AT110" i="5"/>
  <c r="AT109" i="5"/>
  <c r="AT108" i="5"/>
  <c r="AT107" i="5"/>
  <c r="AT105" i="5"/>
  <c r="AT104" i="5"/>
  <c r="AT103" i="5"/>
  <c r="AT102" i="5"/>
  <c r="AT99" i="5"/>
  <c r="AT98" i="5"/>
  <c r="AT97" i="5"/>
  <c r="AT96" i="5"/>
  <c r="AT95" i="5"/>
  <c r="AT94" i="5"/>
  <c r="AT92" i="5"/>
  <c r="AT91" i="5"/>
  <c r="AT90" i="5"/>
  <c r="AT89" i="5"/>
  <c r="AT88" i="5"/>
  <c r="AT86" i="5"/>
  <c r="AT85" i="5"/>
  <c r="AT84" i="5"/>
  <c r="AT83" i="5"/>
  <c r="AT82" i="5"/>
  <c r="AT81" i="5"/>
  <c r="AT80" i="5"/>
  <c r="AT79" i="5"/>
  <c r="AT77" i="5"/>
  <c r="AT76" i="5"/>
  <c r="AT75" i="5"/>
  <c r="AT74" i="5"/>
  <c r="AT73" i="5"/>
  <c r="AT70" i="5"/>
  <c r="AT69" i="5"/>
  <c r="AT68" i="5"/>
  <c r="AT67" i="5"/>
  <c r="AT66" i="5"/>
  <c r="AT65" i="5"/>
  <c r="AT63" i="5"/>
  <c r="AT62" i="5"/>
  <c r="AT61" i="5"/>
  <c r="AT60" i="5"/>
  <c r="AT59" i="5"/>
  <c r="AT58" i="5"/>
  <c r="AT57" i="5"/>
  <c r="AT56" i="5"/>
  <c r="AT55" i="5"/>
  <c r="AT54" i="5"/>
  <c r="AT53" i="5"/>
  <c r="AT52" i="5"/>
  <c r="AT51" i="5"/>
  <c r="AT49" i="5"/>
  <c r="AT48" i="5"/>
  <c r="AT47" i="5"/>
  <c r="AT46" i="5"/>
  <c r="AT45" i="5"/>
  <c r="AT44" i="5"/>
  <c r="AT43" i="5"/>
  <c r="AT42" i="5"/>
  <c r="AT41" i="5"/>
  <c r="AT40" i="5"/>
  <c r="AT39" i="5"/>
  <c r="AT37" i="5"/>
  <c r="AT36" i="5"/>
  <c r="AT35" i="5"/>
  <c r="AT34" i="5"/>
  <c r="AT33" i="5"/>
  <c r="AT32" i="5"/>
  <c r="AT31" i="5"/>
  <c r="AT29" i="5"/>
  <c r="AT28" i="5"/>
  <c r="AT27" i="5"/>
  <c r="AT26" i="5"/>
  <c r="AT25" i="5"/>
  <c r="AT24" i="5"/>
  <c r="AT17" i="5"/>
  <c r="AT18" i="5"/>
  <c r="AT19" i="5"/>
  <c r="AT20" i="5"/>
  <c r="AT21" i="5"/>
  <c r="AT16" i="5"/>
  <c r="AT9" i="5"/>
  <c r="AT10" i="5"/>
  <c r="AT11" i="5"/>
  <c r="AT12" i="5"/>
  <c r="AT13" i="5"/>
  <c r="AT14" i="5"/>
  <c r="S18" i="2" l="1"/>
  <c r="AA209" i="14"/>
  <c r="AB209" i="14" s="1"/>
  <c r="S20" i="2" s="1"/>
  <c r="AA208" i="14"/>
  <c r="AB208" i="14" s="1"/>
  <c r="S19" i="2" s="1"/>
  <c r="AA206" i="14"/>
  <c r="AB206" i="14" s="1"/>
  <c r="S17" i="2" s="1"/>
  <c r="AA205" i="14"/>
  <c r="AB205" i="14" s="1"/>
  <c r="S16" i="2" s="1"/>
  <c r="AA228" i="14"/>
  <c r="AB228" i="14" s="1"/>
  <c r="AA226" i="14"/>
  <c r="AB226" i="14" s="1"/>
  <c r="AA229" i="14"/>
  <c r="AB229" i="14" s="1"/>
  <c r="AA227" i="14"/>
  <c r="AB227" i="14" s="1"/>
  <c r="AY200" i="7"/>
  <c r="BO179" i="7"/>
  <c r="J93" i="7"/>
  <c r="F18" i="2"/>
  <c r="AY12" i="7"/>
  <c r="AY322" i="7"/>
  <c r="AY99" i="7"/>
  <c r="AY226" i="7"/>
  <c r="AY86" i="7"/>
  <c r="AY317" i="7"/>
  <c r="AY49" i="7"/>
  <c r="AY268" i="7"/>
  <c r="AY59" i="7"/>
  <c r="AY61" i="7"/>
  <c r="AY194" i="7"/>
  <c r="AY54" i="7"/>
  <c r="AY157" i="7"/>
  <c r="AY180" i="7"/>
  <c r="AY230" i="7"/>
  <c r="AY279" i="7"/>
  <c r="AY271" i="7"/>
  <c r="AY32" i="7"/>
  <c r="AY57" i="7"/>
  <c r="AY281" i="7"/>
  <c r="AY158" i="7"/>
  <c r="AY266" i="7"/>
  <c r="AY78" i="7"/>
  <c r="AY21" i="7"/>
  <c r="AY202" i="7"/>
  <c r="AY33" i="7"/>
  <c r="AY173" i="7"/>
  <c r="AY250" i="7"/>
  <c r="AY199" i="7"/>
  <c r="AY171" i="7"/>
  <c r="AY55" i="7"/>
  <c r="AY258" i="7"/>
  <c r="AY77" i="7"/>
  <c r="AY169" i="7"/>
  <c r="AY208" i="7"/>
  <c r="AY246" i="7"/>
  <c r="AY106" i="7"/>
  <c r="AY81" i="7"/>
  <c r="AY312" i="7"/>
  <c r="AY253" i="7"/>
  <c r="AY308" i="7"/>
  <c r="AY123" i="7"/>
  <c r="AY150" i="7"/>
  <c r="AY262" i="7"/>
  <c r="AY147" i="7"/>
  <c r="AY325" i="7"/>
  <c r="AY101" i="7"/>
  <c r="AY102" i="7"/>
  <c r="AY324" i="7"/>
  <c r="AY239" i="7"/>
  <c r="AY206" i="7"/>
  <c r="AY277" i="7"/>
  <c r="AY26" i="7"/>
  <c r="AY280" i="7"/>
  <c r="AY176" i="7"/>
  <c r="AY94" i="7"/>
  <c r="AY113" i="7"/>
  <c r="BO82" i="7"/>
  <c r="BO216" i="7"/>
  <c r="BO184" i="7"/>
  <c r="BO31" i="7"/>
  <c r="BO124" i="7"/>
  <c r="BO22" i="7"/>
  <c r="BO252" i="7"/>
  <c r="BO170" i="7"/>
  <c r="BO270" i="7"/>
  <c r="BO145" i="7"/>
  <c r="BO219" i="7"/>
  <c r="BO334" i="7"/>
  <c r="BO237" i="7"/>
  <c r="BO153" i="7"/>
  <c r="BO221" i="7"/>
  <c r="BO240" i="7"/>
  <c r="BO155" i="7"/>
  <c r="BO160" i="7"/>
  <c r="BO13" i="7"/>
  <c r="BO108" i="7"/>
  <c r="BO141" i="7"/>
  <c r="BO192" i="7"/>
  <c r="BO151" i="7"/>
  <c r="BO116" i="7"/>
  <c r="BO137" i="7"/>
  <c r="BO185" i="7"/>
  <c r="BO282" i="7"/>
  <c r="BO227" i="7"/>
  <c r="BO29" i="7"/>
  <c r="BO244" i="7"/>
  <c r="BO47" i="7"/>
  <c r="BO332" i="7"/>
  <c r="BO166" i="7"/>
  <c r="BO144" i="7"/>
  <c r="BO39" i="7"/>
  <c r="BO72" i="7"/>
  <c r="BO223" i="7"/>
  <c r="BO48" i="7"/>
  <c r="BO191" i="7"/>
  <c r="BO307" i="7"/>
  <c r="BO45" i="7"/>
  <c r="BO201" i="7"/>
  <c r="BO112" i="7"/>
  <c r="BO275" i="7"/>
  <c r="BO28" i="7"/>
  <c r="BO71" i="7"/>
  <c r="BO121" i="7"/>
  <c r="BO131" i="7"/>
  <c r="BO149" i="7"/>
  <c r="BO162" i="7"/>
  <c r="BO220" i="7"/>
  <c r="BO303" i="7"/>
  <c r="BO43" i="7"/>
  <c r="BO211" i="7"/>
  <c r="BO313" i="7"/>
  <c r="BO17" i="7"/>
  <c r="BO225" i="7"/>
  <c r="BO95" i="7"/>
  <c r="BO132" i="7"/>
  <c r="BO288" i="7"/>
  <c r="BO56" i="7"/>
  <c r="BO167" i="7"/>
  <c r="BO290" i="7"/>
  <c r="BO63" i="7"/>
  <c r="BO318" i="7"/>
  <c r="BO122" i="7"/>
  <c r="BO263" i="7"/>
  <c r="BO327" i="7"/>
  <c r="BO67" i="7"/>
  <c r="BO331" i="7"/>
  <c r="BO75" i="7"/>
  <c r="BO248" i="7"/>
  <c r="BO109" i="7"/>
  <c r="BO285" i="7"/>
  <c r="BO70" i="7"/>
  <c r="BO315" i="7"/>
  <c r="BO76" i="7"/>
  <c r="BO289" i="7"/>
  <c r="BO257" i="7"/>
  <c r="F93" i="7"/>
  <c r="E18" i="2"/>
  <c r="N93" i="7"/>
  <c r="G18" i="2"/>
  <c r="V235" i="7"/>
  <c r="E39" i="2"/>
  <c r="Z93" i="7"/>
  <c r="F38" i="2"/>
  <c r="AD235" i="7"/>
  <c r="G39" i="2"/>
  <c r="AY115" i="7"/>
  <c r="AY103" i="7"/>
  <c r="AY114" i="7"/>
  <c r="AY165" i="7"/>
  <c r="AY238" i="7"/>
  <c r="AY247" i="7"/>
  <c r="AY164" i="7"/>
  <c r="AY229" i="7"/>
  <c r="AY203" i="7"/>
  <c r="AY292" i="7"/>
  <c r="AY168" i="7"/>
  <c r="AY40" i="7"/>
  <c r="AY20" i="7"/>
  <c r="AY143" i="7"/>
  <c r="AY37" i="7"/>
  <c r="AY161" i="7"/>
  <c r="AY16" i="7"/>
  <c r="AY133" i="7"/>
  <c r="AY196" i="7"/>
  <c r="AY305" i="7"/>
  <c r="AY205" i="7"/>
  <c r="AY50" i="7"/>
  <c r="AY224" i="7"/>
  <c r="AY190" i="7"/>
  <c r="AY232" i="7"/>
  <c r="AY159" i="7"/>
  <c r="AY139" i="7"/>
  <c r="AY30" i="7"/>
  <c r="AY35" i="7"/>
  <c r="AY74" i="7"/>
  <c r="AY15" i="7"/>
  <c r="AY242" i="7"/>
  <c r="AY273" i="7"/>
  <c r="AY302" i="7"/>
  <c r="AY335" i="7"/>
  <c r="AY53" i="7"/>
  <c r="AY42" i="7"/>
  <c r="AY287" i="7"/>
  <c r="AY264" i="7"/>
  <c r="AY120" i="7"/>
  <c r="AY146" i="7"/>
  <c r="AY41" i="7"/>
  <c r="AY80" i="7"/>
  <c r="AY136" i="7"/>
  <c r="AY175" i="7"/>
  <c r="AY304" i="7"/>
  <c r="AY214" i="7"/>
  <c r="AY68" i="7"/>
  <c r="AY310" i="7"/>
  <c r="AY135" i="7"/>
  <c r="AY83" i="7"/>
  <c r="AY293" i="7"/>
  <c r="AY181" i="7"/>
  <c r="AY79" i="7"/>
  <c r="AY195" i="7"/>
  <c r="AY148" i="7"/>
  <c r="AY295" i="7"/>
  <c r="AY321" i="7"/>
  <c r="AY284" i="7"/>
  <c r="AY82" i="7"/>
  <c r="AY216" i="7"/>
  <c r="AY184" i="7"/>
  <c r="AY31" i="7"/>
  <c r="AY124" i="7"/>
  <c r="AY22" i="7"/>
  <c r="AY252" i="7"/>
  <c r="AY170" i="7"/>
  <c r="AY270" i="7"/>
  <c r="AY145" i="7"/>
  <c r="AY219" i="7"/>
  <c r="AY334" i="7"/>
  <c r="AY237" i="7"/>
  <c r="AY153" i="7"/>
  <c r="AY221" i="7"/>
  <c r="AY240" i="7"/>
  <c r="AY155" i="7"/>
  <c r="AY160" i="7"/>
  <c r="AY13" i="7"/>
  <c r="AY108" i="7"/>
  <c r="AY141" i="7"/>
  <c r="AY192" i="7"/>
  <c r="AY151" i="7"/>
  <c r="AY116" i="7"/>
  <c r="AY137" i="7"/>
  <c r="AY185" i="7"/>
  <c r="AY282" i="7"/>
  <c r="AY227" i="7"/>
  <c r="AY29" i="7"/>
  <c r="AY244" i="7"/>
  <c r="AY47" i="7"/>
  <c r="AY332" i="7"/>
  <c r="AY166" i="7"/>
  <c r="AY144" i="7"/>
  <c r="AY39" i="7"/>
  <c r="AY72" i="7"/>
  <c r="AY223" i="7"/>
  <c r="AY48" i="7"/>
  <c r="AY191" i="7"/>
  <c r="AY307" i="7"/>
  <c r="AY45" i="7"/>
  <c r="AY201" i="7"/>
  <c r="AY112" i="7"/>
  <c r="AY275" i="7"/>
  <c r="AY28" i="7"/>
  <c r="AY71" i="7"/>
  <c r="AY121" i="7"/>
  <c r="AY131" i="7"/>
  <c r="AY149" i="7"/>
  <c r="AY162" i="7"/>
  <c r="AY220" i="7"/>
  <c r="AY303" i="7"/>
  <c r="AY43" i="7"/>
  <c r="AY211" i="7"/>
  <c r="AY313" i="7"/>
  <c r="AY17" i="7"/>
  <c r="AY225" i="7"/>
  <c r="AY95" i="7"/>
  <c r="AY132" i="7"/>
  <c r="AY288" i="7"/>
  <c r="AY56" i="7"/>
  <c r="AY167" i="7"/>
  <c r="AY290" i="7"/>
  <c r="AY63" i="7"/>
  <c r="AY318" i="7"/>
  <c r="AY122" i="7"/>
  <c r="AY263" i="7"/>
  <c r="AY327" i="7"/>
  <c r="AY67" i="7"/>
  <c r="AY331" i="7"/>
  <c r="AY75" i="7"/>
  <c r="AY248" i="7"/>
  <c r="AY109" i="7"/>
  <c r="AY285" i="7"/>
  <c r="AY70" i="7"/>
  <c r="AY315" i="7"/>
  <c r="AY76" i="7"/>
  <c r="AY289" i="7"/>
  <c r="AY257" i="7"/>
  <c r="BO90" i="7"/>
  <c r="BO200" i="7"/>
  <c r="BO115" i="7"/>
  <c r="BO276" i="7"/>
  <c r="BO65" i="7"/>
  <c r="BO12" i="7"/>
  <c r="BO103" i="7"/>
  <c r="BO51" i="7"/>
  <c r="BO233" i="7"/>
  <c r="BO322" i="7"/>
  <c r="BO114" i="7"/>
  <c r="BO212" i="7"/>
  <c r="BO316" i="7"/>
  <c r="BO165" i="7"/>
  <c r="BO99" i="7"/>
  <c r="BO336" i="7"/>
  <c r="BO130" i="7"/>
  <c r="BO238" i="7"/>
  <c r="BO226" i="7"/>
  <c r="BO52" i="7"/>
  <c r="BO85" i="7"/>
  <c r="BO86" i="7"/>
  <c r="BO247" i="7"/>
  <c r="BO127" i="7"/>
  <c r="BO204" i="7"/>
  <c r="BO164" i="7"/>
  <c r="BO317" i="7"/>
  <c r="BO98" i="7"/>
  <c r="BO311" i="7"/>
  <c r="BO49" i="7"/>
  <c r="BO229" i="7"/>
  <c r="BO286" i="7"/>
  <c r="BO163" i="7"/>
  <c r="BO268" i="7"/>
  <c r="BO203" i="7"/>
  <c r="BO234" i="7"/>
  <c r="BO330" i="7"/>
  <c r="BO59" i="7"/>
  <c r="BO292" i="7"/>
  <c r="BO111" i="7"/>
  <c r="BO23" i="7"/>
  <c r="BO61" i="7"/>
  <c r="BO168" i="7"/>
  <c r="BO138" i="7"/>
  <c r="BO291" i="7"/>
  <c r="BO40" i="7"/>
  <c r="BO194" i="7"/>
  <c r="BO18" i="7"/>
  <c r="BO265" i="7"/>
  <c r="BO20" i="7"/>
  <c r="BO54" i="7"/>
  <c r="BO105" i="7"/>
  <c r="BO128" i="7"/>
  <c r="BO143" i="7"/>
  <c r="BO157" i="7"/>
  <c r="BO215" i="7"/>
  <c r="BO296" i="7"/>
  <c r="BO37" i="7"/>
  <c r="BO180" i="7"/>
  <c r="BO260" i="7"/>
  <c r="BO333" i="7"/>
  <c r="BO161" i="7"/>
  <c r="BO24" i="7"/>
  <c r="BO118" i="7"/>
  <c r="BO230" i="7"/>
  <c r="BO16" i="7"/>
  <c r="BO119" i="7"/>
  <c r="BO279" i="7"/>
  <c r="BO300" i="7"/>
  <c r="BO107" i="7"/>
  <c r="BO228" i="7"/>
  <c r="BO309" i="7"/>
  <c r="BO14" i="7"/>
  <c r="BO178" i="7"/>
  <c r="BO44" i="7"/>
  <c r="BO210" i="7"/>
  <c r="BO323" i="7"/>
  <c r="BO93" i="7"/>
  <c r="BO249" i="7"/>
  <c r="BO213" i="7"/>
  <c r="BO62" i="7"/>
  <c r="BO274" i="7"/>
  <c r="BO236" i="7"/>
  <c r="J235" i="7"/>
  <c r="F19" i="2"/>
  <c r="AY65" i="7"/>
  <c r="AY51" i="7"/>
  <c r="AY316" i="7"/>
  <c r="AY130" i="7"/>
  <c r="AY85" i="7"/>
  <c r="AY204" i="7"/>
  <c r="AY311" i="7"/>
  <c r="AY163" i="7"/>
  <c r="AY330" i="7"/>
  <c r="AY23" i="7"/>
  <c r="AY138" i="7"/>
  <c r="AY265" i="7"/>
  <c r="AY128" i="7"/>
  <c r="AY215" i="7"/>
  <c r="AY333" i="7"/>
  <c r="AY118" i="7"/>
  <c r="AY119" i="7"/>
  <c r="AY107" i="7"/>
  <c r="AY309" i="7"/>
  <c r="AY178" i="7"/>
  <c r="AY210" i="7"/>
  <c r="AY93" i="7"/>
  <c r="AY213" i="7"/>
  <c r="AY274" i="7"/>
  <c r="AY90" i="7"/>
  <c r="BO259" i="7"/>
  <c r="BO73" i="7"/>
  <c r="BO222" i="7"/>
  <c r="BO69" i="7"/>
  <c r="BO256" i="7"/>
  <c r="BO326" i="7"/>
  <c r="BO125" i="7"/>
  <c r="BO87" i="7"/>
  <c r="BO301" i="7"/>
  <c r="BO189" i="7"/>
  <c r="BO60" i="7"/>
  <c r="BO97" i="7"/>
  <c r="BO254" i="7"/>
  <c r="BO183" i="7"/>
  <c r="BO100" i="7"/>
  <c r="BO197" i="7"/>
  <c r="BO89" i="7"/>
  <c r="BO217" i="7"/>
  <c r="BO27" i="7"/>
  <c r="BO92" i="7"/>
  <c r="BO299" i="7"/>
  <c r="BO269" i="7"/>
  <c r="BO177" i="7"/>
  <c r="BO46" i="7"/>
  <c r="BO126" i="7"/>
  <c r="BO154" i="7"/>
  <c r="BO278" i="7"/>
  <c r="BO172" i="7"/>
  <c r="BO328" i="7"/>
  <c r="BO134" i="7"/>
  <c r="BO182" i="7"/>
  <c r="BO241" i="7"/>
  <c r="BO255" i="7"/>
  <c r="BO218" i="7"/>
  <c r="BO11" i="7"/>
  <c r="BO142" i="7"/>
  <c r="BO36" i="7"/>
  <c r="BO209" i="7"/>
  <c r="BO294" i="7"/>
  <c r="BO187" i="7"/>
  <c r="BO314" i="7"/>
  <c r="BO188" i="7"/>
  <c r="BO117" i="7"/>
  <c r="BO174" i="7"/>
  <c r="BO319" i="7"/>
  <c r="F235" i="7"/>
  <c r="E19" i="2"/>
  <c r="N235" i="7"/>
  <c r="G19" i="2"/>
  <c r="V93" i="7"/>
  <c r="E38" i="2"/>
  <c r="Z235" i="7"/>
  <c r="F39" i="2"/>
  <c r="AD93" i="7"/>
  <c r="G38" i="2"/>
  <c r="AH235" i="7"/>
  <c r="H39" i="2"/>
  <c r="AY276" i="7"/>
  <c r="AY233" i="7"/>
  <c r="AY212" i="7"/>
  <c r="AY336" i="7"/>
  <c r="AY52" i="7"/>
  <c r="AY127" i="7"/>
  <c r="AY98" i="7"/>
  <c r="AY286" i="7"/>
  <c r="AY234" i="7"/>
  <c r="AY111" i="7"/>
  <c r="AY291" i="7"/>
  <c r="AY18" i="7"/>
  <c r="AY105" i="7"/>
  <c r="AY296" i="7"/>
  <c r="AY260" i="7"/>
  <c r="AY24" i="7"/>
  <c r="AY300" i="7"/>
  <c r="AY228" i="7"/>
  <c r="AY14" i="7"/>
  <c r="AY44" i="7"/>
  <c r="AY323" i="7"/>
  <c r="AY249" i="7"/>
  <c r="AY62" i="7"/>
  <c r="AY236" i="7"/>
  <c r="BO64" i="7"/>
  <c r="BO34" i="7"/>
  <c r="BO297" i="7"/>
  <c r="BO207" i="7"/>
  <c r="BO156" i="7"/>
  <c r="BO193" i="7"/>
  <c r="BO235" i="7"/>
  <c r="BO38" i="7"/>
  <c r="BO231" i="7"/>
  <c r="BO66" i="7"/>
  <c r="BO198" i="7"/>
  <c r="BO251" i="7"/>
  <c r="BO84" i="7"/>
  <c r="BO25" i="7"/>
  <c r="BO272" i="7"/>
  <c r="BO267" i="7"/>
  <c r="BO306" i="7"/>
  <c r="BO329" i="7"/>
  <c r="BO261" i="7"/>
  <c r="BO58" i="7"/>
  <c r="BO129" i="7"/>
  <c r="BO96" i="7"/>
  <c r="BO152" i="7"/>
  <c r="BO19" i="7"/>
  <c r="BO91" i="7"/>
  <c r="BO140" i="7"/>
  <c r="BO186" i="7"/>
  <c r="BO320" i="7"/>
  <c r="BO243" i="7"/>
  <c r="BO245" i="7"/>
  <c r="BO110" i="7"/>
  <c r="BO88" i="7"/>
  <c r="BO298" i="7"/>
  <c r="BO104" i="7"/>
  <c r="BO283" i="7"/>
  <c r="AY179" i="7"/>
  <c r="AY259" i="7"/>
  <c r="AY64" i="7"/>
  <c r="AY73" i="7"/>
  <c r="AY34" i="7"/>
  <c r="AY222" i="7"/>
  <c r="AY297" i="7"/>
  <c r="AY69" i="7"/>
  <c r="AY207" i="7"/>
  <c r="AY256" i="7"/>
  <c r="AY156" i="7"/>
  <c r="AY326" i="7"/>
  <c r="AY193" i="7"/>
  <c r="AY125" i="7"/>
  <c r="AY235" i="7"/>
  <c r="AY87" i="7"/>
  <c r="AY38" i="7"/>
  <c r="AY301" i="7"/>
  <c r="AY231" i="7"/>
  <c r="AY66" i="7"/>
  <c r="AY189" i="7"/>
  <c r="AY60" i="7"/>
  <c r="AY198" i="7"/>
  <c r="AY97" i="7"/>
  <c r="AY251" i="7"/>
  <c r="AY84" i="7"/>
  <c r="AY254" i="7"/>
  <c r="AY25" i="7"/>
  <c r="AY183" i="7"/>
  <c r="AY272" i="7"/>
  <c r="AY100" i="7"/>
  <c r="AY267" i="7"/>
  <c r="AY197" i="7"/>
  <c r="AY306" i="7"/>
  <c r="AY89" i="7"/>
  <c r="AY329" i="7"/>
  <c r="AY217" i="7"/>
  <c r="AY27" i="7"/>
  <c r="AY261" i="7"/>
  <c r="AY92" i="7"/>
  <c r="AY58" i="7"/>
  <c r="AY129" i="7"/>
  <c r="AY299" i="7"/>
  <c r="AY96" i="7"/>
  <c r="AY269" i="7"/>
  <c r="AY152" i="7"/>
  <c r="AY177" i="7"/>
  <c r="AY19" i="7"/>
  <c r="AY46" i="7"/>
  <c r="AY91" i="7"/>
  <c r="AY126" i="7"/>
  <c r="AY140" i="7"/>
  <c r="AY154" i="7"/>
  <c r="AY186" i="7"/>
  <c r="AY278" i="7"/>
  <c r="AY320" i="7"/>
  <c r="AY172" i="7"/>
  <c r="AY243" i="7"/>
  <c r="AY328" i="7"/>
  <c r="AY245" i="7"/>
  <c r="AY134" i="7"/>
  <c r="AY110" i="7"/>
  <c r="AY182" i="7"/>
  <c r="AY88" i="7"/>
  <c r="AY241" i="7"/>
  <c r="AY298" i="7"/>
  <c r="AY255" i="7"/>
  <c r="AY104" i="7"/>
  <c r="AY218" i="7"/>
  <c r="AY283" i="7"/>
  <c r="AY11" i="7"/>
  <c r="AY142" i="7"/>
  <c r="AY36" i="7"/>
  <c r="AY209" i="7"/>
  <c r="AZ209" i="7" s="1"/>
  <c r="CM39" i="11" s="1"/>
  <c r="AY294" i="7"/>
  <c r="AY187" i="7"/>
  <c r="AY314" i="7"/>
  <c r="AY188" i="7"/>
  <c r="AZ188" i="7" s="1"/>
  <c r="AY117" i="7"/>
  <c r="AY174" i="7"/>
  <c r="AY319" i="7"/>
  <c r="BO133" i="7"/>
  <c r="BO271" i="7"/>
  <c r="BO196" i="7"/>
  <c r="BO32" i="7"/>
  <c r="BO305" i="7"/>
  <c r="BO57" i="7"/>
  <c r="BO205" i="7"/>
  <c r="BO281" i="7"/>
  <c r="BO50" i="7"/>
  <c r="BO158" i="7"/>
  <c r="BO224" i="7"/>
  <c r="BO266" i="7"/>
  <c r="BO190" i="7"/>
  <c r="BO78" i="7"/>
  <c r="BO232" i="7"/>
  <c r="BO21" i="7"/>
  <c r="BO159" i="7"/>
  <c r="BO202" i="7"/>
  <c r="BO33" i="7"/>
  <c r="BO139" i="7"/>
  <c r="BO30" i="7"/>
  <c r="BO173" i="7"/>
  <c r="BO35" i="7"/>
  <c r="BO250" i="7"/>
  <c r="BO74" i="7"/>
  <c r="BO199" i="7"/>
  <c r="BO15" i="7"/>
  <c r="BO171" i="7"/>
  <c r="BO242" i="7"/>
  <c r="BO55" i="7"/>
  <c r="BO258" i="7"/>
  <c r="BO273" i="7"/>
  <c r="BO77" i="7"/>
  <c r="BO302" i="7"/>
  <c r="BO169" i="7"/>
  <c r="BO335" i="7"/>
  <c r="BO208" i="7"/>
  <c r="BO53" i="7"/>
  <c r="BO246" i="7"/>
  <c r="BO42" i="7"/>
  <c r="BO106" i="7"/>
  <c r="BO287" i="7"/>
  <c r="BO81" i="7"/>
  <c r="BO264" i="7"/>
  <c r="BO312" i="7"/>
  <c r="BO120" i="7"/>
  <c r="BO253" i="7"/>
  <c r="BO146" i="7"/>
  <c r="BO308" i="7"/>
  <c r="BO41" i="7"/>
  <c r="BO80" i="7"/>
  <c r="BO123" i="7"/>
  <c r="BO136" i="7"/>
  <c r="BO150" i="7"/>
  <c r="BO175" i="7"/>
  <c r="BO262" i="7"/>
  <c r="BO304" i="7"/>
  <c r="BO147" i="7"/>
  <c r="BO214" i="7"/>
  <c r="BO325" i="7"/>
  <c r="BO68" i="7"/>
  <c r="BO101" i="7"/>
  <c r="BO310" i="7"/>
  <c r="BO102" i="7"/>
  <c r="BO135" i="7"/>
  <c r="BO324" i="7"/>
  <c r="BO83" i="7"/>
  <c r="BO239" i="7"/>
  <c r="BO293" i="7"/>
  <c r="BO206" i="7"/>
  <c r="BO181" i="7"/>
  <c r="BO277" i="7"/>
  <c r="BP277" i="7" s="1"/>
  <c r="DS46" i="11" s="1"/>
  <c r="BO79" i="7"/>
  <c r="BP79" i="7" s="1"/>
  <c r="DS14" i="11" s="1"/>
  <c r="BO26" i="7"/>
  <c r="BO195" i="7"/>
  <c r="BO280" i="7"/>
  <c r="BP280" i="7" s="1"/>
  <c r="DS47" i="11" s="1"/>
  <c r="BO148" i="7"/>
  <c r="BP148" i="7" s="1"/>
  <c r="BO176" i="7"/>
  <c r="BO295" i="7"/>
  <c r="BO94" i="7"/>
  <c r="BP94" i="7" s="1"/>
  <c r="DS9" i="9" s="1"/>
  <c r="BO321" i="7"/>
  <c r="BO113" i="7"/>
  <c r="BO284" i="7"/>
  <c r="BP284" i="7" s="1"/>
  <c r="DS46" i="10" s="1"/>
  <c r="AH93" i="7"/>
  <c r="H38" i="2"/>
  <c r="Z12" i="7"/>
  <c r="I343" i="1"/>
  <c r="F40" i="2" s="1"/>
  <c r="AH12" i="7"/>
  <c r="K343" i="1"/>
  <c r="H40" i="2" s="1"/>
  <c r="D343" i="1"/>
  <c r="E20" i="2" s="1"/>
  <c r="E344" i="1"/>
  <c r="E345" i="1"/>
  <c r="F343" i="1"/>
  <c r="G20" i="2" s="1"/>
  <c r="Z17" i="7"/>
  <c r="I344" i="1"/>
  <c r="Z13" i="7"/>
  <c r="I345" i="1"/>
  <c r="AD19" i="7"/>
  <c r="J348" i="1"/>
  <c r="AD15" i="7"/>
  <c r="J346" i="1"/>
  <c r="AH17" i="7"/>
  <c r="K344" i="1"/>
  <c r="AH13" i="7"/>
  <c r="K345" i="1"/>
  <c r="AZ82" i="7"/>
  <c r="CM15" i="11" s="1"/>
  <c r="BP90" i="7"/>
  <c r="DS7" i="9" s="1"/>
  <c r="D347" i="1"/>
  <c r="D344" i="1"/>
  <c r="D345" i="1"/>
  <c r="F347" i="1"/>
  <c r="F344" i="1"/>
  <c r="F345" i="1"/>
  <c r="H348" i="1"/>
  <c r="H346" i="1"/>
  <c r="I347" i="1"/>
  <c r="K347" i="1"/>
  <c r="AD12" i="7"/>
  <c r="J343" i="1"/>
  <c r="G40" i="2" s="1"/>
  <c r="AZ184" i="7"/>
  <c r="CM41" i="13" s="1"/>
  <c r="E348" i="1"/>
  <c r="E346" i="1"/>
  <c r="E347" i="1"/>
  <c r="H343" i="1"/>
  <c r="E40" i="2" s="1"/>
  <c r="Z19" i="7"/>
  <c r="I348" i="1"/>
  <c r="Z15" i="7"/>
  <c r="I346" i="1"/>
  <c r="AD17" i="7"/>
  <c r="J344" i="1"/>
  <c r="AD13" i="7"/>
  <c r="J345" i="1"/>
  <c r="AH19" i="7"/>
  <c r="K348" i="1"/>
  <c r="AH15" i="7"/>
  <c r="K346" i="1"/>
  <c r="D348" i="1"/>
  <c r="D346" i="1"/>
  <c r="E343" i="1"/>
  <c r="F20" i="2" s="1"/>
  <c r="F348" i="1"/>
  <c r="F346" i="1"/>
  <c r="H347" i="1"/>
  <c r="H344" i="1"/>
  <c r="H345" i="1"/>
  <c r="J347" i="1"/>
  <c r="AZ124" i="7"/>
  <c r="CM21" i="11" s="1"/>
  <c r="AZ153" i="7"/>
  <c r="CM18" i="12" s="1"/>
  <c r="AZ13" i="7"/>
  <c r="CM1" i="10" s="1"/>
  <c r="AZ141" i="7"/>
  <c r="CM30" i="10" s="1"/>
  <c r="AZ185" i="7"/>
  <c r="CM21" i="12" s="1"/>
  <c r="AZ289" i="7"/>
  <c r="CM42" i="9" s="1"/>
  <c r="AZ257" i="7"/>
  <c r="CM35" i="9" s="1"/>
  <c r="BP99" i="7"/>
  <c r="DS12" i="9" s="1"/>
  <c r="AZ311" i="7"/>
  <c r="CM51" i="10" s="1"/>
  <c r="AZ49" i="7"/>
  <c r="CM9" i="12" s="1"/>
  <c r="AZ229" i="7"/>
  <c r="CM29" i="9" s="1"/>
  <c r="AZ268" i="7"/>
  <c r="CM37" i="9" s="1"/>
  <c r="AZ330" i="7"/>
  <c r="CM57" i="11" s="1"/>
  <c r="AZ260" i="7"/>
  <c r="CM33" i="12" s="1"/>
  <c r="AZ300" i="7"/>
  <c r="CM44" i="9" s="1"/>
  <c r="AZ323" i="7"/>
  <c r="CM47" i="9" s="1"/>
  <c r="BP297" i="7"/>
  <c r="DS63" i="13" s="1"/>
  <c r="BP231" i="7"/>
  <c r="BP60" i="7"/>
  <c r="DS9" i="11" s="1"/>
  <c r="BP198" i="7"/>
  <c r="DS26" i="9" s="1"/>
  <c r="BP84" i="7"/>
  <c r="BP278" i="7"/>
  <c r="DS59" i="13" s="1"/>
  <c r="AZ31" i="7"/>
  <c r="CM5" i="11" s="1"/>
  <c r="AZ270" i="7"/>
  <c r="CM57" i="13" s="1"/>
  <c r="AZ334" i="7"/>
  <c r="CM54" i="10" s="1"/>
  <c r="AZ155" i="7"/>
  <c r="CM33" i="13" s="1"/>
  <c r="AZ137" i="7"/>
  <c r="CM13" i="9" s="1"/>
  <c r="AZ244" i="7"/>
  <c r="CM52" i="13" s="1"/>
  <c r="AZ144" i="7"/>
  <c r="AZ223" i="7"/>
  <c r="CM28" i="12" s="1"/>
  <c r="AZ201" i="7"/>
  <c r="CM34" i="11" s="1"/>
  <c r="AZ71" i="7"/>
  <c r="CM12" i="13" s="1"/>
  <c r="AZ43" i="7"/>
  <c r="CM7" i="12" s="1"/>
  <c r="AZ225" i="7"/>
  <c r="CM28" i="9" s="1"/>
  <c r="AZ56" i="7"/>
  <c r="CM8" i="11" s="1"/>
  <c r="AZ318" i="7"/>
  <c r="AZ67" i="7"/>
  <c r="AZ109" i="7"/>
  <c r="CM19" i="11" s="1"/>
  <c r="AZ315" i="7"/>
  <c r="BP276" i="7"/>
  <c r="DS58" i="13" s="1"/>
  <c r="BP103" i="7"/>
  <c r="BP322" i="7"/>
  <c r="DS69" i="13" s="1"/>
  <c r="BP316" i="7"/>
  <c r="DS46" i="9" s="1"/>
  <c r="BP130" i="7"/>
  <c r="DS27" i="10" s="1"/>
  <c r="AZ200" i="7"/>
  <c r="CM27" i="9" s="1"/>
  <c r="AZ276" i="7"/>
  <c r="CM58" i="13" s="1"/>
  <c r="AZ103" i="7"/>
  <c r="AZ233" i="7"/>
  <c r="CM49" i="13" s="1"/>
  <c r="AZ114" i="7"/>
  <c r="CM24" i="10" s="1"/>
  <c r="AZ130" i="7"/>
  <c r="CM27" i="10" s="1"/>
  <c r="AZ226" i="7"/>
  <c r="CM29" i="12" s="1"/>
  <c r="AZ86" i="7"/>
  <c r="AZ127" i="7"/>
  <c r="AZ164" i="7"/>
  <c r="CM27" i="11" s="1"/>
  <c r="AZ98" i="7"/>
  <c r="CM11" i="9" s="1"/>
  <c r="AZ163" i="7"/>
  <c r="CM18" i="9" s="1"/>
  <c r="AZ234" i="7"/>
  <c r="CM50" i="13" s="1"/>
  <c r="AZ111" i="7"/>
  <c r="AZ61" i="7"/>
  <c r="CM10" i="11" s="1"/>
  <c r="AZ138" i="7"/>
  <c r="CM29" i="10" s="1"/>
  <c r="AZ40" i="7"/>
  <c r="AZ20" i="7"/>
  <c r="CM2" i="13" s="1"/>
  <c r="AZ105" i="7"/>
  <c r="CM18" i="13" s="1"/>
  <c r="AZ143" i="7"/>
  <c r="CM29" i="13" s="1"/>
  <c r="AZ215" i="7"/>
  <c r="CM45" i="13" s="1"/>
  <c r="AZ180" i="7"/>
  <c r="CM31" i="11" s="1"/>
  <c r="AZ161" i="7"/>
  <c r="CM17" i="9" s="1"/>
  <c r="AZ230" i="7"/>
  <c r="CM43" i="11" s="1"/>
  <c r="AZ119" i="7"/>
  <c r="CM21" i="13" s="1"/>
  <c r="AZ228" i="7"/>
  <c r="CM48" i="13" s="1"/>
  <c r="AZ14" i="7"/>
  <c r="CM2" i="12" s="1"/>
  <c r="AZ210" i="7"/>
  <c r="CM24" i="12" s="1"/>
  <c r="AZ213" i="7"/>
  <c r="AZ274" i="7"/>
  <c r="CM38" i="9" s="1"/>
  <c r="AZ90" i="7"/>
  <c r="CM7" i="9" s="1"/>
  <c r="BP259" i="7"/>
  <c r="DS53" i="13" s="1"/>
  <c r="BP73" i="7"/>
  <c r="BP222" i="7"/>
  <c r="DS47" i="13" s="1"/>
  <c r="BP207" i="7"/>
  <c r="DS37" i="11" s="1"/>
  <c r="BP156" i="7"/>
  <c r="DS34" i="13" s="1"/>
  <c r="BP193" i="7"/>
  <c r="DS23" i="9" s="1"/>
  <c r="BP235" i="7"/>
  <c r="DS39" i="10" s="1"/>
  <c r="BP301" i="7"/>
  <c r="DS48" i="10" s="1"/>
  <c r="BP189" i="7"/>
  <c r="DS22" i="9" s="1"/>
  <c r="BP251" i="7"/>
  <c r="DS34" i="9" s="1"/>
  <c r="BP272" i="7"/>
  <c r="DS36" i="12" s="1"/>
  <c r="BP267" i="7"/>
  <c r="DS44" i="10" s="1"/>
  <c r="BP306" i="7"/>
  <c r="DS49" i="10" s="1"/>
  <c r="BP329" i="7"/>
  <c r="DS71" i="13" s="1"/>
  <c r="BP27" i="7"/>
  <c r="DS5" i="10" s="1"/>
  <c r="BP92" i="7"/>
  <c r="BP129" i="7"/>
  <c r="DS22" i="11" s="1"/>
  <c r="BP299" i="7"/>
  <c r="BP96" i="7"/>
  <c r="DS20" i="10" s="1"/>
  <c r="BP269" i="7"/>
  <c r="DS45" i="11" s="1"/>
  <c r="BP152" i="7"/>
  <c r="DS16" i="9" s="1"/>
  <c r="BP177" i="7"/>
  <c r="BP19" i="7"/>
  <c r="DS1" i="13" s="1"/>
  <c r="BP46" i="7"/>
  <c r="DS8" i="13" s="1"/>
  <c r="BP91" i="7"/>
  <c r="DS16" i="13" s="1"/>
  <c r="BP126" i="7"/>
  <c r="DS24" i="13" s="1"/>
  <c r="BP140" i="7"/>
  <c r="DS28" i="13" s="1"/>
  <c r="BP154" i="7"/>
  <c r="DS32" i="13" s="1"/>
  <c r="BP186" i="7"/>
  <c r="DS42" i="13" s="1"/>
  <c r="BP320" i="7"/>
  <c r="DS68" i="13" s="1"/>
  <c r="BP172" i="7"/>
  <c r="DS30" i="11" s="1"/>
  <c r="BP243" i="7"/>
  <c r="DS44" i="11" s="1"/>
  <c r="BP328" i="7"/>
  <c r="DS38" i="12" s="1"/>
  <c r="BP245" i="7"/>
  <c r="DS33" i="9" s="1"/>
  <c r="BP134" i="7"/>
  <c r="DS24" i="11" s="1"/>
  <c r="BP110" i="7"/>
  <c r="DS14" i="12" s="1"/>
  <c r="BP182" i="7"/>
  <c r="DS35" i="10" s="1"/>
  <c r="BP88" i="7"/>
  <c r="DS6" i="9" s="1"/>
  <c r="BP241" i="7"/>
  <c r="DS40" i="10" s="1"/>
  <c r="BP298" i="7"/>
  <c r="DS47" i="10" s="1"/>
  <c r="BP255" i="7"/>
  <c r="BP104" i="7"/>
  <c r="DS17" i="13" s="1"/>
  <c r="BP218" i="7"/>
  <c r="DS41" i="11" s="1"/>
  <c r="BP283" i="7"/>
  <c r="DS39" i="9" s="1"/>
  <c r="BP11" i="7"/>
  <c r="DS1" i="12" s="1"/>
  <c r="BP142" i="7"/>
  <c r="DS15" i="9" s="1"/>
  <c r="BP36" i="7"/>
  <c r="DS5" i="12" s="1"/>
  <c r="BP209" i="7"/>
  <c r="DS39" i="11" s="1"/>
  <c r="BP294" i="7"/>
  <c r="DS52" i="11" s="1"/>
  <c r="BP187" i="7"/>
  <c r="DS21" i="9" s="1"/>
  <c r="BP314" i="7"/>
  <c r="BP188" i="7"/>
  <c r="BP117" i="7"/>
  <c r="DS20" i="11" s="1"/>
  <c r="BP174" i="7"/>
  <c r="BP319" i="7"/>
  <c r="AZ116" i="7"/>
  <c r="CM15" i="12" s="1"/>
  <c r="AZ29" i="7"/>
  <c r="CM4" i="13" s="1"/>
  <c r="AZ307" i="7"/>
  <c r="CM67" i="13" s="1"/>
  <c r="AZ45" i="7"/>
  <c r="AZ121" i="7"/>
  <c r="CM22" i="13" s="1"/>
  <c r="AZ17" i="7"/>
  <c r="CM1" i="9" s="1"/>
  <c r="AZ288" i="7"/>
  <c r="CM41" i="9" s="1"/>
  <c r="AZ327" i="7"/>
  <c r="CM70" i="13" s="1"/>
  <c r="AZ331" i="7"/>
  <c r="CM39" i="12" s="1"/>
  <c r="AZ212" i="7"/>
  <c r="CM26" i="12" s="1"/>
  <c r="AZ316" i="7"/>
  <c r="CM46" i="9" s="1"/>
  <c r="AZ165" i="7"/>
  <c r="CM38" i="13" s="1"/>
  <c r="AZ99" i="7"/>
  <c r="CM12" i="9" s="1"/>
  <c r="AZ336" i="7"/>
  <c r="CM58" i="11" s="1"/>
  <c r="AZ85" i="7"/>
  <c r="CM16" i="11" s="1"/>
  <c r="AZ292" i="7"/>
  <c r="CM51" i="11" s="1"/>
  <c r="AZ18" i="7"/>
  <c r="AZ265" i="7"/>
  <c r="CM36" i="9" s="1"/>
  <c r="AZ296" i="7"/>
  <c r="CM62" i="13" s="1"/>
  <c r="AZ37" i="7"/>
  <c r="CM6" i="12" s="1"/>
  <c r="AZ279" i="7"/>
  <c r="CM45" i="10" s="1"/>
  <c r="AZ178" i="7"/>
  <c r="AZ44" i="7"/>
  <c r="CM8" i="12" s="1"/>
  <c r="AZ249" i="7"/>
  <c r="BP183" i="7"/>
  <c r="DS20" i="9" s="1"/>
  <c r="AZ297" i="7"/>
  <c r="CM63" i="13" s="1"/>
  <c r="AZ256" i="7"/>
  <c r="CM32" i="12" s="1"/>
  <c r="AZ193" i="7"/>
  <c r="CM23" i="9" s="1"/>
  <c r="AZ125" i="7"/>
  <c r="AZ301" i="7"/>
  <c r="CM48" i="10" s="1"/>
  <c r="AZ231" i="7"/>
  <c r="AZ60" i="7"/>
  <c r="CM9" i="11" s="1"/>
  <c r="AZ198" i="7"/>
  <c r="CM26" i="9" s="1"/>
  <c r="AZ25" i="7"/>
  <c r="CM2" i="9" s="1"/>
  <c r="AZ183" i="7"/>
  <c r="CM20" i="9" s="1"/>
  <c r="AZ272" i="7"/>
  <c r="CM36" i="12" s="1"/>
  <c r="AZ261" i="7"/>
  <c r="CM34" i="12" s="1"/>
  <c r="AZ129" i="7"/>
  <c r="CM22" i="11" s="1"/>
  <c r="AZ269" i="7"/>
  <c r="CM45" i="11" s="1"/>
  <c r="AZ278" i="7"/>
  <c r="CM59" i="13" s="1"/>
  <c r="AZ320" i="7"/>
  <c r="CM68" i="13" s="1"/>
  <c r="AZ243" i="7"/>
  <c r="CM44" i="11" s="1"/>
  <c r="AZ328" i="7"/>
  <c r="CM38" i="12" s="1"/>
  <c r="AZ241" i="7"/>
  <c r="CM40" i="10" s="1"/>
  <c r="AZ319" i="7"/>
  <c r="BP83" i="7"/>
  <c r="DS14" i="13" s="1"/>
  <c r="BP239" i="7"/>
  <c r="DS31" i="9" s="1"/>
  <c r="BP293" i="7"/>
  <c r="DS43" i="9" s="1"/>
  <c r="BP321" i="7"/>
  <c r="DS55" i="11" s="1"/>
  <c r="F19" i="7"/>
  <c r="F15" i="7"/>
  <c r="V19" i="7"/>
  <c r="V15" i="7"/>
  <c r="Z11" i="7"/>
  <c r="AZ252" i="7"/>
  <c r="AZ219" i="7"/>
  <c r="AZ240" i="7"/>
  <c r="CM30" i="12" s="1"/>
  <c r="AZ108" i="7"/>
  <c r="CM13" i="12" s="1"/>
  <c r="AZ151" i="7"/>
  <c r="CM31" i="10" s="1"/>
  <c r="AZ227" i="7"/>
  <c r="CM38" i="10" s="1"/>
  <c r="AZ166" i="7"/>
  <c r="CM28" i="11" s="1"/>
  <c r="AZ72" i="7"/>
  <c r="CM18" i="10" s="1"/>
  <c r="AZ48" i="7"/>
  <c r="CM9" i="13" s="1"/>
  <c r="AZ28" i="7"/>
  <c r="CM3" i="13" s="1"/>
  <c r="AZ149" i="7"/>
  <c r="CM30" i="13" s="1"/>
  <c r="AZ220" i="7"/>
  <c r="CM46" i="13" s="1"/>
  <c r="AZ211" i="7"/>
  <c r="CM25" i="12" s="1"/>
  <c r="AZ132" i="7"/>
  <c r="CM28" i="10" s="1"/>
  <c r="AZ63" i="7"/>
  <c r="CM14" i="10" s="1"/>
  <c r="AZ263" i="7"/>
  <c r="CM55" i="13" s="1"/>
  <c r="AZ285" i="7"/>
  <c r="AZ76" i="7"/>
  <c r="BP200" i="7"/>
  <c r="DS27" i="9" s="1"/>
  <c r="BP65" i="7"/>
  <c r="DS15" i="10" s="1"/>
  <c r="BP51" i="7"/>
  <c r="DS10" i="13" s="1"/>
  <c r="BP114" i="7"/>
  <c r="DS24" i="10" s="1"/>
  <c r="BP165" i="7"/>
  <c r="DS38" i="13" s="1"/>
  <c r="BP238" i="7"/>
  <c r="AZ115" i="7"/>
  <c r="CM20" i="13" s="1"/>
  <c r="AZ65" i="7"/>
  <c r="CM15" i="10" s="1"/>
  <c r="AZ12" i="7"/>
  <c r="AZ51" i="7"/>
  <c r="CM10" i="13" s="1"/>
  <c r="AZ322" i="7"/>
  <c r="CM69" i="13" s="1"/>
  <c r="AZ238" i="7"/>
  <c r="AZ52" i="7"/>
  <c r="CM11" i="10" s="1"/>
  <c r="AZ247" i="7"/>
  <c r="CM41" i="10" s="1"/>
  <c r="AZ204" i="7"/>
  <c r="CM23" i="12" s="1"/>
  <c r="AZ317" i="7"/>
  <c r="AZ286" i="7"/>
  <c r="CM49" i="11" s="1"/>
  <c r="AZ203" i="7"/>
  <c r="CM35" i="11" s="1"/>
  <c r="AZ59" i="7"/>
  <c r="CM4" i="9" s="1"/>
  <c r="AZ23" i="7"/>
  <c r="CM4" i="11" s="1"/>
  <c r="AZ168" i="7"/>
  <c r="AZ291" i="7"/>
  <c r="CM61" i="13" s="1"/>
  <c r="AZ194" i="7"/>
  <c r="AZ54" i="7"/>
  <c r="CM11" i="13" s="1"/>
  <c r="AZ128" i="7"/>
  <c r="CM25" i="13" s="1"/>
  <c r="AZ157" i="7"/>
  <c r="CM35" i="13" s="1"/>
  <c r="AZ333" i="7"/>
  <c r="CM53" i="10" s="1"/>
  <c r="AZ24" i="7"/>
  <c r="CM3" i="10" s="1"/>
  <c r="AZ118" i="7"/>
  <c r="CM16" i="12" s="1"/>
  <c r="AZ16" i="7"/>
  <c r="CM2" i="10" s="1"/>
  <c r="AZ107" i="7"/>
  <c r="CM19" i="13" s="1"/>
  <c r="AZ309" i="7"/>
  <c r="CM45" i="9" s="1"/>
  <c r="AZ93" i="7"/>
  <c r="CM8" i="9" s="1"/>
  <c r="AZ62" i="7"/>
  <c r="CM11" i="11" s="1"/>
  <c r="AZ236" i="7"/>
  <c r="CM30" i="9" s="1"/>
  <c r="BP179" i="7"/>
  <c r="DS20" i="12" s="1"/>
  <c r="BP64" i="7"/>
  <c r="DS5" i="9" s="1"/>
  <c r="BP34" i="7"/>
  <c r="DS5" i="13" s="1"/>
  <c r="BP69" i="7"/>
  <c r="DS17" i="10" s="1"/>
  <c r="BP256" i="7"/>
  <c r="DS32" i="12" s="1"/>
  <c r="BP326" i="7"/>
  <c r="DS37" i="12" s="1"/>
  <c r="BP125" i="7"/>
  <c r="BP87" i="7"/>
  <c r="DS17" i="11" s="1"/>
  <c r="BP38" i="7"/>
  <c r="DS6" i="13" s="1"/>
  <c r="BP66" i="7"/>
  <c r="DS12" i="11" s="1"/>
  <c r="BP97" i="7"/>
  <c r="BP254" i="7"/>
  <c r="BP25" i="7"/>
  <c r="DS2" i="9" s="1"/>
  <c r="BP100" i="7"/>
  <c r="DS21" i="10" s="1"/>
  <c r="BP197" i="7"/>
  <c r="DS25" i="9" s="1"/>
  <c r="BP89" i="7"/>
  <c r="DS15" i="13" s="1"/>
  <c r="BP217" i="7"/>
  <c r="DS40" i="11" s="1"/>
  <c r="BP261" i="7"/>
  <c r="DS34" i="12" s="1"/>
  <c r="BP58" i="7"/>
  <c r="DS10" i="12" s="1"/>
  <c r="AZ179" i="7"/>
  <c r="CM20" i="12" s="1"/>
  <c r="AZ259" i="7"/>
  <c r="CM53" i="13" s="1"/>
  <c r="AZ64" i="7"/>
  <c r="CM5" i="9" s="1"/>
  <c r="AZ73" i="7"/>
  <c r="AZ34" i="7"/>
  <c r="CM5" i="13" s="1"/>
  <c r="AZ222" i="7"/>
  <c r="CM47" i="13" s="1"/>
  <c r="AZ69" i="7"/>
  <c r="CM17" i="10" s="1"/>
  <c r="AZ207" i="7"/>
  <c r="CM37" i="11" s="1"/>
  <c r="AZ156" i="7"/>
  <c r="CM34" i="13" s="1"/>
  <c r="AZ326" i="7"/>
  <c r="CM37" i="12" s="1"/>
  <c r="AZ235" i="7"/>
  <c r="CM39" i="10" s="1"/>
  <c r="AZ87" i="7"/>
  <c r="CM17" i="11" s="1"/>
  <c r="AZ38" i="7"/>
  <c r="CM6" i="13" s="1"/>
  <c r="AZ66" i="7"/>
  <c r="CM12" i="11" s="1"/>
  <c r="AZ189" i="7"/>
  <c r="CM22" i="9" s="1"/>
  <c r="AZ97" i="7"/>
  <c r="AZ251" i="7"/>
  <c r="CM34" i="9" s="1"/>
  <c r="AZ84" i="7"/>
  <c r="AZ254" i="7"/>
  <c r="AZ100" i="7"/>
  <c r="CM21" i="10" s="1"/>
  <c r="AZ267" i="7"/>
  <c r="CM44" i="10" s="1"/>
  <c r="AZ197" i="7"/>
  <c r="CM25" i="9" s="1"/>
  <c r="AZ306" i="7"/>
  <c r="CM49" i="10" s="1"/>
  <c r="AZ89" i="7"/>
  <c r="CM15" i="13" s="1"/>
  <c r="AZ329" i="7"/>
  <c r="CM71" i="13" s="1"/>
  <c r="AZ217" i="7"/>
  <c r="CM40" i="11" s="1"/>
  <c r="AZ27" i="7"/>
  <c r="CM5" i="10" s="1"/>
  <c r="AZ92" i="7"/>
  <c r="AZ58" i="7"/>
  <c r="CM10" i="12" s="1"/>
  <c r="AZ299" i="7"/>
  <c r="AZ96" i="7"/>
  <c r="CM20" i="10" s="1"/>
  <c r="AZ152" i="7"/>
  <c r="CM16" i="9" s="1"/>
  <c r="AZ177" i="7"/>
  <c r="AZ19" i="7"/>
  <c r="CM1" i="13" s="1"/>
  <c r="AZ46" i="7"/>
  <c r="CM8" i="13" s="1"/>
  <c r="AZ91" i="7"/>
  <c r="CM16" i="13" s="1"/>
  <c r="AZ126" i="7"/>
  <c r="CM24" i="13" s="1"/>
  <c r="AZ140" i="7"/>
  <c r="CM28" i="13" s="1"/>
  <c r="AZ154" i="7"/>
  <c r="CM32" i="13" s="1"/>
  <c r="AZ186" i="7"/>
  <c r="CM42" i="13" s="1"/>
  <c r="AZ172" i="7"/>
  <c r="CM30" i="11" s="1"/>
  <c r="AZ245" i="7"/>
  <c r="CM33" i="9" s="1"/>
  <c r="AZ134" i="7"/>
  <c r="CM24" i="11" s="1"/>
  <c r="AZ110" i="7"/>
  <c r="CM14" i="12" s="1"/>
  <c r="AZ182" i="7"/>
  <c r="CM35" i="10" s="1"/>
  <c r="AZ88" i="7"/>
  <c r="CM6" i="9" s="1"/>
  <c r="AZ298" i="7"/>
  <c r="CM47" i="10" s="1"/>
  <c r="AZ255" i="7"/>
  <c r="AZ104" i="7"/>
  <c r="CM17" i="13" s="1"/>
  <c r="AZ218" i="7"/>
  <c r="CM41" i="11" s="1"/>
  <c r="AZ283" i="7"/>
  <c r="CM39" i="9" s="1"/>
  <c r="AZ11" i="7"/>
  <c r="CM1" i="12" s="1"/>
  <c r="AZ142" i="7"/>
  <c r="CM15" i="9" s="1"/>
  <c r="AZ36" i="7"/>
  <c r="CM5" i="12" s="1"/>
  <c r="AZ294" i="7"/>
  <c r="CM52" i="11" s="1"/>
  <c r="AZ187" i="7"/>
  <c r="CM21" i="9" s="1"/>
  <c r="AZ314" i="7"/>
  <c r="AZ117" i="7"/>
  <c r="CM20" i="11" s="1"/>
  <c r="AZ174" i="7"/>
  <c r="BP133" i="7"/>
  <c r="DS23" i="11" s="1"/>
  <c r="BP271" i="7"/>
  <c r="DS35" i="12" s="1"/>
  <c r="BP196" i="7"/>
  <c r="DS43" i="13" s="1"/>
  <c r="BP32" i="7"/>
  <c r="DS4" i="12" s="1"/>
  <c r="BP305" i="7"/>
  <c r="DS53" i="11" s="1"/>
  <c r="BP57" i="7"/>
  <c r="DS13" i="10" s="1"/>
  <c r="BP205" i="7"/>
  <c r="DS44" i="13" s="1"/>
  <c r="BP281" i="7"/>
  <c r="DS60" i="13" s="1"/>
  <c r="BP50" i="7"/>
  <c r="DS6" i="11" s="1"/>
  <c r="BP158" i="7"/>
  <c r="DS32" i="10" s="1"/>
  <c r="BP224" i="7"/>
  <c r="DS42" i="11" s="1"/>
  <c r="BP266" i="7"/>
  <c r="DS56" i="13" s="1"/>
  <c r="BP190" i="7"/>
  <c r="DS32" i="11" s="1"/>
  <c r="BP78" i="7"/>
  <c r="BP232" i="7"/>
  <c r="BP21" i="7"/>
  <c r="DS2" i="11" s="1"/>
  <c r="BP159" i="7"/>
  <c r="DS36" i="13" s="1"/>
  <c r="BP202" i="7"/>
  <c r="DS22" i="12" s="1"/>
  <c r="BP33" i="7"/>
  <c r="DS6" i="10" s="1"/>
  <c r="BP139" i="7"/>
  <c r="DS14" i="9" s="1"/>
  <c r="BP30" i="7"/>
  <c r="DS3" i="12" s="1"/>
  <c r="BP173" i="7"/>
  <c r="BP35" i="7"/>
  <c r="DS7" i="10" s="1"/>
  <c r="BP250" i="7"/>
  <c r="BP74" i="7"/>
  <c r="DS13" i="11" s="1"/>
  <c r="BP199" i="7"/>
  <c r="DS33" i="11" s="1"/>
  <c r="BP15" i="7"/>
  <c r="DS1" i="11" s="1"/>
  <c r="BP171" i="7"/>
  <c r="DS29" i="11" s="1"/>
  <c r="BP242" i="7"/>
  <c r="DS32" i="9" s="1"/>
  <c r="BP55" i="7"/>
  <c r="DS12" i="10" s="1"/>
  <c r="BP258" i="7"/>
  <c r="DS42" i="10" s="1"/>
  <c r="BP273" i="7"/>
  <c r="BP77" i="7"/>
  <c r="DS12" i="12" s="1"/>
  <c r="BP302" i="7"/>
  <c r="DS64" i="13" s="1"/>
  <c r="BP169" i="7"/>
  <c r="DS19" i="9" s="1"/>
  <c r="BP335" i="7"/>
  <c r="DS55" i="10" s="1"/>
  <c r="BP208" i="7"/>
  <c r="DS38" i="11" s="1"/>
  <c r="BP53" i="7"/>
  <c r="DS7" i="11" s="1"/>
  <c r="BP246" i="7"/>
  <c r="BP42" i="7"/>
  <c r="DS8" i="10" s="1"/>
  <c r="BP106" i="7"/>
  <c r="DS23" i="10" s="1"/>
  <c r="BP287" i="7"/>
  <c r="DS40" i="9" s="1"/>
  <c r="BP81" i="7"/>
  <c r="DS19" i="10" s="1"/>
  <c r="BP264" i="7"/>
  <c r="DS43" i="10" s="1"/>
  <c r="BP312" i="7"/>
  <c r="DS54" i="11" s="1"/>
  <c r="BP120" i="7"/>
  <c r="DS25" i="10" s="1"/>
  <c r="BP253" i="7"/>
  <c r="BP146" i="7"/>
  <c r="DS26" i="11" s="1"/>
  <c r="BP308" i="7"/>
  <c r="DS50" i="10" s="1"/>
  <c r="BP41" i="7"/>
  <c r="DS7" i="13" s="1"/>
  <c r="BP80" i="7"/>
  <c r="DS13" i="13" s="1"/>
  <c r="BP123" i="7"/>
  <c r="DS23" i="13" s="1"/>
  <c r="BP136" i="7"/>
  <c r="DS27" i="13" s="1"/>
  <c r="BP150" i="7"/>
  <c r="DS31" i="13" s="1"/>
  <c r="BP175" i="7"/>
  <c r="DS40" i="13" s="1"/>
  <c r="BP262" i="7"/>
  <c r="DS54" i="13" s="1"/>
  <c r="BP304" i="7"/>
  <c r="DS66" i="13" s="1"/>
  <c r="BP147" i="7"/>
  <c r="BP214" i="7"/>
  <c r="DS27" i="12" s="1"/>
  <c r="BP325" i="7"/>
  <c r="DS56" i="11" s="1"/>
  <c r="BP68" i="7"/>
  <c r="DS16" i="10" s="1"/>
  <c r="BP101" i="7"/>
  <c r="DS18" i="11" s="1"/>
  <c r="BP310" i="7"/>
  <c r="BP102" i="7"/>
  <c r="DS22" i="10" s="1"/>
  <c r="BP135" i="7"/>
  <c r="DS17" i="12" s="1"/>
  <c r="BP324" i="7"/>
  <c r="DS48" i="9" s="1"/>
  <c r="BP206" i="7"/>
  <c r="DS36" i="11" s="1"/>
  <c r="BP181" i="7"/>
  <c r="DS34" i="10" s="1"/>
  <c r="BP26" i="7"/>
  <c r="DS4" i="10" s="1"/>
  <c r="BP195" i="7"/>
  <c r="DS24" i="9" s="1"/>
  <c r="BP176" i="7"/>
  <c r="BP295" i="7"/>
  <c r="BP113" i="7"/>
  <c r="AZ133" i="7"/>
  <c r="CM23" i="11" s="1"/>
  <c r="AZ305" i="7"/>
  <c r="CM53" i="11" s="1"/>
  <c r="AZ281" i="7"/>
  <c r="CM60" i="13" s="1"/>
  <c r="AZ21" i="7"/>
  <c r="CM2" i="11" s="1"/>
  <c r="AZ33" i="7"/>
  <c r="CM6" i="10" s="1"/>
  <c r="AZ273" i="7"/>
  <c r="AZ169" i="7"/>
  <c r="CM19" i="9" s="1"/>
  <c r="AZ308" i="7"/>
  <c r="CM50" i="10" s="1"/>
  <c r="AZ304" i="7"/>
  <c r="CM66" i="13" s="1"/>
  <c r="AZ325" i="7"/>
  <c r="CM56" i="11" s="1"/>
  <c r="AZ101" i="7"/>
  <c r="CM18" i="11" s="1"/>
  <c r="AZ83" i="7"/>
  <c r="CM14" i="13" s="1"/>
  <c r="AZ239" i="7"/>
  <c r="CM31" i="9" s="1"/>
  <c r="AZ293" i="7"/>
  <c r="CM43" i="9" s="1"/>
  <c r="AZ321" i="7"/>
  <c r="CM55" i="11" s="1"/>
  <c r="AZ113" i="7"/>
  <c r="AZ284" i="7"/>
  <c r="CM46" i="10" s="1"/>
  <c r="BP124" i="7"/>
  <c r="DS21" i="11" s="1"/>
  <c r="BP145" i="7"/>
  <c r="DS25" i="11" s="1"/>
  <c r="BP116" i="7"/>
  <c r="DS15" i="12" s="1"/>
  <c r="BP290" i="7"/>
  <c r="DS50" i="11" s="1"/>
  <c r="BP248" i="7"/>
  <c r="DS31" i="12" s="1"/>
  <c r="F12" i="7"/>
  <c r="V12" i="7"/>
  <c r="AZ271" i="7"/>
  <c r="CM35" i="12" s="1"/>
  <c r="AZ196" i="7"/>
  <c r="CM43" i="13" s="1"/>
  <c r="AZ32" i="7"/>
  <c r="CM4" i="12" s="1"/>
  <c r="AZ57" i="7"/>
  <c r="CM13" i="10" s="1"/>
  <c r="AZ205" i="7"/>
  <c r="CM44" i="13" s="1"/>
  <c r="AZ50" i="7"/>
  <c r="CM6" i="11" s="1"/>
  <c r="AZ158" i="7"/>
  <c r="CM32" i="10" s="1"/>
  <c r="AZ224" i="7"/>
  <c r="CM42" i="11" s="1"/>
  <c r="AZ266" i="7"/>
  <c r="CM56" i="13" s="1"/>
  <c r="AZ190" i="7"/>
  <c r="CM32" i="11" s="1"/>
  <c r="AZ78" i="7"/>
  <c r="AZ232" i="7"/>
  <c r="AZ159" i="7"/>
  <c r="CM36" i="13" s="1"/>
  <c r="AZ202" i="7"/>
  <c r="CM22" i="12" s="1"/>
  <c r="AZ139" i="7"/>
  <c r="CM14" i="9" s="1"/>
  <c r="AZ30" i="7"/>
  <c r="CM3" i="12" s="1"/>
  <c r="AZ173" i="7"/>
  <c r="AZ35" i="7"/>
  <c r="CM7" i="10" s="1"/>
  <c r="AZ250" i="7"/>
  <c r="AZ74" i="7"/>
  <c r="CM13" i="11" s="1"/>
  <c r="AZ199" i="7"/>
  <c r="CM33" i="11" s="1"/>
  <c r="AZ15" i="7"/>
  <c r="CM1" i="11" s="1"/>
  <c r="AZ171" i="7"/>
  <c r="CM29" i="11" s="1"/>
  <c r="AZ242" i="7"/>
  <c r="CM32" i="9" s="1"/>
  <c r="AZ55" i="7"/>
  <c r="CM12" i="10" s="1"/>
  <c r="AZ258" i="7"/>
  <c r="CM42" i="10" s="1"/>
  <c r="AZ77" i="7"/>
  <c r="CM12" i="12" s="1"/>
  <c r="AZ302" i="7"/>
  <c r="CM64" i="13" s="1"/>
  <c r="AZ335" i="7"/>
  <c r="CM55" i="10" s="1"/>
  <c r="AZ208" i="7"/>
  <c r="CM38" i="11" s="1"/>
  <c r="AZ53" i="7"/>
  <c r="CM7" i="11" s="1"/>
  <c r="AZ246" i="7"/>
  <c r="AZ42" i="7"/>
  <c r="CM8" i="10" s="1"/>
  <c r="AZ106" i="7"/>
  <c r="CM23" i="10" s="1"/>
  <c r="AZ287" i="7"/>
  <c r="CM40" i="9" s="1"/>
  <c r="AZ81" i="7"/>
  <c r="CM19" i="10" s="1"/>
  <c r="AZ264" i="7"/>
  <c r="CM43" i="10" s="1"/>
  <c r="AZ312" i="7"/>
  <c r="CM54" i="11" s="1"/>
  <c r="AZ120" i="7"/>
  <c r="CM25" i="10" s="1"/>
  <c r="AZ253" i="7"/>
  <c r="AZ146" i="7"/>
  <c r="CM26" i="11" s="1"/>
  <c r="AZ41" i="7"/>
  <c r="CM7" i="13" s="1"/>
  <c r="AZ80" i="7"/>
  <c r="CM13" i="13" s="1"/>
  <c r="AZ123" i="7"/>
  <c r="CM23" i="13" s="1"/>
  <c r="AZ136" i="7"/>
  <c r="CM27" i="13" s="1"/>
  <c r="AZ150" i="7"/>
  <c r="CM31" i="13" s="1"/>
  <c r="AZ175" i="7"/>
  <c r="CM40" i="13" s="1"/>
  <c r="AZ262" i="7"/>
  <c r="CM54" i="13" s="1"/>
  <c r="AZ147" i="7"/>
  <c r="AZ214" i="7"/>
  <c r="CM27" i="12" s="1"/>
  <c r="AZ68" i="7"/>
  <c r="CM16" i="10" s="1"/>
  <c r="AZ310" i="7"/>
  <c r="AZ102" i="7"/>
  <c r="CM22" i="10" s="1"/>
  <c r="AZ135" i="7"/>
  <c r="CM17" i="12" s="1"/>
  <c r="AZ324" i="7"/>
  <c r="CM48" i="9" s="1"/>
  <c r="AZ206" i="7"/>
  <c r="CM36" i="11" s="1"/>
  <c r="AZ181" i="7"/>
  <c r="CM34" i="10" s="1"/>
  <c r="AZ277" i="7"/>
  <c r="CM46" i="11" s="1"/>
  <c r="AZ79" i="7"/>
  <c r="CM14" i="11" s="1"/>
  <c r="AZ26" i="7"/>
  <c r="CM4" i="10" s="1"/>
  <c r="AZ195" i="7"/>
  <c r="CM24" i="9" s="1"/>
  <c r="AZ280" i="7"/>
  <c r="CM47" i="11" s="1"/>
  <c r="AZ148" i="7"/>
  <c r="AZ176" i="7"/>
  <c r="AZ295" i="7"/>
  <c r="AZ94" i="7"/>
  <c r="CM9" i="9" s="1"/>
  <c r="BP82" i="7"/>
  <c r="DS15" i="11" s="1"/>
  <c r="BP216" i="7"/>
  <c r="DS37" i="10" s="1"/>
  <c r="BP184" i="7"/>
  <c r="DS41" i="13" s="1"/>
  <c r="BP31" i="7"/>
  <c r="DS5" i="11" s="1"/>
  <c r="BP22" i="7"/>
  <c r="DS3" i="11" s="1"/>
  <c r="BP252" i="7"/>
  <c r="BP170" i="7"/>
  <c r="DS39" i="13" s="1"/>
  <c r="BP270" i="7"/>
  <c r="DS57" i="13" s="1"/>
  <c r="BP219" i="7"/>
  <c r="BP334" i="7"/>
  <c r="DS54" i="10" s="1"/>
  <c r="BP237" i="7"/>
  <c r="DS51" i="13" s="1"/>
  <c r="BP153" i="7"/>
  <c r="DS18" i="12" s="1"/>
  <c r="BP221" i="7"/>
  <c r="BP240" i="7"/>
  <c r="DS30" i="12" s="1"/>
  <c r="BP155" i="7"/>
  <c r="DS33" i="13" s="1"/>
  <c r="BP160" i="7"/>
  <c r="DS19" i="12" s="1"/>
  <c r="BP13" i="7"/>
  <c r="DS1" i="10" s="1"/>
  <c r="BP108" i="7"/>
  <c r="DS13" i="12" s="1"/>
  <c r="BP141" i="7"/>
  <c r="DS30" i="10" s="1"/>
  <c r="BP192" i="7"/>
  <c r="BP151" i="7"/>
  <c r="DS31" i="10" s="1"/>
  <c r="BP137" i="7"/>
  <c r="DS13" i="9" s="1"/>
  <c r="BP185" i="7"/>
  <c r="DS21" i="12" s="1"/>
  <c r="BP282" i="7"/>
  <c r="DS48" i="11" s="1"/>
  <c r="BP227" i="7"/>
  <c r="DS38" i="10" s="1"/>
  <c r="BP29" i="7"/>
  <c r="DS4" i="13" s="1"/>
  <c r="BP244" i="7"/>
  <c r="DS52" i="13" s="1"/>
  <c r="BP47" i="7"/>
  <c r="DS10" i="10" s="1"/>
  <c r="BP332" i="7"/>
  <c r="BP166" i="7"/>
  <c r="DS28" i="11" s="1"/>
  <c r="BP144" i="7"/>
  <c r="BP39" i="7"/>
  <c r="DS3" i="9" s="1"/>
  <c r="BP72" i="7"/>
  <c r="DS18" i="10" s="1"/>
  <c r="BP223" i="7"/>
  <c r="DS28" i="12" s="1"/>
  <c r="BP48" i="7"/>
  <c r="DS9" i="13" s="1"/>
  <c r="BP191" i="7"/>
  <c r="DS36" i="10" s="1"/>
  <c r="BP307" i="7"/>
  <c r="DS67" i="13" s="1"/>
  <c r="BP45" i="7"/>
  <c r="DS9" i="10" s="1"/>
  <c r="BP201" i="7"/>
  <c r="DS34" i="11" s="1"/>
  <c r="BP112" i="7"/>
  <c r="BP275" i="7"/>
  <c r="BP28" i="7"/>
  <c r="DS3" i="13" s="1"/>
  <c r="BP71" i="7"/>
  <c r="DS12" i="13" s="1"/>
  <c r="BP121" i="7"/>
  <c r="DS22" i="13" s="1"/>
  <c r="BP131" i="7"/>
  <c r="DS26" i="13" s="1"/>
  <c r="BP149" i="7"/>
  <c r="DS30" i="13" s="1"/>
  <c r="BP162" i="7"/>
  <c r="DS37" i="13" s="1"/>
  <c r="BP220" i="7"/>
  <c r="DS46" i="13" s="1"/>
  <c r="BP303" i="7"/>
  <c r="DS65" i="13" s="1"/>
  <c r="BP43" i="7"/>
  <c r="DS7" i="12" s="1"/>
  <c r="BP211" i="7"/>
  <c r="DS25" i="12" s="1"/>
  <c r="BP313" i="7"/>
  <c r="DS52" i="10" s="1"/>
  <c r="BP17" i="7"/>
  <c r="DS1" i="9" s="1"/>
  <c r="BP225" i="7"/>
  <c r="DS28" i="9" s="1"/>
  <c r="BP95" i="7"/>
  <c r="DS10" i="9" s="1"/>
  <c r="BP132" i="7"/>
  <c r="DS28" i="10" s="1"/>
  <c r="BP288" i="7"/>
  <c r="DS41" i="9" s="1"/>
  <c r="BP56" i="7"/>
  <c r="DS8" i="11" s="1"/>
  <c r="BP167" i="7"/>
  <c r="DS33" i="10" s="1"/>
  <c r="BP63" i="7"/>
  <c r="DS14" i="10" s="1"/>
  <c r="BP318" i="7"/>
  <c r="BP122" i="7"/>
  <c r="DS26" i="10" s="1"/>
  <c r="BP263" i="7"/>
  <c r="DS55" i="13" s="1"/>
  <c r="BP327" i="7"/>
  <c r="DS70" i="13" s="1"/>
  <c r="BP67" i="7"/>
  <c r="BP331" i="7"/>
  <c r="DS39" i="12" s="1"/>
  <c r="BP75" i="7"/>
  <c r="BP109" i="7"/>
  <c r="DS19" i="11" s="1"/>
  <c r="BP285" i="7"/>
  <c r="BP70" i="7"/>
  <c r="DS11" i="12" s="1"/>
  <c r="BP315" i="7"/>
  <c r="BP76" i="7"/>
  <c r="BP289" i="7"/>
  <c r="DS42" i="9" s="1"/>
  <c r="BP257" i="7"/>
  <c r="DS35" i="9" s="1"/>
  <c r="AZ216" i="7"/>
  <c r="CM37" i="10" s="1"/>
  <c r="AZ145" i="7"/>
  <c r="CM25" i="11" s="1"/>
  <c r="AZ221" i="7"/>
  <c r="AZ332" i="7"/>
  <c r="AZ275" i="7"/>
  <c r="AZ313" i="7"/>
  <c r="CM52" i="10" s="1"/>
  <c r="AZ290" i="7"/>
  <c r="CM50" i="11" s="1"/>
  <c r="AZ248" i="7"/>
  <c r="CM31" i="12" s="1"/>
  <c r="BP85" i="7"/>
  <c r="DS16" i="11" s="1"/>
  <c r="BP178" i="7"/>
  <c r="F11" i="7"/>
  <c r="F17" i="7"/>
  <c r="F13" i="7"/>
  <c r="V11" i="7"/>
  <c r="V17" i="7"/>
  <c r="V13" i="7"/>
  <c r="AD11" i="7"/>
  <c r="AZ22" i="7"/>
  <c r="CM3" i="11" s="1"/>
  <c r="AZ170" i="7"/>
  <c r="CM39" i="13" s="1"/>
  <c r="AZ237" i="7"/>
  <c r="CM51" i="13" s="1"/>
  <c r="AZ160" i="7"/>
  <c r="CM19" i="12" s="1"/>
  <c r="AZ192" i="7"/>
  <c r="AZ282" i="7"/>
  <c r="CM48" i="11" s="1"/>
  <c r="AZ47" i="7"/>
  <c r="CM10" i="10" s="1"/>
  <c r="AZ39" i="7"/>
  <c r="CM3" i="9" s="1"/>
  <c r="AZ191" i="7"/>
  <c r="CM36" i="10" s="1"/>
  <c r="AZ112" i="7"/>
  <c r="AZ131" i="7"/>
  <c r="CM26" i="13" s="1"/>
  <c r="AZ162" i="7"/>
  <c r="CM37" i="13" s="1"/>
  <c r="AZ303" i="7"/>
  <c r="CM65" i="13" s="1"/>
  <c r="AZ95" i="7"/>
  <c r="CM10" i="9" s="1"/>
  <c r="AZ167" i="7"/>
  <c r="CM33" i="10" s="1"/>
  <c r="AZ122" i="7"/>
  <c r="CM26" i="10" s="1"/>
  <c r="AZ75" i="7"/>
  <c r="AZ70" i="7"/>
  <c r="CM11" i="12" s="1"/>
  <c r="BP115" i="7"/>
  <c r="DS20" i="13" s="1"/>
  <c r="BP12" i="7"/>
  <c r="BP233" i="7"/>
  <c r="DS49" i="13" s="1"/>
  <c r="BP212" i="7"/>
  <c r="DS26" i="12" s="1"/>
  <c r="BP336" i="7"/>
  <c r="DS58" i="11" s="1"/>
  <c r="BP226" i="7"/>
  <c r="DS29" i="12" s="1"/>
  <c r="BP52" i="7"/>
  <c r="DS11" i="10" s="1"/>
  <c r="BP86" i="7"/>
  <c r="BP247" i="7"/>
  <c r="DS41" i="10" s="1"/>
  <c r="BP127" i="7"/>
  <c r="BP204" i="7"/>
  <c r="DS23" i="12" s="1"/>
  <c r="BP164" i="7"/>
  <c r="DS27" i="11" s="1"/>
  <c r="BP317" i="7"/>
  <c r="BP98" i="7"/>
  <c r="DS11" i="9" s="1"/>
  <c r="BP311" i="7"/>
  <c r="DS51" i="10" s="1"/>
  <c r="BP49" i="7"/>
  <c r="DS9" i="12" s="1"/>
  <c r="BP229" i="7"/>
  <c r="DS29" i="9" s="1"/>
  <c r="BP286" i="7"/>
  <c r="DS49" i="11" s="1"/>
  <c r="BP163" i="7"/>
  <c r="DS18" i="9" s="1"/>
  <c r="BP268" i="7"/>
  <c r="DS37" i="9" s="1"/>
  <c r="BP203" i="7"/>
  <c r="DS35" i="11" s="1"/>
  <c r="BP234" i="7"/>
  <c r="DS50" i="13" s="1"/>
  <c r="BP330" i="7"/>
  <c r="DS57" i="11" s="1"/>
  <c r="BP59" i="7"/>
  <c r="DS4" i="9" s="1"/>
  <c r="BP292" i="7"/>
  <c r="DS51" i="11" s="1"/>
  <c r="BP111" i="7"/>
  <c r="BP23" i="7"/>
  <c r="DS4" i="11" s="1"/>
  <c r="BP61" i="7"/>
  <c r="DS10" i="11" s="1"/>
  <c r="BP168" i="7"/>
  <c r="BP138" i="7"/>
  <c r="DS29" i="10" s="1"/>
  <c r="BP291" i="7"/>
  <c r="DS61" i="13" s="1"/>
  <c r="BP40" i="7"/>
  <c r="BP194" i="7"/>
  <c r="BP18" i="7"/>
  <c r="BP265" i="7"/>
  <c r="DS36" i="9" s="1"/>
  <c r="BP20" i="7"/>
  <c r="DS2" i="13" s="1"/>
  <c r="BP54" i="7"/>
  <c r="DS11" i="13" s="1"/>
  <c r="BP105" i="7"/>
  <c r="DS18" i="13" s="1"/>
  <c r="BP128" i="7"/>
  <c r="DS25" i="13" s="1"/>
  <c r="BP143" i="7"/>
  <c r="DS29" i="13" s="1"/>
  <c r="BP157" i="7"/>
  <c r="DS35" i="13" s="1"/>
  <c r="BP215" i="7"/>
  <c r="DS45" i="13" s="1"/>
  <c r="BP296" i="7"/>
  <c r="DS62" i="13" s="1"/>
  <c r="BP37" i="7"/>
  <c r="DS6" i="12" s="1"/>
  <c r="BP180" i="7"/>
  <c r="DS31" i="11" s="1"/>
  <c r="BP260" i="7"/>
  <c r="DS33" i="12" s="1"/>
  <c r="BP333" i="7"/>
  <c r="DS53" i="10" s="1"/>
  <c r="BP161" i="7"/>
  <c r="DS17" i="9" s="1"/>
  <c r="BP24" i="7"/>
  <c r="DS3" i="10" s="1"/>
  <c r="BP118" i="7"/>
  <c r="DS16" i="12" s="1"/>
  <c r="BP230" i="7"/>
  <c r="DS43" i="11" s="1"/>
  <c r="BP16" i="7"/>
  <c r="DS2" i="10" s="1"/>
  <c r="BP119" i="7"/>
  <c r="DS21" i="13" s="1"/>
  <c r="BP279" i="7"/>
  <c r="DS45" i="10" s="1"/>
  <c r="BP300" i="7"/>
  <c r="DS44" i="9" s="1"/>
  <c r="BP107" i="7"/>
  <c r="DS19" i="13" s="1"/>
  <c r="BP228" i="7"/>
  <c r="DS48" i="13" s="1"/>
  <c r="BP309" i="7"/>
  <c r="DS45" i="9" s="1"/>
  <c r="BP14" i="7"/>
  <c r="DS2" i="12" s="1"/>
  <c r="BP44" i="7"/>
  <c r="DS8" i="12" s="1"/>
  <c r="BP210" i="7"/>
  <c r="DS24" i="12" s="1"/>
  <c r="BP323" i="7"/>
  <c r="DS47" i="9" s="1"/>
  <c r="BP93" i="7"/>
  <c r="DS8" i="9" s="1"/>
  <c r="BP249" i="7"/>
  <c r="BP213" i="7"/>
  <c r="BP62" i="7"/>
  <c r="DS11" i="11" s="1"/>
  <c r="BP274" i="7"/>
  <c r="DS38" i="9" s="1"/>
  <c r="BP236" i="7"/>
  <c r="DS30" i="9" s="1"/>
  <c r="L347" i="1"/>
  <c r="AL11" i="7"/>
  <c r="L344" i="1"/>
  <c r="AL17" i="7"/>
  <c r="L345" i="1"/>
  <c r="AL13" i="7"/>
  <c r="M348" i="1"/>
  <c r="AP19" i="7"/>
  <c r="M346" i="1"/>
  <c r="AP15" i="7"/>
  <c r="N347" i="1"/>
  <c r="AT11" i="7"/>
  <c r="N344" i="1"/>
  <c r="AT17" i="7"/>
  <c r="N345" i="1"/>
  <c r="AT13" i="7"/>
  <c r="BD323" i="7"/>
  <c r="CU47" i="9" s="1"/>
  <c r="BD311" i="7"/>
  <c r="CU51" i="10" s="1"/>
  <c r="BD251" i="7"/>
  <c r="CU34" i="9" s="1"/>
  <c r="BD239" i="7"/>
  <c r="CU31" i="9" s="1"/>
  <c r="BD195" i="7"/>
  <c r="CU24" i="9" s="1"/>
  <c r="BD191" i="7"/>
  <c r="CU36" i="10" s="1"/>
  <c r="BD59" i="7"/>
  <c r="CU4" i="9" s="1"/>
  <c r="P348" i="1"/>
  <c r="BB19" i="7"/>
  <c r="P346" i="1"/>
  <c r="BB15" i="7"/>
  <c r="Q347" i="1"/>
  <c r="BF11" i="7"/>
  <c r="BH321" i="7"/>
  <c r="DC55" i="11" s="1"/>
  <c r="BH305" i="7"/>
  <c r="DC53" i="11" s="1"/>
  <c r="BH293" i="7"/>
  <c r="DC43" i="9" s="1"/>
  <c r="BH225" i="7"/>
  <c r="DC28" i="9" s="1"/>
  <c r="BH145" i="7"/>
  <c r="DC25" i="11" s="1"/>
  <c r="BH137" i="7"/>
  <c r="DC13" i="9" s="1"/>
  <c r="BH85" i="7"/>
  <c r="DC16" i="11" s="1"/>
  <c r="BH65" i="7"/>
  <c r="DC15" i="10" s="1"/>
  <c r="BH41" i="7"/>
  <c r="DC7" i="13" s="1"/>
  <c r="Q344" i="1"/>
  <c r="BF17" i="7"/>
  <c r="Q345" i="1"/>
  <c r="BF13" i="7"/>
  <c r="BL335" i="7"/>
  <c r="DK55" i="10" s="1"/>
  <c r="BL239" i="7"/>
  <c r="DK31" i="9" s="1"/>
  <c r="BL179" i="7"/>
  <c r="DK20" i="12" s="1"/>
  <c r="R348" i="1"/>
  <c r="BJ19" i="7"/>
  <c r="R346" i="1"/>
  <c r="BJ15" i="7"/>
  <c r="M343" i="1"/>
  <c r="F60" i="2" s="1"/>
  <c r="AP12" i="7"/>
  <c r="BD300" i="7"/>
  <c r="CU44" i="9" s="1"/>
  <c r="BD264" i="7"/>
  <c r="CU43" i="10" s="1"/>
  <c r="BD248" i="7"/>
  <c r="CU31" i="12" s="1"/>
  <c r="BD220" i="7"/>
  <c r="CU46" i="13" s="1"/>
  <c r="BD124" i="7"/>
  <c r="CU21" i="11" s="1"/>
  <c r="BD60" i="7"/>
  <c r="CU9" i="11" s="1"/>
  <c r="P343" i="1"/>
  <c r="BB12" i="7"/>
  <c r="BH290" i="7"/>
  <c r="DC50" i="11" s="1"/>
  <c r="BH262" i="7"/>
  <c r="DC54" i="13" s="1"/>
  <c r="BH246" i="7"/>
  <c r="BH230" i="7"/>
  <c r="DC43" i="11" s="1"/>
  <c r="BH186" i="7"/>
  <c r="DC42" i="13" s="1"/>
  <c r="BL264" i="7"/>
  <c r="DK43" i="10" s="1"/>
  <c r="BL248" i="7"/>
  <c r="DK31" i="12" s="1"/>
  <c r="BL236" i="7"/>
  <c r="DK30" i="9" s="1"/>
  <c r="BL156" i="7"/>
  <c r="DK34" i="13" s="1"/>
  <c r="BL124" i="7"/>
  <c r="DK21" i="11" s="1"/>
  <c r="BL100" i="7"/>
  <c r="DK21" i="10" s="1"/>
  <c r="BL60" i="7"/>
  <c r="DK9" i="11" s="1"/>
  <c r="R343" i="1"/>
  <c r="BJ12" i="7"/>
  <c r="AH11" i="7"/>
  <c r="L348" i="1"/>
  <c r="AL19" i="7"/>
  <c r="L346" i="1"/>
  <c r="AL15" i="7"/>
  <c r="M347" i="1"/>
  <c r="AP11" i="7"/>
  <c r="M344" i="1"/>
  <c r="AP17" i="7"/>
  <c r="M345" i="1"/>
  <c r="AP13" i="7"/>
  <c r="N348" i="1"/>
  <c r="AT19" i="7"/>
  <c r="N346" i="1"/>
  <c r="AT15" i="7"/>
  <c r="P347" i="1"/>
  <c r="BB11" i="7"/>
  <c r="BD321" i="7"/>
  <c r="CU55" i="11" s="1"/>
  <c r="BD293" i="7"/>
  <c r="CU43" i="9" s="1"/>
  <c r="BD85" i="7"/>
  <c r="CU16" i="11" s="1"/>
  <c r="P344" i="1"/>
  <c r="BB17" i="7"/>
  <c r="P345" i="1"/>
  <c r="BB13" i="7"/>
  <c r="BH335" i="7"/>
  <c r="DC55" i="10" s="1"/>
  <c r="BH267" i="7"/>
  <c r="DC44" i="10" s="1"/>
  <c r="BH239" i="7"/>
  <c r="DC31" i="9" s="1"/>
  <c r="BH179" i="7"/>
  <c r="DC20" i="12" s="1"/>
  <c r="BH27" i="7"/>
  <c r="DC5" i="10" s="1"/>
  <c r="Q348" i="1"/>
  <c r="BF19" i="7"/>
  <c r="Q346" i="1"/>
  <c r="BF15" i="7"/>
  <c r="R347" i="1"/>
  <c r="BJ11" i="7"/>
  <c r="BL297" i="7"/>
  <c r="DK63" i="13" s="1"/>
  <c r="BL293" i="7"/>
  <c r="DK43" i="9" s="1"/>
  <c r="BL145" i="7"/>
  <c r="DK25" i="11" s="1"/>
  <c r="BL137" i="7"/>
  <c r="DK13" i="9" s="1"/>
  <c r="BL85" i="7"/>
  <c r="DK16" i="11" s="1"/>
  <c r="BL65" i="7"/>
  <c r="DK15" i="10" s="1"/>
  <c r="BL41" i="7"/>
  <c r="DK7" i="13" s="1"/>
  <c r="R344" i="1"/>
  <c r="BJ17" i="7"/>
  <c r="R345" i="1"/>
  <c r="BJ13" i="7"/>
  <c r="L343" i="1"/>
  <c r="E60" i="2" s="1"/>
  <c r="AL12" i="7"/>
  <c r="N343" i="1"/>
  <c r="G60" i="2" s="1"/>
  <c r="AT12" i="7"/>
  <c r="BD302" i="7"/>
  <c r="CU64" i="13" s="1"/>
  <c r="BD290" i="7"/>
  <c r="CU50" i="11" s="1"/>
  <c r="BD262" i="7"/>
  <c r="CU54" i="13" s="1"/>
  <c r="BD246" i="7"/>
  <c r="BD242" i="7"/>
  <c r="CU32" i="9" s="1"/>
  <c r="BD230" i="7"/>
  <c r="CU43" i="11" s="1"/>
  <c r="BD198" i="7"/>
  <c r="CU26" i="9" s="1"/>
  <c r="BD186" i="7"/>
  <c r="CU42" i="13" s="1"/>
  <c r="BH320" i="7"/>
  <c r="DC68" i="13" s="1"/>
  <c r="BH304" i="7"/>
  <c r="DC66" i="13" s="1"/>
  <c r="BH292" i="7"/>
  <c r="DC51" i="11" s="1"/>
  <c r="BH284" i="7"/>
  <c r="DC46" i="10" s="1"/>
  <c r="BH264" i="7"/>
  <c r="DC43" i="10" s="1"/>
  <c r="BH248" i="7"/>
  <c r="DC31" i="12" s="1"/>
  <c r="BH236" i="7"/>
  <c r="DC30" i="9" s="1"/>
  <c r="BH220" i="7"/>
  <c r="DC46" i="13" s="1"/>
  <c r="BH156" i="7"/>
  <c r="DC34" i="13" s="1"/>
  <c r="BH128" i="7"/>
  <c r="DC25" i="13" s="1"/>
  <c r="BH124" i="7"/>
  <c r="DC21" i="11" s="1"/>
  <c r="BH100" i="7"/>
  <c r="DC21" i="10" s="1"/>
  <c r="BH60" i="7"/>
  <c r="DC9" i="11" s="1"/>
  <c r="Q343" i="1"/>
  <c r="BF12" i="7"/>
  <c r="BL302" i="7"/>
  <c r="DK64" i="13" s="1"/>
  <c r="BL290" i="7"/>
  <c r="DK50" i="11" s="1"/>
  <c r="BL262" i="7"/>
  <c r="DK54" i="13" s="1"/>
  <c r="BL246" i="7"/>
  <c r="BL202" i="7"/>
  <c r="DK22" i="12" s="1"/>
  <c r="BL198" i="7"/>
  <c r="DK26" i="9" s="1"/>
  <c r="BL186" i="7"/>
  <c r="DK42" i="13" s="1"/>
  <c r="BL178" i="7"/>
  <c r="BL26" i="7"/>
  <c r="DK4" i="10" s="1"/>
  <c r="BD330" i="7"/>
  <c r="CU57" i="11" s="1"/>
  <c r="BH148" i="7"/>
  <c r="BH36" i="7"/>
  <c r="DC5" i="12" s="1"/>
  <c r="BL278" i="7"/>
  <c r="DK59" i="13" s="1"/>
  <c r="S345" i="1"/>
  <c r="S344" i="1"/>
  <c r="O346" i="1"/>
  <c r="O345" i="1"/>
  <c r="O344" i="1"/>
  <c r="S343" i="1"/>
  <c r="O343" i="1"/>
  <c r="H60" i="2" s="1"/>
  <c r="S348" i="1"/>
  <c r="S347" i="1"/>
  <c r="O348" i="1"/>
  <c r="O347" i="1"/>
  <c r="S346" i="1"/>
  <c r="N12" i="7"/>
  <c r="N11" i="7"/>
  <c r="N17" i="7"/>
  <c r="N13" i="7"/>
  <c r="N19" i="7"/>
  <c r="N15" i="7"/>
  <c r="J17" i="7"/>
  <c r="J13" i="7"/>
  <c r="J19" i="7"/>
  <c r="J15" i="7"/>
  <c r="J11" i="7"/>
  <c r="J12" i="7"/>
  <c r="AU12" i="7" l="1"/>
  <c r="BG19" i="7"/>
  <c r="AQ13" i="7"/>
  <c r="AM12" i="7"/>
  <c r="K19" i="7"/>
  <c r="O19" i="7"/>
  <c r="G13" i="7"/>
  <c r="BK17" i="7"/>
  <c r="BG207" i="7"/>
  <c r="W13" i="7"/>
  <c r="BK11" i="7"/>
  <c r="BK326" i="7"/>
  <c r="BK310" i="7"/>
  <c r="BK294" i="7"/>
  <c r="BK278" i="7"/>
  <c r="BK262" i="7"/>
  <c r="BK246" i="7"/>
  <c r="BK230" i="7"/>
  <c r="BL230" i="7" s="1"/>
  <c r="DK43" i="11" s="1"/>
  <c r="BK214" i="7"/>
  <c r="BK198" i="7"/>
  <c r="BK182" i="7"/>
  <c r="BK166" i="7"/>
  <c r="BK150" i="7"/>
  <c r="BL150" i="7" s="1"/>
  <c r="DK31" i="13" s="1"/>
  <c r="BK134" i="7"/>
  <c r="BK118" i="7"/>
  <c r="BK102" i="7"/>
  <c r="BK86" i="7"/>
  <c r="BK70" i="7"/>
  <c r="BK54" i="7"/>
  <c r="BK38" i="7"/>
  <c r="BK22" i="7"/>
  <c r="BK335" i="7"/>
  <c r="BK319" i="7"/>
  <c r="BK303" i="7"/>
  <c r="BK287" i="7"/>
  <c r="BK271" i="7"/>
  <c r="BK255" i="7"/>
  <c r="BK239" i="7"/>
  <c r="BK223" i="7"/>
  <c r="BK207" i="7"/>
  <c r="BK191" i="7"/>
  <c r="BK175" i="7"/>
  <c r="BK159" i="7"/>
  <c r="BK143" i="7"/>
  <c r="BK127" i="7"/>
  <c r="BK111" i="7"/>
  <c r="BK95" i="7"/>
  <c r="BK79" i="7"/>
  <c r="BK63" i="7"/>
  <c r="BK47" i="7"/>
  <c r="BK31" i="7"/>
  <c r="BK336" i="7"/>
  <c r="BK320" i="7"/>
  <c r="BK304" i="7"/>
  <c r="BK288" i="7"/>
  <c r="BK272" i="7"/>
  <c r="BK256" i="7"/>
  <c r="BK240" i="7"/>
  <c r="BK224" i="7"/>
  <c r="BK208" i="7"/>
  <c r="BK192" i="7"/>
  <c r="BK176" i="7"/>
  <c r="BK160" i="7"/>
  <c r="BK144" i="7"/>
  <c r="BK128" i="7"/>
  <c r="BK112" i="7"/>
  <c r="BK96" i="7"/>
  <c r="BK80" i="7"/>
  <c r="BK64" i="7"/>
  <c r="BK48" i="7"/>
  <c r="BK32" i="7"/>
  <c r="BK16" i="7"/>
  <c r="BK325" i="7"/>
  <c r="BK309" i="7"/>
  <c r="BK330" i="7"/>
  <c r="BL330" i="7" s="1"/>
  <c r="DK57" i="11" s="1"/>
  <c r="BK314" i="7"/>
  <c r="BK298" i="7"/>
  <c r="BK282" i="7"/>
  <c r="BL282" i="7" s="1"/>
  <c r="DK48" i="11" s="1"/>
  <c r="BK266" i="7"/>
  <c r="BL266" i="7" s="1"/>
  <c r="DK56" i="13" s="1"/>
  <c r="BK250" i="7"/>
  <c r="BL250" i="7" s="1"/>
  <c r="BK234" i="7"/>
  <c r="BL234" i="7" s="1"/>
  <c r="DK50" i="13" s="1"/>
  <c r="BK218" i="7"/>
  <c r="BK202" i="7"/>
  <c r="BK186" i="7"/>
  <c r="BK170" i="7"/>
  <c r="BK154" i="7"/>
  <c r="BK138" i="7"/>
  <c r="BL138" i="7" s="1"/>
  <c r="DK29" i="10" s="1"/>
  <c r="BK122" i="7"/>
  <c r="BK106" i="7"/>
  <c r="BK90" i="7"/>
  <c r="BK74" i="7"/>
  <c r="BK58" i="7"/>
  <c r="BK42" i="7"/>
  <c r="BK26" i="7"/>
  <c r="BK323" i="7"/>
  <c r="BK307" i="7"/>
  <c r="BK291" i="7"/>
  <c r="BK275" i="7"/>
  <c r="BK259" i="7"/>
  <c r="BK243" i="7"/>
  <c r="BK227" i="7"/>
  <c r="BK211" i="7"/>
  <c r="BK195" i="7"/>
  <c r="BK179" i="7"/>
  <c r="BK163" i="7"/>
  <c r="BK147" i="7"/>
  <c r="BK131" i="7"/>
  <c r="BK115" i="7"/>
  <c r="BK99" i="7"/>
  <c r="BK83" i="7"/>
  <c r="BK67" i="7"/>
  <c r="BK51" i="7"/>
  <c r="BK35" i="7"/>
  <c r="BK324" i="7"/>
  <c r="BK308" i="7"/>
  <c r="BK292" i="7"/>
  <c r="BK276" i="7"/>
  <c r="BK260" i="7"/>
  <c r="BK244" i="7"/>
  <c r="BK228" i="7"/>
  <c r="BK212" i="7"/>
  <c r="BK196" i="7"/>
  <c r="BK180" i="7"/>
  <c r="BK164" i="7"/>
  <c r="BK148" i="7"/>
  <c r="BK132" i="7"/>
  <c r="BK116" i="7"/>
  <c r="BK100" i="7"/>
  <c r="BK84" i="7"/>
  <c r="BK68" i="7"/>
  <c r="BK52" i="7"/>
  <c r="BK36" i="7"/>
  <c r="BK20" i="7"/>
  <c r="BK334" i="7"/>
  <c r="BL334" i="7" s="1"/>
  <c r="DK54" i="10" s="1"/>
  <c r="BK318" i="7"/>
  <c r="BK302" i="7"/>
  <c r="BK286" i="7"/>
  <c r="BL286" i="7" s="1"/>
  <c r="DK49" i="11" s="1"/>
  <c r="BK270" i="7"/>
  <c r="BL270" i="7" s="1"/>
  <c r="DK57" i="13" s="1"/>
  <c r="BK254" i="7"/>
  <c r="BL254" i="7" s="1"/>
  <c r="BK238" i="7"/>
  <c r="BL238" i="7" s="1"/>
  <c r="BK222" i="7"/>
  <c r="BK206" i="7"/>
  <c r="BK190" i="7"/>
  <c r="BK174" i="7"/>
  <c r="BK158" i="7"/>
  <c r="BK142" i="7"/>
  <c r="BK126" i="7"/>
  <c r="BK110" i="7"/>
  <c r="BK94" i="7"/>
  <c r="BK78" i="7"/>
  <c r="BK62" i="7"/>
  <c r="BK46" i="7"/>
  <c r="BK30" i="7"/>
  <c r="BK14" i="7"/>
  <c r="BL14" i="7" s="1"/>
  <c r="DK2" i="12" s="1"/>
  <c r="BK327" i="7"/>
  <c r="BK311" i="7"/>
  <c r="BK295" i="7"/>
  <c r="BK279" i="7"/>
  <c r="BK263" i="7"/>
  <c r="BK247" i="7"/>
  <c r="BK231" i="7"/>
  <c r="BK215" i="7"/>
  <c r="BK199" i="7"/>
  <c r="BK183" i="7"/>
  <c r="BK167" i="7"/>
  <c r="BK151" i="7"/>
  <c r="BK135" i="7"/>
  <c r="BK119" i="7"/>
  <c r="BK103" i="7"/>
  <c r="BK87" i="7"/>
  <c r="BK71" i="7"/>
  <c r="BK55" i="7"/>
  <c r="BK39" i="7"/>
  <c r="BK23" i="7"/>
  <c r="BK328" i="7"/>
  <c r="BK312" i="7"/>
  <c r="BK296" i="7"/>
  <c r="BK280" i="7"/>
  <c r="BK264" i="7"/>
  <c r="BK248" i="7"/>
  <c r="BK232" i="7"/>
  <c r="BK216" i="7"/>
  <c r="BK200" i="7"/>
  <c r="BK184" i="7"/>
  <c r="BK168" i="7"/>
  <c r="BK152" i="7"/>
  <c r="BK136" i="7"/>
  <c r="BK120" i="7"/>
  <c r="BK104" i="7"/>
  <c r="BK88" i="7"/>
  <c r="BK72" i="7"/>
  <c r="BK56" i="7"/>
  <c r="BK40" i="7"/>
  <c r="BK24" i="7"/>
  <c r="BK322" i="7"/>
  <c r="BK306" i="7"/>
  <c r="BK290" i="7"/>
  <c r="BK274" i="7"/>
  <c r="BL274" i="7" s="1"/>
  <c r="DK38" i="9" s="1"/>
  <c r="BK258" i="7"/>
  <c r="BL258" i="7" s="1"/>
  <c r="DK42" i="10" s="1"/>
  <c r="BK242" i="7"/>
  <c r="BL242" i="7" s="1"/>
  <c r="DK32" i="9" s="1"/>
  <c r="BK226" i="7"/>
  <c r="BK210" i="7"/>
  <c r="BK194" i="7"/>
  <c r="BK178" i="7"/>
  <c r="BK162" i="7"/>
  <c r="BK146" i="7"/>
  <c r="BK130" i="7"/>
  <c r="BK114" i="7"/>
  <c r="BK98" i="7"/>
  <c r="BK82" i="7"/>
  <c r="BK66" i="7"/>
  <c r="BK50" i="7"/>
  <c r="BK34" i="7"/>
  <c r="BK18" i="7"/>
  <c r="BL18" i="7" s="1"/>
  <c r="BK331" i="7"/>
  <c r="BK315" i="7"/>
  <c r="BK299" i="7"/>
  <c r="BK283" i="7"/>
  <c r="BK267" i="7"/>
  <c r="BK251" i="7"/>
  <c r="BK235" i="7"/>
  <c r="BK219" i="7"/>
  <c r="BK203" i="7"/>
  <c r="BK187" i="7"/>
  <c r="BK171" i="7"/>
  <c r="BK155" i="7"/>
  <c r="BK139" i="7"/>
  <c r="BK123" i="7"/>
  <c r="BK107" i="7"/>
  <c r="BK91" i="7"/>
  <c r="BK75" i="7"/>
  <c r="BK59" i="7"/>
  <c r="BK43" i="7"/>
  <c r="BK27" i="7"/>
  <c r="BK332" i="7"/>
  <c r="BK316" i="7"/>
  <c r="BK300" i="7"/>
  <c r="BK284" i="7"/>
  <c r="BK268" i="7"/>
  <c r="BK252" i="7"/>
  <c r="BK236" i="7"/>
  <c r="BK220" i="7"/>
  <c r="BK204" i="7"/>
  <c r="BK188" i="7"/>
  <c r="BK172" i="7"/>
  <c r="BK156" i="7"/>
  <c r="BK140" i="7"/>
  <c r="BK124" i="7"/>
  <c r="BK108" i="7"/>
  <c r="BK92" i="7"/>
  <c r="BK76" i="7"/>
  <c r="BK60" i="7"/>
  <c r="BK44" i="7"/>
  <c r="BK28" i="7"/>
  <c r="AQ11" i="7"/>
  <c r="AQ333" i="7"/>
  <c r="AQ317" i="7"/>
  <c r="AQ301" i="7"/>
  <c r="AQ285" i="7"/>
  <c r="AQ269" i="7"/>
  <c r="AQ253" i="7"/>
  <c r="AQ237" i="7"/>
  <c r="AQ221" i="7"/>
  <c r="AQ205" i="7"/>
  <c r="AQ189" i="7"/>
  <c r="AQ173" i="7"/>
  <c r="AQ157" i="7"/>
  <c r="AQ141" i="7"/>
  <c r="AQ125" i="7"/>
  <c r="AQ109" i="7"/>
  <c r="AQ93" i="7"/>
  <c r="AQ77" i="7"/>
  <c r="AQ61" i="7"/>
  <c r="AQ45" i="7"/>
  <c r="AQ29" i="7"/>
  <c r="AQ326" i="7"/>
  <c r="AQ310" i="7"/>
  <c r="AQ294" i="7"/>
  <c r="AQ278" i="7"/>
  <c r="AQ262" i="7"/>
  <c r="AQ246" i="7"/>
  <c r="AQ230" i="7"/>
  <c r="AQ214" i="7"/>
  <c r="AQ198" i="7"/>
  <c r="AQ182" i="7"/>
  <c r="AR182" i="7" s="1"/>
  <c r="BW35" i="10" s="1"/>
  <c r="AQ166" i="7"/>
  <c r="AQ150" i="7"/>
  <c r="AQ134" i="7"/>
  <c r="AQ118" i="7"/>
  <c r="AQ102" i="7"/>
  <c r="AQ86" i="7"/>
  <c r="AQ70" i="7"/>
  <c r="AQ54" i="7"/>
  <c r="AQ38" i="7"/>
  <c r="AQ22" i="7"/>
  <c r="AQ327" i="7"/>
  <c r="AQ311" i="7"/>
  <c r="AQ295" i="7"/>
  <c r="AQ279" i="7"/>
  <c r="AQ263" i="7"/>
  <c r="AQ247" i="7"/>
  <c r="AQ231" i="7"/>
  <c r="AQ215" i="7"/>
  <c r="AQ199" i="7"/>
  <c r="AQ183" i="7"/>
  <c r="AQ167" i="7"/>
  <c r="AQ151" i="7"/>
  <c r="AQ135" i="7"/>
  <c r="AQ119" i="7"/>
  <c r="AQ103" i="7"/>
  <c r="AQ87" i="7"/>
  <c r="AQ71" i="7"/>
  <c r="AQ55" i="7"/>
  <c r="AQ39" i="7"/>
  <c r="AQ23" i="7"/>
  <c r="AQ336" i="7"/>
  <c r="AQ320" i="7"/>
  <c r="AQ304" i="7"/>
  <c r="AQ288" i="7"/>
  <c r="AQ272" i="7"/>
  <c r="AQ256" i="7"/>
  <c r="AQ240" i="7"/>
  <c r="AQ224" i="7"/>
  <c r="AQ208" i="7"/>
  <c r="AQ192" i="7"/>
  <c r="AQ176" i="7"/>
  <c r="AQ160" i="7"/>
  <c r="AQ144" i="7"/>
  <c r="AQ128" i="7"/>
  <c r="AQ112" i="7"/>
  <c r="AQ96" i="7"/>
  <c r="AQ80" i="7"/>
  <c r="AQ64" i="7"/>
  <c r="AQ48" i="7"/>
  <c r="AQ32" i="7"/>
  <c r="AQ321" i="7"/>
  <c r="AQ305" i="7"/>
  <c r="AQ289" i="7"/>
  <c r="AQ273" i="7"/>
  <c r="AQ257" i="7"/>
  <c r="AQ241" i="7"/>
  <c r="AQ225" i="7"/>
  <c r="AQ209" i="7"/>
  <c r="AQ193" i="7"/>
  <c r="AQ177" i="7"/>
  <c r="AQ161" i="7"/>
  <c r="AQ145" i="7"/>
  <c r="AQ129" i="7"/>
  <c r="AQ113" i="7"/>
  <c r="AQ97" i="7"/>
  <c r="AQ81" i="7"/>
  <c r="AQ65" i="7"/>
  <c r="AQ49" i="7"/>
  <c r="AQ33" i="7"/>
  <c r="AQ14" i="7"/>
  <c r="AQ330" i="7"/>
  <c r="AR330" i="7" s="1"/>
  <c r="BW57" i="11" s="1"/>
  <c r="AQ314" i="7"/>
  <c r="AQ298" i="7"/>
  <c r="AQ282" i="7"/>
  <c r="AQ266" i="7"/>
  <c r="AQ250" i="7"/>
  <c r="AQ234" i="7"/>
  <c r="AQ218" i="7"/>
  <c r="AQ202" i="7"/>
  <c r="AQ186" i="7"/>
  <c r="AQ170" i="7"/>
  <c r="AQ154" i="7"/>
  <c r="AQ138" i="7"/>
  <c r="AQ122" i="7"/>
  <c r="AQ106" i="7"/>
  <c r="AQ90" i="7"/>
  <c r="AQ74" i="7"/>
  <c r="AQ58" i="7"/>
  <c r="AQ42" i="7"/>
  <c r="AQ26" i="7"/>
  <c r="AQ331" i="7"/>
  <c r="AQ315" i="7"/>
  <c r="AQ299" i="7"/>
  <c r="AQ283" i="7"/>
  <c r="AQ267" i="7"/>
  <c r="AQ251" i="7"/>
  <c r="AQ235" i="7"/>
  <c r="AQ219" i="7"/>
  <c r="AQ203" i="7"/>
  <c r="AQ187" i="7"/>
  <c r="AQ171" i="7"/>
  <c r="AQ155" i="7"/>
  <c r="AQ139" i="7"/>
  <c r="AQ123" i="7"/>
  <c r="AQ107" i="7"/>
  <c r="AQ91" i="7"/>
  <c r="AQ75" i="7"/>
  <c r="AQ59" i="7"/>
  <c r="AQ43" i="7"/>
  <c r="AQ27" i="7"/>
  <c r="AQ324" i="7"/>
  <c r="AQ308" i="7"/>
  <c r="AQ292" i="7"/>
  <c r="AQ276" i="7"/>
  <c r="AQ260" i="7"/>
  <c r="AQ244" i="7"/>
  <c r="AQ228" i="7"/>
  <c r="AQ212" i="7"/>
  <c r="AQ196" i="7"/>
  <c r="AQ180" i="7"/>
  <c r="AQ164" i="7"/>
  <c r="AQ148" i="7"/>
  <c r="AQ132" i="7"/>
  <c r="AQ116" i="7"/>
  <c r="AQ100" i="7"/>
  <c r="AQ84" i="7"/>
  <c r="AQ68" i="7"/>
  <c r="AQ52" i="7"/>
  <c r="AQ36" i="7"/>
  <c r="AQ20" i="7"/>
  <c r="AQ325" i="7"/>
  <c r="AQ309" i="7"/>
  <c r="AQ293" i="7"/>
  <c r="AQ277" i="7"/>
  <c r="AQ261" i="7"/>
  <c r="AQ245" i="7"/>
  <c r="AQ229" i="7"/>
  <c r="AQ213" i="7"/>
  <c r="AQ197" i="7"/>
  <c r="AQ181" i="7"/>
  <c r="AQ165" i="7"/>
  <c r="AQ149" i="7"/>
  <c r="AQ133" i="7"/>
  <c r="AQ117" i="7"/>
  <c r="AQ101" i="7"/>
  <c r="AQ85" i="7"/>
  <c r="AQ69" i="7"/>
  <c r="AQ53" i="7"/>
  <c r="AQ37" i="7"/>
  <c r="AQ21" i="7"/>
  <c r="AQ334" i="7"/>
  <c r="AQ318" i="7"/>
  <c r="AQ302" i="7"/>
  <c r="AQ286" i="7"/>
  <c r="AQ270" i="7"/>
  <c r="AQ254" i="7"/>
  <c r="AQ238" i="7"/>
  <c r="AQ222" i="7"/>
  <c r="AQ206" i="7"/>
  <c r="AQ190" i="7"/>
  <c r="AQ174" i="7"/>
  <c r="AQ158" i="7"/>
  <c r="AQ142" i="7"/>
  <c r="AQ126" i="7"/>
  <c r="AQ110" i="7"/>
  <c r="AQ94" i="7"/>
  <c r="AQ78" i="7"/>
  <c r="AQ62" i="7"/>
  <c r="AQ46" i="7"/>
  <c r="AQ30" i="7"/>
  <c r="AQ335" i="7"/>
  <c r="AQ319" i="7"/>
  <c r="AQ303" i="7"/>
  <c r="AQ287" i="7"/>
  <c r="AQ271" i="7"/>
  <c r="AQ255" i="7"/>
  <c r="AQ239" i="7"/>
  <c r="AQ223" i="7"/>
  <c r="AQ207" i="7"/>
  <c r="AQ191" i="7"/>
  <c r="AQ175" i="7"/>
  <c r="AQ159" i="7"/>
  <c r="AQ143" i="7"/>
  <c r="AQ127" i="7"/>
  <c r="AQ111" i="7"/>
  <c r="AQ95" i="7"/>
  <c r="AQ79" i="7"/>
  <c r="AQ63" i="7"/>
  <c r="AQ47" i="7"/>
  <c r="AQ31" i="7"/>
  <c r="AQ328" i="7"/>
  <c r="AQ312" i="7"/>
  <c r="AQ296" i="7"/>
  <c r="AQ280" i="7"/>
  <c r="AQ264" i="7"/>
  <c r="AQ248" i="7"/>
  <c r="AQ232" i="7"/>
  <c r="AQ216" i="7"/>
  <c r="AQ200" i="7"/>
  <c r="AQ184" i="7"/>
  <c r="AQ168" i="7"/>
  <c r="AQ152" i="7"/>
  <c r="AQ136" i="7"/>
  <c r="AQ120" i="7"/>
  <c r="AQ104" i="7"/>
  <c r="AQ88" i="7"/>
  <c r="AQ72" i="7"/>
  <c r="AQ56" i="7"/>
  <c r="AQ40" i="7"/>
  <c r="AQ24" i="7"/>
  <c r="AQ329" i="7"/>
  <c r="AQ313" i="7"/>
  <c r="AQ297" i="7"/>
  <c r="AQ281" i="7"/>
  <c r="AQ265" i="7"/>
  <c r="AR265" i="7" s="1"/>
  <c r="BW36" i="9" s="1"/>
  <c r="AQ249" i="7"/>
  <c r="AQ233" i="7"/>
  <c r="AQ217" i="7"/>
  <c r="AQ201" i="7"/>
  <c r="AQ185" i="7"/>
  <c r="AQ169" i="7"/>
  <c r="AQ153" i="7"/>
  <c r="AQ137" i="7"/>
  <c r="AQ121" i="7"/>
  <c r="AQ105" i="7"/>
  <c r="AQ89" i="7"/>
  <c r="AQ73" i="7"/>
  <c r="AQ57" i="7"/>
  <c r="AQ41" i="7"/>
  <c r="AQ25" i="7"/>
  <c r="AQ322" i="7"/>
  <c r="AQ306" i="7"/>
  <c r="AQ290" i="7"/>
  <c r="AQ274" i="7"/>
  <c r="AQ258" i="7"/>
  <c r="AQ242" i="7"/>
  <c r="AQ226" i="7"/>
  <c r="AQ210" i="7"/>
  <c r="AQ194" i="7"/>
  <c r="AQ178" i="7"/>
  <c r="AQ162" i="7"/>
  <c r="AQ146" i="7"/>
  <c r="AQ130" i="7"/>
  <c r="AQ114" i="7"/>
  <c r="AQ98" i="7"/>
  <c r="AR98" i="7" s="1"/>
  <c r="BW11" i="9" s="1"/>
  <c r="AQ82" i="7"/>
  <c r="AQ66" i="7"/>
  <c r="AQ50" i="7"/>
  <c r="AQ34" i="7"/>
  <c r="AR34" i="7" s="1"/>
  <c r="BW5" i="13" s="1"/>
  <c r="AQ16" i="7"/>
  <c r="AQ323" i="7"/>
  <c r="AQ307" i="7"/>
  <c r="AQ291" i="7"/>
  <c r="AQ275" i="7"/>
  <c r="AQ259" i="7"/>
  <c r="AQ243" i="7"/>
  <c r="AQ227" i="7"/>
  <c r="AQ211" i="7"/>
  <c r="AQ195" i="7"/>
  <c r="AQ179" i="7"/>
  <c r="AQ163" i="7"/>
  <c r="AQ147" i="7"/>
  <c r="AQ131" i="7"/>
  <c r="AQ115" i="7"/>
  <c r="AQ99" i="7"/>
  <c r="AQ83" i="7"/>
  <c r="AQ67" i="7"/>
  <c r="AQ51" i="7"/>
  <c r="AQ35" i="7"/>
  <c r="AQ18" i="7"/>
  <c r="AQ332" i="7"/>
  <c r="AQ316" i="7"/>
  <c r="AQ300" i="7"/>
  <c r="AQ284" i="7"/>
  <c r="AQ268" i="7"/>
  <c r="AQ252" i="7"/>
  <c r="AQ236" i="7"/>
  <c r="AQ220" i="7"/>
  <c r="AQ204" i="7"/>
  <c r="AQ188" i="7"/>
  <c r="AQ172" i="7"/>
  <c r="AQ156" i="7"/>
  <c r="AQ140" i="7"/>
  <c r="AQ124" i="7"/>
  <c r="AQ108" i="7"/>
  <c r="AQ92" i="7"/>
  <c r="AQ76" i="7"/>
  <c r="AQ60" i="7"/>
  <c r="AQ44" i="7"/>
  <c r="AQ28" i="7"/>
  <c r="G11" i="7"/>
  <c r="G332" i="7"/>
  <c r="G316" i="7"/>
  <c r="G300" i="7"/>
  <c r="G284" i="7"/>
  <c r="G268" i="7"/>
  <c r="G252" i="7"/>
  <c r="G236" i="7"/>
  <c r="G220" i="7"/>
  <c r="G204" i="7"/>
  <c r="G188" i="7"/>
  <c r="G172" i="7"/>
  <c r="G156" i="7"/>
  <c r="G140" i="7"/>
  <c r="G124" i="7"/>
  <c r="G108" i="7"/>
  <c r="G92" i="7"/>
  <c r="G76" i="7"/>
  <c r="G60" i="7"/>
  <c r="G44" i="7"/>
  <c r="G28" i="7"/>
  <c r="G329" i="7"/>
  <c r="G313" i="7"/>
  <c r="G297" i="7"/>
  <c r="G281" i="7"/>
  <c r="G265" i="7"/>
  <c r="G249" i="7"/>
  <c r="G233" i="7"/>
  <c r="G217" i="7"/>
  <c r="G201" i="7"/>
  <c r="G185" i="7"/>
  <c r="G169" i="7"/>
  <c r="G153" i="7"/>
  <c r="G137" i="7"/>
  <c r="G121" i="7"/>
  <c r="G105" i="7"/>
  <c r="G85" i="7"/>
  <c r="G69" i="7"/>
  <c r="G53" i="7"/>
  <c r="G37" i="7"/>
  <c r="G21" i="7"/>
  <c r="G330" i="7"/>
  <c r="G314" i="7"/>
  <c r="G298" i="7"/>
  <c r="G282" i="7"/>
  <c r="G266" i="7"/>
  <c r="G250" i="7"/>
  <c r="G234" i="7"/>
  <c r="G218" i="7"/>
  <c r="G202" i="7"/>
  <c r="G186" i="7"/>
  <c r="G170" i="7"/>
  <c r="G154" i="7"/>
  <c r="G138" i="7"/>
  <c r="G122" i="7"/>
  <c r="G106" i="7"/>
  <c r="G90" i="7"/>
  <c r="G74" i="7"/>
  <c r="G58" i="7"/>
  <c r="G42" i="7"/>
  <c r="G26" i="7"/>
  <c r="G331" i="7"/>
  <c r="G315" i="7"/>
  <c r="G299" i="7"/>
  <c r="G283" i="7"/>
  <c r="G267" i="7"/>
  <c r="G251" i="7"/>
  <c r="G231" i="7"/>
  <c r="G215" i="7"/>
  <c r="G199" i="7"/>
  <c r="G183" i="7"/>
  <c r="G167" i="7"/>
  <c r="G151" i="7"/>
  <c r="G135" i="7"/>
  <c r="G119" i="7"/>
  <c r="G103" i="7"/>
  <c r="G87" i="7"/>
  <c r="G71" i="7"/>
  <c r="G55" i="7"/>
  <c r="G39" i="7"/>
  <c r="G23" i="7"/>
  <c r="G336" i="7"/>
  <c r="G320" i="7"/>
  <c r="G304" i="7"/>
  <c r="G288" i="7"/>
  <c r="G272" i="7"/>
  <c r="G256" i="7"/>
  <c r="G240" i="7"/>
  <c r="G224" i="7"/>
  <c r="G208" i="7"/>
  <c r="G192" i="7"/>
  <c r="G176" i="7"/>
  <c r="G160" i="7"/>
  <c r="G144" i="7"/>
  <c r="G128" i="7"/>
  <c r="G112" i="7"/>
  <c r="G96" i="7"/>
  <c r="G80" i="7"/>
  <c r="G64" i="7"/>
  <c r="G48" i="7"/>
  <c r="G32" i="7"/>
  <c r="G16" i="7"/>
  <c r="G333" i="7"/>
  <c r="G317" i="7"/>
  <c r="G301" i="7"/>
  <c r="G285" i="7"/>
  <c r="G269" i="7"/>
  <c r="G253" i="7"/>
  <c r="G237" i="7"/>
  <c r="G221" i="7"/>
  <c r="G205" i="7"/>
  <c r="G189" i="7"/>
  <c r="G173" i="7"/>
  <c r="G157" i="7"/>
  <c r="G141" i="7"/>
  <c r="G125" i="7"/>
  <c r="G109" i="7"/>
  <c r="G89" i="7"/>
  <c r="G73" i="7"/>
  <c r="G57" i="7"/>
  <c r="G41" i="7"/>
  <c r="G25" i="7"/>
  <c r="G334" i="7"/>
  <c r="G318" i="7"/>
  <c r="G302" i="7"/>
  <c r="G286" i="7"/>
  <c r="G270" i="7"/>
  <c r="G254" i="7"/>
  <c r="G238" i="7"/>
  <c r="G222" i="7"/>
  <c r="G206" i="7"/>
  <c r="G190" i="7"/>
  <c r="G174" i="7"/>
  <c r="G158" i="7"/>
  <c r="G142" i="7"/>
  <c r="G126" i="7"/>
  <c r="G110" i="7"/>
  <c r="G94" i="7"/>
  <c r="G78" i="7"/>
  <c r="G62" i="7"/>
  <c r="G46" i="7"/>
  <c r="G30" i="7"/>
  <c r="G14" i="7"/>
  <c r="G335" i="7"/>
  <c r="G319" i="7"/>
  <c r="G303" i="7"/>
  <c r="G287" i="7"/>
  <c r="G271" i="7"/>
  <c r="G255" i="7"/>
  <c r="G239" i="7"/>
  <c r="G219" i="7"/>
  <c r="G203" i="7"/>
  <c r="G187" i="7"/>
  <c r="G171" i="7"/>
  <c r="G155" i="7"/>
  <c r="G139" i="7"/>
  <c r="G123" i="7"/>
  <c r="G107" i="7"/>
  <c r="G91" i="7"/>
  <c r="G75" i="7"/>
  <c r="G59" i="7"/>
  <c r="G43" i="7"/>
  <c r="G27" i="7"/>
  <c r="G324" i="7"/>
  <c r="G308" i="7"/>
  <c r="G292" i="7"/>
  <c r="G276" i="7"/>
  <c r="G260" i="7"/>
  <c r="G244" i="7"/>
  <c r="G228" i="7"/>
  <c r="G212" i="7"/>
  <c r="G196" i="7"/>
  <c r="G180" i="7"/>
  <c r="G164" i="7"/>
  <c r="G148" i="7"/>
  <c r="G132" i="7"/>
  <c r="G116" i="7"/>
  <c r="G100" i="7"/>
  <c r="G84" i="7"/>
  <c r="G68" i="7"/>
  <c r="G52" i="7"/>
  <c r="G36" i="7"/>
  <c r="G20" i="7"/>
  <c r="G321" i="7"/>
  <c r="G305" i="7"/>
  <c r="G289" i="7"/>
  <c r="G273" i="7"/>
  <c r="G257" i="7"/>
  <c r="G241" i="7"/>
  <c r="G225" i="7"/>
  <c r="G209" i="7"/>
  <c r="G193" i="7"/>
  <c r="G177" i="7"/>
  <c r="G161" i="7"/>
  <c r="G145" i="7"/>
  <c r="G129" i="7"/>
  <c r="G113" i="7"/>
  <c r="G97" i="7"/>
  <c r="G77" i="7"/>
  <c r="G61" i="7"/>
  <c r="G45" i="7"/>
  <c r="G29" i="7"/>
  <c r="G322" i="7"/>
  <c r="G306" i="7"/>
  <c r="G290" i="7"/>
  <c r="G274" i="7"/>
  <c r="G258" i="7"/>
  <c r="G242" i="7"/>
  <c r="G226" i="7"/>
  <c r="G210" i="7"/>
  <c r="G194" i="7"/>
  <c r="G178" i="7"/>
  <c r="G162" i="7"/>
  <c r="G146" i="7"/>
  <c r="G130" i="7"/>
  <c r="G114" i="7"/>
  <c r="G98" i="7"/>
  <c r="G82" i="7"/>
  <c r="G66" i="7"/>
  <c r="G50" i="7"/>
  <c r="G34" i="7"/>
  <c r="G18" i="7"/>
  <c r="G323" i="7"/>
  <c r="G307" i="7"/>
  <c r="G291" i="7"/>
  <c r="G275" i="7"/>
  <c r="G259" i="7"/>
  <c r="G243" i="7"/>
  <c r="G223" i="7"/>
  <c r="G207" i="7"/>
  <c r="G191" i="7"/>
  <c r="G175" i="7"/>
  <c r="G159" i="7"/>
  <c r="G143" i="7"/>
  <c r="G127" i="7"/>
  <c r="G111" i="7"/>
  <c r="G95" i="7"/>
  <c r="G79" i="7"/>
  <c r="G63" i="7"/>
  <c r="G47" i="7"/>
  <c r="G31" i="7"/>
  <c r="G328" i="7"/>
  <c r="G312" i="7"/>
  <c r="G296" i="7"/>
  <c r="G280" i="7"/>
  <c r="G264" i="7"/>
  <c r="G248" i="7"/>
  <c r="G232" i="7"/>
  <c r="G216" i="7"/>
  <c r="G200" i="7"/>
  <c r="G184" i="7"/>
  <c r="G168" i="7"/>
  <c r="G152" i="7"/>
  <c r="G136" i="7"/>
  <c r="G120" i="7"/>
  <c r="G104" i="7"/>
  <c r="G88" i="7"/>
  <c r="G72" i="7"/>
  <c r="G56" i="7"/>
  <c r="G40" i="7"/>
  <c r="G24" i="7"/>
  <c r="G325" i="7"/>
  <c r="G309" i="7"/>
  <c r="G293" i="7"/>
  <c r="G277" i="7"/>
  <c r="G261" i="7"/>
  <c r="G245" i="7"/>
  <c r="G229" i="7"/>
  <c r="G213" i="7"/>
  <c r="G197" i="7"/>
  <c r="G181" i="7"/>
  <c r="G165" i="7"/>
  <c r="G149" i="7"/>
  <c r="G133" i="7"/>
  <c r="G117" i="7"/>
  <c r="G101" i="7"/>
  <c r="G81" i="7"/>
  <c r="G65" i="7"/>
  <c r="G49" i="7"/>
  <c r="G33" i="7"/>
  <c r="G326" i="7"/>
  <c r="G310" i="7"/>
  <c r="G294" i="7"/>
  <c r="G278" i="7"/>
  <c r="G262" i="7"/>
  <c r="G246" i="7"/>
  <c r="G230" i="7"/>
  <c r="G214" i="7"/>
  <c r="G198" i="7"/>
  <c r="G182" i="7"/>
  <c r="G166" i="7"/>
  <c r="G150" i="7"/>
  <c r="G134" i="7"/>
  <c r="G118" i="7"/>
  <c r="G102" i="7"/>
  <c r="G86" i="7"/>
  <c r="G70" i="7"/>
  <c r="G54" i="7"/>
  <c r="G38" i="7"/>
  <c r="G22" i="7"/>
  <c r="G327" i="7"/>
  <c r="G311" i="7"/>
  <c r="G295" i="7"/>
  <c r="G279" i="7"/>
  <c r="G263" i="7"/>
  <c r="G247" i="7"/>
  <c r="G227" i="7"/>
  <c r="G211" i="7"/>
  <c r="G195" i="7"/>
  <c r="G179" i="7"/>
  <c r="G163" i="7"/>
  <c r="G147" i="7"/>
  <c r="G131" i="7"/>
  <c r="G115" i="7"/>
  <c r="G99" i="7"/>
  <c r="G83" i="7"/>
  <c r="G67" i="7"/>
  <c r="G51" i="7"/>
  <c r="G35" i="7"/>
  <c r="K12" i="7"/>
  <c r="K13" i="7"/>
  <c r="O13" i="7"/>
  <c r="AU15" i="7"/>
  <c r="AM19" i="7"/>
  <c r="BK19" i="7"/>
  <c r="BC15" i="7"/>
  <c r="W17" i="7"/>
  <c r="W12" i="7"/>
  <c r="G15" i="7"/>
  <c r="AE12" i="7"/>
  <c r="AF12" i="7" s="1"/>
  <c r="AI17" i="7"/>
  <c r="AE19" i="7"/>
  <c r="AF19" i="7" s="1"/>
  <c r="AY1" i="13" s="1"/>
  <c r="AA17" i="7"/>
  <c r="AB17" i="7" s="1"/>
  <c r="AQ1" i="9" s="1"/>
  <c r="AA12" i="7"/>
  <c r="BK33" i="7"/>
  <c r="BK49" i="7"/>
  <c r="BK65" i="7"/>
  <c r="BK81" i="7"/>
  <c r="BK97" i="7"/>
  <c r="BK113" i="7"/>
  <c r="BK129" i="7"/>
  <c r="BK145" i="7"/>
  <c r="BK161" i="7"/>
  <c r="BK177" i="7"/>
  <c r="BK193" i="7"/>
  <c r="BK209" i="7"/>
  <c r="BK225" i="7"/>
  <c r="BK241" i="7"/>
  <c r="BK257" i="7"/>
  <c r="BK273" i="7"/>
  <c r="BK289" i="7"/>
  <c r="BK305" i="7"/>
  <c r="BK329" i="7"/>
  <c r="BG35" i="7"/>
  <c r="BG55" i="7"/>
  <c r="BG79" i="7"/>
  <c r="BG111" i="7"/>
  <c r="BG143" i="7"/>
  <c r="BG175" i="7"/>
  <c r="BG223" i="7"/>
  <c r="AI11" i="7"/>
  <c r="AI328" i="7"/>
  <c r="AI312" i="7"/>
  <c r="AI296" i="7"/>
  <c r="AI280" i="7"/>
  <c r="AI264" i="7"/>
  <c r="AI248" i="7"/>
  <c r="AI232" i="7"/>
  <c r="AI216" i="7"/>
  <c r="AI200" i="7"/>
  <c r="AI184" i="7"/>
  <c r="AI168" i="7"/>
  <c r="AI152" i="7"/>
  <c r="AI136" i="7"/>
  <c r="AI325" i="7"/>
  <c r="AI309" i="7"/>
  <c r="AI293" i="7"/>
  <c r="AI277" i="7"/>
  <c r="AI261" i="7"/>
  <c r="AI245" i="7"/>
  <c r="AI229" i="7"/>
  <c r="AI213" i="7"/>
  <c r="AI197" i="7"/>
  <c r="AI181" i="7"/>
  <c r="AI165" i="7"/>
  <c r="AI326" i="7"/>
  <c r="AI310" i="7"/>
  <c r="AI294" i="7"/>
  <c r="AI278" i="7"/>
  <c r="AI262" i="7"/>
  <c r="AI246" i="7"/>
  <c r="AI230" i="7"/>
  <c r="AI214" i="7"/>
  <c r="AI198" i="7"/>
  <c r="AI182" i="7"/>
  <c r="AI166" i="7"/>
  <c r="AI150" i="7"/>
  <c r="AI134" i="7"/>
  <c r="AI118" i="7"/>
  <c r="AI102" i="7"/>
  <c r="AI86" i="7"/>
  <c r="AI327" i="7"/>
  <c r="AI311" i="7"/>
  <c r="AI295" i="7"/>
  <c r="AI279" i="7"/>
  <c r="AI263" i="7"/>
  <c r="AI247" i="7"/>
  <c r="AI227" i="7"/>
  <c r="AI211" i="7"/>
  <c r="AI195" i="7"/>
  <c r="AI179" i="7"/>
  <c r="AI163" i="7"/>
  <c r="AI108" i="7"/>
  <c r="AI92" i="7"/>
  <c r="AI76" i="7"/>
  <c r="AI60" i="7"/>
  <c r="AI44" i="7"/>
  <c r="AI28" i="7"/>
  <c r="AI141" i="7"/>
  <c r="AI125" i="7"/>
  <c r="AI109" i="7"/>
  <c r="AI89" i="7"/>
  <c r="AI73" i="7"/>
  <c r="AI57" i="7"/>
  <c r="AI41" i="7"/>
  <c r="AI25" i="7"/>
  <c r="AI66" i="7"/>
  <c r="AI50" i="7"/>
  <c r="AI34" i="7"/>
  <c r="AI18" i="7"/>
  <c r="AI147" i="7"/>
  <c r="AI131" i="7"/>
  <c r="AI115" i="7"/>
  <c r="AI99" i="7"/>
  <c r="AI83" i="7"/>
  <c r="AI67" i="7"/>
  <c r="AI51" i="7"/>
  <c r="AI35" i="7"/>
  <c r="AI332" i="7"/>
  <c r="AI316" i="7"/>
  <c r="AI300" i="7"/>
  <c r="AJ300" i="7" s="1"/>
  <c r="BG44" i="9" s="1"/>
  <c r="AI284" i="7"/>
  <c r="AI268" i="7"/>
  <c r="AI252" i="7"/>
  <c r="AJ252" i="7" s="1"/>
  <c r="AI236" i="7"/>
  <c r="AI220" i="7"/>
  <c r="AI204" i="7"/>
  <c r="AJ204" i="7" s="1"/>
  <c r="BG23" i="12" s="1"/>
  <c r="AI188" i="7"/>
  <c r="AI172" i="7"/>
  <c r="AI156" i="7"/>
  <c r="AI140" i="7"/>
  <c r="AI124" i="7"/>
  <c r="AI329" i="7"/>
  <c r="AI313" i="7"/>
  <c r="AJ313" i="7" s="1"/>
  <c r="BG52" i="10" s="1"/>
  <c r="AI297" i="7"/>
  <c r="AI281" i="7"/>
  <c r="AI265" i="7"/>
  <c r="AI249" i="7"/>
  <c r="AI233" i="7"/>
  <c r="AI217" i="7"/>
  <c r="AI201" i="7"/>
  <c r="AI185" i="7"/>
  <c r="AI169" i="7"/>
  <c r="AI330" i="7"/>
  <c r="AJ330" i="7" s="1"/>
  <c r="BG57" i="11" s="1"/>
  <c r="AI314" i="7"/>
  <c r="AJ314" i="7" s="1"/>
  <c r="AI298" i="7"/>
  <c r="AJ298" i="7" s="1"/>
  <c r="BG47" i="10" s="1"/>
  <c r="AI282" i="7"/>
  <c r="AJ282" i="7" s="1"/>
  <c r="BG48" i="11" s="1"/>
  <c r="AI266" i="7"/>
  <c r="AJ266" i="7" s="1"/>
  <c r="BG56" i="13" s="1"/>
  <c r="AI250" i="7"/>
  <c r="AJ250" i="7" s="1"/>
  <c r="AI234" i="7"/>
  <c r="AJ234" i="7" s="1"/>
  <c r="BG50" i="13" s="1"/>
  <c r="AI218" i="7"/>
  <c r="AJ218" i="7" s="1"/>
  <c r="BG41" i="11" s="1"/>
  <c r="AI202" i="7"/>
  <c r="AJ202" i="7" s="1"/>
  <c r="BG22" i="12" s="1"/>
  <c r="AI186" i="7"/>
  <c r="AJ186" i="7" s="1"/>
  <c r="BG42" i="13" s="1"/>
  <c r="AI170" i="7"/>
  <c r="AJ170" i="7" s="1"/>
  <c r="BG39" i="13" s="1"/>
  <c r="AI154" i="7"/>
  <c r="AJ154" i="7" s="1"/>
  <c r="BG32" i="13" s="1"/>
  <c r="AI138" i="7"/>
  <c r="AJ138" i="7" s="1"/>
  <c r="BG29" i="10" s="1"/>
  <c r="AI122" i="7"/>
  <c r="AJ122" i="7" s="1"/>
  <c r="BG26" i="10" s="1"/>
  <c r="AI106" i="7"/>
  <c r="AJ106" i="7" s="1"/>
  <c r="BG23" i="10" s="1"/>
  <c r="AI90" i="7"/>
  <c r="AJ90" i="7" s="1"/>
  <c r="BG7" i="9" s="1"/>
  <c r="AI74" i="7"/>
  <c r="AJ74" i="7" s="1"/>
  <c r="BG13" i="11" s="1"/>
  <c r="AI331" i="7"/>
  <c r="AI315" i="7"/>
  <c r="AI299" i="7"/>
  <c r="AI283" i="7"/>
  <c r="AI267" i="7"/>
  <c r="AI251" i="7"/>
  <c r="AI231" i="7"/>
  <c r="AI215" i="7"/>
  <c r="AI199" i="7"/>
  <c r="AI183" i="7"/>
  <c r="AI167" i="7"/>
  <c r="AI112" i="7"/>
  <c r="AI96" i="7"/>
  <c r="AI80" i="7"/>
  <c r="AI64" i="7"/>
  <c r="AI48" i="7"/>
  <c r="AI32" i="7"/>
  <c r="AI16" i="7"/>
  <c r="AI145" i="7"/>
  <c r="AI129" i="7"/>
  <c r="AI113" i="7"/>
  <c r="AI97" i="7"/>
  <c r="AI77" i="7"/>
  <c r="AI61" i="7"/>
  <c r="AI45" i="7"/>
  <c r="AI29" i="7"/>
  <c r="AI70" i="7"/>
  <c r="AI54" i="7"/>
  <c r="AI38" i="7"/>
  <c r="AI22" i="7"/>
  <c r="AI151" i="7"/>
  <c r="AI135" i="7"/>
  <c r="AI119" i="7"/>
  <c r="AI103" i="7"/>
  <c r="AI87" i="7"/>
  <c r="AI71" i="7"/>
  <c r="AI55" i="7"/>
  <c r="AI39" i="7"/>
  <c r="AI23" i="7"/>
  <c r="AI336" i="7"/>
  <c r="AI320" i="7"/>
  <c r="AI304" i="7"/>
  <c r="AI288" i="7"/>
  <c r="AI272" i="7"/>
  <c r="AI256" i="7"/>
  <c r="AI240" i="7"/>
  <c r="AI224" i="7"/>
  <c r="AI208" i="7"/>
  <c r="AI192" i="7"/>
  <c r="AI176" i="7"/>
  <c r="AI160" i="7"/>
  <c r="AI144" i="7"/>
  <c r="AI128" i="7"/>
  <c r="AI333" i="7"/>
  <c r="AI317" i="7"/>
  <c r="AI301" i="7"/>
  <c r="AI285" i="7"/>
  <c r="AI269" i="7"/>
  <c r="AI253" i="7"/>
  <c r="AI237" i="7"/>
  <c r="AI221" i="7"/>
  <c r="AI205" i="7"/>
  <c r="AI189" i="7"/>
  <c r="AI173" i="7"/>
  <c r="AI157" i="7"/>
  <c r="AI334" i="7"/>
  <c r="AI318" i="7"/>
  <c r="AI302" i="7"/>
  <c r="AI286" i="7"/>
  <c r="AI270" i="7"/>
  <c r="AI254" i="7"/>
  <c r="AI238" i="7"/>
  <c r="AI222" i="7"/>
  <c r="AI206" i="7"/>
  <c r="AI190" i="7"/>
  <c r="AI174" i="7"/>
  <c r="AI158" i="7"/>
  <c r="AI142" i="7"/>
  <c r="AI126" i="7"/>
  <c r="AI110" i="7"/>
  <c r="AI94" i="7"/>
  <c r="AI78" i="7"/>
  <c r="AI335" i="7"/>
  <c r="AI319" i="7"/>
  <c r="AI303" i="7"/>
  <c r="AI287" i="7"/>
  <c r="AI271" i="7"/>
  <c r="AI255" i="7"/>
  <c r="AI239" i="7"/>
  <c r="AI219" i="7"/>
  <c r="AI203" i="7"/>
  <c r="AI187" i="7"/>
  <c r="AI171" i="7"/>
  <c r="AI116" i="7"/>
  <c r="AI100" i="7"/>
  <c r="AI84" i="7"/>
  <c r="AI68" i="7"/>
  <c r="AI52" i="7"/>
  <c r="AI36" i="7"/>
  <c r="AI20" i="7"/>
  <c r="AI149" i="7"/>
  <c r="AI133" i="7"/>
  <c r="AI117" i="7"/>
  <c r="AI101" i="7"/>
  <c r="AI81" i="7"/>
  <c r="AI65" i="7"/>
  <c r="AI49" i="7"/>
  <c r="AI33" i="7"/>
  <c r="AI58" i="7"/>
  <c r="AJ58" i="7" s="1"/>
  <c r="BG10" i="12" s="1"/>
  <c r="AI42" i="7"/>
  <c r="AJ42" i="7" s="1"/>
  <c r="BG8" i="10" s="1"/>
  <c r="AI26" i="7"/>
  <c r="AJ26" i="7" s="1"/>
  <c r="BG4" i="10" s="1"/>
  <c r="AI155" i="7"/>
  <c r="AI139" i="7"/>
  <c r="AI123" i="7"/>
  <c r="AI107" i="7"/>
  <c r="AI91" i="7"/>
  <c r="AI75" i="7"/>
  <c r="AI59" i="7"/>
  <c r="AI43" i="7"/>
  <c r="AI27" i="7"/>
  <c r="AI324" i="7"/>
  <c r="AI308" i="7"/>
  <c r="AI292" i="7"/>
  <c r="AI276" i="7"/>
  <c r="AI260" i="7"/>
  <c r="AI244" i="7"/>
  <c r="AI228" i="7"/>
  <c r="AI212" i="7"/>
  <c r="AI196" i="7"/>
  <c r="AI180" i="7"/>
  <c r="AI164" i="7"/>
  <c r="AI148" i="7"/>
  <c r="AI132" i="7"/>
  <c r="AI321" i="7"/>
  <c r="AI305" i="7"/>
  <c r="AI289" i="7"/>
  <c r="AI273" i="7"/>
  <c r="AI257" i="7"/>
  <c r="AI241" i="7"/>
  <c r="AI225" i="7"/>
  <c r="AI209" i="7"/>
  <c r="AI193" i="7"/>
  <c r="AI177" i="7"/>
  <c r="AI161" i="7"/>
  <c r="AI322" i="7"/>
  <c r="AI306" i="7"/>
  <c r="AI290" i="7"/>
  <c r="AI274" i="7"/>
  <c r="AI258" i="7"/>
  <c r="AI242" i="7"/>
  <c r="AI226" i="7"/>
  <c r="AI210" i="7"/>
  <c r="AI194" i="7"/>
  <c r="AI178" i="7"/>
  <c r="AI162" i="7"/>
  <c r="AI146" i="7"/>
  <c r="AI130" i="7"/>
  <c r="AI114" i="7"/>
  <c r="AI98" i="7"/>
  <c r="AI82" i="7"/>
  <c r="AI323" i="7"/>
  <c r="AI307" i="7"/>
  <c r="AI291" i="7"/>
  <c r="AI275" i="7"/>
  <c r="AI259" i="7"/>
  <c r="AI243" i="7"/>
  <c r="AI223" i="7"/>
  <c r="AI207" i="7"/>
  <c r="AI191" i="7"/>
  <c r="AI175" i="7"/>
  <c r="AI120" i="7"/>
  <c r="AI104" i="7"/>
  <c r="AI88" i="7"/>
  <c r="AI72" i="7"/>
  <c r="AI56" i="7"/>
  <c r="AI40" i="7"/>
  <c r="AJ40" i="7" s="1"/>
  <c r="AI24" i="7"/>
  <c r="AI153" i="7"/>
  <c r="AI137" i="7"/>
  <c r="AI121" i="7"/>
  <c r="AI105" i="7"/>
  <c r="AI85" i="7"/>
  <c r="AI69" i="7"/>
  <c r="AI53" i="7"/>
  <c r="AI37" i="7"/>
  <c r="AI21" i="7"/>
  <c r="AI62" i="7"/>
  <c r="AI46" i="7"/>
  <c r="AI30" i="7"/>
  <c r="AI14" i="7"/>
  <c r="AI159" i="7"/>
  <c r="AI143" i="7"/>
  <c r="AI127" i="7"/>
  <c r="AI111" i="7"/>
  <c r="AI95" i="7"/>
  <c r="AI79" i="7"/>
  <c r="AI63" i="7"/>
  <c r="AI47" i="7"/>
  <c r="AI31" i="7"/>
  <c r="AU11" i="7"/>
  <c r="AU333" i="7"/>
  <c r="AU317" i="7"/>
  <c r="AU301" i="7"/>
  <c r="AU285" i="7"/>
  <c r="AU269" i="7"/>
  <c r="AU253" i="7"/>
  <c r="AU237" i="7"/>
  <c r="AU221" i="7"/>
  <c r="AU205" i="7"/>
  <c r="AU189" i="7"/>
  <c r="AU173" i="7"/>
  <c r="AU157" i="7"/>
  <c r="AU141" i="7"/>
  <c r="AU125" i="7"/>
  <c r="AU109" i="7"/>
  <c r="AU93" i="7"/>
  <c r="AU77" i="7"/>
  <c r="AU61" i="7"/>
  <c r="AU45" i="7"/>
  <c r="AU29" i="7"/>
  <c r="AU326" i="7"/>
  <c r="AU310" i="7"/>
  <c r="AU294" i="7"/>
  <c r="AU278" i="7"/>
  <c r="AU262" i="7"/>
  <c r="AU246" i="7"/>
  <c r="AU230" i="7"/>
  <c r="AU214" i="7"/>
  <c r="AU198" i="7"/>
  <c r="AU182" i="7"/>
  <c r="AU166" i="7"/>
  <c r="AU150" i="7"/>
  <c r="AU134" i="7"/>
  <c r="AU118" i="7"/>
  <c r="AU102" i="7"/>
  <c r="AU86" i="7"/>
  <c r="AU70" i="7"/>
  <c r="AU54" i="7"/>
  <c r="AU38" i="7"/>
  <c r="AU22" i="7"/>
  <c r="AU327" i="7"/>
  <c r="AU311" i="7"/>
  <c r="AU295" i="7"/>
  <c r="AU279" i="7"/>
  <c r="AU263" i="7"/>
  <c r="AU247" i="7"/>
  <c r="AU231" i="7"/>
  <c r="AU215" i="7"/>
  <c r="AU199" i="7"/>
  <c r="AU183" i="7"/>
  <c r="AU167" i="7"/>
  <c r="AU151" i="7"/>
  <c r="AU135" i="7"/>
  <c r="AU119" i="7"/>
  <c r="AU103" i="7"/>
  <c r="AU87" i="7"/>
  <c r="AU71" i="7"/>
  <c r="AU55" i="7"/>
  <c r="AU39" i="7"/>
  <c r="AU23" i="7"/>
  <c r="AU336" i="7"/>
  <c r="AU320" i="7"/>
  <c r="AU304" i="7"/>
  <c r="AU288" i="7"/>
  <c r="AU272" i="7"/>
  <c r="AV272" i="7" s="1"/>
  <c r="CE36" i="12" s="1"/>
  <c r="AU256" i="7"/>
  <c r="AU240" i="7"/>
  <c r="AU224" i="7"/>
  <c r="AU208" i="7"/>
  <c r="AU192" i="7"/>
  <c r="AU176" i="7"/>
  <c r="AV176" i="7" s="1"/>
  <c r="AU160" i="7"/>
  <c r="AU144" i="7"/>
  <c r="AV144" i="7" s="1"/>
  <c r="AU128" i="7"/>
  <c r="AV128" i="7" s="1"/>
  <c r="CE25" i="13" s="1"/>
  <c r="AU112" i="7"/>
  <c r="AU96" i="7"/>
  <c r="AU80" i="7"/>
  <c r="AU64" i="7"/>
  <c r="AU48" i="7"/>
  <c r="AU32" i="7"/>
  <c r="AV32" i="7" s="1"/>
  <c r="CE4" i="12" s="1"/>
  <c r="AU321" i="7"/>
  <c r="AU305" i="7"/>
  <c r="AU289" i="7"/>
  <c r="AU273" i="7"/>
  <c r="AU257" i="7"/>
  <c r="AU241" i="7"/>
  <c r="AU225" i="7"/>
  <c r="AU209" i="7"/>
  <c r="AU193" i="7"/>
  <c r="AU177" i="7"/>
  <c r="AU161" i="7"/>
  <c r="AU145" i="7"/>
  <c r="AU129" i="7"/>
  <c r="AU113" i="7"/>
  <c r="AU97" i="7"/>
  <c r="AU81" i="7"/>
  <c r="AU65" i="7"/>
  <c r="AU49" i="7"/>
  <c r="AU33" i="7"/>
  <c r="AU14" i="7"/>
  <c r="AU330" i="7"/>
  <c r="AU314" i="7"/>
  <c r="AU298" i="7"/>
  <c r="AU282" i="7"/>
  <c r="AU266" i="7"/>
  <c r="AU250" i="7"/>
  <c r="AU234" i="7"/>
  <c r="AU218" i="7"/>
  <c r="AU202" i="7"/>
  <c r="AU186" i="7"/>
  <c r="AU170" i="7"/>
  <c r="AU154" i="7"/>
  <c r="AU138" i="7"/>
  <c r="AU122" i="7"/>
  <c r="AU106" i="7"/>
  <c r="AU90" i="7"/>
  <c r="AU74" i="7"/>
  <c r="AU58" i="7"/>
  <c r="AU42" i="7"/>
  <c r="AU26" i="7"/>
  <c r="AU331" i="7"/>
  <c r="AU315" i="7"/>
  <c r="AU299" i="7"/>
  <c r="AU283" i="7"/>
  <c r="AU267" i="7"/>
  <c r="AU251" i="7"/>
  <c r="AU235" i="7"/>
  <c r="AU219" i="7"/>
  <c r="AU203" i="7"/>
  <c r="AU187" i="7"/>
  <c r="AU171" i="7"/>
  <c r="AU155" i="7"/>
  <c r="AU139" i="7"/>
  <c r="AU123" i="7"/>
  <c r="AU107" i="7"/>
  <c r="AU91" i="7"/>
  <c r="AU75" i="7"/>
  <c r="AU59" i="7"/>
  <c r="AU43" i="7"/>
  <c r="AU27" i="7"/>
  <c r="AU324" i="7"/>
  <c r="AU308" i="7"/>
  <c r="AU292" i="7"/>
  <c r="AU276" i="7"/>
  <c r="AU260" i="7"/>
  <c r="AU244" i="7"/>
  <c r="AU228" i="7"/>
  <c r="AU212" i="7"/>
  <c r="AU196" i="7"/>
  <c r="AV196" i="7" s="1"/>
  <c r="CE43" i="13" s="1"/>
  <c r="AU180" i="7"/>
  <c r="AU164" i="7"/>
  <c r="AU148" i="7"/>
  <c r="AV148" i="7" s="1"/>
  <c r="AU132" i="7"/>
  <c r="AU116" i="7"/>
  <c r="AU100" i="7"/>
  <c r="AU84" i="7"/>
  <c r="AU68" i="7"/>
  <c r="AV68" i="7" s="1"/>
  <c r="CE16" i="10" s="1"/>
  <c r="AU52" i="7"/>
  <c r="AV52" i="7" s="1"/>
  <c r="CE11" i="10" s="1"/>
  <c r="AU36" i="7"/>
  <c r="AU20" i="7"/>
  <c r="AU325" i="7"/>
  <c r="AU309" i="7"/>
  <c r="AU293" i="7"/>
  <c r="AU277" i="7"/>
  <c r="AU261" i="7"/>
  <c r="AU245" i="7"/>
  <c r="AU229" i="7"/>
  <c r="AU213" i="7"/>
  <c r="AU197" i="7"/>
  <c r="AU181" i="7"/>
  <c r="AU165" i="7"/>
  <c r="AU149" i="7"/>
  <c r="AU133" i="7"/>
  <c r="AU117" i="7"/>
  <c r="AU101" i="7"/>
  <c r="AU85" i="7"/>
  <c r="AU69" i="7"/>
  <c r="AU53" i="7"/>
  <c r="AU37" i="7"/>
  <c r="AU21" i="7"/>
  <c r="AU334" i="7"/>
  <c r="AU318" i="7"/>
  <c r="AU302" i="7"/>
  <c r="AU286" i="7"/>
  <c r="AU270" i="7"/>
  <c r="AU254" i="7"/>
  <c r="AU238" i="7"/>
  <c r="AU222" i="7"/>
  <c r="AU206" i="7"/>
  <c r="AU190" i="7"/>
  <c r="AU174" i="7"/>
  <c r="AU158" i="7"/>
  <c r="AU142" i="7"/>
  <c r="AU126" i="7"/>
  <c r="AU110" i="7"/>
  <c r="AU94" i="7"/>
  <c r="AU78" i="7"/>
  <c r="AU62" i="7"/>
  <c r="AU46" i="7"/>
  <c r="AU30" i="7"/>
  <c r="AU335" i="7"/>
  <c r="AU319" i="7"/>
  <c r="AU303" i="7"/>
  <c r="AU287" i="7"/>
  <c r="AU271" i="7"/>
  <c r="AU255" i="7"/>
  <c r="AU239" i="7"/>
  <c r="AU223" i="7"/>
  <c r="AU207" i="7"/>
  <c r="AU191" i="7"/>
  <c r="AU175" i="7"/>
  <c r="AU159" i="7"/>
  <c r="AU143" i="7"/>
  <c r="AU127" i="7"/>
  <c r="AU111" i="7"/>
  <c r="AU95" i="7"/>
  <c r="AU79" i="7"/>
  <c r="AU63" i="7"/>
  <c r="AU47" i="7"/>
  <c r="AU31" i="7"/>
  <c r="AU328" i="7"/>
  <c r="AU312" i="7"/>
  <c r="AU296" i="7"/>
  <c r="AU280" i="7"/>
  <c r="AU264" i="7"/>
  <c r="AU248" i="7"/>
  <c r="AU232" i="7"/>
  <c r="AV232" i="7" s="1"/>
  <c r="AU216" i="7"/>
  <c r="AV216" i="7" s="1"/>
  <c r="CE37" i="10" s="1"/>
  <c r="AU200" i="7"/>
  <c r="AU184" i="7"/>
  <c r="AU168" i="7"/>
  <c r="AU152" i="7"/>
  <c r="AU136" i="7"/>
  <c r="AU120" i="7"/>
  <c r="AU104" i="7"/>
  <c r="AV104" i="7" s="1"/>
  <c r="CE17" i="13" s="1"/>
  <c r="AU88" i="7"/>
  <c r="AV88" i="7" s="1"/>
  <c r="CE6" i="9" s="1"/>
  <c r="AU72" i="7"/>
  <c r="AU56" i="7"/>
  <c r="AU40" i="7"/>
  <c r="AU24" i="7"/>
  <c r="AU329" i="7"/>
  <c r="AU313" i="7"/>
  <c r="AU297" i="7"/>
  <c r="AU281" i="7"/>
  <c r="AU265" i="7"/>
  <c r="AU249" i="7"/>
  <c r="AU233" i="7"/>
  <c r="AU217" i="7"/>
  <c r="AU201" i="7"/>
  <c r="AU185" i="7"/>
  <c r="AU169" i="7"/>
  <c r="AU153" i="7"/>
  <c r="AU137" i="7"/>
  <c r="AU121" i="7"/>
  <c r="AU105" i="7"/>
  <c r="AU89" i="7"/>
  <c r="AU73" i="7"/>
  <c r="AU57" i="7"/>
  <c r="AU41" i="7"/>
  <c r="AU25" i="7"/>
  <c r="AU322" i="7"/>
  <c r="AU306" i="7"/>
  <c r="AU290" i="7"/>
  <c r="AU274" i="7"/>
  <c r="AU258" i="7"/>
  <c r="AU242" i="7"/>
  <c r="AU226" i="7"/>
  <c r="AU210" i="7"/>
  <c r="AU194" i="7"/>
  <c r="AU178" i="7"/>
  <c r="AU162" i="7"/>
  <c r="AU146" i="7"/>
  <c r="AU130" i="7"/>
  <c r="AU114" i="7"/>
  <c r="AU98" i="7"/>
  <c r="AU82" i="7"/>
  <c r="AU66" i="7"/>
  <c r="AU50" i="7"/>
  <c r="AU34" i="7"/>
  <c r="AU16" i="7"/>
  <c r="AV16" i="7" s="1"/>
  <c r="CE2" i="10" s="1"/>
  <c r="AU323" i="7"/>
  <c r="AU307" i="7"/>
  <c r="AU291" i="7"/>
  <c r="AU275" i="7"/>
  <c r="AU259" i="7"/>
  <c r="AU243" i="7"/>
  <c r="AU227" i="7"/>
  <c r="AU211" i="7"/>
  <c r="AU195" i="7"/>
  <c r="AU179" i="7"/>
  <c r="AU163" i="7"/>
  <c r="AU147" i="7"/>
  <c r="AU131" i="7"/>
  <c r="AU115" i="7"/>
  <c r="AU99" i="7"/>
  <c r="AU83" i="7"/>
  <c r="AU67" i="7"/>
  <c r="AU51" i="7"/>
  <c r="AU35" i="7"/>
  <c r="AU18" i="7"/>
  <c r="AU332" i="7"/>
  <c r="AU316" i="7"/>
  <c r="AV316" i="7" s="1"/>
  <c r="CE46" i="9" s="1"/>
  <c r="AU300" i="7"/>
  <c r="AU284" i="7"/>
  <c r="AU268" i="7"/>
  <c r="AU252" i="7"/>
  <c r="AU236" i="7"/>
  <c r="AU220" i="7"/>
  <c r="AU204" i="7"/>
  <c r="AU188" i="7"/>
  <c r="AU172" i="7"/>
  <c r="AU156" i="7"/>
  <c r="AU140" i="7"/>
  <c r="AU124" i="7"/>
  <c r="AU108" i="7"/>
  <c r="AV108" i="7" s="1"/>
  <c r="CE13" i="12" s="1"/>
  <c r="AU92" i="7"/>
  <c r="AU76" i="7"/>
  <c r="AU60" i="7"/>
  <c r="AU44" i="7"/>
  <c r="AU28" i="7"/>
  <c r="BC13" i="7"/>
  <c r="BK12" i="7"/>
  <c r="BG17" i="7"/>
  <c r="AU13" i="7"/>
  <c r="AQ19" i="7"/>
  <c r="AM17" i="7"/>
  <c r="G17" i="7"/>
  <c r="W19" i="7"/>
  <c r="AI15" i="7"/>
  <c r="AE13" i="7"/>
  <c r="AF13" i="7" s="1"/>
  <c r="AY1" i="10" s="1"/>
  <c r="AA15" i="7"/>
  <c r="AB15" i="7" s="1"/>
  <c r="AQ1" i="11" s="1"/>
  <c r="BK29" i="7"/>
  <c r="BK45" i="7"/>
  <c r="BK61" i="7"/>
  <c r="BK77" i="7"/>
  <c r="BK93" i="7"/>
  <c r="BK109" i="7"/>
  <c r="BK125" i="7"/>
  <c r="BK141" i="7"/>
  <c r="BK157" i="7"/>
  <c r="BK173" i="7"/>
  <c r="BK189" i="7"/>
  <c r="BK205" i="7"/>
  <c r="BK221" i="7"/>
  <c r="BK237" i="7"/>
  <c r="BK253" i="7"/>
  <c r="BK269" i="7"/>
  <c r="BK285" i="7"/>
  <c r="BK301" i="7"/>
  <c r="BK321" i="7"/>
  <c r="BG31" i="7"/>
  <c r="BG51" i="7"/>
  <c r="BG71" i="7"/>
  <c r="BG99" i="7"/>
  <c r="BG131" i="7"/>
  <c r="BG163" i="7"/>
  <c r="O11" i="7"/>
  <c r="O328" i="7"/>
  <c r="O312" i="7"/>
  <c r="O296" i="7"/>
  <c r="O280" i="7"/>
  <c r="O264" i="7"/>
  <c r="O248" i="7"/>
  <c r="O232" i="7"/>
  <c r="O216" i="7"/>
  <c r="O200" i="7"/>
  <c r="O184" i="7"/>
  <c r="O168" i="7"/>
  <c r="O152" i="7"/>
  <c r="O136" i="7"/>
  <c r="O120" i="7"/>
  <c r="O104" i="7"/>
  <c r="O88" i="7"/>
  <c r="O72" i="7"/>
  <c r="O56" i="7"/>
  <c r="O40" i="7"/>
  <c r="O24" i="7"/>
  <c r="O325" i="7"/>
  <c r="O309" i="7"/>
  <c r="O293" i="7"/>
  <c r="O277" i="7"/>
  <c r="O261" i="7"/>
  <c r="O245" i="7"/>
  <c r="O229" i="7"/>
  <c r="O213" i="7"/>
  <c r="O197" i="7"/>
  <c r="O181" i="7"/>
  <c r="O165" i="7"/>
  <c r="O149" i="7"/>
  <c r="O133" i="7"/>
  <c r="O117" i="7"/>
  <c r="O101" i="7"/>
  <c r="O81" i="7"/>
  <c r="O65" i="7"/>
  <c r="O49" i="7"/>
  <c r="O33" i="7"/>
  <c r="O326" i="7"/>
  <c r="O310" i="7"/>
  <c r="O294" i="7"/>
  <c r="O278" i="7"/>
  <c r="O262" i="7"/>
  <c r="O246" i="7"/>
  <c r="O230" i="7"/>
  <c r="O214" i="7"/>
  <c r="O198" i="7"/>
  <c r="O182" i="7"/>
  <c r="O166" i="7"/>
  <c r="O150" i="7"/>
  <c r="O134" i="7"/>
  <c r="O118" i="7"/>
  <c r="O102" i="7"/>
  <c r="O86" i="7"/>
  <c r="O70" i="7"/>
  <c r="O54" i="7"/>
  <c r="O38" i="7"/>
  <c r="O22" i="7"/>
  <c r="O327" i="7"/>
  <c r="O311" i="7"/>
  <c r="O295" i="7"/>
  <c r="O279" i="7"/>
  <c r="O263" i="7"/>
  <c r="O247" i="7"/>
  <c r="O227" i="7"/>
  <c r="O211" i="7"/>
  <c r="O195" i="7"/>
  <c r="O179" i="7"/>
  <c r="O163" i="7"/>
  <c r="O147" i="7"/>
  <c r="O131" i="7"/>
  <c r="O115" i="7"/>
  <c r="O99" i="7"/>
  <c r="O83" i="7"/>
  <c r="O67" i="7"/>
  <c r="O51" i="7"/>
  <c r="O35" i="7"/>
  <c r="O332" i="7"/>
  <c r="O316" i="7"/>
  <c r="O300" i="7"/>
  <c r="O284" i="7"/>
  <c r="O268" i="7"/>
  <c r="O252" i="7"/>
  <c r="O236" i="7"/>
  <c r="O220" i="7"/>
  <c r="O204" i="7"/>
  <c r="O188" i="7"/>
  <c r="O172" i="7"/>
  <c r="O156" i="7"/>
  <c r="O140" i="7"/>
  <c r="O124" i="7"/>
  <c r="O108" i="7"/>
  <c r="O92" i="7"/>
  <c r="O76" i="7"/>
  <c r="O60" i="7"/>
  <c r="O44" i="7"/>
  <c r="O28" i="7"/>
  <c r="O329" i="7"/>
  <c r="O313" i="7"/>
  <c r="O297" i="7"/>
  <c r="O281" i="7"/>
  <c r="O265" i="7"/>
  <c r="O249" i="7"/>
  <c r="O233" i="7"/>
  <c r="O217" i="7"/>
  <c r="O201" i="7"/>
  <c r="O185" i="7"/>
  <c r="O169" i="7"/>
  <c r="O153" i="7"/>
  <c r="O137" i="7"/>
  <c r="O121" i="7"/>
  <c r="O105" i="7"/>
  <c r="O85" i="7"/>
  <c r="O69" i="7"/>
  <c r="O53" i="7"/>
  <c r="O37" i="7"/>
  <c r="O21" i="7"/>
  <c r="O330" i="7"/>
  <c r="O314" i="7"/>
  <c r="O298" i="7"/>
  <c r="O282" i="7"/>
  <c r="O266" i="7"/>
  <c r="O250" i="7"/>
  <c r="O234" i="7"/>
  <c r="O218" i="7"/>
  <c r="O202" i="7"/>
  <c r="O186" i="7"/>
  <c r="O170" i="7"/>
  <c r="O154" i="7"/>
  <c r="O138" i="7"/>
  <c r="O122" i="7"/>
  <c r="O106" i="7"/>
  <c r="O90" i="7"/>
  <c r="O74" i="7"/>
  <c r="O58" i="7"/>
  <c r="O42" i="7"/>
  <c r="O26" i="7"/>
  <c r="O331" i="7"/>
  <c r="O315" i="7"/>
  <c r="O299" i="7"/>
  <c r="O283" i="7"/>
  <c r="O267" i="7"/>
  <c r="O251" i="7"/>
  <c r="O231" i="7"/>
  <c r="O215" i="7"/>
  <c r="O199" i="7"/>
  <c r="O183" i="7"/>
  <c r="O167" i="7"/>
  <c r="O151" i="7"/>
  <c r="O135" i="7"/>
  <c r="O119" i="7"/>
  <c r="O103" i="7"/>
  <c r="O87" i="7"/>
  <c r="O71" i="7"/>
  <c r="O55" i="7"/>
  <c r="O39" i="7"/>
  <c r="O23" i="7"/>
  <c r="O336" i="7"/>
  <c r="O320" i="7"/>
  <c r="O304" i="7"/>
  <c r="O288" i="7"/>
  <c r="O272" i="7"/>
  <c r="O256" i="7"/>
  <c r="O240" i="7"/>
  <c r="O224" i="7"/>
  <c r="O208" i="7"/>
  <c r="O192" i="7"/>
  <c r="O176" i="7"/>
  <c r="O160" i="7"/>
  <c r="O144" i="7"/>
  <c r="O128" i="7"/>
  <c r="O112" i="7"/>
  <c r="O96" i="7"/>
  <c r="O80" i="7"/>
  <c r="O64" i="7"/>
  <c r="O48" i="7"/>
  <c r="O32" i="7"/>
  <c r="O16" i="7"/>
  <c r="O333" i="7"/>
  <c r="O317" i="7"/>
  <c r="O301" i="7"/>
  <c r="O285" i="7"/>
  <c r="O269" i="7"/>
  <c r="O253" i="7"/>
  <c r="O237" i="7"/>
  <c r="O221" i="7"/>
  <c r="O205" i="7"/>
  <c r="O189" i="7"/>
  <c r="O173" i="7"/>
  <c r="O157" i="7"/>
  <c r="O141" i="7"/>
  <c r="O125" i="7"/>
  <c r="O109" i="7"/>
  <c r="O89" i="7"/>
  <c r="O73" i="7"/>
  <c r="O57" i="7"/>
  <c r="O41" i="7"/>
  <c r="O25" i="7"/>
  <c r="O334" i="7"/>
  <c r="O318" i="7"/>
  <c r="O302" i="7"/>
  <c r="O286" i="7"/>
  <c r="O270" i="7"/>
  <c r="O254" i="7"/>
  <c r="O238" i="7"/>
  <c r="O222" i="7"/>
  <c r="O206" i="7"/>
  <c r="O190" i="7"/>
  <c r="O174" i="7"/>
  <c r="O158" i="7"/>
  <c r="O142" i="7"/>
  <c r="O126" i="7"/>
  <c r="O110" i="7"/>
  <c r="O94" i="7"/>
  <c r="O78" i="7"/>
  <c r="O62" i="7"/>
  <c r="O46" i="7"/>
  <c r="O30" i="7"/>
  <c r="O14" i="7"/>
  <c r="O335" i="7"/>
  <c r="O319" i="7"/>
  <c r="O303" i="7"/>
  <c r="O287" i="7"/>
  <c r="O271" i="7"/>
  <c r="O255" i="7"/>
  <c r="O239" i="7"/>
  <c r="O219" i="7"/>
  <c r="O203" i="7"/>
  <c r="O187" i="7"/>
  <c r="O171" i="7"/>
  <c r="O155" i="7"/>
  <c r="O139" i="7"/>
  <c r="O123" i="7"/>
  <c r="O107" i="7"/>
  <c r="O91" i="7"/>
  <c r="O75" i="7"/>
  <c r="O59" i="7"/>
  <c r="O43" i="7"/>
  <c r="O27" i="7"/>
  <c r="O324" i="7"/>
  <c r="O308" i="7"/>
  <c r="O292" i="7"/>
  <c r="O276" i="7"/>
  <c r="O260" i="7"/>
  <c r="O244" i="7"/>
  <c r="O228" i="7"/>
  <c r="O212" i="7"/>
  <c r="O196" i="7"/>
  <c r="O180" i="7"/>
  <c r="O164" i="7"/>
  <c r="O148" i="7"/>
  <c r="O132" i="7"/>
  <c r="O116" i="7"/>
  <c r="O100" i="7"/>
  <c r="O84" i="7"/>
  <c r="O68" i="7"/>
  <c r="O52" i="7"/>
  <c r="O36" i="7"/>
  <c r="O20" i="7"/>
  <c r="O321" i="7"/>
  <c r="O305" i="7"/>
  <c r="O289" i="7"/>
  <c r="O273" i="7"/>
  <c r="O257" i="7"/>
  <c r="O241" i="7"/>
  <c r="O225" i="7"/>
  <c r="O209" i="7"/>
  <c r="O193" i="7"/>
  <c r="O177" i="7"/>
  <c r="O161" i="7"/>
  <c r="O145" i="7"/>
  <c r="O129" i="7"/>
  <c r="O113" i="7"/>
  <c r="O97" i="7"/>
  <c r="O77" i="7"/>
  <c r="O61" i="7"/>
  <c r="O45" i="7"/>
  <c r="O29" i="7"/>
  <c r="O322" i="7"/>
  <c r="O306" i="7"/>
  <c r="O290" i="7"/>
  <c r="O274" i="7"/>
  <c r="O258" i="7"/>
  <c r="O242" i="7"/>
  <c r="O226" i="7"/>
  <c r="O210" i="7"/>
  <c r="O194" i="7"/>
  <c r="O178" i="7"/>
  <c r="O162" i="7"/>
  <c r="O146" i="7"/>
  <c r="O130" i="7"/>
  <c r="O114" i="7"/>
  <c r="O98" i="7"/>
  <c r="O82" i="7"/>
  <c r="O66" i="7"/>
  <c r="O50" i="7"/>
  <c r="O34" i="7"/>
  <c r="O18" i="7"/>
  <c r="O323" i="7"/>
  <c r="O307" i="7"/>
  <c r="O291" i="7"/>
  <c r="O275" i="7"/>
  <c r="O259" i="7"/>
  <c r="O243" i="7"/>
  <c r="O223" i="7"/>
  <c r="O207" i="7"/>
  <c r="O191" i="7"/>
  <c r="O175" i="7"/>
  <c r="O159" i="7"/>
  <c r="O143" i="7"/>
  <c r="O127" i="7"/>
  <c r="O111" i="7"/>
  <c r="O95" i="7"/>
  <c r="O79" i="7"/>
  <c r="O63" i="7"/>
  <c r="O47" i="7"/>
  <c r="O31" i="7"/>
  <c r="BC11" i="7"/>
  <c r="BC334" i="7"/>
  <c r="BC318" i="7"/>
  <c r="BC302" i="7"/>
  <c r="BC286" i="7"/>
  <c r="BC270" i="7"/>
  <c r="BC254" i="7"/>
  <c r="BC238" i="7"/>
  <c r="BC222" i="7"/>
  <c r="BC206" i="7"/>
  <c r="BD206" i="7" s="1"/>
  <c r="CU36" i="11" s="1"/>
  <c r="BC190" i="7"/>
  <c r="BD190" i="7" s="1"/>
  <c r="CU32" i="11" s="1"/>
  <c r="BC174" i="7"/>
  <c r="BC158" i="7"/>
  <c r="BD158" i="7" s="1"/>
  <c r="CU32" i="10" s="1"/>
  <c r="BC142" i="7"/>
  <c r="BD142" i="7" s="1"/>
  <c r="CU15" i="9" s="1"/>
  <c r="BC126" i="7"/>
  <c r="BD126" i="7" s="1"/>
  <c r="CU24" i="13" s="1"/>
  <c r="BC110" i="7"/>
  <c r="BD110" i="7" s="1"/>
  <c r="CU14" i="12" s="1"/>
  <c r="BC94" i="7"/>
  <c r="BD94" i="7" s="1"/>
  <c r="CU9" i="9" s="1"/>
  <c r="BC78" i="7"/>
  <c r="BD78" i="7" s="1"/>
  <c r="BC62" i="7"/>
  <c r="BD62" i="7" s="1"/>
  <c r="CU11" i="11" s="1"/>
  <c r="BC46" i="7"/>
  <c r="BD46" i="7" s="1"/>
  <c r="CU8" i="13" s="1"/>
  <c r="BC30" i="7"/>
  <c r="BD30" i="7" s="1"/>
  <c r="CU3" i="12" s="1"/>
  <c r="BC14" i="7"/>
  <c r="BD14" i="7" s="1"/>
  <c r="CU2" i="12" s="1"/>
  <c r="BC327" i="7"/>
  <c r="BC311" i="7"/>
  <c r="BC295" i="7"/>
  <c r="BC279" i="7"/>
  <c r="BC263" i="7"/>
  <c r="BC247" i="7"/>
  <c r="BC231" i="7"/>
  <c r="BC215" i="7"/>
  <c r="BC199" i="7"/>
  <c r="BC183" i="7"/>
  <c r="BC167" i="7"/>
  <c r="BC151" i="7"/>
  <c r="BC135" i="7"/>
  <c r="BC119" i="7"/>
  <c r="BC103" i="7"/>
  <c r="BC87" i="7"/>
  <c r="BC71" i="7"/>
  <c r="BC55" i="7"/>
  <c r="BC39" i="7"/>
  <c r="BC23" i="7"/>
  <c r="BC328" i="7"/>
  <c r="BC312" i="7"/>
  <c r="BC296" i="7"/>
  <c r="BC280" i="7"/>
  <c r="BC264" i="7"/>
  <c r="BC248" i="7"/>
  <c r="BC232" i="7"/>
  <c r="BC216" i="7"/>
  <c r="BC200" i="7"/>
  <c r="BC184" i="7"/>
  <c r="BC168" i="7"/>
  <c r="BC152" i="7"/>
  <c r="BC136" i="7"/>
  <c r="BC120" i="7"/>
  <c r="BC104" i="7"/>
  <c r="BC88" i="7"/>
  <c r="BC72" i="7"/>
  <c r="BC56" i="7"/>
  <c r="BC40" i="7"/>
  <c r="BC24" i="7"/>
  <c r="BC333" i="7"/>
  <c r="BC317" i="7"/>
  <c r="BC301" i="7"/>
  <c r="BC285" i="7"/>
  <c r="BC269" i="7"/>
  <c r="BC253" i="7"/>
  <c r="BC237" i="7"/>
  <c r="BC221" i="7"/>
  <c r="BC205" i="7"/>
  <c r="BC189" i="7"/>
  <c r="BC173" i="7"/>
  <c r="BC157" i="7"/>
  <c r="BC141" i="7"/>
  <c r="BC125" i="7"/>
  <c r="BC109" i="7"/>
  <c r="BC93" i="7"/>
  <c r="BC77" i="7"/>
  <c r="BC61" i="7"/>
  <c r="BC45" i="7"/>
  <c r="BC29" i="7"/>
  <c r="BC322" i="7"/>
  <c r="BC306" i="7"/>
  <c r="BC290" i="7"/>
  <c r="BC274" i="7"/>
  <c r="BC258" i="7"/>
  <c r="BC242" i="7"/>
  <c r="BC226" i="7"/>
  <c r="BC210" i="7"/>
  <c r="BC194" i="7"/>
  <c r="BC178" i="7"/>
  <c r="BD178" i="7" s="1"/>
  <c r="BC162" i="7"/>
  <c r="BD162" i="7" s="1"/>
  <c r="CU37" i="13" s="1"/>
  <c r="BC146" i="7"/>
  <c r="BD146" i="7" s="1"/>
  <c r="CU26" i="11" s="1"/>
  <c r="BC130" i="7"/>
  <c r="BC114" i="7"/>
  <c r="BD114" i="7" s="1"/>
  <c r="CU24" i="10" s="1"/>
  <c r="BC98" i="7"/>
  <c r="BC82" i="7"/>
  <c r="BC66" i="7"/>
  <c r="BC50" i="7"/>
  <c r="BC34" i="7"/>
  <c r="BC18" i="7"/>
  <c r="BC331" i="7"/>
  <c r="BC315" i="7"/>
  <c r="BC299" i="7"/>
  <c r="BC283" i="7"/>
  <c r="BC267" i="7"/>
  <c r="BC251" i="7"/>
  <c r="BC235" i="7"/>
  <c r="BC219" i="7"/>
  <c r="BC203" i="7"/>
  <c r="BC187" i="7"/>
  <c r="BC171" i="7"/>
  <c r="BC155" i="7"/>
  <c r="BC139" i="7"/>
  <c r="BC123" i="7"/>
  <c r="BC107" i="7"/>
  <c r="BC91" i="7"/>
  <c r="BC75" i="7"/>
  <c r="BC59" i="7"/>
  <c r="BC43" i="7"/>
  <c r="BC27" i="7"/>
  <c r="BC332" i="7"/>
  <c r="BC316" i="7"/>
  <c r="BC300" i="7"/>
  <c r="BC284" i="7"/>
  <c r="BC268" i="7"/>
  <c r="BC252" i="7"/>
  <c r="BC236" i="7"/>
  <c r="BC220" i="7"/>
  <c r="BC204" i="7"/>
  <c r="BC188" i="7"/>
  <c r="BC172" i="7"/>
  <c r="BC156" i="7"/>
  <c r="BC140" i="7"/>
  <c r="BC124" i="7"/>
  <c r="BC108" i="7"/>
  <c r="BC92" i="7"/>
  <c r="BC76" i="7"/>
  <c r="BC60" i="7"/>
  <c r="BC44" i="7"/>
  <c r="BC28" i="7"/>
  <c r="BC321" i="7"/>
  <c r="BC305" i="7"/>
  <c r="BC289" i="7"/>
  <c r="BC273" i="7"/>
  <c r="BC257" i="7"/>
  <c r="BC241" i="7"/>
  <c r="BC225" i="7"/>
  <c r="BC209" i="7"/>
  <c r="BC193" i="7"/>
  <c r="BC177" i="7"/>
  <c r="BC161" i="7"/>
  <c r="BC145" i="7"/>
  <c r="BC129" i="7"/>
  <c r="BC113" i="7"/>
  <c r="BC97" i="7"/>
  <c r="BC81" i="7"/>
  <c r="BC65" i="7"/>
  <c r="BC49" i="7"/>
  <c r="BC33" i="7"/>
  <c r="BC326" i="7"/>
  <c r="BC310" i="7"/>
  <c r="BC294" i="7"/>
  <c r="BD294" i="7" s="1"/>
  <c r="CU52" i="11" s="1"/>
  <c r="BC278" i="7"/>
  <c r="BD278" i="7" s="1"/>
  <c r="CU59" i="13" s="1"/>
  <c r="BC262" i="7"/>
  <c r="BC246" i="7"/>
  <c r="BC230" i="7"/>
  <c r="BC214" i="7"/>
  <c r="BC198" i="7"/>
  <c r="BC182" i="7"/>
  <c r="BD182" i="7" s="1"/>
  <c r="CU35" i="10" s="1"/>
  <c r="BC166" i="7"/>
  <c r="BD166" i="7" s="1"/>
  <c r="CU28" i="11" s="1"/>
  <c r="BC150" i="7"/>
  <c r="BC134" i="7"/>
  <c r="BC118" i="7"/>
  <c r="BD118" i="7" s="1"/>
  <c r="CU16" i="12" s="1"/>
  <c r="BC102" i="7"/>
  <c r="BC86" i="7"/>
  <c r="BD86" i="7" s="1"/>
  <c r="BC70" i="7"/>
  <c r="BD70" i="7" s="1"/>
  <c r="CU11" i="12" s="1"/>
  <c r="BC54" i="7"/>
  <c r="BD54" i="7" s="1"/>
  <c r="CU11" i="13" s="1"/>
  <c r="BC38" i="7"/>
  <c r="BD38" i="7" s="1"/>
  <c r="CU6" i="13" s="1"/>
  <c r="BC22" i="7"/>
  <c r="BD22" i="7" s="1"/>
  <c r="CU3" i="11" s="1"/>
  <c r="BC335" i="7"/>
  <c r="BC319" i="7"/>
  <c r="BC303" i="7"/>
  <c r="BC287" i="7"/>
  <c r="BC271" i="7"/>
  <c r="BC255" i="7"/>
  <c r="BC239" i="7"/>
  <c r="BC223" i="7"/>
  <c r="BC207" i="7"/>
  <c r="BC191" i="7"/>
  <c r="BC175" i="7"/>
  <c r="BC159" i="7"/>
  <c r="BC143" i="7"/>
  <c r="BC127" i="7"/>
  <c r="BC111" i="7"/>
  <c r="BC95" i="7"/>
  <c r="BC79" i="7"/>
  <c r="BC63" i="7"/>
  <c r="BC47" i="7"/>
  <c r="BC31" i="7"/>
  <c r="BC336" i="7"/>
  <c r="BC320" i="7"/>
  <c r="BC304" i="7"/>
  <c r="BC288" i="7"/>
  <c r="BC272" i="7"/>
  <c r="BC256" i="7"/>
  <c r="BC240" i="7"/>
  <c r="BC224" i="7"/>
  <c r="BC208" i="7"/>
  <c r="BC192" i="7"/>
  <c r="BC176" i="7"/>
  <c r="BC160" i="7"/>
  <c r="BC144" i="7"/>
  <c r="BC128" i="7"/>
  <c r="BC112" i="7"/>
  <c r="BC96" i="7"/>
  <c r="BC80" i="7"/>
  <c r="BC64" i="7"/>
  <c r="BC48" i="7"/>
  <c r="BC32" i="7"/>
  <c r="BC16" i="7"/>
  <c r="BC325" i="7"/>
  <c r="BC309" i="7"/>
  <c r="BC293" i="7"/>
  <c r="BC277" i="7"/>
  <c r="BC261" i="7"/>
  <c r="BC245" i="7"/>
  <c r="BC229" i="7"/>
  <c r="BC213" i="7"/>
  <c r="BC197" i="7"/>
  <c r="BC181" i="7"/>
  <c r="BC165" i="7"/>
  <c r="BC149" i="7"/>
  <c r="BC133" i="7"/>
  <c r="BC117" i="7"/>
  <c r="BC101" i="7"/>
  <c r="BC85" i="7"/>
  <c r="BC69" i="7"/>
  <c r="BC53" i="7"/>
  <c r="BC37" i="7"/>
  <c r="BC21" i="7"/>
  <c r="BC330" i="7"/>
  <c r="BC314" i="7"/>
  <c r="BC298" i="7"/>
  <c r="BC282" i="7"/>
  <c r="BC266" i="7"/>
  <c r="BC250" i="7"/>
  <c r="BC234" i="7"/>
  <c r="BC218" i="7"/>
  <c r="BC202" i="7"/>
  <c r="BC186" i="7"/>
  <c r="BC170" i="7"/>
  <c r="BC154" i="7"/>
  <c r="BC138" i="7"/>
  <c r="BD138" i="7" s="1"/>
  <c r="CU29" i="10" s="1"/>
  <c r="BC122" i="7"/>
  <c r="BC106" i="7"/>
  <c r="BC90" i="7"/>
  <c r="BD90" i="7" s="1"/>
  <c r="CU7" i="9" s="1"/>
  <c r="BC74" i="7"/>
  <c r="BD74" i="7" s="1"/>
  <c r="CU13" i="11" s="1"/>
  <c r="BC58" i="7"/>
  <c r="BD58" i="7" s="1"/>
  <c r="CU10" i="12" s="1"/>
  <c r="BC42" i="7"/>
  <c r="BD42" i="7" s="1"/>
  <c r="CU8" i="10" s="1"/>
  <c r="BC26" i="7"/>
  <c r="BD26" i="7" s="1"/>
  <c r="CU4" i="10" s="1"/>
  <c r="BC323" i="7"/>
  <c r="BC307" i="7"/>
  <c r="BC291" i="7"/>
  <c r="BC275" i="7"/>
  <c r="BC259" i="7"/>
  <c r="BC243" i="7"/>
  <c r="BC227" i="7"/>
  <c r="BC211" i="7"/>
  <c r="BC195" i="7"/>
  <c r="BC179" i="7"/>
  <c r="BC163" i="7"/>
  <c r="BC147" i="7"/>
  <c r="BC131" i="7"/>
  <c r="BC115" i="7"/>
  <c r="BC99" i="7"/>
  <c r="BC83" i="7"/>
  <c r="BC67" i="7"/>
  <c r="BC51" i="7"/>
  <c r="BC35" i="7"/>
  <c r="BC324" i="7"/>
  <c r="BC308" i="7"/>
  <c r="BC292" i="7"/>
  <c r="BC276" i="7"/>
  <c r="BC260" i="7"/>
  <c r="BC244" i="7"/>
  <c r="BC228" i="7"/>
  <c r="BC212" i="7"/>
  <c r="BC196" i="7"/>
  <c r="BC180" i="7"/>
  <c r="BC164" i="7"/>
  <c r="BC148" i="7"/>
  <c r="BC132" i="7"/>
  <c r="BC116" i="7"/>
  <c r="BC100" i="7"/>
  <c r="BC84" i="7"/>
  <c r="BC68" i="7"/>
  <c r="BC52" i="7"/>
  <c r="BC36" i="7"/>
  <c r="BC20" i="7"/>
  <c r="BC329" i="7"/>
  <c r="BC313" i="7"/>
  <c r="BC297" i="7"/>
  <c r="BC281" i="7"/>
  <c r="BC265" i="7"/>
  <c r="BC249" i="7"/>
  <c r="BC233" i="7"/>
  <c r="BC217" i="7"/>
  <c r="BC201" i="7"/>
  <c r="BC185" i="7"/>
  <c r="BC169" i="7"/>
  <c r="BC153" i="7"/>
  <c r="BC137" i="7"/>
  <c r="BC121" i="7"/>
  <c r="BC105" i="7"/>
  <c r="BC89" i="7"/>
  <c r="BC73" i="7"/>
  <c r="BC57" i="7"/>
  <c r="BC41" i="7"/>
  <c r="BC25" i="7"/>
  <c r="BG11" i="7"/>
  <c r="BG324" i="7"/>
  <c r="BG308" i="7"/>
  <c r="BG292" i="7"/>
  <c r="BG276" i="7"/>
  <c r="BH276" i="7" s="1"/>
  <c r="DC58" i="13" s="1"/>
  <c r="BG260" i="7"/>
  <c r="BG244" i="7"/>
  <c r="BG228" i="7"/>
  <c r="BH228" i="7" s="1"/>
  <c r="DC48" i="13" s="1"/>
  <c r="BG212" i="7"/>
  <c r="BG196" i="7"/>
  <c r="BG180" i="7"/>
  <c r="BH180" i="7" s="1"/>
  <c r="DC31" i="11" s="1"/>
  <c r="BG164" i="7"/>
  <c r="BH164" i="7" s="1"/>
  <c r="DC27" i="11" s="1"/>
  <c r="BG148" i="7"/>
  <c r="BG132" i="7"/>
  <c r="BH132" i="7" s="1"/>
  <c r="DC28" i="10" s="1"/>
  <c r="BG116" i="7"/>
  <c r="BH116" i="7" s="1"/>
  <c r="DC15" i="12" s="1"/>
  <c r="BG100" i="7"/>
  <c r="BG84" i="7"/>
  <c r="BH84" i="7" s="1"/>
  <c r="BG68" i="7"/>
  <c r="BH68" i="7" s="1"/>
  <c r="DC16" i="10" s="1"/>
  <c r="BG52" i="7"/>
  <c r="BH52" i="7" s="1"/>
  <c r="DC11" i="10" s="1"/>
  <c r="BG36" i="7"/>
  <c r="BG20" i="7"/>
  <c r="BG321" i="7"/>
  <c r="BG305" i="7"/>
  <c r="BG289" i="7"/>
  <c r="BG273" i="7"/>
  <c r="BG257" i="7"/>
  <c r="BG241" i="7"/>
  <c r="BG225" i="7"/>
  <c r="BG209" i="7"/>
  <c r="BG193" i="7"/>
  <c r="BG177" i="7"/>
  <c r="BG161" i="7"/>
  <c r="BG145" i="7"/>
  <c r="BG129" i="7"/>
  <c r="BG113" i="7"/>
  <c r="BG97" i="7"/>
  <c r="BG81" i="7"/>
  <c r="BG65" i="7"/>
  <c r="BG49" i="7"/>
  <c r="BG33" i="7"/>
  <c r="BG330" i="7"/>
  <c r="BG314" i="7"/>
  <c r="BG298" i="7"/>
  <c r="BG282" i="7"/>
  <c r="BG266" i="7"/>
  <c r="BG250" i="7"/>
  <c r="BG234" i="7"/>
  <c r="BG218" i="7"/>
  <c r="BG202" i="7"/>
  <c r="BG186" i="7"/>
  <c r="BG170" i="7"/>
  <c r="BG154" i="7"/>
  <c r="BG138" i="7"/>
  <c r="BG122" i="7"/>
  <c r="BG106" i="7"/>
  <c r="BG90" i="7"/>
  <c r="BG74" i="7"/>
  <c r="BG58" i="7"/>
  <c r="BG42" i="7"/>
  <c r="BG26" i="7"/>
  <c r="BG331" i="7"/>
  <c r="BG315" i="7"/>
  <c r="BG299" i="7"/>
  <c r="BG283" i="7"/>
  <c r="BG267" i="7"/>
  <c r="BG251" i="7"/>
  <c r="BG235" i="7"/>
  <c r="BG219" i="7"/>
  <c r="BG203" i="7"/>
  <c r="BG187" i="7"/>
  <c r="BG171" i="7"/>
  <c r="BG155" i="7"/>
  <c r="BG139" i="7"/>
  <c r="BG123" i="7"/>
  <c r="BG107" i="7"/>
  <c r="BG91" i="7"/>
  <c r="BG75" i="7"/>
  <c r="BG59" i="7"/>
  <c r="BG43" i="7"/>
  <c r="BG27" i="7"/>
  <c r="BG328" i="7"/>
  <c r="BG312" i="7"/>
  <c r="BH312" i="7" s="1"/>
  <c r="DC54" i="11" s="1"/>
  <c r="BG296" i="7"/>
  <c r="BG280" i="7"/>
  <c r="BH280" i="7" s="1"/>
  <c r="DC47" i="11" s="1"/>
  <c r="BG264" i="7"/>
  <c r="BG248" i="7"/>
  <c r="BG232" i="7"/>
  <c r="BG216" i="7"/>
  <c r="BH216" i="7" s="1"/>
  <c r="DC37" i="10" s="1"/>
  <c r="BG200" i="7"/>
  <c r="BG184" i="7"/>
  <c r="BH184" i="7" s="1"/>
  <c r="DC41" i="13" s="1"/>
  <c r="BG168" i="7"/>
  <c r="BH168" i="7" s="1"/>
  <c r="BG152" i="7"/>
  <c r="BG136" i="7"/>
  <c r="BH136" i="7" s="1"/>
  <c r="DC27" i="13" s="1"/>
  <c r="BG120" i="7"/>
  <c r="BH120" i="7" s="1"/>
  <c r="DC25" i="10" s="1"/>
  <c r="BG104" i="7"/>
  <c r="BH104" i="7" s="1"/>
  <c r="DC17" i="13" s="1"/>
  <c r="BG88" i="7"/>
  <c r="BH88" i="7" s="1"/>
  <c r="DC6" i="9" s="1"/>
  <c r="BG72" i="7"/>
  <c r="BH72" i="7" s="1"/>
  <c r="DC18" i="10" s="1"/>
  <c r="BG56" i="7"/>
  <c r="BH56" i="7" s="1"/>
  <c r="DC8" i="11" s="1"/>
  <c r="BG40" i="7"/>
  <c r="BH40" i="7" s="1"/>
  <c r="BG24" i="7"/>
  <c r="BH24" i="7" s="1"/>
  <c r="DC3" i="10" s="1"/>
  <c r="BG325" i="7"/>
  <c r="BG309" i="7"/>
  <c r="BG293" i="7"/>
  <c r="BG277" i="7"/>
  <c r="BG261" i="7"/>
  <c r="BG245" i="7"/>
  <c r="BG229" i="7"/>
  <c r="BG213" i="7"/>
  <c r="BG197" i="7"/>
  <c r="BG181" i="7"/>
  <c r="BG165" i="7"/>
  <c r="BG149" i="7"/>
  <c r="BG133" i="7"/>
  <c r="BG117" i="7"/>
  <c r="BG101" i="7"/>
  <c r="BG85" i="7"/>
  <c r="BG69" i="7"/>
  <c r="BG53" i="7"/>
  <c r="BG37" i="7"/>
  <c r="BG21" i="7"/>
  <c r="BG334" i="7"/>
  <c r="BG318" i="7"/>
  <c r="BG302" i="7"/>
  <c r="BG286" i="7"/>
  <c r="BG270" i="7"/>
  <c r="BG254" i="7"/>
  <c r="BG238" i="7"/>
  <c r="BG222" i="7"/>
  <c r="BG206" i="7"/>
  <c r="BG190" i="7"/>
  <c r="BG174" i="7"/>
  <c r="BG158" i="7"/>
  <c r="BG142" i="7"/>
  <c r="BG126" i="7"/>
  <c r="BG110" i="7"/>
  <c r="BG94" i="7"/>
  <c r="BG78" i="7"/>
  <c r="BG62" i="7"/>
  <c r="BG46" i="7"/>
  <c r="BG30" i="7"/>
  <c r="BG14" i="7"/>
  <c r="BG335" i="7"/>
  <c r="BG319" i="7"/>
  <c r="BG303" i="7"/>
  <c r="BG287" i="7"/>
  <c r="BG271" i="7"/>
  <c r="BG332" i="7"/>
  <c r="BH332" i="7" s="1"/>
  <c r="BG316" i="7"/>
  <c r="BH316" i="7" s="1"/>
  <c r="DC46" i="9" s="1"/>
  <c r="BG300" i="7"/>
  <c r="BH300" i="7" s="1"/>
  <c r="DC44" i="9" s="1"/>
  <c r="BG284" i="7"/>
  <c r="BG268" i="7"/>
  <c r="BG252" i="7"/>
  <c r="BH252" i="7" s="1"/>
  <c r="BG236" i="7"/>
  <c r="BG220" i="7"/>
  <c r="BG204" i="7"/>
  <c r="BH204" i="7" s="1"/>
  <c r="DC23" i="12" s="1"/>
  <c r="BG188" i="7"/>
  <c r="BH188" i="7" s="1"/>
  <c r="BG172" i="7"/>
  <c r="BH172" i="7" s="1"/>
  <c r="DC30" i="11" s="1"/>
  <c r="BG156" i="7"/>
  <c r="BG140" i="7"/>
  <c r="BH140" i="7" s="1"/>
  <c r="DC28" i="13" s="1"/>
  <c r="BG124" i="7"/>
  <c r="BG108" i="7"/>
  <c r="BH108" i="7" s="1"/>
  <c r="DC13" i="12" s="1"/>
  <c r="BG92" i="7"/>
  <c r="BG76" i="7"/>
  <c r="BG60" i="7"/>
  <c r="BG44" i="7"/>
  <c r="BG28" i="7"/>
  <c r="BH28" i="7" s="1"/>
  <c r="DC3" i="13" s="1"/>
  <c r="BG329" i="7"/>
  <c r="BG313" i="7"/>
  <c r="BG297" i="7"/>
  <c r="BG281" i="7"/>
  <c r="BG265" i="7"/>
  <c r="BG249" i="7"/>
  <c r="BG233" i="7"/>
  <c r="BG217" i="7"/>
  <c r="BG201" i="7"/>
  <c r="BG185" i="7"/>
  <c r="BG169" i="7"/>
  <c r="BG153" i="7"/>
  <c r="BG137" i="7"/>
  <c r="BG121" i="7"/>
  <c r="BG105" i="7"/>
  <c r="BG89" i="7"/>
  <c r="BG73" i="7"/>
  <c r="BG57" i="7"/>
  <c r="BG41" i="7"/>
  <c r="BG25" i="7"/>
  <c r="BG322" i="7"/>
  <c r="BG306" i="7"/>
  <c r="BG290" i="7"/>
  <c r="BG274" i="7"/>
  <c r="BG258" i="7"/>
  <c r="BG242" i="7"/>
  <c r="BG226" i="7"/>
  <c r="BG210" i="7"/>
  <c r="BG194" i="7"/>
  <c r="BG178" i="7"/>
  <c r="BG162" i="7"/>
  <c r="BG146" i="7"/>
  <c r="BG130" i="7"/>
  <c r="BG114" i="7"/>
  <c r="BG98" i="7"/>
  <c r="BG82" i="7"/>
  <c r="BG66" i="7"/>
  <c r="BG50" i="7"/>
  <c r="BG34" i="7"/>
  <c r="BG18" i="7"/>
  <c r="BG323" i="7"/>
  <c r="BG307" i="7"/>
  <c r="BG291" i="7"/>
  <c r="BG275" i="7"/>
  <c r="BG259" i="7"/>
  <c r="BG243" i="7"/>
  <c r="BG227" i="7"/>
  <c r="BG211" i="7"/>
  <c r="BG195" i="7"/>
  <c r="BG336" i="7"/>
  <c r="BH336" i="7" s="1"/>
  <c r="DC58" i="11" s="1"/>
  <c r="BG320" i="7"/>
  <c r="BG304" i="7"/>
  <c r="BG288" i="7"/>
  <c r="BH288" i="7" s="1"/>
  <c r="DC41" i="9" s="1"/>
  <c r="BG272" i="7"/>
  <c r="BG256" i="7"/>
  <c r="BG240" i="7"/>
  <c r="BG224" i="7"/>
  <c r="BG208" i="7"/>
  <c r="BG192" i="7"/>
  <c r="BH192" i="7" s="1"/>
  <c r="BG176" i="7"/>
  <c r="BH176" i="7" s="1"/>
  <c r="BG160" i="7"/>
  <c r="BH160" i="7" s="1"/>
  <c r="DC19" i="12" s="1"/>
  <c r="BG144" i="7"/>
  <c r="BH144" i="7" s="1"/>
  <c r="BG128" i="7"/>
  <c r="BG112" i="7"/>
  <c r="BG96" i="7"/>
  <c r="BH96" i="7" s="1"/>
  <c r="DC20" i="10" s="1"/>
  <c r="BG80" i="7"/>
  <c r="BG64" i="7"/>
  <c r="BH64" i="7" s="1"/>
  <c r="DC5" i="9" s="1"/>
  <c r="BG48" i="7"/>
  <c r="BG32" i="7"/>
  <c r="BH32" i="7" s="1"/>
  <c r="DC4" i="12" s="1"/>
  <c r="BG16" i="7"/>
  <c r="BG333" i="7"/>
  <c r="BG317" i="7"/>
  <c r="BG301" i="7"/>
  <c r="BG285" i="7"/>
  <c r="BG269" i="7"/>
  <c r="BG253" i="7"/>
  <c r="BG237" i="7"/>
  <c r="BG221" i="7"/>
  <c r="BG205" i="7"/>
  <c r="BG189" i="7"/>
  <c r="BG173" i="7"/>
  <c r="BG157" i="7"/>
  <c r="BG141" i="7"/>
  <c r="BG125" i="7"/>
  <c r="BG109" i="7"/>
  <c r="BG93" i="7"/>
  <c r="BG77" i="7"/>
  <c r="BG61" i="7"/>
  <c r="BG45" i="7"/>
  <c r="BG29" i="7"/>
  <c r="BG326" i="7"/>
  <c r="BG310" i="7"/>
  <c r="BG294" i="7"/>
  <c r="BG278" i="7"/>
  <c r="BG262" i="7"/>
  <c r="BG246" i="7"/>
  <c r="BG230" i="7"/>
  <c r="BG214" i="7"/>
  <c r="BG198" i="7"/>
  <c r="BG182" i="7"/>
  <c r="BG166" i="7"/>
  <c r="BG150" i="7"/>
  <c r="BG134" i="7"/>
  <c r="BG118" i="7"/>
  <c r="BG102" i="7"/>
  <c r="BG86" i="7"/>
  <c r="BG70" i="7"/>
  <c r="BG54" i="7"/>
  <c r="BG38" i="7"/>
  <c r="BG22" i="7"/>
  <c r="BG327" i="7"/>
  <c r="BG311" i="7"/>
  <c r="BG295" i="7"/>
  <c r="BG279" i="7"/>
  <c r="BG263" i="7"/>
  <c r="BG247" i="7"/>
  <c r="BG231" i="7"/>
  <c r="BG215" i="7"/>
  <c r="BG199" i="7"/>
  <c r="BG183" i="7"/>
  <c r="BG167" i="7"/>
  <c r="BG151" i="7"/>
  <c r="BG135" i="7"/>
  <c r="BG119" i="7"/>
  <c r="BG103" i="7"/>
  <c r="BG87" i="7"/>
  <c r="O12" i="7"/>
  <c r="K15" i="7"/>
  <c r="O15" i="7"/>
  <c r="BG12" i="7"/>
  <c r="BG15" i="7"/>
  <c r="AU19" i="7"/>
  <c r="AQ17" i="7"/>
  <c r="AM15" i="7"/>
  <c r="BK15" i="7"/>
  <c r="BC19" i="7"/>
  <c r="W15" i="7"/>
  <c r="AI13" i="7"/>
  <c r="AE15" i="7"/>
  <c r="AF15" i="7" s="1"/>
  <c r="AY1" i="11" s="1"/>
  <c r="AA13" i="7"/>
  <c r="AI12" i="7"/>
  <c r="BK25" i="7"/>
  <c r="BK41" i="7"/>
  <c r="BK57" i="7"/>
  <c r="BK73" i="7"/>
  <c r="BK89" i="7"/>
  <c r="BK105" i="7"/>
  <c r="BK121" i="7"/>
  <c r="BK137" i="7"/>
  <c r="BK153" i="7"/>
  <c r="BK169" i="7"/>
  <c r="BK185" i="7"/>
  <c r="BK201" i="7"/>
  <c r="BK217" i="7"/>
  <c r="BK233" i="7"/>
  <c r="BK249" i="7"/>
  <c r="BK265" i="7"/>
  <c r="BK281" i="7"/>
  <c r="BK297" i="7"/>
  <c r="BK317" i="7"/>
  <c r="BG23" i="7"/>
  <c r="BG47" i="7"/>
  <c r="BG67" i="7"/>
  <c r="BG95" i="7"/>
  <c r="BG127" i="7"/>
  <c r="BG159" i="7"/>
  <c r="BG191" i="7"/>
  <c r="BG255" i="7"/>
  <c r="K11" i="7"/>
  <c r="K333" i="7"/>
  <c r="K317" i="7"/>
  <c r="K301" i="7"/>
  <c r="K285" i="7"/>
  <c r="K269" i="7"/>
  <c r="K253" i="7"/>
  <c r="K237" i="7"/>
  <c r="K221" i="7"/>
  <c r="K205" i="7"/>
  <c r="K189" i="7"/>
  <c r="K173" i="7"/>
  <c r="K157" i="7"/>
  <c r="K141" i="7"/>
  <c r="K125" i="7"/>
  <c r="K109" i="7"/>
  <c r="K89" i="7"/>
  <c r="K73" i="7"/>
  <c r="K57" i="7"/>
  <c r="K41" i="7"/>
  <c r="K25" i="7"/>
  <c r="K322" i="7"/>
  <c r="K306" i="7"/>
  <c r="K290" i="7"/>
  <c r="K274" i="7"/>
  <c r="K258" i="7"/>
  <c r="K242" i="7"/>
  <c r="K226" i="7"/>
  <c r="K210" i="7"/>
  <c r="K194" i="7"/>
  <c r="K178" i="7"/>
  <c r="K162" i="7"/>
  <c r="K146" i="7"/>
  <c r="K130" i="7"/>
  <c r="K114" i="7"/>
  <c r="K98" i="7"/>
  <c r="K82" i="7"/>
  <c r="K66" i="7"/>
  <c r="K50" i="7"/>
  <c r="K34" i="7"/>
  <c r="K18" i="7"/>
  <c r="K335" i="7"/>
  <c r="K319" i="7"/>
  <c r="K303" i="7"/>
  <c r="K287" i="7"/>
  <c r="K271" i="7"/>
  <c r="K255" i="7"/>
  <c r="K239" i="7"/>
  <c r="K219" i="7"/>
  <c r="K203" i="7"/>
  <c r="K187" i="7"/>
  <c r="K171" i="7"/>
  <c r="K155" i="7"/>
  <c r="K139" i="7"/>
  <c r="K123" i="7"/>
  <c r="K107" i="7"/>
  <c r="K91" i="7"/>
  <c r="K75" i="7"/>
  <c r="K59" i="7"/>
  <c r="K43" i="7"/>
  <c r="K27" i="7"/>
  <c r="K324" i="7"/>
  <c r="K308" i="7"/>
  <c r="K292" i="7"/>
  <c r="K276" i="7"/>
  <c r="K260" i="7"/>
  <c r="K244" i="7"/>
  <c r="K228" i="7"/>
  <c r="K212" i="7"/>
  <c r="K196" i="7"/>
  <c r="K180" i="7"/>
  <c r="K164" i="7"/>
  <c r="K148" i="7"/>
  <c r="K132" i="7"/>
  <c r="K116" i="7"/>
  <c r="K100" i="7"/>
  <c r="K84" i="7"/>
  <c r="K68" i="7"/>
  <c r="K52" i="7"/>
  <c r="K36" i="7"/>
  <c r="K20" i="7"/>
  <c r="K321" i="7"/>
  <c r="K305" i="7"/>
  <c r="K289" i="7"/>
  <c r="K273" i="7"/>
  <c r="K257" i="7"/>
  <c r="K241" i="7"/>
  <c r="K225" i="7"/>
  <c r="K209" i="7"/>
  <c r="K193" i="7"/>
  <c r="K177" i="7"/>
  <c r="K161" i="7"/>
  <c r="K145" i="7"/>
  <c r="K129" i="7"/>
  <c r="K113" i="7"/>
  <c r="K97" i="7"/>
  <c r="K77" i="7"/>
  <c r="K61" i="7"/>
  <c r="K45" i="7"/>
  <c r="K29" i="7"/>
  <c r="K326" i="7"/>
  <c r="K310" i="7"/>
  <c r="K294" i="7"/>
  <c r="K278" i="7"/>
  <c r="K262" i="7"/>
  <c r="K246" i="7"/>
  <c r="K230" i="7"/>
  <c r="K214" i="7"/>
  <c r="K198" i="7"/>
  <c r="K182" i="7"/>
  <c r="K166" i="7"/>
  <c r="K150" i="7"/>
  <c r="K134" i="7"/>
  <c r="K118" i="7"/>
  <c r="K102" i="7"/>
  <c r="K86" i="7"/>
  <c r="K70" i="7"/>
  <c r="K54" i="7"/>
  <c r="K38" i="7"/>
  <c r="K22" i="7"/>
  <c r="K323" i="7"/>
  <c r="K307" i="7"/>
  <c r="K291" i="7"/>
  <c r="K275" i="7"/>
  <c r="K259" i="7"/>
  <c r="K243" i="7"/>
  <c r="K223" i="7"/>
  <c r="K207" i="7"/>
  <c r="K191" i="7"/>
  <c r="K175" i="7"/>
  <c r="K159" i="7"/>
  <c r="K143" i="7"/>
  <c r="K127" i="7"/>
  <c r="K111" i="7"/>
  <c r="K95" i="7"/>
  <c r="K79" i="7"/>
  <c r="K63" i="7"/>
  <c r="K47" i="7"/>
  <c r="K31" i="7"/>
  <c r="K328" i="7"/>
  <c r="K312" i="7"/>
  <c r="K296" i="7"/>
  <c r="K280" i="7"/>
  <c r="K264" i="7"/>
  <c r="K248" i="7"/>
  <c r="K232" i="7"/>
  <c r="K216" i="7"/>
  <c r="K200" i="7"/>
  <c r="K184" i="7"/>
  <c r="K168" i="7"/>
  <c r="K152" i="7"/>
  <c r="K136" i="7"/>
  <c r="K120" i="7"/>
  <c r="K104" i="7"/>
  <c r="K88" i="7"/>
  <c r="K72" i="7"/>
  <c r="K56" i="7"/>
  <c r="K40" i="7"/>
  <c r="K24" i="7"/>
  <c r="K325" i="7"/>
  <c r="K309" i="7"/>
  <c r="K293" i="7"/>
  <c r="K277" i="7"/>
  <c r="K261" i="7"/>
  <c r="K245" i="7"/>
  <c r="K229" i="7"/>
  <c r="K213" i="7"/>
  <c r="K197" i="7"/>
  <c r="K181" i="7"/>
  <c r="K165" i="7"/>
  <c r="K149" i="7"/>
  <c r="K133" i="7"/>
  <c r="K117" i="7"/>
  <c r="K101" i="7"/>
  <c r="K81" i="7"/>
  <c r="K65" i="7"/>
  <c r="K49" i="7"/>
  <c r="K33" i="7"/>
  <c r="K330" i="7"/>
  <c r="K314" i="7"/>
  <c r="K298" i="7"/>
  <c r="K282" i="7"/>
  <c r="K266" i="7"/>
  <c r="K250" i="7"/>
  <c r="K234" i="7"/>
  <c r="K218" i="7"/>
  <c r="K202" i="7"/>
  <c r="K186" i="7"/>
  <c r="K170" i="7"/>
  <c r="K154" i="7"/>
  <c r="K138" i="7"/>
  <c r="K122" i="7"/>
  <c r="K106" i="7"/>
  <c r="K90" i="7"/>
  <c r="K74" i="7"/>
  <c r="K58" i="7"/>
  <c r="K42" i="7"/>
  <c r="K26" i="7"/>
  <c r="K327" i="7"/>
  <c r="K311" i="7"/>
  <c r="K295" i="7"/>
  <c r="K279" i="7"/>
  <c r="K263" i="7"/>
  <c r="K247" i="7"/>
  <c r="K227" i="7"/>
  <c r="K211" i="7"/>
  <c r="K195" i="7"/>
  <c r="K179" i="7"/>
  <c r="K163" i="7"/>
  <c r="K147" i="7"/>
  <c r="K131" i="7"/>
  <c r="K115" i="7"/>
  <c r="K99" i="7"/>
  <c r="K83" i="7"/>
  <c r="K67" i="7"/>
  <c r="K51" i="7"/>
  <c r="K35" i="7"/>
  <c r="K332" i="7"/>
  <c r="K316" i="7"/>
  <c r="K300" i="7"/>
  <c r="K284" i="7"/>
  <c r="K268" i="7"/>
  <c r="K252" i="7"/>
  <c r="K236" i="7"/>
  <c r="K220" i="7"/>
  <c r="K204" i="7"/>
  <c r="K188" i="7"/>
  <c r="K172" i="7"/>
  <c r="K156" i="7"/>
  <c r="K140" i="7"/>
  <c r="K124" i="7"/>
  <c r="K108" i="7"/>
  <c r="K92" i="7"/>
  <c r="K76" i="7"/>
  <c r="K60" i="7"/>
  <c r="K44" i="7"/>
  <c r="K28" i="7"/>
  <c r="K329" i="7"/>
  <c r="K313" i="7"/>
  <c r="K297" i="7"/>
  <c r="K281" i="7"/>
  <c r="K265" i="7"/>
  <c r="K249" i="7"/>
  <c r="K233" i="7"/>
  <c r="K217" i="7"/>
  <c r="K201" i="7"/>
  <c r="K185" i="7"/>
  <c r="K169" i="7"/>
  <c r="K153" i="7"/>
  <c r="K137" i="7"/>
  <c r="K121" i="7"/>
  <c r="K105" i="7"/>
  <c r="K85" i="7"/>
  <c r="K69" i="7"/>
  <c r="K53" i="7"/>
  <c r="K37" i="7"/>
  <c r="K21" i="7"/>
  <c r="K334" i="7"/>
  <c r="K318" i="7"/>
  <c r="K302" i="7"/>
  <c r="K286" i="7"/>
  <c r="K270" i="7"/>
  <c r="K254" i="7"/>
  <c r="K238" i="7"/>
  <c r="K222" i="7"/>
  <c r="K206" i="7"/>
  <c r="K190" i="7"/>
  <c r="K174" i="7"/>
  <c r="K158" i="7"/>
  <c r="K142" i="7"/>
  <c r="K126" i="7"/>
  <c r="K110" i="7"/>
  <c r="K94" i="7"/>
  <c r="K78" i="7"/>
  <c r="K62" i="7"/>
  <c r="K46" i="7"/>
  <c r="K30" i="7"/>
  <c r="K14" i="7"/>
  <c r="K331" i="7"/>
  <c r="K315" i="7"/>
  <c r="K299" i="7"/>
  <c r="K283" i="7"/>
  <c r="K267" i="7"/>
  <c r="K251" i="7"/>
  <c r="K231" i="7"/>
  <c r="K215" i="7"/>
  <c r="K199" i="7"/>
  <c r="K183" i="7"/>
  <c r="K167" i="7"/>
  <c r="K151" i="7"/>
  <c r="K135" i="7"/>
  <c r="K119" i="7"/>
  <c r="K103" i="7"/>
  <c r="K87" i="7"/>
  <c r="K71" i="7"/>
  <c r="K55" i="7"/>
  <c r="K39" i="7"/>
  <c r="K23" i="7"/>
  <c r="K336" i="7"/>
  <c r="K320" i="7"/>
  <c r="K304" i="7"/>
  <c r="K288" i="7"/>
  <c r="K272" i="7"/>
  <c r="K256" i="7"/>
  <c r="K240" i="7"/>
  <c r="K224" i="7"/>
  <c r="K208" i="7"/>
  <c r="K192" i="7"/>
  <c r="K176" i="7"/>
  <c r="K160" i="7"/>
  <c r="K144" i="7"/>
  <c r="K128" i="7"/>
  <c r="K112" i="7"/>
  <c r="K96" i="7"/>
  <c r="K80" i="7"/>
  <c r="K64" i="7"/>
  <c r="K48" i="7"/>
  <c r="K32" i="7"/>
  <c r="K16" i="7"/>
  <c r="AM11" i="7"/>
  <c r="AM333" i="7"/>
  <c r="AM317" i="7"/>
  <c r="AM301" i="7"/>
  <c r="AM285" i="7"/>
  <c r="AM269" i="7"/>
  <c r="AM253" i="7"/>
  <c r="AM237" i="7"/>
  <c r="AM221" i="7"/>
  <c r="AM205" i="7"/>
  <c r="AM189" i="7"/>
  <c r="AM173" i="7"/>
  <c r="AM157" i="7"/>
  <c r="AM141" i="7"/>
  <c r="AM125" i="7"/>
  <c r="AM109" i="7"/>
  <c r="AM93" i="7"/>
  <c r="AM77" i="7"/>
  <c r="AM61" i="7"/>
  <c r="AM45" i="7"/>
  <c r="AM29" i="7"/>
  <c r="AM326" i="7"/>
  <c r="AM310" i="7"/>
  <c r="AM294" i="7"/>
  <c r="AM278" i="7"/>
  <c r="AM262" i="7"/>
  <c r="AM246" i="7"/>
  <c r="AM230" i="7"/>
  <c r="AM214" i="7"/>
  <c r="AM198" i="7"/>
  <c r="AM182" i="7"/>
  <c r="AM166" i="7"/>
  <c r="AM150" i="7"/>
  <c r="AM134" i="7"/>
  <c r="AM118" i="7"/>
  <c r="AM102" i="7"/>
  <c r="AM86" i="7"/>
  <c r="AM70" i="7"/>
  <c r="AM54" i="7"/>
  <c r="AM38" i="7"/>
  <c r="AM22" i="7"/>
  <c r="AM327" i="7"/>
  <c r="AM311" i="7"/>
  <c r="AM295" i="7"/>
  <c r="AM279" i="7"/>
  <c r="AM263" i="7"/>
  <c r="AM247" i="7"/>
  <c r="AM231" i="7"/>
  <c r="AM215" i="7"/>
  <c r="AM199" i="7"/>
  <c r="AM183" i="7"/>
  <c r="AM167" i="7"/>
  <c r="AM151" i="7"/>
  <c r="AM135" i="7"/>
  <c r="AM119" i="7"/>
  <c r="AM103" i="7"/>
  <c r="AM87" i="7"/>
  <c r="AM71" i="7"/>
  <c r="AM55" i="7"/>
  <c r="AM39" i="7"/>
  <c r="AM23" i="7"/>
  <c r="AM336" i="7"/>
  <c r="AM320" i="7"/>
  <c r="AM304" i="7"/>
  <c r="AN304" i="7" s="1"/>
  <c r="BO66" i="13" s="1"/>
  <c r="AM288" i="7"/>
  <c r="AM272" i="7"/>
  <c r="AM256" i="7"/>
  <c r="AM240" i="7"/>
  <c r="AM224" i="7"/>
  <c r="AM208" i="7"/>
  <c r="AM192" i="7"/>
  <c r="AM176" i="7"/>
  <c r="AM160" i="7"/>
  <c r="AM144" i="7"/>
  <c r="AM128" i="7"/>
  <c r="AM112" i="7"/>
  <c r="AM96" i="7"/>
  <c r="AM80" i="7"/>
  <c r="AM64" i="7"/>
  <c r="AM48" i="7"/>
  <c r="AM32" i="7"/>
  <c r="AM321" i="7"/>
  <c r="AM305" i="7"/>
  <c r="AM289" i="7"/>
  <c r="AM273" i="7"/>
  <c r="AM257" i="7"/>
  <c r="AM241" i="7"/>
  <c r="AM225" i="7"/>
  <c r="AM209" i="7"/>
  <c r="AM193" i="7"/>
  <c r="AM177" i="7"/>
  <c r="AM161" i="7"/>
  <c r="AM145" i="7"/>
  <c r="AM129" i="7"/>
  <c r="AM113" i="7"/>
  <c r="AM97" i="7"/>
  <c r="AM81" i="7"/>
  <c r="AM65" i="7"/>
  <c r="AM49" i="7"/>
  <c r="AM33" i="7"/>
  <c r="AM14" i="7"/>
  <c r="AM330" i="7"/>
  <c r="AM314" i="7"/>
  <c r="AM298" i="7"/>
  <c r="AM282" i="7"/>
  <c r="AM266" i="7"/>
  <c r="AM250" i="7"/>
  <c r="AM234" i="7"/>
  <c r="AM218" i="7"/>
  <c r="AM202" i="7"/>
  <c r="AM186" i="7"/>
  <c r="AM170" i="7"/>
  <c r="AM154" i="7"/>
  <c r="AM138" i="7"/>
  <c r="AM122" i="7"/>
  <c r="AM106" i="7"/>
  <c r="AM90" i="7"/>
  <c r="AM74" i="7"/>
  <c r="AM58" i="7"/>
  <c r="AM42" i="7"/>
  <c r="AM26" i="7"/>
  <c r="AM331" i="7"/>
  <c r="AM315" i="7"/>
  <c r="AM299" i="7"/>
  <c r="AM283" i="7"/>
  <c r="AM267" i="7"/>
  <c r="AM251" i="7"/>
  <c r="AM235" i="7"/>
  <c r="AM219" i="7"/>
  <c r="AM203" i="7"/>
  <c r="AM187" i="7"/>
  <c r="AM171" i="7"/>
  <c r="AM155" i="7"/>
  <c r="AM139" i="7"/>
  <c r="AM123" i="7"/>
  <c r="AM107" i="7"/>
  <c r="AM91" i="7"/>
  <c r="AM75" i="7"/>
  <c r="AM59" i="7"/>
  <c r="AM43" i="7"/>
  <c r="AM27" i="7"/>
  <c r="AM324" i="7"/>
  <c r="AM308" i="7"/>
  <c r="AM292" i="7"/>
  <c r="AM276" i="7"/>
  <c r="AM260" i="7"/>
  <c r="AM244" i="7"/>
  <c r="AM228" i="7"/>
  <c r="AM212" i="7"/>
  <c r="AM196" i="7"/>
  <c r="AM180" i="7"/>
  <c r="AM164" i="7"/>
  <c r="AM148" i="7"/>
  <c r="AM132" i="7"/>
  <c r="AM116" i="7"/>
  <c r="AM100" i="7"/>
  <c r="AM84" i="7"/>
  <c r="AM68" i="7"/>
  <c r="AM52" i="7"/>
  <c r="AM36" i="7"/>
  <c r="AM20" i="7"/>
  <c r="AM325" i="7"/>
  <c r="AM309" i="7"/>
  <c r="AM293" i="7"/>
  <c r="AM277" i="7"/>
  <c r="AM261" i="7"/>
  <c r="AM245" i="7"/>
  <c r="AM229" i="7"/>
  <c r="AM213" i="7"/>
  <c r="AM197" i="7"/>
  <c r="AM181" i="7"/>
  <c r="AM165" i="7"/>
  <c r="AM149" i="7"/>
  <c r="AM133" i="7"/>
  <c r="AM117" i="7"/>
  <c r="AM101" i="7"/>
  <c r="AM85" i="7"/>
  <c r="AM69" i="7"/>
  <c r="AM53" i="7"/>
  <c r="AM37" i="7"/>
  <c r="AM21" i="7"/>
  <c r="AM334" i="7"/>
  <c r="AM318" i="7"/>
  <c r="AM302" i="7"/>
  <c r="AM286" i="7"/>
  <c r="AM270" i="7"/>
  <c r="AM254" i="7"/>
  <c r="AM238" i="7"/>
  <c r="AM222" i="7"/>
  <c r="AM206" i="7"/>
  <c r="AM190" i="7"/>
  <c r="AM174" i="7"/>
  <c r="AM158" i="7"/>
  <c r="AM142" i="7"/>
  <c r="AM126" i="7"/>
  <c r="AM110" i="7"/>
  <c r="AM94" i="7"/>
  <c r="AM78" i="7"/>
  <c r="AM62" i="7"/>
  <c r="AM46" i="7"/>
  <c r="AM30" i="7"/>
  <c r="AM335" i="7"/>
  <c r="AM319" i="7"/>
  <c r="AM303" i="7"/>
  <c r="AM287" i="7"/>
  <c r="AM271" i="7"/>
  <c r="AM255" i="7"/>
  <c r="AM239" i="7"/>
  <c r="AM223" i="7"/>
  <c r="AM207" i="7"/>
  <c r="AM191" i="7"/>
  <c r="AM175" i="7"/>
  <c r="AM159" i="7"/>
  <c r="AM143" i="7"/>
  <c r="AM127" i="7"/>
  <c r="AM111" i="7"/>
  <c r="AM95" i="7"/>
  <c r="AM79" i="7"/>
  <c r="AM63" i="7"/>
  <c r="AM47" i="7"/>
  <c r="AM31" i="7"/>
  <c r="AM328" i="7"/>
  <c r="AM312" i="7"/>
  <c r="AM296" i="7"/>
  <c r="AM280" i="7"/>
  <c r="AM264" i="7"/>
  <c r="AM248" i="7"/>
  <c r="AM232" i="7"/>
  <c r="AM216" i="7"/>
  <c r="AM200" i="7"/>
  <c r="AM184" i="7"/>
  <c r="AM168" i="7"/>
  <c r="AM152" i="7"/>
  <c r="AM136" i="7"/>
  <c r="AM120" i="7"/>
  <c r="AM104" i="7"/>
  <c r="AM88" i="7"/>
  <c r="AM72" i="7"/>
  <c r="AM56" i="7"/>
  <c r="AM40" i="7"/>
  <c r="AM24" i="7"/>
  <c r="AM329" i="7"/>
  <c r="AM313" i="7"/>
  <c r="AM297" i="7"/>
  <c r="AM281" i="7"/>
  <c r="AM265" i="7"/>
  <c r="AM249" i="7"/>
  <c r="AM233" i="7"/>
  <c r="AM217" i="7"/>
  <c r="AM201" i="7"/>
  <c r="AM185" i="7"/>
  <c r="AM169" i="7"/>
  <c r="AM153" i="7"/>
  <c r="AM137" i="7"/>
  <c r="AM121" i="7"/>
  <c r="AM105" i="7"/>
  <c r="AM89" i="7"/>
  <c r="AM73" i="7"/>
  <c r="AM57" i="7"/>
  <c r="AM41" i="7"/>
  <c r="AM25" i="7"/>
  <c r="AM322" i="7"/>
  <c r="AM306" i="7"/>
  <c r="AM290" i="7"/>
  <c r="AM274" i="7"/>
  <c r="AM258" i="7"/>
  <c r="AM242" i="7"/>
  <c r="AM226" i="7"/>
  <c r="AM210" i="7"/>
  <c r="AM194" i="7"/>
  <c r="AM178" i="7"/>
  <c r="AM162" i="7"/>
  <c r="AM146" i="7"/>
  <c r="AM130" i="7"/>
  <c r="AM114" i="7"/>
  <c r="AM98" i="7"/>
  <c r="AM82" i="7"/>
  <c r="AM66" i="7"/>
  <c r="AM50" i="7"/>
  <c r="AM34" i="7"/>
  <c r="AM16" i="7"/>
  <c r="AM323" i="7"/>
  <c r="AM307" i="7"/>
  <c r="AM291" i="7"/>
  <c r="AM275" i="7"/>
  <c r="AM259" i="7"/>
  <c r="AM243" i="7"/>
  <c r="AM227" i="7"/>
  <c r="AM211" i="7"/>
  <c r="AM195" i="7"/>
  <c r="AM179" i="7"/>
  <c r="AM163" i="7"/>
  <c r="AM147" i="7"/>
  <c r="AM131" i="7"/>
  <c r="AM115" i="7"/>
  <c r="AM99" i="7"/>
  <c r="AM83" i="7"/>
  <c r="AM67" i="7"/>
  <c r="AM51" i="7"/>
  <c r="AM35" i="7"/>
  <c r="AM18" i="7"/>
  <c r="AM332" i="7"/>
  <c r="AM316" i="7"/>
  <c r="AM300" i="7"/>
  <c r="AM284" i="7"/>
  <c r="AM268" i="7"/>
  <c r="AM252" i="7"/>
  <c r="AM236" i="7"/>
  <c r="AM220" i="7"/>
  <c r="AM204" i="7"/>
  <c r="AM188" i="7"/>
  <c r="AM172" i="7"/>
  <c r="AM156" i="7"/>
  <c r="AM140" i="7"/>
  <c r="AM124" i="7"/>
  <c r="AM108" i="7"/>
  <c r="AM92" i="7"/>
  <c r="AM76" i="7"/>
  <c r="AM60" i="7"/>
  <c r="AM44" i="7"/>
  <c r="AM28" i="7"/>
  <c r="AE11" i="7"/>
  <c r="AF11" i="7" s="1"/>
  <c r="AY1" i="12" s="1"/>
  <c r="AE322" i="7"/>
  <c r="AE306" i="7"/>
  <c r="AE290" i="7"/>
  <c r="AE274" i="7"/>
  <c r="AE258" i="7"/>
  <c r="AE242" i="7"/>
  <c r="AE226" i="7"/>
  <c r="AE210" i="7"/>
  <c r="AE194" i="7"/>
  <c r="AE178" i="7"/>
  <c r="AE162" i="7"/>
  <c r="AE146" i="7"/>
  <c r="AE130" i="7"/>
  <c r="AE114" i="7"/>
  <c r="AE98" i="7"/>
  <c r="AE82" i="7"/>
  <c r="AE66" i="7"/>
  <c r="AE50" i="7"/>
  <c r="AE34" i="7"/>
  <c r="AE18" i="7"/>
  <c r="AE335" i="7"/>
  <c r="AE319" i="7"/>
  <c r="AE303" i="7"/>
  <c r="AE287" i="7"/>
  <c r="AF287" i="7" s="1"/>
  <c r="AY40" i="9" s="1"/>
  <c r="AE271" i="7"/>
  <c r="AF271" i="7" s="1"/>
  <c r="AY35" i="12" s="1"/>
  <c r="AE255" i="7"/>
  <c r="AF255" i="7" s="1"/>
  <c r="AE239" i="7"/>
  <c r="AF239" i="7" s="1"/>
  <c r="AY31" i="9" s="1"/>
  <c r="AE219" i="7"/>
  <c r="AF219" i="7" s="1"/>
  <c r="AE203" i="7"/>
  <c r="AF203" i="7" s="1"/>
  <c r="AY35" i="11" s="1"/>
  <c r="AE187" i="7"/>
  <c r="AF187" i="7" s="1"/>
  <c r="AY21" i="9" s="1"/>
  <c r="AE171" i="7"/>
  <c r="AF171" i="7" s="1"/>
  <c r="AY29" i="11" s="1"/>
  <c r="AE155" i="7"/>
  <c r="AF155" i="7" s="1"/>
  <c r="AY33" i="13" s="1"/>
  <c r="AE139" i="7"/>
  <c r="AF139" i="7" s="1"/>
  <c r="AY14" i="9" s="1"/>
  <c r="AE123" i="7"/>
  <c r="AF123" i="7" s="1"/>
  <c r="AY23" i="13" s="1"/>
  <c r="AE107" i="7"/>
  <c r="AF107" i="7" s="1"/>
  <c r="AY19" i="13" s="1"/>
  <c r="AE91" i="7"/>
  <c r="AF91" i="7" s="1"/>
  <c r="AY16" i="13" s="1"/>
  <c r="AE75" i="7"/>
  <c r="AF75" i="7" s="1"/>
  <c r="AE59" i="7"/>
  <c r="AF59" i="7" s="1"/>
  <c r="AY4" i="9" s="1"/>
  <c r="AE43" i="7"/>
  <c r="AF43" i="7" s="1"/>
  <c r="AY7" i="12" s="1"/>
  <c r="AE27" i="7"/>
  <c r="AF27" i="7" s="1"/>
  <c r="AY5" i="10" s="1"/>
  <c r="AE324" i="7"/>
  <c r="AE308" i="7"/>
  <c r="AE292" i="7"/>
  <c r="AE276" i="7"/>
  <c r="AE260" i="7"/>
  <c r="AE244" i="7"/>
  <c r="AE228" i="7"/>
  <c r="AE212" i="7"/>
  <c r="AE196" i="7"/>
  <c r="AE180" i="7"/>
  <c r="AE164" i="7"/>
  <c r="AE148" i="7"/>
  <c r="AE132" i="7"/>
  <c r="AE116" i="7"/>
  <c r="AE100" i="7"/>
  <c r="AE84" i="7"/>
  <c r="AE68" i="7"/>
  <c r="AF68" i="7" s="1"/>
  <c r="AY16" i="10" s="1"/>
  <c r="AE52" i="7"/>
  <c r="AF52" i="7" s="1"/>
  <c r="AY11" i="10" s="1"/>
  <c r="AE36" i="7"/>
  <c r="AF36" i="7" s="1"/>
  <c r="AY5" i="12" s="1"/>
  <c r="AE20" i="7"/>
  <c r="AF20" i="7" s="1"/>
  <c r="AY2" i="13" s="1"/>
  <c r="AE333" i="7"/>
  <c r="AF333" i="7" s="1"/>
  <c r="AY53" i="10" s="1"/>
  <c r="AE317" i="7"/>
  <c r="AE301" i="7"/>
  <c r="AE285" i="7"/>
  <c r="AE269" i="7"/>
  <c r="AE253" i="7"/>
  <c r="AE237" i="7"/>
  <c r="AE221" i="7"/>
  <c r="AE205" i="7"/>
  <c r="AF205" i="7" s="1"/>
  <c r="AY44" i="13" s="1"/>
  <c r="AE189" i="7"/>
  <c r="AF189" i="7" s="1"/>
  <c r="AY22" i="9" s="1"/>
  <c r="AE173" i="7"/>
  <c r="AF173" i="7" s="1"/>
  <c r="AE157" i="7"/>
  <c r="AF157" i="7" s="1"/>
  <c r="AY35" i="13" s="1"/>
  <c r="AE141" i="7"/>
  <c r="AF141" i="7" s="1"/>
  <c r="AY30" i="10" s="1"/>
  <c r="AE125" i="7"/>
  <c r="AE109" i="7"/>
  <c r="AF109" i="7" s="1"/>
  <c r="AY19" i="11" s="1"/>
  <c r="AE89" i="7"/>
  <c r="AF89" i="7" s="1"/>
  <c r="AY15" i="13" s="1"/>
  <c r="AE73" i="7"/>
  <c r="AF73" i="7" s="1"/>
  <c r="AE57" i="7"/>
  <c r="AF57" i="7" s="1"/>
  <c r="AY13" i="10" s="1"/>
  <c r="AE41" i="7"/>
  <c r="AF41" i="7" s="1"/>
  <c r="AY7" i="13" s="1"/>
  <c r="AE25" i="7"/>
  <c r="AF25" i="7" s="1"/>
  <c r="AY2" i="9" s="1"/>
  <c r="AE326" i="7"/>
  <c r="AE310" i="7"/>
  <c r="AE294" i="7"/>
  <c r="AE278" i="7"/>
  <c r="AE262" i="7"/>
  <c r="AE246" i="7"/>
  <c r="AE230" i="7"/>
  <c r="AE214" i="7"/>
  <c r="AE198" i="7"/>
  <c r="AE182" i="7"/>
  <c r="AE166" i="7"/>
  <c r="AE150" i="7"/>
  <c r="AE134" i="7"/>
  <c r="AE118" i="7"/>
  <c r="AE102" i="7"/>
  <c r="AE86" i="7"/>
  <c r="AE70" i="7"/>
  <c r="AE54" i="7"/>
  <c r="AE38" i="7"/>
  <c r="AE22" i="7"/>
  <c r="AE323" i="7"/>
  <c r="AE307" i="7"/>
  <c r="AE291" i="7"/>
  <c r="AF291" i="7" s="1"/>
  <c r="AY61" i="13" s="1"/>
  <c r="AE275" i="7"/>
  <c r="AF275" i="7" s="1"/>
  <c r="AE259" i="7"/>
  <c r="AF259" i="7" s="1"/>
  <c r="AY53" i="13" s="1"/>
  <c r="AE243" i="7"/>
  <c r="AF243" i="7" s="1"/>
  <c r="AY44" i="11" s="1"/>
  <c r="AE223" i="7"/>
  <c r="AF223" i="7" s="1"/>
  <c r="AY28" i="12" s="1"/>
  <c r="AE207" i="7"/>
  <c r="AF207" i="7" s="1"/>
  <c r="AY37" i="11" s="1"/>
  <c r="AE191" i="7"/>
  <c r="AF191" i="7" s="1"/>
  <c r="AY36" i="10" s="1"/>
  <c r="AE175" i="7"/>
  <c r="AF175" i="7" s="1"/>
  <c r="AY40" i="13" s="1"/>
  <c r="AE159" i="7"/>
  <c r="AF159" i="7" s="1"/>
  <c r="AY36" i="13" s="1"/>
  <c r="AE143" i="7"/>
  <c r="AF143" i="7" s="1"/>
  <c r="AY29" i="13" s="1"/>
  <c r="AE127" i="7"/>
  <c r="AF127" i="7" s="1"/>
  <c r="AE111" i="7"/>
  <c r="AF111" i="7" s="1"/>
  <c r="AE95" i="7"/>
  <c r="AF95" i="7" s="1"/>
  <c r="AY10" i="9" s="1"/>
  <c r="AE79" i="7"/>
  <c r="AF79" i="7" s="1"/>
  <c r="AY14" i="11" s="1"/>
  <c r="AE63" i="7"/>
  <c r="AF63" i="7" s="1"/>
  <c r="AY14" i="10" s="1"/>
  <c r="AE47" i="7"/>
  <c r="AF47" i="7" s="1"/>
  <c r="AY10" i="10" s="1"/>
  <c r="AE31" i="7"/>
  <c r="AF31" i="7" s="1"/>
  <c r="AY5" i="11" s="1"/>
  <c r="AE328" i="7"/>
  <c r="AE312" i="7"/>
  <c r="AE296" i="7"/>
  <c r="AE280" i="7"/>
  <c r="AE264" i="7"/>
  <c r="AE248" i="7"/>
  <c r="AE232" i="7"/>
  <c r="AE216" i="7"/>
  <c r="AE200" i="7"/>
  <c r="AE184" i="7"/>
  <c r="AE168" i="7"/>
  <c r="AE152" i="7"/>
  <c r="AE136" i="7"/>
  <c r="AE120" i="7"/>
  <c r="AE104" i="7"/>
  <c r="AE88" i="7"/>
  <c r="AE72" i="7"/>
  <c r="AF72" i="7" s="1"/>
  <c r="AY18" i="10" s="1"/>
  <c r="AE56" i="7"/>
  <c r="AF56" i="7" s="1"/>
  <c r="AY8" i="11" s="1"/>
  <c r="AE40" i="7"/>
  <c r="AF40" i="7" s="1"/>
  <c r="AE24" i="7"/>
  <c r="AF24" i="7" s="1"/>
  <c r="AY3" i="10" s="1"/>
  <c r="AE321" i="7"/>
  <c r="AE305" i="7"/>
  <c r="AE289" i="7"/>
  <c r="AE273" i="7"/>
  <c r="AE257" i="7"/>
  <c r="AE241" i="7"/>
  <c r="AE225" i="7"/>
  <c r="AF225" i="7" s="1"/>
  <c r="AY28" i="9" s="1"/>
  <c r="AE209" i="7"/>
  <c r="AF209" i="7" s="1"/>
  <c r="AY39" i="11" s="1"/>
  <c r="AE193" i="7"/>
  <c r="AF193" i="7" s="1"/>
  <c r="AY23" i="9" s="1"/>
  <c r="AE177" i="7"/>
  <c r="AF177" i="7" s="1"/>
  <c r="AE161" i="7"/>
  <c r="AF161" i="7" s="1"/>
  <c r="AY17" i="9" s="1"/>
  <c r="AE145" i="7"/>
  <c r="AF145" i="7" s="1"/>
  <c r="AY25" i="11" s="1"/>
  <c r="AE129" i="7"/>
  <c r="AF129" i="7" s="1"/>
  <c r="AY22" i="11" s="1"/>
  <c r="AE113" i="7"/>
  <c r="AF113" i="7" s="1"/>
  <c r="AE97" i="7"/>
  <c r="AF97" i="7" s="1"/>
  <c r="AE77" i="7"/>
  <c r="AF77" i="7" s="1"/>
  <c r="AY12" i="12" s="1"/>
  <c r="AE61" i="7"/>
  <c r="AF61" i="7" s="1"/>
  <c r="AY10" i="11" s="1"/>
  <c r="AE45" i="7"/>
  <c r="AF45" i="7" s="1"/>
  <c r="AE29" i="7"/>
  <c r="AF29" i="7" s="1"/>
  <c r="AY4" i="13" s="1"/>
  <c r="AE330" i="7"/>
  <c r="AE314" i="7"/>
  <c r="AE298" i="7"/>
  <c r="AE282" i="7"/>
  <c r="AE266" i="7"/>
  <c r="AE250" i="7"/>
  <c r="AE234" i="7"/>
  <c r="AE218" i="7"/>
  <c r="AE202" i="7"/>
  <c r="AE186" i="7"/>
  <c r="AE170" i="7"/>
  <c r="AE154" i="7"/>
  <c r="AE138" i="7"/>
  <c r="AE122" i="7"/>
  <c r="AE106" i="7"/>
  <c r="AE90" i="7"/>
  <c r="AE74" i="7"/>
  <c r="AE58" i="7"/>
  <c r="AE42" i="7"/>
  <c r="AE26" i="7"/>
  <c r="AE327" i="7"/>
  <c r="AE311" i="7"/>
  <c r="AE295" i="7"/>
  <c r="AF295" i="7" s="1"/>
  <c r="AE279" i="7"/>
  <c r="AF279" i="7" s="1"/>
  <c r="AY45" i="10" s="1"/>
  <c r="AE263" i="7"/>
  <c r="AF263" i="7" s="1"/>
  <c r="AY55" i="13" s="1"/>
  <c r="AE247" i="7"/>
  <c r="AF247" i="7" s="1"/>
  <c r="AY41" i="10" s="1"/>
  <c r="AE227" i="7"/>
  <c r="AF227" i="7" s="1"/>
  <c r="AY38" i="10" s="1"/>
  <c r="AE211" i="7"/>
  <c r="AF211" i="7" s="1"/>
  <c r="AY25" i="12" s="1"/>
  <c r="AE195" i="7"/>
  <c r="AF195" i="7" s="1"/>
  <c r="AY24" i="9" s="1"/>
  <c r="AE179" i="7"/>
  <c r="AF179" i="7" s="1"/>
  <c r="AY20" i="12" s="1"/>
  <c r="AE163" i="7"/>
  <c r="AF163" i="7" s="1"/>
  <c r="AY18" i="9" s="1"/>
  <c r="AE147" i="7"/>
  <c r="AF147" i="7" s="1"/>
  <c r="AE131" i="7"/>
  <c r="AF131" i="7" s="1"/>
  <c r="AY26" i="13" s="1"/>
  <c r="AE115" i="7"/>
  <c r="AF115" i="7" s="1"/>
  <c r="AY20" i="13" s="1"/>
  <c r="AE99" i="7"/>
  <c r="AF99" i="7" s="1"/>
  <c r="AY12" i="9" s="1"/>
  <c r="AE83" i="7"/>
  <c r="AF83" i="7" s="1"/>
  <c r="AY14" i="13" s="1"/>
  <c r="AE67" i="7"/>
  <c r="AF67" i="7" s="1"/>
  <c r="AE51" i="7"/>
  <c r="AF51" i="7" s="1"/>
  <c r="AY10" i="13" s="1"/>
  <c r="AE35" i="7"/>
  <c r="AF35" i="7" s="1"/>
  <c r="AY7" i="10" s="1"/>
  <c r="AE332" i="7"/>
  <c r="AE316" i="7"/>
  <c r="AE300" i="7"/>
  <c r="AE284" i="7"/>
  <c r="AE268" i="7"/>
  <c r="AE252" i="7"/>
  <c r="AE236" i="7"/>
  <c r="AE220" i="7"/>
  <c r="AE204" i="7"/>
  <c r="AE188" i="7"/>
  <c r="AE172" i="7"/>
  <c r="AE156" i="7"/>
  <c r="AE140" i="7"/>
  <c r="AE124" i="7"/>
  <c r="AE108" i="7"/>
  <c r="AE92" i="7"/>
  <c r="AE76" i="7"/>
  <c r="AE60" i="7"/>
  <c r="AF60" i="7" s="1"/>
  <c r="AY9" i="11" s="1"/>
  <c r="AE44" i="7"/>
  <c r="AF44" i="7" s="1"/>
  <c r="AY8" i="12" s="1"/>
  <c r="AE28" i="7"/>
  <c r="AF28" i="7" s="1"/>
  <c r="AY3" i="13" s="1"/>
  <c r="AE325" i="7"/>
  <c r="AE309" i="7"/>
  <c r="AE293" i="7"/>
  <c r="AE277" i="7"/>
  <c r="AE261" i="7"/>
  <c r="AE245" i="7"/>
  <c r="AE229" i="7"/>
  <c r="AF229" i="7" s="1"/>
  <c r="AY29" i="9" s="1"/>
  <c r="AE213" i="7"/>
  <c r="AF213" i="7" s="1"/>
  <c r="AE197" i="7"/>
  <c r="AF197" i="7" s="1"/>
  <c r="AY25" i="9" s="1"/>
  <c r="AE181" i="7"/>
  <c r="AF181" i="7" s="1"/>
  <c r="AY34" i="10" s="1"/>
  <c r="AE165" i="7"/>
  <c r="AF165" i="7" s="1"/>
  <c r="AY38" i="13" s="1"/>
  <c r="AE149" i="7"/>
  <c r="AF149" i="7" s="1"/>
  <c r="AY30" i="13" s="1"/>
  <c r="AE133" i="7"/>
  <c r="AF133" i="7" s="1"/>
  <c r="AY23" i="11" s="1"/>
  <c r="AE117" i="7"/>
  <c r="AF117" i="7" s="1"/>
  <c r="AY20" i="11" s="1"/>
  <c r="AE101" i="7"/>
  <c r="AF101" i="7" s="1"/>
  <c r="AY18" i="11" s="1"/>
  <c r="AE81" i="7"/>
  <c r="AF81" i="7" s="1"/>
  <c r="AY19" i="10" s="1"/>
  <c r="AE65" i="7"/>
  <c r="AF65" i="7" s="1"/>
  <c r="AY15" i="10" s="1"/>
  <c r="AE49" i="7"/>
  <c r="AF49" i="7" s="1"/>
  <c r="AY9" i="12" s="1"/>
  <c r="AE33" i="7"/>
  <c r="AF33" i="7" s="1"/>
  <c r="AY6" i="10" s="1"/>
  <c r="AE334" i="7"/>
  <c r="AE318" i="7"/>
  <c r="AE302" i="7"/>
  <c r="AE286" i="7"/>
  <c r="AE270" i="7"/>
  <c r="AE254" i="7"/>
  <c r="AE238" i="7"/>
  <c r="AE222" i="7"/>
  <c r="AE206" i="7"/>
  <c r="AE190" i="7"/>
  <c r="AE174" i="7"/>
  <c r="AE158" i="7"/>
  <c r="AE142" i="7"/>
  <c r="AE126" i="7"/>
  <c r="AE110" i="7"/>
  <c r="AE94" i="7"/>
  <c r="AE78" i="7"/>
  <c r="AE62" i="7"/>
  <c r="AE46" i="7"/>
  <c r="AE30" i="7"/>
  <c r="AE14" i="7"/>
  <c r="AE331" i="7"/>
  <c r="AE315" i="7"/>
  <c r="AE299" i="7"/>
  <c r="AE283" i="7"/>
  <c r="AF283" i="7" s="1"/>
  <c r="AY39" i="9" s="1"/>
  <c r="AE267" i="7"/>
  <c r="AF267" i="7" s="1"/>
  <c r="AY44" i="10" s="1"/>
  <c r="AE251" i="7"/>
  <c r="AF251" i="7" s="1"/>
  <c r="AY34" i="9" s="1"/>
  <c r="AE231" i="7"/>
  <c r="AF231" i="7" s="1"/>
  <c r="AE215" i="7"/>
  <c r="AF215" i="7" s="1"/>
  <c r="AY45" i="13" s="1"/>
  <c r="AE199" i="7"/>
  <c r="AF199" i="7" s="1"/>
  <c r="AY33" i="11" s="1"/>
  <c r="AE183" i="7"/>
  <c r="AF183" i="7" s="1"/>
  <c r="AY20" i="9" s="1"/>
  <c r="AE167" i="7"/>
  <c r="AF167" i="7" s="1"/>
  <c r="AY33" i="10" s="1"/>
  <c r="AE151" i="7"/>
  <c r="AF151" i="7" s="1"/>
  <c r="AY31" i="10" s="1"/>
  <c r="AE135" i="7"/>
  <c r="AF135" i="7" s="1"/>
  <c r="AY17" i="12" s="1"/>
  <c r="AE119" i="7"/>
  <c r="AF119" i="7" s="1"/>
  <c r="AY21" i="13" s="1"/>
  <c r="AE103" i="7"/>
  <c r="AF103" i="7" s="1"/>
  <c r="AE87" i="7"/>
  <c r="AF87" i="7" s="1"/>
  <c r="AY17" i="11" s="1"/>
  <c r="AE71" i="7"/>
  <c r="AF71" i="7" s="1"/>
  <c r="AY12" i="13" s="1"/>
  <c r="AE55" i="7"/>
  <c r="AF55" i="7" s="1"/>
  <c r="AY12" i="10" s="1"/>
  <c r="AE39" i="7"/>
  <c r="AF39" i="7" s="1"/>
  <c r="AY3" i="9" s="1"/>
  <c r="AE23" i="7"/>
  <c r="AF23" i="7" s="1"/>
  <c r="AY4" i="11" s="1"/>
  <c r="AE336" i="7"/>
  <c r="AE320" i="7"/>
  <c r="AE304" i="7"/>
  <c r="AE288" i="7"/>
  <c r="AE272" i="7"/>
  <c r="AE256" i="7"/>
  <c r="AE240" i="7"/>
  <c r="AE224" i="7"/>
  <c r="AE208" i="7"/>
  <c r="AE192" i="7"/>
  <c r="AE176" i="7"/>
  <c r="AE160" i="7"/>
  <c r="AE144" i="7"/>
  <c r="AE128" i="7"/>
  <c r="AE112" i="7"/>
  <c r="AE96" i="7"/>
  <c r="AE80" i="7"/>
  <c r="AE64" i="7"/>
  <c r="AF64" i="7" s="1"/>
  <c r="AY5" i="9" s="1"/>
  <c r="AE48" i="7"/>
  <c r="AF48" i="7" s="1"/>
  <c r="AY9" i="13" s="1"/>
  <c r="AE32" i="7"/>
  <c r="AF32" i="7" s="1"/>
  <c r="AY4" i="12" s="1"/>
  <c r="AE16" i="7"/>
  <c r="AF16" i="7" s="1"/>
  <c r="AY2" i="10" s="1"/>
  <c r="AE329" i="7"/>
  <c r="AE313" i="7"/>
  <c r="AE297" i="7"/>
  <c r="AE281" i="7"/>
  <c r="AE265" i="7"/>
  <c r="AE249" i="7"/>
  <c r="AE233" i="7"/>
  <c r="AF233" i="7" s="1"/>
  <c r="AY49" i="13" s="1"/>
  <c r="AE217" i="7"/>
  <c r="AF217" i="7" s="1"/>
  <c r="AY40" i="11" s="1"/>
  <c r="AE201" i="7"/>
  <c r="AF201" i="7" s="1"/>
  <c r="AY34" i="11" s="1"/>
  <c r="AE185" i="7"/>
  <c r="AE169" i="7"/>
  <c r="AF169" i="7" s="1"/>
  <c r="AY19" i="9" s="1"/>
  <c r="AE153" i="7"/>
  <c r="AF153" i="7" s="1"/>
  <c r="AY18" i="12" s="1"/>
  <c r="AE137" i="7"/>
  <c r="AF137" i="7" s="1"/>
  <c r="AY13" i="9" s="1"/>
  <c r="AE121" i="7"/>
  <c r="AE105" i="7"/>
  <c r="AF105" i="7" s="1"/>
  <c r="AY18" i="13" s="1"/>
  <c r="AE85" i="7"/>
  <c r="AF85" i="7" s="1"/>
  <c r="AY16" i="11" s="1"/>
  <c r="AE69" i="7"/>
  <c r="AF69" i="7" s="1"/>
  <c r="AY17" i="10" s="1"/>
  <c r="AE53" i="7"/>
  <c r="AF53" i="7" s="1"/>
  <c r="AY7" i="11" s="1"/>
  <c r="AE37" i="7"/>
  <c r="AF37" i="7" s="1"/>
  <c r="AY6" i="12" s="1"/>
  <c r="AE21" i="7"/>
  <c r="AF21" i="7" s="1"/>
  <c r="AY2" i="11" s="1"/>
  <c r="W11" i="7"/>
  <c r="W330" i="7"/>
  <c r="W314" i="7"/>
  <c r="W298" i="7"/>
  <c r="W282" i="7"/>
  <c r="W266" i="7"/>
  <c r="W250" i="7"/>
  <c r="W234" i="7"/>
  <c r="W218" i="7"/>
  <c r="W202" i="7"/>
  <c r="W186" i="7"/>
  <c r="W170" i="7"/>
  <c r="W154" i="7"/>
  <c r="W138" i="7"/>
  <c r="W122" i="7"/>
  <c r="W106" i="7"/>
  <c r="W90" i="7"/>
  <c r="W74" i="7"/>
  <c r="W58" i="7"/>
  <c r="W42" i="7"/>
  <c r="W26" i="7"/>
  <c r="W335" i="7"/>
  <c r="W319" i="7"/>
  <c r="W303" i="7"/>
  <c r="W287" i="7"/>
  <c r="W271" i="7"/>
  <c r="W255" i="7"/>
  <c r="W239" i="7"/>
  <c r="W219" i="7"/>
  <c r="W203" i="7"/>
  <c r="W187" i="7"/>
  <c r="W171" i="7"/>
  <c r="W155" i="7"/>
  <c r="W139" i="7"/>
  <c r="W123" i="7"/>
  <c r="W107" i="7"/>
  <c r="W91" i="7"/>
  <c r="W75" i="7"/>
  <c r="W59" i="7"/>
  <c r="W43" i="7"/>
  <c r="W27" i="7"/>
  <c r="W332" i="7"/>
  <c r="W316" i="7"/>
  <c r="W300" i="7"/>
  <c r="W284" i="7"/>
  <c r="W268" i="7"/>
  <c r="W252" i="7"/>
  <c r="W236" i="7"/>
  <c r="W220" i="7"/>
  <c r="W204" i="7"/>
  <c r="W188" i="7"/>
  <c r="W172" i="7"/>
  <c r="W156" i="7"/>
  <c r="W140" i="7"/>
  <c r="W124" i="7"/>
  <c r="W108" i="7"/>
  <c r="W92" i="7"/>
  <c r="W76" i="7"/>
  <c r="W60" i="7"/>
  <c r="W44" i="7"/>
  <c r="W28" i="7"/>
  <c r="W333" i="7"/>
  <c r="W317" i="7"/>
  <c r="W301" i="7"/>
  <c r="W285" i="7"/>
  <c r="W269" i="7"/>
  <c r="W253" i="7"/>
  <c r="W237" i="7"/>
  <c r="W221" i="7"/>
  <c r="W205" i="7"/>
  <c r="W189" i="7"/>
  <c r="W173" i="7"/>
  <c r="W157" i="7"/>
  <c r="W141" i="7"/>
  <c r="W125" i="7"/>
  <c r="W109" i="7"/>
  <c r="W89" i="7"/>
  <c r="X89" i="7" s="1"/>
  <c r="AI15" i="13" s="1"/>
  <c r="W73" i="7"/>
  <c r="X73" i="7" s="1"/>
  <c r="W57" i="7"/>
  <c r="X57" i="7" s="1"/>
  <c r="AI13" i="10" s="1"/>
  <c r="W41" i="7"/>
  <c r="W25" i="7"/>
  <c r="W334" i="7"/>
  <c r="W318" i="7"/>
  <c r="W302" i="7"/>
  <c r="W286" i="7"/>
  <c r="W270" i="7"/>
  <c r="W254" i="7"/>
  <c r="W238" i="7"/>
  <c r="W222" i="7"/>
  <c r="W206" i="7"/>
  <c r="W190" i="7"/>
  <c r="W174" i="7"/>
  <c r="W158" i="7"/>
  <c r="W142" i="7"/>
  <c r="W126" i="7"/>
  <c r="W110" i="7"/>
  <c r="W94" i="7"/>
  <c r="W78" i="7"/>
  <c r="W62" i="7"/>
  <c r="W46" i="7"/>
  <c r="W30" i="7"/>
  <c r="W14" i="7"/>
  <c r="W323" i="7"/>
  <c r="W307" i="7"/>
  <c r="W291" i="7"/>
  <c r="W275" i="7"/>
  <c r="W259" i="7"/>
  <c r="W243" i="7"/>
  <c r="W223" i="7"/>
  <c r="W207" i="7"/>
  <c r="W191" i="7"/>
  <c r="W175" i="7"/>
  <c r="W159" i="7"/>
  <c r="W143" i="7"/>
  <c r="W127" i="7"/>
  <c r="W111" i="7"/>
  <c r="W95" i="7"/>
  <c r="W79" i="7"/>
  <c r="W63" i="7"/>
  <c r="W47" i="7"/>
  <c r="W31" i="7"/>
  <c r="W336" i="7"/>
  <c r="W320" i="7"/>
  <c r="W304" i="7"/>
  <c r="W288" i="7"/>
  <c r="W272" i="7"/>
  <c r="W256" i="7"/>
  <c r="W240" i="7"/>
  <c r="W224" i="7"/>
  <c r="W208" i="7"/>
  <c r="W192" i="7"/>
  <c r="W176" i="7"/>
  <c r="W160" i="7"/>
  <c r="W144" i="7"/>
  <c r="W128" i="7"/>
  <c r="W112" i="7"/>
  <c r="W96" i="7"/>
  <c r="W80" i="7"/>
  <c r="W64" i="7"/>
  <c r="W48" i="7"/>
  <c r="W32" i="7"/>
  <c r="W16" i="7"/>
  <c r="W321" i="7"/>
  <c r="W305" i="7"/>
  <c r="W289" i="7"/>
  <c r="W273" i="7"/>
  <c r="W257" i="7"/>
  <c r="W241" i="7"/>
  <c r="W225" i="7"/>
  <c r="W209" i="7"/>
  <c r="W193" i="7"/>
  <c r="W177" i="7"/>
  <c r="W161" i="7"/>
  <c r="W145" i="7"/>
  <c r="W129" i="7"/>
  <c r="W113" i="7"/>
  <c r="W97" i="7"/>
  <c r="W77" i="7"/>
  <c r="W61" i="7"/>
  <c r="W45" i="7"/>
  <c r="W29" i="7"/>
  <c r="W322" i="7"/>
  <c r="W306" i="7"/>
  <c r="W290" i="7"/>
  <c r="W274" i="7"/>
  <c r="W258" i="7"/>
  <c r="W242" i="7"/>
  <c r="W226" i="7"/>
  <c r="W210" i="7"/>
  <c r="W194" i="7"/>
  <c r="W178" i="7"/>
  <c r="W162" i="7"/>
  <c r="W146" i="7"/>
  <c r="W130" i="7"/>
  <c r="W114" i="7"/>
  <c r="W98" i="7"/>
  <c r="W82" i="7"/>
  <c r="W66" i="7"/>
  <c r="W50" i="7"/>
  <c r="W34" i="7"/>
  <c r="W18" i="7"/>
  <c r="W327" i="7"/>
  <c r="W311" i="7"/>
  <c r="W295" i="7"/>
  <c r="W279" i="7"/>
  <c r="W263" i="7"/>
  <c r="W247" i="7"/>
  <c r="W227" i="7"/>
  <c r="W211" i="7"/>
  <c r="W195" i="7"/>
  <c r="W179" i="7"/>
  <c r="W163" i="7"/>
  <c r="W147" i="7"/>
  <c r="W131" i="7"/>
  <c r="W115" i="7"/>
  <c r="W99" i="7"/>
  <c r="W83" i="7"/>
  <c r="W67" i="7"/>
  <c r="W51" i="7"/>
  <c r="W35" i="7"/>
  <c r="W324" i="7"/>
  <c r="W308" i="7"/>
  <c r="W292" i="7"/>
  <c r="W276" i="7"/>
  <c r="W260" i="7"/>
  <c r="W244" i="7"/>
  <c r="W228" i="7"/>
  <c r="W212" i="7"/>
  <c r="W196" i="7"/>
  <c r="W180" i="7"/>
  <c r="W164" i="7"/>
  <c r="W148" i="7"/>
  <c r="W132" i="7"/>
  <c r="W116" i="7"/>
  <c r="W100" i="7"/>
  <c r="W84" i="7"/>
  <c r="W68" i="7"/>
  <c r="W52" i="7"/>
  <c r="W36" i="7"/>
  <c r="W20" i="7"/>
  <c r="W325" i="7"/>
  <c r="W309" i="7"/>
  <c r="W293" i="7"/>
  <c r="W277" i="7"/>
  <c r="W261" i="7"/>
  <c r="W245" i="7"/>
  <c r="W229" i="7"/>
  <c r="W213" i="7"/>
  <c r="W197" i="7"/>
  <c r="W181" i="7"/>
  <c r="W165" i="7"/>
  <c r="X165" i="7" s="1"/>
  <c r="AI38" i="13" s="1"/>
  <c r="W149" i="7"/>
  <c r="X149" i="7" s="1"/>
  <c r="AI30" i="13" s="1"/>
  <c r="W133" i="7"/>
  <c r="W117" i="7"/>
  <c r="W101" i="7"/>
  <c r="X101" i="7" s="1"/>
  <c r="AI18" i="11" s="1"/>
  <c r="W81" i="7"/>
  <c r="W65" i="7"/>
  <c r="X65" i="7" s="1"/>
  <c r="AI15" i="10" s="1"/>
  <c r="W49" i="7"/>
  <c r="W33" i="7"/>
  <c r="X33" i="7" s="1"/>
  <c r="AI6" i="10" s="1"/>
  <c r="W326" i="7"/>
  <c r="W310" i="7"/>
  <c r="W294" i="7"/>
  <c r="W278" i="7"/>
  <c r="W262" i="7"/>
  <c r="W246" i="7"/>
  <c r="W230" i="7"/>
  <c r="W214" i="7"/>
  <c r="W198" i="7"/>
  <c r="W182" i="7"/>
  <c r="W166" i="7"/>
  <c r="W150" i="7"/>
  <c r="W134" i="7"/>
  <c r="W118" i="7"/>
  <c r="W102" i="7"/>
  <c r="W86" i="7"/>
  <c r="W70" i="7"/>
  <c r="W54" i="7"/>
  <c r="W38" i="7"/>
  <c r="W22" i="7"/>
  <c r="W331" i="7"/>
  <c r="W315" i="7"/>
  <c r="W299" i="7"/>
  <c r="W283" i="7"/>
  <c r="W267" i="7"/>
  <c r="W251" i="7"/>
  <c r="W231" i="7"/>
  <c r="W215" i="7"/>
  <c r="W199" i="7"/>
  <c r="W183" i="7"/>
  <c r="W167" i="7"/>
  <c r="W151" i="7"/>
  <c r="W135" i="7"/>
  <c r="W119" i="7"/>
  <c r="W103" i="7"/>
  <c r="W87" i="7"/>
  <c r="W71" i="7"/>
  <c r="W55" i="7"/>
  <c r="W39" i="7"/>
  <c r="W23" i="7"/>
  <c r="W328" i="7"/>
  <c r="W312" i="7"/>
  <c r="W296" i="7"/>
  <c r="W280" i="7"/>
  <c r="W264" i="7"/>
  <c r="W248" i="7"/>
  <c r="W232" i="7"/>
  <c r="W216" i="7"/>
  <c r="W200" i="7"/>
  <c r="W184" i="7"/>
  <c r="X184" i="7" s="1"/>
  <c r="AI41" i="13" s="1"/>
  <c r="W168" i="7"/>
  <c r="W152" i="7"/>
  <c r="W136" i="7"/>
  <c r="W120" i="7"/>
  <c r="W104" i="7"/>
  <c r="W88" i="7"/>
  <c r="X88" i="7" s="1"/>
  <c r="AI6" i="9" s="1"/>
  <c r="W72" i="7"/>
  <c r="W56" i="7"/>
  <c r="W40" i="7"/>
  <c r="W24" i="7"/>
  <c r="X24" i="7" s="1"/>
  <c r="AI3" i="10" s="1"/>
  <c r="W329" i="7"/>
  <c r="W313" i="7"/>
  <c r="W297" i="7"/>
  <c r="W281" i="7"/>
  <c r="W265" i="7"/>
  <c r="W249" i="7"/>
  <c r="W233" i="7"/>
  <c r="W217" i="7"/>
  <c r="W201" i="7"/>
  <c r="W185" i="7"/>
  <c r="W169" i="7"/>
  <c r="W153" i="7"/>
  <c r="W137" i="7"/>
  <c r="W121" i="7"/>
  <c r="X121" i="7" s="1"/>
  <c r="AI22" i="13" s="1"/>
  <c r="W105" i="7"/>
  <c r="X105" i="7" s="1"/>
  <c r="AI18" i="13" s="1"/>
  <c r="W85" i="7"/>
  <c r="X85" i="7" s="1"/>
  <c r="AI16" i="11" s="1"/>
  <c r="W69" i="7"/>
  <c r="W53" i="7"/>
  <c r="X53" i="7" s="1"/>
  <c r="AI7" i="11" s="1"/>
  <c r="W37" i="7"/>
  <c r="X37" i="7" s="1"/>
  <c r="AI6" i="12" s="1"/>
  <c r="W21" i="7"/>
  <c r="X21" i="7" s="1"/>
  <c r="AI2" i="11" s="1"/>
  <c r="AA11" i="7"/>
  <c r="AB11" i="7" s="1"/>
  <c r="AQ1" i="12" s="1"/>
  <c r="AA336" i="7"/>
  <c r="AA320" i="7"/>
  <c r="AA304" i="7"/>
  <c r="AA288" i="7"/>
  <c r="AA272" i="7"/>
  <c r="AA256" i="7"/>
  <c r="AA240" i="7"/>
  <c r="AA224" i="7"/>
  <c r="AA208" i="7"/>
  <c r="AA192" i="7"/>
  <c r="AA176" i="7"/>
  <c r="AA160" i="7"/>
  <c r="AA144" i="7"/>
  <c r="AA128" i="7"/>
  <c r="AA112" i="7"/>
  <c r="AA96" i="7"/>
  <c r="AA80" i="7"/>
  <c r="AA64" i="7"/>
  <c r="AA48" i="7"/>
  <c r="AA32" i="7"/>
  <c r="AA16" i="7"/>
  <c r="AA325" i="7"/>
  <c r="AB325" i="7" s="1"/>
  <c r="AQ56" i="11" s="1"/>
  <c r="AA309" i="7"/>
  <c r="AB309" i="7" s="1"/>
  <c r="AQ45" i="9" s="1"/>
  <c r="AA293" i="7"/>
  <c r="AB293" i="7" s="1"/>
  <c r="AQ43" i="9" s="1"/>
  <c r="AA277" i="7"/>
  <c r="AB277" i="7" s="1"/>
  <c r="AQ46" i="11" s="1"/>
  <c r="AA261" i="7"/>
  <c r="AB261" i="7" s="1"/>
  <c r="AQ34" i="12" s="1"/>
  <c r="AA245" i="7"/>
  <c r="AB245" i="7" s="1"/>
  <c r="AQ33" i="9" s="1"/>
  <c r="AA229" i="7"/>
  <c r="AB229" i="7" s="1"/>
  <c r="AQ29" i="9" s="1"/>
  <c r="AA213" i="7"/>
  <c r="AB213" i="7" s="1"/>
  <c r="DI31" i="7" s="1"/>
  <c r="AA197" i="7"/>
  <c r="AB197" i="7" s="1"/>
  <c r="AQ25" i="9" s="1"/>
  <c r="AA181" i="7"/>
  <c r="AB181" i="7" s="1"/>
  <c r="AQ34" i="10" s="1"/>
  <c r="AA165" i="7"/>
  <c r="AB165" i="7" s="1"/>
  <c r="AQ38" i="13" s="1"/>
  <c r="AA149" i="7"/>
  <c r="AB149" i="7" s="1"/>
  <c r="AQ30" i="13" s="1"/>
  <c r="AA133" i="7"/>
  <c r="AB133" i="7" s="1"/>
  <c r="AQ23" i="11" s="1"/>
  <c r="AA117" i="7"/>
  <c r="AB117" i="7" s="1"/>
  <c r="AQ20" i="11" s="1"/>
  <c r="AA101" i="7"/>
  <c r="AB101" i="7" s="1"/>
  <c r="AQ18" i="11" s="1"/>
  <c r="AA81" i="7"/>
  <c r="AB81" i="7" s="1"/>
  <c r="AQ19" i="10" s="1"/>
  <c r="AA65" i="7"/>
  <c r="AB65" i="7" s="1"/>
  <c r="AQ15" i="10" s="1"/>
  <c r="AA49" i="7"/>
  <c r="AB49" i="7" s="1"/>
  <c r="AQ9" i="12" s="1"/>
  <c r="AA33" i="7"/>
  <c r="AB33" i="7" s="1"/>
  <c r="AQ6" i="10" s="1"/>
  <c r="AA334" i="7"/>
  <c r="AB334" i="7" s="1"/>
  <c r="AQ54" i="10" s="1"/>
  <c r="AA318" i="7"/>
  <c r="AB318" i="7" s="1"/>
  <c r="AA302" i="7"/>
  <c r="AB302" i="7" s="1"/>
  <c r="AQ64" i="13" s="1"/>
  <c r="AA286" i="7"/>
  <c r="AB286" i="7" s="1"/>
  <c r="AQ49" i="11" s="1"/>
  <c r="AA270" i="7"/>
  <c r="AB270" i="7" s="1"/>
  <c r="AQ57" i="13" s="1"/>
  <c r="AA254" i="7"/>
  <c r="AB254" i="7" s="1"/>
  <c r="DI42" i="7" s="1"/>
  <c r="AA238" i="7"/>
  <c r="AB238" i="7" s="1"/>
  <c r="AQ36" i="14" s="1"/>
  <c r="AA222" i="7"/>
  <c r="AB222" i="7" s="1"/>
  <c r="AQ47" i="13" s="1"/>
  <c r="AA206" i="7"/>
  <c r="AB206" i="7" s="1"/>
  <c r="AQ36" i="11" s="1"/>
  <c r="AA190" i="7"/>
  <c r="AB190" i="7" s="1"/>
  <c r="AQ32" i="11" s="1"/>
  <c r="AA174" i="7"/>
  <c r="AB174" i="7" s="1"/>
  <c r="AQ24" i="14" s="1"/>
  <c r="AA158" i="7"/>
  <c r="AB158" i="7" s="1"/>
  <c r="AQ32" i="10" s="1"/>
  <c r="AA142" i="7"/>
  <c r="AB142" i="7" s="1"/>
  <c r="AQ15" i="9" s="1"/>
  <c r="AA126" i="7"/>
  <c r="AB126" i="7" s="1"/>
  <c r="AQ24" i="13" s="1"/>
  <c r="AA110" i="7"/>
  <c r="AB110" i="7" s="1"/>
  <c r="AQ14" i="12" s="1"/>
  <c r="AA94" i="7"/>
  <c r="AB94" i="7" s="1"/>
  <c r="AQ9" i="9" s="1"/>
  <c r="AA78" i="7"/>
  <c r="AB78" i="7" s="1"/>
  <c r="AQ8" i="14" s="1"/>
  <c r="AA62" i="7"/>
  <c r="AB62" i="7" s="1"/>
  <c r="AQ11" i="11" s="1"/>
  <c r="AA46" i="7"/>
  <c r="AB46" i="7" s="1"/>
  <c r="AQ8" i="13" s="1"/>
  <c r="AA30" i="7"/>
  <c r="AB30" i="7" s="1"/>
  <c r="AQ3" i="12" s="1"/>
  <c r="AA14" i="7"/>
  <c r="AB14" i="7" s="1"/>
  <c r="AQ2" i="12" s="1"/>
  <c r="AA327" i="7"/>
  <c r="AB327" i="7" s="1"/>
  <c r="AQ70" i="13" s="1"/>
  <c r="AA311" i="7"/>
  <c r="AB311" i="7" s="1"/>
  <c r="AQ51" i="10" s="1"/>
  <c r="AA295" i="7"/>
  <c r="AB295" i="7" s="1"/>
  <c r="DI47" i="7" s="1"/>
  <c r="AA279" i="7"/>
  <c r="AB279" i="7" s="1"/>
  <c r="AQ45" i="10" s="1"/>
  <c r="AA263" i="7"/>
  <c r="AB263" i="7" s="1"/>
  <c r="AQ55" i="13" s="1"/>
  <c r="AA247" i="7"/>
  <c r="AB247" i="7" s="1"/>
  <c r="AQ41" i="10" s="1"/>
  <c r="AA227" i="7"/>
  <c r="AB227" i="7" s="1"/>
  <c r="AQ38" i="10" s="1"/>
  <c r="AA211" i="7"/>
  <c r="AB211" i="7" s="1"/>
  <c r="AQ25" i="12" s="1"/>
  <c r="AA195" i="7"/>
  <c r="AB195" i="7" s="1"/>
  <c r="AQ24" i="9" s="1"/>
  <c r="AA179" i="7"/>
  <c r="AB179" i="7" s="1"/>
  <c r="AQ20" i="12" s="1"/>
  <c r="AA163" i="7"/>
  <c r="AB163" i="7" s="1"/>
  <c r="AQ18" i="9" s="1"/>
  <c r="AA147" i="7"/>
  <c r="AB147" i="7" s="1"/>
  <c r="DI20" i="7" s="1"/>
  <c r="AA131" i="7"/>
  <c r="AB131" i="7" s="1"/>
  <c r="AQ26" i="13" s="1"/>
  <c r="AA115" i="7"/>
  <c r="AB115" i="7" s="1"/>
  <c r="AQ20" i="13" s="1"/>
  <c r="AA99" i="7"/>
  <c r="AB99" i="7" s="1"/>
  <c r="AQ12" i="9" s="1"/>
  <c r="AA83" i="7"/>
  <c r="AB83" i="7" s="1"/>
  <c r="AQ14" i="13" s="1"/>
  <c r="AA67" i="7"/>
  <c r="AB67" i="7" s="1"/>
  <c r="DI4" i="7" s="1"/>
  <c r="AA51" i="7"/>
  <c r="AB51" i="7" s="1"/>
  <c r="AQ10" i="13" s="1"/>
  <c r="AA35" i="7"/>
  <c r="AB35" i="7" s="1"/>
  <c r="AQ7" i="10" s="1"/>
  <c r="AA324" i="7"/>
  <c r="AA308" i="7"/>
  <c r="AA292" i="7"/>
  <c r="AA276" i="7"/>
  <c r="AA260" i="7"/>
  <c r="AA244" i="7"/>
  <c r="AA228" i="7"/>
  <c r="AA212" i="7"/>
  <c r="AA196" i="7"/>
  <c r="AA180" i="7"/>
  <c r="AA164" i="7"/>
  <c r="AA148" i="7"/>
  <c r="AA132" i="7"/>
  <c r="AA116" i="7"/>
  <c r="AA100" i="7"/>
  <c r="AA84" i="7"/>
  <c r="AA68" i="7"/>
  <c r="AA52" i="7"/>
  <c r="AA36" i="7"/>
  <c r="AA20" i="7"/>
  <c r="AA329" i="7"/>
  <c r="AB329" i="7" s="1"/>
  <c r="AQ71" i="13" s="1"/>
  <c r="AA313" i="7"/>
  <c r="AB313" i="7" s="1"/>
  <c r="AQ52" i="10" s="1"/>
  <c r="AA297" i="7"/>
  <c r="AB297" i="7" s="1"/>
  <c r="AQ63" i="13" s="1"/>
  <c r="AA281" i="7"/>
  <c r="AB281" i="7" s="1"/>
  <c r="AQ60" i="13" s="1"/>
  <c r="AA265" i="7"/>
  <c r="AB265" i="7" s="1"/>
  <c r="AQ36" i="9" s="1"/>
  <c r="AA249" i="7"/>
  <c r="AB249" i="7" s="1"/>
  <c r="AQ38" i="14" s="1"/>
  <c r="AA233" i="7"/>
  <c r="AB233" i="7" s="1"/>
  <c r="AQ49" i="13" s="1"/>
  <c r="AA217" i="7"/>
  <c r="AB217" i="7" s="1"/>
  <c r="AQ40" i="11" s="1"/>
  <c r="AA201" i="7"/>
  <c r="AB201" i="7" s="1"/>
  <c r="AQ34" i="11" s="1"/>
  <c r="AA185" i="7"/>
  <c r="AB185" i="7" s="1"/>
  <c r="AQ21" i="12" s="1"/>
  <c r="AA169" i="7"/>
  <c r="AB169" i="7" s="1"/>
  <c r="AQ19" i="9" s="1"/>
  <c r="AA153" i="7"/>
  <c r="AB153" i="7" s="1"/>
  <c r="AQ18" i="12" s="1"/>
  <c r="AA137" i="7"/>
  <c r="AB137" i="7" s="1"/>
  <c r="AQ13" i="9" s="1"/>
  <c r="AA121" i="7"/>
  <c r="AB121" i="7" s="1"/>
  <c r="AQ22" i="13" s="1"/>
  <c r="AA105" i="7"/>
  <c r="AB105" i="7" s="1"/>
  <c r="AQ18" i="13" s="1"/>
  <c r="AA85" i="7"/>
  <c r="AB85" i="7" s="1"/>
  <c r="AQ16" i="11" s="1"/>
  <c r="AA69" i="7"/>
  <c r="AB69" i="7" s="1"/>
  <c r="AQ17" i="10" s="1"/>
  <c r="AA53" i="7"/>
  <c r="AB53" i="7" s="1"/>
  <c r="AQ7" i="11" s="1"/>
  <c r="AA37" i="7"/>
  <c r="AB37" i="7" s="1"/>
  <c r="AQ6" i="12" s="1"/>
  <c r="AA21" i="7"/>
  <c r="AB21" i="7" s="1"/>
  <c r="AQ2" i="11" s="1"/>
  <c r="AA322" i="7"/>
  <c r="AB322" i="7" s="1"/>
  <c r="AQ69" i="13" s="1"/>
  <c r="AA306" i="7"/>
  <c r="AB306" i="7" s="1"/>
  <c r="AQ49" i="10" s="1"/>
  <c r="AA290" i="7"/>
  <c r="AB290" i="7" s="1"/>
  <c r="AQ50" i="11" s="1"/>
  <c r="AA274" i="7"/>
  <c r="AB274" i="7" s="1"/>
  <c r="AQ38" i="9" s="1"/>
  <c r="AA258" i="7"/>
  <c r="AB258" i="7" s="1"/>
  <c r="AQ42" i="10" s="1"/>
  <c r="AA242" i="7"/>
  <c r="AB242" i="7" s="1"/>
  <c r="AQ32" i="9" s="1"/>
  <c r="AA226" i="7"/>
  <c r="AB226" i="7" s="1"/>
  <c r="AQ29" i="12" s="1"/>
  <c r="AA210" i="7"/>
  <c r="AB210" i="7" s="1"/>
  <c r="AQ24" i="12" s="1"/>
  <c r="AA194" i="7"/>
  <c r="AB194" i="7" s="1"/>
  <c r="AQ30" i="14" s="1"/>
  <c r="AA178" i="7"/>
  <c r="AB178" i="7" s="1"/>
  <c r="AQ27" i="14" s="1"/>
  <c r="AA162" i="7"/>
  <c r="AB162" i="7" s="1"/>
  <c r="AQ37" i="13" s="1"/>
  <c r="AA146" i="7"/>
  <c r="AB146" i="7" s="1"/>
  <c r="AQ26" i="11" s="1"/>
  <c r="AA130" i="7"/>
  <c r="AB130" i="7" s="1"/>
  <c r="AQ27" i="10" s="1"/>
  <c r="AA114" i="7"/>
  <c r="AB114" i="7" s="1"/>
  <c r="AQ24" i="10" s="1"/>
  <c r="AA98" i="7"/>
  <c r="AB98" i="7" s="1"/>
  <c r="AQ11" i="9" s="1"/>
  <c r="AA82" i="7"/>
  <c r="AB82" i="7" s="1"/>
  <c r="AQ15" i="11" s="1"/>
  <c r="AA66" i="7"/>
  <c r="AB66" i="7" s="1"/>
  <c r="AQ12" i="11" s="1"/>
  <c r="AA50" i="7"/>
  <c r="AB50" i="7" s="1"/>
  <c r="AQ6" i="11" s="1"/>
  <c r="AA34" i="7"/>
  <c r="AB34" i="7" s="1"/>
  <c r="AQ5" i="13" s="1"/>
  <c r="AA18" i="7"/>
  <c r="AB18" i="7" s="1"/>
  <c r="DI2" i="7" s="1"/>
  <c r="AA331" i="7"/>
  <c r="AB331" i="7" s="1"/>
  <c r="AQ39" i="12" s="1"/>
  <c r="AA315" i="7"/>
  <c r="AB315" i="7" s="1"/>
  <c r="DI51" i="7" s="1"/>
  <c r="AA299" i="7"/>
  <c r="AB299" i="7" s="1"/>
  <c r="DI48" i="7" s="1"/>
  <c r="AA283" i="7"/>
  <c r="AB283" i="7" s="1"/>
  <c r="AQ39" i="9" s="1"/>
  <c r="AA267" i="7"/>
  <c r="AB267" i="7" s="1"/>
  <c r="AQ44" i="10" s="1"/>
  <c r="AA251" i="7"/>
  <c r="AB251" i="7" s="1"/>
  <c r="AQ34" i="9" s="1"/>
  <c r="AA231" i="7"/>
  <c r="AB231" i="7" s="1"/>
  <c r="AQ34" i="14" s="1"/>
  <c r="AA215" i="7"/>
  <c r="AB215" i="7" s="1"/>
  <c r="AQ45" i="13" s="1"/>
  <c r="AA199" i="7"/>
  <c r="AB199" i="7" s="1"/>
  <c r="AQ33" i="11" s="1"/>
  <c r="AA183" i="7"/>
  <c r="AB183" i="7" s="1"/>
  <c r="AQ20" i="9" s="1"/>
  <c r="AA167" i="7"/>
  <c r="AB167" i="7" s="1"/>
  <c r="AQ33" i="10" s="1"/>
  <c r="AA151" i="7"/>
  <c r="AB151" i="7" s="1"/>
  <c r="AQ31" i="10" s="1"/>
  <c r="AA135" i="7"/>
  <c r="AB135" i="7" s="1"/>
  <c r="AQ17" i="12" s="1"/>
  <c r="AA119" i="7"/>
  <c r="AB119" i="7" s="1"/>
  <c r="AQ21" i="13" s="1"/>
  <c r="AA103" i="7"/>
  <c r="AB103" i="7" s="1"/>
  <c r="DI13" i="7" s="1"/>
  <c r="AA87" i="7"/>
  <c r="AB87" i="7" s="1"/>
  <c r="AQ17" i="11" s="1"/>
  <c r="AA71" i="7"/>
  <c r="AB71" i="7" s="1"/>
  <c r="AQ12" i="13" s="1"/>
  <c r="AA55" i="7"/>
  <c r="AB55" i="7" s="1"/>
  <c r="AQ12" i="10" s="1"/>
  <c r="AA39" i="7"/>
  <c r="AB39" i="7" s="1"/>
  <c r="AQ3" i="9" s="1"/>
  <c r="AA23" i="7"/>
  <c r="AB23" i="7" s="1"/>
  <c r="AQ4" i="11" s="1"/>
  <c r="AA328" i="7"/>
  <c r="AA312" i="7"/>
  <c r="AA296" i="7"/>
  <c r="AA280" i="7"/>
  <c r="AA264" i="7"/>
  <c r="AA248" i="7"/>
  <c r="AA232" i="7"/>
  <c r="AA216" i="7"/>
  <c r="AA200" i="7"/>
  <c r="AA184" i="7"/>
  <c r="AA168" i="7"/>
  <c r="AA152" i="7"/>
  <c r="AA136" i="7"/>
  <c r="AA120" i="7"/>
  <c r="AA104" i="7"/>
  <c r="AA88" i="7"/>
  <c r="AA72" i="7"/>
  <c r="AA56" i="7"/>
  <c r="AA40" i="7"/>
  <c r="AA24" i="7"/>
  <c r="AA333" i="7"/>
  <c r="AB333" i="7" s="1"/>
  <c r="AQ53" i="10" s="1"/>
  <c r="AA317" i="7"/>
  <c r="AB317" i="7" s="1"/>
  <c r="AQ52" i="14" s="1"/>
  <c r="AA301" i="7"/>
  <c r="AB301" i="7" s="1"/>
  <c r="AQ48" i="10" s="1"/>
  <c r="AA285" i="7"/>
  <c r="AB285" i="7" s="1"/>
  <c r="AQ46" i="14" s="1"/>
  <c r="AA269" i="7"/>
  <c r="AA253" i="7"/>
  <c r="AB253" i="7" s="1"/>
  <c r="DI41" i="7" s="1"/>
  <c r="AA237" i="7"/>
  <c r="AA221" i="7"/>
  <c r="AB221" i="7" s="1"/>
  <c r="AQ33" i="14" s="1"/>
  <c r="AA205" i="7"/>
  <c r="AB205" i="7" s="1"/>
  <c r="AQ44" i="13" s="1"/>
  <c r="AA189" i="7"/>
  <c r="AB189" i="7" s="1"/>
  <c r="AQ22" i="9" s="1"/>
  <c r="AA173" i="7"/>
  <c r="AB173" i="7" s="1"/>
  <c r="DI23" i="7" s="1"/>
  <c r="AA157" i="7"/>
  <c r="AB157" i="7" s="1"/>
  <c r="AQ35" i="13" s="1"/>
  <c r="AA141" i="7"/>
  <c r="AB141" i="7" s="1"/>
  <c r="AQ30" i="10" s="1"/>
  <c r="AA125" i="7"/>
  <c r="AB125" i="7" s="1"/>
  <c r="AQ17" i="14" s="1"/>
  <c r="AA109" i="7"/>
  <c r="AB109" i="7" s="1"/>
  <c r="AQ19" i="11" s="1"/>
  <c r="AA89" i="7"/>
  <c r="AB89" i="7" s="1"/>
  <c r="AQ15" i="13" s="1"/>
  <c r="AA73" i="7"/>
  <c r="AB73" i="7" s="1"/>
  <c r="AQ5" i="14" s="1"/>
  <c r="AA57" i="7"/>
  <c r="AB57" i="7" s="1"/>
  <c r="AQ13" i="10" s="1"/>
  <c r="AA41" i="7"/>
  <c r="AB41" i="7" s="1"/>
  <c r="AQ7" i="13" s="1"/>
  <c r="AA25" i="7"/>
  <c r="AB25" i="7" s="1"/>
  <c r="AQ2" i="9" s="1"/>
  <c r="AA326" i="7"/>
  <c r="AB326" i="7" s="1"/>
  <c r="AQ37" i="12" s="1"/>
  <c r="AA310" i="7"/>
  <c r="AB310" i="7" s="1"/>
  <c r="DI49" i="7" s="1"/>
  <c r="AA294" i="7"/>
  <c r="AB294" i="7" s="1"/>
  <c r="AQ52" i="11" s="1"/>
  <c r="AA278" i="7"/>
  <c r="AB278" i="7" s="1"/>
  <c r="AQ59" i="13" s="1"/>
  <c r="AA262" i="7"/>
  <c r="AB262" i="7" s="1"/>
  <c r="AQ54" i="13" s="1"/>
  <c r="AA246" i="7"/>
  <c r="AB246" i="7" s="1"/>
  <c r="AQ37" i="14" s="1"/>
  <c r="AA230" i="7"/>
  <c r="AB230" i="7" s="1"/>
  <c r="AQ43" i="11" s="1"/>
  <c r="AA214" i="7"/>
  <c r="AB214" i="7" s="1"/>
  <c r="AQ27" i="12" s="1"/>
  <c r="AA198" i="7"/>
  <c r="AB198" i="7" s="1"/>
  <c r="AQ26" i="9" s="1"/>
  <c r="AA182" i="7"/>
  <c r="AB182" i="7" s="1"/>
  <c r="AQ35" i="10" s="1"/>
  <c r="AA166" i="7"/>
  <c r="AB166" i="7" s="1"/>
  <c r="AQ28" i="11" s="1"/>
  <c r="AA150" i="7"/>
  <c r="AB150" i="7" s="1"/>
  <c r="AQ31" i="13" s="1"/>
  <c r="AA134" i="7"/>
  <c r="AB134" i="7" s="1"/>
  <c r="AQ24" i="11" s="1"/>
  <c r="AA118" i="7"/>
  <c r="AB118" i="7" s="1"/>
  <c r="AQ16" i="12" s="1"/>
  <c r="AA102" i="7"/>
  <c r="AB102" i="7" s="1"/>
  <c r="AQ22" i="10" s="1"/>
  <c r="AA86" i="7"/>
  <c r="AB86" i="7" s="1"/>
  <c r="AQ10" i="14" s="1"/>
  <c r="AA70" i="7"/>
  <c r="AB70" i="7" s="1"/>
  <c r="AQ11" i="12" s="1"/>
  <c r="AA54" i="7"/>
  <c r="AB54" i="7" s="1"/>
  <c r="AQ11" i="13" s="1"/>
  <c r="AA38" i="7"/>
  <c r="AB38" i="7" s="1"/>
  <c r="AQ6" i="13" s="1"/>
  <c r="AA22" i="7"/>
  <c r="AB22" i="7" s="1"/>
  <c r="AQ3" i="11" s="1"/>
  <c r="AA335" i="7"/>
  <c r="AB335" i="7" s="1"/>
  <c r="AQ55" i="10" s="1"/>
  <c r="AA319" i="7"/>
  <c r="AB319" i="7" s="1"/>
  <c r="AQ54" i="14" s="1"/>
  <c r="AA303" i="7"/>
  <c r="AB303" i="7" s="1"/>
  <c r="AQ65" i="13" s="1"/>
  <c r="AA287" i="7"/>
  <c r="AB287" i="7" s="1"/>
  <c r="AQ40" i="9" s="1"/>
  <c r="AA271" i="7"/>
  <c r="AB271" i="7" s="1"/>
  <c r="AQ35" i="12" s="1"/>
  <c r="AA255" i="7"/>
  <c r="AB255" i="7" s="1"/>
  <c r="DI43" i="7" s="1"/>
  <c r="AA239" i="7"/>
  <c r="AB239" i="7" s="1"/>
  <c r="AQ31" i="9" s="1"/>
  <c r="AA219" i="7"/>
  <c r="AB219" i="7" s="1"/>
  <c r="DI32" i="7" s="1"/>
  <c r="AA203" i="7"/>
  <c r="AB203" i="7" s="1"/>
  <c r="AQ35" i="11" s="1"/>
  <c r="AA187" i="7"/>
  <c r="AB187" i="7" s="1"/>
  <c r="AQ21" i="9" s="1"/>
  <c r="AA171" i="7"/>
  <c r="AB171" i="7" s="1"/>
  <c r="AQ29" i="11" s="1"/>
  <c r="AA155" i="7"/>
  <c r="AB155" i="7" s="1"/>
  <c r="AQ33" i="13" s="1"/>
  <c r="AA139" i="7"/>
  <c r="AB139" i="7" s="1"/>
  <c r="AQ14" i="9" s="1"/>
  <c r="AA123" i="7"/>
  <c r="AB123" i="7" s="1"/>
  <c r="AQ23" i="13" s="1"/>
  <c r="AA107" i="7"/>
  <c r="AB107" i="7" s="1"/>
  <c r="AQ19" i="13" s="1"/>
  <c r="AA91" i="7"/>
  <c r="AB91" i="7" s="1"/>
  <c r="AQ16" i="13" s="1"/>
  <c r="AA75" i="7"/>
  <c r="AB75" i="7" s="1"/>
  <c r="AQ6" i="14" s="1"/>
  <c r="AA59" i="7"/>
  <c r="AB59" i="7" s="1"/>
  <c r="AQ4" i="9" s="1"/>
  <c r="AA43" i="7"/>
  <c r="AB43" i="7" s="1"/>
  <c r="AQ7" i="12" s="1"/>
  <c r="AA27" i="7"/>
  <c r="AB27" i="7" s="1"/>
  <c r="AQ5" i="10" s="1"/>
  <c r="AA332" i="7"/>
  <c r="AA316" i="7"/>
  <c r="AA300" i="7"/>
  <c r="AA284" i="7"/>
  <c r="AA268" i="7"/>
  <c r="AA252" i="7"/>
  <c r="AA236" i="7"/>
  <c r="AA220" i="7"/>
  <c r="AA204" i="7"/>
  <c r="AA188" i="7"/>
  <c r="AA172" i="7"/>
  <c r="AA156" i="7"/>
  <c r="AA140" i="7"/>
  <c r="AA124" i="7"/>
  <c r="AA108" i="7"/>
  <c r="AA92" i="7"/>
  <c r="AA76" i="7"/>
  <c r="AA60" i="7"/>
  <c r="AA44" i="7"/>
  <c r="AA28" i="7"/>
  <c r="AA321" i="7"/>
  <c r="AB321" i="7" s="1"/>
  <c r="AQ55" i="11" s="1"/>
  <c r="AA305" i="7"/>
  <c r="AB305" i="7" s="1"/>
  <c r="AQ53" i="11" s="1"/>
  <c r="AA289" i="7"/>
  <c r="AB289" i="7" s="1"/>
  <c r="AQ42" i="9" s="1"/>
  <c r="AA273" i="7"/>
  <c r="AB273" i="7" s="1"/>
  <c r="AQ44" i="14" s="1"/>
  <c r="AA257" i="7"/>
  <c r="AB257" i="7" s="1"/>
  <c r="AQ35" i="9" s="1"/>
  <c r="AA241" i="7"/>
  <c r="AB241" i="7" s="1"/>
  <c r="AQ40" i="10" s="1"/>
  <c r="AA225" i="7"/>
  <c r="AB225" i="7" s="1"/>
  <c r="AQ28" i="9" s="1"/>
  <c r="AA209" i="7"/>
  <c r="AB209" i="7" s="1"/>
  <c r="AQ39" i="11" s="1"/>
  <c r="AA193" i="7"/>
  <c r="AB193" i="7" s="1"/>
  <c r="AQ23" i="9" s="1"/>
  <c r="AA177" i="7"/>
  <c r="AB177" i="7" s="1"/>
  <c r="DI26" i="7" s="1"/>
  <c r="AA161" i="7"/>
  <c r="AB161" i="7" s="1"/>
  <c r="AQ17" i="9" s="1"/>
  <c r="AA145" i="7"/>
  <c r="AB145" i="7" s="1"/>
  <c r="AQ25" i="11" s="1"/>
  <c r="AA129" i="7"/>
  <c r="AB129" i="7" s="1"/>
  <c r="AQ22" i="11" s="1"/>
  <c r="AA113" i="7"/>
  <c r="AB113" i="7" s="1"/>
  <c r="DI16" i="7" s="1"/>
  <c r="AA97" i="7"/>
  <c r="AB97" i="7" s="1"/>
  <c r="DI12" i="7" s="1"/>
  <c r="AA77" i="7"/>
  <c r="AB77" i="7" s="1"/>
  <c r="AQ12" i="12" s="1"/>
  <c r="AA61" i="7"/>
  <c r="AB61" i="7" s="1"/>
  <c r="AQ10" i="11" s="1"/>
  <c r="AA45" i="7"/>
  <c r="AB45" i="7" s="1"/>
  <c r="AQ9" i="10" s="1"/>
  <c r="AA29" i="7"/>
  <c r="AB29" i="7" s="1"/>
  <c r="AQ4" i="13" s="1"/>
  <c r="AA330" i="7"/>
  <c r="AB330" i="7" s="1"/>
  <c r="AQ57" i="11" s="1"/>
  <c r="AA314" i="7"/>
  <c r="AB314" i="7" s="1"/>
  <c r="AQ50" i="14" s="1"/>
  <c r="AA298" i="7"/>
  <c r="AB298" i="7" s="1"/>
  <c r="AQ47" i="10" s="1"/>
  <c r="AA282" i="7"/>
  <c r="AB282" i="7" s="1"/>
  <c r="AQ48" i="11" s="1"/>
  <c r="AA266" i="7"/>
  <c r="AB266" i="7" s="1"/>
  <c r="AQ56" i="13" s="1"/>
  <c r="AA250" i="7"/>
  <c r="AB250" i="7" s="1"/>
  <c r="AQ39" i="14" s="1"/>
  <c r="AA234" i="7"/>
  <c r="AB234" i="7" s="1"/>
  <c r="AQ50" i="13" s="1"/>
  <c r="AA218" i="7"/>
  <c r="AB218" i="7" s="1"/>
  <c r="AQ41" i="11" s="1"/>
  <c r="AA202" i="7"/>
  <c r="AB202" i="7" s="1"/>
  <c r="AQ22" i="12" s="1"/>
  <c r="AA186" i="7"/>
  <c r="AB186" i="7" s="1"/>
  <c r="AQ42" i="13" s="1"/>
  <c r="AA170" i="7"/>
  <c r="AB170" i="7" s="1"/>
  <c r="AQ39" i="13" s="1"/>
  <c r="AA154" i="7"/>
  <c r="AB154" i="7" s="1"/>
  <c r="AQ32" i="13" s="1"/>
  <c r="AA138" i="7"/>
  <c r="AB138" i="7" s="1"/>
  <c r="AQ29" i="10" s="1"/>
  <c r="AA122" i="7"/>
  <c r="AB122" i="7" s="1"/>
  <c r="AQ26" i="10" s="1"/>
  <c r="AA106" i="7"/>
  <c r="AB106" i="7" s="1"/>
  <c r="AQ23" i="10" s="1"/>
  <c r="AA90" i="7"/>
  <c r="AB90" i="7" s="1"/>
  <c r="AQ7" i="9" s="1"/>
  <c r="AA74" i="7"/>
  <c r="AB74" i="7" s="1"/>
  <c r="AQ13" i="11" s="1"/>
  <c r="AA58" i="7"/>
  <c r="AB58" i="7" s="1"/>
  <c r="AQ10" i="12" s="1"/>
  <c r="AA42" i="7"/>
  <c r="AB42" i="7" s="1"/>
  <c r="AQ8" i="10" s="1"/>
  <c r="AA26" i="7"/>
  <c r="AB26" i="7" s="1"/>
  <c r="AQ4" i="10" s="1"/>
  <c r="AA323" i="7"/>
  <c r="AB323" i="7" s="1"/>
  <c r="AQ47" i="9" s="1"/>
  <c r="AA307" i="7"/>
  <c r="AB307" i="7" s="1"/>
  <c r="AQ67" i="13" s="1"/>
  <c r="AA291" i="7"/>
  <c r="AB291" i="7" s="1"/>
  <c r="AQ61" i="13" s="1"/>
  <c r="AA275" i="7"/>
  <c r="AB275" i="7" s="1"/>
  <c r="DI45" i="7" s="1"/>
  <c r="AA259" i="7"/>
  <c r="AB259" i="7" s="1"/>
  <c r="AQ53" i="13" s="1"/>
  <c r="AA243" i="7"/>
  <c r="AB243" i="7" s="1"/>
  <c r="AQ44" i="11" s="1"/>
  <c r="AA223" i="7"/>
  <c r="AB223" i="7" s="1"/>
  <c r="AQ28" i="12" s="1"/>
  <c r="AA207" i="7"/>
  <c r="AB207" i="7" s="1"/>
  <c r="AQ37" i="11" s="1"/>
  <c r="AA191" i="7"/>
  <c r="AB191" i="7" s="1"/>
  <c r="AQ36" i="10" s="1"/>
  <c r="AA175" i="7"/>
  <c r="AB175" i="7" s="1"/>
  <c r="AQ40" i="13" s="1"/>
  <c r="AA159" i="7"/>
  <c r="AB159" i="7" s="1"/>
  <c r="AQ36" i="13" s="1"/>
  <c r="AA143" i="7"/>
  <c r="AB143" i="7" s="1"/>
  <c r="AQ29" i="13" s="1"/>
  <c r="AA127" i="7"/>
  <c r="AB127" i="7" s="1"/>
  <c r="DI18" i="7" s="1"/>
  <c r="AA111" i="7"/>
  <c r="AB111" i="7" s="1"/>
  <c r="AQ14" i="14" s="1"/>
  <c r="AA95" i="7"/>
  <c r="AB95" i="7" s="1"/>
  <c r="AQ10" i="9" s="1"/>
  <c r="AA79" i="7"/>
  <c r="AB79" i="7" s="1"/>
  <c r="AQ14" i="11" s="1"/>
  <c r="AA63" i="7"/>
  <c r="AB63" i="7" s="1"/>
  <c r="AQ14" i="10" s="1"/>
  <c r="AA47" i="7"/>
  <c r="AB47" i="7" s="1"/>
  <c r="AQ10" i="10" s="1"/>
  <c r="AA31" i="7"/>
  <c r="AB31" i="7" s="1"/>
  <c r="AQ5" i="11" s="1"/>
  <c r="K17" i="7"/>
  <c r="O17" i="7"/>
  <c r="BK13" i="7"/>
  <c r="BC17" i="7"/>
  <c r="BC12" i="7"/>
  <c r="AQ12" i="7"/>
  <c r="BG13" i="7"/>
  <c r="AU17" i="7"/>
  <c r="AQ15" i="7"/>
  <c r="AM13" i="7"/>
  <c r="AN13" i="7" s="1"/>
  <c r="BO1" i="10" s="1"/>
  <c r="G12" i="7"/>
  <c r="H62" i="2"/>
  <c r="G19" i="7"/>
  <c r="AI19" i="7"/>
  <c r="AE17" i="7"/>
  <c r="AF17" i="7" s="1"/>
  <c r="AY1" i="9" s="1"/>
  <c r="AA19" i="7"/>
  <c r="AB19" i="7" s="1"/>
  <c r="AQ1" i="13" s="1"/>
  <c r="BK21" i="7"/>
  <c r="BK37" i="7"/>
  <c r="BK53" i="7"/>
  <c r="BK69" i="7"/>
  <c r="BK85" i="7"/>
  <c r="BK101" i="7"/>
  <c r="BK117" i="7"/>
  <c r="BK133" i="7"/>
  <c r="BK149" i="7"/>
  <c r="BK165" i="7"/>
  <c r="BL165" i="7" s="1"/>
  <c r="DK38" i="13" s="1"/>
  <c r="BK181" i="7"/>
  <c r="BL181" i="7" s="1"/>
  <c r="DK34" i="10" s="1"/>
  <c r="BK197" i="7"/>
  <c r="BL197" i="7" s="1"/>
  <c r="DK25" i="9" s="1"/>
  <c r="BK213" i="7"/>
  <c r="BL213" i="7" s="1"/>
  <c r="BK229" i="7"/>
  <c r="BL229" i="7" s="1"/>
  <c r="DK29" i="9" s="1"/>
  <c r="BK245" i="7"/>
  <c r="BL245" i="7" s="1"/>
  <c r="DK33" i="9" s="1"/>
  <c r="BK261" i="7"/>
  <c r="BK277" i="7"/>
  <c r="BK293" i="7"/>
  <c r="BK313" i="7"/>
  <c r="BK333" i="7"/>
  <c r="BL333" i="7" s="1"/>
  <c r="DK53" i="10" s="1"/>
  <c r="BG39" i="7"/>
  <c r="BG63" i="7"/>
  <c r="BG83" i="7"/>
  <c r="BG115" i="7"/>
  <c r="BG147" i="7"/>
  <c r="BG179" i="7"/>
  <c r="BG239" i="7"/>
  <c r="K93" i="7"/>
  <c r="AI235" i="7"/>
  <c r="AA235" i="7"/>
  <c r="AB235" i="7" s="1"/>
  <c r="AQ39" i="10" s="1"/>
  <c r="O235" i="7"/>
  <c r="AA93" i="7"/>
  <c r="AB93" i="7" s="1"/>
  <c r="AQ8" i="9" s="1"/>
  <c r="O93" i="7"/>
  <c r="AI93" i="7"/>
  <c r="AJ93" i="7" s="1"/>
  <c r="BG8" i="9" s="1"/>
  <c r="K235" i="7"/>
  <c r="AE93" i="7"/>
  <c r="AF93" i="7" s="1"/>
  <c r="AY8" i="9" s="1"/>
  <c r="W93" i="7"/>
  <c r="X93" i="7" s="1"/>
  <c r="AI8" i="9" s="1"/>
  <c r="G235" i="7"/>
  <c r="AE235" i="7"/>
  <c r="AF235" i="7" s="1"/>
  <c r="AY39" i="10" s="1"/>
  <c r="W235" i="7"/>
  <c r="G93" i="7"/>
  <c r="H93" i="7" s="1"/>
  <c r="C8" i="9" s="1"/>
  <c r="CM9" i="10"/>
  <c r="CN17" i="10" s="1" a="1"/>
  <c r="CN17" i="10" s="1"/>
  <c r="H61" i="2"/>
  <c r="AY9" i="10"/>
  <c r="X173" i="7"/>
  <c r="AI23" i="14" s="1"/>
  <c r="BL58" i="7"/>
  <c r="DK10" i="12" s="1"/>
  <c r="AV336" i="7"/>
  <c r="CE58" i="11" s="1"/>
  <c r="AR258" i="7"/>
  <c r="BW42" i="10" s="1"/>
  <c r="AN100" i="7"/>
  <c r="BO21" i="10" s="1"/>
  <c r="AV28" i="7"/>
  <c r="CE3" i="13" s="1"/>
  <c r="AV72" i="7"/>
  <c r="CE18" i="10" s="1"/>
  <c r="AV192" i="7"/>
  <c r="ER29" i="7" s="1"/>
  <c r="AV244" i="7"/>
  <c r="CE52" i="13" s="1"/>
  <c r="AV332" i="7"/>
  <c r="CE55" i="14" s="1"/>
  <c r="AR118" i="7"/>
  <c r="BW16" i="12" s="1"/>
  <c r="X197" i="7"/>
  <c r="AI25" i="9" s="1"/>
  <c r="AV288" i="7"/>
  <c r="CE41" i="9" s="1"/>
  <c r="AR54" i="7"/>
  <c r="BW11" i="13" s="1"/>
  <c r="AR238" i="7"/>
  <c r="BW36" i="14" s="1"/>
  <c r="AN140" i="7"/>
  <c r="BO28" i="13" s="1"/>
  <c r="BD334" i="7"/>
  <c r="CU54" i="10" s="1"/>
  <c r="AN188" i="7"/>
  <c r="BO28" i="14" s="1"/>
  <c r="BD18" i="7"/>
  <c r="CU2" i="14" s="1"/>
  <c r="BD34" i="7"/>
  <c r="CU5" i="13" s="1"/>
  <c r="BD50" i="7"/>
  <c r="CU6" i="11" s="1"/>
  <c r="BD66" i="7"/>
  <c r="CU12" i="11" s="1"/>
  <c r="BD82" i="7"/>
  <c r="CU15" i="11" s="1"/>
  <c r="BD102" i="7"/>
  <c r="CU22" i="10" s="1"/>
  <c r="BD134" i="7"/>
  <c r="CU24" i="11" s="1"/>
  <c r="BD150" i="7"/>
  <c r="CU31" i="13" s="1"/>
  <c r="BD174" i="7"/>
  <c r="FF24" i="7" s="1"/>
  <c r="BD274" i="7"/>
  <c r="CU38" i="9" s="1"/>
  <c r="AV48" i="7"/>
  <c r="CE9" i="13" s="1"/>
  <c r="AV84" i="7"/>
  <c r="CE9" i="14" s="1"/>
  <c r="AV120" i="7"/>
  <c r="CE25" i="10" s="1"/>
  <c r="AV168" i="7"/>
  <c r="ER22" i="7" s="1"/>
  <c r="AV212" i="7"/>
  <c r="CE26" i="12" s="1"/>
  <c r="AV268" i="7"/>
  <c r="CE37" i="9" s="1"/>
  <c r="AV308" i="7"/>
  <c r="CE50" i="10" s="1"/>
  <c r="AR22" i="7"/>
  <c r="BW3" i="11" s="1"/>
  <c r="AR86" i="7"/>
  <c r="EK10" i="7" s="1"/>
  <c r="AR166" i="7"/>
  <c r="BW28" i="11" s="1"/>
  <c r="AR314" i="7"/>
  <c r="BW50" i="14" s="1"/>
  <c r="X141" i="7"/>
  <c r="AI30" i="10" s="1"/>
  <c r="X333" i="7"/>
  <c r="AI53" i="10" s="1"/>
  <c r="AV292" i="7"/>
  <c r="CE51" i="11" s="1"/>
  <c r="AR66" i="7"/>
  <c r="BW12" i="11" s="1"/>
  <c r="AR130" i="7"/>
  <c r="BW27" i="10" s="1"/>
  <c r="X69" i="7"/>
  <c r="AI17" i="10" s="1"/>
  <c r="AN12" i="7"/>
  <c r="BO1" i="14" s="1"/>
  <c r="BL110" i="7"/>
  <c r="DK14" i="12" s="1"/>
  <c r="AV320" i="7"/>
  <c r="CE68" i="13" s="1"/>
  <c r="AR278" i="7"/>
  <c r="BW59" i="13" s="1"/>
  <c r="BD254" i="7"/>
  <c r="FF42" i="7" s="1"/>
  <c r="AN60" i="7"/>
  <c r="BO9" i="11" s="1"/>
  <c r="AN232" i="7"/>
  <c r="BO35" i="14" s="1"/>
  <c r="AN44" i="7"/>
  <c r="BO8" i="12" s="1"/>
  <c r="AN92" i="7"/>
  <c r="BO11" i="14" s="1"/>
  <c r="AN132" i="7"/>
  <c r="BO28" i="10" s="1"/>
  <c r="AN172" i="7"/>
  <c r="BO30" i="11" s="1"/>
  <c r="AN224" i="7"/>
  <c r="BO42" i="11" s="1"/>
  <c r="AN276" i="7"/>
  <c r="BO58" i="13" s="1"/>
  <c r="BL42" i="7"/>
  <c r="DK8" i="10" s="1"/>
  <c r="AR290" i="7"/>
  <c r="BW50" i="11" s="1"/>
  <c r="AR61" i="7"/>
  <c r="BW10" i="11" s="1"/>
  <c r="AV24" i="7"/>
  <c r="CE3" i="10" s="1"/>
  <c r="AV40" i="7"/>
  <c r="ER3" i="7" s="1"/>
  <c r="AV64" i="7"/>
  <c r="CE5" i="9" s="1"/>
  <c r="AV80" i="7"/>
  <c r="CE13" i="13" s="1"/>
  <c r="AV96" i="7"/>
  <c r="CE20" i="10" s="1"/>
  <c r="AV116" i="7"/>
  <c r="CE15" i="12" s="1"/>
  <c r="AV140" i="7"/>
  <c r="CE28" i="13" s="1"/>
  <c r="AV164" i="7"/>
  <c r="CE27" i="11" s="1"/>
  <c r="AV184" i="7"/>
  <c r="CE41" i="13" s="1"/>
  <c r="AV208" i="7"/>
  <c r="CE38" i="11" s="1"/>
  <c r="AV228" i="7"/>
  <c r="CE48" i="13" s="1"/>
  <c r="AV256" i="7"/>
  <c r="CE32" i="12" s="1"/>
  <c r="AV284" i="7"/>
  <c r="CE46" i="10" s="1"/>
  <c r="AV304" i="7"/>
  <c r="CE66" i="13" s="1"/>
  <c r="AV324" i="7"/>
  <c r="CE48" i="9" s="1"/>
  <c r="AR18" i="7"/>
  <c r="EK2" i="7" s="1"/>
  <c r="AR50" i="7"/>
  <c r="BW6" i="11" s="1"/>
  <c r="AR82" i="7"/>
  <c r="BW15" i="11" s="1"/>
  <c r="AR114" i="7"/>
  <c r="BW24" i="10" s="1"/>
  <c r="AR150" i="7"/>
  <c r="BW31" i="13" s="1"/>
  <c r="AR218" i="7"/>
  <c r="BW41" i="11" s="1"/>
  <c r="AR298" i="7"/>
  <c r="BW47" i="10" s="1"/>
  <c r="AN36" i="7"/>
  <c r="BO5" i="12" s="1"/>
  <c r="AN76" i="7"/>
  <c r="ED7" i="7" s="1"/>
  <c r="AN124" i="7"/>
  <c r="BO21" i="11" s="1"/>
  <c r="AN164" i="7"/>
  <c r="BO27" i="11" s="1"/>
  <c r="AN204" i="7"/>
  <c r="BO23" i="12" s="1"/>
  <c r="AN268" i="7"/>
  <c r="BO37" i="9" s="1"/>
  <c r="AN332" i="7"/>
  <c r="ED55" i="7" s="1"/>
  <c r="BL146" i="7"/>
  <c r="DK26" i="11" s="1"/>
  <c r="AV20" i="7"/>
  <c r="CE2" i="13" s="1"/>
  <c r="AV36" i="7"/>
  <c r="CE5" i="12" s="1"/>
  <c r="AV56" i="7"/>
  <c r="CE8" i="11" s="1"/>
  <c r="AV76" i="7"/>
  <c r="CE7" i="14" s="1"/>
  <c r="AV92" i="7"/>
  <c r="CE11" i="14" s="1"/>
  <c r="AV112" i="7"/>
  <c r="CE15" i="14" s="1"/>
  <c r="AV132" i="7"/>
  <c r="CE28" i="10" s="1"/>
  <c r="AV160" i="7"/>
  <c r="CE19" i="12" s="1"/>
  <c r="AV180" i="7"/>
  <c r="CE31" i="11" s="1"/>
  <c r="AV200" i="7"/>
  <c r="CE27" i="9" s="1"/>
  <c r="AV224" i="7"/>
  <c r="CE42" i="11" s="1"/>
  <c r="AV252" i="7"/>
  <c r="ER40" i="7" s="1"/>
  <c r="AV276" i="7"/>
  <c r="CE58" i="13" s="1"/>
  <c r="AV300" i="7"/>
  <c r="CE44" i="9" s="1"/>
  <c r="AR14" i="7"/>
  <c r="BW2" i="12" s="1"/>
  <c r="AR38" i="7"/>
  <c r="BW6" i="13" s="1"/>
  <c r="AR70" i="7"/>
  <c r="BW11" i="12" s="1"/>
  <c r="AR102" i="7"/>
  <c r="BW22" i="10" s="1"/>
  <c r="AR134" i="7"/>
  <c r="BW24" i="11" s="1"/>
  <c r="AR202" i="7"/>
  <c r="BW22" i="12" s="1"/>
  <c r="AN28" i="7"/>
  <c r="BO3" i="13" s="1"/>
  <c r="AN68" i="7"/>
  <c r="BO16" i="10" s="1"/>
  <c r="AN108" i="7"/>
  <c r="BO13" i="12" s="1"/>
  <c r="AN156" i="7"/>
  <c r="BO34" i="13" s="1"/>
  <c r="AN196" i="7"/>
  <c r="BO43" i="13" s="1"/>
  <c r="AN256" i="7"/>
  <c r="BO32" i="12" s="1"/>
  <c r="AN312" i="7"/>
  <c r="BO54" i="11" s="1"/>
  <c r="BD218" i="7"/>
  <c r="CU41" i="11" s="1"/>
  <c r="BD238" i="7"/>
  <c r="FF36" i="7" s="1"/>
  <c r="BL57" i="7"/>
  <c r="DK13" i="10" s="1"/>
  <c r="BD105" i="7"/>
  <c r="CU18" i="13" s="1"/>
  <c r="AR133" i="7"/>
  <c r="BW23" i="11" s="1"/>
  <c r="X201" i="7"/>
  <c r="AI34" i="11" s="1"/>
  <c r="BD222" i="7"/>
  <c r="CU47" i="13" s="1"/>
  <c r="BD306" i="7"/>
  <c r="CU49" i="10" s="1"/>
  <c r="BD37" i="7"/>
  <c r="CU6" i="12" s="1"/>
  <c r="AJ61" i="7"/>
  <c r="BG10" i="11" s="1"/>
  <c r="BD234" i="7"/>
  <c r="CU50" i="13" s="1"/>
  <c r="BL78" i="7"/>
  <c r="FT8" i="7" s="1"/>
  <c r="BD106" i="7"/>
  <c r="CU23" i="10" s="1"/>
  <c r="BD282" i="7"/>
  <c r="CU48" i="11" s="1"/>
  <c r="BD201" i="7"/>
  <c r="CU34" i="11" s="1"/>
  <c r="BD318" i="7"/>
  <c r="CU53" i="14" s="1"/>
  <c r="BL113" i="7"/>
  <c r="DK16" i="14" s="1"/>
  <c r="BD69" i="7"/>
  <c r="CU17" i="10" s="1"/>
  <c r="BD233" i="7"/>
  <c r="CU49" i="13" s="1"/>
  <c r="AJ241" i="7"/>
  <c r="BG40" i="10" s="1"/>
  <c r="BL301" i="7"/>
  <c r="DK48" i="10" s="1"/>
  <c r="BD169" i="7"/>
  <c r="CU19" i="9" s="1"/>
  <c r="BD265" i="7"/>
  <c r="CU36" i="9" s="1"/>
  <c r="BL265" i="7"/>
  <c r="DK36" i="9" s="1"/>
  <c r="BD121" i="7"/>
  <c r="CU22" i="13" s="1"/>
  <c r="BD301" i="7"/>
  <c r="CU48" i="10" s="1"/>
  <c r="BD53" i="7"/>
  <c r="CU7" i="11" s="1"/>
  <c r="AR249" i="7"/>
  <c r="BW38" i="14" s="1"/>
  <c r="AN240" i="7"/>
  <c r="BO30" i="12" s="1"/>
  <c r="AN296" i="7"/>
  <c r="BO62" i="13" s="1"/>
  <c r="BD137" i="7"/>
  <c r="CU13" i="9" s="1"/>
  <c r="AR201" i="7"/>
  <c r="BW34" i="11" s="1"/>
  <c r="AB13" i="7"/>
  <c r="AQ1" i="10" s="1"/>
  <c r="AR30" i="7"/>
  <c r="BW3" i="12" s="1"/>
  <c r="AR46" i="7"/>
  <c r="BW8" i="13" s="1"/>
  <c r="AR62" i="7"/>
  <c r="BW11" i="11" s="1"/>
  <c r="AR78" i="7"/>
  <c r="BW8" i="14" s="1"/>
  <c r="AR94" i="7"/>
  <c r="BW9" i="9" s="1"/>
  <c r="AR110" i="7"/>
  <c r="BW14" i="12" s="1"/>
  <c r="AR126" i="7"/>
  <c r="BW24" i="13" s="1"/>
  <c r="AR142" i="7"/>
  <c r="BW15" i="9" s="1"/>
  <c r="AR158" i="7"/>
  <c r="BW32" i="10" s="1"/>
  <c r="AR174" i="7"/>
  <c r="BW24" i="14" s="1"/>
  <c r="AR194" i="7"/>
  <c r="EK30" i="7" s="1"/>
  <c r="AR210" i="7"/>
  <c r="BW24" i="12" s="1"/>
  <c r="AR226" i="7"/>
  <c r="BW29" i="12" s="1"/>
  <c r="AR250" i="7"/>
  <c r="BW39" i="14" s="1"/>
  <c r="AR270" i="7"/>
  <c r="BW57" i="13" s="1"/>
  <c r="AR286" i="7"/>
  <c r="BW49" i="11" s="1"/>
  <c r="AR306" i="7"/>
  <c r="BW49" i="10" s="1"/>
  <c r="AR322" i="7"/>
  <c r="BW69" i="13" s="1"/>
  <c r="AJ18" i="7"/>
  <c r="BG2" i="14" s="1"/>
  <c r="AJ34" i="7"/>
  <c r="BG5" i="13" s="1"/>
  <c r="AJ50" i="7"/>
  <c r="BG6" i="11" s="1"/>
  <c r="AJ66" i="7"/>
  <c r="BG12" i="11" s="1"/>
  <c r="AJ82" i="7"/>
  <c r="BG15" i="11" s="1"/>
  <c r="AJ98" i="7"/>
  <c r="BG11" i="9" s="1"/>
  <c r="AJ114" i="7"/>
  <c r="BG24" i="10" s="1"/>
  <c r="AJ130" i="7"/>
  <c r="BG27" i="10" s="1"/>
  <c r="AJ146" i="7"/>
  <c r="BG26" i="11" s="1"/>
  <c r="AJ162" i="7"/>
  <c r="BG37" i="13" s="1"/>
  <c r="AJ178" i="7"/>
  <c r="DW27" i="7" s="1"/>
  <c r="AJ194" i="7"/>
  <c r="DW30" i="7" s="1"/>
  <c r="AJ210" i="7"/>
  <c r="BG24" i="12" s="1"/>
  <c r="AJ226" i="7"/>
  <c r="BG29" i="12" s="1"/>
  <c r="AJ242" i="7"/>
  <c r="BG32" i="9" s="1"/>
  <c r="AJ258" i="7"/>
  <c r="BG42" i="10" s="1"/>
  <c r="AJ274" i="7"/>
  <c r="BG38" i="9" s="1"/>
  <c r="AJ290" i="7"/>
  <c r="BG50" i="11" s="1"/>
  <c r="AJ306" i="7"/>
  <c r="BG49" i="10" s="1"/>
  <c r="AJ322" i="7"/>
  <c r="BG69" i="13" s="1"/>
  <c r="BL70" i="7"/>
  <c r="DK11" i="12" s="1"/>
  <c r="BL90" i="7"/>
  <c r="DK7" i="9" s="1"/>
  <c r="BL130" i="7"/>
  <c r="DK27" i="10" s="1"/>
  <c r="BL174" i="7"/>
  <c r="DK24" i="14" s="1"/>
  <c r="BL206" i="7"/>
  <c r="DK36" i="11" s="1"/>
  <c r="BL298" i="7"/>
  <c r="DK47" i="10" s="1"/>
  <c r="BH326" i="7"/>
  <c r="DC37" i="12" s="1"/>
  <c r="BL37" i="7"/>
  <c r="DK6" i="12" s="1"/>
  <c r="BL89" i="7"/>
  <c r="DK15" i="13" s="1"/>
  <c r="BL129" i="7"/>
  <c r="DK22" i="11" s="1"/>
  <c r="AR25" i="7"/>
  <c r="BW2" i="9" s="1"/>
  <c r="AR101" i="7"/>
  <c r="BW18" i="11" s="1"/>
  <c r="AR169" i="7"/>
  <c r="BW19" i="9" s="1"/>
  <c r="AR233" i="7"/>
  <c r="BW49" i="13" s="1"/>
  <c r="AR301" i="7"/>
  <c r="BW48" i="10" s="1"/>
  <c r="AJ161" i="7"/>
  <c r="BG17" i="9" s="1"/>
  <c r="AJ133" i="7"/>
  <c r="BG23" i="11" s="1"/>
  <c r="AR26" i="7"/>
  <c r="BW4" i="10" s="1"/>
  <c r="AR42" i="7"/>
  <c r="BW8" i="10" s="1"/>
  <c r="AR58" i="7"/>
  <c r="BW10" i="12" s="1"/>
  <c r="AR74" i="7"/>
  <c r="BW13" i="11" s="1"/>
  <c r="AR90" i="7"/>
  <c r="BW7" i="9" s="1"/>
  <c r="AR106" i="7"/>
  <c r="BW23" i="10" s="1"/>
  <c r="AR122" i="7"/>
  <c r="BW26" i="10" s="1"/>
  <c r="AR138" i="7"/>
  <c r="BW29" i="10" s="1"/>
  <c r="AR154" i="7"/>
  <c r="BW32" i="13" s="1"/>
  <c r="AR170" i="7"/>
  <c r="BW39" i="13" s="1"/>
  <c r="AR190" i="7"/>
  <c r="BW32" i="11" s="1"/>
  <c r="AR206" i="7"/>
  <c r="BW36" i="11" s="1"/>
  <c r="AR222" i="7"/>
  <c r="BW47" i="13" s="1"/>
  <c r="AR242" i="7"/>
  <c r="BW32" i="9" s="1"/>
  <c r="AR266" i="7"/>
  <c r="BW56" i="13" s="1"/>
  <c r="AR282" i="7"/>
  <c r="BW48" i="11" s="1"/>
  <c r="AR302" i="7"/>
  <c r="BW64" i="13" s="1"/>
  <c r="AR318" i="7"/>
  <c r="EK53" i="7" s="1"/>
  <c r="AJ14" i="7"/>
  <c r="BG2" i="12" s="1"/>
  <c r="AJ30" i="7"/>
  <c r="BG3" i="12" s="1"/>
  <c r="AJ46" i="7"/>
  <c r="BG8" i="13" s="1"/>
  <c r="AJ62" i="7"/>
  <c r="BG11" i="11" s="1"/>
  <c r="AJ78" i="7"/>
  <c r="BG8" i="14" s="1"/>
  <c r="AJ94" i="7"/>
  <c r="BG9" i="9" s="1"/>
  <c r="AJ110" i="7"/>
  <c r="BG14" i="12" s="1"/>
  <c r="AJ126" i="7"/>
  <c r="BG24" i="13" s="1"/>
  <c r="AJ142" i="7"/>
  <c r="BG15" i="9" s="1"/>
  <c r="AJ158" i="7"/>
  <c r="BG32" i="10" s="1"/>
  <c r="AJ174" i="7"/>
  <c r="BG24" i="14" s="1"/>
  <c r="AJ190" i="7"/>
  <c r="BG32" i="11" s="1"/>
  <c r="AJ206" i="7"/>
  <c r="BG36" i="11" s="1"/>
  <c r="AJ222" i="7"/>
  <c r="BG47" i="13" s="1"/>
  <c r="AJ238" i="7"/>
  <c r="DW36" i="7" s="1"/>
  <c r="AJ254" i="7"/>
  <c r="DW42" i="7" s="1"/>
  <c r="AJ270" i="7"/>
  <c r="BG57" i="13" s="1"/>
  <c r="AJ286" i="7"/>
  <c r="BG49" i="11" s="1"/>
  <c r="AJ302" i="7"/>
  <c r="BG64" i="13" s="1"/>
  <c r="AJ318" i="7"/>
  <c r="DW53" i="7" s="1"/>
  <c r="AJ334" i="7"/>
  <c r="BG54" i="10" s="1"/>
  <c r="BL46" i="7"/>
  <c r="DK8" i="13" s="1"/>
  <c r="BL66" i="7"/>
  <c r="DK12" i="11" s="1"/>
  <c r="BL82" i="7"/>
  <c r="DK15" i="11" s="1"/>
  <c r="BL114" i="7"/>
  <c r="DK24" i="10" s="1"/>
  <c r="BL162" i="7"/>
  <c r="DK37" i="13" s="1"/>
  <c r="BL318" i="7"/>
  <c r="DK53" i="14" s="1"/>
  <c r="AR186" i="7"/>
  <c r="BW42" i="13" s="1"/>
  <c r="BL21" i="7"/>
  <c r="DK2" i="11" s="1"/>
  <c r="BL77" i="7"/>
  <c r="DK12" i="12" s="1"/>
  <c r="BL121" i="7"/>
  <c r="DK22" i="13" s="1"/>
  <c r="BL173" i="7"/>
  <c r="FT23" i="7" s="1"/>
  <c r="BL237" i="7"/>
  <c r="DK51" i="13" s="1"/>
  <c r="BL321" i="7"/>
  <c r="DK55" i="11" s="1"/>
  <c r="AR81" i="7"/>
  <c r="BW19" i="10" s="1"/>
  <c r="AR153" i="7"/>
  <c r="BW18" i="12" s="1"/>
  <c r="AR217" i="7"/>
  <c r="BW40" i="11" s="1"/>
  <c r="AR281" i="7"/>
  <c r="BW60" i="13" s="1"/>
  <c r="BL277" i="7"/>
  <c r="DK46" i="11" s="1"/>
  <c r="BD281" i="7"/>
  <c r="CU60" i="13" s="1"/>
  <c r="AR146" i="7"/>
  <c r="BW26" i="11" s="1"/>
  <c r="AR162" i="7"/>
  <c r="BW37" i="13" s="1"/>
  <c r="AR178" i="7"/>
  <c r="EK27" i="7" s="1"/>
  <c r="AR198" i="7"/>
  <c r="BW26" i="9" s="1"/>
  <c r="AR214" i="7"/>
  <c r="BW27" i="12" s="1"/>
  <c r="AR234" i="7"/>
  <c r="BW50" i="13" s="1"/>
  <c r="AR254" i="7"/>
  <c r="EK42" i="7" s="1"/>
  <c r="AR274" i="7"/>
  <c r="BW38" i="9" s="1"/>
  <c r="AR294" i="7"/>
  <c r="BW52" i="11" s="1"/>
  <c r="AR310" i="7"/>
  <c r="EK49" i="7" s="1"/>
  <c r="AR326" i="7"/>
  <c r="BW37" i="12" s="1"/>
  <c r="AJ22" i="7"/>
  <c r="BG3" i="11" s="1"/>
  <c r="AJ38" i="7"/>
  <c r="BG6" i="13" s="1"/>
  <c r="AJ54" i="7"/>
  <c r="BG11" i="13" s="1"/>
  <c r="AJ70" i="7"/>
  <c r="BG11" i="12" s="1"/>
  <c r="AJ86" i="7"/>
  <c r="DW10" i="7" s="1"/>
  <c r="AJ102" i="7"/>
  <c r="BG22" i="10" s="1"/>
  <c r="AJ118" i="7"/>
  <c r="BG16" i="12" s="1"/>
  <c r="AJ134" i="7"/>
  <c r="BG24" i="11" s="1"/>
  <c r="AJ150" i="7"/>
  <c r="BG31" i="13" s="1"/>
  <c r="AJ166" i="7"/>
  <c r="BG28" i="11" s="1"/>
  <c r="AJ182" i="7"/>
  <c r="BG35" i="10" s="1"/>
  <c r="AJ198" i="7"/>
  <c r="BG26" i="9" s="1"/>
  <c r="AJ214" i="7"/>
  <c r="BG27" i="12" s="1"/>
  <c r="AJ230" i="7"/>
  <c r="BG43" i="11" s="1"/>
  <c r="AJ246" i="7"/>
  <c r="DW37" i="7" s="1"/>
  <c r="AJ262" i="7"/>
  <c r="BG54" i="13" s="1"/>
  <c r="AJ278" i="7"/>
  <c r="BG59" i="13" s="1"/>
  <c r="AJ294" i="7"/>
  <c r="BG52" i="11" s="1"/>
  <c r="AJ310" i="7"/>
  <c r="DW49" i="7" s="1"/>
  <c r="AJ326" i="7"/>
  <c r="BG37" i="12" s="1"/>
  <c r="BL34" i="7"/>
  <c r="DK5" i="13" s="1"/>
  <c r="BL50" i="7"/>
  <c r="DK6" i="11" s="1"/>
  <c r="BL74" i="7"/>
  <c r="DK13" i="11" s="1"/>
  <c r="BL102" i="7"/>
  <c r="DK22" i="10" s="1"/>
  <c r="BL142" i="7"/>
  <c r="DK15" i="9" s="1"/>
  <c r="BL210" i="7"/>
  <c r="DK24" i="12" s="1"/>
  <c r="AR246" i="7"/>
  <c r="EK37" i="7" s="1"/>
  <c r="BL49" i="7"/>
  <c r="DK9" i="12" s="1"/>
  <c r="BL97" i="7"/>
  <c r="DK12" i="14" s="1"/>
  <c r="BL157" i="7"/>
  <c r="DK35" i="13" s="1"/>
  <c r="BL205" i="7"/>
  <c r="DK44" i="13" s="1"/>
  <c r="AR45" i="7"/>
  <c r="AR117" i="7"/>
  <c r="BW20" i="11" s="1"/>
  <c r="AR185" i="7"/>
  <c r="BW21" i="12" s="1"/>
  <c r="AJ25" i="7"/>
  <c r="BG2" i="9" s="1"/>
  <c r="AJ205" i="7"/>
  <c r="BG44" i="13" s="1"/>
  <c r="AJ45" i="7"/>
  <c r="AJ77" i="7"/>
  <c r="BG12" i="12" s="1"/>
  <c r="AJ109" i="7"/>
  <c r="BG19" i="11" s="1"/>
  <c r="AJ177" i="7"/>
  <c r="DW26" i="7" s="1"/>
  <c r="AJ225" i="7"/>
  <c r="BG28" i="9" s="1"/>
  <c r="AJ297" i="7"/>
  <c r="BG63" i="13" s="1"/>
  <c r="AJ289" i="7"/>
  <c r="BG42" i="9" s="1"/>
  <c r="AF249" i="7"/>
  <c r="DP38" i="7" s="1"/>
  <c r="BD185" i="7"/>
  <c r="CU21" i="12" s="1"/>
  <c r="BD249" i="7"/>
  <c r="CU38" i="14" s="1"/>
  <c r="BD317" i="7"/>
  <c r="CU52" i="14" s="1"/>
  <c r="AJ33" i="7"/>
  <c r="BG6" i="10" s="1"/>
  <c r="AJ69" i="7"/>
  <c r="BG17" i="10" s="1"/>
  <c r="AJ101" i="7"/>
  <c r="BG18" i="11" s="1"/>
  <c r="AJ169" i="7"/>
  <c r="BG19" i="9" s="1"/>
  <c r="AJ213" i="7"/>
  <c r="DW31" i="7" s="1"/>
  <c r="AJ265" i="7"/>
  <c r="BG36" i="9" s="1"/>
  <c r="BD329" i="7"/>
  <c r="CU71" i="13" s="1"/>
  <c r="AR333" i="7"/>
  <c r="BW53" i="10" s="1"/>
  <c r="AR289" i="7"/>
  <c r="BW42" i="9" s="1"/>
  <c r="AJ269" i="7"/>
  <c r="BG45" i="11" s="1"/>
  <c r="AF125" i="7"/>
  <c r="DP17" i="7" s="1"/>
  <c r="BD21" i="7"/>
  <c r="CU2" i="11" s="1"/>
  <c r="BD89" i="7"/>
  <c r="CU15" i="13" s="1"/>
  <c r="BD153" i="7"/>
  <c r="CU18" i="12" s="1"/>
  <c r="BD217" i="7"/>
  <c r="CU40" i="11" s="1"/>
  <c r="AJ17" i="7"/>
  <c r="BG1" i="9" s="1"/>
  <c r="AJ53" i="7"/>
  <c r="BG7" i="11" s="1"/>
  <c r="AJ85" i="7"/>
  <c r="BG16" i="11" s="1"/>
  <c r="AJ153" i="7"/>
  <c r="BG18" i="12" s="1"/>
  <c r="AJ197" i="7"/>
  <c r="BG25" i="9" s="1"/>
  <c r="AJ233" i="7"/>
  <c r="BG49" i="13" s="1"/>
  <c r="AJ329" i="7"/>
  <c r="BG71" i="13" s="1"/>
  <c r="BL309" i="7"/>
  <c r="DK45" i="9" s="1"/>
  <c r="AF281" i="7"/>
  <c r="AY60" i="13" s="1"/>
  <c r="BD45" i="7"/>
  <c r="CU9" i="10" s="1"/>
  <c r="BD77" i="7"/>
  <c r="CU12" i="12" s="1"/>
  <c r="BD113" i="7"/>
  <c r="CU16" i="14" s="1"/>
  <c r="BD145" i="7"/>
  <c r="CU25" i="11" s="1"/>
  <c r="BD177" i="7"/>
  <c r="FF26" i="7" s="1"/>
  <c r="BD209" i="7"/>
  <c r="CU39" i="11" s="1"/>
  <c r="BD241" i="7"/>
  <c r="CU40" i="10" s="1"/>
  <c r="BD273" i="7"/>
  <c r="FF44" i="7" s="1"/>
  <c r="BD309" i="7"/>
  <c r="CU45" i="9" s="1"/>
  <c r="AR33" i="7"/>
  <c r="BW6" i="10" s="1"/>
  <c r="AR73" i="7"/>
  <c r="EK5" i="7" s="1"/>
  <c r="AR109" i="7"/>
  <c r="BW19" i="11" s="1"/>
  <c r="AR145" i="7"/>
  <c r="BW25" i="11" s="1"/>
  <c r="AR177" i="7"/>
  <c r="BW26" i="14" s="1"/>
  <c r="AR209" i="7"/>
  <c r="BW39" i="11" s="1"/>
  <c r="AR241" i="7"/>
  <c r="BW40" i="10" s="1"/>
  <c r="AR273" i="7"/>
  <c r="EK44" i="7" s="1"/>
  <c r="AR309" i="7"/>
  <c r="BW45" i="9" s="1"/>
  <c r="X169" i="7"/>
  <c r="AI19" i="9" s="1"/>
  <c r="X189" i="7"/>
  <c r="AI22" i="9" s="1"/>
  <c r="X325" i="7"/>
  <c r="AI56" i="11" s="1"/>
  <c r="AF121" i="7"/>
  <c r="AY22" i="13" s="1"/>
  <c r="AF241" i="7"/>
  <c r="AY40" i="10" s="1"/>
  <c r="AF269" i="7"/>
  <c r="AY45" i="11" s="1"/>
  <c r="AF309" i="7"/>
  <c r="AY45" i="9" s="1"/>
  <c r="X29" i="7"/>
  <c r="AI4" i="13" s="1"/>
  <c r="X49" i="7"/>
  <c r="AI9" i="12" s="1"/>
  <c r="X81" i="7"/>
  <c r="AI19" i="10" s="1"/>
  <c r="X97" i="7"/>
  <c r="DB12" i="7" s="1"/>
  <c r="X125" i="7"/>
  <c r="AI17" i="14" s="1"/>
  <c r="X181" i="7"/>
  <c r="AI34" i="10" s="1"/>
  <c r="X313" i="7"/>
  <c r="AI52" i="10" s="1"/>
  <c r="AF237" i="7"/>
  <c r="AY51" i="13" s="1"/>
  <c r="AF265" i="7"/>
  <c r="AY36" i="9" s="1"/>
  <c r="AF305" i="7"/>
  <c r="AY53" i="11" s="1"/>
  <c r="AN20" i="7"/>
  <c r="BO2" i="13" s="1"/>
  <c r="AN52" i="7"/>
  <c r="BO11" i="10" s="1"/>
  <c r="AN84" i="7"/>
  <c r="ED9" i="7" s="1"/>
  <c r="AN116" i="7"/>
  <c r="BO15" i="12" s="1"/>
  <c r="AN148" i="7"/>
  <c r="BO21" i="14" s="1"/>
  <c r="AN180" i="7"/>
  <c r="BO31" i="11" s="1"/>
  <c r="AN212" i="7"/>
  <c r="BO26" i="12" s="1"/>
  <c r="AN248" i="7"/>
  <c r="BO31" i="12" s="1"/>
  <c r="AN288" i="7"/>
  <c r="BO41" i="9" s="1"/>
  <c r="AN324" i="7"/>
  <c r="BO48" i="9" s="1"/>
  <c r="BD154" i="7"/>
  <c r="CU32" i="13" s="1"/>
  <c r="BD202" i="7"/>
  <c r="CU22" i="12" s="1"/>
  <c r="BD270" i="7"/>
  <c r="CU57" i="13" s="1"/>
  <c r="BD298" i="7"/>
  <c r="CU47" i="10" s="1"/>
  <c r="AV12" i="7"/>
  <c r="ER1" i="7" s="1"/>
  <c r="AR230" i="7"/>
  <c r="BW43" i="11" s="1"/>
  <c r="AR262" i="7"/>
  <c r="BW54" i="13" s="1"/>
  <c r="AR334" i="7"/>
  <c r="BW54" i="10" s="1"/>
  <c r="BL29" i="7"/>
  <c r="DK4" i="13" s="1"/>
  <c r="BL69" i="7"/>
  <c r="DK17" i="10" s="1"/>
  <c r="BL105" i="7"/>
  <c r="DK18" i="13" s="1"/>
  <c r="BL141" i="7"/>
  <c r="DK30" i="10" s="1"/>
  <c r="BL221" i="7"/>
  <c r="FT33" i="7" s="1"/>
  <c r="BL253" i="7"/>
  <c r="DK41" i="14" s="1"/>
  <c r="BD29" i="7"/>
  <c r="CU4" i="13" s="1"/>
  <c r="BD61" i="7"/>
  <c r="CU10" i="11" s="1"/>
  <c r="BD97" i="7"/>
  <c r="FF12" i="7" s="1"/>
  <c r="BD129" i="7"/>
  <c r="CU22" i="11" s="1"/>
  <c r="BD161" i="7"/>
  <c r="CU17" i="9" s="1"/>
  <c r="BD193" i="7"/>
  <c r="CU23" i="9" s="1"/>
  <c r="BD225" i="7"/>
  <c r="CU28" i="9" s="1"/>
  <c r="BD257" i="7"/>
  <c r="CU35" i="9" s="1"/>
  <c r="BD289" i="7"/>
  <c r="CU42" i="9" s="1"/>
  <c r="AR53" i="7"/>
  <c r="BW7" i="11" s="1"/>
  <c r="AR93" i="7"/>
  <c r="BW8" i="9" s="1"/>
  <c r="AR125" i="7"/>
  <c r="EK17" i="7" s="1"/>
  <c r="AR161" i="7"/>
  <c r="BW17" i="9" s="1"/>
  <c r="AR193" i="7"/>
  <c r="BW23" i="9" s="1"/>
  <c r="AR225" i="7"/>
  <c r="BW28" i="9" s="1"/>
  <c r="AR257" i="7"/>
  <c r="BW35" i="9" s="1"/>
  <c r="X25" i="7"/>
  <c r="AI2" i="9" s="1"/>
  <c r="X41" i="7"/>
  <c r="AI7" i="13" s="1"/>
  <c r="X61" i="7"/>
  <c r="AI10" i="11" s="1"/>
  <c r="X77" i="7"/>
  <c r="AI12" i="12" s="1"/>
  <c r="X109" i="7"/>
  <c r="AI19" i="11" s="1"/>
  <c r="X161" i="7"/>
  <c r="AI17" i="9" s="1"/>
  <c r="X177" i="7"/>
  <c r="DB26" i="7" s="1"/>
  <c r="AF221" i="7"/>
  <c r="AY33" i="14" s="1"/>
  <c r="AF253" i="7"/>
  <c r="AY41" i="14" s="1"/>
  <c r="AF285" i="7"/>
  <c r="AY46" i="14" s="1"/>
  <c r="P175" i="7"/>
  <c r="S40" i="13" s="1"/>
  <c r="H320" i="7"/>
  <c r="C68" i="13" s="1"/>
  <c r="BH260" i="7"/>
  <c r="DC33" i="12" s="1"/>
  <c r="AF289" i="7"/>
  <c r="AY42" i="9" s="1"/>
  <c r="AF313" i="7"/>
  <c r="AY52" i="10" s="1"/>
  <c r="BH268" i="7"/>
  <c r="DC37" i="9" s="1"/>
  <c r="X193" i="7"/>
  <c r="AI23" i="9" s="1"/>
  <c r="P23" i="7"/>
  <c r="S4" i="11" s="1"/>
  <c r="BL317" i="7"/>
  <c r="DK52" i="14" s="1"/>
  <c r="AJ125" i="7"/>
  <c r="BG17" i="14" s="1"/>
  <c r="AJ293" i="7"/>
  <c r="BG43" i="9" s="1"/>
  <c r="AF277" i="7"/>
  <c r="AY46" i="11" s="1"/>
  <c r="AF297" i="7"/>
  <c r="AY63" i="13" s="1"/>
  <c r="AF321" i="7"/>
  <c r="AY55" i="11" s="1"/>
  <c r="X117" i="7"/>
  <c r="AI20" i="11" s="1"/>
  <c r="AB269" i="7"/>
  <c r="AQ45" i="11" s="1"/>
  <c r="DP3" i="7"/>
  <c r="AY3" i="14"/>
  <c r="EY55" i="7"/>
  <c r="CM55" i="14"/>
  <c r="FF8" i="7"/>
  <c r="CU8" i="14"/>
  <c r="DP14" i="7"/>
  <c r="AY14" i="14"/>
  <c r="DP23" i="7"/>
  <c r="AY23" i="14"/>
  <c r="AQ20" i="14"/>
  <c r="GA38" i="7"/>
  <c r="DS38" i="14"/>
  <c r="GA3" i="7"/>
  <c r="DS3" i="14"/>
  <c r="GA10" i="7"/>
  <c r="DS10" i="14"/>
  <c r="EY15" i="7"/>
  <c r="CM15" i="14"/>
  <c r="GA51" i="7"/>
  <c r="DS51" i="14"/>
  <c r="GA6" i="7"/>
  <c r="DS6" i="14"/>
  <c r="GA19" i="7"/>
  <c r="DS19" i="14"/>
  <c r="EY47" i="7"/>
  <c r="CM47" i="14"/>
  <c r="EY20" i="7"/>
  <c r="CM20" i="14"/>
  <c r="EY23" i="7"/>
  <c r="CM23" i="14"/>
  <c r="EY44" i="7"/>
  <c r="CM44" i="14"/>
  <c r="GA47" i="7"/>
  <c r="DS47" i="14"/>
  <c r="GA44" i="7"/>
  <c r="DS44" i="14"/>
  <c r="GA39" i="7"/>
  <c r="DS39" i="14"/>
  <c r="EY24" i="7"/>
  <c r="CM24" i="14"/>
  <c r="EY26" i="7"/>
  <c r="CM26" i="14"/>
  <c r="GA42" i="7"/>
  <c r="DS42" i="14"/>
  <c r="EY30" i="7"/>
  <c r="CM30" i="14"/>
  <c r="EY46" i="7"/>
  <c r="CM46" i="14"/>
  <c r="EY40" i="7"/>
  <c r="CM40" i="14"/>
  <c r="EY17" i="7"/>
  <c r="CM17" i="14"/>
  <c r="EY2" i="7"/>
  <c r="CM2" i="14"/>
  <c r="GA43" i="7"/>
  <c r="DS43" i="14"/>
  <c r="EY10" i="7"/>
  <c r="CM10" i="14"/>
  <c r="EY53" i="7"/>
  <c r="CM53" i="14"/>
  <c r="X145" i="7"/>
  <c r="AI25" i="11" s="1"/>
  <c r="X245" i="7"/>
  <c r="AI33" i="9" s="1"/>
  <c r="X252" i="7"/>
  <c r="FT36" i="7"/>
  <c r="DK36" i="14"/>
  <c r="FT2" i="7"/>
  <c r="DK2" i="14"/>
  <c r="FT42" i="7"/>
  <c r="DK42" i="14"/>
  <c r="FM9" i="7"/>
  <c r="DC9" i="14"/>
  <c r="FM25" i="7"/>
  <c r="DC25" i="14"/>
  <c r="FM29" i="7"/>
  <c r="DC29" i="14"/>
  <c r="FM40" i="7"/>
  <c r="DC40" i="14"/>
  <c r="DW39" i="7"/>
  <c r="BG39" i="14"/>
  <c r="DW50" i="7"/>
  <c r="BG50" i="14"/>
  <c r="DP13" i="7"/>
  <c r="AY13" i="14"/>
  <c r="DP18" i="7"/>
  <c r="AY18" i="14"/>
  <c r="DP20" i="7"/>
  <c r="AY20" i="14"/>
  <c r="DP43" i="7"/>
  <c r="AY43" i="14"/>
  <c r="DP45" i="7"/>
  <c r="AY45" i="14"/>
  <c r="DP47" i="7"/>
  <c r="AY47" i="14"/>
  <c r="FM37" i="7"/>
  <c r="DC37" i="14"/>
  <c r="DW3" i="7"/>
  <c r="BG3" i="14"/>
  <c r="DP12" i="7"/>
  <c r="AY12" i="14"/>
  <c r="DP16" i="7"/>
  <c r="AY16" i="14"/>
  <c r="DB5" i="7"/>
  <c r="AI5" i="14"/>
  <c r="GA31" i="7"/>
  <c r="DS31" i="14"/>
  <c r="GA30" i="7"/>
  <c r="DS30" i="14"/>
  <c r="GA22" i="7"/>
  <c r="DS22" i="14"/>
  <c r="GA52" i="7"/>
  <c r="DS52" i="14"/>
  <c r="GA7" i="7"/>
  <c r="DS7" i="14"/>
  <c r="GA15" i="7"/>
  <c r="DS15" i="14"/>
  <c r="GA29" i="7"/>
  <c r="DS29" i="14"/>
  <c r="EY50" i="7"/>
  <c r="CM50" i="14"/>
  <c r="EY48" i="7"/>
  <c r="CM48" i="14"/>
  <c r="EY9" i="7"/>
  <c r="CM9" i="14"/>
  <c r="EY52" i="7"/>
  <c r="CM52" i="14"/>
  <c r="EY36" i="7"/>
  <c r="CM36" i="14"/>
  <c r="EY7" i="7"/>
  <c r="CM7" i="14"/>
  <c r="EY32" i="7"/>
  <c r="CM32" i="14"/>
  <c r="EY38" i="7"/>
  <c r="CM38" i="14"/>
  <c r="EY27" i="7"/>
  <c r="CM27" i="14"/>
  <c r="GA24" i="7"/>
  <c r="DS24" i="14"/>
  <c r="GA26" i="7"/>
  <c r="DS26" i="14"/>
  <c r="GA48" i="7"/>
  <c r="DS48" i="14"/>
  <c r="GA5" i="7"/>
  <c r="DS5" i="14"/>
  <c r="EY31" i="7"/>
  <c r="CM31" i="14"/>
  <c r="EY3" i="7"/>
  <c r="CM3" i="14"/>
  <c r="EY18" i="7"/>
  <c r="CM18" i="14"/>
  <c r="GA13" i="7"/>
  <c r="DS13" i="14"/>
  <c r="EY4" i="7"/>
  <c r="CM4" i="14"/>
  <c r="EY19" i="7"/>
  <c r="CM19" i="14"/>
  <c r="GA34" i="7"/>
  <c r="DS34" i="14"/>
  <c r="P159" i="7"/>
  <c r="S36" i="13" s="1"/>
  <c r="X137" i="7"/>
  <c r="AI13" i="9" s="1"/>
  <c r="X237" i="7"/>
  <c r="AI51" i="13" s="1"/>
  <c r="X309" i="7"/>
  <c r="AI45" i="9" s="1"/>
  <c r="FT39" i="7"/>
  <c r="DK39" i="14"/>
  <c r="FM21" i="7"/>
  <c r="DC21" i="14"/>
  <c r="FM28" i="7"/>
  <c r="DC28" i="14"/>
  <c r="FM55" i="7"/>
  <c r="DC55" i="14"/>
  <c r="FF10" i="7"/>
  <c r="CU10" i="14"/>
  <c r="FF27" i="7"/>
  <c r="CU27" i="14"/>
  <c r="ER21" i="7"/>
  <c r="CE21" i="14"/>
  <c r="ER25" i="7"/>
  <c r="CE25" i="14"/>
  <c r="FT37" i="7"/>
  <c r="DK37" i="14"/>
  <c r="DP32" i="7"/>
  <c r="AY32" i="14"/>
  <c r="DP4" i="7"/>
  <c r="AY4" i="14"/>
  <c r="DP34" i="7"/>
  <c r="AY34" i="14"/>
  <c r="AQ47" i="14"/>
  <c r="GA2" i="7"/>
  <c r="DS2" i="14"/>
  <c r="GA14" i="7"/>
  <c r="DS14" i="14"/>
  <c r="GA18" i="7"/>
  <c r="DS18" i="14"/>
  <c r="GA1" i="7"/>
  <c r="DS1" i="14"/>
  <c r="EY45" i="7"/>
  <c r="CM45" i="14"/>
  <c r="GA46" i="7"/>
  <c r="DS46" i="14"/>
  <c r="GA4" i="7"/>
  <c r="DS4" i="14"/>
  <c r="GA53" i="7"/>
  <c r="DS53" i="14"/>
  <c r="GA45" i="7"/>
  <c r="DS45" i="14"/>
  <c r="GA55" i="7"/>
  <c r="DS55" i="14"/>
  <c r="GA33" i="7"/>
  <c r="DS33" i="14"/>
  <c r="GA32" i="7"/>
  <c r="DS32" i="14"/>
  <c r="EY21" i="7"/>
  <c r="CM21" i="14"/>
  <c r="EY39" i="7"/>
  <c r="CM39" i="14"/>
  <c r="EY8" i="7"/>
  <c r="CM8" i="14"/>
  <c r="DI53" i="7"/>
  <c r="AQ53" i="14"/>
  <c r="EY16" i="7"/>
  <c r="CM16" i="14"/>
  <c r="GA16" i="7"/>
  <c r="DS16" i="14"/>
  <c r="GA21" i="7"/>
  <c r="DS21" i="14"/>
  <c r="GA20" i="7"/>
  <c r="DS20" i="14"/>
  <c r="GA23" i="7"/>
  <c r="DS23" i="14"/>
  <c r="GA8" i="7"/>
  <c r="DS8" i="14"/>
  <c r="EY28" i="7"/>
  <c r="CM28" i="14"/>
  <c r="EY42" i="7"/>
  <c r="CM42" i="14"/>
  <c r="EY22" i="7"/>
  <c r="CM22" i="14"/>
  <c r="EY1" i="7"/>
  <c r="CM1" i="14"/>
  <c r="EY54" i="7"/>
  <c r="CM54" i="14"/>
  <c r="EY34" i="7"/>
  <c r="CM34" i="14"/>
  <c r="GA54" i="7"/>
  <c r="DS54" i="14"/>
  <c r="GA50" i="7"/>
  <c r="DS50" i="14"/>
  <c r="EY14" i="7"/>
  <c r="CM14" i="14"/>
  <c r="P95" i="7"/>
  <c r="S10" i="9" s="1"/>
  <c r="AV44" i="7"/>
  <c r="CE8" i="12" s="1"/>
  <c r="X213" i="7"/>
  <c r="X277" i="7"/>
  <c r="AI46" i="11" s="1"/>
  <c r="FM3" i="7"/>
  <c r="DC3" i="14"/>
  <c r="FM19" i="7"/>
  <c r="DC19" i="14"/>
  <c r="FM22" i="7"/>
  <c r="DC22" i="14"/>
  <c r="ER19" i="7"/>
  <c r="CE19" i="14"/>
  <c r="ER35" i="7"/>
  <c r="CE35" i="14"/>
  <c r="DP1" i="7"/>
  <c r="AY1" i="14"/>
  <c r="FT27" i="7"/>
  <c r="DK27" i="14"/>
  <c r="FF37" i="7"/>
  <c r="CU37" i="14"/>
  <c r="DP6" i="7"/>
  <c r="AY6" i="14"/>
  <c r="DW40" i="7"/>
  <c r="BG40" i="14"/>
  <c r="DP5" i="7"/>
  <c r="AY5" i="14"/>
  <c r="DP26" i="7"/>
  <c r="AY26" i="14"/>
  <c r="DP31" i="7"/>
  <c r="AY31" i="14"/>
  <c r="EY6" i="7"/>
  <c r="CM6" i="14"/>
  <c r="EY29" i="7"/>
  <c r="CM29" i="14"/>
  <c r="GA27" i="7"/>
  <c r="DS27" i="14"/>
  <c r="EY33" i="7"/>
  <c r="CM33" i="14"/>
  <c r="AQ42" i="14"/>
  <c r="GA40" i="7"/>
  <c r="DS40" i="14"/>
  <c r="EY25" i="7"/>
  <c r="CM25" i="14"/>
  <c r="EY49" i="7"/>
  <c r="CM49" i="14"/>
  <c r="EY41" i="7"/>
  <c r="CM41" i="14"/>
  <c r="EY37" i="7"/>
  <c r="CM37" i="14"/>
  <c r="EY35" i="7"/>
  <c r="CM35" i="14"/>
  <c r="GA25" i="7"/>
  <c r="DS25" i="14"/>
  <c r="GA49" i="7"/>
  <c r="DS49" i="14"/>
  <c r="GA41" i="7"/>
  <c r="DS41" i="14"/>
  <c r="GA37" i="7"/>
  <c r="DS37" i="14"/>
  <c r="GA35" i="7"/>
  <c r="DS35" i="14"/>
  <c r="EY43" i="7"/>
  <c r="CM43" i="14"/>
  <c r="EY11" i="7"/>
  <c r="CM11" i="14"/>
  <c r="EY12" i="7"/>
  <c r="CM12" i="14"/>
  <c r="EY5" i="7"/>
  <c r="CM5" i="14"/>
  <c r="GA12" i="7"/>
  <c r="DS12" i="14"/>
  <c r="GA17" i="7"/>
  <c r="DS17" i="14"/>
  <c r="GA36" i="7"/>
  <c r="DS36" i="14"/>
  <c r="GA28" i="7"/>
  <c r="DS28" i="14"/>
  <c r="GA11" i="7"/>
  <c r="DS11" i="14"/>
  <c r="EY13" i="7"/>
  <c r="CM13" i="14"/>
  <c r="EY51" i="7"/>
  <c r="CM51" i="14"/>
  <c r="GA9" i="7"/>
  <c r="DS9" i="14"/>
  <c r="P55" i="7"/>
  <c r="S12" i="10" s="1"/>
  <c r="BH16" i="7"/>
  <c r="DC2" i="10" s="1"/>
  <c r="AV100" i="7"/>
  <c r="CE21" i="10" s="1"/>
  <c r="AF245" i="7"/>
  <c r="AY33" i="9" s="1"/>
  <c r="AF257" i="7"/>
  <c r="AY35" i="9" s="1"/>
  <c r="AF273" i="7"/>
  <c r="AF301" i="7"/>
  <c r="AY48" i="10" s="1"/>
  <c r="AF317" i="7"/>
  <c r="X113" i="7"/>
  <c r="X209" i="7"/>
  <c r="AI39" i="11" s="1"/>
  <c r="X273" i="7"/>
  <c r="H321" i="7"/>
  <c r="C55" i="11" s="1"/>
  <c r="AR315" i="7"/>
  <c r="H29" i="7"/>
  <c r="C4" i="13" s="1"/>
  <c r="H45" i="7"/>
  <c r="H61" i="7"/>
  <c r="C10" i="11" s="1"/>
  <c r="H77" i="7"/>
  <c r="C12" i="12" s="1"/>
  <c r="H109" i="7"/>
  <c r="C19" i="11" s="1"/>
  <c r="H125" i="7"/>
  <c r="H141" i="7"/>
  <c r="C30" i="10" s="1"/>
  <c r="H157" i="7"/>
  <c r="C35" i="13" s="1"/>
  <c r="H173" i="7"/>
  <c r="H189" i="7"/>
  <c r="C22" i="9" s="1"/>
  <c r="H205" i="7"/>
  <c r="C44" i="13" s="1"/>
  <c r="H221" i="7"/>
  <c r="H237" i="7"/>
  <c r="C51" i="13" s="1"/>
  <c r="H253" i="7"/>
  <c r="H269" i="7"/>
  <c r="C45" i="11" s="1"/>
  <c r="H285" i="7"/>
  <c r="H301" i="7"/>
  <c r="C48" i="10" s="1"/>
  <c r="H317" i="7"/>
  <c r="H333" i="7"/>
  <c r="C53" i="10" s="1"/>
  <c r="AF120" i="7"/>
  <c r="AY25" i="10" s="1"/>
  <c r="AF172" i="7"/>
  <c r="AY30" i="11" s="1"/>
  <c r="AF216" i="7"/>
  <c r="AY37" i="10" s="1"/>
  <c r="AF268" i="7"/>
  <c r="AY37" i="9" s="1"/>
  <c r="X60" i="7"/>
  <c r="AI9" i="11" s="1"/>
  <c r="X96" i="7"/>
  <c r="AI20" i="10" s="1"/>
  <c r="X128" i="7"/>
  <c r="AI25" i="13" s="1"/>
  <c r="X168" i="7"/>
  <c r="X204" i="7"/>
  <c r="AI23" i="12" s="1"/>
  <c r="H172" i="7"/>
  <c r="C30" i="11" s="1"/>
  <c r="AF80" i="7"/>
  <c r="AY13" i="13" s="1"/>
  <c r="AF128" i="7"/>
  <c r="AY25" i="13" s="1"/>
  <c r="AF264" i="7"/>
  <c r="AY43" i="10" s="1"/>
  <c r="AF336" i="7"/>
  <c r="AY58" i="11" s="1"/>
  <c r="P143" i="7"/>
  <c r="S29" i="13" s="1"/>
  <c r="X305" i="7"/>
  <c r="AI53" i="11" s="1"/>
  <c r="X322" i="7"/>
  <c r="AI69" i="13" s="1"/>
  <c r="H25" i="7"/>
  <c r="C2" i="9" s="1"/>
  <c r="H41" i="7"/>
  <c r="C7" i="13" s="1"/>
  <c r="H57" i="7"/>
  <c r="C13" i="10" s="1"/>
  <c r="H73" i="7"/>
  <c r="H89" i="7"/>
  <c r="C15" i="13" s="1"/>
  <c r="H105" i="7"/>
  <c r="C18" i="13" s="1"/>
  <c r="H121" i="7"/>
  <c r="C22" i="13" s="1"/>
  <c r="H137" i="7"/>
  <c r="C13" i="9" s="1"/>
  <c r="H153" i="7"/>
  <c r="C18" i="12" s="1"/>
  <c r="H169" i="7"/>
  <c r="C19" i="9" s="1"/>
  <c r="H185" i="7"/>
  <c r="C21" i="12" s="1"/>
  <c r="H201" i="7"/>
  <c r="C34" i="11" s="1"/>
  <c r="H217" i="7"/>
  <c r="C40" i="11" s="1"/>
  <c r="H233" i="7"/>
  <c r="C49" i="13" s="1"/>
  <c r="H249" i="7"/>
  <c r="H265" i="7"/>
  <c r="C36" i="9" s="1"/>
  <c r="H281" i="7"/>
  <c r="C60" i="13" s="1"/>
  <c r="H297" i="7"/>
  <c r="C63" i="13" s="1"/>
  <c r="H313" i="7"/>
  <c r="C52" i="10" s="1"/>
  <c r="H329" i="7"/>
  <c r="C71" i="13" s="1"/>
  <c r="AF92" i="7"/>
  <c r="AF160" i="7"/>
  <c r="AY19" i="12" s="1"/>
  <c r="AF196" i="7"/>
  <c r="AY43" i="13" s="1"/>
  <c r="AF248" i="7"/>
  <c r="AY31" i="12" s="1"/>
  <c r="X16" i="7"/>
  <c r="AI2" i="10" s="1"/>
  <c r="X52" i="7"/>
  <c r="AI11" i="10" s="1"/>
  <c r="X120" i="7"/>
  <c r="AI25" i="10" s="1"/>
  <c r="X156" i="7"/>
  <c r="AI34" i="13" s="1"/>
  <c r="X192" i="7"/>
  <c r="X244" i="7"/>
  <c r="AI52" i="13" s="1"/>
  <c r="H140" i="7"/>
  <c r="C28" i="13" s="1"/>
  <c r="H336" i="7"/>
  <c r="C58" i="11" s="1"/>
  <c r="AF104" i="7"/>
  <c r="AY17" i="13" s="1"/>
  <c r="AF240" i="7"/>
  <c r="AY30" i="12" s="1"/>
  <c r="AF312" i="7"/>
  <c r="AY54" i="11" s="1"/>
  <c r="P47" i="7"/>
  <c r="S10" i="10" s="1"/>
  <c r="P243" i="7"/>
  <c r="S44" i="11" s="1"/>
  <c r="P71" i="7"/>
  <c r="S12" i="13" s="1"/>
  <c r="P191" i="7"/>
  <c r="S36" i="10" s="1"/>
  <c r="AV156" i="7"/>
  <c r="CE34" i="13" s="1"/>
  <c r="BL327" i="7"/>
  <c r="DK70" i="13" s="1"/>
  <c r="AR13" i="7"/>
  <c r="BW1" i="10" s="1"/>
  <c r="BH309" i="7"/>
  <c r="DC45" i="9" s="1"/>
  <c r="X129" i="7"/>
  <c r="AI22" i="11" s="1"/>
  <c r="X229" i="7"/>
  <c r="AI29" i="9" s="1"/>
  <c r="X261" i="7"/>
  <c r="AI34" i="12" s="1"/>
  <c r="X293" i="7"/>
  <c r="AI43" i="9" s="1"/>
  <c r="X329" i="7"/>
  <c r="AI71" i="13" s="1"/>
  <c r="H21" i="7"/>
  <c r="C2" i="11" s="1"/>
  <c r="H37" i="7"/>
  <c r="C6" i="12" s="1"/>
  <c r="H53" i="7"/>
  <c r="C7" i="11" s="1"/>
  <c r="H69" i="7"/>
  <c r="C17" i="10" s="1"/>
  <c r="H85" i="7"/>
  <c r="C16" i="11" s="1"/>
  <c r="H101" i="7"/>
  <c r="C18" i="11" s="1"/>
  <c r="H117" i="7"/>
  <c r="C20" i="11" s="1"/>
  <c r="H133" i="7"/>
  <c r="C23" i="11" s="1"/>
  <c r="H149" i="7"/>
  <c r="C30" i="13" s="1"/>
  <c r="H165" i="7"/>
  <c r="C38" i="13" s="1"/>
  <c r="H181" i="7"/>
  <c r="C34" i="10" s="1"/>
  <c r="H197" i="7"/>
  <c r="C25" i="9" s="1"/>
  <c r="H213" i="7"/>
  <c r="H229" i="7"/>
  <c r="C29" i="9" s="1"/>
  <c r="H245" i="7"/>
  <c r="C33" i="9" s="1"/>
  <c r="H261" i="7"/>
  <c r="C34" i="12" s="1"/>
  <c r="H277" i="7"/>
  <c r="C46" i="11" s="1"/>
  <c r="H293" i="7"/>
  <c r="C43" i="9" s="1"/>
  <c r="H309" i="7"/>
  <c r="C45" i="9" s="1"/>
  <c r="H325" i="7"/>
  <c r="C56" i="11" s="1"/>
  <c r="AF152" i="7"/>
  <c r="AY16" i="9" s="1"/>
  <c r="AF188" i="7"/>
  <c r="AF232" i="7"/>
  <c r="AF316" i="7"/>
  <c r="AY46" i="9" s="1"/>
  <c r="X44" i="7"/>
  <c r="AI8" i="12" s="1"/>
  <c r="X76" i="7"/>
  <c r="X112" i="7"/>
  <c r="X144" i="7"/>
  <c r="X236" i="7"/>
  <c r="AI30" i="9" s="1"/>
  <c r="H108" i="7"/>
  <c r="C13" i="12" s="1"/>
  <c r="AF100" i="7"/>
  <c r="AY21" i="10" s="1"/>
  <c r="AF200" i="7"/>
  <c r="AY27" i="9" s="1"/>
  <c r="AF288" i="7"/>
  <c r="AY41" i="9" s="1"/>
  <c r="X84" i="7"/>
  <c r="AB237" i="7"/>
  <c r="AQ51" i="13" s="1"/>
  <c r="P83" i="7"/>
  <c r="S14" i="13" s="1"/>
  <c r="P39" i="7"/>
  <c r="S3" i="9" s="1"/>
  <c r="P127" i="7"/>
  <c r="P31" i="7"/>
  <c r="S5" i="11" s="1"/>
  <c r="P63" i="7"/>
  <c r="S14" i="10" s="1"/>
  <c r="P111" i="7"/>
  <c r="P179" i="7"/>
  <c r="S20" i="12" s="1"/>
  <c r="AV248" i="7"/>
  <c r="CE31" i="12" s="1"/>
  <c r="BL17" i="7"/>
  <c r="DK1" i="9" s="1"/>
  <c r="BD13" i="7"/>
  <c r="CU1" i="10" s="1"/>
  <c r="AJ189" i="7"/>
  <c r="BG22" i="9" s="1"/>
  <c r="AF185" i="7"/>
  <c r="AY21" i="12" s="1"/>
  <c r="AF261" i="7"/>
  <c r="AY34" i="12" s="1"/>
  <c r="AF293" i="7"/>
  <c r="AY43" i="9" s="1"/>
  <c r="AF325" i="7"/>
  <c r="AY56" i="11" s="1"/>
  <c r="X13" i="7"/>
  <c r="AI1" i="10" s="1"/>
  <c r="X185" i="7"/>
  <c r="AI21" i="12" s="1"/>
  <c r="X221" i="7"/>
  <c r="X257" i="7"/>
  <c r="AI35" i="9" s="1"/>
  <c r="X289" i="7"/>
  <c r="AI42" i="9" s="1"/>
  <c r="X317" i="7"/>
  <c r="H33" i="7"/>
  <c r="C6" i="10" s="1"/>
  <c r="H49" i="7"/>
  <c r="C9" i="12" s="1"/>
  <c r="H65" i="7"/>
  <c r="C15" i="10" s="1"/>
  <c r="H81" i="7"/>
  <c r="C19" i="10" s="1"/>
  <c r="H97" i="7"/>
  <c r="H113" i="7"/>
  <c r="H129" i="7"/>
  <c r="C22" i="11" s="1"/>
  <c r="H145" i="7"/>
  <c r="C25" i="11" s="1"/>
  <c r="H161" i="7"/>
  <c r="C17" i="9" s="1"/>
  <c r="H177" i="7"/>
  <c r="H193" i="7"/>
  <c r="C23" i="9" s="1"/>
  <c r="H209" i="7"/>
  <c r="C39" i="11" s="1"/>
  <c r="H225" i="7"/>
  <c r="C28" i="9" s="1"/>
  <c r="H241" i="7"/>
  <c r="C40" i="10" s="1"/>
  <c r="H257" i="7"/>
  <c r="C35" i="9" s="1"/>
  <c r="H273" i="7"/>
  <c r="H289" i="7"/>
  <c r="C42" i="9" s="1"/>
  <c r="H305" i="7"/>
  <c r="C53" i="11" s="1"/>
  <c r="H334" i="7"/>
  <c r="C54" i="10" s="1"/>
  <c r="AF136" i="7"/>
  <c r="AY27" i="13" s="1"/>
  <c r="AF180" i="7"/>
  <c r="AY31" i="11" s="1"/>
  <c r="AF224" i="7"/>
  <c r="AY42" i="11" s="1"/>
  <c r="AF296" i="7"/>
  <c r="AY62" i="13" s="1"/>
  <c r="X32" i="7"/>
  <c r="AI4" i="12" s="1"/>
  <c r="X68" i="7"/>
  <c r="AI16" i="10" s="1"/>
  <c r="X104" i="7"/>
  <c r="AI17" i="13" s="1"/>
  <c r="X136" i="7"/>
  <c r="AI27" i="13" s="1"/>
  <c r="X176" i="7"/>
  <c r="X228" i="7"/>
  <c r="AI48" i="13" s="1"/>
  <c r="H44" i="7"/>
  <c r="C8" i="12" s="1"/>
  <c r="H220" i="7"/>
  <c r="C46" i="13" s="1"/>
  <c r="AF88" i="7"/>
  <c r="AY6" i="9" s="1"/>
  <c r="AF164" i="7"/>
  <c r="AY27" i="11" s="1"/>
  <c r="AF272" i="7"/>
  <c r="AY36" i="12" s="1"/>
  <c r="CN10" i="9" a="1"/>
  <c r="CN10" i="9" s="1"/>
  <c r="CN26" i="9" a="1"/>
  <c r="CN26" i="9" s="1"/>
  <c r="CN42" i="9" a="1"/>
  <c r="CN42" i="9" s="1"/>
  <c r="CN11" i="9" a="1"/>
  <c r="CN11" i="9" s="1"/>
  <c r="CN27" i="9" a="1"/>
  <c r="CN27" i="9" s="1"/>
  <c r="CN43" i="9" a="1"/>
  <c r="CN43" i="9" s="1"/>
  <c r="CN12" i="9" a="1"/>
  <c r="CN12" i="9" s="1"/>
  <c r="CN28" i="9" a="1"/>
  <c r="CN28" i="9" s="1"/>
  <c r="CN44" i="9" a="1"/>
  <c r="CN44" i="9" s="1"/>
  <c r="CN13" i="9" a="1"/>
  <c r="CN13" i="9" s="1"/>
  <c r="CN29" i="9" a="1"/>
  <c r="CN29" i="9" s="1"/>
  <c r="CN6" i="9" a="1"/>
  <c r="CN6" i="9" s="1"/>
  <c r="CN22" i="9" a="1"/>
  <c r="CN22" i="9" s="1"/>
  <c r="CN38" i="9" a="1"/>
  <c r="CN38" i="9" s="1"/>
  <c r="CN7" i="9" a="1"/>
  <c r="CN7" i="9" s="1"/>
  <c r="CN23" i="9" a="1"/>
  <c r="CN23" i="9" s="1"/>
  <c r="CN39" i="9" a="1"/>
  <c r="CN39" i="9" s="1"/>
  <c r="CN8" i="9" a="1"/>
  <c r="CN8" i="9" s="1"/>
  <c r="CN24" i="9" a="1"/>
  <c r="CN24" i="9" s="1"/>
  <c r="CN40" i="9" a="1"/>
  <c r="CN40" i="9" s="1"/>
  <c r="CN9" i="9" a="1"/>
  <c r="CN9" i="9" s="1"/>
  <c r="CN25" i="9" a="1"/>
  <c r="CN25" i="9" s="1"/>
  <c r="CN41" i="9" a="1"/>
  <c r="CN41" i="9" s="1"/>
  <c r="CN2" i="9" a="1"/>
  <c r="CN2" i="9" s="1"/>
  <c r="CN18" i="9" a="1"/>
  <c r="CN18" i="9" s="1"/>
  <c r="CN34" i="9" a="1"/>
  <c r="CN34" i="9" s="1"/>
  <c r="CN3" i="9" a="1"/>
  <c r="CN3" i="9" s="1"/>
  <c r="CN19" i="9" a="1"/>
  <c r="CN19" i="9" s="1"/>
  <c r="CN35" i="9" a="1"/>
  <c r="CN35" i="9" s="1"/>
  <c r="CN4" i="9" a="1"/>
  <c r="CN4" i="9" s="1"/>
  <c r="CN20" i="9" a="1"/>
  <c r="CN20" i="9" s="1"/>
  <c r="CN36" i="9" a="1"/>
  <c r="CN36" i="9" s="1"/>
  <c r="CN5" i="9" a="1"/>
  <c r="CN5" i="9" s="1"/>
  <c r="CN21" i="9" a="1"/>
  <c r="CN21" i="9" s="1"/>
  <c r="CN37" i="9" a="1"/>
  <c r="CN37" i="9" s="1"/>
  <c r="CN1" i="9" a="1"/>
  <c r="CN1" i="9" s="1"/>
  <c r="CP1" i="9" s="1"/>
  <c r="CN15" i="9" a="1"/>
  <c r="CN15" i="9" s="1"/>
  <c r="CN32" i="9" a="1"/>
  <c r="CN32" i="9" s="1"/>
  <c r="CN46" i="9" a="1"/>
  <c r="CN46" i="9" s="1"/>
  <c r="CN16" i="9" a="1"/>
  <c r="CN16" i="9" s="1"/>
  <c r="CP16" i="9" s="1"/>
  <c r="CN33" i="9" a="1"/>
  <c r="CN33" i="9" s="1"/>
  <c r="CN30" i="9" a="1"/>
  <c r="CN30" i="9" s="1"/>
  <c r="CN47" i="9" a="1"/>
  <c r="CN47" i="9" s="1"/>
  <c r="CN17" i="9" a="1"/>
  <c r="CN17" i="9" s="1"/>
  <c r="CP17" i="9" s="1"/>
  <c r="CN14" i="9" a="1"/>
  <c r="CN14" i="9" s="1"/>
  <c r="CN31" i="9" a="1"/>
  <c r="CN31" i="9" s="1"/>
  <c r="CN48" i="9" a="1"/>
  <c r="CN48" i="9" s="1"/>
  <c r="CP48" i="9" s="1"/>
  <c r="CO2" i="9" a="1"/>
  <c r="CO2" i="9" s="1"/>
  <c r="CQ2" i="9" s="1"/>
  <c r="CN17" i="12" a="1"/>
  <c r="CN17" i="12" s="1"/>
  <c r="BH15" i="7"/>
  <c r="DC1" i="11" s="1"/>
  <c r="BD15" i="7"/>
  <c r="CU1" i="11" s="1"/>
  <c r="DT2" i="9" a="1"/>
  <c r="DT2" i="9" s="1"/>
  <c r="DT18" i="9" a="1"/>
  <c r="DT18" i="9" s="1"/>
  <c r="DT34" i="9" a="1"/>
  <c r="DT34" i="9" s="1"/>
  <c r="DT3" i="9" a="1"/>
  <c r="DT3" i="9" s="1"/>
  <c r="DT19" i="9" a="1"/>
  <c r="DT19" i="9" s="1"/>
  <c r="DT35" i="9" a="1"/>
  <c r="DT35" i="9" s="1"/>
  <c r="DT4" i="9" a="1"/>
  <c r="DT4" i="9" s="1"/>
  <c r="DT20" i="9" a="1"/>
  <c r="DT20" i="9" s="1"/>
  <c r="DT36" i="9" a="1"/>
  <c r="DT36" i="9" s="1"/>
  <c r="DT5" i="9" a="1"/>
  <c r="DT5" i="9" s="1"/>
  <c r="DT21" i="9" a="1"/>
  <c r="DT21" i="9" s="1"/>
  <c r="DT37" i="9" a="1"/>
  <c r="DT37" i="9" s="1"/>
  <c r="DT1" i="9" a="1"/>
  <c r="DT1" i="9" s="1"/>
  <c r="DV1" i="9" s="1"/>
  <c r="DT14" i="9" a="1"/>
  <c r="DT14" i="9" s="1"/>
  <c r="DT30" i="9" a="1"/>
  <c r="DT30" i="9" s="1"/>
  <c r="DT46" i="9" a="1"/>
  <c r="DT46" i="9" s="1"/>
  <c r="DV46" i="9" s="1"/>
  <c r="DT15" i="9" a="1"/>
  <c r="DT15" i="9" s="1"/>
  <c r="DV15" i="9" s="1"/>
  <c r="DT31" i="9" a="1"/>
  <c r="DT31" i="9" s="1"/>
  <c r="DT47" i="9" a="1"/>
  <c r="DT47" i="9" s="1"/>
  <c r="DV47" i="9" s="1"/>
  <c r="DT16" i="9" a="1"/>
  <c r="DT16" i="9" s="1"/>
  <c r="DT32" i="9" a="1"/>
  <c r="DT32" i="9" s="1"/>
  <c r="DV32" i="9" s="1"/>
  <c r="DT48" i="9" a="1"/>
  <c r="DT48" i="9" s="1"/>
  <c r="DV48" i="9" s="1"/>
  <c r="DT17" i="9" a="1"/>
  <c r="DT17" i="9" s="1"/>
  <c r="DT33" i="9" a="1"/>
  <c r="DT33" i="9" s="1"/>
  <c r="DT45" i="9" a="1"/>
  <c r="DT45" i="9" s="1"/>
  <c r="DV45" i="9" s="1"/>
  <c r="DT10" i="9" a="1"/>
  <c r="DT10" i="9" s="1"/>
  <c r="DT26" i="9" a="1"/>
  <c r="DT26" i="9" s="1"/>
  <c r="DT42" i="9" a="1"/>
  <c r="DT42" i="9" s="1"/>
  <c r="DT11" i="9" a="1"/>
  <c r="DT11" i="9" s="1"/>
  <c r="DV11" i="9" s="1"/>
  <c r="DT27" i="9" a="1"/>
  <c r="DT27" i="9" s="1"/>
  <c r="DT43" i="9" a="1"/>
  <c r="DT43" i="9" s="1"/>
  <c r="DV43" i="9" s="1"/>
  <c r="DT12" i="9" a="1"/>
  <c r="DT12" i="9" s="1"/>
  <c r="DT28" i="9" a="1"/>
  <c r="DT28" i="9" s="1"/>
  <c r="DV28" i="9" s="1"/>
  <c r="DT44" i="9" a="1"/>
  <c r="DT44" i="9" s="1"/>
  <c r="DV44" i="9" s="1"/>
  <c r="DT13" i="9" a="1"/>
  <c r="DT13" i="9" s="1"/>
  <c r="DT29" i="9" a="1"/>
  <c r="DT29" i="9" s="1"/>
  <c r="DT6" i="9" a="1"/>
  <c r="DT6" i="9" s="1"/>
  <c r="DV6" i="9" s="1"/>
  <c r="DT22" i="9" a="1"/>
  <c r="DT22" i="9" s="1"/>
  <c r="DT38" i="9" a="1"/>
  <c r="DT38" i="9" s="1"/>
  <c r="DT7" i="9" a="1"/>
  <c r="DT7" i="9" s="1"/>
  <c r="DT23" i="9" a="1"/>
  <c r="DT23" i="9" s="1"/>
  <c r="DV23" i="9" s="1"/>
  <c r="DT39" i="9" a="1"/>
  <c r="DT39" i="9" s="1"/>
  <c r="DT8" i="9" a="1"/>
  <c r="DT8" i="9" s="1"/>
  <c r="DT24" i="9" a="1"/>
  <c r="DT24" i="9" s="1"/>
  <c r="DT40" i="9" a="1"/>
  <c r="DT40" i="9" s="1"/>
  <c r="DV40" i="9" s="1"/>
  <c r="DT9" i="9" a="1"/>
  <c r="DT9" i="9" s="1"/>
  <c r="DT25" i="9" a="1"/>
  <c r="DT25" i="9" s="1"/>
  <c r="DT41" i="9" a="1"/>
  <c r="DT41" i="9" s="1"/>
  <c r="DU1" i="9" a="1"/>
  <c r="DU1" i="9" s="1"/>
  <c r="DT17" i="10" a="1"/>
  <c r="DT17" i="10" s="1"/>
  <c r="DT33" i="10" a="1"/>
  <c r="DT33" i="10" s="1"/>
  <c r="DT49" i="10" a="1"/>
  <c r="DT49" i="10" s="1"/>
  <c r="DT10" i="10" a="1"/>
  <c r="DT10" i="10" s="1"/>
  <c r="DT26" i="10" a="1"/>
  <c r="DT26" i="10" s="1"/>
  <c r="DT42" i="10" a="1"/>
  <c r="DT42" i="10" s="1"/>
  <c r="DT3" i="10" a="1"/>
  <c r="DT3" i="10" s="1"/>
  <c r="DT19" i="10" a="1"/>
  <c r="DT19" i="10" s="1"/>
  <c r="DT35" i="10" a="1"/>
  <c r="DT35" i="10" s="1"/>
  <c r="DT51" i="10" a="1"/>
  <c r="DT51" i="10" s="1"/>
  <c r="DT12" i="10" a="1"/>
  <c r="DT12" i="10" s="1"/>
  <c r="DT28" i="10" a="1"/>
  <c r="DT28" i="10" s="1"/>
  <c r="DT44" i="10" a="1"/>
  <c r="DT44" i="10" s="1"/>
  <c r="DT13" i="10" a="1"/>
  <c r="DT13" i="10" s="1"/>
  <c r="DT29" i="10" a="1"/>
  <c r="DT29" i="10" s="1"/>
  <c r="DT45" i="10" a="1"/>
  <c r="DT45" i="10" s="1"/>
  <c r="DT6" i="10" a="1"/>
  <c r="DT6" i="10" s="1"/>
  <c r="DT22" i="10" a="1"/>
  <c r="DT22" i="10" s="1"/>
  <c r="DT38" i="10" a="1"/>
  <c r="DT38" i="10" s="1"/>
  <c r="DT54" i="10" a="1"/>
  <c r="DT54" i="10" s="1"/>
  <c r="DT15" i="10" a="1"/>
  <c r="DT15" i="10" s="1"/>
  <c r="DT31" i="10" a="1"/>
  <c r="DT31" i="10" s="1"/>
  <c r="DT47" i="10" a="1"/>
  <c r="DT47" i="10" s="1"/>
  <c r="DT8" i="10" a="1"/>
  <c r="DT8" i="10" s="1"/>
  <c r="DT24" i="10" a="1"/>
  <c r="DT24" i="10" s="1"/>
  <c r="DT40" i="10" a="1"/>
  <c r="DT40" i="10" s="1"/>
  <c r="DT52" i="10" a="1"/>
  <c r="DT52" i="10" s="1"/>
  <c r="DT9" i="10" a="1"/>
  <c r="DT9" i="10" s="1"/>
  <c r="DT25" i="10" a="1"/>
  <c r="DT25" i="10" s="1"/>
  <c r="DT41" i="10" a="1"/>
  <c r="DT41" i="10" s="1"/>
  <c r="DT2" i="10" a="1"/>
  <c r="DT2" i="10" s="1"/>
  <c r="DT18" i="10" a="1"/>
  <c r="DT18" i="10" s="1"/>
  <c r="DT34" i="10" a="1"/>
  <c r="DT34" i="10" s="1"/>
  <c r="DT50" i="10" a="1"/>
  <c r="DT50" i="10" s="1"/>
  <c r="DT11" i="10" a="1"/>
  <c r="DT11" i="10" s="1"/>
  <c r="DT27" i="10" a="1"/>
  <c r="DT27" i="10" s="1"/>
  <c r="DT43" i="10" a="1"/>
  <c r="DT43" i="10" s="1"/>
  <c r="DT4" i="10" a="1"/>
  <c r="DT4" i="10" s="1"/>
  <c r="DT20" i="10" a="1"/>
  <c r="DT20" i="10" s="1"/>
  <c r="DT36" i="10" a="1"/>
  <c r="DT36" i="10" s="1"/>
  <c r="DT5" i="10" a="1"/>
  <c r="DT5" i="10" s="1"/>
  <c r="DT21" i="10" a="1"/>
  <c r="DT21" i="10" s="1"/>
  <c r="DT37" i="10" a="1"/>
  <c r="DT37" i="10" s="1"/>
  <c r="DT53" i="10" a="1"/>
  <c r="DT53" i="10" s="1"/>
  <c r="DT14" i="10" a="1"/>
  <c r="DT14" i="10" s="1"/>
  <c r="DT30" i="10" a="1"/>
  <c r="DT30" i="10" s="1"/>
  <c r="DT46" i="10" a="1"/>
  <c r="DT46" i="10" s="1"/>
  <c r="DT7" i="10" a="1"/>
  <c r="DT7" i="10" s="1"/>
  <c r="DT23" i="10" a="1"/>
  <c r="DT23" i="10" s="1"/>
  <c r="DT39" i="10" a="1"/>
  <c r="DT39" i="10" s="1"/>
  <c r="DT55" i="10" a="1"/>
  <c r="DT55" i="10" s="1"/>
  <c r="DT16" i="10" a="1"/>
  <c r="DT16" i="10" s="1"/>
  <c r="DT32" i="10" a="1"/>
  <c r="DT32" i="10" s="1"/>
  <c r="DT48" i="10" a="1"/>
  <c r="DT48" i="10" s="1"/>
  <c r="AN320" i="7"/>
  <c r="BO68" i="13" s="1"/>
  <c r="BH155" i="7"/>
  <c r="DC33" i="13" s="1"/>
  <c r="BH251" i="7"/>
  <c r="DC34" i="9" s="1"/>
  <c r="BH323" i="7"/>
  <c r="DC47" i="9" s="1"/>
  <c r="AV31" i="7"/>
  <c r="CE5" i="11" s="1"/>
  <c r="AV47" i="7"/>
  <c r="CE10" i="10" s="1"/>
  <c r="AV63" i="7"/>
  <c r="CE14" i="10" s="1"/>
  <c r="AV79" i="7"/>
  <c r="CE14" i="11" s="1"/>
  <c r="AV95" i="7"/>
  <c r="CE10" i="9" s="1"/>
  <c r="AV111" i="7"/>
  <c r="AV127" i="7"/>
  <c r="AV143" i="7"/>
  <c r="CE29" i="13" s="1"/>
  <c r="AV163" i="7"/>
  <c r="CE18" i="9" s="1"/>
  <c r="AV215" i="7"/>
  <c r="CE45" i="13" s="1"/>
  <c r="AV247" i="7"/>
  <c r="CE41" i="10" s="1"/>
  <c r="AV275" i="7"/>
  <c r="AV323" i="7"/>
  <c r="CE47" i="9" s="1"/>
  <c r="AN43" i="7"/>
  <c r="BO7" i="12" s="1"/>
  <c r="AN67" i="7"/>
  <c r="AN91" i="7"/>
  <c r="BO16" i="13" s="1"/>
  <c r="AN115" i="7"/>
  <c r="BO20" i="13" s="1"/>
  <c r="AN143" i="7"/>
  <c r="BO29" i="13" s="1"/>
  <c r="AN179" i="7"/>
  <c r="BO20" i="12" s="1"/>
  <c r="AN211" i="7"/>
  <c r="BO25" i="12" s="1"/>
  <c r="AN255" i="7"/>
  <c r="AN287" i="7"/>
  <c r="BO40" i="9" s="1"/>
  <c r="AN319" i="7"/>
  <c r="BL289" i="7"/>
  <c r="DK42" i="9" s="1"/>
  <c r="BH23" i="7"/>
  <c r="DC4" i="11" s="1"/>
  <c r="BH39" i="7"/>
  <c r="DC3" i="9" s="1"/>
  <c r="BH67" i="7"/>
  <c r="BH83" i="7"/>
  <c r="DC14" i="13" s="1"/>
  <c r="BH131" i="7"/>
  <c r="DC26" i="13" s="1"/>
  <c r="BH147" i="7"/>
  <c r="BH167" i="7"/>
  <c r="DC33" i="10" s="1"/>
  <c r="BH211" i="7"/>
  <c r="DC25" i="12" s="1"/>
  <c r="BH227" i="7"/>
  <c r="DC38" i="10" s="1"/>
  <c r="BH255" i="7"/>
  <c r="BH263" i="7"/>
  <c r="DC55" i="13" s="1"/>
  <c r="BH271" i="7"/>
  <c r="DC35" i="12" s="1"/>
  <c r="BH279" i="7"/>
  <c r="DC45" i="10" s="1"/>
  <c r="BH287" i="7"/>
  <c r="DC40" i="9" s="1"/>
  <c r="BH307" i="7"/>
  <c r="DC67" i="13" s="1"/>
  <c r="BH327" i="7"/>
  <c r="DC70" i="13" s="1"/>
  <c r="AV15" i="7"/>
  <c r="CE1" i="11" s="1"/>
  <c r="AV171" i="7"/>
  <c r="CE29" i="11" s="1"/>
  <c r="AV179" i="7"/>
  <c r="CE20" i="12" s="1"/>
  <c r="AV223" i="7"/>
  <c r="CE28" i="12" s="1"/>
  <c r="AV251" i="7"/>
  <c r="CE34" i="9" s="1"/>
  <c r="AV299" i="7"/>
  <c r="AV311" i="7"/>
  <c r="CE51" i="10" s="1"/>
  <c r="AR41" i="7"/>
  <c r="BW7" i="13" s="1"/>
  <c r="AR85" i="7"/>
  <c r="BW16" i="11" s="1"/>
  <c r="AR293" i="7"/>
  <c r="BW43" i="9" s="1"/>
  <c r="AR317" i="7"/>
  <c r="AR325" i="7"/>
  <c r="BW56" i="11" s="1"/>
  <c r="AN15" i="7"/>
  <c r="BO1" i="11" s="1"/>
  <c r="AN55" i="7"/>
  <c r="BO12" i="10" s="1"/>
  <c r="AN103" i="7"/>
  <c r="AN135" i="7"/>
  <c r="BO17" i="12" s="1"/>
  <c r="AN167" i="7"/>
  <c r="BO33" i="10" s="1"/>
  <c r="AN199" i="7"/>
  <c r="BO33" i="11" s="1"/>
  <c r="AN231" i="7"/>
  <c r="AN251" i="7"/>
  <c r="BO34" i="9" s="1"/>
  <c r="AN295" i="7"/>
  <c r="AN331" i="7"/>
  <c r="BO39" i="12" s="1"/>
  <c r="BL24" i="7"/>
  <c r="DK3" i="10" s="1"/>
  <c r="BL40" i="7"/>
  <c r="BL56" i="7"/>
  <c r="DK8" i="11" s="1"/>
  <c r="BL76" i="7"/>
  <c r="BL92" i="7"/>
  <c r="BL112" i="7"/>
  <c r="BL132" i="7"/>
  <c r="DK28" i="10" s="1"/>
  <c r="BL148" i="7"/>
  <c r="BL168" i="7"/>
  <c r="BL184" i="7"/>
  <c r="DK41" i="13" s="1"/>
  <c r="BL200" i="7"/>
  <c r="DK27" i="9" s="1"/>
  <c r="BL216" i="7"/>
  <c r="DK37" i="10" s="1"/>
  <c r="BL240" i="7"/>
  <c r="DK30" i="12" s="1"/>
  <c r="BL272" i="7"/>
  <c r="DK36" i="12" s="1"/>
  <c r="BL304" i="7"/>
  <c r="DK66" i="13" s="1"/>
  <c r="BL332" i="7"/>
  <c r="BH22" i="7"/>
  <c r="DC3" i="11" s="1"/>
  <c r="BH38" i="7"/>
  <c r="DC6" i="13" s="1"/>
  <c r="BH54" i="7"/>
  <c r="DC11" i="13" s="1"/>
  <c r="BH70" i="7"/>
  <c r="DC11" i="12" s="1"/>
  <c r="BH86" i="7"/>
  <c r="BH102" i="7"/>
  <c r="DC22" i="10" s="1"/>
  <c r="BH118" i="7"/>
  <c r="DC16" i="12" s="1"/>
  <c r="BH134" i="7"/>
  <c r="DC24" i="11" s="1"/>
  <c r="BH150" i="7"/>
  <c r="DC31" i="13" s="1"/>
  <c r="BH166" i="7"/>
  <c r="DC28" i="11" s="1"/>
  <c r="BH182" i="7"/>
  <c r="DC35" i="10" s="1"/>
  <c r="BH202" i="7"/>
  <c r="DC22" i="12" s="1"/>
  <c r="BH218" i="7"/>
  <c r="DC41" i="11" s="1"/>
  <c r="BH238" i="7"/>
  <c r="BH258" i="7"/>
  <c r="DC42" i="10" s="1"/>
  <c r="BH278" i="7"/>
  <c r="DC59" i="13" s="1"/>
  <c r="BH298" i="7"/>
  <c r="DC47" i="10" s="1"/>
  <c r="BH314" i="7"/>
  <c r="BH330" i="7"/>
  <c r="DC57" i="11" s="1"/>
  <c r="BD24" i="7"/>
  <c r="CU3" i="10" s="1"/>
  <c r="BD40" i="7"/>
  <c r="BD56" i="7"/>
  <c r="CU8" i="11" s="1"/>
  <c r="BD76" i="7"/>
  <c r="BD92" i="7"/>
  <c r="BD108" i="7"/>
  <c r="CU13" i="12" s="1"/>
  <c r="BD128" i="7"/>
  <c r="CU25" i="13" s="1"/>
  <c r="BD148" i="7"/>
  <c r="BD168" i="7"/>
  <c r="BD188" i="7"/>
  <c r="BD204" i="7"/>
  <c r="CU23" i="12" s="1"/>
  <c r="BD228" i="7"/>
  <c r="CU48" i="13" s="1"/>
  <c r="BD244" i="7"/>
  <c r="CU52" i="13" s="1"/>
  <c r="BD272" i="7"/>
  <c r="CU36" i="12" s="1"/>
  <c r="BD292" i="7"/>
  <c r="CU51" i="11" s="1"/>
  <c r="BD316" i="7"/>
  <c r="CU46" i="9" s="1"/>
  <c r="BD336" i="7"/>
  <c r="CU58" i="11" s="1"/>
  <c r="AV74" i="7"/>
  <c r="CE13" i="11" s="1"/>
  <c r="AV154" i="7"/>
  <c r="CE32" i="13" s="1"/>
  <c r="AV250" i="7"/>
  <c r="AV334" i="7"/>
  <c r="CE54" i="10" s="1"/>
  <c r="AR28" i="7"/>
  <c r="BW3" i="13" s="1"/>
  <c r="AR52" i="7"/>
  <c r="BW11" i="10" s="1"/>
  <c r="AR72" i="7"/>
  <c r="BW18" i="10" s="1"/>
  <c r="AR88" i="7"/>
  <c r="BW6" i="9" s="1"/>
  <c r="AR108" i="7"/>
  <c r="BW13" i="12" s="1"/>
  <c r="AR132" i="7"/>
  <c r="BW28" i="10" s="1"/>
  <c r="AR160" i="7"/>
  <c r="BW19" i="12" s="1"/>
  <c r="AR176" i="7"/>
  <c r="AR192" i="7"/>
  <c r="AR208" i="7"/>
  <c r="BW38" i="11" s="1"/>
  <c r="AR228" i="7"/>
  <c r="BW48" i="13" s="1"/>
  <c r="AR276" i="7"/>
  <c r="BW58" i="13" s="1"/>
  <c r="AR308" i="7"/>
  <c r="BW50" i="10" s="1"/>
  <c r="AN18" i="7"/>
  <c r="AN62" i="7"/>
  <c r="BO11" i="11" s="1"/>
  <c r="AN110" i="7"/>
  <c r="BO14" i="12" s="1"/>
  <c r="AN162" i="7"/>
  <c r="BO37" i="13" s="1"/>
  <c r="AN298" i="7"/>
  <c r="BO47" i="10" s="1"/>
  <c r="AJ16" i="7"/>
  <c r="BG2" i="10" s="1"/>
  <c r="AJ32" i="7"/>
  <c r="BG4" i="12" s="1"/>
  <c r="AJ56" i="7"/>
  <c r="BG8" i="11" s="1"/>
  <c r="AJ72" i="7"/>
  <c r="BG18" i="10" s="1"/>
  <c r="AJ88" i="7"/>
  <c r="BG6" i="9" s="1"/>
  <c r="AJ104" i="7"/>
  <c r="BG17" i="13" s="1"/>
  <c r="AJ120" i="7"/>
  <c r="BG25" i="10" s="1"/>
  <c r="AJ136" i="7"/>
  <c r="BG27" i="13" s="1"/>
  <c r="AJ160" i="7"/>
  <c r="BG19" i="12" s="1"/>
  <c r="AJ196" i="7"/>
  <c r="BG43" i="13" s="1"/>
  <c r="AJ228" i="7"/>
  <c r="BG48" i="13" s="1"/>
  <c r="AJ268" i="7"/>
  <c r="BG37" i="9" s="1"/>
  <c r="BL12" i="7"/>
  <c r="BL268" i="7"/>
  <c r="DK37" i="9" s="1"/>
  <c r="BL300" i="7"/>
  <c r="DK44" i="9" s="1"/>
  <c r="BD184" i="7"/>
  <c r="CU41" i="13" s="1"/>
  <c r="BD288" i="7"/>
  <c r="CU41" i="9" s="1"/>
  <c r="AV22" i="7"/>
  <c r="CE3" i="11" s="1"/>
  <c r="AV38" i="7"/>
  <c r="CE6" i="13" s="1"/>
  <c r="AV46" i="7"/>
  <c r="CE8" i="13" s="1"/>
  <c r="AV54" i="7"/>
  <c r="CE11" i="13" s="1"/>
  <c r="AV66" i="7"/>
  <c r="CE12" i="11" s="1"/>
  <c r="AV86" i="7"/>
  <c r="AV130" i="7"/>
  <c r="CE27" i="10" s="1"/>
  <c r="AV166" i="7"/>
  <c r="CE28" i="11" s="1"/>
  <c r="AV182" i="7"/>
  <c r="CE35" i="10" s="1"/>
  <c r="AV190" i="7"/>
  <c r="CE32" i="11" s="1"/>
  <c r="AV198" i="7"/>
  <c r="CE26" i="9" s="1"/>
  <c r="AV206" i="7"/>
  <c r="CE36" i="11" s="1"/>
  <c r="AV214" i="7"/>
  <c r="CE27" i="12" s="1"/>
  <c r="AV226" i="7"/>
  <c r="CE29" i="12" s="1"/>
  <c r="AV254" i="7"/>
  <c r="AV262" i="7"/>
  <c r="CE54" i="13" s="1"/>
  <c r="AV270" i="7"/>
  <c r="CE57" i="13" s="1"/>
  <c r="AV290" i="7"/>
  <c r="CE50" i="11" s="1"/>
  <c r="AV298" i="7"/>
  <c r="CE47" i="10" s="1"/>
  <c r="AV318" i="7"/>
  <c r="AV326" i="7"/>
  <c r="CE37" i="12" s="1"/>
  <c r="AR60" i="7"/>
  <c r="BW9" i="11" s="1"/>
  <c r="AR124" i="7"/>
  <c r="BW21" i="11" s="1"/>
  <c r="AR144" i="7"/>
  <c r="AR156" i="7"/>
  <c r="BW34" i="13" s="1"/>
  <c r="AR236" i="7"/>
  <c r="BW30" i="9" s="1"/>
  <c r="AR244" i="7"/>
  <c r="BW52" i="13" s="1"/>
  <c r="AR264" i="7"/>
  <c r="BW43" i="10" s="1"/>
  <c r="AR284" i="7"/>
  <c r="BW46" i="10" s="1"/>
  <c r="AR292" i="7"/>
  <c r="BW51" i="11" s="1"/>
  <c r="AR312" i="7"/>
  <c r="BW54" i="11" s="1"/>
  <c r="AR320" i="7"/>
  <c r="BW68" i="13" s="1"/>
  <c r="AN42" i="7"/>
  <c r="BO8" i="10" s="1"/>
  <c r="AN90" i="7"/>
  <c r="BO7" i="9" s="1"/>
  <c r="AN134" i="7"/>
  <c r="BO24" i="11" s="1"/>
  <c r="AN154" i="7"/>
  <c r="BO32" i="13" s="1"/>
  <c r="AN274" i="7"/>
  <c r="BO38" i="9" s="1"/>
  <c r="AN294" i="7"/>
  <c r="BO52" i="11" s="1"/>
  <c r="AN318" i="7"/>
  <c r="AN326" i="7"/>
  <c r="BO37" i="12" s="1"/>
  <c r="AJ152" i="7"/>
  <c r="BG16" i="9" s="1"/>
  <c r="AJ224" i="7"/>
  <c r="BG42" i="11" s="1"/>
  <c r="AJ264" i="7"/>
  <c r="BG43" i="10" s="1"/>
  <c r="BL31" i="7"/>
  <c r="DK5" i="11" s="1"/>
  <c r="BL47" i="7"/>
  <c r="DK10" i="10" s="1"/>
  <c r="BL63" i="7"/>
  <c r="DK14" i="10" s="1"/>
  <c r="BL79" i="7"/>
  <c r="DK14" i="11" s="1"/>
  <c r="BL95" i="7"/>
  <c r="DK10" i="9" s="1"/>
  <c r="BL111" i="7"/>
  <c r="BL127" i="7"/>
  <c r="BL143" i="7"/>
  <c r="DK29" i="13" s="1"/>
  <c r="BL159" i="7"/>
  <c r="DK36" i="13" s="1"/>
  <c r="BL175" i="7"/>
  <c r="DK40" i="13" s="1"/>
  <c r="BL195" i="7"/>
  <c r="DK24" i="9" s="1"/>
  <c r="BL211" i="7"/>
  <c r="DK25" i="12" s="1"/>
  <c r="BL227" i="7"/>
  <c r="DK38" i="10" s="1"/>
  <c r="BL247" i="7"/>
  <c r="DK41" i="10" s="1"/>
  <c r="BL263" i="7"/>
  <c r="DK55" i="13" s="1"/>
  <c r="BL279" i="7"/>
  <c r="DK45" i="10" s="1"/>
  <c r="BL303" i="7"/>
  <c r="DK65" i="13" s="1"/>
  <c r="BH29" i="7"/>
  <c r="DC4" i="13" s="1"/>
  <c r="BH57" i="7"/>
  <c r="DC13" i="10" s="1"/>
  <c r="BH77" i="7"/>
  <c r="DC12" i="12" s="1"/>
  <c r="BH97" i="7"/>
  <c r="BH121" i="7"/>
  <c r="DC22" i="13" s="1"/>
  <c r="BH161" i="7"/>
  <c r="DC17" i="9" s="1"/>
  <c r="BH177" i="7"/>
  <c r="BH193" i="7"/>
  <c r="DC23" i="9" s="1"/>
  <c r="BH209" i="7"/>
  <c r="DC39" i="11" s="1"/>
  <c r="BH229" i="7"/>
  <c r="DC29" i="9" s="1"/>
  <c r="BH257" i="7"/>
  <c r="DC35" i="9" s="1"/>
  <c r="BH281" i="7"/>
  <c r="DC60" i="13" s="1"/>
  <c r="BH329" i="7"/>
  <c r="DC71" i="13" s="1"/>
  <c r="BD35" i="7"/>
  <c r="CU7" i="10" s="1"/>
  <c r="BD55" i="7"/>
  <c r="CU12" i="10" s="1"/>
  <c r="BD83" i="7"/>
  <c r="CU14" i="13" s="1"/>
  <c r="BD99" i="7"/>
  <c r="CU12" i="9" s="1"/>
  <c r="BD115" i="7"/>
  <c r="CU20" i="13" s="1"/>
  <c r="BD131" i="7"/>
  <c r="CU26" i="13" s="1"/>
  <c r="BD147" i="7"/>
  <c r="BD163" i="7"/>
  <c r="CU18" i="9" s="1"/>
  <c r="BD179" i="7"/>
  <c r="CU20" i="12" s="1"/>
  <c r="BD211" i="7"/>
  <c r="CU25" i="12" s="1"/>
  <c r="BD271" i="7"/>
  <c r="CU35" i="12" s="1"/>
  <c r="BD327" i="7"/>
  <c r="CU70" i="13" s="1"/>
  <c r="AV25" i="7"/>
  <c r="CE2" i="9" s="1"/>
  <c r="AV45" i="7"/>
  <c r="AV61" i="7"/>
  <c r="CE10" i="11" s="1"/>
  <c r="AV81" i="7"/>
  <c r="CE19" i="10" s="1"/>
  <c r="AV101" i="7"/>
  <c r="CE18" i="11" s="1"/>
  <c r="AV117" i="7"/>
  <c r="CE20" i="11" s="1"/>
  <c r="AV133" i="7"/>
  <c r="CE23" i="11" s="1"/>
  <c r="AV157" i="7"/>
  <c r="CE35" i="13" s="1"/>
  <c r="AV173" i="7"/>
  <c r="AV189" i="7"/>
  <c r="CE22" i="9" s="1"/>
  <c r="AV205" i="7"/>
  <c r="CE44" i="13" s="1"/>
  <c r="AV221" i="7"/>
  <c r="AV237" i="7"/>
  <c r="CE51" i="13" s="1"/>
  <c r="AV253" i="7"/>
  <c r="AV269" i="7"/>
  <c r="CE45" i="11" s="1"/>
  <c r="AV285" i="7"/>
  <c r="AV305" i="7"/>
  <c r="CE53" i="11" s="1"/>
  <c r="AV321" i="7"/>
  <c r="CE55" i="11" s="1"/>
  <c r="AR31" i="7"/>
  <c r="BW5" i="11" s="1"/>
  <c r="AR59" i="7"/>
  <c r="BW4" i="9" s="1"/>
  <c r="AR91" i="7"/>
  <c r="BW16" i="13" s="1"/>
  <c r="AR111" i="7"/>
  <c r="AR143" i="7"/>
  <c r="BW29" i="13" s="1"/>
  <c r="AR175" i="7"/>
  <c r="BW40" i="13" s="1"/>
  <c r="AR211" i="7"/>
  <c r="BW25" i="12" s="1"/>
  <c r="AR243" i="7"/>
  <c r="BW44" i="11" s="1"/>
  <c r="AR271" i="7"/>
  <c r="BW35" i="12" s="1"/>
  <c r="AR311" i="7"/>
  <c r="BW51" i="10" s="1"/>
  <c r="AN21" i="7"/>
  <c r="BO2" i="11" s="1"/>
  <c r="AN37" i="7"/>
  <c r="BO6" i="12" s="1"/>
  <c r="AN53" i="7"/>
  <c r="BO7" i="11" s="1"/>
  <c r="AN69" i="7"/>
  <c r="BO17" i="10" s="1"/>
  <c r="AN85" i="7"/>
  <c r="BO16" i="11" s="1"/>
  <c r="AN101" i="7"/>
  <c r="BO18" i="11" s="1"/>
  <c r="AN117" i="7"/>
  <c r="BO20" i="11" s="1"/>
  <c r="AN133" i="7"/>
  <c r="BO23" i="11" s="1"/>
  <c r="AN149" i="7"/>
  <c r="BO30" i="13" s="1"/>
  <c r="AN165" i="7"/>
  <c r="BO38" i="13" s="1"/>
  <c r="AN181" i="7"/>
  <c r="BO34" i="10" s="1"/>
  <c r="AN197" i="7"/>
  <c r="BO25" i="9" s="1"/>
  <c r="AN213" i="7"/>
  <c r="AN229" i="7"/>
  <c r="BO29" i="9" s="1"/>
  <c r="AN245" i="7"/>
  <c r="BO33" i="9" s="1"/>
  <c r="AN261" i="7"/>
  <c r="BO34" i="12" s="1"/>
  <c r="AN277" i="7"/>
  <c r="BO46" i="11" s="1"/>
  <c r="AN293" i="7"/>
  <c r="BO43" i="9" s="1"/>
  <c r="AN309" i="7"/>
  <c r="BO45" i="9" s="1"/>
  <c r="AN325" i="7"/>
  <c r="BO56" i="11" s="1"/>
  <c r="AJ27" i="7"/>
  <c r="BG5" i="10" s="1"/>
  <c r="AJ51" i="7"/>
  <c r="BG10" i="13" s="1"/>
  <c r="AJ71" i="7"/>
  <c r="BG12" i="13" s="1"/>
  <c r="AJ87" i="7"/>
  <c r="BG17" i="11" s="1"/>
  <c r="AJ111" i="7"/>
  <c r="AJ139" i="7"/>
  <c r="BG14" i="9" s="1"/>
  <c r="AJ183" i="7"/>
  <c r="BG20" i="9" s="1"/>
  <c r="BL19" i="7"/>
  <c r="DK1" i="13" s="1"/>
  <c r="BL299" i="7"/>
  <c r="BL311" i="7"/>
  <c r="DK51" i="10" s="1"/>
  <c r="BL323" i="7"/>
  <c r="DK47" i="9" s="1"/>
  <c r="BL331" i="7"/>
  <c r="DK39" i="12" s="1"/>
  <c r="BH13" i="7"/>
  <c r="DC1" i="10" s="1"/>
  <c r="BH49" i="7"/>
  <c r="DC9" i="12" s="1"/>
  <c r="BH253" i="7"/>
  <c r="BH317" i="7"/>
  <c r="BD207" i="7"/>
  <c r="CU37" i="11" s="1"/>
  <c r="BD287" i="7"/>
  <c r="CU40" i="9" s="1"/>
  <c r="AV13" i="7"/>
  <c r="CE1" i="10" s="1"/>
  <c r="AV41" i="7"/>
  <c r="CE7" i="13" s="1"/>
  <c r="AV85" i="7"/>
  <c r="CE16" i="11" s="1"/>
  <c r="AV145" i="7"/>
  <c r="CE25" i="11" s="1"/>
  <c r="AV11" i="7"/>
  <c r="CE1" i="12" s="1"/>
  <c r="AR19" i="7"/>
  <c r="BW1" i="13" s="1"/>
  <c r="AR151" i="7"/>
  <c r="BW31" i="10" s="1"/>
  <c r="AR203" i="7"/>
  <c r="BW35" i="11" s="1"/>
  <c r="AR231" i="7"/>
  <c r="AR267" i="7"/>
  <c r="BW44" i="10" s="1"/>
  <c r="AN11" i="7"/>
  <c r="BO1" i="12" s="1"/>
  <c r="AJ203" i="7"/>
  <c r="BG35" i="11" s="1"/>
  <c r="AJ251" i="7"/>
  <c r="BG34" i="9" s="1"/>
  <c r="AJ307" i="7"/>
  <c r="BG67" i="13" s="1"/>
  <c r="AJ191" i="7"/>
  <c r="BG36" i="10" s="1"/>
  <c r="AJ199" i="7"/>
  <c r="BG33" i="11" s="1"/>
  <c r="AJ211" i="7"/>
  <c r="BG25" i="12" s="1"/>
  <c r="AJ223" i="7"/>
  <c r="BG28" i="12" s="1"/>
  <c r="AJ243" i="7"/>
  <c r="BG44" i="11" s="1"/>
  <c r="AJ259" i="7"/>
  <c r="BG53" i="13" s="1"/>
  <c r="AJ271" i="7"/>
  <c r="BG35" i="12" s="1"/>
  <c r="AJ291" i="7"/>
  <c r="BG61" i="13" s="1"/>
  <c r="AJ303" i="7"/>
  <c r="BG65" i="13" s="1"/>
  <c r="AJ315" i="7"/>
  <c r="X164" i="7"/>
  <c r="AI27" i="11" s="1"/>
  <c r="X208" i="7"/>
  <c r="AI38" i="11" s="1"/>
  <c r="X216" i="7"/>
  <c r="AI37" i="10" s="1"/>
  <c r="X264" i="7"/>
  <c r="AI43" i="10" s="1"/>
  <c r="X280" i="7"/>
  <c r="AI47" i="11" s="1"/>
  <c r="X288" i="7"/>
  <c r="AI41" i="9" s="1"/>
  <c r="X296" i="7"/>
  <c r="AI62" i="13" s="1"/>
  <c r="X312" i="7"/>
  <c r="AI54" i="11" s="1"/>
  <c r="X328" i="7"/>
  <c r="AI38" i="12" s="1"/>
  <c r="X336" i="7"/>
  <c r="AI58" i="11" s="1"/>
  <c r="H16" i="7"/>
  <c r="C2" i="10" s="1"/>
  <c r="H24" i="7"/>
  <c r="C3" i="10" s="1"/>
  <c r="H36" i="7"/>
  <c r="C5" i="12" s="1"/>
  <c r="H48" i="7"/>
  <c r="C9" i="13" s="1"/>
  <c r="H56" i="7"/>
  <c r="C8" i="11" s="1"/>
  <c r="H68" i="7"/>
  <c r="C16" i="10" s="1"/>
  <c r="H76" i="7"/>
  <c r="H84" i="7"/>
  <c r="H92" i="7"/>
  <c r="H100" i="7"/>
  <c r="C21" i="10" s="1"/>
  <c r="H112" i="7"/>
  <c r="H120" i="7"/>
  <c r="C25" i="10" s="1"/>
  <c r="H132" i="7"/>
  <c r="C28" i="10" s="1"/>
  <c r="H144" i="7"/>
  <c r="H152" i="7"/>
  <c r="C16" i="9" s="1"/>
  <c r="H164" i="7"/>
  <c r="C27" i="11" s="1"/>
  <c r="H176" i="7"/>
  <c r="H184" i="7"/>
  <c r="C41" i="13" s="1"/>
  <c r="H192" i="7"/>
  <c r="H200" i="7"/>
  <c r="C27" i="9" s="1"/>
  <c r="H212" i="7"/>
  <c r="C26" i="12" s="1"/>
  <c r="H224" i="7"/>
  <c r="C42" i="11" s="1"/>
  <c r="H232" i="7"/>
  <c r="H240" i="7"/>
  <c r="C30" i="12" s="1"/>
  <c r="H248" i="7"/>
  <c r="C31" i="12" s="1"/>
  <c r="H256" i="7"/>
  <c r="C32" i="12" s="1"/>
  <c r="H264" i="7"/>
  <c r="C43" i="10" s="1"/>
  <c r="H272" i="7"/>
  <c r="C36" i="12" s="1"/>
  <c r="H280" i="7"/>
  <c r="C47" i="11" s="1"/>
  <c r="H288" i="7"/>
  <c r="C41" i="9" s="1"/>
  <c r="H296" i="7"/>
  <c r="C62" i="13" s="1"/>
  <c r="H304" i="7"/>
  <c r="C66" i="13" s="1"/>
  <c r="H316" i="7"/>
  <c r="C46" i="9" s="1"/>
  <c r="H332" i="7"/>
  <c r="X51" i="7"/>
  <c r="AI10" i="13" s="1"/>
  <c r="X83" i="7"/>
  <c r="AI14" i="13" s="1"/>
  <c r="X99" i="7"/>
  <c r="AI12" i="9" s="1"/>
  <c r="X131" i="7"/>
  <c r="AI26" i="13" s="1"/>
  <c r="X163" i="7"/>
  <c r="AI18" i="9" s="1"/>
  <c r="X195" i="7"/>
  <c r="AI24" i="9" s="1"/>
  <c r="H79" i="7"/>
  <c r="C14" i="11" s="1"/>
  <c r="H207" i="7"/>
  <c r="C37" i="11" s="1"/>
  <c r="AF303" i="7"/>
  <c r="AY65" i="13" s="1"/>
  <c r="AF311" i="7"/>
  <c r="AY51" i="10" s="1"/>
  <c r="AF323" i="7"/>
  <c r="AY47" i="9" s="1"/>
  <c r="X39" i="7"/>
  <c r="AI3" i="9" s="1"/>
  <c r="X111" i="7"/>
  <c r="X175" i="7"/>
  <c r="AI40" i="13" s="1"/>
  <c r="X207" i="7"/>
  <c r="AI37" i="11" s="1"/>
  <c r="X223" i="7"/>
  <c r="AI28" i="12" s="1"/>
  <c r="X259" i="7"/>
  <c r="AI53" i="13" s="1"/>
  <c r="X291" i="7"/>
  <c r="AI61" i="13" s="1"/>
  <c r="X323" i="7"/>
  <c r="AI47" i="9" s="1"/>
  <c r="H23" i="7"/>
  <c r="C4" i="11" s="1"/>
  <c r="H35" i="7"/>
  <c r="C7" i="10" s="1"/>
  <c r="H43" i="7"/>
  <c r="C7" i="12" s="1"/>
  <c r="H55" i="7"/>
  <c r="C12" i="10" s="1"/>
  <c r="H63" i="7"/>
  <c r="C14" i="10" s="1"/>
  <c r="H71" i="7"/>
  <c r="C12" i="13" s="1"/>
  <c r="H83" i="7"/>
  <c r="C14" i="13" s="1"/>
  <c r="H91" i="7"/>
  <c r="C16" i="13" s="1"/>
  <c r="H99" i="7"/>
  <c r="C12" i="9" s="1"/>
  <c r="H107" i="7"/>
  <c r="C19" i="13" s="1"/>
  <c r="H115" i="7"/>
  <c r="C20" i="13" s="1"/>
  <c r="H123" i="7"/>
  <c r="C23" i="13" s="1"/>
  <c r="H131" i="7"/>
  <c r="C26" i="13" s="1"/>
  <c r="H139" i="7"/>
  <c r="C14" i="9" s="1"/>
  <c r="H151" i="7"/>
  <c r="C31" i="10" s="1"/>
  <c r="H163" i="7"/>
  <c r="C18" i="9" s="1"/>
  <c r="H171" i="7"/>
  <c r="C29" i="11" s="1"/>
  <c r="H183" i="7"/>
  <c r="C20" i="9" s="1"/>
  <c r="H191" i="7"/>
  <c r="C36" i="10" s="1"/>
  <c r="H199" i="7"/>
  <c r="C33" i="11" s="1"/>
  <c r="H211" i="7"/>
  <c r="C25" i="12" s="1"/>
  <c r="H219" i="7"/>
  <c r="H231" i="7"/>
  <c r="H239" i="7"/>
  <c r="C31" i="9" s="1"/>
  <c r="H247" i="7"/>
  <c r="C41" i="10" s="1"/>
  <c r="H255" i="7"/>
  <c r="H263" i="7"/>
  <c r="C55" i="13" s="1"/>
  <c r="H275" i="7"/>
  <c r="H283" i="7"/>
  <c r="C39" i="9" s="1"/>
  <c r="H291" i="7"/>
  <c r="C61" i="13" s="1"/>
  <c r="H299" i="7"/>
  <c r="H307" i="7"/>
  <c r="C67" i="13" s="1"/>
  <c r="H315" i="7"/>
  <c r="H323" i="7"/>
  <c r="C47" i="9" s="1"/>
  <c r="H331" i="7"/>
  <c r="C39" i="12" s="1"/>
  <c r="AJ332" i="7"/>
  <c r="AF26" i="7"/>
  <c r="AY4" i="10" s="1"/>
  <c r="AF42" i="7"/>
  <c r="AY8" i="10" s="1"/>
  <c r="AF58" i="7"/>
  <c r="AY10" i="12" s="1"/>
  <c r="AF74" i="7"/>
  <c r="AY13" i="11" s="1"/>
  <c r="AF90" i="7"/>
  <c r="AY7" i="9" s="1"/>
  <c r="AF106" i="7"/>
  <c r="AY23" i="10" s="1"/>
  <c r="AF122" i="7"/>
  <c r="AY26" i="10" s="1"/>
  <c r="AF138" i="7"/>
  <c r="AY29" i="10" s="1"/>
  <c r="AF154" i="7"/>
  <c r="AY32" i="13" s="1"/>
  <c r="AB20" i="7"/>
  <c r="AQ2" i="13" s="1"/>
  <c r="AB36" i="7"/>
  <c r="AQ5" i="12" s="1"/>
  <c r="AB52" i="7"/>
  <c r="AQ11" i="10" s="1"/>
  <c r="AB68" i="7"/>
  <c r="AQ16" i="10" s="1"/>
  <c r="AB84" i="7"/>
  <c r="AB104" i="7"/>
  <c r="AQ17" i="13" s="1"/>
  <c r="AB120" i="7"/>
  <c r="AQ25" i="10" s="1"/>
  <c r="AB136" i="7"/>
  <c r="AQ27" i="13" s="1"/>
  <c r="AB152" i="7"/>
  <c r="AQ16" i="9" s="1"/>
  <c r="AB168" i="7"/>
  <c r="AB184" i="7"/>
  <c r="AQ41" i="13" s="1"/>
  <c r="AB200" i="7"/>
  <c r="AQ27" i="9" s="1"/>
  <c r="AB216" i="7"/>
  <c r="AQ37" i="10" s="1"/>
  <c r="AB232" i="7"/>
  <c r="AB248" i="7"/>
  <c r="AQ31" i="12" s="1"/>
  <c r="AB264" i="7"/>
  <c r="AQ43" i="10" s="1"/>
  <c r="AB280" i="7"/>
  <c r="AQ47" i="11" s="1"/>
  <c r="AB296" i="7"/>
  <c r="AQ62" i="13" s="1"/>
  <c r="AB312" i="7"/>
  <c r="AQ54" i="11" s="1"/>
  <c r="AB328" i="7"/>
  <c r="AQ38" i="12" s="1"/>
  <c r="X18" i="7"/>
  <c r="X34" i="7"/>
  <c r="AI5" i="13" s="1"/>
  <c r="X50" i="7"/>
  <c r="AI6" i="11" s="1"/>
  <c r="X66" i="7"/>
  <c r="AI12" i="11" s="1"/>
  <c r="X82" i="7"/>
  <c r="AI15" i="11" s="1"/>
  <c r="X162" i="7"/>
  <c r="AI37" i="13" s="1"/>
  <c r="H46" i="7"/>
  <c r="C8" i="13" s="1"/>
  <c r="H66" i="7"/>
  <c r="C12" i="11" s="1"/>
  <c r="H126" i="7"/>
  <c r="C24" i="13" s="1"/>
  <c r="H170" i="7"/>
  <c r="C39" i="13" s="1"/>
  <c r="H266" i="7"/>
  <c r="C56" i="13" s="1"/>
  <c r="H286" i="7"/>
  <c r="C49" i="11" s="1"/>
  <c r="H322" i="7"/>
  <c r="C69" i="13" s="1"/>
  <c r="AJ312" i="7"/>
  <c r="BG54" i="11" s="1"/>
  <c r="AJ328" i="7"/>
  <c r="BG38" i="12" s="1"/>
  <c r="AF158" i="7"/>
  <c r="AY32" i="10" s="1"/>
  <c r="AF166" i="7"/>
  <c r="AY28" i="11" s="1"/>
  <c r="AF174" i="7"/>
  <c r="AF182" i="7"/>
  <c r="AY35" i="10" s="1"/>
  <c r="AF190" i="7"/>
  <c r="AY32" i="11" s="1"/>
  <c r="AF198" i="7"/>
  <c r="AY26" i="9" s="1"/>
  <c r="AF206" i="7"/>
  <c r="AY36" i="11" s="1"/>
  <c r="AF214" i="7"/>
  <c r="AY27" i="12" s="1"/>
  <c r="AF222" i="7"/>
  <c r="AY47" i="13" s="1"/>
  <c r="AF230" i="7"/>
  <c r="AY43" i="11" s="1"/>
  <c r="AF238" i="7"/>
  <c r="AF246" i="7"/>
  <c r="AF254" i="7"/>
  <c r="AF262" i="7"/>
  <c r="AY54" i="13" s="1"/>
  <c r="AF270" i="7"/>
  <c r="AY57" i="13" s="1"/>
  <c r="AF278" i="7"/>
  <c r="AY59" i="13" s="1"/>
  <c r="AF286" i="7"/>
  <c r="AY49" i="11" s="1"/>
  <c r="AF294" i="7"/>
  <c r="AY52" i="11" s="1"/>
  <c r="AF310" i="7"/>
  <c r="AF330" i="7"/>
  <c r="AY57" i="11" s="1"/>
  <c r="AB100" i="7"/>
  <c r="AQ21" i="10" s="1"/>
  <c r="X110" i="7"/>
  <c r="AI14" i="12" s="1"/>
  <c r="X126" i="7"/>
  <c r="AI24" i="13" s="1"/>
  <c r="X142" i="7"/>
  <c r="AI15" i="9" s="1"/>
  <c r="X158" i="7"/>
  <c r="AI32" i="10" s="1"/>
  <c r="X170" i="7"/>
  <c r="AI39" i="13" s="1"/>
  <c r="X178" i="7"/>
  <c r="X186" i="7"/>
  <c r="AI42" i="13" s="1"/>
  <c r="X194" i="7"/>
  <c r="X202" i="7"/>
  <c r="AI22" i="12" s="1"/>
  <c r="X210" i="7"/>
  <c r="AI24" i="12" s="1"/>
  <c r="X218" i="7"/>
  <c r="AI41" i="11" s="1"/>
  <c r="X226" i="7"/>
  <c r="AI29" i="12" s="1"/>
  <c r="X234" i="7"/>
  <c r="AI50" i="13" s="1"/>
  <c r="X242" i="7"/>
  <c r="AI32" i="9" s="1"/>
  <c r="X250" i="7"/>
  <c r="X258" i="7"/>
  <c r="AI42" i="10" s="1"/>
  <c r="X274" i="7"/>
  <c r="AI38" i="9" s="1"/>
  <c r="X290" i="7"/>
  <c r="AI50" i="11" s="1"/>
  <c r="X306" i="7"/>
  <c r="AI49" i="10" s="1"/>
  <c r="H18" i="7"/>
  <c r="H26" i="7"/>
  <c r="C4" i="10" s="1"/>
  <c r="H42" i="7"/>
  <c r="C8" i="10" s="1"/>
  <c r="H70" i="7"/>
  <c r="C11" i="12" s="1"/>
  <c r="H86" i="7"/>
  <c r="H94" i="7"/>
  <c r="C9" i="9" s="1"/>
  <c r="H102" i="7"/>
  <c r="C22" i="10" s="1"/>
  <c r="H114" i="7"/>
  <c r="C24" i="10" s="1"/>
  <c r="H122" i="7"/>
  <c r="C26" i="10" s="1"/>
  <c r="H134" i="7"/>
  <c r="C24" i="11" s="1"/>
  <c r="H142" i="7"/>
  <c r="C15" i="9" s="1"/>
  <c r="H158" i="7"/>
  <c r="C32" i="10" s="1"/>
  <c r="H174" i="7"/>
  <c r="H182" i="7"/>
  <c r="C35" i="10" s="1"/>
  <c r="H198" i="7"/>
  <c r="C26" i="9" s="1"/>
  <c r="H206" i="7"/>
  <c r="C36" i="11" s="1"/>
  <c r="H214" i="7"/>
  <c r="C27" i="12" s="1"/>
  <c r="H222" i="7"/>
  <c r="C47" i="13" s="1"/>
  <c r="H230" i="7"/>
  <c r="C43" i="11" s="1"/>
  <c r="H238" i="7"/>
  <c r="H246" i="7"/>
  <c r="H254" i="7"/>
  <c r="H274" i="7"/>
  <c r="C38" i="9" s="1"/>
  <c r="H306" i="7"/>
  <c r="C49" i="10" s="1"/>
  <c r="H314" i="7"/>
  <c r="X11" i="7"/>
  <c r="AI1" i="12" s="1"/>
  <c r="H17" i="7"/>
  <c r="C1" i="9" s="1"/>
  <c r="H11" i="7"/>
  <c r="C1" i="12" s="1"/>
  <c r="DT55" i="11" a="1"/>
  <c r="DT55" i="11" s="1"/>
  <c r="DV55" i="11" s="1"/>
  <c r="DT16" i="11" a="1"/>
  <c r="DT16" i="11" s="1"/>
  <c r="DT32" i="11" a="1"/>
  <c r="DT32" i="11" s="1"/>
  <c r="DT48" i="11" a="1"/>
  <c r="DT48" i="11" s="1"/>
  <c r="DT9" i="11" a="1"/>
  <c r="DT9" i="11" s="1"/>
  <c r="DT25" i="11" a="1"/>
  <c r="DT25" i="11" s="1"/>
  <c r="DT41" i="11" a="1"/>
  <c r="DT41" i="11" s="1"/>
  <c r="DT57" i="11" a="1"/>
  <c r="DT57" i="11" s="1"/>
  <c r="DV57" i="11" s="1"/>
  <c r="DT14" i="11" a="1"/>
  <c r="DT14" i="11" s="1"/>
  <c r="DT30" i="11" a="1"/>
  <c r="DT30" i="11" s="1"/>
  <c r="DT46" i="11" a="1"/>
  <c r="DT46" i="11" s="1"/>
  <c r="DT3" i="11" a="1"/>
  <c r="DT3" i="11" s="1"/>
  <c r="DT19" i="11" a="1"/>
  <c r="DT19" i="11" s="1"/>
  <c r="DT35" i="11" a="1"/>
  <c r="DT35" i="11" s="1"/>
  <c r="DT51" i="11" a="1"/>
  <c r="DT51" i="11" s="1"/>
  <c r="DV51" i="11" s="1"/>
  <c r="DT12" i="11" a="1"/>
  <c r="DT12" i="11" s="1"/>
  <c r="DT28" i="11" a="1"/>
  <c r="DT28" i="11" s="1"/>
  <c r="DT44" i="11" a="1"/>
  <c r="DT44" i="11" s="1"/>
  <c r="DT5" i="11" a="1"/>
  <c r="DT5" i="11" s="1"/>
  <c r="DT21" i="11" a="1"/>
  <c r="DT21" i="11" s="1"/>
  <c r="DT37" i="11" a="1"/>
  <c r="DT37" i="11" s="1"/>
  <c r="DT53" i="11" a="1"/>
  <c r="DT53" i="11" s="1"/>
  <c r="DV53" i="11" s="1"/>
  <c r="DT10" i="11" a="1"/>
  <c r="DT10" i="11" s="1"/>
  <c r="DT26" i="11" a="1"/>
  <c r="DT26" i="11" s="1"/>
  <c r="DT42" i="11" a="1"/>
  <c r="DT42" i="11" s="1"/>
  <c r="DT58" i="11" a="1"/>
  <c r="DT58" i="11" s="1"/>
  <c r="DV58" i="11" s="1"/>
  <c r="DT15" i="11" a="1"/>
  <c r="DT15" i="11" s="1"/>
  <c r="DT31" i="11" a="1"/>
  <c r="DT31" i="11" s="1"/>
  <c r="DT47" i="11" a="1"/>
  <c r="DT47" i="11" s="1"/>
  <c r="DT8" i="11" a="1"/>
  <c r="DT8" i="11" s="1"/>
  <c r="DT24" i="11" a="1"/>
  <c r="DT24" i="11" s="1"/>
  <c r="DT40" i="11" a="1"/>
  <c r="DT40" i="11" s="1"/>
  <c r="DT56" i="11" a="1"/>
  <c r="DT56" i="11" s="1"/>
  <c r="DV56" i="11" s="1"/>
  <c r="DT17" i="11" a="1"/>
  <c r="DT17" i="11" s="1"/>
  <c r="DT33" i="11" a="1"/>
  <c r="DT33" i="11" s="1"/>
  <c r="DT49" i="11" a="1"/>
  <c r="DT49" i="11" s="1"/>
  <c r="DT6" i="11" a="1"/>
  <c r="DT6" i="11" s="1"/>
  <c r="DT22" i="11" a="1"/>
  <c r="DT22" i="11" s="1"/>
  <c r="DT38" i="11" a="1"/>
  <c r="DT38" i="11" s="1"/>
  <c r="DT54" i="11" a="1"/>
  <c r="DT54" i="11" s="1"/>
  <c r="DV54" i="11" s="1"/>
  <c r="DT11" i="11" a="1"/>
  <c r="DT11" i="11" s="1"/>
  <c r="DT27" i="11" a="1"/>
  <c r="DT27" i="11" s="1"/>
  <c r="DT43" i="11" a="1"/>
  <c r="DT43" i="11" s="1"/>
  <c r="DT4" i="11" a="1"/>
  <c r="DT4" i="11" s="1"/>
  <c r="DT20" i="11" a="1"/>
  <c r="DT20" i="11" s="1"/>
  <c r="DT36" i="11" a="1"/>
  <c r="DT36" i="11" s="1"/>
  <c r="DT52" i="11" a="1"/>
  <c r="DT52" i="11" s="1"/>
  <c r="DV52" i="11" s="1"/>
  <c r="DT13" i="11" a="1"/>
  <c r="DT13" i="11" s="1"/>
  <c r="DT29" i="11" a="1"/>
  <c r="DT29" i="11" s="1"/>
  <c r="DT45" i="11" a="1"/>
  <c r="DT45" i="11" s="1"/>
  <c r="DT2" i="11" a="1"/>
  <c r="DT2" i="11" s="1"/>
  <c r="DT18" i="11" a="1"/>
  <c r="DT18" i="11" s="1"/>
  <c r="DT34" i="11" a="1"/>
  <c r="DT34" i="11" s="1"/>
  <c r="DT50" i="11" a="1"/>
  <c r="DT50" i="11" s="1"/>
  <c r="DT7" i="11" a="1"/>
  <c r="DT7" i="11" s="1"/>
  <c r="DT23" i="11" a="1"/>
  <c r="DT23" i="11" s="1"/>
  <c r="DT39" i="11" a="1"/>
  <c r="DT39" i="11" s="1"/>
  <c r="CN36" i="12" a="1"/>
  <c r="CN36" i="12" s="1"/>
  <c r="CN21" i="12" a="1"/>
  <c r="CN21" i="12" s="1"/>
  <c r="CN37" i="12" a="1"/>
  <c r="CN37" i="12" s="1"/>
  <c r="CN6" i="12" a="1"/>
  <c r="CN6" i="12" s="1"/>
  <c r="CN22" i="12" a="1"/>
  <c r="CN22" i="12" s="1"/>
  <c r="CN38" i="12" a="1"/>
  <c r="CN38" i="12" s="1"/>
  <c r="CN11" i="12" a="1"/>
  <c r="CN11" i="12" s="1"/>
  <c r="CN27" i="12" a="1"/>
  <c r="CN27" i="12" s="1"/>
  <c r="CN4" i="12" a="1"/>
  <c r="CN4" i="12" s="1"/>
  <c r="CN20" i="12" a="1"/>
  <c r="CN20" i="12" s="1"/>
  <c r="CN5" i="12" a="1"/>
  <c r="CN5" i="12" s="1"/>
  <c r="CN33" i="12" a="1"/>
  <c r="CN33" i="12" s="1"/>
  <c r="CN2" i="12" a="1"/>
  <c r="CN2" i="12" s="1"/>
  <c r="CN18" i="12" a="1"/>
  <c r="CN18" i="12" s="1"/>
  <c r="CN34" i="12" a="1"/>
  <c r="CN34" i="12" s="1"/>
  <c r="CN7" i="12" a="1"/>
  <c r="CN7" i="12" s="1"/>
  <c r="CN23" i="12" a="1"/>
  <c r="CN23" i="12" s="1"/>
  <c r="CN39" i="12" a="1"/>
  <c r="CN39" i="12" s="1"/>
  <c r="CN16" i="12" a="1"/>
  <c r="CN16" i="12" s="1"/>
  <c r="CN32" i="12" a="1"/>
  <c r="CN32" i="12" s="1"/>
  <c r="CN29" i="12" a="1"/>
  <c r="CN29" i="12" s="1"/>
  <c r="CN1" i="12" a="1"/>
  <c r="CN1" i="12" s="1"/>
  <c r="CP1" i="12" s="1"/>
  <c r="CN14" i="12" a="1"/>
  <c r="CN14" i="12" s="1"/>
  <c r="CN30" i="12" a="1"/>
  <c r="CN30" i="12" s="1"/>
  <c r="CN3" i="12" a="1"/>
  <c r="CN3" i="12" s="1"/>
  <c r="CN19" i="12" a="1"/>
  <c r="CN19" i="12" s="1"/>
  <c r="CP19" i="12" s="1"/>
  <c r="CN35" i="12" a="1"/>
  <c r="CN35" i="12" s="1"/>
  <c r="CN12" i="12" a="1"/>
  <c r="CN12" i="12" s="1"/>
  <c r="CN28" i="12" a="1"/>
  <c r="CN28" i="12" s="1"/>
  <c r="CN25" i="12" a="1"/>
  <c r="CN25" i="12" s="1"/>
  <c r="CP25" i="12" s="1"/>
  <c r="CN13" i="12" a="1"/>
  <c r="CN13" i="12" s="1"/>
  <c r="CN10" i="12" a="1"/>
  <c r="CN10" i="12" s="1"/>
  <c r="CN26" i="12" a="1"/>
  <c r="CN26" i="12" s="1"/>
  <c r="CN9" i="12" a="1"/>
  <c r="CN9" i="12" s="1"/>
  <c r="CP9" i="12" s="1"/>
  <c r="CN15" i="12" a="1"/>
  <c r="CN15" i="12" s="1"/>
  <c r="CN31" i="12" a="1"/>
  <c r="CN31" i="12" s="1"/>
  <c r="CN8" i="12" a="1"/>
  <c r="CN8" i="12" s="1"/>
  <c r="CN24" i="12" a="1"/>
  <c r="CN24" i="12" s="1"/>
  <c r="CP24" i="12" s="1"/>
  <c r="X15" i="7"/>
  <c r="AI1" i="11" s="1"/>
  <c r="DT68" i="13" a="1"/>
  <c r="DT68" i="13" s="1"/>
  <c r="DT13" i="13" a="1"/>
  <c r="DT13" i="13" s="1"/>
  <c r="DT29" i="13" a="1"/>
  <c r="DT29" i="13" s="1"/>
  <c r="DT45" i="13" a="1"/>
  <c r="DT45" i="13" s="1"/>
  <c r="DT61" i="13" a="1"/>
  <c r="DT61" i="13" s="1"/>
  <c r="DT6" i="13" a="1"/>
  <c r="DT6" i="13" s="1"/>
  <c r="DT22" i="13" a="1"/>
  <c r="DT22" i="13" s="1"/>
  <c r="DT38" i="13" a="1"/>
  <c r="DT38" i="13" s="1"/>
  <c r="DT54" i="13" a="1"/>
  <c r="DT54" i="13" s="1"/>
  <c r="DT70" i="13" a="1"/>
  <c r="DT70" i="13" s="1"/>
  <c r="DV70" i="13" s="1"/>
  <c r="DT15" i="13" a="1"/>
  <c r="DT15" i="13" s="1"/>
  <c r="DT31" i="13" a="1"/>
  <c r="DT31" i="13" s="1"/>
  <c r="DT47" i="13" a="1"/>
  <c r="DT47" i="13" s="1"/>
  <c r="DT63" i="13" a="1"/>
  <c r="DT63" i="13" s="1"/>
  <c r="DT8" i="13" a="1"/>
  <c r="DT8" i="13" s="1"/>
  <c r="DT24" i="13" a="1"/>
  <c r="DT24" i="13" s="1"/>
  <c r="DT40" i="13" a="1"/>
  <c r="DT40" i="13" s="1"/>
  <c r="DT56" i="13" a="1"/>
  <c r="DT56" i="13" s="1"/>
  <c r="DT9" i="13" a="1"/>
  <c r="DT9" i="13" s="1"/>
  <c r="DT25" i="13" a="1"/>
  <c r="DT25" i="13" s="1"/>
  <c r="DT41" i="13" a="1"/>
  <c r="DT41" i="13" s="1"/>
  <c r="DT57" i="13" a="1"/>
  <c r="DT57" i="13" s="1"/>
  <c r="DT2" i="13" a="1"/>
  <c r="DT2" i="13" s="1"/>
  <c r="DT18" i="13" a="1"/>
  <c r="DT18" i="13" s="1"/>
  <c r="DT34" i="13" a="1"/>
  <c r="DT34" i="13" s="1"/>
  <c r="DT50" i="13" a="1"/>
  <c r="DT50" i="13" s="1"/>
  <c r="DT66" i="13" a="1"/>
  <c r="DT66" i="13" s="1"/>
  <c r="DT11" i="13" a="1"/>
  <c r="DT11" i="13" s="1"/>
  <c r="DT27" i="13" a="1"/>
  <c r="DT27" i="13" s="1"/>
  <c r="DT43" i="13" a="1"/>
  <c r="DT43" i="13" s="1"/>
  <c r="DT59" i="13" a="1"/>
  <c r="DT59" i="13" s="1"/>
  <c r="DT4" i="13" a="1"/>
  <c r="DT4" i="13" s="1"/>
  <c r="DT20" i="13" a="1"/>
  <c r="DT20" i="13" s="1"/>
  <c r="DT36" i="13" a="1"/>
  <c r="DT36" i="13" s="1"/>
  <c r="DT52" i="13" a="1"/>
  <c r="DT52" i="13" s="1"/>
  <c r="DT5" i="13" a="1"/>
  <c r="DT5" i="13" s="1"/>
  <c r="DT21" i="13" a="1"/>
  <c r="DT21" i="13" s="1"/>
  <c r="DT37" i="13" a="1"/>
  <c r="DT37" i="13" s="1"/>
  <c r="DT53" i="13" a="1"/>
  <c r="DT53" i="13" s="1"/>
  <c r="DT69" i="13" a="1"/>
  <c r="DT69" i="13" s="1"/>
  <c r="DV69" i="13" s="1"/>
  <c r="DT14" i="13" a="1"/>
  <c r="DT14" i="13" s="1"/>
  <c r="DT30" i="13" a="1"/>
  <c r="DT30" i="13" s="1"/>
  <c r="DT46" i="13" a="1"/>
  <c r="DT46" i="13" s="1"/>
  <c r="DT62" i="13" a="1"/>
  <c r="DT62" i="13" s="1"/>
  <c r="DT7" i="13" a="1"/>
  <c r="DT7" i="13" s="1"/>
  <c r="DT23" i="13" a="1"/>
  <c r="DT23" i="13" s="1"/>
  <c r="DT39" i="13" a="1"/>
  <c r="DT39" i="13" s="1"/>
  <c r="DT55" i="13" a="1"/>
  <c r="DT55" i="13" s="1"/>
  <c r="DT71" i="13" a="1"/>
  <c r="DT71" i="13" s="1"/>
  <c r="DV71" i="13" s="1"/>
  <c r="DT16" i="13" a="1"/>
  <c r="DT16" i="13" s="1"/>
  <c r="DT32" i="13" a="1"/>
  <c r="DT32" i="13" s="1"/>
  <c r="DT48" i="13" a="1"/>
  <c r="DT48" i="13" s="1"/>
  <c r="DT64" i="13" a="1"/>
  <c r="DT64" i="13" s="1"/>
  <c r="DT1" i="13" a="1"/>
  <c r="DT1" i="13" s="1"/>
  <c r="DV1" i="13" s="1"/>
  <c r="DT17" i="13" a="1"/>
  <c r="DT17" i="13" s="1"/>
  <c r="DT33" i="13" a="1"/>
  <c r="DT33" i="13" s="1"/>
  <c r="DT49" i="13" a="1"/>
  <c r="DT49" i="13" s="1"/>
  <c r="DT65" i="13" a="1"/>
  <c r="DT65" i="13" s="1"/>
  <c r="DV65" i="13" s="1"/>
  <c r="DT10" i="13" a="1"/>
  <c r="DT10" i="13" s="1"/>
  <c r="DT26" i="13" a="1"/>
  <c r="DT26" i="13" s="1"/>
  <c r="DT42" i="13" a="1"/>
  <c r="DT42" i="13" s="1"/>
  <c r="DT58" i="13" a="1"/>
  <c r="DT58" i="13" s="1"/>
  <c r="DV58" i="13" s="1"/>
  <c r="DT3" i="13" a="1"/>
  <c r="DT3" i="13" s="1"/>
  <c r="DT19" i="13" a="1"/>
  <c r="DT19" i="13" s="1"/>
  <c r="DT35" i="13" a="1"/>
  <c r="DT35" i="13" s="1"/>
  <c r="DT51" i="13" a="1"/>
  <c r="DT51" i="13" s="1"/>
  <c r="DV51" i="13" s="1"/>
  <c r="DT67" i="13" a="1"/>
  <c r="DT67" i="13" s="1"/>
  <c r="DT12" i="13" a="1"/>
  <c r="DT12" i="13" s="1"/>
  <c r="DT28" i="13" a="1"/>
  <c r="DT28" i="13" s="1"/>
  <c r="DT44" i="13" a="1"/>
  <c r="DT44" i="13" s="1"/>
  <c r="DV44" i="13" s="1"/>
  <c r="DT60" i="13" a="1"/>
  <c r="DT60" i="13" s="1"/>
  <c r="P27" i="7"/>
  <c r="S5" i="10" s="1"/>
  <c r="P43" i="7"/>
  <c r="S7" i="12" s="1"/>
  <c r="P59" i="7"/>
  <c r="S4" i="9" s="1"/>
  <c r="P79" i="7"/>
  <c r="S14" i="11" s="1"/>
  <c r="P99" i="7"/>
  <c r="S12" i="9" s="1"/>
  <c r="P131" i="7"/>
  <c r="S26" i="13" s="1"/>
  <c r="P163" i="7"/>
  <c r="S18" i="9" s="1"/>
  <c r="P195" i="7"/>
  <c r="S24" i="9" s="1"/>
  <c r="P275" i="7"/>
  <c r="AV136" i="7"/>
  <c r="CE27" i="13" s="1"/>
  <c r="AV152" i="7"/>
  <c r="CE16" i="9" s="1"/>
  <c r="AV172" i="7"/>
  <c r="CE30" i="11" s="1"/>
  <c r="AV188" i="7"/>
  <c r="AV204" i="7"/>
  <c r="CE23" i="12" s="1"/>
  <c r="AV220" i="7"/>
  <c r="CE46" i="13" s="1"/>
  <c r="AV240" i="7"/>
  <c r="CE30" i="12" s="1"/>
  <c r="AV260" i="7"/>
  <c r="CE33" i="12" s="1"/>
  <c r="AV280" i="7"/>
  <c r="CE47" i="11" s="1"/>
  <c r="AV296" i="7"/>
  <c r="CE62" i="13" s="1"/>
  <c r="AV312" i="7"/>
  <c r="CE54" i="11" s="1"/>
  <c r="AV328" i="7"/>
  <c r="CE38" i="12" s="1"/>
  <c r="AN24" i="7"/>
  <c r="BO3" i="10" s="1"/>
  <c r="AN40" i="7"/>
  <c r="AN56" i="7"/>
  <c r="BO8" i="11" s="1"/>
  <c r="AN72" i="7"/>
  <c r="BO18" i="10" s="1"/>
  <c r="AN88" i="7"/>
  <c r="BO6" i="9" s="1"/>
  <c r="AN104" i="7"/>
  <c r="BO17" i="13" s="1"/>
  <c r="AN120" i="7"/>
  <c r="BO25" i="10" s="1"/>
  <c r="AN136" i="7"/>
  <c r="BO27" i="13" s="1"/>
  <c r="AN152" i="7"/>
  <c r="BO16" i="9" s="1"/>
  <c r="AN168" i="7"/>
  <c r="AN184" i="7"/>
  <c r="BO41" i="13" s="1"/>
  <c r="AN200" i="7"/>
  <c r="BO27" i="9" s="1"/>
  <c r="AN216" i="7"/>
  <c r="BO37" i="10" s="1"/>
  <c r="AN236" i="7"/>
  <c r="BO30" i="9" s="1"/>
  <c r="AN252" i="7"/>
  <c r="AN272" i="7"/>
  <c r="BO36" i="12" s="1"/>
  <c r="AN292" i="7"/>
  <c r="BO51" i="11" s="1"/>
  <c r="AN308" i="7"/>
  <c r="BO50" i="10" s="1"/>
  <c r="AN328" i="7"/>
  <c r="BO38" i="12" s="1"/>
  <c r="BL22" i="7"/>
  <c r="DK3" i="11" s="1"/>
  <c r="BL30" i="7"/>
  <c r="DK3" i="12" s="1"/>
  <c r="BL38" i="7"/>
  <c r="DK6" i="13" s="1"/>
  <c r="BL54" i="7"/>
  <c r="DK11" i="13" s="1"/>
  <c r="BL62" i="7"/>
  <c r="DK11" i="11" s="1"/>
  <c r="BL86" i="7"/>
  <c r="BL94" i="7"/>
  <c r="DK9" i="9" s="1"/>
  <c r="BL118" i="7"/>
  <c r="DK16" i="12" s="1"/>
  <c r="BL126" i="7"/>
  <c r="DK24" i="13" s="1"/>
  <c r="BL134" i="7"/>
  <c r="DK24" i="11" s="1"/>
  <c r="BL158" i="7"/>
  <c r="DK32" i="10" s="1"/>
  <c r="BL166" i="7"/>
  <c r="DK28" i="11" s="1"/>
  <c r="BL182" i="7"/>
  <c r="DK35" i="10" s="1"/>
  <c r="BL190" i="7"/>
  <c r="DK32" i="11" s="1"/>
  <c r="BL214" i="7"/>
  <c r="DK27" i="12" s="1"/>
  <c r="BL222" i="7"/>
  <c r="DK47" i="13" s="1"/>
  <c r="BL306" i="7"/>
  <c r="DK49" i="10" s="1"/>
  <c r="BL314" i="7"/>
  <c r="BL322" i="7"/>
  <c r="DK69" i="13" s="1"/>
  <c r="BH20" i="7"/>
  <c r="DC2" i="13" s="1"/>
  <c r="BH112" i="7"/>
  <c r="BH200" i="7"/>
  <c r="DC27" i="9" s="1"/>
  <c r="BH256" i="7"/>
  <c r="DC32" i="12" s="1"/>
  <c r="BH272" i="7"/>
  <c r="DC36" i="12" s="1"/>
  <c r="BD214" i="7"/>
  <c r="CU27" i="12" s="1"/>
  <c r="BD286" i="7"/>
  <c r="CU49" i="11" s="1"/>
  <c r="BD314" i="7"/>
  <c r="BD322" i="7"/>
  <c r="CU69" i="13" s="1"/>
  <c r="AN220" i="7"/>
  <c r="BO46" i="13" s="1"/>
  <c r="BL33" i="7"/>
  <c r="DK6" i="10" s="1"/>
  <c r="BL53" i="7"/>
  <c r="DK7" i="11" s="1"/>
  <c r="BL73" i="7"/>
  <c r="BL93" i="7"/>
  <c r="DK8" i="9" s="1"/>
  <c r="BL109" i="7"/>
  <c r="DK19" i="11" s="1"/>
  <c r="BL125" i="7"/>
  <c r="BL149" i="7"/>
  <c r="DK30" i="13" s="1"/>
  <c r="BL169" i="7"/>
  <c r="DK19" i="9" s="1"/>
  <c r="BL189" i="7"/>
  <c r="DK22" i="9" s="1"/>
  <c r="BL209" i="7"/>
  <c r="DK39" i="11" s="1"/>
  <c r="BL225" i="7"/>
  <c r="DK28" i="9" s="1"/>
  <c r="BL241" i="7"/>
  <c r="DK40" i="10" s="1"/>
  <c r="BL261" i="7"/>
  <c r="DK34" i="12" s="1"/>
  <c r="BL285" i="7"/>
  <c r="BH59" i="7"/>
  <c r="DC4" i="9" s="1"/>
  <c r="BH195" i="7"/>
  <c r="DC24" i="9" s="1"/>
  <c r="BH315" i="7"/>
  <c r="BD25" i="7"/>
  <c r="CU2" i="9" s="1"/>
  <c r="BD41" i="7"/>
  <c r="CU7" i="13" s="1"/>
  <c r="BD57" i="7"/>
  <c r="CU13" i="10" s="1"/>
  <c r="BD73" i="7"/>
  <c r="BD93" i="7"/>
  <c r="CU8" i="9" s="1"/>
  <c r="BD109" i="7"/>
  <c r="CU19" i="11" s="1"/>
  <c r="BD125" i="7"/>
  <c r="BD141" i="7"/>
  <c r="CU30" i="10" s="1"/>
  <c r="BD157" i="7"/>
  <c r="CU35" i="13" s="1"/>
  <c r="BD173" i="7"/>
  <c r="BD189" i="7"/>
  <c r="CU22" i="9" s="1"/>
  <c r="BD205" i="7"/>
  <c r="CU44" i="13" s="1"/>
  <c r="BD221" i="7"/>
  <c r="BD237" i="7"/>
  <c r="CU51" i="13" s="1"/>
  <c r="BD253" i="7"/>
  <c r="BD269" i="7"/>
  <c r="CU45" i="11" s="1"/>
  <c r="BD285" i="7"/>
  <c r="BD305" i="7"/>
  <c r="CU53" i="11" s="1"/>
  <c r="BD325" i="7"/>
  <c r="CU56" i="11" s="1"/>
  <c r="AV27" i="7"/>
  <c r="CE5" i="10" s="1"/>
  <c r="AV43" i="7"/>
  <c r="CE7" i="12" s="1"/>
  <c r="AV59" i="7"/>
  <c r="CE4" i="9" s="1"/>
  <c r="AV75" i="7"/>
  <c r="AV91" i="7"/>
  <c r="CE16" i="13" s="1"/>
  <c r="AV107" i="7"/>
  <c r="CE19" i="13" s="1"/>
  <c r="AV123" i="7"/>
  <c r="CE23" i="13" s="1"/>
  <c r="AV139" i="7"/>
  <c r="CE14" i="9" s="1"/>
  <c r="AV155" i="7"/>
  <c r="CE33" i="13" s="1"/>
  <c r="AV207" i="7"/>
  <c r="CE37" i="11" s="1"/>
  <c r="AV243" i="7"/>
  <c r="CE44" i="11" s="1"/>
  <c r="AV267" i="7"/>
  <c r="CE44" i="10" s="1"/>
  <c r="AV307" i="7"/>
  <c r="CE67" i="13" s="1"/>
  <c r="AR21" i="7"/>
  <c r="BW2" i="11" s="1"/>
  <c r="AR37" i="7"/>
  <c r="BW6" i="12" s="1"/>
  <c r="AR57" i="7"/>
  <c r="BW13" i="10" s="1"/>
  <c r="AR77" i="7"/>
  <c r="BW12" i="12" s="1"/>
  <c r="AR97" i="7"/>
  <c r="AR113" i="7"/>
  <c r="AR129" i="7"/>
  <c r="BW22" i="11" s="1"/>
  <c r="AR149" i="7"/>
  <c r="BW30" i="13" s="1"/>
  <c r="AR165" i="7"/>
  <c r="BW38" i="13" s="1"/>
  <c r="AR181" i="7"/>
  <c r="BW34" i="10" s="1"/>
  <c r="AR197" i="7"/>
  <c r="BW25" i="9" s="1"/>
  <c r="AR213" i="7"/>
  <c r="AR229" i="7"/>
  <c r="BW29" i="9" s="1"/>
  <c r="AR245" i="7"/>
  <c r="BW33" i="9" s="1"/>
  <c r="AR261" i="7"/>
  <c r="BW34" i="12" s="1"/>
  <c r="AR277" i="7"/>
  <c r="BW46" i="11" s="1"/>
  <c r="AR297" i="7"/>
  <c r="BW63" i="13" s="1"/>
  <c r="AR329" i="7"/>
  <c r="BW71" i="13" s="1"/>
  <c r="AN39" i="7"/>
  <c r="BO3" i="9" s="1"/>
  <c r="AN63" i="7"/>
  <c r="BO14" i="10" s="1"/>
  <c r="AN87" i="7"/>
  <c r="BO17" i="11" s="1"/>
  <c r="AN111" i="7"/>
  <c r="AN139" i="7"/>
  <c r="BO14" i="9" s="1"/>
  <c r="AN171" i="7"/>
  <c r="BO29" i="11" s="1"/>
  <c r="AN207" i="7"/>
  <c r="BO37" i="11" s="1"/>
  <c r="AN235" i="7"/>
  <c r="BO39" i="10" s="1"/>
  <c r="AN271" i="7"/>
  <c r="BO35" i="12" s="1"/>
  <c r="AN315" i="7"/>
  <c r="AJ13" i="7"/>
  <c r="BG1" i="10" s="1"/>
  <c r="AJ29" i="7"/>
  <c r="BG4" i="13" s="1"/>
  <c r="AJ49" i="7"/>
  <c r="BG9" i="12" s="1"/>
  <c r="AJ65" i="7"/>
  <c r="BG15" i="10" s="1"/>
  <c r="AJ81" i="7"/>
  <c r="BG19" i="10" s="1"/>
  <c r="AJ97" i="7"/>
  <c r="AJ121" i="7"/>
  <c r="BG22" i="13" s="1"/>
  <c r="AJ165" i="7"/>
  <c r="BG38" i="13" s="1"/>
  <c r="AJ181" i="7"/>
  <c r="BG34" i="10" s="1"/>
  <c r="AJ209" i="7"/>
  <c r="BG39" i="11" s="1"/>
  <c r="AJ229" i="7"/>
  <c r="BG29" i="9" s="1"/>
  <c r="AJ245" i="7"/>
  <c r="BG33" i="9" s="1"/>
  <c r="AJ309" i="7"/>
  <c r="BG45" i="9" s="1"/>
  <c r="BL257" i="7"/>
  <c r="DK35" i="9" s="1"/>
  <c r="BL313" i="7"/>
  <c r="DK52" i="10" s="1"/>
  <c r="BH35" i="7"/>
  <c r="DC7" i="10" s="1"/>
  <c r="BH43" i="7"/>
  <c r="DC7" i="12" s="1"/>
  <c r="BH63" i="7"/>
  <c r="DC14" i="10" s="1"/>
  <c r="BH79" i="7"/>
  <c r="DC14" i="11" s="1"/>
  <c r="BH127" i="7"/>
  <c r="BH135" i="7"/>
  <c r="DC17" i="12" s="1"/>
  <c r="BH143" i="7"/>
  <c r="DC29" i="13" s="1"/>
  <c r="BH151" i="7"/>
  <c r="DC31" i="10" s="1"/>
  <c r="BH171" i="7"/>
  <c r="DC29" i="11" s="1"/>
  <c r="BH207" i="7"/>
  <c r="DC37" i="11" s="1"/>
  <c r="BH223" i="7"/>
  <c r="DC28" i="12" s="1"/>
  <c r="BH259" i="7"/>
  <c r="DC53" i="13" s="1"/>
  <c r="BH275" i="7"/>
  <c r="BH283" i="7"/>
  <c r="DC39" i="9" s="1"/>
  <c r="BH291" i="7"/>
  <c r="DC61" i="13" s="1"/>
  <c r="BH319" i="7"/>
  <c r="AV167" i="7"/>
  <c r="CE33" i="10" s="1"/>
  <c r="AV175" i="7"/>
  <c r="CE40" i="13" s="1"/>
  <c r="AV183" i="7"/>
  <c r="CE20" i="9" s="1"/>
  <c r="AV211" i="7"/>
  <c r="CE25" i="12" s="1"/>
  <c r="AV227" i="7"/>
  <c r="CE38" i="10" s="1"/>
  <c r="AV255" i="7"/>
  <c r="AV279" i="7"/>
  <c r="CE45" i="10" s="1"/>
  <c r="AV303" i="7"/>
  <c r="CE65" i="13" s="1"/>
  <c r="AV315" i="7"/>
  <c r="AN35" i="7"/>
  <c r="BO7" i="10" s="1"/>
  <c r="AN59" i="7"/>
  <c r="BO4" i="9" s="1"/>
  <c r="AN83" i="7"/>
  <c r="BO14" i="13" s="1"/>
  <c r="AN107" i="7"/>
  <c r="BO19" i="13" s="1"/>
  <c r="AN131" i="7"/>
  <c r="BO26" i="13" s="1"/>
  <c r="AN147" i="7"/>
  <c r="AN175" i="7"/>
  <c r="BO40" i="13" s="1"/>
  <c r="AN195" i="7"/>
  <c r="BO24" i="9" s="1"/>
  <c r="AN203" i="7"/>
  <c r="BO35" i="11" s="1"/>
  <c r="AN227" i="7"/>
  <c r="BO38" i="10" s="1"/>
  <c r="AN239" i="7"/>
  <c r="BO31" i="9" s="1"/>
  <c r="AN263" i="7"/>
  <c r="BO55" i="13" s="1"/>
  <c r="AN291" i="7"/>
  <c r="BO61" i="13" s="1"/>
  <c r="AN323" i="7"/>
  <c r="BO47" i="9" s="1"/>
  <c r="AJ37" i="7"/>
  <c r="BG6" i="12" s="1"/>
  <c r="AJ117" i="7"/>
  <c r="BG20" i="11" s="1"/>
  <c r="AJ129" i="7"/>
  <c r="BG22" i="11" s="1"/>
  <c r="AJ137" i="7"/>
  <c r="BG13" i="9" s="1"/>
  <c r="AJ145" i="7"/>
  <c r="BG25" i="11" s="1"/>
  <c r="AJ185" i="7"/>
  <c r="BG21" i="12" s="1"/>
  <c r="AJ193" i="7"/>
  <c r="BG23" i="9" s="1"/>
  <c r="AJ249" i="7"/>
  <c r="AJ257" i="7"/>
  <c r="BG35" i="9" s="1"/>
  <c r="AJ281" i="7"/>
  <c r="BG60" i="13" s="1"/>
  <c r="AJ301" i="7"/>
  <c r="BG48" i="10" s="1"/>
  <c r="AJ321" i="7"/>
  <c r="BG55" i="11" s="1"/>
  <c r="BL20" i="7"/>
  <c r="DK2" i="13" s="1"/>
  <c r="BL36" i="7"/>
  <c r="DK5" i="12" s="1"/>
  <c r="BL52" i="7"/>
  <c r="DK11" i="10" s="1"/>
  <c r="BL72" i="7"/>
  <c r="DK18" i="10" s="1"/>
  <c r="BL88" i="7"/>
  <c r="DK6" i="9" s="1"/>
  <c r="BL108" i="7"/>
  <c r="DK13" i="12" s="1"/>
  <c r="BL128" i="7"/>
  <c r="DK25" i="13" s="1"/>
  <c r="BL144" i="7"/>
  <c r="BL164" i="7"/>
  <c r="DK27" i="11" s="1"/>
  <c r="BL180" i="7"/>
  <c r="DK31" i="11" s="1"/>
  <c r="BL196" i="7"/>
  <c r="DK43" i="13" s="1"/>
  <c r="BL212" i="7"/>
  <c r="DK26" i="12" s="1"/>
  <c r="BL232" i="7"/>
  <c r="BL260" i="7"/>
  <c r="DK33" i="12" s="1"/>
  <c r="BL292" i="7"/>
  <c r="DK51" i="11" s="1"/>
  <c r="BL328" i="7"/>
  <c r="DK38" i="12" s="1"/>
  <c r="BH18" i="7"/>
  <c r="BH34" i="7"/>
  <c r="DC5" i="13" s="1"/>
  <c r="BH50" i="7"/>
  <c r="DC6" i="11" s="1"/>
  <c r="BH66" i="7"/>
  <c r="DC12" i="11" s="1"/>
  <c r="BH82" i="7"/>
  <c r="DC15" i="11" s="1"/>
  <c r="BH98" i="7"/>
  <c r="DC11" i="9" s="1"/>
  <c r="BH114" i="7"/>
  <c r="DC24" i="10" s="1"/>
  <c r="BH130" i="7"/>
  <c r="DC27" i="10" s="1"/>
  <c r="BH146" i="7"/>
  <c r="DC26" i="11" s="1"/>
  <c r="BH162" i="7"/>
  <c r="DC37" i="13" s="1"/>
  <c r="BH178" i="7"/>
  <c r="BH198" i="7"/>
  <c r="DC26" i="9" s="1"/>
  <c r="BH214" i="7"/>
  <c r="DC27" i="12" s="1"/>
  <c r="BH234" i="7"/>
  <c r="DC50" i="13" s="1"/>
  <c r="BH254" i="7"/>
  <c r="BH274" i="7"/>
  <c r="DC38" i="9" s="1"/>
  <c r="BH294" i="7"/>
  <c r="DC52" i="11" s="1"/>
  <c r="BH310" i="7"/>
  <c r="BD20" i="7"/>
  <c r="CU2" i="13" s="1"/>
  <c r="BD36" i="7"/>
  <c r="CU5" i="12" s="1"/>
  <c r="BD52" i="7"/>
  <c r="CU11" i="10" s="1"/>
  <c r="BD72" i="7"/>
  <c r="CU18" i="10" s="1"/>
  <c r="BD88" i="7"/>
  <c r="CU6" i="9" s="1"/>
  <c r="BD104" i="7"/>
  <c r="CU17" i="13" s="1"/>
  <c r="BD120" i="7"/>
  <c r="CU25" i="10" s="1"/>
  <c r="BD144" i="7"/>
  <c r="BD164" i="7"/>
  <c r="CU27" i="11" s="1"/>
  <c r="BD180" i="7"/>
  <c r="CU31" i="11" s="1"/>
  <c r="BD200" i="7"/>
  <c r="CU27" i="9" s="1"/>
  <c r="BD224" i="7"/>
  <c r="CU42" i="11" s="1"/>
  <c r="BD240" i="7"/>
  <c r="CU30" i="12" s="1"/>
  <c r="BD268" i="7"/>
  <c r="CU37" i="9" s="1"/>
  <c r="BD284" i="7"/>
  <c r="CU46" i="10" s="1"/>
  <c r="BD308" i="7"/>
  <c r="CU50" i="10" s="1"/>
  <c r="BD332" i="7"/>
  <c r="AV58" i="7"/>
  <c r="CE10" i="12" s="1"/>
  <c r="AV150" i="7"/>
  <c r="CE31" i="13" s="1"/>
  <c r="AV234" i="7"/>
  <c r="CE50" i="13" s="1"/>
  <c r="AV330" i="7"/>
  <c r="CE57" i="11" s="1"/>
  <c r="AR24" i="7"/>
  <c r="BW3" i="10" s="1"/>
  <c r="AR48" i="7"/>
  <c r="BW9" i="13" s="1"/>
  <c r="AR68" i="7"/>
  <c r="BW16" i="10" s="1"/>
  <c r="AR84" i="7"/>
  <c r="AR104" i="7"/>
  <c r="BW17" i="13" s="1"/>
  <c r="AR120" i="7"/>
  <c r="BW25" i="10" s="1"/>
  <c r="AR152" i="7"/>
  <c r="BW16" i="9" s="1"/>
  <c r="AR172" i="7"/>
  <c r="BW30" i="11" s="1"/>
  <c r="AR188" i="7"/>
  <c r="AR204" i="7"/>
  <c r="BW23" i="12" s="1"/>
  <c r="AR224" i="7"/>
  <c r="BW42" i="11" s="1"/>
  <c r="AR268" i="7"/>
  <c r="BW37" i="9" s="1"/>
  <c r="AR300" i="7"/>
  <c r="BW44" i="9" s="1"/>
  <c r="AN14" i="7"/>
  <c r="BO2" i="12" s="1"/>
  <c r="AN46" i="7"/>
  <c r="BO8" i="13" s="1"/>
  <c r="AN94" i="7"/>
  <c r="BO9" i="9" s="1"/>
  <c r="AN158" i="7"/>
  <c r="BO32" i="10" s="1"/>
  <c r="AN282" i="7"/>
  <c r="BO48" i="11" s="1"/>
  <c r="AJ12" i="7"/>
  <c r="AJ28" i="7"/>
  <c r="BG3" i="13" s="1"/>
  <c r="AJ52" i="7"/>
  <c r="BG11" i="10" s="1"/>
  <c r="AJ68" i="7"/>
  <c r="BG16" i="10" s="1"/>
  <c r="AJ84" i="7"/>
  <c r="AJ100" i="7"/>
  <c r="BG21" i="10" s="1"/>
  <c r="AJ116" i="7"/>
  <c r="BG15" i="12" s="1"/>
  <c r="AJ132" i="7"/>
  <c r="BG28" i="10" s="1"/>
  <c r="AJ148" i="7"/>
  <c r="AJ184" i="7"/>
  <c r="BG41" i="13" s="1"/>
  <c r="AJ220" i="7"/>
  <c r="BG46" i="13" s="1"/>
  <c r="AJ260" i="7"/>
  <c r="BG33" i="12" s="1"/>
  <c r="AJ296" i="7"/>
  <c r="BG62" i="13" s="1"/>
  <c r="BL228" i="7"/>
  <c r="DK48" i="13" s="1"/>
  <c r="BD208" i="7"/>
  <c r="CU38" i="11" s="1"/>
  <c r="BD324" i="7"/>
  <c r="CU48" i="9" s="1"/>
  <c r="AV26" i="7"/>
  <c r="CE4" i="10" s="1"/>
  <c r="AV34" i="7"/>
  <c r="CE5" i="13" s="1"/>
  <c r="AV42" i="7"/>
  <c r="CE8" i="10" s="1"/>
  <c r="AV50" i="7"/>
  <c r="CE6" i="11" s="1"/>
  <c r="AV62" i="7"/>
  <c r="CE11" i="11" s="1"/>
  <c r="AV82" i="7"/>
  <c r="CE15" i="11" s="1"/>
  <c r="AV110" i="7"/>
  <c r="CE14" i="12" s="1"/>
  <c r="AV126" i="7"/>
  <c r="CE24" i="13" s="1"/>
  <c r="AV146" i="7"/>
  <c r="CE26" i="11" s="1"/>
  <c r="AV162" i="7"/>
  <c r="CE37" i="13" s="1"/>
  <c r="AV170" i="7"/>
  <c r="CE39" i="13" s="1"/>
  <c r="AV178" i="7"/>
  <c r="CE27" i="14" s="1"/>
  <c r="AV194" i="7"/>
  <c r="AV202" i="7"/>
  <c r="CE22" i="12" s="1"/>
  <c r="AV210" i="7"/>
  <c r="CE24" i="12" s="1"/>
  <c r="AV222" i="7"/>
  <c r="CE47" i="13" s="1"/>
  <c r="AV266" i="7"/>
  <c r="CE56" i="13" s="1"/>
  <c r="AV282" i="7"/>
  <c r="CE48" i="11" s="1"/>
  <c r="AV294" i="7"/>
  <c r="CE52" i="11" s="1"/>
  <c r="AV302" i="7"/>
  <c r="CE64" i="13" s="1"/>
  <c r="AV310" i="7"/>
  <c r="AV322" i="7"/>
  <c r="CE69" i="13" s="1"/>
  <c r="AR100" i="7"/>
  <c r="BW21" i="10" s="1"/>
  <c r="AR148" i="7"/>
  <c r="BW21" i="14" s="1"/>
  <c r="AR240" i="7"/>
  <c r="BW30" i="12" s="1"/>
  <c r="AR260" i="7"/>
  <c r="BW33" i="12" s="1"/>
  <c r="AR288" i="7"/>
  <c r="BW41" i="9" s="1"/>
  <c r="AR316" i="7"/>
  <c r="BW46" i="9" s="1"/>
  <c r="AN38" i="7"/>
  <c r="BO6" i="13" s="1"/>
  <c r="AN86" i="7"/>
  <c r="AN130" i="7"/>
  <c r="BO27" i="10" s="1"/>
  <c r="AN150" i="7"/>
  <c r="BO31" i="13" s="1"/>
  <c r="AN174" i="7"/>
  <c r="AN190" i="7"/>
  <c r="BO32" i="11" s="1"/>
  <c r="AN206" i="7"/>
  <c r="BO36" i="11" s="1"/>
  <c r="AN222" i="7"/>
  <c r="BO47" i="13" s="1"/>
  <c r="AN238" i="7"/>
  <c r="AN254" i="7"/>
  <c r="AN266" i="7"/>
  <c r="BO56" i="13" s="1"/>
  <c r="AN278" i="7"/>
  <c r="BO59" i="13" s="1"/>
  <c r="AN302" i="7"/>
  <c r="BO64" i="13" s="1"/>
  <c r="AN322" i="7"/>
  <c r="BO69" i="13" s="1"/>
  <c r="AJ156" i="7"/>
  <c r="BG34" i="13" s="1"/>
  <c r="AJ168" i="7"/>
  <c r="AJ216" i="7"/>
  <c r="BG37" i="10" s="1"/>
  <c r="AJ232" i="7"/>
  <c r="AJ244" i="7"/>
  <c r="BG52" i="13" s="1"/>
  <c r="AJ256" i="7"/>
  <c r="BG32" i="12" s="1"/>
  <c r="AJ276" i="7"/>
  <c r="BG58" i="13" s="1"/>
  <c r="AJ288" i="7"/>
  <c r="BG41" i="9" s="1"/>
  <c r="BL27" i="7"/>
  <c r="DK5" i="10" s="1"/>
  <c r="BL43" i="7"/>
  <c r="DK7" i="12" s="1"/>
  <c r="BL59" i="7"/>
  <c r="DK4" i="9" s="1"/>
  <c r="BL75" i="7"/>
  <c r="BL91" i="7"/>
  <c r="DK16" i="13" s="1"/>
  <c r="BL107" i="7"/>
  <c r="DK19" i="13" s="1"/>
  <c r="BL123" i="7"/>
  <c r="DK23" i="13" s="1"/>
  <c r="BL139" i="7"/>
  <c r="DK14" i="9" s="1"/>
  <c r="BL155" i="7"/>
  <c r="DK33" i="13" s="1"/>
  <c r="BL171" i="7"/>
  <c r="DK29" i="11" s="1"/>
  <c r="BL191" i="7"/>
  <c r="DK36" i="10" s="1"/>
  <c r="BL207" i="7"/>
  <c r="DK37" i="11" s="1"/>
  <c r="BL223" i="7"/>
  <c r="DK28" i="12" s="1"/>
  <c r="BL243" i="7"/>
  <c r="DK44" i="11" s="1"/>
  <c r="BL259" i="7"/>
  <c r="DK53" i="13" s="1"/>
  <c r="BL275" i="7"/>
  <c r="BL291" i="7"/>
  <c r="DK61" i="13" s="1"/>
  <c r="BH25" i="7"/>
  <c r="DC2" i="9" s="1"/>
  <c r="BH53" i="7"/>
  <c r="DC7" i="11" s="1"/>
  <c r="BH73" i="7"/>
  <c r="BH93" i="7"/>
  <c r="DC8" i="9" s="1"/>
  <c r="BH113" i="7"/>
  <c r="BH157" i="7"/>
  <c r="DC35" i="13" s="1"/>
  <c r="BH173" i="7"/>
  <c r="BH189" i="7"/>
  <c r="DC22" i="9" s="1"/>
  <c r="BH205" i="7"/>
  <c r="DC44" i="13" s="1"/>
  <c r="BH221" i="7"/>
  <c r="BH249" i="7"/>
  <c r="BH273" i="7"/>
  <c r="BH313" i="7"/>
  <c r="DC52" i="10" s="1"/>
  <c r="BD27" i="7"/>
  <c r="CU5" i="10" s="1"/>
  <c r="BD51" i="7"/>
  <c r="CU10" i="13" s="1"/>
  <c r="BD75" i="7"/>
  <c r="BD95" i="7"/>
  <c r="CU10" i="9" s="1"/>
  <c r="BD111" i="7"/>
  <c r="BD127" i="7"/>
  <c r="BD143" i="7"/>
  <c r="CU29" i="13" s="1"/>
  <c r="BD159" i="7"/>
  <c r="CU36" i="13" s="1"/>
  <c r="BD175" i="7"/>
  <c r="CU40" i="13" s="1"/>
  <c r="BD203" i="7"/>
  <c r="CU35" i="11" s="1"/>
  <c r="BD259" i="7"/>
  <c r="CU53" i="13" s="1"/>
  <c r="BD315" i="7"/>
  <c r="AV21" i="7"/>
  <c r="CE2" i="11" s="1"/>
  <c r="AV37" i="7"/>
  <c r="CE6" i="12" s="1"/>
  <c r="AV57" i="7"/>
  <c r="CE13" i="10" s="1"/>
  <c r="AV77" i="7"/>
  <c r="CE12" i="12" s="1"/>
  <c r="AV97" i="7"/>
  <c r="AV113" i="7"/>
  <c r="AV129" i="7"/>
  <c r="CE22" i="11" s="1"/>
  <c r="AV153" i="7"/>
  <c r="CE18" i="12" s="1"/>
  <c r="AV169" i="7"/>
  <c r="CE19" i="9" s="1"/>
  <c r="AV185" i="7"/>
  <c r="CE21" i="12" s="1"/>
  <c r="AV201" i="7"/>
  <c r="CE34" i="11" s="1"/>
  <c r="AV217" i="7"/>
  <c r="CE40" i="11" s="1"/>
  <c r="AV233" i="7"/>
  <c r="CE49" i="13" s="1"/>
  <c r="AV249" i="7"/>
  <c r="AV265" i="7"/>
  <c r="CE36" i="9" s="1"/>
  <c r="AV281" i="7"/>
  <c r="CE60" i="13" s="1"/>
  <c r="AV301" i="7"/>
  <c r="CE48" i="10" s="1"/>
  <c r="AV317" i="7"/>
  <c r="AV333" i="7"/>
  <c r="CE53" i="10" s="1"/>
  <c r="AR51" i="7"/>
  <c r="BW10" i="13" s="1"/>
  <c r="AR83" i="7"/>
  <c r="BW14" i="13" s="1"/>
  <c r="AR107" i="7"/>
  <c r="BW19" i="13" s="1"/>
  <c r="AR127" i="7"/>
  <c r="AR167" i="7"/>
  <c r="BW33" i="10" s="1"/>
  <c r="AR195" i="7"/>
  <c r="BW24" i="9" s="1"/>
  <c r="AR235" i="7"/>
  <c r="BW39" i="10" s="1"/>
  <c r="AR263" i="7"/>
  <c r="BW55" i="13" s="1"/>
  <c r="AR303" i="7"/>
  <c r="BW65" i="13" s="1"/>
  <c r="AR331" i="7"/>
  <c r="BW39" i="12" s="1"/>
  <c r="AN33" i="7"/>
  <c r="BO6" i="10" s="1"/>
  <c r="AN49" i="7"/>
  <c r="BO9" i="12" s="1"/>
  <c r="AN65" i="7"/>
  <c r="BO15" i="10" s="1"/>
  <c r="AN81" i="7"/>
  <c r="BO19" i="10" s="1"/>
  <c r="AN97" i="7"/>
  <c r="AN113" i="7"/>
  <c r="AN129" i="7"/>
  <c r="BO22" i="11" s="1"/>
  <c r="AN145" i="7"/>
  <c r="BO25" i="11" s="1"/>
  <c r="AN161" i="7"/>
  <c r="BO17" i="9" s="1"/>
  <c r="AN177" i="7"/>
  <c r="AN193" i="7"/>
  <c r="BO23" i="9" s="1"/>
  <c r="AN209" i="7"/>
  <c r="BO39" i="11" s="1"/>
  <c r="AN225" i="7"/>
  <c r="BO28" i="9" s="1"/>
  <c r="AN241" i="7"/>
  <c r="BO40" i="10" s="1"/>
  <c r="AN257" i="7"/>
  <c r="BO35" i="9" s="1"/>
  <c r="AN273" i="7"/>
  <c r="AN289" i="7"/>
  <c r="BO42" i="9" s="1"/>
  <c r="AN305" i="7"/>
  <c r="BO53" i="11" s="1"/>
  <c r="AN321" i="7"/>
  <c r="BO55" i="11" s="1"/>
  <c r="AJ23" i="7"/>
  <c r="BG4" i="11" s="1"/>
  <c r="AJ43" i="7"/>
  <c r="BG7" i="12" s="1"/>
  <c r="AJ67" i="7"/>
  <c r="AJ83" i="7"/>
  <c r="BG14" i="13" s="1"/>
  <c r="AJ107" i="7"/>
  <c r="BG19" i="13" s="1"/>
  <c r="AJ135" i="7"/>
  <c r="BG17" i="12" s="1"/>
  <c r="AJ171" i="7"/>
  <c r="BG29" i="11" s="1"/>
  <c r="BL295" i="7"/>
  <c r="BL307" i="7"/>
  <c r="DK67" i="13" s="1"/>
  <c r="BL315" i="7"/>
  <c r="BH245" i="7"/>
  <c r="DC33" i="9" s="1"/>
  <c r="BH301" i="7"/>
  <c r="DC48" i="10" s="1"/>
  <c r="BD43" i="7"/>
  <c r="CU7" i="12" s="1"/>
  <c r="BD67" i="7"/>
  <c r="BD199" i="7"/>
  <c r="CU33" i="11" s="1"/>
  <c r="BD223" i="7"/>
  <c r="CU28" i="12" s="1"/>
  <c r="BD255" i="7"/>
  <c r="BD283" i="7"/>
  <c r="CU39" i="9" s="1"/>
  <c r="BD303" i="7"/>
  <c r="CU65" i="13" s="1"/>
  <c r="AR39" i="7"/>
  <c r="BW3" i="9" s="1"/>
  <c r="AR87" i="7"/>
  <c r="BW17" i="11" s="1"/>
  <c r="AR135" i="7"/>
  <c r="BW17" i="12" s="1"/>
  <c r="AR147" i="7"/>
  <c r="AR163" i="7"/>
  <c r="BW18" i="9" s="1"/>
  <c r="AR199" i="7"/>
  <c r="BW33" i="11" s="1"/>
  <c r="AR207" i="7"/>
  <c r="BW37" i="11" s="1"/>
  <c r="AR219" i="7"/>
  <c r="AR259" i="7"/>
  <c r="BW53" i="13" s="1"/>
  <c r="AJ15" i="7"/>
  <c r="BG1" i="11" s="1"/>
  <c r="AJ63" i="7"/>
  <c r="BG14" i="10" s="1"/>
  <c r="AJ127" i="7"/>
  <c r="AJ143" i="7"/>
  <c r="BG29" i="13" s="1"/>
  <c r="AJ151" i="7"/>
  <c r="BG31" i="10" s="1"/>
  <c r="AJ179" i="7"/>
  <c r="BG20" i="12" s="1"/>
  <c r="AJ247" i="7"/>
  <c r="BG41" i="10" s="1"/>
  <c r="AJ299" i="7"/>
  <c r="AJ231" i="7"/>
  <c r="AJ279" i="7"/>
  <c r="BG45" i="10" s="1"/>
  <c r="AJ327" i="7"/>
  <c r="BG70" i="13" s="1"/>
  <c r="X45" i="7"/>
  <c r="X153" i="7"/>
  <c r="AI18" i="12" s="1"/>
  <c r="X205" i="7"/>
  <c r="AI44" i="13" s="1"/>
  <c r="X253" i="7"/>
  <c r="X269" i="7"/>
  <c r="AI45" i="11" s="1"/>
  <c r="X285" i="7"/>
  <c r="X301" i="7"/>
  <c r="AI48" i="10" s="1"/>
  <c r="X321" i="7"/>
  <c r="AI55" i="11" s="1"/>
  <c r="AF108" i="7"/>
  <c r="AY13" i="12" s="1"/>
  <c r="AF140" i="7"/>
  <c r="AY28" i="13" s="1"/>
  <c r="AF168" i="7"/>
  <c r="AF184" i="7"/>
  <c r="AY41" i="13" s="1"/>
  <c r="AF204" i="7"/>
  <c r="AY23" i="12" s="1"/>
  <c r="AF228" i="7"/>
  <c r="AY48" i="13" s="1"/>
  <c r="AF252" i="7"/>
  <c r="AF300" i="7"/>
  <c r="AY44" i="9" s="1"/>
  <c r="X20" i="7"/>
  <c r="AI2" i="13" s="1"/>
  <c r="X40" i="7"/>
  <c r="X56" i="7"/>
  <c r="AI8" i="11" s="1"/>
  <c r="X72" i="7"/>
  <c r="AI18" i="10" s="1"/>
  <c r="X92" i="7"/>
  <c r="X108" i="7"/>
  <c r="AI13" i="12" s="1"/>
  <c r="X124" i="7"/>
  <c r="AI21" i="11" s="1"/>
  <c r="X140" i="7"/>
  <c r="AI28" i="13" s="1"/>
  <c r="X160" i="7"/>
  <c r="AI19" i="12" s="1"/>
  <c r="X180" i="7"/>
  <c r="AI31" i="11" s="1"/>
  <c r="X196" i="7"/>
  <c r="AI43" i="13" s="1"/>
  <c r="X232" i="7"/>
  <c r="X248" i="7"/>
  <c r="AI31" i="12" s="1"/>
  <c r="H60" i="7"/>
  <c r="C9" i="11" s="1"/>
  <c r="H156" i="7"/>
  <c r="C34" i="13" s="1"/>
  <c r="H312" i="7"/>
  <c r="C54" i="11" s="1"/>
  <c r="DT36" i="12" a="1"/>
  <c r="DT36" i="12" s="1"/>
  <c r="AF112" i="7"/>
  <c r="AF144" i="7"/>
  <c r="AF208" i="7"/>
  <c r="AY38" i="11" s="1"/>
  <c r="AF256" i="7"/>
  <c r="AY32" i="12" s="1"/>
  <c r="AF276" i="7"/>
  <c r="AY58" i="13" s="1"/>
  <c r="AF304" i="7"/>
  <c r="AY66" i="13" s="1"/>
  <c r="AF324" i="7"/>
  <c r="AY48" i="9" s="1"/>
  <c r="X12" i="7"/>
  <c r="X256" i="7"/>
  <c r="AI32" i="12" s="1"/>
  <c r="X272" i="7"/>
  <c r="AI36" i="12" s="1"/>
  <c r="X304" i="7"/>
  <c r="AI66" i="13" s="1"/>
  <c r="X320" i="7"/>
  <c r="AI68" i="13" s="1"/>
  <c r="AF331" i="7"/>
  <c r="AY39" i="12" s="1"/>
  <c r="X47" i="7"/>
  <c r="AI10" i="10" s="1"/>
  <c r="X71" i="7"/>
  <c r="AI12" i="13" s="1"/>
  <c r="X95" i="7"/>
  <c r="AI10" i="9" s="1"/>
  <c r="X123" i="7"/>
  <c r="AI23" i="13" s="1"/>
  <c r="X151" i="7"/>
  <c r="AI31" i="10" s="1"/>
  <c r="X183" i="7"/>
  <c r="AI20" i="9" s="1"/>
  <c r="H51" i="7"/>
  <c r="C10" i="13" s="1"/>
  <c r="H175" i="7"/>
  <c r="C40" i="13" s="1"/>
  <c r="AF335" i="7"/>
  <c r="AY55" i="10" s="1"/>
  <c r="X27" i="7"/>
  <c r="AI5" i="10" s="1"/>
  <c r="X55" i="7"/>
  <c r="AI12" i="10" s="1"/>
  <c r="X75" i="7"/>
  <c r="X103" i="7"/>
  <c r="X135" i="7"/>
  <c r="AI17" i="12" s="1"/>
  <c r="X155" i="7"/>
  <c r="AI33" i="13" s="1"/>
  <c r="X187" i="7"/>
  <c r="AI21" i="9" s="1"/>
  <c r="X199" i="7"/>
  <c r="AI33" i="11" s="1"/>
  <c r="X215" i="7"/>
  <c r="AI45" i="13" s="1"/>
  <c r="X235" i="7"/>
  <c r="AI39" i="10" s="1"/>
  <c r="X243" i="7"/>
  <c r="AI44" i="11" s="1"/>
  <c r="X251" i="7"/>
  <c r="AI34" i="9" s="1"/>
  <c r="X267" i="7"/>
  <c r="AI44" i="10" s="1"/>
  <c r="X275" i="7"/>
  <c r="X283" i="7"/>
  <c r="AI39" i="9" s="1"/>
  <c r="X299" i="7"/>
  <c r="X307" i="7"/>
  <c r="AI67" i="13" s="1"/>
  <c r="X315" i="7"/>
  <c r="X331" i="7"/>
  <c r="AI39" i="12" s="1"/>
  <c r="H15" i="7"/>
  <c r="C1" i="11" s="1"/>
  <c r="AJ324" i="7"/>
  <c r="BG48" i="9" s="1"/>
  <c r="AF22" i="7"/>
  <c r="AY3" i="11" s="1"/>
  <c r="AF38" i="7"/>
  <c r="AY6" i="13" s="1"/>
  <c r="AF54" i="7"/>
  <c r="AY11" i="13" s="1"/>
  <c r="AF70" i="7"/>
  <c r="AY11" i="12" s="1"/>
  <c r="AF86" i="7"/>
  <c r="AF102" i="7"/>
  <c r="AY22" i="10" s="1"/>
  <c r="AF118" i="7"/>
  <c r="AY16" i="12" s="1"/>
  <c r="AF134" i="7"/>
  <c r="AY24" i="11" s="1"/>
  <c r="AF150" i="7"/>
  <c r="AY31" i="13" s="1"/>
  <c r="AB16" i="7"/>
  <c r="AQ2" i="10" s="1"/>
  <c r="AB32" i="7"/>
  <c r="AQ4" i="12" s="1"/>
  <c r="AB48" i="7"/>
  <c r="AQ9" i="13" s="1"/>
  <c r="AB64" i="7"/>
  <c r="AQ5" i="9" s="1"/>
  <c r="AB80" i="7"/>
  <c r="AQ13" i="13" s="1"/>
  <c r="AB96" i="7"/>
  <c r="AQ20" i="10" s="1"/>
  <c r="AB116" i="7"/>
  <c r="AQ15" i="12" s="1"/>
  <c r="AB132" i="7"/>
  <c r="AQ28" i="10" s="1"/>
  <c r="AB148" i="7"/>
  <c r="AB164" i="7"/>
  <c r="AQ27" i="11" s="1"/>
  <c r="AB180" i="7"/>
  <c r="AQ31" i="11" s="1"/>
  <c r="AB196" i="7"/>
  <c r="AQ43" i="13" s="1"/>
  <c r="AB212" i="7"/>
  <c r="AQ26" i="12" s="1"/>
  <c r="AB228" i="7"/>
  <c r="AQ48" i="13" s="1"/>
  <c r="AB244" i="7"/>
  <c r="AQ52" i="13" s="1"/>
  <c r="AB260" i="7"/>
  <c r="AQ33" i="12" s="1"/>
  <c r="AB276" i="7"/>
  <c r="AQ58" i="13" s="1"/>
  <c r="AB292" i="7"/>
  <c r="AQ51" i="11" s="1"/>
  <c r="AB308" i="7"/>
  <c r="AQ50" i="10" s="1"/>
  <c r="AB324" i="7"/>
  <c r="AQ48" i="9" s="1"/>
  <c r="X14" i="7"/>
  <c r="AI2" i="12" s="1"/>
  <c r="X30" i="7"/>
  <c r="AI3" i="12" s="1"/>
  <c r="X46" i="7"/>
  <c r="AI8" i="13" s="1"/>
  <c r="X62" i="7"/>
  <c r="AI11" i="11" s="1"/>
  <c r="X78" i="7"/>
  <c r="X94" i="7"/>
  <c r="AI9" i="9" s="1"/>
  <c r="H34" i="7"/>
  <c r="C5" i="13" s="1"/>
  <c r="H62" i="7"/>
  <c r="C11" i="11" s="1"/>
  <c r="H110" i="7"/>
  <c r="C14" i="12" s="1"/>
  <c r="H162" i="7"/>
  <c r="C37" i="13" s="1"/>
  <c r="H262" i="7"/>
  <c r="C54" i="13" s="1"/>
  <c r="H282" i="7"/>
  <c r="C48" i="11" s="1"/>
  <c r="H302" i="7"/>
  <c r="C64" i="13" s="1"/>
  <c r="AF302" i="7"/>
  <c r="AY64" i="13" s="1"/>
  <c r="AF318" i="7"/>
  <c r="X102" i="7"/>
  <c r="AI22" i="10" s="1"/>
  <c r="X118" i="7"/>
  <c r="AI16" i="12" s="1"/>
  <c r="X134" i="7"/>
  <c r="AI24" i="11" s="1"/>
  <c r="X150" i="7"/>
  <c r="AI31" i="13" s="1"/>
  <c r="X266" i="7"/>
  <c r="AI56" i="13" s="1"/>
  <c r="X282" i="7"/>
  <c r="AI48" i="11" s="1"/>
  <c r="X298" i="7"/>
  <c r="AI47" i="10" s="1"/>
  <c r="X314" i="7"/>
  <c r="X330" i="7"/>
  <c r="AI57" i="11" s="1"/>
  <c r="CN45" i="9" a="1"/>
  <c r="CN45" i="9" s="1"/>
  <c r="CP45" i="9" s="1"/>
  <c r="BH12" i="7"/>
  <c r="BL11" i="7"/>
  <c r="DK1" i="12" s="1"/>
  <c r="BH19" i="7"/>
  <c r="DC1" i="13" s="1"/>
  <c r="AR11" i="7"/>
  <c r="BW1" i="12" s="1"/>
  <c r="AN19" i="7"/>
  <c r="BO1" i="13" s="1"/>
  <c r="AJ11" i="7"/>
  <c r="BG1" i="12" s="1"/>
  <c r="BD19" i="7"/>
  <c r="CU1" i="13" s="1"/>
  <c r="AR15" i="7"/>
  <c r="BW1" i="11" s="1"/>
  <c r="BH48" i="7"/>
  <c r="DC9" i="13" s="1"/>
  <c r="BH76" i="7"/>
  <c r="BH92" i="7"/>
  <c r="BH212" i="7"/>
  <c r="DC26" i="12" s="1"/>
  <c r="BH224" i="7"/>
  <c r="DC42" i="11" s="1"/>
  <c r="BH244" i="7"/>
  <c r="DC52" i="13" s="1"/>
  <c r="BH328" i="7"/>
  <c r="DC38" i="12" s="1"/>
  <c r="AV60" i="7"/>
  <c r="CE9" i="11" s="1"/>
  <c r="AV124" i="7"/>
  <c r="CE21" i="11" s="1"/>
  <c r="AV236" i="7"/>
  <c r="CE30" i="9" s="1"/>
  <c r="AV264" i="7"/>
  <c r="CE43" i="10" s="1"/>
  <c r="AN284" i="7"/>
  <c r="BO46" i="10" s="1"/>
  <c r="BH191" i="7"/>
  <c r="DC36" i="10" s="1"/>
  <c r="BH311" i="7"/>
  <c r="DC51" i="10" s="1"/>
  <c r="AV23" i="7"/>
  <c r="CE4" i="11" s="1"/>
  <c r="AV39" i="7"/>
  <c r="CE3" i="9" s="1"/>
  <c r="AV55" i="7"/>
  <c r="CE12" i="10" s="1"/>
  <c r="AV71" i="7"/>
  <c r="CE12" i="13" s="1"/>
  <c r="AV87" i="7"/>
  <c r="CE17" i="11" s="1"/>
  <c r="AV103" i="7"/>
  <c r="AV119" i="7"/>
  <c r="CE21" i="13" s="1"/>
  <c r="AV135" i="7"/>
  <c r="CE17" i="12" s="1"/>
  <c r="AV151" i="7"/>
  <c r="CE31" i="10" s="1"/>
  <c r="AV191" i="7"/>
  <c r="CE36" i="10" s="1"/>
  <c r="AV231" i="7"/>
  <c r="AV263" i="7"/>
  <c r="CE55" i="13" s="1"/>
  <c r="AV291" i="7"/>
  <c r="CE61" i="13" s="1"/>
  <c r="AV331" i="7"/>
  <c r="CE39" i="12" s="1"/>
  <c r="AN31" i="7"/>
  <c r="BO5" i="11" s="1"/>
  <c r="AN51" i="7"/>
  <c r="BO10" i="13" s="1"/>
  <c r="AN79" i="7"/>
  <c r="BO14" i="11" s="1"/>
  <c r="AN99" i="7"/>
  <c r="BO12" i="9" s="1"/>
  <c r="AN127" i="7"/>
  <c r="AN163" i="7"/>
  <c r="BO18" i="9" s="1"/>
  <c r="AN187" i="7"/>
  <c r="BO21" i="9" s="1"/>
  <c r="AN223" i="7"/>
  <c r="BO28" i="12" s="1"/>
  <c r="AN267" i="7"/>
  <c r="BO44" i="10" s="1"/>
  <c r="AN303" i="7"/>
  <c r="BO65" i="13" s="1"/>
  <c r="AN335" i="7"/>
  <c r="BO55" i="10" s="1"/>
  <c r="BL13" i="7"/>
  <c r="DK1" i="10" s="1"/>
  <c r="BL185" i="7"/>
  <c r="DK21" i="12" s="1"/>
  <c r="BL281" i="7"/>
  <c r="DK60" i="13" s="1"/>
  <c r="BH51" i="7"/>
  <c r="DC10" i="13" s="1"/>
  <c r="BH71" i="7"/>
  <c r="DC12" i="13" s="1"/>
  <c r="BH87" i="7"/>
  <c r="DC17" i="11" s="1"/>
  <c r="BH95" i="7"/>
  <c r="DC10" i="9" s="1"/>
  <c r="BH103" i="7"/>
  <c r="BH111" i="7"/>
  <c r="BH119" i="7"/>
  <c r="DC21" i="13" s="1"/>
  <c r="BH163" i="7"/>
  <c r="DC18" i="9" s="1"/>
  <c r="BH183" i="7"/>
  <c r="DC20" i="9" s="1"/>
  <c r="BH199" i="7"/>
  <c r="DC33" i="11" s="1"/>
  <c r="BH215" i="7"/>
  <c r="DC45" i="13" s="1"/>
  <c r="BH231" i="7"/>
  <c r="BH247" i="7"/>
  <c r="DC41" i="10" s="1"/>
  <c r="BH303" i="7"/>
  <c r="DC65" i="13" s="1"/>
  <c r="BD17" i="7"/>
  <c r="CU1" i="9" s="1"/>
  <c r="BD11" i="7"/>
  <c r="CU1" i="12" s="1"/>
  <c r="AV19" i="7"/>
  <c r="CE1" i="13" s="1"/>
  <c r="AV199" i="7"/>
  <c r="CE33" i="11" s="1"/>
  <c r="AV239" i="7"/>
  <c r="CE31" i="9" s="1"/>
  <c r="AV295" i="7"/>
  <c r="AV335" i="7"/>
  <c r="CE55" i="10" s="1"/>
  <c r="AR17" i="7"/>
  <c r="BW1" i="9" s="1"/>
  <c r="AR65" i="7"/>
  <c r="BW15" i="10" s="1"/>
  <c r="AR137" i="7"/>
  <c r="BW13" i="9" s="1"/>
  <c r="AR313" i="7"/>
  <c r="BW52" i="10" s="1"/>
  <c r="AR321" i="7"/>
  <c r="BW55" i="11" s="1"/>
  <c r="AN155" i="7"/>
  <c r="BO33" i="13" s="1"/>
  <c r="AN247" i="7"/>
  <c r="BO41" i="10" s="1"/>
  <c r="AN279" i="7"/>
  <c r="BO45" i="10" s="1"/>
  <c r="AN307" i="7"/>
  <c r="BO67" i="13" s="1"/>
  <c r="BL16" i="7"/>
  <c r="DK2" i="10" s="1"/>
  <c r="BL32" i="7"/>
  <c r="DK4" i="12" s="1"/>
  <c r="BL48" i="7"/>
  <c r="DK9" i="13" s="1"/>
  <c r="BL68" i="7"/>
  <c r="DK16" i="10" s="1"/>
  <c r="BL84" i="7"/>
  <c r="BL104" i="7"/>
  <c r="DK17" i="13" s="1"/>
  <c r="BL120" i="7"/>
  <c r="DK25" i="10" s="1"/>
  <c r="BL140" i="7"/>
  <c r="DK28" i="13" s="1"/>
  <c r="BL160" i="7"/>
  <c r="DK19" i="12" s="1"/>
  <c r="BL176" i="7"/>
  <c r="BL192" i="7"/>
  <c r="BL208" i="7"/>
  <c r="DK38" i="11" s="1"/>
  <c r="BL224" i="7"/>
  <c r="DK42" i="11" s="1"/>
  <c r="BL256" i="7"/>
  <c r="DK32" i="12" s="1"/>
  <c r="BL284" i="7"/>
  <c r="DK46" i="10" s="1"/>
  <c r="BL320" i="7"/>
  <c r="DK68" i="13" s="1"/>
  <c r="BH14" i="7"/>
  <c r="DC2" i="12" s="1"/>
  <c r="BH30" i="7"/>
  <c r="DC3" i="12" s="1"/>
  <c r="BH46" i="7"/>
  <c r="DC8" i="13" s="1"/>
  <c r="BH62" i="7"/>
  <c r="DC11" i="11" s="1"/>
  <c r="BH78" i="7"/>
  <c r="BH94" i="7"/>
  <c r="DC9" i="9" s="1"/>
  <c r="BH110" i="7"/>
  <c r="DC14" i="12" s="1"/>
  <c r="BH126" i="7"/>
  <c r="DC24" i="13" s="1"/>
  <c r="BH142" i="7"/>
  <c r="DC15" i="9" s="1"/>
  <c r="BH158" i="7"/>
  <c r="DC32" i="10" s="1"/>
  <c r="BH174" i="7"/>
  <c r="BH194" i="7"/>
  <c r="BH210" i="7"/>
  <c r="DC24" i="12" s="1"/>
  <c r="BH226" i="7"/>
  <c r="DC29" i="12" s="1"/>
  <c r="BH250" i="7"/>
  <c r="BH270" i="7"/>
  <c r="DC57" i="13" s="1"/>
  <c r="BH286" i="7"/>
  <c r="DC49" i="11" s="1"/>
  <c r="BH306" i="7"/>
  <c r="DC49" i="10" s="1"/>
  <c r="BH322" i="7"/>
  <c r="DC69" i="13" s="1"/>
  <c r="BD16" i="7"/>
  <c r="CU2" i="10" s="1"/>
  <c r="BD32" i="7"/>
  <c r="CU4" i="12" s="1"/>
  <c r="BD48" i="7"/>
  <c r="CU9" i="13" s="1"/>
  <c r="BD68" i="7"/>
  <c r="CU16" i="10" s="1"/>
  <c r="BD84" i="7"/>
  <c r="BD100" i="7"/>
  <c r="CU21" i="10" s="1"/>
  <c r="BD116" i="7"/>
  <c r="CU15" i="12" s="1"/>
  <c r="BD140" i="7"/>
  <c r="CU28" i="13" s="1"/>
  <c r="BD156" i="7"/>
  <c r="CU34" i="13" s="1"/>
  <c r="BD176" i="7"/>
  <c r="BD196" i="7"/>
  <c r="CU43" i="13" s="1"/>
  <c r="BD216" i="7"/>
  <c r="CU37" i="10" s="1"/>
  <c r="BD236" i="7"/>
  <c r="CU30" i="9" s="1"/>
  <c r="BD260" i="7"/>
  <c r="CU33" i="12" s="1"/>
  <c r="BD280" i="7"/>
  <c r="CU47" i="11" s="1"/>
  <c r="BD304" i="7"/>
  <c r="CU66" i="13" s="1"/>
  <c r="BD328" i="7"/>
  <c r="CU38" i="12" s="1"/>
  <c r="AV18" i="7"/>
  <c r="AV138" i="7"/>
  <c r="CE29" i="10" s="1"/>
  <c r="AV230" i="7"/>
  <c r="CE43" i="11" s="1"/>
  <c r="AV314" i="7"/>
  <c r="AR20" i="7"/>
  <c r="BW2" i="13" s="1"/>
  <c r="AR40" i="7"/>
  <c r="AR64" i="7"/>
  <c r="BW5" i="9" s="1"/>
  <c r="AR80" i="7"/>
  <c r="BW13" i="13" s="1"/>
  <c r="AR96" i="7"/>
  <c r="BW20" i="10" s="1"/>
  <c r="AR116" i="7"/>
  <c r="BW15" i="12" s="1"/>
  <c r="AR140" i="7"/>
  <c r="BW28" i="13" s="1"/>
  <c r="AR168" i="7"/>
  <c r="AR184" i="7"/>
  <c r="BW41" i="13" s="1"/>
  <c r="AR200" i="7"/>
  <c r="BW27" i="9" s="1"/>
  <c r="AR216" i="7"/>
  <c r="BW37" i="10" s="1"/>
  <c r="AR256" i="7"/>
  <c r="BW32" i="12" s="1"/>
  <c r="AR296" i="7"/>
  <c r="BW62" i="13" s="1"/>
  <c r="AR332" i="7"/>
  <c r="AN34" i="7"/>
  <c r="BO5" i="13" s="1"/>
  <c r="AN78" i="7"/>
  <c r="AN142" i="7"/>
  <c r="BO15" i="9" s="1"/>
  <c r="AN270" i="7"/>
  <c r="BO57" i="13" s="1"/>
  <c r="AN334" i="7"/>
  <c r="BO54" i="10" s="1"/>
  <c r="AJ24" i="7"/>
  <c r="BG3" i="10" s="1"/>
  <c r="AJ48" i="7"/>
  <c r="BG9" i="13" s="1"/>
  <c r="AJ64" i="7"/>
  <c r="BG5" i="9" s="1"/>
  <c r="AJ80" i="7"/>
  <c r="BG13" i="13" s="1"/>
  <c r="AJ96" i="7"/>
  <c r="BG20" i="10" s="1"/>
  <c r="AJ112" i="7"/>
  <c r="AJ128" i="7"/>
  <c r="BG25" i="13" s="1"/>
  <c r="AJ144" i="7"/>
  <c r="AJ180" i="7"/>
  <c r="BG31" i="11" s="1"/>
  <c r="AJ208" i="7"/>
  <c r="BG38" i="11" s="1"/>
  <c r="AJ248" i="7"/>
  <c r="BG31" i="12" s="1"/>
  <c r="AJ284" i="7"/>
  <c r="BG46" i="10" s="1"/>
  <c r="BL280" i="7"/>
  <c r="DK47" i="11" s="1"/>
  <c r="BL296" i="7"/>
  <c r="DK62" i="13" s="1"/>
  <c r="BL308" i="7"/>
  <c r="DK50" i="10" s="1"/>
  <c r="BL324" i="7"/>
  <c r="DK48" i="9" s="1"/>
  <c r="BD12" i="7"/>
  <c r="BD160" i="7"/>
  <c r="CU19" i="12" s="1"/>
  <c r="AV70" i="7"/>
  <c r="CE11" i="12" s="1"/>
  <c r="AV94" i="7"/>
  <c r="CE9" i="9" s="1"/>
  <c r="AV102" i="7"/>
  <c r="CE22" i="10" s="1"/>
  <c r="AV118" i="7"/>
  <c r="CE16" i="12" s="1"/>
  <c r="AV134" i="7"/>
  <c r="CE24" i="11" s="1"/>
  <c r="AV186" i="7"/>
  <c r="CE42" i="13" s="1"/>
  <c r="AV238" i="7"/>
  <c r="AV246" i="7"/>
  <c r="ER37" i="7" s="1"/>
  <c r="AV258" i="7"/>
  <c r="CE42" i="10" s="1"/>
  <c r="AV274" i="7"/>
  <c r="CE38" i="9" s="1"/>
  <c r="AR12" i="7"/>
  <c r="AR44" i="7"/>
  <c r="BW8" i="12" s="1"/>
  <c r="AR128" i="7"/>
  <c r="BW25" i="13" s="1"/>
  <c r="AR220" i="7"/>
  <c r="BW46" i="13" s="1"/>
  <c r="AR248" i="7"/>
  <c r="BW31" i="12" s="1"/>
  <c r="AR272" i="7"/>
  <c r="BW36" i="12" s="1"/>
  <c r="AR304" i="7"/>
  <c r="BW66" i="13" s="1"/>
  <c r="AR328" i="7"/>
  <c r="BW38" i="12" s="1"/>
  <c r="AN22" i="7"/>
  <c r="BO3" i="11" s="1"/>
  <c r="AN50" i="7"/>
  <c r="BO6" i="11" s="1"/>
  <c r="AN58" i="7"/>
  <c r="BO10" i="12" s="1"/>
  <c r="AN70" i="7"/>
  <c r="BO11" i="12" s="1"/>
  <c r="AN98" i="7"/>
  <c r="BO11" i="9" s="1"/>
  <c r="AN106" i="7"/>
  <c r="BO23" i="10" s="1"/>
  <c r="AN118" i="7"/>
  <c r="BO16" i="12" s="1"/>
  <c r="AN138" i="7"/>
  <c r="BO29" i="10" s="1"/>
  <c r="AN166" i="7"/>
  <c r="BO28" i="11" s="1"/>
  <c r="AN182" i="7"/>
  <c r="BO35" i="10" s="1"/>
  <c r="AN198" i="7"/>
  <c r="BO26" i="9" s="1"/>
  <c r="AN214" i="7"/>
  <c r="BO27" i="12" s="1"/>
  <c r="AN230" i="7"/>
  <c r="BO43" i="11" s="1"/>
  <c r="AN246" i="7"/>
  <c r="BO37" i="14" s="1"/>
  <c r="AN290" i="7"/>
  <c r="BO50" i="11" s="1"/>
  <c r="AN310" i="7"/>
  <c r="AN330" i="7"/>
  <c r="BO57" i="11" s="1"/>
  <c r="AJ188" i="7"/>
  <c r="BL23" i="7"/>
  <c r="DK4" i="11" s="1"/>
  <c r="BL39" i="7"/>
  <c r="DK3" i="9" s="1"/>
  <c r="BL55" i="7"/>
  <c r="DK12" i="10" s="1"/>
  <c r="BL71" i="7"/>
  <c r="DK12" i="13" s="1"/>
  <c r="BL87" i="7"/>
  <c r="DK17" i="11" s="1"/>
  <c r="BL103" i="7"/>
  <c r="BL119" i="7"/>
  <c r="DK21" i="13" s="1"/>
  <c r="BL135" i="7"/>
  <c r="DK17" i="12" s="1"/>
  <c r="BL151" i="7"/>
  <c r="DK31" i="10" s="1"/>
  <c r="BL167" i="7"/>
  <c r="DK33" i="10" s="1"/>
  <c r="BL187" i="7"/>
  <c r="DK21" i="9" s="1"/>
  <c r="BL203" i="7"/>
  <c r="DK35" i="11" s="1"/>
  <c r="BL219" i="7"/>
  <c r="BL235" i="7"/>
  <c r="DK39" i="10" s="1"/>
  <c r="BL255" i="7"/>
  <c r="BL271" i="7"/>
  <c r="DK35" i="12" s="1"/>
  <c r="BL287" i="7"/>
  <c r="DK40" i="9" s="1"/>
  <c r="BH21" i="7"/>
  <c r="DC2" i="11" s="1"/>
  <c r="BH45" i="7"/>
  <c r="DC9" i="10" s="1"/>
  <c r="BH69" i="7"/>
  <c r="DC17" i="10" s="1"/>
  <c r="BH89" i="7"/>
  <c r="DC15" i="13" s="1"/>
  <c r="BH109" i="7"/>
  <c r="DC19" i="11" s="1"/>
  <c r="BH141" i="7"/>
  <c r="DC30" i="10" s="1"/>
  <c r="BH169" i="7"/>
  <c r="DC19" i="9" s="1"/>
  <c r="BH185" i="7"/>
  <c r="DC21" i="12" s="1"/>
  <c r="BH201" i="7"/>
  <c r="DC34" i="11" s="1"/>
  <c r="BH217" i="7"/>
  <c r="DC40" i="11" s="1"/>
  <c r="BH241" i="7"/>
  <c r="DC40" i="10" s="1"/>
  <c r="BH265" i="7"/>
  <c r="DC36" i="9" s="1"/>
  <c r="BH297" i="7"/>
  <c r="DC63" i="13" s="1"/>
  <c r="BD23" i="7"/>
  <c r="CU4" i="11" s="1"/>
  <c r="BD47" i="7"/>
  <c r="CU10" i="10" s="1"/>
  <c r="BD71" i="7"/>
  <c r="CU12" i="13" s="1"/>
  <c r="BD91" i="7"/>
  <c r="CU16" i="13" s="1"/>
  <c r="BD107" i="7"/>
  <c r="CU19" i="13" s="1"/>
  <c r="BD123" i="7"/>
  <c r="CU23" i="13" s="1"/>
  <c r="BD139" i="7"/>
  <c r="CU14" i="9" s="1"/>
  <c r="BD155" i="7"/>
  <c r="CU33" i="13" s="1"/>
  <c r="BD171" i="7"/>
  <c r="CU29" i="11" s="1"/>
  <c r="BD187" i="7"/>
  <c r="CU21" i="9" s="1"/>
  <c r="BD231" i="7"/>
  <c r="BD291" i="7"/>
  <c r="CU61" i="13" s="1"/>
  <c r="BD335" i="7"/>
  <c r="CU55" i="10" s="1"/>
  <c r="AV33" i="7"/>
  <c r="CE6" i="10" s="1"/>
  <c r="AV53" i="7"/>
  <c r="CE7" i="11" s="1"/>
  <c r="AV73" i="7"/>
  <c r="AV93" i="7"/>
  <c r="CE8" i="9" s="1"/>
  <c r="AV109" i="7"/>
  <c r="CE19" i="11" s="1"/>
  <c r="AV125" i="7"/>
  <c r="AV149" i="7"/>
  <c r="CE30" i="13" s="1"/>
  <c r="AV165" i="7"/>
  <c r="CE38" i="13" s="1"/>
  <c r="AV181" i="7"/>
  <c r="CE34" i="10" s="1"/>
  <c r="AV197" i="7"/>
  <c r="CE25" i="9" s="1"/>
  <c r="AV213" i="7"/>
  <c r="AV229" i="7"/>
  <c r="CE29" i="9" s="1"/>
  <c r="AV245" i="7"/>
  <c r="CE33" i="9" s="1"/>
  <c r="AV261" i="7"/>
  <c r="CE34" i="12" s="1"/>
  <c r="AV277" i="7"/>
  <c r="CE46" i="11" s="1"/>
  <c r="AV297" i="7"/>
  <c r="CE63" i="13" s="1"/>
  <c r="AV313" i="7"/>
  <c r="CE52" i="10" s="1"/>
  <c r="AV329" i="7"/>
  <c r="CE71" i="13" s="1"/>
  <c r="AR43" i="7"/>
  <c r="BW7" i="12" s="1"/>
  <c r="AR79" i="7"/>
  <c r="BW14" i="11" s="1"/>
  <c r="AR99" i="7"/>
  <c r="BW12" i="9" s="1"/>
  <c r="AR119" i="7"/>
  <c r="BW21" i="13" s="1"/>
  <c r="AR159" i="7"/>
  <c r="BW36" i="13" s="1"/>
  <c r="AR191" i="7"/>
  <c r="BW36" i="10" s="1"/>
  <c r="AR227" i="7"/>
  <c r="BW38" i="10" s="1"/>
  <c r="AR255" i="7"/>
  <c r="AR287" i="7"/>
  <c r="BW40" i="9" s="1"/>
  <c r="AR323" i="7"/>
  <c r="BW47" i="9" s="1"/>
  <c r="AN29" i="7"/>
  <c r="BO4" i="13" s="1"/>
  <c r="AN45" i="7"/>
  <c r="AN61" i="7"/>
  <c r="BO10" i="11" s="1"/>
  <c r="AN77" i="7"/>
  <c r="BO12" i="12" s="1"/>
  <c r="AN93" i="7"/>
  <c r="BO8" i="9" s="1"/>
  <c r="AN109" i="7"/>
  <c r="BO19" i="11" s="1"/>
  <c r="AN125" i="7"/>
  <c r="AN141" i="7"/>
  <c r="BO30" i="10" s="1"/>
  <c r="AN157" i="7"/>
  <c r="BO35" i="13" s="1"/>
  <c r="AN173" i="7"/>
  <c r="AN189" i="7"/>
  <c r="BO22" i="9" s="1"/>
  <c r="AN205" i="7"/>
  <c r="BO44" i="13" s="1"/>
  <c r="AN221" i="7"/>
  <c r="AN237" i="7"/>
  <c r="BO51" i="13" s="1"/>
  <c r="AN253" i="7"/>
  <c r="AN269" i="7"/>
  <c r="BO45" i="11" s="1"/>
  <c r="AN285" i="7"/>
  <c r="AN301" i="7"/>
  <c r="BO48" i="10" s="1"/>
  <c r="AN317" i="7"/>
  <c r="AN333" i="7"/>
  <c r="BO53" i="10" s="1"/>
  <c r="AJ35" i="7"/>
  <c r="BG7" i="10" s="1"/>
  <c r="AJ59" i="7"/>
  <c r="BG4" i="9" s="1"/>
  <c r="AJ79" i="7"/>
  <c r="BG14" i="11" s="1"/>
  <c r="AJ99" i="7"/>
  <c r="BG12" i="9" s="1"/>
  <c r="AJ123" i="7"/>
  <c r="BG23" i="13" s="1"/>
  <c r="AJ163" i="7"/>
  <c r="BG18" i="9" s="1"/>
  <c r="BL15" i="7"/>
  <c r="DK1" i="11" s="1"/>
  <c r="BH17" i="7"/>
  <c r="DC1" i="9" s="1"/>
  <c r="BH101" i="7"/>
  <c r="DC18" i="11" s="1"/>
  <c r="BH125" i="7"/>
  <c r="BH149" i="7"/>
  <c r="DC30" i="13" s="1"/>
  <c r="BH269" i="7"/>
  <c r="DC45" i="11" s="1"/>
  <c r="BH285" i="7"/>
  <c r="BH11" i="7"/>
  <c r="DC1" i="12" s="1"/>
  <c r="BD215" i="7"/>
  <c r="CU45" i="13" s="1"/>
  <c r="BD247" i="7"/>
  <c r="CU41" i="10" s="1"/>
  <c r="BD267" i="7"/>
  <c r="CU44" i="10" s="1"/>
  <c r="BD295" i="7"/>
  <c r="AV17" i="7"/>
  <c r="CE1" i="9" s="1"/>
  <c r="AV65" i="7"/>
  <c r="CE15" i="10" s="1"/>
  <c r="AV137" i="7"/>
  <c r="CE13" i="9" s="1"/>
  <c r="AV293" i="7"/>
  <c r="CE43" i="9" s="1"/>
  <c r="AR23" i="7"/>
  <c r="BW4" i="11" s="1"/>
  <c r="AR55" i="7"/>
  <c r="BW12" i="10" s="1"/>
  <c r="AR71" i="7"/>
  <c r="BW12" i="13" s="1"/>
  <c r="AR123" i="7"/>
  <c r="BW23" i="13" s="1"/>
  <c r="AR179" i="7"/>
  <c r="BW20" i="12" s="1"/>
  <c r="AR239" i="7"/>
  <c r="BW31" i="9" s="1"/>
  <c r="AR275" i="7"/>
  <c r="AR291" i="7"/>
  <c r="BW61" i="13" s="1"/>
  <c r="AR299" i="7"/>
  <c r="AR335" i="7"/>
  <c r="BW55" i="10" s="1"/>
  <c r="AN17" i="7"/>
  <c r="BO1" i="9" s="1"/>
  <c r="AJ39" i="7"/>
  <c r="BG3" i="9" s="1"/>
  <c r="AJ103" i="7"/>
  <c r="AJ167" i="7"/>
  <c r="BG33" i="10" s="1"/>
  <c r="AJ235" i="7"/>
  <c r="BG39" i="10" s="1"/>
  <c r="AJ283" i="7"/>
  <c r="BG39" i="9" s="1"/>
  <c r="AJ331" i="7"/>
  <c r="BG39" i="12" s="1"/>
  <c r="AJ207" i="7"/>
  <c r="BG37" i="11" s="1"/>
  <c r="AJ227" i="7"/>
  <c r="BG38" i="10" s="1"/>
  <c r="AJ239" i="7"/>
  <c r="BG31" i="9" s="1"/>
  <c r="AJ255" i="7"/>
  <c r="AJ275" i="7"/>
  <c r="AJ287" i="7"/>
  <c r="BG40" i="9" s="1"/>
  <c r="AJ295" i="7"/>
  <c r="AJ319" i="7"/>
  <c r="AJ335" i="7"/>
  <c r="BG55" i="10" s="1"/>
  <c r="CN5" i="10" a="1"/>
  <c r="CN5" i="10" s="1"/>
  <c r="AF280" i="7"/>
  <c r="AY47" i="11" s="1"/>
  <c r="AF320" i="7"/>
  <c r="AY68" i="13" s="1"/>
  <c r="AF328" i="7"/>
  <c r="AY38" i="12" s="1"/>
  <c r="X152" i="7"/>
  <c r="AI16" i="9" s="1"/>
  <c r="X212" i="7"/>
  <c r="AI26" i="12" s="1"/>
  <c r="X260" i="7"/>
  <c r="AI33" i="12" s="1"/>
  <c r="X268" i="7"/>
  <c r="AI37" i="9" s="1"/>
  <c r="X284" i="7"/>
  <c r="AI46" i="10" s="1"/>
  <c r="X308" i="7"/>
  <c r="AI50" i="10" s="1"/>
  <c r="X316" i="7"/>
  <c r="AI46" i="9" s="1"/>
  <c r="X332" i="7"/>
  <c r="H20" i="7"/>
  <c r="C2" i="13" s="1"/>
  <c r="H32" i="7"/>
  <c r="C4" i="12" s="1"/>
  <c r="H40" i="7"/>
  <c r="H52" i="7"/>
  <c r="C11" i="10" s="1"/>
  <c r="H64" i="7"/>
  <c r="C5" i="9" s="1"/>
  <c r="H72" i="7"/>
  <c r="C18" i="10" s="1"/>
  <c r="H80" i="7"/>
  <c r="C13" i="13" s="1"/>
  <c r="H88" i="7"/>
  <c r="C6" i="9" s="1"/>
  <c r="H96" i="7"/>
  <c r="C20" i="10" s="1"/>
  <c r="H104" i="7"/>
  <c r="C17" i="13" s="1"/>
  <c r="H116" i="7"/>
  <c r="C15" i="12" s="1"/>
  <c r="H128" i="7"/>
  <c r="C25" i="13" s="1"/>
  <c r="H136" i="7"/>
  <c r="C27" i="13" s="1"/>
  <c r="H148" i="7"/>
  <c r="H160" i="7"/>
  <c r="C19" i="12" s="1"/>
  <c r="H168" i="7"/>
  <c r="H180" i="7"/>
  <c r="C31" i="11" s="1"/>
  <c r="H188" i="7"/>
  <c r="H196" i="7"/>
  <c r="C43" i="13" s="1"/>
  <c r="H208" i="7"/>
  <c r="C38" i="11" s="1"/>
  <c r="H216" i="7"/>
  <c r="C37" i="10" s="1"/>
  <c r="H228" i="7"/>
  <c r="C48" i="13" s="1"/>
  <c r="H236" i="7"/>
  <c r="C30" i="9" s="1"/>
  <c r="H244" i="7"/>
  <c r="C52" i="13" s="1"/>
  <c r="H252" i="7"/>
  <c r="H260" i="7"/>
  <c r="C33" i="12" s="1"/>
  <c r="H268" i="7"/>
  <c r="C37" i="9" s="1"/>
  <c r="H276" i="7"/>
  <c r="C58" i="13" s="1"/>
  <c r="H284" i="7"/>
  <c r="C46" i="10" s="1"/>
  <c r="H292" i="7"/>
  <c r="C51" i="11" s="1"/>
  <c r="H300" i="7"/>
  <c r="C44" i="9" s="1"/>
  <c r="H308" i="7"/>
  <c r="C50" i="10" s="1"/>
  <c r="H324" i="7"/>
  <c r="C48" i="9" s="1"/>
  <c r="AF315" i="7"/>
  <c r="X35" i="7"/>
  <c r="AI7" i="10" s="1"/>
  <c r="X67" i="7"/>
  <c r="X91" i="7"/>
  <c r="AI16" i="13" s="1"/>
  <c r="X119" i="7"/>
  <c r="AI21" i="13" s="1"/>
  <c r="X147" i="7"/>
  <c r="X171" i="7"/>
  <c r="AI29" i="11" s="1"/>
  <c r="H31" i="7"/>
  <c r="C5" i="11" s="1"/>
  <c r="H159" i="7"/>
  <c r="C36" i="13" s="1"/>
  <c r="H271" i="7"/>
  <c r="C35" i="12" s="1"/>
  <c r="DT1" i="10" a="1"/>
  <c r="DT1" i="10" s="1"/>
  <c r="DV1" i="10" s="1"/>
  <c r="DT1" i="11" a="1"/>
  <c r="DT1" i="11" s="1"/>
  <c r="DV1" i="11" s="1"/>
  <c r="AF327" i="7"/>
  <c r="AY70" i="13" s="1"/>
  <c r="X31" i="7"/>
  <c r="AI5" i="11" s="1"/>
  <c r="X63" i="7"/>
  <c r="AI14" i="10" s="1"/>
  <c r="X79" i="7"/>
  <c r="AI14" i="11" s="1"/>
  <c r="X107" i="7"/>
  <c r="AI19" i="13" s="1"/>
  <c r="X127" i="7"/>
  <c r="X143" i="7"/>
  <c r="AI29" i="13" s="1"/>
  <c r="X159" i="7"/>
  <c r="AI36" i="13" s="1"/>
  <c r="X179" i="7"/>
  <c r="AI20" i="12" s="1"/>
  <c r="X191" i="7"/>
  <c r="AI36" i="10" s="1"/>
  <c r="X203" i="7"/>
  <c r="AI35" i="11" s="1"/>
  <c r="X211" i="7"/>
  <c r="AI25" i="12" s="1"/>
  <c r="X219" i="7"/>
  <c r="X227" i="7"/>
  <c r="AI38" i="10" s="1"/>
  <c r="X239" i="7"/>
  <c r="AI31" i="9" s="1"/>
  <c r="X255" i="7"/>
  <c r="X263" i="7"/>
  <c r="AI55" i="13" s="1"/>
  <c r="X271" i="7"/>
  <c r="AI35" i="12" s="1"/>
  <c r="X287" i="7"/>
  <c r="AI40" i="9" s="1"/>
  <c r="X295" i="7"/>
  <c r="X303" i="7"/>
  <c r="AI65" i="13" s="1"/>
  <c r="X319" i="7"/>
  <c r="X327" i="7"/>
  <c r="AI70" i="13" s="1"/>
  <c r="X335" i="7"/>
  <c r="AI55" i="10" s="1"/>
  <c r="H27" i="7"/>
  <c r="C5" i="10" s="1"/>
  <c r="H39" i="7"/>
  <c r="C3" i="9" s="1"/>
  <c r="H47" i="7"/>
  <c r="C10" i="10" s="1"/>
  <c r="H59" i="7"/>
  <c r="C4" i="9" s="1"/>
  <c r="H67" i="7"/>
  <c r="H75" i="7"/>
  <c r="H87" i="7"/>
  <c r="C17" i="11" s="1"/>
  <c r="H95" i="7"/>
  <c r="C10" i="9" s="1"/>
  <c r="H103" i="7"/>
  <c r="H111" i="7"/>
  <c r="H119" i="7"/>
  <c r="C21" i="13" s="1"/>
  <c r="H127" i="7"/>
  <c r="H135" i="7"/>
  <c r="C17" i="12" s="1"/>
  <c r="H147" i="7"/>
  <c r="H155" i="7"/>
  <c r="C33" i="13" s="1"/>
  <c r="H167" i="7"/>
  <c r="C33" i="10" s="1"/>
  <c r="H179" i="7"/>
  <c r="C20" i="12" s="1"/>
  <c r="H187" i="7"/>
  <c r="C21" i="9" s="1"/>
  <c r="H195" i="7"/>
  <c r="C24" i="9" s="1"/>
  <c r="H203" i="7"/>
  <c r="C35" i="11" s="1"/>
  <c r="H215" i="7"/>
  <c r="C45" i="13" s="1"/>
  <c r="H227" i="7"/>
  <c r="C38" i="10" s="1"/>
  <c r="H235" i="7"/>
  <c r="C39" i="10" s="1"/>
  <c r="H243" i="7"/>
  <c r="C44" i="11" s="1"/>
  <c r="H251" i="7"/>
  <c r="C34" i="9" s="1"/>
  <c r="H259" i="7"/>
  <c r="C53" i="13" s="1"/>
  <c r="H267" i="7"/>
  <c r="C44" i="10" s="1"/>
  <c r="H279" i="7"/>
  <c r="C45" i="10" s="1"/>
  <c r="H287" i="7"/>
  <c r="C40" i="9" s="1"/>
  <c r="H295" i="7"/>
  <c r="H303" i="7"/>
  <c r="C65" i="13" s="1"/>
  <c r="H311" i="7"/>
  <c r="C51" i="10" s="1"/>
  <c r="H319" i="7"/>
  <c r="H327" i="7"/>
  <c r="C70" i="13" s="1"/>
  <c r="H335" i="7"/>
  <c r="C55" i="10" s="1"/>
  <c r="CN1" i="13" a="1"/>
  <c r="CN1" i="13" s="1"/>
  <c r="CP1" i="13" s="1"/>
  <c r="AJ320" i="7"/>
  <c r="BG68" i="13" s="1"/>
  <c r="AF18" i="7"/>
  <c r="AF34" i="7"/>
  <c r="AY5" i="13" s="1"/>
  <c r="AF50" i="7"/>
  <c r="AY6" i="11" s="1"/>
  <c r="AF66" i="7"/>
  <c r="AY12" i="11" s="1"/>
  <c r="AF82" i="7"/>
  <c r="AY15" i="11" s="1"/>
  <c r="AF98" i="7"/>
  <c r="AY11" i="9" s="1"/>
  <c r="AF114" i="7"/>
  <c r="AY24" i="10" s="1"/>
  <c r="AF130" i="7"/>
  <c r="AY27" i="10" s="1"/>
  <c r="AF146" i="7"/>
  <c r="AY26" i="11" s="1"/>
  <c r="AB12" i="7"/>
  <c r="AB28" i="7"/>
  <c r="AQ3" i="13" s="1"/>
  <c r="AB44" i="7"/>
  <c r="AQ8" i="12" s="1"/>
  <c r="AB60" i="7"/>
  <c r="AQ9" i="11" s="1"/>
  <c r="AB76" i="7"/>
  <c r="AB92" i="7"/>
  <c r="AB112" i="7"/>
  <c r="AB128" i="7"/>
  <c r="AQ25" i="13" s="1"/>
  <c r="AB144" i="7"/>
  <c r="AB160" i="7"/>
  <c r="AQ19" i="12" s="1"/>
  <c r="AB176" i="7"/>
  <c r="AB192" i="7"/>
  <c r="AB208" i="7"/>
  <c r="AQ38" i="11" s="1"/>
  <c r="AB224" i="7"/>
  <c r="AQ42" i="11" s="1"/>
  <c r="AB240" i="7"/>
  <c r="AQ30" i="12" s="1"/>
  <c r="AB256" i="7"/>
  <c r="AQ32" i="12" s="1"/>
  <c r="AB272" i="7"/>
  <c r="AQ36" i="12" s="1"/>
  <c r="AB288" i="7"/>
  <c r="AQ41" i="9" s="1"/>
  <c r="AB304" i="7"/>
  <c r="AQ66" i="13" s="1"/>
  <c r="AB320" i="7"/>
  <c r="AQ68" i="13" s="1"/>
  <c r="AB336" i="7"/>
  <c r="AQ58" i="11" s="1"/>
  <c r="X26" i="7"/>
  <c r="AI4" i="10" s="1"/>
  <c r="X42" i="7"/>
  <c r="AI8" i="10" s="1"/>
  <c r="X58" i="7"/>
  <c r="AI10" i="12" s="1"/>
  <c r="X74" i="7"/>
  <c r="AI13" i="11" s="1"/>
  <c r="X90" i="7"/>
  <c r="AI7" i="9" s="1"/>
  <c r="H30" i="7"/>
  <c r="C3" i="12" s="1"/>
  <c r="H58" i="7"/>
  <c r="C10" i="12" s="1"/>
  <c r="H82" i="7"/>
  <c r="C15" i="11" s="1"/>
  <c r="H154" i="7"/>
  <c r="C32" i="13" s="1"/>
  <c r="H190" i="7"/>
  <c r="C32" i="11" s="1"/>
  <c r="H278" i="7"/>
  <c r="C59" i="13" s="1"/>
  <c r="H294" i="7"/>
  <c r="C52" i="11" s="1"/>
  <c r="H330" i="7"/>
  <c r="C57" i="11" s="1"/>
  <c r="AJ316" i="7"/>
  <c r="BG46" i="9" s="1"/>
  <c r="AJ336" i="7"/>
  <c r="BG58" i="11" s="1"/>
  <c r="AF162" i="7"/>
  <c r="AY37" i="13" s="1"/>
  <c r="AF178" i="7"/>
  <c r="AF194" i="7"/>
  <c r="AF210" i="7"/>
  <c r="AY24" i="12" s="1"/>
  <c r="AF226" i="7"/>
  <c r="AY29" i="12" s="1"/>
  <c r="AF242" i="7"/>
  <c r="AY32" i="9" s="1"/>
  <c r="AF258" i="7"/>
  <c r="AY42" i="10" s="1"/>
  <c r="AF274" i="7"/>
  <c r="AY38" i="9" s="1"/>
  <c r="AF290" i="7"/>
  <c r="AY50" i="11" s="1"/>
  <c r="AF306" i="7"/>
  <c r="AY49" i="10" s="1"/>
  <c r="AF314" i="7"/>
  <c r="AF322" i="7"/>
  <c r="AY69" i="13" s="1"/>
  <c r="X98" i="7"/>
  <c r="AI11" i="9" s="1"/>
  <c r="X114" i="7"/>
  <c r="AI24" i="10" s="1"/>
  <c r="X130" i="7"/>
  <c r="AI27" i="10" s="1"/>
  <c r="X146" i="7"/>
  <c r="AI26" i="11" s="1"/>
  <c r="X254" i="7"/>
  <c r="X270" i="7"/>
  <c r="AI57" i="13" s="1"/>
  <c r="X286" i="7"/>
  <c r="AI49" i="11" s="1"/>
  <c r="X302" i="7"/>
  <c r="AI64" i="13" s="1"/>
  <c r="X318" i="7"/>
  <c r="X334" i="7"/>
  <c r="AI54" i="10" s="1"/>
  <c r="H22" i="7"/>
  <c r="C3" i="11" s="1"/>
  <c r="H38" i="7"/>
  <c r="C6" i="13" s="1"/>
  <c r="H54" i="7"/>
  <c r="C11" i="13" s="1"/>
  <c r="H78" i="7"/>
  <c r="H90" i="7"/>
  <c r="C7" i="9" s="1"/>
  <c r="H98" i="7"/>
  <c r="C11" i="9" s="1"/>
  <c r="H106" i="7"/>
  <c r="C23" i="10" s="1"/>
  <c r="H118" i="7"/>
  <c r="C16" i="12" s="1"/>
  <c r="H130" i="7"/>
  <c r="C27" i="10" s="1"/>
  <c r="H138" i="7"/>
  <c r="C29" i="10" s="1"/>
  <c r="H150" i="7"/>
  <c r="C31" i="13" s="1"/>
  <c r="H166" i="7"/>
  <c r="C28" i="11" s="1"/>
  <c r="H178" i="7"/>
  <c r="H194" i="7"/>
  <c r="H202" i="7"/>
  <c r="C22" i="12" s="1"/>
  <c r="H210" i="7"/>
  <c r="C24" i="12" s="1"/>
  <c r="H218" i="7"/>
  <c r="C41" i="11" s="1"/>
  <c r="H226" i="7"/>
  <c r="C29" i="12" s="1"/>
  <c r="H234" i="7"/>
  <c r="C50" i="13" s="1"/>
  <c r="H242" i="7"/>
  <c r="C32" i="9" s="1"/>
  <c r="H250" i="7"/>
  <c r="H258" i="7"/>
  <c r="C42" i="10" s="1"/>
  <c r="H298" i="7"/>
  <c r="C47" i="10" s="1"/>
  <c r="H310" i="7"/>
  <c r="H318" i="7"/>
  <c r="H13" i="7"/>
  <c r="C1" i="10" s="1"/>
  <c r="CN55" i="11" a="1"/>
  <c r="CN55" i="11" s="1"/>
  <c r="CN8" i="11" a="1"/>
  <c r="CN8" i="11" s="1"/>
  <c r="CN24" i="11" a="1"/>
  <c r="CN24" i="11" s="1"/>
  <c r="CN40" i="11" a="1"/>
  <c r="CN40" i="11" s="1"/>
  <c r="CN56" i="11" a="1"/>
  <c r="CN56" i="11" s="1"/>
  <c r="CN17" i="11" a="1"/>
  <c r="CN17" i="11" s="1"/>
  <c r="CN33" i="11" a="1"/>
  <c r="CN33" i="11" s="1"/>
  <c r="CN49" i="11" a="1"/>
  <c r="CN49" i="11" s="1"/>
  <c r="CN6" i="11" a="1"/>
  <c r="CN6" i="11" s="1"/>
  <c r="CN22" i="11" a="1"/>
  <c r="CN22" i="11" s="1"/>
  <c r="CN38" i="11" a="1"/>
  <c r="CN38" i="11" s="1"/>
  <c r="CN54" i="11" a="1"/>
  <c r="CN54" i="11" s="1"/>
  <c r="CN11" i="11" a="1"/>
  <c r="CN11" i="11" s="1"/>
  <c r="CN27" i="11" a="1"/>
  <c r="CN27" i="11" s="1"/>
  <c r="CN43" i="11" a="1"/>
  <c r="CN43" i="11" s="1"/>
  <c r="CN4" i="11" a="1"/>
  <c r="CN4" i="11" s="1"/>
  <c r="CN20" i="11" a="1"/>
  <c r="CN20" i="11" s="1"/>
  <c r="CN36" i="11" a="1"/>
  <c r="CN36" i="11" s="1"/>
  <c r="CN52" i="11" a="1"/>
  <c r="CN52" i="11" s="1"/>
  <c r="CN13" i="11" a="1"/>
  <c r="CN13" i="11" s="1"/>
  <c r="CN29" i="11" a="1"/>
  <c r="CN29" i="11" s="1"/>
  <c r="CN45" i="11" a="1"/>
  <c r="CN45" i="11" s="1"/>
  <c r="CN2" i="11" a="1"/>
  <c r="CN2" i="11" s="1"/>
  <c r="CN18" i="11" a="1"/>
  <c r="CN18" i="11" s="1"/>
  <c r="CN34" i="11" a="1"/>
  <c r="CN34" i="11" s="1"/>
  <c r="CN50" i="11" a="1"/>
  <c r="CN50" i="11" s="1"/>
  <c r="CN7" i="11" a="1"/>
  <c r="CN7" i="11" s="1"/>
  <c r="CN23" i="11" a="1"/>
  <c r="CN23" i="11" s="1"/>
  <c r="CN39" i="11" a="1"/>
  <c r="CN39" i="11" s="1"/>
  <c r="CN16" i="11" a="1"/>
  <c r="CN16" i="11" s="1"/>
  <c r="CN32" i="11" a="1"/>
  <c r="CN32" i="11" s="1"/>
  <c r="CN48" i="11" a="1"/>
  <c r="CN48" i="11" s="1"/>
  <c r="CN9" i="11" a="1"/>
  <c r="CN9" i="11" s="1"/>
  <c r="CN25" i="11" a="1"/>
  <c r="CN25" i="11" s="1"/>
  <c r="CN41" i="11" a="1"/>
  <c r="CN41" i="11" s="1"/>
  <c r="CN57" i="11" a="1"/>
  <c r="CN57" i="11" s="1"/>
  <c r="CN14" i="11" a="1"/>
  <c r="CN14" i="11" s="1"/>
  <c r="CN30" i="11" a="1"/>
  <c r="CN30" i="11" s="1"/>
  <c r="CN46" i="11" a="1"/>
  <c r="CN46" i="11" s="1"/>
  <c r="CN3" i="11" a="1"/>
  <c r="CN3" i="11" s="1"/>
  <c r="CN19" i="11" a="1"/>
  <c r="CN19" i="11" s="1"/>
  <c r="CN35" i="11" a="1"/>
  <c r="CN35" i="11" s="1"/>
  <c r="CN51" i="11" a="1"/>
  <c r="CN51" i="11" s="1"/>
  <c r="CN1" i="11" a="1"/>
  <c r="CN1" i="11" s="1"/>
  <c r="CN12" i="11" a="1"/>
  <c r="CN12" i="11" s="1"/>
  <c r="CN28" i="11" a="1"/>
  <c r="CN28" i="11" s="1"/>
  <c r="CN44" i="11" a="1"/>
  <c r="CN44" i="11" s="1"/>
  <c r="CN5" i="11" a="1"/>
  <c r="CN5" i="11" s="1"/>
  <c r="CP5" i="11" s="1"/>
  <c r="CN21" i="11" a="1"/>
  <c r="CN21" i="11" s="1"/>
  <c r="CN37" i="11" a="1"/>
  <c r="CN37" i="11" s="1"/>
  <c r="CN53" i="11" a="1"/>
  <c r="CN53" i="11" s="1"/>
  <c r="CN10" i="11" a="1"/>
  <c r="CN10" i="11" s="1"/>
  <c r="CP10" i="11" s="1"/>
  <c r="CN26" i="11" a="1"/>
  <c r="CN26" i="11" s="1"/>
  <c r="CN42" i="11" a="1"/>
  <c r="CN42" i="11" s="1"/>
  <c r="CN58" i="11" a="1"/>
  <c r="CN58" i="11" s="1"/>
  <c r="CN15" i="11" a="1"/>
  <c r="CN15" i="11" s="1"/>
  <c r="CP15" i="11" s="1"/>
  <c r="CN31" i="11" a="1"/>
  <c r="CN31" i="11" s="1"/>
  <c r="CN47" i="11" a="1"/>
  <c r="CN47" i="11" s="1"/>
  <c r="H12" i="7"/>
  <c r="CN68" i="13" a="1"/>
  <c r="CN68" i="13" s="1"/>
  <c r="CN5" i="13" a="1"/>
  <c r="CN5" i="13" s="1"/>
  <c r="CN21" i="13" a="1"/>
  <c r="CN21" i="13" s="1"/>
  <c r="CP21" i="13" s="1"/>
  <c r="CN37" i="13" a="1"/>
  <c r="CN37" i="13" s="1"/>
  <c r="CN53" i="13" a="1"/>
  <c r="CN53" i="13" s="1"/>
  <c r="CN69" i="13" a="1"/>
  <c r="CN69" i="13" s="1"/>
  <c r="CP69" i="13" s="1"/>
  <c r="CN14" i="13" a="1"/>
  <c r="CN14" i="13" s="1"/>
  <c r="CP14" i="13" s="1"/>
  <c r="CN30" i="13" a="1"/>
  <c r="CN30" i="13" s="1"/>
  <c r="CN46" i="13" a="1"/>
  <c r="CN46" i="13" s="1"/>
  <c r="CN62" i="13" a="1"/>
  <c r="CN62" i="13" s="1"/>
  <c r="CN7" i="13" a="1"/>
  <c r="CN7" i="13" s="1"/>
  <c r="CP7" i="13" s="1"/>
  <c r="CN23" i="13" a="1"/>
  <c r="CN23" i="13" s="1"/>
  <c r="CN39" i="13" a="1"/>
  <c r="CN39" i="13" s="1"/>
  <c r="CN55" i="13" a="1"/>
  <c r="CN55" i="13" s="1"/>
  <c r="CN71" i="13" a="1"/>
  <c r="CN71" i="13" s="1"/>
  <c r="CP71" i="13" s="1"/>
  <c r="CN16" i="13" a="1"/>
  <c r="CN16" i="13" s="1"/>
  <c r="CN32" i="13" a="1"/>
  <c r="CN32" i="13" s="1"/>
  <c r="CN48" i="13" a="1"/>
  <c r="CN48" i="13" s="1"/>
  <c r="CN64" i="13" a="1"/>
  <c r="CN64" i="13" s="1"/>
  <c r="CP64" i="13" s="1"/>
  <c r="CN17" i="13" a="1"/>
  <c r="CN17" i="13" s="1"/>
  <c r="CN33" i="13" a="1"/>
  <c r="CN33" i="13" s="1"/>
  <c r="CN49" i="13" a="1"/>
  <c r="CN49" i="13" s="1"/>
  <c r="CN65" i="13" a="1"/>
  <c r="CN65" i="13" s="1"/>
  <c r="CP65" i="13" s="1"/>
  <c r="CN10" i="13" a="1"/>
  <c r="CN10" i="13" s="1"/>
  <c r="CN26" i="13" a="1"/>
  <c r="CN26" i="13" s="1"/>
  <c r="CN42" i="13" a="1"/>
  <c r="CN42" i="13" s="1"/>
  <c r="CN58" i="13" a="1"/>
  <c r="CN58" i="13" s="1"/>
  <c r="CP58" i="13" s="1"/>
  <c r="CN3" i="13" a="1"/>
  <c r="CN3" i="13" s="1"/>
  <c r="CN19" i="13" a="1"/>
  <c r="CN19" i="13" s="1"/>
  <c r="CN35" i="13" a="1"/>
  <c r="CN35" i="13" s="1"/>
  <c r="CN51" i="13" a="1"/>
  <c r="CN51" i="13" s="1"/>
  <c r="CP51" i="13" s="1"/>
  <c r="CN67" i="13" a="1"/>
  <c r="CN67" i="13" s="1"/>
  <c r="CN12" i="13" a="1"/>
  <c r="CN12" i="13" s="1"/>
  <c r="CN28" i="13" a="1"/>
  <c r="CN28" i="13" s="1"/>
  <c r="CN44" i="13" a="1"/>
  <c r="CN44" i="13" s="1"/>
  <c r="CP44" i="13" s="1"/>
  <c r="CN60" i="13" a="1"/>
  <c r="CN60" i="13" s="1"/>
  <c r="CN13" i="13" a="1"/>
  <c r="CN13" i="13" s="1"/>
  <c r="CN29" i="13" a="1"/>
  <c r="CN29" i="13" s="1"/>
  <c r="CP29" i="13" s="1"/>
  <c r="CN45" i="13" a="1"/>
  <c r="CN45" i="13" s="1"/>
  <c r="CP45" i="13" s="1"/>
  <c r="CN61" i="13" a="1"/>
  <c r="CN61" i="13" s="1"/>
  <c r="CN6" i="13" a="1"/>
  <c r="CN6" i="13" s="1"/>
  <c r="CN22" i="13" a="1"/>
  <c r="CN22" i="13" s="1"/>
  <c r="CP22" i="13" s="1"/>
  <c r="CN38" i="13" a="1"/>
  <c r="CN38" i="13" s="1"/>
  <c r="CP38" i="13" s="1"/>
  <c r="CN54" i="13" a="1"/>
  <c r="CN54" i="13" s="1"/>
  <c r="CN70" i="13" a="1"/>
  <c r="CN70" i="13" s="1"/>
  <c r="CN15" i="13" a="1"/>
  <c r="CN15" i="13" s="1"/>
  <c r="CP15" i="13" s="1"/>
  <c r="CN31" i="13" a="1"/>
  <c r="CN31" i="13" s="1"/>
  <c r="CP31" i="13" s="1"/>
  <c r="CN47" i="13" a="1"/>
  <c r="CN47" i="13" s="1"/>
  <c r="CN63" i="13" a="1"/>
  <c r="CN63" i="13" s="1"/>
  <c r="CN8" i="13" a="1"/>
  <c r="CN8" i="13" s="1"/>
  <c r="CP8" i="13" s="1"/>
  <c r="CN24" i="13" a="1"/>
  <c r="CN24" i="13" s="1"/>
  <c r="CP24" i="13" s="1"/>
  <c r="CN40" i="13" a="1"/>
  <c r="CN40" i="13" s="1"/>
  <c r="CN56" i="13" a="1"/>
  <c r="CN56" i="13" s="1"/>
  <c r="CN9" i="13" a="1"/>
  <c r="CN9" i="13" s="1"/>
  <c r="CP9" i="13" s="1"/>
  <c r="CN25" i="13" a="1"/>
  <c r="CN25" i="13" s="1"/>
  <c r="CP25" i="13" s="1"/>
  <c r="CN41" i="13" a="1"/>
  <c r="CN41" i="13" s="1"/>
  <c r="CN57" i="13" a="1"/>
  <c r="CN57" i="13" s="1"/>
  <c r="CN2" i="13" a="1"/>
  <c r="CN2" i="13" s="1"/>
  <c r="CP2" i="13" s="1"/>
  <c r="CN18" i="13" a="1"/>
  <c r="CN18" i="13" s="1"/>
  <c r="CP18" i="13" s="1"/>
  <c r="CN34" i="13" a="1"/>
  <c r="CN34" i="13" s="1"/>
  <c r="CN50" i="13" a="1"/>
  <c r="CN50" i="13" s="1"/>
  <c r="CN66" i="13" a="1"/>
  <c r="CN66" i="13" s="1"/>
  <c r="CP66" i="13" s="1"/>
  <c r="CN11" i="13" a="1"/>
  <c r="CN11" i="13" s="1"/>
  <c r="CP11" i="13" s="1"/>
  <c r="CN27" i="13" a="1"/>
  <c r="CN27" i="13" s="1"/>
  <c r="CP27" i="13" s="1"/>
  <c r="CN43" i="13" a="1"/>
  <c r="CN43" i="13" s="1"/>
  <c r="CP43" i="13" s="1"/>
  <c r="CN59" i="13" a="1"/>
  <c r="CN59" i="13" s="1"/>
  <c r="CP59" i="13" s="1"/>
  <c r="CN4" i="13" a="1"/>
  <c r="CN4" i="13" s="1"/>
  <c r="CP4" i="13" s="1"/>
  <c r="CN20" i="13" a="1"/>
  <c r="CN20" i="13" s="1"/>
  <c r="CP20" i="13" s="1"/>
  <c r="CN36" i="13" a="1"/>
  <c r="CN36" i="13" s="1"/>
  <c r="CP36" i="13" s="1"/>
  <c r="CN52" i="13" a="1"/>
  <c r="CN52" i="13" s="1"/>
  <c r="CP52" i="13" s="1"/>
  <c r="DT13" i="12" a="1"/>
  <c r="DT13" i="12" s="1"/>
  <c r="DT29" i="12" a="1"/>
  <c r="DT29" i="12" s="1"/>
  <c r="DT2" i="12" a="1"/>
  <c r="DT2" i="12" s="1"/>
  <c r="DT18" i="12" a="1"/>
  <c r="DT18" i="12" s="1"/>
  <c r="DT34" i="12" a="1"/>
  <c r="DT34" i="12" s="1"/>
  <c r="DT11" i="12" a="1"/>
  <c r="DT11" i="12" s="1"/>
  <c r="DT27" i="12" a="1"/>
  <c r="DT27" i="12" s="1"/>
  <c r="DT4" i="12" a="1"/>
  <c r="DT4" i="12" s="1"/>
  <c r="DT20" i="12" a="1"/>
  <c r="DT20" i="12" s="1"/>
  <c r="DT9" i="12" a="1"/>
  <c r="DT9" i="12" s="1"/>
  <c r="DT25" i="12" a="1"/>
  <c r="DT25" i="12" s="1"/>
  <c r="DT1" i="12" a="1"/>
  <c r="DT1" i="12" s="1"/>
  <c r="DT14" i="12" a="1"/>
  <c r="DT14" i="12" s="1"/>
  <c r="DT30" i="12" a="1"/>
  <c r="DT30" i="12" s="1"/>
  <c r="DT7" i="12" a="1"/>
  <c r="DT7" i="12" s="1"/>
  <c r="DT23" i="12" a="1"/>
  <c r="DT23" i="12" s="1"/>
  <c r="DT39" i="12" a="1"/>
  <c r="DT39" i="12" s="1"/>
  <c r="DV39" i="12" s="1"/>
  <c r="DT16" i="12" a="1"/>
  <c r="DT16" i="12" s="1"/>
  <c r="DT32" i="12" a="1"/>
  <c r="DT32" i="12" s="1"/>
  <c r="DT5" i="12" a="1"/>
  <c r="DT5" i="12" s="1"/>
  <c r="DT21" i="12" a="1"/>
  <c r="DT21" i="12" s="1"/>
  <c r="DT37" i="12" a="1"/>
  <c r="DT37" i="12" s="1"/>
  <c r="DV37" i="12" s="1"/>
  <c r="DT10" i="12" a="1"/>
  <c r="DT10" i="12" s="1"/>
  <c r="DT26" i="12" a="1"/>
  <c r="DT26" i="12" s="1"/>
  <c r="DV26" i="12" s="1"/>
  <c r="DT3" i="12" a="1"/>
  <c r="DT3" i="12" s="1"/>
  <c r="DT19" i="12" a="1"/>
  <c r="DT19" i="12" s="1"/>
  <c r="DT35" i="12" a="1"/>
  <c r="DT35" i="12" s="1"/>
  <c r="DT12" i="12" a="1"/>
  <c r="DT12" i="12" s="1"/>
  <c r="DV12" i="12" s="1"/>
  <c r="DT28" i="12" a="1"/>
  <c r="DT28" i="12" s="1"/>
  <c r="DT17" i="12" a="1"/>
  <c r="DT17" i="12" s="1"/>
  <c r="DT33" i="12" a="1"/>
  <c r="DT33" i="12" s="1"/>
  <c r="DT6" i="12" a="1"/>
  <c r="DT6" i="12" s="1"/>
  <c r="DV6" i="12" s="1"/>
  <c r="DT22" i="12" a="1"/>
  <c r="DT22" i="12" s="1"/>
  <c r="DT38" i="12" a="1"/>
  <c r="DT38" i="12" s="1"/>
  <c r="DV38" i="12" s="1"/>
  <c r="DT15" i="12" a="1"/>
  <c r="DT15" i="12" s="1"/>
  <c r="DT31" i="12" a="1"/>
  <c r="DT31" i="12" s="1"/>
  <c r="DV31" i="12" s="1"/>
  <c r="DT8" i="12" a="1"/>
  <c r="DT8" i="12" s="1"/>
  <c r="DT24" i="12" a="1"/>
  <c r="DT24" i="12" s="1"/>
  <c r="P35" i="7"/>
  <c r="S7" i="10" s="1"/>
  <c r="P51" i="7"/>
  <c r="S10" i="13" s="1"/>
  <c r="P67" i="7"/>
  <c r="P87" i="7"/>
  <c r="S17" i="11" s="1"/>
  <c r="P115" i="7"/>
  <c r="S20" i="13" s="1"/>
  <c r="P147" i="7"/>
  <c r="AN16" i="7"/>
  <c r="BO2" i="10" s="1"/>
  <c r="AN32" i="7"/>
  <c r="BO4" i="12" s="1"/>
  <c r="AN48" i="7"/>
  <c r="BO9" i="13" s="1"/>
  <c r="AN64" i="7"/>
  <c r="BO5" i="9" s="1"/>
  <c r="AN80" i="7"/>
  <c r="BO13" i="13" s="1"/>
  <c r="AN96" i="7"/>
  <c r="BO20" i="10" s="1"/>
  <c r="AN112" i="7"/>
  <c r="AN128" i="7"/>
  <c r="BO25" i="13" s="1"/>
  <c r="AN144" i="7"/>
  <c r="AN160" i="7"/>
  <c r="BO19" i="12" s="1"/>
  <c r="AN176" i="7"/>
  <c r="AN192" i="7"/>
  <c r="AN208" i="7"/>
  <c r="BO38" i="11" s="1"/>
  <c r="AN228" i="7"/>
  <c r="BO48" i="13" s="1"/>
  <c r="AN244" i="7"/>
  <c r="BO52" i="13" s="1"/>
  <c r="AN264" i="7"/>
  <c r="BO43" i="10" s="1"/>
  <c r="AN280" i="7"/>
  <c r="BO47" i="11" s="1"/>
  <c r="AN300" i="7"/>
  <c r="BO44" i="9" s="1"/>
  <c r="AN316" i="7"/>
  <c r="BO46" i="9" s="1"/>
  <c r="AN336" i="7"/>
  <c r="BO58" i="11" s="1"/>
  <c r="BL98" i="7"/>
  <c r="DK11" i="9" s="1"/>
  <c r="BL106" i="7"/>
  <c r="DK23" i="10" s="1"/>
  <c r="BL122" i="7"/>
  <c r="DK26" i="10" s="1"/>
  <c r="BL154" i="7"/>
  <c r="DK32" i="13" s="1"/>
  <c r="BL170" i="7"/>
  <c r="DK39" i="13" s="1"/>
  <c r="BL194" i="7"/>
  <c r="BL218" i="7"/>
  <c r="DK41" i="11" s="1"/>
  <c r="BL226" i="7"/>
  <c r="DK29" i="12" s="1"/>
  <c r="BL294" i="7"/>
  <c r="DK52" i="11" s="1"/>
  <c r="BL310" i="7"/>
  <c r="BL326" i="7"/>
  <c r="DK37" i="12" s="1"/>
  <c r="BH44" i="7"/>
  <c r="DC8" i="12" s="1"/>
  <c r="BH80" i="7"/>
  <c r="DC13" i="13" s="1"/>
  <c r="BH152" i="7"/>
  <c r="DC16" i="9" s="1"/>
  <c r="BH196" i="7"/>
  <c r="DC43" i="13" s="1"/>
  <c r="BH208" i="7"/>
  <c r="DC38" i="11" s="1"/>
  <c r="BH232" i="7"/>
  <c r="BH240" i="7"/>
  <c r="DC30" i="12" s="1"/>
  <c r="BH296" i="7"/>
  <c r="DC62" i="13" s="1"/>
  <c r="BH308" i="7"/>
  <c r="DC50" i="10" s="1"/>
  <c r="BH324" i="7"/>
  <c r="DC48" i="9" s="1"/>
  <c r="BD98" i="7"/>
  <c r="CU11" i="9" s="1"/>
  <c r="BD122" i="7"/>
  <c r="CU26" i="10" s="1"/>
  <c r="BD130" i="7"/>
  <c r="CU27" i="10" s="1"/>
  <c r="BD170" i="7"/>
  <c r="CU39" i="13" s="1"/>
  <c r="BD194" i="7"/>
  <c r="BD210" i="7"/>
  <c r="CU24" i="12" s="1"/>
  <c r="BD226" i="7"/>
  <c r="CU29" i="12" s="1"/>
  <c r="BD250" i="7"/>
  <c r="BD258" i="7"/>
  <c r="CU42" i="10" s="1"/>
  <c r="BD266" i="7"/>
  <c r="CU56" i="13" s="1"/>
  <c r="BD310" i="7"/>
  <c r="BD326" i="7"/>
  <c r="CU37" i="12" s="1"/>
  <c r="AN260" i="7"/>
  <c r="BO33" i="12" s="1"/>
  <c r="BL25" i="7"/>
  <c r="DK2" i="9" s="1"/>
  <c r="BL45" i="7"/>
  <c r="DK9" i="10" s="1"/>
  <c r="BL61" i="7"/>
  <c r="DK10" i="11" s="1"/>
  <c r="BL81" i="7"/>
  <c r="DK19" i="10" s="1"/>
  <c r="BL101" i="7"/>
  <c r="DK18" i="11" s="1"/>
  <c r="BL117" i="7"/>
  <c r="DK20" i="11" s="1"/>
  <c r="BL133" i="7"/>
  <c r="DK23" i="11" s="1"/>
  <c r="BL161" i="7"/>
  <c r="DK17" i="9" s="1"/>
  <c r="BL177" i="7"/>
  <c r="BL201" i="7"/>
  <c r="DK34" i="11" s="1"/>
  <c r="BL217" i="7"/>
  <c r="DK40" i="11" s="1"/>
  <c r="BL233" i="7"/>
  <c r="DK49" i="13" s="1"/>
  <c r="BL249" i="7"/>
  <c r="BL269" i="7"/>
  <c r="DK45" i="11" s="1"/>
  <c r="BL305" i="7"/>
  <c r="DK53" i="11" s="1"/>
  <c r="BL325" i="7"/>
  <c r="DK56" i="11" s="1"/>
  <c r="BH175" i="7"/>
  <c r="DC40" i="13" s="1"/>
  <c r="BH299" i="7"/>
  <c r="BH331" i="7"/>
  <c r="DC39" i="12" s="1"/>
  <c r="BD33" i="7"/>
  <c r="CU6" i="10" s="1"/>
  <c r="BD49" i="7"/>
  <c r="CU9" i="12" s="1"/>
  <c r="BD65" i="7"/>
  <c r="CU15" i="10" s="1"/>
  <c r="BD81" i="7"/>
  <c r="CU19" i="10" s="1"/>
  <c r="BD101" i="7"/>
  <c r="CU18" i="11" s="1"/>
  <c r="BD117" i="7"/>
  <c r="CU20" i="11" s="1"/>
  <c r="BD133" i="7"/>
  <c r="CU23" i="11" s="1"/>
  <c r="BD149" i="7"/>
  <c r="CU30" i="13" s="1"/>
  <c r="BD165" i="7"/>
  <c r="CU38" i="13" s="1"/>
  <c r="BD181" i="7"/>
  <c r="CU34" i="10" s="1"/>
  <c r="BD197" i="7"/>
  <c r="CU25" i="9" s="1"/>
  <c r="BD213" i="7"/>
  <c r="BD229" i="7"/>
  <c r="CU29" i="9" s="1"/>
  <c r="BD245" i="7"/>
  <c r="CU33" i="9" s="1"/>
  <c r="BD261" i="7"/>
  <c r="CU34" i="12" s="1"/>
  <c r="BD277" i="7"/>
  <c r="CU46" i="11" s="1"/>
  <c r="BD297" i="7"/>
  <c r="CU63" i="13" s="1"/>
  <c r="BD313" i="7"/>
  <c r="CU52" i="10" s="1"/>
  <c r="BD333" i="7"/>
  <c r="CU53" i="10" s="1"/>
  <c r="AV35" i="7"/>
  <c r="CE7" i="10" s="1"/>
  <c r="AV51" i="7"/>
  <c r="CE10" i="13" s="1"/>
  <c r="AV67" i="7"/>
  <c r="AV83" i="7"/>
  <c r="CE14" i="13" s="1"/>
  <c r="AV99" i="7"/>
  <c r="CE12" i="9" s="1"/>
  <c r="AV115" i="7"/>
  <c r="CE20" i="13" s="1"/>
  <c r="AV131" i="7"/>
  <c r="CE26" i="13" s="1"/>
  <c r="AV147" i="7"/>
  <c r="AV187" i="7"/>
  <c r="CE21" i="9" s="1"/>
  <c r="AV219" i="7"/>
  <c r="AV259" i="7"/>
  <c r="CE53" i="13" s="1"/>
  <c r="AV287" i="7"/>
  <c r="CE40" i="9" s="1"/>
  <c r="AV327" i="7"/>
  <c r="CE70" i="13" s="1"/>
  <c r="AR29" i="7"/>
  <c r="BW4" i="13" s="1"/>
  <c r="AR49" i="7"/>
  <c r="BW9" i="12" s="1"/>
  <c r="AR69" i="7"/>
  <c r="BW17" i="10" s="1"/>
  <c r="AR89" i="7"/>
  <c r="BW15" i="13" s="1"/>
  <c r="AR105" i="7"/>
  <c r="BW18" i="13" s="1"/>
  <c r="AR121" i="7"/>
  <c r="BW22" i="13" s="1"/>
  <c r="AR141" i="7"/>
  <c r="BW30" i="10" s="1"/>
  <c r="AR157" i="7"/>
  <c r="BW35" i="13" s="1"/>
  <c r="AR173" i="7"/>
  <c r="AR189" i="7"/>
  <c r="BW22" i="9" s="1"/>
  <c r="AR205" i="7"/>
  <c r="BW44" i="13" s="1"/>
  <c r="AR221" i="7"/>
  <c r="AR237" i="7"/>
  <c r="BW51" i="13" s="1"/>
  <c r="AR253" i="7"/>
  <c r="AR269" i="7"/>
  <c r="BW45" i="11" s="1"/>
  <c r="AR285" i="7"/>
  <c r="AR305" i="7"/>
  <c r="BW53" i="11" s="1"/>
  <c r="AN27" i="7"/>
  <c r="BO5" i="10" s="1"/>
  <c r="AN47" i="7"/>
  <c r="BO10" i="10" s="1"/>
  <c r="AN75" i="7"/>
  <c r="AN95" i="7"/>
  <c r="BO10" i="9" s="1"/>
  <c r="AN123" i="7"/>
  <c r="BO23" i="13" s="1"/>
  <c r="AN159" i="7"/>
  <c r="BO36" i="13" s="1"/>
  <c r="AN183" i="7"/>
  <c r="BO20" i="9" s="1"/>
  <c r="AN219" i="7"/>
  <c r="AN259" i="7"/>
  <c r="BO53" i="13" s="1"/>
  <c r="AN299" i="7"/>
  <c r="AN327" i="7"/>
  <c r="BO70" i="13" s="1"/>
  <c r="AJ21" i="7"/>
  <c r="BG2" i="11" s="1"/>
  <c r="AJ41" i="7"/>
  <c r="BG7" i="13" s="1"/>
  <c r="AJ57" i="7"/>
  <c r="BG13" i="10" s="1"/>
  <c r="AJ73" i="7"/>
  <c r="H42" i="2" s="1"/>
  <c r="AJ89" i="7"/>
  <c r="BG15" i="13" s="1"/>
  <c r="AJ105" i="7"/>
  <c r="BG18" i="13" s="1"/>
  <c r="AJ157" i="7"/>
  <c r="BG35" i="13" s="1"/>
  <c r="AJ173" i="7"/>
  <c r="AJ201" i="7"/>
  <c r="BG34" i="11" s="1"/>
  <c r="AJ217" i="7"/>
  <c r="BG40" i="11" s="1"/>
  <c r="AJ237" i="7"/>
  <c r="BG51" i="13" s="1"/>
  <c r="AJ277" i="7"/>
  <c r="BG46" i="11" s="1"/>
  <c r="AJ333" i="7"/>
  <c r="BG53" i="10" s="1"/>
  <c r="BL153" i="7"/>
  <c r="DK18" i="12" s="1"/>
  <c r="BL193" i="7"/>
  <c r="DK23" i="9" s="1"/>
  <c r="BL273" i="7"/>
  <c r="BL329" i="7"/>
  <c r="DK71" i="13" s="1"/>
  <c r="BH31" i="7"/>
  <c r="DC5" i="11" s="1"/>
  <c r="BH47" i="7"/>
  <c r="DC10" i="10" s="1"/>
  <c r="BH55" i="7"/>
  <c r="DC12" i="10" s="1"/>
  <c r="BH75" i="7"/>
  <c r="BH91" i="7"/>
  <c r="DC16" i="13" s="1"/>
  <c r="BH99" i="7"/>
  <c r="DC12" i="9" s="1"/>
  <c r="BH107" i="7"/>
  <c r="DC19" i="13" s="1"/>
  <c r="BH115" i="7"/>
  <c r="DC20" i="13" s="1"/>
  <c r="BH123" i="7"/>
  <c r="DC23" i="13" s="1"/>
  <c r="BH139" i="7"/>
  <c r="DC14" i="9" s="1"/>
  <c r="BH159" i="7"/>
  <c r="DC36" i="13" s="1"/>
  <c r="BH187" i="7"/>
  <c r="DC21" i="9" s="1"/>
  <c r="BH203" i="7"/>
  <c r="DC35" i="11" s="1"/>
  <c r="BH219" i="7"/>
  <c r="BH235" i="7"/>
  <c r="DC39" i="10" s="1"/>
  <c r="BH243" i="7"/>
  <c r="DC44" i="11" s="1"/>
  <c r="BH295" i="7"/>
  <c r="AV159" i="7"/>
  <c r="CE36" i="13" s="1"/>
  <c r="AV195" i="7"/>
  <c r="CE24" i="9" s="1"/>
  <c r="AV203" i="7"/>
  <c r="CE35" i="11" s="1"/>
  <c r="AV235" i="7"/>
  <c r="CE39" i="10" s="1"/>
  <c r="AV271" i="7"/>
  <c r="CE35" i="12" s="1"/>
  <c r="AV283" i="7"/>
  <c r="CE39" i="9" s="1"/>
  <c r="AV319" i="7"/>
  <c r="AN23" i="7"/>
  <c r="BO4" i="11" s="1"/>
  <c r="AN71" i="7"/>
  <c r="BO12" i="13" s="1"/>
  <c r="AN119" i="7"/>
  <c r="BO21" i="13" s="1"/>
  <c r="AN151" i="7"/>
  <c r="BO31" i="10" s="1"/>
  <c r="AN191" i="7"/>
  <c r="BO36" i="10" s="1"/>
  <c r="AN215" i="7"/>
  <c r="BO45" i="13" s="1"/>
  <c r="AN243" i="7"/>
  <c r="BO44" i="11" s="1"/>
  <c r="AN275" i="7"/>
  <c r="AN283" i="7"/>
  <c r="BO39" i="9" s="1"/>
  <c r="AN311" i="7"/>
  <c r="BO51" i="10" s="1"/>
  <c r="AJ113" i="7"/>
  <c r="AJ141" i="7"/>
  <c r="BG30" i="10" s="1"/>
  <c r="AJ149" i="7"/>
  <c r="BG30" i="13" s="1"/>
  <c r="AJ221" i="7"/>
  <c r="AJ253" i="7"/>
  <c r="AJ261" i="7"/>
  <c r="BG34" i="12" s="1"/>
  <c r="AJ273" i="7"/>
  <c r="AJ285" i="7"/>
  <c r="AJ305" i="7"/>
  <c r="BG53" i="11" s="1"/>
  <c r="AJ317" i="7"/>
  <c r="AJ325" i="7"/>
  <c r="BG56" i="11" s="1"/>
  <c r="BL28" i="7"/>
  <c r="DK3" i="13" s="1"/>
  <c r="BL44" i="7"/>
  <c r="DK8" i="12" s="1"/>
  <c r="BL64" i="7"/>
  <c r="DK5" i="9" s="1"/>
  <c r="BL80" i="7"/>
  <c r="DK13" i="13" s="1"/>
  <c r="BL96" i="7"/>
  <c r="DK20" i="10" s="1"/>
  <c r="BL116" i="7"/>
  <c r="DK15" i="12" s="1"/>
  <c r="BL136" i="7"/>
  <c r="DK27" i="13" s="1"/>
  <c r="BL152" i="7"/>
  <c r="DK16" i="9" s="1"/>
  <c r="BL172" i="7"/>
  <c r="DK30" i="11" s="1"/>
  <c r="BL188" i="7"/>
  <c r="BL204" i="7"/>
  <c r="DK23" i="12" s="1"/>
  <c r="BL220" i="7"/>
  <c r="DK46" i="13" s="1"/>
  <c r="BL244" i="7"/>
  <c r="DK52" i="13" s="1"/>
  <c r="BL276" i="7"/>
  <c r="DK58" i="13" s="1"/>
  <c r="BL316" i="7"/>
  <c r="DK46" i="9" s="1"/>
  <c r="BL336" i="7"/>
  <c r="DK58" i="11" s="1"/>
  <c r="BH26" i="7"/>
  <c r="DC4" i="10" s="1"/>
  <c r="BH42" i="7"/>
  <c r="DC8" i="10" s="1"/>
  <c r="BH58" i="7"/>
  <c r="DC10" i="12" s="1"/>
  <c r="BH74" i="7"/>
  <c r="DC13" i="11" s="1"/>
  <c r="BH90" i="7"/>
  <c r="DC7" i="9" s="1"/>
  <c r="BH106" i="7"/>
  <c r="DC23" i="10" s="1"/>
  <c r="BH122" i="7"/>
  <c r="DC26" i="10" s="1"/>
  <c r="BH138" i="7"/>
  <c r="DC29" i="10" s="1"/>
  <c r="BH154" i="7"/>
  <c r="DC32" i="13" s="1"/>
  <c r="BH170" i="7"/>
  <c r="DC39" i="13" s="1"/>
  <c r="BH190" i="7"/>
  <c r="DC32" i="11" s="1"/>
  <c r="BH206" i="7"/>
  <c r="DC36" i="11" s="1"/>
  <c r="BH222" i="7"/>
  <c r="DC47" i="13" s="1"/>
  <c r="BH242" i="7"/>
  <c r="DC32" i="9" s="1"/>
  <c r="BH266" i="7"/>
  <c r="DC56" i="13" s="1"/>
  <c r="BH282" i="7"/>
  <c r="DC48" i="11" s="1"/>
  <c r="BH302" i="7"/>
  <c r="DC64" i="13" s="1"/>
  <c r="BH318" i="7"/>
  <c r="BH334" i="7"/>
  <c r="DC54" i="10" s="1"/>
  <c r="BD28" i="7"/>
  <c r="CU3" i="13" s="1"/>
  <c r="BD44" i="7"/>
  <c r="CU8" i="12" s="1"/>
  <c r="BD64" i="7"/>
  <c r="CU5" i="9" s="1"/>
  <c r="BD80" i="7"/>
  <c r="CU13" i="13" s="1"/>
  <c r="BD96" i="7"/>
  <c r="CU20" i="10" s="1"/>
  <c r="BD112" i="7"/>
  <c r="BD132" i="7"/>
  <c r="CU28" i="10" s="1"/>
  <c r="BD152" i="7"/>
  <c r="CU16" i="9" s="1"/>
  <c r="BD172" i="7"/>
  <c r="CU30" i="11" s="1"/>
  <c r="BD192" i="7"/>
  <c r="BD212" i="7"/>
  <c r="CU26" i="12" s="1"/>
  <c r="BD232" i="7"/>
  <c r="BD256" i="7"/>
  <c r="CU32" i="12" s="1"/>
  <c r="BD276" i="7"/>
  <c r="CU58" i="13" s="1"/>
  <c r="BD296" i="7"/>
  <c r="CU62" i="13" s="1"/>
  <c r="BD320" i="7"/>
  <c r="CU68" i="13" s="1"/>
  <c r="AV14" i="7"/>
  <c r="CE2" i="12" s="1"/>
  <c r="AV90" i="7"/>
  <c r="CE7" i="9" s="1"/>
  <c r="AV218" i="7"/>
  <c r="CE41" i="11" s="1"/>
  <c r="AV286" i="7"/>
  <c r="CE49" i="11" s="1"/>
  <c r="AR16" i="7"/>
  <c r="BW2" i="10" s="1"/>
  <c r="AR32" i="7"/>
  <c r="BW4" i="12" s="1"/>
  <c r="AR56" i="7"/>
  <c r="BW8" i="11" s="1"/>
  <c r="AR76" i="7"/>
  <c r="AR92" i="7"/>
  <c r="AR112" i="7"/>
  <c r="AR136" i="7"/>
  <c r="BW27" i="13" s="1"/>
  <c r="AR164" i="7"/>
  <c r="BW27" i="11" s="1"/>
  <c r="AR180" i="7"/>
  <c r="BW31" i="11" s="1"/>
  <c r="AR196" i="7"/>
  <c r="BW43" i="13" s="1"/>
  <c r="AR212" i="7"/>
  <c r="BW26" i="12" s="1"/>
  <c r="AR232" i="7"/>
  <c r="AR280" i="7"/>
  <c r="BW47" i="11" s="1"/>
  <c r="AR324" i="7"/>
  <c r="BW48" i="9" s="1"/>
  <c r="AN26" i="7"/>
  <c r="BO4" i="10" s="1"/>
  <c r="AN74" i="7"/>
  <c r="BO13" i="11" s="1"/>
  <c r="AN126" i="7"/>
  <c r="BO24" i="13" s="1"/>
  <c r="AN258" i="7"/>
  <c r="BO42" i="10" s="1"/>
  <c r="AN314" i="7"/>
  <c r="AJ20" i="7"/>
  <c r="BG2" i="13" s="1"/>
  <c r="AJ44" i="7"/>
  <c r="BG8" i="12" s="1"/>
  <c r="AJ60" i="7"/>
  <c r="BG9" i="11" s="1"/>
  <c r="AJ76" i="7"/>
  <c r="AJ92" i="7"/>
  <c r="AJ108" i="7"/>
  <c r="BG13" i="12" s="1"/>
  <c r="AJ124" i="7"/>
  <c r="BG21" i="11" s="1"/>
  <c r="AJ140" i="7"/>
  <c r="BG28" i="13" s="1"/>
  <c r="AJ172" i="7"/>
  <c r="BG30" i="11" s="1"/>
  <c r="AJ200" i="7"/>
  <c r="BG27" i="9" s="1"/>
  <c r="AJ236" i="7"/>
  <c r="BG30" i="9" s="1"/>
  <c r="AJ272" i="7"/>
  <c r="BG36" i="12" s="1"/>
  <c r="BL252" i="7"/>
  <c r="BL288" i="7"/>
  <c r="DK41" i="9" s="1"/>
  <c r="BL312" i="7"/>
  <c r="DK54" i="11" s="1"/>
  <c r="BD136" i="7"/>
  <c r="CU27" i="13" s="1"/>
  <c r="BD252" i="7"/>
  <c r="BD312" i="7"/>
  <c r="CU54" i="11" s="1"/>
  <c r="AV30" i="7"/>
  <c r="CE3" i="12" s="1"/>
  <c r="AV78" i="7"/>
  <c r="AV98" i="7"/>
  <c r="CE11" i="9" s="1"/>
  <c r="AV106" i="7"/>
  <c r="CE23" i="10" s="1"/>
  <c r="AV114" i="7"/>
  <c r="CE24" i="10" s="1"/>
  <c r="AV122" i="7"/>
  <c r="CE26" i="10" s="1"/>
  <c r="AV142" i="7"/>
  <c r="CE15" i="9" s="1"/>
  <c r="AV158" i="7"/>
  <c r="CE32" i="10" s="1"/>
  <c r="AV174" i="7"/>
  <c r="AV242" i="7"/>
  <c r="CE32" i="9" s="1"/>
  <c r="AV278" i="7"/>
  <c r="CE59" i="13" s="1"/>
  <c r="AV306" i="7"/>
  <c r="CE49" i="10" s="1"/>
  <c r="AR36" i="7"/>
  <c r="BW5" i="12" s="1"/>
  <c r="AR252" i="7"/>
  <c r="AR336" i="7"/>
  <c r="BW58" i="11" s="1"/>
  <c r="AN30" i="7"/>
  <c r="BO3" i="12" s="1"/>
  <c r="AN54" i="7"/>
  <c r="BO11" i="13" s="1"/>
  <c r="AN66" i="7"/>
  <c r="BO12" i="11" s="1"/>
  <c r="AN82" i="7"/>
  <c r="BO15" i="11" s="1"/>
  <c r="AN102" i="7"/>
  <c r="BO22" i="10" s="1"/>
  <c r="AN114" i="7"/>
  <c r="BO24" i="10" s="1"/>
  <c r="AN122" i="7"/>
  <c r="BO26" i="10" s="1"/>
  <c r="AN146" i="7"/>
  <c r="BO26" i="11" s="1"/>
  <c r="AN170" i="7"/>
  <c r="BO39" i="13" s="1"/>
  <c r="AN178" i="7"/>
  <c r="AN186" i="7"/>
  <c r="BO42" i="13" s="1"/>
  <c r="AN194" i="7"/>
  <c r="AN202" i="7"/>
  <c r="BO22" i="12" s="1"/>
  <c r="AN210" i="7"/>
  <c r="BO24" i="12" s="1"/>
  <c r="AN218" i="7"/>
  <c r="BO41" i="11" s="1"/>
  <c r="AN226" i="7"/>
  <c r="BO29" i="12" s="1"/>
  <c r="AN234" i="7"/>
  <c r="BO50" i="13" s="1"/>
  <c r="AN242" i="7"/>
  <c r="BO32" i="9" s="1"/>
  <c r="AN250" i="7"/>
  <c r="AN262" i="7"/>
  <c r="BO54" i="13" s="1"/>
  <c r="AN286" i="7"/>
  <c r="BO49" i="11" s="1"/>
  <c r="AN306" i="7"/>
  <c r="BO49" i="10" s="1"/>
  <c r="AJ36" i="7"/>
  <c r="BG5" i="12" s="1"/>
  <c r="AJ164" i="7"/>
  <c r="BG27" i="11" s="1"/>
  <c r="AJ176" i="7"/>
  <c r="AJ192" i="7"/>
  <c r="AJ212" i="7"/>
  <c r="BG26" i="12" s="1"/>
  <c r="AJ240" i="7"/>
  <c r="BG30" i="12" s="1"/>
  <c r="AJ280" i="7"/>
  <c r="BG47" i="11" s="1"/>
  <c r="AJ292" i="7"/>
  <c r="BG51" i="11" s="1"/>
  <c r="BL35" i="7"/>
  <c r="DK7" i="10" s="1"/>
  <c r="BL51" i="7"/>
  <c r="DK10" i="13" s="1"/>
  <c r="BL67" i="7"/>
  <c r="BL83" i="7"/>
  <c r="DK14" i="13" s="1"/>
  <c r="BL99" i="7"/>
  <c r="DK12" i="9" s="1"/>
  <c r="BL115" i="7"/>
  <c r="DK20" i="13" s="1"/>
  <c r="BL131" i="7"/>
  <c r="DK26" i="13" s="1"/>
  <c r="BL147" i="7"/>
  <c r="BL163" i="7"/>
  <c r="DK18" i="9" s="1"/>
  <c r="BL183" i="7"/>
  <c r="DK20" i="9" s="1"/>
  <c r="BL199" i="7"/>
  <c r="DK33" i="11" s="1"/>
  <c r="BL215" i="7"/>
  <c r="DK45" i="13" s="1"/>
  <c r="BL231" i="7"/>
  <c r="BL251" i="7"/>
  <c r="DK34" i="9" s="1"/>
  <c r="BL267" i="7"/>
  <c r="DK44" i="10" s="1"/>
  <c r="BL283" i="7"/>
  <c r="DK39" i="9" s="1"/>
  <c r="BL319" i="7"/>
  <c r="BH33" i="7"/>
  <c r="DC6" i="10" s="1"/>
  <c r="BH61" i="7"/>
  <c r="DC10" i="11" s="1"/>
  <c r="BH81" i="7"/>
  <c r="DC19" i="10" s="1"/>
  <c r="BH105" i="7"/>
  <c r="DC18" i="13" s="1"/>
  <c r="BH133" i="7"/>
  <c r="DC23" i="11" s="1"/>
  <c r="BH165" i="7"/>
  <c r="DC38" i="13" s="1"/>
  <c r="BH181" i="7"/>
  <c r="DC34" i="10" s="1"/>
  <c r="BH197" i="7"/>
  <c r="DC25" i="9" s="1"/>
  <c r="BH213" i="7"/>
  <c r="BH233" i="7"/>
  <c r="DC49" i="13" s="1"/>
  <c r="BH261" i="7"/>
  <c r="DC34" i="12" s="1"/>
  <c r="BH289" i="7"/>
  <c r="DC42" i="9" s="1"/>
  <c r="BH333" i="7"/>
  <c r="DC53" i="10" s="1"/>
  <c r="BD39" i="7"/>
  <c r="CU3" i="9" s="1"/>
  <c r="BD63" i="7"/>
  <c r="CU14" i="10" s="1"/>
  <c r="BD87" i="7"/>
  <c r="CU17" i="11" s="1"/>
  <c r="BD103" i="7"/>
  <c r="BD119" i="7"/>
  <c r="CU21" i="13" s="1"/>
  <c r="BD135" i="7"/>
  <c r="CU17" i="12" s="1"/>
  <c r="BD151" i="7"/>
  <c r="CU31" i="10" s="1"/>
  <c r="BD167" i="7"/>
  <c r="CU33" i="10" s="1"/>
  <c r="BD183" i="7"/>
  <c r="CU20" i="9" s="1"/>
  <c r="BD227" i="7"/>
  <c r="CU38" i="10" s="1"/>
  <c r="BD275" i="7"/>
  <c r="BD331" i="7"/>
  <c r="CU39" i="12" s="1"/>
  <c r="AV29" i="7"/>
  <c r="CE4" i="13" s="1"/>
  <c r="AV49" i="7"/>
  <c r="CE9" i="12" s="1"/>
  <c r="AV69" i="7"/>
  <c r="CE17" i="10" s="1"/>
  <c r="AV89" i="7"/>
  <c r="CE15" i="13" s="1"/>
  <c r="AV105" i="7"/>
  <c r="CE18" i="13" s="1"/>
  <c r="AV121" i="7"/>
  <c r="CE22" i="13" s="1"/>
  <c r="AV141" i="7"/>
  <c r="CE30" i="10" s="1"/>
  <c r="AV161" i="7"/>
  <c r="CE17" i="9" s="1"/>
  <c r="AV177" i="7"/>
  <c r="AV193" i="7"/>
  <c r="CE23" i="9" s="1"/>
  <c r="AV209" i="7"/>
  <c r="CE39" i="11" s="1"/>
  <c r="AV225" i="7"/>
  <c r="CE28" i="9" s="1"/>
  <c r="AV241" i="7"/>
  <c r="CE40" i="10" s="1"/>
  <c r="AV257" i="7"/>
  <c r="CE35" i="9" s="1"/>
  <c r="AV273" i="7"/>
  <c r="AV289" i="7"/>
  <c r="CE42" i="9" s="1"/>
  <c r="AV309" i="7"/>
  <c r="CE45" i="9" s="1"/>
  <c r="AV325" i="7"/>
  <c r="CE56" i="11" s="1"/>
  <c r="AR35" i="7"/>
  <c r="BW7" i="10" s="1"/>
  <c r="AR63" i="7"/>
  <c r="BW14" i="10" s="1"/>
  <c r="AR95" i="7"/>
  <c r="BW10" i="9" s="1"/>
  <c r="AR115" i="7"/>
  <c r="BW20" i="13" s="1"/>
  <c r="AR155" i="7"/>
  <c r="BW33" i="13" s="1"/>
  <c r="AR183" i="7"/>
  <c r="BW20" i="9" s="1"/>
  <c r="AR223" i="7"/>
  <c r="BW28" i="12" s="1"/>
  <c r="AR251" i="7"/>
  <c r="BW34" i="9" s="1"/>
  <c r="AR283" i="7"/>
  <c r="BW39" i="9" s="1"/>
  <c r="AR319" i="7"/>
  <c r="AN25" i="7"/>
  <c r="BO2" i="9" s="1"/>
  <c r="AN41" i="7"/>
  <c r="BO7" i="13" s="1"/>
  <c r="AN57" i="7"/>
  <c r="BO13" i="10" s="1"/>
  <c r="AN73" i="7"/>
  <c r="AN89" i="7"/>
  <c r="BO15" i="13" s="1"/>
  <c r="AN105" i="7"/>
  <c r="BO18" i="13" s="1"/>
  <c r="AN121" i="7"/>
  <c r="BO22" i="13" s="1"/>
  <c r="AN137" i="7"/>
  <c r="BO13" i="9" s="1"/>
  <c r="AN153" i="7"/>
  <c r="BO18" i="12" s="1"/>
  <c r="AN169" i="7"/>
  <c r="BO19" i="9" s="1"/>
  <c r="AN185" i="7"/>
  <c r="BO21" i="12" s="1"/>
  <c r="AN201" i="7"/>
  <c r="BO34" i="11" s="1"/>
  <c r="AN217" i="7"/>
  <c r="BO40" i="11" s="1"/>
  <c r="AN233" i="7"/>
  <c r="BO49" i="13" s="1"/>
  <c r="AN249" i="7"/>
  <c r="AN265" i="7"/>
  <c r="BO36" i="9" s="1"/>
  <c r="AN281" i="7"/>
  <c r="BO60" i="13" s="1"/>
  <c r="AN297" i="7"/>
  <c r="BO63" i="13" s="1"/>
  <c r="AN313" i="7"/>
  <c r="BO52" i="10" s="1"/>
  <c r="AN329" i="7"/>
  <c r="BO71" i="13" s="1"/>
  <c r="AJ31" i="7"/>
  <c r="BG5" i="11" s="1"/>
  <c r="AJ55" i="7"/>
  <c r="BG12" i="10" s="1"/>
  <c r="AJ75" i="7"/>
  <c r="AJ91" i="7"/>
  <c r="BG16" i="13" s="1"/>
  <c r="AJ115" i="7"/>
  <c r="BG20" i="13" s="1"/>
  <c r="AJ155" i="7"/>
  <c r="BG33" i="13" s="1"/>
  <c r="AJ187" i="7"/>
  <c r="BG21" i="9" s="1"/>
  <c r="BH37" i="7"/>
  <c r="DC6" i="12" s="1"/>
  <c r="BH117" i="7"/>
  <c r="DC20" i="11" s="1"/>
  <c r="BH129" i="7"/>
  <c r="DC22" i="11" s="1"/>
  <c r="BH153" i="7"/>
  <c r="DC18" i="12" s="1"/>
  <c r="BH237" i="7"/>
  <c r="DC51" i="13" s="1"/>
  <c r="BH277" i="7"/>
  <c r="DC46" i="11" s="1"/>
  <c r="BH325" i="7"/>
  <c r="DC56" i="11" s="1"/>
  <c r="BD31" i="7"/>
  <c r="CU5" i="11" s="1"/>
  <c r="BD79" i="7"/>
  <c r="CU14" i="11" s="1"/>
  <c r="BD219" i="7"/>
  <c r="BD235" i="7"/>
  <c r="CU39" i="10" s="1"/>
  <c r="BD243" i="7"/>
  <c r="CU44" i="11" s="1"/>
  <c r="BD263" i="7"/>
  <c r="CU55" i="13" s="1"/>
  <c r="BD279" i="7"/>
  <c r="CU45" i="10" s="1"/>
  <c r="BD299" i="7"/>
  <c r="BD307" i="7"/>
  <c r="CU67" i="13" s="1"/>
  <c r="BD319" i="7"/>
  <c r="AR27" i="7"/>
  <c r="BW5" i="10" s="1"/>
  <c r="AR47" i="7"/>
  <c r="BW10" i="10" s="1"/>
  <c r="AR67" i="7"/>
  <c r="AR75" i="7"/>
  <c r="AR103" i="7"/>
  <c r="AR131" i="7"/>
  <c r="BW26" i="13" s="1"/>
  <c r="AR139" i="7"/>
  <c r="BW14" i="9" s="1"/>
  <c r="AR171" i="7"/>
  <c r="BW29" i="11" s="1"/>
  <c r="AR187" i="7"/>
  <c r="BW21" i="9" s="1"/>
  <c r="AR215" i="7"/>
  <c r="BW45" i="13" s="1"/>
  <c r="AR247" i="7"/>
  <c r="BW41" i="10" s="1"/>
  <c r="AR279" i="7"/>
  <c r="BW45" i="10" s="1"/>
  <c r="AR295" i="7"/>
  <c r="AR307" i="7"/>
  <c r="BW67" i="13" s="1"/>
  <c r="AR327" i="7"/>
  <c r="BW70" i="13" s="1"/>
  <c r="AJ19" i="7"/>
  <c r="BG1" i="13" s="1"/>
  <c r="AJ47" i="7"/>
  <c r="BG10" i="10" s="1"/>
  <c r="AJ95" i="7"/>
  <c r="BG10" i="9" s="1"/>
  <c r="AJ119" i="7"/>
  <c r="BG21" i="13" s="1"/>
  <c r="AJ131" i="7"/>
  <c r="BG26" i="13" s="1"/>
  <c r="AJ147" i="7"/>
  <c r="AJ159" i="7"/>
  <c r="BG36" i="13" s="1"/>
  <c r="AJ175" i="7"/>
  <c r="BG40" i="13" s="1"/>
  <c r="AJ219" i="7"/>
  <c r="AJ267" i="7"/>
  <c r="BG44" i="10" s="1"/>
  <c r="AJ323" i="7"/>
  <c r="BG47" i="9" s="1"/>
  <c r="AJ195" i="7"/>
  <c r="BG24" i="9" s="1"/>
  <c r="AJ215" i="7"/>
  <c r="BG45" i="13" s="1"/>
  <c r="AJ263" i="7"/>
  <c r="BG55" i="13" s="1"/>
  <c r="AJ311" i="7"/>
  <c r="BG51" i="10" s="1"/>
  <c r="AF329" i="7"/>
  <c r="AY71" i="13" s="1"/>
  <c r="X17" i="7"/>
  <c r="AI1" i="9" s="1"/>
  <c r="X133" i="7"/>
  <c r="AI23" i="11" s="1"/>
  <c r="X157" i="7"/>
  <c r="AI35" i="13" s="1"/>
  <c r="X217" i="7"/>
  <c r="AI40" i="11" s="1"/>
  <c r="X225" i="7"/>
  <c r="AI28" i="9" s="1"/>
  <c r="X233" i="7"/>
  <c r="AI49" i="13" s="1"/>
  <c r="X241" i="7"/>
  <c r="AI40" i="10" s="1"/>
  <c r="X249" i="7"/>
  <c r="X265" i="7"/>
  <c r="AI36" i="9" s="1"/>
  <c r="X281" i="7"/>
  <c r="AI60" i="13" s="1"/>
  <c r="X297" i="7"/>
  <c r="AI63" i="13" s="1"/>
  <c r="AF76" i="7"/>
  <c r="AF124" i="7"/>
  <c r="AY21" i="11" s="1"/>
  <c r="AF156" i="7"/>
  <c r="AY34" i="13" s="1"/>
  <c r="AF176" i="7"/>
  <c r="AF192" i="7"/>
  <c r="AF220" i="7"/>
  <c r="AY46" i="13" s="1"/>
  <c r="AF236" i="7"/>
  <c r="AY30" i="9" s="1"/>
  <c r="AF284" i="7"/>
  <c r="AY46" i="10" s="1"/>
  <c r="AF332" i="7"/>
  <c r="X28" i="7"/>
  <c r="AI3" i="13" s="1"/>
  <c r="X48" i="7"/>
  <c r="AI9" i="13" s="1"/>
  <c r="X64" i="7"/>
  <c r="AI5" i="9" s="1"/>
  <c r="X80" i="7"/>
  <c r="AI13" i="13" s="1"/>
  <c r="X100" i="7"/>
  <c r="AI21" i="10" s="1"/>
  <c r="X116" i="7"/>
  <c r="AI15" i="12" s="1"/>
  <c r="X132" i="7"/>
  <c r="AI28" i="10" s="1"/>
  <c r="X148" i="7"/>
  <c r="X172" i="7"/>
  <c r="AI30" i="11" s="1"/>
  <c r="X188" i="7"/>
  <c r="X224" i="7"/>
  <c r="AI42" i="11" s="1"/>
  <c r="X240" i="7"/>
  <c r="AI30" i="12" s="1"/>
  <c r="H28" i="7"/>
  <c r="C3" i="13" s="1"/>
  <c r="H124" i="7"/>
  <c r="C21" i="11" s="1"/>
  <c r="H204" i="7"/>
  <c r="C23" i="12" s="1"/>
  <c r="H328" i="7"/>
  <c r="C38" i="12" s="1"/>
  <c r="AF84" i="7"/>
  <c r="AF96" i="7"/>
  <c r="AY20" i="10" s="1"/>
  <c r="AF116" i="7"/>
  <c r="AY15" i="12" s="1"/>
  <c r="AF132" i="7"/>
  <c r="AY28" i="10" s="1"/>
  <c r="AF148" i="7"/>
  <c r="AF212" i="7"/>
  <c r="AY26" i="12" s="1"/>
  <c r="AF244" i="7"/>
  <c r="AY52" i="13" s="1"/>
  <c r="AF260" i="7"/>
  <c r="AY33" i="12" s="1"/>
  <c r="AF292" i="7"/>
  <c r="AY51" i="11" s="1"/>
  <c r="AF308" i="7"/>
  <c r="AY50" i="10" s="1"/>
  <c r="X36" i="7"/>
  <c r="AI5" i="12" s="1"/>
  <c r="X200" i="7"/>
  <c r="AI27" i="9" s="1"/>
  <c r="X220" i="7"/>
  <c r="AI46" i="13" s="1"/>
  <c r="X276" i="7"/>
  <c r="AI58" i="13" s="1"/>
  <c r="X292" i="7"/>
  <c r="AI51" i="11" s="1"/>
  <c r="X300" i="7"/>
  <c r="AI44" i="9" s="1"/>
  <c r="X324" i="7"/>
  <c r="AI48" i="9" s="1"/>
  <c r="AF299" i="7"/>
  <c r="X23" i="7"/>
  <c r="AI4" i="11" s="1"/>
  <c r="X59" i="7"/>
  <c r="AI4" i="9" s="1"/>
  <c r="X87" i="7"/>
  <c r="AI17" i="11" s="1"/>
  <c r="X115" i="7"/>
  <c r="AI20" i="13" s="1"/>
  <c r="X139" i="7"/>
  <c r="AI14" i="9" s="1"/>
  <c r="X167" i="7"/>
  <c r="AI33" i="10" s="1"/>
  <c r="X231" i="7"/>
  <c r="H143" i="7"/>
  <c r="C29" i="13" s="1"/>
  <c r="H223" i="7"/>
  <c r="C28" i="12" s="1"/>
  <c r="AF307" i="7"/>
  <c r="AY67" i="13" s="1"/>
  <c r="AF319" i="7"/>
  <c r="X19" i="7"/>
  <c r="AI1" i="13" s="1"/>
  <c r="X43" i="7"/>
  <c r="AI7" i="12" s="1"/>
  <c r="X247" i="7"/>
  <c r="AI41" i="10" s="1"/>
  <c r="X279" i="7"/>
  <c r="AI45" i="10" s="1"/>
  <c r="X311" i="7"/>
  <c r="AI51" i="10" s="1"/>
  <c r="H19" i="7"/>
  <c r="C1" i="13" s="1"/>
  <c r="AJ308" i="7"/>
  <c r="BG50" i="10" s="1"/>
  <c r="AF14" i="7"/>
  <c r="AY2" i="12" s="1"/>
  <c r="AF30" i="7"/>
  <c r="AY3" i="12" s="1"/>
  <c r="AF46" i="7"/>
  <c r="AY8" i="13" s="1"/>
  <c r="AF62" i="7"/>
  <c r="AY11" i="11" s="1"/>
  <c r="AF78" i="7"/>
  <c r="AF94" i="7"/>
  <c r="AY9" i="9" s="1"/>
  <c r="AF110" i="7"/>
  <c r="AY14" i="12" s="1"/>
  <c r="AF126" i="7"/>
  <c r="AY24" i="13" s="1"/>
  <c r="AF142" i="7"/>
  <c r="AY15" i="9" s="1"/>
  <c r="AF326" i="7"/>
  <c r="AY37" i="12" s="1"/>
  <c r="AB24" i="7"/>
  <c r="AQ3" i="10" s="1"/>
  <c r="AB40" i="7"/>
  <c r="AB56" i="7"/>
  <c r="AQ8" i="11" s="1"/>
  <c r="AB72" i="7"/>
  <c r="AQ18" i="10" s="1"/>
  <c r="AB88" i="7"/>
  <c r="AQ6" i="9" s="1"/>
  <c r="AB108" i="7"/>
  <c r="AQ13" i="12" s="1"/>
  <c r="AB124" i="7"/>
  <c r="AQ21" i="11" s="1"/>
  <c r="AB140" i="7"/>
  <c r="AQ28" i="13" s="1"/>
  <c r="AB156" i="7"/>
  <c r="AQ34" i="13" s="1"/>
  <c r="AB172" i="7"/>
  <c r="AQ30" i="11" s="1"/>
  <c r="AB188" i="7"/>
  <c r="AB204" i="7"/>
  <c r="AQ23" i="12" s="1"/>
  <c r="AB220" i="7"/>
  <c r="AQ46" i="13" s="1"/>
  <c r="AB236" i="7"/>
  <c r="AQ30" i="9" s="1"/>
  <c r="AB252" i="7"/>
  <c r="AB268" i="7"/>
  <c r="AQ37" i="9" s="1"/>
  <c r="AB284" i="7"/>
  <c r="AQ46" i="10" s="1"/>
  <c r="AB300" i="7"/>
  <c r="AQ44" i="9" s="1"/>
  <c r="AB316" i="7"/>
  <c r="AQ46" i="9" s="1"/>
  <c r="AB332" i="7"/>
  <c r="X22" i="7"/>
  <c r="AI3" i="11" s="1"/>
  <c r="X38" i="7"/>
  <c r="AI6" i="13" s="1"/>
  <c r="X54" i="7"/>
  <c r="AI11" i="13" s="1"/>
  <c r="X70" i="7"/>
  <c r="AI11" i="12" s="1"/>
  <c r="X86" i="7"/>
  <c r="H14" i="7"/>
  <c r="C2" i="12" s="1"/>
  <c r="H50" i="7"/>
  <c r="C6" i="11" s="1"/>
  <c r="H74" i="7"/>
  <c r="C13" i="11" s="1"/>
  <c r="H146" i="7"/>
  <c r="C26" i="11" s="1"/>
  <c r="H186" i="7"/>
  <c r="C42" i="13" s="1"/>
  <c r="H270" i="7"/>
  <c r="C57" i="13" s="1"/>
  <c r="H290" i="7"/>
  <c r="C50" i="11" s="1"/>
  <c r="H326" i="7"/>
  <c r="C37" i="12" s="1"/>
  <c r="EZ1" i="7" a="1"/>
  <c r="EZ1" i="7" s="1"/>
  <c r="AJ304" i="7"/>
  <c r="BG66" i="13" s="1"/>
  <c r="AF170" i="7"/>
  <c r="AY39" i="13" s="1"/>
  <c r="AF186" i="7"/>
  <c r="AY42" i="13" s="1"/>
  <c r="AF202" i="7"/>
  <c r="AY22" i="12" s="1"/>
  <c r="AF218" i="7"/>
  <c r="AY41" i="11" s="1"/>
  <c r="AF234" i="7"/>
  <c r="AY50" i="13" s="1"/>
  <c r="AF250" i="7"/>
  <c r="AF266" i="7"/>
  <c r="AY56" i="13" s="1"/>
  <c r="AF282" i="7"/>
  <c r="AY48" i="11" s="1"/>
  <c r="AF298" i="7"/>
  <c r="AY47" i="10" s="1"/>
  <c r="AF334" i="7"/>
  <c r="AY54" i="10" s="1"/>
  <c r="X106" i="7"/>
  <c r="AI23" i="10" s="1"/>
  <c r="X122" i="7"/>
  <c r="AI26" i="10" s="1"/>
  <c r="X138" i="7"/>
  <c r="AI29" i="10" s="1"/>
  <c r="X154" i="7"/>
  <c r="AI32" i="13" s="1"/>
  <c r="X166" i="7"/>
  <c r="AI28" i="11" s="1"/>
  <c r="X174" i="7"/>
  <c r="X182" i="7"/>
  <c r="AI35" i="10" s="1"/>
  <c r="X190" i="7"/>
  <c r="AI32" i="11" s="1"/>
  <c r="X198" i="7"/>
  <c r="AI26" i="9" s="1"/>
  <c r="X206" i="7"/>
  <c r="AI36" i="11" s="1"/>
  <c r="X214" i="7"/>
  <c r="AI27" i="12" s="1"/>
  <c r="X222" i="7"/>
  <c r="AI47" i="13" s="1"/>
  <c r="X230" i="7"/>
  <c r="AI43" i="11" s="1"/>
  <c r="X238" i="7"/>
  <c r="X246" i="7"/>
  <c r="X262" i="7"/>
  <c r="AI54" i="13" s="1"/>
  <c r="X278" i="7"/>
  <c r="AI59" i="13" s="1"/>
  <c r="X294" i="7"/>
  <c r="AI52" i="11" s="1"/>
  <c r="X310" i="7"/>
  <c r="X326" i="7"/>
  <c r="AI37" i="12" s="1"/>
  <c r="L47" i="7"/>
  <c r="K10" i="10" s="1"/>
  <c r="P307" i="7"/>
  <c r="S67" i="13" s="1"/>
  <c r="P323" i="7"/>
  <c r="S47" i="9" s="1"/>
  <c r="L23" i="7"/>
  <c r="K4" i="11" s="1"/>
  <c r="P211" i="7"/>
  <c r="S25" i="12" s="1"/>
  <c r="L55" i="7"/>
  <c r="K12" i="10" s="1"/>
  <c r="P207" i="7"/>
  <c r="S37" i="11" s="1"/>
  <c r="L31" i="7"/>
  <c r="K5" i="11" s="1"/>
  <c r="P259" i="7"/>
  <c r="S53" i="13" s="1"/>
  <c r="P149" i="7"/>
  <c r="S30" i="13" s="1"/>
  <c r="P328" i="7"/>
  <c r="S38" i="12" s="1"/>
  <c r="P227" i="7"/>
  <c r="S38" i="10" s="1"/>
  <c r="P291" i="7"/>
  <c r="S61" i="13" s="1"/>
  <c r="L63" i="7"/>
  <c r="K14" i="10" s="1"/>
  <c r="P15" i="7"/>
  <c r="S1" i="11" s="1"/>
  <c r="L39" i="7"/>
  <c r="K3" i="9" s="1"/>
  <c r="P103" i="7"/>
  <c r="P119" i="7"/>
  <c r="S21" i="13" s="1"/>
  <c r="P135" i="7"/>
  <c r="S17" i="12" s="1"/>
  <c r="P151" i="7"/>
  <c r="S31" i="10" s="1"/>
  <c r="P167" i="7"/>
  <c r="S33" i="10" s="1"/>
  <c r="P183" i="7"/>
  <c r="S20" i="9" s="1"/>
  <c r="P199" i="7"/>
  <c r="S33" i="11" s="1"/>
  <c r="P215" i="7"/>
  <c r="S45" i="13" s="1"/>
  <c r="P231" i="7"/>
  <c r="P247" i="7"/>
  <c r="S41" i="10" s="1"/>
  <c r="P263" i="7"/>
  <c r="S55" i="13" s="1"/>
  <c r="P279" i="7"/>
  <c r="S45" i="10" s="1"/>
  <c r="P295" i="7"/>
  <c r="P311" i="7"/>
  <c r="S51" i="10" s="1"/>
  <c r="P327" i="7"/>
  <c r="S70" i="13" s="1"/>
  <c r="P18" i="7"/>
  <c r="P34" i="7"/>
  <c r="S5" i="13" s="1"/>
  <c r="P50" i="7"/>
  <c r="S6" i="11" s="1"/>
  <c r="P66" i="7"/>
  <c r="S12" i="11" s="1"/>
  <c r="P82" i="7"/>
  <c r="S15" i="11" s="1"/>
  <c r="P98" i="7"/>
  <c r="S11" i="9" s="1"/>
  <c r="P114" i="7"/>
  <c r="S24" i="10" s="1"/>
  <c r="P130" i="7"/>
  <c r="S27" i="10" s="1"/>
  <c r="P146" i="7"/>
  <c r="S26" i="11" s="1"/>
  <c r="P162" i="7"/>
  <c r="S37" i="13" s="1"/>
  <c r="P178" i="7"/>
  <c r="P194" i="7"/>
  <c r="P210" i="7"/>
  <c r="S24" i="12" s="1"/>
  <c r="P226" i="7"/>
  <c r="S29" i="12" s="1"/>
  <c r="P242" i="7"/>
  <c r="S32" i="9" s="1"/>
  <c r="P258" i="7"/>
  <c r="S42" i="10" s="1"/>
  <c r="P274" i="7"/>
  <c r="S38" i="9" s="1"/>
  <c r="P290" i="7"/>
  <c r="S50" i="11" s="1"/>
  <c r="P306" i="7"/>
  <c r="S49" i="10" s="1"/>
  <c r="P322" i="7"/>
  <c r="S69" i="13" s="1"/>
  <c r="P21" i="7"/>
  <c r="S2" i="11" s="1"/>
  <c r="P37" i="7"/>
  <c r="S6" i="12" s="1"/>
  <c r="P53" i="7"/>
  <c r="S7" i="11" s="1"/>
  <c r="P69" i="7"/>
  <c r="S17" i="10" s="1"/>
  <c r="P85" i="7"/>
  <c r="S16" i="11" s="1"/>
  <c r="P101" i="7"/>
  <c r="S18" i="11" s="1"/>
  <c r="P117" i="7"/>
  <c r="S20" i="11" s="1"/>
  <c r="P133" i="7"/>
  <c r="S23" i="11" s="1"/>
  <c r="P165" i="7"/>
  <c r="S38" i="13" s="1"/>
  <c r="P181" i="7"/>
  <c r="S34" i="10" s="1"/>
  <c r="P197" i="7"/>
  <c r="S25" i="9" s="1"/>
  <c r="P213" i="7"/>
  <c r="P229" i="7"/>
  <c r="S29" i="9" s="1"/>
  <c r="P245" i="7"/>
  <c r="S33" i="9" s="1"/>
  <c r="P261" i="7"/>
  <c r="S34" i="12" s="1"/>
  <c r="P277" i="7"/>
  <c r="S46" i="11" s="1"/>
  <c r="P293" i="7"/>
  <c r="S43" i="9" s="1"/>
  <c r="P309" i="7"/>
  <c r="S45" i="9" s="1"/>
  <c r="P325" i="7"/>
  <c r="S56" i="11" s="1"/>
  <c r="P24" i="7"/>
  <c r="S3" i="10" s="1"/>
  <c r="P40" i="7"/>
  <c r="P56" i="7"/>
  <c r="S8" i="11" s="1"/>
  <c r="P72" i="7"/>
  <c r="S18" i="10" s="1"/>
  <c r="P88" i="7"/>
  <c r="S6" i="9" s="1"/>
  <c r="P104" i="7"/>
  <c r="S17" i="13" s="1"/>
  <c r="P120" i="7"/>
  <c r="S25" i="10" s="1"/>
  <c r="P136" i="7"/>
  <c r="S27" i="13" s="1"/>
  <c r="P152" i="7"/>
  <c r="S16" i="9" s="1"/>
  <c r="P168" i="7"/>
  <c r="P184" i="7"/>
  <c r="S41" i="13" s="1"/>
  <c r="P200" i="7"/>
  <c r="S27" i="9" s="1"/>
  <c r="P216" i="7"/>
  <c r="S37" i="10" s="1"/>
  <c r="P232" i="7"/>
  <c r="P248" i="7"/>
  <c r="S31" i="12" s="1"/>
  <c r="P264" i="7"/>
  <c r="S43" i="10" s="1"/>
  <c r="P280" i="7"/>
  <c r="S47" i="11" s="1"/>
  <c r="P296" i="7"/>
  <c r="S62" i="13" s="1"/>
  <c r="P312" i="7"/>
  <c r="S54" i="11" s="1"/>
  <c r="P14" i="7"/>
  <c r="S2" i="12" s="1"/>
  <c r="P30" i="7"/>
  <c r="S3" i="12" s="1"/>
  <c r="P46" i="7"/>
  <c r="S8" i="13" s="1"/>
  <c r="P62" i="7"/>
  <c r="S11" i="11" s="1"/>
  <c r="P78" i="7"/>
  <c r="P94" i="7"/>
  <c r="S9" i="9" s="1"/>
  <c r="P110" i="7"/>
  <c r="S14" i="12" s="1"/>
  <c r="P126" i="7"/>
  <c r="S24" i="13" s="1"/>
  <c r="P142" i="7"/>
  <c r="S15" i="9" s="1"/>
  <c r="P158" i="7"/>
  <c r="S32" i="10" s="1"/>
  <c r="P174" i="7"/>
  <c r="P190" i="7"/>
  <c r="S32" i="11" s="1"/>
  <c r="P206" i="7"/>
  <c r="S36" i="11" s="1"/>
  <c r="P222" i="7"/>
  <c r="S47" i="13" s="1"/>
  <c r="P238" i="7"/>
  <c r="P254" i="7"/>
  <c r="P270" i="7"/>
  <c r="S57" i="13" s="1"/>
  <c r="P286" i="7"/>
  <c r="S49" i="11" s="1"/>
  <c r="P302" i="7"/>
  <c r="S64" i="13" s="1"/>
  <c r="P318" i="7"/>
  <c r="P330" i="7"/>
  <c r="S57" i="11" s="1"/>
  <c r="P33" i="7"/>
  <c r="S6" i="10" s="1"/>
  <c r="P49" i="7"/>
  <c r="S9" i="12" s="1"/>
  <c r="P65" i="7"/>
  <c r="S15" i="10" s="1"/>
  <c r="P81" i="7"/>
  <c r="S19" i="10" s="1"/>
  <c r="P97" i="7"/>
  <c r="P113" i="7"/>
  <c r="P129" i="7"/>
  <c r="S22" i="11" s="1"/>
  <c r="P145" i="7"/>
  <c r="S25" i="11" s="1"/>
  <c r="P161" i="7"/>
  <c r="S17" i="9" s="1"/>
  <c r="P177" i="7"/>
  <c r="P193" i="7"/>
  <c r="S23" i="9" s="1"/>
  <c r="P209" i="7"/>
  <c r="S39" i="11" s="1"/>
  <c r="P225" i="7"/>
  <c r="S28" i="9" s="1"/>
  <c r="P241" i="7"/>
  <c r="S40" i="10" s="1"/>
  <c r="P257" i="7"/>
  <c r="S35" i="9" s="1"/>
  <c r="P273" i="7"/>
  <c r="P289" i="7"/>
  <c r="S42" i="9" s="1"/>
  <c r="P305" i="7"/>
  <c r="S53" i="11" s="1"/>
  <c r="P321" i="7"/>
  <c r="S55" i="11" s="1"/>
  <c r="P13" i="7"/>
  <c r="S1" i="10" s="1"/>
  <c r="P11" i="7"/>
  <c r="S1" i="12" s="1"/>
  <c r="P20" i="7"/>
  <c r="S2" i="13" s="1"/>
  <c r="P36" i="7"/>
  <c r="S5" i="12" s="1"/>
  <c r="P52" i="7"/>
  <c r="S11" i="10" s="1"/>
  <c r="P68" i="7"/>
  <c r="S16" i="10" s="1"/>
  <c r="P84" i="7"/>
  <c r="P100" i="7"/>
  <c r="S21" i="10" s="1"/>
  <c r="P116" i="7"/>
  <c r="S15" i="12" s="1"/>
  <c r="P132" i="7"/>
  <c r="S28" i="10" s="1"/>
  <c r="P148" i="7"/>
  <c r="P164" i="7"/>
  <c r="S27" i="11" s="1"/>
  <c r="P180" i="7"/>
  <c r="S31" i="11" s="1"/>
  <c r="P196" i="7"/>
  <c r="S43" i="13" s="1"/>
  <c r="P212" i="7"/>
  <c r="S26" i="12" s="1"/>
  <c r="P228" i="7"/>
  <c r="S48" i="13" s="1"/>
  <c r="P244" i="7"/>
  <c r="S52" i="13" s="1"/>
  <c r="P260" i="7"/>
  <c r="S33" i="12" s="1"/>
  <c r="P276" i="7"/>
  <c r="S58" i="13" s="1"/>
  <c r="P292" i="7"/>
  <c r="S51" i="11" s="1"/>
  <c r="P308" i="7"/>
  <c r="S50" i="10" s="1"/>
  <c r="P324" i="7"/>
  <c r="S48" i="9" s="1"/>
  <c r="P12" i="7"/>
  <c r="P223" i="7"/>
  <c r="S28" i="12" s="1"/>
  <c r="P239" i="7"/>
  <c r="S31" i="9" s="1"/>
  <c r="P255" i="7"/>
  <c r="P271" i="7"/>
  <c r="S35" i="12" s="1"/>
  <c r="P287" i="7"/>
  <c r="S40" i="9" s="1"/>
  <c r="P303" i="7"/>
  <c r="S65" i="13" s="1"/>
  <c r="P319" i="7"/>
  <c r="P335" i="7"/>
  <c r="S55" i="10" s="1"/>
  <c r="P26" i="7"/>
  <c r="S4" i="10" s="1"/>
  <c r="P42" i="7"/>
  <c r="S8" i="10" s="1"/>
  <c r="P58" i="7"/>
  <c r="S10" i="12" s="1"/>
  <c r="P74" i="7"/>
  <c r="S13" i="11" s="1"/>
  <c r="P90" i="7"/>
  <c r="S7" i="9" s="1"/>
  <c r="P106" i="7"/>
  <c r="S23" i="10" s="1"/>
  <c r="P122" i="7"/>
  <c r="S26" i="10" s="1"/>
  <c r="P138" i="7"/>
  <c r="S29" i="10" s="1"/>
  <c r="P154" i="7"/>
  <c r="S32" i="13" s="1"/>
  <c r="P170" i="7"/>
  <c r="S39" i="13" s="1"/>
  <c r="P186" i="7"/>
  <c r="S42" i="13" s="1"/>
  <c r="P202" i="7"/>
  <c r="S22" i="12" s="1"/>
  <c r="P218" i="7"/>
  <c r="S41" i="11" s="1"/>
  <c r="P234" i="7"/>
  <c r="S50" i="13" s="1"/>
  <c r="P250" i="7"/>
  <c r="P266" i="7"/>
  <c r="S56" i="13" s="1"/>
  <c r="P282" i="7"/>
  <c r="S48" i="11" s="1"/>
  <c r="P298" i="7"/>
  <c r="S47" i="10" s="1"/>
  <c r="P314" i="7"/>
  <c r="P29" i="7"/>
  <c r="S4" i="13" s="1"/>
  <c r="P45" i="7"/>
  <c r="P61" i="7"/>
  <c r="S10" i="11" s="1"/>
  <c r="P77" i="7"/>
  <c r="S12" i="12" s="1"/>
  <c r="P93" i="7"/>
  <c r="S8" i="9" s="1"/>
  <c r="P109" i="7"/>
  <c r="S19" i="11" s="1"/>
  <c r="P125" i="7"/>
  <c r="P141" i="7"/>
  <c r="S30" i="10" s="1"/>
  <c r="P157" i="7"/>
  <c r="S35" i="13" s="1"/>
  <c r="P173" i="7"/>
  <c r="P189" i="7"/>
  <c r="S22" i="9" s="1"/>
  <c r="P205" i="7"/>
  <c r="S44" i="13" s="1"/>
  <c r="P221" i="7"/>
  <c r="P237" i="7"/>
  <c r="S51" i="13" s="1"/>
  <c r="P253" i="7"/>
  <c r="P269" i="7"/>
  <c r="S45" i="11" s="1"/>
  <c r="P285" i="7"/>
  <c r="P301" i="7"/>
  <c r="S48" i="10" s="1"/>
  <c r="P317" i="7"/>
  <c r="P333" i="7"/>
  <c r="S53" i="10" s="1"/>
  <c r="P16" i="7"/>
  <c r="S2" i="10" s="1"/>
  <c r="P32" i="7"/>
  <c r="S4" i="12" s="1"/>
  <c r="P48" i="7"/>
  <c r="S9" i="13" s="1"/>
  <c r="P64" i="7"/>
  <c r="S5" i="9" s="1"/>
  <c r="P80" i="7"/>
  <c r="S13" i="13" s="1"/>
  <c r="P96" i="7"/>
  <c r="S20" i="10" s="1"/>
  <c r="P112" i="7"/>
  <c r="P128" i="7"/>
  <c r="S25" i="13" s="1"/>
  <c r="P144" i="7"/>
  <c r="P160" i="7"/>
  <c r="S19" i="12" s="1"/>
  <c r="P176" i="7"/>
  <c r="P192" i="7"/>
  <c r="P208" i="7"/>
  <c r="S38" i="11" s="1"/>
  <c r="P224" i="7"/>
  <c r="S42" i="11" s="1"/>
  <c r="P240" i="7"/>
  <c r="S30" i="12" s="1"/>
  <c r="P256" i="7"/>
  <c r="S32" i="12" s="1"/>
  <c r="P272" i="7"/>
  <c r="S36" i="12" s="1"/>
  <c r="P288" i="7"/>
  <c r="S41" i="9" s="1"/>
  <c r="P304" i="7"/>
  <c r="S66" i="13" s="1"/>
  <c r="P320" i="7"/>
  <c r="S68" i="13" s="1"/>
  <c r="P336" i="7"/>
  <c r="S58" i="11" s="1"/>
  <c r="L333" i="7"/>
  <c r="K53" i="10" s="1"/>
  <c r="P75" i="7"/>
  <c r="P91" i="7"/>
  <c r="S16" i="13" s="1"/>
  <c r="P107" i="7"/>
  <c r="S19" i="13" s="1"/>
  <c r="P123" i="7"/>
  <c r="S23" i="13" s="1"/>
  <c r="P139" i="7"/>
  <c r="S14" i="9" s="1"/>
  <c r="P155" i="7"/>
  <c r="S33" i="13" s="1"/>
  <c r="P171" i="7"/>
  <c r="S29" i="11" s="1"/>
  <c r="P187" i="7"/>
  <c r="S21" i="9" s="1"/>
  <c r="P203" i="7"/>
  <c r="S35" i="11" s="1"/>
  <c r="P219" i="7"/>
  <c r="P235" i="7"/>
  <c r="S39" i="10" s="1"/>
  <c r="P251" i="7"/>
  <c r="S34" i="9" s="1"/>
  <c r="P267" i="7"/>
  <c r="S44" i="10" s="1"/>
  <c r="P283" i="7"/>
  <c r="S39" i="9" s="1"/>
  <c r="P299" i="7"/>
  <c r="P315" i="7"/>
  <c r="P331" i="7"/>
  <c r="S39" i="12" s="1"/>
  <c r="P19" i="7"/>
  <c r="S1" i="13" s="1"/>
  <c r="P22" i="7"/>
  <c r="S3" i="11" s="1"/>
  <c r="P38" i="7"/>
  <c r="S6" i="13" s="1"/>
  <c r="P54" i="7"/>
  <c r="S11" i="13" s="1"/>
  <c r="P70" i="7"/>
  <c r="S11" i="12" s="1"/>
  <c r="P86" i="7"/>
  <c r="P102" i="7"/>
  <c r="S22" i="10" s="1"/>
  <c r="P118" i="7"/>
  <c r="S16" i="12" s="1"/>
  <c r="P134" i="7"/>
  <c r="S24" i="11" s="1"/>
  <c r="P150" i="7"/>
  <c r="S31" i="13" s="1"/>
  <c r="P166" i="7"/>
  <c r="S28" i="11" s="1"/>
  <c r="P182" i="7"/>
  <c r="S35" i="10" s="1"/>
  <c r="P198" i="7"/>
  <c r="S26" i="9" s="1"/>
  <c r="P214" i="7"/>
  <c r="S27" i="12" s="1"/>
  <c r="P230" i="7"/>
  <c r="S43" i="11" s="1"/>
  <c r="P246" i="7"/>
  <c r="P262" i="7"/>
  <c r="S54" i="13" s="1"/>
  <c r="P278" i="7"/>
  <c r="S59" i="13" s="1"/>
  <c r="P294" i="7"/>
  <c r="S52" i="11" s="1"/>
  <c r="P310" i="7"/>
  <c r="P326" i="7"/>
  <c r="S37" i="12" s="1"/>
  <c r="P334" i="7"/>
  <c r="S54" i="10" s="1"/>
  <c r="P25" i="7"/>
  <c r="S2" i="9" s="1"/>
  <c r="P41" i="7"/>
  <c r="S7" i="13" s="1"/>
  <c r="P57" i="7"/>
  <c r="S13" i="10" s="1"/>
  <c r="P73" i="7"/>
  <c r="G22" i="2" s="1"/>
  <c r="P89" i="7"/>
  <c r="S15" i="13" s="1"/>
  <c r="P105" i="7"/>
  <c r="S18" i="13" s="1"/>
  <c r="P121" i="7"/>
  <c r="S22" i="13" s="1"/>
  <c r="P137" i="7"/>
  <c r="S13" i="9" s="1"/>
  <c r="P153" i="7"/>
  <c r="S18" i="12" s="1"/>
  <c r="P169" i="7"/>
  <c r="S19" i="9" s="1"/>
  <c r="P185" i="7"/>
  <c r="S21" i="12" s="1"/>
  <c r="P201" i="7"/>
  <c r="S34" i="11" s="1"/>
  <c r="P217" i="7"/>
  <c r="S40" i="11" s="1"/>
  <c r="P233" i="7"/>
  <c r="S49" i="13" s="1"/>
  <c r="P249" i="7"/>
  <c r="P265" i="7"/>
  <c r="S36" i="9" s="1"/>
  <c r="P281" i="7"/>
  <c r="S60" i="13" s="1"/>
  <c r="P297" i="7"/>
  <c r="S63" i="13" s="1"/>
  <c r="P313" i="7"/>
  <c r="S52" i="10" s="1"/>
  <c r="P329" i="7"/>
  <c r="S71" i="13" s="1"/>
  <c r="P17" i="7"/>
  <c r="S1" i="9" s="1"/>
  <c r="P28" i="7"/>
  <c r="S3" i="13" s="1"/>
  <c r="P44" i="7"/>
  <c r="S8" i="12" s="1"/>
  <c r="P60" i="7"/>
  <c r="S9" i="11" s="1"/>
  <c r="P76" i="7"/>
  <c r="P92" i="7"/>
  <c r="P108" i="7"/>
  <c r="S13" i="12" s="1"/>
  <c r="P124" i="7"/>
  <c r="S21" i="11" s="1"/>
  <c r="P140" i="7"/>
  <c r="S28" i="13" s="1"/>
  <c r="P156" i="7"/>
  <c r="S34" i="13" s="1"/>
  <c r="P172" i="7"/>
  <c r="S30" i="11" s="1"/>
  <c r="P188" i="7"/>
  <c r="P204" i="7"/>
  <c r="S23" i="12" s="1"/>
  <c r="P220" i="7"/>
  <c r="S46" i="13" s="1"/>
  <c r="P236" i="7"/>
  <c r="S30" i="9" s="1"/>
  <c r="P252" i="7"/>
  <c r="P268" i="7"/>
  <c r="S37" i="9" s="1"/>
  <c r="P284" i="7"/>
  <c r="S46" i="10" s="1"/>
  <c r="P300" i="7"/>
  <c r="S44" i="9" s="1"/>
  <c r="P316" i="7"/>
  <c r="S46" i="9" s="1"/>
  <c r="P332" i="7"/>
  <c r="L79" i="7"/>
  <c r="K14" i="11" s="1"/>
  <c r="L95" i="7"/>
  <c r="K10" i="9" s="1"/>
  <c r="L111" i="7"/>
  <c r="L119" i="7"/>
  <c r="K21" i="13" s="1"/>
  <c r="L127" i="7"/>
  <c r="L143" i="7"/>
  <c r="K29" i="13" s="1"/>
  <c r="L159" i="7"/>
  <c r="K36" i="13" s="1"/>
  <c r="L175" i="7"/>
  <c r="K40" i="13" s="1"/>
  <c r="L191" i="7"/>
  <c r="K36" i="10" s="1"/>
  <c r="L207" i="7"/>
  <c r="K37" i="11" s="1"/>
  <c r="L223" i="7"/>
  <c r="K28" i="12" s="1"/>
  <c r="L239" i="7"/>
  <c r="K31" i="9" s="1"/>
  <c r="L255" i="7"/>
  <c r="L271" i="7"/>
  <c r="K35" i="12" s="1"/>
  <c r="L287" i="7"/>
  <c r="K40" i="9" s="1"/>
  <c r="L303" i="7"/>
  <c r="K65" i="13" s="1"/>
  <c r="L319" i="7"/>
  <c r="L335" i="7"/>
  <c r="K55" i="10" s="1"/>
  <c r="L18" i="7"/>
  <c r="L34" i="7"/>
  <c r="K5" i="13" s="1"/>
  <c r="L50" i="7"/>
  <c r="K6" i="11" s="1"/>
  <c r="L66" i="7"/>
  <c r="K12" i="11" s="1"/>
  <c r="L82" i="7"/>
  <c r="K15" i="11" s="1"/>
  <c r="L98" i="7"/>
  <c r="K11" i="9" s="1"/>
  <c r="L114" i="7"/>
  <c r="K24" i="10" s="1"/>
  <c r="L130" i="7"/>
  <c r="K27" i="10" s="1"/>
  <c r="L146" i="7"/>
  <c r="K26" i="11" s="1"/>
  <c r="L162" i="7"/>
  <c r="K37" i="13" s="1"/>
  <c r="L178" i="7"/>
  <c r="L194" i="7"/>
  <c r="L210" i="7"/>
  <c r="K24" i="12" s="1"/>
  <c r="L226" i="7"/>
  <c r="K29" i="12" s="1"/>
  <c r="L242" i="7"/>
  <c r="K32" i="9" s="1"/>
  <c r="L282" i="7"/>
  <c r="K48" i="11" s="1"/>
  <c r="L298" i="7"/>
  <c r="K47" i="10" s="1"/>
  <c r="L314" i="7"/>
  <c r="L330" i="7"/>
  <c r="K57" i="11" s="1"/>
  <c r="L313" i="7"/>
  <c r="K52" i="10" s="1"/>
  <c r="L21" i="7"/>
  <c r="K2" i="11" s="1"/>
  <c r="L29" i="7"/>
  <c r="K4" i="13" s="1"/>
  <c r="L37" i="7"/>
  <c r="K6" i="12" s="1"/>
  <c r="L45" i="7"/>
  <c r="L53" i="7"/>
  <c r="K7" i="11" s="1"/>
  <c r="L61" i="7"/>
  <c r="K10" i="11" s="1"/>
  <c r="L69" i="7"/>
  <c r="K17" i="10" s="1"/>
  <c r="L77" i="7"/>
  <c r="K12" i="12" s="1"/>
  <c r="L85" i="7"/>
  <c r="K16" i="11" s="1"/>
  <c r="L93" i="7"/>
  <c r="K8" i="9" s="1"/>
  <c r="L101" i="7"/>
  <c r="K18" i="11" s="1"/>
  <c r="L109" i="7"/>
  <c r="K19" i="11" s="1"/>
  <c r="L117" i="7"/>
  <c r="K20" i="11" s="1"/>
  <c r="L125" i="7"/>
  <c r="L133" i="7"/>
  <c r="K23" i="11" s="1"/>
  <c r="L141" i="7"/>
  <c r="K30" i="10" s="1"/>
  <c r="L149" i="7"/>
  <c r="K30" i="13" s="1"/>
  <c r="L157" i="7"/>
  <c r="K35" i="13" s="1"/>
  <c r="L165" i="7"/>
  <c r="K38" i="13" s="1"/>
  <c r="L173" i="7"/>
  <c r="L181" i="7"/>
  <c r="K34" i="10" s="1"/>
  <c r="L189" i="7"/>
  <c r="K22" i="9" s="1"/>
  <c r="L197" i="7"/>
  <c r="K25" i="9" s="1"/>
  <c r="L205" i="7"/>
  <c r="K44" i="13" s="1"/>
  <c r="L213" i="7"/>
  <c r="L221" i="7"/>
  <c r="L229" i="7"/>
  <c r="K29" i="9" s="1"/>
  <c r="L237" i="7"/>
  <c r="K51" i="13" s="1"/>
  <c r="L245" i="7"/>
  <c r="K33" i="9" s="1"/>
  <c r="L253" i="7"/>
  <c r="L261" i="7"/>
  <c r="K34" i="12" s="1"/>
  <c r="L269" i="7"/>
  <c r="K45" i="11" s="1"/>
  <c r="L277" i="7"/>
  <c r="K46" i="11" s="1"/>
  <c r="L285" i="7"/>
  <c r="L293" i="7"/>
  <c r="K43" i="9" s="1"/>
  <c r="L301" i="7"/>
  <c r="K48" i="10" s="1"/>
  <c r="L309" i="7"/>
  <c r="K45" i="9" s="1"/>
  <c r="L329" i="7"/>
  <c r="K71" i="13" s="1"/>
  <c r="L15" i="7"/>
  <c r="K1" i="11" s="1"/>
  <c r="L13" i="7"/>
  <c r="K1" i="10" s="1"/>
  <c r="L71" i="7"/>
  <c r="K12" i="13" s="1"/>
  <c r="L87" i="7"/>
  <c r="K17" i="11" s="1"/>
  <c r="L103" i="7"/>
  <c r="L135" i="7"/>
  <c r="K17" i="12" s="1"/>
  <c r="L151" i="7"/>
  <c r="K31" i="10" s="1"/>
  <c r="L167" i="7"/>
  <c r="K33" i="10" s="1"/>
  <c r="L183" i="7"/>
  <c r="K20" i="9" s="1"/>
  <c r="L199" i="7"/>
  <c r="K33" i="11" s="1"/>
  <c r="L215" i="7"/>
  <c r="K45" i="13" s="1"/>
  <c r="L231" i="7"/>
  <c r="L247" i="7"/>
  <c r="K41" i="10" s="1"/>
  <c r="L263" i="7"/>
  <c r="K55" i="13" s="1"/>
  <c r="L279" i="7"/>
  <c r="K45" i="10" s="1"/>
  <c r="L295" i="7"/>
  <c r="L311" i="7"/>
  <c r="K51" i="10" s="1"/>
  <c r="L327" i="7"/>
  <c r="K70" i="13" s="1"/>
  <c r="L26" i="7"/>
  <c r="K4" i="10" s="1"/>
  <c r="L42" i="7"/>
  <c r="K8" i="10" s="1"/>
  <c r="L58" i="7"/>
  <c r="K10" i="12" s="1"/>
  <c r="L74" i="7"/>
  <c r="K13" i="11" s="1"/>
  <c r="L90" i="7"/>
  <c r="K7" i="9" s="1"/>
  <c r="L106" i="7"/>
  <c r="K23" i="10" s="1"/>
  <c r="L122" i="7"/>
  <c r="K26" i="10" s="1"/>
  <c r="L138" i="7"/>
  <c r="K29" i="10" s="1"/>
  <c r="L154" i="7"/>
  <c r="K32" i="13" s="1"/>
  <c r="L170" i="7"/>
  <c r="K39" i="13" s="1"/>
  <c r="L186" i="7"/>
  <c r="K42" i="13" s="1"/>
  <c r="L202" i="7"/>
  <c r="K22" i="12" s="1"/>
  <c r="L218" i="7"/>
  <c r="K41" i="11" s="1"/>
  <c r="L234" i="7"/>
  <c r="K50" i="13" s="1"/>
  <c r="L250" i="7"/>
  <c r="L258" i="7"/>
  <c r="K42" i="10" s="1"/>
  <c r="L266" i="7"/>
  <c r="K56" i="13" s="1"/>
  <c r="L274" i="7"/>
  <c r="K38" i="9" s="1"/>
  <c r="L290" i="7"/>
  <c r="K50" i="11" s="1"/>
  <c r="L306" i="7"/>
  <c r="K49" i="10" s="1"/>
  <c r="L322" i="7"/>
  <c r="K69" i="13" s="1"/>
  <c r="L20" i="7"/>
  <c r="K2" i="13" s="1"/>
  <c r="L28" i="7"/>
  <c r="K3" i="13" s="1"/>
  <c r="L36" i="7"/>
  <c r="K5" i="12" s="1"/>
  <c r="L44" i="7"/>
  <c r="K8" i="12" s="1"/>
  <c r="L52" i="7"/>
  <c r="K11" i="10" s="1"/>
  <c r="L60" i="7"/>
  <c r="K9" i="11" s="1"/>
  <c r="L68" i="7"/>
  <c r="K16" i="10" s="1"/>
  <c r="L76" i="7"/>
  <c r="L84" i="7"/>
  <c r="L92" i="7"/>
  <c r="L100" i="7"/>
  <c r="K21" i="10" s="1"/>
  <c r="L108" i="7"/>
  <c r="K13" i="12" s="1"/>
  <c r="L116" i="7"/>
  <c r="K15" i="12" s="1"/>
  <c r="L124" i="7"/>
  <c r="K21" i="11" s="1"/>
  <c r="L132" i="7"/>
  <c r="K28" i="10" s="1"/>
  <c r="L140" i="7"/>
  <c r="K28" i="13" s="1"/>
  <c r="L148" i="7"/>
  <c r="L156" i="7"/>
  <c r="K34" i="13" s="1"/>
  <c r="L164" i="7"/>
  <c r="K27" i="11" s="1"/>
  <c r="L172" i="7"/>
  <c r="K30" i="11" s="1"/>
  <c r="L180" i="7"/>
  <c r="K31" i="11" s="1"/>
  <c r="L188" i="7"/>
  <c r="L196" i="7"/>
  <c r="K43" i="13" s="1"/>
  <c r="L204" i="7"/>
  <c r="K23" i="12" s="1"/>
  <c r="L212" i="7"/>
  <c r="K26" i="12" s="1"/>
  <c r="L220" i="7"/>
  <c r="K46" i="13" s="1"/>
  <c r="L228" i="7"/>
  <c r="K48" i="13" s="1"/>
  <c r="L236" i="7"/>
  <c r="K30" i="9" s="1"/>
  <c r="L244" i="7"/>
  <c r="K52" i="13" s="1"/>
  <c r="L252" i="7"/>
  <c r="L260" i="7"/>
  <c r="K33" i="12" s="1"/>
  <c r="L268" i="7"/>
  <c r="K37" i="9" s="1"/>
  <c r="L276" i="7"/>
  <c r="K58" i="13" s="1"/>
  <c r="L284" i="7"/>
  <c r="K46" i="10" s="1"/>
  <c r="L292" i="7"/>
  <c r="K51" i="11" s="1"/>
  <c r="L300" i="7"/>
  <c r="K44" i="9" s="1"/>
  <c r="L308" i="7"/>
  <c r="K50" i="10" s="1"/>
  <c r="L316" i="7"/>
  <c r="K46" i="9" s="1"/>
  <c r="L324" i="7"/>
  <c r="K48" i="9" s="1"/>
  <c r="L332" i="7"/>
  <c r="L12" i="7"/>
  <c r="L35" i="7"/>
  <c r="K7" i="10" s="1"/>
  <c r="L51" i="7"/>
  <c r="K10" i="13" s="1"/>
  <c r="L67" i="7"/>
  <c r="L83" i="7"/>
  <c r="K14" i="13" s="1"/>
  <c r="L99" i="7"/>
  <c r="K12" i="9" s="1"/>
  <c r="L115" i="7"/>
  <c r="K20" i="13" s="1"/>
  <c r="L131" i="7"/>
  <c r="K26" i="13" s="1"/>
  <c r="L147" i="7"/>
  <c r="L163" i="7"/>
  <c r="K18" i="9" s="1"/>
  <c r="L179" i="7"/>
  <c r="K20" i="12" s="1"/>
  <c r="L195" i="7"/>
  <c r="K24" i="9" s="1"/>
  <c r="L211" i="7"/>
  <c r="K25" i="12" s="1"/>
  <c r="L227" i="7"/>
  <c r="K38" i="10" s="1"/>
  <c r="L243" i="7"/>
  <c r="K44" i="11" s="1"/>
  <c r="L259" i="7"/>
  <c r="K53" i="13" s="1"/>
  <c r="L275" i="7"/>
  <c r="L291" i="7"/>
  <c r="K61" i="13" s="1"/>
  <c r="L307" i="7"/>
  <c r="K67" i="13" s="1"/>
  <c r="L323" i="7"/>
  <c r="K47" i="9" s="1"/>
  <c r="L321" i="7"/>
  <c r="K55" i="11" s="1"/>
  <c r="L22" i="7"/>
  <c r="K3" i="11" s="1"/>
  <c r="L38" i="7"/>
  <c r="K6" i="13" s="1"/>
  <c r="L54" i="7"/>
  <c r="K11" i="13" s="1"/>
  <c r="L70" i="7"/>
  <c r="K11" i="12" s="1"/>
  <c r="L86" i="7"/>
  <c r="L102" i="7"/>
  <c r="K22" i="10" s="1"/>
  <c r="L118" i="7"/>
  <c r="K16" i="12" s="1"/>
  <c r="L134" i="7"/>
  <c r="K24" i="11" s="1"/>
  <c r="L150" i="7"/>
  <c r="K31" i="13" s="1"/>
  <c r="L166" i="7"/>
  <c r="K28" i="11" s="1"/>
  <c r="L182" i="7"/>
  <c r="K35" i="10" s="1"/>
  <c r="L198" i="7"/>
  <c r="K26" i="9" s="1"/>
  <c r="L214" i="7"/>
  <c r="K27" i="12" s="1"/>
  <c r="L230" i="7"/>
  <c r="K43" i="11" s="1"/>
  <c r="L246" i="7"/>
  <c r="L262" i="7"/>
  <c r="K54" i="13" s="1"/>
  <c r="L278" i="7"/>
  <c r="K59" i="13" s="1"/>
  <c r="L294" i="7"/>
  <c r="K52" i="11" s="1"/>
  <c r="L302" i="7"/>
  <c r="K64" i="13" s="1"/>
  <c r="L310" i="7"/>
  <c r="L318" i="7"/>
  <c r="L326" i="7"/>
  <c r="K37" i="12" s="1"/>
  <c r="L334" i="7"/>
  <c r="K54" i="10" s="1"/>
  <c r="L325" i="7"/>
  <c r="K56" i="11" s="1"/>
  <c r="L25" i="7"/>
  <c r="K2" i="9" s="1"/>
  <c r="L33" i="7"/>
  <c r="K6" i="10" s="1"/>
  <c r="L41" i="7"/>
  <c r="K7" i="13" s="1"/>
  <c r="L49" i="7"/>
  <c r="K9" i="12" s="1"/>
  <c r="L57" i="7"/>
  <c r="K13" i="10" s="1"/>
  <c r="L65" i="7"/>
  <c r="K15" i="10" s="1"/>
  <c r="L73" i="7"/>
  <c r="L81" i="7"/>
  <c r="K19" i="10" s="1"/>
  <c r="L89" i="7"/>
  <c r="K15" i="13" s="1"/>
  <c r="L97" i="7"/>
  <c r="L105" i="7"/>
  <c r="K18" i="13" s="1"/>
  <c r="L113" i="7"/>
  <c r="L121" i="7"/>
  <c r="K22" i="13" s="1"/>
  <c r="L129" i="7"/>
  <c r="K22" i="11" s="1"/>
  <c r="L137" i="7"/>
  <c r="K13" i="9" s="1"/>
  <c r="L145" i="7"/>
  <c r="K25" i="11" s="1"/>
  <c r="L153" i="7"/>
  <c r="K18" i="12" s="1"/>
  <c r="L161" i="7"/>
  <c r="K17" i="9" s="1"/>
  <c r="L169" i="7"/>
  <c r="K19" i="9" s="1"/>
  <c r="L177" i="7"/>
  <c r="L185" i="7"/>
  <c r="K21" i="12" s="1"/>
  <c r="L193" i="7"/>
  <c r="K23" i="9" s="1"/>
  <c r="L201" i="7"/>
  <c r="K34" i="11" s="1"/>
  <c r="L209" i="7"/>
  <c r="K39" i="11" s="1"/>
  <c r="L217" i="7"/>
  <c r="K40" i="11" s="1"/>
  <c r="L225" i="7"/>
  <c r="K28" i="9" s="1"/>
  <c r="L233" i="7"/>
  <c r="K49" i="13" s="1"/>
  <c r="L241" i="7"/>
  <c r="K40" i="10" s="1"/>
  <c r="L249" i="7"/>
  <c r="L257" i="7"/>
  <c r="K35" i="9" s="1"/>
  <c r="L265" i="7"/>
  <c r="K36" i="9" s="1"/>
  <c r="L273" i="7"/>
  <c r="L281" i="7"/>
  <c r="K60" i="13" s="1"/>
  <c r="L289" i="7"/>
  <c r="K42" i="9" s="1"/>
  <c r="L297" i="7"/>
  <c r="K63" i="13" s="1"/>
  <c r="L305" i="7"/>
  <c r="K53" i="11" s="1"/>
  <c r="L317" i="7"/>
  <c r="L11" i="7"/>
  <c r="K1" i="12" s="1"/>
  <c r="L19" i="7"/>
  <c r="K1" i="13" s="1"/>
  <c r="L17" i="7"/>
  <c r="K1" i="9" s="1"/>
  <c r="L27" i="7"/>
  <c r="K5" i="10" s="1"/>
  <c r="L43" i="7"/>
  <c r="K7" i="12" s="1"/>
  <c r="L59" i="7"/>
  <c r="K4" i="9" s="1"/>
  <c r="L75" i="7"/>
  <c r="L91" i="7"/>
  <c r="K16" i="13" s="1"/>
  <c r="L107" i="7"/>
  <c r="K19" i="13" s="1"/>
  <c r="L123" i="7"/>
  <c r="K23" i="13" s="1"/>
  <c r="L139" i="7"/>
  <c r="K14" i="9" s="1"/>
  <c r="L155" i="7"/>
  <c r="K33" i="13" s="1"/>
  <c r="L171" i="7"/>
  <c r="K29" i="11" s="1"/>
  <c r="L187" i="7"/>
  <c r="K21" i="9" s="1"/>
  <c r="L203" i="7"/>
  <c r="K35" i="11" s="1"/>
  <c r="L219" i="7"/>
  <c r="L235" i="7"/>
  <c r="K39" i="10" s="1"/>
  <c r="L251" i="7"/>
  <c r="K34" i="9" s="1"/>
  <c r="L267" i="7"/>
  <c r="K44" i="10" s="1"/>
  <c r="L283" i="7"/>
  <c r="K39" i="9" s="1"/>
  <c r="L299" i="7"/>
  <c r="L315" i="7"/>
  <c r="L331" i="7"/>
  <c r="K39" i="12" s="1"/>
  <c r="L14" i="7"/>
  <c r="K2" i="12" s="1"/>
  <c r="L30" i="7"/>
  <c r="K3" i="12" s="1"/>
  <c r="L46" i="7"/>
  <c r="K8" i="13" s="1"/>
  <c r="L62" i="7"/>
  <c r="K11" i="11" s="1"/>
  <c r="L78" i="7"/>
  <c r="L94" i="7"/>
  <c r="K9" i="9" s="1"/>
  <c r="L110" i="7"/>
  <c r="K14" i="12" s="1"/>
  <c r="L126" i="7"/>
  <c r="K24" i="13" s="1"/>
  <c r="L142" i="7"/>
  <c r="K15" i="9" s="1"/>
  <c r="L158" i="7"/>
  <c r="K32" i="10" s="1"/>
  <c r="L174" i="7"/>
  <c r="L190" i="7"/>
  <c r="K32" i="11" s="1"/>
  <c r="L206" i="7"/>
  <c r="K36" i="11" s="1"/>
  <c r="L222" i="7"/>
  <c r="K47" i="13" s="1"/>
  <c r="L238" i="7"/>
  <c r="L254" i="7"/>
  <c r="L270" i="7"/>
  <c r="K57" i="13" s="1"/>
  <c r="L286" i="7"/>
  <c r="K49" i="11" s="1"/>
  <c r="L16" i="7"/>
  <c r="K2" i="10" s="1"/>
  <c r="L24" i="7"/>
  <c r="K3" i="10" s="1"/>
  <c r="L32" i="7"/>
  <c r="K4" i="12" s="1"/>
  <c r="L40" i="7"/>
  <c r="L48" i="7"/>
  <c r="K9" i="13" s="1"/>
  <c r="L56" i="7"/>
  <c r="K8" i="11" s="1"/>
  <c r="L64" i="7"/>
  <c r="K5" i="9" s="1"/>
  <c r="L72" i="7"/>
  <c r="K18" i="10" s="1"/>
  <c r="L80" i="7"/>
  <c r="K13" i="13" s="1"/>
  <c r="L88" i="7"/>
  <c r="K6" i="9" s="1"/>
  <c r="L96" i="7"/>
  <c r="K20" i="10" s="1"/>
  <c r="L104" i="7"/>
  <c r="K17" i="13" s="1"/>
  <c r="L112" i="7"/>
  <c r="L120" i="7"/>
  <c r="K25" i="10" s="1"/>
  <c r="L128" i="7"/>
  <c r="K25" i="13" s="1"/>
  <c r="L136" i="7"/>
  <c r="K27" i="13" s="1"/>
  <c r="L144" i="7"/>
  <c r="L152" i="7"/>
  <c r="K16" i="9" s="1"/>
  <c r="L160" i="7"/>
  <c r="K19" i="12" s="1"/>
  <c r="L168" i="7"/>
  <c r="L176" i="7"/>
  <c r="L184" i="7"/>
  <c r="K41" i="13" s="1"/>
  <c r="L192" i="7"/>
  <c r="L200" i="7"/>
  <c r="K27" i="9" s="1"/>
  <c r="L208" i="7"/>
  <c r="K38" i="11" s="1"/>
  <c r="L216" i="7"/>
  <c r="K37" i="10" s="1"/>
  <c r="L224" i="7"/>
  <c r="K42" i="11" s="1"/>
  <c r="L232" i="7"/>
  <c r="L240" i="7"/>
  <c r="K30" i="12" s="1"/>
  <c r="L248" i="7"/>
  <c r="K31" i="12" s="1"/>
  <c r="L256" i="7"/>
  <c r="K32" i="12" s="1"/>
  <c r="L264" i="7"/>
  <c r="K43" i="10" s="1"/>
  <c r="L272" i="7"/>
  <c r="K36" i="12" s="1"/>
  <c r="L280" i="7"/>
  <c r="K47" i="11" s="1"/>
  <c r="L288" i="7"/>
  <c r="K41" i="9" s="1"/>
  <c r="L296" i="7"/>
  <c r="K62" i="13" s="1"/>
  <c r="L304" i="7"/>
  <c r="K66" i="13" s="1"/>
  <c r="L312" i="7"/>
  <c r="K54" i="11" s="1"/>
  <c r="L320" i="7"/>
  <c r="K68" i="13" s="1"/>
  <c r="L328" i="7"/>
  <c r="K38" i="12" s="1"/>
  <c r="L336" i="7"/>
  <c r="K58" i="11" s="1"/>
  <c r="CP50" i="13" l="1"/>
  <c r="CP57" i="13"/>
  <c r="CP70" i="13"/>
  <c r="AQ31" i="14"/>
  <c r="AQ2" i="14"/>
  <c r="CP39" i="12"/>
  <c r="CN36" i="10" a="1"/>
  <c r="CN36" i="10" s="1"/>
  <c r="AQ32" i="14"/>
  <c r="DI30" i="7"/>
  <c r="DI6" i="7"/>
  <c r="AQ41" i="14"/>
  <c r="CN47" i="10" a="1"/>
  <c r="CN47" i="10" s="1"/>
  <c r="DI36" i="7"/>
  <c r="AQ13" i="14"/>
  <c r="AQ48" i="14"/>
  <c r="AQ51" i="14"/>
  <c r="GB28" i="7" a="1"/>
  <c r="GB28" i="7" s="1"/>
  <c r="CN37" i="10" a="1"/>
  <c r="CN37" i="10" s="1"/>
  <c r="CP37" i="10" s="1"/>
  <c r="GB46" i="7" a="1"/>
  <c r="GB46" i="7" s="1"/>
  <c r="DI24" i="7"/>
  <c r="AQ23" i="14"/>
  <c r="DI34" i="7"/>
  <c r="EZ23" i="7" a="1"/>
  <c r="EZ23" i="7" s="1"/>
  <c r="GB35" i="7" a="1"/>
  <c r="GB35" i="7" s="1"/>
  <c r="GB30" i="7" a="1"/>
  <c r="GB30" i="7" s="1"/>
  <c r="GB11" i="7" a="1"/>
  <c r="GB11" i="7" s="1"/>
  <c r="AQ49" i="14"/>
  <c r="AQ4" i="14"/>
  <c r="GB22" i="7" a="1"/>
  <c r="GB22" i="7" s="1"/>
  <c r="DI38" i="7"/>
  <c r="DI27" i="7"/>
  <c r="DI52" i="7"/>
  <c r="BO7" i="14"/>
  <c r="GB49" i="7" a="1"/>
  <c r="GB49" i="7" s="1"/>
  <c r="CN42" i="10" a="1"/>
  <c r="CN42" i="10" s="1"/>
  <c r="CP42" i="10" s="1"/>
  <c r="CN1" i="10" a="1"/>
  <c r="CN1" i="10" s="1"/>
  <c r="CO1" i="10" s="1" a="1"/>
  <c r="CO1" i="10" s="1"/>
  <c r="CN13" i="10" a="1"/>
  <c r="CN13" i="10" s="1"/>
  <c r="GB8" i="7" a="1"/>
  <c r="GB8" i="7" s="1"/>
  <c r="GB51" i="7" a="1"/>
  <c r="GB51" i="7" s="1"/>
  <c r="GB44" i="7" a="1"/>
  <c r="GB44" i="7" s="1"/>
  <c r="GB33" i="7" a="1"/>
  <c r="GB33" i="7" s="1"/>
  <c r="CN51" i="10" a="1"/>
  <c r="CN51" i="10" s="1"/>
  <c r="CP51" i="10" s="1"/>
  <c r="CN7" i="10" a="1"/>
  <c r="CN7" i="10" s="1"/>
  <c r="CP7" i="10" s="1"/>
  <c r="CN18" i="10" a="1"/>
  <c r="CN18" i="10" s="1"/>
  <c r="CN33" i="10" a="1"/>
  <c r="CN33" i="10" s="1"/>
  <c r="DI46" i="7"/>
  <c r="DI33" i="7"/>
  <c r="GB13" i="7" a="1"/>
  <c r="GB13" i="7" s="1"/>
  <c r="GB6" i="7" a="1"/>
  <c r="GB6" i="7" s="1"/>
  <c r="CN16" i="10" a="1"/>
  <c r="CN16" i="10" s="1"/>
  <c r="CP16" i="10" s="1"/>
  <c r="CN27" i="10" a="1"/>
  <c r="CN27" i="10" s="1"/>
  <c r="CN38" i="10" a="1"/>
  <c r="CN38" i="10" s="1"/>
  <c r="CE29" i="14"/>
  <c r="AQ26" i="14"/>
  <c r="EZ7" i="7" a="1"/>
  <c r="EZ7" i="7" s="1"/>
  <c r="EZ30" i="7" a="1"/>
  <c r="EZ30" i="7" s="1"/>
  <c r="EZ36" i="7" a="1"/>
  <c r="EZ36" i="7" s="1"/>
  <c r="EZ13" i="7" a="1"/>
  <c r="EZ13" i="7" s="1"/>
  <c r="EZ14" i="7" a="1"/>
  <c r="EZ14" i="7" s="1"/>
  <c r="EZ48" i="7" a="1"/>
  <c r="EZ48" i="7" s="1"/>
  <c r="CU42" i="14"/>
  <c r="EZ29" i="7" a="1"/>
  <c r="EZ29" i="7" s="1"/>
  <c r="EZ24" i="7" a="1"/>
  <c r="EZ24" i="7" s="1"/>
  <c r="EZ55" i="7" a="1"/>
  <c r="EZ55" i="7" s="1"/>
  <c r="EZ45" i="7" a="1"/>
  <c r="EZ45" i="7" s="1"/>
  <c r="AQ45" i="14"/>
  <c r="BW37" i="14"/>
  <c r="EZ46" i="7" a="1"/>
  <c r="EZ46" i="7" s="1"/>
  <c r="EZ39" i="7" a="1"/>
  <c r="EZ39" i="7" s="1"/>
  <c r="BG37" i="14"/>
  <c r="BW30" i="14"/>
  <c r="AQ12" i="14"/>
  <c r="BG27" i="14"/>
  <c r="GB29" i="7" a="1"/>
  <c r="GB29" i="7" s="1"/>
  <c r="GB39" i="7" a="1"/>
  <c r="GB39" i="7" s="1"/>
  <c r="EZ9" i="7" a="1"/>
  <c r="EZ9" i="7" s="1"/>
  <c r="GB21" i="7" a="1"/>
  <c r="GB21" i="7" s="1"/>
  <c r="GB12" i="7" a="1"/>
  <c r="GB12" i="7" s="1"/>
  <c r="GB50" i="7" a="1"/>
  <c r="GB50" i="7" s="1"/>
  <c r="GB34" i="7" a="1"/>
  <c r="GB34" i="7" s="1"/>
  <c r="GB17" i="7" a="1"/>
  <c r="GB17" i="7" s="1"/>
  <c r="GB55" i="7" a="1"/>
  <c r="GB55" i="7" s="1"/>
  <c r="GB23" i="7" a="1"/>
  <c r="GB23" i="7" s="1"/>
  <c r="GB10" i="7" a="1"/>
  <c r="GB10" i="7" s="1"/>
  <c r="GB48" i="7" a="1"/>
  <c r="GB48" i="7" s="1"/>
  <c r="GB32" i="7" a="1"/>
  <c r="GB32" i="7" s="1"/>
  <c r="GB15" i="7" a="1"/>
  <c r="GB15" i="7" s="1"/>
  <c r="GB53" i="7" a="1"/>
  <c r="GB53" i="7" s="1"/>
  <c r="GB37" i="7" a="1"/>
  <c r="GB37" i="7" s="1"/>
  <c r="GB1" i="7" a="1"/>
  <c r="GB1" i="7" s="1"/>
  <c r="EZ12" i="7" a="1"/>
  <c r="EZ12" i="7" s="1"/>
  <c r="EZ52" i="7" a="1"/>
  <c r="EZ52" i="7" s="1"/>
  <c r="EZ40" i="7" a="1"/>
  <c r="EZ40" i="7" s="1"/>
  <c r="EZ50" i="7" a="1"/>
  <c r="EZ50" i="7" s="1"/>
  <c r="EZ34" i="7" a="1"/>
  <c r="EZ34" i="7" s="1"/>
  <c r="EZ18" i="7" a="1"/>
  <c r="EZ18" i="7" s="1"/>
  <c r="EZ2" i="7" a="1"/>
  <c r="EZ2" i="7" s="1"/>
  <c r="EZ43" i="7" a="1"/>
  <c r="EZ43" i="7" s="1"/>
  <c r="EZ27" i="7" a="1"/>
  <c r="EZ27" i="7" s="1"/>
  <c r="EZ11" i="7" a="1"/>
  <c r="EZ11" i="7" s="1"/>
  <c r="EZ49" i="7" a="1"/>
  <c r="EZ49" i="7" s="1"/>
  <c r="EZ33" i="7" a="1"/>
  <c r="EZ33" i="7" s="1"/>
  <c r="EZ17" i="7" a="1"/>
  <c r="EZ17" i="7" s="1"/>
  <c r="CN12" i="10" a="1"/>
  <c r="CN12" i="10" s="1"/>
  <c r="CN3" i="10" a="1"/>
  <c r="CN3" i="10" s="1"/>
  <c r="CN53" i="10" a="1"/>
  <c r="CN53" i="10" s="1"/>
  <c r="CN32" i="10" a="1"/>
  <c r="CN32" i="10" s="1"/>
  <c r="CN23" i="10" a="1"/>
  <c r="CN23" i="10" s="1"/>
  <c r="CN14" i="10" a="1"/>
  <c r="CN14" i="10" s="1"/>
  <c r="CN9" i="10" a="1"/>
  <c r="CN9" i="10" s="1"/>
  <c r="CN43" i="10" a="1"/>
  <c r="CN43" i="10" s="1"/>
  <c r="CN34" i="10" a="1"/>
  <c r="CN34" i="10" s="1"/>
  <c r="CN29" i="10" a="1"/>
  <c r="CN29" i="10" s="1"/>
  <c r="CN8" i="10" a="1"/>
  <c r="CN8" i="10" s="1"/>
  <c r="CN54" i="10" a="1"/>
  <c r="CN54" i="10" s="1"/>
  <c r="CN49" i="10" a="1"/>
  <c r="CN49" i="10" s="1"/>
  <c r="ER55" i="7"/>
  <c r="AQ18" i="14"/>
  <c r="GB16" i="7" a="1"/>
  <c r="GB16" i="7" s="1"/>
  <c r="GB54" i="7" a="1"/>
  <c r="GB54" i="7" s="1"/>
  <c r="GB38" i="7" a="1"/>
  <c r="GB38" i="7" s="1"/>
  <c r="GB5" i="7" a="1"/>
  <c r="GB5" i="7" s="1"/>
  <c r="GB43" i="7" a="1"/>
  <c r="GB43" i="7" s="1"/>
  <c r="GB27" i="7" a="1"/>
  <c r="GB27" i="7" s="1"/>
  <c r="GB14" i="7" a="1"/>
  <c r="GB14" i="7" s="1"/>
  <c r="GB52" i="7" a="1"/>
  <c r="GB52" i="7" s="1"/>
  <c r="GB36" i="7" a="1"/>
  <c r="GB36" i="7" s="1"/>
  <c r="GB19" i="7" a="1"/>
  <c r="GB19" i="7" s="1"/>
  <c r="GB3" i="7" a="1"/>
  <c r="GB3" i="7" s="1"/>
  <c r="GB41" i="7" a="1"/>
  <c r="GB41" i="7" s="1"/>
  <c r="GB25" i="7" a="1"/>
  <c r="GB25" i="7" s="1"/>
  <c r="EZ28" i="7" a="1"/>
  <c r="EZ28" i="7" s="1"/>
  <c r="EZ16" i="7" a="1"/>
  <c r="EZ16" i="7" s="1"/>
  <c r="EZ4" i="7" a="1"/>
  <c r="EZ4" i="7" s="1"/>
  <c r="EZ54" i="7" a="1"/>
  <c r="EZ54" i="7" s="1"/>
  <c r="EZ38" i="7" a="1"/>
  <c r="EZ38" i="7" s="1"/>
  <c r="EZ22" i="7" a="1"/>
  <c r="EZ22" i="7" s="1"/>
  <c r="EZ6" i="7" a="1"/>
  <c r="EZ6" i="7" s="1"/>
  <c r="EZ47" i="7" a="1"/>
  <c r="EZ47" i="7" s="1"/>
  <c r="EZ31" i="7" a="1"/>
  <c r="EZ31" i="7" s="1"/>
  <c r="EZ15" i="7" a="1"/>
  <c r="EZ15" i="7" s="1"/>
  <c r="EZ53" i="7" a="1"/>
  <c r="EZ53" i="7" s="1"/>
  <c r="EZ37" i="7" a="1"/>
  <c r="EZ37" i="7" s="1"/>
  <c r="EZ21" i="7" a="1"/>
  <c r="EZ21" i="7" s="1"/>
  <c r="EZ5" i="7" a="1"/>
  <c r="EZ5" i="7" s="1"/>
  <c r="CN28" i="10" a="1"/>
  <c r="CN28" i="10" s="1"/>
  <c r="CP28" i="10" s="1"/>
  <c r="CN19" i="10" a="1"/>
  <c r="CN19" i="10" s="1"/>
  <c r="CN10" i="10" a="1"/>
  <c r="CN10" i="10" s="1"/>
  <c r="CP10" i="10" s="1"/>
  <c r="CN48" i="10" a="1"/>
  <c r="CN48" i="10" s="1"/>
  <c r="CN39" i="10" a="1"/>
  <c r="CN39" i="10" s="1"/>
  <c r="CN30" i="10" a="1"/>
  <c r="CN30" i="10" s="1"/>
  <c r="CN25" i="10" a="1"/>
  <c r="CN25" i="10" s="1"/>
  <c r="CN4" i="10" a="1"/>
  <c r="CN4" i="10" s="1"/>
  <c r="CN50" i="10" a="1"/>
  <c r="CN50" i="10" s="1"/>
  <c r="CN45" i="10" a="1"/>
  <c r="CN45" i="10" s="1"/>
  <c r="CN24" i="10" a="1"/>
  <c r="CN24" i="10" s="1"/>
  <c r="CN15" i="10" a="1"/>
  <c r="CN15" i="10" s="1"/>
  <c r="CN6" i="10" a="1"/>
  <c r="CN6" i="10" s="1"/>
  <c r="CN52" i="10" a="1"/>
  <c r="CN52" i="10" s="1"/>
  <c r="ER9" i="7"/>
  <c r="DI44" i="7"/>
  <c r="DI10" i="7"/>
  <c r="CO1" i="13" a="1"/>
  <c r="CO1" i="13" s="1"/>
  <c r="GB20" i="7" a="1"/>
  <c r="GB20" i="7" s="1"/>
  <c r="GB4" i="7" a="1"/>
  <c r="GB4" i="7" s="1"/>
  <c r="GB42" i="7" a="1"/>
  <c r="GB42" i="7" s="1"/>
  <c r="GB26" i="7" a="1"/>
  <c r="GB26" i="7" s="1"/>
  <c r="GB9" i="7" a="1"/>
  <c r="GB9" i="7" s="1"/>
  <c r="GB47" i="7" a="1"/>
  <c r="GB47" i="7" s="1"/>
  <c r="GB31" i="7" a="1"/>
  <c r="GB31" i="7" s="1"/>
  <c r="GB18" i="7" a="1"/>
  <c r="GB18" i="7" s="1"/>
  <c r="GB2" i="7" a="1"/>
  <c r="GB2" i="7" s="1"/>
  <c r="GB40" i="7" a="1"/>
  <c r="GB40" i="7" s="1"/>
  <c r="GB24" i="7" a="1"/>
  <c r="GB24" i="7" s="1"/>
  <c r="GB7" i="7" a="1"/>
  <c r="GB7" i="7" s="1"/>
  <c r="GB45" i="7" a="1"/>
  <c r="GB45" i="7" s="1"/>
  <c r="EZ44" i="7" a="1"/>
  <c r="EZ44" i="7" s="1"/>
  <c r="EZ32" i="7" a="1"/>
  <c r="EZ32" i="7" s="1"/>
  <c r="EZ20" i="7" a="1"/>
  <c r="EZ20" i="7" s="1"/>
  <c r="EZ8" i="7" a="1"/>
  <c r="EZ8" i="7" s="1"/>
  <c r="EZ42" i="7" a="1"/>
  <c r="EZ42" i="7" s="1"/>
  <c r="EZ26" i="7" a="1"/>
  <c r="EZ26" i="7" s="1"/>
  <c r="EZ10" i="7" a="1"/>
  <c r="EZ10" i="7" s="1"/>
  <c r="EZ51" i="7" a="1"/>
  <c r="EZ51" i="7" s="1"/>
  <c r="EZ35" i="7" a="1"/>
  <c r="EZ35" i="7" s="1"/>
  <c r="EZ19" i="7" a="1"/>
  <c r="EZ19" i="7" s="1"/>
  <c r="EZ3" i="7" a="1"/>
  <c r="EZ3" i="7" s="1"/>
  <c r="EZ41" i="7" a="1"/>
  <c r="EZ41" i="7" s="1"/>
  <c r="EZ25" i="7" a="1"/>
  <c r="EZ25" i="7" s="1"/>
  <c r="CN44" i="10" a="1"/>
  <c r="CN44" i="10" s="1"/>
  <c r="CP44" i="10" s="1"/>
  <c r="CN35" i="10" a="1"/>
  <c r="CN35" i="10" s="1"/>
  <c r="CN26" i="10" a="1"/>
  <c r="CN26" i="10" s="1"/>
  <c r="CN21" i="10" a="1"/>
  <c r="CN21" i="10" s="1"/>
  <c r="CN55" i="10" a="1"/>
  <c r="CN55" i="10" s="1"/>
  <c r="CP55" i="10" s="1"/>
  <c r="CN46" i="10" a="1"/>
  <c r="CN46" i="10" s="1"/>
  <c r="CP46" i="10" s="1"/>
  <c r="CN41" i="10" a="1"/>
  <c r="CN41" i="10" s="1"/>
  <c r="CN20" i="10" a="1"/>
  <c r="CN20" i="10" s="1"/>
  <c r="CN11" i="10" a="1"/>
  <c r="CN11" i="10" s="1"/>
  <c r="CN2" i="10" a="1"/>
  <c r="CN2" i="10" s="1"/>
  <c r="CO2" i="10" s="1" a="1"/>
  <c r="CO2" i="10" s="1"/>
  <c r="CQ2" i="10" s="1"/>
  <c r="CN40" i="10" a="1"/>
  <c r="CN40" i="10" s="1"/>
  <c r="CN31" i="10" a="1"/>
  <c r="CN31" i="10" s="1"/>
  <c r="CN22" i="10" a="1"/>
  <c r="CN22" i="10" s="1"/>
  <c r="EK26" i="7"/>
  <c r="FF52" i="7"/>
  <c r="DW2" i="7"/>
  <c r="DI50" i="7"/>
  <c r="DI8" i="7"/>
  <c r="DI5" i="7"/>
  <c r="FT53" i="7"/>
  <c r="CE22" i="14"/>
  <c r="CU36" i="14"/>
  <c r="ER15" i="7"/>
  <c r="ED21" i="7"/>
  <c r="AI12" i="14"/>
  <c r="AQ43" i="14"/>
  <c r="DP33" i="7"/>
  <c r="BW17" i="14"/>
  <c r="BO55" i="14"/>
  <c r="ER11" i="7"/>
  <c r="DW24" i="7"/>
  <c r="FT16" i="7"/>
  <c r="DK31" i="14"/>
  <c r="FT31" i="7"/>
  <c r="BG49" i="14"/>
  <c r="FT41" i="7"/>
  <c r="ED35" i="7"/>
  <c r="BW5" i="14"/>
  <c r="BG36" i="14"/>
  <c r="CP40" i="13"/>
  <c r="CP47" i="13"/>
  <c r="CP54" i="13"/>
  <c r="CP61" i="13"/>
  <c r="CP34" i="13"/>
  <c r="CP41" i="13"/>
  <c r="CP56" i="13"/>
  <c r="CP63" i="13"/>
  <c r="CP6" i="13"/>
  <c r="CP13" i="13"/>
  <c r="CP12" i="13"/>
  <c r="DK33" i="14"/>
  <c r="DB17" i="7"/>
  <c r="AY17" i="14"/>
  <c r="BW49" i="14"/>
  <c r="ED11" i="7"/>
  <c r="FF16" i="7"/>
  <c r="EK38" i="7"/>
  <c r="DK8" i="14"/>
  <c r="CU24" i="14"/>
  <c r="FF38" i="7"/>
  <c r="CU26" i="14"/>
  <c r="BG30" i="14"/>
  <c r="EK36" i="7"/>
  <c r="DI39" i="7"/>
  <c r="EK50" i="7"/>
  <c r="FF2" i="7"/>
  <c r="DI14" i="7"/>
  <c r="CE40" i="14"/>
  <c r="BG42" i="14"/>
  <c r="CE3" i="14"/>
  <c r="CU12" i="14"/>
  <c r="DW8" i="7"/>
  <c r="E62" i="2"/>
  <c r="BW44" i="14"/>
  <c r="AY38" i="14"/>
  <c r="FT12" i="7"/>
  <c r="BG10" i="14"/>
  <c r="FT24" i="7"/>
  <c r="F22" i="2"/>
  <c r="DK23" i="14"/>
  <c r="FF53" i="7"/>
  <c r="EK39" i="7"/>
  <c r="EK24" i="7"/>
  <c r="ER7" i="7"/>
  <c r="BW42" i="14"/>
  <c r="BO9" i="14"/>
  <c r="EK8" i="7"/>
  <c r="BW2" i="14"/>
  <c r="G62" i="2"/>
  <c r="BG26" i="14"/>
  <c r="CU44" i="14"/>
  <c r="BW10" i="14"/>
  <c r="BW53" i="14"/>
  <c r="DI17" i="7"/>
  <c r="DI37" i="7"/>
  <c r="DB23" i="7"/>
  <c r="DI54" i="7"/>
  <c r="ED1" i="7"/>
  <c r="ED28" i="7"/>
  <c r="AQ16" i="14"/>
  <c r="BG31" i="14"/>
  <c r="BG53" i="14"/>
  <c r="BW27" i="14"/>
  <c r="DP46" i="7"/>
  <c r="E22" i="2"/>
  <c r="F62" i="2"/>
  <c r="F41" i="2"/>
  <c r="F42" i="2"/>
  <c r="E42" i="2"/>
  <c r="G42" i="2"/>
  <c r="G41" i="2"/>
  <c r="DV23" i="12"/>
  <c r="DV5" i="12"/>
  <c r="CE9" i="10"/>
  <c r="G61" i="2"/>
  <c r="BW9" i="10"/>
  <c r="F61" i="2"/>
  <c r="BO9" i="10"/>
  <c r="E61" i="2"/>
  <c r="BG9" i="10"/>
  <c r="H41" i="2"/>
  <c r="AI9" i="10"/>
  <c r="E41" i="2"/>
  <c r="DU2" i="9" a="1"/>
  <c r="DU2" i="9" s="1"/>
  <c r="DW2" i="9" s="1"/>
  <c r="DV9" i="9"/>
  <c r="DV39" i="9"/>
  <c r="CP19" i="13"/>
  <c r="DV25" i="9"/>
  <c r="DV8" i="9"/>
  <c r="CP28" i="13"/>
  <c r="CP35" i="13"/>
  <c r="CP42" i="13"/>
  <c r="CP49" i="13"/>
  <c r="CP48" i="13"/>
  <c r="DV41" i="9"/>
  <c r="DV24" i="9"/>
  <c r="DV7" i="9"/>
  <c r="S9" i="10"/>
  <c r="G21" i="2"/>
  <c r="K9" i="10"/>
  <c r="F21" i="2"/>
  <c r="DU3" i="9" a="1"/>
  <c r="DU3" i="9" s="1"/>
  <c r="DW3" i="9" s="1"/>
  <c r="C9" i="10"/>
  <c r="E21" i="2"/>
  <c r="CP55" i="13"/>
  <c r="CP62" i="13"/>
  <c r="CP5" i="13"/>
  <c r="CP47" i="9"/>
  <c r="CP14" i="9"/>
  <c r="CP31" i="9"/>
  <c r="CP30" i="9"/>
  <c r="DV29" i="9"/>
  <c r="DV12" i="9"/>
  <c r="CE1" i="14"/>
  <c r="DV22" i="9"/>
  <c r="DV27" i="9"/>
  <c r="CO1" i="9" a="1"/>
  <c r="CO1" i="9" s="1"/>
  <c r="DV38" i="9"/>
  <c r="DV13" i="9"/>
  <c r="DU5" i="9" a="1"/>
  <c r="DU5" i="9" s="1"/>
  <c r="DW5" i="9" s="1"/>
  <c r="DU4" i="9" a="1"/>
  <c r="DU4" i="9" s="1"/>
  <c r="DW4" i="9" s="1"/>
  <c r="CO3" i="10" a="1"/>
  <c r="CO3" i="10" s="1"/>
  <c r="CQ3" i="10" s="1"/>
  <c r="CP12" i="10"/>
  <c r="CP3" i="10"/>
  <c r="CP53" i="10"/>
  <c r="CP32" i="10"/>
  <c r="DU11" i="13" a="1"/>
  <c r="DU11" i="13" s="1"/>
  <c r="DW11" i="13" s="1"/>
  <c r="CP19" i="10"/>
  <c r="CP48" i="10"/>
  <c r="CP39" i="10"/>
  <c r="CP35" i="10"/>
  <c r="CP26" i="10"/>
  <c r="CP21" i="10"/>
  <c r="CO9" i="9" a="1"/>
  <c r="CO9" i="9" s="1"/>
  <c r="CQ9" i="9" s="1"/>
  <c r="FT52" i="7"/>
  <c r="CO3" i="9" a="1"/>
  <c r="CO3" i="9" s="1"/>
  <c r="CQ3" i="9" s="1"/>
  <c r="DU8" i="13" a="1"/>
  <c r="DU8" i="13" s="1"/>
  <c r="DW8" i="13" s="1"/>
  <c r="CO4" i="9" a="1"/>
  <c r="CO4" i="9" s="1"/>
  <c r="CQ4" i="9" s="1"/>
  <c r="DP41" i="7"/>
  <c r="CO8" i="9" a="1"/>
  <c r="CO8" i="9" s="1"/>
  <c r="CQ8" i="9" s="1"/>
  <c r="CP23" i="10"/>
  <c r="AI26" i="14"/>
  <c r="CO3" i="11" a="1"/>
  <c r="CO3" i="11" s="1"/>
  <c r="CQ3" i="11" s="1"/>
  <c r="DW17" i="7"/>
  <c r="CO3" i="12" a="1"/>
  <c r="CO3" i="12" s="1"/>
  <c r="CQ3" i="12" s="1"/>
  <c r="CO5" i="9" a="1"/>
  <c r="CO5" i="9" s="1"/>
  <c r="CQ5" i="9" s="1"/>
  <c r="CP46" i="9"/>
  <c r="CO4" i="11" a="1"/>
  <c r="CO4" i="11" s="1"/>
  <c r="CQ4" i="11" s="1"/>
  <c r="CO1" i="12" a="1"/>
  <c r="CO1" i="12" s="1"/>
  <c r="CP15" i="12"/>
  <c r="CP13" i="12"/>
  <c r="CP35" i="12"/>
  <c r="CP37" i="12"/>
  <c r="CO2" i="12" a="1"/>
  <c r="CO2" i="12" s="1"/>
  <c r="CQ2" i="12" s="1"/>
  <c r="CP31" i="12"/>
  <c r="CP10" i="12"/>
  <c r="CP12" i="12"/>
  <c r="DV42" i="9"/>
  <c r="CP33" i="9"/>
  <c r="CP15" i="9"/>
  <c r="CO2" i="13" a="1"/>
  <c r="CO2" i="13" s="1"/>
  <c r="CQ2" i="13" s="1"/>
  <c r="CP36" i="12"/>
  <c r="CE37" i="14"/>
  <c r="EK21" i="7"/>
  <c r="CP58" i="11"/>
  <c r="CP53" i="11"/>
  <c r="CP51" i="11"/>
  <c r="CP52" i="11"/>
  <c r="CP38" i="12"/>
  <c r="CP44" i="9"/>
  <c r="ER27" i="7"/>
  <c r="CP57" i="11"/>
  <c r="CP54" i="11"/>
  <c r="CP43" i="9"/>
  <c r="ED37" i="7"/>
  <c r="DV15" i="12"/>
  <c r="CO5" i="13" a="1"/>
  <c r="CO5" i="13" s="1"/>
  <c r="CQ5" i="13" s="1"/>
  <c r="CP56" i="11"/>
  <c r="CP55" i="11"/>
  <c r="DU8" i="9" a="1"/>
  <c r="DU8" i="9" s="1"/>
  <c r="DW8" i="9" s="1"/>
  <c r="CO12" i="9" a="1"/>
  <c r="CO12" i="9" s="1"/>
  <c r="CQ12" i="9" s="1"/>
  <c r="CO7" i="9" a="1"/>
  <c r="CO7" i="9" s="1"/>
  <c r="CQ7" i="9" s="1"/>
  <c r="CO66" i="13" a="1"/>
  <c r="CO66" i="13" s="1"/>
  <c r="CQ66" i="13" s="1"/>
  <c r="CO10" i="9" a="1"/>
  <c r="CO10" i="9" s="1"/>
  <c r="CQ10" i="9" s="1"/>
  <c r="DU31" i="9" a="1"/>
  <c r="DU31" i="9" s="1"/>
  <c r="DW31" i="9" s="1"/>
  <c r="CO4" i="13" a="1"/>
  <c r="CO4" i="13" s="1"/>
  <c r="CQ4" i="13" s="1"/>
  <c r="DU18" i="12" a="1"/>
  <c r="DU18" i="12" s="1"/>
  <c r="DW18" i="12" s="1"/>
  <c r="CO36" i="9" a="1"/>
  <c r="CO36" i="9" s="1"/>
  <c r="CQ36" i="9" s="1"/>
  <c r="DV33" i="12"/>
  <c r="DV35" i="12"/>
  <c r="DV10" i="12"/>
  <c r="DV32" i="12"/>
  <c r="DV7" i="12"/>
  <c r="DV25" i="12"/>
  <c r="DV27" i="12"/>
  <c r="DV2" i="12"/>
  <c r="CP14" i="12"/>
  <c r="CP16" i="12"/>
  <c r="CV36" i="12" a="1"/>
  <c r="CV36" i="12" s="1"/>
  <c r="DU8" i="12" a="1"/>
  <c r="DU8" i="12" s="1"/>
  <c r="DW8" i="12" s="1"/>
  <c r="DU4" i="12" a="1"/>
  <c r="DU4" i="12" s="1"/>
  <c r="DW4" i="12" s="1"/>
  <c r="CO58" i="13" a="1"/>
  <c r="CO58" i="13" s="1"/>
  <c r="CQ58" i="13" s="1"/>
  <c r="CO5" i="11" a="1"/>
  <c r="CO5" i="11" s="1"/>
  <c r="CQ5" i="11" s="1"/>
  <c r="DU37" i="13" a="1"/>
  <c r="DU37" i="13" s="1"/>
  <c r="DW37" i="13" s="1"/>
  <c r="DU50" i="13" a="1"/>
  <c r="DU50" i="13" s="1"/>
  <c r="DW50" i="13" s="1"/>
  <c r="CO4" i="12" a="1"/>
  <c r="CO4" i="12" s="1"/>
  <c r="CQ4" i="12" s="1"/>
  <c r="CP8" i="12"/>
  <c r="CP26" i="12"/>
  <c r="CO35" i="9" a="1"/>
  <c r="CO35" i="9" s="1"/>
  <c r="CQ35" i="9" s="1"/>
  <c r="CO13" i="11" a="1"/>
  <c r="CO13" i="11" s="1"/>
  <c r="CQ13" i="11" s="1"/>
  <c r="CP5" i="9"/>
  <c r="CO9" i="11" a="1"/>
  <c r="CO9" i="11" s="1"/>
  <c r="CQ9" i="11" s="1"/>
  <c r="CO11" i="11" a="1"/>
  <c r="CO11" i="11" s="1"/>
  <c r="CQ11" i="11" s="1"/>
  <c r="CO6" i="11" a="1"/>
  <c r="CO6" i="11" s="1"/>
  <c r="CQ6" i="11" s="1"/>
  <c r="CP34" i="12"/>
  <c r="CP32" i="9"/>
  <c r="CP21" i="9"/>
  <c r="AZ2" i="9" a="1"/>
  <c r="AZ2" i="9" s="1"/>
  <c r="CO53" i="11" a="1"/>
  <c r="CO53" i="11" s="1"/>
  <c r="CQ53" i="11" s="1"/>
  <c r="CP47" i="11"/>
  <c r="CP42" i="11"/>
  <c r="CP37" i="11"/>
  <c r="CP28" i="11"/>
  <c r="CP35" i="11"/>
  <c r="CP30" i="12"/>
  <c r="CP32" i="12"/>
  <c r="CP7" i="12"/>
  <c r="CP33" i="12"/>
  <c r="CP27" i="12"/>
  <c r="CP6" i="12"/>
  <c r="CP41" i="10"/>
  <c r="CO30" i="9" a="1"/>
  <c r="CO30" i="9" s="1"/>
  <c r="CQ30" i="9" s="1"/>
  <c r="CP37" i="9"/>
  <c r="CG15" i="7"/>
  <c r="K15" i="14"/>
  <c r="CG36" i="7"/>
  <c r="K36" i="14"/>
  <c r="CG51" i="7"/>
  <c r="K51" i="14"/>
  <c r="CG14" i="7"/>
  <c r="K14" i="14"/>
  <c r="CN40" i="7"/>
  <c r="S40" i="14"/>
  <c r="CN28" i="7"/>
  <c r="S28" i="14"/>
  <c r="CN5" i="7"/>
  <c r="S5" i="14"/>
  <c r="CN10" i="7"/>
  <c r="S10" i="14"/>
  <c r="CN48" i="7"/>
  <c r="S48" i="14"/>
  <c r="CN19" i="7"/>
  <c r="S19" i="14"/>
  <c r="CN46" i="7"/>
  <c r="S46" i="14"/>
  <c r="CN33" i="7"/>
  <c r="S33" i="14"/>
  <c r="CN1" i="7"/>
  <c r="S1" i="14"/>
  <c r="CN21" i="7"/>
  <c r="S21" i="14"/>
  <c r="CN9" i="7"/>
  <c r="S9" i="14"/>
  <c r="CN26" i="7"/>
  <c r="S26" i="14"/>
  <c r="CN16" i="7"/>
  <c r="S16" i="14"/>
  <c r="CN36" i="7"/>
  <c r="S36" i="14"/>
  <c r="CN24" i="7"/>
  <c r="S24" i="14"/>
  <c r="CN35" i="7"/>
  <c r="S35" i="14"/>
  <c r="CN22" i="7"/>
  <c r="S22" i="14"/>
  <c r="CN3" i="7"/>
  <c r="S3" i="14"/>
  <c r="CN2" i="7"/>
  <c r="S2" i="14"/>
  <c r="DP39" i="7"/>
  <c r="AY39" i="14"/>
  <c r="DB10" i="7"/>
  <c r="AI10" i="14"/>
  <c r="DP25" i="7"/>
  <c r="AY25" i="14"/>
  <c r="FF48" i="7"/>
  <c r="CU48" i="14"/>
  <c r="ED5" i="7"/>
  <c r="BO5" i="14"/>
  <c r="EK54" i="7"/>
  <c r="BW54" i="14"/>
  <c r="FF13" i="7"/>
  <c r="CU13" i="14"/>
  <c r="FM31" i="7"/>
  <c r="DC31" i="14"/>
  <c r="ED30" i="7"/>
  <c r="BO30" i="14"/>
  <c r="FF40" i="7"/>
  <c r="CU40" i="14"/>
  <c r="FT40" i="7"/>
  <c r="DK40" i="14"/>
  <c r="DW11" i="7"/>
  <c r="BG11" i="14"/>
  <c r="EK35" i="7"/>
  <c r="BW35" i="14"/>
  <c r="EK7" i="7"/>
  <c r="BW7" i="14"/>
  <c r="FF35" i="7"/>
  <c r="CU35" i="14"/>
  <c r="DW52" i="7"/>
  <c r="BG52" i="14"/>
  <c r="ED45" i="7"/>
  <c r="BO45" i="14"/>
  <c r="ER54" i="7"/>
  <c r="CE54" i="14"/>
  <c r="ED48" i="7"/>
  <c r="BO48" i="14"/>
  <c r="ER20" i="7"/>
  <c r="CE20" i="14"/>
  <c r="FM48" i="7"/>
  <c r="DC48" i="14"/>
  <c r="FF49" i="7"/>
  <c r="CU49" i="14"/>
  <c r="FF39" i="7"/>
  <c r="CU39" i="14"/>
  <c r="FM35" i="7"/>
  <c r="DC35" i="14"/>
  <c r="FT49" i="7"/>
  <c r="DK49" i="14"/>
  <c r="ED25" i="7"/>
  <c r="BO25" i="14"/>
  <c r="ED15" i="7"/>
  <c r="BO15" i="14"/>
  <c r="CQ1" i="13"/>
  <c r="BZ49" i="7"/>
  <c r="C49" i="14"/>
  <c r="BZ8" i="7"/>
  <c r="C8" i="14"/>
  <c r="DP27" i="7"/>
  <c r="AY27" i="14"/>
  <c r="DI11" i="7"/>
  <c r="AQ11" i="14"/>
  <c r="BZ18" i="7"/>
  <c r="C18" i="14"/>
  <c r="DB47" i="7"/>
  <c r="AI47" i="14"/>
  <c r="DB43" i="7"/>
  <c r="AI43" i="14"/>
  <c r="BZ40" i="7"/>
  <c r="C40" i="14"/>
  <c r="EK45" i="7"/>
  <c r="BW45" i="14"/>
  <c r="ED46" i="7"/>
  <c r="BO46" i="14"/>
  <c r="ED33" i="7"/>
  <c r="BO33" i="14"/>
  <c r="DW28" i="7"/>
  <c r="BG28" i="14"/>
  <c r="FF1" i="7"/>
  <c r="CU1" i="14"/>
  <c r="EK55" i="7"/>
  <c r="BW55" i="14"/>
  <c r="EK3" i="7"/>
  <c r="BW3" i="14"/>
  <c r="FT25" i="7"/>
  <c r="DK25" i="14"/>
  <c r="ER47" i="7"/>
  <c r="CE47" i="14"/>
  <c r="ED18" i="7"/>
  <c r="BO18" i="14"/>
  <c r="ER34" i="7"/>
  <c r="CE34" i="14"/>
  <c r="FM11" i="7"/>
  <c r="DC11" i="14"/>
  <c r="FM1" i="7"/>
  <c r="DC1" i="14"/>
  <c r="DB48" i="7"/>
  <c r="AI48" i="14"/>
  <c r="DB13" i="7"/>
  <c r="AI13" i="14"/>
  <c r="DP19" i="7"/>
  <c r="AY19" i="14"/>
  <c r="DP40" i="7"/>
  <c r="AY40" i="14"/>
  <c r="DP22" i="7"/>
  <c r="AY22" i="14"/>
  <c r="FT47" i="7"/>
  <c r="DK47" i="14"/>
  <c r="FF51" i="7"/>
  <c r="CU51" i="14"/>
  <c r="FM16" i="7"/>
  <c r="DC16" i="14"/>
  <c r="ED42" i="7"/>
  <c r="BO42" i="14"/>
  <c r="ED10" i="7"/>
  <c r="BO10" i="14"/>
  <c r="EK28" i="7"/>
  <c r="BW28" i="14"/>
  <c r="FT19" i="7"/>
  <c r="DK19" i="14"/>
  <c r="FM54" i="7"/>
  <c r="DC54" i="14"/>
  <c r="FM18" i="7"/>
  <c r="DC18" i="14"/>
  <c r="EK12" i="7"/>
  <c r="BW12" i="14"/>
  <c r="FF46" i="7"/>
  <c r="CU46" i="14"/>
  <c r="FF33" i="7"/>
  <c r="CU33" i="14"/>
  <c r="FT46" i="7"/>
  <c r="DK46" i="14"/>
  <c r="FT17" i="7"/>
  <c r="DK17" i="14"/>
  <c r="FF50" i="7"/>
  <c r="CU50" i="14"/>
  <c r="ED40" i="7"/>
  <c r="BO40" i="14"/>
  <c r="CQ1" i="12"/>
  <c r="BZ42" i="7"/>
  <c r="C42" i="14"/>
  <c r="DB2" i="7"/>
  <c r="AI2" i="14"/>
  <c r="DI9" i="7"/>
  <c r="AQ9" i="14"/>
  <c r="BZ43" i="7"/>
  <c r="C43" i="14"/>
  <c r="BZ32" i="7"/>
  <c r="C32" i="14"/>
  <c r="DB14" i="7"/>
  <c r="AI14" i="14"/>
  <c r="BZ35" i="7"/>
  <c r="C35" i="14"/>
  <c r="BZ29" i="7"/>
  <c r="C29" i="14"/>
  <c r="BZ15" i="7"/>
  <c r="C15" i="14"/>
  <c r="BZ7" i="7"/>
  <c r="C7" i="14"/>
  <c r="FF20" i="7"/>
  <c r="CU20" i="14"/>
  <c r="FM12" i="7"/>
  <c r="DC12" i="14"/>
  <c r="EK25" i="7"/>
  <c r="BW25" i="14"/>
  <c r="FF22" i="7"/>
  <c r="CU22" i="14"/>
  <c r="FF11" i="7"/>
  <c r="CU11" i="14"/>
  <c r="FT55" i="7"/>
  <c r="DK55" i="14"/>
  <c r="FT21" i="7"/>
  <c r="DK21" i="14"/>
  <c r="FT7" i="7"/>
  <c r="DK7" i="14"/>
  <c r="ER48" i="7"/>
  <c r="CE48" i="14"/>
  <c r="ER14" i="7"/>
  <c r="CE14" i="14"/>
  <c r="DW1" i="9"/>
  <c r="BZ26" i="7"/>
  <c r="C26" i="14"/>
  <c r="BZ16" i="7"/>
  <c r="C16" i="14"/>
  <c r="DB19" i="7"/>
  <c r="AI19" i="14"/>
  <c r="DP11" i="7"/>
  <c r="AY11" i="14"/>
  <c r="BZ52" i="7"/>
  <c r="C52" i="14"/>
  <c r="BZ41" i="7"/>
  <c r="C41" i="14"/>
  <c r="BZ17" i="7"/>
  <c r="C17" i="14"/>
  <c r="DP52" i="7"/>
  <c r="AY52" i="14"/>
  <c r="DB40" i="7"/>
  <c r="AI40" i="14"/>
  <c r="CO39" i="11" a="1"/>
  <c r="CO39" i="11" s="1"/>
  <c r="CQ39" i="11" s="1"/>
  <c r="DU36" i="9" a="1"/>
  <c r="DU36" i="9" s="1"/>
  <c r="DW36" i="9" s="1"/>
  <c r="DU33" i="9" a="1"/>
  <c r="DU33" i="9" s="1"/>
  <c r="DW33" i="9" s="1"/>
  <c r="CP30" i="10"/>
  <c r="CO29" i="9" a="1"/>
  <c r="CO29" i="9" s="1"/>
  <c r="CQ29" i="9" s="1"/>
  <c r="CO21" i="9" a="1"/>
  <c r="CO21" i="9" s="1"/>
  <c r="CQ21" i="9" s="1"/>
  <c r="CO11" i="9" a="1"/>
  <c r="CO11" i="9" s="1"/>
  <c r="CQ11" i="9" s="1"/>
  <c r="CO13" i="9" a="1"/>
  <c r="CO13" i="9" s="1"/>
  <c r="CQ13" i="9" s="1"/>
  <c r="CO6" i="9" a="1"/>
  <c r="CO6" i="9" s="1"/>
  <c r="CQ6" i="9" s="1"/>
  <c r="CG24" i="7"/>
  <c r="K24" i="14"/>
  <c r="CG5" i="7"/>
  <c r="K5" i="14"/>
  <c r="CG37" i="7"/>
  <c r="K37" i="14"/>
  <c r="CG4" i="7"/>
  <c r="K4" i="14"/>
  <c r="CG31" i="7"/>
  <c r="K31" i="14"/>
  <c r="CG2" i="7"/>
  <c r="K2" i="14"/>
  <c r="CG42" i="7"/>
  <c r="K42" i="14"/>
  <c r="CG21" i="7"/>
  <c r="K21" i="14"/>
  <c r="CG46" i="7"/>
  <c r="K46" i="14"/>
  <c r="CN55" i="7"/>
  <c r="S55" i="14"/>
  <c r="CN7" i="7"/>
  <c r="S7" i="14"/>
  <c r="CN51" i="7"/>
  <c r="S51" i="14"/>
  <c r="CN23" i="7"/>
  <c r="S23" i="14"/>
  <c r="CN53" i="7"/>
  <c r="S53" i="14"/>
  <c r="CN42" i="7"/>
  <c r="S42" i="14"/>
  <c r="CN47" i="7"/>
  <c r="S47" i="14"/>
  <c r="CN34" i="7"/>
  <c r="S34" i="14"/>
  <c r="CN13" i="7"/>
  <c r="S13" i="14"/>
  <c r="DI3" i="7"/>
  <c r="AQ3" i="14"/>
  <c r="DB21" i="7"/>
  <c r="AI21" i="14"/>
  <c r="DP55" i="7"/>
  <c r="AY55" i="14"/>
  <c r="DP29" i="7"/>
  <c r="AY29" i="14"/>
  <c r="DP7" i="7"/>
  <c r="AY7" i="14"/>
  <c r="DB38" i="7"/>
  <c r="AI38" i="14"/>
  <c r="EK4" i="7"/>
  <c r="BW4" i="14"/>
  <c r="ER26" i="7"/>
  <c r="CE26" i="14"/>
  <c r="FT4" i="7"/>
  <c r="DK4" i="14"/>
  <c r="DW25" i="7"/>
  <c r="BG25" i="14"/>
  <c r="EK11" i="7"/>
  <c r="BW11" i="14"/>
  <c r="DW44" i="7"/>
  <c r="BG44" i="14"/>
  <c r="FM47" i="7"/>
  <c r="DC47" i="14"/>
  <c r="FT44" i="7"/>
  <c r="DK44" i="14"/>
  <c r="DW23" i="7"/>
  <c r="BG23" i="14"/>
  <c r="DW5" i="7"/>
  <c r="BG5" i="14"/>
  <c r="ED6" i="7"/>
  <c r="BO6" i="14"/>
  <c r="EK46" i="7"/>
  <c r="BW46" i="14"/>
  <c r="EK33" i="7"/>
  <c r="BW33" i="14"/>
  <c r="FF31" i="7"/>
  <c r="CU31" i="14"/>
  <c r="FF30" i="7"/>
  <c r="CU30" i="14"/>
  <c r="ED29" i="7"/>
  <c r="BO29" i="14"/>
  <c r="CN20" i="7"/>
  <c r="S20" i="14"/>
  <c r="BZ53" i="7"/>
  <c r="C53" i="14"/>
  <c r="BZ39" i="7"/>
  <c r="C39" i="14"/>
  <c r="BZ27" i="7"/>
  <c r="C27" i="14"/>
  <c r="DP50" i="7"/>
  <c r="AY50" i="14"/>
  <c r="DP30" i="7"/>
  <c r="AY30" i="14"/>
  <c r="DI25" i="7"/>
  <c r="AQ25" i="14"/>
  <c r="DI15" i="7"/>
  <c r="AQ15" i="14"/>
  <c r="BZ54" i="7"/>
  <c r="C54" i="14"/>
  <c r="BZ13" i="7"/>
  <c r="C13" i="14"/>
  <c r="BZ4" i="7"/>
  <c r="C4" i="14"/>
  <c r="DB32" i="7"/>
  <c r="AI32" i="14"/>
  <c r="DP51" i="7"/>
  <c r="AY51" i="14"/>
  <c r="BZ28" i="7"/>
  <c r="C28" i="14"/>
  <c r="BZ21" i="7"/>
  <c r="C21" i="14"/>
  <c r="DW47" i="7"/>
  <c r="BG47" i="14"/>
  <c r="FF47" i="7"/>
  <c r="CU47" i="14"/>
  <c r="FM17" i="7"/>
  <c r="DC17" i="14"/>
  <c r="ED23" i="7"/>
  <c r="BO23" i="14"/>
  <c r="EK43" i="7"/>
  <c r="BW43" i="14"/>
  <c r="ER17" i="7"/>
  <c r="CE17" i="14"/>
  <c r="FF34" i="7"/>
  <c r="CU34" i="14"/>
  <c r="FT32" i="7"/>
  <c r="DK32" i="14"/>
  <c r="DW19" i="7"/>
  <c r="BG19" i="14"/>
  <c r="FM39" i="7"/>
  <c r="DC39" i="14"/>
  <c r="FM24" i="7"/>
  <c r="DC24" i="14"/>
  <c r="FT29" i="7"/>
  <c r="DK29" i="14"/>
  <c r="FM34" i="7"/>
  <c r="DC34" i="14"/>
  <c r="DB50" i="7"/>
  <c r="AI50" i="14"/>
  <c r="DP53" i="7"/>
  <c r="AY53" i="14"/>
  <c r="DB35" i="7"/>
  <c r="AI35" i="14"/>
  <c r="DB41" i="7"/>
  <c r="AI41" i="14"/>
  <c r="DW18" i="7"/>
  <c r="BG18" i="14"/>
  <c r="EK32" i="7"/>
  <c r="BW32" i="14"/>
  <c r="EK20" i="7"/>
  <c r="BW20" i="14"/>
  <c r="ED44" i="7"/>
  <c r="BO44" i="14"/>
  <c r="ER12" i="7"/>
  <c r="CE12" i="14"/>
  <c r="FF14" i="7"/>
  <c r="CU14" i="14"/>
  <c r="FM33" i="7"/>
  <c r="DC33" i="14"/>
  <c r="FM2" i="7"/>
  <c r="DC2" i="14"/>
  <c r="FT35" i="7"/>
  <c r="DK35" i="14"/>
  <c r="ER51" i="7"/>
  <c r="CE51" i="14"/>
  <c r="FM45" i="7"/>
  <c r="DC45" i="14"/>
  <c r="DW12" i="7"/>
  <c r="BG12" i="14"/>
  <c r="ED14" i="7"/>
  <c r="BO14" i="14"/>
  <c r="EK16" i="7"/>
  <c r="BW16" i="14"/>
  <c r="FF23" i="7"/>
  <c r="CU23" i="14"/>
  <c r="FT5" i="7"/>
  <c r="DK5" i="14"/>
  <c r="FM15" i="7"/>
  <c r="DC15" i="14"/>
  <c r="ER28" i="7"/>
  <c r="CE28" i="14"/>
  <c r="CN45" i="7"/>
  <c r="S45" i="14"/>
  <c r="DB27" i="7"/>
  <c r="AI27" i="14"/>
  <c r="DP49" i="7"/>
  <c r="AY49" i="14"/>
  <c r="DP36" i="7"/>
  <c r="AY36" i="14"/>
  <c r="DP24" i="7"/>
  <c r="AY24" i="14"/>
  <c r="DI35" i="7"/>
  <c r="AQ35" i="14"/>
  <c r="DI22" i="7"/>
  <c r="AQ22" i="14"/>
  <c r="BZ48" i="7"/>
  <c r="C48" i="14"/>
  <c r="BZ34" i="7"/>
  <c r="C34" i="14"/>
  <c r="BZ9" i="7"/>
  <c r="C9" i="14"/>
  <c r="FM52" i="7"/>
  <c r="DC52" i="14"/>
  <c r="ER46" i="7"/>
  <c r="CE46" i="14"/>
  <c r="ER33" i="7"/>
  <c r="CE33" i="14"/>
  <c r="FT14" i="7"/>
  <c r="DK14" i="14"/>
  <c r="ER10" i="7"/>
  <c r="CE10" i="14"/>
  <c r="EK29" i="7"/>
  <c r="BW29" i="14"/>
  <c r="FF28" i="7"/>
  <c r="CU28" i="14"/>
  <c r="FF3" i="7"/>
  <c r="CU3" i="14"/>
  <c r="FM10" i="7"/>
  <c r="DC10" i="14"/>
  <c r="FT22" i="7"/>
  <c r="DK22" i="14"/>
  <c r="FT11" i="7"/>
  <c r="DK11" i="14"/>
  <c r="ED34" i="7"/>
  <c r="BO34" i="14"/>
  <c r="ED13" i="7"/>
  <c r="BO13" i="14"/>
  <c r="EK52" i="7"/>
  <c r="BW52" i="14"/>
  <c r="ED54" i="7"/>
  <c r="BO54" i="14"/>
  <c r="ED4" i="7"/>
  <c r="BO4" i="14"/>
  <c r="ER18" i="7"/>
  <c r="CE18" i="14"/>
  <c r="BZ31" i="7"/>
  <c r="C31" i="14"/>
  <c r="DB29" i="7"/>
  <c r="AI29" i="14"/>
  <c r="EK51" i="7"/>
  <c r="BW51" i="14"/>
  <c r="DB16" i="7"/>
  <c r="AI16" i="14"/>
  <c r="CN1" i="14" a="1"/>
  <c r="CN1" i="14" s="1"/>
  <c r="CO1" i="14" s="1" a="1"/>
  <c r="CO1" i="14" s="1"/>
  <c r="CN7" i="14" a="1"/>
  <c r="CN7" i="14" s="1"/>
  <c r="CN52" i="14" a="1"/>
  <c r="CN52" i="14" s="1"/>
  <c r="CN48" i="14" a="1"/>
  <c r="CN48" i="14" s="1"/>
  <c r="CN44" i="14" a="1"/>
  <c r="CN44" i="14" s="1"/>
  <c r="CP44" i="14" s="1"/>
  <c r="CN40" i="14" a="1"/>
  <c r="CN40" i="14" s="1"/>
  <c r="CN36" i="14" a="1"/>
  <c r="CN36" i="14" s="1"/>
  <c r="CN32" i="14" a="1"/>
  <c r="CN32" i="14" s="1"/>
  <c r="CN28" i="14" a="1"/>
  <c r="CN28" i="14" s="1"/>
  <c r="CP28" i="14" s="1"/>
  <c r="CN24" i="14" a="1"/>
  <c r="CN24" i="14" s="1"/>
  <c r="CN20" i="14" a="1"/>
  <c r="CN20" i="14" s="1"/>
  <c r="CN16" i="14" a="1"/>
  <c r="CN16" i="14" s="1"/>
  <c r="CN12" i="14" a="1"/>
  <c r="CN12" i="14" s="1"/>
  <c r="CP12" i="14" s="1"/>
  <c r="CN6" i="14" a="1"/>
  <c r="CN6" i="14" s="1"/>
  <c r="CN2" i="14" a="1"/>
  <c r="CN2" i="14" s="1"/>
  <c r="CN8" i="14" a="1"/>
  <c r="CN8" i="14" s="1"/>
  <c r="CN53" i="14" a="1"/>
  <c r="CN53" i="14" s="1"/>
  <c r="CP53" i="14" s="1"/>
  <c r="CN49" i="14" a="1"/>
  <c r="CN49" i="14" s="1"/>
  <c r="CN45" i="14" a="1"/>
  <c r="CN45" i="14" s="1"/>
  <c r="CN41" i="14" a="1"/>
  <c r="CN41" i="14" s="1"/>
  <c r="CN37" i="14" a="1"/>
  <c r="CN37" i="14" s="1"/>
  <c r="CP37" i="14" s="1"/>
  <c r="CN33" i="14" a="1"/>
  <c r="CN33" i="14" s="1"/>
  <c r="CN29" i="14" a="1"/>
  <c r="CN29" i="14" s="1"/>
  <c r="CN25" i="14" a="1"/>
  <c r="CN25" i="14" s="1"/>
  <c r="CN21" i="14" a="1"/>
  <c r="CN21" i="14" s="1"/>
  <c r="CP21" i="14" s="1"/>
  <c r="CN17" i="14" a="1"/>
  <c r="CN17" i="14" s="1"/>
  <c r="CN13" i="14" a="1"/>
  <c r="CN13" i="14" s="1"/>
  <c r="CN9" i="14" a="1"/>
  <c r="CN9" i="14" s="1"/>
  <c r="CN3" i="14" a="1"/>
  <c r="CN3" i="14" s="1"/>
  <c r="CP3" i="14" s="1"/>
  <c r="CN54" i="14" a="1"/>
  <c r="CN54" i="14" s="1"/>
  <c r="CP54" i="14" s="1"/>
  <c r="CN50" i="14" a="1"/>
  <c r="CN50" i="14" s="1"/>
  <c r="CN46" i="14" a="1"/>
  <c r="CN46" i="14" s="1"/>
  <c r="CN42" i="14" a="1"/>
  <c r="CN42" i="14" s="1"/>
  <c r="CP42" i="14" s="1"/>
  <c r="CN38" i="14" a="1"/>
  <c r="CN38" i="14" s="1"/>
  <c r="CN34" i="14" a="1"/>
  <c r="CN34" i="14" s="1"/>
  <c r="CP34" i="14" s="1"/>
  <c r="CN30" i="14" a="1"/>
  <c r="CN30" i="14" s="1"/>
  <c r="CN26" i="14" a="1"/>
  <c r="CN26" i="14" s="1"/>
  <c r="CP26" i="14" s="1"/>
  <c r="CN22" i="14" a="1"/>
  <c r="CN22" i="14" s="1"/>
  <c r="CN18" i="14" a="1"/>
  <c r="CN18" i="14" s="1"/>
  <c r="CP18" i="14" s="1"/>
  <c r="CN14" i="14" a="1"/>
  <c r="CN14" i="14" s="1"/>
  <c r="CN10" i="14" a="1"/>
  <c r="CN10" i="14" s="1"/>
  <c r="CP10" i="14" s="1"/>
  <c r="CN4" i="14" a="1"/>
  <c r="CN4" i="14" s="1"/>
  <c r="CN55" i="14" a="1"/>
  <c r="CN55" i="14" s="1"/>
  <c r="CP55" i="14" s="1"/>
  <c r="CN51" i="14" a="1"/>
  <c r="CN51" i="14" s="1"/>
  <c r="CP51" i="14" s="1"/>
  <c r="CN47" i="14" a="1"/>
  <c r="CN47" i="14" s="1"/>
  <c r="CN43" i="14" a="1"/>
  <c r="CN43" i="14" s="1"/>
  <c r="CP43" i="14" s="1"/>
  <c r="CN39" i="14" a="1"/>
  <c r="CN39" i="14" s="1"/>
  <c r="CN35" i="14" a="1"/>
  <c r="CN35" i="14" s="1"/>
  <c r="CP35" i="14" s="1"/>
  <c r="CN31" i="14" a="1"/>
  <c r="CN31" i="14" s="1"/>
  <c r="CP31" i="14" s="1"/>
  <c r="CN27" i="14" a="1"/>
  <c r="CN27" i="14" s="1"/>
  <c r="CP27" i="14" s="1"/>
  <c r="CN23" i="14" a="1"/>
  <c r="CN23" i="14" s="1"/>
  <c r="CP23" i="14" s="1"/>
  <c r="CN19" i="14" a="1"/>
  <c r="CN19" i="14" s="1"/>
  <c r="CP19" i="14" s="1"/>
  <c r="CN15" i="14" a="1"/>
  <c r="CN15" i="14" s="1"/>
  <c r="CP15" i="14" s="1"/>
  <c r="CN11" i="14" a="1"/>
  <c r="CN11" i="14" s="1"/>
  <c r="CP11" i="14" s="1"/>
  <c r="CN5" i="14" a="1"/>
  <c r="CN5" i="14" s="1"/>
  <c r="CP5" i="14" s="1"/>
  <c r="DT55" i="14" a="1"/>
  <c r="DT55" i="14" s="1"/>
  <c r="DV55" i="14" s="1"/>
  <c r="DT51" i="14" a="1"/>
  <c r="DT51" i="14" s="1"/>
  <c r="DT47" i="14" a="1"/>
  <c r="DT47" i="14" s="1"/>
  <c r="DT43" i="14" a="1"/>
  <c r="DT43" i="14" s="1"/>
  <c r="DT39" i="14" a="1"/>
  <c r="DT39" i="14" s="1"/>
  <c r="DT34" i="14" a="1"/>
  <c r="DT34" i="14" s="1"/>
  <c r="DT30" i="14" a="1"/>
  <c r="DT30" i="14" s="1"/>
  <c r="DT26" i="14" a="1"/>
  <c r="DT26" i="14" s="1"/>
  <c r="DT23" i="14" a="1"/>
  <c r="DT23" i="14" s="1"/>
  <c r="DT19" i="14" a="1"/>
  <c r="DT19" i="14" s="1"/>
  <c r="DT15" i="14" a="1"/>
  <c r="DT15" i="14" s="1"/>
  <c r="DT11" i="14" a="1"/>
  <c r="DT11" i="14" s="1"/>
  <c r="DT6" i="14" a="1"/>
  <c r="DT6" i="14" s="1"/>
  <c r="DT2" i="14" a="1"/>
  <c r="DT2" i="14" s="1"/>
  <c r="DT52" i="14" a="1"/>
  <c r="DT52" i="14" s="1"/>
  <c r="DT48" i="14" a="1"/>
  <c r="DT48" i="14" s="1"/>
  <c r="DT44" i="14" a="1"/>
  <c r="DT44" i="14" s="1"/>
  <c r="DT40" i="14" a="1"/>
  <c r="DT40" i="14" s="1"/>
  <c r="DT36" i="14" a="1"/>
  <c r="DT36" i="14" s="1"/>
  <c r="DT31" i="14" a="1"/>
  <c r="DT31" i="14" s="1"/>
  <c r="DT27" i="14" a="1"/>
  <c r="DT27" i="14" s="1"/>
  <c r="DT24" i="14" a="1"/>
  <c r="DT24" i="14" s="1"/>
  <c r="DT20" i="14" a="1"/>
  <c r="DT20" i="14" s="1"/>
  <c r="DT16" i="14" a="1"/>
  <c r="DT16" i="14" s="1"/>
  <c r="DT12" i="14" a="1"/>
  <c r="DT12" i="14" s="1"/>
  <c r="DT8" i="14" a="1"/>
  <c r="DT8" i="14" s="1"/>
  <c r="DT3" i="14" a="1"/>
  <c r="DT3" i="14" s="1"/>
  <c r="DT53" i="14" a="1"/>
  <c r="DT53" i="14" s="1"/>
  <c r="DV53" i="14" s="1"/>
  <c r="DT49" i="14" a="1"/>
  <c r="DT49" i="14" s="1"/>
  <c r="DT45" i="14" a="1"/>
  <c r="DT45" i="14" s="1"/>
  <c r="DT41" i="14" a="1"/>
  <c r="DT41" i="14" s="1"/>
  <c r="DT37" i="14" a="1"/>
  <c r="DT37" i="14" s="1"/>
  <c r="DT32" i="14" a="1"/>
  <c r="DT32" i="14" s="1"/>
  <c r="DT28" i="14" a="1"/>
  <c r="DT28" i="14" s="1"/>
  <c r="DT25" i="14" a="1"/>
  <c r="DT25" i="14" s="1"/>
  <c r="DT21" i="14" a="1"/>
  <c r="DT21" i="14" s="1"/>
  <c r="DT17" i="14" a="1"/>
  <c r="DT17" i="14" s="1"/>
  <c r="DT13" i="14" a="1"/>
  <c r="DT13" i="14" s="1"/>
  <c r="DT9" i="14" a="1"/>
  <c r="DT9" i="14" s="1"/>
  <c r="DT4" i="14" a="1"/>
  <c r="DT4" i="14" s="1"/>
  <c r="DT1" i="14" a="1"/>
  <c r="DT1" i="14" s="1"/>
  <c r="DT54" i="14" a="1"/>
  <c r="DT54" i="14" s="1"/>
  <c r="DV54" i="14" s="1"/>
  <c r="DT50" i="14" a="1"/>
  <c r="DT50" i="14" s="1"/>
  <c r="DT46" i="14" a="1"/>
  <c r="DT46" i="14" s="1"/>
  <c r="DT42" i="14" a="1"/>
  <c r="DT42" i="14" s="1"/>
  <c r="DV42" i="14" s="1"/>
  <c r="DT38" i="14" a="1"/>
  <c r="DT38" i="14" s="1"/>
  <c r="DT33" i="14" a="1"/>
  <c r="DT33" i="14" s="1"/>
  <c r="DT29" i="14" a="1"/>
  <c r="DT29" i="14" s="1"/>
  <c r="DT35" i="14" a="1"/>
  <c r="DT35" i="14" s="1"/>
  <c r="DV35" i="14" s="1"/>
  <c r="DT22" i="14" a="1"/>
  <c r="DT22" i="14" s="1"/>
  <c r="DT18" i="14" a="1"/>
  <c r="DT18" i="14" s="1"/>
  <c r="DT14" i="14" a="1"/>
  <c r="DT14" i="14" s="1"/>
  <c r="DT10" i="14" a="1"/>
  <c r="DT10" i="14" s="1"/>
  <c r="DV10" i="14" s="1"/>
  <c r="DT5" i="14" a="1"/>
  <c r="DT5" i="14" s="1"/>
  <c r="DT7" i="14" a="1"/>
  <c r="DT7" i="14" s="1"/>
  <c r="DU25" i="12" a="1"/>
  <c r="DU25" i="12" s="1"/>
  <c r="DW25" i="12" s="1"/>
  <c r="CO24" i="13" a="1"/>
  <c r="CO24" i="13" s="1"/>
  <c r="CQ24" i="13" s="1"/>
  <c r="CO17" i="11" a="1"/>
  <c r="CO17" i="11" s="1"/>
  <c r="CQ17" i="11" s="1"/>
  <c r="CO26" i="11" a="1"/>
  <c r="CO26" i="11" s="1"/>
  <c r="CQ26" i="11" s="1"/>
  <c r="CO18" i="11" a="1"/>
  <c r="CO18" i="11" s="1"/>
  <c r="CQ18" i="11" s="1"/>
  <c r="DU1" i="13" a="1"/>
  <c r="DU1" i="13" s="1"/>
  <c r="DV60" i="13"/>
  <c r="DV67" i="13"/>
  <c r="DV3" i="13"/>
  <c r="DU10" i="13" a="1"/>
  <c r="DU10" i="13" s="1"/>
  <c r="DW10" i="13" s="1"/>
  <c r="DU17" i="13" a="1"/>
  <c r="DU17" i="13" s="1"/>
  <c r="DW17" i="13" s="1"/>
  <c r="CO37" i="12" a="1"/>
  <c r="CO37" i="12" s="1"/>
  <c r="CQ37" i="12" s="1"/>
  <c r="CG19" i="7"/>
  <c r="K19" i="14"/>
  <c r="CG16" i="7"/>
  <c r="K16" i="14"/>
  <c r="CG9" i="7"/>
  <c r="K9" i="14"/>
  <c r="CG34" i="7"/>
  <c r="K34" i="14"/>
  <c r="CG33" i="7"/>
  <c r="K33" i="14"/>
  <c r="CG17" i="7"/>
  <c r="K17" i="14"/>
  <c r="CG29" i="7"/>
  <c r="K29" i="14"/>
  <c r="CG8" i="7"/>
  <c r="K8" i="14"/>
  <c r="CG32" i="7"/>
  <c r="K32" i="14"/>
  <c r="CG52" i="7"/>
  <c r="K52" i="14"/>
  <c r="CG38" i="7"/>
  <c r="K38" i="14"/>
  <c r="CG53" i="7"/>
  <c r="K53" i="14"/>
  <c r="CG10" i="7"/>
  <c r="K10" i="14"/>
  <c r="CG40" i="7"/>
  <c r="K40" i="14"/>
  <c r="CG28" i="7"/>
  <c r="K28" i="14"/>
  <c r="CG11" i="7"/>
  <c r="K11" i="14"/>
  <c r="CG39" i="7"/>
  <c r="K39" i="14"/>
  <c r="CG13" i="7"/>
  <c r="K13" i="14"/>
  <c r="CG27" i="7"/>
  <c r="K27" i="14"/>
  <c r="CG54" i="7"/>
  <c r="K54" i="14"/>
  <c r="CG43" i="7"/>
  <c r="K43" i="14"/>
  <c r="CG18" i="7"/>
  <c r="K18" i="14"/>
  <c r="CN11" i="7"/>
  <c r="S11" i="14"/>
  <c r="CN49" i="7"/>
  <c r="S49" i="14"/>
  <c r="CN37" i="7"/>
  <c r="S37" i="14"/>
  <c r="CN6" i="7"/>
  <c r="S6" i="14"/>
  <c r="CN25" i="7"/>
  <c r="S25" i="14"/>
  <c r="CN15" i="7"/>
  <c r="S15" i="14"/>
  <c r="CN52" i="7"/>
  <c r="S52" i="14"/>
  <c r="CN41" i="7"/>
  <c r="S41" i="14"/>
  <c r="CN17" i="7"/>
  <c r="S17" i="14"/>
  <c r="CN44" i="7"/>
  <c r="S44" i="14"/>
  <c r="CN8" i="7"/>
  <c r="S8" i="14"/>
  <c r="CN27" i="7"/>
  <c r="S27" i="14"/>
  <c r="DB36" i="7"/>
  <c r="AI36" i="14"/>
  <c r="DB24" i="7"/>
  <c r="AI24" i="14"/>
  <c r="DI40" i="7"/>
  <c r="AQ40" i="14"/>
  <c r="DI28" i="7"/>
  <c r="AQ28" i="14"/>
  <c r="DP8" i="7"/>
  <c r="AY8" i="14"/>
  <c r="DP54" i="7"/>
  <c r="AY54" i="14"/>
  <c r="DB34" i="7"/>
  <c r="AI34" i="14"/>
  <c r="DP21" i="7"/>
  <c r="AY21" i="14"/>
  <c r="DP9" i="7"/>
  <c r="AY9" i="14"/>
  <c r="DW32" i="7"/>
  <c r="BG32" i="14"/>
  <c r="EK6" i="7"/>
  <c r="BW6" i="14"/>
  <c r="FF54" i="7"/>
  <c r="CU54" i="14"/>
  <c r="FF32" i="7"/>
  <c r="CU32" i="14"/>
  <c r="FT20" i="7"/>
  <c r="DK20" i="14"/>
  <c r="DW29" i="7"/>
  <c r="BG29" i="14"/>
  <c r="ED27" i="7"/>
  <c r="BO27" i="14"/>
  <c r="ER24" i="7"/>
  <c r="CE24" i="14"/>
  <c r="EK15" i="7"/>
  <c r="BW15" i="14"/>
  <c r="FF29" i="7"/>
  <c r="CU29" i="14"/>
  <c r="FF15" i="7"/>
  <c r="CU15" i="14"/>
  <c r="DW46" i="7"/>
  <c r="BG46" i="14"/>
  <c r="DW33" i="7"/>
  <c r="BG33" i="14"/>
  <c r="FM32" i="7"/>
  <c r="DC32" i="14"/>
  <c r="ED32" i="7"/>
  <c r="BO32" i="14"/>
  <c r="EK23" i="7"/>
  <c r="BW23" i="14"/>
  <c r="ER32" i="7"/>
  <c r="CE32" i="14"/>
  <c r="ED19" i="7"/>
  <c r="BO19" i="14"/>
  <c r="CN4" i="7"/>
  <c r="S4" i="14"/>
  <c r="BZ1" i="7"/>
  <c r="C1" i="14"/>
  <c r="BZ30" i="7"/>
  <c r="C30" i="14"/>
  <c r="DI29" i="7"/>
  <c r="AQ29" i="14"/>
  <c r="DP2" i="7"/>
  <c r="AY2" i="14"/>
  <c r="BZ47" i="7"/>
  <c r="C47" i="14"/>
  <c r="BZ20" i="7"/>
  <c r="C20" i="14"/>
  <c r="BZ14" i="7"/>
  <c r="C14" i="14"/>
  <c r="BZ6" i="7"/>
  <c r="C6" i="14"/>
  <c r="DB54" i="7"/>
  <c r="AI54" i="14"/>
  <c r="DB18" i="7"/>
  <c r="AI18" i="14"/>
  <c r="DB20" i="7"/>
  <c r="AI20" i="14"/>
  <c r="BZ3" i="7"/>
  <c r="C3" i="14"/>
  <c r="DW54" i="7"/>
  <c r="BG54" i="14"/>
  <c r="DW43" i="7"/>
  <c r="BG43" i="14"/>
  <c r="DW13" i="7"/>
  <c r="BG13" i="14"/>
  <c r="EK48" i="7"/>
  <c r="BW48" i="14"/>
  <c r="FM46" i="7"/>
  <c r="DC46" i="14"/>
  <c r="ED52" i="7"/>
  <c r="BO52" i="14"/>
  <c r="ED41" i="7"/>
  <c r="BO41" i="14"/>
  <c r="ED17" i="7"/>
  <c r="BO17" i="14"/>
  <c r="ER31" i="7"/>
  <c r="CE31" i="14"/>
  <c r="ER5" i="7"/>
  <c r="CE5" i="14"/>
  <c r="FT13" i="7"/>
  <c r="DK13" i="14"/>
  <c r="ED49" i="7"/>
  <c r="BO49" i="14"/>
  <c r="ED8" i="7"/>
  <c r="BO8" i="14"/>
  <c r="EK22" i="7"/>
  <c r="BW22" i="14"/>
  <c r="ER50" i="7"/>
  <c r="CE50" i="14"/>
  <c r="FF9" i="7"/>
  <c r="CU9" i="14"/>
  <c r="FM30" i="7"/>
  <c r="DC30" i="14"/>
  <c r="FM13" i="7"/>
  <c r="DC13" i="14"/>
  <c r="DP10" i="7"/>
  <c r="AY10" i="14"/>
  <c r="DB51" i="7"/>
  <c r="AI51" i="14"/>
  <c r="DB45" i="7"/>
  <c r="AI45" i="14"/>
  <c r="DB1" i="7"/>
  <c r="AI1" i="14"/>
  <c r="DB11" i="7"/>
  <c r="AI11" i="14"/>
  <c r="DW48" i="7"/>
  <c r="BG48" i="14"/>
  <c r="FF43" i="7"/>
  <c r="CU43" i="14"/>
  <c r="FF4" i="7"/>
  <c r="CU4" i="14"/>
  <c r="FT51" i="7"/>
  <c r="DK51" i="14"/>
  <c r="ED12" i="7"/>
  <c r="BO12" i="14"/>
  <c r="ER52" i="7"/>
  <c r="CE52" i="14"/>
  <c r="ER38" i="7"/>
  <c r="CE38" i="14"/>
  <c r="ER16" i="7"/>
  <c r="CE16" i="14"/>
  <c r="FF18" i="7"/>
  <c r="CU18" i="14"/>
  <c r="FM38" i="7"/>
  <c r="DC38" i="14"/>
  <c r="FM23" i="7"/>
  <c r="DC23" i="14"/>
  <c r="FM5" i="7"/>
  <c r="DC5" i="14"/>
  <c r="FT45" i="7"/>
  <c r="DK45" i="14"/>
  <c r="FT6" i="7"/>
  <c r="DK6" i="14"/>
  <c r="DW35" i="7"/>
  <c r="BG35" i="14"/>
  <c r="DW21" i="7"/>
  <c r="BG21" i="14"/>
  <c r="DW9" i="7"/>
  <c r="BG9" i="14"/>
  <c r="DW1" i="7"/>
  <c r="BG1" i="14"/>
  <c r="FF19" i="7"/>
  <c r="CU19" i="14"/>
  <c r="FM49" i="7"/>
  <c r="DC49" i="14"/>
  <c r="ER43" i="7"/>
  <c r="CE43" i="14"/>
  <c r="ER6" i="7"/>
  <c r="CE6" i="14"/>
  <c r="FF41" i="7"/>
  <c r="CU41" i="14"/>
  <c r="FF17" i="7"/>
  <c r="CU17" i="14"/>
  <c r="FT50" i="7"/>
  <c r="DK50" i="14"/>
  <c r="FT10" i="7"/>
  <c r="DK10" i="14"/>
  <c r="BZ36" i="7"/>
  <c r="C36" i="14"/>
  <c r="DB39" i="7"/>
  <c r="AI39" i="14"/>
  <c r="DP37" i="7"/>
  <c r="AY37" i="14"/>
  <c r="DW55" i="7"/>
  <c r="BG55" i="14"/>
  <c r="BZ45" i="7"/>
  <c r="C45" i="14"/>
  <c r="BZ25" i="7"/>
  <c r="C25" i="14"/>
  <c r="BZ11" i="7"/>
  <c r="C11" i="14"/>
  <c r="DW51" i="7"/>
  <c r="BG51" i="14"/>
  <c r="EK34" i="7"/>
  <c r="BW34" i="14"/>
  <c r="FM41" i="7"/>
  <c r="DC41" i="14"/>
  <c r="DW14" i="7"/>
  <c r="BG14" i="14"/>
  <c r="ED31" i="7"/>
  <c r="BO31" i="14"/>
  <c r="ER23" i="7"/>
  <c r="CE23" i="14"/>
  <c r="FT18" i="7"/>
  <c r="DK18" i="14"/>
  <c r="ED53" i="7"/>
  <c r="BO53" i="14"/>
  <c r="ER42" i="7"/>
  <c r="CE42" i="14"/>
  <c r="ED2" i="7"/>
  <c r="BO2" i="14"/>
  <c r="FM50" i="7"/>
  <c r="DC50" i="14"/>
  <c r="FM36" i="7"/>
  <c r="DC36" i="14"/>
  <c r="FT15" i="7"/>
  <c r="DK15" i="14"/>
  <c r="FT3" i="7"/>
  <c r="DK3" i="14"/>
  <c r="FM43" i="7"/>
  <c r="DC43" i="14"/>
  <c r="FM20" i="7"/>
  <c r="DC20" i="14"/>
  <c r="ER45" i="7"/>
  <c r="CE45" i="14"/>
  <c r="CQ1" i="10"/>
  <c r="CQ1" i="9"/>
  <c r="DB25" i="7"/>
  <c r="AI25" i="14"/>
  <c r="BZ44" i="7"/>
  <c r="C44" i="14"/>
  <c r="DB52" i="7"/>
  <c r="AI52" i="14"/>
  <c r="CN14" i="7"/>
  <c r="S14" i="14"/>
  <c r="DB7" i="7"/>
  <c r="AI7" i="14"/>
  <c r="DP28" i="7"/>
  <c r="AY28" i="14"/>
  <c r="BZ38" i="7"/>
  <c r="C38" i="14"/>
  <c r="DB22" i="7"/>
  <c r="AI22" i="14"/>
  <c r="BZ46" i="7"/>
  <c r="C46" i="14"/>
  <c r="BZ33" i="7"/>
  <c r="C33" i="14"/>
  <c r="DP44" i="7"/>
  <c r="AY44" i="14"/>
  <c r="DB31" i="7"/>
  <c r="AI31" i="14"/>
  <c r="DV8" i="12"/>
  <c r="DV22" i="12"/>
  <c r="DV28" i="12"/>
  <c r="DV3" i="12"/>
  <c r="DV21" i="12"/>
  <c r="DV14" i="12"/>
  <c r="CO33" i="13" a="1"/>
  <c r="CO33" i="13" s="1"/>
  <c r="CQ33" i="13" s="1"/>
  <c r="CO20" i="13" a="1"/>
  <c r="CO20" i="13" s="1"/>
  <c r="CQ20" i="13" s="1"/>
  <c r="CO16" i="13" a="1"/>
  <c r="CO16" i="13" s="1"/>
  <c r="CQ16" i="13" s="1"/>
  <c r="CP60" i="13"/>
  <c r="CP67" i="13"/>
  <c r="CP3" i="13"/>
  <c r="CP10" i="13"/>
  <c r="CP17" i="13"/>
  <c r="CP16" i="13"/>
  <c r="CP23" i="13"/>
  <c r="CP30" i="13"/>
  <c r="CP37" i="13"/>
  <c r="DU2" i="13" a="1"/>
  <c r="DU2" i="13" s="1"/>
  <c r="DW2" i="13" s="1"/>
  <c r="DV12" i="13"/>
  <c r="DV19" i="13"/>
  <c r="DV26" i="13"/>
  <c r="DV33" i="13"/>
  <c r="DV48" i="13"/>
  <c r="CP28" i="12"/>
  <c r="CP3" i="12"/>
  <c r="CP29" i="12"/>
  <c r="CP23" i="12"/>
  <c r="DU10" i="9" a="1"/>
  <c r="DU10" i="9" s="1"/>
  <c r="DW10" i="9" s="1"/>
  <c r="CO25" i="9" a="1"/>
  <c r="CO25" i="9" s="1"/>
  <c r="CQ25" i="9" s="1"/>
  <c r="CO20" i="9" a="1"/>
  <c r="CO20" i="9" s="1"/>
  <c r="CQ20" i="9" s="1"/>
  <c r="CO27" i="9" a="1"/>
  <c r="CO27" i="9" s="1"/>
  <c r="CQ27" i="9" s="1"/>
  <c r="CG25" i="7"/>
  <c r="K25" i="14"/>
  <c r="CG55" i="7"/>
  <c r="K55" i="14"/>
  <c r="CG7" i="7"/>
  <c r="K7" i="14"/>
  <c r="CG6" i="7"/>
  <c r="K6" i="14"/>
  <c r="CG44" i="7"/>
  <c r="K44" i="14"/>
  <c r="CG26" i="7"/>
  <c r="K26" i="14"/>
  <c r="CG49" i="7"/>
  <c r="K49" i="14"/>
  <c r="CG45" i="7"/>
  <c r="K45" i="14"/>
  <c r="CG20" i="7"/>
  <c r="K20" i="14"/>
  <c r="CG1" i="7"/>
  <c r="K1" i="14"/>
  <c r="CG47" i="7"/>
  <c r="K47" i="14"/>
  <c r="CG41" i="7"/>
  <c r="K41" i="14"/>
  <c r="CG50" i="7"/>
  <c r="K50" i="14"/>
  <c r="CG35" i="7"/>
  <c r="K35" i="14"/>
  <c r="CG22" i="7"/>
  <c r="K22" i="14"/>
  <c r="CG3" i="7"/>
  <c r="K3" i="14"/>
  <c r="CG48" i="7"/>
  <c r="K48" i="14"/>
  <c r="CG12" i="7"/>
  <c r="K12" i="14"/>
  <c r="CG23" i="7"/>
  <c r="K23" i="14"/>
  <c r="CG30" i="7"/>
  <c r="K30" i="14"/>
  <c r="CN38" i="7"/>
  <c r="S38" i="14"/>
  <c r="CN32" i="7"/>
  <c r="S32" i="14"/>
  <c r="CN29" i="7"/>
  <c r="S29" i="14"/>
  <c r="CN50" i="7"/>
  <c r="S50" i="14"/>
  <c r="CN39" i="7"/>
  <c r="S39" i="14"/>
  <c r="CN54" i="7"/>
  <c r="S54" i="14"/>
  <c r="CN43" i="7"/>
  <c r="S43" i="14"/>
  <c r="CN12" i="7"/>
  <c r="S12" i="14"/>
  <c r="CN31" i="7"/>
  <c r="S31" i="14"/>
  <c r="CN30" i="7"/>
  <c r="S30" i="14"/>
  <c r="DB49" i="7"/>
  <c r="AI49" i="14"/>
  <c r="DB37" i="7"/>
  <c r="AI37" i="14"/>
  <c r="DI55" i="7"/>
  <c r="AQ55" i="14"/>
  <c r="DP48" i="7"/>
  <c r="AY48" i="14"/>
  <c r="DB28" i="7"/>
  <c r="AI28" i="14"/>
  <c r="DW20" i="7"/>
  <c r="BG20" i="14"/>
  <c r="EK47" i="7"/>
  <c r="BW47" i="14"/>
  <c r="EK13" i="7"/>
  <c r="BW13" i="14"/>
  <c r="DW6" i="7"/>
  <c r="BG6" i="14"/>
  <c r="ED38" i="7"/>
  <c r="BO38" i="14"/>
  <c r="ER44" i="7"/>
  <c r="CE44" i="14"/>
  <c r="FF45" i="7"/>
  <c r="CU45" i="14"/>
  <c r="FT54" i="7"/>
  <c r="DK54" i="14"/>
  <c r="FT34" i="7"/>
  <c r="DK34" i="14"/>
  <c r="ED39" i="7"/>
  <c r="BO39" i="14"/>
  <c r="EK40" i="7"/>
  <c r="BW40" i="14"/>
  <c r="ER8" i="7"/>
  <c r="CE8" i="14"/>
  <c r="DW7" i="7"/>
  <c r="BG7" i="14"/>
  <c r="ED50" i="7"/>
  <c r="BO50" i="14"/>
  <c r="FM53" i="7"/>
  <c r="DC53" i="14"/>
  <c r="FT28" i="7"/>
  <c r="DK28" i="14"/>
  <c r="DW41" i="7"/>
  <c r="BG41" i="14"/>
  <c r="DW16" i="7"/>
  <c r="BG16" i="14"/>
  <c r="FM6" i="7"/>
  <c r="DC6" i="14"/>
  <c r="EK41" i="7"/>
  <c r="BW41" i="14"/>
  <c r="ER4" i="7"/>
  <c r="CE4" i="14"/>
  <c r="FT38" i="7"/>
  <c r="DK38" i="14"/>
  <c r="FT26" i="7"/>
  <c r="DK26" i="14"/>
  <c r="FT30" i="7"/>
  <c r="DK30" i="14"/>
  <c r="DB53" i="7"/>
  <c r="AI53" i="14"/>
  <c r="DB42" i="7"/>
  <c r="AI42" i="14"/>
  <c r="DI19" i="7"/>
  <c r="AQ19" i="14"/>
  <c r="DI7" i="7"/>
  <c r="AQ7" i="14"/>
  <c r="DI1" i="7"/>
  <c r="AQ1" i="14"/>
  <c r="DB4" i="7"/>
  <c r="AI4" i="14"/>
  <c r="BZ22" i="7"/>
  <c r="C22" i="14"/>
  <c r="DB55" i="7"/>
  <c r="AI55" i="14"/>
  <c r="DW45" i="7"/>
  <c r="BG45" i="14"/>
  <c r="FT43" i="7"/>
  <c r="DK43" i="14"/>
  <c r="EK1" i="7"/>
  <c r="BW1" i="14"/>
  <c r="ER36" i="7"/>
  <c r="CE36" i="14"/>
  <c r="DW15" i="7"/>
  <c r="BG15" i="14"/>
  <c r="ER2" i="7"/>
  <c r="CE2" i="14"/>
  <c r="FF25" i="7"/>
  <c r="CU25" i="14"/>
  <c r="FM8" i="7"/>
  <c r="DC8" i="14"/>
  <c r="FT9" i="7"/>
  <c r="DK9" i="14"/>
  <c r="FM14" i="7"/>
  <c r="DC14" i="14"/>
  <c r="ER13" i="7"/>
  <c r="CE13" i="14"/>
  <c r="FM7" i="7"/>
  <c r="DC7" i="14"/>
  <c r="DB8" i="7"/>
  <c r="AI8" i="14"/>
  <c r="DI21" i="7"/>
  <c r="AQ21" i="14"/>
  <c r="DB6" i="7"/>
  <c r="AI6" i="14"/>
  <c r="DP15" i="7"/>
  <c r="AY15" i="14"/>
  <c r="DB3" i="7"/>
  <c r="AI3" i="14"/>
  <c r="DB46" i="7"/>
  <c r="AI46" i="14"/>
  <c r="DW34" i="7"/>
  <c r="BG34" i="14"/>
  <c r="DW4" i="7"/>
  <c r="BG4" i="14"/>
  <c r="ED26" i="7"/>
  <c r="BO26" i="14"/>
  <c r="ED16" i="7"/>
  <c r="BO16" i="14"/>
  <c r="EK18" i="7"/>
  <c r="BW18" i="14"/>
  <c r="FF6" i="7"/>
  <c r="CU6" i="14"/>
  <c r="FM44" i="7"/>
  <c r="DC44" i="14"/>
  <c r="DW22" i="7"/>
  <c r="BG22" i="14"/>
  <c r="ED36" i="7"/>
  <c r="BO36" i="14"/>
  <c r="ED24" i="7"/>
  <c r="BO24" i="14"/>
  <c r="ER49" i="7"/>
  <c r="CE49" i="14"/>
  <c r="ER30" i="7"/>
  <c r="CE30" i="14"/>
  <c r="EK9" i="7"/>
  <c r="BW9" i="14"/>
  <c r="FF55" i="7"/>
  <c r="CU55" i="14"/>
  <c r="FM42" i="7"/>
  <c r="DC42" i="14"/>
  <c r="FM27" i="7"/>
  <c r="DC27" i="14"/>
  <c r="DW38" i="7"/>
  <c r="BG38" i="14"/>
  <c r="ED20" i="7"/>
  <c r="BO20" i="14"/>
  <c r="ED51" i="7"/>
  <c r="BO51" i="14"/>
  <c r="EK31" i="7"/>
  <c r="BW31" i="14"/>
  <c r="FF5" i="7"/>
  <c r="CU5" i="14"/>
  <c r="FM51" i="7"/>
  <c r="DC51" i="14"/>
  <c r="ED22" i="7"/>
  <c r="BO22" i="14"/>
  <c r="ED3" i="7"/>
  <c r="BO3" i="14"/>
  <c r="BZ50" i="7"/>
  <c r="C50" i="14"/>
  <c r="BZ37" i="7"/>
  <c r="C37" i="14"/>
  <c r="BZ24" i="7"/>
  <c r="C24" i="14"/>
  <c r="BZ10" i="7"/>
  <c r="C10" i="14"/>
  <c r="BZ2" i="7"/>
  <c r="C2" i="14"/>
  <c r="DB30" i="7"/>
  <c r="AI30" i="14"/>
  <c r="DP42" i="7"/>
  <c r="AY42" i="14"/>
  <c r="BZ51" i="7"/>
  <c r="C51" i="14"/>
  <c r="BZ55" i="7"/>
  <c r="C55" i="14"/>
  <c r="BZ19" i="7"/>
  <c r="C19" i="14"/>
  <c r="FT48" i="7"/>
  <c r="DK48" i="14"/>
  <c r="EK14" i="7"/>
  <c r="BW14" i="14"/>
  <c r="ER41" i="7"/>
  <c r="CE41" i="14"/>
  <c r="FM26" i="7"/>
  <c r="DC26" i="14"/>
  <c r="EK19" i="7"/>
  <c r="BW19" i="14"/>
  <c r="ER53" i="7"/>
  <c r="CE53" i="14"/>
  <c r="FT1" i="7"/>
  <c r="DK1" i="14"/>
  <c r="ER39" i="7"/>
  <c r="CE39" i="14"/>
  <c r="FF21" i="7"/>
  <c r="CU21" i="14"/>
  <c r="FF7" i="7"/>
  <c r="CU7" i="14"/>
  <c r="ED47" i="7"/>
  <c r="BO47" i="14"/>
  <c r="FM4" i="7"/>
  <c r="DC4" i="14"/>
  <c r="ED43" i="7"/>
  <c r="BO43" i="14"/>
  <c r="BZ12" i="7"/>
  <c r="C12" i="14"/>
  <c r="DB33" i="7"/>
  <c r="AI33" i="14"/>
  <c r="CN18" i="7"/>
  <c r="S18" i="14"/>
  <c r="DB9" i="7"/>
  <c r="AI9" i="14"/>
  <c r="DB15" i="7"/>
  <c r="AI15" i="14"/>
  <c r="DP35" i="7"/>
  <c r="AY35" i="14"/>
  <c r="BZ5" i="7"/>
  <c r="C5" i="14"/>
  <c r="BZ23" i="7"/>
  <c r="C23" i="14"/>
  <c r="DB44" i="7"/>
  <c r="AI44" i="14"/>
  <c r="DU24" i="12" a="1"/>
  <c r="DU24" i="12" s="1"/>
  <c r="DW24" i="12" s="1"/>
  <c r="DU30" i="12" a="1"/>
  <c r="DU30" i="12" s="1"/>
  <c r="DW30" i="12" s="1"/>
  <c r="CO57" i="13" a="1"/>
  <c r="CO57" i="13" s="1"/>
  <c r="CQ57" i="13" s="1"/>
  <c r="CO28" i="13" a="1"/>
  <c r="CO28" i="13" s="1"/>
  <c r="CQ28" i="13" s="1"/>
  <c r="CO7" i="13" a="1"/>
  <c r="CO7" i="13" s="1"/>
  <c r="CQ7" i="13" s="1"/>
  <c r="CP26" i="13"/>
  <c r="CP33" i="13"/>
  <c r="CP32" i="13"/>
  <c r="CP39" i="13"/>
  <c r="CP46" i="13"/>
  <c r="CP53" i="13"/>
  <c r="CP68" i="13"/>
  <c r="DU14" i="13" a="1"/>
  <c r="DU14" i="13" s="1"/>
  <c r="DW14" i="13" s="1"/>
  <c r="DV28" i="13"/>
  <c r="DV35" i="13"/>
  <c r="DV42" i="13"/>
  <c r="DV49" i="13"/>
  <c r="DV64" i="13"/>
  <c r="CO35" i="12" a="1"/>
  <c r="CO35" i="12" s="1"/>
  <c r="CQ35" i="12" s="1"/>
  <c r="DU15" i="9" a="1"/>
  <c r="DU15" i="9" s="1"/>
  <c r="DW15" i="9" s="1"/>
  <c r="CO15" i="9" a="1"/>
  <c r="CO15" i="9" s="1"/>
  <c r="CQ15" i="9" s="1"/>
  <c r="CO34" i="9" a="1"/>
  <c r="CO34" i="9" s="1"/>
  <c r="CQ34" i="9" s="1"/>
  <c r="AR30" i="13" a="1"/>
  <c r="AR30" i="13" s="1"/>
  <c r="AZ13" i="10" a="1"/>
  <c r="AZ13" i="10" s="1"/>
  <c r="DL14" i="9" a="1"/>
  <c r="DL14" i="9" s="1"/>
  <c r="DU9" i="12" a="1"/>
  <c r="DU9" i="12" s="1"/>
  <c r="DW9" i="12" s="1"/>
  <c r="DU7" i="12" a="1"/>
  <c r="DU7" i="12" s="1"/>
  <c r="DW7" i="12" s="1"/>
  <c r="DU2" i="12" a="1"/>
  <c r="DU2" i="12" s="1"/>
  <c r="DW2" i="12" s="1"/>
  <c r="DU21" i="12" a="1"/>
  <c r="DU21" i="12" s="1"/>
  <c r="DW21" i="12" s="1"/>
  <c r="CO11" i="13" a="1"/>
  <c r="CO11" i="13" s="1"/>
  <c r="CQ11" i="13" s="1"/>
  <c r="CO62" i="13" a="1"/>
  <c r="CO62" i="13" s="1"/>
  <c r="CQ62" i="13" s="1"/>
  <c r="CO22" i="13" a="1"/>
  <c r="CO22" i="13" s="1"/>
  <c r="CQ22" i="13" s="1"/>
  <c r="CO55" i="13" a="1"/>
  <c r="CO55" i="13" s="1"/>
  <c r="CQ55" i="13" s="1"/>
  <c r="CO15" i="13" a="1"/>
  <c r="CO15" i="13" s="1"/>
  <c r="CQ15" i="13" s="1"/>
  <c r="CO9" i="13" a="1"/>
  <c r="CO9" i="13" s="1"/>
  <c r="CQ9" i="13" s="1"/>
  <c r="CO38" i="13" a="1"/>
  <c r="CO38" i="13" s="1"/>
  <c r="CQ38" i="13" s="1"/>
  <c r="CO19" i="13" a="1"/>
  <c r="CO19" i="13" s="1"/>
  <c r="CQ19" i="13" s="1"/>
  <c r="CO24" i="11" a="1"/>
  <c r="CO24" i="11" s="1"/>
  <c r="CQ24" i="11" s="1"/>
  <c r="CO51" i="11" a="1"/>
  <c r="CO51" i="11" s="1"/>
  <c r="CQ51" i="11" s="1"/>
  <c r="AJ45" i="10" a="1"/>
  <c r="AJ45" i="10" s="1"/>
  <c r="AR69" i="13" a="1"/>
  <c r="AR69" i="13" s="1"/>
  <c r="AZ20" i="11" a="1"/>
  <c r="AZ20" i="11" s="1"/>
  <c r="CF1" i="10" a="1"/>
  <c r="CF1" i="10" s="1"/>
  <c r="CH1" i="10" s="1"/>
  <c r="AR52" i="10" a="1"/>
  <c r="AR52" i="10" s="1"/>
  <c r="DU20" i="13" a="1"/>
  <c r="DU20" i="13" s="1"/>
  <c r="DW20" i="13" s="1"/>
  <c r="DU19" i="13" a="1"/>
  <c r="DU19" i="13" s="1"/>
  <c r="DW19" i="13" s="1"/>
  <c r="DU4" i="13" a="1"/>
  <c r="DU4" i="13" s="1"/>
  <c r="DW4" i="13" s="1"/>
  <c r="DU7" i="13" a="1"/>
  <c r="DU7" i="13" s="1"/>
  <c r="DW7" i="13" s="1"/>
  <c r="CO26" i="12" a="1"/>
  <c r="CO26" i="12" s="1"/>
  <c r="CQ26" i="12" s="1"/>
  <c r="CO29" i="12" a="1"/>
  <c r="CO29" i="12" s="1"/>
  <c r="CQ29" i="12" s="1"/>
  <c r="CO11" i="12" a="1"/>
  <c r="CO11" i="12" s="1"/>
  <c r="CQ11" i="12" s="1"/>
  <c r="CO30" i="12" a="1"/>
  <c r="CO30" i="12" s="1"/>
  <c r="CQ30" i="12" s="1"/>
  <c r="CP5" i="12"/>
  <c r="CP11" i="12"/>
  <c r="DU26" i="9" a="1"/>
  <c r="DU26" i="9" s="1"/>
  <c r="DW26" i="9" s="1"/>
  <c r="DU24" i="9" a="1"/>
  <c r="DU24" i="9" s="1"/>
  <c r="DW24" i="9" s="1"/>
  <c r="AR12" i="10" a="1"/>
  <c r="AR12" i="10" s="1"/>
  <c r="BH6" i="9" a="1"/>
  <c r="BH6" i="9" s="1"/>
  <c r="AR13" i="12" a="1"/>
  <c r="AR13" i="12" s="1"/>
  <c r="AZ31" i="9" a="1"/>
  <c r="AZ31" i="9" s="1"/>
  <c r="CP4" i="9"/>
  <c r="AR6" i="12" a="1"/>
  <c r="AR6" i="12" s="1"/>
  <c r="BP6" i="9" a="1"/>
  <c r="BP6" i="9" s="1"/>
  <c r="BX45" i="10" a="1"/>
  <c r="BX45" i="10" s="1"/>
  <c r="DU22" i="12" a="1"/>
  <c r="DU22" i="12" s="1"/>
  <c r="DW22" i="12" s="1"/>
  <c r="DU28" i="12" a="1"/>
  <c r="DU28" i="12" s="1"/>
  <c r="DW28" i="12" s="1"/>
  <c r="CO31" i="13" a="1"/>
  <c r="CO31" i="13" s="1"/>
  <c r="CQ31" i="13" s="1"/>
  <c r="CO71" i="13" a="1"/>
  <c r="CO71" i="13" s="1"/>
  <c r="CQ71" i="13" s="1"/>
  <c r="CO42" i="13" a="1"/>
  <c r="CO42" i="13" s="1"/>
  <c r="CQ42" i="13" s="1"/>
  <c r="CO35" i="13" a="1"/>
  <c r="CO35" i="13" s="1"/>
  <c r="CQ35" i="13" s="1"/>
  <c r="CO27" i="13" a="1"/>
  <c r="CO27" i="13" s="1"/>
  <c r="CQ27" i="13" s="1"/>
  <c r="CO42" i="11" a="1"/>
  <c r="CO42" i="11" s="1"/>
  <c r="CQ42" i="11" s="1"/>
  <c r="CO57" i="11" a="1"/>
  <c r="CO57" i="11" s="1"/>
  <c r="CQ57" i="11" s="1"/>
  <c r="CO8" i="11" a="1"/>
  <c r="CO8" i="11" s="1"/>
  <c r="CQ8" i="11" s="1"/>
  <c r="CO23" i="11" a="1"/>
  <c r="CO23" i="11" s="1"/>
  <c r="CQ23" i="11" s="1"/>
  <c r="AR49" i="13" a="1"/>
  <c r="AR49" i="13" s="1"/>
  <c r="CF45" i="9" a="1"/>
  <c r="CF45" i="9" s="1"/>
  <c r="BH1" i="10" a="1"/>
  <c r="BH1" i="10" s="1"/>
  <c r="BJ1" i="10" s="1"/>
  <c r="CV5" i="10" a="1"/>
  <c r="CV5" i="10" s="1"/>
  <c r="DU5" i="13" a="1"/>
  <c r="DU5" i="13" s="1"/>
  <c r="DW5" i="13" s="1"/>
  <c r="DU70" i="13" a="1"/>
  <c r="DU70" i="13" s="1"/>
  <c r="DW70" i="13" s="1"/>
  <c r="DU56" i="13" a="1"/>
  <c r="DU56" i="13" s="1"/>
  <c r="DW56" i="13" s="1"/>
  <c r="DU9" i="13" a="1"/>
  <c r="DU9" i="13" s="1"/>
  <c r="DW9" i="13" s="1"/>
  <c r="DU45" i="13" a="1"/>
  <c r="DU45" i="13" s="1"/>
  <c r="DW45" i="13" s="1"/>
  <c r="DU60" i="13" a="1"/>
  <c r="DU60" i="13" s="1"/>
  <c r="DW60" i="13" s="1"/>
  <c r="DV55" i="13"/>
  <c r="DV62" i="13"/>
  <c r="CO8" i="12" a="1"/>
  <c r="CO8" i="12" s="1"/>
  <c r="CQ8" i="12" s="1"/>
  <c r="AR48" i="11" a="1"/>
  <c r="AR48" i="11" s="1"/>
  <c r="AZ5" i="12" a="1"/>
  <c r="AZ5" i="12" s="1"/>
  <c r="DD52" i="10" a="1"/>
  <c r="DD52" i="10" s="1"/>
  <c r="DF52" i="10" s="1"/>
  <c r="DU5" i="12" a="1"/>
  <c r="DU5" i="12" s="1"/>
  <c r="DW5" i="12" s="1"/>
  <c r="DU3" i="12" a="1"/>
  <c r="DU3" i="12" s="1"/>
  <c r="DW3" i="12" s="1"/>
  <c r="DU13" i="12" a="1"/>
  <c r="DU13" i="12" s="1"/>
  <c r="DW13" i="12" s="1"/>
  <c r="DU20" i="12" a="1"/>
  <c r="DU20" i="12" s="1"/>
  <c r="DW20" i="12" s="1"/>
  <c r="DV20" i="12"/>
  <c r="DV34" i="12"/>
  <c r="DV13" i="12"/>
  <c r="CO53" i="13" a="1"/>
  <c r="CO53" i="13" s="1"/>
  <c r="CQ53" i="13" s="1"/>
  <c r="CO13" i="13" a="1"/>
  <c r="CO13" i="13" s="1"/>
  <c r="CQ13" i="13" s="1"/>
  <c r="CO64" i="13" a="1"/>
  <c r="CO64" i="13" s="1"/>
  <c r="CQ64" i="13" s="1"/>
  <c r="CO8" i="13" a="1"/>
  <c r="CO8" i="13" s="1"/>
  <c r="CQ8" i="13" s="1"/>
  <c r="CO14" i="13" a="1"/>
  <c r="CO14" i="13" s="1"/>
  <c r="CQ14" i="13" s="1"/>
  <c r="CO18" i="13" a="1"/>
  <c r="CO18" i="13" s="1"/>
  <c r="CQ18" i="13" s="1"/>
  <c r="CO12" i="13" a="1"/>
  <c r="CO12" i="13" s="1"/>
  <c r="CQ12" i="13" s="1"/>
  <c r="CO29" i="11" a="1"/>
  <c r="CO29" i="11" s="1"/>
  <c r="CQ29" i="11" s="1"/>
  <c r="CO34" i="11" a="1"/>
  <c r="CO34" i="11" s="1"/>
  <c r="CQ34" i="11" s="1"/>
  <c r="CO44" i="11" a="1"/>
  <c r="CO44" i="11" s="1"/>
  <c r="CQ44" i="11" s="1"/>
  <c r="AZ29" i="13" a="1"/>
  <c r="AZ29" i="13" s="1"/>
  <c r="BP55" i="11" a="1"/>
  <c r="BP55" i="11" s="1"/>
  <c r="AR26" i="9" a="1"/>
  <c r="AR26" i="9" s="1"/>
  <c r="DU57" i="13" a="1"/>
  <c r="DU57" i="13" s="1"/>
  <c r="DW57" i="13" s="1"/>
  <c r="DU6" i="13" a="1"/>
  <c r="DU6" i="13" s="1"/>
  <c r="DW6" i="13" s="1"/>
  <c r="DU36" i="13" a="1"/>
  <c r="DU36" i="13" s="1"/>
  <c r="DW36" i="13" s="1"/>
  <c r="DU65" i="13" a="1"/>
  <c r="DU65" i="13" s="1"/>
  <c r="DW65" i="13" s="1"/>
  <c r="DU3" i="13" a="1"/>
  <c r="DU3" i="13" s="1"/>
  <c r="DW3" i="13" s="1"/>
  <c r="CO23" i="12" a="1"/>
  <c r="CO23" i="12" s="1"/>
  <c r="CQ23" i="12" s="1"/>
  <c r="CO22" i="12" a="1"/>
  <c r="CO22" i="12" s="1"/>
  <c r="CQ22" i="12" s="1"/>
  <c r="DU46" i="10" a="1"/>
  <c r="DU46" i="10" s="1"/>
  <c r="DW46" i="10" s="1"/>
  <c r="DU22" i="9" a="1"/>
  <c r="DU22" i="9" s="1"/>
  <c r="DW22" i="9" s="1"/>
  <c r="DU38" i="9" a="1"/>
  <c r="DU38" i="9" s="1"/>
  <c r="DW38" i="9" s="1"/>
  <c r="CO17" i="9" a="1"/>
  <c r="CO17" i="9" s="1"/>
  <c r="CQ17" i="9" s="1"/>
  <c r="CO18" i="9" a="1"/>
  <c r="CO18" i="9" s="1"/>
  <c r="CQ18" i="9" s="1"/>
  <c r="BP68" i="13" a="1"/>
  <c r="BP68" i="13" s="1"/>
  <c r="BP13" i="13" a="1"/>
  <c r="BP13" i="13" s="1"/>
  <c r="BP29" i="13" a="1"/>
  <c r="BP29" i="13" s="1"/>
  <c r="BP45" i="13" a="1"/>
  <c r="BP45" i="13" s="1"/>
  <c r="BP61" i="13" a="1"/>
  <c r="BP61" i="13" s="1"/>
  <c r="BP2" i="13" a="1"/>
  <c r="BP2" i="13" s="1"/>
  <c r="BP18" i="13" a="1"/>
  <c r="BP18" i="13" s="1"/>
  <c r="BP34" i="13" a="1"/>
  <c r="BP34" i="13" s="1"/>
  <c r="BP50" i="13" a="1"/>
  <c r="BP50" i="13" s="1"/>
  <c r="BP66" i="13" a="1"/>
  <c r="BP66" i="13" s="1"/>
  <c r="BP11" i="13" a="1"/>
  <c r="BP11" i="13" s="1"/>
  <c r="BP27" i="13" a="1"/>
  <c r="BP27" i="13" s="1"/>
  <c r="BP43" i="13" a="1"/>
  <c r="BP43" i="13" s="1"/>
  <c r="BP59" i="13" a="1"/>
  <c r="BP59" i="13" s="1"/>
  <c r="BP4" i="13" a="1"/>
  <c r="BP4" i="13" s="1"/>
  <c r="BP20" i="13" a="1"/>
  <c r="BP20" i="13" s="1"/>
  <c r="BP36" i="13" a="1"/>
  <c r="BP36" i="13" s="1"/>
  <c r="BP52" i="13" a="1"/>
  <c r="BP52" i="13" s="1"/>
  <c r="BP9" i="13" a="1"/>
  <c r="BP9" i="13" s="1"/>
  <c r="BP25" i="13" a="1"/>
  <c r="BP25" i="13" s="1"/>
  <c r="BP41" i="13" a="1"/>
  <c r="BP41" i="13" s="1"/>
  <c r="BP57" i="13" a="1"/>
  <c r="BP57" i="13" s="1"/>
  <c r="BP1" i="13" a="1"/>
  <c r="BP1" i="13" s="1"/>
  <c r="BR1" i="13" s="1"/>
  <c r="BP14" i="13" a="1"/>
  <c r="BP14" i="13" s="1"/>
  <c r="BP30" i="13" a="1"/>
  <c r="BP30" i="13" s="1"/>
  <c r="BP46" i="13" a="1"/>
  <c r="BP46" i="13" s="1"/>
  <c r="BP62" i="13" a="1"/>
  <c r="BP62" i="13" s="1"/>
  <c r="BR62" i="13" s="1"/>
  <c r="BP7" i="13" a="1"/>
  <c r="BP7" i="13" s="1"/>
  <c r="BP23" i="13" a="1"/>
  <c r="BP23" i="13" s="1"/>
  <c r="BP39" i="13" a="1"/>
  <c r="BP39" i="13" s="1"/>
  <c r="BP55" i="13" a="1"/>
  <c r="BP55" i="13" s="1"/>
  <c r="BR55" i="13" s="1"/>
  <c r="BP71" i="13" a="1"/>
  <c r="BP71" i="13" s="1"/>
  <c r="BP16" i="13" a="1"/>
  <c r="BP16" i="13" s="1"/>
  <c r="BP32" i="13" a="1"/>
  <c r="BP32" i="13" s="1"/>
  <c r="BP48" i="13" a="1"/>
  <c r="BP48" i="13" s="1"/>
  <c r="BR48" i="13" s="1"/>
  <c r="BP64" i="13" a="1"/>
  <c r="BP64" i="13" s="1"/>
  <c r="BP5" i="13" a="1"/>
  <c r="BP5" i="13" s="1"/>
  <c r="BP21" i="13" a="1"/>
  <c r="BP21" i="13" s="1"/>
  <c r="BP37" i="13" a="1"/>
  <c r="BP37" i="13" s="1"/>
  <c r="BR37" i="13" s="1"/>
  <c r="BP53" i="13" a="1"/>
  <c r="BP53" i="13" s="1"/>
  <c r="BP69" i="13" a="1"/>
  <c r="BP69" i="13" s="1"/>
  <c r="BP10" i="13" a="1"/>
  <c r="BP10" i="13" s="1"/>
  <c r="BP26" i="13" a="1"/>
  <c r="BP26" i="13" s="1"/>
  <c r="BR26" i="13" s="1"/>
  <c r="BP42" i="13" a="1"/>
  <c r="BP42" i="13" s="1"/>
  <c r="BP58" i="13" a="1"/>
  <c r="BP58" i="13" s="1"/>
  <c r="BP3" i="13" a="1"/>
  <c r="BP3" i="13" s="1"/>
  <c r="BP19" i="13" a="1"/>
  <c r="BP19" i="13" s="1"/>
  <c r="BR19" i="13" s="1"/>
  <c r="BP35" i="13" a="1"/>
  <c r="BP35" i="13" s="1"/>
  <c r="BP51" i="13" a="1"/>
  <c r="BP51" i="13" s="1"/>
  <c r="BP67" i="13" a="1"/>
  <c r="BP67" i="13" s="1"/>
  <c r="BP12" i="13" a="1"/>
  <c r="BP12" i="13" s="1"/>
  <c r="BR12" i="13" s="1"/>
  <c r="BP28" i="13" a="1"/>
  <c r="BP28" i="13" s="1"/>
  <c r="BP44" i="13" a="1"/>
  <c r="BP44" i="13" s="1"/>
  <c r="BP60" i="13" a="1"/>
  <c r="BP60" i="13" s="1"/>
  <c r="BP17" i="13" a="1"/>
  <c r="BP17" i="13" s="1"/>
  <c r="BR17" i="13" s="1"/>
  <c r="BP33" i="13" a="1"/>
  <c r="BP33" i="13" s="1"/>
  <c r="BP49" i="13" a="1"/>
  <c r="BP49" i="13" s="1"/>
  <c r="BP65" i="13" a="1"/>
  <c r="BP65" i="13" s="1"/>
  <c r="BR65" i="13" s="1"/>
  <c r="BP6" i="13" a="1"/>
  <c r="BP6" i="13" s="1"/>
  <c r="BR6" i="13" s="1"/>
  <c r="BP22" i="13" a="1"/>
  <c r="BP22" i="13" s="1"/>
  <c r="BP38" i="13" a="1"/>
  <c r="BP38" i="13" s="1"/>
  <c r="BR38" i="13" s="1"/>
  <c r="BP54" i="13" a="1"/>
  <c r="BP54" i="13" s="1"/>
  <c r="BR54" i="13" s="1"/>
  <c r="BP70" i="13" a="1"/>
  <c r="BP70" i="13" s="1"/>
  <c r="BR70" i="13" s="1"/>
  <c r="BP15" i="13" a="1"/>
  <c r="BP15" i="13" s="1"/>
  <c r="BR15" i="13" s="1"/>
  <c r="BP31" i="13" a="1"/>
  <c r="BP31" i="13" s="1"/>
  <c r="BR31" i="13" s="1"/>
  <c r="BP47" i="13" a="1"/>
  <c r="BP47" i="13" s="1"/>
  <c r="BR47" i="13" s="1"/>
  <c r="BP63" i="13" a="1"/>
  <c r="BP63" i="13" s="1"/>
  <c r="BR63" i="13" s="1"/>
  <c r="BP8" i="13" a="1"/>
  <c r="BP8" i="13" s="1"/>
  <c r="BR8" i="13" s="1"/>
  <c r="BP24" i="13" a="1"/>
  <c r="BP24" i="13" s="1"/>
  <c r="BR24" i="13" s="1"/>
  <c r="BP40" i="13" a="1"/>
  <c r="BP40" i="13" s="1"/>
  <c r="BR40" i="13" s="1"/>
  <c r="BP56" i="13" a="1"/>
  <c r="BP56" i="13" s="1"/>
  <c r="BR56" i="13" s="1"/>
  <c r="D37" i="12" a="1"/>
  <c r="D37" i="12" s="1"/>
  <c r="D33" i="12" a="1"/>
  <c r="D33" i="12" s="1"/>
  <c r="D29" i="12" a="1"/>
  <c r="D29" i="12" s="1"/>
  <c r="D25" i="12" a="1"/>
  <c r="D25" i="12" s="1"/>
  <c r="D21" i="12" a="1"/>
  <c r="D21" i="12" s="1"/>
  <c r="D17" i="12" a="1"/>
  <c r="D17" i="12" s="1"/>
  <c r="D13" i="12" a="1"/>
  <c r="D13" i="12" s="1"/>
  <c r="D9" i="12" a="1"/>
  <c r="D9" i="12" s="1"/>
  <c r="D5" i="12" a="1"/>
  <c r="D5" i="12" s="1"/>
  <c r="D1" i="12" a="1"/>
  <c r="D1" i="12" s="1"/>
  <c r="E1" i="12" s="1" a="1"/>
  <c r="E1" i="12" s="1"/>
  <c r="D38" i="12" a="1"/>
  <c r="D38" i="12" s="1"/>
  <c r="D34" i="12" a="1"/>
  <c r="D34" i="12" s="1"/>
  <c r="D30" i="12" a="1"/>
  <c r="D30" i="12" s="1"/>
  <c r="D26" i="12" a="1"/>
  <c r="D26" i="12" s="1"/>
  <c r="D22" i="12" a="1"/>
  <c r="D22" i="12" s="1"/>
  <c r="D18" i="12" a="1"/>
  <c r="D18" i="12" s="1"/>
  <c r="D14" i="12" a="1"/>
  <c r="D14" i="12" s="1"/>
  <c r="D10" i="12" a="1"/>
  <c r="D10" i="12" s="1"/>
  <c r="D6" i="12" a="1"/>
  <c r="D6" i="12" s="1"/>
  <c r="D2" i="12" a="1"/>
  <c r="D2" i="12" s="1"/>
  <c r="D39" i="12" a="1"/>
  <c r="D39" i="12" s="1"/>
  <c r="D35" i="12" a="1"/>
  <c r="D35" i="12" s="1"/>
  <c r="D31" i="12" a="1"/>
  <c r="D31" i="12" s="1"/>
  <c r="D27" i="12" a="1"/>
  <c r="D27" i="12" s="1"/>
  <c r="D23" i="12" a="1"/>
  <c r="D23" i="12" s="1"/>
  <c r="D19" i="12" a="1"/>
  <c r="D19" i="12" s="1"/>
  <c r="D15" i="12" a="1"/>
  <c r="D15" i="12" s="1"/>
  <c r="D11" i="12" a="1"/>
  <c r="D11" i="12" s="1"/>
  <c r="D7" i="12" a="1"/>
  <c r="D7" i="12" s="1"/>
  <c r="D3" i="12" a="1"/>
  <c r="D3" i="12" s="1"/>
  <c r="D36" i="12" a="1"/>
  <c r="D36" i="12" s="1"/>
  <c r="D20" i="12" a="1"/>
  <c r="D20" i="12" s="1"/>
  <c r="D4" i="12" a="1"/>
  <c r="D4" i="12" s="1"/>
  <c r="D24" i="12" a="1"/>
  <c r="D24" i="12" s="1"/>
  <c r="D8" i="12" a="1"/>
  <c r="D8" i="12" s="1"/>
  <c r="D28" i="12" a="1"/>
  <c r="D28" i="12" s="1"/>
  <c r="D12" i="12" a="1"/>
  <c r="D12" i="12" s="1"/>
  <c r="D32" i="12" a="1"/>
  <c r="D32" i="12" s="1"/>
  <c r="D16" i="12" a="1"/>
  <c r="D16" i="12" s="1"/>
  <c r="BX55" i="11" a="1"/>
  <c r="BX55" i="11" s="1"/>
  <c r="BX1" i="11" a="1"/>
  <c r="BX1" i="11" s="1"/>
  <c r="BX12" i="11" a="1"/>
  <c r="BX12" i="11" s="1"/>
  <c r="BX28" i="11" a="1"/>
  <c r="BX28" i="11" s="1"/>
  <c r="BX44" i="11" a="1"/>
  <c r="BX44" i="11" s="1"/>
  <c r="BX5" i="11" a="1"/>
  <c r="BX5" i="11" s="1"/>
  <c r="BZ5" i="11" s="1"/>
  <c r="BX21" i="11" a="1"/>
  <c r="BX21" i="11" s="1"/>
  <c r="BX37" i="11" a="1"/>
  <c r="BX37" i="11" s="1"/>
  <c r="BX53" i="11" a="1"/>
  <c r="BX53" i="11" s="1"/>
  <c r="BX10" i="11" a="1"/>
  <c r="BX10" i="11" s="1"/>
  <c r="BZ10" i="11" s="1"/>
  <c r="BX26" i="11" a="1"/>
  <c r="BX26" i="11" s="1"/>
  <c r="BX42" i="11" a="1"/>
  <c r="BX42" i="11" s="1"/>
  <c r="BX58" i="11" a="1"/>
  <c r="BX58" i="11" s="1"/>
  <c r="BX15" i="11" a="1"/>
  <c r="BX15" i="11" s="1"/>
  <c r="BZ15" i="11" s="1"/>
  <c r="BX31" i="11" a="1"/>
  <c r="BX31" i="11" s="1"/>
  <c r="BX47" i="11" a="1"/>
  <c r="BX47" i="11" s="1"/>
  <c r="BX8" i="11" a="1"/>
  <c r="BX8" i="11" s="1"/>
  <c r="BX24" i="11" a="1"/>
  <c r="BX24" i="11" s="1"/>
  <c r="BZ24" i="11" s="1"/>
  <c r="BX40" i="11" a="1"/>
  <c r="BX40" i="11" s="1"/>
  <c r="BX56" i="11" a="1"/>
  <c r="BX56" i="11" s="1"/>
  <c r="BX17" i="11" a="1"/>
  <c r="BX17" i="11" s="1"/>
  <c r="BX33" i="11" a="1"/>
  <c r="BX33" i="11" s="1"/>
  <c r="BZ33" i="11" s="1"/>
  <c r="BX49" i="11" a="1"/>
  <c r="BX49" i="11" s="1"/>
  <c r="BX6" i="11" a="1"/>
  <c r="BX6" i="11" s="1"/>
  <c r="BX22" i="11" a="1"/>
  <c r="BX22" i="11" s="1"/>
  <c r="BX38" i="11" a="1"/>
  <c r="BX38" i="11" s="1"/>
  <c r="BZ38" i="11" s="1"/>
  <c r="BX54" i="11" a="1"/>
  <c r="BX54" i="11" s="1"/>
  <c r="BX11" i="11" a="1"/>
  <c r="BX11" i="11" s="1"/>
  <c r="BX27" i="11" a="1"/>
  <c r="BX27" i="11" s="1"/>
  <c r="BX43" i="11" a="1"/>
  <c r="BX43" i="11" s="1"/>
  <c r="BZ43" i="11" s="1"/>
  <c r="BX4" i="11" a="1"/>
  <c r="BX4" i="11" s="1"/>
  <c r="BX20" i="11" a="1"/>
  <c r="BX20" i="11" s="1"/>
  <c r="BX36" i="11" a="1"/>
  <c r="BX36" i="11" s="1"/>
  <c r="BX52" i="11" a="1"/>
  <c r="BX52" i="11" s="1"/>
  <c r="BZ52" i="11" s="1"/>
  <c r="BX13" i="11" a="1"/>
  <c r="BX13" i="11" s="1"/>
  <c r="BX29" i="11" a="1"/>
  <c r="BX29" i="11" s="1"/>
  <c r="BX45" i="11" a="1"/>
  <c r="BX45" i="11" s="1"/>
  <c r="BX2" i="11" a="1"/>
  <c r="BX2" i="11" s="1"/>
  <c r="BZ2" i="11" s="1"/>
  <c r="BX18" i="11" a="1"/>
  <c r="BX18" i="11" s="1"/>
  <c r="BX34" i="11" a="1"/>
  <c r="BX34" i="11" s="1"/>
  <c r="BX50" i="11" a="1"/>
  <c r="BX50" i="11" s="1"/>
  <c r="BX7" i="11" a="1"/>
  <c r="BX7" i="11" s="1"/>
  <c r="BZ7" i="11" s="1"/>
  <c r="BX23" i="11" a="1"/>
  <c r="BX23" i="11" s="1"/>
  <c r="BX39" i="11" a="1"/>
  <c r="BX39" i="11" s="1"/>
  <c r="BX16" i="11" a="1"/>
  <c r="BX16" i="11" s="1"/>
  <c r="BX32" i="11" a="1"/>
  <c r="BX32" i="11" s="1"/>
  <c r="BZ32" i="11" s="1"/>
  <c r="BX48" i="11" a="1"/>
  <c r="BX48" i="11" s="1"/>
  <c r="BX9" i="11" a="1"/>
  <c r="BX9" i="11" s="1"/>
  <c r="BX25" i="11" a="1"/>
  <c r="BX25" i="11" s="1"/>
  <c r="BX41" i="11" a="1"/>
  <c r="BX41" i="11" s="1"/>
  <c r="BZ41" i="11" s="1"/>
  <c r="BX57" i="11" a="1"/>
  <c r="BX57" i="11" s="1"/>
  <c r="BX14" i="11" a="1"/>
  <c r="BX14" i="11" s="1"/>
  <c r="BX30" i="11" a="1"/>
  <c r="BX30" i="11" s="1"/>
  <c r="BX46" i="11" a="1"/>
  <c r="BX46" i="11" s="1"/>
  <c r="BZ46" i="11" s="1"/>
  <c r="BX3" i="11" a="1"/>
  <c r="BX3" i="11" s="1"/>
  <c r="BX19" i="11" a="1"/>
  <c r="BX19" i="11" s="1"/>
  <c r="BX35" i="11" a="1"/>
  <c r="BX35" i="11" s="1"/>
  <c r="BX51" i="11" a="1"/>
  <c r="BX51" i="11" s="1"/>
  <c r="BZ51" i="11" s="1"/>
  <c r="CA52" i="7" a="1"/>
  <c r="CA52" i="7" s="1"/>
  <c r="CA48" i="7" a="1"/>
  <c r="CA48" i="7" s="1"/>
  <c r="CA44" i="7" a="1"/>
  <c r="CA44" i="7" s="1"/>
  <c r="CA40" i="7" a="1"/>
  <c r="CA40" i="7" s="1"/>
  <c r="CA36" i="7" a="1"/>
  <c r="CA36" i="7" s="1"/>
  <c r="CA32" i="7" a="1"/>
  <c r="CA32" i="7" s="1"/>
  <c r="CA28" i="7" a="1"/>
  <c r="CA28" i="7" s="1"/>
  <c r="CA24" i="7" a="1"/>
  <c r="CA24" i="7" s="1"/>
  <c r="CA20" i="7" a="1"/>
  <c r="CA20" i="7" s="1"/>
  <c r="CA16" i="7" a="1"/>
  <c r="CA16" i="7" s="1"/>
  <c r="CA12" i="7" a="1"/>
  <c r="CA12" i="7" s="1"/>
  <c r="CA8" i="7" a="1"/>
  <c r="CA8" i="7" s="1"/>
  <c r="CA4" i="7" a="1"/>
  <c r="CA4" i="7" s="1"/>
  <c r="CA51" i="7" a="1"/>
  <c r="CA51" i="7" s="1"/>
  <c r="CA35" i="7" a="1"/>
  <c r="CA35" i="7" s="1"/>
  <c r="CA19" i="7" a="1"/>
  <c r="CA19" i="7" s="1"/>
  <c r="CA3" i="7" a="1"/>
  <c r="CA3" i="7" s="1"/>
  <c r="CA53" i="7" a="1"/>
  <c r="CA53" i="7" s="1"/>
  <c r="CA49" i="7" a="1"/>
  <c r="CA49" i="7" s="1"/>
  <c r="CA45" i="7" a="1"/>
  <c r="CA45" i="7" s="1"/>
  <c r="CA41" i="7" a="1"/>
  <c r="CA41" i="7" s="1"/>
  <c r="CA37" i="7" a="1"/>
  <c r="CA37" i="7" s="1"/>
  <c r="CA33" i="7" a="1"/>
  <c r="CA33" i="7" s="1"/>
  <c r="CA29" i="7" a="1"/>
  <c r="CA29" i="7" s="1"/>
  <c r="CA25" i="7" a="1"/>
  <c r="CA25" i="7" s="1"/>
  <c r="CA21" i="7" a="1"/>
  <c r="CA21" i="7" s="1"/>
  <c r="CA17" i="7" a="1"/>
  <c r="CA17" i="7" s="1"/>
  <c r="CA13" i="7" a="1"/>
  <c r="CA13" i="7" s="1"/>
  <c r="CA9" i="7" a="1"/>
  <c r="CA9" i="7" s="1"/>
  <c r="CA5" i="7" a="1"/>
  <c r="CA5" i="7" s="1"/>
  <c r="CA1" i="7" a="1"/>
  <c r="CA1" i="7" s="1"/>
  <c r="CB1" i="7" s="1" a="1"/>
  <c r="CB1" i="7" s="1"/>
  <c r="CA47" i="7" a="1"/>
  <c r="CA47" i="7" s="1"/>
  <c r="CA27" i="7" a="1"/>
  <c r="CA27" i="7" s="1"/>
  <c r="CA11" i="7" a="1"/>
  <c r="CA11" i="7" s="1"/>
  <c r="CA54" i="7" a="1"/>
  <c r="CA54" i="7" s="1"/>
  <c r="CC54" i="7" s="1"/>
  <c r="CA50" i="7" a="1"/>
  <c r="CA50" i="7" s="1"/>
  <c r="CA46" i="7" a="1"/>
  <c r="CA46" i="7" s="1"/>
  <c r="CA42" i="7" a="1"/>
  <c r="CA42" i="7" s="1"/>
  <c r="CA38" i="7" a="1"/>
  <c r="CA38" i="7" s="1"/>
  <c r="CC38" i="7" s="1"/>
  <c r="CA34" i="7" a="1"/>
  <c r="CA34" i="7" s="1"/>
  <c r="CA30" i="7" a="1"/>
  <c r="CA30" i="7" s="1"/>
  <c r="CA26" i="7" a="1"/>
  <c r="CA26" i="7" s="1"/>
  <c r="CA22" i="7" a="1"/>
  <c r="CA22" i="7" s="1"/>
  <c r="CC22" i="7" s="1"/>
  <c r="CA18" i="7" a="1"/>
  <c r="CA18" i="7" s="1"/>
  <c r="CA14" i="7" a="1"/>
  <c r="CA14" i="7" s="1"/>
  <c r="CA10" i="7" a="1"/>
  <c r="CA10" i="7" s="1"/>
  <c r="CA6" i="7" a="1"/>
  <c r="CA6" i="7" s="1"/>
  <c r="CC6" i="7" s="1"/>
  <c r="CA2" i="7" a="1"/>
  <c r="CA2" i="7" s="1"/>
  <c r="CA55" i="7" a="1"/>
  <c r="CA55" i="7" s="1"/>
  <c r="CA39" i="7" a="1"/>
  <c r="CA39" i="7" s="1"/>
  <c r="CA23" i="7" a="1"/>
  <c r="CA23" i="7" s="1"/>
  <c r="CA7" i="7" a="1"/>
  <c r="CA7" i="7" s="1"/>
  <c r="CA43" i="7" a="1"/>
  <c r="CA43" i="7" s="1"/>
  <c r="CA31" i="7" a="1"/>
  <c r="CA31" i="7" s="1"/>
  <c r="CA15" i="7" a="1"/>
  <c r="CA15" i="7" s="1"/>
  <c r="CC15" i="7" s="1"/>
  <c r="BX9" i="12" a="1"/>
  <c r="BX9" i="12" s="1"/>
  <c r="BX25" i="12" a="1"/>
  <c r="BX25" i="12" s="1"/>
  <c r="BX1" i="12" a="1"/>
  <c r="BX1" i="12" s="1"/>
  <c r="BZ1" i="12" s="1"/>
  <c r="BX14" i="12" a="1"/>
  <c r="BX14" i="12" s="1"/>
  <c r="BX30" i="12" a="1"/>
  <c r="BX30" i="12" s="1"/>
  <c r="BX7" i="12" a="1"/>
  <c r="BX7" i="12" s="1"/>
  <c r="BX23" i="12" a="1"/>
  <c r="BX23" i="12" s="1"/>
  <c r="BZ23" i="12" s="1"/>
  <c r="BX39" i="12" a="1"/>
  <c r="BX39" i="12" s="1"/>
  <c r="BX16" i="12" a="1"/>
  <c r="BX16" i="12" s="1"/>
  <c r="BX32" i="12" a="1"/>
  <c r="BX32" i="12" s="1"/>
  <c r="BX5" i="12" a="1"/>
  <c r="BX5" i="12" s="1"/>
  <c r="BZ5" i="12" s="1"/>
  <c r="BX21" i="12" a="1"/>
  <c r="BX21" i="12" s="1"/>
  <c r="BX37" i="12" a="1"/>
  <c r="BX37" i="12" s="1"/>
  <c r="BX10" i="12" a="1"/>
  <c r="BX10" i="12" s="1"/>
  <c r="BX26" i="12" a="1"/>
  <c r="BX26" i="12" s="1"/>
  <c r="BZ26" i="12" s="1"/>
  <c r="BX3" i="12" a="1"/>
  <c r="BX3" i="12" s="1"/>
  <c r="BX19" i="12" a="1"/>
  <c r="BX19" i="12" s="1"/>
  <c r="BX35" i="12" a="1"/>
  <c r="BX35" i="12" s="1"/>
  <c r="BX12" i="12" a="1"/>
  <c r="BX12" i="12" s="1"/>
  <c r="BZ12" i="12" s="1"/>
  <c r="BX28" i="12" a="1"/>
  <c r="BX28" i="12" s="1"/>
  <c r="BX17" i="12" a="1"/>
  <c r="BX17" i="12" s="1"/>
  <c r="BX33" i="12" a="1"/>
  <c r="BX33" i="12" s="1"/>
  <c r="BX6" i="12" a="1"/>
  <c r="BX6" i="12" s="1"/>
  <c r="BZ6" i="12" s="1"/>
  <c r="BX22" i="12" a="1"/>
  <c r="BX22" i="12" s="1"/>
  <c r="BX38" i="12" a="1"/>
  <c r="BX38" i="12" s="1"/>
  <c r="BX15" i="12" a="1"/>
  <c r="BX15" i="12" s="1"/>
  <c r="BX31" i="12" a="1"/>
  <c r="BX31" i="12" s="1"/>
  <c r="BZ31" i="12" s="1"/>
  <c r="BX8" i="12" a="1"/>
  <c r="BX8" i="12" s="1"/>
  <c r="BX24" i="12" a="1"/>
  <c r="BX24" i="12" s="1"/>
  <c r="BX13" i="12" a="1"/>
  <c r="BX13" i="12" s="1"/>
  <c r="BX29" i="12" a="1"/>
  <c r="BX29" i="12" s="1"/>
  <c r="BZ29" i="12" s="1"/>
  <c r="BX2" i="12" a="1"/>
  <c r="BX2" i="12" s="1"/>
  <c r="BX18" i="12" a="1"/>
  <c r="BX18" i="12" s="1"/>
  <c r="BX34" i="12" a="1"/>
  <c r="BX34" i="12" s="1"/>
  <c r="BX11" i="12" a="1"/>
  <c r="BX11" i="12" s="1"/>
  <c r="BZ11" i="12" s="1"/>
  <c r="BX27" i="12" a="1"/>
  <c r="BX27" i="12" s="1"/>
  <c r="BX4" i="12" a="1"/>
  <c r="BX4" i="12" s="1"/>
  <c r="BX20" i="12" a="1"/>
  <c r="BX20" i="12" s="1"/>
  <c r="DD24" i="11" a="1"/>
  <c r="DD24" i="11" s="1"/>
  <c r="DD40" i="11" a="1"/>
  <c r="DD40" i="11" s="1"/>
  <c r="DD56" i="11" a="1"/>
  <c r="DD56" i="11" s="1"/>
  <c r="DF56" i="11" s="1"/>
  <c r="DD9" i="11" a="1"/>
  <c r="DD9" i="11" s="1"/>
  <c r="DD25" i="11" a="1"/>
  <c r="DD25" i="11" s="1"/>
  <c r="DD41" i="11" a="1"/>
  <c r="DD41" i="11" s="1"/>
  <c r="DD57" i="11" a="1"/>
  <c r="DD57" i="11" s="1"/>
  <c r="DF57" i="11" s="1"/>
  <c r="DD6" i="11" a="1"/>
  <c r="DD6" i="11" s="1"/>
  <c r="DD22" i="11" a="1"/>
  <c r="DD22" i="11" s="1"/>
  <c r="DD38" i="11" a="1"/>
  <c r="DD38" i="11" s="1"/>
  <c r="DD54" i="11" a="1"/>
  <c r="DD54" i="11" s="1"/>
  <c r="DF54" i="11" s="1"/>
  <c r="DD11" i="11" a="1"/>
  <c r="DD11" i="11" s="1"/>
  <c r="DD27" i="11" a="1"/>
  <c r="DD27" i="11" s="1"/>
  <c r="DD43" i="11" a="1"/>
  <c r="DD43" i="11" s="1"/>
  <c r="DD12" i="11" a="1"/>
  <c r="DD12" i="11" s="1"/>
  <c r="DD36" i="11" a="1"/>
  <c r="DD36" i="11" s="1"/>
  <c r="DD52" i="11" a="1"/>
  <c r="DD52" i="11" s="1"/>
  <c r="DF52" i="11" s="1"/>
  <c r="DD5" i="11" a="1"/>
  <c r="DD5" i="11" s="1"/>
  <c r="DD21" i="11" a="1"/>
  <c r="DD21" i="11" s="1"/>
  <c r="DD37" i="11" a="1"/>
  <c r="DD37" i="11" s="1"/>
  <c r="DD53" i="11" a="1"/>
  <c r="DD53" i="11" s="1"/>
  <c r="DF53" i="11" s="1"/>
  <c r="DD2" i="11" a="1"/>
  <c r="DD2" i="11" s="1"/>
  <c r="DD18" i="11" a="1"/>
  <c r="DD18" i="11" s="1"/>
  <c r="DD34" i="11" a="1"/>
  <c r="DD34" i="11" s="1"/>
  <c r="DD50" i="11" a="1"/>
  <c r="DD50" i="11" s="1"/>
  <c r="DF50" i="11" s="1"/>
  <c r="DD7" i="11" a="1"/>
  <c r="DD7" i="11" s="1"/>
  <c r="DD23" i="11" a="1"/>
  <c r="DD23" i="11" s="1"/>
  <c r="DD39" i="11" a="1"/>
  <c r="DD39" i="11" s="1"/>
  <c r="DD55" i="11" a="1"/>
  <c r="DD55" i="11" s="1"/>
  <c r="DF55" i="11" s="1"/>
  <c r="DD32" i="11" a="1"/>
  <c r="DD32" i="11" s="1"/>
  <c r="DD48" i="11" a="1"/>
  <c r="DD48" i="11" s="1"/>
  <c r="DD20" i="11" a="1"/>
  <c r="DD20" i="11" s="1"/>
  <c r="DD17" i="11" a="1"/>
  <c r="DD17" i="11" s="1"/>
  <c r="DD33" i="11" a="1"/>
  <c r="DD33" i="11" s="1"/>
  <c r="DD49" i="11" a="1"/>
  <c r="DD49" i="11" s="1"/>
  <c r="DD1" i="11" a="1"/>
  <c r="DD1" i="11" s="1"/>
  <c r="DF1" i="11" s="1"/>
  <c r="DD14" i="11" a="1"/>
  <c r="DD14" i="11" s="1"/>
  <c r="DD30" i="11" a="1"/>
  <c r="DD30" i="11" s="1"/>
  <c r="DD46" i="11" a="1"/>
  <c r="DD46" i="11" s="1"/>
  <c r="DD3" i="11" a="1"/>
  <c r="DD3" i="11" s="1"/>
  <c r="DF3" i="11" s="1"/>
  <c r="DD19" i="11" a="1"/>
  <c r="DD19" i="11" s="1"/>
  <c r="DD35" i="11" a="1"/>
  <c r="DD35" i="11" s="1"/>
  <c r="DD51" i="11" a="1"/>
  <c r="DD51" i="11" s="1"/>
  <c r="DF51" i="11" s="1"/>
  <c r="DD28" i="11" a="1"/>
  <c r="DD28" i="11" s="1"/>
  <c r="DF28" i="11" s="1"/>
  <c r="DD44" i="11" a="1"/>
  <c r="DD44" i="11" s="1"/>
  <c r="DD4" i="11" a="1"/>
  <c r="DD4" i="11" s="1"/>
  <c r="DD13" i="11" a="1"/>
  <c r="DD13" i="11" s="1"/>
  <c r="DD29" i="11" a="1"/>
  <c r="DD29" i="11" s="1"/>
  <c r="DF29" i="11" s="1"/>
  <c r="DD45" i="11" a="1"/>
  <c r="DD45" i="11" s="1"/>
  <c r="DD8" i="11" a="1"/>
  <c r="DD8" i="11" s="1"/>
  <c r="DD10" i="11" a="1"/>
  <c r="DD10" i="11" s="1"/>
  <c r="DD26" i="11" a="1"/>
  <c r="DD26" i="11" s="1"/>
  <c r="DF26" i="11" s="1"/>
  <c r="DD42" i="11" a="1"/>
  <c r="DD42" i="11" s="1"/>
  <c r="DD58" i="11" a="1"/>
  <c r="DD58" i="11" s="1"/>
  <c r="DF58" i="11" s="1"/>
  <c r="DD15" i="11" a="1"/>
  <c r="DD15" i="11" s="1"/>
  <c r="DD31" i="11" a="1"/>
  <c r="DD31" i="11" s="1"/>
  <c r="DF31" i="11" s="1"/>
  <c r="DD47" i="11" a="1"/>
  <c r="DD47" i="11" s="1"/>
  <c r="L20" i="10" a="1"/>
  <c r="L20" i="10" s="1"/>
  <c r="L17" i="10" a="1"/>
  <c r="L17" i="10" s="1"/>
  <c r="L33" i="10" a="1"/>
  <c r="L33" i="10" s="1"/>
  <c r="L49" i="10" a="1"/>
  <c r="L49" i="10" s="1"/>
  <c r="L2" i="10" a="1"/>
  <c r="L2" i="10" s="1"/>
  <c r="L18" i="10" a="1"/>
  <c r="L18" i="10" s="1"/>
  <c r="L34" i="10" a="1"/>
  <c r="L34" i="10" s="1"/>
  <c r="L50" i="10" a="1"/>
  <c r="L50" i="10" s="1"/>
  <c r="L3" i="10" a="1"/>
  <c r="L3" i="10" s="1"/>
  <c r="L19" i="10" a="1"/>
  <c r="L19" i="10" s="1"/>
  <c r="L35" i="10" a="1"/>
  <c r="L35" i="10" s="1"/>
  <c r="L51" i="10" a="1"/>
  <c r="L51" i="10" s="1"/>
  <c r="L32" i="10" a="1"/>
  <c r="L32" i="10" s="1"/>
  <c r="L4" i="10" a="1"/>
  <c r="L4" i="10" s="1"/>
  <c r="L13" i="10" a="1"/>
  <c r="L13" i="10" s="1"/>
  <c r="L29" i="10" a="1"/>
  <c r="L29" i="10" s="1"/>
  <c r="L45" i="10" a="1"/>
  <c r="L45" i="10" s="1"/>
  <c r="L1" i="10" a="1"/>
  <c r="L1" i="10" s="1"/>
  <c r="L14" i="10" a="1"/>
  <c r="L14" i="10" s="1"/>
  <c r="L30" i="10" a="1"/>
  <c r="L30" i="10" s="1"/>
  <c r="L46" i="10" a="1"/>
  <c r="L46" i="10" s="1"/>
  <c r="L24" i="10" a="1"/>
  <c r="L24" i="10" s="1"/>
  <c r="N24" i="10" s="1"/>
  <c r="L15" i="10" a="1"/>
  <c r="L15" i="10" s="1"/>
  <c r="L31" i="10" a="1"/>
  <c r="L31" i="10" s="1"/>
  <c r="L47" i="10" a="1"/>
  <c r="L47" i="10" s="1"/>
  <c r="L28" i="10" a="1"/>
  <c r="L28" i="10" s="1"/>
  <c r="N28" i="10" s="1"/>
  <c r="L48" i="10" a="1"/>
  <c r="L48" i="10" s="1"/>
  <c r="L9" i="10" a="1"/>
  <c r="L9" i="10" s="1"/>
  <c r="L25" i="10" a="1"/>
  <c r="L25" i="10" s="1"/>
  <c r="L41" i="10" a="1"/>
  <c r="L41" i="10" s="1"/>
  <c r="N41" i="10" s="1"/>
  <c r="L16" i="10" a="1"/>
  <c r="L16" i="10" s="1"/>
  <c r="L10" i="10" a="1"/>
  <c r="L10" i="10" s="1"/>
  <c r="L26" i="10" a="1"/>
  <c r="L26" i="10" s="1"/>
  <c r="L42" i="10" a="1"/>
  <c r="L42" i="10" s="1"/>
  <c r="N42" i="10" s="1"/>
  <c r="L8" i="10" a="1"/>
  <c r="L8" i="10" s="1"/>
  <c r="L11" i="10" a="1"/>
  <c r="L11" i="10" s="1"/>
  <c r="L27" i="10" a="1"/>
  <c r="L27" i="10" s="1"/>
  <c r="L43" i="10" a="1"/>
  <c r="L43" i="10" s="1"/>
  <c r="N43" i="10" s="1"/>
  <c r="L12" i="10" a="1"/>
  <c r="L12" i="10" s="1"/>
  <c r="L44" i="10" a="1"/>
  <c r="L44" i="10" s="1"/>
  <c r="L5" i="10" a="1"/>
  <c r="L5" i="10" s="1"/>
  <c r="L21" i="10" a="1"/>
  <c r="L21" i="10" s="1"/>
  <c r="N21" i="10" s="1"/>
  <c r="L37" i="10" a="1"/>
  <c r="L37" i="10" s="1"/>
  <c r="L53" i="10" a="1"/>
  <c r="L53" i="10" s="1"/>
  <c r="L6" i="10" a="1"/>
  <c r="L6" i="10" s="1"/>
  <c r="L22" i="10" a="1"/>
  <c r="L22" i="10" s="1"/>
  <c r="N22" i="10" s="1"/>
  <c r="L38" i="10" a="1"/>
  <c r="L38" i="10" s="1"/>
  <c r="L54" i="10" a="1"/>
  <c r="L54" i="10" s="1"/>
  <c r="L7" i="10" a="1"/>
  <c r="L7" i="10" s="1"/>
  <c r="L23" i="10" a="1"/>
  <c r="L23" i="10" s="1"/>
  <c r="N23" i="10" s="1"/>
  <c r="L39" i="10" a="1"/>
  <c r="L39" i="10" s="1"/>
  <c r="L55" i="10" a="1"/>
  <c r="L55" i="10" s="1"/>
  <c r="L40" i="10" a="1"/>
  <c r="L40" i="10" s="1"/>
  <c r="T68" i="13" a="1"/>
  <c r="T68" i="13" s="1"/>
  <c r="T17" i="13" a="1"/>
  <c r="T17" i="13" s="1"/>
  <c r="T33" i="13" a="1"/>
  <c r="T33" i="13" s="1"/>
  <c r="T49" i="13" a="1"/>
  <c r="T49" i="13" s="1"/>
  <c r="T65" i="13" a="1"/>
  <c r="T65" i="13" s="1"/>
  <c r="T6" i="13" a="1"/>
  <c r="T6" i="13" s="1"/>
  <c r="T22" i="13" a="1"/>
  <c r="T22" i="13" s="1"/>
  <c r="T38" i="13" a="1"/>
  <c r="T38" i="13" s="1"/>
  <c r="T54" i="13" a="1"/>
  <c r="T54" i="13" s="1"/>
  <c r="T70" i="13" a="1"/>
  <c r="T70" i="13" s="1"/>
  <c r="T15" i="13" a="1"/>
  <c r="T15" i="13" s="1"/>
  <c r="T31" i="13" a="1"/>
  <c r="T31" i="13" s="1"/>
  <c r="T47" i="13" a="1"/>
  <c r="T47" i="13" s="1"/>
  <c r="T63" i="13" a="1"/>
  <c r="T63" i="13" s="1"/>
  <c r="T8" i="13" a="1"/>
  <c r="T8" i="13" s="1"/>
  <c r="T24" i="13" a="1"/>
  <c r="T24" i="13" s="1"/>
  <c r="T40" i="13" a="1"/>
  <c r="T40" i="13" s="1"/>
  <c r="T56" i="13" a="1"/>
  <c r="T56" i="13" s="1"/>
  <c r="T13" i="13" a="1"/>
  <c r="T13" i="13" s="1"/>
  <c r="T29" i="13" a="1"/>
  <c r="T29" i="13" s="1"/>
  <c r="T45" i="13" a="1"/>
  <c r="T45" i="13" s="1"/>
  <c r="T61" i="13" a="1"/>
  <c r="T61" i="13" s="1"/>
  <c r="T2" i="13" a="1"/>
  <c r="T2" i="13" s="1"/>
  <c r="T18" i="13" a="1"/>
  <c r="T18" i="13" s="1"/>
  <c r="T34" i="13" a="1"/>
  <c r="T34" i="13" s="1"/>
  <c r="T50" i="13" a="1"/>
  <c r="T50" i="13" s="1"/>
  <c r="T66" i="13" a="1"/>
  <c r="T66" i="13" s="1"/>
  <c r="T11" i="13" a="1"/>
  <c r="T11" i="13" s="1"/>
  <c r="T27" i="13" a="1"/>
  <c r="T27" i="13" s="1"/>
  <c r="T43" i="13" a="1"/>
  <c r="T43" i="13" s="1"/>
  <c r="T59" i="13" a="1"/>
  <c r="T59" i="13" s="1"/>
  <c r="T4" i="13" a="1"/>
  <c r="T4" i="13" s="1"/>
  <c r="T20" i="13" a="1"/>
  <c r="T20" i="13" s="1"/>
  <c r="T36" i="13" a="1"/>
  <c r="T36" i="13" s="1"/>
  <c r="T52" i="13" a="1"/>
  <c r="T52" i="13" s="1"/>
  <c r="T9" i="13" a="1"/>
  <c r="T9" i="13" s="1"/>
  <c r="T25" i="13" a="1"/>
  <c r="T25" i="13" s="1"/>
  <c r="T41" i="13" a="1"/>
  <c r="T41" i="13" s="1"/>
  <c r="T57" i="13" a="1"/>
  <c r="T57" i="13" s="1"/>
  <c r="T1" i="13" a="1"/>
  <c r="T1" i="13" s="1"/>
  <c r="V1" i="13" s="1"/>
  <c r="T14" i="13" a="1"/>
  <c r="T14" i="13" s="1"/>
  <c r="T30" i="13" a="1"/>
  <c r="T30" i="13" s="1"/>
  <c r="T46" i="13" a="1"/>
  <c r="T46" i="13" s="1"/>
  <c r="T62" i="13" a="1"/>
  <c r="T62" i="13" s="1"/>
  <c r="V62" i="13" s="1"/>
  <c r="T7" i="13" a="1"/>
  <c r="T7" i="13" s="1"/>
  <c r="T23" i="13" a="1"/>
  <c r="T23" i="13" s="1"/>
  <c r="T39" i="13" a="1"/>
  <c r="T39" i="13" s="1"/>
  <c r="T55" i="13" a="1"/>
  <c r="T55" i="13" s="1"/>
  <c r="V55" i="13" s="1"/>
  <c r="T71" i="13" a="1"/>
  <c r="T71" i="13" s="1"/>
  <c r="T16" i="13" a="1"/>
  <c r="T16" i="13" s="1"/>
  <c r="T32" i="13" a="1"/>
  <c r="T32" i="13" s="1"/>
  <c r="T48" i="13" a="1"/>
  <c r="T48" i="13" s="1"/>
  <c r="V48" i="13" s="1"/>
  <c r="T64" i="13" a="1"/>
  <c r="T64" i="13" s="1"/>
  <c r="T5" i="13" a="1"/>
  <c r="T5" i="13" s="1"/>
  <c r="T21" i="13" a="1"/>
  <c r="T21" i="13" s="1"/>
  <c r="T37" i="13" a="1"/>
  <c r="T37" i="13" s="1"/>
  <c r="V37" i="13" s="1"/>
  <c r="T53" i="13" a="1"/>
  <c r="T53" i="13" s="1"/>
  <c r="T69" i="13" a="1"/>
  <c r="T69" i="13" s="1"/>
  <c r="T10" i="13" a="1"/>
  <c r="T10" i="13" s="1"/>
  <c r="T26" i="13" a="1"/>
  <c r="T26" i="13" s="1"/>
  <c r="V26" i="13" s="1"/>
  <c r="T42" i="13" a="1"/>
  <c r="T42" i="13" s="1"/>
  <c r="T58" i="13" a="1"/>
  <c r="T58" i="13" s="1"/>
  <c r="T3" i="13" a="1"/>
  <c r="T3" i="13" s="1"/>
  <c r="T19" i="13" a="1"/>
  <c r="T19" i="13" s="1"/>
  <c r="V19" i="13" s="1"/>
  <c r="T35" i="13" a="1"/>
  <c r="T35" i="13" s="1"/>
  <c r="T51" i="13" a="1"/>
  <c r="T51" i="13" s="1"/>
  <c r="T67" i="13" a="1"/>
  <c r="T67" i="13" s="1"/>
  <c r="T12" i="13" a="1"/>
  <c r="T12" i="13" s="1"/>
  <c r="V12" i="13" s="1"/>
  <c r="T28" i="13" a="1"/>
  <c r="T28" i="13" s="1"/>
  <c r="T44" i="13" a="1"/>
  <c r="T44" i="13" s="1"/>
  <c r="T60" i="13" a="1"/>
  <c r="T60" i="13" s="1"/>
  <c r="U1" i="13" a="1"/>
  <c r="U1" i="13" s="1"/>
  <c r="T5" i="12" a="1"/>
  <c r="T5" i="12" s="1"/>
  <c r="T21" i="12" a="1"/>
  <c r="T21" i="12" s="1"/>
  <c r="T37" i="12" a="1"/>
  <c r="T37" i="12" s="1"/>
  <c r="T10" i="12" a="1"/>
  <c r="T10" i="12" s="1"/>
  <c r="T26" i="12" a="1"/>
  <c r="T26" i="12" s="1"/>
  <c r="T3" i="12" a="1"/>
  <c r="T3" i="12" s="1"/>
  <c r="T19" i="12" a="1"/>
  <c r="T19" i="12" s="1"/>
  <c r="T35" i="12" a="1"/>
  <c r="T35" i="12" s="1"/>
  <c r="T12" i="12" a="1"/>
  <c r="T12" i="12" s="1"/>
  <c r="T28" i="12" a="1"/>
  <c r="T28" i="12" s="1"/>
  <c r="T17" i="12" a="1"/>
  <c r="T17" i="12" s="1"/>
  <c r="T33" i="12" a="1"/>
  <c r="T33" i="12" s="1"/>
  <c r="T6" i="12" a="1"/>
  <c r="T6" i="12" s="1"/>
  <c r="T22" i="12" a="1"/>
  <c r="T22" i="12" s="1"/>
  <c r="T38" i="12" a="1"/>
  <c r="T38" i="12" s="1"/>
  <c r="T15" i="12" a="1"/>
  <c r="T15" i="12" s="1"/>
  <c r="T31" i="12" a="1"/>
  <c r="T31" i="12" s="1"/>
  <c r="T8" i="12" a="1"/>
  <c r="T8" i="12" s="1"/>
  <c r="T24" i="12" a="1"/>
  <c r="T24" i="12" s="1"/>
  <c r="T13" i="12" a="1"/>
  <c r="T13" i="12" s="1"/>
  <c r="T29" i="12" a="1"/>
  <c r="T29" i="12" s="1"/>
  <c r="T2" i="12" a="1"/>
  <c r="T2" i="12" s="1"/>
  <c r="T18" i="12" a="1"/>
  <c r="T18" i="12" s="1"/>
  <c r="T34" i="12" a="1"/>
  <c r="T34" i="12" s="1"/>
  <c r="T11" i="12" a="1"/>
  <c r="T11" i="12" s="1"/>
  <c r="T27" i="12" a="1"/>
  <c r="T27" i="12" s="1"/>
  <c r="T4" i="12" a="1"/>
  <c r="T4" i="12" s="1"/>
  <c r="T20" i="12" a="1"/>
  <c r="T20" i="12" s="1"/>
  <c r="T9" i="12" a="1"/>
  <c r="T9" i="12" s="1"/>
  <c r="T25" i="12" a="1"/>
  <c r="T25" i="12" s="1"/>
  <c r="T1" i="12" a="1"/>
  <c r="T1" i="12" s="1"/>
  <c r="V1" i="12" s="1"/>
  <c r="T14" i="12" a="1"/>
  <c r="T14" i="12" s="1"/>
  <c r="T30" i="12" a="1"/>
  <c r="T30" i="12" s="1"/>
  <c r="T7" i="12" a="1"/>
  <c r="T7" i="12" s="1"/>
  <c r="T23" i="12" a="1"/>
  <c r="T23" i="12" s="1"/>
  <c r="V23" i="12" s="1"/>
  <c r="T39" i="12" a="1"/>
  <c r="T39" i="12" s="1"/>
  <c r="T16" i="12" a="1"/>
  <c r="T16" i="12" s="1"/>
  <c r="T32" i="12" a="1"/>
  <c r="T32" i="12" s="1"/>
  <c r="T12" i="11" a="1"/>
  <c r="T12" i="11" s="1"/>
  <c r="T28" i="11" a="1"/>
  <c r="T28" i="11" s="1"/>
  <c r="T44" i="11" a="1"/>
  <c r="T44" i="11" s="1"/>
  <c r="T5" i="11" a="1"/>
  <c r="T5" i="11" s="1"/>
  <c r="T21" i="11" a="1"/>
  <c r="T21" i="11" s="1"/>
  <c r="T37" i="11" a="1"/>
  <c r="T37" i="11" s="1"/>
  <c r="T53" i="11" a="1"/>
  <c r="T53" i="11" s="1"/>
  <c r="T6" i="11" a="1"/>
  <c r="T6" i="11" s="1"/>
  <c r="T22" i="11" a="1"/>
  <c r="T22" i="11" s="1"/>
  <c r="T38" i="11" a="1"/>
  <c r="T38" i="11" s="1"/>
  <c r="T54" i="11" a="1"/>
  <c r="T54" i="11" s="1"/>
  <c r="T11" i="11" a="1"/>
  <c r="T11" i="11" s="1"/>
  <c r="T27" i="11" a="1"/>
  <c r="T27" i="11" s="1"/>
  <c r="T43" i="11" a="1"/>
  <c r="T43" i="11" s="1"/>
  <c r="T8" i="11" a="1"/>
  <c r="T8" i="11" s="1"/>
  <c r="T24" i="11" a="1"/>
  <c r="T24" i="11" s="1"/>
  <c r="T40" i="11" a="1"/>
  <c r="T40" i="11" s="1"/>
  <c r="T56" i="11" a="1"/>
  <c r="T56" i="11" s="1"/>
  <c r="T17" i="11" a="1"/>
  <c r="T17" i="11" s="1"/>
  <c r="T33" i="11" a="1"/>
  <c r="T33" i="11" s="1"/>
  <c r="T49" i="11" a="1"/>
  <c r="T49" i="11" s="1"/>
  <c r="T2" i="11" a="1"/>
  <c r="T2" i="11" s="1"/>
  <c r="T18" i="11" a="1"/>
  <c r="T18" i="11" s="1"/>
  <c r="T34" i="11" a="1"/>
  <c r="T34" i="11" s="1"/>
  <c r="T50" i="11" a="1"/>
  <c r="T50" i="11" s="1"/>
  <c r="T7" i="11" a="1"/>
  <c r="T7" i="11" s="1"/>
  <c r="T23" i="11" a="1"/>
  <c r="T23" i="11" s="1"/>
  <c r="T39" i="11" a="1"/>
  <c r="T39" i="11" s="1"/>
  <c r="T4" i="11" a="1"/>
  <c r="T4" i="11" s="1"/>
  <c r="T20" i="11" a="1"/>
  <c r="T20" i="11" s="1"/>
  <c r="T36" i="11" a="1"/>
  <c r="T36" i="11" s="1"/>
  <c r="T52" i="11" a="1"/>
  <c r="T52" i="11" s="1"/>
  <c r="T13" i="11" a="1"/>
  <c r="T13" i="11" s="1"/>
  <c r="T29" i="11" a="1"/>
  <c r="T29" i="11" s="1"/>
  <c r="T45" i="11" a="1"/>
  <c r="T45" i="11" s="1"/>
  <c r="T1" i="11" a="1"/>
  <c r="T1" i="11" s="1"/>
  <c r="V1" i="11" s="1"/>
  <c r="T14" i="11" a="1"/>
  <c r="T14" i="11" s="1"/>
  <c r="T30" i="11" a="1"/>
  <c r="T30" i="11" s="1"/>
  <c r="T46" i="11" a="1"/>
  <c r="T46" i="11" s="1"/>
  <c r="T3" i="11" a="1"/>
  <c r="T3" i="11" s="1"/>
  <c r="V3" i="11" s="1"/>
  <c r="T19" i="11" a="1"/>
  <c r="T19" i="11" s="1"/>
  <c r="T35" i="11" a="1"/>
  <c r="T35" i="11" s="1"/>
  <c r="T51" i="11" a="1"/>
  <c r="T51" i="11" s="1"/>
  <c r="T55" i="11" a="1"/>
  <c r="T55" i="11" s="1"/>
  <c r="V55" i="11" s="1"/>
  <c r="T16" i="11" a="1"/>
  <c r="T16" i="11" s="1"/>
  <c r="T32" i="11" a="1"/>
  <c r="T32" i="11" s="1"/>
  <c r="T48" i="11" a="1"/>
  <c r="T48" i="11" s="1"/>
  <c r="T9" i="11" a="1"/>
  <c r="T9" i="11" s="1"/>
  <c r="V9" i="11" s="1"/>
  <c r="T25" i="11" a="1"/>
  <c r="T25" i="11" s="1"/>
  <c r="T41" i="11" a="1"/>
  <c r="T41" i="11" s="1"/>
  <c r="T57" i="11" a="1"/>
  <c r="T57" i="11" s="1"/>
  <c r="T10" i="11" a="1"/>
  <c r="T10" i="11" s="1"/>
  <c r="V10" i="11" s="1"/>
  <c r="T26" i="11" a="1"/>
  <c r="T26" i="11" s="1"/>
  <c r="T42" i="11" a="1"/>
  <c r="T42" i="11" s="1"/>
  <c r="T58" i="11" a="1"/>
  <c r="T58" i="11" s="1"/>
  <c r="T15" i="11" a="1"/>
  <c r="T15" i="11" s="1"/>
  <c r="V15" i="11" s="1"/>
  <c r="T31" i="11" a="1"/>
  <c r="T31" i="11" s="1"/>
  <c r="T47" i="11" a="1"/>
  <c r="T47" i="11" s="1"/>
  <c r="AJ13" i="13" a="1"/>
  <c r="AJ13" i="13" s="1"/>
  <c r="AJ29" i="13" a="1"/>
  <c r="AJ29" i="13" s="1"/>
  <c r="AJ45" i="13" a="1"/>
  <c r="AJ45" i="13" s="1"/>
  <c r="AJ61" i="13" a="1"/>
  <c r="AJ61" i="13" s="1"/>
  <c r="AJ2" i="13" a="1"/>
  <c r="AJ2" i="13" s="1"/>
  <c r="AJ18" i="13" a="1"/>
  <c r="AJ18" i="13" s="1"/>
  <c r="AJ34" i="13" a="1"/>
  <c r="AJ34" i="13" s="1"/>
  <c r="AJ50" i="13" a="1"/>
  <c r="AJ50" i="13" s="1"/>
  <c r="AJ66" i="13" a="1"/>
  <c r="AJ66" i="13" s="1"/>
  <c r="AJ11" i="13" a="1"/>
  <c r="AJ11" i="13" s="1"/>
  <c r="AJ27" i="13" a="1"/>
  <c r="AJ27" i="13" s="1"/>
  <c r="AJ43" i="13" a="1"/>
  <c r="AJ43" i="13" s="1"/>
  <c r="AJ59" i="13" a="1"/>
  <c r="AJ59" i="13" s="1"/>
  <c r="AJ8" i="13" a="1"/>
  <c r="AJ8" i="13" s="1"/>
  <c r="AJ24" i="13" a="1"/>
  <c r="AJ24" i="13" s="1"/>
  <c r="AJ40" i="13" a="1"/>
  <c r="AJ40" i="13" s="1"/>
  <c r="AJ56" i="13" a="1"/>
  <c r="AJ56" i="13" s="1"/>
  <c r="AJ9" i="13" a="1"/>
  <c r="AJ9" i="13" s="1"/>
  <c r="AJ25" i="13" a="1"/>
  <c r="AJ25" i="13" s="1"/>
  <c r="AJ41" i="13" a="1"/>
  <c r="AJ41" i="13" s="1"/>
  <c r="AJ57" i="13" a="1"/>
  <c r="AJ57" i="13" s="1"/>
  <c r="AJ1" i="13" a="1"/>
  <c r="AJ1" i="13" s="1"/>
  <c r="AL1" i="13" s="1"/>
  <c r="AJ14" i="13" a="1"/>
  <c r="AJ14" i="13" s="1"/>
  <c r="AJ30" i="13" a="1"/>
  <c r="AJ30" i="13" s="1"/>
  <c r="AJ46" i="13" a="1"/>
  <c r="AJ46" i="13" s="1"/>
  <c r="AJ62" i="13" a="1"/>
  <c r="AJ62" i="13" s="1"/>
  <c r="AL62" i="13" s="1"/>
  <c r="AJ7" i="13" a="1"/>
  <c r="AJ7" i="13" s="1"/>
  <c r="AJ23" i="13" a="1"/>
  <c r="AJ23" i="13" s="1"/>
  <c r="AJ39" i="13" a="1"/>
  <c r="AJ39" i="13" s="1"/>
  <c r="AJ55" i="13" a="1"/>
  <c r="AJ55" i="13" s="1"/>
  <c r="AL55" i="13" s="1"/>
  <c r="AJ71" i="13" a="1"/>
  <c r="AJ71" i="13" s="1"/>
  <c r="AJ20" i="13" a="1"/>
  <c r="AJ20" i="13" s="1"/>
  <c r="AJ36" i="13" a="1"/>
  <c r="AJ36" i="13" s="1"/>
  <c r="AJ52" i="13" a="1"/>
  <c r="AJ52" i="13" s="1"/>
  <c r="AL52" i="13" s="1"/>
  <c r="AJ5" i="13" a="1"/>
  <c r="AJ5" i="13" s="1"/>
  <c r="AJ21" i="13" a="1"/>
  <c r="AJ21" i="13" s="1"/>
  <c r="AJ37" i="13" a="1"/>
  <c r="AJ37" i="13" s="1"/>
  <c r="AJ53" i="13" a="1"/>
  <c r="AJ53" i="13" s="1"/>
  <c r="AL53" i="13" s="1"/>
  <c r="AJ69" i="13" a="1"/>
  <c r="AJ69" i="13" s="1"/>
  <c r="AJ10" i="13" a="1"/>
  <c r="AJ10" i="13" s="1"/>
  <c r="AJ26" i="13" a="1"/>
  <c r="AJ26" i="13" s="1"/>
  <c r="AJ42" i="13" a="1"/>
  <c r="AJ42" i="13" s="1"/>
  <c r="AL42" i="13" s="1"/>
  <c r="AJ58" i="13" a="1"/>
  <c r="AJ58" i="13" s="1"/>
  <c r="AJ3" i="13" a="1"/>
  <c r="AJ3" i="13" s="1"/>
  <c r="AJ19" i="13" a="1"/>
  <c r="AJ19" i="13" s="1"/>
  <c r="AJ35" i="13" a="1"/>
  <c r="AJ35" i="13" s="1"/>
  <c r="AL35" i="13" s="1"/>
  <c r="AJ51" i="13" a="1"/>
  <c r="AJ51" i="13" s="1"/>
  <c r="AJ67" i="13" a="1"/>
  <c r="AJ67" i="13" s="1"/>
  <c r="AJ16" i="13" a="1"/>
  <c r="AJ16" i="13" s="1"/>
  <c r="AJ32" i="13" a="1"/>
  <c r="AJ32" i="13" s="1"/>
  <c r="AL32" i="13" s="1"/>
  <c r="AJ48" i="13" a="1"/>
  <c r="AJ48" i="13" s="1"/>
  <c r="AJ64" i="13" a="1"/>
  <c r="AJ64" i="13" s="1"/>
  <c r="AJ4" i="13" a="1"/>
  <c r="AJ4" i="13" s="1"/>
  <c r="AJ17" i="13" a="1"/>
  <c r="AJ17" i="13" s="1"/>
  <c r="AL17" i="13" s="1"/>
  <c r="AJ33" i="13" a="1"/>
  <c r="AJ33" i="13" s="1"/>
  <c r="AJ49" i="13" a="1"/>
  <c r="AJ49" i="13" s="1"/>
  <c r="AJ65" i="13" a="1"/>
  <c r="AJ65" i="13" s="1"/>
  <c r="AJ6" i="13" a="1"/>
  <c r="AJ6" i="13" s="1"/>
  <c r="AL6" i="13" s="1"/>
  <c r="AJ22" i="13" a="1"/>
  <c r="AJ22" i="13" s="1"/>
  <c r="AJ38" i="13" a="1"/>
  <c r="AJ38" i="13" s="1"/>
  <c r="AJ54" i="13" a="1"/>
  <c r="AJ54" i="13" s="1"/>
  <c r="AJ70" i="13" a="1"/>
  <c r="AJ70" i="13" s="1"/>
  <c r="AL70" i="13" s="1"/>
  <c r="AJ15" i="13" a="1"/>
  <c r="AJ15" i="13" s="1"/>
  <c r="AJ31" i="13" a="1"/>
  <c r="AJ31" i="13" s="1"/>
  <c r="AJ47" i="13" a="1"/>
  <c r="AJ47" i="13" s="1"/>
  <c r="AJ63" i="13" a="1"/>
  <c r="AJ63" i="13" s="1"/>
  <c r="AL63" i="13" s="1"/>
  <c r="AJ12" i="13" a="1"/>
  <c r="AJ12" i="13" s="1"/>
  <c r="AJ28" i="13" a="1"/>
  <c r="AJ28" i="13" s="1"/>
  <c r="AJ44" i="13" a="1"/>
  <c r="AJ44" i="13" s="1"/>
  <c r="AJ60" i="13" a="1"/>
  <c r="AJ60" i="13" s="1"/>
  <c r="AL60" i="13" s="1"/>
  <c r="EL5" i="7" a="1"/>
  <c r="EL5" i="7" s="1"/>
  <c r="EL9" i="7" a="1"/>
  <c r="EL9" i="7" s="1"/>
  <c r="EL13" i="7" a="1"/>
  <c r="EL13" i="7" s="1"/>
  <c r="EL17" i="7" a="1"/>
  <c r="EL17" i="7" s="1"/>
  <c r="EL21" i="7" a="1"/>
  <c r="EL21" i="7" s="1"/>
  <c r="EL25" i="7" a="1"/>
  <c r="EL25" i="7" s="1"/>
  <c r="EL29" i="7" a="1"/>
  <c r="EL29" i="7" s="1"/>
  <c r="EL33" i="7" a="1"/>
  <c r="EL33" i="7" s="1"/>
  <c r="EL37" i="7" a="1"/>
  <c r="EL37" i="7" s="1"/>
  <c r="EL41" i="7" a="1"/>
  <c r="EL41" i="7" s="1"/>
  <c r="EL45" i="7" a="1"/>
  <c r="EL45" i="7" s="1"/>
  <c r="EL49" i="7" a="1"/>
  <c r="EL49" i="7" s="1"/>
  <c r="EL53" i="7" a="1"/>
  <c r="EL53" i="7" s="1"/>
  <c r="EL3" i="7" a="1"/>
  <c r="EL3" i="7" s="1"/>
  <c r="EL7" i="7" a="1"/>
  <c r="EL7" i="7" s="1"/>
  <c r="EL11" i="7" a="1"/>
  <c r="EL11" i="7" s="1"/>
  <c r="EL15" i="7" a="1"/>
  <c r="EL15" i="7" s="1"/>
  <c r="EL19" i="7" a="1"/>
  <c r="EL19" i="7" s="1"/>
  <c r="EL23" i="7" a="1"/>
  <c r="EL23" i="7" s="1"/>
  <c r="EL27" i="7" a="1"/>
  <c r="EL27" i="7" s="1"/>
  <c r="EL31" i="7" a="1"/>
  <c r="EL31" i="7" s="1"/>
  <c r="EL35" i="7" a="1"/>
  <c r="EL35" i="7" s="1"/>
  <c r="EL39" i="7" a="1"/>
  <c r="EL39" i="7" s="1"/>
  <c r="EL43" i="7" a="1"/>
  <c r="EL43" i="7" s="1"/>
  <c r="EL47" i="7" a="1"/>
  <c r="EL47" i="7" s="1"/>
  <c r="EL51" i="7" a="1"/>
  <c r="EL51" i="7" s="1"/>
  <c r="EL55" i="7" a="1"/>
  <c r="EL55" i="7" s="1"/>
  <c r="EL2" i="7" a="1"/>
  <c r="EL2" i="7" s="1"/>
  <c r="EL6" i="7" a="1"/>
  <c r="EL6" i="7" s="1"/>
  <c r="EL10" i="7" a="1"/>
  <c r="EL10" i="7" s="1"/>
  <c r="EL14" i="7" a="1"/>
  <c r="EL14" i="7" s="1"/>
  <c r="EL18" i="7" a="1"/>
  <c r="EL18" i="7" s="1"/>
  <c r="EL22" i="7" a="1"/>
  <c r="EL22" i="7" s="1"/>
  <c r="EL26" i="7" a="1"/>
  <c r="EL26" i="7" s="1"/>
  <c r="EL30" i="7" a="1"/>
  <c r="EL30" i="7" s="1"/>
  <c r="EL34" i="7" a="1"/>
  <c r="EL34" i="7" s="1"/>
  <c r="EL38" i="7" a="1"/>
  <c r="EL38" i="7" s="1"/>
  <c r="EL42" i="7" a="1"/>
  <c r="EL42" i="7" s="1"/>
  <c r="EL46" i="7" a="1"/>
  <c r="EL46" i="7" s="1"/>
  <c r="EL50" i="7" a="1"/>
  <c r="EL50" i="7" s="1"/>
  <c r="EL54" i="7" a="1"/>
  <c r="EL54" i="7" s="1"/>
  <c r="EL4" i="7" a="1"/>
  <c r="EL4" i="7" s="1"/>
  <c r="EL20" i="7" a="1"/>
  <c r="EL20" i="7" s="1"/>
  <c r="EL36" i="7" a="1"/>
  <c r="EL36" i="7" s="1"/>
  <c r="EL52" i="7" a="1"/>
  <c r="EL52" i="7" s="1"/>
  <c r="EL16" i="7" a="1"/>
  <c r="EL16" i="7" s="1"/>
  <c r="EL32" i="7" a="1"/>
  <c r="EL32" i="7" s="1"/>
  <c r="EL48" i="7" a="1"/>
  <c r="EL48" i="7" s="1"/>
  <c r="EL12" i="7" a="1"/>
  <c r="EL12" i="7" s="1"/>
  <c r="EL28" i="7" a="1"/>
  <c r="EL28" i="7" s="1"/>
  <c r="EL44" i="7" a="1"/>
  <c r="EL44" i="7" s="1"/>
  <c r="EL8" i="7" a="1"/>
  <c r="EL8" i="7" s="1"/>
  <c r="EL24" i="7" a="1"/>
  <c r="EL24" i="7" s="1"/>
  <c r="EL40" i="7" a="1"/>
  <c r="EL40" i="7" s="1"/>
  <c r="DL5" i="10" a="1"/>
  <c r="DL5" i="10" s="1"/>
  <c r="DL21" i="10" a="1"/>
  <c r="DL21" i="10" s="1"/>
  <c r="DL37" i="10" a="1"/>
  <c r="DL37" i="10" s="1"/>
  <c r="DL53" i="10" a="1"/>
  <c r="DL53" i="10" s="1"/>
  <c r="DN53" i="10" s="1"/>
  <c r="DL14" i="10" a="1"/>
  <c r="DL14" i="10" s="1"/>
  <c r="DL30" i="10" a="1"/>
  <c r="DL30" i="10" s="1"/>
  <c r="DL46" i="10" a="1"/>
  <c r="DL46" i="10" s="1"/>
  <c r="DL7" i="10" a="1"/>
  <c r="DL7" i="10" s="1"/>
  <c r="DL23" i="10" a="1"/>
  <c r="DL23" i="10" s="1"/>
  <c r="DL39" i="10" a="1"/>
  <c r="DL39" i="10" s="1"/>
  <c r="DL55" i="10" a="1"/>
  <c r="DL55" i="10" s="1"/>
  <c r="DN55" i="10" s="1"/>
  <c r="DL16" i="10" a="1"/>
  <c r="DL16" i="10" s="1"/>
  <c r="DL32" i="10" a="1"/>
  <c r="DL32" i="10" s="1"/>
  <c r="DL48" i="10" a="1"/>
  <c r="DL48" i="10" s="1"/>
  <c r="DL17" i="10" a="1"/>
  <c r="DL17" i="10" s="1"/>
  <c r="DL33" i="10" a="1"/>
  <c r="DL33" i="10" s="1"/>
  <c r="DL49" i="10" a="1"/>
  <c r="DL49" i="10" s="1"/>
  <c r="DL10" i="10" a="1"/>
  <c r="DL10" i="10" s="1"/>
  <c r="DL26" i="10" a="1"/>
  <c r="DL26" i="10" s="1"/>
  <c r="DL42" i="10" a="1"/>
  <c r="DL42" i="10" s="1"/>
  <c r="DL3" i="10" a="1"/>
  <c r="DL3" i="10" s="1"/>
  <c r="DL19" i="10" a="1"/>
  <c r="DL19" i="10" s="1"/>
  <c r="DL35" i="10" a="1"/>
  <c r="DL35" i="10" s="1"/>
  <c r="DL51" i="10" a="1"/>
  <c r="DL51" i="10" s="1"/>
  <c r="DN51" i="10" s="1"/>
  <c r="DL12" i="10" a="1"/>
  <c r="DL12" i="10" s="1"/>
  <c r="DL28" i="10" a="1"/>
  <c r="DL28" i="10" s="1"/>
  <c r="DL44" i="10" a="1"/>
  <c r="DL44" i="10" s="1"/>
  <c r="DL1" i="10" a="1"/>
  <c r="DL1" i="10" s="1"/>
  <c r="DN1" i="10" s="1"/>
  <c r="DL13" i="10" a="1"/>
  <c r="DL13" i="10" s="1"/>
  <c r="DL29" i="10" a="1"/>
  <c r="DL29" i="10" s="1"/>
  <c r="DL45" i="10" a="1"/>
  <c r="DL45" i="10" s="1"/>
  <c r="DL6" i="10" a="1"/>
  <c r="DL6" i="10" s="1"/>
  <c r="DN6" i="10" s="1"/>
  <c r="DL22" i="10" a="1"/>
  <c r="DL22" i="10" s="1"/>
  <c r="DL38" i="10" a="1"/>
  <c r="DL38" i="10" s="1"/>
  <c r="DL54" i="10" a="1"/>
  <c r="DL54" i="10" s="1"/>
  <c r="DN54" i="10" s="1"/>
  <c r="DL15" i="10" a="1"/>
  <c r="DL15" i="10" s="1"/>
  <c r="DN15" i="10" s="1"/>
  <c r="DL31" i="10" a="1"/>
  <c r="DL31" i="10" s="1"/>
  <c r="DL47" i="10" a="1"/>
  <c r="DL47" i="10" s="1"/>
  <c r="DL8" i="10" a="1"/>
  <c r="DL8" i="10" s="1"/>
  <c r="DL24" i="10" a="1"/>
  <c r="DL24" i="10" s="1"/>
  <c r="DN24" i="10" s="1"/>
  <c r="DL40" i="10" a="1"/>
  <c r="DL40" i="10" s="1"/>
  <c r="DL9" i="10" a="1"/>
  <c r="DL9" i="10" s="1"/>
  <c r="DL25" i="10" a="1"/>
  <c r="DL25" i="10" s="1"/>
  <c r="DL41" i="10" a="1"/>
  <c r="DL41" i="10" s="1"/>
  <c r="DN41" i="10" s="1"/>
  <c r="DL2" i="10" a="1"/>
  <c r="DL2" i="10" s="1"/>
  <c r="DL18" i="10" a="1"/>
  <c r="DL18" i="10" s="1"/>
  <c r="DL34" i="10" a="1"/>
  <c r="DL34" i="10" s="1"/>
  <c r="DL50" i="10" a="1"/>
  <c r="DL50" i="10" s="1"/>
  <c r="DN50" i="10" s="1"/>
  <c r="DL11" i="10" a="1"/>
  <c r="DL11" i="10" s="1"/>
  <c r="DL27" i="10" a="1"/>
  <c r="DL27" i="10" s="1"/>
  <c r="DL43" i="10" a="1"/>
  <c r="DL43" i="10" s="1"/>
  <c r="DL4" i="10" a="1"/>
  <c r="DL4" i="10" s="1"/>
  <c r="DN4" i="10" s="1"/>
  <c r="DL20" i="10" a="1"/>
  <c r="DL20" i="10" s="1"/>
  <c r="DL36" i="10" a="1"/>
  <c r="DL36" i="10" s="1"/>
  <c r="CV68" i="13" a="1"/>
  <c r="CV68" i="13" s="1"/>
  <c r="CV5" i="13" a="1"/>
  <c r="CV5" i="13" s="1"/>
  <c r="CV21" i="13" a="1"/>
  <c r="CV21" i="13" s="1"/>
  <c r="CV37" i="13" a="1"/>
  <c r="CV37" i="13" s="1"/>
  <c r="CV53" i="13" a="1"/>
  <c r="CV53" i="13" s="1"/>
  <c r="CV69" i="13" a="1"/>
  <c r="CV69" i="13" s="1"/>
  <c r="CX69" i="13" s="1"/>
  <c r="CV14" i="13" a="1"/>
  <c r="CV14" i="13" s="1"/>
  <c r="CV30" i="13" a="1"/>
  <c r="CV30" i="13" s="1"/>
  <c r="CV46" i="13" a="1"/>
  <c r="CV46" i="13" s="1"/>
  <c r="CV62" i="13" a="1"/>
  <c r="CV62" i="13" s="1"/>
  <c r="CX62" i="13" s="1"/>
  <c r="CV7" i="13" a="1"/>
  <c r="CV7" i="13" s="1"/>
  <c r="CV23" i="13" a="1"/>
  <c r="CV23" i="13" s="1"/>
  <c r="CV39" i="13" a="1"/>
  <c r="CV39" i="13" s="1"/>
  <c r="CV55" i="13" a="1"/>
  <c r="CV55" i="13" s="1"/>
  <c r="CV71" i="13" a="1"/>
  <c r="CV71" i="13" s="1"/>
  <c r="CX71" i="13" s="1"/>
  <c r="CV16" i="13" a="1"/>
  <c r="CV16" i="13" s="1"/>
  <c r="CV32" i="13" a="1"/>
  <c r="CV32" i="13" s="1"/>
  <c r="CV48" i="13" a="1"/>
  <c r="CV48" i="13" s="1"/>
  <c r="CV64" i="13" a="1"/>
  <c r="CV64" i="13" s="1"/>
  <c r="CX64" i="13" s="1"/>
  <c r="CV1" i="13" a="1"/>
  <c r="CV1" i="13" s="1"/>
  <c r="CV17" i="13" a="1"/>
  <c r="CV17" i="13" s="1"/>
  <c r="CV33" i="13" a="1"/>
  <c r="CV33" i="13" s="1"/>
  <c r="CV49" i="13" a="1"/>
  <c r="CV49" i="13" s="1"/>
  <c r="CV65" i="13" a="1"/>
  <c r="CV65" i="13" s="1"/>
  <c r="CX65" i="13" s="1"/>
  <c r="CV10" i="13" a="1"/>
  <c r="CV10" i="13" s="1"/>
  <c r="CV26" i="13" a="1"/>
  <c r="CV26" i="13" s="1"/>
  <c r="CV42" i="13" a="1"/>
  <c r="CV42" i="13" s="1"/>
  <c r="CV58" i="13" a="1"/>
  <c r="CV58" i="13" s="1"/>
  <c r="CX58" i="13" s="1"/>
  <c r="CV3" i="13" a="1"/>
  <c r="CV3" i="13" s="1"/>
  <c r="CV19" i="13" a="1"/>
  <c r="CV19" i="13" s="1"/>
  <c r="CV35" i="13" a="1"/>
  <c r="CV35" i="13" s="1"/>
  <c r="CV51" i="13" a="1"/>
  <c r="CV51" i="13" s="1"/>
  <c r="CX51" i="13" s="1"/>
  <c r="CV67" i="13" a="1"/>
  <c r="CV67" i="13" s="1"/>
  <c r="CX67" i="13" s="1"/>
  <c r="CV12" i="13" a="1"/>
  <c r="CV12" i="13" s="1"/>
  <c r="CV28" i="13" a="1"/>
  <c r="CV28" i="13" s="1"/>
  <c r="CV44" i="13" a="1"/>
  <c r="CV44" i="13" s="1"/>
  <c r="CX44" i="13" s="1"/>
  <c r="CV60" i="13" a="1"/>
  <c r="CV60" i="13" s="1"/>
  <c r="CX60" i="13" s="1"/>
  <c r="CV13" i="13" a="1"/>
  <c r="CV13" i="13" s="1"/>
  <c r="CV29" i="13" a="1"/>
  <c r="CV29" i="13" s="1"/>
  <c r="CV45" i="13" a="1"/>
  <c r="CV45" i="13" s="1"/>
  <c r="CX45" i="13" s="1"/>
  <c r="CV61" i="13" a="1"/>
  <c r="CV61" i="13" s="1"/>
  <c r="CX61" i="13" s="1"/>
  <c r="CV6" i="13" a="1"/>
  <c r="CV6" i="13" s="1"/>
  <c r="CV22" i="13" a="1"/>
  <c r="CV22" i="13" s="1"/>
  <c r="CV38" i="13" a="1"/>
  <c r="CV38" i="13" s="1"/>
  <c r="CX38" i="13" s="1"/>
  <c r="CV54" i="13" a="1"/>
  <c r="CV54" i="13" s="1"/>
  <c r="CV70" i="13" a="1"/>
  <c r="CV70" i="13" s="1"/>
  <c r="CX70" i="13" s="1"/>
  <c r="CV15" i="13" a="1"/>
  <c r="CV15" i="13" s="1"/>
  <c r="CV31" i="13" a="1"/>
  <c r="CV31" i="13" s="1"/>
  <c r="CX31" i="13" s="1"/>
  <c r="CV47" i="13" a="1"/>
  <c r="CV47" i="13" s="1"/>
  <c r="CV63" i="13" a="1"/>
  <c r="CV63" i="13" s="1"/>
  <c r="CX63" i="13" s="1"/>
  <c r="CV8" i="13" a="1"/>
  <c r="CV8" i="13" s="1"/>
  <c r="CV24" i="13" a="1"/>
  <c r="CV24" i="13" s="1"/>
  <c r="CX24" i="13" s="1"/>
  <c r="CV40" i="13" a="1"/>
  <c r="CV40" i="13" s="1"/>
  <c r="CV56" i="13" a="1"/>
  <c r="CV56" i="13" s="1"/>
  <c r="CV9" i="13" a="1"/>
  <c r="CV9" i="13" s="1"/>
  <c r="CV25" i="13" a="1"/>
  <c r="CV25" i="13" s="1"/>
  <c r="CX25" i="13" s="1"/>
  <c r="CV41" i="13" a="1"/>
  <c r="CV41" i="13" s="1"/>
  <c r="CV57" i="13" a="1"/>
  <c r="CV57" i="13" s="1"/>
  <c r="CV2" i="13" a="1"/>
  <c r="CV2" i="13" s="1"/>
  <c r="CV18" i="13" a="1"/>
  <c r="CV18" i="13" s="1"/>
  <c r="CX18" i="13" s="1"/>
  <c r="CV34" i="13" a="1"/>
  <c r="CV34" i="13" s="1"/>
  <c r="CV50" i="13" a="1"/>
  <c r="CV50" i="13" s="1"/>
  <c r="CV66" i="13" a="1"/>
  <c r="CV66" i="13" s="1"/>
  <c r="CX66" i="13" s="1"/>
  <c r="CV11" i="13" a="1"/>
  <c r="CV11" i="13" s="1"/>
  <c r="CX11" i="13" s="1"/>
  <c r="CV27" i="13" a="1"/>
  <c r="CV27" i="13" s="1"/>
  <c r="CV43" i="13" a="1"/>
  <c r="CV43" i="13" s="1"/>
  <c r="CV59" i="13" a="1"/>
  <c r="CV59" i="13" s="1"/>
  <c r="CV4" i="13" a="1"/>
  <c r="CV4" i="13" s="1"/>
  <c r="CX4" i="13" s="1"/>
  <c r="CV20" i="13" a="1"/>
  <c r="CV20" i="13" s="1"/>
  <c r="CV36" i="13" a="1"/>
  <c r="CV36" i="13" s="1"/>
  <c r="CV52" i="13" a="1"/>
  <c r="CV52" i="13" s="1"/>
  <c r="CW1" i="13" a="1"/>
  <c r="CW1" i="13" s="1"/>
  <c r="DD68" i="13" a="1"/>
  <c r="DD68" i="13" s="1"/>
  <c r="DF68" i="13" s="1"/>
  <c r="DD13" i="13" a="1"/>
  <c r="DD13" i="13" s="1"/>
  <c r="DD29" i="13" a="1"/>
  <c r="DD29" i="13" s="1"/>
  <c r="DD45" i="13" a="1"/>
  <c r="DD45" i="13" s="1"/>
  <c r="DD61" i="13" a="1"/>
  <c r="DD61" i="13" s="1"/>
  <c r="DD6" i="13" a="1"/>
  <c r="DD6" i="13" s="1"/>
  <c r="DD22" i="13" a="1"/>
  <c r="DD22" i="13" s="1"/>
  <c r="DD38" i="13" a="1"/>
  <c r="DD38" i="13" s="1"/>
  <c r="DD54" i="13" a="1"/>
  <c r="DD54" i="13" s="1"/>
  <c r="DD70" i="13" a="1"/>
  <c r="DD70" i="13" s="1"/>
  <c r="DF70" i="13" s="1"/>
  <c r="DD15" i="13" a="1"/>
  <c r="DD15" i="13" s="1"/>
  <c r="DD31" i="13" a="1"/>
  <c r="DD31" i="13" s="1"/>
  <c r="DD47" i="13" a="1"/>
  <c r="DD47" i="13" s="1"/>
  <c r="DD63" i="13" a="1"/>
  <c r="DD63" i="13" s="1"/>
  <c r="DF63" i="13" s="1"/>
  <c r="DD8" i="13" a="1"/>
  <c r="DD8" i="13" s="1"/>
  <c r="DD24" i="13" a="1"/>
  <c r="DD24" i="13" s="1"/>
  <c r="DD40" i="13" a="1"/>
  <c r="DD40" i="13" s="1"/>
  <c r="DD56" i="13" a="1"/>
  <c r="DD56" i="13" s="1"/>
  <c r="DD9" i="13" a="1"/>
  <c r="DD9" i="13" s="1"/>
  <c r="DD25" i="13" a="1"/>
  <c r="DD25" i="13" s="1"/>
  <c r="DD41" i="13" a="1"/>
  <c r="DD41" i="13" s="1"/>
  <c r="DD57" i="13" a="1"/>
  <c r="DD57" i="13" s="1"/>
  <c r="DD2" i="13" a="1"/>
  <c r="DD2" i="13" s="1"/>
  <c r="DD18" i="13" a="1"/>
  <c r="DD18" i="13" s="1"/>
  <c r="DD34" i="13" a="1"/>
  <c r="DD34" i="13" s="1"/>
  <c r="DD50" i="13" a="1"/>
  <c r="DD50" i="13" s="1"/>
  <c r="DD66" i="13" a="1"/>
  <c r="DD66" i="13" s="1"/>
  <c r="DF66" i="13" s="1"/>
  <c r="DD11" i="13" a="1"/>
  <c r="DD11" i="13" s="1"/>
  <c r="DD27" i="13" a="1"/>
  <c r="DD27" i="13" s="1"/>
  <c r="DD43" i="13" a="1"/>
  <c r="DD43" i="13" s="1"/>
  <c r="DD59" i="13" a="1"/>
  <c r="DD59" i="13" s="1"/>
  <c r="DD4" i="13" a="1"/>
  <c r="DD4" i="13" s="1"/>
  <c r="DD20" i="13" a="1"/>
  <c r="DD20" i="13" s="1"/>
  <c r="DD36" i="13" a="1"/>
  <c r="DD36" i="13" s="1"/>
  <c r="DD52" i="13" a="1"/>
  <c r="DD52" i="13" s="1"/>
  <c r="DD5" i="13" a="1"/>
  <c r="DD5" i="13" s="1"/>
  <c r="DD21" i="13" a="1"/>
  <c r="DD21" i="13" s="1"/>
  <c r="DD37" i="13" a="1"/>
  <c r="DD37" i="13" s="1"/>
  <c r="DD53" i="13" a="1"/>
  <c r="DD53" i="13" s="1"/>
  <c r="DD69" i="13" a="1"/>
  <c r="DD69" i="13" s="1"/>
  <c r="DF69" i="13" s="1"/>
  <c r="DD14" i="13" a="1"/>
  <c r="DD14" i="13" s="1"/>
  <c r="DD30" i="13" a="1"/>
  <c r="DD30" i="13" s="1"/>
  <c r="DD46" i="13" a="1"/>
  <c r="DD46" i="13" s="1"/>
  <c r="DD62" i="13" a="1"/>
  <c r="DD62" i="13" s="1"/>
  <c r="DD7" i="13" a="1"/>
  <c r="DD7" i="13" s="1"/>
  <c r="DD23" i="13" a="1"/>
  <c r="DD23" i="13" s="1"/>
  <c r="DD39" i="13" a="1"/>
  <c r="DD39" i="13" s="1"/>
  <c r="DD55" i="13" a="1"/>
  <c r="DD55" i="13" s="1"/>
  <c r="DD71" i="13" a="1"/>
  <c r="DD71" i="13" s="1"/>
  <c r="DF71" i="13" s="1"/>
  <c r="DD16" i="13" a="1"/>
  <c r="DD16" i="13" s="1"/>
  <c r="DD32" i="13" a="1"/>
  <c r="DD32" i="13" s="1"/>
  <c r="DD48" i="13" a="1"/>
  <c r="DD48" i="13" s="1"/>
  <c r="DD64" i="13" a="1"/>
  <c r="DD64" i="13" s="1"/>
  <c r="DF64" i="13" s="1"/>
  <c r="DD17" i="13" a="1"/>
  <c r="DD17" i="13" s="1"/>
  <c r="DD33" i="13" a="1"/>
  <c r="DD33" i="13" s="1"/>
  <c r="DD49" i="13" a="1"/>
  <c r="DD49" i="13" s="1"/>
  <c r="DD65" i="13" a="1"/>
  <c r="DD65" i="13" s="1"/>
  <c r="DF65" i="13" s="1"/>
  <c r="DD10" i="13" a="1"/>
  <c r="DD10" i="13" s="1"/>
  <c r="DD26" i="13" a="1"/>
  <c r="DD26" i="13" s="1"/>
  <c r="DD42" i="13" a="1"/>
  <c r="DD42" i="13" s="1"/>
  <c r="DD58" i="13" a="1"/>
  <c r="DD58" i="13" s="1"/>
  <c r="DD3" i="13" a="1"/>
  <c r="DD3" i="13" s="1"/>
  <c r="DD19" i="13" a="1"/>
  <c r="DD19" i="13" s="1"/>
  <c r="DD35" i="13" a="1"/>
  <c r="DD35" i="13" s="1"/>
  <c r="DD51" i="13" a="1"/>
  <c r="DD51" i="13" s="1"/>
  <c r="DD67" i="13" a="1"/>
  <c r="DD67" i="13" s="1"/>
  <c r="DF67" i="13" s="1"/>
  <c r="DD12" i="13" a="1"/>
  <c r="DD12" i="13" s="1"/>
  <c r="DD28" i="13" a="1"/>
  <c r="DD28" i="13" s="1"/>
  <c r="DD44" i="13" a="1"/>
  <c r="DD44" i="13" s="1"/>
  <c r="DD60" i="13" a="1"/>
  <c r="DD60" i="13" s="1"/>
  <c r="AJ55" i="11" a="1"/>
  <c r="AJ55" i="11" s="1"/>
  <c r="AJ8" i="11" a="1"/>
  <c r="AJ8" i="11" s="1"/>
  <c r="AJ24" i="11" a="1"/>
  <c r="AJ24" i="11" s="1"/>
  <c r="AJ40" i="11" a="1"/>
  <c r="AJ40" i="11" s="1"/>
  <c r="AJ56" i="11" a="1"/>
  <c r="AJ56" i="11" s="1"/>
  <c r="AJ17" i="11" a="1"/>
  <c r="AJ17" i="11" s="1"/>
  <c r="AJ33" i="11" a="1"/>
  <c r="AJ33" i="11" s="1"/>
  <c r="AJ49" i="11" a="1"/>
  <c r="AJ49" i="11" s="1"/>
  <c r="AJ6" i="11" a="1"/>
  <c r="AJ6" i="11" s="1"/>
  <c r="AJ22" i="11" a="1"/>
  <c r="AJ22" i="11" s="1"/>
  <c r="AJ38" i="11" a="1"/>
  <c r="AJ38" i="11" s="1"/>
  <c r="AJ54" i="11" a="1"/>
  <c r="AJ54" i="11" s="1"/>
  <c r="AJ11" i="11" a="1"/>
  <c r="AJ11" i="11" s="1"/>
  <c r="AJ27" i="11" a="1"/>
  <c r="AJ27" i="11" s="1"/>
  <c r="AJ43" i="11" a="1"/>
  <c r="AJ43" i="11" s="1"/>
  <c r="AJ4" i="11" a="1"/>
  <c r="AJ4" i="11" s="1"/>
  <c r="AJ20" i="11" a="1"/>
  <c r="AJ20" i="11" s="1"/>
  <c r="AJ36" i="11" a="1"/>
  <c r="AJ36" i="11" s="1"/>
  <c r="AJ52" i="11" a="1"/>
  <c r="AJ52" i="11" s="1"/>
  <c r="AJ13" i="11" a="1"/>
  <c r="AJ13" i="11" s="1"/>
  <c r="AJ29" i="11" a="1"/>
  <c r="AJ29" i="11" s="1"/>
  <c r="AJ45" i="11" a="1"/>
  <c r="AJ45" i="11" s="1"/>
  <c r="AJ2" i="11" a="1"/>
  <c r="AJ2" i="11" s="1"/>
  <c r="AJ18" i="11" a="1"/>
  <c r="AJ18" i="11" s="1"/>
  <c r="AJ34" i="11" a="1"/>
  <c r="AJ34" i="11" s="1"/>
  <c r="AJ50" i="11" a="1"/>
  <c r="AJ50" i="11" s="1"/>
  <c r="AJ7" i="11" a="1"/>
  <c r="AJ7" i="11" s="1"/>
  <c r="AJ23" i="11" a="1"/>
  <c r="AJ23" i="11" s="1"/>
  <c r="AJ39" i="11" a="1"/>
  <c r="AJ39" i="11" s="1"/>
  <c r="AJ1" i="11" a="1"/>
  <c r="AJ1" i="11" s="1"/>
  <c r="AK1" i="11" s="1" a="1"/>
  <c r="AK1" i="11" s="1"/>
  <c r="AJ16" i="11" a="1"/>
  <c r="AJ16" i="11" s="1"/>
  <c r="AJ32" i="11" a="1"/>
  <c r="AJ32" i="11" s="1"/>
  <c r="AJ48" i="11" a="1"/>
  <c r="AJ48" i="11" s="1"/>
  <c r="AJ9" i="11" a="1"/>
  <c r="AJ9" i="11" s="1"/>
  <c r="AL9" i="11" s="1"/>
  <c r="AJ25" i="11" a="1"/>
  <c r="AJ25" i="11" s="1"/>
  <c r="AJ41" i="11" a="1"/>
  <c r="AJ41" i="11" s="1"/>
  <c r="AJ57" i="11" a="1"/>
  <c r="AJ57" i="11" s="1"/>
  <c r="AJ14" i="11" a="1"/>
  <c r="AJ14" i="11" s="1"/>
  <c r="AL14" i="11" s="1"/>
  <c r="AJ30" i="11" a="1"/>
  <c r="AJ30" i="11" s="1"/>
  <c r="AJ46" i="11" a="1"/>
  <c r="AJ46" i="11" s="1"/>
  <c r="AJ3" i="11" a="1"/>
  <c r="AJ3" i="11" s="1"/>
  <c r="AJ19" i="11" a="1"/>
  <c r="AJ19" i="11" s="1"/>
  <c r="AL19" i="11" s="1"/>
  <c r="AJ35" i="11" a="1"/>
  <c r="AJ35" i="11" s="1"/>
  <c r="AJ51" i="11" a="1"/>
  <c r="AJ51" i="11" s="1"/>
  <c r="AJ12" i="11" a="1"/>
  <c r="AJ12" i="11" s="1"/>
  <c r="AJ28" i="11" a="1"/>
  <c r="AJ28" i="11" s="1"/>
  <c r="AL28" i="11" s="1"/>
  <c r="AJ44" i="11" a="1"/>
  <c r="AJ44" i="11" s="1"/>
  <c r="AJ5" i="11" a="1"/>
  <c r="AJ5" i="11" s="1"/>
  <c r="AJ21" i="11" a="1"/>
  <c r="AJ21" i="11" s="1"/>
  <c r="AJ37" i="11" a="1"/>
  <c r="AJ37" i="11" s="1"/>
  <c r="AL37" i="11" s="1"/>
  <c r="AJ53" i="11" a="1"/>
  <c r="AJ53" i="11" s="1"/>
  <c r="AJ10" i="11" a="1"/>
  <c r="AJ10" i="11" s="1"/>
  <c r="AJ26" i="11" a="1"/>
  <c r="AJ26" i="11" s="1"/>
  <c r="AJ42" i="11" a="1"/>
  <c r="AJ42" i="11" s="1"/>
  <c r="AL42" i="11" s="1"/>
  <c r="AJ58" i="11" a="1"/>
  <c r="AJ58" i="11" s="1"/>
  <c r="AJ15" i="11" a="1"/>
  <c r="AJ15" i="11" s="1"/>
  <c r="AJ31" i="11" a="1"/>
  <c r="AJ31" i="11" s="1"/>
  <c r="AJ47" i="11" a="1"/>
  <c r="AJ47" i="11" s="1"/>
  <c r="AL47" i="11" s="1"/>
  <c r="D45" i="9" a="1"/>
  <c r="D45" i="9" s="1"/>
  <c r="D41" i="9" a="1"/>
  <c r="D41" i="9" s="1"/>
  <c r="D37" i="9" a="1"/>
  <c r="D37" i="9" s="1"/>
  <c r="D33" i="9" a="1"/>
  <c r="D33" i="9" s="1"/>
  <c r="D29" i="9" a="1"/>
  <c r="D29" i="9" s="1"/>
  <c r="D25" i="9" a="1"/>
  <c r="D25" i="9" s="1"/>
  <c r="D21" i="9" a="1"/>
  <c r="D21" i="9" s="1"/>
  <c r="D17" i="9" a="1"/>
  <c r="D17" i="9" s="1"/>
  <c r="D13" i="9" a="1"/>
  <c r="D13" i="9" s="1"/>
  <c r="D9" i="9" a="1"/>
  <c r="D9" i="9" s="1"/>
  <c r="D5" i="9" a="1"/>
  <c r="D5" i="9" s="1"/>
  <c r="D1" i="9" a="1"/>
  <c r="D1" i="9" s="1"/>
  <c r="D47" i="9" a="1"/>
  <c r="D47" i="9" s="1"/>
  <c r="D43" i="9" a="1"/>
  <c r="D43" i="9" s="1"/>
  <c r="D39" i="9" a="1"/>
  <c r="D39" i="9" s="1"/>
  <c r="D35" i="9" a="1"/>
  <c r="D35" i="9" s="1"/>
  <c r="F35" i="9" s="1"/>
  <c r="D31" i="9" a="1"/>
  <c r="D31" i="9" s="1"/>
  <c r="D27" i="9" a="1"/>
  <c r="D27" i="9" s="1"/>
  <c r="D23" i="9" a="1"/>
  <c r="D23" i="9" s="1"/>
  <c r="D19" i="9" a="1"/>
  <c r="D19" i="9" s="1"/>
  <c r="F19" i="9" s="1"/>
  <c r="D15" i="9" a="1"/>
  <c r="D15" i="9" s="1"/>
  <c r="D11" i="9" a="1"/>
  <c r="D11" i="9" s="1"/>
  <c r="D7" i="9" a="1"/>
  <c r="D7" i="9" s="1"/>
  <c r="D3" i="9" a="1"/>
  <c r="D3" i="9" s="1"/>
  <c r="D48" i="9" a="1"/>
  <c r="D48" i="9" s="1"/>
  <c r="D44" i="9" a="1"/>
  <c r="D44" i="9" s="1"/>
  <c r="D40" i="9" a="1"/>
  <c r="D40" i="9" s="1"/>
  <c r="D36" i="9" a="1"/>
  <c r="D36" i="9" s="1"/>
  <c r="F36" i="9" s="1"/>
  <c r="D32" i="9" a="1"/>
  <c r="D32" i="9" s="1"/>
  <c r="D28" i="9" a="1"/>
  <c r="D28" i="9" s="1"/>
  <c r="D24" i="9" a="1"/>
  <c r="D24" i="9" s="1"/>
  <c r="D20" i="9" a="1"/>
  <c r="D20" i="9" s="1"/>
  <c r="F20" i="9" s="1"/>
  <c r="D16" i="9" a="1"/>
  <c r="D16" i="9" s="1"/>
  <c r="D12" i="9" a="1"/>
  <c r="D12" i="9" s="1"/>
  <c r="D8" i="9" a="1"/>
  <c r="D8" i="9" s="1"/>
  <c r="D4" i="9" a="1"/>
  <c r="D4" i="9" s="1"/>
  <c r="D42" i="9" a="1"/>
  <c r="D42" i="9" s="1"/>
  <c r="D26" i="9" a="1"/>
  <c r="D26" i="9" s="1"/>
  <c r="D10" i="9" a="1"/>
  <c r="D10" i="9" s="1"/>
  <c r="D46" i="9" a="1"/>
  <c r="D46" i="9" s="1"/>
  <c r="F46" i="9" s="1"/>
  <c r="D30" i="9" a="1"/>
  <c r="D30" i="9" s="1"/>
  <c r="D14" i="9" a="1"/>
  <c r="D14" i="9" s="1"/>
  <c r="D34" i="9" a="1"/>
  <c r="D34" i="9" s="1"/>
  <c r="D18" i="9" a="1"/>
  <c r="D18" i="9" s="1"/>
  <c r="F18" i="9" s="1"/>
  <c r="D2" i="9" a="1"/>
  <c r="D2" i="9" s="1"/>
  <c r="D38" i="9" a="1"/>
  <c r="D38" i="9" s="1"/>
  <c r="D22" i="9" a="1"/>
  <c r="D22" i="9" s="1"/>
  <c r="D6" i="9" a="1"/>
  <c r="D6" i="9" s="1"/>
  <c r="F6" i="9" s="1"/>
  <c r="GC16" i="7" a="1"/>
  <c r="GC16" i="7" s="1"/>
  <c r="GE16" i="7" s="1"/>
  <c r="GD16" i="7"/>
  <c r="GC54" i="7" a="1"/>
  <c r="GC54" i="7" s="1"/>
  <c r="GE54" i="7" s="1"/>
  <c r="GD54" i="7"/>
  <c r="GC38" i="7" a="1"/>
  <c r="GC38" i="7" s="1"/>
  <c r="GE38" i="7" s="1"/>
  <c r="GD38" i="7"/>
  <c r="GC21" i="7" a="1"/>
  <c r="GC21" i="7" s="1"/>
  <c r="GE21" i="7" s="1"/>
  <c r="GD21" i="7"/>
  <c r="GC5" i="7" a="1"/>
  <c r="GC5" i="7" s="1"/>
  <c r="GE5" i="7" s="1"/>
  <c r="GD5" i="7"/>
  <c r="GC43" i="7" a="1"/>
  <c r="GC43" i="7" s="1"/>
  <c r="GE43" i="7" s="1"/>
  <c r="GD43" i="7"/>
  <c r="GC27" i="7" a="1"/>
  <c r="GC27" i="7" s="1"/>
  <c r="GE27" i="7" s="1"/>
  <c r="GD27" i="7"/>
  <c r="GC14" i="7" a="1"/>
  <c r="GC14" i="7" s="1"/>
  <c r="GE14" i="7" s="1"/>
  <c r="GD14" i="7"/>
  <c r="GC52" i="7" a="1"/>
  <c r="GC52" i="7" s="1"/>
  <c r="GE52" i="7" s="1"/>
  <c r="GD52" i="7"/>
  <c r="GC36" i="7" a="1"/>
  <c r="GC36" i="7" s="1"/>
  <c r="GE36" i="7" s="1"/>
  <c r="GD36" i="7"/>
  <c r="GC19" i="7" a="1"/>
  <c r="GC19" i="7" s="1"/>
  <c r="GE19" i="7" s="1"/>
  <c r="GD19" i="7"/>
  <c r="GC3" i="7" a="1"/>
  <c r="GC3" i="7" s="1"/>
  <c r="GE3" i="7" s="1"/>
  <c r="GD3" i="7"/>
  <c r="GC41" i="7" a="1"/>
  <c r="GC41" i="7" s="1"/>
  <c r="GE41" i="7" s="1"/>
  <c r="GD41" i="7"/>
  <c r="GC25" i="7" a="1"/>
  <c r="GC25" i="7" s="1"/>
  <c r="GE25" i="7" s="1"/>
  <c r="GD25" i="7"/>
  <c r="CF17" i="12" a="1"/>
  <c r="CF17" i="12" s="1"/>
  <c r="CF33" i="12" a="1"/>
  <c r="CF33" i="12" s="1"/>
  <c r="CF6" i="12" a="1"/>
  <c r="CF6" i="12" s="1"/>
  <c r="CF22" i="12" a="1"/>
  <c r="CF22" i="12" s="1"/>
  <c r="CF38" i="12" a="1"/>
  <c r="CF38" i="12" s="1"/>
  <c r="CF15" i="12" a="1"/>
  <c r="CF15" i="12" s="1"/>
  <c r="CF31" i="12" a="1"/>
  <c r="CF31" i="12" s="1"/>
  <c r="CF8" i="12" a="1"/>
  <c r="CF8" i="12" s="1"/>
  <c r="CF24" i="12" a="1"/>
  <c r="CF24" i="12" s="1"/>
  <c r="CF13" i="12" a="1"/>
  <c r="CF13" i="12" s="1"/>
  <c r="CF29" i="12" a="1"/>
  <c r="CF29" i="12" s="1"/>
  <c r="CF2" i="12" a="1"/>
  <c r="CF2" i="12" s="1"/>
  <c r="CF18" i="12" a="1"/>
  <c r="CF18" i="12" s="1"/>
  <c r="CF34" i="12" a="1"/>
  <c r="CF34" i="12" s="1"/>
  <c r="CF11" i="12" a="1"/>
  <c r="CF11" i="12" s="1"/>
  <c r="CF27" i="12" a="1"/>
  <c r="CF27" i="12" s="1"/>
  <c r="CF4" i="12" a="1"/>
  <c r="CF4" i="12" s="1"/>
  <c r="CF20" i="12" a="1"/>
  <c r="CF20" i="12" s="1"/>
  <c r="CF9" i="12" a="1"/>
  <c r="CF9" i="12" s="1"/>
  <c r="CF25" i="12" a="1"/>
  <c r="CF25" i="12" s="1"/>
  <c r="CF1" i="12" a="1"/>
  <c r="CF1" i="12" s="1"/>
  <c r="CH1" i="12" s="1"/>
  <c r="CF14" i="12" a="1"/>
  <c r="CF14" i="12" s="1"/>
  <c r="CF30" i="12" a="1"/>
  <c r="CF30" i="12" s="1"/>
  <c r="CF7" i="12" a="1"/>
  <c r="CF7" i="12" s="1"/>
  <c r="CF23" i="12" a="1"/>
  <c r="CF23" i="12" s="1"/>
  <c r="CH23" i="12" s="1"/>
  <c r="CF39" i="12" a="1"/>
  <c r="CF39" i="12" s="1"/>
  <c r="CF16" i="12" a="1"/>
  <c r="CF16" i="12" s="1"/>
  <c r="CF32" i="12" a="1"/>
  <c r="CF32" i="12" s="1"/>
  <c r="CF5" i="12" a="1"/>
  <c r="CF5" i="12" s="1"/>
  <c r="CH5" i="12" s="1"/>
  <c r="CF21" i="12" a="1"/>
  <c r="CF21" i="12" s="1"/>
  <c r="CF37" i="12" a="1"/>
  <c r="CF37" i="12" s="1"/>
  <c r="CF10" i="12" a="1"/>
  <c r="CF10" i="12" s="1"/>
  <c r="CF26" i="12" a="1"/>
  <c r="CF26" i="12" s="1"/>
  <c r="CH26" i="12" s="1"/>
  <c r="CF3" i="12" a="1"/>
  <c r="CF3" i="12" s="1"/>
  <c r="CF19" i="12" a="1"/>
  <c r="CF19" i="12" s="1"/>
  <c r="CF35" i="12" a="1"/>
  <c r="CF35" i="12" s="1"/>
  <c r="CF12" i="12" a="1"/>
  <c r="CF12" i="12" s="1"/>
  <c r="CH12" i="12" s="1"/>
  <c r="CF28" i="12" a="1"/>
  <c r="CF28" i="12" s="1"/>
  <c r="CF52" i="10" a="1"/>
  <c r="CF52" i="10" s="1"/>
  <c r="CH52" i="10" s="1"/>
  <c r="CF13" i="10" a="1"/>
  <c r="CF13" i="10" s="1"/>
  <c r="CH13" i="10" s="1"/>
  <c r="CF29" i="10" a="1"/>
  <c r="CF29" i="10" s="1"/>
  <c r="CH29" i="10" s="1"/>
  <c r="CF45" i="10" a="1"/>
  <c r="CF45" i="10" s="1"/>
  <c r="CH45" i="10" s="1"/>
  <c r="CF6" i="10" a="1"/>
  <c r="CF6" i="10" s="1"/>
  <c r="CH6" i="10" s="1"/>
  <c r="CF22" i="10" a="1"/>
  <c r="CF22" i="10" s="1"/>
  <c r="CH22" i="10" s="1"/>
  <c r="CF38" i="10" a="1"/>
  <c r="CF38" i="10" s="1"/>
  <c r="CH38" i="10" s="1"/>
  <c r="CF54" i="10" a="1"/>
  <c r="CF54" i="10" s="1"/>
  <c r="CH54" i="10" s="1"/>
  <c r="CF15" i="10" a="1"/>
  <c r="CF15" i="10" s="1"/>
  <c r="CH15" i="10" s="1"/>
  <c r="CF31" i="10" a="1"/>
  <c r="CF31" i="10" s="1"/>
  <c r="CH31" i="10" s="1"/>
  <c r="CF47" i="10" a="1"/>
  <c r="CF47" i="10" s="1"/>
  <c r="CH47" i="10" s="1"/>
  <c r="CF8" i="10" a="1"/>
  <c r="CF8" i="10" s="1"/>
  <c r="CH8" i="10" s="1"/>
  <c r="CF24" i="10" a="1"/>
  <c r="CF24" i="10" s="1"/>
  <c r="CH24" i="10" s="1"/>
  <c r="CF40" i="10" a="1"/>
  <c r="CF40" i="10" s="1"/>
  <c r="CH40" i="10" s="1"/>
  <c r="CG1" i="10" a="1"/>
  <c r="CG1" i="10" s="1"/>
  <c r="CF9" i="10" a="1"/>
  <c r="CF9" i="10" s="1"/>
  <c r="CH9" i="10" s="1"/>
  <c r="CF25" i="10" a="1"/>
  <c r="CF25" i="10" s="1"/>
  <c r="CH25" i="10" s="1"/>
  <c r="CF41" i="10" a="1"/>
  <c r="CF41" i="10" s="1"/>
  <c r="CH41" i="10" s="1"/>
  <c r="CF2" i="10" a="1"/>
  <c r="CF2" i="10" s="1"/>
  <c r="CH2" i="10" s="1"/>
  <c r="CF18" i="10" a="1"/>
  <c r="CF18" i="10" s="1"/>
  <c r="CH18" i="10" s="1"/>
  <c r="CF34" i="10" a="1"/>
  <c r="CF34" i="10" s="1"/>
  <c r="CH34" i="10" s="1"/>
  <c r="CF50" i="10" a="1"/>
  <c r="CF50" i="10" s="1"/>
  <c r="CH50" i="10" s="1"/>
  <c r="CF11" i="10" a="1"/>
  <c r="CF11" i="10" s="1"/>
  <c r="CH11" i="10" s="1"/>
  <c r="CF27" i="10" a="1"/>
  <c r="CF27" i="10" s="1"/>
  <c r="CH27" i="10" s="1"/>
  <c r="CF43" i="10" a="1"/>
  <c r="CF43" i="10" s="1"/>
  <c r="CH43" i="10" s="1"/>
  <c r="CF4" i="10" a="1"/>
  <c r="CF4" i="10" s="1"/>
  <c r="CH4" i="10" s="1"/>
  <c r="CF20" i="10" a="1"/>
  <c r="CF20" i="10" s="1"/>
  <c r="CH20" i="10" s="1"/>
  <c r="CF36" i="10" a="1"/>
  <c r="CF36" i="10" s="1"/>
  <c r="CH36" i="10" s="1"/>
  <c r="CF5" i="10" a="1"/>
  <c r="CF5" i="10" s="1"/>
  <c r="CH5" i="10" s="1"/>
  <c r="CF21" i="10" a="1"/>
  <c r="CF21" i="10" s="1"/>
  <c r="CH21" i="10" s="1"/>
  <c r="CF37" i="10" a="1"/>
  <c r="CF37" i="10" s="1"/>
  <c r="CH37" i="10" s="1"/>
  <c r="CF53" i="10" a="1"/>
  <c r="CF53" i="10" s="1"/>
  <c r="CH53" i="10" s="1"/>
  <c r="CF14" i="10" a="1"/>
  <c r="CF14" i="10" s="1"/>
  <c r="CH14" i="10" s="1"/>
  <c r="CF30" i="10" a="1"/>
  <c r="CF30" i="10" s="1"/>
  <c r="CH30" i="10" s="1"/>
  <c r="CF46" i="10" a="1"/>
  <c r="CF46" i="10" s="1"/>
  <c r="CH46" i="10" s="1"/>
  <c r="CF7" i="10" a="1"/>
  <c r="CF7" i="10" s="1"/>
  <c r="CH7" i="10" s="1"/>
  <c r="CF23" i="10" a="1"/>
  <c r="CF23" i="10" s="1"/>
  <c r="CH23" i="10" s="1"/>
  <c r="CF39" i="10" a="1"/>
  <c r="CF39" i="10" s="1"/>
  <c r="CH39" i="10" s="1"/>
  <c r="CF55" i="10" a="1"/>
  <c r="CF55" i="10" s="1"/>
  <c r="CH55" i="10" s="1"/>
  <c r="CF16" i="10" a="1"/>
  <c r="CF16" i="10" s="1"/>
  <c r="CH16" i="10" s="1"/>
  <c r="CF32" i="10" a="1"/>
  <c r="CF32" i="10" s="1"/>
  <c r="CH32" i="10" s="1"/>
  <c r="CF48" i="10" a="1"/>
  <c r="CF48" i="10" s="1"/>
  <c r="CH48" i="10" s="1"/>
  <c r="CF17" i="10" a="1"/>
  <c r="CF17" i="10" s="1"/>
  <c r="CH17" i="10" s="1"/>
  <c r="CF33" i="10" a="1"/>
  <c r="CF33" i="10" s="1"/>
  <c r="CH33" i="10" s="1"/>
  <c r="CF49" i="10" a="1"/>
  <c r="CF49" i="10" s="1"/>
  <c r="CH49" i="10" s="1"/>
  <c r="CF10" i="10" a="1"/>
  <c r="CF10" i="10" s="1"/>
  <c r="CH10" i="10" s="1"/>
  <c r="CF26" i="10" a="1"/>
  <c r="CF26" i="10" s="1"/>
  <c r="CH26" i="10" s="1"/>
  <c r="CF42" i="10" a="1"/>
  <c r="CF42" i="10" s="1"/>
  <c r="CH42" i="10" s="1"/>
  <c r="CF3" i="10" a="1"/>
  <c r="CF3" i="10" s="1"/>
  <c r="CH3" i="10" s="1"/>
  <c r="CF19" i="10" a="1"/>
  <c r="CF19" i="10" s="1"/>
  <c r="CH19" i="10" s="1"/>
  <c r="CF35" i="10" a="1"/>
  <c r="CF35" i="10" s="1"/>
  <c r="CH35" i="10" s="1"/>
  <c r="CF51" i="10" a="1"/>
  <c r="CF51" i="10" s="1"/>
  <c r="CH51" i="10" s="1"/>
  <c r="CF12" i="10" a="1"/>
  <c r="CF12" i="10" s="1"/>
  <c r="CH12" i="10" s="1"/>
  <c r="CF28" i="10" a="1"/>
  <c r="CF28" i="10" s="1"/>
  <c r="CH28" i="10" s="1"/>
  <c r="CF44" i="10" a="1"/>
  <c r="CF44" i="10" s="1"/>
  <c r="CH44" i="10" s="1"/>
  <c r="FA12" i="7" a="1"/>
  <c r="FA12" i="7" s="1"/>
  <c r="FC12" i="7" s="1"/>
  <c r="FB12" i="7"/>
  <c r="FA52" i="7" a="1"/>
  <c r="FA52" i="7" s="1"/>
  <c r="FC52" i="7" s="1"/>
  <c r="FB52" i="7"/>
  <c r="FA40" i="7" a="1"/>
  <c r="FA40" i="7" s="1"/>
  <c r="FC40" i="7" s="1"/>
  <c r="FB40" i="7"/>
  <c r="FA50" i="7" a="1"/>
  <c r="FA50" i="7" s="1"/>
  <c r="FC50" i="7" s="1"/>
  <c r="FB50" i="7"/>
  <c r="FA34" i="7" a="1"/>
  <c r="FA34" i="7" s="1"/>
  <c r="FC34" i="7" s="1"/>
  <c r="FB34" i="7"/>
  <c r="FA18" i="7" a="1"/>
  <c r="FA18" i="7" s="1"/>
  <c r="FC18" i="7" s="1"/>
  <c r="FB18" i="7"/>
  <c r="FA2" i="7" a="1"/>
  <c r="FA2" i="7" s="1"/>
  <c r="FC2" i="7" s="1"/>
  <c r="FB2" i="7"/>
  <c r="FA43" i="7" a="1"/>
  <c r="FA43" i="7" s="1"/>
  <c r="FC43" i="7" s="1"/>
  <c r="FB43" i="7"/>
  <c r="FA27" i="7" a="1"/>
  <c r="FA27" i="7" s="1"/>
  <c r="FC27" i="7" s="1"/>
  <c r="FB27" i="7"/>
  <c r="FA11" i="7" a="1"/>
  <c r="FA11" i="7" s="1"/>
  <c r="FC11" i="7" s="1"/>
  <c r="FB11" i="7"/>
  <c r="FA49" i="7" a="1"/>
  <c r="FA49" i="7" s="1"/>
  <c r="FC49" i="7" s="1"/>
  <c r="FB49" i="7"/>
  <c r="FA33" i="7" a="1"/>
  <c r="FA33" i="7" s="1"/>
  <c r="FC33" i="7" s="1"/>
  <c r="FB33" i="7"/>
  <c r="FA17" i="7" a="1"/>
  <c r="FA17" i="7" s="1"/>
  <c r="FC17" i="7" s="1"/>
  <c r="FB17" i="7"/>
  <c r="T45" i="9" a="1"/>
  <c r="T45" i="9" s="1"/>
  <c r="FN1" i="7" a="1"/>
  <c r="FN1" i="7" s="1"/>
  <c r="DL1" i="13" a="1"/>
  <c r="DL1" i="13" s="1"/>
  <c r="DN1" i="13" s="1"/>
  <c r="DU38" i="12" a="1"/>
  <c r="DU38" i="12" s="1"/>
  <c r="DW38" i="12" s="1"/>
  <c r="DU19" i="12" a="1"/>
  <c r="DU19" i="12" s="1"/>
  <c r="DW19" i="12" s="1"/>
  <c r="DU36" i="12" a="1"/>
  <c r="DU36" i="12" s="1"/>
  <c r="DW36" i="12" s="1"/>
  <c r="DU14" i="12" a="1"/>
  <c r="DU14" i="12" s="1"/>
  <c r="DW14" i="12" s="1"/>
  <c r="AR27" i="12" a="1"/>
  <c r="AR27" i="12" s="1"/>
  <c r="AR10" i="12" a="1"/>
  <c r="AR10" i="12" s="1"/>
  <c r="AR12" i="12" a="1"/>
  <c r="AR12" i="12" s="1"/>
  <c r="AR30" i="12" a="1"/>
  <c r="AR30" i="12" s="1"/>
  <c r="AR4" i="12" a="1"/>
  <c r="AR4" i="12" s="1"/>
  <c r="AR19" i="12" a="1"/>
  <c r="AR19" i="12" s="1"/>
  <c r="AR2" i="12" a="1"/>
  <c r="AR2" i="12" s="1"/>
  <c r="AR39" i="12" a="1"/>
  <c r="AR39" i="12" s="1"/>
  <c r="AR22" i="12" a="1"/>
  <c r="AR22" i="12" s="1"/>
  <c r="CP30" i="11"/>
  <c r="CP25" i="11"/>
  <c r="CP16" i="11"/>
  <c r="CP50" i="11"/>
  <c r="CP45" i="11"/>
  <c r="CP36" i="11"/>
  <c r="CP27" i="11"/>
  <c r="CP22" i="11"/>
  <c r="CP17" i="11"/>
  <c r="CP8" i="11"/>
  <c r="AR36" i="13" a="1"/>
  <c r="AR36" i="13" s="1"/>
  <c r="AR51" i="13" a="1"/>
  <c r="AR51" i="13" s="1"/>
  <c r="AR70" i="13" a="1"/>
  <c r="AR70" i="13" s="1"/>
  <c r="AR6" i="13" a="1"/>
  <c r="AR6" i="13" s="1"/>
  <c r="AR56" i="13" a="1"/>
  <c r="AR56" i="13" s="1"/>
  <c r="AR71" i="13" a="1"/>
  <c r="AR71" i="13" s="1"/>
  <c r="AR7" i="13" a="1"/>
  <c r="AR7" i="13" s="1"/>
  <c r="AR26" i="13" a="1"/>
  <c r="AR26" i="13" s="1"/>
  <c r="AR45" i="13" a="1"/>
  <c r="AR45" i="13" s="1"/>
  <c r="AR12" i="13" a="1"/>
  <c r="AR12" i="13" s="1"/>
  <c r="AR27" i="13" a="1"/>
  <c r="AR27" i="13" s="1"/>
  <c r="AR46" i="13" a="1"/>
  <c r="AR46" i="13" s="1"/>
  <c r="AR65" i="13" a="1"/>
  <c r="AR65" i="13" s="1"/>
  <c r="AR32" i="13" a="1"/>
  <c r="AR32" i="13" s="1"/>
  <c r="AR47" i="13" a="1"/>
  <c r="AR47" i="13" s="1"/>
  <c r="AR66" i="13" a="1"/>
  <c r="AR66" i="13" s="1"/>
  <c r="AR2" i="13" a="1"/>
  <c r="AR2" i="13" s="1"/>
  <c r="AR68" i="13" a="1"/>
  <c r="AR68" i="13" s="1"/>
  <c r="CV52" i="10" a="1"/>
  <c r="CV52" i="10" s="1"/>
  <c r="CF36" i="12" a="1"/>
  <c r="CF36" i="12" s="1"/>
  <c r="CH36" i="12" s="1"/>
  <c r="AR28" i="10" a="1"/>
  <c r="AR28" i="10" s="1"/>
  <c r="AR19" i="10" a="1"/>
  <c r="AR19" i="10" s="1"/>
  <c r="AR10" i="10" a="1"/>
  <c r="AR10" i="10" s="1"/>
  <c r="AR48" i="10" a="1"/>
  <c r="AR48" i="10" s="1"/>
  <c r="AR39" i="10" a="1"/>
  <c r="AR39" i="10" s="1"/>
  <c r="AR30" i="10" a="1"/>
  <c r="AR30" i="10" s="1"/>
  <c r="AR21" i="10" a="1"/>
  <c r="AR21" i="10" s="1"/>
  <c r="AR4" i="10" a="1"/>
  <c r="AR4" i="10" s="1"/>
  <c r="AR50" i="10" a="1"/>
  <c r="AR50" i="10" s="1"/>
  <c r="AR41" i="10" a="1"/>
  <c r="AR41" i="10" s="1"/>
  <c r="AR40" i="10" a="1"/>
  <c r="AR40" i="10" s="1"/>
  <c r="AR31" i="10" a="1"/>
  <c r="AR31" i="10" s="1"/>
  <c r="AR22" i="10" a="1"/>
  <c r="AR22" i="10" s="1"/>
  <c r="AR13" i="10" a="1"/>
  <c r="AR13" i="10" s="1"/>
  <c r="AZ7" i="11" a="1"/>
  <c r="AZ7" i="11" s="1"/>
  <c r="AZ2" i="11" a="1"/>
  <c r="AZ2" i="11" s="1"/>
  <c r="AZ56" i="11" a="1"/>
  <c r="AZ56" i="11" s="1"/>
  <c r="AZ43" i="11" a="1"/>
  <c r="AZ43" i="11" s="1"/>
  <c r="AZ38" i="11" a="1"/>
  <c r="AZ38" i="11" s="1"/>
  <c r="AZ37" i="11" a="1"/>
  <c r="AZ37" i="11" s="1"/>
  <c r="AZ28" i="11" a="1"/>
  <c r="AZ28" i="11" s="1"/>
  <c r="AZ15" i="11" a="1"/>
  <c r="AZ15" i="11" s="1"/>
  <c r="AZ10" i="11" a="1"/>
  <c r="AZ10" i="11" s="1"/>
  <c r="AZ9" i="11" a="1"/>
  <c r="AZ9" i="11" s="1"/>
  <c r="AZ51" i="11" a="1"/>
  <c r="AZ51" i="11" s="1"/>
  <c r="AZ46" i="11" a="1"/>
  <c r="AZ46" i="11" s="1"/>
  <c r="AZ45" i="11" a="1"/>
  <c r="AZ45" i="11" s="1"/>
  <c r="AZ36" i="11" a="1"/>
  <c r="AZ36" i="11" s="1"/>
  <c r="ES50" i="7" a="1"/>
  <c r="ES50" i="7" s="1"/>
  <c r="ES54" i="7" a="1"/>
  <c r="ES54" i="7" s="1"/>
  <c r="ES42" i="7" a="1"/>
  <c r="ES42" i="7" s="1"/>
  <c r="ES30" i="7" a="1"/>
  <c r="ES30" i="7" s="1"/>
  <c r="ES44" i="7" a="1"/>
  <c r="ES44" i="7" s="1"/>
  <c r="ES28" i="7" a="1"/>
  <c r="ES28" i="7" s="1"/>
  <c r="ES12" i="7" a="1"/>
  <c r="ES12" i="7" s="1"/>
  <c r="ES49" i="7" a="1"/>
  <c r="ES49" i="7" s="1"/>
  <c r="ES33" i="7" a="1"/>
  <c r="ES33" i="7" s="1"/>
  <c r="ES17" i="7" a="1"/>
  <c r="ES17" i="7" s="1"/>
  <c r="ES55" i="7" a="1"/>
  <c r="ES55" i="7" s="1"/>
  <c r="ES39" i="7" a="1"/>
  <c r="ES39" i="7" s="1"/>
  <c r="ES23" i="7" a="1"/>
  <c r="ES23" i="7" s="1"/>
  <c r="ES7" i="7" a="1"/>
  <c r="ES7" i="7" s="1"/>
  <c r="AJ36" i="12" a="1"/>
  <c r="AJ36" i="12" s="1"/>
  <c r="AR41" i="13" a="1"/>
  <c r="AR41" i="13" s="1"/>
  <c r="DL52" i="10" a="1"/>
  <c r="DL52" i="10" s="1"/>
  <c r="DN52" i="10" s="1"/>
  <c r="DV5" i="13"/>
  <c r="DV4" i="13"/>
  <c r="DV11" i="13"/>
  <c r="DV18" i="13"/>
  <c r="DV25" i="13"/>
  <c r="DV24" i="13"/>
  <c r="DV31" i="13"/>
  <c r="DV38" i="13"/>
  <c r="DV45" i="13"/>
  <c r="DU32" i="11" a="1"/>
  <c r="DU32" i="11" s="1"/>
  <c r="DW32" i="11" s="1"/>
  <c r="DU38" i="11" a="1"/>
  <c r="DU38" i="11" s="1"/>
  <c r="DW38" i="11" s="1"/>
  <c r="DU50" i="11" a="1"/>
  <c r="DU50" i="11" s="1"/>
  <c r="DW50" i="11" s="1"/>
  <c r="DU19" i="11" a="1"/>
  <c r="DU19" i="11" s="1"/>
  <c r="DW19" i="11" s="1"/>
  <c r="DU58" i="11" a="1"/>
  <c r="DU58" i="11" s="1"/>
  <c r="DW58" i="11" s="1"/>
  <c r="DU24" i="11" a="1"/>
  <c r="DU24" i="11" s="1"/>
  <c r="DW24" i="11" s="1"/>
  <c r="DU52" i="11" a="1"/>
  <c r="DU52" i="11" s="1"/>
  <c r="DW52" i="11" s="1"/>
  <c r="DU48" i="11" a="1"/>
  <c r="DU48" i="11" s="1"/>
  <c r="DW48" i="11" s="1"/>
  <c r="DU54" i="11" a="1"/>
  <c r="DU54" i="11" s="1"/>
  <c r="DW54" i="11" s="1"/>
  <c r="DU34" i="11" a="1"/>
  <c r="DU34" i="11" s="1"/>
  <c r="DW34" i="11" s="1"/>
  <c r="DU3" i="11" a="1"/>
  <c r="DU3" i="11" s="1"/>
  <c r="DW3" i="11" s="1"/>
  <c r="DU47" i="11" a="1"/>
  <c r="DU47" i="11" s="1"/>
  <c r="DW47" i="11" s="1"/>
  <c r="DU8" i="11" a="1"/>
  <c r="DU8" i="11" s="1"/>
  <c r="DW8" i="11" s="1"/>
  <c r="DU4" i="11" a="1"/>
  <c r="DU4" i="11" s="1"/>
  <c r="DW4" i="11" s="1"/>
  <c r="DV39" i="11"/>
  <c r="DV34" i="11"/>
  <c r="DV29" i="11"/>
  <c r="DV20" i="11"/>
  <c r="DV11" i="11"/>
  <c r="DV6" i="11"/>
  <c r="DV47" i="11"/>
  <c r="DV42" i="11"/>
  <c r="DV37" i="11"/>
  <c r="DV28" i="11"/>
  <c r="DV35" i="11"/>
  <c r="DV30" i="11"/>
  <c r="DV25" i="11"/>
  <c r="DV16" i="11"/>
  <c r="AJ12" i="10" a="1"/>
  <c r="AJ12" i="10" s="1"/>
  <c r="AJ3" i="10" a="1"/>
  <c r="AJ3" i="10" s="1"/>
  <c r="AJ49" i="10" a="1"/>
  <c r="AJ49" i="10" s="1"/>
  <c r="AJ32" i="10" a="1"/>
  <c r="AJ32" i="10" s="1"/>
  <c r="AJ23" i="10" a="1"/>
  <c r="AJ23" i="10" s="1"/>
  <c r="AJ14" i="10" a="1"/>
  <c r="AJ14" i="10" s="1"/>
  <c r="AJ5" i="10" a="1"/>
  <c r="AJ5" i="10" s="1"/>
  <c r="AJ43" i="10" a="1"/>
  <c r="AJ43" i="10" s="1"/>
  <c r="AJ34" i="10" a="1"/>
  <c r="AJ34" i="10" s="1"/>
  <c r="AJ25" i="10" a="1"/>
  <c r="AJ25" i="10" s="1"/>
  <c r="AJ24" i="10" a="1"/>
  <c r="AJ24" i="10" s="1"/>
  <c r="AJ15" i="10" a="1"/>
  <c r="AJ15" i="10" s="1"/>
  <c r="AJ6" i="10" a="1"/>
  <c r="AJ6" i="10" s="1"/>
  <c r="AJ52" i="10" a="1"/>
  <c r="AJ52" i="10" s="1"/>
  <c r="AZ32" i="12" a="1"/>
  <c r="AZ32" i="12" s="1"/>
  <c r="AZ7" i="12" a="1"/>
  <c r="AZ7" i="12" s="1"/>
  <c r="AZ25" i="12" a="1"/>
  <c r="AZ25" i="12" s="1"/>
  <c r="AZ27" i="12" a="1"/>
  <c r="AZ27" i="12" s="1"/>
  <c r="AZ2" i="12" a="1"/>
  <c r="AZ2" i="12" s="1"/>
  <c r="AZ8" i="12" a="1"/>
  <c r="AZ8" i="12" s="1"/>
  <c r="AZ22" i="12" a="1"/>
  <c r="AZ22" i="12" s="1"/>
  <c r="AZ28" i="12" a="1"/>
  <c r="AZ28" i="12" s="1"/>
  <c r="AZ3" i="12" a="1"/>
  <c r="AZ3" i="12" s="1"/>
  <c r="AZ21" i="12" a="1"/>
  <c r="AZ21" i="12" s="1"/>
  <c r="AZ44" i="10" a="1"/>
  <c r="AZ44" i="10" s="1"/>
  <c r="AZ35" i="10" a="1"/>
  <c r="AZ35" i="10" s="1"/>
  <c r="AZ26" i="10" a="1"/>
  <c r="AZ26" i="10" s="1"/>
  <c r="AZ17" i="10" a="1"/>
  <c r="AZ17" i="10" s="1"/>
  <c r="AZ16" i="10" a="1"/>
  <c r="AZ16" i="10" s="1"/>
  <c r="AZ7" i="10" a="1"/>
  <c r="AZ7" i="10" s="1"/>
  <c r="AZ1" i="10" a="1"/>
  <c r="AZ1" i="10" s="1"/>
  <c r="AZ36" i="10" a="1"/>
  <c r="AZ36" i="10" s="1"/>
  <c r="AZ27" i="10" a="1"/>
  <c r="AZ27" i="10" s="1"/>
  <c r="AZ18" i="10" a="1"/>
  <c r="AZ18" i="10" s="1"/>
  <c r="AZ9" i="10" a="1"/>
  <c r="AZ9" i="10" s="1"/>
  <c r="AZ47" i="10" a="1"/>
  <c r="AZ47" i="10" s="1"/>
  <c r="AZ38" i="10" a="1"/>
  <c r="AZ38" i="10" s="1"/>
  <c r="AZ33" i="10" a="1"/>
  <c r="AZ33" i="10" s="1"/>
  <c r="AZ8" i="13" a="1"/>
  <c r="AZ8" i="13" s="1"/>
  <c r="AZ15" i="13" a="1"/>
  <c r="AZ15" i="13" s="1"/>
  <c r="AZ22" i="13" a="1"/>
  <c r="AZ22" i="13" s="1"/>
  <c r="AZ33" i="13" a="1"/>
  <c r="AZ33" i="13" s="1"/>
  <c r="AZ28" i="13" a="1"/>
  <c r="AZ28" i="13" s="1"/>
  <c r="AZ35" i="13" a="1"/>
  <c r="AZ35" i="13" s="1"/>
  <c r="AZ42" i="13" a="1"/>
  <c r="AZ42" i="13" s="1"/>
  <c r="AZ53" i="13" a="1"/>
  <c r="AZ53" i="13" s="1"/>
  <c r="AZ64" i="13" a="1"/>
  <c r="AZ64" i="13" s="1"/>
  <c r="AZ71" i="13" a="1"/>
  <c r="AZ71" i="13" s="1"/>
  <c r="AZ7" i="13" a="1"/>
  <c r="AZ7" i="13" s="1"/>
  <c r="AZ14" i="13" a="1"/>
  <c r="AZ14" i="13" s="1"/>
  <c r="AZ25" i="13" a="1"/>
  <c r="AZ25" i="13" s="1"/>
  <c r="AZ20" i="13" a="1"/>
  <c r="AZ20" i="13" s="1"/>
  <c r="AZ27" i="13" a="1"/>
  <c r="AZ27" i="13" s="1"/>
  <c r="AZ34" i="13" a="1"/>
  <c r="AZ34" i="13" s="1"/>
  <c r="AZ45" i="13" a="1"/>
  <c r="AZ45" i="13" s="1"/>
  <c r="DQ42" i="7" a="1"/>
  <c r="DQ42" i="7" s="1"/>
  <c r="DQ30" i="7" a="1"/>
  <c r="DQ30" i="7" s="1"/>
  <c r="DQ18" i="7" a="1"/>
  <c r="DQ18" i="7" s="1"/>
  <c r="DQ22" i="7" a="1"/>
  <c r="DQ22" i="7" s="1"/>
  <c r="DQ44" i="7" a="1"/>
  <c r="DQ44" i="7" s="1"/>
  <c r="DQ28" i="7" a="1"/>
  <c r="DQ28" i="7" s="1"/>
  <c r="DQ12" i="7" a="1"/>
  <c r="DQ12" i="7" s="1"/>
  <c r="DQ49" i="7" a="1"/>
  <c r="DQ49" i="7" s="1"/>
  <c r="DQ33" i="7" a="1"/>
  <c r="DQ33" i="7" s="1"/>
  <c r="DQ17" i="7" a="1"/>
  <c r="DQ17" i="7" s="1"/>
  <c r="DQ55" i="7" a="1"/>
  <c r="DQ55" i="7" s="1"/>
  <c r="DQ39" i="7" a="1"/>
  <c r="DQ39" i="7" s="1"/>
  <c r="DQ23" i="7" a="1"/>
  <c r="DQ23" i="7" s="1"/>
  <c r="DQ7" i="7" a="1"/>
  <c r="DQ7" i="7" s="1"/>
  <c r="AR48" i="9" a="1"/>
  <c r="AR48" i="9" s="1"/>
  <c r="AR47" i="9" a="1"/>
  <c r="AR47" i="9" s="1"/>
  <c r="AR46" i="9" a="1"/>
  <c r="AR46" i="9" s="1"/>
  <c r="AR37" i="9" a="1"/>
  <c r="AR37" i="9" s="1"/>
  <c r="AR20" i="9" a="1"/>
  <c r="AR20" i="9" s="1"/>
  <c r="AR3" i="9" a="1"/>
  <c r="AR3" i="9" s="1"/>
  <c r="AR41" i="9" a="1"/>
  <c r="AR41" i="9" s="1"/>
  <c r="AR24" i="9" a="1"/>
  <c r="AR24" i="9" s="1"/>
  <c r="AR7" i="9" a="1"/>
  <c r="AR7" i="9" s="1"/>
  <c r="AR29" i="9" a="1"/>
  <c r="AR29" i="9" s="1"/>
  <c r="AR12" i="9" a="1"/>
  <c r="AR12" i="9" s="1"/>
  <c r="AR42" i="9" a="1"/>
  <c r="AR42" i="9" s="1"/>
  <c r="DU15" i="10" a="1"/>
  <c r="DU15" i="10" s="1"/>
  <c r="DW15" i="10" s="1"/>
  <c r="DU11" i="10" a="1"/>
  <c r="DU11" i="10" s="1"/>
  <c r="DW11" i="10" s="1"/>
  <c r="DU25" i="10" a="1"/>
  <c r="DU25" i="10" s="1"/>
  <c r="DW25" i="10" s="1"/>
  <c r="DU53" i="10" a="1"/>
  <c r="DU53" i="10" s="1"/>
  <c r="DW53" i="10" s="1"/>
  <c r="DU22" i="10" a="1"/>
  <c r="DU22" i="10" s="1"/>
  <c r="DW22" i="10" s="1"/>
  <c r="DU18" i="10" a="1"/>
  <c r="DU18" i="10" s="1"/>
  <c r="DW18" i="10" s="1"/>
  <c r="DU48" i="10" a="1"/>
  <c r="DU48" i="10" s="1"/>
  <c r="DW48" i="10" s="1"/>
  <c r="DU31" i="10" a="1"/>
  <c r="DU31" i="10" s="1"/>
  <c r="DW31" i="10" s="1"/>
  <c r="DU4" i="10" a="1"/>
  <c r="DU4" i="10" s="1"/>
  <c r="DW4" i="10" s="1"/>
  <c r="DU30" i="10" a="1"/>
  <c r="DU30" i="10" s="1"/>
  <c r="DW30" i="10" s="1"/>
  <c r="DU42" i="10" a="1"/>
  <c r="DU42" i="10" s="1"/>
  <c r="DW42" i="10" s="1"/>
  <c r="DU38" i="10" a="1"/>
  <c r="DU38" i="10" s="1"/>
  <c r="DW38" i="10" s="1"/>
  <c r="DU7" i="10" a="1"/>
  <c r="DU7" i="10" s="1"/>
  <c r="DW7" i="10" s="1"/>
  <c r="DU51" i="10" a="1"/>
  <c r="DU51" i="10" s="1"/>
  <c r="DW51" i="10" s="1"/>
  <c r="DV16" i="10"/>
  <c r="DV7" i="10"/>
  <c r="DV53" i="10"/>
  <c r="DV36" i="10"/>
  <c r="DV27" i="10"/>
  <c r="DV18" i="10"/>
  <c r="DV9" i="10"/>
  <c r="DV8" i="10"/>
  <c r="DV54" i="10"/>
  <c r="DV45" i="10"/>
  <c r="DV44" i="10"/>
  <c r="DV35" i="10"/>
  <c r="DV26" i="10"/>
  <c r="DV17" i="10"/>
  <c r="DV36" i="9"/>
  <c r="DV19" i="9"/>
  <c r="DV2" i="9"/>
  <c r="AR35" i="11" a="1"/>
  <c r="AR35" i="11" s="1"/>
  <c r="AR30" i="11" a="1"/>
  <c r="AR30" i="11" s="1"/>
  <c r="AR29" i="11" a="1"/>
  <c r="AR29" i="11" s="1"/>
  <c r="AR20" i="11" a="1"/>
  <c r="AR20" i="11" s="1"/>
  <c r="AR7" i="11" a="1"/>
  <c r="AR7" i="11" s="1"/>
  <c r="AR2" i="11" a="1"/>
  <c r="AR2" i="11" s="1"/>
  <c r="AR56" i="11" a="1"/>
  <c r="AR56" i="11" s="1"/>
  <c r="AR43" i="11" a="1"/>
  <c r="AR43" i="11" s="1"/>
  <c r="AR38" i="11" a="1"/>
  <c r="AR38" i="11" s="1"/>
  <c r="AR37" i="11" a="1"/>
  <c r="AR37" i="11" s="1"/>
  <c r="AR28" i="11" a="1"/>
  <c r="AR28" i="11" s="1"/>
  <c r="AR15" i="11" a="1"/>
  <c r="AR15" i="11" s="1"/>
  <c r="AR10" i="11" a="1"/>
  <c r="AR10" i="11" s="1"/>
  <c r="AR9" i="11" a="1"/>
  <c r="AR9" i="11" s="1"/>
  <c r="AR55" i="11" a="1"/>
  <c r="AR55" i="11" s="1"/>
  <c r="AZ35" i="9" a="1"/>
  <c r="AZ35" i="9" s="1"/>
  <c r="AZ38" i="9" a="1"/>
  <c r="AZ38" i="9" s="1"/>
  <c r="AZ45" i="9" a="1"/>
  <c r="AZ45" i="9" s="1"/>
  <c r="AZ21" i="9" a="1"/>
  <c r="AZ21" i="9" s="1"/>
  <c r="AZ4" i="9" a="1"/>
  <c r="AZ4" i="9" s="1"/>
  <c r="AZ42" i="9" a="1"/>
  <c r="AZ42" i="9" s="1"/>
  <c r="AZ25" i="9" a="1"/>
  <c r="AZ25" i="9" s="1"/>
  <c r="AZ8" i="9" a="1"/>
  <c r="AZ8" i="9" s="1"/>
  <c r="AZ46" i="9" a="1"/>
  <c r="AZ46" i="9" s="1"/>
  <c r="AZ13" i="9" a="1"/>
  <c r="AZ13" i="9" s="1"/>
  <c r="AZ47" i="9" a="1"/>
  <c r="AZ47" i="9" s="1"/>
  <c r="AZ34" i="9" a="1"/>
  <c r="AZ34" i="9" s="1"/>
  <c r="BX12" i="10" a="1"/>
  <c r="BX12" i="10" s="1"/>
  <c r="BX3" i="10" a="1"/>
  <c r="BX3" i="10" s="1"/>
  <c r="BX49" i="10" a="1"/>
  <c r="BX49" i="10" s="1"/>
  <c r="BX32" i="10" a="1"/>
  <c r="BX32" i="10" s="1"/>
  <c r="BX23" i="10" a="1"/>
  <c r="BX23" i="10" s="1"/>
  <c r="BX14" i="10" a="1"/>
  <c r="BX14" i="10" s="1"/>
  <c r="BX5" i="10" a="1"/>
  <c r="BX5" i="10" s="1"/>
  <c r="BX43" i="10" a="1"/>
  <c r="BX43" i="10" s="1"/>
  <c r="BX34" i="10" a="1"/>
  <c r="BX34" i="10" s="1"/>
  <c r="BX25" i="10" a="1"/>
  <c r="BX25" i="10" s="1"/>
  <c r="BX24" i="10" a="1"/>
  <c r="BX24" i="10" s="1"/>
  <c r="BX15" i="10" a="1"/>
  <c r="BX15" i="10" s="1"/>
  <c r="BX6" i="10" a="1"/>
  <c r="BX6" i="10" s="1"/>
  <c r="BX52" i="10" a="1"/>
  <c r="BX52" i="10" s="1"/>
  <c r="CV48" i="10" a="1"/>
  <c r="CV48" i="10" s="1"/>
  <c r="CV39" i="10" a="1"/>
  <c r="CV39" i="10" s="1"/>
  <c r="CV30" i="10" a="1"/>
  <c r="CV30" i="10" s="1"/>
  <c r="CV25" i="10" a="1"/>
  <c r="CV25" i="10" s="1"/>
  <c r="CV4" i="10" a="1"/>
  <c r="CV4" i="10" s="1"/>
  <c r="CV50" i="10" a="1"/>
  <c r="CV50" i="10" s="1"/>
  <c r="CV45" i="10" a="1"/>
  <c r="CV45" i="10" s="1"/>
  <c r="CV24" i="10" a="1"/>
  <c r="CV24" i="10" s="1"/>
  <c r="CV15" i="10" a="1"/>
  <c r="CV15" i="10" s="1"/>
  <c r="CV6" i="10" a="1"/>
  <c r="CV6" i="10" s="1"/>
  <c r="CV44" i="10" a="1"/>
  <c r="CV44" i="10" s="1"/>
  <c r="CV35" i="10" a="1"/>
  <c r="CV35" i="10" s="1"/>
  <c r="CV26" i="10" a="1"/>
  <c r="CV26" i="10" s="1"/>
  <c r="CV21" i="10" a="1"/>
  <c r="CV21" i="10" s="1"/>
  <c r="DL21" i="9" a="1"/>
  <c r="DL21" i="9" s="1"/>
  <c r="DL4" i="9" a="1"/>
  <c r="DL4" i="9" s="1"/>
  <c r="DL34" i="9" a="1"/>
  <c r="DL34" i="9" s="1"/>
  <c r="DL25" i="9" a="1"/>
  <c r="DL25" i="9" s="1"/>
  <c r="DL8" i="9" a="1"/>
  <c r="DL8" i="9" s="1"/>
  <c r="DL38" i="9" a="1"/>
  <c r="DL38" i="9" s="1"/>
  <c r="DL29" i="9" a="1"/>
  <c r="DL29" i="9" s="1"/>
  <c r="DL12" i="9" a="1"/>
  <c r="DL12" i="9" s="1"/>
  <c r="DL42" i="9" a="1"/>
  <c r="DL42" i="9" s="1"/>
  <c r="DL17" i="9" a="1"/>
  <c r="DL17" i="9" s="1"/>
  <c r="DL47" i="9" a="1"/>
  <c r="DL47" i="9" s="1"/>
  <c r="DL30" i="9" a="1"/>
  <c r="DL30" i="9" s="1"/>
  <c r="BH43" i="9" a="1"/>
  <c r="BH43" i="9" s="1"/>
  <c r="BH42" i="9" a="1"/>
  <c r="BH42" i="9" s="1"/>
  <c r="BH27" i="9" a="1"/>
  <c r="BH27" i="9" s="1"/>
  <c r="BH48" i="9" a="1"/>
  <c r="BH48" i="9" s="1"/>
  <c r="BH31" i="9" a="1"/>
  <c r="BH31" i="9" s="1"/>
  <c r="BH14" i="9" a="1"/>
  <c r="BH14" i="9" s="1"/>
  <c r="BH5" i="9" a="1"/>
  <c r="BH5" i="9" s="1"/>
  <c r="BH35" i="9" a="1"/>
  <c r="BH35" i="9" s="1"/>
  <c r="BH18" i="9" a="1"/>
  <c r="BH18" i="9" s="1"/>
  <c r="BH9" i="9" a="1"/>
  <c r="BH9" i="9" s="1"/>
  <c r="BH39" i="9" a="1"/>
  <c r="BH39" i="9" s="1"/>
  <c r="BH22" i="9" a="1"/>
  <c r="BH22" i="9" s="1"/>
  <c r="EE30" i="7" a="1"/>
  <c r="EE30" i="7" s="1"/>
  <c r="EE18" i="7" a="1"/>
  <c r="EE18" i="7" s="1"/>
  <c r="EE22" i="7" a="1"/>
  <c r="EE22" i="7" s="1"/>
  <c r="EE10" i="7" a="1"/>
  <c r="EE10" i="7" s="1"/>
  <c r="EE40" i="7" a="1"/>
  <c r="EE40" i="7" s="1"/>
  <c r="EE24" i="7" a="1"/>
  <c r="EE24" i="7" s="1"/>
  <c r="EE8" i="7" a="1"/>
  <c r="EE8" i="7" s="1"/>
  <c r="EE45" i="7" a="1"/>
  <c r="EE45" i="7" s="1"/>
  <c r="EE29" i="7" a="1"/>
  <c r="EE29" i="7" s="1"/>
  <c r="EE13" i="7" a="1"/>
  <c r="EE13" i="7" s="1"/>
  <c r="EE51" i="7" a="1"/>
  <c r="EE51" i="7" s="1"/>
  <c r="EE35" i="7" a="1"/>
  <c r="EE35" i="7" s="1"/>
  <c r="EE19" i="7" a="1"/>
  <c r="EE19" i="7" s="1"/>
  <c r="EE3" i="7" a="1"/>
  <c r="EE3" i="7" s="1"/>
  <c r="CO27" i="10" a="1"/>
  <c r="CO27" i="10" s="1"/>
  <c r="CQ27" i="10" s="1"/>
  <c r="CO45" i="10" a="1"/>
  <c r="CO45" i="10" s="1"/>
  <c r="CQ45" i="10" s="1"/>
  <c r="CO51" i="10" a="1"/>
  <c r="CO51" i="10" s="1"/>
  <c r="CQ51" i="10" s="1"/>
  <c r="CO24" i="10" a="1"/>
  <c r="CO24" i="10" s="1"/>
  <c r="CQ24" i="10" s="1"/>
  <c r="CO34" i="10" a="1"/>
  <c r="CO34" i="10" s="1"/>
  <c r="CQ34" i="10" s="1"/>
  <c r="CO9" i="10" a="1"/>
  <c r="CO9" i="10" s="1"/>
  <c r="CQ9" i="10" s="1"/>
  <c r="CO21" i="10" a="1"/>
  <c r="CO21" i="10" s="1"/>
  <c r="CQ21" i="10" s="1"/>
  <c r="CO11" i="10" a="1"/>
  <c r="CO11" i="10" s="1"/>
  <c r="CQ11" i="10" s="1"/>
  <c r="CO29" i="10" a="1"/>
  <c r="CO29" i="10" s="1"/>
  <c r="CQ29" i="10" s="1"/>
  <c r="CO12" i="10" a="1"/>
  <c r="CO12" i="10" s="1"/>
  <c r="CQ12" i="10" s="1"/>
  <c r="CO40" i="10" a="1"/>
  <c r="CO40" i="10" s="1"/>
  <c r="CQ40" i="10" s="1"/>
  <c r="CO50" i="10" a="1"/>
  <c r="CO50" i="10" s="1"/>
  <c r="CQ50" i="10" s="1"/>
  <c r="CO55" i="10" a="1"/>
  <c r="CO55" i="10" s="1"/>
  <c r="CQ55" i="10" s="1"/>
  <c r="CP20" i="10"/>
  <c r="CP11" i="10"/>
  <c r="CP2" i="10"/>
  <c r="CP40" i="10"/>
  <c r="CP31" i="10"/>
  <c r="CP22" i="10"/>
  <c r="CP17" i="10"/>
  <c r="AR1" i="10" a="1"/>
  <c r="AR1" i="10" s="1"/>
  <c r="CO39" i="9" a="1"/>
  <c r="CO39" i="9" s="1"/>
  <c r="CQ39" i="9" s="1"/>
  <c r="CO32" i="9" a="1"/>
  <c r="CO32" i="9" s="1"/>
  <c r="CQ32" i="9" s="1"/>
  <c r="CO41" i="9" a="1"/>
  <c r="CO41" i="9" s="1"/>
  <c r="CQ41" i="9" s="1"/>
  <c r="CO31" i="9" a="1"/>
  <c r="CO31" i="9" s="1"/>
  <c r="CQ31" i="9" s="1"/>
  <c r="CO38" i="9" a="1"/>
  <c r="CO38" i="9" s="1"/>
  <c r="CQ38" i="9" s="1"/>
  <c r="CP35" i="9"/>
  <c r="CP18" i="9"/>
  <c r="CP9" i="9"/>
  <c r="CP39" i="9"/>
  <c r="CP22" i="9"/>
  <c r="CP27" i="9"/>
  <c r="CP10" i="9"/>
  <c r="L1" i="12" a="1"/>
  <c r="L1" i="12" s="1"/>
  <c r="N1" i="12" s="1"/>
  <c r="L17" i="12" a="1"/>
  <c r="L17" i="12" s="1"/>
  <c r="L33" i="12" a="1"/>
  <c r="L33" i="12" s="1"/>
  <c r="L10" i="12" a="1"/>
  <c r="L10" i="12" s="1"/>
  <c r="L26" i="12" a="1"/>
  <c r="L26" i="12" s="1"/>
  <c r="N26" i="12" s="1"/>
  <c r="L3" i="12" a="1"/>
  <c r="L3" i="12" s="1"/>
  <c r="L19" i="12" a="1"/>
  <c r="L19" i="12" s="1"/>
  <c r="L35" i="12" a="1"/>
  <c r="L35" i="12" s="1"/>
  <c r="L12" i="12" a="1"/>
  <c r="L12" i="12" s="1"/>
  <c r="N12" i="12" s="1"/>
  <c r="L28" i="12" a="1"/>
  <c r="L28" i="12" s="1"/>
  <c r="L13" i="12" a="1"/>
  <c r="L13" i="12" s="1"/>
  <c r="L29" i="12" a="1"/>
  <c r="L29" i="12" s="1"/>
  <c r="L6" i="12" a="1"/>
  <c r="L6" i="12" s="1"/>
  <c r="N6" i="12" s="1"/>
  <c r="L22" i="12" a="1"/>
  <c r="L22" i="12" s="1"/>
  <c r="L38" i="12" a="1"/>
  <c r="L38" i="12" s="1"/>
  <c r="L15" i="12" a="1"/>
  <c r="L15" i="12" s="1"/>
  <c r="L31" i="12" a="1"/>
  <c r="L31" i="12" s="1"/>
  <c r="N31" i="12" s="1"/>
  <c r="L8" i="12" a="1"/>
  <c r="L8" i="12" s="1"/>
  <c r="L24" i="12" a="1"/>
  <c r="L24" i="12" s="1"/>
  <c r="L9" i="12" a="1"/>
  <c r="L9" i="12" s="1"/>
  <c r="L25" i="12" a="1"/>
  <c r="L25" i="12" s="1"/>
  <c r="N25" i="12" s="1"/>
  <c r="L2" i="12" a="1"/>
  <c r="L2" i="12" s="1"/>
  <c r="L18" i="12" a="1"/>
  <c r="L18" i="12" s="1"/>
  <c r="L34" i="12" a="1"/>
  <c r="L34" i="12" s="1"/>
  <c r="L11" i="12" a="1"/>
  <c r="L11" i="12" s="1"/>
  <c r="N11" i="12" s="1"/>
  <c r="L27" i="12" a="1"/>
  <c r="L27" i="12" s="1"/>
  <c r="L4" i="12" a="1"/>
  <c r="L4" i="12" s="1"/>
  <c r="L20" i="12" a="1"/>
  <c r="L20" i="12" s="1"/>
  <c r="L5" i="12" a="1"/>
  <c r="L5" i="12" s="1"/>
  <c r="N5" i="12" s="1"/>
  <c r="L21" i="12" a="1"/>
  <c r="L21" i="12" s="1"/>
  <c r="L37" i="12" a="1"/>
  <c r="L37" i="12" s="1"/>
  <c r="L14" i="12" a="1"/>
  <c r="L14" i="12" s="1"/>
  <c r="L30" i="12" a="1"/>
  <c r="L30" i="12" s="1"/>
  <c r="N30" i="12" s="1"/>
  <c r="L7" i="12" a="1"/>
  <c r="L7" i="12" s="1"/>
  <c r="L23" i="12" a="1"/>
  <c r="L23" i="12" s="1"/>
  <c r="L39" i="12" a="1"/>
  <c r="L39" i="12" s="1"/>
  <c r="L16" i="12" a="1"/>
  <c r="L16" i="12" s="1"/>
  <c r="N16" i="12" s="1"/>
  <c r="L32" i="12" a="1"/>
  <c r="L32" i="12" s="1"/>
  <c r="L5" i="13" a="1"/>
  <c r="L5" i="13" s="1"/>
  <c r="L21" i="13" a="1"/>
  <c r="L21" i="13" s="1"/>
  <c r="L37" i="13" a="1"/>
  <c r="L37" i="13" s="1"/>
  <c r="L53" i="13" a="1"/>
  <c r="L53" i="13" s="1"/>
  <c r="L69" i="13" a="1"/>
  <c r="L69" i="13" s="1"/>
  <c r="L10" i="13" a="1"/>
  <c r="L10" i="13" s="1"/>
  <c r="L26" i="13" a="1"/>
  <c r="L26" i="13" s="1"/>
  <c r="L42" i="13" a="1"/>
  <c r="L42" i="13" s="1"/>
  <c r="L58" i="13" a="1"/>
  <c r="L58" i="13" s="1"/>
  <c r="L7" i="13" a="1"/>
  <c r="L7" i="13" s="1"/>
  <c r="L23" i="13" a="1"/>
  <c r="L23" i="13" s="1"/>
  <c r="L39" i="13" a="1"/>
  <c r="L39" i="13" s="1"/>
  <c r="L55" i="13" a="1"/>
  <c r="L55" i="13" s="1"/>
  <c r="L71" i="13" a="1"/>
  <c r="L71" i="13" s="1"/>
  <c r="L12" i="13" a="1"/>
  <c r="L12" i="13" s="1"/>
  <c r="L28" i="13" a="1"/>
  <c r="L28" i="13" s="1"/>
  <c r="L44" i="13" a="1"/>
  <c r="L44" i="13" s="1"/>
  <c r="L60" i="13" a="1"/>
  <c r="L60" i="13" s="1"/>
  <c r="L68" i="13" a="1"/>
  <c r="L68" i="13" s="1"/>
  <c r="L17" i="13" a="1"/>
  <c r="L17" i="13" s="1"/>
  <c r="L33" i="13" a="1"/>
  <c r="L33" i="13" s="1"/>
  <c r="L49" i="13" a="1"/>
  <c r="L49" i="13" s="1"/>
  <c r="L65" i="13" a="1"/>
  <c r="L65" i="13" s="1"/>
  <c r="L6" i="13" a="1"/>
  <c r="L6" i="13" s="1"/>
  <c r="L22" i="13" a="1"/>
  <c r="L22" i="13" s="1"/>
  <c r="L38" i="13" a="1"/>
  <c r="L38" i="13" s="1"/>
  <c r="L54" i="13" a="1"/>
  <c r="L54" i="13" s="1"/>
  <c r="L70" i="13" a="1"/>
  <c r="L70" i="13" s="1"/>
  <c r="L19" i="13" a="1"/>
  <c r="L19" i="13" s="1"/>
  <c r="L35" i="13" a="1"/>
  <c r="L35" i="13" s="1"/>
  <c r="L51" i="13" a="1"/>
  <c r="L51" i="13" s="1"/>
  <c r="L67" i="13" a="1"/>
  <c r="L67" i="13" s="1"/>
  <c r="L8" i="13" a="1"/>
  <c r="L8" i="13" s="1"/>
  <c r="L24" i="13" a="1"/>
  <c r="L24" i="13" s="1"/>
  <c r="L40" i="13" a="1"/>
  <c r="L40" i="13" s="1"/>
  <c r="L56" i="13" a="1"/>
  <c r="L56" i="13" s="1"/>
  <c r="L13" i="13" a="1"/>
  <c r="L13" i="13" s="1"/>
  <c r="L29" i="13" a="1"/>
  <c r="L29" i="13" s="1"/>
  <c r="L45" i="13" a="1"/>
  <c r="L45" i="13" s="1"/>
  <c r="L61" i="13" a="1"/>
  <c r="L61" i="13" s="1"/>
  <c r="L2" i="13" a="1"/>
  <c r="L2" i="13" s="1"/>
  <c r="L18" i="13" a="1"/>
  <c r="L18" i="13" s="1"/>
  <c r="L34" i="13" a="1"/>
  <c r="L34" i="13" s="1"/>
  <c r="L50" i="13" a="1"/>
  <c r="L50" i="13" s="1"/>
  <c r="L66" i="13" a="1"/>
  <c r="L66" i="13" s="1"/>
  <c r="L15" i="13" a="1"/>
  <c r="L15" i="13" s="1"/>
  <c r="L31" i="13" a="1"/>
  <c r="L31" i="13" s="1"/>
  <c r="L47" i="13" a="1"/>
  <c r="L47" i="13" s="1"/>
  <c r="L63" i="13" a="1"/>
  <c r="L63" i="13" s="1"/>
  <c r="L4" i="13" a="1"/>
  <c r="L4" i="13" s="1"/>
  <c r="L20" i="13" a="1"/>
  <c r="L20" i="13" s="1"/>
  <c r="L36" i="13" a="1"/>
  <c r="L36" i="13" s="1"/>
  <c r="L52" i="13" a="1"/>
  <c r="L52" i="13" s="1"/>
  <c r="L9" i="13" a="1"/>
  <c r="L9" i="13" s="1"/>
  <c r="L25" i="13" a="1"/>
  <c r="L25" i="13" s="1"/>
  <c r="L41" i="13" a="1"/>
  <c r="L41" i="13" s="1"/>
  <c r="L57" i="13" a="1"/>
  <c r="L57" i="13" s="1"/>
  <c r="L1" i="13" a="1"/>
  <c r="L1" i="13" s="1"/>
  <c r="N1" i="13" s="1"/>
  <c r="L14" i="13" a="1"/>
  <c r="L14" i="13" s="1"/>
  <c r="L30" i="13" a="1"/>
  <c r="L30" i="13" s="1"/>
  <c r="L46" i="13" a="1"/>
  <c r="L46" i="13" s="1"/>
  <c r="L62" i="13" a="1"/>
  <c r="L62" i="13" s="1"/>
  <c r="N62" i="13" s="1"/>
  <c r="L11" i="13" a="1"/>
  <c r="L11" i="13" s="1"/>
  <c r="L27" i="13" a="1"/>
  <c r="L27" i="13" s="1"/>
  <c r="L43" i="13" a="1"/>
  <c r="L43" i="13" s="1"/>
  <c r="L59" i="13" a="1"/>
  <c r="L59" i="13" s="1"/>
  <c r="N59" i="13" s="1"/>
  <c r="L3" i="13" a="1"/>
  <c r="L3" i="13" s="1"/>
  <c r="L16" i="13" a="1"/>
  <c r="L16" i="13" s="1"/>
  <c r="L32" i="13" a="1"/>
  <c r="L32" i="13" s="1"/>
  <c r="L48" i="13" a="1"/>
  <c r="L48" i="13" s="1"/>
  <c r="N48" i="13" s="1"/>
  <c r="L64" i="13" a="1"/>
  <c r="L64" i="13" s="1"/>
  <c r="CO5" i="7" a="1"/>
  <c r="CO5" i="7" s="1"/>
  <c r="CO10" i="7" a="1"/>
  <c r="CO10" i="7" s="1"/>
  <c r="CO14" i="7" a="1"/>
  <c r="CO14" i="7" s="1"/>
  <c r="CO18" i="7" a="1"/>
  <c r="CO18" i="7" s="1"/>
  <c r="CO22" i="7" a="1"/>
  <c r="CO22" i="7" s="1"/>
  <c r="CO26" i="7" a="1"/>
  <c r="CO26" i="7" s="1"/>
  <c r="CO30" i="7" a="1"/>
  <c r="CO30" i="7" s="1"/>
  <c r="CO34" i="7" a="1"/>
  <c r="CO34" i="7" s="1"/>
  <c r="CO38" i="7" a="1"/>
  <c r="CO38" i="7" s="1"/>
  <c r="CO42" i="7" a="1"/>
  <c r="CO42" i="7" s="1"/>
  <c r="CO46" i="7" a="1"/>
  <c r="CO46" i="7" s="1"/>
  <c r="CO50" i="7" a="1"/>
  <c r="CO50" i="7" s="1"/>
  <c r="CO54" i="7" a="1"/>
  <c r="CO54" i="7" s="1"/>
  <c r="CO4" i="7" a="1"/>
  <c r="CO4" i="7" s="1"/>
  <c r="CO9" i="7" a="1"/>
  <c r="CO9" i="7" s="1"/>
  <c r="CO13" i="7" a="1"/>
  <c r="CO13" i="7" s="1"/>
  <c r="CO17" i="7" a="1"/>
  <c r="CO17" i="7" s="1"/>
  <c r="CO21" i="7" a="1"/>
  <c r="CO21" i="7" s="1"/>
  <c r="CO25" i="7" a="1"/>
  <c r="CO25" i="7" s="1"/>
  <c r="CO29" i="7" a="1"/>
  <c r="CO29" i="7" s="1"/>
  <c r="CO33" i="7" a="1"/>
  <c r="CO33" i="7" s="1"/>
  <c r="CO37" i="7" a="1"/>
  <c r="CO37" i="7" s="1"/>
  <c r="CO41" i="7" a="1"/>
  <c r="CO41" i="7" s="1"/>
  <c r="CO45" i="7" a="1"/>
  <c r="CO45" i="7" s="1"/>
  <c r="CO49" i="7" a="1"/>
  <c r="CO49" i="7" s="1"/>
  <c r="CO53" i="7" a="1"/>
  <c r="CO53" i="7" s="1"/>
  <c r="CO8" i="7" a="1"/>
  <c r="CO8" i="7" s="1"/>
  <c r="CO12" i="7" a="1"/>
  <c r="CO12" i="7" s="1"/>
  <c r="CO16" i="7" a="1"/>
  <c r="CO16" i="7" s="1"/>
  <c r="CO20" i="7" a="1"/>
  <c r="CO20" i="7" s="1"/>
  <c r="CO24" i="7" a="1"/>
  <c r="CO24" i="7" s="1"/>
  <c r="CO28" i="7" a="1"/>
  <c r="CO28" i="7" s="1"/>
  <c r="CO32" i="7" a="1"/>
  <c r="CO32" i="7" s="1"/>
  <c r="CO36" i="7" a="1"/>
  <c r="CO36" i="7" s="1"/>
  <c r="CO40" i="7" a="1"/>
  <c r="CO40" i="7" s="1"/>
  <c r="CO44" i="7" a="1"/>
  <c r="CO44" i="7" s="1"/>
  <c r="CO48" i="7" a="1"/>
  <c r="CO48" i="7" s="1"/>
  <c r="CO52" i="7" a="1"/>
  <c r="CO52" i="7" s="1"/>
  <c r="CO1" i="7" a="1"/>
  <c r="CO1" i="7" s="1"/>
  <c r="CO7" i="7" a="1"/>
  <c r="CO7" i="7" s="1"/>
  <c r="CO11" i="7" a="1"/>
  <c r="CO11" i="7" s="1"/>
  <c r="CO15" i="7" a="1"/>
  <c r="CO15" i="7" s="1"/>
  <c r="CO19" i="7" a="1"/>
  <c r="CO19" i="7" s="1"/>
  <c r="CQ19" i="7" s="1"/>
  <c r="CO23" i="7" a="1"/>
  <c r="CO23" i="7" s="1"/>
  <c r="CO27" i="7" a="1"/>
  <c r="CO27" i="7" s="1"/>
  <c r="CO31" i="7" a="1"/>
  <c r="CO31" i="7" s="1"/>
  <c r="CO35" i="7" a="1"/>
  <c r="CO35" i="7" s="1"/>
  <c r="CQ35" i="7" s="1"/>
  <c r="CO39" i="7" a="1"/>
  <c r="CO39" i="7" s="1"/>
  <c r="CO43" i="7" a="1"/>
  <c r="CO43" i="7" s="1"/>
  <c r="CO47" i="7" a="1"/>
  <c r="CO47" i="7" s="1"/>
  <c r="CO51" i="7" a="1"/>
  <c r="CO51" i="7" s="1"/>
  <c r="CQ51" i="7" s="1"/>
  <c r="CO55" i="7" a="1"/>
  <c r="CO55" i="7" s="1"/>
  <c r="CO2" i="7" a="1"/>
  <c r="CO2" i="7" s="1"/>
  <c r="CO3" i="7" a="1"/>
  <c r="CO3" i="7" s="1"/>
  <c r="D69" i="13" a="1"/>
  <c r="D69" i="13" s="1"/>
  <c r="D65" i="13" a="1"/>
  <c r="D65" i="13" s="1"/>
  <c r="D61" i="13" a="1"/>
  <c r="D61" i="13" s="1"/>
  <c r="D57" i="13" a="1"/>
  <c r="D57" i="13" s="1"/>
  <c r="D53" i="13" a="1"/>
  <c r="D53" i="13" s="1"/>
  <c r="D49" i="13" a="1"/>
  <c r="D49" i="13" s="1"/>
  <c r="D45" i="13" a="1"/>
  <c r="D45" i="13" s="1"/>
  <c r="D41" i="13" a="1"/>
  <c r="D41" i="13" s="1"/>
  <c r="D37" i="13" a="1"/>
  <c r="D37" i="13" s="1"/>
  <c r="D33" i="13" a="1"/>
  <c r="D33" i="13" s="1"/>
  <c r="D29" i="13" a="1"/>
  <c r="D29" i="13" s="1"/>
  <c r="D25" i="13" a="1"/>
  <c r="D25" i="13" s="1"/>
  <c r="D21" i="13" a="1"/>
  <c r="D21" i="13" s="1"/>
  <c r="D17" i="13" a="1"/>
  <c r="D17" i="13" s="1"/>
  <c r="D13" i="13" a="1"/>
  <c r="D13" i="13" s="1"/>
  <c r="D9" i="13" a="1"/>
  <c r="D9" i="13" s="1"/>
  <c r="D5" i="13" a="1"/>
  <c r="D5" i="13" s="1"/>
  <c r="D1" i="13" a="1"/>
  <c r="D1" i="13" s="1"/>
  <c r="E1" i="13" s="1" a="1"/>
  <c r="E1" i="13" s="1"/>
  <c r="D70" i="13" a="1"/>
  <c r="D70" i="13" s="1"/>
  <c r="D66" i="13" a="1"/>
  <c r="D66" i="13" s="1"/>
  <c r="D62" i="13" a="1"/>
  <c r="D62" i="13" s="1"/>
  <c r="D58" i="13" a="1"/>
  <c r="D58" i="13" s="1"/>
  <c r="D54" i="13" a="1"/>
  <c r="D54" i="13" s="1"/>
  <c r="D50" i="13" a="1"/>
  <c r="D50" i="13" s="1"/>
  <c r="D46" i="13" a="1"/>
  <c r="D46" i="13" s="1"/>
  <c r="D42" i="13" a="1"/>
  <c r="D42" i="13" s="1"/>
  <c r="D38" i="13" a="1"/>
  <c r="D38" i="13" s="1"/>
  <c r="D34" i="13" a="1"/>
  <c r="D34" i="13" s="1"/>
  <c r="D30" i="13" a="1"/>
  <c r="D30" i="13" s="1"/>
  <c r="D26" i="13" a="1"/>
  <c r="D26" i="13" s="1"/>
  <c r="D22" i="13" a="1"/>
  <c r="D22" i="13" s="1"/>
  <c r="D18" i="13" a="1"/>
  <c r="D18" i="13" s="1"/>
  <c r="D14" i="13" a="1"/>
  <c r="D14" i="13" s="1"/>
  <c r="D10" i="13" a="1"/>
  <c r="D10" i="13" s="1"/>
  <c r="D6" i="13" a="1"/>
  <c r="D6" i="13" s="1"/>
  <c r="D2" i="13" a="1"/>
  <c r="D2" i="13" s="1"/>
  <c r="D71" i="13" a="1"/>
  <c r="D71" i="13" s="1"/>
  <c r="D67" i="13" a="1"/>
  <c r="D67" i="13" s="1"/>
  <c r="D63" i="13" a="1"/>
  <c r="D63" i="13" s="1"/>
  <c r="D59" i="13" a="1"/>
  <c r="D59" i="13" s="1"/>
  <c r="D55" i="13" a="1"/>
  <c r="D55" i="13" s="1"/>
  <c r="D51" i="13" a="1"/>
  <c r="D51" i="13" s="1"/>
  <c r="D47" i="13" a="1"/>
  <c r="D47" i="13" s="1"/>
  <c r="D43" i="13" a="1"/>
  <c r="D43" i="13" s="1"/>
  <c r="D39" i="13" a="1"/>
  <c r="D39" i="13" s="1"/>
  <c r="D35" i="13" a="1"/>
  <c r="D35" i="13" s="1"/>
  <c r="D31" i="13" a="1"/>
  <c r="D31" i="13" s="1"/>
  <c r="D27" i="13" a="1"/>
  <c r="D27" i="13" s="1"/>
  <c r="D23" i="13" a="1"/>
  <c r="D23" i="13" s="1"/>
  <c r="D19" i="13" a="1"/>
  <c r="D19" i="13" s="1"/>
  <c r="D15" i="13" a="1"/>
  <c r="D15" i="13" s="1"/>
  <c r="D11" i="13" a="1"/>
  <c r="D11" i="13" s="1"/>
  <c r="D7" i="13" a="1"/>
  <c r="D7" i="13" s="1"/>
  <c r="D3" i="13" a="1"/>
  <c r="D3" i="13" s="1"/>
  <c r="D56" i="13" a="1"/>
  <c r="D56" i="13" s="1"/>
  <c r="D40" i="13" a="1"/>
  <c r="D40" i="13" s="1"/>
  <c r="D24" i="13" a="1"/>
  <c r="D24" i="13" s="1"/>
  <c r="D8" i="13" a="1"/>
  <c r="D8" i="13" s="1"/>
  <c r="D60" i="13" a="1"/>
  <c r="D60" i="13" s="1"/>
  <c r="D44" i="13" a="1"/>
  <c r="D44" i="13" s="1"/>
  <c r="D28" i="13" a="1"/>
  <c r="D28" i="13" s="1"/>
  <c r="D12" i="13" a="1"/>
  <c r="D12" i="13" s="1"/>
  <c r="D64" i="13" a="1"/>
  <c r="D64" i="13" s="1"/>
  <c r="D48" i="13" a="1"/>
  <c r="D48" i="13" s="1"/>
  <c r="D32" i="13" a="1"/>
  <c r="D32" i="13" s="1"/>
  <c r="D16" i="13" a="1"/>
  <c r="D16" i="13" s="1"/>
  <c r="D68" i="13" a="1"/>
  <c r="D68" i="13" s="1"/>
  <c r="D52" i="13" a="1"/>
  <c r="D52" i="13" s="1"/>
  <c r="D36" i="13" a="1"/>
  <c r="D36" i="13" s="1"/>
  <c r="D20" i="13" a="1"/>
  <c r="D20" i="13" s="1"/>
  <c r="D4" i="13" a="1"/>
  <c r="D4" i="13" s="1"/>
  <c r="DV36" i="12"/>
  <c r="DV1" i="12"/>
  <c r="DJ5" i="7" a="1"/>
  <c r="DJ5" i="7" s="1"/>
  <c r="DJ9" i="7" a="1"/>
  <c r="DJ9" i="7" s="1"/>
  <c r="DJ13" i="7" a="1"/>
  <c r="DJ13" i="7" s="1"/>
  <c r="DJ17" i="7" a="1"/>
  <c r="DJ17" i="7" s="1"/>
  <c r="DJ21" i="7" a="1"/>
  <c r="DJ21" i="7" s="1"/>
  <c r="DJ25" i="7" a="1"/>
  <c r="DJ25" i="7" s="1"/>
  <c r="DJ29" i="7" a="1"/>
  <c r="DJ29" i="7" s="1"/>
  <c r="DJ33" i="7" a="1"/>
  <c r="DJ33" i="7" s="1"/>
  <c r="DJ37" i="7" a="1"/>
  <c r="DJ37" i="7" s="1"/>
  <c r="DJ41" i="7" a="1"/>
  <c r="DJ41" i="7" s="1"/>
  <c r="DJ45" i="7" a="1"/>
  <c r="DJ45" i="7" s="1"/>
  <c r="DJ49" i="7" a="1"/>
  <c r="DJ49" i="7" s="1"/>
  <c r="DJ53" i="7" a="1"/>
  <c r="DJ53" i="7" s="1"/>
  <c r="DJ3" i="7" a="1"/>
  <c r="DJ3" i="7" s="1"/>
  <c r="DJ7" i="7" a="1"/>
  <c r="DJ7" i="7" s="1"/>
  <c r="DJ11" i="7" a="1"/>
  <c r="DJ11" i="7" s="1"/>
  <c r="DJ15" i="7" a="1"/>
  <c r="DJ15" i="7" s="1"/>
  <c r="DJ19" i="7" a="1"/>
  <c r="DJ19" i="7" s="1"/>
  <c r="DJ23" i="7" a="1"/>
  <c r="DJ23" i="7" s="1"/>
  <c r="DJ27" i="7" a="1"/>
  <c r="DJ27" i="7" s="1"/>
  <c r="DJ31" i="7" a="1"/>
  <c r="DJ31" i="7" s="1"/>
  <c r="DJ35" i="7" a="1"/>
  <c r="DJ35" i="7" s="1"/>
  <c r="DJ39" i="7" a="1"/>
  <c r="DJ39" i="7" s="1"/>
  <c r="DJ43" i="7" a="1"/>
  <c r="DJ43" i="7" s="1"/>
  <c r="DJ47" i="7" a="1"/>
  <c r="DJ47" i="7" s="1"/>
  <c r="DJ51" i="7" a="1"/>
  <c r="DJ51" i="7" s="1"/>
  <c r="DJ55" i="7" a="1"/>
  <c r="DJ55" i="7" s="1"/>
  <c r="DJ2" i="7" a="1"/>
  <c r="DJ2" i="7" s="1"/>
  <c r="DJ6" i="7" a="1"/>
  <c r="DJ6" i="7" s="1"/>
  <c r="DJ10" i="7" a="1"/>
  <c r="DJ10" i="7" s="1"/>
  <c r="DJ14" i="7" a="1"/>
  <c r="DJ14" i="7" s="1"/>
  <c r="DJ18" i="7" a="1"/>
  <c r="DJ18" i="7" s="1"/>
  <c r="DJ22" i="7" a="1"/>
  <c r="DJ22" i="7" s="1"/>
  <c r="DJ26" i="7" a="1"/>
  <c r="DJ26" i="7" s="1"/>
  <c r="DJ30" i="7" a="1"/>
  <c r="DJ30" i="7" s="1"/>
  <c r="DJ34" i="7" a="1"/>
  <c r="DJ34" i="7" s="1"/>
  <c r="DJ38" i="7" a="1"/>
  <c r="DJ38" i="7" s="1"/>
  <c r="DJ42" i="7" a="1"/>
  <c r="DJ42" i="7" s="1"/>
  <c r="DJ46" i="7" a="1"/>
  <c r="DJ46" i="7" s="1"/>
  <c r="DJ50" i="7" a="1"/>
  <c r="DJ50" i="7" s="1"/>
  <c r="DJ54" i="7" a="1"/>
  <c r="DJ54" i="7" s="1"/>
  <c r="DJ12" i="7" a="1"/>
  <c r="DJ12" i="7" s="1"/>
  <c r="DJ28" i="7" a="1"/>
  <c r="DJ28" i="7" s="1"/>
  <c r="DJ44" i="7" a="1"/>
  <c r="DJ44" i="7" s="1"/>
  <c r="DJ8" i="7" a="1"/>
  <c r="DJ8" i="7" s="1"/>
  <c r="DJ24" i="7" a="1"/>
  <c r="DJ24" i="7" s="1"/>
  <c r="DJ40" i="7" a="1"/>
  <c r="DJ40" i="7" s="1"/>
  <c r="DJ4" i="7" a="1"/>
  <c r="DJ4" i="7" s="1"/>
  <c r="DJ20" i="7" a="1"/>
  <c r="DJ20" i="7" s="1"/>
  <c r="DJ36" i="7" a="1"/>
  <c r="DJ36" i="7" s="1"/>
  <c r="DJ52" i="7" a="1"/>
  <c r="DJ52" i="7" s="1"/>
  <c r="DJ16" i="7" a="1"/>
  <c r="DJ16" i="7" s="1"/>
  <c r="DJ32" i="7" a="1"/>
  <c r="DJ32" i="7" s="1"/>
  <c r="DJ48" i="7" a="1"/>
  <c r="DJ48" i="7" s="1"/>
  <c r="BP45" i="9" a="1"/>
  <c r="BP45" i="9" s="1"/>
  <c r="BP2" i="9" a="1"/>
  <c r="BP2" i="9" s="1"/>
  <c r="BP22" i="9" a="1"/>
  <c r="BP22" i="9" s="1"/>
  <c r="BP38" i="9" a="1"/>
  <c r="BP38" i="9" s="1"/>
  <c r="BP3" i="9" a="1"/>
  <c r="BP3" i="9" s="1"/>
  <c r="BP19" i="9" a="1"/>
  <c r="BP19" i="9" s="1"/>
  <c r="BP35" i="9" a="1"/>
  <c r="BP35" i="9" s="1"/>
  <c r="BP4" i="9" a="1"/>
  <c r="BP4" i="9" s="1"/>
  <c r="BP20" i="9" a="1"/>
  <c r="BP20" i="9" s="1"/>
  <c r="BP36" i="9" a="1"/>
  <c r="BP36" i="9" s="1"/>
  <c r="BP5" i="9" a="1"/>
  <c r="BP5" i="9" s="1"/>
  <c r="BP21" i="9" a="1"/>
  <c r="BP21" i="9" s="1"/>
  <c r="BP37" i="9" a="1"/>
  <c r="BP37" i="9" s="1"/>
  <c r="BP18" i="9" a="1"/>
  <c r="BP18" i="9" s="1"/>
  <c r="BP34" i="9" a="1"/>
  <c r="BP34" i="9" s="1"/>
  <c r="BP10" i="9" a="1"/>
  <c r="BP10" i="9" s="1"/>
  <c r="BP15" i="9" a="1"/>
  <c r="BP15" i="9" s="1"/>
  <c r="BP31" i="9" a="1"/>
  <c r="BP31" i="9" s="1"/>
  <c r="BP47" i="9" a="1"/>
  <c r="BP47" i="9" s="1"/>
  <c r="BP16" i="9" a="1"/>
  <c r="BP16" i="9" s="1"/>
  <c r="BP32" i="9" a="1"/>
  <c r="BP32" i="9" s="1"/>
  <c r="BP48" i="9" a="1"/>
  <c r="BP48" i="9" s="1"/>
  <c r="BP17" i="9" a="1"/>
  <c r="BP17" i="9" s="1"/>
  <c r="BP33" i="9" a="1"/>
  <c r="BP33" i="9" s="1"/>
  <c r="BP14" i="9" a="1"/>
  <c r="BP14" i="9" s="1"/>
  <c r="BP30" i="9" a="1"/>
  <c r="BP30" i="9" s="1"/>
  <c r="BP46" i="9" a="1"/>
  <c r="BP46" i="9" s="1"/>
  <c r="BP11" i="9" a="1"/>
  <c r="BP11" i="9" s="1"/>
  <c r="BP27" i="9" a="1"/>
  <c r="BP27" i="9" s="1"/>
  <c r="BP43" i="9" a="1"/>
  <c r="BP43" i="9" s="1"/>
  <c r="BP12" i="9" a="1"/>
  <c r="BP12" i="9" s="1"/>
  <c r="BP28" i="9" a="1"/>
  <c r="BP28" i="9" s="1"/>
  <c r="BP44" i="9" a="1"/>
  <c r="BP44" i="9" s="1"/>
  <c r="BP13" i="9" a="1"/>
  <c r="BP13" i="9" s="1"/>
  <c r="BP29" i="9" a="1"/>
  <c r="BP29" i="9" s="1"/>
  <c r="BP1" i="9" a="1"/>
  <c r="BP1" i="9" s="1"/>
  <c r="BR6" i="9" s="1"/>
  <c r="BP23" i="9" a="1"/>
  <c r="BP23" i="9" s="1"/>
  <c r="BP40" i="9" a="1"/>
  <c r="BP40" i="9" s="1"/>
  <c r="BP7" i="9" a="1"/>
  <c r="BP7" i="9" s="1"/>
  <c r="BP24" i="9" a="1"/>
  <c r="BP24" i="9" s="1"/>
  <c r="BR24" i="9" s="1"/>
  <c r="BP41" i="9" a="1"/>
  <c r="BP41" i="9" s="1"/>
  <c r="BP42" i="9" a="1"/>
  <c r="BP42" i="9" s="1"/>
  <c r="BP8" i="9" a="1"/>
  <c r="BP8" i="9" s="1"/>
  <c r="BP25" i="9" a="1"/>
  <c r="BP25" i="9" s="1"/>
  <c r="BR25" i="9" s="1"/>
  <c r="BP26" i="9" a="1"/>
  <c r="BP26" i="9" s="1"/>
  <c r="BP39" i="9" a="1"/>
  <c r="BP39" i="9" s="1"/>
  <c r="BP9" i="9" a="1"/>
  <c r="BP9" i="9" s="1"/>
  <c r="BQ1" i="9" a="1"/>
  <c r="BQ1" i="9" s="1"/>
  <c r="DD13" i="12" a="1"/>
  <c r="DD13" i="12" s="1"/>
  <c r="DD29" i="12" a="1"/>
  <c r="DD29" i="12" s="1"/>
  <c r="DD2" i="12" a="1"/>
  <c r="DD2" i="12" s="1"/>
  <c r="DD18" i="12" a="1"/>
  <c r="DD18" i="12" s="1"/>
  <c r="DD34" i="12" a="1"/>
  <c r="DD34" i="12" s="1"/>
  <c r="DD11" i="12" a="1"/>
  <c r="DD11" i="12" s="1"/>
  <c r="DD27" i="12" a="1"/>
  <c r="DD27" i="12" s="1"/>
  <c r="DD4" i="12" a="1"/>
  <c r="DD4" i="12" s="1"/>
  <c r="DD20" i="12" a="1"/>
  <c r="DD20" i="12" s="1"/>
  <c r="DD9" i="12" a="1"/>
  <c r="DD9" i="12" s="1"/>
  <c r="DD25" i="12" a="1"/>
  <c r="DD25" i="12" s="1"/>
  <c r="DD1" i="12" a="1"/>
  <c r="DD1" i="12" s="1"/>
  <c r="DF1" i="12" s="1"/>
  <c r="DD14" i="12" a="1"/>
  <c r="DD14" i="12" s="1"/>
  <c r="DD30" i="12" a="1"/>
  <c r="DD30" i="12" s="1"/>
  <c r="DD7" i="12" a="1"/>
  <c r="DD7" i="12" s="1"/>
  <c r="DD23" i="12" a="1"/>
  <c r="DD23" i="12" s="1"/>
  <c r="DF23" i="12" s="1"/>
  <c r="DD39" i="12" a="1"/>
  <c r="DD39" i="12" s="1"/>
  <c r="DF39" i="12" s="1"/>
  <c r="DD16" i="12" a="1"/>
  <c r="DD16" i="12" s="1"/>
  <c r="DD32" i="12" a="1"/>
  <c r="DD32" i="12" s="1"/>
  <c r="DD5" i="12" a="1"/>
  <c r="DD5" i="12" s="1"/>
  <c r="DF5" i="12" s="1"/>
  <c r="DD21" i="12" a="1"/>
  <c r="DD21" i="12" s="1"/>
  <c r="DD37" i="12" a="1"/>
  <c r="DD37" i="12" s="1"/>
  <c r="DF37" i="12" s="1"/>
  <c r="DD10" i="12" a="1"/>
  <c r="DD10" i="12" s="1"/>
  <c r="DD26" i="12" a="1"/>
  <c r="DD26" i="12" s="1"/>
  <c r="DF26" i="12" s="1"/>
  <c r="DD3" i="12" a="1"/>
  <c r="DD3" i="12" s="1"/>
  <c r="DD19" i="12" a="1"/>
  <c r="DD19" i="12" s="1"/>
  <c r="DD35" i="12" a="1"/>
  <c r="DD35" i="12" s="1"/>
  <c r="DD12" i="12" a="1"/>
  <c r="DD12" i="12" s="1"/>
  <c r="DF12" i="12" s="1"/>
  <c r="DD28" i="12" a="1"/>
  <c r="DD28" i="12" s="1"/>
  <c r="DD17" i="12" a="1"/>
  <c r="DD17" i="12" s="1"/>
  <c r="DD33" i="12" a="1"/>
  <c r="DD33" i="12" s="1"/>
  <c r="DD6" i="12" a="1"/>
  <c r="DD6" i="12" s="1"/>
  <c r="DF6" i="12" s="1"/>
  <c r="DD22" i="12" a="1"/>
  <c r="DD22" i="12" s="1"/>
  <c r="DD38" i="12" a="1"/>
  <c r="DD38" i="12" s="1"/>
  <c r="DF38" i="12" s="1"/>
  <c r="DD15" i="12" a="1"/>
  <c r="DD15" i="12" s="1"/>
  <c r="DD31" i="12" a="1"/>
  <c r="DD31" i="12" s="1"/>
  <c r="DF31" i="12" s="1"/>
  <c r="DD8" i="12" a="1"/>
  <c r="DD8" i="12" s="1"/>
  <c r="DD24" i="12" a="1"/>
  <c r="DD24" i="12" s="1"/>
  <c r="FG3" i="7" a="1"/>
  <c r="FG3" i="7" s="1"/>
  <c r="FG7" i="7" a="1"/>
  <c r="FG7" i="7" s="1"/>
  <c r="FG11" i="7" a="1"/>
  <c r="FG11" i="7" s="1"/>
  <c r="FG15" i="7" a="1"/>
  <c r="FG15" i="7" s="1"/>
  <c r="FG19" i="7" a="1"/>
  <c r="FG19" i="7" s="1"/>
  <c r="FG23" i="7" a="1"/>
  <c r="FG23" i="7" s="1"/>
  <c r="FG5" i="7" a="1"/>
  <c r="FG5" i="7" s="1"/>
  <c r="FG9" i="7" a="1"/>
  <c r="FG9" i="7" s="1"/>
  <c r="FG13" i="7" a="1"/>
  <c r="FG13" i="7" s="1"/>
  <c r="FG17" i="7" a="1"/>
  <c r="FG17" i="7" s="1"/>
  <c r="FG21" i="7" a="1"/>
  <c r="FG21" i="7" s="1"/>
  <c r="FG4" i="7" a="1"/>
  <c r="FG4" i="7" s="1"/>
  <c r="FG2" i="7" a="1"/>
  <c r="FG2" i="7" s="1"/>
  <c r="FG12" i="7" a="1"/>
  <c r="FG12" i="7" s="1"/>
  <c r="FG20" i="7" a="1"/>
  <c r="FG20" i="7" s="1"/>
  <c r="FG26" i="7" a="1"/>
  <c r="FG26" i="7" s="1"/>
  <c r="FG30" i="7" a="1"/>
  <c r="FG30" i="7" s="1"/>
  <c r="FG34" i="7" a="1"/>
  <c r="FG34" i="7" s="1"/>
  <c r="FG38" i="7" a="1"/>
  <c r="FG38" i="7" s="1"/>
  <c r="FG42" i="7" a="1"/>
  <c r="FG42" i="7" s="1"/>
  <c r="FG46" i="7" a="1"/>
  <c r="FG46" i="7" s="1"/>
  <c r="FG50" i="7" a="1"/>
  <c r="FG50" i="7" s="1"/>
  <c r="FG54" i="7" a="1"/>
  <c r="FG54" i="7" s="1"/>
  <c r="FG10" i="7" a="1"/>
  <c r="FG10" i="7" s="1"/>
  <c r="FG18" i="7" a="1"/>
  <c r="FG18" i="7" s="1"/>
  <c r="FG25" i="7" a="1"/>
  <c r="FG25" i="7" s="1"/>
  <c r="FG29" i="7" a="1"/>
  <c r="FG29" i="7" s="1"/>
  <c r="FG33" i="7" a="1"/>
  <c r="FG33" i="7" s="1"/>
  <c r="FG37" i="7" a="1"/>
  <c r="FG37" i="7" s="1"/>
  <c r="FG41" i="7" a="1"/>
  <c r="FG41" i="7" s="1"/>
  <c r="FG45" i="7" a="1"/>
  <c r="FG45" i="7" s="1"/>
  <c r="FG49" i="7" a="1"/>
  <c r="FG49" i="7" s="1"/>
  <c r="FG53" i="7" a="1"/>
  <c r="FG53" i="7" s="1"/>
  <c r="FG8" i="7" a="1"/>
  <c r="FG8" i="7" s="1"/>
  <c r="FG16" i="7" a="1"/>
  <c r="FG16" i="7" s="1"/>
  <c r="FG24" i="7" a="1"/>
  <c r="FG24" i="7" s="1"/>
  <c r="FG28" i="7" a="1"/>
  <c r="FG28" i="7" s="1"/>
  <c r="FG32" i="7" a="1"/>
  <c r="FG32" i="7" s="1"/>
  <c r="FG36" i="7" a="1"/>
  <c r="FG36" i="7" s="1"/>
  <c r="FG40" i="7" a="1"/>
  <c r="FG40" i="7" s="1"/>
  <c r="FG44" i="7" a="1"/>
  <c r="FG44" i="7" s="1"/>
  <c r="FG48" i="7" a="1"/>
  <c r="FG48" i="7" s="1"/>
  <c r="FG52" i="7" a="1"/>
  <c r="FG52" i="7" s="1"/>
  <c r="FG6" i="7" a="1"/>
  <c r="FG6" i="7" s="1"/>
  <c r="FG14" i="7" a="1"/>
  <c r="FG14" i="7" s="1"/>
  <c r="FG22" i="7" a="1"/>
  <c r="FG22" i="7" s="1"/>
  <c r="FG27" i="7" a="1"/>
  <c r="FG27" i="7" s="1"/>
  <c r="FG31" i="7" a="1"/>
  <c r="FG31" i="7" s="1"/>
  <c r="FG35" i="7" a="1"/>
  <c r="FG35" i="7" s="1"/>
  <c r="FG39" i="7" a="1"/>
  <c r="FG39" i="7" s="1"/>
  <c r="FG43" i="7" a="1"/>
  <c r="FG43" i="7" s="1"/>
  <c r="FG47" i="7" a="1"/>
  <c r="FG47" i="7" s="1"/>
  <c r="FG51" i="7" a="1"/>
  <c r="FG51" i="7" s="1"/>
  <c r="FG55" i="7" a="1"/>
  <c r="FG55" i="7" s="1"/>
  <c r="CV5" i="12" a="1"/>
  <c r="CV5" i="12" s="1"/>
  <c r="CV21" i="12" a="1"/>
  <c r="CV21" i="12" s="1"/>
  <c r="CV37" i="12" a="1"/>
  <c r="CV37" i="12" s="1"/>
  <c r="CV10" i="12" a="1"/>
  <c r="CV10" i="12" s="1"/>
  <c r="CV26" i="12" a="1"/>
  <c r="CV26" i="12" s="1"/>
  <c r="CV3" i="12" a="1"/>
  <c r="CV3" i="12" s="1"/>
  <c r="CV19" i="12" a="1"/>
  <c r="CV19" i="12" s="1"/>
  <c r="CV35" i="12" a="1"/>
  <c r="CV35" i="12" s="1"/>
  <c r="CV12" i="12" a="1"/>
  <c r="CV12" i="12" s="1"/>
  <c r="CV28" i="12" a="1"/>
  <c r="CV28" i="12" s="1"/>
  <c r="CV17" i="12" a="1"/>
  <c r="CV17" i="12" s="1"/>
  <c r="CV33" i="12" a="1"/>
  <c r="CV33" i="12" s="1"/>
  <c r="CV6" i="12" a="1"/>
  <c r="CV6" i="12" s="1"/>
  <c r="CV22" i="12" a="1"/>
  <c r="CV22" i="12" s="1"/>
  <c r="CV38" i="12" a="1"/>
  <c r="CV38" i="12" s="1"/>
  <c r="CV15" i="12" a="1"/>
  <c r="CV15" i="12" s="1"/>
  <c r="CV31" i="12" a="1"/>
  <c r="CV31" i="12" s="1"/>
  <c r="CV8" i="12" a="1"/>
  <c r="CV8" i="12" s="1"/>
  <c r="CV24" i="12" a="1"/>
  <c r="CV24" i="12" s="1"/>
  <c r="CV13" i="12" a="1"/>
  <c r="CV13" i="12" s="1"/>
  <c r="CV29" i="12" a="1"/>
  <c r="CV29" i="12" s="1"/>
  <c r="CV2" i="12" a="1"/>
  <c r="CV2" i="12" s="1"/>
  <c r="CV18" i="12" a="1"/>
  <c r="CV18" i="12" s="1"/>
  <c r="CV34" i="12" a="1"/>
  <c r="CV34" i="12" s="1"/>
  <c r="CV11" i="12" a="1"/>
  <c r="CV11" i="12" s="1"/>
  <c r="CV27" i="12" a="1"/>
  <c r="CV27" i="12" s="1"/>
  <c r="CV4" i="12" a="1"/>
  <c r="CV4" i="12" s="1"/>
  <c r="CV20" i="12" a="1"/>
  <c r="CV20" i="12" s="1"/>
  <c r="CV9" i="12" a="1"/>
  <c r="CV9" i="12" s="1"/>
  <c r="CV25" i="12" a="1"/>
  <c r="CV25" i="12" s="1"/>
  <c r="CV1" i="12" a="1"/>
  <c r="CV1" i="12" s="1"/>
  <c r="CV14" i="12" a="1"/>
  <c r="CV14" i="12" s="1"/>
  <c r="CV30" i="12" a="1"/>
  <c r="CV30" i="12" s="1"/>
  <c r="CV7" i="12" a="1"/>
  <c r="CV7" i="12" s="1"/>
  <c r="CV23" i="12" a="1"/>
  <c r="CV23" i="12" s="1"/>
  <c r="CX23" i="12" s="1"/>
  <c r="CV39" i="12" a="1"/>
  <c r="CV39" i="12" s="1"/>
  <c r="CX39" i="12" s="1"/>
  <c r="CV16" i="12" a="1"/>
  <c r="CV16" i="12" s="1"/>
  <c r="CV32" i="12" a="1"/>
  <c r="CV32" i="12" s="1"/>
  <c r="D58" i="11" a="1"/>
  <c r="D58" i="11" s="1"/>
  <c r="D54" i="11" a="1"/>
  <c r="D54" i="11" s="1"/>
  <c r="D50" i="11" a="1"/>
  <c r="D50" i="11" s="1"/>
  <c r="D46" i="11" a="1"/>
  <c r="D46" i="11" s="1"/>
  <c r="D42" i="11" a="1"/>
  <c r="D42" i="11" s="1"/>
  <c r="D38" i="11" a="1"/>
  <c r="D38" i="11" s="1"/>
  <c r="D34" i="11" a="1"/>
  <c r="D34" i="11" s="1"/>
  <c r="D30" i="11" a="1"/>
  <c r="D30" i="11" s="1"/>
  <c r="D26" i="11" a="1"/>
  <c r="D26" i="11" s="1"/>
  <c r="D22" i="11" a="1"/>
  <c r="D22" i="11" s="1"/>
  <c r="D18" i="11" a="1"/>
  <c r="D18" i="11" s="1"/>
  <c r="D14" i="11" a="1"/>
  <c r="D14" i="11" s="1"/>
  <c r="D10" i="11" a="1"/>
  <c r="D10" i="11" s="1"/>
  <c r="D6" i="11" a="1"/>
  <c r="D6" i="11" s="1"/>
  <c r="D2" i="11" a="1"/>
  <c r="D2" i="11" s="1"/>
  <c r="D56" i="11" a="1"/>
  <c r="D56" i="11" s="1"/>
  <c r="D52" i="11" a="1"/>
  <c r="D52" i="11" s="1"/>
  <c r="D48" i="11" a="1"/>
  <c r="D48" i="11" s="1"/>
  <c r="D44" i="11" a="1"/>
  <c r="D44" i="11" s="1"/>
  <c r="D40" i="11" a="1"/>
  <c r="D40" i="11" s="1"/>
  <c r="D36" i="11" a="1"/>
  <c r="D36" i="11" s="1"/>
  <c r="D32" i="11" a="1"/>
  <c r="D32" i="11" s="1"/>
  <c r="D28" i="11" a="1"/>
  <c r="D28" i="11" s="1"/>
  <c r="D24" i="11" a="1"/>
  <c r="D24" i="11" s="1"/>
  <c r="D20" i="11" a="1"/>
  <c r="D20" i="11" s="1"/>
  <c r="D16" i="11" a="1"/>
  <c r="D16" i="11" s="1"/>
  <c r="D12" i="11" a="1"/>
  <c r="D12" i="11" s="1"/>
  <c r="D8" i="11" a="1"/>
  <c r="D8" i="11" s="1"/>
  <c r="D4" i="11" a="1"/>
  <c r="D4" i="11" s="1"/>
  <c r="D57" i="11" a="1"/>
  <c r="D57" i="11" s="1"/>
  <c r="D53" i="11" a="1"/>
  <c r="D53" i="11" s="1"/>
  <c r="D49" i="11" a="1"/>
  <c r="D49" i="11" s="1"/>
  <c r="D45" i="11" a="1"/>
  <c r="D45" i="11" s="1"/>
  <c r="D41" i="11" a="1"/>
  <c r="D41" i="11" s="1"/>
  <c r="D37" i="11" a="1"/>
  <c r="D37" i="11" s="1"/>
  <c r="D33" i="11" a="1"/>
  <c r="D33" i="11" s="1"/>
  <c r="D29" i="11" a="1"/>
  <c r="D29" i="11" s="1"/>
  <c r="D25" i="11" a="1"/>
  <c r="D25" i="11" s="1"/>
  <c r="D21" i="11" a="1"/>
  <c r="D21" i="11" s="1"/>
  <c r="D17" i="11" a="1"/>
  <c r="D17" i="11" s="1"/>
  <c r="D13" i="11" a="1"/>
  <c r="D13" i="11" s="1"/>
  <c r="D9" i="11" a="1"/>
  <c r="D9" i="11" s="1"/>
  <c r="D5" i="11" a="1"/>
  <c r="D5" i="11" s="1"/>
  <c r="D1" i="11" a="1"/>
  <c r="D1" i="11" s="1"/>
  <c r="E1" i="11" s="1" a="1"/>
  <c r="E1" i="11" s="1"/>
  <c r="D47" i="11" a="1"/>
  <c r="D47" i="11" s="1"/>
  <c r="D31" i="11" a="1"/>
  <c r="D31" i="11" s="1"/>
  <c r="D15" i="11" a="1"/>
  <c r="D15" i="11" s="1"/>
  <c r="D51" i="11" a="1"/>
  <c r="D51" i="11" s="1"/>
  <c r="D35" i="11" a="1"/>
  <c r="D35" i="11" s="1"/>
  <c r="D19" i="11" a="1"/>
  <c r="D19" i="11" s="1"/>
  <c r="D3" i="11" a="1"/>
  <c r="D3" i="11" s="1"/>
  <c r="D55" i="11" a="1"/>
  <c r="D55" i="11" s="1"/>
  <c r="D39" i="11" a="1"/>
  <c r="D39" i="11" s="1"/>
  <c r="D23" i="11" a="1"/>
  <c r="D23" i="11" s="1"/>
  <c r="D7" i="11" a="1"/>
  <c r="D7" i="11" s="1"/>
  <c r="D43" i="11" a="1"/>
  <c r="D43" i="11" s="1"/>
  <c r="D27" i="11" a="1"/>
  <c r="D27" i="11" s="1"/>
  <c r="D11" i="11" a="1"/>
  <c r="D11" i="11" s="1"/>
  <c r="AJ5" i="12" a="1"/>
  <c r="AJ5" i="12" s="1"/>
  <c r="AJ21" i="12" a="1"/>
  <c r="AJ21" i="12" s="1"/>
  <c r="AJ37" i="12" a="1"/>
  <c r="AJ37" i="12" s="1"/>
  <c r="AJ10" i="12" a="1"/>
  <c r="AJ10" i="12" s="1"/>
  <c r="AJ26" i="12" a="1"/>
  <c r="AJ26" i="12" s="1"/>
  <c r="AJ3" i="12" a="1"/>
  <c r="AJ3" i="12" s="1"/>
  <c r="AJ19" i="12" a="1"/>
  <c r="AJ19" i="12" s="1"/>
  <c r="AJ35" i="12" a="1"/>
  <c r="AJ35" i="12" s="1"/>
  <c r="AJ12" i="12" a="1"/>
  <c r="AJ12" i="12" s="1"/>
  <c r="AJ28" i="12" a="1"/>
  <c r="AJ28" i="12" s="1"/>
  <c r="AJ17" i="12" a="1"/>
  <c r="AJ17" i="12" s="1"/>
  <c r="AJ33" i="12" a="1"/>
  <c r="AJ33" i="12" s="1"/>
  <c r="AJ6" i="12" a="1"/>
  <c r="AJ6" i="12" s="1"/>
  <c r="AJ22" i="12" a="1"/>
  <c r="AJ22" i="12" s="1"/>
  <c r="AJ38" i="12" a="1"/>
  <c r="AJ38" i="12" s="1"/>
  <c r="AJ15" i="12" a="1"/>
  <c r="AJ15" i="12" s="1"/>
  <c r="AJ31" i="12" a="1"/>
  <c r="AJ31" i="12" s="1"/>
  <c r="AJ8" i="12" a="1"/>
  <c r="AJ8" i="12" s="1"/>
  <c r="AJ24" i="12" a="1"/>
  <c r="AJ24" i="12" s="1"/>
  <c r="AJ13" i="12" a="1"/>
  <c r="AJ13" i="12" s="1"/>
  <c r="AJ29" i="12" a="1"/>
  <c r="AJ29" i="12" s="1"/>
  <c r="AJ2" i="12" a="1"/>
  <c r="AJ2" i="12" s="1"/>
  <c r="AJ18" i="12" a="1"/>
  <c r="AJ18" i="12" s="1"/>
  <c r="AJ34" i="12" a="1"/>
  <c r="AJ34" i="12" s="1"/>
  <c r="AJ11" i="12" a="1"/>
  <c r="AJ11" i="12" s="1"/>
  <c r="AJ27" i="12" a="1"/>
  <c r="AJ27" i="12" s="1"/>
  <c r="AJ4" i="12" a="1"/>
  <c r="AJ4" i="12" s="1"/>
  <c r="AJ20" i="12" a="1"/>
  <c r="AJ20" i="12" s="1"/>
  <c r="AJ9" i="12" a="1"/>
  <c r="AJ9" i="12" s="1"/>
  <c r="AJ25" i="12" a="1"/>
  <c r="AJ25" i="12" s="1"/>
  <c r="AJ1" i="12" a="1"/>
  <c r="AJ1" i="12" s="1"/>
  <c r="AL1" i="12" s="1"/>
  <c r="AJ14" i="12" a="1"/>
  <c r="AJ14" i="12" s="1"/>
  <c r="AJ30" i="12" a="1"/>
  <c r="AJ30" i="12" s="1"/>
  <c r="AJ7" i="12" a="1"/>
  <c r="AJ7" i="12" s="1"/>
  <c r="AJ23" i="12" a="1"/>
  <c r="AJ23" i="12" s="1"/>
  <c r="AL23" i="12" s="1"/>
  <c r="AJ39" i="12" a="1"/>
  <c r="AJ39" i="12" s="1"/>
  <c r="AJ16" i="12" a="1"/>
  <c r="AJ16" i="12" s="1"/>
  <c r="AJ32" i="12" a="1"/>
  <c r="AJ32" i="12" s="1"/>
  <c r="GC20" i="7" a="1"/>
  <c r="GC20" i="7" s="1"/>
  <c r="GE20" i="7" s="1"/>
  <c r="GD20" i="7"/>
  <c r="GC4" i="7" a="1"/>
  <c r="GC4" i="7" s="1"/>
  <c r="GE4" i="7" s="1"/>
  <c r="GD4" i="7"/>
  <c r="GC42" i="7" a="1"/>
  <c r="GC42" i="7" s="1"/>
  <c r="GE42" i="7" s="1"/>
  <c r="GD42" i="7"/>
  <c r="GC26" i="7" a="1"/>
  <c r="GC26" i="7" s="1"/>
  <c r="GE26" i="7" s="1"/>
  <c r="GD26" i="7"/>
  <c r="GC9" i="7" a="1"/>
  <c r="GC9" i="7" s="1"/>
  <c r="GE9" i="7" s="1"/>
  <c r="GD9" i="7"/>
  <c r="GC47" i="7" a="1"/>
  <c r="GC47" i="7" s="1"/>
  <c r="GE47" i="7" s="1"/>
  <c r="GD47" i="7"/>
  <c r="GC31" i="7" a="1"/>
  <c r="GC31" i="7" s="1"/>
  <c r="GE31" i="7" s="1"/>
  <c r="GD31" i="7"/>
  <c r="GC18" i="7" a="1"/>
  <c r="GC18" i="7" s="1"/>
  <c r="GE18" i="7" s="1"/>
  <c r="GD18" i="7"/>
  <c r="GC2" i="7" a="1"/>
  <c r="GC2" i="7" s="1"/>
  <c r="GE2" i="7" s="1"/>
  <c r="GD2" i="7"/>
  <c r="GC40" i="7" a="1"/>
  <c r="GC40" i="7" s="1"/>
  <c r="GE40" i="7" s="1"/>
  <c r="GD40" i="7"/>
  <c r="GC24" i="7" a="1"/>
  <c r="GC24" i="7" s="1"/>
  <c r="GE24" i="7" s="1"/>
  <c r="GD24" i="7"/>
  <c r="GC7" i="7" a="1"/>
  <c r="GC7" i="7" s="1"/>
  <c r="GE7" i="7" s="1"/>
  <c r="GD7" i="7"/>
  <c r="GC45" i="7" a="1"/>
  <c r="GC45" i="7" s="1"/>
  <c r="GE45" i="7" s="1"/>
  <c r="GD45" i="7"/>
  <c r="GC29" i="7" a="1"/>
  <c r="GC29" i="7" s="1"/>
  <c r="GE29" i="7" s="1"/>
  <c r="GD29" i="7"/>
  <c r="GC1" i="7" a="1"/>
  <c r="GC1" i="7" s="1"/>
  <c r="GE1" i="7" s="1"/>
  <c r="GD1" i="7"/>
  <c r="GB172" i="7"/>
  <c r="BX17" i="13" a="1"/>
  <c r="BX17" i="13" s="1"/>
  <c r="BX33" i="13" a="1"/>
  <c r="BX33" i="13" s="1"/>
  <c r="BX49" i="13" a="1"/>
  <c r="BX49" i="13" s="1"/>
  <c r="BX65" i="13" a="1"/>
  <c r="BX65" i="13" s="1"/>
  <c r="BX10" i="13" a="1"/>
  <c r="BX10" i="13" s="1"/>
  <c r="BX26" i="13" a="1"/>
  <c r="BX26" i="13" s="1"/>
  <c r="BX42" i="13" a="1"/>
  <c r="BX42" i="13" s="1"/>
  <c r="BX58" i="13" a="1"/>
  <c r="BX58" i="13" s="1"/>
  <c r="BX3" i="13" a="1"/>
  <c r="BX3" i="13" s="1"/>
  <c r="BX19" i="13" a="1"/>
  <c r="BX19" i="13" s="1"/>
  <c r="BX35" i="13" a="1"/>
  <c r="BX35" i="13" s="1"/>
  <c r="BX51" i="13" a="1"/>
  <c r="BX51" i="13" s="1"/>
  <c r="BX67" i="13" a="1"/>
  <c r="BX67" i="13" s="1"/>
  <c r="BX12" i="13" a="1"/>
  <c r="BX12" i="13" s="1"/>
  <c r="BX28" i="13" a="1"/>
  <c r="BX28" i="13" s="1"/>
  <c r="BX44" i="13" a="1"/>
  <c r="BX44" i="13" s="1"/>
  <c r="BX60" i="13" a="1"/>
  <c r="BX60" i="13" s="1"/>
  <c r="BX1" i="13" a="1"/>
  <c r="BX1" i="13" s="1"/>
  <c r="BZ1" i="13" s="1"/>
  <c r="BX13" i="13" a="1"/>
  <c r="BX13" i="13" s="1"/>
  <c r="BX29" i="13" a="1"/>
  <c r="BX29" i="13" s="1"/>
  <c r="BX45" i="13" a="1"/>
  <c r="BX45" i="13" s="1"/>
  <c r="BX61" i="13" a="1"/>
  <c r="BX61" i="13" s="1"/>
  <c r="BZ61" i="13" s="1"/>
  <c r="BX6" i="13" a="1"/>
  <c r="BX6" i="13" s="1"/>
  <c r="BX22" i="13" a="1"/>
  <c r="BX22" i="13" s="1"/>
  <c r="BX38" i="13" a="1"/>
  <c r="BX38" i="13" s="1"/>
  <c r="BX54" i="13" a="1"/>
  <c r="BX54" i="13" s="1"/>
  <c r="BZ54" i="13" s="1"/>
  <c r="BX70" i="13" a="1"/>
  <c r="BX70" i="13" s="1"/>
  <c r="BX15" i="13" a="1"/>
  <c r="BX15" i="13" s="1"/>
  <c r="BX31" i="13" a="1"/>
  <c r="BX31" i="13" s="1"/>
  <c r="BX47" i="13" a="1"/>
  <c r="BX47" i="13" s="1"/>
  <c r="BZ47" i="13" s="1"/>
  <c r="BX63" i="13" a="1"/>
  <c r="BX63" i="13" s="1"/>
  <c r="BX8" i="13" a="1"/>
  <c r="BX8" i="13" s="1"/>
  <c r="BX24" i="13" a="1"/>
  <c r="BX24" i="13" s="1"/>
  <c r="BX40" i="13" a="1"/>
  <c r="BX40" i="13" s="1"/>
  <c r="BZ40" i="13" s="1"/>
  <c r="BX56" i="13" a="1"/>
  <c r="BX56" i="13" s="1"/>
  <c r="BX9" i="13" a="1"/>
  <c r="BX9" i="13" s="1"/>
  <c r="BX25" i="13" a="1"/>
  <c r="BX25" i="13" s="1"/>
  <c r="BX41" i="13" a="1"/>
  <c r="BX41" i="13" s="1"/>
  <c r="BZ41" i="13" s="1"/>
  <c r="BX57" i="13" a="1"/>
  <c r="BX57" i="13" s="1"/>
  <c r="BX2" i="13" a="1"/>
  <c r="BX2" i="13" s="1"/>
  <c r="BX18" i="13" a="1"/>
  <c r="BX18" i="13" s="1"/>
  <c r="BX34" i="13" a="1"/>
  <c r="BX34" i="13" s="1"/>
  <c r="BZ34" i="13" s="1"/>
  <c r="BX50" i="13" a="1"/>
  <c r="BX50" i="13" s="1"/>
  <c r="BX66" i="13" a="1"/>
  <c r="BX66" i="13" s="1"/>
  <c r="BX11" i="13" a="1"/>
  <c r="BX11" i="13" s="1"/>
  <c r="BX27" i="13" a="1"/>
  <c r="BX27" i="13" s="1"/>
  <c r="BZ27" i="13" s="1"/>
  <c r="BX43" i="13" a="1"/>
  <c r="BX43" i="13" s="1"/>
  <c r="BX59" i="13" a="1"/>
  <c r="BX59" i="13" s="1"/>
  <c r="BX4" i="13" a="1"/>
  <c r="BX4" i="13" s="1"/>
  <c r="BX20" i="13" a="1"/>
  <c r="BX20" i="13" s="1"/>
  <c r="BZ20" i="13" s="1"/>
  <c r="BX36" i="13" a="1"/>
  <c r="BX36" i="13" s="1"/>
  <c r="BX52" i="13" a="1"/>
  <c r="BX52" i="13" s="1"/>
  <c r="BX5" i="13" a="1"/>
  <c r="BX5" i="13" s="1"/>
  <c r="BX21" i="13" a="1"/>
  <c r="BX21" i="13" s="1"/>
  <c r="BZ21" i="13" s="1"/>
  <c r="BX37" i="13" a="1"/>
  <c r="BX37" i="13" s="1"/>
  <c r="BX53" i="13" a="1"/>
  <c r="BX53" i="13" s="1"/>
  <c r="BX69" i="13" a="1"/>
  <c r="BX69" i="13" s="1"/>
  <c r="BX14" i="13" a="1"/>
  <c r="BX14" i="13" s="1"/>
  <c r="BZ14" i="13" s="1"/>
  <c r="BX30" i="13" a="1"/>
  <c r="BX30" i="13" s="1"/>
  <c r="BX46" i="13" a="1"/>
  <c r="BX46" i="13" s="1"/>
  <c r="BX62" i="13" a="1"/>
  <c r="BX62" i="13" s="1"/>
  <c r="BX7" i="13" a="1"/>
  <c r="BX7" i="13" s="1"/>
  <c r="BZ7" i="13" s="1"/>
  <c r="BX23" i="13" a="1"/>
  <c r="BX23" i="13" s="1"/>
  <c r="BX39" i="13" a="1"/>
  <c r="BX39" i="13" s="1"/>
  <c r="BX55" i="13" a="1"/>
  <c r="BX55" i="13" s="1"/>
  <c r="BX71" i="13" a="1"/>
  <c r="BX71" i="13" s="1"/>
  <c r="BZ71" i="13" s="1"/>
  <c r="BX16" i="13" a="1"/>
  <c r="BX16" i="13" s="1"/>
  <c r="BX32" i="13" a="1"/>
  <c r="BX32" i="13" s="1"/>
  <c r="BX48" i="13" a="1"/>
  <c r="BX48" i="13" s="1"/>
  <c r="BX64" i="13" a="1"/>
  <c r="BX64" i="13" s="1"/>
  <c r="BZ64" i="13" s="1"/>
  <c r="DD5" i="10" a="1"/>
  <c r="DD5" i="10" s="1"/>
  <c r="DD21" i="10" a="1"/>
  <c r="DD21" i="10" s="1"/>
  <c r="DD37" i="10" a="1"/>
  <c r="DD37" i="10" s="1"/>
  <c r="DD53" i="10" a="1"/>
  <c r="DD53" i="10" s="1"/>
  <c r="DF53" i="10" s="1"/>
  <c r="DD1" i="10" a="1"/>
  <c r="DD1" i="10" s="1"/>
  <c r="DF1" i="10" s="1"/>
  <c r="DD14" i="10" a="1"/>
  <c r="DD14" i="10" s="1"/>
  <c r="DD30" i="10" a="1"/>
  <c r="DD30" i="10" s="1"/>
  <c r="DD46" i="10" a="1"/>
  <c r="DD46" i="10" s="1"/>
  <c r="DD23" i="10" a="1"/>
  <c r="DD23" i="10" s="1"/>
  <c r="DF23" i="10" s="1"/>
  <c r="DD51" i="10" a="1"/>
  <c r="DD51" i="10" s="1"/>
  <c r="DF51" i="10" s="1"/>
  <c r="DD4" i="10" a="1"/>
  <c r="DD4" i="10" s="1"/>
  <c r="DD20" i="10" a="1"/>
  <c r="DD20" i="10" s="1"/>
  <c r="DD36" i="10" a="1"/>
  <c r="DD36" i="10" s="1"/>
  <c r="DF36" i="10" s="1"/>
  <c r="DD27" i="10" a="1"/>
  <c r="DD27" i="10" s="1"/>
  <c r="DD17" i="10" a="1"/>
  <c r="DD17" i="10" s="1"/>
  <c r="DD33" i="10" a="1"/>
  <c r="DD33" i="10" s="1"/>
  <c r="DD49" i="10" a="1"/>
  <c r="DD49" i="10" s="1"/>
  <c r="DF49" i="10" s="1"/>
  <c r="DD35" i="10" a="1"/>
  <c r="DD35" i="10" s="1"/>
  <c r="DD10" i="10" a="1"/>
  <c r="DD10" i="10" s="1"/>
  <c r="DD26" i="10" a="1"/>
  <c r="DD26" i="10" s="1"/>
  <c r="DD42" i="10" a="1"/>
  <c r="DD42" i="10" s="1"/>
  <c r="DF42" i="10" s="1"/>
  <c r="DD3" i="10" a="1"/>
  <c r="DD3" i="10" s="1"/>
  <c r="DD47" i="10" a="1"/>
  <c r="DD47" i="10" s="1"/>
  <c r="DD31" i="10" a="1"/>
  <c r="DD31" i="10" s="1"/>
  <c r="DD16" i="10" a="1"/>
  <c r="DD16" i="10" s="1"/>
  <c r="DF16" i="10" s="1"/>
  <c r="DD32" i="10" a="1"/>
  <c r="DD32" i="10" s="1"/>
  <c r="DD48" i="10" a="1"/>
  <c r="DD48" i="10" s="1"/>
  <c r="DF48" i="10" s="1"/>
  <c r="DD11" i="10" a="1"/>
  <c r="DD11" i="10" s="1"/>
  <c r="DD13" i="10" a="1"/>
  <c r="DD13" i="10" s="1"/>
  <c r="DF13" i="10" s="1"/>
  <c r="DD29" i="10" a="1"/>
  <c r="DD29" i="10" s="1"/>
  <c r="DD45" i="10" a="1"/>
  <c r="DD45" i="10" s="1"/>
  <c r="DD19" i="10" a="1"/>
  <c r="DD19" i="10" s="1"/>
  <c r="DD6" i="10" a="1"/>
  <c r="DD6" i="10" s="1"/>
  <c r="DF6" i="10" s="1"/>
  <c r="DD22" i="10" a="1"/>
  <c r="DD22" i="10" s="1"/>
  <c r="DD38" i="10" a="1"/>
  <c r="DD38" i="10" s="1"/>
  <c r="DD54" i="10" a="1"/>
  <c r="DD54" i="10" s="1"/>
  <c r="DF54" i="10" s="1"/>
  <c r="DD43" i="10" a="1"/>
  <c r="DD43" i="10" s="1"/>
  <c r="DF43" i="10" s="1"/>
  <c r="DD15" i="10" a="1"/>
  <c r="DD15" i="10" s="1"/>
  <c r="DD12" i="10" a="1"/>
  <c r="DD12" i="10" s="1"/>
  <c r="DD28" i="10" a="1"/>
  <c r="DD28" i="10" s="1"/>
  <c r="DD44" i="10" a="1"/>
  <c r="DD44" i="10" s="1"/>
  <c r="DF44" i="10" s="1"/>
  <c r="DD9" i="10" a="1"/>
  <c r="DD9" i="10" s="1"/>
  <c r="DD25" i="10" a="1"/>
  <c r="DD25" i="10" s="1"/>
  <c r="DD41" i="10" a="1"/>
  <c r="DD41" i="10" s="1"/>
  <c r="DD7" i="10" a="1"/>
  <c r="DD7" i="10" s="1"/>
  <c r="DF7" i="10" s="1"/>
  <c r="DD2" i="10" a="1"/>
  <c r="DD2" i="10" s="1"/>
  <c r="DD18" i="10" a="1"/>
  <c r="DD18" i="10" s="1"/>
  <c r="DD34" i="10" a="1"/>
  <c r="DD34" i="10" s="1"/>
  <c r="DD50" i="10" a="1"/>
  <c r="DD50" i="10" s="1"/>
  <c r="DF50" i="10" s="1"/>
  <c r="DD39" i="10" a="1"/>
  <c r="DD39" i="10" s="1"/>
  <c r="DD55" i="10" a="1"/>
  <c r="DD55" i="10" s="1"/>
  <c r="DF55" i="10" s="1"/>
  <c r="DD8" i="10" a="1"/>
  <c r="DD8" i="10" s="1"/>
  <c r="DD24" i="10" a="1"/>
  <c r="DD24" i="10" s="1"/>
  <c r="DF24" i="10" s="1"/>
  <c r="DD40" i="10" a="1"/>
  <c r="DD40" i="10" s="1"/>
  <c r="FU2" i="7" a="1"/>
  <c r="FU2" i="7" s="1"/>
  <c r="FU6" i="7" a="1"/>
  <c r="FU6" i="7" s="1"/>
  <c r="FU10" i="7" a="1"/>
  <c r="FU10" i="7" s="1"/>
  <c r="FU14" i="7" a="1"/>
  <c r="FU14" i="7" s="1"/>
  <c r="FU18" i="7" a="1"/>
  <c r="FU18" i="7" s="1"/>
  <c r="FU22" i="7" a="1"/>
  <c r="FU22" i="7" s="1"/>
  <c r="FU26" i="7" a="1"/>
  <c r="FU26" i="7" s="1"/>
  <c r="FU30" i="7" a="1"/>
  <c r="FU30" i="7" s="1"/>
  <c r="FU34" i="7" a="1"/>
  <c r="FU34" i="7" s="1"/>
  <c r="FU38" i="7" a="1"/>
  <c r="FU38" i="7" s="1"/>
  <c r="FU42" i="7" a="1"/>
  <c r="FU42" i="7" s="1"/>
  <c r="FU46" i="7" a="1"/>
  <c r="FU46" i="7" s="1"/>
  <c r="FU50" i="7" a="1"/>
  <c r="FU50" i="7" s="1"/>
  <c r="FU54" i="7" a="1"/>
  <c r="FU54" i="7" s="1"/>
  <c r="FU5" i="7" a="1"/>
  <c r="FU5" i="7" s="1"/>
  <c r="FU9" i="7" a="1"/>
  <c r="FU9" i="7" s="1"/>
  <c r="FU13" i="7" a="1"/>
  <c r="FU13" i="7" s="1"/>
  <c r="FU17" i="7" a="1"/>
  <c r="FU17" i="7" s="1"/>
  <c r="FU21" i="7" a="1"/>
  <c r="FU21" i="7" s="1"/>
  <c r="FU25" i="7" a="1"/>
  <c r="FU25" i="7" s="1"/>
  <c r="FU29" i="7" a="1"/>
  <c r="FU29" i="7" s="1"/>
  <c r="FU33" i="7" a="1"/>
  <c r="FU33" i="7" s="1"/>
  <c r="FU37" i="7" a="1"/>
  <c r="FU37" i="7" s="1"/>
  <c r="FU41" i="7" a="1"/>
  <c r="FU41" i="7" s="1"/>
  <c r="FU45" i="7" a="1"/>
  <c r="FU45" i="7" s="1"/>
  <c r="FU49" i="7" a="1"/>
  <c r="FU49" i="7" s="1"/>
  <c r="FU53" i="7" a="1"/>
  <c r="FU53" i="7" s="1"/>
  <c r="FU4" i="7" a="1"/>
  <c r="FU4" i="7" s="1"/>
  <c r="FU8" i="7" a="1"/>
  <c r="FU8" i="7" s="1"/>
  <c r="FU12" i="7" a="1"/>
  <c r="FU12" i="7" s="1"/>
  <c r="FU16" i="7" a="1"/>
  <c r="FU16" i="7" s="1"/>
  <c r="FU20" i="7" a="1"/>
  <c r="FU20" i="7" s="1"/>
  <c r="FU24" i="7" a="1"/>
  <c r="FU24" i="7" s="1"/>
  <c r="FU28" i="7" a="1"/>
  <c r="FU28" i="7" s="1"/>
  <c r="FU32" i="7" a="1"/>
  <c r="FU32" i="7" s="1"/>
  <c r="FU36" i="7" a="1"/>
  <c r="FU36" i="7" s="1"/>
  <c r="FU40" i="7" a="1"/>
  <c r="FU40" i="7" s="1"/>
  <c r="FU44" i="7" a="1"/>
  <c r="FU44" i="7" s="1"/>
  <c r="FU48" i="7" a="1"/>
  <c r="FU48" i="7" s="1"/>
  <c r="FU52" i="7" a="1"/>
  <c r="FU52" i="7" s="1"/>
  <c r="FU1" i="7" a="1"/>
  <c r="FU1" i="7" s="1"/>
  <c r="FU3" i="7" a="1"/>
  <c r="FU3" i="7" s="1"/>
  <c r="FU7" i="7" a="1"/>
  <c r="FU7" i="7" s="1"/>
  <c r="FU11" i="7" a="1"/>
  <c r="FU11" i="7" s="1"/>
  <c r="FU15" i="7" a="1"/>
  <c r="FU15" i="7" s="1"/>
  <c r="FU19" i="7" a="1"/>
  <c r="FU19" i="7" s="1"/>
  <c r="FU23" i="7" a="1"/>
  <c r="FU23" i="7" s="1"/>
  <c r="FU27" i="7" a="1"/>
  <c r="FU27" i="7" s="1"/>
  <c r="FU31" i="7" a="1"/>
  <c r="FU31" i="7" s="1"/>
  <c r="FU35" i="7" a="1"/>
  <c r="FU35" i="7" s="1"/>
  <c r="FU39" i="7" a="1"/>
  <c r="FU39" i="7" s="1"/>
  <c r="FU43" i="7" a="1"/>
  <c r="FU43" i="7" s="1"/>
  <c r="FU47" i="7" a="1"/>
  <c r="FU47" i="7" s="1"/>
  <c r="FU51" i="7" a="1"/>
  <c r="FU51" i="7" s="1"/>
  <c r="FU55" i="7" a="1"/>
  <c r="FU55" i="7" s="1"/>
  <c r="BP1" i="11" a="1"/>
  <c r="BP1" i="11" s="1"/>
  <c r="BR1" i="11" s="1"/>
  <c r="BP16" i="11" a="1"/>
  <c r="BP16" i="11" s="1"/>
  <c r="BP32" i="11" a="1"/>
  <c r="BP32" i="11" s="1"/>
  <c r="BP48" i="11" a="1"/>
  <c r="BP48" i="11" s="1"/>
  <c r="BP9" i="11" a="1"/>
  <c r="BP9" i="11" s="1"/>
  <c r="BR9" i="11" s="1"/>
  <c r="BP25" i="11" a="1"/>
  <c r="BP25" i="11" s="1"/>
  <c r="BP41" i="11" a="1"/>
  <c r="BP41" i="11" s="1"/>
  <c r="BP57" i="11" a="1"/>
  <c r="BP57" i="11" s="1"/>
  <c r="BP14" i="11" a="1"/>
  <c r="BP14" i="11" s="1"/>
  <c r="BR14" i="11" s="1"/>
  <c r="BP30" i="11" a="1"/>
  <c r="BP30" i="11" s="1"/>
  <c r="BP46" i="11" a="1"/>
  <c r="BP46" i="11" s="1"/>
  <c r="BP3" i="11" a="1"/>
  <c r="BP3" i="11" s="1"/>
  <c r="BP19" i="11" a="1"/>
  <c r="BP19" i="11" s="1"/>
  <c r="BR19" i="11" s="1"/>
  <c r="BP35" i="11" a="1"/>
  <c r="BP35" i="11" s="1"/>
  <c r="BP51" i="11" a="1"/>
  <c r="BP51" i="11" s="1"/>
  <c r="BP12" i="11" a="1"/>
  <c r="BP12" i="11" s="1"/>
  <c r="BP28" i="11" a="1"/>
  <c r="BP28" i="11" s="1"/>
  <c r="BR28" i="11" s="1"/>
  <c r="BP44" i="11" a="1"/>
  <c r="BP44" i="11" s="1"/>
  <c r="BP5" i="11" a="1"/>
  <c r="BP5" i="11" s="1"/>
  <c r="BP21" i="11" a="1"/>
  <c r="BP21" i="11" s="1"/>
  <c r="BP37" i="11" a="1"/>
  <c r="BP37" i="11" s="1"/>
  <c r="BR37" i="11" s="1"/>
  <c r="BP53" i="11" a="1"/>
  <c r="BP53" i="11" s="1"/>
  <c r="BP10" i="11" a="1"/>
  <c r="BP10" i="11" s="1"/>
  <c r="BP26" i="11" a="1"/>
  <c r="BP26" i="11" s="1"/>
  <c r="BP42" i="11" a="1"/>
  <c r="BP42" i="11" s="1"/>
  <c r="BR42" i="11" s="1"/>
  <c r="BP58" i="11" a="1"/>
  <c r="BP58" i="11" s="1"/>
  <c r="BP15" i="11" a="1"/>
  <c r="BP15" i="11" s="1"/>
  <c r="BP31" i="11" a="1"/>
  <c r="BP31" i="11" s="1"/>
  <c r="BP47" i="11" a="1"/>
  <c r="BP47" i="11" s="1"/>
  <c r="BR47" i="11" s="1"/>
  <c r="BP8" i="11" a="1"/>
  <c r="BP8" i="11" s="1"/>
  <c r="BP24" i="11" a="1"/>
  <c r="BP24" i="11" s="1"/>
  <c r="BP40" i="11" a="1"/>
  <c r="BP40" i="11" s="1"/>
  <c r="BP56" i="11" a="1"/>
  <c r="BP56" i="11" s="1"/>
  <c r="BR56" i="11" s="1"/>
  <c r="BP17" i="11" a="1"/>
  <c r="BP17" i="11" s="1"/>
  <c r="BP33" i="11" a="1"/>
  <c r="BP33" i="11" s="1"/>
  <c r="BP49" i="11" a="1"/>
  <c r="BP49" i="11" s="1"/>
  <c r="BP6" i="11" a="1"/>
  <c r="BP6" i="11" s="1"/>
  <c r="BR6" i="11" s="1"/>
  <c r="BP22" i="11" a="1"/>
  <c r="BP22" i="11" s="1"/>
  <c r="BP38" i="11" a="1"/>
  <c r="BP38" i="11" s="1"/>
  <c r="BP54" i="11" a="1"/>
  <c r="BP54" i="11" s="1"/>
  <c r="BP11" i="11" a="1"/>
  <c r="BP11" i="11" s="1"/>
  <c r="BR11" i="11" s="1"/>
  <c r="BP27" i="11" a="1"/>
  <c r="BP27" i="11" s="1"/>
  <c r="BP43" i="11" a="1"/>
  <c r="BP43" i="11" s="1"/>
  <c r="BP4" i="11" a="1"/>
  <c r="BP4" i="11" s="1"/>
  <c r="BP20" i="11" a="1"/>
  <c r="BP20" i="11" s="1"/>
  <c r="BR20" i="11" s="1"/>
  <c r="BP36" i="11" a="1"/>
  <c r="BP36" i="11" s="1"/>
  <c r="BP52" i="11" a="1"/>
  <c r="BP52" i="11" s="1"/>
  <c r="BP13" i="11" a="1"/>
  <c r="BP13" i="11" s="1"/>
  <c r="BP29" i="11" a="1"/>
  <c r="BP29" i="11" s="1"/>
  <c r="BR29" i="11" s="1"/>
  <c r="BP45" i="11" a="1"/>
  <c r="BP45" i="11" s="1"/>
  <c r="BP2" i="11" a="1"/>
  <c r="BP2" i="11" s="1"/>
  <c r="BP18" i="11" a="1"/>
  <c r="BP18" i="11" s="1"/>
  <c r="BP34" i="11" a="1"/>
  <c r="BP34" i="11" s="1"/>
  <c r="BR34" i="11" s="1"/>
  <c r="BP50" i="11" a="1"/>
  <c r="BP50" i="11" s="1"/>
  <c r="BP7" i="11" a="1"/>
  <c r="BP7" i="11" s="1"/>
  <c r="BP23" i="11" a="1"/>
  <c r="BP23" i="11" s="1"/>
  <c r="BP39" i="11" a="1"/>
  <c r="BP39" i="11" s="1"/>
  <c r="BR39" i="11" s="1"/>
  <c r="CF10" i="11" a="1"/>
  <c r="CF10" i="11" s="1"/>
  <c r="CF19" i="11" a="1"/>
  <c r="CF19" i="11" s="1"/>
  <c r="CF16" i="11" a="1"/>
  <c r="CF16" i="11" s="1"/>
  <c r="CF32" i="11" a="1"/>
  <c r="CF32" i="11" s="1"/>
  <c r="CF48" i="11" a="1"/>
  <c r="CF48" i="11" s="1"/>
  <c r="CF7" i="11" a="1"/>
  <c r="CF7" i="11" s="1"/>
  <c r="CF9" i="11" a="1"/>
  <c r="CF9" i="11" s="1"/>
  <c r="CF25" i="11" a="1"/>
  <c r="CF25" i="11" s="1"/>
  <c r="CF55" i="11" a="1"/>
  <c r="CF55" i="11" s="1"/>
  <c r="CF11" i="11" a="1"/>
  <c r="CF11" i="11" s="1"/>
  <c r="CF12" i="11" a="1"/>
  <c r="CF12" i="11" s="1"/>
  <c r="CF28" i="11" a="1"/>
  <c r="CF28" i="11" s="1"/>
  <c r="CF44" i="11" a="1"/>
  <c r="CF44" i="11" s="1"/>
  <c r="CF1" i="11" a="1"/>
  <c r="CF1" i="11" s="1"/>
  <c r="CH1" i="11" s="1"/>
  <c r="CF5" i="11" a="1"/>
  <c r="CF5" i="11" s="1"/>
  <c r="CF3" i="11" a="1"/>
  <c r="CF3" i="11" s="1"/>
  <c r="CF8" i="11" a="1"/>
  <c r="CF8" i="11" s="1"/>
  <c r="CF24" i="11" a="1"/>
  <c r="CF24" i="11" s="1"/>
  <c r="CH24" i="11" s="1"/>
  <c r="CF40" i="11" a="1"/>
  <c r="CF40" i="11" s="1"/>
  <c r="CF56" i="11" a="1"/>
  <c r="CF56" i="11" s="1"/>
  <c r="CF23" i="11" a="1"/>
  <c r="CF23" i="11" s="1"/>
  <c r="CF17" i="11" a="1"/>
  <c r="CF17" i="11" s="1"/>
  <c r="CH17" i="11" s="1"/>
  <c r="CF33" i="11" a="1"/>
  <c r="CF33" i="11" s="1"/>
  <c r="CF2" i="11" a="1"/>
  <c r="CF2" i="11" s="1"/>
  <c r="CF4" i="11" a="1"/>
  <c r="CF4" i="11" s="1"/>
  <c r="CF20" i="11" a="1"/>
  <c r="CF20" i="11" s="1"/>
  <c r="CH20" i="11" s="1"/>
  <c r="CF36" i="11" a="1"/>
  <c r="CF36" i="11" s="1"/>
  <c r="CF21" i="11" a="1"/>
  <c r="CF21" i="11" s="1"/>
  <c r="CF45" i="11" a="1"/>
  <c r="CF45" i="11" s="1"/>
  <c r="CF6" i="11" a="1"/>
  <c r="CF6" i="11" s="1"/>
  <c r="CH6" i="11" s="1"/>
  <c r="CF26" i="11" a="1"/>
  <c r="CF26" i="11" s="1"/>
  <c r="CF42" i="11" a="1"/>
  <c r="CF42" i="11" s="1"/>
  <c r="CF58" i="11" a="1"/>
  <c r="CF58" i="11" s="1"/>
  <c r="CF39" i="11" a="1"/>
  <c r="CF39" i="11" s="1"/>
  <c r="CH39" i="11" s="1"/>
  <c r="CF13" i="11" a="1"/>
  <c r="CF13" i="11" s="1"/>
  <c r="CF41" i="11" a="1"/>
  <c r="CF41" i="11" s="1"/>
  <c r="CF57" i="11" a="1"/>
  <c r="CF57" i="11" s="1"/>
  <c r="CF22" i="11" a="1"/>
  <c r="CF22" i="11" s="1"/>
  <c r="CH22" i="11" s="1"/>
  <c r="CF38" i="11" a="1"/>
  <c r="CF38" i="11" s="1"/>
  <c r="CF54" i="11" a="1"/>
  <c r="CF54" i="11" s="1"/>
  <c r="CF35" i="11" a="1"/>
  <c r="CF35" i="11" s="1"/>
  <c r="CF51" i="11" a="1"/>
  <c r="CF51" i="11" s="1"/>
  <c r="CH51" i="11" s="1"/>
  <c r="CF15" i="11" a="1"/>
  <c r="CF15" i="11" s="1"/>
  <c r="CF37" i="11" a="1"/>
  <c r="CF37" i="11" s="1"/>
  <c r="CF53" i="11" a="1"/>
  <c r="CF53" i="11" s="1"/>
  <c r="CF18" i="11" a="1"/>
  <c r="CF18" i="11" s="1"/>
  <c r="CH18" i="11" s="1"/>
  <c r="CF34" i="11" a="1"/>
  <c r="CF34" i="11" s="1"/>
  <c r="CF50" i="11" a="1"/>
  <c r="CF50" i="11" s="1"/>
  <c r="CF31" i="11" a="1"/>
  <c r="CF31" i="11" s="1"/>
  <c r="CF47" i="11" a="1"/>
  <c r="CF47" i="11" s="1"/>
  <c r="CH47" i="11" s="1"/>
  <c r="CF52" i="11" a="1"/>
  <c r="CF52" i="11" s="1"/>
  <c r="CF29" i="11" a="1"/>
  <c r="CF29" i="11" s="1"/>
  <c r="CF49" i="11" a="1"/>
  <c r="CF49" i="11" s="1"/>
  <c r="CF14" i="11" a="1"/>
  <c r="CF14" i="11" s="1"/>
  <c r="CH14" i="11" s="1"/>
  <c r="CF30" i="11" a="1"/>
  <c r="CF30" i="11" s="1"/>
  <c r="CF46" i="11" a="1"/>
  <c r="CF46" i="11" s="1"/>
  <c r="CF27" i="11" a="1"/>
  <c r="CF27" i="11" s="1"/>
  <c r="CF43" i="11" a="1"/>
  <c r="CF43" i="11" s="1"/>
  <c r="CH43" i="11" s="1"/>
  <c r="FA28" i="7" a="1"/>
  <c r="FA28" i="7" s="1"/>
  <c r="FC28" i="7" s="1"/>
  <c r="FB28" i="7"/>
  <c r="FA16" i="7" a="1"/>
  <c r="FA16" i="7" s="1"/>
  <c r="FC16" i="7" s="1"/>
  <c r="FB16" i="7"/>
  <c r="FA4" i="7" a="1"/>
  <c r="FA4" i="7" s="1"/>
  <c r="FC4" i="7" s="1"/>
  <c r="FB4" i="7"/>
  <c r="FA54" i="7" a="1"/>
  <c r="FA54" i="7" s="1"/>
  <c r="FC54" i="7" s="1"/>
  <c r="FB54" i="7"/>
  <c r="FA38" i="7" a="1"/>
  <c r="FA38" i="7" s="1"/>
  <c r="FC38" i="7" s="1"/>
  <c r="FB38" i="7"/>
  <c r="FA22" i="7" a="1"/>
  <c r="FA22" i="7" s="1"/>
  <c r="FC22" i="7" s="1"/>
  <c r="FB22" i="7"/>
  <c r="FA6" i="7" a="1"/>
  <c r="FA6" i="7" s="1"/>
  <c r="FC6" i="7" s="1"/>
  <c r="FB6" i="7"/>
  <c r="FA47" i="7" a="1"/>
  <c r="FA47" i="7" s="1"/>
  <c r="FC47" i="7" s="1"/>
  <c r="FB47" i="7"/>
  <c r="FA31" i="7" a="1"/>
  <c r="FA31" i="7" s="1"/>
  <c r="FC31" i="7" s="1"/>
  <c r="FB31" i="7"/>
  <c r="FA15" i="7" a="1"/>
  <c r="FA15" i="7" s="1"/>
  <c r="FC15" i="7" s="1"/>
  <c r="FB15" i="7"/>
  <c r="FA53" i="7" a="1"/>
  <c r="FA53" i="7" s="1"/>
  <c r="FC53" i="7" s="1"/>
  <c r="FB53" i="7"/>
  <c r="FA37" i="7" a="1"/>
  <c r="FA37" i="7" s="1"/>
  <c r="FC37" i="7" s="1"/>
  <c r="FB37" i="7"/>
  <c r="FA21" i="7" a="1"/>
  <c r="FA21" i="7" s="1"/>
  <c r="FC21" i="7" s="1"/>
  <c r="FB21" i="7"/>
  <c r="FA5" i="7" a="1"/>
  <c r="FA5" i="7" s="1"/>
  <c r="FC5" i="7" s="1"/>
  <c r="FB5" i="7"/>
  <c r="CV55" i="11" a="1"/>
  <c r="CV55" i="11" s="1"/>
  <c r="CX55" i="11" s="1"/>
  <c r="CV16" i="11" a="1"/>
  <c r="CV16" i="11" s="1"/>
  <c r="CV32" i="11" a="1"/>
  <c r="CV32" i="11" s="1"/>
  <c r="CV48" i="11" a="1"/>
  <c r="CV48" i="11" s="1"/>
  <c r="CV9" i="11" a="1"/>
  <c r="CV9" i="11" s="1"/>
  <c r="CV25" i="11" a="1"/>
  <c r="CV25" i="11" s="1"/>
  <c r="CV41" i="11" a="1"/>
  <c r="CV41" i="11" s="1"/>
  <c r="CV57" i="11" a="1"/>
  <c r="CV57" i="11" s="1"/>
  <c r="CX57" i="11" s="1"/>
  <c r="CV14" i="11" a="1"/>
  <c r="CV14" i="11" s="1"/>
  <c r="CV30" i="11" a="1"/>
  <c r="CV30" i="11" s="1"/>
  <c r="CV46" i="11" a="1"/>
  <c r="CV46" i="11" s="1"/>
  <c r="CV3" i="11" a="1"/>
  <c r="CV3" i="11" s="1"/>
  <c r="CV19" i="11" a="1"/>
  <c r="CV19" i="11" s="1"/>
  <c r="CV35" i="11" a="1"/>
  <c r="CV35" i="11" s="1"/>
  <c r="CV51" i="11" a="1"/>
  <c r="CV51" i="11" s="1"/>
  <c r="CX51" i="11" s="1"/>
  <c r="CV1" i="11" a="1"/>
  <c r="CV1" i="11" s="1"/>
  <c r="CV12" i="11" a="1"/>
  <c r="CV12" i="11" s="1"/>
  <c r="CV28" i="11" a="1"/>
  <c r="CV28" i="11" s="1"/>
  <c r="CV44" i="11" a="1"/>
  <c r="CV44" i="11" s="1"/>
  <c r="CV5" i="11" a="1"/>
  <c r="CV5" i="11" s="1"/>
  <c r="CX5" i="11" s="1"/>
  <c r="CV21" i="11" a="1"/>
  <c r="CV21" i="11" s="1"/>
  <c r="CV37" i="11" a="1"/>
  <c r="CV37" i="11" s="1"/>
  <c r="CV53" i="11" a="1"/>
  <c r="CV53" i="11" s="1"/>
  <c r="CX53" i="11" s="1"/>
  <c r="CV10" i="11" a="1"/>
  <c r="CV10" i="11" s="1"/>
  <c r="CX10" i="11" s="1"/>
  <c r="CV26" i="11" a="1"/>
  <c r="CV26" i="11" s="1"/>
  <c r="CV42" i="11" a="1"/>
  <c r="CV42" i="11" s="1"/>
  <c r="CV58" i="11" a="1"/>
  <c r="CV58" i="11" s="1"/>
  <c r="CX58" i="11" s="1"/>
  <c r="CV15" i="11" a="1"/>
  <c r="CV15" i="11" s="1"/>
  <c r="CX15" i="11" s="1"/>
  <c r="CV31" i="11" a="1"/>
  <c r="CV31" i="11" s="1"/>
  <c r="CV47" i="11" a="1"/>
  <c r="CV47" i="11" s="1"/>
  <c r="CV8" i="11" a="1"/>
  <c r="CV8" i="11" s="1"/>
  <c r="CV24" i="11" a="1"/>
  <c r="CV24" i="11" s="1"/>
  <c r="CX24" i="11" s="1"/>
  <c r="CV40" i="11" a="1"/>
  <c r="CV40" i="11" s="1"/>
  <c r="CV56" i="11" a="1"/>
  <c r="CV56" i="11" s="1"/>
  <c r="CX56" i="11" s="1"/>
  <c r="CV17" i="11" a="1"/>
  <c r="CV17" i="11" s="1"/>
  <c r="CV33" i="11" a="1"/>
  <c r="CV33" i="11" s="1"/>
  <c r="CX33" i="11" s="1"/>
  <c r="CV49" i="11" a="1"/>
  <c r="CV49" i="11" s="1"/>
  <c r="CV6" i="11" a="1"/>
  <c r="CV6" i="11" s="1"/>
  <c r="CV22" i="11" a="1"/>
  <c r="CV22" i="11" s="1"/>
  <c r="CV38" i="11" a="1"/>
  <c r="CV38" i="11" s="1"/>
  <c r="CX38" i="11" s="1"/>
  <c r="CV54" i="11" a="1"/>
  <c r="CV54" i="11" s="1"/>
  <c r="CX54" i="11" s="1"/>
  <c r="CV11" i="11" a="1"/>
  <c r="CV11" i="11" s="1"/>
  <c r="CV27" i="11" a="1"/>
  <c r="CV27" i="11" s="1"/>
  <c r="CV43" i="11" a="1"/>
  <c r="CV43" i="11" s="1"/>
  <c r="CX43" i="11" s="1"/>
  <c r="CV4" i="11" a="1"/>
  <c r="CV4" i="11" s="1"/>
  <c r="CV20" i="11" a="1"/>
  <c r="CV20" i="11" s="1"/>
  <c r="CV36" i="11" a="1"/>
  <c r="CV36" i="11" s="1"/>
  <c r="CV52" i="11" a="1"/>
  <c r="CV52" i="11" s="1"/>
  <c r="CX52" i="11" s="1"/>
  <c r="CV13" i="11" a="1"/>
  <c r="CV13" i="11" s="1"/>
  <c r="CV29" i="11" a="1"/>
  <c r="CV29" i="11" s="1"/>
  <c r="CV45" i="11" a="1"/>
  <c r="CV45" i="11" s="1"/>
  <c r="CV2" i="11" a="1"/>
  <c r="CV2" i="11" s="1"/>
  <c r="CX2" i="11" s="1"/>
  <c r="CV18" i="11" a="1"/>
  <c r="CV18" i="11" s="1"/>
  <c r="CV34" i="11" a="1"/>
  <c r="CV34" i="11" s="1"/>
  <c r="CV50" i="11" a="1"/>
  <c r="CV50" i="11" s="1"/>
  <c r="CV7" i="11" a="1"/>
  <c r="CV7" i="11" s="1"/>
  <c r="CX7" i="11" s="1"/>
  <c r="CV23" i="11" a="1"/>
  <c r="CV23" i="11" s="1"/>
  <c r="CV39" i="11" a="1"/>
  <c r="CV39" i="11" s="1"/>
  <c r="CP52" i="10"/>
  <c r="CP1" i="10"/>
  <c r="L36" i="10" a="1"/>
  <c r="L36" i="10" s="1"/>
  <c r="M47" i="10" s="1" a="1"/>
  <c r="M47" i="10" s="1"/>
  <c r="O47" i="10" s="1"/>
  <c r="L1" i="9" a="1"/>
  <c r="L1" i="9" s="1"/>
  <c r="N1" i="9" s="1"/>
  <c r="DD45" i="9" a="1"/>
  <c r="DD45" i="9" s="1"/>
  <c r="DF45" i="9" s="1"/>
  <c r="DU10" i="12" a="1"/>
  <c r="DU10" i="12" s="1"/>
  <c r="DW10" i="12" s="1"/>
  <c r="DU11" i="12" a="1"/>
  <c r="DU11" i="12" s="1"/>
  <c r="DW11" i="12" s="1"/>
  <c r="DU32" i="12" a="1"/>
  <c r="DU32" i="12" s="1"/>
  <c r="DW32" i="12" s="1"/>
  <c r="DU15" i="12" a="1"/>
  <c r="DU15" i="12" s="1"/>
  <c r="DW15" i="12" s="1"/>
  <c r="DU34" i="12" a="1"/>
  <c r="DU34" i="12" s="1"/>
  <c r="DW34" i="12" s="1"/>
  <c r="DU39" i="12" a="1"/>
  <c r="DU39" i="12" s="1"/>
  <c r="DW39" i="12" s="1"/>
  <c r="DU6" i="12" a="1"/>
  <c r="DU6" i="12" s="1"/>
  <c r="DW6" i="12" s="1"/>
  <c r="DU23" i="12" a="1"/>
  <c r="DU23" i="12" s="1"/>
  <c r="DW23" i="12" s="1"/>
  <c r="DU31" i="12" a="1"/>
  <c r="DU31" i="12" s="1"/>
  <c r="DW31" i="12" s="1"/>
  <c r="DU29" i="12" a="1"/>
  <c r="DU29" i="12" s="1"/>
  <c r="DW29" i="12" s="1"/>
  <c r="DV4" i="12"/>
  <c r="DV18" i="12"/>
  <c r="AR8" i="12" a="1"/>
  <c r="AR8" i="12" s="1"/>
  <c r="AR26" i="12" a="1"/>
  <c r="AR26" i="12" s="1"/>
  <c r="AR28" i="12" a="1"/>
  <c r="AR28" i="12" s="1"/>
  <c r="AR25" i="12" a="1"/>
  <c r="AR25" i="12" s="1"/>
  <c r="AR29" i="12" a="1"/>
  <c r="AR29" i="12" s="1"/>
  <c r="AR35" i="12" a="1"/>
  <c r="AR35" i="12" s="1"/>
  <c r="AR18" i="12" a="1"/>
  <c r="AR18" i="12" s="1"/>
  <c r="AR20" i="12" a="1"/>
  <c r="AR20" i="12" s="1"/>
  <c r="AR38" i="12" a="1"/>
  <c r="AR38" i="12" s="1"/>
  <c r="AR5" i="12" a="1"/>
  <c r="AR5" i="12" s="1"/>
  <c r="CO56" i="13" a="1"/>
  <c r="CO56" i="13" s="1"/>
  <c r="CQ56" i="13" s="1"/>
  <c r="CO36" i="13" a="1"/>
  <c r="CO36" i="13" s="1"/>
  <c r="CQ36" i="13" s="1"/>
  <c r="CO30" i="13" a="1"/>
  <c r="CO30" i="13" s="1"/>
  <c r="CQ30" i="13" s="1"/>
  <c r="CO10" i="13" a="1"/>
  <c r="CO10" i="13" s="1"/>
  <c r="CQ10" i="13" s="1"/>
  <c r="CO65" i="13" a="1"/>
  <c r="CO65" i="13" s="1"/>
  <c r="CQ65" i="13" s="1"/>
  <c r="CO45" i="13" a="1"/>
  <c r="CO45" i="13" s="1"/>
  <c r="CQ45" i="13" s="1"/>
  <c r="CO23" i="13" a="1"/>
  <c r="CO23" i="13" s="1"/>
  <c r="CQ23" i="13" s="1"/>
  <c r="CO3" i="13" a="1"/>
  <c r="CO3" i="13" s="1"/>
  <c r="CQ3" i="13" s="1"/>
  <c r="CO60" i="13" a="1"/>
  <c r="CO60" i="13" s="1"/>
  <c r="CQ60" i="13" s="1"/>
  <c r="CO40" i="13" a="1"/>
  <c r="CO40" i="13" s="1"/>
  <c r="CQ40" i="13" s="1"/>
  <c r="CO52" i="13" a="1"/>
  <c r="CO52" i="13" s="1"/>
  <c r="CQ52" i="13" s="1"/>
  <c r="CO46" i="13" a="1"/>
  <c r="CO46" i="13" s="1"/>
  <c r="CQ46" i="13" s="1"/>
  <c r="CO26" i="13" a="1"/>
  <c r="CO26" i="13" s="1"/>
  <c r="CQ26" i="13" s="1"/>
  <c r="CO6" i="13" a="1"/>
  <c r="CO6" i="13" s="1"/>
  <c r="CQ6" i="13" s="1"/>
  <c r="CO61" i="13" a="1"/>
  <c r="CO61" i="13" s="1"/>
  <c r="CQ61" i="13" s="1"/>
  <c r="CO39" i="13" a="1"/>
  <c r="CO39" i="13" s="1"/>
  <c r="CQ39" i="13" s="1"/>
  <c r="CO51" i="13" a="1"/>
  <c r="CO51" i="13" s="1"/>
  <c r="CQ51" i="13" s="1"/>
  <c r="CO10" i="11" a="1"/>
  <c r="CO10" i="11" s="1"/>
  <c r="CQ10" i="11" s="1"/>
  <c r="CO28" i="11" a="1"/>
  <c r="CO28" i="11" s="1"/>
  <c r="CQ28" i="11" s="1"/>
  <c r="CO56" i="11" a="1"/>
  <c r="CO56" i="11" s="1"/>
  <c r="CQ56" i="11" s="1"/>
  <c r="CO25" i="11" a="1"/>
  <c r="CO25" i="11" s="1"/>
  <c r="CQ25" i="11" s="1"/>
  <c r="CO21" i="11" a="1"/>
  <c r="CO21" i="11" s="1"/>
  <c r="CQ21" i="11" s="1"/>
  <c r="CO27" i="11" a="1"/>
  <c r="CO27" i="11" s="1"/>
  <c r="CQ27" i="11" s="1"/>
  <c r="CO7" i="11" a="1"/>
  <c r="CO7" i="11" s="1"/>
  <c r="CQ7" i="11" s="1"/>
  <c r="CO35" i="11" a="1"/>
  <c r="CO35" i="11" s="1"/>
  <c r="CQ35" i="11" s="1"/>
  <c r="CO12" i="11" a="1"/>
  <c r="CO12" i="11" s="1"/>
  <c r="CQ12" i="11" s="1"/>
  <c r="CO40" i="11" a="1"/>
  <c r="CO40" i="11" s="1"/>
  <c r="CQ40" i="11" s="1"/>
  <c r="CO36" i="11" a="1"/>
  <c r="CO36" i="11" s="1"/>
  <c r="CQ36" i="11" s="1"/>
  <c r="CO32" i="11" a="1"/>
  <c r="CO32" i="11" s="1"/>
  <c r="CQ32" i="11" s="1"/>
  <c r="CO38" i="11" a="1"/>
  <c r="CO38" i="11" s="1"/>
  <c r="CQ38" i="11" s="1"/>
  <c r="CO50" i="11" a="1"/>
  <c r="CO50" i="11" s="1"/>
  <c r="CQ50" i="11" s="1"/>
  <c r="CO19" i="11" a="1"/>
  <c r="CO19" i="11" s="1"/>
  <c r="CQ19" i="11" s="1"/>
  <c r="CP44" i="11"/>
  <c r="CP46" i="11"/>
  <c r="CP41" i="11"/>
  <c r="CP32" i="11"/>
  <c r="CP7" i="11"/>
  <c r="CP2" i="11"/>
  <c r="CP43" i="11"/>
  <c r="CP38" i="11"/>
  <c r="CP33" i="11"/>
  <c r="CP24" i="11"/>
  <c r="AR52" i="13" a="1"/>
  <c r="AR52" i="13" s="1"/>
  <c r="AR67" i="13" a="1"/>
  <c r="AR67" i="13" s="1"/>
  <c r="AR3" i="13" a="1"/>
  <c r="AR3" i="13" s="1"/>
  <c r="AR22" i="13" a="1"/>
  <c r="AR22" i="13" s="1"/>
  <c r="AR29" i="13" a="1"/>
  <c r="AR29" i="13" s="1"/>
  <c r="AR8" i="13" a="1"/>
  <c r="AR8" i="13" s="1"/>
  <c r="AR23" i="13" a="1"/>
  <c r="AR23" i="13" s="1"/>
  <c r="AR42" i="13" a="1"/>
  <c r="AR42" i="13" s="1"/>
  <c r="AR61" i="13" a="1"/>
  <c r="AR61" i="13" s="1"/>
  <c r="AR28" i="13" a="1"/>
  <c r="AR28" i="13" s="1"/>
  <c r="AR43" i="13" a="1"/>
  <c r="AR43" i="13" s="1"/>
  <c r="AR62" i="13" a="1"/>
  <c r="AR62" i="13" s="1"/>
  <c r="AR1" i="13" a="1"/>
  <c r="AR1" i="13" s="1"/>
  <c r="AR48" i="13" a="1"/>
  <c r="AR48" i="13" s="1"/>
  <c r="AR63" i="13" a="1"/>
  <c r="AR63" i="13" s="1"/>
  <c r="AR37" i="13" a="1"/>
  <c r="AR37" i="13" s="1"/>
  <c r="AR18" i="13" a="1"/>
  <c r="AR18" i="13" s="1"/>
  <c r="AR13" i="13" a="1"/>
  <c r="AR13" i="13" s="1"/>
  <c r="D55" i="10" a="1"/>
  <c r="D55" i="10" s="1"/>
  <c r="AR44" i="10" a="1"/>
  <c r="AR44" i="10" s="1"/>
  <c r="AR35" i="10" a="1"/>
  <c r="AR35" i="10" s="1"/>
  <c r="AR26" i="10" a="1"/>
  <c r="AR26" i="10" s="1"/>
  <c r="AR17" i="10" a="1"/>
  <c r="AR17" i="10" s="1"/>
  <c r="AR55" i="10" a="1"/>
  <c r="AR55" i="10" s="1"/>
  <c r="AR46" i="10" a="1"/>
  <c r="AR46" i="10" s="1"/>
  <c r="AR37" i="10" a="1"/>
  <c r="AR37" i="10" s="1"/>
  <c r="AR20" i="10" a="1"/>
  <c r="AR20" i="10" s="1"/>
  <c r="AR11" i="10" a="1"/>
  <c r="AR11" i="10" s="1"/>
  <c r="AR2" i="10" a="1"/>
  <c r="AR2" i="10" s="1"/>
  <c r="AR47" i="10" a="1"/>
  <c r="AR47" i="10" s="1"/>
  <c r="AR38" i="10" a="1"/>
  <c r="AR38" i="10" s="1"/>
  <c r="AR29" i="10" a="1"/>
  <c r="AR29" i="10" s="1"/>
  <c r="AZ23" i="11" a="1"/>
  <c r="AZ23" i="11" s="1"/>
  <c r="AZ18" i="11" a="1"/>
  <c r="AZ18" i="11" s="1"/>
  <c r="AZ17" i="11" a="1"/>
  <c r="AZ17" i="11" s="1"/>
  <c r="AZ8" i="11" a="1"/>
  <c r="AZ8" i="11" s="1"/>
  <c r="AZ54" i="11" a="1"/>
  <c r="AZ54" i="11" s="1"/>
  <c r="AZ53" i="11" a="1"/>
  <c r="AZ53" i="11" s="1"/>
  <c r="AZ44" i="11" a="1"/>
  <c r="AZ44" i="11" s="1"/>
  <c r="AZ31" i="11" a="1"/>
  <c r="AZ31" i="11" s="1"/>
  <c r="AZ26" i="11" a="1"/>
  <c r="AZ26" i="11" s="1"/>
  <c r="AZ25" i="11" a="1"/>
  <c r="AZ25" i="11" s="1"/>
  <c r="AZ16" i="11" a="1"/>
  <c r="AZ16" i="11" s="1"/>
  <c r="AZ3" i="11" a="1"/>
  <c r="AZ3" i="11" s="1"/>
  <c r="AZ1" i="11" a="1"/>
  <c r="AZ1" i="11" s="1"/>
  <c r="AZ52" i="11" a="1"/>
  <c r="AZ52" i="11" s="1"/>
  <c r="AZ55" i="11" a="1"/>
  <c r="AZ55" i="11" s="1"/>
  <c r="ES2" i="7" a="1"/>
  <c r="ES2" i="7" s="1"/>
  <c r="ES6" i="7" a="1"/>
  <c r="ES6" i="7" s="1"/>
  <c r="ES46" i="7" a="1"/>
  <c r="ES46" i="7" s="1"/>
  <c r="ES48" i="7" a="1"/>
  <c r="ES48" i="7" s="1"/>
  <c r="ES32" i="7" a="1"/>
  <c r="ES32" i="7" s="1"/>
  <c r="ES16" i="7" a="1"/>
  <c r="ES16" i="7" s="1"/>
  <c r="ES53" i="7" a="1"/>
  <c r="ES53" i="7" s="1"/>
  <c r="ES37" i="7" a="1"/>
  <c r="ES37" i="7" s="1"/>
  <c r="ES21" i="7" a="1"/>
  <c r="ES21" i="7" s="1"/>
  <c r="ES5" i="7" a="1"/>
  <c r="ES5" i="7" s="1"/>
  <c r="ES43" i="7" a="1"/>
  <c r="ES43" i="7" s="1"/>
  <c r="ES27" i="7" a="1"/>
  <c r="ES27" i="7" s="1"/>
  <c r="ES11" i="7" a="1"/>
  <c r="ES11" i="7" s="1"/>
  <c r="BX1" i="10" a="1"/>
  <c r="BX1" i="10" s="1"/>
  <c r="DU47" i="13" a="1"/>
  <c r="DU47" i="13" s="1"/>
  <c r="DW47" i="13" s="1"/>
  <c r="DU59" i="13" a="1"/>
  <c r="DU59" i="13" s="1"/>
  <c r="DW59" i="13" s="1"/>
  <c r="DU25" i="13" a="1"/>
  <c r="DU25" i="13" s="1"/>
  <c r="DW25" i="13" s="1"/>
  <c r="DU58" i="13" a="1"/>
  <c r="DU58" i="13" s="1"/>
  <c r="DW58" i="13" s="1"/>
  <c r="DU38" i="13" a="1"/>
  <c r="DU38" i="13" s="1"/>
  <c r="DW38" i="13" s="1"/>
  <c r="DU18" i="13" a="1"/>
  <c r="DU18" i="13" s="1"/>
  <c r="DW18" i="13" s="1"/>
  <c r="DU32" i="13" a="1"/>
  <c r="DU32" i="13" s="1"/>
  <c r="DW32" i="13" s="1"/>
  <c r="DU44" i="13" a="1"/>
  <c r="DU44" i="13" s="1"/>
  <c r="DW44" i="13" s="1"/>
  <c r="DU24" i="13" a="1"/>
  <c r="DU24" i="13" s="1"/>
  <c r="DW24" i="13" s="1"/>
  <c r="DU41" i="13" a="1"/>
  <c r="DU41" i="13" s="1"/>
  <c r="DW41" i="13" s="1"/>
  <c r="DU53" i="13" a="1"/>
  <c r="DU53" i="13" s="1"/>
  <c r="DW53" i="13" s="1"/>
  <c r="DU33" i="13" a="1"/>
  <c r="DU33" i="13" s="1"/>
  <c r="DW33" i="13" s="1"/>
  <c r="DU13" i="13" a="1"/>
  <c r="DU13" i="13" s="1"/>
  <c r="DW13" i="13" s="1"/>
  <c r="DU66" i="13" a="1"/>
  <c r="DU66" i="13" s="1"/>
  <c r="DW66" i="13" s="1"/>
  <c r="DU48" i="13" a="1"/>
  <c r="DU48" i="13" s="1"/>
  <c r="DW48" i="13" s="1"/>
  <c r="DU28" i="13" a="1"/>
  <c r="DU28" i="13" s="1"/>
  <c r="DW28" i="13" s="1"/>
  <c r="DV7" i="13"/>
  <c r="DV14" i="13"/>
  <c r="DV21" i="13"/>
  <c r="DV20" i="13"/>
  <c r="DV27" i="13"/>
  <c r="DV34" i="13"/>
  <c r="DV41" i="13"/>
  <c r="DV40" i="13"/>
  <c r="DV47" i="13"/>
  <c r="DV54" i="13"/>
  <c r="DV61" i="13"/>
  <c r="DV68" i="13"/>
  <c r="CO13" i="12" a="1"/>
  <c r="CO13" i="12" s="1"/>
  <c r="CQ13" i="12" s="1"/>
  <c r="CO38" i="12" a="1"/>
  <c r="CO38" i="12" s="1"/>
  <c r="CQ38" i="12" s="1"/>
  <c r="CO15" i="12" a="1"/>
  <c r="CO15" i="12" s="1"/>
  <c r="CQ15" i="12" s="1"/>
  <c r="CO36" i="12" a="1"/>
  <c r="CO36" i="12" s="1"/>
  <c r="CQ36" i="12" s="1"/>
  <c r="CO14" i="12" a="1"/>
  <c r="CO14" i="12" s="1"/>
  <c r="CQ14" i="12" s="1"/>
  <c r="CO25" i="12" a="1"/>
  <c r="CO25" i="12" s="1"/>
  <c r="CQ25" i="12" s="1"/>
  <c r="CO24" i="12" a="1"/>
  <c r="CO24" i="12" s="1"/>
  <c r="CQ24" i="12" s="1"/>
  <c r="CO21" i="12" a="1"/>
  <c r="CO21" i="12" s="1"/>
  <c r="CQ21" i="12" s="1"/>
  <c r="DU55" i="11" a="1"/>
  <c r="DU55" i="11" s="1"/>
  <c r="DW55" i="11" s="1"/>
  <c r="DU6" i="11" a="1"/>
  <c r="DU6" i="11" s="1"/>
  <c r="DW6" i="11" s="1"/>
  <c r="DU18" i="11" a="1"/>
  <c r="DU18" i="11" s="1"/>
  <c r="DW18" i="11" s="1"/>
  <c r="DU46" i="11" a="1"/>
  <c r="DU46" i="11" s="1"/>
  <c r="DW46" i="11" s="1"/>
  <c r="DU31" i="11" a="1"/>
  <c r="DU31" i="11" s="1"/>
  <c r="DW31" i="11" s="1"/>
  <c r="DU49" i="11" a="1"/>
  <c r="DU49" i="11" s="1"/>
  <c r="DW49" i="11" s="1"/>
  <c r="DU20" i="11" a="1"/>
  <c r="DU20" i="11" s="1"/>
  <c r="DW20" i="11" s="1"/>
  <c r="DU16" i="11" a="1"/>
  <c r="DU16" i="11" s="1"/>
  <c r="DW16" i="11" s="1"/>
  <c r="DU22" i="11" a="1"/>
  <c r="DU22" i="11" s="1"/>
  <c r="DW22" i="11" s="1"/>
  <c r="DU2" i="11" a="1"/>
  <c r="DU2" i="11" s="1"/>
  <c r="DW2" i="11" s="1"/>
  <c r="DU30" i="11" a="1"/>
  <c r="DU30" i="11" s="1"/>
  <c r="DW30" i="11" s="1"/>
  <c r="DU15" i="11" a="1"/>
  <c r="DU15" i="11" s="1"/>
  <c r="DW15" i="11" s="1"/>
  <c r="DU33" i="11" a="1"/>
  <c r="DU33" i="11" s="1"/>
  <c r="DW33" i="11" s="1"/>
  <c r="DU45" i="11" a="1"/>
  <c r="DU45" i="11" s="1"/>
  <c r="DW45" i="11" s="1"/>
  <c r="DU41" i="11" a="1"/>
  <c r="DU41" i="11" s="1"/>
  <c r="DW41" i="11" s="1"/>
  <c r="DV50" i="11"/>
  <c r="DV45" i="11"/>
  <c r="DV36" i="11"/>
  <c r="DV27" i="11"/>
  <c r="DV22" i="11"/>
  <c r="DV17" i="11"/>
  <c r="DV8" i="11"/>
  <c r="DV44" i="11"/>
  <c r="DV46" i="11"/>
  <c r="DV41" i="11"/>
  <c r="DV32" i="11"/>
  <c r="AJ28" i="10" a="1"/>
  <c r="AJ28" i="10" s="1"/>
  <c r="AJ19" i="10" a="1"/>
  <c r="AJ19" i="10" s="1"/>
  <c r="AJ10" i="10" a="1"/>
  <c r="AJ10" i="10" s="1"/>
  <c r="AJ48" i="10" a="1"/>
  <c r="AJ48" i="10" s="1"/>
  <c r="AJ39" i="10" a="1"/>
  <c r="AJ39" i="10" s="1"/>
  <c r="AJ30" i="10" a="1"/>
  <c r="AJ30" i="10" s="1"/>
  <c r="AJ21" i="10" a="1"/>
  <c r="AJ21" i="10" s="1"/>
  <c r="AJ4" i="10" a="1"/>
  <c r="AJ4" i="10" s="1"/>
  <c r="AJ50" i="10" a="1"/>
  <c r="AJ50" i="10" s="1"/>
  <c r="AJ41" i="10" a="1"/>
  <c r="AJ41" i="10" s="1"/>
  <c r="AJ40" i="10" a="1"/>
  <c r="AJ40" i="10" s="1"/>
  <c r="AJ31" i="10" a="1"/>
  <c r="AJ31" i="10" s="1"/>
  <c r="AJ22" i="10" a="1"/>
  <c r="AJ22" i="10" s="1"/>
  <c r="AJ13" i="10" a="1"/>
  <c r="AJ13" i="10" s="1"/>
  <c r="AZ23" i="12" a="1"/>
  <c r="AZ23" i="12" s="1"/>
  <c r="AZ1" i="12" a="1"/>
  <c r="AZ1" i="12" s="1"/>
  <c r="AZ4" i="12" a="1"/>
  <c r="AZ4" i="12" s="1"/>
  <c r="AZ18" i="12" a="1"/>
  <c r="AZ18" i="12" s="1"/>
  <c r="AZ24" i="12" a="1"/>
  <c r="AZ24" i="12" s="1"/>
  <c r="AZ38" i="12" a="1"/>
  <c r="AZ38" i="12" s="1"/>
  <c r="AZ17" i="12" a="1"/>
  <c r="AZ17" i="12" s="1"/>
  <c r="AZ19" i="12" a="1"/>
  <c r="AZ19" i="12" s="1"/>
  <c r="AZ37" i="12" a="1"/>
  <c r="AZ37" i="12" s="1"/>
  <c r="AZ51" i="10" a="1"/>
  <c r="AZ51" i="10" s="1"/>
  <c r="AZ42" i="10" a="1"/>
  <c r="AZ42" i="10" s="1"/>
  <c r="AZ37" i="10" a="1"/>
  <c r="AZ37" i="10" s="1"/>
  <c r="AZ32" i="10" a="1"/>
  <c r="AZ32" i="10" s="1"/>
  <c r="AZ23" i="10" a="1"/>
  <c r="AZ23" i="10" s="1"/>
  <c r="AZ14" i="10" a="1"/>
  <c r="AZ14" i="10" s="1"/>
  <c r="AZ5" i="10" a="1"/>
  <c r="AZ5" i="10" s="1"/>
  <c r="AZ43" i="10" a="1"/>
  <c r="AZ43" i="10" s="1"/>
  <c r="AZ34" i="10" a="1"/>
  <c r="AZ34" i="10" s="1"/>
  <c r="AZ29" i="10" a="1"/>
  <c r="AZ29" i="10" s="1"/>
  <c r="AZ8" i="10" a="1"/>
  <c r="AZ8" i="10" s="1"/>
  <c r="AZ54" i="10" a="1"/>
  <c r="AZ54" i="10" s="1"/>
  <c r="AZ49" i="10" a="1"/>
  <c r="AZ49" i="10" s="1"/>
  <c r="AZ24" i="13" a="1"/>
  <c r="AZ24" i="13" s="1"/>
  <c r="AZ31" i="13" a="1"/>
  <c r="AZ31" i="13" s="1"/>
  <c r="AZ38" i="13" a="1"/>
  <c r="AZ38" i="13" s="1"/>
  <c r="AZ49" i="13" a="1"/>
  <c r="AZ49" i="13" s="1"/>
  <c r="AZ44" i="13" a="1"/>
  <c r="AZ44" i="13" s="1"/>
  <c r="AZ51" i="13" a="1"/>
  <c r="AZ51" i="13" s="1"/>
  <c r="AZ58" i="13" a="1"/>
  <c r="AZ58" i="13" s="1"/>
  <c r="AZ69" i="13" a="1"/>
  <c r="AZ69" i="13" s="1"/>
  <c r="AZ5" i="13" a="1"/>
  <c r="AZ5" i="13" s="1"/>
  <c r="AZ16" i="13" a="1"/>
  <c r="AZ16" i="13" s="1"/>
  <c r="AZ23" i="13" a="1"/>
  <c r="AZ23" i="13" s="1"/>
  <c r="AZ30" i="13" a="1"/>
  <c r="AZ30" i="13" s="1"/>
  <c r="AZ41" i="13" a="1"/>
  <c r="AZ41" i="13" s="1"/>
  <c r="AZ36" i="13" a="1"/>
  <c r="AZ36" i="13" s="1"/>
  <c r="AZ43" i="13" a="1"/>
  <c r="AZ43" i="13" s="1"/>
  <c r="AZ50" i="13" a="1"/>
  <c r="AZ50" i="13" s="1"/>
  <c r="AZ61" i="13" a="1"/>
  <c r="AZ61" i="13" s="1"/>
  <c r="DQ1" i="7" a="1"/>
  <c r="DQ1" i="7" s="1"/>
  <c r="DQ46" i="7" a="1"/>
  <c r="DQ46" i="7" s="1"/>
  <c r="DQ34" i="7" a="1"/>
  <c r="DQ34" i="7" s="1"/>
  <c r="DQ38" i="7" a="1"/>
  <c r="DQ38" i="7" s="1"/>
  <c r="DQ48" i="7" a="1"/>
  <c r="DQ48" i="7" s="1"/>
  <c r="DQ32" i="7" a="1"/>
  <c r="DQ32" i="7" s="1"/>
  <c r="DQ16" i="7" a="1"/>
  <c r="DQ16" i="7" s="1"/>
  <c r="DQ53" i="7" a="1"/>
  <c r="DQ53" i="7" s="1"/>
  <c r="DQ37" i="7" a="1"/>
  <c r="DQ37" i="7" s="1"/>
  <c r="DQ21" i="7" a="1"/>
  <c r="DQ21" i="7" s="1"/>
  <c r="DQ5" i="7" a="1"/>
  <c r="DQ5" i="7" s="1"/>
  <c r="DQ43" i="7" a="1"/>
  <c r="DQ43" i="7" s="1"/>
  <c r="DQ27" i="7" a="1"/>
  <c r="DQ27" i="7" s="1"/>
  <c r="DQ11" i="7" a="1"/>
  <c r="DQ11" i="7" s="1"/>
  <c r="BH21" i="12" a="1"/>
  <c r="BH21" i="12" s="1"/>
  <c r="AJ8" i="9" a="1"/>
  <c r="AJ8" i="9" s="1"/>
  <c r="DD16" i="11" a="1"/>
  <c r="DD16" i="11" s="1"/>
  <c r="DF16" i="11" s="1"/>
  <c r="AR17" i="9" a="1"/>
  <c r="AR17" i="9" s="1"/>
  <c r="AR16" i="9" a="1"/>
  <c r="AR16" i="9" s="1"/>
  <c r="AR1" i="9" a="1"/>
  <c r="AR1" i="9" s="1"/>
  <c r="AR36" i="9" a="1"/>
  <c r="AR36" i="9" s="1"/>
  <c r="AR19" i="9" a="1"/>
  <c r="AR19" i="9" s="1"/>
  <c r="AR2" i="9" a="1"/>
  <c r="AR2" i="9" s="1"/>
  <c r="AR40" i="9" a="1"/>
  <c r="AR40" i="9" s="1"/>
  <c r="AR23" i="9" a="1"/>
  <c r="AR23" i="9" s="1"/>
  <c r="AR6" i="9" a="1"/>
  <c r="AR6" i="9" s="1"/>
  <c r="AR28" i="9" a="1"/>
  <c r="AR28" i="9" s="1"/>
  <c r="AR11" i="9" a="1"/>
  <c r="AR11" i="9" s="1"/>
  <c r="AR45" i="9" a="1"/>
  <c r="AR45" i="9" s="1"/>
  <c r="DU44" i="10" a="1"/>
  <c r="DU44" i="10" s="1"/>
  <c r="DW44" i="10" s="1"/>
  <c r="DU55" i="10" a="1"/>
  <c r="DU55" i="10" s="1"/>
  <c r="DW55" i="10" s="1"/>
  <c r="DU21" i="10" a="1"/>
  <c r="DU21" i="10" s="1"/>
  <c r="DW21" i="10" s="1"/>
  <c r="DU49" i="10" a="1"/>
  <c r="DU49" i="10" s="1"/>
  <c r="DW49" i="10" s="1"/>
  <c r="DU45" i="10" a="1"/>
  <c r="DU45" i="10" s="1"/>
  <c r="DW45" i="10" s="1"/>
  <c r="DU16" i="10" a="1"/>
  <c r="DU16" i="10" s="1"/>
  <c r="DW16" i="10" s="1"/>
  <c r="DU12" i="10" a="1"/>
  <c r="DU12" i="10" s="1"/>
  <c r="DW12" i="10" s="1"/>
  <c r="DU27" i="10" a="1"/>
  <c r="DU27" i="10" s="1"/>
  <c r="DW27" i="10" s="1"/>
  <c r="DU41" i="10" a="1"/>
  <c r="DU41" i="10" s="1"/>
  <c r="DW41" i="10" s="1"/>
  <c r="DU10" i="10" a="1"/>
  <c r="DU10" i="10" s="1"/>
  <c r="DW10" i="10" s="1"/>
  <c r="DU6" i="10" a="1"/>
  <c r="DU6" i="10" s="1"/>
  <c r="DW6" i="10" s="1"/>
  <c r="DU34" i="10" a="1"/>
  <c r="DU34" i="10" s="1"/>
  <c r="DW34" i="10" s="1"/>
  <c r="DU19" i="10" a="1"/>
  <c r="DU19" i="10" s="1"/>
  <c r="DW19" i="10" s="1"/>
  <c r="DV32" i="10"/>
  <c r="DV23" i="10"/>
  <c r="DV14" i="10"/>
  <c r="DV5" i="10"/>
  <c r="DV43" i="10"/>
  <c r="DV34" i="10"/>
  <c r="DV25" i="10"/>
  <c r="DV24" i="10"/>
  <c r="DV15" i="10"/>
  <c r="DV6" i="10"/>
  <c r="DU1" i="10" a="1"/>
  <c r="DU1" i="10" s="1"/>
  <c r="DV51" i="10"/>
  <c r="DV42" i="10"/>
  <c r="DV33" i="10"/>
  <c r="DU43" i="9" a="1"/>
  <c r="DU43" i="9" s="1"/>
  <c r="DW43" i="9" s="1"/>
  <c r="DU18" i="9" a="1"/>
  <c r="DU18" i="9" s="1"/>
  <c r="DW18" i="9" s="1"/>
  <c r="DU13" i="9" a="1"/>
  <c r="DU13" i="9" s="1"/>
  <c r="DW13" i="9" s="1"/>
  <c r="DU45" i="9" a="1"/>
  <c r="DU45" i="9" s="1"/>
  <c r="DW45" i="9" s="1"/>
  <c r="DU32" i="9" a="1"/>
  <c r="DU32" i="9" s="1"/>
  <c r="DW32" i="9" s="1"/>
  <c r="DU27" i="9" a="1"/>
  <c r="DU27" i="9" s="1"/>
  <c r="DW27" i="9" s="1"/>
  <c r="DU20" i="9" a="1"/>
  <c r="DU20" i="9" s="1"/>
  <c r="DW20" i="9" s="1"/>
  <c r="DU34" i="9" a="1"/>
  <c r="DU34" i="9" s="1"/>
  <c r="DW34" i="9" s="1"/>
  <c r="DU29" i="9" a="1"/>
  <c r="DU29" i="9" s="1"/>
  <c r="DW29" i="9" s="1"/>
  <c r="DU6" i="9" a="1"/>
  <c r="DU6" i="9" s="1"/>
  <c r="DW6" i="9" s="1"/>
  <c r="DU17" i="9" a="1"/>
  <c r="DU17" i="9" s="1"/>
  <c r="DW17" i="9" s="1"/>
  <c r="DV10" i="9"/>
  <c r="DV31" i="9"/>
  <c r="DV14" i="9"/>
  <c r="DV5" i="9"/>
  <c r="DV35" i="9"/>
  <c r="DV18" i="9"/>
  <c r="AR51" i="11" a="1"/>
  <c r="AR51" i="11" s="1"/>
  <c r="AR46" i="11" a="1"/>
  <c r="AR46" i="11" s="1"/>
  <c r="AR45" i="11" a="1"/>
  <c r="AR45" i="11" s="1"/>
  <c r="AR36" i="11" a="1"/>
  <c r="AR36" i="11" s="1"/>
  <c r="AR23" i="11" a="1"/>
  <c r="AR23" i="11" s="1"/>
  <c r="AR18" i="11" a="1"/>
  <c r="AR18" i="11" s="1"/>
  <c r="AR17" i="11" a="1"/>
  <c r="AR17" i="11" s="1"/>
  <c r="AR8" i="11" a="1"/>
  <c r="AR8" i="11" s="1"/>
  <c r="AR54" i="11" a="1"/>
  <c r="AR54" i="11" s="1"/>
  <c r="AR53" i="11" a="1"/>
  <c r="AR53" i="11" s="1"/>
  <c r="AR44" i="11" a="1"/>
  <c r="AR44" i="11" s="1"/>
  <c r="AR31" i="11" a="1"/>
  <c r="AR31" i="11" s="1"/>
  <c r="AR26" i="11" a="1"/>
  <c r="AR26" i="11" s="1"/>
  <c r="AR25" i="11" a="1"/>
  <c r="AR25" i="11" s="1"/>
  <c r="AR16" i="11" a="1"/>
  <c r="AR16" i="11" s="1"/>
  <c r="AZ48" i="9" a="1"/>
  <c r="AZ48" i="9" s="1"/>
  <c r="AZ10" i="9" a="1"/>
  <c r="AZ10" i="9" s="1"/>
  <c r="AZ3" i="9" a="1"/>
  <c r="AZ3" i="9" s="1"/>
  <c r="AZ37" i="9" a="1"/>
  <c r="AZ37" i="9" s="1"/>
  <c r="AZ20" i="9" a="1"/>
  <c r="AZ20" i="9" s="1"/>
  <c r="AZ7" i="9" a="1"/>
  <c r="AZ7" i="9" s="1"/>
  <c r="AZ41" i="9" a="1"/>
  <c r="AZ41" i="9" s="1"/>
  <c r="AZ24" i="9" a="1"/>
  <c r="AZ24" i="9" s="1"/>
  <c r="AZ11" i="9" a="1"/>
  <c r="AZ11" i="9" s="1"/>
  <c r="AZ29" i="9" a="1"/>
  <c r="AZ29" i="9" s="1"/>
  <c r="AZ12" i="9" a="1"/>
  <c r="AZ12" i="9" s="1"/>
  <c r="AZ14" i="9" a="1"/>
  <c r="AZ14" i="9" s="1"/>
  <c r="BX28" i="10" a="1"/>
  <c r="BX28" i="10" s="1"/>
  <c r="BX19" i="10" a="1"/>
  <c r="BX19" i="10" s="1"/>
  <c r="BX10" i="10" a="1"/>
  <c r="BX10" i="10" s="1"/>
  <c r="BX48" i="10" a="1"/>
  <c r="BX48" i="10" s="1"/>
  <c r="BX39" i="10" a="1"/>
  <c r="BX39" i="10" s="1"/>
  <c r="BX30" i="10" a="1"/>
  <c r="BX30" i="10" s="1"/>
  <c r="BX21" i="10" a="1"/>
  <c r="BX21" i="10" s="1"/>
  <c r="BX4" i="10" a="1"/>
  <c r="BX4" i="10" s="1"/>
  <c r="BX50" i="10" a="1"/>
  <c r="BX50" i="10" s="1"/>
  <c r="BX41" i="10" a="1"/>
  <c r="BX41" i="10" s="1"/>
  <c r="BX40" i="10" a="1"/>
  <c r="BX40" i="10" s="1"/>
  <c r="BX31" i="10" a="1"/>
  <c r="BX31" i="10" s="1"/>
  <c r="BX22" i="10" a="1"/>
  <c r="BX22" i="10" s="1"/>
  <c r="BX13" i="10" a="1"/>
  <c r="BX13" i="10" s="1"/>
  <c r="CV55" i="10" a="1"/>
  <c r="CV55" i="10" s="1"/>
  <c r="CV46" i="10" a="1"/>
  <c r="CV46" i="10" s="1"/>
  <c r="CV41" i="10" a="1"/>
  <c r="CV41" i="10" s="1"/>
  <c r="CV20" i="10" a="1"/>
  <c r="CV20" i="10" s="1"/>
  <c r="CV11" i="10" a="1"/>
  <c r="CV11" i="10" s="1"/>
  <c r="CV2" i="10" a="1"/>
  <c r="CV2" i="10" s="1"/>
  <c r="CV40" i="10" a="1"/>
  <c r="CV40" i="10" s="1"/>
  <c r="CV31" i="10" a="1"/>
  <c r="CV31" i="10" s="1"/>
  <c r="CV22" i="10" a="1"/>
  <c r="CV22" i="10" s="1"/>
  <c r="CV17" i="10" a="1"/>
  <c r="CV17" i="10" s="1"/>
  <c r="CV51" i="10" a="1"/>
  <c r="CV51" i="10" s="1"/>
  <c r="CV42" i="10" a="1"/>
  <c r="CV42" i="10" s="1"/>
  <c r="CV37" i="10" a="1"/>
  <c r="CV37" i="10" s="1"/>
  <c r="DL37" i="9" a="1"/>
  <c r="DL37" i="9" s="1"/>
  <c r="DL20" i="9" a="1"/>
  <c r="DL20" i="9" s="1"/>
  <c r="DL3" i="9" a="1"/>
  <c r="DL3" i="9" s="1"/>
  <c r="DL41" i="9" a="1"/>
  <c r="DL41" i="9" s="1"/>
  <c r="DL24" i="9" a="1"/>
  <c r="DL24" i="9" s="1"/>
  <c r="DL7" i="9" a="1"/>
  <c r="DL7" i="9" s="1"/>
  <c r="DL28" i="9" a="1"/>
  <c r="DL28" i="9" s="1"/>
  <c r="DL11" i="9" a="1"/>
  <c r="DL11" i="9" s="1"/>
  <c r="DL33" i="9" a="1"/>
  <c r="DL33" i="9" s="1"/>
  <c r="DL16" i="9" a="1"/>
  <c r="DL16" i="9" s="1"/>
  <c r="DL46" i="9" a="1"/>
  <c r="DL46" i="9" s="1"/>
  <c r="BH13" i="9" a="1"/>
  <c r="BH13" i="9" s="1"/>
  <c r="BH12" i="9" a="1"/>
  <c r="BH12" i="9" s="1"/>
  <c r="BH44" i="9" a="1"/>
  <c r="BH44" i="9" s="1"/>
  <c r="BH17" i="9" a="1"/>
  <c r="BH17" i="9" s="1"/>
  <c r="BH47" i="9" a="1"/>
  <c r="BH47" i="9" s="1"/>
  <c r="BH30" i="9" a="1"/>
  <c r="BH30" i="9" s="1"/>
  <c r="BH21" i="9" a="1"/>
  <c r="BH21" i="9" s="1"/>
  <c r="BH4" i="9" a="1"/>
  <c r="BH4" i="9" s="1"/>
  <c r="BH34" i="9" a="1"/>
  <c r="BH34" i="9" s="1"/>
  <c r="BH25" i="9" a="1"/>
  <c r="BH25" i="9" s="1"/>
  <c r="BH8" i="9" a="1"/>
  <c r="BH8" i="9" s="1"/>
  <c r="BH38" i="9" a="1"/>
  <c r="BH38" i="9" s="1"/>
  <c r="EE46" i="7" a="1"/>
  <c r="EE46" i="7" s="1"/>
  <c r="EE34" i="7" a="1"/>
  <c r="EE34" i="7" s="1"/>
  <c r="EE38" i="7" a="1"/>
  <c r="EE38" i="7" s="1"/>
  <c r="EE26" i="7" a="1"/>
  <c r="EE26" i="7" s="1"/>
  <c r="EE44" i="7" a="1"/>
  <c r="EE44" i="7" s="1"/>
  <c r="EE28" i="7" a="1"/>
  <c r="EE28" i="7" s="1"/>
  <c r="EE12" i="7" a="1"/>
  <c r="EE12" i="7" s="1"/>
  <c r="EE49" i="7" a="1"/>
  <c r="EE49" i="7" s="1"/>
  <c r="EE33" i="7" a="1"/>
  <c r="EE33" i="7" s="1"/>
  <c r="EE17" i="7" a="1"/>
  <c r="EE17" i="7" s="1"/>
  <c r="EE55" i="7" a="1"/>
  <c r="EE55" i="7" s="1"/>
  <c r="EE39" i="7" a="1"/>
  <c r="EE39" i="7" s="1"/>
  <c r="EE23" i="7" a="1"/>
  <c r="EE23" i="7" s="1"/>
  <c r="EE7" i="7" a="1"/>
  <c r="EE7" i="7" s="1"/>
  <c r="CO38" i="10" a="1"/>
  <c r="CO38" i="10" s="1"/>
  <c r="CQ38" i="10" s="1"/>
  <c r="CO13" i="10" a="1"/>
  <c r="CO13" i="10" s="1"/>
  <c r="CQ13" i="10" s="1"/>
  <c r="CO19" i="10" a="1"/>
  <c r="CO19" i="10" s="1"/>
  <c r="CQ19" i="10" s="1"/>
  <c r="CO47" i="10" a="1"/>
  <c r="CO47" i="10" s="1"/>
  <c r="CQ47" i="10" s="1"/>
  <c r="CO48" i="10" a="1"/>
  <c r="CO48" i="10" s="1"/>
  <c r="CQ48" i="10" s="1"/>
  <c r="CO54" i="10" a="1"/>
  <c r="CO54" i="10" s="1"/>
  <c r="CQ54" i="10" s="1"/>
  <c r="CO52" i="10" a="1"/>
  <c r="CO52" i="10" s="1"/>
  <c r="CQ52" i="10" s="1"/>
  <c r="CO35" i="10" a="1"/>
  <c r="CO35" i="10" s="1"/>
  <c r="CQ35" i="10" s="1"/>
  <c r="CO8" i="10" a="1"/>
  <c r="CO8" i="10" s="1"/>
  <c r="CQ8" i="10" s="1"/>
  <c r="CO18" i="10" a="1"/>
  <c r="CO18" i="10" s="1"/>
  <c r="CQ18" i="10" s="1"/>
  <c r="CO32" i="10" a="1"/>
  <c r="CO32" i="10" s="1"/>
  <c r="CQ32" i="10" s="1"/>
  <c r="CO42" i="10" a="1"/>
  <c r="CO42" i="10" s="1"/>
  <c r="CQ42" i="10" s="1"/>
  <c r="CP36" i="10"/>
  <c r="CP27" i="10"/>
  <c r="CP18" i="10"/>
  <c r="CP13" i="10"/>
  <c r="CP47" i="10"/>
  <c r="CP38" i="10"/>
  <c r="CP33" i="10"/>
  <c r="AJ68" i="13" a="1"/>
  <c r="AJ68" i="13" s="1"/>
  <c r="AL68" i="13" s="1"/>
  <c r="CP34" i="9"/>
  <c r="CP25" i="9"/>
  <c r="CP8" i="9"/>
  <c r="CP38" i="9"/>
  <c r="CP13" i="9"/>
  <c r="CP26" i="9"/>
  <c r="L45" i="9" a="1"/>
  <c r="L45" i="9" s="1"/>
  <c r="N45" i="9" s="1"/>
  <c r="L2" i="9" a="1"/>
  <c r="L2" i="9" s="1"/>
  <c r="N2" i="9" s="1"/>
  <c r="L18" i="9" a="1"/>
  <c r="L18" i="9" s="1"/>
  <c r="N18" i="9" s="1"/>
  <c r="L34" i="9" a="1"/>
  <c r="L34" i="9" s="1"/>
  <c r="N34" i="9" s="1"/>
  <c r="L3" i="9" a="1"/>
  <c r="L3" i="9" s="1"/>
  <c r="N3" i="9" s="1"/>
  <c r="L19" i="9" a="1"/>
  <c r="L19" i="9" s="1"/>
  <c r="N19" i="9" s="1"/>
  <c r="L35" i="9" a="1"/>
  <c r="L35" i="9" s="1"/>
  <c r="N35" i="9" s="1"/>
  <c r="L4" i="9" a="1"/>
  <c r="L4" i="9" s="1"/>
  <c r="N4" i="9" s="1"/>
  <c r="L20" i="9" a="1"/>
  <c r="L20" i="9" s="1"/>
  <c r="N20" i="9" s="1"/>
  <c r="L36" i="9" a="1"/>
  <c r="L36" i="9" s="1"/>
  <c r="N36" i="9" s="1"/>
  <c r="L5" i="9" a="1"/>
  <c r="L5" i="9" s="1"/>
  <c r="N5" i="9" s="1"/>
  <c r="L21" i="9" a="1"/>
  <c r="L21" i="9" s="1"/>
  <c r="N21" i="9" s="1"/>
  <c r="L37" i="9" a="1"/>
  <c r="L37" i="9" s="1"/>
  <c r="N37" i="9" s="1"/>
  <c r="L14" i="9" a="1"/>
  <c r="L14" i="9" s="1"/>
  <c r="N14" i="9" s="1"/>
  <c r="L30" i="9" a="1"/>
  <c r="L30" i="9" s="1"/>
  <c r="N30" i="9" s="1"/>
  <c r="L46" i="9" a="1"/>
  <c r="L46" i="9" s="1"/>
  <c r="N46" i="9" s="1"/>
  <c r="L15" i="9" a="1"/>
  <c r="L15" i="9" s="1"/>
  <c r="N15" i="9" s="1"/>
  <c r="L31" i="9" a="1"/>
  <c r="L31" i="9" s="1"/>
  <c r="N31" i="9" s="1"/>
  <c r="L47" i="9" a="1"/>
  <c r="L47" i="9" s="1"/>
  <c r="N47" i="9" s="1"/>
  <c r="L16" i="9" a="1"/>
  <c r="L16" i="9" s="1"/>
  <c r="N16" i="9" s="1"/>
  <c r="L32" i="9" a="1"/>
  <c r="L32" i="9" s="1"/>
  <c r="N32" i="9" s="1"/>
  <c r="L48" i="9" a="1"/>
  <c r="L48" i="9" s="1"/>
  <c r="N48" i="9" s="1"/>
  <c r="L17" i="9" a="1"/>
  <c r="L17" i="9" s="1"/>
  <c r="N17" i="9" s="1"/>
  <c r="L33" i="9" a="1"/>
  <c r="L33" i="9" s="1"/>
  <c r="N33" i="9" s="1"/>
  <c r="L10" i="9" a="1"/>
  <c r="L10" i="9" s="1"/>
  <c r="N10" i="9" s="1"/>
  <c r="L26" i="9" a="1"/>
  <c r="L26" i="9" s="1"/>
  <c r="N26" i="9" s="1"/>
  <c r="L42" i="9" a="1"/>
  <c r="L42" i="9" s="1"/>
  <c r="N42" i="9" s="1"/>
  <c r="L11" i="9" a="1"/>
  <c r="L11" i="9" s="1"/>
  <c r="N11" i="9" s="1"/>
  <c r="L27" i="9" a="1"/>
  <c r="L27" i="9" s="1"/>
  <c r="N27" i="9" s="1"/>
  <c r="L43" i="9" a="1"/>
  <c r="L43" i="9" s="1"/>
  <c r="N43" i="9" s="1"/>
  <c r="L12" i="9" a="1"/>
  <c r="L12" i="9" s="1"/>
  <c r="N12" i="9" s="1"/>
  <c r="L28" i="9" a="1"/>
  <c r="L28" i="9" s="1"/>
  <c r="N28" i="9" s="1"/>
  <c r="L44" i="9" a="1"/>
  <c r="L44" i="9" s="1"/>
  <c r="N44" i="9" s="1"/>
  <c r="L13" i="9" a="1"/>
  <c r="L13" i="9" s="1"/>
  <c r="N13" i="9" s="1"/>
  <c r="L29" i="9" a="1"/>
  <c r="L29" i="9" s="1"/>
  <c r="N29" i="9" s="1"/>
  <c r="L6" i="9" a="1"/>
  <c r="L6" i="9" s="1"/>
  <c r="N6" i="9" s="1"/>
  <c r="L22" i="9" a="1"/>
  <c r="L22" i="9" s="1"/>
  <c r="N22" i="9" s="1"/>
  <c r="L38" i="9" a="1"/>
  <c r="L38" i="9" s="1"/>
  <c r="N38" i="9" s="1"/>
  <c r="L7" i="9" a="1"/>
  <c r="L7" i="9" s="1"/>
  <c r="N7" i="9" s="1"/>
  <c r="L23" i="9" a="1"/>
  <c r="L23" i="9" s="1"/>
  <c r="N23" i="9" s="1"/>
  <c r="L39" i="9" a="1"/>
  <c r="L39" i="9" s="1"/>
  <c r="N39" i="9" s="1"/>
  <c r="L8" i="9" a="1"/>
  <c r="L8" i="9" s="1"/>
  <c r="N8" i="9" s="1"/>
  <c r="L24" i="9" a="1"/>
  <c r="L24" i="9" s="1"/>
  <c r="N24" i="9" s="1"/>
  <c r="L40" i="9" a="1"/>
  <c r="L40" i="9" s="1"/>
  <c r="N40" i="9" s="1"/>
  <c r="L9" i="9" a="1"/>
  <c r="L9" i="9" s="1"/>
  <c r="N9" i="9" s="1"/>
  <c r="L25" i="9" a="1"/>
  <c r="L25" i="9" s="1"/>
  <c r="N25" i="9" s="1"/>
  <c r="L41" i="9" a="1"/>
  <c r="L41" i="9" s="1"/>
  <c r="N41" i="9" s="1"/>
  <c r="CH4" i="7" a="1"/>
  <c r="CH4" i="7" s="1"/>
  <c r="CH8" i="7" a="1"/>
  <c r="CH8" i="7" s="1"/>
  <c r="CH12" i="7" a="1"/>
  <c r="CH12" i="7" s="1"/>
  <c r="CH16" i="7" a="1"/>
  <c r="CH16" i="7" s="1"/>
  <c r="CH20" i="7" a="1"/>
  <c r="CH20" i="7" s="1"/>
  <c r="CH24" i="7" a="1"/>
  <c r="CH24" i="7" s="1"/>
  <c r="CH28" i="7" a="1"/>
  <c r="CH28" i="7" s="1"/>
  <c r="CH32" i="7" a="1"/>
  <c r="CH32" i="7" s="1"/>
  <c r="CH36" i="7" a="1"/>
  <c r="CH36" i="7" s="1"/>
  <c r="CH40" i="7" a="1"/>
  <c r="CH40" i="7" s="1"/>
  <c r="CH44" i="7" a="1"/>
  <c r="CH44" i="7" s="1"/>
  <c r="CH48" i="7" a="1"/>
  <c r="CH48" i="7" s="1"/>
  <c r="CH52" i="7" a="1"/>
  <c r="CH52" i="7" s="1"/>
  <c r="CH1" i="7" a="1"/>
  <c r="CH1" i="7" s="1"/>
  <c r="CI1" i="7" s="1" a="1"/>
  <c r="CI1" i="7" s="1"/>
  <c r="CK1" i="7" s="1"/>
  <c r="CH3" i="7" a="1"/>
  <c r="CH3" i="7" s="1"/>
  <c r="CH7" i="7" a="1"/>
  <c r="CH7" i="7" s="1"/>
  <c r="CH11" i="7" a="1"/>
  <c r="CH11" i="7" s="1"/>
  <c r="CH15" i="7" a="1"/>
  <c r="CH15" i="7" s="1"/>
  <c r="CH19" i="7" a="1"/>
  <c r="CH19" i="7" s="1"/>
  <c r="CH23" i="7" a="1"/>
  <c r="CH23" i="7" s="1"/>
  <c r="CH27" i="7" a="1"/>
  <c r="CH27" i="7" s="1"/>
  <c r="CH31" i="7" a="1"/>
  <c r="CH31" i="7" s="1"/>
  <c r="CH35" i="7" a="1"/>
  <c r="CH35" i="7" s="1"/>
  <c r="CH39" i="7" a="1"/>
  <c r="CH39" i="7" s="1"/>
  <c r="CH43" i="7" a="1"/>
  <c r="CH43" i="7" s="1"/>
  <c r="CH47" i="7" a="1"/>
  <c r="CH47" i="7" s="1"/>
  <c r="CH51" i="7" a="1"/>
  <c r="CH51" i="7" s="1"/>
  <c r="CH55" i="7" a="1"/>
  <c r="CH55" i="7" s="1"/>
  <c r="CH2" i="7" a="1"/>
  <c r="CH2" i="7" s="1"/>
  <c r="CH6" i="7" a="1"/>
  <c r="CH6" i="7" s="1"/>
  <c r="CJ6" i="7" s="1"/>
  <c r="CH10" i="7" a="1"/>
  <c r="CH10" i="7" s="1"/>
  <c r="CH14" i="7" a="1"/>
  <c r="CH14" i="7" s="1"/>
  <c r="CH18" i="7" a="1"/>
  <c r="CH18" i="7" s="1"/>
  <c r="CH22" i="7" a="1"/>
  <c r="CH22" i="7" s="1"/>
  <c r="CJ22" i="7" s="1"/>
  <c r="CH26" i="7" a="1"/>
  <c r="CH26" i="7" s="1"/>
  <c r="CH30" i="7" a="1"/>
  <c r="CH30" i="7" s="1"/>
  <c r="CH34" i="7" a="1"/>
  <c r="CH34" i="7" s="1"/>
  <c r="CH38" i="7" a="1"/>
  <c r="CH38" i="7" s="1"/>
  <c r="CJ38" i="7" s="1"/>
  <c r="CH42" i="7" a="1"/>
  <c r="CH42" i="7" s="1"/>
  <c r="CH46" i="7" a="1"/>
  <c r="CH46" i="7" s="1"/>
  <c r="CH50" i="7" a="1"/>
  <c r="CH50" i="7" s="1"/>
  <c r="CH54" i="7" a="1"/>
  <c r="CH54" i="7" s="1"/>
  <c r="CJ54" i="7" s="1"/>
  <c r="CH5" i="7" a="1"/>
  <c r="CH5" i="7" s="1"/>
  <c r="CH9" i="7" a="1"/>
  <c r="CH9" i="7" s="1"/>
  <c r="CH13" i="7" a="1"/>
  <c r="CH13" i="7" s="1"/>
  <c r="CH17" i="7" a="1"/>
  <c r="CH17" i="7" s="1"/>
  <c r="CH21" i="7" a="1"/>
  <c r="CH21" i="7" s="1"/>
  <c r="CH25" i="7" a="1"/>
  <c r="CH25" i="7" s="1"/>
  <c r="CH29" i="7" a="1"/>
  <c r="CH29" i="7" s="1"/>
  <c r="CH33" i="7" a="1"/>
  <c r="CH33" i="7" s="1"/>
  <c r="CH37" i="7" a="1"/>
  <c r="CH37" i="7" s="1"/>
  <c r="CH41" i="7" a="1"/>
  <c r="CH41" i="7" s="1"/>
  <c r="CH45" i="7" a="1"/>
  <c r="CH45" i="7" s="1"/>
  <c r="CH49" i="7" a="1"/>
  <c r="CH49" i="7" s="1"/>
  <c r="CH53" i="7" a="1"/>
  <c r="CH53" i="7" s="1"/>
  <c r="T6" i="9" a="1"/>
  <c r="T6" i="9" s="1"/>
  <c r="T22" i="9" a="1"/>
  <c r="T22" i="9" s="1"/>
  <c r="T38" i="9" a="1"/>
  <c r="T38" i="9" s="1"/>
  <c r="T7" i="9" a="1"/>
  <c r="T7" i="9" s="1"/>
  <c r="T23" i="9" a="1"/>
  <c r="T23" i="9" s="1"/>
  <c r="T39" i="9" a="1"/>
  <c r="T39" i="9" s="1"/>
  <c r="T8" i="9" a="1"/>
  <c r="T8" i="9" s="1"/>
  <c r="T24" i="9" a="1"/>
  <c r="T24" i="9" s="1"/>
  <c r="T40" i="9" a="1"/>
  <c r="T40" i="9" s="1"/>
  <c r="T9" i="9" a="1"/>
  <c r="T9" i="9" s="1"/>
  <c r="T25" i="9" a="1"/>
  <c r="T25" i="9" s="1"/>
  <c r="T41" i="9" a="1"/>
  <c r="T41" i="9" s="1"/>
  <c r="T2" i="9" a="1"/>
  <c r="T2" i="9" s="1"/>
  <c r="T18" i="9" a="1"/>
  <c r="T18" i="9" s="1"/>
  <c r="T34" i="9" a="1"/>
  <c r="T34" i="9" s="1"/>
  <c r="T3" i="9" a="1"/>
  <c r="T3" i="9" s="1"/>
  <c r="T19" i="9" a="1"/>
  <c r="T19" i="9" s="1"/>
  <c r="T35" i="9" a="1"/>
  <c r="T35" i="9" s="1"/>
  <c r="T4" i="9" a="1"/>
  <c r="T4" i="9" s="1"/>
  <c r="T20" i="9" a="1"/>
  <c r="T20" i="9" s="1"/>
  <c r="T36" i="9" a="1"/>
  <c r="T36" i="9" s="1"/>
  <c r="T5" i="9" a="1"/>
  <c r="T5" i="9" s="1"/>
  <c r="T21" i="9" a="1"/>
  <c r="T21" i="9" s="1"/>
  <c r="T37" i="9" a="1"/>
  <c r="T37" i="9" s="1"/>
  <c r="T1" i="9" a="1"/>
  <c r="T1" i="9" s="1"/>
  <c r="U1" i="9" s="1" a="1"/>
  <c r="U1" i="9" s="1"/>
  <c r="T14" i="9" a="1"/>
  <c r="T14" i="9" s="1"/>
  <c r="T30" i="9" a="1"/>
  <c r="T30" i="9" s="1"/>
  <c r="T46" i="9" a="1"/>
  <c r="T46" i="9" s="1"/>
  <c r="T15" i="9" a="1"/>
  <c r="T15" i="9" s="1"/>
  <c r="V15" i="9" s="1"/>
  <c r="T31" i="9" a="1"/>
  <c r="T31" i="9" s="1"/>
  <c r="T47" i="9" a="1"/>
  <c r="T47" i="9" s="1"/>
  <c r="T16" i="9" a="1"/>
  <c r="T16" i="9" s="1"/>
  <c r="T32" i="9" a="1"/>
  <c r="T32" i="9" s="1"/>
  <c r="V32" i="9" s="1"/>
  <c r="T48" i="9" a="1"/>
  <c r="T48" i="9" s="1"/>
  <c r="T17" i="9" a="1"/>
  <c r="T17" i="9" s="1"/>
  <c r="T33" i="9" a="1"/>
  <c r="T33" i="9" s="1"/>
  <c r="T10" i="9" a="1"/>
  <c r="T10" i="9" s="1"/>
  <c r="V10" i="9" s="1"/>
  <c r="T26" i="9" a="1"/>
  <c r="T26" i="9" s="1"/>
  <c r="T42" i="9" a="1"/>
  <c r="T42" i="9" s="1"/>
  <c r="T11" i="9" a="1"/>
  <c r="T11" i="9" s="1"/>
  <c r="T27" i="9" a="1"/>
  <c r="T27" i="9" s="1"/>
  <c r="V27" i="9" s="1"/>
  <c r="T43" i="9" a="1"/>
  <c r="T43" i="9" s="1"/>
  <c r="T12" i="9" a="1"/>
  <c r="T12" i="9" s="1"/>
  <c r="T28" i="9" a="1"/>
  <c r="T28" i="9" s="1"/>
  <c r="T44" i="9" a="1"/>
  <c r="T44" i="9" s="1"/>
  <c r="V44" i="9" s="1"/>
  <c r="T13" i="9" a="1"/>
  <c r="T13" i="9" s="1"/>
  <c r="T29" i="9" a="1"/>
  <c r="T29" i="9" s="1"/>
  <c r="FA1" i="7" a="1"/>
  <c r="FA1" i="7" s="1"/>
  <c r="FC1" i="7" s="1"/>
  <c r="FB1" i="7"/>
  <c r="EZ172" i="7"/>
  <c r="CO1" i="11" a="1"/>
  <c r="CO1" i="11" s="1"/>
  <c r="CP1" i="11"/>
  <c r="D49" i="10" a="1"/>
  <c r="D49" i="10" s="1"/>
  <c r="D45" i="10" a="1"/>
  <c r="D45" i="10" s="1"/>
  <c r="D41" i="10" a="1"/>
  <c r="D41" i="10" s="1"/>
  <c r="D37" i="10" a="1"/>
  <c r="D37" i="10" s="1"/>
  <c r="D33" i="10" a="1"/>
  <c r="D33" i="10" s="1"/>
  <c r="D29" i="10" a="1"/>
  <c r="D29" i="10" s="1"/>
  <c r="D25" i="10" a="1"/>
  <c r="D25" i="10" s="1"/>
  <c r="D21" i="10" a="1"/>
  <c r="D21" i="10" s="1"/>
  <c r="D17" i="10" a="1"/>
  <c r="D17" i="10" s="1"/>
  <c r="D13" i="10" a="1"/>
  <c r="D13" i="10" s="1"/>
  <c r="D9" i="10" a="1"/>
  <c r="D9" i="10" s="1"/>
  <c r="D5" i="10" a="1"/>
  <c r="D5" i="10" s="1"/>
  <c r="D1" i="10" a="1"/>
  <c r="D1" i="10" s="1"/>
  <c r="D50" i="10" a="1"/>
  <c r="D50" i="10" s="1"/>
  <c r="D46" i="10" a="1"/>
  <c r="D46" i="10" s="1"/>
  <c r="D42" i="10" a="1"/>
  <c r="D42" i="10" s="1"/>
  <c r="D38" i="10" a="1"/>
  <c r="D38" i="10" s="1"/>
  <c r="F38" i="10" s="1"/>
  <c r="D34" i="10" a="1"/>
  <c r="D34" i="10" s="1"/>
  <c r="D30" i="10" a="1"/>
  <c r="D30" i="10" s="1"/>
  <c r="D26" i="10" a="1"/>
  <c r="D26" i="10" s="1"/>
  <c r="D22" i="10" a="1"/>
  <c r="D22" i="10" s="1"/>
  <c r="F22" i="10" s="1"/>
  <c r="D18" i="10" a="1"/>
  <c r="D18" i="10" s="1"/>
  <c r="D14" i="10" a="1"/>
  <c r="D14" i="10" s="1"/>
  <c r="D10" i="10" a="1"/>
  <c r="D10" i="10" s="1"/>
  <c r="D6" i="10" a="1"/>
  <c r="D6" i="10" s="1"/>
  <c r="F6" i="10" s="1"/>
  <c r="D2" i="10" a="1"/>
  <c r="D2" i="10" s="1"/>
  <c r="D51" i="10" a="1"/>
  <c r="D51" i="10" s="1"/>
  <c r="D47" i="10" a="1"/>
  <c r="D47" i="10" s="1"/>
  <c r="D43" i="10" a="1"/>
  <c r="D43" i="10" s="1"/>
  <c r="F43" i="10" s="1"/>
  <c r="D39" i="10" a="1"/>
  <c r="D39" i="10" s="1"/>
  <c r="D35" i="10" a="1"/>
  <c r="D35" i="10" s="1"/>
  <c r="D31" i="10" a="1"/>
  <c r="D31" i="10" s="1"/>
  <c r="D27" i="10" a="1"/>
  <c r="D27" i="10" s="1"/>
  <c r="F27" i="10" s="1"/>
  <c r="D23" i="10" a="1"/>
  <c r="D23" i="10" s="1"/>
  <c r="D19" i="10" a="1"/>
  <c r="D19" i="10" s="1"/>
  <c r="D15" i="10" a="1"/>
  <c r="D15" i="10" s="1"/>
  <c r="D11" i="10" a="1"/>
  <c r="D11" i="10" s="1"/>
  <c r="F11" i="10" s="1"/>
  <c r="D7" i="10" a="1"/>
  <c r="D7" i="10" s="1"/>
  <c r="D3" i="10" a="1"/>
  <c r="D3" i="10" s="1"/>
  <c r="D52" i="10" a="1"/>
  <c r="D52" i="10" s="1"/>
  <c r="D48" i="10" a="1"/>
  <c r="D48" i="10" s="1"/>
  <c r="F48" i="10" s="1"/>
  <c r="D44" i="10" a="1"/>
  <c r="D44" i="10" s="1"/>
  <c r="D40" i="10" a="1"/>
  <c r="D40" i="10" s="1"/>
  <c r="D36" i="10" a="1"/>
  <c r="D36" i="10" s="1"/>
  <c r="D32" i="10" a="1"/>
  <c r="D32" i="10" s="1"/>
  <c r="F32" i="10" s="1"/>
  <c r="D28" i="10" a="1"/>
  <c r="D28" i="10" s="1"/>
  <c r="D24" i="10" a="1"/>
  <c r="D24" i="10" s="1"/>
  <c r="D20" i="10" a="1"/>
  <c r="D20" i="10" s="1"/>
  <c r="D16" i="10" a="1"/>
  <c r="D16" i="10" s="1"/>
  <c r="F16" i="10" s="1"/>
  <c r="D12" i="10" a="1"/>
  <c r="D12" i="10" s="1"/>
  <c r="D8" i="10" a="1"/>
  <c r="D8" i="10" s="1"/>
  <c r="D4" i="10" a="1"/>
  <c r="D4" i="10" s="1"/>
  <c r="D53" i="10" a="1"/>
  <c r="D53" i="10" s="1"/>
  <c r="D54" i="10" a="1"/>
  <c r="D54" i="10" s="1"/>
  <c r="DD14" i="9" a="1"/>
  <c r="DD14" i="9" s="1"/>
  <c r="DD30" i="9" a="1"/>
  <c r="DD30" i="9" s="1"/>
  <c r="DD46" i="9" a="1"/>
  <c r="DD46" i="9" s="1"/>
  <c r="DF46" i="9" s="1"/>
  <c r="DD15" i="9" a="1"/>
  <c r="DD15" i="9" s="1"/>
  <c r="DD31" i="9" a="1"/>
  <c r="DD31" i="9" s="1"/>
  <c r="DD47" i="9" a="1"/>
  <c r="DD47" i="9" s="1"/>
  <c r="DF47" i="9" s="1"/>
  <c r="DD16" i="9" a="1"/>
  <c r="DD16" i="9" s="1"/>
  <c r="DD32" i="9" a="1"/>
  <c r="DD32" i="9" s="1"/>
  <c r="DD48" i="9" a="1"/>
  <c r="DD48" i="9" s="1"/>
  <c r="DF48" i="9" s="1"/>
  <c r="DD17" i="9" a="1"/>
  <c r="DD17" i="9" s="1"/>
  <c r="DD33" i="9" a="1"/>
  <c r="DD33" i="9" s="1"/>
  <c r="DD1" i="9" a="1"/>
  <c r="DD1" i="9" s="1"/>
  <c r="DF1" i="9" s="1"/>
  <c r="DD10" i="9" a="1"/>
  <c r="DD10" i="9" s="1"/>
  <c r="DD26" i="9" a="1"/>
  <c r="DD26" i="9" s="1"/>
  <c r="DD42" i="9" a="1"/>
  <c r="DD42" i="9" s="1"/>
  <c r="DD11" i="9" a="1"/>
  <c r="DD11" i="9" s="1"/>
  <c r="DF11" i="9" s="1"/>
  <c r="DD27" i="9" a="1"/>
  <c r="DD27" i="9" s="1"/>
  <c r="DD43" i="9" a="1"/>
  <c r="DD43" i="9" s="1"/>
  <c r="DD12" i="9" a="1"/>
  <c r="DD12" i="9" s="1"/>
  <c r="DD28" i="9" a="1"/>
  <c r="DD28" i="9" s="1"/>
  <c r="DF28" i="9" s="1"/>
  <c r="DD44" i="9" a="1"/>
  <c r="DD44" i="9" s="1"/>
  <c r="DF44" i="9" s="1"/>
  <c r="DD13" i="9" a="1"/>
  <c r="DD13" i="9" s="1"/>
  <c r="DD29" i="9" a="1"/>
  <c r="DD29" i="9" s="1"/>
  <c r="DD6" i="9" a="1"/>
  <c r="DD6" i="9" s="1"/>
  <c r="DF6" i="9" s="1"/>
  <c r="DD22" i="9" a="1"/>
  <c r="DD22" i="9" s="1"/>
  <c r="DD38" i="9" a="1"/>
  <c r="DD38" i="9" s="1"/>
  <c r="DD7" i="9" a="1"/>
  <c r="DD7" i="9" s="1"/>
  <c r="DD23" i="9" a="1"/>
  <c r="DD23" i="9" s="1"/>
  <c r="DF23" i="9" s="1"/>
  <c r="DD39" i="9" a="1"/>
  <c r="DD39" i="9" s="1"/>
  <c r="DD8" i="9" a="1"/>
  <c r="DD8" i="9" s="1"/>
  <c r="DD24" i="9" a="1"/>
  <c r="DD24" i="9" s="1"/>
  <c r="DD40" i="9" a="1"/>
  <c r="DD40" i="9" s="1"/>
  <c r="DF40" i="9" s="1"/>
  <c r="DD9" i="9" a="1"/>
  <c r="DD9" i="9" s="1"/>
  <c r="DD25" i="9" a="1"/>
  <c r="DD25" i="9" s="1"/>
  <c r="DD41" i="9" a="1"/>
  <c r="DD41" i="9" s="1"/>
  <c r="DD2" i="9" a="1"/>
  <c r="DD2" i="9" s="1"/>
  <c r="DF2" i="9" s="1"/>
  <c r="DD18" i="9" a="1"/>
  <c r="DD18" i="9" s="1"/>
  <c r="DD34" i="9" a="1"/>
  <c r="DD34" i="9" s="1"/>
  <c r="DD3" i="9" a="1"/>
  <c r="DD3" i="9" s="1"/>
  <c r="DD19" i="9" a="1"/>
  <c r="DD19" i="9" s="1"/>
  <c r="DF19" i="9" s="1"/>
  <c r="DD35" i="9" a="1"/>
  <c r="DD35" i="9" s="1"/>
  <c r="DD4" i="9" a="1"/>
  <c r="DD4" i="9" s="1"/>
  <c r="DD20" i="9" a="1"/>
  <c r="DD20" i="9" s="1"/>
  <c r="DD36" i="9" a="1"/>
  <c r="DD36" i="9" s="1"/>
  <c r="DF36" i="9" s="1"/>
  <c r="DD5" i="9" a="1"/>
  <c r="DD5" i="9" s="1"/>
  <c r="DD21" i="9" a="1"/>
  <c r="DD21" i="9" s="1"/>
  <c r="DD37" i="9" a="1"/>
  <c r="DD37" i="9" s="1"/>
  <c r="CF68" i="13" a="1"/>
  <c r="CF68" i="13" s="1"/>
  <c r="CF21" i="13" a="1"/>
  <c r="CF21" i="13" s="1"/>
  <c r="CF37" i="13" a="1"/>
  <c r="CF37" i="13" s="1"/>
  <c r="CF53" i="13" a="1"/>
  <c r="CF53" i="13" s="1"/>
  <c r="CF69" i="13" a="1"/>
  <c r="CF69" i="13" s="1"/>
  <c r="CF6" i="13" a="1"/>
  <c r="CF6" i="13" s="1"/>
  <c r="CF22" i="13" a="1"/>
  <c r="CF22" i="13" s="1"/>
  <c r="CF38" i="13" a="1"/>
  <c r="CF38" i="13" s="1"/>
  <c r="CF54" i="13" a="1"/>
  <c r="CF54" i="13" s="1"/>
  <c r="CF70" i="13" a="1"/>
  <c r="CF70" i="13" s="1"/>
  <c r="CF15" i="13" a="1"/>
  <c r="CF15" i="13" s="1"/>
  <c r="CF31" i="13" a="1"/>
  <c r="CF31" i="13" s="1"/>
  <c r="CF47" i="13" a="1"/>
  <c r="CF47" i="13" s="1"/>
  <c r="CF63" i="13" a="1"/>
  <c r="CF63" i="13" s="1"/>
  <c r="CF8" i="13" a="1"/>
  <c r="CF8" i="13" s="1"/>
  <c r="CF24" i="13" a="1"/>
  <c r="CF24" i="13" s="1"/>
  <c r="CF40" i="13" a="1"/>
  <c r="CF40" i="13" s="1"/>
  <c r="CF56" i="13" a="1"/>
  <c r="CF56" i="13" s="1"/>
  <c r="CF17" i="13" a="1"/>
  <c r="CF17" i="13" s="1"/>
  <c r="CF33" i="13" a="1"/>
  <c r="CF33" i="13" s="1"/>
  <c r="CF49" i="13" a="1"/>
  <c r="CF49" i="13" s="1"/>
  <c r="CF65" i="13" a="1"/>
  <c r="CF65" i="13" s="1"/>
  <c r="CF2" i="13" a="1"/>
  <c r="CF2" i="13" s="1"/>
  <c r="CF18" i="13" a="1"/>
  <c r="CF18" i="13" s="1"/>
  <c r="CF34" i="13" a="1"/>
  <c r="CF34" i="13" s="1"/>
  <c r="CF50" i="13" a="1"/>
  <c r="CF50" i="13" s="1"/>
  <c r="CF66" i="13" a="1"/>
  <c r="CF66" i="13" s="1"/>
  <c r="CF11" i="13" a="1"/>
  <c r="CF11" i="13" s="1"/>
  <c r="CF27" i="13" a="1"/>
  <c r="CF27" i="13" s="1"/>
  <c r="CF43" i="13" a="1"/>
  <c r="CF43" i="13" s="1"/>
  <c r="CF59" i="13" a="1"/>
  <c r="CF59" i="13" s="1"/>
  <c r="CF4" i="13" a="1"/>
  <c r="CF4" i="13" s="1"/>
  <c r="CF20" i="13" a="1"/>
  <c r="CF20" i="13" s="1"/>
  <c r="CF36" i="13" a="1"/>
  <c r="CF36" i="13" s="1"/>
  <c r="CF52" i="13" a="1"/>
  <c r="CF52" i="13" s="1"/>
  <c r="CF13" i="13" a="1"/>
  <c r="CF13" i="13" s="1"/>
  <c r="CF29" i="13" a="1"/>
  <c r="CF29" i="13" s="1"/>
  <c r="CF45" i="13" a="1"/>
  <c r="CF45" i="13" s="1"/>
  <c r="CF61" i="13" a="1"/>
  <c r="CF61" i="13" s="1"/>
  <c r="CF1" i="13" a="1"/>
  <c r="CF1" i="13" s="1"/>
  <c r="CH1" i="13" s="1"/>
  <c r="CF14" i="13" a="1"/>
  <c r="CF14" i="13" s="1"/>
  <c r="CF30" i="13" a="1"/>
  <c r="CF30" i="13" s="1"/>
  <c r="CF46" i="13" a="1"/>
  <c r="CF46" i="13" s="1"/>
  <c r="CF62" i="13" a="1"/>
  <c r="CF62" i="13" s="1"/>
  <c r="CH62" i="13" s="1"/>
  <c r="CF7" i="13" a="1"/>
  <c r="CF7" i="13" s="1"/>
  <c r="CF23" i="13" a="1"/>
  <c r="CF23" i="13" s="1"/>
  <c r="CF39" i="13" a="1"/>
  <c r="CF39" i="13" s="1"/>
  <c r="CF55" i="13" a="1"/>
  <c r="CF55" i="13" s="1"/>
  <c r="CH55" i="13" s="1"/>
  <c r="CF71" i="13" a="1"/>
  <c r="CF71" i="13" s="1"/>
  <c r="CF16" i="13" a="1"/>
  <c r="CF16" i="13" s="1"/>
  <c r="CF32" i="13" a="1"/>
  <c r="CF32" i="13" s="1"/>
  <c r="CF48" i="13" a="1"/>
  <c r="CF48" i="13" s="1"/>
  <c r="CH48" i="13" s="1"/>
  <c r="CF64" i="13" a="1"/>
  <c r="CF64" i="13" s="1"/>
  <c r="CF25" i="13" a="1"/>
  <c r="CF25" i="13" s="1"/>
  <c r="CF41" i="13" a="1"/>
  <c r="CF41" i="13" s="1"/>
  <c r="CF57" i="13" a="1"/>
  <c r="CF57" i="13" s="1"/>
  <c r="CH57" i="13" s="1"/>
  <c r="CF9" i="13" a="1"/>
  <c r="CF9" i="13" s="1"/>
  <c r="CF10" i="13" a="1"/>
  <c r="CF10" i="13" s="1"/>
  <c r="CF26" i="13" a="1"/>
  <c r="CF26" i="13" s="1"/>
  <c r="CF42" i="13" a="1"/>
  <c r="CF42" i="13" s="1"/>
  <c r="CH42" i="13" s="1"/>
  <c r="CF58" i="13" a="1"/>
  <c r="CF58" i="13" s="1"/>
  <c r="CF3" i="13" a="1"/>
  <c r="CF3" i="13" s="1"/>
  <c r="CF19" i="13" a="1"/>
  <c r="CF19" i="13" s="1"/>
  <c r="CF35" i="13" a="1"/>
  <c r="CF35" i="13" s="1"/>
  <c r="CH35" i="13" s="1"/>
  <c r="CF51" i="13" a="1"/>
  <c r="CF51" i="13" s="1"/>
  <c r="CF67" i="13" a="1"/>
  <c r="CF67" i="13" s="1"/>
  <c r="CF12" i="13" a="1"/>
  <c r="CF12" i="13" s="1"/>
  <c r="CF28" i="13" a="1"/>
  <c r="CF28" i="13" s="1"/>
  <c r="CH28" i="13" s="1"/>
  <c r="CF44" i="13" a="1"/>
  <c r="CF44" i="13" s="1"/>
  <c r="CF60" i="13" a="1"/>
  <c r="CF60" i="13" s="1"/>
  <c r="BH36" i="12" a="1"/>
  <c r="BH36" i="12" s="1"/>
  <c r="BH25" i="12" a="1"/>
  <c r="BH25" i="12" s="1"/>
  <c r="BH9" i="12" a="1"/>
  <c r="BH9" i="12" s="1"/>
  <c r="BH10" i="12" a="1"/>
  <c r="BH10" i="12" s="1"/>
  <c r="BH26" i="12" a="1"/>
  <c r="BH26" i="12" s="1"/>
  <c r="BH5" i="12" a="1"/>
  <c r="BH5" i="12" s="1"/>
  <c r="BH11" i="12" a="1"/>
  <c r="BH11" i="12" s="1"/>
  <c r="BH27" i="12" a="1"/>
  <c r="BH27" i="12" s="1"/>
  <c r="BH4" i="12" a="1"/>
  <c r="BH4" i="12" s="1"/>
  <c r="BH20" i="12" a="1"/>
  <c r="BH20" i="12" s="1"/>
  <c r="BH13" i="12" a="1"/>
  <c r="BH13" i="12" s="1"/>
  <c r="BH37" i="12" a="1"/>
  <c r="BH37" i="12" s="1"/>
  <c r="BH6" i="12" a="1"/>
  <c r="BH6" i="12" s="1"/>
  <c r="BH22" i="12" a="1"/>
  <c r="BH22" i="12" s="1"/>
  <c r="BH38" i="12" a="1"/>
  <c r="BH38" i="12" s="1"/>
  <c r="BH7" i="12" a="1"/>
  <c r="BH7" i="12" s="1"/>
  <c r="BH23" i="12" a="1"/>
  <c r="BH23" i="12" s="1"/>
  <c r="BH39" i="12" a="1"/>
  <c r="BH39" i="12" s="1"/>
  <c r="BH16" i="12" a="1"/>
  <c r="BH16" i="12" s="1"/>
  <c r="BH32" i="12" a="1"/>
  <c r="BH32" i="12" s="1"/>
  <c r="BH33" i="12" a="1"/>
  <c r="BH33" i="12" s="1"/>
  <c r="BH2" i="12" a="1"/>
  <c r="BH2" i="12" s="1"/>
  <c r="BH18" i="12" a="1"/>
  <c r="BH18" i="12" s="1"/>
  <c r="BH34" i="12" a="1"/>
  <c r="BH34" i="12" s="1"/>
  <c r="BH3" i="12" a="1"/>
  <c r="BH3" i="12" s="1"/>
  <c r="BH19" i="12" a="1"/>
  <c r="BH19" i="12" s="1"/>
  <c r="BH35" i="12" a="1"/>
  <c r="BH35" i="12" s="1"/>
  <c r="BH12" i="12" a="1"/>
  <c r="BH12" i="12" s="1"/>
  <c r="BH28" i="12" a="1"/>
  <c r="BH28" i="12" s="1"/>
  <c r="BH29" i="12" a="1"/>
  <c r="BH29" i="12" s="1"/>
  <c r="BH1" i="12" a="1"/>
  <c r="BH1" i="12" s="1"/>
  <c r="BJ1" i="12" s="1"/>
  <c r="BH14" i="12" a="1"/>
  <c r="BH14" i="12" s="1"/>
  <c r="BH30" i="12" a="1"/>
  <c r="BH30" i="12" s="1"/>
  <c r="BH17" i="12" a="1"/>
  <c r="BH17" i="12" s="1"/>
  <c r="BH15" i="12" a="1"/>
  <c r="BH15" i="12" s="1"/>
  <c r="BJ15" i="12" s="1"/>
  <c r="BH31" i="12" a="1"/>
  <c r="BH31" i="12" s="1"/>
  <c r="BH8" i="12" a="1"/>
  <c r="BH8" i="12" s="1"/>
  <c r="BH24" i="12" a="1"/>
  <c r="BH24" i="12" s="1"/>
  <c r="DL36" i="12" a="1"/>
  <c r="DL36" i="12" s="1"/>
  <c r="DN36" i="12" s="1"/>
  <c r="DL5" i="12" a="1"/>
  <c r="DL5" i="12" s="1"/>
  <c r="DL21" i="12" a="1"/>
  <c r="DL21" i="12" s="1"/>
  <c r="DL37" i="12" a="1"/>
  <c r="DL37" i="12" s="1"/>
  <c r="DN37" i="12" s="1"/>
  <c r="DL10" i="12" a="1"/>
  <c r="DL10" i="12" s="1"/>
  <c r="DL26" i="12" a="1"/>
  <c r="DL26" i="12" s="1"/>
  <c r="DL3" i="12" a="1"/>
  <c r="DL3" i="12" s="1"/>
  <c r="DL19" i="12" a="1"/>
  <c r="DL19" i="12" s="1"/>
  <c r="DL35" i="12" a="1"/>
  <c r="DL35" i="12" s="1"/>
  <c r="DL12" i="12" a="1"/>
  <c r="DL12" i="12" s="1"/>
  <c r="DL28" i="12" a="1"/>
  <c r="DL28" i="12" s="1"/>
  <c r="DL17" i="12" a="1"/>
  <c r="DL17" i="12" s="1"/>
  <c r="DL33" i="12" a="1"/>
  <c r="DL33" i="12" s="1"/>
  <c r="DL6" i="12" a="1"/>
  <c r="DL6" i="12" s="1"/>
  <c r="DL22" i="12" a="1"/>
  <c r="DL22" i="12" s="1"/>
  <c r="DL38" i="12" a="1"/>
  <c r="DL38" i="12" s="1"/>
  <c r="DN38" i="12" s="1"/>
  <c r="DL15" i="12" a="1"/>
  <c r="DL15" i="12" s="1"/>
  <c r="DL31" i="12" a="1"/>
  <c r="DL31" i="12" s="1"/>
  <c r="DL8" i="12" a="1"/>
  <c r="DL8" i="12" s="1"/>
  <c r="DL24" i="12" a="1"/>
  <c r="DL24" i="12" s="1"/>
  <c r="DL13" i="12" a="1"/>
  <c r="DL13" i="12" s="1"/>
  <c r="DL29" i="12" a="1"/>
  <c r="DL29" i="12" s="1"/>
  <c r="DL2" i="12" a="1"/>
  <c r="DL2" i="12" s="1"/>
  <c r="DL18" i="12" a="1"/>
  <c r="DL18" i="12" s="1"/>
  <c r="DL34" i="12" a="1"/>
  <c r="DL34" i="12" s="1"/>
  <c r="DL11" i="12" a="1"/>
  <c r="DL11" i="12" s="1"/>
  <c r="DL27" i="12" a="1"/>
  <c r="DL27" i="12" s="1"/>
  <c r="DL4" i="12" a="1"/>
  <c r="DL4" i="12" s="1"/>
  <c r="DL20" i="12" a="1"/>
  <c r="DL20" i="12" s="1"/>
  <c r="DL9" i="12" a="1"/>
  <c r="DL9" i="12" s="1"/>
  <c r="DL25" i="12" a="1"/>
  <c r="DL25" i="12" s="1"/>
  <c r="DL1" i="12" a="1"/>
  <c r="DL1" i="12" s="1"/>
  <c r="DN1" i="12" s="1"/>
  <c r="DL14" i="12" a="1"/>
  <c r="DL14" i="12" s="1"/>
  <c r="DL30" i="12" a="1"/>
  <c r="DL30" i="12" s="1"/>
  <c r="DL7" i="12" a="1"/>
  <c r="DL7" i="12" s="1"/>
  <c r="DL23" i="12" a="1"/>
  <c r="DL23" i="12" s="1"/>
  <c r="DN23" i="12" s="1"/>
  <c r="DL39" i="12" a="1"/>
  <c r="DL39" i="12" s="1"/>
  <c r="DN39" i="12" s="1"/>
  <c r="DL16" i="12" a="1"/>
  <c r="DL16" i="12" s="1"/>
  <c r="DL32" i="12" a="1"/>
  <c r="DL32" i="12" s="1"/>
  <c r="FN4" i="7" a="1"/>
  <c r="FN4" i="7" s="1"/>
  <c r="FN8" i="7" a="1"/>
  <c r="FN8" i="7" s="1"/>
  <c r="FN12" i="7" a="1"/>
  <c r="FN12" i="7" s="1"/>
  <c r="FN16" i="7" a="1"/>
  <c r="FN16" i="7" s="1"/>
  <c r="FN20" i="7" a="1"/>
  <c r="FN20" i="7" s="1"/>
  <c r="FN24" i="7" a="1"/>
  <c r="FN24" i="7" s="1"/>
  <c r="FN28" i="7" a="1"/>
  <c r="FN28" i="7" s="1"/>
  <c r="FN32" i="7" a="1"/>
  <c r="FN32" i="7" s="1"/>
  <c r="FN36" i="7" a="1"/>
  <c r="FN36" i="7" s="1"/>
  <c r="FN40" i="7" a="1"/>
  <c r="FN40" i="7" s="1"/>
  <c r="FN44" i="7" a="1"/>
  <c r="FN44" i="7" s="1"/>
  <c r="FN48" i="7" a="1"/>
  <c r="FN48" i="7" s="1"/>
  <c r="FN52" i="7" a="1"/>
  <c r="FN52" i="7" s="1"/>
  <c r="FN3" i="7" a="1"/>
  <c r="FN3" i="7" s="1"/>
  <c r="FN7" i="7" a="1"/>
  <c r="FN7" i="7" s="1"/>
  <c r="FN11" i="7" a="1"/>
  <c r="FN11" i="7" s="1"/>
  <c r="FN15" i="7" a="1"/>
  <c r="FN15" i="7" s="1"/>
  <c r="FN19" i="7" a="1"/>
  <c r="FN19" i="7" s="1"/>
  <c r="FN23" i="7" a="1"/>
  <c r="FN23" i="7" s="1"/>
  <c r="FN27" i="7" a="1"/>
  <c r="FN27" i="7" s="1"/>
  <c r="FN31" i="7" a="1"/>
  <c r="FN31" i="7" s="1"/>
  <c r="FN35" i="7" a="1"/>
  <c r="FN35" i="7" s="1"/>
  <c r="FN39" i="7" a="1"/>
  <c r="FN39" i="7" s="1"/>
  <c r="FN43" i="7" a="1"/>
  <c r="FN43" i="7" s="1"/>
  <c r="FN47" i="7" a="1"/>
  <c r="FN47" i="7" s="1"/>
  <c r="FN51" i="7" a="1"/>
  <c r="FN51" i="7" s="1"/>
  <c r="FN55" i="7" a="1"/>
  <c r="FN55" i="7" s="1"/>
  <c r="FN2" i="7" a="1"/>
  <c r="FN2" i="7" s="1"/>
  <c r="FN6" i="7" a="1"/>
  <c r="FN6" i="7" s="1"/>
  <c r="FN10" i="7" a="1"/>
  <c r="FN10" i="7" s="1"/>
  <c r="FN14" i="7" a="1"/>
  <c r="FN14" i="7" s="1"/>
  <c r="FN18" i="7" a="1"/>
  <c r="FN18" i="7" s="1"/>
  <c r="FN22" i="7" a="1"/>
  <c r="FN22" i="7" s="1"/>
  <c r="FN26" i="7" a="1"/>
  <c r="FN26" i="7" s="1"/>
  <c r="FN30" i="7" a="1"/>
  <c r="FN30" i="7" s="1"/>
  <c r="FN34" i="7" a="1"/>
  <c r="FN34" i="7" s="1"/>
  <c r="FN38" i="7" a="1"/>
  <c r="FN38" i="7" s="1"/>
  <c r="FN42" i="7" a="1"/>
  <c r="FN42" i="7" s="1"/>
  <c r="FN46" i="7" a="1"/>
  <c r="FN46" i="7" s="1"/>
  <c r="FN50" i="7" a="1"/>
  <c r="FN50" i="7" s="1"/>
  <c r="FN54" i="7" a="1"/>
  <c r="FN54" i="7" s="1"/>
  <c r="FN5" i="7" a="1"/>
  <c r="FN5" i="7" s="1"/>
  <c r="FN9" i="7" a="1"/>
  <c r="FN9" i="7" s="1"/>
  <c r="FN13" i="7" a="1"/>
  <c r="FN13" i="7" s="1"/>
  <c r="FN17" i="7" a="1"/>
  <c r="FN17" i="7" s="1"/>
  <c r="FN21" i="7" a="1"/>
  <c r="FN21" i="7" s="1"/>
  <c r="FN25" i="7" a="1"/>
  <c r="FN25" i="7" s="1"/>
  <c r="FN29" i="7" a="1"/>
  <c r="FN29" i="7" s="1"/>
  <c r="FN33" i="7" a="1"/>
  <c r="FN33" i="7" s="1"/>
  <c r="FN37" i="7" a="1"/>
  <c r="FN37" i="7" s="1"/>
  <c r="FN41" i="7" a="1"/>
  <c r="FN41" i="7" s="1"/>
  <c r="FN45" i="7" a="1"/>
  <c r="FN45" i="7" s="1"/>
  <c r="FN49" i="7" a="1"/>
  <c r="FN49" i="7" s="1"/>
  <c r="FN53" i="7" a="1"/>
  <c r="FN53" i="7" s="1"/>
  <c r="DC3" i="7" a="1"/>
  <c r="DC3" i="7" s="1"/>
  <c r="DC7" i="7" a="1"/>
  <c r="DC7" i="7" s="1"/>
  <c r="DC11" i="7" a="1"/>
  <c r="DC11" i="7" s="1"/>
  <c r="DC15" i="7" a="1"/>
  <c r="DC15" i="7" s="1"/>
  <c r="DC19" i="7" a="1"/>
  <c r="DC19" i="7" s="1"/>
  <c r="DC23" i="7" a="1"/>
  <c r="DC23" i="7" s="1"/>
  <c r="DC27" i="7" a="1"/>
  <c r="DC27" i="7" s="1"/>
  <c r="DC31" i="7" a="1"/>
  <c r="DC31" i="7" s="1"/>
  <c r="DC35" i="7" a="1"/>
  <c r="DC35" i="7" s="1"/>
  <c r="DC39" i="7" a="1"/>
  <c r="DC39" i="7" s="1"/>
  <c r="DC43" i="7" a="1"/>
  <c r="DC43" i="7" s="1"/>
  <c r="DC47" i="7" a="1"/>
  <c r="DC47" i="7" s="1"/>
  <c r="DC51" i="7" a="1"/>
  <c r="DC51" i="7" s="1"/>
  <c r="DC55" i="7" a="1"/>
  <c r="DC55" i="7" s="1"/>
  <c r="DC5" i="7" a="1"/>
  <c r="DC5" i="7" s="1"/>
  <c r="DC9" i="7" a="1"/>
  <c r="DC9" i="7" s="1"/>
  <c r="DC13" i="7" a="1"/>
  <c r="DC13" i="7" s="1"/>
  <c r="DC17" i="7" a="1"/>
  <c r="DC17" i="7" s="1"/>
  <c r="DC21" i="7" a="1"/>
  <c r="DC21" i="7" s="1"/>
  <c r="DC25" i="7" a="1"/>
  <c r="DC25" i="7" s="1"/>
  <c r="DC29" i="7" a="1"/>
  <c r="DC29" i="7" s="1"/>
  <c r="DC33" i="7" a="1"/>
  <c r="DC33" i="7" s="1"/>
  <c r="DC37" i="7" a="1"/>
  <c r="DC37" i="7" s="1"/>
  <c r="DC41" i="7" a="1"/>
  <c r="DC41" i="7" s="1"/>
  <c r="DC45" i="7" a="1"/>
  <c r="DC45" i="7" s="1"/>
  <c r="DC49" i="7" a="1"/>
  <c r="DC49" i="7" s="1"/>
  <c r="DC53" i="7" a="1"/>
  <c r="DC53" i="7" s="1"/>
  <c r="DC4" i="7" a="1"/>
  <c r="DC4" i="7" s="1"/>
  <c r="DC8" i="7" a="1"/>
  <c r="DC8" i="7" s="1"/>
  <c r="DC12" i="7" a="1"/>
  <c r="DC12" i="7" s="1"/>
  <c r="DC16" i="7" a="1"/>
  <c r="DC16" i="7" s="1"/>
  <c r="DC20" i="7" a="1"/>
  <c r="DC20" i="7" s="1"/>
  <c r="DC24" i="7" a="1"/>
  <c r="DC24" i="7" s="1"/>
  <c r="DC28" i="7" a="1"/>
  <c r="DC28" i="7" s="1"/>
  <c r="DC32" i="7" a="1"/>
  <c r="DC32" i="7" s="1"/>
  <c r="DC36" i="7" a="1"/>
  <c r="DC36" i="7" s="1"/>
  <c r="DC40" i="7" a="1"/>
  <c r="DC40" i="7" s="1"/>
  <c r="DC44" i="7" a="1"/>
  <c r="DC44" i="7" s="1"/>
  <c r="DC48" i="7" a="1"/>
  <c r="DC48" i="7" s="1"/>
  <c r="DC52" i="7" a="1"/>
  <c r="DC52" i="7" s="1"/>
  <c r="DC2" i="7" a="1"/>
  <c r="DC2" i="7" s="1"/>
  <c r="DC18" i="7" a="1"/>
  <c r="DC18" i="7" s="1"/>
  <c r="DC34" i="7" a="1"/>
  <c r="DC34" i="7" s="1"/>
  <c r="DC50" i="7" a="1"/>
  <c r="DC50" i="7" s="1"/>
  <c r="DC14" i="7" a="1"/>
  <c r="DC14" i="7" s="1"/>
  <c r="DC30" i="7" a="1"/>
  <c r="DC30" i="7" s="1"/>
  <c r="DC46" i="7" a="1"/>
  <c r="DC46" i="7" s="1"/>
  <c r="DC10" i="7" a="1"/>
  <c r="DC10" i="7" s="1"/>
  <c r="DC26" i="7" a="1"/>
  <c r="DC26" i="7" s="1"/>
  <c r="DC42" i="7" a="1"/>
  <c r="DC42" i="7" s="1"/>
  <c r="DC6" i="7" a="1"/>
  <c r="DC6" i="7" s="1"/>
  <c r="DC22" i="7" a="1"/>
  <c r="DC22" i="7" s="1"/>
  <c r="DC38" i="7" a="1"/>
  <c r="DC38" i="7" s="1"/>
  <c r="DC54" i="7" a="1"/>
  <c r="DC54" i="7" s="1"/>
  <c r="DC1" i="7" a="1"/>
  <c r="DC1" i="7" s="1"/>
  <c r="BH55" i="11" a="1"/>
  <c r="BH55" i="11" s="1"/>
  <c r="BH1" i="11" a="1"/>
  <c r="BH1" i="11" s="1"/>
  <c r="BJ1" i="11" s="1"/>
  <c r="BH4" i="11" a="1"/>
  <c r="BH4" i="11" s="1"/>
  <c r="BH20" i="11" a="1"/>
  <c r="BH20" i="11" s="1"/>
  <c r="BH36" i="11" a="1"/>
  <c r="BH36" i="11" s="1"/>
  <c r="BH52" i="11" a="1"/>
  <c r="BH52" i="11" s="1"/>
  <c r="BJ52" i="11" s="1"/>
  <c r="BH13" i="11" a="1"/>
  <c r="BH13" i="11" s="1"/>
  <c r="BH29" i="11" a="1"/>
  <c r="BH29" i="11" s="1"/>
  <c r="BH45" i="11" a="1"/>
  <c r="BH45" i="11" s="1"/>
  <c r="BH2" i="11" a="1"/>
  <c r="BH2" i="11" s="1"/>
  <c r="BJ2" i="11" s="1"/>
  <c r="BH18" i="11" a="1"/>
  <c r="BH18" i="11" s="1"/>
  <c r="BH34" i="11" a="1"/>
  <c r="BH34" i="11" s="1"/>
  <c r="BH50" i="11" a="1"/>
  <c r="BH50" i="11" s="1"/>
  <c r="BH7" i="11" a="1"/>
  <c r="BH7" i="11" s="1"/>
  <c r="BJ7" i="11" s="1"/>
  <c r="BH23" i="11" a="1"/>
  <c r="BH23" i="11" s="1"/>
  <c r="BH39" i="11" a="1"/>
  <c r="BH39" i="11" s="1"/>
  <c r="BH16" i="11" a="1"/>
  <c r="BH16" i="11" s="1"/>
  <c r="BH32" i="11" a="1"/>
  <c r="BH32" i="11" s="1"/>
  <c r="BJ32" i="11" s="1"/>
  <c r="BH48" i="11" a="1"/>
  <c r="BH48" i="11" s="1"/>
  <c r="BH9" i="11" a="1"/>
  <c r="BH9" i="11" s="1"/>
  <c r="BH25" i="11" a="1"/>
  <c r="BH25" i="11" s="1"/>
  <c r="BH41" i="11" a="1"/>
  <c r="BH41" i="11" s="1"/>
  <c r="BJ41" i="11" s="1"/>
  <c r="BH57" i="11" a="1"/>
  <c r="BH57" i="11" s="1"/>
  <c r="BH14" i="11" a="1"/>
  <c r="BH14" i="11" s="1"/>
  <c r="BH30" i="11" a="1"/>
  <c r="BH30" i="11" s="1"/>
  <c r="BH46" i="11" a="1"/>
  <c r="BH46" i="11" s="1"/>
  <c r="BJ46" i="11" s="1"/>
  <c r="BH3" i="11" a="1"/>
  <c r="BH3" i="11" s="1"/>
  <c r="BH19" i="11" a="1"/>
  <c r="BH19" i="11" s="1"/>
  <c r="BH35" i="11" a="1"/>
  <c r="BH35" i="11" s="1"/>
  <c r="BH51" i="11" a="1"/>
  <c r="BH51" i="11" s="1"/>
  <c r="BJ51" i="11" s="1"/>
  <c r="BH12" i="11" a="1"/>
  <c r="BH12" i="11" s="1"/>
  <c r="BH28" i="11" a="1"/>
  <c r="BH28" i="11" s="1"/>
  <c r="BH44" i="11" a="1"/>
  <c r="BH44" i="11" s="1"/>
  <c r="BH5" i="11" a="1"/>
  <c r="BH5" i="11" s="1"/>
  <c r="BH21" i="11" a="1"/>
  <c r="BH21" i="11" s="1"/>
  <c r="BH37" i="11" a="1"/>
  <c r="BH37" i="11" s="1"/>
  <c r="BH53" i="11" a="1"/>
  <c r="BH53" i="11" s="1"/>
  <c r="BH10" i="11" a="1"/>
  <c r="BH10" i="11" s="1"/>
  <c r="BH26" i="11" a="1"/>
  <c r="BH26" i="11" s="1"/>
  <c r="BH42" i="11" a="1"/>
  <c r="BH42" i="11" s="1"/>
  <c r="BH58" i="11" a="1"/>
  <c r="BH58" i="11" s="1"/>
  <c r="BH15" i="11" a="1"/>
  <c r="BH15" i="11" s="1"/>
  <c r="BH31" i="11" a="1"/>
  <c r="BH31" i="11" s="1"/>
  <c r="BH47" i="11" a="1"/>
  <c r="BH47" i="11" s="1"/>
  <c r="BH8" i="11" a="1"/>
  <c r="BH8" i="11" s="1"/>
  <c r="BH24" i="11" a="1"/>
  <c r="BH24" i="11" s="1"/>
  <c r="BH40" i="11" a="1"/>
  <c r="BH40" i="11" s="1"/>
  <c r="BH56" i="11" a="1"/>
  <c r="BH56" i="11" s="1"/>
  <c r="BH17" i="11" a="1"/>
  <c r="BH17" i="11" s="1"/>
  <c r="BH33" i="11" a="1"/>
  <c r="BH33" i="11" s="1"/>
  <c r="BH49" i="11" a="1"/>
  <c r="BH49" i="11" s="1"/>
  <c r="BH6" i="11" a="1"/>
  <c r="BH6" i="11" s="1"/>
  <c r="BH22" i="11" a="1"/>
  <c r="BH22" i="11" s="1"/>
  <c r="BH38" i="11" a="1"/>
  <c r="BH38" i="11" s="1"/>
  <c r="BH54" i="11" a="1"/>
  <c r="BH54" i="11" s="1"/>
  <c r="BH11" i="11" a="1"/>
  <c r="BH11" i="11" s="1"/>
  <c r="BH27" i="11" a="1"/>
  <c r="BH27" i="11" s="1"/>
  <c r="BH43" i="11" a="1"/>
  <c r="BH43" i="11" s="1"/>
  <c r="DX5" i="7" a="1"/>
  <c r="DX5" i="7" s="1"/>
  <c r="DX9" i="7" a="1"/>
  <c r="DX9" i="7" s="1"/>
  <c r="DX13" i="7" a="1"/>
  <c r="DX13" i="7" s="1"/>
  <c r="DX17" i="7" a="1"/>
  <c r="DX17" i="7" s="1"/>
  <c r="DX21" i="7" a="1"/>
  <c r="DX21" i="7" s="1"/>
  <c r="DX25" i="7" a="1"/>
  <c r="DX25" i="7" s="1"/>
  <c r="DX29" i="7" a="1"/>
  <c r="DX29" i="7" s="1"/>
  <c r="DX33" i="7" a="1"/>
  <c r="DX33" i="7" s="1"/>
  <c r="DX37" i="7" a="1"/>
  <c r="DX37" i="7" s="1"/>
  <c r="DX41" i="7" a="1"/>
  <c r="DX41" i="7" s="1"/>
  <c r="DX45" i="7" a="1"/>
  <c r="DX45" i="7" s="1"/>
  <c r="DX49" i="7" a="1"/>
  <c r="DX49" i="7" s="1"/>
  <c r="DX53" i="7" a="1"/>
  <c r="DX53" i="7" s="1"/>
  <c r="DX3" i="7" a="1"/>
  <c r="DX3" i="7" s="1"/>
  <c r="DX7" i="7" a="1"/>
  <c r="DX7" i="7" s="1"/>
  <c r="DX11" i="7" a="1"/>
  <c r="DX11" i="7" s="1"/>
  <c r="DX15" i="7" a="1"/>
  <c r="DX15" i="7" s="1"/>
  <c r="DX19" i="7" a="1"/>
  <c r="DX19" i="7" s="1"/>
  <c r="DX23" i="7" a="1"/>
  <c r="DX23" i="7" s="1"/>
  <c r="DX27" i="7" a="1"/>
  <c r="DX27" i="7" s="1"/>
  <c r="DX31" i="7" a="1"/>
  <c r="DX31" i="7" s="1"/>
  <c r="DX35" i="7" a="1"/>
  <c r="DX35" i="7" s="1"/>
  <c r="DX39" i="7" a="1"/>
  <c r="DX39" i="7" s="1"/>
  <c r="DX43" i="7" a="1"/>
  <c r="DX43" i="7" s="1"/>
  <c r="DX47" i="7" a="1"/>
  <c r="DX47" i="7" s="1"/>
  <c r="DX51" i="7" a="1"/>
  <c r="DX51" i="7" s="1"/>
  <c r="DX55" i="7" a="1"/>
  <c r="DX55" i="7" s="1"/>
  <c r="DX2" i="7" a="1"/>
  <c r="DX2" i="7" s="1"/>
  <c r="DX6" i="7" a="1"/>
  <c r="DX6" i="7" s="1"/>
  <c r="DX10" i="7" a="1"/>
  <c r="DX10" i="7" s="1"/>
  <c r="DX14" i="7" a="1"/>
  <c r="DX14" i="7" s="1"/>
  <c r="DX18" i="7" a="1"/>
  <c r="DX18" i="7" s="1"/>
  <c r="DX22" i="7" a="1"/>
  <c r="DX22" i="7" s="1"/>
  <c r="DX26" i="7" a="1"/>
  <c r="DX26" i="7" s="1"/>
  <c r="DX30" i="7" a="1"/>
  <c r="DX30" i="7" s="1"/>
  <c r="DX34" i="7" a="1"/>
  <c r="DX34" i="7" s="1"/>
  <c r="DX38" i="7" a="1"/>
  <c r="DX38" i="7" s="1"/>
  <c r="DX42" i="7" a="1"/>
  <c r="DX42" i="7" s="1"/>
  <c r="DX46" i="7" a="1"/>
  <c r="DX46" i="7" s="1"/>
  <c r="DX50" i="7" a="1"/>
  <c r="DX50" i="7" s="1"/>
  <c r="DX54" i="7" a="1"/>
  <c r="DX54" i="7" s="1"/>
  <c r="DX16" i="7" a="1"/>
  <c r="DX16" i="7" s="1"/>
  <c r="DX32" i="7" a="1"/>
  <c r="DX32" i="7" s="1"/>
  <c r="DX48" i="7" a="1"/>
  <c r="DX48" i="7" s="1"/>
  <c r="DX12" i="7" a="1"/>
  <c r="DX12" i="7" s="1"/>
  <c r="DX28" i="7" a="1"/>
  <c r="DX28" i="7" s="1"/>
  <c r="DX44" i="7" a="1"/>
  <c r="DX44" i="7" s="1"/>
  <c r="DX8" i="7" a="1"/>
  <c r="DX8" i="7" s="1"/>
  <c r="DX24" i="7" a="1"/>
  <c r="DX24" i="7" s="1"/>
  <c r="DX40" i="7" a="1"/>
  <c r="DX40" i="7" s="1"/>
  <c r="DX4" i="7" a="1"/>
  <c r="DX4" i="7" s="1"/>
  <c r="DX20" i="7" a="1"/>
  <c r="DX20" i="7" s="1"/>
  <c r="DX36" i="7" a="1"/>
  <c r="DX36" i="7" s="1"/>
  <c r="DX52" i="7" a="1"/>
  <c r="DX52" i="7" s="1"/>
  <c r="BH52" i="10" a="1"/>
  <c r="BH52" i="10" s="1"/>
  <c r="BJ52" i="10" s="1"/>
  <c r="BH5" i="10" a="1"/>
  <c r="BH5" i="10" s="1"/>
  <c r="BJ5" i="10" s="1"/>
  <c r="BH21" i="10" a="1"/>
  <c r="BH21" i="10" s="1"/>
  <c r="BJ21" i="10" s="1"/>
  <c r="BH37" i="10" a="1"/>
  <c r="BH37" i="10" s="1"/>
  <c r="BJ37" i="10" s="1"/>
  <c r="BH53" i="10" a="1"/>
  <c r="BH53" i="10" s="1"/>
  <c r="BJ53" i="10" s="1"/>
  <c r="BH14" i="10" a="1"/>
  <c r="BH14" i="10" s="1"/>
  <c r="BJ14" i="10" s="1"/>
  <c r="BH30" i="10" a="1"/>
  <c r="BH30" i="10" s="1"/>
  <c r="BJ30" i="10" s="1"/>
  <c r="BH46" i="10" a="1"/>
  <c r="BH46" i="10" s="1"/>
  <c r="BJ46" i="10" s="1"/>
  <c r="BH7" i="10" a="1"/>
  <c r="BH7" i="10" s="1"/>
  <c r="BJ7" i="10" s="1"/>
  <c r="BH23" i="10" a="1"/>
  <c r="BH23" i="10" s="1"/>
  <c r="BJ23" i="10" s="1"/>
  <c r="BH39" i="10" a="1"/>
  <c r="BH39" i="10" s="1"/>
  <c r="BJ39" i="10" s="1"/>
  <c r="BH55" i="10" a="1"/>
  <c r="BH55" i="10" s="1"/>
  <c r="BJ55" i="10" s="1"/>
  <c r="BH16" i="10" a="1"/>
  <c r="BH16" i="10" s="1"/>
  <c r="BJ16" i="10" s="1"/>
  <c r="BH32" i="10" a="1"/>
  <c r="BH32" i="10" s="1"/>
  <c r="BJ32" i="10" s="1"/>
  <c r="BH48" i="10" a="1"/>
  <c r="BH48" i="10" s="1"/>
  <c r="BJ48" i="10" s="1"/>
  <c r="BH17" i="10" a="1"/>
  <c r="BH17" i="10" s="1"/>
  <c r="BJ17" i="10" s="1"/>
  <c r="BH33" i="10" a="1"/>
  <c r="BH33" i="10" s="1"/>
  <c r="BJ33" i="10" s="1"/>
  <c r="BH49" i="10" a="1"/>
  <c r="BH49" i="10" s="1"/>
  <c r="BJ49" i="10" s="1"/>
  <c r="BH10" i="10" a="1"/>
  <c r="BH10" i="10" s="1"/>
  <c r="BJ10" i="10" s="1"/>
  <c r="BH26" i="10" a="1"/>
  <c r="BH26" i="10" s="1"/>
  <c r="BJ26" i="10" s="1"/>
  <c r="BH42" i="10" a="1"/>
  <c r="BH42" i="10" s="1"/>
  <c r="BJ42" i="10" s="1"/>
  <c r="BH3" i="10" a="1"/>
  <c r="BH3" i="10" s="1"/>
  <c r="BJ3" i="10" s="1"/>
  <c r="BH19" i="10" a="1"/>
  <c r="BH19" i="10" s="1"/>
  <c r="BJ19" i="10" s="1"/>
  <c r="BH35" i="10" a="1"/>
  <c r="BH35" i="10" s="1"/>
  <c r="BJ35" i="10" s="1"/>
  <c r="BH51" i="10" a="1"/>
  <c r="BH51" i="10" s="1"/>
  <c r="BJ51" i="10" s="1"/>
  <c r="BH12" i="10" a="1"/>
  <c r="BH12" i="10" s="1"/>
  <c r="BJ12" i="10" s="1"/>
  <c r="BH28" i="10" a="1"/>
  <c r="BH28" i="10" s="1"/>
  <c r="BJ28" i="10" s="1"/>
  <c r="BH44" i="10" a="1"/>
  <c r="BH44" i="10" s="1"/>
  <c r="BJ44" i="10" s="1"/>
  <c r="BH13" i="10" a="1"/>
  <c r="BH13" i="10" s="1"/>
  <c r="BJ13" i="10" s="1"/>
  <c r="BH29" i="10" a="1"/>
  <c r="BH29" i="10" s="1"/>
  <c r="BJ29" i="10" s="1"/>
  <c r="BH45" i="10" a="1"/>
  <c r="BH45" i="10" s="1"/>
  <c r="BJ45" i="10" s="1"/>
  <c r="BH6" i="10" a="1"/>
  <c r="BH6" i="10" s="1"/>
  <c r="BJ6" i="10" s="1"/>
  <c r="BH22" i="10" a="1"/>
  <c r="BH22" i="10" s="1"/>
  <c r="BJ22" i="10" s="1"/>
  <c r="BH38" i="10" a="1"/>
  <c r="BH38" i="10" s="1"/>
  <c r="BJ38" i="10" s="1"/>
  <c r="BH54" i="10" a="1"/>
  <c r="BH54" i="10" s="1"/>
  <c r="BJ54" i="10" s="1"/>
  <c r="BH15" i="10" a="1"/>
  <c r="BH15" i="10" s="1"/>
  <c r="BJ15" i="10" s="1"/>
  <c r="BH31" i="10" a="1"/>
  <c r="BH31" i="10" s="1"/>
  <c r="BJ31" i="10" s="1"/>
  <c r="BH47" i="10" a="1"/>
  <c r="BH47" i="10" s="1"/>
  <c r="BJ47" i="10" s="1"/>
  <c r="BH8" i="10" a="1"/>
  <c r="BH8" i="10" s="1"/>
  <c r="BJ8" i="10" s="1"/>
  <c r="BH24" i="10" a="1"/>
  <c r="BH24" i="10" s="1"/>
  <c r="BJ24" i="10" s="1"/>
  <c r="BH40" i="10" a="1"/>
  <c r="BH40" i="10" s="1"/>
  <c r="BJ40" i="10" s="1"/>
  <c r="BI1" i="10" a="1"/>
  <c r="BI1" i="10" s="1"/>
  <c r="BH9" i="10" a="1"/>
  <c r="BH9" i="10" s="1"/>
  <c r="BJ9" i="10" s="1"/>
  <c r="BH25" i="10" a="1"/>
  <c r="BH25" i="10" s="1"/>
  <c r="BJ25" i="10" s="1"/>
  <c r="BH41" i="10" a="1"/>
  <c r="BH41" i="10" s="1"/>
  <c r="BJ41" i="10" s="1"/>
  <c r="BH2" i="10" a="1"/>
  <c r="BH2" i="10" s="1"/>
  <c r="BJ2" i="10" s="1"/>
  <c r="BH18" i="10" a="1"/>
  <c r="BH18" i="10" s="1"/>
  <c r="BJ18" i="10" s="1"/>
  <c r="BH34" i="10" a="1"/>
  <c r="BH34" i="10" s="1"/>
  <c r="BJ34" i="10" s="1"/>
  <c r="BH50" i="10" a="1"/>
  <c r="BH50" i="10" s="1"/>
  <c r="BJ50" i="10" s="1"/>
  <c r="BH11" i="10" a="1"/>
  <c r="BH11" i="10" s="1"/>
  <c r="BJ11" i="10" s="1"/>
  <c r="BH27" i="10" a="1"/>
  <c r="BH27" i="10" s="1"/>
  <c r="BJ27" i="10" s="1"/>
  <c r="BH43" i="10" a="1"/>
  <c r="BH43" i="10" s="1"/>
  <c r="BJ43" i="10" s="1"/>
  <c r="BH4" i="10" a="1"/>
  <c r="BH4" i="10" s="1"/>
  <c r="BJ4" i="10" s="1"/>
  <c r="BH20" i="10" a="1"/>
  <c r="BH20" i="10" s="1"/>
  <c r="BJ20" i="10" s="1"/>
  <c r="BH36" i="10" a="1"/>
  <c r="BH36" i="10" s="1"/>
  <c r="BJ36" i="10" s="1"/>
  <c r="GC8" i="7" a="1"/>
  <c r="GC8" i="7" s="1"/>
  <c r="GE8" i="7" s="1"/>
  <c r="GD8" i="7"/>
  <c r="GC46" i="7" a="1"/>
  <c r="GC46" i="7" s="1"/>
  <c r="GE46" i="7" s="1"/>
  <c r="GD46" i="7"/>
  <c r="GC30" i="7" a="1"/>
  <c r="GC30" i="7" s="1"/>
  <c r="GE30" i="7" s="1"/>
  <c r="GD30" i="7"/>
  <c r="GC13" i="7" a="1"/>
  <c r="GC13" i="7" s="1"/>
  <c r="GE13" i="7" s="1"/>
  <c r="GD13" i="7"/>
  <c r="GC51" i="7" a="1"/>
  <c r="GC51" i="7" s="1"/>
  <c r="GE51" i="7" s="1"/>
  <c r="GD51" i="7"/>
  <c r="GC35" i="7" a="1"/>
  <c r="GC35" i="7" s="1"/>
  <c r="GE35" i="7" s="1"/>
  <c r="GD35" i="7"/>
  <c r="GC22" i="7" a="1"/>
  <c r="GC22" i="7" s="1"/>
  <c r="GE22" i="7" s="1"/>
  <c r="GD22" i="7"/>
  <c r="GC6" i="7" a="1"/>
  <c r="GC6" i="7" s="1"/>
  <c r="GE6" i="7" s="1"/>
  <c r="GD6" i="7"/>
  <c r="GC44" i="7" a="1"/>
  <c r="GC44" i="7" s="1"/>
  <c r="GE44" i="7" s="1"/>
  <c r="GD44" i="7"/>
  <c r="GC28" i="7" a="1"/>
  <c r="GC28" i="7" s="1"/>
  <c r="GE28" i="7" s="1"/>
  <c r="GD28" i="7"/>
  <c r="GC11" i="7" a="1"/>
  <c r="GC11" i="7" s="1"/>
  <c r="GE11" i="7" s="1"/>
  <c r="GD11" i="7"/>
  <c r="GC49" i="7" a="1"/>
  <c r="GC49" i="7" s="1"/>
  <c r="GE49" i="7" s="1"/>
  <c r="GD49" i="7"/>
  <c r="GC33" i="7" a="1"/>
  <c r="GC33" i="7" s="1"/>
  <c r="GE33" i="7" s="1"/>
  <c r="GD33" i="7"/>
  <c r="BP9" i="10" a="1"/>
  <c r="BP9" i="10" s="1"/>
  <c r="BP25" i="10" a="1"/>
  <c r="BP25" i="10" s="1"/>
  <c r="BP41" i="10" a="1"/>
  <c r="BP41" i="10" s="1"/>
  <c r="BP1" i="10" a="1"/>
  <c r="BP1" i="10" s="1"/>
  <c r="BR1" i="10" s="1"/>
  <c r="BP14" i="10" a="1"/>
  <c r="BP14" i="10" s="1"/>
  <c r="BP30" i="10" a="1"/>
  <c r="BP30" i="10" s="1"/>
  <c r="BP46" i="10" a="1"/>
  <c r="BP46" i="10" s="1"/>
  <c r="BP7" i="10" a="1"/>
  <c r="BP7" i="10" s="1"/>
  <c r="BR7" i="10" s="1"/>
  <c r="BP23" i="10" a="1"/>
  <c r="BP23" i="10" s="1"/>
  <c r="BP39" i="10" a="1"/>
  <c r="BP39" i="10" s="1"/>
  <c r="BP55" i="10" a="1"/>
  <c r="BP55" i="10" s="1"/>
  <c r="BP16" i="10" a="1"/>
  <c r="BP16" i="10" s="1"/>
  <c r="BR16" i="10" s="1"/>
  <c r="BP32" i="10" a="1"/>
  <c r="BP32" i="10" s="1"/>
  <c r="BP48" i="10" a="1"/>
  <c r="BP48" i="10" s="1"/>
  <c r="BP5" i="10" a="1"/>
  <c r="BP5" i="10" s="1"/>
  <c r="BP21" i="10" a="1"/>
  <c r="BP21" i="10" s="1"/>
  <c r="BR21" i="10" s="1"/>
  <c r="BP37" i="10" a="1"/>
  <c r="BP37" i="10" s="1"/>
  <c r="BP53" i="10" a="1"/>
  <c r="BP53" i="10" s="1"/>
  <c r="BP10" i="10" a="1"/>
  <c r="BP10" i="10" s="1"/>
  <c r="BP26" i="10" a="1"/>
  <c r="BP26" i="10" s="1"/>
  <c r="BR26" i="10" s="1"/>
  <c r="BP42" i="10" a="1"/>
  <c r="BP42" i="10" s="1"/>
  <c r="BP3" i="10" a="1"/>
  <c r="BP3" i="10" s="1"/>
  <c r="BP19" i="10" a="1"/>
  <c r="BP19" i="10" s="1"/>
  <c r="BP35" i="10" a="1"/>
  <c r="BP35" i="10" s="1"/>
  <c r="BR35" i="10" s="1"/>
  <c r="BP51" i="10" a="1"/>
  <c r="BP51" i="10" s="1"/>
  <c r="BP12" i="10" a="1"/>
  <c r="BP12" i="10" s="1"/>
  <c r="BP28" i="10" a="1"/>
  <c r="BP28" i="10" s="1"/>
  <c r="BP44" i="10" a="1"/>
  <c r="BP44" i="10" s="1"/>
  <c r="BR44" i="10" s="1"/>
  <c r="BP17" i="10" a="1"/>
  <c r="BP17" i="10" s="1"/>
  <c r="BP33" i="10" a="1"/>
  <c r="BP33" i="10" s="1"/>
  <c r="BP49" i="10" a="1"/>
  <c r="BP49" i="10" s="1"/>
  <c r="BP6" i="10" a="1"/>
  <c r="BP6" i="10" s="1"/>
  <c r="BR6" i="10" s="1"/>
  <c r="BP22" i="10" a="1"/>
  <c r="BP22" i="10" s="1"/>
  <c r="BP38" i="10" a="1"/>
  <c r="BP38" i="10" s="1"/>
  <c r="BP54" i="10" a="1"/>
  <c r="BP54" i="10" s="1"/>
  <c r="BP15" i="10" a="1"/>
  <c r="BP15" i="10" s="1"/>
  <c r="BR15" i="10" s="1"/>
  <c r="BP31" i="10" a="1"/>
  <c r="BP31" i="10" s="1"/>
  <c r="BP47" i="10" a="1"/>
  <c r="BP47" i="10" s="1"/>
  <c r="BP8" i="10" a="1"/>
  <c r="BP8" i="10" s="1"/>
  <c r="BP24" i="10" a="1"/>
  <c r="BP24" i="10" s="1"/>
  <c r="BR24" i="10" s="1"/>
  <c r="BP40" i="10" a="1"/>
  <c r="BP40" i="10" s="1"/>
  <c r="BP13" i="10" a="1"/>
  <c r="BP13" i="10" s="1"/>
  <c r="BP29" i="10" a="1"/>
  <c r="BP29" i="10" s="1"/>
  <c r="BP45" i="10" a="1"/>
  <c r="BP45" i="10" s="1"/>
  <c r="BR45" i="10" s="1"/>
  <c r="BP2" i="10" a="1"/>
  <c r="BP2" i="10" s="1"/>
  <c r="BP18" i="10" a="1"/>
  <c r="BP18" i="10" s="1"/>
  <c r="BP34" i="10" a="1"/>
  <c r="BP34" i="10" s="1"/>
  <c r="BP50" i="10" a="1"/>
  <c r="BP50" i="10" s="1"/>
  <c r="BR50" i="10" s="1"/>
  <c r="BP11" i="10" a="1"/>
  <c r="BP11" i="10" s="1"/>
  <c r="BP27" i="10" a="1"/>
  <c r="BP27" i="10" s="1"/>
  <c r="BP43" i="10" a="1"/>
  <c r="BP43" i="10" s="1"/>
  <c r="BP4" i="10" a="1"/>
  <c r="BP4" i="10" s="1"/>
  <c r="BR4" i="10" s="1"/>
  <c r="BP20" i="10" a="1"/>
  <c r="BP20" i="10" s="1"/>
  <c r="BP36" i="10" a="1"/>
  <c r="BP36" i="10" s="1"/>
  <c r="FA44" i="7" a="1"/>
  <c r="FA44" i="7" s="1"/>
  <c r="FC44" i="7" s="1"/>
  <c r="FB44" i="7"/>
  <c r="FA32" i="7" a="1"/>
  <c r="FA32" i="7" s="1"/>
  <c r="FC32" i="7" s="1"/>
  <c r="FB32" i="7"/>
  <c r="FA20" i="7" a="1"/>
  <c r="FA20" i="7" s="1"/>
  <c r="FC20" i="7" s="1"/>
  <c r="FB20" i="7"/>
  <c r="FA8" i="7" a="1"/>
  <c r="FA8" i="7" s="1"/>
  <c r="FC8" i="7" s="1"/>
  <c r="FB8" i="7"/>
  <c r="FA42" i="7" a="1"/>
  <c r="FA42" i="7" s="1"/>
  <c r="FC42" i="7" s="1"/>
  <c r="FB42" i="7"/>
  <c r="FA26" i="7" a="1"/>
  <c r="FA26" i="7" s="1"/>
  <c r="FC26" i="7" s="1"/>
  <c r="FB26" i="7"/>
  <c r="FA10" i="7" a="1"/>
  <c r="FA10" i="7" s="1"/>
  <c r="FC10" i="7" s="1"/>
  <c r="FB10" i="7"/>
  <c r="FA51" i="7" a="1"/>
  <c r="FA51" i="7" s="1"/>
  <c r="FC51" i="7" s="1"/>
  <c r="FB51" i="7"/>
  <c r="FA35" i="7" a="1"/>
  <c r="FA35" i="7" s="1"/>
  <c r="FC35" i="7" s="1"/>
  <c r="FB35" i="7"/>
  <c r="FA19" i="7" a="1"/>
  <c r="FA19" i="7" s="1"/>
  <c r="FC19" i="7" s="1"/>
  <c r="FB19" i="7"/>
  <c r="FA3" i="7" a="1"/>
  <c r="FA3" i="7" s="1"/>
  <c r="FC3" i="7" s="1"/>
  <c r="FB3" i="7"/>
  <c r="FA41" i="7" a="1"/>
  <c r="FA41" i="7" s="1"/>
  <c r="FC41" i="7" s="1"/>
  <c r="FB41" i="7"/>
  <c r="FA25" i="7" a="1"/>
  <c r="FA25" i="7" s="1"/>
  <c r="FC25" i="7" s="1"/>
  <c r="FB25" i="7"/>
  <c r="FA9" i="7" a="1"/>
  <c r="FA9" i="7" s="1"/>
  <c r="FC9" i="7" s="1"/>
  <c r="FB9" i="7"/>
  <c r="AZ68" i="13" a="1"/>
  <c r="AZ68" i="13" s="1"/>
  <c r="DD36" i="12" a="1"/>
  <c r="DD36" i="12" s="1"/>
  <c r="DF36" i="12" s="1"/>
  <c r="AR24" i="12" a="1"/>
  <c r="AR24" i="12" s="1"/>
  <c r="AR9" i="12" a="1"/>
  <c r="AR9" i="12" s="1"/>
  <c r="AR21" i="12" a="1"/>
  <c r="AR21" i="12" s="1"/>
  <c r="AR15" i="12" a="1"/>
  <c r="AR15" i="12" s="1"/>
  <c r="AR1" i="12" a="1"/>
  <c r="AR1" i="12" s="1"/>
  <c r="AT6" i="12" s="1"/>
  <c r="AR16" i="12" a="1"/>
  <c r="AR16" i="12" s="1"/>
  <c r="AR34" i="12" a="1"/>
  <c r="AR34" i="12" s="1"/>
  <c r="AR36" i="12" a="1"/>
  <c r="AR36" i="12" s="1"/>
  <c r="AR7" i="12" a="1"/>
  <c r="AR7" i="12" s="1"/>
  <c r="AR37" i="12" a="1"/>
  <c r="AR37" i="12" s="1"/>
  <c r="CO69" i="13" a="1"/>
  <c r="CO69" i="13" s="1"/>
  <c r="CQ69" i="13" s="1"/>
  <c r="CO49" i="13" a="1"/>
  <c r="CO49" i="13" s="1"/>
  <c r="CQ49" i="13" s="1"/>
  <c r="CO29" i="13" a="1"/>
  <c r="CO29" i="13" s="1"/>
  <c r="CQ29" i="13" s="1"/>
  <c r="CO58" i="11" a="1"/>
  <c r="CO58" i="11" s="1"/>
  <c r="CQ58" i="11" s="1"/>
  <c r="CO52" i="11" a="1"/>
  <c r="CO52" i="11" s="1"/>
  <c r="CQ52" i="11" s="1"/>
  <c r="CO48" i="11" a="1"/>
  <c r="CO48" i="11" s="1"/>
  <c r="CQ48" i="11" s="1"/>
  <c r="CO54" i="11" a="1"/>
  <c r="CO54" i="11" s="1"/>
  <c r="CQ54" i="11" s="1"/>
  <c r="CO47" i="11" a="1"/>
  <c r="CO47" i="11" s="1"/>
  <c r="CQ47" i="11" s="1"/>
  <c r="CO55" i="11" a="1"/>
  <c r="CO55" i="11" s="1"/>
  <c r="CQ55" i="11" s="1"/>
  <c r="CO46" i="11" a="1"/>
  <c r="CO46" i="11" s="1"/>
  <c r="CQ46" i="11" s="1"/>
  <c r="CP3" i="11"/>
  <c r="CP48" i="11"/>
  <c r="CP23" i="11"/>
  <c r="CP18" i="11"/>
  <c r="CP13" i="11"/>
  <c r="CP4" i="11"/>
  <c r="CP49" i="11"/>
  <c r="CP40" i="11"/>
  <c r="AR4" i="13" a="1"/>
  <c r="AR4" i="13" s="1"/>
  <c r="AR19" i="13" a="1"/>
  <c r="AR19" i="13" s="1"/>
  <c r="AR38" i="13" a="1"/>
  <c r="AR38" i="13" s="1"/>
  <c r="AR57" i="13" a="1"/>
  <c r="AR57" i="13" s="1"/>
  <c r="AR24" i="13" a="1"/>
  <c r="AR24" i="13" s="1"/>
  <c r="AR39" i="13" a="1"/>
  <c r="AR39" i="13" s="1"/>
  <c r="AR58" i="13" a="1"/>
  <c r="AR58" i="13" s="1"/>
  <c r="AR33" i="13" a="1"/>
  <c r="AR33" i="13" s="1"/>
  <c r="AR44" i="13" a="1"/>
  <c r="AR44" i="13" s="1"/>
  <c r="AR59" i="13" a="1"/>
  <c r="AR59" i="13" s="1"/>
  <c r="AR25" i="13" a="1"/>
  <c r="AR25" i="13" s="1"/>
  <c r="AR14" i="13" a="1"/>
  <c r="AR14" i="13" s="1"/>
  <c r="AR64" i="13" a="1"/>
  <c r="AR64" i="13" s="1"/>
  <c r="AR21" i="13" a="1"/>
  <c r="AR21" i="13" s="1"/>
  <c r="AR15" i="13" a="1"/>
  <c r="AR15" i="13" s="1"/>
  <c r="AR34" i="13" a="1"/>
  <c r="AR34" i="13" s="1"/>
  <c r="AR53" i="13" a="1"/>
  <c r="AR53" i="13" s="1"/>
  <c r="CP172" i="13"/>
  <c r="AJ1" i="10" a="1"/>
  <c r="AJ1" i="10" s="1"/>
  <c r="CF5" i="13" a="1"/>
  <c r="CF5" i="13" s="1"/>
  <c r="CH5" i="13" s="1"/>
  <c r="AR51" i="10" a="1"/>
  <c r="AR51" i="10" s="1"/>
  <c r="AR42" i="10" a="1"/>
  <c r="AR42" i="10" s="1"/>
  <c r="AR33" i="10" a="1"/>
  <c r="AR33" i="10" s="1"/>
  <c r="AR16" i="10" a="1"/>
  <c r="AR16" i="10" s="1"/>
  <c r="AR7" i="10" a="1"/>
  <c r="AR7" i="10" s="1"/>
  <c r="AR53" i="10" a="1"/>
  <c r="AR53" i="10" s="1"/>
  <c r="AR36" i="10" a="1"/>
  <c r="AR36" i="10" s="1"/>
  <c r="AR27" i="10" a="1"/>
  <c r="AR27" i="10" s="1"/>
  <c r="AR18" i="10" a="1"/>
  <c r="AR18" i="10" s="1"/>
  <c r="AR9" i="10" a="1"/>
  <c r="AR9" i="10" s="1"/>
  <c r="AR8" i="10" a="1"/>
  <c r="AR8" i="10" s="1"/>
  <c r="AR54" i="10" a="1"/>
  <c r="AR54" i="10" s="1"/>
  <c r="AR45" i="10" a="1"/>
  <c r="AR45" i="10" s="1"/>
  <c r="AZ39" i="11" a="1"/>
  <c r="AZ39" i="11" s="1"/>
  <c r="AZ34" i="11" a="1"/>
  <c r="AZ34" i="11" s="1"/>
  <c r="AZ33" i="11" a="1"/>
  <c r="AZ33" i="11" s="1"/>
  <c r="AZ24" i="11" a="1"/>
  <c r="AZ24" i="11" s="1"/>
  <c r="AZ11" i="11" a="1"/>
  <c r="AZ11" i="11" s="1"/>
  <c r="AZ6" i="11" a="1"/>
  <c r="AZ6" i="11" s="1"/>
  <c r="AZ5" i="11" a="1"/>
  <c r="AZ5" i="11" s="1"/>
  <c r="AZ47" i="11" a="1"/>
  <c r="AZ47" i="11" s="1"/>
  <c r="AZ42" i="11" a="1"/>
  <c r="AZ42" i="11" s="1"/>
  <c r="AZ41" i="11" a="1"/>
  <c r="AZ41" i="11" s="1"/>
  <c r="AZ32" i="11" a="1"/>
  <c r="AZ32" i="11" s="1"/>
  <c r="AZ19" i="11" a="1"/>
  <c r="AZ19" i="11" s="1"/>
  <c r="AZ14" i="11" a="1"/>
  <c r="AZ14" i="11" s="1"/>
  <c r="AZ13" i="11" a="1"/>
  <c r="AZ13" i="11" s="1"/>
  <c r="AZ4" i="11" a="1"/>
  <c r="AZ4" i="11" s="1"/>
  <c r="ES18" i="7" a="1"/>
  <c r="ES18" i="7" s="1"/>
  <c r="ES22" i="7" a="1"/>
  <c r="ES22" i="7" s="1"/>
  <c r="ES10" i="7" a="1"/>
  <c r="ES10" i="7" s="1"/>
  <c r="ES52" i="7" a="1"/>
  <c r="ES52" i="7" s="1"/>
  <c r="ES36" i="7" a="1"/>
  <c r="ES36" i="7" s="1"/>
  <c r="ES20" i="7" a="1"/>
  <c r="ES20" i="7" s="1"/>
  <c r="ES4" i="7" a="1"/>
  <c r="ES4" i="7" s="1"/>
  <c r="ES41" i="7" a="1"/>
  <c r="ES41" i="7" s="1"/>
  <c r="ES25" i="7" a="1"/>
  <c r="ES25" i="7" s="1"/>
  <c r="ES9" i="7" a="1"/>
  <c r="ES9" i="7" s="1"/>
  <c r="ES47" i="7" a="1"/>
  <c r="ES47" i="7" s="1"/>
  <c r="ES31" i="7" a="1"/>
  <c r="ES31" i="7" s="1"/>
  <c r="ES15" i="7" a="1"/>
  <c r="ES15" i="7" s="1"/>
  <c r="BH45" i="9" a="1"/>
  <c r="BH45" i="9" s="1"/>
  <c r="BX36" i="12" a="1"/>
  <c r="BX36" i="12" s="1"/>
  <c r="CV45" i="9" a="1"/>
  <c r="CV45" i="9" s="1"/>
  <c r="CX45" i="9" s="1"/>
  <c r="DU15" i="13" a="1"/>
  <c r="DU15" i="13" s="1"/>
  <c r="DW15" i="13" s="1"/>
  <c r="DU27" i="13" a="1"/>
  <c r="DU27" i="13" s="1"/>
  <c r="DW27" i="13" s="1"/>
  <c r="DU71" i="13" a="1"/>
  <c r="DU71" i="13" s="1"/>
  <c r="DW71" i="13" s="1"/>
  <c r="DU62" i="13" a="1"/>
  <c r="DU62" i="13" s="1"/>
  <c r="DW62" i="13" s="1"/>
  <c r="DU26" i="13" a="1"/>
  <c r="DU26" i="13" s="1"/>
  <c r="DW26" i="13" s="1"/>
  <c r="DU61" i="13" a="1"/>
  <c r="DU61" i="13" s="1"/>
  <c r="DW61" i="13" s="1"/>
  <c r="DU55" i="13" a="1"/>
  <c r="DU55" i="13" s="1"/>
  <c r="DW55" i="13" s="1"/>
  <c r="DU12" i="13" a="1"/>
  <c r="DU12" i="13" s="1"/>
  <c r="DW12" i="13" s="1"/>
  <c r="DU63" i="13" a="1"/>
  <c r="DU63" i="13" s="1"/>
  <c r="DW63" i="13" s="1"/>
  <c r="DU43" i="13" a="1"/>
  <c r="DU43" i="13" s="1"/>
  <c r="DW43" i="13" s="1"/>
  <c r="DU21" i="13" a="1"/>
  <c r="DU21" i="13" s="1"/>
  <c r="DW21" i="13" s="1"/>
  <c r="DU68" i="13" a="1"/>
  <c r="DU68" i="13" s="1"/>
  <c r="DW68" i="13" s="1"/>
  <c r="DU54" i="13" a="1"/>
  <c r="DU54" i="13" s="1"/>
  <c r="DW54" i="13" s="1"/>
  <c r="DU34" i="13" a="1"/>
  <c r="DU34" i="13" s="1"/>
  <c r="DW34" i="13" s="1"/>
  <c r="DU16" i="13" a="1"/>
  <c r="DU16" i="13" s="1"/>
  <c r="DW16" i="13" s="1"/>
  <c r="DU67" i="13" a="1"/>
  <c r="DU67" i="13" s="1"/>
  <c r="DW67" i="13" s="1"/>
  <c r="DV16" i="13"/>
  <c r="DV23" i="13"/>
  <c r="DV30" i="13"/>
  <c r="DV37" i="13"/>
  <c r="DV36" i="13"/>
  <c r="DV43" i="13"/>
  <c r="DV50" i="13"/>
  <c r="DV57" i="13"/>
  <c r="DV56" i="13"/>
  <c r="DV63" i="13"/>
  <c r="DV6" i="13"/>
  <c r="DV13" i="13"/>
  <c r="CO17" i="12" a="1"/>
  <c r="CO17" i="12" s="1"/>
  <c r="CQ17" i="12" s="1"/>
  <c r="CO6" i="12" a="1"/>
  <c r="CO6" i="12" s="1"/>
  <c r="CQ6" i="12" s="1"/>
  <c r="CO12" i="12" a="1"/>
  <c r="CO12" i="12" s="1"/>
  <c r="CQ12" i="12" s="1"/>
  <c r="CO20" i="12" a="1"/>
  <c r="CO20" i="12" s="1"/>
  <c r="CQ20" i="12" s="1"/>
  <c r="CO33" i="12" a="1"/>
  <c r="CO33" i="12" s="1"/>
  <c r="CQ33" i="12" s="1"/>
  <c r="CO9" i="12" a="1"/>
  <c r="CO9" i="12" s="1"/>
  <c r="CQ9" i="12" s="1"/>
  <c r="CO16" i="12" a="1"/>
  <c r="CO16" i="12" s="1"/>
  <c r="CQ16" i="12" s="1"/>
  <c r="CO31" i="12" a="1"/>
  <c r="CO31" i="12" s="1"/>
  <c r="CQ31" i="12" s="1"/>
  <c r="CO32" i="12" a="1"/>
  <c r="CO32" i="12" s="1"/>
  <c r="CQ32" i="12" s="1"/>
  <c r="CO5" i="12" a="1"/>
  <c r="CO5" i="12" s="1"/>
  <c r="CQ5" i="12" s="1"/>
  <c r="CP2" i="12"/>
  <c r="CP4" i="12"/>
  <c r="CP22" i="12"/>
  <c r="DU37" i="11" a="1"/>
  <c r="DU37" i="11" s="1"/>
  <c r="DW37" i="11" s="1"/>
  <c r="DU43" i="11" a="1"/>
  <c r="DU43" i="11" s="1"/>
  <c r="DW43" i="11" s="1"/>
  <c r="DU14" i="11" a="1"/>
  <c r="DU14" i="11" s="1"/>
  <c r="DW14" i="11" s="1"/>
  <c r="DU42" i="11" a="1"/>
  <c r="DU42" i="11" s="1"/>
  <c r="DW42" i="11" s="1"/>
  <c r="DU17" i="11" a="1"/>
  <c r="DU17" i="11" s="1"/>
  <c r="DW17" i="11" s="1"/>
  <c r="DU29" i="11" a="1"/>
  <c r="DU29" i="11" s="1"/>
  <c r="DW29" i="11" s="1"/>
  <c r="DU57" i="11" a="1"/>
  <c r="DU57" i="11" s="1"/>
  <c r="DW57" i="11" s="1"/>
  <c r="DU53" i="11" a="1"/>
  <c r="DU53" i="11" s="1"/>
  <c r="DW53" i="11" s="1"/>
  <c r="DU39" i="11" a="1"/>
  <c r="DU39" i="11" s="1"/>
  <c r="DW39" i="11" s="1"/>
  <c r="DU35" i="11" a="1"/>
  <c r="DU35" i="11" s="1"/>
  <c r="DW35" i="11" s="1"/>
  <c r="DU26" i="11" a="1"/>
  <c r="DU26" i="11" s="1"/>
  <c r="DW26" i="11" s="1"/>
  <c r="DU44" i="11" a="1"/>
  <c r="DU44" i="11" s="1"/>
  <c r="DW44" i="11" s="1"/>
  <c r="DU13" i="11" a="1"/>
  <c r="DU13" i="11" s="1"/>
  <c r="DW13" i="11" s="1"/>
  <c r="DU9" i="11" a="1"/>
  <c r="DU9" i="11" s="1"/>
  <c r="DW9" i="11" s="1"/>
  <c r="DV7" i="11"/>
  <c r="DV2" i="11"/>
  <c r="DV43" i="11"/>
  <c r="DV38" i="11"/>
  <c r="DV33" i="11"/>
  <c r="DV24" i="11"/>
  <c r="DV15" i="11"/>
  <c r="DV10" i="11"/>
  <c r="DV5" i="11"/>
  <c r="DU1" i="11" a="1"/>
  <c r="DU1" i="11" s="1"/>
  <c r="DV3" i="11"/>
  <c r="DV48" i="11"/>
  <c r="AJ44" i="10" a="1"/>
  <c r="AJ44" i="10" s="1"/>
  <c r="AJ35" i="10" a="1"/>
  <c r="AJ35" i="10" s="1"/>
  <c r="AJ26" i="10" a="1"/>
  <c r="AJ26" i="10" s="1"/>
  <c r="AJ17" i="10" a="1"/>
  <c r="AJ17" i="10" s="1"/>
  <c r="AJ55" i="10" a="1"/>
  <c r="AJ55" i="10" s="1"/>
  <c r="AJ46" i="10" a="1"/>
  <c r="AJ46" i="10" s="1"/>
  <c r="AJ37" i="10" a="1"/>
  <c r="AJ37" i="10" s="1"/>
  <c r="AJ20" i="10" a="1"/>
  <c r="AJ20" i="10" s="1"/>
  <c r="AJ11" i="10" a="1"/>
  <c r="AJ11" i="10" s="1"/>
  <c r="AJ2" i="10" a="1"/>
  <c r="AJ2" i="10" s="1"/>
  <c r="AJ47" i="10" a="1"/>
  <c r="AJ47" i="10" s="1"/>
  <c r="AJ38" i="10" a="1"/>
  <c r="AJ38" i="10" s="1"/>
  <c r="AJ29" i="10" a="1"/>
  <c r="AJ29" i="10" s="1"/>
  <c r="AZ39" i="12" a="1"/>
  <c r="AZ39" i="12" s="1"/>
  <c r="AZ14" i="12" a="1"/>
  <c r="AZ14" i="12" s="1"/>
  <c r="AZ20" i="12" a="1"/>
  <c r="AZ20" i="12" s="1"/>
  <c r="AZ34" i="12" a="1"/>
  <c r="AZ34" i="12" s="1"/>
  <c r="AZ13" i="12" a="1"/>
  <c r="AZ13" i="12" s="1"/>
  <c r="AZ15" i="12" a="1"/>
  <c r="AZ15" i="12" s="1"/>
  <c r="AZ33" i="12" a="1"/>
  <c r="AZ33" i="12" s="1"/>
  <c r="AZ35" i="12" a="1"/>
  <c r="AZ35" i="12" s="1"/>
  <c r="AZ10" i="12" a="1"/>
  <c r="AZ10" i="12" s="1"/>
  <c r="AZ36" i="12" a="1"/>
  <c r="AZ36" i="12" s="1"/>
  <c r="AZ12" i="10" a="1"/>
  <c r="AZ12" i="10" s="1"/>
  <c r="AZ3" i="10" a="1"/>
  <c r="AZ3" i="10" s="1"/>
  <c r="AZ53" i="10" a="1"/>
  <c r="AZ53" i="10" s="1"/>
  <c r="AZ48" i="10" a="1"/>
  <c r="AZ48" i="10" s="1"/>
  <c r="AZ39" i="10" a="1"/>
  <c r="AZ39" i="10" s="1"/>
  <c r="AZ30" i="10" a="1"/>
  <c r="AZ30" i="10" s="1"/>
  <c r="AZ25" i="10" a="1"/>
  <c r="AZ25" i="10" s="1"/>
  <c r="AZ4" i="10" a="1"/>
  <c r="AZ4" i="10" s="1"/>
  <c r="AZ50" i="10" a="1"/>
  <c r="AZ50" i="10" s="1"/>
  <c r="AZ45" i="10" a="1"/>
  <c r="AZ45" i="10" s="1"/>
  <c r="AZ24" i="10" a="1"/>
  <c r="AZ24" i="10" s="1"/>
  <c r="AZ15" i="10" a="1"/>
  <c r="AZ15" i="10" s="1"/>
  <c r="AZ6" i="10" a="1"/>
  <c r="AZ6" i="10" s="1"/>
  <c r="AZ40" i="13" a="1"/>
  <c r="AZ40" i="13" s="1"/>
  <c r="AZ47" i="13" a="1"/>
  <c r="AZ47" i="13" s="1"/>
  <c r="AZ54" i="13" a="1"/>
  <c r="AZ54" i="13" s="1"/>
  <c r="AZ65" i="13" a="1"/>
  <c r="AZ65" i="13" s="1"/>
  <c r="AZ60" i="13" a="1"/>
  <c r="AZ60" i="13" s="1"/>
  <c r="AZ67" i="13" a="1"/>
  <c r="AZ67" i="13" s="1"/>
  <c r="AZ3" i="13" a="1"/>
  <c r="AZ3" i="13" s="1"/>
  <c r="AZ10" i="13" a="1"/>
  <c r="AZ10" i="13" s="1"/>
  <c r="AZ21" i="13" a="1"/>
  <c r="AZ21" i="13" s="1"/>
  <c r="AZ32" i="13" a="1"/>
  <c r="AZ32" i="13" s="1"/>
  <c r="AZ39" i="13" a="1"/>
  <c r="AZ39" i="13" s="1"/>
  <c r="AZ46" i="13" a="1"/>
  <c r="AZ46" i="13" s="1"/>
  <c r="AZ57" i="13" a="1"/>
  <c r="AZ57" i="13" s="1"/>
  <c r="AZ52" i="13" a="1"/>
  <c r="AZ52" i="13" s="1"/>
  <c r="AZ59" i="13" a="1"/>
  <c r="AZ59" i="13" s="1"/>
  <c r="AZ66" i="13" a="1"/>
  <c r="AZ66" i="13" s="1"/>
  <c r="AZ2" i="13" a="1"/>
  <c r="AZ2" i="13" s="1"/>
  <c r="AZ13" i="13" a="1"/>
  <c r="AZ13" i="13" s="1"/>
  <c r="DQ10" i="7" a="1"/>
  <c r="DQ10" i="7" s="1"/>
  <c r="DQ50" i="7" a="1"/>
  <c r="DQ50" i="7" s="1"/>
  <c r="DQ54" i="7" a="1"/>
  <c r="DQ54" i="7" s="1"/>
  <c r="DQ52" i="7" a="1"/>
  <c r="DQ52" i="7" s="1"/>
  <c r="DQ36" i="7" a="1"/>
  <c r="DQ36" i="7" s="1"/>
  <c r="DQ20" i="7" a="1"/>
  <c r="DQ20" i="7" s="1"/>
  <c r="DQ4" i="7" a="1"/>
  <c r="DQ4" i="7" s="1"/>
  <c r="DQ41" i="7" a="1"/>
  <c r="DQ41" i="7" s="1"/>
  <c r="DQ25" i="7" a="1"/>
  <c r="DQ25" i="7" s="1"/>
  <c r="DQ9" i="7" a="1"/>
  <c r="DQ9" i="7" s="1"/>
  <c r="DQ47" i="7" a="1"/>
  <c r="DQ47" i="7" s="1"/>
  <c r="DQ31" i="7" a="1"/>
  <c r="DQ31" i="7" s="1"/>
  <c r="DQ15" i="7" a="1"/>
  <c r="DQ15" i="7" s="1"/>
  <c r="DJ1" i="7" a="1"/>
  <c r="DJ1" i="7" s="1"/>
  <c r="BP36" i="12" a="1"/>
  <c r="BP36" i="12" s="1"/>
  <c r="AR14" i="9" a="1"/>
  <c r="AR14" i="9" s="1"/>
  <c r="AR33" i="9" a="1"/>
  <c r="AR33" i="9" s="1"/>
  <c r="AR15" i="9" a="1"/>
  <c r="AR15" i="9" s="1"/>
  <c r="AR5" i="9" a="1"/>
  <c r="AR5" i="9" s="1"/>
  <c r="AR35" i="9" a="1"/>
  <c r="AR35" i="9" s="1"/>
  <c r="AR18" i="9" a="1"/>
  <c r="AR18" i="9" s="1"/>
  <c r="AR9" i="9" a="1"/>
  <c r="AR9" i="9" s="1"/>
  <c r="AR39" i="9" a="1"/>
  <c r="AR39" i="9" s="1"/>
  <c r="AR22" i="9" a="1"/>
  <c r="AR22" i="9" s="1"/>
  <c r="AR44" i="9" a="1"/>
  <c r="AR44" i="9" s="1"/>
  <c r="AR27" i="9" a="1"/>
  <c r="AR27" i="9" s="1"/>
  <c r="AR10" i="9" a="1"/>
  <c r="AR10" i="9" s="1"/>
  <c r="DU24" i="10" a="1"/>
  <c r="DU24" i="10" s="1"/>
  <c r="DW24" i="10" s="1"/>
  <c r="DU20" i="10" a="1"/>
  <c r="DU20" i="10" s="1"/>
  <c r="DW20" i="10" s="1"/>
  <c r="DU17" i="10" a="1"/>
  <c r="DU17" i="10" s="1"/>
  <c r="DW17" i="10" s="1"/>
  <c r="DU13" i="10" a="1"/>
  <c r="DU13" i="10" s="1"/>
  <c r="DW13" i="10" s="1"/>
  <c r="DU23" i="10" a="1"/>
  <c r="DU23" i="10" s="1"/>
  <c r="DW23" i="10" s="1"/>
  <c r="DU35" i="10" a="1"/>
  <c r="DU35" i="10" s="1"/>
  <c r="DW35" i="10" s="1"/>
  <c r="DU40" i="10" a="1"/>
  <c r="DU40" i="10" s="1"/>
  <c r="DW40" i="10" s="1"/>
  <c r="DU9" i="10" a="1"/>
  <c r="DU9" i="10" s="1"/>
  <c r="DW9" i="10" s="1"/>
  <c r="DU37" i="10" a="1"/>
  <c r="DU37" i="10" s="1"/>
  <c r="DW37" i="10" s="1"/>
  <c r="DU33" i="10" a="1"/>
  <c r="DU33" i="10" s="1"/>
  <c r="DW33" i="10" s="1"/>
  <c r="DU2" i="10" a="1"/>
  <c r="DU2" i="10" s="1"/>
  <c r="DW2" i="10" s="1"/>
  <c r="DU32" i="10" a="1"/>
  <c r="DU32" i="10" s="1"/>
  <c r="DW32" i="10" s="1"/>
  <c r="DV48" i="10"/>
  <c r="DV39" i="10"/>
  <c r="DV30" i="10"/>
  <c r="DV21" i="10"/>
  <c r="DV4" i="10"/>
  <c r="DV50" i="10"/>
  <c r="DV41" i="10"/>
  <c r="DV40" i="10"/>
  <c r="DV31" i="10"/>
  <c r="DV22" i="10"/>
  <c r="DV13" i="10"/>
  <c r="DV12" i="10"/>
  <c r="DV3" i="10"/>
  <c r="DV49" i="10"/>
  <c r="DU11" i="9" a="1"/>
  <c r="DU11" i="9" s="1"/>
  <c r="DW11" i="9" s="1"/>
  <c r="DU23" i="9" a="1"/>
  <c r="DU23" i="9" s="1"/>
  <c r="DW23" i="9" s="1"/>
  <c r="DU48" i="9" a="1"/>
  <c r="DU48" i="9" s="1"/>
  <c r="DW48" i="9" s="1"/>
  <c r="DU28" i="9" a="1"/>
  <c r="DU28" i="9" s="1"/>
  <c r="DW28" i="9" s="1"/>
  <c r="DU25" i="9" a="1"/>
  <c r="DU25" i="9" s="1"/>
  <c r="DW25" i="9" s="1"/>
  <c r="DU35" i="9" a="1"/>
  <c r="DU35" i="9" s="1"/>
  <c r="DW35" i="9" s="1"/>
  <c r="DU46" i="9" a="1"/>
  <c r="DU46" i="9" s="1"/>
  <c r="DW46" i="9" s="1"/>
  <c r="DU39" i="9" a="1"/>
  <c r="DU39" i="9" s="1"/>
  <c r="DW39" i="9" s="1"/>
  <c r="DU44" i="9" a="1"/>
  <c r="DU44" i="9" s="1"/>
  <c r="DW44" i="9" s="1"/>
  <c r="DU41" i="9" a="1"/>
  <c r="DU41" i="9" s="1"/>
  <c r="DW41" i="9" s="1"/>
  <c r="DU16" i="9" a="1"/>
  <c r="DU16" i="9" s="1"/>
  <c r="DW16" i="9" s="1"/>
  <c r="DV26" i="9"/>
  <c r="DV17" i="9"/>
  <c r="DV30" i="9"/>
  <c r="DV21" i="9"/>
  <c r="DV4" i="9"/>
  <c r="DV34" i="9"/>
  <c r="AR3" i="11" a="1"/>
  <c r="AR3" i="11" s="1"/>
  <c r="AR1" i="11" a="1"/>
  <c r="AR1" i="11" s="1"/>
  <c r="AR52" i="11" a="1"/>
  <c r="AR52" i="11" s="1"/>
  <c r="AR39" i="11" a="1"/>
  <c r="AR39" i="11" s="1"/>
  <c r="AR34" i="11" a="1"/>
  <c r="AR34" i="11" s="1"/>
  <c r="AR33" i="11" a="1"/>
  <c r="AR33" i="11" s="1"/>
  <c r="AR24" i="11" a="1"/>
  <c r="AR24" i="11" s="1"/>
  <c r="AR11" i="11" a="1"/>
  <c r="AR11" i="11" s="1"/>
  <c r="AR6" i="11" a="1"/>
  <c r="AR6" i="11" s="1"/>
  <c r="AR5" i="11" a="1"/>
  <c r="AR5" i="11" s="1"/>
  <c r="AR47" i="11" a="1"/>
  <c r="AR47" i="11" s="1"/>
  <c r="AR42" i="11" a="1"/>
  <c r="AR42" i="11" s="1"/>
  <c r="AR41" i="11" a="1"/>
  <c r="AR41" i="11" s="1"/>
  <c r="AR32" i="11" a="1"/>
  <c r="AR32" i="11" s="1"/>
  <c r="AZ17" i="9" a="1"/>
  <c r="AZ17" i="9" s="1"/>
  <c r="AZ16" i="9" a="1"/>
  <c r="AZ16" i="9" s="1"/>
  <c r="AZ19" i="9" a="1"/>
  <c r="AZ19" i="9" s="1"/>
  <c r="AZ36" i="9" a="1"/>
  <c r="AZ36" i="9" s="1"/>
  <c r="AZ23" i="9" a="1"/>
  <c r="AZ23" i="9" s="1"/>
  <c r="AZ22" i="9" a="1"/>
  <c r="AZ22" i="9" s="1"/>
  <c r="AZ40" i="9" a="1"/>
  <c r="AZ40" i="9" s="1"/>
  <c r="AZ27" i="9" a="1"/>
  <c r="AZ27" i="9" s="1"/>
  <c r="AZ1" i="9" a="1"/>
  <c r="AZ1" i="9" s="1"/>
  <c r="AZ28" i="9" a="1"/>
  <c r="AZ28" i="9" s="1"/>
  <c r="AZ15" i="9" a="1"/>
  <c r="AZ15" i="9" s="1"/>
  <c r="BX44" i="10" a="1"/>
  <c r="BX44" i="10" s="1"/>
  <c r="BX35" i="10" a="1"/>
  <c r="BX35" i="10" s="1"/>
  <c r="BX26" i="10" a="1"/>
  <c r="BX26" i="10" s="1"/>
  <c r="BX17" i="10" a="1"/>
  <c r="BX17" i="10" s="1"/>
  <c r="BX55" i="10" a="1"/>
  <c r="BX55" i="10" s="1"/>
  <c r="BX46" i="10" a="1"/>
  <c r="BX46" i="10" s="1"/>
  <c r="BX37" i="10" a="1"/>
  <c r="BX37" i="10" s="1"/>
  <c r="BX20" i="10" a="1"/>
  <c r="BX20" i="10" s="1"/>
  <c r="BX11" i="10" a="1"/>
  <c r="BX11" i="10" s="1"/>
  <c r="BX2" i="10" a="1"/>
  <c r="BX2" i="10" s="1"/>
  <c r="BX47" i="10" a="1"/>
  <c r="BX47" i="10" s="1"/>
  <c r="BX38" i="10" a="1"/>
  <c r="BX38" i="10" s="1"/>
  <c r="BX29" i="10" a="1"/>
  <c r="BX29" i="10" s="1"/>
  <c r="CV16" i="10" a="1"/>
  <c r="CV16" i="10" s="1"/>
  <c r="CV7" i="10" a="1"/>
  <c r="CV7" i="10" s="1"/>
  <c r="CV1" i="10" a="1"/>
  <c r="CV1" i="10" s="1"/>
  <c r="CV36" i="10" a="1"/>
  <c r="CV36" i="10" s="1"/>
  <c r="CV27" i="10" a="1"/>
  <c r="CV27" i="10" s="1"/>
  <c r="CV18" i="10" a="1"/>
  <c r="CV18" i="10" s="1"/>
  <c r="CV13" i="10" a="1"/>
  <c r="CV13" i="10" s="1"/>
  <c r="CV47" i="10" a="1"/>
  <c r="CV47" i="10" s="1"/>
  <c r="CV38" i="10" a="1"/>
  <c r="CV38" i="10" s="1"/>
  <c r="CV33" i="10" a="1"/>
  <c r="CV33" i="10" s="1"/>
  <c r="CV12" i="10" a="1"/>
  <c r="CV12" i="10" s="1"/>
  <c r="CV3" i="10" a="1"/>
  <c r="CV3" i="10" s="1"/>
  <c r="CV53" i="10" a="1"/>
  <c r="CV53" i="10" s="1"/>
  <c r="DL36" i="9" a="1"/>
  <c r="DL36" i="9" s="1"/>
  <c r="DL19" i="9" a="1"/>
  <c r="DL19" i="9" s="1"/>
  <c r="DL2" i="9" a="1"/>
  <c r="DL2" i="9" s="1"/>
  <c r="DL40" i="9" a="1"/>
  <c r="DL40" i="9" s="1"/>
  <c r="DL23" i="9" a="1"/>
  <c r="DL23" i="9" s="1"/>
  <c r="DL6" i="9" a="1"/>
  <c r="DL6" i="9" s="1"/>
  <c r="DL44" i="9" a="1"/>
  <c r="DL44" i="9" s="1"/>
  <c r="DL27" i="9" a="1"/>
  <c r="DL27" i="9" s="1"/>
  <c r="DL10" i="9" a="1"/>
  <c r="DL10" i="9" s="1"/>
  <c r="DL32" i="9" a="1"/>
  <c r="DL32" i="9" s="1"/>
  <c r="DL15" i="9" a="1"/>
  <c r="DL15" i="9" s="1"/>
  <c r="DL45" i="9" a="1"/>
  <c r="DL45" i="9" s="1"/>
  <c r="BH29" i="9" a="1"/>
  <c r="BH29" i="9" s="1"/>
  <c r="BH11" i="9" a="1"/>
  <c r="BH11" i="9" s="1"/>
  <c r="BH33" i="9" a="1"/>
  <c r="BH33" i="9" s="1"/>
  <c r="BH16" i="9" a="1"/>
  <c r="BH16" i="9" s="1"/>
  <c r="BH46" i="9" a="1"/>
  <c r="BH46" i="9" s="1"/>
  <c r="BH37" i="9" a="1"/>
  <c r="BH37" i="9" s="1"/>
  <c r="BH20" i="9" a="1"/>
  <c r="BH20" i="9" s="1"/>
  <c r="BH3" i="9" a="1"/>
  <c r="BH3" i="9" s="1"/>
  <c r="BH41" i="9" a="1"/>
  <c r="BH41" i="9" s="1"/>
  <c r="BH24" i="9" a="1"/>
  <c r="BH24" i="9" s="1"/>
  <c r="BH7" i="9" a="1"/>
  <c r="BH7" i="9" s="1"/>
  <c r="EE1" i="7" a="1"/>
  <c r="EE1" i="7" s="1"/>
  <c r="EE50" i="7" a="1"/>
  <c r="EE50" i="7" s="1"/>
  <c r="EE54" i="7" a="1"/>
  <c r="EE54" i="7" s="1"/>
  <c r="EE42" i="7" a="1"/>
  <c r="EE42" i="7" s="1"/>
  <c r="EE48" i="7" a="1"/>
  <c r="EE48" i="7" s="1"/>
  <c r="EE32" i="7" a="1"/>
  <c r="EE32" i="7" s="1"/>
  <c r="EE16" i="7" a="1"/>
  <c r="EE16" i="7" s="1"/>
  <c r="EE53" i="7" a="1"/>
  <c r="EE53" i="7" s="1"/>
  <c r="EE37" i="7" a="1"/>
  <c r="EE37" i="7" s="1"/>
  <c r="EE21" i="7" a="1"/>
  <c r="EE21" i="7" s="1"/>
  <c r="EE5" i="7" a="1"/>
  <c r="EE5" i="7" s="1"/>
  <c r="EE43" i="7" a="1"/>
  <c r="EE43" i="7" s="1"/>
  <c r="EE27" i="7" a="1"/>
  <c r="EE27" i="7" s="1"/>
  <c r="EE11" i="7" a="1"/>
  <c r="EE11" i="7" s="1"/>
  <c r="CO6" i="10" a="1"/>
  <c r="CO6" i="10" s="1"/>
  <c r="CQ6" i="10" s="1"/>
  <c r="CO36" i="10" a="1"/>
  <c r="CO36" i="10" s="1"/>
  <c r="CQ36" i="10" s="1"/>
  <c r="CO46" i="10" a="1"/>
  <c r="CO46" i="10" s="1"/>
  <c r="CQ46" i="10" s="1"/>
  <c r="CO15" i="10" a="1"/>
  <c r="CO15" i="10" s="1"/>
  <c r="CQ15" i="10" s="1"/>
  <c r="CO33" i="10" a="1"/>
  <c r="CO33" i="10" s="1"/>
  <c r="CQ33" i="10" s="1"/>
  <c r="CO16" i="10" a="1"/>
  <c r="CO16" i="10" s="1"/>
  <c r="CQ16" i="10" s="1"/>
  <c r="CO26" i="10" a="1"/>
  <c r="CO26" i="10" s="1"/>
  <c r="CQ26" i="10" s="1"/>
  <c r="CO22" i="10" a="1"/>
  <c r="CO22" i="10" s="1"/>
  <c r="CQ22" i="10" s="1"/>
  <c r="CO20" i="10" a="1"/>
  <c r="CO20" i="10" s="1"/>
  <c r="CQ20" i="10" s="1"/>
  <c r="CO30" i="10" a="1"/>
  <c r="CO30" i="10" s="1"/>
  <c r="CQ30" i="10" s="1"/>
  <c r="CO31" i="10" a="1"/>
  <c r="CO31" i="10" s="1"/>
  <c r="CQ31" i="10" s="1"/>
  <c r="CO49" i="10" a="1"/>
  <c r="CO49" i="10" s="1"/>
  <c r="CQ49" i="10" s="1"/>
  <c r="CO39" i="10" a="1"/>
  <c r="CO39" i="10" s="1"/>
  <c r="CQ39" i="10" s="1"/>
  <c r="CO10" i="10" a="1"/>
  <c r="CO10" i="10" s="1"/>
  <c r="CQ10" i="10" s="1"/>
  <c r="CP14" i="10"/>
  <c r="CP9" i="10"/>
  <c r="CP43" i="10"/>
  <c r="CP34" i="10"/>
  <c r="CP29" i="10"/>
  <c r="CP8" i="10"/>
  <c r="CP54" i="10"/>
  <c r="CP49" i="10"/>
  <c r="AZ6" i="9" a="1"/>
  <c r="AZ6" i="9" s="1"/>
  <c r="CO16" i="9" a="1"/>
  <c r="CO16" i="9" s="1"/>
  <c r="CQ16" i="9" s="1"/>
  <c r="CO44" i="9" a="1"/>
  <c r="CO44" i="9" s="1"/>
  <c r="CQ44" i="9" s="1"/>
  <c r="CO48" i="9" a="1"/>
  <c r="CO48" i="9" s="1"/>
  <c r="CQ48" i="9" s="1"/>
  <c r="CO26" i="9" a="1"/>
  <c r="CO26" i="9" s="1"/>
  <c r="CQ26" i="9" s="1"/>
  <c r="CO28" i="9" a="1"/>
  <c r="CO28" i="9" s="1"/>
  <c r="CQ28" i="9" s="1"/>
  <c r="CO46" i="9" a="1"/>
  <c r="CO46" i="9" s="1"/>
  <c r="CQ46" i="9" s="1"/>
  <c r="CO23" i="9" a="1"/>
  <c r="CO23" i="9" s="1"/>
  <c r="CQ23" i="9" s="1"/>
  <c r="CP20" i="9"/>
  <c r="CP3" i="9"/>
  <c r="CP41" i="9"/>
  <c r="CP24" i="9"/>
  <c r="CP7" i="9"/>
  <c r="CP29" i="9"/>
  <c r="CP12" i="9"/>
  <c r="CP42" i="9"/>
  <c r="L1" i="11" a="1"/>
  <c r="L1" i="11" s="1"/>
  <c r="N1" i="11" s="1"/>
  <c r="L12" i="11" a="1"/>
  <c r="L12" i="11" s="1"/>
  <c r="L28" i="11" a="1"/>
  <c r="L28" i="11" s="1"/>
  <c r="L44" i="11" a="1"/>
  <c r="L44" i="11" s="1"/>
  <c r="L5" i="11" a="1"/>
  <c r="L5" i="11" s="1"/>
  <c r="N5" i="11" s="1"/>
  <c r="L21" i="11" a="1"/>
  <c r="L21" i="11" s="1"/>
  <c r="L37" i="11" a="1"/>
  <c r="L37" i="11" s="1"/>
  <c r="L53" i="11" a="1"/>
  <c r="L53" i="11" s="1"/>
  <c r="L10" i="11" a="1"/>
  <c r="L10" i="11" s="1"/>
  <c r="N10" i="11" s="1"/>
  <c r="L26" i="11" a="1"/>
  <c r="L26" i="11" s="1"/>
  <c r="L42" i="11" a="1"/>
  <c r="L42" i="11" s="1"/>
  <c r="L58" i="11" a="1"/>
  <c r="L58" i="11" s="1"/>
  <c r="L15" i="11" a="1"/>
  <c r="L15" i="11" s="1"/>
  <c r="N15" i="11" s="1"/>
  <c r="L31" i="11" a="1"/>
  <c r="L31" i="11" s="1"/>
  <c r="L47" i="11" a="1"/>
  <c r="L47" i="11" s="1"/>
  <c r="L55" i="11" a="1"/>
  <c r="L55" i="11" s="1"/>
  <c r="L8" i="11" a="1"/>
  <c r="L8" i="11" s="1"/>
  <c r="N8" i="11" s="1"/>
  <c r="L24" i="11" a="1"/>
  <c r="L24" i="11" s="1"/>
  <c r="L40" i="11" a="1"/>
  <c r="L40" i="11" s="1"/>
  <c r="L56" i="11" a="1"/>
  <c r="L56" i="11" s="1"/>
  <c r="L17" i="11" a="1"/>
  <c r="L17" i="11" s="1"/>
  <c r="N17" i="11" s="1"/>
  <c r="L33" i="11" a="1"/>
  <c r="L33" i="11" s="1"/>
  <c r="L49" i="11" a="1"/>
  <c r="L49" i="11" s="1"/>
  <c r="L6" i="11" a="1"/>
  <c r="L6" i="11" s="1"/>
  <c r="L22" i="11" a="1"/>
  <c r="L22" i="11" s="1"/>
  <c r="N22" i="11" s="1"/>
  <c r="L38" i="11" a="1"/>
  <c r="L38" i="11" s="1"/>
  <c r="L54" i="11" a="1"/>
  <c r="L54" i="11" s="1"/>
  <c r="L11" i="11" a="1"/>
  <c r="L11" i="11" s="1"/>
  <c r="L27" i="11" a="1"/>
  <c r="L27" i="11" s="1"/>
  <c r="N27" i="11" s="1"/>
  <c r="L43" i="11" a="1"/>
  <c r="L43" i="11" s="1"/>
  <c r="L4" i="11" a="1"/>
  <c r="L4" i="11" s="1"/>
  <c r="L20" i="11" a="1"/>
  <c r="L20" i="11" s="1"/>
  <c r="L36" i="11" a="1"/>
  <c r="L36" i="11" s="1"/>
  <c r="N36" i="11" s="1"/>
  <c r="L52" i="11" a="1"/>
  <c r="L52" i="11" s="1"/>
  <c r="L13" i="11" a="1"/>
  <c r="L13" i="11" s="1"/>
  <c r="L29" i="11" a="1"/>
  <c r="L29" i="11" s="1"/>
  <c r="L45" i="11" a="1"/>
  <c r="L45" i="11" s="1"/>
  <c r="N45" i="11" s="1"/>
  <c r="L2" i="11" a="1"/>
  <c r="L2" i="11" s="1"/>
  <c r="L18" i="11" a="1"/>
  <c r="L18" i="11" s="1"/>
  <c r="L34" i="11" a="1"/>
  <c r="L34" i="11" s="1"/>
  <c r="L50" i="11" a="1"/>
  <c r="L50" i="11" s="1"/>
  <c r="N50" i="11" s="1"/>
  <c r="L7" i="11" a="1"/>
  <c r="L7" i="11" s="1"/>
  <c r="L23" i="11" a="1"/>
  <c r="L23" i="11" s="1"/>
  <c r="L39" i="11" a="1"/>
  <c r="L39" i="11" s="1"/>
  <c r="M1" i="11" a="1"/>
  <c r="M1" i="11" s="1"/>
  <c r="L16" i="11" a="1"/>
  <c r="L16" i="11" s="1"/>
  <c r="L32" i="11" a="1"/>
  <c r="L32" i="11" s="1"/>
  <c r="L48" i="11" a="1"/>
  <c r="L48" i="11" s="1"/>
  <c r="L9" i="11" a="1"/>
  <c r="L9" i="11" s="1"/>
  <c r="N9" i="11" s="1"/>
  <c r="L25" i="11" a="1"/>
  <c r="L25" i="11" s="1"/>
  <c r="L41" i="11" a="1"/>
  <c r="L41" i="11" s="1"/>
  <c r="L57" i="11" a="1"/>
  <c r="L57" i="11" s="1"/>
  <c r="L14" i="11" a="1"/>
  <c r="L14" i="11" s="1"/>
  <c r="N14" i="11" s="1"/>
  <c r="L30" i="11" a="1"/>
  <c r="L30" i="11" s="1"/>
  <c r="L46" i="11" a="1"/>
  <c r="L46" i="11" s="1"/>
  <c r="L3" i="11" a="1"/>
  <c r="L3" i="11" s="1"/>
  <c r="L19" i="11" a="1"/>
  <c r="L19" i="11" s="1"/>
  <c r="N19" i="11" s="1"/>
  <c r="L35" i="11" a="1"/>
  <c r="L35" i="11" s="1"/>
  <c r="L51" i="11" a="1"/>
  <c r="L51" i="11" s="1"/>
  <c r="T10" i="10" a="1"/>
  <c r="T10" i="10" s="1"/>
  <c r="T26" i="10" a="1"/>
  <c r="T26" i="10" s="1"/>
  <c r="T42" i="10" a="1"/>
  <c r="T42" i="10" s="1"/>
  <c r="T3" i="10" a="1"/>
  <c r="T3" i="10" s="1"/>
  <c r="T19" i="10" a="1"/>
  <c r="T19" i="10" s="1"/>
  <c r="T35" i="10" a="1"/>
  <c r="T35" i="10" s="1"/>
  <c r="T51" i="10" a="1"/>
  <c r="T51" i="10" s="1"/>
  <c r="T12" i="10" a="1"/>
  <c r="T12" i="10" s="1"/>
  <c r="T28" i="10" a="1"/>
  <c r="T28" i="10" s="1"/>
  <c r="T44" i="10" a="1"/>
  <c r="T44" i="10" s="1"/>
  <c r="T9" i="10" a="1"/>
  <c r="T9" i="10" s="1"/>
  <c r="T25" i="10" a="1"/>
  <c r="T25" i="10" s="1"/>
  <c r="T41" i="10" a="1"/>
  <c r="T41" i="10" s="1"/>
  <c r="T6" i="10" a="1"/>
  <c r="T6" i="10" s="1"/>
  <c r="T22" i="10" a="1"/>
  <c r="T22" i="10" s="1"/>
  <c r="T38" i="10" a="1"/>
  <c r="T38" i="10" s="1"/>
  <c r="T54" i="10" a="1"/>
  <c r="T54" i="10" s="1"/>
  <c r="T15" i="10" a="1"/>
  <c r="T15" i="10" s="1"/>
  <c r="T31" i="10" a="1"/>
  <c r="T31" i="10" s="1"/>
  <c r="T47" i="10" a="1"/>
  <c r="T47" i="10" s="1"/>
  <c r="T8" i="10" a="1"/>
  <c r="T8" i="10" s="1"/>
  <c r="T24" i="10" a="1"/>
  <c r="T24" i="10" s="1"/>
  <c r="T40" i="10" a="1"/>
  <c r="T40" i="10" s="1"/>
  <c r="T5" i="10" a="1"/>
  <c r="T5" i="10" s="1"/>
  <c r="T21" i="10" a="1"/>
  <c r="T21" i="10" s="1"/>
  <c r="T37" i="10" a="1"/>
  <c r="T37" i="10" s="1"/>
  <c r="T53" i="10" a="1"/>
  <c r="T53" i="10" s="1"/>
  <c r="T2" i="10" a="1"/>
  <c r="T2" i="10" s="1"/>
  <c r="T18" i="10" a="1"/>
  <c r="T18" i="10" s="1"/>
  <c r="T34" i="10" a="1"/>
  <c r="T34" i="10" s="1"/>
  <c r="T50" i="10" a="1"/>
  <c r="T50" i="10" s="1"/>
  <c r="T11" i="10" a="1"/>
  <c r="T11" i="10" s="1"/>
  <c r="T27" i="10" a="1"/>
  <c r="T27" i="10" s="1"/>
  <c r="T43" i="10" a="1"/>
  <c r="T43" i="10" s="1"/>
  <c r="T4" i="10" a="1"/>
  <c r="T4" i="10" s="1"/>
  <c r="T20" i="10" a="1"/>
  <c r="T20" i="10" s="1"/>
  <c r="T36" i="10" a="1"/>
  <c r="T36" i="10" s="1"/>
  <c r="T52" i="10" a="1"/>
  <c r="T52" i="10" s="1"/>
  <c r="T17" i="10" a="1"/>
  <c r="T17" i="10" s="1"/>
  <c r="T33" i="10" a="1"/>
  <c r="T33" i="10" s="1"/>
  <c r="T49" i="10" a="1"/>
  <c r="T49" i="10" s="1"/>
  <c r="T1" i="10" a="1"/>
  <c r="T1" i="10" s="1"/>
  <c r="V1" i="10" s="1"/>
  <c r="T14" i="10" a="1"/>
  <c r="T14" i="10" s="1"/>
  <c r="T30" i="10" a="1"/>
  <c r="T30" i="10" s="1"/>
  <c r="T46" i="10" a="1"/>
  <c r="T46" i="10" s="1"/>
  <c r="T7" i="10" a="1"/>
  <c r="T7" i="10" s="1"/>
  <c r="V7" i="10" s="1"/>
  <c r="T23" i="10" a="1"/>
  <c r="T23" i="10" s="1"/>
  <c r="T39" i="10" a="1"/>
  <c r="T39" i="10" s="1"/>
  <c r="T55" i="10" a="1"/>
  <c r="T55" i="10" s="1"/>
  <c r="T16" i="10" a="1"/>
  <c r="T16" i="10" s="1"/>
  <c r="V16" i="10" s="1"/>
  <c r="T32" i="10" a="1"/>
  <c r="T32" i="10" s="1"/>
  <c r="T48" i="10" a="1"/>
  <c r="T48" i="10" s="1"/>
  <c r="T13" i="10" a="1"/>
  <c r="T13" i="10" s="1"/>
  <c r="T29" i="10" a="1"/>
  <c r="T29" i="10" s="1"/>
  <c r="V29" i="10" s="1"/>
  <c r="T45" i="10" a="1"/>
  <c r="T45" i="10" s="1"/>
  <c r="AJ45" i="9" a="1"/>
  <c r="AJ45" i="9" s="1"/>
  <c r="AJ6" i="9" a="1"/>
  <c r="AJ6" i="9" s="1"/>
  <c r="AJ22" i="9" a="1"/>
  <c r="AJ22" i="9" s="1"/>
  <c r="AJ38" i="9" a="1"/>
  <c r="AJ38" i="9" s="1"/>
  <c r="AJ7" i="9" a="1"/>
  <c r="AJ7" i="9" s="1"/>
  <c r="AJ23" i="9" a="1"/>
  <c r="AJ23" i="9" s="1"/>
  <c r="AJ39" i="9" a="1"/>
  <c r="AJ39" i="9" s="1"/>
  <c r="AJ16" i="9" a="1"/>
  <c r="AJ16" i="9" s="1"/>
  <c r="AJ32" i="9" a="1"/>
  <c r="AJ32" i="9" s="1"/>
  <c r="AJ2" i="9" a="1"/>
  <c r="AJ2" i="9" s="1"/>
  <c r="AJ18" i="9" a="1"/>
  <c r="AJ18" i="9" s="1"/>
  <c r="AJ34" i="9" a="1"/>
  <c r="AJ34" i="9" s="1"/>
  <c r="AJ3" i="9" a="1"/>
  <c r="AJ3" i="9" s="1"/>
  <c r="AJ19" i="9" a="1"/>
  <c r="AJ19" i="9" s="1"/>
  <c r="AJ35" i="9" a="1"/>
  <c r="AJ35" i="9" s="1"/>
  <c r="AJ12" i="9" a="1"/>
  <c r="AJ12" i="9" s="1"/>
  <c r="AJ28" i="9" a="1"/>
  <c r="AJ28" i="9" s="1"/>
  <c r="AJ44" i="9" a="1"/>
  <c r="AJ44" i="9" s="1"/>
  <c r="AJ1" i="9" a="1"/>
  <c r="AJ1" i="9" s="1"/>
  <c r="AL1" i="9" s="1"/>
  <c r="AJ14" i="9" a="1"/>
  <c r="AJ14" i="9" s="1"/>
  <c r="AJ30" i="9" a="1"/>
  <c r="AJ30" i="9" s="1"/>
  <c r="AJ46" i="9" a="1"/>
  <c r="AJ46" i="9" s="1"/>
  <c r="AJ15" i="9" a="1"/>
  <c r="AJ15" i="9" s="1"/>
  <c r="AL15" i="9" s="1"/>
  <c r="AJ31" i="9" a="1"/>
  <c r="AJ31" i="9" s="1"/>
  <c r="AJ47" i="9" a="1"/>
  <c r="AJ47" i="9" s="1"/>
  <c r="AJ24" i="9" a="1"/>
  <c r="AJ24" i="9" s="1"/>
  <c r="AJ4" i="9" a="1"/>
  <c r="AJ4" i="9" s="1"/>
  <c r="AL4" i="9" s="1"/>
  <c r="AJ11" i="9" a="1"/>
  <c r="AJ11" i="9" s="1"/>
  <c r="AJ36" i="9" a="1"/>
  <c r="AJ36" i="9" s="1"/>
  <c r="AJ9" i="9" a="1"/>
  <c r="AJ9" i="9" s="1"/>
  <c r="AJ25" i="9" a="1"/>
  <c r="AJ25" i="9" s="1"/>
  <c r="AL25" i="9" s="1"/>
  <c r="AJ41" i="9" a="1"/>
  <c r="AJ41" i="9" s="1"/>
  <c r="AJ42" i="9" a="1"/>
  <c r="AJ42" i="9" s="1"/>
  <c r="AJ20" i="9" a="1"/>
  <c r="AJ20" i="9" s="1"/>
  <c r="AJ5" i="9" a="1"/>
  <c r="AJ5" i="9" s="1"/>
  <c r="AL5" i="9" s="1"/>
  <c r="AJ21" i="9" a="1"/>
  <c r="AJ21" i="9" s="1"/>
  <c r="AJ37" i="9" a="1"/>
  <c r="AJ37" i="9" s="1"/>
  <c r="AJ26" i="9" a="1"/>
  <c r="AJ26" i="9" s="1"/>
  <c r="AJ43" i="9" a="1"/>
  <c r="AJ43" i="9" s="1"/>
  <c r="AL43" i="9" s="1"/>
  <c r="AJ48" i="9" a="1"/>
  <c r="AJ48" i="9" s="1"/>
  <c r="AJ17" i="9" a="1"/>
  <c r="AJ17" i="9" s="1"/>
  <c r="AJ33" i="9" a="1"/>
  <c r="AJ33" i="9" s="1"/>
  <c r="AJ10" i="9" a="1"/>
  <c r="AJ10" i="9" s="1"/>
  <c r="AL10" i="9" s="1"/>
  <c r="AJ27" i="9" a="1"/>
  <c r="AJ27" i="9" s="1"/>
  <c r="AJ40" i="9" a="1"/>
  <c r="AJ40" i="9" s="1"/>
  <c r="AJ13" i="9" a="1"/>
  <c r="AJ13" i="9" s="1"/>
  <c r="AJ29" i="9" a="1"/>
  <c r="AJ29" i="9" s="1"/>
  <c r="AL29" i="9" s="1"/>
  <c r="BH1" i="13" a="1"/>
  <c r="BH1" i="13" s="1"/>
  <c r="BI1" i="13" s="1" a="1"/>
  <c r="BI1" i="13" s="1"/>
  <c r="BH17" i="13" a="1"/>
  <c r="BH17" i="13" s="1"/>
  <c r="BH33" i="13" a="1"/>
  <c r="BH33" i="13" s="1"/>
  <c r="BH49" i="13" a="1"/>
  <c r="BH49" i="13" s="1"/>
  <c r="BH65" i="13" a="1"/>
  <c r="BH65" i="13" s="1"/>
  <c r="BJ65" i="13" s="1"/>
  <c r="BH10" i="13" a="1"/>
  <c r="BH10" i="13" s="1"/>
  <c r="BH26" i="13" a="1"/>
  <c r="BH26" i="13" s="1"/>
  <c r="BH42" i="13" a="1"/>
  <c r="BH42" i="13" s="1"/>
  <c r="BH58" i="13" a="1"/>
  <c r="BH58" i="13" s="1"/>
  <c r="BJ58" i="13" s="1"/>
  <c r="BH3" i="13" a="1"/>
  <c r="BH3" i="13" s="1"/>
  <c r="BH19" i="13" a="1"/>
  <c r="BH19" i="13" s="1"/>
  <c r="BH35" i="13" a="1"/>
  <c r="BH35" i="13" s="1"/>
  <c r="BH51" i="13" a="1"/>
  <c r="BH51" i="13" s="1"/>
  <c r="BJ51" i="13" s="1"/>
  <c r="BH67" i="13" a="1"/>
  <c r="BH67" i="13" s="1"/>
  <c r="BH12" i="13" a="1"/>
  <c r="BH12" i="13" s="1"/>
  <c r="BH28" i="13" a="1"/>
  <c r="BH28" i="13" s="1"/>
  <c r="BH44" i="13" a="1"/>
  <c r="BH44" i="13" s="1"/>
  <c r="BJ44" i="13" s="1"/>
  <c r="BH60" i="13" a="1"/>
  <c r="BH60" i="13" s="1"/>
  <c r="BH13" i="13" a="1"/>
  <c r="BH13" i="13" s="1"/>
  <c r="BH29" i="13" a="1"/>
  <c r="BH29" i="13" s="1"/>
  <c r="BH45" i="13" a="1"/>
  <c r="BH45" i="13" s="1"/>
  <c r="BJ45" i="13" s="1"/>
  <c r="BH61" i="13" a="1"/>
  <c r="BH61" i="13" s="1"/>
  <c r="BH6" i="13" a="1"/>
  <c r="BH6" i="13" s="1"/>
  <c r="BH22" i="13" a="1"/>
  <c r="BH22" i="13" s="1"/>
  <c r="BH38" i="13" a="1"/>
  <c r="BH38" i="13" s="1"/>
  <c r="BJ38" i="13" s="1"/>
  <c r="BH54" i="13" a="1"/>
  <c r="BH54" i="13" s="1"/>
  <c r="BH70" i="13" a="1"/>
  <c r="BH70" i="13" s="1"/>
  <c r="BH15" i="13" a="1"/>
  <c r="BH15" i="13" s="1"/>
  <c r="BH31" i="13" a="1"/>
  <c r="BH31" i="13" s="1"/>
  <c r="BJ31" i="13" s="1"/>
  <c r="BH47" i="13" a="1"/>
  <c r="BH47" i="13" s="1"/>
  <c r="BH63" i="13" a="1"/>
  <c r="BH63" i="13" s="1"/>
  <c r="BH8" i="13" a="1"/>
  <c r="BH8" i="13" s="1"/>
  <c r="BH24" i="13" a="1"/>
  <c r="BH24" i="13" s="1"/>
  <c r="BJ24" i="13" s="1"/>
  <c r="BH40" i="13" a="1"/>
  <c r="BH40" i="13" s="1"/>
  <c r="BH56" i="13" a="1"/>
  <c r="BH56" i="13" s="1"/>
  <c r="BH9" i="13" a="1"/>
  <c r="BH9" i="13" s="1"/>
  <c r="BH25" i="13" a="1"/>
  <c r="BH25" i="13" s="1"/>
  <c r="BJ25" i="13" s="1"/>
  <c r="BH41" i="13" a="1"/>
  <c r="BH41" i="13" s="1"/>
  <c r="BH57" i="13" a="1"/>
  <c r="BH57" i="13" s="1"/>
  <c r="BH2" i="13" a="1"/>
  <c r="BH2" i="13" s="1"/>
  <c r="BH18" i="13" a="1"/>
  <c r="BH18" i="13" s="1"/>
  <c r="BJ18" i="13" s="1"/>
  <c r="BH34" i="13" a="1"/>
  <c r="BH34" i="13" s="1"/>
  <c r="BH50" i="13" a="1"/>
  <c r="BH50" i="13" s="1"/>
  <c r="BH66" i="13" a="1"/>
  <c r="BH66" i="13" s="1"/>
  <c r="BH11" i="13" a="1"/>
  <c r="BH11" i="13" s="1"/>
  <c r="BJ11" i="13" s="1"/>
  <c r="BH27" i="13" a="1"/>
  <c r="BH27" i="13" s="1"/>
  <c r="BH43" i="13" a="1"/>
  <c r="BH43" i="13" s="1"/>
  <c r="BH59" i="13" a="1"/>
  <c r="BH59" i="13" s="1"/>
  <c r="BH4" i="13" a="1"/>
  <c r="BH4" i="13" s="1"/>
  <c r="BJ4" i="13" s="1"/>
  <c r="BH20" i="13" a="1"/>
  <c r="BH20" i="13" s="1"/>
  <c r="BH36" i="13" a="1"/>
  <c r="BH36" i="13" s="1"/>
  <c r="BH52" i="13" a="1"/>
  <c r="BH52" i="13" s="1"/>
  <c r="BH5" i="13" a="1"/>
  <c r="BH5" i="13" s="1"/>
  <c r="BJ5" i="13" s="1"/>
  <c r="BH21" i="13" a="1"/>
  <c r="BH21" i="13" s="1"/>
  <c r="BH37" i="13" a="1"/>
  <c r="BH37" i="13" s="1"/>
  <c r="BH53" i="13" a="1"/>
  <c r="BH53" i="13" s="1"/>
  <c r="BH69" i="13" a="1"/>
  <c r="BH69" i="13" s="1"/>
  <c r="BJ69" i="13" s="1"/>
  <c r="BH14" i="13" a="1"/>
  <c r="BH14" i="13" s="1"/>
  <c r="BH30" i="13" a="1"/>
  <c r="BH30" i="13" s="1"/>
  <c r="BH46" i="13" a="1"/>
  <c r="BH46" i="13" s="1"/>
  <c r="BH62" i="13" a="1"/>
  <c r="BH62" i="13" s="1"/>
  <c r="BJ62" i="13" s="1"/>
  <c r="BH7" i="13" a="1"/>
  <c r="BH7" i="13" s="1"/>
  <c r="BH23" i="13" a="1"/>
  <c r="BH23" i="13" s="1"/>
  <c r="BH39" i="13" a="1"/>
  <c r="BH39" i="13" s="1"/>
  <c r="BH55" i="13" a="1"/>
  <c r="BH55" i="13" s="1"/>
  <c r="BJ55" i="13" s="1"/>
  <c r="BH71" i="13" a="1"/>
  <c r="BH71" i="13" s="1"/>
  <c r="BH16" i="13" a="1"/>
  <c r="BH16" i="13" s="1"/>
  <c r="BH32" i="13" a="1"/>
  <c r="BH32" i="13" s="1"/>
  <c r="BH48" i="13" a="1"/>
  <c r="BH48" i="13" s="1"/>
  <c r="BJ48" i="13" s="1"/>
  <c r="BH64" i="13" a="1"/>
  <c r="BH64" i="13" s="1"/>
  <c r="CF10" i="9" a="1"/>
  <c r="CF10" i="9" s="1"/>
  <c r="CF26" i="9" a="1"/>
  <c r="CF26" i="9" s="1"/>
  <c r="CF42" i="9" a="1"/>
  <c r="CF42" i="9" s="1"/>
  <c r="CF11" i="9" a="1"/>
  <c r="CF11" i="9" s="1"/>
  <c r="CF27" i="9" a="1"/>
  <c r="CF27" i="9" s="1"/>
  <c r="CF43" i="9" a="1"/>
  <c r="CF43" i="9" s="1"/>
  <c r="CF12" i="9" a="1"/>
  <c r="CF12" i="9" s="1"/>
  <c r="CF28" i="9" a="1"/>
  <c r="CF28" i="9" s="1"/>
  <c r="CF44" i="9" a="1"/>
  <c r="CF44" i="9" s="1"/>
  <c r="CF13" i="9" a="1"/>
  <c r="CF13" i="9" s="1"/>
  <c r="CF29" i="9" a="1"/>
  <c r="CF29" i="9" s="1"/>
  <c r="CF6" i="9" a="1"/>
  <c r="CF6" i="9" s="1"/>
  <c r="CF22" i="9" a="1"/>
  <c r="CF22" i="9" s="1"/>
  <c r="CF38" i="9" a="1"/>
  <c r="CF38" i="9" s="1"/>
  <c r="CF7" i="9" a="1"/>
  <c r="CF7" i="9" s="1"/>
  <c r="CF23" i="9" a="1"/>
  <c r="CF23" i="9" s="1"/>
  <c r="CF39" i="9" a="1"/>
  <c r="CF39" i="9" s="1"/>
  <c r="CF8" i="9" a="1"/>
  <c r="CF8" i="9" s="1"/>
  <c r="CF24" i="9" a="1"/>
  <c r="CF24" i="9" s="1"/>
  <c r="CF40" i="9" a="1"/>
  <c r="CF40" i="9" s="1"/>
  <c r="CF9" i="9" a="1"/>
  <c r="CF9" i="9" s="1"/>
  <c r="CF25" i="9" a="1"/>
  <c r="CF25" i="9" s="1"/>
  <c r="CF41" i="9" a="1"/>
  <c r="CF41" i="9" s="1"/>
  <c r="CF2" i="9" a="1"/>
  <c r="CF2" i="9" s="1"/>
  <c r="CF18" i="9" a="1"/>
  <c r="CF18" i="9" s="1"/>
  <c r="CF34" i="9" a="1"/>
  <c r="CF34" i="9" s="1"/>
  <c r="CF3" i="9" a="1"/>
  <c r="CF3" i="9" s="1"/>
  <c r="CF19" i="9" a="1"/>
  <c r="CF19" i="9" s="1"/>
  <c r="CF35" i="9" a="1"/>
  <c r="CF35" i="9" s="1"/>
  <c r="CF4" i="9" a="1"/>
  <c r="CF4" i="9" s="1"/>
  <c r="CF20" i="9" a="1"/>
  <c r="CF20" i="9" s="1"/>
  <c r="CF36" i="9" a="1"/>
  <c r="CF36" i="9" s="1"/>
  <c r="CF5" i="9" a="1"/>
  <c r="CF5" i="9" s="1"/>
  <c r="CF21" i="9" a="1"/>
  <c r="CF21" i="9" s="1"/>
  <c r="CF37" i="9" a="1"/>
  <c r="CF37" i="9" s="1"/>
  <c r="CF1" i="9" a="1"/>
  <c r="CF1" i="9" s="1"/>
  <c r="CH1" i="9" s="1"/>
  <c r="CF15" i="9" a="1"/>
  <c r="CF15" i="9" s="1"/>
  <c r="CF32" i="9" a="1"/>
  <c r="CF32" i="9" s="1"/>
  <c r="CF46" i="9" a="1"/>
  <c r="CF46" i="9" s="1"/>
  <c r="CF16" i="9" a="1"/>
  <c r="CF16" i="9" s="1"/>
  <c r="CH16" i="9" s="1"/>
  <c r="CF33" i="9" a="1"/>
  <c r="CF33" i="9" s="1"/>
  <c r="CF30" i="9" a="1"/>
  <c r="CF30" i="9" s="1"/>
  <c r="CF47" i="9" a="1"/>
  <c r="CF47" i="9" s="1"/>
  <c r="CF17" i="9" a="1"/>
  <c r="CF17" i="9" s="1"/>
  <c r="CH17" i="9" s="1"/>
  <c r="CF14" i="9" a="1"/>
  <c r="CF14" i="9" s="1"/>
  <c r="CF31" i="9" a="1"/>
  <c r="CF31" i="9" s="1"/>
  <c r="CF48" i="9" a="1"/>
  <c r="CF48" i="9" s="1"/>
  <c r="DL55" i="11" a="1"/>
  <c r="DL55" i="11" s="1"/>
  <c r="DN55" i="11" s="1"/>
  <c r="DL28" i="11" a="1"/>
  <c r="DL28" i="11" s="1"/>
  <c r="DL36" i="11" a="1"/>
  <c r="DL36" i="11" s="1"/>
  <c r="DL52" i="11" a="1"/>
  <c r="DL52" i="11" s="1"/>
  <c r="DL5" i="11" a="1"/>
  <c r="DL5" i="11" s="1"/>
  <c r="DL21" i="11" a="1"/>
  <c r="DL21" i="11" s="1"/>
  <c r="DL37" i="11" a="1"/>
  <c r="DL37" i="11" s="1"/>
  <c r="DL53" i="11" a="1"/>
  <c r="DL53" i="11" s="1"/>
  <c r="DN53" i="11" s="1"/>
  <c r="DL1" i="11" a="1"/>
  <c r="DL1" i="11" s="1"/>
  <c r="DN1" i="11" s="1"/>
  <c r="DL14" i="11" a="1"/>
  <c r="DL14" i="11" s="1"/>
  <c r="DL30" i="11" a="1"/>
  <c r="DL30" i="11" s="1"/>
  <c r="DL46" i="11" a="1"/>
  <c r="DL46" i="11" s="1"/>
  <c r="DL16" i="11" a="1"/>
  <c r="DL16" i="11" s="1"/>
  <c r="DN16" i="11" s="1"/>
  <c r="DL15" i="11" a="1"/>
  <c r="DL15" i="11" s="1"/>
  <c r="DL31" i="11" a="1"/>
  <c r="DL31" i="11" s="1"/>
  <c r="DL47" i="11" a="1"/>
  <c r="DL47" i="11" s="1"/>
  <c r="DL32" i="11" a="1"/>
  <c r="DL32" i="11" s="1"/>
  <c r="DN32" i="11" s="1"/>
  <c r="DL48" i="11" a="1"/>
  <c r="DL48" i="11" s="1"/>
  <c r="DL20" i="11" a="1"/>
  <c r="DL20" i="11" s="1"/>
  <c r="DL17" i="11" a="1"/>
  <c r="DL17" i="11" s="1"/>
  <c r="DL33" i="11" a="1"/>
  <c r="DL33" i="11" s="1"/>
  <c r="DN33" i="11" s="1"/>
  <c r="DL49" i="11" a="1"/>
  <c r="DL49" i="11" s="1"/>
  <c r="DL24" i="11" a="1"/>
  <c r="DL24" i="11" s="1"/>
  <c r="DL10" i="11" a="1"/>
  <c r="DL10" i="11" s="1"/>
  <c r="DL26" i="11" a="1"/>
  <c r="DL26" i="11" s="1"/>
  <c r="DN26" i="11" s="1"/>
  <c r="DL42" i="11" a="1"/>
  <c r="DL42" i="11" s="1"/>
  <c r="DL58" i="11" a="1"/>
  <c r="DL58" i="11" s="1"/>
  <c r="DN58" i="11" s="1"/>
  <c r="DL11" i="11" a="1"/>
  <c r="DL11" i="11" s="1"/>
  <c r="DL27" i="11" a="1"/>
  <c r="DL27" i="11" s="1"/>
  <c r="DN27" i="11" s="1"/>
  <c r="DL43" i="11" a="1"/>
  <c r="DL43" i="11" s="1"/>
  <c r="DL12" i="11" a="1"/>
  <c r="DL12" i="11" s="1"/>
  <c r="DL44" i="11" a="1"/>
  <c r="DL44" i="11" s="1"/>
  <c r="DL4" i="11" a="1"/>
  <c r="DL4" i="11" s="1"/>
  <c r="DN4" i="11" s="1"/>
  <c r="DL13" i="11" a="1"/>
  <c r="DL13" i="11" s="1"/>
  <c r="DL29" i="11" a="1"/>
  <c r="DL29" i="11" s="1"/>
  <c r="DL45" i="11" a="1"/>
  <c r="DL45" i="11" s="1"/>
  <c r="DL8" i="11" a="1"/>
  <c r="DL8" i="11" s="1"/>
  <c r="DN8" i="11" s="1"/>
  <c r="DL6" i="11" a="1"/>
  <c r="DL6" i="11" s="1"/>
  <c r="DL22" i="11" a="1"/>
  <c r="DL22" i="11" s="1"/>
  <c r="DL38" i="11" a="1"/>
  <c r="DL38" i="11" s="1"/>
  <c r="DL54" i="11" a="1"/>
  <c r="DL54" i="11" s="1"/>
  <c r="DN54" i="11" s="1"/>
  <c r="DL7" i="11" a="1"/>
  <c r="DL7" i="11" s="1"/>
  <c r="DL23" i="11" a="1"/>
  <c r="DL23" i="11" s="1"/>
  <c r="DL39" i="11" a="1"/>
  <c r="DL39" i="11" s="1"/>
  <c r="DL40" i="11" a="1"/>
  <c r="DL40" i="11" s="1"/>
  <c r="DN40" i="11" s="1"/>
  <c r="DL56" i="11" a="1"/>
  <c r="DL56" i="11" s="1"/>
  <c r="DN56" i="11" s="1"/>
  <c r="DL9" i="11" a="1"/>
  <c r="DL9" i="11" s="1"/>
  <c r="DL25" i="11" a="1"/>
  <c r="DL25" i="11" s="1"/>
  <c r="DL41" i="11" a="1"/>
  <c r="DL41" i="11" s="1"/>
  <c r="DN41" i="11" s="1"/>
  <c r="DL57" i="11" a="1"/>
  <c r="DL57" i="11" s="1"/>
  <c r="DN57" i="11" s="1"/>
  <c r="DL2" i="11" a="1"/>
  <c r="DL2" i="11" s="1"/>
  <c r="DL18" i="11" a="1"/>
  <c r="DL18" i="11" s="1"/>
  <c r="DL34" i="11" a="1"/>
  <c r="DL34" i="11" s="1"/>
  <c r="DN34" i="11" s="1"/>
  <c r="DL50" i="11" a="1"/>
  <c r="DL50" i="11" s="1"/>
  <c r="DL3" i="11" a="1"/>
  <c r="DL3" i="11" s="1"/>
  <c r="DL19" i="11" a="1"/>
  <c r="DL19" i="11" s="1"/>
  <c r="DL35" i="11" a="1"/>
  <c r="DL35" i="11" s="1"/>
  <c r="DN35" i="11" s="1"/>
  <c r="DL51" i="11" a="1"/>
  <c r="DL51" i="11" s="1"/>
  <c r="BX45" i="9" a="1"/>
  <c r="BX45" i="9" s="1"/>
  <c r="BX6" i="9" a="1"/>
  <c r="BX6" i="9" s="1"/>
  <c r="BX22" i="9" a="1"/>
  <c r="BX22" i="9" s="1"/>
  <c r="BX38" i="9" a="1"/>
  <c r="BX38" i="9" s="1"/>
  <c r="BX7" i="9" a="1"/>
  <c r="BX7" i="9" s="1"/>
  <c r="BX23" i="9" a="1"/>
  <c r="BX23" i="9" s="1"/>
  <c r="BX39" i="9" a="1"/>
  <c r="BX39" i="9" s="1"/>
  <c r="BX12" i="9" a="1"/>
  <c r="BX12" i="9" s="1"/>
  <c r="BX28" i="9" a="1"/>
  <c r="BX28" i="9" s="1"/>
  <c r="BX44" i="9" a="1"/>
  <c r="BX44" i="9" s="1"/>
  <c r="BX13" i="9" a="1"/>
  <c r="BX13" i="9" s="1"/>
  <c r="BX29" i="9" a="1"/>
  <c r="BX29" i="9" s="1"/>
  <c r="BX2" i="9" a="1"/>
  <c r="BX2" i="9" s="1"/>
  <c r="BX18" i="9" a="1"/>
  <c r="BX18" i="9" s="1"/>
  <c r="BX34" i="9" a="1"/>
  <c r="BX34" i="9" s="1"/>
  <c r="BX3" i="9" a="1"/>
  <c r="BX3" i="9" s="1"/>
  <c r="BX19" i="9" a="1"/>
  <c r="BX19" i="9" s="1"/>
  <c r="BX35" i="9" a="1"/>
  <c r="BX35" i="9" s="1"/>
  <c r="BX8" i="9" a="1"/>
  <c r="BX8" i="9" s="1"/>
  <c r="BX24" i="9" a="1"/>
  <c r="BX24" i="9" s="1"/>
  <c r="BX40" i="9" a="1"/>
  <c r="BX40" i="9" s="1"/>
  <c r="BX9" i="9" a="1"/>
  <c r="BX9" i="9" s="1"/>
  <c r="BX25" i="9" a="1"/>
  <c r="BX25" i="9" s="1"/>
  <c r="BX41" i="9" a="1"/>
  <c r="BX41" i="9" s="1"/>
  <c r="BX1" i="9" a="1"/>
  <c r="BX1" i="9" s="1"/>
  <c r="BZ1" i="9" s="1"/>
  <c r="BX14" i="9" a="1"/>
  <c r="BX14" i="9" s="1"/>
  <c r="BX30" i="9" a="1"/>
  <c r="BX30" i="9" s="1"/>
  <c r="BX46" i="9" a="1"/>
  <c r="BX46" i="9" s="1"/>
  <c r="BX15" i="9" a="1"/>
  <c r="BX15" i="9" s="1"/>
  <c r="BZ15" i="9" s="1"/>
  <c r="BX31" i="9" a="1"/>
  <c r="BX31" i="9" s="1"/>
  <c r="BX47" i="9" a="1"/>
  <c r="BX47" i="9" s="1"/>
  <c r="BX20" i="9" a="1"/>
  <c r="BX20" i="9" s="1"/>
  <c r="BX36" i="9" a="1"/>
  <c r="BX36" i="9" s="1"/>
  <c r="BZ36" i="9" s="1"/>
  <c r="BX5" i="9" a="1"/>
  <c r="BX5" i="9" s="1"/>
  <c r="BX21" i="9" a="1"/>
  <c r="BX21" i="9" s="1"/>
  <c r="BX37" i="9" a="1"/>
  <c r="BX37" i="9" s="1"/>
  <c r="BX4" i="9" a="1"/>
  <c r="BX4" i="9" s="1"/>
  <c r="BZ4" i="9" s="1"/>
  <c r="BX11" i="9" a="1"/>
  <c r="BX11" i="9" s="1"/>
  <c r="BX32" i="9" a="1"/>
  <c r="BX32" i="9" s="1"/>
  <c r="BX42" i="9" a="1"/>
  <c r="BX42" i="9" s="1"/>
  <c r="BX16" i="9" a="1"/>
  <c r="BX16" i="9" s="1"/>
  <c r="BZ16" i="9" s="1"/>
  <c r="BX33" i="9" a="1"/>
  <c r="BX33" i="9" s="1"/>
  <c r="BX26" i="9" a="1"/>
  <c r="BX26" i="9" s="1"/>
  <c r="BX43" i="9" a="1"/>
  <c r="BX43" i="9" s="1"/>
  <c r="BX17" i="9" a="1"/>
  <c r="BX17" i="9" s="1"/>
  <c r="BZ17" i="9" s="1"/>
  <c r="BX10" i="9" a="1"/>
  <c r="BX10" i="9" s="1"/>
  <c r="BX27" i="9" a="1"/>
  <c r="BX27" i="9" s="1"/>
  <c r="BX48" i="9" a="1"/>
  <c r="BX48" i="9" s="1"/>
  <c r="CV2" i="9" a="1"/>
  <c r="CV2" i="9" s="1"/>
  <c r="CV18" i="9" a="1"/>
  <c r="CV18" i="9" s="1"/>
  <c r="CV34" i="9" a="1"/>
  <c r="CV34" i="9" s="1"/>
  <c r="CV12" i="9" a="1"/>
  <c r="CV12" i="9" s="1"/>
  <c r="CV24" i="9" a="1"/>
  <c r="CV24" i="9" s="1"/>
  <c r="CV1" i="9" a="1"/>
  <c r="CV1" i="9" s="1"/>
  <c r="CX1" i="9" s="1"/>
  <c r="CV14" i="9" a="1"/>
  <c r="CV14" i="9" s="1"/>
  <c r="CV30" i="9" a="1"/>
  <c r="CV30" i="9" s="1"/>
  <c r="CV46" i="9" a="1"/>
  <c r="CV46" i="9" s="1"/>
  <c r="CX46" i="9" s="1"/>
  <c r="CV11" i="9" a="1"/>
  <c r="CV11" i="9" s="1"/>
  <c r="CX11" i="9" s="1"/>
  <c r="CV27" i="9" a="1"/>
  <c r="CV27" i="9" s="1"/>
  <c r="CV43" i="9" a="1"/>
  <c r="CV43" i="9" s="1"/>
  <c r="CX43" i="9" s="1"/>
  <c r="CV36" i="9" a="1"/>
  <c r="CV36" i="9" s="1"/>
  <c r="CX36" i="9" s="1"/>
  <c r="CV8" i="9" a="1"/>
  <c r="CV8" i="9" s="1"/>
  <c r="CX8" i="9" s="1"/>
  <c r="CV13" i="9" a="1"/>
  <c r="CV13" i="9" s="1"/>
  <c r="CV29" i="9" a="1"/>
  <c r="CV29" i="9" s="1"/>
  <c r="CV16" i="9" a="1"/>
  <c r="CV16" i="9" s="1"/>
  <c r="CV10" i="9" a="1"/>
  <c r="CV10" i="9" s="1"/>
  <c r="CX10" i="9" s="1"/>
  <c r="CV26" i="9" a="1"/>
  <c r="CV26" i="9" s="1"/>
  <c r="CV42" i="9" a="1"/>
  <c r="CV42" i="9" s="1"/>
  <c r="CX42" i="9" s="1"/>
  <c r="CV7" i="9" a="1"/>
  <c r="CV7" i="9" s="1"/>
  <c r="CV23" i="9" a="1"/>
  <c r="CV23" i="9" s="1"/>
  <c r="CX23" i="9" s="1"/>
  <c r="CV39" i="9" a="1"/>
  <c r="CV39" i="9" s="1"/>
  <c r="CX39" i="9" s="1"/>
  <c r="CV32" i="9" a="1"/>
  <c r="CV32" i="9" s="1"/>
  <c r="CV48" i="9" a="1"/>
  <c r="CV48" i="9" s="1"/>
  <c r="CX48" i="9" s="1"/>
  <c r="CV9" i="9" a="1"/>
  <c r="CV9" i="9" s="1"/>
  <c r="CX9" i="9" s="1"/>
  <c r="CV25" i="9" a="1"/>
  <c r="CV25" i="9" s="1"/>
  <c r="CV41" i="9" a="1"/>
  <c r="CV41" i="9" s="1"/>
  <c r="CX41" i="9" s="1"/>
  <c r="CV4" i="9" a="1"/>
  <c r="CV4" i="9" s="1"/>
  <c r="CV6" i="9" a="1"/>
  <c r="CV6" i="9" s="1"/>
  <c r="CX6" i="9" s="1"/>
  <c r="CV22" i="9" a="1"/>
  <c r="CV22" i="9" s="1"/>
  <c r="CV38" i="9" a="1"/>
  <c r="CV38" i="9" s="1"/>
  <c r="CX38" i="9" s="1"/>
  <c r="CV3" i="9" a="1"/>
  <c r="CV3" i="9" s="1"/>
  <c r="CV19" i="9" a="1"/>
  <c r="CV19" i="9" s="1"/>
  <c r="CX19" i="9" s="1"/>
  <c r="CV35" i="9" a="1"/>
  <c r="CV35" i="9" s="1"/>
  <c r="CV28" i="9" a="1"/>
  <c r="CV28" i="9" s="1"/>
  <c r="CV44" i="9" a="1"/>
  <c r="CV44" i="9" s="1"/>
  <c r="CX44" i="9" s="1"/>
  <c r="CV5" i="9" a="1"/>
  <c r="CV5" i="9" s="1"/>
  <c r="CX5" i="9" s="1"/>
  <c r="CV21" i="9" a="1"/>
  <c r="CV21" i="9" s="1"/>
  <c r="CV37" i="9" a="1"/>
  <c r="CV37" i="9" s="1"/>
  <c r="CX37" i="9" s="1"/>
  <c r="CV40" i="9" a="1"/>
  <c r="CV40" i="9" s="1"/>
  <c r="CX40" i="9" s="1"/>
  <c r="CV47" i="9" a="1"/>
  <c r="CV47" i="9" s="1"/>
  <c r="CX47" i="9" s="1"/>
  <c r="CV33" i="9" a="1"/>
  <c r="CV33" i="9" s="1"/>
  <c r="CV31" i="9" a="1"/>
  <c r="CV31" i="9" s="1"/>
  <c r="CV17" i="9" a="1"/>
  <c r="CV17" i="9" s="1"/>
  <c r="CV15" i="9" a="1"/>
  <c r="CV15" i="9" s="1"/>
  <c r="CX15" i="9" s="1"/>
  <c r="CV20" i="9" a="1"/>
  <c r="CV20" i="9" s="1"/>
  <c r="GC12" i="7" a="1"/>
  <c r="GC12" i="7" s="1"/>
  <c r="GE12" i="7" s="1"/>
  <c r="GD12" i="7"/>
  <c r="GC50" i="7" a="1"/>
  <c r="GC50" i="7" s="1"/>
  <c r="GE50" i="7" s="1"/>
  <c r="GD50" i="7"/>
  <c r="GC34" i="7" a="1"/>
  <c r="GC34" i="7" s="1"/>
  <c r="GE34" i="7" s="1"/>
  <c r="GD34" i="7"/>
  <c r="GC17" i="7" a="1"/>
  <c r="GC17" i="7" s="1"/>
  <c r="GE17" i="7" s="1"/>
  <c r="GD17" i="7"/>
  <c r="GC55" i="7" a="1"/>
  <c r="GC55" i="7" s="1"/>
  <c r="GE55" i="7" s="1"/>
  <c r="GD55" i="7"/>
  <c r="GC39" i="7" a="1"/>
  <c r="GC39" i="7" s="1"/>
  <c r="GE39" i="7" s="1"/>
  <c r="GD39" i="7"/>
  <c r="GC23" i="7" a="1"/>
  <c r="GC23" i="7" s="1"/>
  <c r="GE23" i="7" s="1"/>
  <c r="GD23" i="7"/>
  <c r="GC10" i="7" a="1"/>
  <c r="GC10" i="7" s="1"/>
  <c r="GE10" i="7" s="1"/>
  <c r="GD10" i="7"/>
  <c r="GC48" i="7" a="1"/>
  <c r="GC48" i="7" s="1"/>
  <c r="GE48" i="7" s="1"/>
  <c r="GD48" i="7"/>
  <c r="GC32" i="7" a="1"/>
  <c r="GC32" i="7" s="1"/>
  <c r="GE32" i="7" s="1"/>
  <c r="GD32" i="7"/>
  <c r="GC15" i="7" a="1"/>
  <c r="GC15" i="7" s="1"/>
  <c r="GE15" i="7" s="1"/>
  <c r="GD15" i="7"/>
  <c r="GC53" i="7" a="1"/>
  <c r="GC53" i="7" s="1"/>
  <c r="GE53" i="7" s="1"/>
  <c r="GD53" i="7"/>
  <c r="GC37" i="7" a="1"/>
  <c r="GC37" i="7" s="1"/>
  <c r="GE37" i="7" s="1"/>
  <c r="GD37" i="7"/>
  <c r="BP17" i="12" a="1"/>
  <c r="BP17" i="12" s="1"/>
  <c r="BP33" i="12" a="1"/>
  <c r="BP33" i="12" s="1"/>
  <c r="BP6" i="12" a="1"/>
  <c r="BP6" i="12" s="1"/>
  <c r="BP22" i="12" a="1"/>
  <c r="BP22" i="12" s="1"/>
  <c r="BP38" i="12" a="1"/>
  <c r="BP38" i="12" s="1"/>
  <c r="BP15" i="12" a="1"/>
  <c r="BP15" i="12" s="1"/>
  <c r="BP31" i="12" a="1"/>
  <c r="BP31" i="12" s="1"/>
  <c r="BP8" i="12" a="1"/>
  <c r="BP8" i="12" s="1"/>
  <c r="BP24" i="12" a="1"/>
  <c r="BP24" i="12" s="1"/>
  <c r="BP13" i="12" a="1"/>
  <c r="BP13" i="12" s="1"/>
  <c r="BP29" i="12" a="1"/>
  <c r="BP29" i="12" s="1"/>
  <c r="BP2" i="12" a="1"/>
  <c r="BP2" i="12" s="1"/>
  <c r="BP18" i="12" a="1"/>
  <c r="BP18" i="12" s="1"/>
  <c r="BP34" i="12" a="1"/>
  <c r="BP34" i="12" s="1"/>
  <c r="BP11" i="12" a="1"/>
  <c r="BP11" i="12" s="1"/>
  <c r="BP27" i="12" a="1"/>
  <c r="BP27" i="12" s="1"/>
  <c r="BP4" i="12" a="1"/>
  <c r="BP4" i="12" s="1"/>
  <c r="BP20" i="12" a="1"/>
  <c r="BP20" i="12" s="1"/>
  <c r="BP9" i="12" a="1"/>
  <c r="BP9" i="12" s="1"/>
  <c r="BP25" i="12" a="1"/>
  <c r="BP25" i="12" s="1"/>
  <c r="BP1" i="12" a="1"/>
  <c r="BP1" i="12" s="1"/>
  <c r="BR1" i="12" s="1"/>
  <c r="BP14" i="12" a="1"/>
  <c r="BP14" i="12" s="1"/>
  <c r="BP30" i="12" a="1"/>
  <c r="BP30" i="12" s="1"/>
  <c r="BP7" i="12" a="1"/>
  <c r="BP7" i="12" s="1"/>
  <c r="BP23" i="12" a="1"/>
  <c r="BP23" i="12" s="1"/>
  <c r="BR23" i="12" s="1"/>
  <c r="BP39" i="12" a="1"/>
  <c r="BP39" i="12" s="1"/>
  <c r="BP16" i="12" a="1"/>
  <c r="BP16" i="12" s="1"/>
  <c r="BP32" i="12" a="1"/>
  <c r="BP32" i="12" s="1"/>
  <c r="BP5" i="12" a="1"/>
  <c r="BP5" i="12" s="1"/>
  <c r="BR5" i="12" s="1"/>
  <c r="BP21" i="12" a="1"/>
  <c r="BP21" i="12" s="1"/>
  <c r="BP37" i="12" a="1"/>
  <c r="BP37" i="12" s="1"/>
  <c r="BP10" i="12" a="1"/>
  <c r="BP10" i="12" s="1"/>
  <c r="BP26" i="12" a="1"/>
  <c r="BP26" i="12" s="1"/>
  <c r="BR26" i="12" s="1"/>
  <c r="BP3" i="12" a="1"/>
  <c r="BP3" i="12" s="1"/>
  <c r="BP19" i="12" a="1"/>
  <c r="BP19" i="12" s="1"/>
  <c r="BP35" i="12" a="1"/>
  <c r="BP35" i="12" s="1"/>
  <c r="BP12" i="12" a="1"/>
  <c r="BP12" i="12" s="1"/>
  <c r="BR12" i="12" s="1"/>
  <c r="BP28" i="12" a="1"/>
  <c r="BP28" i="12" s="1"/>
  <c r="DL68" i="13" a="1"/>
  <c r="DL68" i="13" s="1"/>
  <c r="DN68" i="13" s="1"/>
  <c r="DL13" i="13" a="1"/>
  <c r="DL13" i="13" s="1"/>
  <c r="DN13" i="13" s="1"/>
  <c r="DL29" i="13" a="1"/>
  <c r="DL29" i="13" s="1"/>
  <c r="DN29" i="13" s="1"/>
  <c r="DL45" i="13" a="1"/>
  <c r="DL45" i="13" s="1"/>
  <c r="DN45" i="13" s="1"/>
  <c r="DL61" i="13" a="1"/>
  <c r="DL61" i="13" s="1"/>
  <c r="DN61" i="13" s="1"/>
  <c r="DL6" i="13" a="1"/>
  <c r="DL6" i="13" s="1"/>
  <c r="DN6" i="13" s="1"/>
  <c r="DL22" i="13" a="1"/>
  <c r="DL22" i="13" s="1"/>
  <c r="DN22" i="13" s="1"/>
  <c r="DL38" i="13" a="1"/>
  <c r="DL38" i="13" s="1"/>
  <c r="DN38" i="13" s="1"/>
  <c r="DL54" i="13" a="1"/>
  <c r="DL54" i="13" s="1"/>
  <c r="DN54" i="13" s="1"/>
  <c r="DL70" i="13" a="1"/>
  <c r="DL70" i="13" s="1"/>
  <c r="DN70" i="13" s="1"/>
  <c r="DL15" i="13" a="1"/>
  <c r="DL15" i="13" s="1"/>
  <c r="DN15" i="13" s="1"/>
  <c r="DL31" i="13" a="1"/>
  <c r="DL31" i="13" s="1"/>
  <c r="DN31" i="13" s="1"/>
  <c r="DL47" i="13" a="1"/>
  <c r="DL47" i="13" s="1"/>
  <c r="DN47" i="13" s="1"/>
  <c r="DL63" i="13" a="1"/>
  <c r="DL63" i="13" s="1"/>
  <c r="DN63" i="13" s="1"/>
  <c r="DL8" i="13" a="1"/>
  <c r="DL8" i="13" s="1"/>
  <c r="DN8" i="13" s="1"/>
  <c r="DL24" i="13" a="1"/>
  <c r="DL24" i="13" s="1"/>
  <c r="DN24" i="13" s="1"/>
  <c r="DL40" i="13" a="1"/>
  <c r="DL40" i="13" s="1"/>
  <c r="DN40" i="13" s="1"/>
  <c r="DL56" i="13" a="1"/>
  <c r="DL56" i="13" s="1"/>
  <c r="DN56" i="13" s="1"/>
  <c r="DM1" i="13" a="1"/>
  <c r="DM1" i="13" s="1"/>
  <c r="DL9" i="13" a="1"/>
  <c r="DL9" i="13" s="1"/>
  <c r="DN9" i="13" s="1"/>
  <c r="DL25" i="13" a="1"/>
  <c r="DL25" i="13" s="1"/>
  <c r="DN25" i="13" s="1"/>
  <c r="DL41" i="13" a="1"/>
  <c r="DL41" i="13" s="1"/>
  <c r="DN41" i="13" s="1"/>
  <c r="DL57" i="13" a="1"/>
  <c r="DL57" i="13" s="1"/>
  <c r="DN57" i="13" s="1"/>
  <c r="DL2" i="13" a="1"/>
  <c r="DL2" i="13" s="1"/>
  <c r="DN2" i="13" s="1"/>
  <c r="DL18" i="13" a="1"/>
  <c r="DL18" i="13" s="1"/>
  <c r="DN18" i="13" s="1"/>
  <c r="DL34" i="13" a="1"/>
  <c r="DL34" i="13" s="1"/>
  <c r="DN34" i="13" s="1"/>
  <c r="DL50" i="13" a="1"/>
  <c r="DL50" i="13" s="1"/>
  <c r="DN50" i="13" s="1"/>
  <c r="DL66" i="13" a="1"/>
  <c r="DL66" i="13" s="1"/>
  <c r="DN66" i="13" s="1"/>
  <c r="DL11" i="13" a="1"/>
  <c r="DL11" i="13" s="1"/>
  <c r="DN11" i="13" s="1"/>
  <c r="DL27" i="13" a="1"/>
  <c r="DL27" i="13" s="1"/>
  <c r="DN27" i="13" s="1"/>
  <c r="DL43" i="13" a="1"/>
  <c r="DL43" i="13" s="1"/>
  <c r="DN43" i="13" s="1"/>
  <c r="DL59" i="13" a="1"/>
  <c r="DL59" i="13" s="1"/>
  <c r="DN59" i="13" s="1"/>
  <c r="DL4" i="13" a="1"/>
  <c r="DL4" i="13" s="1"/>
  <c r="DN4" i="13" s="1"/>
  <c r="DL20" i="13" a="1"/>
  <c r="DL20" i="13" s="1"/>
  <c r="DN20" i="13" s="1"/>
  <c r="DL36" i="13" a="1"/>
  <c r="DL36" i="13" s="1"/>
  <c r="DN36" i="13" s="1"/>
  <c r="DL52" i="13" a="1"/>
  <c r="DL52" i="13" s="1"/>
  <c r="DN52" i="13" s="1"/>
  <c r="DL5" i="13" a="1"/>
  <c r="DL5" i="13" s="1"/>
  <c r="DN5" i="13" s="1"/>
  <c r="DL21" i="13" a="1"/>
  <c r="DL21" i="13" s="1"/>
  <c r="DN21" i="13" s="1"/>
  <c r="DL37" i="13" a="1"/>
  <c r="DL37" i="13" s="1"/>
  <c r="DN37" i="13" s="1"/>
  <c r="DL53" i="13" a="1"/>
  <c r="DL53" i="13" s="1"/>
  <c r="DN53" i="13" s="1"/>
  <c r="DL69" i="13" a="1"/>
  <c r="DL69" i="13" s="1"/>
  <c r="DN69" i="13" s="1"/>
  <c r="DL14" i="13" a="1"/>
  <c r="DL14" i="13" s="1"/>
  <c r="DN14" i="13" s="1"/>
  <c r="DL30" i="13" a="1"/>
  <c r="DL30" i="13" s="1"/>
  <c r="DN30" i="13" s="1"/>
  <c r="DL46" i="13" a="1"/>
  <c r="DL46" i="13" s="1"/>
  <c r="DN46" i="13" s="1"/>
  <c r="DL62" i="13" a="1"/>
  <c r="DL62" i="13" s="1"/>
  <c r="DN62" i="13" s="1"/>
  <c r="DL7" i="13" a="1"/>
  <c r="DL7" i="13" s="1"/>
  <c r="DN7" i="13" s="1"/>
  <c r="DL23" i="13" a="1"/>
  <c r="DL23" i="13" s="1"/>
  <c r="DN23" i="13" s="1"/>
  <c r="DL39" i="13" a="1"/>
  <c r="DL39" i="13" s="1"/>
  <c r="DN39" i="13" s="1"/>
  <c r="DL55" i="13" a="1"/>
  <c r="DL55" i="13" s="1"/>
  <c r="DN55" i="13" s="1"/>
  <c r="DL71" i="13" a="1"/>
  <c r="DL71" i="13" s="1"/>
  <c r="DN71" i="13" s="1"/>
  <c r="DL16" i="13" a="1"/>
  <c r="DL16" i="13" s="1"/>
  <c r="DN16" i="13" s="1"/>
  <c r="DL32" i="13" a="1"/>
  <c r="DL32" i="13" s="1"/>
  <c r="DN32" i="13" s="1"/>
  <c r="DL48" i="13" a="1"/>
  <c r="DL48" i="13" s="1"/>
  <c r="DN48" i="13" s="1"/>
  <c r="DL64" i="13" a="1"/>
  <c r="DL64" i="13" s="1"/>
  <c r="DN64" i="13" s="1"/>
  <c r="DL17" i="13" a="1"/>
  <c r="DL17" i="13" s="1"/>
  <c r="DN17" i="13" s="1"/>
  <c r="DL33" i="13" a="1"/>
  <c r="DL33" i="13" s="1"/>
  <c r="DN33" i="13" s="1"/>
  <c r="DL49" i="13" a="1"/>
  <c r="DL49" i="13" s="1"/>
  <c r="DN49" i="13" s="1"/>
  <c r="DL65" i="13" a="1"/>
  <c r="DL65" i="13" s="1"/>
  <c r="DN65" i="13" s="1"/>
  <c r="DL10" i="13" a="1"/>
  <c r="DL10" i="13" s="1"/>
  <c r="DN10" i="13" s="1"/>
  <c r="DL26" i="13" a="1"/>
  <c r="DL26" i="13" s="1"/>
  <c r="DN26" i="13" s="1"/>
  <c r="DL42" i="13" a="1"/>
  <c r="DL42" i="13" s="1"/>
  <c r="DN42" i="13" s="1"/>
  <c r="DL58" i="13" a="1"/>
  <c r="DL58" i="13" s="1"/>
  <c r="DN58" i="13" s="1"/>
  <c r="DL3" i="13" a="1"/>
  <c r="DL3" i="13" s="1"/>
  <c r="DN3" i="13" s="1"/>
  <c r="DL19" i="13" a="1"/>
  <c r="DL19" i="13" s="1"/>
  <c r="DN19" i="13" s="1"/>
  <c r="DL35" i="13" a="1"/>
  <c r="DL35" i="13" s="1"/>
  <c r="DN35" i="13" s="1"/>
  <c r="DL51" i="13" a="1"/>
  <c r="DL51" i="13" s="1"/>
  <c r="DN51" i="13" s="1"/>
  <c r="DL67" i="13" a="1"/>
  <c r="DL67" i="13" s="1"/>
  <c r="DN67" i="13" s="1"/>
  <c r="DL12" i="13" a="1"/>
  <c r="DL12" i="13" s="1"/>
  <c r="DN12" i="13" s="1"/>
  <c r="DL28" i="13" a="1"/>
  <c r="DL28" i="13" s="1"/>
  <c r="DN28" i="13" s="1"/>
  <c r="DL44" i="13" a="1"/>
  <c r="DL44" i="13" s="1"/>
  <c r="DN44" i="13" s="1"/>
  <c r="DL60" i="13" a="1"/>
  <c r="DL60" i="13" s="1"/>
  <c r="DN60" i="13" s="1"/>
  <c r="FA48" i="7" a="1"/>
  <c r="FA48" i="7" s="1"/>
  <c r="FC48" i="7" s="1"/>
  <c r="FB48" i="7"/>
  <c r="FA36" i="7" a="1"/>
  <c r="FA36" i="7" s="1"/>
  <c r="FC36" i="7" s="1"/>
  <c r="FB36" i="7"/>
  <c r="FA24" i="7" a="1"/>
  <c r="FA24" i="7" s="1"/>
  <c r="FC24" i="7" s="1"/>
  <c r="FB24" i="7"/>
  <c r="FA46" i="7" a="1"/>
  <c r="FA46" i="7" s="1"/>
  <c r="FC46" i="7" s="1"/>
  <c r="FB46" i="7"/>
  <c r="FA30" i="7" a="1"/>
  <c r="FA30" i="7" s="1"/>
  <c r="FC30" i="7" s="1"/>
  <c r="FB30" i="7"/>
  <c r="FA14" i="7" a="1"/>
  <c r="FA14" i="7" s="1"/>
  <c r="FC14" i="7" s="1"/>
  <c r="FB14" i="7"/>
  <c r="FA55" i="7" a="1"/>
  <c r="FA55" i="7" s="1"/>
  <c r="FC55" i="7" s="1"/>
  <c r="FB55" i="7"/>
  <c r="FA39" i="7" a="1"/>
  <c r="FA39" i="7" s="1"/>
  <c r="FC39" i="7" s="1"/>
  <c r="FB39" i="7"/>
  <c r="FA23" i="7" a="1"/>
  <c r="FA23" i="7" s="1"/>
  <c r="FC23" i="7" s="1"/>
  <c r="FB23" i="7"/>
  <c r="FA7" i="7" a="1"/>
  <c r="FA7" i="7" s="1"/>
  <c r="FC7" i="7" s="1"/>
  <c r="FB7" i="7"/>
  <c r="FA45" i="7" a="1"/>
  <c r="FA45" i="7" s="1"/>
  <c r="FC45" i="7" s="1"/>
  <c r="FB45" i="7"/>
  <c r="FA29" i="7" a="1"/>
  <c r="FA29" i="7" s="1"/>
  <c r="FC29" i="7" s="1"/>
  <c r="FB29" i="7"/>
  <c r="FA13" i="7" a="1"/>
  <c r="FA13" i="7" s="1"/>
  <c r="FC13" i="7" s="1"/>
  <c r="FB13" i="7"/>
  <c r="L52" i="10" a="1"/>
  <c r="L52" i="10" s="1"/>
  <c r="L36" i="12" a="1"/>
  <c r="L36" i="12" s="1"/>
  <c r="T36" i="12" a="1"/>
  <c r="T36" i="12" s="1"/>
  <c r="DU37" i="12" a="1"/>
  <c r="DU37" i="12" s="1"/>
  <c r="DW37" i="12" s="1"/>
  <c r="DU16" i="12" a="1"/>
  <c r="DU16" i="12" s="1"/>
  <c r="DW16" i="12" s="1"/>
  <c r="DU35" i="12" a="1"/>
  <c r="DU35" i="12" s="1"/>
  <c r="DW35" i="12" s="1"/>
  <c r="DU17" i="12" a="1"/>
  <c r="DU17" i="12" s="1"/>
  <c r="DW17" i="12" s="1"/>
  <c r="DU1" i="12" a="1"/>
  <c r="DU1" i="12" s="1"/>
  <c r="DU26" i="12" a="1"/>
  <c r="DU26" i="12" s="1"/>
  <c r="DW26" i="12" s="1"/>
  <c r="DU27" i="12" a="1"/>
  <c r="DU27" i="12" s="1"/>
  <c r="DW27" i="12" s="1"/>
  <c r="DU12" i="12" a="1"/>
  <c r="DU12" i="12" s="1"/>
  <c r="DW12" i="12" s="1"/>
  <c r="DU33" i="12" a="1"/>
  <c r="DU33" i="12" s="1"/>
  <c r="DW33" i="12" s="1"/>
  <c r="DV24" i="12"/>
  <c r="DV17" i="12"/>
  <c r="DV19" i="12"/>
  <c r="DV16" i="12"/>
  <c r="DV30" i="12"/>
  <c r="DV9" i="12"/>
  <c r="DV11" i="12"/>
  <c r="DV29" i="12"/>
  <c r="AR11" i="12" a="1"/>
  <c r="AR11" i="12" s="1"/>
  <c r="AR17" i="12" a="1"/>
  <c r="AR17" i="12" s="1"/>
  <c r="AR31" i="12" a="1"/>
  <c r="AR31" i="12" s="1"/>
  <c r="AR14" i="12" a="1"/>
  <c r="AR14" i="12" s="1"/>
  <c r="AR32" i="12" a="1"/>
  <c r="AR32" i="12" s="1"/>
  <c r="AR3" i="12" a="1"/>
  <c r="AR3" i="12" s="1"/>
  <c r="AR33" i="12" a="1"/>
  <c r="AR33" i="12" s="1"/>
  <c r="AR23" i="12" a="1"/>
  <c r="AR23" i="12" s="1"/>
  <c r="CO63" i="13" a="1"/>
  <c r="CO63" i="13" s="1"/>
  <c r="CQ63" i="13" s="1"/>
  <c r="CO43" i="13" a="1"/>
  <c r="CO43" i="13" s="1"/>
  <c r="CQ43" i="13" s="1"/>
  <c r="CO25" i="13" a="1"/>
  <c r="CO25" i="13" s="1"/>
  <c r="CQ25" i="13" s="1"/>
  <c r="CO21" i="13" a="1"/>
  <c r="CO21" i="13" s="1"/>
  <c r="CQ21" i="13" s="1"/>
  <c r="CO68" i="13" a="1"/>
  <c r="CO68" i="13" s="1"/>
  <c r="CQ68" i="13" s="1"/>
  <c r="CO54" i="13" a="1"/>
  <c r="CO54" i="13" s="1"/>
  <c r="CQ54" i="13" s="1"/>
  <c r="CO34" i="13" a="1"/>
  <c r="CO34" i="13" s="1"/>
  <c r="CQ34" i="13" s="1"/>
  <c r="CO32" i="13" a="1"/>
  <c r="CO32" i="13" s="1"/>
  <c r="CQ32" i="13" s="1"/>
  <c r="CO67" i="13" a="1"/>
  <c r="CO67" i="13" s="1"/>
  <c r="CQ67" i="13" s="1"/>
  <c r="CO47" i="13" a="1"/>
  <c r="CO47" i="13" s="1"/>
  <c r="CQ47" i="13" s="1"/>
  <c r="CO59" i="13" a="1"/>
  <c r="CO59" i="13" s="1"/>
  <c r="CQ59" i="13" s="1"/>
  <c r="CO41" i="13" a="1"/>
  <c r="CO41" i="13" s="1"/>
  <c r="CQ41" i="13" s="1"/>
  <c r="CO37" i="13" a="1"/>
  <c r="CO37" i="13" s="1"/>
  <c r="CQ37" i="13" s="1"/>
  <c r="CO17" i="13" a="1"/>
  <c r="CO17" i="13" s="1"/>
  <c r="CQ17" i="13" s="1"/>
  <c r="CO70" i="13" a="1"/>
  <c r="CO70" i="13" s="1"/>
  <c r="CQ70" i="13" s="1"/>
  <c r="CO50" i="13" a="1"/>
  <c r="CO50" i="13" s="1"/>
  <c r="CQ50" i="13" s="1"/>
  <c r="CO48" i="13" a="1"/>
  <c r="CO48" i="13" s="1"/>
  <c r="CQ48" i="13" s="1"/>
  <c r="CO44" i="13" a="1"/>
  <c r="CO44" i="13" s="1"/>
  <c r="CQ44" i="13" s="1"/>
  <c r="CO31" i="11" a="1"/>
  <c r="CO31" i="11" s="1"/>
  <c r="CQ31" i="11" s="1"/>
  <c r="CO49" i="11" a="1"/>
  <c r="CO49" i="11" s="1"/>
  <c r="CQ49" i="11" s="1"/>
  <c r="CO20" i="11" a="1"/>
  <c r="CO20" i="11" s="1"/>
  <c r="CQ20" i="11" s="1"/>
  <c r="CO16" i="11" a="1"/>
  <c r="CO16" i="11" s="1"/>
  <c r="CQ16" i="11" s="1"/>
  <c r="CO22" i="11" a="1"/>
  <c r="CO22" i="11" s="1"/>
  <c r="CQ22" i="11" s="1"/>
  <c r="CO2" i="11" a="1"/>
  <c r="CO2" i="11" s="1"/>
  <c r="CQ2" i="11" s="1"/>
  <c r="CO30" i="11" a="1"/>
  <c r="CO30" i="11" s="1"/>
  <c r="CQ30" i="11" s="1"/>
  <c r="CO15" i="11" a="1"/>
  <c r="CO15" i="11" s="1"/>
  <c r="CQ15" i="11" s="1"/>
  <c r="CO33" i="11" a="1"/>
  <c r="CO33" i="11" s="1"/>
  <c r="CQ33" i="11" s="1"/>
  <c r="CO45" i="11" a="1"/>
  <c r="CO45" i="11" s="1"/>
  <c r="CQ45" i="11" s="1"/>
  <c r="CO41" i="11" a="1"/>
  <c r="CO41" i="11" s="1"/>
  <c r="CQ41" i="11" s="1"/>
  <c r="CO37" i="11" a="1"/>
  <c r="CO37" i="11" s="1"/>
  <c r="CQ37" i="11" s="1"/>
  <c r="CO43" i="11" a="1"/>
  <c r="CO43" i="11" s="1"/>
  <c r="CQ43" i="11" s="1"/>
  <c r="CO14" i="11" a="1"/>
  <c r="CO14" i="11" s="1"/>
  <c r="CQ14" i="11" s="1"/>
  <c r="CP31" i="11"/>
  <c r="CP26" i="11"/>
  <c r="CP21" i="11"/>
  <c r="CP12" i="11"/>
  <c r="CP19" i="11"/>
  <c r="CP14" i="11"/>
  <c r="CP9" i="11"/>
  <c r="CP39" i="11"/>
  <c r="CP34" i="11"/>
  <c r="CP29" i="11"/>
  <c r="CP20" i="11"/>
  <c r="CP11" i="11"/>
  <c r="CP6" i="11"/>
  <c r="AR20" i="13" a="1"/>
  <c r="AR20" i="13" s="1"/>
  <c r="AR35" i="13" a="1"/>
  <c r="AR35" i="13" s="1"/>
  <c r="AR54" i="13" a="1"/>
  <c r="AR54" i="13" s="1"/>
  <c r="AR17" i="13" a="1"/>
  <c r="AR17" i="13" s="1"/>
  <c r="AR40" i="13" a="1"/>
  <c r="AR40" i="13" s="1"/>
  <c r="AR55" i="13" a="1"/>
  <c r="AR55" i="13" s="1"/>
  <c r="AR9" i="13" a="1"/>
  <c r="AR9" i="13" s="1"/>
  <c r="AR10" i="13" a="1"/>
  <c r="AR10" i="13" s="1"/>
  <c r="AR60" i="13" a="1"/>
  <c r="AR60" i="13" s="1"/>
  <c r="AR5" i="13" a="1"/>
  <c r="AR5" i="13" s="1"/>
  <c r="AR11" i="13" a="1"/>
  <c r="AR11" i="13" s="1"/>
  <c r="AR16" i="13" a="1"/>
  <c r="AR16" i="13" s="1"/>
  <c r="AR31" i="13" a="1"/>
  <c r="AR31" i="13" s="1"/>
  <c r="AR50" i="13" a="1"/>
  <c r="AR50" i="13" s="1"/>
  <c r="AZ21" i="10" a="1"/>
  <c r="AZ21" i="10" s="1"/>
  <c r="BP52" i="10" a="1"/>
  <c r="BP52" i="10" s="1"/>
  <c r="AR3" i="10" a="1"/>
  <c r="AR3" i="10" s="1"/>
  <c r="AR49" i="10" a="1"/>
  <c r="AR49" i="10" s="1"/>
  <c r="AR32" i="10" a="1"/>
  <c r="AR32" i="10" s="1"/>
  <c r="AR23" i="10" a="1"/>
  <c r="AR23" i="10" s="1"/>
  <c r="AR14" i="10" a="1"/>
  <c r="AR14" i="10" s="1"/>
  <c r="AR5" i="10" a="1"/>
  <c r="AR5" i="10" s="1"/>
  <c r="AR43" i="10" a="1"/>
  <c r="AR43" i="10" s="1"/>
  <c r="AR34" i="10" a="1"/>
  <c r="AR34" i="10" s="1"/>
  <c r="AR25" i="10" a="1"/>
  <c r="AR25" i="10" s="1"/>
  <c r="AR24" i="10" a="1"/>
  <c r="AR24" i="10" s="1"/>
  <c r="AR15" i="10" a="1"/>
  <c r="AR15" i="10" s="1"/>
  <c r="AR6" i="10" a="1"/>
  <c r="AR6" i="10" s="1"/>
  <c r="AZ50" i="11" a="1"/>
  <c r="AZ50" i="11" s="1"/>
  <c r="AZ49" i="11" a="1"/>
  <c r="AZ49" i="11" s="1"/>
  <c r="AZ40" i="11" a="1"/>
  <c r="AZ40" i="11" s="1"/>
  <c r="AZ27" i="11" a="1"/>
  <c r="AZ27" i="11" s="1"/>
  <c r="AZ22" i="11" a="1"/>
  <c r="AZ22" i="11" s="1"/>
  <c r="AZ21" i="11" a="1"/>
  <c r="AZ21" i="11" s="1"/>
  <c r="AZ12" i="11" a="1"/>
  <c r="AZ12" i="11" s="1"/>
  <c r="AZ58" i="11" a="1"/>
  <c r="AZ58" i="11" s="1"/>
  <c r="AZ57" i="11" a="1"/>
  <c r="AZ57" i="11" s="1"/>
  <c r="AZ48" i="11" a="1"/>
  <c r="AZ48" i="11" s="1"/>
  <c r="AZ35" i="11" a="1"/>
  <c r="AZ35" i="11" s="1"/>
  <c r="AZ30" i="11" a="1"/>
  <c r="AZ30" i="11" s="1"/>
  <c r="AZ29" i="11" a="1"/>
  <c r="AZ29" i="11" s="1"/>
  <c r="ES34" i="7" a="1"/>
  <c r="ES34" i="7" s="1"/>
  <c r="ES38" i="7" a="1"/>
  <c r="ES38" i="7" s="1"/>
  <c r="ES26" i="7" a="1"/>
  <c r="ES26" i="7" s="1"/>
  <c r="ES14" i="7" a="1"/>
  <c r="ES14" i="7" s="1"/>
  <c r="ES40" i="7" a="1"/>
  <c r="ES40" i="7" s="1"/>
  <c r="ES24" i="7" a="1"/>
  <c r="ES24" i="7" s="1"/>
  <c r="ES8" i="7" a="1"/>
  <c r="ES8" i="7" s="1"/>
  <c r="ES45" i="7" a="1"/>
  <c r="ES45" i="7" s="1"/>
  <c r="ES29" i="7" a="1"/>
  <c r="ES29" i="7" s="1"/>
  <c r="ES13" i="7" a="1"/>
  <c r="ES13" i="7" s="1"/>
  <c r="ES51" i="7" a="1"/>
  <c r="ES51" i="7" s="1"/>
  <c r="ES35" i="7" a="1"/>
  <c r="ES35" i="7" s="1"/>
  <c r="ES19" i="7" a="1"/>
  <c r="ES19" i="7" s="1"/>
  <c r="ES3" i="7" a="1"/>
  <c r="ES3" i="7" s="1"/>
  <c r="FG1" i="7" a="1"/>
  <c r="FG1" i="7" s="1"/>
  <c r="BX68" i="13" a="1"/>
  <c r="BX68" i="13" s="1"/>
  <c r="DU40" i="13" a="1"/>
  <c r="DU40" i="13" s="1"/>
  <c r="DW40" i="13" s="1"/>
  <c r="DU52" i="13" a="1"/>
  <c r="DU52" i="13" s="1"/>
  <c r="DW52" i="13" s="1"/>
  <c r="DU30" i="13" a="1"/>
  <c r="DU30" i="13" s="1"/>
  <c r="DW30" i="13" s="1"/>
  <c r="DU69" i="13" a="1"/>
  <c r="DU69" i="13" s="1"/>
  <c r="DW69" i="13" s="1"/>
  <c r="DU49" i="13" a="1"/>
  <c r="DU49" i="13" s="1"/>
  <c r="DW49" i="13" s="1"/>
  <c r="DU29" i="13" a="1"/>
  <c r="DU29" i="13" s="1"/>
  <c r="DW29" i="13" s="1"/>
  <c r="DU23" i="13" a="1"/>
  <c r="DU23" i="13" s="1"/>
  <c r="DW23" i="13" s="1"/>
  <c r="DU51" i="13" a="1"/>
  <c r="DU51" i="13" s="1"/>
  <c r="DW51" i="13" s="1"/>
  <c r="DU31" i="13" a="1"/>
  <c r="DU31" i="13" s="1"/>
  <c r="DW31" i="13" s="1"/>
  <c r="DU64" i="13" a="1"/>
  <c r="DU64" i="13" s="1"/>
  <c r="DW64" i="13" s="1"/>
  <c r="DU46" i="13" a="1"/>
  <c r="DU46" i="13" s="1"/>
  <c r="DW46" i="13" s="1"/>
  <c r="DU42" i="13" a="1"/>
  <c r="DU42" i="13" s="1"/>
  <c r="DW42" i="13" s="1"/>
  <c r="DU22" i="13" a="1"/>
  <c r="DU22" i="13" s="1"/>
  <c r="DW22" i="13" s="1"/>
  <c r="DU39" i="13" a="1"/>
  <c r="DU39" i="13" s="1"/>
  <c r="DW39" i="13" s="1"/>
  <c r="DU35" i="13" a="1"/>
  <c r="DU35" i="13" s="1"/>
  <c r="DW35" i="13" s="1"/>
  <c r="DV10" i="13"/>
  <c r="DV17" i="13"/>
  <c r="DV32" i="13"/>
  <c r="DV39" i="13"/>
  <c r="DV46" i="13"/>
  <c r="DV53" i="13"/>
  <c r="DV52" i="13"/>
  <c r="DV59" i="13"/>
  <c r="DV66" i="13"/>
  <c r="DV2" i="13"/>
  <c r="DV9" i="13"/>
  <c r="DV8" i="13"/>
  <c r="DV15" i="13"/>
  <c r="DV22" i="13"/>
  <c r="DV29" i="13"/>
  <c r="CO39" i="12" a="1"/>
  <c r="CO39" i="12" s="1"/>
  <c r="CQ39" i="12" s="1"/>
  <c r="CO19" i="12" a="1"/>
  <c r="CO19" i="12" s="1"/>
  <c r="CQ19" i="12" s="1"/>
  <c r="CO27" i="12" a="1"/>
  <c r="CO27" i="12" s="1"/>
  <c r="CQ27" i="12" s="1"/>
  <c r="CO18" i="12" a="1"/>
  <c r="CO18" i="12" s="1"/>
  <c r="CQ18" i="12" s="1"/>
  <c r="CO10" i="12" a="1"/>
  <c r="CO10" i="12" s="1"/>
  <c r="CQ10" i="12" s="1"/>
  <c r="CO7" i="12" a="1"/>
  <c r="CO7" i="12" s="1"/>
  <c r="CQ7" i="12" s="1"/>
  <c r="CO28" i="12" a="1"/>
  <c r="CO28" i="12" s="1"/>
  <c r="CQ28" i="12" s="1"/>
  <c r="CO34" i="12" a="1"/>
  <c r="CO34" i="12" s="1"/>
  <c r="CQ34" i="12" s="1"/>
  <c r="CP18" i="12"/>
  <c r="CP20" i="12"/>
  <c r="CP21" i="12"/>
  <c r="DU5" i="11" a="1"/>
  <c r="DU5" i="11" s="1"/>
  <c r="DW5" i="11" s="1"/>
  <c r="DU11" i="11" a="1"/>
  <c r="DU11" i="11" s="1"/>
  <c r="DW11" i="11" s="1"/>
  <c r="DU23" i="11" a="1"/>
  <c r="DU23" i="11" s="1"/>
  <c r="DW23" i="11" s="1"/>
  <c r="DU10" i="11" a="1"/>
  <c r="DU10" i="11" s="1"/>
  <c r="DW10" i="11" s="1"/>
  <c r="DU28" i="11" a="1"/>
  <c r="DU28" i="11" s="1"/>
  <c r="DW28" i="11" s="1"/>
  <c r="DU56" i="11" a="1"/>
  <c r="DU56" i="11" s="1"/>
  <c r="DW56" i="11" s="1"/>
  <c r="DU25" i="11" a="1"/>
  <c r="DU25" i="11" s="1"/>
  <c r="DW25" i="11" s="1"/>
  <c r="DU21" i="11" a="1"/>
  <c r="DU21" i="11" s="1"/>
  <c r="DW21" i="11" s="1"/>
  <c r="DU27" i="11" a="1"/>
  <c r="DU27" i="11" s="1"/>
  <c r="DW27" i="11" s="1"/>
  <c r="DU7" i="11" a="1"/>
  <c r="DU7" i="11" s="1"/>
  <c r="DW7" i="11" s="1"/>
  <c r="DU51" i="11" a="1"/>
  <c r="DU51" i="11" s="1"/>
  <c r="DW51" i="11" s="1"/>
  <c r="DU12" i="11" a="1"/>
  <c r="DU12" i="11" s="1"/>
  <c r="DW12" i="11" s="1"/>
  <c r="DU40" i="11" a="1"/>
  <c r="DU40" i="11" s="1"/>
  <c r="DW40" i="11" s="1"/>
  <c r="DU36" i="11" a="1"/>
  <c r="DU36" i="11" s="1"/>
  <c r="DW36" i="11" s="1"/>
  <c r="DV23" i="11"/>
  <c r="DV18" i="11"/>
  <c r="DV13" i="11"/>
  <c r="DV4" i="11"/>
  <c r="DV49" i="11"/>
  <c r="DV40" i="11"/>
  <c r="DV31" i="11"/>
  <c r="DV26" i="11"/>
  <c r="DV21" i="11"/>
  <c r="DV12" i="11"/>
  <c r="DV19" i="11"/>
  <c r="DV14" i="11"/>
  <c r="DV9" i="11"/>
  <c r="AJ51" i="10" a="1"/>
  <c r="AJ51" i="10" s="1"/>
  <c r="AJ42" i="10" a="1"/>
  <c r="AJ42" i="10" s="1"/>
  <c r="AJ33" i="10" a="1"/>
  <c r="AJ33" i="10" s="1"/>
  <c r="AJ16" i="10" a="1"/>
  <c r="AJ16" i="10" s="1"/>
  <c r="AJ7" i="10" a="1"/>
  <c r="AJ7" i="10" s="1"/>
  <c r="AJ53" i="10" a="1"/>
  <c r="AJ53" i="10" s="1"/>
  <c r="AJ36" i="10" a="1"/>
  <c r="AJ36" i="10" s="1"/>
  <c r="AJ27" i="10" a="1"/>
  <c r="AJ27" i="10" s="1"/>
  <c r="AJ18" i="10" a="1"/>
  <c r="AJ18" i="10" s="1"/>
  <c r="AJ9" i="10" a="1"/>
  <c r="AJ9" i="10" s="1"/>
  <c r="AJ8" i="10" a="1"/>
  <c r="AJ8" i="10" s="1"/>
  <c r="AJ54" i="10" a="1"/>
  <c r="AJ54" i="10" s="1"/>
  <c r="AZ16" i="12" a="1"/>
  <c r="AZ16" i="12" s="1"/>
  <c r="AZ30" i="12" a="1"/>
  <c r="AZ30" i="12" s="1"/>
  <c r="AZ9" i="12" a="1"/>
  <c r="AZ9" i="12" s="1"/>
  <c r="AZ11" i="12" a="1"/>
  <c r="AZ11" i="12" s="1"/>
  <c r="AZ29" i="12" a="1"/>
  <c r="AZ29" i="12" s="1"/>
  <c r="AZ31" i="12" a="1"/>
  <c r="AZ31" i="12" s="1"/>
  <c r="AZ6" i="12" a="1"/>
  <c r="AZ6" i="12" s="1"/>
  <c r="AZ12" i="12" a="1"/>
  <c r="AZ12" i="12" s="1"/>
  <c r="AZ26" i="12" a="1"/>
  <c r="AZ26" i="12" s="1"/>
  <c r="AZ28" i="10" a="1"/>
  <c r="AZ28" i="10" s="1"/>
  <c r="AZ19" i="10" a="1"/>
  <c r="AZ19" i="10" s="1"/>
  <c r="AZ10" i="10" a="1"/>
  <c r="AZ10" i="10" s="1"/>
  <c r="AZ52" i="10" a="1"/>
  <c r="AZ52" i="10" s="1"/>
  <c r="AZ55" i="10" a="1"/>
  <c r="AZ55" i="10" s="1"/>
  <c r="AZ46" i="10" a="1"/>
  <c r="AZ46" i="10" s="1"/>
  <c r="AZ41" i="10" a="1"/>
  <c r="AZ41" i="10" s="1"/>
  <c r="AZ20" i="10" a="1"/>
  <c r="AZ20" i="10" s="1"/>
  <c r="AZ11" i="10" a="1"/>
  <c r="AZ11" i="10" s="1"/>
  <c r="AZ2" i="10" a="1"/>
  <c r="AZ2" i="10" s="1"/>
  <c r="AZ40" i="10" a="1"/>
  <c r="AZ40" i="10" s="1"/>
  <c r="AZ31" i="10" a="1"/>
  <c r="AZ31" i="10" s="1"/>
  <c r="AZ22" i="10" a="1"/>
  <c r="AZ22" i="10" s="1"/>
  <c r="AZ56" i="13" a="1"/>
  <c r="AZ56" i="13" s="1"/>
  <c r="AZ63" i="13" a="1"/>
  <c r="AZ63" i="13" s="1"/>
  <c r="AZ70" i="13" a="1"/>
  <c r="AZ70" i="13" s="1"/>
  <c r="AZ6" i="13" a="1"/>
  <c r="AZ6" i="13" s="1"/>
  <c r="AZ17" i="13" a="1"/>
  <c r="AZ17" i="13" s="1"/>
  <c r="AZ12" i="13" a="1"/>
  <c r="AZ12" i="13" s="1"/>
  <c r="AZ19" i="13" a="1"/>
  <c r="AZ19" i="13" s="1"/>
  <c r="AZ26" i="13" a="1"/>
  <c r="AZ26" i="13" s="1"/>
  <c r="AZ37" i="13" a="1"/>
  <c r="AZ37" i="13" s="1"/>
  <c r="AZ48" i="13" a="1"/>
  <c r="AZ48" i="13" s="1"/>
  <c r="AZ55" i="13" a="1"/>
  <c r="AZ55" i="13" s="1"/>
  <c r="AZ62" i="13" a="1"/>
  <c r="AZ62" i="13" s="1"/>
  <c r="AZ1" i="13" a="1"/>
  <c r="AZ1" i="13" s="1"/>
  <c r="AZ9" i="13" a="1"/>
  <c r="AZ9" i="13" s="1"/>
  <c r="AZ4" i="13" a="1"/>
  <c r="AZ4" i="13" s="1"/>
  <c r="AZ11" i="13" a="1"/>
  <c r="AZ11" i="13" s="1"/>
  <c r="AZ18" i="13" a="1"/>
  <c r="AZ18" i="13" s="1"/>
  <c r="DQ26" i="7" a="1"/>
  <c r="DQ26" i="7" s="1"/>
  <c r="DQ14" i="7" a="1"/>
  <c r="DQ14" i="7" s="1"/>
  <c r="DQ2" i="7" a="1"/>
  <c r="DQ2" i="7" s="1"/>
  <c r="DQ6" i="7" a="1"/>
  <c r="DQ6" i="7" s="1"/>
  <c r="DQ40" i="7" a="1"/>
  <c r="DQ40" i="7" s="1"/>
  <c r="DQ24" i="7" a="1"/>
  <c r="DQ24" i="7" s="1"/>
  <c r="DQ8" i="7" a="1"/>
  <c r="DQ8" i="7" s="1"/>
  <c r="DQ45" i="7" a="1"/>
  <c r="DQ45" i="7" s="1"/>
  <c r="DQ29" i="7" a="1"/>
  <c r="DQ29" i="7" s="1"/>
  <c r="DQ13" i="7" a="1"/>
  <c r="DQ13" i="7" s="1"/>
  <c r="DQ51" i="7" a="1"/>
  <c r="DQ51" i="7" s="1"/>
  <c r="DQ35" i="7" a="1"/>
  <c r="DQ35" i="7" s="1"/>
  <c r="DQ19" i="7" a="1"/>
  <c r="DQ19" i="7" s="1"/>
  <c r="DL1" i="9" a="1"/>
  <c r="DL1" i="9" s="1"/>
  <c r="DD1" i="13" a="1"/>
  <c r="DD1" i="13" s="1"/>
  <c r="BH68" i="13" a="1"/>
  <c r="BH68" i="13" s="1"/>
  <c r="AR31" i="9" a="1"/>
  <c r="AR31" i="9" s="1"/>
  <c r="AR30" i="9" a="1"/>
  <c r="AR30" i="9" s="1"/>
  <c r="AR32" i="9" a="1"/>
  <c r="AR32" i="9" s="1"/>
  <c r="AR21" i="9" a="1"/>
  <c r="AR21" i="9" s="1"/>
  <c r="AR4" i="9" a="1"/>
  <c r="AR4" i="9" s="1"/>
  <c r="AR34" i="9" a="1"/>
  <c r="AR34" i="9" s="1"/>
  <c r="AR25" i="9" a="1"/>
  <c r="AR25" i="9" s="1"/>
  <c r="AR8" i="9" a="1"/>
  <c r="AR8" i="9" s="1"/>
  <c r="AR38" i="9" a="1"/>
  <c r="AR38" i="9" s="1"/>
  <c r="AR13" i="9" a="1"/>
  <c r="AR13" i="9" s="1"/>
  <c r="AR43" i="9" a="1"/>
  <c r="AR43" i="9" s="1"/>
  <c r="DU47" i="10" a="1"/>
  <c r="DU47" i="10" s="1"/>
  <c r="DW47" i="10" s="1"/>
  <c r="DU43" i="10" a="1"/>
  <c r="DU43" i="10" s="1"/>
  <c r="DW43" i="10" s="1"/>
  <c r="DU14" i="10" a="1"/>
  <c r="DU14" i="10" s="1"/>
  <c r="DW14" i="10" s="1"/>
  <c r="DU26" i="10" a="1"/>
  <c r="DU26" i="10" s="1"/>
  <c r="DW26" i="10" s="1"/>
  <c r="DU54" i="10" a="1"/>
  <c r="DU54" i="10" s="1"/>
  <c r="DW54" i="10" s="1"/>
  <c r="DU50" i="10" a="1"/>
  <c r="DU50" i="10" s="1"/>
  <c r="DW50" i="10" s="1"/>
  <c r="DU3" i="10" a="1"/>
  <c r="DU3" i="10" s="1"/>
  <c r="DW3" i="10" s="1"/>
  <c r="DU8" i="10" a="1"/>
  <c r="DU8" i="10" s="1"/>
  <c r="DW8" i="10" s="1"/>
  <c r="DU36" i="10" a="1"/>
  <c r="DU36" i="10" s="1"/>
  <c r="DW36" i="10" s="1"/>
  <c r="DU5" i="10" a="1"/>
  <c r="DU5" i="10" s="1"/>
  <c r="DW5" i="10" s="1"/>
  <c r="DU52" i="10" a="1"/>
  <c r="DU52" i="10" s="1"/>
  <c r="DW52" i="10" s="1"/>
  <c r="DU29" i="10" a="1"/>
  <c r="DU29" i="10" s="1"/>
  <c r="DW29" i="10" s="1"/>
  <c r="DU39" i="10" a="1"/>
  <c r="DU39" i="10" s="1"/>
  <c r="DW39" i="10" s="1"/>
  <c r="DU28" i="10" a="1"/>
  <c r="DU28" i="10" s="1"/>
  <c r="DW28" i="10" s="1"/>
  <c r="DV55" i="10"/>
  <c r="DV46" i="10"/>
  <c r="DV37" i="10"/>
  <c r="DV20" i="10"/>
  <c r="DV11" i="10"/>
  <c r="DV2" i="10"/>
  <c r="DV52" i="10"/>
  <c r="DV47" i="10"/>
  <c r="DV38" i="10"/>
  <c r="DV29" i="10"/>
  <c r="DV28" i="10"/>
  <c r="DV19" i="10"/>
  <c r="DV10" i="10"/>
  <c r="DU30" i="9" a="1"/>
  <c r="DU30" i="9" s="1"/>
  <c r="DW30" i="9" s="1"/>
  <c r="DU42" i="9" a="1"/>
  <c r="DU42" i="9" s="1"/>
  <c r="DW42" i="9" s="1"/>
  <c r="DU21" i="9" a="1"/>
  <c r="DU21" i="9" s="1"/>
  <c r="DW21" i="9" s="1"/>
  <c r="DU47" i="9" a="1"/>
  <c r="DU47" i="9" s="1"/>
  <c r="DW47" i="9" s="1"/>
  <c r="DU40" i="9" a="1"/>
  <c r="DU40" i="9" s="1"/>
  <c r="DW40" i="9" s="1"/>
  <c r="DU14" i="9" a="1"/>
  <c r="DU14" i="9" s="1"/>
  <c r="DW14" i="9" s="1"/>
  <c r="DU7" i="9" a="1"/>
  <c r="DU7" i="9" s="1"/>
  <c r="DW7" i="9" s="1"/>
  <c r="DU37" i="9" a="1"/>
  <c r="DU37" i="9" s="1"/>
  <c r="DW37" i="9" s="1"/>
  <c r="DU12" i="9" a="1"/>
  <c r="DU12" i="9" s="1"/>
  <c r="DW12" i="9" s="1"/>
  <c r="DU9" i="9" a="1"/>
  <c r="DU9" i="9" s="1"/>
  <c r="DW9" i="9" s="1"/>
  <c r="DU19" i="9" a="1"/>
  <c r="DU19" i="9" s="1"/>
  <c r="DW19" i="9" s="1"/>
  <c r="DV33" i="9"/>
  <c r="DV16" i="9"/>
  <c r="DV37" i="9"/>
  <c r="DV20" i="9"/>
  <c r="DV3" i="9"/>
  <c r="AR19" i="11" a="1"/>
  <c r="AR19" i="11" s="1"/>
  <c r="AR14" i="11" a="1"/>
  <c r="AR14" i="11" s="1"/>
  <c r="AR13" i="11" a="1"/>
  <c r="AR13" i="11" s="1"/>
  <c r="AR4" i="11" a="1"/>
  <c r="AR4" i="11" s="1"/>
  <c r="AR50" i="11" a="1"/>
  <c r="AR50" i="11" s="1"/>
  <c r="AR49" i="11" a="1"/>
  <c r="AR49" i="11" s="1"/>
  <c r="AR40" i="11" a="1"/>
  <c r="AR40" i="11" s="1"/>
  <c r="AR27" i="11" a="1"/>
  <c r="AR27" i="11" s="1"/>
  <c r="AR22" i="11" a="1"/>
  <c r="AR22" i="11" s="1"/>
  <c r="AR21" i="11" a="1"/>
  <c r="AR21" i="11" s="1"/>
  <c r="AR12" i="11" a="1"/>
  <c r="AR12" i="11" s="1"/>
  <c r="AR58" i="11" a="1"/>
  <c r="AR58" i="11" s="1"/>
  <c r="AR57" i="11" a="1"/>
  <c r="AR57" i="11" s="1"/>
  <c r="AZ18" i="9" a="1"/>
  <c r="AZ18" i="9" s="1"/>
  <c r="AZ33" i="9" a="1"/>
  <c r="AZ33" i="9" s="1"/>
  <c r="AZ32" i="9" a="1"/>
  <c r="AZ32" i="9" s="1"/>
  <c r="AZ5" i="9" a="1"/>
  <c r="AZ5" i="9" s="1"/>
  <c r="AZ39" i="9" a="1"/>
  <c r="AZ39" i="9" s="1"/>
  <c r="AZ26" i="9" a="1"/>
  <c r="AZ26" i="9" s="1"/>
  <c r="AZ9" i="9" a="1"/>
  <c r="AZ9" i="9" s="1"/>
  <c r="AZ43" i="9" a="1"/>
  <c r="AZ43" i="9" s="1"/>
  <c r="AZ30" i="9" a="1"/>
  <c r="AZ30" i="9" s="1"/>
  <c r="AZ44" i="9" a="1"/>
  <c r="AZ44" i="9" s="1"/>
  <c r="BX51" i="10" a="1"/>
  <c r="BX51" i="10" s="1"/>
  <c r="BX42" i="10" a="1"/>
  <c r="BX42" i="10" s="1"/>
  <c r="BX33" i="10" a="1"/>
  <c r="BX33" i="10" s="1"/>
  <c r="BX16" i="10" a="1"/>
  <c r="BX16" i="10" s="1"/>
  <c r="BX7" i="10" a="1"/>
  <c r="BX7" i="10" s="1"/>
  <c r="BX53" i="10" a="1"/>
  <c r="BX53" i="10" s="1"/>
  <c r="BX36" i="10" a="1"/>
  <c r="BX36" i="10" s="1"/>
  <c r="BX27" i="10" a="1"/>
  <c r="BX27" i="10" s="1"/>
  <c r="BX18" i="10" a="1"/>
  <c r="BX18" i="10" s="1"/>
  <c r="BX9" i="10" a="1"/>
  <c r="BX9" i="10" s="1"/>
  <c r="BX8" i="10" a="1"/>
  <c r="BX8" i="10" s="1"/>
  <c r="BX54" i="10" a="1"/>
  <c r="BX54" i="10" s="1"/>
  <c r="CV32" i="10" a="1"/>
  <c r="CV32" i="10" s="1"/>
  <c r="CV23" i="10" a="1"/>
  <c r="CV23" i="10" s="1"/>
  <c r="CV14" i="10" a="1"/>
  <c r="CV14" i="10" s="1"/>
  <c r="CV9" i="10" a="1"/>
  <c r="CV9" i="10" s="1"/>
  <c r="CV43" i="10" a="1"/>
  <c r="CV43" i="10" s="1"/>
  <c r="CV34" i="10" a="1"/>
  <c r="CV34" i="10" s="1"/>
  <c r="CV29" i="10" a="1"/>
  <c r="CV29" i="10" s="1"/>
  <c r="CV8" i="10" a="1"/>
  <c r="CV8" i="10" s="1"/>
  <c r="CV54" i="10" a="1"/>
  <c r="CV54" i="10" s="1"/>
  <c r="CV49" i="10" a="1"/>
  <c r="CV49" i="10" s="1"/>
  <c r="CV28" i="10" a="1"/>
  <c r="CV28" i="10" s="1"/>
  <c r="CV19" i="10" a="1"/>
  <c r="CV19" i="10" s="1"/>
  <c r="CV10" i="10" a="1"/>
  <c r="CV10" i="10" s="1"/>
  <c r="DL5" i="9" a="1"/>
  <c r="DL5" i="9" s="1"/>
  <c r="DL35" i="9" a="1"/>
  <c r="DL35" i="9" s="1"/>
  <c r="DL18" i="9" a="1"/>
  <c r="DL18" i="9" s="1"/>
  <c r="DL9" i="9" a="1"/>
  <c r="DL9" i="9" s="1"/>
  <c r="DL39" i="9" a="1"/>
  <c r="DL39" i="9" s="1"/>
  <c r="DL22" i="9" a="1"/>
  <c r="DL22" i="9" s="1"/>
  <c r="DL13" i="9" a="1"/>
  <c r="DL13" i="9" s="1"/>
  <c r="DL43" i="9" a="1"/>
  <c r="DL43" i="9" s="1"/>
  <c r="DL26" i="9" a="1"/>
  <c r="DL26" i="9" s="1"/>
  <c r="DL48" i="9" a="1"/>
  <c r="DL48" i="9" s="1"/>
  <c r="DL31" i="9" a="1"/>
  <c r="DL31" i="9" s="1"/>
  <c r="BH26" i="9" a="1"/>
  <c r="BH26" i="9" s="1"/>
  <c r="BH28" i="9" a="1"/>
  <c r="BH28" i="9" s="1"/>
  <c r="BH10" i="9" a="1"/>
  <c r="BH10" i="9" s="1"/>
  <c r="BH32" i="9" a="1"/>
  <c r="BH32" i="9" s="1"/>
  <c r="BH15" i="9" a="1"/>
  <c r="BH15" i="9" s="1"/>
  <c r="BH1" i="9" a="1"/>
  <c r="BH1" i="9" s="1"/>
  <c r="BH36" i="9" a="1"/>
  <c r="BH36" i="9" s="1"/>
  <c r="BH19" i="9" a="1"/>
  <c r="BH19" i="9" s="1"/>
  <c r="BH2" i="9" a="1"/>
  <c r="BH2" i="9" s="1"/>
  <c r="BH40" i="9" a="1"/>
  <c r="BH40" i="9" s="1"/>
  <c r="BH23" i="9" a="1"/>
  <c r="BH23" i="9" s="1"/>
  <c r="EE14" i="7" a="1"/>
  <c r="EE14" i="7" s="1"/>
  <c r="EE2" i="7" a="1"/>
  <c r="EE2" i="7" s="1"/>
  <c r="EE6" i="7" a="1"/>
  <c r="EE6" i="7" s="1"/>
  <c r="EE52" i="7" a="1"/>
  <c r="EE52" i="7" s="1"/>
  <c r="EE36" i="7" a="1"/>
  <c r="EE36" i="7" s="1"/>
  <c r="EE20" i="7" a="1"/>
  <c r="EE20" i="7" s="1"/>
  <c r="EE4" i="7" a="1"/>
  <c r="EE4" i="7" s="1"/>
  <c r="EE41" i="7" a="1"/>
  <c r="EE41" i="7" s="1"/>
  <c r="EE25" i="7" a="1"/>
  <c r="EE25" i="7" s="1"/>
  <c r="EE9" i="7" a="1"/>
  <c r="EE9" i="7" s="1"/>
  <c r="EE47" i="7" a="1"/>
  <c r="EE47" i="7" s="1"/>
  <c r="EE31" i="7" a="1"/>
  <c r="EE31" i="7" s="1"/>
  <c r="CO37" i="10" a="1"/>
  <c r="CO37" i="10" s="1"/>
  <c r="CQ37" i="10" s="1"/>
  <c r="CO14" i="10" a="1"/>
  <c r="CO14" i="10" s="1"/>
  <c r="CQ14" i="10" s="1"/>
  <c r="CO28" i="10" a="1"/>
  <c r="CO28" i="10" s="1"/>
  <c r="CQ28" i="10" s="1"/>
  <c r="CO5" i="10" a="1"/>
  <c r="CO5" i="10" s="1"/>
  <c r="CQ5" i="10" s="1"/>
  <c r="CO23" i="10" a="1"/>
  <c r="CO23" i="10" s="1"/>
  <c r="CQ23" i="10" s="1"/>
  <c r="CO41" i="10" a="1"/>
  <c r="CO41" i="10" s="1"/>
  <c r="CQ41" i="10" s="1"/>
  <c r="CO53" i="10" a="1"/>
  <c r="CO53" i="10" s="1"/>
  <c r="CQ53" i="10" s="1"/>
  <c r="CO43" i="10" a="1"/>
  <c r="CO43" i="10" s="1"/>
  <c r="CQ43" i="10" s="1"/>
  <c r="CO44" i="10" a="1"/>
  <c r="CO44" i="10" s="1"/>
  <c r="CQ44" i="10" s="1"/>
  <c r="CO17" i="10" a="1"/>
  <c r="CO17" i="10" s="1"/>
  <c r="CQ17" i="10" s="1"/>
  <c r="CO7" i="10" a="1"/>
  <c r="CO7" i="10" s="1"/>
  <c r="CQ7" i="10" s="1"/>
  <c r="CO25" i="10" a="1"/>
  <c r="CO25" i="10" s="1"/>
  <c r="CQ25" i="10" s="1"/>
  <c r="CP25" i="10"/>
  <c r="CP4" i="10"/>
  <c r="CP50" i="10"/>
  <c r="CP45" i="10"/>
  <c r="CP24" i="10"/>
  <c r="CP15" i="10"/>
  <c r="CP6" i="10"/>
  <c r="CP17" i="12"/>
  <c r="CO40" i="9" a="1"/>
  <c r="CO40" i="9" s="1"/>
  <c r="CQ40" i="9" s="1"/>
  <c r="CO45" i="9" a="1"/>
  <c r="CO45" i="9" s="1"/>
  <c r="CQ45" i="9" s="1"/>
  <c r="CO47" i="9" a="1"/>
  <c r="CO47" i="9" s="1"/>
  <c r="CQ47" i="9" s="1"/>
  <c r="CO43" i="9" a="1"/>
  <c r="CO43" i="9" s="1"/>
  <c r="CQ43" i="9" s="1"/>
  <c r="CO22" i="9" a="1"/>
  <c r="CO22" i="9" s="1"/>
  <c r="CQ22" i="9" s="1"/>
  <c r="CO33" i="9" a="1"/>
  <c r="CO33" i="9" s="1"/>
  <c r="CQ33" i="9" s="1"/>
  <c r="CO24" i="9" a="1"/>
  <c r="CO24" i="9" s="1"/>
  <c r="CQ24" i="9" s="1"/>
  <c r="CO37" i="9" a="1"/>
  <c r="CO37" i="9" s="1"/>
  <c r="CQ37" i="9" s="1"/>
  <c r="CO14" i="9" a="1"/>
  <c r="CO14" i="9" s="1"/>
  <c r="CQ14" i="9" s="1"/>
  <c r="CO42" i="9" a="1"/>
  <c r="CO42" i="9" s="1"/>
  <c r="CQ42" i="9" s="1"/>
  <c r="CO19" i="9" a="1"/>
  <c r="CO19" i="9" s="1"/>
  <c r="CQ19" i="9" s="1"/>
  <c r="CP36" i="9"/>
  <c r="CP19" i="9"/>
  <c r="CP2" i="9"/>
  <c r="CP40" i="9"/>
  <c r="CP23" i="9"/>
  <c r="CP6" i="9"/>
  <c r="CP28" i="9"/>
  <c r="CP11" i="9"/>
  <c r="F6" i="13"/>
  <c r="F2" i="13"/>
  <c r="F7" i="13"/>
  <c r="F5" i="13"/>
  <c r="F21" i="13"/>
  <c r="F37" i="13"/>
  <c r="F53" i="13"/>
  <c r="F69" i="13"/>
  <c r="F18" i="13"/>
  <c r="F34" i="13"/>
  <c r="F50" i="13"/>
  <c r="F66" i="13"/>
  <c r="F11" i="13"/>
  <c r="F27" i="13"/>
  <c r="F43" i="13"/>
  <c r="F59" i="13"/>
  <c r="F28" i="13"/>
  <c r="F44" i="13"/>
  <c r="F60" i="13"/>
  <c r="F3" i="13"/>
  <c r="F12" i="13"/>
  <c r="F17" i="13"/>
  <c r="F33" i="13"/>
  <c r="F49" i="13"/>
  <c r="F65" i="13"/>
  <c r="F14" i="13"/>
  <c r="F30" i="13"/>
  <c r="F46" i="13"/>
  <c r="F62" i="13"/>
  <c r="F23" i="13"/>
  <c r="F39" i="13"/>
  <c r="F55" i="13"/>
  <c r="F71" i="13"/>
  <c r="F24" i="13"/>
  <c r="F40" i="13"/>
  <c r="F56" i="13"/>
  <c r="G1" i="13"/>
  <c r="F1" i="13"/>
  <c r="F10" i="13"/>
  <c r="F8" i="13"/>
  <c r="F13" i="13"/>
  <c r="F29" i="13"/>
  <c r="F45" i="13"/>
  <c r="F61" i="13"/>
  <c r="F26" i="13"/>
  <c r="F42" i="13"/>
  <c r="F58" i="13"/>
  <c r="F19" i="13"/>
  <c r="F35" i="13"/>
  <c r="F51" i="13"/>
  <c r="F67" i="13"/>
  <c r="F20" i="13"/>
  <c r="F36" i="13"/>
  <c r="F52" i="13"/>
  <c r="F68" i="13"/>
  <c r="F4" i="13"/>
  <c r="F9" i="13"/>
  <c r="F25" i="13"/>
  <c r="F41" i="13"/>
  <c r="F57" i="13"/>
  <c r="F22" i="13"/>
  <c r="F38" i="13"/>
  <c r="F54" i="13"/>
  <c r="F70" i="13"/>
  <c r="F15" i="13"/>
  <c r="F31" i="13"/>
  <c r="F47" i="13"/>
  <c r="F63" i="13"/>
  <c r="F16" i="13"/>
  <c r="F32" i="13"/>
  <c r="F48" i="13"/>
  <c r="F64" i="13"/>
  <c r="CP5" i="10" l="1"/>
  <c r="CO4" i="10" a="1"/>
  <c r="CO4" i="10" s="1"/>
  <c r="CQ4" i="10" s="1"/>
  <c r="BJ71" i="13"/>
  <c r="BR22" i="13"/>
  <c r="BR33" i="13"/>
  <c r="BR28" i="13"/>
  <c r="BZ66" i="13"/>
  <c r="BR60" i="13"/>
  <c r="BR67" i="13"/>
  <c r="BR3" i="13"/>
  <c r="BR71" i="13"/>
  <c r="BR49" i="13"/>
  <c r="BR44" i="13"/>
  <c r="BR51" i="13"/>
  <c r="BR58" i="13"/>
  <c r="BR69" i="13"/>
  <c r="BR10" i="13"/>
  <c r="CO2" i="14" a="1"/>
  <c r="CO2" i="14" s="1"/>
  <c r="CQ2" i="14" s="1"/>
  <c r="BJ39" i="12"/>
  <c r="BI68" i="13" a="1"/>
  <c r="BI68" i="13" s="1"/>
  <c r="BK68" i="13" s="1"/>
  <c r="M1" i="9" a="1"/>
  <c r="M1" i="9" s="1"/>
  <c r="CO3" i="14" a="1"/>
  <c r="CO3" i="14" s="1"/>
  <c r="CQ3" i="14" s="1"/>
  <c r="CP47" i="14"/>
  <c r="CP4" i="14"/>
  <c r="CP22" i="14"/>
  <c r="CP38" i="14"/>
  <c r="CP39" i="14"/>
  <c r="CP14" i="14"/>
  <c r="CP30" i="14"/>
  <c r="BQ2" i="13" a="1"/>
  <c r="BQ2" i="13" s="1"/>
  <c r="BS2" i="13" s="1"/>
  <c r="BZ3" i="11"/>
  <c r="DV5" i="14"/>
  <c r="V44" i="13"/>
  <c r="V51" i="13"/>
  <c r="BZ19" i="11"/>
  <c r="BZ14" i="11"/>
  <c r="BZ9" i="11"/>
  <c r="BZ39" i="11"/>
  <c r="BZ34" i="11"/>
  <c r="BZ29" i="11"/>
  <c r="BZ57" i="11"/>
  <c r="BZ48" i="11"/>
  <c r="BZ23" i="11"/>
  <c r="BZ18" i="11"/>
  <c r="BZ13" i="11"/>
  <c r="BZ4" i="11"/>
  <c r="BJ16" i="13"/>
  <c r="BJ23" i="13"/>
  <c r="AL28" i="13"/>
  <c r="AL31" i="13"/>
  <c r="AL38" i="13"/>
  <c r="AL49" i="13"/>
  <c r="AL64" i="13"/>
  <c r="AL44" i="13"/>
  <c r="AL47" i="13"/>
  <c r="AL54" i="13"/>
  <c r="AL65" i="13"/>
  <c r="AL4" i="13"/>
  <c r="AL16" i="13"/>
  <c r="AL19" i="13"/>
  <c r="AL26" i="13"/>
  <c r="AK1" i="13" a="1"/>
  <c r="AK1" i="13" s="1"/>
  <c r="AL12" i="13"/>
  <c r="AL15" i="13"/>
  <c r="AL22" i="13"/>
  <c r="AL33" i="13"/>
  <c r="V60" i="13"/>
  <c r="V67" i="13"/>
  <c r="V3" i="13"/>
  <c r="BJ30" i="13"/>
  <c r="BJ37" i="13"/>
  <c r="BJ36" i="13"/>
  <c r="CX20" i="13"/>
  <c r="CX27" i="13"/>
  <c r="DQ3" i="7" a="1"/>
  <c r="DQ3" i="7" s="1"/>
  <c r="DS3" i="7" s="1"/>
  <c r="N40" i="10"/>
  <c r="N7" i="10"/>
  <c r="N6" i="10"/>
  <c r="N5" i="10"/>
  <c r="N27" i="10"/>
  <c r="BZ35" i="11"/>
  <c r="BZ30" i="11"/>
  <c r="BZ25" i="11"/>
  <c r="BZ16" i="11"/>
  <c r="BZ50" i="11"/>
  <c r="BZ45" i="11"/>
  <c r="BZ36" i="11"/>
  <c r="BZ27" i="11"/>
  <c r="CP17" i="14"/>
  <c r="CP33" i="14"/>
  <c r="CP49" i="14"/>
  <c r="CP6" i="14"/>
  <c r="CP24" i="14"/>
  <c r="CP40" i="14"/>
  <c r="CP50" i="14"/>
  <c r="CP13" i="14"/>
  <c r="CP29" i="14"/>
  <c r="CP45" i="14"/>
  <c r="CP2" i="14"/>
  <c r="CP20" i="14"/>
  <c r="BZ16" i="13"/>
  <c r="BZ23" i="13"/>
  <c r="BZ30" i="13"/>
  <c r="BZ37" i="13"/>
  <c r="BZ36" i="13"/>
  <c r="CP46" i="14"/>
  <c r="CP9" i="14"/>
  <c r="CP25" i="14"/>
  <c r="CP41" i="14"/>
  <c r="CP8" i="14"/>
  <c r="CP16" i="14"/>
  <c r="BZ20" i="11"/>
  <c r="BZ11" i="11"/>
  <c r="BZ6" i="11"/>
  <c r="BR39" i="9"/>
  <c r="BR42" i="9"/>
  <c r="BR40" i="9"/>
  <c r="BR43" i="9"/>
  <c r="V28" i="13"/>
  <c r="BR41" i="9"/>
  <c r="BR44" i="9"/>
  <c r="BZ58" i="11"/>
  <c r="BR35" i="13"/>
  <c r="BR42" i="13"/>
  <c r="BR64" i="13"/>
  <c r="BR7" i="11"/>
  <c r="BR2" i="11"/>
  <c r="BR52" i="11"/>
  <c r="BR51" i="11"/>
  <c r="CX36" i="13"/>
  <c r="CX43" i="13"/>
  <c r="CX50" i="13"/>
  <c r="CX57" i="13"/>
  <c r="DU3" i="14" a="1"/>
  <c r="DU3" i="14" s="1"/>
  <c r="DW3" i="14" s="1"/>
  <c r="BR23" i="11"/>
  <c r="BR18" i="11"/>
  <c r="BR13" i="11"/>
  <c r="BR4" i="11"/>
  <c r="BR54" i="11"/>
  <c r="BR49" i="11"/>
  <c r="BR40" i="11"/>
  <c r="BR31" i="11"/>
  <c r="BR26" i="11"/>
  <c r="BR21" i="11"/>
  <c r="BR12" i="11"/>
  <c r="CX52" i="13"/>
  <c r="CX59" i="13"/>
  <c r="CX2" i="13"/>
  <c r="BZ20" i="12"/>
  <c r="BZ34" i="12"/>
  <c r="BZ13" i="12"/>
  <c r="CO4" i="14" a="1"/>
  <c r="CO4" i="14" s="1"/>
  <c r="CQ4" i="14" s="1"/>
  <c r="BR39" i="12"/>
  <c r="EL1" i="7" a="1"/>
  <c r="EL1" i="7" s="1"/>
  <c r="EN1" i="7" s="1"/>
  <c r="ES1" i="7" a="1"/>
  <c r="ES1" i="7" s="1"/>
  <c r="EU1" i="7" s="1"/>
  <c r="M3" i="10" a="1"/>
  <c r="M3" i="10" s="1"/>
  <c r="O3" i="10" s="1"/>
  <c r="AL58" i="11"/>
  <c r="CX34" i="13"/>
  <c r="CX41" i="13"/>
  <c r="CX40" i="13"/>
  <c r="CX47" i="13"/>
  <c r="CX54" i="13"/>
  <c r="DU2" i="14" a="1"/>
  <c r="DU2" i="14" s="1"/>
  <c r="DW2" i="14" s="1"/>
  <c r="AL53" i="11"/>
  <c r="N39" i="10"/>
  <c r="N38" i="10"/>
  <c r="N37" i="10"/>
  <c r="BQ1" i="13" a="1"/>
  <c r="BQ1" i="13" s="1"/>
  <c r="BQ4" i="13" a="1"/>
  <c r="BQ4" i="13" s="1"/>
  <c r="BS4" i="13" s="1"/>
  <c r="DM2" i="10" a="1"/>
  <c r="DM2" i="10" s="1"/>
  <c r="DO2" i="10" s="1"/>
  <c r="CC43" i="7"/>
  <c r="CC55" i="7"/>
  <c r="CC14" i="7"/>
  <c r="DN43" i="10"/>
  <c r="CH48" i="9"/>
  <c r="CH54" i="11"/>
  <c r="CH56" i="11"/>
  <c r="BY2" i="13" a="1"/>
  <c r="BY2" i="13" s="1"/>
  <c r="CA2" i="13" s="1"/>
  <c r="DN34" i="10"/>
  <c r="DN25" i="10"/>
  <c r="DX1" i="7" a="1"/>
  <c r="DX1" i="7" s="1"/>
  <c r="DY1" i="7" s="1" a="1"/>
  <c r="DY1" i="7" s="1"/>
  <c r="EA1" i="7" s="1"/>
  <c r="DU1" i="14" a="1"/>
  <c r="DU1" i="14" s="1"/>
  <c r="BI4" i="11" a="1"/>
  <c r="BI4" i="11" s="1"/>
  <c r="BK4" i="11" s="1"/>
  <c r="BI3" i="13" a="1"/>
  <c r="BI3" i="13" s="1"/>
  <c r="BK3" i="13" s="1"/>
  <c r="BP5" i="14" a="1"/>
  <c r="BP5" i="14" s="1"/>
  <c r="DV7" i="14"/>
  <c r="AK2" i="13" a="1"/>
  <c r="AK2" i="13" s="1"/>
  <c r="AM2" i="13" s="1"/>
  <c r="BQ3" i="13" a="1"/>
  <c r="BQ3" i="13" s="1"/>
  <c r="BS3" i="13" s="1"/>
  <c r="U5" i="11" a="1"/>
  <c r="U5" i="11" s="1"/>
  <c r="W5" i="11" s="1"/>
  <c r="U2" i="13" a="1"/>
  <c r="U2" i="13" s="1"/>
  <c r="W2" i="13" s="1"/>
  <c r="BQ5" i="13" a="1"/>
  <c r="BQ5" i="13" s="1"/>
  <c r="BS5" i="13" s="1"/>
  <c r="BJ32" i="13"/>
  <c r="BJ39" i="13"/>
  <c r="BJ46" i="13"/>
  <c r="BJ53" i="13"/>
  <c r="BJ52" i="13"/>
  <c r="BJ59" i="13"/>
  <c r="BJ66" i="13"/>
  <c r="BJ2" i="13"/>
  <c r="BZ43" i="13"/>
  <c r="BZ50" i="13"/>
  <c r="BZ57" i="13"/>
  <c r="BZ63" i="13"/>
  <c r="BZ70" i="13"/>
  <c r="CP172" i="12"/>
  <c r="BJ64" i="13"/>
  <c r="CX50" i="11"/>
  <c r="CH53" i="11"/>
  <c r="CH57" i="11"/>
  <c r="BZ69" i="13"/>
  <c r="CC31" i="7"/>
  <c r="CC39" i="7"/>
  <c r="CC10" i="7"/>
  <c r="CC26" i="7"/>
  <c r="AK1" i="9" a="1"/>
  <c r="AK1" i="9" s="1"/>
  <c r="AL27" i="9"/>
  <c r="M2" i="11" a="1"/>
  <c r="M2" i="11" s="1"/>
  <c r="O2" i="11" s="1"/>
  <c r="BZ39" i="12"/>
  <c r="AL15" i="11"/>
  <c r="AL10" i="11"/>
  <c r="AL5" i="11"/>
  <c r="AL51" i="11"/>
  <c r="BZ38" i="12"/>
  <c r="BZ37" i="12"/>
  <c r="BZ56" i="11"/>
  <c r="CP36" i="14"/>
  <c r="CW3" i="9" a="1"/>
  <c r="CW3" i="9" s="1"/>
  <c r="CY3" i="9" s="1"/>
  <c r="AL13" i="9"/>
  <c r="AL33" i="9"/>
  <c r="AL31" i="11"/>
  <c r="AL26" i="11"/>
  <c r="CX9" i="13"/>
  <c r="CX8" i="13"/>
  <c r="CX15" i="13"/>
  <c r="CX22" i="13"/>
  <c r="CX29" i="13"/>
  <c r="CX28" i="13"/>
  <c r="CX35" i="13"/>
  <c r="CX42" i="13"/>
  <c r="CX49" i="13"/>
  <c r="CP32" i="14"/>
  <c r="BR54" i="10"/>
  <c r="BR49" i="10"/>
  <c r="V31" i="11"/>
  <c r="V26" i="11"/>
  <c r="V25" i="11"/>
  <c r="BQ9" i="12" a="1"/>
  <c r="BQ9" i="12" s="1"/>
  <c r="BS9" i="12" s="1"/>
  <c r="BZ48" i="9"/>
  <c r="BZ46" i="9"/>
  <c r="CH44" i="9"/>
  <c r="AK15" i="9" a="1"/>
  <c r="AK15" i="9" s="1"/>
  <c r="AM15" i="9" s="1"/>
  <c r="DM30" i="12" a="1"/>
  <c r="DM30" i="12" s="1"/>
  <c r="DO30" i="12" s="1"/>
  <c r="CG1" i="13" a="1"/>
  <c r="CG1" i="13" s="1"/>
  <c r="CI1" i="13" s="1"/>
  <c r="CH35" i="12"/>
  <c r="U3" i="11" a="1"/>
  <c r="U3" i="11" s="1"/>
  <c r="W3" i="11" s="1"/>
  <c r="DF47" i="11"/>
  <c r="CC7" i="7"/>
  <c r="BY2" i="11" a="1"/>
  <c r="BY2" i="11" s="1"/>
  <c r="CA2" i="11" s="1"/>
  <c r="BZ54" i="11"/>
  <c r="BZ49" i="11"/>
  <c r="BZ40" i="11"/>
  <c r="BZ31" i="11"/>
  <c r="BZ26" i="11"/>
  <c r="BZ21" i="11"/>
  <c r="BI21" i="12" a="1"/>
  <c r="BI21" i="12" s="1"/>
  <c r="BK21" i="12" s="1"/>
  <c r="CH64" i="13"/>
  <c r="CH71" i="13"/>
  <c r="BZ67" i="13"/>
  <c r="CG2" i="10" a="1"/>
  <c r="CG2" i="10" s="1"/>
  <c r="CI2" i="10" s="1"/>
  <c r="CH39" i="12"/>
  <c r="BZ47" i="9"/>
  <c r="CH67" i="13"/>
  <c r="DM4" i="10" a="1"/>
  <c r="DM4" i="10" s="1"/>
  <c r="DO4" i="10" s="1"/>
  <c r="V16" i="11"/>
  <c r="BZ53" i="11"/>
  <c r="BZ55" i="11"/>
  <c r="BZ44" i="9"/>
  <c r="CH47" i="9"/>
  <c r="CH46" i="9"/>
  <c r="CH42" i="9"/>
  <c r="BR53" i="10"/>
  <c r="BR48" i="10"/>
  <c r="CH66" i="13"/>
  <c r="BR38" i="9"/>
  <c r="DU13" i="14" a="1"/>
  <c r="DU13" i="14" s="1"/>
  <c r="DW13" i="14" s="1"/>
  <c r="CO25" i="14" a="1"/>
  <c r="CO25" i="14" s="1"/>
  <c r="CQ25" i="14" s="1"/>
  <c r="BR38" i="12"/>
  <c r="BR55" i="10"/>
  <c r="BR57" i="11"/>
  <c r="BZ65" i="13"/>
  <c r="BR37" i="9"/>
  <c r="CH38" i="12"/>
  <c r="BR61" i="13"/>
  <c r="BR68" i="13"/>
  <c r="CH45" i="9"/>
  <c r="CH69" i="13"/>
  <c r="CH68" i="13"/>
  <c r="BR48" i="9"/>
  <c r="BR36" i="9"/>
  <c r="AK35" i="11" a="1"/>
  <c r="AK35" i="11" s="1"/>
  <c r="AM35" i="11" s="1"/>
  <c r="BQ38" i="13" a="1"/>
  <c r="BQ38" i="13" s="1"/>
  <c r="BS38" i="13" s="1"/>
  <c r="BR66" i="13"/>
  <c r="BR55" i="11"/>
  <c r="CO6" i="7" a="1"/>
  <c r="CO6" i="7" s="1"/>
  <c r="CQ6" i="7" s="1"/>
  <c r="EE15" i="7" a="1"/>
  <c r="EE15" i="7" s="1"/>
  <c r="BZ45" i="9"/>
  <c r="CH43" i="9"/>
  <c r="BR51" i="10"/>
  <c r="CH65" i="13"/>
  <c r="CH70" i="13"/>
  <c r="DF5" i="9"/>
  <c r="DF35" i="9"/>
  <c r="DF18" i="9"/>
  <c r="DF9" i="9"/>
  <c r="DF39" i="9"/>
  <c r="CH58" i="11"/>
  <c r="CH55" i="11"/>
  <c r="BR58" i="11"/>
  <c r="BR53" i="11"/>
  <c r="BR46" i="9"/>
  <c r="BR47" i="9"/>
  <c r="CH37" i="12"/>
  <c r="U8" i="11" a="1"/>
  <c r="U8" i="11" s="1"/>
  <c r="W8" i="11" s="1"/>
  <c r="U6" i="11" a="1"/>
  <c r="U6" i="11" s="1"/>
  <c r="W6" i="11" s="1"/>
  <c r="U3" i="13" a="1"/>
  <c r="U3" i="13" s="1"/>
  <c r="W3" i="13" s="1"/>
  <c r="DF42" i="11"/>
  <c r="BZ12" i="11"/>
  <c r="CW49" i="11" a="1"/>
  <c r="CW49" i="11" s="1"/>
  <c r="CY49" i="11" s="1"/>
  <c r="BQ3" i="11" a="1"/>
  <c r="BQ3" i="11" s="1"/>
  <c r="BS3" i="11" s="1"/>
  <c r="CX17" i="9"/>
  <c r="CX3" i="9"/>
  <c r="CX4" i="9"/>
  <c r="CG8" i="9" a="1"/>
  <c r="CG8" i="9" s="1"/>
  <c r="CI8" i="9" s="1"/>
  <c r="DF40" i="10"/>
  <c r="DE2" i="10" a="1"/>
  <c r="DE2" i="10" s="1"/>
  <c r="DG2" i="10" s="1"/>
  <c r="BY5" i="13" a="1"/>
  <c r="BY5" i="13" s="1"/>
  <c r="CA5" i="13" s="1"/>
  <c r="BY3" i="13" a="1"/>
  <c r="BY3" i="13" s="1"/>
  <c r="CA3" i="13" s="1"/>
  <c r="E67" i="13" a="1"/>
  <c r="E67" i="13" s="1"/>
  <c r="G67" i="13" s="1"/>
  <c r="E22" i="13" a="1"/>
  <c r="E22" i="13" s="1"/>
  <c r="G22" i="13" s="1"/>
  <c r="U29" i="11" a="1"/>
  <c r="U29" i="11" s="1"/>
  <c r="W29" i="11" s="1"/>
  <c r="U6" i="13" a="1"/>
  <c r="U6" i="13" s="1"/>
  <c r="W6" i="13" s="1"/>
  <c r="DU7" i="14" a="1"/>
  <c r="DU7" i="14" s="1"/>
  <c r="DW7" i="14" s="1"/>
  <c r="BI13" i="13" a="1"/>
  <c r="BI13" i="13" s="1"/>
  <c r="BK13" i="13" s="1"/>
  <c r="CW2" i="11" a="1"/>
  <c r="CW2" i="11" s="1"/>
  <c r="CY2" i="11" s="1"/>
  <c r="M54" i="13" a="1"/>
  <c r="M54" i="13" s="1"/>
  <c r="O54" i="13" s="1"/>
  <c r="M4" i="10" a="1"/>
  <c r="M4" i="10" s="1"/>
  <c r="O4" i="10" s="1"/>
  <c r="BY3" i="12" a="1"/>
  <c r="BY3" i="12" s="1"/>
  <c r="CA3" i="12" s="1"/>
  <c r="E27" i="9" a="1"/>
  <c r="E27" i="9" s="1"/>
  <c r="G27" i="9" s="1"/>
  <c r="BY4" i="12" a="1"/>
  <c r="BY4" i="12" s="1"/>
  <c r="CA4" i="12" s="1"/>
  <c r="CC42" i="7"/>
  <c r="CC11" i="7"/>
  <c r="CC5" i="7"/>
  <c r="DM4" i="13" a="1"/>
  <c r="DM4" i="13" s="1"/>
  <c r="DO4" i="13" s="1"/>
  <c r="CW8" i="9" a="1"/>
  <c r="CW8" i="9" s="1"/>
  <c r="CY8" i="9" s="1"/>
  <c r="BY44" i="9" a="1"/>
  <c r="BY44" i="9" s="1"/>
  <c r="CA44" i="9" s="1"/>
  <c r="BI14" i="13" a="1"/>
  <c r="BI14" i="13" s="1"/>
  <c r="BK14" i="13" s="1"/>
  <c r="CJ45" i="7"/>
  <c r="CJ29" i="7"/>
  <c r="CJ13" i="7"/>
  <c r="CI4" i="7" a="1"/>
  <c r="CI4" i="7" s="1"/>
  <c r="CK4" i="7" s="1"/>
  <c r="CG1" i="11" a="1"/>
  <c r="CG1" i="11" s="1"/>
  <c r="CH46" i="11"/>
  <c r="CH29" i="11"/>
  <c r="CH50" i="11"/>
  <c r="CH37" i="11"/>
  <c r="CH41" i="11"/>
  <c r="CH42" i="11"/>
  <c r="CH21" i="11"/>
  <c r="CH2" i="11"/>
  <c r="BQ42" i="11" a="1"/>
  <c r="BQ42" i="11" s="1"/>
  <c r="BS42" i="11" s="1"/>
  <c r="BR43" i="11"/>
  <c r="BR38" i="11"/>
  <c r="BR33" i="11"/>
  <c r="BR24" i="11"/>
  <c r="BR15" i="11"/>
  <c r="BR10" i="11"/>
  <c r="BR46" i="11"/>
  <c r="BR41" i="11"/>
  <c r="BR32" i="11"/>
  <c r="BY26" i="13" a="1"/>
  <c r="BY26" i="13" s="1"/>
  <c r="CA26" i="13" s="1"/>
  <c r="DF8" i="12"/>
  <c r="DF22" i="12"/>
  <c r="DF28" i="12"/>
  <c r="DF3" i="12"/>
  <c r="DF21" i="12"/>
  <c r="DF14" i="12"/>
  <c r="DF20" i="12"/>
  <c r="DF34" i="12"/>
  <c r="DF13" i="12"/>
  <c r="AK40" i="11" a="1"/>
  <c r="AK40" i="11" s="1"/>
  <c r="AM40" i="11" s="1"/>
  <c r="AK2" i="11" a="1"/>
  <c r="AK2" i="11" s="1"/>
  <c r="AM2" i="11" s="1"/>
  <c r="DN36" i="10"/>
  <c r="DN27" i="10"/>
  <c r="DN18" i="10"/>
  <c r="DN9" i="10"/>
  <c r="DN47" i="10"/>
  <c r="DN38" i="10"/>
  <c r="V19" i="11"/>
  <c r="V14" i="11"/>
  <c r="V13" i="11"/>
  <c r="U8" i="13" a="1"/>
  <c r="U8" i="13" s="1"/>
  <c r="W8" i="13" s="1"/>
  <c r="U5" i="13" a="1"/>
  <c r="U5" i="13" s="1"/>
  <c r="W5" i="13" s="1"/>
  <c r="M14" i="10" a="1"/>
  <c r="M14" i="10" s="1"/>
  <c r="O14" i="10" s="1"/>
  <c r="CB4" i="7" a="1"/>
  <c r="CB4" i="7" s="1"/>
  <c r="CD4" i="7" s="1"/>
  <c r="DU23" i="14" a="1"/>
  <c r="DU23" i="14" s="1"/>
  <c r="DW23" i="14" s="1"/>
  <c r="DU32" i="14" a="1"/>
  <c r="DU32" i="14" s="1"/>
  <c r="DW32" i="14" s="1"/>
  <c r="CW34" i="9" a="1"/>
  <c r="CW34" i="9" s="1"/>
  <c r="CY34" i="9" s="1"/>
  <c r="BY9" i="9" a="1"/>
  <c r="BY9" i="9" s="1"/>
  <c r="CA9" i="9" s="1"/>
  <c r="M24" i="11" a="1"/>
  <c r="M24" i="11" s="1"/>
  <c r="O24" i="11" s="1"/>
  <c r="BY8" i="13" a="1"/>
  <c r="BY8" i="13" s="1"/>
  <c r="CA8" i="13" s="1"/>
  <c r="BY10" i="13" a="1"/>
  <c r="BY10" i="13" s="1"/>
  <c r="CA10" i="13" s="1"/>
  <c r="E17" i="11" a="1"/>
  <c r="E17" i="11" s="1"/>
  <c r="DU49" i="14" a="1"/>
  <c r="DU49" i="14" s="1"/>
  <c r="DW49" i="14" s="1"/>
  <c r="DM28" i="13" a="1"/>
  <c r="DM28" i="13" s="1"/>
  <c r="DO28" i="13" s="1"/>
  <c r="DE13" i="9" a="1"/>
  <c r="DE13" i="9" s="1"/>
  <c r="DG13" i="9" s="1"/>
  <c r="CP16" i="7" a="1"/>
  <c r="CP16" i="7" s="1"/>
  <c r="CR16" i="7" s="1"/>
  <c r="E9" i="9" a="1"/>
  <c r="E9" i="9" s="1"/>
  <c r="G9" i="9" s="1"/>
  <c r="CW2" i="13" a="1"/>
  <c r="CW2" i="13" s="1"/>
  <c r="CY2" i="13" s="1"/>
  <c r="U12" i="12" a="1"/>
  <c r="U12" i="12" s="1"/>
  <c r="W12" i="12" s="1"/>
  <c r="BQ47" i="13" a="1"/>
  <c r="BQ47" i="13" s="1"/>
  <c r="BS47" i="13" s="1"/>
  <c r="DM7" i="13" a="1"/>
  <c r="DM7" i="13" s="1"/>
  <c r="DO7" i="13" s="1"/>
  <c r="DM3" i="11" a="1"/>
  <c r="DM3" i="11" s="1"/>
  <c r="DO3" i="11" s="1"/>
  <c r="DM2" i="11" a="1"/>
  <c r="DM2" i="11" s="1"/>
  <c r="DO2" i="11" s="1"/>
  <c r="CG37" i="9" a="1"/>
  <c r="CG37" i="9" s="1"/>
  <c r="CI37" i="9" s="1"/>
  <c r="AK9" i="9" a="1"/>
  <c r="AK9" i="9" s="1"/>
  <c r="AM9" i="9" s="1"/>
  <c r="AK14" i="9" a="1"/>
  <c r="AK14" i="9" s="1"/>
  <c r="AM14" i="9" s="1"/>
  <c r="U55" i="10" a="1"/>
  <c r="U55" i="10" s="1"/>
  <c r="W55" i="10" s="1"/>
  <c r="BI7" i="10" a="1"/>
  <c r="BI7" i="10" s="1"/>
  <c r="BK7" i="10" s="1"/>
  <c r="DE29" i="9" a="1"/>
  <c r="DE29" i="9" s="1"/>
  <c r="DG29" i="9" s="1"/>
  <c r="E2" i="10" a="1"/>
  <c r="E2" i="10" s="1"/>
  <c r="G2" i="10" s="1"/>
  <c r="CG30" i="11" a="1"/>
  <c r="CG30" i="11" s="1"/>
  <c r="CI30" i="11" s="1"/>
  <c r="CH30" i="11"/>
  <c r="CH52" i="11"/>
  <c r="CH34" i="11"/>
  <c r="CH15" i="11"/>
  <c r="CH38" i="11"/>
  <c r="CH13" i="11"/>
  <c r="CH26" i="11"/>
  <c r="CH36" i="11"/>
  <c r="CH33" i="11"/>
  <c r="CH40" i="11"/>
  <c r="CH5" i="11"/>
  <c r="CH12" i="11"/>
  <c r="CH9" i="11"/>
  <c r="CH16" i="11"/>
  <c r="BQ7" i="11" a="1"/>
  <c r="BQ7" i="11" s="1"/>
  <c r="BS7" i="11" s="1"/>
  <c r="BR50" i="11"/>
  <c r="BR45" i="11"/>
  <c r="BR36" i="11"/>
  <c r="BR27" i="11"/>
  <c r="BR22" i="11"/>
  <c r="BR17" i="11"/>
  <c r="BR8" i="11"/>
  <c r="CW20" i="12" a="1"/>
  <c r="CW20" i="12" s="1"/>
  <c r="CY20" i="12" s="1"/>
  <c r="E6" i="12" a="1"/>
  <c r="E6" i="12" s="1"/>
  <c r="BQ37" i="13" a="1"/>
  <c r="BQ37" i="13" s="1"/>
  <c r="BS37" i="13" s="1"/>
  <c r="DU34" i="14" a="1"/>
  <c r="DU34" i="14" s="1"/>
  <c r="DW34" i="14" s="1"/>
  <c r="DU5" i="14" a="1"/>
  <c r="DU5" i="14" s="1"/>
  <c r="DW5" i="14" s="1"/>
  <c r="DV18" i="14"/>
  <c r="CO28" i="14" a="1"/>
  <c r="CO28" i="14" s="1"/>
  <c r="CQ28" i="14" s="1"/>
  <c r="DM5" i="13" a="1"/>
  <c r="DM5" i="13" s="1"/>
  <c r="DO5" i="13" s="1"/>
  <c r="CW2" i="9" a="1"/>
  <c r="CW2" i="9" s="1"/>
  <c r="CY2" i="9" s="1"/>
  <c r="BY40" i="9" a="1"/>
  <c r="BY40" i="9" s="1"/>
  <c r="CA40" i="9" s="1"/>
  <c r="BY2" i="9" a="1"/>
  <c r="BY2" i="9" s="1"/>
  <c r="CA2" i="9" s="1"/>
  <c r="CG38" i="9" a="1"/>
  <c r="CG38" i="9" s="1"/>
  <c r="CI38" i="9" s="1"/>
  <c r="BI2" i="13" a="1"/>
  <c r="BI2" i="13" s="1"/>
  <c r="BK2" i="13" s="1"/>
  <c r="BI47" i="13" a="1"/>
  <c r="BI47" i="13" s="1"/>
  <c r="BK47" i="13" s="1"/>
  <c r="BI38" i="13" a="1"/>
  <c r="BI38" i="13" s="1"/>
  <c r="BK38" i="13" s="1"/>
  <c r="U5" i="10" a="1"/>
  <c r="U5" i="10" s="1"/>
  <c r="W5" i="10" s="1"/>
  <c r="U11" i="10" a="1"/>
  <c r="U11" i="10" s="1"/>
  <c r="W11" i="10" s="1"/>
  <c r="BI2" i="11" a="1"/>
  <c r="BI2" i="11" s="1"/>
  <c r="BK2" i="11" s="1"/>
  <c r="BJ27" i="11"/>
  <c r="BJ22" i="11"/>
  <c r="BJ17" i="11"/>
  <c r="BJ8" i="11"/>
  <c r="BJ58" i="11"/>
  <c r="BJ53" i="11"/>
  <c r="BJ44" i="11"/>
  <c r="BI29" i="12" a="1"/>
  <c r="BI29" i="12" s="1"/>
  <c r="BK29" i="12" s="1"/>
  <c r="DF22" i="9"/>
  <c r="DF27" i="9"/>
  <c r="DF10" i="9"/>
  <c r="DF31" i="9"/>
  <c r="DF14" i="9"/>
  <c r="U25" i="9" a="1"/>
  <c r="U25" i="9" s="1"/>
  <c r="W25" i="9" s="1"/>
  <c r="U46" i="9" a="1"/>
  <c r="U46" i="9" s="1"/>
  <c r="W46" i="9" s="1"/>
  <c r="U3" i="9" a="1"/>
  <c r="U3" i="9" s="1"/>
  <c r="W3" i="9" s="1"/>
  <c r="U7" i="9" a="1"/>
  <c r="U7" i="9" s="1"/>
  <c r="W7" i="9" s="1"/>
  <c r="CJ53" i="7"/>
  <c r="CJ37" i="7"/>
  <c r="CJ21" i="7"/>
  <c r="CJ46" i="7"/>
  <c r="CJ30" i="7"/>
  <c r="CJ14" i="7"/>
  <c r="CJ55" i="7"/>
  <c r="CJ39" i="7"/>
  <c r="CJ23" i="7"/>
  <c r="CJ7" i="7"/>
  <c r="M17" i="9" a="1"/>
  <c r="M17" i="9" s="1"/>
  <c r="O17" i="9" s="1"/>
  <c r="CW19" i="11" a="1"/>
  <c r="CW19" i="11" s="1"/>
  <c r="CY19" i="11" s="1"/>
  <c r="CG19" i="11" a="1"/>
  <c r="CG19" i="11" s="1"/>
  <c r="CI19" i="11" s="1"/>
  <c r="BR44" i="11"/>
  <c r="BR35" i="11"/>
  <c r="BR30" i="11"/>
  <c r="BR25" i="11"/>
  <c r="BR16" i="11"/>
  <c r="DE55" i="10" a="1"/>
  <c r="DE55" i="10" s="1"/>
  <c r="DG55" i="10" s="1"/>
  <c r="BZ56" i="13"/>
  <c r="BZ6" i="13"/>
  <c r="BZ13" i="13"/>
  <c r="BZ28" i="13"/>
  <c r="CW2" i="12" a="1"/>
  <c r="CW2" i="12" s="1"/>
  <c r="CY2" i="12" s="1"/>
  <c r="DE1" i="12" a="1"/>
  <c r="DE1" i="12" s="1"/>
  <c r="CQ47" i="7"/>
  <c r="CQ31" i="7"/>
  <c r="CP15" i="7" a="1"/>
  <c r="CP15" i="7" s="1"/>
  <c r="CR15" i="7" s="1"/>
  <c r="M58" i="13" a="1"/>
  <c r="M58" i="13" s="1"/>
  <c r="O58" i="13" s="1"/>
  <c r="M24" i="12" a="1"/>
  <c r="M24" i="12" s="1"/>
  <c r="O24" i="12" s="1"/>
  <c r="N23" i="12"/>
  <c r="N37" i="12"/>
  <c r="N4" i="12"/>
  <c r="N24" i="12"/>
  <c r="N38" i="12"/>
  <c r="CG35" i="10" a="1"/>
  <c r="CG35" i="10" s="1"/>
  <c r="CI35" i="10" s="1"/>
  <c r="E5" i="9" a="1"/>
  <c r="E5" i="9" s="1"/>
  <c r="G5" i="9" s="1"/>
  <c r="AK21" i="11" a="1"/>
  <c r="AK21" i="11" s="1"/>
  <c r="AM21" i="11" s="1"/>
  <c r="AK6" i="11" a="1"/>
  <c r="AK6" i="11" s="1"/>
  <c r="AM6" i="11" s="1"/>
  <c r="AL21" i="11"/>
  <c r="AL12" i="11"/>
  <c r="AL3" i="11"/>
  <c r="AK8" i="13" a="1"/>
  <c r="AK8" i="13" s="1"/>
  <c r="AM8" i="13" s="1"/>
  <c r="AK15" i="13" a="1"/>
  <c r="AK15" i="13" s="1"/>
  <c r="AM15" i="13" s="1"/>
  <c r="AL67" i="13"/>
  <c r="AL3" i="13"/>
  <c r="AL10" i="13"/>
  <c r="AL21" i="13"/>
  <c r="AL20" i="13"/>
  <c r="V58" i="13"/>
  <c r="V69" i="13"/>
  <c r="V5" i="13"/>
  <c r="V16" i="13"/>
  <c r="V23" i="13"/>
  <c r="V30" i="13"/>
  <c r="V41" i="13"/>
  <c r="V36" i="13"/>
  <c r="CC21" i="7"/>
  <c r="BY56" i="11" a="1"/>
  <c r="BY56" i="11" s="1"/>
  <c r="CA56" i="11" s="1"/>
  <c r="BQ31" i="13" a="1"/>
  <c r="BQ31" i="13" s="1"/>
  <c r="BS31" i="13" s="1"/>
  <c r="BQ32" i="13" a="1"/>
  <c r="BQ32" i="13" s="1"/>
  <c r="BS32" i="13" s="1"/>
  <c r="BQ29" i="13" a="1"/>
  <c r="BQ29" i="13" s="1"/>
  <c r="BS29" i="13" s="1"/>
  <c r="BQ39" i="13" a="1"/>
  <c r="BQ39" i="13" s="1"/>
  <c r="BS39" i="13" s="1"/>
  <c r="BQ36" i="13" a="1"/>
  <c r="BQ36" i="13" s="1"/>
  <c r="BS36" i="13" s="1"/>
  <c r="BP1" i="14" a="1"/>
  <c r="BP1" i="14" s="1"/>
  <c r="BR1" i="14" s="1"/>
  <c r="AZ51" i="14" a="1"/>
  <c r="AZ51" i="14" s="1"/>
  <c r="DU40" i="14" a="1"/>
  <c r="DU40" i="14" s="1"/>
  <c r="DW40" i="14" s="1"/>
  <c r="DU51" i="14" a="1"/>
  <c r="DU51" i="14" s="1"/>
  <c r="DW51" i="14" s="1"/>
  <c r="DU38" i="14" a="1"/>
  <c r="DU38" i="14" s="1"/>
  <c r="DW38" i="14" s="1"/>
  <c r="DU18" i="14" a="1"/>
  <c r="DU18" i="14" s="1"/>
  <c r="DW18" i="14" s="1"/>
  <c r="DV33" i="14"/>
  <c r="DV50" i="14"/>
  <c r="DV9" i="14"/>
  <c r="CO15" i="14" a="1"/>
  <c r="CO15" i="14" s="1"/>
  <c r="CQ15" i="14" s="1"/>
  <c r="CO16" i="14" a="1"/>
  <c r="CO16" i="14" s="1"/>
  <c r="CQ16" i="14" s="1"/>
  <c r="CO7" i="14" a="1"/>
  <c r="CO7" i="14" s="1"/>
  <c r="CQ7" i="14" s="1"/>
  <c r="BY6" i="9" a="1"/>
  <c r="BY6" i="9" s="1"/>
  <c r="CA6" i="9" s="1"/>
  <c r="CG18" i="9" a="1"/>
  <c r="CG18" i="9" s="1"/>
  <c r="CI18" i="9" s="1"/>
  <c r="BI63" i="13" a="1"/>
  <c r="BI63" i="13" s="1"/>
  <c r="BK63" i="13" s="1"/>
  <c r="U28" i="10" a="1"/>
  <c r="U28" i="10" s="1"/>
  <c r="W28" i="10" s="1"/>
  <c r="DM2" i="12" a="1"/>
  <c r="DM2" i="12" s="1"/>
  <c r="DO2" i="12" s="1"/>
  <c r="DM8" i="12" a="1"/>
  <c r="DM8" i="12" s="1"/>
  <c r="DO8" i="12" s="1"/>
  <c r="E52" i="10" a="1"/>
  <c r="E52" i="10" s="1"/>
  <c r="G52" i="10" s="1"/>
  <c r="CG2" i="11" a="1"/>
  <c r="CG2" i="11" s="1"/>
  <c r="CI2" i="11" s="1"/>
  <c r="E45" i="11" a="1"/>
  <c r="E45" i="11" s="1"/>
  <c r="E46" i="11" a="1"/>
  <c r="E46" i="11" s="1"/>
  <c r="BQ28" i="9" a="1"/>
  <c r="BQ28" i="9" s="1"/>
  <c r="BS28" i="9" s="1"/>
  <c r="BQ16" i="9" a="1"/>
  <c r="BQ16" i="9" s="1"/>
  <c r="BS16" i="9" s="1"/>
  <c r="M19" i="13" a="1"/>
  <c r="M19" i="13" s="1"/>
  <c r="O19" i="13" s="1"/>
  <c r="AK52" i="11" a="1"/>
  <c r="AK52" i="11" s="1"/>
  <c r="AM52" i="11" s="1"/>
  <c r="AK39" i="13" a="1"/>
  <c r="AK39" i="13" s="1"/>
  <c r="AM39" i="13" s="1"/>
  <c r="AK23" i="13" a="1"/>
  <c r="AK23" i="13" s="1"/>
  <c r="AM23" i="13" s="1"/>
  <c r="AL37" i="13"/>
  <c r="AL36" i="13"/>
  <c r="AL39" i="13"/>
  <c r="AL46" i="13"/>
  <c r="AL57" i="13"/>
  <c r="AL56" i="13"/>
  <c r="V10" i="13"/>
  <c r="V21" i="13"/>
  <c r="M5" i="10" a="1"/>
  <c r="M5" i="10" s="1"/>
  <c r="O5" i="10" s="1"/>
  <c r="DE14" i="11" a="1"/>
  <c r="DE14" i="11" s="1"/>
  <c r="DG14" i="11" s="1"/>
  <c r="BY4" i="11" a="1"/>
  <c r="BY4" i="11" s="1"/>
  <c r="CA4" i="11" s="1"/>
  <c r="E13" i="12" a="1"/>
  <c r="E13" i="12" s="1"/>
  <c r="E36" i="12" a="1"/>
  <c r="E36" i="12" s="1"/>
  <c r="BQ23" i="13" a="1"/>
  <c r="BQ23" i="13" s="1"/>
  <c r="BS23" i="13" s="1"/>
  <c r="BQ20" i="13" a="1"/>
  <c r="BQ20" i="13" s="1"/>
  <c r="BS20" i="13" s="1"/>
  <c r="BQ7" i="13" a="1"/>
  <c r="BQ7" i="13" s="1"/>
  <c r="BS7" i="13" s="1"/>
  <c r="BR21" i="13"/>
  <c r="BR32" i="13"/>
  <c r="BR39" i="13"/>
  <c r="BR46" i="13"/>
  <c r="DU15" i="14" a="1"/>
  <c r="DU15" i="14" s="1"/>
  <c r="DW15" i="14" s="1"/>
  <c r="DU26" i="14" a="1"/>
  <c r="DU26" i="14" s="1"/>
  <c r="DW26" i="14" s="1"/>
  <c r="DU25" i="14" a="1"/>
  <c r="DU25" i="14" s="1"/>
  <c r="DW25" i="14" s="1"/>
  <c r="DU53" i="14" a="1"/>
  <c r="DU53" i="14" s="1"/>
  <c r="DW53" i="14" s="1"/>
  <c r="DU4" i="14" a="1"/>
  <c r="DU4" i="14" s="1"/>
  <c r="DW4" i="14" s="1"/>
  <c r="DV14" i="14"/>
  <c r="DV29" i="14"/>
  <c r="DV46" i="14"/>
  <c r="DV4" i="14"/>
  <c r="CO20" i="14" a="1"/>
  <c r="CO20" i="14" s="1"/>
  <c r="CQ20" i="14" s="1"/>
  <c r="CO19" i="14" a="1"/>
  <c r="CO19" i="14" s="1"/>
  <c r="CQ19" i="14" s="1"/>
  <c r="CO34" i="14" a="1"/>
  <c r="CO34" i="14" s="1"/>
  <c r="CQ34" i="14" s="1"/>
  <c r="CO30" i="14" a="1"/>
  <c r="CO30" i="14" s="1"/>
  <c r="CQ30" i="14" s="1"/>
  <c r="CP52" i="14"/>
  <c r="AK27" i="12" a="1"/>
  <c r="AK27" i="12" s="1"/>
  <c r="AM27" i="12" s="1"/>
  <c r="AK16" i="12" a="1"/>
  <c r="AK16" i="12" s="1"/>
  <c r="AM16" i="12" s="1"/>
  <c r="AK21" i="12" a="1"/>
  <c r="AK21" i="12" s="1"/>
  <c r="AM21" i="12" s="1"/>
  <c r="DM50" i="10" a="1"/>
  <c r="DM50" i="10" s="1"/>
  <c r="DO50" i="10" s="1"/>
  <c r="CF15" i="14" a="1"/>
  <c r="CF15" i="14" s="1"/>
  <c r="CP48" i="14"/>
  <c r="DM8" i="13" a="1"/>
  <c r="DM8" i="13" s="1"/>
  <c r="DO8" i="13" s="1"/>
  <c r="DM11" i="11" a="1"/>
  <c r="DM11" i="11" s="1"/>
  <c r="DO11" i="11" s="1"/>
  <c r="CG1" i="9" a="1"/>
  <c r="CG1" i="9" s="1"/>
  <c r="BI21" i="13" a="1"/>
  <c r="BI21" i="13" s="1"/>
  <c r="BK21" i="13" s="1"/>
  <c r="BQ32" i="10" a="1"/>
  <c r="BQ32" i="10" s="1"/>
  <c r="BS32" i="10" s="1"/>
  <c r="BI20" i="10" a="1"/>
  <c r="BI20" i="10" s="1"/>
  <c r="BK20" i="10" s="1"/>
  <c r="BI8" i="11" a="1"/>
  <c r="BI8" i="11" s="1"/>
  <c r="BK8" i="11" s="1"/>
  <c r="BJ11" i="11"/>
  <c r="BJ6" i="11"/>
  <c r="CJ49" i="7"/>
  <c r="CJ42" i="7"/>
  <c r="CJ26" i="7"/>
  <c r="CJ10" i="7"/>
  <c r="CJ51" i="7"/>
  <c r="CJ35" i="7"/>
  <c r="CJ19" i="7"/>
  <c r="CJ3" i="7"/>
  <c r="CW31" i="11" a="1"/>
  <c r="CW31" i="11" s="1"/>
  <c r="CY31" i="11" s="1"/>
  <c r="CW3" i="11" a="1"/>
  <c r="CW3" i="11" s="1"/>
  <c r="CY3" i="11" s="1"/>
  <c r="DE24" i="10" a="1"/>
  <c r="DE24" i="10" s="1"/>
  <c r="DG24" i="10" s="1"/>
  <c r="BY12" i="13" a="1"/>
  <c r="BY12" i="13" s="1"/>
  <c r="CA12" i="13" s="1"/>
  <c r="CW30" i="12" a="1"/>
  <c r="CW30" i="12" s="1"/>
  <c r="CY30" i="12" s="1"/>
  <c r="E3" i="13" a="1"/>
  <c r="E3" i="13" s="1"/>
  <c r="G3" i="13" s="1"/>
  <c r="AK3" i="11" a="1"/>
  <c r="AK3" i="11" s="1"/>
  <c r="AM3" i="11" s="1"/>
  <c r="AK19" i="11" a="1"/>
  <c r="AK19" i="11" s="1"/>
  <c r="AM19" i="11" s="1"/>
  <c r="AK4" i="11" a="1"/>
  <c r="AK4" i="11" s="1"/>
  <c r="AM4" i="11" s="1"/>
  <c r="DM31" i="10" a="1"/>
  <c r="DM31" i="10" s="1"/>
  <c r="DO31" i="10" s="1"/>
  <c r="AK27" i="13" a="1"/>
  <c r="AK27" i="13" s="1"/>
  <c r="AM27" i="13" s="1"/>
  <c r="AL48" i="13"/>
  <c r="AL51" i="13"/>
  <c r="AL58" i="13"/>
  <c r="U17" i="11" a="1"/>
  <c r="U17" i="11" s="1"/>
  <c r="W17" i="11" s="1"/>
  <c r="U7" i="12" a="1"/>
  <c r="U7" i="12" s="1"/>
  <c r="W7" i="12" s="1"/>
  <c r="U2" i="12" a="1"/>
  <c r="U2" i="12" s="1"/>
  <c r="W2" i="12" s="1"/>
  <c r="U21" i="13" a="1"/>
  <c r="U21" i="13" s="1"/>
  <c r="W21" i="13" s="1"/>
  <c r="U32" i="13" a="1"/>
  <c r="U32" i="13" s="1"/>
  <c r="W32" i="13" s="1"/>
  <c r="V35" i="13"/>
  <c r="V42" i="13"/>
  <c r="V53" i="13"/>
  <c r="V64" i="13"/>
  <c r="V71" i="13"/>
  <c r="M2" i="10" a="1"/>
  <c r="M2" i="10" s="1"/>
  <c r="O2" i="10" s="1"/>
  <c r="BQ24" i="13" a="1"/>
  <c r="BQ24" i="13" s="1"/>
  <c r="BS24" i="13" s="1"/>
  <c r="BQ15" i="13" a="1"/>
  <c r="BQ15" i="13" s="1"/>
  <c r="BS15" i="13" s="1"/>
  <c r="BQ21" i="13" a="1"/>
  <c r="BQ21" i="13" s="1"/>
  <c r="BS21" i="13" s="1"/>
  <c r="DU8" i="14" a="1"/>
  <c r="DU8" i="14" s="1"/>
  <c r="DW8" i="14" s="1"/>
  <c r="DU48" i="14" a="1"/>
  <c r="DU48" i="14" s="1"/>
  <c r="DW48" i="14" s="1"/>
  <c r="DU29" i="14" a="1"/>
  <c r="DU29" i="14" s="1"/>
  <c r="DW29" i="14" s="1"/>
  <c r="DU37" i="14" a="1"/>
  <c r="DU37" i="14" s="1"/>
  <c r="DW37" i="14" s="1"/>
  <c r="DU27" i="14" a="1"/>
  <c r="DU27" i="14" s="1"/>
  <c r="DW27" i="14" s="1"/>
  <c r="DV22" i="14"/>
  <c r="DV38" i="14"/>
  <c r="DV13" i="14"/>
  <c r="DV28" i="14"/>
  <c r="DV45" i="14"/>
  <c r="CO21" i="14" a="1"/>
  <c r="CO21" i="14" s="1"/>
  <c r="CQ21" i="14" s="1"/>
  <c r="CO46" i="14" a="1"/>
  <c r="CO46" i="14" s="1"/>
  <c r="CQ46" i="14" s="1"/>
  <c r="CO52" i="14" a="1"/>
  <c r="CO52" i="14" s="1"/>
  <c r="CQ52" i="14" s="1"/>
  <c r="BK1" i="13"/>
  <c r="DW1" i="11"/>
  <c r="DS220" i="11"/>
  <c r="DS200" i="11"/>
  <c r="DW1" i="10"/>
  <c r="DS200" i="10"/>
  <c r="DS220" i="10"/>
  <c r="CY1" i="13"/>
  <c r="AM1" i="13"/>
  <c r="W1" i="13"/>
  <c r="AJ52" i="14" a="1"/>
  <c r="AJ52" i="14" s="1"/>
  <c r="AJ46" i="14" a="1"/>
  <c r="AJ46" i="14" s="1"/>
  <c r="AJ44" i="14" a="1"/>
  <c r="AJ44" i="14" s="1"/>
  <c r="AJ40" i="14" a="1"/>
  <c r="AJ40" i="14" s="1"/>
  <c r="AJ37" i="14" a="1"/>
  <c r="AJ37" i="14" s="1"/>
  <c r="AJ29" i="14" a="1"/>
  <c r="AJ29" i="14" s="1"/>
  <c r="AJ30" i="14" a="1"/>
  <c r="AJ30" i="14" s="1"/>
  <c r="AJ24" i="14" a="1"/>
  <c r="AJ24" i="14" s="1"/>
  <c r="AJ20" i="14" a="1"/>
  <c r="AJ20" i="14" s="1"/>
  <c r="AJ53" i="14" a="1"/>
  <c r="AJ53" i="14" s="1"/>
  <c r="AJ47" i="14" a="1"/>
  <c r="AJ47" i="14" s="1"/>
  <c r="AJ45" i="14" a="1"/>
  <c r="AJ45" i="14" s="1"/>
  <c r="AJ41" i="14" a="1"/>
  <c r="AJ41" i="14" s="1"/>
  <c r="AJ38" i="14" a="1"/>
  <c r="AJ38" i="14" s="1"/>
  <c r="AJ31" i="14" a="1"/>
  <c r="AJ31" i="14" s="1"/>
  <c r="AJ32" i="14" a="1"/>
  <c r="AJ32" i="14" s="1"/>
  <c r="AJ25" i="14" a="1"/>
  <c r="AJ25" i="14" s="1"/>
  <c r="AJ21" i="14" a="1"/>
  <c r="AJ21" i="14" s="1"/>
  <c r="AJ7" i="14" a="1"/>
  <c r="AJ7" i="14" s="1"/>
  <c r="AJ54" i="14" a="1"/>
  <c r="AJ54" i="14" s="1"/>
  <c r="AJ49" i="14" a="1"/>
  <c r="AJ49" i="14" s="1"/>
  <c r="AJ51" i="14" a="1"/>
  <c r="AJ51" i="14" s="1"/>
  <c r="AJ42" i="14" a="1"/>
  <c r="AJ42" i="14" s="1"/>
  <c r="AJ39" i="14" a="1"/>
  <c r="AJ39" i="14" s="1"/>
  <c r="AJ33" i="14" a="1"/>
  <c r="AJ33" i="14" s="1"/>
  <c r="AJ34" i="14" a="1"/>
  <c r="AJ34" i="14" s="1"/>
  <c r="AJ26" i="14" a="1"/>
  <c r="AJ26" i="14" s="1"/>
  <c r="AJ22" i="14" a="1"/>
  <c r="AJ22" i="14" s="1"/>
  <c r="AJ8" i="14" a="1"/>
  <c r="AJ8" i="14" s="1"/>
  <c r="AJ55" i="14" a="1"/>
  <c r="AJ55" i="14" s="1"/>
  <c r="AJ48" i="14" a="1"/>
  <c r="AJ48" i="14" s="1"/>
  <c r="AJ50" i="14" a="1"/>
  <c r="AJ50" i="14" s="1"/>
  <c r="AJ43" i="14" a="1"/>
  <c r="AJ43" i="14" s="1"/>
  <c r="AJ35" i="14" a="1"/>
  <c r="AJ35" i="14" s="1"/>
  <c r="AJ36" i="14" a="1"/>
  <c r="AJ36" i="14" s="1"/>
  <c r="AJ27" i="14" a="1"/>
  <c r="AJ27" i="14" s="1"/>
  <c r="AJ28" i="14" a="1"/>
  <c r="AJ28" i="14" s="1"/>
  <c r="AJ23" i="14" a="1"/>
  <c r="AJ23" i="14" s="1"/>
  <c r="AJ19" i="14" a="1"/>
  <c r="AJ19" i="14" s="1"/>
  <c r="AJ17" i="14" a="1"/>
  <c r="AJ17" i="14" s="1"/>
  <c r="AJ12" i="14" a="1"/>
  <c r="AJ12" i="14" s="1"/>
  <c r="AJ5" i="14" a="1"/>
  <c r="AJ5" i="14" s="1"/>
  <c r="AJ18" i="14" a="1"/>
  <c r="AJ18" i="14" s="1"/>
  <c r="AJ16" i="14" a="1"/>
  <c r="AJ16" i="14" s="1"/>
  <c r="AJ15" i="14" a="1"/>
  <c r="AJ15" i="14" s="1"/>
  <c r="AJ2" i="14" a="1"/>
  <c r="AJ2" i="14" s="1"/>
  <c r="AJ1" i="14" a="1"/>
  <c r="AJ1" i="14" s="1"/>
  <c r="AK1" i="14" s="1" a="1"/>
  <c r="AK1" i="14" s="1"/>
  <c r="AJ9" i="14" a="1"/>
  <c r="AJ9" i="14" s="1"/>
  <c r="AJ3" i="14" a="1"/>
  <c r="AJ3" i="14" s="1"/>
  <c r="AJ4" i="14" a="1"/>
  <c r="AJ4" i="14" s="1"/>
  <c r="AJ6" i="14" a="1"/>
  <c r="AJ6" i="14" s="1"/>
  <c r="AL6" i="14" s="1"/>
  <c r="AJ10" i="14" a="1"/>
  <c r="AJ10" i="14" s="1"/>
  <c r="AJ13" i="14" a="1"/>
  <c r="AJ13" i="14" s="1"/>
  <c r="AJ11" i="14" a="1"/>
  <c r="AJ11" i="14" s="1"/>
  <c r="AJ14" i="14" a="1"/>
  <c r="AJ14" i="14" s="1"/>
  <c r="AL14" i="14" s="1"/>
  <c r="CP7" i="14"/>
  <c r="CP1" i="14"/>
  <c r="CN172" i="14"/>
  <c r="DD1" i="14" a="1"/>
  <c r="DD1" i="14" s="1"/>
  <c r="DD3" i="14" a="1"/>
  <c r="DD3" i="14" s="1"/>
  <c r="DD6" i="14" a="1"/>
  <c r="DD6" i="14" s="1"/>
  <c r="DD2" i="14" a="1"/>
  <c r="DD2" i="14" s="1"/>
  <c r="DD53" i="14" a="1"/>
  <c r="DD53" i="14" s="1"/>
  <c r="DD49" i="14" a="1"/>
  <c r="DD49" i="14" s="1"/>
  <c r="DD45" i="14" a="1"/>
  <c r="DD45" i="14" s="1"/>
  <c r="DD41" i="14" a="1"/>
  <c r="DD41" i="14" s="1"/>
  <c r="DD37" i="14" a="1"/>
  <c r="DD37" i="14" s="1"/>
  <c r="DD33" i="14" a="1"/>
  <c r="DD33" i="14" s="1"/>
  <c r="DD29" i="14" a="1"/>
  <c r="DD29" i="14" s="1"/>
  <c r="DD24" i="14" a="1"/>
  <c r="DD24" i="14" s="1"/>
  <c r="DD20" i="14" a="1"/>
  <c r="DD20" i="14" s="1"/>
  <c r="DF20" i="14" s="1"/>
  <c r="DD16" i="14" a="1"/>
  <c r="DD16" i="14" s="1"/>
  <c r="DD12" i="14" a="1"/>
  <c r="DD12" i="14" s="1"/>
  <c r="DD8" i="14" a="1"/>
  <c r="DD8" i="14" s="1"/>
  <c r="DE1" i="14" a="1"/>
  <c r="DE1" i="14" s="1"/>
  <c r="DD54" i="14" a="1"/>
  <c r="DD54" i="14" s="1"/>
  <c r="DF54" i="14" s="1"/>
  <c r="DD50" i="14" a="1"/>
  <c r="DD50" i="14" s="1"/>
  <c r="DD46" i="14" a="1"/>
  <c r="DD46" i="14" s="1"/>
  <c r="DD42" i="14" a="1"/>
  <c r="DD42" i="14" s="1"/>
  <c r="DF42" i="14" s="1"/>
  <c r="DD38" i="14" a="1"/>
  <c r="DD38" i="14" s="1"/>
  <c r="DD34" i="14" a="1"/>
  <c r="DD34" i="14" s="1"/>
  <c r="DD30" i="14" a="1"/>
  <c r="DD30" i="14" s="1"/>
  <c r="DD25" i="14" a="1"/>
  <c r="DD25" i="14" s="1"/>
  <c r="DF25" i="14" s="1"/>
  <c r="DD21" i="14" a="1"/>
  <c r="DD21" i="14" s="1"/>
  <c r="DD17" i="14" a="1"/>
  <c r="DD17" i="14" s="1"/>
  <c r="DD13" i="14" a="1"/>
  <c r="DD13" i="14" s="1"/>
  <c r="DD9" i="14" a="1"/>
  <c r="DD9" i="14" s="1"/>
  <c r="DF9" i="14" s="1"/>
  <c r="DD55" i="14" a="1"/>
  <c r="DD55" i="14" s="1"/>
  <c r="DF55" i="14" s="1"/>
  <c r="DD51" i="14" a="1"/>
  <c r="DD51" i="14" s="1"/>
  <c r="DD47" i="14" a="1"/>
  <c r="DD47" i="14" s="1"/>
  <c r="DD43" i="14" a="1"/>
  <c r="DD43" i="14" s="1"/>
  <c r="DF43" i="14" s="1"/>
  <c r="DD39" i="14" a="1"/>
  <c r="DD39" i="14" s="1"/>
  <c r="DD35" i="14" a="1"/>
  <c r="DD35" i="14" s="1"/>
  <c r="DD31" i="14" a="1"/>
  <c r="DD31" i="14" s="1"/>
  <c r="DD27" i="14" a="1"/>
  <c r="DD27" i="14" s="1"/>
  <c r="DF27" i="14" s="1"/>
  <c r="DD22" i="14" a="1"/>
  <c r="DD22" i="14" s="1"/>
  <c r="DD18" i="14" a="1"/>
  <c r="DD18" i="14" s="1"/>
  <c r="DD14" i="14" a="1"/>
  <c r="DD14" i="14" s="1"/>
  <c r="DD10" i="14" a="1"/>
  <c r="DD10" i="14" s="1"/>
  <c r="DF10" i="14" s="1"/>
  <c r="DD26" i="14" a="1"/>
  <c r="DD26" i="14" s="1"/>
  <c r="DD4" i="14" a="1"/>
  <c r="DD4" i="14" s="1"/>
  <c r="DD5" i="14" a="1"/>
  <c r="DD5" i="14" s="1"/>
  <c r="DD52" i="14" a="1"/>
  <c r="DD52" i="14" s="1"/>
  <c r="DF52" i="14" s="1"/>
  <c r="DD48" i="14" a="1"/>
  <c r="DD48" i="14" s="1"/>
  <c r="DD44" i="14" a="1"/>
  <c r="DD44" i="14" s="1"/>
  <c r="DD40" i="14" a="1"/>
  <c r="DD40" i="14" s="1"/>
  <c r="DD36" i="14" a="1"/>
  <c r="DD36" i="14" s="1"/>
  <c r="DF36" i="14" s="1"/>
  <c r="DD32" i="14" a="1"/>
  <c r="DD32" i="14" s="1"/>
  <c r="DD28" i="14" a="1"/>
  <c r="DD28" i="14" s="1"/>
  <c r="DD23" i="14" a="1"/>
  <c r="DD23" i="14" s="1"/>
  <c r="DF23" i="14" s="1"/>
  <c r="DD19" i="14" a="1"/>
  <c r="DD19" i="14" s="1"/>
  <c r="DF19" i="14" s="1"/>
  <c r="DD15" i="14" a="1"/>
  <c r="DD15" i="14" s="1"/>
  <c r="DD11" i="14" a="1"/>
  <c r="DD11" i="14" s="1"/>
  <c r="DF11" i="14" s="1"/>
  <c r="DD7" i="14" a="1"/>
  <c r="DD7" i="14" s="1"/>
  <c r="DF7" i="14" s="1"/>
  <c r="CV17" i="14" a="1"/>
  <c r="CV17" i="14" s="1"/>
  <c r="CV55" i="14" a="1"/>
  <c r="CV55" i="14" s="1"/>
  <c r="CX55" i="14" s="1"/>
  <c r="CV48" i="14" a="1"/>
  <c r="CV48" i="14" s="1"/>
  <c r="CV45" i="14" a="1"/>
  <c r="CV45" i="14" s="1"/>
  <c r="CV43" i="14" a="1"/>
  <c r="CV43" i="14" s="1"/>
  <c r="CV35" i="14" a="1"/>
  <c r="CV35" i="14" s="1"/>
  <c r="CV36" i="14" a="1"/>
  <c r="CV36" i="14" s="1"/>
  <c r="CV27" i="14" a="1"/>
  <c r="CV27" i="14" s="1"/>
  <c r="CV30" i="14" a="1"/>
  <c r="CV30" i="14" s="1"/>
  <c r="CV23" i="14" a="1"/>
  <c r="CV23" i="14" s="1"/>
  <c r="CV19" i="14" a="1"/>
  <c r="CV19" i="14" s="1"/>
  <c r="CV6" i="14" a="1"/>
  <c r="CV6" i="14" s="1"/>
  <c r="CV12" i="14" a="1"/>
  <c r="CV12" i="14" s="1"/>
  <c r="CV3" i="14" a="1"/>
  <c r="CV3" i="14" s="1"/>
  <c r="CV52" i="14" a="1"/>
  <c r="CV52" i="14" s="1"/>
  <c r="CV46" i="14" a="1"/>
  <c r="CV46" i="14" s="1"/>
  <c r="CV44" i="14" a="1"/>
  <c r="CV44" i="14" s="1"/>
  <c r="CV40" i="14" a="1"/>
  <c r="CV40" i="14" s="1"/>
  <c r="CV37" i="14" a="1"/>
  <c r="CV37" i="14" s="1"/>
  <c r="CV29" i="14" a="1"/>
  <c r="CV29" i="14" s="1"/>
  <c r="CV32" i="14" a="1"/>
  <c r="CV32" i="14" s="1"/>
  <c r="CV24" i="14" a="1"/>
  <c r="CV24" i="14" s="1"/>
  <c r="CV20" i="14" a="1"/>
  <c r="CV20" i="14" s="1"/>
  <c r="CV7" i="14" a="1"/>
  <c r="CV7" i="14" s="1"/>
  <c r="CV16" i="14" a="1"/>
  <c r="CV16" i="14" s="1"/>
  <c r="CV4" i="14" a="1"/>
  <c r="CV4" i="14" s="1"/>
  <c r="CV1" i="14" a="1"/>
  <c r="CV1" i="14" s="1"/>
  <c r="CW1" i="14" s="1" a="1"/>
  <c r="CW1" i="14" s="1"/>
  <c r="CV9" i="14" a="1"/>
  <c r="CV9" i="14" s="1"/>
  <c r="CV53" i="14" a="1"/>
  <c r="CV53" i="14" s="1"/>
  <c r="CV47" i="14" a="1"/>
  <c r="CV47" i="14" s="1"/>
  <c r="CV51" i="14" a="1"/>
  <c r="CV51" i="14" s="1"/>
  <c r="CX51" i="14" s="1"/>
  <c r="CV41" i="14" a="1"/>
  <c r="CV41" i="14" s="1"/>
  <c r="CV38" i="14" a="1"/>
  <c r="CV38" i="14" s="1"/>
  <c r="CV31" i="14" a="1"/>
  <c r="CV31" i="14" s="1"/>
  <c r="CV34" i="14" a="1"/>
  <c r="CV34" i="14" s="1"/>
  <c r="CX34" i="14" s="1"/>
  <c r="CV25" i="14" a="1"/>
  <c r="CV25" i="14" s="1"/>
  <c r="CV21" i="14" a="1"/>
  <c r="CV21" i="14" s="1"/>
  <c r="CV8" i="14" a="1"/>
  <c r="CV8" i="14" s="1"/>
  <c r="CV10" i="14" a="1"/>
  <c r="CV10" i="14" s="1"/>
  <c r="CX10" i="14" s="1"/>
  <c r="CV13" i="14" a="1"/>
  <c r="CV13" i="14" s="1"/>
  <c r="CV54" i="14" a="1"/>
  <c r="CV54" i="14" s="1"/>
  <c r="CX54" i="14" s="1"/>
  <c r="CV49" i="14" a="1"/>
  <c r="CV49" i="14" s="1"/>
  <c r="CV50" i="14" a="1"/>
  <c r="CV50" i="14" s="1"/>
  <c r="CX50" i="14" s="1"/>
  <c r="CV42" i="14" a="1"/>
  <c r="CV42" i="14" s="1"/>
  <c r="CV39" i="14" a="1"/>
  <c r="CV39" i="14" s="1"/>
  <c r="CV33" i="14" a="1"/>
  <c r="CV33" i="14" s="1"/>
  <c r="CV26" i="14" a="1"/>
  <c r="CV26" i="14" s="1"/>
  <c r="CX26" i="14" s="1"/>
  <c r="CV28" i="14" a="1"/>
  <c r="CV28" i="14" s="1"/>
  <c r="CV22" i="14" a="1"/>
  <c r="CV22" i="14" s="1"/>
  <c r="CV18" i="14" a="1"/>
  <c r="CV18" i="14" s="1"/>
  <c r="CV11" i="14" a="1"/>
  <c r="CV11" i="14" s="1"/>
  <c r="CX11" i="14" s="1"/>
  <c r="CV15" i="14" a="1"/>
  <c r="CV15" i="14" s="1"/>
  <c r="CV2" i="14" a="1"/>
  <c r="CV2" i="14" s="1"/>
  <c r="CV5" i="14" a="1"/>
  <c r="CV5" i="14" s="1"/>
  <c r="CV14" i="14" a="1"/>
  <c r="CV14" i="14" s="1"/>
  <c r="CX14" i="14" s="1"/>
  <c r="BQ4" i="12" a="1"/>
  <c r="BQ4" i="12" s="1"/>
  <c r="BS4" i="12" s="1"/>
  <c r="BQ18" i="12" a="1"/>
  <c r="BQ18" i="12" s="1"/>
  <c r="BS18" i="12" s="1"/>
  <c r="BQ17" i="12" a="1"/>
  <c r="BQ17" i="12" s="1"/>
  <c r="BS17" i="12" s="1"/>
  <c r="DM5" i="11" a="1"/>
  <c r="DM5" i="11" s="1"/>
  <c r="DO5" i="11" s="1"/>
  <c r="CG34" i="9" a="1"/>
  <c r="CG34" i="9" s="1"/>
  <c r="CI34" i="9" s="1"/>
  <c r="U36" i="10" a="1"/>
  <c r="U36" i="10" s="1"/>
  <c r="W36" i="10" s="1"/>
  <c r="U8" i="10" a="1"/>
  <c r="U8" i="10" s="1"/>
  <c r="W8" i="10" s="1"/>
  <c r="BQ20" i="10" a="1"/>
  <c r="BQ20" i="10" s="1"/>
  <c r="BS20" i="10" s="1"/>
  <c r="BQ6" i="10" a="1"/>
  <c r="BQ6" i="10" s="1"/>
  <c r="BS6" i="10" s="1"/>
  <c r="BI23" i="10" a="1"/>
  <c r="BI23" i="10" s="1"/>
  <c r="BK23" i="10" s="1"/>
  <c r="DM32" i="12" a="1"/>
  <c r="DM32" i="12" s="1"/>
  <c r="DO32" i="12" s="1"/>
  <c r="DM27" i="12" a="1"/>
  <c r="DM27" i="12" s="1"/>
  <c r="DO27" i="12" s="1"/>
  <c r="BI5" i="12" a="1"/>
  <c r="BI5" i="12" s="1"/>
  <c r="BK5" i="12" s="1"/>
  <c r="BI31" i="12" a="1"/>
  <c r="BI31" i="12" s="1"/>
  <c r="BK31" i="12" s="1"/>
  <c r="BI12" i="12" a="1"/>
  <c r="BI12" i="12" s="1"/>
  <c r="BK12" i="12" s="1"/>
  <c r="BI26" i="12" a="1"/>
  <c r="BI26" i="12" s="1"/>
  <c r="BK26" i="12" s="1"/>
  <c r="DE23" i="9" a="1"/>
  <c r="DE23" i="9" s="1"/>
  <c r="DG23" i="9" s="1"/>
  <c r="DE6" i="9" a="1"/>
  <c r="DE6" i="9" s="1"/>
  <c r="DG6" i="9" s="1"/>
  <c r="DE32" i="9" a="1"/>
  <c r="DE32" i="9" s="1"/>
  <c r="DG32" i="9" s="1"/>
  <c r="DE15" i="9" a="1"/>
  <c r="DE15" i="9" s="1"/>
  <c r="DG15" i="9" s="1"/>
  <c r="E48" i="10" a="1"/>
  <c r="E48" i="10" s="1"/>
  <c r="G48" i="10" s="1"/>
  <c r="E42" i="10" a="1"/>
  <c r="E42" i="10" s="1"/>
  <c r="G42" i="10" s="1"/>
  <c r="E37" i="10" a="1"/>
  <c r="E37" i="10" s="1"/>
  <c r="G37" i="10" s="1"/>
  <c r="M10" i="9" a="1"/>
  <c r="M10" i="9" s="1"/>
  <c r="O10" i="9" s="1"/>
  <c r="CW47" i="11" a="1"/>
  <c r="CW47" i="11" s="1"/>
  <c r="CY47" i="11" s="1"/>
  <c r="CW34" i="11" a="1"/>
  <c r="CW34" i="11" s="1"/>
  <c r="CY34" i="11" s="1"/>
  <c r="CW4" i="11" a="1"/>
  <c r="CW4" i="11" s="1"/>
  <c r="CY4" i="11" s="1"/>
  <c r="CX45" i="11"/>
  <c r="CX36" i="11"/>
  <c r="CX27" i="11"/>
  <c r="CX22" i="11"/>
  <c r="CX17" i="11"/>
  <c r="CX8" i="11"/>
  <c r="CX44" i="11"/>
  <c r="CX46" i="11"/>
  <c r="CX41" i="11"/>
  <c r="CX32" i="11"/>
  <c r="CG21" i="11" a="1"/>
  <c r="CG21" i="11" s="1"/>
  <c r="CI21" i="11" s="1"/>
  <c r="CG57" i="11" a="1"/>
  <c r="CG57" i="11" s="1"/>
  <c r="CI57" i="11" s="1"/>
  <c r="CG41" i="11" a="1"/>
  <c r="CG41" i="11" s="1"/>
  <c r="CI41" i="11" s="1"/>
  <c r="BQ17" i="11" a="1"/>
  <c r="BQ17" i="11" s="1"/>
  <c r="BS17" i="11" s="1"/>
  <c r="AK8" i="12" a="1"/>
  <c r="AK8" i="12" s="1"/>
  <c r="AM8" i="12" s="1"/>
  <c r="DE19" i="12" a="1"/>
  <c r="DE19" i="12" s="1"/>
  <c r="DG19" i="12" s="1"/>
  <c r="DE18" i="12" a="1"/>
  <c r="DE18" i="12" s="1"/>
  <c r="DG18" i="12" s="1"/>
  <c r="E71" i="13" a="1"/>
  <c r="E71" i="13" s="1"/>
  <c r="G71" i="13" s="1"/>
  <c r="E12" i="13" a="1"/>
  <c r="E12" i="13" s="1"/>
  <c r="G12" i="13" s="1"/>
  <c r="CP43" i="7" a="1"/>
  <c r="CP43" i="7" s="1"/>
  <c r="CR43" i="7" s="1"/>
  <c r="CP39" i="7" a="1"/>
  <c r="CP39" i="7" s="1"/>
  <c r="CR39" i="7" s="1"/>
  <c r="M9" i="13" a="1"/>
  <c r="M9" i="13" s="1"/>
  <c r="O9" i="13" s="1"/>
  <c r="E20" i="9" a="1"/>
  <c r="E20" i="9" s="1"/>
  <c r="G20" i="9" s="1"/>
  <c r="AK32" i="11" a="1"/>
  <c r="AK32" i="11" s="1"/>
  <c r="AM32" i="11" s="1"/>
  <c r="AK54" i="11" a="1"/>
  <c r="AK54" i="11" s="1"/>
  <c r="AM54" i="11" s="1"/>
  <c r="V4" i="11"/>
  <c r="V50" i="11"/>
  <c r="V49" i="11"/>
  <c r="BP24" i="14" a="1"/>
  <c r="BP24" i="14" s="1"/>
  <c r="BP35" i="14" a="1"/>
  <c r="BP35" i="14" s="1"/>
  <c r="BP16" i="14" a="1"/>
  <c r="BP16" i="14" s="1"/>
  <c r="BP29" i="14" a="1"/>
  <c r="BP29" i="14" s="1"/>
  <c r="BP43" i="14" a="1"/>
  <c r="BP43" i="14" s="1"/>
  <c r="BP7" i="14" a="1"/>
  <c r="BP7" i="14" s="1"/>
  <c r="BP14" i="14" a="1"/>
  <c r="BP14" i="14" s="1"/>
  <c r="BP28" i="14" a="1"/>
  <c r="BP28" i="14" s="1"/>
  <c r="BP49" i="14" a="1"/>
  <c r="BP49" i="14" s="1"/>
  <c r="BP13" i="14" a="1"/>
  <c r="BP13" i="14" s="1"/>
  <c r="BP25" i="14" a="1"/>
  <c r="BP25" i="14" s="1"/>
  <c r="BP41" i="14" a="1"/>
  <c r="BP41" i="14" s="1"/>
  <c r="BP4" i="14" a="1"/>
  <c r="BP4" i="14" s="1"/>
  <c r="BP15" i="14" a="1"/>
  <c r="BP15" i="14" s="1"/>
  <c r="CM200" i="9"/>
  <c r="CM220" i="10"/>
  <c r="CF18" i="14" a="1"/>
  <c r="CF18" i="14" s="1"/>
  <c r="CF39" i="14" a="1"/>
  <c r="CF39" i="14" s="1"/>
  <c r="CF47" i="14" a="1"/>
  <c r="CF47" i="14" s="1"/>
  <c r="CF21" i="14" a="1"/>
  <c r="CF21" i="14" s="1"/>
  <c r="CF29" i="14" a="1"/>
  <c r="CF29" i="14" s="1"/>
  <c r="CF50" i="14" a="1"/>
  <c r="CF50" i="14" s="1"/>
  <c r="CF8" i="14" a="1"/>
  <c r="CF8" i="14" s="1"/>
  <c r="CF32" i="14" a="1"/>
  <c r="CF32" i="14" s="1"/>
  <c r="CF53" i="14" a="1"/>
  <c r="CF53" i="14" s="1"/>
  <c r="CF19" i="14" a="1"/>
  <c r="CF19" i="14" s="1"/>
  <c r="CF27" i="14" a="1"/>
  <c r="CF27" i="14" s="1"/>
  <c r="CF48" i="14" a="1"/>
  <c r="CF48" i="14" s="1"/>
  <c r="CF5" i="14" a="1"/>
  <c r="CF5" i="14" s="1"/>
  <c r="CF3" i="14" a="1"/>
  <c r="CF3" i="14" s="1"/>
  <c r="DU35" i="14" a="1"/>
  <c r="DU35" i="14" s="1"/>
  <c r="DW35" i="14" s="1"/>
  <c r="DU36" i="14" a="1"/>
  <c r="DU36" i="14" s="1"/>
  <c r="DW36" i="14" s="1"/>
  <c r="DV25" i="14"/>
  <c r="DV41" i="14"/>
  <c r="DV3" i="14"/>
  <c r="DV20" i="14"/>
  <c r="DV36" i="14"/>
  <c r="DV52" i="14"/>
  <c r="DV15" i="14"/>
  <c r="DV30" i="14"/>
  <c r="DV47" i="14"/>
  <c r="CO36" i="14" a="1"/>
  <c r="CO36" i="14" s="1"/>
  <c r="CQ36" i="14" s="1"/>
  <c r="CO23" i="14" a="1"/>
  <c r="CO23" i="14" s="1"/>
  <c r="CQ23" i="14" s="1"/>
  <c r="CO24" i="14" a="1"/>
  <c r="CO24" i="14" s="1"/>
  <c r="CQ24" i="14" s="1"/>
  <c r="CO44" i="14" a="1"/>
  <c r="CO44" i="14" s="1"/>
  <c r="CQ44" i="14" s="1"/>
  <c r="CO27" i="14" a="1"/>
  <c r="CO27" i="14" s="1"/>
  <c r="CQ27" i="14" s="1"/>
  <c r="CO32" i="14" a="1"/>
  <c r="CO32" i="14" s="1"/>
  <c r="CQ32" i="14" s="1"/>
  <c r="CO29" i="14" a="1"/>
  <c r="CO29" i="14" s="1"/>
  <c r="CQ29" i="14" s="1"/>
  <c r="CO42" i="14" a="1"/>
  <c r="CO42" i="14" s="1"/>
  <c r="CQ42" i="14" s="1"/>
  <c r="CO10" i="14" a="1"/>
  <c r="CO10" i="14" s="1"/>
  <c r="CQ10" i="14" s="1"/>
  <c r="CO54" i="14" a="1"/>
  <c r="CO54" i="14" s="1"/>
  <c r="CQ54" i="14" s="1"/>
  <c r="CO33" i="14" a="1"/>
  <c r="CO33" i="14" s="1"/>
  <c r="CQ33" i="14" s="1"/>
  <c r="CO38" i="14" a="1"/>
  <c r="CO38" i="14" s="1"/>
  <c r="CQ38" i="14" s="1"/>
  <c r="CO50" i="14" a="1"/>
  <c r="CO50" i="14" s="1"/>
  <c r="CQ50" i="14" s="1"/>
  <c r="AZ12" i="14" a="1"/>
  <c r="AZ12" i="14" s="1"/>
  <c r="AZ3" i="14" a="1"/>
  <c r="AZ3" i="14" s="1"/>
  <c r="AZ27" i="14" a="1"/>
  <c r="AZ27" i="14" s="1"/>
  <c r="AZ13" i="14" a="1"/>
  <c r="AZ13" i="14" s="1"/>
  <c r="AZ38" i="14" a="1"/>
  <c r="AZ38" i="14" s="1"/>
  <c r="AZ7" i="14" a="1"/>
  <c r="AZ7" i="14" s="1"/>
  <c r="AZ25" i="14" a="1"/>
  <c r="AZ25" i="14" s="1"/>
  <c r="AZ21" i="14" a="1"/>
  <c r="AZ21" i="14" s="1"/>
  <c r="AZ34" i="14" a="1"/>
  <c r="AZ34" i="14" s="1"/>
  <c r="AZ54" i="14" a="1"/>
  <c r="AZ54" i="14" s="1"/>
  <c r="AZ49" i="14" a="1"/>
  <c r="AZ49" i="14" s="1"/>
  <c r="AZ40" i="14" a="1"/>
  <c r="AZ40" i="14" s="1"/>
  <c r="AZ39" i="14" a="1"/>
  <c r="AZ39" i="14" s="1"/>
  <c r="AZ47" i="14" a="1"/>
  <c r="AZ47" i="14" s="1"/>
  <c r="DS220" i="9"/>
  <c r="CM220" i="12"/>
  <c r="O1" i="11"/>
  <c r="O1" i="9"/>
  <c r="CI1" i="11"/>
  <c r="DG1" i="12"/>
  <c r="BS1" i="9"/>
  <c r="CI1" i="10"/>
  <c r="BS1" i="13"/>
  <c r="T2" i="14" a="1"/>
  <c r="T2" i="14" s="1"/>
  <c r="T3" i="14" a="1"/>
  <c r="T3" i="14" s="1"/>
  <c r="T15" i="14" a="1"/>
  <c r="T15" i="14" s="1"/>
  <c r="T13" i="14" a="1"/>
  <c r="T13" i="14" s="1"/>
  <c r="T11" i="14" a="1"/>
  <c r="T11" i="14" s="1"/>
  <c r="T54" i="14" a="1"/>
  <c r="T54" i="14" s="1"/>
  <c r="T50" i="14" a="1"/>
  <c r="T50" i="14" s="1"/>
  <c r="T46" i="14" a="1"/>
  <c r="T46" i="14" s="1"/>
  <c r="T42" i="14" a="1"/>
  <c r="T42" i="14" s="1"/>
  <c r="T33" i="14" a="1"/>
  <c r="T33" i="14" s="1"/>
  <c r="T29" i="14" a="1"/>
  <c r="T29" i="14" s="1"/>
  <c r="T37" i="14" a="1"/>
  <c r="T37" i="14" s="1"/>
  <c r="T25" i="14" a="1"/>
  <c r="T25" i="14" s="1"/>
  <c r="T8" i="14" a="1"/>
  <c r="T8" i="14" s="1"/>
  <c r="T20" i="14" a="1"/>
  <c r="T20" i="14" s="1"/>
  <c r="T14" i="14" a="1"/>
  <c r="T14" i="14" s="1"/>
  <c r="T17" i="14" a="1"/>
  <c r="T17" i="14" s="1"/>
  <c r="T12" i="14" a="1"/>
  <c r="T12" i="14" s="1"/>
  <c r="T55" i="14" a="1"/>
  <c r="T55" i="14" s="1"/>
  <c r="T51" i="14" a="1"/>
  <c r="T51" i="14" s="1"/>
  <c r="T47" i="14" a="1"/>
  <c r="T47" i="14" s="1"/>
  <c r="T43" i="14" a="1"/>
  <c r="T43" i="14" s="1"/>
  <c r="T34" i="14" a="1"/>
  <c r="T34" i="14" s="1"/>
  <c r="T30" i="14" a="1"/>
  <c r="T30" i="14" s="1"/>
  <c r="T38" i="14" a="1"/>
  <c r="T38" i="14" s="1"/>
  <c r="T26" i="14" a="1"/>
  <c r="T26" i="14" s="1"/>
  <c r="T27" i="14" a="1"/>
  <c r="T27" i="14" s="1"/>
  <c r="T21" i="14" a="1"/>
  <c r="T21" i="14" s="1"/>
  <c r="T18" i="14" a="1"/>
  <c r="T18" i="14" s="1"/>
  <c r="T16" i="14" a="1"/>
  <c r="T16" i="14" s="1"/>
  <c r="T4" i="14" a="1"/>
  <c r="T4" i="14" s="1"/>
  <c r="T5" i="14" a="1"/>
  <c r="T5" i="14" s="1"/>
  <c r="T6" i="14" a="1"/>
  <c r="T6" i="14" s="1"/>
  <c r="T52" i="14" a="1"/>
  <c r="T52" i="14" s="1"/>
  <c r="T48" i="14" a="1"/>
  <c r="T48" i="14" s="1"/>
  <c r="T44" i="14" a="1"/>
  <c r="T44" i="14" s="1"/>
  <c r="T40" i="14" a="1"/>
  <c r="T40" i="14" s="1"/>
  <c r="T31" i="14" a="1"/>
  <c r="T31" i="14" s="1"/>
  <c r="T39" i="14" a="1"/>
  <c r="T39" i="14" s="1"/>
  <c r="T35" i="14" a="1"/>
  <c r="T35" i="14" s="1"/>
  <c r="T23" i="14" a="1"/>
  <c r="T23" i="14" s="1"/>
  <c r="T22" i="14" a="1"/>
  <c r="T22" i="14" s="1"/>
  <c r="T9" i="14" a="1"/>
  <c r="T9" i="14" s="1"/>
  <c r="T7" i="14" a="1"/>
  <c r="T7" i="14" s="1"/>
  <c r="T53" i="14" a="1"/>
  <c r="T53" i="14" s="1"/>
  <c r="T49" i="14" a="1"/>
  <c r="T49" i="14" s="1"/>
  <c r="T45" i="14" a="1"/>
  <c r="T45" i="14" s="1"/>
  <c r="T41" i="14" a="1"/>
  <c r="T41" i="14" s="1"/>
  <c r="T32" i="14" a="1"/>
  <c r="T32" i="14" s="1"/>
  <c r="T28" i="14" a="1"/>
  <c r="T28" i="14" s="1"/>
  <c r="T36" i="14" a="1"/>
  <c r="T36" i="14" s="1"/>
  <c r="T24" i="14" a="1"/>
  <c r="T24" i="14" s="1"/>
  <c r="T1" i="14" a="1"/>
  <c r="T1" i="14" s="1"/>
  <c r="T19" i="14" a="1"/>
  <c r="T19" i="14" s="1"/>
  <c r="T10" i="14" a="1"/>
  <c r="T10" i="14" s="1"/>
  <c r="DM44" i="13" a="1"/>
  <c r="DM44" i="13" s="1"/>
  <c r="DO44" i="13" s="1"/>
  <c r="CW30" i="9" a="1"/>
  <c r="CW30" i="9" s="1"/>
  <c r="CY30" i="9" s="1"/>
  <c r="CW17" i="9" a="1"/>
  <c r="CW17" i="9" s="1"/>
  <c r="CY17" i="9" s="1"/>
  <c r="BY11" i="9" a="1"/>
  <c r="BY11" i="9" s="1"/>
  <c r="CA11" i="9" s="1"/>
  <c r="BZ10" i="9"/>
  <c r="BZ33" i="9"/>
  <c r="BZ11" i="9"/>
  <c r="BZ5" i="9"/>
  <c r="BZ31" i="9"/>
  <c r="BZ14" i="9"/>
  <c r="BZ9" i="9"/>
  <c r="BZ35" i="9"/>
  <c r="BY23" i="9" a="1"/>
  <c r="BY23" i="9" s="1"/>
  <c r="CA23" i="9" s="1"/>
  <c r="CG20" i="9" a="1"/>
  <c r="CG20" i="9" s="1"/>
  <c r="CI20" i="9" s="1"/>
  <c r="AK26" i="9" a="1"/>
  <c r="AK26" i="9" s="1"/>
  <c r="AM26" i="9" s="1"/>
  <c r="AK24" i="9" a="1"/>
  <c r="AK24" i="9" s="1"/>
  <c r="AM24" i="9" s="1"/>
  <c r="AK37" i="9" a="1"/>
  <c r="AK37" i="9" s="1"/>
  <c r="AM37" i="9" s="1"/>
  <c r="U34" i="10" a="1"/>
  <c r="U34" i="10" s="1"/>
  <c r="W34" i="10" s="1"/>
  <c r="U37" i="10" a="1"/>
  <c r="U37" i="10" s="1"/>
  <c r="W37" i="10" s="1"/>
  <c r="U6" i="10" a="1"/>
  <c r="U6" i="10" s="1"/>
  <c r="W6" i="10" s="1"/>
  <c r="DM4" i="12" a="1"/>
  <c r="DM4" i="12" s="1"/>
  <c r="DO4" i="12" s="1"/>
  <c r="U16" i="9" a="1"/>
  <c r="U16" i="9" s="1"/>
  <c r="W16" i="9" s="1"/>
  <c r="BZ35" i="13"/>
  <c r="BZ42" i="13"/>
  <c r="AK4" i="12" a="1"/>
  <c r="AK4" i="12" s="1"/>
  <c r="AM4" i="12" s="1"/>
  <c r="AK17" i="12" a="1"/>
  <c r="AK17" i="12" s="1"/>
  <c r="AM17" i="12" s="1"/>
  <c r="M67" i="13" a="1"/>
  <c r="M67" i="13" s="1"/>
  <c r="O67" i="13" s="1"/>
  <c r="M11" i="13" a="1"/>
  <c r="M11" i="13" s="1"/>
  <c r="O11" i="13" s="1"/>
  <c r="M14" i="13" a="1"/>
  <c r="M14" i="13" s="1"/>
  <c r="O14" i="13" s="1"/>
  <c r="M20" i="13" a="1"/>
  <c r="M20" i="13" s="1"/>
  <c r="O20" i="13" s="1"/>
  <c r="M34" i="13" a="1"/>
  <c r="M34" i="13" s="1"/>
  <c r="O34" i="13" s="1"/>
  <c r="CG23" i="12" a="1"/>
  <c r="CG23" i="12" s="1"/>
  <c r="CI23" i="12" s="1"/>
  <c r="AK49" i="11" a="1"/>
  <c r="AK49" i="11" s="1"/>
  <c r="AM49" i="11" s="1"/>
  <c r="CW37" i="13" a="1"/>
  <c r="CW37" i="13" s="1"/>
  <c r="CY37" i="13" s="1"/>
  <c r="CW57" i="13" a="1"/>
  <c r="CW57" i="13" s="1"/>
  <c r="CY57" i="13" s="1"/>
  <c r="U48" i="11" a="1"/>
  <c r="U48" i="11" s="1"/>
  <c r="W48" i="11" s="1"/>
  <c r="U24" i="11" a="1"/>
  <c r="U24" i="11" s="1"/>
  <c r="W24" i="11" s="1"/>
  <c r="U1" i="11" a="1"/>
  <c r="U1" i="11" s="1"/>
  <c r="V47" i="11"/>
  <c r="V42" i="11"/>
  <c r="V41" i="11"/>
  <c r="V32" i="11"/>
  <c r="V35" i="11"/>
  <c r="V30" i="11"/>
  <c r="V29" i="11"/>
  <c r="V20" i="11"/>
  <c r="U51" i="11" a="1"/>
  <c r="U51" i="11" s="1"/>
  <c r="W51" i="11" s="1"/>
  <c r="U2" i="11" a="1"/>
  <c r="U2" i="11" s="1"/>
  <c r="W2" i="11" s="1"/>
  <c r="V39" i="12"/>
  <c r="V14" i="12"/>
  <c r="V20" i="12"/>
  <c r="V34" i="12"/>
  <c r="V13" i="12"/>
  <c r="V15" i="12"/>
  <c r="V33" i="12"/>
  <c r="V35" i="12"/>
  <c r="V10" i="12"/>
  <c r="U48" i="13" a="1"/>
  <c r="U48" i="13" s="1"/>
  <c r="W48" i="13" s="1"/>
  <c r="U13" i="13" a="1"/>
  <c r="U13" i="13" s="1"/>
  <c r="W13" i="13" s="1"/>
  <c r="U23" i="13" a="1"/>
  <c r="U23" i="13" s="1"/>
  <c r="W23" i="13" s="1"/>
  <c r="M16" i="10" a="1"/>
  <c r="M16" i="10" s="1"/>
  <c r="O16" i="10" s="1"/>
  <c r="DE2" i="11" a="1"/>
  <c r="DE2" i="11" s="1"/>
  <c r="DG2" i="11" s="1"/>
  <c r="BY8" i="12" a="1"/>
  <c r="BY8" i="12" s="1"/>
  <c r="CA8" i="12" s="1"/>
  <c r="CC37" i="7"/>
  <c r="CC53" i="7"/>
  <c r="BY8" i="11" a="1"/>
  <c r="BY8" i="11" s="1"/>
  <c r="CA8" i="11" s="1"/>
  <c r="BY18" i="11" a="1"/>
  <c r="BY18" i="11" s="1"/>
  <c r="CA18" i="11" s="1"/>
  <c r="BZ47" i="11"/>
  <c r="BZ42" i="11"/>
  <c r="BZ37" i="11"/>
  <c r="BZ28" i="11"/>
  <c r="BQ28" i="13" a="1"/>
  <c r="BQ28" i="13" s="1"/>
  <c r="BS28" i="13" s="1"/>
  <c r="BQ34" i="13" a="1"/>
  <c r="BQ34" i="13" s="1"/>
  <c r="BS34" i="13" s="1"/>
  <c r="BQ26" i="13" a="1"/>
  <c r="BQ26" i="13" s="1"/>
  <c r="BS26" i="13" s="1"/>
  <c r="BQ22" i="13" a="1"/>
  <c r="BQ22" i="13" s="1"/>
  <c r="BS22" i="13" s="1"/>
  <c r="BQ19" i="13" a="1"/>
  <c r="BQ19" i="13" s="1"/>
  <c r="BS19" i="13" s="1"/>
  <c r="BQ18" i="13" a="1"/>
  <c r="BQ18" i="13" s="1"/>
  <c r="BS18" i="13" s="1"/>
  <c r="BQ10" i="13" a="1"/>
  <c r="BQ10" i="13" s="1"/>
  <c r="BS10" i="13" s="1"/>
  <c r="BQ11" i="13" a="1"/>
  <c r="BQ11" i="13" s="1"/>
  <c r="BS11" i="13" s="1"/>
  <c r="BR53" i="13"/>
  <c r="BP20" i="14" a="1"/>
  <c r="BP20" i="14" s="1"/>
  <c r="BP37" i="14" a="1"/>
  <c r="BP37" i="14" s="1"/>
  <c r="BP52" i="14" a="1"/>
  <c r="BP52" i="14" s="1"/>
  <c r="BP23" i="14" a="1"/>
  <c r="BP23" i="14" s="1"/>
  <c r="BP40" i="14" a="1"/>
  <c r="BP40" i="14" s="1"/>
  <c r="BP55" i="14" a="1"/>
  <c r="BP55" i="14" s="1"/>
  <c r="BP17" i="14" a="1"/>
  <c r="BP17" i="14" s="1"/>
  <c r="BP27" i="14" a="1"/>
  <c r="BP27" i="14" s="1"/>
  <c r="BP42" i="14" a="1"/>
  <c r="BP42" i="14" s="1"/>
  <c r="BP11" i="14" a="1"/>
  <c r="BP11" i="14" s="1"/>
  <c r="BP21" i="14" a="1"/>
  <c r="BP21" i="14" s="1"/>
  <c r="BP38" i="14" a="1"/>
  <c r="BP38" i="14" s="1"/>
  <c r="BP53" i="14" a="1"/>
  <c r="BP53" i="14" s="1"/>
  <c r="BP2" i="14" a="1"/>
  <c r="BP2" i="14" s="1"/>
  <c r="CM200" i="10"/>
  <c r="CF10" i="14" a="1"/>
  <c r="CF10" i="14" s="1"/>
  <c r="CF35" i="14" a="1"/>
  <c r="CF35" i="14" s="1"/>
  <c r="CF43" i="14" a="1"/>
  <c r="CF43" i="14" s="1"/>
  <c r="CF9" i="14" a="1"/>
  <c r="CF9" i="14" s="1"/>
  <c r="CF38" i="14" a="1"/>
  <c r="CF38" i="14" s="1"/>
  <c r="CF46" i="14" a="1"/>
  <c r="CF46" i="14" s="1"/>
  <c r="CF20" i="14" a="1"/>
  <c r="CF20" i="14" s="1"/>
  <c r="CF28" i="14" a="1"/>
  <c r="CF28" i="14" s="1"/>
  <c r="CF49" i="14" a="1"/>
  <c r="CF49" i="14" s="1"/>
  <c r="CF14" i="14" a="1"/>
  <c r="CF14" i="14" s="1"/>
  <c r="CF36" i="14" a="1"/>
  <c r="CF36" i="14" s="1"/>
  <c r="CF44" i="14" a="1"/>
  <c r="CF44" i="14" s="1"/>
  <c r="CF6" i="14" a="1"/>
  <c r="CF6" i="14" s="1"/>
  <c r="CF2" i="14" a="1"/>
  <c r="CF2" i="14" s="1"/>
  <c r="DU52" i="14" a="1"/>
  <c r="DU52" i="14" s="1"/>
  <c r="DW52" i="14" s="1"/>
  <c r="DU30" i="14" a="1"/>
  <c r="DU30" i="14" s="1"/>
  <c r="DW30" i="14" s="1"/>
  <c r="DU31" i="14" a="1"/>
  <c r="DU31" i="14" s="1"/>
  <c r="DW31" i="14" s="1"/>
  <c r="DU43" i="14" a="1"/>
  <c r="DU43" i="14" s="1"/>
  <c r="DW43" i="14" s="1"/>
  <c r="DU11" i="14" a="1"/>
  <c r="DU11" i="14" s="1"/>
  <c r="DW11" i="14" s="1"/>
  <c r="DU41" i="14" a="1"/>
  <c r="DU41" i="14" s="1"/>
  <c r="DW41" i="14" s="1"/>
  <c r="DU9" i="14" a="1"/>
  <c r="DU9" i="14" s="1"/>
  <c r="DW9" i="14" s="1"/>
  <c r="DU14" i="14" a="1"/>
  <c r="DU14" i="14" s="1"/>
  <c r="DW14" i="14" s="1"/>
  <c r="DU50" i="14" a="1"/>
  <c r="DU50" i="14" s="1"/>
  <c r="DW50" i="14" s="1"/>
  <c r="DU21" i="14" a="1"/>
  <c r="DU21" i="14" s="1"/>
  <c r="DW21" i="14" s="1"/>
  <c r="DU33" i="14" a="1"/>
  <c r="DU33" i="14" s="1"/>
  <c r="DW33" i="14" s="1"/>
  <c r="DU44" i="14" a="1"/>
  <c r="DU44" i="14" s="1"/>
  <c r="DW44" i="14" s="1"/>
  <c r="DU12" i="14" a="1"/>
  <c r="DU12" i="14" s="1"/>
  <c r="DW12" i="14" s="1"/>
  <c r="DU46" i="14" a="1"/>
  <c r="DU46" i="14" s="1"/>
  <c r="DW46" i="14" s="1"/>
  <c r="DV21" i="14"/>
  <c r="DV37" i="14"/>
  <c r="DV16" i="14"/>
  <c r="DV31" i="14"/>
  <c r="DV48" i="14"/>
  <c r="DV11" i="14"/>
  <c r="DV26" i="14"/>
  <c r="DV43" i="14"/>
  <c r="CO47" i="14" a="1"/>
  <c r="CO47" i="14" s="1"/>
  <c r="CQ47" i="14" s="1"/>
  <c r="CO31" i="14" a="1"/>
  <c r="CO31" i="14" s="1"/>
  <c r="CQ31" i="14" s="1"/>
  <c r="CO40" i="14" a="1"/>
  <c r="CO40" i="14" s="1"/>
  <c r="CQ40" i="14" s="1"/>
  <c r="CO35" i="14" a="1"/>
  <c r="CO35" i="14" s="1"/>
  <c r="CQ35" i="14" s="1"/>
  <c r="CO43" i="14" a="1"/>
  <c r="CO43" i="14" s="1"/>
  <c r="CQ43" i="14" s="1"/>
  <c r="CO55" i="14" a="1"/>
  <c r="CO55" i="14" s="1"/>
  <c r="CQ55" i="14" s="1"/>
  <c r="CO37" i="14" a="1"/>
  <c r="CO37" i="14" s="1"/>
  <c r="CQ37" i="14" s="1"/>
  <c r="CO18" i="14" a="1"/>
  <c r="CO18" i="14" s="1"/>
  <c r="CQ18" i="14" s="1"/>
  <c r="CO49" i="14" a="1"/>
  <c r="CO49" i="14" s="1"/>
  <c r="CQ49" i="14" s="1"/>
  <c r="CO41" i="14" a="1"/>
  <c r="CO41" i="14" s="1"/>
  <c r="CQ41" i="14" s="1"/>
  <c r="CO9" i="14" a="1"/>
  <c r="CO9" i="14" s="1"/>
  <c r="CQ9" i="14" s="1"/>
  <c r="CO14" i="14" a="1"/>
  <c r="CO14" i="14" s="1"/>
  <c r="CQ14" i="14" s="1"/>
  <c r="CO8" i="14" a="1"/>
  <c r="CO8" i="14" s="1"/>
  <c r="CQ8" i="14" s="1"/>
  <c r="AZ4" i="14" a="1"/>
  <c r="AZ4" i="14" s="1"/>
  <c r="AZ23" i="14" a="1"/>
  <c r="AZ23" i="14" s="1"/>
  <c r="AZ11" i="14" a="1"/>
  <c r="AZ11" i="14" s="1"/>
  <c r="AZ26" i="14" a="1"/>
  <c r="AZ26" i="14" s="1"/>
  <c r="AZ6" i="14" a="1"/>
  <c r="AZ6" i="14" s="1"/>
  <c r="AZ1" i="14" a="1"/>
  <c r="AZ1" i="14" s="1"/>
  <c r="BB51" i="14" s="1"/>
  <c r="AZ16" i="14" a="1"/>
  <c r="AZ16" i="14" s="1"/>
  <c r="AZ30" i="14" a="1"/>
  <c r="AZ30" i="14" s="1"/>
  <c r="AZ50" i="14" a="1"/>
  <c r="AZ50" i="14" s="1"/>
  <c r="AZ45" i="14" a="1"/>
  <c r="AZ45" i="14" s="1"/>
  <c r="AZ32" i="14" a="1"/>
  <c r="AZ32" i="14" s="1"/>
  <c r="AZ52" i="14" a="1"/>
  <c r="AZ52" i="14" s="1"/>
  <c r="AZ43" i="14" a="1"/>
  <c r="AZ43" i="14" s="1"/>
  <c r="CM200" i="12"/>
  <c r="CM200" i="13"/>
  <c r="CI1" i="9"/>
  <c r="AM1" i="9"/>
  <c r="W1" i="9"/>
  <c r="DL17" i="14" a="1"/>
  <c r="DL17" i="14" s="1"/>
  <c r="DL52" i="14" a="1"/>
  <c r="DL52" i="14" s="1"/>
  <c r="DL48" i="14" a="1"/>
  <c r="DL48" i="14" s="1"/>
  <c r="DL44" i="14" a="1"/>
  <c r="DL44" i="14" s="1"/>
  <c r="DL40" i="14" a="1"/>
  <c r="DL40" i="14" s="1"/>
  <c r="DL33" i="14" a="1"/>
  <c r="DL33" i="14" s="1"/>
  <c r="DL29" i="14" a="1"/>
  <c r="DL29" i="14" s="1"/>
  <c r="DL37" i="14" a="1"/>
  <c r="DL37" i="14" s="1"/>
  <c r="DL24" i="14" a="1"/>
  <c r="DL24" i="14" s="1"/>
  <c r="DL21" i="14" a="1"/>
  <c r="DL21" i="14" s="1"/>
  <c r="DL16" i="14" a="1"/>
  <c r="DL16" i="14" s="1"/>
  <c r="DL2" i="14" a="1"/>
  <c r="DL2" i="14" s="1"/>
  <c r="DL3" i="14" a="1"/>
  <c r="DL3" i="14" s="1"/>
  <c r="DL4" i="14" a="1"/>
  <c r="DL4" i="14" s="1"/>
  <c r="DL5" i="14" a="1"/>
  <c r="DL5" i="14" s="1"/>
  <c r="DL9" i="14" a="1"/>
  <c r="DL9" i="14" s="1"/>
  <c r="DL53" i="14" a="1"/>
  <c r="DL53" i="14" s="1"/>
  <c r="DL49" i="14" a="1"/>
  <c r="DL49" i="14" s="1"/>
  <c r="DL45" i="14" a="1"/>
  <c r="DL45" i="14" s="1"/>
  <c r="DL41" i="14" a="1"/>
  <c r="DL41" i="14" s="1"/>
  <c r="DL34" i="14" a="1"/>
  <c r="DL34" i="14" s="1"/>
  <c r="DL30" i="14" a="1"/>
  <c r="DL30" i="14" s="1"/>
  <c r="DL38" i="14" a="1"/>
  <c r="DL38" i="14" s="1"/>
  <c r="DL25" i="14" a="1"/>
  <c r="DL25" i="14" s="1"/>
  <c r="DL1" i="14" a="1"/>
  <c r="DL1" i="14" s="1"/>
  <c r="DM1" i="14" s="1" a="1"/>
  <c r="DM1" i="14" s="1"/>
  <c r="DL18" i="14" a="1"/>
  <c r="DL18" i="14" s="1"/>
  <c r="DL7" i="14" a="1"/>
  <c r="DL7" i="14" s="1"/>
  <c r="DL10" i="14" a="1"/>
  <c r="DL10" i="14" s="1"/>
  <c r="DL13" i="14" a="1"/>
  <c r="DL13" i="14" s="1"/>
  <c r="DN13" i="14" s="1"/>
  <c r="DL54" i="14" a="1"/>
  <c r="DL54" i="14" s="1"/>
  <c r="DN54" i="14" s="1"/>
  <c r="DL50" i="14" a="1"/>
  <c r="DL50" i="14" s="1"/>
  <c r="DL46" i="14" a="1"/>
  <c r="DL46" i="14" s="1"/>
  <c r="DL42" i="14" a="1"/>
  <c r="DL42" i="14" s="1"/>
  <c r="DN42" i="14" s="1"/>
  <c r="DL35" i="14" a="1"/>
  <c r="DL35" i="14" s="1"/>
  <c r="DL31" i="14" a="1"/>
  <c r="DL31" i="14" s="1"/>
  <c r="DL27" i="14" a="1"/>
  <c r="DL27" i="14" s="1"/>
  <c r="DL26" i="14" a="1"/>
  <c r="DL26" i="14" s="1"/>
  <c r="DN26" i="14" s="1"/>
  <c r="DL22" i="14" a="1"/>
  <c r="DL22" i="14" s="1"/>
  <c r="DL19" i="14" a="1"/>
  <c r="DL19" i="14" s="1"/>
  <c r="DL8" i="14" a="1"/>
  <c r="DL8" i="14" s="1"/>
  <c r="DL11" i="14" a="1"/>
  <c r="DL11" i="14" s="1"/>
  <c r="DN11" i="14" s="1"/>
  <c r="DL15" i="14" a="1"/>
  <c r="DL15" i="14" s="1"/>
  <c r="DL14" i="14" a="1"/>
  <c r="DL14" i="14" s="1"/>
  <c r="DL55" i="14" a="1"/>
  <c r="DL55" i="14" s="1"/>
  <c r="DN55" i="14" s="1"/>
  <c r="DL51" i="14" a="1"/>
  <c r="DL51" i="14" s="1"/>
  <c r="DN51" i="14" s="1"/>
  <c r="DL47" i="14" a="1"/>
  <c r="DL47" i="14" s="1"/>
  <c r="DL43" i="14" a="1"/>
  <c r="DL43" i="14" s="1"/>
  <c r="DL39" i="14" a="1"/>
  <c r="DL39" i="14" s="1"/>
  <c r="DL32" i="14" a="1"/>
  <c r="DL32" i="14" s="1"/>
  <c r="DN32" i="14" s="1"/>
  <c r="DL28" i="14" a="1"/>
  <c r="DL28" i="14" s="1"/>
  <c r="DL36" i="14" a="1"/>
  <c r="DL36" i="14" s="1"/>
  <c r="DL23" i="14" a="1"/>
  <c r="DL23" i="14" s="1"/>
  <c r="DL20" i="14" a="1"/>
  <c r="DL20" i="14" s="1"/>
  <c r="DN20" i="14" s="1"/>
  <c r="DL12" i="14" a="1"/>
  <c r="DL12" i="14" s="1"/>
  <c r="DL6" i="14" a="1"/>
  <c r="DL6" i="14" s="1"/>
  <c r="BX6" i="14" a="1"/>
  <c r="BX6" i="14" s="1"/>
  <c r="BX1" i="14" a="1"/>
  <c r="BX1" i="14" s="1"/>
  <c r="BX52" i="14" a="1"/>
  <c r="BX52" i="14" s="1"/>
  <c r="BX48" i="14" a="1"/>
  <c r="BX48" i="14" s="1"/>
  <c r="BX44" i="14" a="1"/>
  <c r="BX44" i="14" s="1"/>
  <c r="BX40" i="14" a="1"/>
  <c r="BX40" i="14" s="1"/>
  <c r="BZ40" i="14" s="1"/>
  <c r="BX36" i="14" a="1"/>
  <c r="BX36" i="14" s="1"/>
  <c r="BX32" i="14" a="1"/>
  <c r="BX32" i="14" s="1"/>
  <c r="BX28" i="14" a="1"/>
  <c r="BX28" i="14" s="1"/>
  <c r="BX24" i="14" a="1"/>
  <c r="BX24" i="14" s="1"/>
  <c r="BZ24" i="14" s="1"/>
  <c r="BX20" i="14" a="1"/>
  <c r="BX20" i="14" s="1"/>
  <c r="BX16" i="14" a="1"/>
  <c r="BX16" i="14" s="1"/>
  <c r="BX12" i="14" a="1"/>
  <c r="BX12" i="14" s="1"/>
  <c r="BX8" i="14" a="1"/>
  <c r="BX8" i="14" s="1"/>
  <c r="BZ8" i="14" s="1"/>
  <c r="BX53" i="14" a="1"/>
  <c r="BX53" i="14" s="1"/>
  <c r="BX49" i="14" a="1"/>
  <c r="BX49" i="14" s="1"/>
  <c r="BX45" i="14" a="1"/>
  <c r="BX45" i="14" s="1"/>
  <c r="BX41" i="14" a="1"/>
  <c r="BX41" i="14" s="1"/>
  <c r="BZ41" i="14" s="1"/>
  <c r="BX37" i="14" a="1"/>
  <c r="BX37" i="14" s="1"/>
  <c r="BX33" i="14" a="1"/>
  <c r="BX33" i="14" s="1"/>
  <c r="BX29" i="14" a="1"/>
  <c r="BX29" i="14" s="1"/>
  <c r="BX25" i="14" a="1"/>
  <c r="BX25" i="14" s="1"/>
  <c r="BZ25" i="14" s="1"/>
  <c r="BX21" i="14" a="1"/>
  <c r="BX21" i="14" s="1"/>
  <c r="BX17" i="14" a="1"/>
  <c r="BX17" i="14" s="1"/>
  <c r="BX13" i="14" a="1"/>
  <c r="BX13" i="14" s="1"/>
  <c r="BX9" i="14" a="1"/>
  <c r="BX9" i="14" s="1"/>
  <c r="BZ9" i="14" s="1"/>
  <c r="BX2" i="14" a="1"/>
  <c r="BX2" i="14" s="1"/>
  <c r="BX3" i="14" a="1"/>
  <c r="BX3" i="14" s="1"/>
  <c r="BX4" i="14" a="1"/>
  <c r="BX4" i="14" s="1"/>
  <c r="BX5" i="14" a="1"/>
  <c r="BX5" i="14" s="1"/>
  <c r="BZ5" i="14" s="1"/>
  <c r="BX54" i="14" a="1"/>
  <c r="BX54" i="14" s="1"/>
  <c r="BX50" i="14" a="1"/>
  <c r="BX50" i="14" s="1"/>
  <c r="BX46" i="14" a="1"/>
  <c r="BX46" i="14" s="1"/>
  <c r="BX42" i="14" a="1"/>
  <c r="BX42" i="14" s="1"/>
  <c r="BZ42" i="14" s="1"/>
  <c r="BX38" i="14" a="1"/>
  <c r="BX38" i="14" s="1"/>
  <c r="BX34" i="14" a="1"/>
  <c r="BX34" i="14" s="1"/>
  <c r="BX30" i="14" a="1"/>
  <c r="BX30" i="14" s="1"/>
  <c r="BX26" i="14" a="1"/>
  <c r="BX26" i="14" s="1"/>
  <c r="BZ26" i="14" s="1"/>
  <c r="BX22" i="14" a="1"/>
  <c r="BX22" i="14" s="1"/>
  <c r="BX18" i="14" a="1"/>
  <c r="BX18" i="14" s="1"/>
  <c r="BX14" i="14" a="1"/>
  <c r="BX14" i="14" s="1"/>
  <c r="BX10" i="14" a="1"/>
  <c r="BX10" i="14" s="1"/>
  <c r="BZ10" i="14" s="1"/>
  <c r="BX55" i="14" a="1"/>
  <c r="BX55" i="14" s="1"/>
  <c r="BZ55" i="14" s="1"/>
  <c r="BX51" i="14" a="1"/>
  <c r="BX51" i="14" s="1"/>
  <c r="BX47" i="14" a="1"/>
  <c r="BX47" i="14" s="1"/>
  <c r="BX43" i="14" a="1"/>
  <c r="BX43" i="14" s="1"/>
  <c r="BZ43" i="14" s="1"/>
  <c r="BX39" i="14" a="1"/>
  <c r="BX39" i="14" s="1"/>
  <c r="BX35" i="14" a="1"/>
  <c r="BX35" i="14" s="1"/>
  <c r="BX31" i="14" a="1"/>
  <c r="BX31" i="14" s="1"/>
  <c r="BX27" i="14" a="1"/>
  <c r="BX27" i="14" s="1"/>
  <c r="BZ27" i="14" s="1"/>
  <c r="BX23" i="14" a="1"/>
  <c r="BX23" i="14" s="1"/>
  <c r="BX19" i="14" a="1"/>
  <c r="BX19" i="14" s="1"/>
  <c r="BX15" i="14" a="1"/>
  <c r="BX15" i="14" s="1"/>
  <c r="BX11" i="14" a="1"/>
  <c r="BX11" i="14" s="1"/>
  <c r="BZ11" i="14" s="1"/>
  <c r="BX7" i="14" a="1"/>
  <c r="BX7" i="14" s="1"/>
  <c r="AR1" i="14" a="1"/>
  <c r="AR1" i="14" s="1"/>
  <c r="AR2" i="14" a="1"/>
  <c r="AR2" i="14" s="1"/>
  <c r="AR6" i="14" a="1"/>
  <c r="AR6" i="14" s="1"/>
  <c r="AR3" i="14" a="1"/>
  <c r="AR3" i="14" s="1"/>
  <c r="AR52" i="14" a="1"/>
  <c r="AR52" i="14" s="1"/>
  <c r="AT52" i="14" s="1"/>
  <c r="AR48" i="14" a="1"/>
  <c r="AR48" i="14" s="1"/>
  <c r="AR44" i="14" a="1"/>
  <c r="AR44" i="14" s="1"/>
  <c r="AR40" i="14" a="1"/>
  <c r="AR40" i="14" s="1"/>
  <c r="AR36" i="14" a="1"/>
  <c r="AR36" i="14" s="1"/>
  <c r="AT36" i="14" s="1"/>
  <c r="AR32" i="14" a="1"/>
  <c r="AR32" i="14" s="1"/>
  <c r="AR28" i="14" a="1"/>
  <c r="AR28" i="14" s="1"/>
  <c r="AR23" i="14" a="1"/>
  <c r="AR23" i="14" s="1"/>
  <c r="AR19" i="14" a="1"/>
  <c r="AR19" i="14" s="1"/>
  <c r="AT19" i="14" s="1"/>
  <c r="AR15" i="14" a="1"/>
  <c r="AR15" i="14" s="1"/>
  <c r="AR11" i="14" a="1"/>
  <c r="AR11" i="14" s="1"/>
  <c r="AR27" i="14" a="1"/>
  <c r="AR27" i="14" s="1"/>
  <c r="AS1" i="14" a="1"/>
  <c r="AS1" i="14" s="1"/>
  <c r="AR4" i="14" a="1"/>
  <c r="AR4" i="14" s="1"/>
  <c r="AR5" i="14" a="1"/>
  <c r="AR5" i="14" s="1"/>
  <c r="AR53" i="14" a="1"/>
  <c r="AR53" i="14" s="1"/>
  <c r="AR49" i="14" a="1"/>
  <c r="AR49" i="14" s="1"/>
  <c r="AT49" i="14" s="1"/>
  <c r="AR45" i="14" a="1"/>
  <c r="AR45" i="14" s="1"/>
  <c r="AR41" i="14" a="1"/>
  <c r="AR41" i="14" s="1"/>
  <c r="AR37" i="14" a="1"/>
  <c r="AR37" i="14" s="1"/>
  <c r="AR33" i="14" a="1"/>
  <c r="AR33" i="14" s="1"/>
  <c r="AT33" i="14" s="1"/>
  <c r="AR29" i="14" a="1"/>
  <c r="AR29" i="14" s="1"/>
  <c r="AR24" i="14" a="1"/>
  <c r="AR24" i="14" s="1"/>
  <c r="AR20" i="14" a="1"/>
  <c r="AR20" i="14" s="1"/>
  <c r="AR16" i="14" a="1"/>
  <c r="AR16" i="14" s="1"/>
  <c r="AT16" i="14" s="1"/>
  <c r="AR12" i="14" a="1"/>
  <c r="AR12" i="14" s="1"/>
  <c r="AR8" i="14" a="1"/>
  <c r="AR8" i="14" s="1"/>
  <c r="AR7" i="14" a="1"/>
  <c r="AR7" i="14" s="1"/>
  <c r="AR54" i="14" a="1"/>
  <c r="AR54" i="14" s="1"/>
  <c r="AT54" i="14" s="1"/>
  <c r="AR50" i="14" a="1"/>
  <c r="AR50" i="14" s="1"/>
  <c r="AR46" i="14" a="1"/>
  <c r="AR46" i="14" s="1"/>
  <c r="AR42" i="14" a="1"/>
  <c r="AR42" i="14" s="1"/>
  <c r="AR38" i="14" a="1"/>
  <c r="AR38" i="14" s="1"/>
  <c r="AT38" i="14" s="1"/>
  <c r="AR34" i="14" a="1"/>
  <c r="AR34" i="14" s="1"/>
  <c r="AR30" i="14" a="1"/>
  <c r="AR30" i="14" s="1"/>
  <c r="AR25" i="14" a="1"/>
  <c r="AR25" i="14" s="1"/>
  <c r="AR21" i="14" a="1"/>
  <c r="AR21" i="14" s="1"/>
  <c r="AT21" i="14" s="1"/>
  <c r="AR17" i="14" a="1"/>
  <c r="AR17" i="14" s="1"/>
  <c r="AR13" i="14" a="1"/>
  <c r="AR13" i="14" s="1"/>
  <c r="AR9" i="14" a="1"/>
  <c r="AR9" i="14" s="1"/>
  <c r="AR55" i="14" a="1"/>
  <c r="AR55" i="14" s="1"/>
  <c r="AT55" i="14" s="1"/>
  <c r="AR51" i="14" a="1"/>
  <c r="AR51" i="14" s="1"/>
  <c r="AR47" i="14" a="1"/>
  <c r="AR47" i="14" s="1"/>
  <c r="AR43" i="14" a="1"/>
  <c r="AR43" i="14" s="1"/>
  <c r="AR39" i="14" a="1"/>
  <c r="AR39" i="14" s="1"/>
  <c r="AT39" i="14" s="1"/>
  <c r="AR35" i="14" a="1"/>
  <c r="AR35" i="14" s="1"/>
  <c r="AR31" i="14" a="1"/>
  <c r="AR31" i="14" s="1"/>
  <c r="AR26" i="14" a="1"/>
  <c r="AR26" i="14" s="1"/>
  <c r="AR22" i="14" a="1"/>
  <c r="AR22" i="14" s="1"/>
  <c r="AT22" i="14" s="1"/>
  <c r="AR18" i="14" a="1"/>
  <c r="AR18" i="14" s="1"/>
  <c r="AR14" i="14" a="1"/>
  <c r="AR14" i="14" s="1"/>
  <c r="AR10" i="14" a="1"/>
  <c r="AR10" i="14" s="1"/>
  <c r="AT10" i="14" s="1"/>
  <c r="L7" i="14" a="1"/>
  <c r="L7" i="14" s="1"/>
  <c r="L1" i="14" a="1"/>
  <c r="L1" i="14" s="1"/>
  <c r="M1" i="14" s="1" a="1"/>
  <c r="M1" i="14" s="1"/>
  <c r="L2" i="14" a="1"/>
  <c r="L2" i="14" s="1"/>
  <c r="L3" i="14" a="1"/>
  <c r="L3" i="14" s="1"/>
  <c r="L4" i="14" a="1"/>
  <c r="L4" i="14" s="1"/>
  <c r="L5" i="14" a="1"/>
  <c r="L5" i="14" s="1"/>
  <c r="N5" i="14" s="1"/>
  <c r="L6" i="14" a="1"/>
  <c r="L6" i="14" s="1"/>
  <c r="L52" i="14" a="1"/>
  <c r="L52" i="14" s="1"/>
  <c r="L48" i="14" a="1"/>
  <c r="L48" i="14" s="1"/>
  <c r="L44" i="14" a="1"/>
  <c r="L44" i="14" s="1"/>
  <c r="N44" i="14" s="1"/>
  <c r="L40" i="14" a="1"/>
  <c r="L40" i="14" s="1"/>
  <c r="L36" i="14" a="1"/>
  <c r="L36" i="14" s="1"/>
  <c r="L32" i="14" a="1"/>
  <c r="L32" i="14" s="1"/>
  <c r="L28" i="14" a="1"/>
  <c r="L28" i="14" s="1"/>
  <c r="N28" i="14" s="1"/>
  <c r="L24" i="14" a="1"/>
  <c r="L24" i="14" s="1"/>
  <c r="L20" i="14" a="1"/>
  <c r="L20" i="14" s="1"/>
  <c r="L16" i="14" a="1"/>
  <c r="L16" i="14" s="1"/>
  <c r="L12" i="14" a="1"/>
  <c r="L12" i="14" s="1"/>
  <c r="N12" i="14" s="1"/>
  <c r="L8" i="14" a="1"/>
  <c r="L8" i="14" s="1"/>
  <c r="L53" i="14" a="1"/>
  <c r="L53" i="14" s="1"/>
  <c r="L49" i="14" a="1"/>
  <c r="L49" i="14" s="1"/>
  <c r="L45" i="14" a="1"/>
  <c r="L45" i="14" s="1"/>
  <c r="N45" i="14" s="1"/>
  <c r="L41" i="14" a="1"/>
  <c r="L41" i="14" s="1"/>
  <c r="L37" i="14" a="1"/>
  <c r="L37" i="14" s="1"/>
  <c r="L33" i="14" a="1"/>
  <c r="L33" i="14" s="1"/>
  <c r="L29" i="14" a="1"/>
  <c r="L29" i="14" s="1"/>
  <c r="N29" i="14" s="1"/>
  <c r="L25" i="14" a="1"/>
  <c r="L25" i="14" s="1"/>
  <c r="L21" i="14" a="1"/>
  <c r="L21" i="14" s="1"/>
  <c r="L17" i="14" a="1"/>
  <c r="L17" i="14" s="1"/>
  <c r="L13" i="14" a="1"/>
  <c r="L13" i="14" s="1"/>
  <c r="N13" i="14" s="1"/>
  <c r="L9" i="14" a="1"/>
  <c r="L9" i="14" s="1"/>
  <c r="L54" i="14" a="1"/>
  <c r="L54" i="14" s="1"/>
  <c r="L50" i="14" a="1"/>
  <c r="L50" i="14" s="1"/>
  <c r="L46" i="14" a="1"/>
  <c r="L46" i="14" s="1"/>
  <c r="N46" i="14" s="1"/>
  <c r="L42" i="14" a="1"/>
  <c r="L42" i="14" s="1"/>
  <c r="L38" i="14" a="1"/>
  <c r="L38" i="14" s="1"/>
  <c r="L34" i="14" a="1"/>
  <c r="L34" i="14" s="1"/>
  <c r="L30" i="14" a="1"/>
  <c r="L30" i="14" s="1"/>
  <c r="N30" i="14" s="1"/>
  <c r="L26" i="14" a="1"/>
  <c r="L26" i="14" s="1"/>
  <c r="L22" i="14" a="1"/>
  <c r="L22" i="14" s="1"/>
  <c r="L18" i="14" a="1"/>
  <c r="L18" i="14" s="1"/>
  <c r="L14" i="14" a="1"/>
  <c r="L14" i="14" s="1"/>
  <c r="N14" i="14" s="1"/>
  <c r="L10" i="14" a="1"/>
  <c r="L10" i="14" s="1"/>
  <c r="L55" i="14" a="1"/>
  <c r="L55" i="14" s="1"/>
  <c r="L51" i="14" a="1"/>
  <c r="L51" i="14" s="1"/>
  <c r="L47" i="14" a="1"/>
  <c r="L47" i="14" s="1"/>
  <c r="N47" i="14" s="1"/>
  <c r="L43" i="14" a="1"/>
  <c r="L43" i="14" s="1"/>
  <c r="L39" i="14" a="1"/>
  <c r="L39" i="14" s="1"/>
  <c r="L35" i="14" a="1"/>
  <c r="L35" i="14" s="1"/>
  <c r="L31" i="14" a="1"/>
  <c r="L31" i="14" s="1"/>
  <c r="N31" i="14" s="1"/>
  <c r="L27" i="14" a="1"/>
  <c r="L27" i="14" s="1"/>
  <c r="L23" i="14" a="1"/>
  <c r="L23" i="14" s="1"/>
  <c r="L19" i="14" a="1"/>
  <c r="L19" i="14" s="1"/>
  <c r="L15" i="14" a="1"/>
  <c r="L15" i="14" s="1"/>
  <c r="N15" i="14" s="1"/>
  <c r="L11" i="14" a="1"/>
  <c r="L11" i="14" s="1"/>
  <c r="BH53" i="14" a="1"/>
  <c r="BH53" i="14" s="1"/>
  <c r="BH49" i="14" a="1"/>
  <c r="BH49" i="14" s="1"/>
  <c r="BH45" i="14" a="1"/>
  <c r="BH45" i="14" s="1"/>
  <c r="BH41" i="14" a="1"/>
  <c r="BH41" i="14" s="1"/>
  <c r="BH37" i="14" a="1"/>
  <c r="BH37" i="14" s="1"/>
  <c r="BH32" i="14" a="1"/>
  <c r="BH32" i="14" s="1"/>
  <c r="BH28" i="14" a="1"/>
  <c r="BH28" i="14" s="1"/>
  <c r="BH25" i="14" a="1"/>
  <c r="BH25" i="14" s="1"/>
  <c r="BH21" i="14" a="1"/>
  <c r="BH21" i="14" s="1"/>
  <c r="BH17" i="14" a="1"/>
  <c r="BH17" i="14" s="1"/>
  <c r="BH13" i="14" a="1"/>
  <c r="BH13" i="14" s="1"/>
  <c r="BH9" i="14" a="1"/>
  <c r="BH9" i="14" s="1"/>
  <c r="BH3" i="14" a="1"/>
  <c r="BH3" i="14" s="1"/>
  <c r="BH54" i="14" a="1"/>
  <c r="BH54" i="14" s="1"/>
  <c r="BH50" i="14" a="1"/>
  <c r="BH50" i="14" s="1"/>
  <c r="BH46" i="14" a="1"/>
  <c r="BH46" i="14" s="1"/>
  <c r="BH42" i="14" a="1"/>
  <c r="BH42" i="14" s="1"/>
  <c r="BH38" i="14" a="1"/>
  <c r="BH38" i="14" s="1"/>
  <c r="BH33" i="14" a="1"/>
  <c r="BH33" i="14" s="1"/>
  <c r="BH29" i="14" a="1"/>
  <c r="BH29" i="14" s="1"/>
  <c r="BH35" i="14" a="1"/>
  <c r="BH35" i="14" s="1"/>
  <c r="BH22" i="14" a="1"/>
  <c r="BH22" i="14" s="1"/>
  <c r="BH18" i="14" a="1"/>
  <c r="BH18" i="14" s="1"/>
  <c r="BH14" i="14" a="1"/>
  <c r="BH14" i="14" s="1"/>
  <c r="BH10" i="14" a="1"/>
  <c r="BH10" i="14" s="1"/>
  <c r="BH4" i="14" a="1"/>
  <c r="BH4" i="14" s="1"/>
  <c r="BH7" i="14" a="1"/>
  <c r="BH7" i="14" s="1"/>
  <c r="BH1" i="14" a="1"/>
  <c r="BH1" i="14" s="1"/>
  <c r="BH55" i="14" a="1"/>
  <c r="BH55" i="14" s="1"/>
  <c r="BH51" i="14" a="1"/>
  <c r="BH51" i="14" s="1"/>
  <c r="BH47" i="14" a="1"/>
  <c r="BH47" i="14" s="1"/>
  <c r="BH43" i="14" a="1"/>
  <c r="BH43" i="14" s="1"/>
  <c r="BJ43" i="14" s="1"/>
  <c r="BH39" i="14" a="1"/>
  <c r="BH39" i="14" s="1"/>
  <c r="BH34" i="14" a="1"/>
  <c r="BH34" i="14" s="1"/>
  <c r="BH30" i="14" a="1"/>
  <c r="BH30" i="14" s="1"/>
  <c r="BH26" i="14" a="1"/>
  <c r="BH26" i="14" s="1"/>
  <c r="BJ26" i="14" s="1"/>
  <c r="BH23" i="14" a="1"/>
  <c r="BH23" i="14" s="1"/>
  <c r="BH19" i="14" a="1"/>
  <c r="BH19" i="14" s="1"/>
  <c r="BH15" i="14" a="1"/>
  <c r="BH15" i="14" s="1"/>
  <c r="BH11" i="14" a="1"/>
  <c r="BH11" i="14" s="1"/>
  <c r="BJ11" i="14" s="1"/>
  <c r="BH5" i="14" a="1"/>
  <c r="BH5" i="14" s="1"/>
  <c r="BH8" i="14" a="1"/>
  <c r="BH8" i="14" s="1"/>
  <c r="BH52" i="14" a="1"/>
  <c r="BH52" i="14" s="1"/>
  <c r="BH48" i="14" a="1"/>
  <c r="BH48" i="14" s="1"/>
  <c r="BJ48" i="14" s="1"/>
  <c r="BH44" i="14" a="1"/>
  <c r="BH44" i="14" s="1"/>
  <c r="BH40" i="14" a="1"/>
  <c r="BH40" i="14" s="1"/>
  <c r="BH36" i="14" a="1"/>
  <c r="BH36" i="14" s="1"/>
  <c r="BH31" i="14" a="1"/>
  <c r="BH31" i="14" s="1"/>
  <c r="BJ31" i="14" s="1"/>
  <c r="BH27" i="14" a="1"/>
  <c r="BH27" i="14" s="1"/>
  <c r="BH24" i="14" a="1"/>
  <c r="BH24" i="14" s="1"/>
  <c r="BH20" i="14" a="1"/>
  <c r="BH20" i="14" s="1"/>
  <c r="BH16" i="14" a="1"/>
  <c r="BH16" i="14" s="1"/>
  <c r="BJ16" i="14" s="1"/>
  <c r="BH12" i="14" a="1"/>
  <c r="BH12" i="14" s="1"/>
  <c r="BH6" i="14" a="1"/>
  <c r="BH6" i="14" s="1"/>
  <c r="BH2" i="14" a="1"/>
  <c r="BH2" i="14" s="1"/>
  <c r="D54" i="14" a="1"/>
  <c r="D54" i="14" s="1"/>
  <c r="D55" i="14" a="1"/>
  <c r="D55" i="14" s="1"/>
  <c r="D4" i="14" a="1"/>
  <c r="D4" i="14" s="1"/>
  <c r="D20" i="14" a="1"/>
  <c r="D20" i="14" s="1"/>
  <c r="D36" i="14" a="1"/>
  <c r="D36" i="14" s="1"/>
  <c r="D52" i="14" a="1"/>
  <c r="D52" i="14" s="1"/>
  <c r="D9" i="14" a="1"/>
  <c r="D9" i="14" s="1"/>
  <c r="D25" i="14" a="1"/>
  <c r="D25" i="14" s="1"/>
  <c r="D41" i="14" a="1"/>
  <c r="D41" i="14" s="1"/>
  <c r="D2" i="14" a="1"/>
  <c r="D2" i="14" s="1"/>
  <c r="D18" i="14" a="1"/>
  <c r="D18" i="14" s="1"/>
  <c r="D34" i="14" a="1"/>
  <c r="D34" i="14" s="1"/>
  <c r="D50" i="14" a="1"/>
  <c r="D50" i="14" s="1"/>
  <c r="D7" i="14" a="1"/>
  <c r="D7" i="14" s="1"/>
  <c r="D23" i="14" a="1"/>
  <c r="D23" i="14" s="1"/>
  <c r="D39" i="14" a="1"/>
  <c r="D39" i="14" s="1"/>
  <c r="D16" i="14" a="1"/>
  <c r="D16" i="14" s="1"/>
  <c r="D32" i="14" a="1"/>
  <c r="D32" i="14" s="1"/>
  <c r="D48" i="14" a="1"/>
  <c r="D48" i="14" s="1"/>
  <c r="D5" i="14" a="1"/>
  <c r="D5" i="14" s="1"/>
  <c r="D21" i="14" a="1"/>
  <c r="D21" i="14" s="1"/>
  <c r="D37" i="14" a="1"/>
  <c r="D37" i="14" s="1"/>
  <c r="D53" i="14" a="1"/>
  <c r="D53" i="14" s="1"/>
  <c r="D14" i="14" a="1"/>
  <c r="D14" i="14" s="1"/>
  <c r="D30" i="14" a="1"/>
  <c r="D30" i="14" s="1"/>
  <c r="D46" i="14" a="1"/>
  <c r="D46" i="14" s="1"/>
  <c r="D3" i="14" a="1"/>
  <c r="D3" i="14" s="1"/>
  <c r="D19" i="14" a="1"/>
  <c r="D19" i="14" s="1"/>
  <c r="D35" i="14" a="1"/>
  <c r="D35" i="14" s="1"/>
  <c r="D51" i="14" a="1"/>
  <c r="D51" i="14" s="1"/>
  <c r="D12" i="14" a="1"/>
  <c r="D12" i="14" s="1"/>
  <c r="D28" i="14" a="1"/>
  <c r="D28" i="14" s="1"/>
  <c r="D44" i="14" a="1"/>
  <c r="D44" i="14" s="1"/>
  <c r="D1" i="14" a="1"/>
  <c r="D1" i="14" s="1"/>
  <c r="D17" i="14" a="1"/>
  <c r="D17" i="14" s="1"/>
  <c r="D33" i="14" a="1"/>
  <c r="D33" i="14" s="1"/>
  <c r="D49" i="14" a="1"/>
  <c r="D49" i="14" s="1"/>
  <c r="D10" i="14" a="1"/>
  <c r="D10" i="14" s="1"/>
  <c r="F10" i="14" s="1"/>
  <c r="D26" i="14" a="1"/>
  <c r="D26" i="14" s="1"/>
  <c r="D42" i="14" a="1"/>
  <c r="D42" i="14" s="1"/>
  <c r="D15" i="14" a="1"/>
  <c r="D15" i="14" s="1"/>
  <c r="D31" i="14" a="1"/>
  <c r="D31" i="14" s="1"/>
  <c r="F31" i="14" s="1"/>
  <c r="D47" i="14" a="1"/>
  <c r="D47" i="14" s="1"/>
  <c r="D8" i="14" a="1"/>
  <c r="D8" i="14" s="1"/>
  <c r="D24" i="14" a="1"/>
  <c r="D24" i="14" s="1"/>
  <c r="D40" i="14" a="1"/>
  <c r="D40" i="14" s="1"/>
  <c r="F40" i="14" s="1"/>
  <c r="D13" i="14" a="1"/>
  <c r="D13" i="14" s="1"/>
  <c r="D29" i="14" a="1"/>
  <c r="D29" i="14" s="1"/>
  <c r="D45" i="14" a="1"/>
  <c r="D45" i="14" s="1"/>
  <c r="D6" i="14" a="1"/>
  <c r="D6" i="14" s="1"/>
  <c r="F6" i="14" s="1"/>
  <c r="D22" i="14" a="1"/>
  <c r="D22" i="14" s="1"/>
  <c r="D38" i="14" a="1"/>
  <c r="D38" i="14" s="1"/>
  <c r="D11" i="14" a="1"/>
  <c r="D11" i="14" s="1"/>
  <c r="D27" i="14" a="1"/>
  <c r="D27" i="14" s="1"/>
  <c r="F27" i="14" s="1"/>
  <c r="D43" i="14" a="1"/>
  <c r="D43" i="14" s="1"/>
  <c r="DW1" i="13"/>
  <c r="DS220" i="13"/>
  <c r="DS200" i="13"/>
  <c r="DU55" i="14" a="1"/>
  <c r="DU55" i="14" s="1"/>
  <c r="DW55" i="14" s="1"/>
  <c r="DV1" i="14"/>
  <c r="DT172" i="14"/>
  <c r="CQ1" i="14"/>
  <c r="DM2" i="13" a="1"/>
  <c r="DM2" i="13" s="1"/>
  <c r="DO2" i="13" s="1"/>
  <c r="DM6" i="13" a="1"/>
  <c r="DM6" i="13" s="1"/>
  <c r="DO6" i="13" s="1"/>
  <c r="BQ29" i="12" a="1"/>
  <c r="BQ29" i="12" s="1"/>
  <c r="BS29" i="12" s="1"/>
  <c r="BQ37" i="12" a="1"/>
  <c r="BQ37" i="12" s="1"/>
  <c r="BS37" i="12" s="1"/>
  <c r="CW1" i="9" a="1"/>
  <c r="CW1" i="9" s="1"/>
  <c r="CW4" i="9" a="1"/>
  <c r="CW4" i="9" s="1"/>
  <c r="CY4" i="9" s="1"/>
  <c r="CX20" i="9"/>
  <c r="CX33" i="9"/>
  <c r="CX21" i="9"/>
  <c r="CW22" i="9" a="1"/>
  <c r="CW22" i="9" s="1"/>
  <c r="CY22" i="9" s="1"/>
  <c r="BY4" i="9" a="1"/>
  <c r="BY4" i="9" s="1"/>
  <c r="CA4" i="9" s="1"/>
  <c r="BZ27" i="9"/>
  <c r="BY26" i="9" a="1"/>
  <c r="BY26" i="9" s="1"/>
  <c r="CA26" i="9" s="1"/>
  <c r="BY21" i="9" a="1"/>
  <c r="BY21" i="9" s="1"/>
  <c r="CA21" i="9" s="1"/>
  <c r="BY20" i="9" a="1"/>
  <c r="BY20" i="9" s="1"/>
  <c r="CA20" i="9" s="1"/>
  <c r="BY34" i="9" a="1"/>
  <c r="BY34" i="9" s="1"/>
  <c r="CA34" i="9" s="1"/>
  <c r="BY39" i="9" a="1"/>
  <c r="BY39" i="9" s="1"/>
  <c r="CA39" i="9" s="1"/>
  <c r="BY22" i="9" a="1"/>
  <c r="BY22" i="9" s="1"/>
  <c r="CA22" i="9" s="1"/>
  <c r="DM24" i="11" a="1"/>
  <c r="DM24" i="11" s="1"/>
  <c r="DO24" i="11" s="1"/>
  <c r="DM9" i="11" a="1"/>
  <c r="DM9" i="11" s="1"/>
  <c r="DO9" i="11" s="1"/>
  <c r="CG3" i="9" a="1"/>
  <c r="CG3" i="9" s="1"/>
  <c r="CI3" i="9" s="1"/>
  <c r="CG36" i="9" a="1"/>
  <c r="CG36" i="9" s="1"/>
  <c r="CI36" i="9" s="1"/>
  <c r="CG2" i="9" a="1"/>
  <c r="CG2" i="9" s="1"/>
  <c r="CI2" i="9" s="1"/>
  <c r="CG23" i="9" a="1"/>
  <c r="CG23" i="9" s="1"/>
  <c r="CI23" i="9" s="1"/>
  <c r="CG28" i="9" a="1"/>
  <c r="CG28" i="9" s="1"/>
  <c r="CI28" i="9" s="1"/>
  <c r="CG11" i="9" a="1"/>
  <c r="CG11" i="9" s="1"/>
  <c r="CI11" i="9" s="1"/>
  <c r="BI32" i="13" a="1"/>
  <c r="BI32" i="13" s="1"/>
  <c r="BK32" i="13" s="1"/>
  <c r="M38" i="11" a="1"/>
  <c r="M38" i="11" s="1"/>
  <c r="O38" i="11" s="1"/>
  <c r="N35" i="11"/>
  <c r="N30" i="11"/>
  <c r="N25" i="11"/>
  <c r="N16" i="11"/>
  <c r="N7" i="11"/>
  <c r="M34" i="11" a="1"/>
  <c r="M34" i="11" s="1"/>
  <c r="O34" i="11" s="1"/>
  <c r="M52" i="11" a="1"/>
  <c r="M52" i="11" s="1"/>
  <c r="O52" i="11" s="1"/>
  <c r="M12" i="11" a="1"/>
  <c r="M12" i="11" s="1"/>
  <c r="O12" i="11" s="1"/>
  <c r="BQ26" i="10" a="1"/>
  <c r="BQ26" i="10" s="1"/>
  <c r="BS26" i="10" s="1"/>
  <c r="BI2" i="10" a="1"/>
  <c r="BI2" i="10" s="1"/>
  <c r="BK2" i="10" s="1"/>
  <c r="DE1" i="9" a="1"/>
  <c r="DE1" i="9" s="1"/>
  <c r="DF21" i="9"/>
  <c r="F12" i="10"/>
  <c r="F28" i="10"/>
  <c r="F44" i="10"/>
  <c r="F7" i="10"/>
  <c r="F23" i="10"/>
  <c r="U2" i="9" a="1"/>
  <c r="U2" i="9" s="1"/>
  <c r="W2" i="9" s="1"/>
  <c r="U23" i="9" a="1"/>
  <c r="U23" i="9" s="1"/>
  <c r="W23" i="9" s="1"/>
  <c r="CJ41" i="7"/>
  <c r="CJ25" i="7"/>
  <c r="CJ9" i="7"/>
  <c r="CI2" i="7" a="1"/>
  <c r="CI2" i="7" s="1"/>
  <c r="CK2" i="7" s="1"/>
  <c r="CJ43" i="7"/>
  <c r="CJ27" i="7"/>
  <c r="CJ11" i="7"/>
  <c r="CJ52" i="7"/>
  <c r="CJ36" i="7"/>
  <c r="CJ20" i="7"/>
  <c r="CJ4" i="7"/>
  <c r="M2" i="9" a="1"/>
  <c r="M2" i="9" s="1"/>
  <c r="O2" i="9" s="1"/>
  <c r="CW16" i="11" a="1"/>
  <c r="CW16" i="11" s="1"/>
  <c r="CY16" i="11" s="1"/>
  <c r="CW5" i="11" a="1"/>
  <c r="CW5" i="11" s="1"/>
  <c r="CY5" i="11" s="1"/>
  <c r="CX23" i="11"/>
  <c r="CX18" i="11"/>
  <c r="CG16" i="11" a="1"/>
  <c r="CG16" i="11" s="1"/>
  <c r="CI16" i="11" s="1"/>
  <c r="CH27" i="11"/>
  <c r="CH49" i="11"/>
  <c r="CH31" i="11"/>
  <c r="CH35" i="11"/>
  <c r="BQ12" i="11" a="1"/>
  <c r="BQ12" i="11" s="1"/>
  <c r="BS12" i="11" s="1"/>
  <c r="BY1" i="13" a="1"/>
  <c r="BY1" i="13" s="1"/>
  <c r="BZ32" i="13"/>
  <c r="BZ39" i="13"/>
  <c r="BZ46" i="13"/>
  <c r="BZ53" i="13"/>
  <c r="BZ52" i="13"/>
  <c r="BZ59" i="13"/>
  <c r="BZ2" i="13"/>
  <c r="BZ9" i="13"/>
  <c r="BZ8" i="13"/>
  <c r="BZ15" i="13"/>
  <c r="BZ22" i="13"/>
  <c r="BZ29" i="13"/>
  <c r="BZ44" i="13"/>
  <c r="AK35" i="12" a="1"/>
  <c r="AK35" i="12" s="1"/>
  <c r="AM35" i="12" s="1"/>
  <c r="E32" i="11" a="1"/>
  <c r="E32" i="11" s="1"/>
  <c r="E31" i="11" a="1"/>
  <c r="E31" i="11" s="1"/>
  <c r="CW6" i="12" a="1"/>
  <c r="CW6" i="12" s="1"/>
  <c r="CY6" i="12" s="1"/>
  <c r="DF24" i="12"/>
  <c r="DF17" i="12"/>
  <c r="DF19" i="12"/>
  <c r="DF16" i="12"/>
  <c r="BQ26" i="9" a="1"/>
  <c r="BQ26" i="9" s="1"/>
  <c r="BS26" i="9" s="1"/>
  <c r="BQ22" i="9" a="1"/>
  <c r="BQ22" i="9" s="1"/>
  <c r="BS22" i="9" s="1"/>
  <c r="E42" i="13" a="1"/>
  <c r="E42" i="13" s="1"/>
  <c r="G42" i="13" s="1"/>
  <c r="CP44" i="7" a="1"/>
  <c r="CP44" i="7" s="1"/>
  <c r="CR44" i="7" s="1"/>
  <c r="CQ43" i="7"/>
  <c r="CQ27" i="7"/>
  <c r="M28" i="13" a="1"/>
  <c r="M28" i="13" s="1"/>
  <c r="O28" i="13" s="1"/>
  <c r="M23" i="12" a="1"/>
  <c r="M23" i="12" s="1"/>
  <c r="O23" i="12" s="1"/>
  <c r="N39" i="12"/>
  <c r="N14" i="12"/>
  <c r="N20" i="12"/>
  <c r="N34" i="12"/>
  <c r="N9" i="12"/>
  <c r="CG17" i="10" a="1"/>
  <c r="CG17" i="10" s="1"/>
  <c r="CI17" i="10" s="1"/>
  <c r="CG24" i="10" a="1"/>
  <c r="CG24" i="10" s="1"/>
  <c r="CI24" i="10" s="1"/>
  <c r="CG12" i="12" a="1"/>
  <c r="CG12" i="12" s="1"/>
  <c r="CI12" i="12" s="1"/>
  <c r="CG2" i="12" a="1"/>
  <c r="CG2" i="12" s="1"/>
  <c r="CI2" i="12" s="1"/>
  <c r="E17" i="9" a="1"/>
  <c r="E17" i="9" s="1"/>
  <c r="G17" i="9" s="1"/>
  <c r="AK10" i="11" a="1"/>
  <c r="AK10" i="11" s="1"/>
  <c r="AM10" i="11" s="1"/>
  <c r="CW59" i="13" a="1"/>
  <c r="CW59" i="13" s="1"/>
  <c r="CY59" i="13" s="1"/>
  <c r="CW12" i="13" a="1"/>
  <c r="CW12" i="13" s="1"/>
  <c r="CY12" i="13" s="1"/>
  <c r="CX56" i="13"/>
  <c r="CX6" i="13"/>
  <c r="CX13" i="13"/>
  <c r="CX12" i="13"/>
  <c r="CX19" i="13"/>
  <c r="DM41" i="10" a="1"/>
  <c r="DM41" i="10" s="1"/>
  <c r="DO41" i="10" s="1"/>
  <c r="DM14" i="10" a="1"/>
  <c r="DM14" i="10" s="1"/>
  <c r="DO14" i="10" s="1"/>
  <c r="DM40" i="10" a="1"/>
  <c r="DM40" i="10" s="1"/>
  <c r="DO40" i="10" s="1"/>
  <c r="DM3" i="10" a="1"/>
  <c r="DM3" i="10" s="1"/>
  <c r="DO3" i="10" s="1"/>
  <c r="DM23" i="10" a="1"/>
  <c r="DM23" i="10" s="1"/>
  <c r="DO23" i="10" s="1"/>
  <c r="AK11" i="13" a="1"/>
  <c r="AK11" i="13" s="1"/>
  <c r="AM11" i="13" s="1"/>
  <c r="AK21" i="13" a="1"/>
  <c r="AK21" i="13" s="1"/>
  <c r="AM21" i="13" s="1"/>
  <c r="AL69" i="13"/>
  <c r="AL5" i="13"/>
  <c r="AL71" i="13"/>
  <c r="AL7" i="13"/>
  <c r="AL14" i="13"/>
  <c r="AL25" i="13"/>
  <c r="AL24" i="13"/>
  <c r="AL27" i="13"/>
  <c r="U4" i="11" a="1"/>
  <c r="U4" i="11" s="1"/>
  <c r="W4" i="11" s="1"/>
  <c r="U22" i="11" a="1"/>
  <c r="U22" i="11" s="1"/>
  <c r="W22" i="11" s="1"/>
  <c r="U12" i="11" a="1"/>
  <c r="U12" i="11" s="1"/>
  <c r="W12" i="11" s="1"/>
  <c r="U11" i="11" a="1"/>
  <c r="U11" i="11" s="1"/>
  <c r="W11" i="11" s="1"/>
  <c r="V58" i="11"/>
  <c r="V57" i="11"/>
  <c r="V48" i="11"/>
  <c r="V51" i="11"/>
  <c r="V46" i="11"/>
  <c r="V45" i="11"/>
  <c r="V36" i="11"/>
  <c r="V23" i="11"/>
  <c r="V18" i="11"/>
  <c r="V17" i="11"/>
  <c r="V8" i="11"/>
  <c r="V54" i="11"/>
  <c r="V53" i="11"/>
  <c r="U30" i="12" a="1"/>
  <c r="U30" i="12" s="1"/>
  <c r="W30" i="12" s="1"/>
  <c r="U6" i="12" a="1"/>
  <c r="U6" i="12" s="1"/>
  <c r="W6" i="12" s="1"/>
  <c r="U26" i="12" a="1"/>
  <c r="U26" i="12" s="1"/>
  <c r="W26" i="12" s="1"/>
  <c r="U39" i="13" a="1"/>
  <c r="U39" i="13" s="1"/>
  <c r="W39" i="13" s="1"/>
  <c r="U36" i="13" a="1"/>
  <c r="U36" i="13" s="1"/>
  <c r="W36" i="13" s="1"/>
  <c r="U69" i="13" a="1"/>
  <c r="U69" i="13" s="1"/>
  <c r="W69" i="13" s="1"/>
  <c r="M1" i="10" a="1"/>
  <c r="M1" i="10" s="1"/>
  <c r="N55" i="10"/>
  <c r="N54" i="10"/>
  <c r="N53" i="10"/>
  <c r="N44" i="10"/>
  <c r="N11" i="10"/>
  <c r="DE10" i="11" a="1"/>
  <c r="DE10" i="11" s="1"/>
  <c r="DG10" i="11" s="1"/>
  <c r="BY26" i="12" a="1"/>
  <c r="BY26" i="12" s="1"/>
  <c r="CA26" i="12" s="1"/>
  <c r="BZ4" i="12"/>
  <c r="BZ18" i="12"/>
  <c r="BZ24" i="12"/>
  <c r="BY44" i="11" a="1"/>
  <c r="BY44" i="11" s="1"/>
  <c r="CA44" i="11" s="1"/>
  <c r="BY5" i="11" a="1"/>
  <c r="BY5" i="11" s="1"/>
  <c r="CA5" i="11" s="1"/>
  <c r="BZ22" i="11"/>
  <c r="BZ17" i="11"/>
  <c r="BZ8" i="11"/>
  <c r="E37" i="12" a="1"/>
  <c r="E37" i="12" s="1"/>
  <c r="E10" i="12" a="1"/>
  <c r="E10" i="12" s="1"/>
  <c r="BQ35" i="13" a="1"/>
  <c r="BQ35" i="13" s="1"/>
  <c r="BS35" i="13" s="1"/>
  <c r="BQ57" i="13" a="1"/>
  <c r="BQ57" i="13" s="1"/>
  <c r="BS57" i="13" s="1"/>
  <c r="BQ69" i="13" a="1"/>
  <c r="BQ69" i="13" s="1"/>
  <c r="BS69" i="13" s="1"/>
  <c r="BQ14" i="13" a="1"/>
  <c r="BQ14" i="13" s="1"/>
  <c r="BS14" i="13" s="1"/>
  <c r="BQ8" i="13" a="1"/>
  <c r="BQ8" i="13" s="1"/>
  <c r="BS8" i="13" s="1"/>
  <c r="BQ9" i="13" a="1"/>
  <c r="BQ9" i="13" s="1"/>
  <c r="BS9" i="13" s="1"/>
  <c r="BQ70" i="13" a="1"/>
  <c r="BQ70" i="13" s="1"/>
  <c r="BS70" i="13" s="1"/>
  <c r="BQ13" i="13" a="1"/>
  <c r="BQ13" i="13" s="1"/>
  <c r="BS13" i="13" s="1"/>
  <c r="BR5" i="13"/>
  <c r="BR16" i="13"/>
  <c r="BP32" i="14" a="1"/>
  <c r="BP32" i="14" s="1"/>
  <c r="BP46" i="14" a="1"/>
  <c r="BP46" i="14" s="1"/>
  <c r="BP19" i="14" a="1"/>
  <c r="BP19" i="14" s="1"/>
  <c r="BP36" i="14" a="1"/>
  <c r="BP36" i="14" s="1"/>
  <c r="BP50" i="14" a="1"/>
  <c r="BP50" i="14" s="1"/>
  <c r="BP3" i="14" a="1"/>
  <c r="BP3" i="14" s="1"/>
  <c r="BP22" i="14" a="1"/>
  <c r="BP22" i="14" s="1"/>
  <c r="BP39" i="14" a="1"/>
  <c r="BP39" i="14" s="1"/>
  <c r="BP54" i="14" a="1"/>
  <c r="BP54" i="14" s="1"/>
  <c r="BP6" i="14" a="1"/>
  <c r="BP6" i="14" s="1"/>
  <c r="BP34" i="14" a="1"/>
  <c r="BP34" i="14" s="1"/>
  <c r="BP47" i="14" a="1"/>
  <c r="BP47" i="14" s="1"/>
  <c r="CF22" i="14" a="1"/>
  <c r="CF22" i="14" s="1"/>
  <c r="CF34" i="14" a="1"/>
  <c r="CF34" i="14" s="1"/>
  <c r="CF55" i="14" a="1"/>
  <c r="CF55" i="14" s="1"/>
  <c r="CF25" i="14" a="1"/>
  <c r="CF25" i="14" s="1"/>
  <c r="CF42" i="14" a="1"/>
  <c r="CF42" i="14" s="1"/>
  <c r="CF16" i="14" a="1"/>
  <c r="CF16" i="14" s="1"/>
  <c r="CF37" i="14" a="1"/>
  <c r="CF37" i="14" s="1"/>
  <c r="CF45" i="14" a="1"/>
  <c r="CF45" i="14" s="1"/>
  <c r="CF17" i="14" a="1"/>
  <c r="CF17" i="14" s="1"/>
  <c r="CF23" i="14" a="1"/>
  <c r="CF23" i="14" s="1"/>
  <c r="CF40" i="14" a="1"/>
  <c r="CF40" i="14" s="1"/>
  <c r="CF11" i="14" a="1"/>
  <c r="CF11" i="14" s="1"/>
  <c r="CF13" i="14" a="1"/>
  <c r="CF13" i="14" s="1"/>
  <c r="DU47" i="14" a="1"/>
  <c r="DU47" i="14" s="1"/>
  <c r="DW47" i="14" s="1"/>
  <c r="DU39" i="14" a="1"/>
  <c r="DU39" i="14" s="1"/>
  <c r="DW39" i="14" s="1"/>
  <c r="DU6" i="14" a="1"/>
  <c r="DU6" i="14" s="1"/>
  <c r="DW6" i="14" s="1"/>
  <c r="DU24" i="14" a="1"/>
  <c r="DU24" i="14" s="1"/>
  <c r="DW24" i="14" s="1"/>
  <c r="DU19" i="14" a="1"/>
  <c r="DU19" i="14" s="1"/>
  <c r="DW19" i="14" s="1"/>
  <c r="DU16" i="14" a="1"/>
  <c r="DU16" i="14" s="1"/>
  <c r="DW16" i="14" s="1"/>
  <c r="DU17" i="14" a="1"/>
  <c r="DU17" i="14" s="1"/>
  <c r="DW17" i="14" s="1"/>
  <c r="DU22" i="14" a="1"/>
  <c r="DU22" i="14" s="1"/>
  <c r="DW22" i="14" s="1"/>
  <c r="DU45" i="14" a="1"/>
  <c r="DU45" i="14" s="1"/>
  <c r="DW45" i="14" s="1"/>
  <c r="DU28" i="14" a="1"/>
  <c r="DU28" i="14" s="1"/>
  <c r="DW28" i="14" s="1"/>
  <c r="DU42" i="14" a="1"/>
  <c r="DU42" i="14" s="1"/>
  <c r="DW42" i="14" s="1"/>
  <c r="DU10" i="14" a="1"/>
  <c r="DU10" i="14" s="1"/>
  <c r="DW10" i="14" s="1"/>
  <c r="DU20" i="14" a="1"/>
  <c r="DU20" i="14" s="1"/>
  <c r="DW20" i="14" s="1"/>
  <c r="DU54" i="14" a="1"/>
  <c r="DU54" i="14" s="1"/>
  <c r="DW54" i="14" s="1"/>
  <c r="DV17" i="14"/>
  <c r="DV32" i="14"/>
  <c r="DV49" i="14"/>
  <c r="DV12" i="14"/>
  <c r="DV27" i="14"/>
  <c r="DV44" i="14"/>
  <c r="DV6" i="14"/>
  <c r="DV23" i="14"/>
  <c r="DV39" i="14"/>
  <c r="CO39" i="14" a="1"/>
  <c r="CO39" i="14" s="1"/>
  <c r="CQ39" i="14" s="1"/>
  <c r="CO5" i="14" a="1"/>
  <c r="CO5" i="14" s="1"/>
  <c r="CQ5" i="14" s="1"/>
  <c r="CO51" i="14" a="1"/>
  <c r="CO51" i="14" s="1"/>
  <c r="CQ51" i="14" s="1"/>
  <c r="CO12" i="14" a="1"/>
  <c r="CO12" i="14" s="1"/>
  <c r="CQ12" i="14" s="1"/>
  <c r="CO11" i="14" a="1"/>
  <c r="CO11" i="14" s="1"/>
  <c r="CQ11" i="14" s="1"/>
  <c r="CO45" i="14" a="1"/>
  <c r="CO45" i="14" s="1"/>
  <c r="CQ45" i="14" s="1"/>
  <c r="CO13" i="14" a="1"/>
  <c r="CO13" i="14" s="1"/>
  <c r="CQ13" i="14" s="1"/>
  <c r="CO26" i="14" a="1"/>
  <c r="CO26" i="14" s="1"/>
  <c r="CQ26" i="14" s="1"/>
  <c r="CO48" i="14" a="1"/>
  <c r="CO48" i="14" s="1"/>
  <c r="CQ48" i="14" s="1"/>
  <c r="CO6" i="14" a="1"/>
  <c r="CO6" i="14" s="1"/>
  <c r="CQ6" i="14" s="1"/>
  <c r="CO17" i="14" a="1"/>
  <c r="CO17" i="14" s="1"/>
  <c r="CQ17" i="14" s="1"/>
  <c r="CO22" i="14" a="1"/>
  <c r="CO22" i="14" s="1"/>
  <c r="CQ22" i="14" s="1"/>
  <c r="CO53" i="14" a="1"/>
  <c r="CO53" i="14" s="1"/>
  <c r="CQ53" i="14" s="1"/>
  <c r="AZ5" i="14" a="1"/>
  <c r="AZ5" i="14" s="1"/>
  <c r="AZ20" i="14" a="1"/>
  <c r="AZ20" i="14" s="1"/>
  <c r="AZ14" i="14" a="1"/>
  <c r="AZ14" i="14" s="1"/>
  <c r="AZ22" i="14" a="1"/>
  <c r="AZ22" i="14" s="1"/>
  <c r="AZ8" i="14" a="1"/>
  <c r="AZ8" i="14" s="1"/>
  <c r="AZ18" i="14" a="1"/>
  <c r="AZ18" i="14" s="1"/>
  <c r="AZ15" i="14" a="1"/>
  <c r="AZ15" i="14" s="1"/>
  <c r="AZ36" i="14" a="1"/>
  <c r="AZ36" i="14" s="1"/>
  <c r="AZ46" i="14" a="1"/>
  <c r="AZ46" i="14" s="1"/>
  <c r="AZ41" i="14" a="1"/>
  <c r="AZ41" i="14" s="1"/>
  <c r="AZ28" i="14" a="1"/>
  <c r="AZ28" i="14" s="1"/>
  <c r="AZ48" i="14" a="1"/>
  <c r="AZ48" i="14" s="1"/>
  <c r="AZ35" i="14" a="1"/>
  <c r="AZ35" i="14" s="1"/>
  <c r="AZ55" i="14" a="1"/>
  <c r="AZ55" i="14" s="1"/>
  <c r="CM220" i="13"/>
  <c r="DW1" i="12"/>
  <c r="DS220" i="12"/>
  <c r="DS200" i="12"/>
  <c r="DO1" i="13"/>
  <c r="BK1" i="10"/>
  <c r="CQ1" i="11"/>
  <c r="CM220" i="11"/>
  <c r="CM200" i="11"/>
  <c r="AM1" i="11"/>
  <c r="DW1" i="14"/>
  <c r="DM13" i="13" a="1"/>
  <c r="DM13" i="13" s="1"/>
  <c r="DO13" i="13" s="1"/>
  <c r="DM41" i="13" a="1"/>
  <c r="DM41" i="13" s="1"/>
  <c r="DO41" i="13" s="1"/>
  <c r="BQ35" i="12" a="1"/>
  <c r="BQ35" i="12" s="1"/>
  <c r="BS35" i="12" s="1"/>
  <c r="CW20" i="9" a="1"/>
  <c r="CW20" i="9" s="1"/>
  <c r="CY20" i="9" s="1"/>
  <c r="CW43" i="9" a="1"/>
  <c r="CW43" i="9" s="1"/>
  <c r="CY43" i="9" s="1"/>
  <c r="CW38" i="9" a="1"/>
  <c r="CW38" i="9" s="1"/>
  <c r="CY38" i="9" s="1"/>
  <c r="CX31" i="9"/>
  <c r="CX28" i="9"/>
  <c r="CX32" i="9"/>
  <c r="CX29" i="9"/>
  <c r="CX30" i="9"/>
  <c r="CX12" i="9"/>
  <c r="BY35" i="9" a="1"/>
  <c r="BY35" i="9" s="1"/>
  <c r="CA35" i="9" s="1"/>
  <c r="DM36" i="11" a="1"/>
  <c r="DM36" i="11" s="1"/>
  <c r="DO36" i="11" s="1"/>
  <c r="DM25" i="11" a="1"/>
  <c r="DM25" i="11" s="1"/>
  <c r="DO25" i="11" s="1"/>
  <c r="DM18" i="11" a="1"/>
  <c r="DM18" i="11" s="1"/>
  <c r="DO18" i="11" s="1"/>
  <c r="DM10" i="11" a="1"/>
  <c r="DM10" i="11" s="1"/>
  <c r="DO10" i="11" s="1"/>
  <c r="AK34" i="9" a="1"/>
  <c r="AK34" i="9" s="1"/>
  <c r="AM34" i="9" s="1"/>
  <c r="U1" i="10" a="1"/>
  <c r="U1" i="10" s="1"/>
  <c r="M4" i="11" a="1"/>
  <c r="M4" i="11" s="1"/>
  <c r="O4" i="11" s="1"/>
  <c r="BQ46" i="10" a="1"/>
  <c r="BQ46" i="10" s="1"/>
  <c r="BS46" i="10" s="1"/>
  <c r="BI9" i="10" a="1"/>
  <c r="BI9" i="10" s="1"/>
  <c r="BK9" i="10" s="1"/>
  <c r="BI24" i="11" a="1"/>
  <c r="BI24" i="11" s="1"/>
  <c r="BK24" i="11" s="1"/>
  <c r="BI6" i="11" a="1"/>
  <c r="BI6" i="11" s="1"/>
  <c r="BK6" i="11" s="1"/>
  <c r="DE3" i="9" a="1"/>
  <c r="DE3" i="9" s="1"/>
  <c r="DG3" i="9" s="1"/>
  <c r="F8" i="10"/>
  <c r="F24" i="10"/>
  <c r="F40" i="10"/>
  <c r="F3" i="10"/>
  <c r="F19" i="10"/>
  <c r="F35" i="10"/>
  <c r="F51" i="10"/>
  <c r="F14" i="10"/>
  <c r="F30" i="10"/>
  <c r="F46" i="10"/>
  <c r="F9" i="10"/>
  <c r="F25" i="10"/>
  <c r="F41" i="10"/>
  <c r="M21" i="9" a="1"/>
  <c r="M21" i="9" s="1"/>
  <c r="O21" i="9" s="1"/>
  <c r="CW32" i="11" a="1"/>
  <c r="CW32" i="11" s="1"/>
  <c r="CY32" i="11" s="1"/>
  <c r="CX39" i="11"/>
  <c r="CX34" i="11"/>
  <c r="CX29" i="11"/>
  <c r="CX20" i="11"/>
  <c r="CX11" i="11"/>
  <c r="CX6" i="11"/>
  <c r="CX47" i="11"/>
  <c r="CX42" i="11"/>
  <c r="CX37" i="11"/>
  <c r="CX28" i="11"/>
  <c r="CX35" i="11"/>
  <c r="CX30" i="11"/>
  <c r="CG12" i="11" a="1"/>
  <c r="CG12" i="11" s="1"/>
  <c r="CI12" i="11" s="1"/>
  <c r="CG45" i="11" a="1"/>
  <c r="CG45" i="11" s="1"/>
  <c r="CI45" i="11" s="1"/>
  <c r="BQ2" i="11" a="1"/>
  <c r="BQ2" i="11" s="1"/>
  <c r="BS2" i="11" s="1"/>
  <c r="BQ36" i="11" a="1"/>
  <c r="BQ36" i="11" s="1"/>
  <c r="BS36" i="11" s="1"/>
  <c r="BY9" i="13" a="1"/>
  <c r="BY9" i="13" s="1"/>
  <c r="CA9" i="13" s="1"/>
  <c r="BZ48" i="13"/>
  <c r="BZ55" i="13"/>
  <c r="BZ62" i="13"/>
  <c r="BZ5" i="13"/>
  <c r="BZ4" i="13"/>
  <c r="BZ11" i="13"/>
  <c r="BZ18" i="13"/>
  <c r="BZ25" i="13"/>
  <c r="BZ24" i="13"/>
  <c r="BZ31" i="13"/>
  <c r="BZ38" i="13"/>
  <c r="E3" i="11" a="1"/>
  <c r="E3" i="11" s="1"/>
  <c r="E53" i="11" a="1"/>
  <c r="E53" i="11" s="1"/>
  <c r="E10" i="11" a="1"/>
  <c r="E10" i="11" s="1"/>
  <c r="E18" i="11" a="1"/>
  <c r="E18" i="11" s="1"/>
  <c r="CW33" i="12" a="1"/>
  <c r="CW33" i="12" s="1"/>
  <c r="CY33" i="12" s="1"/>
  <c r="DE29" i="12" a="1"/>
  <c r="DE29" i="12" s="1"/>
  <c r="DG29" i="12" s="1"/>
  <c r="BQ47" i="9" a="1"/>
  <c r="BQ47" i="9" s="1"/>
  <c r="BS47" i="9" s="1"/>
  <c r="BR13" i="9"/>
  <c r="E32" i="13" a="1"/>
  <c r="E32" i="13" s="1"/>
  <c r="G32" i="13" s="1"/>
  <c r="E47" i="13" a="1"/>
  <c r="E47" i="13" s="1"/>
  <c r="G47" i="13" s="1"/>
  <c r="CP37" i="7" a="1"/>
  <c r="CP37" i="7" s="1"/>
  <c r="CR37" i="7" s="1"/>
  <c r="CP4" i="7" a="1"/>
  <c r="CP4" i="7" s="1"/>
  <c r="CR4" i="7" s="1"/>
  <c r="CG52" i="10" a="1"/>
  <c r="CG52" i="10" s="1"/>
  <c r="CI52" i="10" s="1"/>
  <c r="CW18" i="13" a="1"/>
  <c r="CW18" i="13" s="1"/>
  <c r="CY18" i="13" s="1"/>
  <c r="CX7" i="13"/>
  <c r="CX14" i="13"/>
  <c r="CX21" i="13"/>
  <c r="AK48" i="13" a="1"/>
  <c r="AK48" i="13" s="1"/>
  <c r="AM48" i="13" s="1"/>
  <c r="U46" i="11" a="1"/>
  <c r="U46" i="11" s="1"/>
  <c r="W46" i="11" s="1"/>
  <c r="U11" i="12" a="1"/>
  <c r="U11" i="12" s="1"/>
  <c r="W11" i="12" s="1"/>
  <c r="V32" i="12"/>
  <c r="V7" i="12"/>
  <c r="V25" i="12"/>
  <c r="V27" i="12"/>
  <c r="V2" i="12"/>
  <c r="V8" i="12"/>
  <c r="V22" i="12"/>
  <c r="V28" i="12"/>
  <c r="U68" i="13" a="1"/>
  <c r="U68" i="13" s="1"/>
  <c r="W68" i="13" s="1"/>
  <c r="U56" i="13" a="1"/>
  <c r="U56" i="13" s="1"/>
  <c r="W56" i="13" s="1"/>
  <c r="BY30" i="12" a="1"/>
  <c r="BY30" i="12" s="1"/>
  <c r="CA30" i="12" s="1"/>
  <c r="BY9" i="11" a="1"/>
  <c r="BY9" i="11" s="1"/>
  <c r="CA9" i="11" s="1"/>
  <c r="E23" i="12" a="1"/>
  <c r="E23" i="12" s="1"/>
  <c r="E9" i="12" a="1"/>
  <c r="E9" i="12" s="1"/>
  <c r="BP31" i="14" a="1"/>
  <c r="BP31" i="14" s="1"/>
  <c r="BP44" i="14" a="1"/>
  <c r="BP44" i="14" s="1"/>
  <c r="BP8" i="14" a="1"/>
  <c r="BP8" i="14" s="1"/>
  <c r="BP30" i="14" a="1"/>
  <c r="BP30" i="14" s="1"/>
  <c r="BP48" i="14" a="1"/>
  <c r="BP48" i="14" s="1"/>
  <c r="BP12" i="14" a="1"/>
  <c r="BP12" i="14" s="1"/>
  <c r="BP18" i="14" a="1"/>
  <c r="BP18" i="14" s="1"/>
  <c r="BP26" i="14" a="1"/>
  <c r="BP26" i="14" s="1"/>
  <c r="BP51" i="14" a="1"/>
  <c r="BP51" i="14" s="1"/>
  <c r="BP10" i="14" a="1"/>
  <c r="BP10" i="14" s="1"/>
  <c r="BP33" i="14" a="1"/>
  <c r="BP33" i="14" s="1"/>
  <c r="BP45" i="14" a="1"/>
  <c r="BP45" i="14" s="1"/>
  <c r="BP9" i="14" a="1"/>
  <c r="BP9" i="14" s="1"/>
  <c r="CM220" i="9"/>
  <c r="CF1" i="14" a="1"/>
  <c r="CF1" i="14" s="1"/>
  <c r="CF30" i="14" a="1"/>
  <c r="CF30" i="14" s="1"/>
  <c r="CF51" i="14" a="1"/>
  <c r="CF51" i="14" s="1"/>
  <c r="CF26" i="14" a="1"/>
  <c r="CF26" i="14" s="1"/>
  <c r="CF33" i="14" a="1"/>
  <c r="CF33" i="14" s="1"/>
  <c r="CF54" i="14" a="1"/>
  <c r="CF54" i="14" s="1"/>
  <c r="CF24" i="14" a="1"/>
  <c r="CF24" i="14" s="1"/>
  <c r="CF41" i="14" a="1"/>
  <c r="CF41" i="14" s="1"/>
  <c r="CF12" i="14" a="1"/>
  <c r="CF12" i="14" s="1"/>
  <c r="CF7" i="14" a="1"/>
  <c r="CF7" i="14" s="1"/>
  <c r="CF31" i="14" a="1"/>
  <c r="CF31" i="14" s="1"/>
  <c r="CF52" i="14" a="1"/>
  <c r="CF52" i="14" s="1"/>
  <c r="CF4" i="14" a="1"/>
  <c r="CF4" i="14" s="1"/>
  <c r="DV8" i="14"/>
  <c r="DV24" i="14"/>
  <c r="DV40" i="14"/>
  <c r="DV2" i="14"/>
  <c r="DV19" i="14"/>
  <c r="DV34" i="14"/>
  <c r="DV51" i="14"/>
  <c r="AZ17" i="14" a="1"/>
  <c r="AZ17" i="14" s="1"/>
  <c r="AZ2" i="14" a="1"/>
  <c r="AZ2" i="14" s="1"/>
  <c r="AZ29" i="14" a="1"/>
  <c r="AZ29" i="14" s="1"/>
  <c r="AZ19" i="14" a="1"/>
  <c r="AZ19" i="14" s="1"/>
  <c r="AZ10" i="14" a="1"/>
  <c r="AZ10" i="14" s="1"/>
  <c r="AZ9" i="14" a="1"/>
  <c r="AZ9" i="14" s="1"/>
  <c r="AZ37" i="14" a="1"/>
  <c r="AZ37" i="14" s="1"/>
  <c r="AZ24" i="14" a="1"/>
  <c r="AZ24" i="14" s="1"/>
  <c r="AZ42" i="14" a="1"/>
  <c r="AZ42" i="14" s="1"/>
  <c r="AZ33" i="14" a="1"/>
  <c r="AZ33" i="14" s="1"/>
  <c r="AZ53" i="14" a="1"/>
  <c r="AZ53" i="14" s="1"/>
  <c r="AZ44" i="14" a="1"/>
  <c r="AZ44" i="14" s="1"/>
  <c r="AZ31" i="14" a="1"/>
  <c r="AZ31" i="14" s="1"/>
  <c r="DS200" i="9"/>
  <c r="DM43" i="13" a="1"/>
  <c r="DM43" i="13" s="1"/>
  <c r="DO43" i="13" s="1"/>
  <c r="DM30" i="13" a="1"/>
  <c r="DM30" i="13" s="1"/>
  <c r="DO30" i="13" s="1"/>
  <c r="DM22" i="13" a="1"/>
  <c r="DM22" i="13" s="1"/>
  <c r="DO22" i="13" s="1"/>
  <c r="DM64" i="13" a="1"/>
  <c r="DM64" i="13" s="1"/>
  <c r="DO64" i="13" s="1"/>
  <c r="DM52" i="13" a="1"/>
  <c r="DM52" i="13" s="1"/>
  <c r="DO52" i="13" s="1"/>
  <c r="DM42" i="13" a="1"/>
  <c r="DM42" i="13" s="1"/>
  <c r="DO42" i="13" s="1"/>
  <c r="DM18" i="13" a="1"/>
  <c r="DM18" i="13" s="1"/>
  <c r="DO18" i="13" s="1"/>
  <c r="DM35" i="13" a="1"/>
  <c r="DM35" i="13" s="1"/>
  <c r="DO35" i="13" s="1"/>
  <c r="BQ13" i="12" a="1"/>
  <c r="BQ13" i="12" s="1"/>
  <c r="BS13" i="12" s="1"/>
  <c r="CW37" i="9" a="1"/>
  <c r="CW37" i="9" s="1"/>
  <c r="CY37" i="9" s="1"/>
  <c r="CW12" i="9" a="1"/>
  <c r="CW12" i="9" s="1"/>
  <c r="CY12" i="9" s="1"/>
  <c r="CW23" i="9" a="1"/>
  <c r="CW23" i="9" s="1"/>
  <c r="CY23" i="9" s="1"/>
  <c r="CX7" i="9"/>
  <c r="BY27" i="9" a="1"/>
  <c r="BY27" i="9" s="1"/>
  <c r="CA27" i="9" s="1"/>
  <c r="BY8" i="9" a="1"/>
  <c r="BY8" i="9" s="1"/>
  <c r="CA8" i="9" s="1"/>
  <c r="BY16" i="9" a="1"/>
  <c r="BY16" i="9" s="1"/>
  <c r="CA16" i="9" s="1"/>
  <c r="BY3" i="9" a="1"/>
  <c r="BY3" i="9" s="1"/>
  <c r="CA3" i="9" s="1"/>
  <c r="BY1" i="9" a="1"/>
  <c r="BY1" i="9" s="1"/>
  <c r="BZ43" i="9"/>
  <c r="BZ42" i="9"/>
  <c r="BZ37" i="9"/>
  <c r="BZ20" i="9"/>
  <c r="BZ41" i="9"/>
  <c r="BZ24" i="9"/>
  <c r="BZ3" i="9"/>
  <c r="BZ29" i="9"/>
  <c r="DM30" i="11" a="1"/>
  <c r="DM30" i="11" s="1"/>
  <c r="DO30" i="11" s="1"/>
  <c r="DM54" i="11" a="1"/>
  <c r="DM54" i="11" s="1"/>
  <c r="DO54" i="11" s="1"/>
  <c r="DM13" i="11" a="1"/>
  <c r="DM13" i="11" s="1"/>
  <c r="DO13" i="11" s="1"/>
  <c r="DN51" i="11"/>
  <c r="DN50" i="11"/>
  <c r="DN7" i="11"/>
  <c r="DN6" i="11"/>
  <c r="DN13" i="11"/>
  <c r="DN43" i="11"/>
  <c r="DN42" i="11"/>
  <c r="DN49" i="11"/>
  <c r="DN48" i="11"/>
  <c r="DN15" i="11"/>
  <c r="DN14" i="11"/>
  <c r="DN21" i="11"/>
  <c r="DN28" i="11"/>
  <c r="CG45" i="9" a="1"/>
  <c r="CG45" i="9" s="1"/>
  <c r="CI45" i="9" s="1"/>
  <c r="CG39" i="9" a="1"/>
  <c r="CG39" i="9" s="1"/>
  <c r="CI39" i="9" s="1"/>
  <c r="CH14" i="9"/>
  <c r="CH33" i="9"/>
  <c r="CH15" i="9"/>
  <c r="CH5" i="9"/>
  <c r="CH35" i="9"/>
  <c r="CH18" i="9"/>
  <c r="CH9" i="9"/>
  <c r="CH39" i="9"/>
  <c r="CH22" i="9"/>
  <c r="BI9" i="13" a="1"/>
  <c r="BI9" i="13" s="1"/>
  <c r="BK9" i="13" s="1"/>
  <c r="BI22" i="13" a="1"/>
  <c r="BI22" i="13" s="1"/>
  <c r="BK22" i="13" s="1"/>
  <c r="BI51" i="13" a="1"/>
  <c r="BI51" i="13" s="1"/>
  <c r="BK51" i="13" s="1"/>
  <c r="BI30" i="13" a="1"/>
  <c r="BI30" i="13" s="1"/>
  <c r="BK30" i="13" s="1"/>
  <c r="BI6" i="13" a="1"/>
  <c r="BI6" i="13" s="1"/>
  <c r="BK6" i="13" s="1"/>
  <c r="BI23" i="13" a="1"/>
  <c r="BI23" i="13" s="1"/>
  <c r="BK23" i="13" s="1"/>
  <c r="BJ7" i="13"/>
  <c r="BJ14" i="13"/>
  <c r="BJ21" i="13"/>
  <c r="BJ20" i="13"/>
  <c r="BJ27" i="13"/>
  <c r="BJ34" i="13"/>
  <c r="BJ41" i="13"/>
  <c r="BJ40" i="13"/>
  <c r="BJ47" i="13"/>
  <c r="BJ54" i="13"/>
  <c r="BJ61" i="13"/>
  <c r="BJ60" i="13"/>
  <c r="BJ67" i="13"/>
  <c r="BJ3" i="13"/>
  <c r="BJ10" i="13"/>
  <c r="BJ17" i="13"/>
  <c r="AK16" i="9" a="1"/>
  <c r="AK16" i="9" s="1"/>
  <c r="AM16" i="9" s="1"/>
  <c r="AK13" i="9" a="1"/>
  <c r="AK13" i="9" s="1"/>
  <c r="AM13" i="9" s="1"/>
  <c r="AK2" i="9" a="1"/>
  <c r="AK2" i="9" s="1"/>
  <c r="AM2" i="9" s="1"/>
  <c r="U23" i="10" a="1"/>
  <c r="U23" i="10" s="1"/>
  <c r="W23" i="10" s="1"/>
  <c r="V45" i="10"/>
  <c r="V32" i="10"/>
  <c r="M40" i="11" a="1"/>
  <c r="M40" i="11" s="1"/>
  <c r="O40" i="11" s="1"/>
  <c r="M6" i="11" a="1"/>
  <c r="M6" i="11" s="1"/>
  <c r="O6" i="11" s="1"/>
  <c r="M58" i="11" a="1"/>
  <c r="M58" i="11" s="1"/>
  <c r="O58" i="11" s="1"/>
  <c r="M54" i="11" a="1"/>
  <c r="M54" i="11" s="1"/>
  <c r="O54" i="11" s="1"/>
  <c r="N51" i="11"/>
  <c r="N46" i="11"/>
  <c r="N41" i="11"/>
  <c r="N32" i="11"/>
  <c r="N23" i="11"/>
  <c r="N18" i="11"/>
  <c r="N13" i="11"/>
  <c r="N4" i="11"/>
  <c r="N54" i="11"/>
  <c r="BQ15" i="10" a="1"/>
  <c r="BQ15" i="10" s="1"/>
  <c r="BS15" i="10" s="1"/>
  <c r="BQ50" i="10" a="1"/>
  <c r="BQ50" i="10" s="1"/>
  <c r="BS50" i="10" s="1"/>
  <c r="BQ48" i="10" a="1"/>
  <c r="BQ48" i="10" s="1"/>
  <c r="BS48" i="10" s="1"/>
  <c r="BQ27" i="10" a="1"/>
  <c r="BQ27" i="10" s="1"/>
  <c r="BS27" i="10" s="1"/>
  <c r="BQ3" i="10" a="1"/>
  <c r="BQ3" i="10" s="1"/>
  <c r="BS3" i="10" s="1"/>
  <c r="BQ39" i="10" a="1"/>
  <c r="BQ39" i="10" s="1"/>
  <c r="BS39" i="10" s="1"/>
  <c r="BI24" i="10" a="1"/>
  <c r="BI24" i="10" s="1"/>
  <c r="BK24" i="10" s="1"/>
  <c r="BI13" i="10" a="1"/>
  <c r="BI13" i="10" s="1"/>
  <c r="BK13" i="10" s="1"/>
  <c r="BI4" i="10" a="1"/>
  <c r="BI4" i="10" s="1"/>
  <c r="BK4" i="10" s="1"/>
  <c r="BJ172" i="10"/>
  <c r="DX172" i="7"/>
  <c r="BI58" i="11" a="1"/>
  <c r="BI58" i="11" s="1"/>
  <c r="BK58" i="11" s="1"/>
  <c r="BI54" i="11" a="1"/>
  <c r="BI54" i="11" s="1"/>
  <c r="BK54" i="11" s="1"/>
  <c r="BI47" i="11" a="1"/>
  <c r="BI47" i="11" s="1"/>
  <c r="BK47" i="11" s="1"/>
  <c r="BI5" i="11" a="1"/>
  <c r="BI5" i="11" s="1"/>
  <c r="BK5" i="11" s="1"/>
  <c r="BJ43" i="11"/>
  <c r="BJ38" i="11"/>
  <c r="BJ33" i="11"/>
  <c r="BJ24" i="11"/>
  <c r="BJ15" i="11"/>
  <c r="BJ10" i="11"/>
  <c r="BJ5" i="11"/>
  <c r="BI1" i="11" a="1"/>
  <c r="BI1" i="11" s="1"/>
  <c r="BJ3" i="11"/>
  <c r="BJ57" i="11"/>
  <c r="BJ48" i="11"/>
  <c r="BJ23" i="11"/>
  <c r="BJ18" i="11"/>
  <c r="BJ13" i="11"/>
  <c r="BJ4" i="11"/>
  <c r="DM3" i="12" a="1"/>
  <c r="DM3" i="12" s="1"/>
  <c r="DO3" i="12" s="1"/>
  <c r="BI1" i="12" a="1"/>
  <c r="BI1" i="12" s="1"/>
  <c r="BI38" i="12" a="1"/>
  <c r="BI38" i="12" s="1"/>
  <c r="BK38" i="12" s="1"/>
  <c r="BJ8" i="12"/>
  <c r="BJ30" i="12"/>
  <c r="BJ28" i="12"/>
  <c r="BJ3" i="12"/>
  <c r="BJ33" i="12"/>
  <c r="BJ23" i="12"/>
  <c r="BJ6" i="12"/>
  <c r="BJ4" i="12"/>
  <c r="BJ26" i="12"/>
  <c r="BJ36" i="12"/>
  <c r="CH44" i="13"/>
  <c r="CH51" i="13"/>
  <c r="CH58" i="13"/>
  <c r="CH9" i="13"/>
  <c r="DE11" i="9" a="1"/>
  <c r="DE11" i="9" s="1"/>
  <c r="DG11" i="9" s="1"/>
  <c r="DE27" i="9" a="1"/>
  <c r="DE27" i="9" s="1"/>
  <c r="DG27" i="9" s="1"/>
  <c r="DF4" i="9"/>
  <c r="DF34" i="9"/>
  <c r="E13" i="10" a="1"/>
  <c r="E13" i="10" s="1"/>
  <c r="G13" i="10" s="1"/>
  <c r="E18" i="10" a="1"/>
  <c r="E18" i="10" s="1"/>
  <c r="G18" i="10" s="1"/>
  <c r="E4" i="10" a="1"/>
  <c r="E4" i="10" s="1"/>
  <c r="G4" i="10" s="1"/>
  <c r="U39" i="9" a="1"/>
  <c r="U39" i="9" s="1"/>
  <c r="W39" i="9" s="1"/>
  <c r="U44" i="9" a="1"/>
  <c r="U44" i="9" s="1"/>
  <c r="W44" i="9" s="1"/>
  <c r="V13" i="9"/>
  <c r="U48" i="9" a="1"/>
  <c r="U48" i="9" s="1"/>
  <c r="W48" i="9" s="1"/>
  <c r="U14" i="9" a="1"/>
  <c r="U14" i="9" s="1"/>
  <c r="W14" i="9" s="1"/>
  <c r="U5" i="9" a="1"/>
  <c r="U5" i="9" s="1"/>
  <c r="W5" i="9" s="1"/>
  <c r="DM11" i="13" a="1"/>
  <c r="DM11" i="13" s="1"/>
  <c r="DO11" i="13" s="1"/>
  <c r="DM25" i="13" a="1"/>
  <c r="DM25" i="13" s="1"/>
  <c r="DO25" i="13" s="1"/>
  <c r="DM33" i="13" a="1"/>
  <c r="DM33" i="13" s="1"/>
  <c r="DO33" i="13" s="1"/>
  <c r="DM66" i="13" a="1"/>
  <c r="DM66" i="13" s="1"/>
  <c r="DO66" i="13" s="1"/>
  <c r="DM40" i="13" a="1"/>
  <c r="DM40" i="13" s="1"/>
  <c r="DO40" i="13" s="1"/>
  <c r="DM10" i="13" a="1"/>
  <c r="DM10" i="13" s="1"/>
  <c r="DO10" i="13" s="1"/>
  <c r="DM29" i="13" a="1"/>
  <c r="DM29" i="13" s="1"/>
  <c r="DO29" i="13" s="1"/>
  <c r="DM3" i="13" a="1"/>
  <c r="DM3" i="13" s="1"/>
  <c r="DO3" i="13" s="1"/>
  <c r="BQ39" i="12" a="1"/>
  <c r="BQ39" i="12" s="1"/>
  <c r="BS39" i="12" s="1"/>
  <c r="BR19" i="12"/>
  <c r="BR37" i="12"/>
  <c r="CW28" i="9" a="1"/>
  <c r="CW28" i="9" s="1"/>
  <c r="CY28" i="9" s="1"/>
  <c r="CW41" i="9" a="1"/>
  <c r="CW41" i="9" s="1"/>
  <c r="CY41" i="9" s="1"/>
  <c r="CW14" i="9" a="1"/>
  <c r="CW14" i="9" s="1"/>
  <c r="CY14" i="9" s="1"/>
  <c r="BY38" i="9" a="1"/>
  <c r="BY38" i="9" s="1"/>
  <c r="CA38" i="9" s="1"/>
  <c r="BY10" i="9" a="1"/>
  <c r="BY10" i="9" s="1"/>
  <c r="CA10" i="9" s="1"/>
  <c r="BY37" i="9" a="1"/>
  <c r="BY37" i="9" s="1"/>
  <c r="CA37" i="9" s="1"/>
  <c r="DM1" i="11" a="1"/>
  <c r="DM1" i="11" s="1"/>
  <c r="DM8" i="11" a="1"/>
  <c r="DM8" i="11" s="1"/>
  <c r="DO8" i="11" s="1"/>
  <c r="DM26" i="11" a="1"/>
  <c r="DM26" i="11" s="1"/>
  <c r="DO26" i="11" s="1"/>
  <c r="DM48" i="11" a="1"/>
  <c r="DM48" i="11" s="1"/>
  <c r="DO48" i="11" s="1"/>
  <c r="DM15" i="11" a="1"/>
  <c r="DM15" i="11" s="1"/>
  <c r="DO15" i="11" s="1"/>
  <c r="DM7" i="11" a="1"/>
  <c r="DM7" i="11" s="1"/>
  <c r="DO7" i="11" s="1"/>
  <c r="DN3" i="11"/>
  <c r="DN2" i="11"/>
  <c r="DN9" i="11"/>
  <c r="DN23" i="11"/>
  <c r="DN22" i="11"/>
  <c r="DN29" i="11"/>
  <c r="DN12" i="11"/>
  <c r="DN24" i="11"/>
  <c r="DN20" i="11"/>
  <c r="DN31" i="11"/>
  <c r="DN30" i="11"/>
  <c r="CG29" i="9" a="1"/>
  <c r="CG29" i="9" s="1"/>
  <c r="CI29" i="9" s="1"/>
  <c r="CG10" i="9" a="1"/>
  <c r="CG10" i="9" s="1"/>
  <c r="CI10" i="9" s="1"/>
  <c r="CG16" i="9" a="1"/>
  <c r="CG16" i="9" s="1"/>
  <c r="CI16" i="9" s="1"/>
  <c r="CG26" i="9" a="1"/>
  <c r="CG26" i="9" s="1"/>
  <c r="CI26" i="9" s="1"/>
  <c r="CH31" i="9"/>
  <c r="CH30" i="9"/>
  <c r="CH32" i="9"/>
  <c r="BI4" i="13" a="1"/>
  <c r="BI4" i="13" s="1"/>
  <c r="BK4" i="13" s="1"/>
  <c r="BI58" i="13" a="1"/>
  <c r="BI58" i="13" s="1"/>
  <c r="BK58" i="13" s="1"/>
  <c r="BI39" i="13" a="1"/>
  <c r="BI39" i="13" s="1"/>
  <c r="BK39" i="13" s="1"/>
  <c r="BI25" i="13" a="1"/>
  <c r="BI25" i="13" s="1"/>
  <c r="BK25" i="13" s="1"/>
  <c r="BI18" i="13" a="1"/>
  <c r="BI18" i="13" s="1"/>
  <c r="BK18" i="13" s="1"/>
  <c r="BI67" i="13" a="1"/>
  <c r="BI67" i="13" s="1"/>
  <c r="BK67" i="13" s="1"/>
  <c r="BJ43" i="13"/>
  <c r="BJ50" i="13"/>
  <c r="BJ57" i="13"/>
  <c r="BJ56" i="13"/>
  <c r="BJ63" i="13"/>
  <c r="BJ70" i="13"/>
  <c r="BJ6" i="13"/>
  <c r="BJ13" i="13"/>
  <c r="BJ12" i="13"/>
  <c r="BJ19" i="13"/>
  <c r="BJ26" i="13"/>
  <c r="BJ33" i="13"/>
  <c r="AK38" i="9" a="1"/>
  <c r="AK38" i="9" s="1"/>
  <c r="AM38" i="9" s="1"/>
  <c r="AK8" i="9" a="1"/>
  <c r="AK8" i="9" s="1"/>
  <c r="AM8" i="9" s="1"/>
  <c r="U48" i="10" a="1"/>
  <c r="U48" i="10" s="1"/>
  <c r="W48" i="10" s="1"/>
  <c r="U4" i="10" a="1"/>
  <c r="U4" i="10" s="1"/>
  <c r="W4" i="10" s="1"/>
  <c r="U12" i="10" a="1"/>
  <c r="U12" i="10" s="1"/>
  <c r="W12" i="10" s="1"/>
  <c r="U2" i="10" a="1"/>
  <c r="U2" i="10" s="1"/>
  <c r="W2" i="10" s="1"/>
  <c r="U51" i="10" a="1"/>
  <c r="U51" i="10" s="1"/>
  <c r="W51" i="10" s="1"/>
  <c r="U31" i="10" a="1"/>
  <c r="U31" i="10" s="1"/>
  <c r="W31" i="10" s="1"/>
  <c r="M32" i="11" a="1"/>
  <c r="M32" i="11" s="1"/>
  <c r="O32" i="11" s="1"/>
  <c r="M19" i="11" a="1"/>
  <c r="M19" i="11" s="1"/>
  <c r="O19" i="11" s="1"/>
  <c r="M48" i="11" a="1"/>
  <c r="M48" i="11" s="1"/>
  <c r="O48" i="11" s="1"/>
  <c r="M3" i="11" a="1"/>
  <c r="M3" i="11" s="1"/>
  <c r="O3" i="11" s="1"/>
  <c r="BQ35" i="10" a="1"/>
  <c r="BQ35" i="10" s="1"/>
  <c r="BS35" i="10" s="1"/>
  <c r="BQ21" i="10" a="1"/>
  <c r="BQ21" i="10" s="1"/>
  <c r="BS21" i="10" s="1"/>
  <c r="BQ1" i="10" a="1"/>
  <c r="BQ1" i="10" s="1"/>
  <c r="BQ34" i="10" a="1"/>
  <c r="BQ34" i="10" s="1"/>
  <c r="BS34" i="10" s="1"/>
  <c r="BQ29" i="10" a="1"/>
  <c r="BQ29" i="10" s="1"/>
  <c r="BS29" i="10" s="1"/>
  <c r="BI17" i="10" a="1"/>
  <c r="BI17" i="10" s="1"/>
  <c r="BK17" i="10" s="1"/>
  <c r="BI40" i="10" a="1"/>
  <c r="BI40" i="10" s="1"/>
  <c r="BK40" i="10" s="1"/>
  <c r="BI33" i="10" a="1"/>
  <c r="BI33" i="10" s="1"/>
  <c r="BK33" i="10" s="1"/>
  <c r="BI48" i="11" a="1"/>
  <c r="BI48" i="11" s="1"/>
  <c r="BK48" i="11" s="1"/>
  <c r="BI3" i="11" a="1"/>
  <c r="BI3" i="11" s="1"/>
  <c r="BK3" i="11" s="1"/>
  <c r="BI55" i="11" a="1"/>
  <c r="BI55" i="11" s="1"/>
  <c r="BK55" i="11" s="1"/>
  <c r="BI46" i="11" a="1"/>
  <c r="BI46" i="11" s="1"/>
  <c r="BK46" i="11" s="1"/>
  <c r="BJ54" i="11"/>
  <c r="BJ49" i="11"/>
  <c r="BJ40" i="11"/>
  <c r="BJ31" i="11"/>
  <c r="BJ26" i="11"/>
  <c r="BJ21" i="11"/>
  <c r="BJ12" i="11"/>
  <c r="BJ19" i="11"/>
  <c r="BJ14" i="11"/>
  <c r="BJ9" i="11"/>
  <c r="BJ39" i="11"/>
  <c r="BJ34" i="11"/>
  <c r="BJ29" i="11"/>
  <c r="BJ20" i="11"/>
  <c r="DM21" i="12" a="1"/>
  <c r="DM21" i="12" s="1"/>
  <c r="DO21" i="12" s="1"/>
  <c r="DM9" i="12" a="1"/>
  <c r="DM9" i="12" s="1"/>
  <c r="DO9" i="12" s="1"/>
  <c r="DM11" i="12" a="1"/>
  <c r="DM11" i="12" s="1"/>
  <c r="DO11" i="12" s="1"/>
  <c r="DM12" i="12" a="1"/>
  <c r="DM12" i="12" s="1"/>
  <c r="DO12" i="12" s="1"/>
  <c r="DM26" i="12" a="1"/>
  <c r="DM26" i="12" s="1"/>
  <c r="DO26" i="12" s="1"/>
  <c r="BI22" i="12" a="1"/>
  <c r="BI22" i="12" s="1"/>
  <c r="BK22" i="12" s="1"/>
  <c r="BI8" i="12" a="1"/>
  <c r="BI8" i="12" s="1"/>
  <c r="BK8" i="12" s="1"/>
  <c r="CH60" i="13"/>
  <c r="CH3" i="13"/>
  <c r="CH10" i="13"/>
  <c r="CH25" i="13"/>
  <c r="CH16" i="13"/>
  <c r="CH23" i="13"/>
  <c r="CH30" i="13"/>
  <c r="CH45" i="13"/>
  <c r="CH36" i="13"/>
  <c r="CH43" i="13"/>
  <c r="CH50" i="13"/>
  <c r="CH56" i="13"/>
  <c r="CH63" i="13"/>
  <c r="CH6" i="13"/>
  <c r="CH21" i="13"/>
  <c r="DE34" i="9" a="1"/>
  <c r="DE34" i="9" s="1"/>
  <c r="DG34" i="9" s="1"/>
  <c r="DF37" i="9"/>
  <c r="DF20" i="9"/>
  <c r="DF3" i="9"/>
  <c r="DF41" i="9"/>
  <c r="DF24" i="9"/>
  <c r="DF7" i="9"/>
  <c r="DF29" i="9"/>
  <c r="DF12" i="9"/>
  <c r="DF42" i="9"/>
  <c r="DF33" i="9"/>
  <c r="DF16" i="9"/>
  <c r="E8" i="10" a="1"/>
  <c r="E8" i="10" s="1"/>
  <c r="G8" i="10" s="1"/>
  <c r="E28" i="10" a="1"/>
  <c r="E28" i="10" s="1"/>
  <c r="G28" i="10" s="1"/>
  <c r="E33" i="10" a="1"/>
  <c r="E33" i="10" s="1"/>
  <c r="G33" i="10" s="1"/>
  <c r="E22" i="10" a="1"/>
  <c r="E22" i="10" s="1"/>
  <c r="G22" i="10" s="1"/>
  <c r="U9" i="9" a="1"/>
  <c r="U9" i="9" s="1"/>
  <c r="W9" i="9" s="1"/>
  <c r="V29" i="9"/>
  <c r="V12" i="9"/>
  <c r="CJ5" i="7"/>
  <c r="CI5" i="7" a="1"/>
  <c r="CI5" i="7" s="1"/>
  <c r="CK5" i="7" s="1"/>
  <c r="DM56" i="13" a="1"/>
  <c r="DM56" i="13" s="1"/>
  <c r="DO56" i="13" s="1"/>
  <c r="DM36" i="13" a="1"/>
  <c r="DM36" i="13" s="1"/>
  <c r="DO36" i="13" s="1"/>
  <c r="DM69" i="13" a="1"/>
  <c r="DM69" i="13" s="1"/>
  <c r="DO69" i="13" s="1"/>
  <c r="DM46" i="13" a="1"/>
  <c r="DM46" i="13" s="1"/>
  <c r="DO46" i="13" s="1"/>
  <c r="DM38" i="13" a="1"/>
  <c r="DM38" i="13" s="1"/>
  <c r="DO38" i="13" s="1"/>
  <c r="DM16" i="13" a="1"/>
  <c r="DM16" i="13" s="1"/>
  <c r="DO16" i="13" s="1"/>
  <c r="BQ38" i="12" a="1"/>
  <c r="BQ38" i="12" s="1"/>
  <c r="BS38" i="12" s="1"/>
  <c r="BQ15" i="12" a="1"/>
  <c r="BQ15" i="12" s="1"/>
  <c r="BS15" i="12" s="1"/>
  <c r="CW32" i="9" a="1"/>
  <c r="CW32" i="9" s="1"/>
  <c r="CY32" i="9" s="1"/>
  <c r="CW36" i="9" a="1"/>
  <c r="CW36" i="9" s="1"/>
  <c r="CY36" i="9" s="1"/>
  <c r="CW39" i="9" a="1"/>
  <c r="CW39" i="9" s="1"/>
  <c r="CY39" i="9" s="1"/>
  <c r="CW21" i="9" a="1"/>
  <c r="CW21" i="9" s="1"/>
  <c r="CY21" i="9" s="1"/>
  <c r="BY46" i="9" a="1"/>
  <c r="BY46" i="9" s="1"/>
  <c r="CA46" i="9" s="1"/>
  <c r="BY45" i="9" a="1"/>
  <c r="BY45" i="9" s="1"/>
  <c r="CA45" i="9" s="1"/>
  <c r="BY28" i="9" a="1"/>
  <c r="BY28" i="9" s="1"/>
  <c r="CA28" i="9" s="1"/>
  <c r="BY29" i="9" a="1"/>
  <c r="BY29" i="9" s="1"/>
  <c r="CA29" i="9" s="1"/>
  <c r="DM4" i="11" a="1"/>
  <c r="DM4" i="11" s="1"/>
  <c r="DO4" i="11" s="1"/>
  <c r="DM16" i="11" a="1"/>
  <c r="DM16" i="11" s="1"/>
  <c r="DO16" i="11" s="1"/>
  <c r="DM35" i="11" a="1"/>
  <c r="DM35" i="11" s="1"/>
  <c r="DO35" i="11" s="1"/>
  <c r="DM14" i="11" a="1"/>
  <c r="DM14" i="11" s="1"/>
  <c r="DO14" i="11" s="1"/>
  <c r="DM6" i="11" a="1"/>
  <c r="DM6" i="11" s="1"/>
  <c r="DO6" i="11" s="1"/>
  <c r="DN19" i="11"/>
  <c r="DN18" i="11"/>
  <c r="DN25" i="11"/>
  <c r="DN39" i="11"/>
  <c r="DN38" i="11"/>
  <c r="DN45" i="11"/>
  <c r="DN44" i="11"/>
  <c r="DN11" i="11"/>
  <c r="DN10" i="11"/>
  <c r="DN17" i="11"/>
  <c r="DN47" i="11"/>
  <c r="DN46" i="11"/>
  <c r="DN52" i="11"/>
  <c r="CG12" i="9" a="1"/>
  <c r="CG12" i="9" s="1"/>
  <c r="CI12" i="9" s="1"/>
  <c r="CG9" i="9" a="1"/>
  <c r="CG9" i="9" s="1"/>
  <c r="CI9" i="9" s="1"/>
  <c r="CG32" i="9" a="1"/>
  <c r="CG32" i="9" s="1"/>
  <c r="CI32" i="9" s="1"/>
  <c r="CG25" i="9" a="1"/>
  <c r="CG25" i="9" s="1"/>
  <c r="CI25" i="9" s="1"/>
  <c r="CG46" i="9" a="1"/>
  <c r="CG46" i="9" s="1"/>
  <c r="CI46" i="9" s="1"/>
  <c r="CH37" i="9"/>
  <c r="CH20" i="9"/>
  <c r="CH3" i="9"/>
  <c r="CH41" i="9"/>
  <c r="CH24" i="9"/>
  <c r="CH7" i="9"/>
  <c r="CH29" i="9"/>
  <c r="CH12" i="9"/>
  <c r="BI43" i="13" a="1"/>
  <c r="BI43" i="13" s="1"/>
  <c r="BK43" i="13" s="1"/>
  <c r="BI5" i="13" a="1"/>
  <c r="BI5" i="13" s="1"/>
  <c r="BK5" i="13" s="1"/>
  <c r="BI59" i="13" a="1"/>
  <c r="BI59" i="13" s="1"/>
  <c r="BK59" i="13" s="1"/>
  <c r="BI10" i="13" a="1"/>
  <c r="BI10" i="13" s="1"/>
  <c r="BK10" i="13" s="1"/>
  <c r="BI29" i="13" a="1"/>
  <c r="BI29" i="13" s="1"/>
  <c r="BK29" i="13" s="1"/>
  <c r="BJ9" i="13"/>
  <c r="BJ8" i="13"/>
  <c r="BJ15" i="13"/>
  <c r="BJ22" i="13"/>
  <c r="BJ29" i="13"/>
  <c r="BJ28" i="13"/>
  <c r="BJ35" i="13"/>
  <c r="BJ42" i="13"/>
  <c r="BJ49" i="13"/>
  <c r="AK33" i="9" a="1"/>
  <c r="AK33" i="9" s="1"/>
  <c r="AM33" i="9" s="1"/>
  <c r="U3" i="10" a="1"/>
  <c r="U3" i="10" s="1"/>
  <c r="W3" i="10" s="1"/>
  <c r="U9" i="10" a="1"/>
  <c r="U9" i="10" s="1"/>
  <c r="W9" i="10" s="1"/>
  <c r="U13" i="10" a="1"/>
  <c r="U13" i="10" s="1"/>
  <c r="W13" i="10" s="1"/>
  <c r="U10" i="10" a="1"/>
  <c r="U10" i="10" s="1"/>
  <c r="W10" i="10" s="1"/>
  <c r="V13" i="10"/>
  <c r="V55" i="10"/>
  <c r="V46" i="10"/>
  <c r="V49" i="10"/>
  <c r="V36" i="10"/>
  <c r="V27" i="10"/>
  <c r="V18" i="10"/>
  <c r="V21" i="10"/>
  <c r="M36" i="11" a="1"/>
  <c r="M36" i="11" s="1"/>
  <c r="O36" i="11" s="1"/>
  <c r="M50" i="11" a="1"/>
  <c r="M50" i="11" s="1"/>
  <c r="O50" i="11" s="1"/>
  <c r="BQ10" i="10" a="1"/>
  <c r="BQ10" i="10" s="1"/>
  <c r="BS10" i="10" s="1"/>
  <c r="BQ4" i="10" a="1"/>
  <c r="BQ4" i="10" s="1"/>
  <c r="BS4" i="10" s="1"/>
  <c r="BI46" i="10" a="1"/>
  <c r="BI46" i="10" s="1"/>
  <c r="BK46" i="10" s="1"/>
  <c r="BI35" i="10" a="1"/>
  <c r="BI35" i="10" s="1"/>
  <c r="BK35" i="10" s="1"/>
  <c r="BI37" i="10" a="1"/>
  <c r="BI37" i="10" s="1"/>
  <c r="BK37" i="10" s="1"/>
  <c r="BI32" i="10" a="1"/>
  <c r="BI32" i="10" s="1"/>
  <c r="BK32" i="10" s="1"/>
  <c r="BI52" i="11" a="1"/>
  <c r="BI52" i="11" s="1"/>
  <c r="BK52" i="11" s="1"/>
  <c r="BI34" i="11" a="1"/>
  <c r="BI34" i="11" s="1"/>
  <c r="BK34" i="11" s="1"/>
  <c r="BI18" i="11" a="1"/>
  <c r="BI18" i="11" s="1"/>
  <c r="BK18" i="11" s="1"/>
  <c r="BJ56" i="11"/>
  <c r="BJ47" i="11"/>
  <c r="BJ42" i="11"/>
  <c r="BJ37" i="11"/>
  <c r="BJ28" i="11"/>
  <c r="BJ35" i="11"/>
  <c r="BJ30" i="11"/>
  <c r="BJ25" i="11"/>
  <c r="BJ16" i="11"/>
  <c r="BJ50" i="11"/>
  <c r="BJ45" i="11"/>
  <c r="BJ36" i="11"/>
  <c r="BJ55" i="11"/>
  <c r="DM10" i="12" a="1"/>
  <c r="DM10" i="12" s="1"/>
  <c r="DO10" i="12" s="1"/>
  <c r="DM7" i="12" a="1"/>
  <c r="DM7" i="12" s="1"/>
  <c r="DO7" i="12" s="1"/>
  <c r="DM22" i="12" a="1"/>
  <c r="DM22" i="12" s="1"/>
  <c r="DO22" i="12" s="1"/>
  <c r="BI24" i="12" a="1"/>
  <c r="BI24" i="12" s="1"/>
  <c r="BK24" i="12" s="1"/>
  <c r="BI33" i="12" a="1"/>
  <c r="BI33" i="12" s="1"/>
  <c r="BK33" i="12" s="1"/>
  <c r="BI9" i="12" a="1"/>
  <c r="BI9" i="12" s="1"/>
  <c r="BK9" i="12" s="1"/>
  <c r="CG2" i="13" a="1"/>
  <c r="CG2" i="13" s="1"/>
  <c r="CI2" i="13" s="1"/>
  <c r="DE36" i="9" a="1"/>
  <c r="DE36" i="9" s="1"/>
  <c r="DG36" i="9" s="1"/>
  <c r="DE20" i="9" a="1"/>
  <c r="DE20" i="9" s="1"/>
  <c r="DG20" i="9" s="1"/>
  <c r="DE17" i="9" a="1"/>
  <c r="DE17" i="9" s="1"/>
  <c r="DG17" i="9" s="1"/>
  <c r="E19" i="10" a="1"/>
  <c r="E19" i="10" s="1"/>
  <c r="G19" i="10" s="1"/>
  <c r="E39" i="10" a="1"/>
  <c r="E39" i="10" s="1"/>
  <c r="G39" i="10" s="1"/>
  <c r="U11" i="9" a="1"/>
  <c r="U11" i="9" s="1"/>
  <c r="W11" i="9" s="1"/>
  <c r="U28" i="9" a="1"/>
  <c r="U28" i="9" s="1"/>
  <c r="W28" i="9" s="1"/>
  <c r="U18" i="9" a="1"/>
  <c r="U18" i="9" s="1"/>
  <c r="W18" i="9" s="1"/>
  <c r="CP172" i="9"/>
  <c r="BI32" i="12" a="1"/>
  <c r="BI32" i="12" s="1"/>
  <c r="BK32" i="12" s="1"/>
  <c r="BI37" i="12" a="1"/>
  <c r="BI37" i="12" s="1"/>
  <c r="BK37" i="12" s="1"/>
  <c r="U19" i="9" a="1"/>
  <c r="U19" i="9" s="1"/>
  <c r="W19" i="9" s="1"/>
  <c r="U40" i="9" a="1"/>
  <c r="U40" i="9" s="1"/>
  <c r="W40" i="9" s="1"/>
  <c r="CW41" i="11" a="1"/>
  <c r="CW41" i="11" s="1"/>
  <c r="CY41" i="11" s="1"/>
  <c r="CG4" i="12" a="1"/>
  <c r="CG4" i="12" s="1"/>
  <c r="CI4" i="12" s="1"/>
  <c r="CG17" i="12" a="1"/>
  <c r="CG17" i="12" s="1"/>
  <c r="CI17" i="12" s="1"/>
  <c r="E24" i="9" a="1"/>
  <c r="E24" i="9" s="1"/>
  <c r="G24" i="9" s="1"/>
  <c r="CB32" i="7" a="1"/>
  <c r="CB32" i="7" s="1"/>
  <c r="CD32" i="7" s="1"/>
  <c r="E38" i="12" a="1"/>
  <c r="E38" i="12" s="1"/>
  <c r="E15" i="12" a="1"/>
  <c r="E15" i="12" s="1"/>
  <c r="CI8" i="7" a="1"/>
  <c r="CI8" i="7" s="1"/>
  <c r="CK8" i="7" s="1"/>
  <c r="M26" i="9" a="1"/>
  <c r="M26" i="9" s="1"/>
  <c r="O26" i="9" s="1"/>
  <c r="M47" i="9" a="1"/>
  <c r="M47" i="9" s="1"/>
  <c r="O47" i="9" s="1"/>
  <c r="M40" i="9" a="1"/>
  <c r="M40" i="9" s="1"/>
  <c r="O40" i="9" s="1"/>
  <c r="CW50" i="11" a="1"/>
  <c r="CW50" i="11" s="1"/>
  <c r="CY50" i="11" s="1"/>
  <c r="CW52" i="11" a="1"/>
  <c r="CW52" i="11" s="1"/>
  <c r="CY52" i="11" s="1"/>
  <c r="CW38" i="11" a="1"/>
  <c r="CW38" i="11" s="1"/>
  <c r="CY38" i="11" s="1"/>
  <c r="CG22" i="11" a="1"/>
  <c r="CG22" i="11" s="1"/>
  <c r="CI22" i="11" s="1"/>
  <c r="CG4" i="11" a="1"/>
  <c r="CG4" i="11" s="1"/>
  <c r="CI4" i="11" s="1"/>
  <c r="CG3" i="11" a="1"/>
  <c r="CG3" i="11" s="1"/>
  <c r="CI3" i="11" s="1"/>
  <c r="CG39" i="11" a="1"/>
  <c r="CG39" i="11" s="1"/>
  <c r="CI39" i="11" s="1"/>
  <c r="BQ22" i="11" a="1"/>
  <c r="BQ22" i="11" s="1"/>
  <c r="BS22" i="11" s="1"/>
  <c r="BQ6" i="11" a="1"/>
  <c r="BQ6" i="11" s="1"/>
  <c r="BS6" i="11" s="1"/>
  <c r="BQ4" i="11" a="1"/>
  <c r="BQ4" i="11" s="1"/>
  <c r="BS4" i="11" s="1"/>
  <c r="BQ20" i="11" a="1"/>
  <c r="BQ20" i="11" s="1"/>
  <c r="BS20" i="11" s="1"/>
  <c r="DE40" i="10" a="1"/>
  <c r="DE40" i="10" s="1"/>
  <c r="DG40" i="10" s="1"/>
  <c r="DE15" i="10" a="1"/>
  <c r="DE15" i="10" s="1"/>
  <c r="DG15" i="10" s="1"/>
  <c r="DE11" i="10" a="1"/>
  <c r="DE11" i="10" s="1"/>
  <c r="DG11" i="10" s="1"/>
  <c r="DF39" i="10"/>
  <c r="DF2" i="10"/>
  <c r="DF9" i="10"/>
  <c r="DF15" i="10"/>
  <c r="DF22" i="10"/>
  <c r="DF29" i="10"/>
  <c r="DF32" i="10"/>
  <c r="DF3" i="10"/>
  <c r="DF35" i="10"/>
  <c r="DF27" i="10"/>
  <c r="DF14" i="10"/>
  <c r="DF21" i="10"/>
  <c r="BY55" i="13" a="1"/>
  <c r="BY55" i="13" s="1"/>
  <c r="CA55" i="13" s="1"/>
  <c r="BY47" i="13" a="1"/>
  <c r="BY47" i="13" s="1"/>
  <c r="CA47" i="13" s="1"/>
  <c r="BY64" i="13" a="1"/>
  <c r="BY64" i="13" s="1"/>
  <c r="CA64" i="13" s="1"/>
  <c r="BY45" i="13" a="1"/>
  <c r="BY45" i="13" s="1"/>
  <c r="CA45" i="13" s="1"/>
  <c r="BY62" i="13" a="1"/>
  <c r="BY62" i="13" s="1"/>
  <c r="CA62" i="13" s="1"/>
  <c r="AK26" i="12" a="1"/>
  <c r="AK26" i="12" s="1"/>
  <c r="AM26" i="12" s="1"/>
  <c r="AK23" i="12" a="1"/>
  <c r="AK23" i="12" s="1"/>
  <c r="AM23" i="12" s="1"/>
  <c r="E39" i="11" a="1"/>
  <c r="E39" i="11" s="1"/>
  <c r="G39" i="11" s="1"/>
  <c r="E52" i="11" a="1"/>
  <c r="E52" i="11" s="1"/>
  <c r="E24" i="11" a="1"/>
  <c r="E24" i="11" s="1"/>
  <c r="CW5" i="12" a="1"/>
  <c r="CW5" i="12" s="1"/>
  <c r="CY5" i="12" s="1"/>
  <c r="CW1" i="12" a="1"/>
  <c r="CW1" i="12" s="1"/>
  <c r="CW28" i="12" a="1"/>
  <c r="CW28" i="12" s="1"/>
  <c r="CY28" i="12" s="1"/>
  <c r="DE24" i="12" a="1"/>
  <c r="DE24" i="12" s="1"/>
  <c r="DG24" i="12" s="1"/>
  <c r="BQ9" i="9" a="1"/>
  <c r="BQ9" i="9" s="1"/>
  <c r="BS9" i="9" s="1"/>
  <c r="BQ38" i="9" a="1"/>
  <c r="BQ38" i="9" s="1"/>
  <c r="BS38" i="9" s="1"/>
  <c r="BQ21" i="9" a="1"/>
  <c r="BQ21" i="9" s="1"/>
  <c r="BS21" i="9" s="1"/>
  <c r="E62" i="13" a="1"/>
  <c r="E62" i="13" s="1"/>
  <c r="G62" i="13" s="1"/>
  <c r="E66" i="13" a="1"/>
  <c r="E66" i="13" s="1"/>
  <c r="G66" i="13" s="1"/>
  <c r="E17" i="13" a="1"/>
  <c r="E17" i="13" s="1"/>
  <c r="G17" i="13" s="1"/>
  <c r="E37" i="13" a="1"/>
  <c r="E37" i="13" s="1"/>
  <c r="G37" i="13" s="1"/>
  <c r="E20" i="13" a="1"/>
  <c r="E20" i="13" s="1"/>
  <c r="G20" i="13" s="1"/>
  <c r="E16" i="13" a="1"/>
  <c r="E16" i="13" s="1"/>
  <c r="G16" i="13" s="1"/>
  <c r="E8" i="13" a="1"/>
  <c r="E8" i="13" s="1"/>
  <c r="G8" i="13" s="1"/>
  <c r="E19" i="13" a="1"/>
  <c r="E19" i="13" s="1"/>
  <c r="G19" i="13" s="1"/>
  <c r="E35" i="13" a="1"/>
  <c r="E35" i="13" s="1"/>
  <c r="G35" i="13" s="1"/>
  <c r="E51" i="13" a="1"/>
  <c r="E51" i="13" s="1"/>
  <c r="G51" i="13" s="1"/>
  <c r="E10" i="13" a="1"/>
  <c r="E10" i="13" s="1"/>
  <c r="G10" i="13" s="1"/>
  <c r="CP34" i="7" a="1"/>
  <c r="CP34" i="7" s="1"/>
  <c r="CR34" i="7" s="1"/>
  <c r="CP40" i="7" a="1"/>
  <c r="CP40" i="7" s="1"/>
  <c r="CR40" i="7" s="1"/>
  <c r="CP30" i="7" a="1"/>
  <c r="CP30" i="7" s="1"/>
  <c r="CR30" i="7" s="1"/>
  <c r="M5" i="13" a="1"/>
  <c r="M5" i="13" s="1"/>
  <c r="O5" i="13" s="1"/>
  <c r="M39" i="13" a="1"/>
  <c r="M39" i="13" s="1"/>
  <c r="O39" i="13" s="1"/>
  <c r="M71" i="13" a="1"/>
  <c r="M71" i="13" s="1"/>
  <c r="O71" i="13" s="1"/>
  <c r="M22" i="12" a="1"/>
  <c r="M22" i="12" s="1"/>
  <c r="O22" i="12" s="1"/>
  <c r="M16" i="12" a="1"/>
  <c r="M16" i="12" s="1"/>
  <c r="O16" i="12" s="1"/>
  <c r="CG39" i="10" a="1"/>
  <c r="CG39" i="10" s="1"/>
  <c r="CI39" i="10" s="1"/>
  <c r="CG5" i="10" a="1"/>
  <c r="CG5" i="10" s="1"/>
  <c r="CI5" i="10" s="1"/>
  <c r="CG51" i="10" a="1"/>
  <c r="CG51" i="10" s="1"/>
  <c r="CI51" i="10" s="1"/>
  <c r="CH172" i="10"/>
  <c r="CG20" i="12" a="1"/>
  <c r="CG20" i="12" s="1"/>
  <c r="CI20" i="12" s="1"/>
  <c r="CG6" i="12" a="1"/>
  <c r="CG6" i="12" s="1"/>
  <c r="CI6" i="12" s="1"/>
  <c r="CH28" i="12"/>
  <c r="CH3" i="12"/>
  <c r="CH21" i="12"/>
  <c r="CH14" i="12"/>
  <c r="CH20" i="12"/>
  <c r="CH34" i="12"/>
  <c r="CH13" i="12"/>
  <c r="CH15" i="12"/>
  <c r="CH33" i="12"/>
  <c r="E37" i="9" a="1"/>
  <c r="E37" i="9" s="1"/>
  <c r="G37" i="9" s="1"/>
  <c r="E32" i="9" a="1"/>
  <c r="E32" i="9" s="1"/>
  <c r="G32" i="9" s="1"/>
  <c r="E7" i="9" a="1"/>
  <c r="E7" i="9" s="1"/>
  <c r="G7" i="9" s="1"/>
  <c r="E10" i="9" a="1"/>
  <c r="E10" i="9" s="1"/>
  <c r="G10" i="9" s="1"/>
  <c r="E30" i="9" a="1"/>
  <c r="E30" i="9" s="1"/>
  <c r="G30" i="9" s="1"/>
  <c r="F30" i="9"/>
  <c r="F42" i="9"/>
  <c r="F16" i="9"/>
  <c r="F32" i="9"/>
  <c r="F48" i="9"/>
  <c r="F15" i="9"/>
  <c r="F31" i="9"/>
  <c r="AK28" i="11" a="1"/>
  <c r="AK28" i="11" s="1"/>
  <c r="AM28" i="11" s="1"/>
  <c r="AK20" i="11" a="1"/>
  <c r="AK20" i="11" s="1"/>
  <c r="AM20" i="11" s="1"/>
  <c r="AK48" i="11" a="1"/>
  <c r="AK48" i="11" s="1"/>
  <c r="AM48" i="11" s="1"/>
  <c r="AK27" i="11" a="1"/>
  <c r="AK27" i="11" s="1"/>
  <c r="AM27" i="11" s="1"/>
  <c r="AK8" i="11" a="1"/>
  <c r="AK8" i="11" s="1"/>
  <c r="AM8" i="11" s="1"/>
  <c r="AK14" i="11" a="1"/>
  <c r="AK14" i="11" s="1"/>
  <c r="AM14" i="11" s="1"/>
  <c r="CW47" i="13" a="1"/>
  <c r="CW47" i="13" s="1"/>
  <c r="CY47" i="13" s="1"/>
  <c r="CW5" i="13" a="1"/>
  <c r="CW5" i="13" s="1"/>
  <c r="CY5" i="13" s="1"/>
  <c r="CW38" i="13" a="1"/>
  <c r="CW38" i="13" s="1"/>
  <c r="CY38" i="13" s="1"/>
  <c r="CW19" i="13" a="1"/>
  <c r="CW19" i="13" s="1"/>
  <c r="CY19" i="13" s="1"/>
  <c r="CW4" i="13" a="1"/>
  <c r="CW4" i="13" s="1"/>
  <c r="CY4" i="13" s="1"/>
  <c r="CW13" i="13" a="1"/>
  <c r="CW13" i="13" s="1"/>
  <c r="CY13" i="13" s="1"/>
  <c r="CW28" i="13" a="1"/>
  <c r="CW28" i="13" s="1"/>
  <c r="CY28" i="13" s="1"/>
  <c r="DM49" i="10" a="1"/>
  <c r="DM49" i="10" s="1"/>
  <c r="DO49" i="10" s="1"/>
  <c r="DM51" i="10" a="1"/>
  <c r="DM51" i="10" s="1"/>
  <c r="DO51" i="10" s="1"/>
  <c r="DM44" i="10" a="1"/>
  <c r="DM44" i="10" s="1"/>
  <c r="DO44" i="10" s="1"/>
  <c r="DM38" i="10" a="1"/>
  <c r="DM38" i="10" s="1"/>
  <c r="DO38" i="10" s="1"/>
  <c r="DM15" i="10" a="1"/>
  <c r="DM15" i="10" s="1"/>
  <c r="DO15" i="10" s="1"/>
  <c r="AK65" i="13" a="1"/>
  <c r="AK65" i="13" s="1"/>
  <c r="AM65" i="13" s="1"/>
  <c r="AK62" i="13" a="1"/>
  <c r="AK62" i="13" s="1"/>
  <c r="AM62" i="13" s="1"/>
  <c r="AK35" i="13" a="1"/>
  <c r="AK35" i="13" s="1"/>
  <c r="AM35" i="13" s="1"/>
  <c r="U45" i="11" a="1"/>
  <c r="U45" i="11" s="1"/>
  <c r="W45" i="11" s="1"/>
  <c r="U41" i="11" a="1"/>
  <c r="U41" i="11" s="1"/>
  <c r="W41" i="11" s="1"/>
  <c r="U31" i="11" a="1"/>
  <c r="U31" i="11" s="1"/>
  <c r="W31" i="11" s="1"/>
  <c r="U30" i="11" a="1"/>
  <c r="U30" i="11" s="1"/>
  <c r="W30" i="11" s="1"/>
  <c r="U55" i="11" a="1"/>
  <c r="U55" i="11" s="1"/>
  <c r="W55" i="11" s="1"/>
  <c r="U44" i="13" a="1"/>
  <c r="U44" i="13" s="1"/>
  <c r="W44" i="13" s="1"/>
  <c r="M28" i="10" a="1"/>
  <c r="M28" i="10" s="1"/>
  <c r="O28" i="10" s="1"/>
  <c r="M19" i="10" a="1"/>
  <c r="M19" i="10" s="1"/>
  <c r="O19" i="10" s="1"/>
  <c r="M7" i="10" a="1"/>
  <c r="M7" i="10" s="1"/>
  <c r="O7" i="10" s="1"/>
  <c r="M26" i="10" a="1"/>
  <c r="M26" i="10" s="1"/>
  <c r="O26" i="10" s="1"/>
  <c r="DF45" i="11"/>
  <c r="DF44" i="11"/>
  <c r="BY7" i="12" a="1"/>
  <c r="BY7" i="12" s="1"/>
  <c r="CA7" i="12" s="1"/>
  <c r="CB33" i="7" a="1"/>
  <c r="CB33" i="7" s="1"/>
  <c r="CD33" i="7" s="1"/>
  <c r="BY51" i="11" a="1"/>
  <c r="BY51" i="11" s="1"/>
  <c r="CA51" i="11" s="1"/>
  <c r="BY26" i="11" a="1"/>
  <c r="BY26" i="11" s="1"/>
  <c r="CA26" i="11" s="1"/>
  <c r="BY11" i="11" a="1"/>
  <c r="BY11" i="11" s="1"/>
  <c r="CA11" i="11" s="1"/>
  <c r="BY28" i="11" a="1"/>
  <c r="BY28" i="11" s="1"/>
  <c r="CA28" i="11" s="1"/>
  <c r="E19" i="12" a="1"/>
  <c r="E19" i="12" s="1"/>
  <c r="E33" i="12" a="1"/>
  <c r="E33" i="12" s="1"/>
  <c r="G33" i="12" s="1"/>
  <c r="BQ59" i="13" a="1"/>
  <c r="BQ59" i="13" s="1"/>
  <c r="BS59" i="13" s="1"/>
  <c r="V42" i="9"/>
  <c r="V17" i="9"/>
  <c r="V47" i="9"/>
  <c r="V30" i="9"/>
  <c r="V21" i="9"/>
  <c r="V4" i="9"/>
  <c r="V34" i="9"/>
  <c r="V25" i="9"/>
  <c r="V8" i="9"/>
  <c r="V38" i="9"/>
  <c r="CJ33" i="7"/>
  <c r="CJ17" i="7"/>
  <c r="CJ50" i="7"/>
  <c r="CJ44" i="7"/>
  <c r="CJ28" i="7"/>
  <c r="CJ12" i="7"/>
  <c r="M16" i="9" a="1"/>
  <c r="M16" i="9" s="1"/>
  <c r="O16" i="9" s="1"/>
  <c r="M5" i="9" a="1"/>
  <c r="M5" i="9" s="1"/>
  <c r="O5" i="9" s="1"/>
  <c r="M12" i="9" a="1"/>
  <c r="M12" i="9" s="1"/>
  <c r="O12" i="9" s="1"/>
  <c r="CW22" i="11" a="1"/>
  <c r="CW22" i="11" s="1"/>
  <c r="CY22" i="11" s="1"/>
  <c r="CW24" i="11" a="1"/>
  <c r="CW24" i="11" s="1"/>
  <c r="CY24" i="11" s="1"/>
  <c r="CW6" i="11" a="1"/>
  <c r="CW6" i="11" s="1"/>
  <c r="CY6" i="11" s="1"/>
  <c r="CW7" i="11" a="1"/>
  <c r="CW7" i="11" s="1"/>
  <c r="CY7" i="11" s="1"/>
  <c r="CW45" i="11" a="1"/>
  <c r="CW45" i="11" s="1"/>
  <c r="CY45" i="11" s="1"/>
  <c r="CX13" i="11"/>
  <c r="CX4" i="11"/>
  <c r="CX49" i="11"/>
  <c r="CX40" i="11"/>
  <c r="CX31" i="11"/>
  <c r="CX26" i="11"/>
  <c r="CX21" i="11"/>
  <c r="CX12" i="11"/>
  <c r="CG40" i="11" a="1"/>
  <c r="CG40" i="11" s="1"/>
  <c r="CI40" i="11" s="1"/>
  <c r="CG42" i="11" a="1"/>
  <c r="CG42" i="11" s="1"/>
  <c r="CI42" i="11" s="1"/>
  <c r="CG33" i="11" a="1"/>
  <c r="CG33" i="11" s="1"/>
  <c r="CI33" i="11" s="1"/>
  <c r="CG46" i="11" a="1"/>
  <c r="CG46" i="11" s="1"/>
  <c r="CI46" i="11" s="1"/>
  <c r="BQ16" i="11" a="1"/>
  <c r="BQ16" i="11" s="1"/>
  <c r="BS16" i="11" s="1"/>
  <c r="BQ55" i="11" a="1"/>
  <c r="BQ55" i="11" s="1"/>
  <c r="BS55" i="11" s="1"/>
  <c r="BQ35" i="11" a="1"/>
  <c r="BQ35" i="11" s="1"/>
  <c r="BS35" i="11" s="1"/>
  <c r="BQ19" i="11" a="1"/>
  <c r="BQ19" i="11" s="1"/>
  <c r="BS19" i="11" s="1"/>
  <c r="BR5" i="11"/>
  <c r="BQ1" i="11" a="1"/>
  <c r="BQ1" i="11" s="1"/>
  <c r="BR3" i="11"/>
  <c r="DE36" i="10" a="1"/>
  <c r="DE36" i="10" s="1"/>
  <c r="DG36" i="10" s="1"/>
  <c r="DE26" i="10" a="1"/>
  <c r="DE26" i="10" s="1"/>
  <c r="DG26" i="10" s="1"/>
  <c r="DE17" i="10" a="1"/>
  <c r="DE17" i="10" s="1"/>
  <c r="DG17" i="10" s="1"/>
  <c r="DE21" i="10" a="1"/>
  <c r="DE21" i="10" s="1"/>
  <c r="DG21" i="10" s="1"/>
  <c r="DF18" i="10"/>
  <c r="DF25" i="10"/>
  <c r="DF12" i="10"/>
  <c r="DF38" i="10"/>
  <c r="DF45" i="10"/>
  <c r="DF47" i="10"/>
  <c r="DF10" i="10"/>
  <c r="DF17" i="10"/>
  <c r="DF4" i="10"/>
  <c r="BY61" i="13" a="1"/>
  <c r="BY61" i="13" s="1"/>
  <c r="CA61" i="13" s="1"/>
  <c r="BY15" i="13" a="1"/>
  <c r="BY15" i="13" s="1"/>
  <c r="CA15" i="13" s="1"/>
  <c r="BY4" i="13" a="1"/>
  <c r="BY4" i="13" s="1"/>
  <c r="CA4" i="13" s="1"/>
  <c r="BY46" i="13" a="1"/>
  <c r="BY46" i="13" s="1"/>
  <c r="CA46" i="13" s="1"/>
  <c r="BY13" i="13" a="1"/>
  <c r="BY13" i="13" s="1"/>
  <c r="CA13" i="13" s="1"/>
  <c r="BY51" i="13" a="1"/>
  <c r="BY51" i="13" s="1"/>
  <c r="CA51" i="13" s="1"/>
  <c r="BY27" i="13" a="1"/>
  <c r="BY27" i="13" s="1"/>
  <c r="CA27" i="13" s="1"/>
  <c r="E27" i="11" a="1"/>
  <c r="E27" i="11" s="1"/>
  <c r="E35" i="11" a="1"/>
  <c r="E35" i="11" s="1"/>
  <c r="E47" i="11" a="1"/>
  <c r="E47" i="11" s="1"/>
  <c r="E13" i="11" a="1"/>
  <c r="E13" i="11" s="1"/>
  <c r="E29" i="11" a="1"/>
  <c r="E29" i="11" s="1"/>
  <c r="E30" i="11" a="1"/>
  <c r="E30" i="11" s="1"/>
  <c r="E20" i="11" a="1"/>
  <c r="E20" i="11" s="1"/>
  <c r="E36" i="11" a="1"/>
  <c r="E36" i="11" s="1"/>
  <c r="E26" i="11" a="1"/>
  <c r="E26" i="11" s="1"/>
  <c r="E42" i="11" a="1"/>
  <c r="E42" i="11" s="1"/>
  <c r="E58" i="11" a="1"/>
  <c r="E58" i="11" s="1"/>
  <c r="CW23" i="12" a="1"/>
  <c r="CW23" i="12" s="1"/>
  <c r="CY23" i="12" s="1"/>
  <c r="CX16" i="12"/>
  <c r="CW11" i="12" a="1"/>
  <c r="CW11" i="12" s="1"/>
  <c r="CY11" i="12" s="1"/>
  <c r="DE32" i="12" a="1"/>
  <c r="DE32" i="12" s="1"/>
  <c r="DG32" i="12" s="1"/>
  <c r="DE2" i="12" a="1"/>
  <c r="DE2" i="12" s="1"/>
  <c r="DG2" i="12" s="1"/>
  <c r="DF15" i="12"/>
  <c r="DF33" i="12"/>
  <c r="BQ3" i="9" a="1"/>
  <c r="BQ3" i="9" s="1"/>
  <c r="BS3" i="9" s="1"/>
  <c r="BQ6" i="9" a="1"/>
  <c r="BQ6" i="9" s="1"/>
  <c r="BS6" i="9" s="1"/>
  <c r="BQ40" i="9" a="1"/>
  <c r="BQ40" i="9" s="1"/>
  <c r="BS40" i="9" s="1"/>
  <c r="BR9" i="9"/>
  <c r="BR8" i="9"/>
  <c r="BR7" i="9"/>
  <c r="BR29" i="9"/>
  <c r="BR12" i="9"/>
  <c r="BR17" i="9"/>
  <c r="BR34" i="9"/>
  <c r="BR5" i="9"/>
  <c r="BR35" i="9"/>
  <c r="BR22" i="9"/>
  <c r="E57" i="13" a="1"/>
  <c r="E57" i="13" s="1"/>
  <c r="G57" i="13" s="1"/>
  <c r="E61" i="13" a="1"/>
  <c r="E61" i="13" s="1"/>
  <c r="G61" i="13" s="1"/>
  <c r="CP6" i="7" a="1"/>
  <c r="CP6" i="7" s="1"/>
  <c r="CR6" i="7" s="1"/>
  <c r="CP38" i="7" a="1"/>
  <c r="CP38" i="7" s="1"/>
  <c r="CR38" i="7" s="1"/>
  <c r="CQ55" i="7"/>
  <c r="CQ39" i="7"/>
  <c r="CQ23" i="7"/>
  <c r="CQ7" i="7"/>
  <c r="CQ44" i="7"/>
  <c r="CQ28" i="7"/>
  <c r="CQ12" i="7"/>
  <c r="CQ45" i="7"/>
  <c r="CQ29" i="7"/>
  <c r="CQ13" i="7"/>
  <c r="CQ50" i="7"/>
  <c r="CQ34" i="7"/>
  <c r="CQ18" i="7"/>
  <c r="M1" i="13" a="1"/>
  <c r="M1" i="13" s="1"/>
  <c r="M33" i="13" a="1"/>
  <c r="M33" i="13" s="1"/>
  <c r="O33" i="13" s="1"/>
  <c r="M32" i="13" a="1"/>
  <c r="M32" i="13" s="1"/>
  <c r="O32" i="13" s="1"/>
  <c r="M20" i="12" a="1"/>
  <c r="M20" i="12" s="1"/>
  <c r="O20" i="12" s="1"/>
  <c r="N32" i="12"/>
  <c r="N7" i="12"/>
  <c r="N21" i="12"/>
  <c r="N27" i="12"/>
  <c r="N2" i="12"/>
  <c r="N8" i="12"/>
  <c r="N22" i="12"/>
  <c r="CG55" i="10" a="1"/>
  <c r="CG55" i="10" s="1"/>
  <c r="CI55" i="10" s="1"/>
  <c r="CG23" i="10" a="1"/>
  <c r="CG23" i="10" s="1"/>
  <c r="CI23" i="10" s="1"/>
  <c r="CG53" i="10" a="1"/>
  <c r="CG53" i="10" s="1"/>
  <c r="CI53" i="10" s="1"/>
  <c r="CG5" i="12" a="1"/>
  <c r="CG5" i="12" s="1"/>
  <c r="CI5" i="12" s="1"/>
  <c r="CG30" i="12" a="1"/>
  <c r="CG30" i="12" s="1"/>
  <c r="CI30" i="12" s="1"/>
  <c r="E28" i="9" a="1"/>
  <c r="E28" i="9" s="1"/>
  <c r="G28" i="9" s="1"/>
  <c r="E19" i="9" a="1"/>
  <c r="E19" i="9" s="1"/>
  <c r="G19" i="9" s="1"/>
  <c r="E39" i="9" a="1"/>
  <c r="E39" i="9" s="1"/>
  <c r="G39" i="9" s="1"/>
  <c r="E42" i="9" a="1"/>
  <c r="E42" i="9" s="1"/>
  <c r="G42" i="9" s="1"/>
  <c r="F38" i="9"/>
  <c r="F14" i="9"/>
  <c r="F26" i="9"/>
  <c r="F12" i="9"/>
  <c r="F28" i="9"/>
  <c r="F44" i="9"/>
  <c r="F11" i="9"/>
  <c r="AK58" i="11" a="1"/>
  <c r="AK58" i="11" s="1"/>
  <c r="AM58" i="11" s="1"/>
  <c r="AK56" i="11" a="1"/>
  <c r="AK56" i="11" s="1"/>
  <c r="AM56" i="11" s="1"/>
  <c r="AK16" i="11" a="1"/>
  <c r="AK16" i="11" s="1"/>
  <c r="AM16" i="11" s="1"/>
  <c r="AK7" i="11" a="1"/>
  <c r="AK7" i="11" s="1"/>
  <c r="AM7" i="11" s="1"/>
  <c r="AK12" i="11" a="1"/>
  <c r="AK12" i="11" s="1"/>
  <c r="AM12" i="11" s="1"/>
  <c r="AK36" i="11" a="1"/>
  <c r="AK36" i="11" s="1"/>
  <c r="AM36" i="11" s="1"/>
  <c r="AK50" i="11" a="1"/>
  <c r="AK50" i="11" s="1"/>
  <c r="AM50" i="11" s="1"/>
  <c r="CW15" i="13" a="1"/>
  <c r="CW15" i="13" s="1"/>
  <c r="CY15" i="13" s="1"/>
  <c r="CW41" i="13" a="1"/>
  <c r="CW41" i="13" s="1"/>
  <c r="CY41" i="13" s="1"/>
  <c r="CW6" i="13" a="1"/>
  <c r="CW6" i="13" s="1"/>
  <c r="CY6" i="13" s="1"/>
  <c r="CW16" i="13" a="1"/>
  <c r="CW16" i="13" s="1"/>
  <c r="CY16" i="13" s="1"/>
  <c r="CW11" i="13" a="1"/>
  <c r="CW11" i="13" s="1"/>
  <c r="CY11" i="13" s="1"/>
  <c r="CW33" i="13" a="1"/>
  <c r="CW33" i="13" s="1"/>
  <c r="CY33" i="13" s="1"/>
  <c r="CW64" i="13" a="1"/>
  <c r="CW64" i="13" s="1"/>
  <c r="CY64" i="13" s="1"/>
  <c r="CX3" i="13"/>
  <c r="CX10" i="13"/>
  <c r="CX17" i="13"/>
  <c r="CX32" i="13"/>
  <c r="CX39" i="13"/>
  <c r="CX46" i="13"/>
  <c r="CX53" i="13"/>
  <c r="DM48" i="10" a="1"/>
  <c r="DM48" i="10" s="1"/>
  <c r="DO48" i="10" s="1"/>
  <c r="DM43" i="10" a="1"/>
  <c r="DM43" i="10" s="1"/>
  <c r="DO43" i="10" s="1"/>
  <c r="DM26" i="10" a="1"/>
  <c r="DM26" i="10" s="1"/>
  <c r="DO26" i="10" s="1"/>
  <c r="DM10" i="10" a="1"/>
  <c r="DM10" i="10" s="1"/>
  <c r="DO10" i="10" s="1"/>
  <c r="AK31" i="13" a="1"/>
  <c r="AK31" i="13" s="1"/>
  <c r="AM31" i="13" s="1"/>
  <c r="AK49" i="13" a="1"/>
  <c r="AK49" i="13" s="1"/>
  <c r="AM49" i="13" s="1"/>
  <c r="AK10" i="13" a="1"/>
  <c r="AK10" i="13" s="1"/>
  <c r="AM10" i="13" s="1"/>
  <c r="AK3" i="13" a="1"/>
  <c r="AK3" i="13" s="1"/>
  <c r="AM3" i="13" s="1"/>
  <c r="U13" i="11" a="1"/>
  <c r="U13" i="11" s="1"/>
  <c r="W13" i="11" s="1"/>
  <c r="U9" i="11" a="1"/>
  <c r="U9" i="11" s="1"/>
  <c r="W9" i="11" s="1"/>
  <c r="U28" i="11" a="1"/>
  <c r="U28" i="11" s="1"/>
  <c r="W28" i="11" s="1"/>
  <c r="U10" i="11" a="1"/>
  <c r="U10" i="11" s="1"/>
  <c r="W10" i="11" s="1"/>
  <c r="U23" i="11" a="1"/>
  <c r="U23" i="11" s="1"/>
  <c r="W23" i="11" s="1"/>
  <c r="U25" i="11" a="1"/>
  <c r="U25" i="11" s="1"/>
  <c r="W25" i="11" s="1"/>
  <c r="U15" i="11" a="1"/>
  <c r="U15" i="11" s="1"/>
  <c r="W15" i="11" s="1"/>
  <c r="U7" i="11" a="1"/>
  <c r="U7" i="11" s="1"/>
  <c r="W7" i="11" s="1"/>
  <c r="U10" i="12" a="1"/>
  <c r="U10" i="12" s="1"/>
  <c r="W10" i="12" s="1"/>
  <c r="U24" i="12" a="1"/>
  <c r="U24" i="12" s="1"/>
  <c r="W24" i="12" s="1"/>
  <c r="U27" i="12" a="1"/>
  <c r="U27" i="12" s="1"/>
  <c r="W27" i="12" s="1"/>
  <c r="U23" i="12" a="1"/>
  <c r="U23" i="12" s="1"/>
  <c r="W23" i="12" s="1"/>
  <c r="U15" i="13" a="1"/>
  <c r="U15" i="13" s="1"/>
  <c r="W15" i="13" s="1"/>
  <c r="U7" i="13" a="1"/>
  <c r="U7" i="13" s="1"/>
  <c r="W7" i="13" s="1"/>
  <c r="U26" i="13" a="1"/>
  <c r="U26" i="13" s="1"/>
  <c r="W26" i="13" s="1"/>
  <c r="U4" i="13" a="1"/>
  <c r="U4" i="13" s="1"/>
  <c r="W4" i="13" s="1"/>
  <c r="U62" i="13" a="1"/>
  <c r="U62" i="13" s="1"/>
  <c r="W62" i="13" s="1"/>
  <c r="U34" i="13" a="1"/>
  <c r="U34" i="13" s="1"/>
  <c r="W34" i="13" s="1"/>
  <c r="U10" i="13" a="1"/>
  <c r="U10" i="13" s="1"/>
  <c r="W10" i="13" s="1"/>
  <c r="U61" i="13" a="1"/>
  <c r="U61" i="13" s="1"/>
  <c r="W61" i="13" s="1"/>
  <c r="M12" i="10" a="1"/>
  <c r="M12" i="10" s="1"/>
  <c r="O12" i="10" s="1"/>
  <c r="M6" i="10" a="1"/>
  <c r="M6" i="10" s="1"/>
  <c r="O6" i="10" s="1"/>
  <c r="M9" i="10" a="1"/>
  <c r="M9" i="10" s="1"/>
  <c r="O9" i="10" s="1"/>
  <c r="N12" i="10"/>
  <c r="DE8" i="11" a="1"/>
  <c r="DE8" i="11" s="1"/>
  <c r="DG8" i="11" s="1"/>
  <c r="DF8" i="11"/>
  <c r="DF4" i="11"/>
  <c r="DF35" i="11"/>
  <c r="DF30" i="11"/>
  <c r="DF33" i="11"/>
  <c r="DF32" i="11"/>
  <c r="DF7" i="11"/>
  <c r="BY2" i="12" a="1"/>
  <c r="BY2" i="12" s="1"/>
  <c r="CA2" i="12" s="1"/>
  <c r="BY1" i="12" a="1"/>
  <c r="BY1" i="12" s="1"/>
  <c r="BY21" i="12" a="1"/>
  <c r="BY21" i="12" s="1"/>
  <c r="CA21" i="12" s="1"/>
  <c r="BZ27" i="12"/>
  <c r="BZ2" i="12"/>
  <c r="BZ8" i="12"/>
  <c r="BZ22" i="12"/>
  <c r="CC23" i="7"/>
  <c r="CC2" i="7"/>
  <c r="CC18" i="7"/>
  <c r="CC34" i="7"/>
  <c r="CC50" i="7"/>
  <c r="CC47" i="7"/>
  <c r="CC13" i="7"/>
  <c r="CC29" i="7"/>
  <c r="CC19" i="7"/>
  <c r="BY53" i="11" a="1"/>
  <c r="BY53" i="11" s="1"/>
  <c r="CA53" i="11" s="1"/>
  <c r="BY3" i="11" a="1"/>
  <c r="BY3" i="11" s="1"/>
  <c r="CA3" i="11" s="1"/>
  <c r="BY13" i="11" a="1"/>
  <c r="BY13" i="11" s="1"/>
  <c r="CA13" i="11" s="1"/>
  <c r="BY6" i="11" a="1"/>
  <c r="BY6" i="11" s="1"/>
  <c r="CA6" i="11" s="1"/>
  <c r="BY10" i="11" a="1"/>
  <c r="BY10" i="11" s="1"/>
  <c r="CA10" i="11" s="1"/>
  <c r="E7" i="12" a="1"/>
  <c r="E7" i="12" s="1"/>
  <c r="G7" i="12" s="1"/>
  <c r="E26" i="12" a="1"/>
  <c r="E26" i="12" s="1"/>
  <c r="E12" i="12" a="1"/>
  <c r="E12" i="12" s="1"/>
  <c r="G12" i="12" s="1"/>
  <c r="BQ60" i="13" a="1"/>
  <c r="BQ60" i="13" s="1"/>
  <c r="BS60" i="13" s="1"/>
  <c r="BQ17" i="13" a="1"/>
  <c r="BQ17" i="13" s="1"/>
  <c r="BS17" i="13" s="1"/>
  <c r="BQ55" i="13" a="1"/>
  <c r="BQ55" i="13" s="1"/>
  <c r="BS55" i="13" s="1"/>
  <c r="BQ27" i="13" a="1"/>
  <c r="BQ27" i="13" s="1"/>
  <c r="BS27" i="13" s="1"/>
  <c r="BQ61" i="13" a="1"/>
  <c r="BQ61" i="13" s="1"/>
  <c r="BS61" i="13" s="1"/>
  <c r="BQ12" i="13" a="1"/>
  <c r="BQ12" i="13" s="1"/>
  <c r="BS12" i="13" s="1"/>
  <c r="BQ33" i="13" a="1"/>
  <c r="BQ33" i="13" s="1"/>
  <c r="BS33" i="13" s="1"/>
  <c r="BQ16" i="13" a="1"/>
  <c r="BQ16" i="13" s="1"/>
  <c r="BS16" i="13" s="1"/>
  <c r="BQ6" i="13" a="1"/>
  <c r="BQ6" i="13" s="1"/>
  <c r="BS6" i="13" s="1"/>
  <c r="BQ30" i="13" a="1"/>
  <c r="BQ30" i="13" s="1"/>
  <c r="BS30" i="13" s="1"/>
  <c r="BR7" i="13"/>
  <c r="CI3" i="7" a="1"/>
  <c r="CI3" i="7" s="1"/>
  <c r="CK3" i="7" s="1"/>
  <c r="M24" i="9" a="1"/>
  <c r="M24" i="9" s="1"/>
  <c r="O24" i="9" s="1"/>
  <c r="M38" i="9" a="1"/>
  <c r="M38" i="9" s="1"/>
  <c r="O38" i="9" s="1"/>
  <c r="CG47" i="11" a="1"/>
  <c r="CG47" i="11" s="1"/>
  <c r="CI47" i="11" s="1"/>
  <c r="BQ50" i="11" a="1"/>
  <c r="BQ50" i="11" s="1"/>
  <c r="BS50" i="11" s="1"/>
  <c r="DE8" i="10" a="1"/>
  <c r="DE8" i="10" s="1"/>
  <c r="DG8" i="10" s="1"/>
  <c r="DE14" i="10" a="1"/>
  <c r="DE14" i="10" s="1"/>
  <c r="DG14" i="10" s="1"/>
  <c r="DE35" i="10" a="1"/>
  <c r="DE35" i="10" s="1"/>
  <c r="DG35" i="10" s="1"/>
  <c r="DE1" i="10" a="1"/>
  <c r="DE1" i="10" s="1"/>
  <c r="DF8" i="10"/>
  <c r="DF34" i="10"/>
  <c r="DF41" i="10"/>
  <c r="DF28" i="10"/>
  <c r="DF19" i="10"/>
  <c r="DF11" i="10"/>
  <c r="DF31" i="10"/>
  <c r="DF26" i="10"/>
  <c r="BY65" i="13" a="1"/>
  <c r="BY65" i="13" s="1"/>
  <c r="CA65" i="13" s="1"/>
  <c r="BY67" i="13" a="1"/>
  <c r="BY67" i="13" s="1"/>
  <c r="CA67" i="13" s="1"/>
  <c r="BY11" i="13" a="1"/>
  <c r="BY11" i="13" s="1"/>
  <c r="CA11" i="13" s="1"/>
  <c r="BY14" i="13" a="1"/>
  <c r="BY14" i="13" s="1"/>
  <c r="CA14" i="13" s="1"/>
  <c r="BY6" i="13" a="1"/>
  <c r="BY6" i="13" s="1"/>
  <c r="CA6" i="13" s="1"/>
  <c r="BY7" i="13" a="1"/>
  <c r="BY7" i="13" s="1"/>
  <c r="CA7" i="13" s="1"/>
  <c r="BY31" i="13" a="1"/>
  <c r="BY31" i="13" s="1"/>
  <c r="CA31" i="13" s="1"/>
  <c r="BY42" i="13" a="1"/>
  <c r="BY42" i="13" s="1"/>
  <c r="CA42" i="13" s="1"/>
  <c r="BZ49" i="13"/>
  <c r="AK30" i="12" a="1"/>
  <c r="AK30" i="12" s="1"/>
  <c r="AM30" i="12" s="1"/>
  <c r="E25" i="11" a="1"/>
  <c r="E25" i="11" s="1"/>
  <c r="E38" i="11" a="1"/>
  <c r="E38" i="11" s="1"/>
  <c r="CW12" i="12" a="1"/>
  <c r="CW12" i="12" s="1"/>
  <c r="CY12" i="12" s="1"/>
  <c r="CX32" i="12"/>
  <c r="CX7" i="12"/>
  <c r="CX25" i="12"/>
  <c r="CX27" i="12"/>
  <c r="CX2" i="12"/>
  <c r="CX8" i="12"/>
  <c r="CX22" i="12"/>
  <c r="CX28" i="12"/>
  <c r="CX3" i="12"/>
  <c r="CX21" i="12"/>
  <c r="DE6" i="12" a="1"/>
  <c r="DE6" i="12" s="1"/>
  <c r="DG6" i="12" s="1"/>
  <c r="DE17" i="12" a="1"/>
  <c r="DE17" i="12" s="1"/>
  <c r="DG17" i="12" s="1"/>
  <c r="DE28" i="12" a="1"/>
  <c r="DE28" i="12" s="1"/>
  <c r="DG28" i="12" s="1"/>
  <c r="BQ29" i="9" a="1"/>
  <c r="BQ29" i="9" s="1"/>
  <c r="BS29" i="9" s="1"/>
  <c r="E52" i="13" a="1"/>
  <c r="E52" i="13" s="1"/>
  <c r="G52" i="13" s="1"/>
  <c r="E56" i="13" a="1"/>
  <c r="E56" i="13" s="1"/>
  <c r="G56" i="13" s="1"/>
  <c r="E7" i="13" a="1"/>
  <c r="E7" i="13" s="1"/>
  <c r="G7" i="13" s="1"/>
  <c r="E27" i="13" a="1"/>
  <c r="E27" i="13" s="1"/>
  <c r="G27" i="13" s="1"/>
  <c r="CP42" i="7" a="1"/>
  <c r="CP42" i="7" s="1"/>
  <c r="CR42" i="7" s="1"/>
  <c r="CP5" i="7" a="1"/>
  <c r="CP5" i="7" s="1"/>
  <c r="CR5" i="7" s="1"/>
  <c r="M36" i="13" a="1"/>
  <c r="M36" i="13" s="1"/>
  <c r="O36" i="13" s="1"/>
  <c r="M48" i="13" a="1"/>
  <c r="M48" i="13" s="1"/>
  <c r="O48" i="13" s="1"/>
  <c r="M38" i="13" a="1"/>
  <c r="M38" i="13" s="1"/>
  <c r="O38" i="13" s="1"/>
  <c r="M28" i="12" a="1"/>
  <c r="M28" i="12" s="1"/>
  <c r="O28" i="12" s="1"/>
  <c r="M25" i="12" a="1"/>
  <c r="M25" i="12" s="1"/>
  <c r="O25" i="12" s="1"/>
  <c r="N13" i="12"/>
  <c r="N19" i="12"/>
  <c r="N33" i="12"/>
  <c r="CG29" i="10" a="1"/>
  <c r="CG29" i="10" s="1"/>
  <c r="CI29" i="10" s="1"/>
  <c r="CG40" i="10" a="1"/>
  <c r="CG40" i="10" s="1"/>
  <c r="CI40" i="10" s="1"/>
  <c r="CG13" i="10" a="1"/>
  <c r="CG13" i="10" s="1"/>
  <c r="CI13" i="10" s="1"/>
  <c r="CG9" i="10" a="1"/>
  <c r="CG9" i="10" s="1"/>
  <c r="CI9" i="10" s="1"/>
  <c r="CG33" i="12" a="1"/>
  <c r="CG33" i="12" s="1"/>
  <c r="CI33" i="12" s="1"/>
  <c r="CG28" i="12" a="1"/>
  <c r="CG28" i="12" s="1"/>
  <c r="CI28" i="12" s="1"/>
  <c r="CH10" i="12"/>
  <c r="CH32" i="12"/>
  <c r="CH7" i="12"/>
  <c r="CH25" i="12"/>
  <c r="CH27" i="12"/>
  <c r="CH2" i="12"/>
  <c r="E15" i="9" a="1"/>
  <c r="E15" i="9" s="1"/>
  <c r="G15" i="9" s="1"/>
  <c r="E18" i="9" a="1"/>
  <c r="E18" i="9" s="1"/>
  <c r="G18" i="9" s="1"/>
  <c r="E22" i="9" a="1"/>
  <c r="E22" i="9" s="1"/>
  <c r="G22" i="9" s="1"/>
  <c r="E29" i="9" a="1"/>
  <c r="E29" i="9" s="1"/>
  <c r="G29" i="9" s="1"/>
  <c r="E8" i="9" a="1"/>
  <c r="E8" i="9" s="1"/>
  <c r="G8" i="9" s="1"/>
  <c r="AK31" i="11" a="1"/>
  <c r="AK31" i="11" s="1"/>
  <c r="AM31" i="11" s="1"/>
  <c r="AK24" i="11" a="1"/>
  <c r="AK24" i="11" s="1"/>
  <c r="AM24" i="11" s="1"/>
  <c r="AK25" i="11" a="1"/>
  <c r="AK25" i="11" s="1"/>
  <c r="AM25" i="11" s="1"/>
  <c r="AK22" i="11" a="1"/>
  <c r="AK22" i="11" s="1"/>
  <c r="AM22" i="11" s="1"/>
  <c r="AK34" i="11" a="1"/>
  <c r="AK34" i="11" s="1"/>
  <c r="AM34" i="11" s="1"/>
  <c r="AK47" i="11" a="1"/>
  <c r="AK47" i="11" s="1"/>
  <c r="AM47" i="11" s="1"/>
  <c r="AK38" i="11" a="1"/>
  <c r="AK38" i="11" s="1"/>
  <c r="AM38" i="11" s="1"/>
  <c r="CW9" i="13" a="1"/>
  <c r="CW9" i="13" s="1"/>
  <c r="CY9" i="13" s="1"/>
  <c r="CW7" i="13" a="1"/>
  <c r="CW7" i="13" s="1"/>
  <c r="CY7" i="13" s="1"/>
  <c r="CW24" i="13" a="1"/>
  <c r="CW24" i="13" s="1"/>
  <c r="CY24" i="13" s="1"/>
  <c r="CW53" i="13" a="1"/>
  <c r="CW53" i="13" s="1"/>
  <c r="CY53" i="13" s="1"/>
  <c r="CW66" i="13" a="1"/>
  <c r="CW66" i="13" s="1"/>
  <c r="CY66" i="13" s="1"/>
  <c r="CX26" i="13"/>
  <c r="CX33" i="13"/>
  <c r="CX48" i="13"/>
  <c r="CX55" i="13"/>
  <c r="DM21" i="10" a="1"/>
  <c r="DM21" i="10" s="1"/>
  <c r="DO21" i="10" s="1"/>
  <c r="DM28" i="10" a="1"/>
  <c r="DM28" i="10" s="1"/>
  <c r="DO28" i="10" s="1"/>
  <c r="AK25" i="13" a="1"/>
  <c r="AK25" i="13" s="1"/>
  <c r="AM25" i="13" s="1"/>
  <c r="AK13" i="13" a="1"/>
  <c r="AK13" i="13" s="1"/>
  <c r="AM13" i="13" s="1"/>
  <c r="AK5" i="13" a="1"/>
  <c r="AK5" i="13" s="1"/>
  <c r="AM5" i="13" s="1"/>
  <c r="AK9" i="13" a="1"/>
  <c r="AK9" i="13" s="1"/>
  <c r="AM9" i="13" s="1"/>
  <c r="AK61" i="13" a="1"/>
  <c r="AK61" i="13" s="1"/>
  <c r="AM61" i="13" s="1"/>
  <c r="AK6" i="13" a="1"/>
  <c r="AK6" i="13" s="1"/>
  <c r="AM6" i="13" s="1"/>
  <c r="U40" i="11" a="1"/>
  <c r="U40" i="11" s="1"/>
  <c r="W40" i="11" s="1"/>
  <c r="U36" i="11" a="1"/>
  <c r="U36" i="11" s="1"/>
  <c r="W36" i="11" s="1"/>
  <c r="U21" i="11" a="1"/>
  <c r="U21" i="11" s="1"/>
  <c r="W21" i="11" s="1"/>
  <c r="U19" i="11" a="1"/>
  <c r="U19" i="11" s="1"/>
  <c r="W19" i="11" s="1"/>
  <c r="U18" i="11" a="1"/>
  <c r="U18" i="11" s="1"/>
  <c r="W18" i="11" s="1"/>
  <c r="U52" i="11" a="1"/>
  <c r="U52" i="11" s="1"/>
  <c r="W52" i="11" s="1"/>
  <c r="U33" i="11" a="1"/>
  <c r="U33" i="11" s="1"/>
  <c r="W33" i="11" s="1"/>
  <c r="V40" i="11"/>
  <c r="U3" i="12" a="1"/>
  <c r="U3" i="12" s="1"/>
  <c r="W3" i="12" s="1"/>
  <c r="U8" i="12" a="1"/>
  <c r="U8" i="12" s="1"/>
  <c r="W8" i="12" s="1"/>
  <c r="U50" i="13" a="1"/>
  <c r="U50" i="13" s="1"/>
  <c r="W50" i="13" s="1"/>
  <c r="U25" i="13" a="1"/>
  <c r="U25" i="13" s="1"/>
  <c r="W25" i="13" s="1"/>
  <c r="U43" i="13" a="1"/>
  <c r="U43" i="13" s="1"/>
  <c r="W43" i="13" s="1"/>
  <c r="U9" i="13" a="1"/>
  <c r="U9" i="13" s="1"/>
  <c r="W9" i="13" s="1"/>
  <c r="U59" i="13" a="1"/>
  <c r="U59" i="13" s="1"/>
  <c r="W59" i="13" s="1"/>
  <c r="M8" i="10" a="1"/>
  <c r="M8" i="10" s="1"/>
  <c r="O8" i="10" s="1"/>
  <c r="M10" i="10" a="1"/>
  <c r="M10" i="10" s="1"/>
  <c r="O10" i="10" s="1"/>
  <c r="M11" i="10" a="1"/>
  <c r="M11" i="10" s="1"/>
  <c r="O11" i="10" s="1"/>
  <c r="M33" i="10" a="1"/>
  <c r="M33" i="10" s="1"/>
  <c r="O33" i="10" s="1"/>
  <c r="N10" i="10"/>
  <c r="DE3" i="11" a="1"/>
  <c r="DE3" i="11" s="1"/>
  <c r="DG3" i="11" s="1"/>
  <c r="DE1" i="11" a="1"/>
  <c r="DE1" i="11" s="1"/>
  <c r="DF15" i="11"/>
  <c r="DF10" i="11"/>
  <c r="BY24" i="12" a="1"/>
  <c r="BY24" i="12" s="1"/>
  <c r="CA24" i="12" s="1"/>
  <c r="BY27" i="12" a="1"/>
  <c r="BY27" i="12" s="1"/>
  <c r="CA27" i="12" s="1"/>
  <c r="BY23" i="12" a="1"/>
  <c r="BY23" i="12" s="1"/>
  <c r="CA23" i="12" s="1"/>
  <c r="BZ17" i="12"/>
  <c r="BZ19" i="12"/>
  <c r="BZ16" i="12"/>
  <c r="BZ30" i="12"/>
  <c r="BZ9" i="12"/>
  <c r="CB39" i="7" a="1"/>
  <c r="CB39" i="7" s="1"/>
  <c r="CD39" i="7" s="1"/>
  <c r="CC30" i="7"/>
  <c r="CC46" i="7"/>
  <c r="CC27" i="7"/>
  <c r="CC9" i="7"/>
  <c r="BY39" i="11" a="1"/>
  <c r="BY39" i="11" s="1"/>
  <c r="CA39" i="11" s="1"/>
  <c r="BY23" i="11" a="1"/>
  <c r="BY23" i="11" s="1"/>
  <c r="CA23" i="11" s="1"/>
  <c r="BY25" i="11" a="1"/>
  <c r="BY25" i="11" s="1"/>
  <c r="CA25" i="11" s="1"/>
  <c r="E4" i="12" a="1"/>
  <c r="E4" i="12" s="1"/>
  <c r="E16" i="12" a="1"/>
  <c r="E16" i="12" s="1"/>
  <c r="G16" i="12" s="1"/>
  <c r="E32" i="12" a="1"/>
  <c r="E32" i="12" s="1"/>
  <c r="E3" i="12" a="1"/>
  <c r="E3" i="12" s="1"/>
  <c r="E35" i="12" a="1"/>
  <c r="E35" i="12" s="1"/>
  <c r="BQ56" i="13" a="1"/>
  <c r="BQ56" i="13" s="1"/>
  <c r="BS56" i="13" s="1"/>
  <c r="BQ51" i="13" a="1"/>
  <c r="BQ51" i="13" s="1"/>
  <c r="BS51" i="13" s="1"/>
  <c r="BR23" i="13"/>
  <c r="BR30" i="13"/>
  <c r="EF25" i="7" a="1"/>
  <c r="EF25" i="7" s="1"/>
  <c r="EH25" i="7" s="1"/>
  <c r="EG25" i="7"/>
  <c r="EF14" i="7" a="1"/>
  <c r="EF14" i="7" s="1"/>
  <c r="EH14" i="7" s="1"/>
  <c r="EG14" i="7"/>
  <c r="BJ32" i="9"/>
  <c r="BI32" i="9" a="1"/>
  <c r="BI32" i="9" s="1"/>
  <c r="BK32" i="9" s="1"/>
  <c r="DN13" i="9"/>
  <c r="DM13" i="9" a="1"/>
  <c r="DM13" i="9" s="1"/>
  <c r="DO13" i="9" s="1"/>
  <c r="CX19" i="10"/>
  <c r="CW19" i="10" a="1"/>
  <c r="CW19" i="10" s="1"/>
  <c r="CY19" i="10" s="1"/>
  <c r="CX9" i="10"/>
  <c r="CW9" i="10" a="1"/>
  <c r="CW9" i="10" s="1"/>
  <c r="CY9" i="10" s="1"/>
  <c r="BZ54" i="10"/>
  <c r="BY54" i="10" a="1"/>
  <c r="BY54" i="10" s="1"/>
  <c r="CA54" i="10" s="1"/>
  <c r="BZ27" i="10"/>
  <c r="BY27" i="10" a="1"/>
  <c r="BY27" i="10" s="1"/>
  <c r="CA27" i="10" s="1"/>
  <c r="BZ16" i="10"/>
  <c r="BY16" i="10" a="1"/>
  <c r="BY16" i="10" s="1"/>
  <c r="CA16" i="10" s="1"/>
  <c r="BB44" i="9"/>
  <c r="BA44" i="9" a="1"/>
  <c r="BA44" i="9" s="1"/>
  <c r="BC44" i="9" s="1"/>
  <c r="BB26" i="9"/>
  <c r="BA26" i="9" a="1"/>
  <c r="BA26" i="9" s="1"/>
  <c r="BC26" i="9" s="1"/>
  <c r="BB33" i="9"/>
  <c r="BA33" i="9" a="1"/>
  <c r="BA33" i="9" s="1"/>
  <c r="BC33" i="9" s="1"/>
  <c r="AT12" i="11"/>
  <c r="AS12" i="11" a="1"/>
  <c r="AS12" i="11" s="1"/>
  <c r="AU12" i="11" s="1"/>
  <c r="AT40" i="11"/>
  <c r="AS40" i="11" a="1"/>
  <c r="AS40" i="11" s="1"/>
  <c r="AU40" i="11" s="1"/>
  <c r="AT13" i="11"/>
  <c r="AS13" i="11" a="1"/>
  <c r="AS13" i="11" s="1"/>
  <c r="AU13" i="11" s="1"/>
  <c r="AT38" i="9"/>
  <c r="AS38" i="9" a="1"/>
  <c r="AS38" i="9" s="1"/>
  <c r="AU38" i="9" s="1"/>
  <c r="AT4" i="9"/>
  <c r="AS4" i="9" a="1"/>
  <c r="AS4" i="9" s="1"/>
  <c r="AU4" i="9" s="1"/>
  <c r="AT31" i="9"/>
  <c r="AS31" i="9" a="1"/>
  <c r="AS31" i="9" s="1"/>
  <c r="AU31" i="9" s="1"/>
  <c r="DR19" i="7" a="1"/>
  <c r="DR19" i="7" s="1"/>
  <c r="DT19" i="7" s="1"/>
  <c r="DS19" i="7"/>
  <c r="DR29" i="7" a="1"/>
  <c r="DR29" i="7" s="1"/>
  <c r="DT29" i="7" s="1"/>
  <c r="DS29" i="7"/>
  <c r="DR40" i="7" a="1"/>
  <c r="DR40" i="7" s="1"/>
  <c r="DT40" i="7" s="1"/>
  <c r="DS40" i="7"/>
  <c r="DR26" i="7" a="1"/>
  <c r="DR26" i="7" s="1"/>
  <c r="DT26" i="7" s="1"/>
  <c r="DS26" i="7"/>
  <c r="BB9" i="13"/>
  <c r="BA9" i="13" a="1"/>
  <c r="BA9" i="13" s="1"/>
  <c r="BC9" i="13" s="1"/>
  <c r="BB48" i="13"/>
  <c r="BA48" i="13" a="1"/>
  <c r="BA48" i="13" s="1"/>
  <c r="BC48" i="13" s="1"/>
  <c r="BB12" i="13"/>
  <c r="BA12" i="13" a="1"/>
  <c r="BA12" i="13" s="1"/>
  <c r="BC12" i="13" s="1"/>
  <c r="BB63" i="13"/>
  <c r="BA63" i="13" a="1"/>
  <c r="BA63" i="13" s="1"/>
  <c r="BC63" i="13" s="1"/>
  <c r="BB40" i="10"/>
  <c r="BA40" i="10" a="1"/>
  <c r="BA40" i="10" s="1"/>
  <c r="BC40" i="10" s="1"/>
  <c r="BB41" i="10"/>
  <c r="BA41" i="10" a="1"/>
  <c r="BA41" i="10" s="1"/>
  <c r="BC41" i="10" s="1"/>
  <c r="BB10" i="10"/>
  <c r="BA10" i="10" a="1"/>
  <c r="BA10" i="10" s="1"/>
  <c r="BC10" i="10" s="1"/>
  <c r="BB12" i="12"/>
  <c r="BA12" i="12" a="1"/>
  <c r="BA12" i="12" s="1"/>
  <c r="BC12" i="12" s="1"/>
  <c r="BB11" i="12"/>
  <c r="BA11" i="12" a="1"/>
  <c r="BA11" i="12" s="1"/>
  <c r="BC11" i="12" s="1"/>
  <c r="AL54" i="10"/>
  <c r="AK54" i="10" a="1"/>
  <c r="AK54" i="10" s="1"/>
  <c r="AM54" i="10" s="1"/>
  <c r="AL27" i="10"/>
  <c r="AK27" i="10" a="1"/>
  <c r="AK27" i="10" s="1"/>
  <c r="AM27" i="10" s="1"/>
  <c r="AL16" i="10"/>
  <c r="AK16" i="10" a="1"/>
  <c r="AK16" i="10" s="1"/>
  <c r="AM16" i="10" s="1"/>
  <c r="ET19" i="7" a="1"/>
  <c r="ET19" i="7" s="1"/>
  <c r="EV19" i="7" s="1"/>
  <c r="EU19" i="7"/>
  <c r="ET29" i="7" a="1"/>
  <c r="ET29" i="7" s="1"/>
  <c r="EV29" i="7" s="1"/>
  <c r="EU29" i="7"/>
  <c r="ET40" i="7" a="1"/>
  <c r="ET40" i="7" s="1"/>
  <c r="EV40" i="7" s="1"/>
  <c r="EU40" i="7"/>
  <c r="ET34" i="7" a="1"/>
  <c r="ET34" i="7" s="1"/>
  <c r="EV34" i="7" s="1"/>
  <c r="EU34" i="7"/>
  <c r="BB48" i="11"/>
  <c r="BA48" i="11" a="1"/>
  <c r="BA48" i="11" s="1"/>
  <c r="BC48" i="11" s="1"/>
  <c r="BB21" i="11"/>
  <c r="BA21" i="11" a="1"/>
  <c r="BA21" i="11" s="1"/>
  <c r="BC21" i="11" s="1"/>
  <c r="BB49" i="11"/>
  <c r="BA49" i="11" a="1"/>
  <c r="BA49" i="11" s="1"/>
  <c r="BC49" i="11" s="1"/>
  <c r="AT24" i="10"/>
  <c r="AS24" i="10" a="1"/>
  <c r="AS24" i="10" s="1"/>
  <c r="AU24" i="10" s="1"/>
  <c r="AT5" i="10"/>
  <c r="AS5" i="10" a="1"/>
  <c r="AS5" i="10" s="1"/>
  <c r="AU5" i="10" s="1"/>
  <c r="AT49" i="10"/>
  <c r="AS49" i="10" a="1"/>
  <c r="AS49" i="10" s="1"/>
  <c r="AU49" i="10" s="1"/>
  <c r="AT50" i="13"/>
  <c r="AS50" i="13" a="1"/>
  <c r="AS50" i="13" s="1"/>
  <c r="AU50" i="13" s="1"/>
  <c r="AT5" i="13"/>
  <c r="AS5" i="13" a="1"/>
  <c r="AS5" i="13" s="1"/>
  <c r="AU5" i="13" s="1"/>
  <c r="AT55" i="13"/>
  <c r="AS55" i="13" a="1"/>
  <c r="AS55" i="13" s="1"/>
  <c r="AU55" i="13" s="1"/>
  <c r="AT35" i="13"/>
  <c r="AS35" i="13" a="1"/>
  <c r="AS35" i="13" s="1"/>
  <c r="AU35" i="13" s="1"/>
  <c r="AT33" i="12"/>
  <c r="AS33" i="12" a="1"/>
  <c r="AS33" i="12" s="1"/>
  <c r="AU33" i="12" s="1"/>
  <c r="AT31" i="12"/>
  <c r="AS31" i="12" a="1"/>
  <c r="AS31" i="12" s="1"/>
  <c r="AU31" i="12" s="1"/>
  <c r="V36" i="12"/>
  <c r="U36" i="12" a="1"/>
  <c r="U36" i="12" s="1"/>
  <c r="W36" i="12" s="1"/>
  <c r="BB6" i="9"/>
  <c r="BA6" i="9" a="1"/>
  <c r="BA6" i="9" s="1"/>
  <c r="BC6" i="9" s="1"/>
  <c r="EF27" i="7" a="1"/>
  <c r="EF27" i="7" s="1"/>
  <c r="EH27" i="7" s="1"/>
  <c r="EG27" i="7"/>
  <c r="EF37" i="7" a="1"/>
  <c r="EF37" i="7" s="1"/>
  <c r="EH37" i="7" s="1"/>
  <c r="EG37" i="7"/>
  <c r="EF48" i="7" a="1"/>
  <c r="EF48" i="7" s="1"/>
  <c r="EH48" i="7" s="1"/>
  <c r="EG48" i="7"/>
  <c r="EF1" i="7" a="1"/>
  <c r="EF1" i="7" s="1"/>
  <c r="EH1" i="7" s="1"/>
  <c r="EG1" i="7"/>
  <c r="EE172" i="7"/>
  <c r="EF15" i="7" a="1"/>
  <c r="EF15" i="7" s="1"/>
  <c r="EH15" i="7" s="1"/>
  <c r="EG15" i="7"/>
  <c r="BJ3" i="9"/>
  <c r="BI3" i="9" a="1"/>
  <c r="BI3" i="9" s="1"/>
  <c r="BK3" i="9" s="1"/>
  <c r="BJ16" i="9"/>
  <c r="BI16" i="9" a="1"/>
  <c r="BI16" i="9" s="1"/>
  <c r="BK16" i="9" s="1"/>
  <c r="DN45" i="9"/>
  <c r="DM45" i="9" a="1"/>
  <c r="DM45" i="9" s="1"/>
  <c r="DO45" i="9" s="1"/>
  <c r="DN27" i="9"/>
  <c r="DM27" i="9" a="1"/>
  <c r="DM27" i="9" s="1"/>
  <c r="DO27" i="9" s="1"/>
  <c r="DN40" i="9"/>
  <c r="DM40" i="9" a="1"/>
  <c r="DM40" i="9" s="1"/>
  <c r="DO40" i="9" s="1"/>
  <c r="CX53" i="10"/>
  <c r="CW53" i="10" a="1"/>
  <c r="CW53" i="10" s="1"/>
  <c r="CY53" i="10" s="1"/>
  <c r="CX38" i="10"/>
  <c r="CW38" i="10" a="1"/>
  <c r="CW38" i="10" s="1"/>
  <c r="CY38" i="10" s="1"/>
  <c r="CX27" i="10"/>
  <c r="CW27" i="10" a="1"/>
  <c r="CW27" i="10" s="1"/>
  <c r="CY27" i="10" s="1"/>
  <c r="CX16" i="10"/>
  <c r="CW16" i="10" a="1"/>
  <c r="CW16" i="10" s="1"/>
  <c r="CY16" i="10" s="1"/>
  <c r="BZ2" i="10"/>
  <c r="BY2" i="10" a="1"/>
  <c r="BY2" i="10" s="1"/>
  <c r="CA2" i="10" s="1"/>
  <c r="BZ46" i="10"/>
  <c r="BY46" i="10" a="1"/>
  <c r="BY46" i="10" s="1"/>
  <c r="CA46" i="10" s="1"/>
  <c r="BZ35" i="10"/>
  <c r="BY35" i="10" a="1"/>
  <c r="BY35" i="10" s="1"/>
  <c r="CA35" i="10" s="1"/>
  <c r="BA2" i="9" a="1"/>
  <c r="BA2" i="9" s="1"/>
  <c r="BC2" i="9" s="1"/>
  <c r="BB1" i="9"/>
  <c r="BA1" i="9" a="1"/>
  <c r="BA1" i="9" s="1"/>
  <c r="BB2" i="9"/>
  <c r="BA31" i="9" a="1"/>
  <c r="BA31" i="9" s="1"/>
  <c r="BC31" i="9" s="1"/>
  <c r="BB31" i="9"/>
  <c r="BB23" i="9"/>
  <c r="BA23" i="9" a="1"/>
  <c r="BA23" i="9" s="1"/>
  <c r="BC23" i="9" s="1"/>
  <c r="BB17" i="9"/>
  <c r="BA17" i="9" a="1"/>
  <c r="BA17" i="9" s="1"/>
  <c r="BC17" i="9" s="1"/>
  <c r="AT47" i="11"/>
  <c r="AS47" i="11" a="1"/>
  <c r="AS47" i="11" s="1"/>
  <c r="AU47" i="11" s="1"/>
  <c r="AT24" i="11"/>
  <c r="AS24" i="11" a="1"/>
  <c r="AS24" i="11" s="1"/>
  <c r="AU24" i="11" s="1"/>
  <c r="AT52" i="11"/>
  <c r="AS52" i="11" a="1"/>
  <c r="AS52" i="11" s="1"/>
  <c r="AU52" i="11" s="1"/>
  <c r="AT44" i="9"/>
  <c r="AS44" i="9" a="1"/>
  <c r="AS44" i="9" s="1"/>
  <c r="AU44" i="9" s="1"/>
  <c r="AT18" i="9"/>
  <c r="AS18" i="9" a="1"/>
  <c r="AS18" i="9" s="1"/>
  <c r="AU18" i="9" s="1"/>
  <c r="AT33" i="9"/>
  <c r="AS33" i="9" a="1"/>
  <c r="AS33" i="9" s="1"/>
  <c r="AU33" i="9" s="1"/>
  <c r="DR15" i="7" a="1"/>
  <c r="DR15" i="7" s="1"/>
  <c r="DT15" i="7" s="1"/>
  <c r="DS15" i="7"/>
  <c r="DR25" i="7" a="1"/>
  <c r="DR25" i="7" s="1"/>
  <c r="DT25" i="7" s="1"/>
  <c r="DS25" i="7"/>
  <c r="DR36" i="7" a="1"/>
  <c r="DR36" i="7" s="1"/>
  <c r="DT36" i="7" s="1"/>
  <c r="DS36" i="7"/>
  <c r="DR10" i="7" a="1"/>
  <c r="DR10" i="7" s="1"/>
  <c r="DT10" i="7" s="1"/>
  <c r="DS10" i="7"/>
  <c r="BB59" i="13"/>
  <c r="BA59" i="13" a="1"/>
  <c r="BA59" i="13" s="1"/>
  <c r="BC59" i="13" s="1"/>
  <c r="BB39" i="13"/>
  <c r="BA39" i="13" a="1"/>
  <c r="BA39" i="13" s="1"/>
  <c r="BC39" i="13" s="1"/>
  <c r="BB3" i="13"/>
  <c r="BA3" i="13" a="1"/>
  <c r="BA3" i="13" s="1"/>
  <c r="BC3" i="13" s="1"/>
  <c r="BB54" i="13"/>
  <c r="BA54" i="13" a="1"/>
  <c r="BA54" i="13" s="1"/>
  <c r="BC54" i="13" s="1"/>
  <c r="BB15" i="10"/>
  <c r="BA15" i="10" a="1"/>
  <c r="BA15" i="10" s="1"/>
  <c r="BC15" i="10" s="1"/>
  <c r="BB4" i="10"/>
  <c r="BA4" i="10" a="1"/>
  <c r="BA4" i="10" s="1"/>
  <c r="BC4" i="10" s="1"/>
  <c r="BB48" i="10"/>
  <c r="BA48" i="10" a="1"/>
  <c r="BA48" i="10" s="1"/>
  <c r="BC48" i="10" s="1"/>
  <c r="BB36" i="12"/>
  <c r="BA36" i="12" a="1"/>
  <c r="BA36" i="12" s="1"/>
  <c r="BC36" i="12" s="1"/>
  <c r="BB15" i="12"/>
  <c r="BA15" i="12" a="1"/>
  <c r="BA15" i="12" s="1"/>
  <c r="BC15" i="12" s="1"/>
  <c r="BB14" i="12"/>
  <c r="BA14" i="12" a="1"/>
  <c r="BA14" i="12" s="1"/>
  <c r="BC14" i="12" s="1"/>
  <c r="AL47" i="10"/>
  <c r="AK47" i="10" a="1"/>
  <c r="AK47" i="10" s="1"/>
  <c r="AM47" i="10" s="1"/>
  <c r="AL37" i="10"/>
  <c r="AK37" i="10" a="1"/>
  <c r="AK37" i="10" s="1"/>
  <c r="AM37" i="10" s="1"/>
  <c r="AL26" i="10"/>
  <c r="AK26" i="10" a="1"/>
  <c r="AK26" i="10" s="1"/>
  <c r="AM26" i="10" s="1"/>
  <c r="DV172" i="13"/>
  <c r="BQ21" i="12" a="1"/>
  <c r="BQ21" i="12" s="1"/>
  <c r="BS21" i="12" s="1"/>
  <c r="BQ30" i="12" a="1"/>
  <c r="BQ30" i="12" s="1"/>
  <c r="BS30" i="12" s="1"/>
  <c r="BQ31" i="12" a="1"/>
  <c r="BQ31" i="12" s="1"/>
  <c r="BS31" i="12" s="1"/>
  <c r="BQ34" i="12" a="1"/>
  <c r="BQ34" i="12" s="1"/>
  <c r="BS34" i="12" s="1"/>
  <c r="BQ26" i="12" a="1"/>
  <c r="BQ26" i="12" s="1"/>
  <c r="BS26" i="12" s="1"/>
  <c r="BQ27" i="12" a="1"/>
  <c r="BQ27" i="12" s="1"/>
  <c r="BS27" i="12" s="1"/>
  <c r="BQ19" i="12" a="1"/>
  <c r="BQ19" i="12" s="1"/>
  <c r="BS19" i="12" s="1"/>
  <c r="BQ36" i="12" a="1"/>
  <c r="BQ36" i="12" s="1"/>
  <c r="BS36" i="12" s="1"/>
  <c r="BQ16" i="12" a="1"/>
  <c r="BQ16" i="12" s="1"/>
  <c r="BS16" i="12" s="1"/>
  <c r="BR16" i="12"/>
  <c r="BR30" i="12"/>
  <c r="BR9" i="12"/>
  <c r="BR11" i="12"/>
  <c r="BR29" i="12"/>
  <c r="BR31" i="12"/>
  <c r="BR6" i="12"/>
  <c r="CW48" i="9" a="1"/>
  <c r="CW48" i="9" s="1"/>
  <c r="CY48" i="9" s="1"/>
  <c r="CW26" i="9" a="1"/>
  <c r="CW26" i="9" s="1"/>
  <c r="CY26" i="9" s="1"/>
  <c r="CW24" i="9" a="1"/>
  <c r="CW24" i="9" s="1"/>
  <c r="CY24" i="9" s="1"/>
  <c r="CW42" i="9" a="1"/>
  <c r="CW42" i="9" s="1"/>
  <c r="CY42" i="9" s="1"/>
  <c r="CW47" i="9" a="1"/>
  <c r="CW47" i="9" s="1"/>
  <c r="CY47" i="9" s="1"/>
  <c r="BZ12" i="9"/>
  <c r="BZ38" i="9"/>
  <c r="AL35" i="9"/>
  <c r="AL18" i="9"/>
  <c r="AL39" i="9"/>
  <c r="AL22" i="9"/>
  <c r="V8" i="10"/>
  <c r="V54" i="10"/>
  <c r="V41" i="10"/>
  <c r="V28" i="10"/>
  <c r="V19" i="10"/>
  <c r="V10" i="10"/>
  <c r="DV172" i="11"/>
  <c r="EF36" i="7" a="1"/>
  <c r="EF36" i="7" s="1"/>
  <c r="EH36" i="7" s="1"/>
  <c r="EG36" i="7"/>
  <c r="BJ19" i="9"/>
  <c r="BI19" i="9" a="1"/>
  <c r="BI19" i="9" s="1"/>
  <c r="BK19" i="9" s="1"/>
  <c r="DN31" i="9"/>
  <c r="DM31" i="9" a="1"/>
  <c r="DM31" i="9" s="1"/>
  <c r="DO31" i="9" s="1"/>
  <c r="DN18" i="9"/>
  <c r="DM18" i="9" a="1"/>
  <c r="DM18" i="9" s="1"/>
  <c r="DO18" i="9" s="1"/>
  <c r="CX8" i="10"/>
  <c r="CW8" i="10" a="1"/>
  <c r="CW8" i="10" s="1"/>
  <c r="CY8" i="10" s="1"/>
  <c r="EF9" i="7" a="1"/>
  <c r="EF9" i="7" s="1"/>
  <c r="EH9" i="7" s="1"/>
  <c r="EG9" i="7"/>
  <c r="EF20" i="7" a="1"/>
  <c r="EF20" i="7" s="1"/>
  <c r="EH20" i="7" s="1"/>
  <c r="EG20" i="7"/>
  <c r="EF2" i="7" a="1"/>
  <c r="EF2" i="7" s="1"/>
  <c r="EH2" i="7" s="1"/>
  <c r="EG2" i="7"/>
  <c r="BJ2" i="9"/>
  <c r="BI2" i="9" a="1"/>
  <c r="BI2" i="9" s="1"/>
  <c r="BK2" i="9" s="1"/>
  <c r="BJ15" i="9"/>
  <c r="BI15" i="9" a="1"/>
  <c r="BI15" i="9" s="1"/>
  <c r="BK15" i="9" s="1"/>
  <c r="BJ26" i="9"/>
  <c r="BI26" i="9" a="1"/>
  <c r="BI26" i="9" s="1"/>
  <c r="BK26" i="9" s="1"/>
  <c r="DN43" i="9"/>
  <c r="DM43" i="9" a="1"/>
  <c r="DM43" i="9" s="1"/>
  <c r="DO43" i="9" s="1"/>
  <c r="DN9" i="9"/>
  <c r="DM9" i="9" a="1"/>
  <c r="DM9" i="9" s="1"/>
  <c r="DO9" i="9" s="1"/>
  <c r="CX10" i="10"/>
  <c r="CW10" i="10" a="1"/>
  <c r="CW10" i="10" s="1"/>
  <c r="CY10" i="10" s="1"/>
  <c r="CX54" i="10"/>
  <c r="CW54" i="10" a="1"/>
  <c r="CW54" i="10" s="1"/>
  <c r="CY54" i="10" s="1"/>
  <c r="CX43" i="10"/>
  <c r="CW43" i="10" a="1"/>
  <c r="CW43" i="10" s="1"/>
  <c r="CY43" i="10" s="1"/>
  <c r="CX32" i="10"/>
  <c r="CW32" i="10" a="1"/>
  <c r="CW32" i="10" s="1"/>
  <c r="CY32" i="10" s="1"/>
  <c r="BZ18" i="10"/>
  <c r="BY18" i="10" a="1"/>
  <c r="BY18" i="10" s="1"/>
  <c r="CA18" i="10" s="1"/>
  <c r="BZ7" i="10"/>
  <c r="BY7" i="10" a="1"/>
  <c r="BY7" i="10" s="1"/>
  <c r="CA7" i="10" s="1"/>
  <c r="BZ51" i="10"/>
  <c r="BY51" i="10" a="1"/>
  <c r="BY51" i="10" s="1"/>
  <c r="CA51" i="10" s="1"/>
  <c r="BB9" i="9"/>
  <c r="BA9" i="9" a="1"/>
  <c r="BA9" i="9" s="1"/>
  <c r="BC9" i="9" s="1"/>
  <c r="BB32" i="9"/>
  <c r="BA32" i="9" a="1"/>
  <c r="BA32" i="9" s="1"/>
  <c r="BC32" i="9" s="1"/>
  <c r="AT58" i="11"/>
  <c r="AS58" i="11" a="1"/>
  <c r="AS58" i="11" s="1"/>
  <c r="AU58" i="11" s="1"/>
  <c r="AT27" i="11"/>
  <c r="AS27" i="11" a="1"/>
  <c r="AS27" i="11" s="1"/>
  <c r="AU27" i="11" s="1"/>
  <c r="AT4" i="11"/>
  <c r="AS4" i="11" a="1"/>
  <c r="AS4" i="11" s="1"/>
  <c r="AU4" i="11" s="1"/>
  <c r="AT13" i="9"/>
  <c r="AS13" i="9" a="1"/>
  <c r="AS13" i="9" s="1"/>
  <c r="AU13" i="9" s="1"/>
  <c r="AT34" i="9"/>
  <c r="AS34" i="9" a="1"/>
  <c r="AS34" i="9" s="1"/>
  <c r="AU34" i="9" s="1"/>
  <c r="AT30" i="9"/>
  <c r="AS30" i="9" a="1"/>
  <c r="AS30" i="9" s="1"/>
  <c r="AU30" i="9" s="1"/>
  <c r="DN1" i="9"/>
  <c r="DM1" i="9" a="1"/>
  <c r="DM1" i="9" s="1"/>
  <c r="DM14" i="9" a="1"/>
  <c r="DM14" i="9" s="1"/>
  <c r="DO14" i="9" s="1"/>
  <c r="DN14" i="9"/>
  <c r="DR13" i="7" a="1"/>
  <c r="DR13" i="7" s="1"/>
  <c r="DT13" i="7" s="1"/>
  <c r="DS13" i="7"/>
  <c r="DR24" i="7" a="1"/>
  <c r="DR24" i="7" s="1"/>
  <c r="DT24" i="7" s="1"/>
  <c r="DS24" i="7"/>
  <c r="DR14" i="7" a="1"/>
  <c r="DR14" i="7" s="1"/>
  <c r="DT14" i="7" s="1"/>
  <c r="DS14" i="7"/>
  <c r="BB4" i="13"/>
  <c r="BA4" i="13" a="1"/>
  <c r="BA4" i="13" s="1"/>
  <c r="BC4" i="13" s="1"/>
  <c r="BB55" i="13"/>
  <c r="BA55" i="13" a="1"/>
  <c r="BA55" i="13" s="1"/>
  <c r="BC55" i="13" s="1"/>
  <c r="BB19" i="13"/>
  <c r="BA19" i="13" a="1"/>
  <c r="BA19" i="13" s="1"/>
  <c r="BC19" i="13" s="1"/>
  <c r="BB70" i="13"/>
  <c r="BA70" i="13" a="1"/>
  <c r="BA70" i="13" s="1"/>
  <c r="BC70" i="13" s="1"/>
  <c r="BB31" i="10"/>
  <c r="BA31" i="10" a="1"/>
  <c r="BA31" i="10" s="1"/>
  <c r="BC31" i="10" s="1"/>
  <c r="BB20" i="10"/>
  <c r="BA20" i="10" a="1"/>
  <c r="BA20" i="10" s="1"/>
  <c r="BC20" i="10" s="1"/>
  <c r="BB26" i="12"/>
  <c r="BA26" i="12" a="1"/>
  <c r="BA26" i="12" s="1"/>
  <c r="BC26" i="12" s="1"/>
  <c r="BB29" i="12"/>
  <c r="BA29" i="12" a="1"/>
  <c r="BA29" i="12" s="1"/>
  <c r="BC29" i="12" s="1"/>
  <c r="BB16" i="12"/>
  <c r="BA16" i="12" a="1"/>
  <c r="BA16" i="12" s="1"/>
  <c r="BC16" i="12" s="1"/>
  <c r="AL18" i="10"/>
  <c r="AK18" i="10" a="1"/>
  <c r="AK18" i="10" s="1"/>
  <c r="AM18" i="10" s="1"/>
  <c r="AL7" i="10"/>
  <c r="AK7" i="10" a="1"/>
  <c r="AK7" i="10" s="1"/>
  <c r="AM7" i="10" s="1"/>
  <c r="AL51" i="10"/>
  <c r="AK51" i="10" a="1"/>
  <c r="AK51" i="10" s="1"/>
  <c r="AM51" i="10" s="1"/>
  <c r="ET3" i="7" a="1"/>
  <c r="ET3" i="7" s="1"/>
  <c r="EV3" i="7" s="1"/>
  <c r="EU3" i="7"/>
  <c r="ET13" i="7" a="1"/>
  <c r="ET13" i="7" s="1"/>
  <c r="EV13" i="7" s="1"/>
  <c r="EU13" i="7"/>
  <c r="ET24" i="7" a="1"/>
  <c r="ET24" i="7" s="1"/>
  <c r="EV24" i="7" s="1"/>
  <c r="EU24" i="7"/>
  <c r="ET38" i="7" a="1"/>
  <c r="ET38" i="7" s="1"/>
  <c r="EV38" i="7" s="1"/>
  <c r="EU38" i="7"/>
  <c r="BB35" i="11"/>
  <c r="BA35" i="11" a="1"/>
  <c r="BA35" i="11" s="1"/>
  <c r="BC35" i="11" s="1"/>
  <c r="BB12" i="11"/>
  <c r="BA12" i="11" a="1"/>
  <c r="BA12" i="11" s="1"/>
  <c r="BC12" i="11" s="1"/>
  <c r="BB40" i="11"/>
  <c r="BA40" i="11" a="1"/>
  <c r="BA40" i="11" s="1"/>
  <c r="BC40" i="11" s="1"/>
  <c r="AT15" i="10"/>
  <c r="AS15" i="10" a="1"/>
  <c r="AS15" i="10" s="1"/>
  <c r="AU15" i="10" s="1"/>
  <c r="AT43" i="10"/>
  <c r="AS43" i="10" a="1"/>
  <c r="AS43" i="10" s="1"/>
  <c r="AU43" i="10" s="1"/>
  <c r="AT32" i="10"/>
  <c r="AS32" i="10" a="1"/>
  <c r="AS32" i="10" s="1"/>
  <c r="AU32" i="10" s="1"/>
  <c r="BB21" i="10"/>
  <c r="BA21" i="10" a="1"/>
  <c r="BA21" i="10" s="1"/>
  <c r="BC21" i="10" s="1"/>
  <c r="AT11" i="13"/>
  <c r="AS11" i="13" a="1"/>
  <c r="AS11" i="13" s="1"/>
  <c r="AU11" i="13" s="1"/>
  <c r="AT9" i="13"/>
  <c r="AS9" i="13" a="1"/>
  <c r="AS9" i="13" s="1"/>
  <c r="AU9" i="13" s="1"/>
  <c r="AT54" i="13"/>
  <c r="AS54" i="13" a="1"/>
  <c r="AS54" i="13" s="1"/>
  <c r="AU54" i="13" s="1"/>
  <c r="AT23" i="12"/>
  <c r="AS23" i="12" a="1"/>
  <c r="AS23" i="12" s="1"/>
  <c r="AU23" i="12" s="1"/>
  <c r="AT14" i="12"/>
  <c r="AS14" i="12" a="1"/>
  <c r="AS14" i="12" s="1"/>
  <c r="AU14" i="12" s="1"/>
  <c r="BJ68" i="13"/>
  <c r="BJ1" i="13"/>
  <c r="EF11" i="7" a="1"/>
  <c r="EF11" i="7" s="1"/>
  <c r="EH11" i="7" s="1"/>
  <c r="EG11" i="7"/>
  <c r="EF21" i="7" a="1"/>
  <c r="EF21" i="7" s="1"/>
  <c r="EH21" i="7" s="1"/>
  <c r="EG21" i="7"/>
  <c r="EF32" i="7" a="1"/>
  <c r="EF32" i="7" s="1"/>
  <c r="EH32" i="7" s="1"/>
  <c r="EG32" i="7"/>
  <c r="EF50" i="7" a="1"/>
  <c r="EF50" i="7" s="1"/>
  <c r="EH50" i="7" s="1"/>
  <c r="EG50" i="7"/>
  <c r="BJ41" i="9"/>
  <c r="BI41" i="9" a="1"/>
  <c r="BI41" i="9" s="1"/>
  <c r="BK41" i="9" s="1"/>
  <c r="BJ46" i="9"/>
  <c r="BI46" i="9" a="1"/>
  <c r="BI46" i="9" s="1"/>
  <c r="BK46" i="9" s="1"/>
  <c r="BJ29" i="9"/>
  <c r="BI29" i="9" a="1"/>
  <c r="BI29" i="9" s="1"/>
  <c r="BK29" i="9" s="1"/>
  <c r="DN10" i="9"/>
  <c r="DM10" i="9" a="1"/>
  <c r="DM10" i="9" s="1"/>
  <c r="DO10" i="9" s="1"/>
  <c r="DN23" i="9"/>
  <c r="DM23" i="9" a="1"/>
  <c r="DM23" i="9" s="1"/>
  <c r="DO23" i="9" s="1"/>
  <c r="DN36" i="9"/>
  <c r="DM36" i="9" a="1"/>
  <c r="DM36" i="9" s="1"/>
  <c r="DO36" i="9" s="1"/>
  <c r="CX33" i="10"/>
  <c r="CW33" i="10" a="1"/>
  <c r="CW33" i="10" s="1"/>
  <c r="CY33" i="10" s="1"/>
  <c r="CX18" i="10"/>
  <c r="CW18" i="10" a="1"/>
  <c r="CW18" i="10" s="1"/>
  <c r="CY18" i="10" s="1"/>
  <c r="CX7" i="10"/>
  <c r="CW7" i="10" a="1"/>
  <c r="CW7" i="10" s="1"/>
  <c r="CY7" i="10" s="1"/>
  <c r="BZ47" i="10"/>
  <c r="BY47" i="10" a="1"/>
  <c r="BY47" i="10" s="1"/>
  <c r="CA47" i="10" s="1"/>
  <c r="BZ37" i="10"/>
  <c r="BY37" i="10" a="1"/>
  <c r="BY37" i="10" s="1"/>
  <c r="CA37" i="10" s="1"/>
  <c r="BZ26" i="10"/>
  <c r="BY26" i="10" a="1"/>
  <c r="BY26" i="10" s="1"/>
  <c r="CA26" i="10" s="1"/>
  <c r="BB28" i="9"/>
  <c r="BA28" i="9" a="1"/>
  <c r="BA28" i="9" s="1"/>
  <c r="BC28" i="9" s="1"/>
  <c r="BB22" i="9"/>
  <c r="BA22" i="9" a="1"/>
  <c r="BA22" i="9" s="1"/>
  <c r="BC22" i="9" s="1"/>
  <c r="BB16" i="9"/>
  <c r="BA16" i="9" a="1"/>
  <c r="BA16" i="9" s="1"/>
  <c r="BC16" i="9" s="1"/>
  <c r="AT42" i="11"/>
  <c r="AS42" i="11" a="1"/>
  <c r="AS42" i="11" s="1"/>
  <c r="AU42" i="11" s="1"/>
  <c r="AT11" i="11"/>
  <c r="AS11" i="11" a="1"/>
  <c r="AS11" i="11" s="1"/>
  <c r="AU11" i="11" s="1"/>
  <c r="AT39" i="11"/>
  <c r="AS39" i="11" a="1"/>
  <c r="AS39" i="11" s="1"/>
  <c r="AU39" i="11" s="1"/>
  <c r="AT27" i="9"/>
  <c r="AS27" i="9" a="1"/>
  <c r="AS27" i="9" s="1"/>
  <c r="AU27" i="9" s="1"/>
  <c r="AT9" i="9"/>
  <c r="AS9" i="9" a="1"/>
  <c r="AS9" i="9" s="1"/>
  <c r="AU9" i="9" s="1"/>
  <c r="AT15" i="9"/>
  <c r="AS15" i="9" a="1"/>
  <c r="AS15" i="9" s="1"/>
  <c r="AU15" i="9" s="1"/>
  <c r="DK1" i="7" a="1"/>
  <c r="DK1" i="7" s="1"/>
  <c r="DM1" i="7" s="1"/>
  <c r="DJ172" i="7"/>
  <c r="DL1" i="7"/>
  <c r="BZ36" i="12"/>
  <c r="BY36" i="12" a="1"/>
  <c r="BY36" i="12" s="1"/>
  <c r="CA36" i="12" s="1"/>
  <c r="ET47" i="7" a="1"/>
  <c r="ET47" i="7" s="1"/>
  <c r="EV47" i="7" s="1"/>
  <c r="EU47" i="7"/>
  <c r="ET4" i="7" a="1"/>
  <c r="ET4" i="7" s="1"/>
  <c r="EV4" i="7" s="1"/>
  <c r="EU4" i="7"/>
  <c r="ET10" i="7" a="1"/>
  <c r="ET10" i="7" s="1"/>
  <c r="EV10" i="7" s="1"/>
  <c r="EU10" i="7"/>
  <c r="BB13" i="11"/>
  <c r="BA13" i="11" a="1"/>
  <c r="BA13" i="11" s="1"/>
  <c r="BC13" i="11" s="1"/>
  <c r="BB41" i="11"/>
  <c r="BA41" i="11" a="1"/>
  <c r="BA41" i="11" s="1"/>
  <c r="BC41" i="11" s="1"/>
  <c r="BB6" i="11"/>
  <c r="BA6" i="11" a="1"/>
  <c r="BA6" i="11" s="1"/>
  <c r="BC6" i="11" s="1"/>
  <c r="BB34" i="11"/>
  <c r="BA34" i="11" a="1"/>
  <c r="BA34" i="11" s="1"/>
  <c r="BC34" i="11" s="1"/>
  <c r="AT8" i="10"/>
  <c r="AS8" i="10" a="1"/>
  <c r="AS8" i="10" s="1"/>
  <c r="AU8" i="10" s="1"/>
  <c r="DV172" i="9"/>
  <c r="BA52" i="10" a="1"/>
  <c r="BA52" i="10" s="1"/>
  <c r="BC52" i="10" s="1"/>
  <c r="DM24" i="13" a="1"/>
  <c r="DM24" i="13" s="1"/>
  <c r="DO24" i="13" s="1"/>
  <c r="DM57" i="13" a="1"/>
  <c r="DM57" i="13" s="1"/>
  <c r="DO57" i="13" s="1"/>
  <c r="DM37" i="13" a="1"/>
  <c r="DM37" i="13" s="1"/>
  <c r="DO37" i="13" s="1"/>
  <c r="DM68" i="13" a="1"/>
  <c r="DM68" i="13" s="1"/>
  <c r="DO68" i="13" s="1"/>
  <c r="DM54" i="13" a="1"/>
  <c r="DM54" i="13" s="1"/>
  <c r="DO54" i="13" s="1"/>
  <c r="DM34" i="13" a="1"/>
  <c r="DM34" i="13" s="1"/>
  <c r="DO34" i="13" s="1"/>
  <c r="DM32" i="13" a="1"/>
  <c r="DM32" i="13" s="1"/>
  <c r="DO32" i="13" s="1"/>
  <c r="DM12" i="13" a="1"/>
  <c r="DM12" i="13" s="1"/>
  <c r="DO12" i="13" s="1"/>
  <c r="DM20" i="13" a="1"/>
  <c r="DM20" i="13" s="1"/>
  <c r="DO20" i="13" s="1"/>
  <c r="DM14" i="13" a="1"/>
  <c r="DM14" i="13" s="1"/>
  <c r="DO14" i="13" s="1"/>
  <c r="DM61" i="13" a="1"/>
  <c r="DM61" i="13" s="1"/>
  <c r="DO61" i="13" s="1"/>
  <c r="DM39" i="13" a="1"/>
  <c r="DM39" i="13" s="1"/>
  <c r="DO39" i="13" s="1"/>
  <c r="BQ10" i="12" a="1"/>
  <c r="BQ10" i="12" s="1"/>
  <c r="BS10" i="12" s="1"/>
  <c r="BQ11" i="12" a="1"/>
  <c r="BQ11" i="12" s="1"/>
  <c r="BS11" i="12" s="1"/>
  <c r="BQ1" i="12" a="1"/>
  <c r="BQ1" i="12" s="1"/>
  <c r="BQ28" i="12" a="1"/>
  <c r="BQ28" i="12" s="1"/>
  <c r="BS28" i="12" s="1"/>
  <c r="BQ2" i="12" a="1"/>
  <c r="BQ2" i="12" s="1"/>
  <c r="BS2" i="12" s="1"/>
  <c r="BQ25" i="12" a="1"/>
  <c r="BQ25" i="12" s="1"/>
  <c r="BS25" i="12" s="1"/>
  <c r="BQ22" i="12" a="1"/>
  <c r="BQ22" i="12" s="1"/>
  <c r="BS22" i="12" s="1"/>
  <c r="BQ14" i="12" a="1"/>
  <c r="BQ14" i="12" s="1"/>
  <c r="BS14" i="12" s="1"/>
  <c r="BQ8" i="12" a="1"/>
  <c r="BQ8" i="12" s="1"/>
  <c r="BS8" i="12" s="1"/>
  <c r="BQ7" i="12" a="1"/>
  <c r="BQ7" i="12" s="1"/>
  <c r="BS7" i="12" s="1"/>
  <c r="BR35" i="12"/>
  <c r="BR10" i="12"/>
  <c r="BR32" i="12"/>
  <c r="BR7" i="12"/>
  <c r="BR25" i="12"/>
  <c r="BR27" i="12"/>
  <c r="BR2" i="12"/>
  <c r="BR8" i="12"/>
  <c r="BR22" i="12"/>
  <c r="CW27" i="9" a="1"/>
  <c r="CW27" i="9" s="1"/>
  <c r="CY27" i="9" s="1"/>
  <c r="CW5" i="9" a="1"/>
  <c r="CW5" i="9" s="1"/>
  <c r="CY5" i="9" s="1"/>
  <c r="CW33" i="9" a="1"/>
  <c r="CW33" i="9" s="1"/>
  <c r="CY33" i="9" s="1"/>
  <c r="CW16" i="9" a="1"/>
  <c r="CW16" i="9" s="1"/>
  <c r="CY16" i="9" s="1"/>
  <c r="CW31" i="9" a="1"/>
  <c r="CW31" i="9" s="1"/>
  <c r="CY31" i="9" s="1"/>
  <c r="CW9" i="9" a="1"/>
  <c r="CW9" i="9" s="1"/>
  <c r="CY9" i="9" s="1"/>
  <c r="CW45" i="9" a="1"/>
  <c r="CW45" i="9" s="1"/>
  <c r="CY45" i="9" s="1"/>
  <c r="CW29" i="9" a="1"/>
  <c r="CW29" i="9" s="1"/>
  <c r="CY29" i="9" s="1"/>
  <c r="CW10" i="9" a="1"/>
  <c r="CW10" i="9" s="1"/>
  <c r="CY10" i="9" s="1"/>
  <c r="CW15" i="9" a="1"/>
  <c r="CW15" i="9" s="1"/>
  <c r="CY15" i="9" s="1"/>
  <c r="CX16" i="9"/>
  <c r="CX24" i="9"/>
  <c r="CX2" i="9"/>
  <c r="BY12" i="9" a="1"/>
  <c r="BY12" i="9" s="1"/>
  <c r="CA12" i="9" s="1"/>
  <c r="BY36" i="9" a="1"/>
  <c r="BY36" i="9" s="1"/>
  <c r="CA36" i="9" s="1"/>
  <c r="BY17" i="9" a="1"/>
  <c r="BY17" i="9" s="1"/>
  <c r="CA17" i="9" s="1"/>
  <c r="BY14" i="9" a="1"/>
  <c r="BY14" i="9" s="1"/>
  <c r="CA14" i="9" s="1"/>
  <c r="BY31" i="9" a="1"/>
  <c r="BY31" i="9" s="1"/>
  <c r="CA31" i="9" s="1"/>
  <c r="BY43" i="9" a="1"/>
  <c r="BY43" i="9" s="1"/>
  <c r="CA43" i="9" s="1"/>
  <c r="BY42" i="9" a="1"/>
  <c r="BY42" i="9" s="1"/>
  <c r="CA42" i="9" s="1"/>
  <c r="BY41" i="9" a="1"/>
  <c r="BY41" i="9" s="1"/>
  <c r="CA41" i="9" s="1"/>
  <c r="BY32" i="9" a="1"/>
  <c r="BY32" i="9" s="1"/>
  <c r="CA32" i="9" s="1"/>
  <c r="BZ40" i="9"/>
  <c r="BZ19" i="9"/>
  <c r="BZ2" i="9"/>
  <c r="BZ28" i="9"/>
  <c r="BZ7" i="9"/>
  <c r="DM51" i="11" a="1"/>
  <c r="DM51" i="11" s="1"/>
  <c r="DO51" i="11" s="1"/>
  <c r="DM33" i="11" a="1"/>
  <c r="DM33" i="11" s="1"/>
  <c r="DO33" i="11" s="1"/>
  <c r="DM29" i="11" a="1"/>
  <c r="DM29" i="11" s="1"/>
  <c r="DO29" i="11" s="1"/>
  <c r="DM41" i="11" a="1"/>
  <c r="DM41" i="11" s="1"/>
  <c r="DO41" i="11" s="1"/>
  <c r="DM31" i="11" a="1"/>
  <c r="DM31" i="11" s="1"/>
  <c r="DO31" i="11" s="1"/>
  <c r="DM22" i="11" a="1"/>
  <c r="DM22" i="11" s="1"/>
  <c r="DO22" i="11" s="1"/>
  <c r="DM53" i="11" a="1"/>
  <c r="DM53" i="11" s="1"/>
  <c r="DO53" i="11" s="1"/>
  <c r="DM44" i="11" a="1"/>
  <c r="DM44" i="11" s="1"/>
  <c r="DO44" i="11" s="1"/>
  <c r="DM56" i="11" a="1"/>
  <c r="DM56" i="11" s="1"/>
  <c r="DO56" i="11" s="1"/>
  <c r="DM46" i="11" a="1"/>
  <c r="DM46" i="11" s="1"/>
  <c r="DO46" i="11" s="1"/>
  <c r="DM42" i="11" a="1"/>
  <c r="DM42" i="11" s="1"/>
  <c r="DO42" i="11" s="1"/>
  <c r="DM38" i="11" a="1"/>
  <c r="DM38" i="11" s="1"/>
  <c r="DO38" i="11" s="1"/>
  <c r="DN5" i="11"/>
  <c r="CG41" i="9" a="1"/>
  <c r="CG41" i="9" s="1"/>
  <c r="CI41" i="9" s="1"/>
  <c r="CG33" i="9" a="1"/>
  <c r="CG33" i="9" s="1"/>
  <c r="CI33" i="9" s="1"/>
  <c r="CG31" i="9" a="1"/>
  <c r="CG31" i="9" s="1"/>
  <c r="CI31" i="9" s="1"/>
  <c r="CG43" i="9" a="1"/>
  <c r="CG43" i="9" s="1"/>
  <c r="CI43" i="9" s="1"/>
  <c r="CG6" i="9" a="1"/>
  <c r="CG6" i="9" s="1"/>
  <c r="CI6" i="9" s="1"/>
  <c r="CG24" i="9" a="1"/>
  <c r="CG24" i="9" s="1"/>
  <c r="CI24" i="9" s="1"/>
  <c r="CG13" i="9" a="1"/>
  <c r="CG13" i="9" s="1"/>
  <c r="CI13" i="9" s="1"/>
  <c r="CG4" i="9" a="1"/>
  <c r="CG4" i="9" s="1"/>
  <c r="CI4" i="9" s="1"/>
  <c r="CG48" i="9" a="1"/>
  <c r="CG48" i="9" s="1"/>
  <c r="CI48" i="9" s="1"/>
  <c r="CG14" i="9" a="1"/>
  <c r="CG14" i="9" s="1"/>
  <c r="CI14" i="9" s="1"/>
  <c r="CG7" i="9" a="1"/>
  <c r="CG7" i="9" s="1"/>
  <c r="CI7" i="9" s="1"/>
  <c r="CG35" i="9" a="1"/>
  <c r="CG35" i="9" s="1"/>
  <c r="CI35" i="9" s="1"/>
  <c r="CH36" i="9"/>
  <c r="CH19" i="9"/>
  <c r="CH2" i="9"/>
  <c r="CH40" i="9"/>
  <c r="CH23" i="9"/>
  <c r="CH6" i="9"/>
  <c r="CH28" i="9"/>
  <c r="CH11" i="9"/>
  <c r="BI31" i="13" a="1"/>
  <c r="BI31" i="13" s="1"/>
  <c r="BK31" i="13" s="1"/>
  <c r="BI11" i="13" a="1"/>
  <c r="BI11" i="13" s="1"/>
  <c r="BK11" i="13" s="1"/>
  <c r="BI60" i="13" a="1"/>
  <c r="BI60" i="13" s="1"/>
  <c r="BK60" i="13" s="1"/>
  <c r="BI46" i="13" a="1"/>
  <c r="BI46" i="13" s="1"/>
  <c r="BK46" i="13" s="1"/>
  <c r="BI26" i="13" a="1"/>
  <c r="BI26" i="13" s="1"/>
  <c r="BK26" i="13" s="1"/>
  <c r="BI65" i="13" a="1"/>
  <c r="BI65" i="13" s="1"/>
  <c r="BK65" i="13" s="1"/>
  <c r="BI45" i="13" a="1"/>
  <c r="BI45" i="13" s="1"/>
  <c r="BK45" i="13" s="1"/>
  <c r="BI7" i="13" a="1"/>
  <c r="BI7" i="13" s="1"/>
  <c r="BK7" i="13" s="1"/>
  <c r="BI19" i="13" a="1"/>
  <c r="BI19" i="13" s="1"/>
  <c r="BK19" i="13" s="1"/>
  <c r="BI15" i="13" a="1"/>
  <c r="BI15" i="13" s="1"/>
  <c r="BK15" i="13" s="1"/>
  <c r="BI27" i="13" a="1"/>
  <c r="BI27" i="13" s="1"/>
  <c r="BK27" i="13" s="1"/>
  <c r="BI71" i="13" a="1"/>
  <c r="BI71" i="13" s="1"/>
  <c r="BK71" i="13" s="1"/>
  <c r="BI62" i="13" a="1"/>
  <c r="BI62" i="13" s="1"/>
  <c r="BK62" i="13" s="1"/>
  <c r="BI42" i="13" a="1"/>
  <c r="BI42" i="13" s="1"/>
  <c r="BK42" i="13" s="1"/>
  <c r="BI61" i="13" a="1"/>
  <c r="BI61" i="13" s="1"/>
  <c r="BK61" i="13" s="1"/>
  <c r="BI55" i="13" a="1"/>
  <c r="BI55" i="13" s="1"/>
  <c r="BK55" i="13" s="1"/>
  <c r="BI35" i="13" a="1"/>
  <c r="BI35" i="13" s="1"/>
  <c r="BK35" i="13" s="1"/>
  <c r="AK18" i="9" a="1"/>
  <c r="AK18" i="9" s="1"/>
  <c r="AM18" i="9" s="1"/>
  <c r="AK21" i="9" a="1"/>
  <c r="AK21" i="9" s="1"/>
  <c r="AM21" i="9" s="1"/>
  <c r="AK6" i="9" a="1"/>
  <c r="AK6" i="9" s="1"/>
  <c r="AM6" i="9" s="1"/>
  <c r="AK43" i="9" a="1"/>
  <c r="AK43" i="9" s="1"/>
  <c r="AM43" i="9" s="1"/>
  <c r="AK25" i="9" a="1"/>
  <c r="AK25" i="9" s="1"/>
  <c r="AM25" i="9" s="1"/>
  <c r="AK32" i="9" a="1"/>
  <c r="AK32" i="9" s="1"/>
  <c r="AM32" i="9" s="1"/>
  <c r="AK29" i="9" a="1"/>
  <c r="AK29" i="9" s="1"/>
  <c r="AM29" i="9" s="1"/>
  <c r="AK5" i="9" a="1"/>
  <c r="AK5" i="9" s="1"/>
  <c r="AM5" i="9" s="1"/>
  <c r="AK23" i="9" a="1"/>
  <c r="AK23" i="9" s="1"/>
  <c r="AM23" i="9" s="1"/>
  <c r="AK35" i="9" a="1"/>
  <c r="AK35" i="9" s="1"/>
  <c r="AM35" i="9" s="1"/>
  <c r="AL48" i="9"/>
  <c r="AL21" i="9"/>
  <c r="AL41" i="9"/>
  <c r="AL11" i="9"/>
  <c r="AL31" i="9"/>
  <c r="AL14" i="9"/>
  <c r="AL12" i="9"/>
  <c r="AL34" i="9"/>
  <c r="AL16" i="9"/>
  <c r="AL38" i="9"/>
  <c r="U16" i="10" a="1"/>
  <c r="U16" i="10" s="1"/>
  <c r="W16" i="10" s="1"/>
  <c r="U50" i="10" a="1"/>
  <c r="U50" i="10" s="1"/>
  <c r="W50" i="10" s="1"/>
  <c r="U30" i="10" a="1"/>
  <c r="U30" i="10" s="1"/>
  <c r="W30" i="10" s="1"/>
  <c r="U22" i="10" a="1"/>
  <c r="U22" i="10" s="1"/>
  <c r="W22" i="10" s="1"/>
  <c r="U41" i="10" a="1"/>
  <c r="U41" i="10" s="1"/>
  <c r="W41" i="10" s="1"/>
  <c r="U40" i="10" a="1"/>
  <c r="U40" i="10" s="1"/>
  <c r="W40" i="10" s="1"/>
  <c r="U47" i="10" a="1"/>
  <c r="U47" i="10" s="1"/>
  <c r="W47" i="10" s="1"/>
  <c r="U19" i="10" a="1"/>
  <c r="U19" i="10" s="1"/>
  <c r="W19" i="10" s="1"/>
  <c r="U20" i="10" a="1"/>
  <c r="U20" i="10" s="1"/>
  <c r="W20" i="10" s="1"/>
  <c r="U25" i="10" a="1"/>
  <c r="U25" i="10" s="1"/>
  <c r="W25" i="10" s="1"/>
  <c r="U42" i="10" a="1"/>
  <c r="U42" i="10" s="1"/>
  <c r="W42" i="10" s="1"/>
  <c r="V52" i="10"/>
  <c r="V43" i="10"/>
  <c r="V34" i="10"/>
  <c r="V37" i="10"/>
  <c r="V24" i="10"/>
  <c r="V15" i="10"/>
  <c r="V6" i="10"/>
  <c r="V44" i="10"/>
  <c r="V35" i="10"/>
  <c r="V26" i="10"/>
  <c r="M47" i="11" a="1"/>
  <c r="M47" i="11" s="1"/>
  <c r="O47" i="11" s="1"/>
  <c r="M8" i="11" a="1"/>
  <c r="M8" i="11" s="1"/>
  <c r="O8" i="11" s="1"/>
  <c r="M55" i="11" a="1"/>
  <c r="M55" i="11" s="1"/>
  <c r="O55" i="11" s="1"/>
  <c r="M18" i="11" a="1"/>
  <c r="M18" i="11" s="1"/>
  <c r="O18" i="11" s="1"/>
  <c r="M46" i="11" a="1"/>
  <c r="M46" i="11" s="1"/>
  <c r="O46" i="11" s="1"/>
  <c r="M31" i="11" a="1"/>
  <c r="M31" i="11" s="1"/>
  <c r="O31" i="11" s="1"/>
  <c r="M49" i="11" a="1"/>
  <c r="M49" i="11" s="1"/>
  <c r="O49" i="11" s="1"/>
  <c r="M20" i="11" a="1"/>
  <c r="M20" i="11" s="1"/>
  <c r="O20" i="11" s="1"/>
  <c r="M16" i="11" a="1"/>
  <c r="M16" i="11" s="1"/>
  <c r="O16" i="11" s="1"/>
  <c r="M22" i="11" a="1"/>
  <c r="M22" i="11" s="1"/>
  <c r="O22" i="11" s="1"/>
  <c r="M30" i="11" a="1"/>
  <c r="M30" i="11" s="1"/>
  <c r="O30" i="11" s="1"/>
  <c r="N2" i="11"/>
  <c r="N52" i="11"/>
  <c r="N43" i="11"/>
  <c r="N38" i="11"/>
  <c r="N33" i="11"/>
  <c r="N24" i="11"/>
  <c r="N31" i="11"/>
  <c r="N26" i="11"/>
  <c r="N21" i="11"/>
  <c r="N12" i="11"/>
  <c r="AK45" i="10" a="1"/>
  <c r="AK45" i="10" s="1"/>
  <c r="AM45" i="10" s="1"/>
  <c r="AS26" i="9" a="1"/>
  <c r="AS26" i="9" s="1"/>
  <c r="AU26" i="9" s="1"/>
  <c r="ES172" i="7"/>
  <c r="AS12" i="10" a="1"/>
  <c r="AS12" i="10" s="1"/>
  <c r="AU12" i="10" s="1"/>
  <c r="EF47" i="7" a="1"/>
  <c r="EF47" i="7" s="1"/>
  <c r="EH47" i="7" s="1"/>
  <c r="EG47" i="7"/>
  <c r="EF6" i="7" a="1"/>
  <c r="EF6" i="7" s="1"/>
  <c r="EH6" i="7" s="1"/>
  <c r="EG6" i="7"/>
  <c r="BJ1" i="9"/>
  <c r="BI1" i="9" a="1"/>
  <c r="BI1" i="9" s="1"/>
  <c r="BI6" i="9" a="1"/>
  <c r="BI6" i="9" s="1"/>
  <c r="BK6" i="9" s="1"/>
  <c r="BJ6" i="9"/>
  <c r="BJ28" i="9"/>
  <c r="BI28" i="9" a="1"/>
  <c r="BI28" i="9" s="1"/>
  <c r="BK28" i="9" s="1"/>
  <c r="DN26" i="9"/>
  <c r="DM26" i="9" a="1"/>
  <c r="DM26" i="9" s="1"/>
  <c r="DO26" i="9" s="1"/>
  <c r="DN39" i="9"/>
  <c r="DM39" i="9" a="1"/>
  <c r="DM39" i="9" s="1"/>
  <c r="DO39" i="9" s="1"/>
  <c r="DN5" i="9"/>
  <c r="DM5" i="9" a="1"/>
  <c r="DM5" i="9" s="1"/>
  <c r="DO5" i="9" s="1"/>
  <c r="CX49" i="10"/>
  <c r="CW49" i="10" a="1"/>
  <c r="CW49" i="10" s="1"/>
  <c r="CY49" i="10" s="1"/>
  <c r="CX34" i="10"/>
  <c r="CW34" i="10" a="1"/>
  <c r="CW34" i="10" s="1"/>
  <c r="CY34" i="10" s="1"/>
  <c r="CX23" i="10"/>
  <c r="CW23" i="10" a="1"/>
  <c r="CW23" i="10" s="1"/>
  <c r="CY23" i="10" s="1"/>
  <c r="BZ9" i="10"/>
  <c r="BY9" i="10" a="1"/>
  <c r="BY9" i="10" s="1"/>
  <c r="CA9" i="10" s="1"/>
  <c r="BZ53" i="10"/>
  <c r="BY53" i="10" a="1"/>
  <c r="BY53" i="10" s="1"/>
  <c r="CA53" i="10" s="1"/>
  <c r="BZ42" i="10"/>
  <c r="BY42" i="10" a="1"/>
  <c r="BY42" i="10" s="1"/>
  <c r="CA42" i="10" s="1"/>
  <c r="BB43" i="9"/>
  <c r="BA43" i="9" a="1"/>
  <c r="BA43" i="9" s="1"/>
  <c r="BC43" i="9" s="1"/>
  <c r="BB5" i="9"/>
  <c r="BA5" i="9" a="1"/>
  <c r="BA5" i="9" s="1"/>
  <c r="BC5" i="9" s="1"/>
  <c r="AT57" i="11"/>
  <c r="AS57" i="11" a="1"/>
  <c r="AS57" i="11" s="1"/>
  <c r="AU57" i="11" s="1"/>
  <c r="AT22" i="11"/>
  <c r="AS22" i="11" a="1"/>
  <c r="AS22" i="11" s="1"/>
  <c r="AU22" i="11" s="1"/>
  <c r="AT50" i="11"/>
  <c r="AS50" i="11" a="1"/>
  <c r="AS50" i="11" s="1"/>
  <c r="AU50" i="11" s="1"/>
  <c r="AT19" i="11"/>
  <c r="AS19" i="11" a="1"/>
  <c r="AS19" i="11" s="1"/>
  <c r="AU19" i="11" s="1"/>
  <c r="AT43" i="9"/>
  <c r="AS43" i="9" a="1"/>
  <c r="AS43" i="9" s="1"/>
  <c r="AU43" i="9" s="1"/>
  <c r="AT25" i="9"/>
  <c r="AS25" i="9" a="1"/>
  <c r="AS25" i="9" s="1"/>
  <c r="AU25" i="9" s="1"/>
  <c r="AT32" i="9"/>
  <c r="AS32" i="9" a="1"/>
  <c r="AS32" i="9" s="1"/>
  <c r="AU32" i="9" s="1"/>
  <c r="DF1" i="13"/>
  <c r="DE18" i="13" a="1"/>
  <c r="DE18" i="13" s="1"/>
  <c r="DG18" i="13" s="1"/>
  <c r="DE22" i="13" a="1"/>
  <c r="DE22" i="13" s="1"/>
  <c r="DG22" i="13" s="1"/>
  <c r="DE46" i="13" a="1"/>
  <c r="DE46" i="13" s="1"/>
  <c r="DG46" i="13" s="1"/>
  <c r="DE52" i="13" a="1"/>
  <c r="DE52" i="13" s="1"/>
  <c r="DG52" i="13" s="1"/>
  <c r="DE56" i="13" a="1"/>
  <c r="DE56" i="13" s="1"/>
  <c r="DG56" i="13" s="1"/>
  <c r="DE44" i="13" a="1"/>
  <c r="DE44" i="13" s="1"/>
  <c r="DG44" i="13" s="1"/>
  <c r="DE32" i="13" a="1"/>
  <c r="DE32" i="13" s="1"/>
  <c r="DG32" i="13" s="1"/>
  <c r="DE34" i="13" a="1"/>
  <c r="DE34" i="13" s="1"/>
  <c r="DG34" i="13" s="1"/>
  <c r="DE70" i="13" a="1"/>
  <c r="DE70" i="13" s="1"/>
  <c r="DG70" i="13" s="1"/>
  <c r="DE57" i="13" a="1"/>
  <c r="DE57" i="13" s="1"/>
  <c r="DG57" i="13" s="1"/>
  <c r="DE4" i="13" a="1"/>
  <c r="DE4" i="13" s="1"/>
  <c r="DG4" i="13" s="1"/>
  <c r="DE40" i="13" a="1"/>
  <c r="DE40" i="13" s="1"/>
  <c r="DG40" i="13" s="1"/>
  <c r="DE28" i="13" a="1"/>
  <c r="DE28" i="13" s="1"/>
  <c r="DG28" i="13" s="1"/>
  <c r="DE48" i="13" a="1"/>
  <c r="DE48" i="13" s="1"/>
  <c r="DG48" i="13" s="1"/>
  <c r="DE50" i="13" a="1"/>
  <c r="DE50" i="13" s="1"/>
  <c r="DG50" i="13" s="1"/>
  <c r="DE54" i="13" a="1"/>
  <c r="DE54" i="13" s="1"/>
  <c r="DG54" i="13" s="1"/>
  <c r="DE68" i="13" a="1"/>
  <c r="DE68" i="13" s="1"/>
  <c r="DG68" i="13" s="1"/>
  <c r="DE21" i="13" a="1"/>
  <c r="DE21" i="13" s="1"/>
  <c r="DG21" i="13" s="1"/>
  <c r="DE9" i="13" a="1"/>
  <c r="DE9" i="13" s="1"/>
  <c r="DG9" i="13" s="1"/>
  <c r="DE27" i="13" a="1"/>
  <c r="DE27" i="13" s="1"/>
  <c r="DG27" i="13" s="1"/>
  <c r="DE31" i="13" a="1"/>
  <c r="DE31" i="13" s="1"/>
  <c r="DG31" i="13" s="1"/>
  <c r="DE19" i="13" a="1"/>
  <c r="DE19" i="13" s="1"/>
  <c r="DG19" i="13" s="1"/>
  <c r="DE66" i="13" a="1"/>
  <c r="DE66" i="13" s="1"/>
  <c r="DG66" i="13" s="1"/>
  <c r="DE13" i="13" a="1"/>
  <c r="DE13" i="13" s="1"/>
  <c r="DG13" i="13" s="1"/>
  <c r="DE49" i="13" a="1"/>
  <c r="DE49" i="13" s="1"/>
  <c r="DG49" i="13" s="1"/>
  <c r="DE69" i="13" a="1"/>
  <c r="DE69" i="13" s="1"/>
  <c r="DG69" i="13" s="1"/>
  <c r="DE30" i="13" a="1"/>
  <c r="DE30" i="13" s="1"/>
  <c r="DG30" i="13" s="1"/>
  <c r="DE36" i="13" a="1"/>
  <c r="DE36" i="13" s="1"/>
  <c r="DG36" i="13" s="1"/>
  <c r="DE64" i="13" a="1"/>
  <c r="DE64" i="13" s="1"/>
  <c r="DG64" i="13" s="1"/>
  <c r="DE15" i="13" a="1"/>
  <c r="DE15" i="13" s="1"/>
  <c r="DG15" i="13" s="1"/>
  <c r="DE7" i="13" a="1"/>
  <c r="DE7" i="13" s="1"/>
  <c r="DG7" i="13" s="1"/>
  <c r="DE29" i="13" a="1"/>
  <c r="DE29" i="13" s="1"/>
  <c r="DG29" i="13" s="1"/>
  <c r="DE33" i="13" a="1"/>
  <c r="DE33" i="13" s="1"/>
  <c r="DG33" i="13" s="1"/>
  <c r="DE53" i="13" a="1"/>
  <c r="DE53" i="13" s="1"/>
  <c r="DG53" i="13" s="1"/>
  <c r="DE41" i="13" a="1"/>
  <c r="DE41" i="13" s="1"/>
  <c r="DG41" i="13" s="1"/>
  <c r="DE59" i="13" a="1"/>
  <c r="DE59" i="13" s="1"/>
  <c r="DG59" i="13" s="1"/>
  <c r="DE63" i="13" a="1"/>
  <c r="DE63" i="13" s="1"/>
  <c r="DG63" i="13" s="1"/>
  <c r="DE51" i="13" a="1"/>
  <c r="DE51" i="13" s="1"/>
  <c r="DG51" i="13" s="1"/>
  <c r="DE23" i="13" a="1"/>
  <c r="DE23" i="13" s="1"/>
  <c r="DG23" i="13" s="1"/>
  <c r="DE45" i="13" a="1"/>
  <c r="DE45" i="13" s="1"/>
  <c r="DG45" i="13" s="1"/>
  <c r="DE6" i="13" a="1"/>
  <c r="DE6" i="13" s="1"/>
  <c r="DG6" i="13" s="1"/>
  <c r="DE26" i="13" a="1"/>
  <c r="DE26" i="13" s="1"/>
  <c r="DG26" i="13" s="1"/>
  <c r="DE62" i="13" a="1"/>
  <c r="DE62" i="13" s="1"/>
  <c r="DG62" i="13" s="1"/>
  <c r="DE71" i="13" a="1"/>
  <c r="DE71" i="13" s="1"/>
  <c r="DG71" i="13" s="1"/>
  <c r="DE11" i="13" a="1"/>
  <c r="DE11" i="13" s="1"/>
  <c r="DG11" i="13" s="1"/>
  <c r="DE47" i="13" a="1"/>
  <c r="DE47" i="13" s="1"/>
  <c r="DG47" i="13" s="1"/>
  <c r="DE1" i="13" a="1"/>
  <c r="DE1" i="13" s="1"/>
  <c r="DE35" i="13" a="1"/>
  <c r="DE35" i="13" s="1"/>
  <c r="DG35" i="13" s="1"/>
  <c r="DE39" i="13" a="1"/>
  <c r="DE39" i="13" s="1"/>
  <c r="DG39" i="13" s="1"/>
  <c r="DE61" i="13" a="1"/>
  <c r="DE61" i="13" s="1"/>
  <c r="DG61" i="13" s="1"/>
  <c r="DE65" i="13" a="1"/>
  <c r="DE65" i="13" s="1"/>
  <c r="DG65" i="13" s="1"/>
  <c r="DE10" i="13" a="1"/>
  <c r="DE10" i="13" s="1"/>
  <c r="DG10" i="13" s="1"/>
  <c r="DE14" i="13" a="1"/>
  <c r="DE14" i="13" s="1"/>
  <c r="DG14" i="13" s="1"/>
  <c r="DE20" i="13" a="1"/>
  <c r="DE20" i="13" s="1"/>
  <c r="DG20" i="13" s="1"/>
  <c r="DE24" i="13" a="1"/>
  <c r="DE24" i="13" s="1"/>
  <c r="DG24" i="13" s="1"/>
  <c r="DE12" i="13" a="1"/>
  <c r="DE12" i="13" s="1"/>
  <c r="DG12" i="13" s="1"/>
  <c r="DE55" i="13" a="1"/>
  <c r="DE55" i="13" s="1"/>
  <c r="DG55" i="13" s="1"/>
  <c r="DE2" i="13" a="1"/>
  <c r="DE2" i="13" s="1"/>
  <c r="DG2" i="13" s="1"/>
  <c r="DE38" i="13" a="1"/>
  <c r="DE38" i="13" s="1"/>
  <c r="DG38" i="13" s="1"/>
  <c r="DE58" i="13" a="1"/>
  <c r="DE58" i="13" s="1"/>
  <c r="DG58" i="13" s="1"/>
  <c r="DE5" i="13" a="1"/>
  <c r="DE5" i="13" s="1"/>
  <c r="DG5" i="13" s="1"/>
  <c r="DE25" i="13" a="1"/>
  <c r="DE25" i="13" s="1"/>
  <c r="DG25" i="13" s="1"/>
  <c r="DE43" i="13" a="1"/>
  <c r="DE43" i="13" s="1"/>
  <c r="DG43" i="13" s="1"/>
  <c r="DE8" i="13" a="1"/>
  <c r="DE8" i="13" s="1"/>
  <c r="DG8" i="13" s="1"/>
  <c r="DR51" i="7" a="1"/>
  <c r="DR51" i="7" s="1"/>
  <c r="DT51" i="7" s="1"/>
  <c r="DS51" i="7"/>
  <c r="DR8" i="7" a="1"/>
  <c r="DR8" i="7" s="1"/>
  <c r="DT8" i="7" s="1"/>
  <c r="DS8" i="7"/>
  <c r="DR2" i="7" a="1"/>
  <c r="DR2" i="7" s="1"/>
  <c r="DT2" i="7" s="1"/>
  <c r="DS2" i="7"/>
  <c r="BB11" i="13"/>
  <c r="BA11" i="13" a="1"/>
  <c r="BA11" i="13" s="1"/>
  <c r="BC11" i="13" s="1"/>
  <c r="BB62" i="13"/>
  <c r="BA62" i="13" a="1"/>
  <c r="BA62" i="13" s="1"/>
  <c r="BC62" i="13" s="1"/>
  <c r="BB26" i="13"/>
  <c r="BA26" i="13" a="1"/>
  <c r="BA26" i="13" s="1"/>
  <c r="BC26" i="13" s="1"/>
  <c r="BB6" i="13"/>
  <c r="BA6" i="13" a="1"/>
  <c r="BA6" i="13" s="1"/>
  <c r="BC6" i="13" s="1"/>
  <c r="BB22" i="10"/>
  <c r="BA22" i="10" a="1"/>
  <c r="BA22" i="10" s="1"/>
  <c r="BC22" i="10" s="1"/>
  <c r="BB11" i="10"/>
  <c r="BA11" i="10" a="1"/>
  <c r="BA11" i="10" s="1"/>
  <c r="BC11" i="10" s="1"/>
  <c r="BB55" i="10"/>
  <c r="BA55" i="10" a="1"/>
  <c r="BA55" i="10" s="1"/>
  <c r="BC55" i="10" s="1"/>
  <c r="BB28" i="10"/>
  <c r="BA28" i="10" a="1"/>
  <c r="BA28" i="10" s="1"/>
  <c r="BC28" i="10" s="1"/>
  <c r="BB31" i="12"/>
  <c r="BA31" i="12" a="1"/>
  <c r="BA31" i="12" s="1"/>
  <c r="BC31" i="12" s="1"/>
  <c r="BB30" i="12"/>
  <c r="BA30" i="12" a="1"/>
  <c r="BA30" i="12" s="1"/>
  <c r="BC30" i="12" s="1"/>
  <c r="AL9" i="10"/>
  <c r="AK9" i="10" a="1"/>
  <c r="AK9" i="10" s="1"/>
  <c r="AM9" i="10" s="1"/>
  <c r="AL53" i="10"/>
  <c r="AK53" i="10" a="1"/>
  <c r="AK53" i="10" s="1"/>
  <c r="AM53" i="10" s="1"/>
  <c r="AL42" i="10"/>
  <c r="AK42" i="10" a="1"/>
  <c r="AK42" i="10" s="1"/>
  <c r="AM42" i="10" s="1"/>
  <c r="FH1" i="7" a="1"/>
  <c r="FH1" i="7" s="1"/>
  <c r="FJ1" i="7" s="1"/>
  <c r="FG172" i="7"/>
  <c r="FI1" i="7"/>
  <c r="ET51" i="7" a="1"/>
  <c r="ET51" i="7" s="1"/>
  <c r="EV51" i="7" s="1"/>
  <c r="EU51" i="7"/>
  <c r="ET8" i="7" a="1"/>
  <c r="ET8" i="7" s="1"/>
  <c r="EV8" i="7" s="1"/>
  <c r="EU8" i="7"/>
  <c r="ET26" i="7" a="1"/>
  <c r="ET26" i="7" s="1"/>
  <c r="EV26" i="7" s="1"/>
  <c r="EU26" i="7"/>
  <c r="BB30" i="11"/>
  <c r="BA30" i="11" a="1"/>
  <c r="BA30" i="11" s="1"/>
  <c r="BC30" i="11" s="1"/>
  <c r="BB58" i="11"/>
  <c r="BA58" i="11" a="1"/>
  <c r="BA58" i="11" s="1"/>
  <c r="BC58" i="11" s="1"/>
  <c r="BB27" i="11"/>
  <c r="BA27" i="11" a="1"/>
  <c r="BA27" i="11" s="1"/>
  <c r="BC27" i="11" s="1"/>
  <c r="AT6" i="10"/>
  <c r="AS6" i="10" a="1"/>
  <c r="AS6" i="10" s="1"/>
  <c r="AU6" i="10" s="1"/>
  <c r="AT34" i="10"/>
  <c r="AS34" i="10" a="1"/>
  <c r="AS34" i="10" s="1"/>
  <c r="AU34" i="10" s="1"/>
  <c r="AT23" i="10"/>
  <c r="AS23" i="10" a="1"/>
  <c r="AS23" i="10" s="1"/>
  <c r="AU23" i="10" s="1"/>
  <c r="BR52" i="10"/>
  <c r="BQ52" i="10" a="1"/>
  <c r="BQ52" i="10" s="1"/>
  <c r="BS52" i="10" s="1"/>
  <c r="AT16" i="13"/>
  <c r="AS16" i="13" a="1"/>
  <c r="AS16" i="13" s="1"/>
  <c r="AU16" i="13" s="1"/>
  <c r="AT10" i="13"/>
  <c r="AS10" i="13" a="1"/>
  <c r="AS10" i="13" s="1"/>
  <c r="AU10" i="13" s="1"/>
  <c r="AT17" i="13"/>
  <c r="AS17" i="13" a="1"/>
  <c r="AS17" i="13" s="1"/>
  <c r="AU17" i="13" s="1"/>
  <c r="AT32" i="12"/>
  <c r="AS32" i="12" a="1"/>
  <c r="AS32" i="12" s="1"/>
  <c r="AU32" i="12" s="1"/>
  <c r="AT11" i="12"/>
  <c r="AS11" i="12" a="1"/>
  <c r="AS11" i="12" s="1"/>
  <c r="AU11" i="12" s="1"/>
  <c r="N52" i="10"/>
  <c r="M52" i="10" a="1"/>
  <c r="M52" i="10" s="1"/>
  <c r="O52" i="10" s="1"/>
  <c r="EF5" i="7" a="1"/>
  <c r="EF5" i="7" s="1"/>
  <c r="EH5" i="7" s="1"/>
  <c r="EG5" i="7"/>
  <c r="EF16" i="7" a="1"/>
  <c r="EF16" i="7" s="1"/>
  <c r="EH16" i="7" s="1"/>
  <c r="EG16" i="7"/>
  <c r="EF54" i="7" a="1"/>
  <c r="EF54" i="7" s="1"/>
  <c r="EH54" i="7" s="1"/>
  <c r="EG54" i="7"/>
  <c r="BJ24" i="9"/>
  <c r="BI24" i="9" a="1"/>
  <c r="BI24" i="9" s="1"/>
  <c r="BK24" i="9" s="1"/>
  <c r="BJ37" i="9"/>
  <c r="BI37" i="9" a="1"/>
  <c r="BI37" i="9" s="1"/>
  <c r="BK37" i="9" s="1"/>
  <c r="BJ11" i="9"/>
  <c r="BI11" i="9" a="1"/>
  <c r="BI11" i="9" s="1"/>
  <c r="BK11" i="9" s="1"/>
  <c r="DN32" i="9"/>
  <c r="DM32" i="9" a="1"/>
  <c r="DM32" i="9" s="1"/>
  <c r="DO32" i="9" s="1"/>
  <c r="DN6" i="9"/>
  <c r="DM6" i="9" a="1"/>
  <c r="DM6" i="9" s="1"/>
  <c r="DO6" i="9" s="1"/>
  <c r="DN19" i="9"/>
  <c r="DM19" i="9" a="1"/>
  <c r="DM19" i="9" s="1"/>
  <c r="DO19" i="9" s="1"/>
  <c r="CX12" i="10"/>
  <c r="CW12" i="10" a="1"/>
  <c r="CW12" i="10" s="1"/>
  <c r="CY12" i="10" s="1"/>
  <c r="CX13" i="10"/>
  <c r="CW13" i="10" a="1"/>
  <c r="CW13" i="10" s="1"/>
  <c r="CY13" i="10" s="1"/>
  <c r="CX1" i="10"/>
  <c r="CW1" i="10" a="1"/>
  <c r="CW1" i="10" s="1"/>
  <c r="CW5" i="10" a="1"/>
  <c r="CW5" i="10" s="1"/>
  <c r="CY5" i="10" s="1"/>
  <c r="CX5" i="10"/>
  <c r="BZ38" i="10"/>
  <c r="BY38" i="10" a="1"/>
  <c r="BY38" i="10" s="1"/>
  <c r="CA38" i="10" s="1"/>
  <c r="BZ20" i="10"/>
  <c r="BY20" i="10" a="1"/>
  <c r="BY20" i="10" s="1"/>
  <c r="CA20" i="10" s="1"/>
  <c r="BZ17" i="10"/>
  <c r="BY17" i="10" a="1"/>
  <c r="BY17" i="10" s="1"/>
  <c r="CA17" i="10" s="1"/>
  <c r="BB15" i="9"/>
  <c r="BA15" i="9" a="1"/>
  <c r="BA15" i="9" s="1"/>
  <c r="BC15" i="9" s="1"/>
  <c r="BB40" i="9"/>
  <c r="BA40" i="9" a="1"/>
  <c r="BA40" i="9" s="1"/>
  <c r="BC40" i="9" s="1"/>
  <c r="BB19" i="9"/>
  <c r="BA19" i="9" a="1"/>
  <c r="BA19" i="9" s="1"/>
  <c r="BC19" i="9" s="1"/>
  <c r="AT41" i="11"/>
  <c r="AS41" i="11" a="1"/>
  <c r="AS41" i="11" s="1"/>
  <c r="AU41" i="11" s="1"/>
  <c r="AT6" i="11"/>
  <c r="AS6" i="11" a="1"/>
  <c r="AS6" i="11" s="1"/>
  <c r="AU6" i="11" s="1"/>
  <c r="AT34" i="11"/>
  <c r="AS34" i="11" a="1"/>
  <c r="AS34" i="11" s="1"/>
  <c r="AU34" i="11" s="1"/>
  <c r="AT3" i="11"/>
  <c r="AS3" i="11" a="1"/>
  <c r="AS3" i="11" s="1"/>
  <c r="AU3" i="11" s="1"/>
  <c r="AT10" i="9"/>
  <c r="AS10" i="9" a="1"/>
  <c r="AS10" i="9" s="1"/>
  <c r="AU10" i="9" s="1"/>
  <c r="AT39" i="9"/>
  <c r="AS39" i="9" a="1"/>
  <c r="AS39" i="9" s="1"/>
  <c r="AU39" i="9" s="1"/>
  <c r="AT5" i="9"/>
  <c r="AS5" i="9" a="1"/>
  <c r="AS5" i="9" s="1"/>
  <c r="AU5" i="9" s="1"/>
  <c r="DR47" i="7" a="1"/>
  <c r="DR47" i="7" s="1"/>
  <c r="DT47" i="7" s="1"/>
  <c r="DS47" i="7"/>
  <c r="DR4" i="7" a="1"/>
  <c r="DR4" i="7" s="1"/>
  <c r="DT4" i="7" s="1"/>
  <c r="DS4" i="7"/>
  <c r="DR54" i="7" a="1"/>
  <c r="DR54" i="7" s="1"/>
  <c r="DT54" i="7" s="1"/>
  <c r="DS54" i="7"/>
  <c r="BB2" i="13"/>
  <c r="BA2" i="13" a="1"/>
  <c r="BA2" i="13" s="1"/>
  <c r="BC2" i="13" s="1"/>
  <c r="BB57" i="13"/>
  <c r="BA57" i="13" a="1"/>
  <c r="BA57" i="13" s="1"/>
  <c r="BC57" i="13" s="1"/>
  <c r="BB21" i="13"/>
  <c r="BA21" i="13" a="1"/>
  <c r="BA21" i="13" s="1"/>
  <c r="BC21" i="13" s="1"/>
  <c r="BB60" i="13"/>
  <c r="BA60" i="13" a="1"/>
  <c r="BA60" i="13" s="1"/>
  <c r="BC60" i="13" s="1"/>
  <c r="BB40" i="13"/>
  <c r="BA40" i="13" a="1"/>
  <c r="BA40" i="13" s="1"/>
  <c r="BC40" i="13" s="1"/>
  <c r="CD1" i="7"/>
  <c r="DV172" i="10"/>
  <c r="DM63" i="13" a="1"/>
  <c r="DM63" i="13" s="1"/>
  <c r="DO63" i="13" s="1"/>
  <c r="DM58" i="13" a="1"/>
  <c r="DM58" i="13" s="1"/>
  <c r="DO58" i="13" s="1"/>
  <c r="DM55" i="13" a="1"/>
  <c r="DM55" i="13" s="1"/>
  <c r="DO55" i="13" s="1"/>
  <c r="DM51" i="13" a="1"/>
  <c r="DM51" i="13" s="1"/>
  <c r="DO51" i="13" s="1"/>
  <c r="DM47" i="13" a="1"/>
  <c r="DM47" i="13" s="1"/>
  <c r="DO47" i="13" s="1"/>
  <c r="DM59" i="13" a="1"/>
  <c r="DM59" i="13" s="1"/>
  <c r="DO59" i="13" s="1"/>
  <c r="DM53" i="13" a="1"/>
  <c r="DM53" i="13" s="1"/>
  <c r="DO53" i="13" s="1"/>
  <c r="DM49" i="13" a="1"/>
  <c r="DM49" i="13" s="1"/>
  <c r="DO49" i="13" s="1"/>
  <c r="DM60" i="13" a="1"/>
  <c r="DM60" i="13" s="1"/>
  <c r="DO60" i="13" s="1"/>
  <c r="BR4" i="12"/>
  <c r="BR18" i="12"/>
  <c r="BR24" i="12"/>
  <c r="BR17" i="12"/>
  <c r="CX18" i="9"/>
  <c r="BY47" i="9" a="1"/>
  <c r="BY47" i="9" s="1"/>
  <c r="CA47" i="9" s="1"/>
  <c r="BZ18" i="9"/>
  <c r="BZ23" i="9"/>
  <c r="BZ6" i="9"/>
  <c r="DM19" i="11" a="1"/>
  <c r="DM19" i="11" s="1"/>
  <c r="DO19" i="11" s="1"/>
  <c r="DM37" i="11" a="1"/>
  <c r="DM37" i="11" s="1"/>
  <c r="DO37" i="11" s="1"/>
  <c r="DM20" i="11" a="1"/>
  <c r="DM20" i="11" s="1"/>
  <c r="DO20" i="11" s="1"/>
  <c r="DM27" i="11" a="1"/>
  <c r="DM27" i="11" s="1"/>
  <c r="DO27" i="11" s="1"/>
  <c r="DM55" i="11" a="1"/>
  <c r="DM55" i="11" s="1"/>
  <c r="DO55" i="11" s="1"/>
  <c r="DM21" i="11" a="1"/>
  <c r="DM21" i="11" s="1"/>
  <c r="DO21" i="11" s="1"/>
  <c r="DM49" i="11" a="1"/>
  <c r="DM49" i="11" s="1"/>
  <c r="DO49" i="11" s="1"/>
  <c r="DM28" i="11" a="1"/>
  <c r="DM28" i="11" s="1"/>
  <c r="DO28" i="11" s="1"/>
  <c r="CG47" i="9" a="1"/>
  <c r="CG47" i="9" s="1"/>
  <c r="CI47" i="9" s="1"/>
  <c r="CH27" i="9"/>
  <c r="CH10" i="9"/>
  <c r="BI56" i="13" a="1"/>
  <c r="BI56" i="13" s="1"/>
  <c r="BK56" i="13" s="1"/>
  <c r="BI36" i="13" a="1"/>
  <c r="BI36" i="13" s="1"/>
  <c r="BK36" i="13" s="1"/>
  <c r="BI69" i="13" a="1"/>
  <c r="BI69" i="13" s="1"/>
  <c r="BK69" i="13" s="1"/>
  <c r="BI33" i="13" a="1"/>
  <c r="BI33" i="13" s="1"/>
  <c r="BK33" i="13" s="1"/>
  <c r="BI66" i="13" a="1"/>
  <c r="BI66" i="13" s="1"/>
  <c r="BK66" i="13" s="1"/>
  <c r="BI48" i="13" a="1"/>
  <c r="BI48" i="13" s="1"/>
  <c r="BK48" i="13" s="1"/>
  <c r="BI44" i="13" a="1"/>
  <c r="BI44" i="13" s="1"/>
  <c r="BK44" i="13" s="1"/>
  <c r="BI40" i="13" a="1"/>
  <c r="BI40" i="13" s="1"/>
  <c r="BK40" i="13" s="1"/>
  <c r="BI52" i="13" a="1"/>
  <c r="BI52" i="13" s="1"/>
  <c r="BK52" i="13" s="1"/>
  <c r="BI49" i="13" a="1"/>
  <c r="BI49" i="13" s="1"/>
  <c r="BK49" i="13" s="1"/>
  <c r="AK17" i="9" a="1"/>
  <c r="AK17" i="9" s="1"/>
  <c r="AM17" i="9" s="1"/>
  <c r="AK48" i="9" a="1"/>
  <c r="AK48" i="9" s="1"/>
  <c r="AM48" i="9" s="1"/>
  <c r="AK36" i="9" a="1"/>
  <c r="AK36" i="9" s="1"/>
  <c r="AM36" i="9" s="1"/>
  <c r="AK39" i="9" a="1"/>
  <c r="AK39" i="9" s="1"/>
  <c r="AM39" i="9" s="1"/>
  <c r="AK41" i="9" a="1"/>
  <c r="AK41" i="9" s="1"/>
  <c r="AM41" i="9" s="1"/>
  <c r="AK40" i="9" a="1"/>
  <c r="AK40" i="9" s="1"/>
  <c r="AM40" i="9" s="1"/>
  <c r="AK27" i="9" a="1"/>
  <c r="AK27" i="9" s="1"/>
  <c r="AM27" i="9" s="1"/>
  <c r="AK44" i="9" a="1"/>
  <c r="AK44" i="9" s="1"/>
  <c r="AM44" i="9" s="1"/>
  <c r="AK28" i="9" a="1"/>
  <c r="AK28" i="9" s="1"/>
  <c r="AM28" i="9" s="1"/>
  <c r="AK20" i="9" a="1"/>
  <c r="AK20" i="9" s="1"/>
  <c r="AM20" i="9" s="1"/>
  <c r="AK42" i="9" a="1"/>
  <c r="AK42" i="9" s="1"/>
  <c r="AM42" i="9" s="1"/>
  <c r="AK3" i="9" a="1"/>
  <c r="AK3" i="9" s="1"/>
  <c r="AM3" i="9" s="1"/>
  <c r="AL40" i="9"/>
  <c r="AL17" i="9"/>
  <c r="AL37" i="9"/>
  <c r="AL42" i="9"/>
  <c r="AL36" i="9"/>
  <c r="AL47" i="9"/>
  <c r="AL30" i="9"/>
  <c r="AL28" i="9"/>
  <c r="AL3" i="9"/>
  <c r="AL32" i="9"/>
  <c r="AL7" i="9"/>
  <c r="AL45" i="9"/>
  <c r="U18" i="10" a="1"/>
  <c r="U18" i="10" s="1"/>
  <c r="W18" i="10" s="1"/>
  <c r="U33" i="10" a="1"/>
  <c r="U33" i="10" s="1"/>
  <c r="W33" i="10" s="1"/>
  <c r="U52" i="10" a="1"/>
  <c r="U52" i="10" s="1"/>
  <c r="W52" i="10" s="1"/>
  <c r="U15" i="10" a="1"/>
  <c r="U15" i="10" s="1"/>
  <c r="W15" i="10" s="1"/>
  <c r="U32" i="10" a="1"/>
  <c r="U32" i="10" s="1"/>
  <c r="W32" i="10" s="1"/>
  <c r="U39" i="10" a="1"/>
  <c r="U39" i="10" s="1"/>
  <c r="W39" i="10" s="1"/>
  <c r="U46" i="10" a="1"/>
  <c r="U46" i="10" s="1"/>
  <c r="W46" i="10" s="1"/>
  <c r="U49" i="10" a="1"/>
  <c r="U49" i="10" s="1"/>
  <c r="W49" i="10" s="1"/>
  <c r="U27" i="10" a="1"/>
  <c r="U27" i="10" s="1"/>
  <c r="W27" i="10" s="1"/>
  <c r="V23" i="10"/>
  <c r="V14" i="10"/>
  <c r="V17" i="10"/>
  <c r="V4" i="10"/>
  <c r="V50" i="10"/>
  <c r="V53" i="10"/>
  <c r="V40" i="10"/>
  <c r="V31" i="10"/>
  <c r="V22" i="10"/>
  <c r="V9" i="10"/>
  <c r="V51" i="10"/>
  <c r="V42" i="10"/>
  <c r="M15" i="11" a="1"/>
  <c r="M15" i="11" s="1"/>
  <c r="O15" i="11" s="1"/>
  <c r="M33" i="11" a="1"/>
  <c r="M33" i="11" s="1"/>
  <c r="O33" i="11" s="1"/>
  <c r="M45" i="11" a="1"/>
  <c r="M45" i="11" s="1"/>
  <c r="O45" i="11" s="1"/>
  <c r="M41" i="11" a="1"/>
  <c r="M41" i="11" s="1"/>
  <c r="O41" i="11" s="1"/>
  <c r="M37" i="11" a="1"/>
  <c r="M37" i="11" s="1"/>
  <c r="O37" i="11" s="1"/>
  <c r="M43" i="11" a="1"/>
  <c r="M43" i="11" s="1"/>
  <c r="O43" i="11" s="1"/>
  <c r="M14" i="11" a="1"/>
  <c r="M14" i="11" s="1"/>
  <c r="O14" i="11" s="1"/>
  <c r="M42" i="11" a="1"/>
  <c r="M42" i="11" s="1"/>
  <c r="O42" i="11" s="1"/>
  <c r="M17" i="11" a="1"/>
  <c r="M17" i="11" s="1"/>
  <c r="O17" i="11" s="1"/>
  <c r="M29" i="11" a="1"/>
  <c r="M29" i="11" s="1"/>
  <c r="O29" i="11" s="1"/>
  <c r="M57" i="11" a="1"/>
  <c r="M57" i="11" s="1"/>
  <c r="O57" i="11" s="1"/>
  <c r="M53" i="11" a="1"/>
  <c r="M53" i="11" s="1"/>
  <c r="O53" i="11" s="1"/>
  <c r="M51" i="11" a="1"/>
  <c r="M51" i="11" s="1"/>
  <c r="O51" i="11" s="1"/>
  <c r="M39" i="11" a="1"/>
  <c r="M39" i="11" s="1"/>
  <c r="O39" i="11" s="1"/>
  <c r="N49" i="11"/>
  <c r="N40" i="11"/>
  <c r="N47" i="11"/>
  <c r="N42" i="11"/>
  <c r="N37" i="11"/>
  <c r="N28" i="11"/>
  <c r="BR36" i="12"/>
  <c r="BY45" i="10" a="1"/>
  <c r="BY45" i="10" s="1"/>
  <c r="CA45" i="10" s="1"/>
  <c r="BA20" i="11" a="1"/>
  <c r="BA20" i="11" s="1"/>
  <c r="BC20" i="11" s="1"/>
  <c r="AS30" i="13" a="1"/>
  <c r="AS30" i="13" s="1"/>
  <c r="AU30" i="13" s="1"/>
  <c r="EF4" i="7" a="1"/>
  <c r="EF4" i="7" s="1"/>
  <c r="EH4" i="7" s="1"/>
  <c r="EG4" i="7"/>
  <c r="BJ40" i="9"/>
  <c r="BI40" i="9" a="1"/>
  <c r="BI40" i="9" s="1"/>
  <c r="BK40" i="9" s="1"/>
  <c r="EF31" i="7" a="1"/>
  <c r="EF31" i="7" s="1"/>
  <c r="EH31" i="7" s="1"/>
  <c r="EG31" i="7"/>
  <c r="EF41" i="7" a="1"/>
  <c r="EF41" i="7" s="1"/>
  <c r="EH41" i="7" s="1"/>
  <c r="EG41" i="7"/>
  <c r="EF52" i="7" a="1"/>
  <c r="EF52" i="7" s="1"/>
  <c r="EH52" i="7" s="1"/>
  <c r="EG52" i="7"/>
  <c r="BJ23" i="9"/>
  <c r="BI23" i="9" a="1"/>
  <c r="BI23" i="9" s="1"/>
  <c r="BK23" i="9" s="1"/>
  <c r="BJ36" i="9"/>
  <c r="BI36" i="9" a="1"/>
  <c r="BI36" i="9" s="1"/>
  <c r="BK36" i="9" s="1"/>
  <c r="BJ10" i="9"/>
  <c r="BI10" i="9" a="1"/>
  <c r="BI10" i="9" s="1"/>
  <c r="BK10" i="9" s="1"/>
  <c r="DN48" i="9"/>
  <c r="DM48" i="9" a="1"/>
  <c r="DM48" i="9" s="1"/>
  <c r="DO48" i="9" s="1"/>
  <c r="DN22" i="9"/>
  <c r="DM22" i="9" a="1"/>
  <c r="DM22" i="9" s="1"/>
  <c r="DO22" i="9" s="1"/>
  <c r="DN35" i="9"/>
  <c r="DM35" i="9" a="1"/>
  <c r="DM35" i="9" s="1"/>
  <c r="DO35" i="9" s="1"/>
  <c r="CX28" i="10"/>
  <c r="CW28" i="10" a="1"/>
  <c r="CW28" i="10" s="1"/>
  <c r="CY28" i="10" s="1"/>
  <c r="CX29" i="10"/>
  <c r="CW29" i="10" a="1"/>
  <c r="CW29" i="10" s="1"/>
  <c r="CY29" i="10" s="1"/>
  <c r="CX14" i="10"/>
  <c r="CW14" i="10" a="1"/>
  <c r="CW14" i="10" s="1"/>
  <c r="CY14" i="10" s="1"/>
  <c r="BZ8" i="10"/>
  <c r="BY8" i="10" a="1"/>
  <c r="BY8" i="10" s="1"/>
  <c r="CA8" i="10" s="1"/>
  <c r="BZ36" i="10"/>
  <c r="BY36" i="10" a="1"/>
  <c r="BY36" i="10" s="1"/>
  <c r="CA36" i="10" s="1"/>
  <c r="BZ33" i="10"/>
  <c r="BY33" i="10" a="1"/>
  <c r="BY33" i="10" s="1"/>
  <c r="CA33" i="10" s="1"/>
  <c r="BB30" i="9"/>
  <c r="BA30" i="9" a="1"/>
  <c r="BA30" i="9" s="1"/>
  <c r="BC30" i="9" s="1"/>
  <c r="BB39" i="9"/>
  <c r="BA39" i="9" a="1"/>
  <c r="BA39" i="9" s="1"/>
  <c r="BC39" i="9" s="1"/>
  <c r="BB18" i="9"/>
  <c r="BA18" i="9" a="1"/>
  <c r="BA18" i="9" s="1"/>
  <c r="BC18" i="9" s="1"/>
  <c r="AT21" i="11"/>
  <c r="AS21" i="11" a="1"/>
  <c r="AS21" i="11" s="1"/>
  <c r="AU21" i="11" s="1"/>
  <c r="AT49" i="11"/>
  <c r="AS49" i="11" a="1"/>
  <c r="AS49" i="11" s="1"/>
  <c r="AU49" i="11" s="1"/>
  <c r="AT14" i="11"/>
  <c r="AS14" i="11" a="1"/>
  <c r="AS14" i="11" s="1"/>
  <c r="AU14" i="11" s="1"/>
  <c r="AT8" i="9"/>
  <c r="AS8" i="9" a="1"/>
  <c r="AS8" i="9" s="1"/>
  <c r="AU8" i="9" s="1"/>
  <c r="AT21" i="9"/>
  <c r="AS21" i="9" a="1"/>
  <c r="AS21" i="9" s="1"/>
  <c r="AU21" i="9" s="1"/>
  <c r="DR35" i="7" a="1"/>
  <c r="DR35" i="7" s="1"/>
  <c r="DT35" i="7" s="1"/>
  <c r="DS35" i="7"/>
  <c r="DR45" i="7" a="1"/>
  <c r="DR45" i="7" s="1"/>
  <c r="DT45" i="7" s="1"/>
  <c r="DS45" i="7"/>
  <c r="DR6" i="7" a="1"/>
  <c r="DR6" i="7" s="1"/>
  <c r="DT6" i="7" s="1"/>
  <c r="DS6" i="7"/>
  <c r="BB18" i="13"/>
  <c r="BA18" i="13" a="1"/>
  <c r="BA18" i="13" s="1"/>
  <c r="BC18" i="13" s="1"/>
  <c r="BB1" i="13"/>
  <c r="BA1" i="13" a="1"/>
  <c r="BA1" i="13" s="1"/>
  <c r="BA29" i="13" a="1"/>
  <c r="BA29" i="13" s="1"/>
  <c r="BC29" i="13" s="1"/>
  <c r="BB29" i="13"/>
  <c r="BB37" i="13"/>
  <c r="BA37" i="13" a="1"/>
  <c r="BA37" i="13" s="1"/>
  <c r="BC37" i="13" s="1"/>
  <c r="BB17" i="13"/>
  <c r="BA17" i="13" a="1"/>
  <c r="BA17" i="13" s="1"/>
  <c r="BC17" i="13" s="1"/>
  <c r="BB56" i="13"/>
  <c r="BA56" i="13" a="1"/>
  <c r="BA56" i="13" s="1"/>
  <c r="BC56" i="13" s="1"/>
  <c r="BB2" i="10"/>
  <c r="BA2" i="10" a="1"/>
  <c r="BA2" i="10" s="1"/>
  <c r="BC2" i="10" s="1"/>
  <c r="BB46" i="10"/>
  <c r="BA46" i="10" a="1"/>
  <c r="BA46" i="10" s="1"/>
  <c r="BC46" i="10" s="1"/>
  <c r="BB19" i="10"/>
  <c r="BA19" i="10" a="1"/>
  <c r="BA19" i="10" s="1"/>
  <c r="BC19" i="10" s="1"/>
  <c r="BB6" i="12"/>
  <c r="BA6" i="12" a="1"/>
  <c r="BA6" i="12" s="1"/>
  <c r="BC6" i="12" s="1"/>
  <c r="BB9" i="12"/>
  <c r="BA9" i="12" a="1"/>
  <c r="BA9" i="12" s="1"/>
  <c r="BC9" i="12" s="1"/>
  <c r="AL8" i="10"/>
  <c r="AK8" i="10" a="1"/>
  <c r="AK8" i="10" s="1"/>
  <c r="AM8" i="10" s="1"/>
  <c r="AL36" i="10"/>
  <c r="AK36" i="10" a="1"/>
  <c r="AK36" i="10" s="1"/>
  <c r="AM36" i="10" s="1"/>
  <c r="AL33" i="10"/>
  <c r="AK33" i="10" a="1"/>
  <c r="AK33" i="10" s="1"/>
  <c r="AM33" i="10" s="1"/>
  <c r="BZ68" i="13"/>
  <c r="BY68" i="13" a="1"/>
  <c r="BY68" i="13" s="1"/>
  <c r="CA68" i="13" s="1"/>
  <c r="BY71" i="13" a="1"/>
  <c r="BY71" i="13" s="1"/>
  <c r="CA71" i="13" s="1"/>
  <c r="ET35" i="7" a="1"/>
  <c r="ET35" i="7" s="1"/>
  <c r="EV35" i="7" s="1"/>
  <c r="EU35" i="7"/>
  <c r="ET45" i="7" a="1"/>
  <c r="ET45" i="7" s="1"/>
  <c r="EV45" i="7" s="1"/>
  <c r="EU45" i="7"/>
  <c r="ET14" i="7" a="1"/>
  <c r="ET14" i="7" s="1"/>
  <c r="EV14" i="7" s="1"/>
  <c r="EU14" i="7"/>
  <c r="BB29" i="11"/>
  <c r="BA29" i="11" a="1"/>
  <c r="BA29" i="11" s="1"/>
  <c r="BC29" i="11" s="1"/>
  <c r="BB57" i="11"/>
  <c r="BA57" i="11" a="1"/>
  <c r="BA57" i="11" s="1"/>
  <c r="BC57" i="11" s="1"/>
  <c r="BB22" i="11"/>
  <c r="BA22" i="11" a="1"/>
  <c r="BA22" i="11" s="1"/>
  <c r="BC22" i="11" s="1"/>
  <c r="BB50" i="11"/>
  <c r="BA50" i="11" a="1"/>
  <c r="BA50" i="11" s="1"/>
  <c r="BC50" i="11" s="1"/>
  <c r="AT25" i="10"/>
  <c r="AS25" i="10" a="1"/>
  <c r="AS25" i="10" s="1"/>
  <c r="AU25" i="10" s="1"/>
  <c r="AT14" i="10"/>
  <c r="AS14" i="10" a="1"/>
  <c r="AS14" i="10" s="1"/>
  <c r="AU14" i="10" s="1"/>
  <c r="AT3" i="10"/>
  <c r="AS3" i="10" a="1"/>
  <c r="AS3" i="10" s="1"/>
  <c r="AU3" i="10" s="1"/>
  <c r="AT31" i="13"/>
  <c r="AS31" i="13" a="1"/>
  <c r="AS31" i="13" s="1"/>
  <c r="AU31" i="13" s="1"/>
  <c r="AT60" i="13"/>
  <c r="AS60" i="13" a="1"/>
  <c r="AS60" i="13" s="1"/>
  <c r="AU60" i="13" s="1"/>
  <c r="AT40" i="13"/>
  <c r="AS40" i="13" a="1"/>
  <c r="AS40" i="13" s="1"/>
  <c r="AU40" i="13" s="1"/>
  <c r="AT20" i="13"/>
  <c r="AS20" i="13" a="1"/>
  <c r="AS20" i="13" s="1"/>
  <c r="AU20" i="13" s="1"/>
  <c r="AT3" i="12"/>
  <c r="AS3" i="12" a="1"/>
  <c r="AS3" i="12" s="1"/>
  <c r="AU3" i="12" s="1"/>
  <c r="AT17" i="12"/>
  <c r="AS17" i="12" a="1"/>
  <c r="AS17" i="12" s="1"/>
  <c r="AU17" i="12" s="1"/>
  <c r="N36" i="12"/>
  <c r="M36" i="12" a="1"/>
  <c r="M36" i="12" s="1"/>
  <c r="O36" i="12" s="1"/>
  <c r="M38" i="12" a="1"/>
  <c r="M38" i="12" s="1"/>
  <c r="O38" i="12" s="1"/>
  <c r="M37" i="12" a="1"/>
  <c r="M37" i="12" s="1"/>
  <c r="O37" i="12" s="1"/>
  <c r="EF43" i="7" a="1"/>
  <c r="EF43" i="7" s="1"/>
  <c r="EH43" i="7" s="1"/>
  <c r="EG43" i="7"/>
  <c r="EF53" i="7" a="1"/>
  <c r="EF53" i="7" s="1"/>
  <c r="EH53" i="7" s="1"/>
  <c r="EG53" i="7"/>
  <c r="EF42" i="7" a="1"/>
  <c r="EF42" i="7" s="1"/>
  <c r="EH42" i="7" s="1"/>
  <c r="EG42" i="7"/>
  <c r="BJ7" i="9"/>
  <c r="BI7" i="9" a="1"/>
  <c r="BI7" i="9" s="1"/>
  <c r="BK7" i="9" s="1"/>
  <c r="BJ20" i="9"/>
  <c r="BI20" i="9" a="1"/>
  <c r="BI20" i="9" s="1"/>
  <c r="BK20" i="9" s="1"/>
  <c r="BJ33" i="9"/>
  <c r="BI33" i="9" a="1"/>
  <c r="BI33" i="9" s="1"/>
  <c r="BK33" i="9" s="1"/>
  <c r="DN15" i="9"/>
  <c r="DM15" i="9" a="1"/>
  <c r="DM15" i="9" s="1"/>
  <c r="DO15" i="9" s="1"/>
  <c r="DN44" i="9"/>
  <c r="DM44" i="9" a="1"/>
  <c r="DM44" i="9" s="1"/>
  <c r="DO44" i="9" s="1"/>
  <c r="DN2" i="9"/>
  <c r="DM2" i="9" a="1"/>
  <c r="DM2" i="9" s="1"/>
  <c r="DO2" i="9" s="1"/>
  <c r="CX3" i="10"/>
  <c r="CW3" i="10" a="1"/>
  <c r="CW3" i="10" s="1"/>
  <c r="CY3" i="10" s="1"/>
  <c r="CX47" i="10"/>
  <c r="CW47" i="10" a="1"/>
  <c r="CW47" i="10" s="1"/>
  <c r="CY47" i="10" s="1"/>
  <c r="CX36" i="10"/>
  <c r="CW36" i="10" a="1"/>
  <c r="CW36" i="10" s="1"/>
  <c r="CY36" i="10" s="1"/>
  <c r="BZ29" i="10"/>
  <c r="BY29" i="10" a="1"/>
  <c r="BY29" i="10" s="1"/>
  <c r="CA29" i="10" s="1"/>
  <c r="BZ11" i="10"/>
  <c r="BY11" i="10" a="1"/>
  <c r="BY11" i="10" s="1"/>
  <c r="CA11" i="10" s="1"/>
  <c r="BZ55" i="10"/>
  <c r="BY55" i="10" a="1"/>
  <c r="BY55" i="10" s="1"/>
  <c r="CA55" i="10" s="1"/>
  <c r="BZ44" i="10"/>
  <c r="BY44" i="10" a="1"/>
  <c r="BY44" i="10" s="1"/>
  <c r="CA44" i="10" s="1"/>
  <c r="BB27" i="9"/>
  <c r="BA27" i="9" a="1"/>
  <c r="BA27" i="9" s="1"/>
  <c r="BC27" i="9" s="1"/>
  <c r="BB36" i="9"/>
  <c r="BA36" i="9" a="1"/>
  <c r="BA36" i="9" s="1"/>
  <c r="BC36" i="9" s="1"/>
  <c r="AT32" i="11"/>
  <c r="AS32" i="11" a="1"/>
  <c r="AS32" i="11" s="1"/>
  <c r="AU32" i="11" s="1"/>
  <c r="AT5" i="11"/>
  <c r="AS5" i="11" a="1"/>
  <c r="AS5" i="11" s="1"/>
  <c r="AU5" i="11" s="1"/>
  <c r="AT33" i="11"/>
  <c r="AS33" i="11" a="1"/>
  <c r="AS33" i="11" s="1"/>
  <c r="AU33" i="11" s="1"/>
  <c r="AT1" i="11"/>
  <c r="AS1" i="11" a="1"/>
  <c r="AS1" i="11" s="1"/>
  <c r="AS48" i="11" a="1"/>
  <c r="AS48" i="11" s="1"/>
  <c r="AU48" i="11" s="1"/>
  <c r="AT48" i="11"/>
  <c r="AT22" i="9"/>
  <c r="AS22" i="9" a="1"/>
  <c r="AS22" i="9" s="1"/>
  <c r="AU22" i="9" s="1"/>
  <c r="AT35" i="9"/>
  <c r="AS35" i="9" a="1"/>
  <c r="AS35" i="9" s="1"/>
  <c r="AU35" i="9" s="1"/>
  <c r="AT14" i="9"/>
  <c r="AS14" i="9" a="1"/>
  <c r="AS14" i="9" s="1"/>
  <c r="AU14" i="9" s="1"/>
  <c r="DR31" i="7" a="1"/>
  <c r="DR31" i="7" s="1"/>
  <c r="DT31" i="7" s="1"/>
  <c r="DS31" i="7"/>
  <c r="DR41" i="7" a="1"/>
  <c r="DR41" i="7" s="1"/>
  <c r="DT41" i="7" s="1"/>
  <c r="DS41" i="7"/>
  <c r="DM31" i="13" a="1"/>
  <c r="DM31" i="13" s="1"/>
  <c r="DO31" i="13" s="1"/>
  <c r="DM71" i="13" a="1"/>
  <c r="DM71" i="13" s="1"/>
  <c r="DO71" i="13" s="1"/>
  <c r="DM62" i="13" a="1"/>
  <c r="DM62" i="13" s="1"/>
  <c r="DO62" i="13" s="1"/>
  <c r="DM26" i="13" a="1"/>
  <c r="DM26" i="13" s="1"/>
  <c r="DO26" i="13" s="1"/>
  <c r="DM65" i="13" a="1"/>
  <c r="DM65" i="13" s="1"/>
  <c r="DO65" i="13" s="1"/>
  <c r="DM45" i="13" a="1"/>
  <c r="DM45" i="13" s="1"/>
  <c r="DO45" i="13" s="1"/>
  <c r="DM23" i="13" a="1"/>
  <c r="DM23" i="13" s="1"/>
  <c r="DO23" i="13" s="1"/>
  <c r="DM19" i="13" a="1"/>
  <c r="DM19" i="13" s="1"/>
  <c r="DO19" i="13" s="1"/>
  <c r="DM15" i="13" a="1"/>
  <c r="DM15" i="13" s="1"/>
  <c r="DO15" i="13" s="1"/>
  <c r="DM27" i="13" a="1"/>
  <c r="DM27" i="13" s="1"/>
  <c r="DO27" i="13" s="1"/>
  <c r="DM9" i="13" a="1"/>
  <c r="DM9" i="13" s="1"/>
  <c r="DO9" i="13" s="1"/>
  <c r="DM21" i="13" a="1"/>
  <c r="DM21" i="13" s="1"/>
  <c r="DO21" i="13" s="1"/>
  <c r="DM17" i="13" a="1"/>
  <c r="DM17" i="13" s="1"/>
  <c r="DO17" i="13" s="1"/>
  <c r="DM70" i="13" a="1"/>
  <c r="DM70" i="13" s="1"/>
  <c r="DO70" i="13" s="1"/>
  <c r="DM50" i="13" a="1"/>
  <c r="DM50" i="13" s="1"/>
  <c r="DO50" i="13" s="1"/>
  <c r="DM48" i="13" a="1"/>
  <c r="DM48" i="13" s="1"/>
  <c r="DO48" i="13" s="1"/>
  <c r="DM67" i="13" a="1"/>
  <c r="DM67" i="13" s="1"/>
  <c r="DO67" i="13" s="1"/>
  <c r="BQ6" i="12" a="1"/>
  <c r="BQ6" i="12" s="1"/>
  <c r="BS6" i="12" s="1"/>
  <c r="BQ32" i="12" a="1"/>
  <c r="BQ32" i="12" s="1"/>
  <c r="BS32" i="12" s="1"/>
  <c r="BQ3" i="12" a="1"/>
  <c r="BQ3" i="12" s="1"/>
  <c r="BS3" i="12" s="1"/>
  <c r="BQ24" i="12" a="1"/>
  <c r="BQ24" i="12" s="1"/>
  <c r="BS24" i="12" s="1"/>
  <c r="BQ23" i="12" a="1"/>
  <c r="BQ23" i="12" s="1"/>
  <c r="BS23" i="12" s="1"/>
  <c r="BQ5" i="12" a="1"/>
  <c r="BQ5" i="12" s="1"/>
  <c r="BS5" i="12" s="1"/>
  <c r="BQ20" i="12" a="1"/>
  <c r="BQ20" i="12" s="1"/>
  <c r="BS20" i="12" s="1"/>
  <c r="BQ12" i="12" a="1"/>
  <c r="BQ12" i="12" s="1"/>
  <c r="BS12" i="12" s="1"/>
  <c r="BQ33" i="12" a="1"/>
  <c r="BQ33" i="12" s="1"/>
  <c r="BS33" i="12" s="1"/>
  <c r="BR28" i="12"/>
  <c r="BR3" i="12"/>
  <c r="BR21" i="12"/>
  <c r="BR14" i="12"/>
  <c r="BR20" i="12"/>
  <c r="BR34" i="12"/>
  <c r="BR13" i="12"/>
  <c r="BR15" i="12"/>
  <c r="BR33" i="12"/>
  <c r="CW25" i="9" a="1"/>
  <c r="CW25" i="9" s="1"/>
  <c r="CY25" i="9" s="1"/>
  <c r="CW6" i="9" a="1"/>
  <c r="CW6" i="9" s="1"/>
  <c r="CY6" i="9" s="1"/>
  <c r="CW13" i="9" a="1"/>
  <c r="CW13" i="9" s="1"/>
  <c r="CY13" i="9" s="1"/>
  <c r="CW7" i="9" a="1"/>
  <c r="CW7" i="9" s="1"/>
  <c r="CY7" i="9" s="1"/>
  <c r="CW35" i="9" a="1"/>
  <c r="CW35" i="9" s="1"/>
  <c r="CY35" i="9" s="1"/>
  <c r="CW11" i="9" a="1"/>
  <c r="CW11" i="9" s="1"/>
  <c r="CY11" i="9" s="1"/>
  <c r="CW44" i="9" a="1"/>
  <c r="CW44" i="9" s="1"/>
  <c r="CY44" i="9" s="1"/>
  <c r="CW40" i="9" a="1"/>
  <c r="CW40" i="9" s="1"/>
  <c r="CY40" i="9" s="1"/>
  <c r="CW18" i="9" a="1"/>
  <c r="CW18" i="9" s="1"/>
  <c r="CY18" i="9" s="1"/>
  <c r="CW46" i="9" a="1"/>
  <c r="CW46" i="9" s="1"/>
  <c r="CY46" i="9" s="1"/>
  <c r="CW19" i="9" a="1"/>
  <c r="CW19" i="9" s="1"/>
  <c r="CY19" i="9" s="1"/>
  <c r="CX35" i="9"/>
  <c r="CX22" i="9"/>
  <c r="CX25" i="9"/>
  <c r="CX26" i="9"/>
  <c r="CX13" i="9"/>
  <c r="CX27" i="9"/>
  <c r="CX14" i="9"/>
  <c r="CX34" i="9"/>
  <c r="BY18" i="9" a="1"/>
  <c r="BY18" i="9" s="1"/>
  <c r="CA18" i="9" s="1"/>
  <c r="BY15" i="9" a="1"/>
  <c r="BY15" i="9" s="1"/>
  <c r="CA15" i="9" s="1"/>
  <c r="BY7" i="9" a="1"/>
  <c r="BY7" i="9" s="1"/>
  <c r="CA7" i="9" s="1"/>
  <c r="BY25" i="9" a="1"/>
  <c r="BY25" i="9" s="1"/>
  <c r="CA25" i="9" s="1"/>
  <c r="BY33" i="9" a="1"/>
  <c r="BY33" i="9" s="1"/>
  <c r="CA33" i="9" s="1"/>
  <c r="BY19" i="9" a="1"/>
  <c r="BY19" i="9" s="1"/>
  <c r="CA19" i="9" s="1"/>
  <c r="BY13" i="9" a="1"/>
  <c r="BY13" i="9" s="1"/>
  <c r="CA13" i="9" s="1"/>
  <c r="BY30" i="9" a="1"/>
  <c r="BY30" i="9" s="1"/>
  <c r="CA30" i="9" s="1"/>
  <c r="BY48" i="9" a="1"/>
  <c r="BY48" i="9" s="1"/>
  <c r="CA48" i="9" s="1"/>
  <c r="BY24" i="9" a="1"/>
  <c r="BY24" i="9" s="1"/>
  <c r="CA24" i="9" s="1"/>
  <c r="BY5" i="9" a="1"/>
  <c r="BY5" i="9" s="1"/>
  <c r="CA5" i="9" s="1"/>
  <c r="BZ26" i="9"/>
  <c r="BZ32" i="9"/>
  <c r="BZ21" i="9"/>
  <c r="BZ30" i="9"/>
  <c r="BZ25" i="9"/>
  <c r="BZ8" i="9"/>
  <c r="BZ34" i="9"/>
  <c r="BZ13" i="9"/>
  <c r="BZ39" i="9"/>
  <c r="BZ22" i="9"/>
  <c r="DM50" i="11" a="1"/>
  <c r="DM50" i="11" s="1"/>
  <c r="DO50" i="11" s="1"/>
  <c r="DM32" i="11" a="1"/>
  <c r="DM32" i="11" s="1"/>
  <c r="DO32" i="11" s="1"/>
  <c r="DM12" i="11" a="1"/>
  <c r="DM12" i="11" s="1"/>
  <c r="DO12" i="11" s="1"/>
  <c r="DM40" i="11" a="1"/>
  <c r="DM40" i="11" s="1"/>
  <c r="DO40" i="11" s="1"/>
  <c r="DM34" i="11" a="1"/>
  <c r="DM34" i="11" s="1"/>
  <c r="DO34" i="11" s="1"/>
  <c r="DM58" i="11" a="1"/>
  <c r="DM58" i="11" s="1"/>
  <c r="DO58" i="11" s="1"/>
  <c r="DM23" i="11" a="1"/>
  <c r="DM23" i="11" s="1"/>
  <c r="DO23" i="11" s="1"/>
  <c r="DM52" i="11" a="1"/>
  <c r="DM52" i="11" s="1"/>
  <c r="DO52" i="11" s="1"/>
  <c r="DM17" i="11" a="1"/>
  <c r="DM17" i="11" s="1"/>
  <c r="DO17" i="11" s="1"/>
  <c r="DM45" i="11" a="1"/>
  <c r="DM45" i="11" s="1"/>
  <c r="DO45" i="11" s="1"/>
  <c r="DM57" i="11" a="1"/>
  <c r="DM57" i="11" s="1"/>
  <c r="DO57" i="11" s="1"/>
  <c r="DM47" i="11" a="1"/>
  <c r="DM47" i="11" s="1"/>
  <c r="DO47" i="11" s="1"/>
  <c r="DM43" i="11" a="1"/>
  <c r="DM43" i="11" s="1"/>
  <c r="DO43" i="11" s="1"/>
  <c r="DM39" i="11" a="1"/>
  <c r="DM39" i="11" s="1"/>
  <c r="DO39" i="11" s="1"/>
  <c r="DN37" i="11"/>
  <c r="DN36" i="11"/>
  <c r="CG44" i="9" a="1"/>
  <c r="CG44" i="9" s="1"/>
  <c r="CI44" i="9" s="1"/>
  <c r="CG5" i="9" a="1"/>
  <c r="CG5" i="9" s="1"/>
  <c r="CI5" i="9" s="1"/>
  <c r="CG30" i="9" a="1"/>
  <c r="CG30" i="9" s="1"/>
  <c r="CI30" i="9" s="1"/>
  <c r="CG42" i="9" a="1"/>
  <c r="CG42" i="9" s="1"/>
  <c r="CI42" i="9" s="1"/>
  <c r="CG19" i="9" a="1"/>
  <c r="CG19" i="9" s="1"/>
  <c r="CI19" i="9" s="1"/>
  <c r="CG17" i="9" a="1"/>
  <c r="CG17" i="9" s="1"/>
  <c r="CI17" i="9" s="1"/>
  <c r="CG40" i="9" a="1"/>
  <c r="CG40" i="9" s="1"/>
  <c r="CI40" i="9" s="1"/>
  <c r="CG21" i="9" a="1"/>
  <c r="CG21" i="9" s="1"/>
  <c r="CI21" i="9" s="1"/>
  <c r="CG15" i="9" a="1"/>
  <c r="CG15" i="9" s="1"/>
  <c r="CI15" i="9" s="1"/>
  <c r="CG27" i="9" a="1"/>
  <c r="CG27" i="9" s="1"/>
  <c r="CI27" i="9" s="1"/>
  <c r="CG22" i="9" a="1"/>
  <c r="CG22" i="9" s="1"/>
  <c r="CI22" i="9" s="1"/>
  <c r="CH21" i="9"/>
  <c r="CH4" i="9"/>
  <c r="CH34" i="9"/>
  <c r="CH25" i="9"/>
  <c r="CH8" i="9"/>
  <c r="CH38" i="9"/>
  <c r="CH13" i="9"/>
  <c r="CH26" i="9"/>
  <c r="BI24" i="13" a="1"/>
  <c r="BI24" i="13" s="1"/>
  <c r="BK24" i="13" s="1"/>
  <c r="BI41" i="13" a="1"/>
  <c r="BI41" i="13" s="1"/>
  <c r="BK41" i="13" s="1"/>
  <c r="BI37" i="13" a="1"/>
  <c r="BI37" i="13" s="1"/>
  <c r="BK37" i="13" s="1"/>
  <c r="BI54" i="13" a="1"/>
  <c r="BI54" i="13" s="1"/>
  <c r="BK54" i="13" s="1"/>
  <c r="BI34" i="13" a="1"/>
  <c r="BI34" i="13" s="1"/>
  <c r="BK34" i="13" s="1"/>
  <c r="BI16" i="13" a="1"/>
  <c r="BI16" i="13" s="1"/>
  <c r="BK16" i="13" s="1"/>
  <c r="BI12" i="13" a="1"/>
  <c r="BI12" i="13" s="1"/>
  <c r="BK12" i="13" s="1"/>
  <c r="BI8" i="13" a="1"/>
  <c r="BI8" i="13" s="1"/>
  <c r="BK8" i="13" s="1"/>
  <c r="BI20" i="13" a="1"/>
  <c r="BI20" i="13" s="1"/>
  <c r="BK20" i="13" s="1"/>
  <c r="BI57" i="13" a="1"/>
  <c r="BI57" i="13" s="1"/>
  <c r="BK57" i="13" s="1"/>
  <c r="BI53" i="13" a="1"/>
  <c r="BI53" i="13" s="1"/>
  <c r="BK53" i="13" s="1"/>
  <c r="BI17" i="13" a="1"/>
  <c r="BI17" i="13" s="1"/>
  <c r="BK17" i="13" s="1"/>
  <c r="BI70" i="13" a="1"/>
  <c r="BI70" i="13" s="1"/>
  <c r="BK70" i="13" s="1"/>
  <c r="BI50" i="13" a="1"/>
  <c r="BI50" i="13" s="1"/>
  <c r="BK50" i="13" s="1"/>
  <c r="BI64" i="13" a="1"/>
  <c r="BI64" i="13" s="1"/>
  <c r="BK64" i="13" s="1"/>
  <c r="BI28" i="13" a="1"/>
  <c r="BI28" i="13" s="1"/>
  <c r="BK28" i="13" s="1"/>
  <c r="AK30" i="9" a="1"/>
  <c r="AK30" i="9" s="1"/>
  <c r="AM30" i="9" s="1"/>
  <c r="AK45" i="9" a="1"/>
  <c r="AK45" i="9" s="1"/>
  <c r="AM45" i="9" s="1"/>
  <c r="AK47" i="9" a="1"/>
  <c r="AK47" i="9" s="1"/>
  <c r="AM47" i="9" s="1"/>
  <c r="AK7" i="9" a="1"/>
  <c r="AK7" i="9" s="1"/>
  <c r="AM7" i="9" s="1"/>
  <c r="AK19" i="9" a="1"/>
  <c r="AK19" i="9" s="1"/>
  <c r="AM19" i="9" s="1"/>
  <c r="AK4" i="9" a="1"/>
  <c r="AK4" i="9" s="1"/>
  <c r="AM4" i="9" s="1"/>
  <c r="AK46" i="9" a="1"/>
  <c r="AK46" i="9" s="1"/>
  <c r="AM46" i="9" s="1"/>
  <c r="AK12" i="9" a="1"/>
  <c r="AK12" i="9" s="1"/>
  <c r="AM12" i="9" s="1"/>
  <c r="AK11" i="9" a="1"/>
  <c r="AK11" i="9" s="1"/>
  <c r="AM11" i="9" s="1"/>
  <c r="AK31" i="9" a="1"/>
  <c r="AK31" i="9" s="1"/>
  <c r="AM31" i="9" s="1"/>
  <c r="AK10" i="9" a="1"/>
  <c r="AK10" i="9" s="1"/>
  <c r="AM10" i="9" s="1"/>
  <c r="AK22" i="9" a="1"/>
  <c r="AK22" i="9" s="1"/>
  <c r="AM22" i="9" s="1"/>
  <c r="AL26" i="9"/>
  <c r="AL20" i="9"/>
  <c r="AL9" i="9"/>
  <c r="AL24" i="9"/>
  <c r="AL46" i="9"/>
  <c r="AL44" i="9"/>
  <c r="AL19" i="9"/>
  <c r="AL2" i="9"/>
  <c r="AL23" i="9"/>
  <c r="AL6" i="9"/>
  <c r="U53" i="10" a="1"/>
  <c r="U53" i="10" s="1"/>
  <c r="W53" i="10" s="1"/>
  <c r="U21" i="10" a="1"/>
  <c r="U21" i="10" s="1"/>
  <c r="W21" i="10" s="1"/>
  <c r="U35" i="10" a="1"/>
  <c r="U35" i="10" s="1"/>
  <c r="W35" i="10" s="1"/>
  <c r="U54" i="10" a="1"/>
  <c r="U54" i="10" s="1"/>
  <c r="W54" i="10" s="1"/>
  <c r="U43" i="10" a="1"/>
  <c r="U43" i="10" s="1"/>
  <c r="W43" i="10" s="1"/>
  <c r="U44" i="10" a="1"/>
  <c r="U44" i="10" s="1"/>
  <c r="W44" i="10" s="1"/>
  <c r="U26" i="10" a="1"/>
  <c r="U26" i="10" s="1"/>
  <c r="W26" i="10" s="1"/>
  <c r="U45" i="10" a="1"/>
  <c r="U45" i="10" s="1"/>
  <c r="W45" i="10" s="1"/>
  <c r="U7" i="10" a="1"/>
  <c r="U7" i="10" s="1"/>
  <c r="W7" i="10" s="1"/>
  <c r="U14" i="10" a="1"/>
  <c r="U14" i="10" s="1"/>
  <c r="W14" i="10" s="1"/>
  <c r="U17" i="10" a="1"/>
  <c r="U17" i="10" s="1"/>
  <c r="W17" i="10" s="1"/>
  <c r="U38" i="10" a="1"/>
  <c r="U38" i="10" s="1"/>
  <c r="W38" i="10" s="1"/>
  <c r="U24" i="10" a="1"/>
  <c r="U24" i="10" s="1"/>
  <c r="W24" i="10" s="1"/>
  <c r="U29" i="10" a="1"/>
  <c r="U29" i="10" s="1"/>
  <c r="W29" i="10" s="1"/>
  <c r="V48" i="10"/>
  <c r="V39" i="10"/>
  <c r="V30" i="10"/>
  <c r="V33" i="10"/>
  <c r="V20" i="10"/>
  <c r="V11" i="10"/>
  <c r="V2" i="10"/>
  <c r="V5" i="10"/>
  <c r="V47" i="10"/>
  <c r="V38" i="10"/>
  <c r="V25" i="10"/>
  <c r="V12" i="10"/>
  <c r="V3" i="10"/>
  <c r="M26" i="11" a="1"/>
  <c r="M26" i="11" s="1"/>
  <c r="O26" i="11" s="1"/>
  <c r="M44" i="11" a="1"/>
  <c r="M44" i="11" s="1"/>
  <c r="O44" i="11" s="1"/>
  <c r="M13" i="11" a="1"/>
  <c r="M13" i="11" s="1"/>
  <c r="O13" i="11" s="1"/>
  <c r="M9" i="11" a="1"/>
  <c r="M9" i="11" s="1"/>
  <c r="O9" i="11" s="1"/>
  <c r="M5" i="11" a="1"/>
  <c r="M5" i="11" s="1"/>
  <c r="O5" i="11" s="1"/>
  <c r="M11" i="11" a="1"/>
  <c r="M11" i="11" s="1"/>
  <c r="O11" i="11" s="1"/>
  <c r="M23" i="11" a="1"/>
  <c r="M23" i="11" s="1"/>
  <c r="O23" i="11" s="1"/>
  <c r="M10" i="11" a="1"/>
  <c r="M10" i="11" s="1"/>
  <c r="O10" i="11" s="1"/>
  <c r="M28" i="11" a="1"/>
  <c r="M28" i="11" s="1"/>
  <c r="O28" i="11" s="1"/>
  <c r="M56" i="11" a="1"/>
  <c r="M56" i="11" s="1"/>
  <c r="O56" i="11" s="1"/>
  <c r="M25" i="11" a="1"/>
  <c r="M25" i="11" s="1"/>
  <c r="O25" i="11" s="1"/>
  <c r="M21" i="11" a="1"/>
  <c r="M21" i="11" s="1"/>
  <c r="O21" i="11" s="1"/>
  <c r="M27" i="11" a="1"/>
  <c r="M27" i="11" s="1"/>
  <c r="O27" i="11" s="1"/>
  <c r="M7" i="11" a="1"/>
  <c r="M7" i="11" s="1"/>
  <c r="O7" i="11" s="1"/>
  <c r="M35" i="11" a="1"/>
  <c r="M35" i="11" s="1"/>
  <c r="O35" i="11" s="1"/>
  <c r="N3" i="11"/>
  <c r="N57" i="11"/>
  <c r="N48" i="11"/>
  <c r="N39" i="11"/>
  <c r="N34" i="11"/>
  <c r="N29" i="11"/>
  <c r="N20" i="11"/>
  <c r="N11" i="11"/>
  <c r="N6" i="11"/>
  <c r="N56" i="11"/>
  <c r="N55" i="11"/>
  <c r="N58" i="11"/>
  <c r="N53" i="11"/>
  <c r="N44" i="11"/>
  <c r="AT36" i="10"/>
  <c r="AS36" i="10" a="1"/>
  <c r="AS36" i="10" s="1"/>
  <c r="AU36" i="10" s="1"/>
  <c r="AT33" i="10"/>
  <c r="AS33" i="10" a="1"/>
  <c r="AS33" i="10" s="1"/>
  <c r="AU33" i="10" s="1"/>
  <c r="AT34" i="13"/>
  <c r="AS34" i="13" a="1"/>
  <c r="AS34" i="13" s="1"/>
  <c r="AU34" i="13" s="1"/>
  <c r="AT14" i="13"/>
  <c r="AS14" i="13" a="1"/>
  <c r="AS14" i="13" s="1"/>
  <c r="AU14" i="13" s="1"/>
  <c r="AT33" i="13"/>
  <c r="AS33" i="13" a="1"/>
  <c r="AS33" i="13" s="1"/>
  <c r="AU33" i="13" s="1"/>
  <c r="AT57" i="13"/>
  <c r="AS57" i="13" a="1"/>
  <c r="AS57" i="13" s="1"/>
  <c r="AU57" i="13" s="1"/>
  <c r="AT36" i="12"/>
  <c r="AS36" i="12" a="1"/>
  <c r="AS36" i="12" s="1"/>
  <c r="AU36" i="12" s="1"/>
  <c r="AT15" i="12"/>
  <c r="AS15" i="12" a="1"/>
  <c r="AS15" i="12" s="1"/>
  <c r="AU15" i="12" s="1"/>
  <c r="DY36" i="7" a="1"/>
  <c r="DY36" i="7" s="1"/>
  <c r="EA36" i="7" s="1"/>
  <c r="DZ36" i="7"/>
  <c r="DY24" i="7" a="1"/>
  <c r="DY24" i="7" s="1"/>
  <c r="EA24" i="7" s="1"/>
  <c r="DZ24" i="7"/>
  <c r="DY12" i="7" a="1"/>
  <c r="DY12" i="7" s="1"/>
  <c r="EA12" i="7" s="1"/>
  <c r="DZ12" i="7"/>
  <c r="DY54" i="7" a="1"/>
  <c r="DY54" i="7" s="1"/>
  <c r="EA54" i="7" s="1"/>
  <c r="DZ54" i="7"/>
  <c r="DY38" i="7" a="1"/>
  <c r="DY38" i="7" s="1"/>
  <c r="EA38" i="7" s="1"/>
  <c r="DZ38" i="7"/>
  <c r="DY22" i="7" a="1"/>
  <c r="DY22" i="7" s="1"/>
  <c r="EA22" i="7" s="1"/>
  <c r="DZ22" i="7"/>
  <c r="DY6" i="7" a="1"/>
  <c r="DY6" i="7" s="1"/>
  <c r="EA6" i="7" s="1"/>
  <c r="DZ6" i="7"/>
  <c r="DY47" i="7" a="1"/>
  <c r="DY47" i="7" s="1"/>
  <c r="EA47" i="7" s="1"/>
  <c r="DZ47" i="7"/>
  <c r="DY31" i="7" a="1"/>
  <c r="DY31" i="7" s="1"/>
  <c r="EA31" i="7" s="1"/>
  <c r="DZ31" i="7"/>
  <c r="DY15" i="7" a="1"/>
  <c r="DY15" i="7" s="1"/>
  <c r="EA15" i="7" s="1"/>
  <c r="DZ15" i="7"/>
  <c r="DY53" i="7" a="1"/>
  <c r="DY53" i="7" s="1"/>
  <c r="EA53" i="7" s="1"/>
  <c r="DZ53" i="7"/>
  <c r="DY37" i="7" a="1"/>
  <c r="DY37" i="7" s="1"/>
  <c r="EA37" i="7" s="1"/>
  <c r="DZ37" i="7"/>
  <c r="DY21" i="7" a="1"/>
  <c r="DY21" i="7" s="1"/>
  <c r="EA21" i="7" s="1"/>
  <c r="DZ21" i="7"/>
  <c r="DY5" i="7" a="1"/>
  <c r="DY5" i="7" s="1"/>
  <c r="EA5" i="7" s="1"/>
  <c r="DZ5" i="7"/>
  <c r="DD22" i="7" a="1"/>
  <c r="DD22" i="7" s="1"/>
  <c r="DF22" i="7" s="1"/>
  <c r="DE22" i="7"/>
  <c r="DD10" i="7" a="1"/>
  <c r="DD10" i="7" s="1"/>
  <c r="DF10" i="7" s="1"/>
  <c r="DE10" i="7"/>
  <c r="DD50" i="7" a="1"/>
  <c r="DD50" i="7" s="1"/>
  <c r="DF50" i="7" s="1"/>
  <c r="DE50" i="7"/>
  <c r="DD52" i="7" a="1"/>
  <c r="DD52" i="7" s="1"/>
  <c r="DF52" i="7" s="1"/>
  <c r="DE52" i="7"/>
  <c r="DD36" i="7" a="1"/>
  <c r="DD36" i="7" s="1"/>
  <c r="DF36" i="7" s="1"/>
  <c r="DE36" i="7"/>
  <c r="DD20" i="7" a="1"/>
  <c r="DD20" i="7" s="1"/>
  <c r="DF20" i="7" s="1"/>
  <c r="DE20" i="7"/>
  <c r="DD4" i="7" a="1"/>
  <c r="DD4" i="7" s="1"/>
  <c r="DF4" i="7" s="1"/>
  <c r="DE4" i="7"/>
  <c r="DD41" i="7" a="1"/>
  <c r="DD41" i="7" s="1"/>
  <c r="DF41" i="7" s="1"/>
  <c r="DE41" i="7"/>
  <c r="DD25" i="7" a="1"/>
  <c r="DD25" i="7" s="1"/>
  <c r="DF25" i="7" s="1"/>
  <c r="DE25" i="7"/>
  <c r="DD9" i="7" a="1"/>
  <c r="DD9" i="7" s="1"/>
  <c r="DF9" i="7" s="1"/>
  <c r="DE9" i="7"/>
  <c r="DD47" i="7" a="1"/>
  <c r="DD47" i="7" s="1"/>
  <c r="DF47" i="7" s="1"/>
  <c r="DE47" i="7"/>
  <c r="DD31" i="7" a="1"/>
  <c r="DD31" i="7" s="1"/>
  <c r="DF31" i="7" s="1"/>
  <c r="DE31" i="7"/>
  <c r="DD15" i="7" a="1"/>
  <c r="DD15" i="7" s="1"/>
  <c r="DF15" i="7" s="1"/>
  <c r="DE15" i="7"/>
  <c r="FO53" i="7" a="1"/>
  <c r="FO53" i="7" s="1"/>
  <c r="FQ53" i="7" s="1"/>
  <c r="FP53" i="7"/>
  <c r="FO37" i="7" a="1"/>
  <c r="FO37" i="7" s="1"/>
  <c r="FQ37" i="7" s="1"/>
  <c r="FP37" i="7"/>
  <c r="FO21" i="7" a="1"/>
  <c r="FO21" i="7" s="1"/>
  <c r="FQ21" i="7" s="1"/>
  <c r="FP21" i="7"/>
  <c r="FO5" i="7" a="1"/>
  <c r="FO5" i="7" s="1"/>
  <c r="FQ5" i="7" s="1"/>
  <c r="FP5" i="7"/>
  <c r="FO42" i="7" a="1"/>
  <c r="FO42" i="7" s="1"/>
  <c r="FQ42" i="7" s="1"/>
  <c r="FP42" i="7"/>
  <c r="FO26" i="7" a="1"/>
  <c r="FO26" i="7" s="1"/>
  <c r="FQ26" i="7" s="1"/>
  <c r="FP26" i="7"/>
  <c r="FO10" i="7" a="1"/>
  <c r="FO10" i="7" s="1"/>
  <c r="FQ10" i="7" s="1"/>
  <c r="FP10" i="7"/>
  <c r="FO51" i="7" a="1"/>
  <c r="FO51" i="7" s="1"/>
  <c r="FQ51" i="7" s="1"/>
  <c r="FP51" i="7"/>
  <c r="FO35" i="7" a="1"/>
  <c r="FO35" i="7" s="1"/>
  <c r="FQ35" i="7" s="1"/>
  <c r="FP35" i="7"/>
  <c r="FO19" i="7" a="1"/>
  <c r="FO19" i="7" s="1"/>
  <c r="FQ19" i="7" s="1"/>
  <c r="FP19" i="7"/>
  <c r="FO3" i="7" a="1"/>
  <c r="FO3" i="7" s="1"/>
  <c r="FQ3" i="7" s="1"/>
  <c r="FP3" i="7"/>
  <c r="FO40" i="7" a="1"/>
  <c r="FO40" i="7" s="1"/>
  <c r="FQ40" i="7" s="1"/>
  <c r="FP40" i="7"/>
  <c r="FO24" i="7" a="1"/>
  <c r="FO24" i="7" s="1"/>
  <c r="FQ24" i="7" s="1"/>
  <c r="FP24" i="7"/>
  <c r="FO8" i="7" a="1"/>
  <c r="FO8" i="7" s="1"/>
  <c r="FQ8" i="7" s="1"/>
  <c r="FP8" i="7"/>
  <c r="EF39" i="7" a="1"/>
  <c r="EF39" i="7" s="1"/>
  <c r="EH39" i="7" s="1"/>
  <c r="EG39" i="7"/>
  <c r="EF49" i="7" a="1"/>
  <c r="EF49" i="7" s="1"/>
  <c r="EH49" i="7" s="1"/>
  <c r="EG49" i="7"/>
  <c r="EF26" i="7" a="1"/>
  <c r="EF26" i="7" s="1"/>
  <c r="EH26" i="7" s="1"/>
  <c r="EG26" i="7"/>
  <c r="BJ38" i="9"/>
  <c r="BI38" i="9" a="1"/>
  <c r="BI38" i="9" s="1"/>
  <c r="BK38" i="9" s="1"/>
  <c r="BJ4" i="9"/>
  <c r="BI4" i="9" a="1"/>
  <c r="BI4" i="9" s="1"/>
  <c r="BK4" i="9" s="1"/>
  <c r="BJ17" i="9"/>
  <c r="BI17" i="9" a="1"/>
  <c r="BI17" i="9" s="1"/>
  <c r="BK17" i="9" s="1"/>
  <c r="DN46" i="9"/>
  <c r="DM46" i="9" a="1"/>
  <c r="DM46" i="9" s="1"/>
  <c r="DO46" i="9" s="1"/>
  <c r="DN28" i="9"/>
  <c r="DM28" i="9" a="1"/>
  <c r="DM28" i="9" s="1"/>
  <c r="DO28" i="9" s="1"/>
  <c r="DN3" i="9"/>
  <c r="DM3" i="9" a="1"/>
  <c r="DM3" i="9" s="1"/>
  <c r="DO3" i="9" s="1"/>
  <c r="CX42" i="10"/>
  <c r="CW42" i="10" a="1"/>
  <c r="CW42" i="10" s="1"/>
  <c r="CY42" i="10" s="1"/>
  <c r="CX31" i="10"/>
  <c r="CW31" i="10" a="1"/>
  <c r="CW31" i="10" s="1"/>
  <c r="CY31" i="10" s="1"/>
  <c r="CX20" i="10"/>
  <c r="CW20" i="10" a="1"/>
  <c r="CW20" i="10" s="1"/>
  <c r="CY20" i="10" s="1"/>
  <c r="BZ13" i="10"/>
  <c r="BY13" i="10" a="1"/>
  <c r="BY13" i="10" s="1"/>
  <c r="CA13" i="10" s="1"/>
  <c r="BZ41" i="10"/>
  <c r="BY41" i="10" a="1"/>
  <c r="BY41" i="10" s="1"/>
  <c r="CA41" i="10" s="1"/>
  <c r="BZ30" i="10"/>
  <c r="BY30" i="10" a="1"/>
  <c r="BY30" i="10" s="1"/>
  <c r="CA30" i="10" s="1"/>
  <c r="BZ19" i="10"/>
  <c r="BY19" i="10" a="1"/>
  <c r="BY19" i="10" s="1"/>
  <c r="CA19" i="10" s="1"/>
  <c r="BB29" i="9"/>
  <c r="BA29" i="9" a="1"/>
  <c r="BA29" i="9" s="1"/>
  <c r="BC29" i="9" s="1"/>
  <c r="BB7" i="9"/>
  <c r="BA7" i="9" a="1"/>
  <c r="BA7" i="9" s="1"/>
  <c r="BC7" i="9" s="1"/>
  <c r="BB10" i="9"/>
  <c r="BA10" i="9" a="1"/>
  <c r="BA10" i="9" s="1"/>
  <c r="BC10" i="9" s="1"/>
  <c r="AT26" i="11"/>
  <c r="AS26" i="11" a="1"/>
  <c r="AS26" i="11" s="1"/>
  <c r="AU26" i="11" s="1"/>
  <c r="AT54" i="11"/>
  <c r="AS54" i="11" a="1"/>
  <c r="AS54" i="11" s="1"/>
  <c r="AU54" i="11" s="1"/>
  <c r="AT23" i="11"/>
  <c r="AS23" i="11" a="1"/>
  <c r="AS23" i="11" s="1"/>
  <c r="AU23" i="11" s="1"/>
  <c r="AT51" i="11"/>
  <c r="AS51" i="11" a="1"/>
  <c r="AS51" i="11" s="1"/>
  <c r="AU51" i="11" s="1"/>
  <c r="AT6" i="9"/>
  <c r="AS6" i="9" a="1"/>
  <c r="AS6" i="9" s="1"/>
  <c r="AU6" i="9" s="1"/>
  <c r="AT19" i="9"/>
  <c r="AS19" i="9" a="1"/>
  <c r="AS19" i="9" s="1"/>
  <c r="AU19" i="9" s="1"/>
  <c r="AT17" i="9"/>
  <c r="AS17" i="9" a="1"/>
  <c r="AS17" i="9" s="1"/>
  <c r="AU17" i="9" s="1"/>
  <c r="DR11" i="7" a="1"/>
  <c r="DR11" i="7" s="1"/>
  <c r="DT11" i="7" s="1"/>
  <c r="DS11" i="7"/>
  <c r="DR21" i="7" a="1"/>
  <c r="DR21" i="7" s="1"/>
  <c r="DT21" i="7" s="1"/>
  <c r="DS21" i="7"/>
  <c r="DR32" i="7" a="1"/>
  <c r="DR32" i="7" s="1"/>
  <c r="DT32" i="7" s="1"/>
  <c r="DS32" i="7"/>
  <c r="DR46" i="7" a="1"/>
  <c r="DR46" i="7" s="1"/>
  <c r="DT46" i="7" s="1"/>
  <c r="DS46" i="7"/>
  <c r="BB43" i="13"/>
  <c r="BA43" i="13" a="1"/>
  <c r="BA43" i="13" s="1"/>
  <c r="BC43" i="13" s="1"/>
  <c r="BB23" i="13"/>
  <c r="BA23" i="13" a="1"/>
  <c r="BA23" i="13" s="1"/>
  <c r="BC23" i="13" s="1"/>
  <c r="BB58" i="13"/>
  <c r="BA58" i="13" a="1"/>
  <c r="BA58" i="13" s="1"/>
  <c r="BC58" i="13" s="1"/>
  <c r="BB38" i="13"/>
  <c r="BA38" i="13" a="1"/>
  <c r="BA38" i="13" s="1"/>
  <c r="BC38" i="13" s="1"/>
  <c r="BB54" i="10"/>
  <c r="BA54" i="10" a="1"/>
  <c r="BA54" i="10" s="1"/>
  <c r="BC54" i="10" s="1"/>
  <c r="BB43" i="10"/>
  <c r="BA43" i="10" a="1"/>
  <c r="BA43" i="10" s="1"/>
  <c r="BC43" i="10" s="1"/>
  <c r="BB32" i="10"/>
  <c r="BA32" i="10" a="1"/>
  <c r="BA32" i="10" s="1"/>
  <c r="BC32" i="10" s="1"/>
  <c r="BB37" i="12"/>
  <c r="BA37" i="12" a="1"/>
  <c r="BA37" i="12" s="1"/>
  <c r="BC37" i="12" s="1"/>
  <c r="BB24" i="12"/>
  <c r="BA24" i="12" a="1"/>
  <c r="BA24" i="12" s="1"/>
  <c r="BC24" i="12" s="1"/>
  <c r="BB23" i="12"/>
  <c r="BA23" i="12" a="1"/>
  <c r="BA23" i="12" s="1"/>
  <c r="BC23" i="12" s="1"/>
  <c r="AL40" i="10"/>
  <c r="AK40" i="10" a="1"/>
  <c r="AK40" i="10" s="1"/>
  <c r="AM40" i="10" s="1"/>
  <c r="AL21" i="10"/>
  <c r="AK21" i="10" a="1"/>
  <c r="AK21" i="10" s="1"/>
  <c r="AM21" i="10" s="1"/>
  <c r="AL10" i="10"/>
  <c r="AK10" i="10" a="1"/>
  <c r="AK10" i="10" s="1"/>
  <c r="AM10" i="10" s="1"/>
  <c r="ET43" i="7" a="1"/>
  <c r="ET43" i="7" s="1"/>
  <c r="EV43" i="7" s="1"/>
  <c r="EU43" i="7"/>
  <c r="ET53" i="7" a="1"/>
  <c r="ET53" i="7" s="1"/>
  <c r="EV53" i="7" s="1"/>
  <c r="EU53" i="7"/>
  <c r="ET46" i="7" a="1"/>
  <c r="ET46" i="7" s="1"/>
  <c r="EV46" i="7" s="1"/>
  <c r="EU46" i="7"/>
  <c r="BB52" i="11"/>
  <c r="BA52" i="11" a="1"/>
  <c r="BA52" i="11" s="1"/>
  <c r="BC52" i="11" s="1"/>
  <c r="BB25" i="11"/>
  <c r="BA25" i="11" a="1"/>
  <c r="BA25" i="11" s="1"/>
  <c r="BC25" i="11" s="1"/>
  <c r="BB53" i="11"/>
  <c r="BA53" i="11" a="1"/>
  <c r="BA53" i="11" s="1"/>
  <c r="BC53" i="11" s="1"/>
  <c r="BB18" i="11"/>
  <c r="BA18" i="11" a="1"/>
  <c r="BA18" i="11" s="1"/>
  <c r="BC18" i="11" s="1"/>
  <c r="AT47" i="10"/>
  <c r="AS47" i="10" a="1"/>
  <c r="AS47" i="10" s="1"/>
  <c r="AU47" i="10" s="1"/>
  <c r="AT37" i="10"/>
  <c r="AS37" i="10" a="1"/>
  <c r="AS37" i="10" s="1"/>
  <c r="AU37" i="10" s="1"/>
  <c r="AT26" i="10"/>
  <c r="AS26" i="10" a="1"/>
  <c r="AS26" i="10" s="1"/>
  <c r="AU26" i="10" s="1"/>
  <c r="AT63" i="13"/>
  <c r="AS63" i="13" a="1"/>
  <c r="AS63" i="13" s="1"/>
  <c r="AU63" i="13" s="1"/>
  <c r="AT43" i="13"/>
  <c r="AS43" i="13" a="1"/>
  <c r="AS43" i="13" s="1"/>
  <c r="AU43" i="13" s="1"/>
  <c r="AT23" i="13"/>
  <c r="AS23" i="13" a="1"/>
  <c r="AS23" i="13" s="1"/>
  <c r="AU23" i="13" s="1"/>
  <c r="AT3" i="13"/>
  <c r="AS3" i="13" a="1"/>
  <c r="AS3" i="13" s="1"/>
  <c r="AU3" i="13" s="1"/>
  <c r="AT18" i="12"/>
  <c r="AS18" i="12" a="1"/>
  <c r="AS18" i="12" s="1"/>
  <c r="AU18" i="12" s="1"/>
  <c r="AT28" i="12"/>
  <c r="AS28" i="12" a="1"/>
  <c r="AS28" i="12" s="1"/>
  <c r="AU28" i="12" s="1"/>
  <c r="FV47" i="7" a="1"/>
  <c r="FV47" i="7" s="1"/>
  <c r="FX47" i="7" s="1"/>
  <c r="FW47" i="7"/>
  <c r="FV31" i="7" a="1"/>
  <c r="FV31" i="7" s="1"/>
  <c r="FX31" i="7" s="1"/>
  <c r="FW31" i="7"/>
  <c r="FV15" i="7" a="1"/>
  <c r="FV15" i="7" s="1"/>
  <c r="FX15" i="7" s="1"/>
  <c r="FW15" i="7"/>
  <c r="FV1" i="7" a="1"/>
  <c r="FV1" i="7" s="1"/>
  <c r="FX1" i="7" s="1"/>
  <c r="FU172" i="7"/>
  <c r="FW1" i="7"/>
  <c r="FV40" i="7" a="1"/>
  <c r="FV40" i="7" s="1"/>
  <c r="FX40" i="7" s="1"/>
  <c r="FW40" i="7"/>
  <c r="FV24" i="7" a="1"/>
  <c r="FV24" i="7" s="1"/>
  <c r="FX24" i="7" s="1"/>
  <c r="FW24" i="7"/>
  <c r="FV8" i="7" a="1"/>
  <c r="FV8" i="7" s="1"/>
  <c r="FX8" i="7" s="1"/>
  <c r="FW8" i="7"/>
  <c r="FV45" i="7" a="1"/>
  <c r="FV45" i="7" s="1"/>
  <c r="FX45" i="7" s="1"/>
  <c r="FW45" i="7"/>
  <c r="FV29" i="7" a="1"/>
  <c r="FV29" i="7" s="1"/>
  <c r="FX29" i="7" s="1"/>
  <c r="FW29" i="7"/>
  <c r="FV13" i="7" a="1"/>
  <c r="FV13" i="7" s="1"/>
  <c r="FX13" i="7" s="1"/>
  <c r="FW13" i="7"/>
  <c r="FV50" i="7" a="1"/>
  <c r="FV50" i="7" s="1"/>
  <c r="FX50" i="7" s="1"/>
  <c r="FW50" i="7"/>
  <c r="FV34" i="7" a="1"/>
  <c r="FV34" i="7" s="1"/>
  <c r="FX34" i="7" s="1"/>
  <c r="FW34" i="7"/>
  <c r="FV18" i="7" a="1"/>
  <c r="FV18" i="7" s="1"/>
  <c r="FX18" i="7" s="1"/>
  <c r="FW18" i="7"/>
  <c r="FV2" i="7" a="1"/>
  <c r="FV2" i="7" s="1"/>
  <c r="FX2" i="7" s="1"/>
  <c r="FW2" i="7"/>
  <c r="FH47" i="7" a="1"/>
  <c r="FH47" i="7" s="1"/>
  <c r="FJ47" i="7" s="1"/>
  <c r="FI47" i="7"/>
  <c r="FH31" i="7" a="1"/>
  <c r="FH31" i="7" s="1"/>
  <c r="FJ31" i="7" s="1"/>
  <c r="FI31" i="7"/>
  <c r="FH6" i="7" a="1"/>
  <c r="FH6" i="7" s="1"/>
  <c r="FJ6" i="7" s="1"/>
  <c r="FI6" i="7"/>
  <c r="FH40" i="7" a="1"/>
  <c r="FH40" i="7" s="1"/>
  <c r="FJ40" i="7" s="1"/>
  <c r="FI40" i="7"/>
  <c r="FH24" i="7" a="1"/>
  <c r="FH24" i="7" s="1"/>
  <c r="FJ24" i="7" s="1"/>
  <c r="FI24" i="7"/>
  <c r="FH49" i="7" a="1"/>
  <c r="FH49" i="7" s="1"/>
  <c r="FJ49" i="7" s="1"/>
  <c r="FI49" i="7"/>
  <c r="FH33" i="7" a="1"/>
  <c r="FH33" i="7" s="1"/>
  <c r="FJ33" i="7" s="1"/>
  <c r="FI33" i="7"/>
  <c r="FH10" i="7" a="1"/>
  <c r="FH10" i="7" s="1"/>
  <c r="FJ10" i="7" s="1"/>
  <c r="FI10" i="7"/>
  <c r="FH42" i="7" a="1"/>
  <c r="FH42" i="7" s="1"/>
  <c r="FJ42" i="7" s="1"/>
  <c r="FI42" i="7"/>
  <c r="FH26" i="7" a="1"/>
  <c r="FH26" i="7" s="1"/>
  <c r="FJ26" i="7" s="1"/>
  <c r="FI26" i="7"/>
  <c r="FH4" i="7" a="1"/>
  <c r="FH4" i="7" s="1"/>
  <c r="FJ4" i="7" s="1"/>
  <c r="FI4" i="7"/>
  <c r="FH9" i="7" a="1"/>
  <c r="FH9" i="7" s="1"/>
  <c r="FJ9" i="7" s="1"/>
  <c r="FI9" i="7"/>
  <c r="FH15" i="7" a="1"/>
  <c r="FH15" i="7" s="1"/>
  <c r="FJ15" i="7" s="1"/>
  <c r="FI15" i="7"/>
  <c r="DK32" i="7" a="1"/>
  <c r="DK32" i="7" s="1"/>
  <c r="DM32" i="7" s="1"/>
  <c r="DL32" i="7"/>
  <c r="DK20" i="7" a="1"/>
  <c r="DK20" i="7" s="1"/>
  <c r="DM20" i="7" s="1"/>
  <c r="DL20" i="7"/>
  <c r="DK8" i="7" a="1"/>
  <c r="DK8" i="7" s="1"/>
  <c r="DM8" i="7" s="1"/>
  <c r="DL8" i="7"/>
  <c r="DK54" i="7" a="1"/>
  <c r="DK54" i="7" s="1"/>
  <c r="DM54" i="7" s="1"/>
  <c r="DL54" i="7"/>
  <c r="DK38" i="7" a="1"/>
  <c r="DK38" i="7" s="1"/>
  <c r="DM38" i="7" s="1"/>
  <c r="DL38" i="7"/>
  <c r="DK22" i="7" a="1"/>
  <c r="DK22" i="7" s="1"/>
  <c r="DM22" i="7" s="1"/>
  <c r="DL22" i="7"/>
  <c r="DK6" i="7" a="1"/>
  <c r="DK6" i="7" s="1"/>
  <c r="DM6" i="7" s="1"/>
  <c r="DL6" i="7"/>
  <c r="DK47" i="7" a="1"/>
  <c r="DK47" i="7" s="1"/>
  <c r="DM47" i="7" s="1"/>
  <c r="DL47" i="7"/>
  <c r="DK31" i="7" a="1"/>
  <c r="DK31" i="7" s="1"/>
  <c r="DM31" i="7" s="1"/>
  <c r="DL31" i="7"/>
  <c r="DK15" i="7" a="1"/>
  <c r="DK15" i="7" s="1"/>
  <c r="DM15" i="7" s="1"/>
  <c r="DL15" i="7"/>
  <c r="DK53" i="7" a="1"/>
  <c r="DK53" i="7" s="1"/>
  <c r="DM53" i="7" s="1"/>
  <c r="DL53" i="7"/>
  <c r="DK37" i="7" a="1"/>
  <c r="DK37" i="7" s="1"/>
  <c r="DM37" i="7" s="1"/>
  <c r="DL37" i="7"/>
  <c r="DK21" i="7" a="1"/>
  <c r="DK21" i="7" s="1"/>
  <c r="DM21" i="7" s="1"/>
  <c r="DL21" i="7"/>
  <c r="DK5" i="7" a="1"/>
  <c r="DK5" i="7" s="1"/>
  <c r="DM5" i="7" s="1"/>
  <c r="DL5" i="7"/>
  <c r="EF3" i="7" a="1"/>
  <c r="EF3" i="7" s="1"/>
  <c r="EH3" i="7" s="1"/>
  <c r="EG3" i="7"/>
  <c r="EF13" i="7" a="1"/>
  <c r="EF13" i="7" s="1"/>
  <c r="EH13" i="7" s="1"/>
  <c r="EG13" i="7"/>
  <c r="EF24" i="7" a="1"/>
  <c r="EF24" i="7" s="1"/>
  <c r="EH24" i="7" s="1"/>
  <c r="EG24" i="7"/>
  <c r="EF18" i="7" a="1"/>
  <c r="EF18" i="7" s="1"/>
  <c r="EH18" i="7" s="1"/>
  <c r="EG18" i="7"/>
  <c r="BJ9" i="9"/>
  <c r="BI9" i="9" a="1"/>
  <c r="BI9" i="9" s="1"/>
  <c r="BK9" i="9" s="1"/>
  <c r="BJ14" i="9"/>
  <c r="BI14" i="9" a="1"/>
  <c r="BI14" i="9" s="1"/>
  <c r="BK14" i="9" s="1"/>
  <c r="BJ42" i="9"/>
  <c r="BI42" i="9" a="1"/>
  <c r="BI42" i="9" s="1"/>
  <c r="BK42" i="9" s="1"/>
  <c r="DN17" i="9"/>
  <c r="DM17" i="9" a="1"/>
  <c r="DM17" i="9" s="1"/>
  <c r="DO17" i="9" s="1"/>
  <c r="DN38" i="9"/>
  <c r="DM38" i="9" a="1"/>
  <c r="DM38" i="9" s="1"/>
  <c r="DO38" i="9" s="1"/>
  <c r="DN4" i="9"/>
  <c r="DM4" i="9" a="1"/>
  <c r="DM4" i="9" s="1"/>
  <c r="DO4" i="9" s="1"/>
  <c r="CX35" i="10"/>
  <c r="CW35" i="10" a="1"/>
  <c r="CW35" i="10" s="1"/>
  <c r="CY35" i="10" s="1"/>
  <c r="CX24" i="10"/>
  <c r="CW24" i="10" a="1"/>
  <c r="CW24" i="10" s="1"/>
  <c r="CY24" i="10" s="1"/>
  <c r="CX25" i="10"/>
  <c r="CW25" i="10" a="1"/>
  <c r="CW25" i="10" s="1"/>
  <c r="CY25" i="10" s="1"/>
  <c r="BZ52" i="10"/>
  <c r="BY52" i="10" a="1"/>
  <c r="BY52" i="10" s="1"/>
  <c r="CA52" i="10" s="1"/>
  <c r="BZ25" i="10"/>
  <c r="BY25" i="10" a="1"/>
  <c r="BY25" i="10" s="1"/>
  <c r="CA25" i="10" s="1"/>
  <c r="BZ14" i="10"/>
  <c r="BY14" i="10" a="1"/>
  <c r="BY14" i="10" s="1"/>
  <c r="CA14" i="10" s="1"/>
  <c r="BZ3" i="10"/>
  <c r="BY3" i="10" a="1"/>
  <c r="BY3" i="10" s="1"/>
  <c r="CA3" i="10" s="1"/>
  <c r="BB13" i="9"/>
  <c r="BA13" i="9" a="1"/>
  <c r="BA13" i="9" s="1"/>
  <c r="BC13" i="9" s="1"/>
  <c r="BB42" i="9"/>
  <c r="BA42" i="9" a="1"/>
  <c r="BA42" i="9" s="1"/>
  <c r="BC42" i="9" s="1"/>
  <c r="BB38" i="9"/>
  <c r="BA38" i="9" a="1"/>
  <c r="BA38" i="9" s="1"/>
  <c r="BC38" i="9" s="1"/>
  <c r="AT10" i="11"/>
  <c r="AS10" i="11" a="1"/>
  <c r="AS10" i="11" s="1"/>
  <c r="AU10" i="11" s="1"/>
  <c r="AT38" i="11"/>
  <c r="AS38" i="11" a="1"/>
  <c r="AS38" i="11" s="1"/>
  <c r="AU38" i="11" s="1"/>
  <c r="AT7" i="11"/>
  <c r="AS7" i="11" a="1"/>
  <c r="AS7" i="11" s="1"/>
  <c r="AU7" i="11" s="1"/>
  <c r="AT35" i="11"/>
  <c r="AS35" i="11" a="1"/>
  <c r="AS35" i="11" s="1"/>
  <c r="AU35" i="11" s="1"/>
  <c r="AT7" i="9"/>
  <c r="AS7" i="9" a="1"/>
  <c r="AS7" i="9" s="1"/>
  <c r="AU7" i="9" s="1"/>
  <c r="AT20" i="9"/>
  <c r="AS20" i="9" a="1"/>
  <c r="AS20" i="9" s="1"/>
  <c r="AU20" i="9" s="1"/>
  <c r="AT48" i="9"/>
  <c r="AS48" i="9" a="1"/>
  <c r="AS48" i="9" s="1"/>
  <c r="AU48" i="9" s="1"/>
  <c r="DR55" i="7" a="1"/>
  <c r="DR55" i="7" s="1"/>
  <c r="DT55" i="7" s="1"/>
  <c r="DS55" i="7"/>
  <c r="DR12" i="7" a="1"/>
  <c r="DR12" i="7" s="1"/>
  <c r="DT12" i="7" s="1"/>
  <c r="DS12" i="7"/>
  <c r="DR18" i="7" a="1"/>
  <c r="DR18" i="7" s="1"/>
  <c r="DT18" i="7" s="1"/>
  <c r="DS18" i="7"/>
  <c r="BB34" i="13"/>
  <c r="BA34" i="13" a="1"/>
  <c r="BA34" i="13" s="1"/>
  <c r="BC34" i="13" s="1"/>
  <c r="BB14" i="13"/>
  <c r="BA14" i="13" a="1"/>
  <c r="BA14" i="13" s="1"/>
  <c r="BC14" i="13" s="1"/>
  <c r="BB53" i="13"/>
  <c r="BA53" i="13" a="1"/>
  <c r="BA53" i="13" s="1"/>
  <c r="BC53" i="13" s="1"/>
  <c r="BB33" i="13"/>
  <c r="BA33" i="13" a="1"/>
  <c r="BA33" i="13" s="1"/>
  <c r="BC33" i="13" s="1"/>
  <c r="BB33" i="10"/>
  <c r="BA33" i="10" a="1"/>
  <c r="BA33" i="10" s="1"/>
  <c r="BC33" i="10" s="1"/>
  <c r="BB18" i="10"/>
  <c r="BA18" i="10" a="1"/>
  <c r="BA18" i="10" s="1"/>
  <c r="BC18" i="10" s="1"/>
  <c r="BB7" i="10"/>
  <c r="BA7" i="10" a="1"/>
  <c r="BA7" i="10" s="1"/>
  <c r="BC7" i="10" s="1"/>
  <c r="BB35" i="10"/>
  <c r="BA35" i="10" a="1"/>
  <c r="BA35" i="10" s="1"/>
  <c r="BC35" i="10" s="1"/>
  <c r="BB28" i="12"/>
  <c r="BA28" i="12" a="1"/>
  <c r="BA28" i="12" s="1"/>
  <c r="BC28" i="12" s="1"/>
  <c r="BB27" i="12"/>
  <c r="BA27" i="12" a="1"/>
  <c r="BA27" i="12" s="1"/>
  <c r="BC27" i="12" s="1"/>
  <c r="AL52" i="10"/>
  <c r="AK52" i="10" a="1"/>
  <c r="AK52" i="10" s="1"/>
  <c r="AM52" i="10" s="1"/>
  <c r="AL25" i="10"/>
  <c r="AK25" i="10" a="1"/>
  <c r="AK25" i="10" s="1"/>
  <c r="AM25" i="10" s="1"/>
  <c r="AL14" i="10"/>
  <c r="AK14" i="10" a="1"/>
  <c r="AK14" i="10" s="1"/>
  <c r="AM14" i="10" s="1"/>
  <c r="AL3" i="10"/>
  <c r="AK3" i="10" a="1"/>
  <c r="AK3" i="10" s="1"/>
  <c r="AM3" i="10" s="1"/>
  <c r="ET39" i="7" a="1"/>
  <c r="ET39" i="7" s="1"/>
  <c r="EV39" i="7" s="1"/>
  <c r="EU39" i="7"/>
  <c r="ET49" i="7" a="1"/>
  <c r="ET49" i="7" s="1"/>
  <c r="EV49" i="7" s="1"/>
  <c r="EU49" i="7"/>
  <c r="ET30" i="7" a="1"/>
  <c r="ET30" i="7" s="1"/>
  <c r="EV30" i="7" s="1"/>
  <c r="EU30" i="7"/>
  <c r="BB36" i="11"/>
  <c r="BA36" i="11" a="1"/>
  <c r="BA36" i="11" s="1"/>
  <c r="BC36" i="11" s="1"/>
  <c r="BB9" i="11"/>
  <c r="BA9" i="11" a="1"/>
  <c r="BA9" i="11" s="1"/>
  <c r="BC9" i="11" s="1"/>
  <c r="BB37" i="11"/>
  <c r="BA37" i="11" a="1"/>
  <c r="BA37" i="11" s="1"/>
  <c r="BC37" i="11" s="1"/>
  <c r="BB2" i="11"/>
  <c r="BA2" i="11" a="1"/>
  <c r="BA2" i="11" s="1"/>
  <c r="BC2" i="11" s="1"/>
  <c r="AT31" i="10"/>
  <c r="AS31" i="10" a="1"/>
  <c r="AS31" i="10" s="1"/>
  <c r="AU31" i="10" s="1"/>
  <c r="AT4" i="10"/>
  <c r="AS4" i="10" a="1"/>
  <c r="AS4" i="10" s="1"/>
  <c r="AU4" i="10" s="1"/>
  <c r="AT48" i="10"/>
  <c r="AS48" i="10" a="1"/>
  <c r="AS48" i="10" s="1"/>
  <c r="AU48" i="10" s="1"/>
  <c r="AT66" i="13"/>
  <c r="AS66" i="13" a="1"/>
  <c r="AS66" i="13" s="1"/>
  <c r="AU66" i="13" s="1"/>
  <c r="AT46" i="13"/>
  <c r="AS46" i="13" a="1"/>
  <c r="AS46" i="13" s="1"/>
  <c r="AU46" i="13" s="1"/>
  <c r="AT26" i="13"/>
  <c r="AS26" i="13" a="1"/>
  <c r="AS26" i="13" s="1"/>
  <c r="AU26" i="13" s="1"/>
  <c r="AT6" i="13"/>
  <c r="AS6" i="13" a="1"/>
  <c r="AS6" i="13" s="1"/>
  <c r="AU6" i="13" s="1"/>
  <c r="AT2" i="12"/>
  <c r="AS2" i="12" a="1"/>
  <c r="AS2" i="12" s="1"/>
  <c r="AU2" i="12" s="1"/>
  <c r="AT12" i="12"/>
  <c r="AS12" i="12" a="1"/>
  <c r="AS12" i="12" s="1"/>
  <c r="AU12" i="12" s="1"/>
  <c r="FO1" i="7" a="1"/>
  <c r="FO1" i="7" s="1"/>
  <c r="FQ1" i="7" s="1"/>
  <c r="FP1" i="7"/>
  <c r="FN172" i="7"/>
  <c r="AL55" i="11"/>
  <c r="AL1" i="11"/>
  <c r="EM8" i="7" a="1"/>
  <c r="EM8" i="7" s="1"/>
  <c r="EO8" i="7" s="1"/>
  <c r="EN8" i="7"/>
  <c r="EM48" i="7" a="1"/>
  <c r="EM48" i="7" s="1"/>
  <c r="EO48" i="7" s="1"/>
  <c r="EN48" i="7"/>
  <c r="EM36" i="7" a="1"/>
  <c r="EM36" i="7" s="1"/>
  <c r="EO36" i="7" s="1"/>
  <c r="EN36" i="7"/>
  <c r="EM50" i="7" a="1"/>
  <c r="EM50" i="7" s="1"/>
  <c r="EO50" i="7" s="1"/>
  <c r="EN50" i="7"/>
  <c r="EM34" i="7" a="1"/>
  <c r="EM34" i="7" s="1"/>
  <c r="EO34" i="7" s="1"/>
  <c r="EN34" i="7"/>
  <c r="EM18" i="7" a="1"/>
  <c r="EM18" i="7" s="1"/>
  <c r="EO18" i="7" s="1"/>
  <c r="EN18" i="7"/>
  <c r="EM2" i="7" a="1"/>
  <c r="EM2" i="7" s="1"/>
  <c r="EO2" i="7" s="1"/>
  <c r="EN2" i="7"/>
  <c r="EM43" i="7" a="1"/>
  <c r="EM43" i="7" s="1"/>
  <c r="EO43" i="7" s="1"/>
  <c r="EN43" i="7"/>
  <c r="EM27" i="7" a="1"/>
  <c r="EM27" i="7" s="1"/>
  <c r="EO27" i="7" s="1"/>
  <c r="EN27" i="7"/>
  <c r="EM11" i="7" a="1"/>
  <c r="EM11" i="7" s="1"/>
  <c r="EO11" i="7" s="1"/>
  <c r="EN11" i="7"/>
  <c r="EM49" i="7" a="1"/>
  <c r="EM49" i="7" s="1"/>
  <c r="EO49" i="7" s="1"/>
  <c r="EN49" i="7"/>
  <c r="EM33" i="7" a="1"/>
  <c r="EM33" i="7" s="1"/>
  <c r="EO33" i="7" s="1"/>
  <c r="EN33" i="7"/>
  <c r="EM17" i="7" a="1"/>
  <c r="EM17" i="7" s="1"/>
  <c r="EO17" i="7" s="1"/>
  <c r="EN17" i="7"/>
  <c r="BY1" i="11" a="1"/>
  <c r="BY1" i="11" s="1"/>
  <c r="BZ1" i="11"/>
  <c r="DN4" i="12"/>
  <c r="DN18" i="12"/>
  <c r="DN24" i="12"/>
  <c r="DN17" i="12"/>
  <c r="DN19" i="12"/>
  <c r="CG38" i="13" a="1"/>
  <c r="CG38" i="13" s="1"/>
  <c r="CI38" i="13" s="1"/>
  <c r="CG20" i="13" a="1"/>
  <c r="CG20" i="13" s="1"/>
  <c r="CI20" i="13" s="1"/>
  <c r="CG61" i="13" a="1"/>
  <c r="CG61" i="13" s="1"/>
  <c r="CI61" i="13" s="1"/>
  <c r="CG5" i="13" a="1"/>
  <c r="CG5" i="13" s="1"/>
  <c r="CI5" i="13" s="1"/>
  <c r="CG56" i="13" a="1"/>
  <c r="CG56" i="13" s="1"/>
  <c r="CI56" i="13" s="1"/>
  <c r="CG50" i="13" a="1"/>
  <c r="CG50" i="13" s="1"/>
  <c r="CI50" i="13" s="1"/>
  <c r="CG64" i="13" a="1"/>
  <c r="CG64" i="13" s="1"/>
  <c r="CI64" i="13" s="1"/>
  <c r="CG25" i="13" a="1"/>
  <c r="CG25" i="13" s="1"/>
  <c r="CI25" i="13" s="1"/>
  <c r="CG11" i="13" a="1"/>
  <c r="CG11" i="13" s="1"/>
  <c r="CI11" i="13" s="1"/>
  <c r="CG68" i="13" a="1"/>
  <c r="CG68" i="13" s="1"/>
  <c r="CI68" i="13" s="1"/>
  <c r="CG46" i="13" a="1"/>
  <c r="CG46" i="13" s="1"/>
  <c r="CI46" i="13" s="1"/>
  <c r="CG26" i="13" a="1"/>
  <c r="CG26" i="13" s="1"/>
  <c r="CI26" i="13" s="1"/>
  <c r="CG8" i="13" a="1"/>
  <c r="CG8" i="13" s="1"/>
  <c r="CI8" i="13" s="1"/>
  <c r="CG53" i="13" a="1"/>
  <c r="CG53" i="13" s="1"/>
  <c r="CI53" i="13" s="1"/>
  <c r="CG7" i="13" a="1"/>
  <c r="CG7" i="13" s="1"/>
  <c r="CI7" i="13" s="1"/>
  <c r="CG19" i="13" a="1"/>
  <c r="CG19" i="13" s="1"/>
  <c r="CI19" i="13" s="1"/>
  <c r="CI40" i="7" a="1"/>
  <c r="CI40" i="7" s="1"/>
  <c r="CK40" i="7" s="1"/>
  <c r="CI24" i="7" a="1"/>
  <c r="CI24" i="7" s="1"/>
  <c r="CK24" i="7" s="1"/>
  <c r="CI53" i="7" a="1"/>
  <c r="CI53" i="7" s="1"/>
  <c r="CK53" i="7" s="1"/>
  <c r="CI37" i="7" a="1"/>
  <c r="CI37" i="7" s="1"/>
  <c r="CK37" i="7" s="1"/>
  <c r="CI21" i="7" a="1"/>
  <c r="CI21" i="7" s="1"/>
  <c r="CK21" i="7" s="1"/>
  <c r="CI50" i="7" a="1"/>
  <c r="CI50" i="7" s="1"/>
  <c r="CK50" i="7" s="1"/>
  <c r="CI34" i="7" a="1"/>
  <c r="CI34" i="7" s="1"/>
  <c r="CK34" i="7" s="1"/>
  <c r="CI18" i="7" a="1"/>
  <c r="CI18" i="7" s="1"/>
  <c r="CK18" i="7" s="1"/>
  <c r="CI51" i="7" a="1"/>
  <c r="CI51" i="7" s="1"/>
  <c r="CK51" i="7" s="1"/>
  <c r="CI35" i="7" a="1"/>
  <c r="CI35" i="7" s="1"/>
  <c r="CK35" i="7" s="1"/>
  <c r="CI19" i="7" a="1"/>
  <c r="CI19" i="7" s="1"/>
  <c r="CK19" i="7" s="1"/>
  <c r="F55" i="10"/>
  <c r="N172" i="9"/>
  <c r="GD172" i="7"/>
  <c r="AL4" i="12"/>
  <c r="AL18" i="12"/>
  <c r="AL24" i="12"/>
  <c r="AL38" i="12"/>
  <c r="AL17" i="12"/>
  <c r="AL19" i="12"/>
  <c r="AL37" i="12"/>
  <c r="DE39" i="12" a="1"/>
  <c r="DE39" i="12" s="1"/>
  <c r="DG39" i="12" s="1"/>
  <c r="DE37" i="12" a="1"/>
  <c r="DE37" i="12" s="1"/>
  <c r="DG37" i="12" s="1"/>
  <c r="N9" i="13"/>
  <c r="N4" i="13"/>
  <c r="N15" i="13"/>
  <c r="N18" i="13"/>
  <c r="N29" i="13"/>
  <c r="N24" i="13"/>
  <c r="N35" i="13"/>
  <c r="N38" i="13"/>
  <c r="N49" i="13"/>
  <c r="N60" i="13"/>
  <c r="N71" i="13"/>
  <c r="N7" i="13"/>
  <c r="N10" i="13"/>
  <c r="N21" i="13"/>
  <c r="AS41" i="13" a="1"/>
  <c r="AS41" i="13" s="1"/>
  <c r="AU41" i="13" s="1"/>
  <c r="F27" i="9"/>
  <c r="F43" i="9"/>
  <c r="F9" i="9"/>
  <c r="F25" i="9"/>
  <c r="F41" i="9"/>
  <c r="AK30" i="11" a="1"/>
  <c r="AK30" i="11" s="1"/>
  <c r="AM30" i="11" s="1"/>
  <c r="AK15" i="11" a="1"/>
  <c r="AK15" i="11" s="1"/>
  <c r="AM15" i="11" s="1"/>
  <c r="AK33" i="11" a="1"/>
  <c r="AK33" i="11" s="1"/>
  <c r="AM33" i="11" s="1"/>
  <c r="AK45" i="11" a="1"/>
  <c r="AK45" i="11" s="1"/>
  <c r="AM45" i="11" s="1"/>
  <c r="AK41" i="11" a="1"/>
  <c r="AK41" i="11" s="1"/>
  <c r="AM41" i="11" s="1"/>
  <c r="AK37" i="11" a="1"/>
  <c r="AK37" i="11" s="1"/>
  <c r="AM37" i="11" s="1"/>
  <c r="AK43" i="11" a="1"/>
  <c r="AK43" i="11" s="1"/>
  <c r="AM43" i="11" s="1"/>
  <c r="AL50" i="11"/>
  <c r="AL45" i="11"/>
  <c r="AL36" i="11"/>
  <c r="AL27" i="11"/>
  <c r="AL22" i="11"/>
  <c r="AL17" i="11"/>
  <c r="AL8" i="11"/>
  <c r="DF60" i="13"/>
  <c r="DF3" i="13"/>
  <c r="DF10" i="13"/>
  <c r="DF17" i="13"/>
  <c r="DF16" i="13"/>
  <c r="DF23" i="13"/>
  <c r="DF30" i="13"/>
  <c r="DF37" i="13"/>
  <c r="DF36" i="13"/>
  <c r="DF43" i="13"/>
  <c r="DF50" i="13"/>
  <c r="DF57" i="13"/>
  <c r="DF8" i="13"/>
  <c r="DF15" i="13"/>
  <c r="DF22" i="13"/>
  <c r="DF29" i="13"/>
  <c r="DM54" i="10" a="1"/>
  <c r="DM54" i="10" s="1"/>
  <c r="DO54" i="10" s="1"/>
  <c r="DM33" i="10" a="1"/>
  <c r="DM33" i="10" s="1"/>
  <c r="DO33" i="10" s="1"/>
  <c r="DM45" i="10" a="1"/>
  <c r="DM45" i="10" s="1"/>
  <c r="DO45" i="10" s="1"/>
  <c r="DM39" i="10" a="1"/>
  <c r="DM39" i="10" s="1"/>
  <c r="DO39" i="10" s="1"/>
  <c r="DM35" i="10" a="1"/>
  <c r="DM35" i="10" s="1"/>
  <c r="DO35" i="10" s="1"/>
  <c r="DM24" i="10" a="1"/>
  <c r="DM24" i="10" s="1"/>
  <c r="DO24" i="10" s="1"/>
  <c r="DM55" i="10" a="1"/>
  <c r="DM55" i="10" s="1"/>
  <c r="DO55" i="10" s="1"/>
  <c r="DM5" i="10" a="1"/>
  <c r="DM5" i="10" s="1"/>
  <c r="DO5" i="10" s="1"/>
  <c r="DN29" i="10"/>
  <c r="DN28" i="10"/>
  <c r="DN19" i="10"/>
  <c r="DN10" i="10"/>
  <c r="DN48" i="10"/>
  <c r="DN39" i="10"/>
  <c r="DN30" i="10"/>
  <c r="DN21" i="10"/>
  <c r="AK68" i="13" a="1"/>
  <c r="AK68" i="13" s="1"/>
  <c r="AM68" i="13" s="1"/>
  <c r="AK50" i="13" a="1"/>
  <c r="AK50" i="13" s="1"/>
  <c r="AM50" i="13" s="1"/>
  <c r="AK52" i="13" a="1"/>
  <c r="AK52" i="13" s="1"/>
  <c r="AM52" i="13" s="1"/>
  <c r="AK26" i="13" a="1"/>
  <c r="AK26" i="13" s="1"/>
  <c r="AM26" i="13" s="1"/>
  <c r="AK28" i="13" a="1"/>
  <c r="AK28" i="13" s="1"/>
  <c r="AM28" i="13" s="1"/>
  <c r="AK51" i="13" a="1"/>
  <c r="AK51" i="13" s="1"/>
  <c r="AM51" i="13" s="1"/>
  <c r="AK54" i="13" a="1"/>
  <c r="AK54" i="13" s="1"/>
  <c r="AM54" i="13" s="1"/>
  <c r="AK34" i="13" a="1"/>
  <c r="AK34" i="13" s="1"/>
  <c r="AM34" i="13" s="1"/>
  <c r="AK36" i="13" a="1"/>
  <c r="AK36" i="13" s="1"/>
  <c r="AM36" i="13" s="1"/>
  <c r="AK12" i="13" a="1"/>
  <c r="AK12" i="13" s="1"/>
  <c r="AM12" i="13" s="1"/>
  <c r="AK24" i="13" a="1"/>
  <c r="AK24" i="13" s="1"/>
  <c r="AM24" i="13" s="1"/>
  <c r="AK46" i="13" a="1"/>
  <c r="AK46" i="13" s="1"/>
  <c r="AM46" i="13" s="1"/>
  <c r="AK32" i="13" a="1"/>
  <c r="AK32" i="13" s="1"/>
  <c r="AM32" i="13" s="1"/>
  <c r="AL59" i="13"/>
  <c r="AL66" i="13"/>
  <c r="AL2" i="13"/>
  <c r="AL13" i="13"/>
  <c r="U53" i="11" a="1"/>
  <c r="U53" i="11" s="1"/>
  <c r="W53" i="11" s="1"/>
  <c r="U49" i="11" a="1"/>
  <c r="U49" i="11" s="1"/>
  <c r="W49" i="11" s="1"/>
  <c r="U54" i="11" a="1"/>
  <c r="U54" i="11" s="1"/>
  <c r="W54" i="11" s="1"/>
  <c r="U57" i="11" a="1"/>
  <c r="U57" i="11" s="1"/>
  <c r="W57" i="11" s="1"/>
  <c r="V27" i="11"/>
  <c r="V22" i="11"/>
  <c r="V21" i="11"/>
  <c r="V12" i="11"/>
  <c r="U29" i="12" a="1"/>
  <c r="U29" i="12" s="1"/>
  <c r="W29" i="12" s="1"/>
  <c r="U28" i="12" a="1"/>
  <c r="U28" i="12" s="1"/>
  <c r="W28" i="12" s="1"/>
  <c r="U39" i="12" a="1"/>
  <c r="U39" i="12" s="1"/>
  <c r="W39" i="12" s="1"/>
  <c r="U37" i="12" a="1"/>
  <c r="U37" i="12" s="1"/>
  <c r="W37" i="12" s="1"/>
  <c r="U13" i="12" a="1"/>
  <c r="U13" i="12" s="1"/>
  <c r="W13" i="12" s="1"/>
  <c r="U33" i="12" a="1"/>
  <c r="U33" i="12" s="1"/>
  <c r="W33" i="12" s="1"/>
  <c r="V3" i="12"/>
  <c r="V21" i="12"/>
  <c r="U67" i="13" a="1"/>
  <c r="U67" i="13" s="1"/>
  <c r="W67" i="13" s="1"/>
  <c r="U65" i="13" a="1"/>
  <c r="U65" i="13" s="1"/>
  <c r="W65" i="13" s="1"/>
  <c r="U70" i="13" a="1"/>
  <c r="U70" i="13" s="1"/>
  <c r="W70" i="13" s="1"/>
  <c r="U51" i="13" a="1"/>
  <c r="U51" i="13" s="1"/>
  <c r="W51" i="13" s="1"/>
  <c r="U63" i="13" a="1"/>
  <c r="U63" i="13" s="1"/>
  <c r="W63" i="13" s="1"/>
  <c r="U49" i="13" a="1"/>
  <c r="U49" i="13" s="1"/>
  <c r="W49" i="13" s="1"/>
  <c r="U54" i="13" a="1"/>
  <c r="U54" i="13" s="1"/>
  <c r="W54" i="13" s="1"/>
  <c r="U52" i="13" a="1"/>
  <c r="U52" i="13" s="1"/>
  <c r="W52" i="13" s="1"/>
  <c r="U46" i="13" a="1"/>
  <c r="U46" i="13" s="1"/>
  <c r="W46" i="13" s="1"/>
  <c r="V9" i="13"/>
  <c r="V4" i="13"/>
  <c r="V11" i="13"/>
  <c r="V18" i="13"/>
  <c r="V29" i="13"/>
  <c r="V24" i="13"/>
  <c r="V31" i="13"/>
  <c r="V38" i="13"/>
  <c r="V49" i="13"/>
  <c r="M22" i="10" a="1"/>
  <c r="M22" i="10" s="1"/>
  <c r="O22" i="10" s="1"/>
  <c r="M53" i="10" a="1"/>
  <c r="M53" i="10" s="1"/>
  <c r="O53" i="10" s="1"/>
  <c r="M24" i="10" a="1"/>
  <c r="M24" i="10" s="1"/>
  <c r="O24" i="10" s="1"/>
  <c r="M25" i="10" a="1"/>
  <c r="M25" i="10" s="1"/>
  <c r="O25" i="10" s="1"/>
  <c r="M36" i="10" a="1"/>
  <c r="M36" i="10" s="1"/>
  <c r="O36" i="10" s="1"/>
  <c r="M46" i="10" a="1"/>
  <c r="M46" i="10" s="1"/>
  <c r="O46" i="10" s="1"/>
  <c r="M42" i="10" a="1"/>
  <c r="M42" i="10" s="1"/>
  <c r="O42" i="10" s="1"/>
  <c r="M39" i="10" a="1"/>
  <c r="M39" i="10" s="1"/>
  <c r="O39" i="10" s="1"/>
  <c r="M34" i="10" a="1"/>
  <c r="M34" i="10" s="1"/>
  <c r="O34" i="10" s="1"/>
  <c r="M54" i="10" a="1"/>
  <c r="M54" i="10" s="1"/>
  <c r="O54" i="10" s="1"/>
  <c r="M32" i="10" a="1"/>
  <c r="M32" i="10" s="1"/>
  <c r="O32" i="10" s="1"/>
  <c r="N9" i="10"/>
  <c r="N31" i="10"/>
  <c r="N30" i="10"/>
  <c r="N29" i="10"/>
  <c r="N51" i="10"/>
  <c r="N50" i="10"/>
  <c r="N49" i="10"/>
  <c r="DE6" i="11" a="1"/>
  <c r="DE6" i="11" s="1"/>
  <c r="DG6" i="11" s="1"/>
  <c r="DE53" i="11" a="1"/>
  <c r="DE53" i="11" s="1"/>
  <c r="DG53" i="11" s="1"/>
  <c r="DE49" i="11" a="1"/>
  <c r="DE49" i="11" s="1"/>
  <c r="DG49" i="11" s="1"/>
  <c r="DE45" i="11" a="1"/>
  <c r="DE45" i="11" s="1"/>
  <c r="DG45" i="11" s="1"/>
  <c r="DE57" i="11" a="1"/>
  <c r="DE57" i="11" s="1"/>
  <c r="DG57" i="11" s="1"/>
  <c r="DE51" i="11" a="1"/>
  <c r="DE51" i="11" s="1"/>
  <c r="DG51" i="11" s="1"/>
  <c r="DE31" i="11" a="1"/>
  <c r="DE31" i="11" s="1"/>
  <c r="DG31" i="11" s="1"/>
  <c r="DE5" i="11" a="1"/>
  <c r="DE5" i="11" s="1"/>
  <c r="DG5" i="11" s="1"/>
  <c r="DE20" i="11" a="1"/>
  <c r="DE20" i="11" s="1"/>
  <c r="DG20" i="11" s="1"/>
  <c r="DE4" i="11" a="1"/>
  <c r="DE4" i="11" s="1"/>
  <c r="DG4" i="11" s="1"/>
  <c r="DE28" i="11" a="1"/>
  <c r="DE28" i="11" s="1"/>
  <c r="DG28" i="11" s="1"/>
  <c r="DE7" i="11" a="1"/>
  <c r="DE7" i="11" s="1"/>
  <c r="DG7" i="11" s="1"/>
  <c r="DE30" i="11" a="1"/>
  <c r="DE30" i="11" s="1"/>
  <c r="DG30" i="11" s="1"/>
  <c r="DF20" i="11"/>
  <c r="DF39" i="11"/>
  <c r="DF34" i="11"/>
  <c r="DF37" i="11"/>
  <c r="DF36" i="11"/>
  <c r="DF11" i="11"/>
  <c r="DF6" i="11"/>
  <c r="DF9" i="11"/>
  <c r="BY28" i="12" a="1"/>
  <c r="BY28" i="12" s="1"/>
  <c r="CA28" i="12" s="1"/>
  <c r="BY39" i="12" a="1"/>
  <c r="BY39" i="12" s="1"/>
  <c r="CA39" i="12" s="1"/>
  <c r="BY37" i="12" a="1"/>
  <c r="BY37" i="12" s="1"/>
  <c r="CA37" i="12" s="1"/>
  <c r="BY13" i="12" a="1"/>
  <c r="BY13" i="12" s="1"/>
  <c r="CA13" i="12" s="1"/>
  <c r="BY12" i="12" a="1"/>
  <c r="BY12" i="12" s="1"/>
  <c r="CA12" i="12" s="1"/>
  <c r="BY33" i="12" a="1"/>
  <c r="BY33" i="12" s="1"/>
  <c r="CA33" i="12" s="1"/>
  <c r="BY9" i="12" a="1"/>
  <c r="BY9" i="12" s="1"/>
  <c r="CA9" i="12" s="1"/>
  <c r="BY38" i="12" a="1"/>
  <c r="BY38" i="12" s="1"/>
  <c r="CA38" i="12" s="1"/>
  <c r="BY14" i="12" a="1"/>
  <c r="BY14" i="12" s="1"/>
  <c r="CA14" i="12" s="1"/>
  <c r="CB17" i="7" a="1"/>
  <c r="CB17" i="7" s="1"/>
  <c r="CD17" i="7" s="1"/>
  <c r="CB46" i="7" a="1"/>
  <c r="CB46" i="7" s="1"/>
  <c r="CD46" i="7" s="1"/>
  <c r="CB20" i="7" a="1"/>
  <c r="CB20" i="7" s="1"/>
  <c r="CD20" i="7" s="1"/>
  <c r="CB13" i="7" a="1"/>
  <c r="CB13" i="7" s="1"/>
  <c r="CD13" i="7" s="1"/>
  <c r="CB35" i="7" a="1"/>
  <c r="CB35" i="7" s="1"/>
  <c r="CD35" i="7" s="1"/>
  <c r="CB49" i="7" a="1"/>
  <c r="CB49" i="7" s="1"/>
  <c r="CD49" i="7" s="1"/>
  <c r="CC45" i="7"/>
  <c r="CB6" i="7" a="1"/>
  <c r="CB6" i="7" s="1"/>
  <c r="CD6" i="7" s="1"/>
  <c r="CB22" i="7" a="1"/>
  <c r="CB22" i="7" s="1"/>
  <c r="CD22" i="7" s="1"/>
  <c r="CB37" i="7" a="1"/>
  <c r="CB37" i="7" s="1"/>
  <c r="CD37" i="7" s="1"/>
  <c r="CB52" i="7" a="1"/>
  <c r="CB52" i="7" s="1"/>
  <c r="CD52" i="7" s="1"/>
  <c r="CC51" i="7"/>
  <c r="CC12" i="7"/>
  <c r="CC28" i="7"/>
  <c r="CC44" i="7"/>
  <c r="CB5" i="7" a="1"/>
  <c r="CB5" i="7" s="1"/>
  <c r="CD5" i="7" s="1"/>
  <c r="CB21" i="7" a="1"/>
  <c r="CB21" i="7" s="1"/>
  <c r="CD21" i="7" s="1"/>
  <c r="CB51" i="7" a="1"/>
  <c r="CB51" i="7" s="1"/>
  <c r="CD51" i="7" s="1"/>
  <c r="DR3" i="7" a="1"/>
  <c r="DR3" i="7" s="1"/>
  <c r="DT3" i="7" s="1"/>
  <c r="BY48" i="11" a="1"/>
  <c r="BY48" i="11" s="1"/>
  <c r="CA48" i="11" s="1"/>
  <c r="BY54" i="11" a="1"/>
  <c r="BY54" i="11" s="1"/>
  <c r="CA54" i="11" s="1"/>
  <c r="BY34" i="11" a="1"/>
  <c r="BY34" i="11" s="1"/>
  <c r="CA34" i="11" s="1"/>
  <c r="BY47" i="11" a="1"/>
  <c r="BY47" i="11" s="1"/>
  <c r="CA47" i="11" s="1"/>
  <c r="BY55" i="11" a="1"/>
  <c r="BY55" i="11" s="1"/>
  <c r="CA55" i="11" s="1"/>
  <c r="BY46" i="11" a="1"/>
  <c r="BY46" i="11" s="1"/>
  <c r="CA46" i="11" s="1"/>
  <c r="BY31" i="11" a="1"/>
  <c r="BY31" i="11" s="1"/>
  <c r="CA31" i="11" s="1"/>
  <c r="BY49" i="11" a="1"/>
  <c r="BY49" i="11" s="1"/>
  <c r="CA49" i="11" s="1"/>
  <c r="BY20" i="11" a="1"/>
  <c r="BY20" i="11" s="1"/>
  <c r="CA20" i="11" s="1"/>
  <c r="E14" i="12" a="1"/>
  <c r="E14" i="12" s="1"/>
  <c r="G14" i="12" s="1"/>
  <c r="E8" i="12" a="1"/>
  <c r="E8" i="12" s="1"/>
  <c r="G8" i="12" s="1"/>
  <c r="E18" i="12" a="1"/>
  <c r="E18" i="12" s="1"/>
  <c r="G18" i="12" s="1"/>
  <c r="E28" i="12" a="1"/>
  <c r="E28" i="12" s="1"/>
  <c r="G28" i="12" s="1"/>
  <c r="E11" i="12" a="1"/>
  <c r="E11" i="12" s="1"/>
  <c r="E21" i="12" a="1"/>
  <c r="E21" i="12" s="1"/>
  <c r="G21" i="12" s="1"/>
  <c r="E31" i="12" a="1"/>
  <c r="E31" i="12" s="1"/>
  <c r="G31" i="12" s="1"/>
  <c r="BQ66" i="13" a="1"/>
  <c r="BQ66" i="13" s="1"/>
  <c r="BS66" i="13" s="1"/>
  <c r="BQ71" i="13" a="1"/>
  <c r="BQ71" i="13" s="1"/>
  <c r="BS71" i="13" s="1"/>
  <c r="BQ58" i="13" a="1"/>
  <c r="BQ58" i="13" s="1"/>
  <c r="BS58" i="13" s="1"/>
  <c r="BQ65" i="13" a="1"/>
  <c r="BQ65" i="13" s="1"/>
  <c r="BS65" i="13" s="1"/>
  <c r="BQ41" i="13" a="1"/>
  <c r="BQ41" i="13" s="1"/>
  <c r="BS41" i="13" s="1"/>
  <c r="BQ53" i="13" a="1"/>
  <c r="BQ53" i="13" s="1"/>
  <c r="BS53" i="13" s="1"/>
  <c r="BQ64" i="13" a="1"/>
  <c r="BQ64" i="13" s="1"/>
  <c r="BS64" i="13" s="1"/>
  <c r="BR41" i="13"/>
  <c r="BR36" i="13"/>
  <c r="BR43" i="13"/>
  <c r="BR50" i="13"/>
  <c r="DR9" i="7" a="1"/>
  <c r="DR9" i="7" s="1"/>
  <c r="DT9" i="7" s="1"/>
  <c r="DS9" i="7"/>
  <c r="DR20" i="7" a="1"/>
  <c r="DR20" i="7" s="1"/>
  <c r="DT20" i="7" s="1"/>
  <c r="DS20" i="7"/>
  <c r="DR50" i="7" a="1"/>
  <c r="DR50" i="7" s="1"/>
  <c r="DT50" i="7" s="1"/>
  <c r="DS50" i="7"/>
  <c r="BB66" i="13"/>
  <c r="BA66" i="13" a="1"/>
  <c r="BA66" i="13" s="1"/>
  <c r="BC66" i="13" s="1"/>
  <c r="BB46" i="13"/>
  <c r="BA46" i="13" a="1"/>
  <c r="BA46" i="13" s="1"/>
  <c r="BC46" i="13" s="1"/>
  <c r="BB10" i="13"/>
  <c r="BA10" i="13" a="1"/>
  <c r="BA10" i="13" s="1"/>
  <c r="BC10" i="13" s="1"/>
  <c r="BB65" i="13"/>
  <c r="BA65" i="13" a="1"/>
  <c r="BA65" i="13" s="1"/>
  <c r="BC65" i="13" s="1"/>
  <c r="BB6" i="10"/>
  <c r="BA6" i="10" a="1"/>
  <c r="BA6" i="10" s="1"/>
  <c r="BC6" i="10" s="1"/>
  <c r="BB50" i="10"/>
  <c r="BA50" i="10" a="1"/>
  <c r="BA50" i="10" s="1"/>
  <c r="BC50" i="10" s="1"/>
  <c r="BB39" i="10"/>
  <c r="BA39" i="10" a="1"/>
  <c r="BA39" i="10" s="1"/>
  <c r="BC39" i="10" s="1"/>
  <c r="BB12" i="10"/>
  <c r="BA12" i="10" a="1"/>
  <c r="BA12" i="10" s="1"/>
  <c r="BC12" i="10" s="1"/>
  <c r="BB33" i="12"/>
  <c r="BA33" i="12" a="1"/>
  <c r="BA33" i="12" s="1"/>
  <c r="BC33" i="12" s="1"/>
  <c r="BB20" i="12"/>
  <c r="BA20" i="12" a="1"/>
  <c r="BA20" i="12" s="1"/>
  <c r="BC20" i="12" s="1"/>
  <c r="AL38" i="10"/>
  <c r="AK38" i="10" a="1"/>
  <c r="AK38" i="10" s="1"/>
  <c r="AM38" i="10" s="1"/>
  <c r="AL20" i="10"/>
  <c r="AK20" i="10" a="1"/>
  <c r="AK20" i="10" s="1"/>
  <c r="AM20" i="10" s="1"/>
  <c r="AL17" i="10"/>
  <c r="AK17" i="10" a="1"/>
  <c r="AK17" i="10" s="1"/>
  <c r="AM17" i="10" s="1"/>
  <c r="ET31" i="7" a="1"/>
  <c r="ET31" i="7" s="1"/>
  <c r="EV31" i="7" s="1"/>
  <c r="EU31" i="7"/>
  <c r="ET41" i="7" a="1"/>
  <c r="ET41" i="7" s="1"/>
  <c r="EV41" i="7" s="1"/>
  <c r="EU41" i="7"/>
  <c r="ET52" i="7" a="1"/>
  <c r="ET52" i="7" s="1"/>
  <c r="EV52" i="7" s="1"/>
  <c r="EU52" i="7"/>
  <c r="BB4" i="11"/>
  <c r="BA4" i="11" a="1"/>
  <c r="BA4" i="11" s="1"/>
  <c r="BC4" i="11" s="1"/>
  <c r="BB32" i="11"/>
  <c r="BA32" i="11" a="1"/>
  <c r="BA32" i="11" s="1"/>
  <c r="BC32" i="11" s="1"/>
  <c r="BB5" i="11"/>
  <c r="BA5" i="11" a="1"/>
  <c r="BA5" i="11" s="1"/>
  <c r="BC5" i="11" s="1"/>
  <c r="BB33" i="11"/>
  <c r="BA33" i="11" a="1"/>
  <c r="BA33" i="11" s="1"/>
  <c r="BC33" i="11" s="1"/>
  <c r="AT54" i="10"/>
  <c r="AS54" i="10" a="1"/>
  <c r="AS54" i="10" s="1"/>
  <c r="AU54" i="10" s="1"/>
  <c r="AT27" i="10"/>
  <c r="AS27" i="10" a="1"/>
  <c r="AS27" i="10" s="1"/>
  <c r="AU27" i="10" s="1"/>
  <c r="AT16" i="10"/>
  <c r="AS16" i="10" a="1"/>
  <c r="AS16" i="10" s="1"/>
  <c r="AU16" i="10" s="1"/>
  <c r="AT53" i="13"/>
  <c r="AS53" i="13" a="1"/>
  <c r="AS53" i="13" s="1"/>
  <c r="AU53" i="13" s="1"/>
  <c r="AT64" i="13"/>
  <c r="AS64" i="13" a="1"/>
  <c r="AS64" i="13" s="1"/>
  <c r="AU64" i="13" s="1"/>
  <c r="AT44" i="13"/>
  <c r="AS44" i="13" a="1"/>
  <c r="AS44" i="13" s="1"/>
  <c r="AU44" i="13" s="1"/>
  <c r="AT24" i="13"/>
  <c r="AS24" i="13" a="1"/>
  <c r="AS24" i="13" s="1"/>
  <c r="AU24" i="13" s="1"/>
  <c r="AT4" i="13"/>
  <c r="AS4" i="13" a="1"/>
  <c r="AS4" i="13" s="1"/>
  <c r="AU4" i="13" s="1"/>
  <c r="AT7" i="12"/>
  <c r="AS7" i="12" a="1"/>
  <c r="AS7" i="12" s="1"/>
  <c r="AU7" i="12" s="1"/>
  <c r="AT1" i="12"/>
  <c r="AS1" i="12" a="1"/>
  <c r="AS1" i="12" s="1"/>
  <c r="AT24" i="12"/>
  <c r="AS24" i="12" a="1"/>
  <c r="AS24" i="12" s="1"/>
  <c r="AU24" i="12" s="1"/>
  <c r="DY52" i="7" a="1"/>
  <c r="DY52" i="7" s="1"/>
  <c r="EA52" i="7" s="1"/>
  <c r="DZ52" i="7"/>
  <c r="DY40" i="7" a="1"/>
  <c r="DY40" i="7" s="1"/>
  <c r="EA40" i="7" s="1"/>
  <c r="DZ40" i="7"/>
  <c r="DY28" i="7" a="1"/>
  <c r="DY28" i="7" s="1"/>
  <c r="EA28" i="7" s="1"/>
  <c r="DZ28" i="7"/>
  <c r="DY16" i="7" a="1"/>
  <c r="DY16" i="7" s="1"/>
  <c r="EA16" i="7" s="1"/>
  <c r="DZ16" i="7"/>
  <c r="DY42" i="7" a="1"/>
  <c r="DY42" i="7" s="1"/>
  <c r="EA42" i="7" s="1"/>
  <c r="DZ42" i="7"/>
  <c r="DY26" i="7" a="1"/>
  <c r="DY26" i="7" s="1"/>
  <c r="EA26" i="7" s="1"/>
  <c r="DZ26" i="7"/>
  <c r="DY10" i="7" a="1"/>
  <c r="DY10" i="7" s="1"/>
  <c r="EA10" i="7" s="1"/>
  <c r="DZ10" i="7"/>
  <c r="DY51" i="7" a="1"/>
  <c r="DY51" i="7" s="1"/>
  <c r="EA51" i="7" s="1"/>
  <c r="DZ51" i="7"/>
  <c r="DY35" i="7" a="1"/>
  <c r="DY35" i="7" s="1"/>
  <c r="EA35" i="7" s="1"/>
  <c r="DZ35" i="7"/>
  <c r="DY19" i="7" a="1"/>
  <c r="DY19" i="7" s="1"/>
  <c r="EA19" i="7" s="1"/>
  <c r="DZ19" i="7"/>
  <c r="DY3" i="7" a="1"/>
  <c r="DY3" i="7" s="1"/>
  <c r="EA3" i="7" s="1"/>
  <c r="DZ3" i="7"/>
  <c r="DY41" i="7" a="1"/>
  <c r="DY41" i="7" s="1"/>
  <c r="EA41" i="7" s="1"/>
  <c r="DZ41" i="7"/>
  <c r="DY25" i="7" a="1"/>
  <c r="DY25" i="7" s="1"/>
  <c r="EA25" i="7" s="1"/>
  <c r="DZ25" i="7"/>
  <c r="DY9" i="7" a="1"/>
  <c r="DY9" i="7" s="1"/>
  <c r="EA9" i="7" s="1"/>
  <c r="DZ9" i="7"/>
  <c r="DD38" i="7" a="1"/>
  <c r="DD38" i="7" s="1"/>
  <c r="DF38" i="7" s="1"/>
  <c r="DE38" i="7"/>
  <c r="DD26" i="7" a="1"/>
  <c r="DD26" i="7" s="1"/>
  <c r="DF26" i="7" s="1"/>
  <c r="DE26" i="7"/>
  <c r="DD14" i="7" a="1"/>
  <c r="DD14" i="7" s="1"/>
  <c r="DF14" i="7" s="1"/>
  <c r="DE14" i="7"/>
  <c r="DD2" i="7" a="1"/>
  <c r="DD2" i="7" s="1"/>
  <c r="DF2" i="7" s="1"/>
  <c r="DE2" i="7"/>
  <c r="DD40" i="7" a="1"/>
  <c r="DD40" i="7" s="1"/>
  <c r="DF40" i="7" s="1"/>
  <c r="DE40" i="7"/>
  <c r="DD24" i="7" a="1"/>
  <c r="DD24" i="7" s="1"/>
  <c r="DF24" i="7" s="1"/>
  <c r="DE24" i="7"/>
  <c r="DD8" i="7" a="1"/>
  <c r="DD8" i="7" s="1"/>
  <c r="DF8" i="7" s="1"/>
  <c r="DE8" i="7"/>
  <c r="DD45" i="7" a="1"/>
  <c r="DD45" i="7" s="1"/>
  <c r="DF45" i="7" s="1"/>
  <c r="DE45" i="7"/>
  <c r="DD29" i="7" a="1"/>
  <c r="DD29" i="7" s="1"/>
  <c r="DF29" i="7" s="1"/>
  <c r="DE29" i="7"/>
  <c r="DD13" i="7" a="1"/>
  <c r="DD13" i="7" s="1"/>
  <c r="DF13" i="7" s="1"/>
  <c r="DE13" i="7"/>
  <c r="DD51" i="7" a="1"/>
  <c r="DD51" i="7" s="1"/>
  <c r="DF51" i="7" s="1"/>
  <c r="DE51" i="7"/>
  <c r="DD35" i="7" a="1"/>
  <c r="DD35" i="7" s="1"/>
  <c r="DF35" i="7" s="1"/>
  <c r="DE35" i="7"/>
  <c r="DD19" i="7" a="1"/>
  <c r="DD19" i="7" s="1"/>
  <c r="DF19" i="7" s="1"/>
  <c r="DE19" i="7"/>
  <c r="DD3" i="7" a="1"/>
  <c r="DD3" i="7" s="1"/>
  <c r="DF3" i="7" s="1"/>
  <c r="DE3" i="7"/>
  <c r="FO41" i="7" a="1"/>
  <c r="FO41" i="7" s="1"/>
  <c r="FQ41" i="7" s="1"/>
  <c r="FP41" i="7"/>
  <c r="FO25" i="7" a="1"/>
  <c r="FO25" i="7" s="1"/>
  <c r="FQ25" i="7" s="1"/>
  <c r="FP25" i="7"/>
  <c r="FO9" i="7" a="1"/>
  <c r="FO9" i="7" s="1"/>
  <c r="FQ9" i="7" s="1"/>
  <c r="FP9" i="7"/>
  <c r="FO46" i="7" a="1"/>
  <c r="FO46" i="7" s="1"/>
  <c r="FQ46" i="7" s="1"/>
  <c r="FP46" i="7"/>
  <c r="FO30" i="7" a="1"/>
  <c r="FO30" i="7" s="1"/>
  <c r="FQ30" i="7" s="1"/>
  <c r="FP30" i="7"/>
  <c r="FO14" i="7" a="1"/>
  <c r="FO14" i="7" s="1"/>
  <c r="FQ14" i="7" s="1"/>
  <c r="FP14" i="7"/>
  <c r="FO55" i="7" a="1"/>
  <c r="FO55" i="7" s="1"/>
  <c r="FQ55" i="7" s="1"/>
  <c r="FP55" i="7"/>
  <c r="FO39" i="7" a="1"/>
  <c r="FO39" i="7" s="1"/>
  <c r="FQ39" i="7" s="1"/>
  <c r="FP39" i="7"/>
  <c r="FO23" i="7" a="1"/>
  <c r="FO23" i="7" s="1"/>
  <c r="FQ23" i="7" s="1"/>
  <c r="FP23" i="7"/>
  <c r="FO7" i="7" a="1"/>
  <c r="FO7" i="7" s="1"/>
  <c r="FQ7" i="7" s="1"/>
  <c r="FP7" i="7"/>
  <c r="FO44" i="7" a="1"/>
  <c r="FO44" i="7" s="1"/>
  <c r="FQ44" i="7" s="1"/>
  <c r="FP44" i="7"/>
  <c r="FO28" i="7" a="1"/>
  <c r="FO28" i="7" s="1"/>
  <c r="FQ28" i="7" s="1"/>
  <c r="FP28" i="7"/>
  <c r="FO12" i="7" a="1"/>
  <c r="FO12" i="7" s="1"/>
  <c r="FQ12" i="7" s="1"/>
  <c r="FP12" i="7"/>
  <c r="E54" i="10" a="1"/>
  <c r="E54" i="10" s="1"/>
  <c r="G54" i="10" s="1"/>
  <c r="F54" i="10"/>
  <c r="EF23" i="7" a="1"/>
  <c r="EF23" i="7" s="1"/>
  <c r="EH23" i="7" s="1"/>
  <c r="EG23" i="7"/>
  <c r="EF33" i="7" a="1"/>
  <c r="EF33" i="7" s="1"/>
  <c r="EH33" i="7" s="1"/>
  <c r="EG33" i="7"/>
  <c r="EF44" i="7" a="1"/>
  <c r="EF44" i="7" s="1"/>
  <c r="EH44" i="7" s="1"/>
  <c r="EG44" i="7"/>
  <c r="EF46" i="7" a="1"/>
  <c r="EF46" i="7" s="1"/>
  <c r="EH46" i="7" s="1"/>
  <c r="EG46" i="7"/>
  <c r="BJ34" i="9"/>
  <c r="BI34" i="9" a="1"/>
  <c r="BI34" i="9" s="1"/>
  <c r="BK34" i="9" s="1"/>
  <c r="BJ47" i="9"/>
  <c r="BI47" i="9" a="1"/>
  <c r="BI47" i="9" s="1"/>
  <c r="BK47" i="9" s="1"/>
  <c r="BJ13" i="9"/>
  <c r="BI13" i="9" a="1"/>
  <c r="BI13" i="9" s="1"/>
  <c r="BK13" i="9" s="1"/>
  <c r="DN11" i="9"/>
  <c r="DM11" i="9" a="1"/>
  <c r="DM11" i="9" s="1"/>
  <c r="DO11" i="9" s="1"/>
  <c r="DN41" i="9"/>
  <c r="DM41" i="9" a="1"/>
  <c r="DM41" i="9" s="1"/>
  <c r="DO41" i="9" s="1"/>
  <c r="CX37" i="10"/>
  <c r="CW37" i="10" a="1"/>
  <c r="CW37" i="10" s="1"/>
  <c r="CY37" i="10" s="1"/>
  <c r="CX22" i="10"/>
  <c r="CW22" i="10" a="1"/>
  <c r="CW22" i="10" s="1"/>
  <c r="CY22" i="10" s="1"/>
  <c r="CX11" i="10"/>
  <c r="CW11" i="10" a="1"/>
  <c r="CW11" i="10" s="1"/>
  <c r="CY11" i="10" s="1"/>
  <c r="CX55" i="10"/>
  <c r="CW55" i="10" a="1"/>
  <c r="CW55" i="10" s="1"/>
  <c r="CY55" i="10" s="1"/>
  <c r="BZ40" i="10"/>
  <c r="BY40" i="10" a="1"/>
  <c r="BY40" i="10" s="1"/>
  <c r="CA40" i="10" s="1"/>
  <c r="BZ21" i="10"/>
  <c r="BY21" i="10" a="1"/>
  <c r="BY21" i="10" s="1"/>
  <c r="CA21" i="10" s="1"/>
  <c r="BZ10" i="10"/>
  <c r="BY10" i="10" a="1"/>
  <c r="BY10" i="10" s="1"/>
  <c r="CA10" i="10" s="1"/>
  <c r="BB12" i="9"/>
  <c r="BA12" i="9" a="1"/>
  <c r="BA12" i="9" s="1"/>
  <c r="BC12" i="9" s="1"/>
  <c r="BB41" i="9"/>
  <c r="BA41" i="9" a="1"/>
  <c r="BA41" i="9" s="1"/>
  <c r="BC41" i="9" s="1"/>
  <c r="BB3" i="9"/>
  <c r="BA3" i="9" a="1"/>
  <c r="BA3" i="9" s="1"/>
  <c r="BC3" i="9" s="1"/>
  <c r="AT25" i="11"/>
  <c r="AS25" i="11" a="1"/>
  <c r="AS25" i="11" s="1"/>
  <c r="AU25" i="11" s="1"/>
  <c r="AT53" i="11"/>
  <c r="AS53" i="11" a="1"/>
  <c r="AS53" i="11" s="1"/>
  <c r="AU53" i="11" s="1"/>
  <c r="AT18" i="11"/>
  <c r="AS18" i="11" a="1"/>
  <c r="AS18" i="11" s="1"/>
  <c r="AU18" i="11" s="1"/>
  <c r="AT46" i="11"/>
  <c r="AS46" i="11" a="1"/>
  <c r="AS46" i="11" s="1"/>
  <c r="AU46" i="11" s="1"/>
  <c r="AT28" i="9"/>
  <c r="AS28" i="9" a="1"/>
  <c r="AS28" i="9" s="1"/>
  <c r="AU28" i="9" s="1"/>
  <c r="AT2" i="9"/>
  <c r="AS2" i="9" a="1"/>
  <c r="AS2" i="9" s="1"/>
  <c r="AU2" i="9" s="1"/>
  <c r="AT16" i="9"/>
  <c r="AS16" i="9" a="1"/>
  <c r="AS16" i="9" s="1"/>
  <c r="AU16" i="9" s="1"/>
  <c r="DR5" i="7" a="1"/>
  <c r="DR5" i="7" s="1"/>
  <c r="DT5" i="7" s="1"/>
  <c r="DS5" i="7"/>
  <c r="DR16" i="7" a="1"/>
  <c r="DR16" i="7" s="1"/>
  <c r="DT16" i="7" s="1"/>
  <c r="DS16" i="7"/>
  <c r="DR34" i="7" a="1"/>
  <c r="DR34" i="7" s="1"/>
  <c r="DT34" i="7" s="1"/>
  <c r="DS34" i="7"/>
  <c r="BB50" i="13"/>
  <c r="BA50" i="13" a="1"/>
  <c r="BA50" i="13" s="1"/>
  <c r="BC50" i="13" s="1"/>
  <c r="BB30" i="13"/>
  <c r="BA30" i="13" a="1"/>
  <c r="BA30" i="13" s="1"/>
  <c r="BC30" i="13" s="1"/>
  <c r="BB69" i="13"/>
  <c r="BA69" i="13" a="1"/>
  <c r="BA69" i="13" s="1"/>
  <c r="BC69" i="13" s="1"/>
  <c r="BB49" i="13"/>
  <c r="BA49" i="13" a="1"/>
  <c r="BA49" i="13" s="1"/>
  <c r="BC49" i="13" s="1"/>
  <c r="BB49" i="10"/>
  <c r="BA49" i="10" a="1"/>
  <c r="BA49" i="10" s="1"/>
  <c r="BC49" i="10" s="1"/>
  <c r="BB34" i="10"/>
  <c r="BA34" i="10" a="1"/>
  <c r="BA34" i="10" s="1"/>
  <c r="BC34" i="10" s="1"/>
  <c r="BB23" i="10"/>
  <c r="BA23" i="10" a="1"/>
  <c r="BA23" i="10" s="1"/>
  <c r="BC23" i="10" s="1"/>
  <c r="BB51" i="10"/>
  <c r="BA51" i="10" a="1"/>
  <c r="BA51" i="10" s="1"/>
  <c r="BC51" i="10" s="1"/>
  <c r="BB38" i="12"/>
  <c r="BA38" i="12" a="1"/>
  <c r="BA38" i="12" s="1"/>
  <c r="BC38" i="12" s="1"/>
  <c r="BB1" i="12"/>
  <c r="BA1" i="12" a="1"/>
  <c r="BA1" i="12" s="1"/>
  <c r="AL31" i="10"/>
  <c r="AK31" i="10" a="1"/>
  <c r="AK31" i="10" s="1"/>
  <c r="AM31" i="10" s="1"/>
  <c r="AL4" i="10"/>
  <c r="AK4" i="10" a="1"/>
  <c r="AK4" i="10" s="1"/>
  <c r="AM4" i="10" s="1"/>
  <c r="AL48" i="10"/>
  <c r="AK48" i="10" a="1"/>
  <c r="AK48" i="10" s="1"/>
  <c r="AM48" i="10" s="1"/>
  <c r="ET27" i="7" a="1"/>
  <c r="ET27" i="7" s="1"/>
  <c r="EV27" i="7" s="1"/>
  <c r="EU27" i="7"/>
  <c r="ET37" i="7" a="1"/>
  <c r="ET37" i="7" s="1"/>
  <c r="EV37" i="7" s="1"/>
  <c r="EU37" i="7"/>
  <c r="ET48" i="7" a="1"/>
  <c r="ET48" i="7" s="1"/>
  <c r="EV48" i="7" s="1"/>
  <c r="EU48" i="7"/>
  <c r="BB55" i="11"/>
  <c r="BA55" i="11" a="1"/>
  <c r="BA55" i="11" s="1"/>
  <c r="BC55" i="11" s="1"/>
  <c r="BB16" i="11"/>
  <c r="BA16" i="11" a="1"/>
  <c r="BA16" i="11" s="1"/>
  <c r="BC16" i="11" s="1"/>
  <c r="BB44" i="11"/>
  <c r="BA44" i="11" a="1"/>
  <c r="BA44" i="11" s="1"/>
  <c r="BC44" i="11" s="1"/>
  <c r="BB17" i="11"/>
  <c r="BA17" i="11" a="1"/>
  <c r="BA17" i="11" s="1"/>
  <c r="BC17" i="11" s="1"/>
  <c r="AT38" i="10"/>
  <c r="AS38" i="10" a="1"/>
  <c r="AS38" i="10" s="1"/>
  <c r="AU38" i="10" s="1"/>
  <c r="AT20" i="10"/>
  <c r="AS20" i="10" a="1"/>
  <c r="AS20" i="10" s="1"/>
  <c r="AU20" i="10" s="1"/>
  <c r="AT17" i="10"/>
  <c r="AS17" i="10" a="1"/>
  <c r="AS17" i="10" s="1"/>
  <c r="AU17" i="10" s="1"/>
  <c r="AT37" i="13"/>
  <c r="AS37" i="13" a="1"/>
  <c r="AS37" i="13" s="1"/>
  <c r="AU37" i="13" s="1"/>
  <c r="AT62" i="13"/>
  <c r="AS62" i="13" a="1"/>
  <c r="AS62" i="13" s="1"/>
  <c r="AU62" i="13" s="1"/>
  <c r="AT42" i="13"/>
  <c r="AS42" i="13" a="1"/>
  <c r="AS42" i="13" s="1"/>
  <c r="AU42" i="13" s="1"/>
  <c r="AT22" i="13"/>
  <c r="AS22" i="13" a="1"/>
  <c r="AS22" i="13" s="1"/>
  <c r="AU22" i="13" s="1"/>
  <c r="AT20" i="12"/>
  <c r="AS20" i="12" a="1"/>
  <c r="AS20" i="12" s="1"/>
  <c r="AU20" i="12" s="1"/>
  <c r="AT25" i="12"/>
  <c r="AS25" i="12" a="1"/>
  <c r="AS25" i="12" s="1"/>
  <c r="AU25" i="12" s="1"/>
  <c r="CW1" i="11" a="1"/>
  <c r="CW1" i="11" s="1"/>
  <c r="CX1" i="11"/>
  <c r="FV51" i="7" a="1"/>
  <c r="FV51" i="7" s="1"/>
  <c r="FX51" i="7" s="1"/>
  <c r="FW51" i="7"/>
  <c r="FV35" i="7" a="1"/>
  <c r="FV35" i="7" s="1"/>
  <c r="FX35" i="7" s="1"/>
  <c r="FW35" i="7"/>
  <c r="FV19" i="7" a="1"/>
  <c r="FV19" i="7" s="1"/>
  <c r="FX19" i="7" s="1"/>
  <c r="FW19" i="7"/>
  <c r="FV3" i="7" a="1"/>
  <c r="FV3" i="7" s="1"/>
  <c r="FX3" i="7" s="1"/>
  <c r="FW3" i="7"/>
  <c r="FV44" i="7" a="1"/>
  <c r="FV44" i="7" s="1"/>
  <c r="FX44" i="7" s="1"/>
  <c r="FW44" i="7"/>
  <c r="FV28" i="7" a="1"/>
  <c r="FV28" i="7" s="1"/>
  <c r="FX28" i="7" s="1"/>
  <c r="FW28" i="7"/>
  <c r="FV12" i="7" a="1"/>
  <c r="FV12" i="7" s="1"/>
  <c r="FX12" i="7" s="1"/>
  <c r="FW12" i="7"/>
  <c r="FV49" i="7" a="1"/>
  <c r="FV49" i="7" s="1"/>
  <c r="FX49" i="7" s="1"/>
  <c r="FW49" i="7"/>
  <c r="FV33" i="7" a="1"/>
  <c r="FV33" i="7" s="1"/>
  <c r="FX33" i="7" s="1"/>
  <c r="FW33" i="7"/>
  <c r="FV17" i="7" a="1"/>
  <c r="FV17" i="7" s="1"/>
  <c r="FX17" i="7" s="1"/>
  <c r="FW17" i="7"/>
  <c r="FV54" i="7" a="1"/>
  <c r="FV54" i="7" s="1"/>
  <c r="FX54" i="7" s="1"/>
  <c r="FW54" i="7"/>
  <c r="FV38" i="7" a="1"/>
  <c r="FV38" i="7" s="1"/>
  <c r="FX38" i="7" s="1"/>
  <c r="FW38" i="7"/>
  <c r="FV22" i="7" a="1"/>
  <c r="FV22" i="7" s="1"/>
  <c r="FX22" i="7" s="1"/>
  <c r="FW22" i="7"/>
  <c r="FV6" i="7" a="1"/>
  <c r="FV6" i="7" s="1"/>
  <c r="FX6" i="7" s="1"/>
  <c r="FW6" i="7"/>
  <c r="CX36" i="12"/>
  <c r="CX1" i="12"/>
  <c r="FH51" i="7" a="1"/>
  <c r="FH51" i="7" s="1"/>
  <c r="FJ51" i="7" s="1"/>
  <c r="FI51" i="7"/>
  <c r="FH35" i="7" a="1"/>
  <c r="FH35" i="7" s="1"/>
  <c r="FJ35" i="7" s="1"/>
  <c r="FI35" i="7"/>
  <c r="FH14" i="7" a="1"/>
  <c r="FH14" i="7" s="1"/>
  <c r="FJ14" i="7" s="1"/>
  <c r="FI14" i="7"/>
  <c r="FH44" i="7" a="1"/>
  <c r="FH44" i="7" s="1"/>
  <c r="FJ44" i="7" s="1"/>
  <c r="FI44" i="7"/>
  <c r="FH28" i="7" a="1"/>
  <c r="FH28" i="7" s="1"/>
  <c r="FJ28" i="7" s="1"/>
  <c r="FI28" i="7"/>
  <c r="FH53" i="7" a="1"/>
  <c r="FH53" i="7" s="1"/>
  <c r="FJ53" i="7" s="1"/>
  <c r="FI53" i="7"/>
  <c r="FH37" i="7" a="1"/>
  <c r="FH37" i="7" s="1"/>
  <c r="FJ37" i="7" s="1"/>
  <c r="FI37" i="7"/>
  <c r="FH18" i="7" a="1"/>
  <c r="FH18" i="7" s="1"/>
  <c r="FJ18" i="7" s="1"/>
  <c r="FI18" i="7"/>
  <c r="FH46" i="7" a="1"/>
  <c r="FH46" i="7" s="1"/>
  <c r="FJ46" i="7" s="1"/>
  <c r="FI46" i="7"/>
  <c r="FH30" i="7" a="1"/>
  <c r="FH30" i="7" s="1"/>
  <c r="FJ30" i="7" s="1"/>
  <c r="FI30" i="7"/>
  <c r="FH2" i="7" a="1"/>
  <c r="FH2" i="7" s="1"/>
  <c r="FJ2" i="7" s="1"/>
  <c r="FI2" i="7"/>
  <c r="FH13" i="7" a="1"/>
  <c r="FH13" i="7" s="1"/>
  <c r="FJ13" i="7" s="1"/>
  <c r="FI13" i="7"/>
  <c r="FH19" i="7" a="1"/>
  <c r="FH19" i="7" s="1"/>
  <c r="FJ19" i="7" s="1"/>
  <c r="FI19" i="7"/>
  <c r="FH3" i="7" a="1"/>
  <c r="FH3" i="7" s="1"/>
  <c r="FJ3" i="7" s="1"/>
  <c r="FI3" i="7"/>
  <c r="BR45" i="9"/>
  <c r="BR1" i="9"/>
  <c r="DK48" i="7" a="1"/>
  <c r="DK48" i="7" s="1"/>
  <c r="DM48" i="7" s="1"/>
  <c r="DL48" i="7"/>
  <c r="DK36" i="7" a="1"/>
  <c r="DK36" i="7" s="1"/>
  <c r="DM36" i="7" s="1"/>
  <c r="DL36" i="7"/>
  <c r="DK24" i="7" a="1"/>
  <c r="DK24" i="7" s="1"/>
  <c r="DM24" i="7" s="1"/>
  <c r="DL24" i="7"/>
  <c r="DK12" i="7" a="1"/>
  <c r="DK12" i="7" s="1"/>
  <c r="DM12" i="7" s="1"/>
  <c r="DL12" i="7"/>
  <c r="DK42" i="7" a="1"/>
  <c r="DK42" i="7" s="1"/>
  <c r="DM42" i="7" s="1"/>
  <c r="DL42" i="7"/>
  <c r="DK26" i="7" a="1"/>
  <c r="DK26" i="7" s="1"/>
  <c r="DM26" i="7" s="1"/>
  <c r="DL26" i="7"/>
  <c r="DK10" i="7" a="1"/>
  <c r="DK10" i="7" s="1"/>
  <c r="DM10" i="7" s="1"/>
  <c r="DL10" i="7"/>
  <c r="DK51" i="7" a="1"/>
  <c r="DK51" i="7" s="1"/>
  <c r="DM51" i="7" s="1"/>
  <c r="DL51" i="7"/>
  <c r="DK35" i="7" a="1"/>
  <c r="DK35" i="7" s="1"/>
  <c r="DM35" i="7" s="1"/>
  <c r="DL35" i="7"/>
  <c r="DK19" i="7" a="1"/>
  <c r="DK19" i="7" s="1"/>
  <c r="DM19" i="7" s="1"/>
  <c r="DL19" i="7"/>
  <c r="DK3" i="7" a="1"/>
  <c r="DK3" i="7" s="1"/>
  <c r="DM3" i="7" s="1"/>
  <c r="DL3" i="7"/>
  <c r="DK41" i="7" a="1"/>
  <c r="DK41" i="7" s="1"/>
  <c r="DM41" i="7" s="1"/>
  <c r="DL41" i="7"/>
  <c r="DK25" i="7" a="1"/>
  <c r="DK25" i="7" s="1"/>
  <c r="DM25" i="7" s="1"/>
  <c r="DL25" i="7"/>
  <c r="DK9" i="7" a="1"/>
  <c r="DK9" i="7" s="1"/>
  <c r="DM9" i="7" s="1"/>
  <c r="DL9" i="7"/>
  <c r="CP2" i="7" a="1"/>
  <c r="CP2" i="7" s="1"/>
  <c r="CR2" i="7" s="1"/>
  <c r="CQ2" i="7"/>
  <c r="AT1" i="10"/>
  <c r="AS1" i="10" a="1"/>
  <c r="AS1" i="10" s="1"/>
  <c r="EF51" i="7" a="1"/>
  <c r="EF51" i="7" s="1"/>
  <c r="EH51" i="7" s="1"/>
  <c r="EG51" i="7"/>
  <c r="EF8" i="7" a="1"/>
  <c r="EF8" i="7" s="1"/>
  <c r="EH8" i="7" s="1"/>
  <c r="EG8" i="7"/>
  <c r="EF22" i="7" a="1"/>
  <c r="EF22" i="7" s="1"/>
  <c r="EH22" i="7" s="1"/>
  <c r="EG22" i="7"/>
  <c r="BJ39" i="9"/>
  <c r="BI39" i="9" a="1"/>
  <c r="BI39" i="9" s="1"/>
  <c r="BK39" i="9" s="1"/>
  <c r="BJ5" i="9"/>
  <c r="BI5" i="9" a="1"/>
  <c r="BI5" i="9" s="1"/>
  <c r="BK5" i="9" s="1"/>
  <c r="BJ27" i="9"/>
  <c r="BI27" i="9" a="1"/>
  <c r="BI27" i="9" s="1"/>
  <c r="BK27" i="9" s="1"/>
  <c r="DN47" i="9"/>
  <c r="DM47" i="9" a="1"/>
  <c r="DM47" i="9" s="1"/>
  <c r="DO47" i="9" s="1"/>
  <c r="DN29" i="9"/>
  <c r="DM29" i="9" a="1"/>
  <c r="DM29" i="9" s="1"/>
  <c r="DO29" i="9" s="1"/>
  <c r="DN34" i="9"/>
  <c r="DM34" i="9" a="1"/>
  <c r="DM34" i="9" s="1"/>
  <c r="DO34" i="9" s="1"/>
  <c r="CX26" i="10"/>
  <c r="CW26" i="10" a="1"/>
  <c r="CW26" i="10" s="1"/>
  <c r="CY26" i="10" s="1"/>
  <c r="CX15" i="10"/>
  <c r="CW15" i="10" a="1"/>
  <c r="CW15" i="10" s="1"/>
  <c r="CY15" i="10" s="1"/>
  <c r="CX4" i="10"/>
  <c r="CW4" i="10" a="1"/>
  <c r="CW4" i="10" s="1"/>
  <c r="CY4" i="10" s="1"/>
  <c r="CX48" i="10"/>
  <c r="CW48" i="10" a="1"/>
  <c r="CW48" i="10" s="1"/>
  <c r="CY48" i="10" s="1"/>
  <c r="BZ24" i="10"/>
  <c r="BY24" i="10" a="1"/>
  <c r="BY24" i="10" s="1"/>
  <c r="CA24" i="10" s="1"/>
  <c r="BZ5" i="10"/>
  <c r="BY5" i="10" a="1"/>
  <c r="BY5" i="10" s="1"/>
  <c r="CA5" i="10" s="1"/>
  <c r="BZ49" i="10"/>
  <c r="BY49" i="10" a="1"/>
  <c r="BY49" i="10" s="1"/>
  <c r="CA49" i="10" s="1"/>
  <c r="BB47" i="9"/>
  <c r="BA47" i="9" a="1"/>
  <c r="BA47" i="9" s="1"/>
  <c r="BC47" i="9" s="1"/>
  <c r="BB25" i="9"/>
  <c r="BA25" i="9" a="1"/>
  <c r="BA25" i="9" s="1"/>
  <c r="BC25" i="9" s="1"/>
  <c r="BB45" i="9"/>
  <c r="BA45" i="9" a="1"/>
  <c r="BA45" i="9" s="1"/>
  <c r="BC45" i="9" s="1"/>
  <c r="AT9" i="11"/>
  <c r="AS9" i="11" a="1"/>
  <c r="AS9" i="11" s="1"/>
  <c r="AU9" i="11" s="1"/>
  <c r="AT37" i="11"/>
  <c r="AS37" i="11" a="1"/>
  <c r="AS37" i="11" s="1"/>
  <c r="AU37" i="11" s="1"/>
  <c r="AT2" i="11"/>
  <c r="AS2" i="11" a="1"/>
  <c r="AS2" i="11" s="1"/>
  <c r="AU2" i="11" s="1"/>
  <c r="AT30" i="11"/>
  <c r="AS30" i="11" a="1"/>
  <c r="AS30" i="11" s="1"/>
  <c r="AU30" i="11" s="1"/>
  <c r="AT29" i="9"/>
  <c r="AS29" i="9" a="1"/>
  <c r="AS29" i="9" s="1"/>
  <c r="AU29" i="9" s="1"/>
  <c r="AT3" i="9"/>
  <c r="AS3" i="9" a="1"/>
  <c r="AS3" i="9" s="1"/>
  <c r="AU3" i="9" s="1"/>
  <c r="AT47" i="9"/>
  <c r="AS47" i="9" a="1"/>
  <c r="AS47" i="9" s="1"/>
  <c r="AU47" i="9" s="1"/>
  <c r="DR39" i="7" a="1"/>
  <c r="DR39" i="7" s="1"/>
  <c r="DT39" i="7" s="1"/>
  <c r="DS39" i="7"/>
  <c r="DR49" i="7" a="1"/>
  <c r="DR49" i="7" s="1"/>
  <c r="DT49" i="7" s="1"/>
  <c r="DS49" i="7"/>
  <c r="DR22" i="7" a="1"/>
  <c r="DR22" i="7" s="1"/>
  <c r="DT22" i="7" s="1"/>
  <c r="DS22" i="7"/>
  <c r="BB45" i="13"/>
  <c r="BA45" i="13" a="1"/>
  <c r="BA45" i="13" s="1"/>
  <c r="BC45" i="13" s="1"/>
  <c r="BB25" i="13"/>
  <c r="BA25" i="13" a="1"/>
  <c r="BA25" i="13" s="1"/>
  <c r="BC25" i="13" s="1"/>
  <c r="BB64" i="13"/>
  <c r="BA64" i="13" a="1"/>
  <c r="BA64" i="13" s="1"/>
  <c r="BC64" i="13" s="1"/>
  <c r="BB28" i="13"/>
  <c r="BA28" i="13" a="1"/>
  <c r="BA28" i="13" s="1"/>
  <c r="BC28" i="13" s="1"/>
  <c r="BB8" i="13"/>
  <c r="BA8" i="13" a="1"/>
  <c r="BA8" i="13" s="1"/>
  <c r="BC8" i="13" s="1"/>
  <c r="BB9" i="10"/>
  <c r="BA9" i="10" a="1"/>
  <c r="BA9" i="10" s="1"/>
  <c r="BC9" i="10" s="1"/>
  <c r="BB52" i="10"/>
  <c r="BB1" i="10"/>
  <c r="BA1" i="10" a="1"/>
  <c r="BA1" i="10" s="1"/>
  <c r="BB26" i="10"/>
  <c r="BA26" i="10" a="1"/>
  <c r="BA26" i="10" s="1"/>
  <c r="BC26" i="10" s="1"/>
  <c r="BB3" i="12"/>
  <c r="BA3" i="12" a="1"/>
  <c r="BA3" i="12" s="1"/>
  <c r="BC3" i="12" s="1"/>
  <c r="BB2" i="12"/>
  <c r="BA2" i="12" a="1"/>
  <c r="BA2" i="12" s="1"/>
  <c r="BC2" i="12" s="1"/>
  <c r="BB32" i="12"/>
  <c r="BA32" i="12" a="1"/>
  <c r="BA32" i="12" s="1"/>
  <c r="BC32" i="12" s="1"/>
  <c r="AL24" i="10"/>
  <c r="AK24" i="10" a="1"/>
  <c r="AK24" i="10" s="1"/>
  <c r="AM24" i="10" s="1"/>
  <c r="AL5" i="10"/>
  <c r="AK5" i="10" a="1"/>
  <c r="AK5" i="10" s="1"/>
  <c r="AM5" i="10" s="1"/>
  <c r="AL49" i="10"/>
  <c r="AK49" i="10" a="1"/>
  <c r="AK49" i="10" s="1"/>
  <c r="AM49" i="10" s="1"/>
  <c r="ET23" i="7" a="1"/>
  <c r="ET23" i="7" s="1"/>
  <c r="EV23" i="7" s="1"/>
  <c r="EU23" i="7"/>
  <c r="ET33" i="7" a="1"/>
  <c r="ET33" i="7" s="1"/>
  <c r="EV33" i="7" s="1"/>
  <c r="EU33" i="7"/>
  <c r="ET44" i="7" a="1"/>
  <c r="ET44" i="7" s="1"/>
  <c r="EV44" i="7" s="1"/>
  <c r="EU44" i="7"/>
  <c r="ET50" i="7" a="1"/>
  <c r="ET50" i="7" s="1"/>
  <c r="EV50" i="7" s="1"/>
  <c r="EU50" i="7"/>
  <c r="BB51" i="11"/>
  <c r="BA51" i="11" a="1"/>
  <c r="BA51" i="11" s="1"/>
  <c r="BC51" i="11" s="1"/>
  <c r="BB28" i="11"/>
  <c r="BA28" i="11" a="1"/>
  <c r="BA28" i="11" s="1"/>
  <c r="BC28" i="11" s="1"/>
  <c r="BB56" i="11"/>
  <c r="BA56" i="11" a="1"/>
  <c r="BA56" i="11" s="1"/>
  <c r="BC56" i="11" s="1"/>
  <c r="AT22" i="10"/>
  <c r="AS22" i="10" a="1"/>
  <c r="AS22" i="10" s="1"/>
  <c r="AU22" i="10" s="1"/>
  <c r="AT50" i="10"/>
  <c r="AS50" i="10" a="1"/>
  <c r="AS50" i="10" s="1"/>
  <c r="AU50" i="10" s="1"/>
  <c r="AT39" i="10"/>
  <c r="AS39" i="10" a="1"/>
  <c r="AS39" i="10" s="1"/>
  <c r="AU39" i="10" s="1"/>
  <c r="AT28" i="10"/>
  <c r="AS28" i="10" a="1"/>
  <c r="AS28" i="10" s="1"/>
  <c r="AU28" i="10" s="1"/>
  <c r="AT2" i="13"/>
  <c r="AS2" i="13" a="1"/>
  <c r="AS2" i="13" s="1"/>
  <c r="AU2" i="13" s="1"/>
  <c r="AT65" i="13"/>
  <c r="AS65" i="13" a="1"/>
  <c r="AS65" i="13" s="1"/>
  <c r="AU65" i="13" s="1"/>
  <c r="AT45" i="13"/>
  <c r="AS45" i="13" a="1"/>
  <c r="AS45" i="13" s="1"/>
  <c r="AU45" i="13" s="1"/>
  <c r="AT56" i="13"/>
  <c r="AS56" i="13" a="1"/>
  <c r="AS56" i="13" s="1"/>
  <c r="AU56" i="13" s="1"/>
  <c r="AT36" i="13"/>
  <c r="AS36" i="13" a="1"/>
  <c r="AS36" i="13" s="1"/>
  <c r="AU36" i="13" s="1"/>
  <c r="AT39" i="12"/>
  <c r="AS39" i="12" a="1"/>
  <c r="AS39" i="12" s="1"/>
  <c r="AU39" i="12" s="1"/>
  <c r="AT30" i="12"/>
  <c r="AS30" i="12" a="1"/>
  <c r="AS30" i="12" s="1"/>
  <c r="AU30" i="12" s="1"/>
  <c r="EM24" i="7" a="1"/>
  <c r="EM24" i="7" s="1"/>
  <c r="EO24" i="7" s="1"/>
  <c r="EN24" i="7"/>
  <c r="EM12" i="7" a="1"/>
  <c r="EM12" i="7" s="1"/>
  <c r="EO12" i="7" s="1"/>
  <c r="EN12" i="7"/>
  <c r="EM52" i="7" a="1"/>
  <c r="EM52" i="7" s="1"/>
  <c r="EO52" i="7" s="1"/>
  <c r="EN52" i="7"/>
  <c r="EM54" i="7" a="1"/>
  <c r="EM54" i="7" s="1"/>
  <c r="EO54" i="7" s="1"/>
  <c r="EN54" i="7"/>
  <c r="EM38" i="7" a="1"/>
  <c r="EM38" i="7" s="1"/>
  <c r="EO38" i="7" s="1"/>
  <c r="EN38" i="7"/>
  <c r="EM22" i="7" a="1"/>
  <c r="EM22" i="7" s="1"/>
  <c r="EO22" i="7" s="1"/>
  <c r="EN22" i="7"/>
  <c r="EM6" i="7" a="1"/>
  <c r="EM6" i="7" s="1"/>
  <c r="EO6" i="7" s="1"/>
  <c r="EN6" i="7"/>
  <c r="EM47" i="7" a="1"/>
  <c r="EM47" i="7" s="1"/>
  <c r="EO47" i="7" s="1"/>
  <c r="EN47" i="7"/>
  <c r="EM31" i="7" a="1"/>
  <c r="EM31" i="7" s="1"/>
  <c r="EO31" i="7" s="1"/>
  <c r="EN31" i="7"/>
  <c r="EM15" i="7" a="1"/>
  <c r="EM15" i="7" s="1"/>
  <c r="EO15" i="7" s="1"/>
  <c r="EN15" i="7"/>
  <c r="EM53" i="7" a="1"/>
  <c r="EM53" i="7" s="1"/>
  <c r="EO53" i="7" s="1"/>
  <c r="EN53" i="7"/>
  <c r="EM37" i="7" a="1"/>
  <c r="EM37" i="7" s="1"/>
  <c r="EO37" i="7" s="1"/>
  <c r="EN37" i="7"/>
  <c r="EM21" i="7" a="1"/>
  <c r="EM21" i="7" s="1"/>
  <c r="EO21" i="7" s="1"/>
  <c r="EN21" i="7"/>
  <c r="EM5" i="7" a="1"/>
  <c r="EM5" i="7" s="1"/>
  <c r="EO5" i="7" s="1"/>
  <c r="EN5" i="7"/>
  <c r="BQ11" i="10" a="1"/>
  <c r="BQ11" i="10" s="1"/>
  <c r="BS11" i="10" s="1"/>
  <c r="BQ25" i="10" a="1"/>
  <c r="BQ25" i="10" s="1"/>
  <c r="BS25" i="10" s="1"/>
  <c r="BQ54" i="10" a="1"/>
  <c r="BQ54" i="10" s="1"/>
  <c r="BS54" i="10" s="1"/>
  <c r="BQ14" i="10" a="1"/>
  <c r="BQ14" i="10" s="1"/>
  <c r="BS14" i="10" s="1"/>
  <c r="BQ28" i="10" a="1"/>
  <c r="BQ28" i="10" s="1"/>
  <c r="BS28" i="10" s="1"/>
  <c r="BQ40" i="10" a="1"/>
  <c r="BQ40" i="10" s="1"/>
  <c r="BS40" i="10" s="1"/>
  <c r="BQ16" i="10" a="1"/>
  <c r="BQ16" i="10" s="1"/>
  <c r="BS16" i="10" s="1"/>
  <c r="BQ41" i="10" a="1"/>
  <c r="BQ41" i="10" s="1"/>
  <c r="BS41" i="10" s="1"/>
  <c r="BQ37" i="10" a="1"/>
  <c r="BQ37" i="10" s="1"/>
  <c r="BS37" i="10" s="1"/>
  <c r="BR20" i="10"/>
  <c r="BR11" i="10"/>
  <c r="BR2" i="10"/>
  <c r="BR40" i="10"/>
  <c r="BR31" i="10"/>
  <c r="BR22" i="10"/>
  <c r="BR17" i="10"/>
  <c r="BR42" i="10"/>
  <c r="BR37" i="10"/>
  <c r="BR32" i="10"/>
  <c r="BR23" i="10"/>
  <c r="BR14" i="10"/>
  <c r="BR9" i="10"/>
  <c r="BI47" i="10" a="1"/>
  <c r="BI47" i="10" s="1"/>
  <c r="BK47" i="10" s="1"/>
  <c r="BI43" i="10" a="1"/>
  <c r="BI43" i="10" s="1"/>
  <c r="BK43" i="10" s="1"/>
  <c r="BI14" i="10" a="1"/>
  <c r="BI14" i="10" s="1"/>
  <c r="BK14" i="10" s="1"/>
  <c r="BI26" i="10" a="1"/>
  <c r="BI26" i="10" s="1"/>
  <c r="BK26" i="10" s="1"/>
  <c r="BI54" i="10" a="1"/>
  <c r="BI54" i="10" s="1"/>
  <c r="BK54" i="10" s="1"/>
  <c r="BI50" i="10" a="1"/>
  <c r="BI50" i="10" s="1"/>
  <c r="BK50" i="10" s="1"/>
  <c r="BI3" i="10" a="1"/>
  <c r="BI3" i="10" s="1"/>
  <c r="BK3" i="10" s="1"/>
  <c r="BI8" i="10" a="1"/>
  <c r="BI8" i="10" s="1"/>
  <c r="BK8" i="10" s="1"/>
  <c r="BI36" i="10" a="1"/>
  <c r="BI36" i="10" s="1"/>
  <c r="BK36" i="10" s="1"/>
  <c r="BI5" i="10" a="1"/>
  <c r="BI5" i="10" s="1"/>
  <c r="BK5" i="10" s="1"/>
  <c r="BI52" i="10" a="1"/>
  <c r="BI52" i="10" s="1"/>
  <c r="BK52" i="10" s="1"/>
  <c r="BI29" i="10" a="1"/>
  <c r="BI29" i="10" s="1"/>
  <c r="BK29" i="10" s="1"/>
  <c r="BI39" i="10" a="1"/>
  <c r="BI39" i="10" s="1"/>
  <c r="BK39" i="10" s="1"/>
  <c r="BI28" i="10" a="1"/>
  <c r="BI28" i="10" s="1"/>
  <c r="BK28" i="10" s="1"/>
  <c r="BI31" i="11" a="1"/>
  <c r="BI31" i="11" s="1"/>
  <c r="BK31" i="11" s="1"/>
  <c r="BI49" i="11" a="1"/>
  <c r="BI49" i="11" s="1"/>
  <c r="BK49" i="11" s="1"/>
  <c r="BI20" i="11" a="1"/>
  <c r="BI20" i="11" s="1"/>
  <c r="BK20" i="11" s="1"/>
  <c r="BI16" i="11" a="1"/>
  <c r="BI16" i="11" s="1"/>
  <c r="BK16" i="11" s="1"/>
  <c r="BI22" i="11" a="1"/>
  <c r="BI22" i="11" s="1"/>
  <c r="BK22" i="11" s="1"/>
  <c r="BI30" i="11" a="1"/>
  <c r="BI30" i="11" s="1"/>
  <c r="BK30" i="11" s="1"/>
  <c r="BI15" i="11" a="1"/>
  <c r="BI15" i="11" s="1"/>
  <c r="BK15" i="11" s="1"/>
  <c r="BI33" i="11" a="1"/>
  <c r="BI33" i="11" s="1"/>
  <c r="BK33" i="11" s="1"/>
  <c r="BI45" i="11" a="1"/>
  <c r="BI45" i="11" s="1"/>
  <c r="BK45" i="11" s="1"/>
  <c r="BI41" i="11" a="1"/>
  <c r="BI41" i="11" s="1"/>
  <c r="BK41" i="11" s="1"/>
  <c r="BI37" i="11" a="1"/>
  <c r="BI37" i="11" s="1"/>
  <c r="BK37" i="11" s="1"/>
  <c r="BI43" i="11" a="1"/>
  <c r="BI43" i="11" s="1"/>
  <c r="BK43" i="11" s="1"/>
  <c r="BI14" i="11" a="1"/>
  <c r="BI14" i="11" s="1"/>
  <c r="BK14" i="11" s="1"/>
  <c r="DM17" i="12" a="1"/>
  <c r="DM17" i="12" s="1"/>
  <c r="DO17" i="12" s="1"/>
  <c r="DM14" i="12" a="1"/>
  <c r="DM14" i="12" s="1"/>
  <c r="DO14" i="12" s="1"/>
  <c r="DM15" i="12" a="1"/>
  <c r="DM15" i="12" s="1"/>
  <c r="DO15" i="12" s="1"/>
  <c r="DM18" i="12" a="1"/>
  <c r="DM18" i="12" s="1"/>
  <c r="DO18" i="12" s="1"/>
  <c r="DM1" i="12" a="1"/>
  <c r="DM1" i="12" s="1"/>
  <c r="DN14" i="12"/>
  <c r="DN20" i="12"/>
  <c r="DN34" i="12"/>
  <c r="DN13" i="12"/>
  <c r="DN15" i="12"/>
  <c r="DN33" i="12"/>
  <c r="DN35" i="12"/>
  <c r="DN10" i="12"/>
  <c r="BI10" i="12" a="1"/>
  <c r="BI10" i="12" s="1"/>
  <c r="BK10" i="12" s="1"/>
  <c r="BI15" i="12" a="1"/>
  <c r="BI15" i="12" s="1"/>
  <c r="BK15" i="12" s="1"/>
  <c r="BI6" i="12" a="1"/>
  <c r="BI6" i="12" s="1"/>
  <c r="BK6" i="12" s="1"/>
  <c r="BI28" i="12" a="1"/>
  <c r="BI28" i="12" s="1"/>
  <c r="BK28" i="12" s="1"/>
  <c r="BJ24" i="12"/>
  <c r="BJ17" i="12"/>
  <c r="BJ29" i="12"/>
  <c r="BJ19" i="12"/>
  <c r="BJ2" i="12"/>
  <c r="BJ22" i="12"/>
  <c r="BJ20" i="12"/>
  <c r="BJ5" i="12"/>
  <c r="BJ25" i="12"/>
  <c r="CG6" i="13" a="1"/>
  <c r="CG6" i="13" s="1"/>
  <c r="CI6" i="13" s="1"/>
  <c r="CG59" i="13" a="1"/>
  <c r="CG59" i="13" s="1"/>
  <c r="CI59" i="13" s="1"/>
  <c r="CG49" i="13" a="1"/>
  <c r="CG49" i="13" s="1"/>
  <c r="CI49" i="13" s="1"/>
  <c r="CG29" i="13" a="1"/>
  <c r="CG29" i="13" s="1"/>
  <c r="CI29" i="13" s="1"/>
  <c r="CG3" i="13" a="1"/>
  <c r="CG3" i="13" s="1"/>
  <c r="CI3" i="13" s="1"/>
  <c r="CG24" i="13" a="1"/>
  <c r="CG24" i="13" s="1"/>
  <c r="CI24" i="13" s="1"/>
  <c r="CG18" i="13" a="1"/>
  <c r="CG18" i="13" s="1"/>
  <c r="CI18" i="13" s="1"/>
  <c r="CG32" i="13" a="1"/>
  <c r="CG32" i="13" s="1"/>
  <c r="CI32" i="13" s="1"/>
  <c r="CG28" i="13" a="1"/>
  <c r="CG28" i="13" s="1"/>
  <c r="CI28" i="13" s="1"/>
  <c r="CG54" i="13" a="1"/>
  <c r="CG54" i="13" s="1"/>
  <c r="CI54" i="13" s="1"/>
  <c r="CG36" i="13" a="1"/>
  <c r="CG36" i="13" s="1"/>
  <c r="CI36" i="13" s="1"/>
  <c r="CG14" i="13" a="1"/>
  <c r="CG14" i="13" s="1"/>
  <c r="CI14" i="13" s="1"/>
  <c r="CG9" i="13" a="1"/>
  <c r="CG9" i="13" s="1"/>
  <c r="CI9" i="13" s="1"/>
  <c r="CG47" i="13" a="1"/>
  <c r="CG47" i="13" s="1"/>
  <c r="CI47" i="13" s="1"/>
  <c r="CG21" i="13" a="1"/>
  <c r="CG21" i="13" s="1"/>
  <c r="CI21" i="13" s="1"/>
  <c r="CG66" i="13" a="1"/>
  <c r="CG66" i="13" s="1"/>
  <c r="CI66" i="13" s="1"/>
  <c r="CG48" i="13" a="1"/>
  <c r="CG48" i="13" s="1"/>
  <c r="CI48" i="13" s="1"/>
  <c r="CG44" i="13" a="1"/>
  <c r="CG44" i="13" s="1"/>
  <c r="CI44" i="13" s="1"/>
  <c r="CH12" i="13"/>
  <c r="CH19" i="13"/>
  <c r="CH26" i="13"/>
  <c r="CH41" i="13"/>
  <c r="CH32" i="13"/>
  <c r="CH39" i="13"/>
  <c r="CH46" i="13"/>
  <c r="CH61" i="13"/>
  <c r="CH52" i="13"/>
  <c r="CH59" i="13"/>
  <c r="CH2" i="13"/>
  <c r="CH17" i="13"/>
  <c r="CH8" i="13"/>
  <c r="CH15" i="13"/>
  <c r="CH22" i="13"/>
  <c r="CH37" i="13"/>
  <c r="DE44" i="9" a="1"/>
  <c r="DE44" i="9" s="1"/>
  <c r="DG44" i="9" s="1"/>
  <c r="DE4" i="9" a="1"/>
  <c r="DE4" i="9" s="1"/>
  <c r="DG4" i="9" s="1"/>
  <c r="DE18" i="9" a="1"/>
  <c r="DE18" i="9" s="1"/>
  <c r="DG18" i="9" s="1"/>
  <c r="DE30" i="9" a="1"/>
  <c r="DE30" i="9" s="1"/>
  <c r="DG30" i="9" s="1"/>
  <c r="DE42" i="9" a="1"/>
  <c r="DE42" i="9" s="1"/>
  <c r="DG42" i="9" s="1"/>
  <c r="DE35" i="9" a="1"/>
  <c r="DE35" i="9" s="1"/>
  <c r="DG35" i="9" s="1"/>
  <c r="DE28" i="9" a="1"/>
  <c r="DE28" i="9" s="1"/>
  <c r="DG28" i="9" s="1"/>
  <c r="DE25" i="9" a="1"/>
  <c r="DE25" i="9" s="1"/>
  <c r="DG25" i="9" s="1"/>
  <c r="DE2" i="9" a="1"/>
  <c r="DE2" i="9" s="1"/>
  <c r="DG2" i="9" s="1"/>
  <c r="DE46" i="9" a="1"/>
  <c r="DE46" i="9" s="1"/>
  <c r="DG46" i="9" s="1"/>
  <c r="DE39" i="9" a="1"/>
  <c r="DE39" i="9" s="1"/>
  <c r="DG39" i="9" s="1"/>
  <c r="DE16" i="9" a="1"/>
  <c r="DE16" i="9" s="1"/>
  <c r="DG16" i="9" s="1"/>
  <c r="DF25" i="9"/>
  <c r="DF8" i="9"/>
  <c r="DF38" i="9"/>
  <c r="DF13" i="9"/>
  <c r="DF43" i="9"/>
  <c r="DF26" i="9"/>
  <c r="DF17" i="9"/>
  <c r="DF30" i="9"/>
  <c r="E35" i="10" a="1"/>
  <c r="E35" i="10" s="1"/>
  <c r="G35" i="10" s="1"/>
  <c r="E24" i="10" a="1"/>
  <c r="E24" i="10" s="1"/>
  <c r="G24" i="10" s="1"/>
  <c r="E9" i="10" a="1"/>
  <c r="E9" i="10" s="1"/>
  <c r="G9" i="10" s="1"/>
  <c r="E44" i="10" a="1"/>
  <c r="E44" i="10" s="1"/>
  <c r="G44" i="10" s="1"/>
  <c r="E29" i="10" a="1"/>
  <c r="E29" i="10" s="1"/>
  <c r="G29" i="10" s="1"/>
  <c r="E14" i="10" a="1"/>
  <c r="E14" i="10" s="1"/>
  <c r="G14" i="10" s="1"/>
  <c r="E11" i="10" a="1"/>
  <c r="E11" i="10" s="1"/>
  <c r="G11" i="10" s="1"/>
  <c r="E49" i="10" a="1"/>
  <c r="E49" i="10" s="1"/>
  <c r="G49" i="10" s="1"/>
  <c r="E34" i="10" a="1"/>
  <c r="E34" i="10" s="1"/>
  <c r="G34" i="10" s="1"/>
  <c r="E15" i="10" a="1"/>
  <c r="E15" i="10" s="1"/>
  <c r="G15" i="10" s="1"/>
  <c r="E38" i="10" a="1"/>
  <c r="E38" i="10" s="1"/>
  <c r="G38" i="10" s="1"/>
  <c r="F4" i="10"/>
  <c r="F20" i="10"/>
  <c r="F36" i="10"/>
  <c r="F52" i="10"/>
  <c r="F15" i="10"/>
  <c r="F31" i="10"/>
  <c r="F47" i="10"/>
  <c r="F10" i="10"/>
  <c r="F26" i="10"/>
  <c r="F42" i="10"/>
  <c r="F5" i="10"/>
  <c r="F21" i="10"/>
  <c r="F37" i="10"/>
  <c r="CP172" i="11"/>
  <c r="U30" i="9" a="1"/>
  <c r="U30" i="9" s="1"/>
  <c r="W30" i="9" s="1"/>
  <c r="U45" i="9" a="1"/>
  <c r="U45" i="9" s="1"/>
  <c r="W45" i="9" s="1"/>
  <c r="U35" i="9" a="1"/>
  <c r="U35" i="9" s="1"/>
  <c r="W35" i="9" s="1"/>
  <c r="U24" i="9" a="1"/>
  <c r="U24" i="9" s="1"/>
  <c r="W24" i="9" s="1"/>
  <c r="U42" i="9" a="1"/>
  <c r="U42" i="9" s="1"/>
  <c r="W42" i="9" s="1"/>
  <c r="U12" i="9" a="1"/>
  <c r="U12" i="9" s="1"/>
  <c r="W12" i="9" s="1"/>
  <c r="V28" i="9"/>
  <c r="V11" i="9"/>
  <c r="V33" i="9"/>
  <c r="V16" i="9"/>
  <c r="V46" i="9"/>
  <c r="V37" i="9"/>
  <c r="V20" i="9"/>
  <c r="V3" i="9"/>
  <c r="V41" i="9"/>
  <c r="V24" i="9"/>
  <c r="V7" i="9"/>
  <c r="CI44" i="7" a="1"/>
  <c r="CI44" i="7" s="1"/>
  <c r="CK44" i="7" s="1"/>
  <c r="CI28" i="7" a="1"/>
  <c r="CI28" i="7" s="1"/>
  <c r="CK28" i="7" s="1"/>
  <c r="CI12" i="7" a="1"/>
  <c r="CI12" i="7" s="1"/>
  <c r="CK12" i="7" s="1"/>
  <c r="CJ34" i="7"/>
  <c r="CJ18" i="7"/>
  <c r="CJ2" i="7"/>
  <c r="CI41" i="7" a="1"/>
  <c r="CI41" i="7" s="1"/>
  <c r="CK41" i="7" s="1"/>
  <c r="CI25" i="7" a="1"/>
  <c r="CI25" i="7" s="1"/>
  <c r="CK25" i="7" s="1"/>
  <c r="CI9" i="7" a="1"/>
  <c r="CI9" i="7" s="1"/>
  <c r="CK9" i="7" s="1"/>
  <c r="CJ47" i="7"/>
  <c r="CJ31" i="7"/>
  <c r="CJ15" i="7"/>
  <c r="CI54" i="7" a="1"/>
  <c r="CI54" i="7" s="1"/>
  <c r="CK54" i="7" s="1"/>
  <c r="CI38" i="7" a="1"/>
  <c r="CI38" i="7" s="1"/>
  <c r="CK38" i="7" s="1"/>
  <c r="CI22" i="7" a="1"/>
  <c r="CI22" i="7" s="1"/>
  <c r="CK22" i="7" s="1"/>
  <c r="CI6" i="7" a="1"/>
  <c r="CI6" i="7" s="1"/>
  <c r="CK6" i="7" s="1"/>
  <c r="CJ48" i="7"/>
  <c r="CJ32" i="7"/>
  <c r="CJ16" i="7"/>
  <c r="CI55" i="7" a="1"/>
  <c r="CI55" i="7" s="1"/>
  <c r="CK55" i="7" s="1"/>
  <c r="CI39" i="7" a="1"/>
  <c r="CI39" i="7" s="1"/>
  <c r="CK39" i="7" s="1"/>
  <c r="CI23" i="7" a="1"/>
  <c r="CI23" i="7" s="1"/>
  <c r="CK23" i="7" s="1"/>
  <c r="CI7" i="7" a="1"/>
  <c r="CI7" i="7" s="1"/>
  <c r="CK7" i="7" s="1"/>
  <c r="M22" i="9" a="1"/>
  <c r="M22" i="9" s="1"/>
  <c r="O22" i="9" s="1"/>
  <c r="M43" i="9" a="1"/>
  <c r="M43" i="9" s="1"/>
  <c r="O43" i="9" s="1"/>
  <c r="M3" i="9" a="1"/>
  <c r="M3" i="9" s="1"/>
  <c r="O3" i="9" s="1"/>
  <c r="M37" i="9" a="1"/>
  <c r="M37" i="9" s="1"/>
  <c r="O37" i="9" s="1"/>
  <c r="M20" i="9" a="1"/>
  <c r="M20" i="9" s="1"/>
  <c r="O20" i="9" s="1"/>
  <c r="M15" i="9" a="1"/>
  <c r="M15" i="9" s="1"/>
  <c r="O15" i="9" s="1"/>
  <c r="M27" i="9" a="1"/>
  <c r="M27" i="9" s="1"/>
  <c r="O27" i="9" s="1"/>
  <c r="M6" i="9" a="1"/>
  <c r="M6" i="9" s="1"/>
  <c r="O6" i="9" s="1"/>
  <c r="M33" i="9" a="1"/>
  <c r="M33" i="9" s="1"/>
  <c r="O33" i="9" s="1"/>
  <c r="M8" i="9" a="1"/>
  <c r="M8" i="9" s="1"/>
  <c r="O8" i="9" s="1"/>
  <c r="M36" i="9" a="1"/>
  <c r="M36" i="9" s="1"/>
  <c r="O36" i="9" s="1"/>
  <c r="M31" i="9" a="1"/>
  <c r="M31" i="9" s="1"/>
  <c r="O31" i="9" s="1"/>
  <c r="BJ21" i="12"/>
  <c r="CW53" i="11" a="1"/>
  <c r="CW53" i="11" s="1"/>
  <c r="CY53" i="11" s="1"/>
  <c r="CW18" i="11" a="1"/>
  <c r="CW18" i="11" s="1"/>
  <c r="CY18" i="11" s="1"/>
  <c r="CW46" i="11" a="1"/>
  <c r="CW46" i="11" s="1"/>
  <c r="CY46" i="11" s="1"/>
  <c r="CW15" i="11" a="1"/>
  <c r="CW15" i="11" s="1"/>
  <c r="CY15" i="11" s="1"/>
  <c r="CW33" i="11" a="1"/>
  <c r="CW33" i="11" s="1"/>
  <c r="CY33" i="11" s="1"/>
  <c r="CW20" i="11" a="1"/>
  <c r="CW20" i="11" s="1"/>
  <c r="CY20" i="11" s="1"/>
  <c r="CW55" i="11" a="1"/>
  <c r="CW55" i="11" s="1"/>
  <c r="CY55" i="11" s="1"/>
  <c r="CW30" i="11" a="1"/>
  <c r="CW30" i="11" s="1"/>
  <c r="CY30" i="11" s="1"/>
  <c r="CW42" i="11" a="1"/>
  <c r="CW42" i="11" s="1"/>
  <c r="CY42" i="11" s="1"/>
  <c r="CW17" i="11" a="1"/>
  <c r="CW17" i="11" s="1"/>
  <c r="CY17" i="11" s="1"/>
  <c r="CW13" i="11" a="1"/>
  <c r="CW13" i="11" s="1"/>
  <c r="CY13" i="11" s="1"/>
  <c r="CW9" i="11" a="1"/>
  <c r="CW9" i="11" s="1"/>
  <c r="CY9" i="11" s="1"/>
  <c r="CX3" i="11"/>
  <c r="CX48" i="11"/>
  <c r="CG58" i="11" a="1"/>
  <c r="CG58" i="11" s="1"/>
  <c r="CI58" i="11" s="1"/>
  <c r="CG8" i="11" a="1"/>
  <c r="CG8" i="11" s="1"/>
  <c r="CI8" i="11" s="1"/>
  <c r="CG9" i="11" a="1"/>
  <c r="CG9" i="11" s="1"/>
  <c r="CI9" i="11" s="1"/>
  <c r="CG55" i="11" a="1"/>
  <c r="CG55" i="11" s="1"/>
  <c r="CI55" i="11" s="1"/>
  <c r="CG17" i="11" a="1"/>
  <c r="CG17" i="11" s="1"/>
  <c r="CI17" i="11" s="1"/>
  <c r="CG6" i="11" a="1"/>
  <c r="CG6" i="11" s="1"/>
  <c r="CI6" i="11" s="1"/>
  <c r="CG7" i="11" a="1"/>
  <c r="CG7" i="11" s="1"/>
  <c r="CI7" i="11" s="1"/>
  <c r="CG50" i="11" a="1"/>
  <c r="CG50" i="11" s="1"/>
  <c r="CI50" i="11" s="1"/>
  <c r="CG23" i="11" a="1"/>
  <c r="CG23" i="11" s="1"/>
  <c r="CI23" i="11" s="1"/>
  <c r="CG56" i="11" a="1"/>
  <c r="CG56" i="11" s="1"/>
  <c r="CI56" i="11" s="1"/>
  <c r="CG35" i="11" a="1"/>
  <c r="CG35" i="11" s="1"/>
  <c r="CI35" i="11" s="1"/>
  <c r="CG14" i="11" a="1"/>
  <c r="CG14" i="11" s="1"/>
  <c r="CI14" i="11" s="1"/>
  <c r="CG26" i="11" a="1"/>
  <c r="CG26" i="11" s="1"/>
  <c r="CI26" i="11" s="1"/>
  <c r="CG52" i="11" a="1"/>
  <c r="CG52" i="11" s="1"/>
  <c r="CI52" i="11" s="1"/>
  <c r="CH3" i="11"/>
  <c r="CH28" i="11"/>
  <c r="CH25" i="11"/>
  <c r="CH32" i="11"/>
  <c r="BQ10" i="11" a="1"/>
  <c r="BQ10" i="11" s="1"/>
  <c r="BS10" i="11" s="1"/>
  <c r="BQ28" i="11" a="1"/>
  <c r="BQ28" i="11" s="1"/>
  <c r="BS28" i="11" s="1"/>
  <c r="BQ34" i="11" a="1"/>
  <c r="BQ34" i="11" s="1"/>
  <c r="BS34" i="11" s="1"/>
  <c r="BQ53" i="11" a="1"/>
  <c r="BQ53" i="11" s="1"/>
  <c r="BS53" i="11" s="1"/>
  <c r="BQ51" i="11" a="1"/>
  <c r="BQ51" i="11" s="1"/>
  <c r="BS51" i="11" s="1"/>
  <c r="BQ47" i="11" a="1"/>
  <c r="BQ47" i="11" s="1"/>
  <c r="BS47" i="11" s="1"/>
  <c r="BQ8" i="11" a="1"/>
  <c r="BQ8" i="11" s="1"/>
  <c r="BS8" i="11" s="1"/>
  <c r="BQ37" i="11" a="1"/>
  <c r="BQ37" i="11" s="1"/>
  <c r="BS37" i="11" s="1"/>
  <c r="BQ43" i="11" a="1"/>
  <c r="BQ43" i="11" s="1"/>
  <c r="BS43" i="11" s="1"/>
  <c r="BQ18" i="11" a="1"/>
  <c r="BQ18" i="11" s="1"/>
  <c r="BS18" i="11" s="1"/>
  <c r="BQ46" i="11" a="1"/>
  <c r="BQ46" i="11" s="1"/>
  <c r="BS46" i="11" s="1"/>
  <c r="BQ29" i="11" a="1"/>
  <c r="BQ29" i="11" s="1"/>
  <c r="BS29" i="11" s="1"/>
  <c r="BQ57" i="11" a="1"/>
  <c r="BQ57" i="11" s="1"/>
  <c r="BS57" i="11" s="1"/>
  <c r="DE7" i="10" a="1"/>
  <c r="DE7" i="10" s="1"/>
  <c r="DG7" i="10" s="1"/>
  <c r="DE4" i="10" a="1"/>
  <c r="DE4" i="10" s="1"/>
  <c r="DG4" i="10" s="1"/>
  <c r="DE16" i="10" a="1"/>
  <c r="DE16" i="10" s="1"/>
  <c r="DG16" i="10" s="1"/>
  <c r="DE45" i="10" a="1"/>
  <c r="DE45" i="10" s="1"/>
  <c r="DG45" i="10" s="1"/>
  <c r="DE41" i="10" a="1"/>
  <c r="DE41" i="10" s="1"/>
  <c r="DG41" i="10" s="1"/>
  <c r="DE37" i="10" a="1"/>
  <c r="DE37" i="10" s="1"/>
  <c r="DG37" i="10" s="1"/>
  <c r="DE19" i="10" a="1"/>
  <c r="DE19" i="10" s="1"/>
  <c r="DG19" i="10" s="1"/>
  <c r="DE39" i="10" a="1"/>
  <c r="DE39" i="10" s="1"/>
  <c r="DG39" i="10" s="1"/>
  <c r="DE32" i="10" a="1"/>
  <c r="DE32" i="10" s="1"/>
  <c r="DG32" i="10" s="1"/>
  <c r="DE48" i="10" a="1"/>
  <c r="DE48" i="10" s="1"/>
  <c r="DG48" i="10" s="1"/>
  <c r="DE38" i="10" a="1"/>
  <c r="DE38" i="10" s="1"/>
  <c r="DG38" i="10" s="1"/>
  <c r="DE50" i="10" a="1"/>
  <c r="DE50" i="10" s="1"/>
  <c r="DG50" i="10" s="1"/>
  <c r="DE30" i="10" a="1"/>
  <c r="DE30" i="10" s="1"/>
  <c r="DG30" i="10" s="1"/>
  <c r="DE42" i="10" a="1"/>
  <c r="DE42" i="10" s="1"/>
  <c r="DG42" i="10" s="1"/>
  <c r="DF30" i="10"/>
  <c r="DF37" i="10"/>
  <c r="BY33" i="13" a="1"/>
  <c r="BY33" i="13" s="1"/>
  <c r="CA33" i="13" s="1"/>
  <c r="BY29" i="13" a="1"/>
  <c r="BY29" i="13" s="1"/>
  <c r="CA29" i="13" s="1"/>
  <c r="BY23" i="13" a="1"/>
  <c r="BY23" i="13" s="1"/>
  <c r="CA23" i="13" s="1"/>
  <c r="BY35" i="13" a="1"/>
  <c r="BY35" i="13" s="1"/>
  <c r="CA35" i="13" s="1"/>
  <c r="BY48" i="13" a="1"/>
  <c r="BY48" i="13" s="1"/>
  <c r="CA48" i="13" s="1"/>
  <c r="BY36" i="13" a="1"/>
  <c r="BY36" i="13" s="1"/>
  <c r="CA36" i="13" s="1"/>
  <c r="BY69" i="13" a="1"/>
  <c r="BY69" i="13" s="1"/>
  <c r="CA69" i="13" s="1"/>
  <c r="BY49" i="13" a="1"/>
  <c r="BY49" i="13" s="1"/>
  <c r="CA49" i="13" s="1"/>
  <c r="BY66" i="13" a="1"/>
  <c r="BY66" i="13" s="1"/>
  <c r="CA66" i="13" s="1"/>
  <c r="BY19" i="13" a="1"/>
  <c r="BY19" i="13" s="1"/>
  <c r="CA19" i="13" s="1"/>
  <c r="BY56" i="13" a="1"/>
  <c r="BY56" i="13" s="1"/>
  <c r="CA56" i="13" s="1"/>
  <c r="BY52" i="13" a="1"/>
  <c r="BY52" i="13" s="1"/>
  <c r="CA52" i="13" s="1"/>
  <c r="BY30" i="13" a="1"/>
  <c r="BY30" i="13" s="1"/>
  <c r="CA30" i="13" s="1"/>
  <c r="BZ51" i="13"/>
  <c r="BZ58" i="13"/>
  <c r="AK25" i="12" a="1"/>
  <c r="AK25" i="12" s="1"/>
  <c r="AM25" i="12" s="1"/>
  <c r="AK22" i="12" a="1"/>
  <c r="AK22" i="12" s="1"/>
  <c r="AM22" i="12" s="1"/>
  <c r="AK1" i="12" a="1"/>
  <c r="AK1" i="12" s="1"/>
  <c r="AK15" i="12" a="1"/>
  <c r="AK15" i="12" s="1"/>
  <c r="AM15" i="12" s="1"/>
  <c r="AK18" i="12" a="1"/>
  <c r="AK18" i="12" s="1"/>
  <c r="AM18" i="12" s="1"/>
  <c r="AK10" i="12" a="1"/>
  <c r="AK10" i="12" s="1"/>
  <c r="AM10" i="12" s="1"/>
  <c r="AK11" i="12" a="1"/>
  <c r="AK11" i="12" s="1"/>
  <c r="AM11" i="12" s="1"/>
  <c r="AK3" i="12" a="1"/>
  <c r="AK3" i="12" s="1"/>
  <c r="AM3" i="12" s="1"/>
  <c r="AK24" i="12" a="1"/>
  <c r="AK24" i="12" s="1"/>
  <c r="AM24" i="12" s="1"/>
  <c r="AK7" i="12" a="1"/>
  <c r="AK7" i="12" s="1"/>
  <c r="AM7" i="12" s="1"/>
  <c r="AL39" i="12"/>
  <c r="AL14" i="12"/>
  <c r="AL20" i="12"/>
  <c r="AL34" i="12"/>
  <c r="AL13" i="12"/>
  <c r="AL15" i="12"/>
  <c r="AL33" i="12"/>
  <c r="AL35" i="12"/>
  <c r="AL10" i="12"/>
  <c r="E55" i="11" a="1"/>
  <c r="E55" i="11" s="1"/>
  <c r="G55" i="11" s="1"/>
  <c r="E48" i="11" a="1"/>
  <c r="E48" i="11" s="1"/>
  <c r="G48" i="11" s="1"/>
  <c r="E41" i="11" a="1"/>
  <c r="E41" i="11" s="1"/>
  <c r="G41" i="11" s="1"/>
  <c r="E34" i="11" a="1"/>
  <c r="E34" i="11" s="1"/>
  <c r="G34" i="11" s="1"/>
  <c r="E11" i="11" a="1"/>
  <c r="E11" i="11" s="1"/>
  <c r="G11" i="11" s="1"/>
  <c r="E4" i="11" a="1"/>
  <c r="E4" i="11" s="1"/>
  <c r="G4" i="11" s="1"/>
  <c r="E54" i="11" a="1"/>
  <c r="E54" i="11" s="1"/>
  <c r="G54" i="11" s="1"/>
  <c r="E40" i="11" a="1"/>
  <c r="E40" i="11" s="1"/>
  <c r="G40" i="11" s="1"/>
  <c r="E33" i="11" a="1"/>
  <c r="E33" i="11" s="1"/>
  <c r="G33" i="11" s="1"/>
  <c r="E19" i="11" a="1"/>
  <c r="E19" i="11" s="1"/>
  <c r="G19" i="11" s="1"/>
  <c r="E12" i="11" a="1"/>
  <c r="E12" i="11" s="1"/>
  <c r="G12" i="11" s="1"/>
  <c r="E5" i="11" a="1"/>
  <c r="E5" i="11" s="1"/>
  <c r="G5" i="11" s="1"/>
  <c r="CW26" i="12" a="1"/>
  <c r="CW26" i="12" s="1"/>
  <c r="CY26" i="12" s="1"/>
  <c r="CW27" i="12" a="1"/>
  <c r="CW27" i="12" s="1"/>
  <c r="CY27" i="12" s="1"/>
  <c r="CW19" i="12" a="1"/>
  <c r="CW19" i="12" s="1"/>
  <c r="CY19" i="12" s="1"/>
  <c r="CW36" i="12" a="1"/>
  <c r="CW36" i="12" s="1"/>
  <c r="CY36" i="12" s="1"/>
  <c r="CW21" i="12" a="1"/>
  <c r="CW21" i="12" s="1"/>
  <c r="CY21" i="12" s="1"/>
  <c r="CW4" i="12" a="1"/>
  <c r="CW4" i="12" s="1"/>
  <c r="CY4" i="12" s="1"/>
  <c r="CW35" i="12" a="1"/>
  <c r="CW35" i="12" s="1"/>
  <c r="CY35" i="12" s="1"/>
  <c r="CW17" i="12" a="1"/>
  <c r="CW17" i="12" s="1"/>
  <c r="CY17" i="12" s="1"/>
  <c r="CW14" i="12" a="1"/>
  <c r="CW14" i="12" s="1"/>
  <c r="CY14" i="12" s="1"/>
  <c r="CX4" i="12"/>
  <c r="CX18" i="12"/>
  <c r="CX24" i="12"/>
  <c r="CX38" i="12"/>
  <c r="CX17" i="12"/>
  <c r="CX19" i="12"/>
  <c r="CX37" i="12"/>
  <c r="DE21" i="12" a="1"/>
  <c r="DE21" i="12" s="1"/>
  <c r="DG21" i="12" s="1"/>
  <c r="DE4" i="12" a="1"/>
  <c r="DE4" i="12" s="1"/>
  <c r="DG4" i="12" s="1"/>
  <c r="DE30" i="12" a="1"/>
  <c r="DE30" i="12" s="1"/>
  <c r="DG30" i="12" s="1"/>
  <c r="DE31" i="12" a="1"/>
  <c r="DE31" i="12" s="1"/>
  <c r="DG31" i="12" s="1"/>
  <c r="DE23" i="12" a="1"/>
  <c r="DE23" i="12" s="1"/>
  <c r="DG23" i="12" s="1"/>
  <c r="DE5" i="12" a="1"/>
  <c r="DE5" i="12" s="1"/>
  <c r="DG5" i="12" s="1"/>
  <c r="DE20" i="12" a="1"/>
  <c r="DE20" i="12" s="1"/>
  <c r="DG20" i="12" s="1"/>
  <c r="DE35" i="12" a="1"/>
  <c r="DE35" i="12" s="1"/>
  <c r="DG35" i="12" s="1"/>
  <c r="DE33" i="12" a="1"/>
  <c r="DE33" i="12" s="1"/>
  <c r="DG33" i="12" s="1"/>
  <c r="DF30" i="12"/>
  <c r="DF9" i="12"/>
  <c r="DF11" i="12"/>
  <c r="DF29" i="12"/>
  <c r="BQ27" i="9" a="1"/>
  <c r="BQ27" i="9" s="1"/>
  <c r="BS27" i="9" s="1"/>
  <c r="BQ24" i="9" a="1"/>
  <c r="BQ24" i="9" s="1"/>
  <c r="BS24" i="9" s="1"/>
  <c r="BQ37" i="9" a="1"/>
  <c r="BQ37" i="9" s="1"/>
  <c r="BS37" i="9" s="1"/>
  <c r="BQ44" i="9" a="1"/>
  <c r="BQ44" i="9" s="1"/>
  <c r="BS44" i="9" s="1"/>
  <c r="BQ14" i="9" a="1"/>
  <c r="BQ14" i="9" s="1"/>
  <c r="BS14" i="9" s="1"/>
  <c r="BQ8" i="9" a="1"/>
  <c r="BQ8" i="9" s="1"/>
  <c r="BS8" i="9" s="1"/>
  <c r="BQ15" i="9" a="1"/>
  <c r="BQ15" i="9" s="1"/>
  <c r="BS15" i="9" s="1"/>
  <c r="BQ43" i="9" a="1"/>
  <c r="BQ43" i="9" s="1"/>
  <c r="BS43" i="9" s="1"/>
  <c r="BQ45" i="9" a="1"/>
  <c r="BQ45" i="9" s="1"/>
  <c r="BS45" i="9" s="1"/>
  <c r="BQ36" i="9" a="1"/>
  <c r="BQ36" i="9" s="1"/>
  <c r="BS36" i="9" s="1"/>
  <c r="BQ17" i="9" a="1"/>
  <c r="BQ17" i="9" s="1"/>
  <c r="BS17" i="9" s="1"/>
  <c r="BR28" i="9"/>
  <c r="BR11" i="9"/>
  <c r="BR33" i="9"/>
  <c r="BR16" i="9"/>
  <c r="BR10" i="9"/>
  <c r="BR21" i="9"/>
  <c r="BR4" i="9"/>
  <c r="E68" i="13" a="1"/>
  <c r="E68" i="13" s="1"/>
  <c r="G68" i="13" s="1"/>
  <c r="E4" i="13" a="1"/>
  <c r="E4" i="13" s="1"/>
  <c r="G4" i="13" s="1"/>
  <c r="E9" i="13" a="1"/>
  <c r="E9" i="13" s="1"/>
  <c r="G9" i="13" s="1"/>
  <c r="E14" i="13" a="1"/>
  <c r="E14" i="13" s="1"/>
  <c r="G14" i="13" s="1"/>
  <c r="E13" i="13" a="1"/>
  <c r="E13" i="13" s="1"/>
  <c r="G13" i="13" s="1"/>
  <c r="E18" i="13" a="1"/>
  <c r="E18" i="13" s="1"/>
  <c r="G18" i="13" s="1"/>
  <c r="E23" i="13" a="1"/>
  <c r="E23" i="13" s="1"/>
  <c r="G23" i="13" s="1"/>
  <c r="E28" i="13" a="1"/>
  <c r="E28" i="13" s="1"/>
  <c r="G28" i="13" s="1"/>
  <c r="E33" i="13" a="1"/>
  <c r="E33" i="13" s="1"/>
  <c r="G33" i="13" s="1"/>
  <c r="E38" i="13" a="1"/>
  <c r="E38" i="13" s="1"/>
  <c r="G38" i="13" s="1"/>
  <c r="E43" i="13" a="1"/>
  <c r="E43" i="13" s="1"/>
  <c r="G43" i="13" s="1"/>
  <c r="E48" i="13" a="1"/>
  <c r="E48" i="13" s="1"/>
  <c r="G48" i="13" s="1"/>
  <c r="E53" i="13" a="1"/>
  <c r="E53" i="13" s="1"/>
  <c r="G53" i="13" s="1"/>
  <c r="E58" i="13" a="1"/>
  <c r="E58" i="13" s="1"/>
  <c r="G58" i="13" s="1"/>
  <c r="E63" i="13" a="1"/>
  <c r="E63" i="13" s="1"/>
  <c r="G63" i="13" s="1"/>
  <c r="CP8" i="7" a="1"/>
  <c r="CP8" i="7" s="1"/>
  <c r="CR8" i="7" s="1"/>
  <c r="CP48" i="7" a="1"/>
  <c r="CP48" i="7" s="1"/>
  <c r="CR48" i="7" s="1"/>
  <c r="CP53" i="7" a="1"/>
  <c r="CP53" i="7" s="1"/>
  <c r="CR53" i="7" s="1"/>
  <c r="CP7" i="7" a="1"/>
  <c r="CP7" i="7" s="1"/>
  <c r="CR7" i="7" s="1"/>
  <c r="CP14" i="7" a="1"/>
  <c r="CP14" i="7" s="1"/>
  <c r="CR14" i="7" s="1"/>
  <c r="CP11" i="7" a="1"/>
  <c r="CP11" i="7" s="1"/>
  <c r="CR11" i="7" s="1"/>
  <c r="CP45" i="7" a="1"/>
  <c r="CP45" i="7" s="1"/>
  <c r="CR45" i="7" s="1"/>
  <c r="CP41" i="7" a="1"/>
  <c r="CP41" i="7" s="1"/>
  <c r="CR41" i="7" s="1"/>
  <c r="CP12" i="7" a="1"/>
  <c r="CP12" i="7" s="1"/>
  <c r="CR12" i="7" s="1"/>
  <c r="CP10" i="7" a="1"/>
  <c r="CP10" i="7" s="1"/>
  <c r="CR10" i="7" s="1"/>
  <c r="CP27" i="7" a="1"/>
  <c r="CP27" i="7" s="1"/>
  <c r="CR27" i="7" s="1"/>
  <c r="CP29" i="7" a="1"/>
  <c r="CP29" i="7" s="1"/>
  <c r="CR29" i="7" s="1"/>
  <c r="CQ11" i="7"/>
  <c r="CQ48" i="7"/>
  <c r="CQ32" i="7"/>
  <c r="CQ16" i="7"/>
  <c r="CQ49" i="7"/>
  <c r="CQ33" i="7"/>
  <c r="CQ17" i="7"/>
  <c r="CQ54" i="7"/>
  <c r="CQ38" i="7"/>
  <c r="CQ22" i="7"/>
  <c r="CQ5" i="7"/>
  <c r="M42" i="13" a="1"/>
  <c r="M42" i="13" s="1"/>
  <c r="O42" i="13" s="1"/>
  <c r="M22" i="13" a="1"/>
  <c r="M22" i="13" s="1"/>
  <c r="O22" i="13" s="1"/>
  <c r="M4" i="13" a="1"/>
  <c r="M4" i="13" s="1"/>
  <c r="O4" i="13" s="1"/>
  <c r="M45" i="13" a="1"/>
  <c r="M45" i="13" s="1"/>
  <c r="O45" i="13" s="1"/>
  <c r="M7" i="13" a="1"/>
  <c r="M7" i="13" s="1"/>
  <c r="O7" i="13" s="1"/>
  <c r="M3" i="13" a="1"/>
  <c r="M3" i="13" s="1"/>
  <c r="O3" i="13" s="1"/>
  <c r="M40" i="13" a="1"/>
  <c r="M40" i="13" s="1"/>
  <c r="O40" i="13" s="1"/>
  <c r="M2" i="13" a="1"/>
  <c r="M2" i="13" s="1"/>
  <c r="O2" i="13" s="1"/>
  <c r="M59" i="13" a="1"/>
  <c r="M59" i="13" s="1"/>
  <c r="O59" i="13" s="1"/>
  <c r="M26" i="13" a="1"/>
  <c r="M26" i="13" s="1"/>
  <c r="O26" i="13" s="1"/>
  <c r="M6" i="13" a="1"/>
  <c r="M6" i="13" s="1"/>
  <c r="O6" i="13" s="1"/>
  <c r="M63" i="13" a="1"/>
  <c r="M63" i="13" s="1"/>
  <c r="O63" i="13" s="1"/>
  <c r="M61" i="13" a="1"/>
  <c r="M61" i="13" s="1"/>
  <c r="O61" i="13" s="1"/>
  <c r="M55" i="13" a="1"/>
  <c r="M55" i="13" s="1"/>
  <c r="O55" i="13" s="1"/>
  <c r="M35" i="13" a="1"/>
  <c r="M35" i="13" s="1"/>
  <c r="O35" i="13" s="1"/>
  <c r="M68" i="13" a="1"/>
  <c r="M68" i="13" s="1"/>
  <c r="O68" i="13" s="1"/>
  <c r="M50" i="13" a="1"/>
  <c r="M50" i="13" s="1"/>
  <c r="O50" i="13" s="1"/>
  <c r="N64" i="13"/>
  <c r="N3" i="13"/>
  <c r="N11" i="13"/>
  <c r="N14" i="13"/>
  <c r="N25" i="13"/>
  <c r="N20" i="13"/>
  <c r="N31" i="13"/>
  <c r="N34" i="13"/>
  <c r="N45" i="13"/>
  <c r="N40" i="13"/>
  <c r="N51" i="13"/>
  <c r="N54" i="13"/>
  <c r="N65" i="13"/>
  <c r="N68" i="13"/>
  <c r="N12" i="13"/>
  <c r="N23" i="13"/>
  <c r="N26" i="13"/>
  <c r="N37" i="13"/>
  <c r="M33" i="12" a="1"/>
  <c r="M33" i="12" s="1"/>
  <c r="O33" i="12" s="1"/>
  <c r="M34" i="12" a="1"/>
  <c r="M34" i="12" s="1"/>
  <c r="O34" i="12" s="1"/>
  <c r="M35" i="12" a="1"/>
  <c r="M35" i="12" s="1"/>
  <c r="O35" i="12" s="1"/>
  <c r="M27" i="12" a="1"/>
  <c r="M27" i="12" s="1"/>
  <c r="O27" i="12" s="1"/>
  <c r="M5" i="12" a="1"/>
  <c r="M5" i="12" s="1"/>
  <c r="O5" i="12" s="1"/>
  <c r="M6" i="12" a="1"/>
  <c r="M6" i="12" s="1"/>
  <c r="O6" i="12" s="1"/>
  <c r="M7" i="12" a="1"/>
  <c r="M7" i="12" s="1"/>
  <c r="O7" i="12" s="1"/>
  <c r="M31" i="12" a="1"/>
  <c r="M31" i="12" s="1"/>
  <c r="O31" i="12" s="1"/>
  <c r="M39" i="12" a="1"/>
  <c r="M39" i="12" s="1"/>
  <c r="O39" i="12" s="1"/>
  <c r="M10" i="12" a="1"/>
  <c r="M10" i="12" s="1"/>
  <c r="O10" i="12" s="1"/>
  <c r="N18" i="12"/>
  <c r="M1" i="12" a="1"/>
  <c r="M1" i="12" s="1"/>
  <c r="N15" i="12"/>
  <c r="N29" i="12"/>
  <c r="N35" i="12"/>
  <c r="N10" i="12"/>
  <c r="DN172" i="13"/>
  <c r="CG54" i="10" a="1"/>
  <c r="CG54" i="10" s="1"/>
  <c r="CI54" i="10" s="1"/>
  <c r="CG7" i="10" a="1"/>
  <c r="CG7" i="10" s="1"/>
  <c r="CI7" i="10" s="1"/>
  <c r="CG3" i="10" a="1"/>
  <c r="CG3" i="10" s="1"/>
  <c r="CI3" i="10" s="1"/>
  <c r="CG8" i="10" a="1"/>
  <c r="CG8" i="10" s="1"/>
  <c r="CI8" i="10" s="1"/>
  <c r="CG20" i="10" a="1"/>
  <c r="CG20" i="10" s="1"/>
  <c r="CI20" i="10" s="1"/>
  <c r="CG46" i="10" a="1"/>
  <c r="CG46" i="10" s="1"/>
  <c r="CI46" i="10" s="1"/>
  <c r="CG42" i="10" a="1"/>
  <c r="CG42" i="10" s="1"/>
  <c r="CI42" i="10" s="1"/>
  <c r="CG38" i="10" a="1"/>
  <c r="CG38" i="10" s="1"/>
  <c r="CI38" i="10" s="1"/>
  <c r="CG50" i="10" a="1"/>
  <c r="CG50" i="10" s="1"/>
  <c r="CI50" i="10" s="1"/>
  <c r="CG19" i="10" a="1"/>
  <c r="CG19" i="10" s="1"/>
  <c r="CI19" i="10" s="1"/>
  <c r="CG47" i="10" a="1"/>
  <c r="CG47" i="10" s="1"/>
  <c r="CI47" i="10" s="1"/>
  <c r="CG36" i="10" a="1"/>
  <c r="CG36" i="10" s="1"/>
  <c r="CI36" i="10" s="1"/>
  <c r="CG21" i="10" a="1"/>
  <c r="CG21" i="10" s="1"/>
  <c r="CI21" i="10" s="1"/>
  <c r="CG26" i="12" a="1"/>
  <c r="CG26" i="12" s="1"/>
  <c r="CI26" i="12" s="1"/>
  <c r="CG27" i="12" a="1"/>
  <c r="CG27" i="12" s="1"/>
  <c r="CI27" i="12" s="1"/>
  <c r="CG19" i="12" a="1"/>
  <c r="CG19" i="12" s="1"/>
  <c r="CI19" i="12" s="1"/>
  <c r="CG36" i="12" a="1"/>
  <c r="CG36" i="12" s="1"/>
  <c r="CI36" i="12" s="1"/>
  <c r="CG1" i="12" a="1"/>
  <c r="CG1" i="12" s="1"/>
  <c r="CG21" i="12" a="1"/>
  <c r="CG21" i="12" s="1"/>
  <c r="CI21" i="12" s="1"/>
  <c r="CG35" i="12" a="1"/>
  <c r="CG35" i="12" s="1"/>
  <c r="CI35" i="12" s="1"/>
  <c r="CG14" i="12" a="1"/>
  <c r="CG14" i="12" s="1"/>
  <c r="CI14" i="12" s="1"/>
  <c r="CH19" i="12"/>
  <c r="CH16" i="12"/>
  <c r="CH30" i="12"/>
  <c r="CH9" i="12"/>
  <c r="CH11" i="12"/>
  <c r="CH29" i="12"/>
  <c r="CH31" i="12"/>
  <c r="CH6" i="12"/>
  <c r="E31" i="9" a="1"/>
  <c r="E31" i="9" s="1"/>
  <c r="G31" i="9" s="1"/>
  <c r="E12" i="9" a="1"/>
  <c r="E12" i="9" s="1"/>
  <c r="G12" i="9" s="1"/>
  <c r="E34" i="9" a="1"/>
  <c r="E34" i="9" s="1"/>
  <c r="G34" i="9" s="1"/>
  <c r="E48" i="9" a="1"/>
  <c r="E48" i="9" s="1"/>
  <c r="G48" i="9" s="1"/>
  <c r="E25" i="9" a="1"/>
  <c r="E25" i="9" s="1"/>
  <c r="G25" i="9" s="1"/>
  <c r="E6" i="9" a="1"/>
  <c r="E6" i="9" s="1"/>
  <c r="G6" i="9" s="1"/>
  <c r="E36" i="9" a="1"/>
  <c r="E36" i="9" s="1"/>
  <c r="G36" i="9" s="1"/>
  <c r="E13" i="9" a="1"/>
  <c r="E13" i="9" s="1"/>
  <c r="G13" i="9" s="1"/>
  <c r="E43" i="9" a="1"/>
  <c r="E43" i="9" s="1"/>
  <c r="G43" i="9" s="1"/>
  <c r="E46" i="9" a="1"/>
  <c r="E46" i="9" s="1"/>
  <c r="G46" i="9" s="1"/>
  <c r="F22" i="9"/>
  <c r="F34" i="9"/>
  <c r="F10" i="9"/>
  <c r="F8" i="9"/>
  <c r="F24" i="9"/>
  <c r="F40" i="9"/>
  <c r="F7" i="9"/>
  <c r="F23" i="9"/>
  <c r="F39" i="9"/>
  <c r="F5" i="9"/>
  <c r="F21" i="9"/>
  <c r="F37" i="9"/>
  <c r="AK42" i="11" a="1"/>
  <c r="AK42" i="11" s="1"/>
  <c r="AM42" i="11" s="1"/>
  <c r="AK17" i="11" a="1"/>
  <c r="AK17" i="11" s="1"/>
  <c r="AM17" i="11" s="1"/>
  <c r="AK29" i="11" a="1"/>
  <c r="AK29" i="11" s="1"/>
  <c r="AM29" i="11" s="1"/>
  <c r="AK57" i="11" a="1"/>
  <c r="AK57" i="11" s="1"/>
  <c r="AM57" i="11" s="1"/>
  <c r="AK53" i="11" a="1"/>
  <c r="AK53" i="11" s="1"/>
  <c r="AM53" i="11" s="1"/>
  <c r="AK51" i="11" a="1"/>
  <c r="AK51" i="11" s="1"/>
  <c r="AM51" i="11" s="1"/>
  <c r="AK39" i="11" a="1"/>
  <c r="AK39" i="11" s="1"/>
  <c r="AM39" i="11" s="1"/>
  <c r="AK26" i="11" a="1"/>
  <c r="AK26" i="11" s="1"/>
  <c r="AM26" i="11" s="1"/>
  <c r="AK44" i="11" a="1"/>
  <c r="AK44" i="11" s="1"/>
  <c r="AM44" i="11" s="1"/>
  <c r="AK13" i="11" a="1"/>
  <c r="AK13" i="11" s="1"/>
  <c r="AM13" i="11" s="1"/>
  <c r="AK9" i="11" a="1"/>
  <c r="AK9" i="11" s="1"/>
  <c r="AM9" i="11" s="1"/>
  <c r="AK5" i="11" a="1"/>
  <c r="AK5" i="11" s="1"/>
  <c r="AM5" i="11" s="1"/>
  <c r="AK11" i="11" a="1"/>
  <c r="AK11" i="11" s="1"/>
  <c r="AM11" i="11" s="1"/>
  <c r="AK23" i="11" a="1"/>
  <c r="AK23" i="11" s="1"/>
  <c r="AM23" i="11" s="1"/>
  <c r="AL44" i="11"/>
  <c r="AL35" i="11"/>
  <c r="AL30" i="11"/>
  <c r="AL25" i="11"/>
  <c r="AL16" i="11"/>
  <c r="AL7" i="11"/>
  <c r="AL2" i="11"/>
  <c r="AL52" i="11"/>
  <c r="AL43" i="11"/>
  <c r="AL38" i="11"/>
  <c r="AL33" i="11"/>
  <c r="AL24" i="11"/>
  <c r="DE3" i="13" a="1"/>
  <c r="DE3" i="13" s="1"/>
  <c r="DG3" i="13" s="1"/>
  <c r="DE60" i="13" a="1"/>
  <c r="DE60" i="13" s="1"/>
  <c r="DG60" i="13" s="1"/>
  <c r="DF12" i="13"/>
  <c r="DF19" i="13"/>
  <c r="DF26" i="13"/>
  <c r="DF33" i="13"/>
  <c r="DF32" i="13"/>
  <c r="DF39" i="13"/>
  <c r="DF46" i="13"/>
  <c r="DF53" i="13"/>
  <c r="DF52" i="13"/>
  <c r="DF59" i="13"/>
  <c r="DF2" i="13"/>
  <c r="DF9" i="13"/>
  <c r="DF24" i="13"/>
  <c r="DF31" i="13"/>
  <c r="DF38" i="13"/>
  <c r="DF45" i="13"/>
  <c r="CW27" i="13" a="1"/>
  <c r="CW27" i="13" s="1"/>
  <c r="CY27" i="13" s="1"/>
  <c r="CW58" i="13" a="1"/>
  <c r="CW58" i="13" s="1"/>
  <c r="CY58" i="13" s="1"/>
  <c r="CW61" i="13" a="1"/>
  <c r="CW61" i="13" s="1"/>
  <c r="CY61" i="13" s="1"/>
  <c r="CW39" i="13" a="1"/>
  <c r="CW39" i="13" s="1"/>
  <c r="CY39" i="13" s="1"/>
  <c r="CW51" i="13" a="1"/>
  <c r="CW51" i="13" s="1"/>
  <c r="CY51" i="13" s="1"/>
  <c r="CW63" i="13" a="1"/>
  <c r="CW63" i="13" s="1"/>
  <c r="CY63" i="13" s="1"/>
  <c r="CW43" i="13" a="1"/>
  <c r="CW43" i="13" s="1"/>
  <c r="CY43" i="13" s="1"/>
  <c r="CW25" i="13" a="1"/>
  <c r="CW25" i="13" s="1"/>
  <c r="CY25" i="13" s="1"/>
  <c r="CW21" i="13" a="1"/>
  <c r="CW21" i="13" s="1"/>
  <c r="CY21" i="13" s="1"/>
  <c r="CW68" i="13" a="1"/>
  <c r="CW68" i="13" s="1"/>
  <c r="CY68" i="13" s="1"/>
  <c r="CW54" i="13" a="1"/>
  <c r="CW54" i="13" s="1"/>
  <c r="CY54" i="13" s="1"/>
  <c r="CW34" i="13" a="1"/>
  <c r="CW34" i="13" s="1"/>
  <c r="CY34" i="13" s="1"/>
  <c r="CW32" i="13" a="1"/>
  <c r="CW32" i="13" s="1"/>
  <c r="CY32" i="13" s="1"/>
  <c r="CW67" i="13" a="1"/>
  <c r="CW67" i="13" s="1"/>
  <c r="CY67" i="13" s="1"/>
  <c r="CX5" i="13"/>
  <c r="DM22" i="10" a="1"/>
  <c r="DM22" i="10" s="1"/>
  <c r="DO22" i="10" s="1"/>
  <c r="DM34" i="10" a="1"/>
  <c r="DM34" i="10" s="1"/>
  <c r="DO34" i="10" s="1"/>
  <c r="DM19" i="10" a="1"/>
  <c r="DM19" i="10" s="1"/>
  <c r="DO19" i="10" s="1"/>
  <c r="DM8" i="10" a="1"/>
  <c r="DM8" i="10" s="1"/>
  <c r="DO8" i="10" s="1"/>
  <c r="DM20" i="10" a="1"/>
  <c r="DM20" i="10" s="1"/>
  <c r="DO20" i="10" s="1"/>
  <c r="DM30" i="10" a="1"/>
  <c r="DM30" i="10" s="1"/>
  <c r="DO30" i="10" s="1"/>
  <c r="DM52" i="10" a="1"/>
  <c r="DM52" i="10" s="1"/>
  <c r="DO52" i="10" s="1"/>
  <c r="DM13" i="10" a="1"/>
  <c r="DM13" i="10" s="1"/>
  <c r="DO13" i="10" s="1"/>
  <c r="DM7" i="10" a="1"/>
  <c r="DM7" i="10" s="1"/>
  <c r="DO7" i="10" s="1"/>
  <c r="DM47" i="10" a="1"/>
  <c r="DM47" i="10" s="1"/>
  <c r="DO47" i="10" s="1"/>
  <c r="DM36" i="10" a="1"/>
  <c r="DM36" i="10" s="1"/>
  <c r="DO36" i="10" s="1"/>
  <c r="DM46" i="10" a="1"/>
  <c r="DM46" i="10" s="1"/>
  <c r="DO46" i="10" s="1"/>
  <c r="DM42" i="10" a="1"/>
  <c r="DM42" i="10" s="1"/>
  <c r="DO42" i="10" s="1"/>
  <c r="DN8" i="10"/>
  <c r="DN45" i="10"/>
  <c r="DN44" i="10"/>
  <c r="DN35" i="10"/>
  <c r="DN26" i="10"/>
  <c r="DN17" i="10"/>
  <c r="DN46" i="10"/>
  <c r="DN37" i="10"/>
  <c r="AK18" i="13" a="1"/>
  <c r="AK18" i="13" s="1"/>
  <c r="AM18" i="13" s="1"/>
  <c r="AK20" i="13" a="1"/>
  <c r="AK20" i="13" s="1"/>
  <c r="AM20" i="13" s="1"/>
  <c r="AK57" i="13" a="1"/>
  <c r="AK57" i="13" s="1"/>
  <c r="AM57" i="13" s="1"/>
  <c r="AK63" i="13" a="1"/>
  <c r="AK63" i="13" s="1"/>
  <c r="AM63" i="13" s="1"/>
  <c r="AK43" i="13" a="1"/>
  <c r="AK43" i="13" s="1"/>
  <c r="AM43" i="13" s="1"/>
  <c r="AK45" i="13" a="1"/>
  <c r="AK45" i="13" s="1"/>
  <c r="AM45" i="13" s="1"/>
  <c r="AK19" i="13" a="1"/>
  <c r="AK19" i="13" s="1"/>
  <c r="AM19" i="13" s="1"/>
  <c r="AK60" i="13" a="1"/>
  <c r="AK60" i="13" s="1"/>
  <c r="AM60" i="13" s="1"/>
  <c r="AK22" i="13" a="1"/>
  <c r="AK22" i="13" s="1"/>
  <c r="AM22" i="13" s="1"/>
  <c r="AK55" i="13" a="1"/>
  <c r="AK55" i="13" s="1"/>
  <c r="AM55" i="13" s="1"/>
  <c r="AK41" i="13" a="1"/>
  <c r="AK41" i="13" s="1"/>
  <c r="AM41" i="13" s="1"/>
  <c r="AK47" i="13" a="1"/>
  <c r="AK47" i="13" s="1"/>
  <c r="AM47" i="13" s="1"/>
  <c r="AK59" i="13" a="1"/>
  <c r="AK59" i="13" s="1"/>
  <c r="AM59" i="13" s="1"/>
  <c r="AK14" i="13" a="1"/>
  <c r="AK14" i="13" s="1"/>
  <c r="AM14" i="13" s="1"/>
  <c r="AK67" i="13" a="1"/>
  <c r="AK67" i="13" s="1"/>
  <c r="AM67" i="13" s="1"/>
  <c r="AK53" i="13" a="1"/>
  <c r="AK53" i="13" s="1"/>
  <c r="AM53" i="13" s="1"/>
  <c r="AL9" i="13"/>
  <c r="AL8" i="13"/>
  <c r="AL11" i="13"/>
  <c r="AL18" i="13"/>
  <c r="AL29" i="13"/>
  <c r="U50" i="11" a="1"/>
  <c r="U50" i="11" s="1"/>
  <c r="W50" i="11" s="1"/>
  <c r="U56" i="11" a="1"/>
  <c r="U56" i="11" s="1"/>
  <c r="W56" i="11" s="1"/>
  <c r="U37" i="11" a="1"/>
  <c r="U37" i="11" s="1"/>
  <c r="W37" i="11" s="1"/>
  <c r="U26" i="11" a="1"/>
  <c r="U26" i="11" s="1"/>
  <c r="W26" i="11" s="1"/>
  <c r="U38" i="11" a="1"/>
  <c r="U38" i="11" s="1"/>
  <c r="W38" i="11" s="1"/>
  <c r="U34" i="11" a="1"/>
  <c r="U34" i="11" s="1"/>
  <c r="W34" i="11" s="1"/>
  <c r="V7" i="11"/>
  <c r="V2" i="11"/>
  <c r="V56" i="11"/>
  <c r="V43" i="11"/>
  <c r="V38" i="11"/>
  <c r="V37" i="11"/>
  <c r="V28" i="11"/>
  <c r="U21" i="12" a="1"/>
  <c r="U21" i="12" s="1"/>
  <c r="W21" i="12" s="1"/>
  <c r="U4" i="12" a="1"/>
  <c r="U4" i="12" s="1"/>
  <c r="W4" i="12" s="1"/>
  <c r="U35" i="12" a="1"/>
  <c r="U35" i="12" s="1"/>
  <c r="W35" i="12" s="1"/>
  <c r="U17" i="12" a="1"/>
  <c r="U17" i="12" s="1"/>
  <c r="W17" i="12" s="1"/>
  <c r="U16" i="12" a="1"/>
  <c r="U16" i="12" s="1"/>
  <c r="W16" i="12" s="1"/>
  <c r="U5" i="12" a="1"/>
  <c r="U5" i="12" s="1"/>
  <c r="W5" i="12" s="1"/>
  <c r="U20" i="12" a="1"/>
  <c r="U20" i="12" s="1"/>
  <c r="W20" i="12" s="1"/>
  <c r="U19" i="12" a="1"/>
  <c r="U19" i="12" s="1"/>
  <c r="W19" i="12" s="1"/>
  <c r="U32" i="12" a="1"/>
  <c r="U32" i="12" s="1"/>
  <c r="W32" i="12" s="1"/>
  <c r="V4" i="12"/>
  <c r="V18" i="12"/>
  <c r="V24" i="12"/>
  <c r="V38" i="12"/>
  <c r="V17" i="12"/>
  <c r="V19" i="12"/>
  <c r="V37" i="12"/>
  <c r="U35" i="13" a="1"/>
  <c r="U35" i="13" s="1"/>
  <c r="W35" i="13" s="1"/>
  <c r="U47" i="13" a="1"/>
  <c r="U47" i="13" s="1"/>
  <c r="W47" i="13" s="1"/>
  <c r="U33" i="13" a="1"/>
  <c r="U33" i="13" s="1"/>
  <c r="W33" i="13" s="1"/>
  <c r="U71" i="13" a="1"/>
  <c r="U71" i="13" s="1"/>
  <c r="W71" i="13" s="1"/>
  <c r="U58" i="13" a="1"/>
  <c r="U58" i="13" s="1"/>
  <c r="W58" i="13" s="1"/>
  <c r="U38" i="13" a="1"/>
  <c r="U38" i="13" s="1"/>
  <c r="W38" i="13" s="1"/>
  <c r="U45" i="13" a="1"/>
  <c r="U45" i="13" s="1"/>
  <c r="W45" i="13" s="1"/>
  <c r="U19" i="13" a="1"/>
  <c r="U19" i="13" s="1"/>
  <c r="W19" i="13" s="1"/>
  <c r="U31" i="13" a="1"/>
  <c r="U31" i="13" s="1"/>
  <c r="W31" i="13" s="1"/>
  <c r="U17" i="13" a="1"/>
  <c r="U17" i="13" s="1"/>
  <c r="W17" i="13" s="1"/>
  <c r="U66" i="13" a="1"/>
  <c r="U66" i="13" s="1"/>
  <c r="W66" i="13" s="1"/>
  <c r="U64" i="13" a="1"/>
  <c r="U64" i="13" s="1"/>
  <c r="W64" i="13" s="1"/>
  <c r="U42" i="13" a="1"/>
  <c r="U42" i="13" s="1"/>
  <c r="W42" i="13" s="1"/>
  <c r="U22" i="13" a="1"/>
  <c r="U22" i="13" s="1"/>
  <c r="W22" i="13" s="1"/>
  <c r="U20" i="13" a="1"/>
  <c r="U20" i="13" s="1"/>
  <c r="W20" i="13" s="1"/>
  <c r="U14" i="13" a="1"/>
  <c r="U14" i="13" s="1"/>
  <c r="W14" i="13" s="1"/>
  <c r="V7" i="13"/>
  <c r="V14" i="13"/>
  <c r="V25" i="13"/>
  <c r="V20" i="13"/>
  <c r="V27" i="13"/>
  <c r="V34" i="13"/>
  <c r="V45" i="13"/>
  <c r="V40" i="13"/>
  <c r="V47" i="13"/>
  <c r="V54" i="13"/>
  <c r="V65" i="13"/>
  <c r="V68" i="13"/>
  <c r="M21" i="10" a="1"/>
  <c r="M21" i="10" s="1"/>
  <c r="O21" i="10" s="1"/>
  <c r="M55" i="10" a="1"/>
  <c r="M55" i="10" s="1"/>
  <c r="O55" i="10" s="1"/>
  <c r="M51" i="10" a="1"/>
  <c r="M51" i="10" s="1"/>
  <c r="O51" i="10" s="1"/>
  <c r="M37" i="10" a="1"/>
  <c r="M37" i="10" s="1"/>
  <c r="O37" i="10" s="1"/>
  <c r="M44" i="10" a="1"/>
  <c r="M44" i="10" s="1"/>
  <c r="O44" i="10" s="1"/>
  <c r="M41" i="10" a="1"/>
  <c r="M41" i="10" s="1"/>
  <c r="O41" i="10" s="1"/>
  <c r="M35" i="10" a="1"/>
  <c r="M35" i="10" s="1"/>
  <c r="O35" i="10" s="1"/>
  <c r="M30" i="10" a="1"/>
  <c r="M30" i="10" s="1"/>
  <c r="O30" i="10" s="1"/>
  <c r="N26" i="10"/>
  <c r="N25" i="10"/>
  <c r="N47" i="10"/>
  <c r="N46" i="10"/>
  <c r="N45" i="10"/>
  <c r="N32" i="10"/>
  <c r="N3" i="10"/>
  <c r="N2" i="10"/>
  <c r="N20" i="10"/>
  <c r="DE43" i="11" a="1"/>
  <c r="DE43" i="11" s="1"/>
  <c r="DG43" i="11" s="1"/>
  <c r="DE21" i="11" a="1"/>
  <c r="DE21" i="11" s="1"/>
  <c r="DG21" i="11" s="1"/>
  <c r="DE17" i="11" a="1"/>
  <c r="DE17" i="11" s="1"/>
  <c r="DG17" i="11" s="1"/>
  <c r="DE13" i="11" a="1"/>
  <c r="DE13" i="11" s="1"/>
  <c r="DG13" i="11" s="1"/>
  <c r="DE25" i="11" a="1"/>
  <c r="DE25" i="11" s="1"/>
  <c r="DG25" i="11" s="1"/>
  <c r="DE23" i="11" a="1"/>
  <c r="DE23" i="11" s="1"/>
  <c r="DG23" i="11" s="1"/>
  <c r="DE46" i="11" a="1"/>
  <c r="DE46" i="11" s="1"/>
  <c r="DG46" i="11" s="1"/>
  <c r="DE42" i="11" a="1"/>
  <c r="DE42" i="11" s="1"/>
  <c r="DG42" i="11" s="1"/>
  <c r="DE40" i="11" a="1"/>
  <c r="DE40" i="11" s="1"/>
  <c r="DG40" i="11" s="1"/>
  <c r="DE36" i="11" a="1"/>
  <c r="DE36" i="11" s="1"/>
  <c r="DG36" i="11" s="1"/>
  <c r="DE32" i="11" a="1"/>
  <c r="DE32" i="11" s="1"/>
  <c r="DG32" i="11" s="1"/>
  <c r="DE26" i="11" a="1"/>
  <c r="DE26" i="11" s="1"/>
  <c r="DG26" i="11" s="1"/>
  <c r="DE34" i="11" a="1"/>
  <c r="DE34" i="11" s="1"/>
  <c r="DG34" i="11" s="1"/>
  <c r="DE11" i="11" a="1"/>
  <c r="DE11" i="11" s="1"/>
  <c r="DG11" i="11" s="1"/>
  <c r="DF19" i="11"/>
  <c r="DF14" i="11"/>
  <c r="DF17" i="11"/>
  <c r="DF27" i="11"/>
  <c r="DF22" i="11"/>
  <c r="DF25" i="11"/>
  <c r="DF24" i="11"/>
  <c r="BY35" i="12" a="1"/>
  <c r="BY35" i="12" s="1"/>
  <c r="CA35" i="12" s="1"/>
  <c r="BY17" i="12" a="1"/>
  <c r="BY17" i="12" s="1"/>
  <c r="CA17" i="12" s="1"/>
  <c r="BY16" i="12" a="1"/>
  <c r="BY16" i="12" s="1"/>
  <c r="CA16" i="12" s="1"/>
  <c r="BY5" i="12" a="1"/>
  <c r="BY5" i="12" s="1"/>
  <c r="CA5" i="12" s="1"/>
  <c r="BY20" i="12" a="1"/>
  <c r="BY20" i="12" s="1"/>
  <c r="CA20" i="12" s="1"/>
  <c r="BY19" i="12" a="1"/>
  <c r="BY19" i="12" s="1"/>
  <c r="CA19" i="12" s="1"/>
  <c r="BY32" i="12" a="1"/>
  <c r="BY32" i="12" s="1"/>
  <c r="CA32" i="12" s="1"/>
  <c r="BY6" i="12" a="1"/>
  <c r="BY6" i="12" s="1"/>
  <c r="CA6" i="12" s="1"/>
  <c r="BY29" i="12" a="1"/>
  <c r="BY29" i="12" s="1"/>
  <c r="CA29" i="12" s="1"/>
  <c r="BZ28" i="12"/>
  <c r="BZ3" i="12"/>
  <c r="BZ21" i="12"/>
  <c r="BZ14" i="12"/>
  <c r="CB42" i="7" a="1"/>
  <c r="CB42" i="7" s="1"/>
  <c r="CD42" i="7" s="1"/>
  <c r="CB14" i="7" a="1"/>
  <c r="CB14" i="7" s="1"/>
  <c r="CD14" i="7" s="1"/>
  <c r="CB10" i="7" a="1"/>
  <c r="CB10" i="7" s="1"/>
  <c r="CD10" i="7" s="1"/>
  <c r="CB28" i="7" a="1"/>
  <c r="CB28" i="7" s="1"/>
  <c r="CD28" i="7" s="1"/>
  <c r="CB45" i="7" a="1"/>
  <c r="CB45" i="7" s="1"/>
  <c r="CD45" i="7" s="1"/>
  <c r="CC25" i="7"/>
  <c r="CC41" i="7"/>
  <c r="CB2" i="7" a="1"/>
  <c r="CB2" i="7" s="1"/>
  <c r="CD2" i="7" s="1"/>
  <c r="CB19" i="7" a="1"/>
  <c r="CB19" i="7" s="1"/>
  <c r="CD19" i="7" s="1"/>
  <c r="CB34" i="7" a="1"/>
  <c r="CB34" i="7" s="1"/>
  <c r="CD34" i="7" s="1"/>
  <c r="CB48" i="7" a="1"/>
  <c r="CB48" i="7" s="1"/>
  <c r="CD48" i="7" s="1"/>
  <c r="CC35" i="7"/>
  <c r="CC8" i="7"/>
  <c r="CC24" i="7"/>
  <c r="CC40" i="7"/>
  <c r="CB18" i="7" a="1"/>
  <c r="CB18" i="7" s="1"/>
  <c r="CD18" i="7" s="1"/>
  <c r="CB30" i="7" a="1"/>
  <c r="CB30" i="7" s="1"/>
  <c r="CD30" i="7" s="1"/>
  <c r="CB47" i="7" a="1"/>
  <c r="CB47" i="7" s="1"/>
  <c r="CD47" i="7" s="1"/>
  <c r="BB5" i="12"/>
  <c r="BZ45" i="10"/>
  <c r="BY16" i="11" a="1"/>
  <c r="BY16" i="11" s="1"/>
  <c r="CA16" i="11" s="1"/>
  <c r="BY22" i="11" a="1"/>
  <c r="BY22" i="11" s="1"/>
  <c r="CA22" i="11" s="1"/>
  <c r="BY30" i="11" a="1"/>
  <c r="BY30" i="11" s="1"/>
  <c r="CA30" i="11" s="1"/>
  <c r="BY15" i="11" a="1"/>
  <c r="BY15" i="11" s="1"/>
  <c r="CA15" i="11" s="1"/>
  <c r="BY33" i="11" a="1"/>
  <c r="BY33" i="11" s="1"/>
  <c r="CA33" i="11" s="1"/>
  <c r="BY45" i="11" a="1"/>
  <c r="BY45" i="11" s="1"/>
  <c r="CA45" i="11" s="1"/>
  <c r="BY41" i="11" a="1"/>
  <c r="BY41" i="11" s="1"/>
  <c r="CA41" i="11" s="1"/>
  <c r="BY37" i="11" a="1"/>
  <c r="BY37" i="11" s="1"/>
  <c r="CA37" i="11" s="1"/>
  <c r="BY43" i="11" a="1"/>
  <c r="BY43" i="11" s="1"/>
  <c r="CA43" i="11" s="1"/>
  <c r="BY14" i="11" a="1"/>
  <c r="BY14" i="11" s="1"/>
  <c r="CA14" i="11" s="1"/>
  <c r="BY42" i="11" a="1"/>
  <c r="BY42" i="11" s="1"/>
  <c r="CA42" i="11" s="1"/>
  <c r="BY17" i="11" a="1"/>
  <c r="BY17" i="11" s="1"/>
  <c r="CA17" i="11" s="1"/>
  <c r="BY29" i="11" a="1"/>
  <c r="BY29" i="11" s="1"/>
  <c r="CA29" i="11" s="1"/>
  <c r="BY57" i="11" a="1"/>
  <c r="BY57" i="11" s="1"/>
  <c r="CA57" i="11" s="1"/>
  <c r="BB20" i="11"/>
  <c r="BB13" i="10"/>
  <c r="E20" i="12" a="1"/>
  <c r="E20" i="12" s="1"/>
  <c r="G20" i="12" s="1"/>
  <c r="E30" i="12" a="1"/>
  <c r="E30" i="12" s="1"/>
  <c r="G30" i="12" s="1"/>
  <c r="E24" i="12" a="1"/>
  <c r="E24" i="12" s="1"/>
  <c r="G24" i="12" s="1"/>
  <c r="E34" i="12" a="1"/>
  <c r="E34" i="12" s="1"/>
  <c r="G34" i="12" s="1"/>
  <c r="E17" i="12" a="1"/>
  <c r="E17" i="12" s="1"/>
  <c r="G17" i="12" s="1"/>
  <c r="E27" i="12" a="1"/>
  <c r="E27" i="12" s="1"/>
  <c r="G27" i="12" s="1"/>
  <c r="BR57" i="13"/>
  <c r="BR52" i="13"/>
  <c r="BR59" i="13"/>
  <c r="BR2" i="13"/>
  <c r="BR13" i="13"/>
  <c r="AS6" i="12" a="1"/>
  <c r="AS6" i="12" s="1"/>
  <c r="AU6" i="12" s="1"/>
  <c r="BB45" i="10"/>
  <c r="BA45" i="10" a="1"/>
  <c r="BA45" i="10" s="1"/>
  <c r="BC45" i="10" s="1"/>
  <c r="BB30" i="10"/>
  <c r="BA30" i="10" a="1"/>
  <c r="BA30" i="10" s="1"/>
  <c r="BC30" i="10" s="1"/>
  <c r="BB3" i="10"/>
  <c r="BA3" i="10" a="1"/>
  <c r="BA3" i="10" s="1"/>
  <c r="BC3" i="10" s="1"/>
  <c r="BB35" i="12"/>
  <c r="BA35" i="12" a="1"/>
  <c r="BA35" i="12" s="1"/>
  <c r="BC35" i="12" s="1"/>
  <c r="BB34" i="12"/>
  <c r="BA34" i="12" a="1"/>
  <c r="BA34" i="12" s="1"/>
  <c r="BC34" i="12" s="1"/>
  <c r="AL29" i="10"/>
  <c r="AK29" i="10" a="1"/>
  <c r="AK29" i="10" s="1"/>
  <c r="AM29" i="10" s="1"/>
  <c r="AL11" i="10"/>
  <c r="AK11" i="10" a="1"/>
  <c r="AK11" i="10" s="1"/>
  <c r="AM11" i="10" s="1"/>
  <c r="AL55" i="10"/>
  <c r="AK55" i="10" a="1"/>
  <c r="AK55" i="10" s="1"/>
  <c r="AM55" i="10" s="1"/>
  <c r="AL44" i="10"/>
  <c r="AK44" i="10" a="1"/>
  <c r="AK44" i="10" s="1"/>
  <c r="AM44" i="10" s="1"/>
  <c r="ET15" i="7" a="1"/>
  <c r="ET15" i="7" s="1"/>
  <c r="EV15" i="7" s="1"/>
  <c r="EU15" i="7"/>
  <c r="ET25" i="7" a="1"/>
  <c r="ET25" i="7" s="1"/>
  <c r="EV25" i="7" s="1"/>
  <c r="EU25" i="7"/>
  <c r="ET36" i="7" a="1"/>
  <c r="ET36" i="7" s="1"/>
  <c r="EV36" i="7" s="1"/>
  <c r="EU36" i="7"/>
  <c r="ET18" i="7" a="1"/>
  <c r="ET18" i="7" s="1"/>
  <c r="EV18" i="7" s="1"/>
  <c r="EU18" i="7"/>
  <c r="BB19" i="11"/>
  <c r="BA19" i="11" a="1"/>
  <c r="BA19" i="11" s="1"/>
  <c r="BC19" i="11" s="1"/>
  <c r="BB47" i="11"/>
  <c r="BA47" i="11" a="1"/>
  <c r="BA47" i="11" s="1"/>
  <c r="BC47" i="11" s="1"/>
  <c r="BB24" i="11"/>
  <c r="BA24" i="11" a="1"/>
  <c r="BA24" i="11" s="1"/>
  <c r="BC24" i="11" s="1"/>
  <c r="AT45" i="10"/>
  <c r="AS45" i="10" a="1"/>
  <c r="AS45" i="10" s="1"/>
  <c r="AU45" i="10" s="1"/>
  <c r="AT18" i="10"/>
  <c r="AS18" i="10" a="1"/>
  <c r="AS18" i="10" s="1"/>
  <c r="AU18" i="10" s="1"/>
  <c r="AT7" i="10"/>
  <c r="AS7" i="10" a="1"/>
  <c r="AS7" i="10" s="1"/>
  <c r="AU7" i="10" s="1"/>
  <c r="AT51" i="10"/>
  <c r="AS51" i="10" a="1"/>
  <c r="AS51" i="10" s="1"/>
  <c r="AU51" i="10" s="1"/>
  <c r="AT21" i="13"/>
  <c r="AS21" i="13" a="1"/>
  <c r="AS21" i="13" s="1"/>
  <c r="AU21" i="13" s="1"/>
  <c r="AT59" i="13"/>
  <c r="AS59" i="13" a="1"/>
  <c r="AS59" i="13" s="1"/>
  <c r="AU59" i="13" s="1"/>
  <c r="AT39" i="13"/>
  <c r="AS39" i="13" a="1"/>
  <c r="AS39" i="13" s="1"/>
  <c r="AU39" i="13" s="1"/>
  <c r="AT19" i="13"/>
  <c r="AS19" i="13" a="1"/>
  <c r="AS19" i="13" s="1"/>
  <c r="AU19" i="13" s="1"/>
  <c r="AT37" i="12"/>
  <c r="AS37" i="12" a="1"/>
  <c r="AS37" i="12" s="1"/>
  <c r="AU37" i="12" s="1"/>
  <c r="AT16" i="12"/>
  <c r="AS16" i="12" a="1"/>
  <c r="AS16" i="12" s="1"/>
  <c r="AU16" i="12" s="1"/>
  <c r="AT9" i="12"/>
  <c r="AS9" i="12" a="1"/>
  <c r="AS9" i="12" s="1"/>
  <c r="AU9" i="12" s="1"/>
  <c r="DY4" i="7" a="1"/>
  <c r="DY4" i="7" s="1"/>
  <c r="EA4" i="7" s="1"/>
  <c r="DZ4" i="7"/>
  <c r="DY44" i="7" a="1"/>
  <c r="DY44" i="7" s="1"/>
  <c r="EA44" i="7" s="1"/>
  <c r="DZ44" i="7"/>
  <c r="DY32" i="7" a="1"/>
  <c r="DY32" i="7" s="1"/>
  <c r="EA32" i="7" s="1"/>
  <c r="DZ32" i="7"/>
  <c r="DY46" i="7" a="1"/>
  <c r="DY46" i="7" s="1"/>
  <c r="EA46" i="7" s="1"/>
  <c r="DZ46" i="7"/>
  <c r="DY30" i="7" a="1"/>
  <c r="DY30" i="7" s="1"/>
  <c r="EA30" i="7" s="1"/>
  <c r="DZ30" i="7"/>
  <c r="DY14" i="7" a="1"/>
  <c r="DY14" i="7" s="1"/>
  <c r="EA14" i="7" s="1"/>
  <c r="DZ14" i="7"/>
  <c r="DY55" i="7" a="1"/>
  <c r="DY55" i="7" s="1"/>
  <c r="EA55" i="7" s="1"/>
  <c r="DZ55" i="7"/>
  <c r="DY39" i="7" a="1"/>
  <c r="DY39" i="7" s="1"/>
  <c r="EA39" i="7" s="1"/>
  <c r="DZ39" i="7"/>
  <c r="DY23" i="7" a="1"/>
  <c r="DY23" i="7" s="1"/>
  <c r="EA23" i="7" s="1"/>
  <c r="DZ23" i="7"/>
  <c r="DY7" i="7" a="1"/>
  <c r="DY7" i="7" s="1"/>
  <c r="EA7" i="7" s="1"/>
  <c r="DZ7" i="7"/>
  <c r="DY45" i="7" a="1"/>
  <c r="DY45" i="7" s="1"/>
  <c r="EA45" i="7" s="1"/>
  <c r="DZ45" i="7"/>
  <c r="DY29" i="7" a="1"/>
  <c r="DY29" i="7" s="1"/>
  <c r="EA29" i="7" s="1"/>
  <c r="DZ29" i="7"/>
  <c r="DY13" i="7" a="1"/>
  <c r="DY13" i="7" s="1"/>
  <c r="EA13" i="7" s="1"/>
  <c r="DZ13" i="7"/>
  <c r="DD54" i="7" a="1"/>
  <c r="DD54" i="7" s="1"/>
  <c r="DF54" i="7" s="1"/>
  <c r="DE54" i="7"/>
  <c r="DD42" i="7" a="1"/>
  <c r="DD42" i="7" s="1"/>
  <c r="DF42" i="7" s="1"/>
  <c r="DE42" i="7"/>
  <c r="DD30" i="7" a="1"/>
  <c r="DD30" i="7" s="1"/>
  <c r="DF30" i="7" s="1"/>
  <c r="DE30" i="7"/>
  <c r="DD18" i="7" a="1"/>
  <c r="DD18" i="7" s="1"/>
  <c r="DF18" i="7" s="1"/>
  <c r="DE18" i="7"/>
  <c r="DD44" i="7" a="1"/>
  <c r="DD44" i="7" s="1"/>
  <c r="DF44" i="7" s="1"/>
  <c r="DE44" i="7"/>
  <c r="DD28" i="7" a="1"/>
  <c r="DD28" i="7" s="1"/>
  <c r="DF28" i="7" s="1"/>
  <c r="DE28" i="7"/>
  <c r="DD12" i="7" a="1"/>
  <c r="DD12" i="7" s="1"/>
  <c r="DF12" i="7" s="1"/>
  <c r="DE12" i="7"/>
  <c r="DD49" i="7" a="1"/>
  <c r="DD49" i="7" s="1"/>
  <c r="DF49" i="7" s="1"/>
  <c r="DE49" i="7"/>
  <c r="DD33" i="7" a="1"/>
  <c r="DD33" i="7" s="1"/>
  <c r="DF33" i="7" s="1"/>
  <c r="DE33" i="7"/>
  <c r="DD17" i="7" a="1"/>
  <c r="DD17" i="7" s="1"/>
  <c r="DF17" i="7" s="1"/>
  <c r="DE17" i="7"/>
  <c r="DD55" i="7" a="1"/>
  <c r="DD55" i="7" s="1"/>
  <c r="DF55" i="7" s="1"/>
  <c r="DE55" i="7"/>
  <c r="DD39" i="7" a="1"/>
  <c r="DD39" i="7" s="1"/>
  <c r="DF39" i="7" s="1"/>
  <c r="DE39" i="7"/>
  <c r="DD23" i="7" a="1"/>
  <c r="DD23" i="7" s="1"/>
  <c r="DF23" i="7" s="1"/>
  <c r="DE23" i="7"/>
  <c r="DD7" i="7" a="1"/>
  <c r="DD7" i="7" s="1"/>
  <c r="DF7" i="7" s="1"/>
  <c r="DE7" i="7"/>
  <c r="FO45" i="7" a="1"/>
  <c r="FO45" i="7" s="1"/>
  <c r="FQ45" i="7" s="1"/>
  <c r="FP45" i="7"/>
  <c r="FO29" i="7" a="1"/>
  <c r="FO29" i="7" s="1"/>
  <c r="FQ29" i="7" s="1"/>
  <c r="FP29" i="7"/>
  <c r="FO13" i="7" a="1"/>
  <c r="FO13" i="7" s="1"/>
  <c r="FQ13" i="7" s="1"/>
  <c r="FP13" i="7"/>
  <c r="FO50" i="7" a="1"/>
  <c r="FO50" i="7" s="1"/>
  <c r="FQ50" i="7" s="1"/>
  <c r="FP50" i="7"/>
  <c r="FO34" i="7" a="1"/>
  <c r="FO34" i="7" s="1"/>
  <c r="FQ34" i="7" s="1"/>
  <c r="FP34" i="7"/>
  <c r="FO18" i="7" a="1"/>
  <c r="FO18" i="7" s="1"/>
  <c r="FQ18" i="7" s="1"/>
  <c r="FP18" i="7"/>
  <c r="FO2" i="7" a="1"/>
  <c r="FO2" i="7" s="1"/>
  <c r="FQ2" i="7" s="1"/>
  <c r="FP2" i="7"/>
  <c r="FO43" i="7" a="1"/>
  <c r="FO43" i="7" s="1"/>
  <c r="FQ43" i="7" s="1"/>
  <c r="FP43" i="7"/>
  <c r="FO27" i="7" a="1"/>
  <c r="FO27" i="7" s="1"/>
  <c r="FQ27" i="7" s="1"/>
  <c r="FP27" i="7"/>
  <c r="FO11" i="7" a="1"/>
  <c r="FO11" i="7" s="1"/>
  <c r="FQ11" i="7" s="1"/>
  <c r="FP11" i="7"/>
  <c r="FO48" i="7" a="1"/>
  <c r="FO48" i="7" s="1"/>
  <c r="FQ48" i="7" s="1"/>
  <c r="FP48" i="7"/>
  <c r="FO32" i="7" a="1"/>
  <c r="FO32" i="7" s="1"/>
  <c r="FQ32" i="7" s="1"/>
  <c r="FP32" i="7"/>
  <c r="FO16" i="7" a="1"/>
  <c r="FO16" i="7" s="1"/>
  <c r="FQ16" i="7" s="1"/>
  <c r="FP16" i="7"/>
  <c r="E53" i="10" a="1"/>
  <c r="E53" i="10" s="1"/>
  <c r="G53" i="10" s="1"/>
  <c r="F53" i="10"/>
  <c r="E1" i="10" a="1"/>
  <c r="E1" i="10" s="1"/>
  <c r="F1" i="10"/>
  <c r="V45" i="9"/>
  <c r="V1" i="9"/>
  <c r="EF7" i="7" a="1"/>
  <c r="EF7" i="7" s="1"/>
  <c r="EH7" i="7" s="1"/>
  <c r="EG7" i="7"/>
  <c r="EF17" i="7" a="1"/>
  <c r="EF17" i="7" s="1"/>
  <c r="EH17" i="7" s="1"/>
  <c r="EG17" i="7"/>
  <c r="EF28" i="7" a="1"/>
  <c r="EF28" i="7" s="1"/>
  <c r="EH28" i="7" s="1"/>
  <c r="EG28" i="7"/>
  <c r="EF34" i="7" a="1"/>
  <c r="EF34" i="7" s="1"/>
  <c r="EH34" i="7" s="1"/>
  <c r="EG34" i="7"/>
  <c r="BJ25" i="9"/>
  <c r="BI25" i="9" a="1"/>
  <c r="BI25" i="9" s="1"/>
  <c r="BK25" i="9" s="1"/>
  <c r="BJ30" i="9"/>
  <c r="BI30" i="9" a="1"/>
  <c r="BI30" i="9" s="1"/>
  <c r="BK30" i="9" s="1"/>
  <c r="BJ12" i="9"/>
  <c r="BI12" i="9" a="1"/>
  <c r="BI12" i="9" s="1"/>
  <c r="BK12" i="9" s="1"/>
  <c r="DN33" i="9"/>
  <c r="DM33" i="9" a="1"/>
  <c r="DM33" i="9" s="1"/>
  <c r="DO33" i="9" s="1"/>
  <c r="DN24" i="9"/>
  <c r="DM24" i="9" a="1"/>
  <c r="DM24" i="9" s="1"/>
  <c r="DO24" i="9" s="1"/>
  <c r="DN37" i="9"/>
  <c r="DM37" i="9" a="1"/>
  <c r="DM37" i="9" s="1"/>
  <c r="DO37" i="9" s="1"/>
  <c r="CX17" i="10"/>
  <c r="CW17" i="10" a="1"/>
  <c r="CW17" i="10" s="1"/>
  <c r="CY17" i="10" s="1"/>
  <c r="CX2" i="10"/>
  <c r="CW2" i="10" a="1"/>
  <c r="CW2" i="10" s="1"/>
  <c r="CY2" i="10" s="1"/>
  <c r="CX46" i="10"/>
  <c r="CW46" i="10" a="1"/>
  <c r="CW46" i="10" s="1"/>
  <c r="CY46" i="10" s="1"/>
  <c r="BZ31" i="10"/>
  <c r="BY31" i="10" a="1"/>
  <c r="BY31" i="10" s="1"/>
  <c r="CA31" i="10" s="1"/>
  <c r="BZ4" i="10"/>
  <c r="BY4" i="10" a="1"/>
  <c r="BY4" i="10" s="1"/>
  <c r="CA4" i="10" s="1"/>
  <c r="BZ48" i="10"/>
  <c r="BY48" i="10" a="1"/>
  <c r="BY48" i="10" s="1"/>
  <c r="CA48" i="10" s="1"/>
  <c r="BB14" i="9"/>
  <c r="BA14" i="9" a="1"/>
  <c r="BA14" i="9" s="1"/>
  <c r="BC14" i="9" s="1"/>
  <c r="BB24" i="9"/>
  <c r="BA24" i="9" a="1"/>
  <c r="BA24" i="9" s="1"/>
  <c r="BC24" i="9" s="1"/>
  <c r="BB37" i="9"/>
  <c r="BA37" i="9" a="1"/>
  <c r="BA37" i="9" s="1"/>
  <c r="BC37" i="9" s="1"/>
  <c r="AT16" i="11"/>
  <c r="AS16" i="11" a="1"/>
  <c r="AS16" i="11" s="1"/>
  <c r="AU16" i="11" s="1"/>
  <c r="AT44" i="11"/>
  <c r="AS44" i="11" a="1"/>
  <c r="AS44" i="11" s="1"/>
  <c r="AU44" i="11" s="1"/>
  <c r="AT17" i="11"/>
  <c r="AS17" i="11" a="1"/>
  <c r="AS17" i="11" s="1"/>
  <c r="AU17" i="11" s="1"/>
  <c r="AT45" i="11"/>
  <c r="AS45" i="11" a="1"/>
  <c r="AS45" i="11" s="1"/>
  <c r="AU45" i="11" s="1"/>
  <c r="AT11" i="9"/>
  <c r="AS11" i="9" a="1"/>
  <c r="AS11" i="9" s="1"/>
  <c r="AU11" i="9" s="1"/>
  <c r="AT40" i="9"/>
  <c r="AS40" i="9" a="1"/>
  <c r="AS40" i="9" s="1"/>
  <c r="AU40" i="9" s="1"/>
  <c r="AT1" i="9"/>
  <c r="AS1" i="9" a="1"/>
  <c r="AS1" i="9" s="1"/>
  <c r="DR43" i="7" a="1"/>
  <c r="DR43" i="7" s="1"/>
  <c r="DT43" i="7" s="1"/>
  <c r="DS43" i="7"/>
  <c r="DR53" i="7" a="1"/>
  <c r="DR53" i="7" s="1"/>
  <c r="DT53" i="7" s="1"/>
  <c r="DS53" i="7"/>
  <c r="DR38" i="7" a="1"/>
  <c r="DR38" i="7" s="1"/>
  <c r="DT38" i="7" s="1"/>
  <c r="DS38" i="7"/>
  <c r="BB61" i="13"/>
  <c r="BA61" i="13" a="1"/>
  <c r="BA61" i="13" s="1"/>
  <c r="BC61" i="13" s="1"/>
  <c r="BB41" i="13"/>
  <c r="BA41" i="13" a="1"/>
  <c r="BA41" i="13" s="1"/>
  <c r="BC41" i="13" s="1"/>
  <c r="BB5" i="13"/>
  <c r="BA5" i="13" a="1"/>
  <c r="BA5" i="13" s="1"/>
  <c r="BC5" i="13" s="1"/>
  <c r="BB44" i="13"/>
  <c r="BA44" i="13" a="1"/>
  <c r="BA44" i="13" s="1"/>
  <c r="BC44" i="13" s="1"/>
  <c r="BB24" i="13"/>
  <c r="BA24" i="13" a="1"/>
  <c r="BA24" i="13" s="1"/>
  <c r="BC24" i="13" s="1"/>
  <c r="BB29" i="10"/>
  <c r="BA29" i="10" a="1"/>
  <c r="BA29" i="10" s="1"/>
  <c r="BC29" i="10" s="1"/>
  <c r="BB14" i="10"/>
  <c r="BA14" i="10" a="1"/>
  <c r="BA14" i="10" s="1"/>
  <c r="BC14" i="10" s="1"/>
  <c r="BB42" i="10"/>
  <c r="BA42" i="10" a="1"/>
  <c r="BA42" i="10" s="1"/>
  <c r="BC42" i="10" s="1"/>
  <c r="BB17" i="12"/>
  <c r="BA17" i="12" a="1"/>
  <c r="BA17" i="12" s="1"/>
  <c r="BC17" i="12" s="1"/>
  <c r="BB4" i="12"/>
  <c r="BA4" i="12" a="1"/>
  <c r="BA4" i="12" s="1"/>
  <c r="BC4" i="12" s="1"/>
  <c r="AL22" i="10"/>
  <c r="AK22" i="10" a="1"/>
  <c r="AK22" i="10" s="1"/>
  <c r="AM22" i="10" s="1"/>
  <c r="AL50" i="10"/>
  <c r="AK50" i="10" a="1"/>
  <c r="AK50" i="10" s="1"/>
  <c r="AM50" i="10" s="1"/>
  <c r="AL39" i="10"/>
  <c r="AK39" i="10" a="1"/>
  <c r="AK39" i="10" s="1"/>
  <c r="AM39" i="10" s="1"/>
  <c r="AL28" i="10"/>
  <c r="AK28" i="10" a="1"/>
  <c r="AK28" i="10" s="1"/>
  <c r="AM28" i="10" s="1"/>
  <c r="ET11" i="7" a="1"/>
  <c r="ET11" i="7" s="1"/>
  <c r="EV11" i="7" s="1"/>
  <c r="EU11" i="7"/>
  <c r="ET21" i="7" a="1"/>
  <c r="ET21" i="7" s="1"/>
  <c r="EV21" i="7" s="1"/>
  <c r="EU21" i="7"/>
  <c r="ET32" i="7" a="1"/>
  <c r="ET32" i="7" s="1"/>
  <c r="EV32" i="7" s="1"/>
  <c r="EU32" i="7"/>
  <c r="ET2" i="7" a="1"/>
  <c r="ET2" i="7" s="1"/>
  <c r="EV2" i="7" s="1"/>
  <c r="EU2" i="7"/>
  <c r="BB3" i="11"/>
  <c r="BA3" i="11" a="1"/>
  <c r="BA3" i="11" s="1"/>
  <c r="BC3" i="11" s="1"/>
  <c r="BB31" i="11"/>
  <c r="BA31" i="11" a="1"/>
  <c r="BA31" i="11" s="1"/>
  <c r="BC31" i="11" s="1"/>
  <c r="BB8" i="11"/>
  <c r="BA8" i="11" a="1"/>
  <c r="BA8" i="11" s="1"/>
  <c r="BC8" i="11" s="1"/>
  <c r="AT29" i="10"/>
  <c r="AS29" i="10" a="1"/>
  <c r="AS29" i="10" s="1"/>
  <c r="AU29" i="10" s="1"/>
  <c r="AT11" i="10"/>
  <c r="AS11" i="10" a="1"/>
  <c r="AS11" i="10" s="1"/>
  <c r="AU11" i="10" s="1"/>
  <c r="AT55" i="10"/>
  <c r="AS55" i="10" a="1"/>
  <c r="AS55" i="10" s="1"/>
  <c r="AU55" i="10" s="1"/>
  <c r="AT44" i="10"/>
  <c r="AS44" i="10" a="1"/>
  <c r="AS44" i="10" s="1"/>
  <c r="AU44" i="10" s="1"/>
  <c r="AT18" i="13"/>
  <c r="AS18" i="13" a="1"/>
  <c r="AS18" i="13" s="1"/>
  <c r="AU18" i="13" s="1"/>
  <c r="AT41" i="13"/>
  <c r="AT1" i="13"/>
  <c r="AS1" i="13" a="1"/>
  <c r="AS1" i="13" s="1"/>
  <c r="AT61" i="13"/>
  <c r="AS61" i="13" a="1"/>
  <c r="AS61" i="13" s="1"/>
  <c r="AU61" i="13" s="1"/>
  <c r="AT29" i="13"/>
  <c r="AS29" i="13" a="1"/>
  <c r="AS29" i="13" s="1"/>
  <c r="AU29" i="13" s="1"/>
  <c r="AT52" i="13"/>
  <c r="AS52" i="13" a="1"/>
  <c r="AS52" i="13" s="1"/>
  <c r="AU52" i="13" s="1"/>
  <c r="AT38" i="12"/>
  <c r="AS38" i="12" a="1"/>
  <c r="AS38" i="12" s="1"/>
  <c r="AU38" i="12" s="1"/>
  <c r="AT29" i="12"/>
  <c r="AS29" i="12" a="1"/>
  <c r="AS29" i="12" s="1"/>
  <c r="AU29" i="12" s="1"/>
  <c r="AT8" i="12"/>
  <c r="AS8" i="12" a="1"/>
  <c r="AS8" i="12" s="1"/>
  <c r="AU8" i="12" s="1"/>
  <c r="FV55" i="7" a="1"/>
  <c r="FV55" i="7" s="1"/>
  <c r="FX55" i="7" s="1"/>
  <c r="FW55" i="7"/>
  <c r="FV39" i="7" a="1"/>
  <c r="FV39" i="7" s="1"/>
  <c r="FX39" i="7" s="1"/>
  <c r="FW39" i="7"/>
  <c r="FV23" i="7" a="1"/>
  <c r="FV23" i="7" s="1"/>
  <c r="FX23" i="7" s="1"/>
  <c r="FW23" i="7"/>
  <c r="FV7" i="7" a="1"/>
  <c r="FV7" i="7" s="1"/>
  <c r="FX7" i="7" s="1"/>
  <c r="FW7" i="7"/>
  <c r="FV48" i="7" a="1"/>
  <c r="FV48" i="7" s="1"/>
  <c r="FX48" i="7" s="1"/>
  <c r="FW48" i="7"/>
  <c r="FV32" i="7" a="1"/>
  <c r="FV32" i="7" s="1"/>
  <c r="FX32" i="7" s="1"/>
  <c r="FW32" i="7"/>
  <c r="FV16" i="7" a="1"/>
  <c r="FV16" i="7" s="1"/>
  <c r="FX16" i="7" s="1"/>
  <c r="FW16" i="7"/>
  <c r="FV53" i="7" a="1"/>
  <c r="FV53" i="7" s="1"/>
  <c r="FX53" i="7" s="1"/>
  <c r="FW53" i="7"/>
  <c r="FV37" i="7" a="1"/>
  <c r="FV37" i="7" s="1"/>
  <c r="FX37" i="7" s="1"/>
  <c r="FW37" i="7"/>
  <c r="FV21" i="7" a="1"/>
  <c r="FV21" i="7" s="1"/>
  <c r="FX21" i="7" s="1"/>
  <c r="FW21" i="7"/>
  <c r="FV5" i="7" a="1"/>
  <c r="FV5" i="7" s="1"/>
  <c r="FX5" i="7" s="1"/>
  <c r="FW5" i="7"/>
  <c r="FV42" i="7" a="1"/>
  <c r="FV42" i="7" s="1"/>
  <c r="FX42" i="7" s="1"/>
  <c r="FW42" i="7"/>
  <c r="FV26" i="7" a="1"/>
  <c r="FV26" i="7" s="1"/>
  <c r="FX26" i="7" s="1"/>
  <c r="FW26" i="7"/>
  <c r="FV10" i="7" a="1"/>
  <c r="FV10" i="7" s="1"/>
  <c r="FX10" i="7" s="1"/>
  <c r="FW10" i="7"/>
  <c r="FH55" i="7" a="1"/>
  <c r="FH55" i="7" s="1"/>
  <c r="FJ55" i="7" s="1"/>
  <c r="FI55" i="7"/>
  <c r="FH39" i="7" a="1"/>
  <c r="FH39" i="7" s="1"/>
  <c r="FJ39" i="7" s="1"/>
  <c r="FI39" i="7"/>
  <c r="FH22" i="7" a="1"/>
  <c r="FH22" i="7" s="1"/>
  <c r="FJ22" i="7" s="1"/>
  <c r="FI22" i="7"/>
  <c r="FH48" i="7" a="1"/>
  <c r="FH48" i="7" s="1"/>
  <c r="FJ48" i="7" s="1"/>
  <c r="FI48" i="7"/>
  <c r="FH32" i="7" a="1"/>
  <c r="FH32" i="7" s="1"/>
  <c r="FJ32" i="7" s="1"/>
  <c r="FI32" i="7"/>
  <c r="FH8" i="7" a="1"/>
  <c r="FH8" i="7" s="1"/>
  <c r="FJ8" i="7" s="1"/>
  <c r="FI8" i="7"/>
  <c r="FH41" i="7" a="1"/>
  <c r="FH41" i="7" s="1"/>
  <c r="FJ41" i="7" s="1"/>
  <c r="FI41" i="7"/>
  <c r="FH25" i="7" a="1"/>
  <c r="FH25" i="7" s="1"/>
  <c r="FJ25" i="7" s="1"/>
  <c r="FI25" i="7"/>
  <c r="FH50" i="7" a="1"/>
  <c r="FH50" i="7" s="1"/>
  <c r="FJ50" i="7" s="1"/>
  <c r="FI50" i="7"/>
  <c r="FH34" i="7" a="1"/>
  <c r="FH34" i="7" s="1"/>
  <c r="FJ34" i="7" s="1"/>
  <c r="FI34" i="7"/>
  <c r="FH12" i="7" a="1"/>
  <c r="FH12" i="7" s="1"/>
  <c r="FJ12" i="7" s="1"/>
  <c r="FI12" i="7"/>
  <c r="FH17" i="7" a="1"/>
  <c r="FH17" i="7" s="1"/>
  <c r="FJ17" i="7" s="1"/>
  <c r="FI17" i="7"/>
  <c r="FH23" i="7" a="1"/>
  <c r="FH23" i="7" s="1"/>
  <c r="FJ23" i="7" s="1"/>
  <c r="FI23" i="7"/>
  <c r="FH7" i="7" a="1"/>
  <c r="FH7" i="7" s="1"/>
  <c r="FJ7" i="7" s="1"/>
  <c r="FI7" i="7"/>
  <c r="DK52" i="7" a="1"/>
  <c r="DK52" i="7" s="1"/>
  <c r="DM52" i="7" s="1"/>
  <c r="DL52" i="7"/>
  <c r="DK40" i="7" a="1"/>
  <c r="DK40" i="7" s="1"/>
  <c r="DM40" i="7" s="1"/>
  <c r="DL40" i="7"/>
  <c r="DK28" i="7" a="1"/>
  <c r="DK28" i="7" s="1"/>
  <c r="DM28" i="7" s="1"/>
  <c r="DL28" i="7"/>
  <c r="DK46" i="7" a="1"/>
  <c r="DK46" i="7" s="1"/>
  <c r="DM46" i="7" s="1"/>
  <c r="DL46" i="7"/>
  <c r="DK30" i="7" a="1"/>
  <c r="DK30" i="7" s="1"/>
  <c r="DM30" i="7" s="1"/>
  <c r="DL30" i="7"/>
  <c r="DK14" i="7" a="1"/>
  <c r="DK14" i="7" s="1"/>
  <c r="DM14" i="7" s="1"/>
  <c r="DL14" i="7"/>
  <c r="DK55" i="7" a="1"/>
  <c r="DK55" i="7" s="1"/>
  <c r="DM55" i="7" s="1"/>
  <c r="DL55" i="7"/>
  <c r="DK39" i="7" a="1"/>
  <c r="DK39" i="7" s="1"/>
  <c r="DM39" i="7" s="1"/>
  <c r="DL39" i="7"/>
  <c r="DK23" i="7" a="1"/>
  <c r="DK23" i="7" s="1"/>
  <c r="DM23" i="7" s="1"/>
  <c r="DL23" i="7"/>
  <c r="DK7" i="7" a="1"/>
  <c r="DK7" i="7" s="1"/>
  <c r="DM7" i="7" s="1"/>
  <c r="DL7" i="7"/>
  <c r="DK45" i="7" a="1"/>
  <c r="DK45" i="7" s="1"/>
  <c r="DM45" i="7" s="1"/>
  <c r="DL45" i="7"/>
  <c r="DK29" i="7" a="1"/>
  <c r="DK29" i="7" s="1"/>
  <c r="DM29" i="7" s="1"/>
  <c r="DL29" i="7"/>
  <c r="DK13" i="7" a="1"/>
  <c r="DK13" i="7" s="1"/>
  <c r="DM13" i="7" s="1"/>
  <c r="DL13" i="7"/>
  <c r="CP3" i="7" a="1"/>
  <c r="CP3" i="7" s="1"/>
  <c r="CR3" i="7" s="1"/>
  <c r="CQ3" i="7"/>
  <c r="EF35" i="7" a="1"/>
  <c r="EF35" i="7" s="1"/>
  <c r="EH35" i="7" s="1"/>
  <c r="EG35" i="7"/>
  <c r="EF45" i="7" a="1"/>
  <c r="EF45" i="7" s="1"/>
  <c r="EH45" i="7" s="1"/>
  <c r="EG45" i="7"/>
  <c r="EF10" i="7" a="1"/>
  <c r="EF10" i="7" s="1"/>
  <c r="EH10" i="7" s="1"/>
  <c r="EG10" i="7"/>
  <c r="BJ22" i="9"/>
  <c r="BI22" i="9" a="1"/>
  <c r="BI22" i="9" s="1"/>
  <c r="BK22" i="9" s="1"/>
  <c r="BJ35" i="9"/>
  <c r="BI35" i="9" a="1"/>
  <c r="BI35" i="9" s="1"/>
  <c r="BK35" i="9" s="1"/>
  <c r="BJ48" i="9"/>
  <c r="BI48" i="9" a="1"/>
  <c r="BI48" i="9" s="1"/>
  <c r="BK48" i="9" s="1"/>
  <c r="DN30" i="9"/>
  <c r="DM30" i="9" a="1"/>
  <c r="DM30" i="9" s="1"/>
  <c r="DO30" i="9" s="1"/>
  <c r="DN12" i="9"/>
  <c r="DM12" i="9" a="1"/>
  <c r="DM12" i="9" s="1"/>
  <c r="DO12" i="9" s="1"/>
  <c r="DN25" i="9"/>
  <c r="DM25" i="9" a="1"/>
  <c r="DM25" i="9" s="1"/>
  <c r="DO25" i="9" s="1"/>
  <c r="CX21" i="10"/>
  <c r="CW21" i="10" a="1"/>
  <c r="CW21" i="10" s="1"/>
  <c r="CY21" i="10" s="1"/>
  <c r="CX6" i="10"/>
  <c r="CW6" i="10" a="1"/>
  <c r="CW6" i="10" s="1"/>
  <c r="CY6" i="10" s="1"/>
  <c r="CX50" i="10"/>
  <c r="CW50" i="10" a="1"/>
  <c r="CW50" i="10" s="1"/>
  <c r="CY50" i="10" s="1"/>
  <c r="CX39" i="10"/>
  <c r="CW39" i="10" a="1"/>
  <c r="CW39" i="10" s="1"/>
  <c r="CY39" i="10" s="1"/>
  <c r="BZ15" i="10"/>
  <c r="BY15" i="10" a="1"/>
  <c r="BY15" i="10" s="1"/>
  <c r="CA15" i="10" s="1"/>
  <c r="BZ43" i="10"/>
  <c r="BY43" i="10" a="1"/>
  <c r="BY43" i="10" s="1"/>
  <c r="CA43" i="10" s="1"/>
  <c r="BZ32" i="10"/>
  <c r="BY32" i="10" a="1"/>
  <c r="BY32" i="10" s="1"/>
  <c r="CA32" i="10" s="1"/>
  <c r="BB34" i="9"/>
  <c r="BA34" i="9" a="1"/>
  <c r="BA34" i="9" s="1"/>
  <c r="BC34" i="9" s="1"/>
  <c r="BB8" i="9"/>
  <c r="BA8" i="9" a="1"/>
  <c r="BA8" i="9" s="1"/>
  <c r="BC8" i="9" s="1"/>
  <c r="BB21" i="9"/>
  <c r="BA21" i="9" a="1"/>
  <c r="BA21" i="9" s="1"/>
  <c r="BC21" i="9" s="1"/>
  <c r="AT55" i="11"/>
  <c r="AS55" i="11" a="1"/>
  <c r="AS55" i="11" s="1"/>
  <c r="AU55" i="11" s="1"/>
  <c r="AT28" i="11"/>
  <c r="AS28" i="11" a="1"/>
  <c r="AS28" i="11" s="1"/>
  <c r="AU28" i="11" s="1"/>
  <c r="AT56" i="11"/>
  <c r="AS56" i="11" a="1"/>
  <c r="AS56" i="11" s="1"/>
  <c r="AU56" i="11" s="1"/>
  <c r="AT29" i="11"/>
  <c r="AS29" i="11" a="1"/>
  <c r="AS29" i="11" s="1"/>
  <c r="AU29" i="11" s="1"/>
  <c r="AT12" i="9"/>
  <c r="AS12" i="9" a="1"/>
  <c r="AS12" i="9" s="1"/>
  <c r="AU12" i="9" s="1"/>
  <c r="AT41" i="9"/>
  <c r="AS41" i="9" a="1"/>
  <c r="AS41" i="9" s="1"/>
  <c r="AU41" i="9" s="1"/>
  <c r="AT46" i="9"/>
  <c r="AS46" i="9" a="1"/>
  <c r="AS46" i="9" s="1"/>
  <c r="AU46" i="9" s="1"/>
  <c r="DR23" i="7" a="1"/>
  <c r="DR23" i="7" s="1"/>
  <c r="DT23" i="7" s="1"/>
  <c r="DS23" i="7"/>
  <c r="DR33" i="7" a="1"/>
  <c r="DR33" i="7" s="1"/>
  <c r="DT33" i="7" s="1"/>
  <c r="DS33" i="7"/>
  <c r="DR44" i="7" a="1"/>
  <c r="DR44" i="7" s="1"/>
  <c r="DT44" i="7" s="1"/>
  <c r="DS44" i="7"/>
  <c r="DR42" i="7" a="1"/>
  <c r="DR42" i="7" s="1"/>
  <c r="DT42" i="7" s="1"/>
  <c r="DS42" i="7"/>
  <c r="BB20" i="13"/>
  <c r="BA20" i="13" a="1"/>
  <c r="BA20" i="13" s="1"/>
  <c r="BC20" i="13" s="1"/>
  <c r="BB71" i="13"/>
  <c r="BA71" i="13" a="1"/>
  <c r="BA71" i="13" s="1"/>
  <c r="BC71" i="13" s="1"/>
  <c r="BB35" i="13"/>
  <c r="BA35" i="13" a="1"/>
  <c r="BA35" i="13" s="1"/>
  <c r="BC35" i="13" s="1"/>
  <c r="BB15" i="13"/>
  <c r="BA15" i="13" a="1"/>
  <c r="BA15" i="13" s="1"/>
  <c r="BC15" i="13" s="1"/>
  <c r="BB47" i="10"/>
  <c r="BA47" i="10" a="1"/>
  <c r="BA47" i="10" s="1"/>
  <c r="BC47" i="10" s="1"/>
  <c r="BB36" i="10"/>
  <c r="BA36" i="10" a="1"/>
  <c r="BA36" i="10" s="1"/>
  <c r="BC36" i="10" s="1"/>
  <c r="BB17" i="10"/>
  <c r="BA17" i="10" a="1"/>
  <c r="BA17" i="10" s="1"/>
  <c r="BC17" i="10" s="1"/>
  <c r="BB21" i="12"/>
  <c r="BA21" i="12" a="1"/>
  <c r="BA21" i="12" s="1"/>
  <c r="BC21" i="12" s="1"/>
  <c r="BB8" i="12"/>
  <c r="BA8" i="12" a="1"/>
  <c r="BA8" i="12" s="1"/>
  <c r="BC8" i="12" s="1"/>
  <c r="BB7" i="12"/>
  <c r="BA7" i="12" a="1"/>
  <c r="BA7" i="12" s="1"/>
  <c r="BC7" i="12" s="1"/>
  <c r="AL15" i="10"/>
  <c r="AK15" i="10" a="1"/>
  <c r="AK15" i="10" s="1"/>
  <c r="AM15" i="10" s="1"/>
  <c r="AL43" i="10"/>
  <c r="AK43" i="10" a="1"/>
  <c r="AK43" i="10" s="1"/>
  <c r="AM43" i="10" s="1"/>
  <c r="AL32" i="10"/>
  <c r="AK32" i="10" a="1"/>
  <c r="AK32" i="10" s="1"/>
  <c r="AM32" i="10" s="1"/>
  <c r="ET7" i="7" a="1"/>
  <c r="ET7" i="7" s="1"/>
  <c r="EV7" i="7" s="1"/>
  <c r="EU7" i="7"/>
  <c r="ET17" i="7" a="1"/>
  <c r="ET17" i="7" s="1"/>
  <c r="EV17" i="7" s="1"/>
  <c r="EU17" i="7"/>
  <c r="ET28" i="7" a="1"/>
  <c r="ET28" i="7" s="1"/>
  <c r="EV28" i="7" s="1"/>
  <c r="EU28" i="7"/>
  <c r="ET54" i="7" a="1"/>
  <c r="ET54" i="7" s="1"/>
  <c r="EV54" i="7" s="1"/>
  <c r="EU54" i="7"/>
  <c r="BB46" i="11"/>
  <c r="BA46" i="11" a="1"/>
  <c r="BA46" i="11" s="1"/>
  <c r="BC46" i="11" s="1"/>
  <c r="BB15" i="11"/>
  <c r="BA15" i="11" a="1"/>
  <c r="BA15" i="11" s="1"/>
  <c r="BC15" i="11" s="1"/>
  <c r="BB43" i="11"/>
  <c r="BA43" i="11" a="1"/>
  <c r="BA43" i="11" s="1"/>
  <c r="BC43" i="11" s="1"/>
  <c r="AT13" i="10"/>
  <c r="AS13" i="10" a="1"/>
  <c r="AS13" i="10" s="1"/>
  <c r="AU13" i="10" s="1"/>
  <c r="AT41" i="10"/>
  <c r="AS41" i="10" a="1"/>
  <c r="AS41" i="10" s="1"/>
  <c r="AU41" i="10" s="1"/>
  <c r="AT30" i="10"/>
  <c r="AS30" i="10" a="1"/>
  <c r="AS30" i="10" s="1"/>
  <c r="AU30" i="10" s="1"/>
  <c r="AT19" i="10"/>
  <c r="AS19" i="10" a="1"/>
  <c r="AS19" i="10" s="1"/>
  <c r="AU19" i="10" s="1"/>
  <c r="AT68" i="13"/>
  <c r="AS68" i="13" a="1"/>
  <c r="AS68" i="13" s="1"/>
  <c r="AU68" i="13" s="1"/>
  <c r="AT32" i="13"/>
  <c r="AS32" i="13" a="1"/>
  <c r="AS32" i="13" s="1"/>
  <c r="AU32" i="13" s="1"/>
  <c r="AT12" i="13"/>
  <c r="AS12" i="13" a="1"/>
  <c r="AS12" i="13" s="1"/>
  <c r="AU12" i="13" s="1"/>
  <c r="AT71" i="13"/>
  <c r="AS71" i="13" a="1"/>
  <c r="AS71" i="13" s="1"/>
  <c r="AU71" i="13" s="1"/>
  <c r="AT51" i="13"/>
  <c r="AS51" i="13" a="1"/>
  <c r="AS51" i="13" s="1"/>
  <c r="AU51" i="13" s="1"/>
  <c r="AT22" i="12"/>
  <c r="AS22" i="12" a="1"/>
  <c r="AS22" i="12" s="1"/>
  <c r="AU22" i="12" s="1"/>
  <c r="AT4" i="12"/>
  <c r="AS4" i="12" a="1"/>
  <c r="AS4" i="12" s="1"/>
  <c r="AU4" i="12" s="1"/>
  <c r="AT27" i="12"/>
  <c r="AS27" i="12" a="1"/>
  <c r="AS27" i="12" s="1"/>
  <c r="AU27" i="12" s="1"/>
  <c r="E4" i="9" a="1"/>
  <c r="E4" i="9" s="1"/>
  <c r="G4" i="9" s="1"/>
  <c r="F4" i="9"/>
  <c r="E3" i="9" a="1"/>
  <c r="E3" i="9" s="1"/>
  <c r="G3" i="9" s="1"/>
  <c r="F3" i="9"/>
  <c r="E1" i="9" a="1"/>
  <c r="E1" i="9" s="1"/>
  <c r="F1" i="9"/>
  <c r="EM40" i="7" a="1"/>
  <c r="EM40" i="7" s="1"/>
  <c r="EO40" i="7" s="1"/>
  <c r="EN40" i="7"/>
  <c r="EM28" i="7" a="1"/>
  <c r="EM28" i="7" s="1"/>
  <c r="EO28" i="7" s="1"/>
  <c r="EN28" i="7"/>
  <c r="EM16" i="7" a="1"/>
  <c r="EM16" i="7" s="1"/>
  <c r="EO16" i="7" s="1"/>
  <c r="EN16" i="7"/>
  <c r="EM4" i="7" a="1"/>
  <c r="EM4" i="7" s="1"/>
  <c r="EO4" i="7" s="1"/>
  <c r="EN4" i="7"/>
  <c r="EM42" i="7" a="1"/>
  <c r="EM42" i="7" s="1"/>
  <c r="EO42" i="7" s="1"/>
  <c r="EN42" i="7"/>
  <c r="EM26" i="7" a="1"/>
  <c r="EM26" i="7" s="1"/>
  <c r="EO26" i="7" s="1"/>
  <c r="EN26" i="7"/>
  <c r="EM10" i="7" a="1"/>
  <c r="EM10" i="7" s="1"/>
  <c r="EO10" i="7" s="1"/>
  <c r="EN10" i="7"/>
  <c r="EM51" i="7" a="1"/>
  <c r="EM51" i="7" s="1"/>
  <c r="EO51" i="7" s="1"/>
  <c r="EN51" i="7"/>
  <c r="EM35" i="7" a="1"/>
  <c r="EM35" i="7" s="1"/>
  <c r="EO35" i="7" s="1"/>
  <c r="EN35" i="7"/>
  <c r="EM19" i="7" a="1"/>
  <c r="EM19" i="7" s="1"/>
  <c r="EO19" i="7" s="1"/>
  <c r="EN19" i="7"/>
  <c r="EM3" i="7" a="1"/>
  <c r="EM3" i="7" s="1"/>
  <c r="EO3" i="7" s="1"/>
  <c r="EN3" i="7"/>
  <c r="EM41" i="7" a="1"/>
  <c r="EM41" i="7" s="1"/>
  <c r="EO41" i="7" s="1"/>
  <c r="EN41" i="7"/>
  <c r="EM25" i="7" a="1"/>
  <c r="EM25" i="7" s="1"/>
  <c r="EO25" i="7" s="1"/>
  <c r="EN25" i="7"/>
  <c r="EM9" i="7" a="1"/>
  <c r="EM9" i="7" s="1"/>
  <c r="EO9" i="7" s="1"/>
  <c r="EN9" i="7"/>
  <c r="N36" i="10"/>
  <c r="N1" i="10"/>
  <c r="BQ44" i="10" a="1"/>
  <c r="BQ44" i="10" s="1"/>
  <c r="BS44" i="10" s="1"/>
  <c r="BQ24" i="10" a="1"/>
  <c r="BQ24" i="10" s="1"/>
  <c r="BS24" i="10" s="1"/>
  <c r="BQ7" i="10" a="1"/>
  <c r="BQ7" i="10" s="1"/>
  <c r="BS7" i="10" s="1"/>
  <c r="BQ55" i="10" a="1"/>
  <c r="BQ55" i="10" s="1"/>
  <c r="BS55" i="10" s="1"/>
  <c r="BQ49" i="10" a="1"/>
  <c r="BQ49" i="10" s="1"/>
  <c r="BS49" i="10" s="1"/>
  <c r="BQ22" i="10" a="1"/>
  <c r="BQ22" i="10" s="1"/>
  <c r="BS22" i="10" s="1"/>
  <c r="BQ45" i="10" a="1"/>
  <c r="BQ45" i="10" s="1"/>
  <c r="BS45" i="10" s="1"/>
  <c r="BQ51" i="10" a="1"/>
  <c r="BQ51" i="10" s="1"/>
  <c r="BS51" i="10" s="1"/>
  <c r="BQ8" i="10" a="1"/>
  <c r="BQ8" i="10" s="1"/>
  <c r="BS8" i="10" s="1"/>
  <c r="BQ23" i="10" a="1"/>
  <c r="BQ23" i="10" s="1"/>
  <c r="BS23" i="10" s="1"/>
  <c r="BQ9" i="10" a="1"/>
  <c r="BQ9" i="10" s="1"/>
  <c r="BS9" i="10" s="1"/>
  <c r="BQ5" i="10" a="1"/>
  <c r="BQ5" i="10" s="1"/>
  <c r="BS5" i="10" s="1"/>
  <c r="BQ2" i="10" a="1"/>
  <c r="BQ2" i="10" s="1"/>
  <c r="BS2" i="10" s="1"/>
  <c r="BR36" i="10"/>
  <c r="BR27" i="10"/>
  <c r="BR18" i="10"/>
  <c r="BR13" i="10"/>
  <c r="BR47" i="10"/>
  <c r="BR38" i="10"/>
  <c r="BR33" i="10"/>
  <c r="BR12" i="10"/>
  <c r="BR3" i="10"/>
  <c r="BR39" i="10"/>
  <c r="BR30" i="10"/>
  <c r="BR25" i="10"/>
  <c r="BI15" i="10" a="1"/>
  <c r="BI15" i="10" s="1"/>
  <c r="BK15" i="10" s="1"/>
  <c r="BI11" i="10" a="1"/>
  <c r="BI11" i="10" s="1"/>
  <c r="BK11" i="10" s="1"/>
  <c r="BI25" i="10" a="1"/>
  <c r="BI25" i="10" s="1"/>
  <c r="BK25" i="10" s="1"/>
  <c r="BI53" i="10" a="1"/>
  <c r="BI53" i="10" s="1"/>
  <c r="BK53" i="10" s="1"/>
  <c r="BI22" i="10" a="1"/>
  <c r="BI22" i="10" s="1"/>
  <c r="BK22" i="10" s="1"/>
  <c r="BI18" i="10" a="1"/>
  <c r="BI18" i="10" s="1"/>
  <c r="BK18" i="10" s="1"/>
  <c r="BI48" i="10" a="1"/>
  <c r="BI48" i="10" s="1"/>
  <c r="BK48" i="10" s="1"/>
  <c r="BI31" i="10" a="1"/>
  <c r="BI31" i="10" s="1"/>
  <c r="BK31" i="10" s="1"/>
  <c r="BI30" i="10" a="1"/>
  <c r="BI30" i="10" s="1"/>
  <c r="BK30" i="10" s="1"/>
  <c r="BI42" i="10" a="1"/>
  <c r="BI42" i="10" s="1"/>
  <c r="BK42" i="10" s="1"/>
  <c r="BI38" i="10" a="1"/>
  <c r="BI38" i="10" s="1"/>
  <c r="BK38" i="10" s="1"/>
  <c r="BI51" i="10" a="1"/>
  <c r="BI51" i="10" s="1"/>
  <c r="BK51" i="10" s="1"/>
  <c r="BI42" i="11" a="1"/>
  <c r="BI42" i="11" s="1"/>
  <c r="BK42" i="11" s="1"/>
  <c r="BI17" i="11" a="1"/>
  <c r="BI17" i="11" s="1"/>
  <c r="BK17" i="11" s="1"/>
  <c r="BI29" i="11" a="1"/>
  <c r="BI29" i="11" s="1"/>
  <c r="BK29" i="11" s="1"/>
  <c r="BI57" i="11" a="1"/>
  <c r="BI57" i="11" s="1"/>
  <c r="BK57" i="11" s="1"/>
  <c r="BI53" i="11" a="1"/>
  <c r="BI53" i="11" s="1"/>
  <c r="BK53" i="11" s="1"/>
  <c r="BI35" i="11" a="1"/>
  <c r="BI35" i="11" s="1"/>
  <c r="BK35" i="11" s="1"/>
  <c r="BI39" i="11" a="1"/>
  <c r="BI39" i="11" s="1"/>
  <c r="BK39" i="11" s="1"/>
  <c r="BI26" i="11" a="1"/>
  <c r="BI26" i="11" s="1"/>
  <c r="BK26" i="11" s="1"/>
  <c r="BI44" i="11" a="1"/>
  <c r="BI44" i="11" s="1"/>
  <c r="BK44" i="11" s="1"/>
  <c r="BI13" i="11" a="1"/>
  <c r="BI13" i="11" s="1"/>
  <c r="BK13" i="11" s="1"/>
  <c r="BI9" i="11" a="1"/>
  <c r="BI9" i="11" s="1"/>
  <c r="BK9" i="11" s="1"/>
  <c r="BI11" i="11" a="1"/>
  <c r="BI11" i="11" s="1"/>
  <c r="BK11" i="11" s="1"/>
  <c r="BI23" i="11" a="1"/>
  <c r="BI23" i="11" s="1"/>
  <c r="BK23" i="11" s="1"/>
  <c r="DM19" i="12" a="1"/>
  <c r="DM19" i="12" s="1"/>
  <c r="DO19" i="12" s="1"/>
  <c r="DM24" i="12" a="1"/>
  <c r="DM24" i="12" s="1"/>
  <c r="DO24" i="12" s="1"/>
  <c r="DM23" i="12" a="1"/>
  <c r="DM23" i="12" s="1"/>
  <c r="DO23" i="12" s="1"/>
  <c r="DM37" i="12" a="1"/>
  <c r="DM37" i="12" s="1"/>
  <c r="DO37" i="12" s="1"/>
  <c r="DM29" i="12" a="1"/>
  <c r="DM29" i="12" s="1"/>
  <c r="DO29" i="12" s="1"/>
  <c r="DM28" i="12" a="1"/>
  <c r="DM28" i="12" s="1"/>
  <c r="DO28" i="12" s="1"/>
  <c r="DM33" i="12" a="1"/>
  <c r="DM33" i="12" s="1"/>
  <c r="DO33" i="12" s="1"/>
  <c r="DM25" i="12" a="1"/>
  <c r="DM25" i="12" s="1"/>
  <c r="DO25" i="12" s="1"/>
  <c r="DM38" i="12" a="1"/>
  <c r="DM38" i="12" s="1"/>
  <c r="DO38" i="12" s="1"/>
  <c r="DM13" i="12" a="1"/>
  <c r="DM13" i="12" s="1"/>
  <c r="DO13" i="12" s="1"/>
  <c r="DN16" i="12"/>
  <c r="DN30" i="12"/>
  <c r="DN9" i="12"/>
  <c r="DN11" i="12"/>
  <c r="DN29" i="12"/>
  <c r="DN31" i="12"/>
  <c r="DN6" i="12"/>
  <c r="DN12" i="12"/>
  <c r="DN26" i="12"/>
  <c r="DN5" i="12"/>
  <c r="BI34" i="12" a="1"/>
  <c r="BI34" i="12" s="1"/>
  <c r="BK34" i="12" s="1"/>
  <c r="BI4" i="12" a="1"/>
  <c r="BI4" i="12" s="1"/>
  <c r="BK4" i="12" s="1"/>
  <c r="BI19" i="12" a="1"/>
  <c r="BI19" i="12" s="1"/>
  <c r="BK19" i="12" s="1"/>
  <c r="BI25" i="12" a="1"/>
  <c r="BI25" i="12" s="1"/>
  <c r="BK25" i="12" s="1"/>
  <c r="BI39" i="12" a="1"/>
  <c r="BI39" i="12" s="1"/>
  <c r="BK39" i="12" s="1"/>
  <c r="BI3" i="12" a="1"/>
  <c r="BI3" i="12" s="1"/>
  <c r="BK3" i="12" s="1"/>
  <c r="BI13" i="12" a="1"/>
  <c r="BI13" i="12" s="1"/>
  <c r="BK13" i="12" s="1"/>
  <c r="BI35" i="12" a="1"/>
  <c r="BI35" i="12" s="1"/>
  <c r="BK35" i="12" s="1"/>
  <c r="BI17" i="12" a="1"/>
  <c r="BI17" i="12" s="1"/>
  <c r="BK17" i="12" s="1"/>
  <c r="BI36" i="12" a="1"/>
  <c r="BI36" i="12" s="1"/>
  <c r="BK36" i="12" s="1"/>
  <c r="BJ35" i="12"/>
  <c r="BJ18" i="12"/>
  <c r="BJ16" i="12"/>
  <c r="BJ38" i="12"/>
  <c r="BJ13" i="12"/>
  <c r="BJ11" i="12"/>
  <c r="BJ9" i="12"/>
  <c r="CG41" i="13" a="1"/>
  <c r="CG41" i="13" s="1"/>
  <c r="CI41" i="13" s="1"/>
  <c r="CG27" i="13" a="1"/>
  <c r="CG27" i="13" s="1"/>
  <c r="CI27" i="13" s="1"/>
  <c r="CG17" i="13" a="1"/>
  <c r="CG17" i="13" s="1"/>
  <c r="CI17" i="13" s="1"/>
  <c r="CG62" i="13" a="1"/>
  <c r="CG62" i="13" s="1"/>
  <c r="CI62" i="13" s="1"/>
  <c r="CG42" i="13" a="1"/>
  <c r="CG42" i="13" s="1"/>
  <c r="CI42" i="13" s="1"/>
  <c r="CG63" i="13" a="1"/>
  <c r="CG63" i="13" s="1"/>
  <c r="CI63" i="13" s="1"/>
  <c r="CG69" i="13" a="1"/>
  <c r="CG69" i="13" s="1"/>
  <c r="CI69" i="13" s="1"/>
  <c r="CG55" i="13" a="1"/>
  <c r="CG55" i="13" s="1"/>
  <c r="CI55" i="13" s="1"/>
  <c r="CG67" i="13" a="1"/>
  <c r="CG67" i="13" s="1"/>
  <c r="CI67" i="13" s="1"/>
  <c r="CG22" i="13" a="1"/>
  <c r="CG22" i="13" s="1"/>
  <c r="CI22" i="13" s="1"/>
  <c r="CG4" i="13" a="1"/>
  <c r="CG4" i="13" s="1"/>
  <c r="CI4" i="13" s="1"/>
  <c r="CG65" i="13" a="1"/>
  <c r="CG65" i="13" s="1"/>
  <c r="CI65" i="13" s="1"/>
  <c r="CG45" i="13" a="1"/>
  <c r="CG45" i="13" s="1"/>
  <c r="CI45" i="13" s="1"/>
  <c r="CG15" i="13" a="1"/>
  <c r="CG15" i="13" s="1"/>
  <c r="CI15" i="13" s="1"/>
  <c r="CG60" i="13" a="1"/>
  <c r="CG60" i="13" s="1"/>
  <c r="CI60" i="13" s="1"/>
  <c r="CG34" i="13" a="1"/>
  <c r="CG34" i="13" s="1"/>
  <c r="CI34" i="13" s="1"/>
  <c r="CG16" i="13" a="1"/>
  <c r="CG16" i="13" s="1"/>
  <c r="CI16" i="13" s="1"/>
  <c r="CG12" i="13" a="1"/>
  <c r="CG12" i="13" s="1"/>
  <c r="CI12" i="13" s="1"/>
  <c r="CH13" i="13"/>
  <c r="CH4" i="13"/>
  <c r="CH11" i="13"/>
  <c r="CH18" i="13"/>
  <c r="CH33" i="13"/>
  <c r="CH24" i="13"/>
  <c r="CH31" i="13"/>
  <c r="CH38" i="13"/>
  <c r="CH53" i="13"/>
  <c r="DE12" i="9" a="1"/>
  <c r="DE12" i="9" s="1"/>
  <c r="DG12" i="9" s="1"/>
  <c r="DE9" i="9" a="1"/>
  <c r="DE9" i="9" s="1"/>
  <c r="DG9" i="9" s="1"/>
  <c r="DE48" i="9" a="1"/>
  <c r="DE48" i="9" s="1"/>
  <c r="DG48" i="9" s="1"/>
  <c r="DE45" i="9" a="1"/>
  <c r="DE45" i="9" s="1"/>
  <c r="DG45" i="9" s="1"/>
  <c r="DE10" i="9" a="1"/>
  <c r="DE10" i="9" s="1"/>
  <c r="DG10" i="9" s="1"/>
  <c r="DE40" i="9" a="1"/>
  <c r="DE40" i="9" s="1"/>
  <c r="DG40" i="9" s="1"/>
  <c r="DE37" i="9" a="1"/>
  <c r="DE37" i="9" s="1"/>
  <c r="DG37" i="9" s="1"/>
  <c r="DE14" i="9" a="1"/>
  <c r="DE14" i="9" s="1"/>
  <c r="DG14" i="9" s="1"/>
  <c r="DE7" i="9" a="1"/>
  <c r="DE7" i="9" s="1"/>
  <c r="DG7" i="9" s="1"/>
  <c r="DE19" i="9" a="1"/>
  <c r="DE19" i="9" s="1"/>
  <c r="DG19" i="9" s="1"/>
  <c r="E51" i="10" a="1"/>
  <c r="E51" i="10" s="1"/>
  <c r="G51" i="10" s="1"/>
  <c r="E40" i="10" a="1"/>
  <c r="E40" i="10" s="1"/>
  <c r="G40" i="10" s="1"/>
  <c r="E25" i="10" a="1"/>
  <c r="E25" i="10" s="1"/>
  <c r="G25" i="10" s="1"/>
  <c r="E10" i="10" a="1"/>
  <c r="E10" i="10" s="1"/>
  <c r="G10" i="10" s="1"/>
  <c r="E7" i="10" a="1"/>
  <c r="E7" i="10" s="1"/>
  <c r="G7" i="10" s="1"/>
  <c r="E45" i="10" a="1"/>
  <c r="E45" i="10" s="1"/>
  <c r="G45" i="10" s="1"/>
  <c r="E30" i="10" a="1"/>
  <c r="E30" i="10" s="1"/>
  <c r="G30" i="10" s="1"/>
  <c r="E27" i="10" a="1"/>
  <c r="E27" i="10" s="1"/>
  <c r="G27" i="10" s="1"/>
  <c r="E16" i="10" a="1"/>
  <c r="E16" i="10" s="1"/>
  <c r="G16" i="10" s="1"/>
  <c r="E50" i="10" a="1"/>
  <c r="E50" i="10" s="1"/>
  <c r="G50" i="10" s="1"/>
  <c r="E31" i="10" a="1"/>
  <c r="E31" i="10" s="1"/>
  <c r="G31" i="10" s="1"/>
  <c r="E20" i="10" a="1"/>
  <c r="E20" i="10" s="1"/>
  <c r="G20" i="10" s="1"/>
  <c r="E5" i="10" a="1"/>
  <c r="E5" i="10" s="1"/>
  <c r="G5" i="10" s="1"/>
  <c r="F17" i="10"/>
  <c r="F33" i="10"/>
  <c r="F49" i="10"/>
  <c r="FB172" i="7"/>
  <c r="U33" i="9" a="1"/>
  <c r="U33" i="9" s="1"/>
  <c r="W33" i="9" s="1"/>
  <c r="U32" i="9" a="1"/>
  <c r="U32" i="9" s="1"/>
  <c r="W32" i="9" s="1"/>
  <c r="U26" i="9" a="1"/>
  <c r="U26" i="9" s="1"/>
  <c r="W26" i="9" s="1"/>
  <c r="U21" i="9" a="1"/>
  <c r="U21" i="9" s="1"/>
  <c r="W21" i="9" s="1"/>
  <c r="U20" i="9" a="1"/>
  <c r="U20" i="9" s="1"/>
  <c r="W20" i="9" s="1"/>
  <c r="U31" i="9" a="1"/>
  <c r="U31" i="9" s="1"/>
  <c r="W31" i="9" s="1"/>
  <c r="U10" i="9" a="1"/>
  <c r="U10" i="9" s="1"/>
  <c r="W10" i="9" s="1"/>
  <c r="U38" i="9" a="1"/>
  <c r="U38" i="9" s="1"/>
  <c r="W38" i="9" s="1"/>
  <c r="U37" i="9" a="1"/>
  <c r="U37" i="9" s="1"/>
  <c r="W37" i="9" s="1"/>
  <c r="U8" i="9" a="1"/>
  <c r="U8" i="9" s="1"/>
  <c r="W8" i="9" s="1"/>
  <c r="U36" i="9" a="1"/>
  <c r="U36" i="9" s="1"/>
  <c r="W36" i="9" s="1"/>
  <c r="U47" i="9" a="1"/>
  <c r="U47" i="9" s="1"/>
  <c r="W47" i="9" s="1"/>
  <c r="V36" i="9"/>
  <c r="V19" i="9"/>
  <c r="V2" i="9"/>
  <c r="V40" i="9"/>
  <c r="V23" i="9"/>
  <c r="V6" i="9"/>
  <c r="CI48" i="7" a="1"/>
  <c r="CI48" i="7" s="1"/>
  <c r="CK48" i="7" s="1"/>
  <c r="CI32" i="7" a="1"/>
  <c r="CI32" i="7" s="1"/>
  <c r="CK32" i="7" s="1"/>
  <c r="CI16" i="7" a="1"/>
  <c r="CI16" i="7" s="1"/>
  <c r="CK16" i="7" s="1"/>
  <c r="CI45" i="7" a="1"/>
  <c r="CI45" i="7" s="1"/>
  <c r="CK45" i="7" s="1"/>
  <c r="CI29" i="7" a="1"/>
  <c r="CI29" i="7" s="1"/>
  <c r="CK29" i="7" s="1"/>
  <c r="CI13" i="7" a="1"/>
  <c r="CI13" i="7" s="1"/>
  <c r="CK13" i="7" s="1"/>
  <c r="CI42" i="7" a="1"/>
  <c r="CI42" i="7" s="1"/>
  <c r="CK42" i="7" s="1"/>
  <c r="CI26" i="7" a="1"/>
  <c r="CI26" i="7" s="1"/>
  <c r="CK26" i="7" s="1"/>
  <c r="CI10" i="7" a="1"/>
  <c r="CI10" i="7" s="1"/>
  <c r="CK10" i="7" s="1"/>
  <c r="CI43" i="7" a="1"/>
  <c r="CI43" i="7" s="1"/>
  <c r="CK43" i="7" s="1"/>
  <c r="CI27" i="7" a="1"/>
  <c r="CI27" i="7" s="1"/>
  <c r="CK27" i="7" s="1"/>
  <c r="CI11" i="7" a="1"/>
  <c r="CI11" i="7" s="1"/>
  <c r="CK11" i="7" s="1"/>
  <c r="M39" i="9" a="1"/>
  <c r="M39" i="9" s="1"/>
  <c r="O39" i="9" s="1"/>
  <c r="M7" i="9" a="1"/>
  <c r="M7" i="9" s="1"/>
  <c r="O7" i="9" s="1"/>
  <c r="M11" i="9" a="1"/>
  <c r="M11" i="9" s="1"/>
  <c r="O11" i="9" s="1"/>
  <c r="M13" i="9" a="1"/>
  <c r="M13" i="9" s="1"/>
  <c r="O13" i="9" s="1"/>
  <c r="M41" i="9" a="1"/>
  <c r="M41" i="9" s="1"/>
  <c r="O41" i="9" s="1"/>
  <c r="M18" i="9" a="1"/>
  <c r="M18" i="9" s="1"/>
  <c r="O18" i="9" s="1"/>
  <c r="M46" i="9" a="1"/>
  <c r="M46" i="9" s="1"/>
  <c r="O46" i="9" s="1"/>
  <c r="M23" i="9" a="1"/>
  <c r="M23" i="9" s="1"/>
  <c r="O23" i="9" s="1"/>
  <c r="M32" i="9" a="1"/>
  <c r="M32" i="9" s="1"/>
  <c r="O32" i="9" s="1"/>
  <c r="M29" i="9" a="1"/>
  <c r="M29" i="9" s="1"/>
  <c r="O29" i="9" s="1"/>
  <c r="M4" i="9" a="1"/>
  <c r="M4" i="9" s="1"/>
  <c r="O4" i="9" s="1"/>
  <c r="M34" i="9" a="1"/>
  <c r="M34" i="9" s="1"/>
  <c r="O34" i="9" s="1"/>
  <c r="AL8" i="9"/>
  <c r="CP172" i="10"/>
  <c r="CW21" i="11" a="1"/>
  <c r="CW21" i="11" s="1"/>
  <c r="CY21" i="11" s="1"/>
  <c r="CW27" i="11" a="1"/>
  <c r="CW27" i="11" s="1"/>
  <c r="CY27" i="11" s="1"/>
  <c r="CW14" i="11" a="1"/>
  <c r="CW14" i="11" s="1"/>
  <c r="CY14" i="11" s="1"/>
  <c r="CW26" i="11" a="1"/>
  <c r="CW26" i="11" s="1"/>
  <c r="CY26" i="11" s="1"/>
  <c r="CW44" i="11" a="1"/>
  <c r="CW44" i="11" s="1"/>
  <c r="CY44" i="11" s="1"/>
  <c r="CW29" i="11" a="1"/>
  <c r="CW29" i="11" s="1"/>
  <c r="CY29" i="11" s="1"/>
  <c r="CW57" i="11" a="1"/>
  <c r="CW57" i="11" s="1"/>
  <c r="CY57" i="11" s="1"/>
  <c r="CW37" i="11" a="1"/>
  <c r="CW37" i="11" s="1"/>
  <c r="CY37" i="11" s="1"/>
  <c r="CW43" i="11" a="1"/>
  <c r="CW43" i="11" s="1"/>
  <c r="CY43" i="11" s="1"/>
  <c r="CW39" i="11" a="1"/>
  <c r="CW39" i="11" s="1"/>
  <c r="CY39" i="11" s="1"/>
  <c r="CW10" i="11" a="1"/>
  <c r="CW10" i="11" s="1"/>
  <c r="CY10" i="11" s="1"/>
  <c r="CW28" i="11" a="1"/>
  <c r="CW28" i="11" s="1"/>
  <c r="CY28" i="11" s="1"/>
  <c r="CW40" i="11" a="1"/>
  <c r="CW40" i="11" s="1"/>
  <c r="CY40" i="11" s="1"/>
  <c r="CW36" i="11" a="1"/>
  <c r="CW36" i="11" s="1"/>
  <c r="CY36" i="11" s="1"/>
  <c r="CX19" i="11"/>
  <c r="CX14" i="11"/>
  <c r="CX9" i="11"/>
  <c r="CG31" i="11" a="1"/>
  <c r="CG31" i="11" s="1"/>
  <c r="CI31" i="11" s="1"/>
  <c r="CG49" i="11" a="1"/>
  <c r="CG49" i="11" s="1"/>
  <c r="CI49" i="11" s="1"/>
  <c r="CG29" i="11" a="1"/>
  <c r="CG29" i="11" s="1"/>
  <c r="CI29" i="11" s="1"/>
  <c r="CG10" i="11" a="1"/>
  <c r="CG10" i="11" s="1"/>
  <c r="CI10" i="11" s="1"/>
  <c r="CG37" i="11" a="1"/>
  <c r="CG37" i="11" s="1"/>
  <c r="CI37" i="11" s="1"/>
  <c r="CG51" i="11" a="1"/>
  <c r="CG51" i="11" s="1"/>
  <c r="CI51" i="11" s="1"/>
  <c r="CG36" i="11" a="1"/>
  <c r="CG36" i="11" s="1"/>
  <c r="CI36" i="11" s="1"/>
  <c r="CG18" i="11" a="1"/>
  <c r="CG18" i="11" s="1"/>
  <c r="CI18" i="11" s="1"/>
  <c r="CG28" i="11" a="1"/>
  <c r="CG28" i="11" s="1"/>
  <c r="CI28" i="11" s="1"/>
  <c r="CG24" i="11" a="1"/>
  <c r="CG24" i="11" s="1"/>
  <c r="CI24" i="11" s="1"/>
  <c r="CG38" i="11" a="1"/>
  <c r="CG38" i="11" s="1"/>
  <c r="CI38" i="11" s="1"/>
  <c r="CG53" i="11" a="1"/>
  <c r="CG53" i="11" s="1"/>
  <c r="CI53" i="11" s="1"/>
  <c r="CG13" i="11" a="1"/>
  <c r="CG13" i="11" s="1"/>
  <c r="CI13" i="11" s="1"/>
  <c r="CG20" i="11" a="1"/>
  <c r="CG20" i="11" s="1"/>
  <c r="CI20" i="11" s="1"/>
  <c r="CH45" i="11"/>
  <c r="CH4" i="11"/>
  <c r="CH23" i="11"/>
  <c r="CH8" i="11"/>
  <c r="CH44" i="11"/>
  <c r="CH48" i="11"/>
  <c r="CH10" i="11"/>
  <c r="BQ58" i="11" a="1"/>
  <c r="BQ58" i="11" s="1"/>
  <c r="BS58" i="11" s="1"/>
  <c r="BQ40" i="11" a="1"/>
  <c r="BQ40" i="11" s="1"/>
  <c r="BS40" i="11" s="1"/>
  <c r="BQ21" i="11" a="1"/>
  <c r="BQ21" i="11" s="1"/>
  <c r="BS21" i="11" s="1"/>
  <c r="BQ27" i="11" a="1"/>
  <c r="BQ27" i="11" s="1"/>
  <c r="BS27" i="11" s="1"/>
  <c r="BQ15" i="11" a="1"/>
  <c r="BQ15" i="11" s="1"/>
  <c r="BS15" i="11" s="1"/>
  <c r="BQ33" i="11" a="1"/>
  <c r="BQ33" i="11" s="1"/>
  <c r="BS33" i="11" s="1"/>
  <c r="BQ5" i="11" a="1"/>
  <c r="BQ5" i="11" s="1"/>
  <c r="BS5" i="11" s="1"/>
  <c r="BQ11" i="11" a="1"/>
  <c r="BQ11" i="11" s="1"/>
  <c r="BS11" i="11" s="1"/>
  <c r="BQ30" i="11" a="1"/>
  <c r="BQ30" i="11" s="1"/>
  <c r="BS30" i="11" s="1"/>
  <c r="BQ45" i="11" a="1"/>
  <c r="BQ45" i="11" s="1"/>
  <c r="BS45" i="11" s="1"/>
  <c r="BQ41" i="11" a="1"/>
  <c r="BQ41" i="11" s="1"/>
  <c r="BS41" i="11" s="1"/>
  <c r="BQ14" i="11" a="1"/>
  <c r="BQ14" i="11" s="1"/>
  <c r="BS14" i="11" s="1"/>
  <c r="BQ56" i="11" a="1"/>
  <c r="BQ56" i="11" s="1"/>
  <c r="BS56" i="11" s="1"/>
  <c r="BQ25" i="11" a="1"/>
  <c r="BQ25" i="11" s="1"/>
  <c r="BS25" i="11" s="1"/>
  <c r="BR48" i="11"/>
  <c r="DE12" i="10" a="1"/>
  <c r="DE12" i="10" s="1"/>
  <c r="DG12" i="10" s="1"/>
  <c r="DE23" i="10" a="1"/>
  <c r="DE23" i="10" s="1"/>
  <c r="DG23" i="10" s="1"/>
  <c r="DE47" i="10" a="1"/>
  <c r="DE47" i="10" s="1"/>
  <c r="DG47" i="10" s="1"/>
  <c r="DE54" i="10" a="1"/>
  <c r="DE54" i="10" s="1"/>
  <c r="DG54" i="10" s="1"/>
  <c r="DE9" i="10" a="1"/>
  <c r="DE9" i="10" s="1"/>
  <c r="DG9" i="10" s="1"/>
  <c r="DE5" i="10" a="1"/>
  <c r="DE5" i="10" s="1"/>
  <c r="DG5" i="10" s="1"/>
  <c r="DE33" i="10" a="1"/>
  <c r="DE33" i="10" s="1"/>
  <c r="DG33" i="10" s="1"/>
  <c r="DE13" i="10" a="1"/>
  <c r="DE13" i="10" s="1"/>
  <c r="DG13" i="10" s="1"/>
  <c r="DE20" i="10" a="1"/>
  <c r="DE20" i="10" s="1"/>
  <c r="DG20" i="10" s="1"/>
  <c r="DE31" i="10" a="1"/>
  <c r="DE31" i="10" s="1"/>
  <c r="DG31" i="10" s="1"/>
  <c r="DE6" i="10" a="1"/>
  <c r="DE6" i="10" s="1"/>
  <c r="DG6" i="10" s="1"/>
  <c r="DE18" i="10" a="1"/>
  <c r="DE18" i="10" s="1"/>
  <c r="DG18" i="10" s="1"/>
  <c r="DE10" i="10" a="1"/>
  <c r="DE10" i="10" s="1"/>
  <c r="DG10" i="10" s="1"/>
  <c r="DF33" i="10"/>
  <c r="DF20" i="10"/>
  <c r="DF46" i="10"/>
  <c r="BY54" i="13" a="1"/>
  <c r="BY54" i="13" s="1"/>
  <c r="CA54" i="13" s="1"/>
  <c r="BY50" i="13" a="1"/>
  <c r="BY50" i="13" s="1"/>
  <c r="CA50" i="13" s="1"/>
  <c r="BY60" i="13" a="1"/>
  <c r="BY60" i="13" s="1"/>
  <c r="CA60" i="13" s="1"/>
  <c r="BY40" i="13" a="1"/>
  <c r="BY40" i="13" s="1"/>
  <c r="CA40" i="13" s="1"/>
  <c r="BY41" i="13" a="1"/>
  <c r="BY41" i="13" s="1"/>
  <c r="CA41" i="13" s="1"/>
  <c r="BY37" i="13" a="1"/>
  <c r="BY37" i="13" s="1"/>
  <c r="CA37" i="13" s="1"/>
  <c r="BY17" i="13" a="1"/>
  <c r="BY17" i="13" s="1"/>
  <c r="CA17" i="13" s="1"/>
  <c r="BY70" i="13" a="1"/>
  <c r="BY70" i="13" s="1"/>
  <c r="CA70" i="13" s="1"/>
  <c r="BY34" i="13" a="1"/>
  <c r="BY34" i="13" s="1"/>
  <c r="CA34" i="13" s="1"/>
  <c r="BY16" i="13" a="1"/>
  <c r="BY16" i="13" s="1"/>
  <c r="CA16" i="13" s="1"/>
  <c r="BY44" i="13" a="1"/>
  <c r="BY44" i="13" s="1"/>
  <c r="CA44" i="13" s="1"/>
  <c r="BY24" i="13" a="1"/>
  <c r="BY24" i="13" s="1"/>
  <c r="CA24" i="13" s="1"/>
  <c r="BY20" i="13" a="1"/>
  <c r="BY20" i="13" s="1"/>
  <c r="CA20" i="13" s="1"/>
  <c r="BY57" i="13" a="1"/>
  <c r="BY57" i="13" s="1"/>
  <c r="CA57" i="13" s="1"/>
  <c r="BY53" i="13" a="1"/>
  <c r="BY53" i="13" s="1"/>
  <c r="CA53" i="13" s="1"/>
  <c r="BZ45" i="13"/>
  <c r="BZ60" i="13"/>
  <c r="BZ3" i="13"/>
  <c r="BZ10" i="13"/>
  <c r="BZ17" i="13"/>
  <c r="AK39" i="12" a="1"/>
  <c r="AK39" i="12" s="1"/>
  <c r="AM39" i="12" s="1"/>
  <c r="AK37" i="12" a="1"/>
  <c r="AK37" i="12" s="1"/>
  <c r="AM37" i="12" s="1"/>
  <c r="AK13" i="12" a="1"/>
  <c r="AK13" i="12" s="1"/>
  <c r="AM13" i="12" s="1"/>
  <c r="AK12" i="12" a="1"/>
  <c r="AK12" i="12" s="1"/>
  <c r="AM12" i="12" s="1"/>
  <c r="AK33" i="12" a="1"/>
  <c r="AK33" i="12" s="1"/>
  <c r="AM33" i="12" s="1"/>
  <c r="AK9" i="12" a="1"/>
  <c r="AK9" i="12" s="1"/>
  <c r="AM9" i="12" s="1"/>
  <c r="AK38" i="12" a="1"/>
  <c r="AK38" i="12" s="1"/>
  <c r="AM38" i="12" s="1"/>
  <c r="AK14" i="12" a="1"/>
  <c r="AK14" i="12" s="1"/>
  <c r="AM14" i="12" s="1"/>
  <c r="AK31" i="12" a="1"/>
  <c r="AK31" i="12" s="1"/>
  <c r="AM31" i="12" s="1"/>
  <c r="AK34" i="12" a="1"/>
  <c r="AK34" i="12" s="1"/>
  <c r="AM34" i="12" s="1"/>
  <c r="AL16" i="12"/>
  <c r="AL30" i="12"/>
  <c r="AL9" i="12"/>
  <c r="AL11" i="12"/>
  <c r="AL29" i="12"/>
  <c r="AL31" i="12"/>
  <c r="AL6" i="12"/>
  <c r="AL12" i="12"/>
  <c r="AL26" i="12"/>
  <c r="AL5" i="12"/>
  <c r="E7" i="11" a="1"/>
  <c r="E7" i="11" s="1"/>
  <c r="G7" i="11" s="1"/>
  <c r="E57" i="11" a="1"/>
  <c r="E57" i="11" s="1"/>
  <c r="G57" i="11" s="1"/>
  <c r="E50" i="11" a="1"/>
  <c r="E50" i="11" s="1"/>
  <c r="G50" i="11" s="1"/>
  <c r="E6" i="11" a="1"/>
  <c r="E6" i="11" s="1"/>
  <c r="G6" i="11" s="1"/>
  <c r="E56" i="11" a="1"/>
  <c r="E56" i="11" s="1"/>
  <c r="G56" i="11" s="1"/>
  <c r="E49" i="11" a="1"/>
  <c r="E49" i="11" s="1"/>
  <c r="G49" i="11" s="1"/>
  <c r="E28" i="11" a="1"/>
  <c r="E28" i="11" s="1"/>
  <c r="G28" i="11" s="1"/>
  <c r="E21" i="11" a="1"/>
  <c r="E21" i="11" s="1"/>
  <c r="G21" i="11" s="1"/>
  <c r="E14" i="11" a="1"/>
  <c r="E14" i="11" s="1"/>
  <c r="G14" i="11" s="1"/>
  <c r="E2" i="11" a="1"/>
  <c r="E2" i="11" s="1"/>
  <c r="G2" i="11" s="1"/>
  <c r="CW25" i="12" a="1"/>
  <c r="CW25" i="12" s="1"/>
  <c r="CY25" i="12" s="1"/>
  <c r="CW22" i="12" a="1"/>
  <c r="CW22" i="12" s="1"/>
  <c r="CY22" i="12" s="1"/>
  <c r="CW16" i="12" a="1"/>
  <c r="CW16" i="12" s="1"/>
  <c r="CY16" i="12" s="1"/>
  <c r="CW8" i="12" a="1"/>
  <c r="CW8" i="12" s="1"/>
  <c r="CY8" i="12" s="1"/>
  <c r="CW13" i="12" a="1"/>
  <c r="CW13" i="12" s="1"/>
  <c r="CY13" i="12" s="1"/>
  <c r="CW10" i="12" a="1"/>
  <c r="CW10" i="12" s="1"/>
  <c r="CY10" i="12" s="1"/>
  <c r="CW3" i="12" a="1"/>
  <c r="CW3" i="12" s="1"/>
  <c r="CY3" i="12" s="1"/>
  <c r="CW24" i="12" a="1"/>
  <c r="CW24" i="12" s="1"/>
  <c r="CY24" i="12" s="1"/>
  <c r="CW29" i="12" a="1"/>
  <c r="CW29" i="12" s="1"/>
  <c r="CY29" i="12" s="1"/>
  <c r="CX14" i="12"/>
  <c r="CX20" i="12"/>
  <c r="CX34" i="12"/>
  <c r="CX13" i="12"/>
  <c r="CX15" i="12"/>
  <c r="CX33" i="12"/>
  <c r="CX35" i="12"/>
  <c r="CX10" i="12"/>
  <c r="DE26" i="12" a="1"/>
  <c r="DE26" i="12" s="1"/>
  <c r="DG26" i="12" s="1"/>
  <c r="DE11" i="12" a="1"/>
  <c r="DE11" i="12" s="1"/>
  <c r="DG11" i="12" s="1"/>
  <c r="DE8" i="12" a="1"/>
  <c r="DE8" i="12" s="1"/>
  <c r="DG8" i="12" s="1"/>
  <c r="DE34" i="12" a="1"/>
  <c r="DE34" i="12" s="1"/>
  <c r="DG34" i="12" s="1"/>
  <c r="DE10" i="12" a="1"/>
  <c r="DE10" i="12" s="1"/>
  <c r="DG10" i="12" s="1"/>
  <c r="DE27" i="12" a="1"/>
  <c r="DE27" i="12" s="1"/>
  <c r="DG27" i="12" s="1"/>
  <c r="DE3" i="12" a="1"/>
  <c r="DE3" i="12" s="1"/>
  <c r="DG3" i="12" s="1"/>
  <c r="DE36" i="12" a="1"/>
  <c r="DE36" i="12" s="1"/>
  <c r="DG36" i="12" s="1"/>
  <c r="DE16" i="12" a="1"/>
  <c r="DE16" i="12" s="1"/>
  <c r="DG16" i="12" s="1"/>
  <c r="DF35" i="12"/>
  <c r="DF10" i="12"/>
  <c r="DF32" i="12"/>
  <c r="DF7" i="12"/>
  <c r="DF25" i="12"/>
  <c r="DF27" i="12"/>
  <c r="DF2" i="12"/>
  <c r="BQ18" i="9" a="1"/>
  <c r="BQ18" i="9" s="1"/>
  <c r="BS18" i="9" s="1"/>
  <c r="BQ31" i="9" a="1"/>
  <c r="BQ31" i="9" s="1"/>
  <c r="BS31" i="9" s="1"/>
  <c r="BQ5" i="9" a="1"/>
  <c r="BQ5" i="9" s="1"/>
  <c r="BS5" i="9" s="1"/>
  <c r="BQ12" i="9" a="1"/>
  <c r="BQ12" i="9" s="1"/>
  <c r="BS12" i="9" s="1"/>
  <c r="BQ35" i="9" a="1"/>
  <c r="BQ35" i="9" s="1"/>
  <c r="BS35" i="9" s="1"/>
  <c r="BQ23" i="9" a="1"/>
  <c r="BQ23" i="9" s="1"/>
  <c r="BS23" i="9" s="1"/>
  <c r="BQ34" i="9" a="1"/>
  <c r="BQ34" i="9" s="1"/>
  <c r="BS34" i="9" s="1"/>
  <c r="BQ11" i="9" a="1"/>
  <c r="BQ11" i="9" s="1"/>
  <c r="BS11" i="9" s="1"/>
  <c r="BQ46" i="9" a="1"/>
  <c r="BQ46" i="9" s="1"/>
  <c r="BS46" i="9" s="1"/>
  <c r="BQ4" i="9" a="1"/>
  <c r="BQ4" i="9" s="1"/>
  <c r="BS4" i="9" s="1"/>
  <c r="BQ32" i="9" a="1"/>
  <c r="BQ32" i="9" s="1"/>
  <c r="BS32" i="9" s="1"/>
  <c r="BQ41" i="9" a="1"/>
  <c r="BQ41" i="9" s="1"/>
  <c r="BS41" i="9" s="1"/>
  <c r="BR26" i="9"/>
  <c r="BR23" i="9"/>
  <c r="BR27" i="9"/>
  <c r="BR14" i="9"/>
  <c r="BR32" i="9"/>
  <c r="BR15" i="9"/>
  <c r="BR20" i="9"/>
  <c r="BR3" i="9"/>
  <c r="E25" i="13" a="1"/>
  <c r="E25" i="13" s="1"/>
  <c r="G25" i="13" s="1"/>
  <c r="E30" i="13" a="1"/>
  <c r="E30" i="13" s="1"/>
  <c r="G30" i="13" s="1"/>
  <c r="E24" i="13" a="1"/>
  <c r="E24" i="13" s="1"/>
  <c r="G24" i="13" s="1"/>
  <c r="E29" i="13" a="1"/>
  <c r="E29" i="13" s="1"/>
  <c r="G29" i="13" s="1"/>
  <c r="E34" i="13" a="1"/>
  <c r="E34" i="13" s="1"/>
  <c r="G34" i="13" s="1"/>
  <c r="E39" i="13" a="1"/>
  <c r="E39" i="13" s="1"/>
  <c r="G39" i="13" s="1"/>
  <c r="E44" i="13" a="1"/>
  <c r="E44" i="13" s="1"/>
  <c r="G44" i="13" s="1"/>
  <c r="E49" i="13" a="1"/>
  <c r="E49" i="13" s="1"/>
  <c r="G49" i="13" s="1"/>
  <c r="E54" i="13" a="1"/>
  <c r="E54" i="13" s="1"/>
  <c r="G54" i="13" s="1"/>
  <c r="E59" i="13" a="1"/>
  <c r="E59" i="13" s="1"/>
  <c r="G59" i="13" s="1"/>
  <c r="E64" i="13" a="1"/>
  <c r="E64" i="13" s="1"/>
  <c r="G64" i="13" s="1"/>
  <c r="E69" i="13" a="1"/>
  <c r="E69" i="13" s="1"/>
  <c r="G69" i="13" s="1"/>
  <c r="E5" i="13" a="1"/>
  <c r="E5" i="13" s="1"/>
  <c r="G5" i="13" s="1"/>
  <c r="E15" i="13" a="1"/>
  <c r="E15" i="13" s="1"/>
  <c r="G15" i="13" s="1"/>
  <c r="E2" i="13" a="1"/>
  <c r="E2" i="13" s="1"/>
  <c r="G2" i="13" s="1"/>
  <c r="CP26" i="7" a="1"/>
  <c r="CP26" i="7" s="1"/>
  <c r="CR26" i="7" s="1"/>
  <c r="CP51" i="7" a="1"/>
  <c r="CP51" i="7" s="1"/>
  <c r="CR51" i="7" s="1"/>
  <c r="CP54" i="7" a="1"/>
  <c r="CP54" i="7" s="1"/>
  <c r="CR54" i="7" s="1"/>
  <c r="CP23" i="7" a="1"/>
  <c r="CP23" i="7" s="1"/>
  <c r="CR23" i="7" s="1"/>
  <c r="CP13" i="7" a="1"/>
  <c r="CP13" i="7" s="1"/>
  <c r="CR13" i="7" s="1"/>
  <c r="CP25" i="7" a="1"/>
  <c r="CP25" i="7" s="1"/>
  <c r="CR25" i="7" s="1"/>
  <c r="CP33" i="7" a="1"/>
  <c r="CP33" i="7" s="1"/>
  <c r="CR33" i="7" s="1"/>
  <c r="CP47" i="7" a="1"/>
  <c r="CP47" i="7" s="1"/>
  <c r="CR47" i="7" s="1"/>
  <c r="CP52" i="7" a="1"/>
  <c r="CP52" i="7" s="1"/>
  <c r="CR52" i="7" s="1"/>
  <c r="CP50" i="7" a="1"/>
  <c r="CP50" i="7" s="1"/>
  <c r="CR50" i="7" s="1"/>
  <c r="CP21" i="7" a="1"/>
  <c r="CP21" i="7" s="1"/>
  <c r="CR21" i="7" s="1"/>
  <c r="CP49" i="7" a="1"/>
  <c r="CP49" i="7" s="1"/>
  <c r="CR49" i="7" s="1"/>
  <c r="CP35" i="7" a="1"/>
  <c r="CP35" i="7" s="1"/>
  <c r="CR35" i="7" s="1"/>
  <c r="CQ15" i="7"/>
  <c r="CQ52" i="7"/>
  <c r="CQ36" i="7"/>
  <c r="CQ20" i="7"/>
  <c r="CQ53" i="7"/>
  <c r="CQ37" i="7"/>
  <c r="CQ21" i="7"/>
  <c r="CQ4" i="7"/>
  <c r="CQ42" i="7"/>
  <c r="CQ26" i="7"/>
  <c r="CQ10" i="7"/>
  <c r="M10" i="13" a="1"/>
  <c r="M10" i="13" s="1"/>
  <c r="O10" i="13" s="1"/>
  <c r="M69" i="13" a="1"/>
  <c r="M69" i="13" s="1"/>
  <c r="O69" i="13" s="1"/>
  <c r="M47" i="13" a="1"/>
  <c r="M47" i="13" s="1"/>
  <c r="O47" i="13" s="1"/>
  <c r="M13" i="13" a="1"/>
  <c r="M13" i="13" s="1"/>
  <c r="O13" i="13" s="1"/>
  <c r="M62" i="13" a="1"/>
  <c r="M62" i="13" s="1"/>
  <c r="O62" i="13" s="1"/>
  <c r="M44" i="13" a="1"/>
  <c r="M44" i="13" s="1"/>
  <c r="O44" i="13" s="1"/>
  <c r="M8" i="13" a="1"/>
  <c r="M8" i="13" s="1"/>
  <c r="O8" i="13" s="1"/>
  <c r="M49" i="13" a="1"/>
  <c r="M49" i="13" s="1"/>
  <c r="O49" i="13" s="1"/>
  <c r="M27" i="13" a="1"/>
  <c r="M27" i="13" s="1"/>
  <c r="O27" i="13" s="1"/>
  <c r="M57" i="13" a="1"/>
  <c r="M57" i="13" s="1"/>
  <c r="O57" i="13" s="1"/>
  <c r="M53" i="13" a="1"/>
  <c r="M53" i="13" s="1"/>
  <c r="O53" i="13" s="1"/>
  <c r="M31" i="13" a="1"/>
  <c r="M31" i="13" s="1"/>
  <c r="O31" i="13" s="1"/>
  <c r="M29" i="13" a="1"/>
  <c r="M29" i="13" s="1"/>
  <c r="O29" i="13" s="1"/>
  <c r="M23" i="13" a="1"/>
  <c r="M23" i="13" s="1"/>
  <c r="O23" i="13" s="1"/>
  <c r="M64" i="13" a="1"/>
  <c r="M64" i="13" s="1"/>
  <c r="O64" i="13" s="1"/>
  <c r="M56" i="13" a="1"/>
  <c r="M56" i="13" s="1"/>
  <c r="O56" i="13" s="1"/>
  <c r="M18" i="13" a="1"/>
  <c r="M18" i="13" s="1"/>
  <c r="O18" i="13" s="1"/>
  <c r="N16" i="13"/>
  <c r="N27" i="13"/>
  <c r="N30" i="13"/>
  <c r="N41" i="13"/>
  <c r="N36" i="13"/>
  <c r="N47" i="13"/>
  <c r="N50" i="13"/>
  <c r="N61" i="13"/>
  <c r="N56" i="13"/>
  <c r="N67" i="13"/>
  <c r="N70" i="13"/>
  <c r="N6" i="13"/>
  <c r="N17" i="13"/>
  <c r="N28" i="13"/>
  <c r="N39" i="13"/>
  <c r="N42" i="13"/>
  <c r="N53" i="13"/>
  <c r="M2" i="12" a="1"/>
  <c r="M2" i="12" s="1"/>
  <c r="O2" i="12" s="1"/>
  <c r="M3" i="12" a="1"/>
  <c r="M3" i="12" s="1"/>
  <c r="O3" i="12" s="1"/>
  <c r="M8" i="12" a="1"/>
  <c r="M8" i="12" s="1"/>
  <c r="O8" i="12" s="1"/>
  <c r="M14" i="12" a="1"/>
  <c r="M14" i="12" s="1"/>
  <c r="O14" i="12" s="1"/>
  <c r="M17" i="12" a="1"/>
  <c r="M17" i="12" s="1"/>
  <c r="O17" i="12" s="1"/>
  <c r="M18" i="12" a="1"/>
  <c r="M18" i="12" s="1"/>
  <c r="O18" i="12" s="1"/>
  <c r="M12" i="12" a="1"/>
  <c r="M12" i="12" s="1"/>
  <c r="O12" i="12" s="1"/>
  <c r="M4" i="12" a="1"/>
  <c r="M4" i="12" s="1"/>
  <c r="O4" i="12" s="1"/>
  <c r="M21" i="12" a="1"/>
  <c r="M21" i="12" s="1"/>
  <c r="O21" i="12" s="1"/>
  <c r="CG22" i="10" a="1"/>
  <c r="CG22" i="10" s="1"/>
  <c r="CI22" i="10" s="1"/>
  <c r="CG34" i="10" a="1"/>
  <c r="CG34" i="10" s="1"/>
  <c r="CI34" i="10" s="1"/>
  <c r="CG44" i="10" a="1"/>
  <c r="CG44" i="10" s="1"/>
  <c r="CI44" i="10" s="1"/>
  <c r="CG31" i="10" a="1"/>
  <c r="CG31" i="10" s="1"/>
  <c r="CI31" i="10" s="1"/>
  <c r="CG43" i="10" a="1"/>
  <c r="CG43" i="10" s="1"/>
  <c r="CI43" i="10" s="1"/>
  <c r="CG14" i="10" a="1"/>
  <c r="CG14" i="10" s="1"/>
  <c r="CI14" i="10" s="1"/>
  <c r="CG10" i="10" a="1"/>
  <c r="CG10" i="10" s="1"/>
  <c r="CI10" i="10" s="1"/>
  <c r="CG6" i="10" a="1"/>
  <c r="CG6" i="10" s="1"/>
  <c r="CI6" i="10" s="1"/>
  <c r="CG18" i="10" a="1"/>
  <c r="CG18" i="10" s="1"/>
  <c r="CI18" i="10" s="1"/>
  <c r="CG48" i="10" a="1"/>
  <c r="CG48" i="10" s="1"/>
  <c r="CI48" i="10" s="1"/>
  <c r="CG15" i="10" a="1"/>
  <c r="CG15" i="10" s="1"/>
  <c r="CI15" i="10" s="1"/>
  <c r="CG4" i="10" a="1"/>
  <c r="CG4" i="10" s="1"/>
  <c r="CI4" i="10" s="1"/>
  <c r="CG30" i="10" a="1"/>
  <c r="CG30" i="10" s="1"/>
  <c r="CI30" i="10" s="1"/>
  <c r="CG25" i="12" a="1"/>
  <c r="CG25" i="12" s="1"/>
  <c r="CI25" i="12" s="1"/>
  <c r="CG22" i="12" a="1"/>
  <c r="CG22" i="12" s="1"/>
  <c r="CI22" i="12" s="1"/>
  <c r="CG16" i="12" a="1"/>
  <c r="CG16" i="12" s="1"/>
  <c r="CI16" i="12" s="1"/>
  <c r="CG8" i="12" a="1"/>
  <c r="CG8" i="12" s="1"/>
  <c r="CI8" i="12" s="1"/>
  <c r="CG13" i="12" a="1"/>
  <c r="CG13" i="12" s="1"/>
  <c r="CI13" i="12" s="1"/>
  <c r="CG10" i="12" a="1"/>
  <c r="CG10" i="12" s="1"/>
  <c r="CI10" i="12" s="1"/>
  <c r="CG11" i="12" a="1"/>
  <c r="CG11" i="12" s="1"/>
  <c r="CI11" i="12" s="1"/>
  <c r="CG3" i="12" a="1"/>
  <c r="CG3" i="12" s="1"/>
  <c r="CI3" i="12" s="1"/>
  <c r="CG24" i="12" a="1"/>
  <c r="CG24" i="12" s="1"/>
  <c r="CI24" i="12" s="1"/>
  <c r="CG29" i="12" a="1"/>
  <c r="CG29" i="12" s="1"/>
  <c r="CI29" i="12" s="1"/>
  <c r="CH8" i="12"/>
  <c r="CH22" i="12"/>
  <c r="E47" i="9" a="1"/>
  <c r="E47" i="9" s="1"/>
  <c r="G47" i="9" s="1"/>
  <c r="E41" i="9" a="1"/>
  <c r="E41" i="9" s="1"/>
  <c r="G41" i="9" s="1"/>
  <c r="E40" i="9" a="1"/>
  <c r="E40" i="9" s="1"/>
  <c r="G40" i="9" s="1"/>
  <c r="F17" i="9"/>
  <c r="F33" i="9"/>
  <c r="AL46" i="11"/>
  <c r="AL41" i="11"/>
  <c r="AL32" i="11"/>
  <c r="AL23" i="11"/>
  <c r="AL18" i="11"/>
  <c r="AL13" i="11"/>
  <c r="AL4" i="11"/>
  <c r="AL54" i="11"/>
  <c r="AL49" i="11"/>
  <c r="AL40" i="11"/>
  <c r="DF28" i="13"/>
  <c r="DF35" i="13"/>
  <c r="DF42" i="13"/>
  <c r="DF49" i="13"/>
  <c r="DF48" i="13"/>
  <c r="DF55" i="13"/>
  <c r="DF62" i="13"/>
  <c r="DF5" i="13"/>
  <c r="DF4" i="13"/>
  <c r="DF11" i="13"/>
  <c r="DF18" i="13"/>
  <c r="DF25" i="13"/>
  <c r="DF40" i="13"/>
  <c r="DF47" i="13"/>
  <c r="DF54" i="13"/>
  <c r="DF61" i="13"/>
  <c r="CW40" i="13" a="1"/>
  <c r="CW40" i="13" s="1"/>
  <c r="CY40" i="13" s="1"/>
  <c r="CW52" i="13" a="1"/>
  <c r="CW52" i="13" s="1"/>
  <c r="CY52" i="13" s="1"/>
  <c r="CW46" i="13" a="1"/>
  <c r="CW46" i="13" s="1"/>
  <c r="CY46" i="13" s="1"/>
  <c r="CW26" i="13" a="1"/>
  <c r="CW26" i="13" s="1"/>
  <c r="CY26" i="13" s="1"/>
  <c r="CW49" i="13" a="1"/>
  <c r="CW49" i="13" s="1"/>
  <c r="CY49" i="13" s="1"/>
  <c r="CW29" i="13" a="1"/>
  <c r="CW29" i="13" s="1"/>
  <c r="CY29" i="13" s="1"/>
  <c r="CW31" i="13" a="1"/>
  <c r="CW31" i="13" s="1"/>
  <c r="CY31" i="13" s="1"/>
  <c r="CW71" i="13" a="1"/>
  <c r="CW71" i="13" s="1"/>
  <c r="CY71" i="13" s="1"/>
  <c r="CW62" i="13" a="1"/>
  <c r="CW62" i="13" s="1"/>
  <c r="CY62" i="13" s="1"/>
  <c r="CW42" i="13" a="1"/>
  <c r="CW42" i="13" s="1"/>
  <c r="CY42" i="13" s="1"/>
  <c r="CW22" i="13" a="1"/>
  <c r="CW22" i="13" s="1"/>
  <c r="CY22" i="13" s="1"/>
  <c r="CW55" i="13" a="1"/>
  <c r="CW55" i="13" s="1"/>
  <c r="CY55" i="13" s="1"/>
  <c r="CW35" i="13" a="1"/>
  <c r="CW35" i="13" s="1"/>
  <c r="CY35" i="13" s="1"/>
  <c r="DN42" i="10"/>
  <c r="DN33" i="10"/>
  <c r="DN16" i="10"/>
  <c r="DN7" i="10"/>
  <c r="AK69" i="13" a="1"/>
  <c r="AK69" i="13" s="1"/>
  <c r="AM69" i="13" s="1"/>
  <c r="AK70" i="13" a="1"/>
  <c r="AK70" i="13" s="1"/>
  <c r="AM70" i="13" s="1"/>
  <c r="AL34" i="13"/>
  <c r="AL45" i="13"/>
  <c r="V44" i="11"/>
  <c r="V43" i="13"/>
  <c r="V50" i="13"/>
  <c r="V61" i="13"/>
  <c r="V56" i="13"/>
  <c r="V63" i="13"/>
  <c r="V70" i="13"/>
  <c r="V6" i="13"/>
  <c r="V17" i="13"/>
  <c r="M40" i="10" a="1"/>
  <c r="M40" i="10" s="1"/>
  <c r="O40" i="10" s="1"/>
  <c r="M50" i="10" a="1"/>
  <c r="M50" i="10" s="1"/>
  <c r="O50" i="10" s="1"/>
  <c r="M49" i="10" a="1"/>
  <c r="M49" i="10" s="1"/>
  <c r="O49" i="10" s="1"/>
  <c r="M45" i="10" a="1"/>
  <c r="M45" i="10" s="1"/>
  <c r="O45" i="10" s="1"/>
  <c r="N4" i="10"/>
  <c r="N19" i="10"/>
  <c r="N18" i="10"/>
  <c r="N17" i="10"/>
  <c r="DE47" i="11" a="1"/>
  <c r="DE47" i="11" s="1"/>
  <c r="DG47" i="11" s="1"/>
  <c r="DE56" i="11" a="1"/>
  <c r="DE56" i="11" s="1"/>
  <c r="DG56" i="11" s="1"/>
  <c r="DE52" i="11" a="1"/>
  <c r="DE52" i="11" s="1"/>
  <c r="DG52" i="11" s="1"/>
  <c r="DE48" i="11" a="1"/>
  <c r="DE48" i="11" s="1"/>
  <c r="DG48" i="11" s="1"/>
  <c r="DE44" i="11" a="1"/>
  <c r="DE44" i="11" s="1"/>
  <c r="DG44" i="11" s="1"/>
  <c r="DE50" i="11" a="1"/>
  <c r="DE50" i="11" s="1"/>
  <c r="DG50" i="11" s="1"/>
  <c r="DE55" i="11" a="1"/>
  <c r="DE55" i="11" s="1"/>
  <c r="DG55" i="11" s="1"/>
  <c r="DE41" i="11" a="1"/>
  <c r="DE41" i="11" s="1"/>
  <c r="DG41" i="11" s="1"/>
  <c r="DE35" i="11" a="1"/>
  <c r="DE35" i="11" s="1"/>
  <c r="DG35" i="11" s="1"/>
  <c r="DE38" i="11" a="1"/>
  <c r="DE38" i="11" s="1"/>
  <c r="DG38" i="11" s="1"/>
  <c r="DF2" i="11"/>
  <c r="DF5" i="11"/>
  <c r="DF43" i="11"/>
  <c r="DF38" i="11"/>
  <c r="DF41" i="11"/>
  <c r="DF40" i="11"/>
  <c r="CB54" i="7" a="1"/>
  <c r="CB54" i="7" s="1"/>
  <c r="CD54" i="7" s="1"/>
  <c r="CB7" i="7" a="1"/>
  <c r="CB7" i="7" s="1"/>
  <c r="CD7" i="7" s="1"/>
  <c r="CB23" i="7" a="1"/>
  <c r="CB23" i="7" s="1"/>
  <c r="CD23" i="7" s="1"/>
  <c r="CB41" i="7" a="1"/>
  <c r="CB41" i="7" s="1"/>
  <c r="CD41" i="7" s="1"/>
  <c r="CB12" i="7" a="1"/>
  <c r="CB12" i="7" s="1"/>
  <c r="CD12" i="7" s="1"/>
  <c r="CB31" i="7" a="1"/>
  <c r="CB31" i="7" s="1"/>
  <c r="CD31" i="7" s="1"/>
  <c r="CB44" i="7" a="1"/>
  <c r="CB44" i="7" s="1"/>
  <c r="CD44" i="7" s="1"/>
  <c r="CC4" i="7"/>
  <c r="CC20" i="7"/>
  <c r="CC36" i="7"/>
  <c r="CC52" i="7"/>
  <c r="CB15" i="7" a="1"/>
  <c r="CB15" i="7" s="1"/>
  <c r="CD15" i="7" s="1"/>
  <c r="CB27" i="7" a="1"/>
  <c r="CB27" i="7" s="1"/>
  <c r="CD27" i="7" s="1"/>
  <c r="CB43" i="7" a="1"/>
  <c r="CB43" i="7" s="1"/>
  <c r="CD43" i="7" s="1"/>
  <c r="BA5" i="12" a="1"/>
  <c r="BA5" i="12" s="1"/>
  <c r="BC5" i="12" s="1"/>
  <c r="AT49" i="13"/>
  <c r="AT13" i="12"/>
  <c r="BA13" i="10" a="1"/>
  <c r="BA13" i="10" s="1"/>
  <c r="BC13" i="10" s="1"/>
  <c r="AT52" i="10"/>
  <c r="BQ68" i="13" a="1"/>
  <c r="BQ68" i="13" s="1"/>
  <c r="BS68" i="13" s="1"/>
  <c r="BQ50" i="13" a="1"/>
  <c r="BQ50" i="13" s="1"/>
  <c r="BS50" i="13" s="1"/>
  <c r="BQ48" i="13" a="1"/>
  <c r="BQ48" i="13" s="1"/>
  <c r="BS48" i="13" s="1"/>
  <c r="BQ42" i="13" a="1"/>
  <c r="BQ42" i="13" s="1"/>
  <c r="BS42" i="13" s="1"/>
  <c r="BQ45" i="13" a="1"/>
  <c r="BQ45" i="13" s="1"/>
  <c r="BS45" i="13" s="1"/>
  <c r="BR9" i="13"/>
  <c r="BR4" i="13"/>
  <c r="BR11" i="13"/>
  <c r="BR18" i="13"/>
  <c r="BR29" i="13"/>
  <c r="AT69" i="13"/>
  <c r="DR52" i="7" a="1"/>
  <c r="DR52" i="7" s="1"/>
  <c r="DT52" i="7" s="1"/>
  <c r="DS52" i="7"/>
  <c r="BB13" i="13"/>
  <c r="BA13" i="13" a="1"/>
  <c r="BA13" i="13" s="1"/>
  <c r="BC13" i="13" s="1"/>
  <c r="BB52" i="13"/>
  <c r="BA52" i="13" a="1"/>
  <c r="BA52" i="13" s="1"/>
  <c r="BC52" i="13" s="1"/>
  <c r="BB32" i="13"/>
  <c r="BA32" i="13" a="1"/>
  <c r="BA32" i="13" s="1"/>
  <c r="BC32" i="13" s="1"/>
  <c r="BB67" i="13"/>
  <c r="BA67" i="13" a="1"/>
  <c r="BA67" i="13" s="1"/>
  <c r="BC67" i="13" s="1"/>
  <c r="BB47" i="13"/>
  <c r="BA47" i="13" a="1"/>
  <c r="BA47" i="13" s="1"/>
  <c r="BC47" i="13" s="1"/>
  <c r="BB24" i="10"/>
  <c r="BA24" i="10" a="1"/>
  <c r="BA24" i="10" s="1"/>
  <c r="BC24" i="10" s="1"/>
  <c r="BB25" i="10"/>
  <c r="BA25" i="10" a="1"/>
  <c r="BA25" i="10" s="1"/>
  <c r="BC25" i="10" s="1"/>
  <c r="BB53" i="10"/>
  <c r="BA53" i="10" a="1"/>
  <c r="BA53" i="10" s="1"/>
  <c r="BC53" i="10" s="1"/>
  <c r="BB10" i="12"/>
  <c r="BA10" i="12" a="1"/>
  <c r="BA10" i="12" s="1"/>
  <c r="BC10" i="12" s="1"/>
  <c r="BB13" i="12"/>
  <c r="BA13" i="12" a="1"/>
  <c r="BA13" i="12" s="1"/>
  <c r="BC13" i="12" s="1"/>
  <c r="BB39" i="12"/>
  <c r="BA39" i="12" a="1"/>
  <c r="BA39" i="12" s="1"/>
  <c r="BC39" i="12" s="1"/>
  <c r="AL2" i="10"/>
  <c r="AK2" i="10" a="1"/>
  <c r="AK2" i="10" s="1"/>
  <c r="AM2" i="10" s="1"/>
  <c r="AL46" i="10"/>
  <c r="AK46" i="10" a="1"/>
  <c r="AK46" i="10" s="1"/>
  <c r="AM46" i="10" s="1"/>
  <c r="AL35" i="10"/>
  <c r="AK35" i="10" a="1"/>
  <c r="AK35" i="10" s="1"/>
  <c r="AM35" i="10" s="1"/>
  <c r="BJ45" i="9"/>
  <c r="BI45" i="9" a="1"/>
  <c r="BI45" i="9" s="1"/>
  <c r="BK45" i="9" s="1"/>
  <c r="ET9" i="7" a="1"/>
  <c r="ET9" i="7" s="1"/>
  <c r="EV9" i="7" s="1"/>
  <c r="EU9" i="7"/>
  <c r="ET20" i="7" a="1"/>
  <c r="ET20" i="7" s="1"/>
  <c r="EV20" i="7" s="1"/>
  <c r="EU20" i="7"/>
  <c r="ET22" i="7" a="1"/>
  <c r="ET22" i="7" s="1"/>
  <c r="EV22" i="7" s="1"/>
  <c r="EU22" i="7"/>
  <c r="BB14" i="11"/>
  <c r="BA14" i="11" a="1"/>
  <c r="BA14" i="11" s="1"/>
  <c r="BC14" i="11" s="1"/>
  <c r="BB42" i="11"/>
  <c r="BA42" i="11" a="1"/>
  <c r="BA42" i="11" s="1"/>
  <c r="BC42" i="11" s="1"/>
  <c r="BB11" i="11"/>
  <c r="BA11" i="11" a="1"/>
  <c r="BA11" i="11" s="1"/>
  <c r="BC11" i="11" s="1"/>
  <c r="BB39" i="11"/>
  <c r="BA39" i="11" a="1"/>
  <c r="BA39" i="11" s="1"/>
  <c r="BC39" i="11" s="1"/>
  <c r="AT9" i="10"/>
  <c r="AS9" i="10" a="1"/>
  <c r="AS9" i="10" s="1"/>
  <c r="AU9" i="10" s="1"/>
  <c r="AT53" i="10"/>
  <c r="AS53" i="10" a="1"/>
  <c r="AS53" i="10" s="1"/>
  <c r="AU53" i="10" s="1"/>
  <c r="AT42" i="10"/>
  <c r="AS42" i="10" a="1"/>
  <c r="AS42" i="10" s="1"/>
  <c r="AU42" i="10" s="1"/>
  <c r="AL1" i="10"/>
  <c r="AK1" i="10" a="1"/>
  <c r="AK1" i="10" s="1"/>
  <c r="AT15" i="13"/>
  <c r="AS15" i="13" a="1"/>
  <c r="AS15" i="13" s="1"/>
  <c r="AU15" i="13" s="1"/>
  <c r="AT25" i="13"/>
  <c r="AS25" i="13" a="1"/>
  <c r="AS25" i="13" s="1"/>
  <c r="AU25" i="13" s="1"/>
  <c r="AT58" i="13"/>
  <c r="AS58" i="13" a="1"/>
  <c r="AS58" i="13" s="1"/>
  <c r="AU58" i="13" s="1"/>
  <c r="AT38" i="13"/>
  <c r="AS38" i="13" a="1"/>
  <c r="AS38" i="13" s="1"/>
  <c r="AU38" i="13" s="1"/>
  <c r="AT34" i="12"/>
  <c r="AS34" i="12" a="1"/>
  <c r="AS34" i="12" s="1"/>
  <c r="AU34" i="12" s="1"/>
  <c r="AT21" i="12"/>
  <c r="AS21" i="12" a="1"/>
  <c r="AS21" i="12" s="1"/>
  <c r="AU21" i="12" s="1"/>
  <c r="BB68" i="13"/>
  <c r="BA68" i="13" a="1"/>
  <c r="BA68" i="13" s="1"/>
  <c r="BC68" i="13" s="1"/>
  <c r="DY20" i="7" a="1"/>
  <c r="DY20" i="7" s="1"/>
  <c r="EA20" i="7" s="1"/>
  <c r="DZ20" i="7"/>
  <c r="DY8" i="7" a="1"/>
  <c r="DY8" i="7" s="1"/>
  <c r="EA8" i="7" s="1"/>
  <c r="DZ8" i="7"/>
  <c r="DY48" i="7" a="1"/>
  <c r="DY48" i="7" s="1"/>
  <c r="EA48" i="7" s="1"/>
  <c r="DZ48" i="7"/>
  <c r="DY50" i="7" a="1"/>
  <c r="DY50" i="7" s="1"/>
  <c r="EA50" i="7" s="1"/>
  <c r="DZ50" i="7"/>
  <c r="DY34" i="7" a="1"/>
  <c r="DY34" i="7" s="1"/>
  <c r="EA34" i="7" s="1"/>
  <c r="DZ34" i="7"/>
  <c r="DY18" i="7" a="1"/>
  <c r="DY18" i="7" s="1"/>
  <c r="EA18" i="7" s="1"/>
  <c r="DZ18" i="7"/>
  <c r="DY2" i="7" a="1"/>
  <c r="DY2" i="7" s="1"/>
  <c r="EA2" i="7" s="1"/>
  <c r="DZ2" i="7"/>
  <c r="DY43" i="7" a="1"/>
  <c r="DY43" i="7" s="1"/>
  <c r="EA43" i="7" s="1"/>
  <c r="DZ43" i="7"/>
  <c r="DY27" i="7" a="1"/>
  <c r="DY27" i="7" s="1"/>
  <c r="EA27" i="7" s="1"/>
  <c r="DZ27" i="7"/>
  <c r="DY11" i="7" a="1"/>
  <c r="DY11" i="7" s="1"/>
  <c r="EA11" i="7" s="1"/>
  <c r="DZ11" i="7"/>
  <c r="DY49" i="7" a="1"/>
  <c r="DY49" i="7" s="1"/>
  <c r="EA49" i="7" s="1"/>
  <c r="DZ49" i="7"/>
  <c r="DY33" i="7" a="1"/>
  <c r="DY33" i="7" s="1"/>
  <c r="EA33" i="7" s="1"/>
  <c r="DZ33" i="7"/>
  <c r="DY17" i="7" a="1"/>
  <c r="DY17" i="7" s="1"/>
  <c r="EA17" i="7" s="1"/>
  <c r="DZ17" i="7"/>
  <c r="DD1" i="7" a="1"/>
  <c r="DD1" i="7" s="1"/>
  <c r="DF1" i="7" s="1"/>
  <c r="DC172" i="7"/>
  <c r="DE1" i="7"/>
  <c r="DD6" i="7" a="1"/>
  <c r="DD6" i="7" s="1"/>
  <c r="DF6" i="7" s="1"/>
  <c r="DE6" i="7"/>
  <c r="DD46" i="7" a="1"/>
  <c r="DD46" i="7" s="1"/>
  <c r="DF46" i="7" s="1"/>
  <c r="DE46" i="7"/>
  <c r="DD34" i="7" a="1"/>
  <c r="DD34" i="7" s="1"/>
  <c r="DF34" i="7" s="1"/>
  <c r="DE34" i="7"/>
  <c r="DD48" i="7" a="1"/>
  <c r="DD48" i="7" s="1"/>
  <c r="DF48" i="7" s="1"/>
  <c r="DE48" i="7"/>
  <c r="DD32" i="7" a="1"/>
  <c r="DD32" i="7" s="1"/>
  <c r="DF32" i="7" s="1"/>
  <c r="DE32" i="7"/>
  <c r="DD16" i="7" a="1"/>
  <c r="DD16" i="7" s="1"/>
  <c r="DF16" i="7" s="1"/>
  <c r="DE16" i="7"/>
  <c r="DD53" i="7" a="1"/>
  <c r="DD53" i="7" s="1"/>
  <c r="DF53" i="7" s="1"/>
  <c r="DE53" i="7"/>
  <c r="DD37" i="7" a="1"/>
  <c r="DD37" i="7" s="1"/>
  <c r="DF37" i="7" s="1"/>
  <c r="DE37" i="7"/>
  <c r="DD21" i="7" a="1"/>
  <c r="DD21" i="7" s="1"/>
  <c r="DF21" i="7" s="1"/>
  <c r="DE21" i="7"/>
  <c r="DD5" i="7" a="1"/>
  <c r="DD5" i="7" s="1"/>
  <c r="DF5" i="7" s="1"/>
  <c r="DE5" i="7"/>
  <c r="DD43" i="7" a="1"/>
  <c r="DD43" i="7" s="1"/>
  <c r="DF43" i="7" s="1"/>
  <c r="DE43" i="7"/>
  <c r="DD27" i="7" a="1"/>
  <c r="DD27" i="7" s="1"/>
  <c r="DF27" i="7" s="1"/>
  <c r="DE27" i="7"/>
  <c r="DD11" i="7" a="1"/>
  <c r="DD11" i="7" s="1"/>
  <c r="DF11" i="7" s="1"/>
  <c r="DE11" i="7"/>
  <c r="FO49" i="7" a="1"/>
  <c r="FO49" i="7" s="1"/>
  <c r="FQ49" i="7" s="1"/>
  <c r="FP49" i="7"/>
  <c r="FO33" i="7" a="1"/>
  <c r="FO33" i="7" s="1"/>
  <c r="FQ33" i="7" s="1"/>
  <c r="FP33" i="7"/>
  <c r="FO17" i="7" a="1"/>
  <c r="FO17" i="7" s="1"/>
  <c r="FQ17" i="7" s="1"/>
  <c r="FP17" i="7"/>
  <c r="FO54" i="7" a="1"/>
  <c r="FO54" i="7" s="1"/>
  <c r="FQ54" i="7" s="1"/>
  <c r="FP54" i="7"/>
  <c r="FO38" i="7" a="1"/>
  <c r="FO38" i="7" s="1"/>
  <c r="FQ38" i="7" s="1"/>
  <c r="FP38" i="7"/>
  <c r="FO22" i="7" a="1"/>
  <c r="FO22" i="7" s="1"/>
  <c r="FQ22" i="7" s="1"/>
  <c r="FP22" i="7"/>
  <c r="FO6" i="7" a="1"/>
  <c r="FO6" i="7" s="1"/>
  <c r="FQ6" i="7" s="1"/>
  <c r="FP6" i="7"/>
  <c r="FO47" i="7" a="1"/>
  <c r="FO47" i="7" s="1"/>
  <c r="FQ47" i="7" s="1"/>
  <c r="FP47" i="7"/>
  <c r="FO31" i="7" a="1"/>
  <c r="FO31" i="7" s="1"/>
  <c r="FQ31" i="7" s="1"/>
  <c r="FP31" i="7"/>
  <c r="FO15" i="7" a="1"/>
  <c r="FO15" i="7" s="1"/>
  <c r="FQ15" i="7" s="1"/>
  <c r="FP15" i="7"/>
  <c r="FO52" i="7" a="1"/>
  <c r="FO52" i="7" s="1"/>
  <c r="FQ52" i="7" s="1"/>
  <c r="FP52" i="7"/>
  <c r="FO36" i="7" a="1"/>
  <c r="FO36" i="7" s="1"/>
  <c r="FQ36" i="7" s="1"/>
  <c r="FP36" i="7"/>
  <c r="FO20" i="7" a="1"/>
  <c r="FO20" i="7" s="1"/>
  <c r="FQ20" i="7" s="1"/>
  <c r="FP20" i="7"/>
  <c r="FO4" i="7" a="1"/>
  <c r="FO4" i="7" s="1"/>
  <c r="FQ4" i="7" s="1"/>
  <c r="FP4" i="7"/>
  <c r="CJ1" i="7"/>
  <c r="CH172" i="7"/>
  <c r="EF55" i="7" a="1"/>
  <c r="EF55" i="7" s="1"/>
  <c r="EH55" i="7" s="1"/>
  <c r="EG55" i="7"/>
  <c r="EF12" i="7" a="1"/>
  <c r="EF12" i="7" s="1"/>
  <c r="EH12" i="7" s="1"/>
  <c r="EG12" i="7"/>
  <c r="EF38" i="7" a="1"/>
  <c r="EF38" i="7" s="1"/>
  <c r="EH38" i="7" s="1"/>
  <c r="EG38" i="7"/>
  <c r="BJ8" i="9"/>
  <c r="BI8" i="9" a="1"/>
  <c r="BI8" i="9" s="1"/>
  <c r="BK8" i="9" s="1"/>
  <c r="BJ21" i="9"/>
  <c r="BI21" i="9" a="1"/>
  <c r="BI21" i="9" s="1"/>
  <c r="BK21" i="9" s="1"/>
  <c r="BJ44" i="9"/>
  <c r="BI44" i="9" a="1"/>
  <c r="BI44" i="9" s="1"/>
  <c r="BK44" i="9" s="1"/>
  <c r="DN16" i="9"/>
  <c r="DM16" i="9" a="1"/>
  <c r="DM16" i="9" s="1"/>
  <c r="DO16" i="9" s="1"/>
  <c r="DN7" i="9"/>
  <c r="DM7" i="9" a="1"/>
  <c r="DM7" i="9" s="1"/>
  <c r="DO7" i="9" s="1"/>
  <c r="DN20" i="9"/>
  <c r="DM20" i="9" a="1"/>
  <c r="DM20" i="9" s="1"/>
  <c r="DO20" i="9" s="1"/>
  <c r="CX51" i="10"/>
  <c r="CW51" i="10" a="1"/>
  <c r="CW51" i="10" s="1"/>
  <c r="CY51" i="10" s="1"/>
  <c r="CX40" i="10"/>
  <c r="CW40" i="10" a="1"/>
  <c r="CW40" i="10" s="1"/>
  <c r="CY40" i="10" s="1"/>
  <c r="CX41" i="10"/>
  <c r="CW41" i="10" a="1"/>
  <c r="CW41" i="10" s="1"/>
  <c r="CY41" i="10" s="1"/>
  <c r="BZ22" i="10"/>
  <c r="BY22" i="10" a="1"/>
  <c r="BY22" i="10" s="1"/>
  <c r="CA22" i="10" s="1"/>
  <c r="BZ50" i="10"/>
  <c r="BY50" i="10" a="1"/>
  <c r="BY50" i="10" s="1"/>
  <c r="CA50" i="10" s="1"/>
  <c r="BZ39" i="10"/>
  <c r="BY39" i="10" a="1"/>
  <c r="BY39" i="10" s="1"/>
  <c r="CA39" i="10" s="1"/>
  <c r="BZ28" i="10"/>
  <c r="BY28" i="10" a="1"/>
  <c r="BY28" i="10" s="1"/>
  <c r="CA28" i="10" s="1"/>
  <c r="BB11" i="9"/>
  <c r="BA11" i="9" a="1"/>
  <c r="BA11" i="9" s="1"/>
  <c r="BC11" i="9" s="1"/>
  <c r="BB20" i="9"/>
  <c r="BA20" i="9" a="1"/>
  <c r="BA20" i="9" s="1"/>
  <c r="BC20" i="9" s="1"/>
  <c r="BB48" i="9"/>
  <c r="BA48" i="9" a="1"/>
  <c r="BA48" i="9" s="1"/>
  <c r="BC48" i="9" s="1"/>
  <c r="AT31" i="11"/>
  <c r="AS31" i="11" a="1"/>
  <c r="AS31" i="11" s="1"/>
  <c r="AU31" i="11" s="1"/>
  <c r="AT8" i="11"/>
  <c r="AS8" i="11" a="1"/>
  <c r="AS8" i="11" s="1"/>
  <c r="AU8" i="11" s="1"/>
  <c r="AT36" i="11"/>
  <c r="AS36" i="11" a="1"/>
  <c r="AS36" i="11" s="1"/>
  <c r="AU36" i="11" s="1"/>
  <c r="AT45" i="9"/>
  <c r="AS45" i="9" a="1"/>
  <c r="AS45" i="9" s="1"/>
  <c r="AU45" i="9" s="1"/>
  <c r="AT23" i="9"/>
  <c r="AS23" i="9" a="1"/>
  <c r="AS23" i="9" s="1"/>
  <c r="AU23" i="9" s="1"/>
  <c r="AT36" i="9"/>
  <c r="AS36" i="9" a="1"/>
  <c r="AS36" i="9" s="1"/>
  <c r="AU36" i="9" s="1"/>
  <c r="DR27" i="7" a="1"/>
  <c r="DR27" i="7" s="1"/>
  <c r="DT27" i="7" s="1"/>
  <c r="DS27" i="7"/>
  <c r="DR37" i="7" a="1"/>
  <c r="DR37" i="7" s="1"/>
  <c r="DT37" i="7" s="1"/>
  <c r="DS37" i="7"/>
  <c r="DR48" i="7" a="1"/>
  <c r="DR48" i="7" s="1"/>
  <c r="DT48" i="7" s="1"/>
  <c r="DS48" i="7"/>
  <c r="DR1" i="7" a="1"/>
  <c r="DR1" i="7" s="1"/>
  <c r="DT1" i="7" s="1"/>
  <c r="DQ172" i="7"/>
  <c r="DS1" i="7"/>
  <c r="BB36" i="13"/>
  <c r="BA36" i="13" a="1"/>
  <c r="BA36" i="13" s="1"/>
  <c r="BC36" i="13" s="1"/>
  <c r="BB16" i="13"/>
  <c r="BA16" i="13" a="1"/>
  <c r="BA16" i="13" s="1"/>
  <c r="BC16" i="13" s="1"/>
  <c r="BB51" i="13"/>
  <c r="BA51" i="13" a="1"/>
  <c r="BA51" i="13" s="1"/>
  <c r="BC51" i="13" s="1"/>
  <c r="BB31" i="13"/>
  <c r="BA31" i="13" a="1"/>
  <c r="BA31" i="13" s="1"/>
  <c r="BC31" i="13" s="1"/>
  <c r="BB8" i="10"/>
  <c r="BA8" i="10" a="1"/>
  <c r="BA8" i="10" s="1"/>
  <c r="BC8" i="10" s="1"/>
  <c r="BB5" i="10"/>
  <c r="BA5" i="10" a="1"/>
  <c r="BA5" i="10" s="1"/>
  <c r="BC5" i="10" s="1"/>
  <c r="BB37" i="10"/>
  <c r="BA37" i="10" a="1"/>
  <c r="BA37" i="10" s="1"/>
  <c r="BC37" i="10" s="1"/>
  <c r="BB19" i="12"/>
  <c r="BA19" i="12" a="1"/>
  <c r="BA19" i="12" s="1"/>
  <c r="BC19" i="12" s="1"/>
  <c r="BB18" i="12"/>
  <c r="BA18" i="12" a="1"/>
  <c r="BA18" i="12" s="1"/>
  <c r="BC18" i="12" s="1"/>
  <c r="AL13" i="10"/>
  <c r="AK13" i="10" a="1"/>
  <c r="AK13" i="10" s="1"/>
  <c r="AM13" i="10" s="1"/>
  <c r="AL41" i="10"/>
  <c r="AK41" i="10" a="1"/>
  <c r="AK41" i="10" s="1"/>
  <c r="AM41" i="10" s="1"/>
  <c r="AL30" i="10"/>
  <c r="AK30" i="10" a="1"/>
  <c r="AK30" i="10" s="1"/>
  <c r="AM30" i="10" s="1"/>
  <c r="AL19" i="10"/>
  <c r="AK19" i="10" a="1"/>
  <c r="AK19" i="10" s="1"/>
  <c r="AM19" i="10" s="1"/>
  <c r="BZ1" i="10"/>
  <c r="BY1" i="10" a="1"/>
  <c r="BY1" i="10" s="1"/>
  <c r="ET5" i="7" a="1"/>
  <c r="ET5" i="7" s="1"/>
  <c r="EV5" i="7" s="1"/>
  <c r="EU5" i="7"/>
  <c r="ET16" i="7" a="1"/>
  <c r="ET16" i="7" s="1"/>
  <c r="EV16" i="7" s="1"/>
  <c r="EU16" i="7"/>
  <c r="ET6" i="7" a="1"/>
  <c r="ET6" i="7" s="1"/>
  <c r="EV6" i="7" s="1"/>
  <c r="EU6" i="7"/>
  <c r="BB1" i="11"/>
  <c r="BA1" i="11" a="1"/>
  <c r="BA1" i="11" s="1"/>
  <c r="BB26" i="11"/>
  <c r="BA26" i="11" a="1"/>
  <c r="BA26" i="11" s="1"/>
  <c r="BC26" i="11" s="1"/>
  <c r="BB54" i="11"/>
  <c r="BA54" i="11" a="1"/>
  <c r="BA54" i="11" s="1"/>
  <c r="BC54" i="11" s="1"/>
  <c r="BB23" i="11"/>
  <c r="BA23" i="11" a="1"/>
  <c r="BA23" i="11" s="1"/>
  <c r="BC23" i="11" s="1"/>
  <c r="AT2" i="10"/>
  <c r="AS2" i="10" a="1"/>
  <c r="AS2" i="10" s="1"/>
  <c r="AU2" i="10" s="1"/>
  <c r="AT46" i="10"/>
  <c r="AS46" i="10" a="1"/>
  <c r="AS46" i="10" s="1"/>
  <c r="AU46" i="10" s="1"/>
  <c r="AT35" i="10"/>
  <c r="AS35" i="10" a="1"/>
  <c r="AS35" i="10" s="1"/>
  <c r="AU35" i="10" s="1"/>
  <c r="AT13" i="13"/>
  <c r="AS13" i="13" a="1"/>
  <c r="AS13" i="13" s="1"/>
  <c r="AU13" i="13" s="1"/>
  <c r="AT48" i="13"/>
  <c r="AS48" i="13" a="1"/>
  <c r="AS48" i="13" s="1"/>
  <c r="AU48" i="13" s="1"/>
  <c r="AT28" i="13"/>
  <c r="AS28" i="13" a="1"/>
  <c r="AS28" i="13" s="1"/>
  <c r="AU28" i="13" s="1"/>
  <c r="AT8" i="13"/>
  <c r="AS8" i="13" a="1"/>
  <c r="AS8" i="13" s="1"/>
  <c r="AU8" i="13" s="1"/>
  <c r="AT67" i="13"/>
  <c r="AS67" i="13" a="1"/>
  <c r="AS67" i="13" s="1"/>
  <c r="AU67" i="13" s="1"/>
  <c r="AT5" i="12"/>
  <c r="AS5" i="12" a="1"/>
  <c r="AS5" i="12" s="1"/>
  <c r="AU5" i="12" s="1"/>
  <c r="AT35" i="12"/>
  <c r="AS35" i="12" a="1"/>
  <c r="AS35" i="12" s="1"/>
  <c r="AU35" i="12" s="1"/>
  <c r="AT26" i="12"/>
  <c r="AS26" i="12" a="1"/>
  <c r="AS26" i="12" s="1"/>
  <c r="AU26" i="12" s="1"/>
  <c r="FV43" i="7" a="1"/>
  <c r="FV43" i="7" s="1"/>
  <c r="FX43" i="7" s="1"/>
  <c r="FW43" i="7"/>
  <c r="FV27" i="7" a="1"/>
  <c r="FV27" i="7" s="1"/>
  <c r="FX27" i="7" s="1"/>
  <c r="FW27" i="7"/>
  <c r="FV11" i="7" a="1"/>
  <c r="FV11" i="7" s="1"/>
  <c r="FX11" i="7" s="1"/>
  <c r="FW11" i="7"/>
  <c r="FV52" i="7" a="1"/>
  <c r="FV52" i="7" s="1"/>
  <c r="FX52" i="7" s="1"/>
  <c r="FW52" i="7"/>
  <c r="FV36" i="7" a="1"/>
  <c r="FV36" i="7" s="1"/>
  <c r="FX36" i="7" s="1"/>
  <c r="FW36" i="7"/>
  <c r="FV20" i="7" a="1"/>
  <c r="FV20" i="7" s="1"/>
  <c r="FX20" i="7" s="1"/>
  <c r="FW20" i="7"/>
  <c r="FV4" i="7" a="1"/>
  <c r="FV4" i="7" s="1"/>
  <c r="FX4" i="7" s="1"/>
  <c r="FW4" i="7"/>
  <c r="FV41" i="7" a="1"/>
  <c r="FV41" i="7" s="1"/>
  <c r="FX41" i="7" s="1"/>
  <c r="FW41" i="7"/>
  <c r="FV25" i="7" a="1"/>
  <c r="FV25" i="7" s="1"/>
  <c r="FX25" i="7" s="1"/>
  <c r="FW25" i="7"/>
  <c r="FV9" i="7" a="1"/>
  <c r="FV9" i="7" s="1"/>
  <c r="FX9" i="7" s="1"/>
  <c r="FW9" i="7"/>
  <c r="FV46" i="7" a="1"/>
  <c r="FV46" i="7" s="1"/>
  <c r="FX46" i="7" s="1"/>
  <c r="FW46" i="7"/>
  <c r="FV30" i="7" a="1"/>
  <c r="FV30" i="7" s="1"/>
  <c r="FX30" i="7" s="1"/>
  <c r="FW30" i="7"/>
  <c r="FV14" i="7" a="1"/>
  <c r="FV14" i="7" s="1"/>
  <c r="FX14" i="7" s="1"/>
  <c r="FW14" i="7"/>
  <c r="FH43" i="7" a="1"/>
  <c r="FH43" i="7" s="1"/>
  <c r="FJ43" i="7" s="1"/>
  <c r="FI43" i="7"/>
  <c r="FH27" i="7" a="1"/>
  <c r="FH27" i="7" s="1"/>
  <c r="FJ27" i="7" s="1"/>
  <c r="FI27" i="7"/>
  <c r="FH52" i="7" a="1"/>
  <c r="FH52" i="7" s="1"/>
  <c r="FJ52" i="7" s="1"/>
  <c r="FI52" i="7"/>
  <c r="FH36" i="7" a="1"/>
  <c r="FH36" i="7" s="1"/>
  <c r="FJ36" i="7" s="1"/>
  <c r="FI36" i="7"/>
  <c r="FH16" i="7" a="1"/>
  <c r="FH16" i="7" s="1"/>
  <c r="FJ16" i="7" s="1"/>
  <c r="FI16" i="7"/>
  <c r="FH45" i="7" a="1"/>
  <c r="FH45" i="7" s="1"/>
  <c r="FJ45" i="7" s="1"/>
  <c r="FI45" i="7"/>
  <c r="FH29" i="7" a="1"/>
  <c r="FH29" i="7" s="1"/>
  <c r="FJ29" i="7" s="1"/>
  <c r="FI29" i="7"/>
  <c r="FH54" i="7" a="1"/>
  <c r="FH54" i="7" s="1"/>
  <c r="FJ54" i="7" s="1"/>
  <c r="FI54" i="7"/>
  <c r="FH38" i="7" a="1"/>
  <c r="FH38" i="7" s="1"/>
  <c r="FJ38" i="7" s="1"/>
  <c r="FI38" i="7"/>
  <c r="FH20" i="7" a="1"/>
  <c r="FH20" i="7" s="1"/>
  <c r="FJ20" i="7" s="1"/>
  <c r="FI20" i="7"/>
  <c r="FH21" i="7" a="1"/>
  <c r="FH21" i="7" s="1"/>
  <c r="FJ21" i="7" s="1"/>
  <c r="FI21" i="7"/>
  <c r="FH5" i="7" a="1"/>
  <c r="FH5" i="7" s="1"/>
  <c r="FJ5" i="7" s="1"/>
  <c r="FI5" i="7"/>
  <c r="FH11" i="7" a="1"/>
  <c r="FH11" i="7" s="1"/>
  <c r="FJ11" i="7" s="1"/>
  <c r="FI11" i="7"/>
  <c r="BQ2" i="9" a="1"/>
  <c r="BQ2" i="9" s="1"/>
  <c r="BS2" i="9" s="1"/>
  <c r="BR2" i="9"/>
  <c r="DK16" i="7" a="1"/>
  <c r="DK16" i="7" s="1"/>
  <c r="DM16" i="7" s="1"/>
  <c r="DL16" i="7"/>
  <c r="DK4" i="7" a="1"/>
  <c r="DK4" i="7" s="1"/>
  <c r="DM4" i="7" s="1"/>
  <c r="DL4" i="7"/>
  <c r="DK44" i="7" a="1"/>
  <c r="DK44" i="7" s="1"/>
  <c r="DM44" i="7" s="1"/>
  <c r="DL44" i="7"/>
  <c r="DK50" i="7" a="1"/>
  <c r="DK50" i="7" s="1"/>
  <c r="DM50" i="7" s="1"/>
  <c r="DL50" i="7"/>
  <c r="DK34" i="7" a="1"/>
  <c r="DK34" i="7" s="1"/>
  <c r="DM34" i="7" s="1"/>
  <c r="DL34" i="7"/>
  <c r="DK18" i="7" a="1"/>
  <c r="DK18" i="7" s="1"/>
  <c r="DM18" i="7" s="1"/>
  <c r="DL18" i="7"/>
  <c r="DK2" i="7" a="1"/>
  <c r="DK2" i="7" s="1"/>
  <c r="DM2" i="7" s="1"/>
  <c r="DL2" i="7"/>
  <c r="DK43" i="7" a="1"/>
  <c r="DK43" i="7" s="1"/>
  <c r="DM43" i="7" s="1"/>
  <c r="DL43" i="7"/>
  <c r="DK27" i="7" a="1"/>
  <c r="DK27" i="7" s="1"/>
  <c r="DM27" i="7" s="1"/>
  <c r="DL27" i="7"/>
  <c r="DK11" i="7" a="1"/>
  <c r="DK11" i="7" s="1"/>
  <c r="DM11" i="7" s="1"/>
  <c r="DL11" i="7"/>
  <c r="DK49" i="7" a="1"/>
  <c r="DK49" i="7" s="1"/>
  <c r="DM49" i="7" s="1"/>
  <c r="DL49" i="7"/>
  <c r="DK33" i="7" a="1"/>
  <c r="DK33" i="7" s="1"/>
  <c r="DM33" i="7" s="1"/>
  <c r="DL33" i="7"/>
  <c r="DK17" i="7" a="1"/>
  <c r="DK17" i="7" s="1"/>
  <c r="DM17" i="7" s="1"/>
  <c r="DL17" i="7"/>
  <c r="CP1" i="7" a="1"/>
  <c r="CP1" i="7" s="1"/>
  <c r="CR1" i="7" s="1"/>
  <c r="CQ1" i="7"/>
  <c r="CO172" i="7"/>
  <c r="EF19" i="7" a="1"/>
  <c r="EF19" i="7" s="1"/>
  <c r="EH19" i="7" s="1"/>
  <c r="EG19" i="7"/>
  <c r="EF29" i="7" a="1"/>
  <c r="EF29" i="7" s="1"/>
  <c r="EH29" i="7" s="1"/>
  <c r="EG29" i="7"/>
  <c r="EF40" i="7" a="1"/>
  <c r="EF40" i="7" s="1"/>
  <c r="EH40" i="7" s="1"/>
  <c r="EG40" i="7"/>
  <c r="EF30" i="7" a="1"/>
  <c r="EF30" i="7" s="1"/>
  <c r="EH30" i="7" s="1"/>
  <c r="EG30" i="7"/>
  <c r="BJ18" i="9"/>
  <c r="BI18" i="9" a="1"/>
  <c r="BI18" i="9" s="1"/>
  <c r="BK18" i="9" s="1"/>
  <c r="BJ31" i="9"/>
  <c r="BI31" i="9" a="1"/>
  <c r="BI31" i="9" s="1"/>
  <c r="BK31" i="9" s="1"/>
  <c r="BJ43" i="9"/>
  <c r="BI43" i="9" a="1"/>
  <c r="BI43" i="9" s="1"/>
  <c r="BK43" i="9" s="1"/>
  <c r="DN42" i="9"/>
  <c r="DM42" i="9" a="1"/>
  <c r="DM42" i="9" s="1"/>
  <c r="DO42" i="9" s="1"/>
  <c r="DN8" i="9"/>
  <c r="DM8" i="9" a="1"/>
  <c r="DM8" i="9" s="1"/>
  <c r="DO8" i="9" s="1"/>
  <c r="DN21" i="9"/>
  <c r="DM21" i="9" a="1"/>
  <c r="DM21" i="9" s="1"/>
  <c r="DO21" i="9" s="1"/>
  <c r="CX44" i="10"/>
  <c r="CW44" i="10" a="1"/>
  <c r="CW44" i="10" s="1"/>
  <c r="CY44" i="10" s="1"/>
  <c r="CX45" i="10"/>
  <c r="CW45" i="10" a="1"/>
  <c r="CW45" i="10" s="1"/>
  <c r="CY45" i="10" s="1"/>
  <c r="CX30" i="10"/>
  <c r="CW30" i="10" a="1"/>
  <c r="CW30" i="10" s="1"/>
  <c r="CY30" i="10" s="1"/>
  <c r="BZ6" i="10"/>
  <c r="BY6" i="10" a="1"/>
  <c r="BY6" i="10" s="1"/>
  <c r="CA6" i="10" s="1"/>
  <c r="BZ34" i="10"/>
  <c r="BY34" i="10" a="1"/>
  <c r="BY34" i="10" s="1"/>
  <c r="CA34" i="10" s="1"/>
  <c r="BZ23" i="10"/>
  <c r="BY23" i="10" a="1"/>
  <c r="BY23" i="10" s="1"/>
  <c r="CA23" i="10" s="1"/>
  <c r="BZ12" i="10"/>
  <c r="BY12" i="10" a="1"/>
  <c r="BY12" i="10" s="1"/>
  <c r="CA12" i="10" s="1"/>
  <c r="BB46" i="9"/>
  <c r="BA46" i="9" a="1"/>
  <c r="BA46" i="9" s="1"/>
  <c r="BC46" i="9" s="1"/>
  <c r="BB4" i="9"/>
  <c r="BA4" i="9" a="1"/>
  <c r="BA4" i="9" s="1"/>
  <c r="BC4" i="9" s="1"/>
  <c r="BB35" i="9"/>
  <c r="BA35" i="9" a="1"/>
  <c r="BA35" i="9" s="1"/>
  <c r="BC35" i="9" s="1"/>
  <c r="AT15" i="11"/>
  <c r="AS15" i="11" a="1"/>
  <c r="AS15" i="11" s="1"/>
  <c r="AU15" i="11" s="1"/>
  <c r="AT43" i="11"/>
  <c r="AS43" i="11" a="1"/>
  <c r="AS43" i="11" s="1"/>
  <c r="AU43" i="11" s="1"/>
  <c r="AT20" i="11"/>
  <c r="AS20" i="11" a="1"/>
  <c r="AS20" i="11" s="1"/>
  <c r="AU20" i="11" s="1"/>
  <c r="AT42" i="9"/>
  <c r="AS42" i="9" a="1"/>
  <c r="AS42" i="9" s="1"/>
  <c r="AU42" i="9" s="1"/>
  <c r="AT24" i="9"/>
  <c r="AS24" i="9" a="1"/>
  <c r="AS24" i="9" s="1"/>
  <c r="AU24" i="9" s="1"/>
  <c r="AT37" i="9"/>
  <c r="AS37" i="9" a="1"/>
  <c r="AS37" i="9" s="1"/>
  <c r="AU37" i="9" s="1"/>
  <c r="DR7" i="7" a="1"/>
  <c r="DR7" i="7" s="1"/>
  <c r="DT7" i="7" s="1"/>
  <c r="DS7" i="7"/>
  <c r="DR17" i="7" a="1"/>
  <c r="DR17" i="7" s="1"/>
  <c r="DT17" i="7" s="1"/>
  <c r="DS17" i="7"/>
  <c r="DR28" i="7" a="1"/>
  <c r="DR28" i="7" s="1"/>
  <c r="DT28" i="7" s="1"/>
  <c r="DS28" i="7"/>
  <c r="DR30" i="7" a="1"/>
  <c r="DR30" i="7" s="1"/>
  <c r="DT30" i="7" s="1"/>
  <c r="DS30" i="7"/>
  <c r="BB27" i="13"/>
  <c r="BA27" i="13" a="1"/>
  <c r="BA27" i="13" s="1"/>
  <c r="BC27" i="13" s="1"/>
  <c r="BB7" i="13"/>
  <c r="BA7" i="13" a="1"/>
  <c r="BA7" i="13" s="1"/>
  <c r="BC7" i="13" s="1"/>
  <c r="BB42" i="13"/>
  <c r="BA42" i="13" a="1"/>
  <c r="BA42" i="13" s="1"/>
  <c r="BC42" i="13" s="1"/>
  <c r="BB22" i="13"/>
  <c r="BA22" i="13" a="1"/>
  <c r="BA22" i="13" s="1"/>
  <c r="BC22" i="13" s="1"/>
  <c r="BB38" i="10"/>
  <c r="BA38" i="10" a="1"/>
  <c r="BA38" i="10" s="1"/>
  <c r="BC38" i="10" s="1"/>
  <c r="BB27" i="10"/>
  <c r="BA27" i="10" a="1"/>
  <c r="BA27" i="10" s="1"/>
  <c r="BC27" i="10" s="1"/>
  <c r="BB16" i="10"/>
  <c r="BA16" i="10" a="1"/>
  <c r="BA16" i="10" s="1"/>
  <c r="BC16" i="10" s="1"/>
  <c r="BB44" i="10"/>
  <c r="BA44" i="10" a="1"/>
  <c r="BA44" i="10" s="1"/>
  <c r="BC44" i="10" s="1"/>
  <c r="BB22" i="12"/>
  <c r="BA22" i="12" a="1"/>
  <c r="BA22" i="12" s="1"/>
  <c r="BC22" i="12" s="1"/>
  <c r="BB25" i="12"/>
  <c r="BA25" i="12" a="1"/>
  <c r="BA25" i="12" s="1"/>
  <c r="BC25" i="12" s="1"/>
  <c r="AL6" i="10"/>
  <c r="AK6" i="10" a="1"/>
  <c r="AK6" i="10" s="1"/>
  <c r="AM6" i="10" s="1"/>
  <c r="AL34" i="10"/>
  <c r="AK34" i="10" a="1"/>
  <c r="AK34" i="10" s="1"/>
  <c r="AM34" i="10" s="1"/>
  <c r="AL23" i="10"/>
  <c r="AK23" i="10" a="1"/>
  <c r="AK23" i="10" s="1"/>
  <c r="AM23" i="10" s="1"/>
  <c r="AL12" i="10"/>
  <c r="AK12" i="10" a="1"/>
  <c r="AK12" i="10" s="1"/>
  <c r="AM12" i="10" s="1"/>
  <c r="ET55" i="7" a="1"/>
  <c r="ET55" i="7" s="1"/>
  <c r="EV55" i="7" s="1"/>
  <c r="EU55" i="7"/>
  <c r="ET12" i="7" a="1"/>
  <c r="ET12" i="7" s="1"/>
  <c r="EV12" i="7" s="1"/>
  <c r="EU12" i="7"/>
  <c r="ET42" i="7" a="1"/>
  <c r="ET42" i="7" s="1"/>
  <c r="EV42" i="7" s="1"/>
  <c r="EU42" i="7"/>
  <c r="BB45" i="11"/>
  <c r="BA45" i="11" a="1"/>
  <c r="BA45" i="11" s="1"/>
  <c r="BC45" i="11" s="1"/>
  <c r="BB10" i="11"/>
  <c r="BA10" i="11" a="1"/>
  <c r="BA10" i="11" s="1"/>
  <c r="BC10" i="11" s="1"/>
  <c r="BB38" i="11"/>
  <c r="BA38" i="11" a="1"/>
  <c r="BA38" i="11" s="1"/>
  <c r="BC38" i="11" s="1"/>
  <c r="BB7" i="11"/>
  <c r="BA7" i="11" a="1"/>
  <c r="BA7" i="11" s="1"/>
  <c r="BC7" i="11" s="1"/>
  <c r="AT40" i="10"/>
  <c r="AS40" i="10" a="1"/>
  <c r="AS40" i="10" s="1"/>
  <c r="AU40" i="10" s="1"/>
  <c r="AT21" i="10"/>
  <c r="AS21" i="10" a="1"/>
  <c r="AS21" i="10" s="1"/>
  <c r="AU21" i="10" s="1"/>
  <c r="AT10" i="10"/>
  <c r="AS10" i="10" a="1"/>
  <c r="AS10" i="10" s="1"/>
  <c r="AU10" i="10" s="1"/>
  <c r="CX52" i="10"/>
  <c r="CW52" i="10" a="1"/>
  <c r="CW52" i="10" s="1"/>
  <c r="CY52" i="10" s="1"/>
  <c r="AT47" i="13"/>
  <c r="AS47" i="13" a="1"/>
  <c r="AS47" i="13" s="1"/>
  <c r="AU47" i="13" s="1"/>
  <c r="AT27" i="13"/>
  <c r="AS27" i="13" a="1"/>
  <c r="AS27" i="13" s="1"/>
  <c r="AU27" i="13" s="1"/>
  <c r="AT7" i="13"/>
  <c r="AS7" i="13" a="1"/>
  <c r="AS7" i="13" s="1"/>
  <c r="AU7" i="13" s="1"/>
  <c r="AT70" i="13"/>
  <c r="AS70" i="13" a="1"/>
  <c r="AS70" i="13" s="1"/>
  <c r="AU70" i="13" s="1"/>
  <c r="AT19" i="12"/>
  <c r="AS19" i="12" a="1"/>
  <c r="AS19" i="12" s="1"/>
  <c r="AU19" i="12" s="1"/>
  <c r="AT10" i="12"/>
  <c r="AS10" i="12" a="1"/>
  <c r="AS10" i="12" s="1"/>
  <c r="AU10" i="12" s="1"/>
  <c r="E2" i="9" a="1"/>
  <c r="E2" i="9" s="1"/>
  <c r="G2" i="9" s="1"/>
  <c r="F2" i="9"/>
  <c r="CX68" i="13"/>
  <c r="CX1" i="13"/>
  <c r="EM44" i="7" a="1"/>
  <c r="EM44" i="7" s="1"/>
  <c r="EO44" i="7" s="1"/>
  <c r="EN44" i="7"/>
  <c r="EM32" i="7" a="1"/>
  <c r="EM32" i="7" s="1"/>
  <c r="EO32" i="7" s="1"/>
  <c r="EN32" i="7"/>
  <c r="EM20" i="7" a="1"/>
  <c r="EM20" i="7" s="1"/>
  <c r="EO20" i="7" s="1"/>
  <c r="EN20" i="7"/>
  <c r="EM46" i="7" a="1"/>
  <c r="EM46" i="7" s="1"/>
  <c r="EO46" i="7" s="1"/>
  <c r="EN46" i="7"/>
  <c r="EM30" i="7" a="1"/>
  <c r="EM30" i="7" s="1"/>
  <c r="EO30" i="7" s="1"/>
  <c r="EN30" i="7"/>
  <c r="EM14" i="7" a="1"/>
  <c r="EM14" i="7" s="1"/>
  <c r="EO14" i="7" s="1"/>
  <c r="EN14" i="7"/>
  <c r="EM55" i="7" a="1"/>
  <c r="EM55" i="7" s="1"/>
  <c r="EO55" i="7" s="1"/>
  <c r="EN55" i="7"/>
  <c r="EM39" i="7" a="1"/>
  <c r="EM39" i="7" s="1"/>
  <c r="EO39" i="7" s="1"/>
  <c r="EN39" i="7"/>
  <c r="EM23" i="7" a="1"/>
  <c r="EM23" i="7" s="1"/>
  <c r="EO23" i="7" s="1"/>
  <c r="EN23" i="7"/>
  <c r="EM7" i="7" a="1"/>
  <c r="EM7" i="7" s="1"/>
  <c r="EO7" i="7" s="1"/>
  <c r="EN7" i="7"/>
  <c r="EM45" i="7" a="1"/>
  <c r="EM45" i="7" s="1"/>
  <c r="EO45" i="7" s="1"/>
  <c r="EN45" i="7"/>
  <c r="EM29" i="7" a="1"/>
  <c r="EM29" i="7" s="1"/>
  <c r="EO29" i="7" s="1"/>
  <c r="EN29" i="7"/>
  <c r="EM13" i="7" a="1"/>
  <c r="EM13" i="7" s="1"/>
  <c r="EO13" i="7" s="1"/>
  <c r="EN13" i="7"/>
  <c r="CC1" i="7"/>
  <c r="CA172" i="7"/>
  <c r="BQ12" i="10" a="1"/>
  <c r="BQ12" i="10" s="1"/>
  <c r="BS12" i="10" s="1"/>
  <c r="BQ47" i="10" a="1"/>
  <c r="BQ47" i="10" s="1"/>
  <c r="BS47" i="10" s="1"/>
  <c r="BQ33" i="10" a="1"/>
  <c r="BQ33" i="10" s="1"/>
  <c r="BS33" i="10" s="1"/>
  <c r="BQ43" i="10" a="1"/>
  <c r="BQ43" i="10" s="1"/>
  <c r="BS43" i="10" s="1"/>
  <c r="BQ42" i="10" a="1"/>
  <c r="BQ42" i="10" s="1"/>
  <c r="BS42" i="10" s="1"/>
  <c r="BQ53" i="10" a="1"/>
  <c r="BQ53" i="10" s="1"/>
  <c r="BS53" i="10" s="1"/>
  <c r="BQ13" i="10" a="1"/>
  <c r="BQ13" i="10" s="1"/>
  <c r="BS13" i="10" s="1"/>
  <c r="BQ19" i="10" a="1"/>
  <c r="BQ19" i="10" s="1"/>
  <c r="BS19" i="10" s="1"/>
  <c r="BQ31" i="10" a="1"/>
  <c r="BQ31" i="10" s="1"/>
  <c r="BS31" i="10" s="1"/>
  <c r="BQ17" i="10" a="1"/>
  <c r="BQ17" i="10" s="1"/>
  <c r="BS17" i="10" s="1"/>
  <c r="BQ36" i="10" a="1"/>
  <c r="BQ36" i="10" s="1"/>
  <c r="BS36" i="10" s="1"/>
  <c r="BQ18" i="10" a="1"/>
  <c r="BQ18" i="10" s="1"/>
  <c r="BS18" i="10" s="1"/>
  <c r="BQ38" i="10" a="1"/>
  <c r="BQ38" i="10" s="1"/>
  <c r="BS38" i="10" s="1"/>
  <c r="BQ30" i="10" a="1"/>
  <c r="BQ30" i="10" s="1"/>
  <c r="BS30" i="10" s="1"/>
  <c r="BR43" i="10"/>
  <c r="BR34" i="10"/>
  <c r="BR29" i="10"/>
  <c r="BR8" i="10"/>
  <c r="BR28" i="10"/>
  <c r="BR19" i="10"/>
  <c r="BR10" i="10"/>
  <c r="BR5" i="10"/>
  <c r="BR46" i="10"/>
  <c r="BR41" i="10"/>
  <c r="BI44" i="10" a="1"/>
  <c r="BI44" i="10" s="1"/>
  <c r="BK44" i="10" s="1"/>
  <c r="BI55" i="10" a="1"/>
  <c r="BI55" i="10" s="1"/>
  <c r="BK55" i="10" s="1"/>
  <c r="BI21" i="10" a="1"/>
  <c r="BI21" i="10" s="1"/>
  <c r="BK21" i="10" s="1"/>
  <c r="BI49" i="10" a="1"/>
  <c r="BI49" i="10" s="1"/>
  <c r="BK49" i="10" s="1"/>
  <c r="BI45" i="10" a="1"/>
  <c r="BI45" i="10" s="1"/>
  <c r="BK45" i="10" s="1"/>
  <c r="BI16" i="10" a="1"/>
  <c r="BI16" i="10" s="1"/>
  <c r="BK16" i="10" s="1"/>
  <c r="BI12" i="10" a="1"/>
  <c r="BI12" i="10" s="1"/>
  <c r="BK12" i="10" s="1"/>
  <c r="BI27" i="10" a="1"/>
  <c r="BI27" i="10" s="1"/>
  <c r="BK27" i="10" s="1"/>
  <c r="BI41" i="10" a="1"/>
  <c r="BI41" i="10" s="1"/>
  <c r="BK41" i="10" s="1"/>
  <c r="BI10" i="10" a="1"/>
  <c r="BI10" i="10" s="1"/>
  <c r="BK10" i="10" s="1"/>
  <c r="BI6" i="10" a="1"/>
  <c r="BI6" i="10" s="1"/>
  <c r="BK6" i="10" s="1"/>
  <c r="BI34" i="10" a="1"/>
  <c r="BI34" i="10" s="1"/>
  <c r="BK34" i="10" s="1"/>
  <c r="BI19" i="10" a="1"/>
  <c r="BI19" i="10" s="1"/>
  <c r="BK19" i="10" s="1"/>
  <c r="BI10" i="11" a="1"/>
  <c r="BI10" i="11" s="1"/>
  <c r="BK10" i="11" s="1"/>
  <c r="BI28" i="11" a="1"/>
  <c r="BI28" i="11" s="1"/>
  <c r="BK28" i="11" s="1"/>
  <c r="BI56" i="11" a="1"/>
  <c r="BI56" i="11" s="1"/>
  <c r="BK56" i="11" s="1"/>
  <c r="BI25" i="11" a="1"/>
  <c r="BI25" i="11" s="1"/>
  <c r="BK25" i="11" s="1"/>
  <c r="BI21" i="11" a="1"/>
  <c r="BI21" i="11" s="1"/>
  <c r="BK21" i="11" s="1"/>
  <c r="BI27" i="11" a="1"/>
  <c r="BI27" i="11" s="1"/>
  <c r="BK27" i="11" s="1"/>
  <c r="BI7" i="11" a="1"/>
  <c r="BI7" i="11" s="1"/>
  <c r="BK7" i="11" s="1"/>
  <c r="BI51" i="11" a="1"/>
  <c r="BI51" i="11" s="1"/>
  <c r="BK51" i="11" s="1"/>
  <c r="BI12" i="11" a="1"/>
  <c r="BI12" i="11" s="1"/>
  <c r="BK12" i="11" s="1"/>
  <c r="BI40" i="11" a="1"/>
  <c r="BI40" i="11" s="1"/>
  <c r="BK40" i="11" s="1"/>
  <c r="BI36" i="11" a="1"/>
  <c r="BI36" i="11" s="1"/>
  <c r="BK36" i="11" s="1"/>
  <c r="BI32" i="11" a="1"/>
  <c r="BI32" i="11" s="1"/>
  <c r="BK32" i="11" s="1"/>
  <c r="BI38" i="11" a="1"/>
  <c r="BI38" i="11" s="1"/>
  <c r="BK38" i="11" s="1"/>
  <c r="BI50" i="11" a="1"/>
  <c r="BI50" i="11" s="1"/>
  <c r="BK50" i="11" s="1"/>
  <c r="BI19" i="11" a="1"/>
  <c r="BI19" i="11" s="1"/>
  <c r="BK19" i="11" s="1"/>
  <c r="DM31" i="12" a="1"/>
  <c r="DM31" i="12" s="1"/>
  <c r="DO31" i="12" s="1"/>
  <c r="DM34" i="12" a="1"/>
  <c r="DM34" i="12" s="1"/>
  <c r="DO34" i="12" s="1"/>
  <c r="DM5" i="12" a="1"/>
  <c r="DM5" i="12" s="1"/>
  <c r="DO5" i="12" s="1"/>
  <c r="DM20" i="12" a="1"/>
  <c r="DM20" i="12" s="1"/>
  <c r="DO20" i="12" s="1"/>
  <c r="DM35" i="12" a="1"/>
  <c r="DM35" i="12" s="1"/>
  <c r="DO35" i="12" s="1"/>
  <c r="DM36" i="12" a="1"/>
  <c r="DM36" i="12" s="1"/>
  <c r="DO36" i="12" s="1"/>
  <c r="DM39" i="12" a="1"/>
  <c r="DM39" i="12" s="1"/>
  <c r="DO39" i="12" s="1"/>
  <c r="DM6" i="12" a="1"/>
  <c r="DM6" i="12" s="1"/>
  <c r="DO6" i="12" s="1"/>
  <c r="DM16" i="12" a="1"/>
  <c r="DM16" i="12" s="1"/>
  <c r="DO16" i="12" s="1"/>
  <c r="DN32" i="12"/>
  <c r="DN7" i="12"/>
  <c r="DN25" i="12"/>
  <c r="DN27" i="12"/>
  <c r="DN2" i="12"/>
  <c r="DN8" i="12"/>
  <c r="DN22" i="12"/>
  <c r="DN28" i="12"/>
  <c r="DN3" i="12"/>
  <c r="DN21" i="12"/>
  <c r="BI2" i="12" a="1"/>
  <c r="BI2" i="12" s="1"/>
  <c r="BK2" i="12" s="1"/>
  <c r="BI11" i="12" a="1"/>
  <c r="BI11" i="12" s="1"/>
  <c r="BK11" i="12" s="1"/>
  <c r="BI7" i="12" a="1"/>
  <c r="BI7" i="12" s="1"/>
  <c r="BK7" i="12" s="1"/>
  <c r="BI30" i="12" a="1"/>
  <c r="BI30" i="12" s="1"/>
  <c r="BK30" i="12" s="1"/>
  <c r="BI27" i="12" a="1"/>
  <c r="BI27" i="12" s="1"/>
  <c r="BK27" i="12" s="1"/>
  <c r="BI18" i="12" a="1"/>
  <c r="BI18" i="12" s="1"/>
  <c r="BK18" i="12" s="1"/>
  <c r="BI20" i="12" a="1"/>
  <c r="BI20" i="12" s="1"/>
  <c r="BK20" i="12" s="1"/>
  <c r="BI23" i="12" a="1"/>
  <c r="BI23" i="12" s="1"/>
  <c r="BK23" i="12" s="1"/>
  <c r="BI14" i="12" a="1"/>
  <c r="BI14" i="12" s="1"/>
  <c r="BK14" i="12" s="1"/>
  <c r="BI16" i="12" a="1"/>
  <c r="BI16" i="12" s="1"/>
  <c r="BK16" i="12" s="1"/>
  <c r="BJ31" i="12"/>
  <c r="BJ14" i="12"/>
  <c r="BJ12" i="12"/>
  <c r="BJ34" i="12"/>
  <c r="BJ32" i="12"/>
  <c r="BJ7" i="12"/>
  <c r="BJ37" i="12"/>
  <c r="BJ27" i="12"/>
  <c r="BJ10" i="12"/>
  <c r="CG71" i="13" a="1"/>
  <c r="CG71" i="13" s="1"/>
  <c r="CI71" i="13" s="1"/>
  <c r="CG70" i="13" a="1"/>
  <c r="CG70" i="13" s="1"/>
  <c r="CI70" i="13" s="1"/>
  <c r="CG52" i="13" a="1"/>
  <c r="CG52" i="13" s="1"/>
  <c r="CI52" i="13" s="1"/>
  <c r="CG30" i="13" a="1"/>
  <c r="CG30" i="13" s="1"/>
  <c r="CI30" i="13" s="1"/>
  <c r="CG10" i="13" a="1"/>
  <c r="CG10" i="13" s="1"/>
  <c r="CI10" i="13" s="1"/>
  <c r="CG31" i="13" a="1"/>
  <c r="CG31" i="13" s="1"/>
  <c r="CI31" i="13" s="1"/>
  <c r="CG37" i="13" a="1"/>
  <c r="CG37" i="13" s="1"/>
  <c r="CI37" i="13" s="1"/>
  <c r="CG23" i="13" a="1"/>
  <c r="CG23" i="13" s="1"/>
  <c r="CI23" i="13" s="1"/>
  <c r="CG35" i="13" a="1"/>
  <c r="CG35" i="13" s="1"/>
  <c r="CI35" i="13" s="1"/>
  <c r="CG57" i="13" a="1"/>
  <c r="CG57" i="13" s="1"/>
  <c r="CI57" i="13" s="1"/>
  <c r="CG43" i="13" a="1"/>
  <c r="CG43" i="13" s="1"/>
  <c r="CI43" i="13" s="1"/>
  <c r="CG33" i="13" a="1"/>
  <c r="CG33" i="13" s="1"/>
  <c r="CI33" i="13" s="1"/>
  <c r="CG13" i="13" a="1"/>
  <c r="CG13" i="13" s="1"/>
  <c r="CI13" i="13" s="1"/>
  <c r="CG58" i="13" a="1"/>
  <c r="CG58" i="13" s="1"/>
  <c r="CI58" i="13" s="1"/>
  <c r="CG40" i="13" a="1"/>
  <c r="CG40" i="13" s="1"/>
  <c r="CI40" i="13" s="1"/>
  <c r="CG39" i="13" a="1"/>
  <c r="CG39" i="13" s="1"/>
  <c r="CI39" i="13" s="1"/>
  <c r="CG51" i="13" a="1"/>
  <c r="CG51" i="13" s="1"/>
  <c r="CI51" i="13" s="1"/>
  <c r="CH7" i="13"/>
  <c r="CH14" i="13"/>
  <c r="CH29" i="13"/>
  <c r="CH20" i="13"/>
  <c r="CH27" i="13"/>
  <c r="CH34" i="13"/>
  <c r="CH49" i="13"/>
  <c r="CH40" i="13"/>
  <c r="CH47" i="13"/>
  <c r="CH54" i="13"/>
  <c r="DE24" i="9" a="1"/>
  <c r="DE24" i="9" s="1"/>
  <c r="DG24" i="9" s="1"/>
  <c r="DE21" i="9" a="1"/>
  <c r="DE21" i="9" s="1"/>
  <c r="DG21" i="9" s="1"/>
  <c r="DE47" i="9" a="1"/>
  <c r="DE47" i="9" s="1"/>
  <c r="DG47" i="9" s="1"/>
  <c r="DE43" i="9" a="1"/>
  <c r="DE43" i="9" s="1"/>
  <c r="DG43" i="9" s="1"/>
  <c r="DE22" i="9" a="1"/>
  <c r="DE22" i="9" s="1"/>
  <c r="DG22" i="9" s="1"/>
  <c r="DE33" i="9" a="1"/>
  <c r="DE33" i="9" s="1"/>
  <c r="DG33" i="9" s="1"/>
  <c r="DE8" i="9" a="1"/>
  <c r="DE8" i="9" s="1"/>
  <c r="DG8" i="9" s="1"/>
  <c r="DE5" i="9" a="1"/>
  <c r="DE5" i="9" s="1"/>
  <c r="DG5" i="9" s="1"/>
  <c r="DE31" i="9" a="1"/>
  <c r="DE31" i="9" s="1"/>
  <c r="DG31" i="9" s="1"/>
  <c r="DE26" i="9" a="1"/>
  <c r="DE26" i="9" s="1"/>
  <c r="DG26" i="9" s="1"/>
  <c r="DE38" i="9" a="1"/>
  <c r="DE38" i="9" s="1"/>
  <c r="DG38" i="9" s="1"/>
  <c r="DE41" i="9" a="1"/>
  <c r="DE41" i="9" s="1"/>
  <c r="DG41" i="9" s="1"/>
  <c r="DF32" i="9"/>
  <c r="DF15" i="9"/>
  <c r="E55" i="10" a="1"/>
  <c r="E55" i="10" s="1"/>
  <c r="G55" i="10" s="1"/>
  <c r="E3" i="10" a="1"/>
  <c r="E3" i="10" s="1"/>
  <c r="G3" i="10" s="1"/>
  <c r="E41" i="10" a="1"/>
  <c r="E41" i="10" s="1"/>
  <c r="G41" i="10" s="1"/>
  <c r="E26" i="10" a="1"/>
  <c r="E26" i="10" s="1"/>
  <c r="G26" i="10" s="1"/>
  <c r="E23" i="10" a="1"/>
  <c r="E23" i="10" s="1"/>
  <c r="G23" i="10" s="1"/>
  <c r="E12" i="10" a="1"/>
  <c r="E12" i="10" s="1"/>
  <c r="G12" i="10" s="1"/>
  <c r="E46" i="10" a="1"/>
  <c r="E46" i="10" s="1"/>
  <c r="G46" i="10" s="1"/>
  <c r="E43" i="10" a="1"/>
  <c r="E43" i="10" s="1"/>
  <c r="G43" i="10" s="1"/>
  <c r="E32" i="10" a="1"/>
  <c r="E32" i="10" s="1"/>
  <c r="G32" i="10" s="1"/>
  <c r="E17" i="10" a="1"/>
  <c r="E17" i="10" s="1"/>
  <c r="G17" i="10" s="1"/>
  <c r="E47" i="10" a="1"/>
  <c r="E47" i="10" s="1"/>
  <c r="G47" i="10" s="1"/>
  <c r="E36" i="10" a="1"/>
  <c r="E36" i="10" s="1"/>
  <c r="G36" i="10" s="1"/>
  <c r="E21" i="10" a="1"/>
  <c r="E21" i="10" s="1"/>
  <c r="G21" i="10" s="1"/>
  <c r="E6" i="10" a="1"/>
  <c r="E6" i="10" s="1"/>
  <c r="G6" i="10" s="1"/>
  <c r="F39" i="10"/>
  <c r="F2" i="10"/>
  <c r="F18" i="10"/>
  <c r="F34" i="10"/>
  <c r="F50" i="10"/>
  <c r="F13" i="10"/>
  <c r="F29" i="10"/>
  <c r="F45" i="10"/>
  <c r="U22" i="9" a="1"/>
  <c r="U22" i="9" s="1"/>
  <c r="W22" i="9" s="1"/>
  <c r="U43" i="9" a="1"/>
  <c r="U43" i="9" s="1"/>
  <c r="W43" i="9" s="1"/>
  <c r="U13" i="9" a="1"/>
  <c r="U13" i="9" s="1"/>
  <c r="W13" i="9" s="1"/>
  <c r="U41" i="9" a="1"/>
  <c r="U41" i="9" s="1"/>
  <c r="W41" i="9" s="1"/>
  <c r="U34" i="9" a="1"/>
  <c r="U34" i="9" s="1"/>
  <c r="W34" i="9" s="1"/>
  <c r="U27" i="9" a="1"/>
  <c r="U27" i="9" s="1"/>
  <c r="W27" i="9" s="1"/>
  <c r="U6" i="9" a="1"/>
  <c r="U6" i="9" s="1"/>
  <c r="W6" i="9" s="1"/>
  <c r="U17" i="9" a="1"/>
  <c r="U17" i="9" s="1"/>
  <c r="W17" i="9" s="1"/>
  <c r="U29" i="9" a="1"/>
  <c r="U29" i="9" s="1"/>
  <c r="W29" i="9" s="1"/>
  <c r="U4" i="9" a="1"/>
  <c r="U4" i="9" s="1"/>
  <c r="W4" i="9" s="1"/>
  <c r="U15" i="9" a="1"/>
  <c r="U15" i="9" s="1"/>
  <c r="W15" i="9" s="1"/>
  <c r="V43" i="9"/>
  <c r="V26" i="9"/>
  <c r="V48" i="9"/>
  <c r="V31" i="9"/>
  <c r="V14" i="9"/>
  <c r="V5" i="9"/>
  <c r="V35" i="9"/>
  <c r="V18" i="9"/>
  <c r="V9" i="9"/>
  <c r="V39" i="9"/>
  <c r="V22" i="9"/>
  <c r="CI52" i="7" a="1"/>
  <c r="CI52" i="7" s="1"/>
  <c r="CK52" i="7" s="1"/>
  <c r="CI36" i="7" a="1"/>
  <c r="CI36" i="7" s="1"/>
  <c r="CK36" i="7" s="1"/>
  <c r="CI20" i="7" a="1"/>
  <c r="CI20" i="7" s="1"/>
  <c r="CK20" i="7" s="1"/>
  <c r="CI49" i="7" a="1"/>
  <c r="CI49" i="7" s="1"/>
  <c r="CK49" i="7" s="1"/>
  <c r="CI33" i="7" a="1"/>
  <c r="CI33" i="7" s="1"/>
  <c r="CK33" i="7" s="1"/>
  <c r="CI17" i="7" a="1"/>
  <c r="CI17" i="7" s="1"/>
  <c r="CK17" i="7" s="1"/>
  <c r="CI46" i="7" a="1"/>
  <c r="CI46" i="7" s="1"/>
  <c r="CK46" i="7" s="1"/>
  <c r="CI30" i="7" a="1"/>
  <c r="CI30" i="7" s="1"/>
  <c r="CK30" i="7" s="1"/>
  <c r="CI14" i="7" a="1"/>
  <c r="CI14" i="7" s="1"/>
  <c r="CK14" i="7" s="1"/>
  <c r="CJ40" i="7"/>
  <c r="CJ24" i="7"/>
  <c r="CJ8" i="7"/>
  <c r="CI47" i="7" a="1"/>
  <c r="CI47" i="7" s="1"/>
  <c r="CK47" i="7" s="1"/>
  <c r="CI31" i="7" a="1"/>
  <c r="CI31" i="7" s="1"/>
  <c r="CK31" i="7" s="1"/>
  <c r="CI15" i="7" a="1"/>
  <c r="CI15" i="7" s="1"/>
  <c r="CK15" i="7" s="1"/>
  <c r="M30" i="9" a="1"/>
  <c r="M30" i="9" s="1"/>
  <c r="O30" i="9" s="1"/>
  <c r="M45" i="9" a="1"/>
  <c r="M45" i="9" s="1"/>
  <c r="O45" i="9" s="1"/>
  <c r="M35" i="9" a="1"/>
  <c r="M35" i="9" s="1"/>
  <c r="O35" i="9" s="1"/>
  <c r="M28" i="9" a="1"/>
  <c r="M28" i="9" s="1"/>
  <c r="O28" i="9" s="1"/>
  <c r="M9" i="9" a="1"/>
  <c r="M9" i="9" s="1"/>
  <c r="O9" i="9" s="1"/>
  <c r="M48" i="9" a="1"/>
  <c r="M48" i="9" s="1"/>
  <c r="O48" i="9" s="1"/>
  <c r="M14" i="9" a="1"/>
  <c r="M14" i="9" s="1"/>
  <c r="O14" i="9" s="1"/>
  <c r="M42" i="9" a="1"/>
  <c r="M42" i="9" s="1"/>
  <c r="O42" i="9" s="1"/>
  <c r="M19" i="9" a="1"/>
  <c r="M19" i="9" s="1"/>
  <c r="O19" i="9" s="1"/>
  <c r="M44" i="9" a="1"/>
  <c r="M44" i="9" s="1"/>
  <c r="O44" i="9" s="1"/>
  <c r="M25" i="9" a="1"/>
  <c r="M25" i="9" s="1"/>
  <c r="O25" i="9" s="1"/>
  <c r="CW48" i="11" a="1"/>
  <c r="CW48" i="11" s="1"/>
  <c r="CY48" i="11" s="1"/>
  <c r="CW54" i="11" a="1"/>
  <c r="CW54" i="11" s="1"/>
  <c r="CY54" i="11" s="1"/>
  <c r="CW23" i="11" a="1"/>
  <c r="CW23" i="11" s="1"/>
  <c r="CY23" i="11" s="1"/>
  <c r="CW51" i="11" a="1"/>
  <c r="CW51" i="11" s="1"/>
  <c r="CY51" i="11" s="1"/>
  <c r="CW12" i="11" a="1"/>
  <c r="CW12" i="11" s="1"/>
  <c r="CY12" i="11" s="1"/>
  <c r="CW56" i="11" a="1"/>
  <c r="CW56" i="11" s="1"/>
  <c r="CY56" i="11" s="1"/>
  <c r="CW25" i="11" a="1"/>
  <c r="CW25" i="11" s="1"/>
  <c r="CY25" i="11" s="1"/>
  <c r="CW11" i="11" a="1"/>
  <c r="CW11" i="11" s="1"/>
  <c r="CY11" i="11" s="1"/>
  <c r="CW35" i="11" a="1"/>
  <c r="CW35" i="11" s="1"/>
  <c r="CY35" i="11" s="1"/>
  <c r="CW58" i="11" a="1"/>
  <c r="CW58" i="11" s="1"/>
  <c r="CY58" i="11" s="1"/>
  <c r="CW8" i="11" a="1"/>
  <c r="CW8" i="11" s="1"/>
  <c r="CY8" i="11" s="1"/>
  <c r="CX25" i="11"/>
  <c r="CX16" i="11"/>
  <c r="CG34" i="11" a="1"/>
  <c r="CG34" i="11" s="1"/>
  <c r="CI34" i="11" s="1"/>
  <c r="CG44" i="11" a="1"/>
  <c r="CG44" i="11" s="1"/>
  <c r="CI44" i="11" s="1"/>
  <c r="CG15" i="11" a="1"/>
  <c r="CG15" i="11" s="1"/>
  <c r="CI15" i="11" s="1"/>
  <c r="CG54" i="11" a="1"/>
  <c r="CG54" i="11" s="1"/>
  <c r="CI54" i="11" s="1"/>
  <c r="CG48" i="11" a="1"/>
  <c r="CG48" i="11" s="1"/>
  <c r="CI48" i="11" s="1"/>
  <c r="CG27" i="11" a="1"/>
  <c r="CG27" i="11" s="1"/>
  <c r="CI27" i="11" s="1"/>
  <c r="CG5" i="11" a="1"/>
  <c r="CG5" i="11" s="1"/>
  <c r="CI5" i="11" s="1"/>
  <c r="CG11" i="11" a="1"/>
  <c r="CG11" i="11" s="1"/>
  <c r="CI11" i="11" s="1"/>
  <c r="CG25" i="11" a="1"/>
  <c r="CG25" i="11" s="1"/>
  <c r="CI25" i="11" s="1"/>
  <c r="CG32" i="11" a="1"/>
  <c r="CG32" i="11" s="1"/>
  <c r="CI32" i="11" s="1"/>
  <c r="CG43" i="11" a="1"/>
  <c r="CG43" i="11" s="1"/>
  <c r="CI43" i="11" s="1"/>
  <c r="CH11" i="11"/>
  <c r="CH7" i="11"/>
  <c r="CH19" i="11"/>
  <c r="BQ31" i="11" a="1"/>
  <c r="BQ31" i="11" s="1"/>
  <c r="BS31" i="11" s="1"/>
  <c r="BQ49" i="11" a="1"/>
  <c r="BQ49" i="11" s="1"/>
  <c r="BS49" i="11" s="1"/>
  <c r="BQ48" i="11" a="1"/>
  <c r="BQ48" i="11" s="1"/>
  <c r="BS48" i="11" s="1"/>
  <c r="BQ54" i="11" a="1"/>
  <c r="BQ54" i="11" s="1"/>
  <c r="BS54" i="11" s="1"/>
  <c r="BQ26" i="11" a="1"/>
  <c r="BQ26" i="11" s="1"/>
  <c r="BS26" i="11" s="1"/>
  <c r="BQ44" i="11" a="1"/>
  <c r="BQ44" i="11" s="1"/>
  <c r="BS44" i="11" s="1"/>
  <c r="BQ32" i="11" a="1"/>
  <c r="BQ32" i="11" s="1"/>
  <c r="BS32" i="11" s="1"/>
  <c r="BQ38" i="11" a="1"/>
  <c r="BQ38" i="11" s="1"/>
  <c r="BS38" i="11" s="1"/>
  <c r="BQ39" i="11" a="1"/>
  <c r="BQ39" i="11" s="1"/>
  <c r="BS39" i="11" s="1"/>
  <c r="BQ13" i="11" a="1"/>
  <c r="BQ13" i="11" s="1"/>
  <c r="BS13" i="11" s="1"/>
  <c r="BQ9" i="11" a="1"/>
  <c r="BQ9" i="11" s="1"/>
  <c r="BS9" i="11" s="1"/>
  <c r="BQ23" i="11" a="1"/>
  <c r="BQ23" i="11" s="1"/>
  <c r="BS23" i="11" s="1"/>
  <c r="BQ24" i="11" a="1"/>
  <c r="BQ24" i="11" s="1"/>
  <c r="BS24" i="11" s="1"/>
  <c r="BQ52" i="11" a="1"/>
  <c r="BQ52" i="11" s="1"/>
  <c r="BS52" i="11" s="1"/>
  <c r="DE43" i="10" a="1"/>
  <c r="DE43" i="10" s="1"/>
  <c r="DG43" i="10" s="1"/>
  <c r="DE52" i="10" a="1"/>
  <c r="DE52" i="10" s="1"/>
  <c r="DG52" i="10" s="1"/>
  <c r="DE28" i="10" a="1"/>
  <c r="DE28" i="10" s="1"/>
  <c r="DG28" i="10" s="1"/>
  <c r="DE22" i="10" a="1"/>
  <c r="DE22" i="10" s="1"/>
  <c r="DG22" i="10" s="1"/>
  <c r="DE34" i="10" a="1"/>
  <c r="DE34" i="10" s="1"/>
  <c r="DG34" i="10" s="1"/>
  <c r="DE46" i="10" a="1"/>
  <c r="DE46" i="10" s="1"/>
  <c r="DG46" i="10" s="1"/>
  <c r="DE27" i="10" a="1"/>
  <c r="DE27" i="10" s="1"/>
  <c r="DG27" i="10" s="1"/>
  <c r="DE44" i="10" a="1"/>
  <c r="DE44" i="10" s="1"/>
  <c r="DG44" i="10" s="1"/>
  <c r="DE51" i="10" a="1"/>
  <c r="DE51" i="10" s="1"/>
  <c r="DG51" i="10" s="1"/>
  <c r="DE3" i="10" a="1"/>
  <c r="DE3" i="10" s="1"/>
  <c r="DG3" i="10" s="1"/>
  <c r="DE49" i="10" a="1"/>
  <c r="DE49" i="10" s="1"/>
  <c r="DG49" i="10" s="1"/>
  <c r="DE29" i="10" a="1"/>
  <c r="DE29" i="10" s="1"/>
  <c r="DG29" i="10" s="1"/>
  <c r="DE25" i="10" a="1"/>
  <c r="DE25" i="10" s="1"/>
  <c r="DG25" i="10" s="1"/>
  <c r="DE53" i="10" a="1"/>
  <c r="DE53" i="10" s="1"/>
  <c r="DG53" i="10" s="1"/>
  <c r="DF5" i="10"/>
  <c r="BY22" i="13" a="1"/>
  <c r="BY22" i="13" s="1"/>
  <c r="CA22" i="13" s="1"/>
  <c r="BY18" i="13" a="1"/>
  <c r="BY18" i="13" s="1"/>
  <c r="CA18" i="13" s="1"/>
  <c r="BY32" i="13" a="1"/>
  <c r="BY32" i="13" s="1"/>
  <c r="CA32" i="13" s="1"/>
  <c r="BY28" i="13" a="1"/>
  <c r="BY28" i="13" s="1"/>
  <c r="CA28" i="13" s="1"/>
  <c r="BY43" i="13" a="1"/>
  <c r="BY43" i="13" s="1"/>
  <c r="CA43" i="13" s="1"/>
  <c r="BY58" i="13" a="1"/>
  <c r="BY58" i="13" s="1"/>
  <c r="CA58" i="13" s="1"/>
  <c r="BY38" i="13" a="1"/>
  <c r="BY38" i="13" s="1"/>
  <c r="CA38" i="13" s="1"/>
  <c r="BY39" i="13" a="1"/>
  <c r="BY39" i="13" s="1"/>
  <c r="CA39" i="13" s="1"/>
  <c r="BY63" i="13" a="1"/>
  <c r="BY63" i="13" s="1"/>
  <c r="CA63" i="13" s="1"/>
  <c r="BY59" i="13" a="1"/>
  <c r="BY59" i="13" s="1"/>
  <c r="CA59" i="13" s="1"/>
  <c r="BY25" i="13" a="1"/>
  <c r="BY25" i="13" s="1"/>
  <c r="CA25" i="13" s="1"/>
  <c r="BY21" i="13" a="1"/>
  <c r="BY21" i="13" s="1"/>
  <c r="CA21" i="13" s="1"/>
  <c r="BZ12" i="13"/>
  <c r="BZ19" i="13"/>
  <c r="BZ26" i="13"/>
  <c r="BZ33" i="13"/>
  <c r="AK5" i="12" a="1"/>
  <c r="AK5" i="12" s="1"/>
  <c r="AM5" i="12" s="1"/>
  <c r="AK20" i="12" a="1"/>
  <c r="AK20" i="12" s="1"/>
  <c r="AM20" i="12" s="1"/>
  <c r="AK19" i="12" a="1"/>
  <c r="AK19" i="12" s="1"/>
  <c r="AM19" i="12" s="1"/>
  <c r="AK36" i="12" a="1"/>
  <c r="AK36" i="12" s="1"/>
  <c r="AM36" i="12" s="1"/>
  <c r="AK32" i="12" a="1"/>
  <c r="AK32" i="12" s="1"/>
  <c r="AM32" i="12" s="1"/>
  <c r="AK6" i="12" a="1"/>
  <c r="AK6" i="12" s="1"/>
  <c r="AM6" i="12" s="1"/>
  <c r="AK29" i="12" a="1"/>
  <c r="AK29" i="12" s="1"/>
  <c r="AM29" i="12" s="1"/>
  <c r="AK28" i="12" a="1"/>
  <c r="AK28" i="12" s="1"/>
  <c r="AM28" i="12" s="1"/>
  <c r="AK2" i="12" a="1"/>
  <c r="AK2" i="12" s="1"/>
  <c r="AM2" i="12" s="1"/>
  <c r="AL32" i="12"/>
  <c r="AL7" i="12"/>
  <c r="AL25" i="12"/>
  <c r="AL27" i="12"/>
  <c r="AL2" i="12"/>
  <c r="AL8" i="12"/>
  <c r="AL22" i="12"/>
  <c r="AL28" i="12"/>
  <c r="AL3" i="12"/>
  <c r="AL21" i="12"/>
  <c r="E23" i="11" a="1"/>
  <c r="E23" i="11" s="1"/>
  <c r="G23" i="11" s="1"/>
  <c r="E16" i="11" a="1"/>
  <c r="E16" i="11" s="1"/>
  <c r="G16" i="11" s="1"/>
  <c r="E9" i="11" a="1"/>
  <c r="E9" i="11" s="1"/>
  <c r="G9" i="11" s="1"/>
  <c r="E43" i="11" a="1"/>
  <c r="E43" i="11" s="1"/>
  <c r="G43" i="11" s="1"/>
  <c r="E22" i="11" a="1"/>
  <c r="E22" i="11" s="1"/>
  <c r="G22" i="11" s="1"/>
  <c r="E15" i="11" a="1"/>
  <c r="E15" i="11" s="1"/>
  <c r="G15" i="11" s="1"/>
  <c r="E8" i="11" a="1"/>
  <c r="E8" i="11" s="1"/>
  <c r="G8" i="11" s="1"/>
  <c r="E51" i="11" a="1"/>
  <c r="E51" i="11" s="1"/>
  <c r="G51" i="11" s="1"/>
  <c r="E44" i="11" a="1"/>
  <c r="E44" i="11" s="1"/>
  <c r="G44" i="11" s="1"/>
  <c r="E37" i="11" a="1"/>
  <c r="E37" i="11" s="1"/>
  <c r="G37" i="11" s="1"/>
  <c r="CW39" i="12" a="1"/>
  <c r="CW39" i="12" s="1"/>
  <c r="CY39" i="12" s="1"/>
  <c r="CW37" i="12" a="1"/>
  <c r="CW37" i="12" s="1"/>
  <c r="CY37" i="12" s="1"/>
  <c r="CW7" i="12" a="1"/>
  <c r="CW7" i="12" s="1"/>
  <c r="CY7" i="12" s="1"/>
  <c r="CW15" i="12" a="1"/>
  <c r="CW15" i="12" s="1"/>
  <c r="CY15" i="12" s="1"/>
  <c r="CW18" i="12" a="1"/>
  <c r="CW18" i="12" s="1"/>
  <c r="CY18" i="12" s="1"/>
  <c r="CW9" i="12" a="1"/>
  <c r="CW9" i="12" s="1"/>
  <c r="CY9" i="12" s="1"/>
  <c r="CW38" i="12" a="1"/>
  <c r="CW38" i="12" s="1"/>
  <c r="CY38" i="12" s="1"/>
  <c r="CW32" i="12" a="1"/>
  <c r="CW32" i="12" s="1"/>
  <c r="CY32" i="12" s="1"/>
  <c r="CW31" i="12" a="1"/>
  <c r="CW31" i="12" s="1"/>
  <c r="CY31" i="12" s="1"/>
  <c r="CW34" i="12" a="1"/>
  <c r="CW34" i="12" s="1"/>
  <c r="CY34" i="12" s="1"/>
  <c r="CX30" i="12"/>
  <c r="CX9" i="12"/>
  <c r="CX11" i="12"/>
  <c r="CX29" i="12"/>
  <c r="CX31" i="12"/>
  <c r="CX6" i="12"/>
  <c r="CX12" i="12"/>
  <c r="CX26" i="12"/>
  <c r="CX5" i="12"/>
  <c r="DE25" i="12" a="1"/>
  <c r="DE25" i="12" s="1"/>
  <c r="DG25" i="12" s="1"/>
  <c r="DE38" i="12" a="1"/>
  <c r="DE38" i="12" s="1"/>
  <c r="DG38" i="12" s="1"/>
  <c r="DE13" i="12" a="1"/>
  <c r="DE13" i="12" s="1"/>
  <c r="DG13" i="12" s="1"/>
  <c r="DE12" i="12" a="1"/>
  <c r="DE12" i="12" s="1"/>
  <c r="DG12" i="12" s="1"/>
  <c r="DE9" i="12" a="1"/>
  <c r="DE9" i="12" s="1"/>
  <c r="DG9" i="12" s="1"/>
  <c r="DE22" i="12" a="1"/>
  <c r="DE22" i="12" s="1"/>
  <c r="DG22" i="12" s="1"/>
  <c r="DE14" i="12" a="1"/>
  <c r="DE14" i="12" s="1"/>
  <c r="DG14" i="12" s="1"/>
  <c r="DE15" i="12" a="1"/>
  <c r="DE15" i="12" s="1"/>
  <c r="DG15" i="12" s="1"/>
  <c r="DE7" i="12" a="1"/>
  <c r="DE7" i="12" s="1"/>
  <c r="DG7" i="12" s="1"/>
  <c r="DF4" i="12"/>
  <c r="DF18" i="12"/>
  <c r="BQ39" i="9" a="1"/>
  <c r="BQ39" i="9" s="1"/>
  <c r="BS39" i="9" s="1"/>
  <c r="BQ20" i="9" a="1"/>
  <c r="BQ20" i="9" s="1"/>
  <c r="BS20" i="9" s="1"/>
  <c r="BQ48" i="9" a="1"/>
  <c r="BQ48" i="9" s="1"/>
  <c r="BS48" i="9" s="1"/>
  <c r="BQ7" i="9" a="1"/>
  <c r="BQ7" i="9" s="1"/>
  <c r="BS7" i="9" s="1"/>
  <c r="BQ42" i="9" a="1"/>
  <c r="BQ42" i="9" s="1"/>
  <c r="BS42" i="9" s="1"/>
  <c r="BQ19" i="9" a="1"/>
  <c r="BQ19" i="9" s="1"/>
  <c r="BS19" i="9" s="1"/>
  <c r="BQ30" i="9" a="1"/>
  <c r="BQ30" i="9" s="1"/>
  <c r="BS30" i="9" s="1"/>
  <c r="BQ10" i="9" a="1"/>
  <c r="BQ10" i="9" s="1"/>
  <c r="BS10" i="9" s="1"/>
  <c r="BQ25" i="9" a="1"/>
  <c r="BQ25" i="9" s="1"/>
  <c r="BS25" i="9" s="1"/>
  <c r="BQ33" i="9" a="1"/>
  <c r="BQ33" i="9" s="1"/>
  <c r="BS33" i="9" s="1"/>
  <c r="BQ13" i="9" a="1"/>
  <c r="BQ13" i="9" s="1"/>
  <c r="BS13" i="9" s="1"/>
  <c r="BR30" i="9"/>
  <c r="BR31" i="9"/>
  <c r="BR18" i="9"/>
  <c r="BR19" i="9"/>
  <c r="DV172" i="12"/>
  <c r="E36" i="13" a="1"/>
  <c r="E36" i="13" s="1"/>
  <c r="G36" i="13" s="1"/>
  <c r="E41" i="13" a="1"/>
  <c r="E41" i="13" s="1"/>
  <c r="G41" i="13" s="1"/>
  <c r="E46" i="13" a="1"/>
  <c r="E46" i="13" s="1"/>
  <c r="G46" i="13" s="1"/>
  <c r="E40" i="13" a="1"/>
  <c r="E40" i="13" s="1"/>
  <c r="G40" i="13" s="1"/>
  <c r="E45" i="13" a="1"/>
  <c r="E45" i="13" s="1"/>
  <c r="G45" i="13" s="1"/>
  <c r="E50" i="13" a="1"/>
  <c r="E50" i="13" s="1"/>
  <c r="G50" i="13" s="1"/>
  <c r="E55" i="13" a="1"/>
  <c r="E55" i="13" s="1"/>
  <c r="G55" i="13" s="1"/>
  <c r="E60" i="13" a="1"/>
  <c r="E60" i="13" s="1"/>
  <c r="G60" i="13" s="1"/>
  <c r="E65" i="13" a="1"/>
  <c r="E65" i="13" s="1"/>
  <c r="G65" i="13" s="1"/>
  <c r="E70" i="13" a="1"/>
  <c r="E70" i="13" s="1"/>
  <c r="G70" i="13" s="1"/>
  <c r="E6" i="13" a="1"/>
  <c r="E6" i="13" s="1"/>
  <c r="G6" i="13" s="1"/>
  <c r="E11" i="13" a="1"/>
  <c r="E11" i="13" s="1"/>
  <c r="G11" i="13" s="1"/>
  <c r="E21" i="13" a="1"/>
  <c r="E21" i="13" s="1"/>
  <c r="G21" i="13" s="1"/>
  <c r="E26" i="13" a="1"/>
  <c r="E26" i="13" s="1"/>
  <c r="G26" i="13" s="1"/>
  <c r="E31" i="13" a="1"/>
  <c r="E31" i="13" s="1"/>
  <c r="G31" i="13" s="1"/>
  <c r="CP28" i="7" a="1"/>
  <c r="CP28" i="7" s="1"/>
  <c r="CR28" i="7" s="1"/>
  <c r="CP9" i="7" a="1"/>
  <c r="CP9" i="7" s="1"/>
  <c r="CR9" i="7" s="1"/>
  <c r="CP20" i="7" a="1"/>
  <c r="CP20" i="7" s="1"/>
  <c r="CR20" i="7" s="1"/>
  <c r="CP31" i="7" a="1"/>
  <c r="CP31" i="7" s="1"/>
  <c r="CR31" i="7" s="1"/>
  <c r="CP36" i="7" a="1"/>
  <c r="CP36" i="7" s="1"/>
  <c r="CR36" i="7" s="1"/>
  <c r="CP55" i="7" a="1"/>
  <c r="CP55" i="7" s="1"/>
  <c r="CR55" i="7" s="1"/>
  <c r="CP17" i="7" a="1"/>
  <c r="CP17" i="7" s="1"/>
  <c r="CR17" i="7" s="1"/>
  <c r="CP19" i="7" a="1"/>
  <c r="CP19" i="7" s="1"/>
  <c r="CR19" i="7" s="1"/>
  <c r="CP32" i="7" a="1"/>
  <c r="CP32" i="7" s="1"/>
  <c r="CR32" i="7" s="1"/>
  <c r="CP18" i="7" a="1"/>
  <c r="CP18" i="7" s="1"/>
  <c r="CR18" i="7" s="1"/>
  <c r="CP46" i="7" a="1"/>
  <c r="CP46" i="7" s="1"/>
  <c r="CR46" i="7" s="1"/>
  <c r="CP22" i="7" a="1"/>
  <c r="CP22" i="7" s="1"/>
  <c r="CR22" i="7" s="1"/>
  <c r="CQ40" i="7"/>
  <c r="CQ24" i="7"/>
  <c r="CQ8" i="7"/>
  <c r="CQ41" i="7"/>
  <c r="CQ25" i="7"/>
  <c r="CQ9" i="7"/>
  <c r="CQ46" i="7"/>
  <c r="CQ30" i="7"/>
  <c r="CQ14" i="7"/>
  <c r="M41" i="13" a="1"/>
  <c r="M41" i="13" s="1"/>
  <c r="O41" i="13" s="1"/>
  <c r="M37" i="13" a="1"/>
  <c r="M37" i="13" s="1"/>
  <c r="O37" i="13" s="1"/>
  <c r="M15" i="13" a="1"/>
  <c r="M15" i="13" s="1"/>
  <c r="O15" i="13" s="1"/>
  <c r="M16" i="13" a="1"/>
  <c r="M16" i="13" s="1"/>
  <c r="O16" i="13" s="1"/>
  <c r="M30" i="13" a="1"/>
  <c r="M30" i="13" s="1"/>
  <c r="O30" i="13" s="1"/>
  <c r="M12" i="13" a="1"/>
  <c r="M12" i="13" s="1"/>
  <c r="O12" i="13" s="1"/>
  <c r="M51" i="13" a="1"/>
  <c r="M51" i="13" s="1"/>
  <c r="O51" i="13" s="1"/>
  <c r="M17" i="13" a="1"/>
  <c r="M17" i="13" s="1"/>
  <c r="O17" i="13" s="1"/>
  <c r="M66" i="13" a="1"/>
  <c r="M66" i="13" s="1"/>
  <c r="O66" i="13" s="1"/>
  <c r="M25" i="13" a="1"/>
  <c r="M25" i="13" s="1"/>
  <c r="O25" i="13" s="1"/>
  <c r="M21" i="13" a="1"/>
  <c r="M21" i="13" s="1"/>
  <c r="O21" i="13" s="1"/>
  <c r="M70" i="13" a="1"/>
  <c r="M70" i="13" s="1"/>
  <c r="O70" i="13" s="1"/>
  <c r="M52" i="13" a="1"/>
  <c r="M52" i="13" s="1"/>
  <c r="O52" i="13" s="1"/>
  <c r="M46" i="13" a="1"/>
  <c r="M46" i="13" s="1"/>
  <c r="O46" i="13" s="1"/>
  <c r="M60" i="13" a="1"/>
  <c r="M60" i="13" s="1"/>
  <c r="O60" i="13" s="1"/>
  <c r="M24" i="13" a="1"/>
  <c r="M24" i="13" s="1"/>
  <c r="O24" i="13" s="1"/>
  <c r="M65" i="13" a="1"/>
  <c r="M65" i="13" s="1"/>
  <c r="O65" i="13" s="1"/>
  <c r="M43" i="13" a="1"/>
  <c r="M43" i="13" s="1"/>
  <c r="O43" i="13" s="1"/>
  <c r="N32" i="13"/>
  <c r="N43" i="13"/>
  <c r="N46" i="13"/>
  <c r="N57" i="13"/>
  <c r="N52" i="13"/>
  <c r="N63" i="13"/>
  <c r="N66" i="13"/>
  <c r="N2" i="13"/>
  <c r="N13" i="13"/>
  <c r="N8" i="13"/>
  <c r="N19" i="13"/>
  <c r="N22" i="13"/>
  <c r="N33" i="13"/>
  <c r="N44" i="13"/>
  <c r="N55" i="13"/>
  <c r="N58" i="13"/>
  <c r="N69" i="13"/>
  <c r="N5" i="13"/>
  <c r="M13" i="12" a="1"/>
  <c r="M13" i="12" s="1"/>
  <c r="O13" i="12" s="1"/>
  <c r="M32" i="12" a="1"/>
  <c r="M32" i="12" s="1"/>
  <c r="O32" i="12" s="1"/>
  <c r="M15" i="12" a="1"/>
  <c r="M15" i="12" s="1"/>
  <c r="O15" i="12" s="1"/>
  <c r="M9" i="12" a="1"/>
  <c r="M9" i="12" s="1"/>
  <c r="O9" i="12" s="1"/>
  <c r="M26" i="12" a="1"/>
  <c r="M26" i="12" s="1"/>
  <c r="O26" i="12" s="1"/>
  <c r="M29" i="12" a="1"/>
  <c r="M29" i="12" s="1"/>
  <c r="O29" i="12" s="1"/>
  <c r="M19" i="12" a="1"/>
  <c r="M19" i="12" s="1"/>
  <c r="O19" i="12" s="1"/>
  <c r="M11" i="12" a="1"/>
  <c r="M11" i="12" s="1"/>
  <c r="O11" i="12" s="1"/>
  <c r="M30" i="12" a="1"/>
  <c r="M30" i="12" s="1"/>
  <c r="O30" i="12" s="1"/>
  <c r="N28" i="12"/>
  <c r="N3" i="12"/>
  <c r="N17" i="12"/>
  <c r="AL36" i="12"/>
  <c r="CG49" i="10" a="1"/>
  <c r="CG49" i="10" s="1"/>
  <c r="CI49" i="10" s="1"/>
  <c r="CG32" i="10" a="1"/>
  <c r="CG32" i="10" s="1"/>
  <c r="CI32" i="10" s="1"/>
  <c r="CG12" i="10" a="1"/>
  <c r="CG12" i="10" s="1"/>
  <c r="CI12" i="10" s="1"/>
  <c r="CG11" i="10" a="1"/>
  <c r="CG11" i="10" s="1"/>
  <c r="CI11" i="10" s="1"/>
  <c r="CG25" i="10" a="1"/>
  <c r="CG25" i="10" s="1"/>
  <c r="CI25" i="10" s="1"/>
  <c r="CG37" i="10" a="1"/>
  <c r="CG37" i="10" s="1"/>
  <c r="CI37" i="10" s="1"/>
  <c r="CG33" i="10" a="1"/>
  <c r="CG33" i="10" s="1"/>
  <c r="CI33" i="10" s="1"/>
  <c r="CG45" i="10" a="1"/>
  <c r="CG45" i="10" s="1"/>
  <c r="CI45" i="10" s="1"/>
  <c r="CG16" i="10" a="1"/>
  <c r="CG16" i="10" s="1"/>
  <c r="CI16" i="10" s="1"/>
  <c r="CG28" i="10" a="1"/>
  <c r="CG28" i="10" s="1"/>
  <c r="CI28" i="10" s="1"/>
  <c r="CG27" i="10" a="1"/>
  <c r="CG27" i="10" s="1"/>
  <c r="CI27" i="10" s="1"/>
  <c r="CG41" i="10" a="1"/>
  <c r="CG41" i="10" s="1"/>
  <c r="CI41" i="10" s="1"/>
  <c r="CG26" i="10" a="1"/>
  <c r="CG26" i="10" s="1"/>
  <c r="CI26" i="10" s="1"/>
  <c r="CG39" i="12" a="1"/>
  <c r="CG39" i="12" s="1"/>
  <c r="CI39" i="12" s="1"/>
  <c r="CG37" i="12" a="1"/>
  <c r="CG37" i="12" s="1"/>
  <c r="CI37" i="12" s="1"/>
  <c r="CG7" i="12" a="1"/>
  <c r="CG7" i="12" s="1"/>
  <c r="CI7" i="12" s="1"/>
  <c r="CG15" i="12" a="1"/>
  <c r="CG15" i="12" s="1"/>
  <c r="CI15" i="12" s="1"/>
  <c r="CG18" i="12" a="1"/>
  <c r="CG18" i="12" s="1"/>
  <c r="CI18" i="12" s="1"/>
  <c r="CG9" i="12" a="1"/>
  <c r="CG9" i="12" s="1"/>
  <c r="CI9" i="12" s="1"/>
  <c r="CG38" i="12" a="1"/>
  <c r="CG38" i="12" s="1"/>
  <c r="CI38" i="12" s="1"/>
  <c r="CG32" i="12" a="1"/>
  <c r="CG32" i="12" s="1"/>
  <c r="CI32" i="12" s="1"/>
  <c r="CG31" i="12" a="1"/>
  <c r="CG31" i="12" s="1"/>
  <c r="CI31" i="12" s="1"/>
  <c r="CG34" i="12" a="1"/>
  <c r="CG34" i="12" s="1"/>
  <c r="CI34" i="12" s="1"/>
  <c r="CH4" i="12"/>
  <c r="CH18" i="12"/>
  <c r="CH24" i="12"/>
  <c r="CH17" i="12"/>
  <c r="E44" i="9" a="1"/>
  <c r="E44" i="9" s="1"/>
  <c r="G44" i="9" s="1"/>
  <c r="E21" i="9" a="1"/>
  <c r="E21" i="9" s="1"/>
  <c r="G21" i="9" s="1"/>
  <c r="E35" i="9" a="1"/>
  <c r="E35" i="9" s="1"/>
  <c r="G35" i="9" s="1"/>
  <c r="E16" i="9" a="1"/>
  <c r="E16" i="9" s="1"/>
  <c r="G16" i="9" s="1"/>
  <c r="E38" i="9" a="1"/>
  <c r="E38" i="9" s="1"/>
  <c r="G38" i="9" s="1"/>
  <c r="E23" i="9" a="1"/>
  <c r="E23" i="9" s="1"/>
  <c r="G23" i="9" s="1"/>
  <c r="E45" i="9" a="1"/>
  <c r="E45" i="9" s="1"/>
  <c r="G45" i="9" s="1"/>
  <c r="E26" i="9" a="1"/>
  <c r="E26" i="9" s="1"/>
  <c r="G26" i="9" s="1"/>
  <c r="E11" i="9" a="1"/>
  <c r="E11" i="9" s="1"/>
  <c r="G11" i="9" s="1"/>
  <c r="E33" i="9" a="1"/>
  <c r="E33" i="9" s="1"/>
  <c r="G33" i="9" s="1"/>
  <c r="E14" i="9" a="1"/>
  <c r="E14" i="9" s="1"/>
  <c r="G14" i="9" s="1"/>
  <c r="F47" i="9"/>
  <c r="F13" i="9"/>
  <c r="F29" i="9"/>
  <c r="F45" i="9"/>
  <c r="AK55" i="11" a="1"/>
  <c r="AK55" i="11" s="1"/>
  <c r="AM55" i="11" s="1"/>
  <c r="AK18" i="11" a="1"/>
  <c r="AK18" i="11" s="1"/>
  <c r="AM18" i="11" s="1"/>
  <c r="AK46" i="11" a="1"/>
  <c r="AK46" i="11" s="1"/>
  <c r="AM46" i="11" s="1"/>
  <c r="AL57" i="11"/>
  <c r="AL48" i="11"/>
  <c r="AL39" i="11"/>
  <c r="AL34" i="11"/>
  <c r="AL29" i="11"/>
  <c r="AL20" i="11"/>
  <c r="AL11" i="11"/>
  <c r="AL6" i="11"/>
  <c r="AL56" i="11"/>
  <c r="DE37" i="13" a="1"/>
  <c r="DE37" i="13" s="1"/>
  <c r="DG37" i="13" s="1"/>
  <c r="DE17" i="13" a="1"/>
  <c r="DE17" i="13" s="1"/>
  <c r="DG17" i="13" s="1"/>
  <c r="DE42" i="13" a="1"/>
  <c r="DE42" i="13" s="1"/>
  <c r="DG42" i="13" s="1"/>
  <c r="DE16" i="13" a="1"/>
  <c r="DE16" i="13" s="1"/>
  <c r="DG16" i="13" s="1"/>
  <c r="DE67" i="13" a="1"/>
  <c r="DE67" i="13" s="1"/>
  <c r="DG67" i="13" s="1"/>
  <c r="DF44" i="13"/>
  <c r="DF51" i="13"/>
  <c r="DF58" i="13"/>
  <c r="DF7" i="13"/>
  <c r="DF14" i="13"/>
  <c r="DF21" i="13"/>
  <c r="DF20" i="13"/>
  <c r="DF27" i="13"/>
  <c r="DF34" i="13"/>
  <c r="DF41" i="13"/>
  <c r="DF56" i="13"/>
  <c r="DF6" i="13"/>
  <c r="DF13" i="13"/>
  <c r="CW8" i="13" a="1"/>
  <c r="CW8" i="13" s="1"/>
  <c r="CY8" i="13" s="1"/>
  <c r="CW20" i="13" a="1"/>
  <c r="CW20" i="13" s="1"/>
  <c r="CY20" i="13" s="1"/>
  <c r="CW14" i="13" a="1"/>
  <c r="CW14" i="13" s="1"/>
  <c r="CY14" i="13" s="1"/>
  <c r="CW69" i="13" a="1"/>
  <c r="CW69" i="13" s="1"/>
  <c r="CY69" i="13" s="1"/>
  <c r="CW17" i="13" a="1"/>
  <c r="CW17" i="13" s="1"/>
  <c r="CY17" i="13" s="1"/>
  <c r="CW70" i="13" a="1"/>
  <c r="CW70" i="13" s="1"/>
  <c r="CY70" i="13" s="1"/>
  <c r="CW50" i="13" a="1"/>
  <c r="CW50" i="13" s="1"/>
  <c r="CY50" i="13" s="1"/>
  <c r="CW48" i="13" a="1"/>
  <c r="CW48" i="13" s="1"/>
  <c r="CY48" i="13" s="1"/>
  <c r="CW44" i="13" a="1"/>
  <c r="CW44" i="13" s="1"/>
  <c r="CY44" i="13" s="1"/>
  <c r="CW56" i="13" a="1"/>
  <c r="CW56" i="13" s="1"/>
  <c r="CY56" i="13" s="1"/>
  <c r="CW36" i="13" a="1"/>
  <c r="CW36" i="13" s="1"/>
  <c r="CY36" i="13" s="1"/>
  <c r="CW30" i="13" a="1"/>
  <c r="CW30" i="13" s="1"/>
  <c r="CY30" i="13" s="1"/>
  <c r="CW10" i="13" a="1"/>
  <c r="CW10" i="13" s="1"/>
  <c r="CY10" i="13" s="1"/>
  <c r="CW65" i="13" a="1"/>
  <c r="CW65" i="13" s="1"/>
  <c r="CY65" i="13" s="1"/>
  <c r="CW45" i="13" a="1"/>
  <c r="CW45" i="13" s="1"/>
  <c r="CY45" i="13" s="1"/>
  <c r="CW23" i="13" a="1"/>
  <c r="CW23" i="13" s="1"/>
  <c r="CY23" i="13" s="1"/>
  <c r="CW3" i="13" a="1"/>
  <c r="CW3" i="13" s="1"/>
  <c r="CY3" i="13" s="1"/>
  <c r="CW60" i="13" a="1"/>
  <c r="CW60" i="13" s="1"/>
  <c r="CY60" i="13" s="1"/>
  <c r="CX16" i="13"/>
  <c r="CX23" i="13"/>
  <c r="CX30" i="13"/>
  <c r="CX37" i="13"/>
  <c r="DM17" i="10" a="1"/>
  <c r="DM17" i="10" s="1"/>
  <c r="DO17" i="10" s="1"/>
  <c r="DM29" i="10" a="1"/>
  <c r="DM29" i="10" s="1"/>
  <c r="DO29" i="10" s="1"/>
  <c r="DM16" i="10" a="1"/>
  <c r="DM16" i="10" s="1"/>
  <c r="DO16" i="10" s="1"/>
  <c r="DM1" i="10" a="1"/>
  <c r="DM1" i="10" s="1"/>
  <c r="DM11" i="10" a="1"/>
  <c r="DM11" i="10" s="1"/>
  <c r="DO11" i="10" s="1"/>
  <c r="DM9" i="10" a="1"/>
  <c r="DM9" i="10" s="1"/>
  <c r="DO9" i="10" s="1"/>
  <c r="DM53" i="10" a="1"/>
  <c r="DM53" i="10" s="1"/>
  <c r="DO53" i="10" s="1"/>
  <c r="DM6" i="10" a="1"/>
  <c r="DM6" i="10" s="1"/>
  <c r="DO6" i="10" s="1"/>
  <c r="DM18" i="10" a="1"/>
  <c r="DM18" i="10" s="1"/>
  <c r="DO18" i="10" s="1"/>
  <c r="DM32" i="10" a="1"/>
  <c r="DM32" i="10" s="1"/>
  <c r="DO32" i="10" s="1"/>
  <c r="DM12" i="10" a="1"/>
  <c r="DM12" i="10" s="1"/>
  <c r="DO12" i="10" s="1"/>
  <c r="DM27" i="10" a="1"/>
  <c r="DM27" i="10" s="1"/>
  <c r="DO27" i="10" s="1"/>
  <c r="DM25" i="10" a="1"/>
  <c r="DM25" i="10" s="1"/>
  <c r="DO25" i="10" s="1"/>
  <c r="DM37" i="10" a="1"/>
  <c r="DM37" i="10" s="1"/>
  <c r="DO37" i="10" s="1"/>
  <c r="DN20" i="10"/>
  <c r="DN11" i="10"/>
  <c r="DN2" i="10"/>
  <c r="DN40" i="10"/>
  <c r="DN31" i="10"/>
  <c r="DN22" i="10"/>
  <c r="DN13" i="10"/>
  <c r="DN12" i="10"/>
  <c r="DN3" i="10"/>
  <c r="DN49" i="10"/>
  <c r="DN32" i="10"/>
  <c r="DN23" i="10"/>
  <c r="DN14" i="10"/>
  <c r="DN5" i="10"/>
  <c r="AK33" i="13" a="1"/>
  <c r="AK33" i="13" s="1"/>
  <c r="AM33" i="13" s="1"/>
  <c r="AK7" i="13" a="1"/>
  <c r="AK7" i="13" s="1"/>
  <c r="AM7" i="13" s="1"/>
  <c r="AK71" i="13" a="1"/>
  <c r="AK71" i="13" s="1"/>
  <c r="AM71" i="13" s="1"/>
  <c r="AK58" i="13" a="1"/>
  <c r="AK58" i="13" s="1"/>
  <c r="AM58" i="13" s="1"/>
  <c r="AK4" i="13" a="1"/>
  <c r="AK4" i="13" s="1"/>
  <c r="AM4" i="13" s="1"/>
  <c r="AK40" i="13" a="1"/>
  <c r="AK40" i="13" s="1"/>
  <c r="AM40" i="13" s="1"/>
  <c r="AK30" i="13" a="1"/>
  <c r="AK30" i="13" s="1"/>
  <c r="AM30" i="13" s="1"/>
  <c r="AK16" i="13" a="1"/>
  <c r="AK16" i="13" s="1"/>
  <c r="AM16" i="13" s="1"/>
  <c r="AK37" i="13" a="1"/>
  <c r="AK37" i="13" s="1"/>
  <c r="AM37" i="13" s="1"/>
  <c r="AK17" i="13" a="1"/>
  <c r="AK17" i="13" s="1"/>
  <c r="AM17" i="13" s="1"/>
  <c r="AK66" i="13" a="1"/>
  <c r="AK66" i="13" s="1"/>
  <c r="AM66" i="13" s="1"/>
  <c r="AK56" i="13" a="1"/>
  <c r="AK56" i="13" s="1"/>
  <c r="AM56" i="13" s="1"/>
  <c r="AK42" i="13" a="1"/>
  <c r="AK42" i="13" s="1"/>
  <c r="AM42" i="13" s="1"/>
  <c r="AK44" i="13" a="1"/>
  <c r="AK44" i="13" s="1"/>
  <c r="AM44" i="13" s="1"/>
  <c r="AK29" i="13" a="1"/>
  <c r="AK29" i="13" s="1"/>
  <c r="AM29" i="13" s="1"/>
  <c r="AK64" i="13" a="1"/>
  <c r="AK64" i="13" s="1"/>
  <c r="AM64" i="13" s="1"/>
  <c r="AK38" i="13" a="1"/>
  <c r="AK38" i="13" s="1"/>
  <c r="AM38" i="13" s="1"/>
  <c r="AL23" i="13"/>
  <c r="AL30" i="13"/>
  <c r="AL41" i="13"/>
  <c r="AL40" i="13"/>
  <c r="AL43" i="13"/>
  <c r="AL50" i="13"/>
  <c r="AL61" i="13"/>
  <c r="U16" i="11" a="1"/>
  <c r="U16" i="11" s="1"/>
  <c r="W16" i="11" s="1"/>
  <c r="U58" i="11" a="1"/>
  <c r="U58" i="11" s="1"/>
  <c r="W58" i="11" s="1"/>
  <c r="U14" i="11" a="1"/>
  <c r="U14" i="11" s="1"/>
  <c r="W14" i="11" s="1"/>
  <c r="U42" i="11" a="1"/>
  <c r="U42" i="11" s="1"/>
  <c r="W42" i="11" s="1"/>
  <c r="U27" i="11" a="1"/>
  <c r="U27" i="11" s="1"/>
  <c r="W27" i="11" s="1"/>
  <c r="U35" i="11" a="1"/>
  <c r="U35" i="11" s="1"/>
  <c r="W35" i="11" s="1"/>
  <c r="U20" i="11" a="1"/>
  <c r="U20" i="11" s="1"/>
  <c r="W20" i="11" s="1"/>
  <c r="U32" i="11" a="1"/>
  <c r="U32" i="11" s="1"/>
  <c r="W32" i="11" s="1"/>
  <c r="U44" i="11" a="1"/>
  <c r="U44" i="11" s="1"/>
  <c r="W44" i="11" s="1"/>
  <c r="U47" i="11" a="1"/>
  <c r="U47" i="11" s="1"/>
  <c r="W47" i="11" s="1"/>
  <c r="U43" i="11" a="1"/>
  <c r="U43" i="11" s="1"/>
  <c r="W43" i="11" s="1"/>
  <c r="U39" i="11" a="1"/>
  <c r="U39" i="11" s="1"/>
  <c r="W39" i="11" s="1"/>
  <c r="V52" i="11"/>
  <c r="V39" i="11"/>
  <c r="V34" i="11"/>
  <c r="V33" i="11"/>
  <c r="V24" i="11"/>
  <c r="V11" i="11"/>
  <c r="V6" i="11"/>
  <c r="V5" i="11"/>
  <c r="U9" i="12" a="1"/>
  <c r="U9" i="12" s="1"/>
  <c r="W9" i="12" s="1"/>
  <c r="U38" i="12" a="1"/>
  <c r="U38" i="12" s="1"/>
  <c r="W38" i="12" s="1"/>
  <c r="U14" i="12" a="1"/>
  <c r="U14" i="12" s="1"/>
  <c r="W14" i="12" s="1"/>
  <c r="U31" i="12" a="1"/>
  <c r="U31" i="12" s="1"/>
  <c r="W31" i="12" s="1"/>
  <c r="U34" i="12" a="1"/>
  <c r="U34" i="12" s="1"/>
  <c r="W34" i="12" s="1"/>
  <c r="U25" i="12" a="1"/>
  <c r="U25" i="12" s="1"/>
  <c r="W25" i="12" s="1"/>
  <c r="U22" i="12" a="1"/>
  <c r="U22" i="12" s="1"/>
  <c r="W22" i="12" s="1"/>
  <c r="U1" i="12" a="1"/>
  <c r="U1" i="12" s="1"/>
  <c r="U15" i="12" a="1"/>
  <c r="U15" i="12" s="1"/>
  <c r="W15" i="12" s="1"/>
  <c r="U18" i="12" a="1"/>
  <c r="U18" i="12" s="1"/>
  <c r="W18" i="12" s="1"/>
  <c r="V16" i="12"/>
  <c r="V30" i="12"/>
  <c r="V9" i="12"/>
  <c r="V11" i="12"/>
  <c r="V29" i="12"/>
  <c r="V31" i="12"/>
  <c r="V6" i="12"/>
  <c r="V12" i="12"/>
  <c r="V26" i="12"/>
  <c r="V5" i="12"/>
  <c r="U28" i="13" a="1"/>
  <c r="U28" i="13" s="1"/>
  <c r="W28" i="13" s="1"/>
  <c r="U40" i="13" a="1"/>
  <c r="U40" i="13" s="1"/>
  <c r="W40" i="13" s="1"/>
  <c r="U18" i="13" a="1"/>
  <c r="U18" i="13" s="1"/>
  <c r="W18" i="13" s="1"/>
  <c r="U16" i="13" a="1"/>
  <c r="U16" i="13" s="1"/>
  <c r="W16" i="13" s="1"/>
  <c r="U57" i="13" a="1"/>
  <c r="U57" i="13" s="1"/>
  <c r="W57" i="13" s="1"/>
  <c r="U53" i="13" a="1"/>
  <c r="U53" i="13" s="1"/>
  <c r="W53" i="13" s="1"/>
  <c r="U11" i="13" a="1"/>
  <c r="U11" i="13" s="1"/>
  <c r="W11" i="13" s="1"/>
  <c r="U60" i="13" a="1"/>
  <c r="U60" i="13" s="1"/>
  <c r="W60" i="13" s="1"/>
  <c r="U30" i="13" a="1"/>
  <c r="U30" i="13" s="1"/>
  <c r="W30" i="13" s="1"/>
  <c r="U12" i="13" a="1"/>
  <c r="U12" i="13" s="1"/>
  <c r="W12" i="13" s="1"/>
  <c r="U24" i="13" a="1"/>
  <c r="U24" i="13" s="1"/>
  <c r="W24" i="13" s="1"/>
  <c r="U55" i="13" a="1"/>
  <c r="U55" i="13" s="1"/>
  <c r="W55" i="13" s="1"/>
  <c r="U41" i="13" a="1"/>
  <c r="U41" i="13" s="1"/>
  <c r="W41" i="13" s="1"/>
  <c r="U37" i="13" a="1"/>
  <c r="U37" i="13" s="1"/>
  <c r="W37" i="13" s="1"/>
  <c r="U27" i="13" a="1"/>
  <c r="U27" i="13" s="1"/>
  <c r="W27" i="13" s="1"/>
  <c r="U29" i="13" a="1"/>
  <c r="U29" i="13" s="1"/>
  <c r="W29" i="13" s="1"/>
  <c r="V32" i="13"/>
  <c r="V39" i="13"/>
  <c r="V46" i="13"/>
  <c r="V57" i="13"/>
  <c r="V52" i="13"/>
  <c r="V59" i="13"/>
  <c r="V66" i="13"/>
  <c r="V2" i="13"/>
  <c r="V13" i="13"/>
  <c r="V8" i="13"/>
  <c r="V15" i="13"/>
  <c r="V22" i="13"/>
  <c r="V33" i="13"/>
  <c r="M23" i="10" a="1"/>
  <c r="M23" i="10" s="1"/>
  <c r="O23" i="10" s="1"/>
  <c r="M18" i="10" a="1"/>
  <c r="M18" i="10" s="1"/>
  <c r="O18" i="10" s="1"/>
  <c r="M31" i="10" a="1"/>
  <c r="M31" i="10" s="1"/>
  <c r="O31" i="10" s="1"/>
  <c r="M27" i="10" a="1"/>
  <c r="M27" i="10" s="1"/>
  <c r="O27" i="10" s="1"/>
  <c r="M38" i="10" a="1"/>
  <c r="M38" i="10" s="1"/>
  <c r="O38" i="10" s="1"/>
  <c r="M17" i="10" a="1"/>
  <c r="M17" i="10" s="1"/>
  <c r="O17" i="10" s="1"/>
  <c r="M13" i="10" a="1"/>
  <c r="M13" i="10" s="1"/>
  <c r="O13" i="10" s="1"/>
  <c r="M48" i="10" a="1"/>
  <c r="M48" i="10" s="1"/>
  <c r="O48" i="10" s="1"/>
  <c r="M15" i="10" a="1"/>
  <c r="M15" i="10" s="1"/>
  <c r="O15" i="10" s="1"/>
  <c r="M43" i="10" a="1"/>
  <c r="M43" i="10" s="1"/>
  <c r="O43" i="10" s="1"/>
  <c r="M20" i="10" a="1"/>
  <c r="M20" i="10" s="1"/>
  <c r="O20" i="10" s="1"/>
  <c r="M29" i="10" a="1"/>
  <c r="M29" i="10" s="1"/>
  <c r="O29" i="10" s="1"/>
  <c r="N8" i="10"/>
  <c r="N16" i="10"/>
  <c r="N48" i="10"/>
  <c r="N15" i="10"/>
  <c r="N14" i="10"/>
  <c r="N13" i="10"/>
  <c r="N35" i="10"/>
  <c r="N34" i="10"/>
  <c r="N33" i="10"/>
  <c r="DE15" i="11" a="1"/>
  <c r="DE15" i="11" s="1"/>
  <c r="DG15" i="11" s="1"/>
  <c r="DE24" i="11" a="1"/>
  <c r="DE24" i="11" s="1"/>
  <c r="DG24" i="11" s="1"/>
  <c r="DE12" i="11" a="1"/>
  <c r="DE12" i="11" s="1"/>
  <c r="DG12" i="11" s="1"/>
  <c r="DE16" i="11" a="1"/>
  <c r="DE16" i="11" s="1"/>
  <c r="DG16" i="11" s="1"/>
  <c r="DE58" i="11" a="1"/>
  <c r="DE58" i="11" s="1"/>
  <c r="DG58" i="11" s="1"/>
  <c r="DE18" i="11" a="1"/>
  <c r="DE18" i="11" s="1"/>
  <c r="DG18" i="11" s="1"/>
  <c r="DE22" i="11" a="1"/>
  <c r="DE22" i="11" s="1"/>
  <c r="DG22" i="11" s="1"/>
  <c r="DE27" i="11" a="1"/>
  <c r="DE27" i="11" s="1"/>
  <c r="DG27" i="11" s="1"/>
  <c r="DE54" i="11" a="1"/>
  <c r="DE54" i="11" s="1"/>
  <c r="DG54" i="11" s="1"/>
  <c r="DE37" i="11" a="1"/>
  <c r="DE37" i="11" s="1"/>
  <c r="DG37" i="11" s="1"/>
  <c r="DE33" i="11" a="1"/>
  <c r="DE33" i="11" s="1"/>
  <c r="DG33" i="11" s="1"/>
  <c r="DE29" i="11" a="1"/>
  <c r="DE29" i="11" s="1"/>
  <c r="DG29" i="11" s="1"/>
  <c r="DE9" i="11" a="1"/>
  <c r="DE9" i="11" s="1"/>
  <c r="DG9" i="11" s="1"/>
  <c r="DE39" i="11" a="1"/>
  <c r="DE39" i="11" s="1"/>
  <c r="DG39" i="11" s="1"/>
  <c r="DE19" i="11" a="1"/>
  <c r="DE19" i="11" s="1"/>
  <c r="DG19" i="11" s="1"/>
  <c r="DF13" i="11"/>
  <c r="DF46" i="11"/>
  <c r="DF49" i="11"/>
  <c r="DF48" i="11"/>
  <c r="DF23" i="11"/>
  <c r="DF18" i="11"/>
  <c r="DF21" i="11"/>
  <c r="DF12" i="11"/>
  <c r="AT26" i="9"/>
  <c r="BY31" i="12" a="1"/>
  <c r="BY31" i="12" s="1"/>
  <c r="CA31" i="12" s="1"/>
  <c r="BY34" i="12" a="1"/>
  <c r="BY34" i="12" s="1"/>
  <c r="CA34" i="12" s="1"/>
  <c r="BY25" i="12" a="1"/>
  <c r="BY25" i="12" s="1"/>
  <c r="CA25" i="12" s="1"/>
  <c r="BY22" i="12" a="1"/>
  <c r="BY22" i="12" s="1"/>
  <c r="CA22" i="12" s="1"/>
  <c r="BY15" i="12" a="1"/>
  <c r="BY15" i="12" s="1"/>
  <c r="CA15" i="12" s="1"/>
  <c r="BY18" i="12" a="1"/>
  <c r="BY18" i="12" s="1"/>
  <c r="CA18" i="12" s="1"/>
  <c r="BY10" i="12" a="1"/>
  <c r="BY10" i="12" s="1"/>
  <c r="CA10" i="12" s="1"/>
  <c r="BY11" i="12" a="1"/>
  <c r="BY11" i="12" s="1"/>
  <c r="CA11" i="12" s="1"/>
  <c r="BZ15" i="12"/>
  <c r="BZ33" i="12"/>
  <c r="BZ35" i="12"/>
  <c r="BZ10" i="12"/>
  <c r="BZ32" i="12"/>
  <c r="BZ7" i="12"/>
  <c r="BZ25" i="12"/>
  <c r="CB26" i="7" a="1"/>
  <c r="CB26" i="7" s="1"/>
  <c r="CD26" i="7" s="1"/>
  <c r="CB50" i="7" a="1"/>
  <c r="CB50" i="7" s="1"/>
  <c r="CD50" i="7" s="1"/>
  <c r="CB29" i="7" a="1"/>
  <c r="CB29" i="7" s="1"/>
  <c r="CD29" i="7" s="1"/>
  <c r="CB3" i="7" a="1"/>
  <c r="CB3" i="7" s="1"/>
  <c r="CD3" i="7" s="1"/>
  <c r="CB16" i="7" a="1"/>
  <c r="CB16" i="7" s="1"/>
  <c r="CD16" i="7" s="1"/>
  <c r="CB38" i="7" a="1"/>
  <c r="CB38" i="7" s="1"/>
  <c r="CD38" i="7" s="1"/>
  <c r="CB53" i="7" a="1"/>
  <c r="CB53" i="7" s="1"/>
  <c r="CD53" i="7" s="1"/>
  <c r="CC17" i="7"/>
  <c r="CC33" i="7"/>
  <c r="CC49" i="7"/>
  <c r="CB9" i="7" a="1"/>
  <c r="CB9" i="7" s="1"/>
  <c r="CD9" i="7" s="1"/>
  <c r="CB25" i="7" a="1"/>
  <c r="CB25" i="7" s="1"/>
  <c r="CD25" i="7" s="1"/>
  <c r="CB40" i="7" a="1"/>
  <c r="CB40" i="7" s="1"/>
  <c r="CD40" i="7" s="1"/>
  <c r="CC3" i="7"/>
  <c r="CB11" i="7" a="1"/>
  <c r="CB11" i="7" s="1"/>
  <c r="CD11" i="7" s="1"/>
  <c r="CC16" i="7"/>
  <c r="CC32" i="7"/>
  <c r="CC48" i="7"/>
  <c r="CB8" i="7" a="1"/>
  <c r="CB8" i="7" s="1"/>
  <c r="CD8" i="7" s="1"/>
  <c r="CB24" i="7" a="1"/>
  <c r="CB24" i="7" s="1"/>
  <c r="CD24" i="7" s="1"/>
  <c r="CB36" i="7" a="1"/>
  <c r="CB36" i="7" s="1"/>
  <c r="CD36" i="7" s="1"/>
  <c r="CB55" i="7" a="1"/>
  <c r="CB55" i="7" s="1"/>
  <c r="CD55" i="7" s="1"/>
  <c r="AS49" i="13" a="1"/>
  <c r="AS49" i="13" s="1"/>
  <c r="AU49" i="13" s="1"/>
  <c r="EL172" i="7"/>
  <c r="AS13" i="12" a="1"/>
  <c r="AS13" i="12" s="1"/>
  <c r="AU13" i="12" s="1"/>
  <c r="BY21" i="11" a="1"/>
  <c r="BY21" i="11" s="1"/>
  <c r="CA21" i="11" s="1"/>
  <c r="BY27" i="11" a="1"/>
  <c r="BY27" i="11" s="1"/>
  <c r="CA27" i="11" s="1"/>
  <c r="BY7" i="11" a="1"/>
  <c r="BY7" i="11" s="1"/>
  <c r="CA7" i="11" s="1"/>
  <c r="BY35" i="11" a="1"/>
  <c r="BY35" i="11" s="1"/>
  <c r="CA35" i="11" s="1"/>
  <c r="BY12" i="11" a="1"/>
  <c r="BY12" i="11" s="1"/>
  <c r="CA12" i="11" s="1"/>
  <c r="BY40" i="11" a="1"/>
  <c r="BY40" i="11" s="1"/>
  <c r="CA40" i="11" s="1"/>
  <c r="BY36" i="11" a="1"/>
  <c r="BY36" i="11" s="1"/>
  <c r="CA36" i="11" s="1"/>
  <c r="BY32" i="11" a="1"/>
  <c r="BY32" i="11" s="1"/>
  <c r="CA32" i="11" s="1"/>
  <c r="BY38" i="11" a="1"/>
  <c r="BY38" i="11" s="1"/>
  <c r="CA38" i="11" s="1"/>
  <c r="BY50" i="11" a="1"/>
  <c r="BY50" i="11" s="1"/>
  <c r="CA50" i="11" s="1"/>
  <c r="BY19" i="11" a="1"/>
  <c r="BY19" i="11" s="1"/>
  <c r="CA19" i="11" s="1"/>
  <c r="BY58" i="11" a="1"/>
  <c r="BY58" i="11" s="1"/>
  <c r="CA58" i="11" s="1"/>
  <c r="BY24" i="11" a="1"/>
  <c r="BY24" i="11" s="1"/>
  <c r="CA24" i="11" s="1"/>
  <c r="BY52" i="11" a="1"/>
  <c r="BY52" i="11" s="1"/>
  <c r="CA52" i="11" s="1"/>
  <c r="BZ44" i="11"/>
  <c r="AT12" i="10"/>
  <c r="AL45" i="10"/>
  <c r="AT30" i="13"/>
  <c r="E25" i="12" a="1"/>
  <c r="E25" i="12" s="1"/>
  <c r="G25" i="12" s="1"/>
  <c r="E29" i="12" a="1"/>
  <c r="E29" i="12" s="1"/>
  <c r="G29" i="12" s="1"/>
  <c r="E39" i="12" a="1"/>
  <c r="E39" i="12" s="1"/>
  <c r="G39" i="12" s="1"/>
  <c r="E22" i="12" a="1"/>
  <c r="E22" i="12" s="1"/>
  <c r="G22" i="12" s="1"/>
  <c r="E5" i="12" a="1"/>
  <c r="E5" i="12" s="1"/>
  <c r="G5" i="12" s="1"/>
  <c r="E2" i="12" a="1"/>
  <c r="E2" i="12" s="1"/>
  <c r="AS52" i="10" a="1"/>
  <c r="AS52" i="10" s="1"/>
  <c r="AU52" i="10" s="1"/>
  <c r="BQ67" i="13" a="1"/>
  <c r="BQ67" i="13" s="1"/>
  <c r="BS67" i="13" s="1"/>
  <c r="BQ63" i="13" a="1"/>
  <c r="BQ63" i="13" s="1"/>
  <c r="BS63" i="13" s="1"/>
  <c r="BQ49" i="13" a="1"/>
  <c r="BQ49" i="13" s="1"/>
  <c r="BS49" i="13" s="1"/>
  <c r="BQ25" i="13" a="1"/>
  <c r="BQ25" i="13" s="1"/>
  <c r="BS25" i="13" s="1"/>
  <c r="BQ54" i="13" a="1"/>
  <c r="BQ54" i="13" s="1"/>
  <c r="BS54" i="13" s="1"/>
  <c r="BQ52" i="13" a="1"/>
  <c r="BQ52" i="13" s="1"/>
  <c r="BS52" i="13" s="1"/>
  <c r="BQ46" i="13" a="1"/>
  <c r="BQ46" i="13" s="1"/>
  <c r="BS46" i="13" s="1"/>
  <c r="BQ44" i="13" a="1"/>
  <c r="BQ44" i="13" s="1"/>
  <c r="BS44" i="13" s="1"/>
  <c r="BQ40" i="13" a="1"/>
  <c r="BQ40" i="13" s="1"/>
  <c r="BS40" i="13" s="1"/>
  <c r="BQ43" i="13" a="1"/>
  <c r="BQ43" i="13" s="1"/>
  <c r="BS43" i="13" s="1"/>
  <c r="BQ62" i="13" a="1"/>
  <c r="BQ62" i="13" s="1"/>
  <c r="BS62" i="13" s="1"/>
  <c r="BR14" i="13"/>
  <c r="BR25" i="13"/>
  <c r="BR20" i="13"/>
  <c r="BR27" i="13"/>
  <c r="BR34" i="13"/>
  <c r="BR45" i="13"/>
  <c r="AS69" i="13" a="1"/>
  <c r="AS69" i="13" s="1"/>
  <c r="AU69" i="13" s="1"/>
  <c r="F172" i="13"/>
  <c r="IO15" i="7" s="1"/>
  <c r="G4" i="12"/>
  <c r="F4" i="12"/>
  <c r="F7" i="12"/>
  <c r="F18" i="12"/>
  <c r="F33" i="12"/>
  <c r="F24" i="12"/>
  <c r="F27" i="12"/>
  <c r="F22" i="12"/>
  <c r="F21" i="12"/>
  <c r="F12" i="12"/>
  <c r="F15" i="12"/>
  <c r="G15" i="12"/>
  <c r="G26" i="12"/>
  <c r="F26" i="12"/>
  <c r="F3" i="12"/>
  <c r="G3" i="12"/>
  <c r="F14" i="12"/>
  <c r="F29" i="12"/>
  <c r="F20" i="12"/>
  <c r="F23" i="12"/>
  <c r="G23" i="12"/>
  <c r="F34" i="12"/>
  <c r="G38" i="12"/>
  <c r="F38" i="12"/>
  <c r="G37" i="12"/>
  <c r="F37" i="12"/>
  <c r="F28" i="12"/>
  <c r="F31" i="12"/>
  <c r="F16" i="12"/>
  <c r="F19" i="12"/>
  <c r="G19" i="12"/>
  <c r="F30" i="12"/>
  <c r="G36" i="12"/>
  <c r="F36" i="12"/>
  <c r="F39" i="12"/>
  <c r="G9" i="12"/>
  <c r="F9" i="12"/>
  <c r="G32" i="12"/>
  <c r="F32" i="12"/>
  <c r="F35" i="12"/>
  <c r="G35" i="12"/>
  <c r="F2" i="12"/>
  <c r="F8" i="12"/>
  <c r="F11" i="12"/>
  <c r="G11" i="12"/>
  <c r="G6" i="12"/>
  <c r="F6" i="12"/>
  <c r="F5" i="12"/>
  <c r="G10" i="12"/>
  <c r="F10" i="12"/>
  <c r="F25" i="12"/>
  <c r="G1" i="12"/>
  <c r="F1" i="12"/>
  <c r="G13" i="12"/>
  <c r="F13" i="12"/>
  <c r="F17" i="12"/>
  <c r="F22" i="11"/>
  <c r="G3" i="11"/>
  <c r="F3" i="11"/>
  <c r="F54" i="11"/>
  <c r="F33" i="11"/>
  <c r="G20" i="11"/>
  <c r="F20" i="11"/>
  <c r="F23" i="11"/>
  <c r="F10" i="11"/>
  <c r="G10" i="11"/>
  <c r="F5" i="11"/>
  <c r="F56" i="11"/>
  <c r="F11" i="11"/>
  <c r="F1" i="11"/>
  <c r="G1" i="11"/>
  <c r="F57" i="11"/>
  <c r="F44" i="11"/>
  <c r="G31" i="11"/>
  <c r="F31" i="11"/>
  <c r="F2" i="11"/>
  <c r="G32" i="11"/>
  <c r="F32" i="11"/>
  <c r="F19" i="11"/>
  <c r="F6" i="11"/>
  <c r="F49" i="11"/>
  <c r="G36" i="11"/>
  <c r="F36" i="11"/>
  <c r="F39" i="11"/>
  <c r="F26" i="11"/>
  <c r="G26" i="11"/>
  <c r="F21" i="11"/>
  <c r="F8" i="11"/>
  <c r="G27" i="11"/>
  <c r="F27" i="11"/>
  <c r="F14" i="11"/>
  <c r="F9" i="11"/>
  <c r="G47" i="11"/>
  <c r="F47" i="11"/>
  <c r="F18" i="11"/>
  <c r="G18" i="11"/>
  <c r="G13" i="11"/>
  <c r="F13" i="11"/>
  <c r="F48" i="11"/>
  <c r="G35" i="11"/>
  <c r="F35" i="11"/>
  <c r="G52" i="11"/>
  <c r="F52" i="11"/>
  <c r="F55" i="11"/>
  <c r="F42" i="11"/>
  <c r="G42" i="11"/>
  <c r="F37" i="11"/>
  <c r="G24" i="11"/>
  <c r="F24" i="11"/>
  <c r="F43" i="11"/>
  <c r="F30" i="11"/>
  <c r="G30" i="11"/>
  <c r="G25" i="11"/>
  <c r="F25" i="11"/>
  <c r="F12" i="11"/>
  <c r="F34" i="11"/>
  <c r="G29" i="11"/>
  <c r="F29" i="11"/>
  <c r="F51" i="11"/>
  <c r="F38" i="11"/>
  <c r="G38" i="11"/>
  <c r="G17" i="11"/>
  <c r="F17" i="11"/>
  <c r="F4" i="11"/>
  <c r="F7" i="11"/>
  <c r="F58" i="11"/>
  <c r="G58" i="11"/>
  <c r="G53" i="11"/>
  <c r="F53" i="11"/>
  <c r="F40" i="11"/>
  <c r="F46" i="11"/>
  <c r="G46" i="11"/>
  <c r="F41" i="11"/>
  <c r="F28" i="11"/>
  <c r="F15" i="11"/>
  <c r="F50" i="11"/>
  <c r="G45" i="11"/>
  <c r="F45" i="11"/>
  <c r="F16" i="11"/>
  <c r="BJ55" i="14" l="1"/>
  <c r="BJ54" i="14"/>
  <c r="BR172" i="11"/>
  <c r="DF40" i="14"/>
  <c r="DF5" i="14"/>
  <c r="DF14" i="14"/>
  <c r="DF15" i="14"/>
  <c r="DF32" i="14"/>
  <c r="DF48" i="14"/>
  <c r="DF26" i="14"/>
  <c r="DF22" i="14"/>
  <c r="DF39" i="14"/>
  <c r="DF21" i="14"/>
  <c r="DF38" i="14"/>
  <c r="DF28" i="14"/>
  <c r="DF44" i="14"/>
  <c r="DF4" i="14"/>
  <c r="DF18" i="14"/>
  <c r="DF35" i="14"/>
  <c r="DF51" i="14"/>
  <c r="AT18" i="14"/>
  <c r="DF17" i="14"/>
  <c r="DF34" i="14"/>
  <c r="DF50" i="14"/>
  <c r="DF12" i="14"/>
  <c r="DF31" i="14"/>
  <c r="DF47" i="14"/>
  <c r="DF13" i="14"/>
  <c r="DF30" i="14"/>
  <c r="DF46" i="14"/>
  <c r="AT26" i="14"/>
  <c r="CX5" i="14"/>
  <c r="CX2" i="14"/>
  <c r="CX22" i="14"/>
  <c r="CX39" i="14"/>
  <c r="CX18" i="14"/>
  <c r="CX33" i="14"/>
  <c r="CX49" i="14"/>
  <c r="DN12" i="14"/>
  <c r="DN28" i="14"/>
  <c r="DN47" i="14"/>
  <c r="DN15" i="14"/>
  <c r="DN22" i="14"/>
  <c r="DN35" i="14"/>
  <c r="BZ54" i="14"/>
  <c r="DN6" i="14"/>
  <c r="DN36" i="14"/>
  <c r="DN43" i="14"/>
  <c r="DN14" i="14"/>
  <c r="DN19" i="14"/>
  <c r="CX15" i="14"/>
  <c r="CX28" i="14"/>
  <c r="CX42" i="14"/>
  <c r="DE5" i="14" a="1"/>
  <c r="DE5" i="14" s="1"/>
  <c r="DG5" i="14" s="1"/>
  <c r="DN23" i="14"/>
  <c r="DN39" i="14"/>
  <c r="U3" i="14" a="1"/>
  <c r="U3" i="14" s="1"/>
  <c r="W3" i="14" s="1"/>
  <c r="ET1" i="7" a="1"/>
  <c r="ET1" i="7" s="1"/>
  <c r="EV1" i="7" s="1"/>
  <c r="EM1" i="7" a="1"/>
  <c r="EM1" i="7" s="1"/>
  <c r="EO1" i="7" s="1"/>
  <c r="DF8" i="14"/>
  <c r="DF24" i="14"/>
  <c r="DN31" i="14"/>
  <c r="DN50" i="14"/>
  <c r="M2" i="14" a="1"/>
  <c r="M2" i="14" s="1"/>
  <c r="O2" i="14" s="1"/>
  <c r="AT14" i="14"/>
  <c r="AT31" i="14"/>
  <c r="AT47" i="14"/>
  <c r="CX13" i="14"/>
  <c r="DZ1" i="7"/>
  <c r="AT35" i="14"/>
  <c r="AT51" i="14"/>
  <c r="AT17" i="14"/>
  <c r="AT34" i="14"/>
  <c r="AT50" i="14"/>
  <c r="AT12" i="14"/>
  <c r="AT43" i="14"/>
  <c r="AT9" i="14"/>
  <c r="AT25" i="14"/>
  <c r="AT42" i="14"/>
  <c r="CX25" i="14"/>
  <c r="DE3" i="14" a="1"/>
  <c r="DE3" i="14" s="1"/>
  <c r="DG3" i="14" s="1"/>
  <c r="CX41" i="14"/>
  <c r="CX9" i="14"/>
  <c r="DE4" i="14" a="1"/>
  <c r="DE4" i="14" s="1"/>
  <c r="DG4" i="14" s="1"/>
  <c r="DF16" i="14"/>
  <c r="DF33" i="14"/>
  <c r="DF29" i="14"/>
  <c r="BR5" i="14"/>
  <c r="E28" i="14" a="1"/>
  <c r="E28" i="14" s="1"/>
  <c r="G28" i="14" s="1"/>
  <c r="AK2" i="14" a="1"/>
  <c r="AK2" i="14" s="1"/>
  <c r="AM2" i="14" s="1"/>
  <c r="AL13" i="14"/>
  <c r="AL3" i="14"/>
  <c r="AL11" i="14"/>
  <c r="M43" i="14" a="1"/>
  <c r="M43" i="14" s="1"/>
  <c r="O43" i="14" s="1"/>
  <c r="BY29" i="14" a="1"/>
  <c r="BY29" i="14" s="1"/>
  <c r="CA29" i="14" s="1"/>
  <c r="BY6" i="14" a="1"/>
  <c r="BY6" i="14" s="1"/>
  <c r="CA6" i="14" s="1"/>
  <c r="U12" i="14" a="1"/>
  <c r="U12" i="14" s="1"/>
  <c r="W12" i="14" s="1"/>
  <c r="DF41" i="14"/>
  <c r="DE2" i="14" a="1"/>
  <c r="DE2" i="14" s="1"/>
  <c r="DG2" i="14" s="1"/>
  <c r="AL10" i="14"/>
  <c r="CX7" i="14"/>
  <c r="AK3" i="14" a="1"/>
  <c r="AK3" i="14" s="1"/>
  <c r="AM3" i="14" s="1"/>
  <c r="BI2" i="14" a="1"/>
  <c r="BI2" i="14" s="1"/>
  <c r="BK2" i="14" s="1"/>
  <c r="M51" i="14" a="1"/>
  <c r="M51" i="14" s="1"/>
  <c r="O51" i="14" s="1"/>
  <c r="CW24" i="14" a="1"/>
  <c r="CW24" i="14" s="1"/>
  <c r="CY24" i="14" s="1"/>
  <c r="CX21" i="14"/>
  <c r="DE6" i="14" a="1"/>
  <c r="DE6" i="14" s="1"/>
  <c r="DG6" i="14" s="1"/>
  <c r="CP24" i="7" a="1"/>
  <c r="CP24" i="7" s="1"/>
  <c r="CR24" i="7" s="1"/>
  <c r="CX8" i="14"/>
  <c r="CX31" i="14"/>
  <c r="CX47" i="14"/>
  <c r="DE41" i="14" a="1"/>
  <c r="DE41" i="14" s="1"/>
  <c r="DG41" i="14" s="1"/>
  <c r="E42" i="14" a="1"/>
  <c r="E42" i="14" s="1"/>
  <c r="G42" i="14" s="1"/>
  <c r="DM16" i="14" a="1"/>
  <c r="DM16" i="14" s="1"/>
  <c r="DO16" i="14" s="1"/>
  <c r="E18" i="14" a="1"/>
  <c r="E18" i="14" s="1"/>
  <c r="G18" i="14" s="1"/>
  <c r="AS53" i="14" a="1"/>
  <c r="AS53" i="14" s="1"/>
  <c r="AU53" i="14" s="1"/>
  <c r="U20" i="14" a="1"/>
  <c r="U20" i="14" s="1"/>
  <c r="W20" i="14" s="1"/>
  <c r="AK8" i="14" a="1"/>
  <c r="AK8" i="14" s="1"/>
  <c r="AM8" i="14" s="1"/>
  <c r="AK9" i="14" a="1"/>
  <c r="AK9" i="14" s="1"/>
  <c r="AM9" i="14" s="1"/>
  <c r="AL4" i="14"/>
  <c r="C200" i="12"/>
  <c r="C209" i="12" s="1"/>
  <c r="D209" i="12" s="1"/>
  <c r="M26" i="14" a="1"/>
  <c r="M26" i="14" s="1"/>
  <c r="O26" i="14" s="1"/>
  <c r="M6" i="14" a="1"/>
  <c r="M6" i="14" s="1"/>
  <c r="O6" i="14" s="1"/>
  <c r="U19" i="14" a="1"/>
  <c r="U19" i="14" s="1"/>
  <c r="W19" i="14" s="1"/>
  <c r="CW16" i="14" a="1"/>
  <c r="CW16" i="14" s="1"/>
  <c r="CY16" i="14" s="1"/>
  <c r="BI13" i="14" a="1"/>
  <c r="BI13" i="14" s="1"/>
  <c r="BK13" i="14" s="1"/>
  <c r="AS46" i="14" a="1"/>
  <c r="AS46" i="14" s="1"/>
  <c r="AU46" i="14" s="1"/>
  <c r="AS9" i="14" a="1"/>
  <c r="AS9" i="14" s="1"/>
  <c r="AU9" i="14" s="1"/>
  <c r="AK44" i="14" a="1"/>
  <c r="AK44" i="14" s="1"/>
  <c r="AM44" i="14" s="1"/>
  <c r="AK47" i="14" a="1"/>
  <c r="AK47" i="14" s="1"/>
  <c r="AM47" i="14" s="1"/>
  <c r="E43" i="14" a="1"/>
  <c r="E43" i="14" s="1"/>
  <c r="G43" i="14" s="1"/>
  <c r="BI39" i="14" a="1"/>
  <c r="BI39" i="14" s="1"/>
  <c r="BK39" i="14" s="1"/>
  <c r="M8" i="14" a="1"/>
  <c r="M8" i="14" s="1"/>
  <c r="O8" i="14" s="1"/>
  <c r="M25" i="14" a="1"/>
  <c r="M25" i="14" s="1"/>
  <c r="O25" i="14" s="1"/>
  <c r="M24" i="14" a="1"/>
  <c r="M24" i="14" s="1"/>
  <c r="O24" i="14" s="1"/>
  <c r="AS10" i="14" a="1"/>
  <c r="AS10" i="14" s="1"/>
  <c r="AU10" i="14" s="1"/>
  <c r="BY23" i="14" a="1"/>
  <c r="BY23" i="14" s="1"/>
  <c r="CA23" i="14" s="1"/>
  <c r="DM31" i="14" a="1"/>
  <c r="DM31" i="14" s="1"/>
  <c r="DO31" i="14" s="1"/>
  <c r="DN18" i="14"/>
  <c r="DN30" i="14"/>
  <c r="DN49" i="14"/>
  <c r="U14" i="14" a="1"/>
  <c r="U14" i="14" s="1"/>
  <c r="W14" i="14" s="1"/>
  <c r="U1" i="14" a="1"/>
  <c r="U1" i="14" s="1"/>
  <c r="W1" i="14" s="1"/>
  <c r="DF37" i="14"/>
  <c r="DF53" i="14"/>
  <c r="DF3" i="14"/>
  <c r="BQ1" i="14" a="1"/>
  <c r="BQ1" i="14" s="1"/>
  <c r="BS1" i="14" s="1"/>
  <c r="BI8" i="14" a="1"/>
  <c r="BI8" i="14" s="1"/>
  <c r="BK8" i="14" s="1"/>
  <c r="M22" i="14" a="1"/>
  <c r="M22" i="14" s="1"/>
  <c r="O22" i="14" s="1"/>
  <c r="AS32" i="14" a="1"/>
  <c r="AS32" i="14" s="1"/>
  <c r="AU32" i="14" s="1"/>
  <c r="AS14" i="14" a="1"/>
  <c r="AS14" i="14" s="1"/>
  <c r="AU14" i="14" s="1"/>
  <c r="DN7" i="14"/>
  <c r="U9" i="14" a="1"/>
  <c r="U9" i="14" s="1"/>
  <c r="W9" i="14" s="1"/>
  <c r="U10" i="14" a="1"/>
  <c r="U10" i="14" s="1"/>
  <c r="W10" i="14" s="1"/>
  <c r="CW27" i="14" a="1"/>
  <c r="CW27" i="14" s="1"/>
  <c r="CY27" i="14" s="1"/>
  <c r="CW20" i="14" a="1"/>
  <c r="CW20" i="14" s="1"/>
  <c r="CY20" i="14" s="1"/>
  <c r="DE12" i="14" a="1"/>
  <c r="DE12" i="14" s="1"/>
  <c r="DG12" i="14" s="1"/>
  <c r="AK34" i="14" a="1"/>
  <c r="AK34" i="14" s="1"/>
  <c r="AM34" i="14" s="1"/>
  <c r="E15" i="14" a="1"/>
  <c r="E15" i="14" s="1"/>
  <c r="G15" i="14" s="1"/>
  <c r="BI20" i="14" a="1"/>
  <c r="BI20" i="14" s="1"/>
  <c r="BK20" i="14" s="1"/>
  <c r="BI47" i="14" a="1"/>
  <c r="BI47" i="14" s="1"/>
  <c r="BK47" i="14" s="1"/>
  <c r="BY10" i="14" a="1"/>
  <c r="BY10" i="14" s="1"/>
  <c r="CA10" i="14" s="1"/>
  <c r="DM43" i="14" a="1"/>
  <c r="DM43" i="14" s="1"/>
  <c r="DO43" i="14" s="1"/>
  <c r="DN8" i="14"/>
  <c r="DN27" i="14"/>
  <c r="DN46" i="14"/>
  <c r="DN10" i="14"/>
  <c r="DN25" i="14"/>
  <c r="DN41" i="14"/>
  <c r="DN9" i="14"/>
  <c r="V24" i="14"/>
  <c r="V41" i="14"/>
  <c r="V7" i="14"/>
  <c r="CW36" i="14" a="1"/>
  <c r="CW36" i="14" s="1"/>
  <c r="CY36" i="14" s="1"/>
  <c r="CW4" i="14" a="1"/>
  <c r="CW4" i="14" s="1"/>
  <c r="CY4" i="14" s="1"/>
  <c r="CW3" i="14" a="1"/>
  <c r="CW3" i="14" s="1"/>
  <c r="CY3" i="14" s="1"/>
  <c r="DE7" i="14" a="1"/>
  <c r="DE7" i="14" s="1"/>
  <c r="DG7" i="14" s="1"/>
  <c r="DF45" i="14"/>
  <c r="AK55" i="14" a="1"/>
  <c r="AK55" i="14" s="1"/>
  <c r="AM55" i="14" s="1"/>
  <c r="E36" i="14" a="1"/>
  <c r="E36" i="14" s="1"/>
  <c r="G36" i="14" s="1"/>
  <c r="E46" i="14" a="1"/>
  <c r="E46" i="14" s="1"/>
  <c r="G46" i="14" s="1"/>
  <c r="BI34" i="14" a="1"/>
  <c r="BI34" i="14" s="1"/>
  <c r="BK34" i="14" s="1"/>
  <c r="CW8" i="14" a="1"/>
  <c r="CW8" i="14" s="1"/>
  <c r="CY8" i="14" s="1"/>
  <c r="AK13" i="14" a="1"/>
  <c r="AK13" i="14" s="1"/>
  <c r="AM13" i="14" s="1"/>
  <c r="M39" i="14" a="1"/>
  <c r="M39" i="14" s="1"/>
  <c r="O39" i="14" s="1"/>
  <c r="DF172" i="9"/>
  <c r="CG15" i="14" a="1"/>
  <c r="CG15" i="14" s="1"/>
  <c r="CI15" i="14" s="1"/>
  <c r="E30" i="14" a="1"/>
  <c r="E30" i="14" s="1"/>
  <c r="G30" i="14" s="1"/>
  <c r="E16" i="14" a="1"/>
  <c r="E16" i="14" s="1"/>
  <c r="G16" i="14" s="1"/>
  <c r="BI42" i="14" a="1"/>
  <c r="BI42" i="14" s="1"/>
  <c r="BK42" i="14" s="1"/>
  <c r="BI22" i="14" a="1"/>
  <c r="BI22" i="14" s="1"/>
  <c r="BK22" i="14" s="1"/>
  <c r="M13" i="14" a="1"/>
  <c r="M13" i="14" s="1"/>
  <c r="O13" i="14" s="1"/>
  <c r="AS49" i="14" a="1"/>
  <c r="AS49" i="14" s="1"/>
  <c r="AU49" i="14" s="1"/>
  <c r="AS30" i="14" a="1"/>
  <c r="AS30" i="14" s="1"/>
  <c r="AU30" i="14" s="1"/>
  <c r="AT29" i="14"/>
  <c r="AT45" i="14"/>
  <c r="AT4" i="14"/>
  <c r="AT15" i="14"/>
  <c r="AT32" i="14"/>
  <c r="AT48" i="14"/>
  <c r="AT2" i="14"/>
  <c r="BY48" i="14" a="1"/>
  <c r="BY48" i="14" s="1"/>
  <c r="CA48" i="14" s="1"/>
  <c r="BY42" i="14" a="1"/>
  <c r="BY42" i="14" s="1"/>
  <c r="CA42" i="14" s="1"/>
  <c r="BY36" i="14" a="1"/>
  <c r="BY36" i="14" s="1"/>
  <c r="CA36" i="14" s="1"/>
  <c r="DM44" i="14" a="1"/>
  <c r="DM44" i="14" s="1"/>
  <c r="DO44" i="14" s="1"/>
  <c r="DM18" i="14" a="1"/>
  <c r="DM18" i="14" s="1"/>
  <c r="DO18" i="14" s="1"/>
  <c r="DM35" i="14" a="1"/>
  <c r="DM35" i="14" s="1"/>
  <c r="DO35" i="14" s="1"/>
  <c r="DM14" i="14" a="1"/>
  <c r="DM14" i="14" s="1"/>
  <c r="DO14" i="14" s="1"/>
  <c r="DN2" i="14"/>
  <c r="DN37" i="14"/>
  <c r="DN44" i="14"/>
  <c r="BQ5" i="14" a="1"/>
  <c r="BQ5" i="14" s="1"/>
  <c r="BS5" i="14" s="1"/>
  <c r="U21" i="14" a="1"/>
  <c r="U21" i="14" s="1"/>
  <c r="W21" i="14" s="1"/>
  <c r="U11" i="14" a="1"/>
  <c r="U11" i="14" s="1"/>
  <c r="W11" i="14" s="1"/>
  <c r="U29" i="14" a="1"/>
  <c r="U29" i="14" s="1"/>
  <c r="W29" i="14" s="1"/>
  <c r="U22" i="14" a="1"/>
  <c r="U22" i="14" s="1"/>
  <c r="W22" i="14" s="1"/>
  <c r="U15" i="14" a="1"/>
  <c r="U15" i="14" s="1"/>
  <c r="W15" i="14" s="1"/>
  <c r="U39" i="14" a="1"/>
  <c r="U39" i="14" s="1"/>
  <c r="W39" i="14" s="1"/>
  <c r="U53" i="14" a="1"/>
  <c r="U53" i="14" s="1"/>
  <c r="W53" i="14" s="1"/>
  <c r="CW29" i="14" a="1"/>
  <c r="CW29" i="14" s="1"/>
  <c r="CY29" i="14" s="1"/>
  <c r="CW9" i="14" a="1"/>
  <c r="CW9" i="14" s="1"/>
  <c r="CY9" i="14" s="1"/>
  <c r="CW28" i="14" a="1"/>
  <c r="CW28" i="14" s="1"/>
  <c r="CY28" i="14" s="1"/>
  <c r="CW47" i="14" a="1"/>
  <c r="CW47" i="14" s="1"/>
  <c r="CY47" i="14" s="1"/>
  <c r="DE34" i="14" a="1"/>
  <c r="DE34" i="14" s="1"/>
  <c r="DG34" i="14" s="1"/>
  <c r="DE55" i="14" a="1"/>
  <c r="DE55" i="14" s="1"/>
  <c r="DG55" i="14" s="1"/>
  <c r="DE49" i="14" a="1"/>
  <c r="DE49" i="14" s="1"/>
  <c r="DG49" i="14" s="1"/>
  <c r="DE23" i="14" a="1"/>
  <c r="DE23" i="14" s="1"/>
  <c r="DG23" i="14" s="1"/>
  <c r="AK28" i="14" a="1"/>
  <c r="AK28" i="14" s="1"/>
  <c r="AM28" i="14" s="1"/>
  <c r="AK12" i="14" a="1"/>
  <c r="AK12" i="14" s="1"/>
  <c r="AM12" i="14" s="1"/>
  <c r="G2" i="12"/>
  <c r="C200" i="11"/>
  <c r="C207" i="11" s="1"/>
  <c r="D207" i="11" s="1"/>
  <c r="BJ172" i="11"/>
  <c r="E39" i="14" a="1"/>
  <c r="E39" i="14" s="1"/>
  <c r="G39" i="14" s="1"/>
  <c r="E5" i="14" a="1"/>
  <c r="E5" i="14" s="1"/>
  <c r="G5" i="14" s="1"/>
  <c r="BI55" i="14" a="1"/>
  <c r="BI55" i="14" s="1"/>
  <c r="BK55" i="14" s="1"/>
  <c r="BI16" i="14" a="1"/>
  <c r="BI16" i="14" s="1"/>
  <c r="BK16" i="14" s="1"/>
  <c r="BI9" i="14" a="1"/>
  <c r="BI9" i="14" s="1"/>
  <c r="BK9" i="14" s="1"/>
  <c r="M31" i="14" a="1"/>
  <c r="M31" i="14" s="1"/>
  <c r="O31" i="14" s="1"/>
  <c r="M45" i="14" a="1"/>
  <c r="M45" i="14" s="1"/>
  <c r="O45" i="14" s="1"/>
  <c r="AS19" i="14" a="1"/>
  <c r="AS19" i="14" s="1"/>
  <c r="AU19" i="14" s="1"/>
  <c r="AS42" i="14" a="1"/>
  <c r="AS42" i="14" s="1"/>
  <c r="AU42" i="14" s="1"/>
  <c r="AS24" i="14" a="1"/>
  <c r="AS24" i="14" s="1"/>
  <c r="AU24" i="14" s="1"/>
  <c r="AT13" i="14"/>
  <c r="AT30" i="14"/>
  <c r="AT46" i="14"/>
  <c r="AT8" i="14"/>
  <c r="AT24" i="14"/>
  <c r="AT41" i="14"/>
  <c r="AT5" i="14"/>
  <c r="AT11" i="14"/>
  <c r="AT28" i="14"/>
  <c r="AT44" i="14"/>
  <c r="AT6" i="14"/>
  <c r="BY25" i="14" a="1"/>
  <c r="BY25" i="14" s="1"/>
  <c r="CA25" i="14" s="1"/>
  <c r="BY40" i="14" a="1"/>
  <c r="BY40" i="14" s="1"/>
  <c r="CA40" i="14" s="1"/>
  <c r="BY53" i="14" a="1"/>
  <c r="BY53" i="14" s="1"/>
  <c r="CA53" i="14" s="1"/>
  <c r="DM52" i="14" a="1"/>
  <c r="DM52" i="14" s="1"/>
  <c r="DO52" i="14" s="1"/>
  <c r="DM48" i="14" a="1"/>
  <c r="DM48" i="14" s="1"/>
  <c r="DO48" i="14" s="1"/>
  <c r="DM7" i="14" a="1"/>
  <c r="DM7" i="14" s="1"/>
  <c r="DO7" i="14" s="1"/>
  <c r="U51" i="14" a="1"/>
  <c r="U51" i="14" s="1"/>
  <c r="W51" i="14" s="1"/>
  <c r="U4" i="14" a="1"/>
  <c r="U4" i="14" s="1"/>
  <c r="W4" i="14" s="1"/>
  <c r="U46" i="14" a="1"/>
  <c r="U46" i="14" s="1"/>
  <c r="W46" i="14" s="1"/>
  <c r="U17" i="14" a="1"/>
  <c r="U17" i="14" s="1"/>
  <c r="W17" i="14" s="1"/>
  <c r="U8" i="14" a="1"/>
  <c r="U8" i="14" s="1"/>
  <c r="W8" i="14" s="1"/>
  <c r="V19" i="14"/>
  <c r="CW44" i="14" a="1"/>
  <c r="CW44" i="14" s="1"/>
  <c r="CY44" i="14" s="1"/>
  <c r="CW11" i="14" a="1"/>
  <c r="CW11" i="14" s="1"/>
  <c r="CY11" i="14" s="1"/>
  <c r="CW15" i="14" a="1"/>
  <c r="CW15" i="14" s="1"/>
  <c r="CY15" i="14" s="1"/>
  <c r="CW34" i="14" a="1"/>
  <c r="CW34" i="14" s="1"/>
  <c r="CY34" i="14" s="1"/>
  <c r="CW2" i="14" a="1"/>
  <c r="CW2" i="14" s="1"/>
  <c r="CY2" i="14" s="1"/>
  <c r="CW22" i="14" a="1"/>
  <c r="CW22" i="14" s="1"/>
  <c r="CY22" i="14" s="1"/>
  <c r="CX29" i="14"/>
  <c r="CX46" i="14"/>
  <c r="DE30" i="14" a="1"/>
  <c r="DE30" i="14" s="1"/>
  <c r="DG30" i="14" s="1"/>
  <c r="DE44" i="14" a="1"/>
  <c r="DE44" i="14" s="1"/>
  <c r="DG44" i="14" s="1"/>
  <c r="DE14" i="14" a="1"/>
  <c r="DE14" i="14" s="1"/>
  <c r="DG14" i="14" s="1"/>
  <c r="AK26" i="14" a="1"/>
  <c r="AK26" i="14" s="1"/>
  <c r="AM26" i="14" s="1"/>
  <c r="AK18" i="14" a="1"/>
  <c r="AK18" i="14" s="1"/>
  <c r="AM18" i="14" s="1"/>
  <c r="AK19" i="14" a="1"/>
  <c r="AK19" i="14" s="1"/>
  <c r="AM19" i="14" s="1"/>
  <c r="AK20" i="14" a="1"/>
  <c r="AK20" i="14" s="1"/>
  <c r="AM20" i="14" s="1"/>
  <c r="AK40" i="14" a="1"/>
  <c r="AK40" i="14" s="1"/>
  <c r="AM40" i="14" s="1"/>
  <c r="DS220" i="14"/>
  <c r="DS226" i="14" s="1"/>
  <c r="DT226" i="14" s="1"/>
  <c r="E12" i="14" a="1"/>
  <c r="E12" i="14" s="1"/>
  <c r="G12" i="14" s="1"/>
  <c r="E33" i="14" a="1"/>
  <c r="E33" i="14" s="1"/>
  <c r="G33" i="14" s="1"/>
  <c r="E24" i="14" a="1"/>
  <c r="E24" i="14" s="1"/>
  <c r="G24" i="14" s="1"/>
  <c r="E11" i="14" a="1"/>
  <c r="E11" i="14" s="1"/>
  <c r="G11" i="14" s="1"/>
  <c r="E45" i="14" a="1"/>
  <c r="E45" i="14" s="1"/>
  <c r="G45" i="14" s="1"/>
  <c r="BI3" i="14" a="1"/>
  <c r="BI3" i="14" s="1"/>
  <c r="BK3" i="14" s="1"/>
  <c r="BI5" i="14" a="1"/>
  <c r="BI5" i="14" s="1"/>
  <c r="BK5" i="14" s="1"/>
  <c r="BI41" i="14" a="1"/>
  <c r="BI41" i="14" s="1"/>
  <c r="BK41" i="14" s="1"/>
  <c r="M36" i="14" a="1"/>
  <c r="M36" i="14" s="1"/>
  <c r="O36" i="14" s="1"/>
  <c r="AS47" i="14" a="1"/>
  <c r="AS47" i="14" s="1"/>
  <c r="AU47" i="14" s="1"/>
  <c r="AS29" i="14" a="1"/>
  <c r="AS29" i="14" s="1"/>
  <c r="AU29" i="14" s="1"/>
  <c r="AT7" i="14"/>
  <c r="AT20" i="14"/>
  <c r="AT37" i="14"/>
  <c r="AT53" i="14"/>
  <c r="AT27" i="14"/>
  <c r="AT23" i="14"/>
  <c r="AT40" i="14"/>
  <c r="AT3" i="14"/>
  <c r="BY52" i="14" a="1"/>
  <c r="BY52" i="14" s="1"/>
  <c r="CA52" i="14" s="1"/>
  <c r="BY49" i="14" a="1"/>
  <c r="BY49" i="14" s="1"/>
  <c r="CA49" i="14" s="1"/>
  <c r="BY19" i="14" a="1"/>
  <c r="BY19" i="14" s="1"/>
  <c r="CA19" i="14" s="1"/>
  <c r="BY14" i="14" a="1"/>
  <c r="BY14" i="14" s="1"/>
  <c r="CA14" i="14" s="1"/>
  <c r="BY31" i="14" a="1"/>
  <c r="BY31" i="14" s="1"/>
  <c r="CA31" i="14" s="1"/>
  <c r="DM45" i="14" a="1"/>
  <c r="DM45" i="14" s="1"/>
  <c r="DO45" i="14" s="1"/>
  <c r="DM39" i="14" a="1"/>
  <c r="DM39" i="14" s="1"/>
  <c r="DO39" i="14" s="1"/>
  <c r="DM49" i="14" a="1"/>
  <c r="DM49" i="14" s="1"/>
  <c r="DO49" i="14" s="1"/>
  <c r="DN4" i="14"/>
  <c r="U18" i="14" a="1"/>
  <c r="U18" i="14" s="1"/>
  <c r="W18" i="14" s="1"/>
  <c r="U47" i="14" a="1"/>
  <c r="U47" i="14" s="1"/>
  <c r="W47" i="14" s="1"/>
  <c r="U49" i="14" a="1"/>
  <c r="U49" i="14" s="1"/>
  <c r="W49" i="14" s="1"/>
  <c r="U35" i="14" a="1"/>
  <c r="U35" i="14" s="1"/>
  <c r="W35" i="14" s="1"/>
  <c r="U13" i="14" a="1"/>
  <c r="U13" i="14" s="1"/>
  <c r="W13" i="14" s="1"/>
  <c r="U5" i="14" a="1"/>
  <c r="U5" i="14" s="1"/>
  <c r="W5" i="14" s="1"/>
  <c r="CW10" i="14" a="1"/>
  <c r="CW10" i="14" s="1"/>
  <c r="CY10" i="14" s="1"/>
  <c r="CW6" i="14" a="1"/>
  <c r="CW6" i="14" s="1"/>
  <c r="CY6" i="14" s="1"/>
  <c r="CW5" i="14" a="1"/>
  <c r="CW5" i="14" s="1"/>
  <c r="CY5" i="14" s="1"/>
  <c r="CW7" i="14" a="1"/>
  <c r="CW7" i="14" s="1"/>
  <c r="CY7" i="14" s="1"/>
  <c r="DE27" i="14" a="1"/>
  <c r="DE27" i="14" s="1"/>
  <c r="DG27" i="14" s="1"/>
  <c r="AK23" i="14" a="1"/>
  <c r="AK23" i="14" s="1"/>
  <c r="AM23" i="14" s="1"/>
  <c r="AK10" i="14" a="1"/>
  <c r="AK10" i="14" s="1"/>
  <c r="AM10" i="14" s="1"/>
  <c r="AK45" i="14" a="1"/>
  <c r="AK45" i="14" s="1"/>
  <c r="AM45" i="14" s="1"/>
  <c r="C208" i="12"/>
  <c r="D208" i="12" s="1"/>
  <c r="CY1" i="11"/>
  <c r="CU200" i="11"/>
  <c r="CU220" i="11"/>
  <c r="AU1" i="11"/>
  <c r="AQ200" i="11"/>
  <c r="AQ220" i="11"/>
  <c r="DO1" i="9"/>
  <c r="DK220" i="9"/>
  <c r="DK200" i="9"/>
  <c r="BS1" i="11"/>
  <c r="BO220" i="11"/>
  <c r="BO200" i="11"/>
  <c r="BS1" i="10"/>
  <c r="BO200" i="10"/>
  <c r="BO220" i="10"/>
  <c r="DO1" i="11"/>
  <c r="DK200" i="11"/>
  <c r="DK220" i="11"/>
  <c r="DS208" i="9"/>
  <c r="DT208" i="9" s="1"/>
  <c r="DS206" i="9"/>
  <c r="DT206" i="9" s="1"/>
  <c r="DS209" i="9"/>
  <c r="DT209" i="9" s="1"/>
  <c r="DS207" i="9"/>
  <c r="DT207" i="9" s="1"/>
  <c r="DS205" i="9"/>
  <c r="DT205" i="9" s="1"/>
  <c r="BB33" i="14"/>
  <c r="BA33" i="14" a="1"/>
  <c r="BA33" i="14" s="1"/>
  <c r="BC33" i="14" s="1"/>
  <c r="BB9" i="14"/>
  <c r="BA9" i="14" a="1"/>
  <c r="BA9" i="14" s="1"/>
  <c r="BC9" i="14" s="1"/>
  <c r="BB2" i="14"/>
  <c r="BA2" i="14" a="1"/>
  <c r="BA2" i="14" s="1"/>
  <c r="BC2" i="14" s="1"/>
  <c r="CH7" i="14"/>
  <c r="CG7" i="14" a="1"/>
  <c r="CG7" i="14" s="1"/>
  <c r="CI7" i="14" s="1"/>
  <c r="CH54" i="14"/>
  <c r="CG54" i="14" a="1"/>
  <c r="CG54" i="14" s="1"/>
  <c r="CI54" i="14" s="1"/>
  <c r="CH30" i="14"/>
  <c r="CG30" i="14" a="1"/>
  <c r="CG30" i="14" s="1"/>
  <c r="CI30" i="14" s="1"/>
  <c r="BR45" i="14"/>
  <c r="BQ45" i="14" a="1"/>
  <c r="BQ45" i="14" s="1"/>
  <c r="BS45" i="14" s="1"/>
  <c r="BR26" i="14"/>
  <c r="BQ26" i="14" a="1"/>
  <c r="BQ26" i="14" s="1"/>
  <c r="BS26" i="14" s="1"/>
  <c r="BR30" i="14"/>
  <c r="BQ30" i="14" a="1"/>
  <c r="BQ30" i="14" s="1"/>
  <c r="BS30" i="14" s="1"/>
  <c r="CM208" i="11"/>
  <c r="CN208" i="11" s="1"/>
  <c r="CM209" i="11"/>
  <c r="CN209" i="11" s="1"/>
  <c r="CM207" i="11"/>
  <c r="CN207" i="11" s="1"/>
  <c r="CM205" i="11"/>
  <c r="CN205" i="11" s="1"/>
  <c r="CM206" i="11"/>
  <c r="CN206" i="11" s="1"/>
  <c r="CM229" i="13"/>
  <c r="CN229" i="13" s="1"/>
  <c r="CM226" i="13"/>
  <c r="CN226" i="13" s="1"/>
  <c r="CM228" i="13"/>
  <c r="CN228" i="13" s="1"/>
  <c r="CM225" i="13"/>
  <c r="CN225" i="13" s="1"/>
  <c r="CM227" i="13"/>
  <c r="CN227" i="13" s="1"/>
  <c r="BB28" i="14"/>
  <c r="BA28" i="14" a="1"/>
  <c r="BA28" i="14" s="1"/>
  <c r="BC28" i="14" s="1"/>
  <c r="BB15" i="14"/>
  <c r="BA15" i="14" a="1"/>
  <c r="BA15" i="14" s="1"/>
  <c r="BC15" i="14" s="1"/>
  <c r="BB14" i="14"/>
  <c r="BA14" i="14" a="1"/>
  <c r="BA14" i="14" s="1"/>
  <c r="BC14" i="14" s="1"/>
  <c r="CH11" i="14"/>
  <c r="CG11" i="14" a="1"/>
  <c r="CG11" i="14" s="1"/>
  <c r="CI11" i="14" s="1"/>
  <c r="CH45" i="14"/>
  <c r="CG45" i="14" a="1"/>
  <c r="CG45" i="14" s="1"/>
  <c r="CI45" i="14" s="1"/>
  <c r="CH25" i="14"/>
  <c r="CG25" i="14" a="1"/>
  <c r="CG25" i="14" s="1"/>
  <c r="CI25" i="14" s="1"/>
  <c r="BR47" i="14"/>
  <c r="BQ47" i="14" a="1"/>
  <c r="BQ47" i="14" s="1"/>
  <c r="BS47" i="14" s="1"/>
  <c r="BR39" i="14"/>
  <c r="BQ39" i="14" a="1"/>
  <c r="BQ39" i="14" s="1"/>
  <c r="BS39" i="14" s="1"/>
  <c r="BR36" i="14"/>
  <c r="BQ36" i="14" a="1"/>
  <c r="BQ36" i="14" s="1"/>
  <c r="BS36" i="14" s="1"/>
  <c r="DG1" i="9"/>
  <c r="DC220" i="9"/>
  <c r="DC200" i="9"/>
  <c r="F54" i="14"/>
  <c r="F1" i="14"/>
  <c r="D172" i="14"/>
  <c r="BJ1" i="14"/>
  <c r="BH172" i="14"/>
  <c r="O1" i="14"/>
  <c r="N7" i="14"/>
  <c r="L172" i="14"/>
  <c r="N1" i="14"/>
  <c r="BZ6" i="14"/>
  <c r="BZ1" i="14"/>
  <c r="BX172" i="14"/>
  <c r="DO1" i="14"/>
  <c r="BB52" i="14"/>
  <c r="BA52" i="14" a="1"/>
  <c r="BA52" i="14" s="1"/>
  <c r="BC52" i="14" s="1"/>
  <c r="BB30" i="14"/>
  <c r="BA30" i="14" a="1"/>
  <c r="BA30" i="14" s="1"/>
  <c r="BC30" i="14" s="1"/>
  <c r="BB26" i="14"/>
  <c r="BA26" i="14" a="1"/>
  <c r="BA26" i="14" s="1"/>
  <c r="BC26" i="14" s="1"/>
  <c r="CH6" i="14"/>
  <c r="CG6" i="14" a="1"/>
  <c r="CG6" i="14" s="1"/>
  <c r="CI6" i="14" s="1"/>
  <c r="CH49" i="14"/>
  <c r="CG49" i="14" a="1"/>
  <c r="CG49" i="14" s="1"/>
  <c r="CI49" i="14" s="1"/>
  <c r="CH38" i="14"/>
  <c r="CG38" i="14" a="1"/>
  <c r="CG38" i="14" s="1"/>
  <c r="CI38" i="14" s="1"/>
  <c r="CH10" i="14"/>
  <c r="CG10" i="14" a="1"/>
  <c r="CG10" i="14" s="1"/>
  <c r="CI10" i="14" s="1"/>
  <c r="BR38" i="14"/>
  <c r="BQ38" i="14" a="1"/>
  <c r="BQ38" i="14" s="1"/>
  <c r="BS38" i="14" s="1"/>
  <c r="BR27" i="14"/>
  <c r="BQ27" i="14" a="1"/>
  <c r="BQ27" i="14" s="1"/>
  <c r="BS27" i="14" s="1"/>
  <c r="BR23" i="14"/>
  <c r="BQ23" i="14" a="1"/>
  <c r="BQ23" i="14" s="1"/>
  <c r="BS23" i="14" s="1"/>
  <c r="BB39" i="14"/>
  <c r="BA39" i="14" a="1"/>
  <c r="BA39" i="14" s="1"/>
  <c r="BC39" i="14" s="1"/>
  <c r="BB34" i="14"/>
  <c r="BA34" i="14" a="1"/>
  <c r="BA34" i="14" s="1"/>
  <c r="BC34" i="14" s="1"/>
  <c r="BB38" i="14"/>
  <c r="BA38" i="14" a="1"/>
  <c r="BA38" i="14" s="1"/>
  <c r="BC38" i="14" s="1"/>
  <c r="BB12" i="14"/>
  <c r="BA12" i="14" a="1"/>
  <c r="BA12" i="14" s="1"/>
  <c r="BC12" i="14" s="1"/>
  <c r="CH27" i="14"/>
  <c r="CG27" i="14" a="1"/>
  <c r="CG27" i="14" s="1"/>
  <c r="CI27" i="14" s="1"/>
  <c r="CH8" i="14"/>
  <c r="CG8" i="14" a="1"/>
  <c r="CG8" i="14" s="1"/>
  <c r="CI8" i="14" s="1"/>
  <c r="CH47" i="14"/>
  <c r="CG47" i="14" a="1"/>
  <c r="CG47" i="14" s="1"/>
  <c r="CI47" i="14" s="1"/>
  <c r="CM208" i="9"/>
  <c r="CN208" i="9" s="1"/>
  <c r="CM209" i="9"/>
  <c r="CN209" i="9" s="1"/>
  <c r="CM207" i="9"/>
  <c r="CN207" i="9" s="1"/>
  <c r="CM205" i="9"/>
  <c r="CN205" i="9" s="1"/>
  <c r="CM206" i="9"/>
  <c r="CN206" i="9" s="1"/>
  <c r="BR25" i="14"/>
  <c r="BQ25" i="14" a="1"/>
  <c r="BQ25" i="14" s="1"/>
  <c r="BS25" i="14" s="1"/>
  <c r="BR14" i="14"/>
  <c r="BQ14" i="14" a="1"/>
  <c r="BQ14" i="14" s="1"/>
  <c r="BS14" i="14" s="1"/>
  <c r="BR16" i="14"/>
  <c r="BQ16" i="14" a="1"/>
  <c r="BQ16" i="14" s="1"/>
  <c r="BS16" i="14" s="1"/>
  <c r="DG1" i="14"/>
  <c r="AJ172" i="14"/>
  <c r="AL1" i="14"/>
  <c r="DS227" i="10"/>
  <c r="DT227" i="10" s="1"/>
  <c r="DS229" i="10"/>
  <c r="DT229" i="10" s="1"/>
  <c r="DS226" i="10"/>
  <c r="DT226" i="10" s="1"/>
  <c r="DS228" i="10"/>
  <c r="DT228" i="10" s="1"/>
  <c r="DS225" i="10"/>
  <c r="DT225" i="10" s="1"/>
  <c r="BG200" i="10"/>
  <c r="CM200" i="14"/>
  <c r="F51" i="14"/>
  <c r="F46" i="14"/>
  <c r="F37" i="14"/>
  <c r="F32" i="14"/>
  <c r="F7" i="14"/>
  <c r="F2" i="14"/>
  <c r="F52" i="14"/>
  <c r="F55" i="14"/>
  <c r="BJ14" i="14"/>
  <c r="BJ29" i="14"/>
  <c r="BJ46" i="14"/>
  <c r="BJ9" i="14"/>
  <c r="BJ25" i="14"/>
  <c r="BJ41" i="14"/>
  <c r="S220" i="9"/>
  <c r="AI200" i="9"/>
  <c r="U40" i="14" a="1"/>
  <c r="U40" i="14" s="1"/>
  <c r="W40" i="14" s="1"/>
  <c r="U30" i="14" a="1"/>
  <c r="U30" i="14" s="1"/>
  <c r="W30" i="14" s="1"/>
  <c r="U27" i="14" a="1"/>
  <c r="U27" i="14" s="1"/>
  <c r="W27" i="14" s="1"/>
  <c r="U28" i="14" a="1"/>
  <c r="U28" i="14" s="1"/>
  <c r="W28" i="14" s="1"/>
  <c r="U50" i="14" a="1"/>
  <c r="U50" i="14" s="1"/>
  <c r="W50" i="14" s="1"/>
  <c r="U36" i="14" a="1"/>
  <c r="U36" i="14" s="1"/>
  <c r="W36" i="14" s="1"/>
  <c r="U44" i="14" a="1"/>
  <c r="U44" i="14" s="1"/>
  <c r="W44" i="14" s="1"/>
  <c r="U32" i="14" a="1"/>
  <c r="U32" i="14" s="1"/>
  <c r="W32" i="14" s="1"/>
  <c r="V28" i="14"/>
  <c r="V49" i="14"/>
  <c r="V22" i="14"/>
  <c r="V31" i="14"/>
  <c r="V52" i="14"/>
  <c r="V16" i="14"/>
  <c r="V26" i="14"/>
  <c r="V43" i="14"/>
  <c r="V12" i="14"/>
  <c r="V8" i="14"/>
  <c r="V33" i="14"/>
  <c r="V54" i="14"/>
  <c r="V3" i="14"/>
  <c r="CE200" i="10"/>
  <c r="CE220" i="11"/>
  <c r="K200" i="9"/>
  <c r="CX6" i="14"/>
  <c r="CX27" i="14"/>
  <c r="CX45" i="14"/>
  <c r="AL18" i="14"/>
  <c r="AL19" i="14"/>
  <c r="AL36" i="14"/>
  <c r="AL48" i="14"/>
  <c r="AL26" i="14"/>
  <c r="AL42" i="14"/>
  <c r="AL7" i="14"/>
  <c r="AL31" i="14"/>
  <c r="AL47" i="14"/>
  <c r="AL30" i="14"/>
  <c r="AL44" i="14"/>
  <c r="S200" i="13"/>
  <c r="C200" i="13"/>
  <c r="CE200" i="13"/>
  <c r="CA1" i="10"/>
  <c r="BW200" i="10"/>
  <c r="BW220" i="10"/>
  <c r="W1" i="12"/>
  <c r="S220" i="12"/>
  <c r="S200" i="12"/>
  <c r="DO1" i="10"/>
  <c r="DK220" i="10"/>
  <c r="DK200" i="10"/>
  <c r="AU1" i="13"/>
  <c r="AQ200" i="13"/>
  <c r="AQ220" i="13"/>
  <c r="G1" i="10"/>
  <c r="C200" i="10"/>
  <c r="C220" i="10"/>
  <c r="AU1" i="10"/>
  <c r="AQ220" i="10"/>
  <c r="AQ200" i="10"/>
  <c r="BC1" i="12"/>
  <c r="AY220" i="12"/>
  <c r="AY200" i="12"/>
  <c r="AU1" i="12"/>
  <c r="AQ220" i="12"/>
  <c r="AQ200" i="12"/>
  <c r="BC1" i="13"/>
  <c r="AY200" i="13"/>
  <c r="AY220" i="13"/>
  <c r="DG1" i="11"/>
  <c r="DC200" i="11"/>
  <c r="DC220" i="11"/>
  <c r="DG1" i="10"/>
  <c r="DC220" i="10"/>
  <c r="DC200" i="10"/>
  <c r="CY1" i="12"/>
  <c r="CU220" i="12"/>
  <c r="CU200" i="12"/>
  <c r="BK1" i="11"/>
  <c r="BG220" i="11"/>
  <c r="BG200" i="11"/>
  <c r="BB53" i="14"/>
  <c r="BA53" i="14" a="1"/>
  <c r="BA53" i="14" s="1"/>
  <c r="BC53" i="14" s="1"/>
  <c r="BB37" i="14"/>
  <c r="BA37" i="14" a="1"/>
  <c r="BA37" i="14" s="1"/>
  <c r="BC37" i="14" s="1"/>
  <c r="BB29" i="14"/>
  <c r="BA29" i="14" a="1"/>
  <c r="BA29" i="14" s="1"/>
  <c r="BC29" i="14" s="1"/>
  <c r="CH31" i="14"/>
  <c r="CG31" i="14" a="1"/>
  <c r="CG31" i="14" s="1"/>
  <c r="CI31" i="14" s="1"/>
  <c r="CH24" i="14"/>
  <c r="CG24" i="14" a="1"/>
  <c r="CG24" i="14" s="1"/>
  <c r="CI24" i="14" s="1"/>
  <c r="CH51" i="14"/>
  <c r="CG51" i="14" a="1"/>
  <c r="CG51" i="14" s="1"/>
  <c r="CI51" i="14" s="1"/>
  <c r="BR9" i="14"/>
  <c r="BQ9" i="14" a="1"/>
  <c r="BQ9" i="14" s="1"/>
  <c r="BS9" i="14" s="1"/>
  <c r="BR51" i="14"/>
  <c r="BQ51" i="14" a="1"/>
  <c r="BQ51" i="14" s="1"/>
  <c r="BS51" i="14" s="1"/>
  <c r="BR48" i="14"/>
  <c r="BQ48" i="14" a="1"/>
  <c r="BQ48" i="14" s="1"/>
  <c r="BS48" i="14" s="1"/>
  <c r="BR31" i="14"/>
  <c r="BQ31" i="14" a="1"/>
  <c r="BQ31" i="14" s="1"/>
  <c r="BS31" i="14" s="1"/>
  <c r="W1" i="10"/>
  <c r="S200" i="10"/>
  <c r="S220" i="10"/>
  <c r="BB48" i="14"/>
  <c r="BA48" i="14" a="1"/>
  <c r="BA48" i="14" s="1"/>
  <c r="BC48" i="14" s="1"/>
  <c r="BB36" i="14"/>
  <c r="BA36" i="14" a="1"/>
  <c r="BA36" i="14" s="1"/>
  <c r="BC36" i="14" s="1"/>
  <c r="BB22" i="14"/>
  <c r="BA22" i="14" a="1"/>
  <c r="BA22" i="14" s="1"/>
  <c r="BC22" i="14" s="1"/>
  <c r="CH13" i="14"/>
  <c r="CG13" i="14" a="1"/>
  <c r="CG13" i="14" s="1"/>
  <c r="CI13" i="14" s="1"/>
  <c r="CH17" i="14"/>
  <c r="CG17" i="14" a="1"/>
  <c r="CG17" i="14" s="1"/>
  <c r="CI17" i="14" s="1"/>
  <c r="CH42" i="14"/>
  <c r="CG42" i="14" a="1"/>
  <c r="CG42" i="14" s="1"/>
  <c r="CI42" i="14" s="1"/>
  <c r="CH22" i="14"/>
  <c r="CG22" i="14" a="1"/>
  <c r="CG22" i="14" s="1"/>
  <c r="CI22" i="14" s="1"/>
  <c r="BR54" i="14"/>
  <c r="BQ54" i="14" a="1"/>
  <c r="BQ54" i="14" s="1"/>
  <c r="BS54" i="14" s="1"/>
  <c r="BR50" i="14"/>
  <c r="BQ50" i="14" a="1"/>
  <c r="BQ50" i="14" s="1"/>
  <c r="BS50" i="14" s="1"/>
  <c r="BR32" i="14"/>
  <c r="BQ32" i="14" a="1"/>
  <c r="BQ32" i="14" s="1"/>
  <c r="BS32" i="14" s="1"/>
  <c r="O1" i="10"/>
  <c r="K200" i="10"/>
  <c r="K220" i="10"/>
  <c r="AT1" i="14"/>
  <c r="AR172" i="14"/>
  <c r="DN17" i="14"/>
  <c r="DL172" i="14"/>
  <c r="DN1" i="14"/>
  <c r="BB43" i="14"/>
  <c r="BA43" i="14" a="1"/>
  <c r="BA43" i="14" s="1"/>
  <c r="BC43" i="14" s="1"/>
  <c r="BB50" i="14"/>
  <c r="BA50" i="14" a="1"/>
  <c r="BA50" i="14" s="1"/>
  <c r="BC50" i="14" s="1"/>
  <c r="BB6" i="14"/>
  <c r="BA6" i="14" a="1"/>
  <c r="BA6" i="14" s="1"/>
  <c r="BC6" i="14" s="1"/>
  <c r="BB4" i="14"/>
  <c r="BA4" i="14" a="1"/>
  <c r="BA4" i="14" s="1"/>
  <c r="BC4" i="14" s="1"/>
  <c r="CH14" i="14"/>
  <c r="CG14" i="14" a="1"/>
  <c r="CG14" i="14" s="1"/>
  <c r="CI14" i="14" s="1"/>
  <c r="CH46" i="14"/>
  <c r="CG46" i="14" a="1"/>
  <c r="CG46" i="14" s="1"/>
  <c r="CI46" i="14" s="1"/>
  <c r="CH35" i="14"/>
  <c r="CG35" i="14" a="1"/>
  <c r="CG35" i="14" s="1"/>
  <c r="CI35" i="14" s="1"/>
  <c r="BR53" i="14"/>
  <c r="BQ53" i="14" a="1"/>
  <c r="BQ53" i="14" s="1"/>
  <c r="BS53" i="14" s="1"/>
  <c r="BR42" i="14"/>
  <c r="BQ42" i="14" a="1"/>
  <c r="BQ42" i="14" s="1"/>
  <c r="BS42" i="14" s="1"/>
  <c r="BR40" i="14"/>
  <c r="BQ40" i="14" a="1"/>
  <c r="BQ40" i="14" s="1"/>
  <c r="BS40" i="14" s="1"/>
  <c r="BR20" i="14"/>
  <c r="BQ20" i="14" a="1"/>
  <c r="BQ20" i="14" s="1"/>
  <c r="BS20" i="14" s="1"/>
  <c r="BB47" i="14"/>
  <c r="BA47" i="14" a="1"/>
  <c r="BA47" i="14" s="1"/>
  <c r="BC47" i="14" s="1"/>
  <c r="BB54" i="14"/>
  <c r="BA54" i="14" a="1"/>
  <c r="BA54" i="14" s="1"/>
  <c r="BC54" i="14" s="1"/>
  <c r="BB7" i="14"/>
  <c r="BA7" i="14" a="1"/>
  <c r="BA7" i="14" s="1"/>
  <c r="BC7" i="14" s="1"/>
  <c r="BB3" i="14"/>
  <c r="BA3" i="14" a="1"/>
  <c r="BA3" i="14" s="1"/>
  <c r="BC3" i="14" s="1"/>
  <c r="CH48" i="14"/>
  <c r="CG48" i="14" a="1"/>
  <c r="CG48" i="14" s="1"/>
  <c r="CI48" i="14" s="1"/>
  <c r="CH32" i="14"/>
  <c r="CG32" i="14" a="1"/>
  <c r="CG32" i="14" s="1"/>
  <c r="CI32" i="14" s="1"/>
  <c r="CH21" i="14"/>
  <c r="CG21" i="14" a="1"/>
  <c r="CG21" i="14" s="1"/>
  <c r="CI21" i="14" s="1"/>
  <c r="CM227" i="10"/>
  <c r="CN227" i="10" s="1"/>
  <c r="CM229" i="10"/>
  <c r="CN229" i="10" s="1"/>
  <c r="CM226" i="10"/>
  <c r="CN226" i="10" s="1"/>
  <c r="CM228" i="10"/>
  <c r="CN228" i="10" s="1"/>
  <c r="CM225" i="10"/>
  <c r="CN225" i="10" s="1"/>
  <c r="BR41" i="14"/>
  <c r="BQ41" i="14" a="1"/>
  <c r="BQ41" i="14" s="1"/>
  <c r="BS41" i="14" s="1"/>
  <c r="BR28" i="14"/>
  <c r="BQ28" i="14" a="1"/>
  <c r="BQ28" i="14" s="1"/>
  <c r="BS28" i="14" s="1"/>
  <c r="BR29" i="14"/>
  <c r="BQ29" i="14" a="1"/>
  <c r="BQ29" i="14" s="1"/>
  <c r="BS29" i="14" s="1"/>
  <c r="AM1" i="14"/>
  <c r="DS227" i="11"/>
  <c r="DT227" i="11" s="1"/>
  <c r="DS229" i="11"/>
  <c r="DT229" i="11" s="1"/>
  <c r="DS226" i="11"/>
  <c r="DT226" i="11" s="1"/>
  <c r="DS228" i="11"/>
  <c r="DT228" i="11" s="1"/>
  <c r="DS225" i="11"/>
  <c r="DT225" i="11" s="1"/>
  <c r="DS200" i="14"/>
  <c r="BG220" i="10"/>
  <c r="DK200" i="13"/>
  <c r="CM220" i="14"/>
  <c r="DV172" i="14"/>
  <c r="E29" i="14" a="1"/>
  <c r="E29" i="14" s="1"/>
  <c r="G29" i="14" s="1"/>
  <c r="E10" i="14" a="1"/>
  <c r="E10" i="14" s="1"/>
  <c r="G10" i="14" s="1"/>
  <c r="E1" i="14" a="1"/>
  <c r="E1" i="14" s="1"/>
  <c r="E7" i="14" a="1"/>
  <c r="E7" i="14" s="1"/>
  <c r="G7" i="14" s="1"/>
  <c r="E25" i="14" a="1"/>
  <c r="E25" i="14" s="1"/>
  <c r="G25" i="14" s="1"/>
  <c r="E53" i="14" a="1"/>
  <c r="E53" i="14" s="1"/>
  <c r="G53" i="14" s="1"/>
  <c r="E27" i="14" a="1"/>
  <c r="E27" i="14" s="1"/>
  <c r="G27" i="14" s="1"/>
  <c r="E14" i="14" a="1"/>
  <c r="E14" i="14" s="1"/>
  <c r="G14" i="14" s="1"/>
  <c r="E26" i="14" a="1"/>
  <c r="E26" i="14" s="1"/>
  <c r="G26" i="14" s="1"/>
  <c r="E49" i="14" a="1"/>
  <c r="E49" i="14" s="1"/>
  <c r="G49" i="14" s="1"/>
  <c r="E4" i="14" a="1"/>
  <c r="E4" i="14" s="1"/>
  <c r="G4" i="14" s="1"/>
  <c r="E32" i="14" a="1"/>
  <c r="E32" i="14" s="1"/>
  <c r="G32" i="14" s="1"/>
  <c r="F43" i="14"/>
  <c r="F22" i="14"/>
  <c r="F13" i="14"/>
  <c r="F47" i="14"/>
  <c r="F26" i="14"/>
  <c r="F17" i="14"/>
  <c r="F12" i="14"/>
  <c r="F3" i="14"/>
  <c r="F53" i="14"/>
  <c r="F48" i="14"/>
  <c r="F23" i="14"/>
  <c r="F18" i="14"/>
  <c r="F9" i="14"/>
  <c r="F4" i="14"/>
  <c r="BI21" i="14" a="1"/>
  <c r="BI21" i="14" s="1"/>
  <c r="BK21" i="14" s="1"/>
  <c r="BI27" i="14" a="1"/>
  <c r="BI27" i="14" s="1"/>
  <c r="BK27" i="14" s="1"/>
  <c r="BI45" i="14" a="1"/>
  <c r="BI45" i="14" s="1"/>
  <c r="BK45" i="14" s="1"/>
  <c r="BI37" i="14" a="1"/>
  <c r="BI37" i="14" s="1"/>
  <c r="BK37" i="14" s="1"/>
  <c r="BI24" i="14" a="1"/>
  <c r="BI24" i="14" s="1"/>
  <c r="BK24" i="14" s="1"/>
  <c r="BI28" i="14" a="1"/>
  <c r="BI28" i="14" s="1"/>
  <c r="BK28" i="14" s="1"/>
  <c r="BI10" i="14" a="1"/>
  <c r="BI10" i="14" s="1"/>
  <c r="BK10" i="14" s="1"/>
  <c r="BI15" i="14" a="1"/>
  <c r="BI15" i="14" s="1"/>
  <c r="BK15" i="14" s="1"/>
  <c r="BI51" i="14" a="1"/>
  <c r="BI51" i="14" s="1"/>
  <c r="BK51" i="14" s="1"/>
  <c r="BI29" i="14" a="1"/>
  <c r="BI29" i="14" s="1"/>
  <c r="BK29" i="14" s="1"/>
  <c r="BI43" i="14" a="1"/>
  <c r="BI43" i="14" s="1"/>
  <c r="BK43" i="14" s="1"/>
  <c r="BI11" i="14" a="1"/>
  <c r="BI11" i="14" s="1"/>
  <c r="BK11" i="14" s="1"/>
  <c r="BI17" i="14" a="1"/>
  <c r="BI17" i="14" s="1"/>
  <c r="BK17" i="14" s="1"/>
  <c r="BI7" i="14" a="1"/>
  <c r="BI7" i="14" s="1"/>
  <c r="BK7" i="14" s="1"/>
  <c r="BJ12" i="14"/>
  <c r="BJ27" i="14"/>
  <c r="BJ44" i="14"/>
  <c r="BJ5" i="14"/>
  <c r="BJ23" i="14"/>
  <c r="BJ39" i="14"/>
  <c r="BJ10" i="14"/>
  <c r="BJ35" i="14"/>
  <c r="BJ42" i="14"/>
  <c r="BJ3" i="14"/>
  <c r="BJ21" i="14"/>
  <c r="BJ37" i="14"/>
  <c r="BJ53" i="14"/>
  <c r="M46" i="14" a="1"/>
  <c r="M46" i="14" s="1"/>
  <c r="O46" i="14" s="1"/>
  <c r="M11" i="14" a="1"/>
  <c r="M11" i="14" s="1"/>
  <c r="O11" i="14" s="1"/>
  <c r="M47" i="14" a="1"/>
  <c r="M47" i="14" s="1"/>
  <c r="O47" i="14" s="1"/>
  <c r="M34" i="14" a="1"/>
  <c r="M34" i="14" s="1"/>
  <c r="O34" i="14" s="1"/>
  <c r="M44" i="14" a="1"/>
  <c r="M44" i="14" s="1"/>
  <c r="O44" i="14" s="1"/>
  <c r="M12" i="14" a="1"/>
  <c r="M12" i="14" s="1"/>
  <c r="O12" i="14" s="1"/>
  <c r="M21" i="14" a="1"/>
  <c r="M21" i="14" s="1"/>
  <c r="O21" i="14" s="1"/>
  <c r="M55" i="14" a="1"/>
  <c r="M55" i="14" s="1"/>
  <c r="O55" i="14" s="1"/>
  <c r="M30" i="14" a="1"/>
  <c r="M30" i="14" s="1"/>
  <c r="O30" i="14" s="1"/>
  <c r="M32" i="14" a="1"/>
  <c r="M32" i="14" s="1"/>
  <c r="O32" i="14" s="1"/>
  <c r="M33" i="14" a="1"/>
  <c r="M33" i="14" s="1"/>
  <c r="O33" i="14" s="1"/>
  <c r="M4" i="14" a="1"/>
  <c r="M4" i="14" s="1"/>
  <c r="O4" i="14" s="1"/>
  <c r="N11" i="14"/>
  <c r="N27" i="14"/>
  <c r="N43" i="14"/>
  <c r="N10" i="14"/>
  <c r="N26" i="14"/>
  <c r="N42" i="14"/>
  <c r="N9" i="14"/>
  <c r="N25" i="14"/>
  <c r="N41" i="14"/>
  <c r="N8" i="14"/>
  <c r="N24" i="14"/>
  <c r="N40" i="14"/>
  <c r="N6" i="14"/>
  <c r="N2" i="14"/>
  <c r="AS40" i="14" a="1"/>
  <c r="AS40" i="14" s="1"/>
  <c r="AU40" i="14" s="1"/>
  <c r="AS27" i="14" a="1"/>
  <c r="AS27" i="14" s="1"/>
  <c r="AU27" i="14" s="1"/>
  <c r="AS28" i="14" a="1"/>
  <c r="AS28" i="14" s="1"/>
  <c r="AU28" i="14" s="1"/>
  <c r="AS8" i="14" a="1"/>
  <c r="AS8" i="14" s="1"/>
  <c r="AU8" i="14" s="1"/>
  <c r="AS18" i="14" a="1"/>
  <c r="AS18" i="14" s="1"/>
  <c r="AU18" i="14" s="1"/>
  <c r="AS37" i="14" a="1"/>
  <c r="AS37" i="14" s="1"/>
  <c r="AU37" i="14" s="1"/>
  <c r="AS4" i="14" a="1"/>
  <c r="AS4" i="14" s="1"/>
  <c r="AU4" i="14" s="1"/>
  <c r="AS17" i="14" a="1"/>
  <c r="AS17" i="14" s="1"/>
  <c r="AU17" i="14" s="1"/>
  <c r="AS52" i="14" a="1"/>
  <c r="AS52" i="14" s="1"/>
  <c r="AU52" i="14" s="1"/>
  <c r="AS22" i="14" a="1"/>
  <c r="AS22" i="14" s="1"/>
  <c r="AU22" i="14" s="1"/>
  <c r="AS33" i="14" a="1"/>
  <c r="AS33" i="14" s="1"/>
  <c r="AU33" i="14" s="1"/>
  <c r="AS38" i="14" a="1"/>
  <c r="AS38" i="14" s="1"/>
  <c r="AU38" i="14" s="1"/>
  <c r="AS54" i="14" a="1"/>
  <c r="AS54" i="14" s="1"/>
  <c r="AU54" i="14" s="1"/>
  <c r="AS2" i="14" a="1"/>
  <c r="AS2" i="14" s="1"/>
  <c r="AU2" i="14" s="1"/>
  <c r="BY33" i="14" a="1"/>
  <c r="BY33" i="14" s="1"/>
  <c r="CA33" i="14" s="1"/>
  <c r="BY5" i="14" a="1"/>
  <c r="BY5" i="14" s="1"/>
  <c r="CA5" i="14" s="1"/>
  <c r="BY37" i="14" a="1"/>
  <c r="BY37" i="14" s="1"/>
  <c r="CA37" i="14" s="1"/>
  <c r="BY4" i="14" a="1"/>
  <c r="BY4" i="14" s="1"/>
  <c r="CA4" i="14" s="1"/>
  <c r="BY7" i="14" a="1"/>
  <c r="BY7" i="14" s="1"/>
  <c r="CA7" i="14" s="1"/>
  <c r="BY16" i="14" a="1"/>
  <c r="BY16" i="14" s="1"/>
  <c r="CA16" i="14" s="1"/>
  <c r="BY18" i="14" a="1"/>
  <c r="BY18" i="14" s="1"/>
  <c r="CA18" i="14" s="1"/>
  <c r="BY27" i="14" a="1"/>
  <c r="BY27" i="14" s="1"/>
  <c r="CA27" i="14" s="1"/>
  <c r="BY8" i="14" a="1"/>
  <c r="BY8" i="14" s="1"/>
  <c r="CA8" i="14" s="1"/>
  <c r="BY44" i="14" a="1"/>
  <c r="BY44" i="14" s="1"/>
  <c r="CA44" i="14" s="1"/>
  <c r="BY12" i="14" a="1"/>
  <c r="BY12" i="14" s="1"/>
  <c r="CA12" i="14" s="1"/>
  <c r="BY22" i="14" a="1"/>
  <c r="BY22" i="14" s="1"/>
  <c r="CA22" i="14" s="1"/>
  <c r="BZ7" i="14"/>
  <c r="BZ23" i="14"/>
  <c r="BZ39" i="14"/>
  <c r="BZ22" i="14"/>
  <c r="BZ38" i="14"/>
  <c r="BZ2" i="14"/>
  <c r="BZ21" i="14"/>
  <c r="BZ37" i="14"/>
  <c r="BZ53" i="14"/>
  <c r="BZ20" i="14"/>
  <c r="BZ36" i="14"/>
  <c r="BZ52" i="14"/>
  <c r="DM4" i="14" a="1"/>
  <c r="DM4" i="14" s="1"/>
  <c r="DO4" i="14" s="1"/>
  <c r="DM53" i="14" a="1"/>
  <c r="DM53" i="14" s="1"/>
  <c r="DO53" i="14" s="1"/>
  <c r="DM8" i="14" a="1"/>
  <c r="DM8" i="14" s="1"/>
  <c r="DO8" i="14" s="1"/>
  <c r="DM6" i="14" a="1"/>
  <c r="DM6" i="14" s="1"/>
  <c r="DO6" i="14" s="1"/>
  <c r="DM13" i="14" a="1"/>
  <c r="DM13" i="14" s="1"/>
  <c r="DO13" i="14" s="1"/>
  <c r="DM24" i="14" a="1"/>
  <c r="DM24" i="14" s="1"/>
  <c r="DO24" i="14" s="1"/>
  <c r="DM42" i="14" a="1"/>
  <c r="DM42" i="14" s="1"/>
  <c r="DO42" i="14" s="1"/>
  <c r="DM15" i="14" a="1"/>
  <c r="DM15" i="14" s="1"/>
  <c r="DO15" i="14" s="1"/>
  <c r="DM34" i="14" a="1"/>
  <c r="DM34" i="14" s="1"/>
  <c r="DO34" i="14" s="1"/>
  <c r="DM36" i="14" a="1"/>
  <c r="DM36" i="14" s="1"/>
  <c r="DO36" i="14" s="1"/>
  <c r="DM51" i="14" a="1"/>
  <c r="DM51" i="14" s="1"/>
  <c r="DO51" i="14" s="1"/>
  <c r="DM11" i="14" a="1"/>
  <c r="DM11" i="14" s="1"/>
  <c r="DO11" i="14" s="1"/>
  <c r="DM25" i="14" a="1"/>
  <c r="DM25" i="14" s="1"/>
  <c r="DO25" i="14" s="1"/>
  <c r="DM10" i="14" a="1"/>
  <c r="DM10" i="14" s="1"/>
  <c r="DO10" i="14" s="1"/>
  <c r="DN34" i="14"/>
  <c r="DN53" i="14"/>
  <c r="DN3" i="14"/>
  <c r="DN24" i="14"/>
  <c r="DN40" i="14"/>
  <c r="AI220" i="9"/>
  <c r="CE200" i="9"/>
  <c r="CG2" i="14" a="1"/>
  <c r="CG2" i="14" s="1"/>
  <c r="CI2" i="14" s="1"/>
  <c r="U43" i="14" a="1"/>
  <c r="U43" i="14" s="1"/>
  <c r="W43" i="14" s="1"/>
  <c r="U48" i="14" a="1"/>
  <c r="U48" i="14" s="1"/>
  <c r="W48" i="14" s="1"/>
  <c r="U38" i="14" a="1"/>
  <c r="U38" i="14" s="1"/>
  <c r="W38" i="14" s="1"/>
  <c r="U34" i="14" a="1"/>
  <c r="U34" i="14" s="1"/>
  <c r="W34" i="14" s="1"/>
  <c r="U41" i="14" a="1"/>
  <c r="U41" i="14" s="1"/>
  <c r="W41" i="14" s="1"/>
  <c r="U6" i="14" a="1"/>
  <c r="U6" i="14" s="1"/>
  <c r="W6" i="14" s="1"/>
  <c r="U25" i="14" a="1"/>
  <c r="U25" i="14" s="1"/>
  <c r="W25" i="14" s="1"/>
  <c r="U37" i="14" a="1"/>
  <c r="U37" i="14" s="1"/>
  <c r="W37" i="14" s="1"/>
  <c r="U2" i="14" a="1"/>
  <c r="U2" i="14" s="1"/>
  <c r="W2" i="14" s="1"/>
  <c r="U45" i="14" a="1"/>
  <c r="U45" i="14" s="1"/>
  <c r="W45" i="14" s="1"/>
  <c r="U16" i="14" a="1"/>
  <c r="U16" i="14" s="1"/>
  <c r="W16" i="14" s="1"/>
  <c r="V10" i="14"/>
  <c r="V36" i="14"/>
  <c r="V45" i="14"/>
  <c r="V9" i="14"/>
  <c r="V39" i="14"/>
  <c r="V48" i="14"/>
  <c r="V4" i="14"/>
  <c r="V27" i="14"/>
  <c r="V34" i="14"/>
  <c r="V55" i="14"/>
  <c r="V20" i="14"/>
  <c r="V29" i="14"/>
  <c r="V50" i="14"/>
  <c r="V15" i="14"/>
  <c r="BO200" i="13"/>
  <c r="CE220" i="10"/>
  <c r="BO200" i="9"/>
  <c r="K220" i="9"/>
  <c r="K220" i="11"/>
  <c r="CW43" i="14" a="1"/>
  <c r="CW43" i="14" s="1"/>
  <c r="CY43" i="14" s="1"/>
  <c r="CW14" i="14" a="1"/>
  <c r="CW14" i="14" s="1"/>
  <c r="CY14" i="14" s="1"/>
  <c r="CW46" i="14" a="1"/>
  <c r="CW46" i="14" s="1"/>
  <c r="CY46" i="14" s="1"/>
  <c r="CW35" i="14" a="1"/>
  <c r="CW35" i="14" s="1"/>
  <c r="CY35" i="14" s="1"/>
  <c r="CW55" i="14" a="1"/>
  <c r="CW55" i="14" s="1"/>
  <c r="CY55" i="14" s="1"/>
  <c r="CW40" i="14" a="1"/>
  <c r="CW40" i="14" s="1"/>
  <c r="CY40" i="14" s="1"/>
  <c r="CW26" i="14" a="1"/>
  <c r="CW26" i="14" s="1"/>
  <c r="CY26" i="14" s="1"/>
  <c r="CW52" i="14" a="1"/>
  <c r="CW52" i="14" s="1"/>
  <c r="CY52" i="14" s="1"/>
  <c r="CW38" i="14" a="1"/>
  <c r="CW38" i="14" s="1"/>
  <c r="CY38" i="14" s="1"/>
  <c r="CW33" i="14" a="1"/>
  <c r="CW33" i="14" s="1"/>
  <c r="CY33" i="14" s="1"/>
  <c r="CW12" i="14" a="1"/>
  <c r="CW12" i="14" s="1"/>
  <c r="CY12" i="14" s="1"/>
  <c r="CW25" i="14" a="1"/>
  <c r="CW25" i="14" s="1"/>
  <c r="CY25" i="14" s="1"/>
  <c r="CW39" i="14" a="1"/>
  <c r="CW39" i="14" s="1"/>
  <c r="CY39" i="14" s="1"/>
  <c r="CX38" i="14"/>
  <c r="CX53" i="14"/>
  <c r="CX16" i="14"/>
  <c r="CX32" i="14"/>
  <c r="CX44" i="14"/>
  <c r="CX12" i="14"/>
  <c r="CX30" i="14"/>
  <c r="CX43" i="14"/>
  <c r="DE42" i="14" a="1"/>
  <c r="DE42" i="14" s="1"/>
  <c r="DG42" i="14" s="1"/>
  <c r="DE9" i="14" a="1"/>
  <c r="DE9" i="14" s="1"/>
  <c r="DG9" i="14" s="1"/>
  <c r="DE38" i="14" a="1"/>
  <c r="DE38" i="14" s="1"/>
  <c r="DG38" i="14" s="1"/>
  <c r="DE11" i="14" a="1"/>
  <c r="DE11" i="14" s="1"/>
  <c r="DG11" i="14" s="1"/>
  <c r="DE8" i="14" a="1"/>
  <c r="DE8" i="14" s="1"/>
  <c r="DG8" i="14" s="1"/>
  <c r="DE43" i="14" a="1"/>
  <c r="DE43" i="14" s="1"/>
  <c r="DG43" i="14" s="1"/>
  <c r="DE16" i="14" a="1"/>
  <c r="DE16" i="14" s="1"/>
  <c r="DG16" i="14" s="1"/>
  <c r="DE19" i="14" a="1"/>
  <c r="DE19" i="14" s="1"/>
  <c r="DG19" i="14" s="1"/>
  <c r="DE52" i="14" a="1"/>
  <c r="DE52" i="14" s="1"/>
  <c r="DG52" i="14" s="1"/>
  <c r="DE20" i="14" a="1"/>
  <c r="DE20" i="14" s="1"/>
  <c r="DG20" i="14" s="1"/>
  <c r="DE22" i="14" a="1"/>
  <c r="DE22" i="14" s="1"/>
  <c r="DG22" i="14" s="1"/>
  <c r="DE32" i="14" a="1"/>
  <c r="DE32" i="14" s="1"/>
  <c r="DG32" i="14" s="1"/>
  <c r="DE45" i="14" a="1"/>
  <c r="DE45" i="14" s="1"/>
  <c r="DG45" i="14" s="1"/>
  <c r="DF49" i="14"/>
  <c r="DF6" i="14"/>
  <c r="CP172" i="14"/>
  <c r="AK35" i="14" a="1"/>
  <c r="AK35" i="14" s="1"/>
  <c r="AM35" i="14" s="1"/>
  <c r="AK33" i="14" a="1"/>
  <c r="AK33" i="14" s="1"/>
  <c r="AM33" i="14" s="1"/>
  <c r="AK4" i="14" a="1"/>
  <c r="AK4" i="14" s="1"/>
  <c r="AM4" i="14" s="1"/>
  <c r="AK14" i="14" a="1"/>
  <c r="AK14" i="14" s="1"/>
  <c r="AM14" i="14" s="1"/>
  <c r="AK36" i="14" a="1"/>
  <c r="AK36" i="14" s="1"/>
  <c r="AM36" i="14" s="1"/>
  <c r="AK39" i="14" a="1"/>
  <c r="AK39" i="14" s="1"/>
  <c r="AM39" i="14" s="1"/>
  <c r="AK6" i="14" a="1"/>
  <c r="AK6" i="14" s="1"/>
  <c r="AM6" i="14" s="1"/>
  <c r="AK7" i="14" a="1"/>
  <c r="AK7" i="14" s="1"/>
  <c r="AM7" i="14" s="1"/>
  <c r="AK5" i="14" a="1"/>
  <c r="AK5" i="14" s="1"/>
  <c r="AM5" i="14" s="1"/>
  <c r="AK52" i="14" a="1"/>
  <c r="AK52" i="14" s="1"/>
  <c r="AM52" i="14" s="1"/>
  <c r="AK46" i="14" a="1"/>
  <c r="AK46" i="14" s="1"/>
  <c r="AM46" i="14" s="1"/>
  <c r="AK25" i="14" a="1"/>
  <c r="AK25" i="14" s="1"/>
  <c r="AM25" i="14" s="1"/>
  <c r="AL9" i="14"/>
  <c r="AL16" i="14"/>
  <c r="AL17" i="14"/>
  <c r="AL27" i="14"/>
  <c r="AL50" i="14"/>
  <c r="AL22" i="14"/>
  <c r="AL39" i="14"/>
  <c r="AL54" i="14"/>
  <c r="AL32" i="14"/>
  <c r="AL45" i="14"/>
  <c r="AL24" i="14"/>
  <c r="AL40" i="14"/>
  <c r="S220" i="13"/>
  <c r="AI200" i="13"/>
  <c r="C220" i="11"/>
  <c r="CE220" i="13"/>
  <c r="AU1" i="9"/>
  <c r="AQ220" i="9"/>
  <c r="AQ200" i="9"/>
  <c r="AM1" i="10"/>
  <c r="AI200" i="10"/>
  <c r="AI220" i="10"/>
  <c r="G1" i="9"/>
  <c r="C220" i="9"/>
  <c r="C200" i="9"/>
  <c r="CI1" i="12"/>
  <c r="CE220" i="12"/>
  <c r="CE200" i="12"/>
  <c r="BC1" i="10"/>
  <c r="AY220" i="10"/>
  <c r="AY200" i="10"/>
  <c r="BS1" i="12"/>
  <c r="BO200" i="12"/>
  <c r="BO220" i="12"/>
  <c r="BC1" i="9"/>
  <c r="AY220" i="9"/>
  <c r="AY200" i="9"/>
  <c r="O1" i="13"/>
  <c r="K200" i="13"/>
  <c r="K220" i="13"/>
  <c r="BK1" i="12"/>
  <c r="BG220" i="12"/>
  <c r="BG200" i="12"/>
  <c r="CA1" i="9"/>
  <c r="BW200" i="9"/>
  <c r="BW220" i="9"/>
  <c r="BB44" i="14"/>
  <c r="BA44" i="14" a="1"/>
  <c r="BA44" i="14" s="1"/>
  <c r="BC44" i="14" s="1"/>
  <c r="BB24" i="14"/>
  <c r="BA24" i="14" a="1"/>
  <c r="BA24" i="14" s="1"/>
  <c r="BC24" i="14" s="1"/>
  <c r="BB19" i="14"/>
  <c r="BA19" i="14" a="1"/>
  <c r="BA19" i="14" s="1"/>
  <c r="BC19" i="14" s="1"/>
  <c r="CH52" i="14"/>
  <c r="CG52" i="14" a="1"/>
  <c r="CG52" i="14" s="1"/>
  <c r="CI52" i="14" s="1"/>
  <c r="CH41" i="14"/>
  <c r="CG41" i="14" a="1"/>
  <c r="CG41" i="14" s="1"/>
  <c r="CI41" i="14" s="1"/>
  <c r="CH26" i="14"/>
  <c r="CG26" i="14" a="1"/>
  <c r="CG26" i="14" s="1"/>
  <c r="CI26" i="14" s="1"/>
  <c r="CM227" i="9"/>
  <c r="CN227" i="9" s="1"/>
  <c r="CM229" i="9"/>
  <c r="CN229" i="9" s="1"/>
  <c r="CM226" i="9"/>
  <c r="CN226" i="9" s="1"/>
  <c r="CM228" i="9"/>
  <c r="CN228" i="9" s="1"/>
  <c r="CM225" i="9"/>
  <c r="CN225" i="9" s="1"/>
  <c r="BR10" i="14"/>
  <c r="BQ10" i="14" a="1"/>
  <c r="BQ10" i="14" s="1"/>
  <c r="BS10" i="14" s="1"/>
  <c r="BR12" i="14"/>
  <c r="BQ12" i="14" a="1"/>
  <c r="BQ12" i="14" s="1"/>
  <c r="BS12" i="14" s="1"/>
  <c r="BR44" i="14"/>
  <c r="BQ44" i="14" a="1"/>
  <c r="BQ44" i="14" s="1"/>
  <c r="BS44" i="14" s="1"/>
  <c r="DS229" i="12"/>
  <c r="DT229" i="12" s="1"/>
  <c r="DS226" i="12"/>
  <c r="DT226" i="12" s="1"/>
  <c r="DS228" i="12"/>
  <c r="DT228" i="12" s="1"/>
  <c r="DS225" i="12"/>
  <c r="DT225" i="12" s="1"/>
  <c r="DS227" i="12"/>
  <c r="DT227" i="12" s="1"/>
  <c r="BB35" i="14"/>
  <c r="BA35" i="14" a="1"/>
  <c r="BA35" i="14" s="1"/>
  <c r="BC35" i="14" s="1"/>
  <c r="BB46" i="14"/>
  <c r="BA46" i="14" a="1"/>
  <c r="BA46" i="14" s="1"/>
  <c r="BC46" i="14" s="1"/>
  <c r="BB8" i="14"/>
  <c r="BA8" i="14" a="1"/>
  <c r="BA8" i="14" s="1"/>
  <c r="BC8" i="14" s="1"/>
  <c r="BB5" i="14"/>
  <c r="BA5" i="14" a="1"/>
  <c r="BA5" i="14" s="1"/>
  <c r="BC5" i="14" s="1"/>
  <c r="CH23" i="14"/>
  <c r="CG23" i="14" a="1"/>
  <c r="CG23" i="14" s="1"/>
  <c r="CI23" i="14" s="1"/>
  <c r="CH16" i="14"/>
  <c r="CG16" i="14" a="1"/>
  <c r="CG16" i="14" s="1"/>
  <c r="CI16" i="14" s="1"/>
  <c r="CH34" i="14"/>
  <c r="CG34" i="14" a="1"/>
  <c r="CG34" i="14" s="1"/>
  <c r="CI34" i="14" s="1"/>
  <c r="BR6" i="14"/>
  <c r="BQ6" i="14" a="1"/>
  <c r="BQ6" i="14" s="1"/>
  <c r="BS6" i="14" s="1"/>
  <c r="BR3" i="14"/>
  <c r="BQ3" i="14" a="1"/>
  <c r="BQ3" i="14" s="1"/>
  <c r="BS3" i="14" s="1"/>
  <c r="BR46" i="14"/>
  <c r="BQ46" i="14" a="1"/>
  <c r="BQ46" i="14" s="1"/>
  <c r="BS46" i="14" s="1"/>
  <c r="CY1" i="9"/>
  <c r="CU200" i="9"/>
  <c r="CU220" i="9"/>
  <c r="DS229" i="13"/>
  <c r="DT229" i="13" s="1"/>
  <c r="DS226" i="13"/>
  <c r="DT226" i="13" s="1"/>
  <c r="DS228" i="13"/>
  <c r="DT228" i="13" s="1"/>
  <c r="DS225" i="13"/>
  <c r="DT225" i="13" s="1"/>
  <c r="DS227" i="13"/>
  <c r="DT227" i="13" s="1"/>
  <c r="AU1" i="14"/>
  <c r="CM208" i="12"/>
  <c r="CN208" i="12" s="1"/>
  <c r="CM205" i="12"/>
  <c r="CN205" i="12" s="1"/>
  <c r="CM206" i="12"/>
  <c r="CN206" i="12" s="1"/>
  <c r="CM209" i="12"/>
  <c r="CN209" i="12" s="1"/>
  <c r="CM207" i="12"/>
  <c r="CN207" i="12" s="1"/>
  <c r="BB45" i="14"/>
  <c r="BA45" i="14" a="1"/>
  <c r="BA45" i="14" s="1"/>
  <c r="BC45" i="14" s="1"/>
  <c r="BB1" i="14"/>
  <c r="AZ172" i="14"/>
  <c r="BA1" i="14" a="1"/>
  <c r="BA1" i="14" s="1"/>
  <c r="BB23" i="14"/>
  <c r="BA23" i="14" a="1"/>
  <c r="BA23" i="14" s="1"/>
  <c r="BC23" i="14" s="1"/>
  <c r="CH36" i="14"/>
  <c r="CG36" i="14" a="1"/>
  <c r="CG36" i="14" s="1"/>
  <c r="CI36" i="14" s="1"/>
  <c r="CH20" i="14"/>
  <c r="CG20" i="14" a="1"/>
  <c r="CG20" i="14" s="1"/>
  <c r="CI20" i="14" s="1"/>
  <c r="CH43" i="14"/>
  <c r="CG43" i="14" a="1"/>
  <c r="CG43" i="14" s="1"/>
  <c r="CI43" i="14" s="1"/>
  <c r="BR2" i="14"/>
  <c r="BQ2" i="14" a="1"/>
  <c r="BQ2" i="14" s="1"/>
  <c r="BS2" i="14" s="1"/>
  <c r="BR11" i="14"/>
  <c r="BQ11" i="14" a="1"/>
  <c r="BQ11" i="14" s="1"/>
  <c r="BS11" i="14" s="1"/>
  <c r="BR55" i="14"/>
  <c r="BQ55" i="14" a="1"/>
  <c r="BQ55" i="14" s="1"/>
  <c r="BS55" i="14" s="1"/>
  <c r="BR37" i="14"/>
  <c r="BQ37" i="14" a="1"/>
  <c r="BQ37" i="14" s="1"/>
  <c r="BS37" i="14" s="1"/>
  <c r="W1" i="11"/>
  <c r="S200" i="11"/>
  <c r="S220" i="11"/>
  <c r="DS228" i="9"/>
  <c r="DT228" i="9" s="1"/>
  <c r="DS225" i="9"/>
  <c r="DT225" i="9" s="1"/>
  <c r="DS227" i="9"/>
  <c r="DT227" i="9" s="1"/>
  <c r="DS229" i="9"/>
  <c r="DT229" i="9" s="1"/>
  <c r="DS226" i="9"/>
  <c r="DT226" i="9" s="1"/>
  <c r="BB49" i="14"/>
  <c r="BA49" i="14" a="1"/>
  <c r="BA49" i="14" s="1"/>
  <c r="BC49" i="14" s="1"/>
  <c r="BB25" i="14"/>
  <c r="BA25" i="14" a="1"/>
  <c r="BA25" i="14" s="1"/>
  <c r="BC25" i="14" s="1"/>
  <c r="BB27" i="14"/>
  <c r="BA27" i="14" a="1"/>
  <c r="BA27" i="14" s="1"/>
  <c r="BC27" i="14" s="1"/>
  <c r="CH5" i="14"/>
  <c r="CG5" i="14" a="1"/>
  <c r="CG5" i="14" s="1"/>
  <c r="CI5" i="14" s="1"/>
  <c r="CH53" i="14"/>
  <c r="CG53" i="14" a="1"/>
  <c r="CG53" i="14" s="1"/>
  <c r="CI53" i="14" s="1"/>
  <c r="CH29" i="14"/>
  <c r="CG29" i="14" a="1"/>
  <c r="CG29" i="14" s="1"/>
  <c r="CI29" i="14" s="1"/>
  <c r="CH18" i="14"/>
  <c r="CG18" i="14" a="1"/>
  <c r="CG18" i="14" s="1"/>
  <c r="CI18" i="14" s="1"/>
  <c r="BR4" i="14"/>
  <c r="BQ4" i="14" a="1"/>
  <c r="BQ4" i="14" s="1"/>
  <c r="BS4" i="14" s="1"/>
  <c r="BR49" i="14"/>
  <c r="BQ49" i="14" a="1"/>
  <c r="BQ49" i="14" s="1"/>
  <c r="BS49" i="14" s="1"/>
  <c r="BR43" i="14"/>
  <c r="BQ43" i="14" a="1"/>
  <c r="BQ43" i="14" s="1"/>
  <c r="BS43" i="14" s="1"/>
  <c r="BR24" i="14"/>
  <c r="BQ24" i="14" a="1"/>
  <c r="BQ24" i="14" s="1"/>
  <c r="BS24" i="14" s="1"/>
  <c r="DS208" i="11"/>
  <c r="DT208" i="11" s="1"/>
  <c r="DS209" i="11"/>
  <c r="DT209" i="11" s="1"/>
  <c r="DS207" i="11"/>
  <c r="DT207" i="11" s="1"/>
  <c r="DS205" i="11"/>
  <c r="DT205" i="11" s="1"/>
  <c r="DS206" i="11"/>
  <c r="DT206" i="11" s="1"/>
  <c r="BZ172" i="13"/>
  <c r="BJ172" i="13"/>
  <c r="AI200" i="11"/>
  <c r="DK220" i="13"/>
  <c r="E22" i="14" a="1"/>
  <c r="E22" i="14" s="1"/>
  <c r="G22" i="14" s="1"/>
  <c r="E40" i="14" a="1"/>
  <c r="E40" i="14" s="1"/>
  <c r="G40" i="14" s="1"/>
  <c r="E35" i="14" a="1"/>
  <c r="E35" i="14" s="1"/>
  <c r="G35" i="14" s="1"/>
  <c r="E55" i="14" a="1"/>
  <c r="E55" i="14" s="1"/>
  <c r="G55" i="14" s="1"/>
  <c r="E34" i="14" a="1"/>
  <c r="E34" i="14" s="1"/>
  <c r="G34" i="14" s="1"/>
  <c r="E52" i="14" a="1"/>
  <c r="E52" i="14" s="1"/>
  <c r="G52" i="14" s="1"/>
  <c r="E21" i="14" a="1"/>
  <c r="E21" i="14" s="1"/>
  <c r="G21" i="14" s="1"/>
  <c r="E38" i="14" a="1"/>
  <c r="E38" i="14" s="1"/>
  <c r="G38" i="14" s="1"/>
  <c r="E51" i="14" a="1"/>
  <c r="E51" i="14" s="1"/>
  <c r="G51" i="14" s="1"/>
  <c r="E17" i="14" a="1"/>
  <c r="E17" i="14" s="1"/>
  <c r="G17" i="14" s="1"/>
  <c r="E23" i="14" a="1"/>
  <c r="E23" i="14" s="1"/>
  <c r="G23" i="14" s="1"/>
  <c r="E41" i="14" a="1"/>
  <c r="E41" i="14" s="1"/>
  <c r="G41" i="14" s="1"/>
  <c r="E54" i="14" a="1"/>
  <c r="E54" i="14" s="1"/>
  <c r="G54" i="14" s="1"/>
  <c r="F38" i="14"/>
  <c r="F29" i="14"/>
  <c r="F8" i="14"/>
  <c r="F42" i="14"/>
  <c r="F33" i="14"/>
  <c r="F28" i="14"/>
  <c r="F19" i="14"/>
  <c r="F14" i="14"/>
  <c r="F5" i="14"/>
  <c r="F39" i="14"/>
  <c r="F34" i="14"/>
  <c r="F25" i="14"/>
  <c r="F20" i="14"/>
  <c r="BI52" i="14" a="1"/>
  <c r="BI52" i="14" s="1"/>
  <c r="BK52" i="14" s="1"/>
  <c r="BI36" i="14" a="1"/>
  <c r="BI36" i="14" s="1"/>
  <c r="BK36" i="14" s="1"/>
  <c r="BI49" i="14" a="1"/>
  <c r="BI49" i="14" s="1"/>
  <c r="BK49" i="14" s="1"/>
  <c r="BI31" i="14" a="1"/>
  <c r="BI31" i="14" s="1"/>
  <c r="BK31" i="14" s="1"/>
  <c r="BI53" i="14" a="1"/>
  <c r="BI53" i="14" s="1"/>
  <c r="BK53" i="14" s="1"/>
  <c r="BI18" i="14" a="1"/>
  <c r="BI18" i="14" s="1"/>
  <c r="BK18" i="14" s="1"/>
  <c r="BI23" i="14" a="1"/>
  <c r="BI23" i="14" s="1"/>
  <c r="BK23" i="14" s="1"/>
  <c r="BI46" i="14" a="1"/>
  <c r="BI46" i="14" s="1"/>
  <c r="BK46" i="14" s="1"/>
  <c r="BI38" i="14" a="1"/>
  <c r="BI38" i="14" s="1"/>
  <c r="BK38" i="14" s="1"/>
  <c r="BI4" i="14" a="1"/>
  <c r="BI4" i="14" s="1"/>
  <c r="BK4" i="14" s="1"/>
  <c r="BI19" i="14" a="1"/>
  <c r="BI19" i="14" s="1"/>
  <c r="BK19" i="14" s="1"/>
  <c r="BI25" i="14" a="1"/>
  <c r="BI25" i="14" s="1"/>
  <c r="BK25" i="14" s="1"/>
  <c r="BI35" i="14" a="1"/>
  <c r="BI35" i="14" s="1"/>
  <c r="BK35" i="14" s="1"/>
  <c r="BJ6" i="14"/>
  <c r="BJ24" i="14"/>
  <c r="BJ40" i="14"/>
  <c r="BJ8" i="14"/>
  <c r="BJ19" i="14"/>
  <c r="BJ34" i="14"/>
  <c r="BJ51" i="14"/>
  <c r="BJ4" i="14"/>
  <c r="BJ22" i="14"/>
  <c r="BJ38" i="14"/>
  <c r="BJ17" i="14"/>
  <c r="BJ32" i="14"/>
  <c r="BJ49" i="14"/>
  <c r="M54" i="14" a="1"/>
  <c r="M54" i="14" s="1"/>
  <c r="O54" i="14" s="1"/>
  <c r="M19" i="14" a="1"/>
  <c r="M19" i="14" s="1"/>
  <c r="O19" i="14" s="1"/>
  <c r="M35" i="14" a="1"/>
  <c r="M35" i="14" s="1"/>
  <c r="O35" i="14" s="1"/>
  <c r="M15" i="14" a="1"/>
  <c r="M15" i="14" s="1"/>
  <c r="O15" i="14" s="1"/>
  <c r="M42" i="14" a="1"/>
  <c r="M42" i="14" s="1"/>
  <c r="O42" i="14" s="1"/>
  <c r="M10" i="14" a="1"/>
  <c r="M10" i="14" s="1"/>
  <c r="O10" i="14" s="1"/>
  <c r="M20" i="14" a="1"/>
  <c r="M20" i="14" s="1"/>
  <c r="O20" i="14" s="1"/>
  <c r="M29" i="14" a="1"/>
  <c r="M29" i="14" s="1"/>
  <c r="O29" i="14" s="1"/>
  <c r="M53" i="14" a="1"/>
  <c r="M53" i="14" s="1"/>
  <c r="O53" i="14" s="1"/>
  <c r="M38" i="14" a="1"/>
  <c r="M38" i="14" s="1"/>
  <c r="O38" i="14" s="1"/>
  <c r="M40" i="14" a="1"/>
  <c r="M40" i="14" s="1"/>
  <c r="O40" i="14" s="1"/>
  <c r="M41" i="14" a="1"/>
  <c r="M41" i="14" s="1"/>
  <c r="O41" i="14" s="1"/>
  <c r="M9" i="14" a="1"/>
  <c r="M9" i="14" s="1"/>
  <c r="O9" i="14" s="1"/>
  <c r="M7" i="14" a="1"/>
  <c r="M7" i="14" s="1"/>
  <c r="O7" i="14" s="1"/>
  <c r="N23" i="14"/>
  <c r="N39" i="14"/>
  <c r="N55" i="14"/>
  <c r="N22" i="14"/>
  <c r="N38" i="14"/>
  <c r="N54" i="14"/>
  <c r="N21" i="14"/>
  <c r="N37" i="14"/>
  <c r="N53" i="14"/>
  <c r="N20" i="14"/>
  <c r="N36" i="14"/>
  <c r="N52" i="14"/>
  <c r="N3" i="14"/>
  <c r="AS51" i="14" a="1"/>
  <c r="AS51" i="14" s="1"/>
  <c r="AU51" i="14" s="1"/>
  <c r="AS15" i="14" a="1"/>
  <c r="AS15" i="14" s="1"/>
  <c r="AU15" i="14" s="1"/>
  <c r="AS36" i="14" a="1"/>
  <c r="AS36" i="14" s="1"/>
  <c r="AU36" i="14" s="1"/>
  <c r="AS48" i="14" a="1"/>
  <c r="AS48" i="14" s="1"/>
  <c r="AU48" i="14" s="1"/>
  <c r="AS26" i="14" a="1"/>
  <c r="AS26" i="14" s="1"/>
  <c r="AU26" i="14" s="1"/>
  <c r="AS45" i="14" a="1"/>
  <c r="AS45" i="14" s="1"/>
  <c r="AU45" i="14" s="1"/>
  <c r="AS12" i="14" a="1"/>
  <c r="AS12" i="14" s="1"/>
  <c r="AU12" i="14" s="1"/>
  <c r="AS25" i="14" a="1"/>
  <c r="AS25" i="14" s="1"/>
  <c r="AU25" i="14" s="1"/>
  <c r="AS35" i="14" a="1"/>
  <c r="AS35" i="14" s="1"/>
  <c r="AU35" i="14" s="1"/>
  <c r="AS31" i="14" a="1"/>
  <c r="AS31" i="14" s="1"/>
  <c r="AU31" i="14" s="1"/>
  <c r="AS41" i="14" a="1"/>
  <c r="AS41" i="14" s="1"/>
  <c r="AU41" i="14" s="1"/>
  <c r="AS5" i="14" a="1"/>
  <c r="AS5" i="14" s="1"/>
  <c r="AU5" i="14" s="1"/>
  <c r="AS13" i="14" a="1"/>
  <c r="AS13" i="14" s="1"/>
  <c r="AU13" i="14" s="1"/>
  <c r="AS3" i="14" a="1"/>
  <c r="AS3" i="14" s="1"/>
  <c r="AU3" i="14" s="1"/>
  <c r="BY41" i="14" a="1"/>
  <c r="BY41" i="14" s="1"/>
  <c r="CA41" i="14" s="1"/>
  <c r="BY9" i="14" a="1"/>
  <c r="BY9" i="14" s="1"/>
  <c r="CA9" i="14" s="1"/>
  <c r="BY45" i="14" a="1"/>
  <c r="BY45" i="14" s="1"/>
  <c r="CA45" i="14" s="1"/>
  <c r="BY13" i="14" a="1"/>
  <c r="BY13" i="14" s="1"/>
  <c r="CA13" i="14" s="1"/>
  <c r="BY46" i="14" a="1"/>
  <c r="BY46" i="14" s="1"/>
  <c r="CA46" i="14" s="1"/>
  <c r="BY24" i="14" a="1"/>
  <c r="BY24" i="14" s="1"/>
  <c r="CA24" i="14" s="1"/>
  <c r="BY26" i="14" a="1"/>
  <c r="BY26" i="14" s="1"/>
  <c r="CA26" i="14" s="1"/>
  <c r="BY43" i="14" a="1"/>
  <c r="BY43" i="14" s="1"/>
  <c r="CA43" i="14" s="1"/>
  <c r="BY47" i="14" a="1"/>
  <c r="BY47" i="14" s="1"/>
  <c r="CA47" i="14" s="1"/>
  <c r="BY35" i="14" a="1"/>
  <c r="BY35" i="14" s="1"/>
  <c r="CA35" i="14" s="1"/>
  <c r="BY20" i="14" a="1"/>
  <c r="BY20" i="14" s="1"/>
  <c r="CA20" i="14" s="1"/>
  <c r="BY30" i="14" a="1"/>
  <c r="BY30" i="14" s="1"/>
  <c r="CA30" i="14" s="1"/>
  <c r="BY39" i="14" a="1"/>
  <c r="BY39" i="14" s="1"/>
  <c r="CA39" i="14" s="1"/>
  <c r="BY51" i="14" a="1"/>
  <c r="BY51" i="14" s="1"/>
  <c r="CA51" i="14" s="1"/>
  <c r="BZ19" i="14"/>
  <c r="BZ35" i="14"/>
  <c r="BZ51" i="14"/>
  <c r="BZ18" i="14"/>
  <c r="BZ34" i="14"/>
  <c r="BZ50" i="14"/>
  <c r="BZ3" i="14"/>
  <c r="BZ17" i="14"/>
  <c r="BZ33" i="14"/>
  <c r="BZ49" i="14"/>
  <c r="BZ16" i="14"/>
  <c r="BZ32" i="14"/>
  <c r="BZ48" i="14"/>
  <c r="DM17" i="14" a="1"/>
  <c r="DM17" i="14" s="1"/>
  <c r="DO17" i="14" s="1"/>
  <c r="DM2" i="14" a="1"/>
  <c r="DM2" i="14" s="1"/>
  <c r="DO2" i="14" s="1"/>
  <c r="DM21" i="14" a="1"/>
  <c r="DM21" i="14" s="1"/>
  <c r="DO21" i="14" s="1"/>
  <c r="DM5" i="14" a="1"/>
  <c r="DM5" i="14" s="1"/>
  <c r="DO5" i="14" s="1"/>
  <c r="DM9" i="14" a="1"/>
  <c r="DM9" i="14" s="1"/>
  <c r="DO9" i="14" s="1"/>
  <c r="DM29" i="14" a="1"/>
  <c r="DM29" i="14" s="1"/>
  <c r="DO29" i="14" s="1"/>
  <c r="DM50" i="14" a="1"/>
  <c r="DM50" i="14" s="1"/>
  <c r="DO50" i="14" s="1"/>
  <c r="DM19" i="14" a="1"/>
  <c r="DM19" i="14" s="1"/>
  <c r="DO19" i="14" s="1"/>
  <c r="DM23" i="14" a="1"/>
  <c r="DM23" i="14" s="1"/>
  <c r="DO23" i="14" s="1"/>
  <c r="DM46" i="14" a="1"/>
  <c r="DM46" i="14" s="1"/>
  <c r="DO46" i="14" s="1"/>
  <c r="DM22" i="14" a="1"/>
  <c r="DM22" i="14" s="1"/>
  <c r="DO22" i="14" s="1"/>
  <c r="DM20" i="14" a="1"/>
  <c r="DM20" i="14" s="1"/>
  <c r="DO20" i="14" s="1"/>
  <c r="DM30" i="14" a="1"/>
  <c r="DM30" i="14" s="1"/>
  <c r="DO30" i="14" s="1"/>
  <c r="DM47" i="14" a="1"/>
  <c r="DM47" i="14" s="1"/>
  <c r="DO47" i="14" s="1"/>
  <c r="DN21" i="14"/>
  <c r="DN33" i="14"/>
  <c r="DN52" i="14"/>
  <c r="CE220" i="9"/>
  <c r="V35" i="14"/>
  <c r="V44" i="14"/>
  <c r="V5" i="14"/>
  <c r="V21" i="14"/>
  <c r="V30" i="14"/>
  <c r="V51" i="14"/>
  <c r="V14" i="14"/>
  <c r="V37" i="14"/>
  <c r="V46" i="14"/>
  <c r="V13" i="14"/>
  <c r="BO220" i="13"/>
  <c r="C220" i="12"/>
  <c r="BO220" i="9"/>
  <c r="DC200" i="12"/>
  <c r="K200" i="11"/>
  <c r="CW48" i="14" a="1"/>
  <c r="CW48" i="14" s="1"/>
  <c r="CY48" i="14" s="1"/>
  <c r="CW19" i="14" a="1"/>
  <c r="CW19" i="14" s="1"/>
  <c r="CY19" i="14" s="1"/>
  <c r="CW45" i="14" a="1"/>
  <c r="CW45" i="14" s="1"/>
  <c r="CY45" i="14" s="1"/>
  <c r="CW37" i="14" a="1"/>
  <c r="CW37" i="14" s="1"/>
  <c r="CY37" i="14" s="1"/>
  <c r="CW54" i="14" a="1"/>
  <c r="CW54" i="14" s="1"/>
  <c r="CY54" i="14" s="1"/>
  <c r="CW13" i="14" a="1"/>
  <c r="CW13" i="14" s="1"/>
  <c r="CY13" i="14" s="1"/>
  <c r="CW51" i="14" a="1"/>
  <c r="CW51" i="14" s="1"/>
  <c r="CY51" i="14" s="1"/>
  <c r="CW42" i="14" a="1"/>
  <c r="CW42" i="14" s="1"/>
  <c r="CY42" i="14" s="1"/>
  <c r="CW21" i="14" a="1"/>
  <c r="CW21" i="14" s="1"/>
  <c r="CY21" i="14" s="1"/>
  <c r="CW31" i="14" a="1"/>
  <c r="CW31" i="14" s="1"/>
  <c r="CY31" i="14" s="1"/>
  <c r="CW50" i="14" a="1"/>
  <c r="CW50" i="14" s="1"/>
  <c r="CY50" i="14" s="1"/>
  <c r="CX4" i="14"/>
  <c r="CX24" i="14"/>
  <c r="CX40" i="14"/>
  <c r="CX3" i="14"/>
  <c r="CX23" i="14"/>
  <c r="CX35" i="14"/>
  <c r="DE46" i="14" a="1"/>
  <c r="DE46" i="14" s="1"/>
  <c r="DG46" i="14" s="1"/>
  <c r="DE17" i="14" a="1"/>
  <c r="DE17" i="14" s="1"/>
  <c r="DG17" i="14" s="1"/>
  <c r="DE50" i="14" a="1"/>
  <c r="DE50" i="14" s="1"/>
  <c r="DG50" i="14" s="1"/>
  <c r="DE13" i="14" a="1"/>
  <c r="DE13" i="14" s="1"/>
  <c r="DG13" i="14" s="1"/>
  <c r="DE48" i="14" a="1"/>
  <c r="DE48" i="14" s="1"/>
  <c r="DG48" i="14" s="1"/>
  <c r="DE24" i="14" a="1"/>
  <c r="DE24" i="14" s="1"/>
  <c r="DG24" i="14" s="1"/>
  <c r="DE10" i="14" a="1"/>
  <c r="DE10" i="14" s="1"/>
  <c r="DG10" i="14" s="1"/>
  <c r="DE28" i="14" a="1"/>
  <c r="DE28" i="14" s="1"/>
  <c r="DG28" i="14" s="1"/>
  <c r="DE35" i="14" a="1"/>
  <c r="DE35" i="14" s="1"/>
  <c r="DG35" i="14" s="1"/>
  <c r="DE29" i="14" a="1"/>
  <c r="DE29" i="14" s="1"/>
  <c r="DG29" i="14" s="1"/>
  <c r="DE31" i="14" a="1"/>
  <c r="DE31" i="14" s="1"/>
  <c r="DG31" i="14" s="1"/>
  <c r="DE40" i="14" a="1"/>
  <c r="DE40" i="14" s="1"/>
  <c r="DG40" i="14" s="1"/>
  <c r="DE53" i="14" a="1"/>
  <c r="DE53" i="14" s="1"/>
  <c r="DG53" i="14" s="1"/>
  <c r="DF2" i="14"/>
  <c r="AK50" i="14" a="1"/>
  <c r="AK50" i="14" s="1"/>
  <c r="AM50" i="14" s="1"/>
  <c r="AK42" i="14" a="1"/>
  <c r="AK42" i="14" s="1"/>
  <c r="AM42" i="14" s="1"/>
  <c r="AK11" i="14" a="1"/>
  <c r="AK11" i="14" s="1"/>
  <c r="AM11" i="14" s="1"/>
  <c r="AK43" i="14" a="1"/>
  <c r="AK43" i="14" s="1"/>
  <c r="AM43" i="14" s="1"/>
  <c r="AK51" i="14" a="1"/>
  <c r="AK51" i="14" s="1"/>
  <c r="AM51" i="14" s="1"/>
  <c r="AK16" i="14" a="1"/>
  <c r="AK16" i="14" s="1"/>
  <c r="AM16" i="14" s="1"/>
  <c r="AK30" i="14" a="1"/>
  <c r="AK30" i="14" s="1"/>
  <c r="AM30" i="14" s="1"/>
  <c r="AK32" i="14" a="1"/>
  <c r="AK32" i="14" s="1"/>
  <c r="AM32" i="14" s="1"/>
  <c r="AK21" i="14" a="1"/>
  <c r="AK21" i="14" s="1"/>
  <c r="AM21" i="14" s="1"/>
  <c r="AK17" i="14" a="1"/>
  <c r="AK17" i="14" s="1"/>
  <c r="AM17" i="14" s="1"/>
  <c r="AK24" i="14" a="1"/>
  <c r="AK24" i="14" s="1"/>
  <c r="AM24" i="14" s="1"/>
  <c r="AK31" i="14" a="1"/>
  <c r="AK31" i="14" s="1"/>
  <c r="AM31" i="14" s="1"/>
  <c r="AL15" i="14"/>
  <c r="AL12" i="14"/>
  <c r="AL28" i="14"/>
  <c r="AL43" i="14"/>
  <c r="AL8" i="14"/>
  <c r="AL33" i="14"/>
  <c r="AL49" i="14"/>
  <c r="AL25" i="14"/>
  <c r="AL41" i="14"/>
  <c r="AL20" i="14"/>
  <c r="AL37" i="14"/>
  <c r="AL52" i="14"/>
  <c r="AI220" i="13"/>
  <c r="CU200" i="13"/>
  <c r="BG200" i="13"/>
  <c r="BA51" i="14" a="1"/>
  <c r="BA51" i="14" s="1"/>
  <c r="BC51" i="14" s="1"/>
  <c r="BC1" i="11"/>
  <c r="AY200" i="11"/>
  <c r="AY220" i="11"/>
  <c r="O1" i="12"/>
  <c r="K200" i="12"/>
  <c r="K220" i="12"/>
  <c r="AM1" i="12"/>
  <c r="AI220" i="12"/>
  <c r="AI200" i="12"/>
  <c r="DO1" i="12"/>
  <c r="DK200" i="12"/>
  <c r="DK220" i="12"/>
  <c r="CA1" i="11"/>
  <c r="BW220" i="11"/>
  <c r="BW200" i="11"/>
  <c r="CY1" i="10"/>
  <c r="CU200" i="10"/>
  <c r="CU220" i="10"/>
  <c r="DG1" i="13"/>
  <c r="DC200" i="13"/>
  <c r="DC220" i="13"/>
  <c r="BK1" i="9"/>
  <c r="BG200" i="9"/>
  <c r="BG220" i="9"/>
  <c r="CA1" i="12"/>
  <c r="BW220" i="12"/>
  <c r="BW200" i="12"/>
  <c r="BB31" i="14"/>
  <c r="BA31" i="14" a="1"/>
  <c r="BA31" i="14" s="1"/>
  <c r="BC31" i="14" s="1"/>
  <c r="BB42" i="14"/>
  <c r="BA42" i="14" a="1"/>
  <c r="BA42" i="14" s="1"/>
  <c r="BC42" i="14" s="1"/>
  <c r="BB10" i="14"/>
  <c r="BA10" i="14" a="1"/>
  <c r="BA10" i="14" s="1"/>
  <c r="BC10" i="14" s="1"/>
  <c r="BB17" i="14"/>
  <c r="BA17" i="14" a="1"/>
  <c r="BA17" i="14" s="1"/>
  <c r="BC17" i="14" s="1"/>
  <c r="CH4" i="14"/>
  <c r="CG4" i="14" a="1"/>
  <c r="CG4" i="14" s="1"/>
  <c r="CI4" i="14" s="1"/>
  <c r="CH12" i="14"/>
  <c r="CG12" i="14" a="1"/>
  <c r="CG12" i="14" s="1"/>
  <c r="CI12" i="14" s="1"/>
  <c r="CH33" i="14"/>
  <c r="CG33" i="14" a="1"/>
  <c r="CG33" i="14" s="1"/>
  <c r="CI33" i="14" s="1"/>
  <c r="CH2" i="14"/>
  <c r="CF172" i="14"/>
  <c r="CH1" i="14"/>
  <c r="CG1" i="14" a="1"/>
  <c r="CG1" i="14" s="1"/>
  <c r="BR33" i="14"/>
  <c r="BQ33" i="14" a="1"/>
  <c r="BQ33" i="14" s="1"/>
  <c r="BS33" i="14" s="1"/>
  <c r="BR18" i="14"/>
  <c r="BQ18" i="14" a="1"/>
  <c r="BQ18" i="14" s="1"/>
  <c r="BS18" i="14" s="1"/>
  <c r="BR8" i="14"/>
  <c r="BQ8" i="14" a="1"/>
  <c r="BQ8" i="14" s="1"/>
  <c r="BS8" i="14" s="1"/>
  <c r="CM227" i="11"/>
  <c r="CN227" i="11" s="1"/>
  <c r="CM229" i="11"/>
  <c r="CN229" i="11" s="1"/>
  <c r="CM226" i="11"/>
  <c r="CN226" i="11" s="1"/>
  <c r="CM228" i="11"/>
  <c r="CN228" i="11" s="1"/>
  <c r="CM225" i="11"/>
  <c r="CN225" i="11" s="1"/>
  <c r="DS208" i="12"/>
  <c r="DT208" i="12" s="1"/>
  <c r="DS207" i="12"/>
  <c r="DT207" i="12" s="1"/>
  <c r="DS205" i="12"/>
  <c r="DT205" i="12" s="1"/>
  <c r="DS206" i="12"/>
  <c r="DT206" i="12" s="1"/>
  <c r="DS209" i="12"/>
  <c r="DT209" i="12" s="1"/>
  <c r="BB55" i="14"/>
  <c r="BA55" i="14" a="1"/>
  <c r="BA55" i="14" s="1"/>
  <c r="BC55" i="14" s="1"/>
  <c r="BB41" i="14"/>
  <c r="BA41" i="14" a="1"/>
  <c r="BA41" i="14" s="1"/>
  <c r="BC41" i="14" s="1"/>
  <c r="BB18" i="14"/>
  <c r="BA18" i="14" a="1"/>
  <c r="BA18" i="14" s="1"/>
  <c r="BC18" i="14" s="1"/>
  <c r="BB20" i="14"/>
  <c r="BA20" i="14" a="1"/>
  <c r="BA20" i="14" s="1"/>
  <c r="BC20" i="14" s="1"/>
  <c r="CH40" i="14"/>
  <c r="CG40" i="14" a="1"/>
  <c r="CG40" i="14" s="1"/>
  <c r="CI40" i="14" s="1"/>
  <c r="CH37" i="14"/>
  <c r="CG37" i="14" a="1"/>
  <c r="CG37" i="14" s="1"/>
  <c r="CI37" i="14" s="1"/>
  <c r="CH55" i="14"/>
  <c r="CG55" i="14" a="1"/>
  <c r="CG55" i="14" s="1"/>
  <c r="CI55" i="14" s="1"/>
  <c r="BR34" i="14"/>
  <c r="BQ34" i="14" a="1"/>
  <c r="BQ34" i="14" s="1"/>
  <c r="BS34" i="14" s="1"/>
  <c r="BR22" i="14"/>
  <c r="BQ22" i="14" a="1"/>
  <c r="BQ22" i="14" s="1"/>
  <c r="BS22" i="14" s="1"/>
  <c r="BR19" i="14"/>
  <c r="BQ19" i="14" a="1"/>
  <c r="BQ19" i="14" s="1"/>
  <c r="BS19" i="14" s="1"/>
  <c r="CA1" i="13"/>
  <c r="BW200" i="13"/>
  <c r="BW220" i="13"/>
  <c r="DS208" i="13"/>
  <c r="DT208" i="13" s="1"/>
  <c r="DS207" i="13"/>
  <c r="DT207" i="13" s="1"/>
  <c r="DS205" i="13"/>
  <c r="DT205" i="13" s="1"/>
  <c r="DS206" i="13"/>
  <c r="DT206" i="13" s="1"/>
  <c r="DS209" i="13"/>
  <c r="DT209" i="13" s="1"/>
  <c r="CM208" i="13"/>
  <c r="CN208" i="13" s="1"/>
  <c r="CM207" i="13"/>
  <c r="CN207" i="13" s="1"/>
  <c r="CM205" i="13"/>
  <c r="CN205" i="13" s="1"/>
  <c r="CM206" i="13"/>
  <c r="CN206" i="13" s="1"/>
  <c r="CM209" i="13"/>
  <c r="CN209" i="13" s="1"/>
  <c r="BB32" i="14"/>
  <c r="BA32" i="14" a="1"/>
  <c r="BA32" i="14" s="1"/>
  <c r="BC32" i="14" s="1"/>
  <c r="BB16" i="14"/>
  <c r="BA16" i="14" a="1"/>
  <c r="BA16" i="14" s="1"/>
  <c r="BC16" i="14" s="1"/>
  <c r="BB11" i="14"/>
  <c r="BA11" i="14" a="1"/>
  <c r="BA11" i="14" s="1"/>
  <c r="BC11" i="14" s="1"/>
  <c r="CH44" i="14"/>
  <c r="CG44" i="14" a="1"/>
  <c r="CG44" i="14" s="1"/>
  <c r="CI44" i="14" s="1"/>
  <c r="CH28" i="14"/>
  <c r="CG28" i="14" a="1"/>
  <c r="CG28" i="14" s="1"/>
  <c r="CI28" i="14" s="1"/>
  <c r="CH9" i="14"/>
  <c r="CG9" i="14" a="1"/>
  <c r="CG9" i="14" s="1"/>
  <c r="CI9" i="14" s="1"/>
  <c r="CM208" i="10"/>
  <c r="CN208" i="10" s="1"/>
  <c r="CM209" i="10"/>
  <c r="CN209" i="10" s="1"/>
  <c r="CM207" i="10"/>
  <c r="CN207" i="10" s="1"/>
  <c r="CM205" i="10"/>
  <c r="CN205" i="10" s="1"/>
  <c r="CM206" i="10"/>
  <c r="CN206" i="10" s="1"/>
  <c r="BR21" i="14"/>
  <c r="BQ21" i="14" a="1"/>
  <c r="BQ21" i="14" s="1"/>
  <c r="BS21" i="14" s="1"/>
  <c r="BR17" i="14"/>
  <c r="BQ17" i="14" a="1"/>
  <c r="BQ17" i="14" s="1"/>
  <c r="BS17" i="14" s="1"/>
  <c r="BR52" i="14"/>
  <c r="BQ52" i="14" a="1"/>
  <c r="BQ52" i="14" s="1"/>
  <c r="BS52" i="14" s="1"/>
  <c r="V2" i="14"/>
  <c r="V1" i="14"/>
  <c r="T172" i="14"/>
  <c r="CM226" i="12"/>
  <c r="CN226" i="12" s="1"/>
  <c r="CM228" i="12"/>
  <c r="CN228" i="12" s="1"/>
  <c r="CM225" i="12"/>
  <c r="CN225" i="12" s="1"/>
  <c r="CM227" i="12"/>
  <c r="CN227" i="12" s="1"/>
  <c r="CM229" i="12"/>
  <c r="CN229" i="12" s="1"/>
  <c r="BB40" i="14"/>
  <c r="BA40" i="14" a="1"/>
  <c r="BA40" i="14" s="1"/>
  <c r="BC40" i="14" s="1"/>
  <c r="BB21" i="14"/>
  <c r="BA21" i="14" a="1"/>
  <c r="BA21" i="14" s="1"/>
  <c r="BC21" i="14" s="1"/>
  <c r="BB13" i="14"/>
  <c r="BA13" i="14" a="1"/>
  <c r="BA13" i="14" s="1"/>
  <c r="BC13" i="14" s="1"/>
  <c r="CH3" i="14"/>
  <c r="CG3" i="14" a="1"/>
  <c r="CG3" i="14" s="1"/>
  <c r="CI3" i="14" s="1"/>
  <c r="CH19" i="14"/>
  <c r="CG19" i="14" a="1"/>
  <c r="CG19" i="14" s="1"/>
  <c r="CI19" i="14" s="1"/>
  <c r="CH50" i="14"/>
  <c r="CG50" i="14" a="1"/>
  <c r="CG50" i="14" s="1"/>
  <c r="CI50" i="14" s="1"/>
  <c r="CH39" i="14"/>
  <c r="CG39" i="14" a="1"/>
  <c r="CG39" i="14" s="1"/>
  <c r="CI39" i="14" s="1"/>
  <c r="BR15" i="14"/>
  <c r="BQ15" i="14" a="1"/>
  <c r="BQ15" i="14" s="1"/>
  <c r="BS15" i="14" s="1"/>
  <c r="BR13" i="14"/>
  <c r="BQ13" i="14" a="1"/>
  <c r="BQ13" i="14" s="1"/>
  <c r="BS13" i="14" s="1"/>
  <c r="BR7" i="14"/>
  <c r="BQ7" i="14" a="1"/>
  <c r="BQ7" i="14" s="1"/>
  <c r="BS7" i="14" s="1"/>
  <c r="BR35" i="14"/>
  <c r="BQ35" i="14" a="1"/>
  <c r="BQ35" i="14" s="1"/>
  <c r="BS35" i="14" s="1"/>
  <c r="CY1" i="14"/>
  <c r="CX17" i="14"/>
  <c r="CV172" i="14"/>
  <c r="CX1" i="14"/>
  <c r="DF1" i="14"/>
  <c r="DD172" i="14"/>
  <c r="DS208" i="10"/>
  <c r="DT208" i="10" s="1"/>
  <c r="DS209" i="10"/>
  <c r="DT209" i="10" s="1"/>
  <c r="DS207" i="10"/>
  <c r="DT207" i="10" s="1"/>
  <c r="DS205" i="10"/>
  <c r="DT205" i="10" s="1"/>
  <c r="DS206" i="10"/>
  <c r="DT206" i="10" s="1"/>
  <c r="AI220" i="11"/>
  <c r="E44" i="14" a="1"/>
  <c r="E44" i="14" s="1"/>
  <c r="G44" i="14" s="1"/>
  <c r="E8" i="14" a="1"/>
  <c r="E8" i="14" s="1"/>
  <c r="G8" i="14" s="1"/>
  <c r="E3" i="14" a="1"/>
  <c r="E3" i="14" s="1"/>
  <c r="G3" i="14" s="1"/>
  <c r="E31" i="14" a="1"/>
  <c r="E31" i="14" s="1"/>
  <c r="G31" i="14" s="1"/>
  <c r="E2" i="14" a="1"/>
  <c r="E2" i="14" s="1"/>
  <c r="G2" i="14" s="1"/>
  <c r="E20" i="14" a="1"/>
  <c r="E20" i="14" s="1"/>
  <c r="G20" i="14" s="1"/>
  <c r="E48" i="14" a="1"/>
  <c r="E48" i="14" s="1"/>
  <c r="G48" i="14" s="1"/>
  <c r="E6" i="14" a="1"/>
  <c r="E6" i="14" s="1"/>
  <c r="G6" i="14" s="1"/>
  <c r="E13" i="14" a="1"/>
  <c r="E13" i="14" s="1"/>
  <c r="G13" i="14" s="1"/>
  <c r="E19" i="14" a="1"/>
  <c r="E19" i="14" s="1"/>
  <c r="G19" i="14" s="1"/>
  <c r="E47" i="14" a="1"/>
  <c r="E47" i="14" s="1"/>
  <c r="G47" i="14" s="1"/>
  <c r="E50" i="14" a="1"/>
  <c r="E50" i="14" s="1"/>
  <c r="G50" i="14" s="1"/>
  <c r="E9" i="14" a="1"/>
  <c r="E9" i="14" s="1"/>
  <c r="G9" i="14" s="1"/>
  <c r="E37" i="14" a="1"/>
  <c r="E37" i="14" s="1"/>
  <c r="G37" i="14" s="1"/>
  <c r="F11" i="14"/>
  <c r="F45" i="14"/>
  <c r="F24" i="14"/>
  <c r="F15" i="14"/>
  <c r="F49" i="14"/>
  <c r="F44" i="14"/>
  <c r="F35" i="14"/>
  <c r="F30" i="14"/>
  <c r="F21" i="14"/>
  <c r="F16" i="14"/>
  <c r="F50" i="14"/>
  <c r="F41" i="14"/>
  <c r="F36" i="14"/>
  <c r="BI44" i="14" a="1"/>
  <c r="BI44" i="14" s="1"/>
  <c r="BK44" i="14" s="1"/>
  <c r="BI12" i="14" a="1"/>
  <c r="BI12" i="14" s="1"/>
  <c r="BK12" i="14" s="1"/>
  <c r="BI48" i="14" a="1"/>
  <c r="BI48" i="14" s="1"/>
  <c r="BK48" i="14" s="1"/>
  <c r="BI40" i="14" a="1"/>
  <c r="BI40" i="14" s="1"/>
  <c r="BK40" i="14" s="1"/>
  <c r="BI6" i="14" a="1"/>
  <c r="BI6" i="14" s="1"/>
  <c r="BK6" i="14" s="1"/>
  <c r="BI33" i="14" a="1"/>
  <c r="BI33" i="14" s="1"/>
  <c r="BK33" i="14" s="1"/>
  <c r="BI30" i="14" a="1"/>
  <c r="BI30" i="14" s="1"/>
  <c r="BK30" i="14" s="1"/>
  <c r="BI54" i="14" a="1"/>
  <c r="BI54" i="14" s="1"/>
  <c r="BK54" i="14" s="1"/>
  <c r="BI1" i="14" a="1"/>
  <c r="BI1" i="14" s="1"/>
  <c r="BI14" i="14" a="1"/>
  <c r="BI14" i="14" s="1"/>
  <c r="BK14" i="14" s="1"/>
  <c r="BI26" i="14" a="1"/>
  <c r="BI26" i="14" s="1"/>
  <c r="BK26" i="14" s="1"/>
  <c r="BI32" i="14" a="1"/>
  <c r="BI32" i="14" s="1"/>
  <c r="BK32" i="14" s="1"/>
  <c r="BI50" i="14" a="1"/>
  <c r="BI50" i="14" s="1"/>
  <c r="BK50" i="14" s="1"/>
  <c r="BJ2" i="14"/>
  <c r="BJ20" i="14"/>
  <c r="BJ36" i="14"/>
  <c r="BJ52" i="14"/>
  <c r="BJ15" i="14"/>
  <c r="BJ30" i="14"/>
  <c r="BJ47" i="14"/>
  <c r="BJ7" i="14"/>
  <c r="BJ18" i="14"/>
  <c r="BJ33" i="14"/>
  <c r="BJ50" i="14"/>
  <c r="BJ13" i="14"/>
  <c r="BJ28" i="14"/>
  <c r="BJ45" i="14"/>
  <c r="M3" i="14" a="1"/>
  <c r="M3" i="14" s="1"/>
  <c r="O3" i="14" s="1"/>
  <c r="M27" i="14" a="1"/>
  <c r="M27" i="14" s="1"/>
  <c r="O27" i="14" s="1"/>
  <c r="M50" i="14" a="1"/>
  <c r="M50" i="14" s="1"/>
  <c r="O50" i="14" s="1"/>
  <c r="M23" i="14" a="1"/>
  <c r="M23" i="14" s="1"/>
  <c r="O23" i="14" s="1"/>
  <c r="M48" i="14" a="1"/>
  <c r="M48" i="14" s="1"/>
  <c r="O48" i="14" s="1"/>
  <c r="M18" i="14" a="1"/>
  <c r="M18" i="14" s="1"/>
  <c r="O18" i="14" s="1"/>
  <c r="M28" i="14" a="1"/>
  <c r="M28" i="14" s="1"/>
  <c r="O28" i="14" s="1"/>
  <c r="M37" i="14" a="1"/>
  <c r="M37" i="14" s="1"/>
  <c r="O37" i="14" s="1"/>
  <c r="M5" i="14" a="1"/>
  <c r="M5" i="14" s="1"/>
  <c r="O5" i="14" s="1"/>
  <c r="M52" i="14" a="1"/>
  <c r="M52" i="14" s="1"/>
  <c r="O52" i="14" s="1"/>
  <c r="M14" i="14" a="1"/>
  <c r="M14" i="14" s="1"/>
  <c r="O14" i="14" s="1"/>
  <c r="M16" i="14" a="1"/>
  <c r="M16" i="14" s="1"/>
  <c r="O16" i="14" s="1"/>
  <c r="M17" i="14" a="1"/>
  <c r="M17" i="14" s="1"/>
  <c r="O17" i="14" s="1"/>
  <c r="M49" i="14" a="1"/>
  <c r="M49" i="14" s="1"/>
  <c r="O49" i="14" s="1"/>
  <c r="N19" i="14"/>
  <c r="N35" i="14"/>
  <c r="N51" i="14"/>
  <c r="N18" i="14"/>
  <c r="N34" i="14"/>
  <c r="N50" i="14"/>
  <c r="N17" i="14"/>
  <c r="N33" i="14"/>
  <c r="N49" i="14"/>
  <c r="N16" i="14"/>
  <c r="N32" i="14"/>
  <c r="N48" i="14"/>
  <c r="N4" i="14"/>
  <c r="AS23" i="14" a="1"/>
  <c r="AS23" i="14" s="1"/>
  <c r="AU23" i="14" s="1"/>
  <c r="AS44" i="14" a="1"/>
  <c r="AS44" i="14" s="1"/>
  <c r="AU44" i="14" s="1"/>
  <c r="AS11" i="14" a="1"/>
  <c r="AS11" i="14" s="1"/>
  <c r="AU11" i="14" s="1"/>
  <c r="AS43" i="14" a="1"/>
  <c r="AS43" i="14" s="1"/>
  <c r="AU43" i="14" s="1"/>
  <c r="AS6" i="14" a="1"/>
  <c r="AS6" i="14" s="1"/>
  <c r="AU6" i="14" s="1"/>
  <c r="AS20" i="14" a="1"/>
  <c r="AS20" i="14" s="1"/>
  <c r="AU20" i="14" s="1"/>
  <c r="AS34" i="14" a="1"/>
  <c r="AS34" i="14" s="1"/>
  <c r="AU34" i="14" s="1"/>
  <c r="AS50" i="14" a="1"/>
  <c r="AS50" i="14" s="1"/>
  <c r="AU50" i="14" s="1"/>
  <c r="AS39" i="14" a="1"/>
  <c r="AS39" i="14" s="1"/>
  <c r="AU39" i="14" s="1"/>
  <c r="AS7" i="14" a="1"/>
  <c r="AS7" i="14" s="1"/>
  <c r="AU7" i="14" s="1"/>
  <c r="AS16" i="14" a="1"/>
  <c r="AS16" i="14" s="1"/>
  <c r="AU16" i="14" s="1"/>
  <c r="AS21" i="14" a="1"/>
  <c r="AS21" i="14" s="1"/>
  <c r="AU21" i="14" s="1"/>
  <c r="AS55" i="14" a="1"/>
  <c r="AS55" i="14" s="1"/>
  <c r="AU55" i="14" s="1"/>
  <c r="BY1" i="14" a="1"/>
  <c r="BY1" i="14" s="1"/>
  <c r="BY17" i="14" a="1"/>
  <c r="BY17" i="14" s="1"/>
  <c r="CA17" i="14" s="1"/>
  <c r="BY55" i="14" a="1"/>
  <c r="BY55" i="14" s="1"/>
  <c r="CA55" i="14" s="1"/>
  <c r="BY21" i="14" a="1"/>
  <c r="BY21" i="14" s="1"/>
  <c r="CA21" i="14" s="1"/>
  <c r="BY54" i="14" a="1"/>
  <c r="BY54" i="14" s="1"/>
  <c r="CA54" i="14" s="1"/>
  <c r="BY32" i="14" a="1"/>
  <c r="BY32" i="14" s="1"/>
  <c r="CA32" i="14" s="1"/>
  <c r="BY34" i="14" a="1"/>
  <c r="BY34" i="14" s="1"/>
  <c r="CA34" i="14" s="1"/>
  <c r="BY2" i="14" a="1"/>
  <c r="BY2" i="14" s="1"/>
  <c r="CA2" i="14" s="1"/>
  <c r="BY11" i="14" a="1"/>
  <c r="BY11" i="14" s="1"/>
  <c r="CA11" i="14" s="1"/>
  <c r="BY50" i="14" a="1"/>
  <c r="BY50" i="14" s="1"/>
  <c r="CA50" i="14" s="1"/>
  <c r="BY28" i="14" a="1"/>
  <c r="BY28" i="14" s="1"/>
  <c r="CA28" i="14" s="1"/>
  <c r="BY38" i="14" a="1"/>
  <c r="BY38" i="14" s="1"/>
  <c r="CA38" i="14" s="1"/>
  <c r="BY3" i="14" a="1"/>
  <c r="BY3" i="14" s="1"/>
  <c r="CA3" i="14" s="1"/>
  <c r="BY15" i="14" a="1"/>
  <c r="BY15" i="14" s="1"/>
  <c r="CA15" i="14" s="1"/>
  <c r="BZ15" i="14"/>
  <c r="BZ31" i="14"/>
  <c r="BZ47" i="14"/>
  <c r="BZ14" i="14"/>
  <c r="BZ30" i="14"/>
  <c r="BZ46" i="14"/>
  <c r="BZ4" i="14"/>
  <c r="BZ13" i="14"/>
  <c r="BZ29" i="14"/>
  <c r="BZ45" i="14"/>
  <c r="BZ12" i="14"/>
  <c r="BZ28" i="14"/>
  <c r="BZ44" i="14"/>
  <c r="DM37" i="14" a="1"/>
  <c r="DM37" i="14" s="1"/>
  <c r="DO37" i="14" s="1"/>
  <c r="DM33" i="14" a="1"/>
  <c r="DM33" i="14" s="1"/>
  <c r="DO33" i="14" s="1"/>
  <c r="DM3" i="14" a="1"/>
  <c r="DM3" i="14" s="1"/>
  <c r="DO3" i="14" s="1"/>
  <c r="DM38" i="14" a="1"/>
  <c r="DM38" i="14" s="1"/>
  <c r="DO38" i="14" s="1"/>
  <c r="DM40" i="14" a="1"/>
  <c r="DM40" i="14" s="1"/>
  <c r="DO40" i="14" s="1"/>
  <c r="DM12" i="14" a="1"/>
  <c r="DM12" i="14" s="1"/>
  <c r="DO12" i="14" s="1"/>
  <c r="DM26" i="14" a="1"/>
  <c r="DM26" i="14" s="1"/>
  <c r="DO26" i="14" s="1"/>
  <c r="DM28" i="14" a="1"/>
  <c r="DM28" i="14" s="1"/>
  <c r="DO28" i="14" s="1"/>
  <c r="DM54" i="14" a="1"/>
  <c r="DM54" i="14" s="1"/>
  <c r="DO54" i="14" s="1"/>
  <c r="DM27" i="14" a="1"/>
  <c r="DM27" i="14" s="1"/>
  <c r="DO27" i="14" s="1"/>
  <c r="DM32" i="14" a="1"/>
  <c r="DM32" i="14" s="1"/>
  <c r="DO32" i="14" s="1"/>
  <c r="DM41" i="14" a="1"/>
  <c r="DM41" i="14" s="1"/>
  <c r="DO41" i="14" s="1"/>
  <c r="DM55" i="14" a="1"/>
  <c r="DM55" i="14" s="1"/>
  <c r="DO55" i="14" s="1"/>
  <c r="DN38" i="14"/>
  <c r="DN45" i="14"/>
  <c r="DN5" i="14"/>
  <c r="DN16" i="14"/>
  <c r="DN29" i="14"/>
  <c r="DN48" i="14"/>
  <c r="S200" i="9"/>
  <c r="U26" i="14" a="1"/>
  <c r="U26" i="14" s="1"/>
  <c r="W26" i="14" s="1"/>
  <c r="U55" i="14" a="1"/>
  <c r="U55" i="14" s="1"/>
  <c r="W55" i="14" s="1"/>
  <c r="U23" i="14" a="1"/>
  <c r="U23" i="14" s="1"/>
  <c r="W23" i="14" s="1"/>
  <c r="U24" i="14" a="1"/>
  <c r="U24" i="14" s="1"/>
  <c r="W24" i="14" s="1"/>
  <c r="U42" i="14" a="1"/>
  <c r="U42" i="14" s="1"/>
  <c r="W42" i="14" s="1"/>
  <c r="U52" i="14" a="1"/>
  <c r="U52" i="14" s="1"/>
  <c r="W52" i="14" s="1"/>
  <c r="U54" i="14" a="1"/>
  <c r="U54" i="14" s="1"/>
  <c r="W54" i="14" s="1"/>
  <c r="U31" i="14" a="1"/>
  <c r="U31" i="14" s="1"/>
  <c r="W31" i="14" s="1"/>
  <c r="U33" i="14" a="1"/>
  <c r="U33" i="14" s="1"/>
  <c r="W33" i="14" s="1"/>
  <c r="U7" i="14" a="1"/>
  <c r="U7" i="14" s="1"/>
  <c r="W7" i="14" s="1"/>
  <c r="V32" i="14"/>
  <c r="V53" i="14"/>
  <c r="V23" i="14"/>
  <c r="V40" i="14"/>
  <c r="V6" i="14"/>
  <c r="V18" i="14"/>
  <c r="V38" i="14"/>
  <c r="V47" i="14"/>
  <c r="V17" i="14"/>
  <c r="V25" i="14"/>
  <c r="V42" i="14"/>
  <c r="V11" i="14"/>
  <c r="DC220" i="12"/>
  <c r="CE200" i="11"/>
  <c r="CW30" i="14" a="1"/>
  <c r="CW30" i="14" s="1"/>
  <c r="CY30" i="14" s="1"/>
  <c r="CW32" i="14" a="1"/>
  <c r="CW32" i="14" s="1"/>
  <c r="CY32" i="14" s="1"/>
  <c r="CW17" i="14" a="1"/>
  <c r="CW17" i="14" s="1"/>
  <c r="CY17" i="14" s="1"/>
  <c r="CW23" i="14" a="1"/>
  <c r="CW23" i="14" s="1"/>
  <c r="CY23" i="14" s="1"/>
  <c r="CW49" i="14" a="1"/>
  <c r="CW49" i="14" s="1"/>
  <c r="CY49" i="14" s="1"/>
  <c r="CW53" i="14" a="1"/>
  <c r="CW53" i="14" s="1"/>
  <c r="CY53" i="14" s="1"/>
  <c r="CW18" i="14" a="1"/>
  <c r="CW18" i="14" s="1"/>
  <c r="CY18" i="14" s="1"/>
  <c r="CW41" i="14" a="1"/>
  <c r="CW41" i="14" s="1"/>
  <c r="CY41" i="14" s="1"/>
  <c r="CX20" i="14"/>
  <c r="CX37" i="14"/>
  <c r="CX52" i="14"/>
  <c r="CX19" i="14"/>
  <c r="CX36" i="14"/>
  <c r="CX48" i="14"/>
  <c r="DE54" i="14" a="1"/>
  <c r="DE54" i="14" s="1"/>
  <c r="DG54" i="14" s="1"/>
  <c r="DE25" i="14" a="1"/>
  <c r="DE25" i="14" s="1"/>
  <c r="DG25" i="14" s="1"/>
  <c r="DE21" i="14" a="1"/>
  <c r="DE21" i="14" s="1"/>
  <c r="DG21" i="14" s="1"/>
  <c r="DE47" i="14" a="1"/>
  <c r="DE47" i="14" s="1"/>
  <c r="DG47" i="14" s="1"/>
  <c r="DE33" i="14" a="1"/>
  <c r="DE33" i="14" s="1"/>
  <c r="DG33" i="14" s="1"/>
  <c r="DE18" i="14" a="1"/>
  <c r="DE18" i="14" s="1"/>
  <c r="DG18" i="14" s="1"/>
  <c r="DE36" i="14" a="1"/>
  <c r="DE36" i="14" s="1"/>
  <c r="DG36" i="14" s="1"/>
  <c r="DE51" i="14" a="1"/>
  <c r="DE51" i="14" s="1"/>
  <c r="DG51" i="14" s="1"/>
  <c r="DE37" i="14" a="1"/>
  <c r="DE37" i="14" s="1"/>
  <c r="DG37" i="14" s="1"/>
  <c r="DE39" i="14" a="1"/>
  <c r="DE39" i="14" s="1"/>
  <c r="DG39" i="14" s="1"/>
  <c r="DE26" i="14" a="1"/>
  <c r="DE26" i="14" s="1"/>
  <c r="DG26" i="14" s="1"/>
  <c r="DE15" i="14" a="1"/>
  <c r="DE15" i="14" s="1"/>
  <c r="DG15" i="14" s="1"/>
  <c r="AK54" i="14" a="1"/>
  <c r="AK54" i="14" s="1"/>
  <c r="AM54" i="14" s="1"/>
  <c r="AK49" i="14" a="1"/>
  <c r="AK49" i="14" s="1"/>
  <c r="AM49" i="14" s="1"/>
  <c r="AK27" i="14" a="1"/>
  <c r="AK27" i="14" s="1"/>
  <c r="AM27" i="14" s="1"/>
  <c r="AK48" i="14" a="1"/>
  <c r="AK48" i="14" s="1"/>
  <c r="AM48" i="14" s="1"/>
  <c r="AK15" i="14" a="1"/>
  <c r="AK15" i="14" s="1"/>
  <c r="AM15" i="14" s="1"/>
  <c r="AK22" i="14" a="1"/>
  <c r="AK22" i="14" s="1"/>
  <c r="AM22" i="14" s="1"/>
  <c r="AK37" i="14" a="1"/>
  <c r="AK37" i="14" s="1"/>
  <c r="AM37" i="14" s="1"/>
  <c r="AK38" i="14" a="1"/>
  <c r="AK38" i="14" s="1"/>
  <c r="AM38" i="14" s="1"/>
  <c r="AK53" i="14" a="1"/>
  <c r="AK53" i="14" s="1"/>
  <c r="AM53" i="14" s="1"/>
  <c r="AK29" i="14" a="1"/>
  <c r="AK29" i="14" s="1"/>
  <c r="AM29" i="14" s="1"/>
  <c r="AK41" i="14" a="1"/>
  <c r="AK41" i="14" s="1"/>
  <c r="AM41" i="14" s="1"/>
  <c r="AL2" i="14"/>
  <c r="AL5" i="14"/>
  <c r="AL23" i="14"/>
  <c r="AL35" i="14"/>
  <c r="AL55" i="14"/>
  <c r="AL34" i="14"/>
  <c r="AL51" i="14"/>
  <c r="AL21" i="14"/>
  <c r="AL38" i="14"/>
  <c r="AL53" i="14"/>
  <c r="AL29" i="14"/>
  <c r="AL46" i="14"/>
  <c r="CU220" i="13"/>
  <c r="C220" i="13"/>
  <c r="BG220" i="13"/>
  <c r="CH15" i="14"/>
  <c r="BP172" i="14"/>
  <c r="DN172" i="12"/>
  <c r="BR172" i="13"/>
  <c r="N172" i="13"/>
  <c r="CH172" i="11"/>
  <c r="CH172" i="13"/>
  <c r="DF172" i="11"/>
  <c r="EN172" i="7"/>
  <c r="AL172" i="13"/>
  <c r="CH172" i="9"/>
  <c r="DN172" i="10"/>
  <c r="V172" i="13"/>
  <c r="V172" i="11"/>
  <c r="N172" i="12"/>
  <c r="DF172" i="12"/>
  <c r="AL172" i="12"/>
  <c r="DZ172" i="7"/>
  <c r="EU172" i="7"/>
  <c r="BZ172" i="12"/>
  <c r="AL172" i="9"/>
  <c r="DN172" i="11"/>
  <c r="V172" i="12"/>
  <c r="V172" i="10"/>
  <c r="CX172" i="9"/>
  <c r="BZ172" i="9"/>
  <c r="CH172" i="12"/>
  <c r="DF172" i="10"/>
  <c r="BJ172" i="12"/>
  <c r="BR172" i="10"/>
  <c r="BR172" i="12"/>
  <c r="N172" i="11"/>
  <c r="BB172" i="11"/>
  <c r="BZ172" i="10"/>
  <c r="AT172" i="13"/>
  <c r="V172" i="9"/>
  <c r="BZ172" i="11"/>
  <c r="AL172" i="11"/>
  <c r="BB172" i="13"/>
  <c r="FI172" i="7"/>
  <c r="DL172" i="7"/>
  <c r="DN172" i="9"/>
  <c r="BB172" i="9"/>
  <c r="CC172" i="7"/>
  <c r="IJ13" i="7" s="1"/>
  <c r="DS172" i="7"/>
  <c r="CJ172" i="7"/>
  <c r="N172" i="10"/>
  <c r="CX172" i="12"/>
  <c r="FP172" i="7"/>
  <c r="FW172" i="7"/>
  <c r="DF172" i="13"/>
  <c r="CX172" i="13"/>
  <c r="DE172" i="7"/>
  <c r="AL172" i="10"/>
  <c r="F172" i="10"/>
  <c r="IJ15" i="7" s="1"/>
  <c r="AT172" i="10"/>
  <c r="BB172" i="12"/>
  <c r="AT172" i="12"/>
  <c r="IK1" i="7"/>
  <c r="CQ172" i="7"/>
  <c r="F172" i="9"/>
  <c r="IJ14" i="7" s="1"/>
  <c r="AT172" i="9"/>
  <c r="BB172" i="10"/>
  <c r="BR172" i="9"/>
  <c r="CX172" i="11"/>
  <c r="AT172" i="11"/>
  <c r="CX172" i="10"/>
  <c r="BJ172" i="9"/>
  <c r="EG172" i="7"/>
  <c r="F172" i="12"/>
  <c r="IO14" i="7" s="1"/>
  <c r="F172" i="11"/>
  <c r="IO13" i="7" s="1"/>
  <c r="IP1" i="7"/>
  <c r="IQ6" i="7" s="1"/>
  <c r="C206" i="11" l="1"/>
  <c r="D206" i="11" s="1"/>
  <c r="C207" i="12"/>
  <c r="D207" i="12" s="1"/>
  <c r="AT172" i="14"/>
  <c r="C205" i="12"/>
  <c r="D205" i="12" s="1"/>
  <c r="C206" i="12"/>
  <c r="D206" i="12" s="1"/>
  <c r="DS227" i="14"/>
  <c r="DT227" i="14" s="1"/>
  <c r="DS229" i="14"/>
  <c r="DT229" i="14" s="1"/>
  <c r="DS225" i="14"/>
  <c r="DT225" i="14" s="1"/>
  <c r="DS228" i="14"/>
  <c r="DT228" i="14" s="1"/>
  <c r="C205" i="11"/>
  <c r="D205" i="11" s="1"/>
  <c r="C208" i="11"/>
  <c r="D208" i="11" s="1"/>
  <c r="C209" i="11"/>
  <c r="D209" i="11" s="1"/>
  <c r="DF172" i="14"/>
  <c r="BR172" i="14"/>
  <c r="CU227" i="13"/>
  <c r="CV227" i="13" s="1"/>
  <c r="CU229" i="13"/>
  <c r="CV229" i="13" s="1"/>
  <c r="CU226" i="13"/>
  <c r="CV226" i="13" s="1"/>
  <c r="CU228" i="13"/>
  <c r="CV228" i="13" s="1"/>
  <c r="CU225" i="13"/>
  <c r="CV225" i="13" s="1"/>
  <c r="BG229" i="13"/>
  <c r="BH229" i="13" s="1"/>
  <c r="BG226" i="13"/>
  <c r="BH226" i="13" s="1"/>
  <c r="BG228" i="13"/>
  <c r="BH228" i="13" s="1"/>
  <c r="BG225" i="13"/>
  <c r="BH225" i="13" s="1"/>
  <c r="BG227" i="13"/>
  <c r="BH227" i="13" s="1"/>
  <c r="CE208" i="11"/>
  <c r="CF208" i="11" s="1"/>
  <c r="CE207" i="11"/>
  <c r="CF207" i="11" s="1"/>
  <c r="CE205" i="11"/>
  <c r="CF205" i="11" s="1"/>
  <c r="CE206" i="11"/>
  <c r="CF206" i="11" s="1"/>
  <c r="CE209" i="11"/>
  <c r="CF209" i="11" s="1"/>
  <c r="S208" i="9"/>
  <c r="T208" i="9" s="1"/>
  <c r="S206" i="9"/>
  <c r="T206" i="9" s="1"/>
  <c r="S209" i="9"/>
  <c r="T209" i="9" s="1"/>
  <c r="S207" i="9"/>
  <c r="T207" i="9" s="1"/>
  <c r="S205" i="9"/>
  <c r="T205" i="9" s="1"/>
  <c r="CE220" i="14"/>
  <c r="CI1" i="14"/>
  <c r="CE200" i="14"/>
  <c r="DC228" i="13"/>
  <c r="DD228" i="13" s="1"/>
  <c r="DC225" i="13"/>
  <c r="DD225" i="13" s="1"/>
  <c r="DC227" i="13"/>
  <c r="DD227" i="13" s="1"/>
  <c r="DC229" i="13"/>
  <c r="DD229" i="13" s="1"/>
  <c r="DC226" i="13"/>
  <c r="DD226" i="13" s="1"/>
  <c r="CU208" i="10"/>
  <c r="CV208" i="10" s="1"/>
  <c r="CU206" i="10"/>
  <c r="CV206" i="10" s="1"/>
  <c r="CU209" i="10"/>
  <c r="CV209" i="10" s="1"/>
  <c r="CU207" i="10"/>
  <c r="CV207" i="10" s="1"/>
  <c r="CU205" i="10"/>
  <c r="CV205" i="10" s="1"/>
  <c r="AI208" i="12"/>
  <c r="AJ208" i="12" s="1"/>
  <c r="AI207" i="12"/>
  <c r="AJ207" i="12" s="1"/>
  <c r="AI205" i="12"/>
  <c r="AJ205" i="12" s="1"/>
  <c r="AI206" i="12"/>
  <c r="AJ206" i="12" s="1"/>
  <c r="AI209" i="12"/>
  <c r="AJ209" i="12" s="1"/>
  <c r="K208" i="12"/>
  <c r="L208" i="12" s="1"/>
  <c r="K207" i="12"/>
  <c r="L207" i="12" s="1"/>
  <c r="K205" i="12"/>
  <c r="L205" i="12" s="1"/>
  <c r="K206" i="12"/>
  <c r="L206" i="12" s="1"/>
  <c r="K209" i="12"/>
  <c r="L209" i="12" s="1"/>
  <c r="CU208" i="13"/>
  <c r="CV208" i="13" s="1"/>
  <c r="CU209" i="13"/>
  <c r="CV209" i="13" s="1"/>
  <c r="CU207" i="13"/>
  <c r="CV207" i="13" s="1"/>
  <c r="CU205" i="13"/>
  <c r="CV205" i="13" s="1"/>
  <c r="CU206" i="13"/>
  <c r="CV206" i="13" s="1"/>
  <c r="C226" i="12"/>
  <c r="D226" i="12" s="1"/>
  <c r="C228" i="12"/>
  <c r="D228" i="12" s="1"/>
  <c r="C225" i="12"/>
  <c r="D225" i="12" s="1"/>
  <c r="C227" i="12"/>
  <c r="D227" i="12" s="1"/>
  <c r="C229" i="12"/>
  <c r="D229" i="12" s="1"/>
  <c r="CE229" i="9"/>
  <c r="CF229" i="9" s="1"/>
  <c r="CE226" i="9"/>
  <c r="CF226" i="9" s="1"/>
  <c r="CE228" i="9"/>
  <c r="CF228" i="9" s="1"/>
  <c r="CE225" i="9"/>
  <c r="CF225" i="9" s="1"/>
  <c r="CE227" i="9"/>
  <c r="CF227" i="9" s="1"/>
  <c r="CU208" i="9"/>
  <c r="CV208" i="9" s="1"/>
  <c r="CU205" i="9"/>
  <c r="CV205" i="9" s="1"/>
  <c r="CU207" i="9"/>
  <c r="CV207" i="9" s="1"/>
  <c r="CU209" i="9"/>
  <c r="CV209" i="9" s="1"/>
  <c r="CU206" i="9"/>
  <c r="CV206" i="9" s="1"/>
  <c r="K228" i="13"/>
  <c r="L228" i="13" s="1"/>
  <c r="K225" i="13"/>
  <c r="L225" i="13" s="1"/>
  <c r="K227" i="13"/>
  <c r="L227" i="13" s="1"/>
  <c r="K229" i="13"/>
  <c r="L229" i="13" s="1"/>
  <c r="K226" i="13"/>
  <c r="L226" i="13" s="1"/>
  <c r="AY229" i="9"/>
  <c r="AZ229" i="9" s="1"/>
  <c r="AY226" i="9"/>
  <c r="AZ226" i="9" s="1"/>
  <c r="AY228" i="9"/>
  <c r="AZ228" i="9" s="1"/>
  <c r="AY225" i="9"/>
  <c r="AZ225" i="9" s="1"/>
  <c r="AY227" i="9"/>
  <c r="AZ227" i="9" s="1"/>
  <c r="CE208" i="12"/>
  <c r="CF208" i="12" s="1"/>
  <c r="CE206" i="12"/>
  <c r="CF206" i="12" s="1"/>
  <c r="CE209" i="12"/>
  <c r="CF209" i="12" s="1"/>
  <c r="CE207" i="12"/>
  <c r="CF207" i="12" s="1"/>
  <c r="CE205" i="12"/>
  <c r="CF205" i="12" s="1"/>
  <c r="C228" i="9"/>
  <c r="D228" i="9" s="1"/>
  <c r="C226" i="9"/>
  <c r="D226" i="9" s="1"/>
  <c r="C229" i="9"/>
  <c r="D229" i="9" s="1"/>
  <c r="C227" i="9"/>
  <c r="D227" i="9" s="1"/>
  <c r="C225" i="9"/>
  <c r="D225" i="9" s="1"/>
  <c r="CE226" i="13"/>
  <c r="CF226" i="13" s="1"/>
  <c r="CE228" i="13"/>
  <c r="CF228" i="13" s="1"/>
  <c r="CE225" i="13"/>
  <c r="CF225" i="13" s="1"/>
  <c r="CE227" i="13"/>
  <c r="CF227" i="13" s="1"/>
  <c r="CE229" i="13"/>
  <c r="CF229" i="13" s="1"/>
  <c r="CE229" i="10"/>
  <c r="CF229" i="10" s="1"/>
  <c r="CE226" i="10"/>
  <c r="CF226" i="10" s="1"/>
  <c r="CE228" i="10"/>
  <c r="CF228" i="10" s="1"/>
  <c r="CE225" i="10"/>
  <c r="CF225" i="10" s="1"/>
  <c r="CE227" i="10"/>
  <c r="CF227" i="10" s="1"/>
  <c r="CE208" i="9"/>
  <c r="CF208" i="9" s="1"/>
  <c r="CE207" i="9"/>
  <c r="CF207" i="9" s="1"/>
  <c r="CE205" i="9"/>
  <c r="CF205" i="9" s="1"/>
  <c r="CE206" i="9"/>
  <c r="CF206" i="9" s="1"/>
  <c r="CE209" i="9"/>
  <c r="CF209" i="9" s="1"/>
  <c r="DK208" i="13"/>
  <c r="DL208" i="13" s="1"/>
  <c r="DK205" i="13"/>
  <c r="DL205" i="13" s="1"/>
  <c r="DK206" i="13"/>
  <c r="DL206" i="13" s="1"/>
  <c r="DK209" i="13"/>
  <c r="DL209" i="13" s="1"/>
  <c r="DK207" i="13"/>
  <c r="DL207" i="13" s="1"/>
  <c r="K208" i="10"/>
  <c r="L208" i="10" s="1"/>
  <c r="K205" i="10"/>
  <c r="L205" i="10" s="1"/>
  <c r="K206" i="10"/>
  <c r="L206" i="10" s="1"/>
  <c r="K209" i="10"/>
  <c r="L209" i="10" s="1"/>
  <c r="K207" i="10"/>
  <c r="L207" i="10" s="1"/>
  <c r="CU209" i="12"/>
  <c r="CV209" i="12" s="1"/>
  <c r="CU206" i="12"/>
  <c r="CV206" i="12" s="1"/>
  <c r="CU208" i="12"/>
  <c r="CV208" i="12" s="1"/>
  <c r="CU205" i="12"/>
  <c r="CV205" i="12" s="1"/>
  <c r="CU207" i="12"/>
  <c r="CV207" i="12" s="1"/>
  <c r="DC226" i="10"/>
  <c r="DD226" i="10" s="1"/>
  <c r="DC228" i="10"/>
  <c r="DD228" i="10" s="1"/>
  <c r="DC225" i="10"/>
  <c r="DD225" i="10" s="1"/>
  <c r="DC227" i="10"/>
  <c r="DD227" i="10" s="1"/>
  <c r="DC229" i="10"/>
  <c r="DD229" i="10" s="1"/>
  <c r="AQ208" i="12"/>
  <c r="AR208" i="12" s="1"/>
  <c r="AQ209" i="12"/>
  <c r="AR209" i="12" s="1"/>
  <c r="AQ207" i="12"/>
  <c r="AR207" i="12" s="1"/>
  <c r="AQ205" i="12"/>
  <c r="AR205" i="12" s="1"/>
  <c r="AQ206" i="12"/>
  <c r="AR206" i="12" s="1"/>
  <c r="AY228" i="12"/>
  <c r="AZ228" i="12" s="1"/>
  <c r="AY225" i="12"/>
  <c r="AZ225" i="12" s="1"/>
  <c r="AY227" i="12"/>
  <c r="AZ227" i="12" s="1"/>
  <c r="AY229" i="12"/>
  <c r="AZ229" i="12" s="1"/>
  <c r="AY226" i="12"/>
  <c r="AZ226" i="12" s="1"/>
  <c r="AQ228" i="13"/>
  <c r="AR228" i="13" s="1"/>
  <c r="AQ225" i="13"/>
  <c r="AR225" i="13" s="1"/>
  <c r="AQ227" i="13"/>
  <c r="AR227" i="13" s="1"/>
  <c r="AQ229" i="13"/>
  <c r="AR229" i="13" s="1"/>
  <c r="AQ226" i="13"/>
  <c r="AR226" i="13" s="1"/>
  <c r="DK229" i="10"/>
  <c r="DL229" i="10" s="1"/>
  <c r="DK226" i="10"/>
  <c r="DL226" i="10" s="1"/>
  <c r="DK228" i="10"/>
  <c r="DL228" i="10" s="1"/>
  <c r="DK225" i="10"/>
  <c r="DL225" i="10" s="1"/>
  <c r="DK227" i="10"/>
  <c r="DL227" i="10" s="1"/>
  <c r="CE208" i="13"/>
  <c r="CF208" i="13" s="1"/>
  <c r="CE205" i="13"/>
  <c r="CF205" i="13" s="1"/>
  <c r="CE206" i="13"/>
  <c r="CF206" i="13" s="1"/>
  <c r="CE209" i="13"/>
  <c r="CF209" i="13" s="1"/>
  <c r="CE207" i="13"/>
  <c r="CF207" i="13" s="1"/>
  <c r="BO228" i="10"/>
  <c r="BP228" i="10" s="1"/>
  <c r="BO225" i="10"/>
  <c r="BP225" i="10" s="1"/>
  <c r="BO227" i="10"/>
  <c r="BP227" i="10" s="1"/>
  <c r="BO229" i="10"/>
  <c r="BP229" i="10" s="1"/>
  <c r="BO226" i="10"/>
  <c r="BP226" i="10" s="1"/>
  <c r="BO228" i="11"/>
  <c r="BP228" i="11" s="1"/>
  <c r="BO225" i="11"/>
  <c r="BP225" i="11" s="1"/>
  <c r="BO227" i="11"/>
  <c r="BP227" i="11" s="1"/>
  <c r="BO229" i="11"/>
  <c r="BP229" i="11" s="1"/>
  <c r="BO226" i="11"/>
  <c r="BP226" i="11" s="1"/>
  <c r="CU228" i="11"/>
  <c r="CV228" i="11" s="1"/>
  <c r="CU225" i="11"/>
  <c r="CV225" i="11" s="1"/>
  <c r="CU227" i="11"/>
  <c r="CV227" i="11" s="1"/>
  <c r="CU229" i="11"/>
  <c r="CV229" i="11" s="1"/>
  <c r="CU226" i="11"/>
  <c r="CV226" i="11" s="1"/>
  <c r="CU200" i="14"/>
  <c r="AQ200" i="14"/>
  <c r="BO200" i="14"/>
  <c r="K200" i="14"/>
  <c r="F172" i="14"/>
  <c r="BW227" i="12"/>
  <c r="BX227" i="12" s="1"/>
  <c r="BW229" i="12"/>
  <c r="BX229" i="12" s="1"/>
  <c r="BW226" i="12"/>
  <c r="BX226" i="12" s="1"/>
  <c r="BW228" i="12"/>
  <c r="BX228" i="12" s="1"/>
  <c r="BW225" i="12"/>
  <c r="BX225" i="12" s="1"/>
  <c r="CU228" i="10"/>
  <c r="CV228" i="10" s="1"/>
  <c r="CU225" i="10"/>
  <c r="CV225" i="10" s="1"/>
  <c r="CU227" i="10"/>
  <c r="CV227" i="10" s="1"/>
  <c r="CU229" i="10"/>
  <c r="CV229" i="10" s="1"/>
  <c r="CU226" i="10"/>
  <c r="CV226" i="10" s="1"/>
  <c r="BW226" i="11"/>
  <c r="BX226" i="11" s="1"/>
  <c r="BW228" i="11"/>
  <c r="BX228" i="11" s="1"/>
  <c r="BW225" i="11"/>
  <c r="BX225" i="11" s="1"/>
  <c r="BW227" i="11"/>
  <c r="BX227" i="11" s="1"/>
  <c r="BW229" i="11"/>
  <c r="BX229" i="11" s="1"/>
  <c r="K229" i="12"/>
  <c r="L229" i="12" s="1"/>
  <c r="K226" i="12"/>
  <c r="L226" i="12" s="1"/>
  <c r="K228" i="12"/>
  <c r="L228" i="12" s="1"/>
  <c r="K225" i="12"/>
  <c r="L225" i="12" s="1"/>
  <c r="K227" i="12"/>
  <c r="L227" i="12" s="1"/>
  <c r="AY208" i="11"/>
  <c r="AZ208" i="11" s="1"/>
  <c r="AY207" i="11"/>
  <c r="AZ207" i="11" s="1"/>
  <c r="AY205" i="11"/>
  <c r="AZ205" i="11" s="1"/>
  <c r="AY206" i="11"/>
  <c r="AZ206" i="11" s="1"/>
  <c r="AY209" i="11"/>
  <c r="AZ209" i="11" s="1"/>
  <c r="BG208" i="13"/>
  <c r="BH208" i="13" s="1"/>
  <c r="BG207" i="13"/>
  <c r="BH207" i="13" s="1"/>
  <c r="BG205" i="13"/>
  <c r="BH205" i="13" s="1"/>
  <c r="BG206" i="13"/>
  <c r="BH206" i="13" s="1"/>
  <c r="BG209" i="13"/>
  <c r="BH209" i="13" s="1"/>
  <c r="BO228" i="9"/>
  <c r="BP228" i="9" s="1"/>
  <c r="BO225" i="9"/>
  <c r="BP225" i="9" s="1"/>
  <c r="BO227" i="9"/>
  <c r="BP227" i="9" s="1"/>
  <c r="BO229" i="9"/>
  <c r="BP229" i="9" s="1"/>
  <c r="BO226" i="9"/>
  <c r="BP226" i="9" s="1"/>
  <c r="AI208" i="11"/>
  <c r="AJ208" i="11" s="1"/>
  <c r="AI206" i="11"/>
  <c r="AJ206" i="11" s="1"/>
  <c r="AI209" i="11"/>
  <c r="AJ209" i="11" s="1"/>
  <c r="AI207" i="11"/>
  <c r="AJ207" i="11" s="1"/>
  <c r="AI205" i="11"/>
  <c r="AJ205" i="11" s="1"/>
  <c r="S208" i="11"/>
  <c r="T208" i="11" s="1"/>
  <c r="S207" i="11"/>
  <c r="T207" i="11" s="1"/>
  <c r="S205" i="11"/>
  <c r="T205" i="11" s="1"/>
  <c r="S206" i="11"/>
  <c r="T206" i="11" s="1"/>
  <c r="S209" i="11"/>
  <c r="T209" i="11" s="1"/>
  <c r="CU226" i="9"/>
  <c r="CV226" i="9" s="1"/>
  <c r="CU228" i="9"/>
  <c r="CV228" i="9" s="1"/>
  <c r="CU225" i="9"/>
  <c r="CV225" i="9" s="1"/>
  <c r="CU227" i="9"/>
  <c r="CV227" i="9" s="1"/>
  <c r="CU229" i="9"/>
  <c r="CV229" i="9" s="1"/>
  <c r="BW208" i="9"/>
  <c r="BX208" i="9" s="1"/>
  <c r="BW205" i="9"/>
  <c r="BX205" i="9" s="1"/>
  <c r="BW206" i="9"/>
  <c r="BX206" i="9" s="1"/>
  <c r="BW209" i="9"/>
  <c r="BX209" i="9" s="1"/>
  <c r="BW207" i="9"/>
  <c r="BX207" i="9" s="1"/>
  <c r="AY206" i="9"/>
  <c r="AZ206" i="9" s="1"/>
  <c r="AY208" i="9"/>
  <c r="AZ208" i="9" s="1"/>
  <c r="AY205" i="9"/>
  <c r="AZ205" i="9" s="1"/>
  <c r="AY207" i="9"/>
  <c r="AZ207" i="9" s="1"/>
  <c r="AY209" i="9"/>
  <c r="AZ209" i="9" s="1"/>
  <c r="BO208" i="12"/>
  <c r="BP208" i="12" s="1"/>
  <c r="BO207" i="12"/>
  <c r="BP207" i="12" s="1"/>
  <c r="BO205" i="12"/>
  <c r="BP205" i="12" s="1"/>
  <c r="BO206" i="12"/>
  <c r="BP206" i="12" s="1"/>
  <c r="BO209" i="12"/>
  <c r="BP209" i="12" s="1"/>
  <c r="C208" i="9"/>
  <c r="D208" i="9" s="1"/>
  <c r="C205" i="9"/>
  <c r="D205" i="9" s="1"/>
  <c r="C207" i="9"/>
  <c r="D207" i="9" s="1"/>
  <c r="C209" i="9"/>
  <c r="D209" i="9" s="1"/>
  <c r="C206" i="9"/>
  <c r="D206" i="9" s="1"/>
  <c r="AI208" i="10"/>
  <c r="AJ208" i="10" s="1"/>
  <c r="AI206" i="10"/>
  <c r="AJ206" i="10" s="1"/>
  <c r="AI209" i="10"/>
  <c r="AJ209" i="10" s="1"/>
  <c r="AI207" i="10"/>
  <c r="AJ207" i="10" s="1"/>
  <c r="AI205" i="10"/>
  <c r="AJ205" i="10" s="1"/>
  <c r="S226" i="13"/>
  <c r="T226" i="13" s="1"/>
  <c r="S228" i="13"/>
  <c r="T228" i="13" s="1"/>
  <c r="S225" i="13"/>
  <c r="T225" i="13" s="1"/>
  <c r="S227" i="13"/>
  <c r="T227" i="13" s="1"/>
  <c r="S229" i="13"/>
  <c r="T229" i="13" s="1"/>
  <c r="BO208" i="9"/>
  <c r="BP208" i="9" s="1"/>
  <c r="BO206" i="9"/>
  <c r="BP206" i="9" s="1"/>
  <c r="BO209" i="9"/>
  <c r="BP209" i="9" s="1"/>
  <c r="BO207" i="9"/>
  <c r="BP207" i="9" s="1"/>
  <c r="BO205" i="9"/>
  <c r="BP205" i="9" s="1"/>
  <c r="C200" i="14"/>
  <c r="C220" i="14"/>
  <c r="G1" i="14"/>
  <c r="CM228" i="14"/>
  <c r="CN228" i="14" s="1"/>
  <c r="CM226" i="14"/>
  <c r="CN226" i="14" s="1"/>
  <c r="CM229" i="14"/>
  <c r="CN229" i="14" s="1"/>
  <c r="CM227" i="14"/>
  <c r="CN227" i="14" s="1"/>
  <c r="CM225" i="14"/>
  <c r="CN225" i="14" s="1"/>
  <c r="K226" i="10"/>
  <c r="L226" i="10" s="1"/>
  <c r="K228" i="10"/>
  <c r="L228" i="10" s="1"/>
  <c r="K225" i="10"/>
  <c r="L225" i="10" s="1"/>
  <c r="K227" i="10"/>
  <c r="L227" i="10" s="1"/>
  <c r="K229" i="10"/>
  <c r="L229" i="10" s="1"/>
  <c r="S208" i="10"/>
  <c r="T208" i="10" s="1"/>
  <c r="S207" i="10"/>
  <c r="T207" i="10" s="1"/>
  <c r="S205" i="10"/>
  <c r="T205" i="10" s="1"/>
  <c r="S206" i="10"/>
  <c r="T206" i="10" s="1"/>
  <c r="S209" i="10"/>
  <c r="T209" i="10" s="1"/>
  <c r="DC208" i="10"/>
  <c r="DD208" i="10" s="1"/>
  <c r="DC205" i="10"/>
  <c r="DD205" i="10" s="1"/>
  <c r="DC206" i="10"/>
  <c r="DD206" i="10" s="1"/>
  <c r="DC209" i="10"/>
  <c r="DD209" i="10" s="1"/>
  <c r="DC207" i="10"/>
  <c r="DD207" i="10" s="1"/>
  <c r="DC208" i="11"/>
  <c r="DD208" i="11" s="1"/>
  <c r="DC205" i="11"/>
  <c r="DD205" i="11" s="1"/>
  <c r="DC206" i="11"/>
  <c r="DD206" i="11" s="1"/>
  <c r="DC209" i="11"/>
  <c r="DD209" i="11" s="1"/>
  <c r="DC207" i="11"/>
  <c r="DD207" i="11" s="1"/>
  <c r="AY208" i="12"/>
  <c r="AZ208" i="12" s="1"/>
  <c r="AY206" i="12"/>
  <c r="AZ206" i="12" s="1"/>
  <c r="AY209" i="12"/>
  <c r="AZ209" i="12" s="1"/>
  <c r="AY207" i="12"/>
  <c r="AZ207" i="12" s="1"/>
  <c r="AY205" i="12"/>
  <c r="AZ205" i="12" s="1"/>
  <c r="AQ226" i="10"/>
  <c r="AR226" i="10" s="1"/>
  <c r="AQ228" i="10"/>
  <c r="AR228" i="10" s="1"/>
  <c r="AQ225" i="10"/>
  <c r="AR225" i="10" s="1"/>
  <c r="AQ227" i="10"/>
  <c r="AR227" i="10" s="1"/>
  <c r="AQ229" i="10"/>
  <c r="AR229" i="10" s="1"/>
  <c r="DK208" i="10"/>
  <c r="DL208" i="10" s="1"/>
  <c r="DK207" i="10"/>
  <c r="DL207" i="10" s="1"/>
  <c r="DK205" i="10"/>
  <c r="DL205" i="10" s="1"/>
  <c r="DK206" i="10"/>
  <c r="DL206" i="10" s="1"/>
  <c r="DK209" i="10"/>
  <c r="DL209" i="10" s="1"/>
  <c r="S228" i="12"/>
  <c r="T228" i="12" s="1"/>
  <c r="S225" i="12"/>
  <c r="T225" i="12" s="1"/>
  <c r="S227" i="12"/>
  <c r="T227" i="12" s="1"/>
  <c r="S229" i="12"/>
  <c r="T229" i="12" s="1"/>
  <c r="S226" i="12"/>
  <c r="T226" i="12" s="1"/>
  <c r="CE208" i="10"/>
  <c r="CF208" i="10" s="1"/>
  <c r="CE207" i="10"/>
  <c r="CF207" i="10" s="1"/>
  <c r="CE205" i="10"/>
  <c r="CF205" i="10" s="1"/>
  <c r="CE206" i="10"/>
  <c r="CF206" i="10" s="1"/>
  <c r="CE209" i="10"/>
  <c r="CF209" i="10" s="1"/>
  <c r="DC229" i="9"/>
  <c r="DD229" i="9" s="1"/>
  <c r="DC226" i="9"/>
  <c r="DD226" i="9" s="1"/>
  <c r="DC228" i="9"/>
  <c r="DD228" i="9" s="1"/>
  <c r="DC225" i="9"/>
  <c r="DD225" i="9" s="1"/>
  <c r="DC227" i="9"/>
  <c r="DD227" i="9" s="1"/>
  <c r="BO208" i="11"/>
  <c r="BP208" i="11" s="1"/>
  <c r="BO206" i="11"/>
  <c r="BP206" i="11" s="1"/>
  <c r="BO209" i="11"/>
  <c r="BP209" i="11" s="1"/>
  <c r="BO207" i="11"/>
  <c r="BP207" i="11" s="1"/>
  <c r="BO205" i="11"/>
  <c r="BP205" i="11" s="1"/>
  <c r="DK227" i="9"/>
  <c r="DL227" i="9" s="1"/>
  <c r="DK229" i="9"/>
  <c r="DL229" i="9" s="1"/>
  <c r="DK226" i="9"/>
  <c r="DL226" i="9" s="1"/>
  <c r="DK228" i="9"/>
  <c r="DL228" i="9" s="1"/>
  <c r="DK225" i="9"/>
  <c r="DL225" i="9" s="1"/>
  <c r="V172" i="14"/>
  <c r="S220" i="14"/>
  <c r="BB172" i="14"/>
  <c r="AQ220" i="14"/>
  <c r="BO220" i="14"/>
  <c r="AL172" i="14"/>
  <c r="N172" i="14"/>
  <c r="BW200" i="14"/>
  <c r="BW220" i="14"/>
  <c r="CA1" i="14"/>
  <c r="BW208" i="13"/>
  <c r="BX208" i="13" s="1"/>
  <c r="BW206" i="13"/>
  <c r="BX206" i="13" s="1"/>
  <c r="BW209" i="13"/>
  <c r="BX209" i="13" s="1"/>
  <c r="BW207" i="13"/>
  <c r="BX207" i="13" s="1"/>
  <c r="BW205" i="13"/>
  <c r="BX205" i="13" s="1"/>
  <c r="BW208" i="12"/>
  <c r="BX208" i="12" s="1"/>
  <c r="BW209" i="12"/>
  <c r="BX209" i="12" s="1"/>
  <c r="BW207" i="12"/>
  <c r="BX207" i="12" s="1"/>
  <c r="BW205" i="12"/>
  <c r="BX205" i="12" s="1"/>
  <c r="BW206" i="12"/>
  <c r="BX206" i="12" s="1"/>
  <c r="BG208" i="9"/>
  <c r="BH208" i="9" s="1"/>
  <c r="BG209" i="9"/>
  <c r="BH209" i="9" s="1"/>
  <c r="BG207" i="9"/>
  <c r="BH207" i="9" s="1"/>
  <c r="BG205" i="9"/>
  <c r="BH205" i="9" s="1"/>
  <c r="BG206" i="9"/>
  <c r="BH206" i="9" s="1"/>
  <c r="BW208" i="11"/>
  <c r="BX208" i="11" s="1"/>
  <c r="BW205" i="11"/>
  <c r="BX205" i="11" s="1"/>
  <c r="BW206" i="11"/>
  <c r="BX206" i="11" s="1"/>
  <c r="BW209" i="11"/>
  <c r="BX209" i="11" s="1"/>
  <c r="BW207" i="11"/>
  <c r="BX207" i="11" s="1"/>
  <c r="DK208" i="12"/>
  <c r="DL208" i="12" s="1"/>
  <c r="DK205" i="12"/>
  <c r="DL205" i="12" s="1"/>
  <c r="DK206" i="12"/>
  <c r="DL206" i="12" s="1"/>
  <c r="DK209" i="12"/>
  <c r="DL209" i="12" s="1"/>
  <c r="DK207" i="12"/>
  <c r="DL207" i="12" s="1"/>
  <c r="AY229" i="11"/>
  <c r="AZ229" i="11" s="1"/>
  <c r="AY226" i="11"/>
  <c r="AZ226" i="11" s="1"/>
  <c r="AY228" i="11"/>
  <c r="AZ228" i="11" s="1"/>
  <c r="AY225" i="11"/>
  <c r="AZ225" i="11" s="1"/>
  <c r="AY227" i="11"/>
  <c r="AZ227" i="11" s="1"/>
  <c r="DC208" i="12"/>
  <c r="DD208" i="12" s="1"/>
  <c r="DC206" i="12"/>
  <c r="DD206" i="12" s="1"/>
  <c r="DC209" i="12"/>
  <c r="DD209" i="12" s="1"/>
  <c r="DC207" i="12"/>
  <c r="DD207" i="12" s="1"/>
  <c r="DC205" i="12"/>
  <c r="DD205" i="12" s="1"/>
  <c r="DK226" i="13"/>
  <c r="DL226" i="13" s="1"/>
  <c r="DK228" i="13"/>
  <c r="DL228" i="13" s="1"/>
  <c r="DK225" i="13"/>
  <c r="DL225" i="13" s="1"/>
  <c r="DK227" i="13"/>
  <c r="DL227" i="13" s="1"/>
  <c r="DK229" i="13"/>
  <c r="DL229" i="13" s="1"/>
  <c r="S229" i="11"/>
  <c r="T229" i="11" s="1"/>
  <c r="S226" i="11"/>
  <c r="T226" i="11" s="1"/>
  <c r="S228" i="11"/>
  <c r="T228" i="11" s="1"/>
  <c r="S225" i="11"/>
  <c r="T225" i="11" s="1"/>
  <c r="S227" i="11"/>
  <c r="T227" i="11" s="1"/>
  <c r="BW226" i="9"/>
  <c r="BX226" i="9" s="1"/>
  <c r="BW228" i="9"/>
  <c r="BX228" i="9" s="1"/>
  <c r="BW225" i="9"/>
  <c r="BX225" i="9" s="1"/>
  <c r="BW227" i="9"/>
  <c r="BX227" i="9" s="1"/>
  <c r="BW229" i="9"/>
  <c r="BX229" i="9" s="1"/>
  <c r="BG226" i="12"/>
  <c r="BH226" i="12" s="1"/>
  <c r="BG228" i="12"/>
  <c r="BH228" i="12" s="1"/>
  <c r="BG225" i="12"/>
  <c r="BH225" i="12" s="1"/>
  <c r="BG227" i="12"/>
  <c r="BH227" i="12" s="1"/>
  <c r="BG229" i="12"/>
  <c r="BH229" i="12" s="1"/>
  <c r="BO229" i="12"/>
  <c r="BP229" i="12" s="1"/>
  <c r="BO226" i="12"/>
  <c r="BP226" i="12" s="1"/>
  <c r="BO228" i="12"/>
  <c r="BP228" i="12" s="1"/>
  <c r="BO225" i="12"/>
  <c r="BP225" i="12" s="1"/>
  <c r="BO227" i="12"/>
  <c r="BP227" i="12" s="1"/>
  <c r="AY229" i="10"/>
  <c r="AZ229" i="10" s="1"/>
  <c r="AY226" i="10"/>
  <c r="AZ226" i="10" s="1"/>
  <c r="AY228" i="10"/>
  <c r="AZ228" i="10" s="1"/>
  <c r="AY225" i="10"/>
  <c r="AZ225" i="10" s="1"/>
  <c r="AY227" i="10"/>
  <c r="AZ227" i="10" s="1"/>
  <c r="AI228" i="10"/>
  <c r="AJ228" i="10" s="1"/>
  <c r="AI225" i="10"/>
  <c r="AJ225" i="10" s="1"/>
  <c r="AI227" i="10"/>
  <c r="AJ227" i="10" s="1"/>
  <c r="AI229" i="10"/>
  <c r="AJ229" i="10" s="1"/>
  <c r="AI226" i="10"/>
  <c r="AJ226" i="10" s="1"/>
  <c r="AQ228" i="9"/>
  <c r="AR228" i="9" s="1"/>
  <c r="AQ225" i="9"/>
  <c r="AR225" i="9" s="1"/>
  <c r="AQ227" i="9"/>
  <c r="AR227" i="9" s="1"/>
  <c r="AQ229" i="9"/>
  <c r="AR229" i="9" s="1"/>
  <c r="AQ226" i="9"/>
  <c r="AR226" i="9" s="1"/>
  <c r="AI208" i="13"/>
  <c r="AJ208" i="13" s="1"/>
  <c r="AI209" i="13"/>
  <c r="AJ209" i="13" s="1"/>
  <c r="AI207" i="13"/>
  <c r="AJ207" i="13" s="1"/>
  <c r="AI205" i="13"/>
  <c r="AJ205" i="13" s="1"/>
  <c r="AI206" i="13"/>
  <c r="AJ206" i="13" s="1"/>
  <c r="K228" i="9"/>
  <c r="L228" i="9" s="1"/>
  <c r="K229" i="9"/>
  <c r="L229" i="9" s="1"/>
  <c r="K227" i="9"/>
  <c r="L227" i="9" s="1"/>
  <c r="K225" i="9"/>
  <c r="L225" i="9" s="1"/>
  <c r="K226" i="9"/>
  <c r="L226" i="9" s="1"/>
  <c r="DS207" i="14"/>
  <c r="DT207" i="14" s="1"/>
  <c r="DS205" i="14"/>
  <c r="DT205" i="14" s="1"/>
  <c r="DS208" i="14"/>
  <c r="DT208" i="14" s="1"/>
  <c r="DS206" i="14"/>
  <c r="DT206" i="14" s="1"/>
  <c r="DS209" i="14"/>
  <c r="DT209" i="14" s="1"/>
  <c r="S229" i="10"/>
  <c r="T229" i="10" s="1"/>
  <c r="S226" i="10"/>
  <c r="T226" i="10" s="1"/>
  <c r="S228" i="10"/>
  <c r="T228" i="10" s="1"/>
  <c r="S225" i="10"/>
  <c r="T225" i="10" s="1"/>
  <c r="S227" i="10"/>
  <c r="T227" i="10" s="1"/>
  <c r="BG227" i="11"/>
  <c r="BH227" i="11" s="1"/>
  <c r="BG229" i="11"/>
  <c r="BH229" i="11" s="1"/>
  <c r="BG226" i="11"/>
  <c r="BH226" i="11" s="1"/>
  <c r="BG228" i="11"/>
  <c r="BH228" i="11" s="1"/>
  <c r="BG225" i="11"/>
  <c r="BH225" i="11" s="1"/>
  <c r="DC226" i="11"/>
  <c r="DD226" i="11" s="1"/>
  <c r="DC228" i="11"/>
  <c r="DD228" i="11" s="1"/>
  <c r="DC225" i="11"/>
  <c r="DD225" i="11" s="1"/>
  <c r="DC227" i="11"/>
  <c r="DD227" i="11" s="1"/>
  <c r="DC229" i="11"/>
  <c r="DD229" i="11" s="1"/>
  <c r="AY208" i="13"/>
  <c r="AZ208" i="13" s="1"/>
  <c r="AY205" i="13"/>
  <c r="AZ205" i="13" s="1"/>
  <c r="AY206" i="13"/>
  <c r="AZ206" i="13" s="1"/>
  <c r="AY209" i="13"/>
  <c r="AZ209" i="13" s="1"/>
  <c r="AY207" i="13"/>
  <c r="AZ207" i="13" s="1"/>
  <c r="AQ208" i="10"/>
  <c r="AR208" i="10" s="1"/>
  <c r="AQ205" i="10"/>
  <c r="AR205" i="10" s="1"/>
  <c r="AQ206" i="10"/>
  <c r="AR206" i="10" s="1"/>
  <c r="AQ209" i="10"/>
  <c r="AR209" i="10" s="1"/>
  <c r="AQ207" i="10"/>
  <c r="AR207" i="10" s="1"/>
  <c r="C209" i="10"/>
  <c r="D209" i="10" s="1"/>
  <c r="C206" i="10"/>
  <c r="D206" i="10" s="1"/>
  <c r="C208" i="10"/>
  <c r="D208" i="10" s="1"/>
  <c r="C205" i="10"/>
  <c r="D205" i="10" s="1"/>
  <c r="C207" i="10"/>
  <c r="D207" i="10" s="1"/>
  <c r="S207" i="12"/>
  <c r="T207" i="12" s="1"/>
  <c r="S209" i="12"/>
  <c r="T209" i="12" s="1"/>
  <c r="S206" i="12"/>
  <c r="T206" i="12" s="1"/>
  <c r="S208" i="12"/>
  <c r="T208" i="12" s="1"/>
  <c r="S205" i="12"/>
  <c r="T205" i="12" s="1"/>
  <c r="BW208" i="10"/>
  <c r="BX208" i="10" s="1"/>
  <c r="BW205" i="10"/>
  <c r="BX205" i="10" s="1"/>
  <c r="BW206" i="10"/>
  <c r="BX206" i="10" s="1"/>
  <c r="BW209" i="10"/>
  <c r="BX209" i="10" s="1"/>
  <c r="BW207" i="10"/>
  <c r="BX207" i="10" s="1"/>
  <c r="S208" i="13"/>
  <c r="T208" i="13" s="1"/>
  <c r="S205" i="13"/>
  <c r="T205" i="13" s="1"/>
  <c r="S206" i="13"/>
  <c r="T206" i="13" s="1"/>
  <c r="S209" i="13"/>
  <c r="T209" i="13" s="1"/>
  <c r="S207" i="13"/>
  <c r="T207" i="13" s="1"/>
  <c r="CE229" i="11"/>
  <c r="CF229" i="11" s="1"/>
  <c r="CE226" i="11"/>
  <c r="CF226" i="11" s="1"/>
  <c r="CE228" i="11"/>
  <c r="CF228" i="11" s="1"/>
  <c r="CE225" i="11"/>
  <c r="CF225" i="11" s="1"/>
  <c r="CE227" i="11"/>
  <c r="CF227" i="11" s="1"/>
  <c r="S228" i="9"/>
  <c r="T228" i="9" s="1"/>
  <c r="S225" i="9"/>
  <c r="T225" i="9" s="1"/>
  <c r="S227" i="9"/>
  <c r="T227" i="9" s="1"/>
  <c r="S229" i="9"/>
  <c r="T229" i="9" s="1"/>
  <c r="S226" i="9"/>
  <c r="T226" i="9" s="1"/>
  <c r="BG208" i="10"/>
  <c r="BH208" i="10" s="1"/>
  <c r="BG209" i="10"/>
  <c r="BH209" i="10" s="1"/>
  <c r="BG207" i="10"/>
  <c r="BH207" i="10" s="1"/>
  <c r="BG205" i="10"/>
  <c r="BH205" i="10" s="1"/>
  <c r="BG206" i="10"/>
  <c r="BH206" i="10" s="1"/>
  <c r="DC208" i="9"/>
  <c r="DD208" i="9" s="1"/>
  <c r="DC207" i="9"/>
  <c r="DD207" i="9" s="1"/>
  <c r="DC205" i="9"/>
  <c r="DD205" i="9" s="1"/>
  <c r="DC206" i="9"/>
  <c r="DD206" i="9" s="1"/>
  <c r="DC209" i="9"/>
  <c r="DD209" i="9" s="1"/>
  <c r="DK208" i="11"/>
  <c r="DL208" i="11" s="1"/>
  <c r="DK207" i="11"/>
  <c r="DL207" i="11" s="1"/>
  <c r="DK205" i="11"/>
  <c r="DL205" i="11" s="1"/>
  <c r="DK206" i="11"/>
  <c r="DL206" i="11" s="1"/>
  <c r="DK209" i="11"/>
  <c r="DL209" i="11" s="1"/>
  <c r="DK208" i="9"/>
  <c r="DL208" i="9" s="1"/>
  <c r="DK209" i="9"/>
  <c r="DL209" i="9" s="1"/>
  <c r="DK207" i="9"/>
  <c r="DL207" i="9" s="1"/>
  <c r="DK205" i="9"/>
  <c r="DL205" i="9" s="1"/>
  <c r="DK206" i="9"/>
  <c r="DL206" i="9" s="1"/>
  <c r="AQ208" i="11"/>
  <c r="AR208" i="11" s="1"/>
  <c r="AQ205" i="11"/>
  <c r="AR205" i="11" s="1"/>
  <c r="AQ206" i="11"/>
  <c r="AR206" i="11" s="1"/>
  <c r="AQ209" i="11"/>
  <c r="AR209" i="11" s="1"/>
  <c r="AQ207" i="11"/>
  <c r="AR207" i="11" s="1"/>
  <c r="CU220" i="14"/>
  <c r="S200" i="14"/>
  <c r="AI220" i="14"/>
  <c r="DN172" i="14"/>
  <c r="DC220" i="14"/>
  <c r="DK220" i="14"/>
  <c r="K220" i="14"/>
  <c r="BJ172" i="14"/>
  <c r="C228" i="13"/>
  <c r="D228" i="13" s="1"/>
  <c r="C229" i="13"/>
  <c r="D229" i="13" s="1"/>
  <c r="C227" i="13"/>
  <c r="D227" i="13" s="1"/>
  <c r="C225" i="13"/>
  <c r="D225" i="13" s="1"/>
  <c r="C226" i="13"/>
  <c r="D226" i="13" s="1"/>
  <c r="DC228" i="12"/>
  <c r="DD228" i="12" s="1"/>
  <c r="DC225" i="12"/>
  <c r="DD225" i="12" s="1"/>
  <c r="DC227" i="12"/>
  <c r="DD227" i="12" s="1"/>
  <c r="DC229" i="12"/>
  <c r="DD229" i="12" s="1"/>
  <c r="DC226" i="12"/>
  <c r="DD226" i="12" s="1"/>
  <c r="BG200" i="14"/>
  <c r="BG220" i="14"/>
  <c r="BK1" i="14"/>
  <c r="AI228" i="11"/>
  <c r="AJ228" i="11" s="1"/>
  <c r="AI225" i="11"/>
  <c r="AJ225" i="11" s="1"/>
  <c r="AI227" i="11"/>
  <c r="AJ227" i="11" s="1"/>
  <c r="AI229" i="11"/>
  <c r="AJ229" i="11" s="1"/>
  <c r="AI226" i="11"/>
  <c r="AJ226" i="11" s="1"/>
  <c r="BW228" i="13"/>
  <c r="BX228" i="13" s="1"/>
  <c r="BW225" i="13"/>
  <c r="BX225" i="13" s="1"/>
  <c r="BW227" i="13"/>
  <c r="BX227" i="13" s="1"/>
  <c r="BW229" i="13"/>
  <c r="BX229" i="13" s="1"/>
  <c r="BW226" i="13"/>
  <c r="BX226" i="13" s="1"/>
  <c r="BG227" i="9"/>
  <c r="BH227" i="9" s="1"/>
  <c r="BG229" i="9"/>
  <c r="BH229" i="9" s="1"/>
  <c r="BG226" i="9"/>
  <c r="BH226" i="9" s="1"/>
  <c r="BG228" i="9"/>
  <c r="BH228" i="9" s="1"/>
  <c r="BG225" i="9"/>
  <c r="BH225" i="9" s="1"/>
  <c r="DC208" i="13"/>
  <c r="DD208" i="13" s="1"/>
  <c r="DC206" i="13"/>
  <c r="DD206" i="13" s="1"/>
  <c r="DC209" i="13"/>
  <c r="DD209" i="13" s="1"/>
  <c r="DC207" i="13"/>
  <c r="DD207" i="13" s="1"/>
  <c r="DC205" i="13"/>
  <c r="DD205" i="13" s="1"/>
  <c r="DK226" i="12"/>
  <c r="DL226" i="12" s="1"/>
  <c r="DK228" i="12"/>
  <c r="DL228" i="12" s="1"/>
  <c r="DK225" i="12"/>
  <c r="DL225" i="12" s="1"/>
  <c r="DK227" i="12"/>
  <c r="DL227" i="12" s="1"/>
  <c r="DK229" i="12"/>
  <c r="DL229" i="12" s="1"/>
  <c r="AI229" i="12"/>
  <c r="AJ229" i="12" s="1"/>
  <c r="AI226" i="12"/>
  <c r="AJ226" i="12" s="1"/>
  <c r="AI228" i="12"/>
  <c r="AJ228" i="12" s="1"/>
  <c r="AI225" i="12"/>
  <c r="AJ225" i="12" s="1"/>
  <c r="AI227" i="12"/>
  <c r="AJ227" i="12" s="1"/>
  <c r="AI227" i="13"/>
  <c r="AJ227" i="13" s="1"/>
  <c r="AI229" i="13"/>
  <c r="AJ229" i="13" s="1"/>
  <c r="AI226" i="13"/>
  <c r="AJ226" i="13" s="1"/>
  <c r="AI228" i="13"/>
  <c r="AJ228" i="13" s="1"/>
  <c r="AI225" i="13"/>
  <c r="AJ225" i="13" s="1"/>
  <c r="K208" i="11"/>
  <c r="L208" i="11" s="1"/>
  <c r="K205" i="11"/>
  <c r="L205" i="11" s="1"/>
  <c r="K206" i="11"/>
  <c r="L206" i="11" s="1"/>
  <c r="K209" i="11"/>
  <c r="L209" i="11" s="1"/>
  <c r="K207" i="11"/>
  <c r="L207" i="11" s="1"/>
  <c r="BO227" i="13"/>
  <c r="BP227" i="13" s="1"/>
  <c r="BO229" i="13"/>
  <c r="BP229" i="13" s="1"/>
  <c r="BO226" i="13"/>
  <c r="BP226" i="13" s="1"/>
  <c r="BO228" i="13"/>
  <c r="BP228" i="13" s="1"/>
  <c r="BO225" i="13"/>
  <c r="BP225" i="13" s="1"/>
  <c r="BC1" i="14"/>
  <c r="AY220" i="14"/>
  <c r="AY200" i="14"/>
  <c r="BG208" i="12"/>
  <c r="BH208" i="12" s="1"/>
  <c r="BG205" i="12"/>
  <c r="BH205" i="12" s="1"/>
  <c r="BG206" i="12"/>
  <c r="BH206" i="12" s="1"/>
  <c r="BG209" i="12"/>
  <c r="BH209" i="12" s="1"/>
  <c r="BG207" i="12"/>
  <c r="BH207" i="12" s="1"/>
  <c r="K208" i="13"/>
  <c r="L208" i="13" s="1"/>
  <c r="K206" i="13"/>
  <c r="L206" i="13" s="1"/>
  <c r="K209" i="13"/>
  <c r="L209" i="13" s="1"/>
  <c r="K207" i="13"/>
  <c r="L207" i="13" s="1"/>
  <c r="K205" i="13"/>
  <c r="L205" i="13" s="1"/>
  <c r="AY208" i="10"/>
  <c r="AZ208" i="10" s="1"/>
  <c r="AY207" i="10"/>
  <c r="AZ207" i="10" s="1"/>
  <c r="AY205" i="10"/>
  <c r="AZ205" i="10" s="1"/>
  <c r="AY206" i="10"/>
  <c r="AZ206" i="10" s="1"/>
  <c r="AY209" i="10"/>
  <c r="AZ209" i="10" s="1"/>
  <c r="CE228" i="12"/>
  <c r="CF228" i="12" s="1"/>
  <c r="CE225" i="12"/>
  <c r="CF225" i="12" s="1"/>
  <c r="CE227" i="12"/>
  <c r="CF227" i="12" s="1"/>
  <c r="CE229" i="12"/>
  <c r="CF229" i="12" s="1"/>
  <c r="CE226" i="12"/>
  <c r="CF226" i="12" s="1"/>
  <c r="AQ208" i="9"/>
  <c r="AR208" i="9" s="1"/>
  <c r="AQ206" i="9"/>
  <c r="AR206" i="9" s="1"/>
  <c r="AQ209" i="9"/>
  <c r="AR209" i="9" s="1"/>
  <c r="AQ207" i="9"/>
  <c r="AR207" i="9" s="1"/>
  <c r="AQ205" i="9"/>
  <c r="AR205" i="9" s="1"/>
  <c r="C228" i="11"/>
  <c r="D228" i="11" s="1"/>
  <c r="C225" i="11"/>
  <c r="D225" i="11" s="1"/>
  <c r="C227" i="11"/>
  <c r="D227" i="11" s="1"/>
  <c r="C229" i="11"/>
  <c r="D229" i="11" s="1"/>
  <c r="C226" i="11"/>
  <c r="D226" i="11" s="1"/>
  <c r="K226" i="11"/>
  <c r="L226" i="11" s="1"/>
  <c r="K228" i="11"/>
  <c r="L228" i="11" s="1"/>
  <c r="K225" i="11"/>
  <c r="L225" i="11" s="1"/>
  <c r="K227" i="11"/>
  <c r="L227" i="11" s="1"/>
  <c r="K229" i="11"/>
  <c r="L229" i="11" s="1"/>
  <c r="BO208" i="13"/>
  <c r="BP208" i="13" s="1"/>
  <c r="BO209" i="13"/>
  <c r="BP209" i="13" s="1"/>
  <c r="BO207" i="13"/>
  <c r="BP207" i="13" s="1"/>
  <c r="BO205" i="13"/>
  <c r="BP205" i="13" s="1"/>
  <c r="BO206" i="13"/>
  <c r="BP206" i="13" s="1"/>
  <c r="AI227" i="9"/>
  <c r="AJ227" i="9" s="1"/>
  <c r="AI229" i="9"/>
  <c r="AJ229" i="9" s="1"/>
  <c r="AI226" i="9"/>
  <c r="AJ226" i="9" s="1"/>
  <c r="AI228" i="9"/>
  <c r="AJ228" i="9" s="1"/>
  <c r="AI225" i="9"/>
  <c r="AJ225" i="9" s="1"/>
  <c r="BG227" i="10"/>
  <c r="BH227" i="10" s="1"/>
  <c r="BG229" i="10"/>
  <c r="BH229" i="10" s="1"/>
  <c r="BG226" i="10"/>
  <c r="BH226" i="10" s="1"/>
  <c r="BG228" i="10"/>
  <c r="BH228" i="10" s="1"/>
  <c r="BG225" i="10"/>
  <c r="BH225" i="10" s="1"/>
  <c r="BG208" i="11"/>
  <c r="BH208" i="11" s="1"/>
  <c r="BG209" i="11"/>
  <c r="BH209" i="11" s="1"/>
  <c r="BG207" i="11"/>
  <c r="BH207" i="11" s="1"/>
  <c r="BG205" i="11"/>
  <c r="BH205" i="11" s="1"/>
  <c r="BG206" i="11"/>
  <c r="BH206" i="11" s="1"/>
  <c r="CU227" i="12"/>
  <c r="CV227" i="12" s="1"/>
  <c r="CU229" i="12"/>
  <c r="CV229" i="12" s="1"/>
  <c r="CU226" i="12"/>
  <c r="CV226" i="12" s="1"/>
  <c r="CU228" i="12"/>
  <c r="CV228" i="12" s="1"/>
  <c r="CU225" i="12"/>
  <c r="CV225" i="12" s="1"/>
  <c r="AY226" i="13"/>
  <c r="AZ226" i="13" s="1"/>
  <c r="AY228" i="13"/>
  <c r="AZ228" i="13" s="1"/>
  <c r="AY225" i="13"/>
  <c r="AZ225" i="13" s="1"/>
  <c r="AY227" i="13"/>
  <c r="AZ227" i="13" s="1"/>
  <c r="AY229" i="13"/>
  <c r="AZ229" i="13" s="1"/>
  <c r="AQ227" i="12"/>
  <c r="AR227" i="12" s="1"/>
  <c r="AQ229" i="12"/>
  <c r="AR229" i="12" s="1"/>
  <c r="AQ226" i="12"/>
  <c r="AR226" i="12" s="1"/>
  <c r="AQ228" i="12"/>
  <c r="AR228" i="12" s="1"/>
  <c r="AQ225" i="12"/>
  <c r="AR225" i="12" s="1"/>
  <c r="C226" i="10"/>
  <c r="D226" i="10" s="1"/>
  <c r="C228" i="10"/>
  <c r="D228" i="10" s="1"/>
  <c r="C225" i="10"/>
  <c r="D225" i="10" s="1"/>
  <c r="C227" i="10"/>
  <c r="D227" i="10" s="1"/>
  <c r="C229" i="10"/>
  <c r="D229" i="10" s="1"/>
  <c r="AQ208" i="13"/>
  <c r="AR208" i="13" s="1"/>
  <c r="AQ206" i="13"/>
  <c r="AR206" i="13" s="1"/>
  <c r="AQ209" i="13"/>
  <c r="AR209" i="13" s="1"/>
  <c r="AQ207" i="13"/>
  <c r="AR207" i="13" s="1"/>
  <c r="AQ205" i="13"/>
  <c r="AR205" i="13" s="1"/>
  <c r="BW226" i="10"/>
  <c r="BX226" i="10" s="1"/>
  <c r="BW228" i="10"/>
  <c r="BX228" i="10" s="1"/>
  <c r="BW225" i="10"/>
  <c r="BX225" i="10" s="1"/>
  <c r="BW227" i="10"/>
  <c r="BX227" i="10" s="1"/>
  <c r="BW229" i="10"/>
  <c r="BX229" i="10" s="1"/>
  <c r="C207" i="13"/>
  <c r="D207" i="13" s="1"/>
  <c r="C209" i="13"/>
  <c r="D209" i="13" s="1"/>
  <c r="C206" i="13"/>
  <c r="D206" i="13" s="1"/>
  <c r="C208" i="13"/>
  <c r="D208" i="13" s="1"/>
  <c r="C205" i="13"/>
  <c r="D205" i="13" s="1"/>
  <c r="K207" i="9"/>
  <c r="L207" i="9" s="1"/>
  <c r="K209" i="9"/>
  <c r="L209" i="9" s="1"/>
  <c r="K206" i="9"/>
  <c r="L206" i="9" s="1"/>
  <c r="K208" i="9"/>
  <c r="L208" i="9" s="1"/>
  <c r="K205" i="9"/>
  <c r="L205" i="9" s="1"/>
  <c r="AI208" i="9"/>
  <c r="AJ208" i="9" s="1"/>
  <c r="AI209" i="9"/>
  <c r="AJ209" i="9" s="1"/>
  <c r="AI207" i="9"/>
  <c r="AJ207" i="9" s="1"/>
  <c r="AI205" i="9"/>
  <c r="AJ205" i="9" s="1"/>
  <c r="AI206" i="9"/>
  <c r="AJ206" i="9" s="1"/>
  <c r="CM208" i="14"/>
  <c r="CN208" i="14" s="1"/>
  <c r="CM206" i="14"/>
  <c r="CN206" i="14" s="1"/>
  <c r="CM205" i="14"/>
  <c r="CN205" i="14" s="1"/>
  <c r="CM207" i="14"/>
  <c r="CN207" i="14" s="1"/>
  <c r="CM209" i="14"/>
  <c r="CN209" i="14" s="1"/>
  <c r="DK229" i="11"/>
  <c r="DL229" i="11" s="1"/>
  <c r="DK226" i="11"/>
  <c r="DL226" i="11" s="1"/>
  <c r="DK228" i="11"/>
  <c r="DL228" i="11" s="1"/>
  <c r="DK225" i="11"/>
  <c r="DL225" i="11" s="1"/>
  <c r="DK227" i="11"/>
  <c r="DL227" i="11" s="1"/>
  <c r="BO208" i="10"/>
  <c r="BP208" i="10" s="1"/>
  <c r="BO206" i="10"/>
  <c r="BP206" i="10" s="1"/>
  <c r="BO209" i="10"/>
  <c r="BP209" i="10" s="1"/>
  <c r="BO207" i="10"/>
  <c r="BP207" i="10" s="1"/>
  <c r="BO205" i="10"/>
  <c r="BP205" i="10" s="1"/>
  <c r="AQ226" i="11"/>
  <c r="AR226" i="11" s="1"/>
  <c r="AQ228" i="11"/>
  <c r="AR228" i="11" s="1"/>
  <c r="AQ225" i="11"/>
  <c r="AR225" i="11" s="1"/>
  <c r="AQ227" i="11"/>
  <c r="AR227" i="11" s="1"/>
  <c r="AQ229" i="11"/>
  <c r="AR229" i="11" s="1"/>
  <c r="CU208" i="11"/>
  <c r="CV208" i="11" s="1"/>
  <c r="CU206" i="11"/>
  <c r="CV206" i="11" s="1"/>
  <c r="CU209" i="11"/>
  <c r="CV209" i="11" s="1"/>
  <c r="CU207" i="11"/>
  <c r="CV207" i="11" s="1"/>
  <c r="CU205" i="11"/>
  <c r="CV205" i="11" s="1"/>
  <c r="CX172" i="14"/>
  <c r="CH172" i="14"/>
  <c r="AI200" i="14"/>
  <c r="DC200" i="14"/>
  <c r="DK200" i="14"/>
  <c r="BZ172" i="14"/>
  <c r="IK10" i="7"/>
  <c r="IL10" i="7" s="1"/>
  <c r="IK6" i="7"/>
  <c r="IL6" i="7" s="1"/>
  <c r="IK7" i="7"/>
  <c r="IL7" i="7" s="1"/>
  <c r="IK9" i="7"/>
  <c r="IL9" i="7" s="1"/>
  <c r="IK8" i="7"/>
  <c r="IL8" i="7" s="1"/>
  <c r="IP8" i="7"/>
  <c r="IP9" i="7"/>
  <c r="IQ9" i="7" s="1"/>
  <c r="IP7" i="7"/>
  <c r="IQ7" i="7" s="1"/>
  <c r="IP6" i="7"/>
  <c r="IP10" i="7"/>
  <c r="IQ10" i="7" s="1"/>
  <c r="IQ8" i="7"/>
  <c r="DC228" i="14" l="1"/>
  <c r="DD228" i="14" s="1"/>
  <c r="DC226" i="14"/>
  <c r="DD226" i="14" s="1"/>
  <c r="DC229" i="14"/>
  <c r="DD229" i="14" s="1"/>
  <c r="DC227" i="14"/>
  <c r="DD227" i="14" s="1"/>
  <c r="DC225" i="14"/>
  <c r="DD225" i="14" s="1"/>
  <c r="CU228" i="14"/>
  <c r="CV228" i="14" s="1"/>
  <c r="CU226" i="14"/>
  <c r="CV226" i="14" s="1"/>
  <c r="CU229" i="14"/>
  <c r="CV229" i="14" s="1"/>
  <c r="CU227" i="14"/>
  <c r="CV227" i="14" s="1"/>
  <c r="CU225" i="14"/>
  <c r="CV225" i="14" s="1"/>
  <c r="BW228" i="14"/>
  <c r="BX228" i="14" s="1"/>
  <c r="BW226" i="14"/>
  <c r="BX226" i="14" s="1"/>
  <c r="BW229" i="14"/>
  <c r="BX229" i="14" s="1"/>
  <c r="BW227" i="14"/>
  <c r="BX227" i="14" s="1"/>
  <c r="BW225" i="14"/>
  <c r="BX225" i="14" s="1"/>
  <c r="BO226" i="14"/>
  <c r="BP226" i="14" s="1"/>
  <c r="BO229" i="14"/>
  <c r="BP229" i="14" s="1"/>
  <c r="BO227" i="14"/>
  <c r="BP227" i="14" s="1"/>
  <c r="BO225" i="14"/>
  <c r="BP225" i="14" s="1"/>
  <c r="BO228" i="14"/>
  <c r="BP228" i="14" s="1"/>
  <c r="C209" i="14"/>
  <c r="D209" i="14" s="1"/>
  <c r="P20" i="2" s="1"/>
  <c r="C205" i="14"/>
  <c r="D205" i="14" s="1"/>
  <c r="P16" i="2" s="1"/>
  <c r="C208" i="14"/>
  <c r="D208" i="14" s="1"/>
  <c r="P19" i="2" s="1"/>
  <c r="C207" i="14"/>
  <c r="D207" i="14" s="1"/>
  <c r="P18" i="2" s="1"/>
  <c r="C206" i="14"/>
  <c r="D206" i="14" s="1"/>
  <c r="P17" i="2" s="1"/>
  <c r="BO205" i="14"/>
  <c r="BP205" i="14" s="1"/>
  <c r="BO207" i="14"/>
  <c r="BP207" i="14" s="1"/>
  <c r="BO208" i="14"/>
  <c r="BP208" i="14" s="1"/>
  <c r="BO209" i="14"/>
  <c r="BP209" i="14" s="1"/>
  <c r="BO206" i="14"/>
  <c r="BP206" i="14" s="1"/>
  <c r="CE228" i="14"/>
  <c r="CF228" i="14" s="1"/>
  <c r="CE226" i="14"/>
  <c r="CF226" i="14" s="1"/>
  <c r="CE229" i="14"/>
  <c r="CF229" i="14" s="1"/>
  <c r="CE227" i="14"/>
  <c r="CF227" i="14" s="1"/>
  <c r="CE225" i="14"/>
  <c r="CF225" i="14" s="1"/>
  <c r="DC209" i="14"/>
  <c r="DD209" i="14" s="1"/>
  <c r="DC205" i="14"/>
  <c r="DD205" i="14" s="1"/>
  <c r="DC208" i="14"/>
  <c r="DD208" i="14" s="1"/>
  <c r="DC206" i="14"/>
  <c r="DD206" i="14" s="1"/>
  <c r="DC207" i="14"/>
  <c r="DD207" i="14" s="1"/>
  <c r="DK227" i="14"/>
  <c r="DL227" i="14" s="1"/>
  <c r="DK225" i="14"/>
  <c r="DL225" i="14" s="1"/>
  <c r="DK228" i="14"/>
  <c r="DL228" i="14" s="1"/>
  <c r="DK226" i="14"/>
  <c r="DL226" i="14" s="1"/>
  <c r="DK229" i="14"/>
  <c r="DL229" i="14" s="1"/>
  <c r="S207" i="14"/>
  <c r="T207" i="14" s="1"/>
  <c r="R18" i="2" s="1"/>
  <c r="S208" i="14"/>
  <c r="T208" i="14" s="1"/>
  <c r="R19" i="2" s="1"/>
  <c r="S209" i="14"/>
  <c r="T209" i="14" s="1"/>
  <c r="R20" i="2" s="1"/>
  <c r="S206" i="14"/>
  <c r="T206" i="14" s="1"/>
  <c r="R17" i="2" s="1"/>
  <c r="S205" i="14"/>
  <c r="T205" i="14" s="1"/>
  <c r="R16" i="2" s="1"/>
  <c r="S226" i="14"/>
  <c r="T226" i="14" s="1"/>
  <c r="S229" i="14"/>
  <c r="T229" i="14" s="1"/>
  <c r="S227" i="14"/>
  <c r="T227" i="14" s="1"/>
  <c r="S225" i="14"/>
  <c r="T225" i="14" s="1"/>
  <c r="S228" i="14"/>
  <c r="T228" i="14" s="1"/>
  <c r="C229" i="14"/>
  <c r="D229" i="14" s="1"/>
  <c r="C228" i="14"/>
  <c r="D228" i="14" s="1"/>
  <c r="C225" i="14"/>
  <c r="D225" i="14" s="1"/>
  <c r="C226" i="14"/>
  <c r="D226" i="14" s="1"/>
  <c r="C227" i="14"/>
  <c r="D227" i="14" s="1"/>
  <c r="K205" i="14"/>
  <c r="L205" i="14" s="1"/>
  <c r="Q16" i="2" s="1"/>
  <c r="K207" i="14"/>
  <c r="L207" i="14" s="1"/>
  <c r="Q18" i="2" s="1"/>
  <c r="K209" i="14"/>
  <c r="L209" i="14" s="1"/>
  <c r="Q20" i="2" s="1"/>
  <c r="K206" i="14"/>
  <c r="L206" i="14" s="1"/>
  <c r="Q17" i="2" s="1"/>
  <c r="K208" i="14"/>
  <c r="L208" i="14" s="1"/>
  <c r="Q19" i="2" s="1"/>
  <c r="AI208" i="14"/>
  <c r="AJ208" i="14" s="1"/>
  <c r="AI205" i="14"/>
  <c r="AJ205" i="14" s="1"/>
  <c r="AI207" i="14"/>
  <c r="AJ207" i="14" s="1"/>
  <c r="AI209" i="14"/>
  <c r="AJ209" i="14" s="1"/>
  <c r="AI206" i="14"/>
  <c r="AJ206" i="14" s="1"/>
  <c r="DK205" i="14"/>
  <c r="DL205" i="14" s="1"/>
  <c r="DK207" i="14"/>
  <c r="DL207" i="14" s="1"/>
  <c r="DK209" i="14"/>
  <c r="DL209" i="14" s="1"/>
  <c r="DK208" i="14"/>
  <c r="DL208" i="14" s="1"/>
  <c r="DK206" i="14"/>
  <c r="DL206" i="14" s="1"/>
  <c r="BG209" i="14"/>
  <c r="BH209" i="14" s="1"/>
  <c r="BG206" i="14"/>
  <c r="BH206" i="14" s="1"/>
  <c r="BG205" i="14"/>
  <c r="BH205" i="14" s="1"/>
  <c r="BG208" i="14"/>
  <c r="BH208" i="14" s="1"/>
  <c r="BG207" i="14"/>
  <c r="BH207" i="14" s="1"/>
  <c r="K225" i="14"/>
  <c r="L225" i="14" s="1"/>
  <c r="K228" i="14"/>
  <c r="L228" i="14" s="1"/>
  <c r="K226" i="14"/>
  <c r="L226" i="14" s="1"/>
  <c r="K229" i="14"/>
  <c r="L229" i="14" s="1"/>
  <c r="K227" i="14"/>
  <c r="L227" i="14" s="1"/>
  <c r="AI228" i="14"/>
  <c r="AJ228" i="14" s="1"/>
  <c r="AI226" i="14"/>
  <c r="AJ226" i="14" s="1"/>
  <c r="AI229" i="14"/>
  <c r="AJ229" i="14" s="1"/>
  <c r="AI227" i="14"/>
  <c r="AJ227" i="14" s="1"/>
  <c r="AI225" i="14"/>
  <c r="AJ225" i="14" s="1"/>
  <c r="CU209" i="14"/>
  <c r="CV209" i="14" s="1"/>
  <c r="CU206" i="14"/>
  <c r="CV206" i="14" s="1"/>
  <c r="CU208" i="14"/>
  <c r="CV208" i="14" s="1"/>
  <c r="CU205" i="14"/>
  <c r="CV205" i="14" s="1"/>
  <c r="CU207" i="14"/>
  <c r="CV207" i="14" s="1"/>
  <c r="CE206" i="14"/>
  <c r="CF206" i="14" s="1"/>
  <c r="CE209" i="14"/>
  <c r="CF209" i="14" s="1"/>
  <c r="CE207" i="14"/>
  <c r="CF207" i="14" s="1"/>
  <c r="CE205" i="14"/>
  <c r="CF205" i="14" s="1"/>
  <c r="CE208" i="14"/>
  <c r="CF208" i="14" s="1"/>
  <c r="AY206" i="14"/>
  <c r="AZ206" i="14" s="1"/>
  <c r="AY208" i="14"/>
  <c r="AZ208" i="14" s="1"/>
  <c r="AY205" i="14"/>
  <c r="AZ205" i="14" s="1"/>
  <c r="AY207" i="14"/>
  <c r="AZ207" i="14" s="1"/>
  <c r="AY209" i="14"/>
  <c r="AZ209" i="14" s="1"/>
  <c r="AY229" i="14"/>
  <c r="AZ229" i="14" s="1"/>
  <c r="AY227" i="14"/>
  <c r="AZ227" i="14" s="1"/>
  <c r="AY225" i="14"/>
  <c r="AZ225" i="14" s="1"/>
  <c r="AY228" i="14"/>
  <c r="AZ228" i="14" s="1"/>
  <c r="AY226" i="14"/>
  <c r="AZ226" i="14" s="1"/>
  <c r="BG225" i="14"/>
  <c r="BH225" i="14" s="1"/>
  <c r="BG228" i="14"/>
  <c r="BH228" i="14" s="1"/>
  <c r="BG226" i="14"/>
  <c r="BH226" i="14" s="1"/>
  <c r="BG229" i="14"/>
  <c r="BH229" i="14" s="1"/>
  <c r="BG227" i="14"/>
  <c r="BH227" i="14" s="1"/>
  <c r="BW205" i="14"/>
  <c r="BX205" i="14" s="1"/>
  <c r="BW207" i="14"/>
  <c r="BX207" i="14" s="1"/>
  <c r="BW209" i="14"/>
  <c r="BX209" i="14" s="1"/>
  <c r="BW208" i="14"/>
  <c r="BX208" i="14" s="1"/>
  <c r="BW206" i="14"/>
  <c r="BX206" i="14" s="1"/>
  <c r="AQ229" i="14"/>
  <c r="AR229" i="14" s="1"/>
  <c r="AQ227" i="14"/>
  <c r="AR227" i="14" s="1"/>
  <c r="AQ225" i="14"/>
  <c r="AR225" i="14" s="1"/>
  <c r="AQ228" i="14"/>
  <c r="AR228" i="14" s="1"/>
  <c r="AQ226" i="14"/>
  <c r="AR226" i="14" s="1"/>
  <c r="AQ209" i="14"/>
  <c r="AR209" i="14" s="1"/>
  <c r="AQ208" i="14"/>
  <c r="AR208" i="14" s="1"/>
  <c r="AQ206" i="14"/>
  <c r="AR206" i="14" s="1"/>
  <c r="AQ207" i="14"/>
  <c r="AR207" i="14" s="1"/>
  <c r="AQ205" i="14"/>
  <c r="AR205" i="14" s="1"/>
</calcChain>
</file>

<file path=xl/sharedStrings.xml><?xml version="1.0" encoding="utf-8"?>
<sst xmlns="http://schemas.openxmlformats.org/spreadsheetml/2006/main" count="35671" uniqueCount="1925">
  <si>
    <t>Adur</t>
  </si>
  <si>
    <t>Large Urban</t>
  </si>
  <si>
    <t>Allerdale</t>
  </si>
  <si>
    <t>Rural 80</t>
  </si>
  <si>
    <t>Amber Valley</t>
  </si>
  <si>
    <t>Significant Rural</t>
  </si>
  <si>
    <t>Arun</t>
  </si>
  <si>
    <t>Ashfield</t>
  </si>
  <si>
    <t>Other Urban</t>
  </si>
  <si>
    <t>Ashford</t>
  </si>
  <si>
    <t>Aylesbury Vale</t>
  </si>
  <si>
    <t>Rural 50</t>
  </si>
  <si>
    <t>Babergh</t>
  </si>
  <si>
    <t>Barking and Dagenham</t>
  </si>
  <si>
    <t>Major Urban</t>
  </si>
  <si>
    <t>Barnet</t>
  </si>
  <si>
    <t>Barnsley</t>
  </si>
  <si>
    <t>Barrow-in-Furness</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</si>
  <si>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</si>
  <si>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</si>
  <si>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</si>
  <si>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</si>
  <si>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</si>
  <si>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</si>
  <si>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</si>
  <si>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</si>
  <si>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</si>
  <si>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</si>
  <si>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</si>
  <si>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</si>
  <si>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</si>
  <si>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t>
  </si>
  <si>
    <t>Bracknell Forest</t>
  </si>
  <si>
    <t>Bradford</t>
  </si>
  <si>
    <t>Braintree</t>
  </si>
  <si>
    <t>Breckland</t>
  </si>
  <si>
    <t>Brent</t>
  </si>
  <si>
    <t>Brentwood</t>
  </si>
  <si>
    <t>Brighton and Hove</t>
  </si>
  <si>
    <t>Broadland</t>
  </si>
  <si>
    <t>Bromley</t>
  </si>
  <si>
    <t>Bromsgrove</t>
  </si>
  <si>
    <t>Broxbourne</t>
  </si>
  <si>
    <t>Broxtowe</t>
  </si>
  <si>
    <t>Burnley</t>
  </si>
  <si>
    <t>Bury</t>
  </si>
  <si>
    <t>Calderdale</t>
  </si>
  <si>
    <t>Cambridge</t>
  </si>
  <si>
    <t>Camden</t>
  </si>
  <si>
    <t>Cannock Chase</t>
  </si>
  <si>
    <t>Canterbury</t>
  </si>
  <si>
    <t>Carlisle</t>
  </si>
  <si>
    <t>Castle Point</t>
  </si>
  <si>
    <t>Central Bedfordshire</t>
  </si>
  <si>
    <t>Charnwood</t>
  </si>
  <si>
    <t>Chelmsford</t>
  </si>
  <si>
    <t>Cheltenham</t>
  </si>
  <si>
    <t>Cherwell</t>
  </si>
  <si>
    <t>Cheshire West and Chester</t>
  </si>
  <si>
    <t>Chesterfield</t>
  </si>
  <si>
    <t>Chichester</t>
  </si>
  <si>
    <t>Chiltern</t>
  </si>
  <si>
    <t>Chorley</t>
  </si>
  <si>
    <t>Christchurch</t>
  </si>
  <si>
    <t>City of London</t>
  </si>
  <si>
    <t>Colchester</t>
  </si>
  <si>
    <t>Copeland</t>
  </si>
  <si>
    <t>Corby</t>
  </si>
  <si>
    <t>Cornwall</t>
  </si>
  <si>
    <t>Cotswold</t>
  </si>
  <si>
    <t>Coventry</t>
  </si>
  <si>
    <t>Craven</t>
  </si>
  <si>
    <t>Crawley</t>
  </si>
  <si>
    <t>Croydon</t>
  </si>
  <si>
    <t>Dacorum</t>
  </si>
  <si>
    <t>Darlington</t>
  </si>
  <si>
    <t>Dartford</t>
  </si>
  <si>
    <t>Daventry</t>
  </si>
  <si>
    <t>Derby</t>
  </si>
  <si>
    <t>Derbyshire Dales</t>
  </si>
  <si>
    <t>Doncaster</t>
  </si>
  <si>
    <t>Dover</t>
  </si>
  <si>
    <t>Dudley</t>
  </si>
  <si>
    <t>Durham</t>
  </si>
  <si>
    <t>Ealing</t>
  </si>
  <si>
    <t>East Cambridgeshire</t>
  </si>
  <si>
    <t>East Devon</t>
  </si>
  <si>
    <t>East Dorset</t>
  </si>
  <si>
    <t>East Hampshire</t>
  </si>
  <si>
    <t>East Hertfordshire</t>
  </si>
  <si>
    <t>East Lindsey</t>
  </si>
  <si>
    <t>East Northamptonshire</t>
  </si>
  <si>
    <t>East Riding of Yorkshire</t>
  </si>
  <si>
    <t>East Staffordshire</t>
  </si>
  <si>
    <t>Eastbourne</t>
  </si>
  <si>
    <t>Eastleigh</t>
  </si>
  <si>
    <t>Eden</t>
  </si>
  <si>
    <t>Elmbridge</t>
  </si>
  <si>
    <t>Enfield</t>
  </si>
  <si>
    <t>Epping Forest</t>
  </si>
  <si>
    <t>Epsom and Ewell</t>
  </si>
  <si>
    <t>Erewash</t>
  </si>
  <si>
    <t>Exeter</t>
  </si>
  <si>
    <t>Fareham</t>
  </si>
  <si>
    <t>Fenland</t>
  </si>
  <si>
    <t>Forest Heath</t>
  </si>
  <si>
    <t>Forest of Dean</t>
  </si>
  <si>
    <t>Fylde</t>
  </si>
  <si>
    <t>Gateshead</t>
  </si>
  <si>
    <t>Gedling</t>
  </si>
  <si>
    <t>Gloucester</t>
  </si>
  <si>
    <t>Gosport</t>
  </si>
  <si>
    <t>Gravesham</t>
  </si>
  <si>
    <t>Great Yarmouth</t>
  </si>
  <si>
    <t>Greenwich</t>
  </si>
  <si>
    <t>Guildford</t>
  </si>
  <si>
    <t>Hackney</t>
  </si>
  <si>
    <t>Halton</t>
  </si>
  <si>
    <t>Hambleton</t>
  </si>
  <si>
    <t>Hammersmith and Fulham</t>
  </si>
  <si>
    <t>Harborough</t>
  </si>
  <si>
    <t>Haringey</t>
  </si>
  <si>
    <t>Harlow</t>
  </si>
  <si>
    <t>Harrogate</t>
  </si>
  <si>
    <t>Harrow</t>
  </si>
  <si>
    <t>Hart</t>
  </si>
  <si>
    <t>Hartlepool</t>
  </si>
  <si>
    <t>Hastings</t>
  </si>
  <si>
    <t>Havant</t>
  </si>
  <si>
    <t>Havering</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</si>
  <si>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</si>
  <si>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</si>
  <si>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</si>
  <si>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</si>
  <si>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</si>
  <si>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</si>
  <si>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</si>
  <si>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</si>
  <si>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</si>
  <si>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</si>
  <si>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</si>
  <si>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</si>
  <si>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</si>
  <si>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Kettering</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</si>
  <si>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</si>
  <si>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</si>
  <si>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</si>
  <si>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</si>
  <si>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</si>
  <si>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</si>
  <si>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</si>
  <si>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</si>
  <si>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</si>
  <si>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</si>
  <si>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</si>
  <si>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</si>
  <si>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</si>
  <si>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</si>
  <si>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</si>
  <si>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</si>
  <si>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</si>
  <si>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</si>
  <si>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</si>
  <si>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</si>
  <si>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Mendip</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</si>
  <si>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</si>
  <si>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</si>
  <si>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</si>
  <si>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</si>
  <si>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</si>
  <si>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</si>
  <si>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</si>
  <si>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</si>
  <si>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</si>
  <si>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</si>
  <si>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</si>
  <si>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</si>
  <si>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</si>
  <si>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Dorset</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</si>
  <si>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</si>
  <si>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</si>
  <si>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</si>
  <si>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</si>
  <si>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</si>
  <si>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</si>
  <si>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</si>
  <si>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</si>
  <si>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</si>
  <si>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</si>
  <si>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Northampton</t>
  </si>
  <si>
    <t>Norwich</t>
  </si>
  <si>
    <t>Nottingham</t>
  </si>
  <si>
    <t>Nuneaton and Bedworth</t>
  </si>
  <si>
    <t>Oadby and Wigston</t>
  </si>
  <si>
    <t>Oldham</t>
  </si>
  <si>
    <t>Oxford</t>
  </si>
  <si>
    <t>Pendle</t>
  </si>
  <si>
    <t>Peterborough</t>
  </si>
  <si>
    <t>Plymouth</t>
  </si>
  <si>
    <t>Poole</t>
  </si>
  <si>
    <t>Portsmouth</t>
  </si>
  <si>
    <t>Preston</t>
  </si>
  <si>
    <t>Purbeck</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</si>
  <si>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</si>
  <si>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</si>
  <si>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</si>
  <si>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</si>
  <si>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</si>
  <si>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</si>
  <si>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</si>
  <si>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</si>
  <si>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</si>
  <si>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</si>
  <si>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</si>
  <si>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</si>
  <si>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</si>
  <si>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</si>
  <si>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</si>
  <si>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</si>
  <si>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</si>
  <si>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</si>
  <si>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</si>
  <si>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</si>
  <si>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</si>
  <si>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</si>
  <si>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</si>
  <si>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</si>
  <si>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</si>
  <si>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</si>
  <si>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</si>
  <si>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Shepway</t>
  </si>
  <si>
    <t>Slough</t>
  </si>
  <si>
    <t>Solihull</t>
  </si>
  <si>
    <t>South Bucks</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</si>
  <si>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</si>
  <si>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</si>
  <si>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</si>
  <si>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</si>
  <si>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</si>
  <si>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</si>
  <si>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</si>
  <si>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</si>
  <si>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</si>
  <si>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</si>
  <si>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</si>
  <si>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</si>
  <si>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</si>
  <si>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</si>
  <si>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Southampton</t>
  </si>
  <si>
    <t>Southend-on-Sea</t>
  </si>
  <si>
    <t>Southwark</t>
  </si>
  <si>
    <t>Spelthorne</t>
  </si>
  <si>
    <t>St. Edmundsbury</t>
  </si>
  <si>
    <t>Stafford</t>
  </si>
  <si>
    <t>Staffordshire Moorlands</t>
  </si>
  <si>
    <t>Stevenage</t>
  </si>
  <si>
    <t>Stockport</t>
  </si>
  <si>
    <t>Stockton-on-Tees</t>
  </si>
  <si>
    <t>Stoke-on-Trent</t>
  </si>
  <si>
    <t>Stratford-on-Avon</t>
  </si>
  <si>
    <t>Stroud</t>
  </si>
  <si>
    <t>Suffolk Coastal</t>
  </si>
  <si>
    <t>Sunderland</t>
  </si>
  <si>
    <t>Surrey Heath</t>
  </si>
  <si>
    <t>Sutton</t>
  </si>
  <si>
    <t>Swale</t>
  </si>
  <si>
    <t>Swindon</t>
  </si>
  <si>
    <t>Tameside</t>
  </si>
  <si>
    <t>Tamworth</t>
  </si>
  <si>
    <t>Tandridge</t>
  </si>
  <si>
    <t>Taunton Deane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</si>
  <si>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</si>
  <si>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</si>
  <si>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</si>
  <si>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</si>
  <si>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</si>
  <si>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</si>
  <si>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</si>
  <si>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</si>
  <si>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</si>
  <si>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</si>
  <si>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</si>
  <si>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</si>
  <si>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</si>
  <si>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</si>
  <si>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</si>
  <si>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</si>
  <si>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</si>
  <si>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</si>
  <si>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</si>
  <si>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</si>
  <si>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</si>
  <si>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</si>
  <si>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</si>
  <si>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Waveney</t>
  </si>
  <si>
    <t>Waverley</t>
  </si>
  <si>
    <t>Wealden</t>
  </si>
  <si>
    <t>Wellingborough</t>
  </si>
  <si>
    <t>Welwyn Hatfield</t>
  </si>
  <si>
    <t>West Berkshire</t>
  </si>
  <si>
    <t>West Devon</t>
  </si>
  <si>
    <t>West Dorset</t>
  </si>
  <si>
    <t>West Lancashire</t>
  </si>
  <si>
    <t>West Lindsey</t>
  </si>
  <si>
    <t>West Oxfordshire</t>
  </si>
  <si>
    <t>West Somerset</t>
  </si>
  <si>
    <t>Westminster</t>
  </si>
  <si>
    <t>Weymouth and Portland</t>
  </si>
  <si>
    <t>Wigan</t>
  </si>
  <si>
    <t>Winchester</t>
  </si>
  <si>
    <t>Windsor and Maidenhead</t>
  </si>
  <si>
    <t>Wirral</t>
  </si>
  <si>
    <t>Woking</t>
  </si>
  <si>
    <t>Wokingham</t>
  </si>
  <si>
    <t>Wolverhampton</t>
  </si>
  <si>
    <t>Worcester</t>
  </si>
  <si>
    <t>Worthing</t>
  </si>
  <si>
    <t>Wychavon</t>
  </si>
  <si>
    <t>Wycombe</t>
  </si>
  <si>
    <t>Wyre</t>
  </si>
  <si>
    <t>Wyre Forest</t>
  </si>
  <si>
    <t>York</t>
  </si>
  <si>
    <t>Cambridgeshire</t>
  </si>
  <si>
    <t>Cheshire East</t>
  </si>
  <si>
    <t>Cumbria</t>
  </si>
  <si>
    <t>Devon</t>
  </si>
  <si>
    <t>East Sussex</t>
  </si>
  <si>
    <t>Hampshire</t>
  </si>
  <si>
    <t>Herefordshire</t>
  </si>
  <si>
    <t>Lincolnshire</t>
  </si>
  <si>
    <t>Norfolk</t>
  </si>
  <si>
    <t>North Yorkshire</t>
  </si>
  <si>
    <t>Northumberland</t>
  </si>
  <si>
    <t>Oxfordshire</t>
  </si>
  <si>
    <t>Shropshire</t>
  </si>
  <si>
    <t>Somerset</t>
  </si>
  <si>
    <t>St Edmundsbury</t>
  </si>
  <si>
    <t>Staffordshire</t>
  </si>
  <si>
    <t>Suffolk</t>
  </si>
  <si>
    <t>Vale of White horse</t>
  </si>
  <si>
    <t>Wiltshire</t>
  </si>
  <si>
    <t>Numbers of Households</t>
  </si>
  <si>
    <t>Households accommodated by the</t>
  </si>
  <si>
    <t>authority as at 31st March 2010</t>
  </si>
  <si>
    <t>Duty Owed</t>
  </si>
  <si>
    <t>Numbers Accepted as being homeless and in priority need</t>
  </si>
  <si>
    <t>Eligible</t>
  </si>
  <si>
    <t>Bed</t>
  </si>
  <si>
    <t>but no</t>
  </si>
  <si>
    <t>ODPM</t>
  </si>
  <si>
    <t>ONS</t>
  </si>
  <si>
    <t>homeless</t>
  </si>
  <si>
    <t>and</t>
  </si>
  <si>
    <t>accommodation</t>
  </si>
  <si>
    <t>Codes</t>
  </si>
  <si>
    <t>and in</t>
  </si>
  <si>
    <t xml:space="preserve">homeless </t>
  </si>
  <si>
    <t>breakfast</t>
  </si>
  <si>
    <t>Hostels</t>
  </si>
  <si>
    <t>Private</t>
  </si>
  <si>
    <t>Other</t>
  </si>
  <si>
    <t>has been</t>
  </si>
  <si>
    <t>No. per</t>
  </si>
  <si>
    <t xml:space="preserve">priority </t>
  </si>
  <si>
    <t>but not in</t>
  </si>
  <si>
    <t xml:space="preserve"> </t>
  </si>
  <si>
    <t>(including</t>
  </si>
  <si>
    <t>sector</t>
  </si>
  <si>
    <t>Types (inc</t>
  </si>
  <si>
    <t>Total in</t>
  </si>
  <si>
    <t>secured</t>
  </si>
  <si>
    <t>1,000</t>
  </si>
  <si>
    <t>need but</t>
  </si>
  <si>
    <t xml:space="preserve">but not </t>
  </si>
  <si>
    <t>Total</t>
  </si>
  <si>
    <t>shared</t>
  </si>
  <si>
    <t>women's</t>
  </si>
  <si>
    <t>LA/HA</t>
  </si>
  <si>
    <t>leased (by</t>
  </si>
  <si>
    <t>private</t>
  </si>
  <si>
    <t>(Temporary</t>
  </si>
  <si>
    <t>at end</t>
  </si>
  <si>
    <t>h/holds</t>
  </si>
  <si>
    <t>intentionally</t>
  </si>
  <si>
    <t xml:space="preserve"> need</t>
  </si>
  <si>
    <t>decisions</t>
  </si>
  <si>
    <t>annexe)</t>
  </si>
  <si>
    <t>refuges)</t>
  </si>
  <si>
    <t>stock</t>
  </si>
  <si>
    <t>LA or RSL)</t>
  </si>
  <si>
    <t>landlord)</t>
  </si>
  <si>
    <t>Accommodation)</t>
  </si>
  <si>
    <t xml:space="preserve"> March 2010</t>
  </si>
  <si>
    <t>ENGLAND</t>
  </si>
  <si>
    <t/>
  </si>
  <si>
    <t>A</t>
  </si>
  <si>
    <t>NORTH EAST</t>
  </si>
  <si>
    <t>N1350</t>
  </si>
  <si>
    <t>00EH</t>
  </si>
  <si>
    <t>X1355</t>
  </si>
  <si>
    <t>00EJ</t>
  </si>
  <si>
    <t>H0724</t>
  </si>
  <si>
    <t>00EB</t>
  </si>
  <si>
    <t>W0734</t>
  </si>
  <si>
    <t>00EC</t>
  </si>
  <si>
    <t>P2935</t>
  </si>
  <si>
    <t>00EM</t>
  </si>
  <si>
    <t>V0728</t>
  </si>
  <si>
    <t>00EE</t>
  </si>
  <si>
    <t>H0738</t>
  </si>
  <si>
    <t>00EF</t>
  </si>
  <si>
    <t>2D</t>
  </si>
  <si>
    <t>Tyne and Wear (Met County)</t>
  </si>
  <si>
    <t>H4505</t>
  </si>
  <si>
    <t>00CH</t>
  </si>
  <si>
    <t>M4510</t>
  </si>
  <si>
    <t>00CJ</t>
  </si>
  <si>
    <t>W4515</t>
  </si>
  <si>
    <t>00CK</t>
  </si>
  <si>
    <t>A4520</t>
  </si>
  <si>
    <t>00CL</t>
  </si>
  <si>
    <t>J4525</t>
  </si>
  <si>
    <t>00CM</t>
  </si>
  <si>
    <t>B</t>
  </si>
  <si>
    <t>M2372</t>
  </si>
  <si>
    <t>00EX</t>
  </si>
  <si>
    <t>J2373</t>
  </si>
  <si>
    <t>00EY</t>
  </si>
  <si>
    <t>R0660</t>
  </si>
  <si>
    <t>00EQ</t>
  </si>
  <si>
    <t>A0665</t>
  </si>
  <si>
    <t>00EW</t>
  </si>
  <si>
    <t>D0650</t>
  </si>
  <si>
    <t>00ET</t>
  </si>
  <si>
    <t>M0655</t>
  </si>
  <si>
    <t>00EU</t>
  </si>
  <si>
    <t>R0905</t>
  </si>
  <si>
    <t>16UB</t>
  </si>
  <si>
    <t>W0910</t>
  </si>
  <si>
    <t>16UC</t>
  </si>
  <si>
    <t>E0915</t>
  </si>
  <si>
    <t>16UD</t>
  </si>
  <si>
    <t>J0920</t>
  </si>
  <si>
    <t>16UE</t>
  </si>
  <si>
    <t>T0925</t>
  </si>
  <si>
    <t>16UF</t>
  </si>
  <si>
    <t>X0930</t>
  </si>
  <si>
    <t>16UG</t>
  </si>
  <si>
    <t>2A</t>
  </si>
  <si>
    <t>Greater Manchester (Met County)</t>
  </si>
  <si>
    <t>N4205</t>
  </si>
  <si>
    <t>00BL</t>
  </si>
  <si>
    <t>T4210</t>
  </si>
  <si>
    <t>00BM</t>
  </si>
  <si>
    <t>B4215</t>
  </si>
  <si>
    <t>00BN</t>
  </si>
  <si>
    <t>F4220</t>
  </si>
  <si>
    <t>00BP</t>
  </si>
  <si>
    <t>P4225</t>
  </si>
  <si>
    <t>00BQ</t>
  </si>
  <si>
    <t>U4230</t>
  </si>
  <si>
    <t>00BR</t>
  </si>
  <si>
    <t>C4235</t>
  </si>
  <si>
    <t>00BS</t>
  </si>
  <si>
    <t>G4240</t>
  </si>
  <si>
    <t>00BT</t>
  </si>
  <si>
    <t>Q4245</t>
  </si>
  <si>
    <t>00BU</t>
  </si>
  <si>
    <t>V4250</t>
  </si>
  <si>
    <t>00BW</t>
  </si>
  <si>
    <t>Z2315</t>
  </si>
  <si>
    <t>30UD</t>
  </si>
  <si>
    <t>D2320</t>
  </si>
  <si>
    <t>30UE</t>
  </si>
  <si>
    <t>M2325</t>
  </si>
  <si>
    <t>30UF</t>
  </si>
  <si>
    <t>R2330</t>
  </si>
  <si>
    <t>30UG</t>
  </si>
  <si>
    <t>A2335</t>
  </si>
  <si>
    <t>30UH</t>
  </si>
  <si>
    <t>E2340</t>
  </si>
  <si>
    <t>30UJ</t>
  </si>
  <si>
    <t>N2345</t>
  </si>
  <si>
    <t>30UK</t>
  </si>
  <si>
    <t>T2350</t>
  </si>
  <si>
    <t>30UL</t>
  </si>
  <si>
    <t>B2355</t>
  </si>
  <si>
    <t>30UM</t>
  </si>
  <si>
    <t>F2360</t>
  </si>
  <si>
    <t>30UN</t>
  </si>
  <si>
    <t>P2365</t>
  </si>
  <si>
    <t>30UP</t>
  </si>
  <si>
    <t>U2370</t>
  </si>
  <si>
    <t>30UQ</t>
  </si>
  <si>
    <t>2B</t>
  </si>
  <si>
    <t>Merseyside (Met County)</t>
  </si>
  <si>
    <t>V4305</t>
  </si>
  <si>
    <t>00BX</t>
  </si>
  <si>
    <t>Z4310</t>
  </si>
  <si>
    <t>00BY</t>
  </si>
  <si>
    <t>H4315</t>
  </si>
  <si>
    <t>00BZ</t>
  </si>
  <si>
    <t>St Helens</t>
  </si>
  <si>
    <t>M4320</t>
  </si>
  <si>
    <t>00CA</t>
  </si>
  <si>
    <t>W4325</t>
  </si>
  <si>
    <t>00CB</t>
  </si>
  <si>
    <t>D</t>
  </si>
  <si>
    <t>YORKSHIRE AND THE HUMBER</t>
  </si>
  <si>
    <t>E2001</t>
  </si>
  <si>
    <t>00FB</t>
  </si>
  <si>
    <t>V2004</t>
  </si>
  <si>
    <t>00FA</t>
  </si>
  <si>
    <t>B2002</t>
  </si>
  <si>
    <t>00FC</t>
  </si>
  <si>
    <t>Y2003</t>
  </si>
  <si>
    <t>00FD</t>
  </si>
  <si>
    <t>C2741</t>
  </si>
  <si>
    <t>00FF</t>
  </si>
  <si>
    <t>M2705</t>
  </si>
  <si>
    <t>36UB</t>
  </si>
  <si>
    <t>R2710</t>
  </si>
  <si>
    <t>36UC</t>
  </si>
  <si>
    <t>E2734</t>
  </si>
  <si>
    <t>36UD</t>
  </si>
  <si>
    <t>E2720</t>
  </si>
  <si>
    <t>36UE</t>
  </si>
  <si>
    <t>Y2736</t>
  </si>
  <si>
    <t>36UF</t>
  </si>
  <si>
    <t>T2730</t>
  </si>
  <si>
    <t>36UG</t>
  </si>
  <si>
    <t>N2739</t>
  </si>
  <si>
    <t>36UH</t>
  </si>
  <si>
    <t>2C</t>
  </si>
  <si>
    <t>South Yorkshire (Met County)</t>
  </si>
  <si>
    <t>B4405</t>
  </si>
  <si>
    <t>00CC</t>
  </si>
  <si>
    <t>F4410</t>
  </si>
  <si>
    <t>00CE</t>
  </si>
  <si>
    <t>P4415</t>
  </si>
  <si>
    <t>00CF</t>
  </si>
  <si>
    <t>U4420</t>
  </si>
  <si>
    <t>00CG</t>
  </si>
  <si>
    <t>2F</t>
  </si>
  <si>
    <t>West Yorkshire (Met County)</t>
  </si>
  <si>
    <t>W4705</t>
  </si>
  <si>
    <t>00CX</t>
  </si>
  <si>
    <t>A4710</t>
  </si>
  <si>
    <t>00CY</t>
  </si>
  <si>
    <t>J4715</t>
  </si>
  <si>
    <t>00CZ</t>
  </si>
  <si>
    <t>..</t>
  </si>
  <si>
    <t>N4720</t>
  </si>
  <si>
    <t>00DA</t>
  </si>
  <si>
    <t>X4725</t>
  </si>
  <si>
    <t>00DB</t>
  </si>
  <si>
    <t>E</t>
  </si>
  <si>
    <t>EAST MIDLANDS</t>
  </si>
  <si>
    <t>C1055</t>
  </si>
  <si>
    <t>00FK</t>
  </si>
  <si>
    <t>W2465</t>
  </si>
  <si>
    <t>00FN</t>
  </si>
  <si>
    <t>Q3060</t>
  </si>
  <si>
    <t>00FY</t>
  </si>
  <si>
    <t>A2470</t>
  </si>
  <si>
    <t>00FP</t>
  </si>
  <si>
    <t>Derbyshire</t>
  </si>
  <si>
    <t>M1005</t>
  </si>
  <si>
    <t>17UB</t>
  </si>
  <si>
    <t>R1010</t>
  </si>
  <si>
    <t>17UC</t>
  </si>
  <si>
    <t>A1015</t>
  </si>
  <si>
    <t>17UD</t>
  </si>
  <si>
    <t>P1045</t>
  </si>
  <si>
    <t>17UF</t>
  </si>
  <si>
    <t>N1025</t>
  </si>
  <si>
    <t>17UG</t>
  </si>
  <si>
    <t>T1030</t>
  </si>
  <si>
    <t>17UH</t>
  </si>
  <si>
    <t>B1035</t>
  </si>
  <si>
    <t>17UJ</t>
  </si>
  <si>
    <t>F1040</t>
  </si>
  <si>
    <t>17UK</t>
  </si>
  <si>
    <t>T2405</t>
  </si>
  <si>
    <t>31UB</t>
  </si>
  <si>
    <t>X2410</t>
  </si>
  <si>
    <t>31UC</t>
  </si>
  <si>
    <t>F2415</t>
  </si>
  <si>
    <t>31UD</t>
  </si>
  <si>
    <t>K2420</t>
  </si>
  <si>
    <t>31UE</t>
  </si>
  <si>
    <t>Y2430</t>
  </si>
  <si>
    <t>31UG</t>
  </si>
  <si>
    <t>G2435</t>
  </si>
  <si>
    <t>31UH</t>
  </si>
  <si>
    <t>L2440</t>
  </si>
  <si>
    <t>31UJ</t>
  </si>
  <si>
    <t>Z2505</t>
  </si>
  <si>
    <t>32UB</t>
  </si>
  <si>
    <t>D2510</t>
  </si>
  <si>
    <t>32UC</t>
  </si>
  <si>
    <t>M2515</t>
  </si>
  <si>
    <t>32UD</t>
  </si>
  <si>
    <t>R2520</t>
  </si>
  <si>
    <t>32UE</t>
  </si>
  <si>
    <t>A2525</t>
  </si>
  <si>
    <t>32UF</t>
  </si>
  <si>
    <t>E2530</t>
  </si>
  <si>
    <t>32UG</t>
  </si>
  <si>
    <t>N2535</t>
  </si>
  <si>
    <t>32UH</t>
  </si>
  <si>
    <t>Northamptonshire</t>
  </si>
  <si>
    <t>U2805</t>
  </si>
  <si>
    <t>34UB</t>
  </si>
  <si>
    <t>Y2810</t>
  </si>
  <si>
    <t>34UC</t>
  </si>
  <si>
    <t>G2815</t>
  </si>
  <si>
    <t>34UD</t>
  </si>
  <si>
    <t>L2820</t>
  </si>
  <si>
    <t>34UE</t>
  </si>
  <si>
    <t>V2825</t>
  </si>
  <si>
    <t>34UF</t>
  </si>
  <si>
    <t>Z2830</t>
  </si>
  <si>
    <t>34UG</t>
  </si>
  <si>
    <t>H2835</t>
  </si>
  <si>
    <t>34UH</t>
  </si>
  <si>
    <t>W3005</t>
  </si>
  <si>
    <t>37UB</t>
  </si>
  <si>
    <t>A3010</t>
  </si>
  <si>
    <t>37UC</t>
  </si>
  <si>
    <t>J3015</t>
  </si>
  <si>
    <t>37UD</t>
  </si>
  <si>
    <t>N3020</t>
  </si>
  <si>
    <t>37UE</t>
  </si>
  <si>
    <t>X3025</t>
  </si>
  <si>
    <t>37UF</t>
  </si>
  <si>
    <t>B3030</t>
  </si>
  <si>
    <t>37UG</t>
  </si>
  <si>
    <t>P3040</t>
  </si>
  <si>
    <t>37UJ</t>
  </si>
  <si>
    <t>F</t>
  </si>
  <si>
    <t>WEST MIDLANDS</t>
  </si>
  <si>
    <t>W1850</t>
  </si>
  <si>
    <t>00GA</t>
  </si>
  <si>
    <t>L3245</t>
  </si>
  <si>
    <t>00GG</t>
  </si>
  <si>
    <t>M3455</t>
  </si>
  <si>
    <t>00GL</t>
  </si>
  <si>
    <t>C3240</t>
  </si>
  <si>
    <t>00GF</t>
  </si>
  <si>
    <t>X3405</t>
  </si>
  <si>
    <t>41UB</t>
  </si>
  <si>
    <t>B3410</t>
  </si>
  <si>
    <t>41UC</t>
  </si>
  <si>
    <t>K3415</t>
  </si>
  <si>
    <t>41UD</t>
  </si>
  <si>
    <t>P3420</t>
  </si>
  <si>
    <t>41UE</t>
  </si>
  <si>
    <t>C3430</t>
  </si>
  <si>
    <t>41UF</t>
  </si>
  <si>
    <t>Y3425</t>
  </si>
  <si>
    <t>41UG</t>
  </si>
  <si>
    <t>L3435</t>
  </si>
  <si>
    <t>41UH</t>
  </si>
  <si>
    <t>Z3445</t>
  </si>
  <si>
    <t>41UK</t>
  </si>
  <si>
    <t>Warwickshire</t>
  </si>
  <si>
    <t>R3705</t>
  </si>
  <si>
    <t>44UB</t>
  </si>
  <si>
    <t>W3710</t>
  </si>
  <si>
    <t>44UC</t>
  </si>
  <si>
    <t>E3715</t>
  </si>
  <si>
    <t>44UD</t>
  </si>
  <si>
    <t>J3720</t>
  </si>
  <si>
    <t>44UE</t>
  </si>
  <si>
    <t>T3725</t>
  </si>
  <si>
    <t>44UF</t>
  </si>
  <si>
    <t>2E</t>
  </si>
  <si>
    <t>West Midlands (Met County)</t>
  </si>
  <si>
    <t>P4605</t>
  </si>
  <si>
    <t>00CN</t>
  </si>
  <si>
    <t>U4610</t>
  </si>
  <si>
    <t>00CQ</t>
  </si>
  <si>
    <t>C4615</t>
  </si>
  <si>
    <t>00CR</t>
  </si>
  <si>
    <t>G4620</t>
  </si>
  <si>
    <t>00CS</t>
  </si>
  <si>
    <t>Q4625</t>
  </si>
  <si>
    <t>00CT</t>
  </si>
  <si>
    <t>V4630</t>
  </si>
  <si>
    <t>00CU</t>
  </si>
  <si>
    <t>D4635</t>
  </si>
  <si>
    <t>00CW</t>
  </si>
  <si>
    <t>P1805</t>
  </si>
  <si>
    <t>47UB</t>
  </si>
  <si>
    <t>J1860</t>
  </si>
  <si>
    <t>47UC</t>
  </si>
  <si>
    <t>Q1825</t>
  </si>
  <si>
    <t>47UD</t>
  </si>
  <si>
    <t>D1835</t>
  </si>
  <si>
    <t>47UE</t>
  </si>
  <si>
    <t>H1840</t>
  </si>
  <si>
    <t>47UF</t>
  </si>
  <si>
    <t>R1845</t>
  </si>
  <si>
    <t>47UG</t>
  </si>
  <si>
    <t>G</t>
  </si>
  <si>
    <t>K0235</t>
  </si>
  <si>
    <t>00KB</t>
  </si>
  <si>
    <t>P0240</t>
  </si>
  <si>
    <t>00KC</t>
  </si>
  <si>
    <t>B0230</t>
  </si>
  <si>
    <t>00KA</t>
  </si>
  <si>
    <t>J0540</t>
  </si>
  <si>
    <t>00JA</t>
  </si>
  <si>
    <t>D1590</t>
  </si>
  <si>
    <t>00KF</t>
  </si>
  <si>
    <t>M1595</t>
  </si>
  <si>
    <t>00KG</t>
  </si>
  <si>
    <t>Q0505</t>
  </si>
  <si>
    <t>12UB</t>
  </si>
  <si>
    <t>V0510</t>
  </si>
  <si>
    <t>12UC</t>
  </si>
  <si>
    <t>D0515</t>
  </si>
  <si>
    <t>12UD</t>
  </si>
  <si>
    <t>H0520</t>
  </si>
  <si>
    <t>12UE</t>
  </si>
  <si>
    <t>W0530</t>
  </si>
  <si>
    <t>12UG</t>
  </si>
  <si>
    <t>Essex</t>
  </si>
  <si>
    <t>V1505</t>
  </si>
  <si>
    <t>22UB</t>
  </si>
  <si>
    <t>Z1510</t>
  </si>
  <si>
    <t>22UC</t>
  </si>
  <si>
    <t>H1515</t>
  </si>
  <si>
    <t>22UD</t>
  </si>
  <si>
    <t>M1520</t>
  </si>
  <si>
    <t>22UE</t>
  </si>
  <si>
    <t>W1525</t>
  </si>
  <si>
    <t>22UF</t>
  </si>
  <si>
    <t>A1530</t>
  </si>
  <si>
    <t>22UG</t>
  </si>
  <si>
    <t>J1535</t>
  </si>
  <si>
    <t>22UH</t>
  </si>
  <si>
    <t>N1540</t>
  </si>
  <si>
    <t>22UJ</t>
  </si>
  <si>
    <t>X1545</t>
  </si>
  <si>
    <t>22UK</t>
  </si>
  <si>
    <t>B1550</t>
  </si>
  <si>
    <t>22UL</t>
  </si>
  <si>
    <t>P1560</t>
  </si>
  <si>
    <t>22UN</t>
  </si>
  <si>
    <t>C1570</t>
  </si>
  <si>
    <t>22UQ</t>
  </si>
  <si>
    <t>Hertfordshire</t>
  </si>
  <si>
    <t>W1905</t>
  </si>
  <si>
    <t>26UB</t>
  </si>
  <si>
    <t>A1910</t>
  </si>
  <si>
    <t>26UC</t>
  </si>
  <si>
    <t>J1915</t>
  </si>
  <si>
    <t>26UD</t>
  </si>
  <si>
    <t>N1920</t>
  </si>
  <si>
    <t>26UE</t>
  </si>
  <si>
    <t>X1925</t>
  </si>
  <si>
    <t>26UF</t>
  </si>
  <si>
    <t>B1930</t>
  </si>
  <si>
    <t>26UG</t>
  </si>
  <si>
    <t>St. Albans</t>
  </si>
  <si>
    <t>K1935</t>
  </si>
  <si>
    <t>26UH</t>
  </si>
  <si>
    <t>P1940</t>
  </si>
  <si>
    <t>26UJ</t>
  </si>
  <si>
    <t>Y1945</t>
  </si>
  <si>
    <t>26UK</t>
  </si>
  <si>
    <t>C1950</t>
  </si>
  <si>
    <t>26UL</t>
  </si>
  <si>
    <t>F2605</t>
  </si>
  <si>
    <t>33UB</t>
  </si>
  <si>
    <t>K2610</t>
  </si>
  <si>
    <t>33UC</t>
  </si>
  <si>
    <t>U2615</t>
  </si>
  <si>
    <t>33UD</t>
  </si>
  <si>
    <t>V2635</t>
  </si>
  <si>
    <t>33UE</t>
  </si>
  <si>
    <t>King's Lynn and West Norfolk</t>
  </si>
  <si>
    <t>Y2620</t>
  </si>
  <si>
    <t>33UF</t>
  </si>
  <si>
    <t>G2625</t>
  </si>
  <si>
    <t>33UG</t>
  </si>
  <si>
    <t>L2630</t>
  </si>
  <si>
    <t>33UH</t>
  </si>
  <si>
    <t>D3505</t>
  </si>
  <si>
    <t>42UB</t>
  </si>
  <si>
    <t>H3510</t>
  </si>
  <si>
    <t>42UC</t>
  </si>
  <si>
    <t>R3515</t>
  </si>
  <si>
    <t>42UD</t>
  </si>
  <si>
    <t>W3520</t>
  </si>
  <si>
    <t>42UE</t>
  </si>
  <si>
    <t>E3525</t>
  </si>
  <si>
    <t>42UF</t>
  </si>
  <si>
    <t>J3530</t>
  </si>
  <si>
    <t>42UG</t>
  </si>
  <si>
    <t>T3535</t>
  </si>
  <si>
    <t>42UH</t>
  </si>
  <si>
    <t>H</t>
  </si>
  <si>
    <t>LONDON</t>
  </si>
  <si>
    <t>1B</t>
  </si>
  <si>
    <t>Inner London</t>
  </si>
  <si>
    <t>X5210</t>
  </si>
  <si>
    <t>00AG</t>
  </si>
  <si>
    <t>K5030</t>
  </si>
  <si>
    <t>00AA</t>
  </si>
  <si>
    <t>U5360</t>
  </si>
  <si>
    <t>00AM</t>
  </si>
  <si>
    <t>H5390</t>
  </si>
  <si>
    <t>00AN</t>
  </si>
  <si>
    <t>Y5420</t>
  </si>
  <si>
    <t>00AP</t>
  </si>
  <si>
    <t>V5570</t>
  </si>
  <si>
    <t>00AU</t>
  </si>
  <si>
    <t>K5600</t>
  </si>
  <si>
    <t>00AW</t>
  </si>
  <si>
    <t>N5660</t>
  </si>
  <si>
    <t>00AY</t>
  </si>
  <si>
    <t>C5690</t>
  </si>
  <si>
    <t>00AZ</t>
  </si>
  <si>
    <t>G5750</t>
  </si>
  <si>
    <t>00BB</t>
  </si>
  <si>
    <t>A5840</t>
  </si>
  <si>
    <t>00BE</t>
  </si>
  <si>
    <t>E5900</t>
  </si>
  <si>
    <t>00BG</t>
  </si>
  <si>
    <t>H5960</t>
  </si>
  <si>
    <t>00BJ</t>
  </si>
  <si>
    <t>X5990</t>
  </si>
  <si>
    <t>00BK</t>
  </si>
  <si>
    <t>1C</t>
  </si>
  <si>
    <t>Outer London</t>
  </si>
  <si>
    <t>Z5060</t>
  </si>
  <si>
    <t>00AB</t>
  </si>
  <si>
    <t>N5090</t>
  </si>
  <si>
    <t>00AC</t>
  </si>
  <si>
    <t>D5120</t>
  </si>
  <si>
    <t>00AD</t>
  </si>
  <si>
    <t>T5150</t>
  </si>
  <si>
    <t>00AE</t>
  </si>
  <si>
    <t>G5180</t>
  </si>
  <si>
    <t>00AF</t>
  </si>
  <si>
    <t>L5240</t>
  </si>
  <si>
    <t>00AH</t>
  </si>
  <si>
    <t>A5270</t>
  </si>
  <si>
    <t>00AJ</t>
  </si>
  <si>
    <t>Q5300</t>
  </si>
  <si>
    <t>00AK</t>
  </si>
  <si>
    <t>E5330</t>
  </si>
  <si>
    <t>00AL</t>
  </si>
  <si>
    <t>M5450</t>
  </si>
  <si>
    <t>00AQ</t>
  </si>
  <si>
    <t>B5480</t>
  </si>
  <si>
    <t>00AR</t>
  </si>
  <si>
    <t>R5510</t>
  </si>
  <si>
    <t>00AS</t>
  </si>
  <si>
    <t>F5540</t>
  </si>
  <si>
    <t>00AT</t>
  </si>
  <si>
    <t>Z5630</t>
  </si>
  <si>
    <t>00AX</t>
  </si>
  <si>
    <t>T5720</t>
  </si>
  <si>
    <t>00BA</t>
  </si>
  <si>
    <t>W5780</t>
  </si>
  <si>
    <t>00BC</t>
  </si>
  <si>
    <t>L5810</t>
  </si>
  <si>
    <t>00BD</t>
  </si>
  <si>
    <t>P5870</t>
  </si>
  <si>
    <t>00BF</t>
  </si>
  <si>
    <t>U5930</t>
  </si>
  <si>
    <t>00BH</t>
  </si>
  <si>
    <t>J</t>
  </si>
  <si>
    <t>SOUTH EAST</t>
  </si>
  <si>
    <t>R0335</t>
  </si>
  <si>
    <t>00MA</t>
  </si>
  <si>
    <t>Q1445</t>
  </si>
  <si>
    <t>00ML</t>
  </si>
  <si>
    <t>P2114</t>
  </si>
  <si>
    <t>00MW</t>
  </si>
  <si>
    <t>A2280</t>
  </si>
  <si>
    <t>00LC</t>
  </si>
  <si>
    <t>Y0435</t>
  </si>
  <si>
    <t>00MG</t>
  </si>
  <si>
    <t>Z1775</t>
  </si>
  <si>
    <t>00MR</t>
  </si>
  <si>
    <t>E0345</t>
  </si>
  <si>
    <t>00MC</t>
  </si>
  <si>
    <t>J0350</t>
  </si>
  <si>
    <t>00MD</t>
  </si>
  <si>
    <t>D1780</t>
  </si>
  <si>
    <t>00MS</t>
  </si>
  <si>
    <t>W0340</t>
  </si>
  <si>
    <t>00MB</t>
  </si>
  <si>
    <t>T0355</t>
  </si>
  <si>
    <t>00ME</t>
  </si>
  <si>
    <t>X0360</t>
  </si>
  <si>
    <t>00MF</t>
  </si>
  <si>
    <t>J0405</t>
  </si>
  <si>
    <t>11UB</t>
  </si>
  <si>
    <t>X0415</t>
  </si>
  <si>
    <t>11UC</t>
  </si>
  <si>
    <t>N0410</t>
  </si>
  <si>
    <t>11UE</t>
  </si>
  <si>
    <t>K0425</t>
  </si>
  <si>
    <t>11UF</t>
  </si>
  <si>
    <t>T1410</t>
  </si>
  <si>
    <t>21UC</t>
  </si>
  <si>
    <t>B1415</t>
  </si>
  <si>
    <t>21UD</t>
  </si>
  <si>
    <t>P1425</t>
  </si>
  <si>
    <t>21UF</t>
  </si>
  <si>
    <t>U1430</t>
  </si>
  <si>
    <t>21UG</t>
  </si>
  <si>
    <t>C1435</t>
  </si>
  <si>
    <t>21UH</t>
  </si>
  <si>
    <t>H1705</t>
  </si>
  <si>
    <t>24UB</t>
  </si>
  <si>
    <t>M1710</t>
  </si>
  <si>
    <t>24UC</t>
  </si>
  <si>
    <t>W1715</t>
  </si>
  <si>
    <t>24UD</t>
  </si>
  <si>
    <t>A1720</t>
  </si>
  <si>
    <t>24UE</t>
  </si>
  <si>
    <t>J1725</t>
  </si>
  <si>
    <t>24UF</t>
  </si>
  <si>
    <t>N1730</t>
  </si>
  <si>
    <t>24UG</t>
  </si>
  <si>
    <t>X1735</t>
  </si>
  <si>
    <t>24UH</t>
  </si>
  <si>
    <t>B1740</t>
  </si>
  <si>
    <t>24UJ</t>
  </si>
  <si>
    <t>P1750</t>
  </si>
  <si>
    <t>24UL</t>
  </si>
  <si>
    <t>C1760</t>
  </si>
  <si>
    <t>24UN</t>
  </si>
  <si>
    <t>L1765</t>
  </si>
  <si>
    <t>24UP</t>
  </si>
  <si>
    <t>E2205</t>
  </si>
  <si>
    <t>29UB</t>
  </si>
  <si>
    <t>J2210</t>
  </si>
  <si>
    <t>29UC</t>
  </si>
  <si>
    <t>T2215</t>
  </si>
  <si>
    <t>29UD</t>
  </si>
  <si>
    <t>X2220</t>
  </si>
  <si>
    <t>29UE</t>
  </si>
  <si>
    <t>K2230</t>
  </si>
  <si>
    <t>29UG</t>
  </si>
  <si>
    <t>U2235</t>
  </si>
  <si>
    <t>29UH</t>
  </si>
  <si>
    <t>G2245</t>
  </si>
  <si>
    <t>29UK</t>
  </si>
  <si>
    <t>L2250</t>
  </si>
  <si>
    <t>29UL</t>
  </si>
  <si>
    <t>V2255</t>
  </si>
  <si>
    <t>29UM</t>
  </si>
  <si>
    <t>Z2260</t>
  </si>
  <si>
    <t>29UN</t>
  </si>
  <si>
    <t>H2265</t>
  </si>
  <si>
    <t>29UP</t>
  </si>
  <si>
    <t>M2270</t>
  </si>
  <si>
    <t>29UQ</t>
  </si>
  <si>
    <t>C3105</t>
  </si>
  <si>
    <t>38UB</t>
  </si>
  <si>
    <t>G3110</t>
  </si>
  <si>
    <t>38UC</t>
  </si>
  <si>
    <t>Q3115</t>
  </si>
  <si>
    <t>38UD</t>
  </si>
  <si>
    <t>V3120</t>
  </si>
  <si>
    <t>38UE</t>
  </si>
  <si>
    <t>D3125</t>
  </si>
  <si>
    <t>38UF</t>
  </si>
  <si>
    <t>Surrey</t>
  </si>
  <si>
    <t>K3605</t>
  </si>
  <si>
    <t>43UB</t>
  </si>
  <si>
    <t>P3610</t>
  </si>
  <si>
    <t>43UC</t>
  </si>
  <si>
    <t>Y3615</t>
  </si>
  <si>
    <t>43UD</t>
  </si>
  <si>
    <t>C3620</t>
  </si>
  <si>
    <t>43UE</t>
  </si>
  <si>
    <t>L3625</t>
  </si>
  <si>
    <t>43UF</t>
  </si>
  <si>
    <t>Q3630</t>
  </si>
  <si>
    <t>43UG</t>
  </si>
  <si>
    <t>Z3635</t>
  </si>
  <si>
    <t>43UH</t>
  </si>
  <si>
    <t>D3640</t>
  </si>
  <si>
    <t>43UJ</t>
  </si>
  <si>
    <t>M3645</t>
  </si>
  <si>
    <t>43UK</t>
  </si>
  <si>
    <t>R3650</t>
  </si>
  <si>
    <t>43UL</t>
  </si>
  <si>
    <t>A3655</t>
  </si>
  <si>
    <t>43UM</t>
  </si>
  <si>
    <t>West Sussex</t>
  </si>
  <si>
    <t>Y3805</t>
  </si>
  <si>
    <t>45UB</t>
  </si>
  <si>
    <t>C3810</t>
  </si>
  <si>
    <t>45UC</t>
  </si>
  <si>
    <t>L3815</t>
  </si>
  <si>
    <t>45UD</t>
  </si>
  <si>
    <t>Q3820</t>
  </si>
  <si>
    <t>45UE</t>
  </si>
  <si>
    <t>Z3825</t>
  </si>
  <si>
    <t>45UF</t>
  </si>
  <si>
    <t>D3830</t>
  </si>
  <si>
    <t>45UG</t>
  </si>
  <si>
    <t>M3835</t>
  </si>
  <si>
    <t>45UH</t>
  </si>
  <si>
    <t>K</t>
  </si>
  <si>
    <t>SOUTH WEST</t>
  </si>
  <si>
    <t>F0114</t>
  </si>
  <si>
    <t>00HA</t>
  </si>
  <si>
    <t>G1250</t>
  </si>
  <si>
    <t>00HN</t>
  </si>
  <si>
    <t>Z0116</t>
  </si>
  <si>
    <t>00HB</t>
  </si>
  <si>
    <t>D0840</t>
  </si>
  <si>
    <t>00HE</t>
  </si>
  <si>
    <t>Z0835</t>
  </si>
  <si>
    <t>00HF</t>
  </si>
  <si>
    <t>D0121</t>
  </si>
  <si>
    <t>00HC</t>
  </si>
  <si>
    <t>N1160</t>
  </si>
  <si>
    <t>00HG</t>
  </si>
  <si>
    <t>Q1255</t>
  </si>
  <si>
    <t>00HP</t>
  </si>
  <si>
    <t>P0119</t>
  </si>
  <si>
    <t>00HD</t>
  </si>
  <si>
    <t>U3935</t>
  </si>
  <si>
    <t>00HX</t>
  </si>
  <si>
    <t>X1165</t>
  </si>
  <si>
    <t>00HH</t>
  </si>
  <si>
    <t>Y3940</t>
  </si>
  <si>
    <t>00HY</t>
  </si>
  <si>
    <t>U1105</t>
  </si>
  <si>
    <t>18UB</t>
  </si>
  <si>
    <t>Y1110</t>
  </si>
  <si>
    <t>18UC</t>
  </si>
  <si>
    <t>H1135</t>
  </si>
  <si>
    <t>18UD</t>
  </si>
  <si>
    <t>G1115</t>
  </si>
  <si>
    <t>18UE</t>
  </si>
  <si>
    <t>V1125</t>
  </si>
  <si>
    <t>18UG</t>
  </si>
  <si>
    <t>Z1130</t>
  </si>
  <si>
    <t>18UH</t>
  </si>
  <si>
    <t>W1145</t>
  </si>
  <si>
    <t>18UK</t>
  </si>
  <si>
    <t>A1150</t>
  </si>
  <si>
    <t>18UL</t>
  </si>
  <si>
    <t>Dorset</t>
  </si>
  <si>
    <t>E1210</t>
  </si>
  <si>
    <t>19UC</t>
  </si>
  <si>
    <t>U1240</t>
  </si>
  <si>
    <t>19UD</t>
  </si>
  <si>
    <t>N1215</t>
  </si>
  <si>
    <t>19UE</t>
  </si>
  <si>
    <t>B1225</t>
  </si>
  <si>
    <t>19UG</t>
  </si>
  <si>
    <t>F1230</t>
  </si>
  <si>
    <t>19UH</t>
  </si>
  <si>
    <t>P1235</t>
  </si>
  <si>
    <t>19UJ</t>
  </si>
  <si>
    <t>Gloucestershire</t>
  </si>
  <si>
    <t>B1605</t>
  </si>
  <si>
    <t>23UB</t>
  </si>
  <si>
    <t>F1610</t>
  </si>
  <si>
    <t>23UC</t>
  </si>
  <si>
    <t>P1615</t>
  </si>
  <si>
    <t>23UD</t>
  </si>
  <si>
    <t>U1620</t>
  </si>
  <si>
    <t>23UE</t>
  </si>
  <si>
    <t>C1625</t>
  </si>
  <si>
    <t>23UF</t>
  </si>
  <si>
    <t>G1630</t>
  </si>
  <si>
    <t>23UG</t>
  </si>
  <si>
    <t>Q3305</t>
  </si>
  <si>
    <t>40UB</t>
  </si>
  <si>
    <t>V3310</t>
  </si>
  <si>
    <t>40UC</t>
  </si>
  <si>
    <t>R3325</t>
  </si>
  <si>
    <t>40UD</t>
  </si>
  <si>
    <t>D3315</t>
  </si>
  <si>
    <t>40UE</t>
  </si>
  <si>
    <t>H3320</t>
  </si>
  <si>
    <t>40UF</t>
  </si>
  <si>
    <t>Households "Excludes cases for whom a duty was owed but no accommodation was being secure" are those accepted as owed a main duty, or</t>
  </si>
  <si>
    <t xml:space="preserve">awaiting a decision on their application, but able to remain in their existing accommodation for the immediate future. </t>
  </si>
  <si>
    <t xml:space="preserve">Latest update  </t>
  </si>
  <si>
    <t>June-10</t>
  </si>
  <si>
    <t>Next update</t>
  </si>
  <si>
    <t>Sep-11</t>
  </si>
  <si>
    <t>Table 253  Housebuilding: permanent dwellings started and completed, by tenure and district, 2009/10</t>
  </si>
  <si>
    <t>Number of dwellings</t>
  </si>
  <si>
    <t>Dwellings started </t>
  </si>
  <si>
    <t>Dwellings completed</t>
  </si>
  <si>
    <t>DCLG code</t>
  </si>
  <si>
    <t>Former
ONS code</t>
  </si>
  <si>
    <t>Current
ONS code</t>
  </si>
  <si>
    <t>National and Regional Totals</t>
  </si>
  <si>
    <t>Met and Shire County Totals</t>
  </si>
  <si>
    <t>Lower and Single Tier Authority Data</t>
  </si>
  <si>
    <t>Private
Enterprise</t>
  </si>
  <si>
    <t>Housing Associations</t>
  </si>
  <si>
    <t>Local
Authority</t>
  </si>
  <si>
    <t>All</t>
  </si>
  <si>
    <t>England</t>
  </si>
  <si>
    <t>26,520</t>
  </si>
  <si>
    <t>370</t>
  </si>
  <si>
    <t>119,910</t>
  </si>
  <si>
    <t>E12000001</t>
  </si>
  <si>
    <t>North East</t>
  </si>
  <si>
    <t>850</t>
  </si>
  <si>
    <t>20</t>
  </si>
  <si>
    <t>4,550</t>
  </si>
  <si>
    <t>E06000047</t>
  </si>
  <si>
    <t>170</t>
  </si>
  <si>
    <t>0</t>
  </si>
  <si>
    <t>1,120</t>
  </si>
  <si>
    <t>E06000005</t>
  </si>
  <si>
    <t>E06000001</t>
  </si>
  <si>
    <t>230</t>
  </si>
  <si>
    <t>E06000002</t>
  </si>
  <si>
    <t>180</t>
  </si>
  <si>
    <t>320</t>
  </si>
  <si>
    <t>E06000048</t>
  </si>
  <si>
    <t>160</t>
  </si>
  <si>
    <t>450</t>
  </si>
  <si>
    <t>E06000003</t>
  </si>
  <si>
    <t>60</t>
  </si>
  <si>
    <t>210</t>
  </si>
  <si>
    <t>E06000004</t>
  </si>
  <si>
    <t>110</t>
  </si>
  <si>
    <t>630</t>
  </si>
  <si>
    <t>00</t>
  </si>
  <si>
    <t>E11000004</t>
  </si>
  <si>
    <t>10</t>
  </si>
  <si>
    <t>1,430</t>
  </si>
  <si>
    <t>E08000020</t>
  </si>
  <si>
    <t>330</t>
  </si>
  <si>
    <t>E08000021</t>
  </si>
  <si>
    <t>150</t>
  </si>
  <si>
    <t>E08000022</t>
  </si>
  <si>
    <t>200</t>
  </si>
  <si>
    <t>E08000023</t>
  </si>
  <si>
    <t>380</t>
  </si>
  <si>
    <t>E08000024</t>
  </si>
  <si>
    <t>40</t>
  </si>
  <si>
    <t>E12000002</t>
  </si>
  <si>
    <t>North West</t>
  </si>
  <si>
    <t>1,060</t>
  </si>
  <si>
    <t>80</t>
  </si>
  <si>
    <t>10,340</t>
  </si>
  <si>
    <t>E06000008</t>
  </si>
  <si>
    <t>310</t>
  </si>
  <si>
    <t>E06000009</t>
  </si>
  <si>
    <t>E06000049</t>
  </si>
  <si>
    <t>50</t>
  </si>
  <si>
    <t>440</t>
  </si>
  <si>
    <t>E06000050</t>
  </si>
  <si>
    <t>E06000006</t>
  </si>
  <si>
    <t>E06000007</t>
  </si>
  <si>
    <t>340</t>
  </si>
  <si>
    <t>16</t>
  </si>
  <si>
    <t>E10000006</t>
  </si>
  <si>
    <t>780</t>
  </si>
  <si>
    <t>E07000026</t>
  </si>
  <si>
    <t>90</t>
  </si>
  <si>
    <t>E07000027</t>
  </si>
  <si>
    <t>E07000028</t>
  </si>
  <si>
    <t>190</t>
  </si>
  <si>
    <t>E07000029</t>
  </si>
  <si>
    <t>120</t>
  </si>
  <si>
    <t>E07000030</t>
  </si>
  <si>
    <t>E07000031</t>
  </si>
  <si>
    <t>E11000001</t>
  </si>
  <si>
    <t>300</t>
  </si>
  <si>
    <t>4,090</t>
  </si>
  <si>
    <t>E08000001</t>
  </si>
  <si>
    <t>410</t>
  </si>
  <si>
    <t>E08000002</t>
  </si>
  <si>
    <t>E08000003</t>
  </si>
  <si>
    <t>1,260</t>
  </si>
  <si>
    <t>E08000004</t>
  </si>
  <si>
    <t>130</t>
  </si>
  <si>
    <t>400</t>
  </si>
  <si>
    <t>E08000005</t>
  </si>
  <si>
    <t>270</t>
  </si>
  <si>
    <t>E08000006</t>
  </si>
  <si>
    <t>260</t>
  </si>
  <si>
    <t>E08000007</t>
  </si>
  <si>
    <t>E08000008</t>
  </si>
  <si>
    <t>E08000009</t>
  </si>
  <si>
    <t>30</t>
  </si>
  <si>
    <t>E08000010</t>
  </si>
  <si>
    <t>420</t>
  </si>
  <si>
    <t>E10000017</t>
  </si>
  <si>
    <t>Lancashire</t>
  </si>
  <si>
    <t>1,300</t>
  </si>
  <si>
    <t>E07000117</t>
  </si>
  <si>
    <t>E07000118</t>
  </si>
  <si>
    <t>250</t>
  </si>
  <si>
    <t>E07000119</t>
  </si>
  <si>
    <t>E07000120</t>
  </si>
  <si>
    <t>E07000121</t>
  </si>
  <si>
    <t>E07000122</t>
  </si>
  <si>
    <t>E07000123</t>
  </si>
  <si>
    <t>E07000124</t>
  </si>
  <si>
    <t>E07000125</t>
  </si>
  <si>
    <t>E07000126</t>
  </si>
  <si>
    <t>E07000127</t>
  </si>
  <si>
    <t>E07000128</t>
  </si>
  <si>
    <t>E11000002</t>
  </si>
  <si>
    <t>E08000011</t>
  </si>
  <si>
    <t>E08000012</t>
  </si>
  <si>
    <t>1,440</t>
  </si>
  <si>
    <t>E08000014</t>
  </si>
  <si>
    <t>E08000013</t>
  </si>
  <si>
    <t>220</t>
  </si>
  <si>
    <t>E08000015</t>
  </si>
  <si>
    <t>E12000003</t>
  </si>
  <si>
    <t>Yorkshire and The Humber</t>
  </si>
  <si>
    <t>910</t>
  </si>
  <si>
    <t>8,710</t>
  </si>
  <si>
    <t>E06000011</t>
  </si>
  <si>
    <t>E06000010</t>
  </si>
  <si>
    <t>E06000012</t>
  </si>
  <si>
    <t>E06000013</t>
  </si>
  <si>
    <t>290</t>
  </si>
  <si>
    <t>E06000014</t>
  </si>
  <si>
    <t>540</t>
  </si>
  <si>
    <t>36</t>
  </si>
  <si>
    <t>E10000023</t>
  </si>
  <si>
    <t>140</t>
  </si>
  <si>
    <t>970</t>
  </si>
  <si>
    <t>E07000163</t>
  </si>
  <si>
    <t>E07000164</t>
  </si>
  <si>
    <t>E07000165</t>
  </si>
  <si>
    <t>E07000166</t>
  </si>
  <si>
    <t>E07000167</t>
  </si>
  <si>
    <t>70</t>
  </si>
  <si>
    <t>E07000168</t>
  </si>
  <si>
    <t>E07000169</t>
  </si>
  <si>
    <t>E11000003</t>
  </si>
  <si>
    <t>2,200</t>
  </si>
  <si>
    <t>E08000016</t>
  </si>
  <si>
    <t>900</t>
  </si>
  <si>
    <t>E08000017</t>
  </si>
  <si>
    <t>E08000018</t>
  </si>
  <si>
    <t>E08000019</t>
  </si>
  <si>
    <t>E11000006</t>
  </si>
  <si>
    <t>E08000032</t>
  </si>
  <si>
    <t>660</t>
  </si>
  <si>
    <t>E08000033</t>
  </si>
  <si>
    <t>360</t>
  </si>
  <si>
    <t>E08000034</t>
  </si>
  <si>
    <t>E08000035</t>
  </si>
  <si>
    <t>1,400</t>
  </si>
  <si>
    <t>E08000036</t>
  </si>
  <si>
    <t>920</t>
  </si>
  <si>
    <t>E12000004</t>
  </si>
  <si>
    <t>East Midlands</t>
  </si>
  <si>
    <t>1,790</t>
  </si>
  <si>
    <t>11,290</t>
  </si>
  <si>
    <t>E06000015</t>
  </si>
  <si>
    <t>E06000016</t>
  </si>
  <si>
    <t>E06000018</t>
  </si>
  <si>
    <t>680</t>
  </si>
  <si>
    <t>E06000017</t>
  </si>
  <si>
    <t>17</t>
  </si>
  <si>
    <t>E10000007</t>
  </si>
  <si>
    <t>E07000032</t>
  </si>
  <si>
    <t>E07000033</t>
  </si>
  <si>
    <t>E07000034</t>
  </si>
  <si>
    <t>100</t>
  </si>
  <si>
    <t>E07000035</t>
  </si>
  <si>
    <t>E07000036</t>
  </si>
  <si>
    <t>E07000037</t>
  </si>
  <si>
    <t>E07000038</t>
  </si>
  <si>
    <t>E07000039</t>
  </si>
  <si>
    <t>240</t>
  </si>
  <si>
    <t>31</t>
  </si>
  <si>
    <t>E10000018</t>
  </si>
  <si>
    <t>Leicestershire</t>
  </si>
  <si>
    <t>E07000129</t>
  </si>
  <si>
    <t>E07000130</t>
  </si>
  <si>
    <t>E07000131</t>
  </si>
  <si>
    <t>530</t>
  </si>
  <si>
    <t>E07000132</t>
  </si>
  <si>
    <t>E07000133</t>
  </si>
  <si>
    <t>E07000134</t>
  </si>
  <si>
    <t>E07000135</t>
  </si>
  <si>
    <t>32</t>
  </si>
  <si>
    <t>E10000019</t>
  </si>
  <si>
    <t>E07000136</t>
  </si>
  <si>
    <t>E07000137</t>
  </si>
  <si>
    <t>520</t>
  </si>
  <si>
    <t>E07000138</t>
  </si>
  <si>
    <t>E07000139</t>
  </si>
  <si>
    <t>510</t>
  </si>
  <si>
    <t>E07000140</t>
  </si>
  <si>
    <t>E07000141</t>
  </si>
  <si>
    <t>E07000142</t>
  </si>
  <si>
    <t>34</t>
  </si>
  <si>
    <t>E10000021</t>
  </si>
  <si>
    <t>E07000150</t>
  </si>
  <si>
    <t>350</t>
  </si>
  <si>
    <t>E07000151</t>
  </si>
  <si>
    <t>E07000152</t>
  </si>
  <si>
    <t>E07000153</t>
  </si>
  <si>
    <t>E07000154</t>
  </si>
  <si>
    <t>570</t>
  </si>
  <si>
    <t>E07000155</t>
  </si>
  <si>
    <t>E07000156</t>
  </si>
  <si>
    <t>37</t>
  </si>
  <si>
    <t>E10000024</t>
  </si>
  <si>
    <t>Nottinghamshire</t>
  </si>
  <si>
    <t>E07000170</t>
  </si>
  <si>
    <t>E07000171</t>
  </si>
  <si>
    <t>E07000172</t>
  </si>
  <si>
    <t>E07000173</t>
  </si>
  <si>
    <t>E07000174</t>
  </si>
  <si>
    <t>E07000175</t>
  </si>
  <si>
    <t>E07000176</t>
  </si>
  <si>
    <t>E12000005</t>
  </si>
  <si>
    <t>West Midlands</t>
  </si>
  <si>
    <t>1,680</t>
  </si>
  <si>
    <t>9,150</t>
  </si>
  <si>
    <t>E06000019</t>
  </si>
  <si>
    <t>E06000051</t>
  </si>
  <si>
    <t>E06000021</t>
  </si>
  <si>
    <t>E06000020</t>
  </si>
  <si>
    <t>41</t>
  </si>
  <si>
    <t>E10000028</t>
  </si>
  <si>
    <t>1,370</t>
  </si>
  <si>
    <t>E07000192</t>
  </si>
  <si>
    <t>E07000193</t>
  </si>
  <si>
    <t>E07000194</t>
  </si>
  <si>
    <t>E07000195</t>
  </si>
  <si>
    <t>E07000196</t>
  </si>
  <si>
    <t>E07000197</t>
  </si>
  <si>
    <t>E07000198</t>
  </si>
  <si>
    <t>E07000199</t>
  </si>
  <si>
    <t>44</t>
  </si>
  <si>
    <t>E10000031</t>
  </si>
  <si>
    <t>E07000218</t>
  </si>
  <si>
    <t>E07000219</t>
  </si>
  <si>
    <t>E07000220</t>
  </si>
  <si>
    <t>E07000221</t>
  </si>
  <si>
    <t>E07000222</t>
  </si>
  <si>
    <t>E11000005</t>
  </si>
  <si>
    <t>E08000025</t>
  </si>
  <si>
    <t>1,520</t>
  </si>
  <si>
    <t>E08000026</t>
  </si>
  <si>
    <t>E08000027</t>
  </si>
  <si>
    <t>E08000028</t>
  </si>
  <si>
    <t>580</t>
  </si>
  <si>
    <t>E08000029</t>
  </si>
  <si>
    <t>E08000030</t>
  </si>
  <si>
    <t>E08000031</t>
  </si>
  <si>
    <t>47</t>
  </si>
  <si>
    <t>E10000034</t>
  </si>
  <si>
    <t>Worcestershire</t>
  </si>
  <si>
    <t>E07000234</t>
  </si>
  <si>
    <t>E07000235</t>
  </si>
  <si>
    <t>E07000236</t>
  </si>
  <si>
    <t>E07000237</t>
  </si>
  <si>
    <t>E07000238</t>
  </si>
  <si>
    <t>E07000239</t>
  </si>
  <si>
    <t>E12000006</t>
  </si>
  <si>
    <t>East of England</t>
  </si>
  <si>
    <t>3,800</t>
  </si>
  <si>
    <t>15,960</t>
  </si>
  <si>
    <t>E06000055</t>
  </si>
  <si>
    <t>460</t>
  </si>
  <si>
    <t>E06000056</t>
  </si>
  <si>
    <t>E06000032</t>
  </si>
  <si>
    <t>E06000031</t>
  </si>
  <si>
    <t>560</t>
  </si>
  <si>
    <t>1,040</t>
  </si>
  <si>
    <t>E06000033</t>
  </si>
  <si>
    <t>E06000034</t>
  </si>
  <si>
    <t>12</t>
  </si>
  <si>
    <t>E10000003</t>
  </si>
  <si>
    <t>E07000008</t>
  </si>
  <si>
    <t>E07000009</t>
  </si>
  <si>
    <t>E07000010</t>
  </si>
  <si>
    <t>E07000011</t>
  </si>
  <si>
    <t>590</t>
  </si>
  <si>
    <t>E07000012</t>
  </si>
  <si>
    <t>22</t>
  </si>
  <si>
    <t>E10000012</t>
  </si>
  <si>
    <t>820</t>
  </si>
  <si>
    <t>3,350</t>
  </si>
  <si>
    <t>E07000066</t>
  </si>
  <si>
    <t>E07000067</t>
  </si>
  <si>
    <t>E07000068</t>
  </si>
  <si>
    <t>E07000069</t>
  </si>
  <si>
    <t>E07000070</t>
  </si>
  <si>
    <t>E07000071</t>
  </si>
  <si>
    <t>690</t>
  </si>
  <si>
    <t>E07000072</t>
  </si>
  <si>
    <t>E07000073</t>
  </si>
  <si>
    <t>E07000074</t>
  </si>
  <si>
    <t>E07000075</t>
  </si>
  <si>
    <t>E07000076</t>
  </si>
  <si>
    <t>E07000077</t>
  </si>
  <si>
    <t>26</t>
  </si>
  <si>
    <t>E10000015</t>
  </si>
  <si>
    <t>E07000095</t>
  </si>
  <si>
    <t>E07000096</t>
  </si>
  <si>
    <t>E07000097</t>
  </si>
  <si>
    <t>E07000098</t>
  </si>
  <si>
    <t>E07000099</t>
  </si>
  <si>
    <t>E07000100</t>
  </si>
  <si>
    <t>E07000101</t>
  </si>
  <si>
    <t>E07000102</t>
  </si>
  <si>
    <t>E07000103</t>
  </si>
  <si>
    <t>430</t>
  </si>
  <si>
    <t>E07000104</t>
  </si>
  <si>
    <t>33</t>
  </si>
  <si>
    <t>E10000020</t>
  </si>
  <si>
    <t>2,670</t>
  </si>
  <si>
    <t>E07000143</t>
  </si>
  <si>
    <t>E07000144</t>
  </si>
  <si>
    <t>E07000145</t>
  </si>
  <si>
    <t>E07000146</t>
  </si>
  <si>
    <t>390</t>
  </si>
  <si>
    <t>E07000147</t>
  </si>
  <si>
    <t>E07000148</t>
  </si>
  <si>
    <t>E07000149</t>
  </si>
  <si>
    <t>650</t>
  </si>
  <si>
    <t>42</t>
  </si>
  <si>
    <t>E10000029</t>
  </si>
  <si>
    <t>2,130</t>
  </si>
  <si>
    <t>E07000200</t>
  </si>
  <si>
    <t>E07000201</t>
  </si>
  <si>
    <t>E07000202</t>
  </si>
  <si>
    <t>E07000203</t>
  </si>
  <si>
    <t>E07000204</t>
  </si>
  <si>
    <t>E07000205</t>
  </si>
  <si>
    <t>280</t>
  </si>
  <si>
    <t>E07000206</t>
  </si>
  <si>
    <t>E12000007</t>
  </si>
  <si>
    <t>London</t>
  </si>
  <si>
    <t>7,250</t>
  </si>
  <si>
    <t>20,370</t>
  </si>
  <si>
    <t>E09000002</t>
  </si>
  <si>
    <t>E09000003</t>
  </si>
  <si>
    <t>E09000004</t>
  </si>
  <si>
    <t>E09000005</t>
  </si>
  <si>
    <t>E09000006</t>
  </si>
  <si>
    <t>E09000007</t>
  </si>
  <si>
    <t>E09000001</t>
  </si>
  <si>
    <t>E09000008</t>
  </si>
  <si>
    <t>1,110</t>
  </si>
  <si>
    <t>E09000009</t>
  </si>
  <si>
    <t>490</t>
  </si>
  <si>
    <t>E09000010</t>
  </si>
  <si>
    <t>E09000011</t>
  </si>
  <si>
    <t>620</t>
  </si>
  <si>
    <t>E09000012</t>
  </si>
  <si>
    <t>E09000013</t>
  </si>
  <si>
    <t>E09000014</t>
  </si>
  <si>
    <t>E09000015</t>
  </si>
  <si>
    <t>E09000016</t>
  </si>
  <si>
    <t>E09000017</t>
  </si>
  <si>
    <t>E09000018</t>
  </si>
  <si>
    <t>710</t>
  </si>
  <si>
    <t>1,450</t>
  </si>
  <si>
    <t>E09000019</t>
  </si>
  <si>
    <t>1,030</t>
  </si>
  <si>
    <t>E09000020</t>
  </si>
  <si>
    <t>E09000021</t>
  </si>
  <si>
    <t>E09000022</t>
  </si>
  <si>
    <t>E09000023</t>
  </si>
  <si>
    <t>E09000024</t>
  </si>
  <si>
    <t>E09000025</t>
  </si>
  <si>
    <t>E09000026</t>
  </si>
  <si>
    <t>810</t>
  </si>
  <si>
    <t>E09000027</t>
  </si>
  <si>
    <t>E09000028</t>
  </si>
  <si>
    <t>E09000029</t>
  </si>
  <si>
    <t>E09000030</t>
  </si>
  <si>
    <t>610</t>
  </si>
  <si>
    <t>3,080</t>
  </si>
  <si>
    <t>E09000031</t>
  </si>
  <si>
    <t>E09000032</t>
  </si>
  <si>
    <t>E09000033</t>
  </si>
  <si>
    <t>E12000008</t>
  </si>
  <si>
    <t>South East</t>
  </si>
  <si>
    <t>6,020</t>
  </si>
  <si>
    <t>24,440</t>
  </si>
  <si>
    <t>E06000036</t>
  </si>
  <si>
    <t>E06000043</t>
  </si>
  <si>
    <t>E06000046</t>
  </si>
  <si>
    <t>E06000035</t>
  </si>
  <si>
    <t>E06000042</t>
  </si>
  <si>
    <t>1,610</t>
  </si>
  <si>
    <t>E06000044</t>
  </si>
  <si>
    <t>E06000038</t>
  </si>
  <si>
    <t>480</t>
  </si>
  <si>
    <t>E06000039</t>
  </si>
  <si>
    <t>E06000045</t>
  </si>
  <si>
    <t>E06000037</t>
  </si>
  <si>
    <t>E06000040</t>
  </si>
  <si>
    <t>E06000041</t>
  </si>
  <si>
    <t>11</t>
  </si>
  <si>
    <t>E10000002</t>
  </si>
  <si>
    <t>Buckinghamshire</t>
  </si>
  <si>
    <t>E07000004</t>
  </si>
  <si>
    <t>E07000005</t>
  </si>
  <si>
    <t>E07000006</t>
  </si>
  <si>
    <t>E07000007</t>
  </si>
  <si>
    <t>21</t>
  </si>
  <si>
    <t>E10000011</t>
  </si>
  <si>
    <t>990</t>
  </si>
  <si>
    <t>E07000061</t>
  </si>
  <si>
    <t>E07000062</t>
  </si>
  <si>
    <t>E07000063</t>
  </si>
  <si>
    <t>E07000064</t>
  </si>
  <si>
    <t>E07000065</t>
  </si>
  <si>
    <t>24</t>
  </si>
  <si>
    <t>E10000014</t>
  </si>
  <si>
    <t>E07000084</t>
  </si>
  <si>
    <t>1,290</t>
  </si>
  <si>
    <t>E07000085</t>
  </si>
  <si>
    <t>E07000086</t>
  </si>
  <si>
    <t>E07000087</t>
  </si>
  <si>
    <t>E07000088</t>
  </si>
  <si>
    <t>E07000089</t>
  </si>
  <si>
    <t>E07000090</t>
  </si>
  <si>
    <t>E07000091</t>
  </si>
  <si>
    <t>E07000092</t>
  </si>
  <si>
    <t>E07000093</t>
  </si>
  <si>
    <t>E07000094</t>
  </si>
  <si>
    <t>2,050</t>
  </si>
  <si>
    <t>29</t>
  </si>
  <si>
    <t>E10000016</t>
  </si>
  <si>
    <t>Kent</t>
  </si>
  <si>
    <t>E07000105</t>
  </si>
  <si>
    <t>E07000106</t>
  </si>
  <si>
    <t>E07000107</t>
  </si>
  <si>
    <t>E07000108</t>
  </si>
  <si>
    <t>E07000109</t>
  </si>
  <si>
    <t>E07000110</t>
  </si>
  <si>
    <t>E07000111</t>
  </si>
  <si>
    <t>E07000112</t>
  </si>
  <si>
    <t>E07000113</t>
  </si>
  <si>
    <t>E07000114</t>
  </si>
  <si>
    <t>E07000115</t>
  </si>
  <si>
    <t>E07000116</t>
  </si>
  <si>
    <t>38</t>
  </si>
  <si>
    <t>E10000025</t>
  </si>
  <si>
    <t>E07000177</t>
  </si>
  <si>
    <t>E07000178</t>
  </si>
  <si>
    <t>E07000179</t>
  </si>
  <si>
    <t>E07000180</t>
  </si>
  <si>
    <t>E07000181</t>
  </si>
  <si>
    <t>43</t>
  </si>
  <si>
    <t>E10000030</t>
  </si>
  <si>
    <t>2,590</t>
  </si>
  <si>
    <t>E07000207</t>
  </si>
  <si>
    <t>E07000208</t>
  </si>
  <si>
    <t>E07000209</t>
  </si>
  <si>
    <t>E07000210</t>
  </si>
  <si>
    <t>E07000211</t>
  </si>
  <si>
    <t>E07000212</t>
  </si>
  <si>
    <t>E07000213</t>
  </si>
  <si>
    <t>E07000214</t>
  </si>
  <si>
    <t>E07000215</t>
  </si>
  <si>
    <t>E07000216</t>
  </si>
  <si>
    <t>E07000217</t>
  </si>
  <si>
    <t>45</t>
  </si>
  <si>
    <t>E10000032</t>
  </si>
  <si>
    <t>2,080</t>
  </si>
  <si>
    <t>E07000223</t>
  </si>
  <si>
    <t>E07000224</t>
  </si>
  <si>
    <t>E07000225</t>
  </si>
  <si>
    <t>E07000226</t>
  </si>
  <si>
    <t>E07000227</t>
  </si>
  <si>
    <t>E07000228</t>
  </si>
  <si>
    <t>E07000229</t>
  </si>
  <si>
    <t>E12000009</t>
  </si>
  <si>
    <t>South West</t>
  </si>
  <si>
    <t>3,100</t>
  </si>
  <si>
    <t>14,930</t>
  </si>
  <si>
    <t>E06000022</t>
  </si>
  <si>
    <t>E06000028</t>
  </si>
  <si>
    <t>E06000023</t>
  </si>
  <si>
    <t>470</t>
  </si>
  <si>
    <t>2,020</t>
  </si>
  <si>
    <t>E06000052</t>
  </si>
  <si>
    <t>1,710</t>
  </si>
  <si>
    <t>E06000053</t>
  </si>
  <si>
    <t>E06000024</t>
  </si>
  <si>
    <t>E06000026</t>
  </si>
  <si>
    <t>E06000029</t>
  </si>
  <si>
    <t>E06000025</t>
  </si>
  <si>
    <t>E06000030</t>
  </si>
  <si>
    <t>1,070</t>
  </si>
  <si>
    <t>E06000027</t>
  </si>
  <si>
    <t>E06000054</t>
  </si>
  <si>
    <t>18</t>
  </si>
  <si>
    <t>E10000008</t>
  </si>
  <si>
    <t>1,660</t>
  </si>
  <si>
    <t>E07000040</t>
  </si>
  <si>
    <t>E07000041</t>
  </si>
  <si>
    <t>E07000042</t>
  </si>
  <si>
    <t>E07000043</t>
  </si>
  <si>
    <t>E07000044</t>
  </si>
  <si>
    <t>E07000045</t>
  </si>
  <si>
    <t>E07000046</t>
  </si>
  <si>
    <t>E07000047</t>
  </si>
  <si>
    <t>19</t>
  </si>
  <si>
    <t>E10000009</t>
  </si>
  <si>
    <t>E07000048</t>
  </si>
  <si>
    <t>E07000049</t>
  </si>
  <si>
    <t>E07000050</t>
  </si>
  <si>
    <t>E07000051</t>
  </si>
  <si>
    <t>E07000052</t>
  </si>
  <si>
    <t>E07000053</t>
  </si>
  <si>
    <t>23</t>
  </si>
  <si>
    <t>E10000013</t>
  </si>
  <si>
    <t>E07000078</t>
  </si>
  <si>
    <t>E07000079</t>
  </si>
  <si>
    <t>E07000080</t>
  </si>
  <si>
    <t>E07000081</t>
  </si>
  <si>
    <t>600</t>
  </si>
  <si>
    <t>E07000082</t>
  </si>
  <si>
    <t>E07000083</t>
  </si>
  <si>
    <t>E10000027</t>
  </si>
  <si>
    <t>E07000187</t>
  </si>
  <si>
    <t>E07000188</t>
  </si>
  <si>
    <t>E07000189</t>
  </si>
  <si>
    <t>E07000190</t>
  </si>
  <si>
    <t>E07000191</t>
  </si>
  <si>
    <t>_______________________________________________________________________________________________________________________________________________________________________________________________________________________________</t>
  </si>
  <si>
    <r>
      <t>•</t>
    </r>
    <r>
      <rPr>
        <sz val="8"/>
        <rFont val="Arial"/>
        <family val="2"/>
      </rPr>
      <t xml:space="preserve"> Regional and national figures are published DCLG housebuilding statistics</t>
    </r>
  </si>
  <si>
    <t xml:space="preserve">• The district level and county figures are as reported by local authorities and the NHBC. Where a local authority has not submitted a quarterly return to DCLG, </t>
  </si>
  <si>
    <t>Sources:</t>
  </si>
  <si>
    <t xml:space="preserve">  no figure has been presented for this local authority (and when relevant its county) for any 12-month period that includes the missing quarter.</t>
  </si>
  <si>
    <t>P2 returns from local authorities</t>
  </si>
  <si>
    <t>• Regional and England figures include estimates for missing returns.</t>
  </si>
  <si>
    <t>National House-Building Council (NHBC)</t>
  </si>
  <si>
    <t>• England total figures include estimates for missing data returns from independend Approved Inspectors, so the sum of regional totals may be slightly</t>
  </si>
  <si>
    <t>Approved inspector data returns</t>
  </si>
  <si>
    <t xml:space="preserve">  less than the England totals.</t>
  </si>
  <si>
    <t>• Tenure totals may not equal the sum of component parts due to rounding to the nearest 10</t>
  </si>
  <si>
    <t>• For detailed definitions of all tenures see definitions of houseing terms on Housing Statistics home page</t>
  </si>
  <si>
    <t>- Less than five</t>
  </si>
  <si>
    <t>.. Not available</t>
  </si>
  <si>
    <t>Latest update</t>
  </si>
  <si>
    <t>Contact:</t>
  </si>
  <si>
    <t>Telephone: 0303 444 2272</t>
  </si>
  <si>
    <t>Email: housing.statistics@communities.gsi.gov.uk</t>
  </si>
  <si>
    <t>File: hb5-la</t>
  </si>
  <si>
    <t>authority as at 31st March 2011</t>
  </si>
  <si>
    <t>DCLG</t>
  </si>
  <si>
    <t xml:space="preserve"> March 2011</t>
  </si>
  <si>
    <t>June-12</t>
  </si>
  <si>
    <t>June-13</t>
  </si>
  <si>
    <t>Table 253  Housebuilding: permanent dwellings started and completed, by tenure and district, 2010/11</t>
  </si>
  <si>
    <t>23,550</t>
  </si>
  <si>
    <t>1,140</t>
  </si>
  <si>
    <t>107,870</t>
  </si>
  <si>
    <t>870</t>
  </si>
  <si>
    <t>4,630</t>
  </si>
  <si>
    <t>550</t>
  </si>
  <si>
    <t>1,570</t>
  </si>
  <si>
    <t>1,160</t>
  </si>
  <si>
    <t>9,820</t>
  </si>
  <si>
    <t>4,160</t>
  </si>
  <si>
    <t>1,540</t>
  </si>
  <si>
    <t>9,450</t>
  </si>
  <si>
    <t>2,790</t>
  </si>
  <si>
    <t>1,010</t>
  </si>
  <si>
    <t>940</t>
  </si>
  <si>
    <t>3,810</t>
  </si>
  <si>
    <t>1,410</t>
  </si>
  <si>
    <t>1,480</t>
  </si>
  <si>
    <t>10,580</t>
  </si>
  <si>
    <t>1,590</t>
  </si>
  <si>
    <t>500</t>
  </si>
  <si>
    <t>2,290</t>
  </si>
  <si>
    <t>1,800</t>
  </si>
  <si>
    <t>1,700</t>
  </si>
  <si>
    <t>8,460</t>
  </si>
  <si>
    <t>790</t>
  </si>
  <si>
    <t>3,910</t>
  </si>
  <si>
    <t>720</t>
  </si>
  <si>
    <t>830</t>
  </si>
  <si>
    <t>15,220</t>
  </si>
  <si>
    <t>1,130</t>
  </si>
  <si>
    <t>670</t>
  </si>
  <si>
    <t>980</t>
  </si>
  <si>
    <t>770</t>
  </si>
  <si>
    <t>3,310</t>
  </si>
  <si>
    <t>700</t>
  </si>
  <si>
    <t>2,010</t>
  </si>
  <si>
    <t>1,780</t>
  </si>
  <si>
    <t>5,780</t>
  </si>
  <si>
    <t>15,450</t>
  </si>
  <si>
    <t>750</t>
  </si>
  <si>
    <t>1,050</t>
  </si>
  <si>
    <t>880</t>
  </si>
  <si>
    <t>1,650</t>
  </si>
  <si>
    <t>4,680</t>
  </si>
  <si>
    <t>20,000</t>
  </si>
  <si>
    <t>1,240</t>
  </si>
  <si>
    <t>1,180</t>
  </si>
  <si>
    <t>2,580</t>
  </si>
  <si>
    <t>1,760</t>
  </si>
  <si>
    <t>3,190</t>
  </si>
  <si>
    <t>13,680</t>
  </si>
  <si>
    <t>1,500</t>
  </si>
  <si>
    <t>730</t>
  </si>
  <si>
    <t>1,220</t>
  </si>
  <si>
    <t>1,870</t>
  </si>
  <si>
    <t>1,580</t>
  </si>
  <si>
    <t>authority as at 31st March 2012</t>
  </si>
  <si>
    <t>Former</t>
  </si>
  <si>
    <t>Code</t>
  </si>
  <si>
    <t xml:space="preserve"> March 2012</t>
  </si>
  <si>
    <t>15UH</t>
  </si>
  <si>
    <r>
      <t>Table 253  Housebuilding: permanent dwellings started and completed, by tenure</t>
    </r>
    <r>
      <rPr>
        <b/>
        <vertAlign val="superscript"/>
        <sz val="10"/>
        <rFont val="Arial"/>
        <family val="2"/>
      </rPr>
      <t>1</t>
    </r>
    <r>
      <rPr>
        <b/>
        <sz val="10"/>
        <rFont val="Arial"/>
        <family val="2"/>
      </rPr>
      <t xml:space="preserve"> and district</t>
    </r>
    <r>
      <rPr>
        <b/>
        <vertAlign val="superscript"/>
        <sz val="10"/>
        <rFont val="Arial"/>
        <family val="2"/>
      </rPr>
      <t>2</t>
    </r>
    <r>
      <rPr>
        <b/>
        <sz val="10"/>
        <rFont val="Arial"/>
        <family val="2"/>
      </rPr>
      <t>, 2011/12</t>
    </r>
  </si>
  <si>
    <r>
      <t>England</t>
    </r>
    <r>
      <rPr>
        <vertAlign val="superscript"/>
        <sz val="10"/>
        <rFont val="Tahoma"/>
        <family val="2"/>
      </rPr>
      <t>3</t>
    </r>
  </si>
  <si>
    <t>27,170</t>
  </si>
  <si>
    <t>1,960</t>
  </si>
  <si>
    <t>117,600</t>
  </si>
  <si>
    <t>1,880</t>
  </si>
  <si>
    <t>1,020</t>
  </si>
  <si>
    <t>2,780</t>
  </si>
  <si>
    <t>1,170</t>
  </si>
  <si>
    <t>3,900</t>
  </si>
  <si>
    <t>800</t>
  </si>
  <si>
    <t>1,380</t>
  </si>
  <si>
    <t>2,210</t>
  </si>
  <si>
    <t>1,550</t>
  </si>
  <si>
    <t>3,930</t>
  </si>
  <si>
    <t>860</t>
  </si>
  <si>
    <t>1,990</t>
  </si>
  <si>
    <t>740</t>
  </si>
  <si>
    <t>760</t>
  </si>
  <si>
    <t>1,350</t>
  </si>
  <si>
    <t>1,280</t>
  </si>
  <si>
    <t>1,080</t>
  </si>
  <si>
    <t>4,270</t>
  </si>
  <si>
    <t>2,540</t>
  </si>
  <si>
    <t>1,820</t>
  </si>
  <si>
    <t>2,220</t>
  </si>
  <si>
    <t>1,190</t>
  </si>
  <si>
    <t>1,930</t>
  </si>
  <si>
    <t>1.    For detailed definitions of all tenures, see definitions of housing terms on Housing Statistics</t>
  </si>
  <si>
    <t xml:space="preserve">2.    The district level and county figures are as reported by local authorities and the NHBC. Where a local authority has not submitted a quarterly return to DCLG, </t>
  </si>
  <si>
    <t>3.    England total figures include estimates for missing data returns from independend Approved Inspectors and Local Authorities, so the sum of distict values may be slightly</t>
  </si>
  <si>
    <t>National figures are published DCLG housebuilding statistics</t>
  </si>
  <si>
    <t>Totals may not equal the sum of component parts due to rounding to the nearest 10</t>
  </si>
  <si>
    <t>Telephone: 0303 444 1864</t>
  </si>
  <si>
    <t>authority as at 31st March 2013</t>
  </si>
  <si>
    <t xml:space="preserve"> March 2013</t>
  </si>
  <si>
    <r>
      <t xml:space="preserve">Latest update: Nov-11
</t>
    </r>
    <r>
      <rPr>
        <sz val="10"/>
        <color indexed="9"/>
        <rFont val="Arial"/>
        <family val="2"/>
      </rPr>
      <t xml:space="preserve">Next update: Mar-12
</t>
    </r>
    <r>
      <rPr>
        <sz val="10"/>
        <color indexed="9"/>
        <rFont val="Arial"/>
        <family val="2"/>
      </rPr>
      <t> </t>
    </r>
  </si>
  <si>
    <t>June-14</t>
  </si>
  <si>
    <t>Table 253  Housebuilding: permanent dwellings started and completed, by tenure and district, 2012/13</t>
  </si>
  <si>
    <t>(revised since June quarter)</t>
  </si>
  <si>
    <t>22,030</t>
  </si>
  <si>
    <t>1,360</t>
  </si>
  <si>
    <t>107,820</t>
  </si>
  <si>
    <t>950</t>
  </si>
  <si>
    <t>640</t>
  </si>
  <si>
    <t>1,810</t>
  </si>
  <si>
    <t>3,240</t>
  </si>
  <si>
    <t>1,270</t>
  </si>
  <si>
    <t>3,650</t>
  </si>
  <si>
    <t>1,340</t>
  </si>
  <si>
    <t>1,860</t>
  </si>
  <si>
    <t>2,970</t>
  </si>
  <si>
    <t>2,640</t>
  </si>
  <si>
    <t>E07000240</t>
  </si>
  <si>
    <t>E07000241</t>
  </si>
  <si>
    <t>2,030</t>
  </si>
  <si>
    <t>1,720</t>
  </si>
  <si>
    <t>1,630</t>
  </si>
  <si>
    <t>1,310</t>
  </si>
  <si>
    <t>3,160</t>
  </si>
  <si>
    <t>2,620</t>
  </si>
  <si>
    <t>930</t>
  </si>
  <si>
    <t>15</t>
  </si>
  <si>
    <t>E10000005</t>
  </si>
  <si>
    <t>Cornwall and Isles of Scilly</t>
  </si>
  <si>
    <t>1,770</t>
  </si>
  <si>
    <t>3.    England total figures include estimates for missing data returns from independend Approved Inspectors and Local Authorities, so the sum of district values may be slightly</t>
  </si>
  <si>
    <t>National figures are published in DCLG housebuilding statistics</t>
  </si>
  <si>
    <t>Telephone: 0303 444 3139</t>
  </si>
  <si>
    <t>Kingston upon Hull, City of</t>
  </si>
  <si>
    <t>Herefordshire, County of</t>
  </si>
  <si>
    <t>Bristol, City of</t>
  </si>
  <si>
    <t>No. per 1000 households</t>
  </si>
  <si>
    <t>Households accommodated in temporary accommodation (total)</t>
  </si>
  <si>
    <t>Housebuilding dwellings completed</t>
  </si>
  <si>
    <t>2009-10</t>
  </si>
  <si>
    <t>2010-11</t>
  </si>
  <si>
    <t>2011-12</t>
  </si>
  <si>
    <t>2012-13</t>
  </si>
  <si>
    <t>Predominantly Rural</t>
  </si>
  <si>
    <t>Predominantly Urban</t>
  </si>
  <si>
    <t>resident five</t>
  </si>
  <si>
    <t>workplace five</t>
  </si>
  <si>
    <t>average earnings workplace</t>
  </si>
  <si>
    <t>LU</t>
  </si>
  <si>
    <t>R80</t>
  </si>
  <si>
    <t>SR</t>
  </si>
  <si>
    <t>OU</t>
  </si>
  <si>
    <t>R50</t>
  </si>
  <si>
    <t>MU</t>
  </si>
  <si>
    <t>error</t>
  </si>
  <si>
    <t>Please select your local authority and a comparative local authority here:</t>
  </si>
  <si>
    <t>Please select a rural or urban average which you would like to use as a comparative:</t>
  </si>
  <si>
    <t>nearest five authorities</t>
  </si>
  <si>
    <t>Duty owed but no accommodation secured</t>
  </si>
  <si>
    <t>2009/10</t>
  </si>
  <si>
    <t>2010/11</t>
  </si>
  <si>
    <t>2011/12</t>
  </si>
  <si>
    <t>2012/13</t>
  </si>
  <si>
    <t>King's Lynn &amp; West Norfolk</t>
  </si>
  <si>
    <t>Vale of Whitehorse</t>
  </si>
  <si>
    <t>Table STIM.06a</t>
  </si>
  <si>
    <t>Short-Term International Migration, migrants satisfying United Nations definition of a short-term migrant</t>
  </si>
  <si>
    <t>Estimates from the International Passenger Survey: Mid 2008 to Mid 2011</t>
  </si>
  <si>
    <t>Inflows by Local Authority</t>
  </si>
  <si>
    <t>Administrative Geography Code</t>
  </si>
  <si>
    <t>Area of destination within England and Wales</t>
  </si>
  <si>
    <t>Mid 2008</t>
  </si>
  <si>
    <t>Estimate</t>
  </si>
  <si>
    <t>K04000001</t>
  </si>
  <si>
    <t>ENGLAND AND WALES</t>
  </si>
  <si>
    <t>E92000001</t>
  </si>
  <si>
    <t xml:space="preserve">NORTH WEST </t>
  </si>
  <si>
    <t>EAST</t>
  </si>
  <si>
    <t>E13000001</t>
  </si>
  <si>
    <t>E13000002</t>
  </si>
  <si>
    <t>W92000004</t>
  </si>
  <si>
    <t>WALES</t>
  </si>
  <si>
    <t>W06000001</t>
  </si>
  <si>
    <t>Isle of Anglesey</t>
  </si>
  <si>
    <t>W06000002</t>
  </si>
  <si>
    <t>Gwynedd</t>
  </si>
  <si>
    <t>W06000003</t>
  </si>
  <si>
    <t>Conwy</t>
  </si>
  <si>
    <t>W06000004</t>
  </si>
  <si>
    <t>Denbighshire</t>
  </si>
  <si>
    <t>W06000005</t>
  </si>
  <si>
    <t>Flintshire</t>
  </si>
  <si>
    <t>W06000006</t>
  </si>
  <si>
    <t>Wrexham</t>
  </si>
  <si>
    <t>W06000023</t>
  </si>
  <si>
    <t>Powys</t>
  </si>
  <si>
    <t>W06000008</t>
  </si>
  <si>
    <t>Ceredigion</t>
  </si>
  <si>
    <t>W06000009</t>
  </si>
  <si>
    <t>Pembrokeshire</t>
  </si>
  <si>
    <t>W06000010</t>
  </si>
  <si>
    <t>Carmarthenshire</t>
  </si>
  <si>
    <t>W06000011</t>
  </si>
  <si>
    <t>Swansea</t>
  </si>
  <si>
    <t>W06000012</t>
  </si>
  <si>
    <t>Neath Port Talbot</t>
  </si>
  <si>
    <t>W06000013</t>
  </si>
  <si>
    <t xml:space="preserve">Bridgend </t>
  </si>
  <si>
    <t>W06000014</t>
  </si>
  <si>
    <t>The Vale of Glamorgan</t>
  </si>
  <si>
    <t>W06000015</t>
  </si>
  <si>
    <t>Cardiff</t>
  </si>
  <si>
    <t>W06000016</t>
  </si>
  <si>
    <t>Rhondda Cynon Taf</t>
  </si>
  <si>
    <t>W06000024</t>
  </si>
  <si>
    <t>Merthyr Tydfil</t>
  </si>
  <si>
    <t>W06000018</t>
  </si>
  <si>
    <t>Caerphilly</t>
  </si>
  <si>
    <t>W06000019</t>
  </si>
  <si>
    <t>Blaenau Gwent</t>
  </si>
  <si>
    <t>W06000020</t>
  </si>
  <si>
    <t>Torfaen</t>
  </si>
  <si>
    <t>W06000021</t>
  </si>
  <si>
    <t>Monmouthshire</t>
  </si>
  <si>
    <t>W06000022</t>
  </si>
  <si>
    <t>Newport</t>
  </si>
  <si>
    <t>Source: Office for National Statistics (ONS).</t>
  </si>
  <si>
    <t>Mid = Year ending 30th June</t>
  </si>
  <si>
    <t>UA = Unitary Authority</t>
  </si>
  <si>
    <t>p    Estimates include provisional estimates for migrants returning in 2012</t>
  </si>
  <si>
    <t>Estimates are provided to the nearest unit to enable and encourage further calculations and analysis.  However, the estimates must not be assumed to be as exact as the level of detail implied by unit level data.  Please see "Precision" in the Notes worksheet for more information.</t>
  </si>
  <si>
    <t>1    Country Durham UA comprises the former districts of Chester-le-Street, Derwentside, Durham, Easington, Sedgefield, Teesdale and Wear Valley.</t>
  </si>
  <si>
    <t>2    Northumberland UA comprises the former districts of Alnwick, Berwick-upon-Tweed, Blyth Valley, Castle Morpeth, Tynedale and Wansbeck.</t>
  </si>
  <si>
    <t>3    Cheshire East UA comprises the former districts of Congleton, Crewe and Nantwich and Macclesfield.</t>
  </si>
  <si>
    <t>4    Cheshire West and Chester UA comprises the former districts of Chester, Ellesmere Port &amp; Neston and Vale Royal.</t>
  </si>
  <si>
    <t>5    Shropshire UA comprises the former districts of Bridgnorth, North Shropshire, Oswestry, Shrewsbury and Atcham and South Shropshire.</t>
  </si>
  <si>
    <t>6    Bedford UA comprises the former district of Bedford.</t>
  </si>
  <si>
    <t>7    Central Bedfordshire UA comprises of the former districts of Mid Bedfordshire and South Bedfordshire.</t>
  </si>
  <si>
    <t>8    Cornwall UA comprises the former districts of Caradon, Carrick, Kerrier, North Cornwall, Penwith and Restormel.</t>
  </si>
  <si>
    <t>9    Wiltshire UA comprises the former districts of Kennet, North Wiltshire, Salisbury and West Wiltshire.</t>
  </si>
  <si>
    <t>Published on 23 May 2013 by the Office for National Statistics.  Email: migstatsunit@ons.gsi.gov.uk</t>
  </si>
  <si>
    <t>© Crown copyright. You may re-use this information (not including logos) free of charge in any format or medium, under the terms of the Open Government Licence.</t>
  </si>
  <si>
    <t>To view this licence, go to: http://www.nationalarchives.gov.uk/doc/open-government-licence/</t>
  </si>
  <si>
    <t>or write to the Information Policy Team, The National Archives, Kew, London TW9 4DU.  Email: psi@nationalarchives.gsi.gov.uk</t>
  </si>
  <si>
    <t>Table STIM.06b</t>
  </si>
  <si>
    <t>Inflows by Local Authority with Employment as Main Reason for Migration</t>
  </si>
  <si>
    <t>Table STIM.06c</t>
  </si>
  <si>
    <t>Inflows by Local Authority with Study as Main Reason for Migration</t>
  </si>
  <si>
    <t>Mid 2009</t>
  </si>
  <si>
    <t>Mid 2010</t>
  </si>
  <si>
    <t>England and Wales</t>
  </si>
  <si>
    <t>Regions, Counties, London Boroughs, Unitary Authorities and Districts in England</t>
  </si>
  <si>
    <t>Unitary Authorities in Wales</t>
  </si>
  <si>
    <t>units</t>
  </si>
  <si>
    <t>Mid 2011p</t>
  </si>
  <si>
    <t>% of local authority population</t>
  </si>
  <si>
    <t>The UN definition of a short-term migrant is "A person who moves to a country other than that of his or her usual residence for a period of at least three months but less than a year (twelve months) except in cases where the movement to that country is for purposes of recreation, holiday, visits to friends and relatives, business, medical treatment or religious pilgrimage".</t>
  </si>
  <si>
    <t>Office for National Statistics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</si>
</sst>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0.0"/>
    <numFmt numFmtId="165" formatCode="#,##0.0"/>
    <numFmt numFmtId="166" formatCode="General_)"/>
    <numFmt numFmtId="167" formatCode="_(* #,##0.00_);_(* \(#,##0.00\);_(* &quot;-&quot;??_);_(@_)"/>
    <numFmt numFmtId="168" formatCode="_-* #,##0_-;\-* #,##0_-;_-* &quot;-&quot;??_-;_-@_-"/>
    <numFmt numFmtId="169" formatCode="[$-10409]#,##0;\(#,##0\)"/>
    <numFmt numFmtId="170" formatCode="[$-10409]0;\(0\)"/>
    <numFmt numFmtId="171" formatCode="[$-10409]#,##0.00;\(#,##0.00\)"/>
    <numFmt numFmtId="172" formatCode="[$-10409]0.00;\(0.00\)"/>
  </numFmts>
  <fonts count="46"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color indexed="9"/>
      <name val="Arial"/>
      <family val="2"/>
    </font>
    <font>
      <b/>
      <sz val="10"/>
      <name val="Arial"/>
      <family val="2"/>
    </font>
    <font>
      <b/>
      <sz val="10"/>
      <color indexed="10"/>
      <name val="Arial"/>
      <family val="2"/>
    </font>
    <font>
      <b/>
      <sz val="10"/>
      <color indexed="20"/>
      <name val="Arial"/>
      <family val="2"/>
    </font>
    <font>
      <sz val="10"/>
      <color indexed="10"/>
      <name val="Arial"/>
      <family val="2"/>
    </font>
    <font>
      <sz val="10"/>
      <color indexed="20"/>
      <name val="Arial"/>
      <family val="2"/>
    </font>
    <font>
      <b/>
      <i/>
      <sz val="10"/>
      <color indexed="10"/>
      <name val="Arial"/>
      <family val="2"/>
    </font>
    <font>
      <sz val="10"/>
      <color indexed="8"/>
      <name val="Arial"/>
      <family val="2"/>
    </font>
    <font>
      <b/>
      <sz val="10"/>
      <color indexed="8"/>
      <name val="Arial"/>
      <family val="2"/>
    </font>
    <font>
      <b/>
      <sz val="11"/>
      <name val="Tahoma"/>
      <family val="2"/>
    </font>
    <font>
      <i/>
      <sz val="10"/>
      <name val="Arial"/>
      <family val="2"/>
    </font>
    <font>
      <sz val="10"/>
      <color indexed="8"/>
      <name val="Tahoma"/>
      <family val="2"/>
    </font>
    <font>
      <sz val="8"/>
      <name val="Arial"/>
      <family val="2"/>
    </font>
    <font>
      <sz val="8"/>
      <color indexed="9"/>
      <name val="Arial"/>
      <family val="2"/>
    </font>
    <font>
      <sz val="10"/>
      <name val="Tahoma"/>
      <family val="2"/>
    </font>
    <font>
      <b/>
      <sz val="14"/>
      <color indexed="9"/>
      <name val="Helvetica"/>
      <family val="2"/>
    </font>
    <font>
      <b/>
      <sz val="14"/>
      <color indexed="10"/>
      <name val="Helvetica"/>
      <family val="2"/>
    </font>
    <font>
      <b/>
      <sz val="14"/>
      <color indexed="9"/>
      <name val="Arial"/>
      <family val="2"/>
    </font>
    <font>
      <b/>
      <sz val="12"/>
      <name val="Arial"/>
      <family val="2"/>
    </font>
    <font>
      <b/>
      <sz val="10"/>
      <name val="Helvetica"/>
      <family val="2"/>
    </font>
    <font>
      <sz val="10"/>
      <name val="Helvetica"/>
      <family val="2"/>
    </font>
    <font>
      <b/>
      <sz val="7"/>
      <name val="Arial"/>
      <family val="2"/>
    </font>
    <font>
      <vertAlign val="superscript"/>
      <sz val="10"/>
      <name val="Arial"/>
      <family val="2"/>
    </font>
    <font>
      <b/>
      <vertAlign val="superscript"/>
      <sz val="10"/>
      <name val="Arial"/>
      <family val="2"/>
    </font>
    <font>
      <vertAlign val="superscript"/>
      <sz val="10"/>
      <name val="Tahoma"/>
      <family val="2"/>
    </font>
    <font>
      <b/>
      <sz val="9"/>
      <color indexed="8"/>
      <name val="Arial"/>
      <family val="2"/>
    </font>
    <font>
      <b/>
      <sz val="9"/>
      <color indexed="10"/>
      <name val="Arial"/>
      <family val="2"/>
    </font>
    <font>
      <sz val="9"/>
      <color indexed="8"/>
      <name val="Arial"/>
      <family val="2"/>
    </font>
    <font>
      <sz val="9"/>
      <color indexed="10"/>
      <name val="Arial"/>
      <family val="2"/>
    </font>
    <font>
      <sz val="10"/>
      <color indexed="9"/>
      <name val="Arial"/>
      <family val="2"/>
    </font>
    <font>
      <sz val="8"/>
      <name val="Calibri"/>
      <family val="2"/>
      <scheme val="minor"/>
    </font>
    <font>
      <b/>
      <sz val="8"/>
      <name val="Arial"/>
      <family val="2"/>
    </font>
    <font>
      <sz val="8"/>
      <color theme="3" tint="0.79998168889431442"/>
      <name val="Cambria"/>
      <family val="1"/>
      <scheme val="major"/>
    </font>
    <font>
      <sz val="11"/>
      <color theme="3" tint="0.79998168889431442"/>
      <name val="Calibri"/>
      <family val="2"/>
      <scheme val="minor"/>
    </font>
    <font>
      <b/>
      <sz val="8"/>
      <color theme="3" tint="0.79998168889431442"/>
      <name val="Arial"/>
      <family val="2"/>
    </font>
    <font>
      <sz val="11"/>
      <color theme="3" tint="-0.499984740745262"/>
      <name val="Calibri"/>
      <family val="2"/>
      <scheme val="minor"/>
    </font>
    <font>
      <b/>
      <u/>
      <sz val="18"/>
      <color theme="3" tint="-0.499984740745262"/>
      <name val="Calibri"/>
      <family val="2"/>
      <scheme val="minor"/>
    </font>
    <font>
      <b/>
      <sz val="11"/>
      <color theme="3" tint="-0.499984740745262"/>
      <name val="Calibri"/>
      <family val="2"/>
      <scheme val="minor"/>
    </font>
    <font>
      <b/>
      <sz val="14"/>
      <color theme="3" tint="-0.499984740745262"/>
      <name val="Calibri"/>
      <family val="2"/>
      <scheme val="minor"/>
    </font>
    <font>
      <sz val="10"/>
      <color theme="3" tint="-0.499984740745262"/>
      <name val="Calibri"/>
      <family val="2"/>
      <scheme val="minor"/>
    </font>
    <font>
      <i/>
      <sz val="11"/>
      <color theme="3" tint="-0.499984740745262"/>
      <name val="Calibri"/>
      <family val="2"/>
      <scheme val="minor"/>
    </font>
    <font>
      <i/>
      <u/>
      <sz val="11"/>
      <color theme="3" tint="-0.499984740745262"/>
      <name val="Calibri"/>
      <family val="2"/>
      <scheme val="minor"/>
    </font>
  </fonts>
  <fills count="15">
    <fill>
      <patternFill patternType="none"/>
    </fill>
    <fill>
      <patternFill patternType="gray125"/>
    </fill>
    <fill>
      <patternFill patternType="solid">
        <fgColor theme="0"/>
        <bgColor indexed="64"/>
      </patternFill>
    </fill>
    <fill>
      <patternFill patternType="solid">
        <fgColor indexed="8"/>
        <bgColor indexed="64"/>
      </patternFill>
    </fill>
    <fill>
      <patternFill patternType="solid">
        <fgColor indexed="9"/>
        <bgColor indexed="64"/>
      </patternFill>
    </fill>
    <fill>
      <patternFill patternType="solid">
        <fgColor indexed="46"/>
        <bgColor indexed="64"/>
      </patternFill>
    </fill>
    <fill>
      <patternFill patternType="solid">
        <fgColor indexed="9"/>
        <bgColor indexed="0"/>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3" tint="0.79998168889431442"/>
        <bgColor indexed="64"/>
      </patternFill>
    </fill>
  </fills>
  <borders count="10">
    <border>
      <left/>
      <right/>
      <top/>
      <bottom/>
      <diagonal/>
    </border>
    <border>
      <left/>
      <right/>
      <top/>
      <bottom style="medium">
        <color indexed="64"/>
      </bottom>
      <diagonal/>
    </border>
    <border>
      <left/>
      <right/>
      <top style="medium">
        <color indexed="64"/>
      </top>
      <bottom/>
      <diagonal/>
    </border>
    <border>
      <left/>
      <right/>
      <top style="thin">
        <color indexed="8"/>
      </top>
      <bottom/>
      <diagonal/>
    </border>
    <border>
      <left/>
      <right/>
      <top style="thin">
        <color indexed="8"/>
      </top>
      <bottom style="thin">
        <color indexed="8"/>
      </bottom>
      <diagonal/>
    </border>
    <border>
      <left/>
      <right/>
      <top/>
      <bottom style="thin">
        <color indexed="8"/>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2" fillId="0" borderId="0"/>
    <xf numFmtId="167" fontId="2" fillId="0" borderId="0" applyFont="0" applyFill="0" applyBorder="0" applyAlignment="0" applyProtection="0"/>
    <xf numFmtId="9" fontId="1" fillId="0" borderId="0" applyFont="0" applyFill="0" applyBorder="0" applyAlignment="0" applyProtection="0"/>
  </cellStyleXfs>
  <cellXfs count="453">
    <xf numFmtId="0" fontId="0" fillId="0" borderId="0" xfId="0"/>
    <xf numFmtId="0" fontId="2" fillId="0" borderId="0" xfId="0" applyFont="1"/>
    <xf numFmtId="0" fontId="2" fillId="0" borderId="0" xfId="2" applyNumberFormat="1" applyFont="1" applyFill="1" applyAlignment="1">
      <alignment horizontal="center"/>
    </xf>
    <xf numFmtId="0" fontId="2" fillId="0" borderId="0" xfId="2" applyFont="1" applyFill="1" applyAlignment="1">
      <alignment horizontal="center"/>
    </xf>
    <xf numFmtId="0" fontId="2" fillId="0" borderId="0" xfId="0" applyFont="1" applyBorder="1" applyAlignment="1"/>
    <xf numFmtId="0" fontId="2" fillId="0" borderId="0" xfId="0" applyFont="1" applyFill="1" applyBorder="1" applyAlignment="1" applyProtection="1">
      <protection locked="0"/>
    </xf>
    <xf numFmtId="164" fontId="4" fillId="3" borderId="0" xfId="0" applyNumberFormat="1" applyFont="1" applyFill="1" applyAlignment="1">
      <alignment horizontal="left"/>
    </xf>
    <xf numFmtId="0" fontId="5" fillId="3" borderId="0" xfId="0" applyFont="1" applyFill="1" applyBorder="1" applyAlignment="1"/>
    <xf numFmtId="3" fontId="2" fillId="3" borderId="0" xfId="0" applyNumberFormat="1" applyFont="1" applyFill="1" applyBorder="1" applyAlignment="1">
      <alignment horizontal="left" vertical="center"/>
    </xf>
    <xf numFmtId="3" fontId="2" fillId="3" borderId="0" xfId="0" applyNumberFormat="1" applyFont="1" applyFill="1" applyBorder="1" applyAlignment="1">
      <alignment horizontal="center" vertical="center"/>
    </xf>
    <xf numFmtId="1" fontId="6" fillId="3" borderId="0" xfId="0" applyNumberFormat="1" applyFont="1" applyFill="1" applyAlignment="1">
      <alignment horizontal="center"/>
    </xf>
    <xf numFmtId="164" fontId="4" fillId="3" borderId="0" xfId="0" applyNumberFormat="1" applyFont="1" applyFill="1" applyAlignment="1">
      <alignment horizontal="center"/>
    </xf>
    <xf numFmtId="165" fontId="6" fillId="3" borderId="0" xfId="0" applyNumberFormat="1" applyFont="1" applyFill="1" applyAlignment="1">
      <alignment horizontal="center"/>
    </xf>
    <xf numFmtId="3" fontId="6" fillId="3" borderId="0" xfId="0" applyNumberFormat="1" applyFont="1" applyFill="1" applyAlignment="1">
      <alignment horizontal="center"/>
    </xf>
    <xf numFmtId="164" fontId="5" fillId="3" borderId="0" xfId="0" applyNumberFormat="1" applyFont="1" applyFill="1" applyAlignment="1">
      <alignment horizontal="right"/>
    </xf>
    <xf numFmtId="164" fontId="6" fillId="3" borderId="0" xfId="0" applyNumberFormat="1" applyFont="1" applyFill="1" applyAlignment="1">
      <alignment horizontal="center"/>
    </xf>
    <xf numFmtId="0" fontId="2" fillId="0" borderId="0" xfId="0" applyFont="1" applyBorder="1" applyAlignment="1" applyProtection="1">
      <protection locked="0"/>
    </xf>
    <xf numFmtId="0" fontId="5" fillId="0" borderId="0" xfId="0" applyFont="1" applyBorder="1" applyAlignment="1" applyProtection="1">
      <protection locked="0"/>
    </xf>
    <xf numFmtId="0" fontId="5" fillId="0" borderId="0" xfId="0" applyFont="1" applyBorder="1" applyAlignment="1"/>
    <xf numFmtId="3" fontId="2" fillId="0" borderId="0" xfId="0" applyNumberFormat="1" applyFont="1" applyBorder="1" applyAlignment="1">
      <alignment horizontal="right" vertical="center"/>
    </xf>
    <xf numFmtId="0" fontId="7" fillId="0" borderId="0" xfId="0" applyFont="1" applyFill="1" applyAlignment="1">
      <alignment horizontal="center"/>
    </xf>
    <xf numFmtId="1" fontId="6" fillId="0" borderId="1" xfId="0" quotePrefix="1" applyNumberFormat="1" applyFont="1" applyBorder="1" applyAlignment="1">
      <alignment horizontal="center"/>
    </xf>
    <xf numFmtId="0" fontId="2" fillId="0" borderId="1" xfId="0" applyFont="1" applyBorder="1" applyAlignment="1">
      <alignment horizontal="center"/>
    </xf>
    <xf numFmtId="0" fontId="5" fillId="0" borderId="1" xfId="0" quotePrefix="1" applyFont="1" applyBorder="1" applyAlignment="1">
      <alignment horizontal="center"/>
    </xf>
    <xf numFmtId="0" fontId="5" fillId="0" borderId="1" xfId="0" applyFont="1" applyBorder="1" applyAlignment="1">
      <alignment horizontal="center"/>
    </xf>
    <xf numFmtId="165" fontId="6" fillId="0" borderId="1" xfId="0" quotePrefix="1" applyNumberFormat="1" applyFont="1" applyBorder="1" applyAlignment="1">
      <alignment horizontal="center"/>
    </xf>
    <xf numFmtId="3" fontId="6" fillId="0" borderId="1" xfId="0" quotePrefix="1" applyNumberFormat="1" applyFont="1" applyBorder="1" applyAlignment="1">
      <alignment horizontal="center"/>
    </xf>
    <xf numFmtId="164" fontId="2" fillId="0" borderId="1" xfId="0" applyNumberFormat="1" applyFont="1" applyBorder="1" applyAlignment="1">
      <alignment horizontal="center"/>
    </xf>
    <xf numFmtId="0" fontId="2" fillId="0" borderId="1" xfId="0" applyFont="1" applyBorder="1" applyAlignment="1">
      <alignment horizontal="right"/>
    </xf>
    <xf numFmtId="0" fontId="5" fillId="0" borderId="1" xfId="0" applyFont="1" applyBorder="1" applyAlignment="1">
      <alignment horizontal="right"/>
    </xf>
    <xf numFmtId="0" fontId="2" fillId="0" borderId="1" xfId="0" quotePrefix="1" applyFont="1" applyBorder="1" applyAlignment="1">
      <alignment horizontal="right"/>
    </xf>
    <xf numFmtId="1" fontId="6" fillId="0" borderId="0" xfId="0" applyNumberFormat="1" applyFont="1" applyBorder="1" applyAlignment="1">
      <alignment horizontal="center"/>
    </xf>
    <xf numFmtId="0" fontId="2" fillId="0" borderId="0" xfId="0" applyFont="1" applyAlignment="1">
      <alignment horizontal="center"/>
    </xf>
    <xf numFmtId="0" fontId="2" fillId="0" borderId="0" xfId="0" applyFont="1" applyBorder="1" applyAlignment="1">
      <alignment horizontal="center"/>
    </xf>
    <xf numFmtId="0" fontId="5" fillId="0" borderId="0" xfId="0" applyFont="1" applyAlignment="1">
      <alignment horizontal="center"/>
    </xf>
    <xf numFmtId="165" fontId="8" fillId="0" borderId="0" xfId="0" applyNumberFormat="1" applyFont="1" applyBorder="1" applyAlignment="1">
      <alignment horizontal="center"/>
    </xf>
    <xf numFmtId="3" fontId="8" fillId="0" borderId="0" xfId="0" applyNumberFormat="1" applyFont="1" applyBorder="1" applyAlignment="1">
      <alignment horizontal="center"/>
    </xf>
    <xf numFmtId="164" fontId="2" fillId="0" borderId="0" xfId="0" applyNumberFormat="1" applyFont="1" applyBorder="1" applyAlignment="1">
      <alignment horizontal="center"/>
    </xf>
    <xf numFmtId="0" fontId="2" fillId="0" borderId="0" xfId="0" applyFont="1" applyBorder="1" applyAlignment="1">
      <alignment horizontal="right"/>
    </xf>
    <xf numFmtId="0" fontId="5" fillId="0" borderId="0" xfId="0" applyFont="1" applyBorder="1" applyAlignment="1">
      <alignment horizontal="right"/>
    </xf>
    <xf numFmtId="0" fontId="5" fillId="0" borderId="0" xfId="0" applyFont="1" applyAlignment="1">
      <alignment horizontal="right" wrapText="1"/>
    </xf>
    <xf numFmtId="0" fontId="5" fillId="0" borderId="0" xfId="0" applyFont="1" applyAlignment="1">
      <alignment horizontal="center" wrapText="1"/>
    </xf>
    <xf numFmtId="165" fontId="8" fillId="0" borderId="0" xfId="0" applyNumberFormat="1" applyFont="1" applyBorder="1" applyAlignment="1">
      <alignment horizontal="center" vertical="center"/>
    </xf>
    <xf numFmtId="164" fontId="8" fillId="0" borderId="0" xfId="0" applyNumberFormat="1" applyFont="1" applyBorder="1" applyAlignment="1">
      <alignment horizontal="center" vertical="center"/>
    </xf>
    <xf numFmtId="3" fontId="2" fillId="0" borderId="0" xfId="0" applyNumberFormat="1" applyFont="1" applyBorder="1" applyAlignment="1">
      <alignment horizontal="center" vertical="center"/>
    </xf>
    <xf numFmtId="164" fontId="5" fillId="0" borderId="0" xfId="0" quotePrefix="1" applyNumberFormat="1" applyFont="1" applyBorder="1" applyAlignment="1">
      <alignment horizontal="left"/>
    </xf>
    <xf numFmtId="3" fontId="5" fillId="0" borderId="0" xfId="0" applyNumberFormat="1" applyFont="1" applyBorder="1" applyAlignment="1">
      <alignment horizontal="right" vertical="center"/>
    </xf>
    <xf numFmtId="165" fontId="8" fillId="0" borderId="1" xfId="0" applyNumberFormat="1" applyFont="1" applyBorder="1" applyAlignment="1">
      <alignment horizontal="center"/>
    </xf>
    <xf numFmtId="3" fontId="8" fillId="0" borderId="1" xfId="0" applyNumberFormat="1" applyFont="1" applyBorder="1" applyAlignment="1">
      <alignment horizontal="center"/>
    </xf>
    <xf numFmtId="164" fontId="2" fillId="0" borderId="1" xfId="0" quotePrefix="1" applyNumberFormat="1" applyFont="1" applyBorder="1" applyAlignment="1">
      <alignment horizontal="center"/>
    </xf>
    <xf numFmtId="164" fontId="5" fillId="0" borderId="1" xfId="0" quotePrefix="1" applyNumberFormat="1" applyFont="1" applyBorder="1" applyAlignment="1">
      <alignment horizontal="left"/>
    </xf>
    <xf numFmtId="1" fontId="6" fillId="0" borderId="0" xfId="0" applyNumberFormat="1" applyFont="1" applyAlignment="1">
      <alignment horizontal="center"/>
    </xf>
    <xf numFmtId="165" fontId="8" fillId="0" borderId="0" xfId="0" applyNumberFormat="1" applyFont="1" applyAlignment="1">
      <alignment horizontal="center"/>
    </xf>
    <xf numFmtId="3" fontId="8" fillId="0" borderId="0" xfId="0" applyNumberFormat="1" applyFont="1" applyAlignment="1">
      <alignment horizontal="center"/>
    </xf>
    <xf numFmtId="164" fontId="8" fillId="0" borderId="0" xfId="0" applyNumberFormat="1" applyFont="1" applyAlignment="1">
      <alignment horizontal="center"/>
    </xf>
    <xf numFmtId="0" fontId="2" fillId="0" borderId="0" xfId="0" applyFont="1" applyAlignment="1">
      <alignment horizontal="right"/>
    </xf>
    <xf numFmtId="0" fontId="5" fillId="0" borderId="0" xfId="0" applyFont="1" applyAlignment="1">
      <alignment horizontal="right"/>
    </xf>
    <xf numFmtId="164" fontId="8" fillId="0" borderId="0" xfId="0" applyNumberFormat="1" applyFont="1" applyBorder="1" applyAlignment="1">
      <alignment horizontal="center"/>
    </xf>
    <xf numFmtId="0" fontId="5" fillId="0" borderId="0" xfId="0" quotePrefix="1" applyFont="1" applyBorder="1" applyAlignment="1">
      <alignment horizontal="center"/>
    </xf>
    <xf numFmtId="3" fontId="8" fillId="0" borderId="0" xfId="0" quotePrefix="1" applyNumberFormat="1" applyFont="1" applyAlignment="1">
      <alignment horizontal="center"/>
    </xf>
    <xf numFmtId="164" fontId="8" fillId="0" borderId="0" xfId="0" quotePrefix="1" applyNumberFormat="1" applyFont="1" applyAlignment="1">
      <alignment horizontal="center"/>
    </xf>
    <xf numFmtId="166" fontId="5" fillId="0" borderId="0" xfId="0" quotePrefix="1" applyNumberFormat="1" applyFont="1" applyAlignment="1" applyProtection="1">
      <alignment horizontal="center"/>
    </xf>
    <xf numFmtId="3" fontId="2" fillId="0" borderId="0" xfId="0" quotePrefix="1" applyNumberFormat="1" applyFont="1" applyAlignment="1">
      <alignment horizontal="center"/>
    </xf>
    <xf numFmtId="3" fontId="2" fillId="0" borderId="0" xfId="3" quotePrefix="1" applyNumberFormat="1" applyFont="1" applyAlignment="1">
      <alignment horizontal="center"/>
    </xf>
    <xf numFmtId="0" fontId="2" fillId="0" borderId="0" xfId="3" applyFont="1" applyAlignment="1">
      <alignment horizontal="center"/>
    </xf>
    <xf numFmtId="0" fontId="2" fillId="0" borderId="0" xfId="3" quotePrefix="1" applyFont="1" applyAlignment="1">
      <alignment horizontal="center"/>
    </xf>
    <xf numFmtId="165" fontId="8" fillId="0" borderId="0" xfId="3" applyNumberFormat="1" applyFont="1" applyAlignment="1">
      <alignment horizontal="center"/>
    </xf>
    <xf numFmtId="164" fontId="8" fillId="0" borderId="0" xfId="3" applyNumberFormat="1" applyFont="1" applyBorder="1" applyAlignment="1">
      <alignment horizontal="center"/>
    </xf>
    <xf numFmtId="0" fontId="5" fillId="0" borderId="0" xfId="0" applyFont="1"/>
    <xf numFmtId="0" fontId="9" fillId="0" borderId="0" xfId="0" applyFont="1" applyFill="1" applyBorder="1" applyAlignment="1">
      <alignment horizontal="center"/>
    </xf>
    <xf numFmtId="0" fontId="2" fillId="0" borderId="1" xfId="0" quotePrefix="1" applyFont="1" applyBorder="1" applyAlignment="1">
      <alignment horizontal="center"/>
    </xf>
    <xf numFmtId="165" fontId="8" fillId="0" borderId="1" xfId="0" quotePrefix="1" applyNumberFormat="1" applyFont="1" applyBorder="1" applyAlignment="1">
      <alignment horizontal="center"/>
    </xf>
    <xf numFmtId="3" fontId="8" fillId="0" borderId="1" xfId="0" quotePrefix="1" applyNumberFormat="1" applyFont="1" applyBorder="1" applyAlignment="1">
      <alignment horizontal="center"/>
    </xf>
    <xf numFmtId="164" fontId="8" fillId="0" borderId="0" xfId="0" quotePrefix="1" applyNumberFormat="1" applyFont="1" applyBorder="1" applyAlignment="1">
      <alignment horizontal="center"/>
    </xf>
    <xf numFmtId="0" fontId="2" fillId="0" borderId="0" xfId="0" quotePrefix="1" applyFont="1" applyAlignment="1">
      <alignment horizontal="center"/>
    </xf>
    <xf numFmtId="164" fontId="8" fillId="0" borderId="0" xfId="3" quotePrefix="1" applyNumberFormat="1" applyFont="1" applyBorder="1" applyAlignment="1">
      <alignment horizontal="center"/>
    </xf>
    <xf numFmtId="0" fontId="2" fillId="0" borderId="0" xfId="0" applyFont="1" applyAlignment="1">
      <alignment horizontal="left"/>
    </xf>
    <xf numFmtId="0" fontId="9" fillId="0" borderId="0" xfId="0" applyFont="1" applyFill="1" applyAlignment="1">
      <alignment horizontal="center"/>
    </xf>
    <xf numFmtId="1" fontId="6" fillId="0" borderId="0" xfId="0" quotePrefix="1" applyNumberFormat="1" applyFont="1" applyAlignment="1">
      <alignment horizontal="center"/>
    </xf>
    <xf numFmtId="0" fontId="2" fillId="0" borderId="0" xfId="0" quotePrefix="1" applyFont="1" applyBorder="1" applyAlignment="1">
      <alignment horizontal="center"/>
    </xf>
    <xf numFmtId="164" fontId="2" fillId="0" borderId="2" xfId="0" applyNumberFormat="1" applyFont="1" applyBorder="1" applyAlignment="1">
      <alignment horizontal="center"/>
    </xf>
    <xf numFmtId="0" fontId="5" fillId="0" borderId="0" xfId="0" applyFont="1" applyBorder="1" applyAlignment="1">
      <alignment horizontal="center"/>
    </xf>
    <xf numFmtId="0" fontId="2" fillId="0" borderId="0" xfId="3" quotePrefix="1" applyFont="1" applyBorder="1" applyAlignment="1">
      <alignment horizontal="center"/>
    </xf>
    <xf numFmtId="164" fontId="10" fillId="0" borderId="0" xfId="0" applyNumberFormat="1" applyFont="1" applyAlignment="1">
      <alignment horizontal="center"/>
    </xf>
    <xf numFmtId="0" fontId="2" fillId="0" borderId="0" xfId="3" applyFont="1" applyBorder="1" applyAlignment="1">
      <alignment horizontal="center"/>
    </xf>
    <xf numFmtId="0" fontId="5" fillId="4" borderId="0" xfId="3" applyFont="1" applyFill="1" applyAlignment="1">
      <alignment horizontal="center"/>
    </xf>
    <xf numFmtId="164" fontId="10" fillId="0" borderId="0" xfId="3" applyNumberFormat="1" applyFont="1" applyAlignment="1">
      <alignment horizontal="center"/>
    </xf>
    <xf numFmtId="164" fontId="10" fillId="0" borderId="0" xfId="0" quotePrefix="1" applyNumberFormat="1" applyFont="1" applyAlignment="1">
      <alignment horizontal="center"/>
    </xf>
    <xf numFmtId="0" fontId="5" fillId="0" borderId="0" xfId="0" quotePrefix="1" applyFont="1" applyAlignment="1">
      <alignment horizontal="center"/>
    </xf>
    <xf numFmtId="164" fontId="10" fillId="0" borderId="0" xfId="3" quotePrefix="1" applyNumberFormat="1" applyFont="1" applyAlignment="1">
      <alignment horizontal="center"/>
    </xf>
    <xf numFmtId="0" fontId="2" fillId="0" borderId="0" xfId="0" quotePrefix="1" applyFont="1" applyAlignment="1">
      <alignment horizontal="left"/>
    </xf>
    <xf numFmtId="0" fontId="2" fillId="0" borderId="0" xfId="3" applyFont="1" applyAlignment="1">
      <alignment horizontal="right"/>
    </xf>
    <xf numFmtId="3" fontId="6" fillId="0" borderId="0" xfId="0" applyNumberFormat="1" applyFont="1" applyBorder="1" applyAlignment="1">
      <alignment horizontal="center"/>
    </xf>
    <xf numFmtId="164" fontId="2" fillId="0" borderId="0" xfId="0" applyNumberFormat="1" applyFont="1"/>
    <xf numFmtId="0" fontId="2" fillId="0" borderId="0" xfId="0" applyFont="1" applyFill="1"/>
    <xf numFmtId="0" fontId="5" fillId="0" borderId="0" xfId="0" applyFont="1" applyFill="1" applyAlignment="1" applyProtection="1">
      <alignment horizontal="left"/>
      <protection hidden="1"/>
    </xf>
    <xf numFmtId="0" fontId="5" fillId="0" borderId="0" xfId="0" applyFont="1" applyAlignment="1">
      <alignment horizontal="left"/>
    </xf>
    <xf numFmtId="49" fontId="5" fillId="0" borderId="0" xfId="0" applyNumberFormat="1" applyFont="1" applyFill="1" applyAlignment="1">
      <alignment horizontal="left" vertical="center"/>
    </xf>
    <xf numFmtId="3" fontId="5" fillId="0" borderId="0" xfId="0" applyNumberFormat="1" applyFont="1" applyFill="1" applyAlignment="1">
      <alignment horizontal="left" vertical="center"/>
    </xf>
    <xf numFmtId="3" fontId="2" fillId="0" borderId="0" xfId="0" applyNumberFormat="1" applyFont="1" applyFill="1" applyAlignment="1">
      <alignment horizontal="left" vertical="center"/>
    </xf>
    <xf numFmtId="0" fontId="2" fillId="0" borderId="0" xfId="0" applyFont="1" applyFill="1" applyAlignment="1" applyProtection="1">
      <alignment horizontal="center"/>
      <protection hidden="1"/>
    </xf>
    <xf numFmtId="3" fontId="6" fillId="0" borderId="0" xfId="0" applyNumberFormat="1" applyFont="1" applyFill="1" applyAlignment="1" applyProtection="1">
      <alignment horizontal="center"/>
      <protection hidden="1"/>
    </xf>
    <xf numFmtId="3" fontId="5" fillId="0" borderId="0" xfId="0" applyNumberFormat="1" applyFont="1" applyFill="1" applyAlignment="1" applyProtection="1">
      <alignment horizontal="right"/>
      <protection hidden="1"/>
    </xf>
    <xf numFmtId="3" fontId="5" fillId="0" borderId="0" xfId="0" applyNumberFormat="1" applyFont="1" applyFill="1" applyProtection="1">
      <protection hidden="1"/>
    </xf>
    <xf numFmtId="164" fontId="6" fillId="0" borderId="0" xfId="0" applyNumberFormat="1" applyFont="1" applyFill="1" applyAlignment="1" applyProtection="1">
      <alignment horizontal="center"/>
      <protection hidden="1"/>
    </xf>
    <xf numFmtId="3" fontId="5" fillId="0" borderId="0" xfId="0" applyNumberFormat="1" applyFont="1" applyFill="1" applyAlignment="1" applyProtection="1">
      <alignment horizontal="center"/>
      <protection hidden="1"/>
    </xf>
    <xf numFmtId="0" fontId="2" fillId="0" borderId="0" xfId="0" applyFont="1" applyFill="1" applyProtection="1">
      <protection hidden="1"/>
    </xf>
    <xf numFmtId="3" fontId="5" fillId="0" borderId="0" xfId="0" applyNumberFormat="1" applyFont="1" applyAlignment="1">
      <alignment horizontal="left" vertical="center"/>
    </xf>
    <xf numFmtId="3" fontId="8" fillId="0" borderId="0" xfId="0" applyNumberFormat="1" applyFont="1" applyFill="1" applyAlignment="1" applyProtection="1">
      <alignment horizontal="center"/>
      <protection hidden="1"/>
    </xf>
    <xf numFmtId="3" fontId="2" fillId="0" borderId="0" xfId="0" applyNumberFormat="1" applyFont="1" applyFill="1" applyAlignment="1" applyProtection="1">
      <alignment horizontal="right"/>
      <protection hidden="1"/>
    </xf>
    <xf numFmtId="3" fontId="2" fillId="0" borderId="0" xfId="0" applyNumberFormat="1" applyFont="1" applyFill="1" applyProtection="1">
      <protection hidden="1"/>
    </xf>
    <xf numFmtId="164" fontId="8" fillId="0" borderId="0" xfId="0" applyNumberFormat="1" applyFont="1" applyFill="1" applyAlignment="1" applyProtection="1">
      <alignment horizontal="center"/>
      <protection hidden="1"/>
    </xf>
    <xf numFmtId="3" fontId="2" fillId="0" borderId="0" xfId="0" applyNumberFormat="1" applyFont="1" applyFill="1" applyAlignment="1" applyProtection="1">
      <alignment horizontal="center"/>
      <protection hidden="1"/>
    </xf>
    <xf numFmtId="0" fontId="2" fillId="0" borderId="0" xfId="0" applyFont="1" applyFill="1" applyAlignment="1" applyProtection="1">
      <alignment horizontal="left"/>
      <protection hidden="1"/>
    </xf>
    <xf numFmtId="0" fontId="11" fillId="0" borderId="0" xfId="0" applyFont="1" applyAlignment="1">
      <alignment horizontal="left"/>
    </xf>
    <xf numFmtId="49" fontId="2" fillId="0" borderId="0" xfId="0" applyNumberFormat="1" applyFont="1" applyFill="1" applyAlignment="1">
      <alignment horizontal="left" vertical="center"/>
    </xf>
    <xf numFmtId="3" fontId="2" fillId="0" borderId="0" xfId="0" applyNumberFormat="1" applyFont="1" applyAlignment="1">
      <alignment horizontal="left" vertical="center"/>
    </xf>
    <xf numFmtId="0" fontId="11" fillId="0" borderId="0" xfId="0" quotePrefix="1" applyFont="1" applyAlignment="1">
      <alignment horizontal="left"/>
    </xf>
    <xf numFmtId="49" fontId="12" fillId="0" borderId="0" xfId="0" applyNumberFormat="1" applyFont="1" applyFill="1" applyAlignment="1">
      <alignment horizontal="left" vertical="center"/>
    </xf>
    <xf numFmtId="0" fontId="2" fillId="0" borderId="0" xfId="0" applyFont="1" applyAlignment="1"/>
    <xf numFmtId="1" fontId="8" fillId="0" borderId="0" xfId="0" applyNumberFormat="1" applyFont="1" applyBorder="1" applyAlignment="1"/>
    <xf numFmtId="0" fontId="8" fillId="0" borderId="0" xfId="0" applyFont="1" applyBorder="1" applyAlignment="1">
      <alignment horizontal="right"/>
    </xf>
    <xf numFmtId="3" fontId="2" fillId="0" borderId="0" xfId="0" applyNumberFormat="1" applyFont="1" applyBorder="1" applyAlignment="1">
      <alignment horizontal="right"/>
    </xf>
    <xf numFmtId="164" fontId="2" fillId="0" borderId="0" xfId="4" applyNumberFormat="1" applyFont="1" applyBorder="1"/>
    <xf numFmtId="1" fontId="2" fillId="0" borderId="0" xfId="4" applyNumberFormat="1" applyFont="1" applyBorder="1"/>
    <xf numFmtId="164" fontId="8" fillId="0" borderId="0" xfId="0" applyNumberFormat="1" applyFont="1" applyBorder="1" applyAlignment="1"/>
    <xf numFmtId="168" fontId="2" fillId="0" borderId="0" xfId="4" applyNumberFormat="1" applyFont="1" applyBorder="1"/>
    <xf numFmtId="164" fontId="2" fillId="0" borderId="0" xfId="0" applyNumberFormat="1" applyFont="1" applyBorder="1" applyAlignment="1"/>
    <xf numFmtId="0" fontId="2" fillId="0" borderId="0" xfId="0" applyFont="1" applyFill="1" applyBorder="1" applyAlignment="1"/>
    <xf numFmtId="17" fontId="2" fillId="0" borderId="0" xfId="0" applyNumberFormat="1" applyFont="1" applyFill="1" applyBorder="1" applyAlignment="1">
      <alignment horizontal="left"/>
    </xf>
    <xf numFmtId="0" fontId="2" fillId="0" borderId="0" xfId="0" applyFont="1" applyFill="1" applyBorder="1" applyAlignment="1">
      <alignment horizontal="center"/>
    </xf>
    <xf numFmtId="3" fontId="2" fillId="0" borderId="0" xfId="0" applyNumberFormat="1" applyFont="1" applyBorder="1" applyAlignment="1"/>
    <xf numFmtId="1" fontId="8" fillId="0" borderId="0" xfId="0" applyNumberFormat="1" applyFont="1" applyAlignment="1">
      <alignment horizontal="center"/>
    </xf>
    <xf numFmtId="168" fontId="5" fillId="0" borderId="0" xfId="1" applyNumberFormat="1" applyFont="1"/>
    <xf numFmtId="164" fontId="8" fillId="0" borderId="0" xfId="0" applyNumberFormat="1" applyFont="1" applyAlignment="1">
      <alignment horizontal="right"/>
    </xf>
    <xf numFmtId="3" fontId="5" fillId="0" borderId="0" xfId="1" applyNumberFormat="1" applyFont="1"/>
    <xf numFmtId="164" fontId="5" fillId="0" borderId="0" xfId="1" applyNumberFormat="1" applyFont="1"/>
    <xf numFmtId="3" fontId="5" fillId="0" borderId="0" xfId="1" applyNumberFormat="1" applyFont="1" applyAlignment="1">
      <alignment horizontal="right"/>
    </xf>
    <xf numFmtId="3" fontId="5" fillId="0" borderId="0" xfId="1" applyNumberFormat="1" applyFont="1" applyAlignment="1">
      <alignment horizontal="center"/>
    </xf>
    <xf numFmtId="3" fontId="2" fillId="0" borderId="0" xfId="0" applyNumberFormat="1" applyFont="1" applyBorder="1" applyAlignment="1">
      <alignment horizontal="center"/>
    </xf>
    <xf numFmtId="0" fontId="2" fillId="5" borderId="0" xfId="0" applyFont="1" applyFill="1" applyBorder="1" applyAlignment="1"/>
    <xf numFmtId="0" fontId="2" fillId="5" borderId="0" xfId="0" quotePrefix="1" applyFont="1" applyFill="1" applyBorder="1" applyAlignment="1">
      <alignment horizontal="right"/>
    </xf>
    <xf numFmtId="0" fontId="2" fillId="5" borderId="0" xfId="0" applyFont="1" applyFill="1" applyBorder="1" applyAlignment="1">
      <alignment horizontal="center"/>
    </xf>
    <xf numFmtId="0" fontId="8" fillId="0" borderId="0" xfId="0" applyFont="1" applyFill="1" applyAlignment="1" applyProtection="1">
      <alignment horizontal="center"/>
      <protection hidden="1"/>
    </xf>
    <xf numFmtId="164" fontId="2" fillId="0" borderId="0" xfId="0" applyNumberFormat="1" applyFont="1" applyFill="1" applyProtection="1">
      <protection hidden="1"/>
    </xf>
    <xf numFmtId="0" fontId="8" fillId="0" borderId="0" xfId="0" applyFont="1" applyAlignment="1">
      <alignment horizontal="center"/>
    </xf>
    <xf numFmtId="0" fontId="8" fillId="0" borderId="0" xfId="0" applyFont="1" applyBorder="1" applyAlignment="1">
      <alignment horizontal="center"/>
    </xf>
    <xf numFmtId="0" fontId="5" fillId="0" borderId="0" xfId="0" applyFont="1" applyAlignment="1" applyProtection="1">
      <alignment vertical="top" readingOrder="1"/>
      <protection locked="0"/>
    </xf>
    <xf numFmtId="0" fontId="5" fillId="0" borderId="0" xfId="0" applyFont="1" applyAlignment="1" applyProtection="1">
      <alignment vertical="top" wrapText="1" readingOrder="1"/>
      <protection locked="0"/>
    </xf>
    <xf numFmtId="0" fontId="5" fillId="0" borderId="0" xfId="0" applyFont="1" applyAlignment="1" applyProtection="1">
      <alignment horizontal="center" vertical="top" wrapText="1" readingOrder="1"/>
      <protection locked="0"/>
    </xf>
    <xf numFmtId="0" fontId="13" fillId="0" borderId="0" xfId="0" applyFont="1" applyAlignment="1" applyProtection="1">
      <alignment horizontal="right" vertical="top" wrapText="1" readingOrder="1"/>
      <protection locked="0"/>
    </xf>
    <xf numFmtId="0" fontId="14" fillId="0" borderId="0" xfId="0" applyFont="1" applyAlignment="1" applyProtection="1">
      <alignment horizontal="right" vertical="top" readingOrder="1"/>
      <protection locked="0"/>
    </xf>
    <xf numFmtId="0" fontId="5" fillId="0" borderId="3" xfId="0" applyFont="1" applyBorder="1" applyAlignment="1" applyProtection="1">
      <alignment vertical="center" wrapText="1" readingOrder="1"/>
      <protection locked="0"/>
    </xf>
    <xf numFmtId="0" fontId="5" fillId="0" borderId="4" xfId="0" applyFont="1" applyBorder="1" applyAlignment="1" applyProtection="1">
      <alignment horizontal="left" vertical="center" readingOrder="1"/>
      <protection locked="0"/>
    </xf>
    <xf numFmtId="0" fontId="2" fillId="0" borderId="4" xfId="0" applyFont="1" applyBorder="1" applyAlignment="1" applyProtection="1">
      <alignment horizontal="left" vertical="top"/>
      <protection locked="0"/>
    </xf>
    <xf numFmtId="0" fontId="13" fillId="0" borderId="3" xfId="0" applyFont="1" applyBorder="1" applyAlignment="1" applyProtection="1">
      <alignment horizontal="right" vertical="center" wrapText="1" readingOrder="1"/>
      <protection locked="0"/>
    </xf>
    <xf numFmtId="0" fontId="5" fillId="0" borderId="5" xfId="0" applyFont="1" applyBorder="1" applyAlignment="1" applyProtection="1">
      <alignment horizontal="left" wrapText="1" readingOrder="1"/>
      <protection locked="0"/>
    </xf>
    <xf numFmtId="0" fontId="5" fillId="0" borderId="5" xfId="0" applyFont="1" applyBorder="1" applyAlignment="1" applyProtection="1">
      <alignment horizontal="right" wrapText="1" readingOrder="1"/>
      <protection locked="0"/>
    </xf>
    <xf numFmtId="0" fontId="13" fillId="0" borderId="5" xfId="0" applyFont="1" applyBorder="1" applyAlignment="1" applyProtection="1">
      <alignment horizontal="right" wrapText="1" readingOrder="1"/>
      <protection locked="0"/>
    </xf>
    <xf numFmtId="0" fontId="15" fillId="0" borderId="0" xfId="0" applyFont="1" applyAlignment="1" applyProtection="1">
      <alignment horizontal="left" vertical="top" wrapText="1" readingOrder="1"/>
      <protection locked="0"/>
    </xf>
    <xf numFmtId="169" fontId="15" fillId="0" borderId="0" xfId="0" applyNumberFormat="1" applyFont="1" applyAlignment="1" applyProtection="1">
      <alignment horizontal="right" vertical="top" wrapText="1" readingOrder="1"/>
      <protection locked="0"/>
    </xf>
    <xf numFmtId="0" fontId="15" fillId="0" borderId="0" xfId="0" applyFont="1" applyAlignment="1" applyProtection="1">
      <alignment horizontal="right" vertical="top" wrapText="1" readingOrder="1"/>
      <protection locked="0"/>
    </xf>
    <xf numFmtId="0" fontId="2" fillId="0" borderId="0" xfId="0" applyFont="1" applyAlignment="1" applyProtection="1">
      <alignment horizontal="right" vertical="top" wrapText="1" readingOrder="1"/>
      <protection locked="0"/>
    </xf>
    <xf numFmtId="0" fontId="15" fillId="0" borderId="0" xfId="0" applyFont="1" applyFill="1" applyAlignment="1" applyProtection="1">
      <alignment horizontal="right" vertical="top" wrapText="1" readingOrder="1"/>
      <protection locked="0"/>
    </xf>
    <xf numFmtId="0" fontId="2" fillId="0" borderId="0" xfId="0" applyFont="1"/>
    <xf numFmtId="0" fontId="16" fillId="0" borderId="0" xfId="0" quotePrefix="1" applyFont="1"/>
    <xf numFmtId="0" fontId="0" fillId="0" borderId="0" xfId="0" applyAlignment="1"/>
    <xf numFmtId="0" fontId="0" fillId="0" borderId="0" xfId="0"/>
    <xf numFmtId="0" fontId="16" fillId="0" borderId="0" xfId="0" quotePrefix="1" applyNumberFormat="1" applyFont="1"/>
    <xf numFmtId="0" fontId="16" fillId="0" borderId="0" xfId="0" applyFont="1"/>
    <xf numFmtId="0" fontId="16" fillId="5" borderId="0" xfId="0" applyFont="1" applyFill="1"/>
    <xf numFmtId="14" fontId="16" fillId="5" borderId="0" xfId="0" applyNumberFormat="1" applyFont="1" applyFill="1"/>
    <xf numFmtId="0" fontId="2" fillId="3" borderId="0" xfId="0" applyFont="1" applyFill="1" applyBorder="1" applyAlignment="1" applyProtection="1">
      <protection locked="0"/>
    </xf>
    <xf numFmtId="0" fontId="2" fillId="3" borderId="0" xfId="0" applyFont="1" applyFill="1" applyBorder="1" applyAlignment="1"/>
    <xf numFmtId="2" fontId="6" fillId="3" borderId="0" xfId="0" applyNumberFormat="1" applyFont="1" applyFill="1" applyAlignment="1">
      <alignment horizontal="center"/>
    </xf>
    <xf numFmtId="2" fontId="8" fillId="0" borderId="1" xfId="0" applyNumberFormat="1" applyFont="1" applyBorder="1" applyAlignment="1">
      <alignment horizontal="center"/>
    </xf>
    <xf numFmtId="2" fontId="8" fillId="0" borderId="0" xfId="0" applyNumberFormat="1" applyFont="1" applyBorder="1" applyAlignment="1">
      <alignment horizontal="center"/>
    </xf>
    <xf numFmtId="2" fontId="8" fillId="0" borderId="0" xfId="0" applyNumberFormat="1" applyFont="1" applyBorder="1" applyAlignment="1">
      <alignment horizontal="center" vertical="center"/>
    </xf>
    <xf numFmtId="2" fontId="8" fillId="0" borderId="1" xfId="0" quotePrefix="1" applyNumberFormat="1" applyFont="1" applyBorder="1" applyAlignment="1">
      <alignment horizontal="center"/>
    </xf>
    <xf numFmtId="2" fontId="8" fillId="0" borderId="0" xfId="0" applyNumberFormat="1" applyFont="1" applyAlignment="1">
      <alignment horizontal="center"/>
    </xf>
    <xf numFmtId="2" fontId="8" fillId="0" borderId="0" xfId="0" quotePrefix="1" applyNumberFormat="1" applyFont="1" applyAlignment="1">
      <alignment horizontal="center"/>
    </xf>
    <xf numFmtId="2" fontId="8" fillId="0" borderId="0" xfId="3" applyNumberFormat="1" applyFont="1" applyBorder="1" applyAlignment="1">
      <alignment horizontal="center"/>
    </xf>
    <xf numFmtId="2" fontId="8" fillId="0" borderId="0" xfId="0" quotePrefix="1" applyNumberFormat="1" applyFont="1" applyBorder="1" applyAlignment="1">
      <alignment horizontal="center"/>
    </xf>
    <xf numFmtId="2" fontId="8" fillId="0" borderId="0" xfId="3" quotePrefix="1" applyNumberFormat="1" applyFont="1" applyBorder="1" applyAlignment="1">
      <alignment horizontal="center"/>
    </xf>
    <xf numFmtId="2" fontId="10" fillId="0" borderId="0" xfId="0" applyNumberFormat="1" applyFont="1" applyAlignment="1">
      <alignment horizontal="center"/>
    </xf>
    <xf numFmtId="2" fontId="10" fillId="0" borderId="0" xfId="3" applyNumberFormat="1" applyFont="1" applyAlignment="1">
      <alignment horizontal="center"/>
    </xf>
    <xf numFmtId="3" fontId="10" fillId="0" borderId="0" xfId="3" quotePrefix="1" applyNumberFormat="1" applyFont="1" applyAlignment="1">
      <alignment horizontal="center"/>
    </xf>
    <xf numFmtId="2" fontId="10" fillId="0" borderId="0" xfId="0" quotePrefix="1" applyNumberFormat="1" applyFont="1" applyAlignment="1">
      <alignment horizontal="center"/>
    </xf>
    <xf numFmtId="2" fontId="10" fillId="0" borderId="0" xfId="3" quotePrefix="1" applyNumberFormat="1" applyFont="1" applyAlignment="1">
      <alignment horizontal="center"/>
    </xf>
    <xf numFmtId="169" fontId="6" fillId="0" borderId="0" xfId="0" applyNumberFormat="1" applyFont="1" applyFill="1" applyAlignment="1" applyProtection="1">
      <alignment horizontal="center" vertical="top" wrapText="1" readingOrder="1"/>
      <protection locked="0"/>
    </xf>
    <xf numFmtId="169" fontId="12" fillId="0" borderId="0" xfId="0" applyNumberFormat="1" applyFont="1" applyAlignment="1" applyProtection="1">
      <alignment horizontal="right" vertical="top" wrapText="1" readingOrder="1"/>
      <protection locked="0"/>
    </xf>
    <xf numFmtId="2" fontId="6" fillId="0" borderId="0" xfId="0" applyNumberFormat="1" applyFont="1" applyFill="1" applyAlignment="1" applyProtection="1">
      <alignment horizontal="center" vertical="top" wrapText="1" readingOrder="1"/>
      <protection locked="0"/>
    </xf>
    <xf numFmtId="169" fontId="12" fillId="0" borderId="0" xfId="0" applyNumberFormat="1" applyFont="1" applyAlignment="1" applyProtection="1">
      <alignment horizontal="center" vertical="top" wrapText="1"/>
      <protection locked="0"/>
    </xf>
    <xf numFmtId="2" fontId="6" fillId="0" borderId="0" xfId="0" applyNumberFormat="1" applyFont="1" applyAlignment="1" applyProtection="1">
      <alignment horizontal="center" vertical="top" wrapText="1" readingOrder="1"/>
      <protection locked="0"/>
    </xf>
    <xf numFmtId="170" fontId="12" fillId="0" borderId="0" xfId="0" applyNumberFormat="1" applyFont="1" applyAlignment="1" applyProtection="1">
      <alignment horizontal="right" vertical="top" wrapText="1" readingOrder="1"/>
      <protection locked="0"/>
    </xf>
    <xf numFmtId="2" fontId="8" fillId="0" borderId="0" xfId="0" applyNumberFormat="1" applyFont="1" applyFill="1" applyAlignment="1" applyProtection="1">
      <alignment horizontal="center"/>
      <protection hidden="1"/>
    </xf>
    <xf numFmtId="169" fontId="6" fillId="0" borderId="0" xfId="0" applyNumberFormat="1" applyFont="1" applyAlignment="1" applyProtection="1">
      <alignment horizontal="center" vertical="top" wrapText="1" readingOrder="1"/>
      <protection locked="0"/>
    </xf>
    <xf numFmtId="0" fontId="2" fillId="0" borderId="0" xfId="0" applyFont="1" applyFill="1" applyAlignment="1" applyProtection="1">
      <alignment horizontal="right"/>
      <protection hidden="1"/>
    </xf>
    <xf numFmtId="0" fontId="11" fillId="0" borderId="0" xfId="0" applyFont="1" applyFill="1" applyAlignment="1">
      <alignment horizontal="left"/>
    </xf>
    <xf numFmtId="0" fontId="2" fillId="0" borderId="0" xfId="0" applyFont="1" applyFill="1" applyAlignment="1">
      <alignment horizontal="left"/>
    </xf>
    <xf numFmtId="0" fontId="5" fillId="0" borderId="0" xfId="0" applyFont="1" applyFill="1" applyAlignment="1">
      <alignment horizontal="left"/>
    </xf>
    <xf numFmtId="169" fontId="12" fillId="0" borderId="0" xfId="0" applyNumberFormat="1" applyFont="1" applyFill="1" applyAlignment="1" applyProtection="1">
      <alignment horizontal="right" vertical="top" wrapText="1" readingOrder="1"/>
      <protection locked="0"/>
    </xf>
    <xf numFmtId="169" fontId="12" fillId="0" borderId="0" xfId="0" applyNumberFormat="1" applyFont="1" applyFill="1" applyAlignment="1" applyProtection="1">
      <alignment horizontal="center" vertical="top" wrapText="1"/>
      <protection locked="0"/>
    </xf>
    <xf numFmtId="170" fontId="12" fillId="0" borderId="0" xfId="0" applyNumberFormat="1" applyFont="1" applyFill="1" applyAlignment="1" applyProtection="1">
      <alignment horizontal="right" vertical="top" wrapText="1" readingOrder="1"/>
      <protection locked="0"/>
    </xf>
    <xf numFmtId="3" fontId="0" fillId="0" borderId="0" xfId="0" applyNumberFormat="1" applyFill="1" applyAlignment="1" applyProtection="1">
      <alignment horizontal="center"/>
      <protection hidden="1"/>
    </xf>
    <xf numFmtId="3" fontId="0" fillId="0" borderId="0" xfId="0" applyNumberFormat="1" applyFill="1" applyProtection="1">
      <protection hidden="1"/>
    </xf>
    <xf numFmtId="0" fontId="8" fillId="0" borderId="0" xfId="0" quotePrefix="1" applyFont="1" applyFill="1" applyAlignment="1" applyProtection="1">
      <alignment horizontal="center"/>
      <protection hidden="1"/>
    </xf>
    <xf numFmtId="0" fontId="2" fillId="0" borderId="0" xfId="0" quotePrefix="1" applyFont="1" applyFill="1" applyAlignment="1" applyProtection="1">
      <alignment horizontal="right"/>
      <protection hidden="1"/>
    </xf>
    <xf numFmtId="2" fontId="8" fillId="0" borderId="0" xfId="0" quotePrefix="1" applyNumberFormat="1" applyFont="1" applyFill="1" applyAlignment="1" applyProtection="1">
      <alignment horizontal="center"/>
      <protection hidden="1"/>
    </xf>
    <xf numFmtId="2" fontId="8" fillId="0" borderId="0" xfId="4" applyNumberFormat="1" applyFont="1" applyBorder="1" applyAlignment="1">
      <alignment horizontal="center"/>
    </xf>
    <xf numFmtId="2" fontId="6" fillId="0" borderId="0" xfId="1" applyNumberFormat="1" applyFont="1" applyAlignment="1">
      <alignment horizontal="center"/>
    </xf>
    <xf numFmtId="0" fontId="2" fillId="0" borderId="0" xfId="0" applyFont="1" applyAlignment="1" applyProtection="1">
      <alignment vertical="top" readingOrder="1"/>
      <protection locked="0"/>
    </xf>
    <xf numFmtId="0" fontId="18" fillId="0" borderId="0" xfId="0" applyFont="1" applyAlignment="1" applyProtection="1">
      <alignment horizontal="left" vertical="top" wrapText="1" readingOrder="1"/>
      <protection locked="0"/>
    </xf>
    <xf numFmtId="169" fontId="18" fillId="0" borderId="0" xfId="0" applyNumberFormat="1" applyFont="1" applyAlignment="1" applyProtection="1">
      <alignment horizontal="right" vertical="top" wrapText="1" readingOrder="1"/>
      <protection locked="0"/>
    </xf>
    <xf numFmtId="0" fontId="18" fillId="0" borderId="0" xfId="0" applyFont="1" applyAlignment="1" applyProtection="1">
      <alignment horizontal="right" vertical="top" wrapText="1" readingOrder="1"/>
      <protection locked="0"/>
    </xf>
    <xf numFmtId="0" fontId="0" fillId="0" borderId="0" xfId="0" applyBorder="1" applyAlignment="1"/>
    <xf numFmtId="164" fontId="19" fillId="3" borderId="0" xfId="3" applyNumberFormat="1" applyFont="1" applyFill="1" applyAlignment="1">
      <alignment horizontal="left"/>
    </xf>
    <xf numFmtId="164" fontId="20" fillId="3" borderId="0" xfId="3" applyNumberFormat="1" applyFont="1" applyFill="1" applyAlignment="1">
      <alignment horizontal="center"/>
    </xf>
    <xf numFmtId="164" fontId="19" fillId="3" borderId="0" xfId="3" applyNumberFormat="1" applyFont="1" applyFill="1" applyAlignment="1">
      <alignment horizontal="center"/>
    </xf>
    <xf numFmtId="165" fontId="19" fillId="3" borderId="0" xfId="3" applyNumberFormat="1" applyFont="1" applyFill="1" applyAlignment="1">
      <alignment horizontal="center"/>
    </xf>
    <xf numFmtId="0" fontId="0" fillId="3" borderId="0" xfId="0" applyFill="1" applyBorder="1" applyAlignment="1"/>
    <xf numFmtId="0" fontId="0" fillId="3" borderId="0" xfId="0" applyFill="1" applyBorder="1" applyAlignment="1">
      <alignment horizontal="center"/>
    </xf>
    <xf numFmtId="165" fontId="0" fillId="3" borderId="0" xfId="0" applyNumberFormat="1" applyFill="1" applyBorder="1" applyAlignment="1">
      <alignment horizontal="center"/>
    </xf>
    <xf numFmtId="164" fontId="21" fillId="3" borderId="0" xfId="3" applyNumberFormat="1" applyFont="1" applyFill="1" applyAlignment="1">
      <alignment horizontal="left"/>
    </xf>
    <xf numFmtId="0" fontId="2" fillId="4" borderId="0" xfId="0" applyFont="1" applyFill="1" applyBorder="1" applyAlignment="1" applyProtection="1">
      <protection locked="0"/>
    </xf>
    <xf numFmtId="0" fontId="2" fillId="4" borderId="0" xfId="0" applyFont="1" applyFill="1" applyBorder="1" applyAlignment="1"/>
    <xf numFmtId="3" fontId="22" fillId="4" borderId="0" xfId="0" applyNumberFormat="1" applyFont="1" applyFill="1" applyBorder="1" applyAlignment="1">
      <alignment horizontal="center" vertical="center"/>
    </xf>
    <xf numFmtId="0" fontId="7" fillId="4" borderId="0" xfId="0" applyFont="1" applyFill="1" applyAlignment="1">
      <alignment horizontal="center"/>
    </xf>
    <xf numFmtId="1" fontId="6" fillId="4" borderId="0" xfId="0" applyNumberFormat="1" applyFont="1" applyFill="1" applyBorder="1" applyAlignment="1">
      <alignment horizontal="center"/>
    </xf>
    <xf numFmtId="0" fontId="2" fillId="4" borderId="0" xfId="0" applyFont="1" applyFill="1" applyAlignment="1">
      <alignment horizontal="center"/>
    </xf>
    <xf numFmtId="0" fontId="2" fillId="4" borderId="0" xfId="0" applyFont="1" applyFill="1" applyBorder="1" applyAlignment="1">
      <alignment horizontal="center"/>
    </xf>
    <xf numFmtId="0" fontId="5" fillId="4" borderId="0" xfId="0" applyFont="1" applyFill="1" applyAlignment="1">
      <alignment horizontal="center"/>
    </xf>
    <xf numFmtId="165" fontId="8" fillId="4" borderId="0" xfId="0" applyNumberFormat="1" applyFont="1" applyFill="1" applyBorder="1" applyAlignment="1">
      <alignment horizontal="center"/>
    </xf>
    <xf numFmtId="3" fontId="8" fillId="4" borderId="0" xfId="0" applyNumberFormat="1" applyFont="1" applyFill="1" applyBorder="1" applyAlignment="1">
      <alignment horizontal="center"/>
    </xf>
    <xf numFmtId="2" fontId="8" fillId="4" borderId="0" xfId="0" applyNumberFormat="1" applyFont="1" applyFill="1" applyBorder="1" applyAlignment="1">
      <alignment horizontal="center"/>
    </xf>
    <xf numFmtId="0" fontId="2" fillId="4" borderId="0" xfId="0" applyFont="1" applyFill="1" applyBorder="1" applyAlignment="1">
      <alignment horizontal="right"/>
    </xf>
    <xf numFmtId="0" fontId="5" fillId="4" borderId="0" xfId="0" applyFont="1" applyFill="1" applyBorder="1" applyAlignment="1">
      <alignment horizontal="right"/>
    </xf>
    <xf numFmtId="0" fontId="5" fillId="4" borderId="0" xfId="0" applyFont="1" applyFill="1" applyAlignment="1">
      <alignment horizontal="right" wrapText="1"/>
    </xf>
    <xf numFmtId="0" fontId="5" fillId="4" borderId="0" xfId="0" applyFont="1" applyFill="1" applyAlignment="1">
      <alignment horizontal="center" wrapText="1"/>
    </xf>
    <xf numFmtId="165" fontId="8" fillId="4" borderId="0" xfId="0" applyNumberFormat="1" applyFont="1" applyFill="1" applyBorder="1" applyAlignment="1">
      <alignment horizontal="center" vertical="center"/>
    </xf>
    <xf numFmtId="2" fontId="8" fillId="4" borderId="0" xfId="0" applyNumberFormat="1" applyFont="1" applyFill="1" applyBorder="1" applyAlignment="1">
      <alignment horizontal="center" vertical="center"/>
    </xf>
    <xf numFmtId="3" fontId="2" fillId="4" borderId="0" xfId="0" applyNumberFormat="1" applyFont="1" applyFill="1" applyBorder="1" applyAlignment="1">
      <alignment horizontal="right" vertical="center"/>
    </xf>
    <xf numFmtId="0" fontId="0" fillId="4" borderId="0" xfId="0" applyFill="1"/>
    <xf numFmtId="164" fontId="5" fillId="4" borderId="0" xfId="0" quotePrefix="1" applyNumberFormat="1" applyFont="1" applyFill="1" applyBorder="1" applyAlignment="1">
      <alignment horizontal="left"/>
    </xf>
    <xf numFmtId="1" fontId="6" fillId="4" borderId="0" xfId="0" applyNumberFormat="1" applyFont="1" applyFill="1" applyBorder="1" applyAlignment="1">
      <alignment horizontal="right"/>
    </xf>
    <xf numFmtId="0" fontId="2" fillId="4" borderId="1" xfId="0" applyFont="1" applyFill="1" applyBorder="1" applyAlignment="1">
      <alignment horizontal="center"/>
    </xf>
    <xf numFmtId="0" fontId="5" fillId="4" borderId="1" xfId="0" applyFont="1" applyFill="1" applyBorder="1" applyAlignment="1">
      <alignment horizontal="center"/>
    </xf>
    <xf numFmtId="165" fontId="8" fillId="4" borderId="1" xfId="0" applyNumberFormat="1" applyFont="1" applyFill="1" applyBorder="1" applyAlignment="1">
      <alignment horizontal="center"/>
    </xf>
    <xf numFmtId="3" fontId="8" fillId="4" borderId="1" xfId="0" applyNumberFormat="1" applyFont="1" applyFill="1" applyBorder="1" applyAlignment="1">
      <alignment horizontal="center"/>
    </xf>
    <xf numFmtId="2" fontId="8" fillId="4" borderId="1" xfId="0" quotePrefix="1" applyNumberFormat="1" applyFont="1" applyFill="1" applyBorder="1" applyAlignment="1">
      <alignment horizontal="center"/>
    </xf>
    <xf numFmtId="0" fontId="2" fillId="4" borderId="1" xfId="0" applyFont="1" applyFill="1" applyBorder="1" applyAlignment="1">
      <alignment horizontal="right"/>
    </xf>
    <xf numFmtId="164" fontId="5" fillId="4" borderId="1" xfId="0" quotePrefix="1" applyNumberFormat="1" applyFont="1" applyFill="1" applyBorder="1" applyAlignment="1">
      <alignment horizontal="left"/>
    </xf>
    <xf numFmtId="0" fontId="5" fillId="4" borderId="1" xfId="0" applyFont="1" applyFill="1" applyBorder="1" applyAlignment="1">
      <alignment horizontal="right"/>
    </xf>
    <xf numFmtId="1" fontId="6" fillId="4" borderId="0" xfId="0" applyNumberFormat="1" applyFont="1" applyFill="1" applyAlignment="1">
      <alignment horizontal="right"/>
    </xf>
    <xf numFmtId="165" fontId="8" fillId="4" borderId="0" xfId="0" applyNumberFormat="1" applyFont="1" applyFill="1" applyAlignment="1">
      <alignment horizontal="center"/>
    </xf>
    <xf numFmtId="3" fontId="8" fillId="4" borderId="0" xfId="0" applyNumberFormat="1" applyFont="1" applyFill="1" applyAlignment="1">
      <alignment horizontal="center"/>
    </xf>
    <xf numFmtId="2" fontId="8" fillId="4" borderId="0" xfId="0" applyNumberFormat="1" applyFont="1" applyFill="1" applyAlignment="1">
      <alignment horizontal="center"/>
    </xf>
    <xf numFmtId="0" fontId="2" fillId="4" borderId="0" xfId="0" applyFont="1" applyFill="1" applyAlignment="1">
      <alignment horizontal="right"/>
    </xf>
    <xf numFmtId="0" fontId="5" fillId="4" borderId="0" xfId="0" applyFont="1" applyFill="1" applyAlignment="1">
      <alignment horizontal="right"/>
    </xf>
    <xf numFmtId="0" fontId="5" fillId="4" borderId="0" xfId="0" quotePrefix="1" applyFont="1" applyFill="1" applyBorder="1" applyAlignment="1">
      <alignment horizontal="center"/>
    </xf>
    <xf numFmtId="3" fontId="8" fillId="4" borderId="0" xfId="0" quotePrefix="1" applyNumberFormat="1" applyFont="1" applyFill="1" applyAlignment="1">
      <alignment horizontal="center"/>
    </xf>
    <xf numFmtId="2" fontId="8" fillId="4" borderId="0" xfId="0" quotePrefix="1" applyNumberFormat="1" applyFont="1" applyFill="1" applyAlignment="1">
      <alignment horizontal="center"/>
    </xf>
    <xf numFmtId="166" fontId="5" fillId="4" borderId="0" xfId="0" quotePrefix="1" applyNumberFormat="1" applyFont="1" applyFill="1" applyAlignment="1" applyProtection="1">
      <alignment horizontal="center"/>
    </xf>
    <xf numFmtId="3" fontId="2" fillId="4" borderId="0" xfId="0" quotePrefix="1" applyNumberFormat="1" applyFont="1" applyFill="1" applyAlignment="1">
      <alignment horizontal="center"/>
    </xf>
    <xf numFmtId="3" fontId="2" fillId="4" borderId="0" xfId="3" quotePrefix="1" applyNumberFormat="1" applyFont="1" applyFill="1" applyAlignment="1">
      <alignment horizontal="center"/>
    </xf>
    <xf numFmtId="0" fontId="2" fillId="4" borderId="0" xfId="3" applyFont="1" applyFill="1" applyAlignment="1">
      <alignment horizontal="center"/>
    </xf>
    <xf numFmtId="0" fontId="2" fillId="4" borderId="0" xfId="3" quotePrefix="1" applyFont="1" applyFill="1" applyAlignment="1">
      <alignment horizontal="center"/>
    </xf>
    <xf numFmtId="165" fontId="8" fillId="4" borderId="0" xfId="3" applyNumberFormat="1" applyFont="1" applyFill="1" applyAlignment="1">
      <alignment horizontal="center"/>
    </xf>
    <xf numFmtId="2" fontId="8" fillId="4" borderId="0" xfId="3" applyNumberFormat="1" applyFont="1" applyFill="1" applyBorder="1" applyAlignment="1">
      <alignment horizontal="center"/>
    </xf>
    <xf numFmtId="0" fontId="23" fillId="4" borderId="0" xfId="0" quotePrefix="1" applyFont="1" applyFill="1" applyAlignment="1">
      <alignment horizontal="left"/>
    </xf>
    <xf numFmtId="0" fontId="9" fillId="4" borderId="0" xfId="0" applyFont="1" applyFill="1" applyBorder="1" applyAlignment="1">
      <alignment horizontal="center"/>
    </xf>
    <xf numFmtId="0" fontId="2" fillId="4" borderId="1" xfId="0" quotePrefix="1" applyFont="1" applyFill="1" applyBorder="1" applyAlignment="1">
      <alignment horizontal="center"/>
    </xf>
    <xf numFmtId="164" fontId="2" fillId="4" borderId="1" xfId="0" applyNumberFormat="1" applyFont="1" applyFill="1" applyBorder="1" applyAlignment="1">
      <alignment horizontal="center"/>
    </xf>
    <xf numFmtId="165" fontId="8" fillId="4" borderId="1" xfId="0" quotePrefix="1" applyNumberFormat="1" applyFont="1" applyFill="1" applyBorder="1" applyAlignment="1">
      <alignment horizontal="center"/>
    </xf>
    <xf numFmtId="3" fontId="8" fillId="4" borderId="1" xfId="0" quotePrefix="1" applyNumberFormat="1" applyFont="1" applyFill="1" applyBorder="1" applyAlignment="1">
      <alignment horizontal="center"/>
    </xf>
    <xf numFmtId="2" fontId="8" fillId="4" borderId="0" xfId="0" quotePrefix="1" applyNumberFormat="1" applyFont="1" applyFill="1" applyBorder="1" applyAlignment="1">
      <alignment horizontal="center"/>
    </xf>
    <xf numFmtId="0" fontId="2" fillId="4" borderId="0" xfId="0" quotePrefix="1" applyFont="1" applyFill="1" applyAlignment="1">
      <alignment horizontal="center"/>
    </xf>
    <xf numFmtId="2" fontId="8" fillId="4" borderId="0" xfId="3" quotePrefix="1" applyNumberFormat="1" applyFont="1" applyFill="1" applyBorder="1" applyAlignment="1">
      <alignment horizontal="center"/>
    </xf>
    <xf numFmtId="0" fontId="5" fillId="4" borderId="0" xfId="0" applyFont="1" applyFill="1" applyBorder="1" applyAlignment="1"/>
    <xf numFmtId="0" fontId="5" fillId="4" borderId="0" xfId="0" applyFont="1" applyFill="1"/>
    <xf numFmtId="0" fontId="9" fillId="4" borderId="0" xfId="0" applyFont="1" applyFill="1" applyAlignment="1">
      <alignment horizontal="center"/>
    </xf>
    <xf numFmtId="1" fontId="6" fillId="4" borderId="0" xfId="0" quotePrefix="1" applyNumberFormat="1" applyFont="1" applyFill="1" applyAlignment="1">
      <alignment horizontal="right"/>
    </xf>
    <xf numFmtId="0" fontId="2" fillId="4" borderId="0" xfId="0" quotePrefix="1" applyFont="1" applyFill="1" applyBorder="1" applyAlignment="1">
      <alignment horizontal="center"/>
    </xf>
    <xf numFmtId="164" fontId="2" fillId="4" borderId="2" xfId="0" applyNumberFormat="1" applyFont="1" applyFill="1" applyBorder="1" applyAlignment="1">
      <alignment horizontal="center"/>
    </xf>
    <xf numFmtId="0" fontId="5" fillId="4" borderId="0" xfId="0" applyFont="1" applyFill="1" applyBorder="1" applyAlignment="1">
      <alignment horizontal="center"/>
    </xf>
    <xf numFmtId="0" fontId="2" fillId="4" borderId="0" xfId="3" quotePrefix="1" applyFont="1" applyFill="1" applyBorder="1" applyAlignment="1">
      <alignment horizontal="center"/>
    </xf>
    <xf numFmtId="0" fontId="2" fillId="4" borderId="0" xfId="0" applyFont="1" applyFill="1"/>
    <xf numFmtId="2" fontId="10" fillId="4" borderId="0" xfId="0" applyNumberFormat="1" applyFont="1" applyFill="1" applyAlignment="1">
      <alignment horizontal="center"/>
    </xf>
    <xf numFmtId="0" fontId="2" fillId="4" borderId="0" xfId="3" applyFont="1" applyFill="1" applyBorder="1" applyAlignment="1">
      <alignment horizontal="center"/>
    </xf>
    <xf numFmtId="2" fontId="10" fillId="4" borderId="0" xfId="3" applyNumberFormat="1" applyFont="1" applyFill="1" applyAlignment="1">
      <alignment horizontal="center"/>
    </xf>
    <xf numFmtId="0" fontId="24" fillId="4" borderId="0" xfId="0" quotePrefix="1" applyFont="1" applyFill="1" applyAlignment="1">
      <alignment horizontal="left"/>
    </xf>
    <xf numFmtId="3" fontId="10" fillId="4" borderId="0" xfId="3" quotePrefix="1" applyNumberFormat="1" applyFont="1" applyFill="1" applyAlignment="1">
      <alignment horizontal="center"/>
    </xf>
    <xf numFmtId="0" fontId="5" fillId="4" borderId="0" xfId="0" quotePrefix="1" applyFont="1" applyFill="1" applyAlignment="1">
      <alignment horizontal="center"/>
    </xf>
    <xf numFmtId="2" fontId="10" fillId="4" borderId="0" xfId="0" quotePrefix="1" applyNumberFormat="1" applyFont="1" applyFill="1" applyAlignment="1">
      <alignment horizontal="center"/>
    </xf>
    <xf numFmtId="0" fontId="2" fillId="4" borderId="0" xfId="3" applyFont="1" applyFill="1" applyAlignment="1">
      <alignment horizontal="right"/>
    </xf>
    <xf numFmtId="2" fontId="10" fillId="4" borderId="0" xfId="3" quotePrefix="1" applyNumberFormat="1" applyFont="1" applyFill="1" applyAlignment="1">
      <alignment horizontal="center"/>
    </xf>
    <xf numFmtId="3" fontId="6" fillId="0" borderId="0" xfId="0" applyNumberFormat="1" applyFont="1" applyBorder="1" applyAlignment="1">
      <alignment horizontal="right"/>
    </xf>
    <xf numFmtId="0" fontId="5" fillId="4" borderId="0" xfId="0" applyFont="1" applyFill="1" applyAlignment="1">
      <alignment horizontal="left"/>
    </xf>
    <xf numFmtId="3" fontId="5" fillId="4" borderId="0" xfId="0" applyNumberFormat="1" applyFont="1" applyFill="1" applyAlignment="1">
      <alignment horizontal="left" vertical="center"/>
    </xf>
    <xf numFmtId="0" fontId="2" fillId="4" borderId="0" xfId="0" applyFont="1" applyFill="1" applyAlignment="1" applyProtection="1">
      <alignment horizontal="center"/>
      <protection hidden="1"/>
    </xf>
    <xf numFmtId="169" fontId="6" fillId="4" borderId="0" xfId="0" applyNumberFormat="1" applyFont="1" applyFill="1" applyAlignment="1" applyProtection="1">
      <alignment horizontal="right" vertical="top" wrapText="1"/>
      <protection locked="0"/>
    </xf>
    <xf numFmtId="169" fontId="12" fillId="6" borderId="0" xfId="0" applyNumberFormat="1" applyFont="1" applyFill="1" applyAlignment="1" applyProtection="1">
      <alignment horizontal="right" vertical="top" wrapText="1" readingOrder="1"/>
      <protection locked="0"/>
    </xf>
    <xf numFmtId="2" fontId="6" fillId="4" borderId="0" xfId="0" applyNumberFormat="1" applyFont="1" applyFill="1" applyAlignment="1" applyProtection="1">
      <alignment horizontal="center" vertical="top" wrapText="1" readingOrder="1"/>
      <protection locked="0"/>
    </xf>
    <xf numFmtId="3" fontId="12" fillId="6" borderId="0" xfId="0" applyNumberFormat="1" applyFont="1" applyFill="1" applyAlignment="1" applyProtection="1">
      <alignment horizontal="right" vertical="top" wrapText="1" readingOrder="1"/>
      <protection locked="0"/>
    </xf>
    <xf numFmtId="3" fontId="12" fillId="6" borderId="0" xfId="0" applyNumberFormat="1" applyFont="1" applyFill="1" applyAlignment="1" applyProtection="1">
      <alignment horizontal="center" vertical="top" wrapText="1"/>
      <protection locked="0"/>
    </xf>
    <xf numFmtId="2" fontId="6" fillId="6" borderId="0" xfId="0" applyNumberFormat="1" applyFont="1" applyFill="1" applyAlignment="1" applyProtection="1">
      <alignment horizontal="center" vertical="top" wrapText="1" readingOrder="1"/>
      <protection locked="0"/>
    </xf>
    <xf numFmtId="170" fontId="12" fillId="6" borderId="0" xfId="0" applyNumberFormat="1" applyFont="1" applyFill="1" applyAlignment="1" applyProtection="1">
      <alignment horizontal="right" vertical="top" wrapText="1" readingOrder="1"/>
      <protection locked="0"/>
    </xf>
    <xf numFmtId="169" fontId="12" fillId="6" borderId="0" xfId="0" applyNumberFormat="1" applyFont="1" applyFill="1" applyAlignment="1" applyProtection="1">
      <alignment horizontal="right" vertical="top" wrapText="1"/>
      <protection locked="0"/>
    </xf>
    <xf numFmtId="3" fontId="25" fillId="4" borderId="0" xfId="0" applyNumberFormat="1" applyFont="1" applyFill="1" applyAlignment="1">
      <alignment horizontal="left" vertical="center"/>
    </xf>
    <xf numFmtId="3" fontId="8" fillId="4" borderId="0" xfId="0" applyNumberFormat="1" applyFont="1" applyFill="1" applyAlignment="1" applyProtection="1">
      <alignment horizontal="right"/>
      <protection hidden="1"/>
    </xf>
    <xf numFmtId="3" fontId="8" fillId="4" borderId="0" xfId="0" applyNumberFormat="1" applyFont="1" applyFill="1" applyAlignment="1" applyProtection="1">
      <alignment horizontal="center"/>
      <protection hidden="1"/>
    </xf>
    <xf numFmtId="2" fontId="8" fillId="4" borderId="0" xfId="0" applyNumberFormat="1" applyFont="1" applyFill="1" applyAlignment="1" applyProtection="1">
      <alignment horizontal="center"/>
      <protection hidden="1"/>
    </xf>
    <xf numFmtId="169" fontId="6" fillId="6" borderId="0" xfId="0" applyNumberFormat="1" applyFont="1" applyFill="1" applyAlignment="1" applyProtection="1">
      <alignment horizontal="right" vertical="top" wrapText="1"/>
      <protection locked="0"/>
    </xf>
    <xf numFmtId="3" fontId="2" fillId="4" borderId="0" xfId="0" applyNumberFormat="1" applyFont="1" applyFill="1" applyAlignment="1" applyProtection="1">
      <alignment horizontal="right"/>
      <protection hidden="1"/>
    </xf>
    <xf numFmtId="3" fontId="2" fillId="4" borderId="0" xfId="0" applyNumberFormat="1" applyFont="1" applyFill="1" applyAlignment="1" applyProtection="1">
      <alignment horizontal="center"/>
      <protection hidden="1"/>
    </xf>
    <xf numFmtId="49" fontId="5" fillId="4" borderId="0" xfId="0" applyNumberFormat="1" applyFont="1" applyFill="1" applyAlignment="1">
      <alignment horizontal="left" vertical="center"/>
    </xf>
    <xf numFmtId="0" fontId="2" fillId="4" borderId="0" xfId="0" applyFont="1" applyFill="1" applyAlignment="1" applyProtection="1">
      <alignment horizontal="right"/>
      <protection hidden="1"/>
    </xf>
    <xf numFmtId="3" fontId="6" fillId="6" borderId="0" xfId="0" applyNumberFormat="1" applyFont="1" applyFill="1" applyAlignment="1" applyProtection="1">
      <alignment horizontal="right" vertical="top" wrapText="1"/>
      <protection locked="0"/>
    </xf>
    <xf numFmtId="3" fontId="8" fillId="4" borderId="0" xfId="0" applyNumberFormat="1" applyFont="1" applyFill="1" applyAlignment="1" applyProtection="1">
      <alignment horizontal="right" vertical="top" wrapText="1"/>
      <protection locked="0"/>
    </xf>
    <xf numFmtId="3" fontId="11" fillId="4" borderId="0" xfId="0" applyNumberFormat="1" applyFont="1" applyFill="1" applyAlignment="1" applyProtection="1">
      <alignment horizontal="right" vertical="top" wrapText="1" readingOrder="1"/>
      <protection locked="0"/>
    </xf>
    <xf numFmtId="2" fontId="8" fillId="4" borderId="0" xfId="0" applyNumberFormat="1" applyFont="1" applyFill="1" applyAlignment="1" applyProtection="1">
      <alignment horizontal="center" vertical="top" wrapText="1" readingOrder="1"/>
      <protection locked="0"/>
    </xf>
    <xf numFmtId="3" fontId="11" fillId="4" borderId="0" xfId="0" applyNumberFormat="1" applyFont="1" applyFill="1" applyAlignment="1" applyProtection="1">
      <alignment horizontal="center" vertical="top" wrapText="1"/>
      <protection locked="0"/>
    </xf>
    <xf numFmtId="169" fontId="11" fillId="4" borderId="0" xfId="0" applyNumberFormat="1" applyFont="1" applyFill="1" applyAlignment="1" applyProtection="1">
      <alignment horizontal="right" vertical="top" wrapText="1" readingOrder="1"/>
      <protection locked="0"/>
    </xf>
    <xf numFmtId="170" fontId="11" fillId="4" borderId="0" xfId="0" applyNumberFormat="1" applyFont="1" applyFill="1" applyAlignment="1" applyProtection="1">
      <alignment horizontal="right" vertical="top" wrapText="1" readingOrder="1"/>
      <protection locked="0"/>
    </xf>
    <xf numFmtId="169" fontId="11" fillId="4" borderId="0" xfId="0" applyNumberFormat="1" applyFont="1" applyFill="1" applyAlignment="1" applyProtection="1">
      <alignment horizontal="right" vertical="top" wrapText="1"/>
      <protection locked="0"/>
    </xf>
    <xf numFmtId="3" fontId="0" fillId="4" borderId="0" xfId="0" applyNumberFormat="1" applyFill="1" applyAlignment="1" applyProtection="1">
      <alignment horizontal="center"/>
      <protection hidden="1"/>
    </xf>
    <xf numFmtId="3" fontId="0" fillId="4" borderId="0" xfId="0" applyNumberFormat="1" applyFill="1" applyProtection="1">
      <protection hidden="1"/>
    </xf>
    <xf numFmtId="3" fontId="8" fillId="6" borderId="0" xfId="0" applyNumberFormat="1" applyFont="1" applyFill="1" applyAlignment="1" applyProtection="1">
      <alignment horizontal="right" vertical="top" wrapText="1"/>
      <protection locked="0"/>
    </xf>
    <xf numFmtId="3" fontId="11" fillId="6" borderId="0" xfId="0" applyNumberFormat="1" applyFont="1" applyFill="1" applyAlignment="1" applyProtection="1">
      <alignment horizontal="right" vertical="top" wrapText="1" readingOrder="1"/>
      <protection locked="0"/>
    </xf>
    <xf numFmtId="2" fontId="8" fillId="6" borderId="0" xfId="0" applyNumberFormat="1" applyFont="1" applyFill="1" applyAlignment="1" applyProtection="1">
      <alignment horizontal="center" vertical="top" wrapText="1" readingOrder="1"/>
      <protection locked="0"/>
    </xf>
    <xf numFmtId="3" fontId="11" fillId="6" borderId="0" xfId="0" applyNumberFormat="1" applyFont="1" applyFill="1" applyAlignment="1" applyProtection="1">
      <alignment horizontal="center" vertical="top" wrapText="1"/>
      <protection locked="0"/>
    </xf>
    <xf numFmtId="169" fontId="11" fillId="6" borderId="0" xfId="0" applyNumberFormat="1" applyFont="1" applyFill="1" applyAlignment="1" applyProtection="1">
      <alignment horizontal="right" vertical="top" wrapText="1" readingOrder="1"/>
      <protection locked="0"/>
    </xf>
    <xf numFmtId="170" fontId="11" fillId="6" borderId="0" xfId="0" applyNumberFormat="1" applyFont="1" applyFill="1" applyAlignment="1" applyProtection="1">
      <alignment horizontal="right" vertical="top" wrapText="1" readingOrder="1"/>
      <protection locked="0"/>
    </xf>
    <xf numFmtId="169" fontId="11" fillId="6" borderId="0" xfId="0" applyNumberFormat="1" applyFont="1" applyFill="1" applyAlignment="1" applyProtection="1">
      <alignment horizontal="right" vertical="top" wrapText="1"/>
      <protection locked="0"/>
    </xf>
    <xf numFmtId="3" fontId="8" fillId="4" borderId="0" xfId="0" quotePrefix="1" applyNumberFormat="1" applyFont="1" applyFill="1" applyAlignment="1" applyProtection="1">
      <alignment horizontal="right"/>
      <protection hidden="1"/>
    </xf>
    <xf numFmtId="3" fontId="2" fillId="4" borderId="0" xfId="0" quotePrefix="1" applyNumberFormat="1" applyFont="1" applyFill="1" applyAlignment="1" applyProtection="1">
      <alignment horizontal="right"/>
      <protection hidden="1"/>
    </xf>
    <xf numFmtId="2" fontId="8" fillId="4" borderId="0" xfId="0" quotePrefix="1" applyNumberFormat="1" applyFont="1" applyFill="1" applyAlignment="1" applyProtection="1">
      <alignment horizontal="center"/>
      <protection hidden="1"/>
    </xf>
    <xf numFmtId="0" fontId="2" fillId="4" borderId="0" xfId="0" quotePrefix="1" applyFont="1" applyFill="1" applyAlignment="1" applyProtection="1">
      <alignment horizontal="right"/>
      <protection hidden="1"/>
    </xf>
    <xf numFmtId="0" fontId="0" fillId="4" borderId="0" xfId="0" applyFill="1" applyAlignment="1">
      <alignment horizontal="left"/>
    </xf>
    <xf numFmtId="0" fontId="0" fillId="4" borderId="0" xfId="0" applyFill="1" applyAlignment="1">
      <alignment horizontal="center"/>
    </xf>
    <xf numFmtId="0" fontId="26" fillId="4" borderId="0" xfId="0" applyFont="1" applyFill="1" applyAlignment="1">
      <alignment horizontal="left"/>
    </xf>
    <xf numFmtId="0" fontId="2" fillId="4" borderId="0" xfId="0" applyFont="1" applyFill="1" applyAlignment="1"/>
    <xf numFmtId="1" fontId="8" fillId="4" borderId="0" xfId="0" applyNumberFormat="1" applyFont="1" applyFill="1" applyBorder="1" applyAlignment="1"/>
    <xf numFmtId="0" fontId="8" fillId="4" borderId="0" xfId="0" applyFont="1" applyFill="1" applyBorder="1" applyAlignment="1">
      <alignment horizontal="right"/>
    </xf>
    <xf numFmtId="3" fontId="2" fillId="4" borderId="0" xfId="0" applyNumberFormat="1" applyFont="1" applyFill="1" applyBorder="1" applyAlignment="1">
      <alignment horizontal="right"/>
    </xf>
    <xf numFmtId="2" fontId="8" fillId="4" borderId="0" xfId="4" applyNumberFormat="1" applyFont="1" applyFill="1" applyBorder="1" applyAlignment="1">
      <alignment horizontal="center"/>
    </xf>
    <xf numFmtId="1" fontId="2" fillId="4" borderId="0" xfId="4" applyNumberFormat="1" applyFont="1" applyFill="1" applyBorder="1"/>
    <xf numFmtId="168" fontId="2" fillId="4" borderId="0" xfId="4" applyNumberFormat="1" applyFont="1" applyFill="1" applyBorder="1"/>
    <xf numFmtId="17" fontId="2" fillId="4" borderId="0" xfId="0" applyNumberFormat="1" applyFont="1" applyFill="1" applyBorder="1" applyAlignment="1">
      <alignment horizontal="left"/>
    </xf>
    <xf numFmtId="3" fontId="2" fillId="4" borderId="0" xfId="0" applyNumberFormat="1" applyFont="1" applyFill="1" applyBorder="1" applyAlignment="1"/>
    <xf numFmtId="1" fontId="8" fillId="4" borderId="0" xfId="0" applyNumberFormat="1" applyFont="1" applyFill="1" applyAlignment="1">
      <alignment horizontal="center"/>
    </xf>
    <xf numFmtId="168" fontId="5" fillId="4" borderId="0" xfId="1" applyNumberFormat="1" applyFont="1" applyFill="1"/>
    <xf numFmtId="164" fontId="8" fillId="4" borderId="0" xfId="0" applyNumberFormat="1" applyFont="1" applyFill="1" applyAlignment="1">
      <alignment horizontal="right"/>
    </xf>
    <xf numFmtId="3" fontId="5" fillId="4" borderId="0" xfId="1" applyNumberFormat="1" applyFont="1" applyFill="1"/>
    <xf numFmtId="2" fontId="6" fillId="4" borderId="0" xfId="1" applyNumberFormat="1" applyFont="1" applyFill="1" applyAlignment="1">
      <alignment horizontal="center"/>
    </xf>
    <xf numFmtId="3" fontId="5" fillId="4" borderId="0" xfId="1" applyNumberFormat="1" applyFont="1" applyFill="1" applyAlignment="1">
      <alignment horizontal="right"/>
    </xf>
    <xf numFmtId="3" fontId="5" fillId="4" borderId="0" xfId="1" applyNumberFormat="1" applyFont="1" applyFill="1" applyAlignment="1">
      <alignment horizontal="center"/>
    </xf>
    <xf numFmtId="3" fontId="2" fillId="4" borderId="0" xfId="0" applyNumberFormat="1" applyFont="1" applyFill="1" applyBorder="1" applyAlignment="1">
      <alignment horizontal="center"/>
    </xf>
    <xf numFmtId="3" fontId="15" fillId="0" borderId="0" xfId="0" applyNumberFormat="1" applyFont="1" applyAlignment="1" applyProtection="1">
      <alignment horizontal="right" vertical="top" wrapText="1" readingOrder="1"/>
      <protection locked="0"/>
    </xf>
    <xf numFmtId="0" fontId="15" fillId="0" borderId="0" xfId="0" applyNumberFormat="1" applyFont="1" applyAlignment="1" applyProtection="1">
      <alignment horizontal="right" vertical="top" wrapText="1" readingOrder="1"/>
      <protection locked="0"/>
    </xf>
    <xf numFmtId="169" fontId="2" fillId="0" borderId="0" xfId="0" applyNumberFormat="1" applyFont="1"/>
    <xf numFmtId="0" fontId="18" fillId="0" borderId="6" xfId="0" applyFont="1" applyBorder="1" applyAlignment="1" applyProtection="1">
      <alignment horizontal="left" vertical="top" wrapText="1" readingOrder="1"/>
      <protection locked="0"/>
    </xf>
    <xf numFmtId="0" fontId="18" fillId="0" borderId="6" xfId="0" applyFont="1" applyBorder="1" applyAlignment="1" applyProtection="1">
      <alignment horizontal="right" vertical="top" wrapText="1" readingOrder="1"/>
      <protection locked="0"/>
    </xf>
    <xf numFmtId="0" fontId="18" fillId="0" borderId="0" xfId="0" applyFont="1" applyBorder="1" applyAlignment="1" applyProtection="1">
      <alignment horizontal="left" vertical="top" wrapText="1" readingOrder="1"/>
      <protection locked="0"/>
    </xf>
    <xf numFmtId="0" fontId="18" fillId="0" borderId="0" xfId="0" applyFont="1" applyBorder="1" applyAlignment="1" applyProtection="1">
      <alignment horizontal="right" vertical="top" wrapText="1" readingOrder="1"/>
      <protection locked="0"/>
    </xf>
    <xf numFmtId="0" fontId="16" fillId="0" borderId="0" xfId="0" applyNumberFormat="1" applyFont="1"/>
    <xf numFmtId="166" fontId="5" fillId="4" borderId="0" xfId="0" quotePrefix="1" applyNumberFormat="1" applyFont="1" applyFill="1" applyAlignment="1" applyProtection="1">
      <alignment horizontal="right"/>
    </xf>
    <xf numFmtId="3" fontId="2" fillId="4" borderId="0" xfId="3" quotePrefix="1" applyNumberFormat="1" applyFont="1" applyFill="1" applyAlignment="1">
      <alignment horizontal="right"/>
    </xf>
    <xf numFmtId="0" fontId="2" fillId="4" borderId="0" xfId="3" quotePrefix="1" applyFont="1" applyFill="1" applyAlignment="1">
      <alignment horizontal="right"/>
    </xf>
    <xf numFmtId="0" fontId="23" fillId="4" borderId="0" xfId="0" applyFont="1" applyFill="1" applyAlignment="1">
      <alignment horizontal="left"/>
    </xf>
    <xf numFmtId="3" fontId="8" fillId="4" borderId="0" xfId="3" applyNumberFormat="1" applyFont="1" applyFill="1" applyAlignment="1">
      <alignment horizontal="right"/>
    </xf>
    <xf numFmtId="0" fontId="2" fillId="4" borderId="0" xfId="0" quotePrefix="1" applyFont="1" applyFill="1" applyAlignment="1">
      <alignment horizontal="right"/>
    </xf>
    <xf numFmtId="3" fontId="8" fillId="4" borderId="0" xfId="3" quotePrefix="1" applyNumberFormat="1" applyFont="1" applyFill="1" applyAlignment="1">
      <alignment horizontal="right"/>
    </xf>
    <xf numFmtId="0" fontId="2" fillId="4" borderId="0" xfId="0" quotePrefix="1" applyFont="1" applyFill="1" applyBorder="1" applyAlignment="1">
      <alignment horizontal="right"/>
    </xf>
    <xf numFmtId="164" fontId="2" fillId="4" borderId="2" xfId="0" applyNumberFormat="1" applyFont="1" applyFill="1" applyBorder="1" applyAlignment="1">
      <alignment horizontal="right"/>
    </xf>
    <xf numFmtId="0" fontId="2" fillId="4" borderId="0" xfId="3" quotePrefix="1" applyFont="1" applyFill="1" applyBorder="1" applyAlignment="1">
      <alignment horizontal="right"/>
    </xf>
    <xf numFmtId="0" fontId="2" fillId="4" borderId="0" xfId="3" applyFont="1" applyFill="1" applyBorder="1" applyAlignment="1">
      <alignment horizontal="right"/>
    </xf>
    <xf numFmtId="0" fontId="5" fillId="4" borderId="0" xfId="0" quotePrefix="1" applyFont="1" applyFill="1" applyAlignment="1">
      <alignment horizontal="right"/>
    </xf>
    <xf numFmtId="3" fontId="8" fillId="4" borderId="1" xfId="3" applyNumberFormat="1" applyFont="1" applyFill="1" applyBorder="1" applyAlignment="1">
      <alignment horizontal="right"/>
    </xf>
    <xf numFmtId="0" fontId="0" fillId="0" borderId="0" xfId="0" applyAlignment="1">
      <alignment horizontal="center"/>
    </xf>
    <xf numFmtId="0" fontId="29" fillId="0" borderId="0" xfId="0" applyFont="1" applyAlignment="1" applyProtection="1">
      <alignment horizontal="center" vertical="top" wrapText="1" readingOrder="1"/>
      <protection locked="0"/>
    </xf>
    <xf numFmtId="169" fontId="30" fillId="0" borderId="0" xfId="0" applyNumberFormat="1" applyFont="1" applyAlignment="1" applyProtection="1">
      <alignment horizontal="right" vertical="top" wrapText="1" readingOrder="1"/>
      <protection locked="0"/>
    </xf>
    <xf numFmtId="169" fontId="29" fillId="0" borderId="0" xfId="0" applyNumberFormat="1" applyFont="1" applyAlignment="1" applyProtection="1">
      <alignment horizontal="right" vertical="top" wrapText="1" readingOrder="1"/>
      <protection locked="0"/>
    </xf>
    <xf numFmtId="171" fontId="30" fillId="0" borderId="0" xfId="0" applyNumberFormat="1" applyFont="1" applyAlignment="1" applyProtection="1">
      <alignment horizontal="center" vertical="top" wrapText="1" readingOrder="1"/>
      <protection locked="0"/>
    </xf>
    <xf numFmtId="169" fontId="29" fillId="0" borderId="0" xfId="0" applyNumberFormat="1" applyFont="1" applyAlignment="1" applyProtection="1">
      <alignment horizontal="center" vertical="top" wrapText="1" readingOrder="1"/>
      <protection locked="0"/>
    </xf>
    <xf numFmtId="172" fontId="30" fillId="0" borderId="0" xfId="0" applyNumberFormat="1" applyFont="1" applyAlignment="1" applyProtection="1">
      <alignment horizontal="center" vertical="top" wrapText="1" readingOrder="1"/>
      <protection locked="0"/>
    </xf>
    <xf numFmtId="172" fontId="29" fillId="0" borderId="0" xfId="0" applyNumberFormat="1" applyFont="1" applyAlignment="1" applyProtection="1">
      <alignment horizontal="right" vertical="top" wrapText="1" readingOrder="1"/>
      <protection locked="0"/>
    </xf>
    <xf numFmtId="0" fontId="31" fillId="0" borderId="0" xfId="0" applyFont="1" applyAlignment="1" applyProtection="1">
      <alignment horizontal="center" vertical="top" wrapText="1" readingOrder="1"/>
      <protection locked="0"/>
    </xf>
    <xf numFmtId="0" fontId="32" fillId="0" borderId="0" xfId="0" applyFont="1" applyAlignment="1" applyProtection="1">
      <alignment horizontal="right" vertical="top" wrapText="1" readingOrder="1"/>
      <protection locked="0"/>
    </xf>
    <xf numFmtId="0" fontId="31" fillId="0" borderId="0" xfId="0" applyFont="1" applyAlignment="1" applyProtection="1">
      <alignment horizontal="right" vertical="top" wrapText="1" readingOrder="1"/>
      <protection locked="0"/>
    </xf>
    <xf numFmtId="0" fontId="32" fillId="0" borderId="0" xfId="0" applyFont="1" applyAlignment="1" applyProtection="1">
      <alignment horizontal="center" vertical="top" wrapText="1" readingOrder="1"/>
      <protection locked="0"/>
    </xf>
    <xf numFmtId="0" fontId="29" fillId="0" borderId="0" xfId="0" applyFont="1" applyAlignment="1" applyProtection="1">
      <alignment horizontal="right" vertical="top" wrapText="1" readingOrder="1"/>
      <protection locked="0"/>
    </xf>
    <xf numFmtId="0" fontId="30" fillId="0" borderId="0" xfId="0" applyFont="1" applyAlignment="1" applyProtection="1">
      <alignment horizontal="right" vertical="top" wrapText="1" readingOrder="1"/>
      <protection locked="0"/>
    </xf>
    <xf numFmtId="0" fontId="30" fillId="0" borderId="0" xfId="0" applyFont="1" applyAlignment="1" applyProtection="1">
      <alignment horizontal="center" vertical="top" wrapText="1" readingOrder="1"/>
      <protection locked="0"/>
    </xf>
    <xf numFmtId="169" fontId="32" fillId="0" borderId="0" xfId="0" applyNumberFormat="1" applyFont="1" applyAlignment="1" applyProtection="1">
      <alignment horizontal="right" vertical="top" wrapText="1" readingOrder="1"/>
      <protection locked="0"/>
    </xf>
    <xf numFmtId="169" fontId="31" fillId="0" borderId="0" xfId="0" applyNumberFormat="1" applyFont="1" applyAlignment="1" applyProtection="1">
      <alignment horizontal="right" vertical="top" wrapText="1" readingOrder="1"/>
      <protection locked="0"/>
    </xf>
    <xf numFmtId="171" fontId="32" fillId="0" borderId="0" xfId="0" applyNumberFormat="1" applyFont="1" applyAlignment="1" applyProtection="1">
      <alignment horizontal="center" vertical="top" wrapText="1" readingOrder="1"/>
      <protection locked="0"/>
    </xf>
    <xf numFmtId="172" fontId="32" fillId="0" borderId="0" xfId="0" applyNumberFormat="1" applyFont="1" applyAlignment="1" applyProtection="1">
      <alignment horizontal="center" vertical="top" wrapText="1" readingOrder="1"/>
      <protection locked="0"/>
    </xf>
    <xf numFmtId="172" fontId="31" fillId="0" borderId="0" xfId="0" applyNumberFormat="1" applyFont="1" applyAlignment="1" applyProtection="1">
      <alignment horizontal="right" vertical="top" wrapText="1" readingOrder="1"/>
      <protection locked="0"/>
    </xf>
    <xf numFmtId="169" fontId="31" fillId="0" borderId="0" xfId="0" applyNumberFormat="1" applyFont="1" applyAlignment="1" applyProtection="1">
      <alignment horizontal="center" vertical="top" wrapText="1" readingOrder="1"/>
      <protection locked="0"/>
    </xf>
    <xf numFmtId="0" fontId="33" fillId="0" borderId="0" xfId="0" applyFont="1" applyAlignment="1" applyProtection="1">
      <alignment vertical="top" wrapText="1" readingOrder="1"/>
      <protection locked="0"/>
    </xf>
    <xf numFmtId="0" fontId="5" fillId="4" borderId="0" xfId="0" applyFont="1" applyFill="1" applyBorder="1"/>
    <xf numFmtId="0" fontId="2" fillId="0" borderId="0" xfId="0" applyFont="1" applyAlignment="1">
      <alignment readingOrder="1"/>
    </xf>
    <xf numFmtId="0" fontId="2" fillId="0" borderId="4" xfId="0" applyFont="1" applyBorder="1" applyAlignment="1" applyProtection="1">
      <alignment vertical="top"/>
      <protection locked="0"/>
    </xf>
    <xf numFmtId="0" fontId="16" fillId="0" borderId="0" xfId="0" applyFont="1" applyAlignment="1" applyProtection="1">
      <alignment vertical="top" wrapText="1" readingOrder="1"/>
      <protection locked="0"/>
    </xf>
    <xf numFmtId="0" fontId="0" fillId="0" borderId="0" xfId="0"/>
    <xf numFmtId="164" fontId="15" fillId="0" borderId="0" xfId="0" applyNumberFormat="1" applyFont="1" applyAlignment="1" applyProtection="1">
      <alignment horizontal="right" vertical="top" wrapText="1" readingOrder="1"/>
      <protection locked="0"/>
    </xf>
    <xf numFmtId="164" fontId="18" fillId="0" borderId="0" xfId="0" applyNumberFormat="1" applyFont="1" applyAlignment="1" applyProtection="1">
      <alignment horizontal="right" vertical="top" wrapText="1" readingOrder="1"/>
      <protection locked="0"/>
    </xf>
    <xf numFmtId="0" fontId="0" fillId="7" borderId="0" xfId="0" applyFill="1"/>
    <xf numFmtId="0" fontId="34" fillId="7" borderId="0" xfId="0" applyFont="1" applyFill="1"/>
    <xf numFmtId="0" fontId="0" fillId="8" borderId="0" xfId="0" applyFill="1"/>
    <xf numFmtId="0" fontId="34" fillId="8" borderId="0" xfId="0" applyFont="1" applyFill="1"/>
    <xf numFmtId="0" fontId="0" fillId="9" borderId="0" xfId="0" applyFill="1"/>
    <xf numFmtId="0" fontId="34" fillId="9" borderId="0" xfId="0" applyFont="1" applyFill="1"/>
    <xf numFmtId="0" fontId="0" fillId="10" borderId="0" xfId="0" applyFill="1"/>
    <xf numFmtId="0" fontId="34" fillId="10" borderId="0" xfId="0" applyFont="1" applyFill="1"/>
    <xf numFmtId="0" fontId="0" fillId="11" borderId="0" xfId="0" applyFill="1"/>
    <xf numFmtId="0" fontId="34" fillId="11" borderId="0" xfId="0" applyFont="1" applyFill="1"/>
    <xf numFmtId="0" fontId="0" fillId="12" borderId="0" xfId="0" applyFill="1"/>
    <xf numFmtId="0" fontId="34" fillId="12" borderId="0" xfId="0" applyFont="1" applyFill="1"/>
    <xf numFmtId="0" fontId="34" fillId="2" borderId="0" xfId="0" applyFont="1" applyFill="1"/>
    <xf numFmtId="0" fontId="11" fillId="0" borderId="0" xfId="0" applyFont="1"/>
    <xf numFmtId="0" fontId="0" fillId="0" borderId="0" xfId="0"/>
    <xf numFmtId="0" fontId="0" fillId="0" borderId="0" xfId="0"/>
    <xf numFmtId="0" fontId="0" fillId="0" borderId="0" xfId="0"/>
    <xf numFmtId="0" fontId="0" fillId="13" borderId="0" xfId="0" applyFill="1"/>
    <xf numFmtId="0" fontId="17"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2" fillId="0" borderId="0" xfId="0" applyFont="1"/>
    <xf numFmtId="0" fontId="5" fillId="0" borderId="1" xfId="0" applyFont="1" applyBorder="1" applyAlignment="1">
      <alignment wrapText="1"/>
    </xf>
    <xf numFmtId="164" fontId="5" fillId="0" borderId="0" xfId="0" applyNumberFormat="1" applyFont="1" applyBorder="1" applyAlignment="1"/>
    <xf numFmtId="164" fontId="5" fillId="0" borderId="1" xfId="0" applyNumberFormat="1" applyFont="1" applyBorder="1" applyAlignment="1"/>
    <xf numFmtId="164" fontId="2" fillId="0" borderId="0" xfId="0" applyNumberFormat="1" applyFont="1" applyAlignment="1"/>
    <xf numFmtId="0" fontId="0" fillId="0" borderId="0" xfId="0" applyAlignment="1">
      <alignment readingOrder="1"/>
    </xf>
    <xf numFmtId="164" fontId="5" fillId="4" borderId="0" xfId="0" applyNumberFormat="1" applyFont="1" applyFill="1" applyBorder="1" applyAlignment="1"/>
    <xf numFmtId="164" fontId="5" fillId="4" borderId="1" xfId="0" applyNumberFormat="1" applyFont="1" applyFill="1" applyBorder="1" applyAlignment="1"/>
    <xf numFmtId="164" fontId="2" fillId="4" borderId="0" xfId="0" applyNumberFormat="1" applyFont="1" applyFill="1" applyAlignment="1"/>
    <xf numFmtId="0" fontId="35" fillId="0" borderId="0" xfId="0" applyFont="1" applyFill="1" applyBorder="1" applyAlignment="1">
      <alignment horizontal="left" vertical="top"/>
    </xf>
    <xf numFmtId="0" fontId="36" fillId="14" borderId="0" xfId="0" applyFont="1" applyFill="1"/>
    <xf numFmtId="0" fontId="37" fillId="14" borderId="0" xfId="0" applyFont="1" applyFill="1"/>
    <xf numFmtId="9" fontId="37" fillId="14" borderId="0" xfId="5" applyFont="1" applyFill="1"/>
    <xf numFmtId="0" fontId="38" fillId="14" borderId="0" xfId="0" applyFont="1" applyFill="1" applyBorder="1" applyAlignment="1">
      <alignment horizontal="left" vertical="top"/>
    </xf>
    <xf numFmtId="0" fontId="39" fillId="14" borderId="0" xfId="0" applyFont="1" applyFill="1"/>
    <xf numFmtId="0" fontId="41" fillId="14" borderId="0" xfId="0" applyFont="1" applyFill="1" applyAlignment="1">
      <alignment horizontal="left" vertical="center" wrapText="1"/>
    </xf>
    <xf numFmtId="0" fontId="42" fillId="14" borderId="9" xfId="0" applyFont="1" applyFill="1" applyBorder="1" applyAlignment="1">
      <alignment horizontal="center" vertical="center"/>
    </xf>
    <xf numFmtId="0" fontId="39" fillId="14" borderId="0" xfId="0" applyFont="1" applyFill="1" applyAlignment="1">
      <alignment horizontal="right" vertical="center" wrapText="1"/>
    </xf>
    <xf numFmtId="0" fontId="43" fillId="14" borderId="8" xfId="0" applyFont="1" applyFill="1" applyBorder="1" applyAlignment="1">
      <alignment horizontal="center" vertical="center"/>
    </xf>
    <xf numFmtId="0" fontId="41" fillId="14" borderId="0" xfId="0" applyFont="1" applyFill="1" applyAlignment="1">
      <alignment horizontal="left" wrapText="1"/>
    </xf>
    <xf numFmtId="0" fontId="42" fillId="14" borderId="7" xfId="0" applyFont="1" applyFill="1" applyBorder="1" applyAlignment="1">
      <alignment horizontal="center" vertical="center"/>
    </xf>
    <xf numFmtId="0" fontId="45" fillId="14" borderId="0" xfId="0" applyFont="1" applyFill="1"/>
    <xf numFmtId="0" fontId="40" fillId="14" borderId="0" xfId="0" applyFont="1" applyFill="1" applyAlignment="1">
      <alignment horizontal="center"/>
    </xf>
    <xf numFmtId="0" fontId="44" fillId="14" borderId="0" xfId="0" applyFont="1" applyFill="1" applyAlignment="1">
      <alignment horizontal="left" vertical="top" wrapText="1"/>
    </xf>
  </cellXfs>
  <cellStyles count="6">
    <cellStyle name="Comma" xfId="1" builtinId="3"/>
    <cellStyle name="Comma_Alex SNAC" xfId="4"/>
    <cellStyle name="Normal" xfId="0" builtinId="0"/>
    <cellStyle name="Normal_Dist_OA_Jun_05_class" xfId="2"/>
    <cellStyle name="Normal_Supplementary Tables 2009 Q2_v2" xfId="3"/>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2"/>
    </mc:Choice>
    <mc:Fallback>
      <c:style val="32"/>
    </mc:Fallback>
  </mc:AlternateContent>
  <c:chart>
    <c:title>
      <c:tx>
        <c:strRef>
          <c:f>members!$D$15</c:f>
          <c:strCache>
            <c:ptCount val="1"/>
            <c:pt idx="0">
              <c:v>Inflows by Local Authority</c:v>
            </c:pt>
          </c:strCache>
        </c:strRef>
      </c:tx>
      <c:layout/>
      <c:overlay val="0"/>
      <c:txPr>
        <a:bodyPr/>
        <a:lstStyle/>
        <a:p>
          <a:pPr>
            <a:defRPr>
              <a:solidFill>
                <a:schemeClr val="accent4">
                  <a:lumMod val="50000"/>
                </a:schemeClr>
              </a:solidFill>
            </a:defRPr>
          </a:pPr>
          <a:endParaRPr lang="en-US"/>
        </a:p>
      </c:txPr>
    </c:title>
    <c:autoTitleDeleted val="0"/>
    <c:plotArea>
      <c:layout/>
      <c:lineChart>
        <c:grouping val="standard"/>
        <c:varyColors val="0"/>
        <c:ser>
          <c:idx val="0"/>
          <c:order val="0"/>
          <c:tx>
            <c:strRef>
              <c:f>members!$D$18</c:f>
              <c:strCache>
                <c:ptCount val="1"/>
                <c:pt idx="0">
                  <c:v>Allerdale</c:v>
                </c:pt>
              </c:strCache>
            </c:strRef>
          </c:tx>
          <c:spPr>
            <a:ln>
              <a:solidFill>
                <a:schemeClr val="accent2">
                  <a:lumMod val="75000"/>
                </a:schemeClr>
              </a:solidFill>
            </a:ln>
          </c:spPr>
          <c:marker>
            <c:symbol val="none"/>
          </c:marker>
          <c:cat>
            <c:numRef>
              <c:f>members!$E$17:$H$17</c:f>
              <c:numCache>
                <c:formatCode>General</c:formatCode>
                <c:ptCount val="4"/>
                <c:pt idx="0">
                  <c:v>2008</c:v>
                </c:pt>
                <c:pt idx="1">
                  <c:v>2009</c:v>
                </c:pt>
                <c:pt idx="2">
                  <c:v>2010</c:v>
                </c:pt>
                <c:pt idx="3">
                  <c:v>2011</c:v>
                </c:pt>
              </c:numCache>
            </c:numRef>
          </c:cat>
          <c:val>
            <c:numRef>
              <c:f>members!$E$18:$H$18</c:f>
              <c:numCache>
                <c:formatCode>0%</c:formatCode>
                <c:ptCount val="4"/>
                <c:pt idx="0">
                  <c:v>5.6133056133056132E-4</c:v>
                </c:pt>
                <c:pt idx="1">
                  <c:v>1.9709543568464729E-4</c:v>
                </c:pt>
                <c:pt idx="2">
                  <c:v>2.699896157840083E-4</c:v>
                </c:pt>
                <c:pt idx="3">
                  <c:v>2.58102736734134E-4</c:v>
                </c:pt>
              </c:numCache>
            </c:numRef>
          </c:val>
          <c:smooth val="0"/>
        </c:ser>
        <c:ser>
          <c:idx val="1"/>
          <c:order val="1"/>
          <c:tx>
            <c:strRef>
              <c:f>members!$D$19</c:f>
              <c:strCache>
                <c:ptCount val="1"/>
                <c:pt idx="0">
                  <c:v>Ashford</c:v>
                </c:pt>
              </c:strCache>
            </c:strRef>
          </c:tx>
          <c:spPr>
            <a:ln>
              <a:solidFill>
                <a:schemeClr val="accent5">
                  <a:lumMod val="75000"/>
                </a:schemeClr>
              </a:solidFill>
            </a:ln>
          </c:spPr>
          <c:marker>
            <c:symbol val="none"/>
          </c:marker>
          <c:cat>
            <c:numRef>
              <c:f>members!$E$17:$H$17</c:f>
              <c:numCache>
                <c:formatCode>General</c:formatCode>
                <c:ptCount val="4"/>
                <c:pt idx="0">
                  <c:v>2008</c:v>
                </c:pt>
                <c:pt idx="1">
                  <c:v>2009</c:v>
                </c:pt>
                <c:pt idx="2">
                  <c:v>2010</c:v>
                </c:pt>
                <c:pt idx="3">
                  <c:v>2011</c:v>
                </c:pt>
              </c:numCache>
            </c:numRef>
          </c:cat>
          <c:val>
            <c:numRef>
              <c:f>members!$E$19:$H$19</c:f>
              <c:numCache>
                <c:formatCode>0%</c:formatCode>
                <c:ptCount val="4"/>
                <c:pt idx="0">
                  <c:v>8.6387434554973817E-4</c:v>
                </c:pt>
                <c:pt idx="1">
                  <c:v>5.7908383751080375E-4</c:v>
                </c:pt>
                <c:pt idx="2">
                  <c:v>5.2991452991452994E-4</c:v>
                </c:pt>
                <c:pt idx="3">
                  <c:v>1.0455728824484548E-3</c:v>
                </c:pt>
              </c:numCache>
            </c:numRef>
          </c:val>
          <c:smooth val="0"/>
        </c:ser>
        <c:ser>
          <c:idx val="2"/>
          <c:order val="2"/>
          <c:tx>
            <c:strRef>
              <c:f>members!$D$20</c:f>
              <c:strCache>
                <c:ptCount val="1"/>
                <c:pt idx="0">
                  <c:v>Significant Rural</c:v>
                </c:pt>
              </c:strCache>
            </c:strRef>
          </c:tx>
          <c:spPr>
            <a:ln>
              <a:solidFill>
                <a:schemeClr val="accent6">
                  <a:lumMod val="60000"/>
                  <a:lumOff val="40000"/>
                </a:schemeClr>
              </a:solidFill>
            </a:ln>
          </c:spPr>
          <c:marker>
            <c:symbol val="none"/>
          </c:marker>
          <c:cat>
            <c:numRef>
              <c:f>members!$E$17:$H$17</c:f>
              <c:numCache>
                <c:formatCode>General</c:formatCode>
                <c:ptCount val="4"/>
                <c:pt idx="0">
                  <c:v>2008</c:v>
                </c:pt>
                <c:pt idx="1">
                  <c:v>2009</c:v>
                </c:pt>
                <c:pt idx="2">
                  <c:v>2010</c:v>
                </c:pt>
                <c:pt idx="3">
                  <c:v>2011</c:v>
                </c:pt>
              </c:numCache>
            </c:numRef>
          </c:cat>
          <c:val>
            <c:numRef>
              <c:f>members!$E$20:$H$20</c:f>
              <c:numCache>
                <c:formatCode>0%</c:formatCode>
                <c:ptCount val="4"/>
                <c:pt idx="0">
                  <c:v>1.348829207559869E-3</c:v>
                </c:pt>
                <c:pt idx="1">
                  <c:v>8.9239438659199227E-4</c:v>
                </c:pt>
                <c:pt idx="2">
                  <c:v>1.0155385137441515E-3</c:v>
                </c:pt>
                <c:pt idx="3">
                  <c:v>1.1154047994458367E-3</c:v>
                </c:pt>
              </c:numCache>
            </c:numRef>
          </c:val>
          <c:smooth val="0"/>
        </c:ser>
        <c:dLbls>
          <c:showLegendKey val="0"/>
          <c:showVal val="0"/>
          <c:showCatName val="0"/>
          <c:showSerName val="0"/>
          <c:showPercent val="0"/>
          <c:showBubbleSize val="0"/>
        </c:dLbls>
        <c:smooth val="0"/>
        <c:axId val="466143320"/>
        <c:axId val="466145672"/>
      </c:lineChart>
      <c:catAx>
        <c:axId val="466143320"/>
        <c:scaling>
          <c:orientation val="minMax"/>
        </c:scaling>
        <c:delete val="0"/>
        <c:axPos val="b"/>
        <c:numFmt formatCode="General" sourceLinked="1"/>
        <c:majorTickMark val="out"/>
        <c:minorTickMark val="none"/>
        <c:tickLblPos val="nextTo"/>
        <c:crossAx val="466145672"/>
        <c:crosses val="autoZero"/>
        <c:auto val="1"/>
        <c:lblAlgn val="ctr"/>
        <c:lblOffset val="100"/>
        <c:noMultiLvlLbl val="0"/>
      </c:catAx>
      <c:valAx>
        <c:axId val="466145672"/>
        <c:scaling>
          <c:orientation val="minMax"/>
        </c:scaling>
        <c:delete val="0"/>
        <c:axPos val="l"/>
        <c:majorGridlines/>
        <c:title>
          <c:tx>
            <c:rich>
              <a:bodyPr rot="-5400000" vert="horz"/>
              <a:lstStyle/>
              <a:p>
                <a:pPr>
                  <a:defRPr/>
                </a:pPr>
                <a:r>
                  <a:rPr lang="en-US"/>
                  <a:t>% local authority population</a:t>
                </a:r>
              </a:p>
            </c:rich>
          </c:tx>
          <c:layout/>
          <c:overlay val="0"/>
        </c:title>
        <c:numFmt formatCode="0.00%" sourceLinked="0"/>
        <c:majorTickMark val="out"/>
        <c:minorTickMark val="none"/>
        <c:tickLblPos val="nextTo"/>
        <c:crossAx val="466143320"/>
        <c:crosses val="autoZero"/>
        <c:crossBetween val="between"/>
      </c:valAx>
    </c:plotArea>
    <c:legend>
      <c:legendPos val="r"/>
      <c:layout/>
      <c:overlay val="0"/>
    </c:legend>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2"/>
    </mc:Choice>
    <mc:Fallback>
      <c:style val="32"/>
    </mc:Fallback>
  </mc:AlternateContent>
  <c:chart>
    <c:title>
      <c:tx>
        <c:strRef>
          <c:f>members!$D$35</c:f>
          <c:strCache>
            <c:ptCount val="1"/>
            <c:pt idx="0">
              <c:v>Inflows by Local Authority with Employment as Main Reason for Migration</c:v>
            </c:pt>
          </c:strCache>
        </c:strRef>
      </c:tx>
      <c:layout/>
      <c:overlay val="0"/>
      <c:txPr>
        <a:bodyPr/>
        <a:lstStyle/>
        <a:p>
          <a:pPr>
            <a:defRPr>
              <a:solidFill>
                <a:schemeClr val="accent4">
                  <a:lumMod val="50000"/>
                </a:schemeClr>
              </a:solidFill>
            </a:defRPr>
          </a:pPr>
          <a:endParaRPr lang="en-US"/>
        </a:p>
      </c:txPr>
    </c:title>
    <c:autoTitleDeleted val="0"/>
    <c:plotArea>
      <c:layout/>
      <c:lineChart>
        <c:grouping val="standard"/>
        <c:varyColors val="0"/>
        <c:ser>
          <c:idx val="0"/>
          <c:order val="0"/>
          <c:tx>
            <c:strRef>
              <c:f>members!$D$38</c:f>
              <c:strCache>
                <c:ptCount val="1"/>
                <c:pt idx="0">
                  <c:v>Allerdale</c:v>
                </c:pt>
              </c:strCache>
            </c:strRef>
          </c:tx>
          <c:spPr>
            <a:ln>
              <a:solidFill>
                <a:srgbClr val="C0504D">
                  <a:lumMod val="75000"/>
                </a:srgbClr>
              </a:solidFill>
            </a:ln>
          </c:spPr>
          <c:marker>
            <c:symbol val="none"/>
          </c:marker>
          <c:cat>
            <c:numRef>
              <c:f>members!$E$37:$H$37</c:f>
              <c:numCache>
                <c:formatCode>General</c:formatCode>
                <c:ptCount val="4"/>
                <c:pt idx="0">
                  <c:v>2008</c:v>
                </c:pt>
                <c:pt idx="1">
                  <c:v>2009</c:v>
                </c:pt>
                <c:pt idx="2">
                  <c:v>2010</c:v>
                </c:pt>
                <c:pt idx="3">
                  <c:v>2011</c:v>
                </c:pt>
              </c:numCache>
            </c:numRef>
          </c:cat>
          <c:val>
            <c:numRef>
              <c:f>members!$E$38:$H$38</c:f>
              <c:numCache>
                <c:formatCode>0%</c:formatCode>
                <c:ptCount val="4"/>
                <c:pt idx="0">
                  <c:v>5.6133056133056132E-4</c:v>
                </c:pt>
                <c:pt idx="1">
                  <c:v>1.9709543568464729E-4</c:v>
                </c:pt>
                <c:pt idx="2">
                  <c:v>2.699896157840083E-4</c:v>
                </c:pt>
                <c:pt idx="3">
                  <c:v>2.3111695563740185E-4</c:v>
                </c:pt>
              </c:numCache>
            </c:numRef>
          </c:val>
          <c:smooth val="0"/>
        </c:ser>
        <c:ser>
          <c:idx val="1"/>
          <c:order val="1"/>
          <c:tx>
            <c:strRef>
              <c:f>members!$D$39</c:f>
              <c:strCache>
                <c:ptCount val="1"/>
                <c:pt idx="0">
                  <c:v>Ashford</c:v>
                </c:pt>
              </c:strCache>
            </c:strRef>
          </c:tx>
          <c:spPr>
            <a:ln>
              <a:solidFill>
                <a:schemeClr val="accent5">
                  <a:lumMod val="75000"/>
                </a:schemeClr>
              </a:solidFill>
            </a:ln>
          </c:spPr>
          <c:marker>
            <c:symbol val="none"/>
          </c:marker>
          <c:cat>
            <c:numRef>
              <c:f>members!$E$37:$H$37</c:f>
              <c:numCache>
                <c:formatCode>General</c:formatCode>
                <c:ptCount val="4"/>
                <c:pt idx="0">
                  <c:v>2008</c:v>
                </c:pt>
                <c:pt idx="1">
                  <c:v>2009</c:v>
                </c:pt>
                <c:pt idx="2">
                  <c:v>2010</c:v>
                </c:pt>
                <c:pt idx="3">
                  <c:v>2011</c:v>
                </c:pt>
              </c:numCache>
            </c:numRef>
          </c:cat>
          <c:val>
            <c:numRef>
              <c:f>members!$E$39:$H$39</c:f>
              <c:numCache>
                <c:formatCode>0%</c:formatCode>
                <c:ptCount val="4"/>
                <c:pt idx="0">
                  <c:v>6.8935427574171027E-4</c:v>
                </c:pt>
                <c:pt idx="1">
                  <c:v>3.0250648228176316E-4</c:v>
                </c:pt>
                <c:pt idx="2">
                  <c:v>4.0170940170940173E-4</c:v>
                </c:pt>
                <c:pt idx="3">
                  <c:v>3.4200065420600834E-4</c:v>
                </c:pt>
              </c:numCache>
            </c:numRef>
          </c:val>
          <c:smooth val="0"/>
        </c:ser>
        <c:ser>
          <c:idx val="2"/>
          <c:order val="2"/>
          <c:tx>
            <c:strRef>
              <c:f>members!$D$40</c:f>
              <c:strCache>
                <c:ptCount val="1"/>
                <c:pt idx="0">
                  <c:v>Significant Rural</c:v>
                </c:pt>
              </c:strCache>
            </c:strRef>
          </c:tx>
          <c:spPr>
            <a:ln>
              <a:solidFill>
                <a:schemeClr val="accent6">
                  <a:lumMod val="60000"/>
                  <a:lumOff val="40000"/>
                </a:schemeClr>
              </a:solidFill>
            </a:ln>
          </c:spPr>
          <c:marker>
            <c:symbol val="none"/>
          </c:marker>
          <c:cat>
            <c:numRef>
              <c:f>members!$E$37:$H$37</c:f>
              <c:numCache>
                <c:formatCode>General</c:formatCode>
                <c:ptCount val="4"/>
                <c:pt idx="0">
                  <c:v>2008</c:v>
                </c:pt>
                <c:pt idx="1">
                  <c:v>2009</c:v>
                </c:pt>
                <c:pt idx="2">
                  <c:v>2010</c:v>
                </c:pt>
                <c:pt idx="3">
                  <c:v>2011</c:v>
                </c:pt>
              </c:numCache>
            </c:numRef>
          </c:cat>
          <c:val>
            <c:numRef>
              <c:f>members!$E$40:$H$40</c:f>
              <c:numCache>
                <c:formatCode>0%</c:formatCode>
                <c:ptCount val="4"/>
                <c:pt idx="0">
                  <c:v>8.2905663811504908E-4</c:v>
                </c:pt>
                <c:pt idx="1">
                  <c:v>4.0290276905252832E-4</c:v>
                </c:pt>
                <c:pt idx="2">
                  <c:v>5.0726834693070482E-4</c:v>
                </c:pt>
                <c:pt idx="3">
                  <c:v>4.4570312823527601E-4</c:v>
                </c:pt>
              </c:numCache>
            </c:numRef>
          </c:val>
          <c:smooth val="0"/>
        </c:ser>
        <c:dLbls>
          <c:showLegendKey val="0"/>
          <c:showVal val="0"/>
          <c:showCatName val="0"/>
          <c:showSerName val="0"/>
          <c:showPercent val="0"/>
          <c:showBubbleSize val="0"/>
        </c:dLbls>
        <c:smooth val="0"/>
        <c:axId val="466144496"/>
        <c:axId val="466143712"/>
      </c:lineChart>
      <c:catAx>
        <c:axId val="466144496"/>
        <c:scaling>
          <c:orientation val="minMax"/>
        </c:scaling>
        <c:delete val="0"/>
        <c:axPos val="b"/>
        <c:numFmt formatCode="General" sourceLinked="1"/>
        <c:majorTickMark val="out"/>
        <c:minorTickMark val="none"/>
        <c:tickLblPos val="nextTo"/>
        <c:crossAx val="466143712"/>
        <c:crosses val="autoZero"/>
        <c:auto val="1"/>
        <c:lblAlgn val="ctr"/>
        <c:lblOffset val="100"/>
        <c:noMultiLvlLbl val="0"/>
      </c:catAx>
      <c:valAx>
        <c:axId val="466143712"/>
        <c:scaling>
          <c:orientation val="minMax"/>
        </c:scaling>
        <c:delete val="0"/>
        <c:axPos val="l"/>
        <c:majorGridlines/>
        <c:title>
          <c:tx>
            <c:rich>
              <a:bodyPr rot="-5400000" vert="horz"/>
              <a:lstStyle/>
              <a:p>
                <a:pPr>
                  <a:defRPr/>
                </a:pPr>
                <a:r>
                  <a:rPr lang="en-US"/>
                  <a:t>% local authority population</a:t>
                </a:r>
              </a:p>
            </c:rich>
          </c:tx>
          <c:layout/>
          <c:overlay val="0"/>
        </c:title>
        <c:numFmt formatCode="0.00%" sourceLinked="0"/>
        <c:majorTickMark val="out"/>
        <c:minorTickMark val="none"/>
        <c:tickLblPos val="nextTo"/>
        <c:crossAx val="466144496"/>
        <c:crosses val="autoZero"/>
        <c:crossBetween val="between"/>
      </c:valAx>
    </c:plotArea>
    <c:legend>
      <c:legendPos val="r"/>
      <c:layout/>
      <c:overlay val="0"/>
    </c:legend>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2"/>
    </mc:Choice>
    <mc:Fallback>
      <c:style val="32"/>
    </mc:Fallback>
  </mc:AlternateContent>
  <c:chart>
    <c:title>
      <c:tx>
        <c:strRef>
          <c:f>members!$D$55</c:f>
          <c:strCache>
            <c:ptCount val="1"/>
            <c:pt idx="0">
              <c:v>Inflows by Local Authority with Study as Main Reason for Migration</c:v>
            </c:pt>
          </c:strCache>
        </c:strRef>
      </c:tx>
      <c:layout/>
      <c:overlay val="0"/>
      <c:txPr>
        <a:bodyPr/>
        <a:lstStyle/>
        <a:p>
          <a:pPr>
            <a:defRPr>
              <a:solidFill>
                <a:schemeClr val="accent4">
                  <a:lumMod val="50000"/>
                </a:schemeClr>
              </a:solidFill>
            </a:defRPr>
          </a:pPr>
          <a:endParaRPr lang="en-US"/>
        </a:p>
      </c:txPr>
    </c:title>
    <c:autoTitleDeleted val="0"/>
    <c:plotArea>
      <c:layout/>
      <c:lineChart>
        <c:grouping val="standard"/>
        <c:varyColors val="0"/>
        <c:ser>
          <c:idx val="0"/>
          <c:order val="0"/>
          <c:tx>
            <c:strRef>
              <c:f>members!$D$58</c:f>
              <c:strCache>
                <c:ptCount val="1"/>
                <c:pt idx="0">
                  <c:v>Allerdale</c:v>
                </c:pt>
              </c:strCache>
            </c:strRef>
          </c:tx>
          <c:spPr>
            <a:ln>
              <a:solidFill>
                <a:srgbClr val="C0504D">
                  <a:lumMod val="75000"/>
                </a:srgbClr>
              </a:solidFill>
            </a:ln>
          </c:spPr>
          <c:marker>
            <c:symbol val="none"/>
          </c:marker>
          <c:cat>
            <c:numRef>
              <c:f>members!$E$57:$H$57</c:f>
              <c:numCache>
                <c:formatCode>General</c:formatCode>
                <c:ptCount val="4"/>
                <c:pt idx="0">
                  <c:v>2008</c:v>
                </c:pt>
                <c:pt idx="1">
                  <c:v>2009</c:v>
                </c:pt>
                <c:pt idx="2">
                  <c:v>2010</c:v>
                </c:pt>
                <c:pt idx="3">
                  <c:v>2011</c:v>
                </c:pt>
              </c:numCache>
            </c:numRef>
          </c:cat>
          <c:val>
            <c:numRef>
              <c:f>members!$E$58:$H$58</c:f>
              <c:numCache>
                <c:formatCode>0%</c:formatCode>
                <c:ptCount val="4"/>
                <c:pt idx="0">
                  <c:v>0</c:v>
                </c:pt>
                <c:pt idx="1">
                  <c:v>0</c:v>
                </c:pt>
                <c:pt idx="2">
                  <c:v>0</c:v>
                </c:pt>
                <c:pt idx="3">
                  <c:v>2.6985781096732138E-5</c:v>
                </c:pt>
              </c:numCache>
            </c:numRef>
          </c:val>
          <c:smooth val="0"/>
        </c:ser>
        <c:ser>
          <c:idx val="1"/>
          <c:order val="1"/>
          <c:tx>
            <c:strRef>
              <c:f>members!$D$59</c:f>
              <c:strCache>
                <c:ptCount val="1"/>
                <c:pt idx="0">
                  <c:v>Ashford</c:v>
                </c:pt>
              </c:strCache>
            </c:strRef>
          </c:tx>
          <c:spPr>
            <a:ln>
              <a:solidFill>
                <a:srgbClr val="4BACC6">
                  <a:lumMod val="75000"/>
                </a:srgbClr>
              </a:solidFill>
            </a:ln>
          </c:spPr>
          <c:marker>
            <c:symbol val="none"/>
          </c:marker>
          <c:cat>
            <c:numRef>
              <c:f>members!$E$57:$H$57</c:f>
              <c:numCache>
                <c:formatCode>General</c:formatCode>
                <c:ptCount val="4"/>
                <c:pt idx="0">
                  <c:v>2008</c:v>
                </c:pt>
                <c:pt idx="1">
                  <c:v>2009</c:v>
                </c:pt>
                <c:pt idx="2">
                  <c:v>2010</c:v>
                </c:pt>
                <c:pt idx="3">
                  <c:v>2011</c:v>
                </c:pt>
              </c:numCache>
            </c:numRef>
          </c:cat>
          <c:val>
            <c:numRef>
              <c:f>members!$E$59:$H$59</c:f>
              <c:numCache>
                <c:formatCode>0%</c:formatCode>
                <c:ptCount val="4"/>
                <c:pt idx="0">
                  <c:v>1.8324607329842931E-4</c:v>
                </c:pt>
                <c:pt idx="1">
                  <c:v>2.7657735522904065E-4</c:v>
                </c:pt>
                <c:pt idx="2">
                  <c:v>1.3675213675213676E-4</c:v>
                </c:pt>
                <c:pt idx="3">
                  <c:v>7.0357222824244661E-4</c:v>
                </c:pt>
              </c:numCache>
            </c:numRef>
          </c:val>
          <c:smooth val="0"/>
        </c:ser>
        <c:ser>
          <c:idx val="2"/>
          <c:order val="2"/>
          <c:tx>
            <c:strRef>
              <c:f>members!$D$60</c:f>
              <c:strCache>
                <c:ptCount val="1"/>
                <c:pt idx="0">
                  <c:v>Significant Rural</c:v>
                </c:pt>
              </c:strCache>
            </c:strRef>
          </c:tx>
          <c:spPr>
            <a:ln>
              <a:solidFill>
                <a:schemeClr val="accent6">
                  <a:lumMod val="60000"/>
                  <a:lumOff val="40000"/>
                </a:schemeClr>
              </a:solidFill>
            </a:ln>
          </c:spPr>
          <c:marker>
            <c:symbol val="none"/>
          </c:marker>
          <c:cat>
            <c:numRef>
              <c:f>members!$E$57:$H$57</c:f>
              <c:numCache>
                <c:formatCode>General</c:formatCode>
                <c:ptCount val="4"/>
                <c:pt idx="0">
                  <c:v>2008</c:v>
                </c:pt>
                <c:pt idx="1">
                  <c:v>2009</c:v>
                </c:pt>
                <c:pt idx="2">
                  <c:v>2010</c:v>
                </c:pt>
                <c:pt idx="3">
                  <c:v>2011</c:v>
                </c:pt>
              </c:numCache>
            </c:numRef>
          </c:cat>
          <c:val>
            <c:numRef>
              <c:f>members!$E$60:$H$60</c:f>
              <c:numCache>
                <c:formatCode>0%</c:formatCode>
                <c:ptCount val="4"/>
                <c:pt idx="0">
                  <c:v>5.1947882011697908E-4</c:v>
                </c:pt>
                <c:pt idx="1">
                  <c:v>4.890899661791952E-4</c:v>
                </c:pt>
                <c:pt idx="2">
                  <c:v>5.085665136485394E-4</c:v>
                </c:pt>
                <c:pt idx="3">
                  <c:v>6.6970167121056042E-4</c:v>
                </c:pt>
              </c:numCache>
            </c:numRef>
          </c:val>
          <c:smooth val="0"/>
        </c:ser>
        <c:dLbls>
          <c:showLegendKey val="0"/>
          <c:showVal val="0"/>
          <c:showCatName val="0"/>
          <c:showSerName val="0"/>
          <c:showPercent val="0"/>
          <c:showBubbleSize val="0"/>
        </c:dLbls>
        <c:smooth val="0"/>
        <c:axId val="465040144"/>
        <c:axId val="465042496"/>
      </c:lineChart>
      <c:catAx>
        <c:axId val="465040144"/>
        <c:scaling>
          <c:orientation val="minMax"/>
        </c:scaling>
        <c:delete val="0"/>
        <c:axPos val="b"/>
        <c:numFmt formatCode="General" sourceLinked="1"/>
        <c:majorTickMark val="out"/>
        <c:minorTickMark val="none"/>
        <c:tickLblPos val="nextTo"/>
        <c:crossAx val="465042496"/>
        <c:crosses val="autoZero"/>
        <c:auto val="1"/>
        <c:lblAlgn val="ctr"/>
        <c:lblOffset val="100"/>
        <c:noMultiLvlLbl val="0"/>
      </c:catAx>
      <c:valAx>
        <c:axId val="465042496"/>
        <c:scaling>
          <c:orientation val="minMax"/>
        </c:scaling>
        <c:delete val="0"/>
        <c:axPos val="l"/>
        <c:majorGridlines/>
        <c:title>
          <c:tx>
            <c:rich>
              <a:bodyPr rot="-5400000" vert="horz"/>
              <a:lstStyle/>
              <a:p>
                <a:pPr>
                  <a:defRPr/>
                </a:pPr>
                <a:r>
                  <a:rPr lang="en-US"/>
                  <a:t>% local authority population</a:t>
                </a:r>
              </a:p>
            </c:rich>
          </c:tx>
          <c:layout/>
          <c:overlay val="0"/>
        </c:title>
        <c:numFmt formatCode="0.000%" sourceLinked="0"/>
        <c:majorTickMark val="out"/>
        <c:minorTickMark val="none"/>
        <c:tickLblPos val="nextTo"/>
        <c:crossAx val="465040144"/>
        <c:crosses val="autoZero"/>
        <c:crossBetween val="between"/>
      </c:valAx>
    </c:plotArea>
    <c:legend>
      <c:legendPos val="r"/>
      <c:layout/>
      <c:overlay val="0"/>
    </c:legend>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2"/>
    </mc:Choice>
    <mc:Fallback>
      <c:style val="32"/>
    </mc:Fallback>
  </mc:AlternateContent>
  <c:chart>
    <c:title>
      <c:tx>
        <c:rich>
          <a:bodyPr/>
          <a:lstStyle/>
          <a:p>
            <a:pPr>
              <a:defRPr>
                <a:solidFill>
                  <a:schemeClr val="accent4">
                    <a:lumMod val="50000"/>
                  </a:schemeClr>
                </a:solidFill>
              </a:defRPr>
            </a:pPr>
            <a:r>
              <a:rPr lang="en-US">
                <a:solidFill>
                  <a:schemeClr val="accent4">
                    <a:lumMod val="50000"/>
                  </a:schemeClr>
                </a:solidFill>
              </a:rPr>
              <a:t>Ranking within rural classification group</a:t>
            </a:r>
          </a:p>
        </c:rich>
      </c:tx>
      <c:layout/>
      <c:overlay val="0"/>
    </c:title>
    <c:autoTitleDeleted val="0"/>
    <c:plotArea>
      <c:layout/>
      <c:barChart>
        <c:barDir val="col"/>
        <c:grouping val="clustered"/>
        <c:varyColors val="0"/>
        <c:ser>
          <c:idx val="0"/>
          <c:order val="0"/>
          <c:tx>
            <c:strRef>
              <c:f>members!$D$21</c:f>
              <c:strCache>
                <c:ptCount val="1"/>
                <c:pt idx="0">
                  <c:v>Allerdale</c:v>
                </c:pt>
              </c:strCache>
            </c:strRef>
          </c:tx>
          <c:spPr>
            <a:solidFill>
              <a:schemeClr val="accent2">
                <a:lumMod val="75000"/>
              </a:schemeClr>
            </a:solidFill>
          </c:spPr>
          <c:invertIfNegative val="0"/>
          <c:cat>
            <c:numRef>
              <c:f>members!$E$17:$H$17</c:f>
              <c:numCache>
                <c:formatCode>General</c:formatCode>
                <c:ptCount val="4"/>
                <c:pt idx="0">
                  <c:v>2008</c:v>
                </c:pt>
                <c:pt idx="1">
                  <c:v>2009</c:v>
                </c:pt>
                <c:pt idx="2">
                  <c:v>2010</c:v>
                </c:pt>
                <c:pt idx="3">
                  <c:v>2011</c:v>
                </c:pt>
              </c:numCache>
            </c:numRef>
          </c:cat>
          <c:val>
            <c:numRef>
              <c:f>members!$E$21:$H$21</c:f>
              <c:numCache>
                <c:formatCode>General</c:formatCode>
                <c:ptCount val="4"/>
                <c:pt idx="0">
                  <c:v>16</c:v>
                </c:pt>
                <c:pt idx="1">
                  <c:v>4</c:v>
                </c:pt>
                <c:pt idx="2">
                  <c:v>7</c:v>
                </c:pt>
                <c:pt idx="3">
                  <c:v>15</c:v>
                </c:pt>
              </c:numCache>
            </c:numRef>
          </c:val>
        </c:ser>
        <c:ser>
          <c:idx val="1"/>
          <c:order val="1"/>
          <c:tx>
            <c:strRef>
              <c:f>members!$D$22</c:f>
              <c:strCache>
                <c:ptCount val="1"/>
                <c:pt idx="0">
                  <c:v>Ashford</c:v>
                </c:pt>
              </c:strCache>
            </c:strRef>
          </c:tx>
          <c:spPr>
            <a:solidFill>
              <a:schemeClr val="accent5">
                <a:lumMod val="75000"/>
              </a:schemeClr>
            </a:solidFill>
          </c:spPr>
          <c:invertIfNegative val="0"/>
          <c:cat>
            <c:numRef>
              <c:f>members!$E$17:$H$17</c:f>
              <c:numCache>
                <c:formatCode>General</c:formatCode>
                <c:ptCount val="4"/>
                <c:pt idx="0">
                  <c:v>2008</c:v>
                </c:pt>
                <c:pt idx="1">
                  <c:v>2009</c:v>
                </c:pt>
                <c:pt idx="2">
                  <c:v>2010</c:v>
                </c:pt>
                <c:pt idx="3">
                  <c:v>2011</c:v>
                </c:pt>
              </c:numCache>
            </c:numRef>
          </c:cat>
          <c:val>
            <c:numRef>
              <c:f>members!$E$22:$H$22</c:f>
              <c:numCache>
                <c:formatCode>General</c:formatCode>
                <c:ptCount val="4"/>
                <c:pt idx="0">
                  <c:v>25</c:v>
                </c:pt>
                <c:pt idx="1">
                  <c:v>27</c:v>
                </c:pt>
                <c:pt idx="2">
                  <c:v>18</c:v>
                </c:pt>
                <c:pt idx="3">
                  <c:v>39</c:v>
                </c:pt>
              </c:numCache>
            </c:numRef>
          </c:val>
        </c:ser>
        <c:dLbls>
          <c:showLegendKey val="0"/>
          <c:showVal val="0"/>
          <c:showCatName val="0"/>
          <c:showSerName val="0"/>
          <c:showPercent val="0"/>
          <c:showBubbleSize val="0"/>
        </c:dLbls>
        <c:gapWidth val="150"/>
        <c:axId val="465041320"/>
        <c:axId val="465040928"/>
      </c:barChart>
      <c:catAx>
        <c:axId val="465041320"/>
        <c:scaling>
          <c:orientation val="minMax"/>
        </c:scaling>
        <c:delete val="0"/>
        <c:axPos val="b"/>
        <c:numFmt formatCode="General" sourceLinked="1"/>
        <c:majorTickMark val="out"/>
        <c:minorTickMark val="none"/>
        <c:tickLblPos val="nextTo"/>
        <c:crossAx val="465040928"/>
        <c:crosses val="autoZero"/>
        <c:auto val="1"/>
        <c:lblAlgn val="ctr"/>
        <c:lblOffset val="100"/>
        <c:noMultiLvlLbl val="0"/>
      </c:catAx>
      <c:valAx>
        <c:axId val="465040928"/>
        <c:scaling>
          <c:orientation val="minMax"/>
        </c:scaling>
        <c:delete val="0"/>
        <c:axPos val="l"/>
        <c:majorGridlines/>
        <c:title>
          <c:tx>
            <c:rich>
              <a:bodyPr rot="0" vert="horz"/>
              <a:lstStyle/>
              <a:p>
                <a:pPr>
                  <a:defRPr/>
                </a:pPr>
                <a:r>
                  <a:rPr lang="en-US"/>
                  <a:t>Increasing ranked STIM proportion</a:t>
                </a:r>
              </a:p>
            </c:rich>
          </c:tx>
          <c:layout/>
          <c:overlay val="0"/>
        </c:title>
        <c:numFmt formatCode="General" sourceLinked="1"/>
        <c:majorTickMark val="out"/>
        <c:minorTickMark val="none"/>
        <c:tickLblPos val="nextTo"/>
        <c:crossAx val="465041320"/>
        <c:crosses val="autoZero"/>
        <c:crossBetween val="between"/>
      </c:valAx>
    </c:plotArea>
    <c:legend>
      <c:legendPos val="r"/>
      <c:layout/>
      <c:overlay val="0"/>
    </c:legend>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2"/>
    </mc:Choice>
    <mc:Fallback>
      <c:style val="32"/>
    </mc:Fallback>
  </mc:AlternateContent>
  <c:chart>
    <c:title>
      <c:tx>
        <c:rich>
          <a:bodyPr/>
          <a:lstStyle/>
          <a:p>
            <a:pPr>
              <a:defRPr>
                <a:solidFill>
                  <a:schemeClr val="accent4">
                    <a:lumMod val="50000"/>
                  </a:schemeClr>
                </a:solidFill>
              </a:defRPr>
            </a:pPr>
            <a:r>
              <a:rPr lang="en-US">
                <a:solidFill>
                  <a:schemeClr val="accent4">
                    <a:lumMod val="50000"/>
                  </a:schemeClr>
                </a:solidFill>
              </a:rPr>
              <a:t>Ranking within rural classification group</a:t>
            </a:r>
          </a:p>
        </c:rich>
      </c:tx>
      <c:layout/>
      <c:overlay val="0"/>
    </c:title>
    <c:autoTitleDeleted val="0"/>
    <c:plotArea>
      <c:layout/>
      <c:barChart>
        <c:barDir val="col"/>
        <c:grouping val="clustered"/>
        <c:varyColors val="0"/>
        <c:ser>
          <c:idx val="0"/>
          <c:order val="0"/>
          <c:tx>
            <c:strRef>
              <c:f>members!$D$41</c:f>
              <c:strCache>
                <c:ptCount val="1"/>
                <c:pt idx="0">
                  <c:v>Allerdale</c:v>
                </c:pt>
              </c:strCache>
            </c:strRef>
          </c:tx>
          <c:spPr>
            <a:solidFill>
              <a:srgbClr val="C0504D">
                <a:lumMod val="75000"/>
              </a:srgbClr>
            </a:solidFill>
          </c:spPr>
          <c:invertIfNegative val="0"/>
          <c:cat>
            <c:numRef>
              <c:f>members!$E$37:$H$37</c:f>
              <c:numCache>
                <c:formatCode>General</c:formatCode>
                <c:ptCount val="4"/>
                <c:pt idx="0">
                  <c:v>2008</c:v>
                </c:pt>
                <c:pt idx="1">
                  <c:v>2009</c:v>
                </c:pt>
                <c:pt idx="2">
                  <c:v>2010</c:v>
                </c:pt>
                <c:pt idx="3">
                  <c:v>2011</c:v>
                </c:pt>
              </c:numCache>
            </c:numRef>
          </c:cat>
          <c:val>
            <c:numRef>
              <c:f>members!$E$41:$H$41</c:f>
              <c:numCache>
                <c:formatCode>General</c:formatCode>
                <c:ptCount val="4"/>
                <c:pt idx="0">
                  <c:v>26</c:v>
                </c:pt>
                <c:pt idx="1">
                  <c:v>14</c:v>
                </c:pt>
                <c:pt idx="2">
                  <c:v>17</c:v>
                </c:pt>
                <c:pt idx="3">
                  <c:v>27</c:v>
                </c:pt>
              </c:numCache>
            </c:numRef>
          </c:val>
        </c:ser>
        <c:ser>
          <c:idx val="1"/>
          <c:order val="1"/>
          <c:tx>
            <c:strRef>
              <c:f>members!$D$42</c:f>
              <c:strCache>
                <c:ptCount val="1"/>
                <c:pt idx="0">
                  <c:v>Ashford</c:v>
                </c:pt>
              </c:strCache>
            </c:strRef>
          </c:tx>
          <c:spPr>
            <a:solidFill>
              <a:srgbClr val="4BACC6">
                <a:lumMod val="75000"/>
              </a:srgbClr>
            </a:solidFill>
          </c:spPr>
          <c:invertIfNegative val="0"/>
          <c:cat>
            <c:numRef>
              <c:f>members!$E$37:$H$37</c:f>
              <c:numCache>
                <c:formatCode>General</c:formatCode>
                <c:ptCount val="4"/>
                <c:pt idx="0">
                  <c:v>2008</c:v>
                </c:pt>
                <c:pt idx="1">
                  <c:v>2009</c:v>
                </c:pt>
                <c:pt idx="2">
                  <c:v>2010</c:v>
                </c:pt>
                <c:pt idx="3">
                  <c:v>2011</c:v>
                </c:pt>
              </c:numCache>
            </c:numRef>
          </c:cat>
          <c:val>
            <c:numRef>
              <c:f>members!$E$42:$H$42</c:f>
              <c:numCache>
                <c:formatCode>General</c:formatCode>
                <c:ptCount val="4"/>
                <c:pt idx="0">
                  <c:v>27</c:v>
                </c:pt>
                <c:pt idx="1">
                  <c:v>25</c:v>
                </c:pt>
                <c:pt idx="2">
                  <c:v>25</c:v>
                </c:pt>
                <c:pt idx="3">
                  <c:v>25</c:v>
                </c:pt>
              </c:numCache>
            </c:numRef>
          </c:val>
        </c:ser>
        <c:dLbls>
          <c:showLegendKey val="0"/>
          <c:showVal val="0"/>
          <c:showCatName val="0"/>
          <c:showSerName val="0"/>
          <c:showPercent val="0"/>
          <c:showBubbleSize val="0"/>
        </c:dLbls>
        <c:gapWidth val="150"/>
        <c:axId val="431879304"/>
        <c:axId val="431878128"/>
      </c:barChart>
      <c:catAx>
        <c:axId val="431879304"/>
        <c:scaling>
          <c:orientation val="minMax"/>
        </c:scaling>
        <c:delete val="0"/>
        <c:axPos val="b"/>
        <c:numFmt formatCode="General" sourceLinked="1"/>
        <c:majorTickMark val="out"/>
        <c:minorTickMark val="none"/>
        <c:tickLblPos val="nextTo"/>
        <c:crossAx val="431878128"/>
        <c:crosses val="autoZero"/>
        <c:auto val="1"/>
        <c:lblAlgn val="ctr"/>
        <c:lblOffset val="100"/>
        <c:noMultiLvlLbl val="0"/>
      </c:catAx>
      <c:valAx>
        <c:axId val="431878128"/>
        <c:scaling>
          <c:orientation val="minMax"/>
        </c:scaling>
        <c:delete val="0"/>
        <c:axPos val="l"/>
        <c:majorGridlines/>
        <c:title>
          <c:tx>
            <c:rich>
              <a:bodyPr rot="0" vert="horz"/>
              <a:lstStyle/>
              <a:p>
                <a:pPr>
                  <a:defRPr/>
                </a:pPr>
                <a:r>
                  <a:rPr lang="en-US"/>
                  <a:t>Increasing ranked STIM proportion</a:t>
                </a:r>
              </a:p>
            </c:rich>
          </c:tx>
          <c:layout/>
          <c:overlay val="0"/>
        </c:title>
        <c:numFmt formatCode="General" sourceLinked="1"/>
        <c:majorTickMark val="out"/>
        <c:minorTickMark val="none"/>
        <c:tickLblPos val="nextTo"/>
        <c:crossAx val="431879304"/>
        <c:crosses val="autoZero"/>
        <c:crossBetween val="between"/>
      </c:valAx>
    </c:plotArea>
    <c:legend>
      <c:legendPos val="r"/>
      <c:layout/>
      <c:overlay val="0"/>
    </c:legend>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2"/>
    </mc:Choice>
    <mc:Fallback>
      <c:style val="32"/>
    </mc:Fallback>
  </mc:AlternateContent>
  <c:chart>
    <c:title>
      <c:tx>
        <c:rich>
          <a:bodyPr/>
          <a:lstStyle/>
          <a:p>
            <a:pPr>
              <a:defRPr>
                <a:solidFill>
                  <a:schemeClr val="accent4">
                    <a:lumMod val="50000"/>
                  </a:schemeClr>
                </a:solidFill>
              </a:defRPr>
            </a:pPr>
            <a:r>
              <a:rPr lang="en-US">
                <a:solidFill>
                  <a:schemeClr val="accent4">
                    <a:lumMod val="50000"/>
                  </a:schemeClr>
                </a:solidFill>
              </a:rPr>
              <a:t>Ranking within rural classification group</a:t>
            </a:r>
          </a:p>
        </c:rich>
      </c:tx>
      <c:layout/>
      <c:overlay val="0"/>
    </c:title>
    <c:autoTitleDeleted val="0"/>
    <c:plotArea>
      <c:layout/>
      <c:barChart>
        <c:barDir val="col"/>
        <c:grouping val="clustered"/>
        <c:varyColors val="0"/>
        <c:ser>
          <c:idx val="0"/>
          <c:order val="0"/>
          <c:tx>
            <c:strRef>
              <c:f>members!$D$61</c:f>
              <c:strCache>
                <c:ptCount val="1"/>
                <c:pt idx="0">
                  <c:v>Allerdale</c:v>
                </c:pt>
              </c:strCache>
            </c:strRef>
          </c:tx>
          <c:spPr>
            <a:solidFill>
              <a:srgbClr val="C0504D">
                <a:lumMod val="75000"/>
              </a:srgbClr>
            </a:solidFill>
          </c:spPr>
          <c:invertIfNegative val="0"/>
          <c:cat>
            <c:numRef>
              <c:f>members!$E$57:$H$57</c:f>
              <c:numCache>
                <c:formatCode>General</c:formatCode>
                <c:ptCount val="4"/>
                <c:pt idx="0">
                  <c:v>2008</c:v>
                </c:pt>
                <c:pt idx="1">
                  <c:v>2009</c:v>
                </c:pt>
                <c:pt idx="2">
                  <c:v>2010</c:v>
                </c:pt>
                <c:pt idx="3">
                  <c:v>2011</c:v>
                </c:pt>
              </c:numCache>
            </c:numRef>
          </c:cat>
          <c:val>
            <c:numRef>
              <c:f>members!$E$61:$H$61</c:f>
              <c:numCache>
                <c:formatCode>General</c:formatCode>
                <c:ptCount val="4"/>
                <c:pt idx="0">
                  <c:v>1</c:v>
                </c:pt>
                <c:pt idx="1">
                  <c:v>1</c:v>
                </c:pt>
                <c:pt idx="2">
                  <c:v>1</c:v>
                </c:pt>
                <c:pt idx="3">
                  <c:v>10</c:v>
                </c:pt>
              </c:numCache>
            </c:numRef>
          </c:val>
        </c:ser>
        <c:ser>
          <c:idx val="1"/>
          <c:order val="1"/>
          <c:tx>
            <c:strRef>
              <c:f>members!$D$62</c:f>
              <c:strCache>
                <c:ptCount val="1"/>
                <c:pt idx="0">
                  <c:v>Ashford</c:v>
                </c:pt>
              </c:strCache>
            </c:strRef>
          </c:tx>
          <c:spPr>
            <a:solidFill>
              <a:srgbClr val="4BACC6">
                <a:lumMod val="75000"/>
              </a:srgbClr>
            </a:solidFill>
          </c:spPr>
          <c:invertIfNegative val="0"/>
          <c:cat>
            <c:numRef>
              <c:f>members!$E$57:$H$57</c:f>
              <c:numCache>
                <c:formatCode>General</c:formatCode>
                <c:ptCount val="4"/>
                <c:pt idx="0">
                  <c:v>2008</c:v>
                </c:pt>
                <c:pt idx="1">
                  <c:v>2009</c:v>
                </c:pt>
                <c:pt idx="2">
                  <c:v>2010</c:v>
                </c:pt>
                <c:pt idx="3">
                  <c:v>2011</c:v>
                </c:pt>
              </c:numCache>
            </c:numRef>
          </c:cat>
          <c:val>
            <c:numRef>
              <c:f>members!$E$62:$H$62</c:f>
              <c:numCache>
                <c:formatCode>General</c:formatCode>
                <c:ptCount val="4"/>
                <c:pt idx="0">
                  <c:v>20</c:v>
                </c:pt>
                <c:pt idx="1">
                  <c:v>25</c:v>
                </c:pt>
                <c:pt idx="2">
                  <c:v>19</c:v>
                </c:pt>
                <c:pt idx="3">
                  <c:v>43</c:v>
                </c:pt>
              </c:numCache>
            </c:numRef>
          </c:val>
        </c:ser>
        <c:dLbls>
          <c:showLegendKey val="0"/>
          <c:showVal val="0"/>
          <c:showCatName val="0"/>
          <c:showSerName val="0"/>
          <c:showPercent val="0"/>
          <c:showBubbleSize val="0"/>
        </c:dLbls>
        <c:gapWidth val="150"/>
        <c:axId val="431876560"/>
        <c:axId val="431876952"/>
      </c:barChart>
      <c:catAx>
        <c:axId val="431876560"/>
        <c:scaling>
          <c:orientation val="minMax"/>
        </c:scaling>
        <c:delete val="0"/>
        <c:axPos val="b"/>
        <c:numFmt formatCode="General" sourceLinked="1"/>
        <c:majorTickMark val="out"/>
        <c:minorTickMark val="none"/>
        <c:tickLblPos val="nextTo"/>
        <c:crossAx val="431876952"/>
        <c:crosses val="autoZero"/>
        <c:auto val="1"/>
        <c:lblAlgn val="ctr"/>
        <c:lblOffset val="100"/>
        <c:noMultiLvlLbl val="0"/>
      </c:catAx>
      <c:valAx>
        <c:axId val="431876952"/>
        <c:scaling>
          <c:orientation val="minMax"/>
        </c:scaling>
        <c:delete val="0"/>
        <c:axPos val="l"/>
        <c:majorGridlines/>
        <c:title>
          <c:tx>
            <c:rich>
              <a:bodyPr rot="0" vert="horz"/>
              <a:lstStyle/>
              <a:p>
                <a:pPr>
                  <a:defRPr/>
                </a:pPr>
                <a:r>
                  <a:rPr lang="en-US"/>
                  <a:t>Increasing ranked STIM proportion</a:t>
                </a:r>
              </a:p>
            </c:rich>
          </c:tx>
          <c:layout/>
          <c:overlay val="0"/>
        </c:title>
        <c:numFmt formatCode="General" sourceLinked="1"/>
        <c:majorTickMark val="out"/>
        <c:minorTickMark val="none"/>
        <c:tickLblPos val="nextTo"/>
        <c:crossAx val="431876560"/>
        <c:crosses val="autoZero"/>
        <c:crossBetween val="between"/>
      </c:valAx>
    </c:plotArea>
    <c:legend>
      <c:legendPos val="r"/>
      <c:layout/>
      <c:overlay val="0"/>
    </c:legend>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14</xdr:row>
      <xdr:rowOff>1</xdr:rowOff>
    </xdr:from>
    <xdr:to>
      <xdr:col>7</xdr:col>
      <xdr:colOff>0</xdr:colOff>
      <xdr:row>33</xdr:row>
      <xdr:rowOff>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34</xdr:row>
      <xdr:rowOff>0</xdr:rowOff>
    </xdr:from>
    <xdr:to>
      <xdr:col>7</xdr:col>
      <xdr:colOff>0</xdr:colOff>
      <xdr:row>52</xdr:row>
      <xdr:rowOff>190499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54</xdr:row>
      <xdr:rowOff>0</xdr:rowOff>
    </xdr:from>
    <xdr:to>
      <xdr:col>7</xdr:col>
      <xdr:colOff>0</xdr:colOff>
      <xdr:row>73</xdr:row>
      <xdr:rowOff>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14</xdr:row>
      <xdr:rowOff>0</xdr:rowOff>
    </xdr:from>
    <xdr:to>
      <xdr:col>15</xdr:col>
      <xdr:colOff>0</xdr:colOff>
      <xdr:row>33</xdr:row>
      <xdr:rowOff>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34</xdr:row>
      <xdr:rowOff>0</xdr:rowOff>
    </xdr:from>
    <xdr:to>
      <xdr:col>15</xdr:col>
      <xdr:colOff>0</xdr:colOff>
      <xdr:row>53</xdr:row>
      <xdr:rowOff>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54</xdr:row>
      <xdr:rowOff>0</xdr:rowOff>
    </xdr:from>
    <xdr:to>
      <xdr:col>15</xdr:col>
      <xdr:colOff>0</xdr:colOff>
      <xdr:row>73</xdr:row>
      <xdr:rowOff>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0.10798</cdr:x>
      <cdr:y>0.25523</cdr:y>
    </cdr:from>
    <cdr:to>
      <cdr:x>0.10798</cdr:x>
      <cdr:y>0.45366</cdr:y>
    </cdr:to>
    <cdr:sp macro="" textlink="">
      <cdr:nvSpPr>
        <cdr:cNvPr id="3" name="Straight Arrow Connector 2"/>
        <cdr:cNvSpPr/>
      </cdr:nvSpPr>
      <cdr:spPr>
        <a:xfrm xmlns:a="http://schemas.openxmlformats.org/drawingml/2006/main" rot="10800000">
          <a:off x="524535" y="923817"/>
          <a:ext cx="0" cy="718217"/>
        </a:xfrm>
        <a:prstGeom xmlns:a="http://schemas.openxmlformats.org/drawingml/2006/main" prst="straightConnector1">
          <a:avLst/>
        </a:prstGeom>
        <a:ln xmlns:a="http://schemas.openxmlformats.org/drawingml/2006/main" w="28575">
          <a:solidFill>
            <a:sysClr val="windowText" lastClr="00000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3.xml><?xml version="1.0" encoding="utf-8"?>
<c:userShapes xmlns:c="http://schemas.openxmlformats.org/drawingml/2006/chart">
  <cdr:relSizeAnchor xmlns:cdr="http://schemas.openxmlformats.org/drawingml/2006/chartDrawing">
    <cdr:from>
      <cdr:x>0.10784</cdr:x>
      <cdr:y>0.22113</cdr:y>
    </cdr:from>
    <cdr:to>
      <cdr:x>0.10784</cdr:x>
      <cdr:y>0.47113</cdr:y>
    </cdr:to>
    <cdr:sp macro="" textlink="">
      <cdr:nvSpPr>
        <cdr:cNvPr id="3" name="Straight Arrow Connector 2"/>
        <cdr:cNvSpPr/>
      </cdr:nvSpPr>
      <cdr:spPr>
        <a:xfrm xmlns:a="http://schemas.openxmlformats.org/drawingml/2006/main" rot="10800000">
          <a:off x="523876" y="800365"/>
          <a:ext cx="0" cy="904875"/>
        </a:xfrm>
        <a:prstGeom xmlns:a="http://schemas.openxmlformats.org/drawingml/2006/main" prst="straightConnector1">
          <a:avLst/>
        </a:prstGeom>
        <a:ln xmlns:a="http://schemas.openxmlformats.org/drawingml/2006/main" w="28575">
          <a:solidFill>
            <a:sysClr val="windowText" lastClr="00000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4.xml><?xml version="1.0" encoding="utf-8"?>
<c:userShapes xmlns:c="http://schemas.openxmlformats.org/drawingml/2006/chart">
  <cdr:relSizeAnchor xmlns:cdr="http://schemas.openxmlformats.org/drawingml/2006/chartDrawing">
    <cdr:from>
      <cdr:x>0.11067</cdr:x>
      <cdr:y>0.22862</cdr:y>
    </cdr:from>
    <cdr:to>
      <cdr:x>0.11067</cdr:x>
      <cdr:y>0.4682</cdr:y>
    </cdr:to>
    <cdr:sp macro="" textlink="">
      <cdr:nvSpPr>
        <cdr:cNvPr id="3" name="Straight Arrow Connector 2"/>
        <cdr:cNvSpPr/>
      </cdr:nvSpPr>
      <cdr:spPr>
        <a:xfrm xmlns:a="http://schemas.openxmlformats.org/drawingml/2006/main" rot="10800000">
          <a:off x="537583" y="827485"/>
          <a:ext cx="0" cy="867160"/>
        </a:xfrm>
        <a:prstGeom xmlns:a="http://schemas.openxmlformats.org/drawingml/2006/main" prst="straightConnector1">
          <a:avLst/>
        </a:prstGeom>
        <a:ln xmlns:a="http://schemas.openxmlformats.org/drawingml/2006/main" w="28575">
          <a:solidFill>
            <a:sysClr val="windowText" lastClr="00000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fficer%20work%20areas\Daniel%20Worth\formula%201\New%20Folder%20started%20190711\030613\average%20earnings%20resident%20workplace%202012%20analysis%20vs1.9%20tes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erage earnings resident 2012"/>
      <sheetName val="lists"/>
      <sheetName val="average earnings workplace 2012"/>
      <sheetName val="lists1"/>
      <sheetName val="Front Page"/>
      <sheetName val="ranking"/>
      <sheetName val="Sheet1"/>
    </sheetNames>
    <sheetDataSet>
      <sheetData sheetId="0">
        <row r="12">
          <cell r="A12">
            <v>1</v>
          </cell>
        </row>
      </sheetData>
      <sheetData sheetId="1">
        <row r="12">
          <cell r="B12">
            <v>5</v>
          </cell>
        </row>
      </sheetData>
      <sheetData sheetId="2">
        <row r="13">
          <cell r="A13" t="str">
            <v>Darlington</v>
          </cell>
          <cell r="B13" t="str">
            <v>E06000005</v>
          </cell>
          <cell r="C13">
            <v>18000</v>
          </cell>
          <cell r="D13">
            <v>9.9</v>
          </cell>
          <cell r="E13">
            <v>481</v>
          </cell>
          <cell r="F13">
            <v>7.8</v>
          </cell>
          <cell r="G13">
            <v>546.70000000000005</v>
          </cell>
          <cell r="H13">
            <v>4.3</v>
          </cell>
          <cell r="I13">
            <v>287.89999999999998</v>
          </cell>
          <cell r="J13">
            <v>7.2</v>
          </cell>
          <cell r="K13" t="str">
            <v>&amp;^%</v>
          </cell>
          <cell r="L13" t="str">
            <v>&amp;^%</v>
          </cell>
          <cell r="N13" t="str">
            <v>Darlington</v>
          </cell>
          <cell r="O13" t="str">
            <v>E06000005</v>
          </cell>
          <cell r="P13">
            <v>31000</v>
          </cell>
          <cell r="Q13">
            <v>7.3</v>
          </cell>
          <cell r="R13">
            <v>37.5</v>
          </cell>
          <cell r="S13">
            <v>1</v>
          </cell>
          <cell r="T13">
            <v>39.299999999999997</v>
          </cell>
          <cell r="U13">
            <v>1.1000000000000001</v>
          </cell>
          <cell r="V13">
            <v>33.1</v>
          </cell>
          <cell r="W13">
            <v>2.1</v>
          </cell>
          <cell r="X13" t="str">
            <v>&amp;^%</v>
          </cell>
          <cell r="Y13" t="str">
            <v>&amp;^%</v>
          </cell>
          <cell r="AA13" t="str">
            <v>Darlington</v>
          </cell>
          <cell r="AB13" t="str">
            <v>E06000005</v>
          </cell>
          <cell r="AC13">
            <v>28000</v>
          </cell>
          <cell r="AD13">
            <v>10.8</v>
          </cell>
          <cell r="AE13">
            <v>24151</v>
          </cell>
          <cell r="AF13">
            <v>7.1</v>
          </cell>
          <cell r="AG13">
            <v>27335</v>
          </cell>
          <cell r="AH13">
            <v>4.7</v>
          </cell>
          <cell r="AI13">
            <v>13387</v>
          </cell>
          <cell r="AJ13">
            <v>6.6</v>
          </cell>
          <cell r="AK13" t="str">
            <v>&amp;^%</v>
          </cell>
          <cell r="AL13" t="str">
            <v>&amp;^%</v>
          </cell>
          <cell r="AN13" t="str">
            <v>Darlington</v>
          </cell>
          <cell r="AO13" t="str">
            <v>E06000005</v>
          </cell>
          <cell r="AP13">
            <v>31000</v>
          </cell>
          <cell r="AQ13">
            <v>7.3</v>
          </cell>
          <cell r="AR13">
            <v>11.52</v>
          </cell>
          <cell r="AS13">
            <v>6.6</v>
          </cell>
          <cell r="AT13">
            <v>13.27</v>
          </cell>
          <cell r="AU13">
            <v>3.3</v>
          </cell>
          <cell r="AV13">
            <v>7.18</v>
          </cell>
          <cell r="AW13">
            <v>4.9000000000000004</v>
          </cell>
          <cell r="AX13" t="str">
            <v>&amp;^%</v>
          </cell>
          <cell r="AY13" t="str">
            <v>&amp;^%</v>
          </cell>
          <cell r="BA13" t="str">
            <v>Darlington</v>
          </cell>
          <cell r="BB13" t="str">
            <v>E06000005</v>
          </cell>
          <cell r="BC13">
            <v>31000</v>
          </cell>
          <cell r="BD13">
            <v>7.3</v>
          </cell>
          <cell r="BE13">
            <v>459.2</v>
          </cell>
          <cell r="BF13">
            <v>6.8</v>
          </cell>
          <cell r="BG13">
            <v>521.79999999999995</v>
          </cell>
          <cell r="BH13">
            <v>3.3</v>
          </cell>
          <cell r="BI13">
            <v>280.5</v>
          </cell>
          <cell r="BJ13">
            <v>5.5</v>
          </cell>
          <cell r="BK13" t="str">
            <v>&amp;^%</v>
          </cell>
          <cell r="BL13" t="str">
            <v>&amp;^%</v>
          </cell>
          <cell r="BN13" t="str">
            <v>Darlington</v>
          </cell>
          <cell r="BO13" t="str">
            <v>E06000005</v>
          </cell>
          <cell r="BP13">
            <v>47000</v>
          </cell>
          <cell r="BQ13">
            <v>5.9</v>
          </cell>
          <cell r="BR13">
            <v>37</v>
          </cell>
          <cell r="BS13">
            <v>1.7</v>
          </cell>
          <cell r="BT13">
            <v>32.4</v>
          </cell>
          <cell r="BU13">
            <v>2.1</v>
          </cell>
          <cell r="BV13">
            <v>15.7</v>
          </cell>
          <cell r="BW13">
            <v>14</v>
          </cell>
          <cell r="BX13" t="str">
            <v>&amp;^%</v>
          </cell>
          <cell r="BY13" t="str">
            <v>&amp;^%</v>
          </cell>
          <cell r="CA13" t="str">
            <v>Darlington</v>
          </cell>
          <cell r="CB13" t="str">
            <v>E06000005</v>
          </cell>
          <cell r="CC13">
            <v>41000</v>
          </cell>
          <cell r="CD13">
            <v>8.3000000000000007</v>
          </cell>
          <cell r="CE13">
            <v>18922</v>
          </cell>
          <cell r="CF13">
            <v>8.1999999999999993</v>
          </cell>
          <cell r="CG13">
            <v>21728</v>
          </cell>
          <cell r="CH13">
            <v>5.6</v>
          </cell>
          <cell r="CI13">
            <v>5953</v>
          </cell>
          <cell r="CJ13">
            <v>17</v>
          </cell>
          <cell r="CK13" t="str">
            <v>&amp;^%</v>
          </cell>
          <cell r="CL13" t="str">
            <v>&amp;^%</v>
          </cell>
          <cell r="CN13" t="str">
            <v>Darlington</v>
          </cell>
          <cell r="CO13" t="str">
            <v>E06000005</v>
          </cell>
          <cell r="CP13">
            <v>47000</v>
          </cell>
          <cell r="CQ13">
            <v>5.9</v>
          </cell>
          <cell r="CR13">
            <v>9.99</v>
          </cell>
          <cell r="CS13">
            <v>6.2</v>
          </cell>
          <cell r="CT13">
            <v>12.69</v>
          </cell>
          <cell r="CU13">
            <v>3.1</v>
          </cell>
          <cell r="CV13">
            <v>6.16</v>
          </cell>
          <cell r="CW13">
            <v>1.2</v>
          </cell>
          <cell r="CX13" t="str">
            <v>&amp;^%</v>
          </cell>
          <cell r="CY13" t="str">
            <v>&amp;^%</v>
          </cell>
          <cell r="DA13" t="str">
            <v>Darlington</v>
          </cell>
          <cell r="DB13" t="str">
            <v>E06000005</v>
          </cell>
          <cell r="DC13">
            <v>47000</v>
          </cell>
          <cell r="DD13">
            <v>5.9</v>
          </cell>
          <cell r="DE13">
            <v>366</v>
          </cell>
          <cell r="DF13">
            <v>7</v>
          </cell>
          <cell r="DG13">
            <v>411.3</v>
          </cell>
          <cell r="DH13">
            <v>3.9</v>
          </cell>
          <cell r="DI13">
            <v>108</v>
          </cell>
          <cell r="DJ13">
            <v>12</v>
          </cell>
          <cell r="DK13" t="str">
            <v>&amp;^%</v>
          </cell>
          <cell r="DL13" t="str">
            <v>&amp;^%</v>
          </cell>
          <cell r="DN13" t="str">
            <v>Darlington</v>
          </cell>
          <cell r="DO13" t="str">
            <v>E06000005</v>
          </cell>
          <cell r="DP13">
            <v>14000</v>
          </cell>
          <cell r="DQ13">
            <v>10.7</v>
          </cell>
          <cell r="DR13">
            <v>37.4</v>
          </cell>
          <cell r="DS13">
            <v>0.3</v>
          </cell>
          <cell r="DT13">
            <v>37.6</v>
          </cell>
          <cell r="DU13">
            <v>1.2</v>
          </cell>
          <cell r="DV13">
            <v>32.4</v>
          </cell>
          <cell r="DW13">
            <v>2.5</v>
          </cell>
          <cell r="DX13" t="str">
            <v>&amp;^%</v>
          </cell>
          <cell r="DY13" t="str">
            <v>&amp;^%</v>
          </cell>
          <cell r="EA13" t="str">
            <v>Darlington</v>
          </cell>
          <cell r="EB13" t="str">
            <v>E06000005</v>
          </cell>
          <cell r="EC13">
            <v>12000</v>
          </cell>
          <cell r="ED13">
            <v>12.6</v>
          </cell>
          <cell r="EE13">
            <v>20190</v>
          </cell>
          <cell r="EF13">
            <v>12</v>
          </cell>
          <cell r="EG13">
            <v>24661</v>
          </cell>
          <cell r="EH13">
            <v>6.6</v>
          </cell>
          <cell r="EI13">
            <v>11887</v>
          </cell>
          <cell r="EJ13">
            <v>16</v>
          </cell>
          <cell r="EK13" t="str">
            <v>&amp;^%</v>
          </cell>
          <cell r="EL13" t="str">
            <v>&amp;^%</v>
          </cell>
          <cell r="EN13" t="str">
            <v>Darlington</v>
          </cell>
          <cell r="EO13" t="str">
            <v>E06000005</v>
          </cell>
          <cell r="EP13">
            <v>14000</v>
          </cell>
          <cell r="EQ13">
            <v>10.7</v>
          </cell>
          <cell r="ER13">
            <v>11.09</v>
          </cell>
          <cell r="ES13">
            <v>11</v>
          </cell>
          <cell r="ET13">
            <v>13.04</v>
          </cell>
          <cell r="EU13">
            <v>5.0999999999999996</v>
          </cell>
          <cell r="EV13">
            <v>6.72</v>
          </cell>
          <cell r="EW13">
            <v>5.0999999999999996</v>
          </cell>
          <cell r="EX13" t="str">
            <v>&amp;^%</v>
          </cell>
          <cell r="EY13" t="str">
            <v>&amp;^%</v>
          </cell>
          <cell r="FA13" t="str">
            <v>Darlington</v>
          </cell>
          <cell r="FB13" t="str">
            <v>E06000005</v>
          </cell>
          <cell r="FC13">
            <v>14000</v>
          </cell>
          <cell r="FD13">
            <v>10.7</v>
          </cell>
          <cell r="FE13">
            <v>403.5</v>
          </cell>
          <cell r="FF13">
            <v>11</v>
          </cell>
          <cell r="FG13">
            <v>489.8</v>
          </cell>
          <cell r="FH13">
            <v>5</v>
          </cell>
          <cell r="FI13">
            <v>252.6</v>
          </cell>
          <cell r="FJ13">
            <v>9.6999999999999993</v>
          </cell>
          <cell r="FK13" t="str">
            <v>&amp;^%</v>
          </cell>
          <cell r="FL13" t="str">
            <v>&amp;^%</v>
          </cell>
          <cell r="FN13" t="str">
            <v>Darlington</v>
          </cell>
          <cell r="FO13" t="str">
            <v>E06000005</v>
          </cell>
          <cell r="FP13">
            <v>18000</v>
          </cell>
          <cell r="FQ13">
            <v>9.9</v>
          </cell>
          <cell r="FR13">
            <v>38.6</v>
          </cell>
          <cell r="FS13">
            <v>1.7</v>
          </cell>
          <cell r="FT13">
            <v>40.700000000000003</v>
          </cell>
          <cell r="FU13">
            <v>1.5</v>
          </cell>
          <cell r="FV13">
            <v>35.700000000000003</v>
          </cell>
          <cell r="FW13">
            <v>3.5</v>
          </cell>
          <cell r="FX13" t="str">
            <v>&amp;^%</v>
          </cell>
          <cell r="FY13" t="str">
            <v>&amp;^%</v>
          </cell>
          <cell r="GA13" t="str">
            <v>Darlington</v>
          </cell>
          <cell r="GB13" t="str">
            <v>E06000005</v>
          </cell>
          <cell r="GC13">
            <v>16000</v>
          </cell>
          <cell r="GD13">
            <v>16.600000000000001</v>
          </cell>
          <cell r="GE13">
            <v>25960</v>
          </cell>
          <cell r="GF13">
            <v>6.9</v>
          </cell>
          <cell r="GG13">
            <v>29460</v>
          </cell>
          <cell r="GH13">
            <v>5.9</v>
          </cell>
          <cell r="GI13">
            <v>16049</v>
          </cell>
          <cell r="GJ13">
            <v>9.1999999999999993</v>
          </cell>
          <cell r="GK13" t="str">
            <v>&amp;^%</v>
          </cell>
          <cell r="GL13" t="str">
            <v>&amp;^%</v>
          </cell>
          <cell r="GN13" t="str">
            <v>Darlington</v>
          </cell>
          <cell r="GO13" t="str">
            <v>E06000005</v>
          </cell>
          <cell r="GP13">
            <v>18000</v>
          </cell>
          <cell r="GQ13">
            <v>9.9</v>
          </cell>
          <cell r="GR13">
            <v>11.63</v>
          </cell>
          <cell r="GS13">
            <v>9</v>
          </cell>
          <cell r="GT13">
            <v>13.43</v>
          </cell>
          <cell r="GU13">
            <v>4.3</v>
          </cell>
          <cell r="GV13">
            <v>7.29</v>
          </cell>
          <cell r="GW13">
            <v>6.9</v>
          </cell>
          <cell r="GX13" t="str">
            <v>&amp;^%</v>
          </cell>
          <cell r="GY13" t="str">
            <v>&amp;^%</v>
          </cell>
        </row>
        <row r="14">
          <cell r="A14" t="str">
            <v>Durham</v>
          </cell>
          <cell r="B14" t="str">
            <v>E06000047</v>
          </cell>
          <cell r="C14">
            <v>62000</v>
          </cell>
          <cell r="D14">
            <v>5.3</v>
          </cell>
          <cell r="E14">
            <v>464.2</v>
          </cell>
          <cell r="F14">
            <v>4.5</v>
          </cell>
          <cell r="G14">
            <v>560.9</v>
          </cell>
          <cell r="H14">
            <v>4.5</v>
          </cell>
          <cell r="I14">
            <v>277</v>
          </cell>
          <cell r="J14">
            <v>2.4</v>
          </cell>
          <cell r="K14" t="str">
            <v>&amp;^%</v>
          </cell>
          <cell r="L14" t="str">
            <v>&amp;^%</v>
          </cell>
          <cell r="N14" t="str">
            <v>Durham</v>
          </cell>
          <cell r="O14" t="str">
            <v>E06000047</v>
          </cell>
          <cell r="P14">
            <v>101000</v>
          </cell>
          <cell r="Q14">
            <v>4.0999999999999996</v>
          </cell>
          <cell r="R14">
            <v>37.5</v>
          </cell>
          <cell r="S14">
            <v>0.9</v>
          </cell>
          <cell r="T14">
            <v>39</v>
          </cell>
          <cell r="U14">
            <v>0.5</v>
          </cell>
          <cell r="V14">
            <v>34.9</v>
          </cell>
          <cell r="W14">
            <v>0.4</v>
          </cell>
          <cell r="X14">
            <v>44.6</v>
          </cell>
          <cell r="Y14">
            <v>4.9000000000000004</v>
          </cell>
          <cell r="AA14" t="str">
            <v>Durham</v>
          </cell>
          <cell r="AB14" t="str">
            <v>E06000047</v>
          </cell>
          <cell r="AC14">
            <v>92000</v>
          </cell>
          <cell r="AD14">
            <v>4.7</v>
          </cell>
          <cell r="AE14">
            <v>22035</v>
          </cell>
          <cell r="AF14">
            <v>3.5</v>
          </cell>
          <cell r="AG14">
            <v>26529</v>
          </cell>
          <cell r="AH14">
            <v>3.1</v>
          </cell>
          <cell r="AI14">
            <v>13423</v>
          </cell>
          <cell r="AJ14">
            <v>2.4</v>
          </cell>
          <cell r="AK14" t="str">
            <v>&amp;^%</v>
          </cell>
          <cell r="AL14" t="str">
            <v>&amp;^%</v>
          </cell>
          <cell r="AN14" t="str">
            <v>Durham</v>
          </cell>
          <cell r="AO14" t="str">
            <v>E06000047</v>
          </cell>
          <cell r="AP14">
            <v>101000</v>
          </cell>
          <cell r="AQ14">
            <v>4.0999999999999996</v>
          </cell>
          <cell r="AR14">
            <v>11</v>
          </cell>
          <cell r="AS14">
            <v>2.8</v>
          </cell>
          <cell r="AT14">
            <v>13.33</v>
          </cell>
          <cell r="AU14">
            <v>3.3</v>
          </cell>
          <cell r="AV14">
            <v>6.67</v>
          </cell>
          <cell r="AW14">
            <v>1.8</v>
          </cell>
          <cell r="AX14" t="str">
            <v>&amp;^%</v>
          </cell>
          <cell r="AY14" t="str">
            <v>&amp;^%</v>
          </cell>
          <cell r="BA14" t="str">
            <v>Durham</v>
          </cell>
          <cell r="BB14" t="str">
            <v>E06000047</v>
          </cell>
          <cell r="BC14">
            <v>101000</v>
          </cell>
          <cell r="BD14">
            <v>4.0999999999999996</v>
          </cell>
          <cell r="BE14">
            <v>437.4</v>
          </cell>
          <cell r="BF14">
            <v>3.3</v>
          </cell>
          <cell r="BG14">
            <v>519.4</v>
          </cell>
          <cell r="BH14">
            <v>3.3</v>
          </cell>
          <cell r="BI14">
            <v>258.10000000000002</v>
          </cell>
          <cell r="BJ14">
            <v>2.2000000000000002</v>
          </cell>
          <cell r="BK14">
            <v>798.1</v>
          </cell>
          <cell r="BL14">
            <v>18</v>
          </cell>
          <cell r="BN14" t="str">
            <v>Durham</v>
          </cell>
          <cell r="BO14" t="str">
            <v>E06000047</v>
          </cell>
          <cell r="BP14">
            <v>145000</v>
          </cell>
          <cell r="BQ14">
            <v>3.3</v>
          </cell>
          <cell r="BR14">
            <v>37</v>
          </cell>
          <cell r="BS14">
            <v>0</v>
          </cell>
          <cell r="BT14">
            <v>32.799999999999997</v>
          </cell>
          <cell r="BU14">
            <v>1.1000000000000001</v>
          </cell>
          <cell r="BV14">
            <v>16</v>
          </cell>
          <cell r="BW14">
            <v>5.3</v>
          </cell>
          <cell r="BX14">
            <v>42.3</v>
          </cell>
          <cell r="BY14">
            <v>4.8</v>
          </cell>
          <cell r="CA14" t="str">
            <v>Durham</v>
          </cell>
          <cell r="CB14" t="str">
            <v>E06000047</v>
          </cell>
          <cell r="CC14">
            <v>131000</v>
          </cell>
          <cell r="CD14">
            <v>4.4000000000000004</v>
          </cell>
          <cell r="CE14">
            <v>19026</v>
          </cell>
          <cell r="CF14">
            <v>4.5</v>
          </cell>
          <cell r="CG14">
            <v>22287</v>
          </cell>
          <cell r="CH14">
            <v>3.5</v>
          </cell>
          <cell r="CI14">
            <v>5979</v>
          </cell>
          <cell r="CJ14">
            <v>18</v>
          </cell>
          <cell r="CK14" t="str">
            <v>&amp;^%</v>
          </cell>
          <cell r="CL14" t="str">
            <v>&amp;^%</v>
          </cell>
          <cell r="CN14" t="str">
            <v>Durham</v>
          </cell>
          <cell r="CO14" t="str">
            <v>E06000047</v>
          </cell>
          <cell r="CP14">
            <v>145000</v>
          </cell>
          <cell r="CQ14">
            <v>3.3</v>
          </cell>
          <cell r="CR14">
            <v>10.28</v>
          </cell>
          <cell r="CS14">
            <v>2.9</v>
          </cell>
          <cell r="CT14">
            <v>13.16</v>
          </cell>
          <cell r="CU14">
            <v>2.8</v>
          </cell>
          <cell r="CV14">
            <v>6.26</v>
          </cell>
          <cell r="CW14">
            <v>0.7</v>
          </cell>
          <cell r="CX14">
            <v>21.95</v>
          </cell>
          <cell r="CY14">
            <v>14</v>
          </cell>
          <cell r="DA14" t="str">
            <v>Durham</v>
          </cell>
          <cell r="DB14" t="str">
            <v>E06000047</v>
          </cell>
          <cell r="DC14">
            <v>145000</v>
          </cell>
          <cell r="DD14">
            <v>3.3</v>
          </cell>
          <cell r="DE14">
            <v>368.4</v>
          </cell>
          <cell r="DF14">
            <v>3.1</v>
          </cell>
          <cell r="DG14">
            <v>431.2</v>
          </cell>
          <cell r="DH14">
            <v>3.1</v>
          </cell>
          <cell r="DI14">
            <v>113.2</v>
          </cell>
          <cell r="DJ14">
            <v>6.2</v>
          </cell>
          <cell r="DK14">
            <v>753.1</v>
          </cell>
          <cell r="DL14">
            <v>12</v>
          </cell>
          <cell r="DN14" t="str">
            <v>Durham</v>
          </cell>
          <cell r="DO14" t="str">
            <v>E06000047</v>
          </cell>
          <cell r="DP14">
            <v>39000</v>
          </cell>
          <cell r="DQ14">
            <v>6.3</v>
          </cell>
          <cell r="DR14">
            <v>37</v>
          </cell>
          <cell r="DS14">
            <v>0.4</v>
          </cell>
          <cell r="DT14">
            <v>37.6</v>
          </cell>
          <cell r="DU14">
            <v>0.6</v>
          </cell>
          <cell r="DV14">
            <v>33.5</v>
          </cell>
          <cell r="DW14">
            <v>1.9</v>
          </cell>
          <cell r="DX14" t="str">
            <v>&amp;^%</v>
          </cell>
          <cell r="DY14" t="str">
            <v>&amp;^%</v>
          </cell>
          <cell r="EA14" t="str">
            <v>Durham</v>
          </cell>
          <cell r="EB14" t="str">
            <v>E06000047</v>
          </cell>
          <cell r="EC14">
            <v>36000</v>
          </cell>
          <cell r="ED14">
            <v>7.3</v>
          </cell>
          <cell r="EE14">
            <v>19775</v>
          </cell>
          <cell r="EF14">
            <v>4.5</v>
          </cell>
          <cell r="EG14">
            <v>23507</v>
          </cell>
          <cell r="EH14">
            <v>4.5</v>
          </cell>
          <cell r="EI14">
            <v>12587</v>
          </cell>
          <cell r="EJ14">
            <v>4.5999999999999996</v>
          </cell>
          <cell r="EK14" t="str">
            <v>&amp;^%</v>
          </cell>
          <cell r="EL14" t="str">
            <v>&amp;^%</v>
          </cell>
          <cell r="EN14" t="str">
            <v>Durham</v>
          </cell>
          <cell r="EO14" t="str">
            <v>E06000047</v>
          </cell>
          <cell r="EP14">
            <v>39000</v>
          </cell>
          <cell r="EQ14">
            <v>6.3</v>
          </cell>
          <cell r="ER14">
            <v>10.34</v>
          </cell>
          <cell r="ES14">
            <v>3.9</v>
          </cell>
          <cell r="ET14">
            <v>12.06</v>
          </cell>
          <cell r="EU14">
            <v>3.4</v>
          </cell>
          <cell r="EV14">
            <v>6.4</v>
          </cell>
          <cell r="EW14">
            <v>1.5</v>
          </cell>
          <cell r="EX14" t="str">
            <v>&amp;^%</v>
          </cell>
          <cell r="EY14" t="str">
            <v>&amp;^%</v>
          </cell>
          <cell r="FA14" t="str">
            <v>Durham</v>
          </cell>
          <cell r="FB14" t="str">
            <v>E06000047</v>
          </cell>
          <cell r="FC14">
            <v>39000</v>
          </cell>
          <cell r="FD14">
            <v>6.3</v>
          </cell>
          <cell r="FE14">
            <v>387.1</v>
          </cell>
          <cell r="FF14">
            <v>4.0999999999999996</v>
          </cell>
          <cell r="FG14">
            <v>453.5</v>
          </cell>
          <cell r="FH14">
            <v>3.5</v>
          </cell>
          <cell r="FI14">
            <v>235</v>
          </cell>
          <cell r="FJ14">
            <v>3.2</v>
          </cell>
          <cell r="FK14" t="str">
            <v>&amp;^%</v>
          </cell>
          <cell r="FL14" t="str">
            <v>&amp;^%</v>
          </cell>
          <cell r="FN14" t="str">
            <v>Durham</v>
          </cell>
          <cell r="FO14" t="str">
            <v>E06000047</v>
          </cell>
          <cell r="FP14">
            <v>62000</v>
          </cell>
          <cell r="FQ14">
            <v>5.3</v>
          </cell>
          <cell r="FR14">
            <v>39</v>
          </cell>
          <cell r="FS14">
            <v>1.1000000000000001</v>
          </cell>
          <cell r="FT14">
            <v>39.799999999999997</v>
          </cell>
          <cell r="FU14">
            <v>0.6</v>
          </cell>
          <cell r="FV14">
            <v>35.299999999999997</v>
          </cell>
          <cell r="FW14">
            <v>1.4</v>
          </cell>
          <cell r="FX14">
            <v>46.2</v>
          </cell>
          <cell r="FY14">
            <v>11</v>
          </cell>
          <cell r="GA14" t="str">
            <v>Durham</v>
          </cell>
          <cell r="GB14" t="str">
            <v>E06000047</v>
          </cell>
          <cell r="GC14">
            <v>56000</v>
          </cell>
          <cell r="GD14">
            <v>6.2</v>
          </cell>
          <cell r="GE14">
            <v>23830</v>
          </cell>
          <cell r="GF14">
            <v>5.8</v>
          </cell>
          <cell r="GG14">
            <v>28460</v>
          </cell>
          <cell r="GH14">
            <v>4.0999999999999996</v>
          </cell>
          <cell r="GI14">
            <v>14384</v>
          </cell>
          <cell r="GJ14">
            <v>2.6</v>
          </cell>
          <cell r="GK14" t="str">
            <v>&amp;^%</v>
          </cell>
          <cell r="GL14" t="str">
            <v>&amp;^%</v>
          </cell>
          <cell r="GN14" t="str">
            <v>Durham</v>
          </cell>
          <cell r="GO14" t="str">
            <v>E06000047</v>
          </cell>
          <cell r="GP14">
            <v>62000</v>
          </cell>
          <cell r="GQ14">
            <v>5.3</v>
          </cell>
          <cell r="GR14">
            <v>11.34</v>
          </cell>
          <cell r="GS14">
            <v>4.4000000000000004</v>
          </cell>
          <cell r="GT14">
            <v>14.08</v>
          </cell>
          <cell r="GU14">
            <v>4.5999999999999996</v>
          </cell>
          <cell r="GV14">
            <v>7.08</v>
          </cell>
          <cell r="GW14">
            <v>2.7</v>
          </cell>
          <cell r="GX14" t="str">
            <v>&amp;^%</v>
          </cell>
          <cell r="GY14" t="str">
            <v>&amp;^%</v>
          </cell>
        </row>
        <row r="15">
          <cell r="A15" t="str">
            <v>Hartlepool</v>
          </cell>
          <cell r="B15" t="str">
            <v>E06000001</v>
          </cell>
          <cell r="C15">
            <v>12000</v>
          </cell>
          <cell r="D15">
            <v>11.8</v>
          </cell>
          <cell r="E15">
            <v>528</v>
          </cell>
          <cell r="F15">
            <v>8.9</v>
          </cell>
          <cell r="G15">
            <v>572.6</v>
          </cell>
          <cell r="H15">
            <v>4.9000000000000004</v>
          </cell>
          <cell r="I15">
            <v>315.60000000000002</v>
          </cell>
          <cell r="J15">
            <v>9.5</v>
          </cell>
          <cell r="K15" t="str">
            <v>&amp;^%</v>
          </cell>
          <cell r="L15" t="str">
            <v>&amp;^%</v>
          </cell>
          <cell r="N15" t="str">
            <v>Hartlepool</v>
          </cell>
          <cell r="O15" t="str">
            <v>E06000001</v>
          </cell>
          <cell r="P15">
            <v>21000</v>
          </cell>
          <cell r="Q15">
            <v>9</v>
          </cell>
          <cell r="R15">
            <v>37.4</v>
          </cell>
          <cell r="S15">
            <v>1.4</v>
          </cell>
          <cell r="T15">
            <v>39.200000000000003</v>
          </cell>
          <cell r="U15">
            <v>1.4</v>
          </cell>
          <cell r="V15">
            <v>32.5</v>
          </cell>
          <cell r="W15">
            <v>2</v>
          </cell>
          <cell r="X15" t="str">
            <v>&amp;^%</v>
          </cell>
          <cell r="Y15" t="str">
            <v>&amp;^%</v>
          </cell>
          <cell r="AA15" t="str">
            <v>Hartlepool</v>
          </cell>
          <cell r="AB15" t="str">
            <v>E06000001</v>
          </cell>
          <cell r="AC15">
            <v>20000</v>
          </cell>
          <cell r="AD15">
            <v>12.9</v>
          </cell>
          <cell r="AE15">
            <v>24739</v>
          </cell>
          <cell r="AF15">
            <v>11</v>
          </cell>
          <cell r="AG15">
            <v>28178</v>
          </cell>
          <cell r="AH15">
            <v>5.4</v>
          </cell>
          <cell r="AI15">
            <v>14580</v>
          </cell>
          <cell r="AJ15">
            <v>8.8000000000000007</v>
          </cell>
          <cell r="AK15" t="str">
            <v>&amp;^%</v>
          </cell>
          <cell r="AL15" t="str">
            <v>&amp;^%</v>
          </cell>
          <cell r="AN15" t="str">
            <v>Hartlepool</v>
          </cell>
          <cell r="AO15" t="str">
            <v>E06000001</v>
          </cell>
          <cell r="AP15">
            <v>21000</v>
          </cell>
          <cell r="AQ15">
            <v>9</v>
          </cell>
          <cell r="AR15">
            <v>12.55</v>
          </cell>
          <cell r="AS15">
            <v>5.8</v>
          </cell>
          <cell r="AT15">
            <v>13.68</v>
          </cell>
          <cell r="AU15">
            <v>4.3</v>
          </cell>
          <cell r="AV15">
            <v>6.7</v>
          </cell>
          <cell r="AW15">
            <v>5.0999999999999996</v>
          </cell>
          <cell r="AX15" t="str">
            <v>&amp;^%</v>
          </cell>
          <cell r="AY15" t="str">
            <v>&amp;^%</v>
          </cell>
          <cell r="BA15" t="str">
            <v>Hartlepool</v>
          </cell>
          <cell r="BB15" t="str">
            <v>E06000001</v>
          </cell>
          <cell r="BC15">
            <v>21000</v>
          </cell>
          <cell r="BD15">
            <v>9</v>
          </cell>
          <cell r="BE15">
            <v>487.3</v>
          </cell>
          <cell r="BF15">
            <v>6.6</v>
          </cell>
          <cell r="BG15">
            <v>535.9</v>
          </cell>
          <cell r="BH15">
            <v>4.0999999999999996</v>
          </cell>
          <cell r="BI15">
            <v>288.2</v>
          </cell>
          <cell r="BJ15">
            <v>8.6999999999999993</v>
          </cell>
          <cell r="BK15" t="str">
            <v>&amp;^%</v>
          </cell>
          <cell r="BL15" t="str">
            <v>&amp;^%</v>
          </cell>
          <cell r="BN15" t="str">
            <v>Hartlepool</v>
          </cell>
          <cell r="BO15" t="str">
            <v>E06000001</v>
          </cell>
          <cell r="BP15">
            <v>30000</v>
          </cell>
          <cell r="BQ15">
            <v>7.4</v>
          </cell>
          <cell r="BR15">
            <v>36.9</v>
          </cell>
          <cell r="BS15">
            <v>1.8</v>
          </cell>
          <cell r="BT15">
            <v>32.5</v>
          </cell>
          <cell r="BU15">
            <v>2.7</v>
          </cell>
          <cell r="BV15">
            <v>14.5</v>
          </cell>
          <cell r="BW15">
            <v>12</v>
          </cell>
          <cell r="BX15" t="str">
            <v>&amp;^%</v>
          </cell>
          <cell r="BY15" t="str">
            <v>&amp;^%</v>
          </cell>
          <cell r="CA15" t="str">
            <v>Hartlepool</v>
          </cell>
          <cell r="CB15" t="str">
            <v>E06000001</v>
          </cell>
          <cell r="CC15">
            <v>28000</v>
          </cell>
          <cell r="CD15">
            <v>10.1</v>
          </cell>
          <cell r="CE15">
            <v>19956</v>
          </cell>
          <cell r="CF15">
            <v>9.6999999999999993</v>
          </cell>
          <cell r="CG15">
            <v>22151</v>
          </cell>
          <cell r="CH15">
            <v>6</v>
          </cell>
          <cell r="CI15">
            <v>6231</v>
          </cell>
          <cell r="CJ15">
            <v>13</v>
          </cell>
          <cell r="CK15" t="str">
            <v>&amp;^%</v>
          </cell>
          <cell r="CL15" t="str">
            <v>&amp;^%</v>
          </cell>
          <cell r="CN15" t="str">
            <v>Hartlepool</v>
          </cell>
          <cell r="CO15" t="str">
            <v>E06000001</v>
          </cell>
          <cell r="CP15">
            <v>30000</v>
          </cell>
          <cell r="CQ15">
            <v>7.4</v>
          </cell>
          <cell r="CR15">
            <v>10.08</v>
          </cell>
          <cell r="CS15">
            <v>8.6</v>
          </cell>
          <cell r="CT15">
            <v>12.8</v>
          </cell>
          <cell r="CU15">
            <v>4.0999999999999996</v>
          </cell>
          <cell r="CV15">
            <v>6.09</v>
          </cell>
          <cell r="CW15">
            <v>1.7</v>
          </cell>
          <cell r="CX15" t="str">
            <v>&amp;^%</v>
          </cell>
          <cell r="CY15" t="str">
            <v>&amp;^%</v>
          </cell>
          <cell r="DA15" t="str">
            <v>Hartlepool</v>
          </cell>
          <cell r="DB15" t="str">
            <v>E06000001</v>
          </cell>
          <cell r="DC15">
            <v>30000</v>
          </cell>
          <cell r="DD15">
            <v>7.4</v>
          </cell>
          <cell r="DE15">
            <v>382</v>
          </cell>
          <cell r="DF15">
            <v>9.3000000000000007</v>
          </cell>
          <cell r="DG15">
            <v>415.9</v>
          </cell>
          <cell r="DH15">
            <v>5</v>
          </cell>
          <cell r="DI15">
            <v>97.5</v>
          </cell>
          <cell r="DJ15">
            <v>14</v>
          </cell>
          <cell r="DK15" t="str">
            <v>&amp;^%</v>
          </cell>
          <cell r="DL15" t="str">
            <v>&amp;^%</v>
          </cell>
          <cell r="DN15" t="str">
            <v>Hartlepool</v>
          </cell>
          <cell r="DO15" t="str">
            <v>E06000001</v>
          </cell>
          <cell r="DP15">
            <v>9000</v>
          </cell>
          <cell r="DQ15">
            <v>13.8</v>
          </cell>
          <cell r="DR15">
            <v>37</v>
          </cell>
          <cell r="DS15">
            <v>2.9</v>
          </cell>
          <cell r="DT15">
            <v>36.4</v>
          </cell>
          <cell r="DU15">
            <v>1.5</v>
          </cell>
          <cell r="DV15">
            <v>32.4</v>
          </cell>
          <cell r="DW15">
            <v>1.3</v>
          </cell>
          <cell r="DX15" t="str">
            <v>&amp;^%</v>
          </cell>
          <cell r="DY15" t="str">
            <v>&amp;^%</v>
          </cell>
          <cell r="EA15" t="str">
            <v>Hartlepool</v>
          </cell>
          <cell r="EB15" t="str">
            <v>E06000001</v>
          </cell>
          <cell r="EC15">
            <v>9000</v>
          </cell>
          <cell r="ED15">
            <v>15.4</v>
          </cell>
          <cell r="EE15">
            <v>22186</v>
          </cell>
          <cell r="EF15">
            <v>13</v>
          </cell>
          <cell r="EG15">
            <v>24810</v>
          </cell>
          <cell r="EH15">
            <v>7.5</v>
          </cell>
          <cell r="EI15" t="str">
            <v>&amp;^%</v>
          </cell>
          <cell r="EJ15" t="str">
            <v>&amp;^%</v>
          </cell>
          <cell r="EK15" t="str">
            <v>&amp;^%</v>
          </cell>
          <cell r="EL15" t="str">
            <v>&amp;^%</v>
          </cell>
          <cell r="EN15" t="str">
            <v>Hartlepool</v>
          </cell>
          <cell r="EO15" t="str">
            <v>E06000001</v>
          </cell>
          <cell r="EP15">
            <v>9000</v>
          </cell>
          <cell r="EQ15">
            <v>13.8</v>
          </cell>
          <cell r="ER15">
            <v>11.86</v>
          </cell>
          <cell r="ES15">
            <v>11</v>
          </cell>
          <cell r="ET15">
            <v>13.28</v>
          </cell>
          <cell r="EU15">
            <v>7</v>
          </cell>
          <cell r="EV15" t="str">
            <v>&amp;^%</v>
          </cell>
          <cell r="EW15" t="str">
            <v>&amp;^%</v>
          </cell>
          <cell r="EX15" t="str">
            <v>&amp;^%</v>
          </cell>
          <cell r="EY15" t="str">
            <v>&amp;^%</v>
          </cell>
          <cell r="FA15" t="str">
            <v>Hartlepool</v>
          </cell>
          <cell r="FB15" t="str">
            <v>E06000001</v>
          </cell>
          <cell r="FC15">
            <v>9000</v>
          </cell>
          <cell r="FD15">
            <v>13.8</v>
          </cell>
          <cell r="FE15">
            <v>421.1</v>
          </cell>
          <cell r="FF15">
            <v>11</v>
          </cell>
          <cell r="FG15">
            <v>483.7</v>
          </cell>
          <cell r="FH15">
            <v>6.9</v>
          </cell>
          <cell r="FI15" t="str">
            <v>&amp;^%</v>
          </cell>
          <cell r="FJ15" t="str">
            <v>&amp;^%</v>
          </cell>
          <cell r="FK15" t="str">
            <v>&amp;^%</v>
          </cell>
          <cell r="FL15" t="str">
            <v>&amp;^%</v>
          </cell>
          <cell r="FN15" t="str">
            <v>Hartlepool</v>
          </cell>
          <cell r="FO15" t="str">
            <v>E06000001</v>
          </cell>
          <cell r="FP15">
            <v>12000</v>
          </cell>
          <cell r="FQ15">
            <v>11.8</v>
          </cell>
          <cell r="FR15">
            <v>39</v>
          </cell>
          <cell r="FS15">
            <v>2.5</v>
          </cell>
          <cell r="FT15">
            <v>41.1</v>
          </cell>
          <cell r="FU15">
            <v>1.9</v>
          </cell>
          <cell r="FV15">
            <v>36.799999999999997</v>
          </cell>
          <cell r="FW15">
            <v>2.7</v>
          </cell>
          <cell r="FX15" t="str">
            <v>&amp;^%</v>
          </cell>
          <cell r="FY15" t="str">
            <v>&amp;^%</v>
          </cell>
          <cell r="GA15" t="str">
            <v>Hartlepool</v>
          </cell>
          <cell r="GB15" t="str">
            <v>E06000001</v>
          </cell>
          <cell r="GC15">
            <v>12000</v>
          </cell>
          <cell r="GD15">
            <v>19.3</v>
          </cell>
          <cell r="GE15" t="str">
            <v>&amp;^%</v>
          </cell>
          <cell r="GF15" t="str">
            <v>&amp;^%</v>
          </cell>
          <cell r="GG15">
            <v>30648</v>
          </cell>
          <cell r="GH15">
            <v>7.5</v>
          </cell>
          <cell r="GI15">
            <v>17011</v>
          </cell>
          <cell r="GJ15">
            <v>11</v>
          </cell>
          <cell r="GK15" t="str">
            <v>&amp;^%</v>
          </cell>
          <cell r="GL15" t="str">
            <v>&amp;^%</v>
          </cell>
          <cell r="GN15" t="str">
            <v>Hartlepool</v>
          </cell>
          <cell r="GO15" t="str">
            <v>E06000001</v>
          </cell>
          <cell r="GP15">
            <v>12000</v>
          </cell>
          <cell r="GQ15">
            <v>11.8</v>
          </cell>
          <cell r="GR15">
            <v>13.01</v>
          </cell>
          <cell r="GS15">
            <v>8.4</v>
          </cell>
          <cell r="GT15">
            <v>13.93</v>
          </cell>
          <cell r="GU15">
            <v>5.5</v>
          </cell>
          <cell r="GV15">
            <v>7.1</v>
          </cell>
          <cell r="GW15">
            <v>8.6999999999999993</v>
          </cell>
          <cell r="GX15" t="str">
            <v>&amp;^%</v>
          </cell>
          <cell r="GY15" t="str">
            <v>&amp;^%</v>
          </cell>
        </row>
        <row r="16">
          <cell r="A16" t="str">
            <v>Middlesbrough</v>
          </cell>
          <cell r="B16" t="str">
            <v>E06000002</v>
          </cell>
          <cell r="C16">
            <v>21000</v>
          </cell>
          <cell r="D16">
            <v>9</v>
          </cell>
          <cell r="E16">
            <v>530.5</v>
          </cell>
          <cell r="F16">
            <v>6.7</v>
          </cell>
          <cell r="G16">
            <v>597.29999999999995</v>
          </cell>
          <cell r="H16">
            <v>5.0999999999999996</v>
          </cell>
          <cell r="I16">
            <v>304.10000000000002</v>
          </cell>
          <cell r="J16">
            <v>4.5</v>
          </cell>
          <cell r="K16" t="str">
            <v>&amp;^%</v>
          </cell>
          <cell r="L16" t="str">
            <v>&amp;^%</v>
          </cell>
          <cell r="N16" t="str">
            <v>Middlesbrough</v>
          </cell>
          <cell r="O16" t="str">
            <v>E06000002</v>
          </cell>
          <cell r="P16">
            <v>40000</v>
          </cell>
          <cell r="Q16">
            <v>6.5</v>
          </cell>
          <cell r="R16">
            <v>37.5</v>
          </cell>
          <cell r="S16">
            <v>1.5</v>
          </cell>
          <cell r="T16">
            <v>39.4</v>
          </cell>
          <cell r="U16">
            <v>0.9</v>
          </cell>
          <cell r="V16">
            <v>34.6</v>
          </cell>
          <cell r="W16">
            <v>1.8</v>
          </cell>
          <cell r="X16" t="str">
            <v>&amp;^%</v>
          </cell>
          <cell r="Y16" t="str">
            <v>&amp;^%</v>
          </cell>
          <cell r="AA16" t="str">
            <v>Middlesbrough</v>
          </cell>
          <cell r="AB16" t="str">
            <v>E06000002</v>
          </cell>
          <cell r="AC16">
            <v>37000</v>
          </cell>
          <cell r="AD16">
            <v>7.5</v>
          </cell>
          <cell r="AE16">
            <v>24676</v>
          </cell>
          <cell r="AF16">
            <v>6.4</v>
          </cell>
          <cell r="AG16">
            <v>27189</v>
          </cell>
          <cell r="AH16">
            <v>4.5</v>
          </cell>
          <cell r="AI16">
            <v>13260</v>
          </cell>
          <cell r="AJ16">
            <v>8.4</v>
          </cell>
          <cell r="AK16" t="str">
            <v>&amp;^%</v>
          </cell>
          <cell r="AL16" t="str">
            <v>&amp;^%</v>
          </cell>
          <cell r="AN16" t="str">
            <v>Middlesbrough</v>
          </cell>
          <cell r="AO16" t="str">
            <v>E06000002</v>
          </cell>
          <cell r="AP16">
            <v>40000</v>
          </cell>
          <cell r="AQ16">
            <v>6.5</v>
          </cell>
          <cell r="AR16">
            <v>12.11</v>
          </cell>
          <cell r="AS16">
            <v>6.1</v>
          </cell>
          <cell r="AT16">
            <v>13.57</v>
          </cell>
          <cell r="AU16">
            <v>3.6</v>
          </cell>
          <cell r="AV16">
            <v>7.06</v>
          </cell>
          <cell r="AW16">
            <v>3.6</v>
          </cell>
          <cell r="AX16" t="str">
            <v>&amp;^%</v>
          </cell>
          <cell r="AY16" t="str">
            <v>&amp;^%</v>
          </cell>
          <cell r="BA16" t="str">
            <v>Middlesbrough</v>
          </cell>
          <cell r="BB16" t="str">
            <v>E06000002</v>
          </cell>
          <cell r="BC16">
            <v>40000</v>
          </cell>
          <cell r="BD16">
            <v>6.5</v>
          </cell>
          <cell r="BE16">
            <v>471.5</v>
          </cell>
          <cell r="BF16">
            <v>6.4</v>
          </cell>
          <cell r="BG16">
            <v>534.70000000000005</v>
          </cell>
          <cell r="BH16">
            <v>3.7</v>
          </cell>
          <cell r="BI16">
            <v>270.3</v>
          </cell>
          <cell r="BJ16">
            <v>4</v>
          </cell>
          <cell r="BK16" t="str">
            <v>&amp;^%</v>
          </cell>
          <cell r="BL16" t="str">
            <v>&amp;^%</v>
          </cell>
          <cell r="BN16" t="str">
            <v>Middlesbrough</v>
          </cell>
          <cell r="BO16" t="str">
            <v>E06000002</v>
          </cell>
          <cell r="BP16">
            <v>56000</v>
          </cell>
          <cell r="BQ16">
            <v>5.5</v>
          </cell>
          <cell r="BR16">
            <v>37</v>
          </cell>
          <cell r="BS16">
            <v>0.4</v>
          </cell>
          <cell r="BT16">
            <v>33.4</v>
          </cell>
          <cell r="BU16">
            <v>1.9</v>
          </cell>
          <cell r="BV16">
            <v>16</v>
          </cell>
          <cell r="BW16">
            <v>13</v>
          </cell>
          <cell r="BX16" t="str">
            <v>&amp;^%</v>
          </cell>
          <cell r="BY16" t="str">
            <v>&amp;^%</v>
          </cell>
          <cell r="CA16" t="str">
            <v>Middlesbrough</v>
          </cell>
          <cell r="CB16" t="str">
            <v>E06000002</v>
          </cell>
          <cell r="CC16">
            <v>52000</v>
          </cell>
          <cell r="CD16">
            <v>7</v>
          </cell>
          <cell r="CE16">
            <v>19198</v>
          </cell>
          <cell r="CF16">
            <v>8.9</v>
          </cell>
          <cell r="CG16">
            <v>22301</v>
          </cell>
          <cell r="CH16">
            <v>4.9000000000000004</v>
          </cell>
          <cell r="CI16">
            <v>5981</v>
          </cell>
          <cell r="CJ16">
            <v>11</v>
          </cell>
          <cell r="CK16" t="str">
            <v>&amp;^%</v>
          </cell>
          <cell r="CL16" t="str">
            <v>&amp;^%</v>
          </cell>
          <cell r="CN16" t="str">
            <v>Middlesbrough</v>
          </cell>
          <cell r="CO16" t="str">
            <v>E06000002</v>
          </cell>
          <cell r="CP16">
            <v>56000</v>
          </cell>
          <cell r="CQ16">
            <v>5.5</v>
          </cell>
          <cell r="CR16">
            <v>10.35</v>
          </cell>
          <cell r="CS16">
            <v>7.2</v>
          </cell>
          <cell r="CT16">
            <v>12.99</v>
          </cell>
          <cell r="CU16">
            <v>3.3</v>
          </cell>
          <cell r="CV16">
            <v>6.09</v>
          </cell>
          <cell r="CW16">
            <v>1.1000000000000001</v>
          </cell>
          <cell r="CX16" t="str">
            <v>&amp;^%</v>
          </cell>
          <cell r="CY16" t="str">
            <v>&amp;^%</v>
          </cell>
          <cell r="DA16" t="str">
            <v>Middlesbrough</v>
          </cell>
          <cell r="DB16" t="str">
            <v>E06000002</v>
          </cell>
          <cell r="DC16">
            <v>56000</v>
          </cell>
          <cell r="DD16">
            <v>5.5</v>
          </cell>
          <cell r="DE16">
            <v>355.6</v>
          </cell>
          <cell r="DF16">
            <v>5.7</v>
          </cell>
          <cell r="DG16">
            <v>433.4</v>
          </cell>
          <cell r="DH16">
            <v>4</v>
          </cell>
          <cell r="DI16">
            <v>112.3</v>
          </cell>
          <cell r="DJ16">
            <v>10</v>
          </cell>
          <cell r="DK16" t="str">
            <v>&amp;^%</v>
          </cell>
          <cell r="DL16" t="str">
            <v>&amp;^%</v>
          </cell>
          <cell r="DN16" t="str">
            <v>Middlesbrough</v>
          </cell>
          <cell r="DO16" t="str">
            <v>E06000002</v>
          </cell>
          <cell r="DP16">
            <v>18000</v>
          </cell>
          <cell r="DQ16">
            <v>9.4</v>
          </cell>
          <cell r="DR16">
            <v>37.5</v>
          </cell>
          <cell r="DS16">
            <v>0.3</v>
          </cell>
          <cell r="DT16">
            <v>37.1</v>
          </cell>
          <cell r="DU16">
            <v>0.9</v>
          </cell>
          <cell r="DV16">
            <v>32.5</v>
          </cell>
          <cell r="DW16">
            <v>2.7</v>
          </cell>
          <cell r="DX16" t="str">
            <v>&amp;^%</v>
          </cell>
          <cell r="DY16" t="str">
            <v>&amp;^%</v>
          </cell>
          <cell r="EA16" t="str">
            <v>Middlesbrough</v>
          </cell>
          <cell r="EB16" t="str">
            <v>E06000002</v>
          </cell>
          <cell r="EC16">
            <v>17000</v>
          </cell>
          <cell r="ED16">
            <v>10.8</v>
          </cell>
          <cell r="EE16">
            <v>20933</v>
          </cell>
          <cell r="EF16">
            <v>7.6</v>
          </cell>
          <cell r="EG16">
            <v>23374</v>
          </cell>
          <cell r="EH16">
            <v>5.2</v>
          </cell>
          <cell r="EI16">
            <v>11807</v>
          </cell>
          <cell r="EJ16">
            <v>14</v>
          </cell>
          <cell r="EK16" t="str">
            <v>&amp;^%</v>
          </cell>
          <cell r="EL16" t="str">
            <v>&amp;^%</v>
          </cell>
          <cell r="EN16" t="str">
            <v>Middlesbrough</v>
          </cell>
          <cell r="EO16" t="str">
            <v>E06000002</v>
          </cell>
          <cell r="EP16">
            <v>18000</v>
          </cell>
          <cell r="EQ16">
            <v>9.4</v>
          </cell>
          <cell r="ER16">
            <v>10.81</v>
          </cell>
          <cell r="ES16">
            <v>8.4</v>
          </cell>
          <cell r="ET16">
            <v>12.4</v>
          </cell>
          <cell r="EU16">
            <v>4.5</v>
          </cell>
          <cell r="EV16">
            <v>6.64</v>
          </cell>
          <cell r="EW16">
            <v>3.8</v>
          </cell>
          <cell r="EX16" t="str">
            <v>&amp;^%</v>
          </cell>
          <cell r="EY16" t="str">
            <v>&amp;^%</v>
          </cell>
          <cell r="FA16" t="str">
            <v>Middlesbrough</v>
          </cell>
          <cell r="FB16" t="str">
            <v>E06000002</v>
          </cell>
          <cell r="FC16">
            <v>18000</v>
          </cell>
          <cell r="FD16">
            <v>9.4</v>
          </cell>
          <cell r="FE16">
            <v>396.4</v>
          </cell>
          <cell r="FF16">
            <v>8.3000000000000007</v>
          </cell>
          <cell r="FG16">
            <v>460.4</v>
          </cell>
          <cell r="FH16">
            <v>4.5</v>
          </cell>
          <cell r="FI16">
            <v>250.1</v>
          </cell>
          <cell r="FJ16">
            <v>5.8</v>
          </cell>
          <cell r="FK16" t="str">
            <v>&amp;^%</v>
          </cell>
          <cell r="FL16" t="str">
            <v>&amp;^%</v>
          </cell>
          <cell r="FN16" t="str">
            <v>Middlesbrough</v>
          </cell>
          <cell r="FO16" t="str">
            <v>E06000002</v>
          </cell>
          <cell r="FP16">
            <v>21000</v>
          </cell>
          <cell r="FQ16">
            <v>9</v>
          </cell>
          <cell r="FR16">
            <v>40</v>
          </cell>
          <cell r="FS16">
            <v>1.3</v>
          </cell>
          <cell r="FT16">
            <v>41.3</v>
          </cell>
          <cell r="FU16">
            <v>1.4</v>
          </cell>
          <cell r="FV16">
            <v>36</v>
          </cell>
          <cell r="FW16">
            <v>2.1</v>
          </cell>
          <cell r="FX16" t="str">
            <v>&amp;^%</v>
          </cell>
          <cell r="FY16" t="str">
            <v>&amp;^%</v>
          </cell>
          <cell r="GA16" t="str">
            <v>Middlesbrough</v>
          </cell>
          <cell r="GB16" t="str">
            <v>E06000002</v>
          </cell>
          <cell r="GC16">
            <v>20000</v>
          </cell>
          <cell r="GD16">
            <v>10.4</v>
          </cell>
          <cell r="GE16">
            <v>26220</v>
          </cell>
          <cell r="GF16">
            <v>10</v>
          </cell>
          <cell r="GG16">
            <v>30408</v>
          </cell>
          <cell r="GH16">
            <v>6.5</v>
          </cell>
          <cell r="GI16">
            <v>15637</v>
          </cell>
          <cell r="GJ16">
            <v>19</v>
          </cell>
          <cell r="GK16" t="str">
            <v>&amp;^%</v>
          </cell>
          <cell r="GL16" t="str">
            <v>&amp;^%</v>
          </cell>
          <cell r="GN16" t="str">
            <v>Middlesbrough</v>
          </cell>
          <cell r="GO16" t="str">
            <v>E06000002</v>
          </cell>
          <cell r="GP16">
            <v>21000</v>
          </cell>
          <cell r="GQ16">
            <v>9</v>
          </cell>
          <cell r="GR16">
            <v>13.26</v>
          </cell>
          <cell r="GS16">
            <v>7.2</v>
          </cell>
          <cell r="GT16">
            <v>14.46</v>
          </cell>
          <cell r="GU16">
            <v>5.0999999999999996</v>
          </cell>
          <cell r="GV16">
            <v>7.34</v>
          </cell>
          <cell r="GW16">
            <v>4.7</v>
          </cell>
          <cell r="GX16" t="str">
            <v>&amp;^%</v>
          </cell>
          <cell r="GY16" t="str">
            <v>&amp;^%</v>
          </cell>
        </row>
        <row r="17">
          <cell r="A17" t="str">
            <v>Northumberland</v>
          </cell>
          <cell r="B17" t="str">
            <v>E06000048</v>
          </cell>
          <cell r="C17">
            <v>35000</v>
          </cell>
          <cell r="D17">
            <v>7</v>
          </cell>
          <cell r="E17">
            <v>482</v>
          </cell>
          <cell r="F17">
            <v>5.3</v>
          </cell>
          <cell r="G17">
            <v>557.6</v>
          </cell>
          <cell r="H17">
            <v>4.3</v>
          </cell>
          <cell r="I17">
            <v>273</v>
          </cell>
          <cell r="J17">
            <v>3.5</v>
          </cell>
          <cell r="K17" t="str">
            <v>&amp;^%</v>
          </cell>
          <cell r="L17" t="str">
            <v>&amp;^%</v>
          </cell>
          <cell r="N17" t="str">
            <v>Northumberland</v>
          </cell>
          <cell r="O17" t="str">
            <v>E06000048</v>
          </cell>
          <cell r="P17">
            <v>57000</v>
          </cell>
          <cell r="Q17">
            <v>5.4</v>
          </cell>
          <cell r="R17">
            <v>37.5</v>
          </cell>
          <cell r="S17">
            <v>1</v>
          </cell>
          <cell r="T17">
            <v>39.200000000000003</v>
          </cell>
          <cell r="U17">
            <v>1</v>
          </cell>
          <cell r="V17">
            <v>32.200000000000003</v>
          </cell>
          <cell r="W17">
            <v>3.2</v>
          </cell>
          <cell r="X17">
            <v>47</v>
          </cell>
          <cell r="Y17">
            <v>16</v>
          </cell>
          <cell r="AA17" t="str">
            <v>Northumberland</v>
          </cell>
          <cell r="AB17" t="str">
            <v>E06000048</v>
          </cell>
          <cell r="AC17">
            <v>50000</v>
          </cell>
          <cell r="AD17">
            <v>8.6999999999999993</v>
          </cell>
          <cell r="AE17">
            <v>23334</v>
          </cell>
          <cell r="AF17">
            <v>5.2</v>
          </cell>
          <cell r="AG17">
            <v>26764</v>
          </cell>
          <cell r="AH17">
            <v>4.7</v>
          </cell>
          <cell r="AI17">
            <v>13580</v>
          </cell>
          <cell r="AJ17">
            <v>7.6</v>
          </cell>
          <cell r="AK17" t="str">
            <v>&amp;^%</v>
          </cell>
          <cell r="AL17" t="str">
            <v>&amp;^%</v>
          </cell>
          <cell r="AN17" t="str">
            <v>Northumberland</v>
          </cell>
          <cell r="AO17" t="str">
            <v>E06000048</v>
          </cell>
          <cell r="AP17">
            <v>57000</v>
          </cell>
          <cell r="AQ17">
            <v>5.4</v>
          </cell>
          <cell r="AR17">
            <v>11.15</v>
          </cell>
          <cell r="AS17">
            <v>4.3</v>
          </cell>
          <cell r="AT17">
            <v>12.94</v>
          </cell>
          <cell r="AU17">
            <v>3.3</v>
          </cell>
          <cell r="AV17">
            <v>6.75</v>
          </cell>
          <cell r="AW17">
            <v>2.4</v>
          </cell>
          <cell r="AX17" t="str">
            <v>&amp;^%</v>
          </cell>
          <cell r="AY17" t="str">
            <v>&amp;^%</v>
          </cell>
          <cell r="BA17" t="str">
            <v>Northumberland</v>
          </cell>
          <cell r="BB17" t="str">
            <v>E06000048</v>
          </cell>
          <cell r="BC17">
            <v>57000</v>
          </cell>
          <cell r="BD17">
            <v>5.4</v>
          </cell>
          <cell r="BE17">
            <v>439.1</v>
          </cell>
          <cell r="BF17">
            <v>4</v>
          </cell>
          <cell r="BG17">
            <v>506.8</v>
          </cell>
          <cell r="BH17">
            <v>3.2</v>
          </cell>
          <cell r="BI17">
            <v>263.5</v>
          </cell>
          <cell r="BJ17">
            <v>1.8</v>
          </cell>
          <cell r="BK17" t="str">
            <v>&amp;^%</v>
          </cell>
          <cell r="BL17" t="str">
            <v>&amp;^%</v>
          </cell>
          <cell r="BN17" t="str">
            <v>Northumberland</v>
          </cell>
          <cell r="BO17" t="str">
            <v>E06000048</v>
          </cell>
          <cell r="BP17">
            <v>88000</v>
          </cell>
          <cell r="BQ17">
            <v>4.3</v>
          </cell>
          <cell r="BR17">
            <v>36.799999999999997</v>
          </cell>
          <cell r="BS17">
            <v>1.9</v>
          </cell>
          <cell r="BT17">
            <v>32.1</v>
          </cell>
          <cell r="BU17">
            <v>1.6</v>
          </cell>
          <cell r="BV17">
            <v>15.3</v>
          </cell>
          <cell r="BW17">
            <v>7.9</v>
          </cell>
          <cell r="BX17">
            <v>43.5</v>
          </cell>
          <cell r="BY17">
            <v>10</v>
          </cell>
          <cell r="CA17" t="str">
            <v>Northumberland</v>
          </cell>
          <cell r="CB17" t="str">
            <v>E06000048</v>
          </cell>
          <cell r="CC17">
            <v>78000</v>
          </cell>
          <cell r="CD17">
            <v>6.5</v>
          </cell>
          <cell r="CE17">
            <v>18179</v>
          </cell>
          <cell r="CF17">
            <v>7.4</v>
          </cell>
          <cell r="CG17">
            <v>21075</v>
          </cell>
          <cell r="CH17">
            <v>4.5999999999999996</v>
          </cell>
          <cell r="CI17">
            <v>6457</v>
          </cell>
          <cell r="CJ17">
            <v>15</v>
          </cell>
          <cell r="CK17" t="str">
            <v>&amp;^%</v>
          </cell>
          <cell r="CL17" t="str">
            <v>&amp;^%</v>
          </cell>
          <cell r="CN17" t="str">
            <v>Northumberland</v>
          </cell>
          <cell r="CO17" t="str">
            <v>E06000048</v>
          </cell>
          <cell r="CP17">
            <v>88000</v>
          </cell>
          <cell r="CQ17">
            <v>4.3</v>
          </cell>
          <cell r="CR17">
            <v>9.8000000000000007</v>
          </cell>
          <cell r="CS17">
            <v>4.0999999999999996</v>
          </cell>
          <cell r="CT17">
            <v>12.29</v>
          </cell>
          <cell r="CU17">
            <v>2.9</v>
          </cell>
          <cell r="CV17">
            <v>6.31</v>
          </cell>
          <cell r="CW17">
            <v>1.5</v>
          </cell>
          <cell r="CX17" t="str">
            <v>&amp;^%</v>
          </cell>
          <cell r="CY17" t="str">
            <v>&amp;^%</v>
          </cell>
          <cell r="DA17" t="str">
            <v>Northumberland</v>
          </cell>
          <cell r="DB17" t="str">
            <v>E06000048</v>
          </cell>
          <cell r="DC17">
            <v>88000</v>
          </cell>
          <cell r="DD17">
            <v>4.3</v>
          </cell>
          <cell r="DE17">
            <v>339.5</v>
          </cell>
          <cell r="DF17">
            <v>6</v>
          </cell>
          <cell r="DG17">
            <v>395</v>
          </cell>
          <cell r="DH17">
            <v>3.3</v>
          </cell>
          <cell r="DI17">
            <v>108.4</v>
          </cell>
          <cell r="DJ17">
            <v>10</v>
          </cell>
          <cell r="DK17">
            <v>702.5</v>
          </cell>
          <cell r="DL17">
            <v>14</v>
          </cell>
          <cell r="DN17" t="str">
            <v>Northumberland</v>
          </cell>
          <cell r="DO17" t="str">
            <v>E06000048</v>
          </cell>
          <cell r="DP17">
            <v>21000</v>
          </cell>
          <cell r="DQ17">
            <v>8.6</v>
          </cell>
          <cell r="DR17">
            <v>37</v>
          </cell>
          <cell r="DS17">
            <v>0.4</v>
          </cell>
          <cell r="DT17">
            <v>36.6</v>
          </cell>
          <cell r="DU17">
            <v>1.2</v>
          </cell>
          <cell r="DV17">
            <v>27</v>
          </cell>
          <cell r="DW17">
            <v>4.3</v>
          </cell>
          <cell r="DX17" t="str">
            <v>&amp;^%</v>
          </cell>
          <cell r="DY17" t="str">
            <v>&amp;^%</v>
          </cell>
          <cell r="EA17" t="str">
            <v>Northumberland</v>
          </cell>
          <cell r="EB17" t="str">
            <v>E06000048</v>
          </cell>
          <cell r="EC17">
            <v>19000</v>
          </cell>
          <cell r="ED17">
            <v>17.899999999999999</v>
          </cell>
          <cell r="EE17">
            <v>19360</v>
          </cell>
          <cell r="EF17">
            <v>6</v>
          </cell>
          <cell r="EG17">
            <v>21265</v>
          </cell>
          <cell r="EH17">
            <v>5</v>
          </cell>
          <cell r="EI17">
            <v>11729</v>
          </cell>
          <cell r="EJ17">
            <v>13</v>
          </cell>
          <cell r="EK17" t="str">
            <v>&amp;^%</v>
          </cell>
          <cell r="EL17" t="str">
            <v>&amp;^%</v>
          </cell>
          <cell r="EN17" t="str">
            <v>Northumberland</v>
          </cell>
          <cell r="EO17" t="str">
            <v>E06000048</v>
          </cell>
          <cell r="EP17">
            <v>21000</v>
          </cell>
          <cell r="EQ17">
            <v>8.6</v>
          </cell>
          <cell r="ER17">
            <v>10.18</v>
          </cell>
          <cell r="ES17">
            <v>6.9</v>
          </cell>
          <cell r="ET17">
            <v>11.58</v>
          </cell>
          <cell r="EU17">
            <v>4</v>
          </cell>
          <cell r="EV17">
            <v>6.39</v>
          </cell>
          <cell r="EW17">
            <v>3.2</v>
          </cell>
          <cell r="EX17" t="str">
            <v>&amp;^%</v>
          </cell>
          <cell r="EY17" t="str">
            <v>&amp;^%</v>
          </cell>
          <cell r="FA17" t="str">
            <v>Northumberland</v>
          </cell>
          <cell r="FB17" t="str">
            <v>E06000048</v>
          </cell>
          <cell r="FC17">
            <v>21000</v>
          </cell>
          <cell r="FD17">
            <v>8.6</v>
          </cell>
          <cell r="FE17">
            <v>380.5</v>
          </cell>
          <cell r="FF17">
            <v>6.4</v>
          </cell>
          <cell r="FG17">
            <v>423.4</v>
          </cell>
          <cell r="FH17">
            <v>3.6</v>
          </cell>
          <cell r="FI17">
            <v>243.1</v>
          </cell>
          <cell r="FJ17">
            <v>4.4000000000000004</v>
          </cell>
          <cell r="FK17" t="str">
            <v>&amp;^%</v>
          </cell>
          <cell r="FL17" t="str">
            <v>&amp;^%</v>
          </cell>
          <cell r="FN17" t="str">
            <v>Northumberland</v>
          </cell>
          <cell r="FO17" t="str">
            <v>E06000048</v>
          </cell>
          <cell r="FP17">
            <v>35000</v>
          </cell>
          <cell r="FQ17">
            <v>7</v>
          </cell>
          <cell r="FR17">
            <v>39</v>
          </cell>
          <cell r="FS17">
            <v>1.6</v>
          </cell>
          <cell r="FT17">
            <v>40.700000000000003</v>
          </cell>
          <cell r="FU17">
            <v>1.2</v>
          </cell>
          <cell r="FV17">
            <v>35</v>
          </cell>
          <cell r="FW17">
            <v>3.3</v>
          </cell>
          <cell r="FX17" t="str">
            <v>&amp;^%</v>
          </cell>
          <cell r="FY17" t="str">
            <v>&amp;^%</v>
          </cell>
          <cell r="GA17" t="str">
            <v>Northumberland</v>
          </cell>
          <cell r="GB17" t="str">
            <v>E06000048</v>
          </cell>
          <cell r="GC17">
            <v>32000</v>
          </cell>
          <cell r="GD17">
            <v>9.1</v>
          </cell>
          <cell r="GE17">
            <v>25792</v>
          </cell>
          <cell r="GF17">
            <v>5.8</v>
          </cell>
          <cell r="GG17">
            <v>29983</v>
          </cell>
          <cell r="GH17">
            <v>6.3</v>
          </cell>
          <cell r="GI17">
            <v>14469</v>
          </cell>
          <cell r="GJ17">
            <v>15</v>
          </cell>
          <cell r="GK17" t="str">
            <v>&amp;^%</v>
          </cell>
          <cell r="GL17" t="str">
            <v>&amp;^%</v>
          </cell>
          <cell r="GN17" t="str">
            <v>Northumberland</v>
          </cell>
          <cell r="GO17" t="str">
            <v>E06000048</v>
          </cell>
          <cell r="GP17">
            <v>35000</v>
          </cell>
          <cell r="GQ17">
            <v>7</v>
          </cell>
          <cell r="GR17">
            <v>11.9</v>
          </cell>
          <cell r="GS17">
            <v>5.7</v>
          </cell>
          <cell r="GT17">
            <v>13.69</v>
          </cell>
          <cell r="GU17">
            <v>4.5</v>
          </cell>
          <cell r="GV17">
            <v>7.07</v>
          </cell>
          <cell r="GW17">
            <v>3.5</v>
          </cell>
          <cell r="GX17" t="str">
            <v>&amp;^%</v>
          </cell>
          <cell r="GY17" t="str">
            <v>&amp;^%</v>
          </cell>
        </row>
        <row r="18">
          <cell r="A18" t="str">
            <v>Redcar and Cleveland</v>
          </cell>
          <cell r="B18" t="str">
            <v>E06000003</v>
          </cell>
          <cell r="C18">
            <v>14000</v>
          </cell>
          <cell r="D18">
            <v>11.4</v>
          </cell>
          <cell r="E18">
            <v>477.1</v>
          </cell>
          <cell r="F18">
            <v>11</v>
          </cell>
          <cell r="G18">
            <v>529.70000000000005</v>
          </cell>
          <cell r="H18">
            <v>5.3</v>
          </cell>
          <cell r="I18">
            <v>275.8</v>
          </cell>
          <cell r="J18">
            <v>15</v>
          </cell>
          <cell r="K18" t="str">
            <v>&amp;^%</v>
          </cell>
          <cell r="L18" t="str">
            <v>&amp;^%</v>
          </cell>
          <cell r="N18" t="str">
            <v>Redcar and Cleveland</v>
          </cell>
          <cell r="O18" t="str">
            <v>E06000003</v>
          </cell>
          <cell r="P18">
            <v>21000</v>
          </cell>
          <cell r="Q18">
            <v>9.1999999999999993</v>
          </cell>
          <cell r="R18">
            <v>37.6</v>
          </cell>
          <cell r="S18">
            <v>2</v>
          </cell>
          <cell r="T18">
            <v>40</v>
          </cell>
          <cell r="U18">
            <v>1.5</v>
          </cell>
          <cell r="V18">
            <v>32.5</v>
          </cell>
          <cell r="W18">
            <v>3.3</v>
          </cell>
          <cell r="X18" t="str">
            <v>&amp;^%</v>
          </cell>
          <cell r="Y18" t="str">
            <v>&amp;^%</v>
          </cell>
          <cell r="AA18" t="str">
            <v>Redcar and Cleveland</v>
          </cell>
          <cell r="AB18" t="str">
            <v>E06000003</v>
          </cell>
          <cell r="AC18">
            <v>18000</v>
          </cell>
          <cell r="AD18">
            <v>10.9</v>
          </cell>
          <cell r="AE18">
            <v>23727</v>
          </cell>
          <cell r="AF18">
            <v>13</v>
          </cell>
          <cell r="AG18">
            <v>26865</v>
          </cell>
          <cell r="AH18">
            <v>5.3</v>
          </cell>
          <cell r="AI18">
            <v>13428</v>
          </cell>
          <cell r="AJ18">
            <v>10</v>
          </cell>
          <cell r="AK18" t="str">
            <v>&amp;^%</v>
          </cell>
          <cell r="AL18" t="str">
            <v>&amp;^%</v>
          </cell>
          <cell r="AN18" t="str">
            <v>Redcar and Cleveland</v>
          </cell>
          <cell r="AO18" t="str">
            <v>E06000003</v>
          </cell>
          <cell r="AP18">
            <v>21000</v>
          </cell>
          <cell r="AQ18">
            <v>9.1999999999999993</v>
          </cell>
          <cell r="AR18">
            <v>11.13</v>
          </cell>
          <cell r="AS18">
            <v>7.6</v>
          </cell>
          <cell r="AT18">
            <v>12.67</v>
          </cell>
          <cell r="AU18">
            <v>4.5</v>
          </cell>
          <cell r="AV18">
            <v>6.52</v>
          </cell>
          <cell r="AW18">
            <v>4.5</v>
          </cell>
          <cell r="AX18" t="str">
            <v>&amp;^%</v>
          </cell>
          <cell r="AY18" t="str">
            <v>&amp;^%</v>
          </cell>
          <cell r="BA18" t="str">
            <v>Redcar and Cleveland</v>
          </cell>
          <cell r="BB18" t="str">
            <v>E06000003</v>
          </cell>
          <cell r="BC18">
            <v>21000</v>
          </cell>
          <cell r="BD18">
            <v>9.1999999999999993</v>
          </cell>
          <cell r="BE18">
            <v>450.1</v>
          </cell>
          <cell r="BF18">
            <v>9.1</v>
          </cell>
          <cell r="BG18">
            <v>506.7</v>
          </cell>
          <cell r="BH18">
            <v>4.5999999999999996</v>
          </cell>
          <cell r="BI18">
            <v>245.8</v>
          </cell>
          <cell r="BJ18">
            <v>7.1</v>
          </cell>
          <cell r="BK18" t="str">
            <v>&amp;^%</v>
          </cell>
          <cell r="BL18" t="str">
            <v>&amp;^%</v>
          </cell>
          <cell r="BN18" t="str">
            <v>Redcar and Cleveland</v>
          </cell>
          <cell r="BO18" t="str">
            <v>E06000003</v>
          </cell>
          <cell r="BP18">
            <v>33000</v>
          </cell>
          <cell r="BQ18">
            <v>7.1</v>
          </cell>
          <cell r="BR18">
            <v>36.5</v>
          </cell>
          <cell r="BS18">
            <v>3.2</v>
          </cell>
          <cell r="BT18">
            <v>31.9</v>
          </cell>
          <cell r="BU18">
            <v>2.8</v>
          </cell>
          <cell r="BV18">
            <v>13.6</v>
          </cell>
          <cell r="BW18">
            <v>12</v>
          </cell>
          <cell r="BX18" t="str">
            <v>&amp;^%</v>
          </cell>
          <cell r="BY18" t="str">
            <v>&amp;^%</v>
          </cell>
          <cell r="CA18" t="str">
            <v>Redcar and Cleveland</v>
          </cell>
          <cell r="CB18" t="str">
            <v>E06000003</v>
          </cell>
          <cell r="CC18">
            <v>30000</v>
          </cell>
          <cell r="CD18">
            <v>8.4</v>
          </cell>
          <cell r="CE18">
            <v>16676</v>
          </cell>
          <cell r="CF18">
            <v>10</v>
          </cell>
          <cell r="CG18">
            <v>19677</v>
          </cell>
          <cell r="CH18">
            <v>6</v>
          </cell>
          <cell r="CI18">
            <v>5100</v>
          </cell>
          <cell r="CJ18">
            <v>13</v>
          </cell>
          <cell r="CK18" t="str">
            <v>&amp;^%</v>
          </cell>
          <cell r="CL18" t="str">
            <v>&amp;^%</v>
          </cell>
          <cell r="CN18" t="str">
            <v>Redcar and Cleveland</v>
          </cell>
          <cell r="CO18" t="str">
            <v>E06000003</v>
          </cell>
          <cell r="CP18">
            <v>33000</v>
          </cell>
          <cell r="CQ18">
            <v>7.1</v>
          </cell>
          <cell r="CR18">
            <v>9.1300000000000008</v>
          </cell>
          <cell r="CS18">
            <v>5.7</v>
          </cell>
          <cell r="CT18">
            <v>11.78</v>
          </cell>
          <cell r="CU18">
            <v>4</v>
          </cell>
          <cell r="CV18">
            <v>6.08</v>
          </cell>
          <cell r="CW18">
            <v>0.9</v>
          </cell>
          <cell r="CX18" t="str">
            <v>&amp;^%</v>
          </cell>
          <cell r="CY18" t="str">
            <v>&amp;^%</v>
          </cell>
          <cell r="DA18" t="str">
            <v>Redcar and Cleveland</v>
          </cell>
          <cell r="DB18" t="str">
            <v>E06000003</v>
          </cell>
          <cell r="DC18">
            <v>33000</v>
          </cell>
          <cell r="DD18">
            <v>7.1</v>
          </cell>
          <cell r="DE18">
            <v>316.3</v>
          </cell>
          <cell r="DF18">
            <v>9.3000000000000007</v>
          </cell>
          <cell r="DG18">
            <v>376.3</v>
          </cell>
          <cell r="DH18">
            <v>5.0999999999999996</v>
          </cell>
          <cell r="DI18">
            <v>99.8</v>
          </cell>
          <cell r="DJ18">
            <v>15</v>
          </cell>
          <cell r="DK18" t="str">
            <v>&amp;^%</v>
          </cell>
          <cell r="DL18" t="str">
            <v>&amp;^%</v>
          </cell>
          <cell r="DN18" t="str">
            <v>Redcar and Cleveland</v>
          </cell>
          <cell r="DO18" t="str">
            <v>E06000003</v>
          </cell>
          <cell r="DP18">
            <v>7000</v>
          </cell>
          <cell r="DQ18">
            <v>15.3</v>
          </cell>
          <cell r="DR18">
            <v>36.6</v>
          </cell>
          <cell r="DS18">
            <v>3.1</v>
          </cell>
          <cell r="DT18">
            <v>35.700000000000003</v>
          </cell>
          <cell r="DU18">
            <v>1.8</v>
          </cell>
          <cell r="DV18" t="str">
            <v>&amp;^%</v>
          </cell>
          <cell r="DW18" t="str">
            <v>&amp;^%</v>
          </cell>
          <cell r="DX18" t="str">
            <v>&amp;^%</v>
          </cell>
          <cell r="DY18" t="str">
            <v>&amp;^%</v>
          </cell>
          <cell r="EA18" t="str">
            <v>Redcar and Cleveland</v>
          </cell>
          <cell r="EB18" t="str">
            <v>E06000003</v>
          </cell>
          <cell r="EC18">
            <v>6000</v>
          </cell>
          <cell r="ED18">
            <v>17.7</v>
          </cell>
          <cell r="EE18">
            <v>19812</v>
          </cell>
          <cell r="EF18">
            <v>20</v>
          </cell>
          <cell r="EG18">
            <v>23736</v>
          </cell>
          <cell r="EH18">
            <v>8.9</v>
          </cell>
          <cell r="EI18" t="str">
            <v>&amp;^%</v>
          </cell>
          <cell r="EJ18" t="str">
            <v>&amp;^%</v>
          </cell>
          <cell r="EK18" t="str">
            <v>&amp;^%</v>
          </cell>
          <cell r="EL18" t="str">
            <v>&amp;^%</v>
          </cell>
          <cell r="EN18" t="str">
            <v>Redcar and Cleveland</v>
          </cell>
          <cell r="EO18" t="str">
            <v>E06000003</v>
          </cell>
          <cell r="EP18">
            <v>7000</v>
          </cell>
          <cell r="EQ18">
            <v>15.3</v>
          </cell>
          <cell r="ER18">
            <v>9.9600000000000009</v>
          </cell>
          <cell r="ES18">
            <v>19</v>
          </cell>
          <cell r="ET18">
            <v>12.81</v>
          </cell>
          <cell r="EU18">
            <v>8.8000000000000007</v>
          </cell>
          <cell r="EV18" t="str">
            <v>&amp;^%</v>
          </cell>
          <cell r="EW18" t="str">
            <v>&amp;^%</v>
          </cell>
          <cell r="EX18" t="str">
            <v>&amp;^%</v>
          </cell>
          <cell r="EY18" t="str">
            <v>&amp;^%</v>
          </cell>
          <cell r="FA18" t="str">
            <v>Redcar and Cleveland</v>
          </cell>
          <cell r="FB18" t="str">
            <v>E06000003</v>
          </cell>
          <cell r="FC18">
            <v>7000</v>
          </cell>
          <cell r="FD18">
            <v>15.3</v>
          </cell>
          <cell r="FE18">
            <v>367.3</v>
          </cell>
          <cell r="FF18">
            <v>18</v>
          </cell>
          <cell r="FG18">
            <v>457.5</v>
          </cell>
          <cell r="FH18">
            <v>8.8000000000000007</v>
          </cell>
          <cell r="FI18" t="str">
            <v>&amp;^%</v>
          </cell>
          <cell r="FJ18" t="str">
            <v>&amp;^%</v>
          </cell>
          <cell r="FK18" t="str">
            <v>&amp;^%</v>
          </cell>
          <cell r="FL18" t="str">
            <v>&amp;^%</v>
          </cell>
          <cell r="FN18" t="str">
            <v>Redcar and Cleveland</v>
          </cell>
          <cell r="FO18" t="str">
            <v>E06000003</v>
          </cell>
          <cell r="FP18">
            <v>14000</v>
          </cell>
          <cell r="FQ18">
            <v>11.4</v>
          </cell>
          <cell r="FR18">
            <v>40</v>
          </cell>
          <cell r="FS18">
            <v>2.5</v>
          </cell>
          <cell r="FT18">
            <v>42</v>
          </cell>
          <cell r="FU18">
            <v>1.9</v>
          </cell>
          <cell r="FV18">
            <v>37</v>
          </cell>
          <cell r="FW18">
            <v>3.1</v>
          </cell>
          <cell r="FX18" t="str">
            <v>&amp;^%</v>
          </cell>
          <cell r="FY18" t="str">
            <v>&amp;^%</v>
          </cell>
          <cell r="GA18" t="str">
            <v>Redcar and Cleveland</v>
          </cell>
          <cell r="GB18" t="str">
            <v>E06000003</v>
          </cell>
          <cell r="GC18">
            <v>12000</v>
          </cell>
          <cell r="GD18">
            <v>13.8</v>
          </cell>
          <cell r="GE18">
            <v>24228</v>
          </cell>
          <cell r="GF18">
            <v>15</v>
          </cell>
          <cell r="GG18">
            <v>28512</v>
          </cell>
          <cell r="GH18">
            <v>6.6</v>
          </cell>
          <cell r="GI18">
            <v>14980</v>
          </cell>
          <cell r="GJ18">
            <v>19</v>
          </cell>
          <cell r="GK18" t="str">
            <v>&amp;^%</v>
          </cell>
          <cell r="GL18" t="str">
            <v>&amp;^%</v>
          </cell>
          <cell r="GN18" t="str">
            <v>Redcar and Cleveland</v>
          </cell>
          <cell r="GO18" t="str">
            <v>E06000003</v>
          </cell>
          <cell r="GP18">
            <v>14000</v>
          </cell>
          <cell r="GQ18">
            <v>11.4</v>
          </cell>
          <cell r="GR18">
            <v>11.66</v>
          </cell>
          <cell r="GS18">
            <v>9.8000000000000007</v>
          </cell>
          <cell r="GT18">
            <v>12.62</v>
          </cell>
          <cell r="GU18">
            <v>5.0999999999999996</v>
          </cell>
          <cell r="GV18">
            <v>6.74</v>
          </cell>
          <cell r="GW18">
            <v>13</v>
          </cell>
          <cell r="GX18" t="str">
            <v>&amp;^%</v>
          </cell>
          <cell r="GY18" t="str">
            <v>&amp;^%</v>
          </cell>
        </row>
        <row r="19">
          <cell r="A19" t="str">
            <v>Stockton-on-Tees</v>
          </cell>
          <cell r="B19" t="str">
            <v>E06000004</v>
          </cell>
          <cell r="C19">
            <v>30000</v>
          </cell>
          <cell r="D19">
            <v>7.6</v>
          </cell>
          <cell r="E19">
            <v>501.2</v>
          </cell>
          <cell r="F19">
            <v>7.6</v>
          </cell>
          <cell r="G19">
            <v>606.9</v>
          </cell>
          <cell r="H19">
            <v>5.0999999999999996</v>
          </cell>
          <cell r="I19">
            <v>309.60000000000002</v>
          </cell>
          <cell r="J19">
            <v>5.0999999999999996</v>
          </cell>
          <cell r="K19" t="str">
            <v>&amp;^%</v>
          </cell>
          <cell r="L19" t="str">
            <v>&amp;^%</v>
          </cell>
          <cell r="N19" t="str">
            <v>Stockton-on-Tees</v>
          </cell>
          <cell r="O19" t="str">
            <v>E06000004</v>
          </cell>
          <cell r="P19">
            <v>51000</v>
          </cell>
          <cell r="Q19">
            <v>5.7</v>
          </cell>
          <cell r="R19">
            <v>37.5</v>
          </cell>
          <cell r="S19">
            <v>1.2</v>
          </cell>
          <cell r="T19">
            <v>39</v>
          </cell>
          <cell r="U19">
            <v>0.8</v>
          </cell>
          <cell r="V19">
            <v>33.700000000000003</v>
          </cell>
          <cell r="W19">
            <v>1.9</v>
          </cell>
          <cell r="X19" t="str">
            <v>&amp;^%</v>
          </cell>
          <cell r="Y19" t="str">
            <v>&amp;^%</v>
          </cell>
          <cell r="AA19" t="str">
            <v>Stockton-on-Tees</v>
          </cell>
          <cell r="AB19" t="str">
            <v>E06000004</v>
          </cell>
          <cell r="AC19">
            <v>45000</v>
          </cell>
          <cell r="AD19">
            <v>6.8</v>
          </cell>
          <cell r="AE19">
            <v>23492</v>
          </cell>
          <cell r="AF19">
            <v>6.1</v>
          </cell>
          <cell r="AG19">
            <v>29010</v>
          </cell>
          <cell r="AH19">
            <v>4.7</v>
          </cell>
          <cell r="AI19">
            <v>13722</v>
          </cell>
          <cell r="AJ19">
            <v>5.3</v>
          </cell>
          <cell r="AK19" t="str">
            <v>&amp;^%</v>
          </cell>
          <cell r="AL19" t="str">
            <v>&amp;^%</v>
          </cell>
          <cell r="AN19" t="str">
            <v>Stockton-on-Tees</v>
          </cell>
          <cell r="AO19" t="str">
            <v>E06000004</v>
          </cell>
          <cell r="AP19">
            <v>51000</v>
          </cell>
          <cell r="AQ19">
            <v>5.7</v>
          </cell>
          <cell r="AR19">
            <v>11.7</v>
          </cell>
          <cell r="AS19">
            <v>4.2</v>
          </cell>
          <cell r="AT19">
            <v>14.13</v>
          </cell>
          <cell r="AU19">
            <v>3.8</v>
          </cell>
          <cell r="AV19">
            <v>7.25</v>
          </cell>
          <cell r="AW19">
            <v>3.1</v>
          </cell>
          <cell r="AX19" t="str">
            <v>&amp;^%</v>
          </cell>
          <cell r="AY19" t="str">
            <v>&amp;^%</v>
          </cell>
          <cell r="BA19" t="str">
            <v>Stockton-on-Tees</v>
          </cell>
          <cell r="BB19" t="str">
            <v>E06000004</v>
          </cell>
          <cell r="BC19">
            <v>51000</v>
          </cell>
          <cell r="BD19">
            <v>5.7</v>
          </cell>
          <cell r="BE19">
            <v>454.5</v>
          </cell>
          <cell r="BF19">
            <v>5.6</v>
          </cell>
          <cell r="BG19">
            <v>551.29999999999995</v>
          </cell>
          <cell r="BH19">
            <v>3.8</v>
          </cell>
          <cell r="BI19">
            <v>277.5</v>
          </cell>
          <cell r="BJ19">
            <v>3.7</v>
          </cell>
          <cell r="BK19" t="str">
            <v>&amp;^%</v>
          </cell>
          <cell r="BL19" t="str">
            <v>&amp;^%</v>
          </cell>
          <cell r="BN19" t="str">
            <v>Stockton-on-Tees</v>
          </cell>
          <cell r="BO19" t="str">
            <v>E06000004</v>
          </cell>
          <cell r="BP19">
            <v>73000</v>
          </cell>
          <cell r="BQ19">
            <v>4.7</v>
          </cell>
          <cell r="BR19">
            <v>37</v>
          </cell>
          <cell r="BS19">
            <v>1.2</v>
          </cell>
          <cell r="BT19">
            <v>32.9</v>
          </cell>
          <cell r="BU19">
            <v>1.6</v>
          </cell>
          <cell r="BV19">
            <v>16</v>
          </cell>
          <cell r="BW19">
            <v>7.9</v>
          </cell>
          <cell r="BX19">
            <v>42.1</v>
          </cell>
          <cell r="BY19">
            <v>9.4</v>
          </cell>
          <cell r="CA19" t="str">
            <v>Stockton-on-Tees</v>
          </cell>
          <cell r="CB19" t="str">
            <v>E06000004</v>
          </cell>
          <cell r="CC19">
            <v>64000</v>
          </cell>
          <cell r="CD19">
            <v>6.3</v>
          </cell>
          <cell r="CE19">
            <v>19415</v>
          </cell>
          <cell r="CF19">
            <v>5.4</v>
          </cell>
          <cell r="CG19">
            <v>23326</v>
          </cell>
          <cell r="CH19">
            <v>4.9000000000000004</v>
          </cell>
          <cell r="CI19">
            <v>6507</v>
          </cell>
          <cell r="CJ19">
            <v>8.6</v>
          </cell>
          <cell r="CK19" t="str">
            <v>&amp;^%</v>
          </cell>
          <cell r="CL19" t="str">
            <v>&amp;^%</v>
          </cell>
          <cell r="CN19" t="str">
            <v>Stockton-on-Tees</v>
          </cell>
          <cell r="CO19" t="str">
            <v>E06000004</v>
          </cell>
          <cell r="CP19">
            <v>73000</v>
          </cell>
          <cell r="CQ19">
            <v>4.7</v>
          </cell>
          <cell r="CR19">
            <v>10.23</v>
          </cell>
          <cell r="CS19">
            <v>3.3</v>
          </cell>
          <cell r="CT19">
            <v>13.27</v>
          </cell>
          <cell r="CU19">
            <v>3.4</v>
          </cell>
          <cell r="CV19">
            <v>6.33</v>
          </cell>
          <cell r="CW19">
            <v>1.7</v>
          </cell>
          <cell r="CX19" t="str">
            <v>&amp;^%</v>
          </cell>
          <cell r="CY19" t="str">
            <v>&amp;^%</v>
          </cell>
          <cell r="DA19" t="str">
            <v>Stockton-on-Tees</v>
          </cell>
          <cell r="DB19" t="str">
            <v>E06000004</v>
          </cell>
          <cell r="DC19">
            <v>73000</v>
          </cell>
          <cell r="DD19">
            <v>4.7</v>
          </cell>
          <cell r="DE19">
            <v>368</v>
          </cell>
          <cell r="DF19">
            <v>4.8</v>
          </cell>
          <cell r="DG19">
            <v>436.6</v>
          </cell>
          <cell r="DH19">
            <v>3.9</v>
          </cell>
          <cell r="DI19">
            <v>114.5</v>
          </cell>
          <cell r="DJ19">
            <v>10</v>
          </cell>
          <cell r="DK19" t="str">
            <v>&amp;^%</v>
          </cell>
          <cell r="DL19" t="str">
            <v>&amp;^%</v>
          </cell>
          <cell r="DN19" t="str">
            <v>Stockton-on-Tees</v>
          </cell>
          <cell r="DO19" t="str">
            <v>E06000004</v>
          </cell>
          <cell r="DP19">
            <v>21000</v>
          </cell>
          <cell r="DQ19">
            <v>8.6999999999999993</v>
          </cell>
          <cell r="DR19">
            <v>37.4</v>
          </cell>
          <cell r="DS19">
            <v>0.3</v>
          </cell>
          <cell r="DT19">
            <v>37.1</v>
          </cell>
          <cell r="DU19">
            <v>0.9</v>
          </cell>
          <cell r="DV19">
            <v>32.5</v>
          </cell>
          <cell r="DW19">
            <v>0.7</v>
          </cell>
          <cell r="DX19" t="str">
            <v>&amp;^%</v>
          </cell>
          <cell r="DY19" t="str">
            <v>&amp;^%</v>
          </cell>
          <cell r="EA19" t="str">
            <v>Stockton-on-Tees</v>
          </cell>
          <cell r="EB19" t="str">
            <v>E06000004</v>
          </cell>
          <cell r="EC19">
            <v>17000</v>
          </cell>
          <cell r="ED19">
            <v>10.6</v>
          </cell>
          <cell r="EE19">
            <v>21366</v>
          </cell>
          <cell r="EF19">
            <v>7.8</v>
          </cell>
          <cell r="EG19">
            <v>24022</v>
          </cell>
          <cell r="EH19">
            <v>5.3</v>
          </cell>
          <cell r="EI19">
            <v>12612</v>
          </cell>
          <cell r="EJ19">
            <v>9.1</v>
          </cell>
          <cell r="EK19" t="str">
            <v>&amp;^%</v>
          </cell>
          <cell r="EL19" t="str">
            <v>&amp;^%</v>
          </cell>
          <cell r="EN19" t="str">
            <v>Stockton-on-Tees</v>
          </cell>
          <cell r="EO19" t="str">
            <v>E06000004</v>
          </cell>
          <cell r="EP19">
            <v>21000</v>
          </cell>
          <cell r="EQ19">
            <v>8.6999999999999993</v>
          </cell>
          <cell r="ER19">
            <v>11.09</v>
          </cell>
          <cell r="ES19">
            <v>6.1</v>
          </cell>
          <cell r="ET19">
            <v>12.66</v>
          </cell>
          <cell r="EU19">
            <v>4.2</v>
          </cell>
          <cell r="EV19">
            <v>6.8</v>
          </cell>
          <cell r="EW19">
            <v>2.8</v>
          </cell>
          <cell r="EX19" t="str">
            <v>&amp;^%</v>
          </cell>
          <cell r="EY19" t="str">
            <v>&amp;^%</v>
          </cell>
          <cell r="FA19" t="str">
            <v>Stockton-on-Tees</v>
          </cell>
          <cell r="FB19" t="str">
            <v>E06000004</v>
          </cell>
          <cell r="FC19">
            <v>21000</v>
          </cell>
          <cell r="FD19">
            <v>8.6999999999999993</v>
          </cell>
          <cell r="FE19">
            <v>410</v>
          </cell>
          <cell r="FF19">
            <v>5.7</v>
          </cell>
          <cell r="FG19">
            <v>469.3</v>
          </cell>
          <cell r="FH19">
            <v>4.2</v>
          </cell>
          <cell r="FI19">
            <v>252.9</v>
          </cell>
          <cell r="FJ19">
            <v>4.8</v>
          </cell>
          <cell r="FK19" t="str">
            <v>&amp;^%</v>
          </cell>
          <cell r="FL19" t="str">
            <v>&amp;^%</v>
          </cell>
          <cell r="FN19" t="str">
            <v>Stockton-on-Tees</v>
          </cell>
          <cell r="FO19" t="str">
            <v>E06000004</v>
          </cell>
          <cell r="FP19">
            <v>30000</v>
          </cell>
          <cell r="FQ19">
            <v>7.6</v>
          </cell>
          <cell r="FR19">
            <v>38.5</v>
          </cell>
          <cell r="FS19">
            <v>1.7</v>
          </cell>
          <cell r="FT19">
            <v>40.299999999999997</v>
          </cell>
          <cell r="FU19">
            <v>1.2</v>
          </cell>
          <cell r="FV19">
            <v>35</v>
          </cell>
          <cell r="FW19">
            <v>1.5</v>
          </cell>
          <cell r="FX19" t="str">
            <v>&amp;^%</v>
          </cell>
          <cell r="FY19" t="str">
            <v>&amp;^%</v>
          </cell>
          <cell r="GA19" t="str">
            <v>Stockton-on-Tees</v>
          </cell>
          <cell r="GB19" t="str">
            <v>E06000004</v>
          </cell>
          <cell r="GC19">
            <v>27000</v>
          </cell>
          <cell r="GD19">
            <v>8.9</v>
          </cell>
          <cell r="GE19">
            <v>26918</v>
          </cell>
          <cell r="GF19">
            <v>8.1</v>
          </cell>
          <cell r="GG19">
            <v>32212</v>
          </cell>
          <cell r="GH19">
            <v>6.3</v>
          </cell>
          <cell r="GI19">
            <v>15486</v>
          </cell>
          <cell r="GJ19">
            <v>7.9</v>
          </cell>
          <cell r="GK19" t="str">
            <v>&amp;^%</v>
          </cell>
          <cell r="GL19" t="str">
            <v>&amp;^%</v>
          </cell>
          <cell r="GN19" t="str">
            <v>Stockton-on-Tees</v>
          </cell>
          <cell r="GO19" t="str">
            <v>E06000004</v>
          </cell>
          <cell r="GP19">
            <v>30000</v>
          </cell>
          <cell r="GQ19">
            <v>7.6</v>
          </cell>
          <cell r="GR19">
            <v>12.05</v>
          </cell>
          <cell r="GS19">
            <v>6.2</v>
          </cell>
          <cell r="GT19">
            <v>15.04</v>
          </cell>
          <cell r="GU19">
            <v>5.3</v>
          </cell>
          <cell r="GV19">
            <v>7.78</v>
          </cell>
          <cell r="GW19">
            <v>4.4000000000000004</v>
          </cell>
          <cell r="GX19" t="str">
            <v>&amp;^%</v>
          </cell>
          <cell r="GY19" t="str">
            <v>&amp;^%</v>
          </cell>
        </row>
        <row r="20">
          <cell r="A20" t="str">
            <v>Gateshead</v>
          </cell>
          <cell r="B20" t="str">
            <v>E08000020</v>
          </cell>
          <cell r="C20">
            <v>43000</v>
          </cell>
          <cell r="D20">
            <v>6.4</v>
          </cell>
          <cell r="E20">
            <v>500.1</v>
          </cell>
          <cell r="F20">
            <v>5.4</v>
          </cell>
          <cell r="G20">
            <v>576.29999999999995</v>
          </cell>
          <cell r="H20">
            <v>3.8</v>
          </cell>
          <cell r="I20">
            <v>309.7</v>
          </cell>
          <cell r="J20">
            <v>3.4</v>
          </cell>
          <cell r="K20" t="str">
            <v>&amp;^%</v>
          </cell>
          <cell r="L20" t="str">
            <v>&amp;^%</v>
          </cell>
          <cell r="N20" t="str">
            <v>Gateshead</v>
          </cell>
          <cell r="O20" t="str">
            <v>E08000020</v>
          </cell>
          <cell r="P20">
            <v>65000</v>
          </cell>
          <cell r="Q20">
            <v>5.0999999999999996</v>
          </cell>
          <cell r="R20">
            <v>37.5</v>
          </cell>
          <cell r="S20">
            <v>1</v>
          </cell>
          <cell r="T20">
            <v>39.299999999999997</v>
          </cell>
          <cell r="U20">
            <v>0.7</v>
          </cell>
          <cell r="V20">
            <v>35</v>
          </cell>
          <cell r="W20">
            <v>1.8</v>
          </cell>
          <cell r="X20">
            <v>45.9</v>
          </cell>
          <cell r="Y20">
            <v>11</v>
          </cell>
          <cell r="AA20" t="str">
            <v>Gateshead</v>
          </cell>
          <cell r="AB20" t="str">
            <v>E08000020</v>
          </cell>
          <cell r="AC20">
            <v>58000</v>
          </cell>
          <cell r="AD20">
            <v>6</v>
          </cell>
          <cell r="AE20">
            <v>25883</v>
          </cell>
          <cell r="AF20">
            <v>5.9</v>
          </cell>
          <cell r="AG20">
            <v>30487</v>
          </cell>
          <cell r="AH20">
            <v>3.9</v>
          </cell>
          <cell r="AI20">
            <v>15189</v>
          </cell>
          <cell r="AJ20">
            <v>4.8</v>
          </cell>
          <cell r="AK20" t="str">
            <v>&amp;^%</v>
          </cell>
          <cell r="AL20" t="str">
            <v>&amp;^%</v>
          </cell>
          <cell r="AN20" t="str">
            <v>Gateshead</v>
          </cell>
          <cell r="AO20" t="str">
            <v>E08000020</v>
          </cell>
          <cell r="AP20">
            <v>65000</v>
          </cell>
          <cell r="AQ20">
            <v>5.0999999999999996</v>
          </cell>
          <cell r="AR20">
            <v>12.15</v>
          </cell>
          <cell r="AS20">
            <v>4.5999999999999996</v>
          </cell>
          <cell r="AT20">
            <v>14.21</v>
          </cell>
          <cell r="AU20">
            <v>3.1</v>
          </cell>
          <cell r="AV20">
            <v>7.24</v>
          </cell>
          <cell r="AW20">
            <v>3.8</v>
          </cell>
          <cell r="AX20" t="str">
            <v>&amp;^%</v>
          </cell>
          <cell r="AY20" t="str">
            <v>&amp;^%</v>
          </cell>
          <cell r="BA20" t="str">
            <v>Gateshead</v>
          </cell>
          <cell r="BB20" t="str">
            <v>E08000020</v>
          </cell>
          <cell r="BC20">
            <v>65000</v>
          </cell>
          <cell r="BD20">
            <v>5.0999999999999996</v>
          </cell>
          <cell r="BE20">
            <v>482.7</v>
          </cell>
          <cell r="BF20">
            <v>5.2</v>
          </cell>
          <cell r="BG20">
            <v>558.70000000000005</v>
          </cell>
          <cell r="BH20">
            <v>3.1</v>
          </cell>
          <cell r="BI20">
            <v>292.60000000000002</v>
          </cell>
          <cell r="BJ20">
            <v>3.1</v>
          </cell>
          <cell r="BK20" t="str">
            <v>&amp;^%</v>
          </cell>
          <cell r="BL20" t="str">
            <v>&amp;^%</v>
          </cell>
          <cell r="BN20" t="str">
            <v>Gateshead</v>
          </cell>
          <cell r="BO20" t="str">
            <v>E08000020</v>
          </cell>
          <cell r="BP20">
            <v>85000</v>
          </cell>
          <cell r="BQ20">
            <v>4.4000000000000004</v>
          </cell>
          <cell r="BR20">
            <v>37</v>
          </cell>
          <cell r="BS20">
            <v>0.4</v>
          </cell>
          <cell r="BT20">
            <v>34.700000000000003</v>
          </cell>
          <cell r="BU20">
            <v>1.3</v>
          </cell>
          <cell r="BV20">
            <v>18</v>
          </cell>
          <cell r="BW20">
            <v>5.7</v>
          </cell>
          <cell r="BX20">
            <v>43.9</v>
          </cell>
          <cell r="BY20">
            <v>7</v>
          </cell>
          <cell r="CA20" t="str">
            <v>Gateshead</v>
          </cell>
          <cell r="CB20" t="str">
            <v>E08000020</v>
          </cell>
          <cell r="CC20">
            <v>77000</v>
          </cell>
          <cell r="CD20">
            <v>5.0999999999999996</v>
          </cell>
          <cell r="CE20">
            <v>21599</v>
          </cell>
          <cell r="CF20">
            <v>5.3</v>
          </cell>
          <cell r="CG20">
            <v>25498</v>
          </cell>
          <cell r="CH20">
            <v>4</v>
          </cell>
          <cell r="CI20">
            <v>7228</v>
          </cell>
          <cell r="CJ20">
            <v>10</v>
          </cell>
          <cell r="CK20" t="str">
            <v>&amp;^%</v>
          </cell>
          <cell r="CL20" t="str">
            <v>&amp;^%</v>
          </cell>
          <cell r="CN20" t="str">
            <v>Gateshead</v>
          </cell>
          <cell r="CO20" t="str">
            <v>E08000020</v>
          </cell>
          <cell r="CP20">
            <v>85000</v>
          </cell>
          <cell r="CQ20">
            <v>4.4000000000000004</v>
          </cell>
          <cell r="CR20">
            <v>11.05</v>
          </cell>
          <cell r="CS20">
            <v>4</v>
          </cell>
          <cell r="CT20">
            <v>13.56</v>
          </cell>
          <cell r="CU20">
            <v>2.9</v>
          </cell>
          <cell r="CV20">
            <v>6.48</v>
          </cell>
          <cell r="CW20">
            <v>1.8</v>
          </cell>
          <cell r="CX20" t="str">
            <v>&amp;^%</v>
          </cell>
          <cell r="CY20" t="str">
            <v>&amp;^%</v>
          </cell>
          <cell r="DA20" t="str">
            <v>Gateshead</v>
          </cell>
          <cell r="DB20" t="str">
            <v>E08000020</v>
          </cell>
          <cell r="DC20">
            <v>85000</v>
          </cell>
          <cell r="DD20">
            <v>4.4000000000000004</v>
          </cell>
          <cell r="DE20">
            <v>409.5</v>
          </cell>
          <cell r="DF20">
            <v>4</v>
          </cell>
          <cell r="DG20">
            <v>470.1</v>
          </cell>
          <cell r="DH20">
            <v>3.2</v>
          </cell>
          <cell r="DI20">
            <v>138.4</v>
          </cell>
          <cell r="DJ20">
            <v>9.8000000000000007</v>
          </cell>
          <cell r="DK20">
            <v>780.5</v>
          </cell>
          <cell r="DL20">
            <v>20</v>
          </cell>
          <cell r="DN20" t="str">
            <v>Gateshead</v>
          </cell>
          <cell r="DO20" t="str">
            <v>E08000020</v>
          </cell>
          <cell r="DP20">
            <v>22000</v>
          </cell>
          <cell r="DQ20">
            <v>8.5</v>
          </cell>
          <cell r="DR20">
            <v>37.5</v>
          </cell>
          <cell r="DS20">
            <v>1.2</v>
          </cell>
          <cell r="DT20">
            <v>38.1</v>
          </cell>
          <cell r="DU20">
            <v>1.2</v>
          </cell>
          <cell r="DV20">
            <v>32.5</v>
          </cell>
          <cell r="DW20">
            <v>2.4</v>
          </cell>
          <cell r="DX20" t="str">
            <v>&amp;^%</v>
          </cell>
          <cell r="DY20" t="str">
            <v>&amp;^%</v>
          </cell>
          <cell r="EA20" t="str">
            <v>Gateshead</v>
          </cell>
          <cell r="EB20" t="str">
            <v>E08000020</v>
          </cell>
          <cell r="EC20">
            <v>20000</v>
          </cell>
          <cell r="ED20">
            <v>10</v>
          </cell>
          <cell r="EE20">
            <v>23956</v>
          </cell>
          <cell r="EF20">
            <v>9.1</v>
          </cell>
          <cell r="EG20">
            <v>27537</v>
          </cell>
          <cell r="EH20">
            <v>5.5</v>
          </cell>
          <cell r="EI20">
            <v>13721</v>
          </cell>
          <cell r="EJ20">
            <v>8.4</v>
          </cell>
          <cell r="EK20" t="str">
            <v>&amp;^%</v>
          </cell>
          <cell r="EL20" t="str">
            <v>&amp;^%</v>
          </cell>
          <cell r="EN20" t="str">
            <v>Gateshead</v>
          </cell>
          <cell r="EO20" t="str">
            <v>E08000020</v>
          </cell>
          <cell r="EP20">
            <v>22000</v>
          </cell>
          <cell r="EQ20">
            <v>8.5</v>
          </cell>
          <cell r="ER20">
            <v>11.7</v>
          </cell>
          <cell r="ES20">
            <v>8.5</v>
          </cell>
          <cell r="ET20">
            <v>13.77</v>
          </cell>
          <cell r="EU20">
            <v>5.4</v>
          </cell>
          <cell r="EV20">
            <v>6.81</v>
          </cell>
          <cell r="EW20">
            <v>5.4</v>
          </cell>
          <cell r="EX20" t="str">
            <v>&amp;^%</v>
          </cell>
          <cell r="EY20" t="str">
            <v>&amp;^%</v>
          </cell>
          <cell r="FA20" t="str">
            <v>Gateshead</v>
          </cell>
          <cell r="FB20" t="str">
            <v>E08000020</v>
          </cell>
          <cell r="FC20">
            <v>22000</v>
          </cell>
          <cell r="FD20">
            <v>8.5</v>
          </cell>
          <cell r="FE20">
            <v>432.7</v>
          </cell>
          <cell r="FF20">
            <v>8.8000000000000007</v>
          </cell>
          <cell r="FG20">
            <v>524.1</v>
          </cell>
          <cell r="FH20">
            <v>5.3</v>
          </cell>
          <cell r="FI20">
            <v>261.60000000000002</v>
          </cell>
          <cell r="FJ20">
            <v>5.3</v>
          </cell>
          <cell r="FK20" t="str">
            <v>&amp;^%</v>
          </cell>
          <cell r="FL20" t="str">
            <v>&amp;^%</v>
          </cell>
          <cell r="FN20" t="str">
            <v>Gateshead</v>
          </cell>
          <cell r="FO20" t="str">
            <v>E08000020</v>
          </cell>
          <cell r="FP20">
            <v>43000</v>
          </cell>
          <cell r="FQ20">
            <v>6.4</v>
          </cell>
          <cell r="FR20">
            <v>39</v>
          </cell>
          <cell r="FS20">
            <v>1.6</v>
          </cell>
          <cell r="FT20">
            <v>40</v>
          </cell>
          <cell r="FU20">
            <v>0.8</v>
          </cell>
          <cell r="FV20">
            <v>35.9</v>
          </cell>
          <cell r="FW20">
            <v>0.9</v>
          </cell>
          <cell r="FX20" t="str">
            <v>&amp;^%</v>
          </cell>
          <cell r="FY20" t="str">
            <v>&amp;^%</v>
          </cell>
          <cell r="GA20" t="str">
            <v>Gateshead</v>
          </cell>
          <cell r="GB20" t="str">
            <v>E08000020</v>
          </cell>
          <cell r="GC20">
            <v>39000</v>
          </cell>
          <cell r="GD20">
            <v>7.4</v>
          </cell>
          <cell r="GE20">
            <v>27352</v>
          </cell>
          <cell r="GF20">
            <v>7</v>
          </cell>
          <cell r="GG20">
            <v>31997</v>
          </cell>
          <cell r="GH20">
            <v>5.0999999999999996</v>
          </cell>
          <cell r="GI20">
            <v>15679</v>
          </cell>
          <cell r="GJ20">
            <v>5</v>
          </cell>
          <cell r="GK20" t="str">
            <v>&amp;^%</v>
          </cell>
          <cell r="GL20" t="str">
            <v>&amp;^%</v>
          </cell>
          <cell r="GN20" t="str">
            <v>Gateshead</v>
          </cell>
          <cell r="GO20" t="str">
            <v>E08000020</v>
          </cell>
          <cell r="GP20">
            <v>43000</v>
          </cell>
          <cell r="GQ20">
            <v>6.4</v>
          </cell>
          <cell r="GR20">
            <v>12.39</v>
          </cell>
          <cell r="GS20">
            <v>5.0999999999999996</v>
          </cell>
          <cell r="GT20">
            <v>14.42</v>
          </cell>
          <cell r="GU20">
            <v>3.8</v>
          </cell>
          <cell r="GV20">
            <v>7.61</v>
          </cell>
          <cell r="GW20">
            <v>3.9</v>
          </cell>
          <cell r="GX20" t="str">
            <v>&amp;^%</v>
          </cell>
          <cell r="GY20" t="str">
            <v>&amp;^%</v>
          </cell>
        </row>
        <row r="21">
          <cell r="A21" t="str">
            <v>Newcastle upon Tyne</v>
          </cell>
          <cell r="B21" t="str">
            <v>E08000021</v>
          </cell>
          <cell r="C21">
            <v>64000</v>
          </cell>
          <cell r="D21">
            <v>5.3</v>
          </cell>
          <cell r="E21">
            <v>538.70000000000005</v>
          </cell>
          <cell r="F21">
            <v>5.4</v>
          </cell>
          <cell r="G21">
            <v>611.1</v>
          </cell>
          <cell r="H21">
            <v>3.6</v>
          </cell>
          <cell r="I21">
            <v>292.89999999999998</v>
          </cell>
          <cell r="J21">
            <v>2.7</v>
          </cell>
          <cell r="K21" t="str">
            <v>&amp;^%</v>
          </cell>
          <cell r="L21" t="str">
            <v>&amp;^%</v>
          </cell>
          <cell r="N21" t="str">
            <v>Newcastle upon Tyne</v>
          </cell>
          <cell r="O21" t="str">
            <v>E08000021</v>
          </cell>
          <cell r="P21">
            <v>111000</v>
          </cell>
          <cell r="Q21">
            <v>3.9</v>
          </cell>
          <cell r="R21">
            <v>37.5</v>
          </cell>
          <cell r="S21">
            <v>0.3</v>
          </cell>
          <cell r="T21">
            <v>38.1</v>
          </cell>
          <cell r="U21">
            <v>0.4</v>
          </cell>
          <cell r="V21">
            <v>34.9</v>
          </cell>
          <cell r="W21">
            <v>1.1000000000000001</v>
          </cell>
          <cell r="X21">
            <v>42</v>
          </cell>
          <cell r="Y21">
            <v>5.8</v>
          </cell>
          <cell r="AA21" t="str">
            <v>Newcastle upon Tyne</v>
          </cell>
          <cell r="AB21" t="str">
            <v>E08000021</v>
          </cell>
          <cell r="AC21">
            <v>101000</v>
          </cell>
          <cell r="AD21">
            <v>6.7</v>
          </cell>
          <cell r="AE21">
            <v>25114</v>
          </cell>
          <cell r="AF21">
            <v>5.9</v>
          </cell>
          <cell r="AG21">
            <v>29539</v>
          </cell>
          <cell r="AH21">
            <v>4.5999999999999996</v>
          </cell>
          <cell r="AI21">
            <v>14263</v>
          </cell>
          <cell r="AJ21">
            <v>4.2</v>
          </cell>
          <cell r="AK21" t="str">
            <v>&amp;^%</v>
          </cell>
          <cell r="AL21" t="str">
            <v>&amp;^%</v>
          </cell>
          <cell r="AN21" t="str">
            <v>Newcastle upon Tyne</v>
          </cell>
          <cell r="AO21" t="str">
            <v>E08000021</v>
          </cell>
          <cell r="AP21">
            <v>111000</v>
          </cell>
          <cell r="AQ21">
            <v>3.9</v>
          </cell>
          <cell r="AR21">
            <v>12.63</v>
          </cell>
          <cell r="AS21">
            <v>4.3</v>
          </cell>
          <cell r="AT21">
            <v>15.02</v>
          </cell>
          <cell r="AU21">
            <v>2.7</v>
          </cell>
          <cell r="AV21">
            <v>7.26</v>
          </cell>
          <cell r="AW21">
            <v>1.8</v>
          </cell>
          <cell r="AX21">
            <v>24.66</v>
          </cell>
          <cell r="AY21">
            <v>12</v>
          </cell>
          <cell r="BA21" t="str">
            <v>Newcastle upon Tyne</v>
          </cell>
          <cell r="BB21" t="str">
            <v>E08000021</v>
          </cell>
          <cell r="BC21">
            <v>111000</v>
          </cell>
          <cell r="BD21">
            <v>3.9</v>
          </cell>
          <cell r="BE21">
            <v>484.5</v>
          </cell>
          <cell r="BF21">
            <v>4.5999999999999996</v>
          </cell>
          <cell r="BG21">
            <v>572.6</v>
          </cell>
          <cell r="BH21">
            <v>2.7</v>
          </cell>
          <cell r="BI21">
            <v>278</v>
          </cell>
          <cell r="BJ21">
            <v>2.4</v>
          </cell>
          <cell r="BK21">
            <v>927.1</v>
          </cell>
          <cell r="BL21">
            <v>13</v>
          </cell>
          <cell r="BN21" t="str">
            <v>Newcastle upon Tyne</v>
          </cell>
          <cell r="BO21" t="str">
            <v>E08000021</v>
          </cell>
          <cell r="BP21">
            <v>159000</v>
          </cell>
          <cell r="BQ21">
            <v>3.2</v>
          </cell>
          <cell r="BR21">
            <v>36.9</v>
          </cell>
          <cell r="BS21">
            <v>0.5</v>
          </cell>
          <cell r="BT21">
            <v>32.200000000000003</v>
          </cell>
          <cell r="BU21">
            <v>1.1000000000000001</v>
          </cell>
          <cell r="BV21">
            <v>15</v>
          </cell>
          <cell r="BW21">
            <v>4.2</v>
          </cell>
          <cell r="BX21">
            <v>40.299999999999997</v>
          </cell>
          <cell r="BY21">
            <v>3.1</v>
          </cell>
          <cell r="CA21" t="str">
            <v>Newcastle upon Tyne</v>
          </cell>
          <cell r="CB21" t="str">
            <v>E08000021</v>
          </cell>
          <cell r="CC21">
            <v>140000</v>
          </cell>
          <cell r="CD21">
            <v>5.3</v>
          </cell>
          <cell r="CE21">
            <v>20387</v>
          </cell>
          <cell r="CF21">
            <v>5.3</v>
          </cell>
          <cell r="CG21">
            <v>24353</v>
          </cell>
          <cell r="CH21">
            <v>4.7</v>
          </cell>
          <cell r="CI21">
            <v>7093</v>
          </cell>
          <cell r="CJ21">
            <v>12</v>
          </cell>
          <cell r="CK21">
            <v>44761</v>
          </cell>
          <cell r="CL21">
            <v>19</v>
          </cell>
          <cell r="CN21" t="str">
            <v>Newcastle upon Tyne</v>
          </cell>
          <cell r="CO21" t="str">
            <v>E08000021</v>
          </cell>
          <cell r="CP21">
            <v>159000</v>
          </cell>
          <cell r="CQ21">
            <v>3.2</v>
          </cell>
          <cell r="CR21">
            <v>10.74</v>
          </cell>
          <cell r="CS21">
            <v>3</v>
          </cell>
          <cell r="CT21">
            <v>14.2</v>
          </cell>
          <cell r="CU21">
            <v>2.4</v>
          </cell>
          <cell r="CV21">
            <v>6.45</v>
          </cell>
          <cell r="CW21">
            <v>1.3</v>
          </cell>
          <cell r="CX21">
            <v>23.53</v>
          </cell>
          <cell r="CY21">
            <v>9.8000000000000007</v>
          </cell>
          <cell r="DA21" t="str">
            <v>Newcastle upon Tyne</v>
          </cell>
          <cell r="DB21" t="str">
            <v>E08000021</v>
          </cell>
          <cell r="DC21">
            <v>159000</v>
          </cell>
          <cell r="DD21">
            <v>3.2</v>
          </cell>
          <cell r="DE21">
            <v>381</v>
          </cell>
          <cell r="DF21">
            <v>3.8</v>
          </cell>
          <cell r="DG21">
            <v>457.3</v>
          </cell>
          <cell r="DH21">
            <v>2.7</v>
          </cell>
          <cell r="DI21">
            <v>114.4</v>
          </cell>
          <cell r="DJ21">
            <v>6.3</v>
          </cell>
          <cell r="DK21">
            <v>868</v>
          </cell>
          <cell r="DL21">
            <v>9.1</v>
          </cell>
          <cell r="DN21" t="str">
            <v>Newcastle upon Tyne</v>
          </cell>
          <cell r="DO21" t="str">
            <v>E08000021</v>
          </cell>
          <cell r="DP21">
            <v>47000</v>
          </cell>
          <cell r="DQ21">
            <v>5.8</v>
          </cell>
          <cell r="DR21">
            <v>37</v>
          </cell>
          <cell r="DS21">
            <v>0</v>
          </cell>
          <cell r="DT21">
            <v>37.200000000000003</v>
          </cell>
          <cell r="DU21">
            <v>0.6</v>
          </cell>
          <cell r="DV21">
            <v>33</v>
          </cell>
          <cell r="DW21">
            <v>1.7</v>
          </cell>
          <cell r="DX21" t="str">
            <v>&amp;^%</v>
          </cell>
          <cell r="DY21" t="str">
            <v>&amp;^%</v>
          </cell>
          <cell r="EA21" t="str">
            <v>Newcastle upon Tyne</v>
          </cell>
          <cell r="EB21" t="str">
            <v>E08000021</v>
          </cell>
          <cell r="EC21">
            <v>43000</v>
          </cell>
          <cell r="ED21">
            <v>8.1</v>
          </cell>
          <cell r="EE21">
            <v>23022</v>
          </cell>
          <cell r="EF21">
            <v>8.6</v>
          </cell>
          <cell r="EG21">
            <v>26668</v>
          </cell>
          <cell r="EH21">
            <v>4.9000000000000004</v>
          </cell>
          <cell r="EI21">
            <v>12893</v>
          </cell>
          <cell r="EJ21">
            <v>7.3</v>
          </cell>
          <cell r="EK21" t="str">
            <v>&amp;^%</v>
          </cell>
          <cell r="EL21" t="str">
            <v>&amp;^%</v>
          </cell>
          <cell r="EN21" t="str">
            <v>Newcastle upon Tyne</v>
          </cell>
          <cell r="EO21" t="str">
            <v>E08000021</v>
          </cell>
          <cell r="EP21">
            <v>47000</v>
          </cell>
          <cell r="EQ21">
            <v>5.8</v>
          </cell>
          <cell r="ER21">
            <v>11.44</v>
          </cell>
          <cell r="ES21">
            <v>5.5</v>
          </cell>
          <cell r="ET21">
            <v>13.97</v>
          </cell>
          <cell r="EU21">
            <v>3.9</v>
          </cell>
          <cell r="EV21">
            <v>6.98</v>
          </cell>
          <cell r="EW21">
            <v>3</v>
          </cell>
          <cell r="EX21" t="str">
            <v>&amp;^%</v>
          </cell>
          <cell r="EY21" t="str">
            <v>&amp;^%</v>
          </cell>
          <cell r="FA21" t="str">
            <v>Newcastle upon Tyne</v>
          </cell>
          <cell r="FB21" t="str">
            <v>E08000021</v>
          </cell>
          <cell r="FC21">
            <v>47000</v>
          </cell>
          <cell r="FD21">
            <v>5.8</v>
          </cell>
          <cell r="FE21">
            <v>434.5</v>
          </cell>
          <cell r="FF21">
            <v>5.8</v>
          </cell>
          <cell r="FG21">
            <v>519.4</v>
          </cell>
          <cell r="FH21">
            <v>3.8</v>
          </cell>
          <cell r="FI21">
            <v>261.39999999999998</v>
          </cell>
          <cell r="FJ21">
            <v>2.8</v>
          </cell>
          <cell r="FK21" t="str">
            <v>&amp;^%</v>
          </cell>
          <cell r="FL21" t="str">
            <v>&amp;^%</v>
          </cell>
          <cell r="FN21" t="str">
            <v>Newcastle upon Tyne</v>
          </cell>
          <cell r="FO21" t="str">
            <v>E08000021</v>
          </cell>
          <cell r="FP21">
            <v>64000</v>
          </cell>
          <cell r="FQ21">
            <v>5.3</v>
          </cell>
          <cell r="FR21">
            <v>37.5</v>
          </cell>
          <cell r="FS21">
            <v>1</v>
          </cell>
          <cell r="FT21">
            <v>38.799999999999997</v>
          </cell>
          <cell r="FU21">
            <v>0.6</v>
          </cell>
          <cell r="FV21">
            <v>35</v>
          </cell>
          <cell r="FW21">
            <v>0.9</v>
          </cell>
          <cell r="FX21">
            <v>42.6</v>
          </cell>
          <cell r="FY21">
            <v>12</v>
          </cell>
          <cell r="GA21" t="str">
            <v>Newcastle upon Tyne</v>
          </cell>
          <cell r="GB21" t="str">
            <v>E08000021</v>
          </cell>
          <cell r="GC21">
            <v>58000</v>
          </cell>
          <cell r="GD21">
            <v>10.1</v>
          </cell>
          <cell r="GE21">
            <v>26993</v>
          </cell>
          <cell r="GF21">
            <v>9.6</v>
          </cell>
          <cell r="GG21">
            <v>31666</v>
          </cell>
          <cell r="GH21">
            <v>6.4</v>
          </cell>
          <cell r="GI21">
            <v>15584</v>
          </cell>
          <cell r="GJ21">
            <v>3.8</v>
          </cell>
          <cell r="GK21" t="str">
            <v>&amp;^%</v>
          </cell>
          <cell r="GL21" t="str">
            <v>&amp;^%</v>
          </cell>
          <cell r="GN21" t="str">
            <v>Newcastle upon Tyne</v>
          </cell>
          <cell r="GO21" t="str">
            <v>E08000021</v>
          </cell>
          <cell r="GP21">
            <v>64000</v>
          </cell>
          <cell r="GQ21">
            <v>5.3</v>
          </cell>
          <cell r="GR21">
            <v>13.57</v>
          </cell>
          <cell r="GS21">
            <v>6</v>
          </cell>
          <cell r="GT21">
            <v>15.75</v>
          </cell>
          <cell r="GU21">
            <v>3.6</v>
          </cell>
          <cell r="GV21">
            <v>7.6</v>
          </cell>
          <cell r="GW21">
            <v>2.2999999999999998</v>
          </cell>
          <cell r="GX21" t="str">
            <v>&amp;^%</v>
          </cell>
          <cell r="GY21" t="str">
            <v>&amp;^%</v>
          </cell>
        </row>
        <row r="22">
          <cell r="A22" t="str">
            <v>North Tyneside</v>
          </cell>
          <cell r="B22" t="str">
            <v>E08000022</v>
          </cell>
          <cell r="C22">
            <v>29000</v>
          </cell>
          <cell r="D22">
            <v>7.8</v>
          </cell>
          <cell r="E22">
            <v>491.9</v>
          </cell>
          <cell r="F22">
            <v>5.5</v>
          </cell>
          <cell r="G22">
            <v>566.9</v>
          </cell>
          <cell r="H22">
            <v>5.4</v>
          </cell>
          <cell r="I22">
            <v>291.5</v>
          </cell>
          <cell r="J22">
            <v>5.6</v>
          </cell>
          <cell r="K22" t="str">
            <v>&amp;^%</v>
          </cell>
          <cell r="L22" t="str">
            <v>&amp;^%</v>
          </cell>
          <cell r="N22" t="str">
            <v>North Tyneside</v>
          </cell>
          <cell r="O22" t="str">
            <v>E08000022</v>
          </cell>
          <cell r="P22">
            <v>54000</v>
          </cell>
          <cell r="Q22">
            <v>5.6</v>
          </cell>
          <cell r="R22">
            <v>37.5</v>
          </cell>
          <cell r="S22">
            <v>0</v>
          </cell>
          <cell r="T22">
            <v>39.4</v>
          </cell>
          <cell r="U22">
            <v>1</v>
          </cell>
          <cell r="V22">
            <v>36</v>
          </cell>
          <cell r="W22">
            <v>1.1000000000000001</v>
          </cell>
          <cell r="X22" t="str">
            <v>&amp;^%</v>
          </cell>
          <cell r="Y22" t="str">
            <v>&amp;^%</v>
          </cell>
          <cell r="AA22" t="str">
            <v>North Tyneside</v>
          </cell>
          <cell r="AB22" t="str">
            <v>E08000022</v>
          </cell>
          <cell r="AC22">
            <v>49000</v>
          </cell>
          <cell r="AD22">
            <v>7.2</v>
          </cell>
          <cell r="AE22">
            <v>24415</v>
          </cell>
          <cell r="AF22">
            <v>6.3</v>
          </cell>
          <cell r="AG22">
            <v>28787</v>
          </cell>
          <cell r="AH22">
            <v>4.8</v>
          </cell>
          <cell r="AI22">
            <v>15052</v>
          </cell>
          <cell r="AJ22">
            <v>11</v>
          </cell>
          <cell r="AK22" t="str">
            <v>&amp;^%</v>
          </cell>
          <cell r="AL22" t="str">
            <v>&amp;^%</v>
          </cell>
          <cell r="AN22" t="str">
            <v>North Tyneside</v>
          </cell>
          <cell r="AO22" t="str">
            <v>E08000022</v>
          </cell>
          <cell r="AP22">
            <v>54000</v>
          </cell>
          <cell r="AQ22">
            <v>5.6</v>
          </cell>
          <cell r="AR22">
            <v>11.56</v>
          </cell>
          <cell r="AS22">
            <v>3.9</v>
          </cell>
          <cell r="AT22">
            <v>13.78</v>
          </cell>
          <cell r="AU22">
            <v>3.7</v>
          </cell>
          <cell r="AV22">
            <v>6.94</v>
          </cell>
          <cell r="AW22">
            <v>4.4000000000000004</v>
          </cell>
          <cell r="AX22" t="str">
            <v>&amp;^%</v>
          </cell>
          <cell r="AY22" t="str">
            <v>&amp;^%</v>
          </cell>
          <cell r="BA22" t="str">
            <v>North Tyneside</v>
          </cell>
          <cell r="BB22" t="str">
            <v>E08000022</v>
          </cell>
          <cell r="BC22">
            <v>54000</v>
          </cell>
          <cell r="BD22">
            <v>5.6</v>
          </cell>
          <cell r="BE22">
            <v>454.4</v>
          </cell>
          <cell r="BF22">
            <v>5.0999999999999996</v>
          </cell>
          <cell r="BG22">
            <v>542.4</v>
          </cell>
          <cell r="BH22">
            <v>3.6</v>
          </cell>
          <cell r="BI22">
            <v>289.7</v>
          </cell>
          <cell r="BJ22">
            <v>4.5999999999999996</v>
          </cell>
          <cell r="BK22" t="str">
            <v>&amp;^%</v>
          </cell>
          <cell r="BL22" t="str">
            <v>&amp;^%</v>
          </cell>
          <cell r="BN22" t="str">
            <v>North Tyneside</v>
          </cell>
          <cell r="BO22" t="str">
            <v>E08000022</v>
          </cell>
          <cell r="BP22">
            <v>78000</v>
          </cell>
          <cell r="BQ22">
            <v>4.5999999999999996</v>
          </cell>
          <cell r="BR22">
            <v>37.4</v>
          </cell>
          <cell r="BS22">
            <v>0.3</v>
          </cell>
          <cell r="BT22">
            <v>33.200000000000003</v>
          </cell>
          <cell r="BU22">
            <v>1.6</v>
          </cell>
          <cell r="BV22">
            <v>16.7</v>
          </cell>
          <cell r="BW22">
            <v>5</v>
          </cell>
          <cell r="BX22">
            <v>42.6</v>
          </cell>
          <cell r="BY22">
            <v>9.4</v>
          </cell>
          <cell r="CA22" t="str">
            <v>North Tyneside</v>
          </cell>
          <cell r="CB22" t="str">
            <v>E08000022</v>
          </cell>
          <cell r="CC22">
            <v>69000</v>
          </cell>
          <cell r="CD22">
            <v>5.9</v>
          </cell>
          <cell r="CE22">
            <v>20637</v>
          </cell>
          <cell r="CF22">
            <v>6.3</v>
          </cell>
          <cell r="CG22">
            <v>24804</v>
          </cell>
          <cell r="CH22">
            <v>5.2</v>
          </cell>
          <cell r="CI22">
            <v>7439</v>
          </cell>
          <cell r="CJ22">
            <v>8.5</v>
          </cell>
          <cell r="CK22" t="str">
            <v>&amp;^%</v>
          </cell>
          <cell r="CL22" t="str">
            <v>&amp;^%</v>
          </cell>
          <cell r="CN22" t="str">
            <v>North Tyneside</v>
          </cell>
          <cell r="CO22" t="str">
            <v>E08000022</v>
          </cell>
          <cell r="CP22">
            <v>78000</v>
          </cell>
          <cell r="CQ22">
            <v>4.5999999999999996</v>
          </cell>
          <cell r="CR22">
            <v>10.8</v>
          </cell>
          <cell r="CS22">
            <v>3.5</v>
          </cell>
          <cell r="CT22">
            <v>13.81</v>
          </cell>
          <cell r="CU22">
            <v>4.0999999999999996</v>
          </cell>
          <cell r="CV22">
            <v>6.3</v>
          </cell>
          <cell r="CW22">
            <v>1.8</v>
          </cell>
          <cell r="CX22" t="str">
            <v>&amp;^%</v>
          </cell>
          <cell r="CY22" t="str">
            <v>&amp;^%</v>
          </cell>
          <cell r="DA22" t="str">
            <v>North Tyneside</v>
          </cell>
          <cell r="DB22" t="str">
            <v>E08000022</v>
          </cell>
          <cell r="DC22">
            <v>78000</v>
          </cell>
          <cell r="DD22">
            <v>4.5999999999999996</v>
          </cell>
          <cell r="DE22">
            <v>378.1</v>
          </cell>
          <cell r="DF22">
            <v>4.0999999999999996</v>
          </cell>
          <cell r="DG22">
            <v>458.3</v>
          </cell>
          <cell r="DH22">
            <v>4.3</v>
          </cell>
          <cell r="DI22">
            <v>134.4</v>
          </cell>
          <cell r="DJ22">
            <v>7</v>
          </cell>
          <cell r="DK22" t="str">
            <v>&amp;^%</v>
          </cell>
          <cell r="DL22" t="str">
            <v>&amp;^%</v>
          </cell>
          <cell r="DN22" t="str">
            <v>North Tyneside</v>
          </cell>
          <cell r="DO22" t="str">
            <v>E08000022</v>
          </cell>
          <cell r="DP22">
            <v>25000</v>
          </cell>
          <cell r="DQ22">
            <v>8</v>
          </cell>
          <cell r="DR22">
            <v>37.5</v>
          </cell>
          <cell r="DS22">
            <v>0</v>
          </cell>
          <cell r="DT22">
            <v>38</v>
          </cell>
          <cell r="DU22">
            <v>0.8</v>
          </cell>
          <cell r="DV22">
            <v>34.9</v>
          </cell>
          <cell r="DW22">
            <v>2.7</v>
          </cell>
          <cell r="DX22" t="str">
            <v>&amp;^%</v>
          </cell>
          <cell r="DY22" t="str">
            <v>&amp;^%</v>
          </cell>
          <cell r="EA22" t="str">
            <v>North Tyneside</v>
          </cell>
          <cell r="EB22" t="str">
            <v>E08000022</v>
          </cell>
          <cell r="EC22">
            <v>23000</v>
          </cell>
          <cell r="ED22">
            <v>11.4</v>
          </cell>
          <cell r="EE22">
            <v>23102</v>
          </cell>
          <cell r="EF22">
            <v>10</v>
          </cell>
          <cell r="EG22">
            <v>27267</v>
          </cell>
          <cell r="EH22">
            <v>6.9</v>
          </cell>
          <cell r="EI22" t="str">
            <v>&amp;^%</v>
          </cell>
          <cell r="EJ22" t="str">
            <v>&amp;^%</v>
          </cell>
          <cell r="EK22" t="str">
            <v>&amp;^%</v>
          </cell>
          <cell r="EL22" t="str">
            <v>&amp;^%</v>
          </cell>
          <cell r="EN22" t="str">
            <v>North Tyneside</v>
          </cell>
          <cell r="EO22" t="str">
            <v>E08000022</v>
          </cell>
          <cell r="EP22">
            <v>25000</v>
          </cell>
          <cell r="EQ22">
            <v>8</v>
          </cell>
          <cell r="ER22">
            <v>11.17</v>
          </cell>
          <cell r="ES22">
            <v>7.6</v>
          </cell>
          <cell r="ET22">
            <v>13.52</v>
          </cell>
          <cell r="EU22">
            <v>4.5</v>
          </cell>
          <cell r="EV22">
            <v>6.8</v>
          </cell>
          <cell r="EW22">
            <v>5.4</v>
          </cell>
          <cell r="EX22" t="str">
            <v>&amp;^%</v>
          </cell>
          <cell r="EY22" t="str">
            <v>&amp;^%</v>
          </cell>
          <cell r="FA22" t="str">
            <v>North Tyneside</v>
          </cell>
          <cell r="FB22" t="str">
            <v>E08000022</v>
          </cell>
          <cell r="FC22">
            <v>25000</v>
          </cell>
          <cell r="FD22">
            <v>8</v>
          </cell>
          <cell r="FE22">
            <v>421.4</v>
          </cell>
          <cell r="FF22">
            <v>5.7</v>
          </cell>
          <cell r="FG22">
            <v>513.4</v>
          </cell>
          <cell r="FH22">
            <v>4.4000000000000004</v>
          </cell>
          <cell r="FI22">
            <v>271.8</v>
          </cell>
          <cell r="FJ22">
            <v>6.8</v>
          </cell>
          <cell r="FK22" t="str">
            <v>&amp;^%</v>
          </cell>
          <cell r="FL22" t="str">
            <v>&amp;^%</v>
          </cell>
          <cell r="FN22" t="str">
            <v>North Tyneside</v>
          </cell>
          <cell r="FO22" t="str">
            <v>E08000022</v>
          </cell>
          <cell r="FP22">
            <v>29000</v>
          </cell>
          <cell r="FQ22">
            <v>7.8</v>
          </cell>
          <cell r="FR22">
            <v>38</v>
          </cell>
          <cell r="FS22">
            <v>1.3</v>
          </cell>
          <cell r="FT22">
            <v>40.5</v>
          </cell>
          <cell r="FU22">
            <v>1.6</v>
          </cell>
          <cell r="FV22">
            <v>36.5</v>
          </cell>
          <cell r="FW22">
            <v>1.4</v>
          </cell>
          <cell r="FX22" t="str">
            <v>&amp;^%</v>
          </cell>
          <cell r="FY22" t="str">
            <v>&amp;^%</v>
          </cell>
          <cell r="GA22" t="str">
            <v>North Tyneside</v>
          </cell>
          <cell r="GB22" t="str">
            <v>E08000022</v>
          </cell>
          <cell r="GC22">
            <v>26000</v>
          </cell>
          <cell r="GD22">
            <v>9.1999999999999993</v>
          </cell>
          <cell r="GE22">
            <v>25170</v>
          </cell>
          <cell r="GF22">
            <v>6.8</v>
          </cell>
          <cell r="GG22">
            <v>30115</v>
          </cell>
          <cell r="GH22">
            <v>6.5</v>
          </cell>
          <cell r="GI22">
            <v>15045</v>
          </cell>
          <cell r="GJ22">
            <v>5.0999999999999996</v>
          </cell>
          <cell r="GK22" t="str">
            <v>&amp;^%</v>
          </cell>
          <cell r="GL22" t="str">
            <v>&amp;^%</v>
          </cell>
          <cell r="GN22" t="str">
            <v>North Tyneside</v>
          </cell>
          <cell r="GO22" t="str">
            <v>E08000022</v>
          </cell>
          <cell r="GP22">
            <v>29000</v>
          </cell>
          <cell r="GQ22">
            <v>7.8</v>
          </cell>
          <cell r="GR22">
            <v>11.88</v>
          </cell>
          <cell r="GS22">
            <v>6.2</v>
          </cell>
          <cell r="GT22">
            <v>13.99</v>
          </cell>
          <cell r="GU22">
            <v>5.5</v>
          </cell>
          <cell r="GV22">
            <v>7.16</v>
          </cell>
          <cell r="GW22">
            <v>5.3</v>
          </cell>
          <cell r="GX22" t="str">
            <v>&amp;^%</v>
          </cell>
          <cell r="GY22" t="str">
            <v>&amp;^%</v>
          </cell>
        </row>
        <row r="23">
          <cell r="A23" t="str">
            <v>South Tyneside</v>
          </cell>
          <cell r="B23" t="str">
            <v>E08000023</v>
          </cell>
          <cell r="C23">
            <v>16000</v>
          </cell>
          <cell r="D23">
            <v>10.6</v>
          </cell>
          <cell r="E23">
            <v>470.6</v>
          </cell>
          <cell r="F23">
            <v>8.6999999999999993</v>
          </cell>
          <cell r="G23">
            <v>525.20000000000005</v>
          </cell>
          <cell r="H23">
            <v>4.7</v>
          </cell>
          <cell r="I23">
            <v>272.7</v>
          </cell>
          <cell r="J23">
            <v>7.9</v>
          </cell>
          <cell r="K23" t="str">
            <v>&amp;^%</v>
          </cell>
          <cell r="L23" t="str">
            <v>&amp;^%</v>
          </cell>
          <cell r="N23" t="str">
            <v>South Tyneside</v>
          </cell>
          <cell r="O23" t="str">
            <v>E08000023</v>
          </cell>
          <cell r="P23">
            <v>28000</v>
          </cell>
          <cell r="Q23">
            <v>7.9</v>
          </cell>
          <cell r="R23">
            <v>37.5</v>
          </cell>
          <cell r="S23">
            <v>0.8</v>
          </cell>
          <cell r="T23">
            <v>38.4</v>
          </cell>
          <cell r="U23">
            <v>1</v>
          </cell>
          <cell r="V23">
            <v>32.5</v>
          </cell>
          <cell r="W23">
            <v>2.2000000000000002</v>
          </cell>
          <cell r="X23" t="str">
            <v>&amp;^%</v>
          </cell>
          <cell r="Y23" t="str">
            <v>&amp;^%</v>
          </cell>
          <cell r="AA23" t="str">
            <v>South Tyneside</v>
          </cell>
          <cell r="AB23" t="str">
            <v>E08000023</v>
          </cell>
          <cell r="AC23">
            <v>25000</v>
          </cell>
          <cell r="AD23">
            <v>12</v>
          </cell>
          <cell r="AE23">
            <v>22463</v>
          </cell>
          <cell r="AF23">
            <v>7.2</v>
          </cell>
          <cell r="AG23">
            <v>25054</v>
          </cell>
          <cell r="AH23">
            <v>4.4000000000000004</v>
          </cell>
          <cell r="AI23">
            <v>12998</v>
          </cell>
          <cell r="AJ23">
            <v>6.7</v>
          </cell>
          <cell r="AK23" t="str">
            <v>&amp;^%</v>
          </cell>
          <cell r="AL23" t="str">
            <v>&amp;^%</v>
          </cell>
          <cell r="AN23" t="str">
            <v>South Tyneside</v>
          </cell>
          <cell r="AO23" t="str">
            <v>E08000023</v>
          </cell>
          <cell r="AP23">
            <v>28000</v>
          </cell>
          <cell r="AQ23">
            <v>7.9</v>
          </cell>
          <cell r="AR23">
            <v>10.97</v>
          </cell>
          <cell r="AS23">
            <v>6.2</v>
          </cell>
          <cell r="AT23">
            <v>12.95</v>
          </cell>
          <cell r="AU23">
            <v>3.8</v>
          </cell>
          <cell r="AV23">
            <v>6.83</v>
          </cell>
          <cell r="AW23">
            <v>4.3</v>
          </cell>
          <cell r="AX23" t="str">
            <v>&amp;^%</v>
          </cell>
          <cell r="AY23" t="str">
            <v>&amp;^%</v>
          </cell>
          <cell r="BA23" t="str">
            <v>South Tyneside</v>
          </cell>
          <cell r="BB23" t="str">
            <v>E08000023</v>
          </cell>
          <cell r="BC23">
            <v>28000</v>
          </cell>
          <cell r="BD23">
            <v>7.9</v>
          </cell>
          <cell r="BE23">
            <v>425.3</v>
          </cell>
          <cell r="BF23">
            <v>6.1</v>
          </cell>
          <cell r="BG23">
            <v>497.2</v>
          </cell>
          <cell r="BH23">
            <v>3.8</v>
          </cell>
          <cell r="BI23">
            <v>254.1</v>
          </cell>
          <cell r="BJ23">
            <v>5.3</v>
          </cell>
          <cell r="BK23" t="str">
            <v>&amp;^%</v>
          </cell>
          <cell r="BL23" t="str">
            <v>&amp;^%</v>
          </cell>
          <cell r="BN23" t="str">
            <v>South Tyneside</v>
          </cell>
          <cell r="BO23" t="str">
            <v>E08000023</v>
          </cell>
          <cell r="BP23">
            <v>39000</v>
          </cell>
          <cell r="BQ23">
            <v>6.5</v>
          </cell>
          <cell r="BR23">
            <v>37</v>
          </cell>
          <cell r="BS23">
            <v>1.7</v>
          </cell>
          <cell r="BT23">
            <v>32.299999999999997</v>
          </cell>
          <cell r="BU23">
            <v>2.2999999999999998</v>
          </cell>
          <cell r="BV23">
            <v>14.8</v>
          </cell>
          <cell r="BW23">
            <v>11</v>
          </cell>
          <cell r="BX23" t="str">
            <v>&amp;^%</v>
          </cell>
          <cell r="BY23" t="str">
            <v>&amp;^%</v>
          </cell>
          <cell r="CA23" t="str">
            <v>South Tyneside</v>
          </cell>
          <cell r="CB23" t="str">
            <v>E08000023</v>
          </cell>
          <cell r="CC23">
            <v>35000</v>
          </cell>
          <cell r="CD23">
            <v>9.5</v>
          </cell>
          <cell r="CE23">
            <v>18327</v>
          </cell>
          <cell r="CF23">
            <v>7.3</v>
          </cell>
          <cell r="CG23">
            <v>20357</v>
          </cell>
          <cell r="CH23">
            <v>5.0999999999999996</v>
          </cell>
          <cell r="CI23">
            <v>4939</v>
          </cell>
          <cell r="CJ23">
            <v>17</v>
          </cell>
          <cell r="CK23" t="str">
            <v>&amp;^%</v>
          </cell>
          <cell r="CL23" t="str">
            <v>&amp;^%</v>
          </cell>
          <cell r="CN23" t="str">
            <v>South Tyneside</v>
          </cell>
          <cell r="CO23" t="str">
            <v>E08000023</v>
          </cell>
          <cell r="CP23">
            <v>39000</v>
          </cell>
          <cell r="CQ23">
            <v>6.5</v>
          </cell>
          <cell r="CR23">
            <v>9.94</v>
          </cell>
          <cell r="CS23">
            <v>5.9</v>
          </cell>
          <cell r="CT23">
            <v>12.45</v>
          </cell>
          <cell r="CU23">
            <v>3.5</v>
          </cell>
          <cell r="CV23">
            <v>6.2</v>
          </cell>
          <cell r="CW23">
            <v>1.5</v>
          </cell>
          <cell r="CX23" t="str">
            <v>&amp;^%</v>
          </cell>
          <cell r="CY23" t="str">
            <v>&amp;^%</v>
          </cell>
          <cell r="DA23" t="str">
            <v>South Tyneside</v>
          </cell>
          <cell r="DB23" t="str">
            <v>E08000023</v>
          </cell>
          <cell r="DC23">
            <v>39000</v>
          </cell>
          <cell r="DD23">
            <v>6.5</v>
          </cell>
          <cell r="DE23">
            <v>356.5</v>
          </cell>
          <cell r="DF23">
            <v>6.5</v>
          </cell>
          <cell r="DG23">
            <v>402</v>
          </cell>
          <cell r="DH23">
            <v>4.3</v>
          </cell>
          <cell r="DI23">
            <v>97.7</v>
          </cell>
          <cell r="DJ23">
            <v>17</v>
          </cell>
          <cell r="DK23" t="str">
            <v>&amp;^%</v>
          </cell>
          <cell r="DL23" t="str">
            <v>&amp;^%</v>
          </cell>
          <cell r="DN23" t="str">
            <v>South Tyneside</v>
          </cell>
          <cell r="DO23" t="str">
            <v>E08000023</v>
          </cell>
          <cell r="DP23">
            <v>12000</v>
          </cell>
          <cell r="DQ23">
            <v>11.7</v>
          </cell>
          <cell r="DR23">
            <v>37</v>
          </cell>
          <cell r="DS23">
            <v>0.5</v>
          </cell>
          <cell r="DT23">
            <v>36.6</v>
          </cell>
          <cell r="DU23">
            <v>1.4</v>
          </cell>
          <cell r="DV23">
            <v>31.5</v>
          </cell>
          <cell r="DW23">
            <v>2</v>
          </cell>
          <cell r="DX23" t="str">
            <v>&amp;^%</v>
          </cell>
          <cell r="DY23" t="str">
            <v>&amp;^%</v>
          </cell>
          <cell r="EA23" t="str">
            <v>South Tyneside</v>
          </cell>
          <cell r="EB23" t="str">
            <v>E08000023</v>
          </cell>
          <cell r="EC23">
            <v>11000</v>
          </cell>
          <cell r="ED23">
            <v>13.4</v>
          </cell>
          <cell r="EE23">
            <v>20061</v>
          </cell>
          <cell r="EF23">
            <v>9.1999999999999993</v>
          </cell>
          <cell r="EG23">
            <v>22501</v>
          </cell>
          <cell r="EH23">
            <v>6.6</v>
          </cell>
          <cell r="EI23">
            <v>12173</v>
          </cell>
          <cell r="EJ23">
            <v>12</v>
          </cell>
          <cell r="EK23" t="str">
            <v>&amp;^%</v>
          </cell>
          <cell r="EL23" t="str">
            <v>&amp;^%</v>
          </cell>
          <cell r="EN23" t="str">
            <v>South Tyneside</v>
          </cell>
          <cell r="EO23" t="str">
            <v>E08000023</v>
          </cell>
          <cell r="EP23">
            <v>12000</v>
          </cell>
          <cell r="EQ23">
            <v>11.7</v>
          </cell>
          <cell r="ER23">
            <v>10.23</v>
          </cell>
          <cell r="ES23">
            <v>8.8000000000000007</v>
          </cell>
          <cell r="ET23">
            <v>12.53</v>
          </cell>
          <cell r="EU23">
            <v>6.3</v>
          </cell>
          <cell r="EV23">
            <v>6.74</v>
          </cell>
          <cell r="EW23">
            <v>5.0999999999999996</v>
          </cell>
          <cell r="EX23" t="str">
            <v>&amp;^%</v>
          </cell>
          <cell r="EY23" t="str">
            <v>&amp;^%</v>
          </cell>
          <cell r="FA23" t="str">
            <v>South Tyneside</v>
          </cell>
          <cell r="FB23" t="str">
            <v>E08000023</v>
          </cell>
          <cell r="FC23">
            <v>12000</v>
          </cell>
          <cell r="FD23">
            <v>11.7</v>
          </cell>
          <cell r="FE23">
            <v>386.3</v>
          </cell>
          <cell r="FF23">
            <v>8.5</v>
          </cell>
          <cell r="FG23">
            <v>458.9</v>
          </cell>
          <cell r="FH23">
            <v>6.1</v>
          </cell>
          <cell r="FI23">
            <v>249</v>
          </cell>
          <cell r="FJ23">
            <v>6.9</v>
          </cell>
          <cell r="FK23" t="str">
            <v>&amp;^%</v>
          </cell>
          <cell r="FL23" t="str">
            <v>&amp;^%</v>
          </cell>
          <cell r="FN23" t="str">
            <v>South Tyneside</v>
          </cell>
          <cell r="FO23" t="str">
            <v>E08000023</v>
          </cell>
          <cell r="FP23">
            <v>16000</v>
          </cell>
          <cell r="FQ23">
            <v>10.6</v>
          </cell>
          <cell r="FR23">
            <v>38.4</v>
          </cell>
          <cell r="FS23">
            <v>1.7</v>
          </cell>
          <cell r="FT23">
            <v>39.700000000000003</v>
          </cell>
          <cell r="FU23">
            <v>1.4</v>
          </cell>
          <cell r="FV23">
            <v>34.700000000000003</v>
          </cell>
          <cell r="FW23">
            <v>2.2000000000000002</v>
          </cell>
          <cell r="FX23" t="str">
            <v>&amp;^%</v>
          </cell>
          <cell r="FY23" t="str">
            <v>&amp;^%</v>
          </cell>
          <cell r="GA23" t="str">
            <v>South Tyneside</v>
          </cell>
          <cell r="GB23" t="str">
            <v>E08000023</v>
          </cell>
          <cell r="GC23">
            <v>14000</v>
          </cell>
          <cell r="GD23">
            <v>18.7</v>
          </cell>
          <cell r="GE23">
            <v>24855</v>
          </cell>
          <cell r="GF23">
            <v>20</v>
          </cell>
          <cell r="GG23">
            <v>27054</v>
          </cell>
          <cell r="GH23">
            <v>6</v>
          </cell>
          <cell r="GI23">
            <v>14592</v>
          </cell>
          <cell r="GJ23">
            <v>11</v>
          </cell>
          <cell r="GK23" t="str">
            <v>&amp;^%</v>
          </cell>
          <cell r="GL23" t="str">
            <v>&amp;^%</v>
          </cell>
          <cell r="GN23" t="str">
            <v>South Tyneside</v>
          </cell>
          <cell r="GO23" t="str">
            <v>E08000023</v>
          </cell>
          <cell r="GP23">
            <v>16000</v>
          </cell>
          <cell r="GQ23">
            <v>10.6</v>
          </cell>
          <cell r="GR23">
            <v>11.37</v>
          </cell>
          <cell r="GS23">
            <v>7.8</v>
          </cell>
          <cell r="GT23">
            <v>13.24</v>
          </cell>
          <cell r="GU23">
            <v>4.8</v>
          </cell>
          <cell r="GV23">
            <v>7</v>
          </cell>
          <cell r="GW23">
            <v>6.6</v>
          </cell>
          <cell r="GX23" t="str">
            <v>&amp;^%</v>
          </cell>
          <cell r="GY23" t="str">
            <v>&amp;^%</v>
          </cell>
        </row>
        <row r="24">
          <cell r="A24" t="str">
            <v>Sunderland</v>
          </cell>
          <cell r="B24" t="str">
            <v>E08000024</v>
          </cell>
          <cell r="C24">
            <v>54000</v>
          </cell>
          <cell r="D24">
            <v>5.6</v>
          </cell>
          <cell r="E24">
            <v>462.5</v>
          </cell>
          <cell r="F24">
            <v>4.0999999999999996</v>
          </cell>
          <cell r="G24">
            <v>556</v>
          </cell>
          <cell r="H24">
            <v>3.7</v>
          </cell>
          <cell r="I24">
            <v>291.5</v>
          </cell>
          <cell r="J24">
            <v>2.6</v>
          </cell>
          <cell r="K24" t="str">
            <v>&amp;^%</v>
          </cell>
          <cell r="L24" t="str">
            <v>&amp;^%</v>
          </cell>
          <cell r="N24" t="str">
            <v>Sunderland</v>
          </cell>
          <cell r="O24" t="str">
            <v>E08000024</v>
          </cell>
          <cell r="P24">
            <v>87000</v>
          </cell>
          <cell r="Q24">
            <v>4.4000000000000004</v>
          </cell>
          <cell r="R24">
            <v>37.5</v>
          </cell>
          <cell r="S24">
            <v>0.4</v>
          </cell>
          <cell r="T24">
            <v>39.1</v>
          </cell>
          <cell r="U24">
            <v>0.6</v>
          </cell>
          <cell r="V24">
            <v>35</v>
          </cell>
          <cell r="W24">
            <v>0.7</v>
          </cell>
          <cell r="X24">
            <v>43.9</v>
          </cell>
          <cell r="Y24">
            <v>9</v>
          </cell>
          <cell r="AA24" t="str">
            <v>Sunderland</v>
          </cell>
          <cell r="AB24" t="str">
            <v>E08000024</v>
          </cell>
          <cell r="AC24">
            <v>76000</v>
          </cell>
          <cell r="AD24">
            <v>5.2</v>
          </cell>
          <cell r="AE24">
            <v>23265</v>
          </cell>
          <cell r="AF24">
            <v>3</v>
          </cell>
          <cell r="AG24">
            <v>27337</v>
          </cell>
          <cell r="AH24">
            <v>3.7</v>
          </cell>
          <cell r="AI24">
            <v>14568</v>
          </cell>
          <cell r="AJ24">
            <v>3.6</v>
          </cell>
          <cell r="AK24" t="str">
            <v>&amp;^%</v>
          </cell>
          <cell r="AL24" t="str">
            <v>&amp;^%</v>
          </cell>
          <cell r="AN24" t="str">
            <v>Sunderland</v>
          </cell>
          <cell r="AO24" t="str">
            <v>E08000024</v>
          </cell>
          <cell r="AP24">
            <v>87000</v>
          </cell>
          <cell r="AQ24">
            <v>4.4000000000000004</v>
          </cell>
          <cell r="AR24">
            <v>11.16</v>
          </cell>
          <cell r="AS24">
            <v>2.8</v>
          </cell>
          <cell r="AT24">
            <v>13.2</v>
          </cell>
          <cell r="AU24">
            <v>2.7</v>
          </cell>
          <cell r="AV24">
            <v>7.28</v>
          </cell>
          <cell r="AW24">
            <v>2.2000000000000002</v>
          </cell>
          <cell r="AX24">
            <v>20.71</v>
          </cell>
          <cell r="AY24">
            <v>18</v>
          </cell>
          <cell r="BA24" t="str">
            <v>Sunderland</v>
          </cell>
          <cell r="BB24" t="str">
            <v>E08000024</v>
          </cell>
          <cell r="BC24">
            <v>87000</v>
          </cell>
          <cell r="BD24">
            <v>4.4000000000000004</v>
          </cell>
          <cell r="BE24">
            <v>442.9</v>
          </cell>
          <cell r="BF24">
            <v>3.1</v>
          </cell>
          <cell r="BG24">
            <v>516.79999999999995</v>
          </cell>
          <cell r="BH24">
            <v>2.8</v>
          </cell>
          <cell r="BI24">
            <v>279.8</v>
          </cell>
          <cell r="BJ24">
            <v>2.4</v>
          </cell>
          <cell r="BK24">
            <v>816.9</v>
          </cell>
          <cell r="BL24">
            <v>20</v>
          </cell>
          <cell r="BN24" t="str">
            <v>Sunderland</v>
          </cell>
          <cell r="BO24" t="str">
            <v>E08000024</v>
          </cell>
          <cell r="BP24">
            <v>113000</v>
          </cell>
          <cell r="BQ24">
            <v>3.8</v>
          </cell>
          <cell r="BR24">
            <v>37</v>
          </cell>
          <cell r="BS24">
            <v>0.3</v>
          </cell>
          <cell r="BT24">
            <v>34.6</v>
          </cell>
          <cell r="BU24">
            <v>1.1000000000000001</v>
          </cell>
          <cell r="BV24">
            <v>18.8</v>
          </cell>
          <cell r="BW24">
            <v>6.4</v>
          </cell>
          <cell r="BX24">
            <v>42.5</v>
          </cell>
          <cell r="BY24">
            <v>6.7</v>
          </cell>
          <cell r="CA24" t="str">
            <v>Sunderland</v>
          </cell>
          <cell r="CB24" t="str">
            <v>E08000024</v>
          </cell>
          <cell r="CC24">
            <v>101000</v>
          </cell>
          <cell r="CD24">
            <v>5.2</v>
          </cell>
          <cell r="CE24">
            <v>20632</v>
          </cell>
          <cell r="CF24">
            <v>4.5999999999999996</v>
          </cell>
          <cell r="CG24">
            <v>23064</v>
          </cell>
          <cell r="CH24">
            <v>4.3</v>
          </cell>
          <cell r="CI24">
            <v>7440</v>
          </cell>
          <cell r="CJ24">
            <v>18</v>
          </cell>
          <cell r="CK24" t="str">
            <v>&amp;^%</v>
          </cell>
          <cell r="CL24" t="str">
            <v>&amp;^%</v>
          </cell>
          <cell r="CN24" t="str">
            <v>Sunderland</v>
          </cell>
          <cell r="CO24" t="str">
            <v>E08000024</v>
          </cell>
          <cell r="CP24">
            <v>113000</v>
          </cell>
          <cell r="CQ24">
            <v>3.8</v>
          </cell>
          <cell r="CR24">
            <v>10.47</v>
          </cell>
          <cell r="CS24">
            <v>2.5</v>
          </cell>
          <cell r="CT24">
            <v>12.7</v>
          </cell>
          <cell r="CU24">
            <v>2.5</v>
          </cell>
          <cell r="CV24">
            <v>6.52</v>
          </cell>
          <cell r="CW24">
            <v>1.4</v>
          </cell>
          <cell r="CX24">
            <v>20.07</v>
          </cell>
          <cell r="CY24">
            <v>14</v>
          </cell>
          <cell r="DA24" t="str">
            <v>Sunderland</v>
          </cell>
          <cell r="DB24" t="str">
            <v>E08000024</v>
          </cell>
          <cell r="DC24">
            <v>113000</v>
          </cell>
          <cell r="DD24">
            <v>3.8</v>
          </cell>
          <cell r="DE24">
            <v>378</v>
          </cell>
          <cell r="DF24">
            <v>3.1</v>
          </cell>
          <cell r="DG24">
            <v>439.1</v>
          </cell>
          <cell r="DH24">
            <v>2.9</v>
          </cell>
          <cell r="DI24">
            <v>146</v>
          </cell>
          <cell r="DJ24">
            <v>5.7</v>
          </cell>
          <cell r="DK24">
            <v>756.1</v>
          </cell>
          <cell r="DL24">
            <v>14</v>
          </cell>
          <cell r="DN24" t="str">
            <v>Sunderland</v>
          </cell>
          <cell r="DO24" t="str">
            <v>E08000024</v>
          </cell>
          <cell r="DP24">
            <v>33000</v>
          </cell>
          <cell r="DQ24">
            <v>6.9</v>
          </cell>
          <cell r="DR24">
            <v>37</v>
          </cell>
          <cell r="DS24">
            <v>0.3</v>
          </cell>
          <cell r="DT24">
            <v>37</v>
          </cell>
          <cell r="DU24">
            <v>0.6</v>
          </cell>
          <cell r="DV24">
            <v>32.5</v>
          </cell>
          <cell r="DW24">
            <v>1.9</v>
          </cell>
          <cell r="DX24" t="str">
            <v>&amp;^%</v>
          </cell>
          <cell r="DY24" t="str">
            <v>&amp;^%</v>
          </cell>
          <cell r="EA24" t="str">
            <v>Sunderland</v>
          </cell>
          <cell r="EB24" t="str">
            <v>E08000024</v>
          </cell>
          <cell r="EC24">
            <v>29000</v>
          </cell>
          <cell r="ED24">
            <v>8.1999999999999993</v>
          </cell>
          <cell r="EE24">
            <v>21238</v>
          </cell>
          <cell r="EF24">
            <v>5.3</v>
          </cell>
          <cell r="EG24">
            <v>23780</v>
          </cell>
          <cell r="EH24">
            <v>4.2</v>
          </cell>
          <cell r="EI24">
            <v>12343</v>
          </cell>
          <cell r="EJ24">
            <v>7.2</v>
          </cell>
          <cell r="EK24" t="str">
            <v>&amp;^%</v>
          </cell>
          <cell r="EL24" t="str">
            <v>&amp;^%</v>
          </cell>
          <cell r="EN24" t="str">
            <v>Sunderland</v>
          </cell>
          <cell r="EO24" t="str">
            <v>E08000024</v>
          </cell>
          <cell r="EP24">
            <v>33000</v>
          </cell>
          <cell r="EQ24">
            <v>6.9</v>
          </cell>
          <cell r="ER24">
            <v>10.39</v>
          </cell>
          <cell r="ES24">
            <v>5.4</v>
          </cell>
          <cell r="ET24">
            <v>12.2</v>
          </cell>
          <cell r="EU24">
            <v>3.7</v>
          </cell>
          <cell r="EV24">
            <v>6.78</v>
          </cell>
          <cell r="EW24">
            <v>3.3</v>
          </cell>
          <cell r="EX24" t="str">
            <v>&amp;^%</v>
          </cell>
          <cell r="EY24" t="str">
            <v>&amp;^%</v>
          </cell>
          <cell r="FA24" t="str">
            <v>Sunderland</v>
          </cell>
          <cell r="FB24" t="str">
            <v>E08000024</v>
          </cell>
          <cell r="FC24">
            <v>33000</v>
          </cell>
          <cell r="FD24">
            <v>6.9</v>
          </cell>
          <cell r="FE24">
            <v>389.9</v>
          </cell>
          <cell r="FF24">
            <v>5</v>
          </cell>
          <cell r="FG24">
            <v>451.5</v>
          </cell>
          <cell r="FH24">
            <v>3.6</v>
          </cell>
          <cell r="FI24">
            <v>247.4</v>
          </cell>
          <cell r="FJ24">
            <v>4.8</v>
          </cell>
          <cell r="FK24" t="str">
            <v>&amp;^%</v>
          </cell>
          <cell r="FL24" t="str">
            <v>&amp;^%</v>
          </cell>
          <cell r="FN24" t="str">
            <v>Sunderland</v>
          </cell>
          <cell r="FO24" t="str">
            <v>E08000024</v>
          </cell>
          <cell r="FP24">
            <v>54000</v>
          </cell>
          <cell r="FQ24">
            <v>5.6</v>
          </cell>
          <cell r="FR24">
            <v>38.9</v>
          </cell>
          <cell r="FS24">
            <v>1.1000000000000001</v>
          </cell>
          <cell r="FT24">
            <v>40.4</v>
          </cell>
          <cell r="FU24">
            <v>0.8</v>
          </cell>
          <cell r="FV24">
            <v>36.5</v>
          </cell>
          <cell r="FW24">
            <v>0.7</v>
          </cell>
          <cell r="FX24" t="str">
            <v>&amp;^%</v>
          </cell>
          <cell r="FY24" t="str">
            <v>&amp;^%</v>
          </cell>
          <cell r="GA24" t="str">
            <v>Sunderland</v>
          </cell>
          <cell r="GB24" t="str">
            <v>E08000024</v>
          </cell>
          <cell r="GC24">
            <v>47000</v>
          </cell>
          <cell r="GD24">
            <v>6.7</v>
          </cell>
          <cell r="GE24">
            <v>24063</v>
          </cell>
          <cell r="GF24">
            <v>5.0999999999999996</v>
          </cell>
          <cell r="GG24">
            <v>29511</v>
          </cell>
          <cell r="GH24">
            <v>5.0999999999999996</v>
          </cell>
          <cell r="GI24">
            <v>15421</v>
          </cell>
          <cell r="GJ24">
            <v>3.2</v>
          </cell>
          <cell r="GK24" t="str">
            <v>&amp;^%</v>
          </cell>
          <cell r="GL24" t="str">
            <v>&amp;^%</v>
          </cell>
          <cell r="GN24" t="str">
            <v>Sunderland</v>
          </cell>
          <cell r="GO24" t="str">
            <v>E08000024</v>
          </cell>
          <cell r="GP24">
            <v>54000</v>
          </cell>
          <cell r="GQ24">
            <v>5.6</v>
          </cell>
          <cell r="GR24">
            <v>11.53</v>
          </cell>
          <cell r="GS24">
            <v>3.3</v>
          </cell>
          <cell r="GT24">
            <v>13.75</v>
          </cell>
          <cell r="GU24">
            <v>3.6</v>
          </cell>
          <cell r="GV24">
            <v>7.46</v>
          </cell>
          <cell r="GW24">
            <v>2.9</v>
          </cell>
          <cell r="GX24" t="str">
            <v>&amp;^%</v>
          </cell>
          <cell r="GY24" t="str">
            <v>&amp;^%</v>
          </cell>
        </row>
        <row r="25">
          <cell r="A25" t="str">
            <v>Blackburn with Darwen</v>
          </cell>
          <cell r="B25" t="str">
            <v>E06000008</v>
          </cell>
          <cell r="C25">
            <v>18000</v>
          </cell>
          <cell r="D25">
            <v>10.1</v>
          </cell>
          <cell r="E25">
            <v>445.6</v>
          </cell>
          <cell r="F25">
            <v>7.4</v>
          </cell>
          <cell r="G25">
            <v>585.1</v>
          </cell>
          <cell r="H25">
            <v>9.6</v>
          </cell>
          <cell r="I25">
            <v>267.39999999999998</v>
          </cell>
          <cell r="J25">
            <v>3.8</v>
          </cell>
          <cell r="K25" t="str">
            <v>&amp;^%</v>
          </cell>
          <cell r="L25" t="str">
            <v>&amp;^%</v>
          </cell>
          <cell r="N25" t="str">
            <v>Blackburn with Darwen</v>
          </cell>
          <cell r="O25" t="str">
            <v>E06000008</v>
          </cell>
          <cell r="P25">
            <v>33000</v>
          </cell>
          <cell r="Q25">
            <v>7.2</v>
          </cell>
          <cell r="R25">
            <v>37.5</v>
          </cell>
          <cell r="S25">
            <v>0.3</v>
          </cell>
          <cell r="T25">
            <v>38.200000000000003</v>
          </cell>
          <cell r="U25">
            <v>1.1000000000000001</v>
          </cell>
          <cell r="V25">
            <v>32.5</v>
          </cell>
          <cell r="W25">
            <v>5.8</v>
          </cell>
          <cell r="X25" t="str">
            <v>&amp;^%</v>
          </cell>
          <cell r="Y25" t="str">
            <v>&amp;^%</v>
          </cell>
          <cell r="AA25" t="str">
            <v>Blackburn with Darwen</v>
          </cell>
          <cell r="AB25" t="str">
            <v>E06000008</v>
          </cell>
          <cell r="AC25">
            <v>30000</v>
          </cell>
          <cell r="AD25">
            <v>10.7</v>
          </cell>
          <cell r="AE25">
            <v>23742</v>
          </cell>
          <cell r="AF25">
            <v>7</v>
          </cell>
          <cell r="AG25">
            <v>29973</v>
          </cell>
          <cell r="AH25">
            <v>9.5</v>
          </cell>
          <cell r="AI25">
            <v>13353</v>
          </cell>
          <cell r="AJ25">
            <v>6.8</v>
          </cell>
          <cell r="AK25" t="str">
            <v>&amp;^%</v>
          </cell>
          <cell r="AL25" t="str">
            <v>&amp;^%</v>
          </cell>
          <cell r="AN25" t="str">
            <v>Blackburn with Darwen</v>
          </cell>
          <cell r="AO25" t="str">
            <v>E06000008</v>
          </cell>
          <cell r="AP25">
            <v>33000</v>
          </cell>
          <cell r="AQ25">
            <v>7.2</v>
          </cell>
          <cell r="AR25">
            <v>11.33</v>
          </cell>
          <cell r="AS25">
            <v>6.6</v>
          </cell>
          <cell r="AT25">
            <v>14.62</v>
          </cell>
          <cell r="AU25">
            <v>6.1</v>
          </cell>
          <cell r="AV25">
            <v>6.91</v>
          </cell>
          <cell r="AW25">
            <v>2.9</v>
          </cell>
          <cell r="AX25" t="str">
            <v>&amp;^%</v>
          </cell>
          <cell r="AY25" t="str">
            <v>&amp;^%</v>
          </cell>
          <cell r="BA25" t="str">
            <v>Blackburn with Darwen</v>
          </cell>
          <cell r="BB25" t="str">
            <v>E06000008</v>
          </cell>
          <cell r="BC25">
            <v>33000</v>
          </cell>
          <cell r="BD25">
            <v>7.2</v>
          </cell>
          <cell r="BE25">
            <v>445.5</v>
          </cell>
          <cell r="BF25">
            <v>5</v>
          </cell>
          <cell r="BG25">
            <v>558.1</v>
          </cell>
          <cell r="BH25">
            <v>6</v>
          </cell>
          <cell r="BI25">
            <v>261.2</v>
          </cell>
          <cell r="BJ25">
            <v>2.5</v>
          </cell>
          <cell r="BK25" t="str">
            <v>&amp;^%</v>
          </cell>
          <cell r="BL25" t="str">
            <v>&amp;^%</v>
          </cell>
          <cell r="BN25" t="str">
            <v>Blackburn with Darwen</v>
          </cell>
          <cell r="BO25" t="str">
            <v>E06000008</v>
          </cell>
          <cell r="BP25">
            <v>48000</v>
          </cell>
          <cell r="BQ25">
            <v>5.9</v>
          </cell>
          <cell r="BR25">
            <v>36.700000000000003</v>
          </cell>
          <cell r="BS25">
            <v>1.4</v>
          </cell>
          <cell r="BT25">
            <v>32.299999999999997</v>
          </cell>
          <cell r="BU25">
            <v>2</v>
          </cell>
          <cell r="BV25">
            <v>16</v>
          </cell>
          <cell r="BW25">
            <v>15</v>
          </cell>
          <cell r="BX25" t="str">
            <v>&amp;^%</v>
          </cell>
          <cell r="BY25" t="str">
            <v>&amp;^%</v>
          </cell>
          <cell r="CA25" t="str">
            <v>Blackburn with Darwen</v>
          </cell>
          <cell r="CB25" t="str">
            <v>E06000008</v>
          </cell>
          <cell r="CC25">
            <v>43000</v>
          </cell>
          <cell r="CD25">
            <v>8.1999999999999993</v>
          </cell>
          <cell r="CE25">
            <v>18428</v>
          </cell>
          <cell r="CF25">
            <v>8.5</v>
          </cell>
          <cell r="CG25">
            <v>23821</v>
          </cell>
          <cell r="CH25">
            <v>8.6999999999999993</v>
          </cell>
          <cell r="CI25" t="str">
            <v>&amp;^%</v>
          </cell>
          <cell r="CJ25" t="str">
            <v>&amp;^%</v>
          </cell>
          <cell r="CK25" t="str">
            <v>&amp;^%</v>
          </cell>
          <cell r="CL25" t="str">
            <v>&amp;^%</v>
          </cell>
          <cell r="CN25" t="str">
            <v>Blackburn with Darwen</v>
          </cell>
          <cell r="CO25" t="str">
            <v>E06000008</v>
          </cell>
          <cell r="CP25">
            <v>48000</v>
          </cell>
          <cell r="CQ25">
            <v>5.9</v>
          </cell>
          <cell r="CR25">
            <v>9.75</v>
          </cell>
          <cell r="CS25">
            <v>6.6</v>
          </cell>
          <cell r="CT25">
            <v>13.84</v>
          </cell>
          <cell r="CU25">
            <v>5.5</v>
          </cell>
          <cell r="CV25">
            <v>6.2</v>
          </cell>
          <cell r="CW25">
            <v>1.2</v>
          </cell>
          <cell r="CX25" t="str">
            <v>&amp;^%</v>
          </cell>
          <cell r="CY25" t="str">
            <v>&amp;^%</v>
          </cell>
          <cell r="DA25" t="str">
            <v>Blackburn with Darwen</v>
          </cell>
          <cell r="DB25" t="str">
            <v>E06000008</v>
          </cell>
          <cell r="DC25">
            <v>48000</v>
          </cell>
          <cell r="DD25">
            <v>5.9</v>
          </cell>
          <cell r="DE25">
            <v>351.4</v>
          </cell>
          <cell r="DF25">
            <v>8.1</v>
          </cell>
          <cell r="DG25">
            <v>446.5</v>
          </cell>
          <cell r="DH25">
            <v>5.9</v>
          </cell>
          <cell r="DI25">
            <v>107.1</v>
          </cell>
          <cell r="DJ25">
            <v>15</v>
          </cell>
          <cell r="DK25" t="str">
            <v>&amp;^%</v>
          </cell>
          <cell r="DL25" t="str">
            <v>&amp;^%</v>
          </cell>
          <cell r="DN25" t="str">
            <v>Blackburn with Darwen</v>
          </cell>
          <cell r="DO25" t="str">
            <v>E06000008</v>
          </cell>
          <cell r="DP25">
            <v>15000</v>
          </cell>
          <cell r="DQ25">
            <v>10.1</v>
          </cell>
          <cell r="DR25">
            <v>37</v>
          </cell>
          <cell r="DS25">
            <v>0.3</v>
          </cell>
          <cell r="DT25">
            <v>36.6</v>
          </cell>
          <cell r="DU25">
            <v>1.1000000000000001</v>
          </cell>
          <cell r="DV25">
            <v>30</v>
          </cell>
          <cell r="DW25">
            <v>4.5999999999999996</v>
          </cell>
          <cell r="DX25" t="str">
            <v>&amp;^%</v>
          </cell>
          <cell r="DY25" t="str">
            <v>&amp;^%</v>
          </cell>
          <cell r="EA25" t="str">
            <v>Blackburn with Darwen</v>
          </cell>
          <cell r="EB25" t="str">
            <v>E06000008</v>
          </cell>
          <cell r="EC25">
            <v>14000</v>
          </cell>
          <cell r="ED25">
            <v>11.9</v>
          </cell>
          <cell r="EE25">
            <v>22947</v>
          </cell>
          <cell r="EF25">
            <v>13</v>
          </cell>
          <cell r="EG25">
            <v>27476</v>
          </cell>
          <cell r="EH25">
            <v>8.1</v>
          </cell>
          <cell r="EI25" t="str">
            <v>&amp;^%</v>
          </cell>
          <cell r="EJ25" t="str">
            <v>&amp;^%</v>
          </cell>
          <cell r="EK25" t="str">
            <v>&amp;^%</v>
          </cell>
          <cell r="EL25" t="str">
            <v>&amp;^%</v>
          </cell>
          <cell r="EN25" t="str">
            <v>Blackburn with Darwen</v>
          </cell>
          <cell r="EO25" t="str">
            <v>E06000008</v>
          </cell>
          <cell r="EP25">
            <v>15000</v>
          </cell>
          <cell r="EQ25">
            <v>10.1</v>
          </cell>
          <cell r="ER25">
            <v>11.57</v>
          </cell>
          <cell r="ES25">
            <v>10</v>
          </cell>
          <cell r="ET25">
            <v>14.43</v>
          </cell>
          <cell r="EU25">
            <v>6.4</v>
          </cell>
          <cell r="EV25">
            <v>6.93</v>
          </cell>
          <cell r="EW25">
            <v>4.9000000000000004</v>
          </cell>
          <cell r="EX25" t="str">
            <v>&amp;^%</v>
          </cell>
          <cell r="EY25" t="str">
            <v>&amp;^%</v>
          </cell>
          <cell r="FA25" t="str">
            <v>Blackburn with Darwen</v>
          </cell>
          <cell r="FB25" t="str">
            <v>E06000008</v>
          </cell>
          <cell r="FC25">
            <v>15000</v>
          </cell>
          <cell r="FD25">
            <v>10.1</v>
          </cell>
          <cell r="FE25">
            <v>439.7</v>
          </cell>
          <cell r="FF25">
            <v>9.3000000000000007</v>
          </cell>
          <cell r="FG25">
            <v>527.6</v>
          </cell>
          <cell r="FH25">
            <v>6.2</v>
          </cell>
          <cell r="FI25">
            <v>253</v>
          </cell>
          <cell r="FJ25">
            <v>5.8</v>
          </cell>
          <cell r="FK25" t="str">
            <v>&amp;^%</v>
          </cell>
          <cell r="FL25" t="str">
            <v>&amp;^%</v>
          </cell>
          <cell r="FN25" t="str">
            <v>Blackburn with Darwen</v>
          </cell>
          <cell r="FO25" t="str">
            <v>E06000008</v>
          </cell>
          <cell r="FP25">
            <v>18000</v>
          </cell>
          <cell r="FQ25">
            <v>10.1</v>
          </cell>
          <cell r="FR25">
            <v>38.1</v>
          </cell>
          <cell r="FS25">
            <v>1.8</v>
          </cell>
          <cell r="FT25">
            <v>39.6</v>
          </cell>
          <cell r="FU25">
            <v>1.7</v>
          </cell>
          <cell r="FV25">
            <v>34</v>
          </cell>
          <cell r="FW25">
            <v>6.4</v>
          </cell>
          <cell r="FX25" t="str">
            <v>&amp;^%</v>
          </cell>
          <cell r="FY25" t="str">
            <v>&amp;^%</v>
          </cell>
          <cell r="GA25" t="str">
            <v>Blackburn with Darwen</v>
          </cell>
          <cell r="GB25" t="str">
            <v>E06000008</v>
          </cell>
          <cell r="GC25">
            <v>16000</v>
          </cell>
          <cell r="GD25">
            <v>17.399999999999999</v>
          </cell>
          <cell r="GE25">
            <v>24318</v>
          </cell>
          <cell r="GF25">
            <v>18</v>
          </cell>
          <cell r="GG25">
            <v>32221</v>
          </cell>
          <cell r="GH25">
            <v>16</v>
          </cell>
          <cell r="GI25">
            <v>14430</v>
          </cell>
          <cell r="GJ25">
            <v>6.3</v>
          </cell>
          <cell r="GK25" t="str">
            <v>&amp;^%</v>
          </cell>
          <cell r="GL25" t="str">
            <v>&amp;^%</v>
          </cell>
          <cell r="GN25" t="str">
            <v>Blackburn with Darwen</v>
          </cell>
          <cell r="GO25" t="str">
            <v>E06000008</v>
          </cell>
          <cell r="GP25">
            <v>18000</v>
          </cell>
          <cell r="GQ25">
            <v>10.1</v>
          </cell>
          <cell r="GR25">
            <v>11.11</v>
          </cell>
          <cell r="GS25">
            <v>9.8000000000000007</v>
          </cell>
          <cell r="GT25">
            <v>14.77</v>
          </cell>
          <cell r="GU25">
            <v>9.6999999999999993</v>
          </cell>
          <cell r="GV25">
            <v>6.7</v>
          </cell>
          <cell r="GW25">
            <v>3.1</v>
          </cell>
          <cell r="GX25" t="str">
            <v>&amp;^%</v>
          </cell>
          <cell r="GY25" t="str">
            <v>&amp;^%</v>
          </cell>
        </row>
        <row r="26">
          <cell r="A26" t="str">
            <v>Blackpool</v>
          </cell>
          <cell r="B26" t="str">
            <v>E06000009</v>
          </cell>
          <cell r="C26">
            <v>14000</v>
          </cell>
          <cell r="D26">
            <v>11.3</v>
          </cell>
          <cell r="E26">
            <v>414.4</v>
          </cell>
          <cell r="F26">
            <v>9.6</v>
          </cell>
          <cell r="G26">
            <v>555.79999999999995</v>
          </cell>
          <cell r="H26">
            <v>9.6</v>
          </cell>
          <cell r="I26">
            <v>254.6</v>
          </cell>
          <cell r="J26">
            <v>4.7</v>
          </cell>
          <cell r="K26" t="str">
            <v>&amp;^%</v>
          </cell>
          <cell r="L26" t="str">
            <v>&amp;^%</v>
          </cell>
          <cell r="N26" t="str">
            <v>Blackpool</v>
          </cell>
          <cell r="O26" t="str">
            <v>E06000009</v>
          </cell>
          <cell r="P26">
            <v>28000</v>
          </cell>
          <cell r="Q26">
            <v>7.6</v>
          </cell>
          <cell r="R26">
            <v>37.5</v>
          </cell>
          <cell r="S26">
            <v>1</v>
          </cell>
          <cell r="T26">
            <v>38.6</v>
          </cell>
          <cell r="U26">
            <v>0.9</v>
          </cell>
          <cell r="V26">
            <v>33.700000000000003</v>
          </cell>
          <cell r="W26">
            <v>1.9</v>
          </cell>
          <cell r="X26" t="str">
            <v>&amp;^%</v>
          </cell>
          <cell r="Y26" t="str">
            <v>&amp;^%</v>
          </cell>
          <cell r="AA26" t="str">
            <v>Blackpool</v>
          </cell>
          <cell r="AB26" t="str">
            <v>E06000009</v>
          </cell>
          <cell r="AC26">
            <v>26000</v>
          </cell>
          <cell r="AD26">
            <v>8.9</v>
          </cell>
          <cell r="AE26">
            <v>20590</v>
          </cell>
          <cell r="AF26">
            <v>6.6</v>
          </cell>
          <cell r="AG26">
            <v>25658</v>
          </cell>
          <cell r="AH26">
            <v>6.6</v>
          </cell>
          <cell r="AI26">
            <v>12888</v>
          </cell>
          <cell r="AJ26">
            <v>5.0999999999999996</v>
          </cell>
          <cell r="AK26" t="str">
            <v>&amp;^%</v>
          </cell>
          <cell r="AL26" t="str">
            <v>&amp;^%</v>
          </cell>
          <cell r="AN26" t="str">
            <v>Blackpool</v>
          </cell>
          <cell r="AO26" t="str">
            <v>E06000009</v>
          </cell>
          <cell r="AP26">
            <v>28000</v>
          </cell>
          <cell r="AQ26">
            <v>7.6</v>
          </cell>
          <cell r="AR26">
            <v>10.15</v>
          </cell>
          <cell r="AS26">
            <v>5.7</v>
          </cell>
          <cell r="AT26">
            <v>12.55</v>
          </cell>
          <cell r="AU26">
            <v>5.9</v>
          </cell>
          <cell r="AV26">
            <v>6.47</v>
          </cell>
          <cell r="AW26">
            <v>2.4</v>
          </cell>
          <cell r="AX26" t="str">
            <v>&amp;^%</v>
          </cell>
          <cell r="AY26" t="str">
            <v>&amp;^%</v>
          </cell>
          <cell r="BA26" t="str">
            <v>Blackpool</v>
          </cell>
          <cell r="BB26" t="str">
            <v>E06000009</v>
          </cell>
          <cell r="BC26">
            <v>28000</v>
          </cell>
          <cell r="BD26">
            <v>7.6</v>
          </cell>
          <cell r="BE26">
            <v>387.1</v>
          </cell>
          <cell r="BF26">
            <v>5.4</v>
          </cell>
          <cell r="BG26">
            <v>483.8</v>
          </cell>
          <cell r="BH26">
            <v>5.9</v>
          </cell>
          <cell r="BI26">
            <v>251.6</v>
          </cell>
          <cell r="BJ26">
            <v>2.8</v>
          </cell>
          <cell r="BK26" t="str">
            <v>&amp;^%</v>
          </cell>
          <cell r="BL26" t="str">
            <v>&amp;^%</v>
          </cell>
          <cell r="BN26" t="str">
            <v>Blackpool</v>
          </cell>
          <cell r="BO26" t="str">
            <v>E06000009</v>
          </cell>
          <cell r="BP26">
            <v>46000</v>
          </cell>
          <cell r="BQ26">
            <v>5.9</v>
          </cell>
          <cell r="BR26">
            <v>36.299999999999997</v>
          </cell>
          <cell r="BS26">
            <v>3.2</v>
          </cell>
          <cell r="BT26">
            <v>31.1</v>
          </cell>
          <cell r="BU26">
            <v>2.2000000000000002</v>
          </cell>
          <cell r="BV26">
            <v>14.1</v>
          </cell>
          <cell r="BW26">
            <v>15</v>
          </cell>
          <cell r="BX26" t="str">
            <v>&amp;^%</v>
          </cell>
          <cell r="BY26" t="str">
            <v>&amp;^%</v>
          </cell>
          <cell r="CA26" t="str">
            <v>Blackpool</v>
          </cell>
          <cell r="CB26" t="str">
            <v>E06000009</v>
          </cell>
          <cell r="CC26">
            <v>41000</v>
          </cell>
          <cell r="CD26">
            <v>6.9</v>
          </cell>
          <cell r="CE26">
            <v>16740</v>
          </cell>
          <cell r="CF26">
            <v>6</v>
          </cell>
          <cell r="CG26">
            <v>19962</v>
          </cell>
          <cell r="CH26">
            <v>6.1</v>
          </cell>
          <cell r="CI26">
            <v>5844</v>
          </cell>
          <cell r="CJ26">
            <v>15</v>
          </cell>
          <cell r="CK26" t="str">
            <v>&amp;^%</v>
          </cell>
          <cell r="CL26" t="str">
            <v>&amp;^%</v>
          </cell>
          <cell r="CN26" t="str">
            <v>Blackpool</v>
          </cell>
          <cell r="CO26" t="str">
            <v>E06000009</v>
          </cell>
          <cell r="CP26">
            <v>46000</v>
          </cell>
          <cell r="CQ26">
            <v>5.9</v>
          </cell>
          <cell r="CR26">
            <v>9.2200000000000006</v>
          </cell>
          <cell r="CS26">
            <v>5.0999999999999996</v>
          </cell>
          <cell r="CT26">
            <v>11.97</v>
          </cell>
          <cell r="CU26">
            <v>4.9000000000000004</v>
          </cell>
          <cell r="CV26">
            <v>6.08</v>
          </cell>
          <cell r="CW26">
            <v>1.2</v>
          </cell>
          <cell r="CX26" t="str">
            <v>&amp;^%</v>
          </cell>
          <cell r="CY26" t="str">
            <v>&amp;^%</v>
          </cell>
          <cell r="DA26" t="str">
            <v>Blackpool</v>
          </cell>
          <cell r="DB26" t="str">
            <v>E06000009</v>
          </cell>
          <cell r="DC26">
            <v>46000</v>
          </cell>
          <cell r="DD26">
            <v>5.9</v>
          </cell>
          <cell r="DE26">
            <v>318.8</v>
          </cell>
          <cell r="DF26">
            <v>4.9000000000000004</v>
          </cell>
          <cell r="DG26">
            <v>372.6</v>
          </cell>
          <cell r="DH26">
            <v>5.4</v>
          </cell>
          <cell r="DI26">
            <v>97</v>
          </cell>
          <cell r="DJ26">
            <v>15</v>
          </cell>
          <cell r="DK26" t="str">
            <v>&amp;^%</v>
          </cell>
          <cell r="DL26" t="str">
            <v>&amp;^%</v>
          </cell>
          <cell r="DN26" t="str">
            <v>Blackpool</v>
          </cell>
          <cell r="DO26" t="str">
            <v>E06000009</v>
          </cell>
          <cell r="DP26">
            <v>14000</v>
          </cell>
          <cell r="DQ26">
            <v>10.3</v>
          </cell>
          <cell r="DR26">
            <v>37</v>
          </cell>
          <cell r="DS26">
            <v>0.4</v>
          </cell>
          <cell r="DT26">
            <v>37.5</v>
          </cell>
          <cell r="DU26">
            <v>1.2</v>
          </cell>
          <cell r="DV26">
            <v>32.5</v>
          </cell>
          <cell r="DW26">
            <v>2.2999999999999998</v>
          </cell>
          <cell r="DX26" t="str">
            <v>&amp;^%</v>
          </cell>
          <cell r="DY26" t="str">
            <v>&amp;^%</v>
          </cell>
          <cell r="EA26" t="str">
            <v>Blackpool</v>
          </cell>
          <cell r="EB26" t="str">
            <v>E06000009</v>
          </cell>
          <cell r="EC26">
            <v>13000</v>
          </cell>
          <cell r="ED26">
            <v>12</v>
          </cell>
          <cell r="EE26">
            <v>18971</v>
          </cell>
          <cell r="EF26">
            <v>7.6</v>
          </cell>
          <cell r="EG26">
            <v>21771</v>
          </cell>
          <cell r="EH26">
            <v>5.3</v>
          </cell>
          <cell r="EI26">
            <v>12614</v>
          </cell>
          <cell r="EJ26">
            <v>13</v>
          </cell>
          <cell r="EK26" t="str">
            <v>&amp;^%</v>
          </cell>
          <cell r="EL26" t="str">
            <v>&amp;^%</v>
          </cell>
          <cell r="EN26" t="str">
            <v>Blackpool</v>
          </cell>
          <cell r="EO26" t="str">
            <v>E06000009</v>
          </cell>
          <cell r="EP26">
            <v>14000</v>
          </cell>
          <cell r="EQ26">
            <v>10.3</v>
          </cell>
          <cell r="ER26">
            <v>9.7200000000000006</v>
          </cell>
          <cell r="ES26">
            <v>6.5</v>
          </cell>
          <cell r="ET26">
            <v>11.09</v>
          </cell>
          <cell r="EU26">
            <v>4.8</v>
          </cell>
          <cell r="EV26">
            <v>6.45</v>
          </cell>
          <cell r="EW26">
            <v>3.1</v>
          </cell>
          <cell r="EX26" t="str">
            <v>&amp;^%</v>
          </cell>
          <cell r="EY26" t="str">
            <v>&amp;^%</v>
          </cell>
          <cell r="FA26" t="str">
            <v>Blackpool</v>
          </cell>
          <cell r="FB26" t="str">
            <v>E06000009</v>
          </cell>
          <cell r="FC26">
            <v>14000</v>
          </cell>
          <cell r="FD26">
            <v>10.3</v>
          </cell>
          <cell r="FE26">
            <v>358.2</v>
          </cell>
          <cell r="FF26">
            <v>6.3</v>
          </cell>
          <cell r="FG26">
            <v>415.8</v>
          </cell>
          <cell r="FH26">
            <v>4.4000000000000004</v>
          </cell>
          <cell r="FI26">
            <v>240.1</v>
          </cell>
          <cell r="FJ26">
            <v>4.4000000000000004</v>
          </cell>
          <cell r="FK26" t="str">
            <v>&amp;^%</v>
          </cell>
          <cell r="FL26" t="str">
            <v>&amp;^%</v>
          </cell>
          <cell r="FN26" t="str">
            <v>Blackpool</v>
          </cell>
          <cell r="FO26" t="str">
            <v>E06000009</v>
          </cell>
          <cell r="FP26">
            <v>14000</v>
          </cell>
          <cell r="FQ26">
            <v>11.3</v>
          </cell>
          <cell r="FR26">
            <v>38.9</v>
          </cell>
          <cell r="FS26">
            <v>1.6</v>
          </cell>
          <cell r="FT26">
            <v>39.700000000000003</v>
          </cell>
          <cell r="FU26">
            <v>1.2</v>
          </cell>
          <cell r="FV26">
            <v>36.4</v>
          </cell>
          <cell r="FW26">
            <v>3.2</v>
          </cell>
          <cell r="FX26" t="str">
            <v>&amp;^%</v>
          </cell>
          <cell r="FY26" t="str">
            <v>&amp;^%</v>
          </cell>
          <cell r="GA26" t="str">
            <v>Blackpool</v>
          </cell>
          <cell r="GB26" t="str">
            <v>E06000009</v>
          </cell>
          <cell r="GC26">
            <v>13000</v>
          </cell>
          <cell r="GD26">
            <v>13.1</v>
          </cell>
          <cell r="GE26">
            <v>22462</v>
          </cell>
          <cell r="GF26">
            <v>11</v>
          </cell>
          <cell r="GG26">
            <v>29715</v>
          </cell>
          <cell r="GH26">
            <v>11</v>
          </cell>
          <cell r="GI26">
            <v>13043</v>
          </cell>
          <cell r="GJ26">
            <v>7.1</v>
          </cell>
          <cell r="GK26" t="str">
            <v>&amp;^%</v>
          </cell>
          <cell r="GL26" t="str">
            <v>&amp;^%</v>
          </cell>
          <cell r="GN26" t="str">
            <v>Blackpool</v>
          </cell>
          <cell r="GO26" t="str">
            <v>E06000009</v>
          </cell>
          <cell r="GP26">
            <v>14000</v>
          </cell>
          <cell r="GQ26">
            <v>11.3</v>
          </cell>
          <cell r="GR26">
            <v>10.46</v>
          </cell>
          <cell r="GS26">
            <v>12</v>
          </cell>
          <cell r="GT26">
            <v>14.01</v>
          </cell>
          <cell r="GU26">
            <v>9.8000000000000007</v>
          </cell>
          <cell r="GV26">
            <v>6.44</v>
          </cell>
          <cell r="GW26">
            <v>3.7</v>
          </cell>
          <cell r="GX26" t="str">
            <v>&amp;^%</v>
          </cell>
          <cell r="GY26" t="str">
            <v>&amp;^%</v>
          </cell>
        </row>
        <row r="27">
          <cell r="A27" t="str">
            <v>Cheshire East</v>
          </cell>
          <cell r="B27" t="str">
            <v>E06000049</v>
          </cell>
          <cell r="C27">
            <v>64000</v>
          </cell>
          <cell r="D27">
            <v>5.2</v>
          </cell>
          <cell r="E27">
            <v>539</v>
          </cell>
          <cell r="F27">
            <v>4.4000000000000004</v>
          </cell>
          <cell r="G27">
            <v>615.29999999999995</v>
          </cell>
          <cell r="H27">
            <v>2.9</v>
          </cell>
          <cell r="I27">
            <v>302.60000000000002</v>
          </cell>
          <cell r="J27">
            <v>2.6</v>
          </cell>
          <cell r="K27" t="str">
            <v>&amp;^%</v>
          </cell>
          <cell r="L27" t="str">
            <v>&amp;^%</v>
          </cell>
          <cell r="N27" t="str">
            <v>Cheshire East</v>
          </cell>
          <cell r="O27" t="str">
            <v>E06000049</v>
          </cell>
          <cell r="P27">
            <v>104000</v>
          </cell>
          <cell r="Q27">
            <v>4</v>
          </cell>
          <cell r="R27">
            <v>37.5</v>
          </cell>
          <cell r="S27">
            <v>0.9</v>
          </cell>
          <cell r="T27">
            <v>39</v>
          </cell>
          <cell r="U27">
            <v>0.6</v>
          </cell>
          <cell r="V27">
            <v>34.9</v>
          </cell>
          <cell r="W27">
            <v>1.3</v>
          </cell>
          <cell r="X27">
            <v>45</v>
          </cell>
          <cell r="Y27">
            <v>6.6</v>
          </cell>
          <cell r="AA27" t="str">
            <v>Cheshire East</v>
          </cell>
          <cell r="AB27" t="str">
            <v>E06000049</v>
          </cell>
          <cell r="AC27">
            <v>89000</v>
          </cell>
          <cell r="AD27">
            <v>5.3</v>
          </cell>
          <cell r="AE27">
            <v>25074</v>
          </cell>
          <cell r="AF27">
            <v>6.5</v>
          </cell>
          <cell r="AG27">
            <v>30438</v>
          </cell>
          <cell r="AH27">
            <v>3.7</v>
          </cell>
          <cell r="AI27">
            <v>13429</v>
          </cell>
          <cell r="AJ27">
            <v>3.1</v>
          </cell>
          <cell r="AK27" t="str">
            <v>&amp;^%</v>
          </cell>
          <cell r="AL27" t="str">
            <v>&amp;^%</v>
          </cell>
          <cell r="AN27" t="str">
            <v>Cheshire East</v>
          </cell>
          <cell r="AO27" t="str">
            <v>E06000049</v>
          </cell>
          <cell r="AP27">
            <v>104000</v>
          </cell>
          <cell r="AQ27">
            <v>4</v>
          </cell>
          <cell r="AR27">
            <v>11.99</v>
          </cell>
          <cell r="AS27">
            <v>4.2</v>
          </cell>
          <cell r="AT27">
            <v>14.51</v>
          </cell>
          <cell r="AU27">
            <v>2.5</v>
          </cell>
          <cell r="AV27">
            <v>6.95</v>
          </cell>
          <cell r="AW27">
            <v>1.6</v>
          </cell>
          <cell r="AX27">
            <v>24.92</v>
          </cell>
          <cell r="AY27">
            <v>17</v>
          </cell>
          <cell r="BA27" t="str">
            <v>Cheshire East</v>
          </cell>
          <cell r="BB27" t="str">
            <v>E06000049</v>
          </cell>
          <cell r="BC27">
            <v>104000</v>
          </cell>
          <cell r="BD27">
            <v>4</v>
          </cell>
          <cell r="BE27">
            <v>479.3</v>
          </cell>
          <cell r="BF27">
            <v>3.9</v>
          </cell>
          <cell r="BG27">
            <v>566.20000000000005</v>
          </cell>
          <cell r="BH27">
            <v>2.4</v>
          </cell>
          <cell r="BI27">
            <v>270.2</v>
          </cell>
          <cell r="BJ27">
            <v>2.4</v>
          </cell>
          <cell r="BK27">
            <v>924.2</v>
          </cell>
          <cell r="BL27">
            <v>18</v>
          </cell>
          <cell r="BN27" t="str">
            <v>Cheshire East</v>
          </cell>
          <cell r="BO27" t="str">
            <v>E06000049</v>
          </cell>
          <cell r="BP27">
            <v>146000</v>
          </cell>
          <cell r="BQ27">
            <v>3.4</v>
          </cell>
          <cell r="BR27">
            <v>37</v>
          </cell>
          <cell r="BS27">
            <v>0.4</v>
          </cell>
          <cell r="BT27">
            <v>33</v>
          </cell>
          <cell r="BU27">
            <v>1.2</v>
          </cell>
          <cell r="BV27">
            <v>15.6</v>
          </cell>
          <cell r="BW27">
            <v>6.6</v>
          </cell>
          <cell r="BX27">
            <v>43</v>
          </cell>
          <cell r="BY27">
            <v>4.8</v>
          </cell>
          <cell r="CA27" t="str">
            <v>Cheshire East</v>
          </cell>
          <cell r="CB27" t="str">
            <v>E06000049</v>
          </cell>
          <cell r="CC27">
            <v>127000</v>
          </cell>
          <cell r="CD27">
            <v>4.5999999999999996</v>
          </cell>
          <cell r="CE27">
            <v>20328</v>
          </cell>
          <cell r="CF27">
            <v>5.5</v>
          </cell>
          <cell r="CG27">
            <v>25045</v>
          </cell>
          <cell r="CH27">
            <v>3.8</v>
          </cell>
          <cell r="CI27">
            <v>6755</v>
          </cell>
          <cell r="CJ27">
            <v>9.9</v>
          </cell>
          <cell r="CK27" t="str">
            <v>&amp;^%</v>
          </cell>
          <cell r="CL27" t="str">
            <v>&amp;^%</v>
          </cell>
          <cell r="CN27" t="str">
            <v>Cheshire East</v>
          </cell>
          <cell r="CO27" t="str">
            <v>E06000049</v>
          </cell>
          <cell r="CP27">
            <v>146000</v>
          </cell>
          <cell r="CQ27">
            <v>3.4</v>
          </cell>
          <cell r="CR27">
            <v>10.73</v>
          </cell>
          <cell r="CS27">
            <v>3.1</v>
          </cell>
          <cell r="CT27">
            <v>14</v>
          </cell>
          <cell r="CU27">
            <v>2.2999999999999998</v>
          </cell>
          <cell r="CV27">
            <v>6.42</v>
          </cell>
          <cell r="CW27">
            <v>1.4</v>
          </cell>
          <cell r="CX27">
            <v>23.69</v>
          </cell>
          <cell r="CY27">
            <v>13</v>
          </cell>
          <cell r="DA27" t="str">
            <v>Cheshire East</v>
          </cell>
          <cell r="DB27" t="str">
            <v>E06000049</v>
          </cell>
          <cell r="DC27">
            <v>146000</v>
          </cell>
          <cell r="DD27">
            <v>3.4</v>
          </cell>
          <cell r="DE27">
            <v>390.8</v>
          </cell>
          <cell r="DF27">
            <v>3.8</v>
          </cell>
          <cell r="DG27">
            <v>461.5</v>
          </cell>
          <cell r="DH27">
            <v>2.6</v>
          </cell>
          <cell r="DI27">
            <v>121.2</v>
          </cell>
          <cell r="DJ27">
            <v>6.4</v>
          </cell>
          <cell r="DK27">
            <v>845.3</v>
          </cell>
          <cell r="DL27">
            <v>13</v>
          </cell>
          <cell r="DN27" t="str">
            <v>Cheshire East</v>
          </cell>
          <cell r="DO27" t="str">
            <v>E06000049</v>
          </cell>
          <cell r="DP27">
            <v>40000</v>
          </cell>
          <cell r="DQ27">
            <v>6.3</v>
          </cell>
          <cell r="DR27">
            <v>37.1</v>
          </cell>
          <cell r="DS27">
            <v>0.4</v>
          </cell>
          <cell r="DT27">
            <v>37.200000000000003</v>
          </cell>
          <cell r="DU27">
            <v>0.7</v>
          </cell>
          <cell r="DV27">
            <v>32.299999999999997</v>
          </cell>
          <cell r="DW27">
            <v>0.8</v>
          </cell>
          <cell r="DX27" t="str">
            <v>&amp;^%</v>
          </cell>
          <cell r="DY27" t="str">
            <v>&amp;^%</v>
          </cell>
          <cell r="EA27" t="str">
            <v>Cheshire East</v>
          </cell>
          <cell r="EB27" t="str">
            <v>E06000049</v>
          </cell>
          <cell r="EC27">
            <v>34000</v>
          </cell>
          <cell r="ED27">
            <v>9.5</v>
          </cell>
          <cell r="EE27">
            <v>20145</v>
          </cell>
          <cell r="EF27">
            <v>10</v>
          </cell>
          <cell r="EG27">
            <v>25598</v>
          </cell>
          <cell r="EH27">
            <v>7.4</v>
          </cell>
          <cell r="EI27">
            <v>12160</v>
          </cell>
          <cell r="EJ27">
            <v>4.5</v>
          </cell>
          <cell r="EK27" t="str">
            <v>&amp;^%</v>
          </cell>
          <cell r="EL27" t="str">
            <v>&amp;^%</v>
          </cell>
          <cell r="EN27" t="str">
            <v>Cheshire East</v>
          </cell>
          <cell r="EO27" t="str">
            <v>E06000049</v>
          </cell>
          <cell r="EP27">
            <v>40000</v>
          </cell>
          <cell r="EQ27">
            <v>6.3</v>
          </cell>
          <cell r="ER27">
            <v>10.55</v>
          </cell>
          <cell r="ES27">
            <v>4.5</v>
          </cell>
          <cell r="ET27">
            <v>13.1</v>
          </cell>
          <cell r="EU27">
            <v>4.4000000000000004</v>
          </cell>
          <cell r="EV27">
            <v>6.46</v>
          </cell>
          <cell r="EW27">
            <v>1.8</v>
          </cell>
          <cell r="EX27" t="str">
            <v>&amp;^%</v>
          </cell>
          <cell r="EY27" t="str">
            <v>&amp;^%</v>
          </cell>
          <cell r="FA27" t="str">
            <v>Cheshire East</v>
          </cell>
          <cell r="FB27" t="str">
            <v>E06000049</v>
          </cell>
          <cell r="FC27">
            <v>40000</v>
          </cell>
          <cell r="FD27">
            <v>6.3</v>
          </cell>
          <cell r="FE27">
            <v>401.4</v>
          </cell>
          <cell r="FF27">
            <v>5.2</v>
          </cell>
          <cell r="FG27">
            <v>486.8</v>
          </cell>
          <cell r="FH27">
            <v>4.3</v>
          </cell>
          <cell r="FI27">
            <v>243.7</v>
          </cell>
          <cell r="FJ27">
            <v>3</v>
          </cell>
          <cell r="FK27" t="str">
            <v>&amp;^%</v>
          </cell>
          <cell r="FL27" t="str">
            <v>&amp;^%</v>
          </cell>
          <cell r="FN27" t="str">
            <v>Cheshire East</v>
          </cell>
          <cell r="FO27" t="str">
            <v>E06000049</v>
          </cell>
          <cell r="FP27">
            <v>64000</v>
          </cell>
          <cell r="FQ27">
            <v>5.2</v>
          </cell>
          <cell r="FR27">
            <v>38.5</v>
          </cell>
          <cell r="FS27">
            <v>1.5</v>
          </cell>
          <cell r="FT27">
            <v>40.200000000000003</v>
          </cell>
          <cell r="FU27">
            <v>0.8</v>
          </cell>
          <cell r="FV27">
            <v>35.1</v>
          </cell>
          <cell r="FW27">
            <v>0.7</v>
          </cell>
          <cell r="FX27">
            <v>47.8</v>
          </cell>
          <cell r="FY27">
            <v>15</v>
          </cell>
          <cell r="GA27" t="str">
            <v>Cheshire East</v>
          </cell>
          <cell r="GB27" t="str">
            <v>E06000049</v>
          </cell>
          <cell r="GC27">
            <v>55000</v>
          </cell>
          <cell r="GD27">
            <v>6.3</v>
          </cell>
          <cell r="GE27">
            <v>28970</v>
          </cell>
          <cell r="GF27">
            <v>7.2</v>
          </cell>
          <cell r="GG27">
            <v>33475</v>
          </cell>
          <cell r="GH27">
            <v>3.8</v>
          </cell>
          <cell r="GI27">
            <v>15167</v>
          </cell>
          <cell r="GJ27">
            <v>4.7</v>
          </cell>
          <cell r="GK27" t="str">
            <v>&amp;^%</v>
          </cell>
          <cell r="GL27" t="str">
            <v>&amp;^%</v>
          </cell>
          <cell r="GN27" t="str">
            <v>Cheshire East</v>
          </cell>
          <cell r="GO27" t="str">
            <v>E06000049</v>
          </cell>
          <cell r="GP27">
            <v>64000</v>
          </cell>
          <cell r="GQ27">
            <v>5.2</v>
          </cell>
          <cell r="GR27">
            <v>12.89</v>
          </cell>
          <cell r="GS27">
            <v>4.5999999999999996</v>
          </cell>
          <cell r="GT27">
            <v>15.31</v>
          </cell>
          <cell r="GU27">
            <v>3</v>
          </cell>
          <cell r="GV27">
            <v>7.42</v>
          </cell>
          <cell r="GW27">
            <v>2.9</v>
          </cell>
          <cell r="GX27" t="str">
            <v>&amp;^%</v>
          </cell>
          <cell r="GY27" t="str">
            <v>&amp;^%</v>
          </cell>
        </row>
        <row r="28">
          <cell r="A28" t="str">
            <v>Cheshire West and Chester</v>
          </cell>
          <cell r="B28" t="str">
            <v>E06000050</v>
          </cell>
          <cell r="C28">
            <v>46000</v>
          </cell>
          <cell r="D28">
            <v>6.2</v>
          </cell>
          <cell r="E28">
            <v>544.6</v>
          </cell>
          <cell r="F28">
            <v>5.9</v>
          </cell>
          <cell r="G28">
            <v>590.70000000000005</v>
          </cell>
          <cell r="H28">
            <v>3</v>
          </cell>
          <cell r="I28">
            <v>296.10000000000002</v>
          </cell>
          <cell r="J28">
            <v>2.8</v>
          </cell>
          <cell r="K28" t="str">
            <v>&amp;^%</v>
          </cell>
          <cell r="L28" t="str">
            <v>&amp;^%</v>
          </cell>
          <cell r="N28" t="str">
            <v>Cheshire West and Chester</v>
          </cell>
          <cell r="O28" t="str">
            <v>E06000050</v>
          </cell>
          <cell r="P28">
            <v>79000</v>
          </cell>
          <cell r="Q28">
            <v>4.5999999999999996</v>
          </cell>
          <cell r="R28">
            <v>37.5</v>
          </cell>
          <cell r="S28">
            <v>0.9</v>
          </cell>
          <cell r="T28">
            <v>38.700000000000003</v>
          </cell>
          <cell r="U28">
            <v>0.6</v>
          </cell>
          <cell r="V28">
            <v>34.700000000000003</v>
          </cell>
          <cell r="W28">
            <v>1.8</v>
          </cell>
          <cell r="X28">
            <v>44.8</v>
          </cell>
          <cell r="Y28">
            <v>6.5</v>
          </cell>
          <cell r="AA28" t="str">
            <v>Cheshire West and Chester</v>
          </cell>
          <cell r="AB28" t="str">
            <v>E06000050</v>
          </cell>
          <cell r="AC28">
            <v>70000</v>
          </cell>
          <cell r="AD28">
            <v>5.5</v>
          </cell>
          <cell r="AE28">
            <v>25298</v>
          </cell>
          <cell r="AF28">
            <v>5.4</v>
          </cell>
          <cell r="AG28">
            <v>28892</v>
          </cell>
          <cell r="AH28">
            <v>2.9</v>
          </cell>
          <cell r="AI28">
            <v>13968</v>
          </cell>
          <cell r="AJ28">
            <v>4</v>
          </cell>
          <cell r="AK28" t="str">
            <v>&amp;^%</v>
          </cell>
          <cell r="AL28" t="str">
            <v>&amp;^%</v>
          </cell>
          <cell r="AN28" t="str">
            <v>Cheshire West and Chester</v>
          </cell>
          <cell r="AO28" t="str">
            <v>E06000050</v>
          </cell>
          <cell r="AP28">
            <v>79000</v>
          </cell>
          <cell r="AQ28">
            <v>4.5999999999999996</v>
          </cell>
          <cell r="AR28">
            <v>12.04</v>
          </cell>
          <cell r="AS28">
            <v>4.5</v>
          </cell>
          <cell r="AT28">
            <v>13.99</v>
          </cell>
          <cell r="AU28">
            <v>2.4</v>
          </cell>
          <cell r="AV28">
            <v>7</v>
          </cell>
          <cell r="AW28">
            <v>2.6</v>
          </cell>
          <cell r="AX28">
            <v>23.74</v>
          </cell>
          <cell r="AY28">
            <v>16</v>
          </cell>
          <cell r="BA28" t="str">
            <v>Cheshire West and Chester</v>
          </cell>
          <cell r="BB28" t="str">
            <v>E06000050</v>
          </cell>
          <cell r="BC28">
            <v>79000</v>
          </cell>
          <cell r="BD28">
            <v>4.5999999999999996</v>
          </cell>
          <cell r="BE28">
            <v>469.3</v>
          </cell>
          <cell r="BF28">
            <v>5.4</v>
          </cell>
          <cell r="BG28">
            <v>541.6</v>
          </cell>
          <cell r="BH28">
            <v>2.2999999999999998</v>
          </cell>
          <cell r="BI28">
            <v>273.60000000000002</v>
          </cell>
          <cell r="BJ28">
            <v>3.1</v>
          </cell>
          <cell r="BK28">
            <v>892</v>
          </cell>
          <cell r="BL28">
            <v>15</v>
          </cell>
          <cell r="BN28" t="str">
            <v>Cheshire West and Chester</v>
          </cell>
          <cell r="BO28" t="str">
            <v>E06000050</v>
          </cell>
          <cell r="BP28">
            <v>118000</v>
          </cell>
          <cell r="BQ28">
            <v>3.7</v>
          </cell>
          <cell r="BR28">
            <v>36.5</v>
          </cell>
          <cell r="BS28">
            <v>1.4</v>
          </cell>
          <cell r="BT28">
            <v>31.9</v>
          </cell>
          <cell r="BU28">
            <v>1.3</v>
          </cell>
          <cell r="BV28">
            <v>13</v>
          </cell>
          <cell r="BW28">
            <v>9.6999999999999993</v>
          </cell>
          <cell r="BX28">
            <v>42.3</v>
          </cell>
          <cell r="BY28">
            <v>4.8</v>
          </cell>
          <cell r="CA28" t="str">
            <v>Cheshire West and Chester</v>
          </cell>
          <cell r="CB28" t="str">
            <v>E06000050</v>
          </cell>
          <cell r="CC28">
            <v>102000</v>
          </cell>
          <cell r="CD28">
            <v>5.0999999999999996</v>
          </cell>
          <cell r="CE28">
            <v>19892</v>
          </cell>
          <cell r="CF28">
            <v>7</v>
          </cell>
          <cell r="CG28">
            <v>23127</v>
          </cell>
          <cell r="CH28">
            <v>3.6</v>
          </cell>
          <cell r="CI28">
            <v>6003</v>
          </cell>
          <cell r="CJ28">
            <v>14</v>
          </cell>
          <cell r="CK28" t="str">
            <v>&amp;^%</v>
          </cell>
          <cell r="CL28" t="str">
            <v>&amp;^%</v>
          </cell>
          <cell r="CN28" t="str">
            <v>Cheshire West and Chester</v>
          </cell>
          <cell r="CO28" t="str">
            <v>E06000050</v>
          </cell>
          <cell r="CP28">
            <v>118000</v>
          </cell>
          <cell r="CQ28">
            <v>3.7</v>
          </cell>
          <cell r="CR28">
            <v>10.56</v>
          </cell>
          <cell r="CS28">
            <v>4.0999999999999996</v>
          </cell>
          <cell r="CT28">
            <v>13.34</v>
          </cell>
          <cell r="CU28">
            <v>2.2999999999999998</v>
          </cell>
          <cell r="CV28">
            <v>6.25</v>
          </cell>
          <cell r="CW28">
            <v>1.6</v>
          </cell>
          <cell r="CX28">
            <v>22.03</v>
          </cell>
          <cell r="CY28">
            <v>12</v>
          </cell>
          <cell r="DA28" t="str">
            <v>Cheshire West and Chester</v>
          </cell>
          <cell r="DB28" t="str">
            <v>E06000050</v>
          </cell>
          <cell r="DC28">
            <v>118000</v>
          </cell>
          <cell r="DD28">
            <v>3.7</v>
          </cell>
          <cell r="DE28">
            <v>365.6</v>
          </cell>
          <cell r="DF28">
            <v>4.3</v>
          </cell>
          <cell r="DG28">
            <v>426</v>
          </cell>
          <cell r="DH28">
            <v>2.7</v>
          </cell>
          <cell r="DI28">
            <v>107.2</v>
          </cell>
          <cell r="DJ28">
            <v>8.6</v>
          </cell>
          <cell r="DK28">
            <v>802.2</v>
          </cell>
          <cell r="DL28">
            <v>13</v>
          </cell>
          <cell r="DN28" t="str">
            <v>Cheshire West and Chester</v>
          </cell>
          <cell r="DO28" t="str">
            <v>E06000050</v>
          </cell>
          <cell r="DP28">
            <v>33000</v>
          </cell>
          <cell r="DQ28">
            <v>6.9</v>
          </cell>
          <cell r="DR28">
            <v>37</v>
          </cell>
          <cell r="DS28">
            <v>0.4</v>
          </cell>
          <cell r="DT28">
            <v>36.9</v>
          </cell>
          <cell r="DU28">
            <v>0.7</v>
          </cell>
          <cell r="DV28">
            <v>32.4</v>
          </cell>
          <cell r="DW28">
            <v>1.2</v>
          </cell>
          <cell r="DX28" t="str">
            <v>&amp;^%</v>
          </cell>
          <cell r="DY28" t="str">
            <v>&amp;^%</v>
          </cell>
          <cell r="EA28" t="str">
            <v>Cheshire West and Chester</v>
          </cell>
          <cell r="EB28" t="str">
            <v>E06000050</v>
          </cell>
          <cell r="EC28">
            <v>29000</v>
          </cell>
          <cell r="ED28">
            <v>8.1999999999999993</v>
          </cell>
          <cell r="EE28">
            <v>21299</v>
          </cell>
          <cell r="EF28">
            <v>7.2</v>
          </cell>
          <cell r="EG28">
            <v>25086</v>
          </cell>
          <cell r="EH28">
            <v>4.4000000000000004</v>
          </cell>
          <cell r="EI28">
            <v>12656</v>
          </cell>
          <cell r="EJ28">
            <v>5.5</v>
          </cell>
          <cell r="EK28" t="str">
            <v>&amp;^%</v>
          </cell>
          <cell r="EL28" t="str">
            <v>&amp;^%</v>
          </cell>
          <cell r="EN28" t="str">
            <v>Cheshire West and Chester</v>
          </cell>
          <cell r="EO28" t="str">
            <v>E06000050</v>
          </cell>
          <cell r="EP28">
            <v>33000</v>
          </cell>
          <cell r="EQ28">
            <v>6.9</v>
          </cell>
          <cell r="ER28">
            <v>10.87</v>
          </cell>
          <cell r="ES28">
            <v>6.7</v>
          </cell>
          <cell r="ET28">
            <v>12.84</v>
          </cell>
          <cell r="EU28">
            <v>3.5</v>
          </cell>
          <cell r="EV28">
            <v>6.98</v>
          </cell>
          <cell r="EW28">
            <v>2.6</v>
          </cell>
          <cell r="EX28" t="str">
            <v>&amp;^%</v>
          </cell>
          <cell r="EY28" t="str">
            <v>&amp;^%</v>
          </cell>
          <cell r="FA28" t="str">
            <v>Cheshire West and Chester</v>
          </cell>
          <cell r="FB28" t="str">
            <v>E06000050</v>
          </cell>
          <cell r="FC28">
            <v>33000</v>
          </cell>
          <cell r="FD28">
            <v>6.9</v>
          </cell>
          <cell r="FE28">
            <v>403.1</v>
          </cell>
          <cell r="FF28">
            <v>6.2</v>
          </cell>
          <cell r="FG28">
            <v>473.9</v>
          </cell>
          <cell r="FH28">
            <v>3.4</v>
          </cell>
          <cell r="FI28">
            <v>258.3</v>
          </cell>
          <cell r="FJ28">
            <v>2.7</v>
          </cell>
          <cell r="FK28" t="str">
            <v>&amp;^%</v>
          </cell>
          <cell r="FL28" t="str">
            <v>&amp;^%</v>
          </cell>
          <cell r="FN28" t="str">
            <v>Cheshire West and Chester</v>
          </cell>
          <cell r="FO28" t="str">
            <v>E06000050</v>
          </cell>
          <cell r="FP28">
            <v>46000</v>
          </cell>
          <cell r="FQ28">
            <v>6.2</v>
          </cell>
          <cell r="FR28">
            <v>38.700000000000003</v>
          </cell>
          <cell r="FS28">
            <v>1.7</v>
          </cell>
          <cell r="FT28">
            <v>40</v>
          </cell>
          <cell r="FU28">
            <v>0.8</v>
          </cell>
          <cell r="FV28">
            <v>35.1</v>
          </cell>
          <cell r="FW28">
            <v>1.1000000000000001</v>
          </cell>
          <cell r="FX28" t="str">
            <v>&amp;^%</v>
          </cell>
          <cell r="FY28" t="str">
            <v>&amp;^%</v>
          </cell>
          <cell r="GA28" t="str">
            <v>Cheshire West and Chester</v>
          </cell>
          <cell r="GB28" t="str">
            <v>E06000050</v>
          </cell>
          <cell r="GC28">
            <v>41000</v>
          </cell>
          <cell r="GD28">
            <v>7.3</v>
          </cell>
          <cell r="GE28">
            <v>28376</v>
          </cell>
          <cell r="GF28">
            <v>6.2</v>
          </cell>
          <cell r="GG28">
            <v>31578</v>
          </cell>
          <cell r="GH28">
            <v>3.6</v>
          </cell>
          <cell r="GI28">
            <v>15490</v>
          </cell>
          <cell r="GJ28">
            <v>4.7</v>
          </cell>
          <cell r="GK28" t="str">
            <v>&amp;^%</v>
          </cell>
          <cell r="GL28" t="str">
            <v>&amp;^%</v>
          </cell>
          <cell r="GN28" t="str">
            <v>Cheshire West and Chester</v>
          </cell>
          <cell r="GO28" t="str">
            <v>E06000050</v>
          </cell>
          <cell r="GP28">
            <v>46000</v>
          </cell>
          <cell r="GQ28">
            <v>6.2</v>
          </cell>
          <cell r="GR28">
            <v>13.05</v>
          </cell>
          <cell r="GS28">
            <v>6.6</v>
          </cell>
          <cell r="GT28">
            <v>14.75</v>
          </cell>
          <cell r="GU28">
            <v>3.2</v>
          </cell>
          <cell r="GV28">
            <v>7.06</v>
          </cell>
          <cell r="GW28">
            <v>4.4000000000000004</v>
          </cell>
          <cell r="GX28" t="str">
            <v>&amp;^%</v>
          </cell>
          <cell r="GY28" t="str">
            <v>&amp;^%</v>
          </cell>
        </row>
        <row r="29">
          <cell r="A29" t="str">
            <v>Halton</v>
          </cell>
          <cell r="B29" t="str">
            <v>E06000006</v>
          </cell>
          <cell r="C29">
            <v>26000</v>
          </cell>
          <cell r="D29">
            <v>8.1</v>
          </cell>
          <cell r="E29">
            <v>520.4</v>
          </cell>
          <cell r="F29">
            <v>6.2</v>
          </cell>
          <cell r="G29">
            <v>584.4</v>
          </cell>
          <cell r="H29">
            <v>3.7</v>
          </cell>
          <cell r="I29">
            <v>287.10000000000002</v>
          </cell>
          <cell r="J29">
            <v>6.9</v>
          </cell>
          <cell r="K29" t="str">
            <v>&amp;^%</v>
          </cell>
          <cell r="L29" t="str">
            <v>&amp;^%</v>
          </cell>
          <cell r="N29" t="str">
            <v>Halton</v>
          </cell>
          <cell r="O29" t="str">
            <v>E06000006</v>
          </cell>
          <cell r="P29">
            <v>41000</v>
          </cell>
          <cell r="Q29">
            <v>6.4</v>
          </cell>
          <cell r="R29">
            <v>37.5</v>
          </cell>
          <cell r="S29">
            <v>1.2</v>
          </cell>
          <cell r="T29">
            <v>39.200000000000003</v>
          </cell>
          <cell r="U29">
            <v>0.9</v>
          </cell>
          <cell r="V29">
            <v>34</v>
          </cell>
          <cell r="W29">
            <v>1.9</v>
          </cell>
          <cell r="X29" t="str">
            <v>&amp;^%</v>
          </cell>
          <cell r="Y29" t="str">
            <v>&amp;^%</v>
          </cell>
          <cell r="AA29" t="str">
            <v>Halton</v>
          </cell>
          <cell r="AB29" t="str">
            <v>E06000006</v>
          </cell>
          <cell r="AC29">
            <v>36000</v>
          </cell>
          <cell r="AD29">
            <v>7.5</v>
          </cell>
          <cell r="AE29">
            <v>25166</v>
          </cell>
          <cell r="AF29">
            <v>6.4</v>
          </cell>
          <cell r="AG29">
            <v>28676</v>
          </cell>
          <cell r="AH29">
            <v>3.9</v>
          </cell>
          <cell r="AI29">
            <v>15155</v>
          </cell>
          <cell r="AJ29">
            <v>6.8</v>
          </cell>
          <cell r="AK29" t="str">
            <v>&amp;^%</v>
          </cell>
          <cell r="AL29" t="str">
            <v>&amp;^%</v>
          </cell>
          <cell r="AN29" t="str">
            <v>Halton</v>
          </cell>
          <cell r="AO29" t="str">
            <v>E06000006</v>
          </cell>
          <cell r="AP29">
            <v>41000</v>
          </cell>
          <cell r="AQ29">
            <v>6.4</v>
          </cell>
          <cell r="AR29">
            <v>12.24</v>
          </cell>
          <cell r="AS29">
            <v>4.9000000000000004</v>
          </cell>
          <cell r="AT29">
            <v>14.26</v>
          </cell>
          <cell r="AU29">
            <v>3.3</v>
          </cell>
          <cell r="AV29">
            <v>7.32</v>
          </cell>
          <cell r="AW29">
            <v>4.4000000000000004</v>
          </cell>
          <cell r="AX29" t="str">
            <v>&amp;^%</v>
          </cell>
          <cell r="AY29" t="str">
            <v>&amp;^%</v>
          </cell>
          <cell r="BA29" t="str">
            <v>Halton</v>
          </cell>
          <cell r="BB29" t="str">
            <v>E06000006</v>
          </cell>
          <cell r="BC29">
            <v>41000</v>
          </cell>
          <cell r="BD29">
            <v>6.4</v>
          </cell>
          <cell r="BE29">
            <v>493.3</v>
          </cell>
          <cell r="BF29">
            <v>4.7</v>
          </cell>
          <cell r="BG29">
            <v>558.20000000000005</v>
          </cell>
          <cell r="BH29">
            <v>3.2</v>
          </cell>
          <cell r="BI29">
            <v>281</v>
          </cell>
          <cell r="BJ29">
            <v>4.7</v>
          </cell>
          <cell r="BK29" t="str">
            <v>&amp;^%</v>
          </cell>
          <cell r="BL29" t="str">
            <v>&amp;^%</v>
          </cell>
          <cell r="BN29" t="str">
            <v>Halton</v>
          </cell>
          <cell r="BO29" t="str">
            <v>E06000006</v>
          </cell>
          <cell r="BP29">
            <v>53000</v>
          </cell>
          <cell r="BQ29">
            <v>5.6</v>
          </cell>
          <cell r="BR29">
            <v>37</v>
          </cell>
          <cell r="BS29">
            <v>0.5</v>
          </cell>
          <cell r="BT29">
            <v>34.700000000000003</v>
          </cell>
          <cell r="BU29">
            <v>1.7</v>
          </cell>
          <cell r="BV29">
            <v>19.3</v>
          </cell>
          <cell r="BW29">
            <v>10</v>
          </cell>
          <cell r="BX29" t="str">
            <v>&amp;^%</v>
          </cell>
          <cell r="BY29" t="str">
            <v>&amp;^%</v>
          </cell>
          <cell r="CA29" t="str">
            <v>Halton</v>
          </cell>
          <cell r="CB29" t="str">
            <v>E06000006</v>
          </cell>
          <cell r="CC29">
            <v>46000</v>
          </cell>
          <cell r="CD29">
            <v>7.4</v>
          </cell>
          <cell r="CE29">
            <v>21517</v>
          </cell>
          <cell r="CF29">
            <v>8</v>
          </cell>
          <cell r="CG29">
            <v>25068</v>
          </cell>
          <cell r="CH29">
            <v>5.5</v>
          </cell>
          <cell r="CI29" t="str">
            <v>&amp;^%</v>
          </cell>
          <cell r="CJ29" t="str">
            <v>&amp;^%</v>
          </cell>
          <cell r="CK29" t="str">
            <v>&amp;^%</v>
          </cell>
          <cell r="CL29" t="str">
            <v>&amp;^%</v>
          </cell>
          <cell r="CN29" t="str">
            <v>Halton</v>
          </cell>
          <cell r="CO29" t="str">
            <v>E06000006</v>
          </cell>
          <cell r="CP29">
            <v>53000</v>
          </cell>
          <cell r="CQ29">
            <v>5.6</v>
          </cell>
          <cell r="CR29">
            <v>10.94</v>
          </cell>
          <cell r="CS29">
            <v>5.2</v>
          </cell>
          <cell r="CT29">
            <v>13.74</v>
          </cell>
          <cell r="CU29">
            <v>3.2</v>
          </cell>
          <cell r="CV29">
            <v>6.58</v>
          </cell>
          <cell r="CW29">
            <v>2</v>
          </cell>
          <cell r="CX29" t="str">
            <v>&amp;^%</v>
          </cell>
          <cell r="CY29" t="str">
            <v>&amp;^%</v>
          </cell>
          <cell r="DA29" t="str">
            <v>Halton</v>
          </cell>
          <cell r="DB29" t="str">
            <v>E06000006</v>
          </cell>
          <cell r="DC29">
            <v>53000</v>
          </cell>
          <cell r="DD29">
            <v>5.6</v>
          </cell>
          <cell r="DE29">
            <v>413.6</v>
          </cell>
          <cell r="DF29">
            <v>6.4</v>
          </cell>
          <cell r="DG29">
            <v>476.6</v>
          </cell>
          <cell r="DH29">
            <v>3.7</v>
          </cell>
          <cell r="DI29">
            <v>144.5</v>
          </cell>
          <cell r="DJ29">
            <v>12</v>
          </cell>
          <cell r="DK29" t="str">
            <v>&amp;^%</v>
          </cell>
          <cell r="DL29" t="str">
            <v>&amp;^%</v>
          </cell>
          <cell r="DN29" t="str">
            <v>Halton</v>
          </cell>
          <cell r="DO29" t="str">
            <v>E06000006</v>
          </cell>
          <cell r="DP29">
            <v>15000</v>
          </cell>
          <cell r="DQ29">
            <v>10.4</v>
          </cell>
          <cell r="DR29">
            <v>37</v>
          </cell>
          <cell r="DS29">
            <v>0.6</v>
          </cell>
          <cell r="DT29">
            <v>36.9</v>
          </cell>
          <cell r="DU29">
            <v>0.9</v>
          </cell>
          <cell r="DV29">
            <v>32.5</v>
          </cell>
          <cell r="DW29">
            <v>1.7</v>
          </cell>
          <cell r="DX29" t="str">
            <v>&amp;^%</v>
          </cell>
          <cell r="DY29" t="str">
            <v>&amp;^%</v>
          </cell>
          <cell r="EA29" t="str">
            <v>Halton</v>
          </cell>
          <cell r="EB29" t="str">
            <v>E06000006</v>
          </cell>
          <cell r="EC29">
            <v>13000</v>
          </cell>
          <cell r="ED29">
            <v>12.1</v>
          </cell>
          <cell r="EE29">
            <v>21610</v>
          </cell>
          <cell r="EF29">
            <v>9.6</v>
          </cell>
          <cell r="EG29">
            <v>25530</v>
          </cell>
          <cell r="EH29">
            <v>6.9</v>
          </cell>
          <cell r="EI29">
            <v>12729</v>
          </cell>
          <cell r="EJ29">
            <v>8.8000000000000007</v>
          </cell>
          <cell r="EK29" t="str">
            <v>&amp;^%</v>
          </cell>
          <cell r="EL29" t="str">
            <v>&amp;^%</v>
          </cell>
          <cell r="EN29" t="str">
            <v>Halton</v>
          </cell>
          <cell r="EO29" t="str">
            <v>E06000006</v>
          </cell>
          <cell r="EP29">
            <v>15000</v>
          </cell>
          <cell r="EQ29">
            <v>10.4</v>
          </cell>
          <cell r="ER29">
            <v>11.2</v>
          </cell>
          <cell r="ES29">
            <v>9.6</v>
          </cell>
          <cell r="ET29">
            <v>13.87</v>
          </cell>
          <cell r="EU29">
            <v>5.9</v>
          </cell>
          <cell r="EV29">
            <v>7.14</v>
          </cell>
          <cell r="EW29">
            <v>6.1</v>
          </cell>
          <cell r="EX29" t="str">
            <v>&amp;^%</v>
          </cell>
          <cell r="EY29" t="str">
            <v>&amp;^%</v>
          </cell>
          <cell r="FA29" t="str">
            <v>Halton</v>
          </cell>
          <cell r="FB29" t="str">
            <v>E06000006</v>
          </cell>
          <cell r="FC29">
            <v>15000</v>
          </cell>
          <cell r="FD29">
            <v>10.4</v>
          </cell>
          <cell r="FE29">
            <v>420.6</v>
          </cell>
          <cell r="FF29">
            <v>10</v>
          </cell>
          <cell r="FG29">
            <v>511.5</v>
          </cell>
          <cell r="FH29">
            <v>5.9</v>
          </cell>
          <cell r="FI29">
            <v>253.8</v>
          </cell>
          <cell r="FJ29">
            <v>7</v>
          </cell>
          <cell r="FK29" t="str">
            <v>&amp;^%</v>
          </cell>
          <cell r="FL29" t="str">
            <v>&amp;^%</v>
          </cell>
          <cell r="FN29" t="str">
            <v>Halton</v>
          </cell>
          <cell r="FO29" t="str">
            <v>E06000006</v>
          </cell>
          <cell r="FP29">
            <v>26000</v>
          </cell>
          <cell r="FQ29">
            <v>8.1</v>
          </cell>
          <cell r="FR29">
            <v>39.200000000000003</v>
          </cell>
          <cell r="FS29">
            <v>1.6</v>
          </cell>
          <cell r="FT29">
            <v>40.4</v>
          </cell>
          <cell r="FU29">
            <v>1.2</v>
          </cell>
          <cell r="FV29">
            <v>35</v>
          </cell>
          <cell r="FW29">
            <v>2.6</v>
          </cell>
          <cell r="FX29" t="str">
            <v>&amp;^%</v>
          </cell>
          <cell r="FY29" t="str">
            <v>&amp;^%</v>
          </cell>
          <cell r="GA29" t="str">
            <v>Halton</v>
          </cell>
          <cell r="GB29" t="str">
            <v>E06000006</v>
          </cell>
          <cell r="GC29">
            <v>23000</v>
          </cell>
          <cell r="GD29">
            <v>9.6</v>
          </cell>
          <cell r="GE29">
            <v>26836</v>
          </cell>
          <cell r="GF29">
            <v>7.9</v>
          </cell>
          <cell r="GG29">
            <v>30487</v>
          </cell>
          <cell r="GH29">
            <v>4.5999999999999996</v>
          </cell>
          <cell r="GI29">
            <v>16559</v>
          </cell>
          <cell r="GJ29">
            <v>7.5</v>
          </cell>
          <cell r="GK29" t="str">
            <v>&amp;^%</v>
          </cell>
          <cell r="GL29" t="str">
            <v>&amp;^%</v>
          </cell>
          <cell r="GN29" t="str">
            <v>Halton</v>
          </cell>
          <cell r="GO29" t="str">
            <v>E06000006</v>
          </cell>
          <cell r="GP29">
            <v>26000</v>
          </cell>
          <cell r="GQ29">
            <v>8.1</v>
          </cell>
          <cell r="GR29">
            <v>12.51</v>
          </cell>
          <cell r="GS29">
            <v>7.8</v>
          </cell>
          <cell r="GT29">
            <v>14.46</v>
          </cell>
          <cell r="GU29">
            <v>4</v>
          </cell>
          <cell r="GV29">
            <v>7.63</v>
          </cell>
          <cell r="GW29">
            <v>6.2</v>
          </cell>
          <cell r="GX29" t="str">
            <v>&amp;^%</v>
          </cell>
          <cell r="GY29" t="str">
            <v>&amp;^%</v>
          </cell>
        </row>
        <row r="30">
          <cell r="A30" t="str">
            <v>Warrington</v>
          </cell>
          <cell r="B30" t="str">
            <v>E06000007</v>
          </cell>
          <cell r="C30">
            <v>56000</v>
          </cell>
          <cell r="D30">
            <v>5.6</v>
          </cell>
          <cell r="E30">
            <v>499.3</v>
          </cell>
          <cell r="F30">
            <v>5.4</v>
          </cell>
          <cell r="G30">
            <v>581.6</v>
          </cell>
          <cell r="H30">
            <v>3.3</v>
          </cell>
          <cell r="I30">
            <v>247.2</v>
          </cell>
          <cell r="J30">
            <v>5.0999999999999996</v>
          </cell>
          <cell r="K30" t="str">
            <v>&amp;^%</v>
          </cell>
          <cell r="L30" t="str">
            <v>&amp;^%</v>
          </cell>
          <cell r="N30" t="str">
            <v>Warrington</v>
          </cell>
          <cell r="O30" t="str">
            <v>E06000007</v>
          </cell>
          <cell r="P30">
            <v>86000</v>
          </cell>
          <cell r="Q30">
            <v>4.5</v>
          </cell>
          <cell r="R30">
            <v>37.5</v>
          </cell>
          <cell r="S30">
            <v>0.8</v>
          </cell>
          <cell r="T30">
            <v>39.700000000000003</v>
          </cell>
          <cell r="U30">
            <v>0.7</v>
          </cell>
          <cell r="V30">
            <v>35</v>
          </cell>
          <cell r="W30">
            <v>0.8</v>
          </cell>
          <cell r="X30">
            <v>46.5</v>
          </cell>
          <cell r="Y30">
            <v>8.6999999999999993</v>
          </cell>
          <cell r="AA30" t="str">
            <v>Warrington</v>
          </cell>
          <cell r="AB30" t="str">
            <v>E06000007</v>
          </cell>
          <cell r="AC30">
            <v>73000</v>
          </cell>
          <cell r="AD30">
            <v>6.2</v>
          </cell>
          <cell r="AE30">
            <v>27502</v>
          </cell>
          <cell r="AF30">
            <v>6</v>
          </cell>
          <cell r="AG30">
            <v>31075</v>
          </cell>
          <cell r="AH30">
            <v>3.4</v>
          </cell>
          <cell r="AI30">
            <v>14071</v>
          </cell>
          <cell r="AJ30">
            <v>4.9000000000000004</v>
          </cell>
          <cell r="AK30" t="str">
            <v>&amp;^%</v>
          </cell>
          <cell r="AL30" t="str">
            <v>&amp;^%</v>
          </cell>
          <cell r="AN30" t="str">
            <v>Warrington</v>
          </cell>
          <cell r="AO30" t="str">
            <v>E06000007</v>
          </cell>
          <cell r="AP30">
            <v>86000</v>
          </cell>
          <cell r="AQ30">
            <v>4.5</v>
          </cell>
          <cell r="AR30">
            <v>11.6</v>
          </cell>
          <cell r="AS30">
            <v>4.3</v>
          </cell>
          <cell r="AT30">
            <v>14.02</v>
          </cell>
          <cell r="AU30">
            <v>2.6</v>
          </cell>
          <cell r="AV30">
            <v>6.5</v>
          </cell>
          <cell r="AW30">
            <v>3.6</v>
          </cell>
          <cell r="AX30">
            <v>23.92</v>
          </cell>
          <cell r="AY30">
            <v>18</v>
          </cell>
          <cell r="BA30" t="str">
            <v>Warrington</v>
          </cell>
          <cell r="BB30" t="str">
            <v>E06000007</v>
          </cell>
          <cell r="BC30">
            <v>86000</v>
          </cell>
          <cell r="BD30">
            <v>4.5</v>
          </cell>
          <cell r="BE30">
            <v>476.1</v>
          </cell>
          <cell r="BF30">
            <v>4.4000000000000004</v>
          </cell>
          <cell r="BG30">
            <v>555.79999999999995</v>
          </cell>
          <cell r="BH30">
            <v>2.6</v>
          </cell>
          <cell r="BI30">
            <v>258.89999999999998</v>
          </cell>
          <cell r="BJ30">
            <v>3</v>
          </cell>
          <cell r="BK30">
            <v>928.1</v>
          </cell>
          <cell r="BL30">
            <v>19</v>
          </cell>
          <cell r="BN30" t="str">
            <v>Warrington</v>
          </cell>
          <cell r="BO30" t="str">
            <v>E06000007</v>
          </cell>
          <cell r="BP30">
            <v>118000</v>
          </cell>
          <cell r="BQ30">
            <v>3.8</v>
          </cell>
          <cell r="BR30">
            <v>37</v>
          </cell>
          <cell r="BS30">
            <v>0.4</v>
          </cell>
          <cell r="BT30">
            <v>34.200000000000003</v>
          </cell>
          <cell r="BU30">
            <v>1.2</v>
          </cell>
          <cell r="BV30">
            <v>16</v>
          </cell>
          <cell r="BW30">
            <v>6.8</v>
          </cell>
          <cell r="BX30">
            <v>44.8</v>
          </cell>
          <cell r="BY30">
            <v>6.7</v>
          </cell>
          <cell r="CA30" t="str">
            <v>Warrington</v>
          </cell>
          <cell r="CB30" t="str">
            <v>E06000007</v>
          </cell>
          <cell r="CC30">
            <v>100000</v>
          </cell>
          <cell r="CD30">
            <v>5.4</v>
          </cell>
          <cell r="CE30">
            <v>22172</v>
          </cell>
          <cell r="CF30">
            <v>7.9</v>
          </cell>
          <cell r="CG30">
            <v>26016</v>
          </cell>
          <cell r="CH30">
            <v>3.7</v>
          </cell>
          <cell r="CI30">
            <v>6484</v>
          </cell>
          <cell r="CJ30">
            <v>17</v>
          </cell>
          <cell r="CK30" t="str">
            <v>&amp;^%</v>
          </cell>
          <cell r="CL30" t="str">
            <v>&amp;^%</v>
          </cell>
          <cell r="CN30" t="str">
            <v>Warrington</v>
          </cell>
          <cell r="CO30" t="str">
            <v>E06000007</v>
          </cell>
          <cell r="CP30">
            <v>118000</v>
          </cell>
          <cell r="CQ30">
            <v>3.8</v>
          </cell>
          <cell r="CR30">
            <v>10.45</v>
          </cell>
          <cell r="CS30">
            <v>3.4</v>
          </cell>
          <cell r="CT30">
            <v>13.5</v>
          </cell>
          <cell r="CU30">
            <v>2.4</v>
          </cell>
          <cell r="CV30">
            <v>6.08</v>
          </cell>
          <cell r="CW30">
            <v>0.7</v>
          </cell>
          <cell r="CX30">
            <v>23.83</v>
          </cell>
          <cell r="CY30">
            <v>15</v>
          </cell>
          <cell r="DA30" t="str">
            <v>Warrington</v>
          </cell>
          <cell r="DB30" t="str">
            <v>E06000007</v>
          </cell>
          <cell r="DC30">
            <v>118000</v>
          </cell>
          <cell r="DD30">
            <v>3.8</v>
          </cell>
          <cell r="DE30">
            <v>392.4</v>
          </cell>
          <cell r="DF30">
            <v>5.2</v>
          </cell>
          <cell r="DG30">
            <v>461.2</v>
          </cell>
          <cell r="DH30">
            <v>2.7</v>
          </cell>
          <cell r="DI30">
            <v>124.8</v>
          </cell>
          <cell r="DJ30">
            <v>9.3000000000000007</v>
          </cell>
          <cell r="DK30">
            <v>862.5</v>
          </cell>
          <cell r="DL30">
            <v>16</v>
          </cell>
          <cell r="DN30" t="str">
            <v>Warrington</v>
          </cell>
          <cell r="DO30" t="str">
            <v>E06000007</v>
          </cell>
          <cell r="DP30">
            <v>29000</v>
          </cell>
          <cell r="DQ30">
            <v>7.3</v>
          </cell>
          <cell r="DR30">
            <v>37.5</v>
          </cell>
          <cell r="DS30">
            <v>0.3</v>
          </cell>
          <cell r="DT30">
            <v>38</v>
          </cell>
          <cell r="DU30">
            <v>0.8</v>
          </cell>
          <cell r="DV30">
            <v>34.1</v>
          </cell>
          <cell r="DW30">
            <v>3.1</v>
          </cell>
          <cell r="DX30" t="str">
            <v>&amp;^%</v>
          </cell>
          <cell r="DY30" t="str">
            <v>&amp;^%</v>
          </cell>
          <cell r="EA30" t="str">
            <v>Warrington</v>
          </cell>
          <cell r="EB30" t="str">
            <v>E06000007</v>
          </cell>
          <cell r="EC30">
            <v>25000</v>
          </cell>
          <cell r="ED30">
            <v>10.9</v>
          </cell>
          <cell r="EE30">
            <v>23418</v>
          </cell>
          <cell r="EF30">
            <v>12</v>
          </cell>
          <cell r="EG30">
            <v>27112</v>
          </cell>
          <cell r="EH30">
            <v>5.9</v>
          </cell>
          <cell r="EI30">
            <v>13254</v>
          </cell>
          <cell r="EJ30">
            <v>9.1</v>
          </cell>
          <cell r="EK30" t="str">
            <v>&amp;^%</v>
          </cell>
          <cell r="EL30" t="str">
            <v>&amp;^%</v>
          </cell>
          <cell r="EN30" t="str">
            <v>Warrington</v>
          </cell>
          <cell r="EO30" t="str">
            <v>E06000007</v>
          </cell>
          <cell r="EP30">
            <v>29000</v>
          </cell>
          <cell r="EQ30">
            <v>7.3</v>
          </cell>
          <cell r="ER30">
            <v>11.29</v>
          </cell>
          <cell r="ES30">
            <v>6.6</v>
          </cell>
          <cell r="ET30">
            <v>13.31</v>
          </cell>
          <cell r="EU30">
            <v>3.9</v>
          </cell>
          <cell r="EV30">
            <v>6.97</v>
          </cell>
          <cell r="EW30">
            <v>3.9</v>
          </cell>
          <cell r="EX30" t="str">
            <v>&amp;^%</v>
          </cell>
          <cell r="EY30" t="str">
            <v>&amp;^%</v>
          </cell>
          <cell r="FA30" t="str">
            <v>Warrington</v>
          </cell>
          <cell r="FB30" t="str">
            <v>E06000007</v>
          </cell>
          <cell r="FC30">
            <v>29000</v>
          </cell>
          <cell r="FD30">
            <v>7.3</v>
          </cell>
          <cell r="FE30">
            <v>434.2</v>
          </cell>
          <cell r="FF30">
            <v>6.8</v>
          </cell>
          <cell r="FG30">
            <v>506</v>
          </cell>
          <cell r="FH30">
            <v>4</v>
          </cell>
          <cell r="FI30">
            <v>262.39999999999998</v>
          </cell>
          <cell r="FJ30">
            <v>2.7</v>
          </cell>
          <cell r="FK30" t="str">
            <v>&amp;^%</v>
          </cell>
          <cell r="FL30" t="str">
            <v>&amp;^%</v>
          </cell>
          <cell r="FN30" t="str">
            <v>Warrington</v>
          </cell>
          <cell r="FO30" t="str">
            <v>E06000007</v>
          </cell>
          <cell r="FP30">
            <v>56000</v>
          </cell>
          <cell r="FQ30">
            <v>5.6</v>
          </cell>
          <cell r="FR30">
            <v>38.5</v>
          </cell>
          <cell r="FS30">
            <v>1</v>
          </cell>
          <cell r="FT30">
            <v>40.5</v>
          </cell>
          <cell r="FU30">
            <v>0.9</v>
          </cell>
          <cell r="FV30">
            <v>36</v>
          </cell>
          <cell r="FW30">
            <v>1.1000000000000001</v>
          </cell>
          <cell r="FX30" t="str">
            <v>&amp;^%</v>
          </cell>
          <cell r="FY30" t="str">
            <v>&amp;^%</v>
          </cell>
          <cell r="GA30" t="str">
            <v>Warrington</v>
          </cell>
          <cell r="GB30" t="str">
            <v>E06000007</v>
          </cell>
          <cell r="GC30">
            <v>48000</v>
          </cell>
          <cell r="GD30">
            <v>7.6</v>
          </cell>
          <cell r="GE30">
            <v>29386</v>
          </cell>
          <cell r="GF30">
            <v>5.5</v>
          </cell>
          <cell r="GG30">
            <v>33135</v>
          </cell>
          <cell r="GH30">
            <v>4</v>
          </cell>
          <cell r="GI30">
            <v>15000</v>
          </cell>
          <cell r="GJ30">
            <v>6.6</v>
          </cell>
          <cell r="GK30" t="str">
            <v>&amp;^%</v>
          </cell>
          <cell r="GL30" t="str">
            <v>&amp;^%</v>
          </cell>
          <cell r="GN30" t="str">
            <v>Warrington</v>
          </cell>
          <cell r="GO30" t="str">
            <v>E06000007</v>
          </cell>
          <cell r="GP30">
            <v>56000</v>
          </cell>
          <cell r="GQ30">
            <v>5.6</v>
          </cell>
          <cell r="GR30">
            <v>11.76</v>
          </cell>
          <cell r="GS30">
            <v>6.7</v>
          </cell>
          <cell r="GT30">
            <v>14.36</v>
          </cell>
          <cell r="GU30">
            <v>3.3</v>
          </cell>
          <cell r="GV30">
            <v>6.14</v>
          </cell>
          <cell r="GW30">
            <v>3.7</v>
          </cell>
          <cell r="GX30" t="str">
            <v>&amp;^%</v>
          </cell>
          <cell r="GY30" t="str">
            <v>&amp;^%</v>
          </cell>
        </row>
        <row r="31">
          <cell r="A31" t="str">
            <v>Cumbria</v>
          </cell>
          <cell r="B31" t="str">
            <v>E10000006</v>
          </cell>
          <cell r="C31">
            <v>88000</v>
          </cell>
          <cell r="D31">
            <v>4.5</v>
          </cell>
          <cell r="E31">
            <v>544.1</v>
          </cell>
          <cell r="F31">
            <v>3.9</v>
          </cell>
          <cell r="G31">
            <v>597</v>
          </cell>
          <cell r="H31">
            <v>2.2999999999999998</v>
          </cell>
          <cell r="I31">
            <v>289.2</v>
          </cell>
          <cell r="J31">
            <v>3.6</v>
          </cell>
          <cell r="K31">
            <v>970.5</v>
          </cell>
          <cell r="L31">
            <v>15</v>
          </cell>
          <cell r="N31" t="str">
            <v>Cumbria</v>
          </cell>
          <cell r="O31" t="str">
            <v>E10000006</v>
          </cell>
          <cell r="P31">
            <v>138000</v>
          </cell>
          <cell r="Q31">
            <v>3.5</v>
          </cell>
          <cell r="R31">
            <v>38.799999999999997</v>
          </cell>
          <cell r="S31">
            <v>0.2</v>
          </cell>
          <cell r="T31">
            <v>39.6</v>
          </cell>
          <cell r="U31">
            <v>0.5</v>
          </cell>
          <cell r="V31">
            <v>34.5</v>
          </cell>
          <cell r="W31">
            <v>1.2</v>
          </cell>
          <cell r="X31">
            <v>46.5</v>
          </cell>
          <cell r="Y31">
            <v>5.2</v>
          </cell>
          <cell r="AA31" t="str">
            <v>Cumbria</v>
          </cell>
          <cell r="AB31" t="str">
            <v>E10000006</v>
          </cell>
          <cell r="AC31">
            <v>119000</v>
          </cell>
          <cell r="AD31">
            <v>4.5999999999999996</v>
          </cell>
          <cell r="AE31">
            <v>24765</v>
          </cell>
          <cell r="AF31">
            <v>4.5999999999999996</v>
          </cell>
          <cell r="AG31">
            <v>29148</v>
          </cell>
          <cell r="AH31">
            <v>2.7</v>
          </cell>
          <cell r="AI31">
            <v>13308</v>
          </cell>
          <cell r="AJ31">
            <v>3.3</v>
          </cell>
          <cell r="AK31" t="str">
            <v>&amp;^%</v>
          </cell>
          <cell r="AL31" t="str">
            <v>&amp;^%</v>
          </cell>
          <cell r="AN31" t="str">
            <v>Cumbria</v>
          </cell>
          <cell r="AO31" t="str">
            <v>E10000006</v>
          </cell>
          <cell r="AP31">
            <v>138000</v>
          </cell>
          <cell r="AQ31">
            <v>3.5</v>
          </cell>
          <cell r="AR31">
            <v>12.13</v>
          </cell>
          <cell r="AS31">
            <v>3.8</v>
          </cell>
          <cell r="AT31">
            <v>13.96</v>
          </cell>
          <cell r="AU31">
            <v>1.9</v>
          </cell>
          <cell r="AV31">
            <v>6.98</v>
          </cell>
          <cell r="AW31">
            <v>2</v>
          </cell>
          <cell r="AX31">
            <v>23.75</v>
          </cell>
          <cell r="AY31">
            <v>11</v>
          </cell>
          <cell r="BA31" t="str">
            <v>Cumbria</v>
          </cell>
          <cell r="BB31" t="str">
            <v>E10000006</v>
          </cell>
          <cell r="BC31">
            <v>138000</v>
          </cell>
          <cell r="BD31">
            <v>3.5</v>
          </cell>
          <cell r="BE31">
            <v>487.6</v>
          </cell>
          <cell r="BF31">
            <v>3.6</v>
          </cell>
          <cell r="BG31">
            <v>553</v>
          </cell>
          <cell r="BH31">
            <v>1.9</v>
          </cell>
          <cell r="BI31">
            <v>263.60000000000002</v>
          </cell>
          <cell r="BJ31">
            <v>1.9</v>
          </cell>
          <cell r="BK31">
            <v>904.3</v>
          </cell>
          <cell r="BL31">
            <v>11</v>
          </cell>
          <cell r="BN31" t="str">
            <v>Cumbria</v>
          </cell>
          <cell r="BO31" t="str">
            <v>E10000006</v>
          </cell>
          <cell r="BP31">
            <v>209000</v>
          </cell>
          <cell r="BQ31">
            <v>2.8</v>
          </cell>
          <cell r="BR31">
            <v>37</v>
          </cell>
          <cell r="BS31">
            <v>0.3</v>
          </cell>
          <cell r="BT31">
            <v>32.5</v>
          </cell>
          <cell r="BU31">
            <v>1</v>
          </cell>
          <cell r="BV31">
            <v>14.5</v>
          </cell>
          <cell r="BW31">
            <v>5.4</v>
          </cell>
          <cell r="BX31">
            <v>44</v>
          </cell>
          <cell r="BY31">
            <v>4.0999999999999996</v>
          </cell>
          <cell r="CA31" t="str">
            <v>Cumbria</v>
          </cell>
          <cell r="CB31" t="str">
            <v>E10000006</v>
          </cell>
          <cell r="CC31">
            <v>178000</v>
          </cell>
          <cell r="CD31">
            <v>4</v>
          </cell>
          <cell r="CE31">
            <v>18767</v>
          </cell>
          <cell r="CF31">
            <v>5.7</v>
          </cell>
          <cell r="CG31">
            <v>22866</v>
          </cell>
          <cell r="CH31">
            <v>3.1</v>
          </cell>
          <cell r="CI31">
            <v>5577</v>
          </cell>
          <cell r="CJ31">
            <v>13</v>
          </cell>
          <cell r="CK31">
            <v>44777</v>
          </cell>
          <cell r="CL31">
            <v>17</v>
          </cell>
          <cell r="CN31" t="str">
            <v>Cumbria</v>
          </cell>
          <cell r="CO31" t="str">
            <v>E10000006</v>
          </cell>
          <cell r="CP31">
            <v>209000</v>
          </cell>
          <cell r="CQ31">
            <v>2.8</v>
          </cell>
          <cell r="CR31">
            <v>9.83</v>
          </cell>
          <cell r="CS31">
            <v>2.4</v>
          </cell>
          <cell r="CT31">
            <v>13.21</v>
          </cell>
          <cell r="CU31">
            <v>1.8</v>
          </cell>
          <cell r="CV31">
            <v>6.25</v>
          </cell>
          <cell r="CW31">
            <v>0.9</v>
          </cell>
          <cell r="CX31">
            <v>22.2</v>
          </cell>
          <cell r="CY31">
            <v>8.9</v>
          </cell>
          <cell r="DA31" t="str">
            <v>Cumbria</v>
          </cell>
          <cell r="DB31" t="str">
            <v>E10000006</v>
          </cell>
          <cell r="DC31">
            <v>209000</v>
          </cell>
          <cell r="DD31">
            <v>2.8</v>
          </cell>
          <cell r="DE31">
            <v>355.5</v>
          </cell>
          <cell r="DF31">
            <v>3.5</v>
          </cell>
          <cell r="DG31">
            <v>429.5</v>
          </cell>
          <cell r="DH31">
            <v>2.1</v>
          </cell>
          <cell r="DI31">
            <v>107</v>
          </cell>
          <cell r="DJ31">
            <v>5.4</v>
          </cell>
          <cell r="DK31">
            <v>830.2</v>
          </cell>
          <cell r="DL31">
            <v>10</v>
          </cell>
          <cell r="DN31" t="str">
            <v>Cumbria</v>
          </cell>
          <cell r="DO31" t="str">
            <v>E10000006</v>
          </cell>
          <cell r="DP31">
            <v>50000</v>
          </cell>
          <cell r="DQ31">
            <v>5.7</v>
          </cell>
          <cell r="DR31">
            <v>37.5</v>
          </cell>
          <cell r="DS31">
            <v>0.3</v>
          </cell>
          <cell r="DT31">
            <v>37.700000000000003</v>
          </cell>
          <cell r="DU31">
            <v>0.6</v>
          </cell>
          <cell r="DV31">
            <v>32.4</v>
          </cell>
          <cell r="DW31">
            <v>0.4</v>
          </cell>
          <cell r="DX31" t="str">
            <v>&amp;^%</v>
          </cell>
          <cell r="DY31" t="str">
            <v>&amp;^%</v>
          </cell>
          <cell r="EA31" t="str">
            <v>Cumbria</v>
          </cell>
          <cell r="EB31" t="str">
            <v>E10000006</v>
          </cell>
          <cell r="EC31">
            <v>43000</v>
          </cell>
          <cell r="ED31">
            <v>6.8</v>
          </cell>
          <cell r="EE31">
            <v>20790</v>
          </cell>
          <cell r="EF31">
            <v>6.4</v>
          </cell>
          <cell r="EG31">
            <v>25044</v>
          </cell>
          <cell r="EH31">
            <v>4.3</v>
          </cell>
          <cell r="EI31">
            <v>12119</v>
          </cell>
          <cell r="EJ31">
            <v>4.7</v>
          </cell>
          <cell r="EK31" t="str">
            <v>&amp;^%</v>
          </cell>
          <cell r="EL31" t="str">
            <v>&amp;^%</v>
          </cell>
          <cell r="EN31" t="str">
            <v>Cumbria</v>
          </cell>
          <cell r="EO31" t="str">
            <v>E10000006</v>
          </cell>
          <cell r="EP31">
            <v>50000</v>
          </cell>
          <cell r="EQ31">
            <v>5.7</v>
          </cell>
          <cell r="ER31">
            <v>10.3</v>
          </cell>
          <cell r="ES31">
            <v>6</v>
          </cell>
          <cell r="ET31">
            <v>12.61</v>
          </cell>
          <cell r="EU31">
            <v>3.1</v>
          </cell>
          <cell r="EV31">
            <v>6.5</v>
          </cell>
          <cell r="EW31">
            <v>2.4</v>
          </cell>
          <cell r="EX31" t="str">
            <v>&amp;^%</v>
          </cell>
          <cell r="EY31" t="str">
            <v>&amp;^%</v>
          </cell>
          <cell r="FA31" t="str">
            <v>Cumbria</v>
          </cell>
          <cell r="FB31" t="str">
            <v>E10000006</v>
          </cell>
          <cell r="FC31">
            <v>50000</v>
          </cell>
          <cell r="FD31">
            <v>5.7</v>
          </cell>
          <cell r="FE31">
            <v>393.1</v>
          </cell>
          <cell r="FF31">
            <v>5.0999999999999996</v>
          </cell>
          <cell r="FG31">
            <v>475.4</v>
          </cell>
          <cell r="FH31">
            <v>3</v>
          </cell>
          <cell r="FI31">
            <v>244.7</v>
          </cell>
          <cell r="FJ31">
            <v>2.9</v>
          </cell>
          <cell r="FK31" t="str">
            <v>&amp;^%</v>
          </cell>
          <cell r="FL31" t="str">
            <v>&amp;^%</v>
          </cell>
          <cell r="FN31" t="str">
            <v>Cumbria</v>
          </cell>
          <cell r="FO31" t="str">
            <v>E10000006</v>
          </cell>
          <cell r="FP31">
            <v>88000</v>
          </cell>
          <cell r="FQ31">
            <v>4.5</v>
          </cell>
          <cell r="FR31">
            <v>39</v>
          </cell>
          <cell r="FS31">
            <v>0.7</v>
          </cell>
          <cell r="FT31">
            <v>40.700000000000003</v>
          </cell>
          <cell r="FU31">
            <v>0.6</v>
          </cell>
          <cell r="FV31">
            <v>36</v>
          </cell>
          <cell r="FW31">
            <v>1.4</v>
          </cell>
          <cell r="FX31">
            <v>48.3</v>
          </cell>
          <cell r="FY31">
            <v>8.1999999999999993</v>
          </cell>
          <cell r="GA31" t="str">
            <v>Cumbria</v>
          </cell>
          <cell r="GB31" t="str">
            <v>E10000006</v>
          </cell>
          <cell r="GC31">
            <v>76000</v>
          </cell>
          <cell r="GD31">
            <v>6.1</v>
          </cell>
          <cell r="GE31">
            <v>27504</v>
          </cell>
          <cell r="GF31">
            <v>5.6</v>
          </cell>
          <cell r="GG31">
            <v>31470</v>
          </cell>
          <cell r="GH31">
            <v>3.3</v>
          </cell>
          <cell r="GI31">
            <v>15059</v>
          </cell>
          <cell r="GJ31">
            <v>5.9</v>
          </cell>
          <cell r="GK31" t="str">
            <v>&amp;^%</v>
          </cell>
          <cell r="GL31" t="str">
            <v>&amp;^%</v>
          </cell>
          <cell r="GN31" t="str">
            <v>Cumbria</v>
          </cell>
          <cell r="GO31" t="str">
            <v>E10000006</v>
          </cell>
          <cell r="GP31">
            <v>88000</v>
          </cell>
          <cell r="GQ31">
            <v>4.5</v>
          </cell>
          <cell r="GR31">
            <v>12.89</v>
          </cell>
          <cell r="GS31">
            <v>3.8</v>
          </cell>
          <cell r="GT31">
            <v>14.66</v>
          </cell>
          <cell r="GU31">
            <v>2.4</v>
          </cell>
          <cell r="GV31">
            <v>7.32</v>
          </cell>
          <cell r="GW31">
            <v>2.2000000000000002</v>
          </cell>
          <cell r="GX31">
            <v>24.98</v>
          </cell>
          <cell r="GY31">
            <v>16</v>
          </cell>
        </row>
        <row r="32">
          <cell r="A32" t="str">
            <v>Bolton</v>
          </cell>
          <cell r="B32" t="str">
            <v>E08000001</v>
          </cell>
          <cell r="C32">
            <v>36000</v>
          </cell>
          <cell r="D32">
            <v>7</v>
          </cell>
          <cell r="E32">
            <v>443.2</v>
          </cell>
          <cell r="F32">
            <v>5.2</v>
          </cell>
          <cell r="G32">
            <v>521.5</v>
          </cell>
          <cell r="H32">
            <v>3.7</v>
          </cell>
          <cell r="I32">
            <v>270.10000000000002</v>
          </cell>
          <cell r="J32">
            <v>4.0999999999999996</v>
          </cell>
          <cell r="K32" t="str">
            <v>&amp;^%</v>
          </cell>
          <cell r="L32" t="str">
            <v>&amp;^%</v>
          </cell>
          <cell r="N32" t="str">
            <v>Bolton</v>
          </cell>
          <cell r="O32" t="str">
            <v>E08000001</v>
          </cell>
          <cell r="P32">
            <v>66000</v>
          </cell>
          <cell r="Q32">
            <v>5</v>
          </cell>
          <cell r="R32">
            <v>37.5</v>
          </cell>
          <cell r="S32">
            <v>0.3</v>
          </cell>
          <cell r="T32">
            <v>38.1</v>
          </cell>
          <cell r="U32">
            <v>0.7</v>
          </cell>
          <cell r="V32">
            <v>32.299999999999997</v>
          </cell>
          <cell r="W32">
            <v>1.9</v>
          </cell>
          <cell r="X32">
            <v>44</v>
          </cell>
          <cell r="Y32">
            <v>11</v>
          </cell>
          <cell r="AA32" t="str">
            <v>Bolton</v>
          </cell>
          <cell r="AB32" t="str">
            <v>E08000001</v>
          </cell>
          <cell r="AC32">
            <v>57000</v>
          </cell>
          <cell r="AD32">
            <v>6.3</v>
          </cell>
          <cell r="AE32">
            <v>21636</v>
          </cell>
          <cell r="AF32">
            <v>5.2</v>
          </cell>
          <cell r="AG32">
            <v>24398</v>
          </cell>
          <cell r="AH32">
            <v>3.4</v>
          </cell>
          <cell r="AI32">
            <v>12712</v>
          </cell>
          <cell r="AJ32">
            <v>5.9</v>
          </cell>
          <cell r="AK32" t="str">
            <v>&amp;^%</v>
          </cell>
          <cell r="AL32" t="str">
            <v>&amp;^%</v>
          </cell>
          <cell r="AN32" t="str">
            <v>Bolton</v>
          </cell>
          <cell r="AO32" t="str">
            <v>E08000001</v>
          </cell>
          <cell r="AP32">
            <v>66000</v>
          </cell>
          <cell r="AQ32">
            <v>5</v>
          </cell>
          <cell r="AR32">
            <v>10.87</v>
          </cell>
          <cell r="AS32">
            <v>4.3</v>
          </cell>
          <cell r="AT32">
            <v>12.72</v>
          </cell>
          <cell r="AU32">
            <v>2.6</v>
          </cell>
          <cell r="AV32">
            <v>6.92</v>
          </cell>
          <cell r="AW32">
            <v>2.7</v>
          </cell>
          <cell r="AX32" t="str">
            <v>&amp;^%</v>
          </cell>
          <cell r="AY32" t="str">
            <v>&amp;^%</v>
          </cell>
          <cell r="BA32" t="str">
            <v>Bolton</v>
          </cell>
          <cell r="BB32" t="str">
            <v>E08000001</v>
          </cell>
          <cell r="BC32">
            <v>66000</v>
          </cell>
          <cell r="BD32">
            <v>5</v>
          </cell>
          <cell r="BE32">
            <v>418.5</v>
          </cell>
          <cell r="BF32">
            <v>4.4000000000000004</v>
          </cell>
          <cell r="BG32">
            <v>484.9</v>
          </cell>
          <cell r="BH32">
            <v>2.6</v>
          </cell>
          <cell r="BI32">
            <v>249.7</v>
          </cell>
          <cell r="BJ32">
            <v>2.9</v>
          </cell>
          <cell r="BK32" t="str">
            <v>&amp;^%</v>
          </cell>
          <cell r="BL32" t="str">
            <v>&amp;^%</v>
          </cell>
          <cell r="BN32" t="str">
            <v>Bolton</v>
          </cell>
          <cell r="BO32" t="str">
            <v>E08000001</v>
          </cell>
          <cell r="BP32">
            <v>94000</v>
          </cell>
          <cell r="BQ32">
            <v>4.2</v>
          </cell>
          <cell r="BR32">
            <v>36</v>
          </cell>
          <cell r="BS32">
            <v>1.4</v>
          </cell>
          <cell r="BT32">
            <v>32.200000000000003</v>
          </cell>
          <cell r="BU32">
            <v>1.4</v>
          </cell>
          <cell r="BV32">
            <v>15</v>
          </cell>
          <cell r="BW32">
            <v>9.1999999999999993</v>
          </cell>
          <cell r="BX32">
            <v>42</v>
          </cell>
          <cell r="BY32">
            <v>6.8</v>
          </cell>
          <cell r="CA32" t="str">
            <v>Bolton</v>
          </cell>
          <cell r="CB32" t="str">
            <v>E08000001</v>
          </cell>
          <cell r="CC32">
            <v>82000</v>
          </cell>
          <cell r="CD32">
            <v>5.0999999999999996</v>
          </cell>
          <cell r="CE32">
            <v>18237</v>
          </cell>
          <cell r="CF32">
            <v>4.5999999999999996</v>
          </cell>
          <cell r="CG32">
            <v>20423</v>
          </cell>
          <cell r="CH32">
            <v>3.5</v>
          </cell>
          <cell r="CI32">
            <v>5912</v>
          </cell>
          <cell r="CJ32">
            <v>14</v>
          </cell>
          <cell r="CK32" t="str">
            <v>&amp;^%</v>
          </cell>
          <cell r="CL32" t="str">
            <v>&amp;^%</v>
          </cell>
          <cell r="CN32" t="str">
            <v>Bolton</v>
          </cell>
          <cell r="CO32" t="str">
            <v>E08000001</v>
          </cell>
          <cell r="CP32">
            <v>94000</v>
          </cell>
          <cell r="CQ32">
            <v>4.2</v>
          </cell>
          <cell r="CR32">
            <v>9.73</v>
          </cell>
          <cell r="CS32">
            <v>3.3</v>
          </cell>
          <cell r="CT32">
            <v>12.37</v>
          </cell>
          <cell r="CU32">
            <v>2.4</v>
          </cell>
          <cell r="CV32">
            <v>6.27</v>
          </cell>
          <cell r="CW32">
            <v>1.6</v>
          </cell>
          <cell r="CX32">
            <v>20.92</v>
          </cell>
          <cell r="CY32">
            <v>17</v>
          </cell>
          <cell r="DA32" t="str">
            <v>Bolton</v>
          </cell>
          <cell r="DB32" t="str">
            <v>E08000001</v>
          </cell>
          <cell r="DC32">
            <v>94000</v>
          </cell>
          <cell r="DD32">
            <v>4.2</v>
          </cell>
          <cell r="DE32">
            <v>350</v>
          </cell>
          <cell r="DF32">
            <v>3.5</v>
          </cell>
          <cell r="DG32">
            <v>399</v>
          </cell>
          <cell r="DH32">
            <v>2.9</v>
          </cell>
          <cell r="DI32">
            <v>111.7</v>
          </cell>
          <cell r="DJ32">
            <v>11</v>
          </cell>
          <cell r="DK32">
            <v>726.3</v>
          </cell>
          <cell r="DL32">
            <v>16</v>
          </cell>
          <cell r="DN32" t="str">
            <v>Bolton</v>
          </cell>
          <cell r="DO32" t="str">
            <v>E08000001</v>
          </cell>
          <cell r="DP32">
            <v>31000</v>
          </cell>
          <cell r="DQ32">
            <v>7.2</v>
          </cell>
          <cell r="DR32">
            <v>37.1</v>
          </cell>
          <cell r="DS32">
            <v>0.9</v>
          </cell>
          <cell r="DT32">
            <v>36.1</v>
          </cell>
          <cell r="DU32">
            <v>0.8</v>
          </cell>
          <cell r="DV32">
            <v>30.1</v>
          </cell>
          <cell r="DW32">
            <v>1.6</v>
          </cell>
          <cell r="DX32" t="str">
            <v>&amp;^%</v>
          </cell>
          <cell r="DY32" t="str">
            <v>&amp;^%</v>
          </cell>
          <cell r="EA32" t="str">
            <v>Bolton</v>
          </cell>
          <cell r="EB32" t="str">
            <v>E08000001</v>
          </cell>
          <cell r="EC32">
            <v>28000</v>
          </cell>
          <cell r="ED32">
            <v>8.4</v>
          </cell>
          <cell r="EE32">
            <v>20255</v>
          </cell>
          <cell r="EF32">
            <v>7.9</v>
          </cell>
          <cell r="EG32">
            <v>22794</v>
          </cell>
          <cell r="EH32">
            <v>3.7</v>
          </cell>
          <cell r="EI32">
            <v>12230</v>
          </cell>
          <cell r="EJ32">
            <v>4.9000000000000004</v>
          </cell>
          <cell r="EK32" t="str">
            <v>&amp;^%</v>
          </cell>
          <cell r="EL32" t="str">
            <v>&amp;^%</v>
          </cell>
          <cell r="EN32" t="str">
            <v>Bolton</v>
          </cell>
          <cell r="EO32" t="str">
            <v>E08000001</v>
          </cell>
          <cell r="EP32">
            <v>31000</v>
          </cell>
          <cell r="EQ32">
            <v>7.2</v>
          </cell>
          <cell r="ER32">
            <v>10.87</v>
          </cell>
          <cell r="ES32">
            <v>7.6</v>
          </cell>
          <cell r="ET32">
            <v>12.24</v>
          </cell>
          <cell r="EU32">
            <v>3.1</v>
          </cell>
          <cell r="EV32">
            <v>6.96</v>
          </cell>
          <cell r="EW32">
            <v>3.6</v>
          </cell>
          <cell r="EX32" t="str">
            <v>&amp;^%</v>
          </cell>
          <cell r="EY32" t="str">
            <v>&amp;^%</v>
          </cell>
          <cell r="FA32" t="str">
            <v>Bolton</v>
          </cell>
          <cell r="FB32" t="str">
            <v>E08000001</v>
          </cell>
          <cell r="FC32">
            <v>31000</v>
          </cell>
          <cell r="FD32">
            <v>7.2</v>
          </cell>
          <cell r="FE32">
            <v>388.2</v>
          </cell>
          <cell r="FF32">
            <v>7.2</v>
          </cell>
          <cell r="FG32">
            <v>442</v>
          </cell>
          <cell r="FH32">
            <v>3.1</v>
          </cell>
          <cell r="FI32">
            <v>244.8</v>
          </cell>
          <cell r="FJ32">
            <v>3</v>
          </cell>
          <cell r="FK32" t="str">
            <v>&amp;^%</v>
          </cell>
          <cell r="FL32" t="str">
            <v>&amp;^%</v>
          </cell>
          <cell r="FN32" t="str">
            <v>Bolton</v>
          </cell>
          <cell r="FO32" t="str">
            <v>E08000001</v>
          </cell>
          <cell r="FP32">
            <v>36000</v>
          </cell>
          <cell r="FQ32">
            <v>7</v>
          </cell>
          <cell r="FR32">
            <v>38.799999999999997</v>
          </cell>
          <cell r="FS32">
            <v>1.6</v>
          </cell>
          <cell r="FT32">
            <v>39.799999999999997</v>
          </cell>
          <cell r="FU32">
            <v>1</v>
          </cell>
          <cell r="FV32">
            <v>35</v>
          </cell>
          <cell r="FW32">
            <v>0.8</v>
          </cell>
          <cell r="FX32" t="str">
            <v>&amp;^%</v>
          </cell>
          <cell r="FY32" t="str">
            <v>&amp;^%</v>
          </cell>
          <cell r="GA32" t="str">
            <v>Bolton</v>
          </cell>
          <cell r="GB32" t="str">
            <v>E08000001</v>
          </cell>
          <cell r="GC32">
            <v>29000</v>
          </cell>
          <cell r="GD32">
            <v>9.3000000000000007</v>
          </cell>
          <cell r="GE32">
            <v>22531</v>
          </cell>
          <cell r="GF32">
            <v>9.1999999999999993</v>
          </cell>
          <cell r="GG32">
            <v>25920</v>
          </cell>
          <cell r="GH32">
            <v>5.5</v>
          </cell>
          <cell r="GI32" t="str">
            <v>&amp;^%</v>
          </cell>
          <cell r="GJ32" t="str">
            <v>&amp;^%</v>
          </cell>
          <cell r="GK32" t="str">
            <v>&amp;^%</v>
          </cell>
          <cell r="GL32" t="str">
            <v>&amp;^%</v>
          </cell>
          <cell r="GN32" t="str">
            <v>Bolton</v>
          </cell>
          <cell r="GO32" t="str">
            <v>E08000001</v>
          </cell>
          <cell r="GP32">
            <v>36000</v>
          </cell>
          <cell r="GQ32">
            <v>7</v>
          </cell>
          <cell r="GR32">
            <v>10.79</v>
          </cell>
          <cell r="GS32">
            <v>5.4</v>
          </cell>
          <cell r="GT32">
            <v>13.1</v>
          </cell>
          <cell r="GU32">
            <v>3.9</v>
          </cell>
          <cell r="GV32">
            <v>6.83</v>
          </cell>
          <cell r="GW32">
            <v>3.7</v>
          </cell>
          <cell r="GX32" t="str">
            <v>&amp;^%</v>
          </cell>
          <cell r="GY32" t="str">
            <v>&amp;^%</v>
          </cell>
        </row>
        <row r="33">
          <cell r="A33" t="str">
            <v>Bury</v>
          </cell>
          <cell r="B33" t="str">
            <v>E08000002</v>
          </cell>
          <cell r="C33">
            <v>22000</v>
          </cell>
          <cell r="D33">
            <v>9.1</v>
          </cell>
          <cell r="E33">
            <v>500.9</v>
          </cell>
          <cell r="F33">
            <v>7.1</v>
          </cell>
          <cell r="G33">
            <v>576.20000000000005</v>
          </cell>
          <cell r="H33">
            <v>5.7</v>
          </cell>
          <cell r="I33">
            <v>280.89999999999998</v>
          </cell>
          <cell r="J33">
            <v>6.4</v>
          </cell>
          <cell r="K33" t="str">
            <v>&amp;^%</v>
          </cell>
          <cell r="L33" t="str">
            <v>&amp;^%</v>
          </cell>
          <cell r="N33" t="str">
            <v>Bury</v>
          </cell>
          <cell r="O33" t="str">
            <v>E08000002</v>
          </cell>
          <cell r="P33">
            <v>35000</v>
          </cell>
          <cell r="Q33">
            <v>7</v>
          </cell>
          <cell r="R33">
            <v>37.5</v>
          </cell>
          <cell r="S33">
            <v>1.1000000000000001</v>
          </cell>
          <cell r="T33">
            <v>39.1</v>
          </cell>
          <cell r="U33">
            <v>1</v>
          </cell>
          <cell r="V33">
            <v>33.5</v>
          </cell>
          <cell r="W33">
            <v>1.8</v>
          </cell>
          <cell r="X33" t="str">
            <v>&amp;^%</v>
          </cell>
          <cell r="Y33" t="str">
            <v>&amp;^%</v>
          </cell>
          <cell r="AA33" t="str">
            <v>Bury</v>
          </cell>
          <cell r="AB33" t="str">
            <v>E08000002</v>
          </cell>
          <cell r="AC33">
            <v>31000</v>
          </cell>
          <cell r="AD33">
            <v>8.1999999999999993</v>
          </cell>
          <cell r="AE33">
            <v>23769</v>
          </cell>
          <cell r="AF33">
            <v>7</v>
          </cell>
          <cell r="AG33">
            <v>27443</v>
          </cell>
          <cell r="AH33">
            <v>5.5</v>
          </cell>
          <cell r="AI33">
            <v>12964</v>
          </cell>
          <cell r="AJ33">
            <v>7</v>
          </cell>
          <cell r="AK33" t="str">
            <v>&amp;^%</v>
          </cell>
          <cell r="AL33" t="str">
            <v>&amp;^%</v>
          </cell>
          <cell r="AN33" t="str">
            <v>Bury</v>
          </cell>
          <cell r="AO33" t="str">
            <v>E08000002</v>
          </cell>
          <cell r="AP33">
            <v>35000</v>
          </cell>
          <cell r="AQ33">
            <v>7</v>
          </cell>
          <cell r="AR33">
            <v>11.06</v>
          </cell>
          <cell r="AS33">
            <v>6.2</v>
          </cell>
          <cell r="AT33">
            <v>13.27</v>
          </cell>
          <cell r="AU33">
            <v>4.4000000000000004</v>
          </cell>
          <cell r="AV33">
            <v>6.61</v>
          </cell>
          <cell r="AW33">
            <v>2.4</v>
          </cell>
          <cell r="AX33" t="str">
            <v>&amp;^%</v>
          </cell>
          <cell r="AY33" t="str">
            <v>&amp;^%</v>
          </cell>
          <cell r="BA33" t="str">
            <v>Bury</v>
          </cell>
          <cell r="BB33" t="str">
            <v>E08000002</v>
          </cell>
          <cell r="BC33">
            <v>35000</v>
          </cell>
          <cell r="BD33">
            <v>7</v>
          </cell>
          <cell r="BE33">
            <v>437.1</v>
          </cell>
          <cell r="BF33">
            <v>6.3</v>
          </cell>
          <cell r="BG33">
            <v>519.29999999999995</v>
          </cell>
          <cell r="BH33">
            <v>4.3</v>
          </cell>
          <cell r="BI33">
            <v>250.4</v>
          </cell>
          <cell r="BJ33">
            <v>3.4</v>
          </cell>
          <cell r="BK33" t="str">
            <v>&amp;^%</v>
          </cell>
          <cell r="BL33" t="str">
            <v>&amp;^%</v>
          </cell>
          <cell r="BN33" t="str">
            <v>Bury</v>
          </cell>
          <cell r="BO33" t="str">
            <v>E08000002</v>
          </cell>
          <cell r="BP33">
            <v>50000</v>
          </cell>
          <cell r="BQ33">
            <v>5.8</v>
          </cell>
          <cell r="BR33">
            <v>37</v>
          </cell>
          <cell r="BS33">
            <v>1.7</v>
          </cell>
          <cell r="BT33">
            <v>32.5</v>
          </cell>
          <cell r="BU33">
            <v>2.1</v>
          </cell>
          <cell r="BV33">
            <v>12.6</v>
          </cell>
          <cell r="BW33">
            <v>12</v>
          </cell>
          <cell r="BX33" t="str">
            <v>&amp;^%</v>
          </cell>
          <cell r="BY33" t="str">
            <v>&amp;^%</v>
          </cell>
          <cell r="CA33" t="str">
            <v>Bury</v>
          </cell>
          <cell r="CB33" t="str">
            <v>E08000002</v>
          </cell>
          <cell r="CC33">
            <v>43000</v>
          </cell>
          <cell r="CD33">
            <v>7.5</v>
          </cell>
          <cell r="CE33">
            <v>20358</v>
          </cell>
          <cell r="CF33">
            <v>8.4</v>
          </cell>
          <cell r="CG33">
            <v>22756</v>
          </cell>
          <cell r="CH33">
            <v>5.8</v>
          </cell>
          <cell r="CI33">
            <v>5750</v>
          </cell>
          <cell r="CJ33">
            <v>14</v>
          </cell>
          <cell r="CK33" t="str">
            <v>&amp;^%</v>
          </cell>
          <cell r="CL33" t="str">
            <v>&amp;^%</v>
          </cell>
          <cell r="CN33" t="str">
            <v>Bury</v>
          </cell>
          <cell r="CO33" t="str">
            <v>E08000002</v>
          </cell>
          <cell r="CP33">
            <v>50000</v>
          </cell>
          <cell r="CQ33">
            <v>5.8</v>
          </cell>
          <cell r="CR33">
            <v>9.9600000000000009</v>
          </cell>
          <cell r="CS33">
            <v>5</v>
          </cell>
          <cell r="CT33">
            <v>12.87</v>
          </cell>
          <cell r="CU33">
            <v>4</v>
          </cell>
          <cell r="CV33">
            <v>6.3</v>
          </cell>
          <cell r="CW33">
            <v>1.5</v>
          </cell>
          <cell r="CX33" t="str">
            <v>&amp;^%</v>
          </cell>
          <cell r="CY33" t="str">
            <v>&amp;^%</v>
          </cell>
          <cell r="DA33" t="str">
            <v>Bury</v>
          </cell>
          <cell r="DB33" t="str">
            <v>E08000002</v>
          </cell>
          <cell r="DC33">
            <v>50000</v>
          </cell>
          <cell r="DD33">
            <v>5.8</v>
          </cell>
          <cell r="DE33">
            <v>357.4</v>
          </cell>
          <cell r="DF33">
            <v>7.1</v>
          </cell>
          <cell r="DG33">
            <v>418.7</v>
          </cell>
          <cell r="DH33">
            <v>4.5999999999999996</v>
          </cell>
          <cell r="DI33">
            <v>94.2</v>
          </cell>
          <cell r="DJ33">
            <v>11</v>
          </cell>
          <cell r="DK33" t="str">
            <v>&amp;^%</v>
          </cell>
          <cell r="DL33" t="str">
            <v>&amp;^%</v>
          </cell>
          <cell r="DN33" t="str">
            <v>Bury</v>
          </cell>
          <cell r="DO33" t="str">
            <v>E08000002</v>
          </cell>
          <cell r="DP33">
            <v>13000</v>
          </cell>
          <cell r="DQ33">
            <v>11</v>
          </cell>
          <cell r="DR33">
            <v>37.299999999999997</v>
          </cell>
          <cell r="DS33">
            <v>0.5</v>
          </cell>
          <cell r="DT33">
            <v>37.299999999999997</v>
          </cell>
          <cell r="DU33">
            <v>1</v>
          </cell>
          <cell r="DV33">
            <v>32.5</v>
          </cell>
          <cell r="DW33">
            <v>2.4</v>
          </cell>
          <cell r="DX33" t="str">
            <v>&amp;^%</v>
          </cell>
          <cell r="DY33" t="str">
            <v>&amp;^%</v>
          </cell>
          <cell r="EA33" t="str">
            <v>Bury</v>
          </cell>
          <cell r="EB33" t="str">
            <v>E08000002</v>
          </cell>
          <cell r="EC33">
            <v>11000</v>
          </cell>
          <cell r="ED33">
            <v>13.2</v>
          </cell>
          <cell r="EE33">
            <v>21250</v>
          </cell>
          <cell r="EF33">
            <v>12</v>
          </cell>
          <cell r="EG33">
            <v>22803</v>
          </cell>
          <cell r="EH33">
            <v>6.1</v>
          </cell>
          <cell r="EI33">
            <v>11282</v>
          </cell>
          <cell r="EJ33">
            <v>14</v>
          </cell>
          <cell r="EK33" t="str">
            <v>&amp;^%</v>
          </cell>
          <cell r="EL33" t="str">
            <v>&amp;^%</v>
          </cell>
          <cell r="EN33" t="str">
            <v>Bury</v>
          </cell>
          <cell r="EO33" t="str">
            <v>E08000002</v>
          </cell>
          <cell r="EP33">
            <v>13000</v>
          </cell>
          <cell r="EQ33">
            <v>11</v>
          </cell>
          <cell r="ER33">
            <v>10.050000000000001</v>
          </cell>
          <cell r="ES33">
            <v>8.6</v>
          </cell>
          <cell r="ET33">
            <v>11.37</v>
          </cell>
          <cell r="EU33">
            <v>4.5999999999999996</v>
          </cell>
          <cell r="EV33">
            <v>6.44</v>
          </cell>
          <cell r="EW33">
            <v>3</v>
          </cell>
          <cell r="EX33" t="str">
            <v>&amp;^%</v>
          </cell>
          <cell r="EY33" t="str">
            <v>&amp;^%</v>
          </cell>
          <cell r="FA33" t="str">
            <v>Bury</v>
          </cell>
          <cell r="FB33" t="str">
            <v>E08000002</v>
          </cell>
          <cell r="FC33">
            <v>13000</v>
          </cell>
          <cell r="FD33">
            <v>11</v>
          </cell>
          <cell r="FE33">
            <v>381.5</v>
          </cell>
          <cell r="FF33">
            <v>8</v>
          </cell>
          <cell r="FG33">
            <v>423.8</v>
          </cell>
          <cell r="FH33">
            <v>4.7</v>
          </cell>
          <cell r="FI33">
            <v>234.6</v>
          </cell>
          <cell r="FJ33">
            <v>3.1</v>
          </cell>
          <cell r="FK33" t="str">
            <v>&amp;^%</v>
          </cell>
          <cell r="FL33" t="str">
            <v>&amp;^%</v>
          </cell>
          <cell r="FN33" t="str">
            <v>Bury</v>
          </cell>
          <cell r="FO33" t="str">
            <v>E08000002</v>
          </cell>
          <cell r="FP33">
            <v>22000</v>
          </cell>
          <cell r="FQ33">
            <v>9.1</v>
          </cell>
          <cell r="FR33">
            <v>39.4</v>
          </cell>
          <cell r="FS33">
            <v>1.6</v>
          </cell>
          <cell r="FT33">
            <v>40.299999999999997</v>
          </cell>
          <cell r="FU33">
            <v>1.4</v>
          </cell>
          <cell r="FV33">
            <v>34.5</v>
          </cell>
          <cell r="FW33">
            <v>2.5</v>
          </cell>
          <cell r="FX33" t="str">
            <v>&amp;^%</v>
          </cell>
          <cell r="FY33" t="str">
            <v>&amp;^%</v>
          </cell>
          <cell r="GA33" t="str">
            <v>Bury</v>
          </cell>
          <cell r="GB33" t="str">
            <v>E08000002</v>
          </cell>
          <cell r="GC33">
            <v>20000</v>
          </cell>
          <cell r="GD33">
            <v>10.4</v>
          </cell>
          <cell r="GE33">
            <v>25236</v>
          </cell>
          <cell r="GF33">
            <v>8.6999999999999993</v>
          </cell>
          <cell r="GG33">
            <v>29984</v>
          </cell>
          <cell r="GH33">
            <v>7.2</v>
          </cell>
          <cell r="GI33">
            <v>15172</v>
          </cell>
          <cell r="GJ33">
            <v>9.9</v>
          </cell>
          <cell r="GK33" t="str">
            <v>&amp;^%</v>
          </cell>
          <cell r="GL33" t="str">
            <v>&amp;^%</v>
          </cell>
          <cell r="GN33" t="str">
            <v>Bury</v>
          </cell>
          <cell r="GO33" t="str">
            <v>E08000002</v>
          </cell>
          <cell r="GP33">
            <v>22000</v>
          </cell>
          <cell r="GQ33">
            <v>9.1</v>
          </cell>
          <cell r="GR33">
            <v>12.26</v>
          </cell>
          <cell r="GS33">
            <v>7.5</v>
          </cell>
          <cell r="GT33">
            <v>14.31</v>
          </cell>
          <cell r="GU33">
            <v>6</v>
          </cell>
          <cell r="GV33">
            <v>6.88</v>
          </cell>
          <cell r="GW33">
            <v>4.5999999999999996</v>
          </cell>
          <cell r="GX33" t="str">
            <v>&amp;^%</v>
          </cell>
          <cell r="GY33" t="str">
            <v>&amp;^%</v>
          </cell>
        </row>
        <row r="34">
          <cell r="A34" t="str">
            <v>Manchester</v>
          </cell>
          <cell r="B34" t="str">
            <v>E08000003</v>
          </cell>
          <cell r="C34">
            <v>114000</v>
          </cell>
          <cell r="D34">
            <v>3.9</v>
          </cell>
          <cell r="E34">
            <v>555.1</v>
          </cell>
          <cell r="F34">
            <v>3.6</v>
          </cell>
          <cell r="G34">
            <v>664.6</v>
          </cell>
          <cell r="H34">
            <v>2.6</v>
          </cell>
          <cell r="I34">
            <v>297.5</v>
          </cell>
          <cell r="J34">
            <v>2.6</v>
          </cell>
          <cell r="K34">
            <v>1152.3</v>
          </cell>
          <cell r="L34">
            <v>18</v>
          </cell>
          <cell r="N34" t="str">
            <v>Manchester</v>
          </cell>
          <cell r="O34" t="str">
            <v>E08000003</v>
          </cell>
          <cell r="P34">
            <v>211000</v>
          </cell>
          <cell r="Q34">
            <v>2.8</v>
          </cell>
          <cell r="R34">
            <v>37.4</v>
          </cell>
          <cell r="S34">
            <v>0.2</v>
          </cell>
          <cell r="T34">
            <v>37.799999999999997</v>
          </cell>
          <cell r="U34">
            <v>0.5</v>
          </cell>
          <cell r="V34">
            <v>35</v>
          </cell>
          <cell r="W34">
            <v>0.1</v>
          </cell>
          <cell r="X34">
            <v>42</v>
          </cell>
          <cell r="Y34">
            <v>3.2</v>
          </cell>
          <cell r="AA34" t="str">
            <v>Manchester</v>
          </cell>
          <cell r="AB34" t="str">
            <v>E08000003</v>
          </cell>
          <cell r="AC34">
            <v>180000</v>
          </cell>
          <cell r="AD34">
            <v>4.3</v>
          </cell>
          <cell r="AE34">
            <v>27117</v>
          </cell>
          <cell r="AF34">
            <v>3.4</v>
          </cell>
          <cell r="AG34">
            <v>32461</v>
          </cell>
          <cell r="AH34">
            <v>4.2</v>
          </cell>
          <cell r="AI34">
            <v>15384</v>
          </cell>
          <cell r="AJ34">
            <v>3.8</v>
          </cell>
          <cell r="AK34" t="str">
            <v>&amp;^%</v>
          </cell>
          <cell r="AL34" t="str">
            <v>&amp;^%</v>
          </cell>
          <cell r="AN34" t="str">
            <v>Manchester</v>
          </cell>
          <cell r="AO34" t="str">
            <v>E08000003</v>
          </cell>
          <cell r="AP34">
            <v>211000</v>
          </cell>
          <cell r="AQ34">
            <v>2.8</v>
          </cell>
          <cell r="AR34">
            <v>13.66</v>
          </cell>
          <cell r="AS34">
            <v>2.4</v>
          </cell>
          <cell r="AT34">
            <v>16.14</v>
          </cell>
          <cell r="AU34">
            <v>1.9</v>
          </cell>
          <cell r="AV34">
            <v>7.62</v>
          </cell>
          <cell r="AW34">
            <v>1.9</v>
          </cell>
          <cell r="AX34">
            <v>27.65</v>
          </cell>
          <cell r="AY34">
            <v>11</v>
          </cell>
          <cell r="BA34" t="str">
            <v>Manchester</v>
          </cell>
          <cell r="BB34" t="str">
            <v>E08000003</v>
          </cell>
          <cell r="BC34">
            <v>211000</v>
          </cell>
          <cell r="BD34">
            <v>2.8</v>
          </cell>
          <cell r="BE34">
            <v>509</v>
          </cell>
          <cell r="BF34">
            <v>2.7</v>
          </cell>
          <cell r="BG34">
            <v>609.79999999999995</v>
          </cell>
          <cell r="BH34">
            <v>1.9</v>
          </cell>
          <cell r="BI34">
            <v>288.3</v>
          </cell>
          <cell r="BJ34">
            <v>1.9</v>
          </cell>
          <cell r="BK34">
            <v>1024.7</v>
          </cell>
          <cell r="BL34">
            <v>11</v>
          </cell>
          <cell r="BN34" t="str">
            <v>Manchester</v>
          </cell>
          <cell r="BO34" t="str">
            <v>E08000003</v>
          </cell>
          <cell r="BP34">
            <v>280000</v>
          </cell>
          <cell r="BQ34">
            <v>2.4</v>
          </cell>
          <cell r="BR34">
            <v>35.6</v>
          </cell>
          <cell r="BS34">
            <v>1.1000000000000001</v>
          </cell>
          <cell r="BT34">
            <v>33.200000000000003</v>
          </cell>
          <cell r="BU34">
            <v>0.8</v>
          </cell>
          <cell r="BV34">
            <v>17.5</v>
          </cell>
          <cell r="BW34">
            <v>4.0999999999999996</v>
          </cell>
          <cell r="BX34">
            <v>40.299999999999997</v>
          </cell>
          <cell r="BY34">
            <v>1.8</v>
          </cell>
          <cell r="CA34" t="str">
            <v>Manchester</v>
          </cell>
          <cell r="CB34" t="str">
            <v>E08000003</v>
          </cell>
          <cell r="CC34">
            <v>238000</v>
          </cell>
          <cell r="CD34">
            <v>3.8</v>
          </cell>
          <cell r="CE34">
            <v>23015</v>
          </cell>
          <cell r="CF34">
            <v>4.0999999999999996</v>
          </cell>
          <cell r="CG34">
            <v>27581</v>
          </cell>
          <cell r="CH34">
            <v>4.0999999999999996</v>
          </cell>
          <cell r="CI34">
            <v>7976</v>
          </cell>
          <cell r="CJ34">
            <v>11</v>
          </cell>
          <cell r="CK34">
            <v>48550</v>
          </cell>
          <cell r="CL34">
            <v>17</v>
          </cell>
          <cell r="CN34" t="str">
            <v>Manchester</v>
          </cell>
          <cell r="CO34" t="str">
            <v>E08000003</v>
          </cell>
          <cell r="CP34">
            <v>280000</v>
          </cell>
          <cell r="CQ34">
            <v>2.4</v>
          </cell>
          <cell r="CR34">
            <v>12.33</v>
          </cell>
          <cell r="CS34">
            <v>2.6</v>
          </cell>
          <cell r="CT34">
            <v>15.51</v>
          </cell>
          <cell r="CU34">
            <v>1.7</v>
          </cell>
          <cell r="CV34">
            <v>6.61</v>
          </cell>
          <cell r="CW34">
            <v>1.3</v>
          </cell>
          <cell r="CX34">
            <v>26.52</v>
          </cell>
          <cell r="CY34">
            <v>9.1</v>
          </cell>
          <cell r="DA34" t="str">
            <v>Manchester</v>
          </cell>
          <cell r="DB34" t="str">
            <v>E08000003</v>
          </cell>
          <cell r="DC34">
            <v>280000</v>
          </cell>
          <cell r="DD34">
            <v>2.4</v>
          </cell>
          <cell r="DE34">
            <v>433.4</v>
          </cell>
          <cell r="DF34">
            <v>2.7</v>
          </cell>
          <cell r="DG34">
            <v>514.5</v>
          </cell>
          <cell r="DH34">
            <v>1.9</v>
          </cell>
          <cell r="DI34">
            <v>152.80000000000001</v>
          </cell>
          <cell r="DJ34">
            <v>4.5</v>
          </cell>
          <cell r="DK34">
            <v>921</v>
          </cell>
          <cell r="DL34">
            <v>9.6</v>
          </cell>
          <cell r="DN34" t="str">
            <v>Manchester</v>
          </cell>
          <cell r="DO34" t="str">
            <v>E08000003</v>
          </cell>
          <cell r="DP34">
            <v>98000</v>
          </cell>
          <cell r="DQ34">
            <v>4</v>
          </cell>
          <cell r="DR34">
            <v>37.4</v>
          </cell>
          <cell r="DS34">
            <v>0.3</v>
          </cell>
          <cell r="DT34">
            <v>37</v>
          </cell>
          <cell r="DU34">
            <v>0.7</v>
          </cell>
          <cell r="DV34">
            <v>34</v>
          </cell>
          <cell r="DW34">
            <v>2.2000000000000002</v>
          </cell>
          <cell r="DX34">
            <v>40</v>
          </cell>
          <cell r="DY34">
            <v>4.3</v>
          </cell>
          <cell r="EA34" t="str">
            <v>Manchester</v>
          </cell>
          <cell r="EB34" t="str">
            <v>E08000003</v>
          </cell>
          <cell r="EC34">
            <v>81000</v>
          </cell>
          <cell r="ED34">
            <v>6.1</v>
          </cell>
          <cell r="EE34">
            <v>25299</v>
          </cell>
          <cell r="EF34">
            <v>5</v>
          </cell>
          <cell r="EG34">
            <v>28614</v>
          </cell>
          <cell r="EH34">
            <v>4.0999999999999996</v>
          </cell>
          <cell r="EI34">
            <v>14926</v>
          </cell>
          <cell r="EJ34">
            <v>3.7</v>
          </cell>
          <cell r="EK34" t="str">
            <v>&amp;^%</v>
          </cell>
          <cell r="EL34" t="str">
            <v>&amp;^%</v>
          </cell>
          <cell r="EN34" t="str">
            <v>Manchester</v>
          </cell>
          <cell r="EO34" t="str">
            <v>E08000003</v>
          </cell>
          <cell r="EP34">
            <v>98000</v>
          </cell>
          <cell r="EQ34">
            <v>4</v>
          </cell>
          <cell r="ER34">
            <v>13.05</v>
          </cell>
          <cell r="ES34">
            <v>3.2</v>
          </cell>
          <cell r="ET34">
            <v>14.75</v>
          </cell>
          <cell r="EU34">
            <v>2.6</v>
          </cell>
          <cell r="EV34">
            <v>7.43</v>
          </cell>
          <cell r="EW34">
            <v>3</v>
          </cell>
          <cell r="EX34">
            <v>22.95</v>
          </cell>
          <cell r="EY34">
            <v>15</v>
          </cell>
          <cell r="FA34" t="str">
            <v>Manchester</v>
          </cell>
          <cell r="FB34" t="str">
            <v>E08000003</v>
          </cell>
          <cell r="FC34">
            <v>98000</v>
          </cell>
          <cell r="FD34">
            <v>4</v>
          </cell>
          <cell r="FE34">
            <v>484.4</v>
          </cell>
          <cell r="FF34">
            <v>3.1</v>
          </cell>
          <cell r="FG34">
            <v>546.20000000000005</v>
          </cell>
          <cell r="FH34">
            <v>2.6</v>
          </cell>
          <cell r="FI34">
            <v>280.60000000000002</v>
          </cell>
          <cell r="FJ34">
            <v>2.7</v>
          </cell>
          <cell r="FK34">
            <v>811.5</v>
          </cell>
          <cell r="FL34">
            <v>17</v>
          </cell>
          <cell r="FN34" t="str">
            <v>Manchester</v>
          </cell>
          <cell r="FO34" t="str">
            <v>E08000003</v>
          </cell>
          <cell r="FP34">
            <v>114000</v>
          </cell>
          <cell r="FQ34">
            <v>3.9</v>
          </cell>
          <cell r="FR34">
            <v>37.5</v>
          </cell>
          <cell r="FS34">
            <v>0.1</v>
          </cell>
          <cell r="FT34">
            <v>38.4</v>
          </cell>
          <cell r="FU34">
            <v>0.6</v>
          </cell>
          <cell r="FV34">
            <v>35</v>
          </cell>
          <cell r="FW34">
            <v>0</v>
          </cell>
          <cell r="FX34">
            <v>42.6</v>
          </cell>
          <cell r="FY34">
            <v>7.5</v>
          </cell>
          <cell r="GA34" t="str">
            <v>Manchester</v>
          </cell>
          <cell r="GB34" t="str">
            <v>E08000003</v>
          </cell>
          <cell r="GC34">
            <v>99000</v>
          </cell>
          <cell r="GD34">
            <v>5.9</v>
          </cell>
          <cell r="GE34">
            <v>29083</v>
          </cell>
          <cell r="GF34">
            <v>5.4</v>
          </cell>
          <cell r="GG34">
            <v>35587</v>
          </cell>
          <cell r="GH34">
            <v>6.3</v>
          </cell>
          <cell r="GI34">
            <v>15744</v>
          </cell>
          <cell r="GJ34">
            <v>7.6</v>
          </cell>
          <cell r="GK34" t="str">
            <v>&amp;^%</v>
          </cell>
          <cell r="GL34" t="str">
            <v>&amp;^%</v>
          </cell>
          <cell r="GN34" t="str">
            <v>Manchester</v>
          </cell>
          <cell r="GO34" t="str">
            <v>E08000003</v>
          </cell>
          <cell r="GP34">
            <v>114000</v>
          </cell>
          <cell r="GQ34">
            <v>3.9</v>
          </cell>
          <cell r="GR34">
            <v>14.24</v>
          </cell>
          <cell r="GS34">
            <v>3.8</v>
          </cell>
          <cell r="GT34">
            <v>17.29</v>
          </cell>
          <cell r="GU34">
            <v>2.6</v>
          </cell>
          <cell r="GV34">
            <v>7.69</v>
          </cell>
          <cell r="GW34">
            <v>2.7</v>
          </cell>
          <cell r="GX34">
            <v>30.61</v>
          </cell>
          <cell r="GY34">
            <v>18</v>
          </cell>
        </row>
        <row r="35">
          <cell r="A35" t="str">
            <v>Oldham</v>
          </cell>
          <cell r="B35" t="str">
            <v>E08000004</v>
          </cell>
          <cell r="C35">
            <v>26000</v>
          </cell>
          <cell r="D35">
            <v>8.1999999999999993</v>
          </cell>
          <cell r="E35">
            <v>446.3</v>
          </cell>
          <cell r="F35">
            <v>6.8</v>
          </cell>
          <cell r="G35">
            <v>530.1</v>
          </cell>
          <cell r="H35">
            <v>4.5</v>
          </cell>
          <cell r="I35">
            <v>267.8</v>
          </cell>
          <cell r="J35">
            <v>4.5</v>
          </cell>
          <cell r="K35" t="str">
            <v>&amp;^%</v>
          </cell>
          <cell r="L35" t="str">
            <v>&amp;^%</v>
          </cell>
          <cell r="N35" t="str">
            <v>Oldham</v>
          </cell>
          <cell r="O35" t="str">
            <v>E08000004</v>
          </cell>
          <cell r="P35">
            <v>48000</v>
          </cell>
          <cell r="Q35">
            <v>5.9</v>
          </cell>
          <cell r="R35">
            <v>37.5</v>
          </cell>
          <cell r="S35">
            <v>0.7</v>
          </cell>
          <cell r="T35">
            <v>38.299999999999997</v>
          </cell>
          <cell r="U35">
            <v>0.9</v>
          </cell>
          <cell r="V35">
            <v>32.5</v>
          </cell>
          <cell r="W35">
            <v>0.4</v>
          </cell>
          <cell r="X35" t="str">
            <v>&amp;^%</v>
          </cell>
          <cell r="Y35" t="str">
            <v>&amp;^%</v>
          </cell>
          <cell r="AA35" t="str">
            <v>Oldham</v>
          </cell>
          <cell r="AB35" t="str">
            <v>E08000004</v>
          </cell>
          <cell r="AC35">
            <v>43000</v>
          </cell>
          <cell r="AD35">
            <v>9.6</v>
          </cell>
          <cell r="AE35">
            <v>20932</v>
          </cell>
          <cell r="AF35">
            <v>12</v>
          </cell>
          <cell r="AG35">
            <v>24810</v>
          </cell>
          <cell r="AH35">
            <v>4.5999999999999996</v>
          </cell>
          <cell r="AI35">
            <v>12831</v>
          </cell>
          <cell r="AJ35">
            <v>7.2</v>
          </cell>
          <cell r="AK35" t="str">
            <v>&amp;^%</v>
          </cell>
          <cell r="AL35" t="str">
            <v>&amp;^%</v>
          </cell>
          <cell r="AN35" t="str">
            <v>Oldham</v>
          </cell>
          <cell r="AO35" t="str">
            <v>E08000004</v>
          </cell>
          <cell r="AP35">
            <v>48000</v>
          </cell>
          <cell r="AQ35">
            <v>5.9</v>
          </cell>
          <cell r="AR35">
            <v>10.6</v>
          </cell>
          <cell r="AS35">
            <v>4.4000000000000004</v>
          </cell>
          <cell r="AT35">
            <v>12.69</v>
          </cell>
          <cell r="AU35">
            <v>3.2</v>
          </cell>
          <cell r="AV35">
            <v>6.64</v>
          </cell>
          <cell r="AW35">
            <v>2</v>
          </cell>
          <cell r="AX35" t="str">
            <v>&amp;^%</v>
          </cell>
          <cell r="AY35" t="str">
            <v>&amp;^%</v>
          </cell>
          <cell r="BA35" t="str">
            <v>Oldham</v>
          </cell>
          <cell r="BB35" t="str">
            <v>E08000004</v>
          </cell>
          <cell r="BC35">
            <v>48000</v>
          </cell>
          <cell r="BD35">
            <v>5.9</v>
          </cell>
          <cell r="BE35">
            <v>412.4</v>
          </cell>
          <cell r="BF35">
            <v>4.8</v>
          </cell>
          <cell r="BG35">
            <v>486.3</v>
          </cell>
          <cell r="BH35">
            <v>3.2</v>
          </cell>
          <cell r="BI35">
            <v>251</v>
          </cell>
          <cell r="BJ35">
            <v>4</v>
          </cell>
          <cell r="BK35" t="str">
            <v>&amp;^%</v>
          </cell>
          <cell r="BL35" t="str">
            <v>&amp;^%</v>
          </cell>
          <cell r="BN35" t="str">
            <v>Oldham</v>
          </cell>
          <cell r="BO35" t="str">
            <v>E08000004</v>
          </cell>
          <cell r="BP35">
            <v>68000</v>
          </cell>
          <cell r="BQ35">
            <v>4.9000000000000004</v>
          </cell>
          <cell r="BR35">
            <v>35.299999999999997</v>
          </cell>
          <cell r="BS35">
            <v>2.1</v>
          </cell>
          <cell r="BT35">
            <v>32.299999999999997</v>
          </cell>
          <cell r="BU35">
            <v>1.7</v>
          </cell>
          <cell r="BV35">
            <v>15</v>
          </cell>
          <cell r="BW35">
            <v>11</v>
          </cell>
          <cell r="BX35">
            <v>42.2</v>
          </cell>
          <cell r="BY35">
            <v>9.1</v>
          </cell>
          <cell r="CA35" t="str">
            <v>Oldham</v>
          </cell>
          <cell r="CB35" t="str">
            <v>E08000004</v>
          </cell>
          <cell r="CC35">
            <v>62000</v>
          </cell>
          <cell r="CD35">
            <v>7.4</v>
          </cell>
          <cell r="CE35">
            <v>16992</v>
          </cell>
          <cell r="CF35">
            <v>7.3</v>
          </cell>
          <cell r="CG35">
            <v>20299</v>
          </cell>
          <cell r="CH35">
            <v>4.4000000000000004</v>
          </cell>
          <cell r="CI35">
            <v>5836</v>
          </cell>
          <cell r="CJ35">
            <v>19</v>
          </cell>
          <cell r="CK35" t="str">
            <v>&amp;^%</v>
          </cell>
          <cell r="CL35" t="str">
            <v>&amp;^%</v>
          </cell>
          <cell r="CN35" t="str">
            <v>Oldham</v>
          </cell>
          <cell r="CO35" t="str">
            <v>E08000004</v>
          </cell>
          <cell r="CP35">
            <v>68000</v>
          </cell>
          <cell r="CQ35">
            <v>4.9000000000000004</v>
          </cell>
          <cell r="CR35">
            <v>9.51</v>
          </cell>
          <cell r="CS35">
            <v>3.7</v>
          </cell>
          <cell r="CT35">
            <v>12.1</v>
          </cell>
          <cell r="CU35">
            <v>3</v>
          </cell>
          <cell r="CV35">
            <v>6.21</v>
          </cell>
          <cell r="CW35">
            <v>1.3</v>
          </cell>
          <cell r="CX35" t="str">
            <v>&amp;^%</v>
          </cell>
          <cell r="CY35" t="str">
            <v>&amp;^%</v>
          </cell>
          <cell r="DA35" t="str">
            <v>Oldham</v>
          </cell>
          <cell r="DB35" t="str">
            <v>E08000004</v>
          </cell>
          <cell r="DC35">
            <v>68000</v>
          </cell>
          <cell r="DD35">
            <v>4.9000000000000004</v>
          </cell>
          <cell r="DE35">
            <v>328.9</v>
          </cell>
          <cell r="DF35">
            <v>5.3</v>
          </cell>
          <cell r="DG35">
            <v>390.9</v>
          </cell>
          <cell r="DH35">
            <v>3.5</v>
          </cell>
          <cell r="DI35">
            <v>111.4</v>
          </cell>
          <cell r="DJ35">
            <v>11</v>
          </cell>
          <cell r="DK35" t="str">
            <v>&amp;^%</v>
          </cell>
          <cell r="DL35" t="str">
            <v>&amp;^%</v>
          </cell>
          <cell r="DN35" t="str">
            <v>Oldham</v>
          </cell>
          <cell r="DO35" t="str">
            <v>E08000004</v>
          </cell>
          <cell r="DP35">
            <v>22000</v>
          </cell>
          <cell r="DQ35">
            <v>8.5</v>
          </cell>
          <cell r="DR35">
            <v>36.200000000000003</v>
          </cell>
          <cell r="DS35">
            <v>1.2</v>
          </cell>
          <cell r="DT35">
            <v>35.799999999999997</v>
          </cell>
          <cell r="DU35">
            <v>0.9</v>
          </cell>
          <cell r="DV35">
            <v>31.4</v>
          </cell>
          <cell r="DW35">
            <v>1.9</v>
          </cell>
          <cell r="DX35" t="str">
            <v>&amp;^%</v>
          </cell>
          <cell r="DY35" t="str">
            <v>&amp;^%</v>
          </cell>
          <cell r="EA35" t="str">
            <v>Oldham</v>
          </cell>
          <cell r="EB35" t="str">
            <v>E08000004</v>
          </cell>
          <cell r="EC35">
            <v>21000</v>
          </cell>
          <cell r="ED35">
            <v>15.5</v>
          </cell>
          <cell r="EE35">
            <v>18029</v>
          </cell>
          <cell r="EF35" t="str">
            <v>&amp;^%</v>
          </cell>
          <cell r="EG35">
            <v>22290</v>
          </cell>
          <cell r="EH35">
            <v>6.7</v>
          </cell>
          <cell r="EI35" t="str">
            <v>&amp;^%</v>
          </cell>
          <cell r="EJ35" t="str">
            <v>&amp;^%</v>
          </cell>
          <cell r="EK35" t="str">
            <v>&amp;^%</v>
          </cell>
          <cell r="EL35" t="str">
            <v>&amp;^%</v>
          </cell>
          <cell r="EN35" t="str">
            <v>Oldham</v>
          </cell>
          <cell r="EO35" t="str">
            <v>E08000004</v>
          </cell>
          <cell r="EP35">
            <v>22000</v>
          </cell>
          <cell r="EQ35">
            <v>8.5</v>
          </cell>
          <cell r="ER35">
            <v>10.199999999999999</v>
          </cell>
          <cell r="ES35">
            <v>6.1</v>
          </cell>
          <cell r="ET35">
            <v>12.15</v>
          </cell>
          <cell r="EU35">
            <v>4.2</v>
          </cell>
          <cell r="EV35">
            <v>6.57</v>
          </cell>
          <cell r="EW35">
            <v>3.9</v>
          </cell>
          <cell r="EX35" t="str">
            <v>&amp;^%</v>
          </cell>
          <cell r="EY35" t="str">
            <v>&amp;^%</v>
          </cell>
          <cell r="FA35" t="str">
            <v>Oldham</v>
          </cell>
          <cell r="FB35" t="str">
            <v>E08000004</v>
          </cell>
          <cell r="FC35">
            <v>22000</v>
          </cell>
          <cell r="FD35">
            <v>8.5</v>
          </cell>
          <cell r="FE35">
            <v>369.3</v>
          </cell>
          <cell r="FF35">
            <v>6.9</v>
          </cell>
          <cell r="FG35">
            <v>434.6</v>
          </cell>
          <cell r="FH35">
            <v>4.0999999999999996</v>
          </cell>
          <cell r="FI35">
            <v>237.1</v>
          </cell>
          <cell r="FJ35">
            <v>6.1</v>
          </cell>
          <cell r="FK35" t="str">
            <v>&amp;^%</v>
          </cell>
          <cell r="FL35" t="str">
            <v>&amp;^%</v>
          </cell>
          <cell r="FN35" t="str">
            <v>Oldham</v>
          </cell>
          <cell r="FO35" t="str">
            <v>E08000004</v>
          </cell>
          <cell r="FP35">
            <v>26000</v>
          </cell>
          <cell r="FQ35">
            <v>8.1999999999999993</v>
          </cell>
          <cell r="FR35">
            <v>39</v>
          </cell>
          <cell r="FS35">
            <v>1.3</v>
          </cell>
          <cell r="FT35">
            <v>40.5</v>
          </cell>
          <cell r="FU35">
            <v>1.3</v>
          </cell>
          <cell r="FV35">
            <v>35</v>
          </cell>
          <cell r="FW35">
            <v>1.9</v>
          </cell>
          <cell r="FX35" t="str">
            <v>&amp;^%</v>
          </cell>
          <cell r="FY35" t="str">
            <v>&amp;^%</v>
          </cell>
          <cell r="GA35" t="str">
            <v>Oldham</v>
          </cell>
          <cell r="GB35" t="str">
            <v>E08000004</v>
          </cell>
          <cell r="GC35">
            <v>23000</v>
          </cell>
          <cell r="GD35">
            <v>11.5</v>
          </cell>
          <cell r="GE35">
            <v>23808</v>
          </cell>
          <cell r="GF35">
            <v>12</v>
          </cell>
          <cell r="GG35">
            <v>27093</v>
          </cell>
          <cell r="GH35">
            <v>6</v>
          </cell>
          <cell r="GI35">
            <v>13620</v>
          </cell>
          <cell r="GJ35">
            <v>6.9</v>
          </cell>
          <cell r="GK35" t="str">
            <v>&amp;^%</v>
          </cell>
          <cell r="GL35" t="str">
            <v>&amp;^%</v>
          </cell>
          <cell r="GN35" t="str">
            <v>Oldham</v>
          </cell>
          <cell r="GO35" t="str">
            <v>E08000004</v>
          </cell>
          <cell r="GP35">
            <v>26000</v>
          </cell>
          <cell r="GQ35">
            <v>8.1999999999999993</v>
          </cell>
          <cell r="GR35">
            <v>10.75</v>
          </cell>
          <cell r="GS35">
            <v>6.9</v>
          </cell>
          <cell r="GT35">
            <v>13.09</v>
          </cell>
          <cell r="GU35">
            <v>4.5999999999999996</v>
          </cell>
          <cell r="GV35">
            <v>6.76</v>
          </cell>
          <cell r="GW35">
            <v>2.5</v>
          </cell>
          <cell r="GX35" t="str">
            <v>&amp;^%</v>
          </cell>
          <cell r="GY35" t="str">
            <v>&amp;^%</v>
          </cell>
        </row>
        <row r="36">
          <cell r="A36" t="str">
            <v>Rochdale</v>
          </cell>
          <cell r="B36" t="str">
            <v>E08000005</v>
          </cell>
          <cell r="C36">
            <v>23000</v>
          </cell>
          <cell r="D36">
            <v>8.8000000000000007</v>
          </cell>
          <cell r="E36">
            <v>460.7</v>
          </cell>
          <cell r="F36">
            <v>7.1</v>
          </cell>
          <cell r="G36">
            <v>542.5</v>
          </cell>
          <cell r="H36">
            <v>4.5</v>
          </cell>
          <cell r="I36">
            <v>291</v>
          </cell>
          <cell r="J36">
            <v>5.3</v>
          </cell>
          <cell r="K36" t="str">
            <v>&amp;^%</v>
          </cell>
          <cell r="L36" t="str">
            <v>&amp;^%</v>
          </cell>
          <cell r="N36" t="str">
            <v>Rochdale</v>
          </cell>
          <cell r="O36" t="str">
            <v>E08000005</v>
          </cell>
          <cell r="P36">
            <v>38000</v>
          </cell>
          <cell r="Q36">
            <v>6.7</v>
          </cell>
          <cell r="R36">
            <v>37.700000000000003</v>
          </cell>
          <cell r="S36">
            <v>1.6</v>
          </cell>
          <cell r="T36">
            <v>39.799999999999997</v>
          </cell>
          <cell r="U36">
            <v>1.2</v>
          </cell>
          <cell r="V36">
            <v>32.9</v>
          </cell>
          <cell r="W36">
            <v>3.8</v>
          </cell>
          <cell r="X36" t="str">
            <v>&amp;^%</v>
          </cell>
          <cell r="Y36" t="str">
            <v>&amp;^%</v>
          </cell>
          <cell r="AA36" t="str">
            <v>Rochdale</v>
          </cell>
          <cell r="AB36" t="str">
            <v>E08000005</v>
          </cell>
          <cell r="AC36">
            <v>36000</v>
          </cell>
          <cell r="AD36">
            <v>7.6</v>
          </cell>
          <cell r="AE36">
            <v>21842</v>
          </cell>
          <cell r="AF36">
            <v>5.9</v>
          </cell>
          <cell r="AG36">
            <v>25858</v>
          </cell>
          <cell r="AH36">
            <v>3.9</v>
          </cell>
          <cell r="AI36">
            <v>13763</v>
          </cell>
          <cell r="AJ36">
            <v>6.3</v>
          </cell>
          <cell r="AK36" t="str">
            <v>&amp;^%</v>
          </cell>
          <cell r="AL36" t="str">
            <v>&amp;^%</v>
          </cell>
          <cell r="AN36" t="str">
            <v>Rochdale</v>
          </cell>
          <cell r="AO36" t="str">
            <v>E08000005</v>
          </cell>
          <cell r="AP36">
            <v>38000</v>
          </cell>
          <cell r="AQ36">
            <v>6.7</v>
          </cell>
          <cell r="AR36">
            <v>10.97</v>
          </cell>
          <cell r="AS36">
            <v>4.9000000000000004</v>
          </cell>
          <cell r="AT36">
            <v>13.06</v>
          </cell>
          <cell r="AU36">
            <v>3.5</v>
          </cell>
          <cell r="AV36">
            <v>7.07</v>
          </cell>
          <cell r="AW36">
            <v>3.6</v>
          </cell>
          <cell r="AX36" t="str">
            <v>&amp;^%</v>
          </cell>
          <cell r="AY36" t="str">
            <v>&amp;^%</v>
          </cell>
          <cell r="BA36" t="str">
            <v>Rochdale</v>
          </cell>
          <cell r="BB36" t="str">
            <v>E08000005</v>
          </cell>
          <cell r="BC36">
            <v>38000</v>
          </cell>
          <cell r="BD36">
            <v>6.7</v>
          </cell>
          <cell r="BE36">
            <v>437.6</v>
          </cell>
          <cell r="BF36">
            <v>4.7</v>
          </cell>
          <cell r="BG36">
            <v>520</v>
          </cell>
          <cell r="BH36">
            <v>3.4</v>
          </cell>
          <cell r="BI36">
            <v>275</v>
          </cell>
          <cell r="BJ36">
            <v>5</v>
          </cell>
          <cell r="BK36" t="str">
            <v>&amp;^%</v>
          </cell>
          <cell r="BL36" t="str">
            <v>&amp;^%</v>
          </cell>
          <cell r="BN36" t="str">
            <v>Rochdale</v>
          </cell>
          <cell r="BO36" t="str">
            <v>E08000005</v>
          </cell>
          <cell r="BP36">
            <v>52000</v>
          </cell>
          <cell r="BQ36">
            <v>5.6</v>
          </cell>
          <cell r="BR36">
            <v>36.799999999999997</v>
          </cell>
          <cell r="BS36">
            <v>0.9</v>
          </cell>
          <cell r="BT36">
            <v>34.299999999999997</v>
          </cell>
          <cell r="BU36">
            <v>1.9</v>
          </cell>
          <cell r="BV36">
            <v>16</v>
          </cell>
          <cell r="BW36">
            <v>9.6999999999999993</v>
          </cell>
          <cell r="BX36" t="str">
            <v>&amp;^%</v>
          </cell>
          <cell r="BY36" t="str">
            <v>&amp;^%</v>
          </cell>
          <cell r="CA36" t="str">
            <v>Rochdale</v>
          </cell>
          <cell r="CB36" t="str">
            <v>E08000005</v>
          </cell>
          <cell r="CC36">
            <v>49000</v>
          </cell>
          <cell r="CD36">
            <v>6.4</v>
          </cell>
          <cell r="CE36">
            <v>19384</v>
          </cell>
          <cell r="CF36">
            <v>5.6</v>
          </cell>
          <cell r="CG36">
            <v>21404</v>
          </cell>
          <cell r="CH36">
            <v>4.2</v>
          </cell>
          <cell r="CI36">
            <v>6757</v>
          </cell>
          <cell r="CJ36">
            <v>11</v>
          </cell>
          <cell r="CK36" t="str">
            <v>&amp;^%</v>
          </cell>
          <cell r="CL36" t="str">
            <v>&amp;^%</v>
          </cell>
          <cell r="CN36" t="str">
            <v>Rochdale</v>
          </cell>
          <cell r="CO36" t="str">
            <v>E08000005</v>
          </cell>
          <cell r="CP36">
            <v>52000</v>
          </cell>
          <cell r="CQ36">
            <v>5.6</v>
          </cell>
          <cell r="CR36">
            <v>9.9700000000000006</v>
          </cell>
          <cell r="CS36">
            <v>4</v>
          </cell>
          <cell r="CT36">
            <v>12.54</v>
          </cell>
          <cell r="CU36">
            <v>3.3</v>
          </cell>
          <cell r="CV36">
            <v>6.35</v>
          </cell>
          <cell r="CW36">
            <v>1.9</v>
          </cell>
          <cell r="CX36" t="str">
            <v>&amp;^%</v>
          </cell>
          <cell r="CY36" t="str">
            <v>&amp;^%</v>
          </cell>
          <cell r="DA36" t="str">
            <v>Rochdale</v>
          </cell>
          <cell r="DB36" t="str">
            <v>E08000005</v>
          </cell>
          <cell r="DC36">
            <v>52000</v>
          </cell>
          <cell r="DD36">
            <v>5.6</v>
          </cell>
          <cell r="DE36">
            <v>379.3</v>
          </cell>
          <cell r="DF36">
            <v>5.0999999999999996</v>
          </cell>
          <cell r="DG36">
            <v>429.6</v>
          </cell>
          <cell r="DH36">
            <v>3.7</v>
          </cell>
          <cell r="DI36">
            <v>135.30000000000001</v>
          </cell>
          <cell r="DJ36">
            <v>11</v>
          </cell>
          <cell r="DK36" t="str">
            <v>&amp;^%</v>
          </cell>
          <cell r="DL36" t="str">
            <v>&amp;^%</v>
          </cell>
          <cell r="DN36" t="str">
            <v>Rochdale</v>
          </cell>
          <cell r="DO36" t="str">
            <v>E08000005</v>
          </cell>
          <cell r="DP36">
            <v>15000</v>
          </cell>
          <cell r="DQ36">
            <v>10.199999999999999</v>
          </cell>
          <cell r="DR36">
            <v>37</v>
          </cell>
          <cell r="DS36">
            <v>0.9</v>
          </cell>
          <cell r="DT36">
            <v>37.9</v>
          </cell>
          <cell r="DU36">
            <v>2.1</v>
          </cell>
          <cell r="DV36">
            <v>30</v>
          </cell>
          <cell r="DW36">
            <v>4.2</v>
          </cell>
          <cell r="DX36" t="str">
            <v>&amp;^%</v>
          </cell>
          <cell r="DY36" t="str">
            <v>&amp;^%</v>
          </cell>
          <cell r="EA36" t="str">
            <v>Rochdale</v>
          </cell>
          <cell r="EB36" t="str">
            <v>E08000005</v>
          </cell>
          <cell r="EC36">
            <v>15000</v>
          </cell>
          <cell r="ED36">
            <v>11.6</v>
          </cell>
          <cell r="EE36">
            <v>20497</v>
          </cell>
          <cell r="EF36">
            <v>9.5</v>
          </cell>
          <cell r="EG36">
            <v>23812</v>
          </cell>
          <cell r="EH36">
            <v>5.7</v>
          </cell>
          <cell r="EI36">
            <v>12261</v>
          </cell>
          <cell r="EJ36">
            <v>11</v>
          </cell>
          <cell r="EK36" t="str">
            <v>&amp;^%</v>
          </cell>
          <cell r="EL36" t="str">
            <v>&amp;^%</v>
          </cell>
          <cell r="EN36" t="str">
            <v>Rochdale</v>
          </cell>
          <cell r="EO36" t="str">
            <v>E08000005</v>
          </cell>
          <cell r="EP36">
            <v>15000</v>
          </cell>
          <cell r="EQ36">
            <v>10.199999999999999</v>
          </cell>
          <cell r="ER36">
            <v>10.43</v>
          </cell>
          <cell r="ES36">
            <v>9.5</v>
          </cell>
          <cell r="ET36">
            <v>12.83</v>
          </cell>
          <cell r="EU36">
            <v>5.4</v>
          </cell>
          <cell r="EV36">
            <v>6.56</v>
          </cell>
          <cell r="EW36">
            <v>3.9</v>
          </cell>
          <cell r="EX36" t="str">
            <v>&amp;^%</v>
          </cell>
          <cell r="EY36" t="str">
            <v>&amp;^%</v>
          </cell>
          <cell r="FA36" t="str">
            <v>Rochdale</v>
          </cell>
          <cell r="FB36" t="str">
            <v>E08000005</v>
          </cell>
          <cell r="FC36">
            <v>15000</v>
          </cell>
          <cell r="FD36">
            <v>10.199999999999999</v>
          </cell>
          <cell r="FE36">
            <v>411.9</v>
          </cell>
          <cell r="FF36">
            <v>8.8000000000000007</v>
          </cell>
          <cell r="FG36">
            <v>486.4</v>
          </cell>
          <cell r="FH36">
            <v>4.9000000000000004</v>
          </cell>
          <cell r="FI36">
            <v>243.7</v>
          </cell>
          <cell r="FJ36">
            <v>7.5</v>
          </cell>
          <cell r="FK36" t="str">
            <v>&amp;^%</v>
          </cell>
          <cell r="FL36" t="str">
            <v>&amp;^%</v>
          </cell>
          <cell r="FN36" t="str">
            <v>Rochdale</v>
          </cell>
          <cell r="FO36" t="str">
            <v>E08000005</v>
          </cell>
          <cell r="FP36">
            <v>23000</v>
          </cell>
          <cell r="FQ36">
            <v>8.8000000000000007</v>
          </cell>
          <cell r="FR36">
            <v>39.9</v>
          </cell>
          <cell r="FS36">
            <v>1.6</v>
          </cell>
          <cell r="FT36">
            <v>41.1</v>
          </cell>
          <cell r="FU36">
            <v>1.4</v>
          </cell>
          <cell r="FV36">
            <v>35.4</v>
          </cell>
          <cell r="FW36">
            <v>1.4</v>
          </cell>
          <cell r="FX36" t="str">
            <v>&amp;^%</v>
          </cell>
          <cell r="FY36" t="str">
            <v>&amp;^%</v>
          </cell>
          <cell r="GA36" t="str">
            <v>Rochdale</v>
          </cell>
          <cell r="GB36" t="str">
            <v>E08000005</v>
          </cell>
          <cell r="GC36">
            <v>21000</v>
          </cell>
          <cell r="GD36">
            <v>10.1</v>
          </cell>
          <cell r="GE36">
            <v>22798</v>
          </cell>
          <cell r="GF36">
            <v>7.7</v>
          </cell>
          <cell r="GG36">
            <v>27272</v>
          </cell>
          <cell r="GH36">
            <v>5.0999999999999996</v>
          </cell>
          <cell r="GI36">
            <v>15368</v>
          </cell>
          <cell r="GJ36">
            <v>6.8</v>
          </cell>
          <cell r="GK36" t="str">
            <v>&amp;^%</v>
          </cell>
          <cell r="GL36" t="str">
            <v>&amp;^%</v>
          </cell>
          <cell r="GN36" t="str">
            <v>Rochdale</v>
          </cell>
          <cell r="GO36" t="str">
            <v>E08000005</v>
          </cell>
          <cell r="GP36">
            <v>23000</v>
          </cell>
          <cell r="GQ36">
            <v>8.8000000000000007</v>
          </cell>
          <cell r="GR36">
            <v>11.13</v>
          </cell>
          <cell r="GS36">
            <v>6.7</v>
          </cell>
          <cell r="GT36">
            <v>13.2</v>
          </cell>
          <cell r="GU36">
            <v>4.5999999999999996</v>
          </cell>
          <cell r="GV36">
            <v>7.35</v>
          </cell>
          <cell r="GW36">
            <v>4.3</v>
          </cell>
          <cell r="GX36" t="str">
            <v>&amp;^%</v>
          </cell>
          <cell r="GY36" t="str">
            <v>&amp;^%</v>
          </cell>
        </row>
        <row r="37">
          <cell r="A37" t="str">
            <v>Salford</v>
          </cell>
          <cell r="B37" t="str">
            <v>E08000006</v>
          </cell>
          <cell r="C37">
            <v>50000</v>
          </cell>
          <cell r="D37">
            <v>5.9</v>
          </cell>
          <cell r="E37">
            <v>531.79999999999995</v>
          </cell>
          <cell r="F37">
            <v>5.0999999999999996</v>
          </cell>
          <cell r="G37">
            <v>609.4</v>
          </cell>
          <cell r="H37">
            <v>3.9</v>
          </cell>
          <cell r="I37">
            <v>303.10000000000002</v>
          </cell>
          <cell r="J37">
            <v>4.4000000000000004</v>
          </cell>
          <cell r="K37" t="str">
            <v>&amp;^%</v>
          </cell>
          <cell r="L37" t="str">
            <v>&amp;^%</v>
          </cell>
          <cell r="N37" t="str">
            <v>Salford</v>
          </cell>
          <cell r="O37" t="str">
            <v>E08000006</v>
          </cell>
          <cell r="P37">
            <v>84000</v>
          </cell>
          <cell r="Q37">
            <v>4.5</v>
          </cell>
          <cell r="R37">
            <v>37.5</v>
          </cell>
          <cell r="S37">
            <v>1</v>
          </cell>
          <cell r="T37">
            <v>38.799999999999997</v>
          </cell>
          <cell r="U37">
            <v>0.6</v>
          </cell>
          <cell r="V37">
            <v>35</v>
          </cell>
          <cell r="W37">
            <v>0</v>
          </cell>
          <cell r="X37">
            <v>44</v>
          </cell>
          <cell r="Y37">
            <v>8.1999999999999993</v>
          </cell>
          <cell r="AA37" t="str">
            <v>Salford</v>
          </cell>
          <cell r="AB37" t="str">
            <v>E08000006</v>
          </cell>
          <cell r="AC37">
            <v>70000</v>
          </cell>
          <cell r="AD37">
            <v>5.4</v>
          </cell>
          <cell r="AE37">
            <v>26193</v>
          </cell>
          <cell r="AF37">
            <v>4.0999999999999996</v>
          </cell>
          <cell r="AG37">
            <v>30159</v>
          </cell>
          <cell r="AH37">
            <v>3.8</v>
          </cell>
          <cell r="AI37">
            <v>14348</v>
          </cell>
          <cell r="AJ37">
            <v>3.7</v>
          </cell>
          <cell r="AK37" t="str">
            <v>&amp;^%</v>
          </cell>
          <cell r="AL37" t="str">
            <v>&amp;^%</v>
          </cell>
          <cell r="AN37" t="str">
            <v>Salford</v>
          </cell>
          <cell r="AO37" t="str">
            <v>E08000006</v>
          </cell>
          <cell r="AP37">
            <v>84000</v>
          </cell>
          <cell r="AQ37">
            <v>4.5</v>
          </cell>
          <cell r="AR37">
            <v>12.43</v>
          </cell>
          <cell r="AS37">
            <v>3.4</v>
          </cell>
          <cell r="AT37">
            <v>14.66</v>
          </cell>
          <cell r="AU37">
            <v>3</v>
          </cell>
          <cell r="AV37">
            <v>7.52</v>
          </cell>
          <cell r="AW37">
            <v>2.8</v>
          </cell>
          <cell r="AX37" t="str">
            <v>&amp;^%</v>
          </cell>
          <cell r="AY37" t="str">
            <v>&amp;^%</v>
          </cell>
          <cell r="BA37" t="str">
            <v>Salford</v>
          </cell>
          <cell r="BB37" t="str">
            <v>E08000006</v>
          </cell>
          <cell r="BC37">
            <v>84000</v>
          </cell>
          <cell r="BD37">
            <v>4.5</v>
          </cell>
          <cell r="BE37">
            <v>473.7</v>
          </cell>
          <cell r="BF37">
            <v>4.2</v>
          </cell>
          <cell r="BG37">
            <v>569.4</v>
          </cell>
          <cell r="BH37">
            <v>3</v>
          </cell>
          <cell r="BI37">
            <v>293.10000000000002</v>
          </cell>
          <cell r="BJ37">
            <v>3.1</v>
          </cell>
          <cell r="BK37" t="str">
            <v>&amp;^%</v>
          </cell>
          <cell r="BL37" t="str">
            <v>&amp;^%</v>
          </cell>
          <cell r="BN37" t="str">
            <v>Salford</v>
          </cell>
          <cell r="BO37" t="str">
            <v>E08000006</v>
          </cell>
          <cell r="BP37">
            <v>107000</v>
          </cell>
          <cell r="BQ37">
            <v>3.9</v>
          </cell>
          <cell r="BR37">
            <v>37</v>
          </cell>
          <cell r="BS37">
            <v>0.8</v>
          </cell>
          <cell r="BT37">
            <v>34.799999999999997</v>
          </cell>
          <cell r="BU37">
            <v>1.1000000000000001</v>
          </cell>
          <cell r="BV37">
            <v>19.5</v>
          </cell>
          <cell r="BW37">
            <v>6.2</v>
          </cell>
          <cell r="BX37">
            <v>42.6</v>
          </cell>
          <cell r="BY37">
            <v>5.8</v>
          </cell>
          <cell r="CA37" t="str">
            <v>Salford</v>
          </cell>
          <cell r="CB37" t="str">
            <v>E08000006</v>
          </cell>
          <cell r="CC37">
            <v>87000</v>
          </cell>
          <cell r="CD37">
            <v>4.8</v>
          </cell>
          <cell r="CE37">
            <v>21998</v>
          </cell>
          <cell r="CF37">
            <v>5.4</v>
          </cell>
          <cell r="CG37">
            <v>26214</v>
          </cell>
          <cell r="CH37">
            <v>3.9</v>
          </cell>
          <cell r="CI37">
            <v>8573</v>
          </cell>
          <cell r="CJ37">
            <v>11</v>
          </cell>
          <cell r="CK37" t="str">
            <v>&amp;^%</v>
          </cell>
          <cell r="CL37" t="str">
            <v>&amp;^%</v>
          </cell>
          <cell r="CN37" t="str">
            <v>Salford</v>
          </cell>
          <cell r="CO37" t="str">
            <v>E08000006</v>
          </cell>
          <cell r="CP37">
            <v>107000</v>
          </cell>
          <cell r="CQ37">
            <v>3.9</v>
          </cell>
          <cell r="CR37">
            <v>11.14</v>
          </cell>
          <cell r="CS37">
            <v>3.9</v>
          </cell>
          <cell r="CT37">
            <v>14.09</v>
          </cell>
          <cell r="CU37">
            <v>2.8</v>
          </cell>
          <cell r="CV37">
            <v>6.68</v>
          </cell>
          <cell r="CW37">
            <v>1.9</v>
          </cell>
          <cell r="CX37">
            <v>23.42</v>
          </cell>
          <cell r="CY37">
            <v>19</v>
          </cell>
          <cell r="DA37" t="str">
            <v>Salford</v>
          </cell>
          <cell r="DB37" t="str">
            <v>E08000006</v>
          </cell>
          <cell r="DC37">
            <v>107000</v>
          </cell>
          <cell r="DD37">
            <v>3.9</v>
          </cell>
          <cell r="DE37">
            <v>405.8</v>
          </cell>
          <cell r="DF37">
            <v>3.6</v>
          </cell>
          <cell r="DG37">
            <v>489.7</v>
          </cell>
          <cell r="DH37">
            <v>3.1</v>
          </cell>
          <cell r="DI37">
            <v>156.69999999999999</v>
          </cell>
          <cell r="DJ37">
            <v>8.1</v>
          </cell>
          <cell r="DK37">
            <v>846.4</v>
          </cell>
          <cell r="DL37">
            <v>16</v>
          </cell>
          <cell r="DN37" t="str">
            <v>Salford</v>
          </cell>
          <cell r="DO37" t="str">
            <v>E08000006</v>
          </cell>
          <cell r="DP37">
            <v>34000</v>
          </cell>
          <cell r="DQ37">
            <v>6.8</v>
          </cell>
          <cell r="DR37">
            <v>37</v>
          </cell>
          <cell r="DS37">
            <v>0.9</v>
          </cell>
          <cell r="DT37">
            <v>37.200000000000003</v>
          </cell>
          <cell r="DU37">
            <v>0.7</v>
          </cell>
          <cell r="DV37">
            <v>32.5</v>
          </cell>
          <cell r="DW37">
            <v>2.2999999999999998</v>
          </cell>
          <cell r="DX37" t="str">
            <v>&amp;^%</v>
          </cell>
          <cell r="DY37" t="str">
            <v>&amp;^%</v>
          </cell>
          <cell r="EA37" t="str">
            <v>Salford</v>
          </cell>
          <cell r="EB37" t="str">
            <v>E08000006</v>
          </cell>
          <cell r="EC37">
            <v>28000</v>
          </cell>
          <cell r="ED37">
            <v>8.1999999999999993</v>
          </cell>
          <cell r="EE37">
            <v>21925</v>
          </cell>
          <cell r="EF37">
            <v>7.6</v>
          </cell>
          <cell r="EG37">
            <v>26825</v>
          </cell>
          <cell r="EH37">
            <v>5.8</v>
          </cell>
          <cell r="EI37">
            <v>13688</v>
          </cell>
          <cell r="EJ37">
            <v>5.4</v>
          </cell>
          <cell r="EK37" t="str">
            <v>&amp;^%</v>
          </cell>
          <cell r="EL37" t="str">
            <v>&amp;^%</v>
          </cell>
          <cell r="EN37" t="str">
            <v>Salford</v>
          </cell>
          <cell r="EO37" t="str">
            <v>E08000006</v>
          </cell>
          <cell r="EP37">
            <v>34000</v>
          </cell>
          <cell r="EQ37">
            <v>6.8</v>
          </cell>
          <cell r="ER37">
            <v>11.59</v>
          </cell>
          <cell r="ES37">
            <v>5.0999999999999996</v>
          </cell>
          <cell r="ET37">
            <v>13.75</v>
          </cell>
          <cell r="EU37">
            <v>4.5</v>
          </cell>
          <cell r="EV37">
            <v>7.55</v>
          </cell>
          <cell r="EW37">
            <v>3.8</v>
          </cell>
          <cell r="EX37" t="str">
            <v>&amp;^%</v>
          </cell>
          <cell r="EY37" t="str">
            <v>&amp;^%</v>
          </cell>
          <cell r="FA37" t="str">
            <v>Salford</v>
          </cell>
          <cell r="FB37" t="str">
            <v>E08000006</v>
          </cell>
          <cell r="FC37">
            <v>34000</v>
          </cell>
          <cell r="FD37">
            <v>6.8</v>
          </cell>
          <cell r="FE37">
            <v>420.9</v>
          </cell>
          <cell r="FF37">
            <v>5.3</v>
          </cell>
          <cell r="FG37">
            <v>511</v>
          </cell>
          <cell r="FH37">
            <v>4.5999999999999996</v>
          </cell>
          <cell r="FI37">
            <v>278.39999999999998</v>
          </cell>
          <cell r="FJ37">
            <v>3.9</v>
          </cell>
          <cell r="FK37" t="str">
            <v>&amp;^%</v>
          </cell>
          <cell r="FL37" t="str">
            <v>&amp;^%</v>
          </cell>
          <cell r="FN37" t="str">
            <v>Salford</v>
          </cell>
          <cell r="FO37" t="str">
            <v>E08000006</v>
          </cell>
          <cell r="FP37">
            <v>50000</v>
          </cell>
          <cell r="FQ37">
            <v>5.9</v>
          </cell>
          <cell r="FR37">
            <v>38.6</v>
          </cell>
          <cell r="FS37">
            <v>1.7</v>
          </cell>
          <cell r="FT37">
            <v>40</v>
          </cell>
          <cell r="FU37">
            <v>0.9</v>
          </cell>
          <cell r="FV37">
            <v>35</v>
          </cell>
          <cell r="FW37">
            <v>0.7</v>
          </cell>
          <cell r="FX37" t="str">
            <v>&amp;^%</v>
          </cell>
          <cell r="FY37" t="str">
            <v>&amp;^%</v>
          </cell>
          <cell r="GA37" t="str">
            <v>Salford</v>
          </cell>
          <cell r="GB37" t="str">
            <v>E08000006</v>
          </cell>
          <cell r="GC37">
            <v>41000</v>
          </cell>
          <cell r="GD37">
            <v>7.2</v>
          </cell>
          <cell r="GE37">
            <v>28444</v>
          </cell>
          <cell r="GF37">
            <v>5.5</v>
          </cell>
          <cell r="GG37">
            <v>32459</v>
          </cell>
          <cell r="GH37">
            <v>5</v>
          </cell>
          <cell r="GI37">
            <v>15470</v>
          </cell>
          <cell r="GJ37">
            <v>4.7</v>
          </cell>
          <cell r="GK37" t="str">
            <v>&amp;^%</v>
          </cell>
          <cell r="GL37" t="str">
            <v>&amp;^%</v>
          </cell>
          <cell r="GN37" t="str">
            <v>Salford</v>
          </cell>
          <cell r="GO37" t="str">
            <v>E08000006</v>
          </cell>
          <cell r="GP37">
            <v>50000</v>
          </cell>
          <cell r="GQ37">
            <v>5.9</v>
          </cell>
          <cell r="GR37">
            <v>12.86</v>
          </cell>
          <cell r="GS37">
            <v>5.0999999999999996</v>
          </cell>
          <cell r="GT37">
            <v>15.23</v>
          </cell>
          <cell r="GU37">
            <v>3.9</v>
          </cell>
          <cell r="GV37">
            <v>7.51</v>
          </cell>
          <cell r="GW37">
            <v>3.7</v>
          </cell>
          <cell r="GX37" t="str">
            <v>&amp;^%</v>
          </cell>
          <cell r="GY37" t="str">
            <v>&amp;^%</v>
          </cell>
        </row>
        <row r="38">
          <cell r="A38" t="str">
            <v>Stockport</v>
          </cell>
          <cell r="B38" t="str">
            <v>E08000007</v>
          </cell>
          <cell r="C38">
            <v>43000</v>
          </cell>
          <cell r="D38">
            <v>6.5</v>
          </cell>
          <cell r="E38">
            <v>565.6</v>
          </cell>
          <cell r="F38">
            <v>4.8</v>
          </cell>
          <cell r="G38">
            <v>622.4</v>
          </cell>
          <cell r="H38">
            <v>3.9</v>
          </cell>
          <cell r="I38">
            <v>312.60000000000002</v>
          </cell>
          <cell r="J38">
            <v>4.4000000000000004</v>
          </cell>
          <cell r="K38" t="str">
            <v>&amp;^%</v>
          </cell>
          <cell r="L38" t="str">
            <v>&amp;^%</v>
          </cell>
          <cell r="N38" t="str">
            <v>Stockport</v>
          </cell>
          <cell r="O38" t="str">
            <v>E08000007</v>
          </cell>
          <cell r="P38">
            <v>67000</v>
          </cell>
          <cell r="Q38">
            <v>5.0999999999999996</v>
          </cell>
          <cell r="R38">
            <v>37.5</v>
          </cell>
          <cell r="S38">
            <v>0.1</v>
          </cell>
          <cell r="T38">
            <v>38.700000000000003</v>
          </cell>
          <cell r="U38">
            <v>0.7</v>
          </cell>
          <cell r="V38">
            <v>34</v>
          </cell>
          <cell r="W38">
            <v>1.9</v>
          </cell>
          <cell r="X38">
            <v>44.4</v>
          </cell>
          <cell r="Y38">
            <v>13</v>
          </cell>
          <cell r="AA38" t="str">
            <v>Stockport</v>
          </cell>
          <cell r="AB38" t="str">
            <v>E08000007</v>
          </cell>
          <cell r="AC38">
            <v>60000</v>
          </cell>
          <cell r="AD38">
            <v>6.4</v>
          </cell>
          <cell r="AE38">
            <v>27098</v>
          </cell>
          <cell r="AF38">
            <v>6.8</v>
          </cell>
          <cell r="AG38">
            <v>30829</v>
          </cell>
          <cell r="AH38">
            <v>3.9</v>
          </cell>
          <cell r="AI38">
            <v>14920</v>
          </cell>
          <cell r="AJ38">
            <v>3.7</v>
          </cell>
          <cell r="AK38" t="str">
            <v>&amp;^%</v>
          </cell>
          <cell r="AL38" t="str">
            <v>&amp;^%</v>
          </cell>
          <cell r="AN38" t="str">
            <v>Stockport</v>
          </cell>
          <cell r="AO38" t="str">
            <v>E08000007</v>
          </cell>
          <cell r="AP38">
            <v>67000</v>
          </cell>
          <cell r="AQ38">
            <v>5.0999999999999996</v>
          </cell>
          <cell r="AR38">
            <v>12.68</v>
          </cell>
          <cell r="AS38">
            <v>4.8</v>
          </cell>
          <cell r="AT38">
            <v>14.71</v>
          </cell>
          <cell r="AU38">
            <v>3</v>
          </cell>
          <cell r="AV38">
            <v>7.52</v>
          </cell>
          <cell r="AW38">
            <v>2.1</v>
          </cell>
          <cell r="AX38" t="str">
            <v>&amp;^%</v>
          </cell>
          <cell r="AY38" t="str">
            <v>&amp;^%</v>
          </cell>
          <cell r="BA38" t="str">
            <v>Stockport</v>
          </cell>
          <cell r="BB38" t="str">
            <v>E08000007</v>
          </cell>
          <cell r="BC38">
            <v>67000</v>
          </cell>
          <cell r="BD38">
            <v>5.0999999999999996</v>
          </cell>
          <cell r="BE38">
            <v>507.7</v>
          </cell>
          <cell r="BF38">
            <v>4.9000000000000004</v>
          </cell>
          <cell r="BG38">
            <v>568.70000000000005</v>
          </cell>
          <cell r="BH38">
            <v>3</v>
          </cell>
          <cell r="BI38">
            <v>285.5</v>
          </cell>
          <cell r="BJ38">
            <v>2.5</v>
          </cell>
          <cell r="BK38" t="str">
            <v>&amp;^%</v>
          </cell>
          <cell r="BL38" t="str">
            <v>&amp;^%</v>
          </cell>
          <cell r="BN38" t="str">
            <v>Stockport</v>
          </cell>
          <cell r="BO38" t="str">
            <v>E08000007</v>
          </cell>
          <cell r="BP38">
            <v>101000</v>
          </cell>
          <cell r="BQ38">
            <v>4.0999999999999996</v>
          </cell>
          <cell r="BR38">
            <v>36.9</v>
          </cell>
          <cell r="BS38">
            <v>0.2</v>
          </cell>
          <cell r="BT38">
            <v>32</v>
          </cell>
          <cell r="BU38">
            <v>1.4</v>
          </cell>
          <cell r="BV38">
            <v>13.8</v>
          </cell>
          <cell r="BW38">
            <v>7.9</v>
          </cell>
          <cell r="BX38">
            <v>42.1</v>
          </cell>
          <cell r="BY38">
            <v>6.1</v>
          </cell>
          <cell r="CA38" t="str">
            <v>Stockport</v>
          </cell>
          <cell r="CB38" t="str">
            <v>E08000007</v>
          </cell>
          <cell r="CC38">
            <v>91000</v>
          </cell>
          <cell r="CD38">
            <v>5</v>
          </cell>
          <cell r="CE38">
            <v>20610</v>
          </cell>
          <cell r="CF38">
            <v>5.7</v>
          </cell>
          <cell r="CG38">
            <v>24204</v>
          </cell>
          <cell r="CH38">
            <v>3.8</v>
          </cell>
          <cell r="CI38">
            <v>6271</v>
          </cell>
          <cell r="CJ38">
            <v>7.5</v>
          </cell>
          <cell r="CK38" t="str">
            <v>&amp;^%</v>
          </cell>
          <cell r="CL38" t="str">
            <v>&amp;^%</v>
          </cell>
          <cell r="CN38" t="str">
            <v>Stockport</v>
          </cell>
          <cell r="CO38" t="str">
            <v>E08000007</v>
          </cell>
          <cell r="CP38">
            <v>101000</v>
          </cell>
          <cell r="CQ38">
            <v>4.0999999999999996</v>
          </cell>
          <cell r="CR38">
            <v>11.23</v>
          </cell>
          <cell r="CS38">
            <v>4</v>
          </cell>
          <cell r="CT38">
            <v>13.96</v>
          </cell>
          <cell r="CU38">
            <v>2.7</v>
          </cell>
          <cell r="CV38">
            <v>6.74</v>
          </cell>
          <cell r="CW38">
            <v>1.8</v>
          </cell>
          <cell r="CX38">
            <v>22.37</v>
          </cell>
          <cell r="CY38">
            <v>20</v>
          </cell>
          <cell r="DA38" t="str">
            <v>Stockport</v>
          </cell>
          <cell r="DB38" t="str">
            <v>E08000007</v>
          </cell>
          <cell r="DC38">
            <v>101000</v>
          </cell>
          <cell r="DD38">
            <v>4.0999999999999996</v>
          </cell>
          <cell r="DE38">
            <v>376.6</v>
          </cell>
          <cell r="DF38">
            <v>4.7</v>
          </cell>
          <cell r="DG38">
            <v>445.9</v>
          </cell>
          <cell r="DH38">
            <v>3.1</v>
          </cell>
          <cell r="DI38">
            <v>118.5</v>
          </cell>
          <cell r="DJ38">
            <v>6.7</v>
          </cell>
          <cell r="DK38">
            <v>769.6</v>
          </cell>
          <cell r="DL38">
            <v>19</v>
          </cell>
          <cell r="DN38" t="str">
            <v>Stockport</v>
          </cell>
          <cell r="DO38" t="str">
            <v>E08000007</v>
          </cell>
          <cell r="DP38">
            <v>24000</v>
          </cell>
          <cell r="DQ38">
            <v>8.1</v>
          </cell>
          <cell r="DR38">
            <v>37</v>
          </cell>
          <cell r="DS38">
            <v>0.5</v>
          </cell>
          <cell r="DT38">
            <v>36.799999999999997</v>
          </cell>
          <cell r="DU38">
            <v>1</v>
          </cell>
          <cell r="DV38">
            <v>32.5</v>
          </cell>
          <cell r="DW38">
            <v>1.2</v>
          </cell>
          <cell r="DX38" t="str">
            <v>&amp;^%</v>
          </cell>
          <cell r="DY38" t="str">
            <v>&amp;^%</v>
          </cell>
          <cell r="EA38" t="str">
            <v>Stockport</v>
          </cell>
          <cell r="EB38" t="str">
            <v>E08000007</v>
          </cell>
          <cell r="EC38">
            <v>21000</v>
          </cell>
          <cell r="ED38">
            <v>11.7</v>
          </cell>
          <cell r="EE38">
            <v>21005</v>
          </cell>
          <cell r="EF38">
            <v>10</v>
          </cell>
          <cell r="EG38">
            <v>24361</v>
          </cell>
          <cell r="EH38">
            <v>5.0999999999999996</v>
          </cell>
          <cell r="EI38">
            <v>13251</v>
          </cell>
          <cell r="EJ38">
            <v>5</v>
          </cell>
          <cell r="EK38" t="str">
            <v>&amp;^%</v>
          </cell>
          <cell r="EL38" t="str">
            <v>&amp;^%</v>
          </cell>
          <cell r="EN38" t="str">
            <v>Stockport</v>
          </cell>
          <cell r="EO38" t="str">
            <v>E08000007</v>
          </cell>
          <cell r="EP38">
            <v>24000</v>
          </cell>
          <cell r="EQ38">
            <v>8.1</v>
          </cell>
          <cell r="ER38">
            <v>11.06</v>
          </cell>
          <cell r="ES38">
            <v>6.8</v>
          </cell>
          <cell r="ET38">
            <v>12.85</v>
          </cell>
          <cell r="EU38">
            <v>3.8</v>
          </cell>
          <cell r="EV38">
            <v>7.3</v>
          </cell>
          <cell r="EW38">
            <v>3.8</v>
          </cell>
          <cell r="EX38" t="str">
            <v>&amp;^%</v>
          </cell>
          <cell r="EY38" t="str">
            <v>&amp;^%</v>
          </cell>
          <cell r="FA38" t="str">
            <v>Stockport</v>
          </cell>
          <cell r="FB38" t="str">
            <v>E08000007</v>
          </cell>
          <cell r="FC38">
            <v>24000</v>
          </cell>
          <cell r="FD38">
            <v>8.1</v>
          </cell>
          <cell r="FE38">
            <v>422.5</v>
          </cell>
          <cell r="FF38">
            <v>6.9</v>
          </cell>
          <cell r="FG38">
            <v>472.5</v>
          </cell>
          <cell r="FH38">
            <v>3.7</v>
          </cell>
          <cell r="FI38">
            <v>261.39999999999998</v>
          </cell>
          <cell r="FJ38">
            <v>3.9</v>
          </cell>
          <cell r="FK38" t="str">
            <v>&amp;^%</v>
          </cell>
          <cell r="FL38" t="str">
            <v>&amp;^%</v>
          </cell>
          <cell r="FN38" t="str">
            <v>Stockport</v>
          </cell>
          <cell r="FO38" t="str">
            <v>E08000007</v>
          </cell>
          <cell r="FP38">
            <v>43000</v>
          </cell>
          <cell r="FQ38">
            <v>6.5</v>
          </cell>
          <cell r="FR38">
            <v>37.5</v>
          </cell>
          <cell r="FS38">
            <v>1.2</v>
          </cell>
          <cell r="FT38">
            <v>39.700000000000003</v>
          </cell>
          <cell r="FU38">
            <v>0.8</v>
          </cell>
          <cell r="FV38">
            <v>36.1</v>
          </cell>
          <cell r="FW38">
            <v>1.3</v>
          </cell>
          <cell r="FX38" t="str">
            <v>&amp;^%</v>
          </cell>
          <cell r="FY38" t="str">
            <v>&amp;^%</v>
          </cell>
          <cell r="GA38" t="str">
            <v>Stockport</v>
          </cell>
          <cell r="GB38" t="str">
            <v>E08000007</v>
          </cell>
          <cell r="GC38">
            <v>39000</v>
          </cell>
          <cell r="GD38">
            <v>7.6</v>
          </cell>
          <cell r="GE38">
            <v>30713</v>
          </cell>
          <cell r="GF38">
            <v>6</v>
          </cell>
          <cell r="GG38">
            <v>34353</v>
          </cell>
          <cell r="GH38">
            <v>4.7</v>
          </cell>
          <cell r="GI38">
            <v>16490</v>
          </cell>
          <cell r="GJ38">
            <v>4.8</v>
          </cell>
          <cell r="GK38" t="str">
            <v>&amp;^%</v>
          </cell>
          <cell r="GL38" t="str">
            <v>&amp;^%</v>
          </cell>
          <cell r="GN38" t="str">
            <v>Stockport</v>
          </cell>
          <cell r="GO38" t="str">
            <v>E08000007</v>
          </cell>
          <cell r="GP38">
            <v>43000</v>
          </cell>
          <cell r="GQ38">
            <v>6.5</v>
          </cell>
          <cell r="GR38">
            <v>13.91</v>
          </cell>
          <cell r="GS38">
            <v>6.6</v>
          </cell>
          <cell r="GT38">
            <v>15.66</v>
          </cell>
          <cell r="GU38">
            <v>4</v>
          </cell>
          <cell r="GV38">
            <v>7.74</v>
          </cell>
          <cell r="GW38">
            <v>3.9</v>
          </cell>
          <cell r="GX38" t="str">
            <v>&amp;^%</v>
          </cell>
          <cell r="GY38" t="str">
            <v>&amp;^%</v>
          </cell>
        </row>
        <row r="39">
          <cell r="A39" t="str">
            <v>Tameside</v>
          </cell>
          <cell r="B39" t="str">
            <v>E08000008</v>
          </cell>
          <cell r="C39">
            <v>23000</v>
          </cell>
          <cell r="D39">
            <v>8.6</v>
          </cell>
          <cell r="E39">
            <v>475.4</v>
          </cell>
          <cell r="F39">
            <v>8.3000000000000007</v>
          </cell>
          <cell r="G39">
            <v>607.20000000000005</v>
          </cell>
          <cell r="H39">
            <v>8.9</v>
          </cell>
          <cell r="I39">
            <v>297.3</v>
          </cell>
          <cell r="J39">
            <v>4.0999999999999996</v>
          </cell>
          <cell r="K39" t="str">
            <v>&amp;^%</v>
          </cell>
          <cell r="L39" t="str">
            <v>&amp;^%</v>
          </cell>
          <cell r="N39" t="str">
            <v>Tameside</v>
          </cell>
          <cell r="O39" t="str">
            <v>E08000008</v>
          </cell>
          <cell r="P39">
            <v>36000</v>
          </cell>
          <cell r="Q39">
            <v>6.7</v>
          </cell>
          <cell r="R39">
            <v>37.5</v>
          </cell>
          <cell r="S39">
            <v>1.1000000000000001</v>
          </cell>
          <cell r="T39">
            <v>39.1</v>
          </cell>
          <cell r="U39">
            <v>1</v>
          </cell>
          <cell r="V39">
            <v>35</v>
          </cell>
          <cell r="W39">
            <v>1.3</v>
          </cell>
          <cell r="X39" t="str">
            <v>&amp;^%</v>
          </cell>
          <cell r="Y39" t="str">
            <v>&amp;^%</v>
          </cell>
          <cell r="AA39" t="str">
            <v>Tameside</v>
          </cell>
          <cell r="AB39" t="str">
            <v>E08000008</v>
          </cell>
          <cell r="AC39">
            <v>34000</v>
          </cell>
          <cell r="AD39">
            <v>7.8</v>
          </cell>
          <cell r="AE39">
            <v>23100</v>
          </cell>
          <cell r="AF39">
            <v>6.4</v>
          </cell>
          <cell r="AG39">
            <v>28314</v>
          </cell>
          <cell r="AH39">
            <v>9</v>
          </cell>
          <cell r="AI39">
            <v>13931</v>
          </cell>
          <cell r="AJ39">
            <v>5.6</v>
          </cell>
          <cell r="AK39" t="str">
            <v>&amp;^%</v>
          </cell>
          <cell r="AL39" t="str">
            <v>&amp;^%</v>
          </cell>
          <cell r="AN39" t="str">
            <v>Tameside</v>
          </cell>
          <cell r="AO39" t="str">
            <v>E08000008</v>
          </cell>
          <cell r="AP39">
            <v>36000</v>
          </cell>
          <cell r="AQ39">
            <v>6.7</v>
          </cell>
          <cell r="AR39">
            <v>11.16</v>
          </cell>
          <cell r="AS39">
            <v>4.9000000000000004</v>
          </cell>
          <cell r="AT39">
            <v>13.86</v>
          </cell>
          <cell r="AU39">
            <v>6.6</v>
          </cell>
          <cell r="AV39">
            <v>6.96</v>
          </cell>
          <cell r="AW39">
            <v>3.4</v>
          </cell>
          <cell r="AX39" t="str">
            <v>&amp;^%</v>
          </cell>
          <cell r="AY39" t="str">
            <v>&amp;^%</v>
          </cell>
          <cell r="BA39" t="str">
            <v>Tameside</v>
          </cell>
          <cell r="BB39" t="str">
            <v>E08000008</v>
          </cell>
          <cell r="BC39">
            <v>36000</v>
          </cell>
          <cell r="BD39">
            <v>6.7</v>
          </cell>
          <cell r="BE39">
            <v>448</v>
          </cell>
          <cell r="BF39">
            <v>5.7</v>
          </cell>
          <cell r="BG39">
            <v>541.9</v>
          </cell>
          <cell r="BH39">
            <v>6.5</v>
          </cell>
          <cell r="BI39">
            <v>270.8</v>
          </cell>
          <cell r="BJ39">
            <v>4.0999999999999996</v>
          </cell>
          <cell r="BK39" t="str">
            <v>&amp;^%</v>
          </cell>
          <cell r="BL39" t="str">
            <v>&amp;^%</v>
          </cell>
          <cell r="BN39" t="str">
            <v>Tameside</v>
          </cell>
          <cell r="BO39" t="str">
            <v>E08000008</v>
          </cell>
          <cell r="BP39">
            <v>51000</v>
          </cell>
          <cell r="BQ39">
            <v>5.7</v>
          </cell>
          <cell r="BR39">
            <v>36.1</v>
          </cell>
          <cell r="BS39">
            <v>1</v>
          </cell>
          <cell r="BT39">
            <v>33.700000000000003</v>
          </cell>
          <cell r="BU39">
            <v>1.8</v>
          </cell>
          <cell r="BV39">
            <v>17.5</v>
          </cell>
          <cell r="BW39">
            <v>7.8</v>
          </cell>
          <cell r="BX39" t="str">
            <v>&amp;^%</v>
          </cell>
          <cell r="BY39" t="str">
            <v>&amp;^%</v>
          </cell>
          <cell r="CA39" t="str">
            <v>Tameside</v>
          </cell>
          <cell r="CB39" t="str">
            <v>E08000008</v>
          </cell>
          <cell r="CC39">
            <v>46000</v>
          </cell>
          <cell r="CD39">
            <v>6.6</v>
          </cell>
          <cell r="CE39">
            <v>20093</v>
          </cell>
          <cell r="CF39">
            <v>6.9</v>
          </cell>
          <cell r="CG39">
            <v>24505</v>
          </cell>
          <cell r="CH39">
            <v>8</v>
          </cell>
          <cell r="CI39">
            <v>6977</v>
          </cell>
          <cell r="CJ39">
            <v>10</v>
          </cell>
          <cell r="CK39" t="str">
            <v>&amp;^%</v>
          </cell>
          <cell r="CL39" t="str">
            <v>&amp;^%</v>
          </cell>
          <cell r="CN39" t="str">
            <v>Tameside</v>
          </cell>
          <cell r="CO39" t="str">
            <v>E08000008</v>
          </cell>
          <cell r="CP39">
            <v>51000</v>
          </cell>
          <cell r="CQ39">
            <v>5.7</v>
          </cell>
          <cell r="CR39">
            <v>10.61</v>
          </cell>
          <cell r="CS39">
            <v>4.7</v>
          </cell>
          <cell r="CT39">
            <v>13.66</v>
          </cell>
          <cell r="CU39">
            <v>5.7</v>
          </cell>
          <cell r="CV39">
            <v>6.4</v>
          </cell>
          <cell r="CW39">
            <v>1.6</v>
          </cell>
          <cell r="CX39" t="str">
            <v>&amp;^%</v>
          </cell>
          <cell r="CY39" t="str">
            <v>&amp;^%</v>
          </cell>
          <cell r="DA39" t="str">
            <v>Tameside</v>
          </cell>
          <cell r="DB39" t="str">
            <v>E08000008</v>
          </cell>
          <cell r="DC39">
            <v>51000</v>
          </cell>
          <cell r="DD39">
            <v>5.7</v>
          </cell>
          <cell r="DE39">
            <v>377</v>
          </cell>
          <cell r="DF39">
            <v>6.2</v>
          </cell>
          <cell r="DG39">
            <v>460.3</v>
          </cell>
          <cell r="DH39">
            <v>5.9</v>
          </cell>
          <cell r="DI39">
            <v>132.1</v>
          </cell>
          <cell r="DJ39">
            <v>11</v>
          </cell>
          <cell r="DK39" t="str">
            <v>&amp;^%</v>
          </cell>
          <cell r="DL39" t="str">
            <v>&amp;^%</v>
          </cell>
          <cell r="DN39" t="str">
            <v>Tameside</v>
          </cell>
          <cell r="DO39" t="str">
            <v>E08000008</v>
          </cell>
          <cell r="DP39">
            <v>14000</v>
          </cell>
          <cell r="DQ39">
            <v>10.8</v>
          </cell>
          <cell r="DR39">
            <v>36.1</v>
          </cell>
          <cell r="DS39">
            <v>1.1000000000000001</v>
          </cell>
          <cell r="DT39">
            <v>36.700000000000003</v>
          </cell>
          <cell r="DU39">
            <v>1</v>
          </cell>
          <cell r="DV39">
            <v>33.1</v>
          </cell>
          <cell r="DW39">
            <v>3.1</v>
          </cell>
          <cell r="DX39" t="str">
            <v>&amp;^%</v>
          </cell>
          <cell r="DY39" t="str">
            <v>&amp;^%</v>
          </cell>
          <cell r="EA39" t="str">
            <v>Tameside</v>
          </cell>
          <cell r="EB39" t="str">
            <v>E08000008</v>
          </cell>
          <cell r="EC39">
            <v>13000</v>
          </cell>
          <cell r="ED39">
            <v>12.5</v>
          </cell>
          <cell r="EE39">
            <v>20546</v>
          </cell>
          <cell r="EF39">
            <v>11</v>
          </cell>
          <cell r="EG39">
            <v>22783</v>
          </cell>
          <cell r="EH39">
            <v>6.3</v>
          </cell>
          <cell r="EI39">
            <v>11851</v>
          </cell>
          <cell r="EJ39">
            <v>17</v>
          </cell>
          <cell r="EK39" t="str">
            <v>&amp;^%</v>
          </cell>
          <cell r="EL39" t="str">
            <v>&amp;^%</v>
          </cell>
          <cell r="EN39" t="str">
            <v>Tameside</v>
          </cell>
          <cell r="EO39" t="str">
            <v>E08000008</v>
          </cell>
          <cell r="EP39">
            <v>14000</v>
          </cell>
          <cell r="EQ39">
            <v>10.8</v>
          </cell>
          <cell r="ER39">
            <v>10.84</v>
          </cell>
          <cell r="ES39">
            <v>7.8</v>
          </cell>
          <cell r="ET39">
            <v>11.81</v>
          </cell>
          <cell r="EU39">
            <v>5.0999999999999996</v>
          </cell>
          <cell r="EV39">
            <v>6.48</v>
          </cell>
          <cell r="EW39">
            <v>4.9000000000000004</v>
          </cell>
          <cell r="EX39" t="str">
            <v>&amp;^%</v>
          </cell>
          <cell r="EY39" t="str">
            <v>&amp;^%</v>
          </cell>
          <cell r="FA39" t="str">
            <v>Tameside</v>
          </cell>
          <cell r="FB39" t="str">
            <v>E08000008</v>
          </cell>
          <cell r="FC39">
            <v>14000</v>
          </cell>
          <cell r="FD39">
            <v>10.8</v>
          </cell>
          <cell r="FE39">
            <v>392.5</v>
          </cell>
          <cell r="FF39">
            <v>9.4</v>
          </cell>
          <cell r="FG39">
            <v>433.8</v>
          </cell>
          <cell r="FH39">
            <v>5.2</v>
          </cell>
          <cell r="FI39">
            <v>244.2</v>
          </cell>
          <cell r="FJ39">
            <v>5.9</v>
          </cell>
          <cell r="FK39" t="str">
            <v>&amp;^%</v>
          </cell>
          <cell r="FL39" t="str">
            <v>&amp;^%</v>
          </cell>
          <cell r="FN39" t="str">
            <v>Tameside</v>
          </cell>
          <cell r="FO39" t="str">
            <v>E08000008</v>
          </cell>
          <cell r="FP39">
            <v>23000</v>
          </cell>
          <cell r="FQ39">
            <v>8.6</v>
          </cell>
          <cell r="FR39">
            <v>39.9</v>
          </cell>
          <cell r="FS39">
            <v>1.5</v>
          </cell>
          <cell r="FT39">
            <v>40.5</v>
          </cell>
          <cell r="FU39">
            <v>1.3</v>
          </cell>
          <cell r="FV39">
            <v>35.9</v>
          </cell>
          <cell r="FW39">
            <v>1.2</v>
          </cell>
          <cell r="FX39" t="str">
            <v>&amp;^%</v>
          </cell>
          <cell r="FY39" t="str">
            <v>&amp;^%</v>
          </cell>
          <cell r="GA39" t="str">
            <v>Tameside</v>
          </cell>
          <cell r="GB39" t="str">
            <v>E08000008</v>
          </cell>
          <cell r="GC39">
            <v>21000</v>
          </cell>
          <cell r="GD39">
            <v>9.9</v>
          </cell>
          <cell r="GE39">
            <v>24065</v>
          </cell>
          <cell r="GF39">
            <v>8.6</v>
          </cell>
          <cell r="GG39">
            <v>31638</v>
          </cell>
          <cell r="GH39">
            <v>13</v>
          </cell>
          <cell r="GI39">
            <v>15050</v>
          </cell>
          <cell r="GJ39">
            <v>5.9</v>
          </cell>
          <cell r="GK39" t="str">
            <v>&amp;^%</v>
          </cell>
          <cell r="GL39" t="str">
            <v>&amp;^%</v>
          </cell>
          <cell r="GN39" t="str">
            <v>Tameside</v>
          </cell>
          <cell r="GO39" t="str">
            <v>E08000008</v>
          </cell>
          <cell r="GP39">
            <v>23000</v>
          </cell>
          <cell r="GQ39">
            <v>8.6</v>
          </cell>
          <cell r="GR39">
            <v>11.3</v>
          </cell>
          <cell r="GS39">
            <v>6.2</v>
          </cell>
          <cell r="GT39">
            <v>14.98</v>
          </cell>
          <cell r="GU39">
            <v>9.1</v>
          </cell>
          <cell r="GV39">
            <v>7.12</v>
          </cell>
          <cell r="GW39">
            <v>5</v>
          </cell>
          <cell r="GX39" t="str">
            <v>&amp;^%</v>
          </cell>
          <cell r="GY39" t="str">
            <v>&amp;^%</v>
          </cell>
        </row>
        <row r="40">
          <cell r="A40" t="str">
            <v>Trafford</v>
          </cell>
          <cell r="B40" t="str">
            <v>E08000009</v>
          </cell>
          <cell r="C40">
            <v>55000</v>
          </cell>
          <cell r="D40">
            <v>5.6</v>
          </cell>
          <cell r="E40">
            <v>567.5</v>
          </cell>
          <cell r="F40">
            <v>4.8</v>
          </cell>
          <cell r="G40">
            <v>638</v>
          </cell>
          <cell r="H40">
            <v>3.2</v>
          </cell>
          <cell r="I40">
            <v>308.2</v>
          </cell>
          <cell r="J40">
            <v>3.3</v>
          </cell>
          <cell r="K40" t="str">
            <v>&amp;^%</v>
          </cell>
          <cell r="L40" t="str">
            <v>&amp;^%</v>
          </cell>
          <cell r="N40" t="str">
            <v>Trafford</v>
          </cell>
          <cell r="O40" t="str">
            <v>E08000009</v>
          </cell>
          <cell r="P40">
            <v>86000</v>
          </cell>
          <cell r="Q40">
            <v>4.4000000000000004</v>
          </cell>
          <cell r="R40">
            <v>37.5</v>
          </cell>
          <cell r="S40">
            <v>1.1000000000000001</v>
          </cell>
          <cell r="T40">
            <v>39.700000000000003</v>
          </cell>
          <cell r="U40">
            <v>0.6</v>
          </cell>
          <cell r="V40">
            <v>35</v>
          </cell>
          <cell r="W40">
            <v>0.2</v>
          </cell>
          <cell r="X40">
            <v>47.8</v>
          </cell>
          <cell r="Y40">
            <v>4.0999999999999996</v>
          </cell>
          <cell r="AA40" t="str">
            <v>Trafford</v>
          </cell>
          <cell r="AB40" t="str">
            <v>E08000009</v>
          </cell>
          <cell r="AC40">
            <v>78000</v>
          </cell>
          <cell r="AD40">
            <v>5.9</v>
          </cell>
          <cell r="AE40">
            <v>27575</v>
          </cell>
          <cell r="AF40">
            <v>5.6</v>
          </cell>
          <cell r="AG40">
            <v>31815</v>
          </cell>
          <cell r="AH40">
            <v>3.4</v>
          </cell>
          <cell r="AI40">
            <v>15167</v>
          </cell>
          <cell r="AJ40">
            <v>5.6</v>
          </cell>
          <cell r="AK40" t="str">
            <v>&amp;^%</v>
          </cell>
          <cell r="AL40" t="str">
            <v>&amp;^%</v>
          </cell>
          <cell r="AN40" t="str">
            <v>Trafford</v>
          </cell>
          <cell r="AO40" t="str">
            <v>E08000009</v>
          </cell>
          <cell r="AP40">
            <v>86000</v>
          </cell>
          <cell r="AQ40">
            <v>4.4000000000000004</v>
          </cell>
          <cell r="AR40">
            <v>13.18</v>
          </cell>
          <cell r="AS40">
            <v>4.2</v>
          </cell>
          <cell r="AT40">
            <v>15</v>
          </cell>
          <cell r="AU40">
            <v>2.5</v>
          </cell>
          <cell r="AV40">
            <v>7.22</v>
          </cell>
          <cell r="AW40">
            <v>3.4</v>
          </cell>
          <cell r="AX40">
            <v>24.94</v>
          </cell>
          <cell r="AY40">
            <v>18</v>
          </cell>
          <cell r="BA40" t="str">
            <v>Trafford</v>
          </cell>
          <cell r="BB40" t="str">
            <v>E08000009</v>
          </cell>
          <cell r="BC40">
            <v>86000</v>
          </cell>
          <cell r="BD40">
            <v>4.4000000000000004</v>
          </cell>
          <cell r="BE40">
            <v>521</v>
          </cell>
          <cell r="BF40">
            <v>4.4000000000000004</v>
          </cell>
          <cell r="BG40">
            <v>596.20000000000005</v>
          </cell>
          <cell r="BH40">
            <v>2.5</v>
          </cell>
          <cell r="BI40">
            <v>291.7</v>
          </cell>
          <cell r="BJ40">
            <v>3.1</v>
          </cell>
          <cell r="BK40">
            <v>950</v>
          </cell>
          <cell r="BL40">
            <v>19</v>
          </cell>
          <cell r="BN40" t="str">
            <v>Trafford</v>
          </cell>
          <cell r="BO40" t="str">
            <v>E08000009</v>
          </cell>
          <cell r="BP40">
            <v>120000</v>
          </cell>
          <cell r="BQ40">
            <v>3.7</v>
          </cell>
          <cell r="BR40">
            <v>37</v>
          </cell>
          <cell r="BS40">
            <v>0.8</v>
          </cell>
          <cell r="BT40">
            <v>33.200000000000003</v>
          </cell>
          <cell r="BU40">
            <v>1.4</v>
          </cell>
          <cell r="BV40">
            <v>14</v>
          </cell>
          <cell r="BW40">
            <v>10</v>
          </cell>
          <cell r="BX40">
            <v>46.1</v>
          </cell>
          <cell r="BY40">
            <v>4.0999999999999996</v>
          </cell>
          <cell r="CA40" t="str">
            <v>Trafford</v>
          </cell>
          <cell r="CB40" t="str">
            <v>E08000009</v>
          </cell>
          <cell r="CC40">
            <v>105000</v>
          </cell>
          <cell r="CD40">
            <v>5.0999999999999996</v>
          </cell>
          <cell r="CE40">
            <v>22891</v>
          </cell>
          <cell r="CF40">
            <v>5.9</v>
          </cell>
          <cell r="CG40">
            <v>26237</v>
          </cell>
          <cell r="CH40">
            <v>3.7</v>
          </cell>
          <cell r="CI40">
            <v>6178</v>
          </cell>
          <cell r="CJ40">
            <v>15</v>
          </cell>
          <cell r="CK40" t="str">
            <v>&amp;^%</v>
          </cell>
          <cell r="CL40" t="str">
            <v>&amp;^%</v>
          </cell>
          <cell r="CN40" t="str">
            <v>Trafford</v>
          </cell>
          <cell r="CO40" t="str">
            <v>E08000009</v>
          </cell>
          <cell r="CP40">
            <v>120000</v>
          </cell>
          <cell r="CQ40">
            <v>3.7</v>
          </cell>
          <cell r="CR40">
            <v>11.49</v>
          </cell>
          <cell r="CS40">
            <v>4</v>
          </cell>
          <cell r="CT40">
            <v>14.46</v>
          </cell>
          <cell r="CU40">
            <v>2.4</v>
          </cell>
          <cell r="CV40">
            <v>6.39</v>
          </cell>
          <cell r="CW40">
            <v>1</v>
          </cell>
          <cell r="CX40">
            <v>23.84</v>
          </cell>
          <cell r="CY40">
            <v>16</v>
          </cell>
          <cell r="DA40" t="str">
            <v>Trafford</v>
          </cell>
          <cell r="DB40" t="str">
            <v>E08000009</v>
          </cell>
          <cell r="DC40">
            <v>120000</v>
          </cell>
          <cell r="DD40">
            <v>3.7</v>
          </cell>
          <cell r="DE40">
            <v>415.9</v>
          </cell>
          <cell r="DF40">
            <v>4.5999999999999996</v>
          </cell>
          <cell r="DG40">
            <v>480.9</v>
          </cell>
          <cell r="DH40">
            <v>2.8</v>
          </cell>
          <cell r="DI40">
            <v>105.8</v>
          </cell>
          <cell r="DJ40">
            <v>8.3000000000000007</v>
          </cell>
          <cell r="DK40">
            <v>869.5</v>
          </cell>
          <cell r="DL40">
            <v>16</v>
          </cell>
          <cell r="DN40" t="str">
            <v>Trafford</v>
          </cell>
          <cell r="DO40" t="str">
            <v>E08000009</v>
          </cell>
          <cell r="DP40">
            <v>31000</v>
          </cell>
          <cell r="DQ40">
            <v>7.3</v>
          </cell>
          <cell r="DR40">
            <v>37.299999999999997</v>
          </cell>
          <cell r="DS40">
            <v>0.9</v>
          </cell>
          <cell r="DT40">
            <v>38.1</v>
          </cell>
          <cell r="DU40">
            <v>1.1000000000000001</v>
          </cell>
          <cell r="DV40">
            <v>31.3</v>
          </cell>
          <cell r="DW40">
            <v>3.3</v>
          </cell>
          <cell r="DX40" t="str">
            <v>&amp;^%</v>
          </cell>
          <cell r="DY40" t="str">
            <v>&amp;^%</v>
          </cell>
          <cell r="EA40" t="str">
            <v>Trafford</v>
          </cell>
          <cell r="EB40" t="str">
            <v>E08000009</v>
          </cell>
          <cell r="EC40">
            <v>27000</v>
          </cell>
          <cell r="ED40">
            <v>10.1</v>
          </cell>
          <cell r="EE40">
            <v>24322</v>
          </cell>
          <cell r="EF40">
            <v>7.2</v>
          </cell>
          <cell r="EG40">
            <v>27763</v>
          </cell>
          <cell r="EH40">
            <v>4.9000000000000004</v>
          </cell>
          <cell r="EI40">
            <v>14130</v>
          </cell>
          <cell r="EJ40">
            <v>5.9</v>
          </cell>
          <cell r="EK40" t="str">
            <v>&amp;^%</v>
          </cell>
          <cell r="EL40" t="str">
            <v>&amp;^%</v>
          </cell>
          <cell r="EN40" t="str">
            <v>Trafford</v>
          </cell>
          <cell r="EO40" t="str">
            <v>E08000009</v>
          </cell>
          <cell r="EP40">
            <v>31000</v>
          </cell>
          <cell r="EQ40">
            <v>7.3</v>
          </cell>
          <cell r="ER40">
            <v>12.37</v>
          </cell>
          <cell r="ES40">
            <v>7.3</v>
          </cell>
          <cell r="ET40">
            <v>13.69</v>
          </cell>
          <cell r="EU40">
            <v>3.5</v>
          </cell>
          <cell r="EV40">
            <v>6.88</v>
          </cell>
          <cell r="EW40">
            <v>4.0999999999999996</v>
          </cell>
          <cell r="EX40" t="str">
            <v>&amp;^%</v>
          </cell>
          <cell r="EY40" t="str">
            <v>&amp;^%</v>
          </cell>
          <cell r="FA40" t="str">
            <v>Trafford</v>
          </cell>
          <cell r="FB40" t="str">
            <v>E08000009</v>
          </cell>
          <cell r="FC40">
            <v>31000</v>
          </cell>
          <cell r="FD40">
            <v>7.3</v>
          </cell>
          <cell r="FE40">
            <v>462.7</v>
          </cell>
          <cell r="FF40">
            <v>6.2</v>
          </cell>
          <cell r="FG40">
            <v>521.4</v>
          </cell>
          <cell r="FH40">
            <v>3.5</v>
          </cell>
          <cell r="FI40">
            <v>263.10000000000002</v>
          </cell>
          <cell r="FJ40">
            <v>4.0999999999999996</v>
          </cell>
          <cell r="FK40" t="str">
            <v>&amp;^%</v>
          </cell>
          <cell r="FL40" t="str">
            <v>&amp;^%</v>
          </cell>
          <cell r="FN40" t="str">
            <v>Trafford</v>
          </cell>
          <cell r="FO40" t="str">
            <v>E08000009</v>
          </cell>
          <cell r="FP40">
            <v>55000</v>
          </cell>
          <cell r="FQ40">
            <v>5.6</v>
          </cell>
          <cell r="FR40">
            <v>39.1</v>
          </cell>
          <cell r="FS40">
            <v>1.6</v>
          </cell>
          <cell r="FT40">
            <v>40.700000000000003</v>
          </cell>
          <cell r="FU40">
            <v>0.8</v>
          </cell>
          <cell r="FV40">
            <v>35</v>
          </cell>
          <cell r="FW40">
            <v>0.9</v>
          </cell>
          <cell r="FX40" t="str">
            <v>&amp;^%</v>
          </cell>
          <cell r="FY40" t="str">
            <v>&amp;^%</v>
          </cell>
          <cell r="GA40" t="str">
            <v>Trafford</v>
          </cell>
          <cell r="GB40" t="str">
            <v>E08000009</v>
          </cell>
          <cell r="GC40">
            <v>51000</v>
          </cell>
          <cell r="GD40">
            <v>7.4</v>
          </cell>
          <cell r="GE40">
            <v>29946</v>
          </cell>
          <cell r="GF40">
            <v>6.7</v>
          </cell>
          <cell r="GG40">
            <v>33941</v>
          </cell>
          <cell r="GH40">
            <v>4.5</v>
          </cell>
          <cell r="GI40">
            <v>16160</v>
          </cell>
          <cell r="GJ40">
            <v>8.9</v>
          </cell>
          <cell r="GK40" t="str">
            <v>&amp;^%</v>
          </cell>
          <cell r="GL40" t="str">
            <v>&amp;^%</v>
          </cell>
          <cell r="GN40" t="str">
            <v>Trafford</v>
          </cell>
          <cell r="GO40" t="str">
            <v>E08000009</v>
          </cell>
          <cell r="GP40">
            <v>55000</v>
          </cell>
          <cell r="GQ40">
            <v>5.6</v>
          </cell>
          <cell r="GR40">
            <v>13.45</v>
          </cell>
          <cell r="GS40">
            <v>5.5</v>
          </cell>
          <cell r="GT40">
            <v>15.69</v>
          </cell>
          <cell r="GU40">
            <v>3.2</v>
          </cell>
          <cell r="GV40">
            <v>7.62</v>
          </cell>
          <cell r="GW40">
            <v>3.7</v>
          </cell>
          <cell r="GX40" t="str">
            <v>&amp;^%</v>
          </cell>
          <cell r="GY40" t="str">
            <v>&amp;^%</v>
          </cell>
        </row>
        <row r="41">
          <cell r="A41" t="str">
            <v>Wigan</v>
          </cell>
          <cell r="B41" t="str">
            <v>E08000010</v>
          </cell>
          <cell r="C41">
            <v>32000</v>
          </cell>
          <cell r="D41">
            <v>7.3</v>
          </cell>
          <cell r="E41">
            <v>437.9</v>
          </cell>
          <cell r="F41">
            <v>6.6</v>
          </cell>
          <cell r="G41">
            <v>565.70000000000005</v>
          </cell>
          <cell r="H41">
            <v>5.3</v>
          </cell>
          <cell r="I41">
            <v>259.8</v>
          </cell>
          <cell r="J41">
            <v>4.4000000000000004</v>
          </cell>
          <cell r="K41" t="str">
            <v>&amp;^%</v>
          </cell>
          <cell r="L41" t="str">
            <v>&amp;^%</v>
          </cell>
          <cell r="N41" t="str">
            <v>Wigan</v>
          </cell>
          <cell r="O41" t="str">
            <v>E08000010</v>
          </cell>
          <cell r="P41">
            <v>58000</v>
          </cell>
          <cell r="Q41">
            <v>5.3</v>
          </cell>
          <cell r="R41">
            <v>37.5</v>
          </cell>
          <cell r="S41">
            <v>1</v>
          </cell>
          <cell r="T41">
            <v>39.200000000000003</v>
          </cell>
          <cell r="U41">
            <v>0.7</v>
          </cell>
          <cell r="V41">
            <v>34.9</v>
          </cell>
          <cell r="W41">
            <v>1.4</v>
          </cell>
          <cell r="X41">
            <v>46</v>
          </cell>
          <cell r="Y41">
            <v>14</v>
          </cell>
          <cell r="AA41" t="str">
            <v>Wigan</v>
          </cell>
          <cell r="AB41" t="str">
            <v>E08000010</v>
          </cell>
          <cell r="AC41">
            <v>53000</v>
          </cell>
          <cell r="AD41">
            <v>8.3000000000000007</v>
          </cell>
          <cell r="AE41">
            <v>21592</v>
          </cell>
          <cell r="AF41">
            <v>7.3</v>
          </cell>
          <cell r="AG41">
            <v>26365</v>
          </cell>
          <cell r="AH41">
            <v>4.8</v>
          </cell>
          <cell r="AI41">
            <v>12676</v>
          </cell>
          <cell r="AJ41">
            <v>4.9000000000000004</v>
          </cell>
          <cell r="AK41" t="str">
            <v>&amp;^%</v>
          </cell>
          <cell r="AL41" t="str">
            <v>&amp;^%</v>
          </cell>
          <cell r="AN41" t="str">
            <v>Wigan</v>
          </cell>
          <cell r="AO41" t="str">
            <v>E08000010</v>
          </cell>
          <cell r="AP41">
            <v>58000</v>
          </cell>
          <cell r="AQ41">
            <v>5.3</v>
          </cell>
          <cell r="AR41">
            <v>10.66</v>
          </cell>
          <cell r="AS41">
            <v>4.5999999999999996</v>
          </cell>
          <cell r="AT41">
            <v>13.16</v>
          </cell>
          <cell r="AU41">
            <v>3.5</v>
          </cell>
          <cell r="AV41">
            <v>6.62</v>
          </cell>
          <cell r="AW41">
            <v>2.6</v>
          </cell>
          <cell r="AX41" t="str">
            <v>&amp;^%</v>
          </cell>
          <cell r="AY41" t="str">
            <v>&amp;^%</v>
          </cell>
          <cell r="BA41" t="str">
            <v>Wigan</v>
          </cell>
          <cell r="BB41" t="str">
            <v>E08000010</v>
          </cell>
          <cell r="BC41">
            <v>58000</v>
          </cell>
          <cell r="BD41">
            <v>5.3</v>
          </cell>
          <cell r="BE41">
            <v>421.9</v>
          </cell>
          <cell r="BF41">
            <v>5.2</v>
          </cell>
          <cell r="BG41">
            <v>515.6</v>
          </cell>
          <cell r="BH41">
            <v>3.6</v>
          </cell>
          <cell r="BI41">
            <v>252.5</v>
          </cell>
          <cell r="BJ41">
            <v>2.5</v>
          </cell>
          <cell r="BK41" t="str">
            <v>&amp;^%</v>
          </cell>
          <cell r="BL41" t="str">
            <v>&amp;^%</v>
          </cell>
          <cell r="BN41" t="str">
            <v>Wigan</v>
          </cell>
          <cell r="BO41" t="str">
            <v>E08000010</v>
          </cell>
          <cell r="BP41">
            <v>92000</v>
          </cell>
          <cell r="BQ41">
            <v>4.2</v>
          </cell>
          <cell r="BR41">
            <v>36.799999999999997</v>
          </cell>
          <cell r="BS41">
            <v>1.4</v>
          </cell>
          <cell r="BT41">
            <v>32.1</v>
          </cell>
          <cell r="BU41">
            <v>1.5</v>
          </cell>
          <cell r="BV41">
            <v>14.5</v>
          </cell>
          <cell r="BW41">
            <v>9.1999999999999993</v>
          </cell>
          <cell r="BX41">
            <v>43.1</v>
          </cell>
          <cell r="BY41">
            <v>6.9</v>
          </cell>
          <cell r="CA41" t="str">
            <v>Wigan</v>
          </cell>
          <cell r="CB41" t="str">
            <v>E08000010</v>
          </cell>
          <cell r="CC41">
            <v>82000</v>
          </cell>
          <cell r="CD41">
            <v>6.6</v>
          </cell>
          <cell r="CE41">
            <v>18107</v>
          </cell>
          <cell r="CF41">
            <v>7.3</v>
          </cell>
          <cell r="CG41">
            <v>21569</v>
          </cell>
          <cell r="CH41">
            <v>4.7</v>
          </cell>
          <cell r="CI41" t="str">
            <v>&amp;^%</v>
          </cell>
          <cell r="CJ41" t="str">
            <v>&amp;^%</v>
          </cell>
          <cell r="CK41" t="str">
            <v>&amp;^%</v>
          </cell>
          <cell r="CL41" t="str">
            <v>&amp;^%</v>
          </cell>
          <cell r="CN41" t="str">
            <v>Wigan</v>
          </cell>
          <cell r="CO41" t="str">
            <v>E08000010</v>
          </cell>
          <cell r="CP41">
            <v>92000</v>
          </cell>
          <cell r="CQ41">
            <v>4.2</v>
          </cell>
          <cell r="CR41">
            <v>9.74</v>
          </cell>
          <cell r="CS41">
            <v>3.5</v>
          </cell>
          <cell r="CT41">
            <v>12.84</v>
          </cell>
          <cell r="CU41">
            <v>3.1</v>
          </cell>
          <cell r="CV41">
            <v>6.16</v>
          </cell>
          <cell r="CW41">
            <v>0.9</v>
          </cell>
          <cell r="CX41" t="str">
            <v>&amp;^%</v>
          </cell>
          <cell r="CY41" t="str">
            <v>&amp;^%</v>
          </cell>
          <cell r="DA41" t="str">
            <v>Wigan</v>
          </cell>
          <cell r="DB41" t="str">
            <v>E08000010</v>
          </cell>
          <cell r="DC41">
            <v>92000</v>
          </cell>
          <cell r="DD41">
            <v>4.2</v>
          </cell>
          <cell r="DE41">
            <v>344.2</v>
          </cell>
          <cell r="DF41">
            <v>4.5</v>
          </cell>
          <cell r="DG41">
            <v>411.7</v>
          </cell>
          <cell r="DH41">
            <v>3.5</v>
          </cell>
          <cell r="DI41">
            <v>107.2</v>
          </cell>
          <cell r="DJ41">
            <v>11</v>
          </cell>
          <cell r="DK41" t="str">
            <v>&amp;^%</v>
          </cell>
          <cell r="DL41" t="str">
            <v>&amp;^%</v>
          </cell>
          <cell r="DN41" t="str">
            <v>Wigan</v>
          </cell>
          <cell r="DO41" t="str">
            <v>E08000010</v>
          </cell>
          <cell r="DP41">
            <v>26000</v>
          </cell>
          <cell r="DQ41">
            <v>7.8</v>
          </cell>
          <cell r="DR41">
            <v>37.5</v>
          </cell>
          <cell r="DS41">
            <v>0.3</v>
          </cell>
          <cell r="DT41">
            <v>37.6</v>
          </cell>
          <cell r="DU41">
            <v>0.8</v>
          </cell>
          <cell r="DV41">
            <v>33</v>
          </cell>
          <cell r="DW41">
            <v>2.9</v>
          </cell>
          <cell r="DX41" t="str">
            <v>&amp;^%</v>
          </cell>
          <cell r="DY41" t="str">
            <v>&amp;^%</v>
          </cell>
          <cell r="EA41" t="str">
            <v>Wigan</v>
          </cell>
          <cell r="EB41" t="str">
            <v>E08000010</v>
          </cell>
          <cell r="EC41">
            <v>25000</v>
          </cell>
          <cell r="ED41">
            <v>14.6</v>
          </cell>
          <cell r="EE41">
            <v>20911</v>
          </cell>
          <cell r="EF41">
            <v>11</v>
          </cell>
          <cell r="EG41">
            <v>22966</v>
          </cell>
          <cell r="EH41">
            <v>4.7</v>
          </cell>
          <cell r="EI41">
            <v>11529</v>
          </cell>
          <cell r="EJ41">
            <v>8</v>
          </cell>
          <cell r="EK41" t="str">
            <v>&amp;^%</v>
          </cell>
          <cell r="EL41" t="str">
            <v>&amp;^%</v>
          </cell>
          <cell r="EN41" t="str">
            <v>Wigan</v>
          </cell>
          <cell r="EO41" t="str">
            <v>E08000010</v>
          </cell>
          <cell r="EP41">
            <v>26000</v>
          </cell>
          <cell r="EQ41">
            <v>7.8</v>
          </cell>
          <cell r="ER41">
            <v>11.04</v>
          </cell>
          <cell r="ES41">
            <v>6.2</v>
          </cell>
          <cell r="ET41">
            <v>12.1</v>
          </cell>
          <cell r="EU41">
            <v>3.5</v>
          </cell>
          <cell r="EV41">
            <v>6.43</v>
          </cell>
          <cell r="EW41">
            <v>2.6</v>
          </cell>
          <cell r="EX41" t="str">
            <v>&amp;^%</v>
          </cell>
          <cell r="EY41" t="str">
            <v>&amp;^%</v>
          </cell>
          <cell r="FA41" t="str">
            <v>Wigan</v>
          </cell>
          <cell r="FB41" t="str">
            <v>E08000010</v>
          </cell>
          <cell r="FC41">
            <v>26000</v>
          </cell>
          <cell r="FD41">
            <v>7.8</v>
          </cell>
          <cell r="FE41">
            <v>402.3</v>
          </cell>
          <cell r="FF41">
            <v>5.3</v>
          </cell>
          <cell r="FG41">
            <v>454.6</v>
          </cell>
          <cell r="FH41">
            <v>3.4</v>
          </cell>
          <cell r="FI41">
            <v>246.2</v>
          </cell>
          <cell r="FJ41">
            <v>4.2</v>
          </cell>
          <cell r="FK41" t="str">
            <v>&amp;^%</v>
          </cell>
          <cell r="FL41" t="str">
            <v>&amp;^%</v>
          </cell>
          <cell r="FN41" t="str">
            <v>Wigan</v>
          </cell>
          <cell r="FO41" t="str">
            <v>E08000010</v>
          </cell>
          <cell r="FP41">
            <v>32000</v>
          </cell>
          <cell r="FQ41">
            <v>7.3</v>
          </cell>
          <cell r="FR41">
            <v>39</v>
          </cell>
          <cell r="FS41">
            <v>1.6</v>
          </cell>
          <cell r="FT41">
            <v>40.5</v>
          </cell>
          <cell r="FU41">
            <v>1.1000000000000001</v>
          </cell>
          <cell r="FV41">
            <v>35.200000000000003</v>
          </cell>
          <cell r="FW41">
            <v>1.7</v>
          </cell>
          <cell r="FX41" t="str">
            <v>&amp;^%</v>
          </cell>
          <cell r="FY41" t="str">
            <v>&amp;^%</v>
          </cell>
          <cell r="GA41" t="str">
            <v>Wigan</v>
          </cell>
          <cell r="GB41" t="str">
            <v>E08000010</v>
          </cell>
          <cell r="GC41">
            <v>28000</v>
          </cell>
          <cell r="GD41">
            <v>8.8000000000000007</v>
          </cell>
          <cell r="GE41">
            <v>22456</v>
          </cell>
          <cell r="GF41">
            <v>8</v>
          </cell>
          <cell r="GG41">
            <v>29398</v>
          </cell>
          <cell r="GH41">
            <v>6.9</v>
          </cell>
          <cell r="GI41">
            <v>13795</v>
          </cell>
          <cell r="GJ41">
            <v>8.1999999999999993</v>
          </cell>
          <cell r="GK41" t="str">
            <v>&amp;^%</v>
          </cell>
          <cell r="GL41" t="str">
            <v>&amp;^%</v>
          </cell>
          <cell r="GN41" t="str">
            <v>Wigan</v>
          </cell>
          <cell r="GO41" t="str">
            <v>E08000010</v>
          </cell>
          <cell r="GP41">
            <v>32000</v>
          </cell>
          <cell r="GQ41">
            <v>7.3</v>
          </cell>
          <cell r="GR41">
            <v>10.4</v>
          </cell>
          <cell r="GS41">
            <v>6.8</v>
          </cell>
          <cell r="GT41">
            <v>13.97</v>
          </cell>
          <cell r="GU41">
            <v>5.3</v>
          </cell>
          <cell r="GV41">
            <v>6.88</v>
          </cell>
          <cell r="GW41">
            <v>4.4000000000000004</v>
          </cell>
          <cell r="GX41" t="str">
            <v>&amp;^%</v>
          </cell>
          <cell r="GY41" t="str">
            <v>&amp;^%</v>
          </cell>
        </row>
        <row r="42">
          <cell r="A42" t="str">
            <v>Lancashire</v>
          </cell>
          <cell r="B42" t="str">
            <v>E10000017</v>
          </cell>
          <cell r="C42">
            <v>189000</v>
          </cell>
          <cell r="D42">
            <v>3</v>
          </cell>
          <cell r="E42">
            <v>474.7</v>
          </cell>
          <cell r="F42">
            <v>3.1</v>
          </cell>
          <cell r="G42">
            <v>578.70000000000005</v>
          </cell>
          <cell r="H42">
            <v>3.1</v>
          </cell>
          <cell r="I42">
            <v>283.10000000000002</v>
          </cell>
          <cell r="J42">
            <v>1.9</v>
          </cell>
          <cell r="K42">
            <v>924.6</v>
          </cell>
          <cell r="L42">
            <v>11</v>
          </cell>
          <cell r="N42" t="str">
            <v>Lancashire</v>
          </cell>
          <cell r="O42" t="str">
            <v>E10000017</v>
          </cell>
          <cell r="P42">
            <v>298000</v>
          </cell>
          <cell r="Q42">
            <v>2.4</v>
          </cell>
          <cell r="R42">
            <v>37.5</v>
          </cell>
          <cell r="S42">
            <v>0.5</v>
          </cell>
          <cell r="T42">
            <v>39.299999999999997</v>
          </cell>
          <cell r="U42">
            <v>0.4</v>
          </cell>
          <cell r="V42">
            <v>34.9</v>
          </cell>
          <cell r="W42">
            <v>0.9</v>
          </cell>
          <cell r="X42">
            <v>45.5</v>
          </cell>
          <cell r="Y42">
            <v>3.3</v>
          </cell>
          <cell r="AA42" t="str">
            <v>Lancashire</v>
          </cell>
          <cell r="AB42" t="str">
            <v>E10000017</v>
          </cell>
          <cell r="AC42">
            <v>266000</v>
          </cell>
          <cell r="AD42">
            <v>3.2</v>
          </cell>
          <cell r="AE42">
            <v>23053</v>
          </cell>
          <cell r="AF42">
            <v>2.8</v>
          </cell>
          <cell r="AG42">
            <v>27928</v>
          </cell>
          <cell r="AH42">
            <v>2.4</v>
          </cell>
          <cell r="AI42">
            <v>13871</v>
          </cell>
          <cell r="AJ42">
            <v>2.9</v>
          </cell>
          <cell r="AK42">
            <v>45867</v>
          </cell>
          <cell r="AL42">
            <v>9.8000000000000007</v>
          </cell>
          <cell r="AN42" t="str">
            <v>Lancashire</v>
          </cell>
          <cell r="AO42" t="str">
            <v>E10000017</v>
          </cell>
          <cell r="AP42">
            <v>298000</v>
          </cell>
          <cell r="AQ42">
            <v>2.4</v>
          </cell>
          <cell r="AR42">
            <v>11.15</v>
          </cell>
          <cell r="AS42">
            <v>2.1</v>
          </cell>
          <cell r="AT42">
            <v>13.79</v>
          </cell>
          <cell r="AU42">
            <v>2.2999999999999998</v>
          </cell>
          <cell r="AV42">
            <v>6.88</v>
          </cell>
          <cell r="AW42">
            <v>1.3</v>
          </cell>
          <cell r="AX42">
            <v>23.27</v>
          </cell>
          <cell r="AY42">
            <v>7.2</v>
          </cell>
          <cell r="BA42" t="str">
            <v>Lancashire</v>
          </cell>
          <cell r="BB42" t="str">
            <v>E10000017</v>
          </cell>
          <cell r="BC42">
            <v>298000</v>
          </cell>
          <cell r="BD42">
            <v>2.4</v>
          </cell>
          <cell r="BE42">
            <v>443.6</v>
          </cell>
          <cell r="BF42">
            <v>2.1</v>
          </cell>
          <cell r="BG42">
            <v>542.20000000000005</v>
          </cell>
          <cell r="BH42">
            <v>2.2000000000000002</v>
          </cell>
          <cell r="BI42">
            <v>270.2</v>
          </cell>
          <cell r="BJ42">
            <v>1.6</v>
          </cell>
          <cell r="BK42">
            <v>873.6</v>
          </cell>
          <cell r="BL42">
            <v>6.2</v>
          </cell>
          <cell r="BN42" t="str">
            <v>Lancashire</v>
          </cell>
          <cell r="BO42" t="str">
            <v>E10000017</v>
          </cell>
          <cell r="BP42">
            <v>414000</v>
          </cell>
          <cell r="BQ42">
            <v>2</v>
          </cell>
          <cell r="BR42">
            <v>37</v>
          </cell>
          <cell r="BS42">
            <v>0.3</v>
          </cell>
          <cell r="BT42">
            <v>33.4</v>
          </cell>
          <cell r="BU42">
            <v>0.7</v>
          </cell>
          <cell r="BV42">
            <v>16</v>
          </cell>
          <cell r="BW42">
            <v>2.2000000000000002</v>
          </cell>
          <cell r="BX42">
            <v>43.5</v>
          </cell>
          <cell r="BY42">
            <v>2.6</v>
          </cell>
          <cell r="CA42" t="str">
            <v>Lancashire</v>
          </cell>
          <cell r="CB42" t="str">
            <v>E10000017</v>
          </cell>
          <cell r="CC42">
            <v>368000</v>
          </cell>
          <cell r="CD42">
            <v>2.7</v>
          </cell>
          <cell r="CE42">
            <v>19094</v>
          </cell>
          <cell r="CF42">
            <v>3.1</v>
          </cell>
          <cell r="CG42">
            <v>23116</v>
          </cell>
          <cell r="CH42">
            <v>2.2999999999999998</v>
          </cell>
          <cell r="CI42">
            <v>6530</v>
          </cell>
          <cell r="CJ42">
            <v>7</v>
          </cell>
          <cell r="CK42">
            <v>42068</v>
          </cell>
          <cell r="CL42">
            <v>9.1</v>
          </cell>
          <cell r="CN42" t="str">
            <v>Lancashire</v>
          </cell>
          <cell r="CO42" t="str">
            <v>E10000017</v>
          </cell>
          <cell r="CP42">
            <v>414000</v>
          </cell>
          <cell r="CQ42">
            <v>2</v>
          </cell>
          <cell r="CR42">
            <v>10.15</v>
          </cell>
          <cell r="CS42">
            <v>1.6</v>
          </cell>
          <cell r="CT42">
            <v>13.2</v>
          </cell>
          <cell r="CU42">
            <v>2</v>
          </cell>
          <cell r="CV42">
            <v>6.27</v>
          </cell>
          <cell r="CW42">
            <v>0.7</v>
          </cell>
          <cell r="CX42">
            <v>22.1</v>
          </cell>
          <cell r="CY42">
            <v>6.3</v>
          </cell>
          <cell r="DA42" t="str">
            <v>Lancashire</v>
          </cell>
          <cell r="DB42" t="str">
            <v>E10000017</v>
          </cell>
          <cell r="DC42">
            <v>414000</v>
          </cell>
          <cell r="DD42">
            <v>2</v>
          </cell>
          <cell r="DE42">
            <v>365.1</v>
          </cell>
          <cell r="DF42">
            <v>1.9</v>
          </cell>
          <cell r="DG42">
            <v>440.8</v>
          </cell>
          <cell r="DH42">
            <v>2.1</v>
          </cell>
          <cell r="DI42">
            <v>116.4</v>
          </cell>
          <cell r="DJ42">
            <v>4.5999999999999996</v>
          </cell>
          <cell r="DK42">
            <v>803.3</v>
          </cell>
          <cell r="DL42">
            <v>5.6</v>
          </cell>
          <cell r="DN42" t="str">
            <v>Lancashire</v>
          </cell>
          <cell r="DO42" t="str">
            <v>E10000017</v>
          </cell>
          <cell r="DP42">
            <v>108000</v>
          </cell>
          <cell r="DQ42">
            <v>3.8</v>
          </cell>
          <cell r="DR42">
            <v>37.1</v>
          </cell>
          <cell r="DS42">
            <v>0.3</v>
          </cell>
          <cell r="DT42">
            <v>37.299999999999997</v>
          </cell>
          <cell r="DU42">
            <v>0.4</v>
          </cell>
          <cell r="DV42">
            <v>32</v>
          </cell>
          <cell r="DW42">
            <v>1.4</v>
          </cell>
          <cell r="DX42">
            <v>41.6</v>
          </cell>
          <cell r="DY42">
            <v>4</v>
          </cell>
          <cell r="EA42" t="str">
            <v>Lancashire</v>
          </cell>
          <cell r="EB42" t="str">
            <v>E10000017</v>
          </cell>
          <cell r="EC42">
            <v>100000</v>
          </cell>
          <cell r="ED42">
            <v>5.0999999999999996</v>
          </cell>
          <cell r="EE42">
            <v>20654</v>
          </cell>
          <cell r="EF42">
            <v>4.5999999999999996</v>
          </cell>
          <cell r="EG42">
            <v>24059</v>
          </cell>
          <cell r="EH42">
            <v>3.3</v>
          </cell>
          <cell r="EI42">
            <v>12244</v>
          </cell>
          <cell r="EJ42">
            <v>7.4</v>
          </cell>
          <cell r="EK42" t="str">
            <v>&amp;^%</v>
          </cell>
          <cell r="EL42" t="str">
            <v>&amp;^%</v>
          </cell>
          <cell r="EN42" t="str">
            <v>Lancashire</v>
          </cell>
          <cell r="EO42" t="str">
            <v>E10000017</v>
          </cell>
          <cell r="EP42">
            <v>108000</v>
          </cell>
          <cell r="EQ42">
            <v>3.8</v>
          </cell>
          <cell r="ER42">
            <v>10.91</v>
          </cell>
          <cell r="ES42">
            <v>3.2</v>
          </cell>
          <cell r="ET42">
            <v>12.84</v>
          </cell>
          <cell r="EU42">
            <v>2</v>
          </cell>
          <cell r="EV42">
            <v>6.71</v>
          </cell>
          <cell r="EW42">
            <v>1.7</v>
          </cell>
          <cell r="EX42">
            <v>22.07</v>
          </cell>
          <cell r="EY42">
            <v>10</v>
          </cell>
          <cell r="FA42" t="str">
            <v>Lancashire</v>
          </cell>
          <cell r="FB42" t="str">
            <v>E10000017</v>
          </cell>
          <cell r="FC42">
            <v>108000</v>
          </cell>
          <cell r="FD42">
            <v>3.8</v>
          </cell>
          <cell r="FE42">
            <v>408.8</v>
          </cell>
          <cell r="FF42">
            <v>3.3</v>
          </cell>
          <cell r="FG42">
            <v>478.6</v>
          </cell>
          <cell r="FH42">
            <v>2</v>
          </cell>
          <cell r="FI42">
            <v>252.1</v>
          </cell>
          <cell r="FJ42">
            <v>2.2999999999999998</v>
          </cell>
          <cell r="FK42">
            <v>798.8</v>
          </cell>
          <cell r="FL42">
            <v>9.8000000000000007</v>
          </cell>
          <cell r="FN42" t="str">
            <v>Lancashire</v>
          </cell>
          <cell r="FO42" t="str">
            <v>E10000017</v>
          </cell>
          <cell r="FP42">
            <v>189000</v>
          </cell>
          <cell r="FQ42">
            <v>3</v>
          </cell>
          <cell r="FR42">
            <v>39</v>
          </cell>
          <cell r="FS42">
            <v>0.6</v>
          </cell>
          <cell r="FT42">
            <v>40.5</v>
          </cell>
          <cell r="FU42">
            <v>0.5</v>
          </cell>
          <cell r="FV42">
            <v>35.299999999999997</v>
          </cell>
          <cell r="FW42">
            <v>0.7</v>
          </cell>
          <cell r="FX42">
            <v>47.9</v>
          </cell>
          <cell r="FY42">
            <v>4.9000000000000004</v>
          </cell>
          <cell r="GA42" t="str">
            <v>Lancashire</v>
          </cell>
          <cell r="GB42" t="str">
            <v>E10000017</v>
          </cell>
          <cell r="GC42">
            <v>166000</v>
          </cell>
          <cell r="GD42">
            <v>4.0999999999999996</v>
          </cell>
          <cell r="GE42">
            <v>25011</v>
          </cell>
          <cell r="GF42">
            <v>3.8</v>
          </cell>
          <cell r="GG42">
            <v>30252</v>
          </cell>
          <cell r="GH42">
            <v>3</v>
          </cell>
          <cell r="GI42">
            <v>15156</v>
          </cell>
          <cell r="GJ42">
            <v>2.9</v>
          </cell>
          <cell r="GK42">
            <v>48939</v>
          </cell>
          <cell r="GL42">
            <v>19</v>
          </cell>
          <cell r="GN42" t="str">
            <v>Lancashire</v>
          </cell>
          <cell r="GO42" t="str">
            <v>E10000017</v>
          </cell>
          <cell r="GP42">
            <v>189000</v>
          </cell>
          <cell r="GQ42">
            <v>3</v>
          </cell>
          <cell r="GR42">
            <v>11.33</v>
          </cell>
          <cell r="GS42">
            <v>2.6</v>
          </cell>
          <cell r="GT42">
            <v>14.29</v>
          </cell>
          <cell r="GU42">
            <v>3.2</v>
          </cell>
          <cell r="GV42">
            <v>7.03</v>
          </cell>
          <cell r="GW42">
            <v>1.9</v>
          </cell>
          <cell r="GX42">
            <v>23.73</v>
          </cell>
          <cell r="GY42">
            <v>10</v>
          </cell>
        </row>
        <row r="43">
          <cell r="A43" t="str">
            <v>Knowsley</v>
          </cell>
          <cell r="B43" t="str">
            <v>E08000011</v>
          </cell>
          <cell r="C43">
            <v>29000</v>
          </cell>
          <cell r="D43">
            <v>7.8</v>
          </cell>
          <cell r="E43">
            <v>551.5</v>
          </cell>
          <cell r="F43">
            <v>6.1</v>
          </cell>
          <cell r="G43">
            <v>628.20000000000005</v>
          </cell>
          <cell r="H43">
            <v>4.7</v>
          </cell>
          <cell r="I43">
            <v>308</v>
          </cell>
          <cell r="J43">
            <v>5.7</v>
          </cell>
          <cell r="K43" t="str">
            <v>&amp;^%</v>
          </cell>
          <cell r="L43" t="str">
            <v>&amp;^%</v>
          </cell>
          <cell r="N43" t="str">
            <v>Knowsley</v>
          </cell>
          <cell r="O43" t="str">
            <v>E08000011</v>
          </cell>
          <cell r="P43">
            <v>43000</v>
          </cell>
          <cell r="Q43">
            <v>6.3</v>
          </cell>
          <cell r="R43">
            <v>38.799999999999997</v>
          </cell>
          <cell r="S43">
            <v>1.6</v>
          </cell>
          <cell r="T43">
            <v>39.9</v>
          </cell>
          <cell r="U43">
            <v>0.9</v>
          </cell>
          <cell r="V43">
            <v>35</v>
          </cell>
          <cell r="W43">
            <v>1.5</v>
          </cell>
          <cell r="X43" t="str">
            <v>&amp;^%</v>
          </cell>
          <cell r="Y43" t="str">
            <v>&amp;^%</v>
          </cell>
          <cell r="AA43" t="str">
            <v>Knowsley</v>
          </cell>
          <cell r="AB43" t="str">
            <v>E08000011</v>
          </cell>
          <cell r="AC43">
            <v>38000</v>
          </cell>
          <cell r="AD43">
            <v>7.4</v>
          </cell>
          <cell r="AE43">
            <v>24511</v>
          </cell>
          <cell r="AF43">
            <v>7</v>
          </cell>
          <cell r="AG43">
            <v>29344</v>
          </cell>
          <cell r="AH43">
            <v>4.8</v>
          </cell>
          <cell r="AI43">
            <v>14006</v>
          </cell>
          <cell r="AJ43">
            <v>5.5</v>
          </cell>
          <cell r="AK43" t="str">
            <v>&amp;^%</v>
          </cell>
          <cell r="AL43" t="str">
            <v>&amp;^%</v>
          </cell>
          <cell r="AN43" t="str">
            <v>Knowsley</v>
          </cell>
          <cell r="AO43" t="str">
            <v>E08000011</v>
          </cell>
          <cell r="AP43">
            <v>43000</v>
          </cell>
          <cell r="AQ43">
            <v>6.3</v>
          </cell>
          <cell r="AR43">
            <v>12.47</v>
          </cell>
          <cell r="AS43">
            <v>5.8</v>
          </cell>
          <cell r="AT43">
            <v>14.43</v>
          </cell>
          <cell r="AU43">
            <v>3.7</v>
          </cell>
          <cell r="AV43">
            <v>7.21</v>
          </cell>
          <cell r="AW43">
            <v>3.6</v>
          </cell>
          <cell r="AX43" t="str">
            <v>&amp;^%</v>
          </cell>
          <cell r="AY43" t="str">
            <v>&amp;^%</v>
          </cell>
          <cell r="BA43" t="str">
            <v>Knowsley</v>
          </cell>
          <cell r="BB43" t="str">
            <v>E08000011</v>
          </cell>
          <cell r="BC43">
            <v>43000</v>
          </cell>
          <cell r="BD43">
            <v>6.3</v>
          </cell>
          <cell r="BE43">
            <v>491.8</v>
          </cell>
          <cell r="BF43">
            <v>5.5</v>
          </cell>
          <cell r="BG43">
            <v>575.29999999999995</v>
          </cell>
          <cell r="BH43">
            <v>3.8</v>
          </cell>
          <cell r="BI43">
            <v>274</v>
          </cell>
          <cell r="BJ43">
            <v>5.0999999999999996</v>
          </cell>
          <cell r="BK43" t="str">
            <v>&amp;^%</v>
          </cell>
          <cell r="BL43" t="str">
            <v>&amp;^%</v>
          </cell>
          <cell r="BN43" t="str">
            <v>Knowsley</v>
          </cell>
          <cell r="BO43" t="str">
            <v>E08000011</v>
          </cell>
          <cell r="BP43">
            <v>57000</v>
          </cell>
          <cell r="BQ43">
            <v>5.4</v>
          </cell>
          <cell r="BR43">
            <v>37.5</v>
          </cell>
          <cell r="BS43">
            <v>0.7</v>
          </cell>
          <cell r="BT43">
            <v>35.1</v>
          </cell>
          <cell r="BU43">
            <v>1.5</v>
          </cell>
          <cell r="BV43">
            <v>18</v>
          </cell>
          <cell r="BW43">
            <v>8.4</v>
          </cell>
          <cell r="BX43">
            <v>44.6</v>
          </cell>
          <cell r="BY43">
            <v>16</v>
          </cell>
          <cell r="CA43" t="str">
            <v>Knowsley</v>
          </cell>
          <cell r="CB43" t="str">
            <v>E08000011</v>
          </cell>
          <cell r="CC43">
            <v>51000</v>
          </cell>
          <cell r="CD43">
            <v>6.4</v>
          </cell>
          <cell r="CE43">
            <v>21289</v>
          </cell>
          <cell r="CF43">
            <v>6.9</v>
          </cell>
          <cell r="CG43">
            <v>25458</v>
          </cell>
          <cell r="CH43">
            <v>4.7</v>
          </cell>
          <cell r="CI43">
            <v>7975</v>
          </cell>
          <cell r="CJ43">
            <v>9.8000000000000007</v>
          </cell>
          <cell r="CK43" t="str">
            <v>&amp;^%</v>
          </cell>
          <cell r="CL43" t="str">
            <v>&amp;^%</v>
          </cell>
          <cell r="CN43" t="str">
            <v>Knowsley</v>
          </cell>
          <cell r="CO43" t="str">
            <v>E08000011</v>
          </cell>
          <cell r="CP43">
            <v>57000</v>
          </cell>
          <cell r="CQ43">
            <v>5.4</v>
          </cell>
          <cell r="CR43">
            <v>11.48</v>
          </cell>
          <cell r="CS43">
            <v>5.3</v>
          </cell>
          <cell r="CT43">
            <v>14.08</v>
          </cell>
          <cell r="CU43">
            <v>3.5</v>
          </cell>
          <cell r="CV43">
            <v>6.65</v>
          </cell>
          <cell r="CW43">
            <v>2.6</v>
          </cell>
          <cell r="CX43" t="str">
            <v>&amp;^%</v>
          </cell>
          <cell r="CY43" t="str">
            <v>&amp;^%</v>
          </cell>
          <cell r="DA43" t="str">
            <v>Knowsley</v>
          </cell>
          <cell r="DB43" t="str">
            <v>E08000011</v>
          </cell>
          <cell r="DC43">
            <v>57000</v>
          </cell>
          <cell r="DD43">
            <v>5.4</v>
          </cell>
          <cell r="DE43">
            <v>421.9</v>
          </cell>
          <cell r="DF43">
            <v>6.6</v>
          </cell>
          <cell r="DG43">
            <v>494.7</v>
          </cell>
          <cell r="DH43">
            <v>3.9</v>
          </cell>
          <cell r="DI43">
            <v>155.30000000000001</v>
          </cell>
          <cell r="DJ43">
            <v>8.6999999999999993</v>
          </cell>
          <cell r="DK43" t="str">
            <v>&amp;^%</v>
          </cell>
          <cell r="DL43" t="str">
            <v>&amp;^%</v>
          </cell>
          <cell r="DN43" t="str">
            <v>Knowsley</v>
          </cell>
          <cell r="DO43" t="str">
            <v>E08000011</v>
          </cell>
          <cell r="DP43">
            <v>14000</v>
          </cell>
          <cell r="DQ43">
            <v>10.6</v>
          </cell>
          <cell r="DR43">
            <v>37.5</v>
          </cell>
          <cell r="DS43">
            <v>1</v>
          </cell>
          <cell r="DT43">
            <v>37.299999999999997</v>
          </cell>
          <cell r="DU43">
            <v>1.2</v>
          </cell>
          <cell r="DV43">
            <v>31.5</v>
          </cell>
          <cell r="DW43">
            <v>3</v>
          </cell>
          <cell r="DX43" t="str">
            <v>&amp;^%</v>
          </cell>
          <cell r="DY43" t="str">
            <v>&amp;^%</v>
          </cell>
          <cell r="EA43" t="str">
            <v>Knowsley</v>
          </cell>
          <cell r="EB43" t="str">
            <v>E08000011</v>
          </cell>
          <cell r="EC43">
            <v>14000</v>
          </cell>
          <cell r="ED43">
            <v>12.2</v>
          </cell>
          <cell r="EE43">
            <v>20144</v>
          </cell>
          <cell r="EF43">
            <v>9.1</v>
          </cell>
          <cell r="EG43">
            <v>23276</v>
          </cell>
          <cell r="EH43">
            <v>6.1</v>
          </cell>
          <cell r="EI43">
            <v>12347</v>
          </cell>
          <cell r="EJ43">
            <v>13</v>
          </cell>
          <cell r="EK43" t="str">
            <v>&amp;^%</v>
          </cell>
          <cell r="EL43" t="str">
            <v>&amp;^%</v>
          </cell>
          <cell r="EN43" t="str">
            <v>Knowsley</v>
          </cell>
          <cell r="EO43" t="str">
            <v>E08000011</v>
          </cell>
          <cell r="EP43">
            <v>14000</v>
          </cell>
          <cell r="EQ43">
            <v>10.6</v>
          </cell>
          <cell r="ER43">
            <v>11.24</v>
          </cell>
          <cell r="ES43">
            <v>8.8000000000000007</v>
          </cell>
          <cell r="ET43">
            <v>12.5</v>
          </cell>
          <cell r="EU43">
            <v>5.2</v>
          </cell>
          <cell r="EV43">
            <v>6.85</v>
          </cell>
          <cell r="EW43">
            <v>5</v>
          </cell>
          <cell r="EX43" t="str">
            <v>&amp;^%</v>
          </cell>
          <cell r="EY43" t="str">
            <v>&amp;^%</v>
          </cell>
          <cell r="FA43" t="str">
            <v>Knowsley</v>
          </cell>
          <cell r="FB43" t="str">
            <v>E08000011</v>
          </cell>
          <cell r="FC43">
            <v>14000</v>
          </cell>
          <cell r="FD43">
            <v>10.6</v>
          </cell>
          <cell r="FE43">
            <v>413.3</v>
          </cell>
          <cell r="FF43">
            <v>8.5</v>
          </cell>
          <cell r="FG43">
            <v>466.9</v>
          </cell>
          <cell r="FH43">
            <v>5.4</v>
          </cell>
          <cell r="FI43">
            <v>239</v>
          </cell>
          <cell r="FJ43">
            <v>6.7</v>
          </cell>
          <cell r="FK43" t="str">
            <v>&amp;^%</v>
          </cell>
          <cell r="FL43" t="str">
            <v>&amp;^%</v>
          </cell>
          <cell r="FN43" t="str">
            <v>Knowsley</v>
          </cell>
          <cell r="FO43" t="str">
            <v>E08000011</v>
          </cell>
          <cell r="FP43">
            <v>29000</v>
          </cell>
          <cell r="FQ43">
            <v>7.8</v>
          </cell>
          <cell r="FR43">
            <v>40</v>
          </cell>
          <cell r="FS43">
            <v>0.9</v>
          </cell>
          <cell r="FT43">
            <v>41.1</v>
          </cell>
          <cell r="FU43">
            <v>1.1000000000000001</v>
          </cell>
          <cell r="FV43">
            <v>36.1</v>
          </cell>
          <cell r="FW43">
            <v>1.4</v>
          </cell>
          <cell r="FX43" t="str">
            <v>&amp;^%</v>
          </cell>
          <cell r="FY43" t="str">
            <v>&amp;^%</v>
          </cell>
          <cell r="GA43" t="str">
            <v>Knowsley</v>
          </cell>
          <cell r="GB43" t="str">
            <v>E08000011</v>
          </cell>
          <cell r="GC43">
            <v>25000</v>
          </cell>
          <cell r="GD43">
            <v>9.4</v>
          </cell>
          <cell r="GE43">
            <v>26900</v>
          </cell>
          <cell r="GF43">
            <v>9.1999999999999993</v>
          </cell>
          <cell r="GG43">
            <v>32661</v>
          </cell>
          <cell r="GH43">
            <v>6</v>
          </cell>
          <cell r="GI43">
            <v>15581</v>
          </cell>
          <cell r="GJ43">
            <v>8.1</v>
          </cell>
          <cell r="GK43" t="str">
            <v>&amp;^%</v>
          </cell>
          <cell r="GL43" t="str">
            <v>&amp;^%</v>
          </cell>
          <cell r="GN43" t="str">
            <v>Knowsley</v>
          </cell>
          <cell r="GO43" t="str">
            <v>E08000011</v>
          </cell>
          <cell r="GP43">
            <v>29000</v>
          </cell>
          <cell r="GQ43">
            <v>7.8</v>
          </cell>
          <cell r="GR43">
            <v>13.91</v>
          </cell>
          <cell r="GS43">
            <v>5.4</v>
          </cell>
          <cell r="GT43">
            <v>15.28</v>
          </cell>
          <cell r="GU43">
            <v>4.7</v>
          </cell>
          <cell r="GV43">
            <v>7.26</v>
          </cell>
          <cell r="GW43">
            <v>4.9000000000000004</v>
          </cell>
          <cell r="GX43" t="str">
            <v>&amp;^%</v>
          </cell>
          <cell r="GY43" t="str">
            <v>&amp;^%</v>
          </cell>
        </row>
        <row r="44">
          <cell r="A44" t="str">
            <v>Liverpool</v>
          </cell>
          <cell r="B44" t="str">
            <v>E08000012</v>
          </cell>
          <cell r="C44">
            <v>78000</v>
          </cell>
          <cell r="D44">
            <v>4.7</v>
          </cell>
          <cell r="E44">
            <v>530.1</v>
          </cell>
          <cell r="F44">
            <v>3</v>
          </cell>
          <cell r="G44">
            <v>625.29999999999995</v>
          </cell>
          <cell r="H44">
            <v>3.2</v>
          </cell>
          <cell r="I44">
            <v>298.89999999999998</v>
          </cell>
          <cell r="J44">
            <v>2.4</v>
          </cell>
          <cell r="K44" t="str">
            <v>&amp;^%</v>
          </cell>
          <cell r="L44" t="str">
            <v>&amp;^%</v>
          </cell>
          <cell r="N44" t="str">
            <v>Liverpool</v>
          </cell>
          <cell r="O44" t="str">
            <v>E08000012</v>
          </cell>
          <cell r="P44">
            <v>148000</v>
          </cell>
          <cell r="Q44">
            <v>3.3</v>
          </cell>
          <cell r="R44">
            <v>37.5</v>
          </cell>
          <cell r="S44">
            <v>0.3</v>
          </cell>
          <cell r="T44">
            <v>38</v>
          </cell>
          <cell r="U44">
            <v>0.4</v>
          </cell>
          <cell r="V44">
            <v>34.5</v>
          </cell>
          <cell r="W44">
            <v>1.8</v>
          </cell>
          <cell r="X44">
            <v>43.1</v>
          </cell>
          <cell r="Y44">
            <v>4.4000000000000004</v>
          </cell>
          <cell r="AA44" t="str">
            <v>Liverpool</v>
          </cell>
          <cell r="AB44" t="str">
            <v>E08000012</v>
          </cell>
          <cell r="AC44">
            <v>132000</v>
          </cell>
          <cell r="AD44">
            <v>3.9</v>
          </cell>
          <cell r="AE44">
            <v>26263</v>
          </cell>
          <cell r="AF44">
            <v>3</v>
          </cell>
          <cell r="AG44">
            <v>30547</v>
          </cell>
          <cell r="AH44">
            <v>3.1</v>
          </cell>
          <cell r="AI44">
            <v>14673</v>
          </cell>
          <cell r="AJ44">
            <v>2.2999999999999998</v>
          </cell>
          <cell r="AK44">
            <v>46876</v>
          </cell>
          <cell r="AL44">
            <v>18</v>
          </cell>
          <cell r="AN44" t="str">
            <v>Liverpool</v>
          </cell>
          <cell r="AO44" t="str">
            <v>E08000012</v>
          </cell>
          <cell r="AP44">
            <v>148000</v>
          </cell>
          <cell r="AQ44">
            <v>3.3</v>
          </cell>
          <cell r="AR44">
            <v>13.16</v>
          </cell>
          <cell r="AS44">
            <v>2.6</v>
          </cell>
          <cell r="AT44">
            <v>15.05</v>
          </cell>
          <cell r="AU44">
            <v>2.1</v>
          </cell>
          <cell r="AV44">
            <v>7.41</v>
          </cell>
          <cell r="AW44">
            <v>1.8</v>
          </cell>
          <cell r="AX44">
            <v>25.18</v>
          </cell>
          <cell r="AY44">
            <v>12</v>
          </cell>
          <cell r="BA44" t="str">
            <v>Liverpool</v>
          </cell>
          <cell r="BB44" t="str">
            <v>E08000012</v>
          </cell>
          <cell r="BC44">
            <v>148000</v>
          </cell>
          <cell r="BD44">
            <v>3.3</v>
          </cell>
          <cell r="BE44">
            <v>503.6</v>
          </cell>
          <cell r="BF44">
            <v>2.5</v>
          </cell>
          <cell r="BG44">
            <v>571.9</v>
          </cell>
          <cell r="BH44">
            <v>2.1</v>
          </cell>
          <cell r="BI44">
            <v>288.3</v>
          </cell>
          <cell r="BJ44">
            <v>1.9</v>
          </cell>
          <cell r="BK44">
            <v>897.8</v>
          </cell>
          <cell r="BL44">
            <v>15</v>
          </cell>
          <cell r="BN44" t="str">
            <v>Liverpool</v>
          </cell>
          <cell r="BO44" t="str">
            <v>E08000012</v>
          </cell>
          <cell r="BP44">
            <v>206000</v>
          </cell>
          <cell r="BQ44">
            <v>2.8</v>
          </cell>
          <cell r="BR44">
            <v>35</v>
          </cell>
          <cell r="BS44">
            <v>1.1000000000000001</v>
          </cell>
          <cell r="BT44">
            <v>32.6</v>
          </cell>
          <cell r="BU44">
            <v>0.9</v>
          </cell>
          <cell r="BV44">
            <v>16</v>
          </cell>
          <cell r="BW44">
            <v>4</v>
          </cell>
          <cell r="BX44">
            <v>42</v>
          </cell>
          <cell r="BY44">
            <v>3.9</v>
          </cell>
          <cell r="CA44" t="str">
            <v>Liverpool</v>
          </cell>
          <cell r="CB44" t="str">
            <v>E08000012</v>
          </cell>
          <cell r="CC44">
            <v>179000</v>
          </cell>
          <cell r="CD44">
            <v>3.7</v>
          </cell>
          <cell r="CE44">
            <v>21802</v>
          </cell>
          <cell r="CF44">
            <v>4.5999999999999996</v>
          </cell>
          <cell r="CG44">
            <v>25560</v>
          </cell>
          <cell r="CH44">
            <v>3.4</v>
          </cell>
          <cell r="CI44">
            <v>6846</v>
          </cell>
          <cell r="CJ44">
            <v>13</v>
          </cell>
          <cell r="CK44">
            <v>44710</v>
          </cell>
          <cell r="CL44">
            <v>16</v>
          </cell>
          <cell r="CN44" t="str">
            <v>Liverpool</v>
          </cell>
          <cell r="CO44" t="str">
            <v>E08000012</v>
          </cell>
          <cell r="CP44">
            <v>206000</v>
          </cell>
          <cell r="CQ44">
            <v>2.8</v>
          </cell>
          <cell r="CR44">
            <v>11.29</v>
          </cell>
          <cell r="CS44">
            <v>3.2</v>
          </cell>
          <cell r="CT44">
            <v>14.41</v>
          </cell>
          <cell r="CU44">
            <v>2.2000000000000002</v>
          </cell>
          <cell r="CV44">
            <v>6.47</v>
          </cell>
          <cell r="CW44">
            <v>1.4</v>
          </cell>
          <cell r="CX44">
            <v>23.79</v>
          </cell>
          <cell r="CY44">
            <v>9.1999999999999993</v>
          </cell>
          <cell r="DA44" t="str">
            <v>Liverpool</v>
          </cell>
          <cell r="DB44" t="str">
            <v>E08000012</v>
          </cell>
          <cell r="DC44">
            <v>206000</v>
          </cell>
          <cell r="DD44">
            <v>2.8</v>
          </cell>
          <cell r="DE44">
            <v>401.7</v>
          </cell>
          <cell r="DF44">
            <v>3.2</v>
          </cell>
          <cell r="DG44">
            <v>469.3</v>
          </cell>
          <cell r="DH44">
            <v>2.2999999999999998</v>
          </cell>
          <cell r="DI44">
            <v>120.6</v>
          </cell>
          <cell r="DJ44">
            <v>7.2</v>
          </cell>
          <cell r="DK44">
            <v>821.8</v>
          </cell>
          <cell r="DL44">
            <v>9.9</v>
          </cell>
          <cell r="DN44" t="str">
            <v>Liverpool</v>
          </cell>
          <cell r="DO44" t="str">
            <v>E08000012</v>
          </cell>
          <cell r="DP44">
            <v>71000</v>
          </cell>
          <cell r="DQ44">
            <v>4.7</v>
          </cell>
          <cell r="DR44">
            <v>37</v>
          </cell>
          <cell r="DS44">
            <v>0.6</v>
          </cell>
          <cell r="DT44">
            <v>37.1</v>
          </cell>
          <cell r="DU44">
            <v>0.6</v>
          </cell>
          <cell r="DV44">
            <v>32.4</v>
          </cell>
          <cell r="DW44">
            <v>1.4</v>
          </cell>
          <cell r="DX44">
            <v>41.1</v>
          </cell>
          <cell r="DY44">
            <v>9.6</v>
          </cell>
          <cell r="EA44" t="str">
            <v>Liverpool</v>
          </cell>
          <cell r="EB44" t="str">
            <v>E08000012</v>
          </cell>
          <cell r="EC44">
            <v>65000</v>
          </cell>
          <cell r="ED44">
            <v>5.5</v>
          </cell>
          <cell r="EE44">
            <v>23742</v>
          </cell>
          <cell r="EF44">
            <v>4.5999999999999996</v>
          </cell>
          <cell r="EG44">
            <v>26572</v>
          </cell>
          <cell r="EH44">
            <v>2.8</v>
          </cell>
          <cell r="EI44">
            <v>14107</v>
          </cell>
          <cell r="EJ44">
            <v>3.9</v>
          </cell>
          <cell r="EK44" t="str">
            <v>&amp;^%</v>
          </cell>
          <cell r="EL44" t="str">
            <v>&amp;^%</v>
          </cell>
          <cell r="EN44" t="str">
            <v>Liverpool</v>
          </cell>
          <cell r="EO44" t="str">
            <v>E08000012</v>
          </cell>
          <cell r="EP44">
            <v>71000</v>
          </cell>
          <cell r="EQ44">
            <v>4.7</v>
          </cell>
          <cell r="ER44">
            <v>12.29</v>
          </cell>
          <cell r="ES44">
            <v>4.5999999999999996</v>
          </cell>
          <cell r="ET44">
            <v>13.85</v>
          </cell>
          <cell r="EU44">
            <v>2.4</v>
          </cell>
          <cell r="EV44">
            <v>7.23</v>
          </cell>
          <cell r="EW44">
            <v>3.3</v>
          </cell>
          <cell r="EX44">
            <v>23.74</v>
          </cell>
          <cell r="EY44">
            <v>17</v>
          </cell>
          <cell r="FA44" t="str">
            <v>Liverpool</v>
          </cell>
          <cell r="FB44" t="str">
            <v>E08000012</v>
          </cell>
          <cell r="FC44">
            <v>71000</v>
          </cell>
          <cell r="FD44">
            <v>4.7</v>
          </cell>
          <cell r="FE44">
            <v>455.6</v>
          </cell>
          <cell r="FF44">
            <v>4.4000000000000004</v>
          </cell>
          <cell r="FG44">
            <v>513.4</v>
          </cell>
          <cell r="FH44">
            <v>2.2000000000000002</v>
          </cell>
          <cell r="FI44">
            <v>282.2</v>
          </cell>
          <cell r="FJ44">
            <v>3.1</v>
          </cell>
          <cell r="FK44">
            <v>823.1</v>
          </cell>
          <cell r="FL44">
            <v>15</v>
          </cell>
          <cell r="FN44" t="str">
            <v>Liverpool</v>
          </cell>
          <cell r="FO44" t="str">
            <v>E08000012</v>
          </cell>
          <cell r="FP44">
            <v>78000</v>
          </cell>
          <cell r="FQ44">
            <v>4.7</v>
          </cell>
          <cell r="FR44">
            <v>37.5</v>
          </cell>
          <cell r="FS44">
            <v>0.2</v>
          </cell>
          <cell r="FT44">
            <v>38.799999999999997</v>
          </cell>
          <cell r="FU44">
            <v>0.6</v>
          </cell>
          <cell r="FV44">
            <v>35</v>
          </cell>
          <cell r="FW44">
            <v>0</v>
          </cell>
          <cell r="FX44">
            <v>44.8</v>
          </cell>
          <cell r="FY44">
            <v>7.9</v>
          </cell>
          <cell r="GA44" t="str">
            <v>Liverpool</v>
          </cell>
          <cell r="GB44" t="str">
            <v>E08000012</v>
          </cell>
          <cell r="GC44">
            <v>67000</v>
          </cell>
          <cell r="GD44">
            <v>5.7</v>
          </cell>
          <cell r="GE44">
            <v>28609</v>
          </cell>
          <cell r="GF44">
            <v>4.5</v>
          </cell>
          <cell r="GG44">
            <v>34394</v>
          </cell>
          <cell r="GH44">
            <v>4.9000000000000004</v>
          </cell>
          <cell r="GI44">
            <v>15602</v>
          </cell>
          <cell r="GJ44">
            <v>3.3</v>
          </cell>
          <cell r="GK44" t="str">
            <v>&amp;^%</v>
          </cell>
          <cell r="GL44" t="str">
            <v>&amp;^%</v>
          </cell>
          <cell r="GN44" t="str">
            <v>Liverpool</v>
          </cell>
          <cell r="GO44" t="str">
            <v>E08000012</v>
          </cell>
          <cell r="GP44">
            <v>78000</v>
          </cell>
          <cell r="GQ44">
            <v>4.7</v>
          </cell>
          <cell r="GR44">
            <v>13.76</v>
          </cell>
          <cell r="GS44">
            <v>3.3</v>
          </cell>
          <cell r="GT44">
            <v>16.100000000000001</v>
          </cell>
          <cell r="GU44">
            <v>3.3</v>
          </cell>
          <cell r="GV44">
            <v>7.52</v>
          </cell>
          <cell r="GW44">
            <v>2</v>
          </cell>
          <cell r="GX44" t="str">
            <v>&amp;^%</v>
          </cell>
          <cell r="GY44" t="str">
            <v>&amp;^%</v>
          </cell>
        </row>
        <row r="45">
          <cell r="A45" t="str">
            <v>Sefton</v>
          </cell>
          <cell r="B45" t="str">
            <v>E08000014</v>
          </cell>
          <cell r="C45">
            <v>28000</v>
          </cell>
          <cell r="D45">
            <v>7.7</v>
          </cell>
          <cell r="E45">
            <v>462.8</v>
          </cell>
          <cell r="F45">
            <v>4.7</v>
          </cell>
          <cell r="G45">
            <v>516.4</v>
          </cell>
          <cell r="H45">
            <v>3.6</v>
          </cell>
          <cell r="I45">
            <v>269.3</v>
          </cell>
          <cell r="J45">
            <v>5.9</v>
          </cell>
          <cell r="K45" t="str">
            <v>&amp;^%</v>
          </cell>
          <cell r="L45" t="str">
            <v>&amp;^%</v>
          </cell>
          <cell r="N45" t="str">
            <v>Sefton</v>
          </cell>
          <cell r="O45" t="str">
            <v>E08000014</v>
          </cell>
          <cell r="P45">
            <v>55000</v>
          </cell>
          <cell r="Q45">
            <v>5.4</v>
          </cell>
          <cell r="R45">
            <v>37.5</v>
          </cell>
          <cell r="S45">
            <v>1</v>
          </cell>
          <cell r="T45">
            <v>38.4</v>
          </cell>
          <cell r="U45">
            <v>0.9</v>
          </cell>
          <cell r="V45">
            <v>32.799999999999997</v>
          </cell>
          <cell r="W45">
            <v>4</v>
          </cell>
          <cell r="X45">
            <v>44</v>
          </cell>
          <cell r="Y45">
            <v>20</v>
          </cell>
          <cell r="AA45" t="str">
            <v>Sefton</v>
          </cell>
          <cell r="AB45" t="str">
            <v>E08000014</v>
          </cell>
          <cell r="AC45">
            <v>48000</v>
          </cell>
          <cell r="AD45">
            <v>9.4</v>
          </cell>
          <cell r="AE45">
            <v>23406</v>
          </cell>
          <cell r="AF45">
            <v>5.2</v>
          </cell>
          <cell r="AG45">
            <v>25840</v>
          </cell>
          <cell r="AH45">
            <v>4.9000000000000004</v>
          </cell>
          <cell r="AI45">
            <v>14163</v>
          </cell>
          <cell r="AJ45">
            <v>5</v>
          </cell>
          <cell r="AK45" t="str">
            <v>&amp;^%</v>
          </cell>
          <cell r="AL45" t="str">
            <v>&amp;^%</v>
          </cell>
          <cell r="AN45" t="str">
            <v>Sefton</v>
          </cell>
          <cell r="AO45" t="str">
            <v>E08000014</v>
          </cell>
          <cell r="AP45">
            <v>55000</v>
          </cell>
          <cell r="AQ45">
            <v>5.4</v>
          </cell>
          <cell r="AR45">
            <v>11.08</v>
          </cell>
          <cell r="AS45">
            <v>4.7</v>
          </cell>
          <cell r="AT45">
            <v>12.64</v>
          </cell>
          <cell r="AU45">
            <v>2.6</v>
          </cell>
          <cell r="AV45">
            <v>6.88</v>
          </cell>
          <cell r="AW45">
            <v>2.2999999999999998</v>
          </cell>
          <cell r="AX45" t="str">
            <v>&amp;^%</v>
          </cell>
          <cell r="AY45" t="str">
            <v>&amp;^%</v>
          </cell>
          <cell r="BA45" t="str">
            <v>Sefton</v>
          </cell>
          <cell r="BB45" t="str">
            <v>E08000014</v>
          </cell>
          <cell r="BC45">
            <v>55000</v>
          </cell>
          <cell r="BD45">
            <v>5.4</v>
          </cell>
          <cell r="BE45">
            <v>442.9</v>
          </cell>
          <cell r="BF45">
            <v>4.3</v>
          </cell>
          <cell r="BG45">
            <v>484.8</v>
          </cell>
          <cell r="BH45">
            <v>2.4</v>
          </cell>
          <cell r="BI45">
            <v>268.3</v>
          </cell>
          <cell r="BJ45">
            <v>3.7</v>
          </cell>
          <cell r="BK45" t="str">
            <v>&amp;^%</v>
          </cell>
          <cell r="BL45" t="str">
            <v>&amp;^%</v>
          </cell>
          <cell r="BN45" t="str">
            <v>Sefton</v>
          </cell>
          <cell r="BO45" t="str">
            <v>E08000014</v>
          </cell>
          <cell r="BP45">
            <v>83000</v>
          </cell>
          <cell r="BQ45">
            <v>4.4000000000000004</v>
          </cell>
          <cell r="BR45">
            <v>35</v>
          </cell>
          <cell r="BS45">
            <v>1.4</v>
          </cell>
          <cell r="BT45">
            <v>32.1</v>
          </cell>
          <cell r="BU45">
            <v>1.5</v>
          </cell>
          <cell r="BV45">
            <v>16.3</v>
          </cell>
          <cell r="BW45">
            <v>5</v>
          </cell>
          <cell r="BX45">
            <v>42</v>
          </cell>
          <cell r="BY45">
            <v>6.2</v>
          </cell>
          <cell r="CA45" t="str">
            <v>Sefton</v>
          </cell>
          <cell r="CB45" t="str">
            <v>E08000014</v>
          </cell>
          <cell r="CC45">
            <v>74000</v>
          </cell>
          <cell r="CD45">
            <v>8</v>
          </cell>
          <cell r="CE45">
            <v>18560</v>
          </cell>
          <cell r="CF45">
            <v>8.6999999999999993</v>
          </cell>
          <cell r="CG45">
            <v>20143</v>
          </cell>
          <cell r="CH45">
            <v>5.6</v>
          </cell>
          <cell r="CI45">
            <v>5765</v>
          </cell>
          <cell r="CJ45">
            <v>13</v>
          </cell>
          <cell r="CK45" t="str">
            <v>&amp;^%</v>
          </cell>
          <cell r="CL45" t="str">
            <v>&amp;^%</v>
          </cell>
          <cell r="CN45" t="str">
            <v>Sefton</v>
          </cell>
          <cell r="CO45" t="str">
            <v>E08000014</v>
          </cell>
          <cell r="CP45">
            <v>83000</v>
          </cell>
          <cell r="CQ45">
            <v>4.4000000000000004</v>
          </cell>
          <cell r="CR45">
            <v>9.7200000000000006</v>
          </cell>
          <cell r="CS45">
            <v>4</v>
          </cell>
          <cell r="CT45">
            <v>11.95</v>
          </cell>
          <cell r="CU45">
            <v>2.2999999999999998</v>
          </cell>
          <cell r="CV45">
            <v>6.23</v>
          </cell>
          <cell r="CW45">
            <v>1</v>
          </cell>
          <cell r="CX45">
            <v>20.149999999999999</v>
          </cell>
          <cell r="CY45">
            <v>16</v>
          </cell>
          <cell r="DA45" t="str">
            <v>Sefton</v>
          </cell>
          <cell r="DB45" t="str">
            <v>E08000014</v>
          </cell>
          <cell r="DC45">
            <v>83000</v>
          </cell>
          <cell r="DD45">
            <v>4.4000000000000004</v>
          </cell>
          <cell r="DE45">
            <v>339.3</v>
          </cell>
          <cell r="DF45">
            <v>4.8</v>
          </cell>
          <cell r="DG45">
            <v>383.2</v>
          </cell>
          <cell r="DH45">
            <v>2.7</v>
          </cell>
          <cell r="DI45">
            <v>121.9</v>
          </cell>
          <cell r="DJ45">
            <v>6</v>
          </cell>
          <cell r="DK45">
            <v>691.4</v>
          </cell>
          <cell r="DL45">
            <v>13</v>
          </cell>
          <cell r="DN45" t="str">
            <v>Sefton</v>
          </cell>
          <cell r="DO45" t="str">
            <v>E08000014</v>
          </cell>
          <cell r="DP45">
            <v>27000</v>
          </cell>
          <cell r="DQ45">
            <v>7.6</v>
          </cell>
          <cell r="DR45">
            <v>37</v>
          </cell>
          <cell r="DS45">
            <v>1.1000000000000001</v>
          </cell>
          <cell r="DT45">
            <v>36.9</v>
          </cell>
          <cell r="DU45">
            <v>1.2</v>
          </cell>
          <cell r="DV45">
            <v>30</v>
          </cell>
          <cell r="DW45">
            <v>4.4000000000000004</v>
          </cell>
          <cell r="DX45" t="str">
            <v>&amp;^%</v>
          </cell>
          <cell r="DY45" t="str">
            <v>&amp;^%</v>
          </cell>
          <cell r="EA45" t="str">
            <v>Sefton</v>
          </cell>
          <cell r="EB45" t="str">
            <v>E08000014</v>
          </cell>
          <cell r="EC45">
            <v>24000</v>
          </cell>
          <cell r="ED45">
            <v>13.9</v>
          </cell>
          <cell r="EE45">
            <v>22096</v>
          </cell>
          <cell r="EF45">
            <v>9.5</v>
          </cell>
          <cell r="EG45">
            <v>23861</v>
          </cell>
          <cell r="EH45">
            <v>5.8</v>
          </cell>
          <cell r="EI45">
            <v>13371</v>
          </cell>
          <cell r="EJ45">
            <v>4.4000000000000004</v>
          </cell>
          <cell r="EK45" t="str">
            <v>&amp;^%</v>
          </cell>
          <cell r="EL45" t="str">
            <v>&amp;^%</v>
          </cell>
          <cell r="EN45" t="str">
            <v>Sefton</v>
          </cell>
          <cell r="EO45" t="str">
            <v>E08000014</v>
          </cell>
          <cell r="EP45">
            <v>27000</v>
          </cell>
          <cell r="EQ45">
            <v>7.6</v>
          </cell>
          <cell r="ER45">
            <v>11.16</v>
          </cell>
          <cell r="ES45">
            <v>6.7</v>
          </cell>
          <cell r="ET45">
            <v>12.26</v>
          </cell>
          <cell r="EU45">
            <v>3.2</v>
          </cell>
          <cell r="EV45">
            <v>6.88</v>
          </cell>
          <cell r="EW45">
            <v>3.3</v>
          </cell>
          <cell r="EX45" t="str">
            <v>&amp;^%</v>
          </cell>
          <cell r="EY45" t="str">
            <v>&amp;^%</v>
          </cell>
          <cell r="FA45" t="str">
            <v>Sefton</v>
          </cell>
          <cell r="FB45" t="str">
            <v>E08000014</v>
          </cell>
          <cell r="FC45">
            <v>27000</v>
          </cell>
          <cell r="FD45">
            <v>7.6</v>
          </cell>
          <cell r="FE45">
            <v>413.7</v>
          </cell>
          <cell r="FF45">
            <v>6.4</v>
          </cell>
          <cell r="FG45">
            <v>452.4</v>
          </cell>
          <cell r="FH45">
            <v>2.8</v>
          </cell>
          <cell r="FI45">
            <v>264.89999999999998</v>
          </cell>
          <cell r="FJ45">
            <v>3.9</v>
          </cell>
          <cell r="FK45" t="str">
            <v>&amp;^%</v>
          </cell>
          <cell r="FL45" t="str">
            <v>&amp;^%</v>
          </cell>
          <cell r="FN45" t="str">
            <v>Sefton</v>
          </cell>
          <cell r="FO45" t="str">
            <v>E08000014</v>
          </cell>
          <cell r="FP45">
            <v>28000</v>
          </cell>
          <cell r="FQ45">
            <v>7.7</v>
          </cell>
          <cell r="FR45">
            <v>39</v>
          </cell>
          <cell r="FS45">
            <v>1.6</v>
          </cell>
          <cell r="FT45">
            <v>39.700000000000003</v>
          </cell>
          <cell r="FU45">
            <v>1.2</v>
          </cell>
          <cell r="FV45">
            <v>34.9</v>
          </cell>
          <cell r="FW45">
            <v>0.3</v>
          </cell>
          <cell r="FX45" t="str">
            <v>&amp;^%</v>
          </cell>
          <cell r="FY45" t="str">
            <v>&amp;^%</v>
          </cell>
          <cell r="GA45" t="str">
            <v>Sefton</v>
          </cell>
          <cell r="GB45" t="str">
            <v>E08000014</v>
          </cell>
          <cell r="GC45">
            <v>23000</v>
          </cell>
          <cell r="GD45">
            <v>12.6</v>
          </cell>
          <cell r="GE45">
            <v>24084</v>
          </cell>
          <cell r="GF45">
            <v>7.3</v>
          </cell>
          <cell r="GG45">
            <v>27908</v>
          </cell>
          <cell r="GH45">
            <v>7.1</v>
          </cell>
          <cell r="GI45">
            <v>15592</v>
          </cell>
          <cell r="GJ45">
            <v>6.5</v>
          </cell>
          <cell r="GK45" t="str">
            <v>&amp;^%</v>
          </cell>
          <cell r="GL45" t="str">
            <v>&amp;^%</v>
          </cell>
          <cell r="GN45" t="str">
            <v>Sefton</v>
          </cell>
          <cell r="GO45" t="str">
            <v>E08000014</v>
          </cell>
          <cell r="GP45">
            <v>28000</v>
          </cell>
          <cell r="GQ45">
            <v>7.7</v>
          </cell>
          <cell r="GR45">
            <v>11.07</v>
          </cell>
          <cell r="GS45">
            <v>6.2</v>
          </cell>
          <cell r="GT45">
            <v>12.99</v>
          </cell>
          <cell r="GU45">
            <v>3.9</v>
          </cell>
          <cell r="GV45">
            <v>6.85</v>
          </cell>
          <cell r="GW45">
            <v>4.7</v>
          </cell>
          <cell r="GX45" t="str">
            <v>&amp;^%</v>
          </cell>
          <cell r="GY45" t="str">
            <v>&amp;^%</v>
          </cell>
        </row>
        <row r="46">
          <cell r="A46" t="str">
            <v>St. Helens</v>
          </cell>
          <cell r="B46" t="str">
            <v>E08000013</v>
          </cell>
          <cell r="C46">
            <v>23000</v>
          </cell>
          <cell r="D46">
            <v>8.6</v>
          </cell>
          <cell r="E46">
            <v>475.8</v>
          </cell>
          <cell r="F46">
            <v>6.3</v>
          </cell>
          <cell r="G46">
            <v>553.79999999999995</v>
          </cell>
          <cell r="H46">
            <v>4.8</v>
          </cell>
          <cell r="I46">
            <v>284.7</v>
          </cell>
          <cell r="J46">
            <v>3.2</v>
          </cell>
          <cell r="K46" t="str">
            <v>&amp;^%</v>
          </cell>
          <cell r="L46" t="str">
            <v>&amp;^%</v>
          </cell>
          <cell r="N46" t="str">
            <v>St. Helens</v>
          </cell>
          <cell r="O46" t="str">
            <v>E08000013</v>
          </cell>
          <cell r="P46">
            <v>38000</v>
          </cell>
          <cell r="Q46">
            <v>6.6</v>
          </cell>
          <cell r="R46">
            <v>37.5</v>
          </cell>
          <cell r="S46">
            <v>1.1000000000000001</v>
          </cell>
          <cell r="T46">
            <v>39.299999999999997</v>
          </cell>
          <cell r="U46">
            <v>1</v>
          </cell>
          <cell r="V46">
            <v>32.5</v>
          </cell>
          <cell r="W46">
            <v>1.9</v>
          </cell>
          <cell r="X46" t="str">
            <v>&amp;^%</v>
          </cell>
          <cell r="Y46" t="str">
            <v>&amp;^%</v>
          </cell>
          <cell r="AA46" t="str">
            <v>St. Helens</v>
          </cell>
          <cell r="AB46" t="str">
            <v>E08000013</v>
          </cell>
          <cell r="AC46">
            <v>37000</v>
          </cell>
          <cell r="AD46">
            <v>8.4</v>
          </cell>
          <cell r="AE46">
            <v>22430</v>
          </cell>
          <cell r="AF46">
            <v>8.6999999999999993</v>
          </cell>
          <cell r="AG46">
            <v>26907</v>
          </cell>
          <cell r="AH46">
            <v>4.8</v>
          </cell>
          <cell r="AI46">
            <v>13426</v>
          </cell>
          <cell r="AJ46">
            <v>5.7</v>
          </cell>
          <cell r="AK46" t="str">
            <v>&amp;^%</v>
          </cell>
          <cell r="AL46" t="str">
            <v>&amp;^%</v>
          </cell>
          <cell r="AN46" t="str">
            <v>St. Helens</v>
          </cell>
          <cell r="AO46" t="str">
            <v>E08000013</v>
          </cell>
          <cell r="AP46">
            <v>38000</v>
          </cell>
          <cell r="AQ46">
            <v>6.6</v>
          </cell>
          <cell r="AR46">
            <v>10.99</v>
          </cell>
          <cell r="AS46">
            <v>5.2</v>
          </cell>
          <cell r="AT46">
            <v>13.25</v>
          </cell>
          <cell r="AU46">
            <v>4</v>
          </cell>
          <cell r="AV46">
            <v>6.5</v>
          </cell>
          <cell r="AW46">
            <v>3.3</v>
          </cell>
          <cell r="AX46" t="str">
            <v>&amp;^%</v>
          </cell>
          <cell r="AY46" t="str">
            <v>&amp;^%</v>
          </cell>
          <cell r="BA46" t="str">
            <v>St. Helens</v>
          </cell>
          <cell r="BB46" t="str">
            <v>E08000013</v>
          </cell>
          <cell r="BC46">
            <v>38000</v>
          </cell>
          <cell r="BD46">
            <v>6.6</v>
          </cell>
          <cell r="BE46">
            <v>442.7</v>
          </cell>
          <cell r="BF46">
            <v>5.5</v>
          </cell>
          <cell r="BG46">
            <v>520.4</v>
          </cell>
          <cell r="BH46">
            <v>3.7</v>
          </cell>
          <cell r="BI46">
            <v>264.5</v>
          </cell>
          <cell r="BJ46">
            <v>4.2</v>
          </cell>
          <cell r="BK46" t="str">
            <v>&amp;^%</v>
          </cell>
          <cell r="BL46" t="str">
            <v>&amp;^%</v>
          </cell>
          <cell r="BN46" t="str">
            <v>St. Helens</v>
          </cell>
          <cell r="BO46" t="str">
            <v>E08000013</v>
          </cell>
          <cell r="BP46">
            <v>52000</v>
          </cell>
          <cell r="BQ46">
            <v>5.7</v>
          </cell>
          <cell r="BR46">
            <v>37</v>
          </cell>
          <cell r="BS46">
            <v>1</v>
          </cell>
          <cell r="BT46">
            <v>33.799999999999997</v>
          </cell>
          <cell r="BU46">
            <v>1.9</v>
          </cell>
          <cell r="BV46">
            <v>16</v>
          </cell>
          <cell r="BW46">
            <v>14</v>
          </cell>
          <cell r="BX46" t="str">
            <v>&amp;^%</v>
          </cell>
          <cell r="BY46" t="str">
            <v>&amp;^%</v>
          </cell>
          <cell r="CA46" t="str">
            <v>St. Helens</v>
          </cell>
          <cell r="CB46" t="str">
            <v>E08000013</v>
          </cell>
          <cell r="CC46">
            <v>49000</v>
          </cell>
          <cell r="CD46">
            <v>7</v>
          </cell>
          <cell r="CE46">
            <v>18973</v>
          </cell>
          <cell r="CF46">
            <v>8.3000000000000007</v>
          </cell>
          <cell r="CG46">
            <v>22453</v>
          </cell>
          <cell r="CH46">
            <v>4.9000000000000004</v>
          </cell>
          <cell r="CI46">
            <v>5670</v>
          </cell>
          <cell r="CJ46">
            <v>16</v>
          </cell>
          <cell r="CK46" t="str">
            <v>&amp;^%</v>
          </cell>
          <cell r="CL46" t="str">
            <v>&amp;^%</v>
          </cell>
          <cell r="CN46" t="str">
            <v>St. Helens</v>
          </cell>
          <cell r="CO46" t="str">
            <v>E08000013</v>
          </cell>
          <cell r="CP46">
            <v>52000</v>
          </cell>
          <cell r="CQ46">
            <v>5.7</v>
          </cell>
          <cell r="CR46">
            <v>9.8800000000000008</v>
          </cell>
          <cell r="CS46">
            <v>5.5</v>
          </cell>
          <cell r="CT46">
            <v>12.6</v>
          </cell>
          <cell r="CU46">
            <v>3.7</v>
          </cell>
          <cell r="CV46">
            <v>6.16</v>
          </cell>
          <cell r="CW46">
            <v>1.3</v>
          </cell>
          <cell r="CX46" t="str">
            <v>&amp;^%</v>
          </cell>
          <cell r="CY46" t="str">
            <v>&amp;^%</v>
          </cell>
          <cell r="DA46" t="str">
            <v>St. Helens</v>
          </cell>
          <cell r="DB46" t="str">
            <v>E08000013</v>
          </cell>
          <cell r="DC46">
            <v>52000</v>
          </cell>
          <cell r="DD46">
            <v>5.7</v>
          </cell>
          <cell r="DE46">
            <v>359.4</v>
          </cell>
          <cell r="DF46">
            <v>7</v>
          </cell>
          <cell r="DG46">
            <v>426.2</v>
          </cell>
          <cell r="DH46">
            <v>4.0999999999999996</v>
          </cell>
          <cell r="DI46">
            <v>115</v>
          </cell>
          <cell r="DJ46">
            <v>12</v>
          </cell>
          <cell r="DK46" t="str">
            <v>&amp;^%</v>
          </cell>
          <cell r="DL46" t="str">
            <v>&amp;^%</v>
          </cell>
          <cell r="DN46" t="str">
            <v>St. Helens</v>
          </cell>
          <cell r="DO46" t="str">
            <v>E08000013</v>
          </cell>
          <cell r="DP46">
            <v>15000</v>
          </cell>
          <cell r="DQ46">
            <v>10.4</v>
          </cell>
          <cell r="DR46">
            <v>37</v>
          </cell>
          <cell r="DS46">
            <v>0.9</v>
          </cell>
          <cell r="DT46">
            <v>36.4</v>
          </cell>
          <cell r="DU46">
            <v>1.1000000000000001</v>
          </cell>
          <cell r="DV46">
            <v>32</v>
          </cell>
          <cell r="DW46">
            <v>2</v>
          </cell>
          <cell r="DX46" t="str">
            <v>&amp;^%</v>
          </cell>
          <cell r="DY46" t="str">
            <v>&amp;^%</v>
          </cell>
          <cell r="EA46" t="str">
            <v>St. Helens</v>
          </cell>
          <cell r="EB46" t="str">
            <v>E08000013</v>
          </cell>
          <cell r="EC46">
            <v>14000</v>
          </cell>
          <cell r="ED46">
            <v>11.9</v>
          </cell>
          <cell r="EE46">
            <v>20317</v>
          </cell>
          <cell r="EF46">
            <v>9.9</v>
          </cell>
          <cell r="EG46">
            <v>23609</v>
          </cell>
          <cell r="EH46">
            <v>6.4</v>
          </cell>
          <cell r="EI46">
            <v>12117</v>
          </cell>
          <cell r="EJ46">
            <v>7.4</v>
          </cell>
          <cell r="EK46" t="str">
            <v>&amp;^%</v>
          </cell>
          <cell r="EL46" t="str">
            <v>&amp;^%</v>
          </cell>
          <cell r="EN46" t="str">
            <v>St. Helens</v>
          </cell>
          <cell r="EO46" t="str">
            <v>E08000013</v>
          </cell>
          <cell r="EP46">
            <v>15000</v>
          </cell>
          <cell r="EQ46">
            <v>10.4</v>
          </cell>
          <cell r="ER46">
            <v>10.68</v>
          </cell>
          <cell r="ES46">
            <v>9.6</v>
          </cell>
          <cell r="ET46">
            <v>12.82</v>
          </cell>
          <cell r="EU46">
            <v>5.9</v>
          </cell>
          <cell r="EV46">
            <v>6.11</v>
          </cell>
          <cell r="EW46">
            <v>1.6</v>
          </cell>
          <cell r="EX46" t="str">
            <v>&amp;^%</v>
          </cell>
          <cell r="EY46" t="str">
            <v>&amp;^%</v>
          </cell>
          <cell r="FA46" t="str">
            <v>St. Helens</v>
          </cell>
          <cell r="FB46" t="str">
            <v>E08000013</v>
          </cell>
          <cell r="FC46">
            <v>15000</v>
          </cell>
          <cell r="FD46">
            <v>10.4</v>
          </cell>
          <cell r="FE46">
            <v>389.4</v>
          </cell>
          <cell r="FF46">
            <v>10</v>
          </cell>
          <cell r="FG46">
            <v>467</v>
          </cell>
          <cell r="FH46">
            <v>5.7</v>
          </cell>
          <cell r="FI46">
            <v>215.8</v>
          </cell>
          <cell r="FJ46">
            <v>6.7</v>
          </cell>
          <cell r="FK46" t="str">
            <v>&amp;^%</v>
          </cell>
          <cell r="FL46" t="str">
            <v>&amp;^%</v>
          </cell>
          <cell r="FN46" t="str">
            <v>St. Helens</v>
          </cell>
          <cell r="FO46" t="str">
            <v>E08000013</v>
          </cell>
          <cell r="FP46">
            <v>23000</v>
          </cell>
          <cell r="FQ46">
            <v>8.6</v>
          </cell>
          <cell r="FR46">
            <v>39</v>
          </cell>
          <cell r="FS46">
            <v>1.6</v>
          </cell>
          <cell r="FT46">
            <v>41</v>
          </cell>
          <cell r="FU46">
            <v>1.4</v>
          </cell>
          <cell r="FV46">
            <v>35</v>
          </cell>
          <cell r="FW46">
            <v>2.7</v>
          </cell>
          <cell r="FX46" t="str">
            <v>&amp;^%</v>
          </cell>
          <cell r="FY46" t="str">
            <v>&amp;^%</v>
          </cell>
          <cell r="GA46" t="str">
            <v>St. Helens</v>
          </cell>
          <cell r="GB46" t="str">
            <v>E08000013</v>
          </cell>
          <cell r="GC46">
            <v>23000</v>
          </cell>
          <cell r="GD46">
            <v>11.4</v>
          </cell>
          <cell r="GE46">
            <v>23677</v>
          </cell>
          <cell r="GF46">
            <v>13</v>
          </cell>
          <cell r="GG46">
            <v>28941</v>
          </cell>
          <cell r="GH46">
            <v>6.6</v>
          </cell>
          <cell r="GI46">
            <v>15045</v>
          </cell>
          <cell r="GJ46">
            <v>5</v>
          </cell>
          <cell r="GK46" t="str">
            <v>&amp;^%</v>
          </cell>
          <cell r="GL46" t="str">
            <v>&amp;^%</v>
          </cell>
          <cell r="GN46" t="str">
            <v>St. Helens</v>
          </cell>
          <cell r="GO46" t="str">
            <v>E08000013</v>
          </cell>
          <cell r="GP46">
            <v>23000</v>
          </cell>
          <cell r="GQ46">
            <v>8.6</v>
          </cell>
          <cell r="GR46">
            <v>11.04</v>
          </cell>
          <cell r="GS46">
            <v>8.6999999999999993</v>
          </cell>
          <cell r="GT46">
            <v>13.49</v>
          </cell>
          <cell r="GU46">
            <v>5.2</v>
          </cell>
          <cell r="GV46">
            <v>7.06</v>
          </cell>
          <cell r="GW46">
            <v>4.3</v>
          </cell>
          <cell r="GX46" t="str">
            <v>&amp;^%</v>
          </cell>
          <cell r="GY46" t="str">
            <v>&amp;^%</v>
          </cell>
        </row>
        <row r="47">
          <cell r="A47" t="str">
            <v>Wirral</v>
          </cell>
          <cell r="B47" t="str">
            <v>E08000015</v>
          </cell>
          <cell r="C47">
            <v>24000</v>
          </cell>
          <cell r="D47">
            <v>8.5</v>
          </cell>
          <cell r="E47">
            <v>462.2</v>
          </cell>
          <cell r="F47">
            <v>5.8</v>
          </cell>
          <cell r="G47">
            <v>515</v>
          </cell>
          <cell r="H47">
            <v>3.6</v>
          </cell>
          <cell r="I47">
            <v>291.7</v>
          </cell>
          <cell r="J47">
            <v>5.8</v>
          </cell>
          <cell r="K47" t="str">
            <v>&amp;^%</v>
          </cell>
          <cell r="L47" t="str">
            <v>&amp;^%</v>
          </cell>
          <cell r="N47" t="str">
            <v>Wirral</v>
          </cell>
          <cell r="O47" t="str">
            <v>E08000015</v>
          </cell>
          <cell r="P47">
            <v>45000</v>
          </cell>
          <cell r="Q47">
            <v>6.1</v>
          </cell>
          <cell r="R47">
            <v>37.5</v>
          </cell>
          <cell r="S47">
            <v>0.3</v>
          </cell>
          <cell r="T47">
            <v>38.5</v>
          </cell>
          <cell r="U47">
            <v>1</v>
          </cell>
          <cell r="V47">
            <v>32.799999999999997</v>
          </cell>
          <cell r="W47">
            <v>1.9</v>
          </cell>
          <cell r="X47" t="str">
            <v>&amp;^%</v>
          </cell>
          <cell r="Y47" t="str">
            <v>&amp;^%</v>
          </cell>
          <cell r="AA47" t="str">
            <v>Wirral</v>
          </cell>
          <cell r="AB47" t="str">
            <v>E08000015</v>
          </cell>
          <cell r="AC47">
            <v>42000</v>
          </cell>
          <cell r="AD47">
            <v>7</v>
          </cell>
          <cell r="AE47">
            <v>22418</v>
          </cell>
          <cell r="AF47">
            <v>5.4</v>
          </cell>
          <cell r="AG47">
            <v>24270</v>
          </cell>
          <cell r="AH47">
            <v>3.3</v>
          </cell>
          <cell r="AI47">
            <v>13165</v>
          </cell>
          <cell r="AJ47">
            <v>6.2</v>
          </cell>
          <cell r="AK47" t="str">
            <v>&amp;^%</v>
          </cell>
          <cell r="AL47" t="str">
            <v>&amp;^%</v>
          </cell>
          <cell r="AN47" t="str">
            <v>Wirral</v>
          </cell>
          <cell r="AO47" t="str">
            <v>E08000015</v>
          </cell>
          <cell r="AP47">
            <v>45000</v>
          </cell>
          <cell r="AQ47">
            <v>6.1</v>
          </cell>
          <cell r="AR47">
            <v>11.23</v>
          </cell>
          <cell r="AS47">
            <v>5.5</v>
          </cell>
          <cell r="AT47">
            <v>12.57</v>
          </cell>
          <cell r="AU47">
            <v>2.8</v>
          </cell>
          <cell r="AV47">
            <v>6.9</v>
          </cell>
          <cell r="AW47">
            <v>2.7</v>
          </cell>
          <cell r="AX47" t="str">
            <v>&amp;^%</v>
          </cell>
          <cell r="AY47" t="str">
            <v>&amp;^%</v>
          </cell>
          <cell r="BA47" t="str">
            <v>Wirral</v>
          </cell>
          <cell r="BB47" t="str">
            <v>E08000015</v>
          </cell>
          <cell r="BC47">
            <v>45000</v>
          </cell>
          <cell r="BD47">
            <v>6.1</v>
          </cell>
          <cell r="BE47">
            <v>432.6</v>
          </cell>
          <cell r="BF47">
            <v>5.3</v>
          </cell>
          <cell r="BG47">
            <v>483.7</v>
          </cell>
          <cell r="BH47">
            <v>2.8</v>
          </cell>
          <cell r="BI47">
            <v>264.2</v>
          </cell>
          <cell r="BJ47">
            <v>3.8</v>
          </cell>
          <cell r="BK47" t="str">
            <v>&amp;^%</v>
          </cell>
          <cell r="BL47" t="str">
            <v>&amp;^%</v>
          </cell>
          <cell r="BN47" t="str">
            <v>Wirral</v>
          </cell>
          <cell r="BO47" t="str">
            <v>E08000015</v>
          </cell>
          <cell r="BP47">
            <v>69000</v>
          </cell>
          <cell r="BQ47">
            <v>4.8</v>
          </cell>
          <cell r="BR47">
            <v>35</v>
          </cell>
          <cell r="BS47">
            <v>1.4</v>
          </cell>
          <cell r="BT47">
            <v>31.2</v>
          </cell>
          <cell r="BU47">
            <v>1.8</v>
          </cell>
          <cell r="BV47">
            <v>14</v>
          </cell>
          <cell r="BW47">
            <v>11</v>
          </cell>
          <cell r="BX47">
            <v>41.6</v>
          </cell>
          <cell r="BY47">
            <v>10</v>
          </cell>
          <cell r="CA47" t="str">
            <v>Wirral</v>
          </cell>
          <cell r="CB47" t="str">
            <v>E08000015</v>
          </cell>
          <cell r="CC47">
            <v>62000</v>
          </cell>
          <cell r="CD47">
            <v>5.7</v>
          </cell>
          <cell r="CE47">
            <v>18006</v>
          </cell>
          <cell r="CF47">
            <v>5.5</v>
          </cell>
          <cell r="CG47">
            <v>19392</v>
          </cell>
          <cell r="CH47">
            <v>3.7</v>
          </cell>
          <cell r="CI47">
            <v>5039</v>
          </cell>
          <cell r="CJ47">
            <v>9.6999999999999993</v>
          </cell>
          <cell r="CK47" t="str">
            <v>&amp;^%</v>
          </cell>
          <cell r="CL47" t="str">
            <v>&amp;^%</v>
          </cell>
          <cell r="CN47" t="str">
            <v>Wirral</v>
          </cell>
          <cell r="CO47" t="str">
            <v>E08000015</v>
          </cell>
          <cell r="CP47">
            <v>69000</v>
          </cell>
          <cell r="CQ47">
            <v>4.8</v>
          </cell>
          <cell r="CR47">
            <v>9.5399999999999991</v>
          </cell>
          <cell r="CS47">
            <v>3.9</v>
          </cell>
          <cell r="CT47">
            <v>12</v>
          </cell>
          <cell r="CU47">
            <v>2.7</v>
          </cell>
          <cell r="CV47">
            <v>6.31</v>
          </cell>
          <cell r="CW47">
            <v>1.3</v>
          </cell>
          <cell r="CX47" t="str">
            <v>&amp;^%</v>
          </cell>
          <cell r="CY47" t="str">
            <v>&amp;^%</v>
          </cell>
          <cell r="DA47" t="str">
            <v>Wirral</v>
          </cell>
          <cell r="DB47" t="str">
            <v>E08000015</v>
          </cell>
          <cell r="DC47">
            <v>69000</v>
          </cell>
          <cell r="DD47">
            <v>4.8</v>
          </cell>
          <cell r="DE47">
            <v>335.3</v>
          </cell>
          <cell r="DF47">
            <v>4.5</v>
          </cell>
          <cell r="DG47">
            <v>374</v>
          </cell>
          <cell r="DH47">
            <v>3.3</v>
          </cell>
          <cell r="DI47">
            <v>99.8</v>
          </cell>
          <cell r="DJ47">
            <v>5.7</v>
          </cell>
          <cell r="DK47" t="str">
            <v>&amp;^%</v>
          </cell>
          <cell r="DL47" t="str">
            <v>&amp;^%</v>
          </cell>
          <cell r="DN47" t="str">
            <v>Wirral</v>
          </cell>
          <cell r="DO47" t="str">
            <v>E08000015</v>
          </cell>
          <cell r="DP47">
            <v>21000</v>
          </cell>
          <cell r="DQ47">
            <v>8.6</v>
          </cell>
          <cell r="DR47">
            <v>37</v>
          </cell>
          <cell r="DS47">
            <v>1</v>
          </cell>
          <cell r="DT47">
            <v>37.299999999999997</v>
          </cell>
          <cell r="DU47">
            <v>1</v>
          </cell>
          <cell r="DV47">
            <v>32</v>
          </cell>
          <cell r="DW47">
            <v>1.6</v>
          </cell>
          <cell r="DX47" t="str">
            <v>&amp;^%</v>
          </cell>
          <cell r="DY47" t="str">
            <v>&amp;^%</v>
          </cell>
          <cell r="EA47" t="str">
            <v>Wirral</v>
          </cell>
          <cell r="EB47" t="str">
            <v>E08000015</v>
          </cell>
          <cell r="EC47">
            <v>19000</v>
          </cell>
          <cell r="ED47">
            <v>10.1</v>
          </cell>
          <cell r="EE47">
            <v>19739</v>
          </cell>
          <cell r="EF47">
            <v>7.6</v>
          </cell>
          <cell r="EG47">
            <v>22649</v>
          </cell>
          <cell r="EH47">
            <v>5.4</v>
          </cell>
          <cell r="EI47">
            <v>11777</v>
          </cell>
          <cell r="EJ47">
            <v>15</v>
          </cell>
          <cell r="EK47" t="str">
            <v>&amp;^%</v>
          </cell>
          <cell r="EL47" t="str">
            <v>&amp;^%</v>
          </cell>
          <cell r="EN47" t="str">
            <v>Wirral</v>
          </cell>
          <cell r="EO47" t="str">
            <v>E08000015</v>
          </cell>
          <cell r="EP47">
            <v>21000</v>
          </cell>
          <cell r="EQ47">
            <v>8.6</v>
          </cell>
          <cell r="ER47">
            <v>10.27</v>
          </cell>
          <cell r="ES47">
            <v>8.3000000000000007</v>
          </cell>
          <cell r="ET47">
            <v>12.01</v>
          </cell>
          <cell r="EU47">
            <v>4.5</v>
          </cell>
          <cell r="EV47">
            <v>6.5</v>
          </cell>
          <cell r="EW47">
            <v>1.7</v>
          </cell>
          <cell r="EX47" t="str">
            <v>&amp;^%</v>
          </cell>
          <cell r="EY47" t="str">
            <v>&amp;^%</v>
          </cell>
          <cell r="FA47" t="str">
            <v>Wirral</v>
          </cell>
          <cell r="FB47" t="str">
            <v>E08000015</v>
          </cell>
          <cell r="FC47">
            <v>21000</v>
          </cell>
          <cell r="FD47">
            <v>8.6</v>
          </cell>
          <cell r="FE47">
            <v>384.9</v>
          </cell>
          <cell r="FF47">
            <v>8.1999999999999993</v>
          </cell>
          <cell r="FG47">
            <v>447.5</v>
          </cell>
          <cell r="FH47">
            <v>4.3</v>
          </cell>
          <cell r="FI47">
            <v>242.1</v>
          </cell>
          <cell r="FJ47">
            <v>4.5</v>
          </cell>
          <cell r="FK47" t="str">
            <v>&amp;^%</v>
          </cell>
          <cell r="FL47" t="str">
            <v>&amp;^%</v>
          </cell>
          <cell r="FN47" t="str">
            <v>Wirral</v>
          </cell>
          <cell r="FO47" t="str">
            <v>E08000015</v>
          </cell>
          <cell r="FP47">
            <v>24000</v>
          </cell>
          <cell r="FQ47">
            <v>8.5</v>
          </cell>
          <cell r="FR47">
            <v>37.5</v>
          </cell>
          <cell r="FS47">
            <v>2</v>
          </cell>
          <cell r="FT47">
            <v>39.5</v>
          </cell>
          <cell r="FU47">
            <v>1.5</v>
          </cell>
          <cell r="FV47">
            <v>35</v>
          </cell>
          <cell r="FW47">
            <v>1.7</v>
          </cell>
          <cell r="FX47" t="str">
            <v>&amp;^%</v>
          </cell>
          <cell r="FY47" t="str">
            <v>&amp;^%</v>
          </cell>
          <cell r="GA47" t="str">
            <v>Wirral</v>
          </cell>
          <cell r="GB47" t="str">
            <v>E08000015</v>
          </cell>
          <cell r="GC47">
            <v>23000</v>
          </cell>
          <cell r="GD47">
            <v>9.8000000000000007</v>
          </cell>
          <cell r="GE47">
            <v>23704</v>
          </cell>
          <cell r="GF47">
            <v>5</v>
          </cell>
          <cell r="GG47">
            <v>25642</v>
          </cell>
          <cell r="GH47">
            <v>4</v>
          </cell>
          <cell r="GI47">
            <v>14743</v>
          </cell>
          <cell r="GJ47">
            <v>9.9</v>
          </cell>
          <cell r="GK47" t="str">
            <v>&amp;^%</v>
          </cell>
          <cell r="GL47" t="str">
            <v>&amp;^%</v>
          </cell>
          <cell r="GN47" t="str">
            <v>Wirral</v>
          </cell>
          <cell r="GO47" t="str">
            <v>E08000015</v>
          </cell>
          <cell r="GP47">
            <v>24000</v>
          </cell>
          <cell r="GQ47">
            <v>8.5</v>
          </cell>
          <cell r="GR47">
            <v>12.1</v>
          </cell>
          <cell r="GS47">
            <v>6.3</v>
          </cell>
          <cell r="GT47">
            <v>13.03</v>
          </cell>
          <cell r="GU47">
            <v>3.6</v>
          </cell>
          <cell r="GV47">
            <v>7.62</v>
          </cell>
          <cell r="GW47">
            <v>4.2</v>
          </cell>
          <cell r="GX47" t="str">
            <v>&amp;^%</v>
          </cell>
          <cell r="GY47" t="str">
            <v>&amp;^%</v>
          </cell>
        </row>
        <row r="48">
          <cell r="A48" t="str">
            <v>East Riding of Yorkshire</v>
          </cell>
          <cell r="B48" t="str">
            <v>E06000011</v>
          </cell>
          <cell r="C48">
            <v>45000</v>
          </cell>
          <cell r="D48">
            <v>6.3</v>
          </cell>
          <cell r="E48">
            <v>483</v>
          </cell>
          <cell r="F48">
            <v>6</v>
          </cell>
          <cell r="G48">
            <v>563.9</v>
          </cell>
          <cell r="H48">
            <v>3.5</v>
          </cell>
          <cell r="I48">
            <v>278.10000000000002</v>
          </cell>
          <cell r="J48">
            <v>3.7</v>
          </cell>
          <cell r="K48" t="str">
            <v>&amp;^%</v>
          </cell>
          <cell r="L48" t="str">
            <v>&amp;^%</v>
          </cell>
          <cell r="N48" t="str">
            <v>East Riding of Yorkshire</v>
          </cell>
          <cell r="O48" t="str">
            <v>E06000011</v>
          </cell>
          <cell r="P48">
            <v>70000</v>
          </cell>
          <cell r="Q48">
            <v>5</v>
          </cell>
          <cell r="R48">
            <v>38.200000000000003</v>
          </cell>
          <cell r="S48">
            <v>1</v>
          </cell>
          <cell r="T48">
            <v>39.700000000000003</v>
          </cell>
          <cell r="U48">
            <v>0.8</v>
          </cell>
          <cell r="V48">
            <v>32.5</v>
          </cell>
          <cell r="W48">
            <v>1.9</v>
          </cell>
          <cell r="X48">
            <v>47.3</v>
          </cell>
          <cell r="Y48">
            <v>10</v>
          </cell>
          <cell r="AA48" t="str">
            <v>East Riding of Yorkshire</v>
          </cell>
          <cell r="AB48" t="str">
            <v>E06000011</v>
          </cell>
          <cell r="AC48">
            <v>62000</v>
          </cell>
          <cell r="AD48">
            <v>7.6</v>
          </cell>
          <cell r="AE48">
            <v>24010</v>
          </cell>
          <cell r="AF48">
            <v>4.8</v>
          </cell>
          <cell r="AG48">
            <v>27614</v>
          </cell>
          <cell r="AH48">
            <v>3.7</v>
          </cell>
          <cell r="AI48">
            <v>13387</v>
          </cell>
          <cell r="AJ48">
            <v>4.5999999999999996</v>
          </cell>
          <cell r="AK48" t="str">
            <v>&amp;^%</v>
          </cell>
          <cell r="AL48" t="str">
            <v>&amp;^%</v>
          </cell>
          <cell r="AN48" t="str">
            <v>East Riding of Yorkshire</v>
          </cell>
          <cell r="AO48" t="str">
            <v>E06000011</v>
          </cell>
          <cell r="AP48">
            <v>70000</v>
          </cell>
          <cell r="AQ48">
            <v>5</v>
          </cell>
          <cell r="AR48">
            <v>11</v>
          </cell>
          <cell r="AS48">
            <v>4.2</v>
          </cell>
          <cell r="AT48">
            <v>13.08</v>
          </cell>
          <cell r="AU48">
            <v>2.8</v>
          </cell>
          <cell r="AV48">
            <v>6.72</v>
          </cell>
          <cell r="AW48">
            <v>2</v>
          </cell>
          <cell r="AX48" t="str">
            <v>&amp;^%</v>
          </cell>
          <cell r="AY48" t="str">
            <v>&amp;^%</v>
          </cell>
          <cell r="BA48" t="str">
            <v>East Riding of Yorkshire</v>
          </cell>
          <cell r="BB48" t="str">
            <v>E06000011</v>
          </cell>
          <cell r="BC48">
            <v>70000</v>
          </cell>
          <cell r="BD48">
            <v>5</v>
          </cell>
          <cell r="BE48">
            <v>450.1</v>
          </cell>
          <cell r="BF48">
            <v>4.2</v>
          </cell>
          <cell r="BG48">
            <v>519.79999999999995</v>
          </cell>
          <cell r="BH48">
            <v>2.7</v>
          </cell>
          <cell r="BI48">
            <v>261.8</v>
          </cell>
          <cell r="BJ48">
            <v>2</v>
          </cell>
          <cell r="BK48" t="str">
            <v>&amp;^%</v>
          </cell>
          <cell r="BL48" t="str">
            <v>&amp;^%</v>
          </cell>
          <cell r="BN48" t="str">
            <v>East Riding of Yorkshire</v>
          </cell>
          <cell r="BO48" t="str">
            <v>E06000011</v>
          </cell>
          <cell r="BP48">
            <v>102000</v>
          </cell>
          <cell r="BQ48">
            <v>4.0999999999999996</v>
          </cell>
          <cell r="BR48">
            <v>37</v>
          </cell>
          <cell r="BS48">
            <v>0.4</v>
          </cell>
          <cell r="BT48">
            <v>33.299999999999997</v>
          </cell>
          <cell r="BU48">
            <v>1.4</v>
          </cell>
          <cell r="BV48">
            <v>15.4</v>
          </cell>
          <cell r="BW48">
            <v>6.5</v>
          </cell>
          <cell r="BX48">
            <v>45</v>
          </cell>
          <cell r="BY48">
            <v>6.9</v>
          </cell>
          <cell r="CA48" t="str">
            <v>East Riding of Yorkshire</v>
          </cell>
          <cell r="CB48" t="str">
            <v>E06000011</v>
          </cell>
          <cell r="CC48">
            <v>90000</v>
          </cell>
          <cell r="CD48">
            <v>5.8</v>
          </cell>
          <cell r="CE48">
            <v>18605</v>
          </cell>
          <cell r="CF48">
            <v>5.8</v>
          </cell>
          <cell r="CG48">
            <v>21908</v>
          </cell>
          <cell r="CH48">
            <v>4</v>
          </cell>
          <cell r="CI48">
            <v>6250</v>
          </cell>
          <cell r="CJ48">
            <v>8.1</v>
          </cell>
          <cell r="CK48" t="str">
            <v>&amp;^%</v>
          </cell>
          <cell r="CL48" t="str">
            <v>&amp;^%</v>
          </cell>
          <cell r="CN48" t="str">
            <v>East Riding of Yorkshire</v>
          </cell>
          <cell r="CO48" t="str">
            <v>E06000011</v>
          </cell>
          <cell r="CP48">
            <v>102000</v>
          </cell>
          <cell r="CQ48">
            <v>4.0999999999999996</v>
          </cell>
          <cell r="CR48">
            <v>9.73</v>
          </cell>
          <cell r="CS48">
            <v>3.9</v>
          </cell>
          <cell r="CT48">
            <v>12.36</v>
          </cell>
          <cell r="CU48">
            <v>2.5</v>
          </cell>
          <cell r="CV48">
            <v>6.23</v>
          </cell>
          <cell r="CW48">
            <v>1.1000000000000001</v>
          </cell>
          <cell r="CX48">
            <v>20.66</v>
          </cell>
          <cell r="CY48">
            <v>16</v>
          </cell>
          <cell r="DA48" t="str">
            <v>East Riding of Yorkshire</v>
          </cell>
          <cell r="DB48" t="str">
            <v>E06000011</v>
          </cell>
          <cell r="DC48">
            <v>102000</v>
          </cell>
          <cell r="DD48">
            <v>4.0999999999999996</v>
          </cell>
          <cell r="DE48">
            <v>353.3</v>
          </cell>
          <cell r="DF48">
            <v>5.0999999999999996</v>
          </cell>
          <cell r="DG48">
            <v>412</v>
          </cell>
          <cell r="DH48">
            <v>2.9</v>
          </cell>
          <cell r="DI48">
            <v>112.6</v>
          </cell>
          <cell r="DJ48">
            <v>6.6</v>
          </cell>
          <cell r="DK48">
            <v>756.7</v>
          </cell>
          <cell r="DL48">
            <v>15</v>
          </cell>
          <cell r="DN48" t="str">
            <v>East Riding of Yorkshire</v>
          </cell>
          <cell r="DO48" t="str">
            <v>E06000011</v>
          </cell>
          <cell r="DP48">
            <v>25000</v>
          </cell>
          <cell r="DQ48">
            <v>8</v>
          </cell>
          <cell r="DR48">
            <v>37.4</v>
          </cell>
          <cell r="DS48">
            <v>0.3</v>
          </cell>
          <cell r="DT48">
            <v>37.5</v>
          </cell>
          <cell r="DU48">
            <v>1</v>
          </cell>
          <cell r="DV48">
            <v>32.4</v>
          </cell>
          <cell r="DW48">
            <v>0.5</v>
          </cell>
          <cell r="DX48" t="str">
            <v>&amp;^%</v>
          </cell>
          <cell r="DY48" t="str">
            <v>&amp;^%</v>
          </cell>
          <cell r="EA48" t="str">
            <v>East Riding of Yorkshire</v>
          </cell>
          <cell r="EB48" t="str">
            <v>E06000011</v>
          </cell>
          <cell r="EC48">
            <v>22000</v>
          </cell>
          <cell r="ED48">
            <v>9.6</v>
          </cell>
          <cell r="EE48">
            <v>19649</v>
          </cell>
          <cell r="EF48">
            <v>11</v>
          </cell>
          <cell r="EG48">
            <v>22671</v>
          </cell>
          <cell r="EH48">
            <v>4.4000000000000004</v>
          </cell>
          <cell r="EI48">
            <v>11495</v>
          </cell>
          <cell r="EJ48">
            <v>4.9000000000000004</v>
          </cell>
          <cell r="EK48" t="str">
            <v>&amp;^%</v>
          </cell>
          <cell r="EL48" t="str">
            <v>&amp;^%</v>
          </cell>
          <cell r="EN48" t="str">
            <v>East Riding of Yorkshire</v>
          </cell>
          <cell r="EO48" t="str">
            <v>E06000011</v>
          </cell>
          <cell r="EP48">
            <v>25000</v>
          </cell>
          <cell r="EQ48">
            <v>8</v>
          </cell>
          <cell r="ER48">
            <v>9.91</v>
          </cell>
          <cell r="ES48">
            <v>8.9</v>
          </cell>
          <cell r="ET48">
            <v>11.78</v>
          </cell>
          <cell r="EU48">
            <v>3.8</v>
          </cell>
          <cell r="EV48">
            <v>6.47</v>
          </cell>
          <cell r="EW48">
            <v>2.6</v>
          </cell>
          <cell r="EX48" t="str">
            <v>&amp;^%</v>
          </cell>
          <cell r="EY48" t="str">
            <v>&amp;^%</v>
          </cell>
          <cell r="FA48" t="str">
            <v>East Riding of Yorkshire</v>
          </cell>
          <cell r="FB48" t="str">
            <v>E06000011</v>
          </cell>
          <cell r="FC48">
            <v>25000</v>
          </cell>
          <cell r="FD48">
            <v>8</v>
          </cell>
          <cell r="FE48">
            <v>366.6</v>
          </cell>
          <cell r="FF48">
            <v>8.6</v>
          </cell>
          <cell r="FG48">
            <v>442.2</v>
          </cell>
          <cell r="FH48">
            <v>3.6</v>
          </cell>
          <cell r="FI48">
            <v>243.7</v>
          </cell>
          <cell r="FJ48">
            <v>2.9</v>
          </cell>
          <cell r="FK48" t="str">
            <v>&amp;^%</v>
          </cell>
          <cell r="FL48" t="str">
            <v>&amp;^%</v>
          </cell>
          <cell r="FN48" t="str">
            <v>East Riding of Yorkshire</v>
          </cell>
          <cell r="FO48" t="str">
            <v>E06000011</v>
          </cell>
          <cell r="FP48">
            <v>45000</v>
          </cell>
          <cell r="FQ48">
            <v>6.3</v>
          </cell>
          <cell r="FR48">
            <v>39.1</v>
          </cell>
          <cell r="FS48">
            <v>1</v>
          </cell>
          <cell r="FT48">
            <v>41</v>
          </cell>
          <cell r="FU48">
            <v>1</v>
          </cell>
          <cell r="FV48">
            <v>36.200000000000003</v>
          </cell>
          <cell r="FW48">
            <v>2.4</v>
          </cell>
          <cell r="FX48" t="str">
            <v>&amp;^%</v>
          </cell>
          <cell r="FY48" t="str">
            <v>&amp;^%</v>
          </cell>
          <cell r="GA48" t="str">
            <v>East Riding of Yorkshire</v>
          </cell>
          <cell r="GB48" t="str">
            <v>E06000011</v>
          </cell>
          <cell r="GC48">
            <v>40000</v>
          </cell>
          <cell r="GD48">
            <v>10.6</v>
          </cell>
          <cell r="GE48">
            <v>25828</v>
          </cell>
          <cell r="GF48">
            <v>6.1</v>
          </cell>
          <cell r="GG48">
            <v>30277</v>
          </cell>
          <cell r="GH48">
            <v>4.7</v>
          </cell>
          <cell r="GI48">
            <v>15325</v>
          </cell>
          <cell r="GJ48">
            <v>5.5</v>
          </cell>
          <cell r="GK48" t="str">
            <v>&amp;^%</v>
          </cell>
          <cell r="GL48" t="str">
            <v>&amp;^%</v>
          </cell>
          <cell r="GN48" t="str">
            <v>East Riding of Yorkshire</v>
          </cell>
          <cell r="GO48" t="str">
            <v>E06000011</v>
          </cell>
          <cell r="GP48">
            <v>45000</v>
          </cell>
          <cell r="GQ48">
            <v>6.3</v>
          </cell>
          <cell r="GR48">
            <v>11.38</v>
          </cell>
          <cell r="GS48">
            <v>5.8</v>
          </cell>
          <cell r="GT48">
            <v>13.76</v>
          </cell>
          <cell r="GU48">
            <v>3.6</v>
          </cell>
          <cell r="GV48">
            <v>6.98</v>
          </cell>
          <cell r="GW48">
            <v>2.2000000000000002</v>
          </cell>
          <cell r="GX48" t="str">
            <v>&amp;^%</v>
          </cell>
          <cell r="GY48" t="str">
            <v>&amp;^%</v>
          </cell>
        </row>
        <row r="49">
          <cell r="A49" t="str">
            <v>Kingston upon Hull, City of</v>
          </cell>
          <cell r="B49" t="str">
            <v>E06000010</v>
          </cell>
          <cell r="C49">
            <v>49000</v>
          </cell>
          <cell r="D49">
            <v>6</v>
          </cell>
          <cell r="E49">
            <v>496.7</v>
          </cell>
          <cell r="F49">
            <v>5.2</v>
          </cell>
          <cell r="G49">
            <v>556.29999999999995</v>
          </cell>
          <cell r="H49">
            <v>3.4</v>
          </cell>
          <cell r="I49">
            <v>296.8</v>
          </cell>
          <cell r="J49">
            <v>3.6</v>
          </cell>
          <cell r="K49" t="str">
            <v>&amp;^%</v>
          </cell>
          <cell r="L49" t="str">
            <v>&amp;^%</v>
          </cell>
          <cell r="N49" t="str">
            <v>Kingston upon Hull, City of</v>
          </cell>
          <cell r="O49" t="str">
            <v>E06000010</v>
          </cell>
          <cell r="P49">
            <v>78000</v>
          </cell>
          <cell r="Q49">
            <v>4.5999999999999996</v>
          </cell>
          <cell r="R49">
            <v>37.5</v>
          </cell>
          <cell r="S49">
            <v>0.9</v>
          </cell>
          <cell r="T49">
            <v>39.4</v>
          </cell>
          <cell r="U49">
            <v>0.7</v>
          </cell>
          <cell r="V49">
            <v>34.799999999999997</v>
          </cell>
          <cell r="W49">
            <v>1.8</v>
          </cell>
          <cell r="X49">
            <v>46.5</v>
          </cell>
          <cell r="Y49">
            <v>9.4</v>
          </cell>
          <cell r="AA49" t="str">
            <v>Kingston upon Hull, City of</v>
          </cell>
          <cell r="AB49" t="str">
            <v>E06000010</v>
          </cell>
          <cell r="AC49">
            <v>69000</v>
          </cell>
          <cell r="AD49">
            <v>5.5</v>
          </cell>
          <cell r="AE49">
            <v>23363</v>
          </cell>
          <cell r="AF49">
            <v>4.9000000000000004</v>
          </cell>
          <cell r="AG49">
            <v>27357</v>
          </cell>
          <cell r="AH49">
            <v>3.3</v>
          </cell>
          <cell r="AI49">
            <v>13494</v>
          </cell>
          <cell r="AJ49">
            <v>3.7</v>
          </cell>
          <cell r="AK49" t="str">
            <v>&amp;^%</v>
          </cell>
          <cell r="AL49" t="str">
            <v>&amp;^%</v>
          </cell>
          <cell r="AN49" t="str">
            <v>Kingston upon Hull, City of</v>
          </cell>
          <cell r="AO49" t="str">
            <v>E06000010</v>
          </cell>
          <cell r="AP49">
            <v>78000</v>
          </cell>
          <cell r="AQ49">
            <v>4.5999999999999996</v>
          </cell>
          <cell r="AR49">
            <v>11.39</v>
          </cell>
          <cell r="AS49">
            <v>3.9</v>
          </cell>
          <cell r="AT49">
            <v>13.28</v>
          </cell>
          <cell r="AU49">
            <v>2.8</v>
          </cell>
          <cell r="AV49">
            <v>6.78</v>
          </cell>
          <cell r="AW49">
            <v>1.5</v>
          </cell>
          <cell r="AX49" t="str">
            <v>&amp;^%</v>
          </cell>
          <cell r="AY49" t="str">
            <v>&amp;^%</v>
          </cell>
          <cell r="BA49" t="str">
            <v>Kingston upon Hull, City of</v>
          </cell>
          <cell r="BB49" t="str">
            <v>E06000010</v>
          </cell>
          <cell r="BC49">
            <v>78000</v>
          </cell>
          <cell r="BD49">
            <v>4.5999999999999996</v>
          </cell>
          <cell r="BE49">
            <v>445.2</v>
          </cell>
          <cell r="BF49">
            <v>4.3</v>
          </cell>
          <cell r="BG49">
            <v>523.4</v>
          </cell>
          <cell r="BH49">
            <v>2.7</v>
          </cell>
          <cell r="BI49">
            <v>267.89999999999998</v>
          </cell>
          <cell r="BJ49">
            <v>2.5</v>
          </cell>
          <cell r="BK49" t="str">
            <v>&amp;^%</v>
          </cell>
          <cell r="BL49" t="str">
            <v>&amp;^%</v>
          </cell>
          <cell r="BN49" t="str">
            <v>Kingston upon Hull, City of</v>
          </cell>
          <cell r="BO49" t="str">
            <v>E06000010</v>
          </cell>
          <cell r="BP49">
            <v>115000</v>
          </cell>
          <cell r="BQ49">
            <v>3.8</v>
          </cell>
          <cell r="BR49">
            <v>37</v>
          </cell>
          <cell r="BS49">
            <v>0.4</v>
          </cell>
          <cell r="BT49">
            <v>32.9</v>
          </cell>
          <cell r="BU49">
            <v>1.3</v>
          </cell>
          <cell r="BV49">
            <v>15</v>
          </cell>
          <cell r="BW49">
            <v>6.7</v>
          </cell>
          <cell r="BX49">
            <v>43.9</v>
          </cell>
          <cell r="BY49">
            <v>5.6</v>
          </cell>
          <cell r="CA49" t="str">
            <v>Kingston upon Hull, City of</v>
          </cell>
          <cell r="CB49" t="str">
            <v>E06000010</v>
          </cell>
          <cell r="CC49">
            <v>101000</v>
          </cell>
          <cell r="CD49">
            <v>4.5</v>
          </cell>
          <cell r="CE49">
            <v>19065</v>
          </cell>
          <cell r="CF49">
            <v>4.9000000000000004</v>
          </cell>
          <cell r="CG49">
            <v>22297</v>
          </cell>
          <cell r="CH49">
            <v>3.4</v>
          </cell>
          <cell r="CI49">
            <v>6154</v>
          </cell>
          <cell r="CJ49">
            <v>8</v>
          </cell>
          <cell r="CK49">
            <v>40880</v>
          </cell>
          <cell r="CL49">
            <v>20</v>
          </cell>
          <cell r="CN49" t="str">
            <v>Kingston upon Hull, City of</v>
          </cell>
          <cell r="CO49" t="str">
            <v>E06000010</v>
          </cell>
          <cell r="CP49">
            <v>115000</v>
          </cell>
          <cell r="CQ49">
            <v>3.8</v>
          </cell>
          <cell r="CR49">
            <v>9.74</v>
          </cell>
          <cell r="CS49">
            <v>3.7</v>
          </cell>
          <cell r="CT49">
            <v>12.77</v>
          </cell>
          <cell r="CU49">
            <v>2.5</v>
          </cell>
          <cell r="CV49">
            <v>6.43</v>
          </cell>
          <cell r="CW49">
            <v>1.1000000000000001</v>
          </cell>
          <cell r="CX49">
            <v>21.1</v>
          </cell>
          <cell r="CY49">
            <v>14</v>
          </cell>
          <cell r="DA49" t="str">
            <v>Kingston upon Hull, City of</v>
          </cell>
          <cell r="DB49" t="str">
            <v>E06000010</v>
          </cell>
          <cell r="DC49">
            <v>115000</v>
          </cell>
          <cell r="DD49">
            <v>3.8</v>
          </cell>
          <cell r="DE49">
            <v>357.4</v>
          </cell>
          <cell r="DF49">
            <v>4.5999999999999996</v>
          </cell>
          <cell r="DG49">
            <v>419.8</v>
          </cell>
          <cell r="DH49">
            <v>2.8</v>
          </cell>
          <cell r="DI49">
            <v>109.3</v>
          </cell>
          <cell r="DJ49">
            <v>7.7</v>
          </cell>
          <cell r="DK49">
            <v>778.5</v>
          </cell>
          <cell r="DL49">
            <v>12</v>
          </cell>
          <cell r="DN49" t="str">
            <v>Kingston upon Hull, City of</v>
          </cell>
          <cell r="DO49" t="str">
            <v>E06000010</v>
          </cell>
          <cell r="DP49">
            <v>29000</v>
          </cell>
          <cell r="DQ49">
            <v>7.4</v>
          </cell>
          <cell r="DR49">
            <v>37.4</v>
          </cell>
          <cell r="DS49">
            <v>0.3</v>
          </cell>
          <cell r="DT49">
            <v>38</v>
          </cell>
          <cell r="DU49">
            <v>0.9</v>
          </cell>
          <cell r="DV49">
            <v>32.5</v>
          </cell>
          <cell r="DW49">
            <v>2.1</v>
          </cell>
          <cell r="DX49" t="str">
            <v>&amp;^%</v>
          </cell>
          <cell r="DY49" t="str">
            <v>&amp;^%</v>
          </cell>
          <cell r="EA49" t="str">
            <v>Kingston upon Hull, City of</v>
          </cell>
          <cell r="EB49" t="str">
            <v>E06000010</v>
          </cell>
          <cell r="EC49">
            <v>25000</v>
          </cell>
          <cell r="ED49">
            <v>8.8000000000000007</v>
          </cell>
          <cell r="EE49">
            <v>20735</v>
          </cell>
          <cell r="EF49">
            <v>6.9</v>
          </cell>
          <cell r="EG49">
            <v>24229</v>
          </cell>
          <cell r="EH49">
            <v>5</v>
          </cell>
          <cell r="EI49">
            <v>12389</v>
          </cell>
          <cell r="EJ49">
            <v>4.5</v>
          </cell>
          <cell r="EK49" t="str">
            <v>&amp;^%</v>
          </cell>
          <cell r="EL49" t="str">
            <v>&amp;^%</v>
          </cell>
          <cell r="EN49" t="str">
            <v>Kingston upon Hull, City of</v>
          </cell>
          <cell r="EO49" t="str">
            <v>E06000010</v>
          </cell>
          <cell r="EP49">
            <v>29000</v>
          </cell>
          <cell r="EQ49">
            <v>7.4</v>
          </cell>
          <cell r="ER49">
            <v>10.36</v>
          </cell>
          <cell r="ES49">
            <v>6.8</v>
          </cell>
          <cell r="ET49">
            <v>12.32</v>
          </cell>
          <cell r="EU49">
            <v>4.2</v>
          </cell>
          <cell r="EV49">
            <v>6.49</v>
          </cell>
          <cell r="EW49">
            <v>2.4</v>
          </cell>
          <cell r="EX49" t="str">
            <v>&amp;^%</v>
          </cell>
          <cell r="EY49" t="str">
            <v>&amp;^%</v>
          </cell>
          <cell r="FA49" t="str">
            <v>Kingston upon Hull, City of</v>
          </cell>
          <cell r="FB49" t="str">
            <v>E06000010</v>
          </cell>
          <cell r="FC49">
            <v>29000</v>
          </cell>
          <cell r="FD49">
            <v>7.4</v>
          </cell>
          <cell r="FE49">
            <v>404.8</v>
          </cell>
          <cell r="FF49">
            <v>5.5</v>
          </cell>
          <cell r="FG49">
            <v>468</v>
          </cell>
          <cell r="FH49">
            <v>4.2</v>
          </cell>
          <cell r="FI49">
            <v>239.8</v>
          </cell>
          <cell r="FJ49">
            <v>3.7</v>
          </cell>
          <cell r="FK49" t="str">
            <v>&amp;^%</v>
          </cell>
          <cell r="FL49" t="str">
            <v>&amp;^%</v>
          </cell>
          <cell r="FN49" t="str">
            <v>Kingston upon Hull, City of</v>
          </cell>
          <cell r="FO49" t="str">
            <v>E06000010</v>
          </cell>
          <cell r="FP49">
            <v>49000</v>
          </cell>
          <cell r="FQ49">
            <v>6</v>
          </cell>
          <cell r="FR49">
            <v>38.6</v>
          </cell>
          <cell r="FS49">
            <v>1</v>
          </cell>
          <cell r="FT49">
            <v>40.299999999999997</v>
          </cell>
          <cell r="FU49">
            <v>0.9</v>
          </cell>
          <cell r="FV49">
            <v>35</v>
          </cell>
          <cell r="FW49">
            <v>1</v>
          </cell>
          <cell r="FX49" t="str">
            <v>&amp;^%</v>
          </cell>
          <cell r="FY49" t="str">
            <v>&amp;^%</v>
          </cell>
          <cell r="GA49" t="str">
            <v>Kingston upon Hull, City of</v>
          </cell>
          <cell r="GB49" t="str">
            <v>E06000010</v>
          </cell>
          <cell r="GC49">
            <v>44000</v>
          </cell>
          <cell r="GD49">
            <v>7</v>
          </cell>
          <cell r="GE49">
            <v>26049</v>
          </cell>
          <cell r="GF49">
            <v>6</v>
          </cell>
          <cell r="GG49">
            <v>29178</v>
          </cell>
          <cell r="GH49">
            <v>4.2</v>
          </cell>
          <cell r="GI49">
            <v>14810</v>
          </cell>
          <cell r="GJ49">
            <v>5.4</v>
          </cell>
          <cell r="GK49" t="str">
            <v>&amp;^%</v>
          </cell>
          <cell r="GL49" t="str">
            <v>&amp;^%</v>
          </cell>
          <cell r="GN49" t="str">
            <v>Kingston upon Hull, City of</v>
          </cell>
          <cell r="GO49" t="str">
            <v>E06000010</v>
          </cell>
          <cell r="GP49">
            <v>49000</v>
          </cell>
          <cell r="GQ49">
            <v>6</v>
          </cell>
          <cell r="GR49">
            <v>12</v>
          </cell>
          <cell r="GS49">
            <v>5.5</v>
          </cell>
          <cell r="GT49">
            <v>13.82</v>
          </cell>
          <cell r="GU49">
            <v>3.5</v>
          </cell>
          <cell r="GV49">
            <v>7.29</v>
          </cell>
          <cell r="GW49">
            <v>3.4</v>
          </cell>
          <cell r="GX49" t="str">
            <v>&amp;^%</v>
          </cell>
          <cell r="GY49" t="str">
            <v>&amp;^%</v>
          </cell>
        </row>
        <row r="50">
          <cell r="A50" t="str">
            <v>North East Lincolnshire</v>
          </cell>
          <cell r="B50" t="str">
            <v>E06000012</v>
          </cell>
          <cell r="C50">
            <v>23000</v>
          </cell>
          <cell r="D50">
            <v>8.6999999999999993</v>
          </cell>
          <cell r="E50">
            <v>512.1</v>
          </cell>
          <cell r="F50">
            <v>9.1</v>
          </cell>
          <cell r="G50">
            <v>611.6</v>
          </cell>
          <cell r="H50">
            <v>9</v>
          </cell>
          <cell r="I50">
            <v>285.60000000000002</v>
          </cell>
          <cell r="J50">
            <v>4.0999999999999996</v>
          </cell>
          <cell r="K50" t="str">
            <v>&amp;^%</v>
          </cell>
          <cell r="L50" t="str">
            <v>&amp;^%</v>
          </cell>
          <cell r="N50" t="str">
            <v>North East Lincolnshire</v>
          </cell>
          <cell r="O50" t="str">
            <v>E06000012</v>
          </cell>
          <cell r="P50">
            <v>38000</v>
          </cell>
          <cell r="Q50">
            <v>6.6</v>
          </cell>
          <cell r="R50">
            <v>38.4</v>
          </cell>
          <cell r="S50">
            <v>1.6</v>
          </cell>
          <cell r="T50">
            <v>39.799999999999997</v>
          </cell>
          <cell r="U50">
            <v>1.1000000000000001</v>
          </cell>
          <cell r="V50">
            <v>32.5</v>
          </cell>
          <cell r="W50">
            <v>1.6</v>
          </cell>
          <cell r="X50" t="str">
            <v>&amp;^%</v>
          </cell>
          <cell r="Y50" t="str">
            <v>&amp;^%</v>
          </cell>
          <cell r="AA50" t="str">
            <v>North East Lincolnshire</v>
          </cell>
          <cell r="AB50" t="str">
            <v>E06000012</v>
          </cell>
          <cell r="AC50">
            <v>35000</v>
          </cell>
          <cell r="AD50">
            <v>11.4</v>
          </cell>
          <cell r="AE50">
            <v>24625</v>
          </cell>
          <cell r="AF50">
            <v>7</v>
          </cell>
          <cell r="AG50">
            <v>29162</v>
          </cell>
          <cell r="AH50">
            <v>10</v>
          </cell>
          <cell r="AI50">
            <v>13693</v>
          </cell>
          <cell r="AJ50">
            <v>5.5</v>
          </cell>
          <cell r="AK50" t="str">
            <v>&amp;^%</v>
          </cell>
          <cell r="AL50" t="str">
            <v>&amp;^%</v>
          </cell>
          <cell r="AN50" t="str">
            <v>North East Lincolnshire</v>
          </cell>
          <cell r="AO50" t="str">
            <v>E06000012</v>
          </cell>
          <cell r="AP50">
            <v>38000</v>
          </cell>
          <cell r="AQ50">
            <v>6.6</v>
          </cell>
          <cell r="AR50">
            <v>10.82</v>
          </cell>
          <cell r="AS50">
            <v>8.4</v>
          </cell>
          <cell r="AT50">
            <v>13.53</v>
          </cell>
          <cell r="AU50">
            <v>6.4</v>
          </cell>
          <cell r="AV50">
            <v>6.49</v>
          </cell>
          <cell r="AW50">
            <v>2</v>
          </cell>
          <cell r="AX50" t="str">
            <v>&amp;^%</v>
          </cell>
          <cell r="AY50" t="str">
            <v>&amp;^%</v>
          </cell>
          <cell r="BA50" t="str">
            <v>North East Lincolnshire</v>
          </cell>
          <cell r="BB50" t="str">
            <v>E06000012</v>
          </cell>
          <cell r="BC50">
            <v>38000</v>
          </cell>
          <cell r="BD50">
            <v>6.6</v>
          </cell>
          <cell r="BE50">
            <v>445.4</v>
          </cell>
          <cell r="BF50">
            <v>7.4</v>
          </cell>
          <cell r="BG50">
            <v>538.70000000000005</v>
          </cell>
          <cell r="BH50">
            <v>6.4</v>
          </cell>
          <cell r="BI50">
            <v>256</v>
          </cell>
          <cell r="BJ50">
            <v>4.4000000000000004</v>
          </cell>
          <cell r="BK50" t="str">
            <v>&amp;^%</v>
          </cell>
          <cell r="BL50" t="str">
            <v>&amp;^%</v>
          </cell>
          <cell r="BN50" t="str">
            <v>North East Lincolnshire</v>
          </cell>
          <cell r="BO50" t="str">
            <v>E06000012</v>
          </cell>
          <cell r="BP50">
            <v>56000</v>
          </cell>
          <cell r="BQ50">
            <v>5.5</v>
          </cell>
          <cell r="BR50">
            <v>37</v>
          </cell>
          <cell r="BS50">
            <v>1.7</v>
          </cell>
          <cell r="BT50">
            <v>32.799999999999997</v>
          </cell>
          <cell r="BU50">
            <v>2.1</v>
          </cell>
          <cell r="BV50">
            <v>12.6</v>
          </cell>
          <cell r="BW50">
            <v>12</v>
          </cell>
          <cell r="BX50">
            <v>45</v>
          </cell>
          <cell r="BY50">
            <v>15</v>
          </cell>
          <cell r="CA50" t="str">
            <v>North East Lincolnshire</v>
          </cell>
          <cell r="CB50" t="str">
            <v>E06000012</v>
          </cell>
          <cell r="CC50">
            <v>48000</v>
          </cell>
          <cell r="CD50">
            <v>8.9</v>
          </cell>
          <cell r="CE50">
            <v>19408</v>
          </cell>
          <cell r="CF50">
            <v>6.5</v>
          </cell>
          <cell r="CG50">
            <v>24064</v>
          </cell>
          <cell r="CH50">
            <v>10</v>
          </cell>
          <cell r="CI50">
            <v>6251</v>
          </cell>
          <cell r="CJ50">
            <v>12</v>
          </cell>
          <cell r="CK50" t="str">
            <v>&amp;^%</v>
          </cell>
          <cell r="CL50" t="str">
            <v>&amp;^%</v>
          </cell>
          <cell r="CN50" t="str">
            <v>North East Lincolnshire</v>
          </cell>
          <cell r="CO50" t="str">
            <v>E06000012</v>
          </cell>
          <cell r="CP50">
            <v>56000</v>
          </cell>
          <cell r="CQ50">
            <v>5.5</v>
          </cell>
          <cell r="CR50">
            <v>9.24</v>
          </cell>
          <cell r="CS50">
            <v>4.9000000000000004</v>
          </cell>
          <cell r="CT50">
            <v>13.09</v>
          </cell>
          <cell r="CU50">
            <v>6.1</v>
          </cell>
          <cell r="CV50">
            <v>6.15</v>
          </cell>
          <cell r="CW50">
            <v>0.9</v>
          </cell>
          <cell r="CX50" t="str">
            <v>&amp;^%</v>
          </cell>
          <cell r="CY50" t="str">
            <v>&amp;^%</v>
          </cell>
          <cell r="DA50" t="str">
            <v>North East Lincolnshire</v>
          </cell>
          <cell r="DB50" t="str">
            <v>E06000012</v>
          </cell>
          <cell r="DC50">
            <v>56000</v>
          </cell>
          <cell r="DD50">
            <v>5.5</v>
          </cell>
          <cell r="DE50">
            <v>341.1</v>
          </cell>
          <cell r="DF50">
            <v>6.3</v>
          </cell>
          <cell r="DG50">
            <v>429.5</v>
          </cell>
          <cell r="DH50">
            <v>6.5</v>
          </cell>
          <cell r="DI50">
            <v>89.9</v>
          </cell>
          <cell r="DJ50">
            <v>13</v>
          </cell>
          <cell r="DK50" t="str">
            <v>&amp;^%</v>
          </cell>
          <cell r="DL50" t="str">
            <v>&amp;^%</v>
          </cell>
          <cell r="DN50" t="str">
            <v>North East Lincolnshire</v>
          </cell>
          <cell r="DO50" t="str">
            <v>E06000012</v>
          </cell>
          <cell r="DP50">
            <v>16000</v>
          </cell>
          <cell r="DQ50">
            <v>10.199999999999999</v>
          </cell>
          <cell r="DR50">
            <v>37</v>
          </cell>
          <cell r="DS50">
            <v>1</v>
          </cell>
          <cell r="DT50">
            <v>37.299999999999997</v>
          </cell>
          <cell r="DU50">
            <v>1.5</v>
          </cell>
          <cell r="DV50">
            <v>32</v>
          </cell>
          <cell r="DW50">
            <v>1.9</v>
          </cell>
          <cell r="DX50" t="str">
            <v>&amp;^%</v>
          </cell>
          <cell r="DY50" t="str">
            <v>&amp;^%</v>
          </cell>
          <cell r="EA50" t="str">
            <v>North East Lincolnshire</v>
          </cell>
          <cell r="EB50" t="str">
            <v>E06000012</v>
          </cell>
          <cell r="EC50">
            <v>14000</v>
          </cell>
          <cell r="ED50">
            <v>16.100000000000001</v>
          </cell>
          <cell r="EE50">
            <v>18968</v>
          </cell>
          <cell r="EF50">
            <v>10</v>
          </cell>
          <cell r="EG50">
            <v>22263</v>
          </cell>
          <cell r="EH50">
            <v>6.2</v>
          </cell>
          <cell r="EI50">
            <v>11993</v>
          </cell>
          <cell r="EJ50">
            <v>5.9</v>
          </cell>
          <cell r="EK50" t="str">
            <v>&amp;^%</v>
          </cell>
          <cell r="EL50" t="str">
            <v>&amp;^%</v>
          </cell>
          <cell r="EN50" t="str">
            <v>North East Lincolnshire</v>
          </cell>
          <cell r="EO50" t="str">
            <v>E06000012</v>
          </cell>
          <cell r="EP50">
            <v>16000</v>
          </cell>
          <cell r="EQ50">
            <v>10.199999999999999</v>
          </cell>
          <cell r="ER50">
            <v>9.76</v>
          </cell>
          <cell r="ES50">
            <v>13</v>
          </cell>
          <cell r="ET50">
            <v>11.55</v>
          </cell>
          <cell r="EU50">
            <v>5.0999999999999996</v>
          </cell>
          <cell r="EV50">
            <v>6.25</v>
          </cell>
          <cell r="EW50">
            <v>2.2999999999999998</v>
          </cell>
          <cell r="EX50" t="str">
            <v>&amp;^%</v>
          </cell>
          <cell r="EY50" t="str">
            <v>&amp;^%</v>
          </cell>
          <cell r="FA50" t="str">
            <v>North East Lincolnshire</v>
          </cell>
          <cell r="FB50" t="str">
            <v>E06000012</v>
          </cell>
          <cell r="FC50">
            <v>16000</v>
          </cell>
          <cell r="FD50">
            <v>10.199999999999999</v>
          </cell>
          <cell r="FE50">
            <v>370.2</v>
          </cell>
          <cell r="FF50">
            <v>9.1</v>
          </cell>
          <cell r="FG50">
            <v>430.7</v>
          </cell>
          <cell r="FH50">
            <v>4.9000000000000004</v>
          </cell>
          <cell r="FI50">
            <v>222.7</v>
          </cell>
          <cell r="FJ50">
            <v>5.9</v>
          </cell>
          <cell r="FK50" t="str">
            <v>&amp;^%</v>
          </cell>
          <cell r="FL50" t="str">
            <v>&amp;^%</v>
          </cell>
          <cell r="FN50" t="str">
            <v>North East Lincolnshire</v>
          </cell>
          <cell r="FO50" t="str">
            <v>E06000012</v>
          </cell>
          <cell r="FP50">
            <v>23000</v>
          </cell>
          <cell r="FQ50">
            <v>8.6999999999999993</v>
          </cell>
          <cell r="FR50">
            <v>40</v>
          </cell>
          <cell r="FS50">
            <v>1.2</v>
          </cell>
          <cell r="FT50">
            <v>41.5</v>
          </cell>
          <cell r="FU50">
            <v>1.5</v>
          </cell>
          <cell r="FV50">
            <v>35</v>
          </cell>
          <cell r="FW50">
            <v>2.9</v>
          </cell>
          <cell r="FX50" t="str">
            <v>&amp;^%</v>
          </cell>
          <cell r="FY50" t="str">
            <v>&amp;^%</v>
          </cell>
          <cell r="GA50" t="str">
            <v>North East Lincolnshire</v>
          </cell>
          <cell r="GB50" t="str">
            <v>E06000012</v>
          </cell>
          <cell r="GC50">
            <v>21000</v>
          </cell>
          <cell r="GD50">
            <v>15.8</v>
          </cell>
          <cell r="GE50">
            <v>27966</v>
          </cell>
          <cell r="GF50">
            <v>8.6</v>
          </cell>
          <cell r="GG50">
            <v>33770</v>
          </cell>
          <cell r="GH50">
            <v>14</v>
          </cell>
          <cell r="GI50">
            <v>15672</v>
          </cell>
          <cell r="GJ50">
            <v>8.5</v>
          </cell>
          <cell r="GK50" t="str">
            <v>&amp;^%</v>
          </cell>
          <cell r="GL50" t="str">
            <v>&amp;^%</v>
          </cell>
          <cell r="GN50" t="str">
            <v>North East Lincolnshire</v>
          </cell>
          <cell r="GO50" t="str">
            <v>E06000012</v>
          </cell>
          <cell r="GP50">
            <v>23000</v>
          </cell>
          <cell r="GQ50">
            <v>8.6999999999999993</v>
          </cell>
          <cell r="GR50">
            <v>12.24</v>
          </cell>
          <cell r="GS50">
            <v>7.8</v>
          </cell>
          <cell r="GT50">
            <v>14.73</v>
          </cell>
          <cell r="GU50">
            <v>9.1</v>
          </cell>
          <cell r="GV50">
            <v>6.59</v>
          </cell>
          <cell r="GW50">
            <v>5</v>
          </cell>
          <cell r="GX50" t="str">
            <v>&amp;^%</v>
          </cell>
          <cell r="GY50" t="str">
            <v>&amp;^%</v>
          </cell>
        </row>
        <row r="51">
          <cell r="A51" t="str">
            <v>North Lincolnshire</v>
          </cell>
          <cell r="B51" t="str">
            <v>E06000013</v>
          </cell>
          <cell r="C51">
            <v>33000</v>
          </cell>
          <cell r="D51">
            <v>7.2</v>
          </cell>
          <cell r="E51">
            <v>546.1</v>
          </cell>
          <cell r="F51">
            <v>5.4</v>
          </cell>
          <cell r="G51">
            <v>617.9</v>
          </cell>
          <cell r="H51">
            <v>3.7</v>
          </cell>
          <cell r="I51">
            <v>314.2</v>
          </cell>
          <cell r="J51">
            <v>5.8</v>
          </cell>
          <cell r="K51" t="str">
            <v>&amp;^%</v>
          </cell>
          <cell r="L51" t="str">
            <v>&amp;^%</v>
          </cell>
          <cell r="N51" t="str">
            <v>North Lincolnshire</v>
          </cell>
          <cell r="O51" t="str">
            <v>E06000013</v>
          </cell>
          <cell r="P51">
            <v>47000</v>
          </cell>
          <cell r="Q51">
            <v>6</v>
          </cell>
          <cell r="R51">
            <v>39</v>
          </cell>
          <cell r="S51">
            <v>1.5</v>
          </cell>
          <cell r="T51">
            <v>40.9</v>
          </cell>
          <cell r="U51">
            <v>1.1000000000000001</v>
          </cell>
          <cell r="V51">
            <v>34.9</v>
          </cell>
          <cell r="W51">
            <v>2.4</v>
          </cell>
          <cell r="X51" t="str">
            <v>&amp;^%</v>
          </cell>
          <cell r="Y51" t="str">
            <v>&amp;^%</v>
          </cell>
          <cell r="AA51" t="str">
            <v>North Lincolnshire</v>
          </cell>
          <cell r="AB51" t="str">
            <v>E06000013</v>
          </cell>
          <cell r="AC51">
            <v>42000</v>
          </cell>
          <cell r="AD51">
            <v>8</v>
          </cell>
          <cell r="AE51">
            <v>26306</v>
          </cell>
          <cell r="AF51">
            <v>5</v>
          </cell>
          <cell r="AG51">
            <v>29228</v>
          </cell>
          <cell r="AH51">
            <v>3.8</v>
          </cell>
          <cell r="AI51">
            <v>13053</v>
          </cell>
          <cell r="AJ51">
            <v>6.6</v>
          </cell>
          <cell r="AK51" t="str">
            <v>&amp;^%</v>
          </cell>
          <cell r="AL51" t="str">
            <v>&amp;^%</v>
          </cell>
          <cell r="AN51" t="str">
            <v>North Lincolnshire</v>
          </cell>
          <cell r="AO51" t="str">
            <v>E06000013</v>
          </cell>
          <cell r="AP51">
            <v>47000</v>
          </cell>
          <cell r="AQ51">
            <v>6</v>
          </cell>
          <cell r="AR51">
            <v>11.97</v>
          </cell>
          <cell r="AS51">
            <v>6.1</v>
          </cell>
          <cell r="AT51">
            <v>13.86</v>
          </cell>
          <cell r="AU51">
            <v>3.3</v>
          </cell>
          <cell r="AV51">
            <v>6.71</v>
          </cell>
          <cell r="AW51">
            <v>3.8</v>
          </cell>
          <cell r="AX51" t="str">
            <v>&amp;^%</v>
          </cell>
          <cell r="AY51" t="str">
            <v>&amp;^%</v>
          </cell>
          <cell r="BA51" t="str">
            <v>North Lincolnshire</v>
          </cell>
          <cell r="BB51" t="str">
            <v>E06000013</v>
          </cell>
          <cell r="BC51">
            <v>47000</v>
          </cell>
          <cell r="BD51">
            <v>6</v>
          </cell>
          <cell r="BE51">
            <v>502.4</v>
          </cell>
          <cell r="BF51">
            <v>4.9000000000000004</v>
          </cell>
          <cell r="BG51">
            <v>567</v>
          </cell>
          <cell r="BH51">
            <v>3.1</v>
          </cell>
          <cell r="BI51">
            <v>275.7</v>
          </cell>
          <cell r="BJ51">
            <v>5</v>
          </cell>
          <cell r="BK51" t="str">
            <v>&amp;^%</v>
          </cell>
          <cell r="BL51" t="str">
            <v>&amp;^%</v>
          </cell>
          <cell r="BN51" t="str">
            <v>North Lincolnshire</v>
          </cell>
          <cell r="BO51" t="str">
            <v>E06000013</v>
          </cell>
          <cell r="BP51">
            <v>62000</v>
          </cell>
          <cell r="BQ51">
            <v>5.2</v>
          </cell>
          <cell r="BR51">
            <v>37.5</v>
          </cell>
          <cell r="BS51">
            <v>0.7</v>
          </cell>
          <cell r="BT51">
            <v>35.6</v>
          </cell>
          <cell r="BU51">
            <v>1.8</v>
          </cell>
          <cell r="BV51">
            <v>16</v>
          </cell>
          <cell r="BW51">
            <v>11</v>
          </cell>
          <cell r="BX51" t="str">
            <v>&amp;^%</v>
          </cell>
          <cell r="BY51" t="str">
            <v>&amp;^%</v>
          </cell>
          <cell r="CA51" t="str">
            <v>North Lincolnshire</v>
          </cell>
          <cell r="CB51" t="str">
            <v>E06000013</v>
          </cell>
          <cell r="CC51">
            <v>56000</v>
          </cell>
          <cell r="CD51">
            <v>6.7</v>
          </cell>
          <cell r="CE51">
            <v>22002</v>
          </cell>
          <cell r="CF51">
            <v>7.3</v>
          </cell>
          <cell r="CG51">
            <v>24313</v>
          </cell>
          <cell r="CH51">
            <v>4.3</v>
          </cell>
          <cell r="CI51">
            <v>6302</v>
          </cell>
          <cell r="CJ51">
            <v>9.3000000000000007</v>
          </cell>
          <cell r="CK51" t="str">
            <v>&amp;^%</v>
          </cell>
          <cell r="CL51" t="str">
            <v>&amp;^%</v>
          </cell>
          <cell r="CN51" t="str">
            <v>North Lincolnshire</v>
          </cell>
          <cell r="CO51" t="str">
            <v>E06000013</v>
          </cell>
          <cell r="CP51">
            <v>62000</v>
          </cell>
          <cell r="CQ51">
            <v>5.2</v>
          </cell>
          <cell r="CR51">
            <v>10.76</v>
          </cell>
          <cell r="CS51">
            <v>5.3</v>
          </cell>
          <cell r="CT51">
            <v>13.36</v>
          </cell>
          <cell r="CU51">
            <v>3.1</v>
          </cell>
          <cell r="CV51">
            <v>6.1</v>
          </cell>
          <cell r="CW51">
            <v>1.3</v>
          </cell>
          <cell r="CX51" t="str">
            <v>&amp;^%</v>
          </cell>
          <cell r="CY51" t="str">
            <v>&amp;^%</v>
          </cell>
          <cell r="DA51" t="str">
            <v>North Lincolnshire</v>
          </cell>
          <cell r="DB51" t="str">
            <v>E06000013</v>
          </cell>
          <cell r="DC51">
            <v>62000</v>
          </cell>
          <cell r="DD51">
            <v>5.2</v>
          </cell>
          <cell r="DE51">
            <v>429.1</v>
          </cell>
          <cell r="DF51">
            <v>5.7</v>
          </cell>
          <cell r="DG51">
            <v>475.4</v>
          </cell>
          <cell r="DH51">
            <v>3.5</v>
          </cell>
          <cell r="DI51">
            <v>132.9</v>
          </cell>
          <cell r="DJ51">
            <v>12</v>
          </cell>
          <cell r="DK51" t="str">
            <v>&amp;^%</v>
          </cell>
          <cell r="DL51" t="str">
            <v>&amp;^%</v>
          </cell>
          <cell r="DN51" t="str">
            <v>North Lincolnshire</v>
          </cell>
          <cell r="DO51" t="str">
            <v>E06000013</v>
          </cell>
          <cell r="DP51">
            <v>15000</v>
          </cell>
          <cell r="DQ51">
            <v>10.5</v>
          </cell>
          <cell r="DR51">
            <v>37</v>
          </cell>
          <cell r="DS51">
            <v>0.7</v>
          </cell>
          <cell r="DT51">
            <v>38.299999999999997</v>
          </cell>
          <cell r="DU51">
            <v>1.8</v>
          </cell>
          <cell r="DV51">
            <v>32</v>
          </cell>
          <cell r="DW51">
            <v>1.9</v>
          </cell>
          <cell r="DX51" t="str">
            <v>&amp;^%</v>
          </cell>
          <cell r="DY51" t="str">
            <v>&amp;^%</v>
          </cell>
          <cell r="EA51" t="str">
            <v>North Lincolnshire</v>
          </cell>
          <cell r="EB51" t="str">
            <v>E06000013</v>
          </cell>
          <cell r="EC51">
            <v>14000</v>
          </cell>
          <cell r="ED51">
            <v>12.1</v>
          </cell>
          <cell r="EE51">
            <v>20816</v>
          </cell>
          <cell r="EF51">
            <v>10</v>
          </cell>
          <cell r="EG51">
            <v>22310</v>
          </cell>
          <cell r="EH51">
            <v>5.8</v>
          </cell>
          <cell r="EI51">
            <v>11686</v>
          </cell>
          <cell r="EJ51">
            <v>17</v>
          </cell>
          <cell r="EK51" t="str">
            <v>&amp;^%</v>
          </cell>
          <cell r="EL51" t="str">
            <v>&amp;^%</v>
          </cell>
          <cell r="EN51" t="str">
            <v>North Lincolnshire</v>
          </cell>
          <cell r="EO51" t="str">
            <v>E06000013</v>
          </cell>
          <cell r="EP51">
            <v>15000</v>
          </cell>
          <cell r="EQ51">
            <v>10.5</v>
          </cell>
          <cell r="ER51">
            <v>10.39</v>
          </cell>
          <cell r="ES51">
            <v>10</v>
          </cell>
          <cell r="ET51">
            <v>11.81</v>
          </cell>
          <cell r="EU51">
            <v>5.0999999999999996</v>
          </cell>
          <cell r="EV51">
            <v>6.15</v>
          </cell>
          <cell r="EW51">
            <v>1.8</v>
          </cell>
          <cell r="EX51" t="str">
            <v>&amp;^%</v>
          </cell>
          <cell r="EY51" t="str">
            <v>&amp;^%</v>
          </cell>
          <cell r="FA51" t="str">
            <v>North Lincolnshire</v>
          </cell>
          <cell r="FB51" t="str">
            <v>E06000013</v>
          </cell>
          <cell r="FC51">
            <v>15000</v>
          </cell>
          <cell r="FD51">
            <v>10.5</v>
          </cell>
          <cell r="FE51">
            <v>417.6</v>
          </cell>
          <cell r="FF51">
            <v>8.6999999999999993</v>
          </cell>
          <cell r="FG51">
            <v>452.7</v>
          </cell>
          <cell r="FH51">
            <v>4.7</v>
          </cell>
          <cell r="FI51">
            <v>237.1</v>
          </cell>
          <cell r="FJ51">
            <v>5.9</v>
          </cell>
          <cell r="FK51" t="str">
            <v>&amp;^%</v>
          </cell>
          <cell r="FL51" t="str">
            <v>&amp;^%</v>
          </cell>
          <cell r="FN51" t="str">
            <v>North Lincolnshire</v>
          </cell>
          <cell r="FO51" t="str">
            <v>E06000013</v>
          </cell>
          <cell r="FP51">
            <v>33000</v>
          </cell>
          <cell r="FQ51">
            <v>7.2</v>
          </cell>
          <cell r="FR51">
            <v>40</v>
          </cell>
          <cell r="FS51">
            <v>0.1</v>
          </cell>
          <cell r="FT51">
            <v>42.1</v>
          </cell>
          <cell r="FU51">
            <v>1.3</v>
          </cell>
          <cell r="FV51">
            <v>36.5</v>
          </cell>
          <cell r="FW51">
            <v>0.6</v>
          </cell>
          <cell r="FX51" t="str">
            <v>&amp;^%</v>
          </cell>
          <cell r="FY51" t="str">
            <v>&amp;^%</v>
          </cell>
          <cell r="GA51" t="str">
            <v>North Lincolnshire</v>
          </cell>
          <cell r="GB51" t="str">
            <v>E06000013</v>
          </cell>
          <cell r="GC51">
            <v>29000</v>
          </cell>
          <cell r="GD51">
            <v>10.199999999999999</v>
          </cell>
          <cell r="GE51">
            <v>28506</v>
          </cell>
          <cell r="GF51">
            <v>6.2</v>
          </cell>
          <cell r="GG51">
            <v>32479</v>
          </cell>
          <cell r="GH51">
            <v>4.4000000000000004</v>
          </cell>
          <cell r="GI51">
            <v>16112</v>
          </cell>
          <cell r="GJ51">
            <v>7.4</v>
          </cell>
          <cell r="GK51" t="str">
            <v>&amp;^%</v>
          </cell>
          <cell r="GL51" t="str">
            <v>&amp;^%</v>
          </cell>
          <cell r="GN51" t="str">
            <v>North Lincolnshire</v>
          </cell>
          <cell r="GO51" t="str">
            <v>E06000013</v>
          </cell>
          <cell r="GP51">
            <v>33000</v>
          </cell>
          <cell r="GQ51">
            <v>7.2</v>
          </cell>
          <cell r="GR51">
            <v>12.77</v>
          </cell>
          <cell r="GS51">
            <v>6.7</v>
          </cell>
          <cell r="GT51">
            <v>14.69</v>
          </cell>
          <cell r="GU51">
            <v>4</v>
          </cell>
          <cell r="GV51">
            <v>7.15</v>
          </cell>
          <cell r="GW51">
            <v>4.5999999999999996</v>
          </cell>
          <cell r="GX51" t="str">
            <v>&amp;^%</v>
          </cell>
          <cell r="GY51" t="str">
            <v>&amp;^%</v>
          </cell>
        </row>
        <row r="52">
          <cell r="A52" t="str">
            <v>York</v>
          </cell>
          <cell r="B52" t="str">
            <v>E06000014</v>
          </cell>
          <cell r="C52">
            <v>37000</v>
          </cell>
          <cell r="D52">
            <v>7</v>
          </cell>
          <cell r="E52">
            <v>548.1</v>
          </cell>
          <cell r="F52">
            <v>5</v>
          </cell>
          <cell r="G52">
            <v>622.9</v>
          </cell>
          <cell r="H52">
            <v>4.5</v>
          </cell>
          <cell r="I52">
            <v>288.10000000000002</v>
          </cell>
          <cell r="J52">
            <v>3.7</v>
          </cell>
          <cell r="K52" t="str">
            <v>&amp;^%</v>
          </cell>
          <cell r="L52" t="str">
            <v>&amp;^%</v>
          </cell>
          <cell r="N52" t="str">
            <v>York</v>
          </cell>
          <cell r="O52" t="str">
            <v>E06000014</v>
          </cell>
          <cell r="P52">
            <v>60000</v>
          </cell>
          <cell r="Q52">
            <v>5.4</v>
          </cell>
          <cell r="R52">
            <v>37.5</v>
          </cell>
          <cell r="S52">
            <v>0.3</v>
          </cell>
          <cell r="T52">
            <v>38.5</v>
          </cell>
          <cell r="U52">
            <v>0.9</v>
          </cell>
          <cell r="V52">
            <v>34.6</v>
          </cell>
          <cell r="W52">
            <v>1.9</v>
          </cell>
          <cell r="X52" t="str">
            <v>&amp;^%</v>
          </cell>
          <cell r="Y52" t="str">
            <v>&amp;^%</v>
          </cell>
          <cell r="AA52" t="str">
            <v>York</v>
          </cell>
          <cell r="AB52" t="str">
            <v>E06000014</v>
          </cell>
          <cell r="AC52">
            <v>52000</v>
          </cell>
          <cell r="AD52">
            <v>10.9</v>
          </cell>
          <cell r="AE52">
            <v>26263</v>
          </cell>
          <cell r="AF52">
            <v>6.1</v>
          </cell>
          <cell r="AG52">
            <v>29577</v>
          </cell>
          <cell r="AH52">
            <v>17</v>
          </cell>
          <cell r="AI52">
            <v>13930</v>
          </cell>
          <cell r="AJ52">
            <v>5.4</v>
          </cell>
          <cell r="AK52" t="str">
            <v>&amp;^%</v>
          </cell>
          <cell r="AL52" t="str">
            <v>&amp;^%</v>
          </cell>
          <cell r="AN52" t="str">
            <v>York</v>
          </cell>
          <cell r="AO52" t="str">
            <v>E06000014</v>
          </cell>
          <cell r="AP52">
            <v>60000</v>
          </cell>
          <cell r="AQ52">
            <v>5.4</v>
          </cell>
          <cell r="AR52">
            <v>13.07</v>
          </cell>
          <cell r="AS52">
            <v>6.5</v>
          </cell>
          <cell r="AT52">
            <v>14.84</v>
          </cell>
          <cell r="AU52">
            <v>3.3</v>
          </cell>
          <cell r="AV52">
            <v>7</v>
          </cell>
          <cell r="AW52">
            <v>2.8</v>
          </cell>
          <cell r="AX52" t="str">
            <v>&amp;^%</v>
          </cell>
          <cell r="AY52" t="str">
            <v>&amp;^%</v>
          </cell>
          <cell r="BA52" t="str">
            <v>York</v>
          </cell>
          <cell r="BB52" t="str">
            <v>E06000014</v>
          </cell>
          <cell r="BC52">
            <v>60000</v>
          </cell>
          <cell r="BD52">
            <v>5.4</v>
          </cell>
          <cell r="BE52">
            <v>504.1</v>
          </cell>
          <cell r="BF52">
            <v>5.0999999999999996</v>
          </cell>
          <cell r="BG52">
            <v>571.9</v>
          </cell>
          <cell r="BH52">
            <v>3.4</v>
          </cell>
          <cell r="BI52">
            <v>274.8</v>
          </cell>
          <cell r="BJ52">
            <v>3.9</v>
          </cell>
          <cell r="BK52" t="str">
            <v>&amp;^%</v>
          </cell>
          <cell r="BL52" t="str">
            <v>&amp;^%</v>
          </cell>
          <cell r="BN52" t="str">
            <v>York</v>
          </cell>
          <cell r="BO52" t="str">
            <v>E06000014</v>
          </cell>
          <cell r="BP52">
            <v>87000</v>
          </cell>
          <cell r="BQ52">
            <v>4.4000000000000004</v>
          </cell>
          <cell r="BR52">
            <v>36.9</v>
          </cell>
          <cell r="BS52">
            <v>1.4</v>
          </cell>
          <cell r="BT52">
            <v>31.8</v>
          </cell>
          <cell r="BU52">
            <v>1.7</v>
          </cell>
          <cell r="BV52">
            <v>13.5</v>
          </cell>
          <cell r="BW52">
            <v>7.9</v>
          </cell>
          <cell r="BX52">
            <v>41</v>
          </cell>
          <cell r="BY52">
            <v>7.4</v>
          </cell>
          <cell r="CA52" t="str">
            <v>York</v>
          </cell>
          <cell r="CB52" t="str">
            <v>E06000014</v>
          </cell>
          <cell r="CC52">
            <v>74000</v>
          </cell>
          <cell r="CD52">
            <v>8.1999999999999993</v>
          </cell>
          <cell r="CE52">
            <v>20022</v>
          </cell>
          <cell r="CF52">
            <v>6.3</v>
          </cell>
          <cell r="CG52">
            <v>23720</v>
          </cell>
          <cell r="CH52">
            <v>16</v>
          </cell>
          <cell r="CI52">
            <v>6614</v>
          </cell>
          <cell r="CJ52">
            <v>9.1999999999999993</v>
          </cell>
          <cell r="CK52" t="str">
            <v>&amp;^%</v>
          </cell>
          <cell r="CL52" t="str">
            <v>&amp;^%</v>
          </cell>
          <cell r="CN52" t="str">
            <v>York</v>
          </cell>
          <cell r="CO52" t="str">
            <v>E06000014</v>
          </cell>
          <cell r="CP52">
            <v>87000</v>
          </cell>
          <cell r="CQ52">
            <v>4.4000000000000004</v>
          </cell>
          <cell r="CR52">
            <v>11.19</v>
          </cell>
          <cell r="CS52">
            <v>5.3</v>
          </cell>
          <cell r="CT52">
            <v>14.15</v>
          </cell>
          <cell r="CU52">
            <v>3</v>
          </cell>
          <cell r="CV52">
            <v>6.51</v>
          </cell>
          <cell r="CW52">
            <v>1.7</v>
          </cell>
          <cell r="CX52">
            <v>22.6</v>
          </cell>
          <cell r="CY52">
            <v>20</v>
          </cell>
          <cell r="DA52" t="str">
            <v>York</v>
          </cell>
          <cell r="DB52" t="str">
            <v>E06000014</v>
          </cell>
          <cell r="DC52">
            <v>87000</v>
          </cell>
          <cell r="DD52">
            <v>4.4000000000000004</v>
          </cell>
          <cell r="DE52">
            <v>373.7</v>
          </cell>
          <cell r="DF52">
            <v>5.9</v>
          </cell>
          <cell r="DG52">
            <v>450.7</v>
          </cell>
          <cell r="DH52">
            <v>3.6</v>
          </cell>
          <cell r="DI52">
            <v>102.9</v>
          </cell>
          <cell r="DJ52">
            <v>9.5</v>
          </cell>
          <cell r="DK52" t="str">
            <v>&amp;^%</v>
          </cell>
          <cell r="DL52" t="str">
            <v>&amp;^%</v>
          </cell>
          <cell r="DN52" t="str">
            <v>York</v>
          </cell>
          <cell r="DO52" t="str">
            <v>E06000014</v>
          </cell>
          <cell r="DP52">
            <v>23000</v>
          </cell>
          <cell r="DQ52">
            <v>8.4</v>
          </cell>
          <cell r="DR52">
            <v>37</v>
          </cell>
          <cell r="DS52">
            <v>0.4</v>
          </cell>
          <cell r="DT52">
            <v>36.9</v>
          </cell>
          <cell r="DU52">
            <v>0.9</v>
          </cell>
          <cell r="DV52">
            <v>30.8</v>
          </cell>
          <cell r="DW52">
            <v>2.7</v>
          </cell>
          <cell r="DX52" t="str">
            <v>&amp;^%</v>
          </cell>
          <cell r="DY52" t="str">
            <v>&amp;^%</v>
          </cell>
          <cell r="EA52" t="str">
            <v>York</v>
          </cell>
          <cell r="EB52" t="str">
            <v>E06000014</v>
          </cell>
          <cell r="EC52">
            <v>20000</v>
          </cell>
          <cell r="ED52">
            <v>10.1</v>
          </cell>
          <cell r="EE52">
            <v>21529</v>
          </cell>
          <cell r="EF52">
            <v>8.6999999999999993</v>
          </cell>
          <cell r="EG52">
            <v>24998</v>
          </cell>
          <cell r="EH52">
            <v>4.9000000000000004</v>
          </cell>
          <cell r="EI52">
            <v>12828</v>
          </cell>
          <cell r="EJ52">
            <v>8.9</v>
          </cell>
          <cell r="EK52" t="str">
            <v>&amp;^%</v>
          </cell>
          <cell r="EL52" t="str">
            <v>&amp;^%</v>
          </cell>
          <cell r="EN52" t="str">
            <v>York</v>
          </cell>
          <cell r="EO52" t="str">
            <v>E06000014</v>
          </cell>
          <cell r="EP52">
            <v>23000</v>
          </cell>
          <cell r="EQ52">
            <v>8.4</v>
          </cell>
          <cell r="ER52">
            <v>11.37</v>
          </cell>
          <cell r="ES52">
            <v>8.8000000000000007</v>
          </cell>
          <cell r="ET52">
            <v>13.25</v>
          </cell>
          <cell r="EU52">
            <v>4.0999999999999996</v>
          </cell>
          <cell r="EV52">
            <v>6.79</v>
          </cell>
          <cell r="EW52">
            <v>3.4</v>
          </cell>
          <cell r="EX52" t="str">
            <v>&amp;^%</v>
          </cell>
          <cell r="EY52" t="str">
            <v>&amp;^%</v>
          </cell>
          <cell r="FA52" t="str">
            <v>York</v>
          </cell>
          <cell r="FB52" t="str">
            <v>E06000014</v>
          </cell>
          <cell r="FC52">
            <v>23000</v>
          </cell>
          <cell r="FD52">
            <v>8.4</v>
          </cell>
          <cell r="FE52">
            <v>424.4</v>
          </cell>
          <cell r="FF52">
            <v>8.1</v>
          </cell>
          <cell r="FG52">
            <v>489.1</v>
          </cell>
          <cell r="FH52">
            <v>3.9</v>
          </cell>
          <cell r="FI52">
            <v>255.8</v>
          </cell>
          <cell r="FJ52">
            <v>5.7</v>
          </cell>
          <cell r="FK52" t="str">
            <v>&amp;^%</v>
          </cell>
          <cell r="FL52" t="str">
            <v>&amp;^%</v>
          </cell>
          <cell r="FN52" t="str">
            <v>York</v>
          </cell>
          <cell r="FO52" t="str">
            <v>E06000014</v>
          </cell>
          <cell r="FP52">
            <v>37000</v>
          </cell>
          <cell r="FQ52">
            <v>7</v>
          </cell>
          <cell r="FR52">
            <v>37.5</v>
          </cell>
          <cell r="FS52">
            <v>1.4</v>
          </cell>
          <cell r="FT52">
            <v>39.6</v>
          </cell>
          <cell r="FU52">
            <v>1.3</v>
          </cell>
          <cell r="FV52">
            <v>35</v>
          </cell>
          <cell r="FW52">
            <v>1</v>
          </cell>
          <cell r="FX52" t="str">
            <v>&amp;^%</v>
          </cell>
          <cell r="FY52" t="str">
            <v>&amp;^%</v>
          </cell>
          <cell r="GA52" t="str">
            <v>York</v>
          </cell>
          <cell r="GB52" t="str">
            <v>E06000014</v>
          </cell>
          <cell r="GC52">
            <v>33000</v>
          </cell>
          <cell r="GD52">
            <v>16.399999999999999</v>
          </cell>
          <cell r="GE52">
            <v>28749</v>
          </cell>
          <cell r="GF52">
            <v>5.4</v>
          </cell>
          <cell r="GG52" t="str">
            <v>&amp;^%</v>
          </cell>
          <cell r="GH52" t="str">
            <v>&amp;^%</v>
          </cell>
          <cell r="GI52">
            <v>15069</v>
          </cell>
          <cell r="GJ52">
            <v>5.9</v>
          </cell>
          <cell r="GK52" t="str">
            <v>&amp;^%</v>
          </cell>
          <cell r="GL52" t="str">
            <v>&amp;^%</v>
          </cell>
          <cell r="GN52" t="str">
            <v>York</v>
          </cell>
          <cell r="GO52" t="str">
            <v>E06000014</v>
          </cell>
          <cell r="GP52">
            <v>37000</v>
          </cell>
          <cell r="GQ52">
            <v>7</v>
          </cell>
          <cell r="GR52">
            <v>13.89</v>
          </cell>
          <cell r="GS52">
            <v>7.9</v>
          </cell>
          <cell r="GT52">
            <v>15.75</v>
          </cell>
          <cell r="GU52">
            <v>4.5</v>
          </cell>
          <cell r="GV52">
            <v>7.3</v>
          </cell>
          <cell r="GW52">
            <v>3.6</v>
          </cell>
          <cell r="GX52" t="str">
            <v>&amp;^%</v>
          </cell>
          <cell r="GY52" t="str">
            <v>&amp;^%</v>
          </cell>
        </row>
        <row r="53">
          <cell r="A53" t="str">
            <v>North Yorkshire</v>
          </cell>
          <cell r="B53" t="str">
            <v>E10000023</v>
          </cell>
          <cell r="C53">
            <v>93000</v>
          </cell>
          <cell r="D53">
            <v>4.3</v>
          </cell>
          <cell r="E53">
            <v>474.2</v>
          </cell>
          <cell r="F53">
            <v>2.8</v>
          </cell>
          <cell r="G53">
            <v>552.79999999999995</v>
          </cell>
          <cell r="H53">
            <v>2.8</v>
          </cell>
          <cell r="I53">
            <v>279</v>
          </cell>
          <cell r="J53">
            <v>2.8</v>
          </cell>
          <cell r="K53">
            <v>877.7</v>
          </cell>
          <cell r="L53">
            <v>19</v>
          </cell>
          <cell r="N53" t="str">
            <v>North Yorkshire</v>
          </cell>
          <cell r="O53" t="str">
            <v>E10000023</v>
          </cell>
          <cell r="P53">
            <v>142000</v>
          </cell>
          <cell r="Q53">
            <v>3.4</v>
          </cell>
          <cell r="R53">
            <v>38</v>
          </cell>
          <cell r="S53">
            <v>1</v>
          </cell>
          <cell r="T53">
            <v>39.9</v>
          </cell>
          <cell r="U53">
            <v>0.5</v>
          </cell>
          <cell r="V53">
            <v>34.4</v>
          </cell>
          <cell r="W53">
            <v>1.4</v>
          </cell>
          <cell r="X53">
            <v>47.5</v>
          </cell>
          <cell r="Y53">
            <v>5.6</v>
          </cell>
          <cell r="AA53" t="str">
            <v>North Yorkshire</v>
          </cell>
          <cell r="AB53" t="str">
            <v>E10000023</v>
          </cell>
          <cell r="AC53">
            <v>124000</v>
          </cell>
          <cell r="AD53">
            <v>4.3</v>
          </cell>
          <cell r="AE53">
            <v>23000</v>
          </cell>
          <cell r="AF53">
            <v>3.5</v>
          </cell>
          <cell r="AG53">
            <v>26979</v>
          </cell>
          <cell r="AH53">
            <v>2.9</v>
          </cell>
          <cell r="AI53">
            <v>12966</v>
          </cell>
          <cell r="AJ53">
            <v>3.8</v>
          </cell>
          <cell r="AK53">
            <v>43355</v>
          </cell>
          <cell r="AL53">
            <v>17</v>
          </cell>
          <cell r="AN53" t="str">
            <v>North Yorkshire</v>
          </cell>
          <cell r="AO53" t="str">
            <v>E10000023</v>
          </cell>
          <cell r="AP53">
            <v>142000</v>
          </cell>
          <cell r="AQ53">
            <v>3.4</v>
          </cell>
          <cell r="AR53">
            <v>10.97</v>
          </cell>
          <cell r="AS53">
            <v>2.6</v>
          </cell>
          <cell r="AT53">
            <v>13.07</v>
          </cell>
          <cell r="AU53">
            <v>2.2999999999999998</v>
          </cell>
          <cell r="AV53">
            <v>6.64</v>
          </cell>
          <cell r="AW53">
            <v>1.7</v>
          </cell>
          <cell r="AX53">
            <v>22.23</v>
          </cell>
          <cell r="AY53">
            <v>12</v>
          </cell>
          <cell r="BA53" t="str">
            <v>North Yorkshire</v>
          </cell>
          <cell r="BB53" t="str">
            <v>E10000023</v>
          </cell>
          <cell r="BC53">
            <v>142000</v>
          </cell>
          <cell r="BD53">
            <v>3.4</v>
          </cell>
          <cell r="BE53">
            <v>445.3</v>
          </cell>
          <cell r="BF53">
            <v>2.8</v>
          </cell>
          <cell r="BG53">
            <v>521.29999999999995</v>
          </cell>
          <cell r="BH53">
            <v>2.2999999999999998</v>
          </cell>
          <cell r="BI53">
            <v>262</v>
          </cell>
          <cell r="BJ53">
            <v>2</v>
          </cell>
          <cell r="BK53">
            <v>832</v>
          </cell>
          <cell r="BL53">
            <v>11</v>
          </cell>
          <cell r="BN53" t="str">
            <v>North Yorkshire</v>
          </cell>
          <cell r="BO53" t="str">
            <v>E10000023</v>
          </cell>
          <cell r="BP53">
            <v>215000</v>
          </cell>
          <cell r="BQ53">
            <v>2.8</v>
          </cell>
          <cell r="BR53">
            <v>37</v>
          </cell>
          <cell r="BS53">
            <v>0.5</v>
          </cell>
          <cell r="BT53">
            <v>31.9</v>
          </cell>
          <cell r="BU53">
            <v>1.1000000000000001</v>
          </cell>
          <cell r="BV53">
            <v>10.8</v>
          </cell>
          <cell r="BW53">
            <v>10</v>
          </cell>
          <cell r="BX53">
            <v>45</v>
          </cell>
          <cell r="BY53">
            <v>3.8</v>
          </cell>
          <cell r="CA53" t="str">
            <v>North Yorkshire</v>
          </cell>
          <cell r="CB53" t="str">
            <v>E10000023</v>
          </cell>
          <cell r="CC53">
            <v>179000</v>
          </cell>
          <cell r="CD53">
            <v>3.5</v>
          </cell>
          <cell r="CE53">
            <v>18320</v>
          </cell>
          <cell r="CF53">
            <v>3.6</v>
          </cell>
          <cell r="CG53">
            <v>21189</v>
          </cell>
          <cell r="CH53">
            <v>3.1</v>
          </cell>
          <cell r="CI53">
            <v>4169</v>
          </cell>
          <cell r="CJ53">
            <v>14</v>
          </cell>
          <cell r="CK53">
            <v>39614</v>
          </cell>
          <cell r="CL53">
            <v>13</v>
          </cell>
          <cell r="CN53" t="str">
            <v>North Yorkshire</v>
          </cell>
          <cell r="CO53" t="str">
            <v>E10000023</v>
          </cell>
          <cell r="CP53">
            <v>215000</v>
          </cell>
          <cell r="CQ53">
            <v>2.8</v>
          </cell>
          <cell r="CR53">
            <v>9.5399999999999991</v>
          </cell>
          <cell r="CS53">
            <v>2.5</v>
          </cell>
          <cell r="CT53">
            <v>12.61</v>
          </cell>
          <cell r="CU53">
            <v>2.2000000000000002</v>
          </cell>
          <cell r="CV53">
            <v>6.2</v>
          </cell>
          <cell r="CW53">
            <v>0.7</v>
          </cell>
          <cell r="CX53">
            <v>20.7</v>
          </cell>
          <cell r="CY53">
            <v>9.6</v>
          </cell>
          <cell r="DA53" t="str">
            <v>North Yorkshire</v>
          </cell>
          <cell r="DB53" t="str">
            <v>E10000023</v>
          </cell>
          <cell r="DC53">
            <v>215000</v>
          </cell>
          <cell r="DD53">
            <v>2.8</v>
          </cell>
          <cell r="DE53">
            <v>340.8</v>
          </cell>
          <cell r="DF53">
            <v>3</v>
          </cell>
          <cell r="DG53">
            <v>401.9</v>
          </cell>
          <cell r="DH53">
            <v>2.5</v>
          </cell>
          <cell r="DI53">
            <v>80</v>
          </cell>
          <cell r="DJ53">
            <v>8.5</v>
          </cell>
          <cell r="DK53">
            <v>755.3</v>
          </cell>
          <cell r="DL53">
            <v>9.1</v>
          </cell>
          <cell r="DN53" t="str">
            <v>North Yorkshire</v>
          </cell>
          <cell r="DO53" t="str">
            <v>E10000023</v>
          </cell>
          <cell r="DP53">
            <v>49000</v>
          </cell>
          <cell r="DQ53">
            <v>5.7</v>
          </cell>
          <cell r="DR53">
            <v>37.4</v>
          </cell>
          <cell r="DS53">
            <v>0.3</v>
          </cell>
          <cell r="DT53">
            <v>37.5</v>
          </cell>
          <cell r="DU53">
            <v>0.7</v>
          </cell>
          <cell r="DV53">
            <v>32.4</v>
          </cell>
          <cell r="DW53">
            <v>0.6</v>
          </cell>
          <cell r="DX53" t="str">
            <v>&amp;^%</v>
          </cell>
          <cell r="DY53" t="str">
            <v>&amp;^%</v>
          </cell>
          <cell r="EA53" t="str">
            <v>North Yorkshire</v>
          </cell>
          <cell r="EB53" t="str">
            <v>E10000023</v>
          </cell>
          <cell r="EC53">
            <v>41000</v>
          </cell>
          <cell r="ED53">
            <v>6.9</v>
          </cell>
          <cell r="EE53">
            <v>19464</v>
          </cell>
          <cell r="EF53">
            <v>5.8</v>
          </cell>
          <cell r="EG53">
            <v>22386</v>
          </cell>
          <cell r="EH53">
            <v>3.6</v>
          </cell>
          <cell r="EI53">
            <v>11107</v>
          </cell>
          <cell r="EJ53">
            <v>6</v>
          </cell>
          <cell r="EK53" t="str">
            <v>&amp;^%</v>
          </cell>
          <cell r="EL53" t="str">
            <v>&amp;^%</v>
          </cell>
          <cell r="EN53" t="str">
            <v>North Yorkshire</v>
          </cell>
          <cell r="EO53" t="str">
            <v>E10000023</v>
          </cell>
          <cell r="EP53">
            <v>49000</v>
          </cell>
          <cell r="EQ53">
            <v>5.7</v>
          </cell>
          <cell r="ER53">
            <v>10.17</v>
          </cell>
          <cell r="ES53">
            <v>4.5999999999999996</v>
          </cell>
          <cell r="ET53">
            <v>12.31</v>
          </cell>
          <cell r="EU53">
            <v>3.6</v>
          </cell>
          <cell r="EV53">
            <v>6.39</v>
          </cell>
          <cell r="EW53">
            <v>1.9</v>
          </cell>
          <cell r="EX53" t="str">
            <v>&amp;^%</v>
          </cell>
          <cell r="EY53" t="str">
            <v>&amp;^%</v>
          </cell>
          <cell r="FA53" t="str">
            <v>North Yorkshire</v>
          </cell>
          <cell r="FB53" t="str">
            <v>E10000023</v>
          </cell>
          <cell r="FC53">
            <v>49000</v>
          </cell>
          <cell r="FD53">
            <v>5.7</v>
          </cell>
          <cell r="FE53">
            <v>387.6</v>
          </cell>
          <cell r="FF53">
            <v>5</v>
          </cell>
          <cell r="FG53">
            <v>461.9</v>
          </cell>
          <cell r="FH53">
            <v>3.5</v>
          </cell>
          <cell r="FI53">
            <v>238.9</v>
          </cell>
          <cell r="FJ53">
            <v>2.4</v>
          </cell>
          <cell r="FK53" t="str">
            <v>&amp;^%</v>
          </cell>
          <cell r="FL53" t="str">
            <v>&amp;^%</v>
          </cell>
          <cell r="FN53" t="str">
            <v>North Yorkshire</v>
          </cell>
          <cell r="FO53" t="str">
            <v>E10000023</v>
          </cell>
          <cell r="FP53">
            <v>93000</v>
          </cell>
          <cell r="FQ53">
            <v>4.3</v>
          </cell>
          <cell r="FR53">
            <v>40</v>
          </cell>
          <cell r="FS53">
            <v>0.7</v>
          </cell>
          <cell r="FT53">
            <v>41.1</v>
          </cell>
          <cell r="FU53">
            <v>0.7</v>
          </cell>
          <cell r="FV53">
            <v>35</v>
          </cell>
          <cell r="FW53">
            <v>1.1000000000000001</v>
          </cell>
          <cell r="FX53">
            <v>49</v>
          </cell>
          <cell r="FY53">
            <v>8.1999999999999993</v>
          </cell>
          <cell r="GA53" t="str">
            <v>North Yorkshire</v>
          </cell>
          <cell r="GB53" t="str">
            <v>E10000023</v>
          </cell>
          <cell r="GC53">
            <v>83000</v>
          </cell>
          <cell r="GD53">
            <v>5.4</v>
          </cell>
          <cell r="GE53">
            <v>24840</v>
          </cell>
          <cell r="GF53">
            <v>4.4000000000000004</v>
          </cell>
          <cell r="GG53">
            <v>29271</v>
          </cell>
          <cell r="GH53">
            <v>3.7</v>
          </cell>
          <cell r="GI53">
            <v>14686</v>
          </cell>
          <cell r="GJ53">
            <v>3.6</v>
          </cell>
          <cell r="GK53" t="str">
            <v>&amp;^%</v>
          </cell>
          <cell r="GL53" t="str">
            <v>&amp;^%</v>
          </cell>
          <cell r="GN53" t="str">
            <v>North Yorkshire</v>
          </cell>
          <cell r="GO53" t="str">
            <v>E10000023</v>
          </cell>
          <cell r="GP53">
            <v>93000</v>
          </cell>
          <cell r="GQ53">
            <v>4.3</v>
          </cell>
          <cell r="GR53">
            <v>11.22</v>
          </cell>
          <cell r="GS53">
            <v>3.6</v>
          </cell>
          <cell r="GT53">
            <v>13.44</v>
          </cell>
          <cell r="GU53">
            <v>2.9</v>
          </cell>
          <cell r="GV53">
            <v>6.99</v>
          </cell>
          <cell r="GW53">
            <v>2.1</v>
          </cell>
          <cell r="GX53" t="str">
            <v>&amp;^%</v>
          </cell>
          <cell r="GY53" t="str">
            <v>&amp;^%</v>
          </cell>
        </row>
        <row r="54">
          <cell r="A54" t="str">
            <v>Barnsley</v>
          </cell>
          <cell r="B54" t="str">
            <v>E08000016</v>
          </cell>
          <cell r="C54">
            <v>26000</v>
          </cell>
          <cell r="D54">
            <v>8.3000000000000007</v>
          </cell>
          <cell r="E54">
            <v>510.6</v>
          </cell>
          <cell r="F54">
            <v>7.4</v>
          </cell>
          <cell r="G54">
            <v>581.29999999999995</v>
          </cell>
          <cell r="H54">
            <v>5.3</v>
          </cell>
          <cell r="I54">
            <v>289.3</v>
          </cell>
          <cell r="J54">
            <v>4.7</v>
          </cell>
          <cell r="K54" t="str">
            <v>&amp;^%</v>
          </cell>
          <cell r="L54" t="str">
            <v>&amp;^%</v>
          </cell>
          <cell r="N54" t="str">
            <v>Barnsley</v>
          </cell>
          <cell r="O54" t="str">
            <v>E08000016</v>
          </cell>
          <cell r="P54">
            <v>42000</v>
          </cell>
          <cell r="Q54">
            <v>6.4</v>
          </cell>
          <cell r="R54">
            <v>37.5</v>
          </cell>
          <cell r="S54">
            <v>1</v>
          </cell>
          <cell r="T54">
            <v>39.5</v>
          </cell>
          <cell r="U54">
            <v>1.1000000000000001</v>
          </cell>
          <cell r="V54">
            <v>34</v>
          </cell>
          <cell r="W54">
            <v>0.7</v>
          </cell>
          <cell r="X54" t="str">
            <v>&amp;^%</v>
          </cell>
          <cell r="Y54" t="str">
            <v>&amp;^%</v>
          </cell>
          <cell r="AA54" t="str">
            <v>Barnsley</v>
          </cell>
          <cell r="AB54" t="str">
            <v>E08000016</v>
          </cell>
          <cell r="AC54">
            <v>37000</v>
          </cell>
          <cell r="AD54">
            <v>7.6</v>
          </cell>
          <cell r="AE54">
            <v>23430</v>
          </cell>
          <cell r="AF54">
            <v>6.5</v>
          </cell>
          <cell r="AG54">
            <v>28294</v>
          </cell>
          <cell r="AH54">
            <v>7.1</v>
          </cell>
          <cell r="AI54">
            <v>13775</v>
          </cell>
          <cell r="AJ54">
            <v>5.0999999999999996</v>
          </cell>
          <cell r="AK54" t="str">
            <v>&amp;^%</v>
          </cell>
          <cell r="AL54" t="str">
            <v>&amp;^%</v>
          </cell>
          <cell r="AN54" t="str">
            <v>Barnsley</v>
          </cell>
          <cell r="AO54" t="str">
            <v>E08000016</v>
          </cell>
          <cell r="AP54">
            <v>42000</v>
          </cell>
          <cell r="AQ54">
            <v>6.4</v>
          </cell>
          <cell r="AR54">
            <v>11.81</v>
          </cell>
          <cell r="AS54">
            <v>4.8</v>
          </cell>
          <cell r="AT54">
            <v>13.51</v>
          </cell>
          <cell r="AU54">
            <v>3.9</v>
          </cell>
          <cell r="AV54">
            <v>7</v>
          </cell>
          <cell r="AW54">
            <v>4.5999999999999996</v>
          </cell>
          <cell r="AX54" t="str">
            <v>&amp;^%</v>
          </cell>
          <cell r="AY54" t="str">
            <v>&amp;^%</v>
          </cell>
          <cell r="BA54" t="str">
            <v>Barnsley</v>
          </cell>
          <cell r="BB54" t="str">
            <v>E08000016</v>
          </cell>
          <cell r="BC54">
            <v>42000</v>
          </cell>
          <cell r="BD54">
            <v>6.4</v>
          </cell>
          <cell r="BE54">
            <v>460.1</v>
          </cell>
          <cell r="BF54">
            <v>5.6</v>
          </cell>
          <cell r="BG54">
            <v>534.29999999999995</v>
          </cell>
          <cell r="BH54">
            <v>3.9</v>
          </cell>
          <cell r="BI54">
            <v>279.5</v>
          </cell>
          <cell r="BJ54">
            <v>4.0999999999999996</v>
          </cell>
          <cell r="BK54" t="str">
            <v>&amp;^%</v>
          </cell>
          <cell r="BL54" t="str">
            <v>&amp;^%</v>
          </cell>
          <cell r="BN54" t="str">
            <v>Barnsley</v>
          </cell>
          <cell r="BO54" t="str">
            <v>E08000016</v>
          </cell>
          <cell r="BP54">
            <v>61000</v>
          </cell>
          <cell r="BQ54">
            <v>5.2</v>
          </cell>
          <cell r="BR54">
            <v>36.799999999999997</v>
          </cell>
          <cell r="BS54">
            <v>1.7</v>
          </cell>
          <cell r="BT54">
            <v>33.299999999999997</v>
          </cell>
          <cell r="BU54">
            <v>1.8</v>
          </cell>
          <cell r="BV54">
            <v>16</v>
          </cell>
          <cell r="BW54">
            <v>6.1</v>
          </cell>
          <cell r="BX54">
            <v>43.3</v>
          </cell>
          <cell r="BY54">
            <v>16</v>
          </cell>
          <cell r="CA54" t="str">
            <v>Barnsley</v>
          </cell>
          <cell r="CB54" t="str">
            <v>E08000016</v>
          </cell>
          <cell r="CC54">
            <v>53000</v>
          </cell>
          <cell r="CD54">
            <v>6.2</v>
          </cell>
          <cell r="CE54">
            <v>19524</v>
          </cell>
          <cell r="CF54">
            <v>7</v>
          </cell>
          <cell r="CG54">
            <v>22448</v>
          </cell>
          <cell r="CH54">
            <v>6.7</v>
          </cell>
          <cell r="CI54">
            <v>6352</v>
          </cell>
          <cell r="CJ54">
            <v>8.9</v>
          </cell>
          <cell r="CK54" t="str">
            <v>&amp;^%</v>
          </cell>
          <cell r="CL54" t="str">
            <v>&amp;^%</v>
          </cell>
          <cell r="CN54" t="str">
            <v>Barnsley</v>
          </cell>
          <cell r="CO54" t="str">
            <v>E08000016</v>
          </cell>
          <cell r="CP54">
            <v>61000</v>
          </cell>
          <cell r="CQ54">
            <v>5.2</v>
          </cell>
          <cell r="CR54">
            <v>9.9600000000000009</v>
          </cell>
          <cell r="CS54">
            <v>5.3</v>
          </cell>
          <cell r="CT54">
            <v>12.77</v>
          </cell>
          <cell r="CU54">
            <v>3.5</v>
          </cell>
          <cell r="CV54">
            <v>6.32</v>
          </cell>
          <cell r="CW54">
            <v>1.3</v>
          </cell>
          <cell r="CX54" t="str">
            <v>&amp;^%</v>
          </cell>
          <cell r="CY54" t="str">
            <v>&amp;^%</v>
          </cell>
          <cell r="DA54" t="str">
            <v>Barnsley</v>
          </cell>
          <cell r="DB54" t="str">
            <v>E08000016</v>
          </cell>
          <cell r="DC54">
            <v>61000</v>
          </cell>
          <cell r="DD54">
            <v>5.2</v>
          </cell>
          <cell r="DE54">
            <v>357.6</v>
          </cell>
          <cell r="DF54">
            <v>6.5</v>
          </cell>
          <cell r="DG54">
            <v>425.9</v>
          </cell>
          <cell r="DH54">
            <v>4.0999999999999996</v>
          </cell>
          <cell r="DI54">
            <v>123.1</v>
          </cell>
          <cell r="DJ54">
            <v>9.4</v>
          </cell>
          <cell r="DK54" t="str">
            <v>&amp;^%</v>
          </cell>
          <cell r="DL54" t="str">
            <v>&amp;^%</v>
          </cell>
          <cell r="DN54" t="str">
            <v>Barnsley</v>
          </cell>
          <cell r="DO54" t="str">
            <v>E08000016</v>
          </cell>
          <cell r="DP54">
            <v>17000</v>
          </cell>
          <cell r="DQ54">
            <v>9.9</v>
          </cell>
          <cell r="DR54">
            <v>37</v>
          </cell>
          <cell r="DS54">
            <v>1.6</v>
          </cell>
          <cell r="DT54">
            <v>36.799999999999997</v>
          </cell>
          <cell r="DU54">
            <v>1.2</v>
          </cell>
          <cell r="DV54">
            <v>32.4</v>
          </cell>
          <cell r="DW54">
            <v>3.1</v>
          </cell>
          <cell r="DX54" t="str">
            <v>&amp;^%</v>
          </cell>
          <cell r="DY54" t="str">
            <v>&amp;^%</v>
          </cell>
          <cell r="EA54" t="str">
            <v>Barnsley</v>
          </cell>
          <cell r="EB54" t="str">
            <v>E08000016</v>
          </cell>
          <cell r="EC54">
            <v>15000</v>
          </cell>
          <cell r="ED54">
            <v>11.8</v>
          </cell>
          <cell r="EE54">
            <v>20787</v>
          </cell>
          <cell r="EF54">
            <v>8.3000000000000007</v>
          </cell>
          <cell r="EG54">
            <v>23072</v>
          </cell>
          <cell r="EH54">
            <v>5.9</v>
          </cell>
          <cell r="EI54">
            <v>13049</v>
          </cell>
          <cell r="EJ54">
            <v>8.9</v>
          </cell>
          <cell r="EK54" t="str">
            <v>&amp;^%</v>
          </cell>
          <cell r="EL54" t="str">
            <v>&amp;^%</v>
          </cell>
          <cell r="EN54" t="str">
            <v>Barnsley</v>
          </cell>
          <cell r="EO54" t="str">
            <v>E08000016</v>
          </cell>
          <cell r="EP54">
            <v>17000</v>
          </cell>
          <cell r="EQ54">
            <v>9.9</v>
          </cell>
          <cell r="ER54">
            <v>11.12</v>
          </cell>
          <cell r="ES54">
            <v>9.1</v>
          </cell>
          <cell r="ET54">
            <v>12.59</v>
          </cell>
          <cell r="EU54">
            <v>5</v>
          </cell>
          <cell r="EV54">
            <v>6.99</v>
          </cell>
          <cell r="EW54">
            <v>6.1</v>
          </cell>
          <cell r="EX54" t="str">
            <v>&amp;^%</v>
          </cell>
          <cell r="EY54" t="str">
            <v>&amp;^%</v>
          </cell>
          <cell r="FA54" t="str">
            <v>Barnsley</v>
          </cell>
          <cell r="FB54" t="str">
            <v>E08000016</v>
          </cell>
          <cell r="FC54">
            <v>17000</v>
          </cell>
          <cell r="FD54">
            <v>9.9</v>
          </cell>
          <cell r="FE54">
            <v>411.2</v>
          </cell>
          <cell r="FF54">
            <v>7.9</v>
          </cell>
          <cell r="FG54">
            <v>463.1</v>
          </cell>
          <cell r="FH54">
            <v>4.8</v>
          </cell>
          <cell r="FI54">
            <v>264.2</v>
          </cell>
          <cell r="FJ54">
            <v>5.8</v>
          </cell>
          <cell r="FK54" t="str">
            <v>&amp;^%</v>
          </cell>
          <cell r="FL54" t="str">
            <v>&amp;^%</v>
          </cell>
          <cell r="FN54" t="str">
            <v>Barnsley</v>
          </cell>
          <cell r="FO54" t="str">
            <v>E08000016</v>
          </cell>
          <cell r="FP54">
            <v>26000</v>
          </cell>
          <cell r="FQ54">
            <v>8.3000000000000007</v>
          </cell>
          <cell r="FR54">
            <v>39.6</v>
          </cell>
          <cell r="FS54">
            <v>1.1000000000000001</v>
          </cell>
          <cell r="FT54">
            <v>41.4</v>
          </cell>
          <cell r="FU54">
            <v>1.4</v>
          </cell>
          <cell r="FV54">
            <v>35</v>
          </cell>
          <cell r="FW54">
            <v>1.5</v>
          </cell>
          <cell r="FX54" t="str">
            <v>&amp;^%</v>
          </cell>
          <cell r="FY54" t="str">
            <v>&amp;^%</v>
          </cell>
          <cell r="GA54" t="str">
            <v>Barnsley</v>
          </cell>
          <cell r="GB54" t="str">
            <v>E08000016</v>
          </cell>
          <cell r="GC54">
            <v>22000</v>
          </cell>
          <cell r="GD54">
            <v>9.8000000000000007</v>
          </cell>
          <cell r="GE54">
            <v>26516</v>
          </cell>
          <cell r="GF54">
            <v>8</v>
          </cell>
          <cell r="GG54">
            <v>31684</v>
          </cell>
          <cell r="GH54">
            <v>9.8000000000000007</v>
          </cell>
          <cell r="GI54">
            <v>15346</v>
          </cell>
          <cell r="GJ54">
            <v>5.7</v>
          </cell>
          <cell r="GK54" t="str">
            <v>&amp;^%</v>
          </cell>
          <cell r="GL54" t="str">
            <v>&amp;^%</v>
          </cell>
          <cell r="GN54" t="str">
            <v>Barnsley</v>
          </cell>
          <cell r="GO54" t="str">
            <v>E08000016</v>
          </cell>
          <cell r="GP54">
            <v>26000</v>
          </cell>
          <cell r="GQ54">
            <v>8.3000000000000007</v>
          </cell>
          <cell r="GR54">
            <v>12.36</v>
          </cell>
          <cell r="GS54">
            <v>5.8</v>
          </cell>
          <cell r="GT54">
            <v>14.06</v>
          </cell>
          <cell r="GU54">
            <v>5.3</v>
          </cell>
          <cell r="GV54">
            <v>7</v>
          </cell>
          <cell r="GW54">
            <v>5.9</v>
          </cell>
          <cell r="GX54" t="str">
            <v>&amp;^%</v>
          </cell>
          <cell r="GY54" t="str">
            <v>&amp;^%</v>
          </cell>
        </row>
        <row r="55">
          <cell r="A55" t="str">
            <v>Doncaster</v>
          </cell>
          <cell r="B55" t="str">
            <v>E08000017</v>
          </cell>
          <cell r="C55">
            <v>45000</v>
          </cell>
          <cell r="D55">
            <v>6.1</v>
          </cell>
          <cell r="E55">
            <v>489.2</v>
          </cell>
          <cell r="F55">
            <v>3.8</v>
          </cell>
          <cell r="G55">
            <v>565.70000000000005</v>
          </cell>
          <cell r="H55">
            <v>4.0999999999999996</v>
          </cell>
          <cell r="I55">
            <v>287</v>
          </cell>
          <cell r="J55">
            <v>4.0999999999999996</v>
          </cell>
          <cell r="K55" t="str">
            <v>&amp;^%</v>
          </cell>
          <cell r="L55" t="str">
            <v>&amp;^%</v>
          </cell>
          <cell r="N55" t="str">
            <v>Doncaster</v>
          </cell>
          <cell r="O55" t="str">
            <v>E08000017</v>
          </cell>
          <cell r="P55">
            <v>78000</v>
          </cell>
          <cell r="Q55">
            <v>4.5999999999999996</v>
          </cell>
          <cell r="R55">
            <v>38</v>
          </cell>
          <cell r="S55">
            <v>1.1000000000000001</v>
          </cell>
          <cell r="T55">
            <v>39.6</v>
          </cell>
          <cell r="U55">
            <v>0.7</v>
          </cell>
          <cell r="V55">
            <v>33.799999999999997</v>
          </cell>
          <cell r="W55">
            <v>2.1</v>
          </cell>
          <cell r="X55">
            <v>46.5</v>
          </cell>
          <cell r="Y55">
            <v>9.1</v>
          </cell>
          <cell r="AA55" t="str">
            <v>Doncaster</v>
          </cell>
          <cell r="AB55" t="str">
            <v>E08000017</v>
          </cell>
          <cell r="AC55">
            <v>71000</v>
          </cell>
          <cell r="AD55">
            <v>5.4</v>
          </cell>
          <cell r="AE55">
            <v>24647</v>
          </cell>
          <cell r="AF55">
            <v>4.2</v>
          </cell>
          <cell r="AG55">
            <v>27468</v>
          </cell>
          <cell r="AH55">
            <v>3.6</v>
          </cell>
          <cell r="AI55">
            <v>13566</v>
          </cell>
          <cell r="AJ55">
            <v>3.6</v>
          </cell>
          <cell r="AK55" t="str">
            <v>&amp;^%</v>
          </cell>
          <cell r="AL55" t="str">
            <v>&amp;^%</v>
          </cell>
          <cell r="AN55" t="str">
            <v>Doncaster</v>
          </cell>
          <cell r="AO55" t="str">
            <v>E08000017</v>
          </cell>
          <cell r="AP55">
            <v>78000</v>
          </cell>
          <cell r="AQ55">
            <v>4.5999999999999996</v>
          </cell>
          <cell r="AR55">
            <v>11.47</v>
          </cell>
          <cell r="AS55">
            <v>3.6</v>
          </cell>
          <cell r="AT55">
            <v>13.13</v>
          </cell>
          <cell r="AU55">
            <v>3</v>
          </cell>
          <cell r="AV55">
            <v>6.46</v>
          </cell>
          <cell r="AW55">
            <v>2.2999999999999998</v>
          </cell>
          <cell r="AX55" t="str">
            <v>&amp;^%</v>
          </cell>
          <cell r="AY55" t="str">
            <v>&amp;^%</v>
          </cell>
          <cell r="BA55" t="str">
            <v>Doncaster</v>
          </cell>
          <cell r="BB55" t="str">
            <v>E08000017</v>
          </cell>
          <cell r="BC55">
            <v>78000</v>
          </cell>
          <cell r="BD55">
            <v>4.5999999999999996</v>
          </cell>
          <cell r="BE55">
            <v>457.9</v>
          </cell>
          <cell r="BF55">
            <v>3.7</v>
          </cell>
          <cell r="BG55">
            <v>519.70000000000005</v>
          </cell>
          <cell r="BH55">
            <v>2.9</v>
          </cell>
          <cell r="BI55">
            <v>251.7</v>
          </cell>
          <cell r="BJ55">
            <v>3.2</v>
          </cell>
          <cell r="BK55">
            <v>818.2</v>
          </cell>
          <cell r="BL55">
            <v>19</v>
          </cell>
          <cell r="BN55" t="str">
            <v>Doncaster</v>
          </cell>
          <cell r="BO55" t="str">
            <v>E08000017</v>
          </cell>
          <cell r="BP55">
            <v>107000</v>
          </cell>
          <cell r="BQ55">
            <v>3.9</v>
          </cell>
          <cell r="BR55">
            <v>37</v>
          </cell>
          <cell r="BS55">
            <v>0.3</v>
          </cell>
          <cell r="BT55">
            <v>34</v>
          </cell>
          <cell r="BU55">
            <v>1.3</v>
          </cell>
          <cell r="BV55">
            <v>17.5</v>
          </cell>
          <cell r="BW55">
            <v>4</v>
          </cell>
          <cell r="BX55">
            <v>45</v>
          </cell>
          <cell r="BY55">
            <v>7.9</v>
          </cell>
          <cell r="CA55" t="str">
            <v>Doncaster</v>
          </cell>
          <cell r="CB55" t="str">
            <v>E08000017</v>
          </cell>
          <cell r="CC55">
            <v>97000</v>
          </cell>
          <cell r="CD55">
            <v>4.7</v>
          </cell>
          <cell r="CE55">
            <v>19990</v>
          </cell>
          <cell r="CF55">
            <v>6.2</v>
          </cell>
          <cell r="CG55">
            <v>22838</v>
          </cell>
          <cell r="CH55">
            <v>3.7</v>
          </cell>
          <cell r="CI55">
            <v>6965</v>
          </cell>
          <cell r="CJ55">
            <v>6.8</v>
          </cell>
          <cell r="CK55" t="str">
            <v>&amp;^%</v>
          </cell>
          <cell r="CL55" t="str">
            <v>&amp;^%</v>
          </cell>
          <cell r="CN55" t="str">
            <v>Doncaster</v>
          </cell>
          <cell r="CO55" t="str">
            <v>E08000017</v>
          </cell>
          <cell r="CP55">
            <v>107000</v>
          </cell>
          <cell r="CQ55">
            <v>3.9</v>
          </cell>
          <cell r="CR55">
            <v>10</v>
          </cell>
          <cell r="CS55">
            <v>3.3</v>
          </cell>
          <cell r="CT55">
            <v>12.64</v>
          </cell>
          <cell r="CU55">
            <v>2.7</v>
          </cell>
          <cell r="CV55">
            <v>6.25</v>
          </cell>
          <cell r="CW55">
            <v>0.9</v>
          </cell>
          <cell r="CX55">
            <v>20.440000000000001</v>
          </cell>
          <cell r="CY55">
            <v>16</v>
          </cell>
          <cell r="DA55" t="str">
            <v>Doncaster</v>
          </cell>
          <cell r="DB55" t="str">
            <v>E08000017</v>
          </cell>
          <cell r="DC55">
            <v>107000</v>
          </cell>
          <cell r="DD55">
            <v>3.9</v>
          </cell>
          <cell r="DE55">
            <v>365.6</v>
          </cell>
          <cell r="DF55">
            <v>5</v>
          </cell>
          <cell r="DG55">
            <v>429.5</v>
          </cell>
          <cell r="DH55">
            <v>3</v>
          </cell>
          <cell r="DI55">
            <v>127.7</v>
          </cell>
          <cell r="DJ55">
            <v>6.4</v>
          </cell>
          <cell r="DK55">
            <v>773.5</v>
          </cell>
          <cell r="DL55">
            <v>15</v>
          </cell>
          <cell r="DN55" t="str">
            <v>Doncaster</v>
          </cell>
          <cell r="DO55" t="str">
            <v>E08000017</v>
          </cell>
          <cell r="DP55">
            <v>32000</v>
          </cell>
          <cell r="DQ55">
            <v>7.1</v>
          </cell>
          <cell r="DR55">
            <v>37.5</v>
          </cell>
          <cell r="DS55">
            <v>0.3</v>
          </cell>
          <cell r="DT55">
            <v>37.1</v>
          </cell>
          <cell r="DU55">
            <v>0.9</v>
          </cell>
          <cell r="DV55">
            <v>30.5</v>
          </cell>
          <cell r="DW55">
            <v>2.7</v>
          </cell>
          <cell r="DX55" t="str">
            <v>&amp;^%</v>
          </cell>
          <cell r="DY55" t="str">
            <v>&amp;^%</v>
          </cell>
          <cell r="EA55" t="str">
            <v>Doncaster</v>
          </cell>
          <cell r="EB55" t="str">
            <v>E08000017</v>
          </cell>
          <cell r="EC55">
            <v>29000</v>
          </cell>
          <cell r="ED55">
            <v>8.3000000000000007</v>
          </cell>
          <cell r="EE55">
            <v>21148</v>
          </cell>
          <cell r="EF55">
            <v>7.5</v>
          </cell>
          <cell r="EG55">
            <v>23267</v>
          </cell>
          <cell r="EH55">
            <v>3.7</v>
          </cell>
          <cell r="EI55">
            <v>11850</v>
          </cell>
          <cell r="EJ55">
            <v>7.2</v>
          </cell>
          <cell r="EK55" t="str">
            <v>&amp;^%</v>
          </cell>
          <cell r="EL55" t="str">
            <v>&amp;^%</v>
          </cell>
          <cell r="EN55" t="str">
            <v>Doncaster</v>
          </cell>
          <cell r="EO55" t="str">
            <v>E08000017</v>
          </cell>
          <cell r="EP55">
            <v>32000</v>
          </cell>
          <cell r="EQ55">
            <v>7.1</v>
          </cell>
          <cell r="ER55">
            <v>10.81</v>
          </cell>
          <cell r="ES55">
            <v>7.4</v>
          </cell>
          <cell r="ET55">
            <v>12.29</v>
          </cell>
          <cell r="EU55">
            <v>3.3</v>
          </cell>
          <cell r="EV55">
            <v>6.37</v>
          </cell>
          <cell r="EW55">
            <v>2.7</v>
          </cell>
          <cell r="EX55" t="str">
            <v>&amp;^%</v>
          </cell>
          <cell r="EY55" t="str">
            <v>&amp;^%</v>
          </cell>
          <cell r="FA55" t="str">
            <v>Doncaster</v>
          </cell>
          <cell r="FB55" t="str">
            <v>E08000017</v>
          </cell>
          <cell r="FC55">
            <v>32000</v>
          </cell>
          <cell r="FD55">
            <v>7.1</v>
          </cell>
          <cell r="FE55">
            <v>407.4</v>
          </cell>
          <cell r="FF55">
            <v>6.2</v>
          </cell>
          <cell r="FG55">
            <v>455.5</v>
          </cell>
          <cell r="FH55">
            <v>3.3</v>
          </cell>
          <cell r="FI55">
            <v>235.6</v>
          </cell>
          <cell r="FJ55">
            <v>4.4000000000000004</v>
          </cell>
          <cell r="FK55" t="str">
            <v>&amp;^%</v>
          </cell>
          <cell r="FL55" t="str">
            <v>&amp;^%</v>
          </cell>
          <cell r="FN55" t="str">
            <v>Doncaster</v>
          </cell>
          <cell r="FO55" t="str">
            <v>E08000017</v>
          </cell>
          <cell r="FP55">
            <v>45000</v>
          </cell>
          <cell r="FQ55">
            <v>6.1</v>
          </cell>
          <cell r="FR55">
            <v>40</v>
          </cell>
          <cell r="FS55">
            <v>0.4</v>
          </cell>
          <cell r="FT55">
            <v>41.4</v>
          </cell>
          <cell r="FU55">
            <v>1</v>
          </cell>
          <cell r="FV55">
            <v>35</v>
          </cell>
          <cell r="FW55">
            <v>1.5</v>
          </cell>
          <cell r="FX55" t="str">
            <v>&amp;^%</v>
          </cell>
          <cell r="FY55" t="str">
            <v>&amp;^%</v>
          </cell>
          <cell r="GA55" t="str">
            <v>Doncaster</v>
          </cell>
          <cell r="GB55" t="str">
            <v>E08000017</v>
          </cell>
          <cell r="GC55">
            <v>41000</v>
          </cell>
          <cell r="GD55">
            <v>7.1</v>
          </cell>
          <cell r="GE55">
            <v>26723</v>
          </cell>
          <cell r="GF55">
            <v>4.9000000000000004</v>
          </cell>
          <cell r="GG55">
            <v>30455</v>
          </cell>
          <cell r="GH55">
            <v>5.0999999999999996</v>
          </cell>
          <cell r="GI55">
            <v>15174</v>
          </cell>
          <cell r="GJ55">
            <v>5.6</v>
          </cell>
          <cell r="GK55" t="str">
            <v>&amp;^%</v>
          </cell>
          <cell r="GL55" t="str">
            <v>&amp;^%</v>
          </cell>
          <cell r="GN55" t="str">
            <v>Doncaster</v>
          </cell>
          <cell r="GO55" t="str">
            <v>E08000017</v>
          </cell>
          <cell r="GP55">
            <v>45000</v>
          </cell>
          <cell r="GQ55">
            <v>6.1</v>
          </cell>
          <cell r="GR55">
            <v>11.72</v>
          </cell>
          <cell r="GS55">
            <v>5.0999999999999996</v>
          </cell>
          <cell r="GT55">
            <v>13.67</v>
          </cell>
          <cell r="GU55">
            <v>4.2</v>
          </cell>
          <cell r="GV55">
            <v>6.63</v>
          </cell>
          <cell r="GW55">
            <v>3</v>
          </cell>
          <cell r="GX55" t="str">
            <v>&amp;^%</v>
          </cell>
          <cell r="GY55" t="str">
            <v>&amp;^%</v>
          </cell>
        </row>
        <row r="56">
          <cell r="A56" t="str">
            <v>Rotherham</v>
          </cell>
          <cell r="B56" t="str">
            <v>E08000018</v>
          </cell>
          <cell r="C56">
            <v>39000</v>
          </cell>
          <cell r="D56">
            <v>6.5</v>
          </cell>
          <cell r="E56">
            <v>482.6</v>
          </cell>
          <cell r="F56">
            <v>6.2</v>
          </cell>
          <cell r="G56">
            <v>562.4</v>
          </cell>
          <cell r="H56">
            <v>3.4</v>
          </cell>
          <cell r="I56">
            <v>292.39999999999998</v>
          </cell>
          <cell r="J56">
            <v>3.5</v>
          </cell>
          <cell r="K56" t="str">
            <v>&amp;^%</v>
          </cell>
          <cell r="L56" t="str">
            <v>&amp;^%</v>
          </cell>
          <cell r="N56" t="str">
            <v>Rotherham</v>
          </cell>
          <cell r="O56" t="str">
            <v>E08000018</v>
          </cell>
          <cell r="P56">
            <v>61000</v>
          </cell>
          <cell r="Q56">
            <v>5.2</v>
          </cell>
          <cell r="R56">
            <v>38.4</v>
          </cell>
          <cell r="S56">
            <v>1.1000000000000001</v>
          </cell>
          <cell r="T56">
            <v>39.700000000000003</v>
          </cell>
          <cell r="U56">
            <v>0.7</v>
          </cell>
          <cell r="V56">
            <v>34.6</v>
          </cell>
          <cell r="W56">
            <v>1.8</v>
          </cell>
          <cell r="X56">
            <v>47</v>
          </cell>
          <cell r="Y56">
            <v>13</v>
          </cell>
          <cell r="AA56" t="str">
            <v>Rotherham</v>
          </cell>
          <cell r="AB56" t="str">
            <v>E08000018</v>
          </cell>
          <cell r="AC56">
            <v>55000</v>
          </cell>
          <cell r="AD56">
            <v>6.1</v>
          </cell>
          <cell r="AE56">
            <v>23096</v>
          </cell>
          <cell r="AF56">
            <v>5.9</v>
          </cell>
          <cell r="AG56">
            <v>27596</v>
          </cell>
          <cell r="AH56">
            <v>3.8</v>
          </cell>
          <cell r="AI56">
            <v>13602</v>
          </cell>
          <cell r="AJ56">
            <v>3.8</v>
          </cell>
          <cell r="AK56" t="str">
            <v>&amp;^%</v>
          </cell>
          <cell r="AL56" t="str">
            <v>&amp;^%</v>
          </cell>
          <cell r="AN56" t="str">
            <v>Rotherham</v>
          </cell>
          <cell r="AO56" t="str">
            <v>E08000018</v>
          </cell>
          <cell r="AP56">
            <v>61000</v>
          </cell>
          <cell r="AQ56">
            <v>5.2</v>
          </cell>
          <cell r="AR56">
            <v>11.15</v>
          </cell>
          <cell r="AS56">
            <v>5</v>
          </cell>
          <cell r="AT56">
            <v>13.42</v>
          </cell>
          <cell r="AU56">
            <v>2.9</v>
          </cell>
          <cell r="AV56">
            <v>6.97</v>
          </cell>
          <cell r="AW56">
            <v>2.8</v>
          </cell>
          <cell r="AX56" t="str">
            <v>&amp;^%</v>
          </cell>
          <cell r="AY56" t="str">
            <v>&amp;^%</v>
          </cell>
          <cell r="BA56" t="str">
            <v>Rotherham</v>
          </cell>
          <cell r="BB56" t="str">
            <v>E08000018</v>
          </cell>
          <cell r="BC56">
            <v>61000</v>
          </cell>
          <cell r="BD56">
            <v>5.2</v>
          </cell>
          <cell r="BE56">
            <v>465.8</v>
          </cell>
          <cell r="BF56">
            <v>4.7</v>
          </cell>
          <cell r="BG56">
            <v>533.20000000000005</v>
          </cell>
          <cell r="BH56">
            <v>2.9</v>
          </cell>
          <cell r="BI56">
            <v>267.3</v>
          </cell>
          <cell r="BJ56">
            <v>2.7</v>
          </cell>
          <cell r="BK56" t="str">
            <v>&amp;^%</v>
          </cell>
          <cell r="BL56" t="str">
            <v>&amp;^%</v>
          </cell>
          <cell r="BN56" t="str">
            <v>Rotherham</v>
          </cell>
          <cell r="BO56" t="str">
            <v>E08000018</v>
          </cell>
          <cell r="BP56">
            <v>87000</v>
          </cell>
          <cell r="BQ56">
            <v>4.3</v>
          </cell>
          <cell r="BR56">
            <v>37</v>
          </cell>
          <cell r="BS56">
            <v>0.4</v>
          </cell>
          <cell r="BT56">
            <v>33.9</v>
          </cell>
          <cell r="BU56">
            <v>1.4</v>
          </cell>
          <cell r="BV56">
            <v>17.100000000000001</v>
          </cell>
          <cell r="BW56">
            <v>4.9000000000000004</v>
          </cell>
          <cell r="BX56">
            <v>44.5</v>
          </cell>
          <cell r="BY56">
            <v>9.1999999999999993</v>
          </cell>
          <cell r="CA56" t="str">
            <v>Rotherham</v>
          </cell>
          <cell r="CB56" t="str">
            <v>E08000018</v>
          </cell>
          <cell r="CC56">
            <v>78000</v>
          </cell>
          <cell r="CD56">
            <v>5</v>
          </cell>
          <cell r="CE56">
            <v>18402</v>
          </cell>
          <cell r="CF56">
            <v>5.8</v>
          </cell>
          <cell r="CG56">
            <v>22185</v>
          </cell>
          <cell r="CH56">
            <v>3.9</v>
          </cell>
          <cell r="CI56">
            <v>6169</v>
          </cell>
          <cell r="CJ56">
            <v>8.1999999999999993</v>
          </cell>
          <cell r="CK56" t="str">
            <v>&amp;^%</v>
          </cell>
          <cell r="CL56" t="str">
            <v>&amp;^%</v>
          </cell>
          <cell r="CN56" t="str">
            <v>Rotherham</v>
          </cell>
          <cell r="CO56" t="str">
            <v>E08000018</v>
          </cell>
          <cell r="CP56">
            <v>87000</v>
          </cell>
          <cell r="CQ56">
            <v>4.3</v>
          </cell>
          <cell r="CR56">
            <v>9.58</v>
          </cell>
          <cell r="CS56">
            <v>4.0999999999999996</v>
          </cell>
          <cell r="CT56">
            <v>12.53</v>
          </cell>
          <cell r="CU56">
            <v>2.7</v>
          </cell>
          <cell r="CV56">
            <v>6.35</v>
          </cell>
          <cell r="CW56">
            <v>1.2</v>
          </cell>
          <cell r="CX56" t="str">
            <v>&amp;^%</v>
          </cell>
          <cell r="CY56" t="str">
            <v>&amp;^%</v>
          </cell>
          <cell r="DA56" t="str">
            <v>Rotherham</v>
          </cell>
          <cell r="DB56" t="str">
            <v>E08000018</v>
          </cell>
          <cell r="DC56">
            <v>87000</v>
          </cell>
          <cell r="DD56">
            <v>4.3</v>
          </cell>
          <cell r="DE56">
            <v>357.7</v>
          </cell>
          <cell r="DF56">
            <v>5.7</v>
          </cell>
          <cell r="DG56">
            <v>424.8</v>
          </cell>
          <cell r="DH56">
            <v>3.1</v>
          </cell>
          <cell r="DI56">
            <v>122.3</v>
          </cell>
          <cell r="DJ56">
            <v>6.3</v>
          </cell>
          <cell r="DK56" t="str">
            <v>&amp;^%</v>
          </cell>
          <cell r="DL56" t="str">
            <v>&amp;^%</v>
          </cell>
          <cell r="DN56" t="str">
            <v>Rotherham</v>
          </cell>
          <cell r="DO56" t="str">
            <v>E08000018</v>
          </cell>
          <cell r="DP56">
            <v>21000</v>
          </cell>
          <cell r="DQ56">
            <v>8.6</v>
          </cell>
          <cell r="DR56">
            <v>37</v>
          </cell>
          <cell r="DS56">
            <v>0.4</v>
          </cell>
          <cell r="DT56">
            <v>37.4</v>
          </cell>
          <cell r="DU56">
            <v>1.1000000000000001</v>
          </cell>
          <cell r="DV56">
            <v>32.5</v>
          </cell>
          <cell r="DW56">
            <v>1.6</v>
          </cell>
          <cell r="DX56" t="str">
            <v>&amp;^%</v>
          </cell>
          <cell r="DY56" t="str">
            <v>&amp;^%</v>
          </cell>
          <cell r="EA56" t="str">
            <v>Rotherham</v>
          </cell>
          <cell r="EB56" t="str">
            <v>E08000018</v>
          </cell>
          <cell r="EC56">
            <v>19000</v>
          </cell>
          <cell r="ED56">
            <v>10.1</v>
          </cell>
          <cell r="EE56">
            <v>19592</v>
          </cell>
          <cell r="EF56">
            <v>9.3000000000000007</v>
          </cell>
          <cell r="EG56">
            <v>24139</v>
          </cell>
          <cell r="EH56">
            <v>6.5</v>
          </cell>
          <cell r="EI56">
            <v>12276</v>
          </cell>
          <cell r="EJ56">
            <v>6.2</v>
          </cell>
          <cell r="EK56" t="str">
            <v>&amp;^%</v>
          </cell>
          <cell r="EL56" t="str">
            <v>&amp;^%</v>
          </cell>
          <cell r="EN56" t="str">
            <v>Rotherham</v>
          </cell>
          <cell r="EO56" t="str">
            <v>E08000018</v>
          </cell>
          <cell r="EP56">
            <v>21000</v>
          </cell>
          <cell r="EQ56">
            <v>8.6</v>
          </cell>
          <cell r="ER56">
            <v>10.49</v>
          </cell>
          <cell r="ES56">
            <v>9.8000000000000007</v>
          </cell>
          <cell r="ET56">
            <v>12.78</v>
          </cell>
          <cell r="EU56">
            <v>5.2</v>
          </cell>
          <cell r="EV56">
            <v>6.48</v>
          </cell>
          <cell r="EW56">
            <v>2</v>
          </cell>
          <cell r="EX56" t="str">
            <v>&amp;^%</v>
          </cell>
          <cell r="EY56" t="str">
            <v>&amp;^%</v>
          </cell>
          <cell r="FA56" t="str">
            <v>Rotherham</v>
          </cell>
          <cell r="FB56" t="str">
            <v>E08000018</v>
          </cell>
          <cell r="FC56">
            <v>21000</v>
          </cell>
          <cell r="FD56">
            <v>8.6</v>
          </cell>
          <cell r="FE56">
            <v>399.6</v>
          </cell>
          <cell r="FF56">
            <v>9.4</v>
          </cell>
          <cell r="FG56">
            <v>478.6</v>
          </cell>
          <cell r="FH56">
            <v>5</v>
          </cell>
          <cell r="FI56">
            <v>250.9</v>
          </cell>
          <cell r="FJ56">
            <v>3.3</v>
          </cell>
          <cell r="FK56" t="str">
            <v>&amp;^%</v>
          </cell>
          <cell r="FL56" t="str">
            <v>&amp;^%</v>
          </cell>
          <cell r="FN56" t="str">
            <v>Rotherham</v>
          </cell>
          <cell r="FO56" t="str">
            <v>E08000018</v>
          </cell>
          <cell r="FP56">
            <v>39000</v>
          </cell>
          <cell r="FQ56">
            <v>6.5</v>
          </cell>
          <cell r="FR56">
            <v>39.9</v>
          </cell>
          <cell r="FS56">
            <v>0.7</v>
          </cell>
          <cell r="FT56">
            <v>40.9</v>
          </cell>
          <cell r="FU56">
            <v>0.9</v>
          </cell>
          <cell r="FV56">
            <v>36.5</v>
          </cell>
          <cell r="FW56">
            <v>1.4</v>
          </cell>
          <cell r="FX56" t="str">
            <v>&amp;^%</v>
          </cell>
          <cell r="FY56" t="str">
            <v>&amp;^%</v>
          </cell>
          <cell r="GA56" t="str">
            <v>Rotherham</v>
          </cell>
          <cell r="GB56" t="str">
            <v>E08000018</v>
          </cell>
          <cell r="GC56">
            <v>36000</v>
          </cell>
          <cell r="GD56">
            <v>7.6</v>
          </cell>
          <cell r="GE56">
            <v>25042</v>
          </cell>
          <cell r="GF56">
            <v>6.7</v>
          </cell>
          <cell r="GG56">
            <v>29379</v>
          </cell>
          <cell r="GH56">
            <v>4.5999999999999996</v>
          </cell>
          <cell r="GI56">
            <v>14811</v>
          </cell>
          <cell r="GJ56">
            <v>4</v>
          </cell>
          <cell r="GK56" t="str">
            <v>&amp;^%</v>
          </cell>
          <cell r="GL56" t="str">
            <v>&amp;^%</v>
          </cell>
          <cell r="GN56" t="str">
            <v>Rotherham</v>
          </cell>
          <cell r="GO56" t="str">
            <v>E08000018</v>
          </cell>
          <cell r="GP56">
            <v>39000</v>
          </cell>
          <cell r="GQ56">
            <v>6.5</v>
          </cell>
          <cell r="GR56">
            <v>11.38</v>
          </cell>
          <cell r="GS56">
            <v>5.5</v>
          </cell>
          <cell r="GT56">
            <v>13.73</v>
          </cell>
          <cell r="GU56">
            <v>3.6</v>
          </cell>
          <cell r="GV56">
            <v>7.35</v>
          </cell>
          <cell r="GW56">
            <v>3.7</v>
          </cell>
          <cell r="GX56" t="str">
            <v>&amp;^%</v>
          </cell>
          <cell r="GY56" t="str">
            <v>&amp;^%</v>
          </cell>
        </row>
        <row r="57">
          <cell r="A57" t="str">
            <v>Sheffield</v>
          </cell>
          <cell r="B57" t="str">
            <v>E08000019</v>
          </cell>
          <cell r="C57">
            <v>102000</v>
          </cell>
          <cell r="D57">
            <v>4.2</v>
          </cell>
          <cell r="E57">
            <v>519.9</v>
          </cell>
          <cell r="F57">
            <v>3.4</v>
          </cell>
          <cell r="G57">
            <v>604.20000000000005</v>
          </cell>
          <cell r="H57">
            <v>2.5</v>
          </cell>
          <cell r="I57">
            <v>299.8</v>
          </cell>
          <cell r="J57">
            <v>2</v>
          </cell>
          <cell r="K57">
            <v>952.3</v>
          </cell>
          <cell r="L57">
            <v>16</v>
          </cell>
          <cell r="N57" t="str">
            <v>Sheffield</v>
          </cell>
          <cell r="O57" t="str">
            <v>E08000019</v>
          </cell>
          <cell r="P57">
            <v>167000</v>
          </cell>
          <cell r="Q57">
            <v>3.2</v>
          </cell>
          <cell r="R57">
            <v>37.5</v>
          </cell>
          <cell r="S57">
            <v>0</v>
          </cell>
          <cell r="T57">
            <v>38.700000000000003</v>
          </cell>
          <cell r="U57">
            <v>0.5</v>
          </cell>
          <cell r="V57">
            <v>34.200000000000003</v>
          </cell>
          <cell r="W57">
            <v>1.8</v>
          </cell>
          <cell r="X57">
            <v>44.8</v>
          </cell>
          <cell r="Y57">
            <v>5.3</v>
          </cell>
          <cell r="AA57" t="str">
            <v>Sheffield</v>
          </cell>
          <cell r="AB57" t="str">
            <v>E08000019</v>
          </cell>
          <cell r="AC57">
            <v>147000</v>
          </cell>
          <cell r="AD57">
            <v>4</v>
          </cell>
          <cell r="AE57">
            <v>24981</v>
          </cell>
          <cell r="AF57">
            <v>3.4</v>
          </cell>
          <cell r="AG57">
            <v>28882</v>
          </cell>
          <cell r="AH57">
            <v>2.6</v>
          </cell>
          <cell r="AI57">
            <v>14404</v>
          </cell>
          <cell r="AJ57">
            <v>3.9</v>
          </cell>
          <cell r="AK57">
            <v>44666</v>
          </cell>
          <cell r="AL57">
            <v>15</v>
          </cell>
          <cell r="AN57" t="str">
            <v>Sheffield</v>
          </cell>
          <cell r="AO57" t="str">
            <v>E08000019</v>
          </cell>
          <cell r="AP57">
            <v>167000</v>
          </cell>
          <cell r="AQ57">
            <v>3.2</v>
          </cell>
          <cell r="AR57">
            <v>12.61</v>
          </cell>
          <cell r="AS57">
            <v>2.9</v>
          </cell>
          <cell r="AT57">
            <v>14.39</v>
          </cell>
          <cell r="AU57">
            <v>1.9</v>
          </cell>
          <cell r="AV57">
            <v>7.2</v>
          </cell>
          <cell r="AW57">
            <v>1.9</v>
          </cell>
          <cell r="AX57">
            <v>23.56</v>
          </cell>
          <cell r="AY57">
            <v>9.8000000000000007</v>
          </cell>
          <cell r="BA57" t="str">
            <v>Sheffield</v>
          </cell>
          <cell r="BB57" t="str">
            <v>E08000019</v>
          </cell>
          <cell r="BC57">
            <v>167000</v>
          </cell>
          <cell r="BD57">
            <v>3.2</v>
          </cell>
          <cell r="BE57">
            <v>479.1</v>
          </cell>
          <cell r="BF57">
            <v>2.7</v>
          </cell>
          <cell r="BG57">
            <v>556.9</v>
          </cell>
          <cell r="BH57">
            <v>1.9</v>
          </cell>
          <cell r="BI57">
            <v>281.10000000000002</v>
          </cell>
          <cell r="BJ57">
            <v>1.9</v>
          </cell>
          <cell r="BK57">
            <v>893.4</v>
          </cell>
          <cell r="BL57">
            <v>9.5</v>
          </cell>
          <cell r="BN57" t="str">
            <v>Sheffield</v>
          </cell>
          <cell r="BO57" t="str">
            <v>E08000019</v>
          </cell>
          <cell r="BP57">
            <v>238000</v>
          </cell>
          <cell r="BQ57">
            <v>2.6</v>
          </cell>
          <cell r="BR57">
            <v>37</v>
          </cell>
          <cell r="BS57">
            <v>0.7</v>
          </cell>
          <cell r="BT57">
            <v>32.700000000000003</v>
          </cell>
          <cell r="BU57">
            <v>0.9</v>
          </cell>
          <cell r="BV57">
            <v>15.2</v>
          </cell>
          <cell r="BW57">
            <v>3.5</v>
          </cell>
          <cell r="BX57">
            <v>42.3</v>
          </cell>
          <cell r="BY57">
            <v>3.9</v>
          </cell>
          <cell r="CA57" t="str">
            <v>Sheffield</v>
          </cell>
          <cell r="CB57" t="str">
            <v>E08000019</v>
          </cell>
          <cell r="CC57">
            <v>207000</v>
          </cell>
          <cell r="CD57">
            <v>3.4</v>
          </cell>
          <cell r="CE57">
            <v>20657</v>
          </cell>
          <cell r="CF57">
            <v>4.3</v>
          </cell>
          <cell r="CG57">
            <v>23622</v>
          </cell>
          <cell r="CH57">
            <v>2.7</v>
          </cell>
          <cell r="CI57">
            <v>6539</v>
          </cell>
          <cell r="CJ57">
            <v>7.1</v>
          </cell>
          <cell r="CK57">
            <v>41183</v>
          </cell>
          <cell r="CL57">
            <v>11</v>
          </cell>
          <cell r="CN57" t="str">
            <v>Sheffield</v>
          </cell>
          <cell r="CO57" t="str">
            <v>E08000019</v>
          </cell>
          <cell r="CP57">
            <v>238000</v>
          </cell>
          <cell r="CQ57">
            <v>2.6</v>
          </cell>
          <cell r="CR57">
            <v>11.05</v>
          </cell>
          <cell r="CS57">
            <v>2.7</v>
          </cell>
          <cell r="CT57">
            <v>13.75</v>
          </cell>
          <cell r="CU57">
            <v>1.8</v>
          </cell>
          <cell r="CV57">
            <v>6.41</v>
          </cell>
          <cell r="CW57">
            <v>1.1000000000000001</v>
          </cell>
          <cell r="CX57">
            <v>22.54</v>
          </cell>
          <cell r="CY57">
            <v>7.6</v>
          </cell>
          <cell r="DA57" t="str">
            <v>Sheffield</v>
          </cell>
          <cell r="DB57" t="str">
            <v>E08000019</v>
          </cell>
          <cell r="DC57">
            <v>238000</v>
          </cell>
          <cell r="DD57">
            <v>2.6</v>
          </cell>
          <cell r="DE57">
            <v>387</v>
          </cell>
          <cell r="DF57">
            <v>3</v>
          </cell>
          <cell r="DG57">
            <v>449.4</v>
          </cell>
          <cell r="DH57">
            <v>2</v>
          </cell>
          <cell r="DI57">
            <v>122.9</v>
          </cell>
          <cell r="DJ57">
            <v>6.1</v>
          </cell>
          <cell r="DK57">
            <v>819.6</v>
          </cell>
          <cell r="DL57">
            <v>7.5</v>
          </cell>
          <cell r="DN57" t="str">
            <v>Sheffield</v>
          </cell>
          <cell r="DO57" t="str">
            <v>E08000019</v>
          </cell>
          <cell r="DP57">
            <v>65000</v>
          </cell>
          <cell r="DQ57">
            <v>4.9000000000000004</v>
          </cell>
          <cell r="DR57">
            <v>37</v>
          </cell>
          <cell r="DS57">
            <v>0.3</v>
          </cell>
          <cell r="DT57">
            <v>37</v>
          </cell>
          <cell r="DU57">
            <v>0.6</v>
          </cell>
          <cell r="DV57">
            <v>31.8</v>
          </cell>
          <cell r="DW57">
            <v>2</v>
          </cell>
          <cell r="DX57">
            <v>40</v>
          </cell>
          <cell r="DY57">
            <v>9.6</v>
          </cell>
          <cell r="EA57" t="str">
            <v>Sheffield</v>
          </cell>
          <cell r="EB57" t="str">
            <v>E08000019</v>
          </cell>
          <cell r="EC57">
            <v>55000</v>
          </cell>
          <cell r="ED57">
            <v>6.9</v>
          </cell>
          <cell r="EE57">
            <v>21543</v>
          </cell>
          <cell r="EF57">
            <v>6.2</v>
          </cell>
          <cell r="EG57">
            <v>24266</v>
          </cell>
          <cell r="EH57">
            <v>3.9</v>
          </cell>
          <cell r="EI57">
            <v>12884</v>
          </cell>
          <cell r="EJ57">
            <v>12</v>
          </cell>
          <cell r="EK57" t="str">
            <v>&amp;^%</v>
          </cell>
          <cell r="EL57" t="str">
            <v>&amp;^%</v>
          </cell>
          <cell r="EN57" t="str">
            <v>Sheffield</v>
          </cell>
          <cell r="EO57" t="str">
            <v>E08000019</v>
          </cell>
          <cell r="EP57">
            <v>65000</v>
          </cell>
          <cell r="EQ57">
            <v>4.9000000000000004</v>
          </cell>
          <cell r="ER57">
            <v>11.39</v>
          </cell>
          <cell r="ES57">
            <v>5.2</v>
          </cell>
          <cell r="ET57">
            <v>13.05</v>
          </cell>
          <cell r="EU57">
            <v>2.7</v>
          </cell>
          <cell r="EV57">
            <v>6.96</v>
          </cell>
          <cell r="EW57">
            <v>1.7</v>
          </cell>
          <cell r="EX57">
            <v>21.19</v>
          </cell>
          <cell r="EY57">
            <v>19</v>
          </cell>
          <cell r="FA57" t="str">
            <v>Sheffield</v>
          </cell>
          <cell r="FB57" t="str">
            <v>E08000019</v>
          </cell>
          <cell r="FC57">
            <v>65000</v>
          </cell>
          <cell r="FD57">
            <v>4.9000000000000004</v>
          </cell>
          <cell r="FE57">
            <v>428.9</v>
          </cell>
          <cell r="FF57">
            <v>4.4000000000000004</v>
          </cell>
          <cell r="FG57">
            <v>482.3</v>
          </cell>
          <cell r="FH57">
            <v>2.6</v>
          </cell>
          <cell r="FI57">
            <v>262.5</v>
          </cell>
          <cell r="FJ57">
            <v>2.4</v>
          </cell>
          <cell r="FK57">
            <v>772.3</v>
          </cell>
          <cell r="FL57">
            <v>17</v>
          </cell>
          <cell r="FN57" t="str">
            <v>Sheffield</v>
          </cell>
          <cell r="FO57" t="str">
            <v>E08000019</v>
          </cell>
          <cell r="FP57">
            <v>102000</v>
          </cell>
          <cell r="FQ57">
            <v>4.2</v>
          </cell>
          <cell r="FR57">
            <v>37.6</v>
          </cell>
          <cell r="FS57">
            <v>1</v>
          </cell>
          <cell r="FT57">
            <v>39.799999999999997</v>
          </cell>
          <cell r="FU57">
            <v>0.7</v>
          </cell>
          <cell r="FV57">
            <v>35</v>
          </cell>
          <cell r="FW57">
            <v>0.2</v>
          </cell>
          <cell r="FX57">
            <v>46.6</v>
          </cell>
          <cell r="FY57">
            <v>9</v>
          </cell>
          <cell r="GA57" t="str">
            <v>Sheffield</v>
          </cell>
          <cell r="GB57" t="str">
            <v>E08000019</v>
          </cell>
          <cell r="GC57">
            <v>92000</v>
          </cell>
          <cell r="GD57">
            <v>4.9000000000000004</v>
          </cell>
          <cell r="GE57">
            <v>27431</v>
          </cell>
          <cell r="GF57">
            <v>3.9</v>
          </cell>
          <cell r="GG57">
            <v>31671</v>
          </cell>
          <cell r="GH57">
            <v>3.3</v>
          </cell>
          <cell r="GI57">
            <v>15600</v>
          </cell>
          <cell r="GJ57">
            <v>2.4</v>
          </cell>
          <cell r="GK57" t="str">
            <v>&amp;^%</v>
          </cell>
          <cell r="GL57" t="str">
            <v>&amp;^%</v>
          </cell>
          <cell r="GN57" t="str">
            <v>Sheffield</v>
          </cell>
          <cell r="GO57" t="str">
            <v>E08000019</v>
          </cell>
          <cell r="GP57">
            <v>102000</v>
          </cell>
          <cell r="GQ57">
            <v>4.2</v>
          </cell>
          <cell r="GR57">
            <v>13.05</v>
          </cell>
          <cell r="GS57">
            <v>3.2</v>
          </cell>
          <cell r="GT57">
            <v>15.18</v>
          </cell>
          <cell r="GU57">
            <v>2.6</v>
          </cell>
          <cell r="GV57">
            <v>7.53</v>
          </cell>
          <cell r="GW57">
            <v>2</v>
          </cell>
          <cell r="GX57">
            <v>24.41</v>
          </cell>
          <cell r="GY57">
            <v>19</v>
          </cell>
        </row>
        <row r="58">
          <cell r="A58" t="str">
            <v>Bradford</v>
          </cell>
          <cell r="B58" t="str">
            <v>E08000032</v>
          </cell>
          <cell r="C58">
            <v>66000</v>
          </cell>
          <cell r="D58">
            <v>5.2</v>
          </cell>
          <cell r="E58">
            <v>485.1</v>
          </cell>
          <cell r="F58">
            <v>4.3</v>
          </cell>
          <cell r="G58">
            <v>587.9</v>
          </cell>
          <cell r="H58">
            <v>5.3</v>
          </cell>
          <cell r="I58">
            <v>277.8</v>
          </cell>
          <cell r="J58">
            <v>3.4</v>
          </cell>
          <cell r="K58" t="str">
            <v>&amp;^%</v>
          </cell>
          <cell r="L58" t="str">
            <v>&amp;^%</v>
          </cell>
          <cell r="N58" t="str">
            <v>Bradford</v>
          </cell>
          <cell r="O58" t="str">
            <v>E08000032</v>
          </cell>
          <cell r="P58">
            <v>117000</v>
          </cell>
          <cell r="Q58">
            <v>3.8</v>
          </cell>
          <cell r="R58">
            <v>37.5</v>
          </cell>
          <cell r="S58">
            <v>0.2</v>
          </cell>
          <cell r="T58">
            <v>38.6</v>
          </cell>
          <cell r="U58">
            <v>0.5</v>
          </cell>
          <cell r="V58">
            <v>33.799999999999997</v>
          </cell>
          <cell r="W58">
            <v>1.8</v>
          </cell>
          <cell r="X58">
            <v>45</v>
          </cell>
          <cell r="Y58">
            <v>5.7</v>
          </cell>
          <cell r="AA58" t="str">
            <v>Bradford</v>
          </cell>
          <cell r="AB58" t="str">
            <v>E08000032</v>
          </cell>
          <cell r="AC58">
            <v>107000</v>
          </cell>
          <cell r="AD58">
            <v>5</v>
          </cell>
          <cell r="AE58">
            <v>22868</v>
          </cell>
          <cell r="AF58">
            <v>3</v>
          </cell>
          <cell r="AG58">
            <v>29484</v>
          </cell>
          <cell r="AH58">
            <v>10</v>
          </cell>
          <cell r="AI58">
            <v>13350</v>
          </cell>
          <cell r="AJ58">
            <v>3.6</v>
          </cell>
          <cell r="AK58" t="str">
            <v>&amp;^%</v>
          </cell>
          <cell r="AL58" t="str">
            <v>&amp;^%</v>
          </cell>
          <cell r="AN58" t="str">
            <v>Bradford</v>
          </cell>
          <cell r="AO58" t="str">
            <v>E08000032</v>
          </cell>
          <cell r="AP58">
            <v>117000</v>
          </cell>
          <cell r="AQ58">
            <v>3.8</v>
          </cell>
          <cell r="AR58">
            <v>11.61</v>
          </cell>
          <cell r="AS58">
            <v>2.9</v>
          </cell>
          <cell r="AT58">
            <v>13.8</v>
          </cell>
          <cell r="AU58">
            <v>3.5</v>
          </cell>
          <cell r="AV58">
            <v>7.05</v>
          </cell>
          <cell r="AW58">
            <v>1.8</v>
          </cell>
          <cell r="AX58">
            <v>22.18</v>
          </cell>
          <cell r="AY58">
            <v>12</v>
          </cell>
          <cell r="BA58" t="str">
            <v>Bradford</v>
          </cell>
          <cell r="BB58" t="str">
            <v>E08000032</v>
          </cell>
          <cell r="BC58">
            <v>117000</v>
          </cell>
          <cell r="BD58">
            <v>3.8</v>
          </cell>
          <cell r="BE58">
            <v>444.8</v>
          </cell>
          <cell r="BF58">
            <v>2.9</v>
          </cell>
          <cell r="BG58">
            <v>532.6</v>
          </cell>
          <cell r="BH58">
            <v>3.5</v>
          </cell>
          <cell r="BI58">
            <v>263.39999999999998</v>
          </cell>
          <cell r="BJ58">
            <v>2.2999999999999998</v>
          </cell>
          <cell r="BK58">
            <v>835.7</v>
          </cell>
          <cell r="BL58">
            <v>14</v>
          </cell>
          <cell r="BN58" t="str">
            <v>Bradford</v>
          </cell>
          <cell r="BO58" t="str">
            <v>E08000032</v>
          </cell>
          <cell r="BP58">
            <v>177000</v>
          </cell>
          <cell r="BQ58">
            <v>3.1</v>
          </cell>
          <cell r="BR58">
            <v>36</v>
          </cell>
          <cell r="BS58">
            <v>1.4</v>
          </cell>
          <cell r="BT58">
            <v>32</v>
          </cell>
          <cell r="BU58">
            <v>1.1000000000000001</v>
          </cell>
          <cell r="BV58">
            <v>15.8</v>
          </cell>
          <cell r="BW58">
            <v>3.5</v>
          </cell>
          <cell r="BX58">
            <v>42</v>
          </cell>
          <cell r="BY58">
            <v>4.9000000000000004</v>
          </cell>
          <cell r="CA58" t="str">
            <v>Bradford</v>
          </cell>
          <cell r="CB58" t="str">
            <v>E08000032</v>
          </cell>
          <cell r="CC58">
            <v>157000</v>
          </cell>
          <cell r="CD58">
            <v>4</v>
          </cell>
          <cell r="CE58">
            <v>19737</v>
          </cell>
          <cell r="CF58">
            <v>3.7</v>
          </cell>
          <cell r="CG58">
            <v>24549</v>
          </cell>
          <cell r="CH58">
            <v>8.6999999999999993</v>
          </cell>
          <cell r="CI58">
            <v>6784</v>
          </cell>
          <cell r="CJ58">
            <v>8.6</v>
          </cell>
          <cell r="CK58">
            <v>39999</v>
          </cell>
          <cell r="CL58">
            <v>17</v>
          </cell>
          <cell r="CN58" t="str">
            <v>Bradford</v>
          </cell>
          <cell r="CO58" t="str">
            <v>E08000032</v>
          </cell>
          <cell r="CP58">
            <v>177000</v>
          </cell>
          <cell r="CQ58">
            <v>3.1</v>
          </cell>
          <cell r="CR58">
            <v>10.62</v>
          </cell>
          <cell r="CS58">
            <v>2.6</v>
          </cell>
          <cell r="CT58">
            <v>13.68</v>
          </cell>
          <cell r="CU58">
            <v>3.1</v>
          </cell>
          <cell r="CV58">
            <v>6.33</v>
          </cell>
          <cell r="CW58">
            <v>1</v>
          </cell>
          <cell r="CX58">
            <v>22.59</v>
          </cell>
          <cell r="CY58">
            <v>12</v>
          </cell>
          <cell r="DA58" t="str">
            <v>Bradford</v>
          </cell>
          <cell r="DB58" t="str">
            <v>E08000032</v>
          </cell>
          <cell r="DC58">
            <v>177000</v>
          </cell>
          <cell r="DD58">
            <v>3.1</v>
          </cell>
          <cell r="DE58">
            <v>376.2</v>
          </cell>
          <cell r="DF58">
            <v>3.5</v>
          </cell>
          <cell r="DG58">
            <v>438.2</v>
          </cell>
          <cell r="DH58">
            <v>3.3</v>
          </cell>
          <cell r="DI58">
            <v>121.4</v>
          </cell>
          <cell r="DJ58">
            <v>5.5</v>
          </cell>
          <cell r="DK58">
            <v>767.1</v>
          </cell>
          <cell r="DL58">
            <v>10</v>
          </cell>
          <cell r="DN58" t="str">
            <v>Bradford</v>
          </cell>
          <cell r="DO58" t="str">
            <v>E08000032</v>
          </cell>
          <cell r="DP58">
            <v>52000</v>
          </cell>
          <cell r="DQ58">
            <v>5.5</v>
          </cell>
          <cell r="DR58">
            <v>37</v>
          </cell>
          <cell r="DS58">
            <v>0.1</v>
          </cell>
          <cell r="DT58">
            <v>37.1</v>
          </cell>
          <cell r="DU58">
            <v>0.7</v>
          </cell>
          <cell r="DV58">
            <v>32.299999999999997</v>
          </cell>
          <cell r="DW58">
            <v>0.9</v>
          </cell>
          <cell r="DX58" t="str">
            <v>&amp;^%</v>
          </cell>
          <cell r="DY58" t="str">
            <v>&amp;^%</v>
          </cell>
          <cell r="EA58" t="str">
            <v>Bradford</v>
          </cell>
          <cell r="EB58" t="str">
            <v>E08000032</v>
          </cell>
          <cell r="EC58">
            <v>47000</v>
          </cell>
          <cell r="ED58">
            <v>7.2</v>
          </cell>
          <cell r="EE58">
            <v>20770</v>
          </cell>
          <cell r="EF58">
            <v>3.9</v>
          </cell>
          <cell r="EG58">
            <v>23371</v>
          </cell>
          <cell r="EH58">
            <v>3.6</v>
          </cell>
          <cell r="EI58">
            <v>12040</v>
          </cell>
          <cell r="EJ58">
            <v>4.5</v>
          </cell>
          <cell r="EK58" t="str">
            <v>&amp;^%</v>
          </cell>
          <cell r="EL58" t="str">
            <v>&amp;^%</v>
          </cell>
          <cell r="EN58" t="str">
            <v>Bradford</v>
          </cell>
          <cell r="EO58" t="str">
            <v>E08000032</v>
          </cell>
          <cell r="EP58">
            <v>52000</v>
          </cell>
          <cell r="EQ58">
            <v>5.5</v>
          </cell>
          <cell r="ER58">
            <v>11.01</v>
          </cell>
          <cell r="ES58">
            <v>4.3</v>
          </cell>
          <cell r="ET58">
            <v>12.47</v>
          </cell>
          <cell r="EU58">
            <v>3</v>
          </cell>
          <cell r="EV58">
            <v>6.79</v>
          </cell>
          <cell r="EW58">
            <v>2.5</v>
          </cell>
          <cell r="EX58" t="str">
            <v>&amp;^%</v>
          </cell>
          <cell r="EY58" t="str">
            <v>&amp;^%</v>
          </cell>
          <cell r="FA58" t="str">
            <v>Bradford</v>
          </cell>
          <cell r="FB58" t="str">
            <v>E08000032</v>
          </cell>
          <cell r="FC58">
            <v>52000</v>
          </cell>
          <cell r="FD58">
            <v>5.5</v>
          </cell>
          <cell r="FE58">
            <v>409.3</v>
          </cell>
          <cell r="FF58">
            <v>3.3</v>
          </cell>
          <cell r="FG58">
            <v>462.6</v>
          </cell>
          <cell r="FH58">
            <v>2.9</v>
          </cell>
          <cell r="FI58">
            <v>249.8</v>
          </cell>
          <cell r="FJ58">
            <v>2.7</v>
          </cell>
          <cell r="FK58" t="str">
            <v>&amp;^%</v>
          </cell>
          <cell r="FL58" t="str">
            <v>&amp;^%</v>
          </cell>
          <cell r="FN58" t="str">
            <v>Bradford</v>
          </cell>
          <cell r="FO58" t="str">
            <v>E08000032</v>
          </cell>
          <cell r="FP58">
            <v>66000</v>
          </cell>
          <cell r="FQ58">
            <v>5.2</v>
          </cell>
          <cell r="FR58">
            <v>38</v>
          </cell>
          <cell r="FS58">
            <v>1</v>
          </cell>
          <cell r="FT58">
            <v>39.799999999999997</v>
          </cell>
          <cell r="FU58">
            <v>0.7</v>
          </cell>
          <cell r="FV58">
            <v>35</v>
          </cell>
          <cell r="FW58">
            <v>0.1</v>
          </cell>
          <cell r="FX58">
            <v>47.9</v>
          </cell>
          <cell r="FY58">
            <v>12</v>
          </cell>
          <cell r="GA58" t="str">
            <v>Bradford</v>
          </cell>
          <cell r="GB58" t="str">
            <v>E08000032</v>
          </cell>
          <cell r="GC58">
            <v>60000</v>
          </cell>
          <cell r="GD58">
            <v>6.9</v>
          </cell>
          <cell r="GE58">
            <v>25657</v>
          </cell>
          <cell r="GF58">
            <v>6.3</v>
          </cell>
          <cell r="GG58">
            <v>34327</v>
          </cell>
          <cell r="GH58">
            <v>16</v>
          </cell>
          <cell r="GI58">
            <v>14968</v>
          </cell>
          <cell r="GJ58">
            <v>3.4</v>
          </cell>
          <cell r="GK58" t="str">
            <v>&amp;^%</v>
          </cell>
          <cell r="GL58" t="str">
            <v>&amp;^%</v>
          </cell>
          <cell r="GN58" t="str">
            <v>Bradford</v>
          </cell>
          <cell r="GO58" t="str">
            <v>E08000032</v>
          </cell>
          <cell r="GP58">
            <v>66000</v>
          </cell>
          <cell r="GQ58">
            <v>5.2</v>
          </cell>
          <cell r="GR58">
            <v>12.26</v>
          </cell>
          <cell r="GS58">
            <v>4.2</v>
          </cell>
          <cell r="GT58">
            <v>14.78</v>
          </cell>
          <cell r="GU58">
            <v>5.3</v>
          </cell>
          <cell r="GV58">
            <v>7.15</v>
          </cell>
          <cell r="GW58">
            <v>2.5</v>
          </cell>
          <cell r="GX58" t="str">
            <v>&amp;^%</v>
          </cell>
          <cell r="GY58" t="str">
            <v>&amp;^%</v>
          </cell>
        </row>
        <row r="59">
          <cell r="A59" t="str">
            <v>Calderdale</v>
          </cell>
          <cell r="B59" t="str">
            <v>E08000033</v>
          </cell>
          <cell r="C59">
            <v>31000</v>
          </cell>
          <cell r="D59">
            <v>7.5</v>
          </cell>
          <cell r="E59">
            <v>515.6</v>
          </cell>
          <cell r="F59">
            <v>7.6</v>
          </cell>
          <cell r="G59">
            <v>585.29999999999995</v>
          </cell>
          <cell r="H59">
            <v>4.0999999999999996</v>
          </cell>
          <cell r="I59">
            <v>300.7</v>
          </cell>
          <cell r="J59">
            <v>4</v>
          </cell>
          <cell r="K59" t="str">
            <v>&amp;^%</v>
          </cell>
          <cell r="L59" t="str">
            <v>&amp;^%</v>
          </cell>
          <cell r="N59" t="str">
            <v>Calderdale</v>
          </cell>
          <cell r="O59" t="str">
            <v>E08000033</v>
          </cell>
          <cell r="P59">
            <v>49000</v>
          </cell>
          <cell r="Q59">
            <v>5.9</v>
          </cell>
          <cell r="R59">
            <v>37.5</v>
          </cell>
          <cell r="S59">
            <v>0.3</v>
          </cell>
          <cell r="T59">
            <v>38.799999999999997</v>
          </cell>
          <cell r="U59">
            <v>0.9</v>
          </cell>
          <cell r="V59">
            <v>34.299999999999997</v>
          </cell>
          <cell r="W59">
            <v>1.8</v>
          </cell>
          <cell r="X59" t="str">
            <v>&amp;^%</v>
          </cell>
          <cell r="Y59" t="str">
            <v>&amp;^%</v>
          </cell>
          <cell r="AA59" t="str">
            <v>Calderdale</v>
          </cell>
          <cell r="AB59" t="str">
            <v>E08000033</v>
          </cell>
          <cell r="AC59">
            <v>44000</v>
          </cell>
          <cell r="AD59">
            <v>6.8</v>
          </cell>
          <cell r="AE59">
            <v>23210</v>
          </cell>
          <cell r="AF59">
            <v>6.3</v>
          </cell>
          <cell r="AG59">
            <v>27387</v>
          </cell>
          <cell r="AH59">
            <v>4.0999999999999996</v>
          </cell>
          <cell r="AI59">
            <v>14141</v>
          </cell>
          <cell r="AJ59">
            <v>6.1</v>
          </cell>
          <cell r="AK59" t="str">
            <v>&amp;^%</v>
          </cell>
          <cell r="AL59" t="str">
            <v>&amp;^%</v>
          </cell>
          <cell r="AN59" t="str">
            <v>Calderdale</v>
          </cell>
          <cell r="AO59" t="str">
            <v>E08000033</v>
          </cell>
          <cell r="AP59">
            <v>49000</v>
          </cell>
          <cell r="AQ59">
            <v>5.9</v>
          </cell>
          <cell r="AR59">
            <v>11.62</v>
          </cell>
          <cell r="AS59">
            <v>5.6</v>
          </cell>
          <cell r="AT59">
            <v>14.14</v>
          </cell>
          <cell r="AU59">
            <v>3.4</v>
          </cell>
          <cell r="AV59">
            <v>7.28</v>
          </cell>
          <cell r="AW59">
            <v>2.6</v>
          </cell>
          <cell r="AX59" t="str">
            <v>&amp;^%</v>
          </cell>
          <cell r="AY59" t="str">
            <v>&amp;^%</v>
          </cell>
          <cell r="BA59" t="str">
            <v>Calderdale</v>
          </cell>
          <cell r="BB59" t="str">
            <v>E08000033</v>
          </cell>
          <cell r="BC59">
            <v>49000</v>
          </cell>
          <cell r="BD59">
            <v>5.9</v>
          </cell>
          <cell r="BE59">
            <v>458.4</v>
          </cell>
          <cell r="BF59">
            <v>5.7</v>
          </cell>
          <cell r="BG59">
            <v>548.70000000000005</v>
          </cell>
          <cell r="BH59">
            <v>3.3</v>
          </cell>
          <cell r="BI59">
            <v>285.39999999999998</v>
          </cell>
          <cell r="BJ59">
            <v>4</v>
          </cell>
          <cell r="BK59" t="str">
            <v>&amp;^%</v>
          </cell>
          <cell r="BL59" t="str">
            <v>&amp;^%</v>
          </cell>
          <cell r="BN59" t="str">
            <v>Calderdale</v>
          </cell>
          <cell r="BO59" t="str">
            <v>E08000033</v>
          </cell>
          <cell r="BP59">
            <v>67000</v>
          </cell>
          <cell r="BQ59">
            <v>4.9000000000000004</v>
          </cell>
          <cell r="BR59">
            <v>36</v>
          </cell>
          <cell r="BS59">
            <v>1.4</v>
          </cell>
          <cell r="BT59">
            <v>33.1</v>
          </cell>
          <cell r="BU59">
            <v>1.7</v>
          </cell>
          <cell r="BV59">
            <v>15</v>
          </cell>
          <cell r="BW59">
            <v>11</v>
          </cell>
          <cell r="BX59">
            <v>44</v>
          </cell>
          <cell r="BY59">
            <v>11</v>
          </cell>
          <cell r="CA59" t="str">
            <v>Calderdale</v>
          </cell>
          <cell r="CB59" t="str">
            <v>E08000033</v>
          </cell>
          <cell r="CC59">
            <v>61000</v>
          </cell>
          <cell r="CD59">
            <v>5.7</v>
          </cell>
          <cell r="CE59">
            <v>19508</v>
          </cell>
          <cell r="CF59">
            <v>5.7</v>
          </cell>
          <cell r="CG59">
            <v>22706</v>
          </cell>
          <cell r="CH59">
            <v>4.0999999999999996</v>
          </cell>
          <cell r="CI59">
            <v>6514</v>
          </cell>
          <cell r="CJ59">
            <v>15</v>
          </cell>
          <cell r="CK59" t="str">
            <v>&amp;^%</v>
          </cell>
          <cell r="CL59" t="str">
            <v>&amp;^%</v>
          </cell>
          <cell r="CN59" t="str">
            <v>Calderdale</v>
          </cell>
          <cell r="CO59" t="str">
            <v>E08000033</v>
          </cell>
          <cell r="CP59">
            <v>67000</v>
          </cell>
          <cell r="CQ59">
            <v>4.9000000000000004</v>
          </cell>
          <cell r="CR59">
            <v>10.4</v>
          </cell>
          <cell r="CS59">
            <v>4.0999999999999996</v>
          </cell>
          <cell r="CT59">
            <v>13.56</v>
          </cell>
          <cell r="CU59">
            <v>3.1</v>
          </cell>
          <cell r="CV59">
            <v>6.53</v>
          </cell>
          <cell r="CW59">
            <v>2.1</v>
          </cell>
          <cell r="CX59" t="str">
            <v>&amp;^%</v>
          </cell>
          <cell r="CY59" t="str">
            <v>&amp;^%</v>
          </cell>
          <cell r="DA59" t="str">
            <v>Calderdale</v>
          </cell>
          <cell r="DB59" t="str">
            <v>E08000033</v>
          </cell>
          <cell r="DC59">
            <v>67000</v>
          </cell>
          <cell r="DD59">
            <v>4.9000000000000004</v>
          </cell>
          <cell r="DE59">
            <v>389.5</v>
          </cell>
          <cell r="DF59">
            <v>5.0999999999999996</v>
          </cell>
          <cell r="DG59">
            <v>448.6</v>
          </cell>
          <cell r="DH59">
            <v>3.5</v>
          </cell>
          <cell r="DI59">
            <v>113.7</v>
          </cell>
          <cell r="DJ59">
            <v>14</v>
          </cell>
          <cell r="DK59" t="str">
            <v>&amp;^%</v>
          </cell>
          <cell r="DL59" t="str">
            <v>&amp;^%</v>
          </cell>
          <cell r="DN59" t="str">
            <v>Calderdale</v>
          </cell>
          <cell r="DO59" t="str">
            <v>E08000033</v>
          </cell>
          <cell r="DP59">
            <v>18000</v>
          </cell>
          <cell r="DQ59">
            <v>9.5</v>
          </cell>
          <cell r="DR59">
            <v>36.9</v>
          </cell>
          <cell r="DS59">
            <v>1.4</v>
          </cell>
          <cell r="DT59">
            <v>36.6</v>
          </cell>
          <cell r="DU59">
            <v>1.1000000000000001</v>
          </cell>
          <cell r="DV59">
            <v>32.5</v>
          </cell>
          <cell r="DW59">
            <v>1.9</v>
          </cell>
          <cell r="DX59" t="str">
            <v>&amp;^%</v>
          </cell>
          <cell r="DY59" t="str">
            <v>&amp;^%</v>
          </cell>
          <cell r="EA59" t="str">
            <v>Calderdale</v>
          </cell>
          <cell r="EB59" t="str">
            <v>E08000033</v>
          </cell>
          <cell r="EC59">
            <v>17000</v>
          </cell>
          <cell r="ED59">
            <v>10.9</v>
          </cell>
          <cell r="EE59">
            <v>21212</v>
          </cell>
          <cell r="EF59">
            <v>8.1</v>
          </cell>
          <cell r="EG59">
            <v>23746</v>
          </cell>
          <cell r="EH59">
            <v>6.5</v>
          </cell>
          <cell r="EI59">
            <v>11884</v>
          </cell>
          <cell r="EJ59">
            <v>10</v>
          </cell>
          <cell r="EK59" t="str">
            <v>&amp;^%</v>
          </cell>
          <cell r="EL59" t="str">
            <v>&amp;^%</v>
          </cell>
          <cell r="EN59" t="str">
            <v>Calderdale</v>
          </cell>
          <cell r="EO59" t="str">
            <v>E08000033</v>
          </cell>
          <cell r="EP59">
            <v>18000</v>
          </cell>
          <cell r="EQ59">
            <v>9.5</v>
          </cell>
          <cell r="ER59">
            <v>11.56</v>
          </cell>
          <cell r="ES59">
            <v>7.9</v>
          </cell>
          <cell r="ET59">
            <v>13.25</v>
          </cell>
          <cell r="EU59">
            <v>5.6</v>
          </cell>
          <cell r="EV59">
            <v>7.06</v>
          </cell>
          <cell r="EW59">
            <v>5.6</v>
          </cell>
          <cell r="EX59" t="str">
            <v>&amp;^%</v>
          </cell>
          <cell r="EY59" t="str">
            <v>&amp;^%</v>
          </cell>
          <cell r="FA59" t="str">
            <v>Calderdale</v>
          </cell>
          <cell r="FB59" t="str">
            <v>E08000033</v>
          </cell>
          <cell r="FC59">
            <v>18000</v>
          </cell>
          <cell r="FD59">
            <v>9.5</v>
          </cell>
          <cell r="FE59">
            <v>421.3</v>
          </cell>
          <cell r="FF59">
            <v>7.5</v>
          </cell>
          <cell r="FG59">
            <v>484.3</v>
          </cell>
          <cell r="FH59">
            <v>5.6</v>
          </cell>
          <cell r="FI59">
            <v>252.1</v>
          </cell>
          <cell r="FJ59">
            <v>8.1</v>
          </cell>
          <cell r="FK59" t="str">
            <v>&amp;^%</v>
          </cell>
          <cell r="FL59" t="str">
            <v>&amp;^%</v>
          </cell>
          <cell r="FN59" t="str">
            <v>Calderdale</v>
          </cell>
          <cell r="FO59" t="str">
            <v>E08000033</v>
          </cell>
          <cell r="FP59">
            <v>31000</v>
          </cell>
          <cell r="FQ59">
            <v>7.5</v>
          </cell>
          <cell r="FR59">
            <v>38.700000000000003</v>
          </cell>
          <cell r="FS59">
            <v>1.7</v>
          </cell>
          <cell r="FT59">
            <v>40.1</v>
          </cell>
          <cell r="FU59">
            <v>1.2</v>
          </cell>
          <cell r="FV59">
            <v>35</v>
          </cell>
          <cell r="FW59">
            <v>0</v>
          </cell>
          <cell r="FX59" t="str">
            <v>&amp;^%</v>
          </cell>
          <cell r="FY59" t="str">
            <v>&amp;^%</v>
          </cell>
          <cell r="GA59" t="str">
            <v>Calderdale</v>
          </cell>
          <cell r="GB59" t="str">
            <v>E08000033</v>
          </cell>
          <cell r="GC59">
            <v>28000</v>
          </cell>
          <cell r="GD59">
            <v>8.8000000000000007</v>
          </cell>
          <cell r="GE59">
            <v>26639</v>
          </cell>
          <cell r="GF59">
            <v>7.9</v>
          </cell>
          <cell r="GG59">
            <v>29542</v>
          </cell>
          <cell r="GH59">
            <v>5</v>
          </cell>
          <cell r="GI59">
            <v>15360</v>
          </cell>
          <cell r="GJ59">
            <v>5.8</v>
          </cell>
          <cell r="GK59" t="str">
            <v>&amp;^%</v>
          </cell>
          <cell r="GL59" t="str">
            <v>&amp;^%</v>
          </cell>
          <cell r="GN59" t="str">
            <v>Calderdale</v>
          </cell>
          <cell r="GO59" t="str">
            <v>E08000033</v>
          </cell>
          <cell r="GP59">
            <v>31000</v>
          </cell>
          <cell r="GQ59">
            <v>7.5</v>
          </cell>
          <cell r="GR59">
            <v>11.64</v>
          </cell>
          <cell r="GS59">
            <v>7.7</v>
          </cell>
          <cell r="GT59">
            <v>14.6</v>
          </cell>
          <cell r="GU59">
            <v>4.3</v>
          </cell>
          <cell r="GV59">
            <v>7.31</v>
          </cell>
          <cell r="GW59">
            <v>3.6</v>
          </cell>
          <cell r="GX59" t="str">
            <v>&amp;^%</v>
          </cell>
          <cell r="GY59" t="str">
            <v>&amp;^%</v>
          </cell>
        </row>
        <row r="60">
          <cell r="A60" t="str">
            <v>Kirklees</v>
          </cell>
          <cell r="B60" t="str">
            <v>E08000034</v>
          </cell>
          <cell r="C60">
            <v>52000</v>
          </cell>
          <cell r="D60">
            <v>5.8</v>
          </cell>
          <cell r="E60">
            <v>481.2</v>
          </cell>
          <cell r="F60">
            <v>5.7</v>
          </cell>
          <cell r="G60">
            <v>570.4</v>
          </cell>
          <cell r="H60">
            <v>3.5</v>
          </cell>
          <cell r="I60">
            <v>277.89999999999998</v>
          </cell>
          <cell r="J60">
            <v>4.0999999999999996</v>
          </cell>
          <cell r="K60" t="str">
            <v>&amp;^%</v>
          </cell>
          <cell r="L60" t="str">
            <v>&amp;^%</v>
          </cell>
          <cell r="N60" t="str">
            <v>Kirklees</v>
          </cell>
          <cell r="O60" t="str">
            <v>E08000034</v>
          </cell>
          <cell r="P60">
            <v>85000</v>
          </cell>
          <cell r="Q60">
            <v>4.5</v>
          </cell>
          <cell r="R60">
            <v>37.5</v>
          </cell>
          <cell r="S60">
            <v>0.4</v>
          </cell>
          <cell r="T60">
            <v>39.1</v>
          </cell>
          <cell r="U60">
            <v>0.7</v>
          </cell>
          <cell r="V60">
            <v>33.1</v>
          </cell>
          <cell r="W60">
            <v>1.7</v>
          </cell>
          <cell r="X60">
            <v>45.8</v>
          </cell>
          <cell r="Y60">
            <v>8.8000000000000007</v>
          </cell>
          <cell r="AA60" t="str">
            <v>Kirklees</v>
          </cell>
          <cell r="AB60" t="str">
            <v>E08000034</v>
          </cell>
          <cell r="AC60">
            <v>73000</v>
          </cell>
          <cell r="AD60">
            <v>7.7</v>
          </cell>
          <cell r="AE60">
            <v>23220</v>
          </cell>
          <cell r="AF60">
            <v>8.1999999999999993</v>
          </cell>
          <cell r="AG60">
            <v>27521</v>
          </cell>
          <cell r="AH60">
            <v>4</v>
          </cell>
          <cell r="AI60">
            <v>13326</v>
          </cell>
          <cell r="AJ60">
            <v>3.5</v>
          </cell>
          <cell r="AK60" t="str">
            <v>&amp;^%</v>
          </cell>
          <cell r="AL60" t="str">
            <v>&amp;^%</v>
          </cell>
          <cell r="AN60" t="str">
            <v>Kirklees</v>
          </cell>
          <cell r="AO60" t="str">
            <v>E08000034</v>
          </cell>
          <cell r="AP60">
            <v>85000</v>
          </cell>
          <cell r="AQ60">
            <v>4.5</v>
          </cell>
          <cell r="AR60">
            <v>11.19</v>
          </cell>
          <cell r="AS60">
            <v>4.0999999999999996</v>
          </cell>
          <cell r="AT60">
            <v>13.51</v>
          </cell>
          <cell r="AU60">
            <v>2.7</v>
          </cell>
          <cell r="AV60">
            <v>6.76</v>
          </cell>
          <cell r="AW60">
            <v>2.1</v>
          </cell>
          <cell r="AX60" t="str">
            <v>&amp;^%</v>
          </cell>
          <cell r="AY60" t="str">
            <v>&amp;^%</v>
          </cell>
          <cell r="BA60" t="str">
            <v>Kirklees</v>
          </cell>
          <cell r="BB60" t="str">
            <v>E08000034</v>
          </cell>
          <cell r="BC60">
            <v>85000</v>
          </cell>
          <cell r="BD60">
            <v>4.5</v>
          </cell>
          <cell r="BE60">
            <v>442.8</v>
          </cell>
          <cell r="BF60">
            <v>4.2</v>
          </cell>
          <cell r="BG60">
            <v>528.4</v>
          </cell>
          <cell r="BH60">
            <v>2.7</v>
          </cell>
          <cell r="BI60">
            <v>265.2</v>
          </cell>
          <cell r="BJ60">
            <v>2.2000000000000002</v>
          </cell>
          <cell r="BK60" t="str">
            <v>&amp;^%</v>
          </cell>
          <cell r="BL60" t="str">
            <v>&amp;^%</v>
          </cell>
          <cell r="BN60" t="str">
            <v>Kirklees</v>
          </cell>
          <cell r="BO60" t="str">
            <v>E08000034</v>
          </cell>
          <cell r="BP60">
            <v>131000</v>
          </cell>
          <cell r="BQ60">
            <v>3.5</v>
          </cell>
          <cell r="BR60">
            <v>36.1</v>
          </cell>
          <cell r="BS60">
            <v>1.4</v>
          </cell>
          <cell r="BT60">
            <v>31.8</v>
          </cell>
          <cell r="BU60">
            <v>1.3</v>
          </cell>
          <cell r="BV60">
            <v>13.4</v>
          </cell>
          <cell r="BW60">
            <v>10</v>
          </cell>
          <cell r="BX60">
            <v>43</v>
          </cell>
          <cell r="BY60">
            <v>6</v>
          </cell>
          <cell r="CA60" t="str">
            <v>Kirklees</v>
          </cell>
          <cell r="CB60" t="str">
            <v>E08000034</v>
          </cell>
          <cell r="CC60">
            <v>113000</v>
          </cell>
          <cell r="CD60">
            <v>6</v>
          </cell>
          <cell r="CE60">
            <v>17858</v>
          </cell>
          <cell r="CF60">
            <v>8.4</v>
          </cell>
          <cell r="CG60">
            <v>21078</v>
          </cell>
          <cell r="CH60">
            <v>3.8</v>
          </cell>
          <cell r="CI60">
            <v>5239</v>
          </cell>
          <cell r="CJ60">
            <v>12</v>
          </cell>
          <cell r="CK60" t="str">
            <v>&amp;^%</v>
          </cell>
          <cell r="CL60" t="str">
            <v>&amp;^%</v>
          </cell>
          <cell r="CN60" t="str">
            <v>Kirklees</v>
          </cell>
          <cell r="CO60" t="str">
            <v>E08000034</v>
          </cell>
          <cell r="CP60">
            <v>131000</v>
          </cell>
          <cell r="CQ60">
            <v>3.5</v>
          </cell>
          <cell r="CR60">
            <v>9.91</v>
          </cell>
          <cell r="CS60">
            <v>2.9</v>
          </cell>
          <cell r="CT60">
            <v>12.77</v>
          </cell>
          <cell r="CU60">
            <v>2.4</v>
          </cell>
          <cell r="CV60">
            <v>6.3</v>
          </cell>
          <cell r="CW60">
            <v>0.9</v>
          </cell>
          <cell r="CX60">
            <v>20.99</v>
          </cell>
          <cell r="CY60">
            <v>14</v>
          </cell>
          <cell r="DA60" t="str">
            <v>Kirklees</v>
          </cell>
          <cell r="DB60" t="str">
            <v>E08000034</v>
          </cell>
          <cell r="DC60">
            <v>131000</v>
          </cell>
          <cell r="DD60">
            <v>3.5</v>
          </cell>
          <cell r="DE60">
            <v>344.2</v>
          </cell>
          <cell r="DF60">
            <v>4.2</v>
          </cell>
          <cell r="DG60">
            <v>406.8</v>
          </cell>
          <cell r="DH60">
            <v>2.8</v>
          </cell>
          <cell r="DI60">
            <v>100.8</v>
          </cell>
          <cell r="DJ60">
            <v>10</v>
          </cell>
          <cell r="DK60">
            <v>766.1</v>
          </cell>
          <cell r="DL60">
            <v>12</v>
          </cell>
          <cell r="DN60" t="str">
            <v>Kirklees</v>
          </cell>
          <cell r="DO60" t="str">
            <v>E08000034</v>
          </cell>
          <cell r="DP60">
            <v>33000</v>
          </cell>
          <cell r="DQ60">
            <v>6.9</v>
          </cell>
          <cell r="DR60">
            <v>37</v>
          </cell>
          <cell r="DS60">
            <v>0.4</v>
          </cell>
          <cell r="DT60">
            <v>37.1</v>
          </cell>
          <cell r="DU60">
            <v>0.8</v>
          </cell>
          <cell r="DV60">
            <v>32.5</v>
          </cell>
          <cell r="DW60">
            <v>0.8</v>
          </cell>
          <cell r="DX60" t="str">
            <v>&amp;^%</v>
          </cell>
          <cell r="DY60" t="str">
            <v>&amp;^%</v>
          </cell>
          <cell r="EA60" t="str">
            <v>Kirklees</v>
          </cell>
          <cell r="EB60" t="str">
            <v>E08000034</v>
          </cell>
          <cell r="EC60">
            <v>27000</v>
          </cell>
          <cell r="ED60">
            <v>10</v>
          </cell>
          <cell r="EE60">
            <v>19959</v>
          </cell>
          <cell r="EF60">
            <v>11</v>
          </cell>
          <cell r="EG60">
            <v>23469</v>
          </cell>
          <cell r="EH60">
            <v>4.7</v>
          </cell>
          <cell r="EI60">
            <v>12234</v>
          </cell>
          <cell r="EJ60">
            <v>6.4</v>
          </cell>
          <cell r="EK60" t="str">
            <v>&amp;^%</v>
          </cell>
          <cell r="EL60" t="str">
            <v>&amp;^%</v>
          </cell>
          <cell r="EN60" t="str">
            <v>Kirklees</v>
          </cell>
          <cell r="EO60" t="str">
            <v>E08000034</v>
          </cell>
          <cell r="EP60">
            <v>33000</v>
          </cell>
          <cell r="EQ60">
            <v>6.9</v>
          </cell>
          <cell r="ER60">
            <v>10.46</v>
          </cell>
          <cell r="ES60">
            <v>7.1</v>
          </cell>
          <cell r="ET60">
            <v>12.43</v>
          </cell>
          <cell r="EU60">
            <v>3.7</v>
          </cell>
          <cell r="EV60">
            <v>6.5</v>
          </cell>
          <cell r="EW60">
            <v>2.8</v>
          </cell>
          <cell r="EX60" t="str">
            <v>&amp;^%</v>
          </cell>
          <cell r="EY60" t="str">
            <v>&amp;^%</v>
          </cell>
          <cell r="FA60" t="str">
            <v>Kirklees</v>
          </cell>
          <cell r="FB60" t="str">
            <v>E08000034</v>
          </cell>
          <cell r="FC60">
            <v>33000</v>
          </cell>
          <cell r="FD60">
            <v>6.9</v>
          </cell>
          <cell r="FE60">
            <v>384.6</v>
          </cell>
          <cell r="FF60">
            <v>6.6</v>
          </cell>
          <cell r="FG60">
            <v>461.9</v>
          </cell>
          <cell r="FH60">
            <v>3.6</v>
          </cell>
          <cell r="FI60">
            <v>250.2</v>
          </cell>
          <cell r="FJ60">
            <v>4</v>
          </cell>
          <cell r="FK60" t="str">
            <v>&amp;^%</v>
          </cell>
          <cell r="FL60" t="str">
            <v>&amp;^%</v>
          </cell>
          <cell r="FN60" t="str">
            <v>Kirklees</v>
          </cell>
          <cell r="FO60" t="str">
            <v>E08000034</v>
          </cell>
          <cell r="FP60">
            <v>52000</v>
          </cell>
          <cell r="FQ60">
            <v>5.8</v>
          </cell>
          <cell r="FR60">
            <v>39</v>
          </cell>
          <cell r="FS60">
            <v>1.6</v>
          </cell>
          <cell r="FT60">
            <v>40.4</v>
          </cell>
          <cell r="FU60">
            <v>0.9</v>
          </cell>
          <cell r="FV60">
            <v>35</v>
          </cell>
          <cell r="FW60">
            <v>1.3</v>
          </cell>
          <cell r="FX60" t="str">
            <v>&amp;^%</v>
          </cell>
          <cell r="FY60" t="str">
            <v>&amp;^%</v>
          </cell>
          <cell r="GA60" t="str">
            <v>Kirklees</v>
          </cell>
          <cell r="GB60" t="str">
            <v>E08000034</v>
          </cell>
          <cell r="GC60">
            <v>45000</v>
          </cell>
          <cell r="GD60">
            <v>10.7</v>
          </cell>
          <cell r="GE60">
            <v>25486</v>
          </cell>
          <cell r="GF60">
            <v>11</v>
          </cell>
          <cell r="GG60">
            <v>29973</v>
          </cell>
          <cell r="GH60">
            <v>5.8</v>
          </cell>
          <cell r="GI60" t="str">
            <v>&amp;^%</v>
          </cell>
          <cell r="GJ60" t="str">
            <v>&amp;^%</v>
          </cell>
          <cell r="GK60" t="str">
            <v>&amp;^%</v>
          </cell>
          <cell r="GL60" t="str">
            <v>&amp;^%</v>
          </cell>
          <cell r="GN60" t="str">
            <v>Kirklees</v>
          </cell>
          <cell r="GO60" t="str">
            <v>E08000034</v>
          </cell>
          <cell r="GP60">
            <v>52000</v>
          </cell>
          <cell r="GQ60">
            <v>5.8</v>
          </cell>
          <cell r="GR60">
            <v>11.58</v>
          </cell>
          <cell r="GS60">
            <v>5.0999999999999996</v>
          </cell>
          <cell r="GT60">
            <v>14.13</v>
          </cell>
          <cell r="GU60">
            <v>3.6</v>
          </cell>
          <cell r="GV60">
            <v>7.01</v>
          </cell>
          <cell r="GW60">
            <v>2.9</v>
          </cell>
          <cell r="GX60" t="str">
            <v>&amp;^%</v>
          </cell>
          <cell r="GY60" t="str">
            <v>&amp;^%</v>
          </cell>
        </row>
        <row r="61">
          <cell r="A61" t="str">
            <v>Leeds</v>
          </cell>
          <cell r="B61" t="str">
            <v>E08000035</v>
          </cell>
          <cell r="C61">
            <v>166000</v>
          </cell>
          <cell r="D61">
            <v>3.2</v>
          </cell>
          <cell r="E61">
            <v>514</v>
          </cell>
          <cell r="F61">
            <v>2.9</v>
          </cell>
          <cell r="G61">
            <v>609.4</v>
          </cell>
          <cell r="H61">
            <v>2.1</v>
          </cell>
          <cell r="I61">
            <v>299.7</v>
          </cell>
          <cell r="J61">
            <v>2</v>
          </cell>
          <cell r="K61">
            <v>970.6</v>
          </cell>
          <cell r="L61">
            <v>13</v>
          </cell>
          <cell r="N61" t="str">
            <v>Leeds</v>
          </cell>
          <cell r="O61" t="str">
            <v>E08000035</v>
          </cell>
          <cell r="P61">
            <v>276000</v>
          </cell>
          <cell r="Q61">
            <v>2.5</v>
          </cell>
          <cell r="R61">
            <v>37.5</v>
          </cell>
          <cell r="S61">
            <v>0</v>
          </cell>
          <cell r="T61">
            <v>39.1</v>
          </cell>
          <cell r="U61">
            <v>0.4</v>
          </cell>
          <cell r="V61">
            <v>35</v>
          </cell>
          <cell r="W61">
            <v>0</v>
          </cell>
          <cell r="X61">
            <v>45.2</v>
          </cell>
          <cell r="Y61">
            <v>3.9</v>
          </cell>
          <cell r="AA61" t="str">
            <v>Leeds</v>
          </cell>
          <cell r="AB61" t="str">
            <v>E08000035</v>
          </cell>
          <cell r="AC61">
            <v>238000</v>
          </cell>
          <cell r="AD61">
            <v>3.4</v>
          </cell>
          <cell r="AE61">
            <v>25349</v>
          </cell>
          <cell r="AF61">
            <v>3</v>
          </cell>
          <cell r="AG61">
            <v>29569</v>
          </cell>
          <cell r="AH61">
            <v>2.1</v>
          </cell>
          <cell r="AI61">
            <v>14684</v>
          </cell>
          <cell r="AJ61">
            <v>3.6</v>
          </cell>
          <cell r="AK61">
            <v>47467</v>
          </cell>
          <cell r="AL61">
            <v>14</v>
          </cell>
          <cell r="AN61" t="str">
            <v>Leeds</v>
          </cell>
          <cell r="AO61" t="str">
            <v>E08000035</v>
          </cell>
          <cell r="AP61">
            <v>276000</v>
          </cell>
          <cell r="AQ61">
            <v>2.5</v>
          </cell>
          <cell r="AR61">
            <v>12.16</v>
          </cell>
          <cell r="AS61">
            <v>2.2000000000000002</v>
          </cell>
          <cell r="AT61">
            <v>14.49</v>
          </cell>
          <cell r="AU61">
            <v>1.6</v>
          </cell>
          <cell r="AV61">
            <v>7.24</v>
          </cell>
          <cell r="AW61">
            <v>1.7</v>
          </cell>
          <cell r="AX61">
            <v>23.84</v>
          </cell>
          <cell r="AY61">
            <v>8.9</v>
          </cell>
          <cell r="BA61" t="str">
            <v>Leeds</v>
          </cell>
          <cell r="BB61" t="str">
            <v>E08000035</v>
          </cell>
          <cell r="BC61">
            <v>276000</v>
          </cell>
          <cell r="BD61">
            <v>2.5</v>
          </cell>
          <cell r="BE61">
            <v>479.3</v>
          </cell>
          <cell r="BF61">
            <v>2.2999999999999998</v>
          </cell>
          <cell r="BG61">
            <v>567.1</v>
          </cell>
          <cell r="BH61">
            <v>1.6</v>
          </cell>
          <cell r="BI61">
            <v>283.3</v>
          </cell>
          <cell r="BJ61">
            <v>1.7</v>
          </cell>
          <cell r="BK61">
            <v>893.6</v>
          </cell>
          <cell r="BL61">
            <v>8.3000000000000007</v>
          </cell>
          <cell r="BN61" t="str">
            <v>Leeds</v>
          </cell>
          <cell r="BO61" t="str">
            <v>E08000035</v>
          </cell>
          <cell r="BP61">
            <v>368000</v>
          </cell>
          <cell r="BQ61">
            <v>2.1</v>
          </cell>
          <cell r="BR61">
            <v>37</v>
          </cell>
          <cell r="BS61">
            <v>0</v>
          </cell>
          <cell r="BT61">
            <v>34.1</v>
          </cell>
          <cell r="BU61">
            <v>0.7</v>
          </cell>
          <cell r="BV61">
            <v>18</v>
          </cell>
          <cell r="BW61">
            <v>3.7</v>
          </cell>
          <cell r="BX61">
            <v>43.9</v>
          </cell>
          <cell r="BY61">
            <v>3</v>
          </cell>
          <cell r="CA61" t="str">
            <v>Leeds</v>
          </cell>
          <cell r="CB61" t="str">
            <v>E08000035</v>
          </cell>
          <cell r="CC61">
            <v>319000</v>
          </cell>
          <cell r="CD61">
            <v>2.9</v>
          </cell>
          <cell r="CE61">
            <v>21875</v>
          </cell>
          <cell r="CF61">
            <v>2.8</v>
          </cell>
          <cell r="CG61">
            <v>25427</v>
          </cell>
          <cell r="CH61">
            <v>2</v>
          </cell>
          <cell r="CI61">
            <v>7813</v>
          </cell>
          <cell r="CJ61">
            <v>6.1</v>
          </cell>
          <cell r="CK61">
            <v>44084</v>
          </cell>
          <cell r="CL61">
            <v>11</v>
          </cell>
          <cell r="CN61" t="str">
            <v>Leeds</v>
          </cell>
          <cell r="CO61" t="str">
            <v>E08000035</v>
          </cell>
          <cell r="CP61">
            <v>368000</v>
          </cell>
          <cell r="CQ61">
            <v>2.1</v>
          </cell>
          <cell r="CR61">
            <v>11.43</v>
          </cell>
          <cell r="CS61">
            <v>2</v>
          </cell>
          <cell r="CT61">
            <v>14.29</v>
          </cell>
          <cell r="CU61">
            <v>1.5</v>
          </cell>
          <cell r="CV61">
            <v>6.58</v>
          </cell>
          <cell r="CW61">
            <v>0.9</v>
          </cell>
          <cell r="CX61">
            <v>24.13</v>
          </cell>
          <cell r="CY61">
            <v>8.1999999999999993</v>
          </cell>
          <cell r="DA61" t="str">
            <v>Leeds</v>
          </cell>
          <cell r="DB61" t="str">
            <v>E08000035</v>
          </cell>
          <cell r="DC61">
            <v>368000</v>
          </cell>
          <cell r="DD61">
            <v>2.1</v>
          </cell>
          <cell r="DE61">
            <v>419.3</v>
          </cell>
          <cell r="DF61">
            <v>1.7</v>
          </cell>
          <cell r="DG61">
            <v>487.5</v>
          </cell>
          <cell r="DH61">
            <v>1.6</v>
          </cell>
          <cell r="DI61">
            <v>146.30000000000001</v>
          </cell>
          <cell r="DJ61">
            <v>5</v>
          </cell>
          <cell r="DK61">
            <v>837.4</v>
          </cell>
          <cell r="DL61">
            <v>7.3</v>
          </cell>
          <cell r="DN61" t="str">
            <v>Leeds</v>
          </cell>
          <cell r="DO61" t="str">
            <v>E08000035</v>
          </cell>
          <cell r="DP61">
            <v>110000</v>
          </cell>
          <cell r="DQ61">
            <v>3.8</v>
          </cell>
          <cell r="DR61">
            <v>37</v>
          </cell>
          <cell r="DS61">
            <v>0.3</v>
          </cell>
          <cell r="DT61">
            <v>37.5</v>
          </cell>
          <cell r="DU61">
            <v>0.5</v>
          </cell>
          <cell r="DV61">
            <v>33.299999999999997</v>
          </cell>
          <cell r="DW61">
            <v>1.9</v>
          </cell>
          <cell r="DX61">
            <v>41.1</v>
          </cell>
          <cell r="DY61">
            <v>4.5999999999999996</v>
          </cell>
          <cell r="EA61" t="str">
            <v>Leeds</v>
          </cell>
          <cell r="EB61" t="str">
            <v>E08000035</v>
          </cell>
          <cell r="EC61">
            <v>97000</v>
          </cell>
          <cell r="ED61">
            <v>5.7</v>
          </cell>
          <cell r="EE61">
            <v>21995</v>
          </cell>
          <cell r="EF61">
            <v>5.0999999999999996</v>
          </cell>
          <cell r="EG61">
            <v>25923</v>
          </cell>
          <cell r="EH61">
            <v>3.2</v>
          </cell>
          <cell r="EI61">
            <v>13227</v>
          </cell>
          <cell r="EJ61">
            <v>3.6</v>
          </cell>
          <cell r="EK61" t="str">
            <v>&amp;^%</v>
          </cell>
          <cell r="EL61" t="str">
            <v>&amp;^%</v>
          </cell>
          <cell r="EN61" t="str">
            <v>Leeds</v>
          </cell>
          <cell r="EO61" t="str">
            <v>E08000035</v>
          </cell>
          <cell r="EP61">
            <v>110000</v>
          </cell>
          <cell r="EQ61">
            <v>3.8</v>
          </cell>
          <cell r="ER61">
            <v>11.5</v>
          </cell>
          <cell r="ES61">
            <v>2.8</v>
          </cell>
          <cell r="ET61">
            <v>13.41</v>
          </cell>
          <cell r="EU61">
            <v>2.2000000000000002</v>
          </cell>
          <cell r="EV61">
            <v>7.09</v>
          </cell>
          <cell r="EW61">
            <v>2.7</v>
          </cell>
          <cell r="EX61">
            <v>21.24</v>
          </cell>
          <cell r="EY61">
            <v>14</v>
          </cell>
          <cell r="FA61" t="str">
            <v>Leeds</v>
          </cell>
          <cell r="FB61" t="str">
            <v>E08000035</v>
          </cell>
          <cell r="FC61">
            <v>110000</v>
          </cell>
          <cell r="FD61">
            <v>3.8</v>
          </cell>
          <cell r="FE61">
            <v>430.7</v>
          </cell>
          <cell r="FF61">
            <v>3</v>
          </cell>
          <cell r="FG61">
            <v>503.2</v>
          </cell>
          <cell r="FH61">
            <v>2.1</v>
          </cell>
          <cell r="FI61">
            <v>264.5</v>
          </cell>
          <cell r="FJ61">
            <v>2.7</v>
          </cell>
          <cell r="FK61">
            <v>791.4</v>
          </cell>
          <cell r="FL61">
            <v>14</v>
          </cell>
          <cell r="FN61" t="str">
            <v>Leeds</v>
          </cell>
          <cell r="FO61" t="str">
            <v>E08000035</v>
          </cell>
          <cell r="FP61">
            <v>166000</v>
          </cell>
          <cell r="FQ61">
            <v>3.2</v>
          </cell>
          <cell r="FR61">
            <v>37.5</v>
          </cell>
          <cell r="FS61">
            <v>0.8</v>
          </cell>
          <cell r="FT61">
            <v>40.200000000000003</v>
          </cell>
          <cell r="FU61">
            <v>0.6</v>
          </cell>
          <cell r="FV61">
            <v>35</v>
          </cell>
          <cell r="FW61">
            <v>0.7</v>
          </cell>
          <cell r="FX61">
            <v>47.5</v>
          </cell>
          <cell r="FY61">
            <v>4.3</v>
          </cell>
          <cell r="GA61" t="str">
            <v>Leeds</v>
          </cell>
          <cell r="GB61" t="str">
            <v>E08000035</v>
          </cell>
          <cell r="GC61">
            <v>141000</v>
          </cell>
          <cell r="GD61">
            <v>4.2</v>
          </cell>
          <cell r="GE61">
            <v>27448</v>
          </cell>
          <cell r="GF61">
            <v>3.2</v>
          </cell>
          <cell r="GG61">
            <v>32076</v>
          </cell>
          <cell r="GH61">
            <v>2.5</v>
          </cell>
          <cell r="GI61">
            <v>15348</v>
          </cell>
          <cell r="GJ61">
            <v>2.2999999999999998</v>
          </cell>
          <cell r="GK61">
            <v>51833</v>
          </cell>
          <cell r="GL61">
            <v>19</v>
          </cell>
          <cell r="GN61" t="str">
            <v>Leeds</v>
          </cell>
          <cell r="GO61" t="str">
            <v>E08000035</v>
          </cell>
          <cell r="GP61">
            <v>166000</v>
          </cell>
          <cell r="GQ61">
            <v>3.2</v>
          </cell>
          <cell r="GR61">
            <v>12.72</v>
          </cell>
          <cell r="GS61">
            <v>2.7</v>
          </cell>
          <cell r="GT61">
            <v>15.17</v>
          </cell>
          <cell r="GU61">
            <v>2.2000000000000002</v>
          </cell>
          <cell r="GV61">
            <v>7.34</v>
          </cell>
          <cell r="GW61">
            <v>2.1</v>
          </cell>
          <cell r="GX61">
            <v>26.12</v>
          </cell>
          <cell r="GY61">
            <v>13</v>
          </cell>
        </row>
        <row r="62">
          <cell r="A62" t="str">
            <v>Wakefield</v>
          </cell>
          <cell r="B62" t="str">
            <v>E08000036</v>
          </cell>
          <cell r="C62">
            <v>58000</v>
          </cell>
          <cell r="D62">
            <v>5.4</v>
          </cell>
          <cell r="E62">
            <v>517.6</v>
          </cell>
          <cell r="F62">
            <v>4.3</v>
          </cell>
          <cell r="G62">
            <v>576.5</v>
          </cell>
          <cell r="H62">
            <v>3</v>
          </cell>
          <cell r="I62">
            <v>306.39999999999998</v>
          </cell>
          <cell r="J62">
            <v>4.0999999999999996</v>
          </cell>
          <cell r="K62" t="str">
            <v>&amp;^%</v>
          </cell>
          <cell r="L62" t="str">
            <v>&amp;^%</v>
          </cell>
          <cell r="N62" t="str">
            <v>Wakefield</v>
          </cell>
          <cell r="O62" t="str">
            <v>E08000036</v>
          </cell>
          <cell r="P62">
            <v>97000</v>
          </cell>
          <cell r="Q62">
            <v>4.0999999999999996</v>
          </cell>
          <cell r="R62">
            <v>38.700000000000003</v>
          </cell>
          <cell r="S62">
            <v>1.1000000000000001</v>
          </cell>
          <cell r="T62">
            <v>39.299999999999997</v>
          </cell>
          <cell r="U62">
            <v>0.6</v>
          </cell>
          <cell r="V62">
            <v>33.1</v>
          </cell>
          <cell r="W62">
            <v>1.6</v>
          </cell>
          <cell r="X62">
            <v>46.5</v>
          </cell>
          <cell r="Y62">
            <v>7.1</v>
          </cell>
          <cell r="AA62" t="str">
            <v>Wakefield</v>
          </cell>
          <cell r="AB62" t="str">
            <v>E08000036</v>
          </cell>
          <cell r="AC62">
            <v>86000</v>
          </cell>
          <cell r="AD62">
            <v>5.7</v>
          </cell>
          <cell r="AE62">
            <v>25109</v>
          </cell>
          <cell r="AF62">
            <v>5.7</v>
          </cell>
          <cell r="AG62">
            <v>29224</v>
          </cell>
          <cell r="AH62">
            <v>3.3</v>
          </cell>
          <cell r="AI62">
            <v>14672</v>
          </cell>
          <cell r="AJ62">
            <v>5.5</v>
          </cell>
          <cell r="AK62" t="str">
            <v>&amp;^%</v>
          </cell>
          <cell r="AL62" t="str">
            <v>&amp;^%</v>
          </cell>
          <cell r="AN62" t="str">
            <v>Wakefield</v>
          </cell>
          <cell r="AO62" t="str">
            <v>E08000036</v>
          </cell>
          <cell r="AP62">
            <v>97000</v>
          </cell>
          <cell r="AQ62">
            <v>4.0999999999999996</v>
          </cell>
          <cell r="AR62">
            <v>11.26</v>
          </cell>
          <cell r="AS62">
            <v>4</v>
          </cell>
          <cell r="AT62">
            <v>13.79</v>
          </cell>
          <cell r="AU62">
            <v>2.5</v>
          </cell>
          <cell r="AV62">
            <v>7.19</v>
          </cell>
          <cell r="AW62">
            <v>2.4</v>
          </cell>
          <cell r="AX62" t="str">
            <v>&amp;^%</v>
          </cell>
          <cell r="AY62" t="str">
            <v>&amp;^%</v>
          </cell>
          <cell r="BA62" t="str">
            <v>Wakefield</v>
          </cell>
          <cell r="BB62" t="str">
            <v>E08000036</v>
          </cell>
          <cell r="BC62">
            <v>97000</v>
          </cell>
          <cell r="BD62">
            <v>4.0999999999999996</v>
          </cell>
          <cell r="BE62">
            <v>470.7</v>
          </cell>
          <cell r="BF62">
            <v>3.8</v>
          </cell>
          <cell r="BG62">
            <v>542</v>
          </cell>
          <cell r="BH62">
            <v>2.4</v>
          </cell>
          <cell r="BI62">
            <v>280.2</v>
          </cell>
          <cell r="BJ62">
            <v>2.1</v>
          </cell>
          <cell r="BK62" t="str">
            <v>&amp;^%</v>
          </cell>
          <cell r="BL62" t="str">
            <v>&amp;^%</v>
          </cell>
          <cell r="BN62" t="str">
            <v>Wakefield</v>
          </cell>
          <cell r="BO62" t="str">
            <v>E08000036</v>
          </cell>
          <cell r="BP62">
            <v>138000</v>
          </cell>
          <cell r="BQ62">
            <v>3.4</v>
          </cell>
          <cell r="BR62">
            <v>37</v>
          </cell>
          <cell r="BS62">
            <v>0.3</v>
          </cell>
          <cell r="BT62">
            <v>32.9</v>
          </cell>
          <cell r="BU62">
            <v>1.2</v>
          </cell>
          <cell r="BV62">
            <v>14.3</v>
          </cell>
          <cell r="BW62">
            <v>6.2</v>
          </cell>
          <cell r="BX62">
            <v>44.3</v>
          </cell>
          <cell r="BY62">
            <v>5</v>
          </cell>
          <cell r="CA62" t="str">
            <v>Wakefield</v>
          </cell>
          <cell r="CB62" t="str">
            <v>E08000036</v>
          </cell>
          <cell r="CC62">
            <v>123000</v>
          </cell>
          <cell r="CD62">
            <v>4.8</v>
          </cell>
          <cell r="CE62">
            <v>19965</v>
          </cell>
          <cell r="CF62">
            <v>5.5</v>
          </cell>
          <cell r="CG62">
            <v>23439</v>
          </cell>
          <cell r="CH62">
            <v>3.4</v>
          </cell>
          <cell r="CI62">
            <v>6070</v>
          </cell>
          <cell r="CJ62">
            <v>6.9</v>
          </cell>
          <cell r="CK62" t="str">
            <v>&amp;^%</v>
          </cell>
          <cell r="CL62" t="str">
            <v>&amp;^%</v>
          </cell>
          <cell r="CN62" t="str">
            <v>Wakefield</v>
          </cell>
          <cell r="CO62" t="str">
            <v>E08000036</v>
          </cell>
          <cell r="CP62">
            <v>138000</v>
          </cell>
          <cell r="CQ62">
            <v>3.4</v>
          </cell>
          <cell r="CR62">
            <v>10.15</v>
          </cell>
          <cell r="CS62">
            <v>2.7</v>
          </cell>
          <cell r="CT62">
            <v>13.23</v>
          </cell>
          <cell r="CU62">
            <v>2.2999999999999998</v>
          </cell>
          <cell r="CV62">
            <v>6.42</v>
          </cell>
          <cell r="CW62">
            <v>1.1000000000000001</v>
          </cell>
          <cell r="CX62">
            <v>22.12</v>
          </cell>
          <cell r="CY62">
            <v>16</v>
          </cell>
          <cell r="DA62" t="str">
            <v>Wakefield</v>
          </cell>
          <cell r="DB62" t="str">
            <v>E08000036</v>
          </cell>
          <cell r="DC62">
            <v>138000</v>
          </cell>
          <cell r="DD62">
            <v>3.4</v>
          </cell>
          <cell r="DE62">
            <v>370.1</v>
          </cell>
          <cell r="DF62">
            <v>3.9</v>
          </cell>
          <cell r="DG62">
            <v>434.8</v>
          </cell>
          <cell r="DH62">
            <v>2.6</v>
          </cell>
          <cell r="DI62">
            <v>106</v>
          </cell>
          <cell r="DJ62">
            <v>7.8</v>
          </cell>
          <cell r="DK62">
            <v>784.4</v>
          </cell>
          <cell r="DL62">
            <v>11</v>
          </cell>
          <cell r="DN62" t="str">
            <v>Wakefield</v>
          </cell>
          <cell r="DO62" t="str">
            <v>E08000036</v>
          </cell>
          <cell r="DP62">
            <v>39000</v>
          </cell>
          <cell r="DQ62">
            <v>6.4</v>
          </cell>
          <cell r="DR62">
            <v>37.4</v>
          </cell>
          <cell r="DS62">
            <v>0.3</v>
          </cell>
          <cell r="DT62">
            <v>37</v>
          </cell>
          <cell r="DU62">
            <v>0.8</v>
          </cell>
          <cell r="DV62">
            <v>30.9</v>
          </cell>
          <cell r="DW62">
            <v>4</v>
          </cell>
          <cell r="DX62" t="str">
            <v>&amp;^%</v>
          </cell>
          <cell r="DY62" t="str">
            <v>&amp;^%</v>
          </cell>
          <cell r="EA62" t="str">
            <v>Wakefield</v>
          </cell>
          <cell r="EB62" t="str">
            <v>E08000036</v>
          </cell>
          <cell r="EC62">
            <v>35000</v>
          </cell>
          <cell r="ED62">
            <v>7.6</v>
          </cell>
          <cell r="EE62">
            <v>20110</v>
          </cell>
          <cell r="EF62">
            <v>5.8</v>
          </cell>
          <cell r="EG62">
            <v>25046</v>
          </cell>
          <cell r="EH62">
            <v>4.7</v>
          </cell>
          <cell r="EI62">
            <v>13483</v>
          </cell>
          <cell r="EJ62">
            <v>4.2</v>
          </cell>
          <cell r="EK62" t="str">
            <v>&amp;^%</v>
          </cell>
          <cell r="EL62" t="str">
            <v>&amp;^%</v>
          </cell>
          <cell r="EN62" t="str">
            <v>Wakefield</v>
          </cell>
          <cell r="EO62" t="str">
            <v>E08000036</v>
          </cell>
          <cell r="EP62">
            <v>39000</v>
          </cell>
          <cell r="EQ62">
            <v>6.4</v>
          </cell>
          <cell r="ER62">
            <v>10.53</v>
          </cell>
          <cell r="ES62">
            <v>6.2</v>
          </cell>
          <cell r="ET62">
            <v>13.27</v>
          </cell>
          <cell r="EU62">
            <v>4</v>
          </cell>
          <cell r="EV62">
            <v>6.88</v>
          </cell>
          <cell r="EW62">
            <v>3</v>
          </cell>
          <cell r="EX62" t="str">
            <v>&amp;^%</v>
          </cell>
          <cell r="EY62" t="str">
            <v>&amp;^%</v>
          </cell>
          <cell r="FA62" t="str">
            <v>Wakefield</v>
          </cell>
          <cell r="FB62" t="str">
            <v>E08000036</v>
          </cell>
          <cell r="FC62">
            <v>39000</v>
          </cell>
          <cell r="FD62">
            <v>6.4</v>
          </cell>
          <cell r="FE62">
            <v>398.5</v>
          </cell>
          <cell r="FF62">
            <v>5.5</v>
          </cell>
          <cell r="FG62">
            <v>490.4</v>
          </cell>
          <cell r="FH62">
            <v>3.9</v>
          </cell>
          <cell r="FI62">
            <v>267.5</v>
          </cell>
          <cell r="FJ62">
            <v>3.3</v>
          </cell>
          <cell r="FK62" t="str">
            <v>&amp;^%</v>
          </cell>
          <cell r="FL62" t="str">
            <v>&amp;^%</v>
          </cell>
          <cell r="FN62" t="str">
            <v>Wakefield</v>
          </cell>
          <cell r="FO62" t="str">
            <v>E08000036</v>
          </cell>
          <cell r="FP62">
            <v>58000</v>
          </cell>
          <cell r="FQ62">
            <v>5.4</v>
          </cell>
          <cell r="FR62">
            <v>40</v>
          </cell>
          <cell r="FS62">
            <v>0</v>
          </cell>
          <cell r="FT62">
            <v>40.9</v>
          </cell>
          <cell r="FU62">
            <v>0.8</v>
          </cell>
          <cell r="FV62">
            <v>35.700000000000003</v>
          </cell>
          <cell r="FW62">
            <v>2.5</v>
          </cell>
          <cell r="FX62" t="str">
            <v>&amp;^%</v>
          </cell>
          <cell r="FY62" t="str">
            <v>&amp;^%</v>
          </cell>
          <cell r="GA62" t="str">
            <v>Wakefield</v>
          </cell>
          <cell r="GB62" t="str">
            <v>E08000036</v>
          </cell>
          <cell r="GC62">
            <v>51000</v>
          </cell>
          <cell r="GD62">
            <v>8</v>
          </cell>
          <cell r="GE62">
            <v>27625</v>
          </cell>
          <cell r="GF62">
            <v>7</v>
          </cell>
          <cell r="GG62">
            <v>32039</v>
          </cell>
          <cell r="GH62">
            <v>4.5999999999999996</v>
          </cell>
          <cell r="GI62">
            <v>16457</v>
          </cell>
          <cell r="GJ62">
            <v>11</v>
          </cell>
          <cell r="GK62" t="str">
            <v>&amp;^%</v>
          </cell>
          <cell r="GL62" t="str">
            <v>&amp;^%</v>
          </cell>
          <cell r="GN62" t="str">
            <v>Wakefield</v>
          </cell>
          <cell r="GO62" t="str">
            <v>E08000036</v>
          </cell>
          <cell r="GP62">
            <v>58000</v>
          </cell>
          <cell r="GQ62">
            <v>5.4</v>
          </cell>
          <cell r="GR62">
            <v>11.76</v>
          </cell>
          <cell r="GS62">
            <v>6.6</v>
          </cell>
          <cell r="GT62">
            <v>14.11</v>
          </cell>
          <cell r="GU62">
            <v>3.1</v>
          </cell>
          <cell r="GV62">
            <v>7.54</v>
          </cell>
          <cell r="GW62">
            <v>3.6</v>
          </cell>
          <cell r="GX62" t="str">
            <v>&amp;^%</v>
          </cell>
          <cell r="GY62" t="str">
            <v>&amp;^%</v>
          </cell>
        </row>
        <row r="63">
          <cell r="A63" t="str">
            <v>Derby</v>
          </cell>
          <cell r="B63" t="str">
            <v>E06000015</v>
          </cell>
          <cell r="C63">
            <v>66000</v>
          </cell>
          <cell r="D63">
            <v>5.2</v>
          </cell>
          <cell r="E63">
            <v>668.2</v>
          </cell>
          <cell r="F63">
            <v>2.4</v>
          </cell>
          <cell r="G63">
            <v>746.3</v>
          </cell>
          <cell r="H63">
            <v>3.5</v>
          </cell>
          <cell r="I63">
            <v>354.7</v>
          </cell>
          <cell r="J63">
            <v>4.5</v>
          </cell>
          <cell r="K63" t="str">
            <v>&amp;^%</v>
          </cell>
          <cell r="L63" t="str">
            <v>&amp;^%</v>
          </cell>
          <cell r="N63" t="str">
            <v>Derby</v>
          </cell>
          <cell r="O63" t="str">
            <v>E06000015</v>
          </cell>
          <cell r="P63">
            <v>94000</v>
          </cell>
          <cell r="Q63">
            <v>4.3</v>
          </cell>
          <cell r="R63">
            <v>37</v>
          </cell>
          <cell r="S63">
            <v>0.4</v>
          </cell>
          <cell r="T63">
            <v>38.6</v>
          </cell>
          <cell r="U63">
            <v>0.5</v>
          </cell>
          <cell r="V63">
            <v>35</v>
          </cell>
          <cell r="W63">
            <v>2</v>
          </cell>
          <cell r="X63">
            <v>44.1</v>
          </cell>
          <cell r="Y63">
            <v>7</v>
          </cell>
          <cell r="AA63" t="str">
            <v>Derby</v>
          </cell>
          <cell r="AB63" t="str">
            <v>E06000015</v>
          </cell>
          <cell r="AC63">
            <v>86000</v>
          </cell>
          <cell r="AD63">
            <v>5.3</v>
          </cell>
          <cell r="AE63">
            <v>32966</v>
          </cell>
          <cell r="AF63">
            <v>4.5</v>
          </cell>
          <cell r="AG63">
            <v>35969</v>
          </cell>
          <cell r="AH63">
            <v>4.2</v>
          </cell>
          <cell r="AI63">
            <v>16025</v>
          </cell>
          <cell r="AJ63">
            <v>6.4</v>
          </cell>
          <cell r="AK63" t="str">
            <v>&amp;^%</v>
          </cell>
          <cell r="AL63" t="str">
            <v>&amp;^%</v>
          </cell>
          <cell r="AN63" t="str">
            <v>Derby</v>
          </cell>
          <cell r="AO63" t="str">
            <v>E06000015</v>
          </cell>
          <cell r="AP63">
            <v>94000</v>
          </cell>
          <cell r="AQ63">
            <v>4.3</v>
          </cell>
          <cell r="AR63">
            <v>16.46</v>
          </cell>
          <cell r="AS63">
            <v>4.2</v>
          </cell>
          <cell r="AT63">
            <v>17.79</v>
          </cell>
          <cell r="AU63">
            <v>2.9</v>
          </cell>
          <cell r="AV63">
            <v>7.61</v>
          </cell>
          <cell r="AW63">
            <v>4.5</v>
          </cell>
          <cell r="AX63">
            <v>28.74</v>
          </cell>
          <cell r="AY63">
            <v>20</v>
          </cell>
          <cell r="BA63" t="str">
            <v>Derby</v>
          </cell>
          <cell r="BB63" t="str">
            <v>E06000015</v>
          </cell>
          <cell r="BC63">
            <v>94000</v>
          </cell>
          <cell r="BD63">
            <v>4.3</v>
          </cell>
          <cell r="BE63">
            <v>626</v>
          </cell>
          <cell r="BF63">
            <v>3.5</v>
          </cell>
          <cell r="BG63">
            <v>686.5</v>
          </cell>
          <cell r="BH63">
            <v>2.9</v>
          </cell>
          <cell r="BI63">
            <v>318.7</v>
          </cell>
          <cell r="BJ63">
            <v>4.0999999999999996</v>
          </cell>
          <cell r="BK63">
            <v>1079.5999999999999</v>
          </cell>
          <cell r="BL63">
            <v>20</v>
          </cell>
          <cell r="BN63" t="str">
            <v>Derby</v>
          </cell>
          <cell r="BO63" t="str">
            <v>E06000015</v>
          </cell>
          <cell r="BP63">
            <v>123000</v>
          </cell>
          <cell r="BQ63">
            <v>3.7</v>
          </cell>
          <cell r="BR63">
            <v>37</v>
          </cell>
          <cell r="BS63" t="str">
            <v>&amp;^%</v>
          </cell>
          <cell r="BT63">
            <v>34</v>
          </cell>
          <cell r="BU63">
            <v>1.1000000000000001</v>
          </cell>
          <cell r="BV63">
            <v>18</v>
          </cell>
          <cell r="BW63">
            <v>7.4</v>
          </cell>
          <cell r="BX63">
            <v>42.4</v>
          </cell>
          <cell r="BY63">
            <v>4.8</v>
          </cell>
          <cell r="CA63" t="str">
            <v>Derby</v>
          </cell>
          <cell r="CB63" t="str">
            <v>E06000015</v>
          </cell>
          <cell r="CC63">
            <v>109000</v>
          </cell>
          <cell r="CD63">
            <v>4.5999999999999996</v>
          </cell>
          <cell r="CE63">
            <v>27506</v>
          </cell>
          <cell r="CF63">
            <v>5.8</v>
          </cell>
          <cell r="CG63">
            <v>30757</v>
          </cell>
          <cell r="CH63">
            <v>4.0999999999999996</v>
          </cell>
          <cell r="CI63">
            <v>8302</v>
          </cell>
          <cell r="CJ63">
            <v>10</v>
          </cell>
          <cell r="CK63" t="str">
            <v>&amp;^%</v>
          </cell>
          <cell r="CL63" t="str">
            <v>&amp;^%</v>
          </cell>
          <cell r="CN63" t="str">
            <v>Derby</v>
          </cell>
          <cell r="CO63" t="str">
            <v>E06000015</v>
          </cell>
          <cell r="CP63">
            <v>123000</v>
          </cell>
          <cell r="CQ63">
            <v>3.7</v>
          </cell>
          <cell r="CR63">
            <v>14.32</v>
          </cell>
          <cell r="CS63">
            <v>5</v>
          </cell>
          <cell r="CT63">
            <v>17.010000000000002</v>
          </cell>
          <cell r="CU63">
            <v>2.7</v>
          </cell>
          <cell r="CV63">
            <v>6.53</v>
          </cell>
          <cell r="CW63">
            <v>1.4</v>
          </cell>
          <cell r="CX63">
            <v>26.87</v>
          </cell>
          <cell r="CY63">
            <v>15</v>
          </cell>
          <cell r="DA63" t="str">
            <v>Derby</v>
          </cell>
          <cell r="DB63" t="str">
            <v>E06000015</v>
          </cell>
          <cell r="DC63">
            <v>123000</v>
          </cell>
          <cell r="DD63">
            <v>3.7</v>
          </cell>
          <cell r="DE63">
            <v>520.20000000000005</v>
          </cell>
          <cell r="DF63">
            <v>5.0999999999999996</v>
          </cell>
          <cell r="DG63">
            <v>578.29999999999995</v>
          </cell>
          <cell r="DH63">
            <v>3</v>
          </cell>
          <cell r="DI63">
            <v>149.1</v>
          </cell>
          <cell r="DJ63">
            <v>9.3000000000000007</v>
          </cell>
          <cell r="DK63">
            <v>992.8</v>
          </cell>
          <cell r="DL63">
            <v>15</v>
          </cell>
          <cell r="DN63" t="str">
            <v>Derby</v>
          </cell>
          <cell r="DO63" t="str">
            <v>E06000015</v>
          </cell>
          <cell r="DP63">
            <v>29000</v>
          </cell>
          <cell r="DQ63">
            <v>7.5</v>
          </cell>
          <cell r="DR63">
            <v>37</v>
          </cell>
          <cell r="DS63">
            <v>0.4</v>
          </cell>
          <cell r="DT63">
            <v>37.5</v>
          </cell>
          <cell r="DU63">
            <v>1.1000000000000001</v>
          </cell>
          <cell r="DV63">
            <v>32.4</v>
          </cell>
          <cell r="DW63">
            <v>1.5</v>
          </cell>
          <cell r="DX63" t="str">
            <v>&amp;^%</v>
          </cell>
          <cell r="DY63" t="str">
            <v>&amp;^%</v>
          </cell>
          <cell r="EA63" t="str">
            <v>Derby</v>
          </cell>
          <cell r="EB63" t="str">
            <v>E06000015</v>
          </cell>
          <cell r="EC63">
            <v>26000</v>
          </cell>
          <cell r="ED63">
            <v>10.6</v>
          </cell>
          <cell r="EE63">
            <v>24606</v>
          </cell>
          <cell r="EF63">
            <v>6</v>
          </cell>
          <cell r="EG63">
            <v>28381</v>
          </cell>
          <cell r="EH63">
            <v>5.4</v>
          </cell>
          <cell r="EI63">
            <v>13494</v>
          </cell>
          <cell r="EJ63">
            <v>8.9</v>
          </cell>
          <cell r="EK63" t="str">
            <v>&amp;^%</v>
          </cell>
          <cell r="EL63" t="str">
            <v>&amp;^%</v>
          </cell>
          <cell r="EN63" t="str">
            <v>Derby</v>
          </cell>
          <cell r="EO63" t="str">
            <v>E06000015</v>
          </cell>
          <cell r="EP63">
            <v>29000</v>
          </cell>
          <cell r="EQ63">
            <v>7.5</v>
          </cell>
          <cell r="ER63">
            <v>12.92</v>
          </cell>
          <cell r="ES63">
            <v>5.5</v>
          </cell>
          <cell r="ET63">
            <v>14.7</v>
          </cell>
          <cell r="EU63">
            <v>4.3</v>
          </cell>
          <cell r="EV63">
            <v>6.97</v>
          </cell>
          <cell r="EW63">
            <v>4.2</v>
          </cell>
          <cell r="EX63" t="str">
            <v>&amp;^%</v>
          </cell>
          <cell r="EY63" t="str">
            <v>&amp;^%</v>
          </cell>
          <cell r="FA63" t="str">
            <v>Derby</v>
          </cell>
          <cell r="FB63" t="str">
            <v>E06000015</v>
          </cell>
          <cell r="FC63">
            <v>29000</v>
          </cell>
          <cell r="FD63">
            <v>7.5</v>
          </cell>
          <cell r="FE63">
            <v>478.5</v>
          </cell>
          <cell r="FF63">
            <v>5.6</v>
          </cell>
          <cell r="FG63">
            <v>551.29999999999995</v>
          </cell>
          <cell r="FH63">
            <v>4.2</v>
          </cell>
          <cell r="FI63">
            <v>270.7</v>
          </cell>
          <cell r="FJ63">
            <v>5.5</v>
          </cell>
          <cell r="FK63" t="str">
            <v>&amp;^%</v>
          </cell>
          <cell r="FL63" t="str">
            <v>&amp;^%</v>
          </cell>
          <cell r="FN63" t="str">
            <v>Derby</v>
          </cell>
          <cell r="FO63" t="str">
            <v>E06000015</v>
          </cell>
          <cell r="FP63">
            <v>66000</v>
          </cell>
          <cell r="FQ63">
            <v>5.2</v>
          </cell>
          <cell r="FR63">
            <v>37</v>
          </cell>
          <cell r="FS63">
            <v>0.4</v>
          </cell>
          <cell r="FT63">
            <v>39.1</v>
          </cell>
          <cell r="FU63">
            <v>0.6</v>
          </cell>
          <cell r="FV63">
            <v>36.9</v>
          </cell>
          <cell r="FW63">
            <v>0.1</v>
          </cell>
          <cell r="FX63">
            <v>44.6</v>
          </cell>
          <cell r="FY63">
            <v>11</v>
          </cell>
          <cell r="GA63" t="str">
            <v>Derby</v>
          </cell>
          <cell r="GB63" t="str">
            <v>E06000015</v>
          </cell>
          <cell r="GC63">
            <v>60000</v>
          </cell>
          <cell r="GD63">
            <v>6.1</v>
          </cell>
          <cell r="GE63">
            <v>35924</v>
          </cell>
          <cell r="GF63">
            <v>3.8</v>
          </cell>
          <cell r="GG63">
            <v>39183</v>
          </cell>
          <cell r="GH63">
            <v>5.0999999999999996</v>
          </cell>
          <cell r="GI63">
            <v>18405</v>
          </cell>
          <cell r="GJ63">
            <v>6.8</v>
          </cell>
          <cell r="GK63" t="str">
            <v>&amp;^%</v>
          </cell>
          <cell r="GL63" t="str">
            <v>&amp;^%</v>
          </cell>
          <cell r="GN63" t="str">
            <v>Derby</v>
          </cell>
          <cell r="GO63" t="str">
            <v>E06000015</v>
          </cell>
          <cell r="GP63">
            <v>66000</v>
          </cell>
          <cell r="GQ63">
            <v>5.2</v>
          </cell>
          <cell r="GR63">
            <v>17.87</v>
          </cell>
          <cell r="GS63">
            <v>2.7</v>
          </cell>
          <cell r="GT63">
            <v>19.11</v>
          </cell>
          <cell r="GU63">
            <v>3.6</v>
          </cell>
          <cell r="GV63">
            <v>8.3000000000000007</v>
          </cell>
          <cell r="GW63">
            <v>6.9</v>
          </cell>
          <cell r="GX63" t="str">
            <v>&amp;^%</v>
          </cell>
          <cell r="GY63" t="str">
            <v>&amp;^%</v>
          </cell>
        </row>
        <row r="64">
          <cell r="A64" t="str">
            <v>Leicester</v>
          </cell>
          <cell r="B64" t="str">
            <v>E06000016</v>
          </cell>
          <cell r="C64">
            <v>65000</v>
          </cell>
          <cell r="D64">
            <v>5.2</v>
          </cell>
          <cell r="E64">
            <v>513.6</v>
          </cell>
          <cell r="F64">
            <v>4.4000000000000004</v>
          </cell>
          <cell r="G64">
            <v>578.5</v>
          </cell>
          <cell r="H64">
            <v>3</v>
          </cell>
          <cell r="I64">
            <v>293.10000000000002</v>
          </cell>
          <cell r="J64">
            <v>3.2</v>
          </cell>
          <cell r="K64" t="str">
            <v>&amp;^%</v>
          </cell>
          <cell r="L64" t="str">
            <v>&amp;^%</v>
          </cell>
          <cell r="N64" t="str">
            <v>Leicester</v>
          </cell>
          <cell r="O64" t="str">
            <v>E06000016</v>
          </cell>
          <cell r="P64">
            <v>107000</v>
          </cell>
          <cell r="Q64">
            <v>4</v>
          </cell>
          <cell r="R64">
            <v>37.5</v>
          </cell>
          <cell r="S64">
            <v>0</v>
          </cell>
          <cell r="T64">
            <v>39</v>
          </cell>
          <cell r="U64">
            <v>0.6</v>
          </cell>
          <cell r="V64">
            <v>34.5</v>
          </cell>
          <cell r="W64">
            <v>1.8</v>
          </cell>
          <cell r="X64">
            <v>45.5</v>
          </cell>
          <cell r="Y64">
            <v>5.5</v>
          </cell>
          <cell r="AA64" t="str">
            <v>Leicester</v>
          </cell>
          <cell r="AB64" t="str">
            <v>E06000016</v>
          </cell>
          <cell r="AC64">
            <v>95000</v>
          </cell>
          <cell r="AD64">
            <v>5.9</v>
          </cell>
          <cell r="AE64">
            <v>24618</v>
          </cell>
          <cell r="AF64">
            <v>5.5</v>
          </cell>
          <cell r="AG64">
            <v>28030</v>
          </cell>
          <cell r="AH64">
            <v>6.8</v>
          </cell>
          <cell r="AI64">
            <v>13942</v>
          </cell>
          <cell r="AJ64">
            <v>7.7</v>
          </cell>
          <cell r="AK64" t="str">
            <v>&amp;^%</v>
          </cell>
          <cell r="AL64" t="str">
            <v>&amp;^%</v>
          </cell>
          <cell r="AN64" t="str">
            <v>Leicester</v>
          </cell>
          <cell r="AO64" t="str">
            <v>E06000016</v>
          </cell>
          <cell r="AP64">
            <v>107000</v>
          </cell>
          <cell r="AQ64">
            <v>4</v>
          </cell>
          <cell r="AR64">
            <v>12.14</v>
          </cell>
          <cell r="AS64">
            <v>3.9</v>
          </cell>
          <cell r="AT64">
            <v>13.82</v>
          </cell>
          <cell r="AU64">
            <v>2.2999999999999998</v>
          </cell>
          <cell r="AV64">
            <v>7.09</v>
          </cell>
          <cell r="AW64">
            <v>2.5</v>
          </cell>
          <cell r="AX64">
            <v>22.57</v>
          </cell>
          <cell r="AY64">
            <v>16</v>
          </cell>
          <cell r="BA64" t="str">
            <v>Leicester</v>
          </cell>
          <cell r="BB64" t="str">
            <v>E06000016</v>
          </cell>
          <cell r="BC64">
            <v>107000</v>
          </cell>
          <cell r="BD64">
            <v>4</v>
          </cell>
          <cell r="BE64">
            <v>479.1</v>
          </cell>
          <cell r="BF64">
            <v>3</v>
          </cell>
          <cell r="BG64">
            <v>539.20000000000005</v>
          </cell>
          <cell r="BH64">
            <v>2.2999999999999998</v>
          </cell>
          <cell r="BI64">
            <v>278.7</v>
          </cell>
          <cell r="BJ64">
            <v>3</v>
          </cell>
          <cell r="BK64">
            <v>846.4</v>
          </cell>
          <cell r="BL64">
            <v>17</v>
          </cell>
          <cell r="BN64" t="str">
            <v>Leicester</v>
          </cell>
          <cell r="BO64" t="str">
            <v>E06000016</v>
          </cell>
          <cell r="BP64">
            <v>148000</v>
          </cell>
          <cell r="BQ64">
            <v>3.3</v>
          </cell>
          <cell r="BR64">
            <v>37</v>
          </cell>
          <cell r="BS64">
            <v>0.1</v>
          </cell>
          <cell r="BT64">
            <v>33.4</v>
          </cell>
          <cell r="BU64">
            <v>1.1000000000000001</v>
          </cell>
          <cell r="BV64">
            <v>16.100000000000001</v>
          </cell>
          <cell r="BW64">
            <v>6.3</v>
          </cell>
          <cell r="BX64">
            <v>44</v>
          </cell>
          <cell r="BY64">
            <v>5.5</v>
          </cell>
          <cell r="CA64" t="str">
            <v>Leicester</v>
          </cell>
          <cell r="CB64" t="str">
            <v>E06000016</v>
          </cell>
          <cell r="CC64">
            <v>131000</v>
          </cell>
          <cell r="CD64">
            <v>5.9</v>
          </cell>
          <cell r="CE64">
            <v>20434</v>
          </cell>
          <cell r="CF64">
            <v>7.7</v>
          </cell>
          <cell r="CG64">
            <v>23455</v>
          </cell>
          <cell r="CH64">
            <v>7.1</v>
          </cell>
          <cell r="CI64" t="str">
            <v>&amp;^%</v>
          </cell>
          <cell r="CJ64" t="str">
            <v>&amp;^%</v>
          </cell>
          <cell r="CK64" t="str">
            <v>&amp;^%</v>
          </cell>
          <cell r="CL64" t="str">
            <v>&amp;^%</v>
          </cell>
          <cell r="CN64" t="str">
            <v>Leicester</v>
          </cell>
          <cell r="CO64" t="str">
            <v>E06000016</v>
          </cell>
          <cell r="CP64">
            <v>148000</v>
          </cell>
          <cell r="CQ64">
            <v>3.3</v>
          </cell>
          <cell r="CR64">
            <v>10.58</v>
          </cell>
          <cell r="CS64">
            <v>3.2</v>
          </cell>
          <cell r="CT64">
            <v>13.34</v>
          </cell>
          <cell r="CU64">
            <v>2.2000000000000002</v>
          </cell>
          <cell r="CV64">
            <v>6.38</v>
          </cell>
          <cell r="CW64">
            <v>1.3</v>
          </cell>
          <cell r="CX64">
            <v>20.9</v>
          </cell>
          <cell r="CY64">
            <v>11</v>
          </cell>
          <cell r="DA64" t="str">
            <v>Leicester</v>
          </cell>
          <cell r="DB64" t="str">
            <v>E06000016</v>
          </cell>
          <cell r="DC64">
            <v>148000</v>
          </cell>
          <cell r="DD64">
            <v>3.3</v>
          </cell>
          <cell r="DE64">
            <v>391</v>
          </cell>
          <cell r="DF64">
            <v>3.6</v>
          </cell>
          <cell r="DG64">
            <v>445.2</v>
          </cell>
          <cell r="DH64">
            <v>2.4</v>
          </cell>
          <cell r="DI64">
            <v>121.6</v>
          </cell>
          <cell r="DJ64">
            <v>7.1</v>
          </cell>
          <cell r="DK64">
            <v>776.9</v>
          </cell>
          <cell r="DL64">
            <v>11</v>
          </cell>
          <cell r="DN64" t="str">
            <v>Leicester</v>
          </cell>
          <cell r="DO64" t="str">
            <v>E06000016</v>
          </cell>
          <cell r="DP64">
            <v>42000</v>
          </cell>
          <cell r="DQ64">
            <v>6.1</v>
          </cell>
          <cell r="DR64">
            <v>37</v>
          </cell>
          <cell r="DS64">
            <v>0.1</v>
          </cell>
          <cell r="DT64">
            <v>36.9</v>
          </cell>
          <cell r="DU64">
            <v>0.8</v>
          </cell>
          <cell r="DV64">
            <v>32.200000000000003</v>
          </cell>
          <cell r="DW64">
            <v>1.7</v>
          </cell>
          <cell r="DX64" t="str">
            <v>&amp;^%</v>
          </cell>
          <cell r="DY64" t="str">
            <v>&amp;^%</v>
          </cell>
          <cell r="EA64" t="str">
            <v>Leicester</v>
          </cell>
          <cell r="EB64" t="str">
            <v>E06000016</v>
          </cell>
          <cell r="EC64">
            <v>37000</v>
          </cell>
          <cell r="ED64">
            <v>8.1999999999999993</v>
          </cell>
          <cell r="EE64">
            <v>21934</v>
          </cell>
          <cell r="EF64">
            <v>8.5</v>
          </cell>
          <cell r="EG64">
            <v>24139</v>
          </cell>
          <cell r="EH64">
            <v>4.5</v>
          </cell>
          <cell r="EI64" t="str">
            <v>&amp;^%</v>
          </cell>
          <cell r="EJ64" t="str">
            <v>&amp;^%</v>
          </cell>
          <cell r="EK64" t="str">
            <v>&amp;^%</v>
          </cell>
          <cell r="EL64" t="str">
            <v>&amp;^%</v>
          </cell>
          <cell r="EN64" t="str">
            <v>Leicester</v>
          </cell>
          <cell r="EO64" t="str">
            <v>E06000016</v>
          </cell>
          <cell r="EP64">
            <v>42000</v>
          </cell>
          <cell r="EQ64">
            <v>6.1</v>
          </cell>
          <cell r="ER64">
            <v>11.49</v>
          </cell>
          <cell r="ES64">
            <v>6.2</v>
          </cell>
          <cell r="ET64">
            <v>12.97</v>
          </cell>
          <cell r="EU64">
            <v>3</v>
          </cell>
          <cell r="EV64">
            <v>7.27</v>
          </cell>
          <cell r="EW64">
            <v>3.9</v>
          </cell>
          <cell r="EX64" t="str">
            <v>&amp;^%</v>
          </cell>
          <cell r="EY64" t="str">
            <v>&amp;^%</v>
          </cell>
          <cell r="FA64" t="str">
            <v>Leicester</v>
          </cell>
          <cell r="FB64" t="str">
            <v>E06000016</v>
          </cell>
          <cell r="FC64">
            <v>42000</v>
          </cell>
          <cell r="FD64">
            <v>6.1</v>
          </cell>
          <cell r="FE64">
            <v>430</v>
          </cell>
          <cell r="FF64">
            <v>6.2</v>
          </cell>
          <cell r="FG64">
            <v>478.9</v>
          </cell>
          <cell r="FH64">
            <v>3</v>
          </cell>
          <cell r="FI64">
            <v>253.7</v>
          </cell>
          <cell r="FJ64">
            <v>4.3</v>
          </cell>
          <cell r="FK64" t="str">
            <v>&amp;^%</v>
          </cell>
          <cell r="FL64" t="str">
            <v>&amp;^%</v>
          </cell>
          <cell r="FN64" t="str">
            <v>Leicester</v>
          </cell>
          <cell r="FO64" t="str">
            <v>E06000016</v>
          </cell>
          <cell r="FP64">
            <v>65000</v>
          </cell>
          <cell r="FQ64">
            <v>5.2</v>
          </cell>
          <cell r="FR64">
            <v>38.9</v>
          </cell>
          <cell r="FS64">
            <v>1.6</v>
          </cell>
          <cell r="FT64">
            <v>40.4</v>
          </cell>
          <cell r="FU64">
            <v>0.7</v>
          </cell>
          <cell r="FV64">
            <v>36.5</v>
          </cell>
          <cell r="FW64">
            <v>1.3</v>
          </cell>
          <cell r="FX64">
            <v>47.7</v>
          </cell>
          <cell r="FY64">
            <v>11</v>
          </cell>
          <cell r="GA64" t="str">
            <v>Leicester</v>
          </cell>
          <cell r="GB64" t="str">
            <v>E06000016</v>
          </cell>
          <cell r="GC64">
            <v>58000</v>
          </cell>
          <cell r="GD64">
            <v>8.1</v>
          </cell>
          <cell r="GE64">
            <v>26592</v>
          </cell>
          <cell r="GF64">
            <v>8.1</v>
          </cell>
          <cell r="GG64">
            <v>30489</v>
          </cell>
          <cell r="GH64">
            <v>9.6999999999999993</v>
          </cell>
          <cell r="GI64">
            <v>15123</v>
          </cell>
          <cell r="GJ64">
            <v>11</v>
          </cell>
          <cell r="GK64" t="str">
            <v>&amp;^%</v>
          </cell>
          <cell r="GL64" t="str">
            <v>&amp;^%</v>
          </cell>
          <cell r="GN64" t="str">
            <v>Leicester</v>
          </cell>
          <cell r="GO64" t="str">
            <v>E06000016</v>
          </cell>
          <cell r="GP64">
            <v>65000</v>
          </cell>
          <cell r="GQ64">
            <v>5.2</v>
          </cell>
          <cell r="GR64">
            <v>12.57</v>
          </cell>
          <cell r="GS64">
            <v>5.5</v>
          </cell>
          <cell r="GT64">
            <v>14.32</v>
          </cell>
          <cell r="GU64">
            <v>3.1</v>
          </cell>
          <cell r="GV64">
            <v>7.03</v>
          </cell>
          <cell r="GW64">
            <v>3.1</v>
          </cell>
          <cell r="GX64" t="str">
            <v>&amp;^%</v>
          </cell>
          <cell r="GY64" t="str">
            <v>&amp;^%</v>
          </cell>
        </row>
        <row r="65">
          <cell r="A65" t="str">
            <v>Nottingham</v>
          </cell>
          <cell r="B65" t="str">
            <v>E06000018</v>
          </cell>
          <cell r="C65">
            <v>70000</v>
          </cell>
          <cell r="D65">
            <v>5</v>
          </cell>
          <cell r="E65">
            <v>528.29999999999995</v>
          </cell>
          <cell r="F65">
            <v>5.7</v>
          </cell>
          <cell r="G65">
            <v>638.70000000000005</v>
          </cell>
          <cell r="H65">
            <v>3.3</v>
          </cell>
          <cell r="I65">
            <v>283.2</v>
          </cell>
          <cell r="J65">
            <v>3.1</v>
          </cell>
          <cell r="K65" t="str">
            <v>&amp;^%</v>
          </cell>
          <cell r="L65" t="str">
            <v>&amp;^%</v>
          </cell>
          <cell r="N65" t="str">
            <v>Nottingham</v>
          </cell>
          <cell r="O65" t="str">
            <v>E06000018</v>
          </cell>
          <cell r="P65">
            <v>123000</v>
          </cell>
          <cell r="Q65">
            <v>3.7</v>
          </cell>
          <cell r="R65">
            <v>37.5</v>
          </cell>
          <cell r="S65">
            <v>0.1</v>
          </cell>
          <cell r="T65">
            <v>38</v>
          </cell>
          <cell r="U65">
            <v>0.4</v>
          </cell>
          <cell r="V65">
            <v>34.4</v>
          </cell>
          <cell r="W65">
            <v>1.6</v>
          </cell>
          <cell r="X65">
            <v>42.1</v>
          </cell>
          <cell r="Y65">
            <v>5.3</v>
          </cell>
          <cell r="AA65" t="str">
            <v>Nottingham</v>
          </cell>
          <cell r="AB65" t="str">
            <v>E06000018</v>
          </cell>
          <cell r="AC65">
            <v>101000</v>
          </cell>
          <cell r="AD65">
            <v>5.7</v>
          </cell>
          <cell r="AE65">
            <v>25195</v>
          </cell>
          <cell r="AF65">
            <v>5.8</v>
          </cell>
          <cell r="AG65">
            <v>30326</v>
          </cell>
          <cell r="AH65">
            <v>4.0999999999999996</v>
          </cell>
          <cell r="AI65">
            <v>14090</v>
          </cell>
          <cell r="AJ65">
            <v>8.1</v>
          </cell>
          <cell r="AK65" t="str">
            <v>&amp;^%</v>
          </cell>
          <cell r="AL65" t="str">
            <v>&amp;^%</v>
          </cell>
          <cell r="AN65" t="str">
            <v>Nottingham</v>
          </cell>
          <cell r="AO65" t="str">
            <v>E06000018</v>
          </cell>
          <cell r="AP65">
            <v>123000</v>
          </cell>
          <cell r="AQ65">
            <v>3.7</v>
          </cell>
          <cell r="AR65">
            <v>12.28</v>
          </cell>
          <cell r="AS65">
            <v>3.2</v>
          </cell>
          <cell r="AT65">
            <v>15.09</v>
          </cell>
          <cell r="AU65">
            <v>2.4</v>
          </cell>
          <cell r="AV65">
            <v>7.3</v>
          </cell>
          <cell r="AW65">
            <v>2.1</v>
          </cell>
          <cell r="AX65">
            <v>24.97</v>
          </cell>
          <cell r="AY65">
            <v>17</v>
          </cell>
          <cell r="BA65" t="str">
            <v>Nottingham</v>
          </cell>
          <cell r="BB65" t="str">
            <v>E06000018</v>
          </cell>
          <cell r="BC65">
            <v>123000</v>
          </cell>
          <cell r="BD65">
            <v>3.7</v>
          </cell>
          <cell r="BE65">
            <v>469.2</v>
          </cell>
          <cell r="BF65">
            <v>3.4</v>
          </cell>
          <cell r="BG65">
            <v>573.5</v>
          </cell>
          <cell r="BH65">
            <v>2.4</v>
          </cell>
          <cell r="BI65">
            <v>276.10000000000002</v>
          </cell>
          <cell r="BJ65">
            <v>2.1</v>
          </cell>
          <cell r="BK65">
            <v>929.3</v>
          </cell>
          <cell r="BL65">
            <v>17</v>
          </cell>
          <cell r="BN65" t="str">
            <v>Nottingham</v>
          </cell>
          <cell r="BO65" t="str">
            <v>E06000018</v>
          </cell>
          <cell r="BP65">
            <v>170000</v>
          </cell>
          <cell r="BQ65">
            <v>3.1</v>
          </cell>
          <cell r="BR65">
            <v>37</v>
          </cell>
          <cell r="BS65">
            <v>0.5</v>
          </cell>
          <cell r="BT65">
            <v>32.5</v>
          </cell>
          <cell r="BU65">
            <v>1</v>
          </cell>
          <cell r="BV65">
            <v>15</v>
          </cell>
          <cell r="BW65">
            <v>5.9</v>
          </cell>
          <cell r="BX65">
            <v>40</v>
          </cell>
          <cell r="BY65">
            <v>3.5</v>
          </cell>
          <cell r="CA65" t="str">
            <v>Nottingham</v>
          </cell>
          <cell r="CB65" t="str">
            <v>E06000018</v>
          </cell>
          <cell r="CC65">
            <v>137000</v>
          </cell>
          <cell r="CD65">
            <v>4.5999999999999996</v>
          </cell>
          <cell r="CE65">
            <v>21111</v>
          </cell>
          <cell r="CF65">
            <v>4.4000000000000004</v>
          </cell>
          <cell r="CG65">
            <v>25387</v>
          </cell>
          <cell r="CH65">
            <v>3.7</v>
          </cell>
          <cell r="CI65">
            <v>7149</v>
          </cell>
          <cell r="CJ65">
            <v>15</v>
          </cell>
          <cell r="CK65" t="str">
            <v>&amp;^%</v>
          </cell>
          <cell r="CL65" t="str">
            <v>&amp;^%</v>
          </cell>
          <cell r="CN65" t="str">
            <v>Nottingham</v>
          </cell>
          <cell r="CO65" t="str">
            <v>E06000018</v>
          </cell>
          <cell r="CP65">
            <v>170000</v>
          </cell>
          <cell r="CQ65">
            <v>3.1</v>
          </cell>
          <cell r="CR65">
            <v>11.29</v>
          </cell>
          <cell r="CS65">
            <v>3.3</v>
          </cell>
          <cell r="CT65">
            <v>14.47</v>
          </cell>
          <cell r="CU65">
            <v>2.2000000000000002</v>
          </cell>
          <cell r="CV65">
            <v>6.42</v>
          </cell>
          <cell r="CW65">
            <v>1.5</v>
          </cell>
          <cell r="CX65">
            <v>24.01</v>
          </cell>
          <cell r="CY65">
            <v>12</v>
          </cell>
          <cell r="DA65" t="str">
            <v>Nottingham</v>
          </cell>
          <cell r="DB65" t="str">
            <v>E06000018</v>
          </cell>
          <cell r="DC65">
            <v>170000</v>
          </cell>
          <cell r="DD65">
            <v>3.1</v>
          </cell>
          <cell r="DE65">
            <v>388.8</v>
          </cell>
          <cell r="DF65">
            <v>3.3</v>
          </cell>
          <cell r="DG65">
            <v>470.5</v>
          </cell>
          <cell r="DH65">
            <v>2.5</v>
          </cell>
          <cell r="DI65">
            <v>123.2</v>
          </cell>
          <cell r="DJ65">
            <v>9.4</v>
          </cell>
          <cell r="DK65">
            <v>879.6</v>
          </cell>
          <cell r="DL65">
            <v>11</v>
          </cell>
          <cell r="DN65" t="str">
            <v>Nottingham</v>
          </cell>
          <cell r="DO65" t="str">
            <v>E06000018</v>
          </cell>
          <cell r="DP65">
            <v>53000</v>
          </cell>
          <cell r="DQ65">
            <v>5.4</v>
          </cell>
          <cell r="DR65">
            <v>37</v>
          </cell>
          <cell r="DS65">
            <v>0.3</v>
          </cell>
          <cell r="DT65">
            <v>36.700000000000003</v>
          </cell>
          <cell r="DU65">
            <v>0.6</v>
          </cell>
          <cell r="DV65">
            <v>32.5</v>
          </cell>
          <cell r="DW65">
            <v>2</v>
          </cell>
          <cell r="DX65" t="str">
            <v>&amp;^%</v>
          </cell>
          <cell r="DY65" t="str">
            <v>&amp;^%</v>
          </cell>
          <cell r="EA65" t="str">
            <v>Nottingham</v>
          </cell>
          <cell r="EB65" t="str">
            <v>E06000018</v>
          </cell>
          <cell r="EC65">
            <v>44000</v>
          </cell>
          <cell r="ED65">
            <v>6.7</v>
          </cell>
          <cell r="EE65">
            <v>22024</v>
          </cell>
          <cell r="EF65">
            <v>5.3</v>
          </cell>
          <cell r="EG65">
            <v>25165</v>
          </cell>
          <cell r="EH65">
            <v>3.6</v>
          </cell>
          <cell r="EI65">
            <v>12872</v>
          </cell>
          <cell r="EJ65">
            <v>5.3</v>
          </cell>
          <cell r="EK65" t="str">
            <v>&amp;^%</v>
          </cell>
          <cell r="EL65" t="str">
            <v>&amp;^%</v>
          </cell>
          <cell r="EN65" t="str">
            <v>Nottingham</v>
          </cell>
          <cell r="EO65" t="str">
            <v>E06000018</v>
          </cell>
          <cell r="EP65">
            <v>53000</v>
          </cell>
          <cell r="EQ65">
            <v>5.4</v>
          </cell>
          <cell r="ER65">
            <v>11.97</v>
          </cell>
          <cell r="ES65">
            <v>4.2</v>
          </cell>
          <cell r="ET65">
            <v>13.26</v>
          </cell>
          <cell r="EU65">
            <v>2.7</v>
          </cell>
          <cell r="EV65">
            <v>7.23</v>
          </cell>
          <cell r="EW65">
            <v>3.1</v>
          </cell>
          <cell r="EX65" t="str">
            <v>&amp;^%</v>
          </cell>
          <cell r="EY65" t="str">
            <v>&amp;^%</v>
          </cell>
          <cell r="FA65" t="str">
            <v>Nottingham</v>
          </cell>
          <cell r="FB65" t="str">
            <v>E06000018</v>
          </cell>
          <cell r="FC65">
            <v>53000</v>
          </cell>
          <cell r="FD65">
            <v>5.4</v>
          </cell>
          <cell r="FE65">
            <v>429.7</v>
          </cell>
          <cell r="FF65">
            <v>4.0999999999999996</v>
          </cell>
          <cell r="FG65">
            <v>487.3</v>
          </cell>
          <cell r="FH65">
            <v>2.7</v>
          </cell>
          <cell r="FI65">
            <v>266.10000000000002</v>
          </cell>
          <cell r="FJ65">
            <v>3.6</v>
          </cell>
          <cell r="FK65" t="str">
            <v>&amp;^%</v>
          </cell>
          <cell r="FL65" t="str">
            <v>&amp;^%</v>
          </cell>
          <cell r="FN65" t="str">
            <v>Nottingham</v>
          </cell>
          <cell r="FO65" t="str">
            <v>E06000018</v>
          </cell>
          <cell r="FP65">
            <v>70000</v>
          </cell>
          <cell r="FQ65">
            <v>5</v>
          </cell>
          <cell r="FR65">
            <v>37.5</v>
          </cell>
          <cell r="FS65">
            <v>0.1</v>
          </cell>
          <cell r="FT65">
            <v>39</v>
          </cell>
          <cell r="FU65">
            <v>0.6</v>
          </cell>
          <cell r="FV65">
            <v>35</v>
          </cell>
          <cell r="FW65">
            <v>0.4</v>
          </cell>
          <cell r="FX65">
            <v>45</v>
          </cell>
          <cell r="FY65">
            <v>11</v>
          </cell>
          <cell r="GA65" t="str">
            <v>Nottingham</v>
          </cell>
          <cell r="GB65" t="str">
            <v>E06000018</v>
          </cell>
          <cell r="GC65">
            <v>58000</v>
          </cell>
          <cell r="GD65">
            <v>8.6999999999999993</v>
          </cell>
          <cell r="GE65">
            <v>27736</v>
          </cell>
          <cell r="GF65">
            <v>11</v>
          </cell>
          <cell r="GG65">
            <v>34222</v>
          </cell>
          <cell r="GH65">
            <v>6.4</v>
          </cell>
          <cell r="GI65" t="str">
            <v>&amp;^%</v>
          </cell>
          <cell r="GJ65" t="str">
            <v>&amp;^%</v>
          </cell>
          <cell r="GK65" t="str">
            <v>&amp;^%</v>
          </cell>
          <cell r="GL65" t="str">
            <v>&amp;^%</v>
          </cell>
          <cell r="GN65" t="str">
            <v>Nottingham</v>
          </cell>
          <cell r="GO65" t="str">
            <v>E06000018</v>
          </cell>
          <cell r="GP65">
            <v>70000</v>
          </cell>
          <cell r="GQ65">
            <v>5</v>
          </cell>
          <cell r="GR65">
            <v>12.99</v>
          </cell>
          <cell r="GS65">
            <v>6.7</v>
          </cell>
          <cell r="GT65">
            <v>16.399999999999999</v>
          </cell>
          <cell r="GU65">
            <v>3.3</v>
          </cell>
          <cell r="GV65">
            <v>7.32</v>
          </cell>
          <cell r="GW65">
            <v>2.9</v>
          </cell>
          <cell r="GX65" t="str">
            <v>&amp;^%</v>
          </cell>
          <cell r="GY65" t="str">
            <v>&amp;^%</v>
          </cell>
        </row>
        <row r="66">
          <cell r="A66" t="str">
            <v>Rutland</v>
          </cell>
          <cell r="B66" t="str">
            <v>E06000017</v>
          </cell>
          <cell r="C66" t="str">
            <v>&amp;^%</v>
          </cell>
          <cell r="D66" t="str">
            <v>&amp;^%</v>
          </cell>
          <cell r="E66">
            <v>437.5</v>
          </cell>
          <cell r="F66">
            <v>14</v>
          </cell>
          <cell r="G66">
            <v>496.5</v>
          </cell>
          <cell r="H66">
            <v>7</v>
          </cell>
          <cell r="I66" t="str">
            <v>&amp;^%</v>
          </cell>
          <cell r="J66" t="str">
            <v>&amp;^%</v>
          </cell>
          <cell r="K66" t="str">
            <v>&amp;^%</v>
          </cell>
          <cell r="L66" t="str">
            <v>&amp;^%</v>
          </cell>
          <cell r="N66" t="str">
            <v>Rutland</v>
          </cell>
          <cell r="O66" t="str">
            <v>E06000017</v>
          </cell>
          <cell r="P66">
            <v>7000</v>
          </cell>
          <cell r="Q66">
            <v>15.4</v>
          </cell>
          <cell r="R66">
            <v>38.4</v>
          </cell>
          <cell r="S66">
            <v>2</v>
          </cell>
          <cell r="T66">
            <v>38.4</v>
          </cell>
          <cell r="U66">
            <v>1.4</v>
          </cell>
          <cell r="V66" t="str">
            <v>&amp;^%</v>
          </cell>
          <cell r="W66" t="str">
            <v>&amp;^%</v>
          </cell>
          <cell r="X66" t="str">
            <v>&amp;^%</v>
          </cell>
          <cell r="Y66" t="str">
            <v>&amp;^%</v>
          </cell>
          <cell r="AA66" t="str">
            <v>Rutland</v>
          </cell>
          <cell r="AB66" t="str">
            <v>E06000017</v>
          </cell>
          <cell r="AC66">
            <v>7000</v>
          </cell>
          <cell r="AD66">
            <v>17.7</v>
          </cell>
          <cell r="AE66">
            <v>22091</v>
          </cell>
          <cell r="AF66">
            <v>12</v>
          </cell>
          <cell r="AG66">
            <v>26286</v>
          </cell>
          <cell r="AH66">
            <v>10</v>
          </cell>
          <cell r="AI66" t="str">
            <v>&amp;^%</v>
          </cell>
          <cell r="AJ66" t="str">
            <v>&amp;^%</v>
          </cell>
          <cell r="AK66" t="str">
            <v>&amp;^%</v>
          </cell>
          <cell r="AL66" t="str">
            <v>&amp;^%</v>
          </cell>
          <cell r="AN66" t="str">
            <v>Rutland</v>
          </cell>
          <cell r="AO66" t="str">
            <v>E06000017</v>
          </cell>
          <cell r="AP66">
            <v>7000</v>
          </cell>
          <cell r="AQ66">
            <v>15.4</v>
          </cell>
          <cell r="AR66">
            <v>10.34</v>
          </cell>
          <cell r="AS66">
            <v>9.4</v>
          </cell>
          <cell r="AT66">
            <v>11.77</v>
          </cell>
          <cell r="AU66">
            <v>6</v>
          </cell>
          <cell r="AV66" t="str">
            <v>&amp;^%</v>
          </cell>
          <cell r="AW66" t="str">
            <v>&amp;^%</v>
          </cell>
          <cell r="AX66" t="str">
            <v>&amp;^%</v>
          </cell>
          <cell r="AY66" t="str">
            <v>&amp;^%</v>
          </cell>
          <cell r="BA66" t="str">
            <v>Rutland</v>
          </cell>
          <cell r="BB66" t="str">
            <v>E06000017</v>
          </cell>
          <cell r="BC66">
            <v>7000</v>
          </cell>
          <cell r="BD66">
            <v>15.4</v>
          </cell>
          <cell r="BE66">
            <v>420.6</v>
          </cell>
          <cell r="BF66">
            <v>8.6999999999999993</v>
          </cell>
          <cell r="BG66">
            <v>451.9</v>
          </cell>
          <cell r="BH66">
            <v>5.7</v>
          </cell>
          <cell r="BI66" t="str">
            <v>&amp;^%</v>
          </cell>
          <cell r="BJ66" t="str">
            <v>&amp;^%</v>
          </cell>
          <cell r="BK66" t="str">
            <v>&amp;^%</v>
          </cell>
          <cell r="BL66" t="str">
            <v>&amp;^%</v>
          </cell>
          <cell r="BN66" t="str">
            <v>Rutland</v>
          </cell>
          <cell r="BO66" t="str">
            <v>E06000017</v>
          </cell>
          <cell r="BP66">
            <v>9000</v>
          </cell>
          <cell r="BQ66">
            <v>13.3</v>
          </cell>
          <cell r="BR66">
            <v>37.4</v>
          </cell>
          <cell r="BS66">
            <v>4.3</v>
          </cell>
          <cell r="BT66">
            <v>33.4</v>
          </cell>
          <cell r="BU66">
            <v>4</v>
          </cell>
          <cell r="BV66" t="str">
            <v>&amp;^%</v>
          </cell>
          <cell r="BW66" t="str">
            <v>&amp;^%</v>
          </cell>
          <cell r="BX66" t="str">
            <v>&amp;^%</v>
          </cell>
          <cell r="BY66" t="str">
            <v>&amp;^%</v>
          </cell>
          <cell r="CA66" t="str">
            <v>Rutland</v>
          </cell>
          <cell r="CB66" t="str">
            <v>E06000017</v>
          </cell>
          <cell r="CC66">
            <v>9000</v>
          </cell>
          <cell r="CD66">
            <v>15.5</v>
          </cell>
          <cell r="CE66">
            <v>21437</v>
          </cell>
          <cell r="CF66">
            <v>10</v>
          </cell>
          <cell r="CG66">
            <v>23675</v>
          </cell>
          <cell r="CH66">
            <v>10</v>
          </cell>
          <cell r="CI66" t="str">
            <v>&amp;^%</v>
          </cell>
          <cell r="CJ66" t="str">
            <v>&amp;^%</v>
          </cell>
          <cell r="CK66" t="str">
            <v>&amp;^%</v>
          </cell>
          <cell r="CL66" t="str">
            <v>&amp;^%</v>
          </cell>
          <cell r="CN66" t="str">
            <v>Rutland</v>
          </cell>
          <cell r="CO66" t="str">
            <v>E06000017</v>
          </cell>
          <cell r="CP66">
            <v>9000</v>
          </cell>
          <cell r="CQ66">
            <v>13.3</v>
          </cell>
          <cell r="CR66">
            <v>9.5</v>
          </cell>
          <cell r="CS66">
            <v>9.5</v>
          </cell>
          <cell r="CT66">
            <v>11.69</v>
          </cell>
          <cell r="CU66">
            <v>5.7</v>
          </cell>
          <cell r="CV66" t="str">
            <v>&amp;^%</v>
          </cell>
          <cell r="CW66" t="str">
            <v>&amp;^%</v>
          </cell>
          <cell r="CX66" t="str">
            <v>&amp;^%</v>
          </cell>
          <cell r="CY66" t="str">
            <v>&amp;^%</v>
          </cell>
          <cell r="DA66" t="str">
            <v>Rutland</v>
          </cell>
          <cell r="DB66" t="str">
            <v>E06000017</v>
          </cell>
          <cell r="DC66">
            <v>9000</v>
          </cell>
          <cell r="DD66">
            <v>13.3</v>
          </cell>
          <cell r="DE66">
            <v>358</v>
          </cell>
          <cell r="DF66">
            <v>10</v>
          </cell>
          <cell r="DG66">
            <v>390.3</v>
          </cell>
          <cell r="DH66">
            <v>6.5</v>
          </cell>
          <cell r="DI66" t="str">
            <v>&amp;^%</v>
          </cell>
          <cell r="DJ66" t="str">
            <v>&amp;^%</v>
          </cell>
          <cell r="DK66" t="str">
            <v>&amp;^%</v>
          </cell>
          <cell r="DL66" t="str">
            <v>&amp;^%</v>
          </cell>
          <cell r="DN66" t="str">
            <v>Rutland</v>
          </cell>
          <cell r="DO66" t="str">
            <v>E06000017</v>
          </cell>
          <cell r="DP66" t="str">
            <v>&amp;^%</v>
          </cell>
          <cell r="DQ66" t="str">
            <v>&amp;^%</v>
          </cell>
          <cell r="DR66">
            <v>37.5</v>
          </cell>
          <cell r="DS66">
            <v>4.5999999999999996</v>
          </cell>
          <cell r="DT66">
            <v>37.1</v>
          </cell>
          <cell r="DU66">
            <v>1.8</v>
          </cell>
          <cell r="DV66" t="str">
            <v>&amp;^%</v>
          </cell>
          <cell r="DW66" t="str">
            <v>&amp;^%</v>
          </cell>
          <cell r="DX66" t="str">
            <v>&amp;^%</v>
          </cell>
          <cell r="DY66" t="str">
            <v>&amp;^%</v>
          </cell>
          <cell r="EA66" t="str">
            <v>Rutland</v>
          </cell>
          <cell r="EB66" t="str">
            <v>E06000017</v>
          </cell>
          <cell r="EC66" t="str">
            <v>&amp;^%</v>
          </cell>
          <cell r="ED66" t="str">
            <v>&amp;^%</v>
          </cell>
          <cell r="EE66">
            <v>19026</v>
          </cell>
          <cell r="EF66">
            <v>15</v>
          </cell>
          <cell r="EG66">
            <v>21260</v>
          </cell>
          <cell r="EH66">
            <v>12</v>
          </cell>
          <cell r="EI66" t="str">
            <v>&amp;^%</v>
          </cell>
          <cell r="EJ66" t="str">
            <v>&amp;^%</v>
          </cell>
          <cell r="EK66" t="str">
            <v>&amp;^%</v>
          </cell>
          <cell r="EL66" t="str">
            <v>&amp;^%</v>
          </cell>
          <cell r="EN66" t="str">
            <v>Rutland</v>
          </cell>
          <cell r="EO66" t="str">
            <v>E06000017</v>
          </cell>
          <cell r="EP66" t="str">
            <v>&amp;^%</v>
          </cell>
          <cell r="EQ66" t="str">
            <v>&amp;^%</v>
          </cell>
          <cell r="ER66">
            <v>8.93</v>
          </cell>
          <cell r="ES66">
            <v>13</v>
          </cell>
          <cell r="ET66">
            <v>10.46</v>
          </cell>
          <cell r="EU66">
            <v>8.9</v>
          </cell>
          <cell r="EV66" t="str">
            <v>&amp;^%</v>
          </cell>
          <cell r="EW66" t="str">
            <v>&amp;^%</v>
          </cell>
          <cell r="EX66" t="str">
            <v>&amp;^%</v>
          </cell>
          <cell r="EY66" t="str">
            <v>&amp;^%</v>
          </cell>
          <cell r="FA66" t="str">
            <v>Rutland</v>
          </cell>
          <cell r="FB66" t="str">
            <v>E06000017</v>
          </cell>
          <cell r="FC66" t="str">
            <v>&amp;^%</v>
          </cell>
          <cell r="FD66" t="str">
            <v>&amp;^%</v>
          </cell>
          <cell r="FE66">
            <v>341.3</v>
          </cell>
          <cell r="FF66">
            <v>13</v>
          </cell>
          <cell r="FG66">
            <v>387.7</v>
          </cell>
          <cell r="FH66">
            <v>8.5</v>
          </cell>
          <cell r="FI66" t="str">
            <v>&amp;^%</v>
          </cell>
          <cell r="FJ66" t="str">
            <v>&amp;^%</v>
          </cell>
          <cell r="FK66" t="str">
            <v>&amp;^%</v>
          </cell>
          <cell r="FL66" t="str">
            <v>&amp;^%</v>
          </cell>
          <cell r="FN66" t="str">
            <v>Rutland</v>
          </cell>
          <cell r="FO66" t="str">
            <v>E06000017</v>
          </cell>
          <cell r="FP66" t="str">
            <v>&amp;^%</v>
          </cell>
          <cell r="FQ66" t="str">
            <v>&amp;^%</v>
          </cell>
          <cell r="FR66">
            <v>39</v>
          </cell>
          <cell r="FS66">
            <v>2</v>
          </cell>
          <cell r="FT66">
            <v>39.299999999999997</v>
          </cell>
          <cell r="FU66">
            <v>1.9</v>
          </cell>
          <cell r="FV66" t="str">
            <v>&amp;^%</v>
          </cell>
          <cell r="FW66" t="str">
            <v>&amp;^%</v>
          </cell>
          <cell r="FX66" t="str">
            <v>&amp;^%</v>
          </cell>
          <cell r="FY66" t="str">
            <v>&amp;^%</v>
          </cell>
          <cell r="GA66" t="str">
            <v>Rutland</v>
          </cell>
          <cell r="GB66" t="str">
            <v>E06000017</v>
          </cell>
          <cell r="GC66" t="str">
            <v>&amp;^%</v>
          </cell>
          <cell r="GD66" t="str">
            <v>&amp;^%</v>
          </cell>
          <cell r="GE66" t="str">
            <v>&amp;^%</v>
          </cell>
          <cell r="GF66" t="str">
            <v>&amp;^%</v>
          </cell>
          <cell r="GG66">
            <v>29332</v>
          </cell>
          <cell r="GH66">
            <v>13</v>
          </cell>
          <cell r="GI66" t="str">
            <v>&amp;^%</v>
          </cell>
          <cell r="GJ66" t="str">
            <v>&amp;^%</v>
          </cell>
          <cell r="GK66" t="str">
            <v>&amp;^%</v>
          </cell>
          <cell r="GL66" t="str">
            <v>&amp;^%</v>
          </cell>
          <cell r="GN66" t="str">
            <v>Rutland</v>
          </cell>
          <cell r="GO66" t="str">
            <v>E06000017</v>
          </cell>
          <cell r="GP66" t="str">
            <v>&amp;^%</v>
          </cell>
          <cell r="GQ66" t="str">
            <v>&amp;^%</v>
          </cell>
          <cell r="GR66">
            <v>11.7</v>
          </cell>
          <cell r="GS66">
            <v>14</v>
          </cell>
          <cell r="GT66">
            <v>12.62</v>
          </cell>
          <cell r="GU66">
            <v>7.6</v>
          </cell>
          <cell r="GV66" t="str">
            <v>&amp;^%</v>
          </cell>
          <cell r="GW66" t="str">
            <v>&amp;^%</v>
          </cell>
          <cell r="GX66" t="str">
            <v>&amp;^%</v>
          </cell>
          <cell r="GY66" t="str">
            <v>&amp;^%</v>
          </cell>
        </row>
        <row r="67">
          <cell r="A67" t="str">
            <v>Derbyshire</v>
          </cell>
          <cell r="B67" t="str">
            <v>E10000007</v>
          </cell>
          <cell r="C67">
            <v>112000</v>
          </cell>
          <cell r="D67">
            <v>3.9</v>
          </cell>
          <cell r="E67">
            <v>490.9</v>
          </cell>
          <cell r="F67">
            <v>3.5</v>
          </cell>
          <cell r="G67">
            <v>584.4</v>
          </cell>
          <cell r="H67">
            <v>4.8</v>
          </cell>
          <cell r="I67">
            <v>278.5</v>
          </cell>
          <cell r="J67">
            <v>3</v>
          </cell>
          <cell r="K67">
            <v>902.6</v>
          </cell>
          <cell r="L67">
            <v>14</v>
          </cell>
          <cell r="N67" t="str">
            <v>Derbyshire</v>
          </cell>
          <cell r="O67" t="str">
            <v>E10000007</v>
          </cell>
          <cell r="P67">
            <v>163000</v>
          </cell>
          <cell r="Q67">
            <v>3.2</v>
          </cell>
          <cell r="R67">
            <v>39</v>
          </cell>
          <cell r="S67">
            <v>0.5</v>
          </cell>
          <cell r="T67">
            <v>40.299999999999997</v>
          </cell>
          <cell r="U67">
            <v>0.5</v>
          </cell>
          <cell r="V67">
            <v>35</v>
          </cell>
          <cell r="W67">
            <v>0.1</v>
          </cell>
          <cell r="X67">
            <v>47</v>
          </cell>
          <cell r="Y67">
            <v>5.4</v>
          </cell>
          <cell r="AA67" t="str">
            <v>Derbyshire</v>
          </cell>
          <cell r="AB67" t="str">
            <v>E10000007</v>
          </cell>
          <cell r="AC67">
            <v>145000</v>
          </cell>
          <cell r="AD67">
            <v>4.8</v>
          </cell>
          <cell r="AE67">
            <v>24244</v>
          </cell>
          <cell r="AF67">
            <v>4.8</v>
          </cell>
          <cell r="AG67">
            <v>28648</v>
          </cell>
          <cell r="AH67">
            <v>5.2</v>
          </cell>
          <cell r="AI67">
            <v>13500</v>
          </cell>
          <cell r="AJ67">
            <v>6</v>
          </cell>
          <cell r="AK67" t="str">
            <v>&amp;^%</v>
          </cell>
          <cell r="AL67" t="str">
            <v>&amp;^%</v>
          </cell>
          <cell r="AN67" t="str">
            <v>Derbyshire</v>
          </cell>
          <cell r="AO67" t="str">
            <v>E10000007</v>
          </cell>
          <cell r="AP67">
            <v>163000</v>
          </cell>
          <cell r="AQ67">
            <v>3.2</v>
          </cell>
          <cell r="AR67">
            <v>11.17</v>
          </cell>
          <cell r="AS67">
            <v>2.8</v>
          </cell>
          <cell r="AT67">
            <v>13.39</v>
          </cell>
          <cell r="AU67">
            <v>3.6</v>
          </cell>
          <cell r="AV67">
            <v>6.7</v>
          </cell>
          <cell r="AW67">
            <v>1.3</v>
          </cell>
          <cell r="AX67">
            <v>21.7</v>
          </cell>
          <cell r="AY67">
            <v>11</v>
          </cell>
          <cell r="BA67" t="str">
            <v>Derbyshire</v>
          </cell>
          <cell r="BB67" t="str">
            <v>E10000007</v>
          </cell>
          <cell r="BC67">
            <v>163000</v>
          </cell>
          <cell r="BD67">
            <v>3.2</v>
          </cell>
          <cell r="BE67">
            <v>458.3</v>
          </cell>
          <cell r="BF67">
            <v>2.9</v>
          </cell>
          <cell r="BG67">
            <v>539.79999999999995</v>
          </cell>
          <cell r="BH67">
            <v>3.6</v>
          </cell>
          <cell r="BI67">
            <v>262</v>
          </cell>
          <cell r="BJ67">
            <v>1.5</v>
          </cell>
          <cell r="BK67">
            <v>865.2</v>
          </cell>
          <cell r="BL67">
            <v>9.4</v>
          </cell>
          <cell r="BN67" t="str">
            <v>Derbyshire</v>
          </cell>
          <cell r="BO67" t="str">
            <v>E10000007</v>
          </cell>
          <cell r="BP67">
            <v>230000</v>
          </cell>
          <cell r="BQ67">
            <v>2.7</v>
          </cell>
          <cell r="BR67">
            <v>37.5</v>
          </cell>
          <cell r="BS67">
            <v>0.3</v>
          </cell>
          <cell r="BT67">
            <v>33.799999999999997</v>
          </cell>
          <cell r="BU67">
            <v>1</v>
          </cell>
          <cell r="BV67">
            <v>14.2</v>
          </cell>
          <cell r="BW67">
            <v>6.1</v>
          </cell>
          <cell r="BX67">
            <v>45</v>
          </cell>
          <cell r="BY67">
            <v>3.8</v>
          </cell>
          <cell r="CA67" t="str">
            <v>Derbyshire</v>
          </cell>
          <cell r="CB67" t="str">
            <v>E10000007</v>
          </cell>
          <cell r="CC67">
            <v>201000</v>
          </cell>
          <cell r="CD67">
            <v>4</v>
          </cell>
          <cell r="CE67">
            <v>19602</v>
          </cell>
          <cell r="CF67">
            <v>5.8</v>
          </cell>
          <cell r="CG67">
            <v>23270</v>
          </cell>
          <cell r="CH67">
            <v>4.8</v>
          </cell>
          <cell r="CI67">
            <v>6359</v>
          </cell>
          <cell r="CJ67">
            <v>10</v>
          </cell>
          <cell r="CK67">
            <v>40366</v>
          </cell>
          <cell r="CL67">
            <v>16</v>
          </cell>
          <cell r="CN67" t="str">
            <v>Derbyshire</v>
          </cell>
          <cell r="CO67" t="str">
            <v>E10000007</v>
          </cell>
          <cell r="CP67">
            <v>230000</v>
          </cell>
          <cell r="CQ67">
            <v>2.7</v>
          </cell>
          <cell r="CR67">
            <v>9.9</v>
          </cell>
          <cell r="CS67">
            <v>2.1</v>
          </cell>
          <cell r="CT67">
            <v>12.74</v>
          </cell>
          <cell r="CU67">
            <v>3.3</v>
          </cell>
          <cell r="CV67">
            <v>6.2</v>
          </cell>
          <cell r="CW67">
            <v>0.6</v>
          </cell>
          <cell r="CX67">
            <v>20.58</v>
          </cell>
          <cell r="CY67">
            <v>8.5</v>
          </cell>
          <cell r="DA67" t="str">
            <v>Derbyshire</v>
          </cell>
          <cell r="DB67" t="str">
            <v>E10000007</v>
          </cell>
          <cell r="DC67">
            <v>230000</v>
          </cell>
          <cell r="DD67">
            <v>2.7</v>
          </cell>
          <cell r="DE67">
            <v>361.5</v>
          </cell>
          <cell r="DF67">
            <v>3.4</v>
          </cell>
          <cell r="DG67">
            <v>430</v>
          </cell>
          <cell r="DH67">
            <v>3.4</v>
          </cell>
          <cell r="DI67">
            <v>100.8</v>
          </cell>
          <cell r="DJ67">
            <v>6.9</v>
          </cell>
          <cell r="DK67">
            <v>784.2</v>
          </cell>
          <cell r="DL67">
            <v>8.4</v>
          </cell>
          <cell r="DN67" t="str">
            <v>Derbyshire</v>
          </cell>
          <cell r="DO67" t="str">
            <v>E10000007</v>
          </cell>
          <cell r="DP67">
            <v>52000</v>
          </cell>
          <cell r="DQ67">
            <v>5.5</v>
          </cell>
          <cell r="DR67">
            <v>37.5</v>
          </cell>
          <cell r="DS67">
            <v>0.1</v>
          </cell>
          <cell r="DT67">
            <v>37.9</v>
          </cell>
          <cell r="DU67">
            <v>0.7</v>
          </cell>
          <cell r="DV67">
            <v>32.4</v>
          </cell>
          <cell r="DW67">
            <v>0.5</v>
          </cell>
          <cell r="DX67" t="str">
            <v>&amp;^%</v>
          </cell>
          <cell r="DY67" t="str">
            <v>&amp;^%</v>
          </cell>
          <cell r="EA67" t="str">
            <v>Derbyshire</v>
          </cell>
          <cell r="EB67" t="str">
            <v>E10000007</v>
          </cell>
          <cell r="EC67">
            <v>45000</v>
          </cell>
          <cell r="ED67">
            <v>7.6</v>
          </cell>
          <cell r="EE67">
            <v>19767</v>
          </cell>
          <cell r="EF67">
            <v>5.7</v>
          </cell>
          <cell r="EG67">
            <v>22591</v>
          </cell>
          <cell r="EH67">
            <v>3.2</v>
          </cell>
          <cell r="EI67">
            <v>12318</v>
          </cell>
          <cell r="EJ67">
            <v>3.3</v>
          </cell>
          <cell r="EK67" t="str">
            <v>&amp;^%</v>
          </cell>
          <cell r="EL67" t="str">
            <v>&amp;^%</v>
          </cell>
          <cell r="EN67" t="str">
            <v>Derbyshire</v>
          </cell>
          <cell r="EO67" t="str">
            <v>E10000007</v>
          </cell>
          <cell r="EP67">
            <v>52000</v>
          </cell>
          <cell r="EQ67">
            <v>5.5</v>
          </cell>
          <cell r="ER67">
            <v>9.92</v>
          </cell>
          <cell r="ES67">
            <v>4.8</v>
          </cell>
          <cell r="ET67">
            <v>11.69</v>
          </cell>
          <cell r="EU67">
            <v>2.7</v>
          </cell>
          <cell r="EV67">
            <v>6.55</v>
          </cell>
          <cell r="EW67">
            <v>1.8</v>
          </cell>
          <cell r="EX67" t="str">
            <v>&amp;^%</v>
          </cell>
          <cell r="EY67" t="str">
            <v>&amp;^%</v>
          </cell>
          <cell r="FA67" t="str">
            <v>Derbyshire</v>
          </cell>
          <cell r="FB67" t="str">
            <v>E10000007</v>
          </cell>
          <cell r="FC67">
            <v>52000</v>
          </cell>
          <cell r="FD67">
            <v>5.5</v>
          </cell>
          <cell r="FE67">
            <v>386.2</v>
          </cell>
          <cell r="FF67">
            <v>4.9000000000000004</v>
          </cell>
          <cell r="FG67">
            <v>443</v>
          </cell>
          <cell r="FH67">
            <v>2.6</v>
          </cell>
          <cell r="FI67">
            <v>244.6</v>
          </cell>
          <cell r="FJ67">
            <v>2</v>
          </cell>
          <cell r="FK67" t="str">
            <v>&amp;^%</v>
          </cell>
          <cell r="FL67" t="str">
            <v>&amp;^%</v>
          </cell>
          <cell r="FN67" t="str">
            <v>Derbyshire</v>
          </cell>
          <cell r="FO67" t="str">
            <v>E10000007</v>
          </cell>
          <cell r="FP67">
            <v>112000</v>
          </cell>
          <cell r="FQ67">
            <v>3.9</v>
          </cell>
          <cell r="FR67">
            <v>40</v>
          </cell>
          <cell r="FS67">
            <v>0.2</v>
          </cell>
          <cell r="FT67">
            <v>41.4</v>
          </cell>
          <cell r="FU67">
            <v>0.6</v>
          </cell>
          <cell r="FV67">
            <v>36.6</v>
          </cell>
          <cell r="FW67">
            <v>1.2</v>
          </cell>
          <cell r="FX67">
            <v>48</v>
          </cell>
          <cell r="FY67">
            <v>7.2</v>
          </cell>
          <cell r="GA67" t="str">
            <v>Derbyshire</v>
          </cell>
          <cell r="GB67" t="str">
            <v>E10000007</v>
          </cell>
          <cell r="GC67">
            <v>99000</v>
          </cell>
          <cell r="GD67">
            <v>6.1</v>
          </cell>
          <cell r="GE67">
            <v>26146</v>
          </cell>
          <cell r="GF67">
            <v>5.5</v>
          </cell>
          <cell r="GG67">
            <v>31397</v>
          </cell>
          <cell r="GH67">
            <v>6.9</v>
          </cell>
          <cell r="GI67">
            <v>14509</v>
          </cell>
          <cell r="GJ67">
            <v>12</v>
          </cell>
          <cell r="GK67" t="str">
            <v>&amp;^%</v>
          </cell>
          <cell r="GL67" t="str">
            <v>&amp;^%</v>
          </cell>
          <cell r="GN67" t="str">
            <v>Derbyshire</v>
          </cell>
          <cell r="GO67" t="str">
            <v>E10000007</v>
          </cell>
          <cell r="GP67">
            <v>112000</v>
          </cell>
          <cell r="GQ67">
            <v>3.9</v>
          </cell>
          <cell r="GR67">
            <v>11.76</v>
          </cell>
          <cell r="GS67">
            <v>3.2</v>
          </cell>
          <cell r="GT67">
            <v>14.1</v>
          </cell>
          <cell r="GU67">
            <v>4.8</v>
          </cell>
          <cell r="GV67">
            <v>6.79</v>
          </cell>
          <cell r="GW67">
            <v>2.2999999999999998</v>
          </cell>
          <cell r="GX67">
            <v>22.7</v>
          </cell>
          <cell r="GY67">
            <v>15</v>
          </cell>
        </row>
        <row r="68">
          <cell r="A68" t="str">
            <v>Leicestershire</v>
          </cell>
          <cell r="B68" t="str">
            <v>E10000018</v>
          </cell>
          <cell r="C68">
            <v>118000</v>
          </cell>
          <cell r="D68">
            <v>3.8</v>
          </cell>
          <cell r="E68">
            <v>515.1</v>
          </cell>
          <cell r="F68">
            <v>3.3</v>
          </cell>
          <cell r="G68">
            <v>602.1</v>
          </cell>
          <cell r="H68">
            <v>2.4</v>
          </cell>
          <cell r="I68">
            <v>287.39999999999998</v>
          </cell>
          <cell r="J68">
            <v>2.4</v>
          </cell>
          <cell r="K68">
            <v>989.1</v>
          </cell>
          <cell r="L68">
            <v>18</v>
          </cell>
          <cell r="N68" t="str">
            <v>Leicestershire</v>
          </cell>
          <cell r="O68" t="str">
            <v>E10000018</v>
          </cell>
          <cell r="P68">
            <v>183000</v>
          </cell>
          <cell r="Q68">
            <v>3</v>
          </cell>
          <cell r="R68">
            <v>37.5</v>
          </cell>
          <cell r="S68">
            <v>0.9</v>
          </cell>
          <cell r="T68">
            <v>39.700000000000003</v>
          </cell>
          <cell r="U68">
            <v>0.5</v>
          </cell>
          <cell r="V68">
            <v>34</v>
          </cell>
          <cell r="W68">
            <v>1.5</v>
          </cell>
          <cell r="X68">
            <v>47.3</v>
          </cell>
          <cell r="Y68">
            <v>5.2</v>
          </cell>
          <cell r="AA68" t="str">
            <v>Leicestershire</v>
          </cell>
          <cell r="AB68" t="str">
            <v>E10000018</v>
          </cell>
          <cell r="AC68">
            <v>163000</v>
          </cell>
          <cell r="AD68">
            <v>3.8</v>
          </cell>
          <cell r="AE68">
            <v>24845</v>
          </cell>
          <cell r="AF68">
            <v>3.4</v>
          </cell>
          <cell r="AG68">
            <v>29363</v>
          </cell>
          <cell r="AH68">
            <v>2.7</v>
          </cell>
          <cell r="AI68">
            <v>13662</v>
          </cell>
          <cell r="AJ68">
            <v>3.4</v>
          </cell>
          <cell r="AK68">
            <v>47007</v>
          </cell>
          <cell r="AL68">
            <v>18</v>
          </cell>
          <cell r="AN68" t="str">
            <v>Leicestershire</v>
          </cell>
          <cell r="AO68" t="str">
            <v>E10000018</v>
          </cell>
          <cell r="AP68">
            <v>183000</v>
          </cell>
          <cell r="AQ68">
            <v>3</v>
          </cell>
          <cell r="AR68">
            <v>11.38</v>
          </cell>
          <cell r="AS68">
            <v>2.2000000000000002</v>
          </cell>
          <cell r="AT68">
            <v>13.77</v>
          </cell>
          <cell r="AU68">
            <v>1.9</v>
          </cell>
          <cell r="AV68">
            <v>6.92</v>
          </cell>
          <cell r="AW68">
            <v>1.2</v>
          </cell>
          <cell r="AX68">
            <v>23.87</v>
          </cell>
          <cell r="AY68">
            <v>11</v>
          </cell>
          <cell r="BA68" t="str">
            <v>Leicestershire</v>
          </cell>
          <cell r="BB68" t="str">
            <v>E10000018</v>
          </cell>
          <cell r="BC68">
            <v>183000</v>
          </cell>
          <cell r="BD68">
            <v>3</v>
          </cell>
          <cell r="BE68">
            <v>466.9</v>
          </cell>
          <cell r="BF68">
            <v>2.8</v>
          </cell>
          <cell r="BG68">
            <v>547.20000000000005</v>
          </cell>
          <cell r="BH68">
            <v>1.9</v>
          </cell>
          <cell r="BI68">
            <v>266.3</v>
          </cell>
          <cell r="BJ68">
            <v>1.5</v>
          </cell>
          <cell r="BK68">
            <v>887.5</v>
          </cell>
          <cell r="BL68">
            <v>11</v>
          </cell>
          <cell r="BN68" t="str">
            <v>Leicestershire</v>
          </cell>
          <cell r="BO68" t="str">
            <v>E10000018</v>
          </cell>
          <cell r="BP68">
            <v>250000</v>
          </cell>
          <cell r="BQ68">
            <v>2.6</v>
          </cell>
          <cell r="BR68">
            <v>37</v>
          </cell>
          <cell r="BS68">
            <v>0.4</v>
          </cell>
          <cell r="BT68">
            <v>33.799999999999997</v>
          </cell>
          <cell r="BU68">
            <v>0.9</v>
          </cell>
          <cell r="BV68">
            <v>15</v>
          </cell>
          <cell r="BW68">
            <v>5.4</v>
          </cell>
          <cell r="BX68">
            <v>44.6</v>
          </cell>
          <cell r="BY68">
            <v>4.2</v>
          </cell>
          <cell r="CA68" t="str">
            <v>Leicestershire</v>
          </cell>
          <cell r="CB68" t="str">
            <v>E10000018</v>
          </cell>
          <cell r="CC68">
            <v>218000</v>
          </cell>
          <cell r="CD68">
            <v>3.3</v>
          </cell>
          <cell r="CE68">
            <v>20248</v>
          </cell>
          <cell r="CF68">
            <v>4.0999999999999996</v>
          </cell>
          <cell r="CG68">
            <v>24331</v>
          </cell>
          <cell r="CH68">
            <v>2.7</v>
          </cell>
          <cell r="CI68">
            <v>6361</v>
          </cell>
          <cell r="CJ68">
            <v>7.8</v>
          </cell>
          <cell r="CK68">
            <v>42239</v>
          </cell>
          <cell r="CL68">
            <v>15</v>
          </cell>
          <cell r="CN68" t="str">
            <v>Leicestershire</v>
          </cell>
          <cell r="CO68" t="str">
            <v>E10000018</v>
          </cell>
          <cell r="CP68">
            <v>250000</v>
          </cell>
          <cell r="CQ68">
            <v>2.6</v>
          </cell>
          <cell r="CR68">
            <v>10.210000000000001</v>
          </cell>
          <cell r="CS68">
            <v>2.6</v>
          </cell>
          <cell r="CT68">
            <v>13.16</v>
          </cell>
          <cell r="CU68">
            <v>1.8</v>
          </cell>
          <cell r="CV68">
            <v>6.4</v>
          </cell>
          <cell r="CW68">
            <v>0.9</v>
          </cell>
          <cell r="CX68">
            <v>22.55</v>
          </cell>
          <cell r="CY68">
            <v>8.8000000000000007</v>
          </cell>
          <cell r="DA68" t="str">
            <v>Leicestershire</v>
          </cell>
          <cell r="DB68" t="str">
            <v>E10000018</v>
          </cell>
          <cell r="DC68">
            <v>250000</v>
          </cell>
          <cell r="DD68">
            <v>2.6</v>
          </cell>
          <cell r="DE68">
            <v>382.7</v>
          </cell>
          <cell r="DF68">
            <v>2.9</v>
          </cell>
          <cell r="DG68">
            <v>444.3</v>
          </cell>
          <cell r="DH68">
            <v>2</v>
          </cell>
          <cell r="DI68">
            <v>112</v>
          </cell>
          <cell r="DJ68">
            <v>6.8</v>
          </cell>
          <cell r="DK68">
            <v>793.1</v>
          </cell>
          <cell r="DL68">
            <v>8.6999999999999993</v>
          </cell>
          <cell r="DN68" t="str">
            <v>Leicestershire</v>
          </cell>
          <cell r="DO68" t="str">
            <v>E10000018</v>
          </cell>
          <cell r="DP68">
            <v>65000</v>
          </cell>
          <cell r="DQ68">
            <v>4.9000000000000004</v>
          </cell>
          <cell r="DR68">
            <v>37.299999999999997</v>
          </cell>
          <cell r="DS68">
            <v>0.3</v>
          </cell>
          <cell r="DT68">
            <v>37.5</v>
          </cell>
          <cell r="DU68">
            <v>0.7</v>
          </cell>
          <cell r="DV68">
            <v>32.4</v>
          </cell>
          <cell r="DW68">
            <v>0.5</v>
          </cell>
          <cell r="DX68">
            <v>41.6</v>
          </cell>
          <cell r="DY68">
            <v>13</v>
          </cell>
          <cell r="EA68" t="str">
            <v>Leicestershire</v>
          </cell>
          <cell r="EB68" t="str">
            <v>E10000018</v>
          </cell>
          <cell r="EC68">
            <v>59000</v>
          </cell>
          <cell r="ED68">
            <v>6.7</v>
          </cell>
          <cell r="EE68">
            <v>20650</v>
          </cell>
          <cell r="EF68">
            <v>6.2</v>
          </cell>
          <cell r="EG68">
            <v>23714</v>
          </cell>
          <cell r="EH68">
            <v>3.5</v>
          </cell>
          <cell r="EI68">
            <v>12824</v>
          </cell>
          <cell r="EJ68">
            <v>7.7</v>
          </cell>
          <cell r="EK68" t="str">
            <v>&amp;^%</v>
          </cell>
          <cell r="EL68" t="str">
            <v>&amp;^%</v>
          </cell>
          <cell r="EN68" t="str">
            <v>Leicestershire</v>
          </cell>
          <cell r="EO68" t="str">
            <v>E10000018</v>
          </cell>
          <cell r="EP68">
            <v>65000</v>
          </cell>
          <cell r="EQ68">
            <v>4.9000000000000004</v>
          </cell>
          <cell r="ER68">
            <v>10.43</v>
          </cell>
          <cell r="ES68">
            <v>4.2</v>
          </cell>
          <cell r="ET68">
            <v>11.93</v>
          </cell>
          <cell r="EU68">
            <v>2.4</v>
          </cell>
          <cell r="EV68">
            <v>6.74</v>
          </cell>
          <cell r="EW68">
            <v>2.2000000000000002</v>
          </cell>
          <cell r="EX68">
            <v>19.98</v>
          </cell>
          <cell r="EY68">
            <v>15</v>
          </cell>
          <cell r="FA68" t="str">
            <v>Leicestershire</v>
          </cell>
          <cell r="FB68" t="str">
            <v>E10000018</v>
          </cell>
          <cell r="FC68">
            <v>65000</v>
          </cell>
          <cell r="FD68">
            <v>4.9000000000000004</v>
          </cell>
          <cell r="FE68">
            <v>390.7</v>
          </cell>
          <cell r="FF68">
            <v>4</v>
          </cell>
          <cell r="FG68">
            <v>447.7</v>
          </cell>
          <cell r="FH68">
            <v>2.2000000000000002</v>
          </cell>
          <cell r="FI68">
            <v>246.3</v>
          </cell>
          <cell r="FJ68">
            <v>2.5</v>
          </cell>
          <cell r="FK68">
            <v>723.9</v>
          </cell>
          <cell r="FL68">
            <v>13</v>
          </cell>
          <cell r="FN68" t="str">
            <v>Leicestershire</v>
          </cell>
          <cell r="FO68" t="str">
            <v>E10000018</v>
          </cell>
          <cell r="FP68">
            <v>118000</v>
          </cell>
          <cell r="FQ68">
            <v>3.8</v>
          </cell>
          <cell r="FR68">
            <v>39.200000000000003</v>
          </cell>
          <cell r="FS68">
            <v>0.7</v>
          </cell>
          <cell r="FT68">
            <v>41</v>
          </cell>
          <cell r="FU68">
            <v>0.6</v>
          </cell>
          <cell r="FV68">
            <v>36</v>
          </cell>
          <cell r="FW68">
            <v>1.1000000000000001</v>
          </cell>
          <cell r="FX68">
            <v>49</v>
          </cell>
          <cell r="FY68">
            <v>6.9</v>
          </cell>
          <cell r="GA68" t="str">
            <v>Leicestershire</v>
          </cell>
          <cell r="GB68" t="str">
            <v>E10000018</v>
          </cell>
          <cell r="GC68">
            <v>104000</v>
          </cell>
          <cell r="GD68">
            <v>4.5</v>
          </cell>
          <cell r="GE68">
            <v>27094</v>
          </cell>
          <cell r="GF68">
            <v>3.4</v>
          </cell>
          <cell r="GG68">
            <v>32576</v>
          </cell>
          <cell r="GH68">
            <v>3.4</v>
          </cell>
          <cell r="GI68">
            <v>14821</v>
          </cell>
          <cell r="GJ68">
            <v>3.7</v>
          </cell>
          <cell r="GK68" t="str">
            <v>&amp;^%</v>
          </cell>
          <cell r="GL68" t="str">
            <v>&amp;^%</v>
          </cell>
          <cell r="GN68" t="str">
            <v>Leicestershire</v>
          </cell>
          <cell r="GO68" t="str">
            <v>E10000018</v>
          </cell>
          <cell r="GP68">
            <v>118000</v>
          </cell>
          <cell r="GQ68">
            <v>3.8</v>
          </cell>
          <cell r="GR68">
            <v>11.97</v>
          </cell>
          <cell r="GS68">
            <v>3.2</v>
          </cell>
          <cell r="GT68">
            <v>14.7</v>
          </cell>
          <cell r="GU68">
            <v>2.5</v>
          </cell>
          <cell r="GV68">
            <v>7.04</v>
          </cell>
          <cell r="GW68">
            <v>2.5</v>
          </cell>
          <cell r="GX68">
            <v>25.72</v>
          </cell>
          <cell r="GY68">
            <v>18</v>
          </cell>
        </row>
        <row r="69">
          <cell r="A69" t="str">
            <v>Lincolnshire</v>
          </cell>
          <cell r="B69" t="str">
            <v>E10000019</v>
          </cell>
          <cell r="C69">
            <v>100000</v>
          </cell>
          <cell r="D69">
            <v>4.0999999999999996</v>
          </cell>
          <cell r="E69">
            <v>464.1</v>
          </cell>
          <cell r="F69">
            <v>3.1</v>
          </cell>
          <cell r="G69">
            <v>537.6</v>
          </cell>
          <cell r="H69">
            <v>2.7</v>
          </cell>
          <cell r="I69">
            <v>280.10000000000002</v>
          </cell>
          <cell r="J69">
            <v>2.7</v>
          </cell>
          <cell r="K69" t="str">
            <v>&amp;^%</v>
          </cell>
          <cell r="L69" t="str">
            <v>&amp;^%</v>
          </cell>
          <cell r="N69" t="str">
            <v>Lincolnshire</v>
          </cell>
          <cell r="O69" t="str">
            <v>E10000019</v>
          </cell>
          <cell r="P69">
            <v>164000</v>
          </cell>
          <cell r="Q69">
            <v>3.2</v>
          </cell>
          <cell r="R69">
            <v>38.5</v>
          </cell>
          <cell r="S69">
            <v>1</v>
          </cell>
          <cell r="T69">
            <v>40.1</v>
          </cell>
          <cell r="U69">
            <v>0.5</v>
          </cell>
          <cell r="V69">
            <v>33</v>
          </cell>
          <cell r="W69">
            <v>1.2</v>
          </cell>
          <cell r="X69">
            <v>48</v>
          </cell>
          <cell r="Y69">
            <v>5.0999999999999996</v>
          </cell>
          <cell r="AA69" t="str">
            <v>Lincolnshire</v>
          </cell>
          <cell r="AB69" t="str">
            <v>E10000019</v>
          </cell>
          <cell r="AC69">
            <v>147000</v>
          </cell>
          <cell r="AD69">
            <v>4.5999999999999996</v>
          </cell>
          <cell r="AE69">
            <v>22228</v>
          </cell>
          <cell r="AF69">
            <v>4.8</v>
          </cell>
          <cell r="AG69">
            <v>26126</v>
          </cell>
          <cell r="AH69">
            <v>3.1</v>
          </cell>
          <cell r="AI69">
            <v>13269</v>
          </cell>
          <cell r="AJ69">
            <v>6.1</v>
          </cell>
          <cell r="AK69" t="str">
            <v>&amp;^%</v>
          </cell>
          <cell r="AL69" t="str">
            <v>&amp;^%</v>
          </cell>
          <cell r="AN69" t="str">
            <v>Lincolnshire</v>
          </cell>
          <cell r="AO69" t="str">
            <v>E10000019</v>
          </cell>
          <cell r="AP69">
            <v>164000</v>
          </cell>
          <cell r="AQ69">
            <v>3.2</v>
          </cell>
          <cell r="AR69">
            <v>10.43</v>
          </cell>
          <cell r="AS69">
            <v>2.8</v>
          </cell>
          <cell r="AT69">
            <v>12.4</v>
          </cell>
          <cell r="AU69">
            <v>2</v>
          </cell>
          <cell r="AV69">
            <v>6.56</v>
          </cell>
          <cell r="AW69">
            <v>1.4</v>
          </cell>
          <cell r="AX69">
            <v>20.55</v>
          </cell>
          <cell r="AY69">
            <v>9.9</v>
          </cell>
          <cell r="BA69" t="str">
            <v>Lincolnshire</v>
          </cell>
          <cell r="BB69" t="str">
            <v>E10000019</v>
          </cell>
          <cell r="BC69">
            <v>164000</v>
          </cell>
          <cell r="BD69">
            <v>3.2</v>
          </cell>
          <cell r="BE69">
            <v>423.6</v>
          </cell>
          <cell r="BF69">
            <v>2.8</v>
          </cell>
          <cell r="BG69">
            <v>496.7</v>
          </cell>
          <cell r="BH69">
            <v>2</v>
          </cell>
          <cell r="BI69">
            <v>256.3</v>
          </cell>
          <cell r="BJ69">
            <v>1.7</v>
          </cell>
          <cell r="BK69">
            <v>781.1</v>
          </cell>
          <cell r="BL69">
            <v>9.3000000000000007</v>
          </cell>
          <cell r="BN69" t="str">
            <v>Lincolnshire</v>
          </cell>
          <cell r="BO69" t="str">
            <v>E10000019</v>
          </cell>
          <cell r="BP69">
            <v>236000</v>
          </cell>
          <cell r="BQ69">
            <v>2.6</v>
          </cell>
          <cell r="BR69">
            <v>37</v>
          </cell>
          <cell r="BS69">
            <v>0.4</v>
          </cell>
          <cell r="BT69">
            <v>33.299999999999997</v>
          </cell>
          <cell r="BU69">
            <v>1</v>
          </cell>
          <cell r="BV69">
            <v>14</v>
          </cell>
          <cell r="BW69">
            <v>4.4000000000000004</v>
          </cell>
          <cell r="BX69">
            <v>46</v>
          </cell>
          <cell r="BY69">
            <v>4.2</v>
          </cell>
          <cell r="CA69" t="str">
            <v>Lincolnshire</v>
          </cell>
          <cell r="CB69" t="str">
            <v>E10000019</v>
          </cell>
          <cell r="CC69">
            <v>208000</v>
          </cell>
          <cell r="CD69">
            <v>3.8</v>
          </cell>
          <cell r="CE69">
            <v>18253</v>
          </cell>
          <cell r="CF69">
            <v>4.4000000000000004</v>
          </cell>
          <cell r="CG69">
            <v>21111</v>
          </cell>
          <cell r="CH69">
            <v>3</v>
          </cell>
          <cell r="CI69">
            <v>5834</v>
          </cell>
          <cell r="CJ69">
            <v>15</v>
          </cell>
          <cell r="CK69">
            <v>38149</v>
          </cell>
          <cell r="CL69">
            <v>13</v>
          </cell>
          <cell r="CN69" t="str">
            <v>Lincolnshire</v>
          </cell>
          <cell r="CO69" t="str">
            <v>E10000019</v>
          </cell>
          <cell r="CP69">
            <v>236000</v>
          </cell>
          <cell r="CQ69">
            <v>2.6</v>
          </cell>
          <cell r="CR69">
            <v>9.32</v>
          </cell>
          <cell r="CS69">
            <v>2.1</v>
          </cell>
          <cell r="CT69">
            <v>11.88</v>
          </cell>
          <cell r="CU69">
            <v>1.8</v>
          </cell>
          <cell r="CV69">
            <v>6.2</v>
          </cell>
          <cell r="CW69">
            <v>0.8</v>
          </cell>
          <cell r="CX69">
            <v>19.71</v>
          </cell>
          <cell r="CY69">
            <v>8.8000000000000007</v>
          </cell>
          <cell r="DA69" t="str">
            <v>Lincolnshire</v>
          </cell>
          <cell r="DB69" t="str">
            <v>E10000019</v>
          </cell>
          <cell r="DC69">
            <v>236000</v>
          </cell>
          <cell r="DD69">
            <v>2.6</v>
          </cell>
          <cell r="DE69">
            <v>341.1</v>
          </cell>
          <cell r="DF69">
            <v>2.7</v>
          </cell>
          <cell r="DG69">
            <v>395.4</v>
          </cell>
          <cell r="DH69">
            <v>2.1</v>
          </cell>
          <cell r="DI69">
            <v>107.4</v>
          </cell>
          <cell r="DJ69">
            <v>5.9</v>
          </cell>
          <cell r="DK69">
            <v>709.6</v>
          </cell>
          <cell r="DL69">
            <v>7.8</v>
          </cell>
          <cell r="DN69" t="str">
            <v>Lincolnshire</v>
          </cell>
          <cell r="DO69" t="str">
            <v>E10000019</v>
          </cell>
          <cell r="DP69">
            <v>64000</v>
          </cell>
          <cell r="DQ69">
            <v>5</v>
          </cell>
          <cell r="DR69">
            <v>37.5</v>
          </cell>
          <cell r="DS69">
            <v>0.3</v>
          </cell>
          <cell r="DT69">
            <v>37.5</v>
          </cell>
          <cell r="DU69">
            <v>0.6</v>
          </cell>
          <cell r="DV69">
            <v>32.5</v>
          </cell>
          <cell r="DW69">
            <v>0.4</v>
          </cell>
          <cell r="DX69">
            <v>41.8</v>
          </cell>
          <cell r="DY69">
            <v>6.9</v>
          </cell>
          <cell r="EA69" t="str">
            <v>Lincolnshire</v>
          </cell>
          <cell r="EB69" t="str">
            <v>E10000019</v>
          </cell>
          <cell r="EC69">
            <v>55000</v>
          </cell>
          <cell r="ED69">
            <v>8.6999999999999993</v>
          </cell>
          <cell r="EE69">
            <v>18664</v>
          </cell>
          <cell r="EF69">
            <v>9</v>
          </cell>
          <cell r="EG69">
            <v>22067</v>
          </cell>
          <cell r="EH69">
            <v>6</v>
          </cell>
          <cell r="EI69" t="str">
            <v>&amp;^%</v>
          </cell>
          <cell r="EJ69" t="str">
            <v>&amp;^%</v>
          </cell>
          <cell r="EK69" t="str">
            <v>&amp;^%</v>
          </cell>
          <cell r="EL69" t="str">
            <v>&amp;^%</v>
          </cell>
          <cell r="EN69" t="str">
            <v>Lincolnshire</v>
          </cell>
          <cell r="EO69" t="str">
            <v>E10000019</v>
          </cell>
          <cell r="EP69">
            <v>64000</v>
          </cell>
          <cell r="EQ69">
            <v>5</v>
          </cell>
          <cell r="ER69">
            <v>9.74</v>
          </cell>
          <cell r="ES69">
            <v>4.5</v>
          </cell>
          <cell r="ET69">
            <v>11.55</v>
          </cell>
          <cell r="EU69">
            <v>2.6</v>
          </cell>
          <cell r="EV69">
            <v>6.33</v>
          </cell>
          <cell r="EW69">
            <v>1.4</v>
          </cell>
          <cell r="EX69">
            <v>20.02</v>
          </cell>
          <cell r="EY69">
            <v>20</v>
          </cell>
          <cell r="FA69" t="str">
            <v>Lincolnshire</v>
          </cell>
          <cell r="FB69" t="str">
            <v>E10000019</v>
          </cell>
          <cell r="FC69">
            <v>64000</v>
          </cell>
          <cell r="FD69">
            <v>5</v>
          </cell>
          <cell r="FE69">
            <v>361.1</v>
          </cell>
          <cell r="FF69">
            <v>4.2</v>
          </cell>
          <cell r="FG69">
            <v>432.4</v>
          </cell>
          <cell r="FH69">
            <v>2.5</v>
          </cell>
          <cell r="FI69">
            <v>243.3</v>
          </cell>
          <cell r="FJ69">
            <v>1.7</v>
          </cell>
          <cell r="FK69">
            <v>709.9</v>
          </cell>
          <cell r="FL69">
            <v>19</v>
          </cell>
          <cell r="FN69" t="str">
            <v>Lincolnshire</v>
          </cell>
          <cell r="FO69" t="str">
            <v>E10000019</v>
          </cell>
          <cell r="FP69">
            <v>100000</v>
          </cell>
          <cell r="FQ69">
            <v>4.0999999999999996</v>
          </cell>
          <cell r="FR69">
            <v>40</v>
          </cell>
          <cell r="FS69">
            <v>0.3</v>
          </cell>
          <cell r="FT69">
            <v>41.7</v>
          </cell>
          <cell r="FU69">
            <v>0.7</v>
          </cell>
          <cell r="FV69">
            <v>35</v>
          </cell>
          <cell r="FW69">
            <v>1.1000000000000001</v>
          </cell>
          <cell r="FX69">
            <v>50.5</v>
          </cell>
          <cell r="FY69">
            <v>7.4</v>
          </cell>
          <cell r="GA69" t="str">
            <v>Lincolnshire</v>
          </cell>
          <cell r="GB69" t="str">
            <v>E10000019</v>
          </cell>
          <cell r="GC69">
            <v>92000</v>
          </cell>
          <cell r="GD69">
            <v>5.0999999999999996</v>
          </cell>
          <cell r="GE69">
            <v>24706</v>
          </cell>
          <cell r="GF69">
            <v>4.2</v>
          </cell>
          <cell r="GG69">
            <v>28576</v>
          </cell>
          <cell r="GH69">
            <v>3.2</v>
          </cell>
          <cell r="GI69">
            <v>14753</v>
          </cell>
          <cell r="GJ69">
            <v>3.2</v>
          </cell>
          <cell r="GK69" t="str">
            <v>&amp;^%</v>
          </cell>
          <cell r="GL69" t="str">
            <v>&amp;^%</v>
          </cell>
          <cell r="GN69" t="str">
            <v>Lincolnshire</v>
          </cell>
          <cell r="GO69" t="str">
            <v>E10000019</v>
          </cell>
          <cell r="GP69">
            <v>100000</v>
          </cell>
          <cell r="GQ69">
            <v>4.0999999999999996</v>
          </cell>
          <cell r="GR69">
            <v>10.67</v>
          </cell>
          <cell r="GS69">
            <v>3.9</v>
          </cell>
          <cell r="GT69">
            <v>12.89</v>
          </cell>
          <cell r="GU69">
            <v>2.7</v>
          </cell>
          <cell r="GV69">
            <v>6.92</v>
          </cell>
          <cell r="GW69">
            <v>2.2000000000000002</v>
          </cell>
          <cell r="GX69" t="str">
            <v>&amp;^%</v>
          </cell>
          <cell r="GY69" t="str">
            <v>&amp;^%</v>
          </cell>
        </row>
        <row r="70">
          <cell r="A70" t="str">
            <v>Northamptonshire</v>
          </cell>
          <cell r="B70" t="str">
            <v>E10000021</v>
          </cell>
          <cell r="C70">
            <v>139000</v>
          </cell>
          <cell r="D70">
            <v>3.5</v>
          </cell>
          <cell r="E70">
            <v>493.4</v>
          </cell>
          <cell r="F70">
            <v>3.7</v>
          </cell>
          <cell r="G70">
            <v>582.5</v>
          </cell>
          <cell r="H70">
            <v>2.2000000000000002</v>
          </cell>
          <cell r="I70">
            <v>289</v>
          </cell>
          <cell r="J70">
            <v>2.2000000000000002</v>
          </cell>
          <cell r="K70">
            <v>929.5</v>
          </cell>
          <cell r="L70">
            <v>15</v>
          </cell>
          <cell r="N70" t="str">
            <v>Northamptonshire</v>
          </cell>
          <cell r="O70" t="str">
            <v>E10000021</v>
          </cell>
          <cell r="P70">
            <v>217000</v>
          </cell>
          <cell r="Q70">
            <v>2.8</v>
          </cell>
          <cell r="R70">
            <v>38.6</v>
          </cell>
          <cell r="S70">
            <v>0.9</v>
          </cell>
          <cell r="T70">
            <v>39.9</v>
          </cell>
          <cell r="U70">
            <v>0.4</v>
          </cell>
          <cell r="V70">
            <v>34.9</v>
          </cell>
          <cell r="W70">
            <v>0.1</v>
          </cell>
          <cell r="X70">
            <v>47.2</v>
          </cell>
          <cell r="Y70">
            <v>3.8</v>
          </cell>
          <cell r="AA70" t="str">
            <v>Northamptonshire</v>
          </cell>
          <cell r="AB70" t="str">
            <v>E10000021</v>
          </cell>
          <cell r="AC70">
            <v>182000</v>
          </cell>
          <cell r="AD70">
            <v>3.9</v>
          </cell>
          <cell r="AE70">
            <v>24941</v>
          </cell>
          <cell r="AF70">
            <v>3.4</v>
          </cell>
          <cell r="AG70">
            <v>29774</v>
          </cell>
          <cell r="AH70">
            <v>2.5</v>
          </cell>
          <cell r="AI70">
            <v>14345</v>
          </cell>
          <cell r="AJ70">
            <v>1.7</v>
          </cell>
          <cell r="AK70" t="str">
            <v>&amp;^%</v>
          </cell>
          <cell r="AL70" t="str">
            <v>&amp;^%</v>
          </cell>
          <cell r="AN70" t="str">
            <v>Northamptonshire</v>
          </cell>
          <cell r="AO70" t="str">
            <v>E10000021</v>
          </cell>
          <cell r="AP70">
            <v>217000</v>
          </cell>
          <cell r="AQ70">
            <v>2.8</v>
          </cell>
          <cell r="AR70">
            <v>11.22</v>
          </cell>
          <cell r="AS70">
            <v>2.4</v>
          </cell>
          <cell r="AT70">
            <v>13.65</v>
          </cell>
          <cell r="AU70">
            <v>1.8</v>
          </cell>
          <cell r="AV70">
            <v>6.99</v>
          </cell>
          <cell r="AW70">
            <v>1.4</v>
          </cell>
          <cell r="AX70">
            <v>22.91</v>
          </cell>
          <cell r="AY70">
            <v>12</v>
          </cell>
          <cell r="BA70" t="str">
            <v>Northamptonshire</v>
          </cell>
          <cell r="BB70" t="str">
            <v>E10000021</v>
          </cell>
          <cell r="BC70">
            <v>217000</v>
          </cell>
          <cell r="BD70">
            <v>2.8</v>
          </cell>
          <cell r="BE70">
            <v>453.7</v>
          </cell>
          <cell r="BF70">
            <v>2.7</v>
          </cell>
          <cell r="BG70">
            <v>544</v>
          </cell>
          <cell r="BH70">
            <v>1.8</v>
          </cell>
          <cell r="BI70">
            <v>269.60000000000002</v>
          </cell>
          <cell r="BJ70">
            <v>1.9</v>
          </cell>
          <cell r="BK70">
            <v>861.3</v>
          </cell>
          <cell r="BL70">
            <v>11</v>
          </cell>
          <cell r="BN70" t="str">
            <v>Northamptonshire</v>
          </cell>
          <cell r="BO70" t="str">
            <v>E10000021</v>
          </cell>
          <cell r="BP70">
            <v>294000</v>
          </cell>
          <cell r="BQ70">
            <v>2.4</v>
          </cell>
          <cell r="BR70">
            <v>37.5</v>
          </cell>
          <cell r="BS70">
            <v>0</v>
          </cell>
          <cell r="BT70">
            <v>34.200000000000003</v>
          </cell>
          <cell r="BU70">
            <v>0.8</v>
          </cell>
          <cell r="BV70">
            <v>16</v>
          </cell>
          <cell r="BW70">
            <v>4.8</v>
          </cell>
          <cell r="BX70">
            <v>45</v>
          </cell>
          <cell r="BY70">
            <v>3.4</v>
          </cell>
          <cell r="CA70" t="str">
            <v>Northamptonshire</v>
          </cell>
          <cell r="CB70" t="str">
            <v>E10000021</v>
          </cell>
          <cell r="CC70">
            <v>248000</v>
          </cell>
          <cell r="CD70">
            <v>3.4</v>
          </cell>
          <cell r="CE70">
            <v>20899</v>
          </cell>
          <cell r="CF70">
            <v>3.7</v>
          </cell>
          <cell r="CG70">
            <v>24506</v>
          </cell>
          <cell r="CH70">
            <v>2.7</v>
          </cell>
          <cell r="CI70">
            <v>6644</v>
          </cell>
          <cell r="CJ70">
            <v>11</v>
          </cell>
          <cell r="CK70">
            <v>42277</v>
          </cell>
          <cell r="CL70">
            <v>16</v>
          </cell>
          <cell r="CN70" t="str">
            <v>Northamptonshire</v>
          </cell>
          <cell r="CO70" t="str">
            <v>E10000021</v>
          </cell>
          <cell r="CP70">
            <v>294000</v>
          </cell>
          <cell r="CQ70">
            <v>2.4</v>
          </cell>
          <cell r="CR70">
            <v>10.220000000000001</v>
          </cell>
          <cell r="CS70">
            <v>2.1</v>
          </cell>
          <cell r="CT70">
            <v>13.11</v>
          </cell>
          <cell r="CU70">
            <v>1.7</v>
          </cell>
          <cell r="CV70">
            <v>6.38</v>
          </cell>
          <cell r="CW70">
            <v>0.9</v>
          </cell>
          <cell r="CX70">
            <v>21.99</v>
          </cell>
          <cell r="CY70">
            <v>8.9</v>
          </cell>
          <cell r="DA70" t="str">
            <v>Northamptonshire</v>
          </cell>
          <cell r="DB70" t="str">
            <v>E10000021</v>
          </cell>
          <cell r="DC70">
            <v>294000</v>
          </cell>
          <cell r="DD70">
            <v>2.4</v>
          </cell>
          <cell r="DE70">
            <v>379.9</v>
          </cell>
          <cell r="DF70">
            <v>2.6</v>
          </cell>
          <cell r="DG70">
            <v>448.4</v>
          </cell>
          <cell r="DH70">
            <v>1.9</v>
          </cell>
          <cell r="DI70">
            <v>125.8</v>
          </cell>
          <cell r="DJ70">
            <v>4.4000000000000004</v>
          </cell>
          <cell r="DK70">
            <v>787.8</v>
          </cell>
          <cell r="DL70">
            <v>7.2</v>
          </cell>
          <cell r="DN70" t="str">
            <v>Northamptonshire</v>
          </cell>
          <cell r="DO70" t="str">
            <v>E10000021</v>
          </cell>
          <cell r="DP70">
            <v>78000</v>
          </cell>
          <cell r="DQ70">
            <v>4.5</v>
          </cell>
          <cell r="DR70">
            <v>37.5</v>
          </cell>
          <cell r="DS70">
            <v>0</v>
          </cell>
          <cell r="DT70">
            <v>37.799999999999997</v>
          </cell>
          <cell r="DU70">
            <v>0.5</v>
          </cell>
          <cell r="DV70">
            <v>33.1</v>
          </cell>
          <cell r="DW70">
            <v>1.2</v>
          </cell>
          <cell r="DX70">
            <v>42.5</v>
          </cell>
          <cell r="DY70">
            <v>5.7</v>
          </cell>
          <cell r="EA70" t="str">
            <v>Northamptonshire</v>
          </cell>
          <cell r="EB70" t="str">
            <v>E10000021</v>
          </cell>
          <cell r="EC70">
            <v>67000</v>
          </cell>
          <cell r="ED70">
            <v>5.9</v>
          </cell>
          <cell r="EE70">
            <v>21432</v>
          </cell>
          <cell r="EF70">
            <v>4.9000000000000004</v>
          </cell>
          <cell r="EG70">
            <v>25187</v>
          </cell>
          <cell r="EH70">
            <v>3.8</v>
          </cell>
          <cell r="EI70">
            <v>12539</v>
          </cell>
          <cell r="EJ70">
            <v>3.5</v>
          </cell>
          <cell r="EK70" t="str">
            <v>&amp;^%</v>
          </cell>
          <cell r="EL70" t="str">
            <v>&amp;^%</v>
          </cell>
          <cell r="EN70" t="str">
            <v>Northamptonshire</v>
          </cell>
          <cell r="EO70" t="str">
            <v>E10000021</v>
          </cell>
          <cell r="EP70">
            <v>78000</v>
          </cell>
          <cell r="EQ70">
            <v>4.5</v>
          </cell>
          <cell r="ER70">
            <v>10.23</v>
          </cell>
          <cell r="ES70">
            <v>4</v>
          </cell>
          <cell r="ET70">
            <v>12.57</v>
          </cell>
          <cell r="EU70">
            <v>2.9</v>
          </cell>
          <cell r="EV70">
            <v>6.64</v>
          </cell>
          <cell r="EW70">
            <v>2.2999999999999998</v>
          </cell>
          <cell r="EX70" t="str">
            <v>&amp;^%</v>
          </cell>
          <cell r="EY70" t="str">
            <v>&amp;^%</v>
          </cell>
          <cell r="FA70" t="str">
            <v>Northamptonshire</v>
          </cell>
          <cell r="FB70" t="str">
            <v>E10000021</v>
          </cell>
          <cell r="FC70">
            <v>78000</v>
          </cell>
          <cell r="FD70">
            <v>4.5</v>
          </cell>
          <cell r="FE70">
            <v>402.4</v>
          </cell>
          <cell r="FF70">
            <v>3.4</v>
          </cell>
          <cell r="FG70">
            <v>475.5</v>
          </cell>
          <cell r="FH70">
            <v>2.8</v>
          </cell>
          <cell r="FI70">
            <v>246.8</v>
          </cell>
          <cell r="FJ70">
            <v>2.1</v>
          </cell>
          <cell r="FK70" t="str">
            <v>&amp;^%</v>
          </cell>
          <cell r="FL70" t="str">
            <v>&amp;^%</v>
          </cell>
          <cell r="FN70" t="str">
            <v>Northamptonshire</v>
          </cell>
          <cell r="FO70" t="str">
            <v>E10000021</v>
          </cell>
          <cell r="FP70">
            <v>139000</v>
          </cell>
          <cell r="FQ70">
            <v>3.5</v>
          </cell>
          <cell r="FR70">
            <v>40</v>
          </cell>
          <cell r="FS70">
            <v>0.7</v>
          </cell>
          <cell r="FT70">
            <v>41</v>
          </cell>
          <cell r="FU70">
            <v>0.5</v>
          </cell>
          <cell r="FV70">
            <v>35</v>
          </cell>
          <cell r="FW70">
            <v>0.9</v>
          </cell>
          <cell r="FX70">
            <v>49</v>
          </cell>
          <cell r="FY70">
            <v>5.0999999999999996</v>
          </cell>
          <cell r="GA70" t="str">
            <v>Northamptonshire</v>
          </cell>
          <cell r="GB70" t="str">
            <v>E10000021</v>
          </cell>
          <cell r="GC70">
            <v>115000</v>
          </cell>
          <cell r="GD70">
            <v>5.0999999999999996</v>
          </cell>
          <cell r="GE70">
            <v>27115</v>
          </cell>
          <cell r="GF70">
            <v>4.8</v>
          </cell>
          <cell r="GG70">
            <v>32433</v>
          </cell>
          <cell r="GH70">
            <v>3.2</v>
          </cell>
          <cell r="GI70">
            <v>15646</v>
          </cell>
          <cell r="GJ70">
            <v>4.7</v>
          </cell>
          <cell r="GK70" t="str">
            <v>&amp;^%</v>
          </cell>
          <cell r="GL70" t="str">
            <v>&amp;^%</v>
          </cell>
          <cell r="GN70" t="str">
            <v>Northamptonshire</v>
          </cell>
          <cell r="GO70" t="str">
            <v>E10000021</v>
          </cell>
          <cell r="GP70">
            <v>139000</v>
          </cell>
          <cell r="GQ70">
            <v>3.5</v>
          </cell>
          <cell r="GR70">
            <v>11.78</v>
          </cell>
          <cell r="GS70">
            <v>2.4</v>
          </cell>
          <cell r="GT70">
            <v>14.21</v>
          </cell>
          <cell r="GU70">
            <v>2.2999999999999998</v>
          </cell>
          <cell r="GV70">
            <v>7.2</v>
          </cell>
          <cell r="GW70">
            <v>2</v>
          </cell>
          <cell r="GX70">
            <v>24.57</v>
          </cell>
          <cell r="GY70">
            <v>16</v>
          </cell>
        </row>
        <row r="71">
          <cell r="A71" t="str">
            <v>Nottinghamshire</v>
          </cell>
          <cell r="B71" t="str">
            <v>E10000024</v>
          </cell>
          <cell r="C71">
            <v>108000</v>
          </cell>
          <cell r="D71">
            <v>4</v>
          </cell>
          <cell r="E71">
            <v>485.3</v>
          </cell>
          <cell r="F71">
            <v>3.8</v>
          </cell>
          <cell r="G71">
            <v>563</v>
          </cell>
          <cell r="H71">
            <v>2.2999999999999998</v>
          </cell>
          <cell r="I71">
            <v>281.7</v>
          </cell>
          <cell r="J71">
            <v>2.4</v>
          </cell>
          <cell r="K71">
            <v>949.5</v>
          </cell>
          <cell r="L71">
            <v>13</v>
          </cell>
          <cell r="N71" t="str">
            <v>Nottinghamshire</v>
          </cell>
          <cell r="O71" t="str">
            <v>E10000024</v>
          </cell>
          <cell r="P71">
            <v>168000</v>
          </cell>
          <cell r="Q71">
            <v>3.1</v>
          </cell>
          <cell r="R71">
            <v>38.9</v>
          </cell>
          <cell r="S71">
            <v>0.7</v>
          </cell>
          <cell r="T71">
            <v>39.9</v>
          </cell>
          <cell r="U71">
            <v>0.5</v>
          </cell>
          <cell r="V71">
            <v>35</v>
          </cell>
          <cell r="W71">
            <v>0.6</v>
          </cell>
          <cell r="X71">
            <v>47.9</v>
          </cell>
          <cell r="Y71">
            <v>4.3</v>
          </cell>
          <cell r="AA71" t="str">
            <v>Nottinghamshire</v>
          </cell>
          <cell r="AB71" t="str">
            <v>E10000024</v>
          </cell>
          <cell r="AC71">
            <v>149000</v>
          </cell>
          <cell r="AD71">
            <v>4.0999999999999996</v>
          </cell>
          <cell r="AE71">
            <v>23121</v>
          </cell>
          <cell r="AF71">
            <v>3.8</v>
          </cell>
          <cell r="AG71">
            <v>26988</v>
          </cell>
          <cell r="AH71">
            <v>2.5</v>
          </cell>
          <cell r="AI71">
            <v>13670</v>
          </cell>
          <cell r="AJ71">
            <v>3</v>
          </cell>
          <cell r="AK71">
            <v>43154</v>
          </cell>
          <cell r="AL71">
            <v>16</v>
          </cell>
          <cell r="AN71" t="str">
            <v>Nottinghamshire</v>
          </cell>
          <cell r="AO71" t="str">
            <v>E10000024</v>
          </cell>
          <cell r="AP71">
            <v>168000</v>
          </cell>
          <cell r="AQ71">
            <v>3.1</v>
          </cell>
          <cell r="AR71">
            <v>10.97</v>
          </cell>
          <cell r="AS71">
            <v>3.3</v>
          </cell>
          <cell r="AT71">
            <v>13.09</v>
          </cell>
          <cell r="AU71">
            <v>1.9</v>
          </cell>
          <cell r="AV71">
            <v>6.81</v>
          </cell>
          <cell r="AW71">
            <v>1.4</v>
          </cell>
          <cell r="AX71">
            <v>22.08</v>
          </cell>
          <cell r="AY71">
            <v>11</v>
          </cell>
          <cell r="BA71" t="str">
            <v>Nottinghamshire</v>
          </cell>
          <cell r="BB71" t="str">
            <v>E10000024</v>
          </cell>
          <cell r="BC71">
            <v>168000</v>
          </cell>
          <cell r="BD71">
            <v>3.1</v>
          </cell>
          <cell r="BE71">
            <v>452.8</v>
          </cell>
          <cell r="BF71">
            <v>2.7</v>
          </cell>
          <cell r="BG71">
            <v>523.1</v>
          </cell>
          <cell r="BH71">
            <v>1.8</v>
          </cell>
          <cell r="BI71">
            <v>262.39999999999998</v>
          </cell>
          <cell r="BJ71">
            <v>2.1</v>
          </cell>
          <cell r="BK71">
            <v>851.4</v>
          </cell>
          <cell r="BL71">
            <v>10</v>
          </cell>
          <cell r="BN71" t="str">
            <v>Nottinghamshire</v>
          </cell>
          <cell r="BO71" t="str">
            <v>E10000024</v>
          </cell>
          <cell r="BP71">
            <v>248000</v>
          </cell>
          <cell r="BQ71">
            <v>2.6</v>
          </cell>
          <cell r="BR71">
            <v>37</v>
          </cell>
          <cell r="BS71">
            <v>0.3</v>
          </cell>
          <cell r="BT71">
            <v>33.200000000000003</v>
          </cell>
          <cell r="BU71">
            <v>0.9</v>
          </cell>
          <cell r="BV71">
            <v>15</v>
          </cell>
          <cell r="BW71">
            <v>3.7</v>
          </cell>
          <cell r="BX71">
            <v>45</v>
          </cell>
          <cell r="BY71">
            <v>4.0999999999999996</v>
          </cell>
          <cell r="CA71" t="str">
            <v>Nottinghamshire</v>
          </cell>
          <cell r="CB71" t="str">
            <v>E10000024</v>
          </cell>
          <cell r="CC71">
            <v>216000</v>
          </cell>
          <cell r="CD71">
            <v>3.7</v>
          </cell>
          <cell r="CE71">
            <v>19106</v>
          </cell>
          <cell r="CF71">
            <v>4.0999999999999996</v>
          </cell>
          <cell r="CG71">
            <v>22259</v>
          </cell>
          <cell r="CH71">
            <v>2.7</v>
          </cell>
          <cell r="CI71">
            <v>6303</v>
          </cell>
          <cell r="CJ71">
            <v>6.8</v>
          </cell>
          <cell r="CK71">
            <v>39725</v>
          </cell>
          <cell r="CL71">
            <v>14</v>
          </cell>
          <cell r="CN71" t="str">
            <v>Nottinghamshire</v>
          </cell>
          <cell r="CO71" t="str">
            <v>E10000024</v>
          </cell>
          <cell r="CP71">
            <v>248000</v>
          </cell>
          <cell r="CQ71">
            <v>2.6</v>
          </cell>
          <cell r="CR71">
            <v>9.94</v>
          </cell>
          <cell r="CS71">
            <v>1.8</v>
          </cell>
          <cell r="CT71">
            <v>12.64</v>
          </cell>
          <cell r="CU71">
            <v>1.6</v>
          </cell>
          <cell r="CV71">
            <v>6.24</v>
          </cell>
          <cell r="CW71">
            <v>0.7</v>
          </cell>
          <cell r="CX71">
            <v>20.92</v>
          </cell>
          <cell r="CY71">
            <v>9.6</v>
          </cell>
          <cell r="DA71" t="str">
            <v>Nottinghamshire</v>
          </cell>
          <cell r="DB71" t="str">
            <v>E10000024</v>
          </cell>
          <cell r="DC71">
            <v>248000</v>
          </cell>
          <cell r="DD71">
            <v>2.6</v>
          </cell>
          <cell r="DE71">
            <v>360.2</v>
          </cell>
          <cell r="DF71">
            <v>2.8</v>
          </cell>
          <cell r="DG71">
            <v>419.7</v>
          </cell>
          <cell r="DH71">
            <v>1.9</v>
          </cell>
          <cell r="DI71">
            <v>113.2</v>
          </cell>
          <cell r="DJ71">
            <v>4.0999999999999996</v>
          </cell>
          <cell r="DK71">
            <v>763</v>
          </cell>
          <cell r="DL71">
            <v>9.4</v>
          </cell>
          <cell r="DN71" t="str">
            <v>Nottinghamshire</v>
          </cell>
          <cell r="DO71" t="str">
            <v>E10000024</v>
          </cell>
          <cell r="DP71">
            <v>60000</v>
          </cell>
          <cell r="DQ71">
            <v>5.0999999999999996</v>
          </cell>
          <cell r="DR71">
            <v>37.5</v>
          </cell>
          <cell r="DS71">
            <v>0.3</v>
          </cell>
          <cell r="DT71">
            <v>37.799999999999997</v>
          </cell>
          <cell r="DU71">
            <v>0.7</v>
          </cell>
          <cell r="DV71">
            <v>32.4</v>
          </cell>
          <cell r="DW71">
            <v>0.7</v>
          </cell>
          <cell r="DX71">
            <v>42</v>
          </cell>
          <cell r="DY71">
            <v>12</v>
          </cell>
          <cell r="EA71" t="str">
            <v>Nottinghamshire</v>
          </cell>
          <cell r="EB71" t="str">
            <v>E10000024</v>
          </cell>
          <cell r="EC71">
            <v>54000</v>
          </cell>
          <cell r="ED71">
            <v>6.7</v>
          </cell>
          <cell r="EE71">
            <v>19421</v>
          </cell>
          <cell r="EF71">
            <v>5.9</v>
          </cell>
          <cell r="EG71">
            <v>22598</v>
          </cell>
          <cell r="EH71">
            <v>4</v>
          </cell>
          <cell r="EI71">
            <v>11888</v>
          </cell>
          <cell r="EJ71">
            <v>8.6</v>
          </cell>
          <cell r="EK71" t="str">
            <v>&amp;^%</v>
          </cell>
          <cell r="EL71" t="str">
            <v>&amp;^%</v>
          </cell>
          <cell r="EN71" t="str">
            <v>Nottinghamshire</v>
          </cell>
          <cell r="EO71" t="str">
            <v>E10000024</v>
          </cell>
          <cell r="EP71">
            <v>60000</v>
          </cell>
          <cell r="EQ71">
            <v>5.0999999999999996</v>
          </cell>
          <cell r="ER71">
            <v>9.98</v>
          </cell>
          <cell r="ES71">
            <v>3.9</v>
          </cell>
          <cell r="ET71">
            <v>11.93</v>
          </cell>
          <cell r="EU71">
            <v>2.9</v>
          </cell>
          <cell r="EV71">
            <v>6.59</v>
          </cell>
          <cell r="EW71">
            <v>2.2999999999999998</v>
          </cell>
          <cell r="EX71" t="str">
            <v>&amp;^%</v>
          </cell>
          <cell r="EY71" t="str">
            <v>&amp;^%</v>
          </cell>
          <cell r="FA71" t="str">
            <v>Nottinghamshire</v>
          </cell>
          <cell r="FB71" t="str">
            <v>E10000024</v>
          </cell>
          <cell r="FC71">
            <v>60000</v>
          </cell>
          <cell r="FD71">
            <v>5.0999999999999996</v>
          </cell>
          <cell r="FE71">
            <v>387.9</v>
          </cell>
          <cell r="FF71">
            <v>4.5999999999999996</v>
          </cell>
          <cell r="FG71">
            <v>450.7</v>
          </cell>
          <cell r="FH71">
            <v>2.9</v>
          </cell>
          <cell r="FI71">
            <v>246.8</v>
          </cell>
          <cell r="FJ71">
            <v>2.2000000000000002</v>
          </cell>
          <cell r="FK71" t="str">
            <v>&amp;^%</v>
          </cell>
          <cell r="FL71" t="str">
            <v>&amp;^%</v>
          </cell>
          <cell r="FN71" t="str">
            <v>Nottinghamshire</v>
          </cell>
          <cell r="FO71" t="str">
            <v>E10000024</v>
          </cell>
          <cell r="FP71">
            <v>108000</v>
          </cell>
          <cell r="FQ71">
            <v>4</v>
          </cell>
          <cell r="FR71">
            <v>39.9</v>
          </cell>
          <cell r="FS71">
            <v>0.6</v>
          </cell>
          <cell r="FT71">
            <v>41.1</v>
          </cell>
          <cell r="FU71">
            <v>0.6</v>
          </cell>
          <cell r="FV71">
            <v>36.6</v>
          </cell>
          <cell r="FW71">
            <v>0.9</v>
          </cell>
          <cell r="FX71">
            <v>48.8</v>
          </cell>
          <cell r="FY71">
            <v>6.7</v>
          </cell>
          <cell r="GA71" t="str">
            <v>Nottinghamshire</v>
          </cell>
          <cell r="GB71" t="str">
            <v>E10000024</v>
          </cell>
          <cell r="GC71">
            <v>95000</v>
          </cell>
          <cell r="GD71">
            <v>5.2</v>
          </cell>
          <cell r="GE71">
            <v>25058</v>
          </cell>
          <cell r="GF71">
            <v>4</v>
          </cell>
          <cell r="GG71">
            <v>29499</v>
          </cell>
          <cell r="GH71">
            <v>3</v>
          </cell>
          <cell r="GI71">
            <v>14735</v>
          </cell>
          <cell r="GJ71">
            <v>3.2</v>
          </cell>
          <cell r="GK71" t="str">
            <v>&amp;^%</v>
          </cell>
          <cell r="GL71" t="str">
            <v>&amp;^%</v>
          </cell>
          <cell r="GN71" t="str">
            <v>Nottinghamshire</v>
          </cell>
          <cell r="GO71" t="str">
            <v>E10000024</v>
          </cell>
          <cell r="GP71">
            <v>108000</v>
          </cell>
          <cell r="GQ71">
            <v>4</v>
          </cell>
          <cell r="GR71">
            <v>11.67</v>
          </cell>
          <cell r="GS71">
            <v>3.4</v>
          </cell>
          <cell r="GT71">
            <v>13.69</v>
          </cell>
          <cell r="GU71">
            <v>2.2999999999999998</v>
          </cell>
          <cell r="GV71">
            <v>7</v>
          </cell>
          <cell r="GW71">
            <v>2.2000000000000002</v>
          </cell>
          <cell r="GX71">
            <v>23.79</v>
          </cell>
          <cell r="GY71">
            <v>15</v>
          </cell>
        </row>
        <row r="72">
          <cell r="A72" t="str">
            <v>Herefordshire</v>
          </cell>
          <cell r="B72" t="str">
            <v>E06000019</v>
          </cell>
          <cell r="C72">
            <v>25000</v>
          </cell>
          <cell r="D72">
            <v>8.3000000000000007</v>
          </cell>
          <cell r="E72">
            <v>436.1</v>
          </cell>
          <cell r="F72">
            <v>6</v>
          </cell>
          <cell r="G72">
            <v>547.79999999999995</v>
          </cell>
          <cell r="H72">
            <v>7</v>
          </cell>
          <cell r="I72">
            <v>289.5</v>
          </cell>
          <cell r="J72">
            <v>6</v>
          </cell>
          <cell r="K72" t="str">
            <v>&amp;^%</v>
          </cell>
          <cell r="L72" t="str">
            <v>&amp;^%</v>
          </cell>
          <cell r="N72" t="str">
            <v>Herefordshire</v>
          </cell>
          <cell r="O72" t="str">
            <v>E06000019</v>
          </cell>
          <cell r="P72">
            <v>41000</v>
          </cell>
          <cell r="Q72">
            <v>6.4</v>
          </cell>
          <cell r="R72">
            <v>38.4</v>
          </cell>
          <cell r="S72">
            <v>1.6</v>
          </cell>
          <cell r="T72">
            <v>39.5</v>
          </cell>
          <cell r="U72">
            <v>0.9</v>
          </cell>
          <cell r="V72">
            <v>33.5</v>
          </cell>
          <cell r="W72">
            <v>1.9</v>
          </cell>
          <cell r="X72" t="str">
            <v>&amp;^%</v>
          </cell>
          <cell r="Y72" t="str">
            <v>&amp;^%</v>
          </cell>
          <cell r="AA72" t="str">
            <v>Herefordshire</v>
          </cell>
          <cell r="AB72" t="str">
            <v>E06000019</v>
          </cell>
          <cell r="AC72">
            <v>35000</v>
          </cell>
          <cell r="AD72">
            <v>8.6</v>
          </cell>
          <cell r="AE72">
            <v>20045</v>
          </cell>
          <cell r="AF72">
            <v>5.2</v>
          </cell>
          <cell r="AG72">
            <v>24744</v>
          </cell>
          <cell r="AH72">
            <v>5.8</v>
          </cell>
          <cell r="AI72">
            <v>13239</v>
          </cell>
          <cell r="AJ72">
            <v>5.3</v>
          </cell>
          <cell r="AK72" t="str">
            <v>&amp;^%</v>
          </cell>
          <cell r="AL72" t="str">
            <v>&amp;^%</v>
          </cell>
          <cell r="AN72" t="str">
            <v>Herefordshire</v>
          </cell>
          <cell r="AO72" t="str">
            <v>E06000019</v>
          </cell>
          <cell r="AP72">
            <v>41000</v>
          </cell>
          <cell r="AQ72">
            <v>6.4</v>
          </cell>
          <cell r="AR72">
            <v>9.44</v>
          </cell>
          <cell r="AS72">
            <v>4</v>
          </cell>
          <cell r="AT72">
            <v>12.05</v>
          </cell>
          <cell r="AU72">
            <v>5.3</v>
          </cell>
          <cell r="AV72">
            <v>6.77</v>
          </cell>
          <cell r="AW72">
            <v>2.6</v>
          </cell>
          <cell r="AX72" t="str">
            <v>&amp;^%</v>
          </cell>
          <cell r="AY72" t="str">
            <v>&amp;^%</v>
          </cell>
          <cell r="BA72" t="str">
            <v>Herefordshire</v>
          </cell>
          <cell r="BB72" t="str">
            <v>E06000019</v>
          </cell>
          <cell r="BC72">
            <v>41000</v>
          </cell>
          <cell r="BD72">
            <v>6.4</v>
          </cell>
          <cell r="BE72">
            <v>384.6</v>
          </cell>
          <cell r="BF72">
            <v>4.2</v>
          </cell>
          <cell r="BG72">
            <v>475.8</v>
          </cell>
          <cell r="BH72">
            <v>5.2</v>
          </cell>
          <cell r="BI72">
            <v>250.4</v>
          </cell>
          <cell r="BJ72">
            <v>4.5</v>
          </cell>
          <cell r="BK72" t="str">
            <v>&amp;^%</v>
          </cell>
          <cell r="BL72" t="str">
            <v>&amp;^%</v>
          </cell>
          <cell r="BN72" t="str">
            <v>Herefordshire</v>
          </cell>
          <cell r="BO72" t="str">
            <v>E06000019</v>
          </cell>
          <cell r="BP72">
            <v>64000</v>
          </cell>
          <cell r="BQ72">
            <v>5.0999999999999996</v>
          </cell>
          <cell r="BR72">
            <v>36.5</v>
          </cell>
          <cell r="BS72">
            <v>1.9</v>
          </cell>
          <cell r="BT72">
            <v>32</v>
          </cell>
          <cell r="BU72">
            <v>2</v>
          </cell>
          <cell r="BV72">
            <v>12.2</v>
          </cell>
          <cell r="BW72">
            <v>12</v>
          </cell>
          <cell r="BX72">
            <v>44</v>
          </cell>
          <cell r="BY72">
            <v>14</v>
          </cell>
          <cell r="CA72" t="str">
            <v>Herefordshire</v>
          </cell>
          <cell r="CB72" t="str">
            <v>E06000019</v>
          </cell>
          <cell r="CC72">
            <v>53000</v>
          </cell>
          <cell r="CD72">
            <v>8</v>
          </cell>
          <cell r="CE72">
            <v>17257</v>
          </cell>
          <cell r="CF72">
            <v>7.8</v>
          </cell>
          <cell r="CG72">
            <v>19758</v>
          </cell>
          <cell r="CH72">
            <v>6.8</v>
          </cell>
          <cell r="CI72" t="str">
            <v>&amp;^%</v>
          </cell>
          <cell r="CJ72" t="str">
            <v>&amp;^%</v>
          </cell>
          <cell r="CK72" t="str">
            <v>&amp;^%</v>
          </cell>
          <cell r="CL72" t="str">
            <v>&amp;^%</v>
          </cell>
          <cell r="CN72" t="str">
            <v>Herefordshire</v>
          </cell>
          <cell r="CO72" t="str">
            <v>E06000019</v>
          </cell>
          <cell r="CP72">
            <v>64000</v>
          </cell>
          <cell r="CQ72">
            <v>5.0999999999999996</v>
          </cell>
          <cell r="CR72">
            <v>9</v>
          </cell>
          <cell r="CS72">
            <v>3.8</v>
          </cell>
          <cell r="CT72">
            <v>11.73</v>
          </cell>
          <cell r="CU72">
            <v>4.4000000000000004</v>
          </cell>
          <cell r="CV72">
            <v>6.27</v>
          </cell>
          <cell r="CW72">
            <v>1.2</v>
          </cell>
          <cell r="CX72" t="str">
            <v>&amp;^%</v>
          </cell>
          <cell r="CY72" t="str">
            <v>&amp;^%</v>
          </cell>
          <cell r="DA72" t="str">
            <v>Herefordshire</v>
          </cell>
          <cell r="DB72" t="str">
            <v>E06000019</v>
          </cell>
          <cell r="DC72">
            <v>64000</v>
          </cell>
          <cell r="DD72">
            <v>5.0999999999999996</v>
          </cell>
          <cell r="DE72">
            <v>327.2</v>
          </cell>
          <cell r="DF72">
            <v>4.3</v>
          </cell>
          <cell r="DG72">
            <v>374.8</v>
          </cell>
          <cell r="DH72">
            <v>4.9000000000000004</v>
          </cell>
          <cell r="DI72">
            <v>100.9</v>
          </cell>
          <cell r="DJ72">
            <v>11</v>
          </cell>
          <cell r="DK72" t="str">
            <v>&amp;^%</v>
          </cell>
          <cell r="DL72" t="str">
            <v>&amp;^%</v>
          </cell>
          <cell r="DN72" t="str">
            <v>Herefordshire</v>
          </cell>
          <cell r="DO72" t="str">
            <v>E06000019</v>
          </cell>
          <cell r="DP72">
            <v>16000</v>
          </cell>
          <cell r="DQ72">
            <v>10</v>
          </cell>
          <cell r="DR72">
            <v>37</v>
          </cell>
          <cell r="DS72">
            <v>1.9</v>
          </cell>
          <cell r="DT72">
            <v>37.5</v>
          </cell>
          <cell r="DU72">
            <v>1.2</v>
          </cell>
          <cell r="DV72">
            <v>32.5</v>
          </cell>
          <cell r="DW72">
            <v>2.2999999999999998</v>
          </cell>
          <cell r="DX72" t="str">
            <v>&amp;^%</v>
          </cell>
          <cell r="DY72" t="str">
            <v>&amp;^%</v>
          </cell>
          <cell r="EA72" t="str">
            <v>Herefordshire</v>
          </cell>
          <cell r="EB72" t="str">
            <v>E06000019</v>
          </cell>
          <cell r="EC72">
            <v>13000</v>
          </cell>
          <cell r="ED72">
            <v>16.100000000000001</v>
          </cell>
          <cell r="EE72">
            <v>17069</v>
          </cell>
          <cell r="EF72">
            <v>5.9</v>
          </cell>
          <cell r="EG72">
            <v>18624</v>
          </cell>
          <cell r="EH72">
            <v>5.2</v>
          </cell>
          <cell r="EI72">
            <v>11575</v>
          </cell>
          <cell r="EJ72">
            <v>15</v>
          </cell>
          <cell r="EK72" t="str">
            <v>&amp;^%</v>
          </cell>
          <cell r="EL72" t="str">
            <v>&amp;^%</v>
          </cell>
          <cell r="EN72" t="str">
            <v>Herefordshire</v>
          </cell>
          <cell r="EO72" t="str">
            <v>E06000019</v>
          </cell>
          <cell r="EP72">
            <v>16000</v>
          </cell>
          <cell r="EQ72">
            <v>10</v>
          </cell>
          <cell r="ER72">
            <v>8.26</v>
          </cell>
          <cell r="ES72">
            <v>5.7</v>
          </cell>
          <cell r="ET72">
            <v>9.73</v>
          </cell>
          <cell r="EU72">
            <v>4.5999999999999996</v>
          </cell>
          <cell r="EV72">
            <v>6.25</v>
          </cell>
          <cell r="EW72">
            <v>2.7</v>
          </cell>
          <cell r="EX72" t="str">
            <v>&amp;^%</v>
          </cell>
          <cell r="EY72" t="str">
            <v>&amp;^%</v>
          </cell>
          <cell r="FA72" t="str">
            <v>Herefordshire</v>
          </cell>
          <cell r="FB72" t="str">
            <v>E06000019</v>
          </cell>
          <cell r="FC72">
            <v>16000</v>
          </cell>
          <cell r="FD72">
            <v>10</v>
          </cell>
          <cell r="FE72">
            <v>320.39999999999998</v>
          </cell>
          <cell r="FF72">
            <v>4.2</v>
          </cell>
          <cell r="FG72">
            <v>364.7</v>
          </cell>
          <cell r="FH72">
            <v>4.3</v>
          </cell>
          <cell r="FI72">
            <v>228.1</v>
          </cell>
          <cell r="FJ72">
            <v>4.9000000000000004</v>
          </cell>
          <cell r="FK72" t="str">
            <v>&amp;^%</v>
          </cell>
          <cell r="FL72" t="str">
            <v>&amp;^%</v>
          </cell>
          <cell r="FN72" t="str">
            <v>Herefordshire</v>
          </cell>
          <cell r="FO72" t="str">
            <v>E06000019</v>
          </cell>
          <cell r="FP72">
            <v>25000</v>
          </cell>
          <cell r="FQ72">
            <v>8.3000000000000007</v>
          </cell>
          <cell r="FR72">
            <v>39.9</v>
          </cell>
          <cell r="FS72">
            <v>1.6</v>
          </cell>
          <cell r="FT72">
            <v>40.799999999999997</v>
          </cell>
          <cell r="FU72">
            <v>1.2</v>
          </cell>
          <cell r="FV72">
            <v>35.5</v>
          </cell>
          <cell r="FW72">
            <v>2.2999999999999998</v>
          </cell>
          <cell r="FX72" t="str">
            <v>&amp;^%</v>
          </cell>
          <cell r="FY72" t="str">
            <v>&amp;^%</v>
          </cell>
          <cell r="GA72" t="str">
            <v>Herefordshire</v>
          </cell>
          <cell r="GB72" t="str">
            <v>E06000019</v>
          </cell>
          <cell r="GC72">
            <v>22000</v>
          </cell>
          <cell r="GD72">
            <v>9.9</v>
          </cell>
          <cell r="GE72">
            <v>23459</v>
          </cell>
          <cell r="GF72">
            <v>5.9</v>
          </cell>
          <cell r="GG72">
            <v>28429</v>
          </cell>
          <cell r="GH72">
            <v>7.4</v>
          </cell>
          <cell r="GI72">
            <v>15408</v>
          </cell>
          <cell r="GJ72">
            <v>6.2</v>
          </cell>
          <cell r="GK72" t="str">
            <v>&amp;^%</v>
          </cell>
          <cell r="GL72" t="str">
            <v>&amp;^%</v>
          </cell>
          <cell r="GN72" t="str">
            <v>Herefordshire</v>
          </cell>
          <cell r="GO72" t="str">
            <v>E06000019</v>
          </cell>
          <cell r="GP72">
            <v>25000</v>
          </cell>
          <cell r="GQ72">
            <v>8.3000000000000007</v>
          </cell>
          <cell r="GR72">
            <v>10.27</v>
          </cell>
          <cell r="GS72">
            <v>7.1</v>
          </cell>
          <cell r="GT72">
            <v>13.42</v>
          </cell>
          <cell r="GU72">
            <v>7.1</v>
          </cell>
          <cell r="GV72">
            <v>7.46</v>
          </cell>
          <cell r="GW72">
            <v>3.8</v>
          </cell>
          <cell r="GX72" t="str">
            <v>&amp;^%</v>
          </cell>
          <cell r="GY72" t="str">
            <v>&amp;^%</v>
          </cell>
        </row>
        <row r="73">
          <cell r="A73" t="str">
            <v>Shropshire</v>
          </cell>
          <cell r="B73" t="str">
            <v>E06000051</v>
          </cell>
          <cell r="C73">
            <v>38000</v>
          </cell>
          <cell r="D73">
            <v>6.7</v>
          </cell>
          <cell r="E73">
            <v>459.9</v>
          </cell>
          <cell r="F73">
            <v>6.6</v>
          </cell>
          <cell r="G73">
            <v>550.9</v>
          </cell>
          <cell r="H73">
            <v>4.9000000000000004</v>
          </cell>
          <cell r="I73">
            <v>276.7</v>
          </cell>
          <cell r="J73">
            <v>3.9</v>
          </cell>
          <cell r="K73" t="str">
            <v>&amp;^%</v>
          </cell>
          <cell r="L73" t="str">
            <v>&amp;^%</v>
          </cell>
          <cell r="N73" t="str">
            <v>Shropshire</v>
          </cell>
          <cell r="O73" t="str">
            <v>E06000051</v>
          </cell>
          <cell r="P73">
            <v>66000</v>
          </cell>
          <cell r="Q73">
            <v>5.0999999999999996</v>
          </cell>
          <cell r="R73">
            <v>39</v>
          </cell>
          <cell r="S73">
            <v>1.3</v>
          </cell>
          <cell r="T73">
            <v>40.200000000000003</v>
          </cell>
          <cell r="U73">
            <v>0.9</v>
          </cell>
          <cell r="V73">
            <v>34.799999999999997</v>
          </cell>
          <cell r="W73">
            <v>1.8</v>
          </cell>
          <cell r="X73">
            <v>47.4</v>
          </cell>
          <cell r="Y73">
            <v>13</v>
          </cell>
          <cell r="AA73" t="str">
            <v>Shropshire</v>
          </cell>
          <cell r="AB73" t="str">
            <v>E06000051</v>
          </cell>
          <cell r="AC73">
            <v>59000</v>
          </cell>
          <cell r="AD73">
            <v>7.6</v>
          </cell>
          <cell r="AE73">
            <v>22069</v>
          </cell>
          <cell r="AF73">
            <v>7.4</v>
          </cell>
          <cell r="AG73">
            <v>26125</v>
          </cell>
          <cell r="AH73">
            <v>5.5</v>
          </cell>
          <cell r="AI73">
            <v>12737</v>
          </cell>
          <cell r="AJ73">
            <v>14</v>
          </cell>
          <cell r="AK73" t="str">
            <v>&amp;^%</v>
          </cell>
          <cell r="AL73" t="str">
            <v>&amp;^%</v>
          </cell>
          <cell r="AN73" t="str">
            <v>Shropshire</v>
          </cell>
          <cell r="AO73" t="str">
            <v>E06000051</v>
          </cell>
          <cell r="AP73">
            <v>66000</v>
          </cell>
          <cell r="AQ73">
            <v>5.0999999999999996</v>
          </cell>
          <cell r="AR73">
            <v>10.24</v>
          </cell>
          <cell r="AS73">
            <v>3.8</v>
          </cell>
          <cell r="AT73">
            <v>12.33</v>
          </cell>
          <cell r="AU73">
            <v>3.5</v>
          </cell>
          <cell r="AV73">
            <v>6.36</v>
          </cell>
          <cell r="AW73">
            <v>1.8</v>
          </cell>
          <cell r="AX73" t="str">
            <v>&amp;^%</v>
          </cell>
          <cell r="AY73" t="str">
            <v>&amp;^%</v>
          </cell>
          <cell r="BA73" t="str">
            <v>Shropshire</v>
          </cell>
          <cell r="BB73" t="str">
            <v>E06000051</v>
          </cell>
          <cell r="BC73">
            <v>66000</v>
          </cell>
          <cell r="BD73">
            <v>5.0999999999999996</v>
          </cell>
          <cell r="BE73">
            <v>410</v>
          </cell>
          <cell r="BF73">
            <v>4.3</v>
          </cell>
          <cell r="BG73">
            <v>495.2</v>
          </cell>
          <cell r="BH73">
            <v>3.5</v>
          </cell>
          <cell r="BI73">
            <v>244.4</v>
          </cell>
          <cell r="BJ73">
            <v>2.6</v>
          </cell>
          <cell r="BK73" t="str">
            <v>&amp;^%</v>
          </cell>
          <cell r="BL73" t="str">
            <v>&amp;^%</v>
          </cell>
          <cell r="BN73" t="str">
            <v>Shropshire</v>
          </cell>
          <cell r="BO73" t="str">
            <v>E06000051</v>
          </cell>
          <cell r="BP73">
            <v>104000</v>
          </cell>
          <cell r="BQ73">
            <v>4</v>
          </cell>
          <cell r="BR73">
            <v>37</v>
          </cell>
          <cell r="BS73">
            <v>1.4</v>
          </cell>
          <cell r="BT73">
            <v>32.1</v>
          </cell>
          <cell r="BU73">
            <v>1.6</v>
          </cell>
          <cell r="BV73">
            <v>13</v>
          </cell>
          <cell r="BW73">
            <v>8.9</v>
          </cell>
          <cell r="BX73">
            <v>44.7</v>
          </cell>
          <cell r="BY73">
            <v>7.5</v>
          </cell>
          <cell r="CA73" t="str">
            <v>Shropshire</v>
          </cell>
          <cell r="CB73" t="str">
            <v>E06000051</v>
          </cell>
          <cell r="CC73">
            <v>93000</v>
          </cell>
          <cell r="CD73">
            <v>6</v>
          </cell>
          <cell r="CE73">
            <v>17552</v>
          </cell>
          <cell r="CF73">
            <v>8.1999999999999993</v>
          </cell>
          <cell r="CG73">
            <v>20689</v>
          </cell>
          <cell r="CH73">
            <v>4.8</v>
          </cell>
          <cell r="CI73">
            <v>5622</v>
          </cell>
          <cell r="CJ73">
            <v>15</v>
          </cell>
          <cell r="CK73" t="str">
            <v>&amp;^%</v>
          </cell>
          <cell r="CL73" t="str">
            <v>&amp;^%</v>
          </cell>
          <cell r="CN73" t="str">
            <v>Shropshire</v>
          </cell>
          <cell r="CO73" t="str">
            <v>E06000051</v>
          </cell>
          <cell r="CP73">
            <v>104000</v>
          </cell>
          <cell r="CQ73">
            <v>4</v>
          </cell>
          <cell r="CR73">
            <v>9.5299999999999994</v>
          </cell>
          <cell r="CS73">
            <v>3.4</v>
          </cell>
          <cell r="CT73">
            <v>12.05</v>
          </cell>
          <cell r="CU73">
            <v>3</v>
          </cell>
          <cell r="CV73">
            <v>6.25</v>
          </cell>
          <cell r="CW73">
            <v>1</v>
          </cell>
          <cell r="CX73">
            <v>20.25</v>
          </cell>
          <cell r="CY73">
            <v>19</v>
          </cell>
          <cell r="DA73" t="str">
            <v>Shropshire</v>
          </cell>
          <cell r="DB73" t="str">
            <v>E06000051</v>
          </cell>
          <cell r="DC73">
            <v>104000</v>
          </cell>
          <cell r="DD73">
            <v>4</v>
          </cell>
          <cell r="DE73">
            <v>324.10000000000002</v>
          </cell>
          <cell r="DF73">
            <v>4.7</v>
          </cell>
          <cell r="DG73">
            <v>387.3</v>
          </cell>
          <cell r="DH73">
            <v>3.4</v>
          </cell>
          <cell r="DI73">
            <v>100.5</v>
          </cell>
          <cell r="DJ73">
            <v>7.4</v>
          </cell>
          <cell r="DK73">
            <v>714.8</v>
          </cell>
          <cell r="DL73">
            <v>15</v>
          </cell>
          <cell r="DN73" t="str">
            <v>Shropshire</v>
          </cell>
          <cell r="DO73" t="str">
            <v>E06000051</v>
          </cell>
          <cell r="DP73">
            <v>28000</v>
          </cell>
          <cell r="DQ73">
            <v>7.6</v>
          </cell>
          <cell r="DR73">
            <v>37.5</v>
          </cell>
          <cell r="DS73">
            <v>0.3</v>
          </cell>
          <cell r="DT73">
            <v>37.799999999999997</v>
          </cell>
          <cell r="DU73">
            <v>1.4</v>
          </cell>
          <cell r="DV73">
            <v>32</v>
          </cell>
          <cell r="DW73">
            <v>1.5</v>
          </cell>
          <cell r="DX73" t="str">
            <v>&amp;^%</v>
          </cell>
          <cell r="DY73" t="str">
            <v>&amp;^%</v>
          </cell>
          <cell r="EA73" t="str">
            <v>Shropshire</v>
          </cell>
          <cell r="EB73" t="str">
            <v>E06000051</v>
          </cell>
          <cell r="EC73">
            <v>26000</v>
          </cell>
          <cell r="ED73">
            <v>12.2</v>
          </cell>
          <cell r="EE73">
            <v>19162</v>
          </cell>
          <cell r="EF73">
            <v>13</v>
          </cell>
          <cell r="EG73">
            <v>21470</v>
          </cell>
          <cell r="EH73">
            <v>8.6999999999999993</v>
          </cell>
          <cell r="EI73" t="str">
            <v>&amp;^%</v>
          </cell>
          <cell r="EJ73" t="str">
            <v>&amp;^%</v>
          </cell>
          <cell r="EK73" t="str">
            <v>&amp;^%</v>
          </cell>
          <cell r="EL73" t="str">
            <v>&amp;^%</v>
          </cell>
          <cell r="EN73" t="str">
            <v>Shropshire</v>
          </cell>
          <cell r="EO73" t="str">
            <v>E06000051</v>
          </cell>
          <cell r="EP73">
            <v>28000</v>
          </cell>
          <cell r="EQ73">
            <v>7.6</v>
          </cell>
          <cell r="ER73">
            <v>9.66</v>
          </cell>
          <cell r="ES73">
            <v>5.5</v>
          </cell>
          <cell r="ET73">
            <v>11.06</v>
          </cell>
          <cell r="EU73">
            <v>3.7</v>
          </cell>
          <cell r="EV73">
            <v>6.25</v>
          </cell>
          <cell r="EW73">
            <v>2.6</v>
          </cell>
          <cell r="EX73" t="str">
            <v>&amp;^%</v>
          </cell>
          <cell r="EY73" t="str">
            <v>&amp;^%</v>
          </cell>
          <cell r="FA73" t="str">
            <v>Shropshire</v>
          </cell>
          <cell r="FB73" t="str">
            <v>E06000051</v>
          </cell>
          <cell r="FC73">
            <v>28000</v>
          </cell>
          <cell r="FD73">
            <v>7.6</v>
          </cell>
          <cell r="FE73">
            <v>361.1</v>
          </cell>
          <cell r="FF73">
            <v>6.4</v>
          </cell>
          <cell r="FG73">
            <v>418.4</v>
          </cell>
          <cell r="FH73">
            <v>3.8</v>
          </cell>
          <cell r="FI73">
            <v>235</v>
          </cell>
          <cell r="FJ73">
            <v>2.8</v>
          </cell>
          <cell r="FK73" t="str">
            <v>&amp;^%</v>
          </cell>
          <cell r="FL73" t="str">
            <v>&amp;^%</v>
          </cell>
          <cell r="FN73" t="str">
            <v>Shropshire</v>
          </cell>
          <cell r="FO73" t="str">
            <v>E06000051</v>
          </cell>
          <cell r="FP73">
            <v>38000</v>
          </cell>
          <cell r="FQ73">
            <v>6.7</v>
          </cell>
          <cell r="FR73">
            <v>40</v>
          </cell>
          <cell r="FS73">
            <v>0.5</v>
          </cell>
          <cell r="FT73">
            <v>41.8</v>
          </cell>
          <cell r="FU73">
            <v>1</v>
          </cell>
          <cell r="FV73">
            <v>36.6</v>
          </cell>
          <cell r="FW73">
            <v>1</v>
          </cell>
          <cell r="FX73" t="str">
            <v>&amp;^%</v>
          </cell>
          <cell r="FY73" t="str">
            <v>&amp;^%</v>
          </cell>
          <cell r="GA73" t="str">
            <v>Shropshire</v>
          </cell>
          <cell r="GB73" t="str">
            <v>E06000051</v>
          </cell>
          <cell r="GC73">
            <v>34000</v>
          </cell>
          <cell r="GD73">
            <v>9.6999999999999993</v>
          </cell>
          <cell r="GE73">
            <v>24479</v>
          </cell>
          <cell r="GF73">
            <v>9.6999999999999993</v>
          </cell>
          <cell r="GG73">
            <v>29674</v>
          </cell>
          <cell r="GH73">
            <v>6.4</v>
          </cell>
          <cell r="GI73">
            <v>14999</v>
          </cell>
          <cell r="GJ73">
            <v>3.7</v>
          </cell>
          <cell r="GK73" t="str">
            <v>&amp;^%</v>
          </cell>
          <cell r="GL73" t="str">
            <v>&amp;^%</v>
          </cell>
          <cell r="GN73" t="str">
            <v>Shropshire</v>
          </cell>
          <cell r="GO73" t="str">
            <v>E06000051</v>
          </cell>
          <cell r="GP73">
            <v>38000</v>
          </cell>
          <cell r="GQ73">
            <v>6.7</v>
          </cell>
          <cell r="GR73">
            <v>10.78</v>
          </cell>
          <cell r="GS73">
            <v>5.3</v>
          </cell>
          <cell r="GT73">
            <v>13.17</v>
          </cell>
          <cell r="GU73">
            <v>5</v>
          </cell>
          <cell r="GV73">
            <v>6.5</v>
          </cell>
          <cell r="GW73">
            <v>2.5</v>
          </cell>
          <cell r="GX73" t="str">
            <v>&amp;^%</v>
          </cell>
          <cell r="GY73" t="str">
            <v>&amp;^%</v>
          </cell>
        </row>
        <row r="74">
          <cell r="A74" t="str">
            <v>Stoke-on-Trent</v>
          </cell>
          <cell r="B74" t="str">
            <v>E06000021</v>
          </cell>
          <cell r="C74">
            <v>45000</v>
          </cell>
          <cell r="D74">
            <v>6.2</v>
          </cell>
          <cell r="E74">
            <v>459.5</v>
          </cell>
          <cell r="F74">
            <v>4.5999999999999996</v>
          </cell>
          <cell r="G74">
            <v>523.5</v>
          </cell>
          <cell r="H74">
            <v>3</v>
          </cell>
          <cell r="I74">
            <v>271.2</v>
          </cell>
          <cell r="J74">
            <v>2.5</v>
          </cell>
          <cell r="K74" t="str">
            <v>&amp;^%</v>
          </cell>
          <cell r="L74" t="str">
            <v>&amp;^%</v>
          </cell>
          <cell r="N74" t="str">
            <v>Stoke-on-Trent</v>
          </cell>
          <cell r="O74" t="str">
            <v>E06000021</v>
          </cell>
          <cell r="P74">
            <v>74000</v>
          </cell>
          <cell r="Q74">
            <v>4.8</v>
          </cell>
          <cell r="R74">
            <v>37.5</v>
          </cell>
          <cell r="S74">
            <v>1</v>
          </cell>
          <cell r="T74">
            <v>39.1</v>
          </cell>
          <cell r="U74">
            <v>0.6</v>
          </cell>
          <cell r="V74">
            <v>34.299999999999997</v>
          </cell>
          <cell r="W74">
            <v>1.8</v>
          </cell>
          <cell r="X74">
            <v>45</v>
          </cell>
          <cell r="Y74">
            <v>8.6999999999999993</v>
          </cell>
          <cell r="AA74" t="str">
            <v>Stoke-on-Trent</v>
          </cell>
          <cell r="AB74" t="str">
            <v>E06000021</v>
          </cell>
          <cell r="AC74">
            <v>67000</v>
          </cell>
          <cell r="AD74">
            <v>5.5</v>
          </cell>
          <cell r="AE74">
            <v>22963</v>
          </cell>
          <cell r="AF74">
            <v>3.8</v>
          </cell>
          <cell r="AG74">
            <v>25702</v>
          </cell>
          <cell r="AH74">
            <v>2.7</v>
          </cell>
          <cell r="AI74">
            <v>14042</v>
          </cell>
          <cell r="AJ74">
            <v>2.8</v>
          </cell>
          <cell r="AK74" t="str">
            <v>&amp;^%</v>
          </cell>
          <cell r="AL74" t="str">
            <v>&amp;^%</v>
          </cell>
          <cell r="AN74" t="str">
            <v>Stoke-on-Trent</v>
          </cell>
          <cell r="AO74" t="str">
            <v>E06000021</v>
          </cell>
          <cell r="AP74">
            <v>74000</v>
          </cell>
          <cell r="AQ74">
            <v>4.8</v>
          </cell>
          <cell r="AR74">
            <v>11.36</v>
          </cell>
          <cell r="AS74">
            <v>4</v>
          </cell>
          <cell r="AT74">
            <v>12.84</v>
          </cell>
          <cell r="AU74">
            <v>2.2999999999999998</v>
          </cell>
          <cell r="AV74">
            <v>6.89</v>
          </cell>
          <cell r="AW74">
            <v>1.7</v>
          </cell>
          <cell r="AX74">
            <v>21.67</v>
          </cell>
          <cell r="AY74">
            <v>17</v>
          </cell>
          <cell r="BA74" t="str">
            <v>Stoke-on-Trent</v>
          </cell>
          <cell r="BB74" t="str">
            <v>E06000021</v>
          </cell>
          <cell r="BC74">
            <v>74000</v>
          </cell>
          <cell r="BD74">
            <v>4.8</v>
          </cell>
          <cell r="BE74">
            <v>449.6</v>
          </cell>
          <cell r="BF74">
            <v>3.1</v>
          </cell>
          <cell r="BG74">
            <v>501.5</v>
          </cell>
          <cell r="BH74">
            <v>2.2999999999999998</v>
          </cell>
          <cell r="BI74">
            <v>268.3</v>
          </cell>
          <cell r="BJ74">
            <v>2.1</v>
          </cell>
          <cell r="BK74">
            <v>815.3</v>
          </cell>
          <cell r="BL74">
            <v>16</v>
          </cell>
          <cell r="BN74" t="str">
            <v>Stoke-on-Trent</v>
          </cell>
          <cell r="BO74" t="str">
            <v>E06000021</v>
          </cell>
          <cell r="BP74">
            <v>104000</v>
          </cell>
          <cell r="BQ74">
            <v>4</v>
          </cell>
          <cell r="BR74">
            <v>37</v>
          </cell>
          <cell r="BS74">
            <v>0.4</v>
          </cell>
          <cell r="BT74">
            <v>33.5</v>
          </cell>
          <cell r="BU74">
            <v>1.3</v>
          </cell>
          <cell r="BV74">
            <v>17.2</v>
          </cell>
          <cell r="BW74">
            <v>6.1</v>
          </cell>
          <cell r="BX74">
            <v>43.5</v>
          </cell>
          <cell r="BY74">
            <v>6.5</v>
          </cell>
          <cell r="CA74" t="str">
            <v>Stoke-on-Trent</v>
          </cell>
          <cell r="CB74" t="str">
            <v>E06000021</v>
          </cell>
          <cell r="CC74">
            <v>92000</v>
          </cell>
          <cell r="CD74">
            <v>5.3</v>
          </cell>
          <cell r="CE74">
            <v>19620</v>
          </cell>
          <cell r="CF74">
            <v>6</v>
          </cell>
          <cell r="CG74">
            <v>22008</v>
          </cell>
          <cell r="CH74">
            <v>3.7</v>
          </cell>
          <cell r="CI74">
            <v>7892</v>
          </cell>
          <cell r="CJ74">
            <v>18</v>
          </cell>
          <cell r="CK74" t="str">
            <v>&amp;^%</v>
          </cell>
          <cell r="CL74" t="str">
            <v>&amp;^%</v>
          </cell>
          <cell r="CN74" t="str">
            <v>Stoke-on-Trent</v>
          </cell>
          <cell r="CO74" t="str">
            <v>E06000021</v>
          </cell>
          <cell r="CP74">
            <v>104000</v>
          </cell>
          <cell r="CQ74">
            <v>4</v>
          </cell>
          <cell r="CR74">
            <v>10.18</v>
          </cell>
          <cell r="CS74">
            <v>3.5</v>
          </cell>
          <cell r="CT74">
            <v>12.49</v>
          </cell>
          <cell r="CU74">
            <v>2.2000000000000002</v>
          </cell>
          <cell r="CV74">
            <v>6.4</v>
          </cell>
          <cell r="CW74">
            <v>1.6</v>
          </cell>
          <cell r="CX74">
            <v>20.9</v>
          </cell>
          <cell r="CY74">
            <v>14</v>
          </cell>
          <cell r="DA74" t="str">
            <v>Stoke-on-Trent</v>
          </cell>
          <cell r="DB74" t="str">
            <v>E06000021</v>
          </cell>
          <cell r="DC74">
            <v>104000</v>
          </cell>
          <cell r="DD74">
            <v>4</v>
          </cell>
          <cell r="DE74">
            <v>375.3</v>
          </cell>
          <cell r="DF74">
            <v>4.9000000000000004</v>
          </cell>
          <cell r="DG74">
            <v>418.2</v>
          </cell>
          <cell r="DH74">
            <v>2.6</v>
          </cell>
          <cell r="DI74">
            <v>138.30000000000001</v>
          </cell>
          <cell r="DJ74">
            <v>6.9</v>
          </cell>
          <cell r="DK74">
            <v>750.7</v>
          </cell>
          <cell r="DL74">
            <v>13</v>
          </cell>
          <cell r="DN74" t="str">
            <v>Stoke-on-Trent</v>
          </cell>
          <cell r="DO74" t="str">
            <v>E06000021</v>
          </cell>
          <cell r="DP74">
            <v>29000</v>
          </cell>
          <cell r="DQ74">
            <v>7.4</v>
          </cell>
          <cell r="DR74">
            <v>37</v>
          </cell>
          <cell r="DS74">
            <v>0.4</v>
          </cell>
          <cell r="DT74">
            <v>36.9</v>
          </cell>
          <cell r="DU74">
            <v>0.8</v>
          </cell>
          <cell r="DV74">
            <v>31.8</v>
          </cell>
          <cell r="DW74">
            <v>1.7</v>
          </cell>
          <cell r="DX74" t="str">
            <v>&amp;^%</v>
          </cell>
          <cell r="DY74" t="str">
            <v>&amp;^%</v>
          </cell>
          <cell r="EA74" t="str">
            <v>Stoke-on-Trent</v>
          </cell>
          <cell r="EB74" t="str">
            <v>E06000021</v>
          </cell>
          <cell r="EC74">
            <v>27000</v>
          </cell>
          <cell r="ED74">
            <v>8.6</v>
          </cell>
          <cell r="EE74">
            <v>20687</v>
          </cell>
          <cell r="EF74">
            <v>6.9</v>
          </cell>
          <cell r="EG74">
            <v>23888</v>
          </cell>
          <cell r="EH74">
            <v>4.2</v>
          </cell>
          <cell r="EI74">
            <v>13013</v>
          </cell>
          <cell r="EJ74">
            <v>7.6</v>
          </cell>
          <cell r="EK74" t="str">
            <v>&amp;^%</v>
          </cell>
          <cell r="EL74" t="str">
            <v>&amp;^%</v>
          </cell>
          <cell r="EN74" t="str">
            <v>Stoke-on-Trent</v>
          </cell>
          <cell r="EO74" t="str">
            <v>E06000021</v>
          </cell>
          <cell r="EP74">
            <v>29000</v>
          </cell>
          <cell r="EQ74">
            <v>7.4</v>
          </cell>
          <cell r="ER74">
            <v>10.95</v>
          </cell>
          <cell r="ES74">
            <v>5.8</v>
          </cell>
          <cell r="ET74">
            <v>12.69</v>
          </cell>
          <cell r="EU74">
            <v>3.6</v>
          </cell>
          <cell r="EV74">
            <v>6.91</v>
          </cell>
          <cell r="EW74">
            <v>3.4</v>
          </cell>
          <cell r="EX74" t="str">
            <v>&amp;^%</v>
          </cell>
          <cell r="EY74" t="str">
            <v>&amp;^%</v>
          </cell>
          <cell r="FA74" t="str">
            <v>Stoke-on-Trent</v>
          </cell>
          <cell r="FB74" t="str">
            <v>E06000021</v>
          </cell>
          <cell r="FC74">
            <v>29000</v>
          </cell>
          <cell r="FD74">
            <v>7.4</v>
          </cell>
          <cell r="FE74">
            <v>400.3</v>
          </cell>
          <cell r="FF74">
            <v>5.6</v>
          </cell>
          <cell r="FG74">
            <v>467.8</v>
          </cell>
          <cell r="FH74">
            <v>3.5</v>
          </cell>
          <cell r="FI74">
            <v>256.5</v>
          </cell>
          <cell r="FJ74">
            <v>3</v>
          </cell>
          <cell r="FK74" t="str">
            <v>&amp;^%</v>
          </cell>
          <cell r="FL74" t="str">
            <v>&amp;^%</v>
          </cell>
          <cell r="FN74" t="str">
            <v>Stoke-on-Trent</v>
          </cell>
          <cell r="FO74" t="str">
            <v>E06000021</v>
          </cell>
          <cell r="FP74">
            <v>45000</v>
          </cell>
          <cell r="FQ74">
            <v>6.2</v>
          </cell>
          <cell r="FR74">
            <v>39.5</v>
          </cell>
          <cell r="FS74">
            <v>1.3</v>
          </cell>
          <cell r="FT74">
            <v>40.5</v>
          </cell>
          <cell r="FU74">
            <v>0.8</v>
          </cell>
          <cell r="FV74">
            <v>35.200000000000003</v>
          </cell>
          <cell r="FW74">
            <v>1.4</v>
          </cell>
          <cell r="FX74" t="str">
            <v>&amp;^%</v>
          </cell>
          <cell r="FY74" t="str">
            <v>&amp;^%</v>
          </cell>
          <cell r="GA74" t="str">
            <v>Stoke-on-Trent</v>
          </cell>
          <cell r="GB74" t="str">
            <v>E06000021</v>
          </cell>
          <cell r="GC74">
            <v>41000</v>
          </cell>
          <cell r="GD74">
            <v>7.2</v>
          </cell>
          <cell r="GE74">
            <v>23826</v>
          </cell>
          <cell r="GF74">
            <v>5</v>
          </cell>
          <cell r="GG74">
            <v>26884</v>
          </cell>
          <cell r="GH74">
            <v>3.5</v>
          </cell>
          <cell r="GI74">
            <v>14277</v>
          </cell>
          <cell r="GJ74">
            <v>2.2999999999999998</v>
          </cell>
          <cell r="GK74" t="str">
            <v>&amp;^%</v>
          </cell>
          <cell r="GL74" t="str">
            <v>&amp;^%</v>
          </cell>
          <cell r="GN74" t="str">
            <v>Stoke-on-Trent</v>
          </cell>
          <cell r="GO74" t="str">
            <v>E06000021</v>
          </cell>
          <cell r="GP74">
            <v>45000</v>
          </cell>
          <cell r="GQ74">
            <v>6.2</v>
          </cell>
          <cell r="GR74">
            <v>11.61</v>
          </cell>
          <cell r="GS74">
            <v>4.2</v>
          </cell>
          <cell r="GT74">
            <v>12.93</v>
          </cell>
          <cell r="GU74">
            <v>3.1</v>
          </cell>
          <cell r="GV74">
            <v>6.85</v>
          </cell>
          <cell r="GW74">
            <v>2.2999999999999998</v>
          </cell>
          <cell r="GX74" t="str">
            <v>&amp;^%</v>
          </cell>
          <cell r="GY74" t="str">
            <v>&amp;^%</v>
          </cell>
        </row>
        <row r="75">
          <cell r="A75" t="str">
            <v>Telford and Wrekin</v>
          </cell>
          <cell r="B75" t="str">
            <v>E06000020</v>
          </cell>
          <cell r="C75">
            <v>37000</v>
          </cell>
          <cell r="D75">
            <v>6.9</v>
          </cell>
          <cell r="E75">
            <v>499.8</v>
          </cell>
          <cell r="F75">
            <v>5.4</v>
          </cell>
          <cell r="G75">
            <v>569.9</v>
          </cell>
          <cell r="H75">
            <v>4.0999999999999996</v>
          </cell>
          <cell r="I75">
            <v>300</v>
          </cell>
          <cell r="J75">
            <v>3.4</v>
          </cell>
          <cell r="K75" t="str">
            <v>&amp;^%</v>
          </cell>
          <cell r="L75" t="str">
            <v>&amp;^%</v>
          </cell>
          <cell r="N75" t="str">
            <v>Telford and Wrekin</v>
          </cell>
          <cell r="O75" t="str">
            <v>E06000020</v>
          </cell>
          <cell r="P75">
            <v>57000</v>
          </cell>
          <cell r="Q75">
            <v>5.5</v>
          </cell>
          <cell r="R75">
            <v>37.5</v>
          </cell>
          <cell r="S75">
            <v>0.9</v>
          </cell>
          <cell r="T75">
            <v>39.4</v>
          </cell>
          <cell r="U75">
            <v>0.7</v>
          </cell>
          <cell r="V75">
            <v>36.4</v>
          </cell>
          <cell r="W75">
            <v>1.4</v>
          </cell>
          <cell r="X75" t="str">
            <v>&amp;^%</v>
          </cell>
          <cell r="Y75" t="str">
            <v>&amp;^%</v>
          </cell>
          <cell r="AA75" t="str">
            <v>Telford and Wrekin</v>
          </cell>
          <cell r="AB75" t="str">
            <v>E06000020</v>
          </cell>
          <cell r="AC75">
            <v>51000</v>
          </cell>
          <cell r="AD75">
            <v>6.4</v>
          </cell>
          <cell r="AE75">
            <v>24230</v>
          </cell>
          <cell r="AF75">
            <v>5.3</v>
          </cell>
          <cell r="AG75">
            <v>28073</v>
          </cell>
          <cell r="AH75">
            <v>4.0999999999999996</v>
          </cell>
          <cell r="AI75">
            <v>15002</v>
          </cell>
          <cell r="AJ75">
            <v>3.6</v>
          </cell>
          <cell r="AK75" t="str">
            <v>&amp;^%</v>
          </cell>
          <cell r="AL75" t="str">
            <v>&amp;^%</v>
          </cell>
          <cell r="AN75" t="str">
            <v>Telford and Wrekin</v>
          </cell>
          <cell r="AO75" t="str">
            <v>E06000020</v>
          </cell>
          <cell r="AP75">
            <v>57000</v>
          </cell>
          <cell r="AQ75">
            <v>5.5</v>
          </cell>
          <cell r="AR75">
            <v>11.91</v>
          </cell>
          <cell r="AS75">
            <v>4.0999999999999996</v>
          </cell>
          <cell r="AT75">
            <v>13.62</v>
          </cell>
          <cell r="AU75">
            <v>3.3</v>
          </cell>
          <cell r="AV75">
            <v>7.27</v>
          </cell>
          <cell r="AW75">
            <v>3.1</v>
          </cell>
          <cell r="AX75" t="str">
            <v>&amp;^%</v>
          </cell>
          <cell r="AY75" t="str">
            <v>&amp;^%</v>
          </cell>
          <cell r="BA75" t="str">
            <v>Telford and Wrekin</v>
          </cell>
          <cell r="BB75" t="str">
            <v>E06000020</v>
          </cell>
          <cell r="BC75">
            <v>57000</v>
          </cell>
          <cell r="BD75">
            <v>5.5</v>
          </cell>
          <cell r="BE75">
            <v>467.5</v>
          </cell>
          <cell r="BF75">
            <v>4.7</v>
          </cell>
          <cell r="BG75">
            <v>536.79999999999995</v>
          </cell>
          <cell r="BH75">
            <v>3.2</v>
          </cell>
          <cell r="BI75">
            <v>283.3</v>
          </cell>
          <cell r="BJ75">
            <v>3.2</v>
          </cell>
          <cell r="BK75" t="str">
            <v>&amp;^%</v>
          </cell>
          <cell r="BL75" t="str">
            <v>&amp;^%</v>
          </cell>
          <cell r="BN75" t="str">
            <v>Telford and Wrekin</v>
          </cell>
          <cell r="BO75" t="str">
            <v>E06000020</v>
          </cell>
          <cell r="BP75">
            <v>79000</v>
          </cell>
          <cell r="BQ75">
            <v>4.5999999999999996</v>
          </cell>
          <cell r="BR75">
            <v>37</v>
          </cell>
          <cell r="BS75">
            <v>0.4</v>
          </cell>
          <cell r="BT75">
            <v>33.700000000000003</v>
          </cell>
          <cell r="BU75">
            <v>1.5</v>
          </cell>
          <cell r="BV75">
            <v>17.3</v>
          </cell>
          <cell r="BW75">
            <v>7.6</v>
          </cell>
          <cell r="BX75">
            <v>42.7</v>
          </cell>
          <cell r="BY75">
            <v>8</v>
          </cell>
          <cell r="CA75" t="str">
            <v>Telford and Wrekin</v>
          </cell>
          <cell r="CB75" t="str">
            <v>E06000020</v>
          </cell>
          <cell r="CC75">
            <v>70000</v>
          </cell>
          <cell r="CD75">
            <v>5.4</v>
          </cell>
          <cell r="CE75">
            <v>20199</v>
          </cell>
          <cell r="CF75">
            <v>5.9</v>
          </cell>
          <cell r="CG75">
            <v>23549</v>
          </cell>
          <cell r="CH75">
            <v>4.2</v>
          </cell>
          <cell r="CI75">
            <v>7245</v>
          </cell>
          <cell r="CJ75">
            <v>10</v>
          </cell>
          <cell r="CK75" t="str">
            <v>&amp;^%</v>
          </cell>
          <cell r="CL75" t="str">
            <v>&amp;^%</v>
          </cell>
          <cell r="CN75" t="str">
            <v>Telford and Wrekin</v>
          </cell>
          <cell r="CO75" t="str">
            <v>E06000020</v>
          </cell>
          <cell r="CP75">
            <v>79000</v>
          </cell>
          <cell r="CQ75">
            <v>4.5999999999999996</v>
          </cell>
          <cell r="CR75">
            <v>10.59</v>
          </cell>
          <cell r="CS75">
            <v>4.9000000000000004</v>
          </cell>
          <cell r="CT75">
            <v>13.14</v>
          </cell>
          <cell r="CU75">
            <v>3</v>
          </cell>
          <cell r="CV75">
            <v>6.45</v>
          </cell>
          <cell r="CW75">
            <v>1.6</v>
          </cell>
          <cell r="CX75" t="str">
            <v>&amp;^%</v>
          </cell>
          <cell r="CY75" t="str">
            <v>&amp;^%</v>
          </cell>
          <cell r="DA75" t="str">
            <v>Telford and Wrekin</v>
          </cell>
          <cell r="DB75" t="str">
            <v>E06000020</v>
          </cell>
          <cell r="DC75">
            <v>79000</v>
          </cell>
          <cell r="DD75">
            <v>4.5999999999999996</v>
          </cell>
          <cell r="DE75">
            <v>387.2</v>
          </cell>
          <cell r="DF75">
            <v>5.8</v>
          </cell>
          <cell r="DG75">
            <v>442.6</v>
          </cell>
          <cell r="DH75">
            <v>3.4</v>
          </cell>
          <cell r="DI75">
            <v>126.9</v>
          </cell>
          <cell r="DJ75">
            <v>9.4</v>
          </cell>
          <cell r="DK75">
            <v>780.4</v>
          </cell>
          <cell r="DL75">
            <v>20</v>
          </cell>
          <cell r="DN75" t="str">
            <v>Telford and Wrekin</v>
          </cell>
          <cell r="DO75" t="str">
            <v>E06000020</v>
          </cell>
          <cell r="DP75">
            <v>20000</v>
          </cell>
          <cell r="DQ75">
            <v>9</v>
          </cell>
          <cell r="DR75">
            <v>37.5</v>
          </cell>
          <cell r="DS75">
            <v>0.3</v>
          </cell>
          <cell r="DT75">
            <v>37.6</v>
          </cell>
          <cell r="DU75">
            <v>0.9</v>
          </cell>
          <cell r="DV75">
            <v>35</v>
          </cell>
          <cell r="DW75">
            <v>3.5</v>
          </cell>
          <cell r="DX75" t="str">
            <v>&amp;^%</v>
          </cell>
          <cell r="DY75" t="str">
            <v>&amp;^%</v>
          </cell>
          <cell r="EA75" t="str">
            <v>Telford and Wrekin</v>
          </cell>
          <cell r="EB75" t="str">
            <v>E06000020</v>
          </cell>
          <cell r="EC75">
            <v>18000</v>
          </cell>
          <cell r="ED75">
            <v>10.5</v>
          </cell>
          <cell r="EE75">
            <v>22201</v>
          </cell>
          <cell r="EF75">
            <v>10</v>
          </cell>
          <cell r="EG75">
            <v>25083</v>
          </cell>
          <cell r="EH75">
            <v>5.5</v>
          </cell>
          <cell r="EI75">
            <v>13670</v>
          </cell>
          <cell r="EJ75">
            <v>8.8000000000000007</v>
          </cell>
          <cell r="EK75" t="str">
            <v>&amp;^%</v>
          </cell>
          <cell r="EL75" t="str">
            <v>&amp;^%</v>
          </cell>
          <cell r="EN75" t="str">
            <v>Telford and Wrekin</v>
          </cell>
          <cell r="EO75" t="str">
            <v>E06000020</v>
          </cell>
          <cell r="EP75">
            <v>20000</v>
          </cell>
          <cell r="EQ75">
            <v>9</v>
          </cell>
          <cell r="ER75">
            <v>10.85</v>
          </cell>
          <cell r="ES75">
            <v>7.5</v>
          </cell>
          <cell r="ET75">
            <v>12.62</v>
          </cell>
          <cell r="EU75">
            <v>4.7</v>
          </cell>
          <cell r="EV75">
            <v>6.52</v>
          </cell>
          <cell r="EW75">
            <v>4</v>
          </cell>
          <cell r="EX75" t="str">
            <v>&amp;^%</v>
          </cell>
          <cell r="EY75" t="str">
            <v>&amp;^%</v>
          </cell>
          <cell r="FA75" t="str">
            <v>Telford and Wrekin</v>
          </cell>
          <cell r="FB75" t="str">
            <v>E06000020</v>
          </cell>
          <cell r="FC75">
            <v>20000</v>
          </cell>
          <cell r="FD75">
            <v>9</v>
          </cell>
          <cell r="FE75">
            <v>402.7</v>
          </cell>
          <cell r="FF75">
            <v>8.6</v>
          </cell>
          <cell r="FG75">
            <v>474.8</v>
          </cell>
          <cell r="FH75">
            <v>4.5999999999999996</v>
          </cell>
          <cell r="FI75">
            <v>255.6</v>
          </cell>
          <cell r="FJ75">
            <v>4.3</v>
          </cell>
          <cell r="FK75" t="str">
            <v>&amp;^%</v>
          </cell>
          <cell r="FL75" t="str">
            <v>&amp;^%</v>
          </cell>
          <cell r="FN75" t="str">
            <v>Telford and Wrekin</v>
          </cell>
          <cell r="FO75" t="str">
            <v>E06000020</v>
          </cell>
          <cell r="FP75">
            <v>37000</v>
          </cell>
          <cell r="FQ75">
            <v>6.9</v>
          </cell>
          <cell r="FR75">
            <v>38.5</v>
          </cell>
          <cell r="FS75">
            <v>1.5</v>
          </cell>
          <cell r="FT75">
            <v>40.4</v>
          </cell>
          <cell r="FU75">
            <v>0.9</v>
          </cell>
          <cell r="FV75">
            <v>37</v>
          </cell>
          <cell r="FW75">
            <v>0</v>
          </cell>
          <cell r="FX75" t="str">
            <v>&amp;^%</v>
          </cell>
          <cell r="FY75" t="str">
            <v>&amp;^%</v>
          </cell>
          <cell r="GA75" t="str">
            <v>Telford and Wrekin</v>
          </cell>
          <cell r="GB75" t="str">
            <v>E06000020</v>
          </cell>
          <cell r="GC75">
            <v>33000</v>
          </cell>
          <cell r="GD75">
            <v>8.1</v>
          </cell>
          <cell r="GE75">
            <v>25138</v>
          </cell>
          <cell r="GF75">
            <v>6.1</v>
          </cell>
          <cell r="GG75">
            <v>29684</v>
          </cell>
          <cell r="GH75">
            <v>5.4</v>
          </cell>
          <cell r="GI75">
            <v>16051</v>
          </cell>
          <cell r="GJ75">
            <v>3.7</v>
          </cell>
          <cell r="GK75" t="str">
            <v>&amp;^%</v>
          </cell>
          <cell r="GL75" t="str">
            <v>&amp;^%</v>
          </cell>
          <cell r="GN75" t="str">
            <v>Telford and Wrekin</v>
          </cell>
          <cell r="GO75" t="str">
            <v>E06000020</v>
          </cell>
          <cell r="GP75">
            <v>37000</v>
          </cell>
          <cell r="GQ75">
            <v>6.9</v>
          </cell>
          <cell r="GR75">
            <v>12.01</v>
          </cell>
          <cell r="GS75">
            <v>4.9000000000000004</v>
          </cell>
          <cell r="GT75">
            <v>14.12</v>
          </cell>
          <cell r="GU75">
            <v>4.2</v>
          </cell>
          <cell r="GV75">
            <v>7.56</v>
          </cell>
          <cell r="GW75">
            <v>3.2</v>
          </cell>
          <cell r="GX75" t="str">
            <v>&amp;^%</v>
          </cell>
          <cell r="GY75" t="str">
            <v>&amp;^%</v>
          </cell>
        </row>
        <row r="76">
          <cell r="A76" t="str">
            <v>Staffordshire</v>
          </cell>
          <cell r="B76" t="str">
            <v>E10000028</v>
          </cell>
          <cell r="C76">
            <v>112000</v>
          </cell>
          <cell r="D76">
            <v>3.9</v>
          </cell>
          <cell r="E76">
            <v>490.3</v>
          </cell>
          <cell r="F76">
            <v>3.2</v>
          </cell>
          <cell r="G76">
            <v>555.1</v>
          </cell>
          <cell r="H76">
            <v>2.2999999999999998</v>
          </cell>
          <cell r="I76">
            <v>279.7</v>
          </cell>
          <cell r="J76">
            <v>2</v>
          </cell>
          <cell r="K76">
            <v>874.8</v>
          </cell>
          <cell r="L76">
            <v>20</v>
          </cell>
          <cell r="N76" t="str">
            <v>Staffordshire</v>
          </cell>
          <cell r="O76" t="str">
            <v>E10000028</v>
          </cell>
          <cell r="P76">
            <v>180000</v>
          </cell>
          <cell r="Q76">
            <v>3</v>
          </cell>
          <cell r="R76">
            <v>38.700000000000003</v>
          </cell>
          <cell r="S76">
            <v>0.8</v>
          </cell>
          <cell r="T76">
            <v>39.6</v>
          </cell>
          <cell r="U76">
            <v>0.4</v>
          </cell>
          <cell r="V76">
            <v>34.5</v>
          </cell>
          <cell r="W76">
            <v>1.9</v>
          </cell>
          <cell r="X76">
            <v>47.3</v>
          </cell>
          <cell r="Y76">
            <v>4.7</v>
          </cell>
          <cell r="AA76" t="str">
            <v>Staffordshire</v>
          </cell>
          <cell r="AB76" t="str">
            <v>E10000028</v>
          </cell>
          <cell r="AC76">
            <v>158000</v>
          </cell>
          <cell r="AD76">
            <v>4.7</v>
          </cell>
          <cell r="AE76">
            <v>23646</v>
          </cell>
          <cell r="AF76">
            <v>5</v>
          </cell>
          <cell r="AG76">
            <v>27248</v>
          </cell>
          <cell r="AH76">
            <v>3</v>
          </cell>
          <cell r="AI76">
            <v>13310</v>
          </cell>
          <cell r="AJ76">
            <v>4.8</v>
          </cell>
          <cell r="AK76" t="str">
            <v>&amp;^%</v>
          </cell>
          <cell r="AL76" t="str">
            <v>&amp;^%</v>
          </cell>
          <cell r="AN76" t="str">
            <v>Staffordshire</v>
          </cell>
          <cell r="AO76" t="str">
            <v>E10000028</v>
          </cell>
          <cell r="AP76">
            <v>180000</v>
          </cell>
          <cell r="AQ76">
            <v>3</v>
          </cell>
          <cell r="AR76">
            <v>11.04</v>
          </cell>
          <cell r="AS76">
            <v>2.7</v>
          </cell>
          <cell r="AT76">
            <v>13.08</v>
          </cell>
          <cell r="AU76">
            <v>1.8</v>
          </cell>
          <cell r="AV76">
            <v>6.68</v>
          </cell>
          <cell r="AW76">
            <v>1.4</v>
          </cell>
          <cell r="AX76">
            <v>22.19</v>
          </cell>
          <cell r="AY76">
            <v>12</v>
          </cell>
          <cell r="BA76" t="str">
            <v>Staffordshire</v>
          </cell>
          <cell r="BB76" t="str">
            <v>E10000028</v>
          </cell>
          <cell r="BC76">
            <v>180000</v>
          </cell>
          <cell r="BD76">
            <v>3</v>
          </cell>
          <cell r="BE76">
            <v>445.5</v>
          </cell>
          <cell r="BF76">
            <v>3</v>
          </cell>
          <cell r="BG76">
            <v>518.6</v>
          </cell>
          <cell r="BH76">
            <v>1.8</v>
          </cell>
          <cell r="BI76">
            <v>258.7</v>
          </cell>
          <cell r="BJ76">
            <v>1.8</v>
          </cell>
          <cell r="BK76">
            <v>815.7</v>
          </cell>
          <cell r="BL76">
            <v>11</v>
          </cell>
          <cell r="BN76" t="str">
            <v>Staffordshire</v>
          </cell>
          <cell r="BO76" t="str">
            <v>E10000028</v>
          </cell>
          <cell r="BP76">
            <v>265000</v>
          </cell>
          <cell r="BQ76">
            <v>2.5</v>
          </cell>
          <cell r="BR76">
            <v>37</v>
          </cell>
          <cell r="BS76">
            <v>0.4</v>
          </cell>
          <cell r="BT76">
            <v>32.4</v>
          </cell>
          <cell r="BU76">
            <v>1</v>
          </cell>
          <cell r="BV76">
            <v>12.5</v>
          </cell>
          <cell r="BW76">
            <v>8</v>
          </cell>
          <cell r="BX76">
            <v>44.1</v>
          </cell>
          <cell r="BY76">
            <v>3.9</v>
          </cell>
          <cell r="CA76" t="str">
            <v>Staffordshire</v>
          </cell>
          <cell r="CB76" t="str">
            <v>E10000028</v>
          </cell>
          <cell r="CC76">
            <v>227000</v>
          </cell>
          <cell r="CD76">
            <v>3.7</v>
          </cell>
          <cell r="CE76">
            <v>18639</v>
          </cell>
          <cell r="CF76">
            <v>5.2</v>
          </cell>
          <cell r="CG76">
            <v>21806</v>
          </cell>
          <cell r="CH76">
            <v>2.8</v>
          </cell>
          <cell r="CI76">
            <v>5355</v>
          </cell>
          <cell r="CJ76">
            <v>11</v>
          </cell>
          <cell r="CK76">
            <v>38816</v>
          </cell>
          <cell r="CL76">
            <v>16</v>
          </cell>
          <cell r="CN76" t="str">
            <v>Staffordshire</v>
          </cell>
          <cell r="CO76" t="str">
            <v>E10000028</v>
          </cell>
          <cell r="CP76">
            <v>265000</v>
          </cell>
          <cell r="CQ76">
            <v>2.5</v>
          </cell>
          <cell r="CR76">
            <v>9.7200000000000006</v>
          </cell>
          <cell r="CS76">
            <v>1.9</v>
          </cell>
          <cell r="CT76">
            <v>12.49</v>
          </cell>
          <cell r="CU76">
            <v>1.6</v>
          </cell>
          <cell r="CV76">
            <v>6.22</v>
          </cell>
          <cell r="CW76">
            <v>0.6</v>
          </cell>
          <cell r="CX76">
            <v>20.52</v>
          </cell>
          <cell r="CY76">
            <v>9</v>
          </cell>
          <cell r="DA76" t="str">
            <v>Staffordshire</v>
          </cell>
          <cell r="DB76" t="str">
            <v>E10000028</v>
          </cell>
          <cell r="DC76">
            <v>265000</v>
          </cell>
          <cell r="DD76">
            <v>2.5</v>
          </cell>
          <cell r="DE76">
            <v>345.9</v>
          </cell>
          <cell r="DF76">
            <v>2.7</v>
          </cell>
          <cell r="DG76">
            <v>404.5</v>
          </cell>
          <cell r="DH76">
            <v>1.9</v>
          </cell>
          <cell r="DI76">
            <v>96.9</v>
          </cell>
          <cell r="DJ76">
            <v>4.5999999999999996</v>
          </cell>
          <cell r="DK76">
            <v>738.1</v>
          </cell>
          <cell r="DL76">
            <v>8</v>
          </cell>
          <cell r="DN76" t="str">
            <v>Staffordshire</v>
          </cell>
          <cell r="DO76" t="str">
            <v>E10000028</v>
          </cell>
          <cell r="DP76">
            <v>68000</v>
          </cell>
          <cell r="DQ76">
            <v>4.8</v>
          </cell>
          <cell r="DR76">
            <v>37.5</v>
          </cell>
          <cell r="DS76">
            <v>0.3</v>
          </cell>
          <cell r="DT76">
            <v>37.4</v>
          </cell>
          <cell r="DU76">
            <v>0.5</v>
          </cell>
          <cell r="DV76">
            <v>32.5</v>
          </cell>
          <cell r="DW76">
            <v>1.2</v>
          </cell>
          <cell r="DX76">
            <v>41.4</v>
          </cell>
          <cell r="DY76">
            <v>7.7</v>
          </cell>
          <cell r="EA76" t="str">
            <v>Staffordshire</v>
          </cell>
          <cell r="EB76" t="str">
            <v>E10000028</v>
          </cell>
          <cell r="EC76">
            <v>59000</v>
          </cell>
          <cell r="ED76">
            <v>8.3000000000000007</v>
          </cell>
          <cell r="EE76">
            <v>20202</v>
          </cell>
          <cell r="EF76">
            <v>8.6</v>
          </cell>
          <cell r="EG76">
            <v>23762</v>
          </cell>
          <cell r="EH76">
            <v>6</v>
          </cell>
          <cell r="EI76" t="str">
            <v>&amp;^%</v>
          </cell>
          <cell r="EJ76" t="str">
            <v>&amp;^%</v>
          </cell>
          <cell r="EK76" t="str">
            <v>&amp;^%</v>
          </cell>
          <cell r="EL76" t="str">
            <v>&amp;^%</v>
          </cell>
          <cell r="EN76" t="str">
            <v>Staffordshire</v>
          </cell>
          <cell r="EO76" t="str">
            <v>E10000028</v>
          </cell>
          <cell r="EP76">
            <v>68000</v>
          </cell>
          <cell r="EQ76">
            <v>4.8</v>
          </cell>
          <cell r="ER76">
            <v>10.119999999999999</v>
          </cell>
          <cell r="ES76">
            <v>4.7</v>
          </cell>
          <cell r="ET76">
            <v>12.26</v>
          </cell>
          <cell r="EU76">
            <v>2.6</v>
          </cell>
          <cell r="EV76">
            <v>6.39</v>
          </cell>
          <cell r="EW76">
            <v>1.7</v>
          </cell>
          <cell r="EX76" t="str">
            <v>&amp;^%</v>
          </cell>
          <cell r="EY76" t="str">
            <v>&amp;^%</v>
          </cell>
          <cell r="FA76" t="str">
            <v>Staffordshire</v>
          </cell>
          <cell r="FB76" t="str">
            <v>E10000028</v>
          </cell>
          <cell r="FC76">
            <v>68000</v>
          </cell>
          <cell r="FD76">
            <v>4.8</v>
          </cell>
          <cell r="FE76">
            <v>383.3</v>
          </cell>
          <cell r="FF76">
            <v>4.3</v>
          </cell>
          <cell r="FG76">
            <v>458.9</v>
          </cell>
          <cell r="FH76">
            <v>2.6</v>
          </cell>
          <cell r="FI76">
            <v>240.2</v>
          </cell>
          <cell r="FJ76">
            <v>2.2999999999999998</v>
          </cell>
          <cell r="FK76" t="str">
            <v>&amp;^%</v>
          </cell>
          <cell r="FL76" t="str">
            <v>&amp;^%</v>
          </cell>
          <cell r="FN76" t="str">
            <v>Staffordshire</v>
          </cell>
          <cell r="FO76" t="str">
            <v>E10000028</v>
          </cell>
          <cell r="FP76">
            <v>112000</v>
          </cell>
          <cell r="FQ76">
            <v>3.9</v>
          </cell>
          <cell r="FR76">
            <v>39.6</v>
          </cell>
          <cell r="FS76">
            <v>0.7</v>
          </cell>
          <cell r="FT76">
            <v>41</v>
          </cell>
          <cell r="FU76">
            <v>0.6</v>
          </cell>
          <cell r="FV76">
            <v>35</v>
          </cell>
          <cell r="FW76">
            <v>0.7</v>
          </cell>
          <cell r="FX76">
            <v>49.8</v>
          </cell>
          <cell r="FY76">
            <v>5.7</v>
          </cell>
          <cell r="GA76" t="str">
            <v>Staffordshire</v>
          </cell>
          <cell r="GB76" t="str">
            <v>E10000028</v>
          </cell>
          <cell r="GC76">
            <v>99000</v>
          </cell>
          <cell r="GD76">
            <v>5.6</v>
          </cell>
          <cell r="GE76">
            <v>25663</v>
          </cell>
          <cell r="GF76">
            <v>5</v>
          </cell>
          <cell r="GG76">
            <v>29301</v>
          </cell>
          <cell r="GH76">
            <v>3.2</v>
          </cell>
          <cell r="GI76">
            <v>14940</v>
          </cell>
          <cell r="GJ76">
            <v>6</v>
          </cell>
          <cell r="GK76" t="str">
            <v>&amp;^%</v>
          </cell>
          <cell r="GL76" t="str">
            <v>&amp;^%</v>
          </cell>
          <cell r="GN76" t="str">
            <v>Staffordshire</v>
          </cell>
          <cell r="GO76" t="str">
            <v>E10000028</v>
          </cell>
          <cell r="GP76">
            <v>112000</v>
          </cell>
          <cell r="GQ76">
            <v>3.9</v>
          </cell>
          <cell r="GR76">
            <v>11.42</v>
          </cell>
          <cell r="GS76">
            <v>3.6</v>
          </cell>
          <cell r="GT76">
            <v>13.54</v>
          </cell>
          <cell r="GU76">
            <v>2.2999999999999998</v>
          </cell>
          <cell r="GV76">
            <v>7</v>
          </cell>
          <cell r="GW76">
            <v>1.9</v>
          </cell>
          <cell r="GX76" t="str">
            <v>&amp;^%</v>
          </cell>
          <cell r="GY76" t="str">
            <v>&amp;^%</v>
          </cell>
        </row>
        <row r="77">
          <cell r="A77" t="str">
            <v>Warwickshire</v>
          </cell>
          <cell r="B77" t="str">
            <v>E10000031</v>
          </cell>
          <cell r="C77">
            <v>114000</v>
          </cell>
          <cell r="D77">
            <v>3.9</v>
          </cell>
          <cell r="E77">
            <v>552.20000000000005</v>
          </cell>
          <cell r="F77">
            <v>3.1</v>
          </cell>
          <cell r="G77">
            <v>644.79999999999995</v>
          </cell>
          <cell r="H77">
            <v>2.1</v>
          </cell>
          <cell r="I77">
            <v>321.5</v>
          </cell>
          <cell r="J77">
            <v>2.9</v>
          </cell>
          <cell r="K77">
            <v>1077.8</v>
          </cell>
          <cell r="L77">
            <v>17</v>
          </cell>
          <cell r="N77" t="str">
            <v>Warwickshire</v>
          </cell>
          <cell r="O77" t="str">
            <v>E10000031</v>
          </cell>
          <cell r="P77">
            <v>174000</v>
          </cell>
          <cell r="Q77">
            <v>3.1</v>
          </cell>
          <cell r="R77">
            <v>37.9</v>
          </cell>
          <cell r="S77">
            <v>0.8</v>
          </cell>
          <cell r="T77">
            <v>39.6</v>
          </cell>
          <cell r="U77">
            <v>0.5</v>
          </cell>
          <cell r="V77">
            <v>35</v>
          </cell>
          <cell r="W77">
            <v>0.8</v>
          </cell>
          <cell r="X77">
            <v>46.1</v>
          </cell>
          <cell r="Y77">
            <v>5</v>
          </cell>
          <cell r="AA77" t="str">
            <v>Warwickshire</v>
          </cell>
          <cell r="AB77" t="str">
            <v>E10000031</v>
          </cell>
          <cell r="AC77">
            <v>149000</v>
          </cell>
          <cell r="AD77">
            <v>4.0999999999999996</v>
          </cell>
          <cell r="AE77">
            <v>26308</v>
          </cell>
          <cell r="AF77">
            <v>3.1</v>
          </cell>
          <cell r="AG77">
            <v>31236</v>
          </cell>
          <cell r="AH77">
            <v>2.6</v>
          </cell>
          <cell r="AI77">
            <v>14458</v>
          </cell>
          <cell r="AJ77">
            <v>3.9</v>
          </cell>
          <cell r="AK77" t="str">
            <v>&amp;^%</v>
          </cell>
          <cell r="AL77" t="str">
            <v>&amp;^%</v>
          </cell>
          <cell r="AN77" t="str">
            <v>Warwickshire</v>
          </cell>
          <cell r="AO77" t="str">
            <v>E10000031</v>
          </cell>
          <cell r="AP77">
            <v>174000</v>
          </cell>
          <cell r="AQ77">
            <v>3.1</v>
          </cell>
          <cell r="AR77">
            <v>12.46</v>
          </cell>
          <cell r="AS77">
            <v>2.9</v>
          </cell>
          <cell r="AT77">
            <v>14.75</v>
          </cell>
          <cell r="AU77">
            <v>1.8</v>
          </cell>
          <cell r="AV77">
            <v>7.39</v>
          </cell>
          <cell r="AW77">
            <v>1.8</v>
          </cell>
          <cell r="AX77">
            <v>25.47</v>
          </cell>
          <cell r="AY77">
            <v>13</v>
          </cell>
          <cell r="BA77" t="str">
            <v>Warwickshire</v>
          </cell>
          <cell r="BB77" t="str">
            <v>E10000031</v>
          </cell>
          <cell r="BC77">
            <v>174000</v>
          </cell>
          <cell r="BD77">
            <v>3.1</v>
          </cell>
          <cell r="BE77">
            <v>500</v>
          </cell>
          <cell r="BF77">
            <v>2.8</v>
          </cell>
          <cell r="BG77">
            <v>584.70000000000005</v>
          </cell>
          <cell r="BH77">
            <v>1.7</v>
          </cell>
          <cell r="BI77">
            <v>288.3</v>
          </cell>
          <cell r="BJ77">
            <v>1.8</v>
          </cell>
          <cell r="BK77">
            <v>968.3</v>
          </cell>
          <cell r="BL77">
            <v>11</v>
          </cell>
          <cell r="BN77" t="str">
            <v>Warwickshire</v>
          </cell>
          <cell r="BO77" t="str">
            <v>E10000031</v>
          </cell>
          <cell r="BP77">
            <v>243000</v>
          </cell>
          <cell r="BQ77">
            <v>2.6</v>
          </cell>
          <cell r="BR77">
            <v>37</v>
          </cell>
          <cell r="BS77">
            <v>0.4</v>
          </cell>
          <cell r="BT77">
            <v>33.5</v>
          </cell>
          <cell r="BU77">
            <v>0.9</v>
          </cell>
          <cell r="BV77">
            <v>15</v>
          </cell>
          <cell r="BW77">
            <v>5.9</v>
          </cell>
          <cell r="BX77">
            <v>44</v>
          </cell>
          <cell r="BY77">
            <v>3.7</v>
          </cell>
          <cell r="CA77" t="str">
            <v>Warwickshire</v>
          </cell>
          <cell r="CB77" t="str">
            <v>E10000031</v>
          </cell>
          <cell r="CC77">
            <v>209000</v>
          </cell>
          <cell r="CD77">
            <v>3.8</v>
          </cell>
          <cell r="CE77">
            <v>21796</v>
          </cell>
          <cell r="CF77">
            <v>4.7</v>
          </cell>
          <cell r="CG77">
            <v>25604</v>
          </cell>
          <cell r="CH77">
            <v>3</v>
          </cell>
          <cell r="CI77">
            <v>6053</v>
          </cell>
          <cell r="CJ77">
            <v>14</v>
          </cell>
          <cell r="CK77">
            <v>47064</v>
          </cell>
          <cell r="CL77">
            <v>20</v>
          </cell>
          <cell r="CN77" t="str">
            <v>Warwickshire</v>
          </cell>
          <cell r="CO77" t="str">
            <v>E10000031</v>
          </cell>
          <cell r="CP77">
            <v>243000</v>
          </cell>
          <cell r="CQ77">
            <v>2.6</v>
          </cell>
          <cell r="CR77">
            <v>11.17</v>
          </cell>
          <cell r="CS77">
            <v>2.2999999999999998</v>
          </cell>
          <cell r="CT77">
            <v>14.23</v>
          </cell>
          <cell r="CU77">
            <v>1.7</v>
          </cell>
          <cell r="CV77">
            <v>6.45</v>
          </cell>
          <cell r="CW77">
            <v>1.2</v>
          </cell>
          <cell r="CX77">
            <v>24.99</v>
          </cell>
          <cell r="CY77">
            <v>10</v>
          </cell>
          <cell r="DA77" t="str">
            <v>Warwickshire</v>
          </cell>
          <cell r="DB77" t="str">
            <v>E10000031</v>
          </cell>
          <cell r="DC77">
            <v>243000</v>
          </cell>
          <cell r="DD77">
            <v>2.6</v>
          </cell>
          <cell r="DE77">
            <v>416.3</v>
          </cell>
          <cell r="DF77">
            <v>2.7</v>
          </cell>
          <cell r="DG77">
            <v>477.5</v>
          </cell>
          <cell r="DH77">
            <v>1.9</v>
          </cell>
          <cell r="DI77">
            <v>120</v>
          </cell>
          <cell r="DJ77">
            <v>6.7</v>
          </cell>
          <cell r="DK77">
            <v>895.4</v>
          </cell>
          <cell r="DL77">
            <v>8.9</v>
          </cell>
          <cell r="DN77" t="str">
            <v>Warwickshire</v>
          </cell>
          <cell r="DO77" t="str">
            <v>E10000031</v>
          </cell>
          <cell r="DP77">
            <v>60000</v>
          </cell>
          <cell r="DQ77">
            <v>5.0999999999999996</v>
          </cell>
          <cell r="DR77">
            <v>37.5</v>
          </cell>
          <cell r="DS77">
            <v>0.1</v>
          </cell>
          <cell r="DT77">
            <v>38.299999999999997</v>
          </cell>
          <cell r="DU77">
            <v>0.7</v>
          </cell>
          <cell r="DV77">
            <v>33.700000000000003</v>
          </cell>
          <cell r="DW77">
            <v>2.1</v>
          </cell>
          <cell r="DX77">
            <v>42.2</v>
          </cell>
          <cell r="DY77">
            <v>14</v>
          </cell>
          <cell r="EA77" t="str">
            <v>Warwickshire</v>
          </cell>
          <cell r="EB77" t="str">
            <v>E10000031</v>
          </cell>
          <cell r="EC77">
            <v>50000</v>
          </cell>
          <cell r="ED77">
            <v>6.7</v>
          </cell>
          <cell r="EE77">
            <v>21039</v>
          </cell>
          <cell r="EF77">
            <v>7.2</v>
          </cell>
          <cell r="EG77">
            <v>23986</v>
          </cell>
          <cell r="EH77">
            <v>3.8</v>
          </cell>
          <cell r="EI77">
            <v>12498</v>
          </cell>
          <cell r="EJ77">
            <v>6.1</v>
          </cell>
          <cell r="EK77" t="str">
            <v>&amp;^%</v>
          </cell>
          <cell r="EL77" t="str">
            <v>&amp;^%</v>
          </cell>
          <cell r="EN77" t="str">
            <v>Warwickshire</v>
          </cell>
          <cell r="EO77" t="str">
            <v>E10000031</v>
          </cell>
          <cell r="EP77">
            <v>60000</v>
          </cell>
          <cell r="EQ77">
            <v>5.0999999999999996</v>
          </cell>
          <cell r="ER77">
            <v>10.76</v>
          </cell>
          <cell r="ES77">
            <v>3.8</v>
          </cell>
          <cell r="ET77">
            <v>12.28</v>
          </cell>
          <cell r="EU77">
            <v>2.5</v>
          </cell>
          <cell r="EV77">
            <v>6.84</v>
          </cell>
          <cell r="EW77">
            <v>1.9</v>
          </cell>
          <cell r="EX77" t="str">
            <v>&amp;^%</v>
          </cell>
          <cell r="EY77" t="str">
            <v>&amp;^%</v>
          </cell>
          <cell r="FA77" t="str">
            <v>Warwickshire</v>
          </cell>
          <cell r="FB77" t="str">
            <v>E10000031</v>
          </cell>
          <cell r="FC77">
            <v>60000</v>
          </cell>
          <cell r="FD77">
            <v>5.0999999999999996</v>
          </cell>
          <cell r="FE77">
            <v>407.2</v>
          </cell>
          <cell r="FF77">
            <v>4.2</v>
          </cell>
          <cell r="FG77">
            <v>470.6</v>
          </cell>
          <cell r="FH77">
            <v>2.4</v>
          </cell>
          <cell r="FI77">
            <v>258.39999999999998</v>
          </cell>
          <cell r="FJ77">
            <v>2.6</v>
          </cell>
          <cell r="FK77" t="str">
            <v>&amp;^%</v>
          </cell>
          <cell r="FL77" t="str">
            <v>&amp;^%</v>
          </cell>
          <cell r="FN77" t="str">
            <v>Warwickshire</v>
          </cell>
          <cell r="FO77" t="str">
            <v>E10000031</v>
          </cell>
          <cell r="FP77">
            <v>114000</v>
          </cell>
          <cell r="FQ77">
            <v>3.9</v>
          </cell>
          <cell r="FR77">
            <v>39</v>
          </cell>
          <cell r="FS77">
            <v>1.1000000000000001</v>
          </cell>
          <cell r="FT77">
            <v>40.299999999999997</v>
          </cell>
          <cell r="FU77">
            <v>0.6</v>
          </cell>
          <cell r="FV77">
            <v>36</v>
          </cell>
          <cell r="FW77">
            <v>1.3</v>
          </cell>
          <cell r="FX77">
            <v>47.5</v>
          </cell>
          <cell r="FY77">
            <v>6.4</v>
          </cell>
          <cell r="GA77" t="str">
            <v>Warwickshire</v>
          </cell>
          <cell r="GB77" t="str">
            <v>E10000031</v>
          </cell>
          <cell r="GC77">
            <v>100000</v>
          </cell>
          <cell r="GD77">
            <v>5.0999999999999996</v>
          </cell>
          <cell r="GE77">
            <v>28597</v>
          </cell>
          <cell r="GF77">
            <v>4.8</v>
          </cell>
          <cell r="GG77">
            <v>34842</v>
          </cell>
          <cell r="GH77">
            <v>3.1</v>
          </cell>
          <cell r="GI77">
            <v>16903</v>
          </cell>
          <cell r="GJ77">
            <v>3.3</v>
          </cell>
          <cell r="GK77" t="str">
            <v>&amp;^%</v>
          </cell>
          <cell r="GL77" t="str">
            <v>&amp;^%</v>
          </cell>
          <cell r="GN77" t="str">
            <v>Warwickshire</v>
          </cell>
          <cell r="GO77" t="str">
            <v>E10000031</v>
          </cell>
          <cell r="GP77">
            <v>114000</v>
          </cell>
          <cell r="GQ77">
            <v>3.9</v>
          </cell>
          <cell r="GR77">
            <v>13.6</v>
          </cell>
          <cell r="GS77">
            <v>3.6</v>
          </cell>
          <cell r="GT77">
            <v>15.99</v>
          </cell>
          <cell r="GU77">
            <v>2.2000000000000002</v>
          </cell>
          <cell r="GV77">
            <v>7.9</v>
          </cell>
          <cell r="GW77">
            <v>2</v>
          </cell>
          <cell r="GX77">
            <v>27.09</v>
          </cell>
          <cell r="GY77">
            <v>17</v>
          </cell>
        </row>
        <row r="78">
          <cell r="A78" t="str">
            <v>Birmingham</v>
          </cell>
          <cell r="B78" t="str">
            <v>E08000025</v>
          </cell>
          <cell r="C78">
            <v>187000</v>
          </cell>
          <cell r="D78">
            <v>3</v>
          </cell>
          <cell r="E78">
            <v>554.5</v>
          </cell>
          <cell r="F78">
            <v>2.2999999999999998</v>
          </cell>
          <cell r="G78">
            <v>665.4</v>
          </cell>
          <cell r="H78">
            <v>3.1</v>
          </cell>
          <cell r="I78">
            <v>297.10000000000002</v>
          </cell>
          <cell r="J78">
            <v>2</v>
          </cell>
          <cell r="K78">
            <v>1072.2</v>
          </cell>
          <cell r="L78">
            <v>14</v>
          </cell>
          <cell r="N78" t="str">
            <v>Birmingham</v>
          </cell>
          <cell r="O78" t="str">
            <v>E08000025</v>
          </cell>
          <cell r="P78">
            <v>324000</v>
          </cell>
          <cell r="Q78">
            <v>2.2999999999999998</v>
          </cell>
          <cell r="R78">
            <v>37.5</v>
          </cell>
          <cell r="S78">
            <v>0</v>
          </cell>
          <cell r="T78">
            <v>38.5</v>
          </cell>
          <cell r="U78">
            <v>0.3</v>
          </cell>
          <cell r="V78">
            <v>32.700000000000003</v>
          </cell>
          <cell r="W78">
            <v>1.1000000000000001</v>
          </cell>
          <cell r="X78">
            <v>44.2</v>
          </cell>
          <cell r="Y78">
            <v>3.4</v>
          </cell>
          <cell r="AA78" t="str">
            <v>Birmingham</v>
          </cell>
          <cell r="AB78" t="str">
            <v>E08000025</v>
          </cell>
          <cell r="AC78">
            <v>273000</v>
          </cell>
          <cell r="AD78">
            <v>3</v>
          </cell>
          <cell r="AE78">
            <v>26307</v>
          </cell>
          <cell r="AF78">
            <v>2.8</v>
          </cell>
          <cell r="AG78">
            <v>31325</v>
          </cell>
          <cell r="AH78">
            <v>2.4</v>
          </cell>
          <cell r="AI78">
            <v>14186</v>
          </cell>
          <cell r="AJ78">
            <v>2.6</v>
          </cell>
          <cell r="AK78">
            <v>48974</v>
          </cell>
          <cell r="AL78">
            <v>12</v>
          </cell>
          <cell r="AN78" t="str">
            <v>Birmingham</v>
          </cell>
          <cell r="AO78" t="str">
            <v>E08000025</v>
          </cell>
          <cell r="AP78">
            <v>324000</v>
          </cell>
          <cell r="AQ78">
            <v>2.2999999999999998</v>
          </cell>
          <cell r="AR78">
            <v>13.2</v>
          </cell>
          <cell r="AS78">
            <v>2.2000000000000002</v>
          </cell>
          <cell r="AT78">
            <v>15.56</v>
          </cell>
          <cell r="AU78">
            <v>2.1</v>
          </cell>
          <cell r="AV78">
            <v>7.27</v>
          </cell>
          <cell r="AW78">
            <v>1.3</v>
          </cell>
          <cell r="AX78">
            <v>25.45</v>
          </cell>
          <cell r="AY78">
            <v>7.7</v>
          </cell>
          <cell r="BA78" t="str">
            <v>Birmingham</v>
          </cell>
          <cell r="BB78" t="str">
            <v>E08000025</v>
          </cell>
          <cell r="BC78">
            <v>324000</v>
          </cell>
          <cell r="BD78">
            <v>2.2999999999999998</v>
          </cell>
          <cell r="BE78">
            <v>507.9</v>
          </cell>
          <cell r="BF78">
            <v>2.1</v>
          </cell>
          <cell r="BG78">
            <v>598.70000000000005</v>
          </cell>
          <cell r="BH78">
            <v>2.1</v>
          </cell>
          <cell r="BI78">
            <v>285.3</v>
          </cell>
          <cell r="BJ78">
            <v>1.2</v>
          </cell>
          <cell r="BK78">
            <v>958.3</v>
          </cell>
          <cell r="BL78">
            <v>8</v>
          </cell>
          <cell r="BN78" t="str">
            <v>Birmingham</v>
          </cell>
          <cell r="BO78" t="str">
            <v>E08000025</v>
          </cell>
          <cell r="BP78">
            <v>431000</v>
          </cell>
          <cell r="BQ78">
            <v>1.9</v>
          </cell>
          <cell r="BR78">
            <v>37</v>
          </cell>
          <cell r="BS78">
            <v>0.2</v>
          </cell>
          <cell r="BT78">
            <v>33.4</v>
          </cell>
          <cell r="BU78">
            <v>0.7</v>
          </cell>
          <cell r="BV78">
            <v>16</v>
          </cell>
          <cell r="BW78">
            <v>4.4000000000000004</v>
          </cell>
          <cell r="BX78">
            <v>42.4</v>
          </cell>
          <cell r="BY78">
            <v>3</v>
          </cell>
          <cell r="CA78" t="str">
            <v>Birmingham</v>
          </cell>
          <cell r="CB78" t="str">
            <v>E08000025</v>
          </cell>
          <cell r="CC78">
            <v>362000</v>
          </cell>
          <cell r="CD78">
            <v>2.6</v>
          </cell>
          <cell r="CE78">
            <v>22052</v>
          </cell>
          <cell r="CF78">
            <v>3</v>
          </cell>
          <cell r="CG78">
            <v>26328</v>
          </cell>
          <cell r="CH78">
            <v>2.2999999999999998</v>
          </cell>
          <cell r="CI78">
            <v>6912</v>
          </cell>
          <cell r="CJ78">
            <v>5.9</v>
          </cell>
          <cell r="CK78">
            <v>44877</v>
          </cell>
          <cell r="CL78">
            <v>9.3000000000000007</v>
          </cell>
          <cell r="CN78" t="str">
            <v>Birmingham</v>
          </cell>
          <cell r="CO78" t="str">
            <v>E08000025</v>
          </cell>
          <cell r="CP78">
            <v>431000</v>
          </cell>
          <cell r="CQ78">
            <v>1.9</v>
          </cell>
          <cell r="CR78">
            <v>12</v>
          </cell>
          <cell r="CS78">
            <v>2.1</v>
          </cell>
          <cell r="CT78">
            <v>14.97</v>
          </cell>
          <cell r="CU78">
            <v>1.9</v>
          </cell>
          <cell r="CV78">
            <v>6.58</v>
          </cell>
          <cell r="CW78">
            <v>1.3</v>
          </cell>
          <cell r="CX78">
            <v>24.38</v>
          </cell>
          <cell r="CY78">
            <v>6.9</v>
          </cell>
          <cell r="DA78" t="str">
            <v>Birmingham</v>
          </cell>
          <cell r="DB78" t="str">
            <v>E08000025</v>
          </cell>
          <cell r="DC78">
            <v>431000</v>
          </cell>
          <cell r="DD78">
            <v>1.9</v>
          </cell>
          <cell r="DE78">
            <v>423.7</v>
          </cell>
          <cell r="DF78">
            <v>2.4</v>
          </cell>
          <cell r="DG78">
            <v>499.6</v>
          </cell>
          <cell r="DH78">
            <v>2</v>
          </cell>
          <cell r="DI78">
            <v>131.4</v>
          </cell>
          <cell r="DJ78">
            <v>4.2</v>
          </cell>
          <cell r="DK78">
            <v>881.2</v>
          </cell>
          <cell r="DL78">
            <v>6.6</v>
          </cell>
          <cell r="DN78" t="str">
            <v>Birmingham</v>
          </cell>
          <cell r="DO78" t="str">
            <v>E08000025</v>
          </cell>
          <cell r="DP78">
            <v>138000</v>
          </cell>
          <cell r="DQ78">
            <v>3.4</v>
          </cell>
          <cell r="DR78">
            <v>37</v>
          </cell>
          <cell r="DS78">
            <v>0.3</v>
          </cell>
          <cell r="DT78">
            <v>36.700000000000003</v>
          </cell>
          <cell r="DU78">
            <v>0.4</v>
          </cell>
          <cell r="DV78">
            <v>32.4</v>
          </cell>
          <cell r="DW78">
            <v>0</v>
          </cell>
          <cell r="DX78">
            <v>40</v>
          </cell>
          <cell r="DY78">
            <v>3.5</v>
          </cell>
          <cell r="EA78" t="str">
            <v>Birmingham</v>
          </cell>
          <cell r="EB78" t="str">
            <v>E08000025</v>
          </cell>
          <cell r="EC78">
            <v>116000</v>
          </cell>
          <cell r="ED78">
            <v>4.5</v>
          </cell>
          <cell r="EE78">
            <v>22988</v>
          </cell>
          <cell r="EF78">
            <v>3.9</v>
          </cell>
          <cell r="EG78">
            <v>26499</v>
          </cell>
          <cell r="EH78">
            <v>3.2</v>
          </cell>
          <cell r="EI78">
            <v>13277</v>
          </cell>
          <cell r="EJ78">
            <v>4.2</v>
          </cell>
          <cell r="EK78">
            <v>41662</v>
          </cell>
          <cell r="EL78">
            <v>15</v>
          </cell>
          <cell r="EN78" t="str">
            <v>Birmingham</v>
          </cell>
          <cell r="EO78" t="str">
            <v>E08000025</v>
          </cell>
          <cell r="EP78">
            <v>138000</v>
          </cell>
          <cell r="EQ78">
            <v>3.4</v>
          </cell>
          <cell r="ER78">
            <v>12.26</v>
          </cell>
          <cell r="ES78">
            <v>2.8</v>
          </cell>
          <cell r="ET78">
            <v>13.87</v>
          </cell>
          <cell r="EU78">
            <v>1.8</v>
          </cell>
          <cell r="EV78">
            <v>7.11</v>
          </cell>
          <cell r="EW78">
            <v>1.6</v>
          </cell>
          <cell r="EX78">
            <v>23.31</v>
          </cell>
          <cell r="EY78">
            <v>10</v>
          </cell>
          <cell r="FA78" t="str">
            <v>Birmingham</v>
          </cell>
          <cell r="FB78" t="str">
            <v>E08000025</v>
          </cell>
          <cell r="FC78">
            <v>138000</v>
          </cell>
          <cell r="FD78">
            <v>3.4</v>
          </cell>
          <cell r="FE78">
            <v>447.4</v>
          </cell>
          <cell r="FF78">
            <v>3</v>
          </cell>
          <cell r="FG78">
            <v>508.3</v>
          </cell>
          <cell r="FH78">
            <v>1.7</v>
          </cell>
          <cell r="FI78">
            <v>267.60000000000002</v>
          </cell>
          <cell r="FJ78">
            <v>1.9</v>
          </cell>
          <cell r="FK78">
            <v>804.9</v>
          </cell>
          <cell r="FL78">
            <v>10</v>
          </cell>
          <cell r="FN78" t="str">
            <v>Birmingham</v>
          </cell>
          <cell r="FO78" t="str">
            <v>E08000025</v>
          </cell>
          <cell r="FP78">
            <v>187000</v>
          </cell>
          <cell r="FQ78">
            <v>3</v>
          </cell>
          <cell r="FR78">
            <v>37.5</v>
          </cell>
          <cell r="FS78">
            <v>0.7</v>
          </cell>
          <cell r="FT78">
            <v>39.799999999999997</v>
          </cell>
          <cell r="FU78">
            <v>0.5</v>
          </cell>
          <cell r="FV78">
            <v>35</v>
          </cell>
          <cell r="FW78">
            <v>0</v>
          </cell>
          <cell r="FX78">
            <v>46.9</v>
          </cell>
          <cell r="FY78">
            <v>4.4000000000000004</v>
          </cell>
          <cell r="GA78" t="str">
            <v>Birmingham</v>
          </cell>
          <cell r="GB78" t="str">
            <v>E08000025</v>
          </cell>
          <cell r="GC78">
            <v>157000</v>
          </cell>
          <cell r="GD78">
            <v>4.0999999999999996</v>
          </cell>
          <cell r="GE78">
            <v>28752</v>
          </cell>
          <cell r="GF78">
            <v>3.7</v>
          </cell>
          <cell r="GG78">
            <v>34887</v>
          </cell>
          <cell r="GH78">
            <v>3.2</v>
          </cell>
          <cell r="GI78">
            <v>15216</v>
          </cell>
          <cell r="GJ78">
            <v>3.2</v>
          </cell>
          <cell r="GK78" t="str">
            <v>&amp;^%</v>
          </cell>
          <cell r="GL78" t="str">
            <v>&amp;^%</v>
          </cell>
          <cell r="GN78" t="str">
            <v>Birmingham</v>
          </cell>
          <cell r="GO78" t="str">
            <v>E08000025</v>
          </cell>
          <cell r="GP78">
            <v>187000</v>
          </cell>
          <cell r="GQ78">
            <v>3</v>
          </cell>
          <cell r="GR78">
            <v>14.01</v>
          </cell>
          <cell r="GS78">
            <v>2.6</v>
          </cell>
          <cell r="GT78">
            <v>16.7</v>
          </cell>
          <cell r="GU78">
            <v>3.1</v>
          </cell>
          <cell r="GV78">
            <v>7.5</v>
          </cell>
          <cell r="GW78">
            <v>1.9</v>
          </cell>
          <cell r="GX78">
            <v>27.96</v>
          </cell>
          <cell r="GY78">
            <v>16</v>
          </cell>
        </row>
        <row r="79">
          <cell r="A79" t="str">
            <v>Coventry</v>
          </cell>
          <cell r="B79" t="str">
            <v>E08000026</v>
          </cell>
          <cell r="C79">
            <v>55000</v>
          </cell>
          <cell r="D79">
            <v>5.8</v>
          </cell>
          <cell r="E79">
            <v>555.5</v>
          </cell>
          <cell r="F79">
            <v>4.7</v>
          </cell>
          <cell r="G79">
            <v>658.5</v>
          </cell>
          <cell r="H79">
            <v>3.7</v>
          </cell>
          <cell r="I79">
            <v>288</v>
          </cell>
          <cell r="J79">
            <v>5.6</v>
          </cell>
          <cell r="K79" t="str">
            <v>&amp;^%</v>
          </cell>
          <cell r="L79" t="str">
            <v>&amp;^%</v>
          </cell>
          <cell r="N79" t="str">
            <v>Coventry</v>
          </cell>
          <cell r="O79" t="str">
            <v>E08000026</v>
          </cell>
          <cell r="P79">
            <v>96000</v>
          </cell>
          <cell r="Q79">
            <v>4.2</v>
          </cell>
          <cell r="R79">
            <v>37.5</v>
          </cell>
          <cell r="S79">
            <v>0</v>
          </cell>
          <cell r="T79">
            <v>38.6</v>
          </cell>
          <cell r="U79">
            <v>0.5</v>
          </cell>
          <cell r="V79">
            <v>35</v>
          </cell>
          <cell r="W79">
            <v>0.4</v>
          </cell>
          <cell r="X79">
            <v>43.6</v>
          </cell>
          <cell r="Y79">
            <v>7.4</v>
          </cell>
          <cell r="AA79" t="str">
            <v>Coventry</v>
          </cell>
          <cell r="AB79" t="str">
            <v>E08000026</v>
          </cell>
          <cell r="AC79">
            <v>84000</v>
          </cell>
          <cell r="AD79">
            <v>7.5</v>
          </cell>
          <cell r="AE79">
            <v>26876</v>
          </cell>
          <cell r="AF79">
            <v>7.9</v>
          </cell>
          <cell r="AG79">
            <v>31027</v>
          </cell>
          <cell r="AH79">
            <v>6.3</v>
          </cell>
          <cell r="AI79" t="str">
            <v>&amp;^%</v>
          </cell>
          <cell r="AJ79" t="str">
            <v>&amp;^%</v>
          </cell>
          <cell r="AK79" t="str">
            <v>&amp;^%</v>
          </cell>
          <cell r="AL79" t="str">
            <v>&amp;^%</v>
          </cell>
          <cell r="AN79" t="str">
            <v>Coventry</v>
          </cell>
          <cell r="AO79" t="str">
            <v>E08000026</v>
          </cell>
          <cell r="AP79">
            <v>96000</v>
          </cell>
          <cell r="AQ79">
            <v>4.2</v>
          </cell>
          <cell r="AR79">
            <v>13.39</v>
          </cell>
          <cell r="AS79">
            <v>4.2</v>
          </cell>
          <cell r="AT79">
            <v>15.4</v>
          </cell>
          <cell r="AU79">
            <v>2.6</v>
          </cell>
          <cell r="AV79">
            <v>7.39</v>
          </cell>
          <cell r="AW79">
            <v>2.1</v>
          </cell>
          <cell r="AX79">
            <v>25.02</v>
          </cell>
          <cell r="AY79">
            <v>18</v>
          </cell>
          <cell r="BA79" t="str">
            <v>Coventry</v>
          </cell>
          <cell r="BB79" t="str">
            <v>E08000026</v>
          </cell>
          <cell r="BC79">
            <v>96000</v>
          </cell>
          <cell r="BD79">
            <v>4.2</v>
          </cell>
          <cell r="BE79">
            <v>520.20000000000005</v>
          </cell>
          <cell r="BF79">
            <v>3.5</v>
          </cell>
          <cell r="BG79">
            <v>594</v>
          </cell>
          <cell r="BH79">
            <v>2.7</v>
          </cell>
          <cell r="BI79">
            <v>278.60000000000002</v>
          </cell>
          <cell r="BJ79">
            <v>2.4</v>
          </cell>
          <cell r="BK79">
            <v>980.4</v>
          </cell>
          <cell r="BL79">
            <v>17</v>
          </cell>
          <cell r="BN79" t="str">
            <v>Coventry</v>
          </cell>
          <cell r="BO79" t="str">
            <v>E08000026</v>
          </cell>
          <cell r="BP79">
            <v>134000</v>
          </cell>
          <cell r="BQ79">
            <v>3.5</v>
          </cell>
          <cell r="BR79">
            <v>37</v>
          </cell>
          <cell r="BS79">
            <v>0.4</v>
          </cell>
          <cell r="BT79">
            <v>33.1</v>
          </cell>
          <cell r="BU79">
            <v>1.1000000000000001</v>
          </cell>
          <cell r="BV79">
            <v>16.3</v>
          </cell>
          <cell r="BW79">
            <v>6.1</v>
          </cell>
          <cell r="BX79">
            <v>41.8</v>
          </cell>
          <cell r="BY79">
            <v>4.9000000000000004</v>
          </cell>
          <cell r="CA79" t="str">
            <v>Coventry</v>
          </cell>
          <cell r="CB79" t="str">
            <v>E08000026</v>
          </cell>
          <cell r="CC79">
            <v>116000</v>
          </cell>
          <cell r="CD79">
            <v>5.9</v>
          </cell>
          <cell r="CE79">
            <v>22655</v>
          </cell>
          <cell r="CF79">
            <v>7.8</v>
          </cell>
          <cell r="CG79">
            <v>26288</v>
          </cell>
          <cell r="CH79">
            <v>5.0999999999999996</v>
          </cell>
          <cell r="CI79" t="str">
            <v>&amp;^%</v>
          </cell>
          <cell r="CJ79" t="str">
            <v>&amp;^%</v>
          </cell>
          <cell r="CK79" t="str">
            <v>&amp;^%</v>
          </cell>
          <cell r="CL79" t="str">
            <v>&amp;^%</v>
          </cell>
          <cell r="CN79" t="str">
            <v>Coventry</v>
          </cell>
          <cell r="CO79" t="str">
            <v>E08000026</v>
          </cell>
          <cell r="CP79">
            <v>134000</v>
          </cell>
          <cell r="CQ79">
            <v>3.5</v>
          </cell>
          <cell r="CR79">
            <v>12.24</v>
          </cell>
          <cell r="CS79">
            <v>4.4000000000000004</v>
          </cell>
          <cell r="CT79">
            <v>15.08</v>
          </cell>
          <cell r="CU79">
            <v>2.4</v>
          </cell>
          <cell r="CV79">
            <v>6.69</v>
          </cell>
          <cell r="CW79">
            <v>1.8</v>
          </cell>
          <cell r="CX79">
            <v>25.68</v>
          </cell>
          <cell r="CY79">
            <v>14</v>
          </cell>
          <cell r="DA79" t="str">
            <v>Coventry</v>
          </cell>
          <cell r="DB79" t="str">
            <v>E08000026</v>
          </cell>
          <cell r="DC79">
            <v>134000</v>
          </cell>
          <cell r="DD79">
            <v>3.5</v>
          </cell>
          <cell r="DE79">
            <v>437.9</v>
          </cell>
          <cell r="DF79">
            <v>4.0999999999999996</v>
          </cell>
          <cell r="DG79">
            <v>498.6</v>
          </cell>
          <cell r="DH79">
            <v>2.7</v>
          </cell>
          <cell r="DI79">
            <v>144.9</v>
          </cell>
          <cell r="DJ79">
            <v>7.9</v>
          </cell>
          <cell r="DK79">
            <v>893</v>
          </cell>
          <cell r="DL79">
            <v>12</v>
          </cell>
          <cell r="DN79" t="str">
            <v>Coventry</v>
          </cell>
          <cell r="DO79" t="str">
            <v>E08000026</v>
          </cell>
          <cell r="DP79">
            <v>40000</v>
          </cell>
          <cell r="DQ79">
            <v>6.3</v>
          </cell>
          <cell r="DR79">
            <v>37</v>
          </cell>
          <cell r="DS79">
            <v>0.4</v>
          </cell>
          <cell r="DT79">
            <v>37.4</v>
          </cell>
          <cell r="DU79">
            <v>0.6</v>
          </cell>
          <cell r="DV79">
            <v>33.9</v>
          </cell>
          <cell r="DW79">
            <v>2.4</v>
          </cell>
          <cell r="DX79" t="str">
            <v>&amp;^%</v>
          </cell>
          <cell r="DY79" t="str">
            <v>&amp;^%</v>
          </cell>
          <cell r="EA79" t="str">
            <v>Coventry</v>
          </cell>
          <cell r="EB79" t="str">
            <v>E08000026</v>
          </cell>
          <cell r="EC79">
            <v>36000</v>
          </cell>
          <cell r="ED79">
            <v>7.4</v>
          </cell>
          <cell r="EE79">
            <v>22711</v>
          </cell>
          <cell r="EF79">
            <v>5.6</v>
          </cell>
          <cell r="EG79">
            <v>25816</v>
          </cell>
          <cell r="EH79">
            <v>3.5</v>
          </cell>
          <cell r="EI79">
            <v>13786</v>
          </cell>
          <cell r="EJ79">
            <v>4.2</v>
          </cell>
          <cell r="EK79" t="str">
            <v>&amp;^%</v>
          </cell>
          <cell r="EL79" t="str">
            <v>&amp;^%</v>
          </cell>
          <cell r="EN79" t="str">
            <v>Coventry</v>
          </cell>
          <cell r="EO79" t="str">
            <v>E08000026</v>
          </cell>
          <cell r="EP79">
            <v>40000</v>
          </cell>
          <cell r="EQ79">
            <v>6.3</v>
          </cell>
          <cell r="ER79">
            <v>12.08</v>
          </cell>
          <cell r="ES79">
            <v>5.7</v>
          </cell>
          <cell r="ET79">
            <v>13.5</v>
          </cell>
          <cell r="EU79">
            <v>2.9</v>
          </cell>
          <cell r="EV79">
            <v>7.34</v>
          </cell>
          <cell r="EW79">
            <v>2</v>
          </cell>
          <cell r="EX79" t="str">
            <v>&amp;^%</v>
          </cell>
          <cell r="EY79" t="str">
            <v>&amp;^%</v>
          </cell>
          <cell r="FA79" t="str">
            <v>Coventry</v>
          </cell>
          <cell r="FB79" t="str">
            <v>E08000026</v>
          </cell>
          <cell r="FC79">
            <v>40000</v>
          </cell>
          <cell r="FD79">
            <v>6.3</v>
          </cell>
          <cell r="FE79">
            <v>458.7</v>
          </cell>
          <cell r="FF79">
            <v>5.4</v>
          </cell>
          <cell r="FG79">
            <v>505.3</v>
          </cell>
          <cell r="FH79">
            <v>2.9</v>
          </cell>
          <cell r="FI79">
            <v>270.10000000000002</v>
          </cell>
          <cell r="FJ79">
            <v>2.7</v>
          </cell>
          <cell r="FK79" t="str">
            <v>&amp;^%</v>
          </cell>
          <cell r="FL79" t="str">
            <v>&amp;^%</v>
          </cell>
          <cell r="FN79" t="str">
            <v>Coventry</v>
          </cell>
          <cell r="FO79" t="str">
            <v>E08000026</v>
          </cell>
          <cell r="FP79">
            <v>55000</v>
          </cell>
          <cell r="FQ79">
            <v>5.8</v>
          </cell>
          <cell r="FR79">
            <v>37.5</v>
          </cell>
          <cell r="FS79">
            <v>1</v>
          </cell>
          <cell r="FT79">
            <v>39.4</v>
          </cell>
          <cell r="FU79">
            <v>0.7</v>
          </cell>
          <cell r="FV79">
            <v>35.5</v>
          </cell>
          <cell r="FW79">
            <v>1</v>
          </cell>
          <cell r="FX79" t="str">
            <v>&amp;^%</v>
          </cell>
          <cell r="FY79" t="str">
            <v>&amp;^%</v>
          </cell>
          <cell r="GA79" t="str">
            <v>Coventry</v>
          </cell>
          <cell r="GB79" t="str">
            <v>E08000026</v>
          </cell>
          <cell r="GC79">
            <v>48000</v>
          </cell>
          <cell r="GD79">
            <v>12</v>
          </cell>
          <cell r="GE79">
            <v>28432</v>
          </cell>
          <cell r="GF79">
            <v>14</v>
          </cell>
          <cell r="GG79">
            <v>34962</v>
          </cell>
          <cell r="GH79">
            <v>11</v>
          </cell>
          <cell r="GI79" t="str">
            <v>&amp;^%</v>
          </cell>
          <cell r="GJ79" t="str">
            <v>&amp;^%</v>
          </cell>
          <cell r="GK79" t="str">
            <v>&amp;^%</v>
          </cell>
          <cell r="GL79" t="str">
            <v>&amp;^%</v>
          </cell>
          <cell r="GN79" t="str">
            <v>Coventry</v>
          </cell>
          <cell r="GO79" t="str">
            <v>E08000026</v>
          </cell>
          <cell r="GP79">
            <v>55000</v>
          </cell>
          <cell r="GQ79">
            <v>5.8</v>
          </cell>
          <cell r="GR79">
            <v>14.59</v>
          </cell>
          <cell r="GS79">
            <v>4.7</v>
          </cell>
          <cell r="GT79">
            <v>16.72</v>
          </cell>
          <cell r="GU79">
            <v>3.7</v>
          </cell>
          <cell r="GV79">
            <v>7.49</v>
          </cell>
          <cell r="GW79">
            <v>4.9000000000000004</v>
          </cell>
          <cell r="GX79" t="str">
            <v>&amp;^%</v>
          </cell>
          <cell r="GY79" t="str">
            <v>&amp;^%</v>
          </cell>
        </row>
        <row r="80">
          <cell r="A80" t="str">
            <v>Dudley</v>
          </cell>
          <cell r="B80" t="str">
            <v>E08000027</v>
          </cell>
          <cell r="C80">
            <v>45000</v>
          </cell>
          <cell r="D80">
            <v>6.2</v>
          </cell>
          <cell r="E80">
            <v>413.8</v>
          </cell>
          <cell r="F80">
            <v>5.5</v>
          </cell>
          <cell r="G80">
            <v>514.5</v>
          </cell>
          <cell r="H80">
            <v>3.6</v>
          </cell>
          <cell r="I80">
            <v>269.3</v>
          </cell>
          <cell r="J80">
            <v>4.4000000000000004</v>
          </cell>
          <cell r="K80" t="str">
            <v>&amp;^%</v>
          </cell>
          <cell r="L80" t="str">
            <v>&amp;^%</v>
          </cell>
          <cell r="N80" t="str">
            <v>Dudley</v>
          </cell>
          <cell r="O80" t="str">
            <v>E08000027</v>
          </cell>
          <cell r="P80">
            <v>75000</v>
          </cell>
          <cell r="Q80">
            <v>4.8</v>
          </cell>
          <cell r="R80">
            <v>37.5</v>
          </cell>
          <cell r="S80">
            <v>0.9</v>
          </cell>
          <cell r="T80">
            <v>39.1</v>
          </cell>
          <cell r="U80">
            <v>0.7</v>
          </cell>
          <cell r="V80">
            <v>32.5</v>
          </cell>
          <cell r="W80">
            <v>0.7</v>
          </cell>
          <cell r="X80">
            <v>45</v>
          </cell>
          <cell r="Y80">
            <v>8.4</v>
          </cell>
          <cell r="AA80" t="str">
            <v>Dudley</v>
          </cell>
          <cell r="AB80" t="str">
            <v>E08000027</v>
          </cell>
          <cell r="AC80">
            <v>63000</v>
          </cell>
          <cell r="AD80">
            <v>9</v>
          </cell>
          <cell r="AE80">
            <v>22224</v>
          </cell>
          <cell r="AF80">
            <v>9.4</v>
          </cell>
          <cell r="AG80">
            <v>25967</v>
          </cell>
          <cell r="AH80">
            <v>4.7</v>
          </cell>
          <cell r="AI80">
            <v>12821</v>
          </cell>
          <cell r="AJ80">
            <v>11</v>
          </cell>
          <cell r="AK80" t="str">
            <v>&amp;^%</v>
          </cell>
          <cell r="AL80" t="str">
            <v>&amp;^%</v>
          </cell>
          <cell r="AN80" t="str">
            <v>Dudley</v>
          </cell>
          <cell r="AO80" t="str">
            <v>E08000027</v>
          </cell>
          <cell r="AP80">
            <v>75000</v>
          </cell>
          <cell r="AQ80">
            <v>4.8</v>
          </cell>
          <cell r="AR80">
            <v>10.16</v>
          </cell>
          <cell r="AS80">
            <v>4.5</v>
          </cell>
          <cell r="AT80">
            <v>12.69</v>
          </cell>
          <cell r="AU80">
            <v>2.8</v>
          </cell>
          <cell r="AV80">
            <v>6.76</v>
          </cell>
          <cell r="AW80">
            <v>2</v>
          </cell>
          <cell r="AX80" t="str">
            <v>&amp;^%</v>
          </cell>
          <cell r="AY80" t="str">
            <v>&amp;^%</v>
          </cell>
          <cell r="BA80" t="str">
            <v>Dudley</v>
          </cell>
          <cell r="BB80" t="str">
            <v>E08000027</v>
          </cell>
          <cell r="BC80">
            <v>75000</v>
          </cell>
          <cell r="BD80">
            <v>4.8</v>
          </cell>
          <cell r="BE80">
            <v>411.5</v>
          </cell>
          <cell r="BF80">
            <v>4</v>
          </cell>
          <cell r="BG80">
            <v>495.5</v>
          </cell>
          <cell r="BH80">
            <v>2.7</v>
          </cell>
          <cell r="BI80">
            <v>258.7</v>
          </cell>
          <cell r="BJ80">
            <v>2.7</v>
          </cell>
          <cell r="BK80" t="str">
            <v>&amp;^%</v>
          </cell>
          <cell r="BL80" t="str">
            <v>&amp;^%</v>
          </cell>
          <cell r="BN80" t="str">
            <v>Dudley</v>
          </cell>
          <cell r="BO80" t="str">
            <v>E08000027</v>
          </cell>
          <cell r="BP80">
            <v>117000</v>
          </cell>
          <cell r="BQ80">
            <v>3.7</v>
          </cell>
          <cell r="BR80">
            <v>36.200000000000003</v>
          </cell>
          <cell r="BS80">
            <v>2.1</v>
          </cell>
          <cell r="BT80">
            <v>31.6</v>
          </cell>
          <cell r="BU80">
            <v>1.4</v>
          </cell>
          <cell r="BV80">
            <v>12.6</v>
          </cell>
          <cell r="BW80">
            <v>9.1</v>
          </cell>
          <cell r="BX80">
            <v>43</v>
          </cell>
          <cell r="BY80">
            <v>6.2</v>
          </cell>
          <cell r="CA80" t="str">
            <v>Dudley</v>
          </cell>
          <cell r="CB80" t="str">
            <v>E08000027</v>
          </cell>
          <cell r="CC80">
            <v>102000</v>
          </cell>
          <cell r="CD80">
            <v>6.4</v>
          </cell>
          <cell r="CE80">
            <v>16567</v>
          </cell>
          <cell r="CF80">
            <v>7.7</v>
          </cell>
          <cell r="CG80">
            <v>20091</v>
          </cell>
          <cell r="CH80">
            <v>4.5</v>
          </cell>
          <cell r="CI80">
            <v>5036</v>
          </cell>
          <cell r="CJ80">
            <v>14</v>
          </cell>
          <cell r="CK80" t="str">
            <v>&amp;^%</v>
          </cell>
          <cell r="CL80" t="str">
            <v>&amp;^%</v>
          </cell>
          <cell r="CN80" t="str">
            <v>Dudley</v>
          </cell>
          <cell r="CO80" t="str">
            <v>E08000027</v>
          </cell>
          <cell r="CP80">
            <v>117000</v>
          </cell>
          <cell r="CQ80">
            <v>3.7</v>
          </cell>
          <cell r="CR80">
            <v>9</v>
          </cell>
          <cell r="CS80">
            <v>2.8</v>
          </cell>
          <cell r="CT80">
            <v>12.13</v>
          </cell>
          <cell r="CU80">
            <v>2.5</v>
          </cell>
          <cell r="CV80">
            <v>6.2</v>
          </cell>
          <cell r="CW80">
            <v>0.8</v>
          </cell>
          <cell r="CX80">
            <v>20.91</v>
          </cell>
          <cell r="CY80">
            <v>14</v>
          </cell>
          <cell r="DA80" t="str">
            <v>Dudley</v>
          </cell>
          <cell r="DB80" t="str">
            <v>E08000027</v>
          </cell>
          <cell r="DC80">
            <v>117000</v>
          </cell>
          <cell r="DD80">
            <v>3.7</v>
          </cell>
          <cell r="DE80">
            <v>314.89999999999998</v>
          </cell>
          <cell r="DF80">
            <v>3.6</v>
          </cell>
          <cell r="DG80">
            <v>383.6</v>
          </cell>
          <cell r="DH80">
            <v>2.9</v>
          </cell>
          <cell r="DI80">
            <v>93.4</v>
          </cell>
          <cell r="DJ80">
            <v>7.5</v>
          </cell>
          <cell r="DK80">
            <v>716.6</v>
          </cell>
          <cell r="DL80">
            <v>15</v>
          </cell>
          <cell r="DN80" t="str">
            <v>Dudley</v>
          </cell>
          <cell r="DO80" t="str">
            <v>E08000027</v>
          </cell>
          <cell r="DP80">
            <v>29000</v>
          </cell>
          <cell r="DQ80">
            <v>7.4</v>
          </cell>
          <cell r="DR80">
            <v>37</v>
          </cell>
          <cell r="DS80">
            <v>0.3</v>
          </cell>
          <cell r="DT80">
            <v>37.5</v>
          </cell>
          <cell r="DU80">
            <v>1.3</v>
          </cell>
          <cell r="DV80">
            <v>32.5</v>
          </cell>
          <cell r="DW80">
            <v>1.9</v>
          </cell>
          <cell r="DX80" t="str">
            <v>&amp;^%</v>
          </cell>
          <cell r="DY80" t="str">
            <v>&amp;^%</v>
          </cell>
          <cell r="EA80" t="str">
            <v>Dudley</v>
          </cell>
          <cell r="EB80" t="str">
            <v>E08000027</v>
          </cell>
          <cell r="EC80">
            <v>25000</v>
          </cell>
          <cell r="ED80">
            <v>18.100000000000001</v>
          </cell>
          <cell r="EE80">
            <v>20759</v>
          </cell>
          <cell r="EF80">
            <v>18</v>
          </cell>
          <cell r="EG80">
            <v>23792</v>
          </cell>
          <cell r="EH80">
            <v>7.6</v>
          </cell>
          <cell r="EI80">
            <v>12090</v>
          </cell>
          <cell r="EJ80">
            <v>4.9000000000000004</v>
          </cell>
          <cell r="EK80" t="str">
            <v>&amp;^%</v>
          </cell>
          <cell r="EL80" t="str">
            <v>&amp;^%</v>
          </cell>
          <cell r="EN80" t="str">
            <v>Dudley</v>
          </cell>
          <cell r="EO80" t="str">
            <v>E08000027</v>
          </cell>
          <cell r="EP80">
            <v>29000</v>
          </cell>
          <cell r="EQ80">
            <v>7.4</v>
          </cell>
          <cell r="ER80">
            <v>10.14</v>
          </cell>
          <cell r="ES80">
            <v>8.8000000000000007</v>
          </cell>
          <cell r="ET80">
            <v>12.42</v>
          </cell>
          <cell r="EU80">
            <v>4.0999999999999996</v>
          </cell>
          <cell r="EV80">
            <v>6.68</v>
          </cell>
          <cell r="EW80">
            <v>2.8</v>
          </cell>
          <cell r="EX80" t="str">
            <v>&amp;^%</v>
          </cell>
          <cell r="EY80" t="str">
            <v>&amp;^%</v>
          </cell>
          <cell r="FA80" t="str">
            <v>Dudley</v>
          </cell>
          <cell r="FB80" t="str">
            <v>E08000027</v>
          </cell>
          <cell r="FC80">
            <v>29000</v>
          </cell>
          <cell r="FD80">
            <v>7.4</v>
          </cell>
          <cell r="FE80">
            <v>401.6</v>
          </cell>
          <cell r="FF80">
            <v>8.1999999999999993</v>
          </cell>
          <cell r="FG80">
            <v>466.2</v>
          </cell>
          <cell r="FH80">
            <v>3.9</v>
          </cell>
          <cell r="FI80">
            <v>246.7</v>
          </cell>
          <cell r="FJ80">
            <v>4.4000000000000004</v>
          </cell>
          <cell r="FK80" t="str">
            <v>&amp;^%</v>
          </cell>
          <cell r="FL80" t="str">
            <v>&amp;^%</v>
          </cell>
          <cell r="FN80" t="str">
            <v>Dudley</v>
          </cell>
          <cell r="FO80" t="str">
            <v>E08000027</v>
          </cell>
          <cell r="FP80">
            <v>45000</v>
          </cell>
          <cell r="FQ80">
            <v>6.2</v>
          </cell>
          <cell r="FR80">
            <v>39.1</v>
          </cell>
          <cell r="FS80">
            <v>1.3</v>
          </cell>
          <cell r="FT80">
            <v>40.1</v>
          </cell>
          <cell r="FU80">
            <v>0.8</v>
          </cell>
          <cell r="FV80">
            <v>35</v>
          </cell>
          <cell r="FW80">
            <v>2.6</v>
          </cell>
          <cell r="FX80" t="str">
            <v>&amp;^%</v>
          </cell>
          <cell r="FY80" t="str">
            <v>&amp;^%</v>
          </cell>
          <cell r="GA80" t="str">
            <v>Dudley</v>
          </cell>
          <cell r="GB80" t="str">
            <v>E08000027</v>
          </cell>
          <cell r="GC80">
            <v>38000</v>
          </cell>
          <cell r="GD80">
            <v>9</v>
          </cell>
          <cell r="GE80">
            <v>22796</v>
          </cell>
          <cell r="GF80">
            <v>9.8000000000000007</v>
          </cell>
          <cell r="GG80">
            <v>27410</v>
          </cell>
          <cell r="GH80">
            <v>6.1</v>
          </cell>
          <cell r="GI80" t="str">
            <v>&amp;^%</v>
          </cell>
          <cell r="GJ80" t="str">
            <v>&amp;^%</v>
          </cell>
          <cell r="GK80" t="str">
            <v>&amp;^%</v>
          </cell>
          <cell r="GL80" t="str">
            <v>&amp;^%</v>
          </cell>
          <cell r="GN80" t="str">
            <v>Dudley</v>
          </cell>
          <cell r="GO80" t="str">
            <v>E08000027</v>
          </cell>
          <cell r="GP80">
            <v>45000</v>
          </cell>
          <cell r="GQ80">
            <v>6.2</v>
          </cell>
          <cell r="GR80">
            <v>10.15</v>
          </cell>
          <cell r="GS80">
            <v>5.0999999999999996</v>
          </cell>
          <cell r="GT80">
            <v>12.84</v>
          </cell>
          <cell r="GU80">
            <v>3.7</v>
          </cell>
          <cell r="GV80">
            <v>6.83</v>
          </cell>
          <cell r="GW80">
            <v>3</v>
          </cell>
          <cell r="GX80" t="str">
            <v>&amp;^%</v>
          </cell>
          <cell r="GY80" t="str">
            <v>&amp;^%</v>
          </cell>
        </row>
        <row r="81">
          <cell r="A81" t="str">
            <v>Sandwell</v>
          </cell>
          <cell r="B81" t="str">
            <v>E08000028</v>
          </cell>
          <cell r="C81">
            <v>59000</v>
          </cell>
          <cell r="D81">
            <v>5.4</v>
          </cell>
          <cell r="E81">
            <v>461.5</v>
          </cell>
          <cell r="F81">
            <v>3.8</v>
          </cell>
          <cell r="G81">
            <v>536</v>
          </cell>
          <cell r="H81">
            <v>3.6</v>
          </cell>
          <cell r="I81">
            <v>285</v>
          </cell>
          <cell r="J81">
            <v>3.6</v>
          </cell>
          <cell r="K81" t="str">
            <v>&amp;^%</v>
          </cell>
          <cell r="L81" t="str">
            <v>&amp;^%</v>
          </cell>
          <cell r="N81" t="str">
            <v>Sandwell</v>
          </cell>
          <cell r="O81" t="str">
            <v>E08000028</v>
          </cell>
          <cell r="P81">
            <v>83000</v>
          </cell>
          <cell r="Q81">
            <v>4.5</v>
          </cell>
          <cell r="R81">
            <v>38.799999999999997</v>
          </cell>
          <cell r="S81">
            <v>1.2</v>
          </cell>
          <cell r="T81">
            <v>40.5</v>
          </cell>
          <cell r="U81">
            <v>0.9</v>
          </cell>
          <cell r="V81">
            <v>35</v>
          </cell>
          <cell r="W81">
            <v>1.5</v>
          </cell>
          <cell r="X81">
            <v>48.3</v>
          </cell>
          <cell r="Y81">
            <v>9.8000000000000007</v>
          </cell>
          <cell r="AA81" t="str">
            <v>Sandwell</v>
          </cell>
          <cell r="AB81" t="str">
            <v>E08000028</v>
          </cell>
          <cell r="AC81">
            <v>77000</v>
          </cell>
          <cell r="AD81">
            <v>5.5</v>
          </cell>
          <cell r="AE81">
            <v>23694</v>
          </cell>
          <cell r="AF81">
            <v>4.3</v>
          </cell>
          <cell r="AG81">
            <v>27029</v>
          </cell>
          <cell r="AH81">
            <v>4.0999999999999996</v>
          </cell>
          <cell r="AI81">
            <v>13369</v>
          </cell>
          <cell r="AJ81">
            <v>4</v>
          </cell>
          <cell r="AK81" t="str">
            <v>&amp;^%</v>
          </cell>
          <cell r="AL81" t="str">
            <v>&amp;^%</v>
          </cell>
          <cell r="AN81" t="str">
            <v>Sandwell</v>
          </cell>
          <cell r="AO81" t="str">
            <v>E08000028</v>
          </cell>
          <cell r="AP81">
            <v>83000</v>
          </cell>
          <cell r="AQ81">
            <v>4.5</v>
          </cell>
          <cell r="AR81">
            <v>10.69</v>
          </cell>
          <cell r="AS81">
            <v>2.7</v>
          </cell>
          <cell r="AT81">
            <v>12.57</v>
          </cell>
          <cell r="AU81">
            <v>2.9</v>
          </cell>
          <cell r="AV81">
            <v>6.69</v>
          </cell>
          <cell r="AW81">
            <v>2.2000000000000002</v>
          </cell>
          <cell r="AX81">
            <v>20.399999999999999</v>
          </cell>
          <cell r="AY81">
            <v>17</v>
          </cell>
          <cell r="BA81" t="str">
            <v>Sandwell</v>
          </cell>
          <cell r="BB81" t="str">
            <v>E08000028</v>
          </cell>
          <cell r="BC81">
            <v>83000</v>
          </cell>
          <cell r="BD81">
            <v>4.5</v>
          </cell>
          <cell r="BE81">
            <v>440.5</v>
          </cell>
          <cell r="BF81">
            <v>3.5</v>
          </cell>
          <cell r="BG81">
            <v>509.3</v>
          </cell>
          <cell r="BH81">
            <v>2.9</v>
          </cell>
          <cell r="BI81">
            <v>268.89999999999998</v>
          </cell>
          <cell r="BJ81">
            <v>2.6</v>
          </cell>
          <cell r="BK81" t="str">
            <v>&amp;^%</v>
          </cell>
          <cell r="BL81" t="str">
            <v>&amp;^%</v>
          </cell>
          <cell r="BN81" t="str">
            <v>Sandwell</v>
          </cell>
          <cell r="BO81" t="str">
            <v>E08000028</v>
          </cell>
          <cell r="BP81">
            <v>116000</v>
          </cell>
          <cell r="BQ81">
            <v>3.8</v>
          </cell>
          <cell r="BR81">
            <v>37</v>
          </cell>
          <cell r="BS81">
            <v>0.4</v>
          </cell>
          <cell r="BT81">
            <v>34.4</v>
          </cell>
          <cell r="BU81">
            <v>1.4</v>
          </cell>
          <cell r="BV81">
            <v>15</v>
          </cell>
          <cell r="BW81">
            <v>5.5</v>
          </cell>
          <cell r="BX81">
            <v>46</v>
          </cell>
          <cell r="BY81">
            <v>8.6999999999999993</v>
          </cell>
          <cell r="CA81" t="str">
            <v>Sandwell</v>
          </cell>
          <cell r="CB81" t="str">
            <v>E08000028</v>
          </cell>
          <cell r="CC81">
            <v>104000</v>
          </cell>
          <cell r="CD81">
            <v>4.9000000000000004</v>
          </cell>
          <cell r="CE81">
            <v>19723</v>
          </cell>
          <cell r="CF81">
            <v>4.9000000000000004</v>
          </cell>
          <cell r="CG81">
            <v>22483</v>
          </cell>
          <cell r="CH81">
            <v>4.0999999999999996</v>
          </cell>
          <cell r="CI81">
            <v>5850</v>
          </cell>
          <cell r="CJ81">
            <v>16</v>
          </cell>
          <cell r="CK81" t="str">
            <v>&amp;^%</v>
          </cell>
          <cell r="CL81" t="str">
            <v>&amp;^%</v>
          </cell>
          <cell r="CN81" t="str">
            <v>Sandwell</v>
          </cell>
          <cell r="CO81" t="str">
            <v>E08000028</v>
          </cell>
          <cell r="CP81">
            <v>116000</v>
          </cell>
          <cell r="CQ81">
            <v>3.8</v>
          </cell>
          <cell r="CR81">
            <v>9.57</v>
          </cell>
          <cell r="CS81">
            <v>3.7</v>
          </cell>
          <cell r="CT81">
            <v>12.02</v>
          </cell>
          <cell r="CU81">
            <v>2.6</v>
          </cell>
          <cell r="CV81">
            <v>6.08</v>
          </cell>
          <cell r="CW81">
            <v>0.6</v>
          </cell>
          <cell r="CX81">
            <v>19.23</v>
          </cell>
          <cell r="CY81">
            <v>14</v>
          </cell>
          <cell r="DA81" t="str">
            <v>Sandwell</v>
          </cell>
          <cell r="DB81" t="str">
            <v>E08000028</v>
          </cell>
          <cell r="DC81">
            <v>116000</v>
          </cell>
          <cell r="DD81">
            <v>3.8</v>
          </cell>
          <cell r="DE81">
            <v>367</v>
          </cell>
          <cell r="DF81">
            <v>4.5</v>
          </cell>
          <cell r="DG81">
            <v>413.8</v>
          </cell>
          <cell r="DH81">
            <v>3</v>
          </cell>
          <cell r="DI81">
            <v>99</v>
          </cell>
          <cell r="DJ81">
            <v>7.3</v>
          </cell>
          <cell r="DK81">
            <v>703.8</v>
          </cell>
          <cell r="DL81">
            <v>13</v>
          </cell>
          <cell r="DN81" t="str">
            <v>Sandwell</v>
          </cell>
          <cell r="DO81" t="str">
            <v>E08000028</v>
          </cell>
          <cell r="DP81">
            <v>24000</v>
          </cell>
          <cell r="DQ81">
            <v>8</v>
          </cell>
          <cell r="DR81">
            <v>37.4</v>
          </cell>
          <cell r="DS81">
            <v>0.3</v>
          </cell>
          <cell r="DT81">
            <v>37.799999999999997</v>
          </cell>
          <cell r="DU81">
            <v>1.4</v>
          </cell>
          <cell r="DV81">
            <v>30.7</v>
          </cell>
          <cell r="DW81">
            <v>4.5999999999999996</v>
          </cell>
          <cell r="DX81" t="str">
            <v>&amp;^%</v>
          </cell>
          <cell r="DY81" t="str">
            <v>&amp;^%</v>
          </cell>
          <cell r="EA81" t="str">
            <v>Sandwell</v>
          </cell>
          <cell r="EB81" t="str">
            <v>E08000028</v>
          </cell>
          <cell r="EC81">
            <v>23000</v>
          </cell>
          <cell r="ED81">
            <v>9.1999999999999993</v>
          </cell>
          <cell r="EE81">
            <v>19672</v>
          </cell>
          <cell r="EF81">
            <v>10</v>
          </cell>
          <cell r="EG81">
            <v>22971</v>
          </cell>
          <cell r="EH81">
            <v>4.5</v>
          </cell>
          <cell r="EI81">
            <v>11954</v>
          </cell>
          <cell r="EJ81">
            <v>5.4</v>
          </cell>
          <cell r="EK81" t="str">
            <v>&amp;^%</v>
          </cell>
          <cell r="EL81" t="str">
            <v>&amp;^%</v>
          </cell>
          <cell r="EN81" t="str">
            <v>Sandwell</v>
          </cell>
          <cell r="EO81" t="str">
            <v>E08000028</v>
          </cell>
          <cell r="EP81">
            <v>24000</v>
          </cell>
          <cell r="EQ81">
            <v>8</v>
          </cell>
          <cell r="ER81">
            <v>10.17</v>
          </cell>
          <cell r="ES81">
            <v>7.3</v>
          </cell>
          <cell r="ET81">
            <v>11.76</v>
          </cell>
          <cell r="EU81">
            <v>3.9</v>
          </cell>
          <cell r="EV81">
            <v>6.37</v>
          </cell>
          <cell r="EW81">
            <v>1.9</v>
          </cell>
          <cell r="EX81" t="str">
            <v>&amp;^%</v>
          </cell>
          <cell r="EY81" t="str">
            <v>&amp;^%</v>
          </cell>
          <cell r="FA81" t="str">
            <v>Sandwell</v>
          </cell>
          <cell r="FB81" t="str">
            <v>E08000028</v>
          </cell>
          <cell r="FC81">
            <v>24000</v>
          </cell>
          <cell r="FD81">
            <v>8</v>
          </cell>
          <cell r="FE81">
            <v>385.2</v>
          </cell>
          <cell r="FF81">
            <v>6.9</v>
          </cell>
          <cell r="FG81">
            <v>444.5</v>
          </cell>
          <cell r="FH81">
            <v>3.8</v>
          </cell>
          <cell r="FI81">
            <v>248.7</v>
          </cell>
          <cell r="FJ81">
            <v>3.2</v>
          </cell>
          <cell r="FK81" t="str">
            <v>&amp;^%</v>
          </cell>
          <cell r="FL81" t="str">
            <v>&amp;^%</v>
          </cell>
          <cell r="FN81" t="str">
            <v>Sandwell</v>
          </cell>
          <cell r="FO81" t="str">
            <v>E08000028</v>
          </cell>
          <cell r="FP81">
            <v>59000</v>
          </cell>
          <cell r="FQ81">
            <v>5.4</v>
          </cell>
          <cell r="FR81">
            <v>39.9</v>
          </cell>
          <cell r="FS81">
            <v>0.7</v>
          </cell>
          <cell r="FT81">
            <v>41.6</v>
          </cell>
          <cell r="FU81">
            <v>1</v>
          </cell>
          <cell r="FV81">
            <v>36.5</v>
          </cell>
          <cell r="FW81">
            <v>1.3</v>
          </cell>
          <cell r="FX81">
            <v>50</v>
          </cell>
          <cell r="FY81">
            <v>19</v>
          </cell>
          <cell r="GA81" t="str">
            <v>Sandwell</v>
          </cell>
          <cell r="GB81" t="str">
            <v>E08000028</v>
          </cell>
          <cell r="GC81">
            <v>54000</v>
          </cell>
          <cell r="GD81">
            <v>6.8</v>
          </cell>
          <cell r="GE81">
            <v>24415</v>
          </cell>
          <cell r="GF81">
            <v>5.0999999999999996</v>
          </cell>
          <cell r="GG81">
            <v>28752</v>
          </cell>
          <cell r="GH81">
            <v>5.2</v>
          </cell>
          <cell r="GI81">
            <v>14694</v>
          </cell>
          <cell r="GJ81">
            <v>4.9000000000000004</v>
          </cell>
          <cell r="GK81" t="str">
            <v>&amp;^%</v>
          </cell>
          <cell r="GL81" t="str">
            <v>&amp;^%</v>
          </cell>
          <cell r="GN81" t="str">
            <v>Sandwell</v>
          </cell>
          <cell r="GO81" t="str">
            <v>E08000028</v>
          </cell>
          <cell r="GP81">
            <v>59000</v>
          </cell>
          <cell r="GQ81">
            <v>5.4</v>
          </cell>
          <cell r="GR81">
            <v>10.89</v>
          </cell>
          <cell r="GS81">
            <v>4.0999999999999996</v>
          </cell>
          <cell r="GT81">
            <v>12.87</v>
          </cell>
          <cell r="GU81">
            <v>3.6</v>
          </cell>
          <cell r="GV81">
            <v>7.07</v>
          </cell>
          <cell r="GW81">
            <v>3</v>
          </cell>
          <cell r="GX81" t="str">
            <v>&amp;^%</v>
          </cell>
          <cell r="GY81" t="str">
            <v>&amp;^%</v>
          </cell>
        </row>
        <row r="82">
          <cell r="A82" t="str">
            <v>Solihull</v>
          </cell>
          <cell r="B82" t="str">
            <v>E08000029</v>
          </cell>
          <cell r="C82">
            <v>47000</v>
          </cell>
          <cell r="D82">
            <v>6.1</v>
          </cell>
          <cell r="E82">
            <v>580.70000000000005</v>
          </cell>
          <cell r="F82">
            <v>4.5999999999999996</v>
          </cell>
          <cell r="G82">
            <v>659</v>
          </cell>
          <cell r="H82">
            <v>3.3</v>
          </cell>
          <cell r="I82">
            <v>303.2</v>
          </cell>
          <cell r="J82">
            <v>4.2</v>
          </cell>
          <cell r="K82" t="str">
            <v>&amp;^%</v>
          </cell>
          <cell r="L82" t="str">
            <v>&amp;^%</v>
          </cell>
          <cell r="N82" t="str">
            <v>Solihull</v>
          </cell>
          <cell r="O82" t="str">
            <v>E08000029</v>
          </cell>
          <cell r="P82">
            <v>69000</v>
          </cell>
          <cell r="Q82">
            <v>5</v>
          </cell>
          <cell r="R82">
            <v>37.5</v>
          </cell>
          <cell r="S82">
            <v>1.1000000000000001</v>
          </cell>
          <cell r="T82">
            <v>39.200000000000003</v>
          </cell>
          <cell r="U82">
            <v>0.6</v>
          </cell>
          <cell r="V82">
            <v>35</v>
          </cell>
          <cell r="W82">
            <v>2.2999999999999998</v>
          </cell>
          <cell r="X82">
            <v>45.4</v>
          </cell>
          <cell r="Y82">
            <v>9.1</v>
          </cell>
          <cell r="AA82" t="str">
            <v>Solihull</v>
          </cell>
          <cell r="AB82" t="str">
            <v>E08000029</v>
          </cell>
          <cell r="AC82">
            <v>57000</v>
          </cell>
          <cell r="AD82">
            <v>9</v>
          </cell>
          <cell r="AE82">
            <v>28782</v>
          </cell>
          <cell r="AF82">
            <v>11</v>
          </cell>
          <cell r="AG82">
            <v>32550</v>
          </cell>
          <cell r="AH82">
            <v>5.7</v>
          </cell>
          <cell r="AI82">
            <v>13230</v>
          </cell>
          <cell r="AJ82">
            <v>19</v>
          </cell>
          <cell r="AK82" t="str">
            <v>&amp;^%</v>
          </cell>
          <cell r="AL82" t="str">
            <v>&amp;^%</v>
          </cell>
          <cell r="AN82" t="str">
            <v>Solihull</v>
          </cell>
          <cell r="AO82" t="str">
            <v>E08000029</v>
          </cell>
          <cell r="AP82">
            <v>69000</v>
          </cell>
          <cell r="AQ82">
            <v>5</v>
          </cell>
          <cell r="AR82">
            <v>13.63</v>
          </cell>
          <cell r="AS82">
            <v>4.9000000000000004</v>
          </cell>
          <cell r="AT82">
            <v>15.75</v>
          </cell>
          <cell r="AU82">
            <v>2.9</v>
          </cell>
          <cell r="AV82">
            <v>7.2</v>
          </cell>
          <cell r="AW82">
            <v>3</v>
          </cell>
          <cell r="AX82" t="str">
            <v>&amp;^%</v>
          </cell>
          <cell r="AY82" t="str">
            <v>&amp;^%</v>
          </cell>
          <cell r="BA82" t="str">
            <v>Solihull</v>
          </cell>
          <cell r="BB82" t="str">
            <v>E08000029</v>
          </cell>
          <cell r="BC82">
            <v>69000</v>
          </cell>
          <cell r="BD82">
            <v>5</v>
          </cell>
          <cell r="BE82">
            <v>527.6</v>
          </cell>
          <cell r="BF82">
            <v>4.4000000000000004</v>
          </cell>
          <cell r="BG82">
            <v>617.4</v>
          </cell>
          <cell r="BH82">
            <v>2.9</v>
          </cell>
          <cell r="BI82">
            <v>280</v>
          </cell>
          <cell r="BJ82">
            <v>3.2</v>
          </cell>
          <cell r="BK82" t="str">
            <v>&amp;^%</v>
          </cell>
          <cell r="BL82" t="str">
            <v>&amp;^%</v>
          </cell>
          <cell r="BN82" t="str">
            <v>Solihull</v>
          </cell>
          <cell r="BO82" t="str">
            <v>E08000029</v>
          </cell>
          <cell r="BP82">
            <v>94000</v>
          </cell>
          <cell r="BQ82">
            <v>4.2</v>
          </cell>
          <cell r="BR82">
            <v>37</v>
          </cell>
          <cell r="BS82">
            <v>0.4</v>
          </cell>
          <cell r="BT82">
            <v>33.9</v>
          </cell>
          <cell r="BU82">
            <v>1.4</v>
          </cell>
          <cell r="BV82">
            <v>16.2</v>
          </cell>
          <cell r="BW82">
            <v>11</v>
          </cell>
          <cell r="BX82">
            <v>44.7</v>
          </cell>
          <cell r="BY82">
            <v>6.6</v>
          </cell>
          <cell r="CA82" t="str">
            <v>Solihull</v>
          </cell>
          <cell r="CB82" t="str">
            <v>E08000029</v>
          </cell>
          <cell r="CC82">
            <v>78000</v>
          </cell>
          <cell r="CD82">
            <v>7.1</v>
          </cell>
          <cell r="CE82">
            <v>23369</v>
          </cell>
          <cell r="CF82">
            <v>12</v>
          </cell>
          <cell r="CG82">
            <v>26525</v>
          </cell>
          <cell r="CH82">
            <v>4.9000000000000004</v>
          </cell>
          <cell r="CI82" t="str">
            <v>&amp;^%</v>
          </cell>
          <cell r="CJ82" t="str">
            <v>&amp;^%</v>
          </cell>
          <cell r="CK82" t="str">
            <v>&amp;^%</v>
          </cell>
          <cell r="CL82" t="str">
            <v>&amp;^%</v>
          </cell>
          <cell r="CN82" t="str">
            <v>Solihull</v>
          </cell>
          <cell r="CO82" t="str">
            <v>E08000029</v>
          </cell>
          <cell r="CP82">
            <v>94000</v>
          </cell>
          <cell r="CQ82">
            <v>4.2</v>
          </cell>
          <cell r="CR82">
            <v>11.4</v>
          </cell>
          <cell r="CS82">
            <v>4.5999999999999996</v>
          </cell>
          <cell r="CT82">
            <v>14.82</v>
          </cell>
          <cell r="CU82">
            <v>2.7</v>
          </cell>
          <cell r="CV82">
            <v>6.41</v>
          </cell>
          <cell r="CW82">
            <v>1.8</v>
          </cell>
          <cell r="CX82" t="str">
            <v>&amp;^%</v>
          </cell>
          <cell r="CY82" t="str">
            <v>&amp;^%</v>
          </cell>
          <cell r="DA82" t="str">
            <v>Solihull</v>
          </cell>
          <cell r="DB82" t="str">
            <v>E08000029</v>
          </cell>
          <cell r="DC82">
            <v>94000</v>
          </cell>
          <cell r="DD82">
            <v>4.2</v>
          </cell>
          <cell r="DE82">
            <v>428</v>
          </cell>
          <cell r="DF82">
            <v>6</v>
          </cell>
          <cell r="DG82">
            <v>502.2</v>
          </cell>
          <cell r="DH82">
            <v>3.1</v>
          </cell>
          <cell r="DI82">
            <v>118.5</v>
          </cell>
          <cell r="DJ82">
            <v>12</v>
          </cell>
          <cell r="DK82">
            <v>919.8</v>
          </cell>
          <cell r="DL82">
            <v>20</v>
          </cell>
          <cell r="DN82" t="str">
            <v>Solihull</v>
          </cell>
          <cell r="DO82" t="str">
            <v>E08000029</v>
          </cell>
          <cell r="DP82">
            <v>22000</v>
          </cell>
          <cell r="DQ82">
            <v>8.6</v>
          </cell>
          <cell r="DR82">
            <v>37.4</v>
          </cell>
          <cell r="DS82">
            <v>0.3</v>
          </cell>
          <cell r="DT82">
            <v>37.5</v>
          </cell>
          <cell r="DU82">
            <v>1</v>
          </cell>
          <cell r="DV82">
            <v>32.5</v>
          </cell>
          <cell r="DW82">
            <v>2</v>
          </cell>
          <cell r="DX82" t="str">
            <v>&amp;^%</v>
          </cell>
          <cell r="DY82" t="str">
            <v>&amp;^%</v>
          </cell>
          <cell r="EA82" t="str">
            <v>Solihull</v>
          </cell>
          <cell r="EB82" t="str">
            <v>E08000029</v>
          </cell>
          <cell r="EC82" t="str">
            <v>&amp;^%</v>
          </cell>
          <cell r="ED82" t="str">
            <v>&amp;^%</v>
          </cell>
          <cell r="EE82" t="str">
            <v>&amp;^%</v>
          </cell>
          <cell r="EF82" t="str">
            <v>&amp;^%</v>
          </cell>
          <cell r="EG82">
            <v>26113</v>
          </cell>
          <cell r="EH82">
            <v>12</v>
          </cell>
          <cell r="EI82" t="str">
            <v>&amp;^%</v>
          </cell>
          <cell r="EJ82" t="str">
            <v>&amp;^%</v>
          </cell>
          <cell r="EK82" t="str">
            <v>&amp;^%</v>
          </cell>
          <cell r="EL82" t="str">
            <v>&amp;^%</v>
          </cell>
          <cell r="EN82" t="str">
            <v>Solihull</v>
          </cell>
          <cell r="EO82" t="str">
            <v>E08000029</v>
          </cell>
          <cell r="EP82">
            <v>22000</v>
          </cell>
          <cell r="EQ82">
            <v>8.6</v>
          </cell>
          <cell r="ER82">
            <v>10.81</v>
          </cell>
          <cell r="ES82">
            <v>8.6999999999999993</v>
          </cell>
          <cell r="ET82">
            <v>14.1</v>
          </cell>
          <cell r="EU82">
            <v>5.5</v>
          </cell>
          <cell r="EV82">
            <v>6.83</v>
          </cell>
          <cell r="EW82">
            <v>3.3</v>
          </cell>
          <cell r="EX82" t="str">
            <v>&amp;^%</v>
          </cell>
          <cell r="EY82" t="str">
            <v>&amp;^%</v>
          </cell>
          <cell r="FA82" t="str">
            <v>Solihull</v>
          </cell>
          <cell r="FB82" t="str">
            <v>E08000029</v>
          </cell>
          <cell r="FC82">
            <v>22000</v>
          </cell>
          <cell r="FD82">
            <v>8.6</v>
          </cell>
          <cell r="FE82">
            <v>406.1</v>
          </cell>
          <cell r="FF82">
            <v>8.4</v>
          </cell>
          <cell r="FG82">
            <v>528</v>
          </cell>
          <cell r="FH82">
            <v>5.4</v>
          </cell>
          <cell r="FI82">
            <v>253.6</v>
          </cell>
          <cell r="FJ82">
            <v>3.4</v>
          </cell>
          <cell r="FK82" t="str">
            <v>&amp;^%</v>
          </cell>
          <cell r="FL82" t="str">
            <v>&amp;^%</v>
          </cell>
          <cell r="FN82" t="str">
            <v>Solihull</v>
          </cell>
          <cell r="FO82" t="str">
            <v>E08000029</v>
          </cell>
          <cell r="FP82">
            <v>47000</v>
          </cell>
          <cell r="FQ82">
            <v>6.1</v>
          </cell>
          <cell r="FR82">
            <v>37.5</v>
          </cell>
          <cell r="FS82">
            <v>1.4</v>
          </cell>
          <cell r="FT82">
            <v>40</v>
          </cell>
          <cell r="FU82">
            <v>0.8</v>
          </cell>
          <cell r="FV82">
            <v>36</v>
          </cell>
          <cell r="FW82">
            <v>1.4</v>
          </cell>
          <cell r="FX82" t="str">
            <v>&amp;^%</v>
          </cell>
          <cell r="FY82" t="str">
            <v>&amp;^%</v>
          </cell>
          <cell r="GA82" t="str">
            <v>Solihull</v>
          </cell>
          <cell r="GB82" t="str">
            <v>E08000029</v>
          </cell>
          <cell r="GC82">
            <v>39000</v>
          </cell>
          <cell r="GD82">
            <v>8</v>
          </cell>
          <cell r="GE82">
            <v>32126</v>
          </cell>
          <cell r="GF82">
            <v>7.1</v>
          </cell>
          <cell r="GG82">
            <v>35532</v>
          </cell>
          <cell r="GH82">
            <v>5.3</v>
          </cell>
          <cell r="GI82" t="str">
            <v>&amp;^%</v>
          </cell>
          <cell r="GJ82" t="str">
            <v>&amp;^%</v>
          </cell>
          <cell r="GK82" t="str">
            <v>&amp;^%</v>
          </cell>
          <cell r="GL82" t="str">
            <v>&amp;^%</v>
          </cell>
          <cell r="GN82" t="str">
            <v>Solihull</v>
          </cell>
          <cell r="GO82" t="str">
            <v>E08000029</v>
          </cell>
          <cell r="GP82">
            <v>47000</v>
          </cell>
          <cell r="GQ82">
            <v>6.1</v>
          </cell>
          <cell r="GR82">
            <v>14.59</v>
          </cell>
          <cell r="GS82">
            <v>5.4</v>
          </cell>
          <cell r="GT82">
            <v>16.47</v>
          </cell>
          <cell r="GU82">
            <v>3.3</v>
          </cell>
          <cell r="GV82">
            <v>7.78</v>
          </cell>
          <cell r="GW82">
            <v>3.7</v>
          </cell>
          <cell r="GX82" t="str">
            <v>&amp;^%</v>
          </cell>
          <cell r="GY82" t="str">
            <v>&amp;^%</v>
          </cell>
        </row>
        <row r="83">
          <cell r="A83" t="str">
            <v>Walsall</v>
          </cell>
          <cell r="B83" t="str">
            <v>E08000030</v>
          </cell>
          <cell r="C83">
            <v>37000</v>
          </cell>
          <cell r="D83">
            <v>6.9</v>
          </cell>
          <cell r="E83">
            <v>475</v>
          </cell>
          <cell r="F83">
            <v>6.7</v>
          </cell>
          <cell r="G83">
            <v>536.70000000000005</v>
          </cell>
          <cell r="H83">
            <v>3.7</v>
          </cell>
          <cell r="I83">
            <v>273.5</v>
          </cell>
          <cell r="J83">
            <v>4.3</v>
          </cell>
          <cell r="K83" t="str">
            <v>&amp;^%</v>
          </cell>
          <cell r="L83" t="str">
            <v>&amp;^%</v>
          </cell>
          <cell r="N83" t="str">
            <v>Walsall</v>
          </cell>
          <cell r="O83" t="str">
            <v>E08000030</v>
          </cell>
          <cell r="P83">
            <v>60000</v>
          </cell>
          <cell r="Q83">
            <v>5.3</v>
          </cell>
          <cell r="R83">
            <v>37.5</v>
          </cell>
          <cell r="S83">
            <v>1</v>
          </cell>
          <cell r="T83">
            <v>39.1</v>
          </cell>
          <cell r="U83">
            <v>0.7</v>
          </cell>
          <cell r="V83">
            <v>32.5</v>
          </cell>
          <cell r="W83">
            <v>1.6</v>
          </cell>
          <cell r="X83">
            <v>46</v>
          </cell>
          <cell r="Y83">
            <v>12</v>
          </cell>
          <cell r="AA83" t="str">
            <v>Walsall</v>
          </cell>
          <cell r="AB83" t="str">
            <v>E08000030</v>
          </cell>
          <cell r="AC83">
            <v>55000</v>
          </cell>
          <cell r="AD83">
            <v>6.7</v>
          </cell>
          <cell r="AE83">
            <v>23242</v>
          </cell>
          <cell r="AF83">
            <v>7.4</v>
          </cell>
          <cell r="AG83">
            <v>26476</v>
          </cell>
          <cell r="AH83">
            <v>4</v>
          </cell>
          <cell r="AI83">
            <v>12702</v>
          </cell>
          <cell r="AJ83">
            <v>4.7</v>
          </cell>
          <cell r="AK83" t="str">
            <v>&amp;^%</v>
          </cell>
          <cell r="AL83" t="str">
            <v>&amp;^%</v>
          </cell>
          <cell r="AN83" t="str">
            <v>Walsall</v>
          </cell>
          <cell r="AO83" t="str">
            <v>E08000030</v>
          </cell>
          <cell r="AP83">
            <v>60000</v>
          </cell>
          <cell r="AQ83">
            <v>5.3</v>
          </cell>
          <cell r="AR83">
            <v>11.03</v>
          </cell>
          <cell r="AS83">
            <v>6.1</v>
          </cell>
          <cell r="AT83">
            <v>13.2</v>
          </cell>
          <cell r="AU83">
            <v>3.4</v>
          </cell>
          <cell r="AV83">
            <v>6.52</v>
          </cell>
          <cell r="AW83">
            <v>3.1</v>
          </cell>
          <cell r="AX83" t="str">
            <v>&amp;^%</v>
          </cell>
          <cell r="AY83" t="str">
            <v>&amp;^%</v>
          </cell>
          <cell r="BA83" t="str">
            <v>Walsall</v>
          </cell>
          <cell r="BB83" t="str">
            <v>E08000030</v>
          </cell>
          <cell r="BC83">
            <v>60000</v>
          </cell>
          <cell r="BD83">
            <v>5.3</v>
          </cell>
          <cell r="BE83">
            <v>449.2</v>
          </cell>
          <cell r="BF83">
            <v>5.9</v>
          </cell>
          <cell r="BG83">
            <v>516.70000000000005</v>
          </cell>
          <cell r="BH83">
            <v>3.3</v>
          </cell>
          <cell r="BI83">
            <v>256.89999999999998</v>
          </cell>
          <cell r="BJ83">
            <v>3.3</v>
          </cell>
          <cell r="BK83" t="str">
            <v>&amp;^%</v>
          </cell>
          <cell r="BL83" t="str">
            <v>&amp;^%</v>
          </cell>
          <cell r="BN83" t="str">
            <v>Walsall</v>
          </cell>
          <cell r="BO83" t="str">
            <v>E08000030</v>
          </cell>
          <cell r="BP83">
            <v>85000</v>
          </cell>
          <cell r="BQ83">
            <v>4.4000000000000004</v>
          </cell>
          <cell r="BR83">
            <v>37</v>
          </cell>
          <cell r="BS83">
            <v>0.8</v>
          </cell>
          <cell r="BT83">
            <v>33.299999999999997</v>
          </cell>
          <cell r="BU83">
            <v>1.5</v>
          </cell>
          <cell r="BV83">
            <v>16</v>
          </cell>
          <cell r="BW83">
            <v>9.4</v>
          </cell>
          <cell r="BX83">
            <v>44</v>
          </cell>
          <cell r="BY83">
            <v>7.2</v>
          </cell>
          <cell r="CA83" t="str">
            <v>Walsall</v>
          </cell>
          <cell r="CB83" t="str">
            <v>E08000030</v>
          </cell>
          <cell r="CC83">
            <v>78000</v>
          </cell>
          <cell r="CD83">
            <v>5.4</v>
          </cell>
          <cell r="CE83">
            <v>17737</v>
          </cell>
          <cell r="CF83">
            <v>5.3</v>
          </cell>
          <cell r="CG83">
            <v>21468</v>
          </cell>
          <cell r="CH83">
            <v>4.0999999999999996</v>
          </cell>
          <cell r="CI83">
            <v>5722</v>
          </cell>
          <cell r="CJ83">
            <v>9</v>
          </cell>
          <cell r="CK83" t="str">
            <v>&amp;^%</v>
          </cell>
          <cell r="CL83" t="str">
            <v>&amp;^%</v>
          </cell>
          <cell r="CN83" t="str">
            <v>Walsall</v>
          </cell>
          <cell r="CO83" t="str">
            <v>E08000030</v>
          </cell>
          <cell r="CP83">
            <v>85000</v>
          </cell>
          <cell r="CQ83">
            <v>4.4000000000000004</v>
          </cell>
          <cell r="CR83">
            <v>9.69</v>
          </cell>
          <cell r="CS83">
            <v>4</v>
          </cell>
          <cell r="CT83">
            <v>12.71</v>
          </cell>
          <cell r="CU83">
            <v>3.2</v>
          </cell>
          <cell r="CV83">
            <v>6.15</v>
          </cell>
          <cell r="CW83">
            <v>1</v>
          </cell>
          <cell r="CX83" t="str">
            <v>&amp;^%</v>
          </cell>
          <cell r="CY83" t="str">
            <v>&amp;^%</v>
          </cell>
          <cell r="DA83" t="str">
            <v>Walsall</v>
          </cell>
          <cell r="DB83" t="str">
            <v>E08000030</v>
          </cell>
          <cell r="DC83">
            <v>85000</v>
          </cell>
          <cell r="DD83">
            <v>4.4000000000000004</v>
          </cell>
          <cell r="DE83">
            <v>352.1</v>
          </cell>
          <cell r="DF83">
            <v>4.3</v>
          </cell>
          <cell r="DG83">
            <v>423.3</v>
          </cell>
          <cell r="DH83">
            <v>3.5</v>
          </cell>
          <cell r="DI83">
            <v>122.5</v>
          </cell>
          <cell r="DJ83">
            <v>9.1999999999999993</v>
          </cell>
          <cell r="DK83" t="str">
            <v>&amp;^%</v>
          </cell>
          <cell r="DL83" t="str">
            <v>&amp;^%</v>
          </cell>
          <cell r="DN83" t="str">
            <v>Walsall</v>
          </cell>
          <cell r="DO83" t="str">
            <v>E08000030</v>
          </cell>
          <cell r="DP83">
            <v>23000</v>
          </cell>
          <cell r="DQ83">
            <v>8.4</v>
          </cell>
          <cell r="DR83">
            <v>37</v>
          </cell>
          <cell r="DS83">
            <v>0.4</v>
          </cell>
          <cell r="DT83">
            <v>37.299999999999997</v>
          </cell>
          <cell r="DU83">
            <v>0.9</v>
          </cell>
          <cell r="DV83">
            <v>32.5</v>
          </cell>
          <cell r="DW83">
            <v>1.5</v>
          </cell>
          <cell r="DX83" t="str">
            <v>&amp;^%</v>
          </cell>
          <cell r="DY83" t="str">
            <v>&amp;^%</v>
          </cell>
          <cell r="EA83" t="str">
            <v>Walsall</v>
          </cell>
          <cell r="EB83" t="str">
            <v>E08000030</v>
          </cell>
          <cell r="EC83">
            <v>21000</v>
          </cell>
          <cell r="ED83">
            <v>9.6</v>
          </cell>
          <cell r="EE83">
            <v>19786</v>
          </cell>
          <cell r="EF83">
            <v>11</v>
          </cell>
          <cell r="EG83">
            <v>24657</v>
          </cell>
          <cell r="EH83">
            <v>7.8</v>
          </cell>
          <cell r="EI83">
            <v>10562</v>
          </cell>
          <cell r="EJ83">
            <v>12</v>
          </cell>
          <cell r="EK83" t="str">
            <v>&amp;^%</v>
          </cell>
          <cell r="EL83" t="str">
            <v>&amp;^%</v>
          </cell>
          <cell r="EN83" t="str">
            <v>Walsall</v>
          </cell>
          <cell r="EO83" t="str">
            <v>E08000030</v>
          </cell>
          <cell r="EP83">
            <v>23000</v>
          </cell>
          <cell r="EQ83">
            <v>8.4</v>
          </cell>
          <cell r="ER83">
            <v>10.41</v>
          </cell>
          <cell r="ES83">
            <v>11</v>
          </cell>
          <cell r="ET83">
            <v>12.99</v>
          </cell>
          <cell r="EU83">
            <v>6.2</v>
          </cell>
          <cell r="EV83">
            <v>6.28</v>
          </cell>
          <cell r="EW83">
            <v>2.2999999999999998</v>
          </cell>
          <cell r="EX83" t="str">
            <v>&amp;^%</v>
          </cell>
          <cell r="EY83" t="str">
            <v>&amp;^%</v>
          </cell>
          <cell r="FA83" t="str">
            <v>Walsall</v>
          </cell>
          <cell r="FB83" t="str">
            <v>E08000030</v>
          </cell>
          <cell r="FC83">
            <v>23000</v>
          </cell>
          <cell r="FD83">
            <v>8.4</v>
          </cell>
          <cell r="FE83">
            <v>401.7</v>
          </cell>
          <cell r="FF83">
            <v>9</v>
          </cell>
          <cell r="FG83">
            <v>484.4</v>
          </cell>
          <cell r="FH83">
            <v>6.2</v>
          </cell>
          <cell r="FI83">
            <v>230.7</v>
          </cell>
          <cell r="FJ83">
            <v>5.6</v>
          </cell>
          <cell r="FK83" t="str">
            <v>&amp;^%</v>
          </cell>
          <cell r="FL83" t="str">
            <v>&amp;^%</v>
          </cell>
          <cell r="FN83" t="str">
            <v>Walsall</v>
          </cell>
          <cell r="FO83" t="str">
            <v>E08000030</v>
          </cell>
          <cell r="FP83">
            <v>37000</v>
          </cell>
          <cell r="FQ83">
            <v>6.9</v>
          </cell>
          <cell r="FR83">
            <v>39</v>
          </cell>
          <cell r="FS83">
            <v>1.5</v>
          </cell>
          <cell r="FT83">
            <v>40.299999999999997</v>
          </cell>
          <cell r="FU83">
            <v>1</v>
          </cell>
          <cell r="FV83">
            <v>35</v>
          </cell>
          <cell r="FW83">
            <v>2.7</v>
          </cell>
          <cell r="FX83" t="str">
            <v>&amp;^%</v>
          </cell>
          <cell r="FY83" t="str">
            <v>&amp;^%</v>
          </cell>
          <cell r="GA83" t="str">
            <v>Walsall</v>
          </cell>
          <cell r="GB83" t="str">
            <v>E08000030</v>
          </cell>
          <cell r="GC83">
            <v>33000</v>
          </cell>
          <cell r="GD83">
            <v>9.1999999999999993</v>
          </cell>
          <cell r="GE83">
            <v>24560</v>
          </cell>
          <cell r="GF83">
            <v>9</v>
          </cell>
          <cell r="GG83">
            <v>27640</v>
          </cell>
          <cell r="GH83">
            <v>4.5</v>
          </cell>
          <cell r="GI83">
            <v>14695</v>
          </cell>
          <cell r="GJ83">
            <v>4.2</v>
          </cell>
          <cell r="GK83" t="str">
            <v>&amp;^%</v>
          </cell>
          <cell r="GL83" t="str">
            <v>&amp;^%</v>
          </cell>
          <cell r="GN83" t="str">
            <v>Walsall</v>
          </cell>
          <cell r="GO83" t="str">
            <v>E08000030</v>
          </cell>
          <cell r="GP83">
            <v>37000</v>
          </cell>
          <cell r="GQ83">
            <v>6.9</v>
          </cell>
          <cell r="GR83">
            <v>11.09</v>
          </cell>
          <cell r="GS83">
            <v>6.5</v>
          </cell>
          <cell r="GT83">
            <v>13.32</v>
          </cell>
          <cell r="GU83">
            <v>3.9</v>
          </cell>
          <cell r="GV83">
            <v>6.74</v>
          </cell>
          <cell r="GW83">
            <v>4.4000000000000004</v>
          </cell>
          <cell r="GX83" t="str">
            <v>&amp;^%</v>
          </cell>
          <cell r="GY83" t="str">
            <v>&amp;^%</v>
          </cell>
        </row>
        <row r="84">
          <cell r="A84" t="str">
            <v>Wolverhampton</v>
          </cell>
          <cell r="B84" t="str">
            <v>E08000031</v>
          </cell>
          <cell r="C84">
            <v>46000</v>
          </cell>
          <cell r="D84">
            <v>6.2</v>
          </cell>
          <cell r="E84">
            <v>522.6</v>
          </cell>
          <cell r="F84">
            <v>6.4</v>
          </cell>
          <cell r="G84">
            <v>650.29999999999995</v>
          </cell>
          <cell r="H84">
            <v>5.0999999999999996</v>
          </cell>
          <cell r="I84">
            <v>295.39999999999998</v>
          </cell>
          <cell r="J84">
            <v>3.9</v>
          </cell>
          <cell r="K84" t="str">
            <v>&amp;^%</v>
          </cell>
          <cell r="L84" t="str">
            <v>&amp;^%</v>
          </cell>
          <cell r="N84" t="str">
            <v>Wolverhampton</v>
          </cell>
          <cell r="O84" t="str">
            <v>E08000031</v>
          </cell>
          <cell r="P84">
            <v>73000</v>
          </cell>
          <cell r="Q84">
            <v>4.9000000000000004</v>
          </cell>
          <cell r="R84">
            <v>37.5</v>
          </cell>
          <cell r="S84">
            <v>1</v>
          </cell>
          <cell r="T84">
            <v>39.799999999999997</v>
          </cell>
          <cell r="U84">
            <v>0.8</v>
          </cell>
          <cell r="V84">
            <v>34.1</v>
          </cell>
          <cell r="W84">
            <v>2</v>
          </cell>
          <cell r="X84">
            <v>47.2</v>
          </cell>
          <cell r="Y84">
            <v>12</v>
          </cell>
          <cell r="AA84" t="str">
            <v>Wolverhampton</v>
          </cell>
          <cell r="AB84" t="str">
            <v>E08000031</v>
          </cell>
          <cell r="AC84">
            <v>63000</v>
          </cell>
          <cell r="AD84">
            <v>9.3000000000000007</v>
          </cell>
          <cell r="AE84">
            <v>24989</v>
          </cell>
          <cell r="AF84">
            <v>10</v>
          </cell>
          <cell r="AG84">
            <v>31575</v>
          </cell>
          <cell r="AH84">
            <v>6.9</v>
          </cell>
          <cell r="AI84" t="str">
            <v>&amp;^%</v>
          </cell>
          <cell r="AJ84" t="str">
            <v>&amp;^%</v>
          </cell>
          <cell r="AK84" t="str">
            <v>&amp;^%</v>
          </cell>
          <cell r="AL84" t="str">
            <v>&amp;^%</v>
          </cell>
          <cell r="AN84" t="str">
            <v>Wolverhampton</v>
          </cell>
          <cell r="AO84" t="str">
            <v>E08000031</v>
          </cell>
          <cell r="AP84">
            <v>73000</v>
          </cell>
          <cell r="AQ84">
            <v>4.9000000000000004</v>
          </cell>
          <cell r="AR84">
            <v>12.04</v>
          </cell>
          <cell r="AS84">
            <v>4.3</v>
          </cell>
          <cell r="AT84">
            <v>14.82</v>
          </cell>
          <cell r="AU84">
            <v>3.9</v>
          </cell>
          <cell r="AV84">
            <v>6.87</v>
          </cell>
          <cell r="AW84">
            <v>3.5</v>
          </cell>
          <cell r="AX84" t="str">
            <v>&amp;^%</v>
          </cell>
          <cell r="AY84" t="str">
            <v>&amp;^%</v>
          </cell>
          <cell r="BA84" t="str">
            <v>Wolverhampton</v>
          </cell>
          <cell r="BB84" t="str">
            <v>E08000031</v>
          </cell>
          <cell r="BC84">
            <v>73000</v>
          </cell>
          <cell r="BD84">
            <v>4.9000000000000004</v>
          </cell>
          <cell r="BE84">
            <v>481.4</v>
          </cell>
          <cell r="BF84">
            <v>3.8</v>
          </cell>
          <cell r="BG84">
            <v>590.6</v>
          </cell>
          <cell r="BH84">
            <v>3.8</v>
          </cell>
          <cell r="BI84">
            <v>280.60000000000002</v>
          </cell>
          <cell r="BJ84">
            <v>2.6</v>
          </cell>
          <cell r="BK84" t="str">
            <v>&amp;^%</v>
          </cell>
          <cell r="BL84" t="str">
            <v>&amp;^%</v>
          </cell>
          <cell r="BN84" t="str">
            <v>Wolverhampton</v>
          </cell>
          <cell r="BO84" t="str">
            <v>E08000031</v>
          </cell>
          <cell r="BP84">
            <v>103000</v>
          </cell>
          <cell r="BQ84">
            <v>4</v>
          </cell>
          <cell r="BR84">
            <v>37</v>
          </cell>
          <cell r="BS84">
            <v>0.4</v>
          </cell>
          <cell r="BT84">
            <v>33.799999999999997</v>
          </cell>
          <cell r="BU84">
            <v>1.4</v>
          </cell>
          <cell r="BV84">
            <v>16</v>
          </cell>
          <cell r="BW84">
            <v>7.1</v>
          </cell>
          <cell r="BX84">
            <v>45</v>
          </cell>
          <cell r="BY84">
            <v>7.8</v>
          </cell>
          <cell r="CA84" t="str">
            <v>Wolverhampton</v>
          </cell>
          <cell r="CB84" t="str">
            <v>E08000031</v>
          </cell>
          <cell r="CC84">
            <v>88000</v>
          </cell>
          <cell r="CD84">
            <v>7.5</v>
          </cell>
          <cell r="CE84">
            <v>19692</v>
          </cell>
          <cell r="CF84">
            <v>9.8000000000000007</v>
          </cell>
          <cell r="CG84">
            <v>25333</v>
          </cell>
          <cell r="CH84">
            <v>6.2</v>
          </cell>
          <cell r="CI84">
            <v>5874</v>
          </cell>
          <cell r="CJ84">
            <v>16</v>
          </cell>
          <cell r="CK84" t="str">
            <v>&amp;^%</v>
          </cell>
          <cell r="CL84" t="str">
            <v>&amp;^%</v>
          </cell>
          <cell r="CN84" t="str">
            <v>Wolverhampton</v>
          </cell>
          <cell r="CO84" t="str">
            <v>E08000031</v>
          </cell>
          <cell r="CP84">
            <v>103000</v>
          </cell>
          <cell r="CQ84">
            <v>4</v>
          </cell>
          <cell r="CR84">
            <v>10.4</v>
          </cell>
          <cell r="CS84">
            <v>4</v>
          </cell>
          <cell r="CT84">
            <v>13.98</v>
          </cell>
          <cell r="CU84">
            <v>3.5</v>
          </cell>
          <cell r="CV84">
            <v>6.28</v>
          </cell>
          <cell r="CW84">
            <v>1.6</v>
          </cell>
          <cell r="CX84">
            <v>23.88</v>
          </cell>
          <cell r="CY84">
            <v>19</v>
          </cell>
          <cell r="DA84" t="str">
            <v>Wolverhampton</v>
          </cell>
          <cell r="DB84" t="str">
            <v>E08000031</v>
          </cell>
          <cell r="DC84">
            <v>103000</v>
          </cell>
          <cell r="DD84">
            <v>4</v>
          </cell>
          <cell r="DE84">
            <v>371.5</v>
          </cell>
          <cell r="DF84">
            <v>5.3</v>
          </cell>
          <cell r="DG84">
            <v>472.4</v>
          </cell>
          <cell r="DH84">
            <v>3.8</v>
          </cell>
          <cell r="DI84">
            <v>129.9</v>
          </cell>
          <cell r="DJ84">
            <v>9.1999999999999993</v>
          </cell>
          <cell r="DK84">
            <v>871.7</v>
          </cell>
          <cell r="DL84">
            <v>18</v>
          </cell>
          <cell r="DN84" t="str">
            <v>Wolverhampton</v>
          </cell>
          <cell r="DO84" t="str">
            <v>E08000031</v>
          </cell>
          <cell r="DP84">
            <v>27000</v>
          </cell>
          <cell r="DQ84">
            <v>7.7</v>
          </cell>
          <cell r="DR84">
            <v>37</v>
          </cell>
          <cell r="DS84">
            <v>0.4</v>
          </cell>
          <cell r="DT84">
            <v>37</v>
          </cell>
          <cell r="DU84">
            <v>0.9</v>
          </cell>
          <cell r="DV84">
            <v>32.4</v>
          </cell>
          <cell r="DW84">
            <v>1.2</v>
          </cell>
          <cell r="DX84" t="str">
            <v>&amp;^%</v>
          </cell>
          <cell r="DY84" t="str">
            <v>&amp;^%</v>
          </cell>
          <cell r="EA84" t="str">
            <v>Wolverhampton</v>
          </cell>
          <cell r="EB84" t="str">
            <v>E08000031</v>
          </cell>
          <cell r="EC84">
            <v>24000</v>
          </cell>
          <cell r="ED84">
            <v>12</v>
          </cell>
          <cell r="EE84">
            <v>21061</v>
          </cell>
          <cell r="EF84">
            <v>13</v>
          </cell>
          <cell r="EG84">
            <v>25021</v>
          </cell>
          <cell r="EH84">
            <v>6.7</v>
          </cell>
          <cell r="EI84" t="str">
            <v>&amp;^%</v>
          </cell>
          <cell r="EJ84" t="str">
            <v>&amp;^%</v>
          </cell>
          <cell r="EK84" t="str">
            <v>&amp;^%</v>
          </cell>
          <cell r="EL84" t="str">
            <v>&amp;^%</v>
          </cell>
          <cell r="EN84" t="str">
            <v>Wolverhampton</v>
          </cell>
          <cell r="EO84" t="str">
            <v>E08000031</v>
          </cell>
          <cell r="EP84">
            <v>27000</v>
          </cell>
          <cell r="EQ84">
            <v>7.7</v>
          </cell>
          <cell r="ER84">
            <v>11.18</v>
          </cell>
          <cell r="ES84">
            <v>7.7</v>
          </cell>
          <cell r="ET84">
            <v>13.16</v>
          </cell>
          <cell r="EU84">
            <v>4.0999999999999996</v>
          </cell>
          <cell r="EV84">
            <v>6.49</v>
          </cell>
          <cell r="EW84">
            <v>3.3</v>
          </cell>
          <cell r="EX84" t="str">
            <v>&amp;^%</v>
          </cell>
          <cell r="EY84" t="str">
            <v>&amp;^%</v>
          </cell>
          <cell r="FA84" t="str">
            <v>Wolverhampton</v>
          </cell>
          <cell r="FB84" t="str">
            <v>E08000031</v>
          </cell>
          <cell r="FC84">
            <v>27000</v>
          </cell>
          <cell r="FD84">
            <v>7.7</v>
          </cell>
          <cell r="FE84">
            <v>423.3</v>
          </cell>
          <cell r="FF84">
            <v>8.3000000000000007</v>
          </cell>
          <cell r="FG84">
            <v>487.5</v>
          </cell>
          <cell r="FH84">
            <v>3.9</v>
          </cell>
          <cell r="FI84">
            <v>245.1</v>
          </cell>
          <cell r="FJ84">
            <v>5.6</v>
          </cell>
          <cell r="FK84" t="str">
            <v>&amp;^%</v>
          </cell>
          <cell r="FL84" t="str">
            <v>&amp;^%</v>
          </cell>
          <cell r="FN84" t="str">
            <v>Wolverhampton</v>
          </cell>
          <cell r="FO84" t="str">
            <v>E08000031</v>
          </cell>
          <cell r="FP84">
            <v>46000</v>
          </cell>
          <cell r="FQ84">
            <v>6.2</v>
          </cell>
          <cell r="FR84">
            <v>40</v>
          </cell>
          <cell r="FS84">
            <v>0.7</v>
          </cell>
          <cell r="FT84">
            <v>41.5</v>
          </cell>
          <cell r="FU84">
            <v>1</v>
          </cell>
          <cell r="FV84">
            <v>36.200000000000003</v>
          </cell>
          <cell r="FW84">
            <v>1.4</v>
          </cell>
          <cell r="FX84" t="str">
            <v>&amp;^%</v>
          </cell>
          <cell r="FY84" t="str">
            <v>&amp;^%</v>
          </cell>
          <cell r="GA84" t="str">
            <v>Wolverhampton</v>
          </cell>
          <cell r="GB84" t="str">
            <v>E08000031</v>
          </cell>
          <cell r="GC84">
            <v>39000</v>
          </cell>
          <cell r="GD84">
            <v>13.1</v>
          </cell>
          <cell r="GE84">
            <v>27650</v>
          </cell>
          <cell r="GF84">
            <v>16</v>
          </cell>
          <cell r="GG84">
            <v>35554</v>
          </cell>
          <cell r="GH84">
            <v>9.5</v>
          </cell>
          <cell r="GI84" t="str">
            <v>&amp;^%</v>
          </cell>
          <cell r="GJ84" t="str">
            <v>&amp;^%</v>
          </cell>
          <cell r="GK84" t="str">
            <v>&amp;^%</v>
          </cell>
          <cell r="GL84" t="str">
            <v>&amp;^%</v>
          </cell>
          <cell r="GN84" t="str">
            <v>Wolverhampton</v>
          </cell>
          <cell r="GO84" t="str">
            <v>E08000031</v>
          </cell>
          <cell r="GP84">
            <v>46000</v>
          </cell>
          <cell r="GQ84">
            <v>6.2</v>
          </cell>
          <cell r="GR84">
            <v>12.3</v>
          </cell>
          <cell r="GS84">
            <v>5.6</v>
          </cell>
          <cell r="GT84">
            <v>15.68</v>
          </cell>
          <cell r="GU84">
            <v>5.3</v>
          </cell>
          <cell r="GV84">
            <v>7.34</v>
          </cell>
          <cell r="GW84">
            <v>4.0999999999999996</v>
          </cell>
          <cell r="GX84" t="str">
            <v>&amp;^%</v>
          </cell>
          <cell r="GY84" t="str">
            <v>&amp;^%</v>
          </cell>
        </row>
        <row r="85">
          <cell r="A85" t="str">
            <v>Worcestershire</v>
          </cell>
          <cell r="B85" t="str">
            <v>E10000034</v>
          </cell>
          <cell r="C85">
            <v>90000</v>
          </cell>
          <cell r="D85">
            <v>4.4000000000000004</v>
          </cell>
          <cell r="E85">
            <v>465.7</v>
          </cell>
          <cell r="F85">
            <v>3.7</v>
          </cell>
          <cell r="G85">
            <v>549.1</v>
          </cell>
          <cell r="H85">
            <v>2.5</v>
          </cell>
          <cell r="I85">
            <v>277.8</v>
          </cell>
          <cell r="J85">
            <v>2.7</v>
          </cell>
          <cell r="K85" t="str">
            <v>&amp;^%</v>
          </cell>
          <cell r="L85" t="str">
            <v>&amp;^%</v>
          </cell>
          <cell r="N85" t="str">
            <v>Worcestershire</v>
          </cell>
          <cell r="O85" t="str">
            <v>E10000034</v>
          </cell>
          <cell r="P85">
            <v>143000</v>
          </cell>
          <cell r="Q85">
            <v>3.4</v>
          </cell>
          <cell r="R85">
            <v>37.700000000000003</v>
          </cell>
          <cell r="S85">
            <v>0.9</v>
          </cell>
          <cell r="T85">
            <v>39.4</v>
          </cell>
          <cell r="U85">
            <v>0.5</v>
          </cell>
          <cell r="V85">
            <v>34.5</v>
          </cell>
          <cell r="W85">
            <v>1.8</v>
          </cell>
          <cell r="X85">
            <v>46</v>
          </cell>
          <cell r="Y85">
            <v>4.4000000000000004</v>
          </cell>
          <cell r="AA85" t="str">
            <v>Worcestershire</v>
          </cell>
          <cell r="AB85" t="str">
            <v>E10000034</v>
          </cell>
          <cell r="AC85">
            <v>123000</v>
          </cell>
          <cell r="AD85">
            <v>4.5999999999999996</v>
          </cell>
          <cell r="AE85">
            <v>22867</v>
          </cell>
          <cell r="AF85">
            <v>4</v>
          </cell>
          <cell r="AG85">
            <v>26676</v>
          </cell>
          <cell r="AH85">
            <v>2.5</v>
          </cell>
          <cell r="AI85">
            <v>13502</v>
          </cell>
          <cell r="AJ85">
            <v>2.5</v>
          </cell>
          <cell r="AK85" t="str">
            <v>&amp;^%</v>
          </cell>
          <cell r="AL85" t="str">
            <v>&amp;^%</v>
          </cell>
          <cell r="AN85" t="str">
            <v>Worcestershire</v>
          </cell>
          <cell r="AO85" t="str">
            <v>E10000034</v>
          </cell>
          <cell r="AP85">
            <v>143000</v>
          </cell>
          <cell r="AQ85">
            <v>3.4</v>
          </cell>
          <cell r="AR85">
            <v>11.02</v>
          </cell>
          <cell r="AS85">
            <v>3.1</v>
          </cell>
          <cell r="AT85">
            <v>13.06</v>
          </cell>
          <cell r="AU85">
            <v>2</v>
          </cell>
          <cell r="AV85">
            <v>6.66</v>
          </cell>
          <cell r="AW85">
            <v>1.4</v>
          </cell>
          <cell r="AX85">
            <v>21.79</v>
          </cell>
          <cell r="AY85">
            <v>13</v>
          </cell>
          <cell r="BA85" t="str">
            <v>Worcestershire</v>
          </cell>
          <cell r="BB85" t="str">
            <v>E10000034</v>
          </cell>
          <cell r="BC85">
            <v>143000</v>
          </cell>
          <cell r="BD85">
            <v>3.4</v>
          </cell>
          <cell r="BE85">
            <v>439.7</v>
          </cell>
          <cell r="BF85">
            <v>2.9</v>
          </cell>
          <cell r="BG85">
            <v>514</v>
          </cell>
          <cell r="BH85">
            <v>1.9</v>
          </cell>
          <cell r="BI85">
            <v>260</v>
          </cell>
          <cell r="BJ85">
            <v>1.9</v>
          </cell>
          <cell r="BK85">
            <v>835.3</v>
          </cell>
          <cell r="BL85">
            <v>11</v>
          </cell>
          <cell r="BN85" t="str">
            <v>Worcestershire</v>
          </cell>
          <cell r="BO85" t="str">
            <v>E10000034</v>
          </cell>
          <cell r="BP85">
            <v>211000</v>
          </cell>
          <cell r="BQ85">
            <v>2.8</v>
          </cell>
          <cell r="BR85">
            <v>37</v>
          </cell>
          <cell r="BS85">
            <v>0.4</v>
          </cell>
          <cell r="BT85">
            <v>32.4</v>
          </cell>
          <cell r="BU85">
            <v>1.1000000000000001</v>
          </cell>
          <cell r="BV85">
            <v>13.9</v>
          </cell>
          <cell r="BW85">
            <v>5.8</v>
          </cell>
          <cell r="BX85">
            <v>44</v>
          </cell>
          <cell r="BY85">
            <v>3.8</v>
          </cell>
          <cell r="CA85" t="str">
            <v>Worcestershire</v>
          </cell>
          <cell r="CB85" t="str">
            <v>E10000034</v>
          </cell>
          <cell r="CC85">
            <v>183000</v>
          </cell>
          <cell r="CD85">
            <v>3.6</v>
          </cell>
          <cell r="CE85">
            <v>18055</v>
          </cell>
          <cell r="CF85">
            <v>4</v>
          </cell>
          <cell r="CG85">
            <v>20920</v>
          </cell>
          <cell r="CH85">
            <v>2.6</v>
          </cell>
          <cell r="CI85">
            <v>5736</v>
          </cell>
          <cell r="CJ85">
            <v>8.3000000000000007</v>
          </cell>
          <cell r="CK85">
            <v>38928</v>
          </cell>
          <cell r="CL85">
            <v>13</v>
          </cell>
          <cell r="CN85" t="str">
            <v>Worcestershire</v>
          </cell>
          <cell r="CO85" t="str">
            <v>E10000034</v>
          </cell>
          <cell r="CP85">
            <v>211000</v>
          </cell>
          <cell r="CQ85">
            <v>2.8</v>
          </cell>
          <cell r="CR85">
            <v>9.8000000000000007</v>
          </cell>
          <cell r="CS85">
            <v>2.6</v>
          </cell>
          <cell r="CT85">
            <v>12.41</v>
          </cell>
          <cell r="CU85">
            <v>1.8</v>
          </cell>
          <cell r="CV85">
            <v>6.26</v>
          </cell>
          <cell r="CW85">
            <v>0.8</v>
          </cell>
          <cell r="CX85">
            <v>20.77</v>
          </cell>
          <cell r="CY85">
            <v>9.6999999999999993</v>
          </cell>
          <cell r="DA85" t="str">
            <v>Worcestershire</v>
          </cell>
          <cell r="DB85" t="str">
            <v>E10000034</v>
          </cell>
          <cell r="DC85">
            <v>211000</v>
          </cell>
          <cell r="DD85">
            <v>2.8</v>
          </cell>
          <cell r="DE85">
            <v>348.2</v>
          </cell>
          <cell r="DF85">
            <v>3.5</v>
          </cell>
          <cell r="DG85">
            <v>402.2</v>
          </cell>
          <cell r="DH85">
            <v>2.1</v>
          </cell>
          <cell r="DI85">
            <v>99.1</v>
          </cell>
          <cell r="DJ85">
            <v>7.4</v>
          </cell>
          <cell r="DK85">
            <v>743.9</v>
          </cell>
          <cell r="DL85">
            <v>9.3000000000000007</v>
          </cell>
          <cell r="DN85" t="str">
            <v>Worcestershire</v>
          </cell>
          <cell r="DO85" t="str">
            <v>E10000034</v>
          </cell>
          <cell r="DP85">
            <v>53000</v>
          </cell>
          <cell r="DQ85">
            <v>5.5</v>
          </cell>
          <cell r="DR85">
            <v>37.200000000000003</v>
          </cell>
          <cell r="DS85">
            <v>0.3</v>
          </cell>
          <cell r="DT85">
            <v>37.4</v>
          </cell>
          <cell r="DU85">
            <v>0.6</v>
          </cell>
          <cell r="DV85">
            <v>32.4</v>
          </cell>
          <cell r="DW85">
            <v>0.7</v>
          </cell>
          <cell r="DX85" t="str">
            <v>&amp;^%</v>
          </cell>
          <cell r="DY85" t="str">
            <v>&amp;^%</v>
          </cell>
          <cell r="EA85" t="str">
            <v>Worcestershire</v>
          </cell>
          <cell r="EB85" t="str">
            <v>E10000034</v>
          </cell>
          <cell r="EC85">
            <v>45000</v>
          </cell>
          <cell r="ED85">
            <v>7.4</v>
          </cell>
          <cell r="EE85">
            <v>20971</v>
          </cell>
          <cell r="EF85">
            <v>5.9</v>
          </cell>
          <cell r="EG85">
            <v>23699</v>
          </cell>
          <cell r="EH85">
            <v>3.5</v>
          </cell>
          <cell r="EI85">
            <v>12059</v>
          </cell>
          <cell r="EJ85">
            <v>4.2</v>
          </cell>
          <cell r="EK85" t="str">
            <v>&amp;^%</v>
          </cell>
          <cell r="EL85" t="str">
            <v>&amp;^%</v>
          </cell>
          <cell r="EN85" t="str">
            <v>Worcestershire</v>
          </cell>
          <cell r="EO85" t="str">
            <v>E10000034</v>
          </cell>
          <cell r="EP85">
            <v>53000</v>
          </cell>
          <cell r="EQ85">
            <v>5.5</v>
          </cell>
          <cell r="ER85">
            <v>10.74</v>
          </cell>
          <cell r="ES85">
            <v>5</v>
          </cell>
          <cell r="ET85">
            <v>12.14</v>
          </cell>
          <cell r="EU85">
            <v>2.8</v>
          </cell>
          <cell r="EV85">
            <v>6.46</v>
          </cell>
          <cell r="EW85">
            <v>2</v>
          </cell>
          <cell r="EX85" t="str">
            <v>&amp;^%</v>
          </cell>
          <cell r="EY85" t="str">
            <v>&amp;^%</v>
          </cell>
          <cell r="FA85" t="str">
            <v>Worcestershire</v>
          </cell>
          <cell r="FB85" t="str">
            <v>E10000034</v>
          </cell>
          <cell r="FC85">
            <v>53000</v>
          </cell>
          <cell r="FD85">
            <v>5.5</v>
          </cell>
          <cell r="FE85">
            <v>403.5</v>
          </cell>
          <cell r="FF85">
            <v>4.0999999999999996</v>
          </cell>
          <cell r="FG85">
            <v>454</v>
          </cell>
          <cell r="FH85">
            <v>2.7</v>
          </cell>
          <cell r="FI85">
            <v>242.9</v>
          </cell>
          <cell r="FJ85">
            <v>2.5</v>
          </cell>
          <cell r="FK85" t="str">
            <v>&amp;^%</v>
          </cell>
          <cell r="FL85" t="str">
            <v>&amp;^%</v>
          </cell>
          <cell r="FN85" t="str">
            <v>Worcestershire</v>
          </cell>
          <cell r="FO85" t="str">
            <v>E10000034</v>
          </cell>
          <cell r="FP85">
            <v>90000</v>
          </cell>
          <cell r="FQ85">
            <v>4.4000000000000004</v>
          </cell>
          <cell r="FR85">
            <v>39</v>
          </cell>
          <cell r="FS85">
            <v>0.8</v>
          </cell>
          <cell r="FT85">
            <v>40.5</v>
          </cell>
          <cell r="FU85">
            <v>0.6</v>
          </cell>
          <cell r="FV85">
            <v>35.200000000000003</v>
          </cell>
          <cell r="FW85">
            <v>0.8</v>
          </cell>
          <cell r="FX85">
            <v>48</v>
          </cell>
          <cell r="FY85">
            <v>9.8000000000000007</v>
          </cell>
          <cell r="GA85" t="str">
            <v>Worcestershire</v>
          </cell>
          <cell r="GB85" t="str">
            <v>E10000034</v>
          </cell>
          <cell r="GC85">
            <v>78000</v>
          </cell>
          <cell r="GD85">
            <v>5.9</v>
          </cell>
          <cell r="GE85">
            <v>24000</v>
          </cell>
          <cell r="GF85">
            <v>5.9</v>
          </cell>
          <cell r="GG85">
            <v>28394</v>
          </cell>
          <cell r="GH85">
            <v>3.3</v>
          </cell>
          <cell r="GI85">
            <v>14318</v>
          </cell>
          <cell r="GJ85">
            <v>3</v>
          </cell>
          <cell r="GK85" t="str">
            <v>&amp;^%</v>
          </cell>
          <cell r="GL85" t="str">
            <v>&amp;^%</v>
          </cell>
          <cell r="GN85" t="str">
            <v>Worcestershire</v>
          </cell>
          <cell r="GO85" t="str">
            <v>E10000034</v>
          </cell>
          <cell r="GP85">
            <v>90000</v>
          </cell>
          <cell r="GQ85">
            <v>4.4000000000000004</v>
          </cell>
          <cell r="GR85">
            <v>11.15</v>
          </cell>
          <cell r="GS85">
            <v>4</v>
          </cell>
          <cell r="GT85">
            <v>13.56</v>
          </cell>
          <cell r="GU85">
            <v>2.6</v>
          </cell>
          <cell r="GV85">
            <v>6.88</v>
          </cell>
          <cell r="GW85">
            <v>2.6</v>
          </cell>
          <cell r="GX85" t="str">
            <v>&amp;^%</v>
          </cell>
          <cell r="GY85" t="str">
            <v>&amp;^%</v>
          </cell>
        </row>
        <row r="86">
          <cell r="A86" t="str">
            <v>Bedford</v>
          </cell>
          <cell r="B86" t="str">
            <v>E06000055</v>
          </cell>
          <cell r="C86">
            <v>32000</v>
          </cell>
          <cell r="D86">
            <v>7.3</v>
          </cell>
          <cell r="E86">
            <v>491.2</v>
          </cell>
          <cell r="F86">
            <v>5.3</v>
          </cell>
          <cell r="G86">
            <v>576.4</v>
          </cell>
          <cell r="H86">
            <v>4</v>
          </cell>
          <cell r="I86">
            <v>307.8</v>
          </cell>
          <cell r="J86">
            <v>4.5999999999999996</v>
          </cell>
          <cell r="K86" t="str">
            <v>&amp;^%</v>
          </cell>
          <cell r="L86" t="str">
            <v>&amp;^%</v>
          </cell>
          <cell r="N86" t="str">
            <v>Bedford</v>
          </cell>
          <cell r="O86" t="str">
            <v>E06000055</v>
          </cell>
          <cell r="P86">
            <v>53000</v>
          </cell>
          <cell r="Q86">
            <v>5.6</v>
          </cell>
          <cell r="R86">
            <v>38.4</v>
          </cell>
          <cell r="S86">
            <v>1.6</v>
          </cell>
          <cell r="T86">
            <v>39.4</v>
          </cell>
          <cell r="U86">
            <v>0.7</v>
          </cell>
          <cell r="V86">
            <v>35</v>
          </cell>
          <cell r="W86">
            <v>1.3</v>
          </cell>
          <cell r="X86" t="str">
            <v>&amp;^%</v>
          </cell>
          <cell r="Y86" t="str">
            <v>&amp;^%</v>
          </cell>
          <cell r="AA86" t="str">
            <v>Bedford</v>
          </cell>
          <cell r="AB86" t="str">
            <v>E06000055</v>
          </cell>
          <cell r="AC86">
            <v>41000</v>
          </cell>
          <cell r="AD86">
            <v>8.6999999999999993</v>
          </cell>
          <cell r="AE86">
            <v>24591</v>
          </cell>
          <cell r="AF86">
            <v>7</v>
          </cell>
          <cell r="AG86">
            <v>27933</v>
          </cell>
          <cell r="AH86">
            <v>4.2</v>
          </cell>
          <cell r="AI86">
            <v>15125</v>
          </cell>
          <cell r="AJ86">
            <v>5.4</v>
          </cell>
          <cell r="AK86" t="str">
            <v>&amp;^%</v>
          </cell>
          <cell r="AL86" t="str">
            <v>&amp;^%</v>
          </cell>
          <cell r="AN86" t="str">
            <v>Bedford</v>
          </cell>
          <cell r="AO86" t="str">
            <v>E06000055</v>
          </cell>
          <cell r="AP86">
            <v>53000</v>
          </cell>
          <cell r="AQ86">
            <v>5.6</v>
          </cell>
          <cell r="AR86">
            <v>12</v>
          </cell>
          <cell r="AS86">
            <v>3.4</v>
          </cell>
          <cell r="AT86">
            <v>13.54</v>
          </cell>
          <cell r="AU86">
            <v>3</v>
          </cell>
          <cell r="AV86">
            <v>7.35</v>
          </cell>
          <cell r="AW86">
            <v>3.8</v>
          </cell>
          <cell r="AX86" t="str">
            <v>&amp;^%</v>
          </cell>
          <cell r="AY86" t="str">
            <v>&amp;^%</v>
          </cell>
          <cell r="BA86" t="str">
            <v>Bedford</v>
          </cell>
          <cell r="BB86" t="str">
            <v>E06000055</v>
          </cell>
          <cell r="BC86">
            <v>53000</v>
          </cell>
          <cell r="BD86">
            <v>5.6</v>
          </cell>
          <cell r="BE86">
            <v>473.5</v>
          </cell>
          <cell r="BF86">
            <v>3.8</v>
          </cell>
          <cell r="BG86">
            <v>533.4</v>
          </cell>
          <cell r="BH86">
            <v>2.9</v>
          </cell>
          <cell r="BI86">
            <v>283.2</v>
          </cell>
          <cell r="BJ86">
            <v>4.0999999999999996</v>
          </cell>
          <cell r="BK86" t="str">
            <v>&amp;^%</v>
          </cell>
          <cell r="BL86" t="str">
            <v>&amp;^%</v>
          </cell>
          <cell r="BN86" t="str">
            <v>Bedford</v>
          </cell>
          <cell r="BO86" t="str">
            <v>E06000055</v>
          </cell>
          <cell r="BP86">
            <v>73000</v>
          </cell>
          <cell r="BQ86">
            <v>4.7</v>
          </cell>
          <cell r="BR86">
            <v>37.4</v>
          </cell>
          <cell r="BS86">
            <v>0.3</v>
          </cell>
          <cell r="BT86">
            <v>33.6</v>
          </cell>
          <cell r="BU86">
            <v>1.6</v>
          </cell>
          <cell r="BV86">
            <v>15.4</v>
          </cell>
          <cell r="BW86">
            <v>11</v>
          </cell>
          <cell r="BX86">
            <v>43.9</v>
          </cell>
          <cell r="BY86">
            <v>8.6999999999999993</v>
          </cell>
          <cell r="CA86" t="str">
            <v>Bedford</v>
          </cell>
          <cell r="CB86" t="str">
            <v>E06000055</v>
          </cell>
          <cell r="CC86">
            <v>58000</v>
          </cell>
          <cell r="CD86">
            <v>6.9</v>
          </cell>
          <cell r="CE86">
            <v>20995</v>
          </cell>
          <cell r="CF86">
            <v>5.8</v>
          </cell>
          <cell r="CG86">
            <v>22984</v>
          </cell>
          <cell r="CH86">
            <v>4.2</v>
          </cell>
          <cell r="CI86">
            <v>6156</v>
          </cell>
          <cell r="CJ86">
            <v>11</v>
          </cell>
          <cell r="CK86" t="str">
            <v>&amp;^%</v>
          </cell>
          <cell r="CL86" t="str">
            <v>&amp;^%</v>
          </cell>
          <cell r="CN86" t="str">
            <v>Bedford</v>
          </cell>
          <cell r="CO86" t="str">
            <v>E06000055</v>
          </cell>
          <cell r="CP86">
            <v>73000</v>
          </cell>
          <cell r="CQ86">
            <v>4.7</v>
          </cell>
          <cell r="CR86">
            <v>11.18</v>
          </cell>
          <cell r="CS86">
            <v>3.6</v>
          </cell>
          <cell r="CT86">
            <v>13.2</v>
          </cell>
          <cell r="CU86">
            <v>2.7</v>
          </cell>
          <cell r="CV86">
            <v>6.56</v>
          </cell>
          <cell r="CW86">
            <v>2.5</v>
          </cell>
          <cell r="CX86" t="str">
            <v>&amp;^%</v>
          </cell>
          <cell r="CY86" t="str">
            <v>&amp;^%</v>
          </cell>
          <cell r="DA86" t="str">
            <v>Bedford</v>
          </cell>
          <cell r="DB86" t="str">
            <v>E06000055</v>
          </cell>
          <cell r="DC86">
            <v>73000</v>
          </cell>
          <cell r="DD86">
            <v>4.7</v>
          </cell>
          <cell r="DE86">
            <v>413.9</v>
          </cell>
          <cell r="DF86">
            <v>4</v>
          </cell>
          <cell r="DG86">
            <v>444.1</v>
          </cell>
          <cell r="DH86">
            <v>3.1</v>
          </cell>
          <cell r="DI86">
            <v>124.7</v>
          </cell>
          <cell r="DJ86">
            <v>12</v>
          </cell>
          <cell r="DK86">
            <v>769.4</v>
          </cell>
          <cell r="DL86">
            <v>18</v>
          </cell>
          <cell r="DN86" t="str">
            <v>Bedford</v>
          </cell>
          <cell r="DO86" t="str">
            <v>E06000055</v>
          </cell>
          <cell r="DP86">
            <v>21000</v>
          </cell>
          <cell r="DQ86">
            <v>8.6</v>
          </cell>
          <cell r="DR86">
            <v>37.5</v>
          </cell>
          <cell r="DS86">
            <v>1</v>
          </cell>
          <cell r="DT86">
            <v>37.9</v>
          </cell>
          <cell r="DU86">
            <v>1</v>
          </cell>
          <cell r="DV86">
            <v>32.5</v>
          </cell>
          <cell r="DW86">
            <v>3.6</v>
          </cell>
          <cell r="DX86" t="str">
            <v>&amp;^%</v>
          </cell>
          <cell r="DY86" t="str">
            <v>&amp;^%</v>
          </cell>
          <cell r="EA86" t="str">
            <v>Bedford</v>
          </cell>
          <cell r="EB86" t="str">
            <v>E06000055</v>
          </cell>
          <cell r="EC86">
            <v>17000</v>
          </cell>
          <cell r="ED86">
            <v>10.9</v>
          </cell>
          <cell r="EE86">
            <v>22812</v>
          </cell>
          <cell r="EF86">
            <v>8.8000000000000007</v>
          </cell>
          <cell r="EG86">
            <v>24217</v>
          </cell>
          <cell r="EH86">
            <v>4.5</v>
          </cell>
          <cell r="EI86">
            <v>13038</v>
          </cell>
          <cell r="EJ86">
            <v>8.4</v>
          </cell>
          <cell r="EK86" t="str">
            <v>&amp;^%</v>
          </cell>
          <cell r="EL86" t="str">
            <v>&amp;^%</v>
          </cell>
          <cell r="EN86" t="str">
            <v>Bedford</v>
          </cell>
          <cell r="EO86" t="str">
            <v>E06000055</v>
          </cell>
          <cell r="EP86">
            <v>21000</v>
          </cell>
          <cell r="EQ86">
            <v>8.6</v>
          </cell>
          <cell r="ER86">
            <v>11.72</v>
          </cell>
          <cell r="ES86">
            <v>6.7</v>
          </cell>
          <cell r="ET86">
            <v>12.4</v>
          </cell>
          <cell r="EU86">
            <v>3.6</v>
          </cell>
          <cell r="EV86">
            <v>6.67</v>
          </cell>
          <cell r="EW86">
            <v>4.4000000000000004</v>
          </cell>
          <cell r="EX86" t="str">
            <v>&amp;^%</v>
          </cell>
          <cell r="EY86" t="str">
            <v>&amp;^%</v>
          </cell>
          <cell r="FA86" t="str">
            <v>Bedford</v>
          </cell>
          <cell r="FB86" t="str">
            <v>E06000055</v>
          </cell>
          <cell r="FC86">
            <v>21000</v>
          </cell>
          <cell r="FD86">
            <v>8.6</v>
          </cell>
          <cell r="FE86">
            <v>433.6</v>
          </cell>
          <cell r="FF86">
            <v>6.9</v>
          </cell>
          <cell r="FG86">
            <v>470</v>
          </cell>
          <cell r="FH86">
            <v>3.4</v>
          </cell>
          <cell r="FI86">
            <v>243.3</v>
          </cell>
          <cell r="FJ86">
            <v>5.2</v>
          </cell>
          <cell r="FK86" t="str">
            <v>&amp;^%</v>
          </cell>
          <cell r="FL86" t="str">
            <v>&amp;^%</v>
          </cell>
          <cell r="FN86" t="str">
            <v>Bedford</v>
          </cell>
          <cell r="FO86" t="str">
            <v>E06000055</v>
          </cell>
          <cell r="FP86">
            <v>32000</v>
          </cell>
          <cell r="FQ86">
            <v>7.3</v>
          </cell>
          <cell r="FR86">
            <v>39.9</v>
          </cell>
          <cell r="FS86">
            <v>1.1000000000000001</v>
          </cell>
          <cell r="FT86">
            <v>40.4</v>
          </cell>
          <cell r="FU86">
            <v>0.9</v>
          </cell>
          <cell r="FV86">
            <v>35.200000000000003</v>
          </cell>
          <cell r="FW86">
            <v>1.4</v>
          </cell>
          <cell r="FX86" t="str">
            <v>&amp;^%</v>
          </cell>
          <cell r="FY86" t="str">
            <v>&amp;^%</v>
          </cell>
          <cell r="GA86" t="str">
            <v>Bedford</v>
          </cell>
          <cell r="GB86" t="str">
            <v>E06000055</v>
          </cell>
          <cell r="GC86">
            <v>24000</v>
          </cell>
          <cell r="GD86">
            <v>12.6</v>
          </cell>
          <cell r="GE86">
            <v>25515</v>
          </cell>
          <cell r="GF86">
            <v>13</v>
          </cell>
          <cell r="GG86">
            <v>30463</v>
          </cell>
          <cell r="GH86">
            <v>6.1</v>
          </cell>
          <cell r="GI86">
            <v>16795</v>
          </cell>
          <cell r="GJ86">
            <v>6.2</v>
          </cell>
          <cell r="GK86" t="str">
            <v>&amp;^%</v>
          </cell>
          <cell r="GL86" t="str">
            <v>&amp;^%</v>
          </cell>
          <cell r="GN86" t="str">
            <v>Bedford</v>
          </cell>
          <cell r="GO86" t="str">
            <v>E06000055</v>
          </cell>
          <cell r="GP86">
            <v>32000</v>
          </cell>
          <cell r="GQ86">
            <v>7.3</v>
          </cell>
          <cell r="GR86">
            <v>12.14</v>
          </cell>
          <cell r="GS86">
            <v>3.9</v>
          </cell>
          <cell r="GT86">
            <v>14.25</v>
          </cell>
          <cell r="GU86">
            <v>4.0999999999999996</v>
          </cell>
          <cell r="GV86">
            <v>7.97</v>
          </cell>
          <cell r="GW86">
            <v>4.5999999999999996</v>
          </cell>
          <cell r="GX86" t="str">
            <v>&amp;^%</v>
          </cell>
          <cell r="GY86" t="str">
            <v>&amp;^%</v>
          </cell>
        </row>
        <row r="87">
          <cell r="A87" t="str">
            <v>Central Bedfordshire</v>
          </cell>
          <cell r="B87" t="str">
            <v>E06000056</v>
          </cell>
          <cell r="C87">
            <v>30000</v>
          </cell>
          <cell r="D87">
            <v>7.7</v>
          </cell>
          <cell r="E87">
            <v>492.8</v>
          </cell>
          <cell r="F87">
            <v>6.4</v>
          </cell>
          <cell r="G87">
            <v>626.20000000000005</v>
          </cell>
          <cell r="H87">
            <v>6</v>
          </cell>
          <cell r="I87">
            <v>265.3</v>
          </cell>
          <cell r="J87">
            <v>5</v>
          </cell>
          <cell r="K87" t="str">
            <v>&amp;^%</v>
          </cell>
          <cell r="L87" t="str">
            <v>&amp;^%</v>
          </cell>
          <cell r="N87" t="str">
            <v>Central Bedfordshire</v>
          </cell>
          <cell r="O87" t="str">
            <v>E06000056</v>
          </cell>
          <cell r="P87">
            <v>49000</v>
          </cell>
          <cell r="Q87">
            <v>5.9</v>
          </cell>
          <cell r="R87">
            <v>37.5</v>
          </cell>
          <cell r="S87">
            <v>1.6</v>
          </cell>
          <cell r="T87">
            <v>39.299999999999997</v>
          </cell>
          <cell r="U87">
            <v>0.9</v>
          </cell>
          <cell r="V87">
            <v>33</v>
          </cell>
          <cell r="W87">
            <v>3.3</v>
          </cell>
          <cell r="X87" t="str">
            <v>&amp;^%</v>
          </cell>
          <cell r="Y87" t="str">
            <v>&amp;^%</v>
          </cell>
          <cell r="AA87" t="str">
            <v>Central Bedfordshire</v>
          </cell>
          <cell r="AB87" t="str">
            <v>E06000056</v>
          </cell>
          <cell r="AC87">
            <v>42000</v>
          </cell>
          <cell r="AD87">
            <v>7.7</v>
          </cell>
          <cell r="AE87">
            <v>24604</v>
          </cell>
          <cell r="AF87">
            <v>7.6</v>
          </cell>
          <cell r="AG87">
            <v>31498</v>
          </cell>
          <cell r="AH87">
            <v>6.9</v>
          </cell>
          <cell r="AI87">
            <v>13126</v>
          </cell>
          <cell r="AJ87">
            <v>8.8000000000000007</v>
          </cell>
          <cell r="AK87" t="str">
            <v>&amp;^%</v>
          </cell>
          <cell r="AL87" t="str">
            <v>&amp;^%</v>
          </cell>
          <cell r="AN87" t="str">
            <v>Central Bedfordshire</v>
          </cell>
          <cell r="AO87" t="str">
            <v>E06000056</v>
          </cell>
          <cell r="AP87">
            <v>49000</v>
          </cell>
          <cell r="AQ87">
            <v>5.9</v>
          </cell>
          <cell r="AR87">
            <v>11.13</v>
          </cell>
          <cell r="AS87">
            <v>5</v>
          </cell>
          <cell r="AT87">
            <v>14.43</v>
          </cell>
          <cell r="AU87">
            <v>4.5999999999999996</v>
          </cell>
          <cell r="AV87">
            <v>6.63</v>
          </cell>
          <cell r="AW87">
            <v>3</v>
          </cell>
          <cell r="AX87" t="str">
            <v>&amp;^%</v>
          </cell>
          <cell r="AY87" t="str">
            <v>&amp;^%</v>
          </cell>
          <cell r="BA87" t="str">
            <v>Central Bedfordshire</v>
          </cell>
          <cell r="BB87" t="str">
            <v>E06000056</v>
          </cell>
          <cell r="BC87">
            <v>49000</v>
          </cell>
          <cell r="BD87">
            <v>5.9</v>
          </cell>
          <cell r="BE87">
            <v>458.3</v>
          </cell>
          <cell r="BF87">
            <v>5.6</v>
          </cell>
          <cell r="BG87">
            <v>566.6</v>
          </cell>
          <cell r="BH87">
            <v>4.5</v>
          </cell>
          <cell r="BI87">
            <v>260.39999999999998</v>
          </cell>
          <cell r="BJ87">
            <v>2.9</v>
          </cell>
          <cell r="BK87" t="str">
            <v>&amp;^%</v>
          </cell>
          <cell r="BL87" t="str">
            <v>&amp;^%</v>
          </cell>
          <cell r="BN87" t="str">
            <v>Central Bedfordshire</v>
          </cell>
          <cell r="BO87" t="str">
            <v>E06000056</v>
          </cell>
          <cell r="BP87">
            <v>71000</v>
          </cell>
          <cell r="BQ87">
            <v>4.8</v>
          </cell>
          <cell r="BR87">
            <v>37</v>
          </cell>
          <cell r="BS87">
            <v>1.1000000000000001</v>
          </cell>
          <cell r="BT87">
            <v>32.6</v>
          </cell>
          <cell r="BU87">
            <v>1.8</v>
          </cell>
          <cell r="BV87">
            <v>14.7</v>
          </cell>
          <cell r="BW87">
            <v>11</v>
          </cell>
          <cell r="BX87">
            <v>45.3</v>
          </cell>
          <cell r="BY87">
            <v>9.9</v>
          </cell>
          <cell r="CA87" t="str">
            <v>Central Bedfordshire</v>
          </cell>
          <cell r="CB87" t="str">
            <v>E06000056</v>
          </cell>
          <cell r="CC87">
            <v>60000</v>
          </cell>
          <cell r="CD87">
            <v>8.5</v>
          </cell>
          <cell r="CE87">
            <v>19500</v>
          </cell>
          <cell r="CF87">
            <v>15</v>
          </cell>
          <cell r="CG87">
            <v>25023</v>
          </cell>
          <cell r="CH87">
            <v>8.4</v>
          </cell>
          <cell r="CI87" t="str">
            <v>&amp;^%</v>
          </cell>
          <cell r="CJ87" t="str">
            <v>&amp;^%</v>
          </cell>
          <cell r="CK87" t="str">
            <v>&amp;^%</v>
          </cell>
          <cell r="CL87" t="str">
            <v>&amp;^%</v>
          </cell>
          <cell r="CN87" t="str">
            <v>Central Bedfordshire</v>
          </cell>
          <cell r="CO87" t="str">
            <v>E06000056</v>
          </cell>
          <cell r="CP87">
            <v>71000</v>
          </cell>
          <cell r="CQ87">
            <v>4.8</v>
          </cell>
          <cell r="CR87">
            <v>9.94</v>
          </cell>
          <cell r="CS87">
            <v>4.4000000000000004</v>
          </cell>
          <cell r="CT87">
            <v>13.73</v>
          </cell>
          <cell r="CU87">
            <v>4.0999999999999996</v>
          </cell>
          <cell r="CV87">
            <v>6.28</v>
          </cell>
          <cell r="CW87">
            <v>1.5</v>
          </cell>
          <cell r="CX87" t="str">
            <v>&amp;^%</v>
          </cell>
          <cell r="CY87" t="str">
            <v>&amp;^%</v>
          </cell>
          <cell r="DA87" t="str">
            <v>Central Bedfordshire</v>
          </cell>
          <cell r="DB87" t="str">
            <v>E06000056</v>
          </cell>
          <cell r="DC87">
            <v>71000</v>
          </cell>
          <cell r="DD87">
            <v>4.8</v>
          </cell>
          <cell r="DE87">
            <v>362.6</v>
          </cell>
          <cell r="DF87">
            <v>5.7</v>
          </cell>
          <cell r="DG87">
            <v>447.7</v>
          </cell>
          <cell r="DH87">
            <v>4.5</v>
          </cell>
          <cell r="DI87">
            <v>99.9</v>
          </cell>
          <cell r="DJ87">
            <v>15</v>
          </cell>
          <cell r="DK87" t="str">
            <v>&amp;^%</v>
          </cell>
          <cell r="DL87" t="str">
            <v>&amp;^%</v>
          </cell>
          <cell r="DN87" t="str">
            <v>Central Bedfordshire</v>
          </cell>
          <cell r="DO87" t="str">
            <v>E06000056</v>
          </cell>
          <cell r="DP87">
            <v>19000</v>
          </cell>
          <cell r="DQ87">
            <v>9.1</v>
          </cell>
          <cell r="DR87">
            <v>37</v>
          </cell>
          <cell r="DS87">
            <v>0.9</v>
          </cell>
          <cell r="DT87">
            <v>36.9</v>
          </cell>
          <cell r="DU87">
            <v>1.3</v>
          </cell>
          <cell r="DV87">
            <v>30.1</v>
          </cell>
          <cell r="DW87">
            <v>5.3</v>
          </cell>
          <cell r="DX87" t="str">
            <v>&amp;^%</v>
          </cell>
          <cell r="DY87" t="str">
            <v>&amp;^%</v>
          </cell>
          <cell r="EA87" t="str">
            <v>Central Bedfordshire</v>
          </cell>
          <cell r="EB87" t="str">
            <v>E06000056</v>
          </cell>
          <cell r="EC87">
            <v>16000</v>
          </cell>
          <cell r="ED87">
            <v>13.6</v>
          </cell>
          <cell r="EE87">
            <v>20179</v>
          </cell>
          <cell r="EF87">
            <v>16</v>
          </cell>
          <cell r="EG87">
            <v>24816</v>
          </cell>
          <cell r="EH87">
            <v>8.8000000000000007</v>
          </cell>
          <cell r="EI87" t="str">
            <v>&amp;^%</v>
          </cell>
          <cell r="EJ87" t="str">
            <v>&amp;^%</v>
          </cell>
          <cell r="EK87" t="str">
            <v>&amp;^%</v>
          </cell>
          <cell r="EL87" t="str">
            <v>&amp;^%</v>
          </cell>
          <cell r="EN87" t="str">
            <v>Central Bedfordshire</v>
          </cell>
          <cell r="EO87" t="str">
            <v>E06000056</v>
          </cell>
          <cell r="EP87">
            <v>19000</v>
          </cell>
          <cell r="EQ87">
            <v>9.1</v>
          </cell>
          <cell r="ER87">
            <v>10.37</v>
          </cell>
          <cell r="ES87">
            <v>8.1999999999999993</v>
          </cell>
          <cell r="ET87">
            <v>12.84</v>
          </cell>
          <cell r="EU87">
            <v>5.2</v>
          </cell>
          <cell r="EV87">
            <v>6.95</v>
          </cell>
          <cell r="EW87">
            <v>3.8</v>
          </cell>
          <cell r="EX87" t="str">
            <v>&amp;^%</v>
          </cell>
          <cell r="EY87" t="str">
            <v>&amp;^%</v>
          </cell>
          <cell r="FA87" t="str">
            <v>Central Bedfordshire</v>
          </cell>
          <cell r="FB87" t="str">
            <v>E06000056</v>
          </cell>
          <cell r="FC87">
            <v>19000</v>
          </cell>
          <cell r="FD87">
            <v>9.1</v>
          </cell>
          <cell r="FE87">
            <v>381.9</v>
          </cell>
          <cell r="FF87">
            <v>8.3000000000000007</v>
          </cell>
          <cell r="FG87">
            <v>473.7</v>
          </cell>
          <cell r="FH87">
            <v>5.0999999999999996</v>
          </cell>
          <cell r="FI87">
            <v>257.60000000000002</v>
          </cell>
          <cell r="FJ87">
            <v>5.6</v>
          </cell>
          <cell r="FK87" t="str">
            <v>&amp;^%</v>
          </cell>
          <cell r="FL87" t="str">
            <v>&amp;^%</v>
          </cell>
          <cell r="FN87" t="str">
            <v>Central Bedfordshire</v>
          </cell>
          <cell r="FO87" t="str">
            <v>E06000056</v>
          </cell>
          <cell r="FP87">
            <v>30000</v>
          </cell>
          <cell r="FQ87">
            <v>7.7</v>
          </cell>
          <cell r="FR87">
            <v>40</v>
          </cell>
          <cell r="FS87">
            <v>1.6</v>
          </cell>
          <cell r="FT87">
            <v>40.799999999999997</v>
          </cell>
          <cell r="FU87">
            <v>1.1000000000000001</v>
          </cell>
          <cell r="FV87">
            <v>36.1</v>
          </cell>
          <cell r="FW87">
            <v>2.8</v>
          </cell>
          <cell r="FX87" t="str">
            <v>&amp;^%</v>
          </cell>
          <cell r="FY87" t="str">
            <v>&amp;^%</v>
          </cell>
          <cell r="GA87" t="str">
            <v>Central Bedfordshire</v>
          </cell>
          <cell r="GB87" t="str">
            <v>E06000056</v>
          </cell>
          <cell r="GC87">
            <v>26000</v>
          </cell>
          <cell r="GD87">
            <v>9.1</v>
          </cell>
          <cell r="GE87">
            <v>26460</v>
          </cell>
          <cell r="GF87">
            <v>8.4</v>
          </cell>
          <cell r="GG87">
            <v>35643</v>
          </cell>
          <cell r="GH87">
            <v>8.6999999999999993</v>
          </cell>
          <cell r="GI87">
            <v>13883</v>
          </cell>
          <cell r="GJ87">
            <v>8</v>
          </cell>
          <cell r="GK87" t="str">
            <v>&amp;^%</v>
          </cell>
          <cell r="GL87" t="str">
            <v>&amp;^%</v>
          </cell>
          <cell r="GN87" t="str">
            <v>Central Bedfordshire</v>
          </cell>
          <cell r="GO87" t="str">
            <v>E06000056</v>
          </cell>
          <cell r="GP87">
            <v>30000</v>
          </cell>
          <cell r="GQ87">
            <v>7.7</v>
          </cell>
          <cell r="GR87">
            <v>11.49</v>
          </cell>
          <cell r="GS87">
            <v>6.2</v>
          </cell>
          <cell r="GT87">
            <v>15.36</v>
          </cell>
          <cell r="GU87">
            <v>6.3</v>
          </cell>
          <cell r="GV87">
            <v>6.46</v>
          </cell>
          <cell r="GW87">
            <v>3.9</v>
          </cell>
          <cell r="GX87" t="str">
            <v>&amp;^%</v>
          </cell>
          <cell r="GY87" t="str">
            <v>&amp;^%</v>
          </cell>
        </row>
        <row r="88">
          <cell r="A88" t="str">
            <v>Luton</v>
          </cell>
          <cell r="B88" t="str">
            <v>E06000032</v>
          </cell>
          <cell r="C88">
            <v>35000</v>
          </cell>
          <cell r="D88">
            <v>7.1</v>
          </cell>
          <cell r="E88">
            <v>498.3</v>
          </cell>
          <cell r="F88">
            <v>6.3</v>
          </cell>
          <cell r="G88">
            <v>633.70000000000005</v>
          </cell>
          <cell r="H88">
            <v>4.9000000000000004</v>
          </cell>
          <cell r="I88">
            <v>277.5</v>
          </cell>
          <cell r="J88">
            <v>4.4000000000000004</v>
          </cell>
          <cell r="K88" t="str">
            <v>&amp;^%</v>
          </cell>
          <cell r="L88" t="str">
            <v>&amp;^%</v>
          </cell>
          <cell r="N88" t="str">
            <v>Luton</v>
          </cell>
          <cell r="O88" t="str">
            <v>E06000032</v>
          </cell>
          <cell r="P88">
            <v>65000</v>
          </cell>
          <cell r="Q88">
            <v>5.0999999999999996</v>
          </cell>
          <cell r="R88">
            <v>37.700000000000003</v>
          </cell>
          <cell r="S88">
            <v>1</v>
          </cell>
          <cell r="T88">
            <v>39.5</v>
          </cell>
          <cell r="U88">
            <v>0.9</v>
          </cell>
          <cell r="V88">
            <v>34.9</v>
          </cell>
          <cell r="W88">
            <v>1.2</v>
          </cell>
          <cell r="X88">
            <v>46</v>
          </cell>
          <cell r="Y88">
            <v>11</v>
          </cell>
          <cell r="AA88" t="str">
            <v>Luton</v>
          </cell>
          <cell r="AB88" t="str">
            <v>E06000032</v>
          </cell>
          <cell r="AC88">
            <v>53000</v>
          </cell>
          <cell r="AD88">
            <v>9.1</v>
          </cell>
          <cell r="AE88">
            <v>24646</v>
          </cell>
          <cell r="AF88">
            <v>9.6999999999999993</v>
          </cell>
          <cell r="AG88">
            <v>29792</v>
          </cell>
          <cell r="AH88">
            <v>7.4</v>
          </cell>
          <cell r="AI88" t="str">
            <v>&amp;^%</v>
          </cell>
          <cell r="AJ88" t="str">
            <v>&amp;^%</v>
          </cell>
          <cell r="AK88" t="str">
            <v>&amp;^%</v>
          </cell>
          <cell r="AL88" t="str">
            <v>&amp;^%</v>
          </cell>
          <cell r="AN88" t="str">
            <v>Luton</v>
          </cell>
          <cell r="AO88" t="str">
            <v>E06000032</v>
          </cell>
          <cell r="AP88">
            <v>65000</v>
          </cell>
          <cell r="AQ88">
            <v>5.0999999999999996</v>
          </cell>
          <cell r="AR88">
            <v>11.32</v>
          </cell>
          <cell r="AS88">
            <v>5.0999999999999996</v>
          </cell>
          <cell r="AT88">
            <v>13.97</v>
          </cell>
          <cell r="AU88">
            <v>3.6</v>
          </cell>
          <cell r="AV88">
            <v>6.5</v>
          </cell>
          <cell r="AW88">
            <v>1.8</v>
          </cell>
          <cell r="AX88" t="str">
            <v>&amp;^%</v>
          </cell>
          <cell r="AY88" t="str">
            <v>&amp;^%</v>
          </cell>
          <cell r="BA88" t="str">
            <v>Luton</v>
          </cell>
          <cell r="BB88" t="str">
            <v>E06000032</v>
          </cell>
          <cell r="BC88">
            <v>65000</v>
          </cell>
          <cell r="BD88">
            <v>5.0999999999999996</v>
          </cell>
          <cell r="BE88">
            <v>450.2</v>
          </cell>
          <cell r="BF88">
            <v>4.4000000000000004</v>
          </cell>
          <cell r="BG88">
            <v>551.70000000000005</v>
          </cell>
          <cell r="BH88">
            <v>3.5</v>
          </cell>
          <cell r="BI88">
            <v>252</v>
          </cell>
          <cell r="BJ88">
            <v>2.4</v>
          </cell>
          <cell r="BK88" t="str">
            <v>&amp;^%</v>
          </cell>
          <cell r="BL88" t="str">
            <v>&amp;^%</v>
          </cell>
          <cell r="BN88" t="str">
            <v>Luton</v>
          </cell>
          <cell r="BO88" t="str">
            <v>E06000032</v>
          </cell>
          <cell r="BP88">
            <v>93000</v>
          </cell>
          <cell r="BQ88">
            <v>4.2</v>
          </cell>
          <cell r="BR88">
            <v>37</v>
          </cell>
          <cell r="BS88">
            <v>0.5</v>
          </cell>
          <cell r="BT88">
            <v>33.200000000000003</v>
          </cell>
          <cell r="BU88">
            <v>1.5</v>
          </cell>
          <cell r="BV88">
            <v>16</v>
          </cell>
          <cell r="BW88">
            <v>6.5</v>
          </cell>
          <cell r="BX88">
            <v>44</v>
          </cell>
          <cell r="BY88">
            <v>7</v>
          </cell>
          <cell r="CA88" t="str">
            <v>Luton</v>
          </cell>
          <cell r="CB88" t="str">
            <v>E06000032</v>
          </cell>
          <cell r="CC88">
            <v>75000</v>
          </cell>
          <cell r="CD88">
            <v>7</v>
          </cell>
          <cell r="CE88">
            <v>19446</v>
          </cell>
          <cell r="CF88">
            <v>11</v>
          </cell>
          <cell r="CG88">
            <v>23941</v>
          </cell>
          <cell r="CH88">
            <v>6.3</v>
          </cell>
          <cell r="CI88" t="str">
            <v>&amp;^%</v>
          </cell>
          <cell r="CJ88" t="str">
            <v>&amp;^%</v>
          </cell>
          <cell r="CK88" t="str">
            <v>&amp;^%</v>
          </cell>
          <cell r="CL88" t="str">
            <v>&amp;^%</v>
          </cell>
          <cell r="CN88" t="str">
            <v>Luton</v>
          </cell>
          <cell r="CO88" t="str">
            <v>E06000032</v>
          </cell>
          <cell r="CP88">
            <v>93000</v>
          </cell>
          <cell r="CQ88">
            <v>4.2</v>
          </cell>
          <cell r="CR88">
            <v>9.82</v>
          </cell>
          <cell r="CS88">
            <v>4.8</v>
          </cell>
          <cell r="CT88">
            <v>13.27</v>
          </cell>
          <cell r="CU88">
            <v>3.3</v>
          </cell>
          <cell r="CV88">
            <v>6.1</v>
          </cell>
          <cell r="CW88">
            <v>0.5</v>
          </cell>
          <cell r="CX88" t="str">
            <v>&amp;^%</v>
          </cell>
          <cell r="CY88" t="str">
            <v>&amp;^%</v>
          </cell>
          <cell r="DA88" t="str">
            <v>Luton</v>
          </cell>
          <cell r="DB88" t="str">
            <v>E06000032</v>
          </cell>
          <cell r="DC88">
            <v>93000</v>
          </cell>
          <cell r="DD88">
            <v>4.2</v>
          </cell>
          <cell r="DE88">
            <v>355.8</v>
          </cell>
          <cell r="DF88">
            <v>5.0999999999999996</v>
          </cell>
          <cell r="DG88">
            <v>439.8</v>
          </cell>
          <cell r="DH88">
            <v>3.6</v>
          </cell>
          <cell r="DI88">
            <v>112.5</v>
          </cell>
          <cell r="DJ88">
            <v>7.9</v>
          </cell>
          <cell r="DK88" t="str">
            <v>&amp;^%</v>
          </cell>
          <cell r="DL88" t="str">
            <v>&amp;^%</v>
          </cell>
          <cell r="DN88" t="str">
            <v>Luton</v>
          </cell>
          <cell r="DO88" t="str">
            <v>E06000032</v>
          </cell>
          <cell r="DP88">
            <v>30000</v>
          </cell>
          <cell r="DQ88">
            <v>7.4</v>
          </cell>
          <cell r="DR88">
            <v>37.5</v>
          </cell>
          <cell r="DS88">
            <v>1.1000000000000001</v>
          </cell>
          <cell r="DT88">
            <v>38.700000000000003</v>
          </cell>
          <cell r="DU88">
            <v>1.5</v>
          </cell>
          <cell r="DV88">
            <v>32.299999999999997</v>
          </cell>
          <cell r="DW88">
            <v>2.8</v>
          </cell>
          <cell r="DX88" t="str">
            <v>&amp;^%</v>
          </cell>
          <cell r="DY88" t="str">
            <v>&amp;^%</v>
          </cell>
          <cell r="EA88" t="str">
            <v>Luton</v>
          </cell>
          <cell r="EB88" t="str">
            <v>E06000032</v>
          </cell>
          <cell r="EC88">
            <v>23000</v>
          </cell>
          <cell r="ED88">
            <v>11.5</v>
          </cell>
          <cell r="EE88">
            <v>20612</v>
          </cell>
          <cell r="EF88">
            <v>8.5</v>
          </cell>
          <cell r="EG88">
            <v>23887</v>
          </cell>
          <cell r="EH88">
            <v>5.5</v>
          </cell>
          <cell r="EI88">
            <v>11113</v>
          </cell>
          <cell r="EJ88">
            <v>11</v>
          </cell>
          <cell r="EK88" t="str">
            <v>&amp;^%</v>
          </cell>
          <cell r="EL88" t="str">
            <v>&amp;^%</v>
          </cell>
          <cell r="EN88" t="str">
            <v>Luton</v>
          </cell>
          <cell r="EO88" t="str">
            <v>E06000032</v>
          </cell>
          <cell r="EP88">
            <v>30000</v>
          </cell>
          <cell r="EQ88">
            <v>7.4</v>
          </cell>
          <cell r="ER88">
            <v>9.83</v>
          </cell>
          <cell r="ES88">
            <v>6.9</v>
          </cell>
          <cell r="ET88">
            <v>11.77</v>
          </cell>
          <cell r="EU88">
            <v>4.3</v>
          </cell>
          <cell r="EV88">
            <v>6.43</v>
          </cell>
          <cell r="EW88">
            <v>1.7</v>
          </cell>
          <cell r="EX88" t="str">
            <v>&amp;^%</v>
          </cell>
          <cell r="EY88" t="str">
            <v>&amp;^%</v>
          </cell>
          <cell r="FA88" t="str">
            <v>Luton</v>
          </cell>
          <cell r="FB88" t="str">
            <v>E06000032</v>
          </cell>
          <cell r="FC88">
            <v>30000</v>
          </cell>
          <cell r="FD88">
            <v>7.4</v>
          </cell>
          <cell r="FE88">
            <v>383.9</v>
          </cell>
          <cell r="FF88">
            <v>6.8</v>
          </cell>
          <cell r="FG88">
            <v>454.8</v>
          </cell>
          <cell r="FH88">
            <v>3.9</v>
          </cell>
          <cell r="FI88">
            <v>238.1</v>
          </cell>
          <cell r="FJ88">
            <v>2.7</v>
          </cell>
          <cell r="FK88" t="str">
            <v>&amp;^%</v>
          </cell>
          <cell r="FL88" t="str">
            <v>&amp;^%</v>
          </cell>
          <cell r="FN88" t="str">
            <v>Luton</v>
          </cell>
          <cell r="FO88" t="str">
            <v>E06000032</v>
          </cell>
          <cell r="FP88">
            <v>35000</v>
          </cell>
          <cell r="FQ88">
            <v>7.1</v>
          </cell>
          <cell r="FR88">
            <v>39.1</v>
          </cell>
          <cell r="FS88">
            <v>1.6</v>
          </cell>
          <cell r="FT88">
            <v>40.200000000000003</v>
          </cell>
          <cell r="FU88">
            <v>1</v>
          </cell>
          <cell r="FV88">
            <v>35</v>
          </cell>
          <cell r="FW88">
            <v>1</v>
          </cell>
          <cell r="FX88" t="str">
            <v>&amp;^%</v>
          </cell>
          <cell r="FY88" t="str">
            <v>&amp;^%</v>
          </cell>
          <cell r="GA88" t="str">
            <v>Luton</v>
          </cell>
          <cell r="GB88" t="str">
            <v>E06000032</v>
          </cell>
          <cell r="GC88">
            <v>30000</v>
          </cell>
          <cell r="GD88">
            <v>13.4</v>
          </cell>
          <cell r="GE88">
            <v>28138</v>
          </cell>
          <cell r="GF88">
            <v>17</v>
          </cell>
          <cell r="GG88">
            <v>34433</v>
          </cell>
          <cell r="GH88">
            <v>12</v>
          </cell>
          <cell r="GI88" t="str">
            <v>&amp;^%</v>
          </cell>
          <cell r="GJ88" t="str">
            <v>&amp;^%</v>
          </cell>
          <cell r="GK88" t="str">
            <v>&amp;^%</v>
          </cell>
          <cell r="GL88" t="str">
            <v>&amp;^%</v>
          </cell>
          <cell r="GN88" t="str">
            <v>Luton</v>
          </cell>
          <cell r="GO88" t="str">
            <v>E06000032</v>
          </cell>
          <cell r="GP88">
            <v>35000</v>
          </cell>
          <cell r="GQ88">
            <v>7.1</v>
          </cell>
          <cell r="GR88">
            <v>12.53</v>
          </cell>
          <cell r="GS88">
            <v>7.6</v>
          </cell>
          <cell r="GT88">
            <v>15.76</v>
          </cell>
          <cell r="GU88">
            <v>5.0999999999999996</v>
          </cell>
          <cell r="GV88">
            <v>6.62</v>
          </cell>
          <cell r="GW88">
            <v>3.5</v>
          </cell>
          <cell r="GX88" t="str">
            <v>&amp;^%</v>
          </cell>
          <cell r="GY88" t="str">
            <v>&amp;^%</v>
          </cell>
        </row>
        <row r="89">
          <cell r="A89" t="str">
            <v>Peterborough</v>
          </cell>
          <cell r="B89" t="str">
            <v>E06000031</v>
          </cell>
          <cell r="C89">
            <v>53000</v>
          </cell>
          <cell r="D89">
            <v>5.8</v>
          </cell>
          <cell r="E89">
            <v>541.79999999999995</v>
          </cell>
          <cell r="F89">
            <v>5.7</v>
          </cell>
          <cell r="G89">
            <v>612.5</v>
          </cell>
          <cell r="H89">
            <v>2.9</v>
          </cell>
          <cell r="I89">
            <v>302.5</v>
          </cell>
          <cell r="J89">
            <v>3.9</v>
          </cell>
          <cell r="K89" t="str">
            <v>&amp;^%</v>
          </cell>
          <cell r="L89" t="str">
            <v>&amp;^%</v>
          </cell>
          <cell r="N89" t="str">
            <v>Peterborough</v>
          </cell>
          <cell r="O89" t="str">
            <v>E06000031</v>
          </cell>
          <cell r="P89">
            <v>88000</v>
          </cell>
          <cell r="Q89">
            <v>4.4000000000000004</v>
          </cell>
          <cell r="R89">
            <v>37.5</v>
          </cell>
          <cell r="S89">
            <v>0</v>
          </cell>
          <cell r="T89">
            <v>38.799999999999997</v>
          </cell>
          <cell r="U89">
            <v>0.6</v>
          </cell>
          <cell r="V89">
            <v>35</v>
          </cell>
          <cell r="W89">
            <v>0.7</v>
          </cell>
          <cell r="X89">
            <v>44.8</v>
          </cell>
          <cell r="Y89">
            <v>7.5</v>
          </cell>
          <cell r="AA89" t="str">
            <v>Peterborough</v>
          </cell>
          <cell r="AB89" t="str">
            <v>E06000031</v>
          </cell>
          <cell r="AC89">
            <v>78000</v>
          </cell>
          <cell r="AD89">
            <v>8.3000000000000007</v>
          </cell>
          <cell r="AE89">
            <v>25849</v>
          </cell>
          <cell r="AF89">
            <v>7.2</v>
          </cell>
          <cell r="AG89">
            <v>29394</v>
          </cell>
          <cell r="AH89">
            <v>3.6</v>
          </cell>
          <cell r="AI89">
            <v>14561</v>
          </cell>
          <cell r="AJ89">
            <v>3.2</v>
          </cell>
          <cell r="AK89" t="str">
            <v>&amp;^%</v>
          </cell>
          <cell r="AL89" t="str">
            <v>&amp;^%</v>
          </cell>
          <cell r="AN89" t="str">
            <v>Peterborough</v>
          </cell>
          <cell r="AO89" t="str">
            <v>E06000031</v>
          </cell>
          <cell r="AP89">
            <v>88000</v>
          </cell>
          <cell r="AQ89">
            <v>4.4000000000000004</v>
          </cell>
          <cell r="AR89">
            <v>12.47</v>
          </cell>
          <cell r="AS89">
            <v>3.6</v>
          </cell>
          <cell r="AT89">
            <v>14.17</v>
          </cell>
          <cell r="AU89">
            <v>2.2999999999999998</v>
          </cell>
          <cell r="AV89">
            <v>7.21</v>
          </cell>
          <cell r="AW89">
            <v>2.5</v>
          </cell>
          <cell r="AX89">
            <v>23.82</v>
          </cell>
          <cell r="AY89">
            <v>15</v>
          </cell>
          <cell r="BA89" t="str">
            <v>Peterborough</v>
          </cell>
          <cell r="BB89" t="str">
            <v>E06000031</v>
          </cell>
          <cell r="BC89">
            <v>88000</v>
          </cell>
          <cell r="BD89">
            <v>4.4000000000000004</v>
          </cell>
          <cell r="BE89">
            <v>479.6</v>
          </cell>
          <cell r="BF89">
            <v>3.3</v>
          </cell>
          <cell r="BG89">
            <v>549.29999999999995</v>
          </cell>
          <cell r="BH89">
            <v>2.2999999999999998</v>
          </cell>
          <cell r="BI89">
            <v>281.5</v>
          </cell>
          <cell r="BJ89">
            <v>2.2000000000000002</v>
          </cell>
          <cell r="BK89">
            <v>910.5</v>
          </cell>
          <cell r="BL89">
            <v>16</v>
          </cell>
          <cell r="BN89" t="str">
            <v>Peterborough</v>
          </cell>
          <cell r="BO89" t="str">
            <v>E06000031</v>
          </cell>
          <cell r="BP89">
            <v>120000</v>
          </cell>
          <cell r="BQ89">
            <v>3.8</v>
          </cell>
          <cell r="BR89">
            <v>37</v>
          </cell>
          <cell r="BS89">
            <v>0.3</v>
          </cell>
          <cell r="BT89">
            <v>33.6</v>
          </cell>
          <cell r="BU89">
            <v>1.2</v>
          </cell>
          <cell r="BV89">
            <v>17.399999999999999</v>
          </cell>
          <cell r="BW89">
            <v>6.7</v>
          </cell>
          <cell r="BX89">
            <v>42.9</v>
          </cell>
          <cell r="BY89">
            <v>5.6</v>
          </cell>
          <cell r="CA89" t="str">
            <v>Peterborough</v>
          </cell>
          <cell r="CB89" t="str">
            <v>E06000031</v>
          </cell>
          <cell r="CC89">
            <v>103000</v>
          </cell>
          <cell r="CD89">
            <v>6.9</v>
          </cell>
          <cell r="CE89">
            <v>22016</v>
          </cell>
          <cell r="CF89">
            <v>7.9</v>
          </cell>
          <cell r="CG89">
            <v>24669</v>
          </cell>
          <cell r="CH89">
            <v>3.7</v>
          </cell>
          <cell r="CI89">
            <v>7921</v>
          </cell>
          <cell r="CJ89">
            <v>7.7</v>
          </cell>
          <cell r="CK89" t="str">
            <v>&amp;^%</v>
          </cell>
          <cell r="CL89" t="str">
            <v>&amp;^%</v>
          </cell>
          <cell r="CN89" t="str">
            <v>Peterborough</v>
          </cell>
          <cell r="CO89" t="str">
            <v>E06000031</v>
          </cell>
          <cell r="CP89">
            <v>120000</v>
          </cell>
          <cell r="CQ89">
            <v>3.8</v>
          </cell>
          <cell r="CR89">
            <v>11.05</v>
          </cell>
          <cell r="CS89">
            <v>3.2</v>
          </cell>
          <cell r="CT89">
            <v>13.47</v>
          </cell>
          <cell r="CU89">
            <v>2.1</v>
          </cell>
          <cell r="CV89">
            <v>6.42</v>
          </cell>
          <cell r="CW89">
            <v>1.7</v>
          </cell>
          <cell r="CX89">
            <v>21.94</v>
          </cell>
          <cell r="CY89">
            <v>11</v>
          </cell>
          <cell r="DA89" t="str">
            <v>Peterborough</v>
          </cell>
          <cell r="DB89" t="str">
            <v>E06000031</v>
          </cell>
          <cell r="DC89">
            <v>120000</v>
          </cell>
          <cell r="DD89">
            <v>3.8</v>
          </cell>
          <cell r="DE89">
            <v>404.6</v>
          </cell>
          <cell r="DF89">
            <v>3.4</v>
          </cell>
          <cell r="DG89">
            <v>452.5</v>
          </cell>
          <cell r="DH89">
            <v>2.5</v>
          </cell>
          <cell r="DI89">
            <v>138</v>
          </cell>
          <cell r="DJ89">
            <v>7.1</v>
          </cell>
          <cell r="DK89">
            <v>806.4</v>
          </cell>
          <cell r="DL89">
            <v>12</v>
          </cell>
          <cell r="DN89" t="str">
            <v>Peterborough</v>
          </cell>
          <cell r="DO89" t="str">
            <v>E06000031</v>
          </cell>
          <cell r="DP89">
            <v>35000</v>
          </cell>
          <cell r="DQ89">
            <v>6.8</v>
          </cell>
          <cell r="DR89">
            <v>37.5</v>
          </cell>
          <cell r="DS89">
            <v>0.3</v>
          </cell>
          <cell r="DT89">
            <v>37.4</v>
          </cell>
          <cell r="DU89">
            <v>0.8</v>
          </cell>
          <cell r="DV89">
            <v>32.5</v>
          </cell>
          <cell r="DW89">
            <v>2.2999999999999998</v>
          </cell>
          <cell r="DX89" t="str">
            <v>&amp;^%</v>
          </cell>
          <cell r="DY89" t="str">
            <v>&amp;^%</v>
          </cell>
          <cell r="EA89" t="str">
            <v>Peterborough</v>
          </cell>
          <cell r="EB89" t="str">
            <v>E06000031</v>
          </cell>
          <cell r="EC89">
            <v>30000</v>
          </cell>
          <cell r="ED89">
            <v>13</v>
          </cell>
          <cell r="EE89">
            <v>21122</v>
          </cell>
          <cell r="EF89">
            <v>8</v>
          </cell>
          <cell r="EG89">
            <v>23755</v>
          </cell>
          <cell r="EH89">
            <v>3.8</v>
          </cell>
          <cell r="EI89">
            <v>13567</v>
          </cell>
          <cell r="EJ89">
            <v>5</v>
          </cell>
          <cell r="EK89" t="str">
            <v>&amp;^%</v>
          </cell>
          <cell r="EL89" t="str">
            <v>&amp;^%</v>
          </cell>
          <cell r="EN89" t="str">
            <v>Peterborough</v>
          </cell>
          <cell r="EO89" t="str">
            <v>E06000031</v>
          </cell>
          <cell r="EP89">
            <v>35000</v>
          </cell>
          <cell r="EQ89">
            <v>6.8</v>
          </cell>
          <cell r="ER89">
            <v>10.77</v>
          </cell>
          <cell r="ES89">
            <v>5.4</v>
          </cell>
          <cell r="ET89">
            <v>12.09</v>
          </cell>
          <cell r="EU89">
            <v>2.9</v>
          </cell>
          <cell r="EV89">
            <v>7.06</v>
          </cell>
          <cell r="EW89">
            <v>3.6</v>
          </cell>
          <cell r="EX89" t="str">
            <v>&amp;^%</v>
          </cell>
          <cell r="EY89" t="str">
            <v>&amp;^%</v>
          </cell>
          <cell r="FA89" t="str">
            <v>Peterborough</v>
          </cell>
          <cell r="FB89" t="str">
            <v>E06000031</v>
          </cell>
          <cell r="FC89">
            <v>35000</v>
          </cell>
          <cell r="FD89">
            <v>6.8</v>
          </cell>
          <cell r="FE89">
            <v>400.7</v>
          </cell>
          <cell r="FF89">
            <v>4.7</v>
          </cell>
          <cell r="FG89">
            <v>452.1</v>
          </cell>
          <cell r="FH89">
            <v>2.8</v>
          </cell>
          <cell r="FI89">
            <v>266</v>
          </cell>
          <cell r="FJ89">
            <v>2.8</v>
          </cell>
          <cell r="FK89" t="str">
            <v>&amp;^%</v>
          </cell>
          <cell r="FL89" t="str">
            <v>&amp;^%</v>
          </cell>
          <cell r="FN89" t="str">
            <v>Peterborough</v>
          </cell>
          <cell r="FO89" t="str">
            <v>E06000031</v>
          </cell>
          <cell r="FP89">
            <v>53000</v>
          </cell>
          <cell r="FQ89">
            <v>5.8</v>
          </cell>
          <cell r="FR89">
            <v>37.5</v>
          </cell>
          <cell r="FS89">
            <v>1</v>
          </cell>
          <cell r="FT89">
            <v>39.700000000000003</v>
          </cell>
          <cell r="FU89">
            <v>0.7</v>
          </cell>
          <cell r="FV89">
            <v>35.6</v>
          </cell>
          <cell r="FW89">
            <v>1.2</v>
          </cell>
          <cell r="FX89" t="str">
            <v>&amp;^%</v>
          </cell>
          <cell r="FY89" t="str">
            <v>&amp;^%</v>
          </cell>
          <cell r="GA89" t="str">
            <v>Peterborough</v>
          </cell>
          <cell r="GB89" t="str">
            <v>E06000031</v>
          </cell>
          <cell r="GC89">
            <v>48000</v>
          </cell>
          <cell r="GD89">
            <v>10.7</v>
          </cell>
          <cell r="GE89">
            <v>28453</v>
          </cell>
          <cell r="GF89">
            <v>7.7</v>
          </cell>
          <cell r="GG89">
            <v>32894</v>
          </cell>
          <cell r="GH89">
            <v>4.7</v>
          </cell>
          <cell r="GI89">
            <v>16070</v>
          </cell>
          <cell r="GJ89">
            <v>7.4</v>
          </cell>
          <cell r="GK89" t="str">
            <v>&amp;^%</v>
          </cell>
          <cell r="GL89" t="str">
            <v>&amp;^%</v>
          </cell>
          <cell r="GN89" t="str">
            <v>Peterborough</v>
          </cell>
          <cell r="GO89" t="str">
            <v>E06000031</v>
          </cell>
          <cell r="GP89">
            <v>53000</v>
          </cell>
          <cell r="GQ89">
            <v>5.8</v>
          </cell>
          <cell r="GR89">
            <v>13.53</v>
          </cell>
          <cell r="GS89">
            <v>4.5999999999999996</v>
          </cell>
          <cell r="GT89">
            <v>15.45</v>
          </cell>
          <cell r="GU89">
            <v>3</v>
          </cell>
          <cell r="GV89">
            <v>7.68</v>
          </cell>
          <cell r="GW89">
            <v>4.2</v>
          </cell>
          <cell r="GX89" t="str">
            <v>&amp;^%</v>
          </cell>
          <cell r="GY89" t="str">
            <v>&amp;^%</v>
          </cell>
        </row>
        <row r="90">
          <cell r="A90" t="str">
            <v>Southend-on-Sea</v>
          </cell>
          <cell r="B90" t="str">
            <v>E06000033</v>
          </cell>
          <cell r="C90">
            <v>18000</v>
          </cell>
          <cell r="D90">
            <v>9.8000000000000007</v>
          </cell>
          <cell r="E90">
            <v>471.6</v>
          </cell>
          <cell r="F90">
            <v>6</v>
          </cell>
          <cell r="G90">
            <v>552.79999999999995</v>
          </cell>
          <cell r="H90">
            <v>4.8</v>
          </cell>
          <cell r="I90">
            <v>316.8</v>
          </cell>
          <cell r="J90">
            <v>4.7</v>
          </cell>
          <cell r="K90" t="str">
            <v>&amp;^%</v>
          </cell>
          <cell r="L90" t="str">
            <v>&amp;^%</v>
          </cell>
          <cell r="N90" t="str">
            <v>Southend-on-Sea</v>
          </cell>
          <cell r="O90" t="str">
            <v>E06000033</v>
          </cell>
          <cell r="P90">
            <v>33000</v>
          </cell>
          <cell r="Q90">
            <v>7.2</v>
          </cell>
          <cell r="R90">
            <v>37.5</v>
          </cell>
          <cell r="S90">
            <v>1.8</v>
          </cell>
          <cell r="T90">
            <v>39.299999999999997</v>
          </cell>
          <cell r="U90">
            <v>1.1000000000000001</v>
          </cell>
          <cell r="V90">
            <v>32.6</v>
          </cell>
          <cell r="W90">
            <v>2</v>
          </cell>
          <cell r="X90" t="str">
            <v>&amp;^%</v>
          </cell>
          <cell r="Y90" t="str">
            <v>&amp;^%</v>
          </cell>
          <cell r="AA90" t="str">
            <v>Southend-on-Sea</v>
          </cell>
          <cell r="AB90" t="str">
            <v>E06000033</v>
          </cell>
          <cell r="AC90">
            <v>29000</v>
          </cell>
          <cell r="AD90">
            <v>9.6999999999999993</v>
          </cell>
          <cell r="AE90">
            <v>24294</v>
          </cell>
          <cell r="AF90">
            <v>5</v>
          </cell>
          <cell r="AG90">
            <v>27033</v>
          </cell>
          <cell r="AH90">
            <v>4.4000000000000004</v>
          </cell>
          <cell r="AI90">
            <v>15010</v>
          </cell>
          <cell r="AJ90">
            <v>6</v>
          </cell>
          <cell r="AK90" t="str">
            <v>&amp;^%</v>
          </cell>
          <cell r="AL90" t="str">
            <v>&amp;^%</v>
          </cell>
          <cell r="AN90" t="str">
            <v>Southend-on-Sea</v>
          </cell>
          <cell r="AO90" t="str">
            <v>E06000033</v>
          </cell>
          <cell r="AP90">
            <v>33000</v>
          </cell>
          <cell r="AQ90">
            <v>7.2</v>
          </cell>
          <cell r="AR90">
            <v>11.61</v>
          </cell>
          <cell r="AS90">
            <v>6</v>
          </cell>
          <cell r="AT90">
            <v>13.6</v>
          </cell>
          <cell r="AU90">
            <v>3.5</v>
          </cell>
          <cell r="AV90">
            <v>7.56</v>
          </cell>
          <cell r="AW90">
            <v>5.2</v>
          </cell>
          <cell r="AX90" t="str">
            <v>&amp;^%</v>
          </cell>
          <cell r="AY90" t="str">
            <v>&amp;^%</v>
          </cell>
          <cell r="BA90" t="str">
            <v>Southend-on-Sea</v>
          </cell>
          <cell r="BB90" t="str">
            <v>E06000033</v>
          </cell>
          <cell r="BC90">
            <v>33000</v>
          </cell>
          <cell r="BD90">
            <v>7.2</v>
          </cell>
          <cell r="BE90">
            <v>479.1</v>
          </cell>
          <cell r="BF90">
            <v>4.5</v>
          </cell>
          <cell r="BG90">
            <v>533.9</v>
          </cell>
          <cell r="BH90">
            <v>3.3</v>
          </cell>
          <cell r="BI90">
            <v>301.5</v>
          </cell>
          <cell r="BJ90">
            <v>3.7</v>
          </cell>
          <cell r="BK90" t="str">
            <v>&amp;^%</v>
          </cell>
          <cell r="BL90" t="str">
            <v>&amp;^%</v>
          </cell>
          <cell r="BN90" t="str">
            <v>Southend-on-Sea</v>
          </cell>
          <cell r="BO90" t="str">
            <v>E06000033</v>
          </cell>
          <cell r="BP90">
            <v>50000</v>
          </cell>
          <cell r="BQ90">
            <v>5.7</v>
          </cell>
          <cell r="BR90">
            <v>35.1</v>
          </cell>
          <cell r="BS90">
            <v>2.5</v>
          </cell>
          <cell r="BT90">
            <v>31.2</v>
          </cell>
          <cell r="BU90">
            <v>2.2999999999999998</v>
          </cell>
          <cell r="BV90">
            <v>11.5</v>
          </cell>
          <cell r="BW90">
            <v>13</v>
          </cell>
          <cell r="BX90" t="str">
            <v>&amp;^%</v>
          </cell>
          <cell r="BY90" t="str">
            <v>&amp;^%</v>
          </cell>
          <cell r="CA90" t="str">
            <v>Southend-on-Sea</v>
          </cell>
          <cell r="CB90" t="str">
            <v>E06000033</v>
          </cell>
          <cell r="CC90">
            <v>44000</v>
          </cell>
          <cell r="CD90">
            <v>7.4</v>
          </cell>
          <cell r="CE90">
            <v>20012</v>
          </cell>
          <cell r="CF90">
            <v>7.6</v>
          </cell>
          <cell r="CG90">
            <v>21127</v>
          </cell>
          <cell r="CH90">
            <v>4.9000000000000004</v>
          </cell>
          <cell r="CI90">
            <v>5398</v>
          </cell>
          <cell r="CJ90">
            <v>11</v>
          </cell>
          <cell r="CK90" t="str">
            <v>&amp;^%</v>
          </cell>
          <cell r="CL90" t="str">
            <v>&amp;^%</v>
          </cell>
          <cell r="CN90" t="str">
            <v>Southend-on-Sea</v>
          </cell>
          <cell r="CO90" t="str">
            <v>E06000033</v>
          </cell>
          <cell r="CP90">
            <v>50000</v>
          </cell>
          <cell r="CQ90">
            <v>5.7</v>
          </cell>
          <cell r="CR90">
            <v>10.53</v>
          </cell>
          <cell r="CS90">
            <v>3.8</v>
          </cell>
          <cell r="CT90">
            <v>13.01</v>
          </cell>
          <cell r="CU90">
            <v>3.1</v>
          </cell>
          <cell r="CV90">
            <v>6.4</v>
          </cell>
          <cell r="CW90">
            <v>2</v>
          </cell>
          <cell r="CX90" t="str">
            <v>&amp;^%</v>
          </cell>
          <cell r="CY90" t="str">
            <v>&amp;^%</v>
          </cell>
          <cell r="DA90" t="str">
            <v>Southend-on-Sea</v>
          </cell>
          <cell r="DB90" t="str">
            <v>E06000033</v>
          </cell>
          <cell r="DC90">
            <v>50000</v>
          </cell>
          <cell r="DD90">
            <v>5.7</v>
          </cell>
          <cell r="DE90">
            <v>381.1</v>
          </cell>
          <cell r="DF90">
            <v>7</v>
          </cell>
          <cell r="DG90">
            <v>406</v>
          </cell>
          <cell r="DH90">
            <v>3.9</v>
          </cell>
          <cell r="DI90">
            <v>89.6</v>
          </cell>
          <cell r="DJ90">
            <v>13</v>
          </cell>
          <cell r="DK90" t="str">
            <v>&amp;^%</v>
          </cell>
          <cell r="DL90" t="str">
            <v>&amp;^%</v>
          </cell>
          <cell r="DN90" t="str">
            <v>Southend-on-Sea</v>
          </cell>
          <cell r="DO90" t="str">
            <v>E06000033</v>
          </cell>
          <cell r="DP90">
            <v>14000</v>
          </cell>
          <cell r="DQ90">
            <v>10.6</v>
          </cell>
          <cell r="DR90">
            <v>37</v>
          </cell>
          <cell r="DS90">
            <v>0.5</v>
          </cell>
          <cell r="DT90">
            <v>37.1</v>
          </cell>
          <cell r="DU90">
            <v>1</v>
          </cell>
          <cell r="DV90">
            <v>32.5</v>
          </cell>
          <cell r="DW90">
            <v>1.9</v>
          </cell>
          <cell r="DX90" t="str">
            <v>&amp;^%</v>
          </cell>
          <cell r="DY90" t="str">
            <v>&amp;^%</v>
          </cell>
          <cell r="EA90" t="str">
            <v>Southend-on-Sea</v>
          </cell>
          <cell r="EB90" t="str">
            <v>E06000033</v>
          </cell>
          <cell r="EC90">
            <v>13000</v>
          </cell>
          <cell r="ED90">
            <v>12.6</v>
          </cell>
          <cell r="EE90">
            <v>24326</v>
          </cell>
          <cell r="EF90">
            <v>8.1999999999999993</v>
          </cell>
          <cell r="EG90">
            <v>25688</v>
          </cell>
          <cell r="EH90">
            <v>5.0999999999999996</v>
          </cell>
          <cell r="EI90">
            <v>13645</v>
          </cell>
          <cell r="EJ90">
            <v>7.4</v>
          </cell>
          <cell r="EK90" t="str">
            <v>&amp;^%</v>
          </cell>
          <cell r="EL90" t="str">
            <v>&amp;^%</v>
          </cell>
          <cell r="EN90" t="str">
            <v>Southend-on-Sea</v>
          </cell>
          <cell r="EO90" t="str">
            <v>E06000033</v>
          </cell>
          <cell r="EP90">
            <v>14000</v>
          </cell>
          <cell r="EQ90">
            <v>10.6</v>
          </cell>
          <cell r="ER90">
            <v>12.72</v>
          </cell>
          <cell r="ES90">
            <v>8.6999999999999993</v>
          </cell>
          <cell r="ET90">
            <v>13.76</v>
          </cell>
          <cell r="EU90">
            <v>4.4000000000000004</v>
          </cell>
          <cell r="EV90">
            <v>7.1</v>
          </cell>
          <cell r="EW90">
            <v>7.3</v>
          </cell>
          <cell r="EX90" t="str">
            <v>&amp;^%</v>
          </cell>
          <cell r="EY90" t="str">
            <v>&amp;^%</v>
          </cell>
          <cell r="FA90" t="str">
            <v>Southend-on-Sea</v>
          </cell>
          <cell r="FB90" t="str">
            <v>E06000033</v>
          </cell>
          <cell r="FC90">
            <v>14000</v>
          </cell>
          <cell r="FD90">
            <v>10.6</v>
          </cell>
          <cell r="FE90">
            <v>479.2</v>
          </cell>
          <cell r="FF90">
            <v>7.4</v>
          </cell>
          <cell r="FG90">
            <v>509.9</v>
          </cell>
          <cell r="FH90">
            <v>4.0999999999999996</v>
          </cell>
          <cell r="FI90">
            <v>283.8</v>
          </cell>
          <cell r="FJ90">
            <v>5.5</v>
          </cell>
          <cell r="FK90" t="str">
            <v>&amp;^%</v>
          </cell>
          <cell r="FL90" t="str">
            <v>&amp;^%</v>
          </cell>
          <cell r="FN90" t="str">
            <v>Southend-on-Sea</v>
          </cell>
          <cell r="FO90" t="str">
            <v>E06000033</v>
          </cell>
          <cell r="FP90">
            <v>18000</v>
          </cell>
          <cell r="FQ90">
            <v>9.8000000000000007</v>
          </cell>
          <cell r="FR90">
            <v>40</v>
          </cell>
          <cell r="FS90">
            <v>1.8</v>
          </cell>
          <cell r="FT90">
            <v>41</v>
          </cell>
          <cell r="FU90">
            <v>1.6</v>
          </cell>
          <cell r="FV90">
            <v>35</v>
          </cell>
          <cell r="FW90">
            <v>1.5</v>
          </cell>
          <cell r="FX90" t="str">
            <v>&amp;^%</v>
          </cell>
          <cell r="FY90" t="str">
            <v>&amp;^%</v>
          </cell>
          <cell r="GA90" t="str">
            <v>Southend-on-Sea</v>
          </cell>
          <cell r="GB90" t="str">
            <v>E06000033</v>
          </cell>
          <cell r="GC90">
            <v>16000</v>
          </cell>
          <cell r="GD90">
            <v>14.2</v>
          </cell>
          <cell r="GE90">
            <v>24076</v>
          </cell>
          <cell r="GF90">
            <v>8.6999999999999993</v>
          </cell>
          <cell r="GG90">
            <v>28098</v>
          </cell>
          <cell r="GH90">
            <v>6.5</v>
          </cell>
          <cell r="GI90">
            <v>16286</v>
          </cell>
          <cell r="GJ90">
            <v>8.1999999999999993</v>
          </cell>
          <cell r="GK90" t="str">
            <v>&amp;^%</v>
          </cell>
          <cell r="GL90" t="str">
            <v>&amp;^%</v>
          </cell>
          <cell r="GN90" t="str">
            <v>Southend-on-Sea</v>
          </cell>
          <cell r="GO90" t="str">
            <v>E06000033</v>
          </cell>
          <cell r="GP90">
            <v>18000</v>
          </cell>
          <cell r="GQ90">
            <v>9.8000000000000007</v>
          </cell>
          <cell r="GR90">
            <v>11.41</v>
          </cell>
          <cell r="GS90">
            <v>6.8</v>
          </cell>
          <cell r="GT90">
            <v>13.49</v>
          </cell>
          <cell r="GU90">
            <v>5.0999999999999996</v>
          </cell>
          <cell r="GV90">
            <v>7.79</v>
          </cell>
          <cell r="GW90">
            <v>6.8</v>
          </cell>
          <cell r="GX90" t="str">
            <v>&amp;^%</v>
          </cell>
          <cell r="GY90" t="str">
            <v>&amp;^%</v>
          </cell>
        </row>
        <row r="91">
          <cell r="A91" t="str">
            <v>Thurrock</v>
          </cell>
          <cell r="B91" t="str">
            <v>E06000034</v>
          </cell>
          <cell r="C91">
            <v>22000</v>
          </cell>
          <cell r="D91">
            <v>8.6999999999999993</v>
          </cell>
          <cell r="E91">
            <v>518.4</v>
          </cell>
          <cell r="F91">
            <v>7</v>
          </cell>
          <cell r="G91">
            <v>565.9</v>
          </cell>
          <cell r="H91">
            <v>4</v>
          </cell>
          <cell r="I91">
            <v>286.89999999999998</v>
          </cell>
          <cell r="J91">
            <v>7.2</v>
          </cell>
          <cell r="K91" t="str">
            <v>&amp;^%</v>
          </cell>
          <cell r="L91" t="str">
            <v>&amp;^%</v>
          </cell>
          <cell r="N91" t="str">
            <v>Thurrock</v>
          </cell>
          <cell r="O91" t="str">
            <v>E06000034</v>
          </cell>
          <cell r="P91">
            <v>33000</v>
          </cell>
          <cell r="Q91">
            <v>7</v>
          </cell>
          <cell r="R91">
            <v>39.1</v>
          </cell>
          <cell r="S91">
            <v>1.3</v>
          </cell>
          <cell r="T91">
            <v>40.4</v>
          </cell>
          <cell r="U91">
            <v>1.1000000000000001</v>
          </cell>
          <cell r="V91">
            <v>34.9</v>
          </cell>
          <cell r="W91">
            <v>1.8</v>
          </cell>
          <cell r="X91" t="str">
            <v>&amp;^%</v>
          </cell>
          <cell r="Y91" t="str">
            <v>&amp;^%</v>
          </cell>
          <cell r="AA91" t="str">
            <v>Thurrock</v>
          </cell>
          <cell r="AB91" t="str">
            <v>E06000034</v>
          </cell>
          <cell r="AC91">
            <v>30000</v>
          </cell>
          <cell r="AD91">
            <v>8.1999999999999993</v>
          </cell>
          <cell r="AE91">
            <v>25177</v>
          </cell>
          <cell r="AF91">
            <v>7</v>
          </cell>
          <cell r="AG91">
            <v>27964</v>
          </cell>
          <cell r="AH91">
            <v>4.5</v>
          </cell>
          <cell r="AI91">
            <v>13688</v>
          </cell>
          <cell r="AJ91">
            <v>6.4</v>
          </cell>
          <cell r="AK91" t="str">
            <v>&amp;^%</v>
          </cell>
          <cell r="AL91" t="str">
            <v>&amp;^%</v>
          </cell>
          <cell r="AN91" t="str">
            <v>Thurrock</v>
          </cell>
          <cell r="AO91" t="str">
            <v>E06000034</v>
          </cell>
          <cell r="AP91">
            <v>33000</v>
          </cell>
          <cell r="AQ91">
            <v>7</v>
          </cell>
          <cell r="AR91">
            <v>11.43</v>
          </cell>
          <cell r="AS91">
            <v>5.2</v>
          </cell>
          <cell r="AT91">
            <v>12.78</v>
          </cell>
          <cell r="AU91">
            <v>3.3</v>
          </cell>
          <cell r="AV91">
            <v>7.07</v>
          </cell>
          <cell r="AW91">
            <v>4.5999999999999996</v>
          </cell>
          <cell r="AX91" t="str">
            <v>&amp;^%</v>
          </cell>
          <cell r="AY91" t="str">
            <v>&amp;^%</v>
          </cell>
          <cell r="BA91" t="str">
            <v>Thurrock</v>
          </cell>
          <cell r="BB91" t="str">
            <v>E06000034</v>
          </cell>
          <cell r="BC91">
            <v>33000</v>
          </cell>
          <cell r="BD91">
            <v>7</v>
          </cell>
          <cell r="BE91">
            <v>450</v>
          </cell>
          <cell r="BF91">
            <v>5.8</v>
          </cell>
          <cell r="BG91">
            <v>516.29999999999995</v>
          </cell>
          <cell r="BH91">
            <v>3.4</v>
          </cell>
          <cell r="BI91">
            <v>276.60000000000002</v>
          </cell>
          <cell r="BJ91">
            <v>4.2</v>
          </cell>
          <cell r="BK91" t="str">
            <v>&amp;^%</v>
          </cell>
          <cell r="BL91" t="str">
            <v>&amp;^%</v>
          </cell>
          <cell r="BN91" t="str">
            <v>Thurrock</v>
          </cell>
          <cell r="BO91" t="str">
            <v>E06000034</v>
          </cell>
          <cell r="BP91">
            <v>48000</v>
          </cell>
          <cell r="BQ91">
            <v>5.7</v>
          </cell>
          <cell r="BR91">
            <v>37.4</v>
          </cell>
          <cell r="BS91">
            <v>1.7</v>
          </cell>
          <cell r="BT91">
            <v>33.5</v>
          </cell>
          <cell r="BU91">
            <v>2.1</v>
          </cell>
          <cell r="BV91">
            <v>15.7</v>
          </cell>
          <cell r="BW91">
            <v>8.3000000000000007</v>
          </cell>
          <cell r="BX91" t="str">
            <v>&amp;^%</v>
          </cell>
          <cell r="BY91" t="str">
            <v>&amp;^%</v>
          </cell>
          <cell r="CA91" t="str">
            <v>Thurrock</v>
          </cell>
          <cell r="CB91" t="str">
            <v>E06000034</v>
          </cell>
          <cell r="CC91">
            <v>44000</v>
          </cell>
          <cell r="CD91">
            <v>8.1999999999999993</v>
          </cell>
          <cell r="CE91">
            <v>18818</v>
          </cell>
          <cell r="CF91">
            <v>13</v>
          </cell>
          <cell r="CG91">
            <v>21528</v>
          </cell>
          <cell r="CH91">
            <v>6.6</v>
          </cell>
          <cell r="CI91" t="str">
            <v>&amp;^%</v>
          </cell>
          <cell r="CJ91" t="str">
            <v>&amp;^%</v>
          </cell>
          <cell r="CK91" t="str">
            <v>&amp;^%</v>
          </cell>
          <cell r="CL91" t="str">
            <v>&amp;^%</v>
          </cell>
          <cell r="CN91" t="str">
            <v>Thurrock</v>
          </cell>
          <cell r="CO91" t="str">
            <v>E06000034</v>
          </cell>
          <cell r="CP91">
            <v>48000</v>
          </cell>
          <cell r="CQ91">
            <v>5.7</v>
          </cell>
          <cell r="CR91">
            <v>9.7899999999999991</v>
          </cell>
          <cell r="CS91">
            <v>5</v>
          </cell>
          <cell r="CT91">
            <v>12.04</v>
          </cell>
          <cell r="CU91">
            <v>3.1</v>
          </cell>
          <cell r="CV91">
            <v>6.24</v>
          </cell>
          <cell r="CW91">
            <v>1.3</v>
          </cell>
          <cell r="CX91" t="str">
            <v>&amp;^%</v>
          </cell>
          <cell r="CY91" t="str">
            <v>&amp;^%</v>
          </cell>
          <cell r="DA91" t="str">
            <v>Thurrock</v>
          </cell>
          <cell r="DB91" t="str">
            <v>E06000034</v>
          </cell>
          <cell r="DC91">
            <v>48000</v>
          </cell>
          <cell r="DD91">
            <v>5.7</v>
          </cell>
          <cell r="DE91">
            <v>367.6</v>
          </cell>
          <cell r="DF91">
            <v>7.1</v>
          </cell>
          <cell r="DG91">
            <v>403.1</v>
          </cell>
          <cell r="DH91">
            <v>3.9</v>
          </cell>
          <cell r="DI91">
            <v>111.6</v>
          </cell>
          <cell r="DJ91">
            <v>10</v>
          </cell>
          <cell r="DK91" t="str">
            <v>&amp;^%</v>
          </cell>
          <cell r="DL91" t="str">
            <v>&amp;^%</v>
          </cell>
          <cell r="DN91" t="str">
            <v>Thurrock</v>
          </cell>
          <cell r="DO91" t="str">
            <v>E06000034</v>
          </cell>
          <cell r="DP91">
            <v>11000</v>
          </cell>
          <cell r="DQ91">
            <v>11.6</v>
          </cell>
          <cell r="DR91">
            <v>37</v>
          </cell>
          <cell r="DS91">
            <v>1.7</v>
          </cell>
          <cell r="DT91">
            <v>36.9</v>
          </cell>
          <cell r="DU91">
            <v>1.1000000000000001</v>
          </cell>
          <cell r="DV91">
            <v>32.200000000000003</v>
          </cell>
          <cell r="DW91">
            <v>2.1</v>
          </cell>
          <cell r="DX91" t="str">
            <v>&amp;^%</v>
          </cell>
          <cell r="DY91" t="str">
            <v>&amp;^%</v>
          </cell>
          <cell r="EA91" t="str">
            <v>Thurrock</v>
          </cell>
          <cell r="EB91" t="str">
            <v>E06000034</v>
          </cell>
          <cell r="EC91">
            <v>10000</v>
          </cell>
          <cell r="ED91">
            <v>13.8</v>
          </cell>
          <cell r="EE91">
            <v>18115</v>
          </cell>
          <cell r="EF91">
            <v>9.5</v>
          </cell>
          <cell r="EG91">
            <v>20720</v>
          </cell>
          <cell r="EH91">
            <v>6.5</v>
          </cell>
          <cell r="EI91" t="str">
            <v>&amp;^%</v>
          </cell>
          <cell r="EJ91" t="str">
            <v>&amp;^%</v>
          </cell>
          <cell r="EK91" t="str">
            <v>&amp;^%</v>
          </cell>
          <cell r="EL91" t="str">
            <v>&amp;^%</v>
          </cell>
          <cell r="EN91" t="str">
            <v>Thurrock</v>
          </cell>
          <cell r="EO91" t="str">
            <v>E06000034</v>
          </cell>
          <cell r="EP91">
            <v>11000</v>
          </cell>
          <cell r="EQ91">
            <v>11.6</v>
          </cell>
          <cell r="ER91">
            <v>9.58</v>
          </cell>
          <cell r="ES91">
            <v>6.2</v>
          </cell>
          <cell r="ET91">
            <v>11.25</v>
          </cell>
          <cell r="EU91">
            <v>5.6</v>
          </cell>
          <cell r="EV91">
            <v>6.11</v>
          </cell>
          <cell r="EW91">
            <v>3.9</v>
          </cell>
          <cell r="EX91" t="str">
            <v>&amp;^%</v>
          </cell>
          <cell r="EY91" t="str">
            <v>&amp;^%</v>
          </cell>
          <cell r="FA91" t="str">
            <v>Thurrock</v>
          </cell>
          <cell r="FB91" t="str">
            <v>E06000034</v>
          </cell>
          <cell r="FC91">
            <v>11000</v>
          </cell>
          <cell r="FD91">
            <v>11.6</v>
          </cell>
          <cell r="FE91">
            <v>362.3</v>
          </cell>
          <cell r="FF91">
            <v>7.2</v>
          </cell>
          <cell r="FG91">
            <v>415.5</v>
          </cell>
          <cell r="FH91">
            <v>5.5</v>
          </cell>
          <cell r="FI91">
            <v>234.9</v>
          </cell>
          <cell r="FJ91">
            <v>4.3</v>
          </cell>
          <cell r="FK91" t="str">
            <v>&amp;^%</v>
          </cell>
          <cell r="FL91" t="str">
            <v>&amp;^%</v>
          </cell>
          <cell r="FN91" t="str">
            <v>Thurrock</v>
          </cell>
          <cell r="FO91" t="str">
            <v>E06000034</v>
          </cell>
          <cell r="FP91">
            <v>22000</v>
          </cell>
          <cell r="FQ91">
            <v>8.6999999999999993</v>
          </cell>
          <cell r="FR91">
            <v>40</v>
          </cell>
          <cell r="FS91">
            <v>1.8</v>
          </cell>
          <cell r="FT91">
            <v>42.1</v>
          </cell>
          <cell r="FU91">
            <v>1.4</v>
          </cell>
          <cell r="FV91">
            <v>36</v>
          </cell>
          <cell r="FW91">
            <v>2.4</v>
          </cell>
          <cell r="FX91" t="str">
            <v>&amp;^%</v>
          </cell>
          <cell r="FY91" t="str">
            <v>&amp;^%</v>
          </cell>
          <cell r="GA91" t="str">
            <v>Thurrock</v>
          </cell>
          <cell r="GB91" t="str">
            <v>E06000034</v>
          </cell>
          <cell r="GC91">
            <v>20000</v>
          </cell>
          <cell r="GD91">
            <v>10.199999999999999</v>
          </cell>
          <cell r="GE91">
            <v>28445</v>
          </cell>
          <cell r="GF91">
            <v>7.6</v>
          </cell>
          <cell r="GG91">
            <v>31541</v>
          </cell>
          <cell r="GH91">
            <v>5.0999999999999996</v>
          </cell>
          <cell r="GI91">
            <v>15867</v>
          </cell>
          <cell r="GJ91">
            <v>8.6999999999999993</v>
          </cell>
          <cell r="GK91" t="str">
            <v>&amp;^%</v>
          </cell>
          <cell r="GL91" t="str">
            <v>&amp;^%</v>
          </cell>
          <cell r="GN91" t="str">
            <v>Thurrock</v>
          </cell>
          <cell r="GO91" t="str">
            <v>E06000034</v>
          </cell>
          <cell r="GP91">
            <v>22000</v>
          </cell>
          <cell r="GQ91">
            <v>8.6999999999999993</v>
          </cell>
          <cell r="GR91">
            <v>12.01</v>
          </cell>
          <cell r="GS91">
            <v>5.3</v>
          </cell>
          <cell r="GT91">
            <v>13.44</v>
          </cell>
          <cell r="GU91">
            <v>4</v>
          </cell>
          <cell r="GV91">
            <v>7.36</v>
          </cell>
          <cell r="GW91">
            <v>4.2</v>
          </cell>
          <cell r="GX91" t="str">
            <v>&amp;^%</v>
          </cell>
          <cell r="GY91" t="str">
            <v>&amp;^%</v>
          </cell>
        </row>
        <row r="92">
          <cell r="A92" t="str">
            <v>Cambridgeshire</v>
          </cell>
          <cell r="B92" t="str">
            <v>E10000003</v>
          </cell>
          <cell r="C92">
            <v>124000</v>
          </cell>
          <cell r="D92">
            <v>3.8</v>
          </cell>
          <cell r="E92">
            <v>571.79999999999995</v>
          </cell>
          <cell r="F92">
            <v>3.5</v>
          </cell>
          <cell r="G92">
            <v>682.9</v>
          </cell>
          <cell r="H92">
            <v>2.2999999999999998</v>
          </cell>
          <cell r="I92">
            <v>325.8</v>
          </cell>
          <cell r="J92">
            <v>2.2000000000000002</v>
          </cell>
          <cell r="K92">
            <v>1159.2</v>
          </cell>
          <cell r="L92">
            <v>17</v>
          </cell>
          <cell r="N92" t="str">
            <v>Cambridgeshire</v>
          </cell>
          <cell r="O92" t="str">
            <v>E10000003</v>
          </cell>
          <cell r="P92">
            <v>195000</v>
          </cell>
          <cell r="Q92">
            <v>3</v>
          </cell>
          <cell r="R92">
            <v>37.5</v>
          </cell>
          <cell r="S92">
            <v>0</v>
          </cell>
          <cell r="T92">
            <v>39.1</v>
          </cell>
          <cell r="U92">
            <v>0.5</v>
          </cell>
          <cell r="V92">
            <v>35</v>
          </cell>
          <cell r="W92">
            <v>0</v>
          </cell>
          <cell r="X92">
            <v>44.9</v>
          </cell>
          <cell r="Y92">
            <v>4</v>
          </cell>
          <cell r="AA92" t="str">
            <v>Cambridgeshire</v>
          </cell>
          <cell r="AB92" t="str">
            <v>E10000003</v>
          </cell>
          <cell r="AC92">
            <v>167000</v>
          </cell>
          <cell r="AD92">
            <v>4.7</v>
          </cell>
          <cell r="AE92">
            <v>27847</v>
          </cell>
          <cell r="AF92">
            <v>4</v>
          </cell>
          <cell r="AG92">
            <v>33573</v>
          </cell>
          <cell r="AH92">
            <v>3</v>
          </cell>
          <cell r="AI92">
            <v>16116</v>
          </cell>
          <cell r="AJ92">
            <v>3.5</v>
          </cell>
          <cell r="AK92" t="str">
            <v>&amp;^%</v>
          </cell>
          <cell r="AL92" t="str">
            <v>&amp;^%</v>
          </cell>
          <cell r="AN92" t="str">
            <v>Cambridgeshire</v>
          </cell>
          <cell r="AO92" t="str">
            <v>E10000003</v>
          </cell>
          <cell r="AP92">
            <v>195000</v>
          </cell>
          <cell r="AQ92">
            <v>3</v>
          </cell>
          <cell r="AR92">
            <v>13.75</v>
          </cell>
          <cell r="AS92">
            <v>2.5</v>
          </cell>
          <cell r="AT92">
            <v>16.13</v>
          </cell>
          <cell r="AU92">
            <v>1.9</v>
          </cell>
          <cell r="AV92">
            <v>7.76</v>
          </cell>
          <cell r="AW92">
            <v>1.6</v>
          </cell>
          <cell r="AX92">
            <v>29.01</v>
          </cell>
          <cell r="AY92">
            <v>12</v>
          </cell>
          <cell r="BA92" t="str">
            <v>Cambridgeshire</v>
          </cell>
          <cell r="BB92" t="str">
            <v>E10000003</v>
          </cell>
          <cell r="BC92">
            <v>195000</v>
          </cell>
          <cell r="BD92">
            <v>3</v>
          </cell>
          <cell r="BE92">
            <v>528.6</v>
          </cell>
          <cell r="BF92">
            <v>2.5</v>
          </cell>
          <cell r="BG92">
            <v>630.79999999999995</v>
          </cell>
          <cell r="BH92">
            <v>1.8</v>
          </cell>
          <cell r="BI92">
            <v>310.7</v>
          </cell>
          <cell r="BJ92">
            <v>1.8</v>
          </cell>
          <cell r="BK92">
            <v>1080.4000000000001</v>
          </cell>
          <cell r="BL92">
            <v>10</v>
          </cell>
          <cell r="BN92" t="str">
            <v>Cambridgeshire</v>
          </cell>
          <cell r="BO92" t="str">
            <v>E10000003</v>
          </cell>
          <cell r="BP92">
            <v>269000</v>
          </cell>
          <cell r="BQ92">
            <v>2.5</v>
          </cell>
          <cell r="BR92">
            <v>37</v>
          </cell>
          <cell r="BS92">
            <v>0.3</v>
          </cell>
          <cell r="BT92">
            <v>33.4</v>
          </cell>
          <cell r="BU92">
            <v>0.9</v>
          </cell>
          <cell r="BV92">
            <v>15</v>
          </cell>
          <cell r="BW92">
            <v>6.3</v>
          </cell>
          <cell r="BX92">
            <v>42.7</v>
          </cell>
          <cell r="BY92">
            <v>4</v>
          </cell>
          <cell r="CA92" t="str">
            <v>Cambridgeshire</v>
          </cell>
          <cell r="CB92" t="str">
            <v>E10000003</v>
          </cell>
          <cell r="CC92">
            <v>230000</v>
          </cell>
          <cell r="CD92">
            <v>4</v>
          </cell>
          <cell r="CE92">
            <v>23472</v>
          </cell>
          <cell r="CF92">
            <v>5.2</v>
          </cell>
          <cell r="CG92">
            <v>27743</v>
          </cell>
          <cell r="CH92">
            <v>2.9</v>
          </cell>
          <cell r="CI92">
            <v>7401</v>
          </cell>
          <cell r="CJ92">
            <v>8.9</v>
          </cell>
          <cell r="CK92" t="str">
            <v>&amp;^%</v>
          </cell>
          <cell r="CL92" t="str">
            <v>&amp;^%</v>
          </cell>
          <cell r="CN92" t="str">
            <v>Cambridgeshire</v>
          </cell>
          <cell r="CO92" t="str">
            <v>E10000003</v>
          </cell>
          <cell r="CP92">
            <v>269000</v>
          </cell>
          <cell r="CQ92">
            <v>2.5</v>
          </cell>
          <cell r="CR92">
            <v>12.57</v>
          </cell>
          <cell r="CS92">
            <v>2.8</v>
          </cell>
          <cell r="CT92">
            <v>15.56</v>
          </cell>
          <cell r="CU92">
            <v>1.8</v>
          </cell>
          <cell r="CV92">
            <v>6.82</v>
          </cell>
          <cell r="CW92">
            <v>1.2</v>
          </cell>
          <cell r="CX92">
            <v>28.09</v>
          </cell>
          <cell r="CY92">
            <v>9.6999999999999993</v>
          </cell>
          <cell r="DA92" t="str">
            <v>Cambridgeshire</v>
          </cell>
          <cell r="DB92" t="str">
            <v>E10000003</v>
          </cell>
          <cell r="DC92">
            <v>269000</v>
          </cell>
          <cell r="DD92">
            <v>2.5</v>
          </cell>
          <cell r="DE92">
            <v>439</v>
          </cell>
          <cell r="DF92">
            <v>2.7</v>
          </cell>
          <cell r="DG92">
            <v>519.9</v>
          </cell>
          <cell r="DH92">
            <v>1.9</v>
          </cell>
          <cell r="DI92">
            <v>141.4</v>
          </cell>
          <cell r="DJ92">
            <v>6</v>
          </cell>
          <cell r="DK92">
            <v>964</v>
          </cell>
          <cell r="DL92">
            <v>9.1</v>
          </cell>
          <cell r="DN92" t="str">
            <v>Cambridgeshire</v>
          </cell>
          <cell r="DO92" t="str">
            <v>E10000003</v>
          </cell>
          <cell r="DP92">
            <v>71000</v>
          </cell>
          <cell r="DQ92">
            <v>4.7</v>
          </cell>
          <cell r="DR92">
            <v>37.4</v>
          </cell>
          <cell r="DS92">
            <v>0.3</v>
          </cell>
          <cell r="DT92">
            <v>37.4</v>
          </cell>
          <cell r="DU92">
            <v>0.6</v>
          </cell>
          <cell r="DV92">
            <v>32.5</v>
          </cell>
          <cell r="DW92">
            <v>1.1000000000000001</v>
          </cell>
          <cell r="DX92">
            <v>40.299999999999997</v>
          </cell>
          <cell r="DY92">
            <v>13</v>
          </cell>
          <cell r="EA92" t="str">
            <v>Cambridgeshire</v>
          </cell>
          <cell r="EB92" t="str">
            <v>E10000003</v>
          </cell>
          <cell r="EC92">
            <v>63000</v>
          </cell>
          <cell r="ED92">
            <v>7.1</v>
          </cell>
          <cell r="EE92">
            <v>24764</v>
          </cell>
          <cell r="EF92">
            <v>7.2</v>
          </cell>
          <cell r="EG92">
            <v>27715</v>
          </cell>
          <cell r="EH92">
            <v>3.1</v>
          </cell>
          <cell r="EI92">
            <v>14727</v>
          </cell>
          <cell r="EJ92">
            <v>3.7</v>
          </cell>
          <cell r="EK92" t="str">
            <v>&amp;^%</v>
          </cell>
          <cell r="EL92" t="str">
            <v>&amp;^%</v>
          </cell>
          <cell r="EN92" t="str">
            <v>Cambridgeshire</v>
          </cell>
          <cell r="EO92" t="str">
            <v>E10000003</v>
          </cell>
          <cell r="EP92">
            <v>71000</v>
          </cell>
          <cell r="EQ92">
            <v>4.7</v>
          </cell>
          <cell r="ER92">
            <v>13.19</v>
          </cell>
          <cell r="ES92">
            <v>4.7</v>
          </cell>
          <cell r="ET92">
            <v>14.41</v>
          </cell>
          <cell r="EU92">
            <v>2.5</v>
          </cell>
          <cell r="EV92">
            <v>7.6</v>
          </cell>
          <cell r="EW92">
            <v>2.2000000000000002</v>
          </cell>
          <cell r="EX92">
            <v>22.88</v>
          </cell>
          <cell r="EY92">
            <v>19</v>
          </cell>
          <cell r="FA92" t="str">
            <v>Cambridgeshire</v>
          </cell>
          <cell r="FB92" t="str">
            <v>E10000003</v>
          </cell>
          <cell r="FC92">
            <v>71000</v>
          </cell>
          <cell r="FD92">
            <v>4.7</v>
          </cell>
          <cell r="FE92">
            <v>482.6</v>
          </cell>
          <cell r="FF92">
            <v>4</v>
          </cell>
          <cell r="FG92">
            <v>539</v>
          </cell>
          <cell r="FH92">
            <v>2.4</v>
          </cell>
          <cell r="FI92">
            <v>286.10000000000002</v>
          </cell>
          <cell r="FJ92">
            <v>3.1</v>
          </cell>
          <cell r="FK92">
            <v>846.9</v>
          </cell>
          <cell r="FL92">
            <v>18</v>
          </cell>
          <cell r="FN92" t="str">
            <v>Cambridgeshire</v>
          </cell>
          <cell r="FO92" t="str">
            <v>E10000003</v>
          </cell>
          <cell r="FP92">
            <v>124000</v>
          </cell>
          <cell r="FQ92">
            <v>3.8</v>
          </cell>
          <cell r="FR92">
            <v>37.5</v>
          </cell>
          <cell r="FS92">
            <v>1</v>
          </cell>
          <cell r="FT92">
            <v>40.1</v>
          </cell>
          <cell r="FU92">
            <v>0.7</v>
          </cell>
          <cell r="FV92">
            <v>35.9</v>
          </cell>
          <cell r="FW92">
            <v>0.9</v>
          </cell>
          <cell r="FX92">
            <v>46.5</v>
          </cell>
          <cell r="FY92">
            <v>6.3</v>
          </cell>
          <cell r="GA92" t="str">
            <v>Cambridgeshire</v>
          </cell>
          <cell r="GB92" t="str">
            <v>E10000003</v>
          </cell>
          <cell r="GC92">
            <v>105000</v>
          </cell>
          <cell r="GD92">
            <v>6.2</v>
          </cell>
          <cell r="GE92">
            <v>29963</v>
          </cell>
          <cell r="GF92">
            <v>6.7</v>
          </cell>
          <cell r="GG92">
            <v>37089</v>
          </cell>
          <cell r="GH92">
            <v>4.0999999999999996</v>
          </cell>
          <cell r="GI92">
            <v>17511</v>
          </cell>
          <cell r="GJ92">
            <v>5.0999999999999996</v>
          </cell>
          <cell r="GK92" t="str">
            <v>&amp;^%</v>
          </cell>
          <cell r="GL92" t="str">
            <v>&amp;^%</v>
          </cell>
          <cell r="GN92" t="str">
            <v>Cambridgeshire</v>
          </cell>
          <cell r="GO92" t="str">
            <v>E10000003</v>
          </cell>
          <cell r="GP92">
            <v>124000</v>
          </cell>
          <cell r="GQ92">
            <v>3.8</v>
          </cell>
          <cell r="GR92">
            <v>14.02</v>
          </cell>
          <cell r="GS92">
            <v>4.0999999999999996</v>
          </cell>
          <cell r="GT92">
            <v>17.05</v>
          </cell>
          <cell r="GU92">
            <v>2.5</v>
          </cell>
          <cell r="GV92">
            <v>7.92</v>
          </cell>
          <cell r="GW92">
            <v>2.7</v>
          </cell>
          <cell r="GX92">
            <v>31.49</v>
          </cell>
          <cell r="GY92">
            <v>15</v>
          </cell>
        </row>
        <row r="93">
          <cell r="A93" t="str">
            <v>Essex</v>
          </cell>
          <cell r="B93" t="str">
            <v>E10000012</v>
          </cell>
          <cell r="C93">
            <v>196000</v>
          </cell>
          <cell r="D93">
            <v>3</v>
          </cell>
          <cell r="E93">
            <v>551.20000000000005</v>
          </cell>
          <cell r="F93">
            <v>2.4</v>
          </cell>
          <cell r="G93">
            <v>638.70000000000005</v>
          </cell>
          <cell r="H93">
            <v>1.8</v>
          </cell>
          <cell r="I93">
            <v>301.5</v>
          </cell>
          <cell r="J93">
            <v>1.8</v>
          </cell>
          <cell r="K93">
            <v>1054.0999999999999</v>
          </cell>
          <cell r="L93">
            <v>12</v>
          </cell>
          <cell r="N93" t="str">
            <v>Essex</v>
          </cell>
          <cell r="O93" t="str">
            <v>E10000012</v>
          </cell>
          <cell r="P93">
            <v>312000</v>
          </cell>
          <cell r="Q93">
            <v>2.2999999999999998</v>
          </cell>
          <cell r="R93">
            <v>38</v>
          </cell>
          <cell r="S93">
            <v>0.9</v>
          </cell>
          <cell r="T93">
            <v>39.9</v>
          </cell>
          <cell r="U93">
            <v>0.4</v>
          </cell>
          <cell r="V93">
            <v>34.9</v>
          </cell>
          <cell r="W93">
            <v>0.7</v>
          </cell>
          <cell r="X93">
            <v>47.4</v>
          </cell>
          <cell r="Y93">
            <v>3</v>
          </cell>
          <cell r="AA93" t="str">
            <v>Essex</v>
          </cell>
          <cell r="AB93" t="str">
            <v>E10000012</v>
          </cell>
          <cell r="AC93">
            <v>264000</v>
          </cell>
          <cell r="AD93">
            <v>3.2</v>
          </cell>
          <cell r="AE93">
            <v>26693</v>
          </cell>
          <cell r="AF93">
            <v>2.7</v>
          </cell>
          <cell r="AG93">
            <v>31019</v>
          </cell>
          <cell r="AH93">
            <v>1.7</v>
          </cell>
          <cell r="AI93">
            <v>14702</v>
          </cell>
          <cell r="AJ93">
            <v>2.2000000000000002</v>
          </cell>
          <cell r="AK93">
            <v>50634</v>
          </cell>
          <cell r="AL93">
            <v>11</v>
          </cell>
          <cell r="AN93" t="str">
            <v>Essex</v>
          </cell>
          <cell r="AO93" t="str">
            <v>E10000012</v>
          </cell>
          <cell r="AP93">
            <v>312000</v>
          </cell>
          <cell r="AQ93">
            <v>2.2999999999999998</v>
          </cell>
          <cell r="AR93">
            <v>12.57</v>
          </cell>
          <cell r="AS93">
            <v>2.2999999999999998</v>
          </cell>
          <cell r="AT93">
            <v>14.64</v>
          </cell>
          <cell r="AU93">
            <v>1.4</v>
          </cell>
          <cell r="AV93">
            <v>7.08</v>
          </cell>
          <cell r="AW93">
            <v>1.3</v>
          </cell>
          <cell r="AX93">
            <v>24.4</v>
          </cell>
          <cell r="AY93">
            <v>8.1</v>
          </cell>
          <cell r="BA93" t="str">
            <v>Essex</v>
          </cell>
          <cell r="BB93" t="str">
            <v>E10000012</v>
          </cell>
          <cell r="BC93">
            <v>312000</v>
          </cell>
          <cell r="BD93">
            <v>2.2999999999999998</v>
          </cell>
          <cell r="BE93">
            <v>503.6</v>
          </cell>
          <cell r="BF93">
            <v>1.9</v>
          </cell>
          <cell r="BG93">
            <v>584</v>
          </cell>
          <cell r="BH93">
            <v>1.4</v>
          </cell>
          <cell r="BI93">
            <v>284</v>
          </cell>
          <cell r="BJ93">
            <v>1.5</v>
          </cell>
          <cell r="BK93">
            <v>958.2</v>
          </cell>
          <cell r="BL93">
            <v>8.1999999999999993</v>
          </cell>
          <cell r="BN93" t="str">
            <v>Essex</v>
          </cell>
          <cell r="BO93" t="str">
            <v>E10000012</v>
          </cell>
          <cell r="BP93">
            <v>456000</v>
          </cell>
          <cell r="BQ93">
            <v>1.9</v>
          </cell>
          <cell r="BR93">
            <v>37</v>
          </cell>
          <cell r="BS93">
            <v>0.3</v>
          </cell>
          <cell r="BT93">
            <v>32.700000000000003</v>
          </cell>
          <cell r="BU93">
            <v>0.7</v>
          </cell>
          <cell r="BV93">
            <v>12.7</v>
          </cell>
          <cell r="BW93">
            <v>5</v>
          </cell>
          <cell r="BX93">
            <v>45</v>
          </cell>
          <cell r="BY93">
            <v>2.7</v>
          </cell>
          <cell r="CA93" t="str">
            <v>Essex</v>
          </cell>
          <cell r="CB93" t="str">
            <v>E10000012</v>
          </cell>
          <cell r="CC93">
            <v>383000</v>
          </cell>
          <cell r="CD93">
            <v>2.5</v>
          </cell>
          <cell r="CE93">
            <v>20679</v>
          </cell>
          <cell r="CF93">
            <v>2.6</v>
          </cell>
          <cell r="CG93">
            <v>24383</v>
          </cell>
          <cell r="CH93">
            <v>1.9</v>
          </cell>
          <cell r="CI93">
            <v>5818</v>
          </cell>
          <cell r="CJ93">
            <v>5.5</v>
          </cell>
          <cell r="CK93">
            <v>45972</v>
          </cell>
          <cell r="CL93">
            <v>8.6</v>
          </cell>
          <cell r="CN93" t="str">
            <v>Essex</v>
          </cell>
          <cell r="CO93" t="str">
            <v>E10000012</v>
          </cell>
          <cell r="CP93">
            <v>456000</v>
          </cell>
          <cell r="CQ93">
            <v>1.9</v>
          </cell>
          <cell r="CR93">
            <v>10.74</v>
          </cell>
          <cell r="CS93">
            <v>2</v>
          </cell>
          <cell r="CT93">
            <v>13.89</v>
          </cell>
          <cell r="CU93">
            <v>1.3</v>
          </cell>
          <cell r="CV93">
            <v>6.47</v>
          </cell>
          <cell r="CW93">
            <v>0.8</v>
          </cell>
          <cell r="CX93">
            <v>22.79</v>
          </cell>
          <cell r="CY93">
            <v>5.2</v>
          </cell>
          <cell r="DA93" t="str">
            <v>Essex</v>
          </cell>
          <cell r="DB93" t="str">
            <v>E10000012</v>
          </cell>
          <cell r="DC93">
            <v>456000</v>
          </cell>
          <cell r="DD93">
            <v>1.9</v>
          </cell>
          <cell r="DE93">
            <v>383</v>
          </cell>
          <cell r="DF93">
            <v>2.2999999999999998</v>
          </cell>
          <cell r="DG93">
            <v>453.8</v>
          </cell>
          <cell r="DH93">
            <v>1.5</v>
          </cell>
          <cell r="DI93">
            <v>106.5</v>
          </cell>
          <cell r="DJ93">
            <v>3.6</v>
          </cell>
          <cell r="DK93">
            <v>856.3</v>
          </cell>
          <cell r="DL93">
            <v>5.8</v>
          </cell>
          <cell r="DN93" t="str">
            <v>Essex</v>
          </cell>
          <cell r="DO93" t="str">
            <v>E10000012</v>
          </cell>
          <cell r="DP93">
            <v>116000</v>
          </cell>
          <cell r="DQ93">
            <v>3.7</v>
          </cell>
          <cell r="DR93">
            <v>37.5</v>
          </cell>
          <cell r="DS93">
            <v>0.1</v>
          </cell>
          <cell r="DT93">
            <v>37.799999999999997</v>
          </cell>
          <cell r="DU93">
            <v>0.7</v>
          </cell>
          <cell r="DV93">
            <v>32.5</v>
          </cell>
          <cell r="DW93">
            <v>1</v>
          </cell>
          <cell r="DX93">
            <v>42</v>
          </cell>
          <cell r="DY93">
            <v>5.8</v>
          </cell>
          <cell r="EA93" t="str">
            <v>Essex</v>
          </cell>
          <cell r="EB93" t="str">
            <v>E10000012</v>
          </cell>
          <cell r="EC93">
            <v>94000</v>
          </cell>
          <cell r="ED93">
            <v>4.5</v>
          </cell>
          <cell r="EE93">
            <v>22698</v>
          </cell>
          <cell r="EF93">
            <v>4</v>
          </cell>
          <cell r="EG93">
            <v>25848</v>
          </cell>
          <cell r="EH93">
            <v>2.2999999999999998</v>
          </cell>
          <cell r="EI93">
            <v>13460</v>
          </cell>
          <cell r="EJ93">
            <v>2.2999999999999998</v>
          </cell>
          <cell r="EK93">
            <v>41730</v>
          </cell>
          <cell r="EL93">
            <v>19</v>
          </cell>
          <cell r="EN93" t="str">
            <v>Essex</v>
          </cell>
          <cell r="EO93" t="str">
            <v>E10000012</v>
          </cell>
          <cell r="EP93">
            <v>116000</v>
          </cell>
          <cell r="EQ93">
            <v>3.7</v>
          </cell>
          <cell r="ER93">
            <v>11.39</v>
          </cell>
          <cell r="ES93">
            <v>3.3</v>
          </cell>
          <cell r="ET93">
            <v>12.98</v>
          </cell>
          <cell r="EU93">
            <v>2</v>
          </cell>
          <cell r="EV93">
            <v>6.81</v>
          </cell>
          <cell r="EW93">
            <v>1.7</v>
          </cell>
          <cell r="EX93">
            <v>21.62</v>
          </cell>
          <cell r="EY93">
            <v>12</v>
          </cell>
          <cell r="FA93" t="str">
            <v>Essex</v>
          </cell>
          <cell r="FB93" t="str">
            <v>E10000012</v>
          </cell>
          <cell r="FC93">
            <v>116000</v>
          </cell>
          <cell r="FD93">
            <v>3.7</v>
          </cell>
          <cell r="FE93">
            <v>432.7</v>
          </cell>
          <cell r="FF93">
            <v>3.1</v>
          </cell>
          <cell r="FG93">
            <v>491</v>
          </cell>
          <cell r="FH93">
            <v>1.8</v>
          </cell>
          <cell r="FI93">
            <v>259.10000000000002</v>
          </cell>
          <cell r="FJ93">
            <v>2</v>
          </cell>
          <cell r="FK93">
            <v>796.7</v>
          </cell>
          <cell r="FL93">
            <v>11</v>
          </cell>
          <cell r="FN93" t="str">
            <v>Essex</v>
          </cell>
          <cell r="FO93" t="str">
            <v>E10000012</v>
          </cell>
          <cell r="FP93">
            <v>196000</v>
          </cell>
          <cell r="FQ93">
            <v>3</v>
          </cell>
          <cell r="FR93">
            <v>40</v>
          </cell>
          <cell r="FS93">
            <v>0.1</v>
          </cell>
          <cell r="FT93">
            <v>41.1</v>
          </cell>
          <cell r="FU93">
            <v>0.5</v>
          </cell>
          <cell r="FV93">
            <v>35.799999999999997</v>
          </cell>
          <cell r="FW93">
            <v>0.7</v>
          </cell>
          <cell r="FX93">
            <v>48.8</v>
          </cell>
          <cell r="FY93">
            <v>4.2</v>
          </cell>
          <cell r="GA93" t="str">
            <v>Essex</v>
          </cell>
          <cell r="GB93" t="str">
            <v>E10000012</v>
          </cell>
          <cell r="GC93">
            <v>169000</v>
          </cell>
          <cell r="GD93">
            <v>4.2</v>
          </cell>
          <cell r="GE93">
            <v>28720</v>
          </cell>
          <cell r="GF93">
            <v>2.9</v>
          </cell>
          <cell r="GG93">
            <v>33902</v>
          </cell>
          <cell r="GH93">
            <v>2.2000000000000002</v>
          </cell>
          <cell r="GI93">
            <v>15791</v>
          </cell>
          <cell r="GJ93">
            <v>3.1</v>
          </cell>
          <cell r="GK93" t="str">
            <v>&amp;^%</v>
          </cell>
          <cell r="GL93" t="str">
            <v>&amp;^%</v>
          </cell>
          <cell r="GN93" t="str">
            <v>Essex</v>
          </cell>
          <cell r="GO93" t="str">
            <v>E10000012</v>
          </cell>
          <cell r="GP93">
            <v>196000</v>
          </cell>
          <cell r="GQ93">
            <v>3</v>
          </cell>
          <cell r="GR93">
            <v>13.13</v>
          </cell>
          <cell r="GS93">
            <v>2.4</v>
          </cell>
          <cell r="GT93">
            <v>15.53</v>
          </cell>
          <cell r="GU93">
            <v>1.9</v>
          </cell>
          <cell r="GV93">
            <v>7.31</v>
          </cell>
          <cell r="GW93">
            <v>2</v>
          </cell>
          <cell r="GX93">
            <v>26.71</v>
          </cell>
          <cell r="GY93">
            <v>13</v>
          </cell>
        </row>
        <row r="94">
          <cell r="A94" t="str">
            <v>Hertfordshire</v>
          </cell>
          <cell r="B94" t="str">
            <v>E10000015</v>
          </cell>
          <cell r="C94">
            <v>199000</v>
          </cell>
          <cell r="D94">
            <v>3</v>
          </cell>
          <cell r="E94">
            <v>591.20000000000005</v>
          </cell>
          <cell r="F94">
            <v>2.6</v>
          </cell>
          <cell r="G94">
            <v>687.4</v>
          </cell>
          <cell r="H94">
            <v>1.7</v>
          </cell>
          <cell r="I94">
            <v>312.8</v>
          </cell>
          <cell r="J94">
            <v>1.9</v>
          </cell>
          <cell r="K94">
            <v>1153.8</v>
          </cell>
          <cell r="L94">
            <v>10</v>
          </cell>
          <cell r="N94" t="str">
            <v>Hertfordshire</v>
          </cell>
          <cell r="O94" t="str">
            <v>E10000015</v>
          </cell>
          <cell r="P94">
            <v>322000</v>
          </cell>
          <cell r="Q94">
            <v>2.2999999999999998</v>
          </cell>
          <cell r="R94">
            <v>37.5</v>
          </cell>
          <cell r="S94">
            <v>0.9</v>
          </cell>
          <cell r="T94">
            <v>39</v>
          </cell>
          <cell r="U94">
            <v>0.3</v>
          </cell>
          <cell r="V94">
            <v>33.5</v>
          </cell>
          <cell r="W94">
            <v>1.6</v>
          </cell>
          <cell r="X94">
            <v>45.4</v>
          </cell>
          <cell r="Y94">
            <v>2.8</v>
          </cell>
          <cell r="AA94" t="str">
            <v>Hertfordshire</v>
          </cell>
          <cell r="AB94" t="str">
            <v>E10000015</v>
          </cell>
          <cell r="AC94">
            <v>273000</v>
          </cell>
          <cell r="AD94">
            <v>4.0999999999999996</v>
          </cell>
          <cell r="AE94">
            <v>28692</v>
          </cell>
          <cell r="AF94">
            <v>4.5</v>
          </cell>
          <cell r="AG94">
            <v>33901</v>
          </cell>
          <cell r="AH94">
            <v>2.2999999999999998</v>
          </cell>
          <cell r="AI94">
            <v>15086</v>
          </cell>
          <cell r="AJ94">
            <v>4.5999999999999996</v>
          </cell>
          <cell r="AK94" t="str">
            <v>&amp;^%</v>
          </cell>
          <cell r="AL94" t="str">
            <v>&amp;^%</v>
          </cell>
          <cell r="AN94" t="str">
            <v>Hertfordshire</v>
          </cell>
          <cell r="AO94" t="str">
            <v>E10000015</v>
          </cell>
          <cell r="AP94">
            <v>322000</v>
          </cell>
          <cell r="AQ94">
            <v>2.2999999999999998</v>
          </cell>
          <cell r="AR94">
            <v>13.61</v>
          </cell>
          <cell r="AS94">
            <v>2.5</v>
          </cell>
          <cell r="AT94">
            <v>16.18</v>
          </cell>
          <cell r="AU94">
            <v>1.4</v>
          </cell>
          <cell r="AV94">
            <v>7.49</v>
          </cell>
          <cell r="AW94">
            <v>1.3</v>
          </cell>
          <cell r="AX94">
            <v>28.79</v>
          </cell>
          <cell r="AY94">
            <v>7.4</v>
          </cell>
          <cell r="BA94" t="str">
            <v>Hertfordshire</v>
          </cell>
          <cell r="BB94" t="str">
            <v>E10000015</v>
          </cell>
          <cell r="BC94">
            <v>322000</v>
          </cell>
          <cell r="BD94">
            <v>2.2999999999999998</v>
          </cell>
          <cell r="BE94">
            <v>539</v>
          </cell>
          <cell r="BF94">
            <v>2.2000000000000002</v>
          </cell>
          <cell r="BG94">
            <v>631.29999999999995</v>
          </cell>
          <cell r="BH94">
            <v>1.4</v>
          </cell>
          <cell r="BI94">
            <v>292.7</v>
          </cell>
          <cell r="BJ94">
            <v>1.7</v>
          </cell>
          <cell r="BK94">
            <v>1088.4000000000001</v>
          </cell>
          <cell r="BL94">
            <v>7.1</v>
          </cell>
          <cell r="BN94" t="str">
            <v>Hertfordshire</v>
          </cell>
          <cell r="BO94" t="str">
            <v>E10000015</v>
          </cell>
          <cell r="BP94">
            <v>474000</v>
          </cell>
          <cell r="BQ94">
            <v>1.9</v>
          </cell>
          <cell r="BR94">
            <v>36.9</v>
          </cell>
          <cell r="BS94">
            <v>0.5</v>
          </cell>
          <cell r="BT94">
            <v>31.7</v>
          </cell>
          <cell r="BU94">
            <v>0.7</v>
          </cell>
          <cell r="BV94">
            <v>11.4</v>
          </cell>
          <cell r="BW94">
            <v>4.5</v>
          </cell>
          <cell r="BX94">
            <v>43</v>
          </cell>
          <cell r="BY94">
            <v>2.7</v>
          </cell>
          <cell r="CA94" t="str">
            <v>Hertfordshire</v>
          </cell>
          <cell r="CB94" t="str">
            <v>E10000015</v>
          </cell>
          <cell r="CC94">
            <v>393000</v>
          </cell>
          <cell r="CD94">
            <v>3.2</v>
          </cell>
          <cell r="CE94">
            <v>22181</v>
          </cell>
          <cell r="CF94">
            <v>4.0999999999999996</v>
          </cell>
          <cell r="CG94">
            <v>26568</v>
          </cell>
          <cell r="CH94">
            <v>2.2000000000000002</v>
          </cell>
          <cell r="CI94">
            <v>5399</v>
          </cell>
          <cell r="CJ94">
            <v>6.7</v>
          </cell>
          <cell r="CK94">
            <v>51857</v>
          </cell>
          <cell r="CL94">
            <v>15</v>
          </cell>
          <cell r="CN94" t="str">
            <v>Hertfordshire</v>
          </cell>
          <cell r="CO94" t="str">
            <v>E10000015</v>
          </cell>
          <cell r="CP94">
            <v>474000</v>
          </cell>
          <cell r="CQ94">
            <v>1.9</v>
          </cell>
          <cell r="CR94">
            <v>11.83</v>
          </cell>
          <cell r="CS94">
            <v>1.7</v>
          </cell>
          <cell r="CT94">
            <v>15.27</v>
          </cell>
          <cell r="CU94">
            <v>1.3</v>
          </cell>
          <cell r="CV94">
            <v>6.61</v>
          </cell>
          <cell r="CW94">
            <v>0.9</v>
          </cell>
          <cell r="CX94">
            <v>26.43</v>
          </cell>
          <cell r="CY94">
            <v>6.1</v>
          </cell>
          <cell r="DA94" t="str">
            <v>Hertfordshire</v>
          </cell>
          <cell r="DB94" t="str">
            <v>E10000015</v>
          </cell>
          <cell r="DC94">
            <v>474000</v>
          </cell>
          <cell r="DD94">
            <v>1.9</v>
          </cell>
          <cell r="DE94">
            <v>408.3</v>
          </cell>
          <cell r="DF94">
            <v>2.2000000000000002</v>
          </cell>
          <cell r="DG94">
            <v>484.4</v>
          </cell>
          <cell r="DH94">
            <v>1.5</v>
          </cell>
          <cell r="DI94">
            <v>100</v>
          </cell>
          <cell r="DJ94">
            <v>4.8</v>
          </cell>
          <cell r="DK94">
            <v>958.2</v>
          </cell>
          <cell r="DL94">
            <v>6.6</v>
          </cell>
          <cell r="DN94" t="str">
            <v>Hertfordshire</v>
          </cell>
          <cell r="DO94" t="str">
            <v>E10000015</v>
          </cell>
          <cell r="DP94">
            <v>122000</v>
          </cell>
          <cell r="DQ94">
            <v>3.6</v>
          </cell>
          <cell r="DR94">
            <v>37.5</v>
          </cell>
          <cell r="DS94">
            <v>0.3</v>
          </cell>
          <cell r="DT94">
            <v>37.4</v>
          </cell>
          <cell r="DU94">
            <v>0.5</v>
          </cell>
          <cell r="DV94">
            <v>32.5</v>
          </cell>
          <cell r="DW94">
            <v>0.4</v>
          </cell>
          <cell r="DX94">
            <v>41</v>
          </cell>
          <cell r="DY94">
            <v>4.4000000000000004</v>
          </cell>
          <cell r="EA94" t="str">
            <v>Hertfordshire</v>
          </cell>
          <cell r="EB94" t="str">
            <v>E10000015</v>
          </cell>
          <cell r="EC94">
            <v>103000</v>
          </cell>
          <cell r="ED94">
            <v>7.2</v>
          </cell>
          <cell r="EE94">
            <v>24162</v>
          </cell>
          <cell r="EF94">
            <v>7.8</v>
          </cell>
          <cell r="EG94">
            <v>28234</v>
          </cell>
          <cell r="EH94">
            <v>3.8</v>
          </cell>
          <cell r="EI94">
            <v>13292</v>
          </cell>
          <cell r="EJ94">
            <v>10</v>
          </cell>
          <cell r="EK94" t="str">
            <v>&amp;^%</v>
          </cell>
          <cell r="EL94" t="str">
            <v>&amp;^%</v>
          </cell>
          <cell r="EN94" t="str">
            <v>Hertfordshire</v>
          </cell>
          <cell r="EO94" t="str">
            <v>E10000015</v>
          </cell>
          <cell r="EP94">
            <v>122000</v>
          </cell>
          <cell r="EQ94">
            <v>3.6</v>
          </cell>
          <cell r="ER94">
            <v>12.44</v>
          </cell>
          <cell r="ES94">
            <v>3.3</v>
          </cell>
          <cell r="ET94">
            <v>14.44</v>
          </cell>
          <cell r="EU94">
            <v>2</v>
          </cell>
          <cell r="EV94">
            <v>7.25</v>
          </cell>
          <cell r="EW94">
            <v>1.6</v>
          </cell>
          <cell r="EX94">
            <v>24.17</v>
          </cell>
          <cell r="EY94">
            <v>13</v>
          </cell>
          <cell r="FA94" t="str">
            <v>Hertfordshire</v>
          </cell>
          <cell r="FB94" t="str">
            <v>E10000015</v>
          </cell>
          <cell r="FC94">
            <v>122000</v>
          </cell>
          <cell r="FD94">
            <v>3.6</v>
          </cell>
          <cell r="FE94">
            <v>466.3</v>
          </cell>
          <cell r="FF94">
            <v>3.2</v>
          </cell>
          <cell r="FG94">
            <v>540</v>
          </cell>
          <cell r="FH94">
            <v>1.9</v>
          </cell>
          <cell r="FI94">
            <v>271.10000000000002</v>
          </cell>
          <cell r="FJ94">
            <v>2.1</v>
          </cell>
          <cell r="FK94">
            <v>874</v>
          </cell>
          <cell r="FL94">
            <v>14</v>
          </cell>
          <cell r="FN94" t="str">
            <v>Hertfordshire</v>
          </cell>
          <cell r="FO94" t="str">
            <v>E10000015</v>
          </cell>
          <cell r="FP94">
            <v>199000</v>
          </cell>
          <cell r="FQ94">
            <v>3</v>
          </cell>
          <cell r="FR94">
            <v>38</v>
          </cell>
          <cell r="FS94">
            <v>1</v>
          </cell>
          <cell r="FT94">
            <v>40</v>
          </cell>
          <cell r="FU94">
            <v>0.4</v>
          </cell>
          <cell r="FV94">
            <v>35</v>
          </cell>
          <cell r="FW94">
            <v>0</v>
          </cell>
          <cell r="FX94">
            <v>47.5</v>
          </cell>
          <cell r="FY94">
            <v>3.2</v>
          </cell>
          <cell r="GA94" t="str">
            <v>Hertfordshire</v>
          </cell>
          <cell r="GB94" t="str">
            <v>E10000015</v>
          </cell>
          <cell r="GC94">
            <v>170000</v>
          </cell>
          <cell r="GD94">
            <v>5</v>
          </cell>
          <cell r="GE94">
            <v>31200</v>
          </cell>
          <cell r="GF94">
            <v>5.2</v>
          </cell>
          <cell r="GG94">
            <v>37324</v>
          </cell>
          <cell r="GH94">
            <v>2.7</v>
          </cell>
          <cell r="GI94">
            <v>16868</v>
          </cell>
          <cell r="GJ94">
            <v>3.2</v>
          </cell>
          <cell r="GK94" t="str">
            <v>&amp;^%</v>
          </cell>
          <cell r="GL94" t="str">
            <v>&amp;^%</v>
          </cell>
          <cell r="GN94" t="str">
            <v>Hertfordshire</v>
          </cell>
          <cell r="GO94" t="str">
            <v>E10000015</v>
          </cell>
          <cell r="GP94">
            <v>199000</v>
          </cell>
          <cell r="GQ94">
            <v>3</v>
          </cell>
          <cell r="GR94">
            <v>14.62</v>
          </cell>
          <cell r="GS94">
            <v>3.3</v>
          </cell>
          <cell r="GT94">
            <v>17.18</v>
          </cell>
          <cell r="GU94">
            <v>1.8</v>
          </cell>
          <cell r="GV94">
            <v>7.72</v>
          </cell>
          <cell r="GW94">
            <v>2.1</v>
          </cell>
          <cell r="GX94">
            <v>31.05</v>
          </cell>
          <cell r="GY94">
            <v>9.8000000000000007</v>
          </cell>
        </row>
        <row r="95">
          <cell r="A95" t="str">
            <v>Norfolk</v>
          </cell>
          <cell r="B95" t="str">
            <v>E10000020</v>
          </cell>
          <cell r="C95">
            <v>135000</v>
          </cell>
          <cell r="D95">
            <v>3.6</v>
          </cell>
          <cell r="E95">
            <v>511.9</v>
          </cell>
          <cell r="F95">
            <v>3</v>
          </cell>
          <cell r="G95">
            <v>583.29999999999995</v>
          </cell>
          <cell r="H95">
            <v>2.1</v>
          </cell>
          <cell r="I95">
            <v>290.60000000000002</v>
          </cell>
          <cell r="J95">
            <v>2.4</v>
          </cell>
          <cell r="K95">
            <v>908.3</v>
          </cell>
          <cell r="L95">
            <v>12</v>
          </cell>
          <cell r="N95" t="str">
            <v>Norfolk</v>
          </cell>
          <cell r="O95" t="str">
            <v>E10000020</v>
          </cell>
          <cell r="P95">
            <v>207000</v>
          </cell>
          <cell r="Q95">
            <v>2.9</v>
          </cell>
          <cell r="R95">
            <v>38</v>
          </cell>
          <cell r="S95">
            <v>1</v>
          </cell>
          <cell r="T95">
            <v>40.1</v>
          </cell>
          <cell r="U95">
            <v>0.5</v>
          </cell>
          <cell r="V95">
            <v>34.9</v>
          </cell>
          <cell r="W95">
            <v>1.5</v>
          </cell>
          <cell r="X95">
            <v>47.8</v>
          </cell>
          <cell r="Y95">
            <v>4.3</v>
          </cell>
          <cell r="AA95" t="str">
            <v>Norfolk</v>
          </cell>
          <cell r="AB95" t="str">
            <v>E10000020</v>
          </cell>
          <cell r="AC95">
            <v>178000</v>
          </cell>
          <cell r="AD95">
            <v>4.0999999999999996</v>
          </cell>
          <cell r="AE95">
            <v>24653</v>
          </cell>
          <cell r="AF95">
            <v>4.3</v>
          </cell>
          <cell r="AG95">
            <v>28497</v>
          </cell>
          <cell r="AH95">
            <v>2.4</v>
          </cell>
          <cell r="AI95">
            <v>14126</v>
          </cell>
          <cell r="AJ95">
            <v>4.8</v>
          </cell>
          <cell r="AK95">
            <v>45754</v>
          </cell>
          <cell r="AL95">
            <v>18</v>
          </cell>
          <cell r="AN95" t="str">
            <v>Norfolk</v>
          </cell>
          <cell r="AO95" t="str">
            <v>E10000020</v>
          </cell>
          <cell r="AP95">
            <v>207000</v>
          </cell>
          <cell r="AQ95">
            <v>2.9</v>
          </cell>
          <cell r="AR95">
            <v>11.5</v>
          </cell>
          <cell r="AS95">
            <v>2.7</v>
          </cell>
          <cell r="AT95">
            <v>13.59</v>
          </cell>
          <cell r="AU95">
            <v>1.7</v>
          </cell>
          <cell r="AV95">
            <v>6.96</v>
          </cell>
          <cell r="AW95">
            <v>1.3</v>
          </cell>
          <cell r="AX95">
            <v>22.96</v>
          </cell>
          <cell r="AY95">
            <v>7.8</v>
          </cell>
          <cell r="BA95" t="str">
            <v>Norfolk</v>
          </cell>
          <cell r="BB95" t="str">
            <v>E10000020</v>
          </cell>
          <cell r="BC95">
            <v>207000</v>
          </cell>
          <cell r="BD95">
            <v>2.9</v>
          </cell>
          <cell r="BE95">
            <v>467.8</v>
          </cell>
          <cell r="BF95">
            <v>2.7</v>
          </cell>
          <cell r="BG95">
            <v>544.5</v>
          </cell>
          <cell r="BH95">
            <v>1.7</v>
          </cell>
          <cell r="BI95">
            <v>269.39999999999998</v>
          </cell>
          <cell r="BJ95">
            <v>1.7</v>
          </cell>
          <cell r="BK95">
            <v>862.4</v>
          </cell>
          <cell r="BL95">
            <v>8.6999999999999993</v>
          </cell>
          <cell r="BN95" t="str">
            <v>Norfolk</v>
          </cell>
          <cell r="BO95" t="str">
            <v>E10000020</v>
          </cell>
          <cell r="BP95">
            <v>309000</v>
          </cell>
          <cell r="BQ95">
            <v>2.2999999999999998</v>
          </cell>
          <cell r="BR95">
            <v>37</v>
          </cell>
          <cell r="BS95">
            <v>0.4</v>
          </cell>
          <cell r="BT95">
            <v>32.700000000000003</v>
          </cell>
          <cell r="BU95">
            <v>0.9</v>
          </cell>
          <cell r="BV95">
            <v>13.9</v>
          </cell>
          <cell r="BW95">
            <v>5.7</v>
          </cell>
          <cell r="BX95">
            <v>45</v>
          </cell>
          <cell r="BY95">
            <v>3.4</v>
          </cell>
          <cell r="CA95" t="str">
            <v>Norfolk</v>
          </cell>
          <cell r="CB95" t="str">
            <v>E10000020</v>
          </cell>
          <cell r="CC95">
            <v>258000</v>
          </cell>
          <cell r="CD95">
            <v>3.3</v>
          </cell>
          <cell r="CE95">
            <v>19308</v>
          </cell>
          <cell r="CF95">
            <v>4.4000000000000004</v>
          </cell>
          <cell r="CG95">
            <v>22680</v>
          </cell>
          <cell r="CH95">
            <v>2.4</v>
          </cell>
          <cell r="CI95">
            <v>5820</v>
          </cell>
          <cell r="CJ95">
            <v>8.6999999999999993</v>
          </cell>
          <cell r="CK95">
            <v>41313</v>
          </cell>
          <cell r="CL95">
            <v>11</v>
          </cell>
          <cell r="CN95" t="str">
            <v>Norfolk</v>
          </cell>
          <cell r="CO95" t="str">
            <v>E10000020</v>
          </cell>
          <cell r="CP95">
            <v>309000</v>
          </cell>
          <cell r="CQ95">
            <v>2.2999999999999998</v>
          </cell>
          <cell r="CR95">
            <v>9.9499999999999993</v>
          </cell>
          <cell r="CS95">
            <v>1.8</v>
          </cell>
          <cell r="CT95">
            <v>12.9</v>
          </cell>
          <cell r="CU95">
            <v>1.5</v>
          </cell>
          <cell r="CV95">
            <v>6.28</v>
          </cell>
          <cell r="CW95">
            <v>0.7</v>
          </cell>
          <cell r="CX95">
            <v>21.47</v>
          </cell>
          <cell r="CY95">
            <v>7.1</v>
          </cell>
          <cell r="DA95" t="str">
            <v>Norfolk</v>
          </cell>
          <cell r="DB95" t="str">
            <v>E10000020</v>
          </cell>
          <cell r="DC95">
            <v>309000</v>
          </cell>
          <cell r="DD95">
            <v>2.2999999999999998</v>
          </cell>
          <cell r="DE95">
            <v>360.2</v>
          </cell>
          <cell r="DF95">
            <v>2.5</v>
          </cell>
          <cell r="DG95">
            <v>422.4</v>
          </cell>
          <cell r="DH95">
            <v>1.8</v>
          </cell>
          <cell r="DI95">
            <v>99.4</v>
          </cell>
          <cell r="DJ95">
            <v>4.3</v>
          </cell>
          <cell r="DK95">
            <v>793.7</v>
          </cell>
          <cell r="DL95">
            <v>6.2</v>
          </cell>
          <cell r="DN95" t="str">
            <v>Norfolk</v>
          </cell>
          <cell r="DO95" t="str">
            <v>E10000020</v>
          </cell>
          <cell r="DP95">
            <v>72000</v>
          </cell>
          <cell r="DQ95">
            <v>4.7</v>
          </cell>
          <cell r="DR95">
            <v>37.299999999999997</v>
          </cell>
          <cell r="DS95">
            <v>0.3</v>
          </cell>
          <cell r="DT95">
            <v>37.799999999999997</v>
          </cell>
          <cell r="DU95">
            <v>0.7</v>
          </cell>
          <cell r="DV95">
            <v>32.4</v>
          </cell>
          <cell r="DW95">
            <v>0.7</v>
          </cell>
          <cell r="DX95">
            <v>42.5</v>
          </cell>
          <cell r="DY95">
            <v>9.6999999999999993</v>
          </cell>
          <cell r="EA95" t="str">
            <v>Norfolk</v>
          </cell>
          <cell r="EB95" t="str">
            <v>E10000020</v>
          </cell>
          <cell r="EC95">
            <v>63000</v>
          </cell>
          <cell r="ED95">
            <v>6.9</v>
          </cell>
          <cell r="EE95">
            <v>20874</v>
          </cell>
          <cell r="EF95">
            <v>6.3</v>
          </cell>
          <cell r="EG95">
            <v>23883</v>
          </cell>
          <cell r="EH95">
            <v>3.4</v>
          </cell>
          <cell r="EI95">
            <v>12869</v>
          </cell>
          <cell r="EJ95">
            <v>4.2</v>
          </cell>
          <cell r="EK95" t="str">
            <v>&amp;^%</v>
          </cell>
          <cell r="EL95" t="str">
            <v>&amp;^%</v>
          </cell>
          <cell r="EN95" t="str">
            <v>Norfolk</v>
          </cell>
          <cell r="EO95" t="str">
            <v>E10000020</v>
          </cell>
          <cell r="EP95">
            <v>72000</v>
          </cell>
          <cell r="EQ95">
            <v>4.7</v>
          </cell>
          <cell r="ER95">
            <v>10.73</v>
          </cell>
          <cell r="ES95">
            <v>3.6</v>
          </cell>
          <cell r="ET95">
            <v>12.47</v>
          </cell>
          <cell r="EU95">
            <v>2.5</v>
          </cell>
          <cell r="EV95">
            <v>6.72</v>
          </cell>
          <cell r="EW95">
            <v>2.1</v>
          </cell>
          <cell r="EX95" t="str">
            <v>&amp;^%</v>
          </cell>
          <cell r="EY95" t="str">
            <v>&amp;^%</v>
          </cell>
          <cell r="FA95" t="str">
            <v>Norfolk</v>
          </cell>
          <cell r="FB95" t="str">
            <v>E10000020</v>
          </cell>
          <cell r="FC95">
            <v>72000</v>
          </cell>
          <cell r="FD95">
            <v>4.7</v>
          </cell>
          <cell r="FE95">
            <v>408.8</v>
          </cell>
          <cell r="FF95">
            <v>3.5</v>
          </cell>
          <cell r="FG95">
            <v>471</v>
          </cell>
          <cell r="FH95">
            <v>2.5</v>
          </cell>
          <cell r="FI95">
            <v>254.2</v>
          </cell>
          <cell r="FJ95">
            <v>2.2999999999999998</v>
          </cell>
          <cell r="FK95">
            <v>779.5</v>
          </cell>
          <cell r="FL95">
            <v>19</v>
          </cell>
          <cell r="FN95" t="str">
            <v>Norfolk</v>
          </cell>
          <cell r="FO95" t="str">
            <v>E10000020</v>
          </cell>
          <cell r="FP95">
            <v>135000</v>
          </cell>
          <cell r="FQ95">
            <v>3.6</v>
          </cell>
          <cell r="FR95">
            <v>39.799999999999997</v>
          </cell>
          <cell r="FS95">
            <v>0.6</v>
          </cell>
          <cell r="FT95">
            <v>41.3</v>
          </cell>
          <cell r="FU95">
            <v>0.6</v>
          </cell>
          <cell r="FV95">
            <v>35</v>
          </cell>
          <cell r="FW95">
            <v>0.9</v>
          </cell>
          <cell r="FX95">
            <v>49.8</v>
          </cell>
          <cell r="FY95">
            <v>6.8</v>
          </cell>
          <cell r="GA95" t="str">
            <v>Norfolk</v>
          </cell>
          <cell r="GB95" t="str">
            <v>E10000020</v>
          </cell>
          <cell r="GC95">
            <v>115000</v>
          </cell>
          <cell r="GD95">
            <v>5.0999999999999996</v>
          </cell>
          <cell r="GE95">
            <v>27109</v>
          </cell>
          <cell r="GF95">
            <v>5.0999999999999996</v>
          </cell>
          <cell r="GG95">
            <v>31002</v>
          </cell>
          <cell r="GH95">
            <v>3</v>
          </cell>
          <cell r="GI95">
            <v>15126</v>
          </cell>
          <cell r="GJ95">
            <v>5</v>
          </cell>
          <cell r="GK95" t="str">
            <v>&amp;^%</v>
          </cell>
          <cell r="GL95" t="str">
            <v>&amp;^%</v>
          </cell>
          <cell r="GN95" t="str">
            <v>Norfolk</v>
          </cell>
          <cell r="GO95" t="str">
            <v>E10000020</v>
          </cell>
          <cell r="GP95">
            <v>135000</v>
          </cell>
          <cell r="GQ95">
            <v>3.6</v>
          </cell>
          <cell r="GR95">
            <v>12.04</v>
          </cell>
          <cell r="GS95">
            <v>3.5</v>
          </cell>
          <cell r="GT95">
            <v>14.13</v>
          </cell>
          <cell r="GU95">
            <v>2.2000000000000002</v>
          </cell>
          <cell r="GV95">
            <v>7.1</v>
          </cell>
          <cell r="GW95">
            <v>1.9</v>
          </cell>
          <cell r="GX95">
            <v>24.2</v>
          </cell>
          <cell r="GY95">
            <v>11</v>
          </cell>
        </row>
        <row r="96">
          <cell r="A96" t="str">
            <v>Suffolk</v>
          </cell>
          <cell r="B96" t="str">
            <v>E10000029</v>
          </cell>
          <cell r="C96">
            <v>119000</v>
          </cell>
          <cell r="D96">
            <v>3.8</v>
          </cell>
          <cell r="E96">
            <v>496</v>
          </cell>
          <cell r="F96">
            <v>3.2</v>
          </cell>
          <cell r="G96">
            <v>569.1</v>
          </cell>
          <cell r="H96">
            <v>2.4</v>
          </cell>
          <cell r="I96">
            <v>293.39999999999998</v>
          </cell>
          <cell r="J96">
            <v>2.8</v>
          </cell>
          <cell r="K96">
            <v>880.2</v>
          </cell>
          <cell r="L96">
            <v>15</v>
          </cell>
          <cell r="N96" t="str">
            <v>Suffolk</v>
          </cell>
          <cell r="O96" t="str">
            <v>E10000029</v>
          </cell>
          <cell r="P96">
            <v>182000</v>
          </cell>
          <cell r="Q96">
            <v>3</v>
          </cell>
          <cell r="R96">
            <v>39</v>
          </cell>
          <cell r="S96">
            <v>1</v>
          </cell>
          <cell r="T96">
            <v>40.1</v>
          </cell>
          <cell r="U96">
            <v>0.4</v>
          </cell>
          <cell r="V96">
            <v>35</v>
          </cell>
          <cell r="W96">
            <v>0.1</v>
          </cell>
          <cell r="X96">
            <v>47.5</v>
          </cell>
          <cell r="Y96">
            <v>4.7</v>
          </cell>
          <cell r="AA96" t="str">
            <v>Suffolk</v>
          </cell>
          <cell r="AB96" t="str">
            <v>E10000029</v>
          </cell>
          <cell r="AC96">
            <v>161000</v>
          </cell>
          <cell r="AD96">
            <v>4.7</v>
          </cell>
          <cell r="AE96">
            <v>23700</v>
          </cell>
          <cell r="AF96">
            <v>3.9</v>
          </cell>
          <cell r="AG96">
            <v>28065</v>
          </cell>
          <cell r="AH96">
            <v>2.8</v>
          </cell>
          <cell r="AI96">
            <v>13780</v>
          </cell>
          <cell r="AJ96">
            <v>3.4</v>
          </cell>
          <cell r="AK96" t="str">
            <v>&amp;^%</v>
          </cell>
          <cell r="AL96" t="str">
            <v>&amp;^%</v>
          </cell>
          <cell r="AN96" t="str">
            <v>Suffolk</v>
          </cell>
          <cell r="AO96" t="str">
            <v>E10000029</v>
          </cell>
          <cell r="AP96">
            <v>182000</v>
          </cell>
          <cell r="AQ96">
            <v>3</v>
          </cell>
          <cell r="AR96">
            <v>11.1</v>
          </cell>
          <cell r="AS96">
            <v>2.9</v>
          </cell>
          <cell r="AT96">
            <v>13.15</v>
          </cell>
          <cell r="AU96">
            <v>1.9</v>
          </cell>
          <cell r="AV96">
            <v>6.97</v>
          </cell>
          <cell r="AW96">
            <v>1.3</v>
          </cell>
          <cell r="AX96">
            <v>21.56</v>
          </cell>
          <cell r="AY96">
            <v>10</v>
          </cell>
          <cell r="BA96" t="str">
            <v>Suffolk</v>
          </cell>
          <cell r="BB96" t="str">
            <v>E10000029</v>
          </cell>
          <cell r="BC96">
            <v>182000</v>
          </cell>
          <cell r="BD96">
            <v>3</v>
          </cell>
          <cell r="BE96">
            <v>454.4</v>
          </cell>
          <cell r="BF96">
            <v>2.6</v>
          </cell>
          <cell r="BG96">
            <v>527</v>
          </cell>
          <cell r="BH96">
            <v>1.9</v>
          </cell>
          <cell r="BI96">
            <v>266.60000000000002</v>
          </cell>
          <cell r="BJ96">
            <v>1.4</v>
          </cell>
          <cell r="BK96">
            <v>840.5</v>
          </cell>
          <cell r="BL96">
            <v>9.6999999999999993</v>
          </cell>
          <cell r="BN96" t="str">
            <v>Suffolk</v>
          </cell>
          <cell r="BO96" t="str">
            <v>E10000029</v>
          </cell>
          <cell r="BP96">
            <v>287000</v>
          </cell>
          <cell r="BQ96">
            <v>2.4</v>
          </cell>
          <cell r="BR96">
            <v>37</v>
          </cell>
          <cell r="BS96">
            <v>0.7</v>
          </cell>
          <cell r="BT96">
            <v>31.8</v>
          </cell>
          <cell r="BU96">
            <v>1</v>
          </cell>
          <cell r="BV96">
            <v>11.4</v>
          </cell>
          <cell r="BW96">
            <v>6.4</v>
          </cell>
          <cell r="BX96">
            <v>44.1</v>
          </cell>
          <cell r="BY96">
            <v>3.5</v>
          </cell>
          <cell r="CA96" t="str">
            <v>Suffolk</v>
          </cell>
          <cell r="CB96" t="str">
            <v>E10000029</v>
          </cell>
          <cell r="CC96">
            <v>248000</v>
          </cell>
          <cell r="CD96">
            <v>3.6</v>
          </cell>
          <cell r="CE96">
            <v>19222</v>
          </cell>
          <cell r="CF96">
            <v>4</v>
          </cell>
          <cell r="CG96">
            <v>22252</v>
          </cell>
          <cell r="CH96">
            <v>2.8</v>
          </cell>
          <cell r="CI96">
            <v>5372</v>
          </cell>
          <cell r="CJ96">
            <v>8.8000000000000007</v>
          </cell>
          <cell r="CK96">
            <v>40079</v>
          </cell>
          <cell r="CL96">
            <v>15</v>
          </cell>
          <cell r="CN96" t="str">
            <v>Suffolk</v>
          </cell>
          <cell r="CO96" t="str">
            <v>E10000029</v>
          </cell>
          <cell r="CP96">
            <v>287000</v>
          </cell>
          <cell r="CQ96">
            <v>2.4</v>
          </cell>
          <cell r="CR96">
            <v>10</v>
          </cell>
          <cell r="CS96">
            <v>2.2999999999999998</v>
          </cell>
          <cell r="CT96">
            <v>12.92</v>
          </cell>
          <cell r="CU96">
            <v>1.7</v>
          </cell>
          <cell r="CV96">
            <v>6.33</v>
          </cell>
          <cell r="CW96">
            <v>0.8</v>
          </cell>
          <cell r="CX96">
            <v>22.09</v>
          </cell>
          <cell r="CY96">
            <v>8.9</v>
          </cell>
          <cell r="DA96" t="str">
            <v>Suffolk</v>
          </cell>
          <cell r="DB96" t="str">
            <v>E10000029</v>
          </cell>
          <cell r="DC96">
            <v>287000</v>
          </cell>
          <cell r="DD96">
            <v>2.4</v>
          </cell>
          <cell r="DE96">
            <v>357.5</v>
          </cell>
          <cell r="DF96">
            <v>2.7</v>
          </cell>
          <cell r="DG96">
            <v>411.2</v>
          </cell>
          <cell r="DH96">
            <v>1.9</v>
          </cell>
          <cell r="DI96">
            <v>92</v>
          </cell>
          <cell r="DJ96">
            <v>7.5</v>
          </cell>
          <cell r="DK96">
            <v>758.1</v>
          </cell>
          <cell r="DL96">
            <v>6.9</v>
          </cell>
          <cell r="DN96" t="str">
            <v>Suffolk</v>
          </cell>
          <cell r="DO96" t="str">
            <v>E10000029</v>
          </cell>
          <cell r="DP96">
            <v>63000</v>
          </cell>
          <cell r="DQ96">
            <v>5</v>
          </cell>
          <cell r="DR96">
            <v>37.5</v>
          </cell>
          <cell r="DS96">
            <v>0.3</v>
          </cell>
          <cell r="DT96">
            <v>38.1</v>
          </cell>
          <cell r="DU96">
            <v>0.7</v>
          </cell>
          <cell r="DV96">
            <v>33</v>
          </cell>
          <cell r="DW96">
            <v>1.3</v>
          </cell>
          <cell r="DX96">
            <v>43.3</v>
          </cell>
          <cell r="DY96">
            <v>11</v>
          </cell>
          <cell r="EA96" t="str">
            <v>Suffolk</v>
          </cell>
          <cell r="EB96" t="str">
            <v>E10000029</v>
          </cell>
          <cell r="EC96">
            <v>55000</v>
          </cell>
          <cell r="ED96">
            <v>6.8</v>
          </cell>
          <cell r="EE96">
            <v>19747</v>
          </cell>
          <cell r="EF96">
            <v>5.2</v>
          </cell>
          <cell r="EG96">
            <v>23232</v>
          </cell>
          <cell r="EH96">
            <v>4.2</v>
          </cell>
          <cell r="EI96">
            <v>12041</v>
          </cell>
          <cell r="EJ96">
            <v>8.5</v>
          </cell>
          <cell r="EK96" t="str">
            <v>&amp;^%</v>
          </cell>
          <cell r="EL96" t="str">
            <v>&amp;^%</v>
          </cell>
          <cell r="EN96" t="str">
            <v>Suffolk</v>
          </cell>
          <cell r="EO96" t="str">
            <v>E10000029</v>
          </cell>
          <cell r="EP96">
            <v>63000</v>
          </cell>
          <cell r="EQ96">
            <v>5</v>
          </cell>
          <cell r="ER96">
            <v>10.06</v>
          </cell>
          <cell r="ES96">
            <v>3.9</v>
          </cell>
          <cell r="ET96">
            <v>11.72</v>
          </cell>
          <cell r="EU96">
            <v>2.7</v>
          </cell>
          <cell r="EV96">
            <v>6.73</v>
          </cell>
          <cell r="EW96">
            <v>1.9</v>
          </cell>
          <cell r="EX96" t="str">
            <v>&amp;^%</v>
          </cell>
          <cell r="EY96" t="str">
            <v>&amp;^%</v>
          </cell>
          <cell r="FA96" t="str">
            <v>Suffolk</v>
          </cell>
          <cell r="FB96" t="str">
            <v>E10000029</v>
          </cell>
          <cell r="FC96">
            <v>63000</v>
          </cell>
          <cell r="FD96">
            <v>5</v>
          </cell>
          <cell r="FE96">
            <v>383.1</v>
          </cell>
          <cell r="FF96">
            <v>3.7</v>
          </cell>
          <cell r="FG96">
            <v>446.9</v>
          </cell>
          <cell r="FH96">
            <v>2.7</v>
          </cell>
          <cell r="FI96">
            <v>251.1</v>
          </cell>
          <cell r="FJ96">
            <v>1.9</v>
          </cell>
          <cell r="FK96" t="str">
            <v>&amp;^%</v>
          </cell>
          <cell r="FL96" t="str">
            <v>&amp;^%</v>
          </cell>
          <cell r="FN96" t="str">
            <v>Suffolk</v>
          </cell>
          <cell r="FO96" t="str">
            <v>E10000029</v>
          </cell>
          <cell r="FP96">
            <v>119000</v>
          </cell>
          <cell r="FQ96">
            <v>3.8</v>
          </cell>
          <cell r="FR96">
            <v>40</v>
          </cell>
          <cell r="FS96">
            <v>0.7</v>
          </cell>
          <cell r="FT96">
            <v>41.1</v>
          </cell>
          <cell r="FU96">
            <v>0.5</v>
          </cell>
          <cell r="FV96">
            <v>36</v>
          </cell>
          <cell r="FW96">
            <v>1.3</v>
          </cell>
          <cell r="FX96">
            <v>48</v>
          </cell>
          <cell r="FY96">
            <v>6.7</v>
          </cell>
          <cell r="GA96" t="str">
            <v>Suffolk</v>
          </cell>
          <cell r="GB96" t="str">
            <v>E10000029</v>
          </cell>
          <cell r="GC96">
            <v>106000</v>
          </cell>
          <cell r="GD96">
            <v>6.2</v>
          </cell>
          <cell r="GE96">
            <v>26365</v>
          </cell>
          <cell r="GF96">
            <v>5.5</v>
          </cell>
          <cell r="GG96">
            <v>30586</v>
          </cell>
          <cell r="GH96">
            <v>3.6</v>
          </cell>
          <cell r="GI96">
            <v>15580</v>
          </cell>
          <cell r="GJ96">
            <v>2.9</v>
          </cell>
          <cell r="GK96" t="str">
            <v>&amp;^%</v>
          </cell>
          <cell r="GL96" t="str">
            <v>&amp;^%</v>
          </cell>
          <cell r="GN96" t="str">
            <v>Suffolk</v>
          </cell>
          <cell r="GO96" t="str">
            <v>E10000029</v>
          </cell>
          <cell r="GP96">
            <v>119000</v>
          </cell>
          <cell r="GQ96">
            <v>3.8</v>
          </cell>
          <cell r="GR96">
            <v>11.77</v>
          </cell>
          <cell r="GS96">
            <v>3.3</v>
          </cell>
          <cell r="GT96">
            <v>13.86</v>
          </cell>
          <cell r="GU96">
            <v>2.5</v>
          </cell>
          <cell r="GV96">
            <v>7.21</v>
          </cell>
          <cell r="GW96">
            <v>2.4</v>
          </cell>
          <cell r="GX96">
            <v>22.89</v>
          </cell>
          <cell r="GY96">
            <v>16</v>
          </cell>
        </row>
        <row r="97">
          <cell r="A97" t="str">
            <v>Camden</v>
          </cell>
          <cell r="B97" t="str">
            <v>E09000007</v>
          </cell>
          <cell r="C97">
            <v>120000</v>
          </cell>
          <cell r="D97">
            <v>4</v>
          </cell>
          <cell r="E97">
            <v>728.3</v>
          </cell>
          <cell r="F97">
            <v>3</v>
          </cell>
          <cell r="G97">
            <v>882.5</v>
          </cell>
          <cell r="H97">
            <v>3</v>
          </cell>
          <cell r="I97">
            <v>383</v>
          </cell>
          <cell r="J97">
            <v>3.2</v>
          </cell>
          <cell r="K97">
            <v>1495.3</v>
          </cell>
          <cell r="L97">
            <v>19</v>
          </cell>
          <cell r="N97" t="str">
            <v>Camden</v>
          </cell>
          <cell r="O97" t="str">
            <v>E09000007</v>
          </cell>
          <cell r="P97">
            <v>209000</v>
          </cell>
          <cell r="Q97">
            <v>2.9</v>
          </cell>
          <cell r="R97">
            <v>37.5</v>
          </cell>
          <cell r="S97">
            <v>0</v>
          </cell>
          <cell r="T97">
            <v>38.1</v>
          </cell>
          <cell r="U97">
            <v>0.4</v>
          </cell>
          <cell r="V97">
            <v>34.9</v>
          </cell>
          <cell r="W97">
            <v>0.4</v>
          </cell>
          <cell r="X97">
            <v>42.4</v>
          </cell>
          <cell r="Y97">
            <v>4.5999999999999996</v>
          </cell>
          <cell r="AA97" t="str">
            <v>Camden</v>
          </cell>
          <cell r="AB97" t="str">
            <v>E09000007</v>
          </cell>
          <cell r="AC97">
            <v>165000</v>
          </cell>
          <cell r="AD97">
            <v>5.3</v>
          </cell>
          <cell r="AE97">
            <v>36951</v>
          </cell>
          <cell r="AF97">
            <v>4.5</v>
          </cell>
          <cell r="AG97">
            <v>44841</v>
          </cell>
          <cell r="AH97">
            <v>5.3</v>
          </cell>
          <cell r="AI97">
            <v>19391</v>
          </cell>
          <cell r="AJ97">
            <v>11</v>
          </cell>
          <cell r="AK97" t="str">
            <v>&amp;^%</v>
          </cell>
          <cell r="AL97" t="str">
            <v>&amp;^%</v>
          </cell>
          <cell r="AN97" t="str">
            <v>Camden</v>
          </cell>
          <cell r="AO97" t="str">
            <v>E09000007</v>
          </cell>
          <cell r="AP97">
            <v>209000</v>
          </cell>
          <cell r="AQ97">
            <v>2.9</v>
          </cell>
          <cell r="AR97">
            <v>18.350000000000001</v>
          </cell>
          <cell r="AS97">
            <v>2.6</v>
          </cell>
          <cell r="AT97">
            <v>21.29</v>
          </cell>
          <cell r="AU97">
            <v>2.1</v>
          </cell>
          <cell r="AV97">
            <v>9.5</v>
          </cell>
          <cell r="AW97">
            <v>2.8</v>
          </cell>
          <cell r="AX97">
            <v>35.61</v>
          </cell>
          <cell r="AY97">
            <v>13</v>
          </cell>
          <cell r="BA97" t="str">
            <v>Camden</v>
          </cell>
          <cell r="BB97" t="str">
            <v>E09000007</v>
          </cell>
          <cell r="BC97">
            <v>209000</v>
          </cell>
          <cell r="BD97">
            <v>2.9</v>
          </cell>
          <cell r="BE97">
            <v>685.7</v>
          </cell>
          <cell r="BF97">
            <v>2.6</v>
          </cell>
          <cell r="BG97">
            <v>811.2</v>
          </cell>
          <cell r="BH97">
            <v>2.1</v>
          </cell>
          <cell r="BI97">
            <v>379.9</v>
          </cell>
          <cell r="BJ97">
            <v>2.4</v>
          </cell>
          <cell r="BK97">
            <v>1294.2</v>
          </cell>
          <cell r="BL97">
            <v>12</v>
          </cell>
          <cell r="BN97" t="str">
            <v>Camden</v>
          </cell>
          <cell r="BO97" t="str">
            <v>E09000007</v>
          </cell>
          <cell r="BP97">
            <v>245000</v>
          </cell>
          <cell r="BQ97">
            <v>2.7</v>
          </cell>
          <cell r="BR97">
            <v>36.9</v>
          </cell>
          <cell r="BS97">
            <v>0.6</v>
          </cell>
          <cell r="BT97">
            <v>35.1</v>
          </cell>
          <cell r="BU97">
            <v>0.7</v>
          </cell>
          <cell r="BV97">
            <v>22.8</v>
          </cell>
          <cell r="BW97">
            <v>5.3</v>
          </cell>
          <cell r="BX97">
            <v>41.3</v>
          </cell>
          <cell r="BY97">
            <v>3.8</v>
          </cell>
          <cell r="CA97" t="str">
            <v>Camden</v>
          </cell>
          <cell r="CB97" t="str">
            <v>E09000007</v>
          </cell>
          <cell r="CC97">
            <v>191000</v>
          </cell>
          <cell r="CD97">
            <v>5</v>
          </cell>
          <cell r="CE97">
            <v>34096</v>
          </cell>
          <cell r="CF97">
            <v>4.5</v>
          </cell>
          <cell r="CG97">
            <v>41593</v>
          </cell>
          <cell r="CH97">
            <v>5.5</v>
          </cell>
          <cell r="CI97" t="str">
            <v>&amp;^%</v>
          </cell>
          <cell r="CJ97" t="str">
            <v>&amp;^%</v>
          </cell>
          <cell r="CK97" t="str">
            <v>&amp;^%</v>
          </cell>
          <cell r="CL97" t="str">
            <v>&amp;^%</v>
          </cell>
          <cell r="CN97" t="str">
            <v>Camden</v>
          </cell>
          <cell r="CO97" t="str">
            <v>E09000007</v>
          </cell>
          <cell r="CP97">
            <v>245000</v>
          </cell>
          <cell r="CQ97">
            <v>2.7</v>
          </cell>
          <cell r="CR97">
            <v>17.89</v>
          </cell>
          <cell r="CS97">
            <v>2.2000000000000002</v>
          </cell>
          <cell r="CT97">
            <v>21.14</v>
          </cell>
          <cell r="CU97">
            <v>2.4</v>
          </cell>
          <cell r="CV97">
            <v>8.5</v>
          </cell>
          <cell r="CW97">
            <v>2.7</v>
          </cell>
          <cell r="CX97">
            <v>35.01</v>
          </cell>
          <cell r="CY97">
            <v>11</v>
          </cell>
          <cell r="DA97" t="str">
            <v>Camden</v>
          </cell>
          <cell r="DB97" t="str">
            <v>E09000007</v>
          </cell>
          <cell r="DC97">
            <v>245000</v>
          </cell>
          <cell r="DD97">
            <v>2.7</v>
          </cell>
          <cell r="DE97">
            <v>630.29999999999995</v>
          </cell>
          <cell r="DF97">
            <v>1.9</v>
          </cell>
          <cell r="DG97">
            <v>742.7</v>
          </cell>
          <cell r="DH97">
            <v>2.5</v>
          </cell>
          <cell r="DI97">
            <v>256.3</v>
          </cell>
          <cell r="DJ97">
            <v>5.7</v>
          </cell>
          <cell r="DK97">
            <v>1245.7</v>
          </cell>
          <cell r="DL97">
            <v>12</v>
          </cell>
          <cell r="DN97" t="str">
            <v>Camden</v>
          </cell>
          <cell r="DO97" t="str">
            <v>E09000007</v>
          </cell>
          <cell r="DP97">
            <v>89000</v>
          </cell>
          <cell r="DQ97">
            <v>4.2</v>
          </cell>
          <cell r="DR97">
            <v>37.5</v>
          </cell>
          <cell r="DS97">
            <v>0</v>
          </cell>
          <cell r="DT97">
            <v>37.799999999999997</v>
          </cell>
          <cell r="DU97">
            <v>0.6</v>
          </cell>
          <cell r="DV97">
            <v>34.5</v>
          </cell>
          <cell r="DW97">
            <v>1.2</v>
          </cell>
          <cell r="DX97">
            <v>41.3</v>
          </cell>
          <cell r="DY97">
            <v>11</v>
          </cell>
          <cell r="EA97" t="str">
            <v>Camden</v>
          </cell>
          <cell r="EB97" t="str">
            <v>E09000007</v>
          </cell>
          <cell r="EC97">
            <v>69000</v>
          </cell>
          <cell r="ED97">
            <v>8.1</v>
          </cell>
          <cell r="EE97">
            <v>34192</v>
          </cell>
          <cell r="EF97">
            <v>4.8</v>
          </cell>
          <cell r="EG97">
            <v>38475</v>
          </cell>
          <cell r="EH97">
            <v>4.7</v>
          </cell>
          <cell r="EI97">
            <v>19358</v>
          </cell>
          <cell r="EJ97">
            <v>8.9</v>
          </cell>
          <cell r="EK97" t="str">
            <v>&amp;^%</v>
          </cell>
          <cell r="EL97" t="str">
            <v>&amp;^%</v>
          </cell>
          <cell r="EN97" t="str">
            <v>Camden</v>
          </cell>
          <cell r="EO97" t="str">
            <v>E09000007</v>
          </cell>
          <cell r="EP97">
            <v>89000</v>
          </cell>
          <cell r="EQ97">
            <v>4.2</v>
          </cell>
          <cell r="ER97">
            <v>17.440000000000001</v>
          </cell>
          <cell r="ES97">
            <v>3.1</v>
          </cell>
          <cell r="ET97">
            <v>18.899999999999999</v>
          </cell>
          <cell r="EU97">
            <v>2.2999999999999998</v>
          </cell>
          <cell r="EV97">
            <v>9.31</v>
          </cell>
          <cell r="EW97">
            <v>4</v>
          </cell>
          <cell r="EX97">
            <v>29.91</v>
          </cell>
          <cell r="EY97">
            <v>18</v>
          </cell>
          <cell r="FA97" t="str">
            <v>Camden</v>
          </cell>
          <cell r="FB97" t="str">
            <v>E09000007</v>
          </cell>
          <cell r="FC97">
            <v>89000</v>
          </cell>
          <cell r="FD97">
            <v>4.2</v>
          </cell>
          <cell r="FE97">
            <v>644.79999999999995</v>
          </cell>
          <cell r="FF97">
            <v>2.8</v>
          </cell>
          <cell r="FG97">
            <v>715.2</v>
          </cell>
          <cell r="FH97">
            <v>2.2999999999999998</v>
          </cell>
          <cell r="FI97">
            <v>367</v>
          </cell>
          <cell r="FJ97">
            <v>3.6</v>
          </cell>
          <cell r="FK97">
            <v>1103.8</v>
          </cell>
          <cell r="FL97">
            <v>17</v>
          </cell>
          <cell r="FN97" t="str">
            <v>Camden</v>
          </cell>
          <cell r="FO97" t="str">
            <v>E09000007</v>
          </cell>
          <cell r="FP97">
            <v>120000</v>
          </cell>
          <cell r="FQ97">
            <v>4</v>
          </cell>
          <cell r="FR97">
            <v>37.5</v>
          </cell>
          <cell r="FS97">
            <v>0.1</v>
          </cell>
          <cell r="FT97">
            <v>38.299999999999997</v>
          </cell>
          <cell r="FU97">
            <v>0.5</v>
          </cell>
          <cell r="FV97">
            <v>35</v>
          </cell>
          <cell r="FW97">
            <v>0</v>
          </cell>
          <cell r="FX97">
            <v>43.6</v>
          </cell>
          <cell r="FY97">
            <v>7</v>
          </cell>
          <cell r="GA97" t="str">
            <v>Camden</v>
          </cell>
          <cell r="GB97" t="str">
            <v>E09000007</v>
          </cell>
          <cell r="GC97">
            <v>96000</v>
          </cell>
          <cell r="GD97">
            <v>7.1</v>
          </cell>
          <cell r="GE97">
            <v>39199</v>
          </cell>
          <cell r="GF97">
            <v>7</v>
          </cell>
          <cell r="GG97">
            <v>49401</v>
          </cell>
          <cell r="GH97">
            <v>7.7</v>
          </cell>
          <cell r="GI97" t="str">
            <v>&amp;^%</v>
          </cell>
          <cell r="GJ97" t="str">
            <v>&amp;^%</v>
          </cell>
          <cell r="GK97" t="str">
            <v>&amp;^%</v>
          </cell>
          <cell r="GL97" t="str">
            <v>&amp;^%</v>
          </cell>
          <cell r="GN97" t="str">
            <v>Camden</v>
          </cell>
          <cell r="GO97" t="str">
            <v>E09000007</v>
          </cell>
          <cell r="GP97">
            <v>120000</v>
          </cell>
          <cell r="GQ97">
            <v>4</v>
          </cell>
          <cell r="GR97">
            <v>19.079999999999998</v>
          </cell>
          <cell r="GS97">
            <v>3.8</v>
          </cell>
          <cell r="GT97">
            <v>23.04</v>
          </cell>
          <cell r="GU97">
            <v>3.1</v>
          </cell>
          <cell r="GV97">
            <v>9.6</v>
          </cell>
          <cell r="GW97">
            <v>4.3</v>
          </cell>
          <cell r="GX97">
            <v>41.44</v>
          </cell>
          <cell r="GY97">
            <v>18</v>
          </cell>
        </row>
        <row r="98">
          <cell r="A98" t="str">
            <v>City of London</v>
          </cell>
          <cell r="B98" t="str">
            <v>E09000001</v>
          </cell>
          <cell r="C98">
            <v>193000</v>
          </cell>
          <cell r="D98">
            <v>3.1</v>
          </cell>
          <cell r="E98">
            <v>1028.8</v>
          </cell>
          <cell r="F98">
            <v>4</v>
          </cell>
          <cell r="G98">
            <v>1330.2</v>
          </cell>
          <cell r="H98">
            <v>2.4</v>
          </cell>
          <cell r="I98">
            <v>479.1</v>
          </cell>
          <cell r="J98">
            <v>3.4</v>
          </cell>
          <cell r="K98">
            <v>2418.5</v>
          </cell>
          <cell r="L98">
            <v>14</v>
          </cell>
          <cell r="N98" t="str">
            <v>City of London</v>
          </cell>
          <cell r="O98" t="str">
            <v>E09000001</v>
          </cell>
          <cell r="P98">
            <v>298000</v>
          </cell>
          <cell r="Q98">
            <v>2.4</v>
          </cell>
          <cell r="R98">
            <v>35</v>
          </cell>
          <cell r="S98">
            <v>1.1000000000000001</v>
          </cell>
          <cell r="T98">
            <v>36.9</v>
          </cell>
          <cell r="U98">
            <v>0.2</v>
          </cell>
          <cell r="V98">
            <v>35</v>
          </cell>
          <cell r="W98">
            <v>0</v>
          </cell>
          <cell r="X98">
            <v>40</v>
          </cell>
          <cell r="Y98">
            <v>1.6</v>
          </cell>
          <cell r="AA98" t="str">
            <v>City of London</v>
          </cell>
          <cell r="AB98" t="str">
            <v>E09000001</v>
          </cell>
          <cell r="AC98">
            <v>237000</v>
          </cell>
          <cell r="AD98">
            <v>3.7</v>
          </cell>
          <cell r="AE98">
            <v>53730</v>
          </cell>
          <cell r="AF98">
            <v>4.8</v>
          </cell>
          <cell r="AG98">
            <v>82996</v>
          </cell>
          <cell r="AH98">
            <v>4.3</v>
          </cell>
          <cell r="AI98">
            <v>25529</v>
          </cell>
          <cell r="AJ98">
            <v>6.7</v>
          </cell>
          <cell r="AK98" t="str">
            <v>&amp;^%</v>
          </cell>
          <cell r="AL98" t="str">
            <v>&amp;^%</v>
          </cell>
          <cell r="AN98" t="str">
            <v>City of London</v>
          </cell>
          <cell r="AO98" t="str">
            <v>E09000001</v>
          </cell>
          <cell r="AP98">
            <v>298000</v>
          </cell>
          <cell r="AQ98">
            <v>2.4</v>
          </cell>
          <cell r="AR98">
            <v>24.95</v>
          </cell>
          <cell r="AS98">
            <v>2.8</v>
          </cell>
          <cell r="AT98">
            <v>32.200000000000003</v>
          </cell>
          <cell r="AU98">
            <v>1.9</v>
          </cell>
          <cell r="AV98">
            <v>11.91</v>
          </cell>
          <cell r="AW98">
            <v>2</v>
          </cell>
          <cell r="AX98">
            <v>62.43</v>
          </cell>
          <cell r="AY98">
            <v>9.1</v>
          </cell>
          <cell r="BA98" t="str">
            <v>City of London</v>
          </cell>
          <cell r="BB98" t="str">
            <v>E09000001</v>
          </cell>
          <cell r="BC98">
            <v>298000</v>
          </cell>
          <cell r="BD98">
            <v>2.4</v>
          </cell>
          <cell r="BE98">
            <v>917.1</v>
          </cell>
          <cell r="BF98">
            <v>2.6</v>
          </cell>
          <cell r="BG98">
            <v>1189.4000000000001</v>
          </cell>
          <cell r="BH98">
            <v>1.9</v>
          </cell>
          <cell r="BI98">
            <v>460</v>
          </cell>
          <cell r="BJ98">
            <v>2.1</v>
          </cell>
          <cell r="BK98">
            <v>2235.3000000000002</v>
          </cell>
          <cell r="BL98">
            <v>9.8000000000000007</v>
          </cell>
          <cell r="BN98" t="str">
            <v>City of London</v>
          </cell>
          <cell r="BO98" t="str">
            <v>E09000001</v>
          </cell>
          <cell r="BP98">
            <v>324000</v>
          </cell>
          <cell r="BQ98">
            <v>2.2999999999999998</v>
          </cell>
          <cell r="BR98">
            <v>35</v>
          </cell>
          <cell r="BS98" t="str">
            <v>&amp;^%</v>
          </cell>
          <cell r="BT98">
            <v>35.5</v>
          </cell>
          <cell r="BU98">
            <v>0.4</v>
          </cell>
          <cell r="BV98">
            <v>33.799999999999997</v>
          </cell>
          <cell r="BW98">
            <v>3.1</v>
          </cell>
          <cell r="BX98">
            <v>40</v>
          </cell>
          <cell r="BY98">
            <v>1.3</v>
          </cell>
          <cell r="CA98" t="str">
            <v>City of London</v>
          </cell>
          <cell r="CB98" t="str">
            <v>E09000001</v>
          </cell>
          <cell r="CC98">
            <v>259000</v>
          </cell>
          <cell r="CD98">
            <v>3.5</v>
          </cell>
          <cell r="CE98">
            <v>50373</v>
          </cell>
          <cell r="CF98">
            <v>5.0999999999999996</v>
          </cell>
          <cell r="CG98">
            <v>80365</v>
          </cell>
          <cell r="CH98">
            <v>5.3</v>
          </cell>
          <cell r="CI98">
            <v>20619</v>
          </cell>
          <cell r="CJ98">
            <v>7.4</v>
          </cell>
          <cell r="CK98" t="str">
            <v>&amp;^%</v>
          </cell>
          <cell r="CL98" t="str">
            <v>&amp;^%</v>
          </cell>
          <cell r="CN98" t="str">
            <v>City of London</v>
          </cell>
          <cell r="CO98" t="str">
            <v>E09000001</v>
          </cell>
          <cell r="CP98">
            <v>324000</v>
          </cell>
          <cell r="CQ98">
            <v>2.2999999999999998</v>
          </cell>
          <cell r="CR98">
            <v>24.24</v>
          </cell>
          <cell r="CS98">
            <v>2.7</v>
          </cell>
          <cell r="CT98">
            <v>31.72</v>
          </cell>
          <cell r="CU98">
            <v>1.9</v>
          </cell>
          <cell r="CV98">
            <v>10.94</v>
          </cell>
          <cell r="CW98">
            <v>2.9</v>
          </cell>
          <cell r="CX98">
            <v>61.03</v>
          </cell>
          <cell r="CY98">
            <v>8.5</v>
          </cell>
          <cell r="DA98" t="str">
            <v>City of London</v>
          </cell>
          <cell r="DB98" t="str">
            <v>E09000001</v>
          </cell>
          <cell r="DC98">
            <v>324000</v>
          </cell>
          <cell r="DD98">
            <v>2.2999999999999998</v>
          </cell>
          <cell r="DE98">
            <v>862.4</v>
          </cell>
          <cell r="DF98">
            <v>2.5</v>
          </cell>
          <cell r="DG98">
            <v>1126.2</v>
          </cell>
          <cell r="DH98">
            <v>1.9</v>
          </cell>
          <cell r="DI98">
            <v>383.3</v>
          </cell>
          <cell r="DJ98">
            <v>3.1</v>
          </cell>
          <cell r="DK98">
            <v>2135.9</v>
          </cell>
          <cell r="DL98">
            <v>8.9</v>
          </cell>
          <cell r="DN98" t="str">
            <v>City of London</v>
          </cell>
          <cell r="DO98" t="str">
            <v>E09000001</v>
          </cell>
          <cell r="DP98">
            <v>105000</v>
          </cell>
          <cell r="DQ98">
            <v>3.8</v>
          </cell>
          <cell r="DR98">
            <v>35</v>
          </cell>
          <cell r="DS98" t="str">
            <v>&amp;^%</v>
          </cell>
          <cell r="DT98">
            <v>36.5</v>
          </cell>
          <cell r="DU98">
            <v>0.3</v>
          </cell>
          <cell r="DV98">
            <v>35</v>
          </cell>
          <cell r="DW98">
            <v>0.1</v>
          </cell>
          <cell r="DX98">
            <v>40</v>
          </cell>
          <cell r="DY98">
            <v>4.0999999999999996</v>
          </cell>
          <cell r="EA98" t="str">
            <v>City of London</v>
          </cell>
          <cell r="EB98" t="str">
            <v>E09000001</v>
          </cell>
          <cell r="EC98">
            <v>83000</v>
          </cell>
          <cell r="ED98">
            <v>6.3</v>
          </cell>
          <cell r="EE98">
            <v>41559</v>
          </cell>
          <cell r="EF98">
            <v>7.2</v>
          </cell>
          <cell r="EG98">
            <v>57259</v>
          </cell>
          <cell r="EH98">
            <v>5.3</v>
          </cell>
          <cell r="EI98">
            <v>23169</v>
          </cell>
          <cell r="EJ98">
            <v>11</v>
          </cell>
          <cell r="EK98" t="str">
            <v>&amp;^%</v>
          </cell>
          <cell r="EL98" t="str">
            <v>&amp;^%</v>
          </cell>
          <cell r="EN98" t="str">
            <v>City of London</v>
          </cell>
          <cell r="EO98" t="str">
            <v>E09000001</v>
          </cell>
          <cell r="EP98">
            <v>105000</v>
          </cell>
          <cell r="EQ98">
            <v>3.8</v>
          </cell>
          <cell r="ER98">
            <v>20.76</v>
          </cell>
          <cell r="ES98">
            <v>2.6</v>
          </cell>
          <cell r="ET98">
            <v>25.57</v>
          </cell>
          <cell r="EU98">
            <v>2.6</v>
          </cell>
          <cell r="EV98">
            <v>11.57</v>
          </cell>
          <cell r="EW98">
            <v>2.9</v>
          </cell>
          <cell r="EX98">
            <v>45.15</v>
          </cell>
          <cell r="EY98">
            <v>18</v>
          </cell>
          <cell r="FA98" t="str">
            <v>City of London</v>
          </cell>
          <cell r="FB98" t="str">
            <v>E09000001</v>
          </cell>
          <cell r="FC98">
            <v>105000</v>
          </cell>
          <cell r="FD98">
            <v>3.8</v>
          </cell>
          <cell r="FE98">
            <v>749.1</v>
          </cell>
          <cell r="FF98">
            <v>2.9</v>
          </cell>
          <cell r="FG98">
            <v>932.3</v>
          </cell>
          <cell r="FH98">
            <v>2.5</v>
          </cell>
          <cell r="FI98">
            <v>433</v>
          </cell>
          <cell r="FJ98">
            <v>3.4</v>
          </cell>
          <cell r="FK98">
            <v>1613.8</v>
          </cell>
          <cell r="FL98">
            <v>18</v>
          </cell>
          <cell r="FN98" t="str">
            <v>City of London</v>
          </cell>
          <cell r="FO98" t="str">
            <v>E09000001</v>
          </cell>
          <cell r="FP98">
            <v>193000</v>
          </cell>
          <cell r="FQ98">
            <v>3.1</v>
          </cell>
          <cell r="FR98">
            <v>35</v>
          </cell>
          <cell r="FS98">
            <v>1.4</v>
          </cell>
          <cell r="FT98">
            <v>37.200000000000003</v>
          </cell>
          <cell r="FU98">
            <v>0.3</v>
          </cell>
          <cell r="FV98">
            <v>35</v>
          </cell>
          <cell r="FW98">
            <v>0</v>
          </cell>
          <cell r="FX98">
            <v>41</v>
          </cell>
          <cell r="FY98">
            <v>4.7</v>
          </cell>
          <cell r="GA98" t="str">
            <v>City of London</v>
          </cell>
          <cell r="GB98" t="str">
            <v>E09000001</v>
          </cell>
          <cell r="GC98">
            <v>153000</v>
          </cell>
          <cell r="GD98">
            <v>4.5</v>
          </cell>
          <cell r="GE98">
            <v>62258</v>
          </cell>
          <cell r="GF98">
            <v>7.2</v>
          </cell>
          <cell r="GG98">
            <v>96983</v>
          </cell>
          <cell r="GH98">
            <v>5.3</v>
          </cell>
          <cell r="GI98">
            <v>27774</v>
          </cell>
          <cell r="GJ98">
            <v>8.6999999999999993</v>
          </cell>
          <cell r="GK98" t="str">
            <v>&amp;^%</v>
          </cell>
          <cell r="GL98" t="str">
            <v>&amp;^%</v>
          </cell>
          <cell r="GN98" t="str">
            <v>City of London</v>
          </cell>
          <cell r="GO98" t="str">
            <v>E09000001</v>
          </cell>
          <cell r="GP98">
            <v>193000</v>
          </cell>
          <cell r="GQ98">
            <v>3.1</v>
          </cell>
          <cell r="GR98">
            <v>28.45</v>
          </cell>
          <cell r="GS98">
            <v>4.3</v>
          </cell>
          <cell r="GT98">
            <v>35.770000000000003</v>
          </cell>
          <cell r="GU98">
            <v>2.4</v>
          </cell>
          <cell r="GV98">
            <v>12.32</v>
          </cell>
          <cell r="GW98">
            <v>3.3</v>
          </cell>
          <cell r="GX98">
            <v>67.790000000000006</v>
          </cell>
          <cell r="GY98">
            <v>13</v>
          </cell>
        </row>
        <row r="99">
          <cell r="A99" t="str">
            <v>Hackney</v>
          </cell>
          <cell r="B99" t="str">
            <v>E09000012</v>
          </cell>
          <cell r="C99">
            <v>27000</v>
          </cell>
          <cell r="D99">
            <v>8.5</v>
          </cell>
          <cell r="E99">
            <v>653</v>
          </cell>
          <cell r="F99">
            <v>5.7</v>
          </cell>
          <cell r="G99">
            <v>771.5</v>
          </cell>
          <cell r="H99">
            <v>5.6</v>
          </cell>
          <cell r="I99">
            <v>373</v>
          </cell>
          <cell r="J99">
            <v>6.4</v>
          </cell>
          <cell r="K99" t="str">
            <v>&amp;^%</v>
          </cell>
          <cell r="L99" t="str">
            <v>&amp;^%</v>
          </cell>
          <cell r="N99" t="str">
            <v>Hackney</v>
          </cell>
          <cell r="O99" t="str">
            <v>E09000012</v>
          </cell>
          <cell r="P99">
            <v>45000</v>
          </cell>
          <cell r="Q99">
            <v>6.3</v>
          </cell>
          <cell r="R99">
            <v>37.5</v>
          </cell>
          <cell r="S99">
            <v>1</v>
          </cell>
          <cell r="T99">
            <v>38.6</v>
          </cell>
          <cell r="U99">
            <v>0.9</v>
          </cell>
          <cell r="V99">
            <v>34.9</v>
          </cell>
          <cell r="W99">
            <v>0.9</v>
          </cell>
          <cell r="X99" t="str">
            <v>&amp;^%</v>
          </cell>
          <cell r="Y99" t="str">
            <v>&amp;^%</v>
          </cell>
          <cell r="AA99" t="str">
            <v>Hackney</v>
          </cell>
          <cell r="AB99" t="str">
            <v>E09000012</v>
          </cell>
          <cell r="AC99">
            <v>38000</v>
          </cell>
          <cell r="AD99">
            <v>8.9</v>
          </cell>
          <cell r="AE99">
            <v>34806</v>
          </cell>
          <cell r="AF99">
            <v>7.7</v>
          </cell>
          <cell r="AG99">
            <v>41071</v>
          </cell>
          <cell r="AH99">
            <v>8.4</v>
          </cell>
          <cell r="AI99" t="str">
            <v>&amp;^%</v>
          </cell>
          <cell r="AJ99" t="str">
            <v>&amp;^%</v>
          </cell>
          <cell r="AK99" t="str">
            <v>&amp;^%</v>
          </cell>
          <cell r="AL99" t="str">
            <v>&amp;^%</v>
          </cell>
          <cell r="AN99" t="str">
            <v>Hackney</v>
          </cell>
          <cell r="AO99" t="str">
            <v>E09000012</v>
          </cell>
          <cell r="AP99">
            <v>45000</v>
          </cell>
          <cell r="AQ99">
            <v>6.3</v>
          </cell>
          <cell r="AR99">
            <v>15.94</v>
          </cell>
          <cell r="AS99">
            <v>4.9000000000000004</v>
          </cell>
          <cell r="AT99">
            <v>18.850000000000001</v>
          </cell>
          <cell r="AU99">
            <v>4</v>
          </cell>
          <cell r="AV99">
            <v>9.2799999999999994</v>
          </cell>
          <cell r="AW99">
            <v>5</v>
          </cell>
          <cell r="AX99" t="str">
            <v>&amp;^%</v>
          </cell>
          <cell r="AY99" t="str">
            <v>&amp;^%</v>
          </cell>
          <cell r="BA99" t="str">
            <v>Hackney</v>
          </cell>
          <cell r="BB99" t="str">
            <v>E09000012</v>
          </cell>
          <cell r="BC99">
            <v>45000</v>
          </cell>
          <cell r="BD99">
            <v>6.3</v>
          </cell>
          <cell r="BE99">
            <v>624.1</v>
          </cell>
          <cell r="BF99">
            <v>5.3</v>
          </cell>
          <cell r="BG99">
            <v>728.5</v>
          </cell>
          <cell r="BH99">
            <v>3.9</v>
          </cell>
          <cell r="BI99">
            <v>370.6</v>
          </cell>
          <cell r="BJ99">
            <v>3.4</v>
          </cell>
          <cell r="BK99" t="str">
            <v>&amp;^%</v>
          </cell>
          <cell r="BL99" t="str">
            <v>&amp;^%</v>
          </cell>
          <cell r="BN99" t="str">
            <v>Hackney</v>
          </cell>
          <cell r="BO99" t="str">
            <v>E09000012</v>
          </cell>
          <cell r="BP99">
            <v>60000</v>
          </cell>
          <cell r="BQ99">
            <v>5.4</v>
          </cell>
          <cell r="BR99">
            <v>36.1</v>
          </cell>
          <cell r="BS99">
            <v>1.7</v>
          </cell>
          <cell r="BT99">
            <v>33.5</v>
          </cell>
          <cell r="BU99">
            <v>1.7</v>
          </cell>
          <cell r="BV99">
            <v>16.100000000000001</v>
          </cell>
          <cell r="BW99">
            <v>12</v>
          </cell>
          <cell r="BX99">
            <v>42.5</v>
          </cell>
          <cell r="BY99">
            <v>16</v>
          </cell>
          <cell r="CA99" t="str">
            <v>Hackney</v>
          </cell>
          <cell r="CB99" t="str">
            <v>E09000012</v>
          </cell>
          <cell r="CC99">
            <v>49000</v>
          </cell>
          <cell r="CD99">
            <v>7.5</v>
          </cell>
          <cell r="CE99">
            <v>28263</v>
          </cell>
          <cell r="CF99">
            <v>11</v>
          </cell>
          <cell r="CG99">
            <v>34217</v>
          </cell>
          <cell r="CH99">
            <v>8</v>
          </cell>
          <cell r="CI99">
            <v>6500</v>
          </cell>
          <cell r="CJ99">
            <v>12</v>
          </cell>
          <cell r="CK99" t="str">
            <v>&amp;^%</v>
          </cell>
          <cell r="CL99" t="str">
            <v>&amp;^%</v>
          </cell>
          <cell r="CN99" t="str">
            <v>Hackney</v>
          </cell>
          <cell r="CO99" t="str">
            <v>E09000012</v>
          </cell>
          <cell r="CP99">
            <v>60000</v>
          </cell>
          <cell r="CQ99">
            <v>5.4</v>
          </cell>
          <cell r="CR99">
            <v>14.36</v>
          </cell>
          <cell r="CS99">
            <v>4.5</v>
          </cell>
          <cell r="CT99">
            <v>17.96</v>
          </cell>
          <cell r="CU99">
            <v>3.7</v>
          </cell>
          <cell r="CV99">
            <v>7</v>
          </cell>
          <cell r="CW99">
            <v>4.9000000000000004</v>
          </cell>
          <cell r="CX99" t="str">
            <v>&amp;^%</v>
          </cell>
          <cell r="CY99" t="str">
            <v>&amp;^%</v>
          </cell>
          <cell r="DA99" t="str">
            <v>Hackney</v>
          </cell>
          <cell r="DB99" t="str">
            <v>E09000012</v>
          </cell>
          <cell r="DC99">
            <v>60000</v>
          </cell>
          <cell r="DD99">
            <v>5.4</v>
          </cell>
          <cell r="DE99">
            <v>533.9</v>
          </cell>
          <cell r="DF99">
            <v>5.3</v>
          </cell>
          <cell r="DG99">
            <v>602</v>
          </cell>
          <cell r="DH99">
            <v>4.0999999999999996</v>
          </cell>
          <cell r="DI99">
            <v>133.19999999999999</v>
          </cell>
          <cell r="DJ99">
            <v>6.9</v>
          </cell>
          <cell r="DK99" t="str">
            <v>&amp;^%</v>
          </cell>
          <cell r="DL99" t="str">
            <v>&amp;^%</v>
          </cell>
          <cell r="DN99" t="str">
            <v>Hackney</v>
          </cell>
          <cell r="DO99" t="str">
            <v>E09000012</v>
          </cell>
          <cell r="DP99">
            <v>18000</v>
          </cell>
          <cell r="DQ99">
            <v>9.5</v>
          </cell>
          <cell r="DR99">
            <v>37</v>
          </cell>
          <cell r="DS99">
            <v>1</v>
          </cell>
          <cell r="DT99">
            <v>37.4</v>
          </cell>
          <cell r="DU99">
            <v>1</v>
          </cell>
          <cell r="DV99">
            <v>34.799999999999997</v>
          </cell>
          <cell r="DW99">
            <v>2.2999999999999998</v>
          </cell>
          <cell r="DX99" t="str">
            <v>&amp;^%</v>
          </cell>
          <cell r="DY99" t="str">
            <v>&amp;^%</v>
          </cell>
          <cell r="EA99" t="str">
            <v>Hackney</v>
          </cell>
          <cell r="EB99" t="str">
            <v>E09000012</v>
          </cell>
          <cell r="EC99">
            <v>16000</v>
          </cell>
          <cell r="ED99">
            <v>11.1</v>
          </cell>
          <cell r="EE99">
            <v>32216</v>
          </cell>
          <cell r="EF99">
            <v>8</v>
          </cell>
          <cell r="EG99">
            <v>34465</v>
          </cell>
          <cell r="EH99">
            <v>5.4</v>
          </cell>
          <cell r="EI99">
            <v>18265</v>
          </cell>
          <cell r="EJ99">
            <v>9.9</v>
          </cell>
          <cell r="EK99" t="str">
            <v>&amp;^%</v>
          </cell>
          <cell r="EL99" t="str">
            <v>&amp;^%</v>
          </cell>
          <cell r="EN99" t="str">
            <v>Hackney</v>
          </cell>
          <cell r="EO99" t="str">
            <v>E09000012</v>
          </cell>
          <cell r="EP99">
            <v>18000</v>
          </cell>
          <cell r="EQ99">
            <v>9.5</v>
          </cell>
          <cell r="ER99">
            <v>15.58</v>
          </cell>
          <cell r="ES99">
            <v>6.7</v>
          </cell>
          <cell r="ET99">
            <v>17.78</v>
          </cell>
          <cell r="EU99">
            <v>4.4000000000000004</v>
          </cell>
          <cell r="EV99">
            <v>9.8699999999999992</v>
          </cell>
          <cell r="EW99">
            <v>6.5</v>
          </cell>
          <cell r="EX99" t="str">
            <v>&amp;^%</v>
          </cell>
          <cell r="EY99" t="str">
            <v>&amp;^%</v>
          </cell>
          <cell r="FA99" t="str">
            <v>Hackney</v>
          </cell>
          <cell r="FB99" t="str">
            <v>E09000012</v>
          </cell>
          <cell r="FC99">
            <v>18000</v>
          </cell>
          <cell r="FD99">
            <v>9.5</v>
          </cell>
          <cell r="FE99">
            <v>587</v>
          </cell>
          <cell r="FF99">
            <v>6.8</v>
          </cell>
          <cell r="FG99">
            <v>665.9</v>
          </cell>
          <cell r="FH99">
            <v>4.2</v>
          </cell>
          <cell r="FI99">
            <v>368.9</v>
          </cell>
          <cell r="FJ99">
            <v>5.5</v>
          </cell>
          <cell r="FK99" t="str">
            <v>&amp;^%</v>
          </cell>
          <cell r="FL99" t="str">
            <v>&amp;^%</v>
          </cell>
          <cell r="FN99" t="str">
            <v>Hackney</v>
          </cell>
          <cell r="FO99" t="str">
            <v>E09000012</v>
          </cell>
          <cell r="FP99">
            <v>27000</v>
          </cell>
          <cell r="FQ99">
            <v>8.5</v>
          </cell>
          <cell r="FR99">
            <v>38.299999999999997</v>
          </cell>
          <cell r="FS99">
            <v>1.7</v>
          </cell>
          <cell r="FT99">
            <v>39.5</v>
          </cell>
          <cell r="FU99">
            <v>1.2</v>
          </cell>
          <cell r="FV99">
            <v>34.9</v>
          </cell>
          <cell r="FW99">
            <v>1.2</v>
          </cell>
          <cell r="FX99" t="str">
            <v>&amp;^%</v>
          </cell>
          <cell r="FY99" t="str">
            <v>&amp;^%</v>
          </cell>
          <cell r="GA99" t="str">
            <v>Hackney</v>
          </cell>
          <cell r="GB99" t="str">
            <v>E09000012</v>
          </cell>
          <cell r="GC99">
            <v>22000</v>
          </cell>
          <cell r="GD99">
            <v>13.1</v>
          </cell>
          <cell r="GE99">
            <v>35514</v>
          </cell>
          <cell r="GF99">
            <v>15</v>
          </cell>
          <cell r="GG99">
            <v>46026</v>
          </cell>
          <cell r="GH99">
            <v>13</v>
          </cell>
          <cell r="GI99" t="str">
            <v>&amp;^%</v>
          </cell>
          <cell r="GJ99" t="str">
            <v>&amp;^%</v>
          </cell>
          <cell r="GK99" t="str">
            <v>&amp;^%</v>
          </cell>
          <cell r="GL99" t="str">
            <v>&amp;^%</v>
          </cell>
          <cell r="GN99" t="str">
            <v>Hackney</v>
          </cell>
          <cell r="GO99" t="str">
            <v>E09000012</v>
          </cell>
          <cell r="GP99">
            <v>27000</v>
          </cell>
          <cell r="GQ99">
            <v>8.5</v>
          </cell>
          <cell r="GR99">
            <v>16.09</v>
          </cell>
          <cell r="GS99">
            <v>7.1</v>
          </cell>
          <cell r="GT99">
            <v>19.55</v>
          </cell>
          <cell r="GU99">
            <v>5.7</v>
          </cell>
          <cell r="GV99">
            <v>8.9600000000000009</v>
          </cell>
          <cell r="GW99">
            <v>6.8</v>
          </cell>
          <cell r="GX99" t="str">
            <v>&amp;^%</v>
          </cell>
          <cell r="GY99" t="str">
            <v>&amp;^%</v>
          </cell>
        </row>
        <row r="100">
          <cell r="A100" t="str">
            <v>Hammersmith and Fulham</v>
          </cell>
          <cell r="B100" t="str">
            <v>E09000013</v>
          </cell>
          <cell r="C100">
            <v>41000</v>
          </cell>
          <cell r="D100">
            <v>6.7</v>
          </cell>
          <cell r="E100">
            <v>718</v>
          </cell>
          <cell r="F100">
            <v>6.9</v>
          </cell>
          <cell r="G100">
            <v>835.1</v>
          </cell>
          <cell r="H100">
            <v>4.4000000000000004</v>
          </cell>
          <cell r="I100">
            <v>374.5</v>
          </cell>
          <cell r="J100">
            <v>4.9000000000000004</v>
          </cell>
          <cell r="K100" t="str">
            <v>&amp;^%</v>
          </cell>
          <cell r="L100" t="str">
            <v>&amp;^%</v>
          </cell>
          <cell r="N100" t="str">
            <v>Hammersmith and Fulham</v>
          </cell>
          <cell r="O100" t="str">
            <v>E09000013</v>
          </cell>
          <cell r="P100">
            <v>80000</v>
          </cell>
          <cell r="Q100">
            <v>4.7</v>
          </cell>
          <cell r="R100">
            <v>37.5</v>
          </cell>
          <cell r="S100">
            <v>1.6</v>
          </cell>
          <cell r="T100">
            <v>38.700000000000003</v>
          </cell>
          <cell r="U100">
            <v>0.7</v>
          </cell>
          <cell r="V100">
            <v>35</v>
          </cell>
          <cell r="W100">
            <v>0</v>
          </cell>
          <cell r="X100">
            <v>43</v>
          </cell>
          <cell r="Y100">
            <v>12</v>
          </cell>
          <cell r="AA100" t="str">
            <v>Hammersmith and Fulham</v>
          </cell>
          <cell r="AB100" t="str">
            <v>E09000013</v>
          </cell>
          <cell r="AC100">
            <v>62000</v>
          </cell>
          <cell r="AD100">
            <v>6.9</v>
          </cell>
          <cell r="AE100">
            <v>34917</v>
          </cell>
          <cell r="AF100">
            <v>5.4</v>
          </cell>
          <cell r="AG100">
            <v>44007</v>
          </cell>
          <cell r="AH100">
            <v>6.6</v>
          </cell>
          <cell r="AI100">
            <v>18965</v>
          </cell>
          <cell r="AJ100">
            <v>5.7</v>
          </cell>
          <cell r="AK100" t="str">
            <v>&amp;^%</v>
          </cell>
          <cell r="AL100" t="str">
            <v>&amp;^%</v>
          </cell>
          <cell r="AN100" t="str">
            <v>Hammersmith and Fulham</v>
          </cell>
          <cell r="AO100" t="str">
            <v>E09000013</v>
          </cell>
          <cell r="AP100">
            <v>80000</v>
          </cell>
          <cell r="AQ100">
            <v>4.7</v>
          </cell>
          <cell r="AR100">
            <v>17.27</v>
          </cell>
          <cell r="AS100">
            <v>3.4</v>
          </cell>
          <cell r="AT100">
            <v>19.62</v>
          </cell>
          <cell r="AU100">
            <v>3.1</v>
          </cell>
          <cell r="AV100">
            <v>8.77</v>
          </cell>
          <cell r="AW100">
            <v>3.4</v>
          </cell>
          <cell r="AX100">
            <v>30.91</v>
          </cell>
          <cell r="AY100">
            <v>20</v>
          </cell>
          <cell r="BA100" t="str">
            <v>Hammersmith and Fulham</v>
          </cell>
          <cell r="BB100" t="str">
            <v>E09000013</v>
          </cell>
          <cell r="BC100">
            <v>80000</v>
          </cell>
          <cell r="BD100">
            <v>4.7</v>
          </cell>
          <cell r="BE100">
            <v>643.9</v>
          </cell>
          <cell r="BF100">
            <v>3.1</v>
          </cell>
          <cell r="BG100">
            <v>759.7</v>
          </cell>
          <cell r="BH100">
            <v>3.2</v>
          </cell>
          <cell r="BI100">
            <v>353.6</v>
          </cell>
          <cell r="BJ100">
            <v>3.1</v>
          </cell>
          <cell r="BK100" t="str">
            <v>&amp;^%</v>
          </cell>
          <cell r="BL100" t="str">
            <v>&amp;^%</v>
          </cell>
          <cell r="BN100" t="str">
            <v>Hammersmith and Fulham</v>
          </cell>
          <cell r="BO100" t="str">
            <v>E09000013</v>
          </cell>
          <cell r="BP100">
            <v>99000</v>
          </cell>
          <cell r="BQ100">
            <v>4.0999999999999996</v>
          </cell>
          <cell r="BR100">
            <v>37.5</v>
          </cell>
          <cell r="BS100">
            <v>0.1</v>
          </cell>
          <cell r="BT100">
            <v>34.200000000000003</v>
          </cell>
          <cell r="BU100">
            <v>1.3</v>
          </cell>
          <cell r="BV100">
            <v>16</v>
          </cell>
          <cell r="BW100">
            <v>14</v>
          </cell>
          <cell r="BX100">
            <v>41.5</v>
          </cell>
          <cell r="BY100">
            <v>5.7</v>
          </cell>
          <cell r="CA100" t="str">
            <v>Hammersmith and Fulham</v>
          </cell>
          <cell r="CB100" t="str">
            <v>E09000013</v>
          </cell>
          <cell r="CC100">
            <v>76000</v>
          </cell>
          <cell r="CD100">
            <v>6.3</v>
          </cell>
          <cell r="CE100">
            <v>31874</v>
          </cell>
          <cell r="CF100">
            <v>4.8</v>
          </cell>
          <cell r="CG100">
            <v>38257</v>
          </cell>
          <cell r="CH100">
            <v>6.7</v>
          </cell>
          <cell r="CI100" t="str">
            <v>&amp;^%</v>
          </cell>
          <cell r="CJ100" t="str">
            <v>&amp;^%</v>
          </cell>
          <cell r="CK100" t="str">
            <v>&amp;^%</v>
          </cell>
          <cell r="CL100" t="str">
            <v>&amp;^%</v>
          </cell>
          <cell r="CN100" t="str">
            <v>Hammersmith and Fulham</v>
          </cell>
          <cell r="CO100" t="str">
            <v>E09000013</v>
          </cell>
          <cell r="CP100">
            <v>99000</v>
          </cell>
          <cell r="CQ100">
            <v>4.0999999999999996</v>
          </cell>
          <cell r="CR100">
            <v>15.76</v>
          </cell>
          <cell r="CS100">
            <v>4</v>
          </cell>
          <cell r="CT100">
            <v>19.05</v>
          </cell>
          <cell r="CU100">
            <v>3</v>
          </cell>
          <cell r="CV100">
            <v>7.23</v>
          </cell>
          <cell r="CW100">
            <v>2.5</v>
          </cell>
          <cell r="CX100">
            <v>29.8</v>
          </cell>
          <cell r="CY100">
            <v>16</v>
          </cell>
          <cell r="DA100" t="str">
            <v>Hammersmith and Fulham</v>
          </cell>
          <cell r="DB100" t="str">
            <v>E09000013</v>
          </cell>
          <cell r="DC100">
            <v>99000</v>
          </cell>
          <cell r="DD100">
            <v>4.0999999999999996</v>
          </cell>
          <cell r="DE100">
            <v>582.70000000000005</v>
          </cell>
          <cell r="DF100">
            <v>4.2</v>
          </cell>
          <cell r="DG100">
            <v>650.79999999999995</v>
          </cell>
          <cell r="DH100">
            <v>3.3</v>
          </cell>
          <cell r="DI100">
            <v>127.1</v>
          </cell>
          <cell r="DJ100">
            <v>16</v>
          </cell>
          <cell r="DK100">
            <v>1111</v>
          </cell>
          <cell r="DL100">
            <v>17</v>
          </cell>
          <cell r="DN100" t="str">
            <v>Hammersmith and Fulham</v>
          </cell>
          <cell r="DO100" t="str">
            <v>E09000013</v>
          </cell>
          <cell r="DP100">
            <v>39000</v>
          </cell>
          <cell r="DQ100">
            <v>6.5</v>
          </cell>
          <cell r="DR100">
            <v>37.5</v>
          </cell>
          <cell r="DS100" t="str">
            <v>&amp;^%</v>
          </cell>
          <cell r="DT100">
            <v>37.700000000000003</v>
          </cell>
          <cell r="DU100">
            <v>0.6</v>
          </cell>
          <cell r="DV100" t="str">
            <v>&amp;^%</v>
          </cell>
          <cell r="DW100" t="str">
            <v>&amp;^%</v>
          </cell>
          <cell r="DX100" t="str">
            <v>&amp;^%</v>
          </cell>
          <cell r="DY100" t="str">
            <v>&amp;^%</v>
          </cell>
          <cell r="EA100" t="str">
            <v>Hammersmith and Fulham</v>
          </cell>
          <cell r="EB100" t="str">
            <v>E09000013</v>
          </cell>
          <cell r="EC100">
            <v>29000</v>
          </cell>
          <cell r="ED100">
            <v>11.3</v>
          </cell>
          <cell r="EE100">
            <v>32262</v>
          </cell>
          <cell r="EF100">
            <v>4.8</v>
          </cell>
          <cell r="EG100">
            <v>38527</v>
          </cell>
          <cell r="EH100">
            <v>11</v>
          </cell>
          <cell r="EI100">
            <v>16900</v>
          </cell>
          <cell r="EJ100">
            <v>7.9</v>
          </cell>
          <cell r="EK100" t="str">
            <v>&amp;^%</v>
          </cell>
          <cell r="EL100" t="str">
            <v>&amp;^%</v>
          </cell>
          <cell r="EN100" t="str">
            <v>Hammersmith and Fulham</v>
          </cell>
          <cell r="EO100" t="str">
            <v>E09000013</v>
          </cell>
          <cell r="EP100">
            <v>39000</v>
          </cell>
          <cell r="EQ100">
            <v>6.5</v>
          </cell>
          <cell r="ER100">
            <v>15.87</v>
          </cell>
          <cell r="ES100">
            <v>5.0999999999999996</v>
          </cell>
          <cell r="ET100">
            <v>18</v>
          </cell>
          <cell r="EU100">
            <v>4.3</v>
          </cell>
          <cell r="EV100">
            <v>8.7200000000000006</v>
          </cell>
          <cell r="EW100">
            <v>4.3</v>
          </cell>
          <cell r="EX100" t="str">
            <v>&amp;^%</v>
          </cell>
          <cell r="EY100" t="str">
            <v>&amp;^%</v>
          </cell>
          <cell r="FA100" t="str">
            <v>Hammersmith and Fulham</v>
          </cell>
          <cell r="FB100" t="str">
            <v>E09000013</v>
          </cell>
          <cell r="FC100">
            <v>39000</v>
          </cell>
          <cell r="FD100">
            <v>6.5</v>
          </cell>
          <cell r="FE100">
            <v>603.1</v>
          </cell>
          <cell r="FF100">
            <v>4.3</v>
          </cell>
          <cell r="FG100">
            <v>679</v>
          </cell>
          <cell r="FH100">
            <v>4.3</v>
          </cell>
          <cell r="FI100">
            <v>345.9</v>
          </cell>
          <cell r="FJ100">
            <v>3.9</v>
          </cell>
          <cell r="FK100" t="str">
            <v>&amp;^%</v>
          </cell>
          <cell r="FL100" t="str">
            <v>&amp;^%</v>
          </cell>
          <cell r="FN100" t="str">
            <v>Hammersmith and Fulham</v>
          </cell>
          <cell r="FO100" t="str">
            <v>E09000013</v>
          </cell>
          <cell r="FP100">
            <v>41000</v>
          </cell>
          <cell r="FQ100">
            <v>6.7</v>
          </cell>
          <cell r="FR100">
            <v>37.6</v>
          </cell>
          <cell r="FS100">
            <v>1.7</v>
          </cell>
          <cell r="FT100">
            <v>39.6</v>
          </cell>
          <cell r="FU100">
            <v>1.1000000000000001</v>
          </cell>
          <cell r="FV100">
            <v>35</v>
          </cell>
          <cell r="FW100">
            <v>0.3</v>
          </cell>
          <cell r="FX100" t="str">
            <v>&amp;^%</v>
          </cell>
          <cell r="FY100" t="str">
            <v>&amp;^%</v>
          </cell>
          <cell r="GA100" t="str">
            <v>Hammersmith and Fulham</v>
          </cell>
          <cell r="GB100" t="str">
            <v>E09000013</v>
          </cell>
          <cell r="GC100">
            <v>33000</v>
          </cell>
          <cell r="GD100">
            <v>8.3000000000000007</v>
          </cell>
          <cell r="GE100">
            <v>41859</v>
          </cell>
          <cell r="GF100">
            <v>6.9</v>
          </cell>
          <cell r="GG100">
            <v>48827</v>
          </cell>
          <cell r="GH100">
            <v>8</v>
          </cell>
          <cell r="GI100">
            <v>21139</v>
          </cell>
          <cell r="GJ100">
            <v>8.1999999999999993</v>
          </cell>
          <cell r="GK100" t="str">
            <v>&amp;^%</v>
          </cell>
          <cell r="GL100" t="str">
            <v>&amp;^%</v>
          </cell>
          <cell r="GN100" t="str">
            <v>Hammersmith and Fulham</v>
          </cell>
          <cell r="GO100" t="str">
            <v>E09000013</v>
          </cell>
          <cell r="GP100">
            <v>41000</v>
          </cell>
          <cell r="GQ100">
            <v>6.7</v>
          </cell>
          <cell r="GR100">
            <v>19.559999999999999</v>
          </cell>
          <cell r="GS100">
            <v>5.9</v>
          </cell>
          <cell r="GT100">
            <v>21.06</v>
          </cell>
          <cell r="GU100">
            <v>4.4000000000000004</v>
          </cell>
          <cell r="GV100">
            <v>8.8699999999999992</v>
          </cell>
          <cell r="GW100">
            <v>6.2</v>
          </cell>
          <cell r="GX100" t="str">
            <v>&amp;^%</v>
          </cell>
          <cell r="GY100" t="str">
            <v>&amp;^%</v>
          </cell>
        </row>
        <row r="101">
          <cell r="A101" t="str">
            <v>Haringey</v>
          </cell>
          <cell r="B101" t="str">
            <v>E09000014</v>
          </cell>
          <cell r="C101">
            <v>18000</v>
          </cell>
          <cell r="D101">
            <v>9.9</v>
          </cell>
          <cell r="E101">
            <v>568.70000000000005</v>
          </cell>
          <cell r="F101">
            <v>6.3</v>
          </cell>
          <cell r="G101">
            <v>636.5</v>
          </cell>
          <cell r="H101">
            <v>6</v>
          </cell>
          <cell r="I101">
            <v>287.10000000000002</v>
          </cell>
          <cell r="J101">
            <v>11</v>
          </cell>
          <cell r="K101" t="str">
            <v>&amp;^%</v>
          </cell>
          <cell r="L101" t="str">
            <v>&amp;^%</v>
          </cell>
          <cell r="N101" t="str">
            <v>Haringey</v>
          </cell>
          <cell r="O101" t="str">
            <v>E09000014</v>
          </cell>
          <cell r="P101">
            <v>29000</v>
          </cell>
          <cell r="Q101">
            <v>7.6</v>
          </cell>
          <cell r="R101">
            <v>37.5</v>
          </cell>
          <cell r="S101">
            <v>2.1</v>
          </cell>
          <cell r="T101">
            <v>38.799999999999997</v>
          </cell>
          <cell r="U101">
            <v>1.1000000000000001</v>
          </cell>
          <cell r="V101">
            <v>32.5</v>
          </cell>
          <cell r="W101">
            <v>1.7</v>
          </cell>
          <cell r="X101" t="str">
            <v>&amp;^%</v>
          </cell>
          <cell r="Y101" t="str">
            <v>&amp;^%</v>
          </cell>
          <cell r="AA101" t="str">
            <v>Haringey</v>
          </cell>
          <cell r="AB101" t="str">
            <v>E09000014</v>
          </cell>
          <cell r="AC101">
            <v>25000</v>
          </cell>
          <cell r="AD101">
            <v>9</v>
          </cell>
          <cell r="AE101">
            <v>29309</v>
          </cell>
          <cell r="AF101">
            <v>6.4</v>
          </cell>
          <cell r="AG101">
            <v>32059</v>
          </cell>
          <cell r="AH101">
            <v>5.2</v>
          </cell>
          <cell r="AI101">
            <v>14561</v>
          </cell>
          <cell r="AJ101">
            <v>10</v>
          </cell>
          <cell r="AK101" t="str">
            <v>&amp;^%</v>
          </cell>
          <cell r="AL101" t="str">
            <v>&amp;^%</v>
          </cell>
          <cell r="AN101" t="str">
            <v>Haringey</v>
          </cell>
          <cell r="AO101" t="str">
            <v>E09000014</v>
          </cell>
          <cell r="AP101">
            <v>29000</v>
          </cell>
          <cell r="AQ101">
            <v>7.6</v>
          </cell>
          <cell r="AR101">
            <v>14.35</v>
          </cell>
          <cell r="AS101">
            <v>6</v>
          </cell>
          <cell r="AT101">
            <v>15.87</v>
          </cell>
          <cell r="AU101">
            <v>4.2</v>
          </cell>
          <cell r="AV101">
            <v>6.98</v>
          </cell>
          <cell r="AW101">
            <v>8.1999999999999993</v>
          </cell>
          <cell r="AX101" t="str">
            <v>&amp;^%</v>
          </cell>
          <cell r="AY101" t="str">
            <v>&amp;^%</v>
          </cell>
          <cell r="BA101" t="str">
            <v>Haringey</v>
          </cell>
          <cell r="BB101" t="str">
            <v>E09000014</v>
          </cell>
          <cell r="BC101">
            <v>29000</v>
          </cell>
          <cell r="BD101">
            <v>7.6</v>
          </cell>
          <cell r="BE101">
            <v>550.9</v>
          </cell>
          <cell r="BF101">
            <v>4.7</v>
          </cell>
          <cell r="BG101">
            <v>615.29999999999995</v>
          </cell>
          <cell r="BH101">
            <v>4.2</v>
          </cell>
          <cell r="BI101">
            <v>288</v>
          </cell>
          <cell r="BJ101">
            <v>8.8000000000000007</v>
          </cell>
          <cell r="BK101" t="str">
            <v>&amp;^%</v>
          </cell>
          <cell r="BL101" t="str">
            <v>&amp;^%</v>
          </cell>
          <cell r="BN101" t="str">
            <v>Haringey</v>
          </cell>
          <cell r="BO101" t="str">
            <v>E09000014</v>
          </cell>
          <cell r="BP101">
            <v>39000</v>
          </cell>
          <cell r="BQ101">
            <v>6.4</v>
          </cell>
          <cell r="BR101">
            <v>36</v>
          </cell>
          <cell r="BS101">
            <v>1.8</v>
          </cell>
          <cell r="BT101">
            <v>33.700000000000003</v>
          </cell>
          <cell r="BU101">
            <v>2</v>
          </cell>
          <cell r="BV101">
            <v>16</v>
          </cell>
          <cell r="BW101">
            <v>11</v>
          </cell>
          <cell r="BX101" t="str">
            <v>&amp;^%</v>
          </cell>
          <cell r="BY101" t="str">
            <v>&amp;^%</v>
          </cell>
          <cell r="CA101" t="str">
            <v>Haringey</v>
          </cell>
          <cell r="CB101" t="str">
            <v>E09000014</v>
          </cell>
          <cell r="CC101">
            <v>34000</v>
          </cell>
          <cell r="CD101">
            <v>7.6</v>
          </cell>
          <cell r="CE101">
            <v>24727</v>
          </cell>
          <cell r="CF101">
            <v>8.3000000000000007</v>
          </cell>
          <cell r="CG101">
            <v>26412</v>
          </cell>
          <cell r="CH101">
            <v>5.5</v>
          </cell>
          <cell r="CI101">
            <v>6485</v>
          </cell>
          <cell r="CJ101">
            <v>13</v>
          </cell>
          <cell r="CK101" t="str">
            <v>&amp;^%</v>
          </cell>
          <cell r="CL101" t="str">
            <v>&amp;^%</v>
          </cell>
          <cell r="CN101" t="str">
            <v>Haringey</v>
          </cell>
          <cell r="CO101" t="str">
            <v>E09000014</v>
          </cell>
          <cell r="CP101">
            <v>39000</v>
          </cell>
          <cell r="CQ101">
            <v>6.4</v>
          </cell>
          <cell r="CR101">
            <v>12.57</v>
          </cell>
          <cell r="CS101">
            <v>6.8</v>
          </cell>
          <cell r="CT101">
            <v>15.14</v>
          </cell>
          <cell r="CU101">
            <v>3.9</v>
          </cell>
          <cell r="CV101">
            <v>6.35</v>
          </cell>
          <cell r="CW101">
            <v>2.4</v>
          </cell>
          <cell r="CX101" t="str">
            <v>&amp;^%</v>
          </cell>
          <cell r="CY101" t="str">
            <v>&amp;^%</v>
          </cell>
          <cell r="DA101" t="str">
            <v>Haringey</v>
          </cell>
          <cell r="DB101" t="str">
            <v>E09000014</v>
          </cell>
          <cell r="DC101">
            <v>39000</v>
          </cell>
          <cell r="DD101">
            <v>6.4</v>
          </cell>
          <cell r="DE101">
            <v>469.1</v>
          </cell>
          <cell r="DF101">
            <v>8</v>
          </cell>
          <cell r="DG101">
            <v>510.1</v>
          </cell>
          <cell r="DH101">
            <v>4.5</v>
          </cell>
          <cell r="DI101">
            <v>143</v>
          </cell>
          <cell r="DJ101">
            <v>11</v>
          </cell>
          <cell r="DK101" t="str">
            <v>&amp;^%</v>
          </cell>
          <cell r="DL101" t="str">
            <v>&amp;^%</v>
          </cell>
          <cell r="DN101" t="str">
            <v>Haringey</v>
          </cell>
          <cell r="DO101" t="str">
            <v>E09000014</v>
          </cell>
          <cell r="DP101">
            <v>11000</v>
          </cell>
          <cell r="DQ101">
            <v>11.8</v>
          </cell>
          <cell r="DR101">
            <v>36</v>
          </cell>
          <cell r="DS101">
            <v>1.8</v>
          </cell>
          <cell r="DT101">
            <v>36.6</v>
          </cell>
          <cell r="DU101">
            <v>1.5</v>
          </cell>
          <cell r="DV101" t="str">
            <v>&amp;^%</v>
          </cell>
          <cell r="DW101" t="str">
            <v>&amp;^%</v>
          </cell>
          <cell r="DX101" t="str">
            <v>&amp;^%</v>
          </cell>
          <cell r="DY101" t="str">
            <v>&amp;^%</v>
          </cell>
          <cell r="EA101" t="str">
            <v>Haringey</v>
          </cell>
          <cell r="EB101" t="str">
            <v>E09000014</v>
          </cell>
          <cell r="EC101">
            <v>11000</v>
          </cell>
          <cell r="ED101">
            <v>13.4</v>
          </cell>
          <cell r="EE101">
            <v>27886</v>
          </cell>
          <cell r="EF101">
            <v>11</v>
          </cell>
          <cell r="EG101">
            <v>30148</v>
          </cell>
          <cell r="EH101">
            <v>6.2</v>
          </cell>
          <cell r="EI101">
            <v>12911</v>
          </cell>
          <cell r="EJ101">
            <v>17</v>
          </cell>
          <cell r="EK101" t="str">
            <v>&amp;^%</v>
          </cell>
          <cell r="EL101" t="str">
            <v>&amp;^%</v>
          </cell>
          <cell r="EN101" t="str">
            <v>Haringey</v>
          </cell>
          <cell r="EO101" t="str">
            <v>E09000014</v>
          </cell>
          <cell r="EP101">
            <v>11000</v>
          </cell>
          <cell r="EQ101">
            <v>11.8</v>
          </cell>
          <cell r="ER101">
            <v>14.96</v>
          </cell>
          <cell r="ES101">
            <v>7.8</v>
          </cell>
          <cell r="ET101">
            <v>15.93</v>
          </cell>
          <cell r="EU101">
            <v>5.5</v>
          </cell>
          <cell r="EV101">
            <v>6.7</v>
          </cell>
          <cell r="EW101">
            <v>11</v>
          </cell>
          <cell r="EX101" t="str">
            <v>&amp;^%</v>
          </cell>
          <cell r="EY101" t="str">
            <v>&amp;^%</v>
          </cell>
          <cell r="FA101" t="str">
            <v>Haringey</v>
          </cell>
          <cell r="FB101" t="str">
            <v>E09000014</v>
          </cell>
          <cell r="FC101">
            <v>11000</v>
          </cell>
          <cell r="FD101">
            <v>11.8</v>
          </cell>
          <cell r="FE101">
            <v>539.70000000000005</v>
          </cell>
          <cell r="FF101">
            <v>9.5</v>
          </cell>
          <cell r="FG101">
            <v>582.4</v>
          </cell>
          <cell r="FH101">
            <v>5.3</v>
          </cell>
          <cell r="FI101">
            <v>285.89999999999998</v>
          </cell>
          <cell r="FJ101">
            <v>9.5</v>
          </cell>
          <cell r="FK101" t="str">
            <v>&amp;^%</v>
          </cell>
          <cell r="FL101" t="str">
            <v>&amp;^%</v>
          </cell>
          <cell r="FN101" t="str">
            <v>Haringey</v>
          </cell>
          <cell r="FO101" t="str">
            <v>E09000014</v>
          </cell>
          <cell r="FP101">
            <v>18000</v>
          </cell>
          <cell r="FQ101">
            <v>9.9</v>
          </cell>
          <cell r="FR101">
            <v>39.6</v>
          </cell>
          <cell r="FS101">
            <v>1.8</v>
          </cell>
          <cell r="FT101">
            <v>40.200000000000003</v>
          </cell>
          <cell r="FU101">
            <v>1.5</v>
          </cell>
          <cell r="FV101">
            <v>34.5</v>
          </cell>
          <cell r="FW101">
            <v>1.9</v>
          </cell>
          <cell r="FX101" t="str">
            <v>&amp;^%</v>
          </cell>
          <cell r="FY101" t="str">
            <v>&amp;^%</v>
          </cell>
          <cell r="GA101" t="str">
            <v>Haringey</v>
          </cell>
          <cell r="GB101" t="str">
            <v>E09000014</v>
          </cell>
          <cell r="GC101">
            <v>14000</v>
          </cell>
          <cell r="GD101">
            <v>12.2</v>
          </cell>
          <cell r="GE101">
            <v>29855</v>
          </cell>
          <cell r="GF101">
            <v>6.9</v>
          </cell>
          <cell r="GG101">
            <v>33524</v>
          </cell>
          <cell r="GH101">
            <v>7.6</v>
          </cell>
          <cell r="GI101">
            <v>16104</v>
          </cell>
          <cell r="GJ101">
            <v>15</v>
          </cell>
          <cell r="GK101" t="str">
            <v>&amp;^%</v>
          </cell>
          <cell r="GL101" t="str">
            <v>&amp;^%</v>
          </cell>
          <cell r="GN101" t="str">
            <v>Haringey</v>
          </cell>
          <cell r="GO101" t="str">
            <v>E09000014</v>
          </cell>
          <cell r="GP101">
            <v>18000</v>
          </cell>
          <cell r="GQ101">
            <v>9.9</v>
          </cell>
          <cell r="GR101">
            <v>13.67</v>
          </cell>
          <cell r="GS101">
            <v>7.5</v>
          </cell>
          <cell r="GT101">
            <v>15.84</v>
          </cell>
          <cell r="GU101">
            <v>5.9</v>
          </cell>
          <cell r="GV101">
            <v>6.98</v>
          </cell>
          <cell r="GW101">
            <v>11</v>
          </cell>
          <cell r="GX101" t="str">
            <v>&amp;^%</v>
          </cell>
          <cell r="GY101" t="str">
            <v>&amp;^%</v>
          </cell>
        </row>
        <row r="102">
          <cell r="A102" t="str">
            <v>Islington</v>
          </cell>
          <cell r="B102" t="str">
            <v>E09000019</v>
          </cell>
          <cell r="C102">
            <v>82000</v>
          </cell>
          <cell r="D102">
            <v>4.8</v>
          </cell>
          <cell r="E102">
            <v>755.4</v>
          </cell>
          <cell r="F102">
            <v>4.5</v>
          </cell>
          <cell r="G102">
            <v>1001.1</v>
          </cell>
          <cell r="H102">
            <v>3.8</v>
          </cell>
          <cell r="I102">
            <v>416.7</v>
          </cell>
          <cell r="J102">
            <v>4</v>
          </cell>
          <cell r="K102" t="str">
            <v>&amp;^%</v>
          </cell>
          <cell r="L102" t="str">
            <v>&amp;^%</v>
          </cell>
          <cell r="N102" t="str">
            <v>Islington</v>
          </cell>
          <cell r="O102" t="str">
            <v>E09000019</v>
          </cell>
          <cell r="P102">
            <v>139000</v>
          </cell>
          <cell r="Q102">
            <v>3.6</v>
          </cell>
          <cell r="R102">
            <v>37.299999999999997</v>
          </cell>
          <cell r="S102">
            <v>1.1000000000000001</v>
          </cell>
          <cell r="T102">
            <v>37.799999999999997</v>
          </cell>
          <cell r="U102">
            <v>0.4</v>
          </cell>
          <cell r="V102">
            <v>35</v>
          </cell>
          <cell r="W102">
            <v>0</v>
          </cell>
          <cell r="X102">
            <v>42.1</v>
          </cell>
          <cell r="Y102">
            <v>6.1</v>
          </cell>
          <cell r="AA102" t="str">
            <v>Islington</v>
          </cell>
          <cell r="AB102" t="str">
            <v>E09000019</v>
          </cell>
          <cell r="AC102">
            <v>112000</v>
          </cell>
          <cell r="AD102">
            <v>5.6</v>
          </cell>
          <cell r="AE102">
            <v>36938</v>
          </cell>
          <cell r="AF102">
            <v>4.8</v>
          </cell>
          <cell r="AG102">
            <v>58366</v>
          </cell>
          <cell r="AH102">
            <v>12</v>
          </cell>
          <cell r="AI102">
            <v>20192</v>
          </cell>
          <cell r="AJ102">
            <v>11</v>
          </cell>
          <cell r="AK102" t="str">
            <v>&amp;^%</v>
          </cell>
          <cell r="AL102" t="str">
            <v>&amp;^%</v>
          </cell>
          <cell r="AN102" t="str">
            <v>Islington</v>
          </cell>
          <cell r="AO102" t="str">
            <v>E09000019</v>
          </cell>
          <cell r="AP102">
            <v>139000</v>
          </cell>
          <cell r="AQ102">
            <v>3.6</v>
          </cell>
          <cell r="AR102">
            <v>18.690000000000001</v>
          </cell>
          <cell r="AS102">
            <v>3.1</v>
          </cell>
          <cell r="AT102">
            <v>23.66</v>
          </cell>
          <cell r="AU102">
            <v>2.8</v>
          </cell>
          <cell r="AV102">
            <v>10.52</v>
          </cell>
          <cell r="AW102">
            <v>2.8</v>
          </cell>
          <cell r="AX102" t="str">
            <v>&amp;^%</v>
          </cell>
          <cell r="AY102" t="str">
            <v>&amp;^%</v>
          </cell>
          <cell r="BA102" t="str">
            <v>Islington</v>
          </cell>
          <cell r="BB102" t="str">
            <v>E09000019</v>
          </cell>
          <cell r="BC102">
            <v>139000</v>
          </cell>
          <cell r="BD102">
            <v>3.6</v>
          </cell>
          <cell r="BE102">
            <v>691.1</v>
          </cell>
          <cell r="BF102">
            <v>2.7</v>
          </cell>
          <cell r="BG102">
            <v>893.2</v>
          </cell>
          <cell r="BH102">
            <v>2.8</v>
          </cell>
          <cell r="BI102">
            <v>392.4</v>
          </cell>
          <cell r="BJ102">
            <v>2.6</v>
          </cell>
          <cell r="BK102" t="str">
            <v>&amp;^%</v>
          </cell>
          <cell r="BL102" t="str">
            <v>&amp;^%</v>
          </cell>
          <cell r="BN102" t="str">
            <v>Islington</v>
          </cell>
          <cell r="BO102" t="str">
            <v>E09000019</v>
          </cell>
          <cell r="BP102">
            <v>167000</v>
          </cell>
          <cell r="BQ102">
            <v>3.2</v>
          </cell>
          <cell r="BR102">
            <v>35</v>
          </cell>
          <cell r="BS102">
            <v>1.4</v>
          </cell>
          <cell r="BT102">
            <v>34.5</v>
          </cell>
          <cell r="BU102">
            <v>0.8</v>
          </cell>
          <cell r="BV102">
            <v>21</v>
          </cell>
          <cell r="BW102">
            <v>4.5999999999999996</v>
          </cell>
          <cell r="BX102">
            <v>41</v>
          </cell>
          <cell r="BY102">
            <v>5.2</v>
          </cell>
          <cell r="CA102" t="str">
            <v>Islington</v>
          </cell>
          <cell r="CB102" t="str">
            <v>E09000019</v>
          </cell>
          <cell r="CC102">
            <v>133000</v>
          </cell>
          <cell r="CD102">
            <v>5.3</v>
          </cell>
          <cell r="CE102">
            <v>34427</v>
          </cell>
          <cell r="CF102">
            <v>6</v>
          </cell>
          <cell r="CG102">
            <v>51692</v>
          </cell>
          <cell r="CH102">
            <v>12</v>
          </cell>
          <cell r="CI102" t="str">
            <v>&amp;^%</v>
          </cell>
          <cell r="CJ102" t="str">
            <v>&amp;^%</v>
          </cell>
          <cell r="CK102" t="str">
            <v>&amp;^%</v>
          </cell>
          <cell r="CL102" t="str">
            <v>&amp;^%</v>
          </cell>
          <cell r="CN102" t="str">
            <v>Islington</v>
          </cell>
          <cell r="CO102" t="str">
            <v>E09000019</v>
          </cell>
          <cell r="CP102">
            <v>167000</v>
          </cell>
          <cell r="CQ102">
            <v>3.2</v>
          </cell>
          <cell r="CR102">
            <v>17.72</v>
          </cell>
          <cell r="CS102">
            <v>3.2</v>
          </cell>
          <cell r="CT102">
            <v>22.93</v>
          </cell>
          <cell r="CU102">
            <v>2.7</v>
          </cell>
          <cell r="CV102">
            <v>8.34</v>
          </cell>
          <cell r="CW102">
            <v>3.5</v>
          </cell>
          <cell r="CX102">
            <v>41.07</v>
          </cell>
          <cell r="CY102">
            <v>15</v>
          </cell>
          <cell r="DA102" t="str">
            <v>Islington</v>
          </cell>
          <cell r="DB102" t="str">
            <v>E09000019</v>
          </cell>
          <cell r="DC102">
            <v>167000</v>
          </cell>
          <cell r="DD102">
            <v>3.2</v>
          </cell>
          <cell r="DE102">
            <v>643.5</v>
          </cell>
          <cell r="DF102">
            <v>2.5</v>
          </cell>
          <cell r="DG102">
            <v>790.3</v>
          </cell>
          <cell r="DH102">
            <v>2.8</v>
          </cell>
          <cell r="DI102">
            <v>230</v>
          </cell>
          <cell r="DJ102">
            <v>8.5</v>
          </cell>
          <cell r="DK102">
            <v>1455.6</v>
          </cell>
          <cell r="DL102">
            <v>16</v>
          </cell>
          <cell r="DN102" t="str">
            <v>Islington</v>
          </cell>
          <cell r="DO102" t="str">
            <v>E09000019</v>
          </cell>
          <cell r="DP102">
            <v>57000</v>
          </cell>
          <cell r="DQ102">
            <v>5.3</v>
          </cell>
          <cell r="DR102">
            <v>35.5</v>
          </cell>
          <cell r="DS102">
            <v>1.7</v>
          </cell>
          <cell r="DT102">
            <v>37</v>
          </cell>
          <cell r="DU102">
            <v>0.5</v>
          </cell>
          <cell r="DV102">
            <v>35</v>
          </cell>
          <cell r="DW102">
            <v>0.9</v>
          </cell>
          <cell r="DX102">
            <v>40</v>
          </cell>
          <cell r="DY102">
            <v>8.1999999999999993</v>
          </cell>
          <cell r="EA102" t="str">
            <v>Islington</v>
          </cell>
          <cell r="EB102" t="str">
            <v>E09000019</v>
          </cell>
          <cell r="EC102">
            <v>43000</v>
          </cell>
          <cell r="ED102">
            <v>7.7</v>
          </cell>
          <cell r="EE102">
            <v>33237</v>
          </cell>
          <cell r="EF102">
            <v>5.9</v>
          </cell>
          <cell r="EG102">
            <v>39715</v>
          </cell>
          <cell r="EH102">
            <v>5.0999999999999996</v>
          </cell>
          <cell r="EI102">
            <v>18750</v>
          </cell>
          <cell r="EJ102">
            <v>4.7</v>
          </cell>
          <cell r="EK102" t="str">
            <v>&amp;^%</v>
          </cell>
          <cell r="EL102" t="str">
            <v>&amp;^%</v>
          </cell>
          <cell r="EN102" t="str">
            <v>Islington</v>
          </cell>
          <cell r="EO102" t="str">
            <v>E09000019</v>
          </cell>
          <cell r="EP102">
            <v>57000</v>
          </cell>
          <cell r="EQ102">
            <v>5.3</v>
          </cell>
          <cell r="ER102">
            <v>17.399999999999999</v>
          </cell>
          <cell r="ES102">
            <v>3.9</v>
          </cell>
          <cell r="ET102">
            <v>20</v>
          </cell>
          <cell r="EU102">
            <v>3.1</v>
          </cell>
          <cell r="EV102">
            <v>10.39</v>
          </cell>
          <cell r="EW102">
            <v>2.9</v>
          </cell>
          <cell r="EX102" t="str">
            <v>&amp;^%</v>
          </cell>
          <cell r="EY102" t="str">
            <v>&amp;^%</v>
          </cell>
          <cell r="FA102" t="str">
            <v>Islington</v>
          </cell>
          <cell r="FB102" t="str">
            <v>E09000019</v>
          </cell>
          <cell r="FC102">
            <v>57000</v>
          </cell>
          <cell r="FD102">
            <v>5.3</v>
          </cell>
          <cell r="FE102">
            <v>646.5</v>
          </cell>
          <cell r="FF102">
            <v>2.8</v>
          </cell>
          <cell r="FG102">
            <v>739.9</v>
          </cell>
          <cell r="FH102">
            <v>3.1</v>
          </cell>
          <cell r="FI102">
            <v>383.3</v>
          </cell>
          <cell r="FJ102">
            <v>3</v>
          </cell>
          <cell r="FK102" t="str">
            <v>&amp;^%</v>
          </cell>
          <cell r="FL102" t="str">
            <v>&amp;^%</v>
          </cell>
          <cell r="FN102" t="str">
            <v>Islington</v>
          </cell>
          <cell r="FO102" t="str">
            <v>E09000019</v>
          </cell>
          <cell r="FP102">
            <v>82000</v>
          </cell>
          <cell r="FQ102">
            <v>4.8</v>
          </cell>
          <cell r="FR102">
            <v>37.5</v>
          </cell>
          <cell r="FS102">
            <v>0.3</v>
          </cell>
          <cell r="FT102">
            <v>38.299999999999997</v>
          </cell>
          <cell r="FU102">
            <v>0.6</v>
          </cell>
          <cell r="FV102">
            <v>35</v>
          </cell>
          <cell r="FW102">
            <v>0</v>
          </cell>
          <cell r="FX102">
            <v>44</v>
          </cell>
          <cell r="FY102">
            <v>8.8000000000000007</v>
          </cell>
          <cell r="GA102" t="str">
            <v>Islington</v>
          </cell>
          <cell r="GB102" t="str">
            <v>E09000019</v>
          </cell>
          <cell r="GC102">
            <v>68000</v>
          </cell>
          <cell r="GD102">
            <v>7.7</v>
          </cell>
          <cell r="GE102">
            <v>40394</v>
          </cell>
          <cell r="GF102">
            <v>8.6999999999999993</v>
          </cell>
          <cell r="GG102">
            <v>70165</v>
          </cell>
          <cell r="GH102">
            <v>16</v>
          </cell>
          <cell r="GI102" t="str">
            <v>&amp;^%</v>
          </cell>
          <cell r="GJ102" t="str">
            <v>&amp;^%</v>
          </cell>
          <cell r="GK102" t="str">
            <v>&amp;^%</v>
          </cell>
          <cell r="GL102" t="str">
            <v>&amp;^%</v>
          </cell>
          <cell r="GN102" t="str">
            <v>Islington</v>
          </cell>
          <cell r="GO102" t="str">
            <v>E09000019</v>
          </cell>
          <cell r="GP102">
            <v>82000</v>
          </cell>
          <cell r="GQ102">
            <v>4.8</v>
          </cell>
          <cell r="GR102">
            <v>20.13</v>
          </cell>
          <cell r="GS102">
            <v>5.2</v>
          </cell>
          <cell r="GT102">
            <v>26.15</v>
          </cell>
          <cell r="GU102">
            <v>3.9</v>
          </cell>
          <cell r="GV102">
            <v>10.56</v>
          </cell>
          <cell r="GW102">
            <v>4</v>
          </cell>
          <cell r="GX102" t="str">
            <v>&amp;^%</v>
          </cell>
          <cell r="GY102" t="str">
            <v>&amp;^%</v>
          </cell>
        </row>
        <row r="103">
          <cell r="A103" t="str">
            <v>Kensington and Chelsea</v>
          </cell>
          <cell r="B103" t="str">
            <v>E09000020</v>
          </cell>
          <cell r="C103">
            <v>35000</v>
          </cell>
          <cell r="D103">
            <v>7.2</v>
          </cell>
          <cell r="E103">
            <v>612.20000000000005</v>
          </cell>
          <cell r="F103">
            <v>7.8</v>
          </cell>
          <cell r="G103">
            <v>718.6</v>
          </cell>
          <cell r="H103">
            <v>5</v>
          </cell>
          <cell r="I103">
            <v>335.7</v>
          </cell>
          <cell r="J103">
            <v>4.8</v>
          </cell>
          <cell r="K103" t="str">
            <v>&amp;^%</v>
          </cell>
          <cell r="L103" t="str">
            <v>&amp;^%</v>
          </cell>
          <cell r="N103" t="str">
            <v>Kensington and Chelsea</v>
          </cell>
          <cell r="O103" t="str">
            <v>E09000020</v>
          </cell>
          <cell r="P103">
            <v>71000</v>
          </cell>
          <cell r="Q103">
            <v>4.9000000000000004</v>
          </cell>
          <cell r="R103">
            <v>39</v>
          </cell>
          <cell r="S103">
            <v>1.6</v>
          </cell>
          <cell r="T103">
            <v>39.200000000000003</v>
          </cell>
          <cell r="U103">
            <v>0.7</v>
          </cell>
          <cell r="V103">
            <v>35</v>
          </cell>
          <cell r="W103">
            <v>0.7</v>
          </cell>
          <cell r="X103">
            <v>44.6</v>
          </cell>
          <cell r="Y103">
            <v>10</v>
          </cell>
          <cell r="AA103" t="str">
            <v>Kensington and Chelsea</v>
          </cell>
          <cell r="AB103" t="str">
            <v>E09000020</v>
          </cell>
          <cell r="AC103">
            <v>54000</v>
          </cell>
          <cell r="AD103">
            <v>6.6</v>
          </cell>
          <cell r="AE103">
            <v>30791</v>
          </cell>
          <cell r="AF103">
            <v>6.7</v>
          </cell>
          <cell r="AG103">
            <v>37217</v>
          </cell>
          <cell r="AH103">
            <v>5</v>
          </cell>
          <cell r="AI103">
            <v>16639</v>
          </cell>
          <cell r="AJ103">
            <v>8.9</v>
          </cell>
          <cell r="AK103" t="str">
            <v>&amp;^%</v>
          </cell>
          <cell r="AL103" t="str">
            <v>&amp;^%</v>
          </cell>
          <cell r="AN103" t="str">
            <v>Kensington and Chelsea</v>
          </cell>
          <cell r="AO103" t="str">
            <v>E09000020</v>
          </cell>
          <cell r="AP103">
            <v>71000</v>
          </cell>
          <cell r="AQ103">
            <v>4.9000000000000004</v>
          </cell>
          <cell r="AR103">
            <v>15.07</v>
          </cell>
          <cell r="AS103">
            <v>4.9000000000000004</v>
          </cell>
          <cell r="AT103">
            <v>17.78</v>
          </cell>
          <cell r="AU103">
            <v>3.3</v>
          </cell>
          <cell r="AV103">
            <v>8.17</v>
          </cell>
          <cell r="AW103">
            <v>3.5</v>
          </cell>
          <cell r="AX103" t="str">
            <v>&amp;^%</v>
          </cell>
          <cell r="AY103" t="str">
            <v>&amp;^%</v>
          </cell>
          <cell r="BA103" t="str">
            <v>Kensington and Chelsea</v>
          </cell>
          <cell r="BB103" t="str">
            <v>E09000020</v>
          </cell>
          <cell r="BC103">
            <v>71000</v>
          </cell>
          <cell r="BD103">
            <v>4.9000000000000004</v>
          </cell>
          <cell r="BE103">
            <v>586.29999999999995</v>
          </cell>
          <cell r="BF103">
            <v>4</v>
          </cell>
          <cell r="BG103">
            <v>696.7</v>
          </cell>
          <cell r="BH103">
            <v>3.3</v>
          </cell>
          <cell r="BI103">
            <v>333</v>
          </cell>
          <cell r="BJ103">
            <v>2.9</v>
          </cell>
          <cell r="BK103" t="str">
            <v>&amp;^%</v>
          </cell>
          <cell r="BL103" t="str">
            <v>&amp;^%</v>
          </cell>
          <cell r="BN103" t="str">
            <v>Kensington and Chelsea</v>
          </cell>
          <cell r="BO103" t="str">
            <v>E09000020</v>
          </cell>
          <cell r="BP103">
            <v>88000</v>
          </cell>
          <cell r="BQ103">
            <v>4.3</v>
          </cell>
          <cell r="BR103">
            <v>37.5</v>
          </cell>
          <cell r="BS103">
            <v>0.3</v>
          </cell>
          <cell r="BT103">
            <v>35.200000000000003</v>
          </cell>
          <cell r="BU103">
            <v>1.2</v>
          </cell>
          <cell r="BV103">
            <v>19.7</v>
          </cell>
          <cell r="BW103">
            <v>8.4</v>
          </cell>
          <cell r="BX103">
            <v>43.8</v>
          </cell>
          <cell r="BY103">
            <v>7</v>
          </cell>
          <cell r="CA103" t="str">
            <v>Kensington and Chelsea</v>
          </cell>
          <cell r="CB103" t="str">
            <v>E09000020</v>
          </cell>
          <cell r="CC103">
            <v>66000</v>
          </cell>
          <cell r="CD103">
            <v>5.8</v>
          </cell>
          <cell r="CE103">
            <v>27352</v>
          </cell>
          <cell r="CF103">
            <v>6.7</v>
          </cell>
          <cell r="CG103">
            <v>33327</v>
          </cell>
          <cell r="CH103">
            <v>4.7</v>
          </cell>
          <cell r="CI103">
            <v>10717</v>
          </cell>
          <cell r="CJ103">
            <v>17</v>
          </cell>
          <cell r="CK103" t="str">
            <v>&amp;^%</v>
          </cell>
          <cell r="CL103" t="str">
            <v>&amp;^%</v>
          </cell>
          <cell r="CN103" t="str">
            <v>Kensington and Chelsea</v>
          </cell>
          <cell r="CO103" t="str">
            <v>E09000020</v>
          </cell>
          <cell r="CP103">
            <v>88000</v>
          </cell>
          <cell r="CQ103">
            <v>4.3</v>
          </cell>
          <cell r="CR103">
            <v>14.17</v>
          </cell>
          <cell r="CS103">
            <v>4.7</v>
          </cell>
          <cell r="CT103">
            <v>17.47</v>
          </cell>
          <cell r="CU103">
            <v>3.1</v>
          </cell>
          <cell r="CV103">
            <v>7.41</v>
          </cell>
          <cell r="CW103">
            <v>2.5</v>
          </cell>
          <cell r="CX103">
            <v>30.74</v>
          </cell>
          <cell r="CY103">
            <v>19</v>
          </cell>
          <cell r="DA103" t="str">
            <v>Kensington and Chelsea</v>
          </cell>
          <cell r="DB103" t="str">
            <v>E09000020</v>
          </cell>
          <cell r="DC103">
            <v>88000</v>
          </cell>
          <cell r="DD103">
            <v>4.3</v>
          </cell>
          <cell r="DE103">
            <v>518.20000000000005</v>
          </cell>
          <cell r="DF103">
            <v>4.5999999999999996</v>
          </cell>
          <cell r="DG103">
            <v>614.79999999999995</v>
          </cell>
          <cell r="DH103">
            <v>3.3</v>
          </cell>
          <cell r="DI103">
            <v>198.4</v>
          </cell>
          <cell r="DJ103">
            <v>8.8000000000000007</v>
          </cell>
          <cell r="DK103" t="str">
            <v>&amp;^%</v>
          </cell>
          <cell r="DL103" t="str">
            <v>&amp;^%</v>
          </cell>
          <cell r="DN103" t="str">
            <v>Kensington and Chelsea</v>
          </cell>
          <cell r="DO103" t="str">
            <v>E09000020</v>
          </cell>
          <cell r="DP103">
            <v>36000</v>
          </cell>
          <cell r="DQ103">
            <v>6.6</v>
          </cell>
          <cell r="DR103">
            <v>37.5</v>
          </cell>
          <cell r="DS103">
            <v>1.7</v>
          </cell>
          <cell r="DT103">
            <v>38.5</v>
          </cell>
          <cell r="DU103">
            <v>0.8</v>
          </cell>
          <cell r="DV103">
            <v>34.5</v>
          </cell>
          <cell r="DW103">
            <v>2.2000000000000002</v>
          </cell>
          <cell r="DX103" t="str">
            <v>&amp;^%</v>
          </cell>
          <cell r="DY103" t="str">
            <v>&amp;^%</v>
          </cell>
          <cell r="EA103" t="str">
            <v>Kensington and Chelsea</v>
          </cell>
          <cell r="EB103" t="str">
            <v>E09000020</v>
          </cell>
          <cell r="EC103">
            <v>27000</v>
          </cell>
          <cell r="ED103">
            <v>9.8000000000000007</v>
          </cell>
          <cell r="EE103">
            <v>30496</v>
          </cell>
          <cell r="EF103">
            <v>9.4</v>
          </cell>
          <cell r="EG103">
            <v>36580</v>
          </cell>
          <cell r="EH103">
            <v>7.4</v>
          </cell>
          <cell r="EI103" t="str">
            <v>&amp;^%</v>
          </cell>
          <cell r="EJ103" t="str">
            <v>&amp;^%</v>
          </cell>
          <cell r="EK103" t="str">
            <v>&amp;^%</v>
          </cell>
          <cell r="EL103" t="str">
            <v>&amp;^%</v>
          </cell>
          <cell r="EN103" t="str">
            <v>Kensington and Chelsea</v>
          </cell>
          <cell r="EO103" t="str">
            <v>E09000020</v>
          </cell>
          <cell r="EP103">
            <v>36000</v>
          </cell>
          <cell r="EQ103">
            <v>6.6</v>
          </cell>
          <cell r="ER103">
            <v>15.11</v>
          </cell>
          <cell r="ES103">
            <v>4.5999999999999996</v>
          </cell>
          <cell r="ET103">
            <v>17.559999999999999</v>
          </cell>
          <cell r="EU103">
            <v>4.2</v>
          </cell>
          <cell r="EV103">
            <v>8.39</v>
          </cell>
          <cell r="EW103">
            <v>5.5</v>
          </cell>
          <cell r="EX103" t="str">
            <v>&amp;^%</v>
          </cell>
          <cell r="EY103" t="str">
            <v>&amp;^%</v>
          </cell>
          <cell r="FA103" t="str">
            <v>Kensington and Chelsea</v>
          </cell>
          <cell r="FB103" t="str">
            <v>E09000020</v>
          </cell>
          <cell r="FC103">
            <v>36000</v>
          </cell>
          <cell r="FD103">
            <v>6.6</v>
          </cell>
          <cell r="FE103">
            <v>574.9</v>
          </cell>
          <cell r="FF103">
            <v>4.5999999999999996</v>
          </cell>
          <cell r="FG103">
            <v>675.5</v>
          </cell>
          <cell r="FH103">
            <v>4.3</v>
          </cell>
          <cell r="FI103">
            <v>332.6</v>
          </cell>
          <cell r="FJ103">
            <v>3.2</v>
          </cell>
          <cell r="FK103" t="str">
            <v>&amp;^%</v>
          </cell>
          <cell r="FL103" t="str">
            <v>&amp;^%</v>
          </cell>
          <cell r="FN103" t="str">
            <v>Kensington and Chelsea</v>
          </cell>
          <cell r="FO103" t="str">
            <v>E09000020</v>
          </cell>
          <cell r="FP103">
            <v>35000</v>
          </cell>
          <cell r="FQ103">
            <v>7.2</v>
          </cell>
          <cell r="FR103">
            <v>39.9</v>
          </cell>
          <cell r="FS103">
            <v>1.6</v>
          </cell>
          <cell r="FT103">
            <v>39.9</v>
          </cell>
          <cell r="FU103">
            <v>1</v>
          </cell>
          <cell r="FV103">
            <v>35</v>
          </cell>
          <cell r="FW103">
            <v>1.4</v>
          </cell>
          <cell r="FX103" t="str">
            <v>&amp;^%</v>
          </cell>
          <cell r="FY103" t="str">
            <v>&amp;^%</v>
          </cell>
          <cell r="GA103" t="str">
            <v>Kensington and Chelsea</v>
          </cell>
          <cell r="GB103" t="str">
            <v>E09000020</v>
          </cell>
          <cell r="GC103">
            <v>28000</v>
          </cell>
          <cell r="GD103">
            <v>8.9</v>
          </cell>
          <cell r="GE103">
            <v>31182</v>
          </cell>
          <cell r="GF103">
            <v>8.6999999999999993</v>
          </cell>
          <cell r="GG103">
            <v>37824</v>
          </cell>
          <cell r="GH103">
            <v>6.6</v>
          </cell>
          <cell r="GI103">
            <v>16994</v>
          </cell>
          <cell r="GJ103">
            <v>10</v>
          </cell>
          <cell r="GK103" t="str">
            <v>&amp;^%</v>
          </cell>
          <cell r="GL103" t="str">
            <v>&amp;^%</v>
          </cell>
          <cell r="GN103" t="str">
            <v>Kensington and Chelsea</v>
          </cell>
          <cell r="GO103" t="str">
            <v>E09000020</v>
          </cell>
          <cell r="GP103">
            <v>35000</v>
          </cell>
          <cell r="GQ103">
            <v>7.2</v>
          </cell>
          <cell r="GR103">
            <v>14.55</v>
          </cell>
          <cell r="GS103">
            <v>9.5</v>
          </cell>
          <cell r="GT103">
            <v>17.989999999999998</v>
          </cell>
          <cell r="GU103">
            <v>5.0999999999999996</v>
          </cell>
          <cell r="GV103">
            <v>7.8</v>
          </cell>
          <cell r="GW103">
            <v>5.5</v>
          </cell>
          <cell r="GX103" t="str">
            <v>&amp;^%</v>
          </cell>
          <cell r="GY103" t="str">
            <v>&amp;^%</v>
          </cell>
        </row>
        <row r="104">
          <cell r="A104" t="str">
            <v>Lambeth</v>
          </cell>
          <cell r="B104" t="str">
            <v>E09000022</v>
          </cell>
          <cell r="C104">
            <v>51000</v>
          </cell>
          <cell r="D104">
            <v>6</v>
          </cell>
          <cell r="E104">
            <v>689.9</v>
          </cell>
          <cell r="F104">
            <v>5.2</v>
          </cell>
          <cell r="G104">
            <v>886.4</v>
          </cell>
          <cell r="H104">
            <v>4.5</v>
          </cell>
          <cell r="I104">
            <v>390.5</v>
          </cell>
          <cell r="J104">
            <v>5.2</v>
          </cell>
          <cell r="K104" t="str">
            <v>&amp;^%</v>
          </cell>
          <cell r="L104" t="str">
            <v>&amp;^%</v>
          </cell>
          <cell r="N104" t="str">
            <v>Lambeth</v>
          </cell>
          <cell r="O104" t="str">
            <v>E09000022</v>
          </cell>
          <cell r="P104">
            <v>91000</v>
          </cell>
          <cell r="Q104">
            <v>4.3</v>
          </cell>
          <cell r="R104">
            <v>37.5</v>
          </cell>
          <cell r="S104">
            <v>0.1</v>
          </cell>
          <cell r="T104">
            <v>38.299999999999997</v>
          </cell>
          <cell r="U104">
            <v>0.6</v>
          </cell>
          <cell r="V104">
            <v>35</v>
          </cell>
          <cell r="W104">
            <v>0</v>
          </cell>
          <cell r="X104">
            <v>42.5</v>
          </cell>
          <cell r="Y104">
            <v>10</v>
          </cell>
          <cell r="AA104" t="str">
            <v>Lambeth</v>
          </cell>
          <cell r="AB104" t="str">
            <v>E09000022</v>
          </cell>
          <cell r="AC104">
            <v>79000</v>
          </cell>
          <cell r="AD104">
            <v>5.2</v>
          </cell>
          <cell r="AE104">
            <v>35196</v>
          </cell>
          <cell r="AF104">
            <v>4</v>
          </cell>
          <cell r="AG104">
            <v>44335</v>
          </cell>
          <cell r="AH104">
            <v>5.7</v>
          </cell>
          <cell r="AI104">
            <v>18254</v>
          </cell>
          <cell r="AJ104">
            <v>4.9000000000000004</v>
          </cell>
          <cell r="AK104" t="str">
            <v>&amp;^%</v>
          </cell>
          <cell r="AL104" t="str">
            <v>&amp;^%</v>
          </cell>
          <cell r="AN104" t="str">
            <v>Lambeth</v>
          </cell>
          <cell r="AO104" t="str">
            <v>E09000022</v>
          </cell>
          <cell r="AP104">
            <v>91000</v>
          </cell>
          <cell r="AQ104">
            <v>4.3</v>
          </cell>
          <cell r="AR104">
            <v>17.510000000000002</v>
          </cell>
          <cell r="AS104">
            <v>3.4</v>
          </cell>
          <cell r="AT104">
            <v>20.78</v>
          </cell>
          <cell r="AU104">
            <v>3.2</v>
          </cell>
          <cell r="AV104">
            <v>9.44</v>
          </cell>
          <cell r="AW104">
            <v>3.4</v>
          </cell>
          <cell r="AX104" t="str">
            <v>&amp;^%</v>
          </cell>
          <cell r="AY104" t="str">
            <v>&amp;^%</v>
          </cell>
          <cell r="BA104" t="str">
            <v>Lambeth</v>
          </cell>
          <cell r="BB104" t="str">
            <v>E09000022</v>
          </cell>
          <cell r="BC104">
            <v>91000</v>
          </cell>
          <cell r="BD104">
            <v>4.3</v>
          </cell>
          <cell r="BE104">
            <v>654.9</v>
          </cell>
          <cell r="BF104">
            <v>3.2</v>
          </cell>
          <cell r="BG104">
            <v>796.5</v>
          </cell>
          <cell r="BH104">
            <v>3.1</v>
          </cell>
          <cell r="BI104">
            <v>364.1</v>
          </cell>
          <cell r="BJ104">
            <v>4.3</v>
          </cell>
          <cell r="BK104" t="str">
            <v>&amp;^%</v>
          </cell>
          <cell r="BL104" t="str">
            <v>&amp;^%</v>
          </cell>
          <cell r="BN104" t="str">
            <v>Lambeth</v>
          </cell>
          <cell r="BO104" t="str">
            <v>E09000022</v>
          </cell>
          <cell r="BP104">
            <v>114000</v>
          </cell>
          <cell r="BQ104">
            <v>3.8</v>
          </cell>
          <cell r="BR104">
            <v>36.799999999999997</v>
          </cell>
          <cell r="BS104">
            <v>1</v>
          </cell>
          <cell r="BT104">
            <v>34.200000000000003</v>
          </cell>
          <cell r="BU104">
            <v>1.1000000000000001</v>
          </cell>
          <cell r="BV104">
            <v>18.8</v>
          </cell>
          <cell r="BW104">
            <v>8.6999999999999993</v>
          </cell>
          <cell r="BX104">
            <v>41.2</v>
          </cell>
          <cell r="BY104">
            <v>7.4</v>
          </cell>
          <cell r="CA104" t="str">
            <v>Lambeth</v>
          </cell>
          <cell r="CB104" t="str">
            <v>E09000022</v>
          </cell>
          <cell r="CC104">
            <v>99000</v>
          </cell>
          <cell r="CD104">
            <v>4.9000000000000004</v>
          </cell>
          <cell r="CE104">
            <v>31787</v>
          </cell>
          <cell r="CF104">
            <v>5.0999999999999996</v>
          </cell>
          <cell r="CG104">
            <v>38936</v>
          </cell>
          <cell r="CH104">
            <v>5.7</v>
          </cell>
          <cell r="CI104">
            <v>10197</v>
          </cell>
          <cell r="CJ104">
            <v>15</v>
          </cell>
          <cell r="CK104" t="str">
            <v>&amp;^%</v>
          </cell>
          <cell r="CL104" t="str">
            <v>&amp;^%</v>
          </cell>
          <cell r="CN104" t="str">
            <v>Lambeth</v>
          </cell>
          <cell r="CO104" t="str">
            <v>E09000022</v>
          </cell>
          <cell r="CP104">
            <v>114000</v>
          </cell>
          <cell r="CQ104">
            <v>3.8</v>
          </cell>
          <cell r="CR104">
            <v>16.920000000000002</v>
          </cell>
          <cell r="CS104">
            <v>3.3</v>
          </cell>
          <cell r="CT104">
            <v>20.309999999999999</v>
          </cell>
          <cell r="CU104">
            <v>3</v>
          </cell>
          <cell r="CV104">
            <v>7.77</v>
          </cell>
          <cell r="CW104">
            <v>3.2</v>
          </cell>
          <cell r="CX104" t="str">
            <v>&amp;^%</v>
          </cell>
          <cell r="CY104" t="str">
            <v>&amp;^%</v>
          </cell>
          <cell r="DA104" t="str">
            <v>Lambeth</v>
          </cell>
          <cell r="DB104" t="str">
            <v>E09000022</v>
          </cell>
          <cell r="DC104">
            <v>114000</v>
          </cell>
          <cell r="DD104">
            <v>3.8</v>
          </cell>
          <cell r="DE104">
            <v>598.1</v>
          </cell>
          <cell r="DF104">
            <v>3.5</v>
          </cell>
          <cell r="DG104">
            <v>694.8</v>
          </cell>
          <cell r="DH104">
            <v>3.1</v>
          </cell>
          <cell r="DI104">
            <v>205.2</v>
          </cell>
          <cell r="DJ104">
            <v>9.9</v>
          </cell>
          <cell r="DK104" t="str">
            <v>&amp;^%</v>
          </cell>
          <cell r="DL104" t="str">
            <v>&amp;^%</v>
          </cell>
          <cell r="DN104" t="str">
            <v>Lambeth</v>
          </cell>
          <cell r="DO104" t="str">
            <v>E09000022</v>
          </cell>
          <cell r="DP104">
            <v>41000</v>
          </cell>
          <cell r="DQ104">
            <v>6.3</v>
          </cell>
          <cell r="DR104">
            <v>37.5</v>
          </cell>
          <cell r="DS104" t="str">
            <v>&amp;^%</v>
          </cell>
          <cell r="DT104">
            <v>37.1</v>
          </cell>
          <cell r="DU104">
            <v>0.6</v>
          </cell>
          <cell r="DV104">
            <v>34.5</v>
          </cell>
          <cell r="DW104">
            <v>1.8</v>
          </cell>
          <cell r="DX104" t="str">
            <v>&amp;^%</v>
          </cell>
          <cell r="DY104" t="str">
            <v>&amp;^%</v>
          </cell>
          <cell r="EA104" t="str">
            <v>Lambeth</v>
          </cell>
          <cell r="EB104" t="str">
            <v>E09000022</v>
          </cell>
          <cell r="EC104">
            <v>36000</v>
          </cell>
          <cell r="ED104">
            <v>7.5</v>
          </cell>
          <cell r="EE104">
            <v>31989</v>
          </cell>
          <cell r="EF104">
            <v>5.8</v>
          </cell>
          <cell r="EG104">
            <v>36551</v>
          </cell>
          <cell r="EH104">
            <v>5.2</v>
          </cell>
          <cell r="EI104">
            <v>16684</v>
          </cell>
          <cell r="EJ104">
            <v>8.3000000000000007</v>
          </cell>
          <cell r="EK104" t="str">
            <v>&amp;^%</v>
          </cell>
          <cell r="EL104" t="str">
            <v>&amp;^%</v>
          </cell>
          <cell r="EN104" t="str">
            <v>Lambeth</v>
          </cell>
          <cell r="EO104" t="str">
            <v>E09000022</v>
          </cell>
          <cell r="EP104">
            <v>41000</v>
          </cell>
          <cell r="EQ104">
            <v>6.3</v>
          </cell>
          <cell r="ER104">
            <v>16.809999999999999</v>
          </cell>
          <cell r="ES104">
            <v>4.8</v>
          </cell>
          <cell r="ET104">
            <v>18.5</v>
          </cell>
          <cell r="EU104">
            <v>3.4</v>
          </cell>
          <cell r="EV104">
            <v>9.4499999999999993</v>
          </cell>
          <cell r="EW104">
            <v>4.8</v>
          </cell>
          <cell r="EX104" t="str">
            <v>&amp;^%</v>
          </cell>
          <cell r="EY104" t="str">
            <v>&amp;^%</v>
          </cell>
          <cell r="FA104" t="str">
            <v>Lambeth</v>
          </cell>
          <cell r="FB104" t="str">
            <v>E09000022</v>
          </cell>
          <cell r="FC104">
            <v>41000</v>
          </cell>
          <cell r="FD104">
            <v>6.3</v>
          </cell>
          <cell r="FE104">
            <v>623.70000000000005</v>
          </cell>
          <cell r="FF104">
            <v>3.9</v>
          </cell>
          <cell r="FG104">
            <v>685.6</v>
          </cell>
          <cell r="FH104">
            <v>3.3</v>
          </cell>
          <cell r="FI104">
            <v>352.1</v>
          </cell>
          <cell r="FJ104">
            <v>5.9</v>
          </cell>
          <cell r="FK104" t="str">
            <v>&amp;^%</v>
          </cell>
          <cell r="FL104" t="str">
            <v>&amp;^%</v>
          </cell>
          <cell r="FN104" t="str">
            <v>Lambeth</v>
          </cell>
          <cell r="FO104" t="str">
            <v>E09000022</v>
          </cell>
          <cell r="FP104">
            <v>51000</v>
          </cell>
          <cell r="FQ104">
            <v>6</v>
          </cell>
          <cell r="FR104">
            <v>37.5</v>
          </cell>
          <cell r="FS104">
            <v>0.6</v>
          </cell>
          <cell r="FT104">
            <v>39.299999999999997</v>
          </cell>
          <cell r="FU104">
            <v>0.9</v>
          </cell>
          <cell r="FV104">
            <v>35</v>
          </cell>
          <cell r="FW104">
            <v>0</v>
          </cell>
          <cell r="FX104" t="str">
            <v>&amp;^%</v>
          </cell>
          <cell r="FY104" t="str">
            <v>&amp;^%</v>
          </cell>
          <cell r="GA104" t="str">
            <v>Lambeth</v>
          </cell>
          <cell r="GB104" t="str">
            <v>E09000022</v>
          </cell>
          <cell r="GC104">
            <v>43000</v>
          </cell>
          <cell r="GD104">
            <v>7.2</v>
          </cell>
          <cell r="GE104">
            <v>37545</v>
          </cell>
          <cell r="GF104">
            <v>6.6</v>
          </cell>
          <cell r="GG104">
            <v>50812</v>
          </cell>
          <cell r="GH104">
            <v>8.5</v>
          </cell>
          <cell r="GI104">
            <v>19720</v>
          </cell>
          <cell r="GJ104">
            <v>4.9000000000000004</v>
          </cell>
          <cell r="GK104" t="str">
            <v>&amp;^%</v>
          </cell>
          <cell r="GL104" t="str">
            <v>&amp;^%</v>
          </cell>
          <cell r="GN104" t="str">
            <v>Lambeth</v>
          </cell>
          <cell r="GO104" t="str">
            <v>E09000022</v>
          </cell>
          <cell r="GP104">
            <v>51000</v>
          </cell>
          <cell r="GQ104">
            <v>6</v>
          </cell>
          <cell r="GR104">
            <v>17.829999999999998</v>
          </cell>
          <cell r="GS104">
            <v>4.9000000000000004</v>
          </cell>
          <cell r="GT104">
            <v>22.53</v>
          </cell>
          <cell r="GU104">
            <v>4.7</v>
          </cell>
          <cell r="GV104">
            <v>9.39</v>
          </cell>
          <cell r="GW104">
            <v>6.2</v>
          </cell>
          <cell r="GX104" t="str">
            <v>&amp;^%</v>
          </cell>
          <cell r="GY104" t="str">
            <v>&amp;^%</v>
          </cell>
        </row>
        <row r="105">
          <cell r="A105" t="str">
            <v>Lewisham</v>
          </cell>
          <cell r="B105" t="str">
            <v>E09000023</v>
          </cell>
          <cell r="C105">
            <v>12000</v>
          </cell>
          <cell r="D105">
            <v>12.2</v>
          </cell>
          <cell r="E105">
            <v>586.79999999999995</v>
          </cell>
          <cell r="F105">
            <v>8.9</v>
          </cell>
          <cell r="G105">
            <v>621.5</v>
          </cell>
          <cell r="H105">
            <v>5.2</v>
          </cell>
          <cell r="I105">
            <v>291.39999999999998</v>
          </cell>
          <cell r="J105">
            <v>12</v>
          </cell>
          <cell r="K105" t="str">
            <v>&amp;^%</v>
          </cell>
          <cell r="L105" t="str">
            <v>&amp;^%</v>
          </cell>
          <cell r="N105" t="str">
            <v>Lewisham</v>
          </cell>
          <cell r="O105" t="str">
            <v>E09000023</v>
          </cell>
          <cell r="P105">
            <v>25000</v>
          </cell>
          <cell r="Q105">
            <v>8.1999999999999993</v>
          </cell>
          <cell r="R105">
            <v>37.5</v>
          </cell>
          <cell r="S105">
            <v>2.5</v>
          </cell>
          <cell r="T105">
            <v>38.1</v>
          </cell>
          <cell r="U105">
            <v>1.4</v>
          </cell>
          <cell r="V105">
            <v>29.6</v>
          </cell>
          <cell r="W105">
            <v>5.4</v>
          </cell>
          <cell r="X105" t="str">
            <v>&amp;^%</v>
          </cell>
          <cell r="Y105" t="str">
            <v>&amp;^%</v>
          </cell>
          <cell r="AA105" t="str">
            <v>Lewisham</v>
          </cell>
          <cell r="AB105" t="str">
            <v>E09000023</v>
          </cell>
          <cell r="AC105">
            <v>21000</v>
          </cell>
          <cell r="AD105">
            <v>15</v>
          </cell>
          <cell r="AE105">
            <v>30014</v>
          </cell>
          <cell r="AF105" t="str">
            <v>&amp;^%</v>
          </cell>
          <cell r="AG105">
            <v>30846</v>
          </cell>
          <cell r="AH105">
            <v>4.7</v>
          </cell>
          <cell r="AI105">
            <v>13924</v>
          </cell>
          <cell r="AJ105">
            <v>11</v>
          </cell>
          <cell r="AK105" t="str">
            <v>&amp;^%</v>
          </cell>
          <cell r="AL105" t="str">
            <v>&amp;^%</v>
          </cell>
          <cell r="AN105" t="str">
            <v>Lewisham</v>
          </cell>
          <cell r="AO105" t="str">
            <v>E09000023</v>
          </cell>
          <cell r="AP105">
            <v>25000</v>
          </cell>
          <cell r="AQ105">
            <v>8.1999999999999993</v>
          </cell>
          <cell r="AR105">
            <v>14.76</v>
          </cell>
          <cell r="AS105">
            <v>8</v>
          </cell>
          <cell r="AT105">
            <v>15.68</v>
          </cell>
          <cell r="AU105">
            <v>3.9</v>
          </cell>
          <cell r="AV105">
            <v>7.07</v>
          </cell>
          <cell r="AW105">
            <v>4.0999999999999996</v>
          </cell>
          <cell r="AX105" t="str">
            <v>&amp;^%</v>
          </cell>
          <cell r="AY105" t="str">
            <v>&amp;^%</v>
          </cell>
          <cell r="BA105" t="str">
            <v>Lewisham</v>
          </cell>
          <cell r="BB105" t="str">
            <v>E09000023</v>
          </cell>
          <cell r="BC105">
            <v>25000</v>
          </cell>
          <cell r="BD105">
            <v>8.1999999999999993</v>
          </cell>
          <cell r="BE105">
            <v>568.70000000000005</v>
          </cell>
          <cell r="BF105">
            <v>6.2</v>
          </cell>
          <cell r="BG105">
            <v>597.20000000000005</v>
          </cell>
          <cell r="BH105">
            <v>3.4</v>
          </cell>
          <cell r="BI105">
            <v>292.2</v>
          </cell>
          <cell r="BJ105">
            <v>5.4</v>
          </cell>
          <cell r="BK105" t="str">
            <v>&amp;^%</v>
          </cell>
          <cell r="BL105" t="str">
            <v>&amp;^%</v>
          </cell>
          <cell r="BN105" t="str">
            <v>Lewisham</v>
          </cell>
          <cell r="BO105" t="str">
            <v>E09000023</v>
          </cell>
          <cell r="BP105">
            <v>38000</v>
          </cell>
          <cell r="BQ105">
            <v>6.6</v>
          </cell>
          <cell r="BR105">
            <v>35</v>
          </cell>
          <cell r="BS105">
            <v>1.8</v>
          </cell>
          <cell r="BT105">
            <v>31.5</v>
          </cell>
          <cell r="BU105">
            <v>2.4</v>
          </cell>
          <cell r="BV105">
            <v>14.9</v>
          </cell>
          <cell r="BW105">
            <v>12</v>
          </cell>
          <cell r="BX105" t="str">
            <v>&amp;^%</v>
          </cell>
          <cell r="BY105" t="str">
            <v>&amp;^%</v>
          </cell>
          <cell r="CA105" t="str">
            <v>Lewisham</v>
          </cell>
          <cell r="CB105" t="str">
            <v>E09000023</v>
          </cell>
          <cell r="CC105">
            <v>32000</v>
          </cell>
          <cell r="CD105">
            <v>10.7</v>
          </cell>
          <cell r="CE105">
            <v>21993</v>
          </cell>
          <cell r="CF105">
            <v>11</v>
          </cell>
          <cell r="CG105">
            <v>23910</v>
          </cell>
          <cell r="CH105">
            <v>6</v>
          </cell>
          <cell r="CI105">
            <v>5239</v>
          </cell>
          <cell r="CJ105">
            <v>19</v>
          </cell>
          <cell r="CK105" t="str">
            <v>&amp;^%</v>
          </cell>
          <cell r="CL105" t="str">
            <v>&amp;^%</v>
          </cell>
          <cell r="CN105" t="str">
            <v>Lewisham</v>
          </cell>
          <cell r="CO105" t="str">
            <v>E09000023</v>
          </cell>
          <cell r="CP105">
            <v>38000</v>
          </cell>
          <cell r="CQ105">
            <v>6.6</v>
          </cell>
          <cell r="CR105">
            <v>13.13</v>
          </cell>
          <cell r="CS105">
            <v>6.5</v>
          </cell>
          <cell r="CT105">
            <v>14.87</v>
          </cell>
          <cell r="CU105">
            <v>3.5</v>
          </cell>
          <cell r="CV105">
            <v>6.55</v>
          </cell>
          <cell r="CW105">
            <v>2.4</v>
          </cell>
          <cell r="CX105" t="str">
            <v>&amp;^%</v>
          </cell>
          <cell r="CY105" t="str">
            <v>&amp;^%</v>
          </cell>
          <cell r="DA105" t="str">
            <v>Lewisham</v>
          </cell>
          <cell r="DB105" t="str">
            <v>E09000023</v>
          </cell>
          <cell r="DC105">
            <v>38000</v>
          </cell>
          <cell r="DD105">
            <v>6.6</v>
          </cell>
          <cell r="DE105">
            <v>429.7</v>
          </cell>
          <cell r="DF105">
            <v>8.6</v>
          </cell>
          <cell r="DG105">
            <v>468.1</v>
          </cell>
          <cell r="DH105">
            <v>4.0999999999999996</v>
          </cell>
          <cell r="DI105">
            <v>114.9</v>
          </cell>
          <cell r="DJ105">
            <v>13</v>
          </cell>
          <cell r="DK105" t="str">
            <v>&amp;^%</v>
          </cell>
          <cell r="DL105" t="str">
            <v>&amp;^%</v>
          </cell>
          <cell r="DN105" t="str">
            <v>Lewisham</v>
          </cell>
          <cell r="DO105" t="str">
            <v>E09000023</v>
          </cell>
          <cell r="DP105">
            <v>13000</v>
          </cell>
          <cell r="DQ105">
            <v>11</v>
          </cell>
          <cell r="DR105">
            <v>35</v>
          </cell>
          <cell r="DS105">
            <v>1.8</v>
          </cell>
          <cell r="DT105">
            <v>36.6</v>
          </cell>
          <cell r="DU105">
            <v>1.9</v>
          </cell>
          <cell r="DV105">
            <v>27.6</v>
          </cell>
          <cell r="DW105">
            <v>3.1</v>
          </cell>
          <cell r="DX105" t="str">
            <v>&amp;^%</v>
          </cell>
          <cell r="DY105" t="str">
            <v>&amp;^%</v>
          </cell>
          <cell r="EA105" t="str">
            <v>Lewisham</v>
          </cell>
          <cell r="EB105" t="str">
            <v>E09000023</v>
          </cell>
          <cell r="EC105">
            <v>11000</v>
          </cell>
          <cell r="ED105">
            <v>13</v>
          </cell>
          <cell r="EE105">
            <v>28145</v>
          </cell>
          <cell r="EF105">
            <v>11</v>
          </cell>
          <cell r="EG105">
            <v>28969</v>
          </cell>
          <cell r="EH105">
            <v>5.3</v>
          </cell>
          <cell r="EI105">
            <v>13930</v>
          </cell>
          <cell r="EJ105">
            <v>18</v>
          </cell>
          <cell r="EK105" t="str">
            <v>&amp;^%</v>
          </cell>
          <cell r="EL105" t="str">
            <v>&amp;^%</v>
          </cell>
          <cell r="EN105" t="str">
            <v>Lewisham</v>
          </cell>
          <cell r="EO105" t="str">
            <v>E09000023</v>
          </cell>
          <cell r="EP105">
            <v>13000</v>
          </cell>
          <cell r="EQ105">
            <v>11</v>
          </cell>
          <cell r="ER105">
            <v>14.81</v>
          </cell>
          <cell r="ES105">
            <v>13</v>
          </cell>
          <cell r="ET105">
            <v>15.67</v>
          </cell>
          <cell r="EU105">
            <v>5.0999999999999996</v>
          </cell>
          <cell r="EV105">
            <v>7.46</v>
          </cell>
          <cell r="EW105">
            <v>4.5999999999999996</v>
          </cell>
          <cell r="EX105" t="str">
            <v>&amp;^%</v>
          </cell>
          <cell r="EY105" t="str">
            <v>&amp;^%</v>
          </cell>
          <cell r="FA105" t="str">
            <v>Lewisham</v>
          </cell>
          <cell r="FB105" t="str">
            <v>E09000023</v>
          </cell>
          <cell r="FC105">
            <v>13000</v>
          </cell>
          <cell r="FD105">
            <v>11</v>
          </cell>
          <cell r="FE105">
            <v>544.20000000000005</v>
          </cell>
          <cell r="FF105">
            <v>8.6999999999999993</v>
          </cell>
          <cell r="FG105">
            <v>573.1</v>
          </cell>
          <cell r="FH105">
            <v>4.4000000000000004</v>
          </cell>
          <cell r="FI105">
            <v>293.10000000000002</v>
          </cell>
          <cell r="FJ105">
            <v>6.5</v>
          </cell>
          <cell r="FK105" t="str">
            <v>&amp;^%</v>
          </cell>
          <cell r="FL105" t="str">
            <v>&amp;^%</v>
          </cell>
          <cell r="FN105" t="str">
            <v>Lewisham</v>
          </cell>
          <cell r="FO105" t="str">
            <v>E09000023</v>
          </cell>
          <cell r="FP105">
            <v>12000</v>
          </cell>
          <cell r="FQ105">
            <v>12.2</v>
          </cell>
          <cell r="FR105">
            <v>38.6</v>
          </cell>
          <cell r="FS105">
            <v>2.5</v>
          </cell>
          <cell r="FT105">
            <v>39.6</v>
          </cell>
          <cell r="FU105">
            <v>2</v>
          </cell>
          <cell r="FV105" t="str">
            <v>&amp;^%</v>
          </cell>
          <cell r="FW105" t="str">
            <v>&amp;^%</v>
          </cell>
          <cell r="FX105" t="str">
            <v>&amp;^%</v>
          </cell>
          <cell r="FY105" t="str">
            <v>&amp;^%</v>
          </cell>
          <cell r="GA105" t="str">
            <v>Lewisham</v>
          </cell>
          <cell r="GB105" t="str">
            <v>E09000023</v>
          </cell>
          <cell r="GC105" t="str">
            <v>&amp;^%</v>
          </cell>
          <cell r="GD105" t="str">
            <v>&amp;^%</v>
          </cell>
          <cell r="GE105" t="str">
            <v>&amp;^%</v>
          </cell>
          <cell r="GF105" t="str">
            <v>&amp;^%</v>
          </cell>
          <cell r="GG105">
            <v>32936</v>
          </cell>
          <cell r="GH105">
            <v>7.5</v>
          </cell>
          <cell r="GI105" t="str">
            <v>&amp;^%</v>
          </cell>
          <cell r="GJ105" t="str">
            <v>&amp;^%</v>
          </cell>
          <cell r="GK105" t="str">
            <v>&amp;^%</v>
          </cell>
          <cell r="GL105" t="str">
            <v>&amp;^%</v>
          </cell>
          <cell r="GN105" t="str">
            <v>Lewisham</v>
          </cell>
          <cell r="GO105" t="str">
            <v>E09000023</v>
          </cell>
          <cell r="GP105">
            <v>12000</v>
          </cell>
          <cell r="GQ105">
            <v>12.2</v>
          </cell>
          <cell r="GR105">
            <v>14.42</v>
          </cell>
          <cell r="GS105">
            <v>11</v>
          </cell>
          <cell r="GT105">
            <v>15.68</v>
          </cell>
          <cell r="GU105">
            <v>5.9</v>
          </cell>
          <cell r="GV105">
            <v>6.79</v>
          </cell>
          <cell r="GW105">
            <v>4.2</v>
          </cell>
          <cell r="GX105" t="str">
            <v>&amp;^%</v>
          </cell>
          <cell r="GY105" t="str">
            <v>&amp;^%</v>
          </cell>
        </row>
        <row r="106">
          <cell r="A106" t="str">
            <v>Newham</v>
          </cell>
          <cell r="B106" t="str">
            <v>E09000025</v>
          </cell>
          <cell r="C106">
            <v>28000</v>
          </cell>
          <cell r="D106">
            <v>7.9</v>
          </cell>
          <cell r="E106">
            <v>589.4</v>
          </cell>
          <cell r="F106">
            <v>6.1</v>
          </cell>
          <cell r="G106">
            <v>670.3</v>
          </cell>
          <cell r="H106">
            <v>6.9</v>
          </cell>
          <cell r="I106">
            <v>307.39999999999998</v>
          </cell>
          <cell r="J106">
            <v>6.6</v>
          </cell>
          <cell r="K106" t="str">
            <v>&amp;^%</v>
          </cell>
          <cell r="L106" t="str">
            <v>&amp;^%</v>
          </cell>
          <cell r="N106" t="str">
            <v>Newham</v>
          </cell>
          <cell r="O106" t="str">
            <v>E09000025</v>
          </cell>
          <cell r="P106">
            <v>49000</v>
          </cell>
          <cell r="Q106">
            <v>5.8</v>
          </cell>
          <cell r="R106">
            <v>37.5</v>
          </cell>
          <cell r="S106">
            <v>0.3</v>
          </cell>
          <cell r="T106">
            <v>39.1</v>
          </cell>
          <cell r="U106">
            <v>1.1000000000000001</v>
          </cell>
          <cell r="V106">
            <v>34.1</v>
          </cell>
          <cell r="W106">
            <v>1.9</v>
          </cell>
          <cell r="X106" t="str">
            <v>&amp;^%</v>
          </cell>
          <cell r="Y106" t="str">
            <v>&amp;^%</v>
          </cell>
          <cell r="AA106" t="str">
            <v>Newham</v>
          </cell>
          <cell r="AB106" t="str">
            <v>E09000025</v>
          </cell>
          <cell r="AC106">
            <v>41000</v>
          </cell>
          <cell r="AD106">
            <v>7.1</v>
          </cell>
          <cell r="AE106">
            <v>30484</v>
          </cell>
          <cell r="AF106">
            <v>5</v>
          </cell>
          <cell r="AG106">
            <v>35439</v>
          </cell>
          <cell r="AH106">
            <v>7.5</v>
          </cell>
          <cell r="AI106">
            <v>15437</v>
          </cell>
          <cell r="AJ106">
            <v>7.7</v>
          </cell>
          <cell r="AK106" t="str">
            <v>&amp;^%</v>
          </cell>
          <cell r="AL106" t="str">
            <v>&amp;^%</v>
          </cell>
          <cell r="AN106" t="str">
            <v>Newham</v>
          </cell>
          <cell r="AO106" t="str">
            <v>E09000025</v>
          </cell>
          <cell r="AP106">
            <v>49000</v>
          </cell>
          <cell r="AQ106">
            <v>5.8</v>
          </cell>
          <cell r="AR106">
            <v>14.97</v>
          </cell>
          <cell r="AS106">
            <v>5.2</v>
          </cell>
          <cell r="AT106">
            <v>16.21</v>
          </cell>
          <cell r="AU106">
            <v>4.4000000000000004</v>
          </cell>
          <cell r="AV106">
            <v>7.81</v>
          </cell>
          <cell r="AW106">
            <v>4.2</v>
          </cell>
          <cell r="AX106" t="str">
            <v>&amp;^%</v>
          </cell>
          <cell r="AY106" t="str">
            <v>&amp;^%</v>
          </cell>
          <cell r="BA106" t="str">
            <v>Newham</v>
          </cell>
          <cell r="BB106" t="str">
            <v>E09000025</v>
          </cell>
          <cell r="BC106">
            <v>49000</v>
          </cell>
          <cell r="BD106">
            <v>5.8</v>
          </cell>
          <cell r="BE106">
            <v>570.79999999999995</v>
          </cell>
          <cell r="BF106">
            <v>4</v>
          </cell>
          <cell r="BG106">
            <v>634</v>
          </cell>
          <cell r="BH106">
            <v>4.4000000000000004</v>
          </cell>
          <cell r="BI106">
            <v>293.2</v>
          </cell>
          <cell r="BJ106">
            <v>4.7</v>
          </cell>
          <cell r="BK106" t="str">
            <v>&amp;^%</v>
          </cell>
          <cell r="BL106" t="str">
            <v>&amp;^%</v>
          </cell>
          <cell r="BN106" t="str">
            <v>Newham</v>
          </cell>
          <cell r="BO106" t="str">
            <v>E09000025</v>
          </cell>
          <cell r="BP106">
            <v>68000</v>
          </cell>
          <cell r="BQ106">
            <v>4.9000000000000004</v>
          </cell>
          <cell r="BR106">
            <v>36</v>
          </cell>
          <cell r="BS106">
            <v>1.1000000000000001</v>
          </cell>
          <cell r="BT106">
            <v>33</v>
          </cell>
          <cell r="BU106">
            <v>1.8</v>
          </cell>
          <cell r="BV106">
            <v>12.9</v>
          </cell>
          <cell r="BW106">
            <v>15</v>
          </cell>
          <cell r="BX106">
            <v>42.8</v>
          </cell>
          <cell r="BY106">
            <v>11</v>
          </cell>
          <cell r="CA106" t="str">
            <v>Newham</v>
          </cell>
          <cell r="CB106" t="str">
            <v>E09000025</v>
          </cell>
          <cell r="CC106">
            <v>56000</v>
          </cell>
          <cell r="CD106">
            <v>5.9</v>
          </cell>
          <cell r="CE106">
            <v>24851</v>
          </cell>
          <cell r="CF106">
            <v>7.2</v>
          </cell>
          <cell r="CG106">
            <v>28531</v>
          </cell>
          <cell r="CH106">
            <v>7.3</v>
          </cell>
          <cell r="CI106">
            <v>6038</v>
          </cell>
          <cell r="CJ106">
            <v>9.3000000000000007</v>
          </cell>
          <cell r="CK106" t="str">
            <v>&amp;^%</v>
          </cell>
          <cell r="CL106" t="str">
            <v>&amp;^%</v>
          </cell>
          <cell r="CN106" t="str">
            <v>Newham</v>
          </cell>
          <cell r="CO106" t="str">
            <v>E09000025</v>
          </cell>
          <cell r="CP106">
            <v>68000</v>
          </cell>
          <cell r="CQ106">
            <v>4.9000000000000004</v>
          </cell>
          <cell r="CR106">
            <v>12.71</v>
          </cell>
          <cell r="CS106">
            <v>5.4</v>
          </cell>
          <cell r="CT106">
            <v>15.41</v>
          </cell>
          <cell r="CU106">
            <v>4.0999999999999996</v>
          </cell>
          <cell r="CV106">
            <v>6.32</v>
          </cell>
          <cell r="CW106">
            <v>2.5</v>
          </cell>
          <cell r="CX106">
            <v>24.53</v>
          </cell>
          <cell r="CY106">
            <v>17</v>
          </cell>
          <cell r="DA106" t="str">
            <v>Newham</v>
          </cell>
          <cell r="DB106" t="str">
            <v>E09000025</v>
          </cell>
          <cell r="DC106">
            <v>68000</v>
          </cell>
          <cell r="DD106">
            <v>4.9000000000000004</v>
          </cell>
          <cell r="DE106">
            <v>454.7</v>
          </cell>
          <cell r="DF106">
            <v>6.3</v>
          </cell>
          <cell r="DG106">
            <v>508.2</v>
          </cell>
          <cell r="DH106">
            <v>4.5</v>
          </cell>
          <cell r="DI106">
            <v>107.6</v>
          </cell>
          <cell r="DJ106">
            <v>10</v>
          </cell>
          <cell r="DK106" t="str">
            <v>&amp;^%</v>
          </cell>
          <cell r="DL106" t="str">
            <v>&amp;^%</v>
          </cell>
          <cell r="DN106" t="str">
            <v>Newham</v>
          </cell>
          <cell r="DO106" t="str">
            <v>E09000025</v>
          </cell>
          <cell r="DP106">
            <v>22000</v>
          </cell>
          <cell r="DQ106">
            <v>8.6</v>
          </cell>
          <cell r="DR106">
            <v>36</v>
          </cell>
          <cell r="DS106">
            <v>1.1000000000000001</v>
          </cell>
          <cell r="DT106">
            <v>36.799999999999997</v>
          </cell>
          <cell r="DU106">
            <v>0.8</v>
          </cell>
          <cell r="DV106">
            <v>32.5</v>
          </cell>
          <cell r="DW106">
            <v>2.9</v>
          </cell>
          <cell r="DX106" t="str">
            <v>&amp;^%</v>
          </cell>
          <cell r="DY106" t="str">
            <v>&amp;^%</v>
          </cell>
          <cell r="EA106" t="str">
            <v>Newham</v>
          </cell>
          <cell r="EB106" t="str">
            <v>E09000025</v>
          </cell>
          <cell r="EC106">
            <v>18000</v>
          </cell>
          <cell r="ED106">
            <v>10.4</v>
          </cell>
          <cell r="EE106">
            <v>30009</v>
          </cell>
          <cell r="EF106">
            <v>6.6</v>
          </cell>
          <cell r="EG106">
            <v>31253</v>
          </cell>
          <cell r="EH106">
            <v>4.9000000000000004</v>
          </cell>
          <cell r="EI106">
            <v>14931</v>
          </cell>
          <cell r="EJ106">
            <v>9.1</v>
          </cell>
          <cell r="EK106" t="str">
            <v>&amp;^%</v>
          </cell>
          <cell r="EL106" t="str">
            <v>&amp;^%</v>
          </cell>
          <cell r="EN106" t="str">
            <v>Newham</v>
          </cell>
          <cell r="EO106" t="str">
            <v>E09000025</v>
          </cell>
          <cell r="EP106">
            <v>22000</v>
          </cell>
          <cell r="EQ106">
            <v>8.6</v>
          </cell>
          <cell r="ER106">
            <v>15.32</v>
          </cell>
          <cell r="ES106">
            <v>5.2</v>
          </cell>
          <cell r="ET106">
            <v>15.97</v>
          </cell>
          <cell r="EU106">
            <v>3.8</v>
          </cell>
          <cell r="EV106">
            <v>7.69</v>
          </cell>
          <cell r="EW106">
            <v>7.1</v>
          </cell>
          <cell r="EX106" t="str">
            <v>&amp;^%</v>
          </cell>
          <cell r="EY106" t="str">
            <v>&amp;^%</v>
          </cell>
          <cell r="FA106" t="str">
            <v>Newham</v>
          </cell>
          <cell r="FB106" t="str">
            <v>E09000025</v>
          </cell>
          <cell r="FC106">
            <v>22000</v>
          </cell>
          <cell r="FD106">
            <v>8.6</v>
          </cell>
          <cell r="FE106">
            <v>539.79999999999995</v>
          </cell>
          <cell r="FF106">
            <v>5.9</v>
          </cell>
          <cell r="FG106">
            <v>587.6</v>
          </cell>
          <cell r="FH106">
            <v>3.9</v>
          </cell>
          <cell r="FI106">
            <v>277.8</v>
          </cell>
          <cell r="FJ106">
            <v>5.2</v>
          </cell>
          <cell r="FK106" t="str">
            <v>&amp;^%</v>
          </cell>
          <cell r="FL106" t="str">
            <v>&amp;^%</v>
          </cell>
          <cell r="FN106" t="str">
            <v>Newham</v>
          </cell>
          <cell r="FO106" t="str">
            <v>E09000025</v>
          </cell>
          <cell r="FP106">
            <v>28000</v>
          </cell>
          <cell r="FQ106">
            <v>7.9</v>
          </cell>
          <cell r="FR106">
            <v>39</v>
          </cell>
          <cell r="FS106">
            <v>1.6</v>
          </cell>
          <cell r="FT106">
            <v>40.9</v>
          </cell>
          <cell r="FU106">
            <v>1.7</v>
          </cell>
          <cell r="FV106">
            <v>35</v>
          </cell>
          <cell r="FW106">
            <v>1.8</v>
          </cell>
          <cell r="FX106" t="str">
            <v>&amp;^%</v>
          </cell>
          <cell r="FY106" t="str">
            <v>&amp;^%</v>
          </cell>
          <cell r="GA106" t="str">
            <v>Newham</v>
          </cell>
          <cell r="GB106" t="str">
            <v>E09000025</v>
          </cell>
          <cell r="GC106">
            <v>23000</v>
          </cell>
          <cell r="GD106">
            <v>9.6</v>
          </cell>
          <cell r="GE106">
            <v>30724</v>
          </cell>
          <cell r="GF106">
            <v>7.4</v>
          </cell>
          <cell r="GG106">
            <v>38792</v>
          </cell>
          <cell r="GH106">
            <v>12</v>
          </cell>
          <cell r="GI106">
            <v>16580</v>
          </cell>
          <cell r="GJ106">
            <v>11</v>
          </cell>
          <cell r="GK106" t="str">
            <v>&amp;^%</v>
          </cell>
          <cell r="GL106" t="str">
            <v>&amp;^%</v>
          </cell>
          <cell r="GN106" t="str">
            <v>Newham</v>
          </cell>
          <cell r="GO106" t="str">
            <v>E09000025</v>
          </cell>
          <cell r="GP106">
            <v>28000</v>
          </cell>
          <cell r="GQ106">
            <v>7.9</v>
          </cell>
          <cell r="GR106">
            <v>13.91</v>
          </cell>
          <cell r="GS106">
            <v>6.4</v>
          </cell>
          <cell r="GT106">
            <v>16.39</v>
          </cell>
          <cell r="GU106">
            <v>7</v>
          </cell>
          <cell r="GV106">
            <v>7.84</v>
          </cell>
          <cell r="GW106">
            <v>5</v>
          </cell>
          <cell r="GX106" t="str">
            <v>&amp;^%</v>
          </cell>
          <cell r="GY106" t="str">
            <v>&amp;^%</v>
          </cell>
        </row>
        <row r="107">
          <cell r="A107" t="str">
            <v>Southwark</v>
          </cell>
          <cell r="B107" t="str">
            <v>E09000028</v>
          </cell>
          <cell r="C107">
            <v>75000</v>
          </cell>
          <cell r="D107">
            <v>5</v>
          </cell>
          <cell r="E107">
            <v>728</v>
          </cell>
          <cell r="F107">
            <v>4.9000000000000004</v>
          </cell>
          <cell r="G107">
            <v>914.2</v>
          </cell>
          <cell r="H107">
            <v>4.5999999999999996</v>
          </cell>
          <cell r="I107">
            <v>383.2</v>
          </cell>
          <cell r="J107">
            <v>4.0999999999999996</v>
          </cell>
          <cell r="K107" t="str">
            <v>&amp;^%</v>
          </cell>
          <cell r="L107" t="str">
            <v>&amp;^%</v>
          </cell>
          <cell r="N107" t="str">
            <v>Southwark</v>
          </cell>
          <cell r="O107" t="str">
            <v>E09000028</v>
          </cell>
          <cell r="P107">
            <v>125000</v>
          </cell>
          <cell r="Q107">
            <v>3.8</v>
          </cell>
          <cell r="R107">
            <v>36.9</v>
          </cell>
          <cell r="S107">
            <v>1</v>
          </cell>
          <cell r="T107">
            <v>37.799999999999997</v>
          </cell>
          <cell r="U107">
            <v>0.5</v>
          </cell>
          <cell r="V107">
            <v>35</v>
          </cell>
          <cell r="W107">
            <v>0.1</v>
          </cell>
          <cell r="X107">
            <v>42.5</v>
          </cell>
          <cell r="Y107">
            <v>5.7</v>
          </cell>
          <cell r="AA107" t="str">
            <v>Southwark</v>
          </cell>
          <cell r="AB107" t="str">
            <v>E09000028</v>
          </cell>
          <cell r="AC107">
            <v>103000</v>
          </cell>
          <cell r="AD107">
            <v>5.3</v>
          </cell>
          <cell r="AE107">
            <v>36023</v>
          </cell>
          <cell r="AF107">
            <v>4.0999999999999996</v>
          </cell>
          <cell r="AG107">
            <v>47603</v>
          </cell>
          <cell r="AH107">
            <v>7.5</v>
          </cell>
          <cell r="AI107">
            <v>19198</v>
          </cell>
          <cell r="AJ107">
            <v>4.5</v>
          </cell>
          <cell r="AK107" t="str">
            <v>&amp;^%</v>
          </cell>
          <cell r="AL107" t="str">
            <v>&amp;^%</v>
          </cell>
          <cell r="AN107" t="str">
            <v>Southwark</v>
          </cell>
          <cell r="AO107" t="str">
            <v>E09000028</v>
          </cell>
          <cell r="AP107">
            <v>125000</v>
          </cell>
          <cell r="AQ107">
            <v>3.8</v>
          </cell>
          <cell r="AR107">
            <v>18.23</v>
          </cell>
          <cell r="AS107">
            <v>3.2</v>
          </cell>
          <cell r="AT107">
            <v>21.97</v>
          </cell>
          <cell r="AU107">
            <v>3.3</v>
          </cell>
          <cell r="AV107">
            <v>9.68</v>
          </cell>
          <cell r="AW107">
            <v>2.5</v>
          </cell>
          <cell r="AX107">
            <v>38.28</v>
          </cell>
          <cell r="AY107">
            <v>19</v>
          </cell>
          <cell r="BA107" t="str">
            <v>Southwark</v>
          </cell>
          <cell r="BB107" t="str">
            <v>E09000028</v>
          </cell>
          <cell r="BC107">
            <v>125000</v>
          </cell>
          <cell r="BD107">
            <v>3.8</v>
          </cell>
          <cell r="BE107">
            <v>682.9</v>
          </cell>
          <cell r="BF107">
            <v>3.3</v>
          </cell>
          <cell r="BG107">
            <v>830.7</v>
          </cell>
          <cell r="BH107">
            <v>3.3</v>
          </cell>
          <cell r="BI107">
            <v>379.1</v>
          </cell>
          <cell r="BJ107">
            <v>3.1</v>
          </cell>
          <cell r="BK107">
            <v>1416.1</v>
          </cell>
          <cell r="BL107">
            <v>17</v>
          </cell>
          <cell r="BN107" t="str">
            <v>Southwark</v>
          </cell>
          <cell r="BO107" t="str">
            <v>E09000028</v>
          </cell>
          <cell r="BP107">
            <v>149000</v>
          </cell>
          <cell r="BQ107">
            <v>3.4</v>
          </cell>
          <cell r="BR107">
            <v>35</v>
          </cell>
          <cell r="BS107">
            <v>0.9</v>
          </cell>
          <cell r="BT107">
            <v>34.6</v>
          </cell>
          <cell r="BU107">
            <v>0.9</v>
          </cell>
          <cell r="BV107">
            <v>20.9</v>
          </cell>
          <cell r="BW107">
            <v>7.2</v>
          </cell>
          <cell r="BX107">
            <v>41.6</v>
          </cell>
          <cell r="BY107">
            <v>4.3</v>
          </cell>
          <cell r="CA107" t="str">
            <v>Southwark</v>
          </cell>
          <cell r="CB107" t="str">
            <v>E09000028</v>
          </cell>
          <cell r="CC107">
            <v>122000</v>
          </cell>
          <cell r="CD107">
            <v>4.9000000000000004</v>
          </cell>
          <cell r="CE107">
            <v>32645</v>
          </cell>
          <cell r="CF107">
            <v>4.5</v>
          </cell>
          <cell r="CG107">
            <v>42034</v>
          </cell>
          <cell r="CH107">
            <v>7.4</v>
          </cell>
          <cell r="CI107">
            <v>10144</v>
          </cell>
          <cell r="CJ107">
            <v>17</v>
          </cell>
          <cell r="CK107" t="str">
            <v>&amp;^%</v>
          </cell>
          <cell r="CL107" t="str">
            <v>&amp;^%</v>
          </cell>
          <cell r="CN107" t="str">
            <v>Southwark</v>
          </cell>
          <cell r="CO107" t="str">
            <v>E09000028</v>
          </cell>
          <cell r="CP107">
            <v>149000</v>
          </cell>
          <cell r="CQ107">
            <v>3.4</v>
          </cell>
          <cell r="CR107">
            <v>17.04</v>
          </cell>
          <cell r="CS107">
            <v>3.4</v>
          </cell>
          <cell r="CT107">
            <v>21.11</v>
          </cell>
          <cell r="CU107">
            <v>3.2</v>
          </cell>
          <cell r="CV107">
            <v>7.5</v>
          </cell>
          <cell r="CW107">
            <v>3.8</v>
          </cell>
          <cell r="CX107">
            <v>36.520000000000003</v>
          </cell>
          <cell r="CY107">
            <v>18</v>
          </cell>
          <cell r="DA107" t="str">
            <v>Southwark</v>
          </cell>
          <cell r="DB107" t="str">
            <v>E09000028</v>
          </cell>
          <cell r="DC107">
            <v>149000</v>
          </cell>
          <cell r="DD107">
            <v>3.4</v>
          </cell>
          <cell r="DE107">
            <v>609.5</v>
          </cell>
          <cell r="DF107">
            <v>3.2</v>
          </cell>
          <cell r="DG107">
            <v>729.6</v>
          </cell>
          <cell r="DH107">
            <v>3.3</v>
          </cell>
          <cell r="DI107">
            <v>187.7</v>
          </cell>
          <cell r="DJ107">
            <v>9.1999999999999993</v>
          </cell>
          <cell r="DK107">
            <v>1318.9</v>
          </cell>
          <cell r="DL107">
            <v>17</v>
          </cell>
          <cell r="DN107" t="str">
            <v>Southwark</v>
          </cell>
          <cell r="DO107" t="str">
            <v>E09000028</v>
          </cell>
          <cell r="DP107">
            <v>50000</v>
          </cell>
          <cell r="DQ107">
            <v>5.8</v>
          </cell>
          <cell r="DR107">
            <v>36</v>
          </cell>
          <cell r="DS107">
            <v>1.4</v>
          </cell>
          <cell r="DT107">
            <v>37</v>
          </cell>
          <cell r="DU107">
            <v>0.7</v>
          </cell>
          <cell r="DV107">
            <v>34.9</v>
          </cell>
          <cell r="DW107">
            <v>0.3</v>
          </cell>
          <cell r="DX107" t="str">
            <v>&amp;^%</v>
          </cell>
          <cell r="DY107" t="str">
            <v>&amp;^%</v>
          </cell>
          <cell r="EA107" t="str">
            <v>Southwark</v>
          </cell>
          <cell r="EB107" t="str">
            <v>E09000028</v>
          </cell>
          <cell r="EC107">
            <v>40000</v>
          </cell>
          <cell r="ED107">
            <v>9.6</v>
          </cell>
          <cell r="EE107">
            <v>32843</v>
          </cell>
          <cell r="EF107">
            <v>5</v>
          </cell>
          <cell r="EG107">
            <v>37434</v>
          </cell>
          <cell r="EH107">
            <v>3.8</v>
          </cell>
          <cell r="EI107">
            <v>18940</v>
          </cell>
          <cell r="EJ107">
            <v>7</v>
          </cell>
          <cell r="EK107" t="str">
            <v>&amp;^%</v>
          </cell>
          <cell r="EL107" t="str">
            <v>&amp;^%</v>
          </cell>
          <cell r="EN107" t="str">
            <v>Southwark</v>
          </cell>
          <cell r="EO107" t="str">
            <v>E09000028</v>
          </cell>
          <cell r="EP107">
            <v>50000</v>
          </cell>
          <cell r="EQ107">
            <v>5.8</v>
          </cell>
          <cell r="ER107">
            <v>17.03</v>
          </cell>
          <cell r="ES107">
            <v>4.5</v>
          </cell>
          <cell r="ET107">
            <v>19.05</v>
          </cell>
          <cell r="EU107">
            <v>2.9</v>
          </cell>
          <cell r="EV107">
            <v>9.9600000000000009</v>
          </cell>
          <cell r="EW107">
            <v>4.7</v>
          </cell>
          <cell r="EX107" t="str">
            <v>&amp;^%</v>
          </cell>
          <cell r="EY107" t="str">
            <v>&amp;^%</v>
          </cell>
          <cell r="FA107" t="str">
            <v>Southwark</v>
          </cell>
          <cell r="FB107" t="str">
            <v>E09000028</v>
          </cell>
          <cell r="FC107">
            <v>50000</v>
          </cell>
          <cell r="FD107">
            <v>5.8</v>
          </cell>
          <cell r="FE107">
            <v>618.20000000000005</v>
          </cell>
          <cell r="FF107">
            <v>4.2</v>
          </cell>
          <cell r="FG107">
            <v>704.2</v>
          </cell>
          <cell r="FH107">
            <v>2.8</v>
          </cell>
          <cell r="FI107">
            <v>371.3</v>
          </cell>
          <cell r="FJ107">
            <v>5.2</v>
          </cell>
          <cell r="FK107" t="str">
            <v>&amp;^%</v>
          </cell>
          <cell r="FL107" t="str">
            <v>&amp;^%</v>
          </cell>
          <cell r="FN107" t="str">
            <v>Southwark</v>
          </cell>
          <cell r="FO107" t="str">
            <v>E09000028</v>
          </cell>
          <cell r="FP107">
            <v>75000</v>
          </cell>
          <cell r="FQ107">
            <v>5</v>
          </cell>
          <cell r="FR107">
            <v>37.4</v>
          </cell>
          <cell r="FS107">
            <v>1</v>
          </cell>
          <cell r="FT107">
            <v>38.4</v>
          </cell>
          <cell r="FU107">
            <v>0.6</v>
          </cell>
          <cell r="FV107">
            <v>35</v>
          </cell>
          <cell r="FW107">
            <v>0</v>
          </cell>
          <cell r="FX107">
            <v>43.7</v>
          </cell>
          <cell r="FY107">
            <v>12</v>
          </cell>
          <cell r="GA107" t="str">
            <v>Southwark</v>
          </cell>
          <cell r="GB107" t="str">
            <v>E09000028</v>
          </cell>
          <cell r="GC107">
            <v>63000</v>
          </cell>
          <cell r="GD107">
            <v>6.2</v>
          </cell>
          <cell r="GE107">
            <v>39826</v>
          </cell>
          <cell r="GF107">
            <v>7.1</v>
          </cell>
          <cell r="GG107">
            <v>54012</v>
          </cell>
          <cell r="GH107">
            <v>11</v>
          </cell>
          <cell r="GI107">
            <v>19509</v>
          </cell>
          <cell r="GJ107">
            <v>8.4</v>
          </cell>
          <cell r="GK107" t="str">
            <v>&amp;^%</v>
          </cell>
          <cell r="GL107" t="str">
            <v>&amp;^%</v>
          </cell>
          <cell r="GN107" t="str">
            <v>Southwark</v>
          </cell>
          <cell r="GO107" t="str">
            <v>E09000028</v>
          </cell>
          <cell r="GP107">
            <v>75000</v>
          </cell>
          <cell r="GQ107">
            <v>5</v>
          </cell>
          <cell r="GR107">
            <v>19.43</v>
          </cell>
          <cell r="GS107">
            <v>4.8</v>
          </cell>
          <cell r="GT107">
            <v>23.83</v>
          </cell>
          <cell r="GU107">
            <v>4.8</v>
          </cell>
          <cell r="GV107">
            <v>9.5</v>
          </cell>
          <cell r="GW107">
            <v>3.7</v>
          </cell>
          <cell r="GX107" t="str">
            <v>&amp;^%</v>
          </cell>
          <cell r="GY107" t="str">
            <v>&amp;^%</v>
          </cell>
        </row>
        <row r="108">
          <cell r="A108" t="str">
            <v>Tower Hamlets</v>
          </cell>
          <cell r="B108" t="str">
            <v>E09000030</v>
          </cell>
          <cell r="C108">
            <v>128000</v>
          </cell>
          <cell r="D108">
            <v>3.8</v>
          </cell>
          <cell r="E108">
            <v>929.4</v>
          </cell>
          <cell r="F108">
            <v>4.2</v>
          </cell>
          <cell r="G108">
            <v>1150.9000000000001</v>
          </cell>
          <cell r="H108">
            <v>2.6</v>
          </cell>
          <cell r="I108">
            <v>461.8</v>
          </cell>
          <cell r="J108">
            <v>4.0999999999999996</v>
          </cell>
          <cell r="K108">
            <v>2010.4</v>
          </cell>
          <cell r="L108">
            <v>18</v>
          </cell>
          <cell r="N108" t="str">
            <v>Tower Hamlets</v>
          </cell>
          <cell r="O108" t="str">
            <v>E09000030</v>
          </cell>
          <cell r="P108">
            <v>200000</v>
          </cell>
          <cell r="Q108">
            <v>2.9</v>
          </cell>
          <cell r="R108">
            <v>35</v>
          </cell>
          <cell r="S108">
            <v>0.2</v>
          </cell>
          <cell r="T108">
            <v>37.6</v>
          </cell>
          <cell r="U108">
            <v>0.5</v>
          </cell>
          <cell r="V108">
            <v>34.9</v>
          </cell>
          <cell r="W108">
            <v>0.1</v>
          </cell>
          <cell r="X108">
            <v>42</v>
          </cell>
          <cell r="Y108">
            <v>5</v>
          </cell>
          <cell r="AA108" t="str">
            <v>Tower Hamlets</v>
          </cell>
          <cell r="AB108" t="str">
            <v>E09000030</v>
          </cell>
          <cell r="AC108">
            <v>165000</v>
          </cell>
          <cell r="AD108">
            <v>4</v>
          </cell>
          <cell r="AE108">
            <v>44928</v>
          </cell>
          <cell r="AF108">
            <v>4.7</v>
          </cell>
          <cell r="AG108">
            <v>64988</v>
          </cell>
          <cell r="AH108">
            <v>4.2</v>
          </cell>
          <cell r="AI108">
            <v>22998</v>
          </cell>
          <cell r="AJ108">
            <v>5.3</v>
          </cell>
          <cell r="AK108" t="str">
            <v>&amp;^%</v>
          </cell>
          <cell r="AL108" t="str">
            <v>&amp;^%</v>
          </cell>
          <cell r="AN108" t="str">
            <v>Tower Hamlets</v>
          </cell>
          <cell r="AO108" t="str">
            <v>E09000030</v>
          </cell>
          <cell r="AP108">
            <v>200000</v>
          </cell>
          <cell r="AQ108">
            <v>2.9</v>
          </cell>
          <cell r="AR108">
            <v>22.72</v>
          </cell>
          <cell r="AS108">
            <v>2.2999999999999998</v>
          </cell>
          <cell r="AT108">
            <v>27.94</v>
          </cell>
          <cell r="AU108">
            <v>2.2000000000000002</v>
          </cell>
          <cell r="AV108">
            <v>11.41</v>
          </cell>
          <cell r="AW108">
            <v>2.8</v>
          </cell>
          <cell r="AX108">
            <v>51.84</v>
          </cell>
          <cell r="AY108">
            <v>12</v>
          </cell>
          <cell r="BA108" t="str">
            <v>Tower Hamlets</v>
          </cell>
          <cell r="BB108" t="str">
            <v>E09000030</v>
          </cell>
          <cell r="BC108">
            <v>200000</v>
          </cell>
          <cell r="BD108">
            <v>2.9</v>
          </cell>
          <cell r="BE108">
            <v>843.2</v>
          </cell>
          <cell r="BF108">
            <v>2.9</v>
          </cell>
          <cell r="BG108">
            <v>1050.5999999999999</v>
          </cell>
          <cell r="BH108">
            <v>2.1</v>
          </cell>
          <cell r="BI108">
            <v>438.2</v>
          </cell>
          <cell r="BJ108">
            <v>2.9</v>
          </cell>
          <cell r="BK108">
            <v>1830.3</v>
          </cell>
          <cell r="BL108">
            <v>12</v>
          </cell>
          <cell r="BN108" t="str">
            <v>Tower Hamlets</v>
          </cell>
          <cell r="BO108" t="str">
            <v>E09000030</v>
          </cell>
          <cell r="BP108">
            <v>226000</v>
          </cell>
          <cell r="BQ108">
            <v>2.8</v>
          </cell>
          <cell r="BR108">
            <v>35</v>
          </cell>
          <cell r="BS108">
            <v>0.7</v>
          </cell>
          <cell r="BT108">
            <v>35.5</v>
          </cell>
          <cell r="BU108">
            <v>0.6</v>
          </cell>
          <cell r="BV108">
            <v>28</v>
          </cell>
          <cell r="BW108">
            <v>6.8</v>
          </cell>
          <cell r="BX108">
            <v>41.2</v>
          </cell>
          <cell r="BY108">
            <v>3.8</v>
          </cell>
          <cell r="CA108" t="str">
            <v>Tower Hamlets</v>
          </cell>
          <cell r="CB108" t="str">
            <v>E09000030</v>
          </cell>
          <cell r="CC108">
            <v>186000</v>
          </cell>
          <cell r="CD108">
            <v>3.7</v>
          </cell>
          <cell r="CE108">
            <v>41783</v>
          </cell>
          <cell r="CF108">
            <v>4.3</v>
          </cell>
          <cell r="CG108">
            <v>59764</v>
          </cell>
          <cell r="CH108">
            <v>4.0999999999999996</v>
          </cell>
          <cell r="CI108">
            <v>16471</v>
          </cell>
          <cell r="CJ108">
            <v>8.1</v>
          </cell>
          <cell r="CK108" t="str">
            <v>&amp;^%</v>
          </cell>
          <cell r="CL108" t="str">
            <v>&amp;^%</v>
          </cell>
          <cell r="CN108" t="str">
            <v>Tower Hamlets</v>
          </cell>
          <cell r="CO108" t="str">
            <v>E09000030</v>
          </cell>
          <cell r="CP108">
            <v>226000</v>
          </cell>
          <cell r="CQ108">
            <v>2.8</v>
          </cell>
          <cell r="CR108">
            <v>21.57</v>
          </cell>
          <cell r="CS108">
            <v>2.4</v>
          </cell>
          <cell r="CT108">
            <v>27.17</v>
          </cell>
          <cell r="CU108">
            <v>2.1</v>
          </cell>
          <cell r="CV108">
            <v>9.39</v>
          </cell>
          <cell r="CW108">
            <v>3.2</v>
          </cell>
          <cell r="CX108">
            <v>49.46</v>
          </cell>
          <cell r="CY108">
            <v>12</v>
          </cell>
          <cell r="DA108" t="str">
            <v>Tower Hamlets</v>
          </cell>
          <cell r="DB108" t="str">
            <v>E09000030</v>
          </cell>
          <cell r="DC108">
            <v>226000</v>
          </cell>
          <cell r="DD108">
            <v>2.8</v>
          </cell>
          <cell r="DE108">
            <v>775.3</v>
          </cell>
          <cell r="DF108">
            <v>2.7</v>
          </cell>
          <cell r="DG108">
            <v>964.7</v>
          </cell>
          <cell r="DH108">
            <v>2.1</v>
          </cell>
          <cell r="DI108">
            <v>308.3</v>
          </cell>
          <cell r="DJ108">
            <v>5.3</v>
          </cell>
          <cell r="DK108">
            <v>1789.3</v>
          </cell>
          <cell r="DL108">
            <v>11</v>
          </cell>
          <cell r="DN108" t="str">
            <v>Tower Hamlets</v>
          </cell>
          <cell r="DO108" t="str">
            <v>E09000030</v>
          </cell>
          <cell r="DP108">
            <v>72000</v>
          </cell>
          <cell r="DQ108">
            <v>4.7</v>
          </cell>
          <cell r="DR108">
            <v>35</v>
          </cell>
          <cell r="DS108">
            <v>0.9</v>
          </cell>
          <cell r="DT108">
            <v>37.200000000000003</v>
          </cell>
          <cell r="DU108">
            <v>0.9</v>
          </cell>
          <cell r="DV108">
            <v>34.9</v>
          </cell>
          <cell r="DW108">
            <v>0.1</v>
          </cell>
          <cell r="DX108">
            <v>40</v>
          </cell>
          <cell r="DY108">
            <v>19</v>
          </cell>
          <cell r="EA108" t="str">
            <v>Tower Hamlets</v>
          </cell>
          <cell r="EB108" t="str">
            <v>E09000030</v>
          </cell>
          <cell r="EC108">
            <v>59000</v>
          </cell>
          <cell r="ED108">
            <v>6.4</v>
          </cell>
          <cell r="EE108">
            <v>38489</v>
          </cell>
          <cell r="EF108">
            <v>4.7</v>
          </cell>
          <cell r="EG108">
            <v>48459</v>
          </cell>
          <cell r="EH108">
            <v>5.5</v>
          </cell>
          <cell r="EI108">
            <v>20645</v>
          </cell>
          <cell r="EJ108">
            <v>12</v>
          </cell>
          <cell r="EK108" t="str">
            <v>&amp;^%</v>
          </cell>
          <cell r="EL108" t="str">
            <v>&amp;^%</v>
          </cell>
          <cell r="EN108" t="str">
            <v>Tower Hamlets</v>
          </cell>
          <cell r="EO108" t="str">
            <v>E09000030</v>
          </cell>
          <cell r="EP108">
            <v>72000</v>
          </cell>
          <cell r="EQ108">
            <v>4.7</v>
          </cell>
          <cell r="ER108">
            <v>20.65</v>
          </cell>
          <cell r="ES108">
            <v>4.7</v>
          </cell>
          <cell r="ET108">
            <v>23.43</v>
          </cell>
          <cell r="EU108">
            <v>3.2</v>
          </cell>
          <cell r="EV108">
            <v>10.99</v>
          </cell>
          <cell r="EW108">
            <v>4.7</v>
          </cell>
          <cell r="EX108" t="str">
            <v>&amp;^%</v>
          </cell>
          <cell r="EY108" t="str">
            <v>&amp;^%</v>
          </cell>
          <cell r="FA108" t="str">
            <v>Tower Hamlets</v>
          </cell>
          <cell r="FB108" t="str">
            <v>E09000030</v>
          </cell>
          <cell r="FC108">
            <v>72000</v>
          </cell>
          <cell r="FD108">
            <v>4.7</v>
          </cell>
          <cell r="FE108">
            <v>747.5</v>
          </cell>
          <cell r="FF108">
            <v>3.2</v>
          </cell>
          <cell r="FG108">
            <v>871.6</v>
          </cell>
          <cell r="FH108">
            <v>3</v>
          </cell>
          <cell r="FI108">
            <v>406.6</v>
          </cell>
          <cell r="FJ108">
            <v>4.3</v>
          </cell>
          <cell r="FK108" t="str">
            <v>&amp;^%</v>
          </cell>
          <cell r="FL108" t="str">
            <v>&amp;^%</v>
          </cell>
          <cell r="FN108" t="str">
            <v>Tower Hamlets</v>
          </cell>
          <cell r="FO108" t="str">
            <v>E09000030</v>
          </cell>
          <cell r="FP108">
            <v>128000</v>
          </cell>
          <cell r="FQ108">
            <v>3.8</v>
          </cell>
          <cell r="FR108">
            <v>35</v>
          </cell>
          <cell r="FS108">
            <v>0.9</v>
          </cell>
          <cell r="FT108">
            <v>37.799999999999997</v>
          </cell>
          <cell r="FU108">
            <v>0.5</v>
          </cell>
          <cell r="FV108">
            <v>34.9</v>
          </cell>
          <cell r="FW108">
            <v>0.1</v>
          </cell>
          <cell r="FX108">
            <v>43.6</v>
          </cell>
          <cell r="FY108">
            <v>6.5</v>
          </cell>
          <cell r="GA108" t="str">
            <v>Tower Hamlets</v>
          </cell>
          <cell r="GB108" t="str">
            <v>E09000030</v>
          </cell>
          <cell r="GC108">
            <v>106000</v>
          </cell>
          <cell r="GD108">
            <v>5.0999999999999996</v>
          </cell>
          <cell r="GE108">
            <v>51116</v>
          </cell>
          <cell r="GF108">
            <v>5.6</v>
          </cell>
          <cell r="GG108">
            <v>74181</v>
          </cell>
          <cell r="GH108">
            <v>5.3</v>
          </cell>
          <cell r="GI108">
            <v>25519</v>
          </cell>
          <cell r="GJ108">
            <v>4.8</v>
          </cell>
          <cell r="GK108" t="str">
            <v>&amp;^%</v>
          </cell>
          <cell r="GL108" t="str">
            <v>&amp;^%</v>
          </cell>
          <cell r="GN108" t="str">
            <v>Tower Hamlets</v>
          </cell>
          <cell r="GO108" t="str">
            <v>E09000030</v>
          </cell>
          <cell r="GP108">
            <v>128000</v>
          </cell>
          <cell r="GQ108">
            <v>3.8</v>
          </cell>
          <cell r="GR108">
            <v>24.61</v>
          </cell>
          <cell r="GS108">
            <v>4.0999999999999996</v>
          </cell>
          <cell r="GT108">
            <v>30.42</v>
          </cell>
          <cell r="GU108">
            <v>2.7</v>
          </cell>
          <cell r="GV108">
            <v>11.87</v>
          </cell>
          <cell r="GW108">
            <v>4</v>
          </cell>
          <cell r="GX108">
            <v>56.85</v>
          </cell>
          <cell r="GY108">
            <v>18</v>
          </cell>
        </row>
        <row r="109">
          <cell r="A109" t="str">
            <v>Wandsworth</v>
          </cell>
          <cell r="B109" t="str">
            <v>E09000032</v>
          </cell>
          <cell r="C109">
            <v>32000</v>
          </cell>
          <cell r="D109">
            <v>7.5</v>
          </cell>
          <cell r="E109">
            <v>630.79999999999995</v>
          </cell>
          <cell r="F109">
            <v>5.2</v>
          </cell>
          <cell r="G109">
            <v>693.8</v>
          </cell>
          <cell r="H109">
            <v>4.7</v>
          </cell>
          <cell r="I109">
            <v>318.89999999999998</v>
          </cell>
          <cell r="J109">
            <v>7.4</v>
          </cell>
          <cell r="K109" t="str">
            <v>&amp;^%</v>
          </cell>
          <cell r="L109" t="str">
            <v>&amp;^%</v>
          </cell>
          <cell r="N109" t="str">
            <v>Wandsworth</v>
          </cell>
          <cell r="O109" t="str">
            <v>E09000032</v>
          </cell>
          <cell r="P109">
            <v>59000</v>
          </cell>
          <cell r="Q109">
            <v>5.4</v>
          </cell>
          <cell r="R109">
            <v>37.5</v>
          </cell>
          <cell r="S109">
            <v>1.6</v>
          </cell>
          <cell r="T109">
            <v>39.700000000000003</v>
          </cell>
          <cell r="U109">
            <v>0.9</v>
          </cell>
          <cell r="V109">
            <v>34.5</v>
          </cell>
          <cell r="W109">
            <v>1.7</v>
          </cell>
          <cell r="X109" t="str">
            <v>&amp;^%</v>
          </cell>
          <cell r="Y109" t="str">
            <v>&amp;^%</v>
          </cell>
          <cell r="AA109" t="str">
            <v>Wandsworth</v>
          </cell>
          <cell r="AB109" t="str">
            <v>E09000032</v>
          </cell>
          <cell r="AC109">
            <v>53000</v>
          </cell>
          <cell r="AD109">
            <v>8.3000000000000007</v>
          </cell>
          <cell r="AE109">
            <v>31283</v>
          </cell>
          <cell r="AF109">
            <v>8</v>
          </cell>
          <cell r="AG109">
            <v>35324</v>
          </cell>
          <cell r="AH109">
            <v>5.3</v>
          </cell>
          <cell r="AI109" t="str">
            <v>&amp;^%</v>
          </cell>
          <cell r="AJ109" t="str">
            <v>&amp;^%</v>
          </cell>
          <cell r="AK109" t="str">
            <v>&amp;^%</v>
          </cell>
          <cell r="AL109" t="str">
            <v>&amp;^%</v>
          </cell>
          <cell r="AN109" t="str">
            <v>Wandsworth</v>
          </cell>
          <cell r="AO109" t="str">
            <v>E09000032</v>
          </cell>
          <cell r="AP109">
            <v>59000</v>
          </cell>
          <cell r="AQ109">
            <v>5.4</v>
          </cell>
          <cell r="AR109">
            <v>14.36</v>
          </cell>
          <cell r="AS109">
            <v>5.3</v>
          </cell>
          <cell r="AT109">
            <v>16.350000000000001</v>
          </cell>
          <cell r="AU109">
            <v>3.3</v>
          </cell>
          <cell r="AV109">
            <v>7.65</v>
          </cell>
          <cell r="AW109">
            <v>3.5</v>
          </cell>
          <cell r="AX109" t="str">
            <v>&amp;^%</v>
          </cell>
          <cell r="AY109" t="str">
            <v>&amp;^%</v>
          </cell>
          <cell r="BA109" t="str">
            <v>Wandsworth</v>
          </cell>
          <cell r="BB109" t="str">
            <v>E09000032</v>
          </cell>
          <cell r="BC109">
            <v>59000</v>
          </cell>
          <cell r="BD109">
            <v>5.4</v>
          </cell>
          <cell r="BE109">
            <v>575</v>
          </cell>
          <cell r="BF109">
            <v>4.5999999999999996</v>
          </cell>
          <cell r="BG109">
            <v>649.9</v>
          </cell>
          <cell r="BH109">
            <v>3.2</v>
          </cell>
          <cell r="BI109">
            <v>322</v>
          </cell>
          <cell r="BJ109">
            <v>4.5999999999999996</v>
          </cell>
          <cell r="BK109" t="str">
            <v>&amp;^%</v>
          </cell>
          <cell r="BL109" t="str">
            <v>&amp;^%</v>
          </cell>
          <cell r="BN109" t="str">
            <v>Wandsworth</v>
          </cell>
          <cell r="BO109" t="str">
            <v>E09000032</v>
          </cell>
          <cell r="BP109">
            <v>82000</v>
          </cell>
          <cell r="BQ109">
            <v>4.5</v>
          </cell>
          <cell r="BR109">
            <v>36.1</v>
          </cell>
          <cell r="BS109">
            <v>1.7</v>
          </cell>
          <cell r="BT109">
            <v>33.799999999999997</v>
          </cell>
          <cell r="BU109">
            <v>1.6</v>
          </cell>
          <cell r="BV109">
            <v>16</v>
          </cell>
          <cell r="BW109">
            <v>12</v>
          </cell>
          <cell r="BX109">
            <v>45</v>
          </cell>
          <cell r="BY109">
            <v>11</v>
          </cell>
          <cell r="CA109" t="str">
            <v>Wandsworth</v>
          </cell>
          <cell r="CB109" t="str">
            <v>E09000032</v>
          </cell>
          <cell r="CC109">
            <v>74000</v>
          </cell>
          <cell r="CD109">
            <v>6.8</v>
          </cell>
          <cell r="CE109">
            <v>25702</v>
          </cell>
          <cell r="CF109">
            <v>8.3000000000000007</v>
          </cell>
          <cell r="CG109">
            <v>28665</v>
          </cell>
          <cell r="CH109">
            <v>5.2</v>
          </cell>
          <cell r="CI109" t="str">
            <v>&amp;^%</v>
          </cell>
          <cell r="CJ109" t="str">
            <v>&amp;^%</v>
          </cell>
          <cell r="CK109" t="str">
            <v>&amp;^%</v>
          </cell>
          <cell r="CL109" t="str">
            <v>&amp;^%</v>
          </cell>
          <cell r="CN109" t="str">
            <v>Wandsworth</v>
          </cell>
          <cell r="CO109" t="str">
            <v>E09000032</v>
          </cell>
          <cell r="CP109">
            <v>82000</v>
          </cell>
          <cell r="CQ109">
            <v>4.5</v>
          </cell>
          <cell r="CR109">
            <v>13.13</v>
          </cell>
          <cell r="CS109">
            <v>4.2</v>
          </cell>
          <cell r="CT109">
            <v>15.52</v>
          </cell>
          <cell r="CU109">
            <v>3</v>
          </cell>
          <cell r="CV109">
            <v>6.73</v>
          </cell>
          <cell r="CW109">
            <v>2.2000000000000002</v>
          </cell>
          <cell r="CX109" t="str">
            <v>&amp;^%</v>
          </cell>
          <cell r="CY109" t="str">
            <v>&amp;^%</v>
          </cell>
          <cell r="DA109" t="str">
            <v>Wandsworth</v>
          </cell>
          <cell r="DB109" t="str">
            <v>E09000032</v>
          </cell>
          <cell r="DC109">
            <v>82000</v>
          </cell>
          <cell r="DD109">
            <v>4.5</v>
          </cell>
          <cell r="DE109">
            <v>464.7</v>
          </cell>
          <cell r="DF109">
            <v>4.4000000000000004</v>
          </cell>
          <cell r="DG109">
            <v>525.29999999999995</v>
          </cell>
          <cell r="DH109">
            <v>3.3</v>
          </cell>
          <cell r="DI109">
            <v>140.1</v>
          </cell>
          <cell r="DJ109">
            <v>9.1</v>
          </cell>
          <cell r="DK109" t="str">
            <v>&amp;^%</v>
          </cell>
          <cell r="DL109" t="str">
            <v>&amp;^%</v>
          </cell>
          <cell r="DN109" t="str">
            <v>Wandsworth</v>
          </cell>
          <cell r="DO109" t="str">
            <v>E09000032</v>
          </cell>
          <cell r="DP109">
            <v>27000</v>
          </cell>
          <cell r="DQ109">
            <v>7.7</v>
          </cell>
          <cell r="DR109">
            <v>37.5</v>
          </cell>
          <cell r="DS109">
            <v>1</v>
          </cell>
          <cell r="DT109">
            <v>38.5</v>
          </cell>
          <cell r="DU109">
            <v>1.2</v>
          </cell>
          <cell r="DV109">
            <v>32.799999999999997</v>
          </cell>
          <cell r="DW109">
            <v>1.9</v>
          </cell>
          <cell r="DX109" t="str">
            <v>&amp;^%</v>
          </cell>
          <cell r="DY109" t="str">
            <v>&amp;^%</v>
          </cell>
          <cell r="EA109" t="str">
            <v>Wandsworth</v>
          </cell>
          <cell r="EB109" t="str">
            <v>E09000032</v>
          </cell>
          <cell r="EC109">
            <v>24000</v>
          </cell>
          <cell r="ED109">
            <v>13.1</v>
          </cell>
          <cell r="EE109">
            <v>28151</v>
          </cell>
          <cell r="EF109">
            <v>9.4</v>
          </cell>
          <cell r="EG109">
            <v>31351</v>
          </cell>
          <cell r="EH109">
            <v>6.4</v>
          </cell>
          <cell r="EI109" t="str">
            <v>&amp;^%</v>
          </cell>
          <cell r="EJ109" t="str">
            <v>&amp;^%</v>
          </cell>
          <cell r="EK109" t="str">
            <v>&amp;^%</v>
          </cell>
          <cell r="EL109" t="str">
            <v>&amp;^%</v>
          </cell>
          <cell r="EN109" t="str">
            <v>Wandsworth</v>
          </cell>
          <cell r="EO109" t="str">
            <v>E09000032</v>
          </cell>
          <cell r="EP109">
            <v>27000</v>
          </cell>
          <cell r="EQ109">
            <v>7.7</v>
          </cell>
          <cell r="ER109">
            <v>13.94</v>
          </cell>
          <cell r="ES109">
            <v>7.4</v>
          </cell>
          <cell r="ET109">
            <v>15.53</v>
          </cell>
          <cell r="EU109">
            <v>4</v>
          </cell>
          <cell r="EV109">
            <v>7.53</v>
          </cell>
          <cell r="EW109">
            <v>3.7</v>
          </cell>
          <cell r="EX109" t="str">
            <v>&amp;^%</v>
          </cell>
          <cell r="EY109" t="str">
            <v>&amp;^%</v>
          </cell>
          <cell r="FA109" t="str">
            <v>Wandsworth</v>
          </cell>
          <cell r="FB109" t="str">
            <v>E09000032</v>
          </cell>
          <cell r="FC109">
            <v>27000</v>
          </cell>
          <cell r="FD109">
            <v>7.7</v>
          </cell>
          <cell r="FE109">
            <v>522</v>
          </cell>
          <cell r="FF109">
            <v>6.1</v>
          </cell>
          <cell r="FG109">
            <v>598.4</v>
          </cell>
          <cell r="FH109">
            <v>3.8</v>
          </cell>
          <cell r="FI109">
            <v>322.89999999999998</v>
          </cell>
          <cell r="FJ109">
            <v>4.9000000000000004</v>
          </cell>
          <cell r="FK109" t="str">
            <v>&amp;^%</v>
          </cell>
          <cell r="FL109" t="str">
            <v>&amp;^%</v>
          </cell>
          <cell r="FN109" t="str">
            <v>Wandsworth</v>
          </cell>
          <cell r="FO109" t="str">
            <v>E09000032</v>
          </cell>
          <cell r="FP109">
            <v>32000</v>
          </cell>
          <cell r="FQ109">
            <v>7.5</v>
          </cell>
          <cell r="FR109">
            <v>40</v>
          </cell>
          <cell r="FS109">
            <v>1.6</v>
          </cell>
          <cell r="FT109">
            <v>40.799999999999997</v>
          </cell>
          <cell r="FU109">
            <v>1.2</v>
          </cell>
          <cell r="FV109">
            <v>34.5</v>
          </cell>
          <cell r="FW109">
            <v>1.9</v>
          </cell>
          <cell r="FX109" t="str">
            <v>&amp;^%</v>
          </cell>
          <cell r="FY109" t="str">
            <v>&amp;^%</v>
          </cell>
          <cell r="GA109" t="str">
            <v>Wandsworth</v>
          </cell>
          <cell r="GB109" t="str">
            <v>E09000032</v>
          </cell>
          <cell r="GC109">
            <v>29000</v>
          </cell>
          <cell r="GD109">
            <v>10.6</v>
          </cell>
          <cell r="GE109">
            <v>33617</v>
          </cell>
          <cell r="GF109">
            <v>8.8000000000000007</v>
          </cell>
          <cell r="GG109">
            <v>38648</v>
          </cell>
          <cell r="GH109">
            <v>7.7</v>
          </cell>
          <cell r="GI109" t="str">
            <v>&amp;^%</v>
          </cell>
          <cell r="GJ109" t="str">
            <v>&amp;^%</v>
          </cell>
          <cell r="GK109" t="str">
            <v>&amp;^%</v>
          </cell>
          <cell r="GL109" t="str">
            <v>&amp;^%</v>
          </cell>
          <cell r="GN109" t="str">
            <v>Wandsworth</v>
          </cell>
          <cell r="GO109" t="str">
            <v>E09000032</v>
          </cell>
          <cell r="GP109">
            <v>32000</v>
          </cell>
          <cell r="GQ109">
            <v>7.5</v>
          </cell>
          <cell r="GR109">
            <v>14.46</v>
          </cell>
          <cell r="GS109">
            <v>6.8</v>
          </cell>
          <cell r="GT109">
            <v>17.010000000000002</v>
          </cell>
          <cell r="GU109">
            <v>4.8</v>
          </cell>
          <cell r="GV109">
            <v>7.84</v>
          </cell>
          <cell r="GW109">
            <v>5.8</v>
          </cell>
          <cell r="GX109" t="str">
            <v>&amp;^%</v>
          </cell>
          <cell r="GY109" t="str">
            <v>&amp;^%</v>
          </cell>
        </row>
        <row r="110">
          <cell r="A110" t="str">
            <v>Westminster</v>
          </cell>
          <cell r="B110" t="str">
            <v>E09000033</v>
          </cell>
          <cell r="C110">
            <v>255000</v>
          </cell>
          <cell r="D110">
            <v>2.6</v>
          </cell>
          <cell r="E110">
            <v>765.3</v>
          </cell>
          <cell r="F110">
            <v>2</v>
          </cell>
          <cell r="G110">
            <v>984.9</v>
          </cell>
          <cell r="H110">
            <v>2.6</v>
          </cell>
          <cell r="I110">
            <v>372.9</v>
          </cell>
          <cell r="J110">
            <v>2</v>
          </cell>
          <cell r="K110">
            <v>1670</v>
          </cell>
          <cell r="L110">
            <v>14</v>
          </cell>
          <cell r="N110" t="str">
            <v>Westminster</v>
          </cell>
          <cell r="O110" t="str">
            <v>E09000033</v>
          </cell>
          <cell r="P110">
            <v>431000</v>
          </cell>
          <cell r="Q110">
            <v>2</v>
          </cell>
          <cell r="R110">
            <v>37.5</v>
          </cell>
          <cell r="S110">
            <v>0</v>
          </cell>
          <cell r="T110">
            <v>38.5</v>
          </cell>
          <cell r="U110">
            <v>0.3</v>
          </cell>
          <cell r="V110">
            <v>35</v>
          </cell>
          <cell r="W110">
            <v>0</v>
          </cell>
          <cell r="X110">
            <v>42.5</v>
          </cell>
          <cell r="Y110">
            <v>2.4</v>
          </cell>
          <cell r="AA110" t="str">
            <v>Westminster</v>
          </cell>
          <cell r="AB110" t="str">
            <v>E09000033</v>
          </cell>
          <cell r="AC110">
            <v>346000</v>
          </cell>
          <cell r="AD110">
            <v>2.8</v>
          </cell>
          <cell r="AE110">
            <v>37648</v>
          </cell>
          <cell r="AF110">
            <v>3.1</v>
          </cell>
          <cell r="AG110">
            <v>55503</v>
          </cell>
          <cell r="AH110">
            <v>4.3</v>
          </cell>
          <cell r="AI110">
            <v>19575</v>
          </cell>
          <cell r="AJ110">
            <v>2.9</v>
          </cell>
          <cell r="AK110" t="str">
            <v>&amp;^%</v>
          </cell>
          <cell r="AL110" t="str">
            <v>&amp;^%</v>
          </cell>
          <cell r="AN110" t="str">
            <v>Westminster</v>
          </cell>
          <cell r="AO110" t="str">
            <v>E09000033</v>
          </cell>
          <cell r="AP110">
            <v>431000</v>
          </cell>
          <cell r="AQ110">
            <v>2</v>
          </cell>
          <cell r="AR110">
            <v>18.03</v>
          </cell>
          <cell r="AS110">
            <v>2</v>
          </cell>
          <cell r="AT110">
            <v>22.95</v>
          </cell>
          <cell r="AU110">
            <v>1.9</v>
          </cell>
          <cell r="AV110">
            <v>9.11</v>
          </cell>
          <cell r="AW110">
            <v>1.9</v>
          </cell>
          <cell r="AX110">
            <v>40.65</v>
          </cell>
          <cell r="AY110">
            <v>8.6</v>
          </cell>
          <cell r="BA110" t="str">
            <v>Westminster</v>
          </cell>
          <cell r="BB110" t="str">
            <v>E09000033</v>
          </cell>
          <cell r="BC110">
            <v>431000</v>
          </cell>
          <cell r="BD110">
            <v>2</v>
          </cell>
          <cell r="BE110">
            <v>686.4</v>
          </cell>
          <cell r="BF110">
            <v>2</v>
          </cell>
          <cell r="BG110">
            <v>883.1</v>
          </cell>
          <cell r="BH110">
            <v>1.9</v>
          </cell>
          <cell r="BI110">
            <v>355.2</v>
          </cell>
          <cell r="BJ110">
            <v>1.9</v>
          </cell>
          <cell r="BK110">
            <v>1519.7</v>
          </cell>
          <cell r="BL110">
            <v>8.8000000000000007</v>
          </cell>
          <cell r="BN110" t="str">
            <v>Westminster</v>
          </cell>
          <cell r="BO110" t="str">
            <v>E09000033</v>
          </cell>
          <cell r="BP110">
            <v>506000</v>
          </cell>
          <cell r="BQ110">
            <v>1.8</v>
          </cell>
          <cell r="BR110">
            <v>37.4</v>
          </cell>
          <cell r="BS110">
            <v>0.3</v>
          </cell>
          <cell r="BT110">
            <v>35.5</v>
          </cell>
          <cell r="BU110">
            <v>0.5</v>
          </cell>
          <cell r="BV110">
            <v>22.6</v>
          </cell>
          <cell r="BW110">
            <v>3.5</v>
          </cell>
          <cell r="BX110">
            <v>42</v>
          </cell>
          <cell r="BY110">
            <v>2.4</v>
          </cell>
          <cell r="CA110" t="str">
            <v>Westminster</v>
          </cell>
          <cell r="CB110" t="str">
            <v>E09000033</v>
          </cell>
          <cell r="CC110">
            <v>405000</v>
          </cell>
          <cell r="CD110">
            <v>2.6</v>
          </cell>
          <cell r="CE110">
            <v>34294</v>
          </cell>
          <cell r="CF110">
            <v>2.7</v>
          </cell>
          <cell r="CG110">
            <v>50034</v>
          </cell>
          <cell r="CH110">
            <v>4.2</v>
          </cell>
          <cell r="CI110">
            <v>12000</v>
          </cell>
          <cell r="CJ110">
            <v>5.5</v>
          </cell>
          <cell r="CK110">
            <v>81259</v>
          </cell>
          <cell r="CL110">
            <v>17</v>
          </cell>
          <cell r="CN110" t="str">
            <v>Westminster</v>
          </cell>
          <cell r="CO110" t="str">
            <v>E09000033</v>
          </cell>
          <cell r="CP110">
            <v>506000</v>
          </cell>
          <cell r="CQ110">
            <v>1.8</v>
          </cell>
          <cell r="CR110">
            <v>16.95</v>
          </cell>
          <cell r="CS110">
            <v>1.6</v>
          </cell>
          <cell r="CT110">
            <v>22.31</v>
          </cell>
          <cell r="CU110">
            <v>1.8</v>
          </cell>
          <cell r="CV110">
            <v>7.65</v>
          </cell>
          <cell r="CW110">
            <v>1.4</v>
          </cell>
          <cell r="CX110">
            <v>39.29</v>
          </cell>
          <cell r="CY110">
            <v>7.6</v>
          </cell>
          <cell r="DA110" t="str">
            <v>Westminster</v>
          </cell>
          <cell r="DB110" t="str">
            <v>E09000033</v>
          </cell>
          <cell r="DC110">
            <v>506000</v>
          </cell>
          <cell r="DD110">
            <v>1.8</v>
          </cell>
          <cell r="DE110">
            <v>618.6</v>
          </cell>
          <cell r="DF110">
            <v>1.5</v>
          </cell>
          <cell r="DG110">
            <v>792.2</v>
          </cell>
          <cell r="DH110">
            <v>1.9</v>
          </cell>
          <cell r="DI110">
            <v>230</v>
          </cell>
          <cell r="DJ110">
            <v>4.3</v>
          </cell>
          <cell r="DK110">
            <v>1438.1</v>
          </cell>
          <cell r="DL110">
            <v>7.2</v>
          </cell>
          <cell r="DN110" t="str">
            <v>Westminster</v>
          </cell>
          <cell r="DO110" t="str">
            <v>E09000033</v>
          </cell>
          <cell r="DP110">
            <v>176000</v>
          </cell>
          <cell r="DQ110">
            <v>2.9</v>
          </cell>
          <cell r="DR110">
            <v>37.5</v>
          </cell>
          <cell r="DS110">
            <v>0</v>
          </cell>
          <cell r="DT110">
            <v>37.700000000000003</v>
          </cell>
          <cell r="DU110">
            <v>0.3</v>
          </cell>
          <cell r="DV110">
            <v>35</v>
          </cell>
          <cell r="DW110">
            <v>0</v>
          </cell>
          <cell r="DX110">
            <v>41</v>
          </cell>
          <cell r="DY110">
            <v>3.1</v>
          </cell>
          <cell r="EA110" t="str">
            <v>Westminster</v>
          </cell>
          <cell r="EB110" t="str">
            <v>E09000033</v>
          </cell>
          <cell r="EC110">
            <v>139000</v>
          </cell>
          <cell r="ED110">
            <v>4</v>
          </cell>
          <cell r="EE110">
            <v>32608</v>
          </cell>
          <cell r="EF110">
            <v>3</v>
          </cell>
          <cell r="EG110">
            <v>43461</v>
          </cell>
          <cell r="EH110">
            <v>6</v>
          </cell>
          <cell r="EI110">
            <v>18423</v>
          </cell>
          <cell r="EJ110">
            <v>3.6</v>
          </cell>
          <cell r="EK110" t="str">
            <v>&amp;^%</v>
          </cell>
          <cell r="EL110" t="str">
            <v>&amp;^%</v>
          </cell>
          <cell r="EN110" t="str">
            <v>Westminster</v>
          </cell>
          <cell r="EO110" t="str">
            <v>E09000033</v>
          </cell>
          <cell r="EP110">
            <v>176000</v>
          </cell>
          <cell r="EQ110">
            <v>2.9</v>
          </cell>
          <cell r="ER110">
            <v>16.399999999999999</v>
          </cell>
          <cell r="ES110">
            <v>2.1</v>
          </cell>
          <cell r="ET110">
            <v>19.510000000000002</v>
          </cell>
          <cell r="EU110">
            <v>2</v>
          </cell>
          <cell r="EV110">
            <v>8.74</v>
          </cell>
          <cell r="EW110">
            <v>2.9</v>
          </cell>
          <cell r="EX110">
            <v>33.1</v>
          </cell>
          <cell r="EY110">
            <v>15</v>
          </cell>
          <cell r="FA110" t="str">
            <v>Westminster</v>
          </cell>
          <cell r="FB110" t="str">
            <v>E09000033</v>
          </cell>
          <cell r="FC110">
            <v>176000</v>
          </cell>
          <cell r="FD110">
            <v>2.9</v>
          </cell>
          <cell r="FE110">
            <v>606.4</v>
          </cell>
          <cell r="FF110">
            <v>2.1</v>
          </cell>
          <cell r="FG110">
            <v>736</v>
          </cell>
          <cell r="FH110">
            <v>2</v>
          </cell>
          <cell r="FI110">
            <v>345</v>
          </cell>
          <cell r="FJ110">
            <v>2.8</v>
          </cell>
          <cell r="FK110">
            <v>1210.5999999999999</v>
          </cell>
          <cell r="FL110">
            <v>14</v>
          </cell>
          <cell r="FN110" t="str">
            <v>Westminster</v>
          </cell>
          <cell r="FO110" t="str">
            <v>E09000033</v>
          </cell>
          <cell r="FP110">
            <v>255000</v>
          </cell>
          <cell r="FQ110">
            <v>2.6</v>
          </cell>
          <cell r="FR110">
            <v>37.5</v>
          </cell>
          <cell r="FS110">
            <v>1</v>
          </cell>
          <cell r="FT110">
            <v>39</v>
          </cell>
          <cell r="FU110">
            <v>0.4</v>
          </cell>
          <cell r="FV110">
            <v>35</v>
          </cell>
          <cell r="FW110">
            <v>0</v>
          </cell>
          <cell r="FX110">
            <v>44.8</v>
          </cell>
          <cell r="FY110">
            <v>4.0999999999999996</v>
          </cell>
          <cell r="GA110" t="str">
            <v>Westminster</v>
          </cell>
          <cell r="GB110" t="str">
            <v>E09000033</v>
          </cell>
          <cell r="GC110">
            <v>208000</v>
          </cell>
          <cell r="GD110">
            <v>3.9</v>
          </cell>
          <cell r="GE110">
            <v>42358</v>
          </cell>
          <cell r="GF110">
            <v>4.7</v>
          </cell>
          <cell r="GG110">
            <v>63562</v>
          </cell>
          <cell r="GH110">
            <v>5.6</v>
          </cell>
          <cell r="GI110">
            <v>20738</v>
          </cell>
          <cell r="GJ110">
            <v>3.6</v>
          </cell>
          <cell r="GK110" t="str">
            <v>&amp;^%</v>
          </cell>
          <cell r="GL110" t="str">
            <v>&amp;^%</v>
          </cell>
          <cell r="GN110" t="str">
            <v>Westminster</v>
          </cell>
          <cell r="GO110" t="str">
            <v>E09000033</v>
          </cell>
          <cell r="GP110">
            <v>255000</v>
          </cell>
          <cell r="GQ110">
            <v>2.6</v>
          </cell>
          <cell r="GR110">
            <v>20.02</v>
          </cell>
          <cell r="GS110">
            <v>2.4</v>
          </cell>
          <cell r="GT110">
            <v>25.26</v>
          </cell>
          <cell r="GU110">
            <v>2.7</v>
          </cell>
          <cell r="GV110">
            <v>9.2799999999999994</v>
          </cell>
          <cell r="GW110">
            <v>2.2000000000000002</v>
          </cell>
          <cell r="GX110">
            <v>44.95</v>
          </cell>
          <cell r="GY110">
            <v>13</v>
          </cell>
        </row>
        <row r="111">
          <cell r="A111" t="str">
            <v>Barking and Dagenham</v>
          </cell>
          <cell r="B111" t="str">
            <v>E09000002</v>
          </cell>
          <cell r="C111">
            <v>23000</v>
          </cell>
          <cell r="D111">
            <v>8.6</v>
          </cell>
          <cell r="E111">
            <v>699.7</v>
          </cell>
          <cell r="F111">
            <v>7</v>
          </cell>
          <cell r="G111">
            <v>799.4</v>
          </cell>
          <cell r="H111">
            <v>5.6</v>
          </cell>
          <cell r="I111">
            <v>366</v>
          </cell>
          <cell r="J111">
            <v>8.1999999999999993</v>
          </cell>
          <cell r="K111" t="str">
            <v>&amp;^%</v>
          </cell>
          <cell r="L111" t="str">
            <v>&amp;^%</v>
          </cell>
          <cell r="N111" t="str">
            <v>Barking and Dagenham</v>
          </cell>
          <cell r="O111" t="str">
            <v>E09000002</v>
          </cell>
          <cell r="P111">
            <v>32000</v>
          </cell>
          <cell r="Q111">
            <v>7.2</v>
          </cell>
          <cell r="R111">
            <v>37.5</v>
          </cell>
          <cell r="S111">
            <v>1.7</v>
          </cell>
          <cell r="T111">
            <v>40.700000000000003</v>
          </cell>
          <cell r="U111">
            <v>1.4</v>
          </cell>
          <cell r="V111">
            <v>35</v>
          </cell>
          <cell r="W111">
            <v>1.6</v>
          </cell>
          <cell r="X111" t="str">
            <v>&amp;^%</v>
          </cell>
          <cell r="Y111" t="str">
            <v>&amp;^%</v>
          </cell>
          <cell r="AA111" t="str">
            <v>Barking and Dagenham</v>
          </cell>
          <cell r="AB111" t="str">
            <v>E09000002</v>
          </cell>
          <cell r="AC111">
            <v>29000</v>
          </cell>
          <cell r="AD111">
            <v>8.3000000000000007</v>
          </cell>
          <cell r="AE111">
            <v>33305</v>
          </cell>
          <cell r="AF111">
            <v>6.7</v>
          </cell>
          <cell r="AG111">
            <v>37134</v>
          </cell>
          <cell r="AH111">
            <v>4.9000000000000004</v>
          </cell>
          <cell r="AI111">
            <v>17218</v>
          </cell>
          <cell r="AJ111">
            <v>7.4</v>
          </cell>
          <cell r="AK111" t="str">
            <v>&amp;^%</v>
          </cell>
          <cell r="AL111" t="str">
            <v>&amp;^%</v>
          </cell>
          <cell r="AN111" t="str">
            <v>Barking and Dagenham</v>
          </cell>
          <cell r="AO111" t="str">
            <v>E09000002</v>
          </cell>
          <cell r="AP111">
            <v>32000</v>
          </cell>
          <cell r="AQ111">
            <v>7.2</v>
          </cell>
          <cell r="AR111">
            <v>15.95</v>
          </cell>
          <cell r="AS111">
            <v>6.4</v>
          </cell>
          <cell r="AT111">
            <v>17.75</v>
          </cell>
          <cell r="AU111">
            <v>4.5</v>
          </cell>
          <cell r="AV111">
            <v>8.68</v>
          </cell>
          <cell r="AW111">
            <v>10</v>
          </cell>
          <cell r="AX111" t="str">
            <v>&amp;^%</v>
          </cell>
          <cell r="AY111" t="str">
            <v>&amp;^%</v>
          </cell>
          <cell r="BA111" t="str">
            <v>Barking and Dagenham</v>
          </cell>
          <cell r="BB111" t="str">
            <v>E09000002</v>
          </cell>
          <cell r="BC111">
            <v>32000</v>
          </cell>
          <cell r="BD111">
            <v>7.2</v>
          </cell>
          <cell r="BE111">
            <v>655.6</v>
          </cell>
          <cell r="BF111">
            <v>5</v>
          </cell>
          <cell r="BG111">
            <v>722.9</v>
          </cell>
          <cell r="BH111">
            <v>4.7</v>
          </cell>
          <cell r="BI111">
            <v>322</v>
          </cell>
          <cell r="BJ111">
            <v>6.6</v>
          </cell>
          <cell r="BK111" t="str">
            <v>&amp;^%</v>
          </cell>
          <cell r="BL111" t="str">
            <v>&amp;^%</v>
          </cell>
          <cell r="BN111" t="str">
            <v>Barking and Dagenham</v>
          </cell>
          <cell r="BO111" t="str">
            <v>E09000002</v>
          </cell>
          <cell r="BP111">
            <v>45000</v>
          </cell>
          <cell r="BQ111">
            <v>6</v>
          </cell>
          <cell r="BR111">
            <v>37.5</v>
          </cell>
          <cell r="BS111">
            <v>1</v>
          </cell>
          <cell r="BT111">
            <v>34.700000000000003</v>
          </cell>
          <cell r="BU111">
            <v>2.2000000000000002</v>
          </cell>
          <cell r="BV111">
            <v>18.399999999999999</v>
          </cell>
          <cell r="BW111">
            <v>8.1</v>
          </cell>
          <cell r="BX111" t="str">
            <v>&amp;^%</v>
          </cell>
          <cell r="BY111" t="str">
            <v>&amp;^%</v>
          </cell>
          <cell r="CA111" t="str">
            <v>Barking and Dagenham</v>
          </cell>
          <cell r="CB111" t="str">
            <v>E09000002</v>
          </cell>
          <cell r="CC111">
            <v>41000</v>
          </cell>
          <cell r="CD111">
            <v>7</v>
          </cell>
          <cell r="CE111">
            <v>28653</v>
          </cell>
          <cell r="CF111">
            <v>8.3000000000000007</v>
          </cell>
          <cell r="CG111">
            <v>31787</v>
          </cell>
          <cell r="CH111">
            <v>4.9000000000000004</v>
          </cell>
          <cell r="CI111">
            <v>8676</v>
          </cell>
          <cell r="CJ111">
            <v>11</v>
          </cell>
          <cell r="CK111" t="str">
            <v>&amp;^%</v>
          </cell>
          <cell r="CL111" t="str">
            <v>&amp;^%</v>
          </cell>
          <cell r="CN111" t="str">
            <v>Barking and Dagenham</v>
          </cell>
          <cell r="CO111" t="str">
            <v>E09000002</v>
          </cell>
          <cell r="CP111">
            <v>45000</v>
          </cell>
          <cell r="CQ111">
            <v>6</v>
          </cell>
          <cell r="CR111">
            <v>14.25</v>
          </cell>
          <cell r="CS111">
            <v>6.2</v>
          </cell>
          <cell r="CT111">
            <v>17.5</v>
          </cell>
          <cell r="CU111">
            <v>4.0999999999999996</v>
          </cell>
          <cell r="CV111">
            <v>6.97</v>
          </cell>
          <cell r="CW111">
            <v>4.7</v>
          </cell>
          <cell r="CX111" t="str">
            <v>&amp;^%</v>
          </cell>
          <cell r="CY111" t="str">
            <v>&amp;^%</v>
          </cell>
          <cell r="DA111" t="str">
            <v>Barking and Dagenham</v>
          </cell>
          <cell r="DB111" t="str">
            <v>E09000002</v>
          </cell>
          <cell r="DC111">
            <v>45000</v>
          </cell>
          <cell r="DD111">
            <v>6</v>
          </cell>
          <cell r="DE111">
            <v>545.5</v>
          </cell>
          <cell r="DF111">
            <v>6.1</v>
          </cell>
          <cell r="DG111">
            <v>607</v>
          </cell>
          <cell r="DH111">
            <v>4.7</v>
          </cell>
          <cell r="DI111">
            <v>142.4</v>
          </cell>
          <cell r="DJ111">
            <v>7.8</v>
          </cell>
          <cell r="DK111" t="str">
            <v>&amp;^%</v>
          </cell>
          <cell r="DL111" t="str">
            <v>&amp;^%</v>
          </cell>
          <cell r="DN111" t="str">
            <v>Barking and Dagenham</v>
          </cell>
          <cell r="DO111" t="str">
            <v>E09000002</v>
          </cell>
          <cell r="DP111">
            <v>9000</v>
          </cell>
          <cell r="DQ111">
            <v>13.4</v>
          </cell>
          <cell r="DR111">
            <v>37.5</v>
          </cell>
          <cell r="DS111">
            <v>1.7</v>
          </cell>
          <cell r="DT111">
            <v>36.700000000000003</v>
          </cell>
          <cell r="DU111">
            <v>1.4</v>
          </cell>
          <cell r="DV111" t="str">
            <v>&amp;^%</v>
          </cell>
          <cell r="DW111" t="str">
            <v>&amp;^%</v>
          </cell>
          <cell r="DX111" t="str">
            <v>&amp;^%</v>
          </cell>
          <cell r="DY111" t="str">
            <v>&amp;^%</v>
          </cell>
          <cell r="EA111" t="str">
            <v>Barking and Dagenham</v>
          </cell>
          <cell r="EB111" t="str">
            <v>E09000002</v>
          </cell>
          <cell r="EC111">
            <v>8000</v>
          </cell>
          <cell r="ED111">
            <v>15.4</v>
          </cell>
          <cell r="EE111">
            <v>24511</v>
          </cell>
          <cell r="EF111">
            <v>12</v>
          </cell>
          <cell r="EG111">
            <v>25921</v>
          </cell>
          <cell r="EH111">
            <v>5.4</v>
          </cell>
          <cell r="EI111" t="str">
            <v>&amp;^%</v>
          </cell>
          <cell r="EJ111" t="str">
            <v>&amp;^%</v>
          </cell>
          <cell r="EK111" t="str">
            <v>&amp;^%</v>
          </cell>
          <cell r="EL111" t="str">
            <v>&amp;^%</v>
          </cell>
          <cell r="EN111" t="str">
            <v>Barking and Dagenham</v>
          </cell>
          <cell r="EO111" t="str">
            <v>E09000002</v>
          </cell>
          <cell r="EP111">
            <v>9000</v>
          </cell>
          <cell r="EQ111">
            <v>13.4</v>
          </cell>
          <cell r="ER111">
            <v>13.53</v>
          </cell>
          <cell r="ES111">
            <v>9.1999999999999993</v>
          </cell>
          <cell r="ET111">
            <v>14.45</v>
          </cell>
          <cell r="EU111">
            <v>4.8</v>
          </cell>
          <cell r="EV111">
            <v>7.88</v>
          </cell>
          <cell r="EW111">
            <v>17</v>
          </cell>
          <cell r="EX111" t="str">
            <v>&amp;^%</v>
          </cell>
          <cell r="EY111" t="str">
            <v>&amp;^%</v>
          </cell>
          <cell r="FA111" t="str">
            <v>Barking and Dagenham</v>
          </cell>
          <cell r="FB111" t="str">
            <v>E09000002</v>
          </cell>
          <cell r="FC111">
            <v>9000</v>
          </cell>
          <cell r="FD111">
            <v>13.4</v>
          </cell>
          <cell r="FE111">
            <v>505.7</v>
          </cell>
          <cell r="FF111">
            <v>11</v>
          </cell>
          <cell r="FG111">
            <v>529.9</v>
          </cell>
          <cell r="FH111">
            <v>5.0999999999999996</v>
          </cell>
          <cell r="FI111" t="str">
            <v>&amp;^%</v>
          </cell>
          <cell r="FJ111" t="str">
            <v>&amp;^%</v>
          </cell>
          <cell r="FK111" t="str">
            <v>&amp;^%</v>
          </cell>
          <cell r="FL111" t="str">
            <v>&amp;^%</v>
          </cell>
          <cell r="FN111" t="str">
            <v>Barking and Dagenham</v>
          </cell>
          <cell r="FO111" t="str">
            <v>E09000002</v>
          </cell>
          <cell r="FP111">
            <v>23000</v>
          </cell>
          <cell r="FQ111">
            <v>8.6</v>
          </cell>
          <cell r="FR111">
            <v>39</v>
          </cell>
          <cell r="FS111">
            <v>2.6</v>
          </cell>
          <cell r="FT111">
            <v>42.3</v>
          </cell>
          <cell r="FU111">
            <v>1.8</v>
          </cell>
          <cell r="FV111">
            <v>35</v>
          </cell>
          <cell r="FW111">
            <v>1.7</v>
          </cell>
          <cell r="FX111" t="str">
            <v>&amp;^%</v>
          </cell>
          <cell r="FY111" t="str">
            <v>&amp;^%</v>
          </cell>
          <cell r="GA111" t="str">
            <v>Barking and Dagenham</v>
          </cell>
          <cell r="GB111" t="str">
            <v>E09000002</v>
          </cell>
          <cell r="GC111">
            <v>21000</v>
          </cell>
          <cell r="GD111">
            <v>9.8000000000000007</v>
          </cell>
          <cell r="GE111">
            <v>37057</v>
          </cell>
          <cell r="GF111">
            <v>9.4</v>
          </cell>
          <cell r="GG111">
            <v>41483</v>
          </cell>
          <cell r="GH111">
            <v>5.6</v>
          </cell>
          <cell r="GI111">
            <v>19553</v>
          </cell>
          <cell r="GJ111">
            <v>11</v>
          </cell>
          <cell r="GK111" t="str">
            <v>&amp;^%</v>
          </cell>
          <cell r="GL111" t="str">
            <v>&amp;^%</v>
          </cell>
          <cell r="GN111" t="str">
            <v>Barking and Dagenham</v>
          </cell>
          <cell r="GO111" t="str">
            <v>E09000002</v>
          </cell>
          <cell r="GP111">
            <v>23000</v>
          </cell>
          <cell r="GQ111">
            <v>8.6</v>
          </cell>
          <cell r="GR111">
            <v>16.86</v>
          </cell>
          <cell r="GS111">
            <v>7.2</v>
          </cell>
          <cell r="GT111">
            <v>18.88</v>
          </cell>
          <cell r="GU111">
            <v>5.5</v>
          </cell>
          <cell r="GV111">
            <v>9.65</v>
          </cell>
          <cell r="GW111">
            <v>11</v>
          </cell>
          <cell r="GX111" t="str">
            <v>&amp;^%</v>
          </cell>
          <cell r="GY111" t="str">
            <v>&amp;^%</v>
          </cell>
        </row>
        <row r="112">
          <cell r="A112" t="str">
            <v>Barnet</v>
          </cell>
          <cell r="B112" t="str">
            <v>E09000003</v>
          </cell>
          <cell r="C112">
            <v>27000</v>
          </cell>
          <cell r="D112">
            <v>8</v>
          </cell>
          <cell r="E112">
            <v>646.29999999999995</v>
          </cell>
          <cell r="F112">
            <v>8</v>
          </cell>
          <cell r="G112">
            <v>700.1</v>
          </cell>
          <cell r="H112">
            <v>4.2</v>
          </cell>
          <cell r="I112">
            <v>326.8</v>
          </cell>
          <cell r="J112">
            <v>6</v>
          </cell>
          <cell r="K112" t="str">
            <v>&amp;^%</v>
          </cell>
          <cell r="L112" t="str">
            <v>&amp;^%</v>
          </cell>
          <cell r="N112" t="str">
            <v>Barnet</v>
          </cell>
          <cell r="O112" t="str">
            <v>E09000003</v>
          </cell>
          <cell r="P112">
            <v>53000</v>
          </cell>
          <cell r="Q112">
            <v>5.6</v>
          </cell>
          <cell r="R112">
            <v>37.5</v>
          </cell>
          <cell r="S112">
            <v>1</v>
          </cell>
          <cell r="T112">
            <v>38.4</v>
          </cell>
          <cell r="U112">
            <v>0.8</v>
          </cell>
          <cell r="V112">
            <v>33</v>
          </cell>
          <cell r="W112">
            <v>3.8</v>
          </cell>
          <cell r="X112" t="str">
            <v>&amp;^%</v>
          </cell>
          <cell r="Y112" t="str">
            <v>&amp;^%</v>
          </cell>
          <cell r="AA112" t="str">
            <v>Barnet</v>
          </cell>
          <cell r="AB112" t="str">
            <v>E09000003</v>
          </cell>
          <cell r="AC112">
            <v>47000</v>
          </cell>
          <cell r="AD112">
            <v>7.9</v>
          </cell>
          <cell r="AE112">
            <v>29619</v>
          </cell>
          <cell r="AF112">
            <v>8.1999999999999993</v>
          </cell>
          <cell r="AG112">
            <v>33105</v>
          </cell>
          <cell r="AH112">
            <v>5.8</v>
          </cell>
          <cell r="AI112" t="str">
            <v>&amp;^%</v>
          </cell>
          <cell r="AJ112" t="str">
            <v>&amp;^%</v>
          </cell>
          <cell r="AK112" t="str">
            <v>&amp;^%</v>
          </cell>
          <cell r="AL112" t="str">
            <v>&amp;^%</v>
          </cell>
          <cell r="AN112" t="str">
            <v>Barnet</v>
          </cell>
          <cell r="AO112" t="str">
            <v>E09000003</v>
          </cell>
          <cell r="AP112">
            <v>53000</v>
          </cell>
          <cell r="AQ112">
            <v>5.6</v>
          </cell>
          <cell r="AR112">
            <v>14.14</v>
          </cell>
          <cell r="AS112">
            <v>5</v>
          </cell>
          <cell r="AT112">
            <v>16.13</v>
          </cell>
          <cell r="AU112">
            <v>3</v>
          </cell>
          <cell r="AV112">
            <v>7.74</v>
          </cell>
          <cell r="AW112">
            <v>2.4</v>
          </cell>
          <cell r="AX112" t="str">
            <v>&amp;^%</v>
          </cell>
          <cell r="AY112" t="str">
            <v>&amp;^%</v>
          </cell>
          <cell r="BA112" t="str">
            <v>Barnet</v>
          </cell>
          <cell r="BB112" t="str">
            <v>E09000003</v>
          </cell>
          <cell r="BC112">
            <v>53000</v>
          </cell>
          <cell r="BD112">
            <v>5.6</v>
          </cell>
          <cell r="BE112">
            <v>553.70000000000005</v>
          </cell>
          <cell r="BF112">
            <v>5</v>
          </cell>
          <cell r="BG112">
            <v>620</v>
          </cell>
          <cell r="BH112">
            <v>2.9</v>
          </cell>
          <cell r="BI112">
            <v>304.10000000000002</v>
          </cell>
          <cell r="BJ112">
            <v>3.2</v>
          </cell>
          <cell r="BK112" t="str">
            <v>&amp;^%</v>
          </cell>
          <cell r="BL112" t="str">
            <v>&amp;^%</v>
          </cell>
          <cell r="BN112" t="str">
            <v>Barnet</v>
          </cell>
          <cell r="BO112" t="str">
            <v>E09000003</v>
          </cell>
          <cell r="BP112">
            <v>79000</v>
          </cell>
          <cell r="BQ112">
            <v>4.5</v>
          </cell>
          <cell r="BR112">
            <v>35.6</v>
          </cell>
          <cell r="BS112">
            <v>0.8</v>
          </cell>
          <cell r="BT112">
            <v>31.1</v>
          </cell>
          <cell r="BU112">
            <v>1.8</v>
          </cell>
          <cell r="BV112">
            <v>10.3</v>
          </cell>
          <cell r="BW112">
            <v>7.8</v>
          </cell>
          <cell r="BX112">
            <v>42</v>
          </cell>
          <cell r="BY112">
            <v>8.3000000000000007</v>
          </cell>
          <cell r="CA112" t="str">
            <v>Barnet</v>
          </cell>
          <cell r="CB112" t="str">
            <v>E09000003</v>
          </cell>
          <cell r="CC112">
            <v>69000</v>
          </cell>
          <cell r="CD112">
            <v>7.2</v>
          </cell>
          <cell r="CE112">
            <v>24719</v>
          </cell>
          <cell r="CF112">
            <v>10</v>
          </cell>
          <cell r="CG112">
            <v>27743</v>
          </cell>
          <cell r="CH112">
            <v>6.3</v>
          </cell>
          <cell r="CI112" t="str">
            <v>&amp;^%</v>
          </cell>
          <cell r="CJ112" t="str">
            <v>&amp;^%</v>
          </cell>
          <cell r="CK112" t="str">
            <v>&amp;^%</v>
          </cell>
          <cell r="CL112" t="str">
            <v>&amp;^%</v>
          </cell>
          <cell r="CN112" t="str">
            <v>Barnet</v>
          </cell>
          <cell r="CO112" t="str">
            <v>E09000003</v>
          </cell>
          <cell r="CP112">
            <v>79000</v>
          </cell>
          <cell r="CQ112">
            <v>4.5</v>
          </cell>
          <cell r="CR112">
            <v>12.95</v>
          </cell>
          <cell r="CS112">
            <v>4.2</v>
          </cell>
          <cell r="CT112">
            <v>15.81</v>
          </cell>
          <cell r="CU112">
            <v>2.7</v>
          </cell>
          <cell r="CV112">
            <v>6.92</v>
          </cell>
          <cell r="CW112">
            <v>3</v>
          </cell>
          <cell r="CX112">
            <v>27.58</v>
          </cell>
          <cell r="CY112">
            <v>17</v>
          </cell>
          <cell r="DA112" t="str">
            <v>Barnet</v>
          </cell>
          <cell r="DB112" t="str">
            <v>E09000003</v>
          </cell>
          <cell r="DC112">
            <v>79000</v>
          </cell>
          <cell r="DD112">
            <v>4.5</v>
          </cell>
          <cell r="DE112">
            <v>450.4</v>
          </cell>
          <cell r="DF112">
            <v>5.2</v>
          </cell>
          <cell r="DG112">
            <v>492.1</v>
          </cell>
          <cell r="DH112">
            <v>3.2</v>
          </cell>
          <cell r="DI112">
            <v>104.2</v>
          </cell>
          <cell r="DJ112">
            <v>10</v>
          </cell>
          <cell r="DK112">
            <v>894.1</v>
          </cell>
          <cell r="DL112">
            <v>15</v>
          </cell>
          <cell r="DN112" t="str">
            <v>Barnet</v>
          </cell>
          <cell r="DO112" t="str">
            <v>E09000003</v>
          </cell>
          <cell r="DP112">
            <v>26000</v>
          </cell>
          <cell r="DQ112">
            <v>7.9</v>
          </cell>
          <cell r="DR112">
            <v>37</v>
          </cell>
          <cell r="DS112">
            <v>1</v>
          </cell>
          <cell r="DT112">
            <v>37.299999999999997</v>
          </cell>
          <cell r="DU112">
            <v>1.1000000000000001</v>
          </cell>
          <cell r="DV112">
            <v>31.4</v>
          </cell>
          <cell r="DW112">
            <v>4.3</v>
          </cell>
          <cell r="DX112" t="str">
            <v>&amp;^%</v>
          </cell>
          <cell r="DY112" t="str">
            <v>&amp;^%</v>
          </cell>
          <cell r="EA112" t="str">
            <v>Barnet</v>
          </cell>
          <cell r="EB112" t="str">
            <v>E09000003</v>
          </cell>
          <cell r="EC112">
            <v>22000</v>
          </cell>
          <cell r="ED112">
            <v>9.4</v>
          </cell>
          <cell r="EE112">
            <v>26525</v>
          </cell>
          <cell r="EF112">
            <v>5.8</v>
          </cell>
          <cell r="EG112">
            <v>27801</v>
          </cell>
          <cell r="EH112">
            <v>3.9</v>
          </cell>
          <cell r="EI112">
            <v>13930</v>
          </cell>
          <cell r="EJ112">
            <v>7.9</v>
          </cell>
          <cell r="EK112" t="str">
            <v>&amp;^%</v>
          </cell>
          <cell r="EL112" t="str">
            <v>&amp;^%</v>
          </cell>
          <cell r="EN112" t="str">
            <v>Barnet</v>
          </cell>
          <cell r="EO112" t="str">
            <v>E09000003</v>
          </cell>
          <cell r="EP112">
            <v>26000</v>
          </cell>
          <cell r="EQ112">
            <v>7.9</v>
          </cell>
          <cell r="ER112">
            <v>13.2</v>
          </cell>
          <cell r="ES112">
            <v>5.8</v>
          </cell>
          <cell r="ET112">
            <v>14.34</v>
          </cell>
          <cell r="EU112">
            <v>3.5</v>
          </cell>
          <cell r="EV112">
            <v>7.54</v>
          </cell>
          <cell r="EW112">
            <v>3.8</v>
          </cell>
          <cell r="EX112" t="str">
            <v>&amp;^%</v>
          </cell>
          <cell r="EY112" t="str">
            <v>&amp;^%</v>
          </cell>
          <cell r="FA112" t="str">
            <v>Barnet</v>
          </cell>
          <cell r="FB112" t="str">
            <v>E09000003</v>
          </cell>
          <cell r="FC112">
            <v>26000</v>
          </cell>
          <cell r="FD112">
            <v>7.9</v>
          </cell>
          <cell r="FE112">
            <v>503.2</v>
          </cell>
          <cell r="FF112">
            <v>5.2</v>
          </cell>
          <cell r="FG112">
            <v>535.5</v>
          </cell>
          <cell r="FH112">
            <v>3.2</v>
          </cell>
          <cell r="FI112">
            <v>288.5</v>
          </cell>
          <cell r="FJ112">
            <v>6.1</v>
          </cell>
          <cell r="FK112" t="str">
            <v>&amp;^%</v>
          </cell>
          <cell r="FL112" t="str">
            <v>&amp;^%</v>
          </cell>
          <cell r="FN112" t="str">
            <v>Barnet</v>
          </cell>
          <cell r="FO112" t="str">
            <v>E09000003</v>
          </cell>
          <cell r="FP112">
            <v>27000</v>
          </cell>
          <cell r="FQ112">
            <v>8</v>
          </cell>
          <cell r="FR112">
            <v>38.6</v>
          </cell>
          <cell r="FS112">
            <v>2</v>
          </cell>
          <cell r="FT112">
            <v>39.5</v>
          </cell>
          <cell r="FU112">
            <v>1.2</v>
          </cell>
          <cell r="FV112">
            <v>35</v>
          </cell>
          <cell r="FW112">
            <v>1.2</v>
          </cell>
          <cell r="FX112" t="str">
            <v>&amp;^%</v>
          </cell>
          <cell r="FY112" t="str">
            <v>&amp;^%</v>
          </cell>
          <cell r="GA112" t="str">
            <v>Barnet</v>
          </cell>
          <cell r="GB112" t="str">
            <v>E09000003</v>
          </cell>
          <cell r="GC112">
            <v>25000</v>
          </cell>
          <cell r="GD112">
            <v>12.3</v>
          </cell>
          <cell r="GE112">
            <v>32617</v>
          </cell>
          <cell r="GF112">
            <v>15</v>
          </cell>
          <cell r="GG112">
            <v>37607</v>
          </cell>
          <cell r="GH112">
            <v>9.6999999999999993</v>
          </cell>
          <cell r="GI112" t="str">
            <v>&amp;^%</v>
          </cell>
          <cell r="GJ112" t="str">
            <v>&amp;^%</v>
          </cell>
          <cell r="GK112" t="str">
            <v>&amp;^%</v>
          </cell>
          <cell r="GL112" t="str">
            <v>&amp;^%</v>
          </cell>
          <cell r="GN112" t="str">
            <v>Barnet</v>
          </cell>
          <cell r="GO112" t="str">
            <v>E09000003</v>
          </cell>
          <cell r="GP112">
            <v>27000</v>
          </cell>
          <cell r="GQ112">
            <v>8</v>
          </cell>
          <cell r="GR112">
            <v>15.49</v>
          </cell>
          <cell r="GS112">
            <v>9.1</v>
          </cell>
          <cell r="GT112">
            <v>17.72</v>
          </cell>
          <cell r="GU112">
            <v>4.4000000000000004</v>
          </cell>
          <cell r="GV112">
            <v>8.16</v>
          </cell>
          <cell r="GW112">
            <v>6</v>
          </cell>
          <cell r="GX112" t="str">
            <v>&amp;^%</v>
          </cell>
          <cell r="GY112" t="str">
            <v>&amp;^%</v>
          </cell>
        </row>
        <row r="113">
          <cell r="A113" t="str">
            <v>Bexley</v>
          </cell>
          <cell r="B113" t="str">
            <v>E09000004</v>
          </cell>
          <cell r="C113">
            <v>24000</v>
          </cell>
          <cell r="D113">
            <v>8.3000000000000007</v>
          </cell>
          <cell r="E113">
            <v>581.70000000000005</v>
          </cell>
          <cell r="F113">
            <v>6.6</v>
          </cell>
          <cell r="G113">
            <v>660.7</v>
          </cell>
          <cell r="H113">
            <v>4.5999999999999996</v>
          </cell>
          <cell r="I113">
            <v>303.8</v>
          </cell>
          <cell r="J113">
            <v>7.2</v>
          </cell>
          <cell r="K113" t="str">
            <v>&amp;^%</v>
          </cell>
          <cell r="L113" t="str">
            <v>&amp;^%</v>
          </cell>
          <cell r="N113" t="str">
            <v>Bexley</v>
          </cell>
          <cell r="O113" t="str">
            <v>E09000004</v>
          </cell>
          <cell r="P113">
            <v>41000</v>
          </cell>
          <cell r="Q113">
            <v>6.4</v>
          </cell>
          <cell r="R113">
            <v>37.5</v>
          </cell>
          <cell r="S113">
            <v>1.9</v>
          </cell>
          <cell r="T113">
            <v>39.4</v>
          </cell>
          <cell r="U113">
            <v>1</v>
          </cell>
          <cell r="V113">
            <v>32.5</v>
          </cell>
          <cell r="W113">
            <v>2</v>
          </cell>
          <cell r="X113" t="str">
            <v>&amp;^%</v>
          </cell>
          <cell r="Y113" t="str">
            <v>&amp;^%</v>
          </cell>
          <cell r="AA113" t="str">
            <v>Bexley</v>
          </cell>
          <cell r="AB113" t="str">
            <v>E09000004</v>
          </cell>
          <cell r="AC113">
            <v>36000</v>
          </cell>
          <cell r="AD113">
            <v>13.6</v>
          </cell>
          <cell r="AE113">
            <v>27460</v>
          </cell>
          <cell r="AF113">
            <v>9.4</v>
          </cell>
          <cell r="AG113">
            <v>30733</v>
          </cell>
          <cell r="AH113">
            <v>7.3</v>
          </cell>
          <cell r="AI113">
            <v>13281</v>
          </cell>
          <cell r="AJ113">
            <v>10</v>
          </cell>
          <cell r="AK113" t="str">
            <v>&amp;^%</v>
          </cell>
          <cell r="AL113" t="str">
            <v>&amp;^%</v>
          </cell>
          <cell r="AN113" t="str">
            <v>Bexley</v>
          </cell>
          <cell r="AO113" t="str">
            <v>E09000004</v>
          </cell>
          <cell r="AP113">
            <v>41000</v>
          </cell>
          <cell r="AQ113">
            <v>6.4</v>
          </cell>
          <cell r="AR113">
            <v>13.96</v>
          </cell>
          <cell r="AS113">
            <v>6.8</v>
          </cell>
          <cell r="AT113">
            <v>15.29</v>
          </cell>
          <cell r="AU113">
            <v>3.6</v>
          </cell>
          <cell r="AV113">
            <v>7.12</v>
          </cell>
          <cell r="AW113">
            <v>2.8</v>
          </cell>
          <cell r="AX113" t="str">
            <v>&amp;^%</v>
          </cell>
          <cell r="AY113" t="str">
            <v>&amp;^%</v>
          </cell>
          <cell r="BA113" t="str">
            <v>Bexley</v>
          </cell>
          <cell r="BB113" t="str">
            <v>E09000004</v>
          </cell>
          <cell r="BC113">
            <v>41000</v>
          </cell>
          <cell r="BD113">
            <v>6.4</v>
          </cell>
          <cell r="BE113">
            <v>541.20000000000005</v>
          </cell>
          <cell r="BF113">
            <v>5.8</v>
          </cell>
          <cell r="BG113">
            <v>602.9</v>
          </cell>
          <cell r="BH113">
            <v>3.5</v>
          </cell>
          <cell r="BI113">
            <v>266.3</v>
          </cell>
          <cell r="BJ113">
            <v>4.8</v>
          </cell>
          <cell r="BK113" t="str">
            <v>&amp;^%</v>
          </cell>
          <cell r="BL113" t="str">
            <v>&amp;^%</v>
          </cell>
          <cell r="BN113" t="str">
            <v>Bexley</v>
          </cell>
          <cell r="BO113" t="str">
            <v>E09000004</v>
          </cell>
          <cell r="BP113">
            <v>59000</v>
          </cell>
          <cell r="BQ113">
            <v>5.2</v>
          </cell>
          <cell r="BR113">
            <v>36</v>
          </cell>
          <cell r="BS113">
            <v>1.4</v>
          </cell>
          <cell r="BT113">
            <v>32.6</v>
          </cell>
          <cell r="BU113">
            <v>2</v>
          </cell>
          <cell r="BV113">
            <v>14.9</v>
          </cell>
          <cell r="BW113">
            <v>13</v>
          </cell>
          <cell r="BX113">
            <v>45.5</v>
          </cell>
          <cell r="BY113">
            <v>10</v>
          </cell>
          <cell r="CA113" t="str">
            <v>Bexley</v>
          </cell>
          <cell r="CB113" t="str">
            <v>E09000004</v>
          </cell>
          <cell r="CC113">
            <v>51000</v>
          </cell>
          <cell r="CD113">
            <v>10.1</v>
          </cell>
          <cell r="CE113">
            <v>20999</v>
          </cell>
          <cell r="CF113">
            <v>8.9</v>
          </cell>
          <cell r="CG113">
            <v>24798</v>
          </cell>
          <cell r="CH113">
            <v>8.1</v>
          </cell>
          <cell r="CI113">
            <v>6014</v>
          </cell>
          <cell r="CJ113">
            <v>11</v>
          </cell>
          <cell r="CK113" t="str">
            <v>&amp;^%</v>
          </cell>
          <cell r="CL113" t="str">
            <v>&amp;^%</v>
          </cell>
          <cell r="CN113" t="str">
            <v>Bexley</v>
          </cell>
          <cell r="CO113" t="str">
            <v>E09000004</v>
          </cell>
          <cell r="CP113">
            <v>59000</v>
          </cell>
          <cell r="CQ113">
            <v>5.2</v>
          </cell>
          <cell r="CR113">
            <v>11.52</v>
          </cell>
          <cell r="CS113">
            <v>6</v>
          </cell>
          <cell r="CT113">
            <v>14.54</v>
          </cell>
          <cell r="CU113">
            <v>3.3</v>
          </cell>
          <cell r="CV113">
            <v>6.51</v>
          </cell>
          <cell r="CW113">
            <v>2.2999999999999998</v>
          </cell>
          <cell r="CX113" t="str">
            <v>&amp;^%</v>
          </cell>
          <cell r="CY113" t="str">
            <v>&amp;^%</v>
          </cell>
          <cell r="DA113" t="str">
            <v>Bexley</v>
          </cell>
          <cell r="DB113" t="str">
            <v>E09000004</v>
          </cell>
          <cell r="DC113">
            <v>59000</v>
          </cell>
          <cell r="DD113">
            <v>5.2</v>
          </cell>
          <cell r="DE113">
            <v>402.2</v>
          </cell>
          <cell r="DF113">
            <v>8.1999999999999993</v>
          </cell>
          <cell r="DG113">
            <v>473.6</v>
          </cell>
          <cell r="DH113">
            <v>3.9</v>
          </cell>
          <cell r="DI113">
            <v>110</v>
          </cell>
          <cell r="DJ113">
            <v>9.5</v>
          </cell>
          <cell r="DK113" t="str">
            <v>&amp;^%</v>
          </cell>
          <cell r="DL113" t="str">
            <v>&amp;^%</v>
          </cell>
          <cell r="DN113" t="str">
            <v>Bexley</v>
          </cell>
          <cell r="DO113" t="str">
            <v>E09000004</v>
          </cell>
          <cell r="DP113">
            <v>17000</v>
          </cell>
          <cell r="DQ113">
            <v>9.9</v>
          </cell>
          <cell r="DR113">
            <v>36.1</v>
          </cell>
          <cell r="DS113">
            <v>1.6</v>
          </cell>
          <cell r="DT113">
            <v>36.5</v>
          </cell>
          <cell r="DU113">
            <v>1.2</v>
          </cell>
          <cell r="DV113">
            <v>32.4</v>
          </cell>
          <cell r="DW113">
            <v>2.8</v>
          </cell>
          <cell r="DX113" t="str">
            <v>&amp;^%</v>
          </cell>
          <cell r="DY113" t="str">
            <v>&amp;^%</v>
          </cell>
          <cell r="EA113" t="str">
            <v>Bexley</v>
          </cell>
          <cell r="EB113" t="str">
            <v>E09000004</v>
          </cell>
          <cell r="EC113" t="str">
            <v>&amp;^%</v>
          </cell>
          <cell r="ED113" t="str">
            <v>&amp;^%</v>
          </cell>
          <cell r="EE113" t="str">
            <v>&amp;^%</v>
          </cell>
          <cell r="EF113" t="str">
            <v>&amp;^%</v>
          </cell>
          <cell r="EG113">
            <v>24979</v>
          </cell>
          <cell r="EH113">
            <v>13</v>
          </cell>
          <cell r="EI113" t="str">
            <v>&amp;^%</v>
          </cell>
          <cell r="EJ113" t="str">
            <v>&amp;^%</v>
          </cell>
          <cell r="EK113" t="str">
            <v>&amp;^%</v>
          </cell>
          <cell r="EL113" t="str">
            <v>&amp;^%</v>
          </cell>
          <cell r="EN113" t="str">
            <v>Bexley</v>
          </cell>
          <cell r="EO113" t="str">
            <v>E09000004</v>
          </cell>
          <cell r="EP113">
            <v>17000</v>
          </cell>
          <cell r="EQ113">
            <v>9.9</v>
          </cell>
          <cell r="ER113">
            <v>12.47</v>
          </cell>
          <cell r="ES113">
            <v>11</v>
          </cell>
          <cell r="ET113">
            <v>14.19</v>
          </cell>
          <cell r="EU113">
            <v>4.8</v>
          </cell>
          <cell r="EV113">
            <v>6.78</v>
          </cell>
          <cell r="EW113">
            <v>5.0999999999999996</v>
          </cell>
          <cell r="EX113" t="str">
            <v>&amp;^%</v>
          </cell>
          <cell r="EY113" t="str">
            <v>&amp;^%</v>
          </cell>
          <cell r="FA113" t="str">
            <v>Bexley</v>
          </cell>
          <cell r="FB113" t="str">
            <v>E09000004</v>
          </cell>
          <cell r="FC113">
            <v>17000</v>
          </cell>
          <cell r="FD113">
            <v>9.9</v>
          </cell>
          <cell r="FE113">
            <v>478.5</v>
          </cell>
          <cell r="FF113">
            <v>10</v>
          </cell>
          <cell r="FG113">
            <v>517.4</v>
          </cell>
          <cell r="FH113">
            <v>4.5999999999999996</v>
          </cell>
          <cell r="FI113">
            <v>249.5</v>
          </cell>
          <cell r="FJ113">
            <v>10</v>
          </cell>
          <cell r="FK113" t="str">
            <v>&amp;^%</v>
          </cell>
          <cell r="FL113" t="str">
            <v>&amp;^%</v>
          </cell>
          <cell r="FN113" t="str">
            <v>Bexley</v>
          </cell>
          <cell r="FO113" t="str">
            <v>E09000004</v>
          </cell>
          <cell r="FP113">
            <v>24000</v>
          </cell>
          <cell r="FQ113">
            <v>8.3000000000000007</v>
          </cell>
          <cell r="FR113">
            <v>40</v>
          </cell>
          <cell r="FS113">
            <v>2</v>
          </cell>
          <cell r="FT113">
            <v>41.4</v>
          </cell>
          <cell r="FU113">
            <v>1.2</v>
          </cell>
          <cell r="FV113">
            <v>35</v>
          </cell>
          <cell r="FW113">
            <v>2.5</v>
          </cell>
          <cell r="FX113" t="str">
            <v>&amp;^%</v>
          </cell>
          <cell r="FY113" t="str">
            <v>&amp;^%</v>
          </cell>
          <cell r="GA113" t="str">
            <v>Bexley</v>
          </cell>
          <cell r="GB113" t="str">
            <v>E09000004</v>
          </cell>
          <cell r="GC113">
            <v>21000</v>
          </cell>
          <cell r="GD113">
            <v>17.7</v>
          </cell>
          <cell r="GE113">
            <v>30515</v>
          </cell>
          <cell r="GF113">
            <v>7.1</v>
          </cell>
          <cell r="GG113">
            <v>35008</v>
          </cell>
          <cell r="GH113">
            <v>8.1999999999999993</v>
          </cell>
          <cell r="GI113">
            <v>15529</v>
          </cell>
          <cell r="GJ113">
            <v>9.8000000000000007</v>
          </cell>
          <cell r="GK113" t="str">
            <v>&amp;^%</v>
          </cell>
          <cell r="GL113" t="str">
            <v>&amp;^%</v>
          </cell>
          <cell r="GN113" t="str">
            <v>Bexley</v>
          </cell>
          <cell r="GO113" t="str">
            <v>E09000004</v>
          </cell>
          <cell r="GP113">
            <v>24000</v>
          </cell>
          <cell r="GQ113">
            <v>8.3000000000000007</v>
          </cell>
          <cell r="GR113">
            <v>14.36</v>
          </cell>
          <cell r="GS113">
            <v>7</v>
          </cell>
          <cell r="GT113">
            <v>15.95</v>
          </cell>
          <cell r="GU113">
            <v>4.9000000000000004</v>
          </cell>
          <cell r="GV113">
            <v>7.17</v>
          </cell>
          <cell r="GW113">
            <v>2.5</v>
          </cell>
          <cell r="GX113" t="str">
            <v>&amp;^%</v>
          </cell>
          <cell r="GY113" t="str">
            <v>&amp;^%</v>
          </cell>
        </row>
        <row r="114">
          <cell r="A114" t="str">
            <v>Brent</v>
          </cell>
          <cell r="B114" t="str">
            <v>E09000005</v>
          </cell>
          <cell r="C114">
            <v>29000</v>
          </cell>
          <cell r="D114">
            <v>7.5</v>
          </cell>
          <cell r="E114">
            <v>546.1</v>
          </cell>
          <cell r="F114">
            <v>5</v>
          </cell>
          <cell r="G114">
            <v>615.6</v>
          </cell>
          <cell r="H114">
            <v>4.3</v>
          </cell>
          <cell r="I114">
            <v>308.10000000000002</v>
          </cell>
          <cell r="J114">
            <v>6.5</v>
          </cell>
          <cell r="K114" t="str">
            <v>&amp;^%</v>
          </cell>
          <cell r="L114" t="str">
            <v>&amp;^%</v>
          </cell>
          <cell r="N114" t="str">
            <v>Brent</v>
          </cell>
          <cell r="O114" t="str">
            <v>E09000005</v>
          </cell>
          <cell r="P114">
            <v>50000</v>
          </cell>
          <cell r="Q114">
            <v>5.7</v>
          </cell>
          <cell r="R114">
            <v>38</v>
          </cell>
          <cell r="S114">
            <v>1.1000000000000001</v>
          </cell>
          <cell r="T114">
            <v>39.9</v>
          </cell>
          <cell r="U114">
            <v>0.9</v>
          </cell>
          <cell r="V114">
            <v>33.700000000000003</v>
          </cell>
          <cell r="W114">
            <v>1.9</v>
          </cell>
          <cell r="X114" t="str">
            <v>&amp;^%</v>
          </cell>
          <cell r="Y114" t="str">
            <v>&amp;^%</v>
          </cell>
          <cell r="AA114" t="str">
            <v>Brent</v>
          </cell>
          <cell r="AB114" t="str">
            <v>E09000005</v>
          </cell>
          <cell r="AC114">
            <v>42000</v>
          </cell>
          <cell r="AD114">
            <v>8</v>
          </cell>
          <cell r="AE114">
            <v>27539</v>
          </cell>
          <cell r="AF114">
            <v>8.3000000000000007</v>
          </cell>
          <cell r="AG114">
            <v>31734</v>
          </cell>
          <cell r="AH114">
            <v>5.7</v>
          </cell>
          <cell r="AI114">
            <v>15751</v>
          </cell>
          <cell r="AJ114">
            <v>13</v>
          </cell>
          <cell r="AK114" t="str">
            <v>&amp;^%</v>
          </cell>
          <cell r="AL114" t="str">
            <v>&amp;^%</v>
          </cell>
          <cell r="AN114" t="str">
            <v>Brent</v>
          </cell>
          <cell r="AO114" t="str">
            <v>E09000005</v>
          </cell>
          <cell r="AP114">
            <v>50000</v>
          </cell>
          <cell r="AQ114">
            <v>5.7</v>
          </cell>
          <cell r="AR114">
            <v>13.39</v>
          </cell>
          <cell r="AS114">
            <v>4.7</v>
          </cell>
          <cell r="AT114">
            <v>14.88</v>
          </cell>
          <cell r="AU114">
            <v>3.2</v>
          </cell>
          <cell r="AV114">
            <v>7.24</v>
          </cell>
          <cell r="AW114">
            <v>2.7</v>
          </cell>
          <cell r="AX114" t="str">
            <v>&amp;^%</v>
          </cell>
          <cell r="AY114" t="str">
            <v>&amp;^%</v>
          </cell>
          <cell r="BA114" t="str">
            <v>Brent</v>
          </cell>
          <cell r="BB114" t="str">
            <v>E09000005</v>
          </cell>
          <cell r="BC114">
            <v>50000</v>
          </cell>
          <cell r="BD114">
            <v>5.7</v>
          </cell>
          <cell r="BE114">
            <v>536.79999999999995</v>
          </cell>
          <cell r="BF114">
            <v>4.0999999999999996</v>
          </cell>
          <cell r="BG114">
            <v>593.6</v>
          </cell>
          <cell r="BH114">
            <v>3.2</v>
          </cell>
          <cell r="BI114">
            <v>286.89999999999998</v>
          </cell>
          <cell r="BJ114">
            <v>4.5</v>
          </cell>
          <cell r="BK114" t="str">
            <v>&amp;^%</v>
          </cell>
          <cell r="BL114" t="str">
            <v>&amp;^%</v>
          </cell>
          <cell r="BN114" t="str">
            <v>Brent</v>
          </cell>
          <cell r="BO114" t="str">
            <v>E09000005</v>
          </cell>
          <cell r="BP114">
            <v>69000</v>
          </cell>
          <cell r="BQ114">
            <v>4.7</v>
          </cell>
          <cell r="BR114">
            <v>37.5</v>
          </cell>
          <cell r="BS114">
            <v>1</v>
          </cell>
          <cell r="BT114">
            <v>33.700000000000003</v>
          </cell>
          <cell r="BU114">
            <v>1.7</v>
          </cell>
          <cell r="BV114">
            <v>15</v>
          </cell>
          <cell r="BW114">
            <v>11</v>
          </cell>
          <cell r="BX114">
            <v>45.9</v>
          </cell>
          <cell r="BY114">
            <v>9.9</v>
          </cell>
          <cell r="CA114" t="str">
            <v>Brent</v>
          </cell>
          <cell r="CB114" t="str">
            <v>E09000005</v>
          </cell>
          <cell r="CC114">
            <v>58000</v>
          </cell>
          <cell r="CD114">
            <v>6.8</v>
          </cell>
          <cell r="CE114">
            <v>21951</v>
          </cell>
          <cell r="CF114">
            <v>9.1</v>
          </cell>
          <cell r="CG114">
            <v>25974</v>
          </cell>
          <cell r="CH114">
            <v>5.5</v>
          </cell>
          <cell r="CI114" t="str">
            <v>&amp;^%</v>
          </cell>
          <cell r="CJ114" t="str">
            <v>&amp;^%</v>
          </cell>
          <cell r="CK114" t="str">
            <v>&amp;^%</v>
          </cell>
          <cell r="CL114" t="str">
            <v>&amp;^%</v>
          </cell>
          <cell r="CN114" t="str">
            <v>Brent</v>
          </cell>
          <cell r="CO114" t="str">
            <v>E09000005</v>
          </cell>
          <cell r="CP114">
            <v>69000</v>
          </cell>
          <cell r="CQ114">
            <v>4.7</v>
          </cell>
          <cell r="CR114">
            <v>11.93</v>
          </cell>
          <cell r="CS114">
            <v>5.0999999999999996</v>
          </cell>
          <cell r="CT114">
            <v>14.27</v>
          </cell>
          <cell r="CU114">
            <v>2.9</v>
          </cell>
          <cell r="CV114">
            <v>6.66</v>
          </cell>
          <cell r="CW114">
            <v>2.5</v>
          </cell>
          <cell r="CX114">
            <v>23.99</v>
          </cell>
          <cell r="CY114">
            <v>20</v>
          </cell>
          <cell r="DA114" t="str">
            <v>Brent</v>
          </cell>
          <cell r="DB114" t="str">
            <v>E09000005</v>
          </cell>
          <cell r="DC114">
            <v>69000</v>
          </cell>
          <cell r="DD114">
            <v>4.7</v>
          </cell>
          <cell r="DE114">
            <v>421.6</v>
          </cell>
          <cell r="DF114">
            <v>5.5</v>
          </cell>
          <cell r="DG114">
            <v>481</v>
          </cell>
          <cell r="DH114">
            <v>3.4</v>
          </cell>
          <cell r="DI114">
            <v>133.4</v>
          </cell>
          <cell r="DJ114">
            <v>7.8</v>
          </cell>
          <cell r="DK114" t="str">
            <v>&amp;^%</v>
          </cell>
          <cell r="DL114" t="str">
            <v>&amp;^%</v>
          </cell>
          <cell r="DN114" t="str">
            <v>Brent</v>
          </cell>
          <cell r="DO114" t="str">
            <v>E09000005</v>
          </cell>
          <cell r="DP114">
            <v>20000</v>
          </cell>
          <cell r="DQ114">
            <v>8.6999999999999993</v>
          </cell>
          <cell r="DR114">
            <v>37.5</v>
          </cell>
          <cell r="DS114">
            <v>0</v>
          </cell>
          <cell r="DT114">
            <v>38.1</v>
          </cell>
          <cell r="DU114">
            <v>1.1000000000000001</v>
          </cell>
          <cell r="DV114">
            <v>32.5</v>
          </cell>
          <cell r="DW114">
            <v>2.4</v>
          </cell>
          <cell r="DX114" t="str">
            <v>&amp;^%</v>
          </cell>
          <cell r="DY114" t="str">
            <v>&amp;^%</v>
          </cell>
          <cell r="EA114" t="str">
            <v>Brent</v>
          </cell>
          <cell r="EB114" t="str">
            <v>E09000005</v>
          </cell>
          <cell r="EC114">
            <v>16000</v>
          </cell>
          <cell r="ED114">
            <v>10.8</v>
          </cell>
          <cell r="EE114">
            <v>25517</v>
          </cell>
          <cell r="EF114">
            <v>10</v>
          </cell>
          <cell r="EG114">
            <v>29858</v>
          </cell>
          <cell r="EH114">
            <v>5.7</v>
          </cell>
          <cell r="EI114">
            <v>13489</v>
          </cell>
          <cell r="EJ114">
            <v>9.9</v>
          </cell>
          <cell r="EK114" t="str">
            <v>&amp;^%</v>
          </cell>
          <cell r="EL114" t="str">
            <v>&amp;^%</v>
          </cell>
          <cell r="EN114" t="str">
            <v>Brent</v>
          </cell>
          <cell r="EO114" t="str">
            <v>E09000005</v>
          </cell>
          <cell r="EP114">
            <v>20000</v>
          </cell>
          <cell r="EQ114">
            <v>8.6999999999999993</v>
          </cell>
          <cell r="ER114">
            <v>13.48</v>
          </cell>
          <cell r="ES114">
            <v>7.5</v>
          </cell>
          <cell r="ET114">
            <v>14.76</v>
          </cell>
          <cell r="EU114">
            <v>4.5</v>
          </cell>
          <cell r="EV114">
            <v>7.12</v>
          </cell>
          <cell r="EW114">
            <v>4.5999999999999996</v>
          </cell>
          <cell r="EX114" t="str">
            <v>&amp;^%</v>
          </cell>
          <cell r="EY114" t="str">
            <v>&amp;^%</v>
          </cell>
          <cell r="FA114" t="str">
            <v>Brent</v>
          </cell>
          <cell r="FB114" t="str">
            <v>E09000005</v>
          </cell>
          <cell r="FC114">
            <v>20000</v>
          </cell>
          <cell r="FD114">
            <v>8.6999999999999993</v>
          </cell>
          <cell r="FE114">
            <v>494.8</v>
          </cell>
          <cell r="FF114">
            <v>7.3</v>
          </cell>
          <cell r="FG114">
            <v>562</v>
          </cell>
          <cell r="FH114">
            <v>4.4000000000000004</v>
          </cell>
          <cell r="FI114">
            <v>266.60000000000002</v>
          </cell>
          <cell r="FJ114">
            <v>4.5999999999999996</v>
          </cell>
          <cell r="FK114" t="str">
            <v>&amp;^%</v>
          </cell>
          <cell r="FL114" t="str">
            <v>&amp;^%</v>
          </cell>
          <cell r="FN114" t="str">
            <v>Brent</v>
          </cell>
          <cell r="FO114" t="str">
            <v>E09000005</v>
          </cell>
          <cell r="FP114">
            <v>29000</v>
          </cell>
          <cell r="FQ114">
            <v>7.5</v>
          </cell>
          <cell r="FR114">
            <v>39.299999999999997</v>
          </cell>
          <cell r="FS114">
            <v>1.3</v>
          </cell>
          <cell r="FT114">
            <v>41.2</v>
          </cell>
          <cell r="FU114">
            <v>1.3</v>
          </cell>
          <cell r="FV114">
            <v>35</v>
          </cell>
          <cell r="FW114">
            <v>1.7</v>
          </cell>
          <cell r="FX114" t="str">
            <v>&amp;^%</v>
          </cell>
          <cell r="FY114" t="str">
            <v>&amp;^%</v>
          </cell>
          <cell r="GA114" t="str">
            <v>Brent</v>
          </cell>
          <cell r="GB114" t="str">
            <v>E09000005</v>
          </cell>
          <cell r="GC114">
            <v>26000</v>
          </cell>
          <cell r="GD114">
            <v>11.1</v>
          </cell>
          <cell r="GE114">
            <v>28482</v>
          </cell>
          <cell r="GF114">
            <v>11</v>
          </cell>
          <cell r="GG114">
            <v>32913</v>
          </cell>
          <cell r="GH114">
            <v>8.4</v>
          </cell>
          <cell r="GI114" t="str">
            <v>&amp;^%</v>
          </cell>
          <cell r="GJ114" t="str">
            <v>&amp;^%</v>
          </cell>
          <cell r="GK114" t="str">
            <v>&amp;^%</v>
          </cell>
          <cell r="GL114" t="str">
            <v>&amp;^%</v>
          </cell>
          <cell r="GN114" t="str">
            <v>Brent</v>
          </cell>
          <cell r="GO114" t="str">
            <v>E09000005</v>
          </cell>
          <cell r="GP114">
            <v>29000</v>
          </cell>
          <cell r="GQ114">
            <v>7.5</v>
          </cell>
          <cell r="GR114">
            <v>13.3</v>
          </cell>
          <cell r="GS114">
            <v>5.3</v>
          </cell>
          <cell r="GT114">
            <v>14.96</v>
          </cell>
          <cell r="GU114">
            <v>4.3</v>
          </cell>
          <cell r="GV114">
            <v>7.28</v>
          </cell>
          <cell r="GW114">
            <v>3.5</v>
          </cell>
          <cell r="GX114" t="str">
            <v>&amp;^%</v>
          </cell>
          <cell r="GY114" t="str">
            <v>&amp;^%</v>
          </cell>
        </row>
        <row r="115">
          <cell r="A115" t="str">
            <v>Bromley</v>
          </cell>
          <cell r="B115" t="str">
            <v>E09000006</v>
          </cell>
          <cell r="C115">
            <v>28000</v>
          </cell>
          <cell r="D115">
            <v>7.9</v>
          </cell>
          <cell r="E115">
            <v>598.1</v>
          </cell>
          <cell r="F115">
            <v>6.4</v>
          </cell>
          <cell r="G115">
            <v>723.4</v>
          </cell>
          <cell r="H115">
            <v>4.7</v>
          </cell>
          <cell r="I115">
            <v>343.5</v>
          </cell>
          <cell r="J115">
            <v>6.6</v>
          </cell>
          <cell r="K115" t="str">
            <v>&amp;^%</v>
          </cell>
          <cell r="L115" t="str">
            <v>&amp;^%</v>
          </cell>
          <cell r="N115" t="str">
            <v>Bromley</v>
          </cell>
          <cell r="O115" t="str">
            <v>E09000006</v>
          </cell>
          <cell r="P115">
            <v>53000</v>
          </cell>
          <cell r="Q115">
            <v>5.6</v>
          </cell>
          <cell r="R115">
            <v>37.5</v>
          </cell>
          <cell r="S115">
            <v>0.3</v>
          </cell>
          <cell r="T115">
            <v>38.799999999999997</v>
          </cell>
          <cell r="U115">
            <v>0.9</v>
          </cell>
          <cell r="V115">
            <v>34.9</v>
          </cell>
          <cell r="W115">
            <v>1.8</v>
          </cell>
          <cell r="X115" t="str">
            <v>&amp;^%</v>
          </cell>
          <cell r="Y115" t="str">
            <v>&amp;^%</v>
          </cell>
          <cell r="AA115" t="str">
            <v>Bromley</v>
          </cell>
          <cell r="AB115" t="str">
            <v>E09000006</v>
          </cell>
          <cell r="AC115">
            <v>47000</v>
          </cell>
          <cell r="AD115">
            <v>6.7</v>
          </cell>
          <cell r="AE115">
            <v>28624</v>
          </cell>
          <cell r="AF115">
            <v>6</v>
          </cell>
          <cell r="AG115">
            <v>33934</v>
          </cell>
          <cell r="AH115">
            <v>4.5999999999999996</v>
          </cell>
          <cell r="AI115">
            <v>14757</v>
          </cell>
          <cell r="AJ115">
            <v>5.9</v>
          </cell>
          <cell r="AK115" t="str">
            <v>&amp;^%</v>
          </cell>
          <cell r="AL115" t="str">
            <v>&amp;^%</v>
          </cell>
          <cell r="AN115" t="str">
            <v>Bromley</v>
          </cell>
          <cell r="AO115" t="str">
            <v>E09000006</v>
          </cell>
          <cell r="AP115">
            <v>53000</v>
          </cell>
          <cell r="AQ115">
            <v>5.6</v>
          </cell>
          <cell r="AR115">
            <v>14.14</v>
          </cell>
          <cell r="AS115">
            <v>4.3</v>
          </cell>
          <cell r="AT115">
            <v>16.690000000000001</v>
          </cell>
          <cell r="AU115">
            <v>3.5</v>
          </cell>
          <cell r="AV115">
            <v>7.88</v>
          </cell>
          <cell r="AW115">
            <v>3.1</v>
          </cell>
          <cell r="AX115" t="str">
            <v>&amp;^%</v>
          </cell>
          <cell r="AY115" t="str">
            <v>&amp;^%</v>
          </cell>
          <cell r="BA115" t="str">
            <v>Bromley</v>
          </cell>
          <cell r="BB115" t="str">
            <v>E09000006</v>
          </cell>
          <cell r="BC115">
            <v>53000</v>
          </cell>
          <cell r="BD115">
            <v>5.6</v>
          </cell>
          <cell r="BE115">
            <v>546</v>
          </cell>
          <cell r="BF115">
            <v>3.9</v>
          </cell>
          <cell r="BG115">
            <v>646.9</v>
          </cell>
          <cell r="BH115">
            <v>3.4</v>
          </cell>
          <cell r="BI115">
            <v>290</v>
          </cell>
          <cell r="BJ115">
            <v>5.0999999999999996</v>
          </cell>
          <cell r="BK115" t="str">
            <v>&amp;^%</v>
          </cell>
          <cell r="BL115" t="str">
            <v>&amp;^%</v>
          </cell>
          <cell r="BN115" t="str">
            <v>Bromley</v>
          </cell>
          <cell r="BO115" t="str">
            <v>E09000006</v>
          </cell>
          <cell r="BP115">
            <v>78000</v>
          </cell>
          <cell r="BQ115">
            <v>4.5</v>
          </cell>
          <cell r="BR115">
            <v>36.1</v>
          </cell>
          <cell r="BS115">
            <v>1</v>
          </cell>
          <cell r="BT115">
            <v>32</v>
          </cell>
          <cell r="BU115">
            <v>1.6</v>
          </cell>
          <cell r="BV115">
            <v>14.5</v>
          </cell>
          <cell r="BW115">
            <v>8.1999999999999993</v>
          </cell>
          <cell r="BX115">
            <v>42.5</v>
          </cell>
          <cell r="BY115">
            <v>9</v>
          </cell>
          <cell r="CA115" t="str">
            <v>Bromley</v>
          </cell>
          <cell r="CB115" t="str">
            <v>E09000006</v>
          </cell>
          <cell r="CC115">
            <v>68000</v>
          </cell>
          <cell r="CD115">
            <v>5.4</v>
          </cell>
          <cell r="CE115">
            <v>21061</v>
          </cell>
          <cell r="CF115">
            <v>6.9</v>
          </cell>
          <cell r="CG115">
            <v>26474</v>
          </cell>
          <cell r="CH115">
            <v>4.8</v>
          </cell>
          <cell r="CI115">
            <v>6105</v>
          </cell>
          <cell r="CJ115">
            <v>8.8000000000000007</v>
          </cell>
          <cell r="CK115" t="str">
            <v>&amp;^%</v>
          </cell>
          <cell r="CL115" t="str">
            <v>&amp;^%</v>
          </cell>
          <cell r="CN115" t="str">
            <v>Bromley</v>
          </cell>
          <cell r="CO115" t="str">
            <v>E09000006</v>
          </cell>
          <cell r="CP115">
            <v>78000</v>
          </cell>
          <cell r="CQ115">
            <v>4.5</v>
          </cell>
          <cell r="CR115">
            <v>12.12</v>
          </cell>
          <cell r="CS115">
            <v>4.8</v>
          </cell>
          <cell r="CT115">
            <v>15.64</v>
          </cell>
          <cell r="CU115">
            <v>3.1</v>
          </cell>
          <cell r="CV115">
            <v>6.8</v>
          </cell>
          <cell r="CW115">
            <v>2.6</v>
          </cell>
          <cell r="CX115" t="str">
            <v>&amp;^%</v>
          </cell>
          <cell r="CY115" t="str">
            <v>&amp;^%</v>
          </cell>
          <cell r="DA115" t="str">
            <v>Bromley</v>
          </cell>
          <cell r="DB115" t="str">
            <v>E09000006</v>
          </cell>
          <cell r="DC115">
            <v>78000</v>
          </cell>
          <cell r="DD115">
            <v>4.5</v>
          </cell>
          <cell r="DE115">
            <v>417.5</v>
          </cell>
          <cell r="DF115">
            <v>6.7</v>
          </cell>
          <cell r="DG115">
            <v>501.1</v>
          </cell>
          <cell r="DH115">
            <v>3.6</v>
          </cell>
          <cell r="DI115">
            <v>116.4</v>
          </cell>
          <cell r="DJ115">
            <v>8.1</v>
          </cell>
          <cell r="DK115" t="str">
            <v>&amp;^%</v>
          </cell>
          <cell r="DL115" t="str">
            <v>&amp;^%</v>
          </cell>
          <cell r="DN115" t="str">
            <v>Bromley</v>
          </cell>
          <cell r="DO115" t="str">
            <v>E09000006</v>
          </cell>
          <cell r="DP115">
            <v>25000</v>
          </cell>
          <cell r="DQ115">
            <v>8</v>
          </cell>
          <cell r="DR115">
            <v>36.299999999999997</v>
          </cell>
          <cell r="DS115">
            <v>1</v>
          </cell>
          <cell r="DT115">
            <v>36.799999999999997</v>
          </cell>
          <cell r="DU115">
            <v>0.9</v>
          </cell>
          <cell r="DV115">
            <v>32.1</v>
          </cell>
          <cell r="DW115">
            <v>2.4</v>
          </cell>
          <cell r="DX115" t="str">
            <v>&amp;^%</v>
          </cell>
          <cell r="DY115" t="str">
            <v>&amp;^%</v>
          </cell>
          <cell r="EA115" t="str">
            <v>Bromley</v>
          </cell>
          <cell r="EB115" t="str">
            <v>E09000006</v>
          </cell>
          <cell r="EC115">
            <v>22000</v>
          </cell>
          <cell r="ED115">
            <v>9.4</v>
          </cell>
          <cell r="EE115">
            <v>24362</v>
          </cell>
          <cell r="EF115">
            <v>7.9</v>
          </cell>
          <cell r="EG115">
            <v>27666</v>
          </cell>
          <cell r="EH115">
            <v>5.4</v>
          </cell>
          <cell r="EI115">
            <v>13318</v>
          </cell>
          <cell r="EJ115">
            <v>6.1</v>
          </cell>
          <cell r="EK115" t="str">
            <v>&amp;^%</v>
          </cell>
          <cell r="EL115" t="str">
            <v>&amp;^%</v>
          </cell>
          <cell r="EN115" t="str">
            <v>Bromley</v>
          </cell>
          <cell r="EO115" t="str">
            <v>E09000006</v>
          </cell>
          <cell r="EP115">
            <v>25000</v>
          </cell>
          <cell r="EQ115">
            <v>8</v>
          </cell>
          <cell r="ER115">
            <v>13.04</v>
          </cell>
          <cell r="ES115">
            <v>7</v>
          </cell>
          <cell r="ET115">
            <v>15.22</v>
          </cell>
          <cell r="EU115">
            <v>4.5999999999999996</v>
          </cell>
          <cell r="EV115">
            <v>7.81</v>
          </cell>
          <cell r="EW115">
            <v>3.8</v>
          </cell>
          <cell r="EX115" t="str">
            <v>&amp;^%</v>
          </cell>
          <cell r="EY115" t="str">
            <v>&amp;^%</v>
          </cell>
          <cell r="FA115" t="str">
            <v>Bromley</v>
          </cell>
          <cell r="FB115" t="str">
            <v>E09000006</v>
          </cell>
          <cell r="FC115">
            <v>25000</v>
          </cell>
          <cell r="FD115">
            <v>8</v>
          </cell>
          <cell r="FE115">
            <v>487.4</v>
          </cell>
          <cell r="FF115">
            <v>7.2</v>
          </cell>
          <cell r="FG115">
            <v>560.20000000000005</v>
          </cell>
          <cell r="FH115">
            <v>4.5999999999999996</v>
          </cell>
          <cell r="FI115">
            <v>283</v>
          </cell>
          <cell r="FJ115">
            <v>3.8</v>
          </cell>
          <cell r="FK115" t="str">
            <v>&amp;^%</v>
          </cell>
          <cell r="FL115" t="str">
            <v>&amp;^%</v>
          </cell>
          <cell r="FN115" t="str">
            <v>Bromley</v>
          </cell>
          <cell r="FO115" t="str">
            <v>E09000006</v>
          </cell>
          <cell r="FP115">
            <v>28000</v>
          </cell>
          <cell r="FQ115">
            <v>7.9</v>
          </cell>
          <cell r="FR115">
            <v>39</v>
          </cell>
          <cell r="FS115">
            <v>1.6</v>
          </cell>
          <cell r="FT115">
            <v>40.5</v>
          </cell>
          <cell r="FU115">
            <v>1.3</v>
          </cell>
          <cell r="FV115">
            <v>35</v>
          </cell>
          <cell r="FW115">
            <v>0.1</v>
          </cell>
          <cell r="FX115" t="str">
            <v>&amp;^%</v>
          </cell>
          <cell r="FY115" t="str">
            <v>&amp;^%</v>
          </cell>
          <cell r="GA115" t="str">
            <v>Bromley</v>
          </cell>
          <cell r="GB115" t="str">
            <v>E09000006</v>
          </cell>
          <cell r="GC115">
            <v>25000</v>
          </cell>
          <cell r="GD115">
            <v>9.5</v>
          </cell>
          <cell r="GE115">
            <v>32690</v>
          </cell>
          <cell r="GF115">
            <v>7.7</v>
          </cell>
          <cell r="GG115">
            <v>39551</v>
          </cell>
          <cell r="GH115">
            <v>6.4</v>
          </cell>
          <cell r="GI115">
            <v>17403</v>
          </cell>
          <cell r="GJ115">
            <v>6.6</v>
          </cell>
          <cell r="GK115" t="str">
            <v>&amp;^%</v>
          </cell>
          <cell r="GL115" t="str">
            <v>&amp;^%</v>
          </cell>
          <cell r="GN115" t="str">
            <v>Bromley</v>
          </cell>
          <cell r="GO115" t="str">
            <v>E09000006</v>
          </cell>
          <cell r="GP115">
            <v>28000</v>
          </cell>
          <cell r="GQ115">
            <v>7.9</v>
          </cell>
          <cell r="GR115">
            <v>15.19</v>
          </cell>
          <cell r="GS115">
            <v>5.5</v>
          </cell>
          <cell r="GT115">
            <v>17.87</v>
          </cell>
          <cell r="GU115">
            <v>4.9000000000000004</v>
          </cell>
          <cell r="GV115">
            <v>8.4499999999999993</v>
          </cell>
          <cell r="GW115">
            <v>6.1</v>
          </cell>
          <cell r="GX115" t="str">
            <v>&amp;^%</v>
          </cell>
          <cell r="GY115" t="str">
            <v>&amp;^%</v>
          </cell>
        </row>
        <row r="116">
          <cell r="A116" t="str">
            <v>Croydon</v>
          </cell>
          <cell r="B116" t="str">
            <v>E09000008</v>
          </cell>
          <cell r="C116">
            <v>41000</v>
          </cell>
          <cell r="D116">
            <v>6.6</v>
          </cell>
          <cell r="E116">
            <v>618.29999999999995</v>
          </cell>
          <cell r="F116">
            <v>4</v>
          </cell>
          <cell r="G116">
            <v>725.1</v>
          </cell>
          <cell r="H116">
            <v>3.9</v>
          </cell>
          <cell r="I116">
            <v>340.1</v>
          </cell>
          <cell r="J116">
            <v>7.7</v>
          </cell>
          <cell r="K116" t="str">
            <v>&amp;^%</v>
          </cell>
          <cell r="L116" t="str">
            <v>&amp;^%</v>
          </cell>
          <cell r="N116" t="str">
            <v>Croydon</v>
          </cell>
          <cell r="O116" t="str">
            <v>E09000008</v>
          </cell>
          <cell r="P116">
            <v>71000</v>
          </cell>
          <cell r="Q116">
            <v>4.9000000000000004</v>
          </cell>
          <cell r="R116">
            <v>37.5</v>
          </cell>
          <cell r="S116">
            <v>1.6</v>
          </cell>
          <cell r="T116">
            <v>38.700000000000003</v>
          </cell>
          <cell r="U116">
            <v>0.7</v>
          </cell>
          <cell r="V116">
            <v>33</v>
          </cell>
          <cell r="W116">
            <v>1.4</v>
          </cell>
          <cell r="X116">
            <v>44.3</v>
          </cell>
          <cell r="Y116">
            <v>12</v>
          </cell>
          <cell r="AA116" t="str">
            <v>Croydon</v>
          </cell>
          <cell r="AB116" t="str">
            <v>E09000008</v>
          </cell>
          <cell r="AC116">
            <v>63000</v>
          </cell>
          <cell r="AD116">
            <v>7.6</v>
          </cell>
          <cell r="AE116">
            <v>28964</v>
          </cell>
          <cell r="AF116">
            <v>6.5</v>
          </cell>
          <cell r="AG116">
            <v>33847</v>
          </cell>
          <cell r="AH116">
            <v>5.3</v>
          </cell>
          <cell r="AI116" t="str">
            <v>&amp;^%</v>
          </cell>
          <cell r="AJ116" t="str">
            <v>&amp;^%</v>
          </cell>
          <cell r="AK116" t="str">
            <v>&amp;^%</v>
          </cell>
          <cell r="AL116" t="str">
            <v>&amp;^%</v>
          </cell>
          <cell r="AN116" t="str">
            <v>Croydon</v>
          </cell>
          <cell r="AO116" t="str">
            <v>E09000008</v>
          </cell>
          <cell r="AP116">
            <v>71000</v>
          </cell>
          <cell r="AQ116">
            <v>4.9000000000000004</v>
          </cell>
          <cell r="AR116">
            <v>14.32</v>
          </cell>
          <cell r="AS116">
            <v>3.6</v>
          </cell>
          <cell r="AT116">
            <v>16.72</v>
          </cell>
          <cell r="AU116">
            <v>3</v>
          </cell>
          <cell r="AV116">
            <v>7.65</v>
          </cell>
          <cell r="AW116">
            <v>4.9000000000000004</v>
          </cell>
          <cell r="AX116" t="str">
            <v>&amp;^%</v>
          </cell>
          <cell r="AY116" t="str">
            <v>&amp;^%</v>
          </cell>
          <cell r="BA116" t="str">
            <v>Croydon</v>
          </cell>
          <cell r="BB116" t="str">
            <v>E09000008</v>
          </cell>
          <cell r="BC116">
            <v>71000</v>
          </cell>
          <cell r="BD116">
            <v>4.9000000000000004</v>
          </cell>
          <cell r="BE116">
            <v>572.5</v>
          </cell>
          <cell r="BF116">
            <v>3.1</v>
          </cell>
          <cell r="BG116">
            <v>646.70000000000005</v>
          </cell>
          <cell r="BH116">
            <v>2.9</v>
          </cell>
          <cell r="BI116">
            <v>287.7</v>
          </cell>
          <cell r="BJ116">
            <v>4.7</v>
          </cell>
          <cell r="BK116" t="str">
            <v>&amp;^%</v>
          </cell>
          <cell r="BL116" t="str">
            <v>&amp;^%</v>
          </cell>
          <cell r="BN116" t="str">
            <v>Croydon</v>
          </cell>
          <cell r="BO116" t="str">
            <v>E09000008</v>
          </cell>
          <cell r="BP116">
            <v>96000</v>
          </cell>
          <cell r="BQ116">
            <v>4.0999999999999996</v>
          </cell>
          <cell r="BR116">
            <v>36.1</v>
          </cell>
          <cell r="BS116">
            <v>1.4</v>
          </cell>
          <cell r="BT116">
            <v>33.200000000000003</v>
          </cell>
          <cell r="BU116">
            <v>1.3</v>
          </cell>
          <cell r="BV116">
            <v>15.8</v>
          </cell>
          <cell r="BW116">
            <v>8.5</v>
          </cell>
          <cell r="BX116">
            <v>42.5</v>
          </cell>
          <cell r="BY116">
            <v>6.3</v>
          </cell>
          <cell r="CA116" t="str">
            <v>Croydon</v>
          </cell>
          <cell r="CB116" t="str">
            <v>E09000008</v>
          </cell>
          <cell r="CC116">
            <v>85000</v>
          </cell>
          <cell r="CD116">
            <v>6.2</v>
          </cell>
          <cell r="CE116">
            <v>25433</v>
          </cell>
          <cell r="CF116">
            <v>7.7</v>
          </cell>
          <cell r="CG116">
            <v>28184</v>
          </cell>
          <cell r="CH116">
            <v>4.7</v>
          </cell>
          <cell r="CI116" t="str">
            <v>&amp;^%</v>
          </cell>
          <cell r="CJ116" t="str">
            <v>&amp;^%</v>
          </cell>
          <cell r="CK116" t="str">
            <v>&amp;^%</v>
          </cell>
          <cell r="CL116" t="str">
            <v>&amp;^%</v>
          </cell>
          <cell r="CN116" t="str">
            <v>Croydon</v>
          </cell>
          <cell r="CO116" t="str">
            <v>E09000008</v>
          </cell>
          <cell r="CP116">
            <v>96000</v>
          </cell>
          <cell r="CQ116">
            <v>4.0999999999999996</v>
          </cell>
          <cell r="CR116">
            <v>13.24</v>
          </cell>
          <cell r="CS116">
            <v>3.3</v>
          </cell>
          <cell r="CT116">
            <v>16.13</v>
          </cell>
          <cell r="CU116">
            <v>2.7</v>
          </cell>
          <cell r="CV116">
            <v>6.81</v>
          </cell>
          <cell r="CW116">
            <v>2.1</v>
          </cell>
          <cell r="CX116">
            <v>27.42</v>
          </cell>
          <cell r="CY116">
            <v>18</v>
          </cell>
          <cell r="DA116" t="str">
            <v>Croydon</v>
          </cell>
          <cell r="DB116" t="str">
            <v>E09000008</v>
          </cell>
          <cell r="DC116">
            <v>96000</v>
          </cell>
          <cell r="DD116">
            <v>4.0999999999999996</v>
          </cell>
          <cell r="DE116">
            <v>484.4</v>
          </cell>
          <cell r="DF116">
            <v>5.0999999999999996</v>
          </cell>
          <cell r="DG116">
            <v>535.79999999999995</v>
          </cell>
          <cell r="DH116">
            <v>3.1</v>
          </cell>
          <cell r="DI116">
            <v>140.19999999999999</v>
          </cell>
          <cell r="DJ116">
            <v>9</v>
          </cell>
          <cell r="DK116">
            <v>972</v>
          </cell>
          <cell r="DL116">
            <v>17</v>
          </cell>
          <cell r="DN116" t="str">
            <v>Croydon</v>
          </cell>
          <cell r="DO116" t="str">
            <v>E09000008</v>
          </cell>
          <cell r="DP116">
            <v>30000</v>
          </cell>
          <cell r="DQ116">
            <v>7.2</v>
          </cell>
          <cell r="DR116">
            <v>37.4</v>
          </cell>
          <cell r="DS116">
            <v>1</v>
          </cell>
          <cell r="DT116">
            <v>37.9</v>
          </cell>
          <cell r="DU116">
            <v>1</v>
          </cell>
          <cell r="DV116">
            <v>32.5</v>
          </cell>
          <cell r="DW116">
            <v>1</v>
          </cell>
          <cell r="DX116" t="str">
            <v>&amp;^%</v>
          </cell>
          <cell r="DY116" t="str">
            <v>&amp;^%</v>
          </cell>
          <cell r="EA116" t="str">
            <v>Croydon</v>
          </cell>
          <cell r="EB116" t="str">
            <v>E09000008</v>
          </cell>
          <cell r="EC116">
            <v>27000</v>
          </cell>
          <cell r="ED116">
            <v>8.5</v>
          </cell>
          <cell r="EE116">
            <v>25907</v>
          </cell>
          <cell r="EF116">
            <v>6</v>
          </cell>
          <cell r="EG116">
            <v>27982</v>
          </cell>
          <cell r="EH116">
            <v>4.5999999999999996</v>
          </cell>
          <cell r="EI116">
            <v>13625</v>
          </cell>
          <cell r="EJ116">
            <v>7.1</v>
          </cell>
          <cell r="EK116" t="str">
            <v>&amp;^%</v>
          </cell>
          <cell r="EL116" t="str">
            <v>&amp;^%</v>
          </cell>
          <cell r="EN116" t="str">
            <v>Croydon</v>
          </cell>
          <cell r="EO116" t="str">
            <v>E09000008</v>
          </cell>
          <cell r="EP116">
            <v>30000</v>
          </cell>
          <cell r="EQ116">
            <v>7.2</v>
          </cell>
          <cell r="ER116">
            <v>12.78</v>
          </cell>
          <cell r="ES116">
            <v>4.4000000000000004</v>
          </cell>
          <cell r="ET116">
            <v>14.24</v>
          </cell>
          <cell r="EU116">
            <v>3.6</v>
          </cell>
          <cell r="EV116">
            <v>6.87</v>
          </cell>
          <cell r="EW116">
            <v>4.9000000000000004</v>
          </cell>
          <cell r="EX116" t="str">
            <v>&amp;^%</v>
          </cell>
          <cell r="EY116" t="str">
            <v>&amp;^%</v>
          </cell>
          <cell r="FA116" t="str">
            <v>Croydon</v>
          </cell>
          <cell r="FB116" t="str">
            <v>E09000008</v>
          </cell>
          <cell r="FC116">
            <v>30000</v>
          </cell>
          <cell r="FD116">
            <v>7.2</v>
          </cell>
          <cell r="FE116">
            <v>488.9</v>
          </cell>
          <cell r="FF116">
            <v>5.2</v>
          </cell>
          <cell r="FG116">
            <v>539.20000000000005</v>
          </cell>
          <cell r="FH116">
            <v>3.4</v>
          </cell>
          <cell r="FI116">
            <v>271.39999999999998</v>
          </cell>
          <cell r="FJ116">
            <v>3.6</v>
          </cell>
          <cell r="FK116" t="str">
            <v>&amp;^%</v>
          </cell>
          <cell r="FL116" t="str">
            <v>&amp;^%</v>
          </cell>
          <cell r="FN116" t="str">
            <v>Croydon</v>
          </cell>
          <cell r="FO116" t="str">
            <v>E09000008</v>
          </cell>
          <cell r="FP116">
            <v>41000</v>
          </cell>
          <cell r="FQ116">
            <v>6.6</v>
          </cell>
          <cell r="FR116">
            <v>37.5</v>
          </cell>
          <cell r="FS116">
            <v>1.7</v>
          </cell>
          <cell r="FT116">
            <v>39.299999999999997</v>
          </cell>
          <cell r="FU116">
            <v>0.9</v>
          </cell>
          <cell r="FV116">
            <v>34.200000000000003</v>
          </cell>
          <cell r="FW116">
            <v>1.8</v>
          </cell>
          <cell r="FX116" t="str">
            <v>&amp;^%</v>
          </cell>
          <cell r="FY116" t="str">
            <v>&amp;^%</v>
          </cell>
          <cell r="GA116" t="str">
            <v>Croydon</v>
          </cell>
          <cell r="GB116" t="str">
            <v>E09000008</v>
          </cell>
          <cell r="GC116">
            <v>36000</v>
          </cell>
          <cell r="GD116">
            <v>11.5</v>
          </cell>
          <cell r="GE116">
            <v>32012</v>
          </cell>
          <cell r="GF116">
            <v>11</v>
          </cell>
          <cell r="GG116">
            <v>38224</v>
          </cell>
          <cell r="GH116">
            <v>8.4</v>
          </cell>
          <cell r="GI116" t="str">
            <v>&amp;^%</v>
          </cell>
          <cell r="GJ116" t="str">
            <v>&amp;^%</v>
          </cell>
          <cell r="GK116" t="str">
            <v>&amp;^%</v>
          </cell>
          <cell r="GL116" t="str">
            <v>&amp;^%</v>
          </cell>
          <cell r="GN116" t="str">
            <v>Croydon</v>
          </cell>
          <cell r="GO116" t="str">
            <v>E09000008</v>
          </cell>
          <cell r="GP116">
            <v>41000</v>
          </cell>
          <cell r="GQ116">
            <v>6.6</v>
          </cell>
          <cell r="GR116">
            <v>15.84</v>
          </cell>
          <cell r="GS116">
            <v>5.2</v>
          </cell>
          <cell r="GT116">
            <v>18.46</v>
          </cell>
          <cell r="GU116">
            <v>4</v>
          </cell>
          <cell r="GV116">
            <v>8.41</v>
          </cell>
          <cell r="GW116">
            <v>6.4</v>
          </cell>
          <cell r="GX116" t="str">
            <v>&amp;^%</v>
          </cell>
          <cell r="GY116" t="str">
            <v>&amp;^%</v>
          </cell>
        </row>
        <row r="117">
          <cell r="A117" t="str">
            <v>Ealing</v>
          </cell>
          <cell r="B117" t="str">
            <v>E09000009</v>
          </cell>
          <cell r="C117">
            <v>40000</v>
          </cell>
          <cell r="D117">
            <v>6.5</v>
          </cell>
          <cell r="E117">
            <v>622.79999999999995</v>
          </cell>
          <cell r="F117">
            <v>6.3</v>
          </cell>
          <cell r="G117">
            <v>687.1</v>
          </cell>
          <cell r="H117">
            <v>4</v>
          </cell>
          <cell r="I117">
            <v>310.39999999999998</v>
          </cell>
          <cell r="J117">
            <v>4.3</v>
          </cell>
          <cell r="K117" t="str">
            <v>&amp;^%</v>
          </cell>
          <cell r="L117" t="str">
            <v>&amp;^%</v>
          </cell>
          <cell r="N117" t="str">
            <v>Ealing</v>
          </cell>
          <cell r="O117" t="str">
            <v>E09000009</v>
          </cell>
          <cell r="P117">
            <v>62000</v>
          </cell>
          <cell r="Q117">
            <v>5.2</v>
          </cell>
          <cell r="R117">
            <v>37.6</v>
          </cell>
          <cell r="S117">
            <v>1.5</v>
          </cell>
          <cell r="T117">
            <v>39.299999999999997</v>
          </cell>
          <cell r="U117">
            <v>0.8</v>
          </cell>
          <cell r="V117">
            <v>34.6</v>
          </cell>
          <cell r="W117">
            <v>1.9</v>
          </cell>
          <cell r="X117">
            <v>47.5</v>
          </cell>
          <cell r="Y117">
            <v>11</v>
          </cell>
          <cell r="AA117" t="str">
            <v>Ealing</v>
          </cell>
          <cell r="AB117" t="str">
            <v>E09000009</v>
          </cell>
          <cell r="AC117">
            <v>48000</v>
          </cell>
          <cell r="AD117">
            <v>8</v>
          </cell>
          <cell r="AE117">
            <v>30471</v>
          </cell>
          <cell r="AF117">
            <v>8.8000000000000007</v>
          </cell>
          <cell r="AG117">
            <v>34335</v>
          </cell>
          <cell r="AH117">
            <v>4.9000000000000004</v>
          </cell>
          <cell r="AI117">
            <v>14942</v>
          </cell>
          <cell r="AJ117">
            <v>6.3</v>
          </cell>
          <cell r="AK117" t="str">
            <v>&amp;^%</v>
          </cell>
          <cell r="AL117" t="str">
            <v>&amp;^%</v>
          </cell>
          <cell r="AN117" t="str">
            <v>Ealing</v>
          </cell>
          <cell r="AO117" t="str">
            <v>E09000009</v>
          </cell>
          <cell r="AP117">
            <v>62000</v>
          </cell>
          <cell r="AQ117">
            <v>5.2</v>
          </cell>
          <cell r="AR117">
            <v>14.66</v>
          </cell>
          <cell r="AS117">
            <v>5.0999999999999996</v>
          </cell>
          <cell r="AT117">
            <v>16.170000000000002</v>
          </cell>
          <cell r="AU117">
            <v>3.2</v>
          </cell>
          <cell r="AV117">
            <v>7.17</v>
          </cell>
          <cell r="AW117">
            <v>3.7</v>
          </cell>
          <cell r="AX117" t="str">
            <v>&amp;^%</v>
          </cell>
          <cell r="AY117" t="str">
            <v>&amp;^%</v>
          </cell>
          <cell r="BA117" t="str">
            <v>Ealing</v>
          </cell>
          <cell r="BB117" t="str">
            <v>E09000009</v>
          </cell>
          <cell r="BC117">
            <v>62000</v>
          </cell>
          <cell r="BD117">
            <v>5.2</v>
          </cell>
          <cell r="BE117">
            <v>565</v>
          </cell>
          <cell r="BF117">
            <v>5</v>
          </cell>
          <cell r="BG117">
            <v>634.9</v>
          </cell>
          <cell r="BH117">
            <v>3.1</v>
          </cell>
          <cell r="BI117">
            <v>288.60000000000002</v>
          </cell>
          <cell r="BJ117">
            <v>2.9</v>
          </cell>
          <cell r="BK117" t="str">
            <v>&amp;^%</v>
          </cell>
          <cell r="BL117" t="str">
            <v>&amp;^%</v>
          </cell>
          <cell r="BN117" t="str">
            <v>Ealing</v>
          </cell>
          <cell r="BO117" t="str">
            <v>E09000009</v>
          </cell>
          <cell r="BP117">
            <v>84000</v>
          </cell>
          <cell r="BQ117">
            <v>4.4000000000000004</v>
          </cell>
          <cell r="BR117">
            <v>37</v>
          </cell>
          <cell r="BS117">
            <v>1</v>
          </cell>
          <cell r="BT117">
            <v>33.6</v>
          </cell>
          <cell r="BU117">
            <v>1.5</v>
          </cell>
          <cell r="BV117">
            <v>15</v>
          </cell>
          <cell r="BW117">
            <v>8.5</v>
          </cell>
          <cell r="BX117">
            <v>45</v>
          </cell>
          <cell r="BY117">
            <v>8.1999999999999993</v>
          </cell>
          <cell r="CA117" t="str">
            <v>Ealing</v>
          </cell>
          <cell r="CB117" t="str">
            <v>E09000009</v>
          </cell>
          <cell r="CC117">
            <v>63000</v>
          </cell>
          <cell r="CD117">
            <v>7.1</v>
          </cell>
          <cell r="CE117">
            <v>25141</v>
          </cell>
          <cell r="CF117">
            <v>11</v>
          </cell>
          <cell r="CG117">
            <v>29218</v>
          </cell>
          <cell r="CH117">
            <v>5.3</v>
          </cell>
          <cell r="CI117" t="str">
            <v>&amp;^%</v>
          </cell>
          <cell r="CJ117" t="str">
            <v>&amp;^%</v>
          </cell>
          <cell r="CK117" t="str">
            <v>&amp;^%</v>
          </cell>
          <cell r="CL117" t="str">
            <v>&amp;^%</v>
          </cell>
          <cell r="CN117" t="str">
            <v>Ealing</v>
          </cell>
          <cell r="CO117" t="str">
            <v>E09000009</v>
          </cell>
          <cell r="CP117">
            <v>84000</v>
          </cell>
          <cell r="CQ117">
            <v>4.4000000000000004</v>
          </cell>
          <cell r="CR117">
            <v>13.08</v>
          </cell>
          <cell r="CS117">
            <v>5.2</v>
          </cell>
          <cell r="CT117">
            <v>15.86</v>
          </cell>
          <cell r="CU117">
            <v>3</v>
          </cell>
          <cell r="CV117">
            <v>6.5</v>
          </cell>
          <cell r="CW117">
            <v>2.5</v>
          </cell>
          <cell r="CX117">
            <v>27.16</v>
          </cell>
          <cell r="CY117">
            <v>16</v>
          </cell>
          <cell r="DA117" t="str">
            <v>Ealing</v>
          </cell>
          <cell r="DB117" t="str">
            <v>E09000009</v>
          </cell>
          <cell r="DC117">
            <v>84000</v>
          </cell>
          <cell r="DD117">
            <v>4.4000000000000004</v>
          </cell>
          <cell r="DE117">
            <v>490</v>
          </cell>
          <cell r="DF117">
            <v>5.2</v>
          </cell>
          <cell r="DG117">
            <v>533.29999999999995</v>
          </cell>
          <cell r="DH117">
            <v>3.3</v>
          </cell>
          <cell r="DI117">
            <v>123.5</v>
          </cell>
          <cell r="DJ117">
            <v>9.3000000000000007</v>
          </cell>
          <cell r="DK117">
            <v>970.4</v>
          </cell>
          <cell r="DL117">
            <v>18</v>
          </cell>
          <cell r="DN117" t="str">
            <v>Ealing</v>
          </cell>
          <cell r="DO117" t="str">
            <v>E09000009</v>
          </cell>
          <cell r="DP117">
            <v>22000</v>
          </cell>
          <cell r="DQ117">
            <v>8.4</v>
          </cell>
          <cell r="DR117">
            <v>37.5</v>
          </cell>
          <cell r="DS117">
            <v>1.5</v>
          </cell>
          <cell r="DT117">
            <v>37.299999999999997</v>
          </cell>
          <cell r="DU117">
            <v>1.2</v>
          </cell>
          <cell r="DV117">
            <v>30.3</v>
          </cell>
          <cell r="DW117">
            <v>4.0999999999999996</v>
          </cell>
          <cell r="DX117" t="str">
            <v>&amp;^%</v>
          </cell>
          <cell r="DY117" t="str">
            <v>&amp;^%</v>
          </cell>
          <cell r="EA117" t="str">
            <v>Ealing</v>
          </cell>
          <cell r="EB117" t="str">
            <v>E09000009</v>
          </cell>
          <cell r="EC117">
            <v>14000</v>
          </cell>
          <cell r="ED117">
            <v>11.6</v>
          </cell>
          <cell r="EE117">
            <v>24059</v>
          </cell>
          <cell r="EF117">
            <v>10</v>
          </cell>
          <cell r="EG117">
            <v>26661</v>
          </cell>
          <cell r="EH117">
            <v>6.2</v>
          </cell>
          <cell r="EI117">
            <v>12387</v>
          </cell>
          <cell r="EJ117">
            <v>18</v>
          </cell>
          <cell r="EK117" t="str">
            <v>&amp;^%</v>
          </cell>
          <cell r="EL117" t="str">
            <v>&amp;^%</v>
          </cell>
          <cell r="EN117" t="str">
            <v>Ealing</v>
          </cell>
          <cell r="EO117" t="str">
            <v>E09000009</v>
          </cell>
          <cell r="EP117">
            <v>22000</v>
          </cell>
          <cell r="EQ117">
            <v>8.4</v>
          </cell>
          <cell r="ER117">
            <v>13.85</v>
          </cell>
          <cell r="ES117">
            <v>6.8</v>
          </cell>
          <cell r="ET117">
            <v>14.46</v>
          </cell>
          <cell r="EU117">
            <v>4</v>
          </cell>
          <cell r="EV117">
            <v>6.68</v>
          </cell>
          <cell r="EW117">
            <v>4.5</v>
          </cell>
          <cell r="EX117" t="str">
            <v>&amp;^%</v>
          </cell>
          <cell r="EY117" t="str">
            <v>&amp;^%</v>
          </cell>
          <cell r="FA117" t="str">
            <v>Ealing</v>
          </cell>
          <cell r="FB117" t="str">
            <v>E09000009</v>
          </cell>
          <cell r="FC117">
            <v>22000</v>
          </cell>
          <cell r="FD117">
            <v>8.4</v>
          </cell>
          <cell r="FE117">
            <v>508.9</v>
          </cell>
          <cell r="FF117">
            <v>6.5</v>
          </cell>
          <cell r="FG117">
            <v>539</v>
          </cell>
          <cell r="FH117">
            <v>3.7</v>
          </cell>
          <cell r="FI117">
            <v>275</v>
          </cell>
          <cell r="FJ117">
            <v>3</v>
          </cell>
          <cell r="FK117" t="str">
            <v>&amp;^%</v>
          </cell>
          <cell r="FL117" t="str">
            <v>&amp;^%</v>
          </cell>
          <cell r="FN117" t="str">
            <v>Ealing</v>
          </cell>
          <cell r="FO117" t="str">
            <v>E09000009</v>
          </cell>
          <cell r="FP117">
            <v>40000</v>
          </cell>
          <cell r="FQ117">
            <v>6.5</v>
          </cell>
          <cell r="FR117">
            <v>39.9</v>
          </cell>
          <cell r="FS117">
            <v>1.4</v>
          </cell>
          <cell r="FT117">
            <v>40.299999999999997</v>
          </cell>
          <cell r="FU117">
            <v>0.9</v>
          </cell>
          <cell r="FV117">
            <v>35</v>
          </cell>
          <cell r="FW117">
            <v>0.7</v>
          </cell>
          <cell r="FX117" t="str">
            <v>&amp;^%</v>
          </cell>
          <cell r="FY117" t="str">
            <v>&amp;^%</v>
          </cell>
          <cell r="GA117" t="str">
            <v>Ealing</v>
          </cell>
          <cell r="GB117" t="str">
            <v>E09000009</v>
          </cell>
          <cell r="GC117">
            <v>34000</v>
          </cell>
          <cell r="GD117">
            <v>10.3</v>
          </cell>
          <cell r="GE117">
            <v>33051</v>
          </cell>
          <cell r="GF117">
            <v>10</v>
          </cell>
          <cell r="GG117">
            <v>37536</v>
          </cell>
          <cell r="GH117">
            <v>6.2</v>
          </cell>
          <cell r="GI117" t="str">
            <v>&amp;^%</v>
          </cell>
          <cell r="GJ117" t="str">
            <v>&amp;^%</v>
          </cell>
          <cell r="GK117" t="str">
            <v>&amp;^%</v>
          </cell>
          <cell r="GL117" t="str">
            <v>&amp;^%</v>
          </cell>
          <cell r="GN117" t="str">
            <v>Ealing</v>
          </cell>
          <cell r="GO117" t="str">
            <v>E09000009</v>
          </cell>
          <cell r="GP117">
            <v>40000</v>
          </cell>
          <cell r="GQ117">
            <v>6.5</v>
          </cell>
          <cell r="GR117">
            <v>15.51</v>
          </cell>
          <cell r="GS117">
            <v>7.6</v>
          </cell>
          <cell r="GT117">
            <v>17.03</v>
          </cell>
          <cell r="GU117">
            <v>4.2</v>
          </cell>
          <cell r="GV117">
            <v>7.52</v>
          </cell>
          <cell r="GW117">
            <v>4</v>
          </cell>
          <cell r="GX117" t="str">
            <v>&amp;^%</v>
          </cell>
          <cell r="GY117" t="str">
            <v>&amp;^%</v>
          </cell>
        </row>
        <row r="118">
          <cell r="A118" t="str">
            <v>Enfield</v>
          </cell>
          <cell r="B118" t="str">
            <v>E09000010</v>
          </cell>
          <cell r="C118">
            <v>27000</v>
          </cell>
          <cell r="D118">
            <v>8</v>
          </cell>
          <cell r="E118">
            <v>585.1</v>
          </cell>
          <cell r="F118">
            <v>7</v>
          </cell>
          <cell r="G118">
            <v>680.5</v>
          </cell>
          <cell r="H118">
            <v>4.5999999999999996</v>
          </cell>
          <cell r="I118">
            <v>325.2</v>
          </cell>
          <cell r="J118">
            <v>3.4</v>
          </cell>
          <cell r="K118" t="str">
            <v>&amp;^%</v>
          </cell>
          <cell r="L118" t="str">
            <v>&amp;^%</v>
          </cell>
          <cell r="N118" t="str">
            <v>Enfield</v>
          </cell>
          <cell r="O118" t="str">
            <v>E09000010</v>
          </cell>
          <cell r="P118">
            <v>45000</v>
          </cell>
          <cell r="Q118">
            <v>6.1</v>
          </cell>
          <cell r="R118">
            <v>37.5</v>
          </cell>
          <cell r="S118">
            <v>1.7</v>
          </cell>
          <cell r="T118">
            <v>40</v>
          </cell>
          <cell r="U118">
            <v>0.9</v>
          </cell>
          <cell r="V118">
            <v>35</v>
          </cell>
          <cell r="W118">
            <v>0.3</v>
          </cell>
          <cell r="X118" t="str">
            <v>&amp;^%</v>
          </cell>
          <cell r="Y118" t="str">
            <v>&amp;^%</v>
          </cell>
          <cell r="AA118" t="str">
            <v>Enfield</v>
          </cell>
          <cell r="AB118" t="str">
            <v>E09000010</v>
          </cell>
          <cell r="AC118">
            <v>41000</v>
          </cell>
          <cell r="AD118">
            <v>7.1</v>
          </cell>
          <cell r="AE118">
            <v>27150</v>
          </cell>
          <cell r="AF118">
            <v>6.6</v>
          </cell>
          <cell r="AG118">
            <v>31771</v>
          </cell>
          <cell r="AH118">
            <v>4.5</v>
          </cell>
          <cell r="AI118">
            <v>14627</v>
          </cell>
          <cell r="AJ118">
            <v>4.9000000000000004</v>
          </cell>
          <cell r="AK118" t="str">
            <v>&amp;^%</v>
          </cell>
          <cell r="AL118" t="str">
            <v>&amp;^%</v>
          </cell>
          <cell r="AN118" t="str">
            <v>Enfield</v>
          </cell>
          <cell r="AO118" t="str">
            <v>E09000010</v>
          </cell>
          <cell r="AP118">
            <v>45000</v>
          </cell>
          <cell r="AQ118">
            <v>6.1</v>
          </cell>
          <cell r="AR118">
            <v>13.34</v>
          </cell>
          <cell r="AS118">
            <v>5.2</v>
          </cell>
          <cell r="AT118">
            <v>15.96</v>
          </cell>
          <cell r="AU118">
            <v>3.6</v>
          </cell>
          <cell r="AV118">
            <v>7.62</v>
          </cell>
          <cell r="AW118">
            <v>3.3</v>
          </cell>
          <cell r="AX118" t="str">
            <v>&amp;^%</v>
          </cell>
          <cell r="AY118" t="str">
            <v>&amp;^%</v>
          </cell>
          <cell r="BA118" t="str">
            <v>Enfield</v>
          </cell>
          <cell r="BB118" t="str">
            <v>E09000010</v>
          </cell>
          <cell r="BC118">
            <v>45000</v>
          </cell>
          <cell r="BD118">
            <v>6.1</v>
          </cell>
          <cell r="BE118">
            <v>548.6</v>
          </cell>
          <cell r="BF118">
            <v>5.3</v>
          </cell>
          <cell r="BG118">
            <v>638.9</v>
          </cell>
          <cell r="BH118">
            <v>3.6</v>
          </cell>
          <cell r="BI118">
            <v>312</v>
          </cell>
          <cell r="BJ118">
            <v>3.7</v>
          </cell>
          <cell r="BK118" t="str">
            <v>&amp;^%</v>
          </cell>
          <cell r="BL118" t="str">
            <v>&amp;^%</v>
          </cell>
          <cell r="BN118" t="str">
            <v>Enfield</v>
          </cell>
          <cell r="BO118" t="str">
            <v>E09000010</v>
          </cell>
          <cell r="BP118">
            <v>70000</v>
          </cell>
          <cell r="BQ118">
            <v>4.8</v>
          </cell>
          <cell r="BR118">
            <v>36</v>
          </cell>
          <cell r="BS118">
            <v>1.1000000000000001</v>
          </cell>
          <cell r="BT118">
            <v>32.200000000000003</v>
          </cell>
          <cell r="BU118">
            <v>1.9</v>
          </cell>
          <cell r="BV118">
            <v>14</v>
          </cell>
          <cell r="BW118">
            <v>12</v>
          </cell>
          <cell r="BX118">
            <v>45</v>
          </cell>
          <cell r="BY118">
            <v>9.4</v>
          </cell>
          <cell r="CA118" t="str">
            <v>Enfield</v>
          </cell>
          <cell r="CB118" t="str">
            <v>E09000010</v>
          </cell>
          <cell r="CC118">
            <v>63000</v>
          </cell>
          <cell r="CD118">
            <v>5.9</v>
          </cell>
          <cell r="CE118">
            <v>22884</v>
          </cell>
          <cell r="CF118">
            <v>6</v>
          </cell>
          <cell r="CG118">
            <v>26159</v>
          </cell>
          <cell r="CH118">
            <v>4.5999999999999996</v>
          </cell>
          <cell r="CI118">
            <v>6896</v>
          </cell>
          <cell r="CJ118">
            <v>16</v>
          </cell>
          <cell r="CK118" t="str">
            <v>&amp;^%</v>
          </cell>
          <cell r="CL118" t="str">
            <v>&amp;^%</v>
          </cell>
          <cell r="CN118" t="str">
            <v>Enfield</v>
          </cell>
          <cell r="CO118" t="str">
            <v>E09000010</v>
          </cell>
          <cell r="CP118">
            <v>70000</v>
          </cell>
          <cell r="CQ118">
            <v>4.8</v>
          </cell>
          <cell r="CR118">
            <v>12.24</v>
          </cell>
          <cell r="CS118">
            <v>4.5</v>
          </cell>
          <cell r="CT118">
            <v>15.8</v>
          </cell>
          <cell r="CU118">
            <v>3.3</v>
          </cell>
          <cell r="CV118">
            <v>6.7</v>
          </cell>
          <cell r="CW118">
            <v>2.8</v>
          </cell>
          <cell r="CX118" t="str">
            <v>&amp;^%</v>
          </cell>
          <cell r="CY118" t="str">
            <v>&amp;^%</v>
          </cell>
          <cell r="DA118" t="str">
            <v>Enfield</v>
          </cell>
          <cell r="DB118" t="str">
            <v>E09000010</v>
          </cell>
          <cell r="DC118">
            <v>70000</v>
          </cell>
          <cell r="DD118">
            <v>4.8</v>
          </cell>
          <cell r="DE118">
            <v>430.9</v>
          </cell>
          <cell r="DF118">
            <v>5.8</v>
          </cell>
          <cell r="DG118">
            <v>508.1</v>
          </cell>
          <cell r="DH118">
            <v>3.7</v>
          </cell>
          <cell r="DI118">
            <v>121.5</v>
          </cell>
          <cell r="DJ118">
            <v>9.6999999999999993</v>
          </cell>
          <cell r="DK118" t="str">
            <v>&amp;^%</v>
          </cell>
          <cell r="DL118" t="str">
            <v>&amp;^%</v>
          </cell>
          <cell r="DN118" t="str">
            <v>Enfield</v>
          </cell>
          <cell r="DO118" t="str">
            <v>E09000010</v>
          </cell>
          <cell r="DP118">
            <v>17000</v>
          </cell>
          <cell r="DQ118">
            <v>9.5</v>
          </cell>
          <cell r="DR118">
            <v>37.4</v>
          </cell>
          <cell r="DS118">
            <v>1</v>
          </cell>
          <cell r="DT118">
            <v>37.799999999999997</v>
          </cell>
          <cell r="DU118">
            <v>1.1000000000000001</v>
          </cell>
          <cell r="DV118">
            <v>33.1</v>
          </cell>
          <cell r="DW118">
            <v>2.9</v>
          </cell>
          <cell r="DX118" t="str">
            <v>&amp;^%</v>
          </cell>
          <cell r="DY118" t="str">
            <v>&amp;^%</v>
          </cell>
          <cell r="EA118" t="str">
            <v>Enfield</v>
          </cell>
          <cell r="EB118" t="str">
            <v>E09000010</v>
          </cell>
          <cell r="EC118">
            <v>16000</v>
          </cell>
          <cell r="ED118">
            <v>10.9</v>
          </cell>
          <cell r="EE118">
            <v>25350</v>
          </cell>
          <cell r="EF118">
            <v>7.5</v>
          </cell>
          <cell r="EG118">
            <v>29525</v>
          </cell>
          <cell r="EH118">
            <v>6.9</v>
          </cell>
          <cell r="EI118">
            <v>13380</v>
          </cell>
          <cell r="EJ118">
            <v>11</v>
          </cell>
          <cell r="EK118" t="str">
            <v>&amp;^%</v>
          </cell>
          <cell r="EL118" t="str">
            <v>&amp;^%</v>
          </cell>
          <cell r="EN118" t="str">
            <v>Enfield</v>
          </cell>
          <cell r="EO118" t="str">
            <v>E09000010</v>
          </cell>
          <cell r="EP118">
            <v>17000</v>
          </cell>
          <cell r="EQ118">
            <v>9.5</v>
          </cell>
          <cell r="ER118">
            <v>13.57</v>
          </cell>
          <cell r="ES118">
            <v>7.2</v>
          </cell>
          <cell r="ET118">
            <v>15.15</v>
          </cell>
          <cell r="EU118">
            <v>5.0999999999999996</v>
          </cell>
          <cell r="EV118">
            <v>7.62</v>
          </cell>
          <cell r="EW118">
            <v>5.6</v>
          </cell>
          <cell r="EX118" t="str">
            <v>&amp;^%</v>
          </cell>
          <cell r="EY118" t="str">
            <v>&amp;^%</v>
          </cell>
          <cell r="FA118" t="str">
            <v>Enfield</v>
          </cell>
          <cell r="FB118" t="str">
            <v>E09000010</v>
          </cell>
          <cell r="FC118">
            <v>17000</v>
          </cell>
          <cell r="FD118">
            <v>9.5</v>
          </cell>
          <cell r="FE118">
            <v>511.2</v>
          </cell>
          <cell r="FF118">
            <v>6.7</v>
          </cell>
          <cell r="FG118">
            <v>572.29999999999995</v>
          </cell>
          <cell r="FH118">
            <v>5.3</v>
          </cell>
          <cell r="FI118">
            <v>275.60000000000002</v>
          </cell>
          <cell r="FJ118">
            <v>5.3</v>
          </cell>
          <cell r="FK118" t="str">
            <v>&amp;^%</v>
          </cell>
          <cell r="FL118" t="str">
            <v>&amp;^%</v>
          </cell>
          <cell r="FN118" t="str">
            <v>Enfield</v>
          </cell>
          <cell r="FO118" t="str">
            <v>E09000010</v>
          </cell>
          <cell r="FP118">
            <v>27000</v>
          </cell>
          <cell r="FQ118">
            <v>8</v>
          </cell>
          <cell r="FR118">
            <v>40</v>
          </cell>
          <cell r="FS118">
            <v>1.9</v>
          </cell>
          <cell r="FT118">
            <v>41.4</v>
          </cell>
          <cell r="FU118">
            <v>1.2</v>
          </cell>
          <cell r="FV118">
            <v>35.700000000000003</v>
          </cell>
          <cell r="FW118">
            <v>0.7</v>
          </cell>
          <cell r="FX118" t="str">
            <v>&amp;^%</v>
          </cell>
          <cell r="FY118" t="str">
            <v>&amp;^%</v>
          </cell>
          <cell r="GA118" t="str">
            <v>Enfield</v>
          </cell>
          <cell r="GB118" t="str">
            <v>E09000010</v>
          </cell>
          <cell r="GC118">
            <v>25000</v>
          </cell>
          <cell r="GD118">
            <v>9.4</v>
          </cell>
          <cell r="GE118">
            <v>28735</v>
          </cell>
          <cell r="GF118">
            <v>9</v>
          </cell>
          <cell r="GG118">
            <v>33217</v>
          </cell>
          <cell r="GH118">
            <v>5.8</v>
          </cell>
          <cell r="GI118">
            <v>15172</v>
          </cell>
          <cell r="GJ118">
            <v>9.1</v>
          </cell>
          <cell r="GK118" t="str">
            <v>&amp;^%</v>
          </cell>
          <cell r="GL118" t="str">
            <v>&amp;^%</v>
          </cell>
          <cell r="GN118" t="str">
            <v>Enfield</v>
          </cell>
          <cell r="GO118" t="str">
            <v>E09000010</v>
          </cell>
          <cell r="GP118">
            <v>27000</v>
          </cell>
          <cell r="GQ118">
            <v>8</v>
          </cell>
          <cell r="GR118">
            <v>13.12</v>
          </cell>
          <cell r="GS118">
            <v>7.6</v>
          </cell>
          <cell r="GT118">
            <v>16.43</v>
          </cell>
          <cell r="GU118">
            <v>4.8</v>
          </cell>
          <cell r="GV118">
            <v>7.53</v>
          </cell>
          <cell r="GW118">
            <v>4</v>
          </cell>
          <cell r="GX118" t="str">
            <v>&amp;^%</v>
          </cell>
          <cell r="GY118" t="str">
            <v>&amp;^%</v>
          </cell>
        </row>
        <row r="119">
          <cell r="A119" t="str">
            <v>Greenwich</v>
          </cell>
          <cell r="B119" t="str">
            <v>E09000011</v>
          </cell>
          <cell r="C119">
            <v>24000</v>
          </cell>
          <cell r="D119">
            <v>8.5</v>
          </cell>
          <cell r="E119">
            <v>594.20000000000005</v>
          </cell>
          <cell r="F119">
            <v>6.9</v>
          </cell>
          <cell r="G119">
            <v>685.4</v>
          </cell>
          <cell r="H119">
            <v>4.7</v>
          </cell>
          <cell r="I119">
            <v>337.1</v>
          </cell>
          <cell r="J119">
            <v>5.4</v>
          </cell>
          <cell r="K119" t="str">
            <v>&amp;^%</v>
          </cell>
          <cell r="L119" t="str">
            <v>&amp;^%</v>
          </cell>
          <cell r="N119" t="str">
            <v>Greenwich</v>
          </cell>
          <cell r="O119" t="str">
            <v>E09000011</v>
          </cell>
          <cell r="P119">
            <v>44000</v>
          </cell>
          <cell r="Q119">
            <v>6.2</v>
          </cell>
          <cell r="R119">
            <v>37.5</v>
          </cell>
          <cell r="S119">
            <v>1.5</v>
          </cell>
          <cell r="T119">
            <v>38.4</v>
          </cell>
          <cell r="U119">
            <v>1.1000000000000001</v>
          </cell>
          <cell r="V119">
            <v>30.6</v>
          </cell>
          <cell r="W119">
            <v>6.1</v>
          </cell>
          <cell r="X119" t="str">
            <v>&amp;^%</v>
          </cell>
          <cell r="Y119" t="str">
            <v>&amp;^%</v>
          </cell>
          <cell r="AA119" t="str">
            <v>Greenwich</v>
          </cell>
          <cell r="AB119" t="str">
            <v>E09000011</v>
          </cell>
          <cell r="AC119">
            <v>37000</v>
          </cell>
          <cell r="AD119">
            <v>9.4</v>
          </cell>
          <cell r="AE119">
            <v>30071</v>
          </cell>
          <cell r="AF119">
            <v>9.1999999999999993</v>
          </cell>
          <cell r="AG119">
            <v>32810</v>
          </cell>
          <cell r="AH119">
            <v>6.5</v>
          </cell>
          <cell r="AI119" t="str">
            <v>&amp;^%</v>
          </cell>
          <cell r="AJ119" t="str">
            <v>&amp;^%</v>
          </cell>
          <cell r="AK119" t="str">
            <v>&amp;^%</v>
          </cell>
          <cell r="AL119" t="str">
            <v>&amp;^%</v>
          </cell>
          <cell r="AN119" t="str">
            <v>Greenwich</v>
          </cell>
          <cell r="AO119" t="str">
            <v>E09000011</v>
          </cell>
          <cell r="AP119">
            <v>44000</v>
          </cell>
          <cell r="AQ119">
            <v>6.2</v>
          </cell>
          <cell r="AR119">
            <v>15.42</v>
          </cell>
          <cell r="AS119">
            <v>4.5</v>
          </cell>
          <cell r="AT119">
            <v>16.72</v>
          </cell>
          <cell r="AU119">
            <v>3.3</v>
          </cell>
          <cell r="AV119">
            <v>8.1300000000000008</v>
          </cell>
          <cell r="AW119">
            <v>5.2</v>
          </cell>
          <cell r="AX119" t="str">
            <v>&amp;^%</v>
          </cell>
          <cell r="AY119" t="str">
            <v>&amp;^%</v>
          </cell>
          <cell r="BA119" t="str">
            <v>Greenwich</v>
          </cell>
          <cell r="BB119" t="str">
            <v>E09000011</v>
          </cell>
          <cell r="BC119">
            <v>44000</v>
          </cell>
          <cell r="BD119">
            <v>6.2</v>
          </cell>
          <cell r="BE119">
            <v>579.1</v>
          </cell>
          <cell r="BF119">
            <v>4.8</v>
          </cell>
          <cell r="BG119">
            <v>642</v>
          </cell>
          <cell r="BH119">
            <v>3.2</v>
          </cell>
          <cell r="BI119">
            <v>330</v>
          </cell>
          <cell r="BJ119">
            <v>4.0999999999999996</v>
          </cell>
          <cell r="BK119" t="str">
            <v>&amp;^%</v>
          </cell>
          <cell r="BL119" t="str">
            <v>&amp;^%</v>
          </cell>
          <cell r="BN119" t="str">
            <v>Greenwich</v>
          </cell>
          <cell r="BO119" t="str">
            <v>E09000011</v>
          </cell>
          <cell r="BP119">
            <v>63000</v>
          </cell>
          <cell r="BQ119">
            <v>5</v>
          </cell>
          <cell r="BR119">
            <v>35</v>
          </cell>
          <cell r="BS119">
            <v>1.7</v>
          </cell>
          <cell r="BT119">
            <v>31.7</v>
          </cell>
          <cell r="BU119">
            <v>2</v>
          </cell>
          <cell r="BV119">
            <v>13.9</v>
          </cell>
          <cell r="BW119">
            <v>13</v>
          </cell>
          <cell r="BX119" t="str">
            <v>&amp;^%</v>
          </cell>
          <cell r="BY119" t="str">
            <v>&amp;^%</v>
          </cell>
          <cell r="CA119" t="str">
            <v>Greenwich</v>
          </cell>
          <cell r="CB119" t="str">
            <v>E09000011</v>
          </cell>
          <cell r="CC119">
            <v>53000</v>
          </cell>
          <cell r="CD119">
            <v>7.3</v>
          </cell>
          <cell r="CE119">
            <v>23867</v>
          </cell>
          <cell r="CF119">
            <v>11</v>
          </cell>
          <cell r="CG119">
            <v>26425</v>
          </cell>
          <cell r="CH119">
            <v>5.6</v>
          </cell>
          <cell r="CI119" t="str">
            <v>&amp;^%</v>
          </cell>
          <cell r="CJ119" t="str">
            <v>&amp;^%</v>
          </cell>
          <cell r="CK119" t="str">
            <v>&amp;^%</v>
          </cell>
          <cell r="CL119" t="str">
            <v>&amp;^%</v>
          </cell>
          <cell r="CN119" t="str">
            <v>Greenwich</v>
          </cell>
          <cell r="CO119" t="str">
            <v>E09000011</v>
          </cell>
          <cell r="CP119">
            <v>63000</v>
          </cell>
          <cell r="CQ119">
            <v>5</v>
          </cell>
          <cell r="CR119">
            <v>14</v>
          </cell>
          <cell r="CS119">
            <v>4</v>
          </cell>
          <cell r="CT119">
            <v>16.149999999999999</v>
          </cell>
          <cell r="CU119">
            <v>3</v>
          </cell>
          <cell r="CV119">
            <v>7.17</v>
          </cell>
          <cell r="CW119">
            <v>3.2</v>
          </cell>
          <cell r="CX119" t="str">
            <v>&amp;^%</v>
          </cell>
          <cell r="CY119" t="str">
            <v>&amp;^%</v>
          </cell>
          <cell r="DA119" t="str">
            <v>Greenwich</v>
          </cell>
          <cell r="DB119" t="str">
            <v>E09000011</v>
          </cell>
          <cell r="DC119">
            <v>63000</v>
          </cell>
          <cell r="DD119">
            <v>5</v>
          </cell>
          <cell r="DE119">
            <v>468.3</v>
          </cell>
          <cell r="DF119">
            <v>5.9</v>
          </cell>
          <cell r="DG119">
            <v>512.29999999999995</v>
          </cell>
          <cell r="DH119">
            <v>3.6</v>
          </cell>
          <cell r="DI119">
            <v>124</v>
          </cell>
          <cell r="DJ119">
            <v>11</v>
          </cell>
          <cell r="DK119">
            <v>900.2</v>
          </cell>
          <cell r="DL119">
            <v>20</v>
          </cell>
          <cell r="DN119" t="str">
            <v>Greenwich</v>
          </cell>
          <cell r="DO119" t="str">
            <v>E09000011</v>
          </cell>
          <cell r="DP119">
            <v>20000</v>
          </cell>
          <cell r="DQ119">
            <v>8.9</v>
          </cell>
          <cell r="DR119">
            <v>36.200000000000003</v>
          </cell>
          <cell r="DS119">
            <v>1.7</v>
          </cell>
          <cell r="DT119">
            <v>36.6</v>
          </cell>
          <cell r="DU119">
            <v>1.4</v>
          </cell>
          <cell r="DV119">
            <v>27.6</v>
          </cell>
          <cell r="DW119">
            <v>6.3</v>
          </cell>
          <cell r="DX119" t="str">
            <v>&amp;^%</v>
          </cell>
          <cell r="DY119" t="str">
            <v>&amp;^%</v>
          </cell>
          <cell r="EA119" t="str">
            <v>Greenwich</v>
          </cell>
          <cell r="EB119" t="str">
            <v>E09000011</v>
          </cell>
          <cell r="EC119">
            <v>17000</v>
          </cell>
          <cell r="ED119">
            <v>16.399999999999999</v>
          </cell>
          <cell r="EE119">
            <v>27886</v>
          </cell>
          <cell r="EF119">
            <v>19</v>
          </cell>
          <cell r="EG119">
            <v>29496</v>
          </cell>
          <cell r="EH119">
            <v>12</v>
          </cell>
          <cell r="EI119" t="str">
            <v>&amp;^%</v>
          </cell>
          <cell r="EJ119" t="str">
            <v>&amp;^%</v>
          </cell>
          <cell r="EK119" t="str">
            <v>&amp;^%</v>
          </cell>
          <cell r="EL119" t="str">
            <v>&amp;^%</v>
          </cell>
          <cell r="EN119" t="str">
            <v>Greenwich</v>
          </cell>
          <cell r="EO119" t="str">
            <v>E09000011</v>
          </cell>
          <cell r="EP119">
            <v>20000</v>
          </cell>
          <cell r="EQ119">
            <v>8.9</v>
          </cell>
          <cell r="ER119">
            <v>15.31</v>
          </cell>
          <cell r="ES119">
            <v>8.3000000000000007</v>
          </cell>
          <cell r="ET119">
            <v>16.13</v>
          </cell>
          <cell r="EU119">
            <v>4.0999999999999996</v>
          </cell>
          <cell r="EV119">
            <v>7.78</v>
          </cell>
          <cell r="EW119">
            <v>8</v>
          </cell>
          <cell r="EX119" t="str">
            <v>&amp;^%</v>
          </cell>
          <cell r="EY119" t="str">
            <v>&amp;^%</v>
          </cell>
          <cell r="FA119" t="str">
            <v>Greenwich</v>
          </cell>
          <cell r="FB119" t="str">
            <v>E09000011</v>
          </cell>
          <cell r="FC119">
            <v>20000</v>
          </cell>
          <cell r="FD119">
            <v>8.9</v>
          </cell>
          <cell r="FE119">
            <v>557.20000000000005</v>
          </cell>
          <cell r="FF119">
            <v>7.6</v>
          </cell>
          <cell r="FG119">
            <v>589.9</v>
          </cell>
          <cell r="FH119">
            <v>3.9</v>
          </cell>
          <cell r="FI119">
            <v>313.3</v>
          </cell>
          <cell r="FJ119">
            <v>8.4</v>
          </cell>
          <cell r="FK119" t="str">
            <v>&amp;^%</v>
          </cell>
          <cell r="FL119" t="str">
            <v>&amp;^%</v>
          </cell>
          <cell r="FN119" t="str">
            <v>Greenwich</v>
          </cell>
          <cell r="FO119" t="str">
            <v>E09000011</v>
          </cell>
          <cell r="FP119">
            <v>24000</v>
          </cell>
          <cell r="FQ119">
            <v>8.5</v>
          </cell>
          <cell r="FR119">
            <v>38.1</v>
          </cell>
          <cell r="FS119">
            <v>2</v>
          </cell>
          <cell r="FT119">
            <v>39.9</v>
          </cell>
          <cell r="FU119">
            <v>1.6</v>
          </cell>
          <cell r="FV119">
            <v>35</v>
          </cell>
          <cell r="FW119">
            <v>3.1</v>
          </cell>
          <cell r="FX119" t="str">
            <v>&amp;^%</v>
          </cell>
          <cell r="FY119" t="str">
            <v>&amp;^%</v>
          </cell>
          <cell r="GA119" t="str">
            <v>Greenwich</v>
          </cell>
          <cell r="GB119" t="str">
            <v>E09000011</v>
          </cell>
          <cell r="GC119">
            <v>20000</v>
          </cell>
          <cell r="GD119">
            <v>10.3</v>
          </cell>
          <cell r="GE119">
            <v>30551</v>
          </cell>
          <cell r="GF119">
            <v>9.1</v>
          </cell>
          <cell r="GG119">
            <v>35651</v>
          </cell>
          <cell r="GH119">
            <v>6.2</v>
          </cell>
          <cell r="GI119">
            <v>16932</v>
          </cell>
          <cell r="GJ119">
            <v>12</v>
          </cell>
          <cell r="GK119" t="str">
            <v>&amp;^%</v>
          </cell>
          <cell r="GL119" t="str">
            <v>&amp;^%</v>
          </cell>
          <cell r="GN119" t="str">
            <v>Greenwich</v>
          </cell>
          <cell r="GO119" t="str">
            <v>E09000011</v>
          </cell>
          <cell r="GP119">
            <v>24000</v>
          </cell>
          <cell r="GQ119">
            <v>8.5</v>
          </cell>
          <cell r="GR119">
            <v>15.6</v>
          </cell>
          <cell r="GS119">
            <v>5.6</v>
          </cell>
          <cell r="GT119">
            <v>17.170000000000002</v>
          </cell>
          <cell r="GU119">
            <v>4.8</v>
          </cell>
          <cell r="GV119">
            <v>8.15</v>
          </cell>
          <cell r="GW119">
            <v>7.9</v>
          </cell>
          <cell r="GX119" t="str">
            <v>&amp;^%</v>
          </cell>
          <cell r="GY119" t="str">
            <v>&amp;^%</v>
          </cell>
        </row>
        <row r="120">
          <cell r="A120" t="str">
            <v>Harrow</v>
          </cell>
          <cell r="B120" t="str">
            <v>E09000015</v>
          </cell>
          <cell r="C120">
            <v>21000</v>
          </cell>
          <cell r="D120">
            <v>9.5</v>
          </cell>
          <cell r="E120">
            <v>539.5</v>
          </cell>
          <cell r="F120">
            <v>8.5</v>
          </cell>
          <cell r="G120">
            <v>648.20000000000005</v>
          </cell>
          <cell r="H120">
            <v>5.6</v>
          </cell>
          <cell r="I120">
            <v>302.2</v>
          </cell>
          <cell r="J120">
            <v>7.7</v>
          </cell>
          <cell r="K120" t="str">
            <v>&amp;^%</v>
          </cell>
          <cell r="L120" t="str">
            <v>&amp;^%</v>
          </cell>
          <cell r="N120" t="str">
            <v>Harrow</v>
          </cell>
          <cell r="O120" t="str">
            <v>E09000015</v>
          </cell>
          <cell r="P120">
            <v>38000</v>
          </cell>
          <cell r="Q120">
            <v>6.8</v>
          </cell>
          <cell r="R120">
            <v>37.5</v>
          </cell>
          <cell r="S120">
            <v>1.1000000000000001</v>
          </cell>
          <cell r="T120">
            <v>38.5</v>
          </cell>
          <cell r="U120">
            <v>1.1000000000000001</v>
          </cell>
          <cell r="V120">
            <v>32.5</v>
          </cell>
          <cell r="W120">
            <v>5.5</v>
          </cell>
          <cell r="X120" t="str">
            <v>&amp;^%</v>
          </cell>
          <cell r="Y120" t="str">
            <v>&amp;^%</v>
          </cell>
          <cell r="AA120" t="str">
            <v>Harrow</v>
          </cell>
          <cell r="AB120" t="str">
            <v>E09000015</v>
          </cell>
          <cell r="AC120">
            <v>33000</v>
          </cell>
          <cell r="AD120">
            <v>9.4</v>
          </cell>
          <cell r="AE120">
            <v>26892</v>
          </cell>
          <cell r="AF120">
            <v>7.3</v>
          </cell>
          <cell r="AG120">
            <v>32028</v>
          </cell>
          <cell r="AH120">
            <v>5.8</v>
          </cell>
          <cell r="AI120">
            <v>15265</v>
          </cell>
          <cell r="AJ120">
            <v>6</v>
          </cell>
          <cell r="AK120" t="str">
            <v>&amp;^%</v>
          </cell>
          <cell r="AL120" t="str">
            <v>&amp;^%</v>
          </cell>
          <cell r="AN120" t="str">
            <v>Harrow</v>
          </cell>
          <cell r="AO120" t="str">
            <v>E09000015</v>
          </cell>
          <cell r="AP120">
            <v>38000</v>
          </cell>
          <cell r="AQ120">
            <v>6.8</v>
          </cell>
          <cell r="AR120">
            <v>13.66</v>
          </cell>
          <cell r="AS120">
            <v>6</v>
          </cell>
          <cell r="AT120">
            <v>15.96</v>
          </cell>
          <cell r="AU120">
            <v>4.3</v>
          </cell>
          <cell r="AV120">
            <v>7.65</v>
          </cell>
          <cell r="AW120">
            <v>2.7</v>
          </cell>
          <cell r="AX120" t="str">
            <v>&amp;^%</v>
          </cell>
          <cell r="AY120" t="str">
            <v>&amp;^%</v>
          </cell>
          <cell r="BA120" t="str">
            <v>Harrow</v>
          </cell>
          <cell r="BB120" t="str">
            <v>E09000015</v>
          </cell>
          <cell r="BC120">
            <v>38000</v>
          </cell>
          <cell r="BD120">
            <v>6.8</v>
          </cell>
          <cell r="BE120">
            <v>519.70000000000005</v>
          </cell>
          <cell r="BF120">
            <v>5.0999999999999996</v>
          </cell>
          <cell r="BG120">
            <v>614</v>
          </cell>
          <cell r="BH120">
            <v>4.0999999999999996</v>
          </cell>
          <cell r="BI120">
            <v>300.10000000000002</v>
          </cell>
          <cell r="BJ120">
            <v>4.3</v>
          </cell>
          <cell r="BK120" t="str">
            <v>&amp;^%</v>
          </cell>
          <cell r="BL120" t="str">
            <v>&amp;^%</v>
          </cell>
          <cell r="BN120" t="str">
            <v>Harrow</v>
          </cell>
          <cell r="BO120" t="str">
            <v>E09000015</v>
          </cell>
          <cell r="BP120">
            <v>57000</v>
          </cell>
          <cell r="BQ120">
            <v>5.4</v>
          </cell>
          <cell r="BR120">
            <v>36</v>
          </cell>
          <cell r="BS120">
            <v>1.6</v>
          </cell>
          <cell r="BT120">
            <v>31.9</v>
          </cell>
          <cell r="BU120">
            <v>2</v>
          </cell>
          <cell r="BV120">
            <v>13.3</v>
          </cell>
          <cell r="BW120">
            <v>13</v>
          </cell>
          <cell r="BX120" t="str">
            <v>&amp;^%</v>
          </cell>
          <cell r="BY120" t="str">
            <v>&amp;^%</v>
          </cell>
          <cell r="CA120" t="str">
            <v>Harrow</v>
          </cell>
          <cell r="CB120" t="str">
            <v>E09000015</v>
          </cell>
          <cell r="CC120">
            <v>50000</v>
          </cell>
          <cell r="CD120">
            <v>7.8</v>
          </cell>
          <cell r="CE120">
            <v>20613</v>
          </cell>
          <cell r="CF120">
            <v>9.8000000000000007</v>
          </cell>
          <cell r="CG120">
            <v>24618</v>
          </cell>
          <cell r="CH120">
            <v>6.8</v>
          </cell>
          <cell r="CI120" t="str">
            <v>&amp;^%</v>
          </cell>
          <cell r="CJ120" t="str">
            <v>&amp;^%</v>
          </cell>
          <cell r="CK120" t="str">
            <v>&amp;^%</v>
          </cell>
          <cell r="CL120" t="str">
            <v>&amp;^%</v>
          </cell>
          <cell r="CN120" t="str">
            <v>Harrow</v>
          </cell>
          <cell r="CO120" t="str">
            <v>E09000015</v>
          </cell>
          <cell r="CP120">
            <v>57000</v>
          </cell>
          <cell r="CQ120">
            <v>5.4</v>
          </cell>
          <cell r="CR120">
            <v>11.44</v>
          </cell>
          <cell r="CS120">
            <v>6.6</v>
          </cell>
          <cell r="CT120">
            <v>14.87</v>
          </cell>
          <cell r="CU120">
            <v>3.9</v>
          </cell>
          <cell r="CV120">
            <v>6.57</v>
          </cell>
          <cell r="CW120">
            <v>3.1</v>
          </cell>
          <cell r="CX120" t="str">
            <v>&amp;^%</v>
          </cell>
          <cell r="CY120" t="str">
            <v>&amp;^%</v>
          </cell>
          <cell r="DA120" t="str">
            <v>Harrow</v>
          </cell>
          <cell r="DB120" t="str">
            <v>E09000015</v>
          </cell>
          <cell r="DC120">
            <v>57000</v>
          </cell>
          <cell r="DD120">
            <v>5.4</v>
          </cell>
          <cell r="DE120">
            <v>408.8</v>
          </cell>
          <cell r="DF120">
            <v>6.7</v>
          </cell>
          <cell r="DG120">
            <v>474</v>
          </cell>
          <cell r="DH120">
            <v>4.4000000000000004</v>
          </cell>
          <cell r="DI120">
            <v>119.3</v>
          </cell>
          <cell r="DJ120">
            <v>13</v>
          </cell>
          <cell r="DK120" t="str">
            <v>&amp;^%</v>
          </cell>
          <cell r="DL120" t="str">
            <v>&amp;^%</v>
          </cell>
          <cell r="DN120" t="str">
            <v>Harrow</v>
          </cell>
          <cell r="DO120" t="str">
            <v>E09000015</v>
          </cell>
          <cell r="DP120">
            <v>18000</v>
          </cell>
          <cell r="DQ120">
            <v>9.6999999999999993</v>
          </cell>
          <cell r="DR120">
            <v>37.299999999999997</v>
          </cell>
          <cell r="DS120">
            <v>1</v>
          </cell>
          <cell r="DT120">
            <v>37.5</v>
          </cell>
          <cell r="DU120">
            <v>2.1</v>
          </cell>
          <cell r="DV120">
            <v>30</v>
          </cell>
          <cell r="DW120">
            <v>6.3</v>
          </cell>
          <cell r="DX120" t="str">
            <v>&amp;^%</v>
          </cell>
          <cell r="DY120" t="str">
            <v>&amp;^%</v>
          </cell>
          <cell r="EA120" t="str">
            <v>Harrow</v>
          </cell>
          <cell r="EB120" t="str">
            <v>E09000015</v>
          </cell>
          <cell r="EC120">
            <v>15000</v>
          </cell>
          <cell r="ED120">
            <v>15.6</v>
          </cell>
          <cell r="EE120">
            <v>22873</v>
          </cell>
          <cell r="EF120">
            <v>9.6</v>
          </cell>
          <cell r="EG120">
            <v>29034</v>
          </cell>
          <cell r="EH120">
            <v>11</v>
          </cell>
          <cell r="EI120">
            <v>13806</v>
          </cell>
          <cell r="EJ120">
            <v>7.8</v>
          </cell>
          <cell r="EK120" t="str">
            <v>&amp;^%</v>
          </cell>
          <cell r="EL120" t="str">
            <v>&amp;^%</v>
          </cell>
          <cell r="EN120" t="str">
            <v>Harrow</v>
          </cell>
          <cell r="EO120" t="str">
            <v>E09000015</v>
          </cell>
          <cell r="EP120">
            <v>18000</v>
          </cell>
          <cell r="EQ120">
            <v>9.6999999999999993</v>
          </cell>
          <cell r="ER120">
            <v>13.23</v>
          </cell>
          <cell r="ES120">
            <v>11</v>
          </cell>
          <cell r="ET120">
            <v>15.3</v>
          </cell>
          <cell r="EU120">
            <v>6.3</v>
          </cell>
          <cell r="EV120">
            <v>7.65</v>
          </cell>
          <cell r="EW120">
            <v>5.0999999999999996</v>
          </cell>
          <cell r="EX120" t="str">
            <v>&amp;^%</v>
          </cell>
          <cell r="EY120" t="str">
            <v>&amp;^%</v>
          </cell>
          <cell r="FA120" t="str">
            <v>Harrow</v>
          </cell>
          <cell r="FB120" t="str">
            <v>E09000015</v>
          </cell>
          <cell r="FC120">
            <v>18000</v>
          </cell>
          <cell r="FD120">
            <v>9.6999999999999993</v>
          </cell>
          <cell r="FE120">
            <v>480.3</v>
          </cell>
          <cell r="FF120">
            <v>8</v>
          </cell>
          <cell r="FG120">
            <v>573.79999999999995</v>
          </cell>
          <cell r="FH120">
            <v>6.1</v>
          </cell>
          <cell r="FI120">
            <v>283.2</v>
          </cell>
          <cell r="FJ120">
            <v>6</v>
          </cell>
          <cell r="FK120" t="str">
            <v>&amp;^%</v>
          </cell>
          <cell r="FL120" t="str">
            <v>&amp;^%</v>
          </cell>
          <cell r="FN120" t="str">
            <v>Harrow</v>
          </cell>
          <cell r="FO120" t="str">
            <v>E09000015</v>
          </cell>
          <cell r="FP120">
            <v>21000</v>
          </cell>
          <cell r="FQ120">
            <v>9.5</v>
          </cell>
          <cell r="FR120">
            <v>38.9</v>
          </cell>
          <cell r="FS120">
            <v>1.7</v>
          </cell>
          <cell r="FT120">
            <v>39.299999999999997</v>
          </cell>
          <cell r="FU120">
            <v>1.2</v>
          </cell>
          <cell r="FV120">
            <v>35</v>
          </cell>
          <cell r="FW120">
            <v>3.8</v>
          </cell>
          <cell r="FX120" t="str">
            <v>&amp;^%</v>
          </cell>
          <cell r="FY120" t="str">
            <v>&amp;^%</v>
          </cell>
          <cell r="GA120" t="str">
            <v>Harrow</v>
          </cell>
          <cell r="GB120" t="str">
            <v>E09000015</v>
          </cell>
          <cell r="GC120">
            <v>18000</v>
          </cell>
          <cell r="GD120">
            <v>11.3</v>
          </cell>
          <cell r="GE120">
            <v>30854</v>
          </cell>
          <cell r="GF120">
            <v>8.4</v>
          </cell>
          <cell r="GG120">
            <v>34571</v>
          </cell>
          <cell r="GH120">
            <v>6.7</v>
          </cell>
          <cell r="GI120">
            <v>16628</v>
          </cell>
          <cell r="GJ120">
            <v>11</v>
          </cell>
          <cell r="GK120" t="str">
            <v>&amp;^%</v>
          </cell>
          <cell r="GL120" t="str">
            <v>&amp;^%</v>
          </cell>
          <cell r="GN120" t="str">
            <v>Harrow</v>
          </cell>
          <cell r="GO120" t="str">
            <v>E09000015</v>
          </cell>
          <cell r="GP120">
            <v>21000</v>
          </cell>
          <cell r="GQ120">
            <v>9.5</v>
          </cell>
          <cell r="GR120">
            <v>13.96</v>
          </cell>
          <cell r="GS120">
            <v>7.8</v>
          </cell>
          <cell r="GT120">
            <v>16.489999999999998</v>
          </cell>
          <cell r="GU120">
            <v>5.9</v>
          </cell>
          <cell r="GV120">
            <v>7.65</v>
          </cell>
          <cell r="GW120">
            <v>6.9</v>
          </cell>
          <cell r="GX120" t="str">
            <v>&amp;^%</v>
          </cell>
          <cell r="GY120" t="str">
            <v>&amp;^%</v>
          </cell>
        </row>
        <row r="121">
          <cell r="A121" t="str">
            <v>Havering</v>
          </cell>
          <cell r="B121" t="str">
            <v>E09000016</v>
          </cell>
          <cell r="C121">
            <v>18000</v>
          </cell>
          <cell r="D121">
            <v>9.8000000000000007</v>
          </cell>
          <cell r="E121">
            <v>566.79999999999995</v>
          </cell>
          <cell r="F121">
            <v>6.5</v>
          </cell>
          <cell r="G121">
            <v>616.6</v>
          </cell>
          <cell r="H121">
            <v>4.7</v>
          </cell>
          <cell r="I121">
            <v>287.5</v>
          </cell>
          <cell r="J121">
            <v>8.5</v>
          </cell>
          <cell r="K121" t="str">
            <v>&amp;^%</v>
          </cell>
          <cell r="L121" t="str">
            <v>&amp;^%</v>
          </cell>
          <cell r="N121" t="str">
            <v>Havering</v>
          </cell>
          <cell r="O121" t="str">
            <v>E09000016</v>
          </cell>
          <cell r="P121">
            <v>39000</v>
          </cell>
          <cell r="Q121">
            <v>6.6</v>
          </cell>
          <cell r="R121">
            <v>37.5</v>
          </cell>
          <cell r="S121">
            <v>1.1000000000000001</v>
          </cell>
          <cell r="T121">
            <v>38.799999999999997</v>
          </cell>
          <cell r="U121">
            <v>1</v>
          </cell>
          <cell r="V121">
            <v>32.5</v>
          </cell>
          <cell r="W121">
            <v>1.9</v>
          </cell>
          <cell r="X121" t="str">
            <v>&amp;^%</v>
          </cell>
          <cell r="Y121" t="str">
            <v>&amp;^%</v>
          </cell>
          <cell r="AA121" t="str">
            <v>Havering</v>
          </cell>
          <cell r="AB121" t="str">
            <v>E09000016</v>
          </cell>
          <cell r="AC121">
            <v>35000</v>
          </cell>
          <cell r="AD121">
            <v>7.7</v>
          </cell>
          <cell r="AE121">
            <v>28276</v>
          </cell>
          <cell r="AF121">
            <v>5.4</v>
          </cell>
          <cell r="AG121">
            <v>31671</v>
          </cell>
          <cell r="AH121">
            <v>4.2</v>
          </cell>
          <cell r="AI121">
            <v>15000</v>
          </cell>
          <cell r="AJ121">
            <v>4.5999999999999996</v>
          </cell>
          <cell r="AK121" t="str">
            <v>&amp;^%</v>
          </cell>
          <cell r="AL121" t="str">
            <v>&amp;^%</v>
          </cell>
          <cell r="AN121" t="str">
            <v>Havering</v>
          </cell>
          <cell r="AO121" t="str">
            <v>E09000016</v>
          </cell>
          <cell r="AP121">
            <v>39000</v>
          </cell>
          <cell r="AQ121">
            <v>6.6</v>
          </cell>
          <cell r="AR121">
            <v>13.98</v>
          </cell>
          <cell r="AS121">
            <v>6.1</v>
          </cell>
          <cell r="AT121">
            <v>15.43</v>
          </cell>
          <cell r="AU121">
            <v>3.5</v>
          </cell>
          <cell r="AV121">
            <v>7.37</v>
          </cell>
          <cell r="AW121">
            <v>4.9000000000000004</v>
          </cell>
          <cell r="AX121" t="str">
            <v>&amp;^%</v>
          </cell>
          <cell r="AY121" t="str">
            <v>&amp;^%</v>
          </cell>
          <cell r="BA121" t="str">
            <v>Havering</v>
          </cell>
          <cell r="BB121" t="str">
            <v>E09000016</v>
          </cell>
          <cell r="BC121">
            <v>39000</v>
          </cell>
          <cell r="BD121">
            <v>6.6</v>
          </cell>
          <cell r="BE121">
            <v>543.6</v>
          </cell>
          <cell r="BF121">
            <v>4.4000000000000004</v>
          </cell>
          <cell r="BG121">
            <v>598.29999999999995</v>
          </cell>
          <cell r="BH121">
            <v>3.3</v>
          </cell>
          <cell r="BI121">
            <v>287.5</v>
          </cell>
          <cell r="BJ121">
            <v>4.7</v>
          </cell>
          <cell r="BK121" t="str">
            <v>&amp;^%</v>
          </cell>
          <cell r="BL121" t="str">
            <v>&amp;^%</v>
          </cell>
          <cell r="BN121" t="str">
            <v>Havering</v>
          </cell>
          <cell r="BO121" t="str">
            <v>E09000016</v>
          </cell>
          <cell r="BP121">
            <v>56000</v>
          </cell>
          <cell r="BQ121">
            <v>5.4</v>
          </cell>
          <cell r="BR121">
            <v>36</v>
          </cell>
          <cell r="BS121">
            <v>1.4</v>
          </cell>
          <cell r="BT121">
            <v>32.200000000000003</v>
          </cell>
          <cell r="BU121">
            <v>1.9</v>
          </cell>
          <cell r="BV121">
            <v>14</v>
          </cell>
          <cell r="BW121">
            <v>8.3000000000000007</v>
          </cell>
          <cell r="BX121">
            <v>44.4</v>
          </cell>
          <cell r="BY121">
            <v>14</v>
          </cell>
          <cell r="CA121" t="str">
            <v>Havering</v>
          </cell>
          <cell r="CB121" t="str">
            <v>E09000016</v>
          </cell>
          <cell r="CC121">
            <v>49000</v>
          </cell>
          <cell r="CD121">
            <v>7.4</v>
          </cell>
          <cell r="CE121">
            <v>22060</v>
          </cell>
          <cell r="CF121">
            <v>11</v>
          </cell>
          <cell r="CG121">
            <v>25352</v>
          </cell>
          <cell r="CH121">
            <v>5.5</v>
          </cell>
          <cell r="CI121" t="str">
            <v>&amp;^%</v>
          </cell>
          <cell r="CJ121" t="str">
            <v>&amp;^%</v>
          </cell>
          <cell r="CK121" t="str">
            <v>&amp;^%</v>
          </cell>
          <cell r="CL121" t="str">
            <v>&amp;^%</v>
          </cell>
          <cell r="CN121" t="str">
            <v>Havering</v>
          </cell>
          <cell r="CO121" t="str">
            <v>E09000016</v>
          </cell>
          <cell r="CP121">
            <v>56000</v>
          </cell>
          <cell r="CQ121">
            <v>5.4</v>
          </cell>
          <cell r="CR121">
            <v>12.21</v>
          </cell>
          <cell r="CS121">
            <v>5.5</v>
          </cell>
          <cell r="CT121">
            <v>14.65</v>
          </cell>
          <cell r="CU121">
            <v>3.2</v>
          </cell>
          <cell r="CV121">
            <v>6.5</v>
          </cell>
          <cell r="CW121">
            <v>2.6</v>
          </cell>
          <cell r="CX121" t="str">
            <v>&amp;^%</v>
          </cell>
          <cell r="CY121" t="str">
            <v>&amp;^%</v>
          </cell>
          <cell r="DA121" t="str">
            <v>Havering</v>
          </cell>
          <cell r="DB121" t="str">
            <v>E09000016</v>
          </cell>
          <cell r="DC121">
            <v>56000</v>
          </cell>
          <cell r="DD121">
            <v>5.4</v>
          </cell>
          <cell r="DE121">
            <v>420.7</v>
          </cell>
          <cell r="DF121">
            <v>7.1</v>
          </cell>
          <cell r="DG121">
            <v>472</v>
          </cell>
          <cell r="DH121">
            <v>3.7</v>
          </cell>
          <cell r="DI121">
            <v>115.9</v>
          </cell>
          <cell r="DJ121">
            <v>8.6</v>
          </cell>
          <cell r="DK121" t="str">
            <v>&amp;^%</v>
          </cell>
          <cell r="DL121" t="str">
            <v>&amp;^%</v>
          </cell>
          <cell r="DN121" t="str">
            <v>Havering</v>
          </cell>
          <cell r="DO121" t="str">
            <v>E09000016</v>
          </cell>
          <cell r="DP121">
            <v>21000</v>
          </cell>
          <cell r="DQ121">
            <v>8.8000000000000007</v>
          </cell>
          <cell r="DR121">
            <v>37</v>
          </cell>
          <cell r="DS121">
            <v>1</v>
          </cell>
          <cell r="DT121">
            <v>37.4</v>
          </cell>
          <cell r="DU121">
            <v>1.2</v>
          </cell>
          <cell r="DV121">
            <v>32.5</v>
          </cell>
          <cell r="DW121">
            <v>1.8</v>
          </cell>
          <cell r="DX121" t="str">
            <v>&amp;^%</v>
          </cell>
          <cell r="DY121" t="str">
            <v>&amp;^%</v>
          </cell>
          <cell r="EA121" t="str">
            <v>Havering</v>
          </cell>
          <cell r="EB121" t="str">
            <v>E09000016</v>
          </cell>
          <cell r="EC121">
            <v>19000</v>
          </cell>
          <cell r="ED121">
            <v>10.3</v>
          </cell>
          <cell r="EE121">
            <v>28032</v>
          </cell>
          <cell r="EF121">
            <v>8</v>
          </cell>
          <cell r="EG121">
            <v>30351</v>
          </cell>
          <cell r="EH121">
            <v>5.8</v>
          </cell>
          <cell r="EI121">
            <v>14630</v>
          </cell>
          <cell r="EJ121">
            <v>8.8000000000000007</v>
          </cell>
          <cell r="EK121" t="str">
            <v>&amp;^%</v>
          </cell>
          <cell r="EL121" t="str">
            <v>&amp;^%</v>
          </cell>
          <cell r="EN121" t="str">
            <v>Havering</v>
          </cell>
          <cell r="EO121" t="str">
            <v>E09000016</v>
          </cell>
          <cell r="EP121">
            <v>21000</v>
          </cell>
          <cell r="EQ121">
            <v>8.8000000000000007</v>
          </cell>
          <cell r="ER121">
            <v>14.86</v>
          </cell>
          <cell r="ES121">
            <v>7.2</v>
          </cell>
          <cell r="ET121">
            <v>15.56</v>
          </cell>
          <cell r="EU121">
            <v>4.7</v>
          </cell>
          <cell r="EV121">
            <v>6.99</v>
          </cell>
          <cell r="EW121">
            <v>6.2</v>
          </cell>
          <cell r="EX121" t="str">
            <v>&amp;^%</v>
          </cell>
          <cell r="EY121" t="str">
            <v>&amp;^%</v>
          </cell>
          <cell r="FA121" t="str">
            <v>Havering</v>
          </cell>
          <cell r="FB121" t="str">
            <v>E09000016</v>
          </cell>
          <cell r="FC121">
            <v>21000</v>
          </cell>
          <cell r="FD121">
            <v>8.8000000000000007</v>
          </cell>
          <cell r="FE121">
            <v>531.1</v>
          </cell>
          <cell r="FF121">
            <v>6.9</v>
          </cell>
          <cell r="FG121">
            <v>582</v>
          </cell>
          <cell r="FH121">
            <v>4.7</v>
          </cell>
          <cell r="FI121">
            <v>287.5</v>
          </cell>
          <cell r="FJ121">
            <v>7.3</v>
          </cell>
          <cell r="FK121" t="str">
            <v>&amp;^%</v>
          </cell>
          <cell r="FL121" t="str">
            <v>&amp;^%</v>
          </cell>
          <cell r="FN121" t="str">
            <v>Havering</v>
          </cell>
          <cell r="FO121" t="str">
            <v>E09000016</v>
          </cell>
          <cell r="FP121">
            <v>18000</v>
          </cell>
          <cell r="FQ121">
            <v>9.8000000000000007</v>
          </cell>
          <cell r="FR121">
            <v>39.799999999999997</v>
          </cell>
          <cell r="FS121">
            <v>1.6</v>
          </cell>
          <cell r="FT121">
            <v>40.299999999999997</v>
          </cell>
          <cell r="FU121">
            <v>1.4</v>
          </cell>
          <cell r="FV121">
            <v>32.9</v>
          </cell>
          <cell r="FW121">
            <v>2.2000000000000002</v>
          </cell>
          <cell r="FX121" t="str">
            <v>&amp;^%</v>
          </cell>
          <cell r="FY121" t="str">
            <v>&amp;^%</v>
          </cell>
          <cell r="GA121" t="str">
            <v>Havering</v>
          </cell>
          <cell r="GB121" t="str">
            <v>E09000016</v>
          </cell>
          <cell r="GC121">
            <v>16000</v>
          </cell>
          <cell r="GD121">
            <v>11.7</v>
          </cell>
          <cell r="GE121">
            <v>28934</v>
          </cell>
          <cell r="GF121">
            <v>8.6999999999999993</v>
          </cell>
          <cell r="GG121">
            <v>33212</v>
          </cell>
          <cell r="GH121">
            <v>6.2</v>
          </cell>
          <cell r="GI121">
            <v>15206</v>
          </cell>
          <cell r="GJ121">
            <v>9.3000000000000007</v>
          </cell>
          <cell r="GK121" t="str">
            <v>&amp;^%</v>
          </cell>
          <cell r="GL121" t="str">
            <v>&amp;^%</v>
          </cell>
          <cell r="GN121" t="str">
            <v>Havering</v>
          </cell>
          <cell r="GO121" t="str">
            <v>E09000016</v>
          </cell>
          <cell r="GP121">
            <v>18000</v>
          </cell>
          <cell r="GQ121">
            <v>9.8000000000000007</v>
          </cell>
          <cell r="GR121">
            <v>13.11</v>
          </cell>
          <cell r="GS121">
            <v>8.5</v>
          </cell>
          <cell r="GT121">
            <v>15.29</v>
          </cell>
          <cell r="GU121">
            <v>5.0999999999999996</v>
          </cell>
          <cell r="GV121">
            <v>7.58</v>
          </cell>
          <cell r="GW121">
            <v>7.1</v>
          </cell>
          <cell r="GX121" t="str">
            <v>&amp;^%</v>
          </cell>
          <cell r="GY121" t="str">
            <v>&amp;^%</v>
          </cell>
        </row>
        <row r="122">
          <cell r="A122" t="str">
            <v>Hillingdon</v>
          </cell>
          <cell r="B122" t="str">
            <v>E09000017</v>
          </cell>
          <cell r="C122">
            <v>79000</v>
          </cell>
          <cell r="D122">
            <v>4.5</v>
          </cell>
          <cell r="E122">
            <v>683.6</v>
          </cell>
          <cell r="F122">
            <v>3.8</v>
          </cell>
          <cell r="G122">
            <v>804</v>
          </cell>
          <cell r="H122">
            <v>3.1</v>
          </cell>
          <cell r="I122">
            <v>344.6</v>
          </cell>
          <cell r="J122">
            <v>2.9</v>
          </cell>
          <cell r="K122" t="str">
            <v>&amp;^%</v>
          </cell>
          <cell r="L122" t="str">
            <v>&amp;^%</v>
          </cell>
          <cell r="N122" t="str">
            <v>Hillingdon</v>
          </cell>
          <cell r="O122" t="str">
            <v>E09000017</v>
          </cell>
          <cell r="P122">
            <v>121000</v>
          </cell>
          <cell r="Q122">
            <v>3.6</v>
          </cell>
          <cell r="R122">
            <v>37.5</v>
          </cell>
          <cell r="S122">
            <v>1.1000000000000001</v>
          </cell>
          <cell r="T122">
            <v>39.1</v>
          </cell>
          <cell r="U122">
            <v>0.6</v>
          </cell>
          <cell r="V122">
            <v>30</v>
          </cell>
          <cell r="W122">
            <v>2.1</v>
          </cell>
          <cell r="X122">
            <v>47.1</v>
          </cell>
          <cell r="Y122">
            <v>6.4</v>
          </cell>
          <cell r="AA122" t="str">
            <v>Hillingdon</v>
          </cell>
          <cell r="AB122" t="str">
            <v>E09000017</v>
          </cell>
          <cell r="AC122">
            <v>109000</v>
          </cell>
          <cell r="AD122">
            <v>5.7</v>
          </cell>
          <cell r="AE122">
            <v>33820</v>
          </cell>
          <cell r="AF122">
            <v>5.0999999999999996</v>
          </cell>
          <cell r="AG122">
            <v>39828</v>
          </cell>
          <cell r="AH122">
            <v>3.5</v>
          </cell>
          <cell r="AI122">
            <v>17859</v>
          </cell>
          <cell r="AJ122">
            <v>6.6</v>
          </cell>
          <cell r="AK122" t="str">
            <v>&amp;^%</v>
          </cell>
          <cell r="AL122" t="str">
            <v>&amp;^%</v>
          </cell>
          <cell r="AN122" t="str">
            <v>Hillingdon</v>
          </cell>
          <cell r="AO122" t="str">
            <v>E09000017</v>
          </cell>
          <cell r="AP122">
            <v>121000</v>
          </cell>
          <cell r="AQ122">
            <v>3.6</v>
          </cell>
          <cell r="AR122">
            <v>15.56</v>
          </cell>
          <cell r="AS122">
            <v>2.9</v>
          </cell>
          <cell r="AT122">
            <v>18.82</v>
          </cell>
          <cell r="AU122">
            <v>2.6</v>
          </cell>
          <cell r="AV122">
            <v>7.85</v>
          </cell>
          <cell r="AW122">
            <v>2.8</v>
          </cell>
          <cell r="AX122">
            <v>34.58</v>
          </cell>
          <cell r="AY122">
            <v>19</v>
          </cell>
          <cell r="BA122" t="str">
            <v>Hillingdon</v>
          </cell>
          <cell r="BB122" t="str">
            <v>E09000017</v>
          </cell>
          <cell r="BC122">
            <v>121000</v>
          </cell>
          <cell r="BD122">
            <v>3.6</v>
          </cell>
          <cell r="BE122">
            <v>614.70000000000005</v>
          </cell>
          <cell r="BF122">
            <v>3.8</v>
          </cell>
          <cell r="BG122">
            <v>736.5</v>
          </cell>
          <cell r="BH122">
            <v>2.4</v>
          </cell>
          <cell r="BI122">
            <v>329.6</v>
          </cell>
          <cell r="BJ122">
            <v>2.4</v>
          </cell>
          <cell r="BK122">
            <v>1242.9000000000001</v>
          </cell>
          <cell r="BL122">
            <v>17</v>
          </cell>
          <cell r="BN122" t="str">
            <v>Hillingdon</v>
          </cell>
          <cell r="BO122" t="str">
            <v>E09000017</v>
          </cell>
          <cell r="BP122">
            <v>155000</v>
          </cell>
          <cell r="BQ122">
            <v>3.1</v>
          </cell>
          <cell r="BR122">
            <v>37.4</v>
          </cell>
          <cell r="BS122">
            <v>0.1</v>
          </cell>
          <cell r="BT122">
            <v>34.799999999999997</v>
          </cell>
          <cell r="BU122">
            <v>0.9</v>
          </cell>
          <cell r="BV122">
            <v>20</v>
          </cell>
          <cell r="BW122">
            <v>4.9000000000000004</v>
          </cell>
          <cell r="BX122">
            <v>45.1</v>
          </cell>
          <cell r="BY122">
            <v>5.5</v>
          </cell>
          <cell r="CA122" t="str">
            <v>Hillingdon</v>
          </cell>
          <cell r="CB122" t="str">
            <v>E09000017</v>
          </cell>
          <cell r="CC122">
            <v>138000</v>
          </cell>
          <cell r="CD122">
            <v>5.3</v>
          </cell>
          <cell r="CE122">
            <v>29961</v>
          </cell>
          <cell r="CF122">
            <v>6.3</v>
          </cell>
          <cell r="CG122">
            <v>35106</v>
          </cell>
          <cell r="CH122">
            <v>3.9</v>
          </cell>
          <cell r="CI122" t="str">
            <v>&amp;^%</v>
          </cell>
          <cell r="CJ122" t="str">
            <v>&amp;^%</v>
          </cell>
          <cell r="CK122" t="str">
            <v>&amp;^%</v>
          </cell>
          <cell r="CL122" t="str">
            <v>&amp;^%</v>
          </cell>
          <cell r="CN122" t="str">
            <v>Hillingdon</v>
          </cell>
          <cell r="CO122" t="str">
            <v>E09000017</v>
          </cell>
          <cell r="CP122">
            <v>155000</v>
          </cell>
          <cell r="CQ122">
            <v>3.1</v>
          </cell>
          <cell r="CR122">
            <v>15.05</v>
          </cell>
          <cell r="CS122">
            <v>2.5</v>
          </cell>
          <cell r="CT122">
            <v>18.45</v>
          </cell>
          <cell r="CU122">
            <v>2.2999999999999998</v>
          </cell>
          <cell r="CV122">
            <v>7.25</v>
          </cell>
          <cell r="CW122">
            <v>1.6</v>
          </cell>
          <cell r="CX122">
            <v>33.270000000000003</v>
          </cell>
          <cell r="CY122">
            <v>14</v>
          </cell>
          <cell r="DA122" t="str">
            <v>Hillingdon</v>
          </cell>
          <cell r="DB122" t="str">
            <v>E09000017</v>
          </cell>
          <cell r="DC122">
            <v>155000</v>
          </cell>
          <cell r="DD122">
            <v>3.1</v>
          </cell>
          <cell r="DE122">
            <v>536.9</v>
          </cell>
          <cell r="DF122">
            <v>3.3</v>
          </cell>
          <cell r="DG122">
            <v>641.9</v>
          </cell>
          <cell r="DH122">
            <v>2.4</v>
          </cell>
          <cell r="DI122">
            <v>201.3</v>
          </cell>
          <cell r="DJ122">
            <v>6.6</v>
          </cell>
          <cell r="DK122">
            <v>1121.5999999999999</v>
          </cell>
          <cell r="DL122">
            <v>14</v>
          </cell>
          <cell r="DN122" t="str">
            <v>Hillingdon</v>
          </cell>
          <cell r="DO122" t="str">
            <v>E09000017</v>
          </cell>
          <cell r="DP122">
            <v>42000</v>
          </cell>
          <cell r="DQ122">
            <v>5.9</v>
          </cell>
          <cell r="DR122">
            <v>37.4</v>
          </cell>
          <cell r="DS122">
            <v>0.1</v>
          </cell>
          <cell r="DT122">
            <v>37.4</v>
          </cell>
          <cell r="DU122">
            <v>1</v>
          </cell>
          <cell r="DV122">
            <v>30</v>
          </cell>
          <cell r="DW122">
            <v>1.9</v>
          </cell>
          <cell r="DX122" t="str">
            <v>&amp;^%</v>
          </cell>
          <cell r="DY122" t="str">
            <v>&amp;^%</v>
          </cell>
          <cell r="EA122" t="str">
            <v>Hillingdon</v>
          </cell>
          <cell r="EB122" t="str">
            <v>E09000017</v>
          </cell>
          <cell r="EC122">
            <v>36000</v>
          </cell>
          <cell r="ED122">
            <v>12.7</v>
          </cell>
          <cell r="EE122">
            <v>28704</v>
          </cell>
          <cell r="EF122">
            <v>11</v>
          </cell>
          <cell r="EG122">
            <v>32456</v>
          </cell>
          <cell r="EH122">
            <v>7.4</v>
          </cell>
          <cell r="EI122" t="str">
            <v>&amp;^%</v>
          </cell>
          <cell r="EJ122" t="str">
            <v>&amp;^%</v>
          </cell>
          <cell r="EK122" t="str">
            <v>&amp;^%</v>
          </cell>
          <cell r="EL122" t="str">
            <v>&amp;^%</v>
          </cell>
          <cell r="EN122" t="str">
            <v>Hillingdon</v>
          </cell>
          <cell r="EO122" t="str">
            <v>E09000017</v>
          </cell>
          <cell r="EP122">
            <v>42000</v>
          </cell>
          <cell r="EQ122">
            <v>5.9</v>
          </cell>
          <cell r="ER122">
            <v>14.76</v>
          </cell>
          <cell r="ES122">
            <v>4</v>
          </cell>
          <cell r="ET122">
            <v>16.309999999999999</v>
          </cell>
          <cell r="EU122">
            <v>3.2</v>
          </cell>
          <cell r="EV122">
            <v>7.84</v>
          </cell>
          <cell r="EW122">
            <v>5.3</v>
          </cell>
          <cell r="EX122" t="str">
            <v>&amp;^%</v>
          </cell>
          <cell r="EY122" t="str">
            <v>&amp;^%</v>
          </cell>
          <cell r="FA122" t="str">
            <v>Hillingdon</v>
          </cell>
          <cell r="FB122" t="str">
            <v>E09000017</v>
          </cell>
          <cell r="FC122">
            <v>42000</v>
          </cell>
          <cell r="FD122">
            <v>5.9</v>
          </cell>
          <cell r="FE122">
            <v>542.29999999999995</v>
          </cell>
          <cell r="FF122">
            <v>4.0999999999999996</v>
          </cell>
          <cell r="FG122">
            <v>610.9</v>
          </cell>
          <cell r="FH122">
            <v>3</v>
          </cell>
          <cell r="FI122">
            <v>311.39999999999998</v>
          </cell>
          <cell r="FJ122">
            <v>4.0999999999999996</v>
          </cell>
          <cell r="FK122" t="str">
            <v>&amp;^%</v>
          </cell>
          <cell r="FL122" t="str">
            <v>&amp;^%</v>
          </cell>
          <cell r="FN122" t="str">
            <v>Hillingdon</v>
          </cell>
          <cell r="FO122" t="str">
            <v>E09000017</v>
          </cell>
          <cell r="FP122">
            <v>79000</v>
          </cell>
          <cell r="FQ122">
            <v>4.5</v>
          </cell>
          <cell r="FR122">
            <v>37.700000000000003</v>
          </cell>
          <cell r="FS122">
            <v>1.6</v>
          </cell>
          <cell r="FT122">
            <v>40</v>
          </cell>
          <cell r="FU122">
            <v>0.7</v>
          </cell>
          <cell r="FV122">
            <v>32.299999999999997</v>
          </cell>
          <cell r="FW122">
            <v>3.9</v>
          </cell>
          <cell r="FX122">
            <v>48.2</v>
          </cell>
          <cell r="FY122">
            <v>9.3000000000000007</v>
          </cell>
          <cell r="GA122" t="str">
            <v>Hillingdon</v>
          </cell>
          <cell r="GB122" t="str">
            <v>E09000017</v>
          </cell>
          <cell r="GC122">
            <v>72000</v>
          </cell>
          <cell r="GD122">
            <v>5.7</v>
          </cell>
          <cell r="GE122">
            <v>36631</v>
          </cell>
          <cell r="GF122">
            <v>3.9</v>
          </cell>
          <cell r="GG122">
            <v>43514</v>
          </cell>
          <cell r="GH122">
            <v>3.7</v>
          </cell>
          <cell r="GI122">
            <v>18492</v>
          </cell>
          <cell r="GJ122">
            <v>4</v>
          </cell>
          <cell r="GK122" t="str">
            <v>&amp;^%</v>
          </cell>
          <cell r="GL122" t="str">
            <v>&amp;^%</v>
          </cell>
          <cell r="GN122" t="str">
            <v>Hillingdon</v>
          </cell>
          <cell r="GO122" t="str">
            <v>E09000017</v>
          </cell>
          <cell r="GP122">
            <v>79000</v>
          </cell>
          <cell r="GQ122">
            <v>4.5</v>
          </cell>
          <cell r="GR122">
            <v>16.260000000000002</v>
          </cell>
          <cell r="GS122">
            <v>4.5</v>
          </cell>
          <cell r="GT122">
            <v>20.079999999999998</v>
          </cell>
          <cell r="GU122">
            <v>3.3</v>
          </cell>
          <cell r="GV122">
            <v>7.82</v>
          </cell>
          <cell r="GW122">
            <v>3.3</v>
          </cell>
          <cell r="GX122" t="str">
            <v>&amp;^%</v>
          </cell>
          <cell r="GY122" t="str">
            <v>&amp;^%</v>
          </cell>
        </row>
        <row r="123">
          <cell r="A123" t="str">
            <v>Hounslow</v>
          </cell>
          <cell r="B123" t="str">
            <v>E09000018</v>
          </cell>
          <cell r="C123">
            <v>52000</v>
          </cell>
          <cell r="D123">
            <v>5.7</v>
          </cell>
          <cell r="E123">
            <v>628.6</v>
          </cell>
          <cell r="F123">
            <v>5</v>
          </cell>
          <cell r="G123">
            <v>778.3</v>
          </cell>
          <cell r="H123">
            <v>3.9</v>
          </cell>
          <cell r="I123">
            <v>342.1</v>
          </cell>
          <cell r="J123">
            <v>3.9</v>
          </cell>
          <cell r="K123" t="str">
            <v>&amp;^%</v>
          </cell>
          <cell r="L123" t="str">
            <v>&amp;^%</v>
          </cell>
          <cell r="N123" t="str">
            <v>Hounslow</v>
          </cell>
          <cell r="O123" t="str">
            <v>E09000018</v>
          </cell>
          <cell r="P123">
            <v>79000</v>
          </cell>
          <cell r="Q123">
            <v>4.5999999999999996</v>
          </cell>
          <cell r="R123">
            <v>37.5</v>
          </cell>
          <cell r="S123">
            <v>1.1000000000000001</v>
          </cell>
          <cell r="T123">
            <v>39.6</v>
          </cell>
          <cell r="U123">
            <v>0.7</v>
          </cell>
          <cell r="V123">
            <v>35</v>
          </cell>
          <cell r="W123">
            <v>0</v>
          </cell>
          <cell r="X123">
            <v>45.6</v>
          </cell>
          <cell r="Y123">
            <v>11</v>
          </cell>
          <cell r="AA123" t="str">
            <v>Hounslow</v>
          </cell>
          <cell r="AB123" t="str">
            <v>E09000018</v>
          </cell>
          <cell r="AC123">
            <v>66000</v>
          </cell>
          <cell r="AD123">
            <v>6.1</v>
          </cell>
          <cell r="AE123">
            <v>31854</v>
          </cell>
          <cell r="AF123">
            <v>4.3</v>
          </cell>
          <cell r="AG123">
            <v>41810</v>
          </cell>
          <cell r="AH123">
            <v>5.3</v>
          </cell>
          <cell r="AI123">
            <v>17039</v>
          </cell>
          <cell r="AJ123">
            <v>4</v>
          </cell>
          <cell r="AK123" t="str">
            <v>&amp;^%</v>
          </cell>
          <cell r="AL123" t="str">
            <v>&amp;^%</v>
          </cell>
          <cell r="AN123" t="str">
            <v>Hounslow</v>
          </cell>
          <cell r="AO123" t="str">
            <v>E09000018</v>
          </cell>
          <cell r="AP123">
            <v>79000</v>
          </cell>
          <cell r="AQ123">
            <v>4.5999999999999996</v>
          </cell>
          <cell r="AR123">
            <v>14.79</v>
          </cell>
          <cell r="AS123">
            <v>4.2</v>
          </cell>
          <cell r="AT123">
            <v>18.440000000000001</v>
          </cell>
          <cell r="AU123">
            <v>3.5</v>
          </cell>
          <cell r="AV123">
            <v>8.01</v>
          </cell>
          <cell r="AW123">
            <v>3.4</v>
          </cell>
          <cell r="AX123" t="str">
            <v>&amp;^%</v>
          </cell>
          <cell r="AY123" t="str">
            <v>&amp;^%</v>
          </cell>
          <cell r="BA123" t="str">
            <v>Hounslow</v>
          </cell>
          <cell r="BB123" t="str">
            <v>E09000018</v>
          </cell>
          <cell r="BC123">
            <v>79000</v>
          </cell>
          <cell r="BD123">
            <v>4.5999999999999996</v>
          </cell>
          <cell r="BE123">
            <v>583.4</v>
          </cell>
          <cell r="BF123">
            <v>3.8</v>
          </cell>
          <cell r="BG123">
            <v>730.6</v>
          </cell>
          <cell r="BH123">
            <v>3.4</v>
          </cell>
          <cell r="BI123">
            <v>332.7</v>
          </cell>
          <cell r="BJ123">
            <v>3.5</v>
          </cell>
          <cell r="BK123" t="str">
            <v>&amp;^%</v>
          </cell>
          <cell r="BL123" t="str">
            <v>&amp;^%</v>
          </cell>
          <cell r="BN123" t="str">
            <v>Hounslow</v>
          </cell>
          <cell r="BO123" t="str">
            <v>E09000018</v>
          </cell>
          <cell r="BP123">
            <v>97000</v>
          </cell>
          <cell r="BQ123">
            <v>4.0999999999999996</v>
          </cell>
          <cell r="BR123">
            <v>37.5</v>
          </cell>
          <cell r="BS123" t="str">
            <v>&amp;^%</v>
          </cell>
          <cell r="BT123">
            <v>35.6</v>
          </cell>
          <cell r="BU123">
            <v>1.2</v>
          </cell>
          <cell r="BV123">
            <v>18.899999999999999</v>
          </cell>
          <cell r="BW123">
            <v>6.7</v>
          </cell>
          <cell r="BX123">
            <v>44.8</v>
          </cell>
          <cell r="BY123">
            <v>8.1999999999999993</v>
          </cell>
          <cell r="CA123" t="str">
            <v>Hounslow</v>
          </cell>
          <cell r="CB123" t="str">
            <v>E09000018</v>
          </cell>
          <cell r="CC123">
            <v>81000</v>
          </cell>
          <cell r="CD123">
            <v>5.3</v>
          </cell>
          <cell r="CE123">
            <v>27574</v>
          </cell>
          <cell r="CF123">
            <v>4.7</v>
          </cell>
          <cell r="CG123">
            <v>35971</v>
          </cell>
          <cell r="CH123">
            <v>5.3</v>
          </cell>
          <cell r="CI123">
            <v>8269</v>
          </cell>
          <cell r="CJ123">
            <v>14</v>
          </cell>
          <cell r="CK123" t="str">
            <v>&amp;^%</v>
          </cell>
          <cell r="CL123" t="str">
            <v>&amp;^%</v>
          </cell>
          <cell r="CN123" t="str">
            <v>Hounslow</v>
          </cell>
          <cell r="CO123" t="str">
            <v>E09000018</v>
          </cell>
          <cell r="CP123">
            <v>97000</v>
          </cell>
          <cell r="CQ123">
            <v>4.0999999999999996</v>
          </cell>
          <cell r="CR123">
            <v>13.45</v>
          </cell>
          <cell r="CS123">
            <v>3.6</v>
          </cell>
          <cell r="CT123">
            <v>17.68</v>
          </cell>
          <cell r="CU123">
            <v>3.4</v>
          </cell>
          <cell r="CV123">
            <v>7.09</v>
          </cell>
          <cell r="CW123">
            <v>1.9</v>
          </cell>
          <cell r="CX123" t="str">
            <v>&amp;^%</v>
          </cell>
          <cell r="CY123" t="str">
            <v>&amp;^%</v>
          </cell>
          <cell r="DA123" t="str">
            <v>Hounslow</v>
          </cell>
          <cell r="DB123" t="str">
            <v>E09000018</v>
          </cell>
          <cell r="DC123">
            <v>97000</v>
          </cell>
          <cell r="DD123">
            <v>4.0999999999999996</v>
          </cell>
          <cell r="DE123">
            <v>520.4</v>
          </cell>
          <cell r="DF123">
            <v>3.5</v>
          </cell>
          <cell r="DG123">
            <v>629.70000000000005</v>
          </cell>
          <cell r="DH123">
            <v>3.5</v>
          </cell>
          <cell r="DI123">
            <v>160.69999999999999</v>
          </cell>
          <cell r="DJ123">
            <v>11</v>
          </cell>
          <cell r="DK123" t="str">
            <v>&amp;^%</v>
          </cell>
          <cell r="DL123" t="str">
            <v>&amp;^%</v>
          </cell>
          <cell r="DN123" t="str">
            <v>Hounslow</v>
          </cell>
          <cell r="DO123" t="str">
            <v>E09000018</v>
          </cell>
          <cell r="DP123">
            <v>26000</v>
          </cell>
          <cell r="DQ123">
            <v>7.7</v>
          </cell>
          <cell r="DR123">
            <v>37.5</v>
          </cell>
          <cell r="DS123" t="str">
            <v>&amp;^%</v>
          </cell>
          <cell r="DT123">
            <v>38.299999999999997</v>
          </cell>
          <cell r="DU123">
            <v>1</v>
          </cell>
          <cell r="DV123">
            <v>33.1</v>
          </cell>
          <cell r="DW123">
            <v>2.1</v>
          </cell>
          <cell r="DX123" t="str">
            <v>&amp;^%</v>
          </cell>
          <cell r="DY123" t="str">
            <v>&amp;^%</v>
          </cell>
          <cell r="EA123" t="str">
            <v>Hounslow</v>
          </cell>
          <cell r="EB123" t="str">
            <v>E09000018</v>
          </cell>
          <cell r="EC123">
            <v>20000</v>
          </cell>
          <cell r="ED123">
            <v>12.4</v>
          </cell>
          <cell r="EE123">
            <v>28061</v>
          </cell>
          <cell r="EF123">
            <v>7.2</v>
          </cell>
          <cell r="EG123">
            <v>36355</v>
          </cell>
          <cell r="EH123">
            <v>12</v>
          </cell>
          <cell r="EI123">
            <v>15959</v>
          </cell>
          <cell r="EJ123">
            <v>8.1</v>
          </cell>
          <cell r="EK123" t="str">
            <v>&amp;^%</v>
          </cell>
          <cell r="EL123" t="str">
            <v>&amp;^%</v>
          </cell>
          <cell r="EN123" t="str">
            <v>Hounslow</v>
          </cell>
          <cell r="EO123" t="str">
            <v>E09000018</v>
          </cell>
          <cell r="EP123">
            <v>26000</v>
          </cell>
          <cell r="EQ123">
            <v>7.7</v>
          </cell>
          <cell r="ER123">
            <v>14.08</v>
          </cell>
          <cell r="ES123">
            <v>5.6</v>
          </cell>
          <cell r="ET123">
            <v>16.57</v>
          </cell>
          <cell r="EU123">
            <v>6.8</v>
          </cell>
          <cell r="EV123">
            <v>7.49</v>
          </cell>
          <cell r="EW123">
            <v>6</v>
          </cell>
          <cell r="EX123" t="str">
            <v>&amp;^%</v>
          </cell>
          <cell r="EY123" t="str">
            <v>&amp;^%</v>
          </cell>
          <cell r="FA123" t="str">
            <v>Hounslow</v>
          </cell>
          <cell r="FB123" t="str">
            <v>E09000018</v>
          </cell>
          <cell r="FC123">
            <v>26000</v>
          </cell>
          <cell r="FD123">
            <v>7.7</v>
          </cell>
          <cell r="FE123">
            <v>530.79999999999995</v>
          </cell>
          <cell r="FF123">
            <v>4.5</v>
          </cell>
          <cell r="FG123">
            <v>635.20000000000005</v>
          </cell>
          <cell r="FH123">
            <v>6.6</v>
          </cell>
          <cell r="FI123">
            <v>315.39999999999998</v>
          </cell>
          <cell r="FJ123">
            <v>7.9</v>
          </cell>
          <cell r="FK123" t="str">
            <v>&amp;^%</v>
          </cell>
          <cell r="FL123" t="str">
            <v>&amp;^%</v>
          </cell>
          <cell r="FN123" t="str">
            <v>Hounslow</v>
          </cell>
          <cell r="FO123" t="str">
            <v>E09000018</v>
          </cell>
          <cell r="FP123">
            <v>52000</v>
          </cell>
          <cell r="FQ123">
            <v>5.7</v>
          </cell>
          <cell r="FR123">
            <v>38</v>
          </cell>
          <cell r="FS123">
            <v>1.6</v>
          </cell>
          <cell r="FT123">
            <v>40.299999999999997</v>
          </cell>
          <cell r="FU123">
            <v>0.9</v>
          </cell>
          <cell r="FV123">
            <v>35</v>
          </cell>
          <cell r="FW123">
            <v>0.5</v>
          </cell>
          <cell r="FX123" t="str">
            <v>&amp;^%</v>
          </cell>
          <cell r="FY123" t="str">
            <v>&amp;^%</v>
          </cell>
          <cell r="GA123" t="str">
            <v>Hounslow</v>
          </cell>
          <cell r="GB123" t="str">
            <v>E09000018</v>
          </cell>
          <cell r="GC123">
            <v>45000</v>
          </cell>
          <cell r="GD123">
            <v>6.8</v>
          </cell>
          <cell r="GE123">
            <v>33097</v>
          </cell>
          <cell r="GF123">
            <v>6.8</v>
          </cell>
          <cell r="GG123">
            <v>44254</v>
          </cell>
          <cell r="GH123">
            <v>5.8</v>
          </cell>
          <cell r="GI123">
            <v>17188</v>
          </cell>
          <cell r="GJ123">
            <v>4.7</v>
          </cell>
          <cell r="GK123" t="str">
            <v>&amp;^%</v>
          </cell>
          <cell r="GL123" t="str">
            <v>&amp;^%</v>
          </cell>
          <cell r="GN123" t="str">
            <v>Hounslow</v>
          </cell>
          <cell r="GO123" t="str">
            <v>E09000018</v>
          </cell>
          <cell r="GP123">
            <v>52000</v>
          </cell>
          <cell r="GQ123">
            <v>5.7</v>
          </cell>
          <cell r="GR123">
            <v>15.87</v>
          </cell>
          <cell r="GS123">
            <v>5.9</v>
          </cell>
          <cell r="GT123">
            <v>19.32</v>
          </cell>
          <cell r="GU123">
            <v>4.0999999999999996</v>
          </cell>
          <cell r="GV123">
            <v>8.25</v>
          </cell>
          <cell r="GW123">
            <v>4.5999999999999996</v>
          </cell>
          <cell r="GX123" t="str">
            <v>&amp;^%</v>
          </cell>
          <cell r="GY123" t="str">
            <v>&amp;^%</v>
          </cell>
        </row>
        <row r="124">
          <cell r="A124" t="str">
            <v>Kingston upon Thames</v>
          </cell>
          <cell r="B124" t="str">
            <v>E09000021</v>
          </cell>
          <cell r="C124">
            <v>27000</v>
          </cell>
          <cell r="D124">
            <v>8.1999999999999993</v>
          </cell>
          <cell r="E124">
            <v>576</v>
          </cell>
          <cell r="F124">
            <v>5.5</v>
          </cell>
          <cell r="G124">
            <v>715.7</v>
          </cell>
          <cell r="H124">
            <v>5.6</v>
          </cell>
          <cell r="I124">
            <v>321</v>
          </cell>
          <cell r="J124">
            <v>7.5</v>
          </cell>
          <cell r="K124" t="str">
            <v>&amp;^%</v>
          </cell>
          <cell r="L124" t="str">
            <v>&amp;^%</v>
          </cell>
          <cell r="N124" t="str">
            <v>Kingston upon Thames</v>
          </cell>
          <cell r="O124" t="str">
            <v>E09000021</v>
          </cell>
          <cell r="P124">
            <v>46000</v>
          </cell>
          <cell r="Q124">
            <v>6.2</v>
          </cell>
          <cell r="R124">
            <v>37.5</v>
          </cell>
          <cell r="S124">
            <v>1.3</v>
          </cell>
          <cell r="T124">
            <v>38.700000000000003</v>
          </cell>
          <cell r="U124">
            <v>0.7</v>
          </cell>
          <cell r="V124">
            <v>35</v>
          </cell>
          <cell r="W124">
            <v>1.6</v>
          </cell>
          <cell r="X124" t="str">
            <v>&amp;^%</v>
          </cell>
          <cell r="Y124" t="str">
            <v>&amp;^%</v>
          </cell>
          <cell r="AA124" t="str">
            <v>Kingston upon Thames</v>
          </cell>
          <cell r="AB124" t="str">
            <v>E09000021</v>
          </cell>
          <cell r="AC124">
            <v>36000</v>
          </cell>
          <cell r="AD124">
            <v>14.8</v>
          </cell>
          <cell r="AE124">
            <v>29112</v>
          </cell>
          <cell r="AF124">
            <v>13</v>
          </cell>
          <cell r="AG124">
            <v>36495</v>
          </cell>
          <cell r="AH124">
            <v>14</v>
          </cell>
          <cell r="AI124" t="str">
            <v>&amp;^%</v>
          </cell>
          <cell r="AJ124" t="str">
            <v>&amp;^%</v>
          </cell>
          <cell r="AK124" t="str">
            <v>&amp;^%</v>
          </cell>
          <cell r="AL124" t="str">
            <v>&amp;^%</v>
          </cell>
          <cell r="AN124" t="str">
            <v>Kingston upon Thames</v>
          </cell>
          <cell r="AO124" t="str">
            <v>E09000021</v>
          </cell>
          <cell r="AP124">
            <v>46000</v>
          </cell>
          <cell r="AQ124">
            <v>6.2</v>
          </cell>
          <cell r="AR124">
            <v>13.79</v>
          </cell>
          <cell r="AS124">
            <v>5</v>
          </cell>
          <cell r="AT124">
            <v>16.920000000000002</v>
          </cell>
          <cell r="AU124">
            <v>4.3</v>
          </cell>
          <cell r="AV124">
            <v>7.66</v>
          </cell>
          <cell r="AW124">
            <v>3.6</v>
          </cell>
          <cell r="AX124" t="str">
            <v>&amp;^%</v>
          </cell>
          <cell r="AY124" t="str">
            <v>&amp;^%</v>
          </cell>
          <cell r="BA124" t="str">
            <v>Kingston upon Thames</v>
          </cell>
          <cell r="BB124" t="str">
            <v>E09000021</v>
          </cell>
          <cell r="BC124">
            <v>46000</v>
          </cell>
          <cell r="BD124">
            <v>6.2</v>
          </cell>
          <cell r="BE124">
            <v>548.4</v>
          </cell>
          <cell r="BF124">
            <v>4.2</v>
          </cell>
          <cell r="BG124">
            <v>655</v>
          </cell>
          <cell r="BH124">
            <v>4.2</v>
          </cell>
          <cell r="BI124">
            <v>305.89999999999998</v>
          </cell>
          <cell r="BJ124">
            <v>3.4</v>
          </cell>
          <cell r="BK124" t="str">
            <v>&amp;^%</v>
          </cell>
          <cell r="BL124" t="str">
            <v>&amp;^%</v>
          </cell>
          <cell r="BN124" t="str">
            <v>Kingston upon Thames</v>
          </cell>
          <cell r="BO124" t="str">
            <v>E09000021</v>
          </cell>
          <cell r="BP124">
            <v>66000</v>
          </cell>
          <cell r="BQ124">
            <v>5</v>
          </cell>
          <cell r="BR124">
            <v>36.4</v>
          </cell>
          <cell r="BS124">
            <v>0.8</v>
          </cell>
          <cell r="BT124">
            <v>31.9</v>
          </cell>
          <cell r="BU124">
            <v>1.8</v>
          </cell>
          <cell r="BV124">
            <v>12</v>
          </cell>
          <cell r="BW124">
            <v>15</v>
          </cell>
          <cell r="BX124">
            <v>42.5</v>
          </cell>
          <cell r="BY124">
            <v>9.9</v>
          </cell>
          <cell r="CA124" t="str">
            <v>Kingston upon Thames</v>
          </cell>
          <cell r="CB124" t="str">
            <v>E09000021</v>
          </cell>
          <cell r="CC124">
            <v>51000</v>
          </cell>
          <cell r="CD124">
            <v>14.6</v>
          </cell>
          <cell r="CE124">
            <v>25145</v>
          </cell>
          <cell r="CF124">
            <v>20</v>
          </cell>
          <cell r="CG124">
            <v>29375</v>
          </cell>
          <cell r="CH124">
            <v>15</v>
          </cell>
          <cell r="CI124" t="str">
            <v>&amp;^%</v>
          </cell>
          <cell r="CJ124" t="str">
            <v>&amp;^%</v>
          </cell>
          <cell r="CK124" t="str">
            <v>&amp;^%</v>
          </cell>
          <cell r="CL124" t="str">
            <v>&amp;^%</v>
          </cell>
          <cell r="CN124" t="str">
            <v>Kingston upon Thames</v>
          </cell>
          <cell r="CO124" t="str">
            <v>E09000021</v>
          </cell>
          <cell r="CP124">
            <v>66000</v>
          </cell>
          <cell r="CQ124">
            <v>5</v>
          </cell>
          <cell r="CR124">
            <v>12.94</v>
          </cell>
          <cell r="CS124">
            <v>4.5999999999999996</v>
          </cell>
          <cell r="CT124">
            <v>16.399999999999999</v>
          </cell>
          <cell r="CU124">
            <v>3.8</v>
          </cell>
          <cell r="CV124">
            <v>6.92</v>
          </cell>
          <cell r="CW124">
            <v>3.1</v>
          </cell>
          <cell r="CX124" t="str">
            <v>&amp;^%</v>
          </cell>
          <cell r="CY124" t="str">
            <v>&amp;^%</v>
          </cell>
          <cell r="DA124" t="str">
            <v>Kingston upon Thames</v>
          </cell>
          <cell r="DB124" t="str">
            <v>E09000021</v>
          </cell>
          <cell r="DC124">
            <v>66000</v>
          </cell>
          <cell r="DD124">
            <v>5</v>
          </cell>
          <cell r="DE124">
            <v>459.1</v>
          </cell>
          <cell r="DF124">
            <v>6.3</v>
          </cell>
          <cell r="DG124">
            <v>522.79999999999995</v>
          </cell>
          <cell r="DH124">
            <v>4.2</v>
          </cell>
          <cell r="DI124">
            <v>113.3</v>
          </cell>
          <cell r="DJ124">
            <v>10</v>
          </cell>
          <cell r="DK124" t="str">
            <v>&amp;^%</v>
          </cell>
          <cell r="DL124" t="str">
            <v>&amp;^%</v>
          </cell>
          <cell r="DN124" t="str">
            <v>Kingston upon Thames</v>
          </cell>
          <cell r="DO124" t="str">
            <v>E09000021</v>
          </cell>
          <cell r="DP124">
            <v>18000</v>
          </cell>
          <cell r="DQ124">
            <v>9.3000000000000007</v>
          </cell>
          <cell r="DR124">
            <v>37.5</v>
          </cell>
          <cell r="DS124">
            <v>0.3</v>
          </cell>
          <cell r="DT124">
            <v>37.6</v>
          </cell>
          <cell r="DU124">
            <v>1</v>
          </cell>
          <cell r="DV124">
            <v>33.200000000000003</v>
          </cell>
          <cell r="DW124">
            <v>3.8</v>
          </cell>
          <cell r="DX124" t="str">
            <v>&amp;^%</v>
          </cell>
          <cell r="DY124" t="str">
            <v>&amp;^%</v>
          </cell>
          <cell r="EA124" t="str">
            <v>Kingston upon Thames</v>
          </cell>
          <cell r="EB124" t="str">
            <v>E09000021</v>
          </cell>
          <cell r="EC124" t="str">
            <v>&amp;^%</v>
          </cell>
          <cell r="ED124" t="str">
            <v>&amp;^%</v>
          </cell>
          <cell r="EE124">
            <v>25900</v>
          </cell>
          <cell r="EF124">
            <v>20</v>
          </cell>
          <cell r="EG124" t="str">
            <v>&amp;^%</v>
          </cell>
          <cell r="EH124" t="str">
            <v>&amp;^%</v>
          </cell>
          <cell r="EI124" t="str">
            <v>&amp;^%</v>
          </cell>
          <cell r="EJ124" t="str">
            <v>&amp;^%</v>
          </cell>
          <cell r="EK124" t="str">
            <v>&amp;^%</v>
          </cell>
          <cell r="EL124" t="str">
            <v>&amp;^%</v>
          </cell>
          <cell r="EN124" t="str">
            <v>Kingston upon Thames</v>
          </cell>
          <cell r="EO124" t="str">
            <v>E09000021</v>
          </cell>
          <cell r="EP124">
            <v>18000</v>
          </cell>
          <cell r="EQ124">
            <v>9.3000000000000007</v>
          </cell>
          <cell r="ER124">
            <v>12.96</v>
          </cell>
          <cell r="ES124">
            <v>8.9</v>
          </cell>
          <cell r="ET124">
            <v>15.02</v>
          </cell>
          <cell r="EU124">
            <v>5.6</v>
          </cell>
          <cell r="EV124">
            <v>7.54</v>
          </cell>
          <cell r="EW124">
            <v>4.7</v>
          </cell>
          <cell r="EX124" t="str">
            <v>&amp;^%</v>
          </cell>
          <cell r="EY124" t="str">
            <v>&amp;^%</v>
          </cell>
          <cell r="FA124" t="str">
            <v>Kingston upon Thames</v>
          </cell>
          <cell r="FB124" t="str">
            <v>E09000021</v>
          </cell>
          <cell r="FC124">
            <v>18000</v>
          </cell>
          <cell r="FD124">
            <v>9.3000000000000007</v>
          </cell>
          <cell r="FE124">
            <v>493.9</v>
          </cell>
          <cell r="FF124">
            <v>8.8000000000000007</v>
          </cell>
          <cell r="FG124">
            <v>565.29999999999995</v>
          </cell>
          <cell r="FH124">
            <v>5.6</v>
          </cell>
          <cell r="FI124">
            <v>287.39999999999998</v>
          </cell>
          <cell r="FJ124">
            <v>5</v>
          </cell>
          <cell r="FK124" t="str">
            <v>&amp;^%</v>
          </cell>
          <cell r="FL124" t="str">
            <v>&amp;^%</v>
          </cell>
          <cell r="FN124" t="str">
            <v>Kingston upon Thames</v>
          </cell>
          <cell r="FO124" t="str">
            <v>E09000021</v>
          </cell>
          <cell r="FP124">
            <v>27000</v>
          </cell>
          <cell r="FQ124">
            <v>8.1999999999999993</v>
          </cell>
          <cell r="FR124">
            <v>37.9</v>
          </cell>
          <cell r="FS124">
            <v>1.7</v>
          </cell>
          <cell r="FT124">
            <v>39.4</v>
          </cell>
          <cell r="FU124">
            <v>0.9</v>
          </cell>
          <cell r="FV124">
            <v>35</v>
          </cell>
          <cell r="FW124">
            <v>2.1</v>
          </cell>
          <cell r="FX124" t="str">
            <v>&amp;^%</v>
          </cell>
          <cell r="FY124" t="str">
            <v>&amp;^%</v>
          </cell>
          <cell r="GA124" t="str">
            <v>Kingston upon Thames</v>
          </cell>
          <cell r="GB124" t="str">
            <v>E09000021</v>
          </cell>
          <cell r="GC124" t="str">
            <v>&amp;^%</v>
          </cell>
          <cell r="GD124" t="str">
            <v>&amp;^%</v>
          </cell>
          <cell r="GE124" t="str">
            <v>&amp;^%</v>
          </cell>
          <cell r="GF124" t="str">
            <v>&amp;^%</v>
          </cell>
          <cell r="GG124">
            <v>39823</v>
          </cell>
          <cell r="GH124">
            <v>10</v>
          </cell>
          <cell r="GI124" t="str">
            <v>&amp;^%</v>
          </cell>
          <cell r="GJ124" t="str">
            <v>&amp;^%</v>
          </cell>
          <cell r="GK124" t="str">
            <v>&amp;^%</v>
          </cell>
          <cell r="GL124" t="str">
            <v>&amp;^%</v>
          </cell>
          <cell r="GN124" t="str">
            <v>Kingston upon Thames</v>
          </cell>
          <cell r="GO124" t="str">
            <v>E09000021</v>
          </cell>
          <cell r="GP124">
            <v>27000</v>
          </cell>
          <cell r="GQ124">
            <v>8.1999999999999993</v>
          </cell>
          <cell r="GR124">
            <v>14.58</v>
          </cell>
          <cell r="GS124">
            <v>6.9</v>
          </cell>
          <cell r="GT124">
            <v>18.149999999999999</v>
          </cell>
          <cell r="GU124">
            <v>5.7</v>
          </cell>
          <cell r="GV124">
            <v>7.97</v>
          </cell>
          <cell r="GW124">
            <v>6</v>
          </cell>
          <cell r="GX124" t="str">
            <v>&amp;^%</v>
          </cell>
          <cell r="GY124" t="str">
            <v>&amp;^%</v>
          </cell>
        </row>
        <row r="125">
          <cell r="A125" t="str">
            <v>Merton</v>
          </cell>
          <cell r="B125" t="str">
            <v>E09000024</v>
          </cell>
          <cell r="C125">
            <v>21000</v>
          </cell>
          <cell r="D125">
            <v>9</v>
          </cell>
          <cell r="E125">
            <v>547.20000000000005</v>
          </cell>
          <cell r="F125">
            <v>5.7</v>
          </cell>
          <cell r="G125">
            <v>659</v>
          </cell>
          <cell r="H125">
            <v>5.6</v>
          </cell>
          <cell r="I125">
            <v>332.4</v>
          </cell>
          <cell r="J125">
            <v>5</v>
          </cell>
          <cell r="K125" t="str">
            <v>&amp;^%</v>
          </cell>
          <cell r="L125" t="str">
            <v>&amp;^%</v>
          </cell>
          <cell r="N125" t="str">
            <v>Merton</v>
          </cell>
          <cell r="O125" t="str">
            <v>E09000024</v>
          </cell>
          <cell r="P125">
            <v>36000</v>
          </cell>
          <cell r="Q125">
            <v>6.9</v>
          </cell>
          <cell r="R125">
            <v>37.5</v>
          </cell>
          <cell r="S125">
            <v>1.4</v>
          </cell>
          <cell r="T125">
            <v>38.799999999999997</v>
          </cell>
          <cell r="U125">
            <v>1</v>
          </cell>
          <cell r="V125">
            <v>32.5</v>
          </cell>
          <cell r="W125">
            <v>3.3</v>
          </cell>
          <cell r="X125" t="str">
            <v>&amp;^%</v>
          </cell>
          <cell r="Y125" t="str">
            <v>&amp;^%</v>
          </cell>
          <cell r="AA125" t="str">
            <v>Merton</v>
          </cell>
          <cell r="AB125" t="str">
            <v>E09000024</v>
          </cell>
          <cell r="AC125">
            <v>30000</v>
          </cell>
          <cell r="AD125">
            <v>11.6</v>
          </cell>
          <cell r="AE125">
            <v>28711</v>
          </cell>
          <cell r="AF125">
            <v>6.6</v>
          </cell>
          <cell r="AG125">
            <v>32978</v>
          </cell>
          <cell r="AH125">
            <v>6.2</v>
          </cell>
          <cell r="AI125" t="str">
            <v>&amp;^%</v>
          </cell>
          <cell r="AJ125" t="str">
            <v>&amp;^%</v>
          </cell>
          <cell r="AK125" t="str">
            <v>&amp;^%</v>
          </cell>
          <cell r="AL125" t="str">
            <v>&amp;^%</v>
          </cell>
          <cell r="AN125" t="str">
            <v>Merton</v>
          </cell>
          <cell r="AO125" t="str">
            <v>E09000024</v>
          </cell>
          <cell r="AP125">
            <v>36000</v>
          </cell>
          <cell r="AQ125">
            <v>6.9</v>
          </cell>
          <cell r="AR125">
            <v>13.47</v>
          </cell>
          <cell r="AS125">
            <v>4</v>
          </cell>
          <cell r="AT125">
            <v>15.99</v>
          </cell>
          <cell r="AU125">
            <v>4.2</v>
          </cell>
          <cell r="AV125">
            <v>8.56</v>
          </cell>
          <cell r="AW125">
            <v>4.0999999999999996</v>
          </cell>
          <cell r="AX125" t="str">
            <v>&amp;^%</v>
          </cell>
          <cell r="AY125" t="str">
            <v>&amp;^%</v>
          </cell>
          <cell r="BA125" t="str">
            <v>Merton</v>
          </cell>
          <cell r="BB125" t="str">
            <v>E09000024</v>
          </cell>
          <cell r="BC125">
            <v>36000</v>
          </cell>
          <cell r="BD125">
            <v>6.9</v>
          </cell>
          <cell r="BE125">
            <v>535.29999999999995</v>
          </cell>
          <cell r="BF125">
            <v>4.3</v>
          </cell>
          <cell r="BG125">
            <v>621.1</v>
          </cell>
          <cell r="BH125">
            <v>4</v>
          </cell>
          <cell r="BI125">
            <v>315.89999999999998</v>
          </cell>
          <cell r="BJ125">
            <v>3.8</v>
          </cell>
          <cell r="BK125" t="str">
            <v>&amp;^%</v>
          </cell>
          <cell r="BL125" t="str">
            <v>&amp;^%</v>
          </cell>
          <cell r="BN125" t="str">
            <v>Merton</v>
          </cell>
          <cell r="BO125" t="str">
            <v>E09000024</v>
          </cell>
          <cell r="BP125">
            <v>48000</v>
          </cell>
          <cell r="BQ125">
            <v>5.8</v>
          </cell>
          <cell r="BR125">
            <v>36</v>
          </cell>
          <cell r="BS125">
            <v>1.8</v>
          </cell>
          <cell r="BT125">
            <v>33.4</v>
          </cell>
          <cell r="BU125">
            <v>1.9</v>
          </cell>
          <cell r="BV125">
            <v>15.2</v>
          </cell>
          <cell r="BW125">
            <v>12</v>
          </cell>
          <cell r="BX125" t="str">
            <v>&amp;^%</v>
          </cell>
          <cell r="BY125" t="str">
            <v>&amp;^%</v>
          </cell>
          <cell r="CA125" t="str">
            <v>Merton</v>
          </cell>
          <cell r="CB125" t="str">
            <v>E09000024</v>
          </cell>
          <cell r="CC125">
            <v>41000</v>
          </cell>
          <cell r="CD125">
            <v>9.6</v>
          </cell>
          <cell r="CE125">
            <v>23352</v>
          </cell>
          <cell r="CF125">
            <v>9.9</v>
          </cell>
          <cell r="CG125">
            <v>27011</v>
          </cell>
          <cell r="CH125">
            <v>6.5</v>
          </cell>
          <cell r="CI125" t="str">
            <v>&amp;^%</v>
          </cell>
          <cell r="CJ125" t="str">
            <v>&amp;^%</v>
          </cell>
          <cell r="CK125" t="str">
            <v>&amp;^%</v>
          </cell>
          <cell r="CL125" t="str">
            <v>&amp;^%</v>
          </cell>
          <cell r="CN125" t="str">
            <v>Merton</v>
          </cell>
          <cell r="CO125" t="str">
            <v>E09000024</v>
          </cell>
          <cell r="CP125">
            <v>48000</v>
          </cell>
          <cell r="CQ125">
            <v>5.8</v>
          </cell>
          <cell r="CR125">
            <v>12.48</v>
          </cell>
          <cell r="CS125">
            <v>3.7</v>
          </cell>
          <cell r="CT125">
            <v>15.29</v>
          </cell>
          <cell r="CU125">
            <v>3.9</v>
          </cell>
          <cell r="CV125">
            <v>6.99</v>
          </cell>
          <cell r="CW125">
            <v>4.3</v>
          </cell>
          <cell r="CX125" t="str">
            <v>&amp;^%</v>
          </cell>
          <cell r="CY125" t="str">
            <v>&amp;^%</v>
          </cell>
          <cell r="DA125" t="str">
            <v>Merton</v>
          </cell>
          <cell r="DB125" t="str">
            <v>E09000024</v>
          </cell>
          <cell r="DC125">
            <v>48000</v>
          </cell>
          <cell r="DD125">
            <v>5.8</v>
          </cell>
          <cell r="DE125">
            <v>460</v>
          </cell>
          <cell r="DF125">
            <v>5.0999999999999996</v>
          </cell>
          <cell r="DG125">
            <v>510.6</v>
          </cell>
          <cell r="DH125">
            <v>4.3</v>
          </cell>
          <cell r="DI125">
            <v>124.2</v>
          </cell>
          <cell r="DJ125">
            <v>9.9</v>
          </cell>
          <cell r="DK125" t="str">
            <v>&amp;^%</v>
          </cell>
          <cell r="DL125" t="str">
            <v>&amp;^%</v>
          </cell>
          <cell r="DN125" t="str">
            <v>Merton</v>
          </cell>
          <cell r="DO125" t="str">
            <v>E09000024</v>
          </cell>
          <cell r="DP125">
            <v>14000</v>
          </cell>
          <cell r="DQ125">
            <v>10.5</v>
          </cell>
          <cell r="DR125">
            <v>37.4</v>
          </cell>
          <cell r="DS125">
            <v>1.7</v>
          </cell>
          <cell r="DT125">
            <v>37.5</v>
          </cell>
          <cell r="DU125">
            <v>1.5</v>
          </cell>
          <cell r="DV125">
            <v>31</v>
          </cell>
          <cell r="DW125">
            <v>2.1</v>
          </cell>
          <cell r="DX125" t="str">
            <v>&amp;^%</v>
          </cell>
          <cell r="DY125" t="str">
            <v>&amp;^%</v>
          </cell>
          <cell r="EA125" t="str">
            <v>Merton</v>
          </cell>
          <cell r="EB125" t="str">
            <v>E09000024</v>
          </cell>
          <cell r="EC125">
            <v>12000</v>
          </cell>
          <cell r="ED125">
            <v>12.9</v>
          </cell>
          <cell r="EE125">
            <v>26895</v>
          </cell>
          <cell r="EF125">
            <v>8.8000000000000007</v>
          </cell>
          <cell r="EG125">
            <v>30015</v>
          </cell>
          <cell r="EH125">
            <v>7.2</v>
          </cell>
          <cell r="EI125" t="str">
            <v>&amp;^%</v>
          </cell>
          <cell r="EJ125" t="str">
            <v>&amp;^%</v>
          </cell>
          <cell r="EK125" t="str">
            <v>&amp;^%</v>
          </cell>
          <cell r="EL125" t="str">
            <v>&amp;^%</v>
          </cell>
          <cell r="EN125" t="str">
            <v>Merton</v>
          </cell>
          <cell r="EO125" t="str">
            <v>E09000024</v>
          </cell>
          <cell r="EP125">
            <v>14000</v>
          </cell>
          <cell r="EQ125">
            <v>10.5</v>
          </cell>
          <cell r="ER125">
            <v>13.83</v>
          </cell>
          <cell r="ES125">
            <v>7.2</v>
          </cell>
          <cell r="ET125">
            <v>15.06</v>
          </cell>
          <cell r="EU125">
            <v>4.8</v>
          </cell>
          <cell r="EV125">
            <v>8.77</v>
          </cell>
          <cell r="EW125">
            <v>6.5</v>
          </cell>
          <cell r="EX125" t="str">
            <v>&amp;^%</v>
          </cell>
          <cell r="EY125" t="str">
            <v>&amp;^%</v>
          </cell>
          <cell r="FA125" t="str">
            <v>Merton</v>
          </cell>
          <cell r="FB125" t="str">
            <v>E09000024</v>
          </cell>
          <cell r="FC125">
            <v>14000</v>
          </cell>
          <cell r="FD125">
            <v>10.5</v>
          </cell>
          <cell r="FE125">
            <v>518.29999999999995</v>
          </cell>
          <cell r="FF125">
            <v>6.5</v>
          </cell>
          <cell r="FG125">
            <v>564.5</v>
          </cell>
          <cell r="FH125">
            <v>4.8</v>
          </cell>
          <cell r="FI125">
            <v>304.2</v>
          </cell>
          <cell r="FJ125">
            <v>4.9000000000000004</v>
          </cell>
          <cell r="FK125" t="str">
            <v>&amp;^%</v>
          </cell>
          <cell r="FL125" t="str">
            <v>&amp;^%</v>
          </cell>
          <cell r="FN125" t="str">
            <v>Merton</v>
          </cell>
          <cell r="FO125" t="str">
            <v>E09000024</v>
          </cell>
          <cell r="FP125">
            <v>21000</v>
          </cell>
          <cell r="FQ125">
            <v>9</v>
          </cell>
          <cell r="FR125">
            <v>38.799999999999997</v>
          </cell>
          <cell r="FS125">
            <v>1.6</v>
          </cell>
          <cell r="FT125">
            <v>39.799999999999997</v>
          </cell>
          <cell r="FU125">
            <v>1.4</v>
          </cell>
          <cell r="FV125">
            <v>34.700000000000003</v>
          </cell>
          <cell r="FW125">
            <v>3.7</v>
          </cell>
          <cell r="FX125" t="str">
            <v>&amp;^%</v>
          </cell>
          <cell r="FY125" t="str">
            <v>&amp;^%</v>
          </cell>
          <cell r="GA125" t="str">
            <v>Merton</v>
          </cell>
          <cell r="GB125" t="str">
            <v>E09000024</v>
          </cell>
          <cell r="GC125">
            <v>18000</v>
          </cell>
          <cell r="GD125">
            <v>17</v>
          </cell>
          <cell r="GE125">
            <v>29416</v>
          </cell>
          <cell r="GF125" t="str">
            <v>&amp;^%</v>
          </cell>
          <cell r="GG125">
            <v>34864</v>
          </cell>
          <cell r="GH125">
            <v>8.9</v>
          </cell>
          <cell r="GI125" t="str">
            <v>&amp;^%</v>
          </cell>
          <cell r="GJ125" t="str">
            <v>&amp;^%</v>
          </cell>
          <cell r="GK125" t="str">
            <v>&amp;^%</v>
          </cell>
          <cell r="GL125" t="str">
            <v>&amp;^%</v>
          </cell>
          <cell r="GN125" t="str">
            <v>Merton</v>
          </cell>
          <cell r="GO125" t="str">
            <v>E09000024</v>
          </cell>
          <cell r="GP125">
            <v>21000</v>
          </cell>
          <cell r="GQ125">
            <v>9</v>
          </cell>
          <cell r="GR125">
            <v>13.18</v>
          </cell>
          <cell r="GS125">
            <v>6.2</v>
          </cell>
          <cell r="GT125">
            <v>16.57</v>
          </cell>
          <cell r="GU125">
            <v>5.9</v>
          </cell>
          <cell r="GV125">
            <v>8.44</v>
          </cell>
          <cell r="GW125">
            <v>5.7</v>
          </cell>
          <cell r="GX125" t="str">
            <v>&amp;^%</v>
          </cell>
          <cell r="GY125" t="str">
            <v>&amp;^%</v>
          </cell>
        </row>
        <row r="126">
          <cell r="A126" t="str">
            <v>Redbridge</v>
          </cell>
          <cell r="B126" t="str">
            <v>E09000026</v>
          </cell>
          <cell r="C126">
            <v>16000</v>
          </cell>
          <cell r="D126">
            <v>10.7</v>
          </cell>
          <cell r="E126">
            <v>611.70000000000005</v>
          </cell>
          <cell r="F126">
            <v>10</v>
          </cell>
          <cell r="G126">
            <v>643.70000000000005</v>
          </cell>
          <cell r="H126">
            <v>4.5</v>
          </cell>
          <cell r="I126">
            <v>322.60000000000002</v>
          </cell>
          <cell r="J126">
            <v>7.6</v>
          </cell>
          <cell r="K126" t="str">
            <v>&amp;^%</v>
          </cell>
          <cell r="L126" t="str">
            <v>&amp;^%</v>
          </cell>
          <cell r="N126" t="str">
            <v>Redbridge</v>
          </cell>
          <cell r="O126" t="str">
            <v>E09000026</v>
          </cell>
          <cell r="P126">
            <v>28000</v>
          </cell>
          <cell r="Q126">
            <v>7.7</v>
          </cell>
          <cell r="R126">
            <v>37</v>
          </cell>
          <cell r="S126">
            <v>1.1000000000000001</v>
          </cell>
          <cell r="T126">
            <v>37.799999999999997</v>
          </cell>
          <cell r="U126">
            <v>1.2</v>
          </cell>
          <cell r="V126">
            <v>32.299999999999997</v>
          </cell>
          <cell r="W126">
            <v>1.9</v>
          </cell>
          <cell r="X126" t="str">
            <v>&amp;^%</v>
          </cell>
          <cell r="Y126" t="str">
            <v>&amp;^%</v>
          </cell>
          <cell r="AA126" t="str">
            <v>Redbridge</v>
          </cell>
          <cell r="AB126" t="str">
            <v>E09000026</v>
          </cell>
          <cell r="AC126">
            <v>26000</v>
          </cell>
          <cell r="AD126">
            <v>12</v>
          </cell>
          <cell r="AE126">
            <v>28106</v>
          </cell>
          <cell r="AF126">
            <v>7.6</v>
          </cell>
          <cell r="AG126">
            <v>30386</v>
          </cell>
          <cell r="AH126">
            <v>4.5</v>
          </cell>
          <cell r="AI126">
            <v>13074</v>
          </cell>
          <cell r="AJ126">
            <v>6.8</v>
          </cell>
          <cell r="AK126" t="str">
            <v>&amp;^%</v>
          </cell>
          <cell r="AL126" t="str">
            <v>&amp;^%</v>
          </cell>
          <cell r="AN126" t="str">
            <v>Redbridge</v>
          </cell>
          <cell r="AO126" t="str">
            <v>E09000026</v>
          </cell>
          <cell r="AP126">
            <v>28000</v>
          </cell>
          <cell r="AQ126">
            <v>7.7</v>
          </cell>
          <cell r="AR126">
            <v>14.79</v>
          </cell>
          <cell r="AS126">
            <v>7.8</v>
          </cell>
          <cell r="AT126">
            <v>15.75</v>
          </cell>
          <cell r="AU126">
            <v>3.7</v>
          </cell>
          <cell r="AV126">
            <v>7.56</v>
          </cell>
          <cell r="AW126">
            <v>3.2</v>
          </cell>
          <cell r="AX126" t="str">
            <v>&amp;^%</v>
          </cell>
          <cell r="AY126" t="str">
            <v>&amp;^%</v>
          </cell>
          <cell r="BA126" t="str">
            <v>Redbridge</v>
          </cell>
          <cell r="BB126" t="str">
            <v>E09000026</v>
          </cell>
          <cell r="BC126">
            <v>28000</v>
          </cell>
          <cell r="BD126">
            <v>7.7</v>
          </cell>
          <cell r="BE126">
            <v>554.29999999999995</v>
          </cell>
          <cell r="BF126">
            <v>7.1</v>
          </cell>
          <cell r="BG126">
            <v>595</v>
          </cell>
          <cell r="BH126">
            <v>3.5</v>
          </cell>
          <cell r="BI126">
            <v>297</v>
          </cell>
          <cell r="BJ126">
            <v>3.4</v>
          </cell>
          <cell r="BK126" t="str">
            <v>&amp;^%</v>
          </cell>
          <cell r="BL126" t="str">
            <v>&amp;^%</v>
          </cell>
          <cell r="BN126" t="str">
            <v>Redbridge</v>
          </cell>
          <cell r="BO126" t="str">
            <v>E09000026</v>
          </cell>
          <cell r="BP126">
            <v>42000</v>
          </cell>
          <cell r="BQ126">
            <v>6.1</v>
          </cell>
          <cell r="BR126">
            <v>35</v>
          </cell>
          <cell r="BS126">
            <v>2.5</v>
          </cell>
          <cell r="BT126">
            <v>30.9</v>
          </cell>
          <cell r="BU126">
            <v>2.2999999999999998</v>
          </cell>
          <cell r="BV126">
            <v>11.7</v>
          </cell>
          <cell r="BW126">
            <v>15</v>
          </cell>
          <cell r="BX126" t="str">
            <v>&amp;^%</v>
          </cell>
          <cell r="BY126" t="str">
            <v>&amp;^%</v>
          </cell>
          <cell r="CA126" t="str">
            <v>Redbridge</v>
          </cell>
          <cell r="CB126" t="str">
            <v>E09000026</v>
          </cell>
          <cell r="CC126">
            <v>39000</v>
          </cell>
          <cell r="CD126">
            <v>9</v>
          </cell>
          <cell r="CE126">
            <v>21427</v>
          </cell>
          <cell r="CF126">
            <v>10</v>
          </cell>
          <cell r="CG126">
            <v>23885</v>
          </cell>
          <cell r="CH126">
            <v>5.4</v>
          </cell>
          <cell r="CI126">
            <v>5370</v>
          </cell>
          <cell r="CJ126">
            <v>16</v>
          </cell>
          <cell r="CK126" t="str">
            <v>&amp;^%</v>
          </cell>
          <cell r="CL126" t="str">
            <v>&amp;^%</v>
          </cell>
          <cell r="CN126" t="str">
            <v>Redbridge</v>
          </cell>
          <cell r="CO126" t="str">
            <v>E09000026</v>
          </cell>
          <cell r="CP126">
            <v>42000</v>
          </cell>
          <cell r="CQ126">
            <v>6.1</v>
          </cell>
          <cell r="CR126">
            <v>12.09</v>
          </cell>
          <cell r="CS126">
            <v>9.1</v>
          </cell>
          <cell r="CT126">
            <v>14.8</v>
          </cell>
          <cell r="CU126">
            <v>3.4</v>
          </cell>
          <cell r="CV126">
            <v>6.67</v>
          </cell>
          <cell r="CW126">
            <v>2.9</v>
          </cell>
          <cell r="CX126" t="str">
            <v>&amp;^%</v>
          </cell>
          <cell r="CY126" t="str">
            <v>&amp;^%</v>
          </cell>
          <cell r="DA126" t="str">
            <v>Redbridge</v>
          </cell>
          <cell r="DB126" t="str">
            <v>E09000026</v>
          </cell>
          <cell r="DC126">
            <v>42000</v>
          </cell>
          <cell r="DD126">
            <v>6.1</v>
          </cell>
          <cell r="DE126">
            <v>394.5</v>
          </cell>
          <cell r="DF126">
            <v>8.6</v>
          </cell>
          <cell r="DG126">
            <v>458</v>
          </cell>
          <cell r="DH126">
            <v>4.0999999999999996</v>
          </cell>
          <cell r="DI126">
            <v>107.7</v>
          </cell>
          <cell r="DJ126">
            <v>12</v>
          </cell>
          <cell r="DK126" t="str">
            <v>&amp;^%</v>
          </cell>
          <cell r="DL126" t="str">
            <v>&amp;^%</v>
          </cell>
          <cell r="DN126" t="str">
            <v>Redbridge</v>
          </cell>
          <cell r="DO126" t="str">
            <v>E09000026</v>
          </cell>
          <cell r="DP126">
            <v>13000</v>
          </cell>
          <cell r="DQ126">
            <v>11.1</v>
          </cell>
          <cell r="DR126">
            <v>35.9</v>
          </cell>
          <cell r="DS126">
            <v>1.8</v>
          </cell>
          <cell r="DT126">
            <v>36.700000000000003</v>
          </cell>
          <cell r="DU126">
            <v>1.8</v>
          </cell>
          <cell r="DV126">
            <v>31.1</v>
          </cell>
          <cell r="DW126">
            <v>2.1</v>
          </cell>
          <cell r="DX126" t="str">
            <v>&amp;^%</v>
          </cell>
          <cell r="DY126" t="str">
            <v>&amp;^%</v>
          </cell>
          <cell r="EA126" t="str">
            <v>Redbridge</v>
          </cell>
          <cell r="EB126" t="str">
            <v>E09000026</v>
          </cell>
          <cell r="EC126">
            <v>12000</v>
          </cell>
          <cell r="ED126">
            <v>12.9</v>
          </cell>
          <cell r="EE126">
            <v>23773</v>
          </cell>
          <cell r="EF126">
            <v>13</v>
          </cell>
          <cell r="EG126">
            <v>27093</v>
          </cell>
          <cell r="EH126">
            <v>7</v>
          </cell>
          <cell r="EI126" t="str">
            <v>&amp;^%</v>
          </cell>
          <cell r="EJ126" t="str">
            <v>&amp;^%</v>
          </cell>
          <cell r="EK126" t="str">
            <v>&amp;^%</v>
          </cell>
          <cell r="EL126" t="str">
            <v>&amp;^%</v>
          </cell>
          <cell r="EN126" t="str">
            <v>Redbridge</v>
          </cell>
          <cell r="EO126" t="str">
            <v>E09000026</v>
          </cell>
          <cell r="EP126">
            <v>13000</v>
          </cell>
          <cell r="EQ126">
            <v>11.1</v>
          </cell>
          <cell r="ER126">
            <v>13.01</v>
          </cell>
          <cell r="ES126">
            <v>11</v>
          </cell>
          <cell r="ET126">
            <v>14.63</v>
          </cell>
          <cell r="EU126">
            <v>5.9</v>
          </cell>
          <cell r="EV126">
            <v>7.32</v>
          </cell>
          <cell r="EW126">
            <v>4.8</v>
          </cell>
          <cell r="EX126" t="str">
            <v>&amp;^%</v>
          </cell>
          <cell r="EY126" t="str">
            <v>&amp;^%</v>
          </cell>
          <cell r="FA126" t="str">
            <v>Redbridge</v>
          </cell>
          <cell r="FB126" t="str">
            <v>E09000026</v>
          </cell>
          <cell r="FC126">
            <v>13000</v>
          </cell>
          <cell r="FD126">
            <v>11.1</v>
          </cell>
          <cell r="FE126">
            <v>496.5</v>
          </cell>
          <cell r="FF126">
            <v>9.6</v>
          </cell>
          <cell r="FG126">
            <v>536.79999999999995</v>
          </cell>
          <cell r="FH126">
            <v>5.3</v>
          </cell>
          <cell r="FI126">
            <v>286.89999999999998</v>
          </cell>
          <cell r="FJ126">
            <v>5</v>
          </cell>
          <cell r="FK126" t="str">
            <v>&amp;^%</v>
          </cell>
          <cell r="FL126" t="str">
            <v>&amp;^%</v>
          </cell>
          <cell r="FN126" t="str">
            <v>Redbridge</v>
          </cell>
          <cell r="FO126" t="str">
            <v>E09000026</v>
          </cell>
          <cell r="FP126">
            <v>16000</v>
          </cell>
          <cell r="FQ126">
            <v>10.7</v>
          </cell>
          <cell r="FR126">
            <v>37.5</v>
          </cell>
          <cell r="FS126">
            <v>2.4</v>
          </cell>
          <cell r="FT126">
            <v>38.700000000000003</v>
          </cell>
          <cell r="FU126">
            <v>1.5</v>
          </cell>
          <cell r="FV126">
            <v>32.5</v>
          </cell>
          <cell r="FW126">
            <v>4.5999999999999996</v>
          </cell>
          <cell r="FX126" t="str">
            <v>&amp;^%</v>
          </cell>
          <cell r="FY126" t="str">
            <v>&amp;^%</v>
          </cell>
          <cell r="GA126" t="str">
            <v>Redbridge</v>
          </cell>
          <cell r="GB126" t="str">
            <v>E09000026</v>
          </cell>
          <cell r="GC126">
            <v>15000</v>
          </cell>
          <cell r="GD126">
            <v>19</v>
          </cell>
          <cell r="GE126">
            <v>31611</v>
          </cell>
          <cell r="GF126" t="str">
            <v>&amp;^%</v>
          </cell>
          <cell r="GG126">
            <v>33089</v>
          </cell>
          <cell r="GH126">
            <v>5.4</v>
          </cell>
          <cell r="GI126">
            <v>14888</v>
          </cell>
          <cell r="GJ126">
            <v>15</v>
          </cell>
          <cell r="GK126" t="str">
            <v>&amp;^%</v>
          </cell>
          <cell r="GL126" t="str">
            <v>&amp;^%</v>
          </cell>
          <cell r="GN126" t="str">
            <v>Redbridge</v>
          </cell>
          <cell r="GO126" t="str">
            <v>E09000026</v>
          </cell>
          <cell r="GP126">
            <v>16000</v>
          </cell>
          <cell r="GQ126">
            <v>10.7</v>
          </cell>
          <cell r="GR126">
            <v>15.83</v>
          </cell>
          <cell r="GS126">
            <v>10</v>
          </cell>
          <cell r="GT126">
            <v>16.64</v>
          </cell>
          <cell r="GU126">
            <v>4.5</v>
          </cell>
          <cell r="GV126">
            <v>7.92</v>
          </cell>
          <cell r="GW126">
            <v>7.9</v>
          </cell>
          <cell r="GX126" t="str">
            <v>&amp;^%</v>
          </cell>
          <cell r="GY126" t="str">
            <v>&amp;^%</v>
          </cell>
        </row>
        <row r="127">
          <cell r="A127" t="str">
            <v>Richmond upon Thames</v>
          </cell>
          <cell r="B127" t="str">
            <v>E09000027</v>
          </cell>
          <cell r="C127">
            <v>23000</v>
          </cell>
          <cell r="D127">
            <v>8.9</v>
          </cell>
          <cell r="E127">
            <v>613.29999999999995</v>
          </cell>
          <cell r="F127">
            <v>9.1999999999999993</v>
          </cell>
          <cell r="G127">
            <v>714</v>
          </cell>
          <cell r="H127">
            <v>5.3</v>
          </cell>
          <cell r="I127">
            <v>330.1</v>
          </cell>
          <cell r="J127">
            <v>5.5</v>
          </cell>
          <cell r="K127" t="str">
            <v>&amp;^%</v>
          </cell>
          <cell r="L127" t="str">
            <v>&amp;^%</v>
          </cell>
          <cell r="N127" t="str">
            <v>Richmond upon Thames</v>
          </cell>
          <cell r="O127" t="str">
            <v>E09000027</v>
          </cell>
          <cell r="P127">
            <v>39000</v>
          </cell>
          <cell r="Q127">
            <v>6.7</v>
          </cell>
          <cell r="R127">
            <v>37.5</v>
          </cell>
          <cell r="S127">
            <v>1.7</v>
          </cell>
          <cell r="T127">
            <v>39.1</v>
          </cell>
          <cell r="U127">
            <v>1</v>
          </cell>
          <cell r="V127">
            <v>34.700000000000003</v>
          </cell>
          <cell r="W127">
            <v>1.9</v>
          </cell>
          <cell r="X127" t="str">
            <v>&amp;^%</v>
          </cell>
          <cell r="Y127" t="str">
            <v>&amp;^%</v>
          </cell>
          <cell r="AA127" t="str">
            <v>Richmond upon Thames</v>
          </cell>
          <cell r="AB127" t="str">
            <v>E09000027</v>
          </cell>
          <cell r="AC127">
            <v>33000</v>
          </cell>
          <cell r="AD127">
            <v>11.8</v>
          </cell>
          <cell r="AE127">
            <v>31586</v>
          </cell>
          <cell r="AF127">
            <v>14</v>
          </cell>
          <cell r="AG127">
            <v>36377</v>
          </cell>
          <cell r="AH127">
            <v>6.8</v>
          </cell>
          <cell r="AI127" t="str">
            <v>&amp;^%</v>
          </cell>
          <cell r="AJ127" t="str">
            <v>&amp;^%</v>
          </cell>
          <cell r="AK127" t="str">
            <v>&amp;^%</v>
          </cell>
          <cell r="AL127" t="str">
            <v>&amp;^%</v>
          </cell>
          <cell r="AN127" t="str">
            <v>Richmond upon Thames</v>
          </cell>
          <cell r="AO127" t="str">
            <v>E09000027</v>
          </cell>
          <cell r="AP127">
            <v>39000</v>
          </cell>
          <cell r="AQ127">
            <v>6.7</v>
          </cell>
          <cell r="AR127">
            <v>15.79</v>
          </cell>
          <cell r="AS127">
            <v>6.6</v>
          </cell>
          <cell r="AT127">
            <v>17.739999999999998</v>
          </cell>
          <cell r="AU127">
            <v>4.2</v>
          </cell>
          <cell r="AV127">
            <v>7.48</v>
          </cell>
          <cell r="AW127">
            <v>3.6</v>
          </cell>
          <cell r="AX127" t="str">
            <v>&amp;^%</v>
          </cell>
          <cell r="AY127" t="str">
            <v>&amp;^%</v>
          </cell>
          <cell r="BA127" t="str">
            <v>Richmond upon Thames</v>
          </cell>
          <cell r="BB127" t="str">
            <v>E09000027</v>
          </cell>
          <cell r="BC127">
            <v>39000</v>
          </cell>
          <cell r="BD127">
            <v>6.7</v>
          </cell>
          <cell r="BE127">
            <v>586</v>
          </cell>
          <cell r="BF127">
            <v>5.7</v>
          </cell>
          <cell r="BG127">
            <v>692.9</v>
          </cell>
          <cell r="BH127">
            <v>4</v>
          </cell>
          <cell r="BI127">
            <v>305.2</v>
          </cell>
          <cell r="BJ127">
            <v>5.0999999999999996</v>
          </cell>
          <cell r="BK127" t="str">
            <v>&amp;^%</v>
          </cell>
          <cell r="BL127" t="str">
            <v>&amp;^%</v>
          </cell>
          <cell r="BN127" t="str">
            <v>Richmond upon Thames</v>
          </cell>
          <cell r="BO127" t="str">
            <v>E09000027</v>
          </cell>
          <cell r="BP127">
            <v>54000</v>
          </cell>
          <cell r="BQ127">
            <v>5.6</v>
          </cell>
          <cell r="BR127">
            <v>36.1</v>
          </cell>
          <cell r="BS127">
            <v>1.1000000000000001</v>
          </cell>
          <cell r="BT127">
            <v>33.5</v>
          </cell>
          <cell r="BU127">
            <v>1.8</v>
          </cell>
          <cell r="BV127">
            <v>16.100000000000001</v>
          </cell>
          <cell r="BW127">
            <v>13</v>
          </cell>
          <cell r="BX127" t="str">
            <v>&amp;^%</v>
          </cell>
          <cell r="BY127" t="str">
            <v>&amp;^%</v>
          </cell>
          <cell r="CA127" t="str">
            <v>Richmond upon Thames</v>
          </cell>
          <cell r="CB127" t="str">
            <v>E09000027</v>
          </cell>
          <cell r="CC127">
            <v>46000</v>
          </cell>
          <cell r="CD127">
            <v>9.9</v>
          </cell>
          <cell r="CE127">
            <v>24834</v>
          </cell>
          <cell r="CF127">
            <v>16</v>
          </cell>
          <cell r="CG127">
            <v>29836</v>
          </cell>
          <cell r="CH127">
            <v>6.7</v>
          </cell>
          <cell r="CI127" t="str">
            <v>&amp;^%</v>
          </cell>
          <cell r="CJ127" t="str">
            <v>&amp;^%</v>
          </cell>
          <cell r="CK127" t="str">
            <v>&amp;^%</v>
          </cell>
          <cell r="CL127" t="str">
            <v>&amp;^%</v>
          </cell>
          <cell r="CN127" t="str">
            <v>Richmond upon Thames</v>
          </cell>
          <cell r="CO127" t="str">
            <v>E09000027</v>
          </cell>
          <cell r="CP127">
            <v>54000</v>
          </cell>
          <cell r="CQ127">
            <v>5.6</v>
          </cell>
          <cell r="CR127">
            <v>13.71</v>
          </cell>
          <cell r="CS127">
            <v>6.8</v>
          </cell>
          <cell r="CT127">
            <v>16.88</v>
          </cell>
          <cell r="CU127">
            <v>3.9</v>
          </cell>
          <cell r="CV127">
            <v>6.86</v>
          </cell>
          <cell r="CW127">
            <v>2</v>
          </cell>
          <cell r="CX127" t="str">
            <v>&amp;^%</v>
          </cell>
          <cell r="CY127" t="str">
            <v>&amp;^%</v>
          </cell>
          <cell r="DA127" t="str">
            <v>Richmond upon Thames</v>
          </cell>
          <cell r="DB127" t="str">
            <v>E09000027</v>
          </cell>
          <cell r="DC127">
            <v>54000</v>
          </cell>
          <cell r="DD127">
            <v>5.6</v>
          </cell>
          <cell r="DE127">
            <v>479.1</v>
          </cell>
          <cell r="DF127">
            <v>7.4</v>
          </cell>
          <cell r="DG127">
            <v>565.6</v>
          </cell>
          <cell r="DH127">
            <v>4.2</v>
          </cell>
          <cell r="DI127">
            <v>141.6</v>
          </cell>
          <cell r="DJ127">
            <v>10</v>
          </cell>
          <cell r="DK127" t="str">
            <v>&amp;^%</v>
          </cell>
          <cell r="DL127" t="str">
            <v>&amp;^%</v>
          </cell>
          <cell r="DN127" t="str">
            <v>Richmond upon Thames</v>
          </cell>
          <cell r="DO127" t="str">
            <v>E09000027</v>
          </cell>
          <cell r="DP127">
            <v>16000</v>
          </cell>
          <cell r="DQ127">
            <v>10.1</v>
          </cell>
          <cell r="DR127">
            <v>37</v>
          </cell>
          <cell r="DS127">
            <v>1.1000000000000001</v>
          </cell>
          <cell r="DT127">
            <v>37.4</v>
          </cell>
          <cell r="DU127">
            <v>1.4</v>
          </cell>
          <cell r="DV127">
            <v>32.4</v>
          </cell>
          <cell r="DW127">
            <v>3.9</v>
          </cell>
          <cell r="DX127" t="str">
            <v>&amp;^%</v>
          </cell>
          <cell r="DY127" t="str">
            <v>&amp;^%</v>
          </cell>
          <cell r="EA127" t="str">
            <v>Richmond upon Thames</v>
          </cell>
          <cell r="EB127" t="str">
            <v>E09000027</v>
          </cell>
          <cell r="EC127" t="str">
            <v>&amp;^%</v>
          </cell>
          <cell r="ED127" t="str">
            <v>&amp;^%</v>
          </cell>
          <cell r="EE127" t="str">
            <v>&amp;^%</v>
          </cell>
          <cell r="EF127" t="str">
            <v>&amp;^%</v>
          </cell>
          <cell r="EG127">
            <v>35819</v>
          </cell>
          <cell r="EH127">
            <v>9.5</v>
          </cell>
          <cell r="EI127" t="str">
            <v>&amp;^%</v>
          </cell>
          <cell r="EJ127" t="str">
            <v>&amp;^%</v>
          </cell>
          <cell r="EK127" t="str">
            <v>&amp;^%</v>
          </cell>
          <cell r="EL127" t="str">
            <v>&amp;^%</v>
          </cell>
          <cell r="EN127" t="str">
            <v>Richmond upon Thames</v>
          </cell>
          <cell r="EO127" t="str">
            <v>E09000027</v>
          </cell>
          <cell r="EP127">
            <v>16000</v>
          </cell>
          <cell r="EQ127">
            <v>10.1</v>
          </cell>
          <cell r="ER127">
            <v>15.98</v>
          </cell>
          <cell r="ES127">
            <v>7.7</v>
          </cell>
          <cell r="ET127">
            <v>17.7</v>
          </cell>
          <cell r="EU127">
            <v>6.2</v>
          </cell>
          <cell r="EV127">
            <v>7.35</v>
          </cell>
          <cell r="EW127">
            <v>5.0999999999999996</v>
          </cell>
          <cell r="EX127" t="str">
            <v>&amp;^%</v>
          </cell>
          <cell r="EY127" t="str">
            <v>&amp;^%</v>
          </cell>
          <cell r="FA127" t="str">
            <v>Richmond upon Thames</v>
          </cell>
          <cell r="FB127" t="str">
            <v>E09000027</v>
          </cell>
          <cell r="FC127">
            <v>16000</v>
          </cell>
          <cell r="FD127">
            <v>10.1</v>
          </cell>
          <cell r="FE127">
            <v>574.9</v>
          </cell>
          <cell r="FF127">
            <v>7.8</v>
          </cell>
          <cell r="FG127">
            <v>662.5</v>
          </cell>
          <cell r="FH127">
            <v>6</v>
          </cell>
          <cell r="FI127">
            <v>288.2</v>
          </cell>
          <cell r="FJ127">
            <v>8.6</v>
          </cell>
          <cell r="FK127" t="str">
            <v>&amp;^%</v>
          </cell>
          <cell r="FL127" t="str">
            <v>&amp;^%</v>
          </cell>
          <cell r="FN127" t="str">
            <v>Richmond upon Thames</v>
          </cell>
          <cell r="FO127" t="str">
            <v>E09000027</v>
          </cell>
          <cell r="FP127">
            <v>23000</v>
          </cell>
          <cell r="FQ127">
            <v>8.9</v>
          </cell>
          <cell r="FR127">
            <v>39.1</v>
          </cell>
          <cell r="FS127">
            <v>1.6</v>
          </cell>
          <cell r="FT127">
            <v>40.200000000000003</v>
          </cell>
          <cell r="FU127">
            <v>1.3</v>
          </cell>
          <cell r="FV127">
            <v>35</v>
          </cell>
          <cell r="FW127">
            <v>2.7</v>
          </cell>
          <cell r="FX127" t="str">
            <v>&amp;^%</v>
          </cell>
          <cell r="FY127" t="str">
            <v>&amp;^%</v>
          </cell>
          <cell r="GA127" t="str">
            <v>Richmond upon Thames</v>
          </cell>
          <cell r="GB127" t="str">
            <v>E09000027</v>
          </cell>
          <cell r="GC127">
            <v>21000</v>
          </cell>
          <cell r="GD127">
            <v>13.8</v>
          </cell>
          <cell r="GE127">
            <v>31634</v>
          </cell>
          <cell r="GF127">
            <v>19</v>
          </cell>
          <cell r="GG127">
            <v>36701</v>
          </cell>
          <cell r="GH127">
            <v>9.1999999999999993</v>
          </cell>
          <cell r="GI127" t="str">
            <v>&amp;^%</v>
          </cell>
          <cell r="GJ127" t="str">
            <v>&amp;^%</v>
          </cell>
          <cell r="GK127" t="str">
            <v>&amp;^%</v>
          </cell>
          <cell r="GL127" t="str">
            <v>&amp;^%</v>
          </cell>
          <cell r="GN127" t="str">
            <v>Richmond upon Thames</v>
          </cell>
          <cell r="GO127" t="str">
            <v>E09000027</v>
          </cell>
          <cell r="GP127">
            <v>23000</v>
          </cell>
          <cell r="GQ127">
            <v>8.9</v>
          </cell>
          <cell r="GR127">
            <v>15.78</v>
          </cell>
          <cell r="GS127">
            <v>9.1999999999999993</v>
          </cell>
          <cell r="GT127">
            <v>17.77</v>
          </cell>
          <cell r="GU127">
            <v>5.7</v>
          </cell>
          <cell r="GV127">
            <v>7.48</v>
          </cell>
          <cell r="GW127">
            <v>3.7</v>
          </cell>
          <cell r="GX127" t="str">
            <v>&amp;^%</v>
          </cell>
          <cell r="GY127" t="str">
            <v>&amp;^%</v>
          </cell>
        </row>
        <row r="128">
          <cell r="A128" t="str">
            <v>Sutton</v>
          </cell>
          <cell r="B128" t="str">
            <v>E09000029</v>
          </cell>
          <cell r="C128">
            <v>33000</v>
          </cell>
          <cell r="D128">
            <v>6.9</v>
          </cell>
          <cell r="E128">
            <v>516.70000000000005</v>
          </cell>
          <cell r="F128">
            <v>5.8</v>
          </cell>
          <cell r="G128">
            <v>601.6</v>
          </cell>
          <cell r="H128">
            <v>4.0999999999999996</v>
          </cell>
          <cell r="I128">
            <v>302.39999999999998</v>
          </cell>
          <cell r="J128">
            <v>3.8</v>
          </cell>
          <cell r="K128" t="str">
            <v>&amp;^%</v>
          </cell>
          <cell r="L128" t="str">
            <v>&amp;^%</v>
          </cell>
          <cell r="N128" t="str">
            <v>Sutton</v>
          </cell>
          <cell r="O128" t="str">
            <v>E09000029</v>
          </cell>
          <cell r="P128">
            <v>52000</v>
          </cell>
          <cell r="Q128">
            <v>5.6</v>
          </cell>
          <cell r="R128">
            <v>39.700000000000003</v>
          </cell>
          <cell r="S128">
            <v>1.6</v>
          </cell>
          <cell r="T128">
            <v>41.2</v>
          </cell>
          <cell r="U128">
            <v>0.9</v>
          </cell>
          <cell r="V128">
            <v>35</v>
          </cell>
          <cell r="W128">
            <v>0.1</v>
          </cell>
          <cell r="X128" t="str">
            <v>&amp;^%</v>
          </cell>
          <cell r="Y128" t="str">
            <v>&amp;^%</v>
          </cell>
          <cell r="AA128" t="str">
            <v>Sutton</v>
          </cell>
          <cell r="AB128" t="str">
            <v>E09000029</v>
          </cell>
          <cell r="AC128">
            <v>42000</v>
          </cell>
          <cell r="AD128">
            <v>9.1999999999999993</v>
          </cell>
          <cell r="AE128">
            <v>25397</v>
          </cell>
          <cell r="AF128">
            <v>9.6</v>
          </cell>
          <cell r="AG128">
            <v>29319</v>
          </cell>
          <cell r="AH128">
            <v>4.3</v>
          </cell>
          <cell r="AI128">
            <v>15010</v>
          </cell>
          <cell r="AJ128">
            <v>6.6</v>
          </cell>
          <cell r="AK128" t="str">
            <v>&amp;^%</v>
          </cell>
          <cell r="AL128" t="str">
            <v>&amp;^%</v>
          </cell>
          <cell r="AN128" t="str">
            <v>Sutton</v>
          </cell>
          <cell r="AO128" t="str">
            <v>E09000029</v>
          </cell>
          <cell r="AP128">
            <v>52000</v>
          </cell>
          <cell r="AQ128">
            <v>5.6</v>
          </cell>
          <cell r="AR128">
            <v>12.76</v>
          </cell>
          <cell r="AS128">
            <v>4.0999999999999996</v>
          </cell>
          <cell r="AT128">
            <v>14.42</v>
          </cell>
          <cell r="AU128">
            <v>3.2</v>
          </cell>
          <cell r="AV128">
            <v>7.21</v>
          </cell>
          <cell r="AW128">
            <v>2.2999999999999998</v>
          </cell>
          <cell r="AX128" t="str">
            <v>&amp;^%</v>
          </cell>
          <cell r="AY128" t="str">
            <v>&amp;^%</v>
          </cell>
          <cell r="BA128" t="str">
            <v>Sutton</v>
          </cell>
          <cell r="BB128" t="str">
            <v>E09000029</v>
          </cell>
          <cell r="BC128">
            <v>52000</v>
          </cell>
          <cell r="BD128">
            <v>5.6</v>
          </cell>
          <cell r="BE128">
            <v>518.5</v>
          </cell>
          <cell r="BF128">
            <v>4.5999999999999996</v>
          </cell>
          <cell r="BG128">
            <v>593.29999999999995</v>
          </cell>
          <cell r="BH128">
            <v>3</v>
          </cell>
          <cell r="BI128">
            <v>305.2</v>
          </cell>
          <cell r="BJ128">
            <v>3.7</v>
          </cell>
          <cell r="BK128" t="str">
            <v>&amp;^%</v>
          </cell>
          <cell r="BL128" t="str">
            <v>&amp;^%</v>
          </cell>
          <cell r="BN128" t="str">
            <v>Sutton</v>
          </cell>
          <cell r="BO128" t="str">
            <v>E09000029</v>
          </cell>
          <cell r="BP128">
            <v>71000</v>
          </cell>
          <cell r="BQ128">
            <v>4.7</v>
          </cell>
          <cell r="BR128">
            <v>37.4</v>
          </cell>
          <cell r="BS128">
            <v>1.1000000000000001</v>
          </cell>
          <cell r="BT128">
            <v>34.5</v>
          </cell>
          <cell r="BU128">
            <v>1.7</v>
          </cell>
          <cell r="BV128">
            <v>13.4</v>
          </cell>
          <cell r="BW128">
            <v>11</v>
          </cell>
          <cell r="BX128">
            <v>49.8</v>
          </cell>
          <cell r="BY128">
            <v>8.4</v>
          </cell>
          <cell r="CA128" t="str">
            <v>Sutton</v>
          </cell>
          <cell r="CB128" t="str">
            <v>E09000029</v>
          </cell>
          <cell r="CC128">
            <v>58000</v>
          </cell>
          <cell r="CD128">
            <v>7.5</v>
          </cell>
          <cell r="CE128">
            <v>21102</v>
          </cell>
          <cell r="CF128">
            <v>6.7</v>
          </cell>
          <cell r="CG128">
            <v>24224</v>
          </cell>
          <cell r="CH128">
            <v>4.3</v>
          </cell>
          <cell r="CI128">
            <v>5965</v>
          </cell>
          <cell r="CJ128">
            <v>14</v>
          </cell>
          <cell r="CK128" t="str">
            <v>&amp;^%</v>
          </cell>
          <cell r="CL128" t="str">
            <v>&amp;^%</v>
          </cell>
          <cell r="CN128" t="str">
            <v>Sutton</v>
          </cell>
          <cell r="CO128" t="str">
            <v>E09000029</v>
          </cell>
          <cell r="CP128">
            <v>71000</v>
          </cell>
          <cell r="CQ128">
            <v>4.7</v>
          </cell>
          <cell r="CR128">
            <v>11.63</v>
          </cell>
          <cell r="CS128">
            <v>5.2</v>
          </cell>
          <cell r="CT128">
            <v>14.1</v>
          </cell>
          <cell r="CU128">
            <v>3</v>
          </cell>
          <cell r="CV128">
            <v>6.64</v>
          </cell>
          <cell r="CW128">
            <v>2.7</v>
          </cell>
          <cell r="CX128">
            <v>24.56</v>
          </cell>
          <cell r="CY128">
            <v>20</v>
          </cell>
          <cell r="DA128" t="str">
            <v>Sutton</v>
          </cell>
          <cell r="DB128" t="str">
            <v>E09000029</v>
          </cell>
          <cell r="DC128">
            <v>71000</v>
          </cell>
          <cell r="DD128">
            <v>4.7</v>
          </cell>
          <cell r="DE128">
            <v>422.7</v>
          </cell>
          <cell r="DF128">
            <v>5.0999999999999996</v>
          </cell>
          <cell r="DG128">
            <v>486</v>
          </cell>
          <cell r="DH128">
            <v>3.4</v>
          </cell>
          <cell r="DI128">
            <v>110.9</v>
          </cell>
          <cell r="DJ128">
            <v>7.9</v>
          </cell>
          <cell r="DK128" t="str">
            <v>&amp;^%</v>
          </cell>
          <cell r="DL128" t="str">
            <v>&amp;^%</v>
          </cell>
          <cell r="DN128" t="str">
            <v>Sutton</v>
          </cell>
          <cell r="DO128" t="str">
            <v>E09000029</v>
          </cell>
          <cell r="DP128">
            <v>19000</v>
          </cell>
          <cell r="DQ128">
            <v>9.3000000000000007</v>
          </cell>
          <cell r="DR128">
            <v>37.5</v>
          </cell>
          <cell r="DS128">
            <v>1.4</v>
          </cell>
          <cell r="DT128">
            <v>38</v>
          </cell>
          <cell r="DU128">
            <v>1.2</v>
          </cell>
          <cell r="DV128">
            <v>32.799999999999997</v>
          </cell>
          <cell r="DW128">
            <v>3.6</v>
          </cell>
          <cell r="DX128" t="str">
            <v>&amp;^%</v>
          </cell>
          <cell r="DY128" t="str">
            <v>&amp;^%</v>
          </cell>
          <cell r="EA128" t="str">
            <v>Sutton</v>
          </cell>
          <cell r="EB128" t="str">
            <v>E09000029</v>
          </cell>
          <cell r="EC128">
            <v>16000</v>
          </cell>
          <cell r="ED128">
            <v>17</v>
          </cell>
          <cell r="EE128">
            <v>25228</v>
          </cell>
          <cell r="EF128">
            <v>16</v>
          </cell>
          <cell r="EG128">
            <v>27463</v>
          </cell>
          <cell r="EH128">
            <v>5.5</v>
          </cell>
          <cell r="EI128">
            <v>14786</v>
          </cell>
          <cell r="EJ128">
            <v>12</v>
          </cell>
          <cell r="EK128" t="str">
            <v>&amp;^%</v>
          </cell>
          <cell r="EL128" t="str">
            <v>&amp;^%</v>
          </cell>
          <cell r="EN128" t="str">
            <v>Sutton</v>
          </cell>
          <cell r="EO128" t="str">
            <v>E09000029</v>
          </cell>
          <cell r="EP128">
            <v>19000</v>
          </cell>
          <cell r="EQ128">
            <v>9.3000000000000007</v>
          </cell>
          <cell r="ER128">
            <v>13.6</v>
          </cell>
          <cell r="ES128">
            <v>8.1999999999999993</v>
          </cell>
          <cell r="ET128">
            <v>15.22</v>
          </cell>
          <cell r="EU128">
            <v>4.0999999999999996</v>
          </cell>
          <cell r="EV128">
            <v>7.55</v>
          </cell>
          <cell r="EW128">
            <v>8.3000000000000007</v>
          </cell>
          <cell r="EX128" t="str">
            <v>&amp;^%</v>
          </cell>
          <cell r="EY128" t="str">
            <v>&amp;^%</v>
          </cell>
          <cell r="FA128" t="str">
            <v>Sutton</v>
          </cell>
          <cell r="FB128" t="str">
            <v>E09000029</v>
          </cell>
          <cell r="FC128">
            <v>19000</v>
          </cell>
          <cell r="FD128">
            <v>9.3000000000000007</v>
          </cell>
          <cell r="FE128">
            <v>525.79999999999995</v>
          </cell>
          <cell r="FF128">
            <v>7.5</v>
          </cell>
          <cell r="FG128">
            <v>579.1</v>
          </cell>
          <cell r="FH128">
            <v>4.2</v>
          </cell>
          <cell r="FI128">
            <v>312.2</v>
          </cell>
          <cell r="FJ128">
            <v>6.6</v>
          </cell>
          <cell r="FK128" t="str">
            <v>&amp;^%</v>
          </cell>
          <cell r="FL128" t="str">
            <v>&amp;^%</v>
          </cell>
          <cell r="FN128" t="str">
            <v>Sutton</v>
          </cell>
          <cell r="FO128" t="str">
            <v>E09000029</v>
          </cell>
          <cell r="FP128">
            <v>33000</v>
          </cell>
          <cell r="FQ128">
            <v>6.9</v>
          </cell>
          <cell r="FR128">
            <v>40.200000000000003</v>
          </cell>
          <cell r="FS128">
            <v>2.1</v>
          </cell>
          <cell r="FT128">
            <v>43</v>
          </cell>
          <cell r="FU128">
            <v>1.2</v>
          </cell>
          <cell r="FV128">
            <v>35</v>
          </cell>
          <cell r="FW128">
            <v>0.1</v>
          </cell>
          <cell r="FX128" t="str">
            <v>&amp;^%</v>
          </cell>
          <cell r="FY128" t="str">
            <v>&amp;^%</v>
          </cell>
          <cell r="GA128" t="str">
            <v>Sutton</v>
          </cell>
          <cell r="GB128" t="str">
            <v>E09000029</v>
          </cell>
          <cell r="GC128">
            <v>26000</v>
          </cell>
          <cell r="GD128">
            <v>10.7</v>
          </cell>
          <cell r="GE128">
            <v>25420</v>
          </cell>
          <cell r="GF128">
            <v>12</v>
          </cell>
          <cell r="GG128">
            <v>30430</v>
          </cell>
          <cell r="GH128">
            <v>5.7</v>
          </cell>
          <cell r="GI128">
            <v>15410</v>
          </cell>
          <cell r="GJ128">
            <v>10</v>
          </cell>
          <cell r="GK128" t="str">
            <v>&amp;^%</v>
          </cell>
          <cell r="GL128" t="str">
            <v>&amp;^%</v>
          </cell>
          <cell r="GN128" t="str">
            <v>Sutton</v>
          </cell>
          <cell r="GO128" t="str">
            <v>E09000029</v>
          </cell>
          <cell r="GP128">
            <v>33000</v>
          </cell>
          <cell r="GQ128">
            <v>6.9</v>
          </cell>
          <cell r="GR128">
            <v>11.2</v>
          </cell>
          <cell r="GS128">
            <v>8</v>
          </cell>
          <cell r="GT128">
            <v>14</v>
          </cell>
          <cell r="GU128">
            <v>4.4000000000000004</v>
          </cell>
          <cell r="GV128">
            <v>7.14</v>
          </cell>
          <cell r="GW128">
            <v>2.4</v>
          </cell>
          <cell r="GX128" t="str">
            <v>&amp;^%</v>
          </cell>
          <cell r="GY128" t="str">
            <v>&amp;^%</v>
          </cell>
        </row>
        <row r="129">
          <cell r="A129" t="str">
            <v>Waltham Forest</v>
          </cell>
          <cell r="B129" t="str">
            <v>E09000031</v>
          </cell>
          <cell r="C129">
            <v>17000</v>
          </cell>
          <cell r="D129">
            <v>10.1</v>
          </cell>
          <cell r="E129">
            <v>587.20000000000005</v>
          </cell>
          <cell r="F129">
            <v>6.5</v>
          </cell>
          <cell r="G129">
            <v>619.9</v>
          </cell>
          <cell r="H129">
            <v>4.5999999999999996</v>
          </cell>
          <cell r="I129">
            <v>324.2</v>
          </cell>
          <cell r="J129">
            <v>5.5</v>
          </cell>
          <cell r="K129" t="str">
            <v>&amp;^%</v>
          </cell>
          <cell r="L129" t="str">
            <v>&amp;^%</v>
          </cell>
          <cell r="N129" t="str">
            <v>Waltham Forest</v>
          </cell>
          <cell r="O129" t="str">
            <v>E09000031</v>
          </cell>
          <cell r="P129">
            <v>27000</v>
          </cell>
          <cell r="Q129">
            <v>7.9</v>
          </cell>
          <cell r="R129">
            <v>37.5</v>
          </cell>
          <cell r="S129">
            <v>2.2000000000000002</v>
          </cell>
          <cell r="T129">
            <v>39</v>
          </cell>
          <cell r="U129">
            <v>1.2</v>
          </cell>
          <cell r="V129">
            <v>32.5</v>
          </cell>
          <cell r="W129">
            <v>1.8</v>
          </cell>
          <cell r="X129" t="str">
            <v>&amp;^%</v>
          </cell>
          <cell r="Y129" t="str">
            <v>&amp;^%</v>
          </cell>
          <cell r="AA129" t="str">
            <v>Waltham Forest</v>
          </cell>
          <cell r="AB129" t="str">
            <v>E09000031</v>
          </cell>
          <cell r="AC129">
            <v>25000</v>
          </cell>
          <cell r="AD129">
            <v>15.8</v>
          </cell>
          <cell r="AE129">
            <v>27314</v>
          </cell>
          <cell r="AF129">
            <v>13</v>
          </cell>
          <cell r="AG129">
            <v>30766</v>
          </cell>
          <cell r="AH129">
            <v>8.8000000000000007</v>
          </cell>
          <cell r="AI129">
            <v>14595</v>
          </cell>
          <cell r="AJ129">
            <v>4.5</v>
          </cell>
          <cell r="AK129" t="str">
            <v>&amp;^%</v>
          </cell>
          <cell r="AL129" t="str">
            <v>&amp;^%</v>
          </cell>
          <cell r="AN129" t="str">
            <v>Waltham Forest</v>
          </cell>
          <cell r="AO129" t="str">
            <v>E09000031</v>
          </cell>
          <cell r="AP129">
            <v>27000</v>
          </cell>
          <cell r="AQ129">
            <v>7.9</v>
          </cell>
          <cell r="AR129">
            <v>13.77</v>
          </cell>
          <cell r="AS129">
            <v>6.3</v>
          </cell>
          <cell r="AT129">
            <v>15.19</v>
          </cell>
          <cell r="AU129">
            <v>4.0999999999999996</v>
          </cell>
          <cell r="AV129">
            <v>6.86</v>
          </cell>
          <cell r="AW129">
            <v>5.0999999999999996</v>
          </cell>
          <cell r="AX129" t="str">
            <v>&amp;^%</v>
          </cell>
          <cell r="AY129" t="str">
            <v>&amp;^%</v>
          </cell>
          <cell r="BA129" t="str">
            <v>Waltham Forest</v>
          </cell>
          <cell r="BB129" t="str">
            <v>E09000031</v>
          </cell>
          <cell r="BC129">
            <v>27000</v>
          </cell>
          <cell r="BD129">
            <v>7.9</v>
          </cell>
          <cell r="BE129">
            <v>523.4</v>
          </cell>
          <cell r="BF129">
            <v>6.3</v>
          </cell>
          <cell r="BG129">
            <v>592.6</v>
          </cell>
          <cell r="BH129">
            <v>3.8</v>
          </cell>
          <cell r="BI129">
            <v>281.89999999999998</v>
          </cell>
          <cell r="BJ129">
            <v>5</v>
          </cell>
          <cell r="BK129" t="str">
            <v>&amp;^%</v>
          </cell>
          <cell r="BL129" t="str">
            <v>&amp;^%</v>
          </cell>
          <cell r="BN129" t="str">
            <v>Waltham Forest</v>
          </cell>
          <cell r="BO129" t="str">
            <v>E09000031</v>
          </cell>
          <cell r="BP129">
            <v>38000</v>
          </cell>
          <cell r="BQ129">
            <v>6.4</v>
          </cell>
          <cell r="BR129">
            <v>35.9</v>
          </cell>
          <cell r="BS129">
            <v>1.8</v>
          </cell>
          <cell r="BT129">
            <v>32.5</v>
          </cell>
          <cell r="BU129">
            <v>2.2999999999999998</v>
          </cell>
          <cell r="BV129">
            <v>13.7</v>
          </cell>
          <cell r="BW129">
            <v>15</v>
          </cell>
          <cell r="BX129" t="str">
            <v>&amp;^%</v>
          </cell>
          <cell r="BY129" t="str">
            <v>&amp;^%</v>
          </cell>
          <cell r="CA129" t="str">
            <v>Waltham Forest</v>
          </cell>
          <cell r="CB129" t="str">
            <v>E09000031</v>
          </cell>
          <cell r="CC129">
            <v>35000</v>
          </cell>
          <cell r="CD129">
            <v>11.9</v>
          </cell>
          <cell r="CE129">
            <v>23081</v>
          </cell>
          <cell r="CF129">
            <v>9.1</v>
          </cell>
          <cell r="CG129">
            <v>24993</v>
          </cell>
          <cell r="CH129">
            <v>9.3000000000000007</v>
          </cell>
          <cell r="CI129">
            <v>6032</v>
          </cell>
          <cell r="CJ129">
            <v>14</v>
          </cell>
          <cell r="CK129" t="str">
            <v>&amp;^%</v>
          </cell>
          <cell r="CL129" t="str">
            <v>&amp;^%</v>
          </cell>
          <cell r="CN129" t="str">
            <v>Waltham Forest</v>
          </cell>
          <cell r="CO129" t="str">
            <v>E09000031</v>
          </cell>
          <cell r="CP129">
            <v>38000</v>
          </cell>
          <cell r="CQ129">
            <v>6.4</v>
          </cell>
          <cell r="CR129">
            <v>11.88</v>
          </cell>
          <cell r="CS129">
            <v>7.4</v>
          </cell>
          <cell r="CT129">
            <v>14.44</v>
          </cell>
          <cell r="CU129">
            <v>3.8</v>
          </cell>
          <cell r="CV129">
            <v>6.39</v>
          </cell>
          <cell r="CW129">
            <v>2.4</v>
          </cell>
          <cell r="CX129" t="str">
            <v>&amp;^%</v>
          </cell>
          <cell r="CY129" t="str">
            <v>&amp;^%</v>
          </cell>
          <cell r="DA129" t="str">
            <v>Waltham Forest</v>
          </cell>
          <cell r="DB129" t="str">
            <v>E09000031</v>
          </cell>
          <cell r="DC129">
            <v>38000</v>
          </cell>
          <cell r="DD129">
            <v>6.4</v>
          </cell>
          <cell r="DE129">
            <v>444.6</v>
          </cell>
          <cell r="DF129">
            <v>8.8000000000000007</v>
          </cell>
          <cell r="DG129">
            <v>469.8</v>
          </cell>
          <cell r="DH129">
            <v>4.4000000000000004</v>
          </cell>
          <cell r="DI129">
            <v>109</v>
          </cell>
          <cell r="DJ129">
            <v>14</v>
          </cell>
          <cell r="DK129" t="str">
            <v>&amp;^%</v>
          </cell>
          <cell r="DL129" t="str">
            <v>&amp;^%</v>
          </cell>
          <cell r="DN129" t="str">
            <v>Waltham Forest</v>
          </cell>
          <cell r="DO129" t="str">
            <v>E09000031</v>
          </cell>
          <cell r="DP129">
            <v>10000</v>
          </cell>
          <cell r="DQ129">
            <v>12.5</v>
          </cell>
          <cell r="DR129">
            <v>35.9</v>
          </cell>
          <cell r="DS129">
            <v>1.8</v>
          </cell>
          <cell r="DT129">
            <v>37</v>
          </cell>
          <cell r="DU129">
            <v>1.5</v>
          </cell>
          <cell r="DV129">
            <v>32.5</v>
          </cell>
          <cell r="DW129">
            <v>3</v>
          </cell>
          <cell r="DX129" t="str">
            <v>&amp;^%</v>
          </cell>
          <cell r="DY129" t="str">
            <v>&amp;^%</v>
          </cell>
          <cell r="EA129" t="str">
            <v>Waltham Forest</v>
          </cell>
          <cell r="EB129" t="str">
            <v>E09000031</v>
          </cell>
          <cell r="EC129">
            <v>9000</v>
          </cell>
          <cell r="ED129">
            <v>14.3</v>
          </cell>
          <cell r="EE129">
            <v>24333</v>
          </cell>
          <cell r="EF129">
            <v>17</v>
          </cell>
          <cell r="EG129">
            <v>28516</v>
          </cell>
          <cell r="EH129">
            <v>7.6</v>
          </cell>
          <cell r="EI129" t="str">
            <v>&amp;^%</v>
          </cell>
          <cell r="EJ129" t="str">
            <v>&amp;^%</v>
          </cell>
          <cell r="EK129" t="str">
            <v>&amp;^%</v>
          </cell>
          <cell r="EL129" t="str">
            <v>&amp;^%</v>
          </cell>
          <cell r="EN129" t="str">
            <v>Waltham Forest</v>
          </cell>
          <cell r="EO129" t="str">
            <v>E09000031</v>
          </cell>
          <cell r="EP129">
            <v>10000</v>
          </cell>
          <cell r="EQ129">
            <v>12.5</v>
          </cell>
          <cell r="ER129">
            <v>13.59</v>
          </cell>
          <cell r="ES129">
            <v>13</v>
          </cell>
          <cell r="ET129">
            <v>14.76</v>
          </cell>
          <cell r="EU129">
            <v>7</v>
          </cell>
          <cell r="EV129">
            <v>6.1</v>
          </cell>
          <cell r="EW129">
            <v>4.0999999999999996</v>
          </cell>
          <cell r="EX129" t="str">
            <v>&amp;^%</v>
          </cell>
          <cell r="EY129" t="str">
            <v>&amp;^%</v>
          </cell>
          <cell r="FA129" t="str">
            <v>Waltham Forest</v>
          </cell>
          <cell r="FB129" t="str">
            <v>E09000031</v>
          </cell>
          <cell r="FC129">
            <v>10000</v>
          </cell>
          <cell r="FD129">
            <v>12.5</v>
          </cell>
          <cell r="FE129">
            <v>473.4</v>
          </cell>
          <cell r="FF129">
            <v>14</v>
          </cell>
          <cell r="FG129">
            <v>545.5</v>
          </cell>
          <cell r="FH129">
            <v>6.5</v>
          </cell>
          <cell r="FI129">
            <v>247.7</v>
          </cell>
          <cell r="FJ129">
            <v>8.1999999999999993</v>
          </cell>
          <cell r="FK129" t="str">
            <v>&amp;^%</v>
          </cell>
          <cell r="FL129" t="str">
            <v>&amp;^%</v>
          </cell>
          <cell r="FN129" t="str">
            <v>Waltham Forest</v>
          </cell>
          <cell r="FO129" t="str">
            <v>E09000031</v>
          </cell>
          <cell r="FP129">
            <v>17000</v>
          </cell>
          <cell r="FQ129">
            <v>10.1</v>
          </cell>
          <cell r="FR129">
            <v>39.9</v>
          </cell>
          <cell r="FS129">
            <v>2</v>
          </cell>
          <cell r="FT129">
            <v>40.200000000000003</v>
          </cell>
          <cell r="FU129">
            <v>1.6</v>
          </cell>
          <cell r="FV129">
            <v>33.6</v>
          </cell>
          <cell r="FW129">
            <v>2</v>
          </cell>
          <cell r="FX129" t="str">
            <v>&amp;^%</v>
          </cell>
          <cell r="FY129" t="str">
            <v>&amp;^%</v>
          </cell>
          <cell r="GA129" t="str">
            <v>Waltham Forest</v>
          </cell>
          <cell r="GB129" t="str">
            <v>E09000031</v>
          </cell>
          <cell r="GC129" t="str">
            <v>&amp;^%</v>
          </cell>
          <cell r="GD129" t="str">
            <v>&amp;^%</v>
          </cell>
          <cell r="GE129">
            <v>29225</v>
          </cell>
          <cell r="GF129" t="str">
            <v>&amp;^%</v>
          </cell>
          <cell r="GG129">
            <v>32077</v>
          </cell>
          <cell r="GH129">
            <v>13</v>
          </cell>
          <cell r="GI129">
            <v>17149</v>
          </cell>
          <cell r="GJ129">
            <v>7.4</v>
          </cell>
          <cell r="GK129" t="str">
            <v>&amp;^%</v>
          </cell>
          <cell r="GL129" t="str">
            <v>&amp;^%</v>
          </cell>
          <cell r="GN129" t="str">
            <v>Waltham Forest</v>
          </cell>
          <cell r="GO129" t="str">
            <v>E09000031</v>
          </cell>
          <cell r="GP129">
            <v>17000</v>
          </cell>
          <cell r="GQ129">
            <v>10.1</v>
          </cell>
          <cell r="GR129">
            <v>14.05</v>
          </cell>
          <cell r="GS129">
            <v>7.7</v>
          </cell>
          <cell r="GT129">
            <v>15.42</v>
          </cell>
          <cell r="GU129">
            <v>5.0999999999999996</v>
          </cell>
          <cell r="GV129">
            <v>7.7</v>
          </cell>
          <cell r="GW129">
            <v>4.0999999999999996</v>
          </cell>
          <cell r="GX129" t="str">
            <v>&amp;^%</v>
          </cell>
          <cell r="GY129" t="str">
            <v>&amp;^%</v>
          </cell>
        </row>
        <row r="130">
          <cell r="A130" t="str">
            <v>Bracknell Forest</v>
          </cell>
          <cell r="B130" t="str">
            <v>E06000036</v>
          </cell>
          <cell r="C130">
            <v>23000</v>
          </cell>
          <cell r="D130">
            <v>9.1</v>
          </cell>
          <cell r="E130">
            <v>750.1</v>
          </cell>
          <cell r="F130">
            <v>9</v>
          </cell>
          <cell r="G130">
            <v>879.1</v>
          </cell>
          <cell r="H130">
            <v>5.7</v>
          </cell>
          <cell r="I130">
            <v>345</v>
          </cell>
          <cell r="J130">
            <v>5.8</v>
          </cell>
          <cell r="K130" t="str">
            <v>&amp;^%</v>
          </cell>
          <cell r="L130" t="str">
            <v>&amp;^%</v>
          </cell>
          <cell r="N130" t="str">
            <v>Bracknell Forest</v>
          </cell>
          <cell r="O130" t="str">
            <v>E06000036</v>
          </cell>
          <cell r="P130">
            <v>36000</v>
          </cell>
          <cell r="Q130">
            <v>7</v>
          </cell>
          <cell r="R130">
            <v>37.5</v>
          </cell>
          <cell r="S130">
            <v>0.1</v>
          </cell>
          <cell r="T130">
            <v>38.799999999999997</v>
          </cell>
          <cell r="U130">
            <v>0.8</v>
          </cell>
          <cell r="V130">
            <v>35</v>
          </cell>
          <cell r="W130">
            <v>0.8</v>
          </cell>
          <cell r="X130" t="str">
            <v>&amp;^%</v>
          </cell>
          <cell r="Y130" t="str">
            <v>&amp;^%</v>
          </cell>
          <cell r="AA130" t="str">
            <v>Bracknell Forest</v>
          </cell>
          <cell r="AB130" t="str">
            <v>E06000036</v>
          </cell>
          <cell r="AC130">
            <v>30000</v>
          </cell>
          <cell r="AD130">
            <v>8.5</v>
          </cell>
          <cell r="AE130">
            <v>36764</v>
          </cell>
          <cell r="AF130">
            <v>8.6</v>
          </cell>
          <cell r="AG130">
            <v>42948</v>
          </cell>
          <cell r="AH130">
            <v>5.8</v>
          </cell>
          <cell r="AI130">
            <v>15082</v>
          </cell>
          <cell r="AJ130">
            <v>10</v>
          </cell>
          <cell r="AK130" t="str">
            <v>&amp;^%</v>
          </cell>
          <cell r="AL130" t="str">
            <v>&amp;^%</v>
          </cell>
          <cell r="AN130" t="str">
            <v>Bracknell Forest</v>
          </cell>
          <cell r="AO130" t="str">
            <v>E06000036</v>
          </cell>
          <cell r="AP130">
            <v>36000</v>
          </cell>
          <cell r="AQ130">
            <v>7</v>
          </cell>
          <cell r="AR130">
            <v>16.559999999999999</v>
          </cell>
          <cell r="AS130">
            <v>9.1</v>
          </cell>
          <cell r="AT130">
            <v>20.61</v>
          </cell>
          <cell r="AU130">
            <v>5</v>
          </cell>
          <cell r="AV130">
            <v>7.84</v>
          </cell>
          <cell r="AW130">
            <v>5.6</v>
          </cell>
          <cell r="AX130" t="str">
            <v>&amp;^%</v>
          </cell>
          <cell r="AY130" t="str">
            <v>&amp;^%</v>
          </cell>
          <cell r="BA130" t="str">
            <v>Bracknell Forest</v>
          </cell>
          <cell r="BB130" t="str">
            <v>E06000036</v>
          </cell>
          <cell r="BC130">
            <v>36000</v>
          </cell>
          <cell r="BD130">
            <v>7</v>
          </cell>
          <cell r="BE130">
            <v>629.20000000000005</v>
          </cell>
          <cell r="BF130">
            <v>9.1</v>
          </cell>
          <cell r="BG130">
            <v>798.6</v>
          </cell>
          <cell r="BH130">
            <v>4.7</v>
          </cell>
          <cell r="BI130">
            <v>320.5</v>
          </cell>
          <cell r="BJ130">
            <v>4.9000000000000004</v>
          </cell>
          <cell r="BK130" t="str">
            <v>&amp;^%</v>
          </cell>
          <cell r="BL130" t="str">
            <v>&amp;^%</v>
          </cell>
          <cell r="BN130" t="str">
            <v>Bracknell Forest</v>
          </cell>
          <cell r="BO130" t="str">
            <v>E06000036</v>
          </cell>
          <cell r="BP130">
            <v>46000</v>
          </cell>
          <cell r="BQ130">
            <v>6</v>
          </cell>
          <cell r="BR130">
            <v>37.4</v>
          </cell>
          <cell r="BS130">
            <v>0.3</v>
          </cell>
          <cell r="BT130">
            <v>33.799999999999997</v>
          </cell>
          <cell r="BU130">
            <v>1.8</v>
          </cell>
          <cell r="BV130">
            <v>15</v>
          </cell>
          <cell r="BW130">
            <v>15</v>
          </cell>
          <cell r="BX130" t="str">
            <v>&amp;^%</v>
          </cell>
          <cell r="BY130" t="str">
            <v>&amp;^%</v>
          </cell>
          <cell r="CA130" t="str">
            <v>Bracknell Forest</v>
          </cell>
          <cell r="CB130" t="str">
            <v>E06000036</v>
          </cell>
          <cell r="CC130">
            <v>39000</v>
          </cell>
          <cell r="CD130">
            <v>7.4</v>
          </cell>
          <cell r="CE130">
            <v>27743</v>
          </cell>
          <cell r="CF130">
            <v>12</v>
          </cell>
          <cell r="CG130">
            <v>35856</v>
          </cell>
          <cell r="CH130">
            <v>6.1</v>
          </cell>
          <cell r="CI130">
            <v>7085</v>
          </cell>
          <cell r="CJ130">
            <v>13</v>
          </cell>
          <cell r="CK130" t="str">
            <v>&amp;^%</v>
          </cell>
          <cell r="CL130" t="str">
            <v>&amp;^%</v>
          </cell>
          <cell r="CN130" t="str">
            <v>Bracknell Forest</v>
          </cell>
          <cell r="CO130" t="str">
            <v>E06000036</v>
          </cell>
          <cell r="CP130">
            <v>46000</v>
          </cell>
          <cell r="CQ130">
            <v>6</v>
          </cell>
          <cell r="CR130">
            <v>14.37</v>
          </cell>
          <cell r="CS130">
            <v>7.1</v>
          </cell>
          <cell r="CT130">
            <v>19.52</v>
          </cell>
          <cell r="CU130">
            <v>4.7</v>
          </cell>
          <cell r="CV130">
            <v>6.79</v>
          </cell>
          <cell r="CW130">
            <v>3.6</v>
          </cell>
          <cell r="CX130" t="str">
            <v>&amp;^%</v>
          </cell>
          <cell r="CY130" t="str">
            <v>&amp;^%</v>
          </cell>
          <cell r="DA130" t="str">
            <v>Bracknell Forest</v>
          </cell>
          <cell r="DB130" t="str">
            <v>E06000036</v>
          </cell>
          <cell r="DC130">
            <v>46000</v>
          </cell>
          <cell r="DD130">
            <v>6</v>
          </cell>
          <cell r="DE130">
            <v>507.8</v>
          </cell>
          <cell r="DF130">
            <v>8.3000000000000007</v>
          </cell>
          <cell r="DG130">
            <v>659.5</v>
          </cell>
          <cell r="DH130">
            <v>5</v>
          </cell>
          <cell r="DI130">
            <v>134.4</v>
          </cell>
          <cell r="DJ130">
            <v>11</v>
          </cell>
          <cell r="DK130" t="str">
            <v>&amp;^%</v>
          </cell>
          <cell r="DL130" t="str">
            <v>&amp;^%</v>
          </cell>
          <cell r="DN130" t="str">
            <v>Bracknell Forest</v>
          </cell>
          <cell r="DO130" t="str">
            <v>E06000036</v>
          </cell>
          <cell r="DP130">
            <v>13000</v>
          </cell>
          <cell r="DQ130">
            <v>11</v>
          </cell>
          <cell r="DR130">
            <v>37.4</v>
          </cell>
          <cell r="DS130">
            <v>0.3</v>
          </cell>
          <cell r="DT130">
            <v>38.1</v>
          </cell>
          <cell r="DU130">
            <v>1.6</v>
          </cell>
          <cell r="DV130">
            <v>34.799999999999997</v>
          </cell>
          <cell r="DW130">
            <v>2.6</v>
          </cell>
          <cell r="DX130" t="str">
            <v>&amp;^%</v>
          </cell>
          <cell r="DY130" t="str">
            <v>&amp;^%</v>
          </cell>
          <cell r="EA130" t="str">
            <v>Bracknell Forest</v>
          </cell>
          <cell r="EB130" t="str">
            <v>E06000036</v>
          </cell>
          <cell r="EC130">
            <v>11000</v>
          </cell>
          <cell r="ED130">
            <v>13.3</v>
          </cell>
          <cell r="EE130">
            <v>27200</v>
          </cell>
          <cell r="EF130">
            <v>12</v>
          </cell>
          <cell r="EG130">
            <v>35541</v>
          </cell>
          <cell r="EH130">
            <v>11</v>
          </cell>
          <cell r="EI130" t="str">
            <v>&amp;^%</v>
          </cell>
          <cell r="EJ130" t="str">
            <v>&amp;^%</v>
          </cell>
          <cell r="EK130" t="str">
            <v>&amp;^%</v>
          </cell>
          <cell r="EL130" t="str">
            <v>&amp;^%</v>
          </cell>
          <cell r="EN130" t="str">
            <v>Bracknell Forest</v>
          </cell>
          <cell r="EO130" t="str">
            <v>E06000036</v>
          </cell>
          <cell r="EP130">
            <v>13000</v>
          </cell>
          <cell r="EQ130">
            <v>11</v>
          </cell>
          <cell r="ER130">
            <v>13.78</v>
          </cell>
          <cell r="ES130">
            <v>7.4</v>
          </cell>
          <cell r="ET130">
            <v>17.22</v>
          </cell>
          <cell r="EU130">
            <v>8.1</v>
          </cell>
          <cell r="EV130">
            <v>7.29</v>
          </cell>
          <cell r="EW130">
            <v>12</v>
          </cell>
          <cell r="EX130" t="str">
            <v>&amp;^%</v>
          </cell>
          <cell r="EY130" t="str">
            <v>&amp;^%</v>
          </cell>
          <cell r="FA130" t="str">
            <v>Bracknell Forest</v>
          </cell>
          <cell r="FB130" t="str">
            <v>E06000036</v>
          </cell>
          <cell r="FC130">
            <v>13000</v>
          </cell>
          <cell r="FD130">
            <v>11</v>
          </cell>
          <cell r="FE130">
            <v>519.1</v>
          </cell>
          <cell r="FF130">
            <v>8</v>
          </cell>
          <cell r="FG130">
            <v>655.4</v>
          </cell>
          <cell r="FH130">
            <v>7.7</v>
          </cell>
          <cell r="FI130">
            <v>294.2</v>
          </cell>
          <cell r="FJ130">
            <v>9.5</v>
          </cell>
          <cell r="FK130" t="str">
            <v>&amp;^%</v>
          </cell>
          <cell r="FL130" t="str">
            <v>&amp;^%</v>
          </cell>
          <cell r="FN130" t="str">
            <v>Bracknell Forest</v>
          </cell>
          <cell r="FO130" t="str">
            <v>E06000036</v>
          </cell>
          <cell r="FP130">
            <v>23000</v>
          </cell>
          <cell r="FQ130">
            <v>9.1</v>
          </cell>
          <cell r="FR130">
            <v>37.5</v>
          </cell>
          <cell r="FS130">
            <v>1.7</v>
          </cell>
          <cell r="FT130">
            <v>39.1</v>
          </cell>
          <cell r="FU130">
            <v>0.9</v>
          </cell>
          <cell r="FV130">
            <v>35</v>
          </cell>
          <cell r="FW130">
            <v>0.8</v>
          </cell>
          <cell r="FX130" t="str">
            <v>&amp;^%</v>
          </cell>
          <cell r="FY130" t="str">
            <v>&amp;^%</v>
          </cell>
          <cell r="GA130" t="str">
            <v>Bracknell Forest</v>
          </cell>
          <cell r="GB130" t="str">
            <v>E06000036</v>
          </cell>
          <cell r="GC130">
            <v>19000</v>
          </cell>
          <cell r="GD130">
            <v>11.1</v>
          </cell>
          <cell r="GE130">
            <v>39499</v>
          </cell>
          <cell r="GF130">
            <v>11</v>
          </cell>
          <cell r="GG130">
            <v>47225</v>
          </cell>
          <cell r="GH130">
            <v>6.7</v>
          </cell>
          <cell r="GI130">
            <v>17403</v>
          </cell>
          <cell r="GJ130">
            <v>12</v>
          </cell>
          <cell r="GK130" t="str">
            <v>&amp;^%</v>
          </cell>
          <cell r="GL130" t="str">
            <v>&amp;^%</v>
          </cell>
          <cell r="GN130" t="str">
            <v>Bracknell Forest</v>
          </cell>
          <cell r="GO130" t="str">
            <v>E06000036</v>
          </cell>
          <cell r="GP130">
            <v>23000</v>
          </cell>
          <cell r="GQ130">
            <v>9.1</v>
          </cell>
          <cell r="GR130">
            <v>19.64</v>
          </cell>
          <cell r="GS130">
            <v>9.6</v>
          </cell>
          <cell r="GT130">
            <v>22.46</v>
          </cell>
          <cell r="GU130">
            <v>6</v>
          </cell>
          <cell r="GV130">
            <v>8.5399999999999991</v>
          </cell>
          <cell r="GW130">
            <v>6.5</v>
          </cell>
          <cell r="GX130" t="str">
            <v>&amp;^%</v>
          </cell>
          <cell r="GY130" t="str">
            <v>&amp;^%</v>
          </cell>
        </row>
        <row r="131">
          <cell r="A131" t="str">
            <v>Brighton and Hove</v>
          </cell>
          <cell r="B131" t="str">
            <v>E06000043</v>
          </cell>
          <cell r="C131">
            <v>41000</v>
          </cell>
          <cell r="D131">
            <v>6.7</v>
          </cell>
          <cell r="E131">
            <v>527.79999999999995</v>
          </cell>
          <cell r="F131">
            <v>6.7</v>
          </cell>
          <cell r="G131">
            <v>601.6</v>
          </cell>
          <cell r="H131">
            <v>4.0999999999999996</v>
          </cell>
          <cell r="I131">
            <v>297.7</v>
          </cell>
          <cell r="J131">
            <v>5.5</v>
          </cell>
          <cell r="K131" t="str">
            <v>&amp;^%</v>
          </cell>
          <cell r="L131" t="str">
            <v>&amp;^%</v>
          </cell>
          <cell r="N131" t="str">
            <v>Brighton and Hove</v>
          </cell>
          <cell r="O131" t="str">
            <v>E06000043</v>
          </cell>
          <cell r="P131">
            <v>71000</v>
          </cell>
          <cell r="Q131">
            <v>5</v>
          </cell>
          <cell r="R131">
            <v>37.5</v>
          </cell>
          <cell r="S131">
            <v>0</v>
          </cell>
          <cell r="T131">
            <v>38.4</v>
          </cell>
          <cell r="U131">
            <v>0.6</v>
          </cell>
          <cell r="V131">
            <v>34.5</v>
          </cell>
          <cell r="W131">
            <v>1.8</v>
          </cell>
          <cell r="X131">
            <v>42.6</v>
          </cell>
          <cell r="Y131">
            <v>13</v>
          </cell>
          <cell r="AA131" t="str">
            <v>Brighton and Hove</v>
          </cell>
          <cell r="AB131" t="str">
            <v>E06000043</v>
          </cell>
          <cell r="AC131">
            <v>58000</v>
          </cell>
          <cell r="AD131">
            <v>9.4</v>
          </cell>
          <cell r="AE131">
            <v>25535</v>
          </cell>
          <cell r="AF131">
            <v>9.6</v>
          </cell>
          <cell r="AG131">
            <v>29508</v>
          </cell>
          <cell r="AH131">
            <v>7.2</v>
          </cell>
          <cell r="AI131" t="str">
            <v>&amp;^%</v>
          </cell>
          <cell r="AJ131" t="str">
            <v>&amp;^%</v>
          </cell>
          <cell r="AK131" t="str">
            <v>&amp;^%</v>
          </cell>
          <cell r="AL131" t="str">
            <v>&amp;^%</v>
          </cell>
          <cell r="AN131" t="str">
            <v>Brighton and Hove</v>
          </cell>
          <cell r="AO131" t="str">
            <v>E06000043</v>
          </cell>
          <cell r="AP131">
            <v>71000</v>
          </cell>
          <cell r="AQ131">
            <v>5</v>
          </cell>
          <cell r="AR131">
            <v>12.46</v>
          </cell>
          <cell r="AS131">
            <v>4.8</v>
          </cell>
          <cell r="AT131">
            <v>14.72</v>
          </cell>
          <cell r="AU131">
            <v>3</v>
          </cell>
          <cell r="AV131">
            <v>7.5</v>
          </cell>
          <cell r="AW131">
            <v>3.1</v>
          </cell>
          <cell r="AX131" t="str">
            <v>&amp;^%</v>
          </cell>
          <cell r="AY131" t="str">
            <v>&amp;^%</v>
          </cell>
          <cell r="BA131" t="str">
            <v>Brighton and Hove</v>
          </cell>
          <cell r="BB131" t="str">
            <v>E06000043</v>
          </cell>
          <cell r="BC131">
            <v>71000</v>
          </cell>
          <cell r="BD131">
            <v>5</v>
          </cell>
          <cell r="BE131">
            <v>472.3</v>
          </cell>
          <cell r="BF131">
            <v>4.5999999999999996</v>
          </cell>
          <cell r="BG131">
            <v>564.70000000000005</v>
          </cell>
          <cell r="BH131">
            <v>2.9</v>
          </cell>
          <cell r="BI131">
            <v>296.7</v>
          </cell>
          <cell r="BJ131">
            <v>3.5</v>
          </cell>
          <cell r="BK131" t="str">
            <v>&amp;^%</v>
          </cell>
          <cell r="BL131" t="str">
            <v>&amp;^%</v>
          </cell>
          <cell r="BN131" t="str">
            <v>Brighton and Hove</v>
          </cell>
          <cell r="BO131" t="str">
            <v>E06000043</v>
          </cell>
          <cell r="BP131">
            <v>106000</v>
          </cell>
          <cell r="BQ131">
            <v>4</v>
          </cell>
          <cell r="BR131">
            <v>36.9</v>
          </cell>
          <cell r="BS131">
            <v>1.2</v>
          </cell>
          <cell r="BT131">
            <v>31.7</v>
          </cell>
          <cell r="BU131">
            <v>1.4</v>
          </cell>
          <cell r="BV131">
            <v>15</v>
          </cell>
          <cell r="BW131">
            <v>8.6999999999999993</v>
          </cell>
          <cell r="BX131">
            <v>41.6</v>
          </cell>
          <cell r="BY131">
            <v>4.9000000000000004</v>
          </cell>
          <cell r="CA131" t="str">
            <v>Brighton and Hove</v>
          </cell>
          <cell r="CB131" t="str">
            <v>E06000043</v>
          </cell>
          <cell r="CC131">
            <v>86000</v>
          </cell>
          <cell r="CD131">
            <v>7</v>
          </cell>
          <cell r="CE131">
            <v>20803</v>
          </cell>
          <cell r="CF131">
            <v>9.5</v>
          </cell>
          <cell r="CG131">
            <v>23885</v>
          </cell>
          <cell r="CH131">
            <v>5.6</v>
          </cell>
          <cell r="CI131" t="str">
            <v>&amp;^%</v>
          </cell>
          <cell r="CJ131" t="str">
            <v>&amp;^%</v>
          </cell>
          <cell r="CK131" t="str">
            <v>&amp;^%</v>
          </cell>
          <cell r="CL131" t="str">
            <v>&amp;^%</v>
          </cell>
          <cell r="CN131" t="str">
            <v>Brighton and Hove</v>
          </cell>
          <cell r="CO131" t="str">
            <v>E06000043</v>
          </cell>
          <cell r="CP131">
            <v>106000</v>
          </cell>
          <cell r="CQ131">
            <v>4</v>
          </cell>
          <cell r="CR131">
            <v>11.67</v>
          </cell>
          <cell r="CS131">
            <v>3</v>
          </cell>
          <cell r="CT131">
            <v>14.17</v>
          </cell>
          <cell r="CU131">
            <v>2.6</v>
          </cell>
          <cell r="CV131">
            <v>6.83</v>
          </cell>
          <cell r="CW131">
            <v>2.2999999999999998</v>
          </cell>
          <cell r="CX131">
            <v>23.05</v>
          </cell>
          <cell r="CY131">
            <v>15</v>
          </cell>
          <cell r="DA131" t="str">
            <v>Brighton and Hove</v>
          </cell>
          <cell r="DB131" t="str">
            <v>E06000043</v>
          </cell>
          <cell r="DC131">
            <v>106000</v>
          </cell>
          <cell r="DD131">
            <v>4</v>
          </cell>
          <cell r="DE131">
            <v>387.7</v>
          </cell>
          <cell r="DF131">
            <v>3.2</v>
          </cell>
          <cell r="DG131">
            <v>449.3</v>
          </cell>
          <cell r="DH131">
            <v>3</v>
          </cell>
          <cell r="DI131">
            <v>132.80000000000001</v>
          </cell>
          <cell r="DJ131">
            <v>8.6</v>
          </cell>
          <cell r="DK131">
            <v>792.6</v>
          </cell>
          <cell r="DL131">
            <v>17</v>
          </cell>
          <cell r="DN131" t="str">
            <v>Brighton and Hove</v>
          </cell>
          <cell r="DO131" t="str">
            <v>E06000043</v>
          </cell>
          <cell r="DP131">
            <v>30000</v>
          </cell>
          <cell r="DQ131">
            <v>7.3</v>
          </cell>
          <cell r="DR131">
            <v>37.5</v>
          </cell>
          <cell r="DS131">
            <v>0.3</v>
          </cell>
          <cell r="DT131">
            <v>37.200000000000003</v>
          </cell>
          <cell r="DU131">
            <v>0.7</v>
          </cell>
          <cell r="DV131">
            <v>32.4</v>
          </cell>
          <cell r="DW131">
            <v>3.4</v>
          </cell>
          <cell r="DX131" t="str">
            <v>&amp;^%</v>
          </cell>
          <cell r="DY131" t="str">
            <v>&amp;^%</v>
          </cell>
          <cell r="EA131" t="str">
            <v>Brighton and Hove</v>
          </cell>
          <cell r="EB131" t="str">
            <v>E06000043</v>
          </cell>
          <cell r="EC131">
            <v>25000</v>
          </cell>
          <cell r="ED131">
            <v>19.2</v>
          </cell>
          <cell r="EE131" t="str">
            <v>&amp;^%</v>
          </cell>
          <cell r="EF131" t="str">
            <v>&amp;^%</v>
          </cell>
          <cell r="EG131">
            <v>25852</v>
          </cell>
          <cell r="EH131">
            <v>15</v>
          </cell>
          <cell r="EI131" t="str">
            <v>&amp;^%</v>
          </cell>
          <cell r="EJ131" t="str">
            <v>&amp;^%</v>
          </cell>
          <cell r="EK131" t="str">
            <v>&amp;^%</v>
          </cell>
          <cell r="EL131" t="str">
            <v>&amp;^%</v>
          </cell>
          <cell r="EN131" t="str">
            <v>Brighton and Hove</v>
          </cell>
          <cell r="EO131" t="str">
            <v>E06000043</v>
          </cell>
          <cell r="EP131">
            <v>30000</v>
          </cell>
          <cell r="EQ131">
            <v>7.3</v>
          </cell>
          <cell r="ER131">
            <v>12.28</v>
          </cell>
          <cell r="ES131">
            <v>5.5</v>
          </cell>
          <cell r="ET131">
            <v>13.83</v>
          </cell>
          <cell r="EU131">
            <v>3.7</v>
          </cell>
          <cell r="EV131">
            <v>7.55</v>
          </cell>
          <cell r="EW131">
            <v>5.7</v>
          </cell>
          <cell r="EX131" t="str">
            <v>&amp;^%</v>
          </cell>
          <cell r="EY131" t="str">
            <v>&amp;^%</v>
          </cell>
          <cell r="FA131" t="str">
            <v>Brighton and Hove</v>
          </cell>
          <cell r="FB131" t="str">
            <v>E06000043</v>
          </cell>
          <cell r="FC131">
            <v>30000</v>
          </cell>
          <cell r="FD131">
            <v>7.3</v>
          </cell>
          <cell r="FE131">
            <v>444.6</v>
          </cell>
          <cell r="FF131">
            <v>4.0999999999999996</v>
          </cell>
          <cell r="FG131">
            <v>514</v>
          </cell>
          <cell r="FH131">
            <v>3.7</v>
          </cell>
          <cell r="FI131">
            <v>295.7</v>
          </cell>
          <cell r="FJ131">
            <v>4.5</v>
          </cell>
          <cell r="FK131" t="str">
            <v>&amp;^%</v>
          </cell>
          <cell r="FL131" t="str">
            <v>&amp;^%</v>
          </cell>
          <cell r="FN131" t="str">
            <v>Brighton and Hove</v>
          </cell>
          <cell r="FO131" t="str">
            <v>E06000043</v>
          </cell>
          <cell r="FP131">
            <v>41000</v>
          </cell>
          <cell r="FQ131">
            <v>6.7</v>
          </cell>
          <cell r="FR131">
            <v>37.5</v>
          </cell>
          <cell r="FS131">
            <v>1.7</v>
          </cell>
          <cell r="FT131">
            <v>39.200000000000003</v>
          </cell>
          <cell r="FU131">
            <v>0.9</v>
          </cell>
          <cell r="FV131">
            <v>35</v>
          </cell>
          <cell r="FW131">
            <v>0.7</v>
          </cell>
          <cell r="FX131" t="str">
            <v>&amp;^%</v>
          </cell>
          <cell r="FY131" t="str">
            <v>&amp;^%</v>
          </cell>
          <cell r="GA131" t="str">
            <v>Brighton and Hove</v>
          </cell>
          <cell r="GB131" t="str">
            <v>E06000043</v>
          </cell>
          <cell r="GC131">
            <v>33000</v>
          </cell>
          <cell r="GD131">
            <v>8.3000000000000007</v>
          </cell>
          <cell r="GE131">
            <v>27191</v>
          </cell>
          <cell r="GF131">
            <v>7.5</v>
          </cell>
          <cell r="GG131">
            <v>32208</v>
          </cell>
          <cell r="GH131">
            <v>5.2</v>
          </cell>
          <cell r="GI131">
            <v>15847</v>
          </cell>
          <cell r="GJ131">
            <v>6.6</v>
          </cell>
          <cell r="GK131" t="str">
            <v>&amp;^%</v>
          </cell>
          <cell r="GL131" t="str">
            <v>&amp;^%</v>
          </cell>
          <cell r="GN131" t="str">
            <v>Brighton and Hove</v>
          </cell>
          <cell r="GO131" t="str">
            <v>E06000043</v>
          </cell>
          <cell r="GP131">
            <v>41000</v>
          </cell>
          <cell r="GQ131">
            <v>6.7</v>
          </cell>
          <cell r="GR131">
            <v>12.63</v>
          </cell>
          <cell r="GS131">
            <v>7.3</v>
          </cell>
          <cell r="GT131">
            <v>15.33</v>
          </cell>
          <cell r="GU131">
            <v>4.2</v>
          </cell>
          <cell r="GV131">
            <v>7.49</v>
          </cell>
          <cell r="GW131">
            <v>3.7</v>
          </cell>
          <cell r="GX131" t="str">
            <v>&amp;^%</v>
          </cell>
          <cell r="GY131" t="str">
            <v>&amp;^%</v>
          </cell>
        </row>
        <row r="132">
          <cell r="A132" t="str">
            <v>Isle of Wight</v>
          </cell>
          <cell r="B132" t="str">
            <v>E06000046</v>
          </cell>
          <cell r="C132">
            <v>18000</v>
          </cell>
          <cell r="D132">
            <v>10</v>
          </cell>
          <cell r="E132">
            <v>526.1</v>
          </cell>
          <cell r="F132">
            <v>8.6999999999999993</v>
          </cell>
          <cell r="G132">
            <v>583.4</v>
          </cell>
          <cell r="H132">
            <v>4.9000000000000004</v>
          </cell>
          <cell r="I132">
            <v>262.5</v>
          </cell>
          <cell r="J132">
            <v>6.9</v>
          </cell>
          <cell r="K132" t="str">
            <v>&amp;^%</v>
          </cell>
          <cell r="L132" t="str">
            <v>&amp;^%</v>
          </cell>
          <cell r="N132" t="str">
            <v>Isle of Wight</v>
          </cell>
          <cell r="O132" t="str">
            <v>E06000046</v>
          </cell>
          <cell r="P132">
            <v>28000</v>
          </cell>
          <cell r="Q132">
            <v>7.8</v>
          </cell>
          <cell r="R132">
            <v>37.5</v>
          </cell>
          <cell r="S132">
            <v>1.1000000000000001</v>
          </cell>
          <cell r="T132">
            <v>38.6</v>
          </cell>
          <cell r="U132">
            <v>1</v>
          </cell>
          <cell r="V132">
            <v>32.9</v>
          </cell>
          <cell r="W132">
            <v>3.2</v>
          </cell>
          <cell r="X132" t="str">
            <v>&amp;^%</v>
          </cell>
          <cell r="Y132" t="str">
            <v>&amp;^%</v>
          </cell>
          <cell r="AA132" t="str">
            <v>Isle of Wight</v>
          </cell>
          <cell r="AB132" t="str">
            <v>E06000046</v>
          </cell>
          <cell r="AC132">
            <v>25000</v>
          </cell>
          <cell r="AD132">
            <v>11.2</v>
          </cell>
          <cell r="AE132">
            <v>25285</v>
          </cell>
          <cell r="AF132">
            <v>13</v>
          </cell>
          <cell r="AG132">
            <v>28675</v>
          </cell>
          <cell r="AH132">
            <v>5.7</v>
          </cell>
          <cell r="AI132" t="str">
            <v>&amp;^%</v>
          </cell>
          <cell r="AJ132" t="str">
            <v>&amp;^%</v>
          </cell>
          <cell r="AK132" t="str">
            <v>&amp;^%</v>
          </cell>
          <cell r="AL132" t="str">
            <v>&amp;^%</v>
          </cell>
          <cell r="AN132" t="str">
            <v>Isle of Wight</v>
          </cell>
          <cell r="AO132" t="str">
            <v>E06000046</v>
          </cell>
          <cell r="AP132">
            <v>28000</v>
          </cell>
          <cell r="AQ132">
            <v>7.8</v>
          </cell>
          <cell r="AR132">
            <v>11.5</v>
          </cell>
          <cell r="AS132">
            <v>7.4</v>
          </cell>
          <cell r="AT132">
            <v>13.79</v>
          </cell>
          <cell r="AU132">
            <v>4.2</v>
          </cell>
          <cell r="AV132">
            <v>6.53</v>
          </cell>
          <cell r="AW132">
            <v>3.4</v>
          </cell>
          <cell r="AX132" t="str">
            <v>&amp;^%</v>
          </cell>
          <cell r="AY132" t="str">
            <v>&amp;^%</v>
          </cell>
          <cell r="BA132" t="str">
            <v>Isle of Wight</v>
          </cell>
          <cell r="BB132" t="str">
            <v>E06000046</v>
          </cell>
          <cell r="BC132">
            <v>28000</v>
          </cell>
          <cell r="BD132">
            <v>7.8</v>
          </cell>
          <cell r="BE132">
            <v>460</v>
          </cell>
          <cell r="BF132">
            <v>7.6</v>
          </cell>
          <cell r="BG132">
            <v>532.9</v>
          </cell>
          <cell r="BH132">
            <v>4.0999999999999996</v>
          </cell>
          <cell r="BI132">
            <v>249.9</v>
          </cell>
          <cell r="BJ132">
            <v>4.3</v>
          </cell>
          <cell r="BK132" t="str">
            <v>&amp;^%</v>
          </cell>
          <cell r="BL132" t="str">
            <v>&amp;^%</v>
          </cell>
          <cell r="BN132" t="str">
            <v>Isle of Wight</v>
          </cell>
          <cell r="BO132" t="str">
            <v>E06000046</v>
          </cell>
          <cell r="BP132">
            <v>41000</v>
          </cell>
          <cell r="BQ132">
            <v>6.4</v>
          </cell>
          <cell r="BR132">
            <v>36.9</v>
          </cell>
          <cell r="BS132">
            <v>0.8</v>
          </cell>
          <cell r="BT132">
            <v>32.5</v>
          </cell>
          <cell r="BU132">
            <v>2.1</v>
          </cell>
          <cell r="BV132">
            <v>15</v>
          </cell>
          <cell r="BW132">
            <v>15</v>
          </cell>
          <cell r="BX132" t="str">
            <v>&amp;^%</v>
          </cell>
          <cell r="BY132" t="str">
            <v>&amp;^%</v>
          </cell>
          <cell r="CA132" t="str">
            <v>Isle of Wight</v>
          </cell>
          <cell r="CB132" t="str">
            <v>E06000046</v>
          </cell>
          <cell r="CC132">
            <v>36000</v>
          </cell>
          <cell r="CD132">
            <v>10.3</v>
          </cell>
          <cell r="CE132">
            <v>18850</v>
          </cell>
          <cell r="CF132">
            <v>18</v>
          </cell>
          <cell r="CG132">
            <v>22800</v>
          </cell>
          <cell r="CH132">
            <v>7.4</v>
          </cell>
          <cell r="CI132" t="str">
            <v>&amp;^%</v>
          </cell>
          <cell r="CJ132" t="str">
            <v>&amp;^%</v>
          </cell>
          <cell r="CK132" t="str">
            <v>&amp;^%</v>
          </cell>
          <cell r="CL132" t="str">
            <v>&amp;^%</v>
          </cell>
          <cell r="CN132" t="str">
            <v>Isle of Wight</v>
          </cell>
          <cell r="CO132" t="str">
            <v>E06000046</v>
          </cell>
          <cell r="CP132">
            <v>41000</v>
          </cell>
          <cell r="CQ132">
            <v>6.4</v>
          </cell>
          <cell r="CR132">
            <v>10.210000000000001</v>
          </cell>
          <cell r="CS132">
            <v>5.5</v>
          </cell>
          <cell r="CT132">
            <v>13</v>
          </cell>
          <cell r="CU132">
            <v>3.8</v>
          </cell>
          <cell r="CV132">
            <v>6.31</v>
          </cell>
          <cell r="CW132">
            <v>1.8</v>
          </cell>
          <cell r="CX132" t="str">
            <v>&amp;^%</v>
          </cell>
          <cell r="CY132" t="str">
            <v>&amp;^%</v>
          </cell>
          <cell r="DA132" t="str">
            <v>Isle of Wight</v>
          </cell>
          <cell r="DB132" t="str">
            <v>E06000046</v>
          </cell>
          <cell r="DC132">
            <v>41000</v>
          </cell>
          <cell r="DD132">
            <v>6.4</v>
          </cell>
          <cell r="DE132">
            <v>346.9</v>
          </cell>
          <cell r="DF132">
            <v>9.1</v>
          </cell>
          <cell r="DG132">
            <v>423</v>
          </cell>
          <cell r="DH132">
            <v>4.5</v>
          </cell>
          <cell r="DI132">
            <v>125.3</v>
          </cell>
          <cell r="DJ132">
            <v>13</v>
          </cell>
          <cell r="DK132" t="str">
            <v>&amp;^%</v>
          </cell>
          <cell r="DL132" t="str">
            <v>&amp;^%</v>
          </cell>
          <cell r="DN132" t="str">
            <v>Isle of Wight</v>
          </cell>
          <cell r="DO132" t="str">
            <v>E06000046</v>
          </cell>
          <cell r="DP132">
            <v>10000</v>
          </cell>
          <cell r="DQ132">
            <v>12.5</v>
          </cell>
          <cell r="DR132">
            <v>37.299999999999997</v>
          </cell>
          <cell r="DS132">
            <v>0.7</v>
          </cell>
          <cell r="DT132">
            <v>37.1</v>
          </cell>
          <cell r="DU132">
            <v>1.3</v>
          </cell>
          <cell r="DV132">
            <v>31.4</v>
          </cell>
          <cell r="DW132">
            <v>2.2999999999999998</v>
          </cell>
          <cell r="DX132" t="str">
            <v>&amp;^%</v>
          </cell>
          <cell r="DY132" t="str">
            <v>&amp;^%</v>
          </cell>
          <cell r="EA132" t="str">
            <v>Isle of Wight</v>
          </cell>
          <cell r="EB132" t="str">
            <v>E06000046</v>
          </cell>
          <cell r="EC132">
            <v>9000</v>
          </cell>
          <cell r="ED132">
            <v>19.100000000000001</v>
          </cell>
          <cell r="EE132" t="str">
            <v>&amp;^%</v>
          </cell>
          <cell r="EF132" t="str">
            <v>&amp;^%</v>
          </cell>
          <cell r="EG132">
            <v>23131</v>
          </cell>
          <cell r="EH132">
            <v>8.4</v>
          </cell>
          <cell r="EI132">
            <v>12062</v>
          </cell>
          <cell r="EJ132">
            <v>14</v>
          </cell>
          <cell r="EK132" t="str">
            <v>&amp;^%</v>
          </cell>
          <cell r="EL132" t="str">
            <v>&amp;^%</v>
          </cell>
          <cell r="EN132" t="str">
            <v>Isle of Wight</v>
          </cell>
          <cell r="EO132" t="str">
            <v>E06000046</v>
          </cell>
          <cell r="EP132">
            <v>10000</v>
          </cell>
          <cell r="EQ132">
            <v>12.5</v>
          </cell>
          <cell r="ER132">
            <v>9.23</v>
          </cell>
          <cell r="ES132">
            <v>11</v>
          </cell>
          <cell r="ET132">
            <v>11.85</v>
          </cell>
          <cell r="EU132">
            <v>6.7</v>
          </cell>
          <cell r="EV132">
            <v>6.34</v>
          </cell>
          <cell r="EW132">
            <v>3.9</v>
          </cell>
          <cell r="EX132" t="str">
            <v>&amp;^%</v>
          </cell>
          <cell r="EY132" t="str">
            <v>&amp;^%</v>
          </cell>
          <cell r="FA132" t="str">
            <v>Isle of Wight</v>
          </cell>
          <cell r="FB132" t="str">
            <v>E06000046</v>
          </cell>
          <cell r="FC132">
            <v>10000</v>
          </cell>
          <cell r="FD132">
            <v>12.5</v>
          </cell>
          <cell r="FE132">
            <v>348</v>
          </cell>
          <cell r="FF132">
            <v>10</v>
          </cell>
          <cell r="FG132">
            <v>439.7</v>
          </cell>
          <cell r="FH132">
            <v>6.8</v>
          </cell>
          <cell r="FI132">
            <v>232.8</v>
          </cell>
          <cell r="FJ132">
            <v>6.9</v>
          </cell>
          <cell r="FK132" t="str">
            <v>&amp;^%</v>
          </cell>
          <cell r="FL132" t="str">
            <v>&amp;^%</v>
          </cell>
          <cell r="FN132" t="str">
            <v>Isle of Wight</v>
          </cell>
          <cell r="FO132" t="str">
            <v>E06000046</v>
          </cell>
          <cell r="FP132">
            <v>18000</v>
          </cell>
          <cell r="FQ132">
            <v>10</v>
          </cell>
          <cell r="FR132">
            <v>38.5</v>
          </cell>
          <cell r="FS132">
            <v>1.8</v>
          </cell>
          <cell r="FT132">
            <v>39.5</v>
          </cell>
          <cell r="FU132">
            <v>1.2</v>
          </cell>
          <cell r="FV132">
            <v>35</v>
          </cell>
          <cell r="FW132">
            <v>4.9000000000000004</v>
          </cell>
          <cell r="FX132" t="str">
            <v>&amp;^%</v>
          </cell>
          <cell r="FY132" t="str">
            <v>&amp;^%</v>
          </cell>
          <cell r="GA132" t="str">
            <v>Isle of Wight</v>
          </cell>
          <cell r="GB132" t="str">
            <v>E06000046</v>
          </cell>
          <cell r="GC132">
            <v>16000</v>
          </cell>
          <cell r="GD132">
            <v>13.8</v>
          </cell>
          <cell r="GE132">
            <v>28248</v>
          </cell>
          <cell r="GF132">
            <v>13</v>
          </cell>
          <cell r="GG132">
            <v>31743</v>
          </cell>
          <cell r="GH132">
            <v>7</v>
          </cell>
          <cell r="GI132" t="str">
            <v>&amp;^%</v>
          </cell>
          <cell r="GJ132" t="str">
            <v>&amp;^%</v>
          </cell>
          <cell r="GK132" t="str">
            <v>&amp;^%</v>
          </cell>
          <cell r="GL132" t="str">
            <v>&amp;^%</v>
          </cell>
          <cell r="GN132" t="str">
            <v>Isle of Wight</v>
          </cell>
          <cell r="GO132" t="str">
            <v>E06000046</v>
          </cell>
          <cell r="GP132">
            <v>18000</v>
          </cell>
          <cell r="GQ132">
            <v>10</v>
          </cell>
          <cell r="GR132">
            <v>13.12</v>
          </cell>
          <cell r="GS132">
            <v>8.6</v>
          </cell>
          <cell r="GT132">
            <v>14.78</v>
          </cell>
          <cell r="GU132">
            <v>5.2</v>
          </cell>
          <cell r="GV132">
            <v>6.55</v>
          </cell>
          <cell r="GW132">
            <v>6.8</v>
          </cell>
          <cell r="GX132" t="str">
            <v>&amp;^%</v>
          </cell>
          <cell r="GY132" t="str">
            <v>&amp;^%</v>
          </cell>
        </row>
        <row r="133">
          <cell r="A133" t="str">
            <v>Medway</v>
          </cell>
          <cell r="B133" t="str">
            <v>E06000035</v>
          </cell>
          <cell r="C133">
            <v>28000</v>
          </cell>
          <cell r="D133">
            <v>8.1</v>
          </cell>
          <cell r="E133">
            <v>553.29999999999995</v>
          </cell>
          <cell r="F133">
            <v>7</v>
          </cell>
          <cell r="G133">
            <v>596.1</v>
          </cell>
          <cell r="H133">
            <v>3.4</v>
          </cell>
          <cell r="I133">
            <v>324.10000000000002</v>
          </cell>
          <cell r="J133">
            <v>5.7</v>
          </cell>
          <cell r="K133" t="str">
            <v>&amp;^%</v>
          </cell>
          <cell r="L133" t="str">
            <v>&amp;^%</v>
          </cell>
          <cell r="N133" t="str">
            <v>Medway</v>
          </cell>
          <cell r="O133" t="str">
            <v>E06000035</v>
          </cell>
          <cell r="P133">
            <v>48000</v>
          </cell>
          <cell r="Q133">
            <v>6</v>
          </cell>
          <cell r="R133">
            <v>37.5</v>
          </cell>
          <cell r="S133">
            <v>1.1000000000000001</v>
          </cell>
          <cell r="T133">
            <v>39.1</v>
          </cell>
          <cell r="U133">
            <v>0.9</v>
          </cell>
          <cell r="V133">
            <v>32.5</v>
          </cell>
          <cell r="W133">
            <v>0.8</v>
          </cell>
          <cell r="X133" t="str">
            <v>&amp;^%</v>
          </cell>
          <cell r="Y133" t="str">
            <v>&amp;^%</v>
          </cell>
          <cell r="AA133" t="str">
            <v>Medway</v>
          </cell>
          <cell r="AB133" t="str">
            <v>E06000035</v>
          </cell>
          <cell r="AC133">
            <v>42000</v>
          </cell>
          <cell r="AD133">
            <v>8.5</v>
          </cell>
          <cell r="AE133">
            <v>26175</v>
          </cell>
          <cell r="AF133">
            <v>8.5</v>
          </cell>
          <cell r="AG133">
            <v>28379</v>
          </cell>
          <cell r="AH133">
            <v>3.7</v>
          </cell>
          <cell r="AI133">
            <v>14434</v>
          </cell>
          <cell r="AJ133">
            <v>6.4</v>
          </cell>
          <cell r="AK133" t="str">
            <v>&amp;^%</v>
          </cell>
          <cell r="AL133" t="str">
            <v>&amp;^%</v>
          </cell>
          <cell r="AN133" t="str">
            <v>Medway</v>
          </cell>
          <cell r="AO133" t="str">
            <v>E06000035</v>
          </cell>
          <cell r="AP133">
            <v>48000</v>
          </cell>
          <cell r="AQ133">
            <v>6</v>
          </cell>
          <cell r="AR133">
            <v>12.26</v>
          </cell>
          <cell r="AS133">
            <v>6.1</v>
          </cell>
          <cell r="AT133">
            <v>13.92</v>
          </cell>
          <cell r="AU133">
            <v>2.9</v>
          </cell>
          <cell r="AV133">
            <v>7.19</v>
          </cell>
          <cell r="AW133">
            <v>4.5999999999999996</v>
          </cell>
          <cell r="AX133" t="str">
            <v>&amp;^%</v>
          </cell>
          <cell r="AY133" t="str">
            <v>&amp;^%</v>
          </cell>
          <cell r="BA133" t="str">
            <v>Medway</v>
          </cell>
          <cell r="BB133" t="str">
            <v>E06000035</v>
          </cell>
          <cell r="BC133">
            <v>48000</v>
          </cell>
          <cell r="BD133">
            <v>6</v>
          </cell>
          <cell r="BE133">
            <v>487.8</v>
          </cell>
          <cell r="BF133">
            <v>5.3</v>
          </cell>
          <cell r="BG133">
            <v>543.79999999999995</v>
          </cell>
          <cell r="BH133">
            <v>2.7</v>
          </cell>
          <cell r="BI133">
            <v>272.7</v>
          </cell>
          <cell r="BJ133">
            <v>3.9</v>
          </cell>
          <cell r="BK133" t="str">
            <v>&amp;^%</v>
          </cell>
          <cell r="BL133" t="str">
            <v>&amp;^%</v>
          </cell>
          <cell r="BN133" t="str">
            <v>Medway</v>
          </cell>
          <cell r="BO133" t="str">
            <v>E06000035</v>
          </cell>
          <cell r="BP133">
            <v>70000</v>
          </cell>
          <cell r="BQ133">
            <v>4.8</v>
          </cell>
          <cell r="BR133">
            <v>36.9</v>
          </cell>
          <cell r="BS133">
            <v>1.4</v>
          </cell>
          <cell r="BT133">
            <v>32.6</v>
          </cell>
          <cell r="BU133">
            <v>1.7</v>
          </cell>
          <cell r="BV133">
            <v>14.7</v>
          </cell>
          <cell r="BW133">
            <v>9.6</v>
          </cell>
          <cell r="BX133">
            <v>43</v>
          </cell>
          <cell r="BY133">
            <v>11</v>
          </cell>
          <cell r="CA133" t="str">
            <v>Medway</v>
          </cell>
          <cell r="CB133" t="str">
            <v>E06000035</v>
          </cell>
          <cell r="CC133">
            <v>60000</v>
          </cell>
          <cell r="CD133">
            <v>6.7</v>
          </cell>
          <cell r="CE133">
            <v>20215</v>
          </cell>
          <cell r="CF133">
            <v>8.8000000000000007</v>
          </cell>
          <cell r="CG133">
            <v>22526</v>
          </cell>
          <cell r="CH133">
            <v>3.9</v>
          </cell>
          <cell r="CI133">
            <v>5705</v>
          </cell>
          <cell r="CJ133">
            <v>10</v>
          </cell>
          <cell r="CK133" t="str">
            <v>&amp;^%</v>
          </cell>
          <cell r="CL133" t="str">
            <v>&amp;^%</v>
          </cell>
          <cell r="CN133" t="str">
            <v>Medway</v>
          </cell>
          <cell r="CO133" t="str">
            <v>E06000035</v>
          </cell>
          <cell r="CP133">
            <v>70000</v>
          </cell>
          <cell r="CQ133">
            <v>4.8</v>
          </cell>
          <cell r="CR133">
            <v>10.78</v>
          </cell>
          <cell r="CS133">
            <v>4.3</v>
          </cell>
          <cell r="CT133">
            <v>13.18</v>
          </cell>
          <cell r="CU133">
            <v>2.7</v>
          </cell>
          <cell r="CV133">
            <v>6.3</v>
          </cell>
          <cell r="CW133">
            <v>1.6</v>
          </cell>
          <cell r="CX133">
            <v>21.99</v>
          </cell>
          <cell r="CY133">
            <v>19</v>
          </cell>
          <cell r="DA133" t="str">
            <v>Medway</v>
          </cell>
          <cell r="DB133" t="str">
            <v>E06000035</v>
          </cell>
          <cell r="DC133">
            <v>70000</v>
          </cell>
          <cell r="DD133">
            <v>4.8</v>
          </cell>
          <cell r="DE133">
            <v>378.1</v>
          </cell>
          <cell r="DF133">
            <v>5</v>
          </cell>
          <cell r="DG133">
            <v>429.1</v>
          </cell>
          <cell r="DH133">
            <v>3.2</v>
          </cell>
          <cell r="DI133">
            <v>103.3</v>
          </cell>
          <cell r="DJ133">
            <v>11</v>
          </cell>
          <cell r="DK133">
            <v>813.9</v>
          </cell>
          <cell r="DL133">
            <v>16</v>
          </cell>
          <cell r="DN133" t="str">
            <v>Medway</v>
          </cell>
          <cell r="DO133" t="str">
            <v>E06000035</v>
          </cell>
          <cell r="DP133">
            <v>20000</v>
          </cell>
          <cell r="DQ133">
            <v>8.9</v>
          </cell>
          <cell r="DR133">
            <v>37.1</v>
          </cell>
          <cell r="DS133">
            <v>0.8</v>
          </cell>
          <cell r="DT133">
            <v>37.4</v>
          </cell>
          <cell r="DU133">
            <v>1.3</v>
          </cell>
          <cell r="DV133">
            <v>32.5</v>
          </cell>
          <cell r="DW133">
            <v>1.5</v>
          </cell>
          <cell r="DX133" t="str">
            <v>&amp;^%</v>
          </cell>
          <cell r="DY133" t="str">
            <v>&amp;^%</v>
          </cell>
          <cell r="EA133" t="str">
            <v>Medway</v>
          </cell>
          <cell r="EB133" t="str">
            <v>E06000035</v>
          </cell>
          <cell r="EC133">
            <v>17000</v>
          </cell>
          <cell r="ED133">
            <v>10.6</v>
          </cell>
          <cell r="EE133">
            <v>22149</v>
          </cell>
          <cell r="EF133">
            <v>9.5</v>
          </cell>
          <cell r="EG133">
            <v>24690</v>
          </cell>
          <cell r="EH133">
            <v>4.7</v>
          </cell>
          <cell r="EI133">
            <v>12096</v>
          </cell>
          <cell r="EJ133">
            <v>6.5</v>
          </cell>
          <cell r="EK133" t="str">
            <v>&amp;^%</v>
          </cell>
          <cell r="EL133" t="str">
            <v>&amp;^%</v>
          </cell>
          <cell r="EN133" t="str">
            <v>Medway</v>
          </cell>
          <cell r="EO133" t="str">
            <v>E06000035</v>
          </cell>
          <cell r="EP133">
            <v>20000</v>
          </cell>
          <cell r="EQ133">
            <v>8.9</v>
          </cell>
          <cell r="ER133">
            <v>11.19</v>
          </cell>
          <cell r="ES133">
            <v>8</v>
          </cell>
          <cell r="ET133">
            <v>12.54</v>
          </cell>
          <cell r="EU133">
            <v>4.4000000000000004</v>
          </cell>
          <cell r="EV133">
            <v>6.33</v>
          </cell>
          <cell r="EW133">
            <v>3.8</v>
          </cell>
          <cell r="EX133" t="str">
            <v>&amp;^%</v>
          </cell>
          <cell r="EY133" t="str">
            <v>&amp;^%</v>
          </cell>
          <cell r="FA133" t="str">
            <v>Medway</v>
          </cell>
          <cell r="FB133" t="str">
            <v>E06000035</v>
          </cell>
          <cell r="FC133">
            <v>20000</v>
          </cell>
          <cell r="FD133">
            <v>8.9</v>
          </cell>
          <cell r="FE133">
            <v>415.7</v>
          </cell>
          <cell r="FF133">
            <v>8.5</v>
          </cell>
          <cell r="FG133">
            <v>468.6</v>
          </cell>
          <cell r="FH133">
            <v>4</v>
          </cell>
          <cell r="FI133">
            <v>250</v>
          </cell>
          <cell r="FJ133">
            <v>5.7</v>
          </cell>
          <cell r="FK133" t="str">
            <v>&amp;^%</v>
          </cell>
          <cell r="FL133" t="str">
            <v>&amp;^%</v>
          </cell>
          <cell r="FN133" t="str">
            <v>Medway</v>
          </cell>
          <cell r="FO133" t="str">
            <v>E06000035</v>
          </cell>
          <cell r="FP133">
            <v>28000</v>
          </cell>
          <cell r="FQ133">
            <v>8.1</v>
          </cell>
          <cell r="FR133">
            <v>39</v>
          </cell>
          <cell r="FS133">
            <v>1.6</v>
          </cell>
          <cell r="FT133">
            <v>40.299999999999997</v>
          </cell>
          <cell r="FU133">
            <v>1.2</v>
          </cell>
          <cell r="FV133">
            <v>35</v>
          </cell>
          <cell r="FW133">
            <v>2.7</v>
          </cell>
          <cell r="FX133" t="str">
            <v>&amp;^%</v>
          </cell>
          <cell r="FY133" t="str">
            <v>&amp;^%</v>
          </cell>
          <cell r="GA133" t="str">
            <v>Medway</v>
          </cell>
          <cell r="GB133" t="str">
            <v>E06000035</v>
          </cell>
          <cell r="GC133">
            <v>25000</v>
          </cell>
          <cell r="GD133">
            <v>12.5</v>
          </cell>
          <cell r="GE133">
            <v>29529</v>
          </cell>
          <cell r="GF133">
            <v>11</v>
          </cell>
          <cell r="GG133">
            <v>30983</v>
          </cell>
          <cell r="GH133">
            <v>5.4</v>
          </cell>
          <cell r="GI133" t="str">
            <v>&amp;^%</v>
          </cell>
          <cell r="GJ133" t="str">
            <v>&amp;^%</v>
          </cell>
          <cell r="GK133" t="str">
            <v>&amp;^%</v>
          </cell>
          <cell r="GL133" t="str">
            <v>&amp;^%</v>
          </cell>
          <cell r="GN133" t="str">
            <v>Medway</v>
          </cell>
          <cell r="GO133" t="str">
            <v>E06000035</v>
          </cell>
          <cell r="GP133">
            <v>28000</v>
          </cell>
          <cell r="GQ133">
            <v>8.1</v>
          </cell>
          <cell r="GR133">
            <v>13.63</v>
          </cell>
          <cell r="GS133">
            <v>7.9</v>
          </cell>
          <cell r="GT133">
            <v>14.81</v>
          </cell>
          <cell r="GU133">
            <v>3.6</v>
          </cell>
          <cell r="GV133">
            <v>8.2100000000000009</v>
          </cell>
          <cell r="GW133">
            <v>4.7</v>
          </cell>
          <cell r="GX133" t="str">
            <v>&amp;^%</v>
          </cell>
          <cell r="GY133" t="str">
            <v>&amp;^%</v>
          </cell>
        </row>
        <row r="134">
          <cell r="A134" t="str">
            <v>Milton Keynes</v>
          </cell>
          <cell r="B134" t="str">
            <v>E06000042</v>
          </cell>
          <cell r="C134">
            <v>60000</v>
          </cell>
          <cell r="D134">
            <v>5.4</v>
          </cell>
          <cell r="E134">
            <v>608.1</v>
          </cell>
          <cell r="F134">
            <v>5.4</v>
          </cell>
          <cell r="G134">
            <v>718.6</v>
          </cell>
          <cell r="H134">
            <v>3.7</v>
          </cell>
          <cell r="I134">
            <v>329.3</v>
          </cell>
          <cell r="J134">
            <v>3</v>
          </cell>
          <cell r="K134" t="str">
            <v>&amp;^%</v>
          </cell>
          <cell r="L134" t="str">
            <v>&amp;^%</v>
          </cell>
          <cell r="N134" t="str">
            <v>Milton Keynes</v>
          </cell>
          <cell r="O134" t="str">
            <v>E06000042</v>
          </cell>
          <cell r="P134">
            <v>100000</v>
          </cell>
          <cell r="Q134">
            <v>4.0999999999999996</v>
          </cell>
          <cell r="R134">
            <v>37.5</v>
          </cell>
          <cell r="S134">
            <v>0</v>
          </cell>
          <cell r="T134">
            <v>38.5</v>
          </cell>
          <cell r="U134">
            <v>0.5</v>
          </cell>
          <cell r="V134">
            <v>34.9</v>
          </cell>
          <cell r="W134">
            <v>1.4</v>
          </cell>
          <cell r="X134">
            <v>44.3</v>
          </cell>
          <cell r="Y134">
            <v>5.9</v>
          </cell>
          <cell r="AA134" t="str">
            <v>Milton Keynes</v>
          </cell>
          <cell r="AB134" t="str">
            <v>E06000042</v>
          </cell>
          <cell r="AC134">
            <v>91000</v>
          </cell>
          <cell r="AD134">
            <v>6.2</v>
          </cell>
          <cell r="AE134">
            <v>27442</v>
          </cell>
          <cell r="AF134">
            <v>5.0999999999999996</v>
          </cell>
          <cell r="AG134">
            <v>34949</v>
          </cell>
          <cell r="AH134">
            <v>4.7</v>
          </cell>
          <cell r="AI134">
            <v>15781</v>
          </cell>
          <cell r="AJ134">
            <v>3.5</v>
          </cell>
          <cell r="AK134" t="str">
            <v>&amp;^%</v>
          </cell>
          <cell r="AL134" t="str">
            <v>&amp;^%</v>
          </cell>
          <cell r="AN134" t="str">
            <v>Milton Keynes</v>
          </cell>
          <cell r="AO134" t="str">
            <v>E06000042</v>
          </cell>
          <cell r="AP134">
            <v>100000</v>
          </cell>
          <cell r="AQ134">
            <v>4.0999999999999996</v>
          </cell>
          <cell r="AR134">
            <v>13.75</v>
          </cell>
          <cell r="AS134">
            <v>3.7</v>
          </cell>
          <cell r="AT134">
            <v>16.739999999999998</v>
          </cell>
          <cell r="AU134">
            <v>2.8</v>
          </cell>
          <cell r="AV134">
            <v>8.01</v>
          </cell>
          <cell r="AW134">
            <v>2.4</v>
          </cell>
          <cell r="AX134">
            <v>29.63</v>
          </cell>
          <cell r="AY134">
            <v>17</v>
          </cell>
          <cell r="BA134" t="str">
            <v>Milton Keynes</v>
          </cell>
          <cell r="BB134" t="str">
            <v>E06000042</v>
          </cell>
          <cell r="BC134">
            <v>100000</v>
          </cell>
          <cell r="BD134">
            <v>4.0999999999999996</v>
          </cell>
          <cell r="BE134">
            <v>535.5</v>
          </cell>
          <cell r="BF134">
            <v>3.7</v>
          </cell>
          <cell r="BG134">
            <v>644.70000000000005</v>
          </cell>
          <cell r="BH134">
            <v>2.7</v>
          </cell>
          <cell r="BI134">
            <v>308.2</v>
          </cell>
          <cell r="BJ134">
            <v>1.8</v>
          </cell>
          <cell r="BK134">
            <v>1088.2</v>
          </cell>
          <cell r="BL134">
            <v>17</v>
          </cell>
          <cell r="BN134" t="str">
            <v>Milton Keynes</v>
          </cell>
          <cell r="BO134" t="str">
            <v>E06000042</v>
          </cell>
          <cell r="BP134">
            <v>131000</v>
          </cell>
          <cell r="BQ134">
            <v>3.5</v>
          </cell>
          <cell r="BR134">
            <v>37</v>
          </cell>
          <cell r="BS134">
            <v>0.4</v>
          </cell>
          <cell r="BT134">
            <v>33.799999999999997</v>
          </cell>
          <cell r="BU134">
            <v>1</v>
          </cell>
          <cell r="BV134">
            <v>17.8</v>
          </cell>
          <cell r="BW134">
            <v>7.1</v>
          </cell>
          <cell r="BX134">
            <v>42.5</v>
          </cell>
          <cell r="BY134">
            <v>5.4</v>
          </cell>
          <cell r="CA134" t="str">
            <v>Milton Keynes</v>
          </cell>
          <cell r="CB134" t="str">
            <v>E06000042</v>
          </cell>
          <cell r="CC134">
            <v>117000</v>
          </cell>
          <cell r="CD134">
            <v>5.4</v>
          </cell>
          <cell r="CE134">
            <v>24117</v>
          </cell>
          <cell r="CF134">
            <v>3.6</v>
          </cell>
          <cell r="CG134">
            <v>30152</v>
          </cell>
          <cell r="CH134">
            <v>4.8</v>
          </cell>
          <cell r="CI134">
            <v>8086</v>
          </cell>
          <cell r="CJ134">
            <v>9.6</v>
          </cell>
          <cell r="CK134" t="str">
            <v>&amp;^%</v>
          </cell>
          <cell r="CL134" t="str">
            <v>&amp;^%</v>
          </cell>
          <cell r="CN134" t="str">
            <v>Milton Keynes</v>
          </cell>
          <cell r="CO134" t="str">
            <v>E06000042</v>
          </cell>
          <cell r="CP134">
            <v>131000</v>
          </cell>
          <cell r="CQ134">
            <v>3.5</v>
          </cell>
          <cell r="CR134">
            <v>12.62</v>
          </cell>
          <cell r="CS134">
            <v>3.3</v>
          </cell>
          <cell r="CT134">
            <v>16.399999999999999</v>
          </cell>
          <cell r="CU134">
            <v>2.8</v>
          </cell>
          <cell r="CV134">
            <v>7.11</v>
          </cell>
          <cell r="CW134">
            <v>2.2999999999999998</v>
          </cell>
          <cell r="CX134">
            <v>28.17</v>
          </cell>
          <cell r="CY134">
            <v>14</v>
          </cell>
          <cell r="DA134" t="str">
            <v>Milton Keynes</v>
          </cell>
          <cell r="DB134" t="str">
            <v>E06000042</v>
          </cell>
          <cell r="DC134">
            <v>131000</v>
          </cell>
          <cell r="DD134">
            <v>3.5</v>
          </cell>
          <cell r="DE134">
            <v>460.2</v>
          </cell>
          <cell r="DF134">
            <v>3.5</v>
          </cell>
          <cell r="DG134">
            <v>554.79999999999995</v>
          </cell>
          <cell r="DH134">
            <v>2.9</v>
          </cell>
          <cell r="DI134">
            <v>154.80000000000001</v>
          </cell>
          <cell r="DJ134">
            <v>8.9</v>
          </cell>
          <cell r="DK134">
            <v>1001</v>
          </cell>
          <cell r="DL134">
            <v>15</v>
          </cell>
          <cell r="DN134" t="str">
            <v>Milton Keynes</v>
          </cell>
          <cell r="DO134" t="str">
            <v>E06000042</v>
          </cell>
          <cell r="DP134">
            <v>40000</v>
          </cell>
          <cell r="DQ134">
            <v>6.2</v>
          </cell>
          <cell r="DR134">
            <v>37.299999999999997</v>
          </cell>
          <cell r="DS134">
            <v>0.3</v>
          </cell>
          <cell r="DT134">
            <v>36.9</v>
          </cell>
          <cell r="DU134">
            <v>0.7</v>
          </cell>
          <cell r="DV134">
            <v>32</v>
          </cell>
          <cell r="DW134">
            <v>2.5</v>
          </cell>
          <cell r="DX134" t="str">
            <v>&amp;^%</v>
          </cell>
          <cell r="DY134" t="str">
            <v>&amp;^%</v>
          </cell>
          <cell r="EA134" t="str">
            <v>Milton Keynes</v>
          </cell>
          <cell r="EB134" t="str">
            <v>E06000042</v>
          </cell>
          <cell r="EC134">
            <v>37000</v>
          </cell>
          <cell r="ED134">
            <v>9.1999999999999993</v>
          </cell>
          <cell r="EE134">
            <v>23800</v>
          </cell>
          <cell r="EF134">
            <v>4.9000000000000004</v>
          </cell>
          <cell r="EG134">
            <v>27749</v>
          </cell>
          <cell r="EH134">
            <v>11</v>
          </cell>
          <cell r="EI134">
            <v>14196</v>
          </cell>
          <cell r="EJ134">
            <v>6.1</v>
          </cell>
          <cell r="EK134" t="str">
            <v>&amp;^%</v>
          </cell>
          <cell r="EL134" t="str">
            <v>&amp;^%</v>
          </cell>
          <cell r="EN134" t="str">
            <v>Milton Keynes</v>
          </cell>
          <cell r="EO134" t="str">
            <v>E06000042</v>
          </cell>
          <cell r="EP134">
            <v>40000</v>
          </cell>
          <cell r="EQ134">
            <v>6.2</v>
          </cell>
          <cell r="ER134">
            <v>12.3</v>
          </cell>
          <cell r="ES134">
            <v>4.3</v>
          </cell>
          <cell r="ET134">
            <v>14.51</v>
          </cell>
          <cell r="EU134">
            <v>3.2</v>
          </cell>
          <cell r="EV134">
            <v>7.66</v>
          </cell>
          <cell r="EW134">
            <v>3.3</v>
          </cell>
          <cell r="EX134" t="str">
            <v>&amp;^%</v>
          </cell>
          <cell r="EY134" t="str">
            <v>&amp;^%</v>
          </cell>
          <cell r="FA134" t="str">
            <v>Milton Keynes</v>
          </cell>
          <cell r="FB134" t="str">
            <v>E06000042</v>
          </cell>
          <cell r="FC134">
            <v>40000</v>
          </cell>
          <cell r="FD134">
            <v>6.2</v>
          </cell>
          <cell r="FE134">
            <v>470.6</v>
          </cell>
          <cell r="FF134">
            <v>3.6</v>
          </cell>
          <cell r="FG134">
            <v>535</v>
          </cell>
          <cell r="FH134">
            <v>3.1</v>
          </cell>
          <cell r="FI134">
            <v>280.5</v>
          </cell>
          <cell r="FJ134">
            <v>4.3</v>
          </cell>
          <cell r="FK134" t="str">
            <v>&amp;^%</v>
          </cell>
          <cell r="FL134" t="str">
            <v>&amp;^%</v>
          </cell>
          <cell r="FN134" t="str">
            <v>Milton Keynes</v>
          </cell>
          <cell r="FO134" t="str">
            <v>E06000042</v>
          </cell>
          <cell r="FP134">
            <v>60000</v>
          </cell>
          <cell r="FQ134">
            <v>5.4</v>
          </cell>
          <cell r="FR134">
            <v>37.5</v>
          </cell>
          <cell r="FS134">
            <v>1.4</v>
          </cell>
          <cell r="FT134">
            <v>39.6</v>
          </cell>
          <cell r="FU134">
            <v>0.7</v>
          </cell>
          <cell r="FV134">
            <v>35</v>
          </cell>
          <cell r="FW134">
            <v>0.1</v>
          </cell>
          <cell r="FX134" t="str">
            <v>&amp;^%</v>
          </cell>
          <cell r="FY134" t="str">
            <v>&amp;^%</v>
          </cell>
          <cell r="GA134" t="str">
            <v>Milton Keynes</v>
          </cell>
          <cell r="GB134" t="str">
            <v>E06000042</v>
          </cell>
          <cell r="GC134">
            <v>54000</v>
          </cell>
          <cell r="GD134">
            <v>8.4</v>
          </cell>
          <cell r="GE134">
            <v>33104</v>
          </cell>
          <cell r="GF134">
            <v>7</v>
          </cell>
          <cell r="GG134">
            <v>39948</v>
          </cell>
          <cell r="GH134">
            <v>4.8</v>
          </cell>
          <cell r="GI134">
            <v>17448</v>
          </cell>
          <cell r="GJ134">
            <v>3.3</v>
          </cell>
          <cell r="GK134" t="str">
            <v>&amp;^%</v>
          </cell>
          <cell r="GL134" t="str">
            <v>&amp;^%</v>
          </cell>
          <cell r="GN134" t="str">
            <v>Milton Keynes</v>
          </cell>
          <cell r="GO134" t="str">
            <v>E06000042</v>
          </cell>
          <cell r="GP134">
            <v>60000</v>
          </cell>
          <cell r="GQ134">
            <v>5.4</v>
          </cell>
          <cell r="GR134">
            <v>14.93</v>
          </cell>
          <cell r="GS134">
            <v>6.4</v>
          </cell>
          <cell r="GT134">
            <v>18.13</v>
          </cell>
          <cell r="GU134">
            <v>3.8</v>
          </cell>
          <cell r="GV134">
            <v>8.17</v>
          </cell>
          <cell r="GW134">
            <v>3.1</v>
          </cell>
          <cell r="GX134" t="str">
            <v>&amp;^%</v>
          </cell>
          <cell r="GY134" t="str">
            <v>&amp;^%</v>
          </cell>
        </row>
        <row r="135">
          <cell r="A135" t="str">
            <v>Portsmouth</v>
          </cell>
          <cell r="B135" t="str">
            <v>E06000044</v>
          </cell>
          <cell r="C135">
            <v>43000</v>
          </cell>
          <cell r="D135">
            <v>6.5</v>
          </cell>
          <cell r="E135">
            <v>574.9</v>
          </cell>
          <cell r="F135">
            <v>4.5999999999999996</v>
          </cell>
          <cell r="G135">
            <v>707.8</v>
          </cell>
          <cell r="H135">
            <v>6.6</v>
          </cell>
          <cell r="I135">
            <v>294.10000000000002</v>
          </cell>
          <cell r="J135">
            <v>6</v>
          </cell>
          <cell r="K135" t="str">
            <v>&amp;^%</v>
          </cell>
          <cell r="L135" t="str">
            <v>&amp;^%</v>
          </cell>
          <cell r="N135" t="str">
            <v>Portsmouth</v>
          </cell>
          <cell r="O135" t="str">
            <v>E06000044</v>
          </cell>
          <cell r="P135">
            <v>64000</v>
          </cell>
          <cell r="Q135">
            <v>5.3</v>
          </cell>
          <cell r="R135">
            <v>37</v>
          </cell>
          <cell r="S135">
            <v>0.4</v>
          </cell>
          <cell r="T135">
            <v>38.4</v>
          </cell>
          <cell r="U135">
            <v>0.7</v>
          </cell>
          <cell r="V135">
            <v>33</v>
          </cell>
          <cell r="W135">
            <v>1.8</v>
          </cell>
          <cell r="X135" t="str">
            <v>&amp;^%</v>
          </cell>
          <cell r="Y135" t="str">
            <v>&amp;^%</v>
          </cell>
          <cell r="AA135" t="str">
            <v>Portsmouth</v>
          </cell>
          <cell r="AB135" t="str">
            <v>E06000044</v>
          </cell>
          <cell r="AC135">
            <v>56000</v>
          </cell>
          <cell r="AD135">
            <v>7.8</v>
          </cell>
          <cell r="AE135">
            <v>27070</v>
          </cell>
          <cell r="AF135">
            <v>6.4</v>
          </cell>
          <cell r="AG135">
            <v>32350</v>
          </cell>
          <cell r="AH135">
            <v>6.2</v>
          </cell>
          <cell r="AI135">
            <v>13787</v>
          </cell>
          <cell r="AJ135">
            <v>8.6999999999999993</v>
          </cell>
          <cell r="AK135" t="str">
            <v>&amp;^%</v>
          </cell>
          <cell r="AL135" t="str">
            <v>&amp;^%</v>
          </cell>
          <cell r="AN135" t="str">
            <v>Portsmouth</v>
          </cell>
          <cell r="AO135" t="str">
            <v>E06000044</v>
          </cell>
          <cell r="AP135">
            <v>64000</v>
          </cell>
          <cell r="AQ135">
            <v>5.3</v>
          </cell>
          <cell r="AR135">
            <v>13.61</v>
          </cell>
          <cell r="AS135">
            <v>3.6</v>
          </cell>
          <cell r="AT135">
            <v>16.440000000000001</v>
          </cell>
          <cell r="AU135">
            <v>5.2</v>
          </cell>
          <cell r="AV135">
            <v>7.33</v>
          </cell>
          <cell r="AW135">
            <v>3.6</v>
          </cell>
          <cell r="AX135" t="str">
            <v>&amp;^%</v>
          </cell>
          <cell r="AY135" t="str">
            <v>&amp;^%</v>
          </cell>
          <cell r="BA135" t="str">
            <v>Portsmouth</v>
          </cell>
          <cell r="BB135" t="str">
            <v>E06000044</v>
          </cell>
          <cell r="BC135">
            <v>64000</v>
          </cell>
          <cell r="BD135">
            <v>5.3</v>
          </cell>
          <cell r="BE135">
            <v>520.1</v>
          </cell>
          <cell r="BF135">
            <v>3.7</v>
          </cell>
          <cell r="BG135">
            <v>631.1</v>
          </cell>
          <cell r="BH135">
            <v>5.2</v>
          </cell>
          <cell r="BI135">
            <v>291.39999999999998</v>
          </cell>
          <cell r="BJ135">
            <v>3.2</v>
          </cell>
          <cell r="BK135" t="str">
            <v>&amp;^%</v>
          </cell>
          <cell r="BL135" t="str">
            <v>&amp;^%</v>
          </cell>
          <cell r="BN135" t="str">
            <v>Portsmouth</v>
          </cell>
          <cell r="BO135" t="str">
            <v>E06000044</v>
          </cell>
          <cell r="BP135">
            <v>86000</v>
          </cell>
          <cell r="BQ135">
            <v>4.4000000000000004</v>
          </cell>
          <cell r="BR135">
            <v>37</v>
          </cell>
          <cell r="BS135">
            <v>0.1</v>
          </cell>
          <cell r="BT135">
            <v>33.299999999999997</v>
          </cell>
          <cell r="BU135">
            <v>1.3</v>
          </cell>
          <cell r="BV135">
            <v>16.8</v>
          </cell>
          <cell r="BW135">
            <v>5.9</v>
          </cell>
          <cell r="BX135">
            <v>42.3</v>
          </cell>
          <cell r="BY135">
            <v>6</v>
          </cell>
          <cell r="CA135" t="str">
            <v>Portsmouth</v>
          </cell>
          <cell r="CB135" t="str">
            <v>E06000044</v>
          </cell>
          <cell r="CC135">
            <v>74000</v>
          </cell>
          <cell r="CD135">
            <v>6.6</v>
          </cell>
          <cell r="CE135">
            <v>24000</v>
          </cell>
          <cell r="CF135">
            <v>8.4</v>
          </cell>
          <cell r="CG135">
            <v>27546</v>
          </cell>
          <cell r="CH135">
            <v>5.7</v>
          </cell>
          <cell r="CI135">
            <v>7724</v>
          </cell>
          <cell r="CJ135">
            <v>13</v>
          </cell>
          <cell r="CK135" t="str">
            <v>&amp;^%</v>
          </cell>
          <cell r="CL135" t="str">
            <v>&amp;^%</v>
          </cell>
          <cell r="CN135" t="str">
            <v>Portsmouth</v>
          </cell>
          <cell r="CO135" t="str">
            <v>E06000044</v>
          </cell>
          <cell r="CP135">
            <v>86000</v>
          </cell>
          <cell r="CQ135">
            <v>4.4000000000000004</v>
          </cell>
          <cell r="CR135">
            <v>12.47</v>
          </cell>
          <cell r="CS135">
            <v>3.9</v>
          </cell>
          <cell r="CT135">
            <v>15.86</v>
          </cell>
          <cell r="CU135">
            <v>4.7</v>
          </cell>
          <cell r="CV135">
            <v>6.74</v>
          </cell>
          <cell r="CW135">
            <v>2.2000000000000002</v>
          </cell>
          <cell r="CX135" t="str">
            <v>&amp;^%</v>
          </cell>
          <cell r="CY135" t="str">
            <v>&amp;^%</v>
          </cell>
          <cell r="DA135" t="str">
            <v>Portsmouth</v>
          </cell>
          <cell r="DB135" t="str">
            <v>E06000044</v>
          </cell>
          <cell r="DC135">
            <v>86000</v>
          </cell>
          <cell r="DD135">
            <v>4.4000000000000004</v>
          </cell>
          <cell r="DE135">
            <v>448.9</v>
          </cell>
          <cell r="DF135">
            <v>4.5</v>
          </cell>
          <cell r="DG135">
            <v>528.29999999999995</v>
          </cell>
          <cell r="DH135">
            <v>4.9000000000000004</v>
          </cell>
          <cell r="DI135">
            <v>144.1</v>
          </cell>
          <cell r="DJ135">
            <v>9.8000000000000007</v>
          </cell>
          <cell r="DK135" t="str">
            <v>&amp;^%</v>
          </cell>
          <cell r="DL135" t="str">
            <v>&amp;^%</v>
          </cell>
          <cell r="DN135" t="str">
            <v>Portsmouth</v>
          </cell>
          <cell r="DO135" t="str">
            <v>E06000044</v>
          </cell>
          <cell r="DP135">
            <v>21000</v>
          </cell>
          <cell r="DQ135">
            <v>8.9</v>
          </cell>
          <cell r="DR135">
            <v>37</v>
          </cell>
          <cell r="DS135">
            <v>0</v>
          </cell>
          <cell r="DT135">
            <v>36.700000000000003</v>
          </cell>
          <cell r="DU135">
            <v>0.9</v>
          </cell>
          <cell r="DV135">
            <v>32.4</v>
          </cell>
          <cell r="DW135">
            <v>2</v>
          </cell>
          <cell r="DX135" t="str">
            <v>&amp;^%</v>
          </cell>
          <cell r="DY135" t="str">
            <v>&amp;^%</v>
          </cell>
          <cell r="EA135" t="str">
            <v>Portsmouth</v>
          </cell>
          <cell r="EB135" t="str">
            <v>E06000044</v>
          </cell>
          <cell r="EC135">
            <v>17000</v>
          </cell>
          <cell r="ED135">
            <v>12.8</v>
          </cell>
          <cell r="EE135">
            <v>20733</v>
          </cell>
          <cell r="EF135">
            <v>9.5</v>
          </cell>
          <cell r="EG135">
            <v>23467</v>
          </cell>
          <cell r="EH135">
            <v>5.7</v>
          </cell>
          <cell r="EI135" t="str">
            <v>&amp;^%</v>
          </cell>
          <cell r="EJ135" t="str">
            <v>&amp;^%</v>
          </cell>
          <cell r="EK135" t="str">
            <v>&amp;^%</v>
          </cell>
          <cell r="EL135" t="str">
            <v>&amp;^%</v>
          </cell>
          <cell r="EN135" t="str">
            <v>Portsmouth</v>
          </cell>
          <cell r="EO135" t="str">
            <v>E06000044</v>
          </cell>
          <cell r="EP135">
            <v>21000</v>
          </cell>
          <cell r="EQ135">
            <v>8.9</v>
          </cell>
          <cell r="ER135">
            <v>11.78</v>
          </cell>
          <cell r="ES135">
            <v>6.5</v>
          </cell>
          <cell r="ET135">
            <v>12.83</v>
          </cell>
          <cell r="EU135">
            <v>3.9</v>
          </cell>
          <cell r="EV135">
            <v>7.26</v>
          </cell>
          <cell r="EW135">
            <v>5.4</v>
          </cell>
          <cell r="EX135" t="str">
            <v>&amp;^%</v>
          </cell>
          <cell r="EY135" t="str">
            <v>&amp;^%</v>
          </cell>
          <cell r="FA135" t="str">
            <v>Portsmouth</v>
          </cell>
          <cell r="FB135" t="str">
            <v>E06000044</v>
          </cell>
          <cell r="FC135">
            <v>21000</v>
          </cell>
          <cell r="FD135">
            <v>8.9</v>
          </cell>
          <cell r="FE135">
            <v>421.4</v>
          </cell>
          <cell r="FF135">
            <v>5.3</v>
          </cell>
          <cell r="FG135">
            <v>471.1</v>
          </cell>
          <cell r="FH135">
            <v>3.7</v>
          </cell>
          <cell r="FI135">
            <v>272.89999999999998</v>
          </cell>
          <cell r="FJ135">
            <v>5.7</v>
          </cell>
          <cell r="FK135" t="str">
            <v>&amp;^%</v>
          </cell>
          <cell r="FL135" t="str">
            <v>&amp;^%</v>
          </cell>
          <cell r="FN135" t="str">
            <v>Portsmouth</v>
          </cell>
          <cell r="FO135" t="str">
            <v>E06000044</v>
          </cell>
          <cell r="FP135">
            <v>43000</v>
          </cell>
          <cell r="FQ135">
            <v>6.5</v>
          </cell>
          <cell r="FR135">
            <v>37.4</v>
          </cell>
          <cell r="FS135">
            <v>0.7</v>
          </cell>
          <cell r="FT135">
            <v>39.200000000000003</v>
          </cell>
          <cell r="FU135">
            <v>0.9</v>
          </cell>
          <cell r="FV135">
            <v>34.9</v>
          </cell>
          <cell r="FW135">
            <v>2.8</v>
          </cell>
          <cell r="FX135" t="str">
            <v>&amp;^%</v>
          </cell>
          <cell r="FY135" t="str">
            <v>&amp;^%</v>
          </cell>
          <cell r="GA135" t="str">
            <v>Portsmouth</v>
          </cell>
          <cell r="GB135" t="str">
            <v>E06000044</v>
          </cell>
          <cell r="GC135">
            <v>38000</v>
          </cell>
          <cell r="GD135">
            <v>9.8000000000000007</v>
          </cell>
          <cell r="GE135">
            <v>29681</v>
          </cell>
          <cell r="GF135">
            <v>7.9</v>
          </cell>
          <cell r="GG135">
            <v>36374</v>
          </cell>
          <cell r="GH135">
            <v>7.7</v>
          </cell>
          <cell r="GI135">
            <v>15294</v>
          </cell>
          <cell r="GJ135">
            <v>8.1</v>
          </cell>
          <cell r="GK135" t="str">
            <v>&amp;^%</v>
          </cell>
          <cell r="GL135" t="str">
            <v>&amp;^%</v>
          </cell>
          <cell r="GN135" t="str">
            <v>Portsmouth</v>
          </cell>
          <cell r="GO135" t="str">
            <v>E06000044</v>
          </cell>
          <cell r="GP135">
            <v>43000</v>
          </cell>
          <cell r="GQ135">
            <v>6.5</v>
          </cell>
          <cell r="GR135">
            <v>14.44</v>
          </cell>
          <cell r="GS135">
            <v>5.4</v>
          </cell>
          <cell r="GT135">
            <v>18.059999999999999</v>
          </cell>
          <cell r="GU135">
            <v>6.7</v>
          </cell>
          <cell r="GV135">
            <v>7.37</v>
          </cell>
          <cell r="GW135">
            <v>5.4</v>
          </cell>
          <cell r="GX135" t="str">
            <v>&amp;^%</v>
          </cell>
          <cell r="GY135" t="str">
            <v>&amp;^%</v>
          </cell>
        </row>
        <row r="136">
          <cell r="A136" t="str">
            <v>Reading</v>
          </cell>
          <cell r="B136" t="str">
            <v>E06000038</v>
          </cell>
          <cell r="C136">
            <v>35000</v>
          </cell>
          <cell r="D136">
            <v>7.3</v>
          </cell>
          <cell r="E136">
            <v>670</v>
          </cell>
          <cell r="F136">
            <v>8.6</v>
          </cell>
          <cell r="G136">
            <v>780.8</v>
          </cell>
          <cell r="H136">
            <v>4.7</v>
          </cell>
          <cell r="I136">
            <v>345</v>
          </cell>
          <cell r="J136">
            <v>4.9000000000000004</v>
          </cell>
          <cell r="K136" t="str">
            <v>&amp;^%</v>
          </cell>
          <cell r="L136" t="str">
            <v>&amp;^%</v>
          </cell>
          <cell r="N136" t="str">
            <v>Reading</v>
          </cell>
          <cell r="O136" t="str">
            <v>E06000038</v>
          </cell>
          <cell r="P136">
            <v>58000</v>
          </cell>
          <cell r="Q136">
            <v>5.5</v>
          </cell>
          <cell r="R136">
            <v>37.5</v>
          </cell>
          <cell r="S136" t="str">
            <v>&amp;^%</v>
          </cell>
          <cell r="T136">
            <v>38.6</v>
          </cell>
          <cell r="U136">
            <v>0.7</v>
          </cell>
          <cell r="V136">
            <v>35</v>
          </cell>
          <cell r="W136">
            <v>1.6</v>
          </cell>
          <cell r="X136" t="str">
            <v>&amp;^%</v>
          </cell>
          <cell r="Y136" t="str">
            <v>&amp;^%</v>
          </cell>
          <cell r="AA136" t="str">
            <v>Reading</v>
          </cell>
          <cell r="AB136" t="str">
            <v>E06000038</v>
          </cell>
          <cell r="AC136">
            <v>50000</v>
          </cell>
          <cell r="AD136">
            <v>6.5</v>
          </cell>
          <cell r="AE136">
            <v>31640</v>
          </cell>
          <cell r="AF136">
            <v>4.9000000000000004</v>
          </cell>
          <cell r="AG136">
            <v>37650</v>
          </cell>
          <cell r="AH136">
            <v>4.3</v>
          </cell>
          <cell r="AI136">
            <v>16124</v>
          </cell>
          <cell r="AJ136">
            <v>6.7</v>
          </cell>
          <cell r="AK136" t="str">
            <v>&amp;^%</v>
          </cell>
          <cell r="AL136" t="str">
            <v>&amp;^%</v>
          </cell>
          <cell r="AN136" t="str">
            <v>Reading</v>
          </cell>
          <cell r="AO136" t="str">
            <v>E06000038</v>
          </cell>
          <cell r="AP136">
            <v>58000</v>
          </cell>
          <cell r="AQ136">
            <v>5.5</v>
          </cell>
          <cell r="AR136">
            <v>15.16</v>
          </cell>
          <cell r="AS136">
            <v>4.5999999999999996</v>
          </cell>
          <cell r="AT136">
            <v>18.2</v>
          </cell>
          <cell r="AU136">
            <v>3.7</v>
          </cell>
          <cell r="AV136">
            <v>7.61</v>
          </cell>
          <cell r="AW136">
            <v>5.0999999999999996</v>
          </cell>
          <cell r="AX136" t="str">
            <v>&amp;^%</v>
          </cell>
          <cell r="AY136" t="str">
            <v>&amp;^%</v>
          </cell>
          <cell r="BA136" t="str">
            <v>Reading</v>
          </cell>
          <cell r="BB136" t="str">
            <v>E06000038</v>
          </cell>
          <cell r="BC136">
            <v>58000</v>
          </cell>
          <cell r="BD136">
            <v>5.5</v>
          </cell>
          <cell r="BE136">
            <v>586.29999999999995</v>
          </cell>
          <cell r="BF136">
            <v>4.8</v>
          </cell>
          <cell r="BG136">
            <v>701.5</v>
          </cell>
          <cell r="BH136">
            <v>3.6</v>
          </cell>
          <cell r="BI136">
            <v>299.2</v>
          </cell>
          <cell r="BJ136">
            <v>4.5999999999999996</v>
          </cell>
          <cell r="BK136" t="str">
            <v>&amp;^%</v>
          </cell>
          <cell r="BL136" t="str">
            <v>&amp;^%</v>
          </cell>
          <cell r="BN136" t="str">
            <v>Reading</v>
          </cell>
          <cell r="BO136" t="str">
            <v>E06000038</v>
          </cell>
          <cell r="BP136">
            <v>78000</v>
          </cell>
          <cell r="BQ136">
            <v>4.5999999999999996</v>
          </cell>
          <cell r="BR136">
            <v>37</v>
          </cell>
          <cell r="BS136">
            <v>0.4</v>
          </cell>
          <cell r="BT136">
            <v>33.6</v>
          </cell>
          <cell r="BU136">
            <v>1.4</v>
          </cell>
          <cell r="BV136">
            <v>18</v>
          </cell>
          <cell r="BW136">
            <v>7.4</v>
          </cell>
          <cell r="BX136">
            <v>41.6</v>
          </cell>
          <cell r="BY136">
            <v>9.4</v>
          </cell>
          <cell r="CA136" t="str">
            <v>Reading</v>
          </cell>
          <cell r="CB136" t="str">
            <v>E06000038</v>
          </cell>
          <cell r="CC136">
            <v>69000</v>
          </cell>
          <cell r="CD136">
            <v>5.5</v>
          </cell>
          <cell r="CE136">
            <v>26390</v>
          </cell>
          <cell r="CF136">
            <v>5.8</v>
          </cell>
          <cell r="CG136">
            <v>31265</v>
          </cell>
          <cell r="CH136">
            <v>4.4000000000000004</v>
          </cell>
          <cell r="CI136">
            <v>7741</v>
          </cell>
          <cell r="CJ136">
            <v>8.6999999999999993</v>
          </cell>
          <cell r="CK136" t="str">
            <v>&amp;^%</v>
          </cell>
          <cell r="CL136" t="str">
            <v>&amp;^%</v>
          </cell>
          <cell r="CN136" t="str">
            <v>Reading</v>
          </cell>
          <cell r="CO136" t="str">
            <v>E06000038</v>
          </cell>
          <cell r="CP136">
            <v>78000</v>
          </cell>
          <cell r="CQ136">
            <v>4.5999999999999996</v>
          </cell>
          <cell r="CR136">
            <v>13.69</v>
          </cell>
          <cell r="CS136">
            <v>4.8</v>
          </cell>
          <cell r="CT136">
            <v>17.260000000000002</v>
          </cell>
          <cell r="CU136">
            <v>3.4</v>
          </cell>
          <cell r="CV136">
            <v>6.81</v>
          </cell>
          <cell r="CW136">
            <v>2.2999999999999998</v>
          </cell>
          <cell r="CX136" t="str">
            <v>&amp;^%</v>
          </cell>
          <cell r="CY136" t="str">
            <v>&amp;^%</v>
          </cell>
          <cell r="DA136" t="str">
            <v>Reading</v>
          </cell>
          <cell r="DB136" t="str">
            <v>E06000038</v>
          </cell>
          <cell r="DC136">
            <v>78000</v>
          </cell>
          <cell r="DD136">
            <v>4.5999999999999996</v>
          </cell>
          <cell r="DE136">
            <v>479.1</v>
          </cell>
          <cell r="DF136">
            <v>5.6</v>
          </cell>
          <cell r="DG136">
            <v>580.20000000000005</v>
          </cell>
          <cell r="DH136">
            <v>3.7</v>
          </cell>
          <cell r="DI136">
            <v>149</v>
          </cell>
          <cell r="DJ136">
            <v>8.3000000000000007</v>
          </cell>
          <cell r="DK136" t="str">
            <v>&amp;^%</v>
          </cell>
          <cell r="DL136" t="str">
            <v>&amp;^%</v>
          </cell>
          <cell r="DN136" t="str">
            <v>Reading</v>
          </cell>
          <cell r="DO136" t="str">
            <v>E06000038</v>
          </cell>
          <cell r="DP136">
            <v>24000</v>
          </cell>
          <cell r="DQ136">
            <v>8.3000000000000007</v>
          </cell>
          <cell r="DR136">
            <v>37.5</v>
          </cell>
          <cell r="DS136">
            <v>0.3</v>
          </cell>
          <cell r="DT136">
            <v>37.200000000000003</v>
          </cell>
          <cell r="DU136">
            <v>0.9</v>
          </cell>
          <cell r="DV136">
            <v>32.9</v>
          </cell>
          <cell r="DW136">
            <v>3.8</v>
          </cell>
          <cell r="DX136" t="str">
            <v>&amp;^%</v>
          </cell>
          <cell r="DY136" t="str">
            <v>&amp;^%</v>
          </cell>
          <cell r="EA136" t="str">
            <v>Reading</v>
          </cell>
          <cell r="EB136" t="str">
            <v>E06000038</v>
          </cell>
          <cell r="EC136">
            <v>20000</v>
          </cell>
          <cell r="ED136">
            <v>9.8000000000000007</v>
          </cell>
          <cell r="EE136">
            <v>26739</v>
          </cell>
          <cell r="EF136">
            <v>7.6</v>
          </cell>
          <cell r="EG136">
            <v>30625</v>
          </cell>
          <cell r="EH136">
            <v>6.3</v>
          </cell>
          <cell r="EI136">
            <v>14213</v>
          </cell>
          <cell r="EJ136">
            <v>9.4</v>
          </cell>
          <cell r="EK136" t="str">
            <v>&amp;^%</v>
          </cell>
          <cell r="EL136" t="str">
            <v>&amp;^%</v>
          </cell>
          <cell r="EN136" t="str">
            <v>Reading</v>
          </cell>
          <cell r="EO136" t="str">
            <v>E06000038</v>
          </cell>
          <cell r="EP136">
            <v>24000</v>
          </cell>
          <cell r="EQ136">
            <v>8.3000000000000007</v>
          </cell>
          <cell r="ER136">
            <v>13.69</v>
          </cell>
          <cell r="ES136">
            <v>7.4</v>
          </cell>
          <cell r="ET136">
            <v>15.7</v>
          </cell>
          <cell r="EU136">
            <v>5.0999999999999996</v>
          </cell>
          <cell r="EV136">
            <v>7.23</v>
          </cell>
          <cell r="EW136">
            <v>6.4</v>
          </cell>
          <cell r="EX136" t="str">
            <v>&amp;^%</v>
          </cell>
          <cell r="EY136" t="str">
            <v>&amp;^%</v>
          </cell>
          <cell r="FA136" t="str">
            <v>Reading</v>
          </cell>
          <cell r="FB136" t="str">
            <v>E06000038</v>
          </cell>
          <cell r="FC136">
            <v>24000</v>
          </cell>
          <cell r="FD136">
            <v>8.3000000000000007</v>
          </cell>
          <cell r="FE136">
            <v>510.6</v>
          </cell>
          <cell r="FF136">
            <v>6.8</v>
          </cell>
          <cell r="FG136">
            <v>584.6</v>
          </cell>
          <cell r="FH136">
            <v>5.0999999999999996</v>
          </cell>
          <cell r="FI136">
            <v>272.7</v>
          </cell>
          <cell r="FJ136">
            <v>4.5999999999999996</v>
          </cell>
          <cell r="FK136" t="str">
            <v>&amp;^%</v>
          </cell>
          <cell r="FL136" t="str">
            <v>&amp;^%</v>
          </cell>
          <cell r="FN136" t="str">
            <v>Reading</v>
          </cell>
          <cell r="FO136" t="str">
            <v>E06000038</v>
          </cell>
          <cell r="FP136">
            <v>35000</v>
          </cell>
          <cell r="FQ136">
            <v>7.3</v>
          </cell>
          <cell r="FR136">
            <v>37.5</v>
          </cell>
          <cell r="FS136">
            <v>1.7</v>
          </cell>
          <cell r="FT136">
            <v>39.4</v>
          </cell>
          <cell r="FU136">
            <v>0.9</v>
          </cell>
          <cell r="FV136">
            <v>35.200000000000003</v>
          </cell>
          <cell r="FW136">
            <v>1.6</v>
          </cell>
          <cell r="FX136" t="str">
            <v>&amp;^%</v>
          </cell>
          <cell r="FY136" t="str">
            <v>&amp;^%</v>
          </cell>
          <cell r="GA136" t="str">
            <v>Reading</v>
          </cell>
          <cell r="GB136" t="str">
            <v>E06000038</v>
          </cell>
          <cell r="GC136">
            <v>30000</v>
          </cell>
          <cell r="GD136">
            <v>8.6999999999999993</v>
          </cell>
          <cell r="GE136">
            <v>36251</v>
          </cell>
          <cell r="GF136">
            <v>6.7</v>
          </cell>
          <cell r="GG136">
            <v>42349</v>
          </cell>
          <cell r="GH136">
            <v>5.3</v>
          </cell>
          <cell r="GI136">
            <v>19425</v>
          </cell>
          <cell r="GJ136">
            <v>7.3</v>
          </cell>
          <cell r="GK136" t="str">
            <v>&amp;^%</v>
          </cell>
          <cell r="GL136" t="str">
            <v>&amp;^%</v>
          </cell>
          <cell r="GN136" t="str">
            <v>Reading</v>
          </cell>
          <cell r="GO136" t="str">
            <v>E06000038</v>
          </cell>
          <cell r="GP136">
            <v>35000</v>
          </cell>
          <cell r="GQ136">
            <v>7.3</v>
          </cell>
          <cell r="GR136">
            <v>16.690000000000001</v>
          </cell>
          <cell r="GS136">
            <v>8.3000000000000007</v>
          </cell>
          <cell r="GT136">
            <v>19.79</v>
          </cell>
          <cell r="GU136">
            <v>4.9000000000000004</v>
          </cell>
          <cell r="GV136">
            <v>8.4499999999999993</v>
          </cell>
          <cell r="GW136">
            <v>6.1</v>
          </cell>
          <cell r="GX136" t="str">
            <v>&amp;^%</v>
          </cell>
          <cell r="GY136" t="str">
            <v>&amp;^%</v>
          </cell>
        </row>
        <row r="137">
          <cell r="A137" t="str">
            <v>Slough</v>
          </cell>
          <cell r="B137" t="str">
            <v>E06000039</v>
          </cell>
          <cell r="C137">
            <v>37000</v>
          </cell>
          <cell r="D137">
            <v>7</v>
          </cell>
          <cell r="E137">
            <v>675.8</v>
          </cell>
          <cell r="F137">
            <v>5.9</v>
          </cell>
          <cell r="G137">
            <v>791.6</v>
          </cell>
          <cell r="H137">
            <v>4.9000000000000004</v>
          </cell>
          <cell r="I137">
            <v>325.8</v>
          </cell>
          <cell r="J137">
            <v>4.3</v>
          </cell>
          <cell r="K137" t="str">
            <v>&amp;^%</v>
          </cell>
          <cell r="L137" t="str">
            <v>&amp;^%</v>
          </cell>
          <cell r="N137" t="str">
            <v>Slough</v>
          </cell>
          <cell r="O137" t="str">
            <v>E06000039</v>
          </cell>
          <cell r="P137">
            <v>55000</v>
          </cell>
          <cell r="Q137">
            <v>5.6</v>
          </cell>
          <cell r="R137">
            <v>37.5</v>
          </cell>
          <cell r="S137">
            <v>1</v>
          </cell>
          <cell r="T137">
            <v>39.700000000000003</v>
          </cell>
          <cell r="U137">
            <v>0.8</v>
          </cell>
          <cell r="V137">
            <v>35</v>
          </cell>
          <cell r="W137">
            <v>1.8</v>
          </cell>
          <cell r="X137" t="str">
            <v>&amp;^%</v>
          </cell>
          <cell r="Y137" t="str">
            <v>&amp;^%</v>
          </cell>
          <cell r="AA137" t="str">
            <v>Slough</v>
          </cell>
          <cell r="AB137" t="str">
            <v>E06000039</v>
          </cell>
          <cell r="AC137">
            <v>49000</v>
          </cell>
          <cell r="AD137">
            <v>8.1</v>
          </cell>
          <cell r="AE137">
            <v>30980</v>
          </cell>
          <cell r="AF137">
            <v>6.7</v>
          </cell>
          <cell r="AG137">
            <v>38892</v>
          </cell>
          <cell r="AH137">
            <v>6.6</v>
          </cell>
          <cell r="AI137">
            <v>16866</v>
          </cell>
          <cell r="AJ137">
            <v>6.6</v>
          </cell>
          <cell r="AK137" t="str">
            <v>&amp;^%</v>
          </cell>
          <cell r="AL137" t="str">
            <v>&amp;^%</v>
          </cell>
          <cell r="AN137" t="str">
            <v>Slough</v>
          </cell>
          <cell r="AO137" t="str">
            <v>E06000039</v>
          </cell>
          <cell r="AP137">
            <v>55000</v>
          </cell>
          <cell r="AQ137">
            <v>5.6</v>
          </cell>
          <cell r="AR137">
            <v>15.15</v>
          </cell>
          <cell r="AS137">
            <v>4.9000000000000004</v>
          </cell>
          <cell r="AT137">
            <v>18.149999999999999</v>
          </cell>
          <cell r="AU137">
            <v>4.0999999999999996</v>
          </cell>
          <cell r="AV137">
            <v>7.78</v>
          </cell>
          <cell r="AW137">
            <v>4.3</v>
          </cell>
          <cell r="AX137" t="str">
            <v>&amp;^%</v>
          </cell>
          <cell r="AY137" t="str">
            <v>&amp;^%</v>
          </cell>
          <cell r="BA137" t="str">
            <v>Slough</v>
          </cell>
          <cell r="BB137" t="str">
            <v>E06000039</v>
          </cell>
          <cell r="BC137">
            <v>55000</v>
          </cell>
          <cell r="BD137">
            <v>5.6</v>
          </cell>
          <cell r="BE137">
            <v>593.79999999999995</v>
          </cell>
          <cell r="BF137">
            <v>5.2</v>
          </cell>
          <cell r="BG137">
            <v>719.9</v>
          </cell>
          <cell r="BH137">
            <v>4</v>
          </cell>
          <cell r="BI137">
            <v>320.3</v>
          </cell>
          <cell r="BJ137">
            <v>2.5</v>
          </cell>
          <cell r="BK137" t="str">
            <v>&amp;^%</v>
          </cell>
          <cell r="BL137" t="str">
            <v>&amp;^%</v>
          </cell>
          <cell r="BN137" t="str">
            <v>Slough</v>
          </cell>
          <cell r="BO137" t="str">
            <v>E06000039</v>
          </cell>
          <cell r="BP137">
            <v>66000</v>
          </cell>
          <cell r="BQ137">
            <v>5</v>
          </cell>
          <cell r="BR137">
            <v>37.5</v>
          </cell>
          <cell r="BS137">
            <v>0.1</v>
          </cell>
          <cell r="BT137">
            <v>36.200000000000003</v>
          </cell>
          <cell r="BU137">
            <v>1.3</v>
          </cell>
          <cell r="BV137">
            <v>20.100000000000001</v>
          </cell>
          <cell r="BW137">
            <v>12</v>
          </cell>
          <cell r="BX137">
            <v>46.2</v>
          </cell>
          <cell r="BY137">
            <v>12</v>
          </cell>
          <cell r="CA137" t="str">
            <v>Slough</v>
          </cell>
          <cell r="CB137" t="str">
            <v>E06000039</v>
          </cell>
          <cell r="CC137">
            <v>59000</v>
          </cell>
          <cell r="CD137">
            <v>7.1</v>
          </cell>
          <cell r="CE137">
            <v>28304</v>
          </cell>
          <cell r="CF137">
            <v>5.7</v>
          </cell>
          <cell r="CG137">
            <v>34222</v>
          </cell>
          <cell r="CH137">
            <v>6.8</v>
          </cell>
          <cell r="CI137">
            <v>9306</v>
          </cell>
          <cell r="CJ137">
            <v>13</v>
          </cell>
          <cell r="CK137" t="str">
            <v>&amp;^%</v>
          </cell>
          <cell r="CL137" t="str">
            <v>&amp;^%</v>
          </cell>
          <cell r="CN137" t="str">
            <v>Slough</v>
          </cell>
          <cell r="CO137" t="str">
            <v>E06000039</v>
          </cell>
          <cell r="CP137">
            <v>66000</v>
          </cell>
          <cell r="CQ137">
            <v>5</v>
          </cell>
          <cell r="CR137">
            <v>13.81</v>
          </cell>
          <cell r="CS137">
            <v>4.5</v>
          </cell>
          <cell r="CT137">
            <v>17.559999999999999</v>
          </cell>
          <cell r="CU137">
            <v>3.9</v>
          </cell>
          <cell r="CV137">
            <v>6.95</v>
          </cell>
          <cell r="CW137">
            <v>2.1</v>
          </cell>
          <cell r="CX137" t="str">
            <v>&amp;^%</v>
          </cell>
          <cell r="CY137" t="str">
            <v>&amp;^%</v>
          </cell>
          <cell r="DA137" t="str">
            <v>Slough</v>
          </cell>
          <cell r="DB137" t="str">
            <v>E06000039</v>
          </cell>
          <cell r="DC137">
            <v>66000</v>
          </cell>
          <cell r="DD137">
            <v>5</v>
          </cell>
          <cell r="DE137">
            <v>540.70000000000005</v>
          </cell>
          <cell r="DF137">
            <v>3.9</v>
          </cell>
          <cell r="DG137">
            <v>635.20000000000005</v>
          </cell>
          <cell r="DH137">
            <v>4.0999999999999996</v>
          </cell>
          <cell r="DI137">
            <v>183.9</v>
          </cell>
          <cell r="DJ137">
            <v>13</v>
          </cell>
          <cell r="DK137" t="str">
            <v>&amp;^%</v>
          </cell>
          <cell r="DL137" t="str">
            <v>&amp;^%</v>
          </cell>
          <cell r="DN137" t="str">
            <v>Slough</v>
          </cell>
          <cell r="DO137" t="str">
            <v>E06000039</v>
          </cell>
          <cell r="DP137">
            <v>18000</v>
          </cell>
          <cell r="DQ137">
            <v>9.3000000000000007</v>
          </cell>
          <cell r="DR137">
            <v>37.5</v>
          </cell>
          <cell r="DS137">
            <v>0.3</v>
          </cell>
          <cell r="DT137">
            <v>37.799999999999997</v>
          </cell>
          <cell r="DU137">
            <v>1.4</v>
          </cell>
          <cell r="DV137">
            <v>32.5</v>
          </cell>
          <cell r="DW137">
            <v>1.7</v>
          </cell>
          <cell r="DX137" t="str">
            <v>&amp;^%</v>
          </cell>
          <cell r="DY137" t="str">
            <v>&amp;^%</v>
          </cell>
          <cell r="EA137" t="str">
            <v>Slough</v>
          </cell>
          <cell r="EB137" t="str">
            <v>E06000039</v>
          </cell>
          <cell r="EC137">
            <v>17000</v>
          </cell>
          <cell r="ED137">
            <v>14.7</v>
          </cell>
          <cell r="EE137">
            <v>26680</v>
          </cell>
          <cell r="EF137">
            <v>7.9</v>
          </cell>
          <cell r="EG137">
            <v>31456</v>
          </cell>
          <cell r="EH137">
            <v>8.3000000000000007</v>
          </cell>
          <cell r="EI137">
            <v>14314</v>
          </cell>
          <cell r="EJ137">
            <v>11</v>
          </cell>
          <cell r="EK137" t="str">
            <v>&amp;^%</v>
          </cell>
          <cell r="EL137" t="str">
            <v>&amp;^%</v>
          </cell>
          <cell r="EN137" t="str">
            <v>Slough</v>
          </cell>
          <cell r="EO137" t="str">
            <v>E06000039</v>
          </cell>
          <cell r="EP137">
            <v>18000</v>
          </cell>
          <cell r="EQ137">
            <v>9.3000000000000007</v>
          </cell>
          <cell r="ER137">
            <v>13.68</v>
          </cell>
          <cell r="ES137">
            <v>4.9000000000000004</v>
          </cell>
          <cell r="ET137">
            <v>15.23</v>
          </cell>
          <cell r="EU137">
            <v>5.0999999999999996</v>
          </cell>
          <cell r="EV137">
            <v>7.12</v>
          </cell>
          <cell r="EW137">
            <v>7.3</v>
          </cell>
          <cell r="EX137" t="str">
            <v>&amp;^%</v>
          </cell>
          <cell r="EY137" t="str">
            <v>&amp;^%</v>
          </cell>
          <cell r="FA137" t="str">
            <v>Slough</v>
          </cell>
          <cell r="FB137" t="str">
            <v>E06000039</v>
          </cell>
          <cell r="FC137">
            <v>18000</v>
          </cell>
          <cell r="FD137">
            <v>9.3000000000000007</v>
          </cell>
          <cell r="FE137">
            <v>512.1</v>
          </cell>
          <cell r="FF137">
            <v>3.8</v>
          </cell>
          <cell r="FG137">
            <v>576.4</v>
          </cell>
          <cell r="FH137">
            <v>5.2</v>
          </cell>
          <cell r="FI137">
            <v>295.89999999999998</v>
          </cell>
          <cell r="FJ137">
            <v>7.8</v>
          </cell>
          <cell r="FK137" t="str">
            <v>&amp;^%</v>
          </cell>
          <cell r="FL137" t="str">
            <v>&amp;^%</v>
          </cell>
          <cell r="FN137" t="str">
            <v>Slough</v>
          </cell>
          <cell r="FO137" t="str">
            <v>E06000039</v>
          </cell>
          <cell r="FP137">
            <v>37000</v>
          </cell>
          <cell r="FQ137">
            <v>7</v>
          </cell>
          <cell r="FR137">
            <v>38.9</v>
          </cell>
          <cell r="FS137">
            <v>1.6</v>
          </cell>
          <cell r="FT137">
            <v>40.6</v>
          </cell>
          <cell r="FU137">
            <v>1</v>
          </cell>
          <cell r="FV137">
            <v>35.299999999999997</v>
          </cell>
          <cell r="FW137">
            <v>0.9</v>
          </cell>
          <cell r="FX137" t="str">
            <v>&amp;^%</v>
          </cell>
          <cell r="FY137" t="str">
            <v>&amp;^%</v>
          </cell>
          <cell r="GA137" t="str">
            <v>Slough</v>
          </cell>
          <cell r="GB137" t="str">
            <v>E06000039</v>
          </cell>
          <cell r="GC137">
            <v>33000</v>
          </cell>
          <cell r="GD137">
            <v>9.6</v>
          </cell>
          <cell r="GE137">
            <v>36368</v>
          </cell>
          <cell r="GF137">
            <v>6.7</v>
          </cell>
          <cell r="GG137">
            <v>42691</v>
          </cell>
          <cell r="GH137">
            <v>8.1</v>
          </cell>
          <cell r="GI137">
            <v>17763</v>
          </cell>
          <cell r="GJ137">
            <v>8.3000000000000007</v>
          </cell>
          <cell r="GK137" t="str">
            <v>&amp;^%</v>
          </cell>
          <cell r="GL137" t="str">
            <v>&amp;^%</v>
          </cell>
          <cell r="GN137" t="str">
            <v>Slough</v>
          </cell>
          <cell r="GO137" t="str">
            <v>E06000039</v>
          </cell>
          <cell r="GP137">
            <v>37000</v>
          </cell>
          <cell r="GQ137">
            <v>7</v>
          </cell>
          <cell r="GR137">
            <v>16.46</v>
          </cell>
          <cell r="GS137">
            <v>6.4</v>
          </cell>
          <cell r="GT137">
            <v>19.5</v>
          </cell>
          <cell r="GU137">
            <v>5.2</v>
          </cell>
          <cell r="GV137">
            <v>8.09</v>
          </cell>
          <cell r="GW137">
            <v>4.7</v>
          </cell>
          <cell r="GX137" t="str">
            <v>&amp;^%</v>
          </cell>
          <cell r="GY137" t="str">
            <v>&amp;^%</v>
          </cell>
        </row>
        <row r="138">
          <cell r="A138" t="str">
            <v>Southampton</v>
          </cell>
          <cell r="B138" t="str">
            <v>E06000045</v>
          </cell>
          <cell r="C138">
            <v>41000</v>
          </cell>
          <cell r="D138">
            <v>6.7</v>
          </cell>
          <cell r="E138">
            <v>594.9</v>
          </cell>
          <cell r="F138">
            <v>3.7</v>
          </cell>
          <cell r="G138">
            <v>641.29999999999995</v>
          </cell>
          <cell r="H138">
            <v>3.2</v>
          </cell>
          <cell r="I138">
            <v>312</v>
          </cell>
          <cell r="J138">
            <v>3.9</v>
          </cell>
          <cell r="K138" t="str">
            <v>&amp;^%</v>
          </cell>
          <cell r="L138" t="str">
            <v>&amp;^%</v>
          </cell>
          <cell r="N138" t="str">
            <v>Southampton</v>
          </cell>
          <cell r="O138" t="str">
            <v>E06000045</v>
          </cell>
          <cell r="P138">
            <v>65000</v>
          </cell>
          <cell r="Q138">
            <v>5.2</v>
          </cell>
          <cell r="R138">
            <v>37.5</v>
          </cell>
          <cell r="S138">
            <v>0.3</v>
          </cell>
          <cell r="T138">
            <v>38.6</v>
          </cell>
          <cell r="U138">
            <v>0.7</v>
          </cell>
          <cell r="V138">
            <v>34.5</v>
          </cell>
          <cell r="W138">
            <v>1.8</v>
          </cell>
          <cell r="X138">
            <v>44.9</v>
          </cell>
          <cell r="Y138">
            <v>11</v>
          </cell>
          <cell r="AA138" t="str">
            <v>Southampton</v>
          </cell>
          <cell r="AB138" t="str">
            <v>E06000045</v>
          </cell>
          <cell r="AC138">
            <v>54000</v>
          </cell>
          <cell r="AD138">
            <v>7.6</v>
          </cell>
          <cell r="AE138">
            <v>27784</v>
          </cell>
          <cell r="AF138">
            <v>7.1</v>
          </cell>
          <cell r="AG138">
            <v>31586</v>
          </cell>
          <cell r="AH138">
            <v>4.5</v>
          </cell>
          <cell r="AI138" t="str">
            <v>&amp;^%</v>
          </cell>
          <cell r="AJ138" t="str">
            <v>&amp;^%</v>
          </cell>
          <cell r="AK138" t="str">
            <v>&amp;^%</v>
          </cell>
          <cell r="AL138" t="str">
            <v>&amp;^%</v>
          </cell>
          <cell r="AN138" t="str">
            <v>Southampton</v>
          </cell>
          <cell r="AO138" t="str">
            <v>E06000045</v>
          </cell>
          <cell r="AP138">
            <v>65000</v>
          </cell>
          <cell r="AQ138">
            <v>5.2</v>
          </cell>
          <cell r="AR138">
            <v>13.67</v>
          </cell>
          <cell r="AS138">
            <v>3.6</v>
          </cell>
          <cell r="AT138">
            <v>15.37</v>
          </cell>
          <cell r="AU138">
            <v>2.7</v>
          </cell>
          <cell r="AV138">
            <v>7.67</v>
          </cell>
          <cell r="AW138">
            <v>2.8</v>
          </cell>
          <cell r="AX138" t="str">
            <v>&amp;^%</v>
          </cell>
          <cell r="AY138" t="str">
            <v>&amp;^%</v>
          </cell>
          <cell r="BA138" t="str">
            <v>Southampton</v>
          </cell>
          <cell r="BB138" t="str">
            <v>E06000045</v>
          </cell>
          <cell r="BC138">
            <v>65000</v>
          </cell>
          <cell r="BD138">
            <v>5.2</v>
          </cell>
          <cell r="BE138">
            <v>528.5</v>
          </cell>
          <cell r="BF138">
            <v>3.9</v>
          </cell>
          <cell r="BG138">
            <v>593.1</v>
          </cell>
          <cell r="BH138">
            <v>2.6</v>
          </cell>
          <cell r="BI138">
            <v>299</v>
          </cell>
          <cell r="BJ138">
            <v>2.1</v>
          </cell>
          <cell r="BK138" t="str">
            <v>&amp;^%</v>
          </cell>
          <cell r="BL138" t="str">
            <v>&amp;^%</v>
          </cell>
          <cell r="BN138" t="str">
            <v>Southampton</v>
          </cell>
          <cell r="BO138" t="str">
            <v>E06000045</v>
          </cell>
          <cell r="BP138">
            <v>90000</v>
          </cell>
          <cell r="BQ138">
            <v>4.3</v>
          </cell>
          <cell r="BR138">
            <v>36.299999999999997</v>
          </cell>
          <cell r="BS138">
            <v>1.4</v>
          </cell>
          <cell r="BT138">
            <v>32.799999999999997</v>
          </cell>
          <cell r="BU138">
            <v>1.4</v>
          </cell>
          <cell r="BV138">
            <v>15</v>
          </cell>
          <cell r="BW138">
            <v>11</v>
          </cell>
          <cell r="BX138">
            <v>42.5</v>
          </cell>
          <cell r="BY138">
            <v>7.5</v>
          </cell>
          <cell r="CA138" t="str">
            <v>Southampton</v>
          </cell>
          <cell r="CB138" t="str">
            <v>E06000045</v>
          </cell>
          <cell r="CC138">
            <v>76000</v>
          </cell>
          <cell r="CD138">
            <v>6.9</v>
          </cell>
          <cell r="CE138">
            <v>22677</v>
          </cell>
          <cell r="CF138">
            <v>8.9</v>
          </cell>
          <cell r="CG138">
            <v>25446</v>
          </cell>
          <cell r="CH138">
            <v>4.5</v>
          </cell>
          <cell r="CI138">
            <v>5685</v>
          </cell>
          <cell r="CJ138">
            <v>14</v>
          </cell>
          <cell r="CK138" t="str">
            <v>&amp;^%</v>
          </cell>
          <cell r="CL138" t="str">
            <v>&amp;^%</v>
          </cell>
          <cell r="CN138" t="str">
            <v>Southampton</v>
          </cell>
          <cell r="CO138" t="str">
            <v>E06000045</v>
          </cell>
          <cell r="CP138">
            <v>90000</v>
          </cell>
          <cell r="CQ138">
            <v>4.3</v>
          </cell>
          <cell r="CR138">
            <v>12.2</v>
          </cell>
          <cell r="CS138">
            <v>4.3</v>
          </cell>
          <cell r="CT138">
            <v>14.61</v>
          </cell>
          <cell r="CU138">
            <v>2.5</v>
          </cell>
          <cell r="CV138">
            <v>6.64</v>
          </cell>
          <cell r="CW138">
            <v>1.8</v>
          </cell>
          <cell r="CX138">
            <v>25.14</v>
          </cell>
          <cell r="CY138">
            <v>17</v>
          </cell>
          <cell r="DA138" t="str">
            <v>Southampton</v>
          </cell>
          <cell r="DB138" t="str">
            <v>E06000045</v>
          </cell>
          <cell r="DC138">
            <v>90000</v>
          </cell>
          <cell r="DD138">
            <v>4.3</v>
          </cell>
          <cell r="DE138">
            <v>428.8</v>
          </cell>
          <cell r="DF138">
            <v>5.3</v>
          </cell>
          <cell r="DG138">
            <v>479.5</v>
          </cell>
          <cell r="DH138">
            <v>2.9</v>
          </cell>
          <cell r="DI138">
            <v>110.7</v>
          </cell>
          <cell r="DJ138">
            <v>9.6</v>
          </cell>
          <cell r="DK138">
            <v>901.3</v>
          </cell>
          <cell r="DL138">
            <v>17</v>
          </cell>
          <cell r="DN138" t="str">
            <v>Southampton</v>
          </cell>
          <cell r="DO138" t="str">
            <v>E06000045</v>
          </cell>
          <cell r="DP138">
            <v>24000</v>
          </cell>
          <cell r="DQ138">
            <v>8.1999999999999993</v>
          </cell>
          <cell r="DR138">
            <v>37</v>
          </cell>
          <cell r="DS138">
            <v>0.5</v>
          </cell>
          <cell r="DT138">
            <v>36.799999999999997</v>
          </cell>
          <cell r="DU138">
            <v>0.9</v>
          </cell>
          <cell r="DV138">
            <v>32.5</v>
          </cell>
          <cell r="DW138">
            <v>2.8</v>
          </cell>
          <cell r="DX138" t="str">
            <v>&amp;^%</v>
          </cell>
          <cell r="DY138" t="str">
            <v>&amp;^%</v>
          </cell>
          <cell r="EA138" t="str">
            <v>Southampton</v>
          </cell>
          <cell r="EB138" t="str">
            <v>E06000045</v>
          </cell>
          <cell r="EC138">
            <v>20000</v>
          </cell>
          <cell r="ED138">
            <v>15.3</v>
          </cell>
          <cell r="EE138">
            <v>24185</v>
          </cell>
          <cell r="EF138">
            <v>14</v>
          </cell>
          <cell r="EG138">
            <v>26793</v>
          </cell>
          <cell r="EH138">
            <v>9</v>
          </cell>
          <cell r="EI138" t="str">
            <v>&amp;^%</v>
          </cell>
          <cell r="EJ138" t="str">
            <v>&amp;^%</v>
          </cell>
          <cell r="EK138" t="str">
            <v>&amp;^%</v>
          </cell>
          <cell r="EL138" t="str">
            <v>&amp;^%</v>
          </cell>
          <cell r="EN138" t="str">
            <v>Southampton</v>
          </cell>
          <cell r="EO138" t="str">
            <v>E06000045</v>
          </cell>
          <cell r="EP138">
            <v>24000</v>
          </cell>
          <cell r="EQ138">
            <v>8.1999999999999993</v>
          </cell>
          <cell r="ER138">
            <v>12.7</v>
          </cell>
          <cell r="ES138">
            <v>6.4</v>
          </cell>
          <cell r="ET138">
            <v>13.9</v>
          </cell>
          <cell r="EU138">
            <v>4.2</v>
          </cell>
          <cell r="EV138">
            <v>7.53</v>
          </cell>
          <cell r="EW138">
            <v>4.5999999999999996</v>
          </cell>
          <cell r="EX138" t="str">
            <v>&amp;^%</v>
          </cell>
          <cell r="EY138" t="str">
            <v>&amp;^%</v>
          </cell>
          <cell r="FA138" t="str">
            <v>Southampton</v>
          </cell>
          <cell r="FB138" t="str">
            <v>E06000045</v>
          </cell>
          <cell r="FC138">
            <v>24000</v>
          </cell>
          <cell r="FD138">
            <v>8.1999999999999993</v>
          </cell>
          <cell r="FE138">
            <v>454.8</v>
          </cell>
          <cell r="FF138">
            <v>6.3</v>
          </cell>
          <cell r="FG138">
            <v>512.1</v>
          </cell>
          <cell r="FH138">
            <v>4.0999999999999996</v>
          </cell>
          <cell r="FI138">
            <v>287.8</v>
          </cell>
          <cell r="FJ138">
            <v>3.8</v>
          </cell>
          <cell r="FK138" t="str">
            <v>&amp;^%</v>
          </cell>
          <cell r="FL138" t="str">
            <v>&amp;^%</v>
          </cell>
          <cell r="FN138" t="str">
            <v>Southampton</v>
          </cell>
          <cell r="FO138" t="str">
            <v>E06000045</v>
          </cell>
          <cell r="FP138">
            <v>41000</v>
          </cell>
          <cell r="FQ138">
            <v>6.7</v>
          </cell>
          <cell r="FR138">
            <v>37.5</v>
          </cell>
          <cell r="FS138">
            <v>1.8</v>
          </cell>
          <cell r="FT138">
            <v>39.6</v>
          </cell>
          <cell r="FU138">
            <v>1</v>
          </cell>
          <cell r="FV138">
            <v>35</v>
          </cell>
          <cell r="FW138">
            <v>0.4</v>
          </cell>
          <cell r="FX138" t="str">
            <v>&amp;^%</v>
          </cell>
          <cell r="FY138" t="str">
            <v>&amp;^%</v>
          </cell>
          <cell r="GA138" t="str">
            <v>Southampton</v>
          </cell>
          <cell r="GB138" t="str">
            <v>E06000045</v>
          </cell>
          <cell r="GC138">
            <v>35000</v>
          </cell>
          <cell r="GD138">
            <v>8.1</v>
          </cell>
          <cell r="GE138">
            <v>31129</v>
          </cell>
          <cell r="GF138">
            <v>4.8</v>
          </cell>
          <cell r="GG138">
            <v>34273</v>
          </cell>
          <cell r="GH138">
            <v>4.4000000000000004</v>
          </cell>
          <cell r="GI138">
            <v>16301</v>
          </cell>
          <cell r="GJ138">
            <v>7.9</v>
          </cell>
          <cell r="GK138" t="str">
            <v>&amp;^%</v>
          </cell>
          <cell r="GL138" t="str">
            <v>&amp;^%</v>
          </cell>
          <cell r="GN138" t="str">
            <v>Southampton</v>
          </cell>
          <cell r="GO138" t="str">
            <v>E06000045</v>
          </cell>
          <cell r="GP138">
            <v>41000</v>
          </cell>
          <cell r="GQ138">
            <v>6.7</v>
          </cell>
          <cell r="GR138">
            <v>14.45</v>
          </cell>
          <cell r="GS138">
            <v>5.6</v>
          </cell>
          <cell r="GT138">
            <v>16.18</v>
          </cell>
          <cell r="GU138">
            <v>3.5</v>
          </cell>
          <cell r="GV138">
            <v>7.78</v>
          </cell>
          <cell r="GW138">
            <v>4.5999999999999996</v>
          </cell>
          <cell r="GX138" t="str">
            <v>&amp;^%</v>
          </cell>
          <cell r="GY138" t="str">
            <v>&amp;^%</v>
          </cell>
        </row>
        <row r="139">
          <cell r="A139" t="str">
            <v>West Berkshire</v>
          </cell>
          <cell r="B139" t="str">
            <v>E06000037</v>
          </cell>
          <cell r="C139">
            <v>45000</v>
          </cell>
          <cell r="D139">
            <v>6.4</v>
          </cell>
          <cell r="E139">
            <v>668.5</v>
          </cell>
          <cell r="F139">
            <v>6.5</v>
          </cell>
          <cell r="G139">
            <v>742.5</v>
          </cell>
          <cell r="H139">
            <v>3.4</v>
          </cell>
          <cell r="I139">
            <v>330.6</v>
          </cell>
          <cell r="J139">
            <v>3.9</v>
          </cell>
          <cell r="K139" t="str">
            <v>&amp;^%</v>
          </cell>
          <cell r="L139" t="str">
            <v>&amp;^%</v>
          </cell>
          <cell r="N139" t="str">
            <v>West Berkshire</v>
          </cell>
          <cell r="O139" t="str">
            <v>E06000037</v>
          </cell>
          <cell r="P139">
            <v>69000</v>
          </cell>
          <cell r="Q139">
            <v>5.0999999999999996</v>
          </cell>
          <cell r="R139">
            <v>37.5</v>
          </cell>
          <cell r="S139" t="str">
            <v>&amp;^%</v>
          </cell>
          <cell r="T139">
            <v>38.9</v>
          </cell>
          <cell r="U139">
            <v>0.7</v>
          </cell>
          <cell r="V139">
            <v>34.9</v>
          </cell>
          <cell r="W139">
            <v>1.8</v>
          </cell>
          <cell r="X139">
            <v>45</v>
          </cell>
          <cell r="Y139">
            <v>13</v>
          </cell>
          <cell r="AA139" t="str">
            <v>West Berkshire</v>
          </cell>
          <cell r="AB139" t="str">
            <v>E06000037</v>
          </cell>
          <cell r="AC139">
            <v>59000</v>
          </cell>
          <cell r="AD139">
            <v>7.1</v>
          </cell>
          <cell r="AE139">
            <v>30450</v>
          </cell>
          <cell r="AF139">
            <v>6.1</v>
          </cell>
          <cell r="AG139">
            <v>36407</v>
          </cell>
          <cell r="AH139">
            <v>3.7</v>
          </cell>
          <cell r="AI139">
            <v>15547</v>
          </cell>
          <cell r="AJ139">
            <v>5.3</v>
          </cell>
          <cell r="AK139" t="str">
            <v>&amp;^%</v>
          </cell>
          <cell r="AL139" t="str">
            <v>&amp;^%</v>
          </cell>
          <cell r="AN139" t="str">
            <v>West Berkshire</v>
          </cell>
          <cell r="AO139" t="str">
            <v>E06000037</v>
          </cell>
          <cell r="AP139">
            <v>69000</v>
          </cell>
          <cell r="AQ139">
            <v>5.0999999999999996</v>
          </cell>
          <cell r="AR139">
            <v>15.14</v>
          </cell>
          <cell r="AS139">
            <v>5.0999999999999996</v>
          </cell>
          <cell r="AT139">
            <v>17.36</v>
          </cell>
          <cell r="AU139">
            <v>3</v>
          </cell>
          <cell r="AV139">
            <v>7.67</v>
          </cell>
          <cell r="AW139">
            <v>3.6</v>
          </cell>
          <cell r="AX139" t="str">
            <v>&amp;^%</v>
          </cell>
          <cell r="AY139" t="str">
            <v>&amp;^%</v>
          </cell>
          <cell r="BA139" t="str">
            <v>West Berkshire</v>
          </cell>
          <cell r="BB139" t="str">
            <v>E06000037</v>
          </cell>
          <cell r="BC139">
            <v>69000</v>
          </cell>
          <cell r="BD139">
            <v>5.0999999999999996</v>
          </cell>
          <cell r="BE139">
            <v>584.5</v>
          </cell>
          <cell r="BF139">
            <v>4.8</v>
          </cell>
          <cell r="BG139">
            <v>675.8</v>
          </cell>
          <cell r="BH139">
            <v>2.9</v>
          </cell>
          <cell r="BI139">
            <v>306.60000000000002</v>
          </cell>
          <cell r="BJ139">
            <v>2.6</v>
          </cell>
          <cell r="BK139" t="str">
            <v>&amp;^%</v>
          </cell>
          <cell r="BL139" t="str">
            <v>&amp;^%</v>
          </cell>
          <cell r="BN139" t="str">
            <v>West Berkshire</v>
          </cell>
          <cell r="BO139" t="str">
            <v>E06000037</v>
          </cell>
          <cell r="BP139">
            <v>87000</v>
          </cell>
          <cell r="BQ139">
            <v>4.5</v>
          </cell>
          <cell r="BR139">
            <v>37.4</v>
          </cell>
          <cell r="BS139">
            <v>0.3</v>
          </cell>
          <cell r="BT139">
            <v>34.5</v>
          </cell>
          <cell r="BU139">
            <v>1.3</v>
          </cell>
          <cell r="BV139">
            <v>17</v>
          </cell>
          <cell r="BW139">
            <v>9.3000000000000007</v>
          </cell>
          <cell r="BX139">
            <v>44.8</v>
          </cell>
          <cell r="BY139">
            <v>7.3</v>
          </cell>
          <cell r="CA139" t="str">
            <v>West Berkshire</v>
          </cell>
          <cell r="CB139" t="str">
            <v>E06000037</v>
          </cell>
          <cell r="CC139">
            <v>73000</v>
          </cell>
          <cell r="CD139">
            <v>6.1</v>
          </cell>
          <cell r="CE139">
            <v>26251</v>
          </cell>
          <cell r="CF139">
            <v>5.5</v>
          </cell>
          <cell r="CG139">
            <v>31564</v>
          </cell>
          <cell r="CH139">
            <v>4</v>
          </cell>
          <cell r="CI139">
            <v>9046</v>
          </cell>
          <cell r="CJ139">
            <v>13</v>
          </cell>
          <cell r="CK139" t="str">
            <v>&amp;^%</v>
          </cell>
          <cell r="CL139" t="str">
            <v>&amp;^%</v>
          </cell>
          <cell r="CN139" t="str">
            <v>West Berkshire</v>
          </cell>
          <cell r="CO139" t="str">
            <v>E06000037</v>
          </cell>
          <cell r="CP139">
            <v>87000</v>
          </cell>
          <cell r="CQ139">
            <v>4.5</v>
          </cell>
          <cell r="CR139">
            <v>13.56</v>
          </cell>
          <cell r="CS139">
            <v>5.5</v>
          </cell>
          <cell r="CT139">
            <v>16.760000000000002</v>
          </cell>
          <cell r="CU139">
            <v>2.9</v>
          </cell>
          <cell r="CV139">
            <v>6.84</v>
          </cell>
          <cell r="CW139">
            <v>1.7</v>
          </cell>
          <cell r="CX139">
            <v>28.87</v>
          </cell>
          <cell r="CY139">
            <v>19</v>
          </cell>
          <cell r="DA139" t="str">
            <v>West Berkshire</v>
          </cell>
          <cell r="DB139" t="str">
            <v>E06000037</v>
          </cell>
          <cell r="DC139">
            <v>87000</v>
          </cell>
          <cell r="DD139">
            <v>4.5</v>
          </cell>
          <cell r="DE139">
            <v>495.5</v>
          </cell>
          <cell r="DF139">
            <v>5.7</v>
          </cell>
          <cell r="DG139">
            <v>578</v>
          </cell>
          <cell r="DH139">
            <v>3.1</v>
          </cell>
          <cell r="DI139">
            <v>150.30000000000001</v>
          </cell>
          <cell r="DJ139">
            <v>11</v>
          </cell>
          <cell r="DK139">
            <v>1075.5999999999999</v>
          </cell>
          <cell r="DL139">
            <v>19</v>
          </cell>
          <cell r="DN139" t="str">
            <v>West Berkshire</v>
          </cell>
          <cell r="DO139" t="str">
            <v>E06000037</v>
          </cell>
          <cell r="DP139">
            <v>24000</v>
          </cell>
          <cell r="DQ139">
            <v>8.4</v>
          </cell>
          <cell r="DR139">
            <v>37.5</v>
          </cell>
          <cell r="DS139">
            <v>0.1</v>
          </cell>
          <cell r="DT139">
            <v>37.9</v>
          </cell>
          <cell r="DU139">
            <v>1.3</v>
          </cell>
          <cell r="DV139">
            <v>32</v>
          </cell>
          <cell r="DW139">
            <v>2</v>
          </cell>
          <cell r="DX139" t="str">
            <v>&amp;^%</v>
          </cell>
          <cell r="DY139" t="str">
            <v>&amp;^%</v>
          </cell>
          <cell r="EA139" t="str">
            <v>West Berkshire</v>
          </cell>
          <cell r="EB139" t="str">
            <v>E06000037</v>
          </cell>
          <cell r="EC139">
            <v>19000</v>
          </cell>
          <cell r="ED139">
            <v>10.199999999999999</v>
          </cell>
          <cell r="EE139">
            <v>25004</v>
          </cell>
          <cell r="EF139">
            <v>7.4</v>
          </cell>
          <cell r="EG139">
            <v>30239</v>
          </cell>
          <cell r="EH139">
            <v>5.9</v>
          </cell>
          <cell r="EI139">
            <v>13869</v>
          </cell>
          <cell r="EJ139">
            <v>8.1999999999999993</v>
          </cell>
          <cell r="EK139" t="str">
            <v>&amp;^%</v>
          </cell>
          <cell r="EL139" t="str">
            <v>&amp;^%</v>
          </cell>
          <cell r="EN139" t="str">
            <v>West Berkshire</v>
          </cell>
          <cell r="EO139" t="str">
            <v>E06000037</v>
          </cell>
          <cell r="EP139">
            <v>24000</v>
          </cell>
          <cell r="EQ139">
            <v>8.4</v>
          </cell>
          <cell r="ER139">
            <v>11.95</v>
          </cell>
          <cell r="ES139">
            <v>6.6</v>
          </cell>
          <cell r="ET139">
            <v>14.47</v>
          </cell>
          <cell r="EU139">
            <v>4.9000000000000004</v>
          </cell>
          <cell r="EV139">
            <v>6.83</v>
          </cell>
          <cell r="EW139">
            <v>4.7</v>
          </cell>
          <cell r="EX139" t="str">
            <v>&amp;^%</v>
          </cell>
          <cell r="EY139" t="str">
            <v>&amp;^%</v>
          </cell>
          <cell r="FA139" t="str">
            <v>West Berkshire</v>
          </cell>
          <cell r="FB139" t="str">
            <v>E06000037</v>
          </cell>
          <cell r="FC139">
            <v>24000</v>
          </cell>
          <cell r="FD139">
            <v>8.4</v>
          </cell>
          <cell r="FE139">
            <v>448.9</v>
          </cell>
          <cell r="FF139">
            <v>6.9</v>
          </cell>
          <cell r="FG139">
            <v>548</v>
          </cell>
          <cell r="FH139">
            <v>4.5999999999999996</v>
          </cell>
          <cell r="FI139">
            <v>264.2</v>
          </cell>
          <cell r="FJ139">
            <v>5.4</v>
          </cell>
          <cell r="FK139" t="str">
            <v>&amp;^%</v>
          </cell>
          <cell r="FL139" t="str">
            <v>&amp;^%</v>
          </cell>
          <cell r="FN139" t="str">
            <v>West Berkshire</v>
          </cell>
          <cell r="FO139" t="str">
            <v>E06000037</v>
          </cell>
          <cell r="FP139">
            <v>45000</v>
          </cell>
          <cell r="FQ139">
            <v>6.4</v>
          </cell>
          <cell r="FR139">
            <v>37.5</v>
          </cell>
          <cell r="FS139">
            <v>1.7</v>
          </cell>
          <cell r="FT139">
            <v>39.5</v>
          </cell>
          <cell r="FU139">
            <v>0.8</v>
          </cell>
          <cell r="FV139">
            <v>35.1</v>
          </cell>
          <cell r="FW139">
            <v>0.9</v>
          </cell>
          <cell r="FX139" t="str">
            <v>&amp;^%</v>
          </cell>
          <cell r="FY139" t="str">
            <v>&amp;^%</v>
          </cell>
          <cell r="GA139" t="str">
            <v>West Berkshire</v>
          </cell>
          <cell r="GB139" t="str">
            <v>E06000037</v>
          </cell>
          <cell r="GC139">
            <v>40000</v>
          </cell>
          <cell r="GD139">
            <v>9.1999999999999993</v>
          </cell>
          <cell r="GE139">
            <v>34705</v>
          </cell>
          <cell r="GF139">
            <v>8</v>
          </cell>
          <cell r="GG139">
            <v>39315</v>
          </cell>
          <cell r="GH139">
            <v>4.4000000000000004</v>
          </cell>
          <cell r="GI139">
            <v>16978</v>
          </cell>
          <cell r="GJ139">
            <v>5.2</v>
          </cell>
          <cell r="GK139" t="str">
            <v>&amp;^%</v>
          </cell>
          <cell r="GL139" t="str">
            <v>&amp;^%</v>
          </cell>
          <cell r="GN139" t="str">
            <v>West Berkshire</v>
          </cell>
          <cell r="GO139" t="str">
            <v>E06000037</v>
          </cell>
          <cell r="GP139">
            <v>45000</v>
          </cell>
          <cell r="GQ139">
            <v>6.4</v>
          </cell>
          <cell r="GR139">
            <v>16.41</v>
          </cell>
          <cell r="GS139">
            <v>7.2</v>
          </cell>
          <cell r="GT139">
            <v>18.809999999999999</v>
          </cell>
          <cell r="GU139">
            <v>3.6</v>
          </cell>
          <cell r="GV139">
            <v>8.2200000000000006</v>
          </cell>
          <cell r="GW139">
            <v>4.3</v>
          </cell>
          <cell r="GX139" t="str">
            <v>&amp;^%</v>
          </cell>
          <cell r="GY139" t="str">
            <v>&amp;^%</v>
          </cell>
        </row>
        <row r="140">
          <cell r="A140" t="str">
            <v>Windsor and Maidenhead</v>
          </cell>
          <cell r="B140" t="str">
            <v>E06000040</v>
          </cell>
          <cell r="C140">
            <v>30000</v>
          </cell>
          <cell r="D140">
            <v>8.1</v>
          </cell>
          <cell r="E140">
            <v>724.5</v>
          </cell>
          <cell r="F140">
            <v>10</v>
          </cell>
          <cell r="G140">
            <v>974.9</v>
          </cell>
          <cell r="H140">
            <v>7.3</v>
          </cell>
          <cell r="I140">
            <v>345</v>
          </cell>
          <cell r="J140">
            <v>9.9</v>
          </cell>
          <cell r="K140" t="str">
            <v>&amp;^%</v>
          </cell>
          <cell r="L140" t="str">
            <v>&amp;^%</v>
          </cell>
          <cell r="N140" t="str">
            <v>Windsor and Maidenhead</v>
          </cell>
          <cell r="O140" t="str">
            <v>E06000040</v>
          </cell>
          <cell r="P140">
            <v>48000</v>
          </cell>
          <cell r="Q140">
            <v>6.1</v>
          </cell>
          <cell r="R140">
            <v>37.5</v>
          </cell>
          <cell r="S140">
            <v>1.3</v>
          </cell>
          <cell r="T140">
            <v>38.700000000000003</v>
          </cell>
          <cell r="U140">
            <v>0.8</v>
          </cell>
          <cell r="V140">
            <v>35</v>
          </cell>
          <cell r="W140">
            <v>0.9</v>
          </cell>
          <cell r="X140" t="str">
            <v>&amp;^%</v>
          </cell>
          <cell r="Y140" t="str">
            <v>&amp;^%</v>
          </cell>
          <cell r="AA140" t="str">
            <v>Windsor and Maidenhead</v>
          </cell>
          <cell r="AB140" t="str">
            <v>E06000040</v>
          </cell>
          <cell r="AC140">
            <v>39000</v>
          </cell>
          <cell r="AD140">
            <v>11.1</v>
          </cell>
          <cell r="AE140">
            <v>32810</v>
          </cell>
          <cell r="AF140">
            <v>11</v>
          </cell>
          <cell r="AG140">
            <v>48410</v>
          </cell>
          <cell r="AH140">
            <v>12</v>
          </cell>
          <cell r="AI140" t="str">
            <v>&amp;^%</v>
          </cell>
          <cell r="AJ140" t="str">
            <v>&amp;^%</v>
          </cell>
          <cell r="AK140" t="str">
            <v>&amp;^%</v>
          </cell>
          <cell r="AL140" t="str">
            <v>&amp;^%</v>
          </cell>
          <cell r="AN140" t="str">
            <v>Windsor and Maidenhead</v>
          </cell>
          <cell r="AO140" t="str">
            <v>E06000040</v>
          </cell>
          <cell r="AP140">
            <v>48000</v>
          </cell>
          <cell r="AQ140">
            <v>6.1</v>
          </cell>
          <cell r="AR140">
            <v>16.350000000000001</v>
          </cell>
          <cell r="AS140">
            <v>6.2</v>
          </cell>
          <cell r="AT140">
            <v>21.9</v>
          </cell>
          <cell r="AU140">
            <v>5.7</v>
          </cell>
          <cell r="AV140">
            <v>8.1999999999999993</v>
          </cell>
          <cell r="AW140">
            <v>5.0999999999999996</v>
          </cell>
          <cell r="AX140" t="str">
            <v>&amp;^%</v>
          </cell>
          <cell r="AY140" t="str">
            <v>&amp;^%</v>
          </cell>
          <cell r="BA140" t="str">
            <v>Windsor and Maidenhead</v>
          </cell>
          <cell r="BB140" t="str">
            <v>E06000040</v>
          </cell>
          <cell r="BC140">
            <v>48000</v>
          </cell>
          <cell r="BD140">
            <v>6.1</v>
          </cell>
          <cell r="BE140">
            <v>618.1</v>
          </cell>
          <cell r="BF140">
            <v>6.1</v>
          </cell>
          <cell r="BG140">
            <v>848.1</v>
          </cell>
          <cell r="BH140">
            <v>5.6</v>
          </cell>
          <cell r="BI140">
            <v>326.7</v>
          </cell>
          <cell r="BJ140">
            <v>5.4</v>
          </cell>
          <cell r="BK140" t="str">
            <v>&amp;^%</v>
          </cell>
          <cell r="BL140" t="str">
            <v>&amp;^%</v>
          </cell>
          <cell r="BN140" t="str">
            <v>Windsor and Maidenhead</v>
          </cell>
          <cell r="BO140" t="str">
            <v>E06000040</v>
          </cell>
          <cell r="BP140">
            <v>63000</v>
          </cell>
          <cell r="BQ140">
            <v>5.2</v>
          </cell>
          <cell r="BR140">
            <v>37.5</v>
          </cell>
          <cell r="BS140">
            <v>0.3</v>
          </cell>
          <cell r="BT140">
            <v>33.799999999999997</v>
          </cell>
          <cell r="BU140">
            <v>1.6</v>
          </cell>
          <cell r="BV140">
            <v>16.3</v>
          </cell>
          <cell r="BW140">
            <v>13</v>
          </cell>
          <cell r="BX140">
            <v>41.1</v>
          </cell>
          <cell r="BY140">
            <v>16</v>
          </cell>
          <cell r="CA140" t="str">
            <v>Windsor and Maidenhead</v>
          </cell>
          <cell r="CB140" t="str">
            <v>E06000040</v>
          </cell>
          <cell r="CC140">
            <v>50000</v>
          </cell>
          <cell r="CD140">
            <v>9.1</v>
          </cell>
          <cell r="CE140">
            <v>27892</v>
          </cell>
          <cell r="CF140">
            <v>10</v>
          </cell>
          <cell r="CG140">
            <v>40269</v>
          </cell>
          <cell r="CH140">
            <v>12</v>
          </cell>
          <cell r="CI140">
            <v>7050</v>
          </cell>
          <cell r="CJ140">
            <v>12</v>
          </cell>
          <cell r="CK140" t="str">
            <v>&amp;^%</v>
          </cell>
          <cell r="CL140" t="str">
            <v>&amp;^%</v>
          </cell>
          <cell r="CN140" t="str">
            <v>Windsor and Maidenhead</v>
          </cell>
          <cell r="CO140" t="str">
            <v>E06000040</v>
          </cell>
          <cell r="CP140">
            <v>63000</v>
          </cell>
          <cell r="CQ140">
            <v>5.2</v>
          </cell>
          <cell r="CR140">
            <v>14.7</v>
          </cell>
          <cell r="CS140">
            <v>5.2</v>
          </cell>
          <cell r="CT140">
            <v>20.79</v>
          </cell>
          <cell r="CU140">
            <v>5.4</v>
          </cell>
          <cell r="CV140">
            <v>7.02</v>
          </cell>
          <cell r="CW140">
            <v>3.8</v>
          </cell>
          <cell r="CX140" t="str">
            <v>&amp;^%</v>
          </cell>
          <cell r="CY140" t="str">
            <v>&amp;^%</v>
          </cell>
          <cell r="DA140" t="str">
            <v>Windsor and Maidenhead</v>
          </cell>
          <cell r="DB140" t="str">
            <v>E06000040</v>
          </cell>
          <cell r="DC140">
            <v>63000</v>
          </cell>
          <cell r="DD140">
            <v>5.2</v>
          </cell>
          <cell r="DE140">
            <v>527.6</v>
          </cell>
          <cell r="DF140">
            <v>6.5</v>
          </cell>
          <cell r="DG140">
            <v>702</v>
          </cell>
          <cell r="DH140">
            <v>5.6</v>
          </cell>
          <cell r="DI140">
            <v>143.6</v>
          </cell>
          <cell r="DJ140">
            <v>13</v>
          </cell>
          <cell r="DK140" t="str">
            <v>&amp;^%</v>
          </cell>
          <cell r="DL140" t="str">
            <v>&amp;^%</v>
          </cell>
          <cell r="DN140" t="str">
            <v>Windsor and Maidenhead</v>
          </cell>
          <cell r="DO140" t="str">
            <v>E06000040</v>
          </cell>
          <cell r="DP140">
            <v>19000</v>
          </cell>
          <cell r="DQ140">
            <v>9.1999999999999993</v>
          </cell>
          <cell r="DR140">
            <v>37.5</v>
          </cell>
          <cell r="DS140">
            <v>0</v>
          </cell>
          <cell r="DT140">
            <v>37.5</v>
          </cell>
          <cell r="DU140">
            <v>1</v>
          </cell>
          <cell r="DV140">
            <v>33.200000000000003</v>
          </cell>
          <cell r="DW140">
            <v>3.6</v>
          </cell>
          <cell r="DX140" t="str">
            <v>&amp;^%</v>
          </cell>
          <cell r="DY140" t="str">
            <v>&amp;^%</v>
          </cell>
          <cell r="EA140" t="str">
            <v>Windsor and Maidenhead</v>
          </cell>
          <cell r="EB140" t="str">
            <v>E06000040</v>
          </cell>
          <cell r="EC140">
            <v>16000</v>
          </cell>
          <cell r="ED140">
            <v>11</v>
          </cell>
          <cell r="EE140">
            <v>27871</v>
          </cell>
          <cell r="EF140">
            <v>7.8</v>
          </cell>
          <cell r="EG140">
            <v>33574</v>
          </cell>
          <cell r="EH140">
            <v>9.3000000000000007</v>
          </cell>
          <cell r="EI140">
            <v>15455</v>
          </cell>
          <cell r="EJ140">
            <v>7.4</v>
          </cell>
          <cell r="EK140" t="str">
            <v>&amp;^%</v>
          </cell>
          <cell r="EL140" t="str">
            <v>&amp;^%</v>
          </cell>
          <cell r="EN140" t="str">
            <v>Windsor and Maidenhead</v>
          </cell>
          <cell r="EO140" t="str">
            <v>E06000040</v>
          </cell>
          <cell r="EP140">
            <v>19000</v>
          </cell>
          <cell r="EQ140">
            <v>9.1999999999999993</v>
          </cell>
          <cell r="ER140">
            <v>14.45</v>
          </cell>
          <cell r="ES140">
            <v>6.2</v>
          </cell>
          <cell r="ET140">
            <v>17.32</v>
          </cell>
          <cell r="EU140">
            <v>6.4</v>
          </cell>
          <cell r="EV140">
            <v>8.2100000000000009</v>
          </cell>
          <cell r="EW140">
            <v>6.3</v>
          </cell>
          <cell r="EX140" t="str">
            <v>&amp;^%</v>
          </cell>
          <cell r="EY140" t="str">
            <v>&amp;^%</v>
          </cell>
          <cell r="FA140" t="str">
            <v>Windsor and Maidenhead</v>
          </cell>
          <cell r="FB140" t="str">
            <v>E06000040</v>
          </cell>
          <cell r="FC140">
            <v>19000</v>
          </cell>
          <cell r="FD140">
            <v>9.1999999999999993</v>
          </cell>
          <cell r="FE140">
            <v>541.70000000000005</v>
          </cell>
          <cell r="FF140">
            <v>6.5</v>
          </cell>
          <cell r="FG140">
            <v>649.5</v>
          </cell>
          <cell r="FH140">
            <v>6.4</v>
          </cell>
          <cell r="FI140">
            <v>311.60000000000002</v>
          </cell>
          <cell r="FJ140">
            <v>7.4</v>
          </cell>
          <cell r="FK140" t="str">
            <v>&amp;^%</v>
          </cell>
          <cell r="FL140" t="str">
            <v>&amp;^%</v>
          </cell>
          <cell r="FN140" t="str">
            <v>Windsor and Maidenhead</v>
          </cell>
          <cell r="FO140" t="str">
            <v>E06000040</v>
          </cell>
          <cell r="FP140">
            <v>30000</v>
          </cell>
          <cell r="FQ140">
            <v>8.1</v>
          </cell>
          <cell r="FR140">
            <v>37.5</v>
          </cell>
          <cell r="FS140">
            <v>1.6</v>
          </cell>
          <cell r="FT140">
            <v>39.5</v>
          </cell>
          <cell r="FU140">
            <v>1.1000000000000001</v>
          </cell>
          <cell r="FV140">
            <v>35</v>
          </cell>
          <cell r="FW140">
            <v>1.3</v>
          </cell>
          <cell r="FX140" t="str">
            <v>&amp;^%</v>
          </cell>
          <cell r="FY140" t="str">
            <v>&amp;^%</v>
          </cell>
          <cell r="GA140" t="str">
            <v>Windsor and Maidenhead</v>
          </cell>
          <cell r="GB140" t="str">
            <v>E06000040</v>
          </cell>
          <cell r="GC140">
            <v>23000</v>
          </cell>
          <cell r="GD140">
            <v>17.3</v>
          </cell>
          <cell r="GE140" t="str">
            <v>&amp;^%</v>
          </cell>
          <cell r="GF140" t="str">
            <v>&amp;^%</v>
          </cell>
          <cell r="GG140">
            <v>59027</v>
          </cell>
          <cell r="GH140">
            <v>17</v>
          </cell>
          <cell r="GI140" t="str">
            <v>&amp;^%</v>
          </cell>
          <cell r="GJ140" t="str">
            <v>&amp;^%</v>
          </cell>
          <cell r="GK140" t="str">
            <v>&amp;^%</v>
          </cell>
          <cell r="GL140" t="str">
            <v>&amp;^%</v>
          </cell>
          <cell r="GN140" t="str">
            <v>Windsor and Maidenhead</v>
          </cell>
          <cell r="GO140" t="str">
            <v>E06000040</v>
          </cell>
          <cell r="GP140">
            <v>30000</v>
          </cell>
          <cell r="GQ140">
            <v>8.1</v>
          </cell>
          <cell r="GR140">
            <v>18.62</v>
          </cell>
          <cell r="GS140">
            <v>11</v>
          </cell>
          <cell r="GT140">
            <v>24.68</v>
          </cell>
          <cell r="GU140">
            <v>7.6</v>
          </cell>
          <cell r="GV140">
            <v>8.14</v>
          </cell>
          <cell r="GW140">
            <v>8.3000000000000007</v>
          </cell>
          <cell r="GX140" t="str">
            <v>&amp;^%</v>
          </cell>
          <cell r="GY140" t="str">
            <v>&amp;^%</v>
          </cell>
        </row>
        <row r="141">
          <cell r="A141" t="str">
            <v>Wokingham</v>
          </cell>
          <cell r="B141" t="str">
            <v>E06000041</v>
          </cell>
          <cell r="C141">
            <v>29000</v>
          </cell>
          <cell r="D141">
            <v>8.1999999999999993</v>
          </cell>
          <cell r="E141">
            <v>728.9</v>
          </cell>
          <cell r="F141">
            <v>11</v>
          </cell>
          <cell r="G141">
            <v>925.9</v>
          </cell>
          <cell r="H141">
            <v>6.1</v>
          </cell>
          <cell r="I141">
            <v>329.8</v>
          </cell>
          <cell r="J141">
            <v>5.6</v>
          </cell>
          <cell r="K141" t="str">
            <v>&amp;^%</v>
          </cell>
          <cell r="L141" t="str">
            <v>&amp;^%</v>
          </cell>
          <cell r="N141" t="str">
            <v>Wokingham</v>
          </cell>
          <cell r="O141" t="str">
            <v>E06000041</v>
          </cell>
          <cell r="P141">
            <v>44000</v>
          </cell>
          <cell r="Q141">
            <v>6.4</v>
          </cell>
          <cell r="R141">
            <v>37.5</v>
          </cell>
          <cell r="S141" t="str">
            <v>&amp;^%</v>
          </cell>
          <cell r="T141">
            <v>38.299999999999997</v>
          </cell>
          <cell r="U141">
            <v>0.7</v>
          </cell>
          <cell r="V141">
            <v>35</v>
          </cell>
          <cell r="W141">
            <v>0.7</v>
          </cell>
          <cell r="X141" t="str">
            <v>&amp;^%</v>
          </cell>
          <cell r="Y141" t="str">
            <v>&amp;^%</v>
          </cell>
          <cell r="AA141" t="str">
            <v>Wokingham</v>
          </cell>
          <cell r="AB141" t="str">
            <v>E06000041</v>
          </cell>
          <cell r="AC141">
            <v>37000</v>
          </cell>
          <cell r="AD141">
            <v>9.8000000000000007</v>
          </cell>
          <cell r="AE141">
            <v>38848</v>
          </cell>
          <cell r="AF141">
            <v>8.4</v>
          </cell>
          <cell r="AG141">
            <v>48354</v>
          </cell>
          <cell r="AH141">
            <v>7.3</v>
          </cell>
          <cell r="AI141">
            <v>15770</v>
          </cell>
          <cell r="AJ141">
            <v>7.8</v>
          </cell>
          <cell r="AK141" t="str">
            <v>&amp;^%</v>
          </cell>
          <cell r="AL141" t="str">
            <v>&amp;^%</v>
          </cell>
          <cell r="AN141" t="str">
            <v>Wokingham</v>
          </cell>
          <cell r="AO141" t="str">
            <v>E06000041</v>
          </cell>
          <cell r="AP141">
            <v>44000</v>
          </cell>
          <cell r="AQ141">
            <v>6.4</v>
          </cell>
          <cell r="AR141">
            <v>17.260000000000002</v>
          </cell>
          <cell r="AS141">
            <v>7.7</v>
          </cell>
          <cell r="AT141">
            <v>21.52</v>
          </cell>
          <cell r="AU141">
            <v>4.9000000000000004</v>
          </cell>
          <cell r="AV141">
            <v>8.0500000000000007</v>
          </cell>
          <cell r="AW141">
            <v>5.0999999999999996</v>
          </cell>
          <cell r="AX141" t="str">
            <v>&amp;^%</v>
          </cell>
          <cell r="AY141" t="str">
            <v>&amp;^%</v>
          </cell>
          <cell r="BA141" t="str">
            <v>Wokingham</v>
          </cell>
          <cell r="BB141" t="str">
            <v>E06000041</v>
          </cell>
          <cell r="BC141">
            <v>44000</v>
          </cell>
          <cell r="BD141">
            <v>6.4</v>
          </cell>
          <cell r="BE141">
            <v>644.5</v>
          </cell>
          <cell r="BF141">
            <v>7.7</v>
          </cell>
          <cell r="BG141">
            <v>823.4</v>
          </cell>
          <cell r="BH141">
            <v>4.8</v>
          </cell>
          <cell r="BI141">
            <v>322.7</v>
          </cell>
          <cell r="BJ141">
            <v>4.4000000000000004</v>
          </cell>
          <cell r="BK141" t="str">
            <v>&amp;^%</v>
          </cell>
          <cell r="BL141" t="str">
            <v>&amp;^%</v>
          </cell>
          <cell r="BN141" t="str">
            <v>Wokingham</v>
          </cell>
          <cell r="BO141" t="str">
            <v>E06000041</v>
          </cell>
          <cell r="BP141">
            <v>58000</v>
          </cell>
          <cell r="BQ141">
            <v>5.5</v>
          </cell>
          <cell r="BR141">
            <v>37</v>
          </cell>
          <cell r="BS141">
            <v>0.4</v>
          </cell>
          <cell r="BT141">
            <v>33.299999999999997</v>
          </cell>
          <cell r="BU141">
            <v>1.6</v>
          </cell>
          <cell r="BV141">
            <v>16.100000000000001</v>
          </cell>
          <cell r="BW141">
            <v>14</v>
          </cell>
          <cell r="BX141" t="str">
            <v>&amp;^%</v>
          </cell>
          <cell r="BY141" t="str">
            <v>&amp;^%</v>
          </cell>
          <cell r="CA141" t="str">
            <v>Wokingham</v>
          </cell>
          <cell r="CB141" t="str">
            <v>E06000041</v>
          </cell>
          <cell r="CC141">
            <v>49000</v>
          </cell>
          <cell r="CD141">
            <v>11.3</v>
          </cell>
          <cell r="CE141" t="str">
            <v>&amp;^%</v>
          </cell>
          <cell r="CF141" t="str">
            <v>&amp;^%</v>
          </cell>
          <cell r="CG141">
            <v>39043</v>
          </cell>
          <cell r="CH141">
            <v>11</v>
          </cell>
          <cell r="CI141" t="str">
            <v>&amp;^%</v>
          </cell>
          <cell r="CJ141" t="str">
            <v>&amp;^%</v>
          </cell>
          <cell r="CK141" t="str">
            <v>&amp;^%</v>
          </cell>
          <cell r="CL141" t="str">
            <v>&amp;^%</v>
          </cell>
          <cell r="CN141" t="str">
            <v>Wokingham</v>
          </cell>
          <cell r="CO141" t="str">
            <v>E06000041</v>
          </cell>
          <cell r="CP141">
            <v>58000</v>
          </cell>
          <cell r="CQ141">
            <v>5.5</v>
          </cell>
          <cell r="CR141">
            <v>13.82</v>
          </cell>
          <cell r="CS141">
            <v>7.2</v>
          </cell>
          <cell r="CT141">
            <v>20.25</v>
          </cell>
          <cell r="CU141">
            <v>4.7</v>
          </cell>
          <cell r="CV141">
            <v>6.92</v>
          </cell>
          <cell r="CW141">
            <v>2.1</v>
          </cell>
          <cell r="CX141" t="str">
            <v>&amp;^%</v>
          </cell>
          <cell r="CY141" t="str">
            <v>&amp;^%</v>
          </cell>
          <cell r="DA141" t="str">
            <v>Wokingham</v>
          </cell>
          <cell r="DB141" t="str">
            <v>E06000041</v>
          </cell>
          <cell r="DC141">
            <v>58000</v>
          </cell>
          <cell r="DD141">
            <v>5.5</v>
          </cell>
          <cell r="DE141">
            <v>521.70000000000005</v>
          </cell>
          <cell r="DF141">
            <v>6.8</v>
          </cell>
          <cell r="DG141">
            <v>674.4</v>
          </cell>
          <cell r="DH141">
            <v>5</v>
          </cell>
          <cell r="DI141">
            <v>139.4</v>
          </cell>
          <cell r="DJ141">
            <v>9.6999999999999993</v>
          </cell>
          <cell r="DK141" t="str">
            <v>&amp;^%</v>
          </cell>
          <cell r="DL141" t="str">
            <v>&amp;^%</v>
          </cell>
          <cell r="DN141" t="str">
            <v>Wokingham</v>
          </cell>
          <cell r="DO141" t="str">
            <v>E06000041</v>
          </cell>
          <cell r="DP141">
            <v>16000</v>
          </cell>
          <cell r="DQ141">
            <v>10.3</v>
          </cell>
          <cell r="DR141">
            <v>37.5</v>
          </cell>
          <cell r="DS141">
            <v>0.4</v>
          </cell>
          <cell r="DT141">
            <v>37.200000000000003</v>
          </cell>
          <cell r="DU141">
            <v>1.5</v>
          </cell>
          <cell r="DV141">
            <v>32.5</v>
          </cell>
          <cell r="DW141">
            <v>5.6</v>
          </cell>
          <cell r="DX141" t="str">
            <v>&amp;^%</v>
          </cell>
          <cell r="DY141" t="str">
            <v>&amp;^%</v>
          </cell>
          <cell r="EA141" t="str">
            <v>Wokingham</v>
          </cell>
          <cell r="EB141" t="str">
            <v>E06000041</v>
          </cell>
          <cell r="EC141">
            <v>13000</v>
          </cell>
          <cell r="ED141">
            <v>12.6</v>
          </cell>
          <cell r="EE141">
            <v>29388</v>
          </cell>
          <cell r="EF141">
            <v>15</v>
          </cell>
          <cell r="EG141">
            <v>31839</v>
          </cell>
          <cell r="EH141">
            <v>7.1</v>
          </cell>
          <cell r="EI141">
            <v>13300</v>
          </cell>
          <cell r="EJ141">
            <v>20</v>
          </cell>
          <cell r="EK141" t="str">
            <v>&amp;^%</v>
          </cell>
          <cell r="EL141" t="str">
            <v>&amp;^%</v>
          </cell>
          <cell r="EN141" t="str">
            <v>Wokingham</v>
          </cell>
          <cell r="EO141" t="str">
            <v>E06000041</v>
          </cell>
          <cell r="EP141">
            <v>16000</v>
          </cell>
          <cell r="EQ141">
            <v>10.3</v>
          </cell>
          <cell r="ER141">
            <v>15.38</v>
          </cell>
          <cell r="ES141">
            <v>9.3000000000000007</v>
          </cell>
          <cell r="ET141">
            <v>17.02</v>
          </cell>
          <cell r="EU141">
            <v>5.2</v>
          </cell>
          <cell r="EV141">
            <v>7.6</v>
          </cell>
          <cell r="EW141">
            <v>8.9</v>
          </cell>
          <cell r="EX141" t="str">
            <v>&amp;^%</v>
          </cell>
          <cell r="EY141" t="str">
            <v>&amp;^%</v>
          </cell>
          <cell r="FA141" t="str">
            <v>Wokingham</v>
          </cell>
          <cell r="FB141" t="str">
            <v>E06000041</v>
          </cell>
          <cell r="FC141">
            <v>16000</v>
          </cell>
          <cell r="FD141">
            <v>10.3</v>
          </cell>
          <cell r="FE141">
            <v>576.29999999999995</v>
          </cell>
          <cell r="FF141">
            <v>7.3</v>
          </cell>
          <cell r="FG141">
            <v>633.9</v>
          </cell>
          <cell r="FH141">
            <v>4.9000000000000004</v>
          </cell>
          <cell r="FI141">
            <v>304.39999999999998</v>
          </cell>
          <cell r="FJ141">
            <v>6.5</v>
          </cell>
          <cell r="FK141" t="str">
            <v>&amp;^%</v>
          </cell>
          <cell r="FL141" t="str">
            <v>&amp;^%</v>
          </cell>
          <cell r="FN141" t="str">
            <v>Wokingham</v>
          </cell>
          <cell r="FO141" t="str">
            <v>E06000041</v>
          </cell>
          <cell r="FP141">
            <v>29000</v>
          </cell>
          <cell r="FQ141">
            <v>8.1999999999999993</v>
          </cell>
          <cell r="FR141">
            <v>37.5</v>
          </cell>
          <cell r="FS141">
            <v>1.7</v>
          </cell>
          <cell r="FT141">
            <v>38.799999999999997</v>
          </cell>
          <cell r="FU141">
            <v>0.8</v>
          </cell>
          <cell r="FV141">
            <v>36.1</v>
          </cell>
          <cell r="FW141">
            <v>1.4</v>
          </cell>
          <cell r="FX141" t="str">
            <v>&amp;^%</v>
          </cell>
          <cell r="FY141" t="str">
            <v>&amp;^%</v>
          </cell>
          <cell r="GA141" t="str">
            <v>Wokingham</v>
          </cell>
          <cell r="GB141" t="str">
            <v>E06000041</v>
          </cell>
          <cell r="GC141">
            <v>24000</v>
          </cell>
          <cell r="GD141">
            <v>13.4</v>
          </cell>
          <cell r="GE141">
            <v>42896</v>
          </cell>
          <cell r="GF141">
            <v>11</v>
          </cell>
          <cell r="GG141">
            <v>57353</v>
          </cell>
          <cell r="GH141">
            <v>9.1</v>
          </cell>
          <cell r="GI141">
            <v>17948</v>
          </cell>
          <cell r="GJ141">
            <v>11</v>
          </cell>
          <cell r="GK141" t="str">
            <v>&amp;^%</v>
          </cell>
          <cell r="GL141" t="str">
            <v>&amp;^%</v>
          </cell>
          <cell r="GN141" t="str">
            <v>Wokingham</v>
          </cell>
          <cell r="GO141" t="str">
            <v>E06000041</v>
          </cell>
          <cell r="GP141">
            <v>29000</v>
          </cell>
          <cell r="GQ141">
            <v>8.1999999999999993</v>
          </cell>
          <cell r="GR141">
            <v>19.29</v>
          </cell>
          <cell r="GS141">
            <v>11</v>
          </cell>
          <cell r="GT141">
            <v>23.86</v>
          </cell>
          <cell r="GU141">
            <v>6.3</v>
          </cell>
          <cell r="GV141">
            <v>8.49</v>
          </cell>
          <cell r="GW141">
            <v>6.6</v>
          </cell>
          <cell r="GX141" t="str">
            <v>&amp;^%</v>
          </cell>
          <cell r="GY141" t="str">
            <v>&amp;^%</v>
          </cell>
        </row>
        <row r="142">
          <cell r="A142" t="str">
            <v>Buckinghamshire</v>
          </cell>
          <cell r="B142" t="str">
            <v>E10000002</v>
          </cell>
          <cell r="C142">
            <v>73000</v>
          </cell>
          <cell r="D142">
            <v>5</v>
          </cell>
          <cell r="E142">
            <v>616.20000000000005</v>
          </cell>
          <cell r="F142">
            <v>4.5999999999999996</v>
          </cell>
          <cell r="G142">
            <v>751.7</v>
          </cell>
          <cell r="H142">
            <v>3.7</v>
          </cell>
          <cell r="I142">
            <v>337.9</v>
          </cell>
          <cell r="J142">
            <v>3.4</v>
          </cell>
          <cell r="K142" t="str">
            <v>&amp;^%</v>
          </cell>
          <cell r="L142" t="str">
            <v>&amp;^%</v>
          </cell>
          <cell r="N142" t="str">
            <v>Buckinghamshire</v>
          </cell>
          <cell r="O142" t="str">
            <v>E10000002</v>
          </cell>
          <cell r="P142">
            <v>124000</v>
          </cell>
          <cell r="Q142">
            <v>3.7</v>
          </cell>
          <cell r="R142">
            <v>37.5</v>
          </cell>
          <cell r="S142">
            <v>1</v>
          </cell>
          <cell r="T142">
            <v>39</v>
          </cell>
          <cell r="U142">
            <v>0.5</v>
          </cell>
          <cell r="V142">
            <v>34.799999999999997</v>
          </cell>
          <cell r="W142">
            <v>1.4</v>
          </cell>
          <cell r="X142">
            <v>44.8</v>
          </cell>
          <cell r="Y142">
            <v>5.9</v>
          </cell>
          <cell r="AA142" t="str">
            <v>Buckinghamshire</v>
          </cell>
          <cell r="AB142" t="str">
            <v>E10000002</v>
          </cell>
          <cell r="AC142">
            <v>109000</v>
          </cell>
          <cell r="AD142">
            <v>7.1</v>
          </cell>
          <cell r="AE142">
            <v>28581</v>
          </cell>
          <cell r="AF142">
            <v>7.9</v>
          </cell>
          <cell r="AG142">
            <v>37048</v>
          </cell>
          <cell r="AH142">
            <v>11</v>
          </cell>
          <cell r="AI142">
            <v>15408</v>
          </cell>
          <cell r="AJ142">
            <v>18</v>
          </cell>
          <cell r="AK142" t="str">
            <v>&amp;^%</v>
          </cell>
          <cell r="AL142" t="str">
            <v>&amp;^%</v>
          </cell>
          <cell r="AN142" t="str">
            <v>Buckinghamshire</v>
          </cell>
          <cell r="AO142" t="str">
            <v>E10000002</v>
          </cell>
          <cell r="AP142">
            <v>124000</v>
          </cell>
          <cell r="AQ142">
            <v>3.7</v>
          </cell>
          <cell r="AR142">
            <v>14.16</v>
          </cell>
          <cell r="AS142">
            <v>3.9</v>
          </cell>
          <cell r="AT142">
            <v>17.36</v>
          </cell>
          <cell r="AU142">
            <v>2.8</v>
          </cell>
          <cell r="AV142">
            <v>7.76</v>
          </cell>
          <cell r="AW142">
            <v>2.1</v>
          </cell>
          <cell r="AX142">
            <v>30.9</v>
          </cell>
          <cell r="AY142">
            <v>16</v>
          </cell>
          <cell r="BA142" t="str">
            <v>Buckinghamshire</v>
          </cell>
          <cell r="BB142" t="str">
            <v>E10000002</v>
          </cell>
          <cell r="BC142">
            <v>124000</v>
          </cell>
          <cell r="BD142">
            <v>3.7</v>
          </cell>
          <cell r="BE142">
            <v>558.1</v>
          </cell>
          <cell r="BF142">
            <v>4.2</v>
          </cell>
          <cell r="BG142">
            <v>677.8</v>
          </cell>
          <cell r="BH142">
            <v>2.8</v>
          </cell>
          <cell r="BI142">
            <v>305</v>
          </cell>
          <cell r="BJ142">
            <v>2.7</v>
          </cell>
          <cell r="BK142">
            <v>1139.7</v>
          </cell>
          <cell r="BL142">
            <v>16</v>
          </cell>
          <cell r="BN142" t="str">
            <v>Buckinghamshire</v>
          </cell>
          <cell r="BO142" t="str">
            <v>E10000002</v>
          </cell>
          <cell r="BP142">
            <v>173000</v>
          </cell>
          <cell r="BQ142">
            <v>3.1</v>
          </cell>
          <cell r="BR142">
            <v>37</v>
          </cell>
          <cell r="BS142">
            <v>0.2</v>
          </cell>
          <cell r="BT142">
            <v>33</v>
          </cell>
          <cell r="BU142">
            <v>1</v>
          </cell>
          <cell r="BV142">
            <v>15</v>
          </cell>
          <cell r="BW142">
            <v>7</v>
          </cell>
          <cell r="BX142">
            <v>42.7</v>
          </cell>
          <cell r="BY142">
            <v>4.7</v>
          </cell>
          <cell r="CA142" t="str">
            <v>Buckinghamshire</v>
          </cell>
          <cell r="CB142" t="str">
            <v>E10000002</v>
          </cell>
          <cell r="CC142">
            <v>151000</v>
          </cell>
          <cell r="CD142">
            <v>5.5</v>
          </cell>
          <cell r="CE142">
            <v>24094</v>
          </cell>
          <cell r="CF142">
            <v>6.5</v>
          </cell>
          <cell r="CG142">
            <v>30193</v>
          </cell>
          <cell r="CH142">
            <v>10</v>
          </cell>
          <cell r="CI142">
            <v>7188</v>
          </cell>
          <cell r="CJ142">
            <v>6.8</v>
          </cell>
          <cell r="CK142" t="str">
            <v>&amp;^%</v>
          </cell>
          <cell r="CL142" t="str">
            <v>&amp;^%</v>
          </cell>
          <cell r="CN142" t="str">
            <v>Buckinghamshire</v>
          </cell>
          <cell r="CO142" t="str">
            <v>E10000002</v>
          </cell>
          <cell r="CP142">
            <v>173000</v>
          </cell>
          <cell r="CQ142">
            <v>3.1</v>
          </cell>
          <cell r="CR142">
            <v>12.53</v>
          </cell>
          <cell r="CS142">
            <v>3</v>
          </cell>
          <cell r="CT142">
            <v>16.600000000000001</v>
          </cell>
          <cell r="CU142">
            <v>2.6</v>
          </cell>
          <cell r="CV142">
            <v>6.74</v>
          </cell>
          <cell r="CW142">
            <v>1.9</v>
          </cell>
          <cell r="CX142">
            <v>28.31</v>
          </cell>
          <cell r="CY142">
            <v>12</v>
          </cell>
          <cell r="DA142" t="str">
            <v>Buckinghamshire</v>
          </cell>
          <cell r="DB142" t="str">
            <v>E10000002</v>
          </cell>
          <cell r="DC142">
            <v>173000</v>
          </cell>
          <cell r="DD142">
            <v>3.1</v>
          </cell>
          <cell r="DE142">
            <v>454.2</v>
          </cell>
          <cell r="DF142">
            <v>3.2</v>
          </cell>
          <cell r="DG142">
            <v>548</v>
          </cell>
          <cell r="DH142">
            <v>2.8</v>
          </cell>
          <cell r="DI142">
            <v>122.5</v>
          </cell>
          <cell r="DJ142">
            <v>6.8</v>
          </cell>
          <cell r="DK142">
            <v>1044.5999999999999</v>
          </cell>
          <cell r="DL142">
            <v>12</v>
          </cell>
          <cell r="DN142" t="str">
            <v>Buckinghamshire</v>
          </cell>
          <cell r="DO142" t="str">
            <v>E10000002</v>
          </cell>
          <cell r="DP142">
            <v>51000</v>
          </cell>
          <cell r="DQ142">
            <v>5.6</v>
          </cell>
          <cell r="DR142">
            <v>37.200000000000003</v>
          </cell>
          <cell r="DS142">
            <v>0.4</v>
          </cell>
          <cell r="DT142">
            <v>37.299999999999997</v>
          </cell>
          <cell r="DU142">
            <v>0.6</v>
          </cell>
          <cell r="DV142">
            <v>32.5</v>
          </cell>
          <cell r="DW142">
            <v>1.6</v>
          </cell>
          <cell r="DX142" t="str">
            <v>&amp;^%</v>
          </cell>
          <cell r="DY142" t="str">
            <v>&amp;^%</v>
          </cell>
          <cell r="EA142" t="str">
            <v>Buckinghamshire</v>
          </cell>
          <cell r="EB142" t="str">
            <v>E10000002</v>
          </cell>
          <cell r="EC142">
            <v>43000</v>
          </cell>
          <cell r="ED142">
            <v>9.6999999999999993</v>
          </cell>
          <cell r="EE142">
            <v>24192</v>
          </cell>
          <cell r="EF142">
            <v>7.4</v>
          </cell>
          <cell r="EG142">
            <v>29700</v>
          </cell>
          <cell r="EH142">
            <v>5.4</v>
          </cell>
          <cell r="EI142" t="str">
            <v>&amp;^%</v>
          </cell>
          <cell r="EJ142" t="str">
            <v>&amp;^%</v>
          </cell>
          <cell r="EK142" t="str">
            <v>&amp;^%</v>
          </cell>
          <cell r="EL142" t="str">
            <v>&amp;^%</v>
          </cell>
          <cell r="EN142" t="str">
            <v>Buckinghamshire</v>
          </cell>
          <cell r="EO142" t="str">
            <v>E10000002</v>
          </cell>
          <cell r="EP142">
            <v>51000</v>
          </cell>
          <cell r="EQ142">
            <v>5.6</v>
          </cell>
          <cell r="ER142">
            <v>12.29</v>
          </cell>
          <cell r="ES142">
            <v>5.2</v>
          </cell>
          <cell r="ET142">
            <v>15.32</v>
          </cell>
          <cell r="EU142">
            <v>3.5</v>
          </cell>
          <cell r="EV142">
            <v>7.5</v>
          </cell>
          <cell r="EW142">
            <v>2.7</v>
          </cell>
          <cell r="EX142" t="str">
            <v>&amp;^%</v>
          </cell>
          <cell r="EY142" t="str">
            <v>&amp;^%</v>
          </cell>
          <cell r="FA142" t="str">
            <v>Buckinghamshire</v>
          </cell>
          <cell r="FB142" t="str">
            <v>E10000002</v>
          </cell>
          <cell r="FC142">
            <v>51000</v>
          </cell>
          <cell r="FD142">
            <v>5.6</v>
          </cell>
          <cell r="FE142">
            <v>473.2</v>
          </cell>
          <cell r="FF142">
            <v>4.0999999999999996</v>
          </cell>
          <cell r="FG142">
            <v>571.5</v>
          </cell>
          <cell r="FH142">
            <v>3.4</v>
          </cell>
          <cell r="FI142">
            <v>281.3</v>
          </cell>
          <cell r="FJ142">
            <v>4.3</v>
          </cell>
          <cell r="FK142" t="str">
            <v>&amp;^%</v>
          </cell>
          <cell r="FL142" t="str">
            <v>&amp;^%</v>
          </cell>
          <cell r="FN142" t="str">
            <v>Buckinghamshire</v>
          </cell>
          <cell r="FO142" t="str">
            <v>E10000002</v>
          </cell>
          <cell r="FP142">
            <v>73000</v>
          </cell>
          <cell r="FQ142">
            <v>5</v>
          </cell>
          <cell r="FR142">
            <v>39</v>
          </cell>
          <cell r="FS142">
            <v>1.6</v>
          </cell>
          <cell r="FT142">
            <v>40.200000000000003</v>
          </cell>
          <cell r="FU142">
            <v>0.7</v>
          </cell>
          <cell r="FV142">
            <v>35</v>
          </cell>
          <cell r="FW142">
            <v>1.2</v>
          </cell>
          <cell r="FX142">
            <v>47.5</v>
          </cell>
          <cell r="FY142">
            <v>12</v>
          </cell>
          <cell r="GA142" t="str">
            <v>Buckinghamshire</v>
          </cell>
          <cell r="GB142" t="str">
            <v>E10000002</v>
          </cell>
          <cell r="GC142">
            <v>67000</v>
          </cell>
          <cell r="GD142">
            <v>10</v>
          </cell>
          <cell r="GE142">
            <v>31931</v>
          </cell>
          <cell r="GF142">
            <v>13</v>
          </cell>
          <cell r="GG142">
            <v>41770</v>
          </cell>
          <cell r="GH142">
            <v>16</v>
          </cell>
          <cell r="GI142" t="str">
            <v>&amp;^%</v>
          </cell>
          <cell r="GJ142" t="str">
            <v>&amp;^%</v>
          </cell>
          <cell r="GK142" t="str">
            <v>&amp;^%</v>
          </cell>
          <cell r="GL142" t="str">
            <v>&amp;^%</v>
          </cell>
          <cell r="GN142" t="str">
            <v>Buckinghamshire</v>
          </cell>
          <cell r="GO142" t="str">
            <v>E10000002</v>
          </cell>
          <cell r="GP142">
            <v>73000</v>
          </cell>
          <cell r="GQ142">
            <v>5</v>
          </cell>
          <cell r="GR142">
            <v>15.33</v>
          </cell>
          <cell r="GS142">
            <v>4.5</v>
          </cell>
          <cell r="GT142">
            <v>18.68</v>
          </cell>
          <cell r="GU142">
            <v>3.8</v>
          </cell>
          <cell r="GV142">
            <v>8</v>
          </cell>
          <cell r="GW142">
            <v>3.7</v>
          </cell>
          <cell r="GX142" t="str">
            <v>&amp;^%</v>
          </cell>
          <cell r="GY142" t="str">
            <v>&amp;^%</v>
          </cell>
        </row>
        <row r="143">
          <cell r="A143" t="str">
            <v>East Sussex</v>
          </cell>
          <cell r="B143" t="str">
            <v>E10000011</v>
          </cell>
          <cell r="C143">
            <v>51000</v>
          </cell>
          <cell r="D143">
            <v>6</v>
          </cell>
          <cell r="E143">
            <v>493.1</v>
          </cell>
          <cell r="F143">
            <v>5.4</v>
          </cell>
          <cell r="G143">
            <v>572.1</v>
          </cell>
          <cell r="H143">
            <v>3.7</v>
          </cell>
          <cell r="I143">
            <v>282.7</v>
          </cell>
          <cell r="J143">
            <v>3.5</v>
          </cell>
          <cell r="K143" t="str">
            <v>&amp;^%</v>
          </cell>
          <cell r="L143" t="str">
            <v>&amp;^%</v>
          </cell>
          <cell r="N143" t="str">
            <v>East Sussex</v>
          </cell>
          <cell r="O143" t="str">
            <v>E10000011</v>
          </cell>
          <cell r="P143">
            <v>86000</v>
          </cell>
          <cell r="Q143">
            <v>4.5</v>
          </cell>
          <cell r="R143">
            <v>37.5</v>
          </cell>
          <cell r="S143">
            <v>1</v>
          </cell>
          <cell r="T143">
            <v>38.799999999999997</v>
          </cell>
          <cell r="U143">
            <v>0.6</v>
          </cell>
          <cell r="V143">
            <v>32.5</v>
          </cell>
          <cell r="W143">
            <v>2</v>
          </cell>
          <cell r="X143">
            <v>44.7</v>
          </cell>
          <cell r="Y143">
            <v>6.5</v>
          </cell>
          <cell r="AA143" t="str">
            <v>East Sussex</v>
          </cell>
          <cell r="AB143" t="str">
            <v>E10000011</v>
          </cell>
          <cell r="AC143">
            <v>75000</v>
          </cell>
          <cell r="AD143">
            <v>5.4</v>
          </cell>
          <cell r="AE143">
            <v>23242</v>
          </cell>
          <cell r="AF143">
            <v>4</v>
          </cell>
          <cell r="AG143">
            <v>27091</v>
          </cell>
          <cell r="AH143">
            <v>3.2</v>
          </cell>
          <cell r="AI143">
            <v>13776</v>
          </cell>
          <cell r="AJ143">
            <v>2.8</v>
          </cell>
          <cell r="AK143" t="str">
            <v>&amp;^%</v>
          </cell>
          <cell r="AL143" t="str">
            <v>&amp;^%</v>
          </cell>
          <cell r="AN143" t="str">
            <v>East Sussex</v>
          </cell>
          <cell r="AO143" t="str">
            <v>E10000011</v>
          </cell>
          <cell r="AP143">
            <v>86000</v>
          </cell>
          <cell r="AQ143">
            <v>4.5</v>
          </cell>
          <cell r="AR143">
            <v>11.82</v>
          </cell>
          <cell r="AS143">
            <v>4.5999999999999996</v>
          </cell>
          <cell r="AT143">
            <v>13.75</v>
          </cell>
          <cell r="AU143">
            <v>2.7</v>
          </cell>
          <cell r="AV143">
            <v>6.85</v>
          </cell>
          <cell r="AW143">
            <v>1.8</v>
          </cell>
          <cell r="AX143" t="str">
            <v>&amp;^%</v>
          </cell>
          <cell r="AY143" t="str">
            <v>&amp;^%</v>
          </cell>
          <cell r="BA143" t="str">
            <v>East Sussex</v>
          </cell>
          <cell r="BB143" t="str">
            <v>E10000011</v>
          </cell>
          <cell r="BC143">
            <v>86000</v>
          </cell>
          <cell r="BD143">
            <v>4.5</v>
          </cell>
          <cell r="BE143">
            <v>460.3</v>
          </cell>
          <cell r="BF143">
            <v>3.7</v>
          </cell>
          <cell r="BG143">
            <v>533.4</v>
          </cell>
          <cell r="BH143">
            <v>2.6</v>
          </cell>
          <cell r="BI143">
            <v>271.5</v>
          </cell>
          <cell r="BJ143">
            <v>2.4</v>
          </cell>
          <cell r="BK143" t="str">
            <v>&amp;^%</v>
          </cell>
          <cell r="BL143" t="str">
            <v>&amp;^%</v>
          </cell>
          <cell r="BN143" t="str">
            <v>East Sussex</v>
          </cell>
          <cell r="BO143" t="str">
            <v>E10000011</v>
          </cell>
          <cell r="BP143">
            <v>131000</v>
          </cell>
          <cell r="BQ143">
            <v>3.5</v>
          </cell>
          <cell r="BR143">
            <v>36.9</v>
          </cell>
          <cell r="BS143">
            <v>1.4</v>
          </cell>
          <cell r="BT143">
            <v>31.3</v>
          </cell>
          <cell r="BU143">
            <v>1.3</v>
          </cell>
          <cell r="BV143">
            <v>12.1</v>
          </cell>
          <cell r="BW143">
            <v>8.1999999999999993</v>
          </cell>
          <cell r="BX143">
            <v>42.3</v>
          </cell>
          <cell r="BY143">
            <v>4.8</v>
          </cell>
          <cell r="CA143" t="str">
            <v>East Sussex</v>
          </cell>
          <cell r="CB143" t="str">
            <v>E10000011</v>
          </cell>
          <cell r="CC143">
            <v>112000</v>
          </cell>
          <cell r="CD143">
            <v>4.3</v>
          </cell>
          <cell r="CE143">
            <v>18225</v>
          </cell>
          <cell r="CF143">
            <v>5.4</v>
          </cell>
          <cell r="CG143">
            <v>21289</v>
          </cell>
          <cell r="CH143">
            <v>3.3</v>
          </cell>
          <cell r="CI143">
            <v>5116</v>
          </cell>
          <cell r="CJ143">
            <v>6.4</v>
          </cell>
          <cell r="CK143" t="str">
            <v>&amp;^%</v>
          </cell>
          <cell r="CL143" t="str">
            <v>&amp;^%</v>
          </cell>
          <cell r="CN143" t="str">
            <v>East Sussex</v>
          </cell>
          <cell r="CO143" t="str">
            <v>E10000011</v>
          </cell>
          <cell r="CP143">
            <v>131000</v>
          </cell>
          <cell r="CQ143">
            <v>3.5</v>
          </cell>
          <cell r="CR143">
            <v>10.11</v>
          </cell>
          <cell r="CS143">
            <v>3.6</v>
          </cell>
          <cell r="CT143">
            <v>12.99</v>
          </cell>
          <cell r="CU143">
            <v>2.4</v>
          </cell>
          <cell r="CV143">
            <v>6.38</v>
          </cell>
          <cell r="CW143">
            <v>1</v>
          </cell>
          <cell r="CX143">
            <v>21.22</v>
          </cell>
          <cell r="CY143">
            <v>13</v>
          </cell>
          <cell r="DA143" t="str">
            <v>East Sussex</v>
          </cell>
          <cell r="DB143" t="str">
            <v>E10000011</v>
          </cell>
          <cell r="DC143">
            <v>131000</v>
          </cell>
          <cell r="DD143">
            <v>3.5</v>
          </cell>
          <cell r="DE143">
            <v>340.2</v>
          </cell>
          <cell r="DF143">
            <v>3.8</v>
          </cell>
          <cell r="DG143">
            <v>406.1</v>
          </cell>
          <cell r="DH143">
            <v>2.8</v>
          </cell>
          <cell r="DI143">
            <v>99.8</v>
          </cell>
          <cell r="DJ143">
            <v>5.8</v>
          </cell>
          <cell r="DK143">
            <v>744</v>
          </cell>
          <cell r="DL143">
            <v>12</v>
          </cell>
          <cell r="DN143" t="str">
            <v>East Sussex</v>
          </cell>
          <cell r="DO143" t="str">
            <v>E10000011</v>
          </cell>
          <cell r="DP143">
            <v>35000</v>
          </cell>
          <cell r="DQ143">
            <v>6.7</v>
          </cell>
          <cell r="DR143">
            <v>37.4</v>
          </cell>
          <cell r="DS143">
            <v>0.3</v>
          </cell>
          <cell r="DT143">
            <v>37.299999999999997</v>
          </cell>
          <cell r="DU143">
            <v>0.9</v>
          </cell>
          <cell r="DV143">
            <v>32.5</v>
          </cell>
          <cell r="DW143">
            <v>0.2</v>
          </cell>
          <cell r="DX143" t="str">
            <v>&amp;^%</v>
          </cell>
          <cell r="DY143" t="str">
            <v>&amp;^%</v>
          </cell>
          <cell r="EA143" t="str">
            <v>East Sussex</v>
          </cell>
          <cell r="EB143" t="str">
            <v>E10000011</v>
          </cell>
          <cell r="EC143">
            <v>30000</v>
          </cell>
          <cell r="ED143">
            <v>8</v>
          </cell>
          <cell r="EE143">
            <v>22333</v>
          </cell>
          <cell r="EF143">
            <v>6.6</v>
          </cell>
          <cell r="EG143">
            <v>24244</v>
          </cell>
          <cell r="EH143">
            <v>3.6</v>
          </cell>
          <cell r="EI143">
            <v>13455</v>
          </cell>
          <cell r="EJ143">
            <v>5.4</v>
          </cell>
          <cell r="EK143" t="str">
            <v>&amp;^%</v>
          </cell>
          <cell r="EL143" t="str">
            <v>&amp;^%</v>
          </cell>
          <cell r="EN143" t="str">
            <v>East Sussex</v>
          </cell>
          <cell r="EO143" t="str">
            <v>E10000011</v>
          </cell>
          <cell r="EP143">
            <v>35000</v>
          </cell>
          <cell r="EQ143">
            <v>6.7</v>
          </cell>
          <cell r="ER143">
            <v>11.54</v>
          </cell>
          <cell r="ES143">
            <v>7.3</v>
          </cell>
          <cell r="ET143">
            <v>12.79</v>
          </cell>
          <cell r="EU143">
            <v>3</v>
          </cell>
          <cell r="EV143">
            <v>6.76</v>
          </cell>
          <cell r="EW143">
            <v>2.2999999999999998</v>
          </cell>
          <cell r="EX143" t="str">
            <v>&amp;^%</v>
          </cell>
          <cell r="EY143" t="str">
            <v>&amp;^%</v>
          </cell>
          <cell r="FA143" t="str">
            <v>East Sussex</v>
          </cell>
          <cell r="FB143" t="str">
            <v>E10000011</v>
          </cell>
          <cell r="FC143">
            <v>35000</v>
          </cell>
          <cell r="FD143">
            <v>6.7</v>
          </cell>
          <cell r="FE143">
            <v>440</v>
          </cell>
          <cell r="FF143">
            <v>5.3</v>
          </cell>
          <cell r="FG143">
            <v>476.9</v>
          </cell>
          <cell r="FH143">
            <v>3.1</v>
          </cell>
          <cell r="FI143">
            <v>262.5</v>
          </cell>
          <cell r="FJ143">
            <v>3.6</v>
          </cell>
          <cell r="FK143" t="str">
            <v>&amp;^%</v>
          </cell>
          <cell r="FL143" t="str">
            <v>&amp;^%</v>
          </cell>
          <cell r="FN143" t="str">
            <v>East Sussex</v>
          </cell>
          <cell r="FO143" t="str">
            <v>E10000011</v>
          </cell>
          <cell r="FP143">
            <v>51000</v>
          </cell>
          <cell r="FQ143">
            <v>6</v>
          </cell>
          <cell r="FR143">
            <v>38.9</v>
          </cell>
          <cell r="FS143">
            <v>1.6</v>
          </cell>
          <cell r="FT143">
            <v>39.799999999999997</v>
          </cell>
          <cell r="FU143">
            <v>0.8</v>
          </cell>
          <cell r="FV143">
            <v>35</v>
          </cell>
          <cell r="FW143">
            <v>0.9</v>
          </cell>
          <cell r="FX143" t="str">
            <v>&amp;^%</v>
          </cell>
          <cell r="FY143" t="str">
            <v>&amp;^%</v>
          </cell>
          <cell r="GA143" t="str">
            <v>East Sussex</v>
          </cell>
          <cell r="GB143" t="str">
            <v>E10000011</v>
          </cell>
          <cell r="GC143">
            <v>45000</v>
          </cell>
          <cell r="GD143">
            <v>7.3</v>
          </cell>
          <cell r="GE143">
            <v>24378</v>
          </cell>
          <cell r="GF143">
            <v>6.2</v>
          </cell>
          <cell r="GG143">
            <v>28971</v>
          </cell>
          <cell r="GH143">
            <v>4.4000000000000004</v>
          </cell>
          <cell r="GI143">
            <v>13832</v>
          </cell>
          <cell r="GJ143">
            <v>4.2</v>
          </cell>
          <cell r="GK143" t="str">
            <v>&amp;^%</v>
          </cell>
          <cell r="GL143" t="str">
            <v>&amp;^%</v>
          </cell>
          <cell r="GN143" t="str">
            <v>East Sussex</v>
          </cell>
          <cell r="GO143" t="str">
            <v>E10000011</v>
          </cell>
          <cell r="GP143">
            <v>51000</v>
          </cell>
          <cell r="GQ143">
            <v>6</v>
          </cell>
          <cell r="GR143">
            <v>11.92</v>
          </cell>
          <cell r="GS143">
            <v>6.4</v>
          </cell>
          <cell r="GT143">
            <v>14.36</v>
          </cell>
          <cell r="GU143">
            <v>3.8</v>
          </cell>
          <cell r="GV143">
            <v>6.89</v>
          </cell>
          <cell r="GW143">
            <v>3.1</v>
          </cell>
          <cell r="GX143" t="str">
            <v>&amp;^%</v>
          </cell>
          <cell r="GY143" t="str">
            <v>&amp;^%</v>
          </cell>
        </row>
        <row r="144">
          <cell r="A144" t="str">
            <v>Hampshire</v>
          </cell>
          <cell r="B144" t="str">
            <v>E10000014</v>
          </cell>
          <cell r="C144">
            <v>227000</v>
          </cell>
          <cell r="D144">
            <v>2.7</v>
          </cell>
          <cell r="E144">
            <v>574.9</v>
          </cell>
          <cell r="F144">
            <v>2.5</v>
          </cell>
          <cell r="G144">
            <v>704.4</v>
          </cell>
          <cell r="H144">
            <v>1.9</v>
          </cell>
          <cell r="I144">
            <v>320.10000000000002</v>
          </cell>
          <cell r="J144">
            <v>2</v>
          </cell>
          <cell r="K144">
            <v>1194.5</v>
          </cell>
          <cell r="L144">
            <v>12</v>
          </cell>
          <cell r="N144" t="str">
            <v>Hampshire</v>
          </cell>
          <cell r="O144" t="str">
            <v>E10000014</v>
          </cell>
          <cell r="P144">
            <v>355000</v>
          </cell>
          <cell r="Q144">
            <v>2.2000000000000002</v>
          </cell>
          <cell r="R144">
            <v>37.5</v>
          </cell>
          <cell r="S144">
            <v>0.6</v>
          </cell>
          <cell r="T144">
            <v>39.299999999999997</v>
          </cell>
          <cell r="U144">
            <v>0.3</v>
          </cell>
          <cell r="V144">
            <v>35</v>
          </cell>
          <cell r="W144">
            <v>0</v>
          </cell>
          <cell r="X144">
            <v>45.5</v>
          </cell>
          <cell r="Y144">
            <v>3.2</v>
          </cell>
          <cell r="AA144" t="str">
            <v>Hampshire</v>
          </cell>
          <cell r="AB144" t="str">
            <v>E10000014</v>
          </cell>
          <cell r="AC144">
            <v>314000</v>
          </cell>
          <cell r="AD144">
            <v>2.8</v>
          </cell>
          <cell r="AE144">
            <v>27927</v>
          </cell>
          <cell r="AF144">
            <v>2.5</v>
          </cell>
          <cell r="AG144">
            <v>33817</v>
          </cell>
          <cell r="AH144">
            <v>2.5</v>
          </cell>
          <cell r="AI144">
            <v>15338</v>
          </cell>
          <cell r="AJ144">
            <v>2</v>
          </cell>
          <cell r="AK144">
            <v>55353</v>
          </cell>
          <cell r="AL144">
            <v>13</v>
          </cell>
          <cell r="AN144" t="str">
            <v>Hampshire</v>
          </cell>
          <cell r="AO144" t="str">
            <v>E10000014</v>
          </cell>
          <cell r="AP144">
            <v>355000</v>
          </cell>
          <cell r="AQ144">
            <v>2.2000000000000002</v>
          </cell>
          <cell r="AR144">
            <v>13.49</v>
          </cell>
          <cell r="AS144">
            <v>1.9</v>
          </cell>
          <cell r="AT144">
            <v>16.23</v>
          </cell>
          <cell r="AU144">
            <v>1.5</v>
          </cell>
          <cell r="AV144">
            <v>7.58</v>
          </cell>
          <cell r="AW144">
            <v>1.1000000000000001</v>
          </cell>
          <cell r="AX144">
            <v>27.21</v>
          </cell>
          <cell r="AY144">
            <v>9.8000000000000007</v>
          </cell>
          <cell r="BA144" t="str">
            <v>Hampshire</v>
          </cell>
          <cell r="BB144" t="str">
            <v>E10000014</v>
          </cell>
          <cell r="BC144">
            <v>355000</v>
          </cell>
          <cell r="BD144">
            <v>2.2000000000000002</v>
          </cell>
          <cell r="BE144">
            <v>532.9</v>
          </cell>
          <cell r="BF144">
            <v>1.7</v>
          </cell>
          <cell r="BG144">
            <v>637.70000000000005</v>
          </cell>
          <cell r="BH144">
            <v>1.5</v>
          </cell>
          <cell r="BI144">
            <v>300</v>
          </cell>
          <cell r="BJ144">
            <v>1.3</v>
          </cell>
          <cell r="BK144">
            <v>1052.2</v>
          </cell>
          <cell r="BL144">
            <v>8.6999999999999993</v>
          </cell>
          <cell r="BN144" t="str">
            <v>Hampshire</v>
          </cell>
          <cell r="BO144" t="str">
            <v>E10000014</v>
          </cell>
          <cell r="BP144">
            <v>512000</v>
          </cell>
          <cell r="BQ144">
            <v>1.7</v>
          </cell>
          <cell r="BR144">
            <v>37</v>
          </cell>
          <cell r="BS144">
            <v>0.2</v>
          </cell>
          <cell r="BT144">
            <v>32.6</v>
          </cell>
          <cell r="BU144">
            <v>0.6</v>
          </cell>
          <cell r="BV144">
            <v>14</v>
          </cell>
          <cell r="BW144">
            <v>4.5</v>
          </cell>
          <cell r="BX144">
            <v>43</v>
          </cell>
          <cell r="BY144">
            <v>2.7</v>
          </cell>
          <cell r="CA144" t="str">
            <v>Hampshire</v>
          </cell>
          <cell r="CB144" t="str">
            <v>E10000014</v>
          </cell>
          <cell r="CC144">
            <v>447000</v>
          </cell>
          <cell r="CD144">
            <v>2.4</v>
          </cell>
          <cell r="CE144">
            <v>22465</v>
          </cell>
          <cell r="CF144">
            <v>2.8</v>
          </cell>
          <cell r="CG144">
            <v>27108</v>
          </cell>
          <cell r="CH144">
            <v>2.6</v>
          </cell>
          <cell r="CI144">
            <v>6000</v>
          </cell>
          <cell r="CJ144">
            <v>7.9</v>
          </cell>
          <cell r="CK144">
            <v>49203</v>
          </cell>
          <cell r="CL144">
            <v>9.1</v>
          </cell>
          <cell r="CN144" t="str">
            <v>Hampshire</v>
          </cell>
          <cell r="CO144" t="str">
            <v>E10000014</v>
          </cell>
          <cell r="CP144">
            <v>512000</v>
          </cell>
          <cell r="CQ144">
            <v>1.7</v>
          </cell>
          <cell r="CR144">
            <v>12.03</v>
          </cell>
          <cell r="CS144">
            <v>1.6</v>
          </cell>
          <cell r="CT144">
            <v>15.55</v>
          </cell>
          <cell r="CU144">
            <v>1.4</v>
          </cell>
          <cell r="CV144">
            <v>6.7</v>
          </cell>
          <cell r="CW144">
            <v>0.8</v>
          </cell>
          <cell r="CX144">
            <v>26.27</v>
          </cell>
          <cell r="CY144">
            <v>7</v>
          </cell>
          <cell r="DA144" t="str">
            <v>Hampshire</v>
          </cell>
          <cell r="DB144" t="str">
            <v>E10000014</v>
          </cell>
          <cell r="DC144">
            <v>512000</v>
          </cell>
          <cell r="DD144">
            <v>1.7</v>
          </cell>
          <cell r="DE144">
            <v>425.3</v>
          </cell>
          <cell r="DF144">
            <v>1.7</v>
          </cell>
          <cell r="DG144">
            <v>507.4</v>
          </cell>
          <cell r="DH144">
            <v>1.5</v>
          </cell>
          <cell r="DI144">
            <v>111.4</v>
          </cell>
          <cell r="DJ144">
            <v>3.6</v>
          </cell>
          <cell r="DK144">
            <v>921.7</v>
          </cell>
          <cell r="DL144">
            <v>6.1</v>
          </cell>
          <cell r="DN144" t="str">
            <v>Hampshire</v>
          </cell>
          <cell r="DO144" t="str">
            <v>E10000014</v>
          </cell>
          <cell r="DP144">
            <v>128000</v>
          </cell>
          <cell r="DQ144">
            <v>3.5</v>
          </cell>
          <cell r="DR144">
            <v>37.5</v>
          </cell>
          <cell r="DS144">
            <v>0.3</v>
          </cell>
          <cell r="DT144">
            <v>37.799999999999997</v>
          </cell>
          <cell r="DU144">
            <v>0.4</v>
          </cell>
          <cell r="DV144">
            <v>33.1</v>
          </cell>
          <cell r="DW144">
            <v>1.6</v>
          </cell>
          <cell r="DX144">
            <v>42</v>
          </cell>
          <cell r="DY144">
            <v>4.8</v>
          </cell>
          <cell r="EA144" t="str">
            <v>Hampshire</v>
          </cell>
          <cell r="EB144" t="str">
            <v>E10000014</v>
          </cell>
          <cell r="EC144">
            <v>112000</v>
          </cell>
          <cell r="ED144">
            <v>4.4000000000000004</v>
          </cell>
          <cell r="EE144">
            <v>23196</v>
          </cell>
          <cell r="EF144">
            <v>4</v>
          </cell>
          <cell r="EG144">
            <v>26978</v>
          </cell>
          <cell r="EH144">
            <v>2.7</v>
          </cell>
          <cell r="EI144">
            <v>13795</v>
          </cell>
          <cell r="EJ144">
            <v>2.7</v>
          </cell>
          <cell r="EK144" t="str">
            <v>&amp;^%</v>
          </cell>
          <cell r="EL144" t="str">
            <v>&amp;^%</v>
          </cell>
          <cell r="EN144" t="str">
            <v>Hampshire</v>
          </cell>
          <cell r="EO144" t="str">
            <v>E10000014</v>
          </cell>
          <cell r="EP144">
            <v>128000</v>
          </cell>
          <cell r="EQ144">
            <v>3.5</v>
          </cell>
          <cell r="ER144">
            <v>12.09</v>
          </cell>
          <cell r="ES144">
            <v>2.9</v>
          </cell>
          <cell r="ET144">
            <v>13.74</v>
          </cell>
          <cell r="EU144">
            <v>1.9</v>
          </cell>
          <cell r="EV144">
            <v>7.18</v>
          </cell>
          <cell r="EW144">
            <v>1.8</v>
          </cell>
          <cell r="EX144">
            <v>21.95</v>
          </cell>
          <cell r="EY144">
            <v>10</v>
          </cell>
          <cell r="FA144" t="str">
            <v>Hampshire</v>
          </cell>
          <cell r="FB144" t="str">
            <v>E10000014</v>
          </cell>
          <cell r="FC144">
            <v>128000</v>
          </cell>
          <cell r="FD144">
            <v>3.5</v>
          </cell>
          <cell r="FE144">
            <v>457.4</v>
          </cell>
          <cell r="FF144">
            <v>3.4</v>
          </cell>
          <cell r="FG144">
            <v>519.29999999999995</v>
          </cell>
          <cell r="FH144">
            <v>1.9</v>
          </cell>
          <cell r="FI144">
            <v>270</v>
          </cell>
          <cell r="FJ144">
            <v>2.2999999999999998</v>
          </cell>
          <cell r="FK144">
            <v>808.1</v>
          </cell>
          <cell r="FL144">
            <v>11</v>
          </cell>
          <cell r="FN144" t="str">
            <v>Hampshire</v>
          </cell>
          <cell r="FO144" t="str">
            <v>E10000014</v>
          </cell>
          <cell r="FP144">
            <v>227000</v>
          </cell>
          <cell r="FQ144">
            <v>2.7</v>
          </cell>
          <cell r="FR144">
            <v>38.6</v>
          </cell>
          <cell r="FS144">
            <v>1</v>
          </cell>
          <cell r="FT144">
            <v>40.1</v>
          </cell>
          <cell r="FU144">
            <v>0.4</v>
          </cell>
          <cell r="FV144">
            <v>36.1</v>
          </cell>
          <cell r="FW144">
            <v>0.7</v>
          </cell>
          <cell r="FX144">
            <v>47.5</v>
          </cell>
          <cell r="FY144">
            <v>3.6</v>
          </cell>
          <cell r="GA144" t="str">
            <v>Hampshire</v>
          </cell>
          <cell r="GB144" t="str">
            <v>E10000014</v>
          </cell>
          <cell r="GC144">
            <v>202000</v>
          </cell>
          <cell r="GD144">
            <v>3.6</v>
          </cell>
          <cell r="GE144">
            <v>30242</v>
          </cell>
          <cell r="GF144">
            <v>3.1</v>
          </cell>
          <cell r="GG144">
            <v>37604</v>
          </cell>
          <cell r="GH144">
            <v>3.3</v>
          </cell>
          <cell r="GI144">
            <v>16575</v>
          </cell>
          <cell r="GJ144">
            <v>2.2999999999999998</v>
          </cell>
          <cell r="GK144">
            <v>63318</v>
          </cell>
          <cell r="GL144">
            <v>19</v>
          </cell>
          <cell r="GN144" t="str">
            <v>Hampshire</v>
          </cell>
          <cell r="GO144" t="str">
            <v>E10000014</v>
          </cell>
          <cell r="GP144">
            <v>227000</v>
          </cell>
          <cell r="GQ144">
            <v>2.7</v>
          </cell>
          <cell r="GR144">
            <v>14.3</v>
          </cell>
          <cell r="GS144">
            <v>2.6</v>
          </cell>
          <cell r="GT144">
            <v>17.55</v>
          </cell>
          <cell r="GU144">
            <v>2</v>
          </cell>
          <cell r="GV144">
            <v>7.8</v>
          </cell>
          <cell r="GW144">
            <v>1.8</v>
          </cell>
          <cell r="GX144">
            <v>31.24</v>
          </cell>
          <cell r="GY144">
            <v>12</v>
          </cell>
        </row>
        <row r="145">
          <cell r="A145" t="str">
            <v>Kent</v>
          </cell>
          <cell r="B145" t="str">
            <v>E10000016</v>
          </cell>
          <cell r="C145">
            <v>197000</v>
          </cell>
          <cell r="D145">
            <v>2.9</v>
          </cell>
          <cell r="E145">
            <v>544.5</v>
          </cell>
          <cell r="F145">
            <v>2.4</v>
          </cell>
          <cell r="G145">
            <v>625.4</v>
          </cell>
          <cell r="H145">
            <v>1.8</v>
          </cell>
          <cell r="I145">
            <v>296.10000000000002</v>
          </cell>
          <cell r="J145">
            <v>2.6</v>
          </cell>
          <cell r="K145">
            <v>1004.6</v>
          </cell>
          <cell r="L145">
            <v>10</v>
          </cell>
          <cell r="N145" t="str">
            <v>Kent</v>
          </cell>
          <cell r="O145" t="str">
            <v>E10000016</v>
          </cell>
          <cell r="P145">
            <v>322000</v>
          </cell>
          <cell r="Q145">
            <v>2.2000000000000002</v>
          </cell>
          <cell r="R145">
            <v>37.700000000000003</v>
          </cell>
          <cell r="S145">
            <v>0.8</v>
          </cell>
          <cell r="T145">
            <v>39.4</v>
          </cell>
          <cell r="U145">
            <v>0.3</v>
          </cell>
          <cell r="V145">
            <v>33.4</v>
          </cell>
          <cell r="W145">
            <v>1.5</v>
          </cell>
          <cell r="X145">
            <v>46.1</v>
          </cell>
          <cell r="Y145">
            <v>3</v>
          </cell>
          <cell r="AA145" t="str">
            <v>Kent</v>
          </cell>
          <cell r="AB145" t="str">
            <v>E10000016</v>
          </cell>
          <cell r="AC145">
            <v>283000</v>
          </cell>
          <cell r="AD145">
            <v>2.9</v>
          </cell>
          <cell r="AE145">
            <v>26081</v>
          </cell>
          <cell r="AF145">
            <v>2.9</v>
          </cell>
          <cell r="AG145">
            <v>30519</v>
          </cell>
          <cell r="AH145">
            <v>1.8</v>
          </cell>
          <cell r="AI145">
            <v>14291</v>
          </cell>
          <cell r="AJ145">
            <v>1.8</v>
          </cell>
          <cell r="AK145">
            <v>49795</v>
          </cell>
          <cell r="AL145">
            <v>10</v>
          </cell>
          <cell r="AN145" t="str">
            <v>Kent</v>
          </cell>
          <cell r="AO145" t="str">
            <v>E10000016</v>
          </cell>
          <cell r="AP145">
            <v>322000</v>
          </cell>
          <cell r="AQ145">
            <v>2.2000000000000002</v>
          </cell>
          <cell r="AR145">
            <v>12.47</v>
          </cell>
          <cell r="AS145">
            <v>2.2000000000000002</v>
          </cell>
          <cell r="AT145">
            <v>14.48</v>
          </cell>
          <cell r="AU145">
            <v>1.4</v>
          </cell>
          <cell r="AV145">
            <v>7.04</v>
          </cell>
          <cell r="AW145">
            <v>0.9</v>
          </cell>
          <cell r="AX145">
            <v>24.3</v>
          </cell>
          <cell r="AY145">
            <v>6.3</v>
          </cell>
          <cell r="BA145" t="str">
            <v>Kent</v>
          </cell>
          <cell r="BB145" t="str">
            <v>E10000016</v>
          </cell>
          <cell r="BC145">
            <v>322000</v>
          </cell>
          <cell r="BD145">
            <v>2.2000000000000002</v>
          </cell>
          <cell r="BE145">
            <v>490.7</v>
          </cell>
          <cell r="BF145">
            <v>2.2000000000000002</v>
          </cell>
          <cell r="BG145">
            <v>571.29999999999995</v>
          </cell>
          <cell r="BH145">
            <v>1.4</v>
          </cell>
          <cell r="BI145">
            <v>274.7</v>
          </cell>
          <cell r="BJ145">
            <v>1.2</v>
          </cell>
          <cell r="BK145">
            <v>924.3</v>
          </cell>
          <cell r="BL145">
            <v>6.7</v>
          </cell>
          <cell r="BN145" t="str">
            <v>Kent</v>
          </cell>
          <cell r="BO145" t="str">
            <v>E10000016</v>
          </cell>
          <cell r="BP145">
            <v>462000</v>
          </cell>
          <cell r="BQ145">
            <v>1.8</v>
          </cell>
          <cell r="BR145">
            <v>37</v>
          </cell>
          <cell r="BS145">
            <v>0</v>
          </cell>
          <cell r="BT145">
            <v>32.799999999999997</v>
          </cell>
          <cell r="BU145">
            <v>0.7</v>
          </cell>
          <cell r="BV145">
            <v>13.8</v>
          </cell>
          <cell r="BW145">
            <v>4.5</v>
          </cell>
          <cell r="BX145">
            <v>44.3</v>
          </cell>
          <cell r="BY145">
            <v>2.4</v>
          </cell>
          <cell r="CA145" t="str">
            <v>Kent</v>
          </cell>
          <cell r="CB145" t="str">
            <v>E10000016</v>
          </cell>
          <cell r="CC145">
            <v>400000</v>
          </cell>
          <cell r="CD145">
            <v>2.5</v>
          </cell>
          <cell r="CE145">
            <v>20800</v>
          </cell>
          <cell r="CF145">
            <v>2.8</v>
          </cell>
          <cell r="CG145">
            <v>24452</v>
          </cell>
          <cell r="CH145">
            <v>2</v>
          </cell>
          <cell r="CI145">
            <v>6056</v>
          </cell>
          <cell r="CJ145">
            <v>5.7</v>
          </cell>
          <cell r="CK145">
            <v>44198</v>
          </cell>
          <cell r="CL145">
            <v>8.1999999999999993</v>
          </cell>
          <cell r="CN145" t="str">
            <v>Kent</v>
          </cell>
          <cell r="CO145" t="str">
            <v>E10000016</v>
          </cell>
          <cell r="CP145">
            <v>462000</v>
          </cell>
          <cell r="CQ145">
            <v>1.8</v>
          </cell>
          <cell r="CR145">
            <v>10.78</v>
          </cell>
          <cell r="CS145">
            <v>2</v>
          </cell>
          <cell r="CT145">
            <v>13.8</v>
          </cell>
          <cell r="CU145">
            <v>1.3</v>
          </cell>
          <cell r="CV145">
            <v>6.39</v>
          </cell>
          <cell r="CW145">
            <v>0.8</v>
          </cell>
          <cell r="CX145">
            <v>23.05</v>
          </cell>
          <cell r="CY145">
            <v>5.2</v>
          </cell>
          <cell r="DA145" t="str">
            <v>Kent</v>
          </cell>
          <cell r="DB145" t="str">
            <v>E10000016</v>
          </cell>
          <cell r="DC145">
            <v>462000</v>
          </cell>
          <cell r="DD145">
            <v>1.8</v>
          </cell>
          <cell r="DE145">
            <v>388.6</v>
          </cell>
          <cell r="DF145">
            <v>2.2999999999999998</v>
          </cell>
          <cell r="DG145">
            <v>452.8</v>
          </cell>
          <cell r="DH145">
            <v>1.5</v>
          </cell>
          <cell r="DI145">
            <v>109.9</v>
          </cell>
          <cell r="DJ145">
            <v>3.3</v>
          </cell>
          <cell r="DK145">
            <v>837.5</v>
          </cell>
          <cell r="DL145">
            <v>5.2</v>
          </cell>
          <cell r="DN145" t="str">
            <v>Kent</v>
          </cell>
          <cell r="DO145" t="str">
            <v>E10000016</v>
          </cell>
          <cell r="DP145">
            <v>125000</v>
          </cell>
          <cell r="DQ145">
            <v>3.5</v>
          </cell>
          <cell r="DR145">
            <v>37.4</v>
          </cell>
          <cell r="DS145">
            <v>0.3</v>
          </cell>
          <cell r="DT145">
            <v>37.5</v>
          </cell>
          <cell r="DU145">
            <v>0.4</v>
          </cell>
          <cell r="DV145">
            <v>32.5</v>
          </cell>
          <cell r="DW145">
            <v>0</v>
          </cell>
          <cell r="DX145">
            <v>42</v>
          </cell>
          <cell r="DY145">
            <v>3.3</v>
          </cell>
          <cell r="EA145" t="str">
            <v>Kent</v>
          </cell>
          <cell r="EB145" t="str">
            <v>E10000016</v>
          </cell>
          <cell r="EC145">
            <v>108000</v>
          </cell>
          <cell r="ED145">
            <v>4.3</v>
          </cell>
          <cell r="EE145">
            <v>21922</v>
          </cell>
          <cell r="EF145">
            <v>3.8</v>
          </cell>
          <cell r="EG145">
            <v>25629</v>
          </cell>
          <cell r="EH145">
            <v>2.2999999999999998</v>
          </cell>
          <cell r="EI145">
            <v>12824</v>
          </cell>
          <cell r="EJ145">
            <v>2.2999999999999998</v>
          </cell>
          <cell r="EK145">
            <v>42114</v>
          </cell>
          <cell r="EL145">
            <v>18</v>
          </cell>
          <cell r="EN145" t="str">
            <v>Kent</v>
          </cell>
          <cell r="EO145" t="str">
            <v>E10000016</v>
          </cell>
          <cell r="EP145">
            <v>125000</v>
          </cell>
          <cell r="EQ145">
            <v>3.5</v>
          </cell>
          <cell r="ER145">
            <v>11.02</v>
          </cell>
          <cell r="ES145">
            <v>4</v>
          </cell>
          <cell r="ET145">
            <v>12.97</v>
          </cell>
          <cell r="EU145">
            <v>1.9</v>
          </cell>
          <cell r="EV145">
            <v>6.9</v>
          </cell>
          <cell r="EW145">
            <v>1.7</v>
          </cell>
          <cell r="EX145">
            <v>21.93</v>
          </cell>
          <cell r="EY145">
            <v>9.8000000000000007</v>
          </cell>
          <cell r="FA145" t="str">
            <v>Kent</v>
          </cell>
          <cell r="FB145" t="str">
            <v>E10000016</v>
          </cell>
          <cell r="FC145">
            <v>125000</v>
          </cell>
          <cell r="FD145">
            <v>3.5</v>
          </cell>
          <cell r="FE145">
            <v>421.4</v>
          </cell>
          <cell r="FF145">
            <v>2.8</v>
          </cell>
          <cell r="FG145">
            <v>486.1</v>
          </cell>
          <cell r="FH145">
            <v>1.8</v>
          </cell>
          <cell r="FI145">
            <v>254.1</v>
          </cell>
          <cell r="FJ145">
            <v>1.8</v>
          </cell>
          <cell r="FK145">
            <v>802.2</v>
          </cell>
          <cell r="FL145">
            <v>11</v>
          </cell>
          <cell r="FN145" t="str">
            <v>Kent</v>
          </cell>
          <cell r="FO145" t="str">
            <v>E10000016</v>
          </cell>
          <cell r="FP145">
            <v>197000</v>
          </cell>
          <cell r="FQ145">
            <v>2.9</v>
          </cell>
          <cell r="FR145">
            <v>40</v>
          </cell>
          <cell r="FS145">
            <v>0.6</v>
          </cell>
          <cell r="FT145">
            <v>40.700000000000003</v>
          </cell>
          <cell r="FU145">
            <v>0.4</v>
          </cell>
          <cell r="FV145">
            <v>35</v>
          </cell>
          <cell r="FW145">
            <v>0.3</v>
          </cell>
          <cell r="FX145">
            <v>48.7</v>
          </cell>
          <cell r="FY145">
            <v>3.8</v>
          </cell>
          <cell r="GA145" t="str">
            <v>Kent</v>
          </cell>
          <cell r="GB145" t="str">
            <v>E10000016</v>
          </cell>
          <cell r="GC145">
            <v>175000</v>
          </cell>
          <cell r="GD145">
            <v>3.8</v>
          </cell>
          <cell r="GE145">
            <v>28982</v>
          </cell>
          <cell r="GF145">
            <v>3.4</v>
          </cell>
          <cell r="GG145">
            <v>33546</v>
          </cell>
          <cell r="GH145">
            <v>2.4</v>
          </cell>
          <cell r="GI145">
            <v>16117</v>
          </cell>
          <cell r="GJ145">
            <v>2.4</v>
          </cell>
          <cell r="GK145">
            <v>52749</v>
          </cell>
          <cell r="GL145">
            <v>16</v>
          </cell>
          <cell r="GN145" t="str">
            <v>Kent</v>
          </cell>
          <cell r="GO145" t="str">
            <v>E10000016</v>
          </cell>
          <cell r="GP145">
            <v>197000</v>
          </cell>
          <cell r="GQ145">
            <v>2.9</v>
          </cell>
          <cell r="GR145">
            <v>13.29</v>
          </cell>
          <cell r="GS145">
            <v>3</v>
          </cell>
          <cell r="GT145">
            <v>15.37</v>
          </cell>
          <cell r="GU145">
            <v>1.9</v>
          </cell>
          <cell r="GV145">
            <v>7.32</v>
          </cell>
          <cell r="GW145">
            <v>1.6</v>
          </cell>
          <cell r="GX145">
            <v>25.57</v>
          </cell>
          <cell r="GY145">
            <v>11</v>
          </cell>
        </row>
        <row r="146">
          <cell r="A146" t="str">
            <v>Oxfordshire</v>
          </cell>
          <cell r="B146" t="str">
            <v>E10000025</v>
          </cell>
          <cell r="C146">
            <v>130000</v>
          </cell>
          <cell r="D146">
            <v>3.7</v>
          </cell>
          <cell r="E146">
            <v>572.5</v>
          </cell>
          <cell r="F146">
            <v>3.4</v>
          </cell>
          <cell r="G146">
            <v>666.2</v>
          </cell>
          <cell r="H146">
            <v>2.2000000000000002</v>
          </cell>
          <cell r="I146">
            <v>311.10000000000002</v>
          </cell>
          <cell r="J146">
            <v>2.6</v>
          </cell>
          <cell r="K146">
            <v>1058.3</v>
          </cell>
          <cell r="L146">
            <v>17</v>
          </cell>
          <cell r="N146" t="str">
            <v>Oxfordshire</v>
          </cell>
          <cell r="O146" t="str">
            <v>E10000025</v>
          </cell>
          <cell r="P146">
            <v>205000</v>
          </cell>
          <cell r="Q146">
            <v>2.9</v>
          </cell>
          <cell r="R146">
            <v>37.5</v>
          </cell>
          <cell r="S146">
            <v>0.7</v>
          </cell>
          <cell r="T146">
            <v>39</v>
          </cell>
          <cell r="U146">
            <v>0.4</v>
          </cell>
          <cell r="V146">
            <v>34.9</v>
          </cell>
          <cell r="W146">
            <v>0.7</v>
          </cell>
          <cell r="X146">
            <v>44.5</v>
          </cell>
          <cell r="Y146">
            <v>3.5</v>
          </cell>
          <cell r="AA146" t="str">
            <v>Oxfordshire</v>
          </cell>
          <cell r="AB146" t="str">
            <v>E10000025</v>
          </cell>
          <cell r="AC146">
            <v>177000</v>
          </cell>
          <cell r="AD146">
            <v>4.2</v>
          </cell>
          <cell r="AE146">
            <v>28800</v>
          </cell>
          <cell r="AF146">
            <v>3.8</v>
          </cell>
          <cell r="AG146">
            <v>32961</v>
          </cell>
          <cell r="AH146">
            <v>2.9</v>
          </cell>
          <cell r="AI146">
            <v>15968</v>
          </cell>
          <cell r="AJ146">
            <v>5.8</v>
          </cell>
          <cell r="AK146" t="str">
            <v>&amp;^%</v>
          </cell>
          <cell r="AL146" t="str">
            <v>&amp;^%</v>
          </cell>
          <cell r="AN146" t="str">
            <v>Oxfordshire</v>
          </cell>
          <cell r="AO146" t="str">
            <v>E10000025</v>
          </cell>
          <cell r="AP146">
            <v>205000</v>
          </cell>
          <cell r="AQ146">
            <v>2.9</v>
          </cell>
          <cell r="AR146">
            <v>13.87</v>
          </cell>
          <cell r="AS146">
            <v>2</v>
          </cell>
          <cell r="AT146">
            <v>15.82</v>
          </cell>
          <cell r="AU146">
            <v>1.7</v>
          </cell>
          <cell r="AV146">
            <v>7.61</v>
          </cell>
          <cell r="AW146">
            <v>1.8</v>
          </cell>
          <cell r="AX146">
            <v>26.04</v>
          </cell>
          <cell r="AY146">
            <v>11</v>
          </cell>
          <cell r="BA146" t="str">
            <v>Oxfordshire</v>
          </cell>
          <cell r="BB146" t="str">
            <v>E10000025</v>
          </cell>
          <cell r="BC146">
            <v>205000</v>
          </cell>
          <cell r="BD146">
            <v>2.9</v>
          </cell>
          <cell r="BE146">
            <v>536.6</v>
          </cell>
          <cell r="BF146">
            <v>2.2000000000000002</v>
          </cell>
          <cell r="BG146">
            <v>616.4</v>
          </cell>
          <cell r="BH146">
            <v>1.7</v>
          </cell>
          <cell r="BI146">
            <v>303.8</v>
          </cell>
          <cell r="BJ146">
            <v>1.5</v>
          </cell>
          <cell r="BK146">
            <v>986.3</v>
          </cell>
          <cell r="BL146">
            <v>12</v>
          </cell>
          <cell r="BN146" t="str">
            <v>Oxfordshire</v>
          </cell>
          <cell r="BO146" t="str">
            <v>E10000025</v>
          </cell>
          <cell r="BP146">
            <v>284000</v>
          </cell>
          <cell r="BQ146">
            <v>2.4</v>
          </cell>
          <cell r="BR146">
            <v>37</v>
          </cell>
          <cell r="BS146">
            <v>0.3</v>
          </cell>
          <cell r="BT146">
            <v>32.9</v>
          </cell>
          <cell r="BU146">
            <v>0.8</v>
          </cell>
          <cell r="BV146">
            <v>13</v>
          </cell>
          <cell r="BW146">
            <v>5.9</v>
          </cell>
          <cell r="BX146">
            <v>42.5</v>
          </cell>
          <cell r="BY146">
            <v>3.5</v>
          </cell>
          <cell r="CA146" t="str">
            <v>Oxfordshire</v>
          </cell>
          <cell r="CB146" t="str">
            <v>E10000025</v>
          </cell>
          <cell r="CC146">
            <v>239000</v>
          </cell>
          <cell r="CD146">
            <v>3.6</v>
          </cell>
          <cell r="CE146">
            <v>23995</v>
          </cell>
          <cell r="CF146">
            <v>4.3</v>
          </cell>
          <cell r="CG146">
            <v>27645</v>
          </cell>
          <cell r="CH146">
            <v>2.8</v>
          </cell>
          <cell r="CI146">
            <v>6884</v>
          </cell>
          <cell r="CJ146">
            <v>14</v>
          </cell>
          <cell r="CK146">
            <v>47575</v>
          </cell>
          <cell r="CL146">
            <v>17</v>
          </cell>
          <cell r="CN146" t="str">
            <v>Oxfordshire</v>
          </cell>
          <cell r="CO146" t="str">
            <v>E10000025</v>
          </cell>
          <cell r="CP146">
            <v>284000</v>
          </cell>
          <cell r="CQ146">
            <v>2.4</v>
          </cell>
          <cell r="CR146">
            <v>12.59</v>
          </cell>
          <cell r="CS146">
            <v>2.8</v>
          </cell>
          <cell r="CT146">
            <v>15.38</v>
          </cell>
          <cell r="CU146">
            <v>1.7</v>
          </cell>
          <cell r="CV146">
            <v>6.69</v>
          </cell>
          <cell r="CW146">
            <v>1.3</v>
          </cell>
          <cell r="CX146">
            <v>25</v>
          </cell>
          <cell r="CY146">
            <v>9.6999999999999993</v>
          </cell>
          <cell r="DA146" t="str">
            <v>Oxfordshire</v>
          </cell>
          <cell r="DB146" t="str">
            <v>E10000025</v>
          </cell>
          <cell r="DC146">
            <v>284000</v>
          </cell>
          <cell r="DD146">
            <v>2.4</v>
          </cell>
          <cell r="DE146">
            <v>443.1</v>
          </cell>
          <cell r="DF146">
            <v>2.4</v>
          </cell>
          <cell r="DG146">
            <v>505.9</v>
          </cell>
          <cell r="DH146">
            <v>1.8</v>
          </cell>
          <cell r="DI146">
            <v>124.6</v>
          </cell>
          <cell r="DJ146">
            <v>4.5999999999999996</v>
          </cell>
          <cell r="DK146">
            <v>894.6</v>
          </cell>
          <cell r="DL146">
            <v>7.9</v>
          </cell>
          <cell r="DN146" t="str">
            <v>Oxfordshire</v>
          </cell>
          <cell r="DO146" t="str">
            <v>E10000025</v>
          </cell>
          <cell r="DP146">
            <v>76000</v>
          </cell>
          <cell r="DQ146">
            <v>4.5999999999999996</v>
          </cell>
          <cell r="DR146">
            <v>37.5</v>
          </cell>
          <cell r="DS146">
            <v>0</v>
          </cell>
          <cell r="DT146">
            <v>37.799999999999997</v>
          </cell>
          <cell r="DU146">
            <v>0.6</v>
          </cell>
          <cell r="DV146">
            <v>32.5</v>
          </cell>
          <cell r="DW146">
            <v>0.8</v>
          </cell>
          <cell r="DX146">
            <v>41.5</v>
          </cell>
          <cell r="DY146">
            <v>8.1</v>
          </cell>
          <cell r="EA146" t="str">
            <v>Oxfordshire</v>
          </cell>
          <cell r="EB146" t="str">
            <v>E10000025</v>
          </cell>
          <cell r="EC146">
            <v>64000</v>
          </cell>
          <cell r="ED146">
            <v>7.5</v>
          </cell>
          <cell r="EE146">
            <v>25166</v>
          </cell>
          <cell r="EF146">
            <v>8</v>
          </cell>
          <cell r="EG146">
            <v>27876</v>
          </cell>
          <cell r="EH146">
            <v>4.7</v>
          </cell>
          <cell r="EI146" t="str">
            <v>&amp;^%</v>
          </cell>
          <cell r="EJ146" t="str">
            <v>&amp;^%</v>
          </cell>
          <cell r="EK146" t="str">
            <v>&amp;^%</v>
          </cell>
          <cell r="EL146" t="str">
            <v>&amp;^%</v>
          </cell>
          <cell r="EN146" t="str">
            <v>Oxfordshire</v>
          </cell>
          <cell r="EO146" t="str">
            <v>E10000025</v>
          </cell>
          <cell r="EP146">
            <v>76000</v>
          </cell>
          <cell r="EQ146">
            <v>4.5999999999999996</v>
          </cell>
          <cell r="ER146">
            <v>13</v>
          </cell>
          <cell r="ES146">
            <v>4</v>
          </cell>
          <cell r="ET146">
            <v>14.04</v>
          </cell>
          <cell r="EU146">
            <v>2.2000000000000002</v>
          </cell>
          <cell r="EV146">
            <v>7.47</v>
          </cell>
          <cell r="EW146">
            <v>2.7</v>
          </cell>
          <cell r="EX146" t="str">
            <v>&amp;^%</v>
          </cell>
          <cell r="EY146" t="str">
            <v>&amp;^%</v>
          </cell>
          <cell r="FA146" t="str">
            <v>Oxfordshire</v>
          </cell>
          <cell r="FB146" t="str">
            <v>E10000025</v>
          </cell>
          <cell r="FC146">
            <v>76000</v>
          </cell>
          <cell r="FD146">
            <v>4.5999999999999996</v>
          </cell>
          <cell r="FE146">
            <v>481.7</v>
          </cell>
          <cell r="FF146">
            <v>4</v>
          </cell>
          <cell r="FG146">
            <v>531.4</v>
          </cell>
          <cell r="FH146">
            <v>2.1</v>
          </cell>
          <cell r="FI146">
            <v>291.89999999999998</v>
          </cell>
          <cell r="FJ146">
            <v>2.9</v>
          </cell>
          <cell r="FK146">
            <v>816.3</v>
          </cell>
          <cell r="FL146">
            <v>17</v>
          </cell>
          <cell r="FN146" t="str">
            <v>Oxfordshire</v>
          </cell>
          <cell r="FO146" t="str">
            <v>E10000025</v>
          </cell>
          <cell r="FP146">
            <v>130000</v>
          </cell>
          <cell r="FQ146">
            <v>3.7</v>
          </cell>
          <cell r="FR146">
            <v>37.700000000000003</v>
          </cell>
          <cell r="FS146">
            <v>1</v>
          </cell>
          <cell r="FT146">
            <v>39.6</v>
          </cell>
          <cell r="FU146">
            <v>0.5</v>
          </cell>
          <cell r="FV146">
            <v>35</v>
          </cell>
          <cell r="FW146">
            <v>0</v>
          </cell>
          <cell r="FX146">
            <v>45</v>
          </cell>
          <cell r="FY146">
            <v>5.5</v>
          </cell>
          <cell r="GA146" t="str">
            <v>Oxfordshire</v>
          </cell>
          <cell r="GB146" t="str">
            <v>E10000025</v>
          </cell>
          <cell r="GC146">
            <v>113000</v>
          </cell>
          <cell r="GD146">
            <v>5</v>
          </cell>
          <cell r="GE146">
            <v>30955</v>
          </cell>
          <cell r="GF146">
            <v>4.2</v>
          </cell>
          <cell r="GG146">
            <v>35832</v>
          </cell>
          <cell r="GH146">
            <v>3.4</v>
          </cell>
          <cell r="GI146">
            <v>16725</v>
          </cell>
          <cell r="GJ146">
            <v>5.6</v>
          </cell>
          <cell r="GK146" t="str">
            <v>&amp;^%</v>
          </cell>
          <cell r="GL146" t="str">
            <v>&amp;^%</v>
          </cell>
          <cell r="GN146" t="str">
            <v>Oxfordshire</v>
          </cell>
          <cell r="GO146" t="str">
            <v>E10000025</v>
          </cell>
          <cell r="GP146">
            <v>130000</v>
          </cell>
          <cell r="GQ146">
            <v>3.7</v>
          </cell>
          <cell r="GR146">
            <v>14.35</v>
          </cell>
          <cell r="GS146">
            <v>3.8</v>
          </cell>
          <cell r="GT146">
            <v>16.809999999999999</v>
          </cell>
          <cell r="GU146">
            <v>2.2999999999999998</v>
          </cell>
          <cell r="GV146">
            <v>7.77</v>
          </cell>
          <cell r="GW146">
            <v>2.9</v>
          </cell>
          <cell r="GX146">
            <v>27.86</v>
          </cell>
          <cell r="GY146">
            <v>16</v>
          </cell>
        </row>
        <row r="147">
          <cell r="A147" t="str">
            <v>Surrey</v>
          </cell>
          <cell r="B147" t="str">
            <v>E10000030</v>
          </cell>
          <cell r="C147">
            <v>208000</v>
          </cell>
          <cell r="D147">
            <v>2.9</v>
          </cell>
          <cell r="E147">
            <v>660.1</v>
          </cell>
          <cell r="F147">
            <v>2.6</v>
          </cell>
          <cell r="G147">
            <v>804.3</v>
          </cell>
          <cell r="H147">
            <v>2.2000000000000002</v>
          </cell>
          <cell r="I147">
            <v>327.5</v>
          </cell>
          <cell r="J147">
            <v>2.1</v>
          </cell>
          <cell r="K147">
            <v>1433.3</v>
          </cell>
          <cell r="L147">
            <v>12</v>
          </cell>
          <cell r="N147" t="str">
            <v>Surrey</v>
          </cell>
          <cell r="O147" t="str">
            <v>E10000030</v>
          </cell>
          <cell r="P147">
            <v>332000</v>
          </cell>
          <cell r="Q147">
            <v>2.2000000000000002</v>
          </cell>
          <cell r="R147">
            <v>37.5</v>
          </cell>
          <cell r="S147">
            <v>0.9</v>
          </cell>
          <cell r="T147">
            <v>39.1</v>
          </cell>
          <cell r="U147">
            <v>0.3</v>
          </cell>
          <cell r="V147">
            <v>35</v>
          </cell>
          <cell r="W147">
            <v>0</v>
          </cell>
          <cell r="X147">
            <v>45</v>
          </cell>
          <cell r="Y147">
            <v>2.9</v>
          </cell>
          <cell r="AA147" t="str">
            <v>Surrey</v>
          </cell>
          <cell r="AB147" t="str">
            <v>E10000030</v>
          </cell>
          <cell r="AC147">
            <v>288000</v>
          </cell>
          <cell r="AD147">
            <v>3</v>
          </cell>
          <cell r="AE147">
            <v>31473</v>
          </cell>
          <cell r="AF147">
            <v>3.2</v>
          </cell>
          <cell r="AG147">
            <v>39805</v>
          </cell>
          <cell r="AH147">
            <v>2.6</v>
          </cell>
          <cell r="AI147">
            <v>15834</v>
          </cell>
          <cell r="AJ147">
            <v>2.7</v>
          </cell>
          <cell r="AK147">
            <v>68280</v>
          </cell>
          <cell r="AL147">
            <v>16</v>
          </cell>
          <cell r="AN147" t="str">
            <v>Surrey</v>
          </cell>
          <cell r="AO147" t="str">
            <v>E10000030</v>
          </cell>
          <cell r="AP147">
            <v>332000</v>
          </cell>
          <cell r="AQ147">
            <v>2.2000000000000002</v>
          </cell>
          <cell r="AR147">
            <v>15.11</v>
          </cell>
          <cell r="AS147">
            <v>2.4</v>
          </cell>
          <cell r="AT147">
            <v>18.43</v>
          </cell>
          <cell r="AU147">
            <v>1.7</v>
          </cell>
          <cell r="AV147">
            <v>7.75</v>
          </cell>
          <cell r="AW147">
            <v>1.6</v>
          </cell>
          <cell r="AX147">
            <v>32.840000000000003</v>
          </cell>
          <cell r="AY147">
            <v>9.1</v>
          </cell>
          <cell r="BA147" t="str">
            <v>Surrey</v>
          </cell>
          <cell r="BB147" t="str">
            <v>E10000030</v>
          </cell>
          <cell r="BC147">
            <v>332000</v>
          </cell>
          <cell r="BD147">
            <v>2.2000000000000002</v>
          </cell>
          <cell r="BE147">
            <v>590.9</v>
          </cell>
          <cell r="BF147">
            <v>1.9</v>
          </cell>
          <cell r="BG147">
            <v>721.2</v>
          </cell>
          <cell r="BH147">
            <v>1.7</v>
          </cell>
          <cell r="BI147">
            <v>306.60000000000002</v>
          </cell>
          <cell r="BJ147">
            <v>1.5</v>
          </cell>
          <cell r="BK147">
            <v>1230.4000000000001</v>
          </cell>
          <cell r="BL147">
            <v>9.6</v>
          </cell>
          <cell r="BN147" t="str">
            <v>Surrey</v>
          </cell>
          <cell r="BO147" t="str">
            <v>E10000030</v>
          </cell>
          <cell r="BP147">
            <v>462000</v>
          </cell>
          <cell r="BQ147">
            <v>1.8</v>
          </cell>
          <cell r="BR147">
            <v>37</v>
          </cell>
          <cell r="BS147">
            <v>0.4</v>
          </cell>
          <cell r="BT147">
            <v>33.1</v>
          </cell>
          <cell r="BU147">
            <v>0.7</v>
          </cell>
          <cell r="BV147">
            <v>14</v>
          </cell>
          <cell r="BW147">
            <v>4</v>
          </cell>
          <cell r="BX147">
            <v>43</v>
          </cell>
          <cell r="BY147">
            <v>2.2000000000000002</v>
          </cell>
          <cell r="CA147" t="str">
            <v>Surrey</v>
          </cell>
          <cell r="CB147" t="str">
            <v>E10000030</v>
          </cell>
          <cell r="CC147">
            <v>394000</v>
          </cell>
          <cell r="CD147">
            <v>2.6</v>
          </cell>
          <cell r="CE147">
            <v>25428</v>
          </cell>
          <cell r="CF147">
            <v>3.6</v>
          </cell>
          <cell r="CG147">
            <v>32478</v>
          </cell>
          <cell r="CH147">
            <v>2.6</v>
          </cell>
          <cell r="CI147">
            <v>7060</v>
          </cell>
          <cell r="CJ147">
            <v>7.3</v>
          </cell>
          <cell r="CK147">
            <v>60425</v>
          </cell>
          <cell r="CL147">
            <v>12</v>
          </cell>
          <cell r="CN147" t="str">
            <v>Surrey</v>
          </cell>
          <cell r="CO147" t="str">
            <v>E10000030</v>
          </cell>
          <cell r="CP147">
            <v>462000</v>
          </cell>
          <cell r="CQ147">
            <v>1.8</v>
          </cell>
          <cell r="CR147">
            <v>13.28</v>
          </cell>
          <cell r="CS147">
            <v>2</v>
          </cell>
          <cell r="CT147">
            <v>17.53</v>
          </cell>
          <cell r="CU147">
            <v>1.6</v>
          </cell>
          <cell r="CV147">
            <v>6.84</v>
          </cell>
          <cell r="CW147">
            <v>1.3</v>
          </cell>
          <cell r="CX147">
            <v>30.6</v>
          </cell>
          <cell r="CY147">
            <v>6.5</v>
          </cell>
          <cell r="DA147" t="str">
            <v>Surrey</v>
          </cell>
          <cell r="DB147" t="str">
            <v>E10000030</v>
          </cell>
          <cell r="DC147">
            <v>462000</v>
          </cell>
          <cell r="DD147">
            <v>1.8</v>
          </cell>
          <cell r="DE147">
            <v>475.5</v>
          </cell>
          <cell r="DF147">
            <v>2.2000000000000002</v>
          </cell>
          <cell r="DG147">
            <v>579.9</v>
          </cell>
          <cell r="DH147">
            <v>1.7</v>
          </cell>
          <cell r="DI147">
            <v>122.6</v>
          </cell>
          <cell r="DJ147">
            <v>4</v>
          </cell>
          <cell r="DK147">
            <v>1102.3</v>
          </cell>
          <cell r="DL147">
            <v>7</v>
          </cell>
          <cell r="DN147" t="str">
            <v>Surrey</v>
          </cell>
          <cell r="DO147" t="str">
            <v>E10000030</v>
          </cell>
          <cell r="DP147">
            <v>124000</v>
          </cell>
          <cell r="DQ147">
            <v>3.5</v>
          </cell>
          <cell r="DR147">
            <v>37.5</v>
          </cell>
          <cell r="DS147">
            <v>0.1</v>
          </cell>
          <cell r="DT147">
            <v>37.9</v>
          </cell>
          <cell r="DU147">
            <v>0.5</v>
          </cell>
          <cell r="DV147">
            <v>33.700000000000003</v>
          </cell>
          <cell r="DW147">
            <v>1.8</v>
          </cell>
          <cell r="DX147">
            <v>42</v>
          </cell>
          <cell r="DY147">
            <v>4.5999999999999996</v>
          </cell>
          <cell r="EA147" t="str">
            <v>Surrey</v>
          </cell>
          <cell r="EB147" t="str">
            <v>E10000030</v>
          </cell>
          <cell r="EC147">
            <v>108000</v>
          </cell>
          <cell r="ED147">
            <v>4.9000000000000004</v>
          </cell>
          <cell r="EE147">
            <v>25888</v>
          </cell>
          <cell r="EF147">
            <v>4.4000000000000004</v>
          </cell>
          <cell r="EG147">
            <v>30956</v>
          </cell>
          <cell r="EH147">
            <v>3.4</v>
          </cell>
          <cell r="EI147">
            <v>14501</v>
          </cell>
          <cell r="EJ147">
            <v>7.2</v>
          </cell>
          <cell r="EK147" t="str">
            <v>&amp;^%</v>
          </cell>
          <cell r="EL147" t="str">
            <v>&amp;^%</v>
          </cell>
          <cell r="EN147" t="str">
            <v>Surrey</v>
          </cell>
          <cell r="EO147" t="str">
            <v>E10000030</v>
          </cell>
          <cell r="EP147">
            <v>124000</v>
          </cell>
          <cell r="EQ147">
            <v>3.5</v>
          </cell>
          <cell r="ER147">
            <v>13.44</v>
          </cell>
          <cell r="ES147">
            <v>3.1</v>
          </cell>
          <cell r="ET147">
            <v>15.34</v>
          </cell>
          <cell r="EU147">
            <v>2.2000000000000002</v>
          </cell>
          <cell r="EV147">
            <v>7.39</v>
          </cell>
          <cell r="EW147">
            <v>1.7</v>
          </cell>
          <cell r="EX147">
            <v>25.78</v>
          </cell>
          <cell r="EY147">
            <v>12</v>
          </cell>
          <cell r="FA147" t="str">
            <v>Surrey</v>
          </cell>
          <cell r="FB147" t="str">
            <v>E10000030</v>
          </cell>
          <cell r="FC147">
            <v>124000</v>
          </cell>
          <cell r="FD147">
            <v>3.5</v>
          </cell>
          <cell r="FE147">
            <v>500.1</v>
          </cell>
          <cell r="FF147">
            <v>2.8</v>
          </cell>
          <cell r="FG147">
            <v>581.4</v>
          </cell>
          <cell r="FH147">
            <v>2.1</v>
          </cell>
          <cell r="FI147">
            <v>289.10000000000002</v>
          </cell>
          <cell r="FJ147">
            <v>2.2999999999999998</v>
          </cell>
          <cell r="FK147">
            <v>953.3</v>
          </cell>
          <cell r="FL147">
            <v>11</v>
          </cell>
          <cell r="FN147" t="str">
            <v>Surrey</v>
          </cell>
          <cell r="FO147" t="str">
            <v>E10000030</v>
          </cell>
          <cell r="FP147">
            <v>208000</v>
          </cell>
          <cell r="FQ147">
            <v>2.9</v>
          </cell>
          <cell r="FR147">
            <v>37.5</v>
          </cell>
          <cell r="FS147">
            <v>1</v>
          </cell>
          <cell r="FT147">
            <v>39.9</v>
          </cell>
          <cell r="FU147">
            <v>0.5</v>
          </cell>
          <cell r="FV147">
            <v>35</v>
          </cell>
          <cell r="FW147">
            <v>0.7</v>
          </cell>
          <cell r="FX147">
            <v>45.5</v>
          </cell>
          <cell r="FY147">
            <v>3.9</v>
          </cell>
          <cell r="GA147" t="str">
            <v>Surrey</v>
          </cell>
          <cell r="GB147" t="str">
            <v>E10000030</v>
          </cell>
          <cell r="GC147">
            <v>179000</v>
          </cell>
          <cell r="GD147">
            <v>3.8</v>
          </cell>
          <cell r="GE147">
            <v>35370</v>
          </cell>
          <cell r="GF147">
            <v>4.0999999999999996</v>
          </cell>
          <cell r="GG147">
            <v>45158</v>
          </cell>
          <cell r="GH147">
            <v>3.4</v>
          </cell>
          <cell r="GI147">
            <v>17156</v>
          </cell>
          <cell r="GJ147">
            <v>4.7</v>
          </cell>
          <cell r="GK147" t="str">
            <v>&amp;^%</v>
          </cell>
          <cell r="GL147" t="str">
            <v>&amp;^%</v>
          </cell>
          <cell r="GN147" t="str">
            <v>Surrey</v>
          </cell>
          <cell r="GO147" t="str">
            <v>E10000030</v>
          </cell>
          <cell r="GP147">
            <v>208000</v>
          </cell>
          <cell r="GQ147">
            <v>2.9</v>
          </cell>
          <cell r="GR147">
            <v>16.43</v>
          </cell>
          <cell r="GS147">
            <v>2.9</v>
          </cell>
          <cell r="GT147">
            <v>20.170000000000002</v>
          </cell>
          <cell r="GU147">
            <v>2.2000000000000002</v>
          </cell>
          <cell r="GV147">
            <v>8.11</v>
          </cell>
          <cell r="GW147">
            <v>2.2000000000000002</v>
          </cell>
          <cell r="GX147">
            <v>36.47</v>
          </cell>
          <cell r="GY147">
            <v>12</v>
          </cell>
        </row>
        <row r="148">
          <cell r="A148" t="str">
            <v>West Sussex</v>
          </cell>
          <cell r="B148" t="str">
            <v>E10000032</v>
          </cell>
          <cell r="C148">
            <v>121000</v>
          </cell>
          <cell r="D148">
            <v>3.8</v>
          </cell>
          <cell r="E148">
            <v>536</v>
          </cell>
          <cell r="F148">
            <v>3.4</v>
          </cell>
          <cell r="G148">
            <v>619.5</v>
          </cell>
          <cell r="H148">
            <v>2</v>
          </cell>
          <cell r="I148">
            <v>306.5</v>
          </cell>
          <cell r="J148">
            <v>2.4</v>
          </cell>
          <cell r="K148">
            <v>1049.5</v>
          </cell>
          <cell r="L148">
            <v>11</v>
          </cell>
          <cell r="N148" t="str">
            <v>West Sussex</v>
          </cell>
          <cell r="O148" t="str">
            <v>E10000032</v>
          </cell>
          <cell r="P148">
            <v>204000</v>
          </cell>
          <cell r="Q148">
            <v>2.8</v>
          </cell>
          <cell r="R148">
            <v>37.5</v>
          </cell>
          <cell r="S148">
            <v>0.9</v>
          </cell>
          <cell r="T148">
            <v>39</v>
          </cell>
          <cell r="U148">
            <v>0.4</v>
          </cell>
          <cell r="V148">
            <v>33.9</v>
          </cell>
          <cell r="W148">
            <v>1.3</v>
          </cell>
          <cell r="X148">
            <v>45.1</v>
          </cell>
          <cell r="Y148">
            <v>3.7</v>
          </cell>
          <cell r="AA148" t="str">
            <v>West Sussex</v>
          </cell>
          <cell r="AB148" t="str">
            <v>E10000032</v>
          </cell>
          <cell r="AC148">
            <v>173000</v>
          </cell>
          <cell r="AD148">
            <v>3.7</v>
          </cell>
          <cell r="AE148">
            <v>25793</v>
          </cell>
          <cell r="AF148">
            <v>3.4</v>
          </cell>
          <cell r="AG148">
            <v>30445</v>
          </cell>
          <cell r="AH148">
            <v>2.5</v>
          </cell>
          <cell r="AI148">
            <v>14446</v>
          </cell>
          <cell r="AJ148">
            <v>4.8</v>
          </cell>
          <cell r="AK148">
            <v>51791</v>
          </cell>
          <cell r="AL148">
            <v>14</v>
          </cell>
          <cell r="AN148" t="str">
            <v>West Sussex</v>
          </cell>
          <cell r="AO148" t="str">
            <v>E10000032</v>
          </cell>
          <cell r="AP148">
            <v>204000</v>
          </cell>
          <cell r="AQ148">
            <v>2.8</v>
          </cell>
          <cell r="AR148">
            <v>12.52</v>
          </cell>
          <cell r="AS148">
            <v>2.4</v>
          </cell>
          <cell r="AT148">
            <v>14.86</v>
          </cell>
          <cell r="AU148">
            <v>1.6</v>
          </cell>
          <cell r="AV148">
            <v>7.19</v>
          </cell>
          <cell r="AW148">
            <v>1.3</v>
          </cell>
          <cell r="AX148">
            <v>26.01</v>
          </cell>
          <cell r="AY148">
            <v>9.3000000000000007</v>
          </cell>
          <cell r="BA148" t="str">
            <v>West Sussex</v>
          </cell>
          <cell r="BB148" t="str">
            <v>E10000032</v>
          </cell>
          <cell r="BC148">
            <v>204000</v>
          </cell>
          <cell r="BD148">
            <v>2.8</v>
          </cell>
          <cell r="BE148">
            <v>492.2</v>
          </cell>
          <cell r="BF148">
            <v>2.2999999999999998</v>
          </cell>
          <cell r="BG148">
            <v>579.6</v>
          </cell>
          <cell r="BH148">
            <v>1.6</v>
          </cell>
          <cell r="BI148">
            <v>285.3</v>
          </cell>
          <cell r="BJ148">
            <v>1.3</v>
          </cell>
          <cell r="BK148">
            <v>979.7</v>
          </cell>
          <cell r="BL148">
            <v>7.7</v>
          </cell>
          <cell r="BN148" t="str">
            <v>West Sussex</v>
          </cell>
          <cell r="BO148" t="str">
            <v>E10000032</v>
          </cell>
          <cell r="BP148">
            <v>292000</v>
          </cell>
          <cell r="BQ148">
            <v>2.2999999999999998</v>
          </cell>
          <cell r="BR148">
            <v>37</v>
          </cell>
          <cell r="BS148">
            <v>0.1</v>
          </cell>
          <cell r="BT148">
            <v>32.4</v>
          </cell>
          <cell r="BU148">
            <v>0.8</v>
          </cell>
          <cell r="BV148">
            <v>14.2</v>
          </cell>
          <cell r="BW148">
            <v>5.2</v>
          </cell>
          <cell r="BX148">
            <v>43.5</v>
          </cell>
          <cell r="BY148">
            <v>3.3</v>
          </cell>
          <cell r="CA148" t="str">
            <v>West Sussex</v>
          </cell>
          <cell r="CB148" t="str">
            <v>E10000032</v>
          </cell>
          <cell r="CC148">
            <v>248000</v>
          </cell>
          <cell r="CD148">
            <v>3</v>
          </cell>
          <cell r="CE148">
            <v>20990</v>
          </cell>
          <cell r="CF148">
            <v>3.5</v>
          </cell>
          <cell r="CG148">
            <v>24551</v>
          </cell>
          <cell r="CH148">
            <v>5</v>
          </cell>
          <cell r="CI148">
            <v>5949</v>
          </cell>
          <cell r="CJ148">
            <v>9.4</v>
          </cell>
          <cell r="CK148">
            <v>46417</v>
          </cell>
          <cell r="CL148">
            <v>11</v>
          </cell>
          <cell r="CN148" t="str">
            <v>West Sussex</v>
          </cell>
          <cell r="CO148" t="str">
            <v>E10000032</v>
          </cell>
          <cell r="CP148">
            <v>292000</v>
          </cell>
          <cell r="CQ148">
            <v>2.2999999999999998</v>
          </cell>
          <cell r="CR148">
            <v>11.14</v>
          </cell>
          <cell r="CS148">
            <v>2.5</v>
          </cell>
          <cell r="CT148">
            <v>14.25</v>
          </cell>
          <cell r="CU148">
            <v>1.5</v>
          </cell>
          <cell r="CV148">
            <v>6.69</v>
          </cell>
          <cell r="CW148">
            <v>0.8</v>
          </cell>
          <cell r="CX148">
            <v>24.28</v>
          </cell>
          <cell r="CY148">
            <v>7.2</v>
          </cell>
          <cell r="DA148" t="str">
            <v>West Sussex</v>
          </cell>
          <cell r="DB148" t="str">
            <v>E10000032</v>
          </cell>
          <cell r="DC148">
            <v>292000</v>
          </cell>
          <cell r="DD148">
            <v>2.2999999999999998</v>
          </cell>
          <cell r="DE148">
            <v>393.1</v>
          </cell>
          <cell r="DF148">
            <v>2.7</v>
          </cell>
          <cell r="DG148">
            <v>462.1</v>
          </cell>
          <cell r="DH148">
            <v>1.7</v>
          </cell>
          <cell r="DI148">
            <v>116.8</v>
          </cell>
          <cell r="DJ148">
            <v>4.5999999999999996</v>
          </cell>
          <cell r="DK148">
            <v>871.5</v>
          </cell>
          <cell r="DL148">
            <v>7.7</v>
          </cell>
          <cell r="DN148" t="str">
            <v>West Sussex</v>
          </cell>
          <cell r="DO148" t="str">
            <v>E10000032</v>
          </cell>
          <cell r="DP148">
            <v>83000</v>
          </cell>
          <cell r="DQ148">
            <v>4.3</v>
          </cell>
          <cell r="DR148">
            <v>37.4</v>
          </cell>
          <cell r="DS148">
            <v>0.2</v>
          </cell>
          <cell r="DT148">
            <v>37.4</v>
          </cell>
          <cell r="DU148">
            <v>0.5</v>
          </cell>
          <cell r="DV148">
            <v>32.5</v>
          </cell>
          <cell r="DW148">
            <v>1</v>
          </cell>
          <cell r="DX148">
            <v>40.200000000000003</v>
          </cell>
          <cell r="DY148">
            <v>5.6</v>
          </cell>
          <cell r="EA148" t="str">
            <v>West Sussex</v>
          </cell>
          <cell r="EB148" t="str">
            <v>E10000032</v>
          </cell>
          <cell r="EC148">
            <v>67000</v>
          </cell>
          <cell r="ED148">
            <v>6.2</v>
          </cell>
          <cell r="EE148">
            <v>22594</v>
          </cell>
          <cell r="EF148">
            <v>6.6</v>
          </cell>
          <cell r="EG148">
            <v>27038</v>
          </cell>
          <cell r="EH148">
            <v>4.4000000000000004</v>
          </cell>
          <cell r="EI148">
            <v>12951</v>
          </cell>
          <cell r="EJ148">
            <v>15</v>
          </cell>
          <cell r="EK148" t="str">
            <v>&amp;^%</v>
          </cell>
          <cell r="EL148" t="str">
            <v>&amp;^%</v>
          </cell>
          <cell r="EN148" t="str">
            <v>West Sussex</v>
          </cell>
          <cell r="EO148" t="str">
            <v>E10000032</v>
          </cell>
          <cell r="EP148">
            <v>83000</v>
          </cell>
          <cell r="EQ148">
            <v>4.3</v>
          </cell>
          <cell r="ER148">
            <v>11.52</v>
          </cell>
          <cell r="ES148">
            <v>4.3</v>
          </cell>
          <cell r="ET148">
            <v>13.93</v>
          </cell>
          <cell r="EU148">
            <v>2.5</v>
          </cell>
          <cell r="EV148">
            <v>7.05</v>
          </cell>
          <cell r="EW148">
            <v>1.6</v>
          </cell>
          <cell r="EX148">
            <v>22.99</v>
          </cell>
          <cell r="EY148">
            <v>18</v>
          </cell>
          <cell r="FA148" t="str">
            <v>West Sussex</v>
          </cell>
          <cell r="FB148" t="str">
            <v>E10000032</v>
          </cell>
          <cell r="FC148">
            <v>83000</v>
          </cell>
          <cell r="FD148">
            <v>4.3</v>
          </cell>
          <cell r="FE148">
            <v>437.8</v>
          </cell>
          <cell r="FF148">
            <v>3.9</v>
          </cell>
          <cell r="FG148">
            <v>521</v>
          </cell>
          <cell r="FH148">
            <v>2.4</v>
          </cell>
          <cell r="FI148">
            <v>268.3</v>
          </cell>
          <cell r="FJ148">
            <v>2.2000000000000002</v>
          </cell>
          <cell r="FK148">
            <v>837.8</v>
          </cell>
          <cell r="FL148">
            <v>19</v>
          </cell>
          <cell r="FN148" t="str">
            <v>West Sussex</v>
          </cell>
          <cell r="FO148" t="str">
            <v>E10000032</v>
          </cell>
          <cell r="FP148">
            <v>121000</v>
          </cell>
          <cell r="FQ148">
            <v>3.8</v>
          </cell>
          <cell r="FR148">
            <v>38.6</v>
          </cell>
          <cell r="FS148">
            <v>1.6</v>
          </cell>
          <cell r="FT148">
            <v>40.1</v>
          </cell>
          <cell r="FU148">
            <v>0.5</v>
          </cell>
          <cell r="FV148">
            <v>35</v>
          </cell>
          <cell r="FW148">
            <v>0</v>
          </cell>
          <cell r="FX148">
            <v>47</v>
          </cell>
          <cell r="FY148">
            <v>5.9</v>
          </cell>
          <cell r="GA148" t="str">
            <v>West Sussex</v>
          </cell>
          <cell r="GB148" t="str">
            <v>E10000032</v>
          </cell>
          <cell r="GC148">
            <v>106000</v>
          </cell>
          <cell r="GD148">
            <v>4.7</v>
          </cell>
          <cell r="GE148">
            <v>27494</v>
          </cell>
          <cell r="GF148">
            <v>4.8</v>
          </cell>
          <cell r="GG148">
            <v>32621</v>
          </cell>
          <cell r="GH148">
            <v>2.8</v>
          </cell>
          <cell r="GI148">
            <v>15509</v>
          </cell>
          <cell r="GJ148">
            <v>4</v>
          </cell>
          <cell r="GK148" t="str">
            <v>&amp;^%</v>
          </cell>
          <cell r="GL148" t="str">
            <v>&amp;^%</v>
          </cell>
          <cell r="GN148" t="str">
            <v>West Sussex</v>
          </cell>
          <cell r="GO148" t="str">
            <v>E10000032</v>
          </cell>
          <cell r="GP148">
            <v>121000</v>
          </cell>
          <cell r="GQ148">
            <v>3.8</v>
          </cell>
          <cell r="GR148">
            <v>13.15</v>
          </cell>
          <cell r="GS148">
            <v>3.4</v>
          </cell>
          <cell r="GT148">
            <v>15.45</v>
          </cell>
          <cell r="GU148">
            <v>2.1</v>
          </cell>
          <cell r="GV148">
            <v>7.32</v>
          </cell>
          <cell r="GW148">
            <v>2.2000000000000002</v>
          </cell>
          <cell r="GX148">
            <v>27.19</v>
          </cell>
          <cell r="GY148">
            <v>12</v>
          </cell>
        </row>
        <row r="149">
          <cell r="A149" t="str">
            <v>Bath and North East Somerset</v>
          </cell>
          <cell r="B149" t="str">
            <v>E06000022</v>
          </cell>
          <cell r="C149">
            <v>32000</v>
          </cell>
          <cell r="D149">
            <v>7.5</v>
          </cell>
          <cell r="E149">
            <v>536.70000000000005</v>
          </cell>
          <cell r="F149">
            <v>6.4</v>
          </cell>
          <cell r="G149">
            <v>629.79999999999995</v>
          </cell>
          <cell r="H149">
            <v>5</v>
          </cell>
          <cell r="I149">
            <v>311.89999999999998</v>
          </cell>
          <cell r="J149">
            <v>4.8</v>
          </cell>
          <cell r="K149" t="str">
            <v>&amp;^%</v>
          </cell>
          <cell r="L149" t="str">
            <v>&amp;^%</v>
          </cell>
          <cell r="N149" t="str">
            <v>Bath and North East Somerset</v>
          </cell>
          <cell r="O149" t="str">
            <v>E06000022</v>
          </cell>
          <cell r="P149">
            <v>53000</v>
          </cell>
          <cell r="Q149">
            <v>5.7</v>
          </cell>
          <cell r="R149">
            <v>37.5</v>
          </cell>
          <cell r="S149">
            <v>0.1</v>
          </cell>
          <cell r="T149">
            <v>38.700000000000003</v>
          </cell>
          <cell r="U149">
            <v>0.8</v>
          </cell>
          <cell r="V149">
            <v>33.9</v>
          </cell>
          <cell r="W149">
            <v>1.1000000000000001</v>
          </cell>
          <cell r="X149" t="str">
            <v>&amp;^%</v>
          </cell>
          <cell r="Y149" t="str">
            <v>&amp;^%</v>
          </cell>
          <cell r="AA149" t="str">
            <v>Bath and North East Somerset</v>
          </cell>
          <cell r="AB149" t="str">
            <v>E06000022</v>
          </cell>
          <cell r="AC149">
            <v>48000</v>
          </cell>
          <cell r="AD149">
            <v>7.6</v>
          </cell>
          <cell r="AE149">
            <v>25173</v>
          </cell>
          <cell r="AF149">
            <v>7.5</v>
          </cell>
          <cell r="AG149">
            <v>30440</v>
          </cell>
          <cell r="AH149">
            <v>4.5</v>
          </cell>
          <cell r="AI149">
            <v>15192</v>
          </cell>
          <cell r="AJ149">
            <v>5.4</v>
          </cell>
          <cell r="AK149" t="str">
            <v>&amp;^%</v>
          </cell>
          <cell r="AL149" t="str">
            <v>&amp;^%</v>
          </cell>
          <cell r="AN149" t="str">
            <v>Bath and North East Somerset</v>
          </cell>
          <cell r="AO149" t="str">
            <v>E06000022</v>
          </cell>
          <cell r="AP149">
            <v>53000</v>
          </cell>
          <cell r="AQ149">
            <v>5.7</v>
          </cell>
          <cell r="AR149">
            <v>12.6</v>
          </cell>
          <cell r="AS149">
            <v>5.4</v>
          </cell>
          <cell r="AT149">
            <v>15.08</v>
          </cell>
          <cell r="AU149">
            <v>3.7</v>
          </cell>
          <cell r="AV149">
            <v>7.71</v>
          </cell>
          <cell r="AW149">
            <v>2.9</v>
          </cell>
          <cell r="AX149" t="str">
            <v>&amp;^%</v>
          </cell>
          <cell r="AY149" t="str">
            <v>&amp;^%</v>
          </cell>
          <cell r="BA149" t="str">
            <v>Bath and North East Somerset</v>
          </cell>
          <cell r="BB149" t="str">
            <v>E06000022</v>
          </cell>
          <cell r="BC149">
            <v>53000</v>
          </cell>
          <cell r="BD149">
            <v>5.7</v>
          </cell>
          <cell r="BE149">
            <v>493.5</v>
          </cell>
          <cell r="BF149">
            <v>5.2</v>
          </cell>
          <cell r="BG149">
            <v>583.20000000000005</v>
          </cell>
          <cell r="BH149">
            <v>3.6</v>
          </cell>
          <cell r="BI149">
            <v>300.5</v>
          </cell>
          <cell r="BJ149">
            <v>3.1</v>
          </cell>
          <cell r="BK149" t="str">
            <v>&amp;^%</v>
          </cell>
          <cell r="BL149" t="str">
            <v>&amp;^%</v>
          </cell>
          <cell r="BN149" t="str">
            <v>Bath and North East Somerset</v>
          </cell>
          <cell r="BO149" t="str">
            <v>E06000022</v>
          </cell>
          <cell r="BP149">
            <v>79000</v>
          </cell>
          <cell r="BQ149">
            <v>4.5999999999999996</v>
          </cell>
          <cell r="BR149">
            <v>36.5</v>
          </cell>
          <cell r="BS149">
            <v>1.4</v>
          </cell>
          <cell r="BT149">
            <v>31.7</v>
          </cell>
          <cell r="BU149">
            <v>1.7</v>
          </cell>
          <cell r="BV149">
            <v>12.2</v>
          </cell>
          <cell r="BW149">
            <v>9.8000000000000007</v>
          </cell>
          <cell r="BX149">
            <v>42.5</v>
          </cell>
          <cell r="BY149">
            <v>7.4</v>
          </cell>
          <cell r="CA149" t="str">
            <v>Bath and North East Somerset</v>
          </cell>
          <cell r="CB149" t="str">
            <v>E06000022</v>
          </cell>
          <cell r="CC149">
            <v>70000</v>
          </cell>
          <cell r="CD149">
            <v>6</v>
          </cell>
          <cell r="CE149">
            <v>20921</v>
          </cell>
          <cell r="CF149">
            <v>5.7</v>
          </cell>
          <cell r="CG149">
            <v>24365</v>
          </cell>
          <cell r="CH149">
            <v>4.5</v>
          </cell>
          <cell r="CI149">
            <v>5926</v>
          </cell>
          <cell r="CJ149">
            <v>15</v>
          </cell>
          <cell r="CK149" t="str">
            <v>&amp;^%</v>
          </cell>
          <cell r="CL149" t="str">
            <v>&amp;^%</v>
          </cell>
          <cell r="CN149" t="str">
            <v>Bath and North East Somerset</v>
          </cell>
          <cell r="CO149" t="str">
            <v>E06000022</v>
          </cell>
          <cell r="CP149">
            <v>79000</v>
          </cell>
          <cell r="CQ149">
            <v>4.5999999999999996</v>
          </cell>
          <cell r="CR149">
            <v>11.45</v>
          </cell>
          <cell r="CS149">
            <v>4.5</v>
          </cell>
          <cell r="CT149">
            <v>14.5</v>
          </cell>
          <cell r="CU149">
            <v>3.2</v>
          </cell>
          <cell r="CV149">
            <v>6.84</v>
          </cell>
          <cell r="CW149">
            <v>1.7</v>
          </cell>
          <cell r="CX149" t="str">
            <v>&amp;^%</v>
          </cell>
          <cell r="CY149" t="str">
            <v>&amp;^%</v>
          </cell>
          <cell r="DA149" t="str">
            <v>Bath and North East Somerset</v>
          </cell>
          <cell r="DB149" t="str">
            <v>E06000022</v>
          </cell>
          <cell r="DC149">
            <v>79000</v>
          </cell>
          <cell r="DD149">
            <v>4.5999999999999996</v>
          </cell>
          <cell r="DE149">
            <v>385.5</v>
          </cell>
          <cell r="DF149">
            <v>4.8</v>
          </cell>
          <cell r="DG149">
            <v>459.7</v>
          </cell>
          <cell r="DH149">
            <v>3.7</v>
          </cell>
          <cell r="DI149">
            <v>104.9</v>
          </cell>
          <cell r="DJ149">
            <v>13</v>
          </cell>
          <cell r="DK149" t="str">
            <v>&amp;^%</v>
          </cell>
          <cell r="DL149" t="str">
            <v>&amp;^%</v>
          </cell>
          <cell r="DN149" t="str">
            <v>Bath and North East Somerset</v>
          </cell>
          <cell r="DO149" t="str">
            <v>E06000022</v>
          </cell>
          <cell r="DP149">
            <v>21000</v>
          </cell>
          <cell r="DQ149">
            <v>8.8000000000000007</v>
          </cell>
          <cell r="DR149">
            <v>37</v>
          </cell>
          <cell r="DS149">
            <v>0.9</v>
          </cell>
          <cell r="DT149">
            <v>36.9</v>
          </cell>
          <cell r="DU149">
            <v>1.1000000000000001</v>
          </cell>
          <cell r="DV149">
            <v>32</v>
          </cell>
          <cell r="DW149">
            <v>2.4</v>
          </cell>
          <cell r="DX149" t="str">
            <v>&amp;^%</v>
          </cell>
          <cell r="DY149" t="str">
            <v>&amp;^%</v>
          </cell>
          <cell r="EA149" t="str">
            <v>Bath and North East Somerset</v>
          </cell>
          <cell r="EB149" t="str">
            <v>E06000022</v>
          </cell>
          <cell r="EC149">
            <v>19000</v>
          </cell>
          <cell r="ED149">
            <v>10.3</v>
          </cell>
          <cell r="EE149">
            <v>22935</v>
          </cell>
          <cell r="EF149">
            <v>6.8</v>
          </cell>
          <cell r="EG149">
            <v>26389</v>
          </cell>
          <cell r="EH149">
            <v>5.6</v>
          </cell>
          <cell r="EI149">
            <v>13548</v>
          </cell>
          <cell r="EJ149">
            <v>7.6</v>
          </cell>
          <cell r="EK149" t="str">
            <v>&amp;^%</v>
          </cell>
          <cell r="EL149" t="str">
            <v>&amp;^%</v>
          </cell>
          <cell r="EN149" t="str">
            <v>Bath and North East Somerset</v>
          </cell>
          <cell r="EO149" t="str">
            <v>E06000022</v>
          </cell>
          <cell r="EP149">
            <v>21000</v>
          </cell>
          <cell r="EQ149">
            <v>8.8000000000000007</v>
          </cell>
          <cell r="ER149">
            <v>12.13</v>
          </cell>
          <cell r="ES149">
            <v>6.8</v>
          </cell>
          <cell r="ET149">
            <v>13.82</v>
          </cell>
          <cell r="EU149">
            <v>4.4000000000000004</v>
          </cell>
          <cell r="EV149">
            <v>7.23</v>
          </cell>
          <cell r="EW149">
            <v>5.4</v>
          </cell>
          <cell r="EX149" t="str">
            <v>&amp;^%</v>
          </cell>
          <cell r="EY149" t="str">
            <v>&amp;^%</v>
          </cell>
          <cell r="FA149" t="str">
            <v>Bath and North East Somerset</v>
          </cell>
          <cell r="FB149" t="str">
            <v>E06000022</v>
          </cell>
          <cell r="FC149">
            <v>21000</v>
          </cell>
          <cell r="FD149">
            <v>8.8000000000000007</v>
          </cell>
          <cell r="FE149">
            <v>440.4</v>
          </cell>
          <cell r="FF149">
            <v>6.1</v>
          </cell>
          <cell r="FG149">
            <v>510.3</v>
          </cell>
          <cell r="FH149">
            <v>4.3</v>
          </cell>
          <cell r="FI149">
            <v>285.7</v>
          </cell>
          <cell r="FJ149">
            <v>5.0999999999999996</v>
          </cell>
          <cell r="FK149" t="str">
            <v>&amp;^%</v>
          </cell>
          <cell r="FL149" t="str">
            <v>&amp;^%</v>
          </cell>
          <cell r="FN149" t="str">
            <v>Bath and North East Somerset</v>
          </cell>
          <cell r="FO149" t="str">
            <v>E06000022</v>
          </cell>
          <cell r="FP149">
            <v>32000</v>
          </cell>
          <cell r="FQ149">
            <v>7.5</v>
          </cell>
          <cell r="FR149">
            <v>37.5</v>
          </cell>
          <cell r="FS149">
            <v>1.7</v>
          </cell>
          <cell r="FT149">
            <v>39.799999999999997</v>
          </cell>
          <cell r="FU149">
            <v>1.1000000000000001</v>
          </cell>
          <cell r="FV149">
            <v>35</v>
          </cell>
          <cell r="FW149">
            <v>1.5</v>
          </cell>
          <cell r="FX149" t="str">
            <v>&amp;^%</v>
          </cell>
          <cell r="FY149" t="str">
            <v>&amp;^%</v>
          </cell>
          <cell r="GA149" t="str">
            <v>Bath and North East Somerset</v>
          </cell>
          <cell r="GB149" t="str">
            <v>E06000022</v>
          </cell>
          <cell r="GC149">
            <v>29000</v>
          </cell>
          <cell r="GD149">
            <v>10.6</v>
          </cell>
          <cell r="GE149">
            <v>27065</v>
          </cell>
          <cell r="GF149">
            <v>10</v>
          </cell>
          <cell r="GG149">
            <v>33061</v>
          </cell>
          <cell r="GH149">
            <v>6.2</v>
          </cell>
          <cell r="GI149">
            <v>16240</v>
          </cell>
          <cell r="GJ149">
            <v>4.7</v>
          </cell>
          <cell r="GK149" t="str">
            <v>&amp;^%</v>
          </cell>
          <cell r="GL149" t="str">
            <v>&amp;^%</v>
          </cell>
          <cell r="GN149" t="str">
            <v>Bath and North East Somerset</v>
          </cell>
          <cell r="GO149" t="str">
            <v>E06000022</v>
          </cell>
          <cell r="GP149">
            <v>32000</v>
          </cell>
          <cell r="GQ149">
            <v>7.5</v>
          </cell>
          <cell r="GR149">
            <v>12.71</v>
          </cell>
          <cell r="GS149">
            <v>7.8</v>
          </cell>
          <cell r="GT149">
            <v>15.83</v>
          </cell>
          <cell r="GU149">
            <v>5</v>
          </cell>
          <cell r="GV149">
            <v>7.94</v>
          </cell>
          <cell r="GW149">
            <v>2.9</v>
          </cell>
          <cell r="GX149" t="str">
            <v>&amp;^%</v>
          </cell>
          <cell r="GY149" t="str">
            <v>&amp;^%</v>
          </cell>
        </row>
        <row r="150">
          <cell r="A150" t="str">
            <v>Bournemouth</v>
          </cell>
          <cell r="B150" t="str">
            <v>E06000028</v>
          </cell>
          <cell r="C150">
            <v>24000</v>
          </cell>
          <cell r="D150">
            <v>8.6</v>
          </cell>
          <cell r="E150">
            <v>544.4</v>
          </cell>
          <cell r="F150">
            <v>9</v>
          </cell>
          <cell r="G150">
            <v>644.29999999999995</v>
          </cell>
          <cell r="H150">
            <v>5.9</v>
          </cell>
          <cell r="I150">
            <v>294</v>
          </cell>
          <cell r="J150">
            <v>5.5</v>
          </cell>
          <cell r="K150" t="str">
            <v>&amp;^%</v>
          </cell>
          <cell r="L150" t="str">
            <v>&amp;^%</v>
          </cell>
          <cell r="N150" t="str">
            <v>Bournemouth</v>
          </cell>
          <cell r="O150" t="str">
            <v>E06000028</v>
          </cell>
          <cell r="P150">
            <v>39000</v>
          </cell>
          <cell r="Q150">
            <v>6.6</v>
          </cell>
          <cell r="R150">
            <v>37.5</v>
          </cell>
          <cell r="S150">
            <v>0.1</v>
          </cell>
          <cell r="T150">
            <v>39</v>
          </cell>
          <cell r="U150">
            <v>1.3</v>
          </cell>
          <cell r="V150">
            <v>35</v>
          </cell>
          <cell r="W150">
            <v>1.3</v>
          </cell>
          <cell r="X150" t="str">
            <v>&amp;^%</v>
          </cell>
          <cell r="Y150" t="str">
            <v>&amp;^%</v>
          </cell>
          <cell r="AA150" t="str">
            <v>Bournemouth</v>
          </cell>
          <cell r="AB150" t="str">
            <v>E06000028</v>
          </cell>
          <cell r="AC150">
            <v>34000</v>
          </cell>
          <cell r="AD150">
            <v>18.7</v>
          </cell>
          <cell r="AE150" t="str">
            <v>&amp;^%</v>
          </cell>
          <cell r="AF150" t="str">
            <v>&amp;^%</v>
          </cell>
          <cell r="AG150">
            <v>30603</v>
          </cell>
          <cell r="AH150">
            <v>12</v>
          </cell>
          <cell r="AI150" t="str">
            <v>&amp;^%</v>
          </cell>
          <cell r="AJ150" t="str">
            <v>&amp;^%</v>
          </cell>
          <cell r="AK150" t="str">
            <v>&amp;^%</v>
          </cell>
          <cell r="AL150" t="str">
            <v>&amp;^%</v>
          </cell>
          <cell r="AN150" t="str">
            <v>Bournemouth</v>
          </cell>
          <cell r="AO150" t="str">
            <v>E06000028</v>
          </cell>
          <cell r="AP150">
            <v>39000</v>
          </cell>
          <cell r="AQ150">
            <v>6.6</v>
          </cell>
          <cell r="AR150">
            <v>12.77</v>
          </cell>
          <cell r="AS150">
            <v>6.3</v>
          </cell>
          <cell r="AT150">
            <v>15.06</v>
          </cell>
          <cell r="AU150">
            <v>4.5</v>
          </cell>
          <cell r="AV150">
            <v>7.17</v>
          </cell>
          <cell r="AW150">
            <v>3.7</v>
          </cell>
          <cell r="AX150" t="str">
            <v>&amp;^%</v>
          </cell>
          <cell r="AY150" t="str">
            <v>&amp;^%</v>
          </cell>
          <cell r="BA150" t="str">
            <v>Bournemouth</v>
          </cell>
          <cell r="BB150" t="str">
            <v>E06000028</v>
          </cell>
          <cell r="BC150">
            <v>39000</v>
          </cell>
          <cell r="BD150">
            <v>6.6</v>
          </cell>
          <cell r="BE150">
            <v>479.4</v>
          </cell>
          <cell r="BF150">
            <v>7.1</v>
          </cell>
          <cell r="BG150">
            <v>586.79999999999995</v>
          </cell>
          <cell r="BH150">
            <v>4.3</v>
          </cell>
          <cell r="BI150">
            <v>289.8</v>
          </cell>
          <cell r="BJ150">
            <v>3.5</v>
          </cell>
          <cell r="BK150" t="str">
            <v>&amp;^%</v>
          </cell>
          <cell r="BL150" t="str">
            <v>&amp;^%</v>
          </cell>
          <cell r="BN150" t="str">
            <v>Bournemouth</v>
          </cell>
          <cell r="BO150" t="str">
            <v>E06000028</v>
          </cell>
          <cell r="BP150">
            <v>65000</v>
          </cell>
          <cell r="BQ150">
            <v>5.0999999999999996</v>
          </cell>
          <cell r="BR150">
            <v>35</v>
          </cell>
          <cell r="BS150">
            <v>1.5</v>
          </cell>
          <cell r="BT150">
            <v>31</v>
          </cell>
          <cell r="BU150">
            <v>2</v>
          </cell>
          <cell r="BV150">
            <v>13.8</v>
          </cell>
          <cell r="BW150">
            <v>9.3000000000000007</v>
          </cell>
          <cell r="BX150">
            <v>42</v>
          </cell>
          <cell r="BY150">
            <v>9.3000000000000007</v>
          </cell>
          <cell r="CA150" t="str">
            <v>Bournemouth</v>
          </cell>
          <cell r="CB150" t="str">
            <v>E06000028</v>
          </cell>
          <cell r="CC150">
            <v>54000</v>
          </cell>
          <cell r="CD150">
            <v>12.5</v>
          </cell>
          <cell r="CE150">
            <v>18334</v>
          </cell>
          <cell r="CF150">
            <v>18</v>
          </cell>
          <cell r="CG150">
            <v>22995</v>
          </cell>
          <cell r="CH150">
            <v>8.6999999999999993</v>
          </cell>
          <cell r="CI150" t="str">
            <v>&amp;^%</v>
          </cell>
          <cell r="CJ150" t="str">
            <v>&amp;^%</v>
          </cell>
          <cell r="CK150" t="str">
            <v>&amp;^%</v>
          </cell>
          <cell r="CL150" t="str">
            <v>&amp;^%</v>
          </cell>
          <cell r="CN150" t="str">
            <v>Bournemouth</v>
          </cell>
          <cell r="CO150" t="str">
            <v>E06000028</v>
          </cell>
          <cell r="CP150">
            <v>65000</v>
          </cell>
          <cell r="CQ150">
            <v>5.0999999999999996</v>
          </cell>
          <cell r="CR150">
            <v>10.26</v>
          </cell>
          <cell r="CS150">
            <v>4.5</v>
          </cell>
          <cell r="CT150">
            <v>13.83</v>
          </cell>
          <cell r="CU150">
            <v>3.9</v>
          </cell>
          <cell r="CV150">
            <v>6.27</v>
          </cell>
          <cell r="CW150">
            <v>1.7</v>
          </cell>
          <cell r="CX150" t="str">
            <v>&amp;^%</v>
          </cell>
          <cell r="CY150" t="str">
            <v>&amp;^%</v>
          </cell>
          <cell r="DA150" t="str">
            <v>Bournemouth</v>
          </cell>
          <cell r="DB150" t="str">
            <v>E06000028</v>
          </cell>
          <cell r="DC150">
            <v>65000</v>
          </cell>
          <cell r="DD150">
            <v>5.0999999999999996</v>
          </cell>
          <cell r="DE150">
            <v>347.7</v>
          </cell>
          <cell r="DF150">
            <v>5.6</v>
          </cell>
          <cell r="DG150">
            <v>428.5</v>
          </cell>
          <cell r="DH150">
            <v>4.4000000000000004</v>
          </cell>
          <cell r="DI150">
            <v>99</v>
          </cell>
          <cell r="DJ150">
            <v>9.6999999999999993</v>
          </cell>
          <cell r="DK150" t="str">
            <v>&amp;^%</v>
          </cell>
          <cell r="DL150" t="str">
            <v>&amp;^%</v>
          </cell>
          <cell r="DN150" t="str">
            <v>Bournemouth</v>
          </cell>
          <cell r="DO150" t="str">
            <v>E06000028</v>
          </cell>
          <cell r="DP150">
            <v>16000</v>
          </cell>
          <cell r="DQ150">
            <v>10.1</v>
          </cell>
          <cell r="DR150">
            <v>37.5</v>
          </cell>
          <cell r="DS150">
            <v>0.4</v>
          </cell>
          <cell r="DT150">
            <v>38.700000000000003</v>
          </cell>
          <cell r="DU150">
            <v>2.8</v>
          </cell>
          <cell r="DV150">
            <v>32.4</v>
          </cell>
          <cell r="DW150">
            <v>2.8</v>
          </cell>
          <cell r="DX150" t="str">
            <v>&amp;^%</v>
          </cell>
          <cell r="DY150" t="str">
            <v>&amp;^%</v>
          </cell>
          <cell r="EA150" t="str">
            <v>Bournemouth</v>
          </cell>
          <cell r="EB150" t="str">
            <v>E06000028</v>
          </cell>
          <cell r="EC150" t="str">
            <v>&amp;^%</v>
          </cell>
          <cell r="ED150" t="str">
            <v>&amp;^%</v>
          </cell>
          <cell r="EE150" t="str">
            <v>&amp;^%</v>
          </cell>
          <cell r="EF150" t="str">
            <v>&amp;^%</v>
          </cell>
          <cell r="EG150">
            <v>25768</v>
          </cell>
          <cell r="EH150">
            <v>17</v>
          </cell>
          <cell r="EI150" t="str">
            <v>&amp;^%</v>
          </cell>
          <cell r="EJ150" t="str">
            <v>&amp;^%</v>
          </cell>
          <cell r="EK150" t="str">
            <v>&amp;^%</v>
          </cell>
          <cell r="EL150" t="str">
            <v>&amp;^%</v>
          </cell>
          <cell r="EN150" t="str">
            <v>Bournemouth</v>
          </cell>
          <cell r="EO150" t="str">
            <v>E06000028</v>
          </cell>
          <cell r="EP150">
            <v>16000</v>
          </cell>
          <cell r="EQ150">
            <v>10.1</v>
          </cell>
          <cell r="ER150">
            <v>11.59</v>
          </cell>
          <cell r="ES150">
            <v>6.8</v>
          </cell>
          <cell r="ET150">
            <v>12.9</v>
          </cell>
          <cell r="EU150">
            <v>5.5</v>
          </cell>
          <cell r="EV150">
            <v>7.01</v>
          </cell>
          <cell r="EW150">
            <v>4.2</v>
          </cell>
          <cell r="EX150" t="str">
            <v>&amp;^%</v>
          </cell>
          <cell r="EY150" t="str">
            <v>&amp;^%</v>
          </cell>
          <cell r="FA150" t="str">
            <v>Bournemouth</v>
          </cell>
          <cell r="FB150" t="str">
            <v>E06000028</v>
          </cell>
          <cell r="FC150">
            <v>16000</v>
          </cell>
          <cell r="FD150">
            <v>10.1</v>
          </cell>
          <cell r="FE150">
            <v>424.4</v>
          </cell>
          <cell r="FF150">
            <v>8.6</v>
          </cell>
          <cell r="FG150">
            <v>498.6</v>
          </cell>
          <cell r="FH150">
            <v>4.7</v>
          </cell>
          <cell r="FI150">
            <v>288.10000000000002</v>
          </cell>
          <cell r="FJ150">
            <v>4.2</v>
          </cell>
          <cell r="FK150" t="str">
            <v>&amp;^%</v>
          </cell>
          <cell r="FL150" t="str">
            <v>&amp;^%</v>
          </cell>
          <cell r="FN150" t="str">
            <v>Bournemouth</v>
          </cell>
          <cell r="FO150" t="str">
            <v>E06000028</v>
          </cell>
          <cell r="FP150">
            <v>24000</v>
          </cell>
          <cell r="FQ150">
            <v>8.6</v>
          </cell>
          <cell r="FR150">
            <v>37.5</v>
          </cell>
          <cell r="FS150">
            <v>1.7</v>
          </cell>
          <cell r="FT150">
            <v>39.200000000000003</v>
          </cell>
          <cell r="FU150">
            <v>1.1000000000000001</v>
          </cell>
          <cell r="FV150">
            <v>35</v>
          </cell>
          <cell r="FW150">
            <v>0</v>
          </cell>
          <cell r="FX150" t="str">
            <v>&amp;^%</v>
          </cell>
          <cell r="FY150" t="str">
            <v>&amp;^%</v>
          </cell>
          <cell r="GA150" t="str">
            <v>Bournemouth</v>
          </cell>
          <cell r="GB150" t="str">
            <v>E06000028</v>
          </cell>
          <cell r="GC150">
            <v>20000</v>
          </cell>
          <cell r="GD150">
            <v>19.899999999999999</v>
          </cell>
          <cell r="GE150" t="str">
            <v>&amp;^%</v>
          </cell>
          <cell r="GF150" t="str">
            <v>&amp;^%</v>
          </cell>
          <cell r="GG150">
            <v>33806</v>
          </cell>
          <cell r="GH150">
            <v>17</v>
          </cell>
          <cell r="GI150" t="str">
            <v>&amp;^%</v>
          </cell>
          <cell r="GJ150" t="str">
            <v>&amp;^%</v>
          </cell>
          <cell r="GK150" t="str">
            <v>&amp;^%</v>
          </cell>
          <cell r="GL150" t="str">
            <v>&amp;^%</v>
          </cell>
          <cell r="GN150" t="str">
            <v>Bournemouth</v>
          </cell>
          <cell r="GO150" t="str">
            <v>E06000028</v>
          </cell>
          <cell r="GP150">
            <v>24000</v>
          </cell>
          <cell r="GQ150">
            <v>8.6</v>
          </cell>
          <cell r="GR150">
            <v>13.67</v>
          </cell>
          <cell r="GS150">
            <v>8.5</v>
          </cell>
          <cell r="GT150">
            <v>16.440000000000001</v>
          </cell>
          <cell r="GU150">
            <v>5.9</v>
          </cell>
          <cell r="GV150">
            <v>7.16</v>
          </cell>
          <cell r="GW150">
            <v>6.6</v>
          </cell>
          <cell r="GX150" t="str">
            <v>&amp;^%</v>
          </cell>
          <cell r="GY150" t="str">
            <v>&amp;^%</v>
          </cell>
        </row>
        <row r="151">
          <cell r="A151" t="str">
            <v>Bristol, City of</v>
          </cell>
          <cell r="B151" t="str">
            <v>E06000023</v>
          </cell>
          <cell r="C151">
            <v>98000</v>
          </cell>
          <cell r="D151">
            <v>4.2</v>
          </cell>
          <cell r="E151">
            <v>558.6</v>
          </cell>
          <cell r="F151">
            <v>3.6</v>
          </cell>
          <cell r="G151">
            <v>652.20000000000005</v>
          </cell>
          <cell r="H151">
            <v>2.7</v>
          </cell>
          <cell r="I151">
            <v>313.5</v>
          </cell>
          <cell r="J151">
            <v>3</v>
          </cell>
          <cell r="K151">
            <v>1084.5</v>
          </cell>
          <cell r="L151">
            <v>16</v>
          </cell>
          <cell r="N151" t="str">
            <v>Bristol, City of</v>
          </cell>
          <cell r="O151" t="str">
            <v>E06000023</v>
          </cell>
          <cell r="P151">
            <v>162000</v>
          </cell>
          <cell r="Q151">
            <v>3.2</v>
          </cell>
          <cell r="R151">
            <v>37.5</v>
          </cell>
          <cell r="S151" t="str">
            <v>&amp;^%</v>
          </cell>
          <cell r="T151">
            <v>38.6</v>
          </cell>
          <cell r="U151">
            <v>0.4</v>
          </cell>
          <cell r="V151">
            <v>34.9</v>
          </cell>
          <cell r="W151">
            <v>0.6</v>
          </cell>
          <cell r="X151">
            <v>44.9</v>
          </cell>
          <cell r="Y151">
            <v>4.9000000000000004</v>
          </cell>
          <cell r="AA151" t="str">
            <v>Bristol, City of</v>
          </cell>
          <cell r="AB151" t="str">
            <v>E06000023</v>
          </cell>
          <cell r="AC151">
            <v>133000</v>
          </cell>
          <cell r="AD151">
            <v>4</v>
          </cell>
          <cell r="AE151">
            <v>26318</v>
          </cell>
          <cell r="AF151">
            <v>3.5</v>
          </cell>
          <cell r="AG151">
            <v>31264</v>
          </cell>
          <cell r="AH151">
            <v>2.6</v>
          </cell>
          <cell r="AI151">
            <v>15076</v>
          </cell>
          <cell r="AJ151">
            <v>3</v>
          </cell>
          <cell r="AK151">
            <v>51905</v>
          </cell>
          <cell r="AL151">
            <v>15</v>
          </cell>
          <cell r="AN151" t="str">
            <v>Bristol, City of</v>
          </cell>
          <cell r="AO151" t="str">
            <v>E06000023</v>
          </cell>
          <cell r="AP151">
            <v>162000</v>
          </cell>
          <cell r="AQ151">
            <v>3.2</v>
          </cell>
          <cell r="AR151">
            <v>13.09</v>
          </cell>
          <cell r="AS151">
            <v>2.8</v>
          </cell>
          <cell r="AT151">
            <v>15.51</v>
          </cell>
          <cell r="AU151">
            <v>2</v>
          </cell>
          <cell r="AV151">
            <v>7.51</v>
          </cell>
          <cell r="AW151">
            <v>2</v>
          </cell>
          <cell r="AX151">
            <v>26.49</v>
          </cell>
          <cell r="AY151">
            <v>11</v>
          </cell>
          <cell r="BA151" t="str">
            <v>Bristol, City of</v>
          </cell>
          <cell r="BB151" t="str">
            <v>E06000023</v>
          </cell>
          <cell r="BC151">
            <v>162000</v>
          </cell>
          <cell r="BD151">
            <v>3.2</v>
          </cell>
          <cell r="BE151">
            <v>507.8</v>
          </cell>
          <cell r="BF151">
            <v>2.7</v>
          </cell>
          <cell r="BG151">
            <v>599.29999999999995</v>
          </cell>
          <cell r="BH151">
            <v>2</v>
          </cell>
          <cell r="BI151">
            <v>297.60000000000002</v>
          </cell>
          <cell r="BJ151">
            <v>1.9</v>
          </cell>
          <cell r="BK151">
            <v>997.2</v>
          </cell>
          <cell r="BL151">
            <v>11</v>
          </cell>
          <cell r="BN151" t="str">
            <v>Bristol, City of</v>
          </cell>
          <cell r="BO151" t="str">
            <v>E06000023</v>
          </cell>
          <cell r="BP151">
            <v>221000</v>
          </cell>
          <cell r="BQ151">
            <v>2.7</v>
          </cell>
          <cell r="BR151">
            <v>36.4</v>
          </cell>
          <cell r="BS151">
            <v>1.4</v>
          </cell>
          <cell r="BT151">
            <v>33.1</v>
          </cell>
          <cell r="BU151">
            <v>0.9</v>
          </cell>
          <cell r="BV151">
            <v>15.9</v>
          </cell>
          <cell r="BW151">
            <v>5.8</v>
          </cell>
          <cell r="BX151">
            <v>42.5</v>
          </cell>
          <cell r="BY151">
            <v>4.4000000000000004</v>
          </cell>
          <cell r="CA151" t="str">
            <v>Bristol, City of</v>
          </cell>
          <cell r="CB151" t="str">
            <v>E06000023</v>
          </cell>
          <cell r="CC151">
            <v>183000</v>
          </cell>
          <cell r="CD151">
            <v>3.7</v>
          </cell>
          <cell r="CE151">
            <v>22293</v>
          </cell>
          <cell r="CF151">
            <v>3.5</v>
          </cell>
          <cell r="CG151">
            <v>26044</v>
          </cell>
          <cell r="CH151">
            <v>2.8</v>
          </cell>
          <cell r="CI151">
            <v>7557</v>
          </cell>
          <cell r="CJ151">
            <v>8</v>
          </cell>
          <cell r="CK151">
            <v>47301</v>
          </cell>
          <cell r="CL151">
            <v>15</v>
          </cell>
          <cell r="CN151" t="str">
            <v>Bristol, City of</v>
          </cell>
          <cell r="CO151" t="str">
            <v>E06000023</v>
          </cell>
          <cell r="CP151">
            <v>221000</v>
          </cell>
          <cell r="CQ151">
            <v>2.7</v>
          </cell>
          <cell r="CR151">
            <v>12.29</v>
          </cell>
          <cell r="CS151">
            <v>2.5</v>
          </cell>
          <cell r="CT151">
            <v>15.1</v>
          </cell>
          <cell r="CU151">
            <v>1.8</v>
          </cell>
          <cell r="CV151">
            <v>6.9</v>
          </cell>
          <cell r="CW151">
            <v>1.3</v>
          </cell>
          <cell r="CX151">
            <v>25.6</v>
          </cell>
          <cell r="CY151">
            <v>8.1</v>
          </cell>
          <cell r="DA151" t="str">
            <v>Bristol, City of</v>
          </cell>
          <cell r="DB151" t="str">
            <v>E06000023</v>
          </cell>
          <cell r="DC151">
            <v>221000</v>
          </cell>
          <cell r="DD151">
            <v>2.7</v>
          </cell>
          <cell r="DE151">
            <v>428.1</v>
          </cell>
          <cell r="DF151">
            <v>2.6</v>
          </cell>
          <cell r="DG151">
            <v>499.9</v>
          </cell>
          <cell r="DH151">
            <v>2.1</v>
          </cell>
          <cell r="DI151">
            <v>140.4</v>
          </cell>
          <cell r="DJ151">
            <v>7.1</v>
          </cell>
          <cell r="DK151">
            <v>914.5</v>
          </cell>
          <cell r="DL151">
            <v>9.4</v>
          </cell>
          <cell r="DN151" t="str">
            <v>Bristol, City of</v>
          </cell>
          <cell r="DO151" t="str">
            <v>E06000023</v>
          </cell>
          <cell r="DP151">
            <v>64000</v>
          </cell>
          <cell r="DQ151">
            <v>5</v>
          </cell>
          <cell r="DR151">
            <v>37</v>
          </cell>
          <cell r="DS151">
            <v>0.5</v>
          </cell>
          <cell r="DT151">
            <v>37.200000000000003</v>
          </cell>
          <cell r="DU151">
            <v>0.6</v>
          </cell>
          <cell r="DV151">
            <v>32.6</v>
          </cell>
          <cell r="DW151">
            <v>0.8</v>
          </cell>
          <cell r="DX151">
            <v>40.200000000000003</v>
          </cell>
          <cell r="DY151">
            <v>9.1</v>
          </cell>
          <cell r="EA151" t="str">
            <v>Bristol, City of</v>
          </cell>
          <cell r="EB151" t="str">
            <v>E06000023</v>
          </cell>
          <cell r="EC151">
            <v>52000</v>
          </cell>
          <cell r="ED151">
            <v>6.2</v>
          </cell>
          <cell r="EE151">
            <v>22478</v>
          </cell>
          <cell r="EF151">
            <v>4.2</v>
          </cell>
          <cell r="EG151">
            <v>27007</v>
          </cell>
          <cell r="EH151">
            <v>3.5</v>
          </cell>
          <cell r="EI151">
            <v>14089</v>
          </cell>
          <cell r="EJ151">
            <v>4</v>
          </cell>
          <cell r="EK151" t="str">
            <v>&amp;^%</v>
          </cell>
          <cell r="EL151" t="str">
            <v>&amp;^%</v>
          </cell>
          <cell r="EN151" t="str">
            <v>Bristol, City of</v>
          </cell>
          <cell r="EO151" t="str">
            <v>E06000023</v>
          </cell>
          <cell r="EP151">
            <v>64000</v>
          </cell>
          <cell r="EQ151">
            <v>5</v>
          </cell>
          <cell r="ER151">
            <v>12.08</v>
          </cell>
          <cell r="ES151">
            <v>3.7</v>
          </cell>
          <cell r="ET151">
            <v>13.93</v>
          </cell>
          <cell r="EU151">
            <v>2.6</v>
          </cell>
          <cell r="EV151">
            <v>7.33</v>
          </cell>
          <cell r="EW151">
            <v>2.5</v>
          </cell>
          <cell r="EX151" t="str">
            <v>&amp;^%</v>
          </cell>
          <cell r="EY151" t="str">
            <v>&amp;^%</v>
          </cell>
          <cell r="FA151" t="str">
            <v>Bristol, City of</v>
          </cell>
          <cell r="FB151" t="str">
            <v>E06000023</v>
          </cell>
          <cell r="FC151">
            <v>64000</v>
          </cell>
          <cell r="FD151">
            <v>5</v>
          </cell>
          <cell r="FE151">
            <v>446</v>
          </cell>
          <cell r="FF151">
            <v>3.5</v>
          </cell>
          <cell r="FG151">
            <v>517.6</v>
          </cell>
          <cell r="FH151">
            <v>2.6</v>
          </cell>
          <cell r="FI151">
            <v>281.7</v>
          </cell>
          <cell r="FJ151">
            <v>2.5</v>
          </cell>
          <cell r="FK151" t="str">
            <v>&amp;^%</v>
          </cell>
          <cell r="FL151" t="str">
            <v>&amp;^%</v>
          </cell>
          <cell r="FN151" t="str">
            <v>Bristol, City of</v>
          </cell>
          <cell r="FO151" t="str">
            <v>E06000023</v>
          </cell>
          <cell r="FP151">
            <v>98000</v>
          </cell>
          <cell r="FQ151">
            <v>4.2</v>
          </cell>
          <cell r="FR151">
            <v>37.5</v>
          </cell>
          <cell r="FS151">
            <v>1.1000000000000001</v>
          </cell>
          <cell r="FT151">
            <v>39.6</v>
          </cell>
          <cell r="FU151">
            <v>0.6</v>
          </cell>
          <cell r="FV151">
            <v>35</v>
          </cell>
          <cell r="FW151">
            <v>0</v>
          </cell>
          <cell r="FX151">
            <v>46</v>
          </cell>
          <cell r="FY151">
            <v>9</v>
          </cell>
          <cell r="GA151" t="str">
            <v>Bristol, City of</v>
          </cell>
          <cell r="GB151" t="str">
            <v>E06000023</v>
          </cell>
          <cell r="GC151">
            <v>81000</v>
          </cell>
          <cell r="GD151">
            <v>5.2</v>
          </cell>
          <cell r="GE151">
            <v>29186</v>
          </cell>
          <cell r="GF151">
            <v>3.8</v>
          </cell>
          <cell r="GG151">
            <v>33971</v>
          </cell>
          <cell r="GH151">
            <v>3.5</v>
          </cell>
          <cell r="GI151">
            <v>16613</v>
          </cell>
          <cell r="GJ151">
            <v>4.2</v>
          </cell>
          <cell r="GK151" t="str">
            <v>&amp;^%</v>
          </cell>
          <cell r="GL151" t="str">
            <v>&amp;^%</v>
          </cell>
          <cell r="GN151" t="str">
            <v>Bristol, City of</v>
          </cell>
          <cell r="GO151" t="str">
            <v>E06000023</v>
          </cell>
          <cell r="GP151">
            <v>98000</v>
          </cell>
          <cell r="GQ151">
            <v>4.2</v>
          </cell>
          <cell r="GR151">
            <v>13.98</v>
          </cell>
          <cell r="GS151">
            <v>3.7</v>
          </cell>
          <cell r="GT151">
            <v>16.47</v>
          </cell>
          <cell r="GU151">
            <v>2.7</v>
          </cell>
          <cell r="GV151">
            <v>7.66</v>
          </cell>
          <cell r="GW151">
            <v>2.4</v>
          </cell>
          <cell r="GX151">
            <v>28.67</v>
          </cell>
          <cell r="GY151">
            <v>17</v>
          </cell>
        </row>
        <row r="152">
          <cell r="A152" t="str">
            <v>Cornwall</v>
          </cell>
          <cell r="B152" t="str">
            <v>E06000052</v>
          </cell>
          <cell r="C152">
            <v>59000</v>
          </cell>
          <cell r="D152">
            <v>5.4</v>
          </cell>
          <cell r="E152">
            <v>418.4</v>
          </cell>
          <cell r="F152">
            <v>4.7</v>
          </cell>
          <cell r="G152">
            <v>502.1</v>
          </cell>
          <cell r="H152">
            <v>3.8</v>
          </cell>
          <cell r="I152">
            <v>268.2</v>
          </cell>
          <cell r="J152">
            <v>2</v>
          </cell>
          <cell r="K152" t="str">
            <v>&amp;^%</v>
          </cell>
          <cell r="L152" t="str">
            <v>&amp;^%</v>
          </cell>
          <cell r="N152" t="str">
            <v>Cornwall</v>
          </cell>
          <cell r="O152" t="str">
            <v>E06000052</v>
          </cell>
          <cell r="P152">
            <v>95000</v>
          </cell>
          <cell r="Q152">
            <v>4.2</v>
          </cell>
          <cell r="R152">
            <v>39</v>
          </cell>
          <cell r="S152">
            <v>1.1000000000000001</v>
          </cell>
          <cell r="T152">
            <v>39.9</v>
          </cell>
          <cell r="U152">
            <v>0.6</v>
          </cell>
          <cell r="V152">
            <v>34.9</v>
          </cell>
          <cell r="W152">
            <v>1.3</v>
          </cell>
          <cell r="X152">
            <v>46.4</v>
          </cell>
          <cell r="Y152">
            <v>8</v>
          </cell>
          <cell r="AA152" t="str">
            <v>Cornwall</v>
          </cell>
          <cell r="AB152" t="str">
            <v>E06000052</v>
          </cell>
          <cell r="AC152">
            <v>81000</v>
          </cell>
          <cell r="AD152">
            <v>5.3</v>
          </cell>
          <cell r="AE152">
            <v>20908</v>
          </cell>
          <cell r="AF152">
            <v>4.4000000000000004</v>
          </cell>
          <cell r="AG152">
            <v>25071</v>
          </cell>
          <cell r="AH152">
            <v>4.5999999999999996</v>
          </cell>
          <cell r="AI152">
            <v>13072</v>
          </cell>
          <cell r="AJ152">
            <v>3.8</v>
          </cell>
          <cell r="AK152" t="str">
            <v>&amp;^%</v>
          </cell>
          <cell r="AL152" t="str">
            <v>&amp;^%</v>
          </cell>
          <cell r="AN152" t="str">
            <v>Cornwall</v>
          </cell>
          <cell r="AO152" t="str">
            <v>E06000052</v>
          </cell>
          <cell r="AP152">
            <v>95000</v>
          </cell>
          <cell r="AQ152">
            <v>4.2</v>
          </cell>
          <cell r="AR152">
            <v>9.66</v>
          </cell>
          <cell r="AS152">
            <v>3.3</v>
          </cell>
          <cell r="AT152">
            <v>11.82</v>
          </cell>
          <cell r="AU152">
            <v>2.9</v>
          </cell>
          <cell r="AV152">
            <v>6.66</v>
          </cell>
          <cell r="AW152">
            <v>1.4</v>
          </cell>
          <cell r="AX152">
            <v>18.86</v>
          </cell>
          <cell r="AY152">
            <v>17</v>
          </cell>
          <cell r="BA152" t="str">
            <v>Cornwall</v>
          </cell>
          <cell r="BB152" t="str">
            <v>E06000052</v>
          </cell>
          <cell r="BC152">
            <v>95000</v>
          </cell>
          <cell r="BD152">
            <v>4.2</v>
          </cell>
          <cell r="BE152">
            <v>394.3</v>
          </cell>
          <cell r="BF152">
            <v>3.2</v>
          </cell>
          <cell r="BG152">
            <v>472.2</v>
          </cell>
          <cell r="BH152">
            <v>2.9</v>
          </cell>
          <cell r="BI152">
            <v>257.7</v>
          </cell>
          <cell r="BJ152">
            <v>1.9</v>
          </cell>
          <cell r="BK152">
            <v>709</v>
          </cell>
          <cell r="BL152">
            <v>17</v>
          </cell>
          <cell r="BN152" t="str">
            <v>Cornwall</v>
          </cell>
          <cell r="BO152" t="str">
            <v>E06000052</v>
          </cell>
          <cell r="BP152">
            <v>147000</v>
          </cell>
          <cell r="BQ152">
            <v>3.3</v>
          </cell>
          <cell r="BR152">
            <v>36.9</v>
          </cell>
          <cell r="BS152">
            <v>1.2</v>
          </cell>
          <cell r="BT152">
            <v>32.6</v>
          </cell>
          <cell r="BU152">
            <v>1.3</v>
          </cell>
          <cell r="BV152">
            <v>15</v>
          </cell>
          <cell r="BW152">
            <v>6.5</v>
          </cell>
          <cell r="BX152">
            <v>45</v>
          </cell>
          <cell r="BY152">
            <v>4.3</v>
          </cell>
          <cell r="CA152" t="str">
            <v>Cornwall</v>
          </cell>
          <cell r="CB152" t="str">
            <v>E06000052</v>
          </cell>
          <cell r="CC152">
            <v>125000</v>
          </cell>
          <cell r="CD152">
            <v>4.5</v>
          </cell>
          <cell r="CE152">
            <v>17389</v>
          </cell>
          <cell r="CF152">
            <v>4.9000000000000004</v>
          </cell>
          <cell r="CG152">
            <v>19870</v>
          </cell>
          <cell r="CH152">
            <v>4.3</v>
          </cell>
          <cell r="CI152">
            <v>5239</v>
          </cell>
          <cell r="CJ152">
            <v>17</v>
          </cell>
          <cell r="CK152" t="str">
            <v>&amp;^%</v>
          </cell>
          <cell r="CL152" t="str">
            <v>&amp;^%</v>
          </cell>
          <cell r="CN152" t="str">
            <v>Cornwall</v>
          </cell>
          <cell r="CO152" t="str">
            <v>E06000052</v>
          </cell>
          <cell r="CP152">
            <v>147000</v>
          </cell>
          <cell r="CQ152">
            <v>3.3</v>
          </cell>
          <cell r="CR152">
            <v>9.0500000000000007</v>
          </cell>
          <cell r="CS152">
            <v>2</v>
          </cell>
          <cell r="CT152">
            <v>11.38</v>
          </cell>
          <cell r="CU152">
            <v>2.5</v>
          </cell>
          <cell r="CV152">
            <v>6.24</v>
          </cell>
          <cell r="CW152">
            <v>0.7</v>
          </cell>
          <cell r="CX152">
            <v>18.3</v>
          </cell>
          <cell r="CY152">
            <v>13</v>
          </cell>
          <cell r="DA152" t="str">
            <v>Cornwall</v>
          </cell>
          <cell r="DB152" t="str">
            <v>E06000052</v>
          </cell>
          <cell r="DC152">
            <v>147000</v>
          </cell>
          <cell r="DD152">
            <v>3.3</v>
          </cell>
          <cell r="DE152">
            <v>325.7</v>
          </cell>
          <cell r="DF152">
            <v>3.4</v>
          </cell>
          <cell r="DG152">
            <v>370.6</v>
          </cell>
          <cell r="DH152">
            <v>2.8</v>
          </cell>
          <cell r="DI152">
            <v>102.3</v>
          </cell>
          <cell r="DJ152">
            <v>6.9</v>
          </cell>
          <cell r="DK152">
            <v>646.5</v>
          </cell>
          <cell r="DL152">
            <v>10</v>
          </cell>
          <cell r="DN152" t="str">
            <v>Cornwall</v>
          </cell>
          <cell r="DO152" t="str">
            <v>E06000052</v>
          </cell>
          <cell r="DP152">
            <v>36000</v>
          </cell>
          <cell r="DQ152">
            <v>6.7</v>
          </cell>
          <cell r="DR152">
            <v>37.5</v>
          </cell>
          <cell r="DS152">
            <v>0.3</v>
          </cell>
          <cell r="DT152">
            <v>38</v>
          </cell>
          <cell r="DU152">
            <v>0.8</v>
          </cell>
          <cell r="DV152">
            <v>33.200000000000003</v>
          </cell>
          <cell r="DW152">
            <v>2.5</v>
          </cell>
          <cell r="DX152" t="str">
            <v>&amp;^%</v>
          </cell>
          <cell r="DY152" t="str">
            <v>&amp;^%</v>
          </cell>
          <cell r="EA152" t="str">
            <v>Cornwall</v>
          </cell>
          <cell r="EB152" t="str">
            <v>E06000052</v>
          </cell>
          <cell r="EC152">
            <v>29000</v>
          </cell>
          <cell r="ED152">
            <v>8.1</v>
          </cell>
          <cell r="EE152">
            <v>18937</v>
          </cell>
          <cell r="EF152">
            <v>6.3</v>
          </cell>
          <cell r="EG152">
            <v>21966</v>
          </cell>
          <cell r="EH152">
            <v>5.7</v>
          </cell>
          <cell r="EI152">
            <v>12062</v>
          </cell>
          <cell r="EJ152">
            <v>6.5</v>
          </cell>
          <cell r="EK152" t="str">
            <v>&amp;^%</v>
          </cell>
          <cell r="EL152" t="str">
            <v>&amp;^%</v>
          </cell>
          <cell r="EN152" t="str">
            <v>Cornwall</v>
          </cell>
          <cell r="EO152" t="str">
            <v>E06000052</v>
          </cell>
          <cell r="EP152">
            <v>36000</v>
          </cell>
          <cell r="EQ152">
            <v>6.7</v>
          </cell>
          <cell r="ER152">
            <v>9.56</v>
          </cell>
          <cell r="ES152">
            <v>5.4</v>
          </cell>
          <cell r="ET152">
            <v>11.12</v>
          </cell>
          <cell r="EU152">
            <v>4.3</v>
          </cell>
          <cell r="EV152">
            <v>6.5</v>
          </cell>
          <cell r="EW152">
            <v>2.1</v>
          </cell>
          <cell r="EX152" t="str">
            <v>&amp;^%</v>
          </cell>
          <cell r="EY152" t="str">
            <v>&amp;^%</v>
          </cell>
          <cell r="FA152" t="str">
            <v>Cornwall</v>
          </cell>
          <cell r="FB152" t="str">
            <v>E06000052</v>
          </cell>
          <cell r="FC152">
            <v>36000</v>
          </cell>
          <cell r="FD152">
            <v>6.7</v>
          </cell>
          <cell r="FE152">
            <v>365.3</v>
          </cell>
          <cell r="FF152">
            <v>3.8</v>
          </cell>
          <cell r="FG152">
            <v>422.9</v>
          </cell>
          <cell r="FH152">
            <v>4.2</v>
          </cell>
          <cell r="FI152">
            <v>242.2</v>
          </cell>
          <cell r="FJ152">
            <v>2.4</v>
          </cell>
          <cell r="FK152" t="str">
            <v>&amp;^%</v>
          </cell>
          <cell r="FL152" t="str">
            <v>&amp;^%</v>
          </cell>
          <cell r="FN152" t="str">
            <v>Cornwall</v>
          </cell>
          <cell r="FO152" t="str">
            <v>E06000052</v>
          </cell>
          <cell r="FP152">
            <v>59000</v>
          </cell>
          <cell r="FQ152">
            <v>5.4</v>
          </cell>
          <cell r="FR152">
            <v>40</v>
          </cell>
          <cell r="FS152">
            <v>0.1</v>
          </cell>
          <cell r="FT152">
            <v>41.1</v>
          </cell>
          <cell r="FU152">
            <v>0.8</v>
          </cell>
          <cell r="FV152">
            <v>35</v>
          </cell>
          <cell r="FW152">
            <v>0.9</v>
          </cell>
          <cell r="FX152">
            <v>48</v>
          </cell>
          <cell r="FY152">
            <v>14</v>
          </cell>
          <cell r="GA152" t="str">
            <v>Cornwall</v>
          </cell>
          <cell r="GB152" t="str">
            <v>E06000052</v>
          </cell>
          <cell r="GC152">
            <v>52000</v>
          </cell>
          <cell r="GD152">
            <v>6.9</v>
          </cell>
          <cell r="GE152">
            <v>22012</v>
          </cell>
          <cell r="GF152">
            <v>6.1</v>
          </cell>
          <cell r="GG152">
            <v>26828</v>
          </cell>
          <cell r="GH152">
            <v>6.2</v>
          </cell>
          <cell r="GI152">
            <v>14031</v>
          </cell>
          <cell r="GJ152">
            <v>6.3</v>
          </cell>
          <cell r="GK152" t="str">
            <v>&amp;^%</v>
          </cell>
          <cell r="GL152" t="str">
            <v>&amp;^%</v>
          </cell>
          <cell r="GN152" t="str">
            <v>Cornwall</v>
          </cell>
          <cell r="GO152" t="str">
            <v>E06000052</v>
          </cell>
          <cell r="GP152">
            <v>59000</v>
          </cell>
          <cell r="GQ152">
            <v>5.4</v>
          </cell>
          <cell r="GR152">
            <v>9.84</v>
          </cell>
          <cell r="GS152">
            <v>4.2</v>
          </cell>
          <cell r="GT152">
            <v>12.22</v>
          </cell>
          <cell r="GU152">
            <v>3.9</v>
          </cell>
          <cell r="GV152">
            <v>6.82</v>
          </cell>
          <cell r="GW152">
            <v>1.9</v>
          </cell>
          <cell r="GX152" t="str">
            <v>&amp;^%</v>
          </cell>
          <cell r="GY152" t="str">
            <v>&amp;^%</v>
          </cell>
        </row>
        <row r="153">
          <cell r="A153" t="str">
            <v>Isles of Scilly</v>
          </cell>
          <cell r="B153" t="str">
            <v>E06000053</v>
          </cell>
          <cell r="C153" t="str">
            <v>&amp;^%</v>
          </cell>
          <cell r="D153" t="str">
            <v>&amp;^%</v>
          </cell>
          <cell r="E153" t="str">
            <v>&amp;^%</v>
          </cell>
          <cell r="F153" t="str">
            <v>&amp;^%</v>
          </cell>
          <cell r="G153" t="str">
            <v>&amp;^%</v>
          </cell>
          <cell r="H153" t="str">
            <v>&amp;^%</v>
          </cell>
          <cell r="I153" t="str">
            <v>&amp;^%</v>
          </cell>
          <cell r="J153" t="str">
            <v>&amp;^%</v>
          </cell>
          <cell r="K153" t="str">
            <v>&amp;^%</v>
          </cell>
          <cell r="L153" t="str">
            <v>&amp;^%</v>
          </cell>
          <cell r="N153" t="str">
            <v>Isles of Scilly</v>
          </cell>
          <cell r="O153" t="str">
            <v>E06000053</v>
          </cell>
          <cell r="P153" t="str">
            <v>&amp;^%</v>
          </cell>
          <cell r="Q153" t="str">
            <v>&amp;^%</v>
          </cell>
          <cell r="R153">
            <v>37.299999999999997</v>
          </cell>
          <cell r="S153" t="str">
            <v>&amp;^%</v>
          </cell>
          <cell r="T153">
            <v>37.9</v>
          </cell>
          <cell r="U153">
            <v>1.3</v>
          </cell>
          <cell r="V153" t="str">
            <v>&amp;^%</v>
          </cell>
          <cell r="W153" t="str">
            <v>&amp;^%</v>
          </cell>
          <cell r="X153" t="str">
            <v>&amp;^%</v>
          </cell>
          <cell r="Y153" t="str">
            <v>&amp;^%</v>
          </cell>
          <cell r="AA153" t="str">
            <v>Isles of Scilly</v>
          </cell>
          <cell r="AB153" t="str">
            <v>E06000053</v>
          </cell>
          <cell r="AC153" t="str">
            <v>&amp;^%</v>
          </cell>
          <cell r="AD153" t="str">
            <v>&amp;^%</v>
          </cell>
          <cell r="AE153" t="str">
            <v>&amp;^%</v>
          </cell>
          <cell r="AF153" t="str">
            <v>&amp;^%</v>
          </cell>
          <cell r="AG153" t="str">
            <v>&amp;^%</v>
          </cell>
          <cell r="AH153" t="str">
            <v>&amp;^%</v>
          </cell>
          <cell r="AI153" t="str">
            <v>&amp;^%</v>
          </cell>
          <cell r="AJ153" t="str">
            <v>&amp;^%</v>
          </cell>
          <cell r="AK153" t="str">
            <v>&amp;^%</v>
          </cell>
          <cell r="AL153" t="str">
            <v>&amp;^%</v>
          </cell>
          <cell r="AN153" t="str">
            <v>Isles of Scilly</v>
          </cell>
          <cell r="AO153" t="str">
            <v>E06000053</v>
          </cell>
          <cell r="AP153" t="str">
            <v>&amp;^%</v>
          </cell>
          <cell r="AQ153" t="str">
            <v>&amp;^%</v>
          </cell>
          <cell r="AR153" t="str">
            <v>&amp;^%</v>
          </cell>
          <cell r="AS153" t="str">
            <v>&amp;^%</v>
          </cell>
          <cell r="AT153" t="str">
            <v>&amp;^%</v>
          </cell>
          <cell r="AU153" t="str">
            <v>&amp;^%</v>
          </cell>
          <cell r="AV153" t="str">
            <v>&amp;^%</v>
          </cell>
          <cell r="AW153" t="str">
            <v>&amp;^%</v>
          </cell>
          <cell r="AX153" t="str">
            <v>&amp;^%</v>
          </cell>
          <cell r="AY153" t="str">
            <v>&amp;^%</v>
          </cell>
          <cell r="BA153" t="str">
            <v>Isles of Scilly</v>
          </cell>
          <cell r="BB153" t="str">
            <v>E06000053</v>
          </cell>
          <cell r="BC153" t="str">
            <v>&amp;^%</v>
          </cell>
          <cell r="BD153" t="str">
            <v>&amp;^%</v>
          </cell>
          <cell r="BE153" t="str">
            <v>&amp;^%</v>
          </cell>
          <cell r="BF153" t="str">
            <v>&amp;^%</v>
          </cell>
          <cell r="BG153" t="str">
            <v>&amp;^%</v>
          </cell>
          <cell r="BH153" t="str">
            <v>&amp;^%</v>
          </cell>
          <cell r="BI153" t="str">
            <v>&amp;^%</v>
          </cell>
          <cell r="BJ153" t="str">
            <v>&amp;^%</v>
          </cell>
          <cell r="BK153" t="str">
            <v>&amp;^%</v>
          </cell>
          <cell r="BL153" t="str">
            <v>&amp;^%</v>
          </cell>
          <cell r="BN153" t="str">
            <v>Isles of Scilly</v>
          </cell>
          <cell r="BO153" t="str">
            <v>E06000053</v>
          </cell>
          <cell r="BP153" t="str">
            <v>&amp;^%</v>
          </cell>
          <cell r="BQ153" t="str">
            <v>&amp;^%</v>
          </cell>
          <cell r="BR153" t="str">
            <v>&amp;^%</v>
          </cell>
          <cell r="BS153" t="str">
            <v>&amp;^%</v>
          </cell>
          <cell r="BT153" t="str">
            <v>&amp;^%</v>
          </cell>
          <cell r="BU153" t="str">
            <v>&amp;^%</v>
          </cell>
          <cell r="BV153" t="str">
            <v>&amp;^%</v>
          </cell>
          <cell r="BW153" t="str">
            <v>&amp;^%</v>
          </cell>
          <cell r="BX153" t="str">
            <v>&amp;^%</v>
          </cell>
          <cell r="BY153" t="str">
            <v>&amp;^%</v>
          </cell>
          <cell r="CA153" t="str">
            <v>Isles of Scilly</v>
          </cell>
          <cell r="CB153" t="str">
            <v>E06000053</v>
          </cell>
          <cell r="CC153" t="str">
            <v>&amp;^%</v>
          </cell>
          <cell r="CD153" t="str">
            <v>&amp;^%</v>
          </cell>
          <cell r="CE153" t="str">
            <v>&amp;^%</v>
          </cell>
          <cell r="CF153" t="str">
            <v>&amp;^%</v>
          </cell>
          <cell r="CG153" t="str">
            <v>&amp;^%</v>
          </cell>
          <cell r="CH153" t="str">
            <v>&amp;^%</v>
          </cell>
          <cell r="CI153" t="str">
            <v>&amp;^%</v>
          </cell>
          <cell r="CJ153" t="str">
            <v>&amp;^%</v>
          </cell>
          <cell r="CK153" t="str">
            <v>&amp;^%</v>
          </cell>
          <cell r="CL153" t="str">
            <v>&amp;^%</v>
          </cell>
          <cell r="CN153" t="str">
            <v>Isles of Scilly</v>
          </cell>
          <cell r="CO153" t="str">
            <v>E06000053</v>
          </cell>
          <cell r="CP153" t="str">
            <v>&amp;^%</v>
          </cell>
          <cell r="CQ153" t="str">
            <v>&amp;^%</v>
          </cell>
          <cell r="CR153" t="str">
            <v>&amp;^%</v>
          </cell>
          <cell r="CS153" t="str">
            <v>&amp;^%</v>
          </cell>
          <cell r="CT153" t="str">
            <v>&amp;^%</v>
          </cell>
          <cell r="CU153" t="str">
            <v>&amp;^%</v>
          </cell>
          <cell r="CV153" t="str">
            <v>&amp;^%</v>
          </cell>
          <cell r="CW153" t="str">
            <v>&amp;^%</v>
          </cell>
          <cell r="CX153" t="str">
            <v>&amp;^%</v>
          </cell>
          <cell r="CY153" t="str">
            <v>&amp;^%</v>
          </cell>
          <cell r="DA153" t="str">
            <v>Isles of Scilly</v>
          </cell>
          <cell r="DB153" t="str">
            <v>E06000053</v>
          </cell>
          <cell r="DC153" t="str">
            <v>&amp;^%</v>
          </cell>
          <cell r="DD153" t="str">
            <v>&amp;^%</v>
          </cell>
          <cell r="DE153" t="str">
            <v>&amp;^%</v>
          </cell>
          <cell r="DF153" t="str">
            <v>&amp;^%</v>
          </cell>
          <cell r="DG153" t="str">
            <v>&amp;^%</v>
          </cell>
          <cell r="DH153" t="str">
            <v>&amp;^%</v>
          </cell>
          <cell r="DI153" t="str">
            <v>&amp;^%</v>
          </cell>
          <cell r="DJ153" t="str">
            <v>&amp;^%</v>
          </cell>
          <cell r="DK153" t="str">
            <v>&amp;^%</v>
          </cell>
          <cell r="DL153" t="str">
            <v>&amp;^%</v>
          </cell>
          <cell r="DN153" t="str">
            <v>Isles of Scilly</v>
          </cell>
          <cell r="DO153" t="str">
            <v>E06000053</v>
          </cell>
          <cell r="DP153" t="str">
            <v>&amp;^%</v>
          </cell>
          <cell r="DQ153" t="str">
            <v>&amp;^%</v>
          </cell>
          <cell r="DR153" t="str">
            <v>&amp;^%</v>
          </cell>
          <cell r="DS153" t="str">
            <v>&amp;^%</v>
          </cell>
          <cell r="DT153" t="str">
            <v>&amp;^%</v>
          </cell>
          <cell r="DU153" t="str">
            <v>&amp;^%</v>
          </cell>
          <cell r="DV153" t="str">
            <v>&amp;^%</v>
          </cell>
          <cell r="DW153" t="str">
            <v>&amp;^%</v>
          </cell>
          <cell r="DX153" t="str">
            <v>&amp;^%</v>
          </cell>
          <cell r="DY153" t="str">
            <v>&amp;^%</v>
          </cell>
          <cell r="EA153" t="str">
            <v>Isles of Scilly</v>
          </cell>
          <cell r="EB153" t="str">
            <v>E06000053</v>
          </cell>
          <cell r="EC153" t="str">
            <v>&amp;^%</v>
          </cell>
          <cell r="ED153" t="str">
            <v>&amp;^%</v>
          </cell>
          <cell r="EE153" t="str">
            <v>&amp;^%</v>
          </cell>
          <cell r="EF153" t="str">
            <v>&amp;^%</v>
          </cell>
          <cell r="EG153" t="str">
            <v>&amp;^%</v>
          </cell>
          <cell r="EH153" t="str">
            <v>&amp;^%</v>
          </cell>
          <cell r="EI153" t="str">
            <v>&amp;^%</v>
          </cell>
          <cell r="EJ153" t="str">
            <v>&amp;^%</v>
          </cell>
          <cell r="EK153" t="str">
            <v>&amp;^%</v>
          </cell>
          <cell r="EL153" t="str">
            <v>&amp;^%</v>
          </cell>
          <cell r="EN153" t="str">
            <v>Isles of Scilly</v>
          </cell>
          <cell r="EO153" t="str">
            <v>E06000053</v>
          </cell>
          <cell r="EP153" t="str">
            <v>&amp;^%</v>
          </cell>
          <cell r="EQ153" t="str">
            <v>&amp;^%</v>
          </cell>
          <cell r="ER153" t="str">
            <v>&amp;^%</v>
          </cell>
          <cell r="ES153" t="str">
            <v>&amp;^%</v>
          </cell>
          <cell r="ET153" t="str">
            <v>&amp;^%</v>
          </cell>
          <cell r="EU153" t="str">
            <v>&amp;^%</v>
          </cell>
          <cell r="EV153" t="str">
            <v>&amp;^%</v>
          </cell>
          <cell r="EW153" t="str">
            <v>&amp;^%</v>
          </cell>
          <cell r="EX153" t="str">
            <v>&amp;^%</v>
          </cell>
          <cell r="EY153" t="str">
            <v>&amp;^%</v>
          </cell>
          <cell r="FA153" t="str">
            <v>Isles of Scilly</v>
          </cell>
          <cell r="FB153" t="str">
            <v>E06000053</v>
          </cell>
          <cell r="FC153" t="str">
            <v>&amp;^%</v>
          </cell>
          <cell r="FD153" t="str">
            <v>&amp;^%</v>
          </cell>
          <cell r="FE153" t="str">
            <v>&amp;^%</v>
          </cell>
          <cell r="FF153" t="str">
            <v>&amp;^%</v>
          </cell>
          <cell r="FG153" t="str">
            <v>&amp;^%</v>
          </cell>
          <cell r="FH153" t="str">
            <v>&amp;^%</v>
          </cell>
          <cell r="FI153" t="str">
            <v>&amp;^%</v>
          </cell>
          <cell r="FJ153" t="str">
            <v>&amp;^%</v>
          </cell>
          <cell r="FK153" t="str">
            <v>&amp;^%</v>
          </cell>
          <cell r="FL153" t="str">
            <v>&amp;^%</v>
          </cell>
          <cell r="FN153" t="str">
            <v>Isles of Scilly</v>
          </cell>
          <cell r="FO153" t="str">
            <v>E06000053</v>
          </cell>
          <cell r="FP153" t="str">
            <v>&amp;^%</v>
          </cell>
          <cell r="FQ153" t="str">
            <v>&amp;^%</v>
          </cell>
          <cell r="FR153" t="str">
            <v>&amp;^%</v>
          </cell>
          <cell r="FS153" t="str">
            <v>&amp;^%</v>
          </cell>
          <cell r="FT153" t="str">
            <v>&amp;^%</v>
          </cell>
          <cell r="FU153" t="str">
            <v>&amp;^%</v>
          </cell>
          <cell r="FV153" t="str">
            <v>&amp;^%</v>
          </cell>
          <cell r="FW153" t="str">
            <v>&amp;^%</v>
          </cell>
          <cell r="FX153" t="str">
            <v>&amp;^%</v>
          </cell>
          <cell r="FY153" t="str">
            <v>&amp;^%</v>
          </cell>
          <cell r="GA153" t="str">
            <v>Isles of Scilly</v>
          </cell>
          <cell r="GB153" t="str">
            <v>E06000053</v>
          </cell>
          <cell r="GC153" t="str">
            <v>&amp;^%</v>
          </cell>
          <cell r="GD153" t="str">
            <v>&amp;^%</v>
          </cell>
          <cell r="GE153" t="str">
            <v>&amp;^%</v>
          </cell>
          <cell r="GF153" t="str">
            <v>&amp;^%</v>
          </cell>
          <cell r="GG153" t="str">
            <v>&amp;^%</v>
          </cell>
          <cell r="GH153" t="str">
            <v>&amp;^%</v>
          </cell>
          <cell r="GI153" t="str">
            <v>&amp;^%</v>
          </cell>
          <cell r="GJ153" t="str">
            <v>&amp;^%</v>
          </cell>
          <cell r="GK153" t="str">
            <v>&amp;^%</v>
          </cell>
          <cell r="GL153" t="str">
            <v>&amp;^%</v>
          </cell>
          <cell r="GN153" t="str">
            <v>Isles of Scilly</v>
          </cell>
          <cell r="GO153" t="str">
            <v>E06000053</v>
          </cell>
          <cell r="GP153" t="str">
            <v>&amp;^%</v>
          </cell>
          <cell r="GQ153" t="str">
            <v>&amp;^%</v>
          </cell>
          <cell r="GR153" t="str">
            <v>&amp;^%</v>
          </cell>
          <cell r="GS153" t="str">
            <v>&amp;^%</v>
          </cell>
          <cell r="GT153" t="str">
            <v>&amp;^%</v>
          </cell>
          <cell r="GU153" t="str">
            <v>&amp;^%</v>
          </cell>
          <cell r="GV153" t="str">
            <v>&amp;^%</v>
          </cell>
          <cell r="GW153" t="str">
            <v>&amp;^%</v>
          </cell>
          <cell r="GX153" t="str">
            <v>&amp;^%</v>
          </cell>
          <cell r="GY153" t="str">
            <v>&amp;^%</v>
          </cell>
        </row>
        <row r="154">
          <cell r="A154" t="str">
            <v>North Somerset</v>
          </cell>
          <cell r="B154" t="str">
            <v>E06000024</v>
          </cell>
          <cell r="C154">
            <v>30000</v>
          </cell>
          <cell r="D154">
            <v>7.7</v>
          </cell>
          <cell r="E154">
            <v>585.5</v>
          </cell>
          <cell r="F154">
            <v>5.8</v>
          </cell>
          <cell r="G154">
            <v>618</v>
          </cell>
          <cell r="H154">
            <v>3.5</v>
          </cell>
          <cell r="I154">
            <v>316.3</v>
          </cell>
          <cell r="J154">
            <v>4.0999999999999996</v>
          </cell>
          <cell r="K154" t="str">
            <v>&amp;^%</v>
          </cell>
          <cell r="L154" t="str">
            <v>&amp;^%</v>
          </cell>
          <cell r="N154" t="str">
            <v>North Somerset</v>
          </cell>
          <cell r="O154" t="str">
            <v>E06000024</v>
          </cell>
          <cell r="P154">
            <v>46000</v>
          </cell>
          <cell r="Q154">
            <v>6.1</v>
          </cell>
          <cell r="R154">
            <v>37.5</v>
          </cell>
          <cell r="S154">
            <v>1.6</v>
          </cell>
          <cell r="T154">
            <v>40.200000000000003</v>
          </cell>
          <cell r="U154">
            <v>1.7</v>
          </cell>
          <cell r="V154">
            <v>34.299999999999997</v>
          </cell>
          <cell r="W154">
            <v>1.9</v>
          </cell>
          <cell r="X154" t="str">
            <v>&amp;^%</v>
          </cell>
          <cell r="Y154" t="str">
            <v>&amp;^%</v>
          </cell>
          <cell r="AA154" t="str">
            <v>North Somerset</v>
          </cell>
          <cell r="AB154" t="str">
            <v>E06000024</v>
          </cell>
          <cell r="AC154">
            <v>41000</v>
          </cell>
          <cell r="AD154">
            <v>7.2</v>
          </cell>
          <cell r="AE154">
            <v>26974</v>
          </cell>
          <cell r="AF154">
            <v>6.2</v>
          </cell>
          <cell r="AG154">
            <v>30895</v>
          </cell>
          <cell r="AH154">
            <v>4.8</v>
          </cell>
          <cell r="AI154">
            <v>15917</v>
          </cell>
          <cell r="AJ154">
            <v>4.5999999999999996</v>
          </cell>
          <cell r="AK154" t="str">
            <v>&amp;^%</v>
          </cell>
          <cell r="AL154" t="str">
            <v>&amp;^%</v>
          </cell>
          <cell r="AN154" t="str">
            <v>North Somerset</v>
          </cell>
          <cell r="AO154" t="str">
            <v>E06000024</v>
          </cell>
          <cell r="AP154">
            <v>46000</v>
          </cell>
          <cell r="AQ154">
            <v>6.1</v>
          </cell>
          <cell r="AR154">
            <v>12.62</v>
          </cell>
          <cell r="AS154">
            <v>6</v>
          </cell>
          <cell r="AT154">
            <v>14.06</v>
          </cell>
          <cell r="AU154">
            <v>3.5</v>
          </cell>
          <cell r="AV154">
            <v>7.29</v>
          </cell>
          <cell r="AW154">
            <v>3.6</v>
          </cell>
          <cell r="AX154" t="str">
            <v>&amp;^%</v>
          </cell>
          <cell r="AY154" t="str">
            <v>&amp;^%</v>
          </cell>
          <cell r="BA154" t="str">
            <v>North Somerset</v>
          </cell>
          <cell r="BB154" t="str">
            <v>E06000024</v>
          </cell>
          <cell r="BC154">
            <v>46000</v>
          </cell>
          <cell r="BD154">
            <v>6.1</v>
          </cell>
          <cell r="BE154">
            <v>514.79999999999995</v>
          </cell>
          <cell r="BF154">
            <v>5.8</v>
          </cell>
          <cell r="BG154">
            <v>565.20000000000005</v>
          </cell>
          <cell r="BH154">
            <v>3.1</v>
          </cell>
          <cell r="BI154">
            <v>295</v>
          </cell>
          <cell r="BJ154">
            <v>4.8</v>
          </cell>
          <cell r="BK154" t="str">
            <v>&amp;^%</v>
          </cell>
          <cell r="BL154" t="str">
            <v>&amp;^%</v>
          </cell>
          <cell r="BN154" t="str">
            <v>North Somerset</v>
          </cell>
          <cell r="BO154" t="str">
            <v>E06000024</v>
          </cell>
          <cell r="BP154">
            <v>68000</v>
          </cell>
          <cell r="BQ154">
            <v>5</v>
          </cell>
          <cell r="BR154">
            <v>37</v>
          </cell>
          <cell r="BS154">
            <v>1.2</v>
          </cell>
          <cell r="BT154">
            <v>33.1</v>
          </cell>
          <cell r="BU154">
            <v>2.2000000000000002</v>
          </cell>
          <cell r="BV154">
            <v>12.5</v>
          </cell>
          <cell r="BW154">
            <v>15</v>
          </cell>
          <cell r="BX154">
            <v>44.2</v>
          </cell>
          <cell r="BY154">
            <v>12</v>
          </cell>
          <cell r="CA154" t="str">
            <v>North Somerset</v>
          </cell>
          <cell r="CB154" t="str">
            <v>E06000024</v>
          </cell>
          <cell r="CC154">
            <v>59000</v>
          </cell>
          <cell r="CD154">
            <v>5.9</v>
          </cell>
          <cell r="CE154">
            <v>21456</v>
          </cell>
          <cell r="CF154">
            <v>6.5</v>
          </cell>
          <cell r="CG154">
            <v>24697</v>
          </cell>
          <cell r="CH154">
            <v>4.9000000000000004</v>
          </cell>
          <cell r="CI154">
            <v>5624</v>
          </cell>
          <cell r="CJ154">
            <v>20</v>
          </cell>
          <cell r="CK154" t="str">
            <v>&amp;^%</v>
          </cell>
          <cell r="CL154" t="str">
            <v>&amp;^%</v>
          </cell>
          <cell r="CN154" t="str">
            <v>North Somerset</v>
          </cell>
          <cell r="CO154" t="str">
            <v>E06000024</v>
          </cell>
          <cell r="CP154">
            <v>68000</v>
          </cell>
          <cell r="CQ154">
            <v>5</v>
          </cell>
          <cell r="CR154">
            <v>10.61</v>
          </cell>
          <cell r="CS154">
            <v>5.0999999999999996</v>
          </cell>
          <cell r="CT154">
            <v>13.35</v>
          </cell>
          <cell r="CU154">
            <v>3.1</v>
          </cell>
          <cell r="CV154">
            <v>6.31</v>
          </cell>
          <cell r="CW154">
            <v>1.4</v>
          </cell>
          <cell r="CX154" t="str">
            <v>&amp;^%</v>
          </cell>
          <cell r="CY154" t="str">
            <v>&amp;^%</v>
          </cell>
          <cell r="DA154" t="str">
            <v>North Somerset</v>
          </cell>
          <cell r="DB154" t="str">
            <v>E06000024</v>
          </cell>
          <cell r="DC154">
            <v>68000</v>
          </cell>
          <cell r="DD154">
            <v>5</v>
          </cell>
          <cell r="DE154">
            <v>379.9</v>
          </cell>
          <cell r="DF154">
            <v>5</v>
          </cell>
          <cell r="DG154">
            <v>441.9</v>
          </cell>
          <cell r="DH154">
            <v>3.5</v>
          </cell>
          <cell r="DI154">
            <v>88.8</v>
          </cell>
          <cell r="DJ154">
            <v>17</v>
          </cell>
          <cell r="DK154">
            <v>805.6</v>
          </cell>
          <cell r="DL154">
            <v>20</v>
          </cell>
          <cell r="DN154" t="str">
            <v>North Somerset</v>
          </cell>
          <cell r="DO154" t="str">
            <v>E06000024</v>
          </cell>
          <cell r="DP154">
            <v>17000</v>
          </cell>
          <cell r="DQ154">
            <v>9.8000000000000007</v>
          </cell>
          <cell r="DR154">
            <v>37</v>
          </cell>
          <cell r="DS154">
            <v>0.7</v>
          </cell>
          <cell r="DT154">
            <v>37.9</v>
          </cell>
          <cell r="DU154">
            <v>1.3</v>
          </cell>
          <cell r="DV154">
            <v>32.5</v>
          </cell>
          <cell r="DW154">
            <v>2</v>
          </cell>
          <cell r="DX154" t="str">
            <v>&amp;^%</v>
          </cell>
          <cell r="DY154" t="str">
            <v>&amp;^%</v>
          </cell>
          <cell r="EA154" t="str">
            <v>North Somerset</v>
          </cell>
          <cell r="EB154" t="str">
            <v>E06000024</v>
          </cell>
          <cell r="EC154">
            <v>15000</v>
          </cell>
          <cell r="ED154">
            <v>11.5</v>
          </cell>
          <cell r="EE154">
            <v>20532</v>
          </cell>
          <cell r="EF154">
            <v>7.6</v>
          </cell>
          <cell r="EG154">
            <v>24264</v>
          </cell>
          <cell r="EH154">
            <v>6</v>
          </cell>
          <cell r="EI154">
            <v>14037</v>
          </cell>
          <cell r="EJ154">
            <v>11</v>
          </cell>
          <cell r="EK154" t="str">
            <v>&amp;^%</v>
          </cell>
          <cell r="EL154" t="str">
            <v>&amp;^%</v>
          </cell>
          <cell r="EN154" t="str">
            <v>North Somerset</v>
          </cell>
          <cell r="EO154" t="str">
            <v>E06000024</v>
          </cell>
          <cell r="EP154">
            <v>17000</v>
          </cell>
          <cell r="EQ154">
            <v>9.8000000000000007</v>
          </cell>
          <cell r="ER154">
            <v>10.56</v>
          </cell>
          <cell r="ES154">
            <v>8.5</v>
          </cell>
          <cell r="ET154">
            <v>12.43</v>
          </cell>
          <cell r="EU154">
            <v>5.8</v>
          </cell>
          <cell r="EV154">
            <v>6.57</v>
          </cell>
          <cell r="EW154">
            <v>3.1</v>
          </cell>
          <cell r="EX154" t="str">
            <v>&amp;^%</v>
          </cell>
          <cell r="EY154" t="str">
            <v>&amp;^%</v>
          </cell>
          <cell r="FA154" t="str">
            <v>North Somerset</v>
          </cell>
          <cell r="FB154" t="str">
            <v>E06000024</v>
          </cell>
          <cell r="FC154">
            <v>17000</v>
          </cell>
          <cell r="FD154">
            <v>9.8000000000000007</v>
          </cell>
          <cell r="FE154">
            <v>382.4</v>
          </cell>
          <cell r="FF154">
            <v>8.1</v>
          </cell>
          <cell r="FG154">
            <v>471.8</v>
          </cell>
          <cell r="FH154">
            <v>5.6</v>
          </cell>
          <cell r="FI154">
            <v>251</v>
          </cell>
          <cell r="FJ154">
            <v>6.4</v>
          </cell>
          <cell r="FK154" t="str">
            <v>&amp;^%</v>
          </cell>
          <cell r="FL154" t="str">
            <v>&amp;^%</v>
          </cell>
          <cell r="FN154" t="str">
            <v>North Somerset</v>
          </cell>
          <cell r="FO154" t="str">
            <v>E06000024</v>
          </cell>
          <cell r="FP154">
            <v>30000</v>
          </cell>
          <cell r="FQ154">
            <v>7.7</v>
          </cell>
          <cell r="FR154">
            <v>39.299999999999997</v>
          </cell>
          <cell r="FS154">
            <v>1.6</v>
          </cell>
          <cell r="FT154">
            <v>41.5</v>
          </cell>
          <cell r="FU154">
            <v>2.4</v>
          </cell>
          <cell r="FV154">
            <v>35</v>
          </cell>
          <cell r="FW154">
            <v>1.8</v>
          </cell>
          <cell r="FX154" t="str">
            <v>&amp;^%</v>
          </cell>
          <cell r="FY154" t="str">
            <v>&amp;^%</v>
          </cell>
          <cell r="GA154" t="str">
            <v>North Somerset</v>
          </cell>
          <cell r="GB154" t="str">
            <v>E06000024</v>
          </cell>
          <cell r="GC154">
            <v>26000</v>
          </cell>
          <cell r="GD154">
            <v>9.1999999999999993</v>
          </cell>
          <cell r="GE154">
            <v>31207</v>
          </cell>
          <cell r="GF154">
            <v>6.8</v>
          </cell>
          <cell r="GG154">
            <v>34744</v>
          </cell>
          <cell r="GH154">
            <v>6.1</v>
          </cell>
          <cell r="GI154">
            <v>18389</v>
          </cell>
          <cell r="GJ154">
            <v>5.3</v>
          </cell>
          <cell r="GK154" t="str">
            <v>&amp;^%</v>
          </cell>
          <cell r="GL154" t="str">
            <v>&amp;^%</v>
          </cell>
          <cell r="GN154" t="str">
            <v>North Somerset</v>
          </cell>
          <cell r="GO154" t="str">
            <v>E06000024</v>
          </cell>
          <cell r="GP154">
            <v>30000</v>
          </cell>
          <cell r="GQ154">
            <v>7.7</v>
          </cell>
          <cell r="GR154">
            <v>14.43</v>
          </cell>
          <cell r="GS154">
            <v>8.8000000000000007</v>
          </cell>
          <cell r="GT154">
            <v>14.9</v>
          </cell>
          <cell r="GU154">
            <v>4.4000000000000004</v>
          </cell>
          <cell r="GV154">
            <v>7.99</v>
          </cell>
          <cell r="GW154">
            <v>5.5</v>
          </cell>
          <cell r="GX154" t="str">
            <v>&amp;^%</v>
          </cell>
          <cell r="GY154" t="str">
            <v>&amp;^%</v>
          </cell>
        </row>
        <row r="155">
          <cell r="A155" t="str">
            <v>Plymouth</v>
          </cell>
          <cell r="B155" t="str">
            <v>E06000026</v>
          </cell>
          <cell r="C155">
            <v>47000</v>
          </cell>
          <cell r="D155">
            <v>6.2</v>
          </cell>
          <cell r="E155">
            <v>529.4</v>
          </cell>
          <cell r="F155">
            <v>6</v>
          </cell>
          <cell r="G155">
            <v>589.20000000000005</v>
          </cell>
          <cell r="H155">
            <v>3.3</v>
          </cell>
          <cell r="I155">
            <v>298.3</v>
          </cell>
          <cell r="J155">
            <v>4.7</v>
          </cell>
          <cell r="K155" t="str">
            <v>&amp;^%</v>
          </cell>
          <cell r="L155" t="str">
            <v>&amp;^%</v>
          </cell>
          <cell r="N155" t="str">
            <v>Plymouth</v>
          </cell>
          <cell r="O155" t="str">
            <v>E06000026</v>
          </cell>
          <cell r="P155">
            <v>76000</v>
          </cell>
          <cell r="Q155">
            <v>4.8</v>
          </cell>
          <cell r="R155">
            <v>37.5</v>
          </cell>
          <cell r="S155">
            <v>0.5</v>
          </cell>
          <cell r="T155">
            <v>38.9</v>
          </cell>
          <cell r="U155">
            <v>0.6</v>
          </cell>
          <cell r="V155">
            <v>33.299999999999997</v>
          </cell>
          <cell r="W155">
            <v>1.9</v>
          </cell>
          <cell r="X155">
            <v>45</v>
          </cell>
          <cell r="Y155">
            <v>7.9</v>
          </cell>
          <cell r="AA155" t="str">
            <v>Plymouth</v>
          </cell>
          <cell r="AB155" t="str">
            <v>E06000026</v>
          </cell>
          <cell r="AC155">
            <v>63000</v>
          </cell>
          <cell r="AD155">
            <v>6.8</v>
          </cell>
          <cell r="AE155">
            <v>26445</v>
          </cell>
          <cell r="AF155">
            <v>7.4</v>
          </cell>
          <cell r="AG155">
            <v>29037</v>
          </cell>
          <cell r="AH155">
            <v>3.6</v>
          </cell>
          <cell r="AI155">
            <v>14689</v>
          </cell>
          <cell r="AJ155">
            <v>3.2</v>
          </cell>
          <cell r="AK155" t="str">
            <v>&amp;^%</v>
          </cell>
          <cell r="AL155" t="str">
            <v>&amp;^%</v>
          </cell>
          <cell r="AN155" t="str">
            <v>Plymouth</v>
          </cell>
          <cell r="AO155" t="str">
            <v>E06000026</v>
          </cell>
          <cell r="AP155">
            <v>76000</v>
          </cell>
          <cell r="AQ155">
            <v>4.8</v>
          </cell>
          <cell r="AR155">
            <v>12.55</v>
          </cell>
          <cell r="AS155">
            <v>4.3</v>
          </cell>
          <cell r="AT155">
            <v>14.34</v>
          </cell>
          <cell r="AU155">
            <v>2.5</v>
          </cell>
          <cell r="AV155">
            <v>7.42</v>
          </cell>
          <cell r="AW155">
            <v>3</v>
          </cell>
          <cell r="AX155" t="str">
            <v>&amp;^%</v>
          </cell>
          <cell r="AY155" t="str">
            <v>&amp;^%</v>
          </cell>
          <cell r="BA155" t="str">
            <v>Plymouth</v>
          </cell>
          <cell r="BB155" t="str">
            <v>E06000026</v>
          </cell>
          <cell r="BC155">
            <v>76000</v>
          </cell>
          <cell r="BD155">
            <v>4.8</v>
          </cell>
          <cell r="BE155">
            <v>479.4</v>
          </cell>
          <cell r="BF155">
            <v>4.2</v>
          </cell>
          <cell r="BG155">
            <v>558.29999999999995</v>
          </cell>
          <cell r="BH155">
            <v>2.6</v>
          </cell>
          <cell r="BI155">
            <v>287.5</v>
          </cell>
          <cell r="BJ155">
            <v>2.2000000000000002</v>
          </cell>
          <cell r="BK155">
            <v>886.5</v>
          </cell>
          <cell r="BL155">
            <v>19</v>
          </cell>
          <cell r="BN155" t="str">
            <v>Plymouth</v>
          </cell>
          <cell r="BO155" t="str">
            <v>E06000026</v>
          </cell>
          <cell r="BP155">
            <v>107000</v>
          </cell>
          <cell r="BQ155">
            <v>4</v>
          </cell>
          <cell r="BR155">
            <v>37</v>
          </cell>
          <cell r="BS155">
            <v>0.4</v>
          </cell>
          <cell r="BT155">
            <v>33.1</v>
          </cell>
          <cell r="BU155">
            <v>1.3</v>
          </cell>
          <cell r="BV155">
            <v>16</v>
          </cell>
          <cell r="BW155">
            <v>7.3</v>
          </cell>
          <cell r="BX155">
            <v>43.2</v>
          </cell>
          <cell r="BY155">
            <v>4.8</v>
          </cell>
          <cell r="CA155" t="str">
            <v>Plymouth</v>
          </cell>
          <cell r="CB155" t="str">
            <v>E06000026</v>
          </cell>
          <cell r="CC155">
            <v>90000</v>
          </cell>
          <cell r="CD155">
            <v>5.6</v>
          </cell>
          <cell r="CE155">
            <v>21234</v>
          </cell>
          <cell r="CF155">
            <v>6.7</v>
          </cell>
          <cell r="CG155">
            <v>23598</v>
          </cell>
          <cell r="CH155">
            <v>3.6</v>
          </cell>
          <cell r="CI155">
            <v>6163</v>
          </cell>
          <cell r="CJ155">
            <v>13</v>
          </cell>
          <cell r="CK155" t="str">
            <v>&amp;^%</v>
          </cell>
          <cell r="CL155" t="str">
            <v>&amp;^%</v>
          </cell>
          <cell r="CN155" t="str">
            <v>Plymouth</v>
          </cell>
          <cell r="CO155" t="str">
            <v>E06000026</v>
          </cell>
          <cell r="CP155">
            <v>107000</v>
          </cell>
          <cell r="CQ155">
            <v>4</v>
          </cell>
          <cell r="CR155">
            <v>11.31</v>
          </cell>
          <cell r="CS155">
            <v>4.4000000000000004</v>
          </cell>
          <cell r="CT155">
            <v>13.8</v>
          </cell>
          <cell r="CU155">
            <v>2.2999999999999998</v>
          </cell>
          <cell r="CV155">
            <v>6.47</v>
          </cell>
          <cell r="CW155">
            <v>1.7</v>
          </cell>
          <cell r="CX155">
            <v>22.88</v>
          </cell>
          <cell r="CY155">
            <v>15</v>
          </cell>
          <cell r="DA155" t="str">
            <v>Plymouth</v>
          </cell>
          <cell r="DB155" t="str">
            <v>E06000026</v>
          </cell>
          <cell r="DC155">
            <v>107000</v>
          </cell>
          <cell r="DD155">
            <v>4</v>
          </cell>
          <cell r="DE155">
            <v>405.7</v>
          </cell>
          <cell r="DF155">
            <v>4.3</v>
          </cell>
          <cell r="DG155">
            <v>456.5</v>
          </cell>
          <cell r="DH155">
            <v>2.8</v>
          </cell>
          <cell r="DI155">
            <v>121.5</v>
          </cell>
          <cell r="DJ155">
            <v>9.5</v>
          </cell>
          <cell r="DK155">
            <v>837.2</v>
          </cell>
          <cell r="DL155">
            <v>13</v>
          </cell>
          <cell r="DN155" t="str">
            <v>Plymouth</v>
          </cell>
          <cell r="DO155" t="str">
            <v>E06000026</v>
          </cell>
          <cell r="DP155">
            <v>29000</v>
          </cell>
          <cell r="DQ155">
            <v>7.5</v>
          </cell>
          <cell r="DR155">
            <v>37</v>
          </cell>
          <cell r="DS155">
            <v>0.4</v>
          </cell>
          <cell r="DT155">
            <v>37</v>
          </cell>
          <cell r="DU155">
            <v>0.9</v>
          </cell>
          <cell r="DV155">
            <v>32.299999999999997</v>
          </cell>
          <cell r="DW155">
            <v>1.7</v>
          </cell>
          <cell r="DX155" t="str">
            <v>&amp;^%</v>
          </cell>
          <cell r="DY155" t="str">
            <v>&amp;^%</v>
          </cell>
          <cell r="EA155" t="str">
            <v>Plymouth</v>
          </cell>
          <cell r="EB155" t="str">
            <v>E06000026</v>
          </cell>
          <cell r="EC155">
            <v>24000</v>
          </cell>
          <cell r="ED155">
            <v>12.9</v>
          </cell>
          <cell r="EE155">
            <v>22307</v>
          </cell>
          <cell r="EF155">
            <v>15</v>
          </cell>
          <cell r="EG155">
            <v>26239</v>
          </cell>
          <cell r="EH155">
            <v>6</v>
          </cell>
          <cell r="EI155">
            <v>14160</v>
          </cell>
          <cell r="EJ155">
            <v>4.7</v>
          </cell>
          <cell r="EK155" t="str">
            <v>&amp;^%</v>
          </cell>
          <cell r="EL155" t="str">
            <v>&amp;^%</v>
          </cell>
          <cell r="EN155" t="str">
            <v>Plymouth</v>
          </cell>
          <cell r="EO155" t="str">
            <v>E06000026</v>
          </cell>
          <cell r="EP155">
            <v>29000</v>
          </cell>
          <cell r="EQ155">
            <v>7.5</v>
          </cell>
          <cell r="ER155">
            <v>11.64</v>
          </cell>
          <cell r="ES155">
            <v>5.8</v>
          </cell>
          <cell r="ET155">
            <v>13.71</v>
          </cell>
          <cell r="EU155">
            <v>4</v>
          </cell>
          <cell r="EV155">
            <v>7.3</v>
          </cell>
          <cell r="EW155">
            <v>3.4</v>
          </cell>
          <cell r="EX155" t="str">
            <v>&amp;^%</v>
          </cell>
          <cell r="EY155" t="str">
            <v>&amp;^%</v>
          </cell>
          <cell r="FA155" t="str">
            <v>Plymouth</v>
          </cell>
          <cell r="FB155" t="str">
            <v>E06000026</v>
          </cell>
          <cell r="FC155">
            <v>29000</v>
          </cell>
          <cell r="FD155">
            <v>7.5</v>
          </cell>
          <cell r="FE155">
            <v>430.1</v>
          </cell>
          <cell r="FF155">
            <v>4.9000000000000004</v>
          </cell>
          <cell r="FG155">
            <v>507.1</v>
          </cell>
          <cell r="FH155">
            <v>4</v>
          </cell>
          <cell r="FI155">
            <v>279</v>
          </cell>
          <cell r="FJ155">
            <v>4.3</v>
          </cell>
          <cell r="FK155" t="str">
            <v>&amp;^%</v>
          </cell>
          <cell r="FL155" t="str">
            <v>&amp;^%</v>
          </cell>
          <cell r="FN155" t="str">
            <v>Plymouth</v>
          </cell>
          <cell r="FO155" t="str">
            <v>E06000026</v>
          </cell>
          <cell r="FP155">
            <v>47000</v>
          </cell>
          <cell r="FQ155">
            <v>6.2</v>
          </cell>
          <cell r="FR155">
            <v>39</v>
          </cell>
          <cell r="FS155">
            <v>1.3</v>
          </cell>
          <cell r="FT155">
            <v>40.1</v>
          </cell>
          <cell r="FU155">
            <v>0.8</v>
          </cell>
          <cell r="FV155">
            <v>35.799999999999997</v>
          </cell>
          <cell r="FW155">
            <v>2.4</v>
          </cell>
          <cell r="FX155" t="str">
            <v>&amp;^%</v>
          </cell>
          <cell r="FY155" t="str">
            <v>&amp;^%</v>
          </cell>
          <cell r="GA155" t="str">
            <v>Plymouth</v>
          </cell>
          <cell r="GB155" t="str">
            <v>E06000026</v>
          </cell>
          <cell r="GC155">
            <v>39000</v>
          </cell>
          <cell r="GD155">
            <v>7.6</v>
          </cell>
          <cell r="GE155">
            <v>29486</v>
          </cell>
          <cell r="GF155">
            <v>5.3</v>
          </cell>
          <cell r="GG155">
            <v>30811</v>
          </cell>
          <cell r="GH155">
            <v>4.0999999999999996</v>
          </cell>
          <cell r="GI155">
            <v>15371</v>
          </cell>
          <cell r="GJ155">
            <v>5.6</v>
          </cell>
          <cell r="GK155" t="str">
            <v>&amp;^%</v>
          </cell>
          <cell r="GL155" t="str">
            <v>&amp;^%</v>
          </cell>
          <cell r="GN155" t="str">
            <v>Plymouth</v>
          </cell>
          <cell r="GO155" t="str">
            <v>E06000026</v>
          </cell>
          <cell r="GP155">
            <v>47000</v>
          </cell>
          <cell r="GQ155">
            <v>6.2</v>
          </cell>
          <cell r="GR155">
            <v>13.6</v>
          </cell>
          <cell r="GS155">
            <v>5.0999999999999996</v>
          </cell>
          <cell r="GT155">
            <v>14.69</v>
          </cell>
          <cell r="GU155">
            <v>3.2</v>
          </cell>
          <cell r="GV155">
            <v>7.46</v>
          </cell>
          <cell r="GW155">
            <v>4</v>
          </cell>
          <cell r="GX155" t="str">
            <v>&amp;^%</v>
          </cell>
          <cell r="GY155" t="str">
            <v>&amp;^%</v>
          </cell>
        </row>
        <row r="156">
          <cell r="A156" t="str">
            <v>Poole</v>
          </cell>
          <cell r="B156" t="str">
            <v>E06000029</v>
          </cell>
          <cell r="C156">
            <v>33000</v>
          </cell>
          <cell r="D156">
            <v>7.3</v>
          </cell>
          <cell r="E156">
            <v>517.70000000000005</v>
          </cell>
          <cell r="F156">
            <v>7</v>
          </cell>
          <cell r="G156">
            <v>612</v>
          </cell>
          <cell r="H156">
            <v>4.5</v>
          </cell>
          <cell r="I156">
            <v>294.39999999999998</v>
          </cell>
          <cell r="J156">
            <v>5.3</v>
          </cell>
          <cell r="K156" t="str">
            <v>&amp;^%</v>
          </cell>
          <cell r="L156" t="str">
            <v>&amp;^%</v>
          </cell>
          <cell r="N156" t="str">
            <v>Poole</v>
          </cell>
          <cell r="O156" t="str">
            <v>E06000029</v>
          </cell>
          <cell r="P156">
            <v>50000</v>
          </cell>
          <cell r="Q156">
            <v>5.9</v>
          </cell>
          <cell r="R156">
            <v>37.5</v>
          </cell>
          <cell r="S156">
            <v>1</v>
          </cell>
          <cell r="T156">
            <v>39.799999999999997</v>
          </cell>
          <cell r="U156">
            <v>0.9</v>
          </cell>
          <cell r="V156">
            <v>34.799999999999997</v>
          </cell>
          <cell r="W156">
            <v>1.5</v>
          </cell>
          <cell r="X156" t="str">
            <v>&amp;^%</v>
          </cell>
          <cell r="Y156" t="str">
            <v>&amp;^%</v>
          </cell>
          <cell r="AA156" t="str">
            <v>Poole</v>
          </cell>
          <cell r="AB156" t="str">
            <v>E06000029</v>
          </cell>
          <cell r="AC156">
            <v>44000</v>
          </cell>
          <cell r="AD156">
            <v>8.6999999999999993</v>
          </cell>
          <cell r="AE156">
            <v>26480</v>
          </cell>
          <cell r="AF156">
            <v>9.4</v>
          </cell>
          <cell r="AG156">
            <v>30651</v>
          </cell>
          <cell r="AH156">
            <v>6</v>
          </cell>
          <cell r="AI156" t="str">
            <v>&amp;^%</v>
          </cell>
          <cell r="AJ156" t="str">
            <v>&amp;^%</v>
          </cell>
          <cell r="AK156" t="str">
            <v>&amp;^%</v>
          </cell>
          <cell r="AL156" t="str">
            <v>&amp;^%</v>
          </cell>
          <cell r="AN156" t="str">
            <v>Poole</v>
          </cell>
          <cell r="AO156" t="str">
            <v>E06000029</v>
          </cell>
          <cell r="AP156">
            <v>50000</v>
          </cell>
          <cell r="AQ156">
            <v>5.9</v>
          </cell>
          <cell r="AR156">
            <v>12.03</v>
          </cell>
          <cell r="AS156">
            <v>5.7</v>
          </cell>
          <cell r="AT156">
            <v>14.45</v>
          </cell>
          <cell r="AU156">
            <v>3.7</v>
          </cell>
          <cell r="AV156">
            <v>7.38</v>
          </cell>
          <cell r="AW156">
            <v>2.8</v>
          </cell>
          <cell r="AX156" t="str">
            <v>&amp;^%</v>
          </cell>
          <cell r="AY156" t="str">
            <v>&amp;^%</v>
          </cell>
          <cell r="BA156" t="str">
            <v>Poole</v>
          </cell>
          <cell r="BB156" t="str">
            <v>E06000029</v>
          </cell>
          <cell r="BC156">
            <v>50000</v>
          </cell>
          <cell r="BD156">
            <v>5.9</v>
          </cell>
          <cell r="BE156">
            <v>485.6</v>
          </cell>
          <cell r="BF156">
            <v>6.3</v>
          </cell>
          <cell r="BG156">
            <v>574.70000000000005</v>
          </cell>
          <cell r="BH156">
            <v>3.6</v>
          </cell>
          <cell r="BI156">
            <v>281.3</v>
          </cell>
          <cell r="BJ156">
            <v>3.4</v>
          </cell>
          <cell r="BK156" t="str">
            <v>&amp;^%</v>
          </cell>
          <cell r="BL156" t="str">
            <v>&amp;^%</v>
          </cell>
          <cell r="BN156" t="str">
            <v>Poole</v>
          </cell>
          <cell r="BO156" t="str">
            <v>E06000029</v>
          </cell>
          <cell r="BP156">
            <v>70000</v>
          </cell>
          <cell r="BQ156">
            <v>4.9000000000000004</v>
          </cell>
          <cell r="BR156">
            <v>37</v>
          </cell>
          <cell r="BS156">
            <v>0.4</v>
          </cell>
          <cell r="BT156">
            <v>33.200000000000003</v>
          </cell>
          <cell r="BU156">
            <v>1.8</v>
          </cell>
          <cell r="BV156">
            <v>13</v>
          </cell>
          <cell r="BW156">
            <v>13</v>
          </cell>
          <cell r="BX156">
            <v>44</v>
          </cell>
          <cell r="BY156">
            <v>11</v>
          </cell>
          <cell r="CA156" t="str">
            <v>Poole</v>
          </cell>
          <cell r="CB156" t="str">
            <v>E06000029</v>
          </cell>
          <cell r="CC156">
            <v>60000</v>
          </cell>
          <cell r="CD156">
            <v>7.9</v>
          </cell>
          <cell r="CE156">
            <v>21017</v>
          </cell>
          <cell r="CF156">
            <v>12</v>
          </cell>
          <cell r="CG156">
            <v>24789</v>
          </cell>
          <cell r="CH156">
            <v>6.1</v>
          </cell>
          <cell r="CI156" t="str">
            <v>&amp;^%</v>
          </cell>
          <cell r="CJ156" t="str">
            <v>&amp;^%</v>
          </cell>
          <cell r="CK156" t="str">
            <v>&amp;^%</v>
          </cell>
          <cell r="CL156" t="str">
            <v>&amp;^%</v>
          </cell>
          <cell r="CN156" t="str">
            <v>Poole</v>
          </cell>
          <cell r="CO156" t="str">
            <v>E06000029</v>
          </cell>
          <cell r="CP156">
            <v>70000</v>
          </cell>
          <cell r="CQ156">
            <v>4.9000000000000004</v>
          </cell>
          <cell r="CR156">
            <v>10.75</v>
          </cell>
          <cell r="CS156">
            <v>4.4000000000000004</v>
          </cell>
          <cell r="CT156">
            <v>13.71</v>
          </cell>
          <cell r="CU156">
            <v>3.4</v>
          </cell>
          <cell r="CV156">
            <v>6.49</v>
          </cell>
          <cell r="CW156">
            <v>2.2000000000000002</v>
          </cell>
          <cell r="CX156" t="str">
            <v>&amp;^%</v>
          </cell>
          <cell r="CY156" t="str">
            <v>&amp;^%</v>
          </cell>
          <cell r="DA156" t="str">
            <v>Poole</v>
          </cell>
          <cell r="DB156" t="str">
            <v>E06000029</v>
          </cell>
          <cell r="DC156">
            <v>70000</v>
          </cell>
          <cell r="DD156">
            <v>4.9000000000000004</v>
          </cell>
          <cell r="DE156">
            <v>389.1</v>
          </cell>
          <cell r="DF156">
            <v>5.4</v>
          </cell>
          <cell r="DG156">
            <v>455.5</v>
          </cell>
          <cell r="DH156">
            <v>3.8</v>
          </cell>
          <cell r="DI156">
            <v>112.9</v>
          </cell>
          <cell r="DJ156">
            <v>15</v>
          </cell>
          <cell r="DK156" t="str">
            <v>&amp;^%</v>
          </cell>
          <cell r="DL156" t="str">
            <v>&amp;^%</v>
          </cell>
          <cell r="DN156" t="str">
            <v>Poole</v>
          </cell>
          <cell r="DO156" t="str">
            <v>E06000029</v>
          </cell>
          <cell r="DP156">
            <v>16000</v>
          </cell>
          <cell r="DQ156">
            <v>9.8000000000000007</v>
          </cell>
          <cell r="DR156">
            <v>37.5</v>
          </cell>
          <cell r="DS156">
            <v>0.6</v>
          </cell>
          <cell r="DT156">
            <v>39.299999999999997</v>
          </cell>
          <cell r="DU156">
            <v>1.8</v>
          </cell>
          <cell r="DV156">
            <v>32.9</v>
          </cell>
          <cell r="DW156">
            <v>2</v>
          </cell>
          <cell r="DX156" t="str">
            <v>&amp;^%</v>
          </cell>
          <cell r="DY156" t="str">
            <v>&amp;^%</v>
          </cell>
          <cell r="EA156" t="str">
            <v>Poole</v>
          </cell>
          <cell r="EB156" t="str">
            <v>E06000029</v>
          </cell>
          <cell r="EC156">
            <v>14000</v>
          </cell>
          <cell r="ED156">
            <v>17.7</v>
          </cell>
          <cell r="EE156" t="str">
            <v>&amp;^%</v>
          </cell>
          <cell r="EF156" t="str">
            <v>&amp;^%</v>
          </cell>
          <cell r="EG156">
            <v>26480</v>
          </cell>
          <cell r="EH156">
            <v>9.3000000000000007</v>
          </cell>
          <cell r="EI156" t="str">
            <v>&amp;^%</v>
          </cell>
          <cell r="EJ156" t="str">
            <v>&amp;^%</v>
          </cell>
          <cell r="EK156" t="str">
            <v>&amp;^%</v>
          </cell>
          <cell r="EL156" t="str">
            <v>&amp;^%</v>
          </cell>
          <cell r="EN156" t="str">
            <v>Poole</v>
          </cell>
          <cell r="EO156" t="str">
            <v>E06000029</v>
          </cell>
          <cell r="EP156">
            <v>16000</v>
          </cell>
          <cell r="EQ156">
            <v>9.8000000000000007</v>
          </cell>
          <cell r="ER156">
            <v>10.49</v>
          </cell>
          <cell r="ES156">
            <v>9.4</v>
          </cell>
          <cell r="ET156">
            <v>12.71</v>
          </cell>
          <cell r="EU156">
            <v>5.0999999999999996</v>
          </cell>
          <cell r="EV156">
            <v>6.95</v>
          </cell>
          <cell r="EW156">
            <v>4.4000000000000004</v>
          </cell>
          <cell r="EX156" t="str">
            <v>&amp;^%</v>
          </cell>
          <cell r="EY156" t="str">
            <v>&amp;^%</v>
          </cell>
          <cell r="FA156" t="str">
            <v>Poole</v>
          </cell>
          <cell r="FB156" t="str">
            <v>E06000029</v>
          </cell>
          <cell r="FC156">
            <v>16000</v>
          </cell>
          <cell r="FD156">
            <v>9.8000000000000007</v>
          </cell>
          <cell r="FE156">
            <v>420.1</v>
          </cell>
          <cell r="FF156">
            <v>12</v>
          </cell>
          <cell r="FG156">
            <v>498.9</v>
          </cell>
          <cell r="FH156">
            <v>4.8</v>
          </cell>
          <cell r="FI156">
            <v>264.39999999999998</v>
          </cell>
          <cell r="FJ156">
            <v>5.3</v>
          </cell>
          <cell r="FK156" t="str">
            <v>&amp;^%</v>
          </cell>
          <cell r="FL156" t="str">
            <v>&amp;^%</v>
          </cell>
          <cell r="FN156" t="str">
            <v>Poole</v>
          </cell>
          <cell r="FO156" t="str">
            <v>E06000029</v>
          </cell>
          <cell r="FP156">
            <v>33000</v>
          </cell>
          <cell r="FQ156">
            <v>7.3</v>
          </cell>
          <cell r="FR156">
            <v>38.1</v>
          </cell>
          <cell r="FS156">
            <v>1.7</v>
          </cell>
          <cell r="FT156">
            <v>40</v>
          </cell>
          <cell r="FU156">
            <v>1</v>
          </cell>
          <cell r="FV156">
            <v>34.9</v>
          </cell>
          <cell r="FW156">
            <v>2.2000000000000002</v>
          </cell>
          <cell r="FX156" t="str">
            <v>&amp;^%</v>
          </cell>
          <cell r="FY156" t="str">
            <v>&amp;^%</v>
          </cell>
          <cell r="GA156" t="str">
            <v>Poole</v>
          </cell>
          <cell r="GB156" t="str">
            <v>E06000029</v>
          </cell>
          <cell r="GC156">
            <v>30000</v>
          </cell>
          <cell r="GD156">
            <v>9.8000000000000007</v>
          </cell>
          <cell r="GE156">
            <v>27819</v>
          </cell>
          <cell r="GF156">
            <v>9.1999999999999993</v>
          </cell>
          <cell r="GG156">
            <v>32579</v>
          </cell>
          <cell r="GH156">
            <v>7.3</v>
          </cell>
          <cell r="GI156" t="str">
            <v>&amp;^%</v>
          </cell>
          <cell r="GJ156" t="str">
            <v>&amp;^%</v>
          </cell>
          <cell r="GK156" t="str">
            <v>&amp;^%</v>
          </cell>
          <cell r="GL156" t="str">
            <v>&amp;^%</v>
          </cell>
          <cell r="GN156" t="str">
            <v>Poole</v>
          </cell>
          <cell r="GO156" t="str">
            <v>E06000029</v>
          </cell>
          <cell r="GP156">
            <v>33000</v>
          </cell>
          <cell r="GQ156">
            <v>7.3</v>
          </cell>
          <cell r="GR156">
            <v>12.82</v>
          </cell>
          <cell r="GS156">
            <v>6.9</v>
          </cell>
          <cell r="GT156">
            <v>15.29</v>
          </cell>
          <cell r="GU156">
            <v>4.5999999999999996</v>
          </cell>
          <cell r="GV156">
            <v>7.62</v>
          </cell>
          <cell r="GW156">
            <v>3.8</v>
          </cell>
          <cell r="GX156" t="str">
            <v>&amp;^%</v>
          </cell>
          <cell r="GY156" t="str">
            <v>&amp;^%</v>
          </cell>
        </row>
        <row r="157">
          <cell r="A157" t="str">
            <v>South Gloucestershire</v>
          </cell>
          <cell r="B157" t="str">
            <v>E06000025</v>
          </cell>
          <cell r="C157">
            <v>63000</v>
          </cell>
          <cell r="D157">
            <v>5.3</v>
          </cell>
          <cell r="E157">
            <v>543.79999999999995</v>
          </cell>
          <cell r="F157">
            <v>3.9</v>
          </cell>
          <cell r="G157">
            <v>615.79999999999995</v>
          </cell>
          <cell r="H157">
            <v>3</v>
          </cell>
          <cell r="I157">
            <v>299.89999999999998</v>
          </cell>
          <cell r="J157">
            <v>4.2</v>
          </cell>
          <cell r="K157" t="str">
            <v>&amp;^%</v>
          </cell>
          <cell r="L157" t="str">
            <v>&amp;^%</v>
          </cell>
          <cell r="N157" t="str">
            <v>South Gloucestershire</v>
          </cell>
          <cell r="O157" t="str">
            <v>E06000025</v>
          </cell>
          <cell r="P157">
            <v>95000</v>
          </cell>
          <cell r="Q157">
            <v>4.2</v>
          </cell>
          <cell r="R157">
            <v>37.5</v>
          </cell>
          <cell r="S157">
            <v>0.3</v>
          </cell>
          <cell r="T157">
            <v>39</v>
          </cell>
          <cell r="U157">
            <v>0.5</v>
          </cell>
          <cell r="V157">
            <v>34.9</v>
          </cell>
          <cell r="W157">
            <v>1</v>
          </cell>
          <cell r="X157">
            <v>45</v>
          </cell>
          <cell r="Y157">
            <v>6.2</v>
          </cell>
          <cell r="AA157" t="str">
            <v>South Gloucestershire</v>
          </cell>
          <cell r="AB157" t="str">
            <v>E06000025</v>
          </cell>
          <cell r="AC157">
            <v>83000</v>
          </cell>
          <cell r="AD157">
            <v>5.7</v>
          </cell>
          <cell r="AE157">
            <v>26897</v>
          </cell>
          <cell r="AF157">
            <v>5</v>
          </cell>
          <cell r="AG157">
            <v>30843</v>
          </cell>
          <cell r="AH157">
            <v>3.5</v>
          </cell>
          <cell r="AI157">
            <v>13688</v>
          </cell>
          <cell r="AJ157">
            <v>4.9000000000000004</v>
          </cell>
          <cell r="AK157" t="str">
            <v>&amp;^%</v>
          </cell>
          <cell r="AL157" t="str">
            <v>&amp;^%</v>
          </cell>
          <cell r="AN157" t="str">
            <v>South Gloucestershire</v>
          </cell>
          <cell r="AO157" t="str">
            <v>E06000025</v>
          </cell>
          <cell r="AP157">
            <v>95000</v>
          </cell>
          <cell r="AQ157">
            <v>4.2</v>
          </cell>
          <cell r="AR157">
            <v>12.69</v>
          </cell>
          <cell r="AS157">
            <v>3.9</v>
          </cell>
          <cell r="AT157">
            <v>14.69</v>
          </cell>
          <cell r="AU157">
            <v>2.5</v>
          </cell>
          <cell r="AV157">
            <v>6.87</v>
          </cell>
          <cell r="AW157">
            <v>2.6</v>
          </cell>
          <cell r="AX157">
            <v>25.2</v>
          </cell>
          <cell r="AY157">
            <v>18</v>
          </cell>
          <cell r="BA157" t="str">
            <v>South Gloucestershire</v>
          </cell>
          <cell r="BB157" t="str">
            <v>E06000025</v>
          </cell>
          <cell r="BC157">
            <v>95000</v>
          </cell>
          <cell r="BD157">
            <v>4.2</v>
          </cell>
          <cell r="BE157">
            <v>501.4</v>
          </cell>
          <cell r="BF157">
            <v>3.3</v>
          </cell>
          <cell r="BG157">
            <v>573.29999999999995</v>
          </cell>
          <cell r="BH157">
            <v>2.4</v>
          </cell>
          <cell r="BI157">
            <v>278.8</v>
          </cell>
          <cell r="BJ157">
            <v>3.1</v>
          </cell>
          <cell r="BK157">
            <v>936.6</v>
          </cell>
          <cell r="BL157">
            <v>19</v>
          </cell>
          <cell r="BN157" t="str">
            <v>South Gloucestershire</v>
          </cell>
          <cell r="BO157" t="str">
            <v>E06000025</v>
          </cell>
          <cell r="BP157">
            <v>154000</v>
          </cell>
          <cell r="BQ157">
            <v>3.3</v>
          </cell>
          <cell r="BR157">
            <v>36.200000000000003</v>
          </cell>
          <cell r="BS157">
            <v>1.4</v>
          </cell>
          <cell r="BT157">
            <v>30.2</v>
          </cell>
          <cell r="BU157">
            <v>1.4</v>
          </cell>
          <cell r="BV157">
            <v>10</v>
          </cell>
          <cell r="BW157">
            <v>5.9</v>
          </cell>
          <cell r="BX157">
            <v>42.5</v>
          </cell>
          <cell r="BY157">
            <v>4.5</v>
          </cell>
          <cell r="CA157" t="str">
            <v>South Gloucestershire</v>
          </cell>
          <cell r="CB157" t="str">
            <v>E06000025</v>
          </cell>
          <cell r="CC157">
            <v>131000</v>
          </cell>
          <cell r="CD157">
            <v>4.3</v>
          </cell>
          <cell r="CE157">
            <v>19382</v>
          </cell>
          <cell r="CF157">
            <v>5.4</v>
          </cell>
          <cell r="CG157">
            <v>22619</v>
          </cell>
          <cell r="CH157">
            <v>3.7</v>
          </cell>
          <cell r="CI157">
            <v>3817</v>
          </cell>
          <cell r="CJ157">
            <v>8.5</v>
          </cell>
          <cell r="CK157" t="str">
            <v>&amp;^%</v>
          </cell>
          <cell r="CL157" t="str">
            <v>&amp;^%</v>
          </cell>
          <cell r="CN157" t="str">
            <v>South Gloucestershire</v>
          </cell>
          <cell r="CO157" t="str">
            <v>E06000025</v>
          </cell>
          <cell r="CP157">
            <v>154000</v>
          </cell>
          <cell r="CQ157">
            <v>3.3</v>
          </cell>
          <cell r="CR157">
            <v>10.06</v>
          </cell>
          <cell r="CS157">
            <v>3.2</v>
          </cell>
          <cell r="CT157">
            <v>13.66</v>
          </cell>
          <cell r="CU157">
            <v>2.2999999999999998</v>
          </cell>
          <cell r="CV157">
            <v>6.08</v>
          </cell>
          <cell r="CW157">
            <v>0.4</v>
          </cell>
          <cell r="CX157">
            <v>22.62</v>
          </cell>
          <cell r="CY157">
            <v>12</v>
          </cell>
          <cell r="DA157" t="str">
            <v>South Gloucestershire</v>
          </cell>
          <cell r="DB157" t="str">
            <v>E06000025</v>
          </cell>
          <cell r="DC157">
            <v>154000</v>
          </cell>
          <cell r="DD157">
            <v>3.3</v>
          </cell>
          <cell r="DE157">
            <v>356.8</v>
          </cell>
          <cell r="DF157">
            <v>4.2</v>
          </cell>
          <cell r="DG157">
            <v>413.2</v>
          </cell>
          <cell r="DH157">
            <v>2.7</v>
          </cell>
          <cell r="DI157">
            <v>68.099999999999994</v>
          </cell>
          <cell r="DJ157">
            <v>6.3</v>
          </cell>
          <cell r="DK157">
            <v>815.8</v>
          </cell>
          <cell r="DL157">
            <v>12</v>
          </cell>
          <cell r="DN157" t="str">
            <v>South Gloucestershire</v>
          </cell>
          <cell r="DO157" t="str">
            <v>E06000025</v>
          </cell>
          <cell r="DP157">
            <v>32000</v>
          </cell>
          <cell r="DQ157">
            <v>7</v>
          </cell>
          <cell r="DR157">
            <v>37.4</v>
          </cell>
          <cell r="DS157">
            <v>0.3</v>
          </cell>
          <cell r="DT157">
            <v>38</v>
          </cell>
          <cell r="DU157">
            <v>1</v>
          </cell>
          <cell r="DV157">
            <v>32.5</v>
          </cell>
          <cell r="DW157">
            <v>1.6</v>
          </cell>
          <cell r="DX157" t="str">
            <v>&amp;^%</v>
          </cell>
          <cell r="DY157" t="str">
            <v>&amp;^%</v>
          </cell>
          <cell r="EA157" t="str">
            <v>South Gloucestershire</v>
          </cell>
          <cell r="EB157" t="str">
            <v>E06000025</v>
          </cell>
          <cell r="EC157">
            <v>27000</v>
          </cell>
          <cell r="ED157">
            <v>10.199999999999999</v>
          </cell>
          <cell r="EE157">
            <v>21726</v>
          </cell>
          <cell r="EF157">
            <v>9.6</v>
          </cell>
          <cell r="EG157">
            <v>24776</v>
          </cell>
          <cell r="EH157">
            <v>4.5999999999999996</v>
          </cell>
          <cell r="EI157">
            <v>11973</v>
          </cell>
          <cell r="EJ157">
            <v>8.1999999999999993</v>
          </cell>
          <cell r="EK157" t="str">
            <v>&amp;^%</v>
          </cell>
          <cell r="EL157" t="str">
            <v>&amp;^%</v>
          </cell>
          <cell r="EN157" t="str">
            <v>South Gloucestershire</v>
          </cell>
          <cell r="EO157" t="str">
            <v>E06000025</v>
          </cell>
          <cell r="EP157">
            <v>32000</v>
          </cell>
          <cell r="EQ157">
            <v>7</v>
          </cell>
          <cell r="ER157">
            <v>11.51</v>
          </cell>
          <cell r="ES157">
            <v>6.1</v>
          </cell>
          <cell r="ET157">
            <v>12.88</v>
          </cell>
          <cell r="EU157">
            <v>3.6</v>
          </cell>
          <cell r="EV157">
            <v>6.36</v>
          </cell>
          <cell r="EW157">
            <v>2.8</v>
          </cell>
          <cell r="EX157" t="str">
            <v>&amp;^%</v>
          </cell>
          <cell r="EY157" t="str">
            <v>&amp;^%</v>
          </cell>
          <cell r="FA157" t="str">
            <v>South Gloucestershire</v>
          </cell>
          <cell r="FB157" t="str">
            <v>E06000025</v>
          </cell>
          <cell r="FC157">
            <v>32000</v>
          </cell>
          <cell r="FD157">
            <v>7</v>
          </cell>
          <cell r="FE157">
            <v>435.9</v>
          </cell>
          <cell r="FF157">
            <v>6.2</v>
          </cell>
          <cell r="FG157">
            <v>489.5</v>
          </cell>
          <cell r="FH157">
            <v>3.4</v>
          </cell>
          <cell r="FI157">
            <v>256.10000000000002</v>
          </cell>
          <cell r="FJ157">
            <v>5.5</v>
          </cell>
          <cell r="FK157" t="str">
            <v>&amp;^%</v>
          </cell>
          <cell r="FL157" t="str">
            <v>&amp;^%</v>
          </cell>
          <cell r="FN157" t="str">
            <v>South Gloucestershire</v>
          </cell>
          <cell r="FO157" t="str">
            <v>E06000025</v>
          </cell>
          <cell r="FP157">
            <v>63000</v>
          </cell>
          <cell r="FQ157">
            <v>5.3</v>
          </cell>
          <cell r="FR157">
            <v>37.5</v>
          </cell>
          <cell r="FS157">
            <v>0.9</v>
          </cell>
          <cell r="FT157">
            <v>39.6</v>
          </cell>
          <cell r="FU157">
            <v>0.6</v>
          </cell>
          <cell r="FV157">
            <v>35</v>
          </cell>
          <cell r="FW157">
            <v>0.5</v>
          </cell>
          <cell r="FX157">
            <v>46.4</v>
          </cell>
          <cell r="FY157">
            <v>9.3000000000000007</v>
          </cell>
          <cell r="GA157" t="str">
            <v>South Gloucestershire</v>
          </cell>
          <cell r="GB157" t="str">
            <v>E06000025</v>
          </cell>
          <cell r="GC157">
            <v>56000</v>
          </cell>
          <cell r="GD157">
            <v>6.8</v>
          </cell>
          <cell r="GE157">
            <v>29596</v>
          </cell>
          <cell r="GF157">
            <v>4.5999999999999996</v>
          </cell>
          <cell r="GG157">
            <v>33714</v>
          </cell>
          <cell r="GH157">
            <v>4.3</v>
          </cell>
          <cell r="GI157">
            <v>15520</v>
          </cell>
          <cell r="GJ157">
            <v>6.3</v>
          </cell>
          <cell r="GK157" t="str">
            <v>&amp;^%</v>
          </cell>
          <cell r="GL157" t="str">
            <v>&amp;^%</v>
          </cell>
          <cell r="GN157" t="str">
            <v>South Gloucestershire</v>
          </cell>
          <cell r="GO157" t="str">
            <v>E06000025</v>
          </cell>
          <cell r="GP157">
            <v>63000</v>
          </cell>
          <cell r="GQ157">
            <v>5.3</v>
          </cell>
          <cell r="GR157">
            <v>13.4</v>
          </cell>
          <cell r="GS157">
            <v>5.2</v>
          </cell>
          <cell r="GT157">
            <v>15.56</v>
          </cell>
          <cell r="GU157">
            <v>3.2</v>
          </cell>
          <cell r="GV157">
            <v>7.25</v>
          </cell>
          <cell r="GW157">
            <v>4.3</v>
          </cell>
          <cell r="GX157" t="str">
            <v>&amp;^%</v>
          </cell>
          <cell r="GY157" t="str">
            <v>&amp;^%</v>
          </cell>
        </row>
        <row r="158">
          <cell r="A158" t="str">
            <v>Swindon</v>
          </cell>
          <cell r="B158" t="str">
            <v>E06000030</v>
          </cell>
          <cell r="C158">
            <v>42000</v>
          </cell>
          <cell r="D158">
            <v>6.5</v>
          </cell>
          <cell r="E158">
            <v>571.9</v>
          </cell>
          <cell r="F158">
            <v>5.9</v>
          </cell>
          <cell r="G158">
            <v>693.6</v>
          </cell>
          <cell r="H158">
            <v>4.3</v>
          </cell>
          <cell r="I158">
            <v>312.39999999999998</v>
          </cell>
          <cell r="J158">
            <v>4.2</v>
          </cell>
          <cell r="K158" t="str">
            <v>&amp;^%</v>
          </cell>
          <cell r="L158" t="str">
            <v>&amp;^%</v>
          </cell>
          <cell r="N158" t="str">
            <v>Swindon</v>
          </cell>
          <cell r="O158" t="str">
            <v>E06000030</v>
          </cell>
          <cell r="P158">
            <v>67000</v>
          </cell>
          <cell r="Q158">
            <v>5</v>
          </cell>
          <cell r="R158">
            <v>37.5</v>
          </cell>
          <cell r="S158">
            <v>0.3</v>
          </cell>
          <cell r="T158">
            <v>38.4</v>
          </cell>
          <cell r="U158">
            <v>0.6</v>
          </cell>
          <cell r="V158">
            <v>35</v>
          </cell>
          <cell r="W158">
            <v>0</v>
          </cell>
          <cell r="X158">
            <v>42.5</v>
          </cell>
          <cell r="Y158">
            <v>12</v>
          </cell>
          <cell r="AA158" t="str">
            <v>Swindon</v>
          </cell>
          <cell r="AB158" t="str">
            <v>E06000030</v>
          </cell>
          <cell r="AC158">
            <v>60000</v>
          </cell>
          <cell r="AD158">
            <v>5.9</v>
          </cell>
          <cell r="AE158">
            <v>27075</v>
          </cell>
          <cell r="AF158">
            <v>5.0999999999999996</v>
          </cell>
          <cell r="AG158">
            <v>33862</v>
          </cell>
          <cell r="AH158">
            <v>5.6</v>
          </cell>
          <cell r="AI158">
            <v>14876</v>
          </cell>
          <cell r="AJ158">
            <v>4.3</v>
          </cell>
          <cell r="AK158" t="str">
            <v>&amp;^%</v>
          </cell>
          <cell r="AL158" t="str">
            <v>&amp;^%</v>
          </cell>
          <cell r="AN158" t="str">
            <v>Swindon</v>
          </cell>
          <cell r="AO158" t="str">
            <v>E06000030</v>
          </cell>
          <cell r="AP158">
            <v>67000</v>
          </cell>
          <cell r="AQ158">
            <v>5</v>
          </cell>
          <cell r="AR158">
            <v>13.42</v>
          </cell>
          <cell r="AS158">
            <v>5.0999999999999996</v>
          </cell>
          <cell r="AT158">
            <v>16.32</v>
          </cell>
          <cell r="AU158">
            <v>3.4</v>
          </cell>
          <cell r="AV158">
            <v>7.68</v>
          </cell>
          <cell r="AW158">
            <v>3</v>
          </cell>
          <cell r="AX158" t="str">
            <v>&amp;^%</v>
          </cell>
          <cell r="AY158" t="str">
            <v>&amp;^%</v>
          </cell>
          <cell r="BA158" t="str">
            <v>Swindon</v>
          </cell>
          <cell r="BB158" t="str">
            <v>E06000030</v>
          </cell>
          <cell r="BC158">
            <v>67000</v>
          </cell>
          <cell r="BD158">
            <v>5</v>
          </cell>
          <cell r="BE158">
            <v>520.79999999999995</v>
          </cell>
          <cell r="BF158">
            <v>4.3</v>
          </cell>
          <cell r="BG158">
            <v>626</v>
          </cell>
          <cell r="BH158">
            <v>3.3</v>
          </cell>
          <cell r="BI158">
            <v>294.39999999999998</v>
          </cell>
          <cell r="BJ158">
            <v>3</v>
          </cell>
          <cell r="BK158" t="str">
            <v>&amp;^%</v>
          </cell>
          <cell r="BL158" t="str">
            <v>&amp;^%</v>
          </cell>
          <cell r="BN158" t="str">
            <v>Swindon</v>
          </cell>
          <cell r="BO158" t="str">
            <v>E06000030</v>
          </cell>
          <cell r="BP158">
            <v>95000</v>
          </cell>
          <cell r="BQ158">
            <v>4.0999999999999996</v>
          </cell>
          <cell r="BR158">
            <v>36.4</v>
          </cell>
          <cell r="BS158">
            <v>1.4</v>
          </cell>
          <cell r="BT158">
            <v>32.299999999999997</v>
          </cell>
          <cell r="BU158">
            <v>1.4</v>
          </cell>
          <cell r="BV158">
            <v>14.2</v>
          </cell>
          <cell r="BW158">
            <v>6.5</v>
          </cell>
          <cell r="BX158">
            <v>41.1</v>
          </cell>
          <cell r="BY158">
            <v>5</v>
          </cell>
          <cell r="CA158" t="str">
            <v>Swindon</v>
          </cell>
          <cell r="CB158" t="str">
            <v>E06000030</v>
          </cell>
          <cell r="CC158">
            <v>85000</v>
          </cell>
          <cell r="CD158">
            <v>5.4</v>
          </cell>
          <cell r="CE158">
            <v>21078</v>
          </cell>
          <cell r="CF158">
            <v>7.1</v>
          </cell>
          <cell r="CG158">
            <v>26948</v>
          </cell>
          <cell r="CH158">
            <v>5.9</v>
          </cell>
          <cell r="CI158" t="str">
            <v>&amp;^%</v>
          </cell>
          <cell r="CJ158" t="str">
            <v>&amp;^%</v>
          </cell>
          <cell r="CK158" t="str">
            <v>&amp;^%</v>
          </cell>
          <cell r="CL158" t="str">
            <v>&amp;^%</v>
          </cell>
          <cell r="CN158" t="str">
            <v>Swindon</v>
          </cell>
          <cell r="CO158" t="str">
            <v>E06000030</v>
          </cell>
          <cell r="CP158">
            <v>95000</v>
          </cell>
          <cell r="CQ158">
            <v>4.0999999999999996</v>
          </cell>
          <cell r="CR158">
            <v>11.9</v>
          </cell>
          <cell r="CS158">
            <v>4.5</v>
          </cell>
          <cell r="CT158">
            <v>15.32</v>
          </cell>
          <cell r="CU158">
            <v>3.1</v>
          </cell>
          <cell r="CV158">
            <v>6.75</v>
          </cell>
          <cell r="CW158">
            <v>2</v>
          </cell>
          <cell r="CX158">
            <v>25.01</v>
          </cell>
          <cell r="CY158">
            <v>20</v>
          </cell>
          <cell r="DA158" t="str">
            <v>Swindon</v>
          </cell>
          <cell r="DB158" t="str">
            <v>E06000030</v>
          </cell>
          <cell r="DC158">
            <v>95000</v>
          </cell>
          <cell r="DD158">
            <v>4.0999999999999996</v>
          </cell>
          <cell r="DE158">
            <v>408.2</v>
          </cell>
          <cell r="DF158">
            <v>5.5</v>
          </cell>
          <cell r="DG158">
            <v>494.8</v>
          </cell>
          <cell r="DH158">
            <v>3.5</v>
          </cell>
          <cell r="DI158">
            <v>123.4</v>
          </cell>
          <cell r="DJ158">
            <v>7.8</v>
          </cell>
          <cell r="DK158">
            <v>915.4</v>
          </cell>
          <cell r="DL158">
            <v>20</v>
          </cell>
          <cell r="DN158" t="str">
            <v>Swindon</v>
          </cell>
          <cell r="DO158" t="str">
            <v>E06000030</v>
          </cell>
          <cell r="DP158">
            <v>25000</v>
          </cell>
          <cell r="DQ158">
            <v>7.8</v>
          </cell>
          <cell r="DR158">
            <v>37</v>
          </cell>
          <cell r="DS158">
            <v>0.5</v>
          </cell>
          <cell r="DT158">
            <v>36.9</v>
          </cell>
          <cell r="DU158">
            <v>0.7</v>
          </cell>
          <cell r="DV158">
            <v>32.5</v>
          </cell>
          <cell r="DW158">
            <v>2.9</v>
          </cell>
          <cell r="DX158" t="str">
            <v>&amp;^%</v>
          </cell>
          <cell r="DY158" t="str">
            <v>&amp;^%</v>
          </cell>
          <cell r="EA158" t="str">
            <v>Swindon</v>
          </cell>
          <cell r="EB158" t="str">
            <v>E06000030</v>
          </cell>
          <cell r="EC158">
            <v>24000</v>
          </cell>
          <cell r="ED158">
            <v>9</v>
          </cell>
          <cell r="EE158">
            <v>22064</v>
          </cell>
          <cell r="EF158">
            <v>8.4</v>
          </cell>
          <cell r="EG158">
            <v>26211</v>
          </cell>
          <cell r="EH158">
            <v>5</v>
          </cell>
          <cell r="EI158">
            <v>13843</v>
          </cell>
          <cell r="EJ158">
            <v>5.7</v>
          </cell>
          <cell r="EK158" t="str">
            <v>&amp;^%</v>
          </cell>
          <cell r="EL158" t="str">
            <v>&amp;^%</v>
          </cell>
          <cell r="EN158" t="str">
            <v>Swindon</v>
          </cell>
          <cell r="EO158" t="str">
            <v>E06000030</v>
          </cell>
          <cell r="EP158">
            <v>25000</v>
          </cell>
          <cell r="EQ158">
            <v>7.8</v>
          </cell>
          <cell r="ER158">
            <v>12.18</v>
          </cell>
          <cell r="ES158">
            <v>6.6</v>
          </cell>
          <cell r="ET158">
            <v>13.96</v>
          </cell>
          <cell r="EU158">
            <v>4.2</v>
          </cell>
          <cell r="EV158">
            <v>7.37</v>
          </cell>
          <cell r="EW158">
            <v>3.8</v>
          </cell>
          <cell r="EX158" t="str">
            <v>&amp;^%</v>
          </cell>
          <cell r="EY158" t="str">
            <v>&amp;^%</v>
          </cell>
          <cell r="FA158" t="str">
            <v>Swindon</v>
          </cell>
          <cell r="FB158" t="str">
            <v>E06000030</v>
          </cell>
          <cell r="FC158">
            <v>25000</v>
          </cell>
          <cell r="FD158">
            <v>7.8</v>
          </cell>
          <cell r="FE158">
            <v>451.5</v>
          </cell>
          <cell r="FF158">
            <v>5.6</v>
          </cell>
          <cell r="FG158">
            <v>514.5</v>
          </cell>
          <cell r="FH158">
            <v>4.2</v>
          </cell>
          <cell r="FI158">
            <v>270.5</v>
          </cell>
          <cell r="FJ158">
            <v>4.2</v>
          </cell>
          <cell r="FK158" t="str">
            <v>&amp;^%</v>
          </cell>
          <cell r="FL158" t="str">
            <v>&amp;^%</v>
          </cell>
          <cell r="FN158" t="str">
            <v>Swindon</v>
          </cell>
          <cell r="FO158" t="str">
            <v>E06000030</v>
          </cell>
          <cell r="FP158">
            <v>42000</v>
          </cell>
          <cell r="FQ158">
            <v>6.5</v>
          </cell>
          <cell r="FR158">
            <v>37.5</v>
          </cell>
          <cell r="FS158">
            <v>0.9</v>
          </cell>
          <cell r="FT158">
            <v>39.299999999999997</v>
          </cell>
          <cell r="FU158">
            <v>0.9</v>
          </cell>
          <cell r="FV158">
            <v>35</v>
          </cell>
          <cell r="FW158">
            <v>0</v>
          </cell>
          <cell r="FX158" t="str">
            <v>&amp;^%</v>
          </cell>
          <cell r="FY158" t="str">
            <v>&amp;^%</v>
          </cell>
          <cell r="GA158" t="str">
            <v>Swindon</v>
          </cell>
          <cell r="GB158" t="str">
            <v>E06000030</v>
          </cell>
          <cell r="GC158">
            <v>37000</v>
          </cell>
          <cell r="GD158">
            <v>7.7</v>
          </cell>
          <cell r="GE158">
            <v>29903</v>
          </cell>
          <cell r="GF158">
            <v>6.7</v>
          </cell>
          <cell r="GG158">
            <v>38735</v>
          </cell>
          <cell r="GH158">
            <v>7.6</v>
          </cell>
          <cell r="GI158">
            <v>16756</v>
          </cell>
          <cell r="GJ158">
            <v>5</v>
          </cell>
          <cell r="GK158" t="str">
            <v>&amp;^%</v>
          </cell>
          <cell r="GL158" t="str">
            <v>&amp;^%</v>
          </cell>
          <cell r="GN158" t="str">
            <v>Swindon</v>
          </cell>
          <cell r="GO158" t="str">
            <v>E06000030</v>
          </cell>
          <cell r="GP158">
            <v>42000</v>
          </cell>
          <cell r="GQ158">
            <v>6.5</v>
          </cell>
          <cell r="GR158">
            <v>14.62</v>
          </cell>
          <cell r="GS158">
            <v>7.3</v>
          </cell>
          <cell r="GT158">
            <v>17.66</v>
          </cell>
          <cell r="GU158">
            <v>4.5</v>
          </cell>
          <cell r="GV158">
            <v>8.08</v>
          </cell>
          <cell r="GW158">
            <v>4.4000000000000004</v>
          </cell>
          <cell r="GX158" t="str">
            <v>&amp;^%</v>
          </cell>
          <cell r="GY158" t="str">
            <v>&amp;^%</v>
          </cell>
        </row>
        <row r="159">
          <cell r="A159" t="str">
            <v>Torbay</v>
          </cell>
          <cell r="B159" t="str">
            <v>E06000027</v>
          </cell>
          <cell r="C159">
            <v>15000</v>
          </cell>
          <cell r="D159">
            <v>10.9</v>
          </cell>
          <cell r="E159">
            <v>392.1</v>
          </cell>
          <cell r="F159">
            <v>8</v>
          </cell>
          <cell r="G159">
            <v>463.2</v>
          </cell>
          <cell r="H159">
            <v>6.5</v>
          </cell>
          <cell r="I159">
            <v>250.2</v>
          </cell>
          <cell r="J159">
            <v>9.6999999999999993</v>
          </cell>
          <cell r="K159" t="str">
            <v>&amp;^%</v>
          </cell>
          <cell r="L159" t="str">
            <v>&amp;^%</v>
          </cell>
          <cell r="N159" t="str">
            <v>Torbay</v>
          </cell>
          <cell r="O159" t="str">
            <v>E06000027</v>
          </cell>
          <cell r="P159">
            <v>27000</v>
          </cell>
          <cell r="Q159">
            <v>7.9</v>
          </cell>
          <cell r="R159">
            <v>37.5</v>
          </cell>
          <cell r="S159">
            <v>1.1000000000000001</v>
          </cell>
          <cell r="T159">
            <v>38.700000000000003</v>
          </cell>
          <cell r="U159">
            <v>1.1000000000000001</v>
          </cell>
          <cell r="V159">
            <v>32.5</v>
          </cell>
          <cell r="W159">
            <v>2.4</v>
          </cell>
          <cell r="X159" t="str">
            <v>&amp;^%</v>
          </cell>
          <cell r="Y159" t="str">
            <v>&amp;^%</v>
          </cell>
          <cell r="AA159" t="str">
            <v>Torbay</v>
          </cell>
          <cell r="AB159" t="str">
            <v>E06000027</v>
          </cell>
          <cell r="AC159">
            <v>23000</v>
          </cell>
          <cell r="AD159">
            <v>9.5</v>
          </cell>
          <cell r="AE159">
            <v>21520</v>
          </cell>
          <cell r="AF159">
            <v>7</v>
          </cell>
          <cell r="AG159">
            <v>24897</v>
          </cell>
          <cell r="AH159">
            <v>6.1</v>
          </cell>
          <cell r="AI159">
            <v>12729</v>
          </cell>
          <cell r="AJ159">
            <v>12</v>
          </cell>
          <cell r="AK159" t="str">
            <v>&amp;^%</v>
          </cell>
          <cell r="AL159" t="str">
            <v>&amp;^%</v>
          </cell>
          <cell r="AN159" t="str">
            <v>Torbay</v>
          </cell>
          <cell r="AO159" t="str">
            <v>E06000027</v>
          </cell>
          <cell r="AP159">
            <v>27000</v>
          </cell>
          <cell r="AQ159">
            <v>7.9</v>
          </cell>
          <cell r="AR159">
            <v>10.55</v>
          </cell>
          <cell r="AS159">
            <v>7.5</v>
          </cell>
          <cell r="AT159">
            <v>12.37</v>
          </cell>
          <cell r="AU159">
            <v>5</v>
          </cell>
          <cell r="AV159">
            <v>6.5</v>
          </cell>
          <cell r="AW159">
            <v>2.6</v>
          </cell>
          <cell r="AX159" t="str">
            <v>&amp;^%</v>
          </cell>
          <cell r="AY159" t="str">
            <v>&amp;^%</v>
          </cell>
          <cell r="BA159" t="str">
            <v>Torbay</v>
          </cell>
          <cell r="BB159" t="str">
            <v>E06000027</v>
          </cell>
          <cell r="BC159">
            <v>27000</v>
          </cell>
          <cell r="BD159">
            <v>7.9</v>
          </cell>
          <cell r="BE159">
            <v>412.9</v>
          </cell>
          <cell r="BF159">
            <v>6.6</v>
          </cell>
          <cell r="BG159">
            <v>479.3</v>
          </cell>
          <cell r="BH159">
            <v>4.9000000000000004</v>
          </cell>
          <cell r="BI159">
            <v>256</v>
          </cell>
          <cell r="BJ159">
            <v>6.3</v>
          </cell>
          <cell r="BK159" t="str">
            <v>&amp;^%</v>
          </cell>
          <cell r="BL159" t="str">
            <v>&amp;^%</v>
          </cell>
          <cell r="BN159" t="str">
            <v>Torbay</v>
          </cell>
          <cell r="BO159" t="str">
            <v>E06000027</v>
          </cell>
          <cell r="BP159">
            <v>43000</v>
          </cell>
          <cell r="BQ159">
            <v>6.2</v>
          </cell>
          <cell r="BR159">
            <v>35.299999999999997</v>
          </cell>
          <cell r="BS159">
            <v>3.8</v>
          </cell>
          <cell r="BT159">
            <v>31.1</v>
          </cell>
          <cell r="BU159">
            <v>2.4</v>
          </cell>
          <cell r="BV159">
            <v>13.5</v>
          </cell>
          <cell r="BW159">
            <v>13</v>
          </cell>
          <cell r="BX159" t="str">
            <v>&amp;^%</v>
          </cell>
          <cell r="BY159" t="str">
            <v>&amp;^%</v>
          </cell>
          <cell r="CA159" t="str">
            <v>Torbay</v>
          </cell>
          <cell r="CB159" t="str">
            <v>E06000027</v>
          </cell>
          <cell r="CC159">
            <v>38000</v>
          </cell>
          <cell r="CD159">
            <v>7.4</v>
          </cell>
          <cell r="CE159">
            <v>16560</v>
          </cell>
          <cell r="CF159">
            <v>6.7</v>
          </cell>
          <cell r="CG159">
            <v>19100</v>
          </cell>
          <cell r="CH159">
            <v>5.9</v>
          </cell>
          <cell r="CI159">
            <v>5555</v>
          </cell>
          <cell r="CJ159">
            <v>19</v>
          </cell>
          <cell r="CK159" t="str">
            <v>&amp;^%</v>
          </cell>
          <cell r="CL159" t="str">
            <v>&amp;^%</v>
          </cell>
          <cell r="CN159" t="str">
            <v>Torbay</v>
          </cell>
          <cell r="CO159" t="str">
            <v>E06000027</v>
          </cell>
          <cell r="CP159">
            <v>43000</v>
          </cell>
          <cell r="CQ159">
            <v>6.2</v>
          </cell>
          <cell r="CR159">
            <v>9.24</v>
          </cell>
          <cell r="CS159">
            <v>6.3</v>
          </cell>
          <cell r="CT159">
            <v>11.78</v>
          </cell>
          <cell r="CU159">
            <v>4.3</v>
          </cell>
          <cell r="CV159">
            <v>6.08</v>
          </cell>
          <cell r="CW159">
            <v>1.1000000000000001</v>
          </cell>
          <cell r="CX159" t="str">
            <v>&amp;^%</v>
          </cell>
          <cell r="CY159" t="str">
            <v>&amp;^%</v>
          </cell>
          <cell r="DA159" t="str">
            <v>Torbay</v>
          </cell>
          <cell r="DB159" t="str">
            <v>E06000027</v>
          </cell>
          <cell r="DC159">
            <v>43000</v>
          </cell>
          <cell r="DD159">
            <v>6.2</v>
          </cell>
          <cell r="DE159">
            <v>317.8</v>
          </cell>
          <cell r="DF159">
            <v>5.4</v>
          </cell>
          <cell r="DG159">
            <v>366.7</v>
          </cell>
          <cell r="DH159">
            <v>5</v>
          </cell>
          <cell r="DI159">
            <v>97.2</v>
          </cell>
          <cell r="DJ159">
            <v>18</v>
          </cell>
          <cell r="DK159" t="str">
            <v>&amp;^%</v>
          </cell>
          <cell r="DL159" t="str">
            <v>&amp;^%</v>
          </cell>
          <cell r="DN159" t="str">
            <v>Torbay</v>
          </cell>
          <cell r="DO159" t="str">
            <v>E06000027</v>
          </cell>
          <cell r="DP159">
            <v>12000</v>
          </cell>
          <cell r="DQ159">
            <v>11.5</v>
          </cell>
          <cell r="DR159">
            <v>37.5</v>
          </cell>
          <cell r="DS159">
            <v>0.6</v>
          </cell>
          <cell r="DT159">
            <v>37.5</v>
          </cell>
          <cell r="DU159">
            <v>1.6</v>
          </cell>
          <cell r="DV159">
            <v>32.5</v>
          </cell>
          <cell r="DW159">
            <v>2</v>
          </cell>
          <cell r="DX159" t="str">
            <v>&amp;^%</v>
          </cell>
          <cell r="DY159" t="str">
            <v>&amp;^%</v>
          </cell>
          <cell r="EA159" t="str">
            <v>Torbay</v>
          </cell>
          <cell r="EB159" t="str">
            <v>E06000027</v>
          </cell>
          <cell r="EC159">
            <v>11000</v>
          </cell>
          <cell r="ED159">
            <v>13.3</v>
          </cell>
          <cell r="EE159">
            <v>21922</v>
          </cell>
          <cell r="EF159">
            <v>11</v>
          </cell>
          <cell r="EG159">
            <v>25858</v>
          </cell>
          <cell r="EH159">
            <v>8.6999999999999993</v>
          </cell>
          <cell r="EI159" t="str">
            <v>&amp;^%</v>
          </cell>
          <cell r="EJ159" t="str">
            <v>&amp;^%</v>
          </cell>
          <cell r="EK159" t="str">
            <v>&amp;^%</v>
          </cell>
          <cell r="EL159" t="str">
            <v>&amp;^%</v>
          </cell>
          <cell r="EN159" t="str">
            <v>Torbay</v>
          </cell>
          <cell r="EO159" t="str">
            <v>E06000027</v>
          </cell>
          <cell r="EP159">
            <v>12000</v>
          </cell>
          <cell r="EQ159">
            <v>11.5</v>
          </cell>
          <cell r="ER159">
            <v>11.1</v>
          </cell>
          <cell r="ES159">
            <v>12</v>
          </cell>
          <cell r="ET159">
            <v>13.31</v>
          </cell>
          <cell r="EU159">
            <v>7.5</v>
          </cell>
          <cell r="EV159">
            <v>6.59</v>
          </cell>
          <cell r="EW159">
            <v>3.4</v>
          </cell>
          <cell r="EX159" t="str">
            <v>&amp;^%</v>
          </cell>
          <cell r="EY159" t="str">
            <v>&amp;^%</v>
          </cell>
          <cell r="FA159" t="str">
            <v>Torbay</v>
          </cell>
          <cell r="FB159" t="str">
            <v>E06000027</v>
          </cell>
          <cell r="FC159">
            <v>12000</v>
          </cell>
          <cell r="FD159">
            <v>11.5</v>
          </cell>
          <cell r="FE159">
            <v>417.9</v>
          </cell>
          <cell r="FF159">
            <v>11</v>
          </cell>
          <cell r="FG159">
            <v>499</v>
          </cell>
          <cell r="FH159">
            <v>7.4</v>
          </cell>
          <cell r="FI159">
            <v>259.39999999999998</v>
          </cell>
          <cell r="FJ159">
            <v>8</v>
          </cell>
          <cell r="FK159" t="str">
            <v>&amp;^%</v>
          </cell>
          <cell r="FL159" t="str">
            <v>&amp;^%</v>
          </cell>
          <cell r="FN159" t="str">
            <v>Torbay</v>
          </cell>
          <cell r="FO159" t="str">
            <v>E06000027</v>
          </cell>
          <cell r="FP159">
            <v>15000</v>
          </cell>
          <cell r="FQ159">
            <v>10.9</v>
          </cell>
          <cell r="FR159">
            <v>39</v>
          </cell>
          <cell r="FS159">
            <v>1.6</v>
          </cell>
          <cell r="FT159">
            <v>39.700000000000003</v>
          </cell>
          <cell r="FU159">
            <v>1.5</v>
          </cell>
          <cell r="FV159">
            <v>34.5</v>
          </cell>
          <cell r="FW159">
            <v>4.0999999999999996</v>
          </cell>
          <cell r="FX159" t="str">
            <v>&amp;^%</v>
          </cell>
          <cell r="FY159" t="str">
            <v>&amp;^%</v>
          </cell>
          <cell r="GA159" t="str">
            <v>Torbay</v>
          </cell>
          <cell r="GB159" t="str">
            <v>E06000027</v>
          </cell>
          <cell r="GC159">
            <v>12000</v>
          </cell>
          <cell r="GD159">
            <v>13.5</v>
          </cell>
          <cell r="GE159">
            <v>19773</v>
          </cell>
          <cell r="GF159">
            <v>9.5</v>
          </cell>
          <cell r="GG159">
            <v>23986</v>
          </cell>
          <cell r="GH159">
            <v>8.5</v>
          </cell>
          <cell r="GI159" t="str">
            <v>&amp;^%</v>
          </cell>
          <cell r="GJ159" t="str">
            <v>&amp;^%</v>
          </cell>
          <cell r="GK159" t="str">
            <v>&amp;^%</v>
          </cell>
          <cell r="GL159" t="str">
            <v>&amp;^%</v>
          </cell>
          <cell r="GN159" t="str">
            <v>Torbay</v>
          </cell>
          <cell r="GO159" t="str">
            <v>E06000027</v>
          </cell>
          <cell r="GP159">
            <v>15000</v>
          </cell>
          <cell r="GQ159">
            <v>10.9</v>
          </cell>
          <cell r="GR159">
            <v>9.84</v>
          </cell>
          <cell r="GS159">
            <v>8.6999999999999993</v>
          </cell>
          <cell r="GT159">
            <v>11.65</v>
          </cell>
          <cell r="GU159">
            <v>6.6</v>
          </cell>
          <cell r="GV159">
            <v>6.14</v>
          </cell>
          <cell r="GW159">
            <v>6.2</v>
          </cell>
          <cell r="GX159" t="str">
            <v>&amp;^%</v>
          </cell>
          <cell r="GY159" t="str">
            <v>&amp;^%</v>
          </cell>
        </row>
        <row r="160">
          <cell r="A160" t="str">
            <v>Wiltshire</v>
          </cell>
          <cell r="B160" t="str">
            <v>E06000054</v>
          </cell>
          <cell r="C160">
            <v>75000</v>
          </cell>
          <cell r="D160">
            <v>4.9000000000000004</v>
          </cell>
          <cell r="E160">
            <v>493.8</v>
          </cell>
          <cell r="F160">
            <v>3.9</v>
          </cell>
          <cell r="G160">
            <v>589.9</v>
          </cell>
          <cell r="H160">
            <v>3</v>
          </cell>
          <cell r="I160">
            <v>292.2</v>
          </cell>
          <cell r="J160">
            <v>2.5</v>
          </cell>
          <cell r="K160" t="str">
            <v>&amp;^%</v>
          </cell>
          <cell r="L160" t="str">
            <v>&amp;^%</v>
          </cell>
          <cell r="N160" t="str">
            <v>Wiltshire</v>
          </cell>
          <cell r="O160" t="str">
            <v>E06000054</v>
          </cell>
          <cell r="P160">
            <v>124000</v>
          </cell>
          <cell r="Q160">
            <v>3.7</v>
          </cell>
          <cell r="R160">
            <v>37.5</v>
          </cell>
          <cell r="S160">
            <v>1</v>
          </cell>
          <cell r="T160">
            <v>39.299999999999997</v>
          </cell>
          <cell r="U160">
            <v>0.6</v>
          </cell>
          <cell r="V160">
            <v>33.1</v>
          </cell>
          <cell r="W160">
            <v>1.9</v>
          </cell>
          <cell r="X160">
            <v>45.9</v>
          </cell>
          <cell r="Y160">
            <v>7.1</v>
          </cell>
          <cell r="AA160" t="str">
            <v>Wiltshire</v>
          </cell>
          <cell r="AB160" t="str">
            <v>E06000054</v>
          </cell>
          <cell r="AC160">
            <v>109000</v>
          </cell>
          <cell r="AD160">
            <v>5.5</v>
          </cell>
          <cell r="AE160">
            <v>23810</v>
          </cell>
          <cell r="AF160">
            <v>5.6</v>
          </cell>
          <cell r="AG160">
            <v>28711</v>
          </cell>
          <cell r="AH160">
            <v>3.8</v>
          </cell>
          <cell r="AI160">
            <v>14091</v>
          </cell>
          <cell r="AJ160">
            <v>6.6</v>
          </cell>
          <cell r="AK160" t="str">
            <v>&amp;^%</v>
          </cell>
          <cell r="AL160" t="str">
            <v>&amp;^%</v>
          </cell>
          <cell r="AN160" t="str">
            <v>Wiltshire</v>
          </cell>
          <cell r="AO160" t="str">
            <v>E06000054</v>
          </cell>
          <cell r="AP160">
            <v>124000</v>
          </cell>
          <cell r="AQ160">
            <v>3.7</v>
          </cell>
          <cell r="AR160">
            <v>11.44</v>
          </cell>
          <cell r="AS160">
            <v>2.6</v>
          </cell>
          <cell r="AT160">
            <v>13.99</v>
          </cell>
          <cell r="AU160">
            <v>2.2999999999999998</v>
          </cell>
          <cell r="AV160">
            <v>7.2</v>
          </cell>
          <cell r="AW160">
            <v>1.9</v>
          </cell>
          <cell r="AX160">
            <v>23.32</v>
          </cell>
          <cell r="AY160">
            <v>16</v>
          </cell>
          <cell r="BA160" t="str">
            <v>Wiltshire</v>
          </cell>
          <cell r="BB160" t="str">
            <v>E06000054</v>
          </cell>
          <cell r="BC160">
            <v>124000</v>
          </cell>
          <cell r="BD160">
            <v>3.7</v>
          </cell>
          <cell r="BE160">
            <v>457.8</v>
          </cell>
          <cell r="BF160">
            <v>3.3</v>
          </cell>
          <cell r="BG160">
            <v>549.79999999999995</v>
          </cell>
          <cell r="BH160">
            <v>2.2999999999999998</v>
          </cell>
          <cell r="BI160">
            <v>280.2</v>
          </cell>
          <cell r="BJ160">
            <v>1.6</v>
          </cell>
          <cell r="BK160">
            <v>872.8</v>
          </cell>
          <cell r="BL160">
            <v>14</v>
          </cell>
          <cell r="BN160" t="str">
            <v>Wiltshire</v>
          </cell>
          <cell r="BO160" t="str">
            <v>E06000054</v>
          </cell>
          <cell r="BP160">
            <v>182000</v>
          </cell>
          <cell r="BQ160">
            <v>3</v>
          </cell>
          <cell r="BR160">
            <v>37</v>
          </cell>
          <cell r="BS160">
            <v>0</v>
          </cell>
          <cell r="BT160">
            <v>32.200000000000003</v>
          </cell>
          <cell r="BU160">
            <v>1.2</v>
          </cell>
          <cell r="BV160">
            <v>12.5</v>
          </cell>
          <cell r="BW160">
            <v>7.3</v>
          </cell>
          <cell r="BX160">
            <v>43.2</v>
          </cell>
          <cell r="BY160">
            <v>4.9000000000000004</v>
          </cell>
          <cell r="CA160" t="str">
            <v>Wiltshire</v>
          </cell>
          <cell r="CB160" t="str">
            <v>E06000054</v>
          </cell>
          <cell r="CC160">
            <v>159000</v>
          </cell>
          <cell r="CD160">
            <v>4.5</v>
          </cell>
          <cell r="CE160">
            <v>19182</v>
          </cell>
          <cell r="CF160">
            <v>4.3</v>
          </cell>
          <cell r="CG160">
            <v>22738</v>
          </cell>
          <cell r="CH160">
            <v>3.7</v>
          </cell>
          <cell r="CI160">
            <v>5266</v>
          </cell>
          <cell r="CJ160">
            <v>13</v>
          </cell>
          <cell r="CK160" t="str">
            <v>&amp;^%</v>
          </cell>
          <cell r="CL160" t="str">
            <v>&amp;^%</v>
          </cell>
          <cell r="CN160" t="str">
            <v>Wiltshire</v>
          </cell>
          <cell r="CO160" t="str">
            <v>E06000054</v>
          </cell>
          <cell r="CP160">
            <v>182000</v>
          </cell>
          <cell r="CQ160">
            <v>3</v>
          </cell>
          <cell r="CR160">
            <v>10.49</v>
          </cell>
          <cell r="CS160">
            <v>2.5</v>
          </cell>
          <cell r="CT160">
            <v>13.36</v>
          </cell>
          <cell r="CU160">
            <v>2.1</v>
          </cell>
          <cell r="CV160">
            <v>6.45</v>
          </cell>
          <cell r="CW160">
            <v>1.2</v>
          </cell>
          <cell r="CX160">
            <v>22.36</v>
          </cell>
          <cell r="CY160">
            <v>11</v>
          </cell>
          <cell r="DA160" t="str">
            <v>Wiltshire</v>
          </cell>
          <cell r="DB160" t="str">
            <v>E06000054</v>
          </cell>
          <cell r="DC160">
            <v>182000</v>
          </cell>
          <cell r="DD160">
            <v>3</v>
          </cell>
          <cell r="DE160">
            <v>366.3</v>
          </cell>
          <cell r="DF160">
            <v>3.1</v>
          </cell>
          <cell r="DG160">
            <v>429.6</v>
          </cell>
          <cell r="DH160">
            <v>2.4</v>
          </cell>
          <cell r="DI160">
            <v>104</v>
          </cell>
          <cell r="DJ160">
            <v>6.9</v>
          </cell>
          <cell r="DK160">
            <v>803.2</v>
          </cell>
          <cell r="DL160">
            <v>10</v>
          </cell>
          <cell r="DN160" t="str">
            <v>Wiltshire</v>
          </cell>
          <cell r="DO160" t="str">
            <v>E06000054</v>
          </cell>
          <cell r="DP160">
            <v>49000</v>
          </cell>
          <cell r="DQ160">
            <v>5.7</v>
          </cell>
          <cell r="DR160">
            <v>37.1</v>
          </cell>
          <cell r="DS160">
            <v>0.4</v>
          </cell>
          <cell r="DT160">
            <v>37.700000000000003</v>
          </cell>
          <cell r="DU160">
            <v>0.8</v>
          </cell>
          <cell r="DV160">
            <v>32.5</v>
          </cell>
          <cell r="DW160">
            <v>1.1000000000000001</v>
          </cell>
          <cell r="DX160" t="str">
            <v>&amp;^%</v>
          </cell>
          <cell r="DY160" t="str">
            <v>&amp;^%</v>
          </cell>
          <cell r="EA160" t="str">
            <v>Wiltshire</v>
          </cell>
          <cell r="EB160" t="str">
            <v>E06000054</v>
          </cell>
          <cell r="EC160">
            <v>41000</v>
          </cell>
          <cell r="ED160">
            <v>9.1</v>
          </cell>
          <cell r="EE160">
            <v>19953</v>
          </cell>
          <cell r="EF160">
            <v>7.2</v>
          </cell>
          <cell r="EG160">
            <v>24890</v>
          </cell>
          <cell r="EH160">
            <v>7</v>
          </cell>
          <cell r="EI160" t="str">
            <v>&amp;^%</v>
          </cell>
          <cell r="EJ160" t="str">
            <v>&amp;^%</v>
          </cell>
          <cell r="EK160" t="str">
            <v>&amp;^%</v>
          </cell>
          <cell r="EL160" t="str">
            <v>&amp;^%</v>
          </cell>
          <cell r="EN160" t="str">
            <v>Wiltshire</v>
          </cell>
          <cell r="EO160" t="str">
            <v>E06000054</v>
          </cell>
          <cell r="EP160">
            <v>49000</v>
          </cell>
          <cell r="EQ160">
            <v>5.7</v>
          </cell>
          <cell r="ER160">
            <v>10.87</v>
          </cell>
          <cell r="ES160">
            <v>4.3</v>
          </cell>
          <cell r="ET160">
            <v>12.94</v>
          </cell>
          <cell r="EU160">
            <v>3.6</v>
          </cell>
          <cell r="EV160">
            <v>6.91</v>
          </cell>
          <cell r="EW160">
            <v>2.8</v>
          </cell>
          <cell r="EX160" t="str">
            <v>&amp;^%</v>
          </cell>
          <cell r="EY160" t="str">
            <v>&amp;^%</v>
          </cell>
          <cell r="FA160" t="str">
            <v>Wiltshire</v>
          </cell>
          <cell r="FB160" t="str">
            <v>E06000054</v>
          </cell>
          <cell r="FC160">
            <v>49000</v>
          </cell>
          <cell r="FD160">
            <v>5.7</v>
          </cell>
          <cell r="FE160">
            <v>407.7</v>
          </cell>
          <cell r="FF160">
            <v>4.4000000000000004</v>
          </cell>
          <cell r="FG160">
            <v>488.4</v>
          </cell>
          <cell r="FH160">
            <v>3.5</v>
          </cell>
          <cell r="FI160">
            <v>256.8</v>
          </cell>
          <cell r="FJ160">
            <v>4.0999999999999996</v>
          </cell>
          <cell r="FK160" t="str">
            <v>&amp;^%</v>
          </cell>
          <cell r="FL160" t="str">
            <v>&amp;^%</v>
          </cell>
          <cell r="FN160" t="str">
            <v>Wiltshire</v>
          </cell>
          <cell r="FO160" t="str">
            <v>E06000054</v>
          </cell>
          <cell r="FP160">
            <v>75000</v>
          </cell>
          <cell r="FQ160">
            <v>4.9000000000000004</v>
          </cell>
          <cell r="FR160">
            <v>39.1</v>
          </cell>
          <cell r="FS160">
            <v>1.5</v>
          </cell>
          <cell r="FT160">
            <v>40.299999999999997</v>
          </cell>
          <cell r="FU160">
            <v>0.8</v>
          </cell>
          <cell r="FV160">
            <v>35</v>
          </cell>
          <cell r="FW160">
            <v>0.7</v>
          </cell>
          <cell r="FX160">
            <v>48</v>
          </cell>
          <cell r="FY160">
            <v>16</v>
          </cell>
          <cell r="GA160" t="str">
            <v>Wiltshire</v>
          </cell>
          <cell r="GB160" t="str">
            <v>E06000054</v>
          </cell>
          <cell r="GC160">
            <v>67000</v>
          </cell>
          <cell r="GD160">
            <v>6.9</v>
          </cell>
          <cell r="GE160">
            <v>26378</v>
          </cell>
          <cell r="GF160">
            <v>6.5</v>
          </cell>
          <cell r="GG160">
            <v>31064</v>
          </cell>
          <cell r="GH160">
            <v>4.4000000000000004</v>
          </cell>
          <cell r="GI160">
            <v>15288</v>
          </cell>
          <cell r="GJ160">
            <v>7</v>
          </cell>
          <cell r="GK160" t="str">
            <v>&amp;^%</v>
          </cell>
          <cell r="GL160" t="str">
            <v>&amp;^%</v>
          </cell>
          <cell r="GN160" t="str">
            <v>Wiltshire</v>
          </cell>
          <cell r="GO160" t="str">
            <v>E06000054</v>
          </cell>
          <cell r="GP160">
            <v>75000</v>
          </cell>
          <cell r="GQ160">
            <v>4.9000000000000004</v>
          </cell>
          <cell r="GR160">
            <v>11.99</v>
          </cell>
          <cell r="GS160">
            <v>3.5</v>
          </cell>
          <cell r="GT160">
            <v>14.62</v>
          </cell>
          <cell r="GU160">
            <v>3</v>
          </cell>
          <cell r="GV160">
            <v>7.52</v>
          </cell>
          <cell r="GW160">
            <v>3</v>
          </cell>
          <cell r="GX160" t="str">
            <v>&amp;^%</v>
          </cell>
          <cell r="GY160" t="str">
            <v>&amp;^%</v>
          </cell>
        </row>
        <row r="161">
          <cell r="A161" t="str">
            <v>Devon</v>
          </cell>
          <cell r="B161" t="str">
            <v>E10000008</v>
          </cell>
          <cell r="C161">
            <v>116000</v>
          </cell>
          <cell r="D161">
            <v>3.8</v>
          </cell>
          <cell r="E161">
            <v>458.6</v>
          </cell>
          <cell r="F161">
            <v>2.8</v>
          </cell>
          <cell r="G161">
            <v>525.4</v>
          </cell>
          <cell r="H161">
            <v>2.1</v>
          </cell>
          <cell r="I161">
            <v>283</v>
          </cell>
          <cell r="J161">
            <v>2.4</v>
          </cell>
          <cell r="K161">
            <v>814.8</v>
          </cell>
          <cell r="L161">
            <v>14</v>
          </cell>
          <cell r="N161" t="str">
            <v>Devon</v>
          </cell>
          <cell r="O161" t="str">
            <v>E10000008</v>
          </cell>
          <cell r="P161">
            <v>179000</v>
          </cell>
          <cell r="Q161">
            <v>3.1</v>
          </cell>
          <cell r="R161">
            <v>38.700000000000003</v>
          </cell>
          <cell r="S161">
            <v>0.7</v>
          </cell>
          <cell r="T161">
            <v>39.799999999999997</v>
          </cell>
          <cell r="U161">
            <v>0.4</v>
          </cell>
          <cell r="V161">
            <v>35</v>
          </cell>
          <cell r="W161">
            <v>0.3</v>
          </cell>
          <cell r="X161">
            <v>47.2</v>
          </cell>
          <cell r="Y161">
            <v>4.0999999999999996</v>
          </cell>
          <cell r="AA161" t="str">
            <v>Devon</v>
          </cell>
          <cell r="AB161" t="str">
            <v>E10000008</v>
          </cell>
          <cell r="AC161">
            <v>159000</v>
          </cell>
          <cell r="AD161">
            <v>4.7</v>
          </cell>
          <cell r="AE161">
            <v>22299</v>
          </cell>
          <cell r="AF161">
            <v>4</v>
          </cell>
          <cell r="AG161">
            <v>25516</v>
          </cell>
          <cell r="AH161">
            <v>3.1</v>
          </cell>
          <cell r="AI161">
            <v>13491</v>
          </cell>
          <cell r="AJ161">
            <v>7</v>
          </cell>
          <cell r="AK161" t="str">
            <v>&amp;^%</v>
          </cell>
          <cell r="AL161" t="str">
            <v>&amp;^%</v>
          </cell>
          <cell r="AN161" t="str">
            <v>Devon</v>
          </cell>
          <cell r="AO161" t="str">
            <v>E10000008</v>
          </cell>
          <cell r="AP161">
            <v>179000</v>
          </cell>
          <cell r="AQ161">
            <v>3.1</v>
          </cell>
          <cell r="AR161">
            <v>10.45</v>
          </cell>
          <cell r="AS161">
            <v>2.5</v>
          </cell>
          <cell r="AT161">
            <v>12.35</v>
          </cell>
          <cell r="AU161">
            <v>1.7</v>
          </cell>
          <cell r="AV161">
            <v>6.75</v>
          </cell>
          <cell r="AW161">
            <v>1.4</v>
          </cell>
          <cell r="AX161">
            <v>20.23</v>
          </cell>
          <cell r="AY161">
            <v>10</v>
          </cell>
          <cell r="BA161" t="str">
            <v>Devon</v>
          </cell>
          <cell r="BB161" t="str">
            <v>E10000008</v>
          </cell>
          <cell r="BC161">
            <v>179000</v>
          </cell>
          <cell r="BD161">
            <v>3.1</v>
          </cell>
          <cell r="BE161">
            <v>430</v>
          </cell>
          <cell r="BF161">
            <v>2.5</v>
          </cell>
          <cell r="BG161">
            <v>491.5</v>
          </cell>
          <cell r="BH161">
            <v>1.7</v>
          </cell>
          <cell r="BI161">
            <v>262.60000000000002</v>
          </cell>
          <cell r="BJ161">
            <v>1.9</v>
          </cell>
          <cell r="BK161">
            <v>769.6</v>
          </cell>
          <cell r="BL161">
            <v>9</v>
          </cell>
          <cell r="BN161" t="str">
            <v>Devon</v>
          </cell>
          <cell r="BO161" t="str">
            <v>E10000008</v>
          </cell>
          <cell r="BP161">
            <v>279000</v>
          </cell>
          <cell r="BQ161">
            <v>2.4</v>
          </cell>
          <cell r="BR161">
            <v>37</v>
          </cell>
          <cell r="BS161">
            <v>0.4</v>
          </cell>
          <cell r="BT161">
            <v>32</v>
          </cell>
          <cell r="BU161">
            <v>0.9</v>
          </cell>
          <cell r="BV161">
            <v>12.8</v>
          </cell>
          <cell r="BW161">
            <v>6.3</v>
          </cell>
          <cell r="BX161">
            <v>44</v>
          </cell>
          <cell r="BY161">
            <v>3.5</v>
          </cell>
          <cell r="CA161" t="str">
            <v>Devon</v>
          </cell>
          <cell r="CB161" t="str">
            <v>E10000008</v>
          </cell>
          <cell r="CC161">
            <v>240000</v>
          </cell>
          <cell r="CD161">
            <v>3.6</v>
          </cell>
          <cell r="CE161">
            <v>18547</v>
          </cell>
          <cell r="CF161">
            <v>4</v>
          </cell>
          <cell r="CG161">
            <v>20820</v>
          </cell>
          <cell r="CH161">
            <v>2.6</v>
          </cell>
          <cell r="CI161">
            <v>5739</v>
          </cell>
          <cell r="CJ161">
            <v>13</v>
          </cell>
          <cell r="CK161">
            <v>36973</v>
          </cell>
          <cell r="CL161">
            <v>11</v>
          </cell>
          <cell r="CN161" t="str">
            <v>Devon</v>
          </cell>
          <cell r="CO161" t="str">
            <v>E10000008</v>
          </cell>
          <cell r="CP161">
            <v>279000</v>
          </cell>
          <cell r="CQ161">
            <v>2.4</v>
          </cell>
          <cell r="CR161">
            <v>9.67</v>
          </cell>
          <cell r="CS161">
            <v>1.7</v>
          </cell>
          <cell r="CT161">
            <v>12.19</v>
          </cell>
          <cell r="CU161">
            <v>1.6</v>
          </cell>
          <cell r="CV161">
            <v>6.28</v>
          </cell>
          <cell r="CW161">
            <v>0.8</v>
          </cell>
          <cell r="CX161">
            <v>20.52</v>
          </cell>
          <cell r="CY161">
            <v>9.5</v>
          </cell>
          <cell r="DA161" t="str">
            <v>Devon</v>
          </cell>
          <cell r="DB161" t="str">
            <v>E10000008</v>
          </cell>
          <cell r="DC161">
            <v>279000</v>
          </cell>
          <cell r="DD161">
            <v>2.4</v>
          </cell>
          <cell r="DE161">
            <v>340</v>
          </cell>
          <cell r="DF161">
            <v>2.5</v>
          </cell>
          <cell r="DG161">
            <v>389.6</v>
          </cell>
          <cell r="DH161">
            <v>1.8</v>
          </cell>
          <cell r="DI161">
            <v>100.3</v>
          </cell>
          <cell r="DJ161">
            <v>5.2</v>
          </cell>
          <cell r="DK161">
            <v>719.1</v>
          </cell>
          <cell r="DL161">
            <v>7</v>
          </cell>
          <cell r="DN161" t="str">
            <v>Devon</v>
          </cell>
          <cell r="DO161" t="str">
            <v>E10000008</v>
          </cell>
          <cell r="DP161">
            <v>63000</v>
          </cell>
          <cell r="DQ161">
            <v>5</v>
          </cell>
          <cell r="DR161">
            <v>37.5</v>
          </cell>
          <cell r="DS161">
            <v>0</v>
          </cell>
          <cell r="DT161">
            <v>38.200000000000003</v>
          </cell>
          <cell r="DU161">
            <v>0.6</v>
          </cell>
          <cell r="DV161">
            <v>33.5</v>
          </cell>
          <cell r="DW161">
            <v>1.7</v>
          </cell>
          <cell r="DX161">
            <v>42.5</v>
          </cell>
          <cell r="DY161">
            <v>8.5</v>
          </cell>
          <cell r="EA161" t="str">
            <v>Devon</v>
          </cell>
          <cell r="EB161" t="str">
            <v>E10000008</v>
          </cell>
          <cell r="EC161">
            <v>53000</v>
          </cell>
          <cell r="ED161">
            <v>7</v>
          </cell>
          <cell r="EE161">
            <v>20036</v>
          </cell>
          <cell r="EF161">
            <v>4.4000000000000004</v>
          </cell>
          <cell r="EG161">
            <v>22607</v>
          </cell>
          <cell r="EH161">
            <v>3.5</v>
          </cell>
          <cell r="EI161">
            <v>12630</v>
          </cell>
          <cell r="EJ161">
            <v>6.7</v>
          </cell>
          <cell r="EK161" t="str">
            <v>&amp;^%</v>
          </cell>
          <cell r="EL161" t="str">
            <v>&amp;^%</v>
          </cell>
          <cell r="EN161" t="str">
            <v>Devon</v>
          </cell>
          <cell r="EO161" t="str">
            <v>E10000008</v>
          </cell>
          <cell r="EP161">
            <v>63000</v>
          </cell>
          <cell r="EQ161">
            <v>5</v>
          </cell>
          <cell r="ER161">
            <v>9.7899999999999991</v>
          </cell>
          <cell r="ES161">
            <v>3.9</v>
          </cell>
          <cell r="ET161">
            <v>11.23</v>
          </cell>
          <cell r="EU161">
            <v>2.4</v>
          </cell>
          <cell r="EV161">
            <v>6.47</v>
          </cell>
          <cell r="EW161">
            <v>1.5</v>
          </cell>
          <cell r="EX161" t="str">
            <v>&amp;^%</v>
          </cell>
          <cell r="EY161" t="str">
            <v>&amp;^%</v>
          </cell>
          <cell r="FA161" t="str">
            <v>Devon</v>
          </cell>
          <cell r="FB161" t="str">
            <v>E10000008</v>
          </cell>
          <cell r="FC161">
            <v>63000</v>
          </cell>
          <cell r="FD161">
            <v>5</v>
          </cell>
          <cell r="FE161">
            <v>379</v>
          </cell>
          <cell r="FF161">
            <v>3.1</v>
          </cell>
          <cell r="FG161">
            <v>428.6</v>
          </cell>
          <cell r="FH161">
            <v>2.4</v>
          </cell>
          <cell r="FI161">
            <v>243.7</v>
          </cell>
          <cell r="FJ161">
            <v>2.7</v>
          </cell>
          <cell r="FK161">
            <v>693.8</v>
          </cell>
          <cell r="FL161">
            <v>20</v>
          </cell>
          <cell r="FN161" t="str">
            <v>Devon</v>
          </cell>
          <cell r="FO161" t="str">
            <v>E10000008</v>
          </cell>
          <cell r="FP161">
            <v>116000</v>
          </cell>
          <cell r="FQ161">
            <v>3.8</v>
          </cell>
          <cell r="FR161">
            <v>39.700000000000003</v>
          </cell>
          <cell r="FS161">
            <v>0.7</v>
          </cell>
          <cell r="FT161">
            <v>40.700000000000003</v>
          </cell>
          <cell r="FU161">
            <v>0.6</v>
          </cell>
          <cell r="FV161">
            <v>35.200000000000003</v>
          </cell>
          <cell r="FW161">
            <v>0.8</v>
          </cell>
          <cell r="FX161">
            <v>48</v>
          </cell>
          <cell r="FY161">
            <v>6.3</v>
          </cell>
          <cell r="GA161" t="str">
            <v>Devon</v>
          </cell>
          <cell r="GB161" t="str">
            <v>E10000008</v>
          </cell>
          <cell r="GC161">
            <v>106000</v>
          </cell>
          <cell r="GD161">
            <v>6.2</v>
          </cell>
          <cell r="GE161">
            <v>23753</v>
          </cell>
          <cell r="GF161">
            <v>5.3</v>
          </cell>
          <cell r="GG161">
            <v>26978</v>
          </cell>
          <cell r="GH161">
            <v>4.2</v>
          </cell>
          <cell r="GI161">
            <v>14302</v>
          </cell>
          <cell r="GJ161">
            <v>11</v>
          </cell>
          <cell r="GK161" t="str">
            <v>&amp;^%</v>
          </cell>
          <cell r="GL161" t="str">
            <v>&amp;^%</v>
          </cell>
          <cell r="GN161" t="str">
            <v>Devon</v>
          </cell>
          <cell r="GO161" t="str">
            <v>E10000008</v>
          </cell>
          <cell r="GP161">
            <v>116000</v>
          </cell>
          <cell r="GQ161">
            <v>3.8</v>
          </cell>
          <cell r="GR161">
            <v>10.9</v>
          </cell>
          <cell r="GS161">
            <v>3.7</v>
          </cell>
          <cell r="GT161">
            <v>12.91</v>
          </cell>
          <cell r="GU161">
            <v>2.2000000000000002</v>
          </cell>
          <cell r="GV161">
            <v>7</v>
          </cell>
          <cell r="GW161">
            <v>1.9</v>
          </cell>
          <cell r="GX161">
            <v>20.79</v>
          </cell>
          <cell r="GY161">
            <v>16</v>
          </cell>
        </row>
        <row r="162">
          <cell r="A162" t="str">
            <v>Dorset</v>
          </cell>
          <cell r="B162" t="str">
            <v>E10000009</v>
          </cell>
          <cell r="C162">
            <v>56000</v>
          </cell>
          <cell r="D162">
            <v>5.6</v>
          </cell>
          <cell r="E162">
            <v>500.1</v>
          </cell>
          <cell r="F162">
            <v>4.2</v>
          </cell>
          <cell r="G162">
            <v>579.5</v>
          </cell>
          <cell r="H162">
            <v>3.2</v>
          </cell>
          <cell r="I162">
            <v>292.7</v>
          </cell>
          <cell r="J162">
            <v>3.2</v>
          </cell>
          <cell r="K162" t="str">
            <v>&amp;^%</v>
          </cell>
          <cell r="L162" t="str">
            <v>&amp;^%</v>
          </cell>
          <cell r="N162" t="str">
            <v>Dorset</v>
          </cell>
          <cell r="O162" t="str">
            <v>E10000009</v>
          </cell>
          <cell r="P162">
            <v>91000</v>
          </cell>
          <cell r="Q162">
            <v>4.3</v>
          </cell>
          <cell r="R162">
            <v>38.5</v>
          </cell>
          <cell r="S162">
            <v>1</v>
          </cell>
          <cell r="T162">
            <v>39.5</v>
          </cell>
          <cell r="U162">
            <v>0.7</v>
          </cell>
          <cell r="V162">
            <v>32.799999999999997</v>
          </cell>
          <cell r="W162">
            <v>1.7</v>
          </cell>
          <cell r="X162">
            <v>45.6</v>
          </cell>
          <cell r="Y162">
            <v>8.4</v>
          </cell>
          <cell r="AA162" t="str">
            <v>Dorset</v>
          </cell>
          <cell r="AB162" t="str">
            <v>E10000009</v>
          </cell>
          <cell r="AC162">
            <v>78000</v>
          </cell>
          <cell r="AD162">
            <v>6.2</v>
          </cell>
          <cell r="AE162">
            <v>23907</v>
          </cell>
          <cell r="AF162">
            <v>4.9000000000000004</v>
          </cell>
          <cell r="AG162">
            <v>27393</v>
          </cell>
          <cell r="AH162">
            <v>3.8</v>
          </cell>
          <cell r="AI162">
            <v>14716</v>
          </cell>
          <cell r="AJ162">
            <v>6.8</v>
          </cell>
          <cell r="AK162" t="str">
            <v>&amp;^%</v>
          </cell>
          <cell r="AL162" t="str">
            <v>&amp;^%</v>
          </cell>
          <cell r="AN162" t="str">
            <v>Dorset</v>
          </cell>
          <cell r="AO162" t="str">
            <v>E10000009</v>
          </cell>
          <cell r="AP162">
            <v>91000</v>
          </cell>
          <cell r="AQ162">
            <v>4.3</v>
          </cell>
          <cell r="AR162">
            <v>11.23</v>
          </cell>
          <cell r="AS162">
            <v>3.6</v>
          </cell>
          <cell r="AT162">
            <v>13.4</v>
          </cell>
          <cell r="AU162">
            <v>2.6</v>
          </cell>
          <cell r="AV162">
            <v>7</v>
          </cell>
          <cell r="AW162">
            <v>2</v>
          </cell>
          <cell r="AX162">
            <v>21.46</v>
          </cell>
          <cell r="AY162">
            <v>20</v>
          </cell>
          <cell r="BA162" t="str">
            <v>Dorset</v>
          </cell>
          <cell r="BB162" t="str">
            <v>E10000009</v>
          </cell>
          <cell r="BC162">
            <v>91000</v>
          </cell>
          <cell r="BD162">
            <v>4.3</v>
          </cell>
          <cell r="BE162">
            <v>458.5</v>
          </cell>
          <cell r="BF162">
            <v>3.4</v>
          </cell>
          <cell r="BG162">
            <v>529.6</v>
          </cell>
          <cell r="BH162">
            <v>2.5</v>
          </cell>
          <cell r="BI162">
            <v>277.8</v>
          </cell>
          <cell r="BJ162">
            <v>2.5</v>
          </cell>
          <cell r="BK162">
            <v>838.1</v>
          </cell>
          <cell r="BL162">
            <v>17</v>
          </cell>
          <cell r="BN162" t="str">
            <v>Dorset</v>
          </cell>
          <cell r="BO162" t="str">
            <v>E10000009</v>
          </cell>
          <cell r="BP162">
            <v>144000</v>
          </cell>
          <cell r="BQ162">
            <v>3.4</v>
          </cell>
          <cell r="BR162">
            <v>36.9</v>
          </cell>
          <cell r="BS162">
            <v>1.4</v>
          </cell>
          <cell r="BT162">
            <v>31.1</v>
          </cell>
          <cell r="BU162">
            <v>1.4</v>
          </cell>
          <cell r="BV162">
            <v>10</v>
          </cell>
          <cell r="BW162">
            <v>10</v>
          </cell>
          <cell r="BX162">
            <v>44</v>
          </cell>
          <cell r="BY162">
            <v>5.2</v>
          </cell>
          <cell r="CA162" t="str">
            <v>Dorset</v>
          </cell>
          <cell r="CB162" t="str">
            <v>E10000009</v>
          </cell>
          <cell r="CC162">
            <v>119000</v>
          </cell>
          <cell r="CD162">
            <v>4.8</v>
          </cell>
          <cell r="CE162">
            <v>18642</v>
          </cell>
          <cell r="CF162">
            <v>5.3</v>
          </cell>
          <cell r="CG162">
            <v>21223</v>
          </cell>
          <cell r="CH162">
            <v>3.8</v>
          </cell>
          <cell r="CI162">
            <v>5518</v>
          </cell>
          <cell r="CJ162">
            <v>9.5</v>
          </cell>
          <cell r="CK162">
            <v>38938</v>
          </cell>
          <cell r="CL162">
            <v>19</v>
          </cell>
          <cell r="CN162" t="str">
            <v>Dorset</v>
          </cell>
          <cell r="CO162" t="str">
            <v>E10000009</v>
          </cell>
          <cell r="CP162">
            <v>144000</v>
          </cell>
          <cell r="CQ162">
            <v>3.4</v>
          </cell>
          <cell r="CR162">
            <v>9.83</v>
          </cell>
          <cell r="CS162">
            <v>2.7</v>
          </cell>
          <cell r="CT162">
            <v>12.71</v>
          </cell>
          <cell r="CU162">
            <v>2.2999999999999998</v>
          </cell>
          <cell r="CV162">
            <v>6.39</v>
          </cell>
          <cell r="CW162">
            <v>1</v>
          </cell>
          <cell r="CX162">
            <v>21.18</v>
          </cell>
          <cell r="CY162">
            <v>10</v>
          </cell>
          <cell r="DA162" t="str">
            <v>Dorset</v>
          </cell>
          <cell r="DB162" t="str">
            <v>E10000009</v>
          </cell>
          <cell r="DC162">
            <v>144000</v>
          </cell>
          <cell r="DD162">
            <v>3.4</v>
          </cell>
          <cell r="DE162">
            <v>342.3</v>
          </cell>
          <cell r="DF162">
            <v>3.4</v>
          </cell>
          <cell r="DG162">
            <v>395.5</v>
          </cell>
          <cell r="DH162">
            <v>2.7</v>
          </cell>
          <cell r="DI162">
            <v>85.2</v>
          </cell>
          <cell r="DJ162">
            <v>11</v>
          </cell>
          <cell r="DK162">
            <v>753</v>
          </cell>
          <cell r="DL162">
            <v>11</v>
          </cell>
          <cell r="DN162" t="str">
            <v>Dorset</v>
          </cell>
          <cell r="DO162" t="str">
            <v>E10000009</v>
          </cell>
          <cell r="DP162">
            <v>34000</v>
          </cell>
          <cell r="DQ162">
            <v>6.8</v>
          </cell>
          <cell r="DR162">
            <v>37.5</v>
          </cell>
          <cell r="DS162">
            <v>0.3</v>
          </cell>
          <cell r="DT162">
            <v>37.4</v>
          </cell>
          <cell r="DU162">
            <v>0.9</v>
          </cell>
          <cell r="DV162">
            <v>31.5</v>
          </cell>
          <cell r="DW162">
            <v>1.7</v>
          </cell>
          <cell r="DX162" t="str">
            <v>&amp;^%</v>
          </cell>
          <cell r="DY162" t="str">
            <v>&amp;^%</v>
          </cell>
          <cell r="EA162" t="str">
            <v>Dorset</v>
          </cell>
          <cell r="EB162" t="str">
            <v>E10000009</v>
          </cell>
          <cell r="EC162">
            <v>30000</v>
          </cell>
          <cell r="ED162">
            <v>9.8000000000000007</v>
          </cell>
          <cell r="EE162">
            <v>19423</v>
          </cell>
          <cell r="EF162">
            <v>8.4</v>
          </cell>
          <cell r="EG162">
            <v>23313</v>
          </cell>
          <cell r="EH162">
            <v>5.0999999999999996</v>
          </cell>
          <cell r="EI162" t="str">
            <v>&amp;^%</v>
          </cell>
          <cell r="EJ162" t="str">
            <v>&amp;^%</v>
          </cell>
          <cell r="EK162" t="str">
            <v>&amp;^%</v>
          </cell>
          <cell r="EL162" t="str">
            <v>&amp;^%</v>
          </cell>
          <cell r="EN162" t="str">
            <v>Dorset</v>
          </cell>
          <cell r="EO162" t="str">
            <v>E10000009</v>
          </cell>
          <cell r="EP162">
            <v>34000</v>
          </cell>
          <cell r="EQ162">
            <v>6.8</v>
          </cell>
          <cell r="ER162">
            <v>9.93</v>
          </cell>
          <cell r="ES162">
            <v>5.0999999999999996</v>
          </cell>
          <cell r="ET162">
            <v>11.97</v>
          </cell>
          <cell r="EU162">
            <v>3.6</v>
          </cell>
          <cell r="EV162">
            <v>6.67</v>
          </cell>
          <cell r="EW162">
            <v>2.9</v>
          </cell>
          <cell r="EX162" t="str">
            <v>&amp;^%</v>
          </cell>
          <cell r="EY162" t="str">
            <v>&amp;^%</v>
          </cell>
          <cell r="FA162" t="str">
            <v>Dorset</v>
          </cell>
          <cell r="FB162" t="str">
            <v>E10000009</v>
          </cell>
          <cell r="FC162">
            <v>34000</v>
          </cell>
          <cell r="FD162">
            <v>6.8</v>
          </cell>
          <cell r="FE162">
            <v>372</v>
          </cell>
          <cell r="FF162">
            <v>5.6</v>
          </cell>
          <cell r="FG162">
            <v>448.1</v>
          </cell>
          <cell r="FH162">
            <v>3.5</v>
          </cell>
          <cell r="FI162">
            <v>252.4</v>
          </cell>
          <cell r="FJ162">
            <v>2.5</v>
          </cell>
          <cell r="FK162" t="str">
            <v>&amp;^%</v>
          </cell>
          <cell r="FL162" t="str">
            <v>&amp;^%</v>
          </cell>
          <cell r="FN162" t="str">
            <v>Dorset</v>
          </cell>
          <cell r="FO162" t="str">
            <v>E10000009</v>
          </cell>
          <cell r="FP162">
            <v>56000</v>
          </cell>
          <cell r="FQ162">
            <v>5.6</v>
          </cell>
          <cell r="FR162">
            <v>39.9</v>
          </cell>
          <cell r="FS162">
            <v>0.7</v>
          </cell>
          <cell r="FT162">
            <v>40.799999999999997</v>
          </cell>
          <cell r="FU162">
            <v>0.9</v>
          </cell>
          <cell r="FV162">
            <v>35</v>
          </cell>
          <cell r="FW162">
            <v>2.9</v>
          </cell>
          <cell r="FX162" t="str">
            <v>&amp;^%</v>
          </cell>
          <cell r="FY162" t="str">
            <v>&amp;^%</v>
          </cell>
          <cell r="GA162" t="str">
            <v>Dorset</v>
          </cell>
          <cell r="GB162" t="str">
            <v>E10000009</v>
          </cell>
          <cell r="GC162">
            <v>48000</v>
          </cell>
          <cell r="GD162">
            <v>8</v>
          </cell>
          <cell r="GE162">
            <v>25851</v>
          </cell>
          <cell r="GF162">
            <v>5.2</v>
          </cell>
          <cell r="GG162">
            <v>29882</v>
          </cell>
          <cell r="GH162">
            <v>4.8</v>
          </cell>
          <cell r="GI162">
            <v>16097</v>
          </cell>
          <cell r="GJ162">
            <v>8.9</v>
          </cell>
          <cell r="GK162" t="str">
            <v>&amp;^%</v>
          </cell>
          <cell r="GL162" t="str">
            <v>&amp;^%</v>
          </cell>
          <cell r="GN162" t="str">
            <v>Dorset</v>
          </cell>
          <cell r="GO162" t="str">
            <v>E10000009</v>
          </cell>
          <cell r="GP162">
            <v>56000</v>
          </cell>
          <cell r="GQ162">
            <v>5.6</v>
          </cell>
          <cell r="GR162">
            <v>11.9</v>
          </cell>
          <cell r="GS162">
            <v>4.7</v>
          </cell>
          <cell r="GT162">
            <v>14.19</v>
          </cell>
          <cell r="GU162">
            <v>3.4</v>
          </cell>
          <cell r="GV162">
            <v>7.17</v>
          </cell>
          <cell r="GW162">
            <v>2.7</v>
          </cell>
          <cell r="GX162" t="str">
            <v>&amp;^%</v>
          </cell>
          <cell r="GY162" t="str">
            <v>&amp;^%</v>
          </cell>
        </row>
        <row r="163">
          <cell r="A163" t="str">
            <v>Gloucestershire</v>
          </cell>
          <cell r="B163" t="str">
            <v>E10000013</v>
          </cell>
          <cell r="C163">
            <v>105000</v>
          </cell>
          <cell r="D163">
            <v>4.0999999999999996</v>
          </cell>
          <cell r="E163">
            <v>530.79999999999995</v>
          </cell>
          <cell r="F163">
            <v>3.8</v>
          </cell>
          <cell r="G163">
            <v>632</v>
          </cell>
          <cell r="H163">
            <v>2.5</v>
          </cell>
          <cell r="I163">
            <v>311.2</v>
          </cell>
          <cell r="J163">
            <v>2.6</v>
          </cell>
          <cell r="K163" t="str">
            <v>&amp;^%</v>
          </cell>
          <cell r="L163" t="str">
            <v>&amp;^%</v>
          </cell>
          <cell r="N163" t="str">
            <v>Gloucestershire</v>
          </cell>
          <cell r="O163" t="str">
            <v>E10000013</v>
          </cell>
          <cell r="P163">
            <v>165000</v>
          </cell>
          <cell r="Q163">
            <v>3.2</v>
          </cell>
          <cell r="R163">
            <v>37.5</v>
          </cell>
          <cell r="S163">
            <v>0</v>
          </cell>
          <cell r="T163">
            <v>38.799999999999997</v>
          </cell>
          <cell r="U163">
            <v>0.4</v>
          </cell>
          <cell r="V163">
            <v>35</v>
          </cell>
          <cell r="W163">
            <v>0</v>
          </cell>
          <cell r="X163">
            <v>44.9</v>
          </cell>
          <cell r="Y163">
            <v>4.5</v>
          </cell>
          <cell r="AA163" t="str">
            <v>Gloucestershire</v>
          </cell>
          <cell r="AB163" t="str">
            <v>E10000013</v>
          </cell>
          <cell r="AC163">
            <v>144000</v>
          </cell>
          <cell r="AD163">
            <v>4.5</v>
          </cell>
          <cell r="AE163">
            <v>25855</v>
          </cell>
          <cell r="AF163">
            <v>3.3</v>
          </cell>
          <cell r="AG163">
            <v>31507</v>
          </cell>
          <cell r="AH163">
            <v>3.3</v>
          </cell>
          <cell r="AI163">
            <v>15109</v>
          </cell>
          <cell r="AJ163">
            <v>4.3</v>
          </cell>
          <cell r="AK163" t="str">
            <v>&amp;^%</v>
          </cell>
          <cell r="AL163" t="str">
            <v>&amp;^%</v>
          </cell>
          <cell r="AN163" t="str">
            <v>Gloucestershire</v>
          </cell>
          <cell r="AO163" t="str">
            <v>E10000013</v>
          </cell>
          <cell r="AP163">
            <v>165000</v>
          </cell>
          <cell r="AQ163">
            <v>3.2</v>
          </cell>
          <cell r="AR163">
            <v>12.45</v>
          </cell>
          <cell r="AS163">
            <v>2.5</v>
          </cell>
          <cell r="AT163">
            <v>15.08</v>
          </cell>
          <cell r="AU163">
            <v>2.1</v>
          </cell>
          <cell r="AV163">
            <v>7.49</v>
          </cell>
          <cell r="AW163">
            <v>2.5</v>
          </cell>
          <cell r="AX163">
            <v>25.79</v>
          </cell>
          <cell r="AY163">
            <v>13</v>
          </cell>
          <cell r="BA163" t="str">
            <v>Gloucestershire</v>
          </cell>
          <cell r="BB163" t="str">
            <v>E10000013</v>
          </cell>
          <cell r="BC163">
            <v>165000</v>
          </cell>
          <cell r="BD163">
            <v>3.2</v>
          </cell>
          <cell r="BE163">
            <v>485.5</v>
          </cell>
          <cell r="BF163">
            <v>2.9</v>
          </cell>
          <cell r="BG163">
            <v>585.6</v>
          </cell>
          <cell r="BH163">
            <v>2</v>
          </cell>
          <cell r="BI163">
            <v>292.5</v>
          </cell>
          <cell r="BJ163">
            <v>2.1</v>
          </cell>
          <cell r="BK163">
            <v>947</v>
          </cell>
          <cell r="BL163">
            <v>15</v>
          </cell>
          <cell r="BN163" t="str">
            <v>Gloucestershire</v>
          </cell>
          <cell r="BO163" t="str">
            <v>E10000013</v>
          </cell>
          <cell r="BP163">
            <v>242000</v>
          </cell>
          <cell r="BQ163">
            <v>2.6</v>
          </cell>
          <cell r="BR163">
            <v>36.9</v>
          </cell>
          <cell r="BS163">
            <v>0.1</v>
          </cell>
          <cell r="BT163">
            <v>32</v>
          </cell>
          <cell r="BU163">
            <v>1</v>
          </cell>
          <cell r="BV163">
            <v>13</v>
          </cell>
          <cell r="BW163">
            <v>7.4</v>
          </cell>
          <cell r="BX163">
            <v>42.5</v>
          </cell>
          <cell r="BY163">
            <v>3.6</v>
          </cell>
          <cell r="CA163" t="str">
            <v>Gloucestershire</v>
          </cell>
          <cell r="CB163" t="str">
            <v>E10000013</v>
          </cell>
          <cell r="CC163">
            <v>209000</v>
          </cell>
          <cell r="CD163">
            <v>3.6</v>
          </cell>
          <cell r="CE163">
            <v>21005</v>
          </cell>
          <cell r="CF163">
            <v>3.7</v>
          </cell>
          <cell r="CG163">
            <v>25108</v>
          </cell>
          <cell r="CH163">
            <v>3.3</v>
          </cell>
          <cell r="CI163">
            <v>6234</v>
          </cell>
          <cell r="CJ163">
            <v>8.6999999999999993</v>
          </cell>
          <cell r="CK163">
            <v>45766</v>
          </cell>
          <cell r="CL163">
            <v>17</v>
          </cell>
          <cell r="CN163" t="str">
            <v>Gloucestershire</v>
          </cell>
          <cell r="CO163" t="str">
            <v>E10000013</v>
          </cell>
          <cell r="CP163">
            <v>242000</v>
          </cell>
          <cell r="CQ163">
            <v>2.6</v>
          </cell>
          <cell r="CR163">
            <v>11.04</v>
          </cell>
          <cell r="CS163">
            <v>3</v>
          </cell>
          <cell r="CT163">
            <v>14.38</v>
          </cell>
          <cell r="CU163">
            <v>1.9</v>
          </cell>
          <cell r="CV163">
            <v>6.5</v>
          </cell>
          <cell r="CW163">
            <v>0.8</v>
          </cell>
          <cell r="CX163">
            <v>24.35</v>
          </cell>
          <cell r="CY163">
            <v>8.6999999999999993</v>
          </cell>
          <cell r="DA163" t="str">
            <v>Gloucestershire</v>
          </cell>
          <cell r="DB163" t="str">
            <v>E10000013</v>
          </cell>
          <cell r="DC163">
            <v>242000</v>
          </cell>
          <cell r="DD163">
            <v>2.6</v>
          </cell>
          <cell r="DE163">
            <v>388.3</v>
          </cell>
          <cell r="DF163">
            <v>3.1</v>
          </cell>
          <cell r="DG163">
            <v>459.6</v>
          </cell>
          <cell r="DH163">
            <v>2.1</v>
          </cell>
          <cell r="DI163">
            <v>107.5</v>
          </cell>
          <cell r="DJ163">
            <v>6</v>
          </cell>
          <cell r="DK163">
            <v>848.9</v>
          </cell>
          <cell r="DL163">
            <v>9.3000000000000007</v>
          </cell>
          <cell r="DN163" t="str">
            <v>Gloucestershire</v>
          </cell>
          <cell r="DO163" t="str">
            <v>E10000013</v>
          </cell>
          <cell r="DP163">
            <v>60000</v>
          </cell>
          <cell r="DQ163">
            <v>5.2</v>
          </cell>
          <cell r="DR163">
            <v>37.4</v>
          </cell>
          <cell r="DS163">
            <v>0.3</v>
          </cell>
          <cell r="DT163">
            <v>37.299999999999997</v>
          </cell>
          <cell r="DU163">
            <v>0.6</v>
          </cell>
          <cell r="DV163">
            <v>32.4</v>
          </cell>
          <cell r="DW163">
            <v>2.4</v>
          </cell>
          <cell r="DX163">
            <v>40.299999999999997</v>
          </cell>
          <cell r="DY163">
            <v>8.9</v>
          </cell>
          <cell r="EA163" t="str">
            <v>Gloucestershire</v>
          </cell>
          <cell r="EB163" t="str">
            <v>E10000013</v>
          </cell>
          <cell r="EC163">
            <v>51000</v>
          </cell>
          <cell r="ED163">
            <v>7.1</v>
          </cell>
          <cell r="EE163">
            <v>22499</v>
          </cell>
          <cell r="EF163">
            <v>6.4</v>
          </cell>
          <cell r="EG163">
            <v>26717</v>
          </cell>
          <cell r="EH163">
            <v>5.5</v>
          </cell>
          <cell r="EI163">
            <v>13427</v>
          </cell>
          <cell r="EJ163">
            <v>13</v>
          </cell>
          <cell r="EK163" t="str">
            <v>&amp;^%</v>
          </cell>
          <cell r="EL163" t="str">
            <v>&amp;^%</v>
          </cell>
          <cell r="EN163" t="str">
            <v>Gloucestershire</v>
          </cell>
          <cell r="EO163" t="str">
            <v>E10000013</v>
          </cell>
          <cell r="EP163">
            <v>60000</v>
          </cell>
          <cell r="EQ163">
            <v>5.2</v>
          </cell>
          <cell r="ER163">
            <v>11.25</v>
          </cell>
          <cell r="ES163">
            <v>3.9</v>
          </cell>
          <cell r="ET163">
            <v>13.54</v>
          </cell>
          <cell r="EU163">
            <v>3.2</v>
          </cell>
          <cell r="EV163">
            <v>6.99</v>
          </cell>
          <cell r="EW163">
            <v>3.4</v>
          </cell>
          <cell r="EX163" t="str">
            <v>&amp;^%</v>
          </cell>
          <cell r="EY163" t="str">
            <v>&amp;^%</v>
          </cell>
          <cell r="FA163" t="str">
            <v>Gloucestershire</v>
          </cell>
          <cell r="FB163" t="str">
            <v>E10000013</v>
          </cell>
          <cell r="FC163">
            <v>60000</v>
          </cell>
          <cell r="FD163">
            <v>5.2</v>
          </cell>
          <cell r="FE163">
            <v>431.2</v>
          </cell>
          <cell r="FF163">
            <v>3.6</v>
          </cell>
          <cell r="FG163">
            <v>504.8</v>
          </cell>
          <cell r="FH163">
            <v>3.1</v>
          </cell>
          <cell r="FI163">
            <v>262.3</v>
          </cell>
          <cell r="FJ163">
            <v>3.7</v>
          </cell>
          <cell r="FK163" t="str">
            <v>&amp;^%</v>
          </cell>
          <cell r="FL163" t="str">
            <v>&amp;^%</v>
          </cell>
          <cell r="FN163" t="str">
            <v>Gloucestershire</v>
          </cell>
          <cell r="FO163" t="str">
            <v>E10000013</v>
          </cell>
          <cell r="FP163">
            <v>105000</v>
          </cell>
          <cell r="FQ163">
            <v>4.0999999999999996</v>
          </cell>
          <cell r="FR163">
            <v>38</v>
          </cell>
          <cell r="FS163">
            <v>1</v>
          </cell>
          <cell r="FT163">
            <v>39.700000000000003</v>
          </cell>
          <cell r="FU163">
            <v>0.6</v>
          </cell>
          <cell r="FV163">
            <v>35</v>
          </cell>
          <cell r="FW163">
            <v>1</v>
          </cell>
          <cell r="FX163">
            <v>45.4</v>
          </cell>
          <cell r="FY163">
            <v>6.3</v>
          </cell>
          <cell r="GA163" t="str">
            <v>Gloucestershire</v>
          </cell>
          <cell r="GB163" t="str">
            <v>E10000013</v>
          </cell>
          <cell r="GC163">
            <v>93000</v>
          </cell>
          <cell r="GD163">
            <v>5.7</v>
          </cell>
          <cell r="GE163">
            <v>28205</v>
          </cell>
          <cell r="GF163">
            <v>4.8</v>
          </cell>
          <cell r="GG163">
            <v>34136</v>
          </cell>
          <cell r="GH163">
            <v>3.9</v>
          </cell>
          <cell r="GI163">
            <v>16437</v>
          </cell>
          <cell r="GJ163">
            <v>3</v>
          </cell>
          <cell r="GK163" t="str">
            <v>&amp;^%</v>
          </cell>
          <cell r="GL163" t="str">
            <v>&amp;^%</v>
          </cell>
          <cell r="GN163" t="str">
            <v>Gloucestershire</v>
          </cell>
          <cell r="GO163" t="str">
            <v>E10000013</v>
          </cell>
          <cell r="GP163">
            <v>105000</v>
          </cell>
          <cell r="GQ163">
            <v>4.0999999999999996</v>
          </cell>
          <cell r="GR163">
            <v>13.16</v>
          </cell>
          <cell r="GS163">
            <v>4</v>
          </cell>
          <cell r="GT163">
            <v>15.91</v>
          </cell>
          <cell r="GU163">
            <v>2.6</v>
          </cell>
          <cell r="GV163">
            <v>7.61</v>
          </cell>
          <cell r="GW163">
            <v>2.7</v>
          </cell>
          <cell r="GX163" t="str">
            <v>&amp;^%</v>
          </cell>
          <cell r="GY163" t="str">
            <v>&amp;^%</v>
          </cell>
        </row>
        <row r="164">
          <cell r="A164" t="str">
            <v>Somerset</v>
          </cell>
          <cell r="B164" t="str">
            <v>E10000027</v>
          </cell>
          <cell r="C164">
            <v>87000</v>
          </cell>
          <cell r="D164">
            <v>4.5</v>
          </cell>
          <cell r="E164">
            <v>493.7</v>
          </cell>
          <cell r="F164">
            <v>3.8</v>
          </cell>
          <cell r="G164">
            <v>565.20000000000005</v>
          </cell>
          <cell r="H164">
            <v>2.5</v>
          </cell>
          <cell r="I164">
            <v>275.5</v>
          </cell>
          <cell r="J164">
            <v>3.2</v>
          </cell>
          <cell r="K164" t="str">
            <v>&amp;^%</v>
          </cell>
          <cell r="L164" t="str">
            <v>&amp;^%</v>
          </cell>
          <cell r="N164" t="str">
            <v>Somerset</v>
          </cell>
          <cell r="O164" t="str">
            <v>E10000027</v>
          </cell>
          <cell r="P164">
            <v>140000</v>
          </cell>
          <cell r="Q164">
            <v>3.5</v>
          </cell>
          <cell r="R164">
            <v>38</v>
          </cell>
          <cell r="S164">
            <v>1</v>
          </cell>
          <cell r="T164">
            <v>39.5</v>
          </cell>
          <cell r="U164">
            <v>0.5</v>
          </cell>
          <cell r="V164">
            <v>33.5</v>
          </cell>
          <cell r="W164">
            <v>1.9</v>
          </cell>
          <cell r="X164">
            <v>46.4</v>
          </cell>
          <cell r="Y164">
            <v>4.2</v>
          </cell>
          <cell r="AA164" t="str">
            <v>Somerset</v>
          </cell>
          <cell r="AB164" t="str">
            <v>E10000027</v>
          </cell>
          <cell r="AC164">
            <v>119000</v>
          </cell>
          <cell r="AD164">
            <v>4.5</v>
          </cell>
          <cell r="AE164">
            <v>23828</v>
          </cell>
          <cell r="AF164">
            <v>4.0999999999999996</v>
          </cell>
          <cell r="AG164">
            <v>27167</v>
          </cell>
          <cell r="AH164">
            <v>2.8</v>
          </cell>
          <cell r="AI164">
            <v>13243</v>
          </cell>
          <cell r="AJ164">
            <v>4.5</v>
          </cell>
          <cell r="AK164">
            <v>43795</v>
          </cell>
          <cell r="AL164">
            <v>20</v>
          </cell>
          <cell r="AN164" t="str">
            <v>Somerset</v>
          </cell>
          <cell r="AO164" t="str">
            <v>E10000027</v>
          </cell>
          <cell r="AP164">
            <v>140000</v>
          </cell>
          <cell r="AQ164">
            <v>3.5</v>
          </cell>
          <cell r="AR164">
            <v>10.86</v>
          </cell>
          <cell r="AS164">
            <v>2.8</v>
          </cell>
          <cell r="AT164">
            <v>13.17</v>
          </cell>
          <cell r="AU164">
            <v>2</v>
          </cell>
          <cell r="AV164">
            <v>6.86</v>
          </cell>
          <cell r="AW164">
            <v>1.6</v>
          </cell>
          <cell r="AX164">
            <v>21.95</v>
          </cell>
          <cell r="AY164">
            <v>13</v>
          </cell>
          <cell r="BA164" t="str">
            <v>Somerset</v>
          </cell>
          <cell r="BB164" t="str">
            <v>E10000027</v>
          </cell>
          <cell r="BC164">
            <v>140000</v>
          </cell>
          <cell r="BD164">
            <v>3.5</v>
          </cell>
          <cell r="BE164">
            <v>446.4</v>
          </cell>
          <cell r="BF164">
            <v>3.2</v>
          </cell>
          <cell r="BG164">
            <v>519.79999999999995</v>
          </cell>
          <cell r="BH164">
            <v>2</v>
          </cell>
          <cell r="BI164">
            <v>267</v>
          </cell>
          <cell r="BJ164">
            <v>1.4</v>
          </cell>
          <cell r="BK164">
            <v>833.6</v>
          </cell>
          <cell r="BL164">
            <v>13</v>
          </cell>
          <cell r="BN164" t="str">
            <v>Somerset</v>
          </cell>
          <cell r="BO164" t="str">
            <v>E10000027</v>
          </cell>
          <cell r="BP164">
            <v>204000</v>
          </cell>
          <cell r="BQ164">
            <v>2.9</v>
          </cell>
          <cell r="BR164">
            <v>37</v>
          </cell>
          <cell r="BS164">
            <v>0.1</v>
          </cell>
          <cell r="BT164">
            <v>32.700000000000003</v>
          </cell>
          <cell r="BU164">
            <v>1</v>
          </cell>
          <cell r="BV164">
            <v>13.8</v>
          </cell>
          <cell r="BW164">
            <v>5.6</v>
          </cell>
          <cell r="BX164">
            <v>44.1</v>
          </cell>
          <cell r="BY164">
            <v>3.6</v>
          </cell>
          <cell r="CA164" t="str">
            <v>Somerset</v>
          </cell>
          <cell r="CB164" t="str">
            <v>E10000027</v>
          </cell>
          <cell r="CC164">
            <v>178000</v>
          </cell>
          <cell r="CD164">
            <v>3.7</v>
          </cell>
          <cell r="CE164">
            <v>18310</v>
          </cell>
          <cell r="CF164">
            <v>4.3</v>
          </cell>
          <cell r="CG164">
            <v>21411</v>
          </cell>
          <cell r="CH164">
            <v>2.9</v>
          </cell>
          <cell r="CI164">
            <v>5400</v>
          </cell>
          <cell r="CJ164">
            <v>13</v>
          </cell>
          <cell r="CK164">
            <v>38749</v>
          </cell>
          <cell r="CL164">
            <v>16</v>
          </cell>
          <cell r="CN164" t="str">
            <v>Somerset</v>
          </cell>
          <cell r="CO164" t="str">
            <v>E10000027</v>
          </cell>
          <cell r="CP164">
            <v>204000</v>
          </cell>
          <cell r="CQ164">
            <v>2.9</v>
          </cell>
          <cell r="CR164">
            <v>9.9499999999999993</v>
          </cell>
          <cell r="CS164">
            <v>2.4</v>
          </cell>
          <cell r="CT164">
            <v>12.62</v>
          </cell>
          <cell r="CU164">
            <v>1.8</v>
          </cell>
          <cell r="CV164">
            <v>6.33</v>
          </cell>
          <cell r="CW164">
            <v>1</v>
          </cell>
          <cell r="CX164">
            <v>21.09</v>
          </cell>
          <cell r="CY164">
            <v>10</v>
          </cell>
          <cell r="DA164" t="str">
            <v>Somerset</v>
          </cell>
          <cell r="DB164" t="str">
            <v>E10000027</v>
          </cell>
          <cell r="DC164">
            <v>204000</v>
          </cell>
          <cell r="DD164">
            <v>2.9</v>
          </cell>
          <cell r="DE164">
            <v>348.2</v>
          </cell>
          <cell r="DF164">
            <v>3.2</v>
          </cell>
          <cell r="DG164">
            <v>412</v>
          </cell>
          <cell r="DH164">
            <v>2.1</v>
          </cell>
          <cell r="DI164">
            <v>109.6</v>
          </cell>
          <cell r="DJ164">
            <v>5.0999999999999996</v>
          </cell>
          <cell r="DK164">
            <v>746.4</v>
          </cell>
          <cell r="DL164">
            <v>9.1999999999999993</v>
          </cell>
          <cell r="DN164" t="str">
            <v>Somerset</v>
          </cell>
          <cell r="DO164" t="str">
            <v>E10000027</v>
          </cell>
          <cell r="DP164">
            <v>53000</v>
          </cell>
          <cell r="DQ164">
            <v>5.5</v>
          </cell>
          <cell r="DR164">
            <v>37.4</v>
          </cell>
          <cell r="DS164">
            <v>0.3</v>
          </cell>
          <cell r="DT164">
            <v>37.5</v>
          </cell>
          <cell r="DU164">
            <v>0.6</v>
          </cell>
          <cell r="DV164">
            <v>32.4</v>
          </cell>
          <cell r="DW164">
            <v>0.6</v>
          </cell>
          <cell r="DX164" t="str">
            <v>&amp;^%</v>
          </cell>
          <cell r="DY164" t="str">
            <v>&amp;^%</v>
          </cell>
          <cell r="EA164" t="str">
            <v>Somerset</v>
          </cell>
          <cell r="EB164" t="str">
            <v>E10000027</v>
          </cell>
          <cell r="EC164">
            <v>44000</v>
          </cell>
          <cell r="ED164">
            <v>7.3</v>
          </cell>
          <cell r="EE164">
            <v>20009</v>
          </cell>
          <cell r="EF164">
            <v>6.9</v>
          </cell>
          <cell r="EG164">
            <v>22717</v>
          </cell>
          <cell r="EH164">
            <v>4.4000000000000004</v>
          </cell>
          <cell r="EI164">
            <v>12086</v>
          </cell>
          <cell r="EJ164">
            <v>15</v>
          </cell>
          <cell r="EK164" t="str">
            <v>&amp;^%</v>
          </cell>
          <cell r="EL164" t="str">
            <v>&amp;^%</v>
          </cell>
          <cell r="EN164" t="str">
            <v>Somerset</v>
          </cell>
          <cell r="EO164" t="str">
            <v>E10000027</v>
          </cell>
          <cell r="EP164">
            <v>53000</v>
          </cell>
          <cell r="EQ164">
            <v>5.5</v>
          </cell>
          <cell r="ER164">
            <v>10.17</v>
          </cell>
          <cell r="ES164">
            <v>4.3</v>
          </cell>
          <cell r="ET164">
            <v>11.89</v>
          </cell>
          <cell r="EU164">
            <v>2.9</v>
          </cell>
          <cell r="EV164">
            <v>6.86</v>
          </cell>
          <cell r="EW164">
            <v>1.9</v>
          </cell>
          <cell r="EX164" t="str">
            <v>&amp;^%</v>
          </cell>
          <cell r="EY164" t="str">
            <v>&amp;^%</v>
          </cell>
          <cell r="FA164" t="str">
            <v>Somerset</v>
          </cell>
          <cell r="FB164" t="str">
            <v>E10000027</v>
          </cell>
          <cell r="FC164">
            <v>53000</v>
          </cell>
          <cell r="FD164">
            <v>5.5</v>
          </cell>
          <cell r="FE164">
            <v>377.4</v>
          </cell>
          <cell r="FF164">
            <v>4</v>
          </cell>
          <cell r="FG164">
            <v>445.5</v>
          </cell>
          <cell r="FH164">
            <v>2.8</v>
          </cell>
          <cell r="FI164">
            <v>259.10000000000002</v>
          </cell>
          <cell r="FJ164">
            <v>2.7</v>
          </cell>
          <cell r="FK164" t="str">
            <v>&amp;^%</v>
          </cell>
          <cell r="FL164" t="str">
            <v>&amp;^%</v>
          </cell>
          <cell r="FN164" t="str">
            <v>Somerset</v>
          </cell>
          <cell r="FO164" t="str">
            <v>E10000027</v>
          </cell>
          <cell r="FP164">
            <v>87000</v>
          </cell>
          <cell r="FQ164">
            <v>4.5</v>
          </cell>
          <cell r="FR164">
            <v>40</v>
          </cell>
          <cell r="FS164">
            <v>0.7</v>
          </cell>
          <cell r="FT164">
            <v>40.700000000000003</v>
          </cell>
          <cell r="FU164">
            <v>0.6</v>
          </cell>
          <cell r="FV164">
            <v>35.299999999999997</v>
          </cell>
          <cell r="FW164">
            <v>1.1000000000000001</v>
          </cell>
          <cell r="FX164">
            <v>48</v>
          </cell>
          <cell r="FY164">
            <v>7</v>
          </cell>
          <cell r="GA164" t="str">
            <v>Somerset</v>
          </cell>
          <cell r="GB164" t="str">
            <v>E10000027</v>
          </cell>
          <cell r="GC164">
            <v>75000</v>
          </cell>
          <cell r="GD164">
            <v>5.7</v>
          </cell>
          <cell r="GE164">
            <v>25945</v>
          </cell>
          <cell r="GF164">
            <v>4.5999999999999996</v>
          </cell>
          <cell r="GG164">
            <v>29803</v>
          </cell>
          <cell r="GH164">
            <v>3.3</v>
          </cell>
          <cell r="GI164">
            <v>14525</v>
          </cell>
          <cell r="GJ164">
            <v>5</v>
          </cell>
          <cell r="GK164" t="str">
            <v>&amp;^%</v>
          </cell>
          <cell r="GL164" t="str">
            <v>&amp;^%</v>
          </cell>
          <cell r="GN164" t="str">
            <v>Somerset</v>
          </cell>
          <cell r="GO164" t="str">
            <v>E10000027</v>
          </cell>
          <cell r="GP164">
            <v>87000</v>
          </cell>
          <cell r="GQ164">
            <v>4.5</v>
          </cell>
          <cell r="GR164">
            <v>11.5</v>
          </cell>
          <cell r="GS164">
            <v>4.3</v>
          </cell>
          <cell r="GT164">
            <v>13.89</v>
          </cell>
          <cell r="GU164">
            <v>2.6</v>
          </cell>
          <cell r="GV164">
            <v>6.86</v>
          </cell>
          <cell r="GW164">
            <v>3.6</v>
          </cell>
          <cell r="GX164" t="str">
            <v>&amp;^%</v>
          </cell>
          <cell r="GY164" t="str">
            <v>&amp;^%</v>
          </cell>
        </row>
        <row r="165">
          <cell r="A165" t="str">
            <v>Anglesey</v>
          </cell>
          <cell r="B165" t="str">
            <v>W06000001</v>
          </cell>
          <cell r="C165">
            <v>10000</v>
          </cell>
          <cell r="D165">
            <v>13.3</v>
          </cell>
          <cell r="E165">
            <v>498.3</v>
          </cell>
          <cell r="F165">
            <v>8.9</v>
          </cell>
          <cell r="G165">
            <v>521.29999999999995</v>
          </cell>
          <cell r="H165">
            <v>4.4000000000000004</v>
          </cell>
          <cell r="I165" t="str">
            <v>&amp;^%</v>
          </cell>
          <cell r="J165" t="str">
            <v>&amp;^%</v>
          </cell>
          <cell r="K165" t="str">
            <v>&amp;^%</v>
          </cell>
          <cell r="L165" t="str">
            <v>&amp;^%</v>
          </cell>
          <cell r="N165" t="str">
            <v>Anglesey</v>
          </cell>
          <cell r="O165" t="str">
            <v>W06000001</v>
          </cell>
          <cell r="P165">
            <v>14000</v>
          </cell>
          <cell r="Q165">
            <v>11</v>
          </cell>
          <cell r="R165">
            <v>39</v>
          </cell>
          <cell r="S165">
            <v>2</v>
          </cell>
          <cell r="T165">
            <v>39.700000000000003</v>
          </cell>
          <cell r="U165">
            <v>1.7</v>
          </cell>
          <cell r="V165">
            <v>32.5</v>
          </cell>
          <cell r="W165">
            <v>2.8</v>
          </cell>
          <cell r="X165" t="str">
            <v>&amp;^%</v>
          </cell>
          <cell r="Y165" t="str">
            <v>&amp;^%</v>
          </cell>
          <cell r="AA165" t="str">
            <v>Anglesey</v>
          </cell>
          <cell r="AB165" t="str">
            <v>W06000001</v>
          </cell>
          <cell r="AC165">
            <v>13000</v>
          </cell>
          <cell r="AD165">
            <v>12.9</v>
          </cell>
          <cell r="AE165">
            <v>24554</v>
          </cell>
          <cell r="AF165">
            <v>9.6999999999999993</v>
          </cell>
          <cell r="AG165">
            <v>24911</v>
          </cell>
          <cell r="AH165">
            <v>4.5999999999999996</v>
          </cell>
          <cell r="AI165">
            <v>12952</v>
          </cell>
          <cell r="AJ165">
            <v>12</v>
          </cell>
          <cell r="AK165" t="str">
            <v>&amp;^%</v>
          </cell>
          <cell r="AL165" t="str">
            <v>&amp;^%</v>
          </cell>
          <cell r="AN165" t="str">
            <v>Anglesey</v>
          </cell>
          <cell r="AO165" t="str">
            <v>W06000001</v>
          </cell>
          <cell r="AP165">
            <v>14000</v>
          </cell>
          <cell r="AQ165">
            <v>11</v>
          </cell>
          <cell r="AR165">
            <v>11.65</v>
          </cell>
          <cell r="AS165">
            <v>6.9</v>
          </cell>
          <cell r="AT165">
            <v>12.18</v>
          </cell>
          <cell r="AU165">
            <v>4.3</v>
          </cell>
          <cell r="AV165">
            <v>7.21</v>
          </cell>
          <cell r="AW165">
            <v>5.9</v>
          </cell>
          <cell r="AX165" t="str">
            <v>&amp;^%</v>
          </cell>
          <cell r="AY165" t="str">
            <v>&amp;^%</v>
          </cell>
          <cell r="BA165" t="str">
            <v>Anglesey</v>
          </cell>
          <cell r="BB165" t="str">
            <v>W06000001</v>
          </cell>
          <cell r="BC165">
            <v>14000</v>
          </cell>
          <cell r="BD165">
            <v>11</v>
          </cell>
          <cell r="BE165">
            <v>456.5</v>
          </cell>
          <cell r="BF165">
            <v>7.6</v>
          </cell>
          <cell r="BG165">
            <v>483.1</v>
          </cell>
          <cell r="BH165">
            <v>3.9</v>
          </cell>
          <cell r="BI165">
            <v>280.5</v>
          </cell>
          <cell r="BJ165">
            <v>5.7</v>
          </cell>
          <cell r="BK165" t="str">
            <v>&amp;^%</v>
          </cell>
          <cell r="BL165" t="str">
            <v>&amp;^%</v>
          </cell>
          <cell r="BN165" t="str">
            <v>Anglesey</v>
          </cell>
          <cell r="BO165" t="str">
            <v>W06000001</v>
          </cell>
          <cell r="BP165">
            <v>19000</v>
          </cell>
          <cell r="BQ165">
            <v>9.3000000000000007</v>
          </cell>
          <cell r="BR165">
            <v>37</v>
          </cell>
          <cell r="BS165">
            <v>4.0999999999999996</v>
          </cell>
          <cell r="BT165">
            <v>33.799999999999997</v>
          </cell>
          <cell r="BU165">
            <v>3.3</v>
          </cell>
          <cell r="BV165" t="str">
            <v>&amp;^%</v>
          </cell>
          <cell r="BW165" t="str">
            <v>&amp;^%</v>
          </cell>
          <cell r="BX165" t="str">
            <v>&amp;^%</v>
          </cell>
          <cell r="BY165" t="str">
            <v>&amp;^%</v>
          </cell>
          <cell r="CA165" t="str">
            <v>Anglesey</v>
          </cell>
          <cell r="CB165" t="str">
            <v>W06000001</v>
          </cell>
          <cell r="CC165">
            <v>17000</v>
          </cell>
          <cell r="CD165">
            <v>10.9</v>
          </cell>
          <cell r="CE165">
            <v>20043</v>
          </cell>
          <cell r="CF165">
            <v>12</v>
          </cell>
          <cell r="CG165">
            <v>20760</v>
          </cell>
          <cell r="CH165">
            <v>5.8</v>
          </cell>
          <cell r="CI165" t="str">
            <v>&amp;^%</v>
          </cell>
          <cell r="CJ165" t="str">
            <v>&amp;^%</v>
          </cell>
          <cell r="CK165" t="str">
            <v>&amp;^%</v>
          </cell>
          <cell r="CL165" t="str">
            <v>&amp;^%</v>
          </cell>
          <cell r="CN165" t="str">
            <v>Anglesey</v>
          </cell>
          <cell r="CO165" t="str">
            <v>W06000001</v>
          </cell>
          <cell r="CP165">
            <v>19000</v>
          </cell>
          <cell r="CQ165">
            <v>9.3000000000000007</v>
          </cell>
          <cell r="CR165">
            <v>10.130000000000001</v>
          </cell>
          <cell r="CS165">
            <v>9.1999999999999993</v>
          </cell>
          <cell r="CT165">
            <v>11.72</v>
          </cell>
          <cell r="CU165">
            <v>4.2</v>
          </cell>
          <cell r="CV165">
            <v>6.08</v>
          </cell>
          <cell r="CW165">
            <v>4.9000000000000004</v>
          </cell>
          <cell r="CX165" t="str">
            <v>&amp;^%</v>
          </cell>
          <cell r="CY165" t="str">
            <v>&amp;^%</v>
          </cell>
          <cell r="DA165" t="str">
            <v>Anglesey</v>
          </cell>
          <cell r="DB165" t="str">
            <v>W06000001</v>
          </cell>
          <cell r="DC165">
            <v>19000</v>
          </cell>
          <cell r="DD165">
            <v>9.3000000000000007</v>
          </cell>
          <cell r="DE165">
            <v>384.8</v>
          </cell>
          <cell r="DF165">
            <v>10</v>
          </cell>
          <cell r="DG165">
            <v>395.6</v>
          </cell>
          <cell r="DH165">
            <v>5.4</v>
          </cell>
          <cell r="DI165" t="str">
            <v>&amp;^%</v>
          </cell>
          <cell r="DJ165" t="str">
            <v>&amp;^%</v>
          </cell>
          <cell r="DK165" t="str">
            <v>&amp;^%</v>
          </cell>
          <cell r="DL165" t="str">
            <v>&amp;^%</v>
          </cell>
          <cell r="DN165" t="str">
            <v>Anglesey</v>
          </cell>
          <cell r="DO165" t="str">
            <v>W06000001</v>
          </cell>
          <cell r="DP165">
            <v>4000</v>
          </cell>
          <cell r="DQ165">
            <v>19.399999999999999</v>
          </cell>
          <cell r="DR165">
            <v>37</v>
          </cell>
          <cell r="DS165">
            <v>4.4000000000000004</v>
          </cell>
          <cell r="DT165">
            <v>36</v>
          </cell>
          <cell r="DU165">
            <v>1.7</v>
          </cell>
          <cell r="DV165" t="str">
            <v>&amp;^%</v>
          </cell>
          <cell r="DW165" t="str">
            <v>&amp;^%</v>
          </cell>
          <cell r="DX165" t="str">
            <v>&amp;^%</v>
          </cell>
          <cell r="DY165" t="str">
            <v>&amp;^%</v>
          </cell>
          <cell r="EA165" t="str">
            <v>Anglesey</v>
          </cell>
          <cell r="EB165" t="str">
            <v>W06000001</v>
          </cell>
          <cell r="EC165" t="str">
            <v>&amp;^%</v>
          </cell>
          <cell r="ED165" t="str">
            <v>&amp;^%</v>
          </cell>
          <cell r="EE165">
            <v>16955</v>
          </cell>
          <cell r="EF165">
            <v>20</v>
          </cell>
          <cell r="EG165">
            <v>19444</v>
          </cell>
          <cell r="EH165">
            <v>8.6</v>
          </cell>
          <cell r="EI165" t="str">
            <v>&amp;^%</v>
          </cell>
          <cell r="EJ165" t="str">
            <v>&amp;^%</v>
          </cell>
          <cell r="EK165" t="str">
            <v>&amp;^%</v>
          </cell>
          <cell r="EL165" t="str">
            <v>&amp;^%</v>
          </cell>
          <cell r="EN165" t="str">
            <v>Anglesey</v>
          </cell>
          <cell r="EO165" t="str">
            <v>W06000001</v>
          </cell>
          <cell r="EP165">
            <v>4000</v>
          </cell>
          <cell r="EQ165">
            <v>19.399999999999999</v>
          </cell>
          <cell r="ER165">
            <v>9.8699999999999992</v>
          </cell>
          <cell r="ES165">
            <v>13</v>
          </cell>
          <cell r="ET165">
            <v>10.97</v>
          </cell>
          <cell r="EU165">
            <v>7.4</v>
          </cell>
          <cell r="EV165" t="str">
            <v>&amp;^%</v>
          </cell>
          <cell r="EW165" t="str">
            <v>&amp;^%</v>
          </cell>
          <cell r="EX165" t="str">
            <v>&amp;^%</v>
          </cell>
          <cell r="EY165" t="str">
            <v>&amp;^%</v>
          </cell>
          <cell r="FA165" t="str">
            <v>Anglesey</v>
          </cell>
          <cell r="FB165" t="str">
            <v>W06000001</v>
          </cell>
          <cell r="FC165">
            <v>4000</v>
          </cell>
          <cell r="FD165">
            <v>19.399999999999999</v>
          </cell>
          <cell r="FE165">
            <v>342.1</v>
          </cell>
          <cell r="FF165">
            <v>12</v>
          </cell>
          <cell r="FG165">
            <v>395.5</v>
          </cell>
          <cell r="FH165">
            <v>6.7</v>
          </cell>
          <cell r="FI165" t="str">
            <v>&amp;^%</v>
          </cell>
          <cell r="FJ165" t="str">
            <v>&amp;^%</v>
          </cell>
          <cell r="FK165" t="str">
            <v>&amp;^%</v>
          </cell>
          <cell r="FL165" t="str">
            <v>&amp;^%</v>
          </cell>
          <cell r="FN165" t="str">
            <v>Anglesey</v>
          </cell>
          <cell r="FO165" t="str">
            <v>W06000001</v>
          </cell>
          <cell r="FP165">
            <v>10000</v>
          </cell>
          <cell r="FQ165">
            <v>13.3</v>
          </cell>
          <cell r="FR165">
            <v>40</v>
          </cell>
          <cell r="FS165">
            <v>2.9</v>
          </cell>
          <cell r="FT165">
            <v>41.3</v>
          </cell>
          <cell r="FU165">
            <v>2.1</v>
          </cell>
          <cell r="FV165" t="str">
            <v>&amp;^%</v>
          </cell>
          <cell r="FW165" t="str">
            <v>&amp;^%</v>
          </cell>
          <cell r="FX165" t="str">
            <v>&amp;^%</v>
          </cell>
          <cell r="FY165" t="str">
            <v>&amp;^%</v>
          </cell>
          <cell r="GA165" t="str">
            <v>Anglesey</v>
          </cell>
          <cell r="GB165" t="str">
            <v>W06000001</v>
          </cell>
          <cell r="GC165">
            <v>9000</v>
          </cell>
          <cell r="GD165">
            <v>15.7</v>
          </cell>
          <cell r="GE165">
            <v>25966</v>
          </cell>
          <cell r="GF165">
            <v>10</v>
          </cell>
          <cell r="GG165">
            <v>27390</v>
          </cell>
          <cell r="GH165">
            <v>4.8</v>
          </cell>
          <cell r="GI165" t="str">
            <v>&amp;^%</v>
          </cell>
          <cell r="GJ165" t="str">
            <v>&amp;^%</v>
          </cell>
          <cell r="GK165" t="str">
            <v>&amp;^%</v>
          </cell>
          <cell r="GL165" t="str">
            <v>&amp;^%</v>
          </cell>
          <cell r="GN165" t="str">
            <v>Anglesey</v>
          </cell>
          <cell r="GO165" t="str">
            <v>W06000001</v>
          </cell>
          <cell r="GP165">
            <v>10000</v>
          </cell>
          <cell r="GQ165">
            <v>13.3</v>
          </cell>
          <cell r="GR165">
            <v>11.99</v>
          </cell>
          <cell r="GS165">
            <v>7.8</v>
          </cell>
          <cell r="GT165">
            <v>12.64</v>
          </cell>
          <cell r="GU165">
            <v>5.0999999999999996</v>
          </cell>
          <cell r="GV165" t="str">
            <v>&amp;^%</v>
          </cell>
          <cell r="GW165" t="str">
            <v>&amp;^%</v>
          </cell>
          <cell r="GX165" t="str">
            <v>&amp;^%</v>
          </cell>
          <cell r="GY165" t="str">
            <v>&amp;^%</v>
          </cell>
        </row>
        <row r="166">
          <cell r="A166" t="str">
            <v>Gwynedd</v>
          </cell>
          <cell r="B166" t="str">
            <v>W06000002</v>
          </cell>
          <cell r="C166">
            <v>16000</v>
          </cell>
          <cell r="D166">
            <v>10.4</v>
          </cell>
          <cell r="E166">
            <v>406.9</v>
          </cell>
          <cell r="F166">
            <v>6</v>
          </cell>
          <cell r="G166">
            <v>445.9</v>
          </cell>
          <cell r="H166">
            <v>5</v>
          </cell>
          <cell r="I166">
            <v>254.8</v>
          </cell>
          <cell r="J166">
            <v>6.2</v>
          </cell>
          <cell r="K166" t="str">
            <v>&amp;^%</v>
          </cell>
          <cell r="L166" t="str">
            <v>&amp;^%</v>
          </cell>
          <cell r="N166" t="str">
            <v>Gwynedd</v>
          </cell>
          <cell r="O166" t="str">
            <v>W06000002</v>
          </cell>
          <cell r="P166">
            <v>28000</v>
          </cell>
          <cell r="Q166">
            <v>7.7</v>
          </cell>
          <cell r="R166">
            <v>37</v>
          </cell>
          <cell r="S166">
            <v>0.4</v>
          </cell>
          <cell r="T166">
            <v>38</v>
          </cell>
          <cell r="U166">
            <v>1</v>
          </cell>
          <cell r="V166">
            <v>32.5</v>
          </cell>
          <cell r="W166">
            <v>2</v>
          </cell>
          <cell r="X166" t="str">
            <v>&amp;^%</v>
          </cell>
          <cell r="Y166" t="str">
            <v>&amp;^%</v>
          </cell>
          <cell r="AA166" t="str">
            <v>Gwynedd</v>
          </cell>
          <cell r="AB166" t="str">
            <v>W06000002</v>
          </cell>
          <cell r="AC166">
            <v>25000</v>
          </cell>
          <cell r="AD166">
            <v>9.1</v>
          </cell>
          <cell r="AE166">
            <v>21485</v>
          </cell>
          <cell r="AF166">
            <v>6.5</v>
          </cell>
          <cell r="AG166">
            <v>23384</v>
          </cell>
          <cell r="AH166">
            <v>4.4000000000000004</v>
          </cell>
          <cell r="AI166">
            <v>12627</v>
          </cell>
          <cell r="AJ166">
            <v>7.2</v>
          </cell>
          <cell r="AK166" t="str">
            <v>&amp;^%</v>
          </cell>
          <cell r="AL166" t="str">
            <v>&amp;^%</v>
          </cell>
          <cell r="AN166" t="str">
            <v>Gwynedd</v>
          </cell>
          <cell r="AO166" t="str">
            <v>W06000002</v>
          </cell>
          <cell r="AP166">
            <v>28000</v>
          </cell>
          <cell r="AQ166">
            <v>7.7</v>
          </cell>
          <cell r="AR166">
            <v>10.11</v>
          </cell>
          <cell r="AS166">
            <v>5.7</v>
          </cell>
          <cell r="AT166">
            <v>11.64</v>
          </cell>
          <cell r="AU166">
            <v>4</v>
          </cell>
          <cell r="AV166">
            <v>6.47</v>
          </cell>
          <cell r="AW166">
            <v>1.9</v>
          </cell>
          <cell r="AX166" t="str">
            <v>&amp;^%</v>
          </cell>
          <cell r="AY166" t="str">
            <v>&amp;^%</v>
          </cell>
          <cell r="BA166" t="str">
            <v>Gwynedd</v>
          </cell>
          <cell r="BB166" t="str">
            <v>W06000002</v>
          </cell>
          <cell r="BC166">
            <v>28000</v>
          </cell>
          <cell r="BD166">
            <v>7.7</v>
          </cell>
          <cell r="BE166">
            <v>398.9</v>
          </cell>
          <cell r="BF166">
            <v>4.7</v>
          </cell>
          <cell r="BG166">
            <v>442.8</v>
          </cell>
          <cell r="BH166">
            <v>3.8</v>
          </cell>
          <cell r="BI166">
            <v>239.6</v>
          </cell>
          <cell r="BJ166">
            <v>3.8</v>
          </cell>
          <cell r="BK166" t="str">
            <v>&amp;^%</v>
          </cell>
          <cell r="BL166" t="str">
            <v>&amp;^%</v>
          </cell>
          <cell r="BN166" t="str">
            <v>Gwynedd</v>
          </cell>
          <cell r="BO166" t="str">
            <v>W06000002</v>
          </cell>
          <cell r="BP166">
            <v>45000</v>
          </cell>
          <cell r="BQ166">
            <v>6</v>
          </cell>
          <cell r="BR166">
            <v>35</v>
          </cell>
          <cell r="BS166">
            <v>3</v>
          </cell>
          <cell r="BT166">
            <v>30.2</v>
          </cell>
          <cell r="BU166">
            <v>2.4</v>
          </cell>
          <cell r="BV166">
            <v>11.9</v>
          </cell>
          <cell r="BW166">
            <v>16</v>
          </cell>
          <cell r="BX166" t="str">
            <v>&amp;^%</v>
          </cell>
          <cell r="BY166" t="str">
            <v>&amp;^%</v>
          </cell>
          <cell r="CA166" t="str">
            <v>Gwynedd</v>
          </cell>
          <cell r="CB166" t="str">
            <v>W06000002</v>
          </cell>
          <cell r="CC166">
            <v>40000</v>
          </cell>
          <cell r="CD166">
            <v>7.1</v>
          </cell>
          <cell r="CE166">
            <v>16385</v>
          </cell>
          <cell r="CF166">
            <v>7.7</v>
          </cell>
          <cell r="CG166">
            <v>18236</v>
          </cell>
          <cell r="CH166">
            <v>4.5999999999999996</v>
          </cell>
          <cell r="CI166">
            <v>5842</v>
          </cell>
          <cell r="CJ166">
            <v>17</v>
          </cell>
          <cell r="CK166" t="str">
            <v>&amp;^%</v>
          </cell>
          <cell r="CL166" t="str">
            <v>&amp;^%</v>
          </cell>
          <cell r="CN166" t="str">
            <v>Gwynedd</v>
          </cell>
          <cell r="CO166" t="str">
            <v>W06000002</v>
          </cell>
          <cell r="CP166">
            <v>45000</v>
          </cell>
          <cell r="CQ166">
            <v>6</v>
          </cell>
          <cell r="CR166">
            <v>8.9499999999999993</v>
          </cell>
          <cell r="CS166">
            <v>5.2</v>
          </cell>
          <cell r="CT166">
            <v>11.19</v>
          </cell>
          <cell r="CU166">
            <v>3.4</v>
          </cell>
          <cell r="CV166">
            <v>6.25</v>
          </cell>
          <cell r="CW166">
            <v>1.6</v>
          </cell>
          <cell r="CX166" t="str">
            <v>&amp;^%</v>
          </cell>
          <cell r="CY166" t="str">
            <v>&amp;^%</v>
          </cell>
          <cell r="DA166" t="str">
            <v>Gwynedd</v>
          </cell>
          <cell r="DB166" t="str">
            <v>W06000002</v>
          </cell>
          <cell r="DC166">
            <v>45000</v>
          </cell>
          <cell r="DD166">
            <v>6</v>
          </cell>
          <cell r="DE166">
            <v>303.5</v>
          </cell>
          <cell r="DF166">
            <v>6.8</v>
          </cell>
          <cell r="DG166">
            <v>337.6</v>
          </cell>
          <cell r="DH166">
            <v>4.0999999999999996</v>
          </cell>
          <cell r="DI166">
            <v>91.4</v>
          </cell>
          <cell r="DJ166">
            <v>14</v>
          </cell>
          <cell r="DK166" t="str">
            <v>&amp;^%</v>
          </cell>
          <cell r="DL166" t="str">
            <v>&amp;^%</v>
          </cell>
          <cell r="DN166" t="str">
            <v>Gwynedd</v>
          </cell>
          <cell r="DO166" t="str">
            <v>W06000002</v>
          </cell>
          <cell r="DP166">
            <v>12000</v>
          </cell>
          <cell r="DQ166">
            <v>11.4</v>
          </cell>
          <cell r="DR166">
            <v>36.200000000000003</v>
          </cell>
          <cell r="DS166">
            <v>1.4</v>
          </cell>
          <cell r="DT166">
            <v>36.1</v>
          </cell>
          <cell r="DU166">
            <v>1.2</v>
          </cell>
          <cell r="DV166">
            <v>32</v>
          </cell>
          <cell r="DW166">
            <v>3.7</v>
          </cell>
          <cell r="DX166" t="str">
            <v>&amp;^%</v>
          </cell>
          <cell r="DY166" t="str">
            <v>&amp;^%</v>
          </cell>
          <cell r="EA166" t="str">
            <v>Gwynedd</v>
          </cell>
          <cell r="EB166" t="str">
            <v>W06000002</v>
          </cell>
          <cell r="EC166">
            <v>11000</v>
          </cell>
          <cell r="ED166">
            <v>13.2</v>
          </cell>
          <cell r="EE166">
            <v>18668</v>
          </cell>
          <cell r="EF166">
            <v>11</v>
          </cell>
          <cell r="EG166">
            <v>22746</v>
          </cell>
          <cell r="EH166">
            <v>6.8</v>
          </cell>
          <cell r="EI166" t="str">
            <v>&amp;^%</v>
          </cell>
          <cell r="EJ166" t="str">
            <v>&amp;^%</v>
          </cell>
          <cell r="EK166" t="str">
            <v>&amp;^%</v>
          </cell>
          <cell r="EL166" t="str">
            <v>&amp;^%</v>
          </cell>
          <cell r="EN166" t="str">
            <v>Gwynedd</v>
          </cell>
          <cell r="EO166" t="str">
            <v>W06000002</v>
          </cell>
          <cell r="EP166">
            <v>12000</v>
          </cell>
          <cell r="EQ166">
            <v>11.4</v>
          </cell>
          <cell r="ER166">
            <v>10.11</v>
          </cell>
          <cell r="ES166">
            <v>11</v>
          </cell>
          <cell r="ET166">
            <v>12.15</v>
          </cell>
          <cell r="EU166">
            <v>6</v>
          </cell>
          <cell r="EV166">
            <v>6.47</v>
          </cell>
          <cell r="EW166">
            <v>5.5</v>
          </cell>
          <cell r="EX166" t="str">
            <v>&amp;^%</v>
          </cell>
          <cell r="EY166" t="str">
            <v>&amp;^%</v>
          </cell>
          <cell r="FA166" t="str">
            <v>Gwynedd</v>
          </cell>
          <cell r="FB166" t="str">
            <v>W06000002</v>
          </cell>
          <cell r="FC166">
            <v>12000</v>
          </cell>
          <cell r="FD166">
            <v>11.4</v>
          </cell>
          <cell r="FE166">
            <v>361.3</v>
          </cell>
          <cell r="FF166">
            <v>11</v>
          </cell>
          <cell r="FG166">
            <v>438.7</v>
          </cell>
          <cell r="FH166">
            <v>5.7</v>
          </cell>
          <cell r="FI166">
            <v>227.7</v>
          </cell>
          <cell r="FJ166">
            <v>4.3</v>
          </cell>
          <cell r="FK166" t="str">
            <v>&amp;^%</v>
          </cell>
          <cell r="FL166" t="str">
            <v>&amp;^%</v>
          </cell>
          <cell r="FN166" t="str">
            <v>Gwynedd</v>
          </cell>
          <cell r="FO166" t="str">
            <v>W06000002</v>
          </cell>
          <cell r="FP166">
            <v>16000</v>
          </cell>
          <cell r="FQ166">
            <v>10.4</v>
          </cell>
          <cell r="FR166">
            <v>37.5</v>
          </cell>
          <cell r="FS166">
            <v>2</v>
          </cell>
          <cell r="FT166">
            <v>39.5</v>
          </cell>
          <cell r="FU166">
            <v>1.3</v>
          </cell>
          <cell r="FV166">
            <v>35</v>
          </cell>
          <cell r="FW166">
            <v>2.8</v>
          </cell>
          <cell r="FX166" t="str">
            <v>&amp;^%</v>
          </cell>
          <cell r="FY166" t="str">
            <v>&amp;^%</v>
          </cell>
          <cell r="GA166" t="str">
            <v>Gwynedd</v>
          </cell>
          <cell r="GB166" t="str">
            <v>W06000002</v>
          </cell>
          <cell r="GC166">
            <v>14000</v>
          </cell>
          <cell r="GD166">
            <v>12.4</v>
          </cell>
          <cell r="GE166">
            <v>22891</v>
          </cell>
          <cell r="GF166">
            <v>7.1</v>
          </cell>
          <cell r="GG166">
            <v>23896</v>
          </cell>
          <cell r="GH166">
            <v>5.7</v>
          </cell>
          <cell r="GI166">
            <v>12875</v>
          </cell>
          <cell r="GJ166">
            <v>13</v>
          </cell>
          <cell r="GK166" t="str">
            <v>&amp;^%</v>
          </cell>
          <cell r="GL166" t="str">
            <v>&amp;^%</v>
          </cell>
          <cell r="GN166" t="str">
            <v>Gwynedd</v>
          </cell>
          <cell r="GO166" t="str">
            <v>W06000002</v>
          </cell>
          <cell r="GP166">
            <v>16000</v>
          </cell>
          <cell r="GQ166">
            <v>10.4</v>
          </cell>
          <cell r="GR166">
            <v>10.050000000000001</v>
          </cell>
          <cell r="GS166">
            <v>7.1</v>
          </cell>
          <cell r="GT166">
            <v>11.28</v>
          </cell>
          <cell r="GU166">
            <v>5.3</v>
          </cell>
          <cell r="GV166">
            <v>6.47</v>
          </cell>
          <cell r="GW166">
            <v>2.5</v>
          </cell>
          <cell r="GX166" t="str">
            <v>&amp;^%</v>
          </cell>
          <cell r="GY166" t="str">
            <v>&amp;^%</v>
          </cell>
        </row>
        <row r="167">
          <cell r="A167" t="str">
            <v>Conwy</v>
          </cell>
          <cell r="B167" t="str">
            <v>W06000003</v>
          </cell>
          <cell r="C167">
            <v>13000</v>
          </cell>
          <cell r="D167">
            <v>11.6</v>
          </cell>
          <cell r="E167">
            <v>503.9</v>
          </cell>
          <cell r="F167">
            <v>13</v>
          </cell>
          <cell r="G167">
            <v>564.9</v>
          </cell>
          <cell r="H167">
            <v>5.3</v>
          </cell>
          <cell r="I167">
            <v>264.10000000000002</v>
          </cell>
          <cell r="J167">
            <v>6.7</v>
          </cell>
          <cell r="K167" t="str">
            <v>&amp;^%</v>
          </cell>
          <cell r="L167" t="str">
            <v>&amp;^%</v>
          </cell>
          <cell r="N167" t="str">
            <v>Conwy</v>
          </cell>
          <cell r="O167" t="str">
            <v>W06000003</v>
          </cell>
          <cell r="P167">
            <v>24000</v>
          </cell>
          <cell r="Q167">
            <v>8.5</v>
          </cell>
          <cell r="R167">
            <v>37</v>
          </cell>
          <cell r="S167">
            <v>1.6</v>
          </cell>
          <cell r="T167">
            <v>38.200000000000003</v>
          </cell>
          <cell r="U167">
            <v>1.5</v>
          </cell>
          <cell r="V167">
            <v>32.5</v>
          </cell>
          <cell r="W167">
            <v>2.4</v>
          </cell>
          <cell r="X167" t="str">
            <v>&amp;^%</v>
          </cell>
          <cell r="Y167" t="str">
            <v>&amp;^%</v>
          </cell>
          <cell r="AA167" t="str">
            <v>Conwy</v>
          </cell>
          <cell r="AB167" t="str">
            <v>W06000003</v>
          </cell>
          <cell r="AC167">
            <v>22000</v>
          </cell>
          <cell r="AD167">
            <v>9.9</v>
          </cell>
          <cell r="AE167">
            <v>23275</v>
          </cell>
          <cell r="AF167">
            <v>11</v>
          </cell>
          <cell r="AG167">
            <v>26808</v>
          </cell>
          <cell r="AH167">
            <v>4.8</v>
          </cell>
          <cell r="AI167">
            <v>12522</v>
          </cell>
          <cell r="AJ167">
            <v>5.2</v>
          </cell>
          <cell r="AK167" t="str">
            <v>&amp;^%</v>
          </cell>
          <cell r="AL167" t="str">
            <v>&amp;^%</v>
          </cell>
          <cell r="AN167" t="str">
            <v>Conwy</v>
          </cell>
          <cell r="AO167" t="str">
            <v>W06000003</v>
          </cell>
          <cell r="AP167">
            <v>24000</v>
          </cell>
          <cell r="AQ167">
            <v>8.5</v>
          </cell>
          <cell r="AR167">
            <v>11.96</v>
          </cell>
          <cell r="AS167">
            <v>9.3000000000000007</v>
          </cell>
          <cell r="AT167">
            <v>13.77</v>
          </cell>
          <cell r="AU167">
            <v>4.2</v>
          </cell>
          <cell r="AV167">
            <v>6.82</v>
          </cell>
          <cell r="AW167">
            <v>4.5</v>
          </cell>
          <cell r="AX167" t="str">
            <v>&amp;^%</v>
          </cell>
          <cell r="AY167" t="str">
            <v>&amp;^%</v>
          </cell>
          <cell r="BA167" t="str">
            <v>Conwy</v>
          </cell>
          <cell r="BB167" t="str">
            <v>W06000003</v>
          </cell>
          <cell r="BC167">
            <v>24000</v>
          </cell>
          <cell r="BD167">
            <v>8.5</v>
          </cell>
          <cell r="BE167">
            <v>454</v>
          </cell>
          <cell r="BF167">
            <v>10</v>
          </cell>
          <cell r="BG167">
            <v>526.1</v>
          </cell>
          <cell r="BH167">
            <v>4.2</v>
          </cell>
          <cell r="BI167">
            <v>255.7</v>
          </cell>
          <cell r="BJ167">
            <v>3.9</v>
          </cell>
          <cell r="BK167" t="str">
            <v>&amp;^%</v>
          </cell>
          <cell r="BL167" t="str">
            <v>&amp;^%</v>
          </cell>
          <cell r="BN167" t="str">
            <v>Conwy</v>
          </cell>
          <cell r="BO167" t="str">
            <v>W06000003</v>
          </cell>
          <cell r="BP167">
            <v>37000</v>
          </cell>
          <cell r="BQ167">
            <v>6.7</v>
          </cell>
          <cell r="BR167">
            <v>35</v>
          </cell>
          <cell r="BS167">
            <v>3.3</v>
          </cell>
          <cell r="BT167">
            <v>31.3</v>
          </cell>
          <cell r="BU167">
            <v>2.5</v>
          </cell>
          <cell r="BV167">
            <v>14.3</v>
          </cell>
          <cell r="BW167">
            <v>13</v>
          </cell>
          <cell r="BX167" t="str">
            <v>&amp;^%</v>
          </cell>
          <cell r="BY167" t="str">
            <v>&amp;^%</v>
          </cell>
          <cell r="CA167" t="str">
            <v>Conwy</v>
          </cell>
          <cell r="CB167" t="str">
            <v>W06000003</v>
          </cell>
          <cell r="CC167">
            <v>33000</v>
          </cell>
          <cell r="CD167">
            <v>10.5</v>
          </cell>
          <cell r="CE167">
            <v>15939</v>
          </cell>
          <cell r="CF167">
            <v>19</v>
          </cell>
          <cell r="CG167">
            <v>20505</v>
          </cell>
          <cell r="CH167">
            <v>7.3</v>
          </cell>
          <cell r="CI167" t="str">
            <v>&amp;^%</v>
          </cell>
          <cell r="CJ167" t="str">
            <v>&amp;^%</v>
          </cell>
          <cell r="CK167" t="str">
            <v>&amp;^%</v>
          </cell>
          <cell r="CL167" t="str">
            <v>&amp;^%</v>
          </cell>
          <cell r="CN167" t="str">
            <v>Conwy</v>
          </cell>
          <cell r="CO167" t="str">
            <v>W06000003</v>
          </cell>
          <cell r="CP167">
            <v>37000</v>
          </cell>
          <cell r="CQ167">
            <v>6.7</v>
          </cell>
          <cell r="CR167">
            <v>9.06</v>
          </cell>
          <cell r="CS167">
            <v>6.3</v>
          </cell>
          <cell r="CT167">
            <v>12.72</v>
          </cell>
          <cell r="CU167">
            <v>3.9</v>
          </cell>
          <cell r="CV167">
            <v>6.11</v>
          </cell>
          <cell r="CW167">
            <v>1</v>
          </cell>
          <cell r="CX167" t="str">
            <v>&amp;^%</v>
          </cell>
          <cell r="CY167" t="str">
            <v>&amp;^%</v>
          </cell>
          <cell r="DA167" t="str">
            <v>Conwy</v>
          </cell>
          <cell r="DB167" t="str">
            <v>W06000003</v>
          </cell>
          <cell r="DC167">
            <v>37000</v>
          </cell>
          <cell r="DD167">
            <v>6.7</v>
          </cell>
          <cell r="DE167">
            <v>322.89999999999998</v>
          </cell>
          <cell r="DF167">
            <v>8.8000000000000007</v>
          </cell>
          <cell r="DG167">
            <v>398.5</v>
          </cell>
          <cell r="DH167">
            <v>4.8</v>
          </cell>
          <cell r="DI167">
            <v>101.3</v>
          </cell>
          <cell r="DJ167">
            <v>15</v>
          </cell>
          <cell r="DK167" t="str">
            <v>&amp;^%</v>
          </cell>
          <cell r="DL167" t="str">
            <v>&amp;^%</v>
          </cell>
          <cell r="DN167" t="str">
            <v>Conwy</v>
          </cell>
          <cell r="DO167" t="str">
            <v>W06000003</v>
          </cell>
          <cell r="DP167">
            <v>10000</v>
          </cell>
          <cell r="DQ167">
            <v>12.5</v>
          </cell>
          <cell r="DR167">
            <v>37</v>
          </cell>
          <cell r="DS167">
            <v>1.4</v>
          </cell>
          <cell r="DT167">
            <v>36.9</v>
          </cell>
          <cell r="DU167">
            <v>2.7</v>
          </cell>
          <cell r="DV167" t="str">
            <v>&amp;^%</v>
          </cell>
          <cell r="DW167" t="str">
            <v>&amp;^%</v>
          </cell>
          <cell r="DX167" t="str">
            <v>&amp;^%</v>
          </cell>
          <cell r="DY167" t="str">
            <v>&amp;^%</v>
          </cell>
          <cell r="EA167" t="str">
            <v>Conwy</v>
          </cell>
          <cell r="EB167" t="str">
            <v>W06000003</v>
          </cell>
          <cell r="EC167">
            <v>10000</v>
          </cell>
          <cell r="ED167">
            <v>14.1</v>
          </cell>
          <cell r="EE167">
            <v>18424</v>
          </cell>
          <cell r="EF167">
            <v>19</v>
          </cell>
          <cell r="EG167">
            <v>23572</v>
          </cell>
          <cell r="EH167">
            <v>7.3</v>
          </cell>
          <cell r="EI167" t="str">
            <v>&amp;^%</v>
          </cell>
          <cell r="EJ167" t="str">
            <v>&amp;^%</v>
          </cell>
          <cell r="EK167" t="str">
            <v>&amp;^%</v>
          </cell>
          <cell r="EL167" t="str">
            <v>&amp;^%</v>
          </cell>
          <cell r="EN167" t="str">
            <v>Conwy</v>
          </cell>
          <cell r="EO167" t="str">
            <v>W06000003</v>
          </cell>
          <cell r="EP167">
            <v>10000</v>
          </cell>
          <cell r="EQ167">
            <v>12.5</v>
          </cell>
          <cell r="ER167">
            <v>10.5</v>
          </cell>
          <cell r="ES167">
            <v>13</v>
          </cell>
          <cell r="ET167">
            <v>12.89</v>
          </cell>
          <cell r="EU167">
            <v>6.8</v>
          </cell>
          <cell r="EV167">
            <v>6.47</v>
          </cell>
          <cell r="EW167">
            <v>6.2</v>
          </cell>
          <cell r="EX167" t="str">
            <v>&amp;^%</v>
          </cell>
          <cell r="EY167" t="str">
            <v>&amp;^%</v>
          </cell>
          <cell r="FA167" t="str">
            <v>Conwy</v>
          </cell>
          <cell r="FB167" t="str">
            <v>W06000003</v>
          </cell>
          <cell r="FC167">
            <v>10000</v>
          </cell>
          <cell r="FD167">
            <v>12.5</v>
          </cell>
          <cell r="FE167">
            <v>397.6</v>
          </cell>
          <cell r="FF167">
            <v>13</v>
          </cell>
          <cell r="FG167">
            <v>476.2</v>
          </cell>
          <cell r="FH167">
            <v>6.7</v>
          </cell>
          <cell r="FI167">
            <v>238.1</v>
          </cell>
          <cell r="FJ167">
            <v>5.9</v>
          </cell>
          <cell r="FK167" t="str">
            <v>&amp;^%</v>
          </cell>
          <cell r="FL167" t="str">
            <v>&amp;^%</v>
          </cell>
          <cell r="FN167" t="str">
            <v>Conwy</v>
          </cell>
          <cell r="FO167" t="str">
            <v>W06000003</v>
          </cell>
          <cell r="FP167">
            <v>13000</v>
          </cell>
          <cell r="FQ167">
            <v>11.6</v>
          </cell>
          <cell r="FR167">
            <v>37.5</v>
          </cell>
          <cell r="FS167">
            <v>2.1</v>
          </cell>
          <cell r="FT167">
            <v>39.200000000000003</v>
          </cell>
          <cell r="FU167">
            <v>1.5</v>
          </cell>
          <cell r="FV167">
            <v>33.700000000000003</v>
          </cell>
          <cell r="FW167">
            <v>6</v>
          </cell>
          <cell r="FX167" t="str">
            <v>&amp;^%</v>
          </cell>
          <cell r="FY167" t="str">
            <v>&amp;^%</v>
          </cell>
          <cell r="GA167" t="str">
            <v>Conwy</v>
          </cell>
          <cell r="GB167" t="str">
            <v>W06000003</v>
          </cell>
          <cell r="GC167">
            <v>12000</v>
          </cell>
          <cell r="GD167">
            <v>13.8</v>
          </cell>
          <cell r="GE167">
            <v>27266</v>
          </cell>
          <cell r="GF167">
            <v>13</v>
          </cell>
          <cell r="GG167">
            <v>29517</v>
          </cell>
          <cell r="GH167">
            <v>6.1</v>
          </cell>
          <cell r="GI167">
            <v>13599</v>
          </cell>
          <cell r="GJ167">
            <v>12</v>
          </cell>
          <cell r="GK167" t="str">
            <v>&amp;^%</v>
          </cell>
          <cell r="GL167" t="str">
            <v>&amp;^%</v>
          </cell>
          <cell r="GN167" t="str">
            <v>Conwy</v>
          </cell>
          <cell r="GO167" t="str">
            <v>W06000003</v>
          </cell>
          <cell r="GP167">
            <v>13000</v>
          </cell>
          <cell r="GQ167">
            <v>11.6</v>
          </cell>
          <cell r="GR167">
            <v>12.99</v>
          </cell>
          <cell r="GS167">
            <v>12</v>
          </cell>
          <cell r="GT167">
            <v>14.42</v>
          </cell>
          <cell r="GU167">
            <v>5.3</v>
          </cell>
          <cell r="GV167">
            <v>7.09</v>
          </cell>
          <cell r="GW167">
            <v>5.0999999999999996</v>
          </cell>
          <cell r="GX167" t="str">
            <v>&amp;^%</v>
          </cell>
          <cell r="GY167" t="str">
            <v>&amp;^%</v>
          </cell>
        </row>
        <row r="168">
          <cell r="A168" t="str">
            <v>Denbighshire</v>
          </cell>
          <cell r="B168" t="str">
            <v>W06000004</v>
          </cell>
          <cell r="C168">
            <v>12000</v>
          </cell>
          <cell r="D168">
            <v>12.2</v>
          </cell>
          <cell r="E168">
            <v>454.4</v>
          </cell>
          <cell r="F168">
            <v>10</v>
          </cell>
          <cell r="G168">
            <v>520.4</v>
          </cell>
          <cell r="H168">
            <v>5.5</v>
          </cell>
          <cell r="I168">
            <v>292.89999999999998</v>
          </cell>
          <cell r="J168">
            <v>8.1999999999999993</v>
          </cell>
          <cell r="K168" t="str">
            <v>&amp;^%</v>
          </cell>
          <cell r="L168" t="str">
            <v>&amp;^%</v>
          </cell>
          <cell r="N168" t="str">
            <v>Denbighshire</v>
          </cell>
          <cell r="O168" t="str">
            <v>W06000004</v>
          </cell>
          <cell r="P168">
            <v>26000</v>
          </cell>
          <cell r="Q168">
            <v>8</v>
          </cell>
          <cell r="R168">
            <v>37.5</v>
          </cell>
          <cell r="S168">
            <v>1.7</v>
          </cell>
          <cell r="T168">
            <v>38.4</v>
          </cell>
          <cell r="U168">
            <v>1.4</v>
          </cell>
          <cell r="V168">
            <v>30.1</v>
          </cell>
          <cell r="W168">
            <v>6.1</v>
          </cell>
          <cell r="X168" t="str">
            <v>&amp;^%</v>
          </cell>
          <cell r="Y168" t="str">
            <v>&amp;^%</v>
          </cell>
          <cell r="AA168" t="str">
            <v>Denbighshire</v>
          </cell>
          <cell r="AB168" t="str">
            <v>W06000004</v>
          </cell>
          <cell r="AC168">
            <v>24000</v>
          </cell>
          <cell r="AD168">
            <v>9.3000000000000007</v>
          </cell>
          <cell r="AE168">
            <v>23302</v>
          </cell>
          <cell r="AF168">
            <v>8.5</v>
          </cell>
          <cell r="AG168">
            <v>25678</v>
          </cell>
          <cell r="AH168">
            <v>4.0999999999999996</v>
          </cell>
          <cell r="AI168">
            <v>13585</v>
          </cell>
          <cell r="AJ168">
            <v>9.5</v>
          </cell>
          <cell r="AK168" t="str">
            <v>&amp;^%</v>
          </cell>
          <cell r="AL168" t="str">
            <v>&amp;^%</v>
          </cell>
          <cell r="AN168" t="str">
            <v>Denbighshire</v>
          </cell>
          <cell r="AO168" t="str">
            <v>W06000004</v>
          </cell>
          <cell r="AP168">
            <v>26000</v>
          </cell>
          <cell r="AQ168">
            <v>8</v>
          </cell>
          <cell r="AR168">
            <v>12.1</v>
          </cell>
          <cell r="AS168">
            <v>8.5</v>
          </cell>
          <cell r="AT168">
            <v>13.26</v>
          </cell>
          <cell r="AU168">
            <v>3.7</v>
          </cell>
          <cell r="AV168">
            <v>7.05</v>
          </cell>
          <cell r="AW168">
            <v>4</v>
          </cell>
          <cell r="AX168" t="str">
            <v>&amp;^%</v>
          </cell>
          <cell r="AY168" t="str">
            <v>&amp;^%</v>
          </cell>
          <cell r="BA168" t="str">
            <v>Denbighshire</v>
          </cell>
          <cell r="BB168" t="str">
            <v>W06000004</v>
          </cell>
          <cell r="BC168">
            <v>26000</v>
          </cell>
          <cell r="BD168">
            <v>8</v>
          </cell>
          <cell r="BE168">
            <v>456.7</v>
          </cell>
          <cell r="BF168">
            <v>6.8</v>
          </cell>
          <cell r="BG168">
            <v>509.7</v>
          </cell>
          <cell r="BH168">
            <v>3.4</v>
          </cell>
          <cell r="BI168">
            <v>287.5</v>
          </cell>
          <cell r="BJ168">
            <v>4.3</v>
          </cell>
          <cell r="BK168" t="str">
            <v>&amp;^%</v>
          </cell>
          <cell r="BL168" t="str">
            <v>&amp;^%</v>
          </cell>
          <cell r="BN168" t="str">
            <v>Denbighshire</v>
          </cell>
          <cell r="BO168" t="str">
            <v>W06000004</v>
          </cell>
          <cell r="BP168">
            <v>39000</v>
          </cell>
          <cell r="BQ168">
            <v>6.5</v>
          </cell>
          <cell r="BR168">
            <v>35.9</v>
          </cell>
          <cell r="BS168">
            <v>5.2</v>
          </cell>
          <cell r="BT168">
            <v>31.8</v>
          </cell>
          <cell r="BU168">
            <v>2.4</v>
          </cell>
          <cell r="BV168">
            <v>14.6</v>
          </cell>
          <cell r="BW168">
            <v>11</v>
          </cell>
          <cell r="BX168" t="str">
            <v>&amp;^%</v>
          </cell>
          <cell r="BY168" t="str">
            <v>&amp;^%</v>
          </cell>
          <cell r="CA168" t="str">
            <v>Denbighshire</v>
          </cell>
          <cell r="CB168" t="str">
            <v>W06000004</v>
          </cell>
          <cell r="CC168">
            <v>35000</v>
          </cell>
          <cell r="CD168">
            <v>7.6</v>
          </cell>
          <cell r="CE168">
            <v>19387</v>
          </cell>
          <cell r="CF168">
            <v>8.9</v>
          </cell>
          <cell r="CG168">
            <v>21002</v>
          </cell>
          <cell r="CH168">
            <v>4.5999999999999996</v>
          </cell>
          <cell r="CI168">
            <v>6458</v>
          </cell>
          <cell r="CJ168">
            <v>13</v>
          </cell>
          <cell r="CK168" t="str">
            <v>&amp;^%</v>
          </cell>
          <cell r="CL168" t="str">
            <v>&amp;^%</v>
          </cell>
          <cell r="CN168" t="str">
            <v>Denbighshire</v>
          </cell>
          <cell r="CO168" t="str">
            <v>W06000004</v>
          </cell>
          <cell r="CP168">
            <v>39000</v>
          </cell>
          <cell r="CQ168">
            <v>6.5</v>
          </cell>
          <cell r="CR168">
            <v>10.46</v>
          </cell>
          <cell r="CS168">
            <v>6.8</v>
          </cell>
          <cell r="CT168">
            <v>12.7</v>
          </cell>
          <cell r="CU168">
            <v>3.2</v>
          </cell>
          <cell r="CV168">
            <v>6.32</v>
          </cell>
          <cell r="CW168">
            <v>1.8</v>
          </cell>
          <cell r="CX168" t="str">
            <v>&amp;^%</v>
          </cell>
          <cell r="CY168" t="str">
            <v>&amp;^%</v>
          </cell>
          <cell r="DA168" t="str">
            <v>Denbighshire</v>
          </cell>
          <cell r="DB168" t="str">
            <v>W06000004</v>
          </cell>
          <cell r="DC168">
            <v>39000</v>
          </cell>
          <cell r="DD168">
            <v>6.5</v>
          </cell>
          <cell r="DE168">
            <v>364.6</v>
          </cell>
          <cell r="DF168">
            <v>8.1999999999999993</v>
          </cell>
          <cell r="DG168">
            <v>403.8</v>
          </cell>
          <cell r="DH168">
            <v>4</v>
          </cell>
          <cell r="DI168">
            <v>110.6</v>
          </cell>
          <cell r="DJ168">
            <v>13</v>
          </cell>
          <cell r="DK168" t="str">
            <v>&amp;^%</v>
          </cell>
          <cell r="DL168" t="str">
            <v>&amp;^%</v>
          </cell>
          <cell r="DN168" t="str">
            <v>Denbighshire</v>
          </cell>
          <cell r="DO168" t="str">
            <v>W06000004</v>
          </cell>
          <cell r="DP168">
            <v>14000</v>
          </cell>
          <cell r="DQ168">
            <v>10.6</v>
          </cell>
          <cell r="DR168">
            <v>37.5</v>
          </cell>
          <cell r="DS168">
            <v>1.5</v>
          </cell>
          <cell r="DT168">
            <v>37.1</v>
          </cell>
          <cell r="DU168">
            <v>1.9</v>
          </cell>
          <cell r="DV168">
            <v>30.1</v>
          </cell>
          <cell r="DW168">
            <v>3.9</v>
          </cell>
          <cell r="DX168" t="str">
            <v>&amp;^%</v>
          </cell>
          <cell r="DY168" t="str">
            <v>&amp;^%</v>
          </cell>
          <cell r="EA168" t="str">
            <v>Denbighshire</v>
          </cell>
          <cell r="EB168" t="str">
            <v>W06000004</v>
          </cell>
          <cell r="EC168">
            <v>13000</v>
          </cell>
          <cell r="ED168">
            <v>12.2</v>
          </cell>
          <cell r="EE168">
            <v>22837</v>
          </cell>
          <cell r="EF168">
            <v>13</v>
          </cell>
          <cell r="EG168">
            <v>24657</v>
          </cell>
          <cell r="EH168">
            <v>5.4</v>
          </cell>
          <cell r="EI168" t="str">
            <v>&amp;^%</v>
          </cell>
          <cell r="EJ168" t="str">
            <v>&amp;^%</v>
          </cell>
          <cell r="EK168" t="str">
            <v>&amp;^%</v>
          </cell>
          <cell r="EL168" t="str">
            <v>&amp;^%</v>
          </cell>
          <cell r="EN168" t="str">
            <v>Denbighshire</v>
          </cell>
          <cell r="EO168" t="str">
            <v>W06000004</v>
          </cell>
          <cell r="EP168">
            <v>14000</v>
          </cell>
          <cell r="EQ168">
            <v>10.6</v>
          </cell>
          <cell r="ER168">
            <v>12.57</v>
          </cell>
          <cell r="ES168">
            <v>11</v>
          </cell>
          <cell r="ET168">
            <v>13.5</v>
          </cell>
          <cell r="EU168">
            <v>4.7</v>
          </cell>
          <cell r="EV168">
            <v>6.68</v>
          </cell>
          <cell r="EW168">
            <v>6.5</v>
          </cell>
          <cell r="EX168" t="str">
            <v>&amp;^%</v>
          </cell>
          <cell r="EY168" t="str">
            <v>&amp;^%</v>
          </cell>
          <cell r="FA168" t="str">
            <v>Denbighshire</v>
          </cell>
          <cell r="FB168" t="str">
            <v>W06000004</v>
          </cell>
          <cell r="FC168">
            <v>14000</v>
          </cell>
          <cell r="FD168">
            <v>10.6</v>
          </cell>
          <cell r="FE168">
            <v>468</v>
          </cell>
          <cell r="FF168">
            <v>10</v>
          </cell>
          <cell r="FG168">
            <v>501</v>
          </cell>
          <cell r="FH168">
            <v>4.2</v>
          </cell>
          <cell r="FI168">
            <v>259.3</v>
          </cell>
          <cell r="FJ168">
            <v>8.6999999999999993</v>
          </cell>
          <cell r="FK168" t="str">
            <v>&amp;^%</v>
          </cell>
          <cell r="FL168" t="str">
            <v>&amp;^%</v>
          </cell>
          <cell r="FN168" t="str">
            <v>Denbighshire</v>
          </cell>
          <cell r="FO168" t="str">
            <v>W06000004</v>
          </cell>
          <cell r="FP168">
            <v>12000</v>
          </cell>
          <cell r="FQ168">
            <v>12.2</v>
          </cell>
          <cell r="FR168">
            <v>40</v>
          </cell>
          <cell r="FS168">
            <v>1.7</v>
          </cell>
          <cell r="FT168">
            <v>40.1</v>
          </cell>
          <cell r="FU168">
            <v>1.9</v>
          </cell>
          <cell r="FV168" t="str">
            <v>&amp;^%</v>
          </cell>
          <cell r="FW168" t="str">
            <v>&amp;^%</v>
          </cell>
          <cell r="FX168" t="str">
            <v>&amp;^%</v>
          </cell>
          <cell r="FY168" t="str">
            <v>&amp;^%</v>
          </cell>
          <cell r="GA168" t="str">
            <v>Denbighshire</v>
          </cell>
          <cell r="GB168" t="str">
            <v>W06000004</v>
          </cell>
          <cell r="GC168">
            <v>11000</v>
          </cell>
          <cell r="GD168">
            <v>14.4</v>
          </cell>
          <cell r="GE168">
            <v>23332</v>
          </cell>
          <cell r="GF168">
            <v>14</v>
          </cell>
          <cell r="GG168">
            <v>26987</v>
          </cell>
          <cell r="GH168">
            <v>6.2</v>
          </cell>
          <cell r="GI168" t="str">
            <v>&amp;^%</v>
          </cell>
          <cell r="GJ168" t="str">
            <v>&amp;^%</v>
          </cell>
          <cell r="GK168" t="str">
            <v>&amp;^%</v>
          </cell>
          <cell r="GL168" t="str">
            <v>&amp;^%</v>
          </cell>
          <cell r="GN168" t="str">
            <v>Denbighshire</v>
          </cell>
          <cell r="GO168" t="str">
            <v>W06000004</v>
          </cell>
          <cell r="GP168">
            <v>12000</v>
          </cell>
          <cell r="GQ168">
            <v>12.2</v>
          </cell>
          <cell r="GR168">
            <v>11.51</v>
          </cell>
          <cell r="GS168">
            <v>11</v>
          </cell>
          <cell r="GT168">
            <v>12.98</v>
          </cell>
          <cell r="GU168">
            <v>5.8</v>
          </cell>
          <cell r="GV168">
            <v>7.15</v>
          </cell>
          <cell r="GW168">
            <v>5.0999999999999996</v>
          </cell>
          <cell r="GX168" t="str">
            <v>&amp;^%</v>
          </cell>
          <cell r="GY168" t="str">
            <v>&amp;^%</v>
          </cell>
        </row>
        <row r="169">
          <cell r="A169" t="str">
            <v>Flintshire</v>
          </cell>
          <cell r="B169" t="str">
            <v>W06000005</v>
          </cell>
          <cell r="C169">
            <v>30000</v>
          </cell>
          <cell r="D169">
            <v>7.6</v>
          </cell>
          <cell r="E169">
            <v>563.70000000000005</v>
          </cell>
          <cell r="F169">
            <v>4.9000000000000004</v>
          </cell>
          <cell r="G169">
            <v>597.70000000000005</v>
          </cell>
          <cell r="H169">
            <v>3.6</v>
          </cell>
          <cell r="I169">
            <v>297.60000000000002</v>
          </cell>
          <cell r="J169">
            <v>4.5999999999999996</v>
          </cell>
          <cell r="K169" t="str">
            <v>&amp;^%</v>
          </cell>
          <cell r="L169" t="str">
            <v>&amp;^%</v>
          </cell>
          <cell r="N169" t="str">
            <v>Flintshire</v>
          </cell>
          <cell r="O169" t="str">
            <v>W06000005</v>
          </cell>
          <cell r="P169">
            <v>44000</v>
          </cell>
          <cell r="Q169">
            <v>6.2</v>
          </cell>
          <cell r="R169">
            <v>37.5</v>
          </cell>
          <cell r="S169">
            <v>1</v>
          </cell>
          <cell r="T169">
            <v>39.4</v>
          </cell>
          <cell r="U169">
            <v>1.6</v>
          </cell>
          <cell r="V169">
            <v>34.799999999999997</v>
          </cell>
          <cell r="W169">
            <v>2.1</v>
          </cell>
          <cell r="X169" t="str">
            <v>&amp;^%</v>
          </cell>
          <cell r="Y169" t="str">
            <v>&amp;^%</v>
          </cell>
          <cell r="AA169" t="str">
            <v>Flintshire</v>
          </cell>
          <cell r="AB169" t="str">
            <v>W06000005</v>
          </cell>
          <cell r="AC169">
            <v>39000</v>
          </cell>
          <cell r="AD169">
            <v>9.3000000000000007</v>
          </cell>
          <cell r="AE169">
            <v>26796</v>
          </cell>
          <cell r="AF169">
            <v>9.5</v>
          </cell>
          <cell r="AG169">
            <v>29117</v>
          </cell>
          <cell r="AH169">
            <v>4.0999999999999996</v>
          </cell>
          <cell r="AI169">
            <v>13968</v>
          </cell>
          <cell r="AJ169">
            <v>6</v>
          </cell>
          <cell r="AK169" t="str">
            <v>&amp;^%</v>
          </cell>
          <cell r="AL169" t="str">
            <v>&amp;^%</v>
          </cell>
          <cell r="AN169" t="str">
            <v>Flintshire</v>
          </cell>
          <cell r="AO169" t="str">
            <v>W06000005</v>
          </cell>
          <cell r="AP169">
            <v>44000</v>
          </cell>
          <cell r="AQ169">
            <v>6.2</v>
          </cell>
          <cell r="AR169">
            <v>12.52</v>
          </cell>
          <cell r="AS169">
            <v>7.4</v>
          </cell>
          <cell r="AT169">
            <v>13.78</v>
          </cell>
          <cell r="AU169">
            <v>3.6</v>
          </cell>
          <cell r="AV169">
            <v>6.79</v>
          </cell>
          <cell r="AW169">
            <v>3.2</v>
          </cell>
          <cell r="AX169" t="str">
            <v>&amp;^%</v>
          </cell>
          <cell r="AY169" t="str">
            <v>&amp;^%</v>
          </cell>
          <cell r="BA169" t="str">
            <v>Flintshire</v>
          </cell>
          <cell r="BB169" t="str">
            <v>W06000005</v>
          </cell>
          <cell r="BC169">
            <v>44000</v>
          </cell>
          <cell r="BD169">
            <v>6.2</v>
          </cell>
          <cell r="BE169">
            <v>503.1</v>
          </cell>
          <cell r="BF169">
            <v>6.9</v>
          </cell>
          <cell r="BG169">
            <v>542.5</v>
          </cell>
          <cell r="BH169">
            <v>3.1</v>
          </cell>
          <cell r="BI169">
            <v>269.39999999999998</v>
          </cell>
          <cell r="BJ169">
            <v>4.5999999999999996</v>
          </cell>
          <cell r="BK169" t="str">
            <v>&amp;^%</v>
          </cell>
          <cell r="BL169" t="str">
            <v>&amp;^%</v>
          </cell>
          <cell r="BN169" t="str">
            <v>Flintshire</v>
          </cell>
          <cell r="BO169" t="str">
            <v>W06000005</v>
          </cell>
          <cell r="BP169">
            <v>60000</v>
          </cell>
          <cell r="BQ169">
            <v>5.3</v>
          </cell>
          <cell r="BR169">
            <v>37</v>
          </cell>
          <cell r="BS169">
            <v>0.6</v>
          </cell>
          <cell r="BT169">
            <v>33.6</v>
          </cell>
          <cell r="BU169">
            <v>2.1</v>
          </cell>
          <cell r="BV169">
            <v>14.6</v>
          </cell>
          <cell r="BW169">
            <v>12</v>
          </cell>
          <cell r="BX169">
            <v>43.1</v>
          </cell>
          <cell r="BY169">
            <v>20</v>
          </cell>
          <cell r="CA169" t="str">
            <v>Flintshire</v>
          </cell>
          <cell r="CB169" t="str">
            <v>W06000005</v>
          </cell>
          <cell r="CC169">
            <v>52000</v>
          </cell>
          <cell r="CD169">
            <v>7.6</v>
          </cell>
          <cell r="CE169">
            <v>21174</v>
          </cell>
          <cell r="CF169">
            <v>8.8000000000000007</v>
          </cell>
          <cell r="CG169">
            <v>23634</v>
          </cell>
          <cell r="CH169">
            <v>4.5</v>
          </cell>
          <cell r="CI169">
            <v>5744</v>
          </cell>
          <cell r="CJ169">
            <v>19</v>
          </cell>
          <cell r="CK169" t="str">
            <v>&amp;^%</v>
          </cell>
          <cell r="CL169" t="str">
            <v>&amp;^%</v>
          </cell>
          <cell r="CN169" t="str">
            <v>Flintshire</v>
          </cell>
          <cell r="CO169" t="str">
            <v>W06000005</v>
          </cell>
          <cell r="CP169">
            <v>60000</v>
          </cell>
          <cell r="CQ169">
            <v>5.3</v>
          </cell>
          <cell r="CR169">
            <v>10.09</v>
          </cell>
          <cell r="CS169">
            <v>6.1</v>
          </cell>
          <cell r="CT169">
            <v>12.89</v>
          </cell>
          <cell r="CU169">
            <v>3.3</v>
          </cell>
          <cell r="CV169">
            <v>6.1</v>
          </cell>
          <cell r="CW169">
            <v>0.9</v>
          </cell>
          <cell r="CX169" t="str">
            <v>&amp;^%</v>
          </cell>
          <cell r="CY169" t="str">
            <v>&amp;^%</v>
          </cell>
          <cell r="DA169" t="str">
            <v>Flintshire</v>
          </cell>
          <cell r="DB169" t="str">
            <v>W06000005</v>
          </cell>
          <cell r="DC169">
            <v>60000</v>
          </cell>
          <cell r="DD169">
            <v>5.3</v>
          </cell>
          <cell r="DE169">
            <v>384.1</v>
          </cell>
          <cell r="DF169">
            <v>6.1</v>
          </cell>
          <cell r="DG169">
            <v>433.6</v>
          </cell>
          <cell r="DH169">
            <v>3.6</v>
          </cell>
          <cell r="DI169">
            <v>98.6</v>
          </cell>
          <cell r="DJ169">
            <v>13</v>
          </cell>
          <cell r="DK169" t="str">
            <v>&amp;^%</v>
          </cell>
          <cell r="DL169" t="str">
            <v>&amp;^%</v>
          </cell>
          <cell r="DN169" t="str">
            <v>Flintshire</v>
          </cell>
          <cell r="DO169" t="str">
            <v>W06000005</v>
          </cell>
          <cell r="DP169">
            <v>14000</v>
          </cell>
          <cell r="DQ169">
            <v>10.8</v>
          </cell>
          <cell r="DR169">
            <v>37</v>
          </cell>
          <cell r="DS169">
            <v>0.4</v>
          </cell>
          <cell r="DT169">
            <v>37.1</v>
          </cell>
          <cell r="DU169">
            <v>1.4</v>
          </cell>
          <cell r="DV169">
            <v>30.3</v>
          </cell>
          <cell r="DW169">
            <v>2.1</v>
          </cell>
          <cell r="DX169" t="str">
            <v>&amp;^%</v>
          </cell>
          <cell r="DY169" t="str">
            <v>&amp;^%</v>
          </cell>
          <cell r="EA169" t="str">
            <v>Flintshire</v>
          </cell>
          <cell r="EB169" t="str">
            <v>W06000005</v>
          </cell>
          <cell r="EC169">
            <v>12000</v>
          </cell>
          <cell r="ED169">
            <v>12.8</v>
          </cell>
          <cell r="EE169">
            <v>19053</v>
          </cell>
          <cell r="EF169">
            <v>9.9</v>
          </cell>
          <cell r="EG169">
            <v>22291</v>
          </cell>
          <cell r="EH169">
            <v>5.8</v>
          </cell>
          <cell r="EI169">
            <v>12235</v>
          </cell>
          <cell r="EJ169">
            <v>6.6</v>
          </cell>
          <cell r="EK169" t="str">
            <v>&amp;^%</v>
          </cell>
          <cell r="EL169" t="str">
            <v>&amp;^%</v>
          </cell>
          <cell r="EN169" t="str">
            <v>Flintshire</v>
          </cell>
          <cell r="EO169" t="str">
            <v>W06000005</v>
          </cell>
          <cell r="EP169">
            <v>14000</v>
          </cell>
          <cell r="EQ169">
            <v>10.8</v>
          </cell>
          <cell r="ER169">
            <v>9.91</v>
          </cell>
          <cell r="ES169">
            <v>8.6</v>
          </cell>
          <cell r="ET169">
            <v>11.45</v>
          </cell>
          <cell r="EU169">
            <v>5</v>
          </cell>
          <cell r="EV169">
            <v>6.38</v>
          </cell>
          <cell r="EW169">
            <v>1.8</v>
          </cell>
          <cell r="EX169" t="str">
            <v>&amp;^%</v>
          </cell>
          <cell r="EY169" t="str">
            <v>&amp;^%</v>
          </cell>
          <cell r="FA169" t="str">
            <v>Flintshire</v>
          </cell>
          <cell r="FB169" t="str">
            <v>W06000005</v>
          </cell>
          <cell r="FC169">
            <v>14000</v>
          </cell>
          <cell r="FD169">
            <v>10.8</v>
          </cell>
          <cell r="FE169">
            <v>372.7</v>
          </cell>
          <cell r="FF169">
            <v>8</v>
          </cell>
          <cell r="FG169">
            <v>424.4</v>
          </cell>
          <cell r="FH169">
            <v>4.5999999999999996</v>
          </cell>
          <cell r="FI169">
            <v>242.1</v>
          </cell>
          <cell r="FJ169">
            <v>5.2</v>
          </cell>
          <cell r="FK169" t="str">
            <v>&amp;^%</v>
          </cell>
          <cell r="FL169" t="str">
            <v>&amp;^%</v>
          </cell>
          <cell r="FN169" t="str">
            <v>Flintshire</v>
          </cell>
          <cell r="FO169" t="str">
            <v>W06000005</v>
          </cell>
          <cell r="FP169">
            <v>30000</v>
          </cell>
          <cell r="FQ169">
            <v>7.6</v>
          </cell>
          <cell r="FR169">
            <v>38.1</v>
          </cell>
          <cell r="FS169">
            <v>1.1000000000000001</v>
          </cell>
          <cell r="FT169">
            <v>40.5</v>
          </cell>
          <cell r="FU169">
            <v>2.2000000000000002</v>
          </cell>
          <cell r="FV169">
            <v>34.9</v>
          </cell>
          <cell r="FW169">
            <v>1.4</v>
          </cell>
          <cell r="FX169" t="str">
            <v>&amp;^%</v>
          </cell>
          <cell r="FY169" t="str">
            <v>&amp;^%</v>
          </cell>
          <cell r="GA169" t="str">
            <v>Flintshire</v>
          </cell>
          <cell r="GB169" t="str">
            <v>W06000005</v>
          </cell>
          <cell r="GC169">
            <v>27000</v>
          </cell>
          <cell r="GD169">
            <v>12.2</v>
          </cell>
          <cell r="GE169">
            <v>29767</v>
          </cell>
          <cell r="GF169">
            <v>11</v>
          </cell>
          <cell r="GG169">
            <v>32210</v>
          </cell>
          <cell r="GH169">
            <v>5.2</v>
          </cell>
          <cell r="GI169">
            <v>16012</v>
          </cell>
          <cell r="GJ169">
            <v>7.9</v>
          </cell>
          <cell r="GK169" t="str">
            <v>&amp;^%</v>
          </cell>
          <cell r="GL169" t="str">
            <v>&amp;^%</v>
          </cell>
          <cell r="GN169" t="str">
            <v>Flintshire</v>
          </cell>
          <cell r="GO169" t="str">
            <v>W06000005</v>
          </cell>
          <cell r="GP169">
            <v>30000</v>
          </cell>
          <cell r="GQ169">
            <v>7.6</v>
          </cell>
          <cell r="GR169">
            <v>14.54</v>
          </cell>
          <cell r="GS169">
            <v>6.7</v>
          </cell>
          <cell r="GT169">
            <v>14.77</v>
          </cell>
          <cell r="GU169">
            <v>4.4000000000000004</v>
          </cell>
          <cell r="GV169">
            <v>7.48</v>
          </cell>
          <cell r="GW169">
            <v>4.3</v>
          </cell>
          <cell r="GX169" t="str">
            <v>&amp;^%</v>
          </cell>
          <cell r="GY169" t="str">
            <v>&amp;^%</v>
          </cell>
        </row>
        <row r="170">
          <cell r="A170" t="str">
            <v>Wrexham</v>
          </cell>
          <cell r="B170" t="str">
            <v>W06000006</v>
          </cell>
          <cell r="C170">
            <v>23000</v>
          </cell>
          <cell r="D170">
            <v>8.6999999999999993</v>
          </cell>
          <cell r="E170">
            <v>477.6</v>
          </cell>
          <cell r="F170">
            <v>5.9</v>
          </cell>
          <cell r="G170">
            <v>513.4</v>
          </cell>
          <cell r="H170">
            <v>3.9</v>
          </cell>
          <cell r="I170">
            <v>275.5</v>
          </cell>
          <cell r="J170">
            <v>6.3</v>
          </cell>
          <cell r="K170" t="str">
            <v>&amp;^%</v>
          </cell>
          <cell r="L170" t="str">
            <v>&amp;^%</v>
          </cell>
          <cell r="N170" t="str">
            <v>Wrexham</v>
          </cell>
          <cell r="O170" t="str">
            <v>W06000006</v>
          </cell>
          <cell r="P170">
            <v>35000</v>
          </cell>
          <cell r="Q170">
            <v>6.9</v>
          </cell>
          <cell r="R170">
            <v>38.6</v>
          </cell>
          <cell r="S170">
            <v>1.7</v>
          </cell>
          <cell r="T170">
            <v>39.700000000000003</v>
          </cell>
          <cell r="U170">
            <v>1.1000000000000001</v>
          </cell>
          <cell r="V170">
            <v>33.799999999999997</v>
          </cell>
          <cell r="W170">
            <v>2.2999999999999998</v>
          </cell>
          <cell r="X170" t="str">
            <v>&amp;^%</v>
          </cell>
          <cell r="Y170" t="str">
            <v>&amp;^%</v>
          </cell>
          <cell r="AA170" t="str">
            <v>Wrexham</v>
          </cell>
          <cell r="AB170" t="str">
            <v>W06000006</v>
          </cell>
          <cell r="AC170">
            <v>30000</v>
          </cell>
          <cell r="AD170">
            <v>8.3000000000000007</v>
          </cell>
          <cell r="AE170">
            <v>22845</v>
          </cell>
          <cell r="AF170">
            <v>6.1</v>
          </cell>
          <cell r="AG170">
            <v>24836</v>
          </cell>
          <cell r="AH170">
            <v>3.9</v>
          </cell>
          <cell r="AI170">
            <v>12792</v>
          </cell>
          <cell r="AJ170">
            <v>7.5</v>
          </cell>
          <cell r="AK170" t="str">
            <v>&amp;^%</v>
          </cell>
          <cell r="AL170" t="str">
            <v>&amp;^%</v>
          </cell>
          <cell r="AN170" t="str">
            <v>Wrexham</v>
          </cell>
          <cell r="AO170" t="str">
            <v>W06000006</v>
          </cell>
          <cell r="AP170">
            <v>35000</v>
          </cell>
          <cell r="AQ170">
            <v>6.9</v>
          </cell>
          <cell r="AR170">
            <v>11.15</v>
          </cell>
          <cell r="AS170">
            <v>5.2</v>
          </cell>
          <cell r="AT170">
            <v>12.25</v>
          </cell>
          <cell r="AU170">
            <v>3.2</v>
          </cell>
          <cell r="AV170">
            <v>6.87</v>
          </cell>
          <cell r="AW170">
            <v>3.7</v>
          </cell>
          <cell r="AX170" t="str">
            <v>&amp;^%</v>
          </cell>
          <cell r="AY170" t="str">
            <v>&amp;^%</v>
          </cell>
          <cell r="BA170" t="str">
            <v>Wrexham</v>
          </cell>
          <cell r="BB170" t="str">
            <v>W06000006</v>
          </cell>
          <cell r="BC170">
            <v>35000</v>
          </cell>
          <cell r="BD170">
            <v>6.9</v>
          </cell>
          <cell r="BE170">
            <v>450.9</v>
          </cell>
          <cell r="BF170">
            <v>5</v>
          </cell>
          <cell r="BG170">
            <v>485.8</v>
          </cell>
          <cell r="BH170">
            <v>3.1</v>
          </cell>
          <cell r="BI170">
            <v>273.8</v>
          </cell>
          <cell r="BJ170">
            <v>4.5</v>
          </cell>
          <cell r="BK170" t="str">
            <v>&amp;^%</v>
          </cell>
          <cell r="BL170" t="str">
            <v>&amp;^%</v>
          </cell>
          <cell r="BN170" t="str">
            <v>Wrexham</v>
          </cell>
          <cell r="BO170" t="str">
            <v>W06000006</v>
          </cell>
          <cell r="BP170">
            <v>50000</v>
          </cell>
          <cell r="BQ170">
            <v>5.7</v>
          </cell>
          <cell r="BR170">
            <v>37</v>
          </cell>
          <cell r="BS170">
            <v>0.5</v>
          </cell>
          <cell r="BT170">
            <v>33.5</v>
          </cell>
          <cell r="BU170">
            <v>2</v>
          </cell>
          <cell r="BV170">
            <v>16</v>
          </cell>
          <cell r="BW170">
            <v>15</v>
          </cell>
          <cell r="BX170" t="str">
            <v>&amp;^%</v>
          </cell>
          <cell r="BY170" t="str">
            <v>&amp;^%</v>
          </cell>
          <cell r="CA170" t="str">
            <v>Wrexham</v>
          </cell>
          <cell r="CB170" t="str">
            <v>W06000006</v>
          </cell>
          <cell r="CC170">
            <v>43000</v>
          </cell>
          <cell r="CD170">
            <v>6.9</v>
          </cell>
          <cell r="CE170">
            <v>18918</v>
          </cell>
          <cell r="CF170">
            <v>6.9</v>
          </cell>
          <cell r="CG170">
            <v>20497</v>
          </cell>
          <cell r="CH170">
            <v>4.3</v>
          </cell>
          <cell r="CI170">
            <v>6066</v>
          </cell>
          <cell r="CJ170">
            <v>15</v>
          </cell>
          <cell r="CK170" t="str">
            <v>&amp;^%</v>
          </cell>
          <cell r="CL170" t="str">
            <v>&amp;^%</v>
          </cell>
          <cell r="CN170" t="str">
            <v>Wrexham</v>
          </cell>
          <cell r="CO170" t="str">
            <v>W06000006</v>
          </cell>
          <cell r="CP170">
            <v>50000</v>
          </cell>
          <cell r="CQ170">
            <v>5.7</v>
          </cell>
          <cell r="CR170">
            <v>9.73</v>
          </cell>
          <cell r="CS170">
            <v>4.7</v>
          </cell>
          <cell r="CT170">
            <v>11.69</v>
          </cell>
          <cell r="CU170">
            <v>2.9</v>
          </cell>
          <cell r="CV170">
            <v>6.26</v>
          </cell>
          <cell r="CW170">
            <v>1.4</v>
          </cell>
          <cell r="CX170" t="str">
            <v>&amp;^%</v>
          </cell>
          <cell r="CY170" t="str">
            <v>&amp;^%</v>
          </cell>
          <cell r="DA170" t="str">
            <v>Wrexham</v>
          </cell>
          <cell r="DB170" t="str">
            <v>W06000006</v>
          </cell>
          <cell r="DC170">
            <v>50000</v>
          </cell>
          <cell r="DD170">
            <v>5.7</v>
          </cell>
          <cell r="DE170">
            <v>356.5</v>
          </cell>
          <cell r="DF170">
            <v>6.8</v>
          </cell>
          <cell r="DG170">
            <v>391.7</v>
          </cell>
          <cell r="DH170">
            <v>3.6</v>
          </cell>
          <cell r="DI170">
            <v>120.2</v>
          </cell>
          <cell r="DJ170">
            <v>11</v>
          </cell>
          <cell r="DK170" t="str">
            <v>&amp;^%</v>
          </cell>
          <cell r="DL170" t="str">
            <v>&amp;^%</v>
          </cell>
          <cell r="DN170" t="str">
            <v>Wrexham</v>
          </cell>
          <cell r="DO170" t="str">
            <v>W06000006</v>
          </cell>
          <cell r="DP170">
            <v>12000</v>
          </cell>
          <cell r="DQ170">
            <v>11.4</v>
          </cell>
          <cell r="DR170">
            <v>37</v>
          </cell>
          <cell r="DS170">
            <v>0.5</v>
          </cell>
          <cell r="DT170">
            <v>37.6</v>
          </cell>
          <cell r="DU170">
            <v>1.8</v>
          </cell>
          <cell r="DV170">
            <v>31</v>
          </cell>
          <cell r="DW170">
            <v>6.3</v>
          </cell>
          <cell r="DX170" t="str">
            <v>&amp;^%</v>
          </cell>
          <cell r="DY170" t="str">
            <v>&amp;^%</v>
          </cell>
          <cell r="EA170" t="str">
            <v>Wrexham</v>
          </cell>
          <cell r="EB170" t="str">
            <v>W06000006</v>
          </cell>
          <cell r="EC170">
            <v>11000</v>
          </cell>
          <cell r="ED170">
            <v>13.2</v>
          </cell>
          <cell r="EE170">
            <v>18679</v>
          </cell>
          <cell r="EF170">
            <v>11</v>
          </cell>
          <cell r="EG170">
            <v>21673</v>
          </cell>
          <cell r="EH170">
            <v>5.7</v>
          </cell>
          <cell r="EI170" t="str">
            <v>&amp;^%</v>
          </cell>
          <cell r="EJ170" t="str">
            <v>&amp;^%</v>
          </cell>
          <cell r="EK170" t="str">
            <v>&amp;^%</v>
          </cell>
          <cell r="EL170" t="str">
            <v>&amp;^%</v>
          </cell>
          <cell r="EN170" t="str">
            <v>Wrexham</v>
          </cell>
          <cell r="EO170" t="str">
            <v>W06000006</v>
          </cell>
          <cell r="EP170">
            <v>12000</v>
          </cell>
          <cell r="EQ170">
            <v>11.4</v>
          </cell>
          <cell r="ER170">
            <v>9.4600000000000009</v>
          </cell>
          <cell r="ES170">
            <v>9.1999999999999993</v>
          </cell>
          <cell r="ET170">
            <v>11.49</v>
          </cell>
          <cell r="EU170">
            <v>4.9000000000000004</v>
          </cell>
          <cell r="EV170">
            <v>6.58</v>
          </cell>
          <cell r="EW170">
            <v>4.8</v>
          </cell>
          <cell r="EX170" t="str">
            <v>&amp;^%</v>
          </cell>
          <cell r="EY170" t="str">
            <v>&amp;^%</v>
          </cell>
          <cell r="FA170" t="str">
            <v>Wrexham</v>
          </cell>
          <cell r="FB170" t="str">
            <v>W06000006</v>
          </cell>
          <cell r="FC170">
            <v>12000</v>
          </cell>
          <cell r="FD170">
            <v>11.4</v>
          </cell>
          <cell r="FE170">
            <v>376.4</v>
          </cell>
          <cell r="FF170">
            <v>9.6</v>
          </cell>
          <cell r="FG170">
            <v>432.3</v>
          </cell>
          <cell r="FH170">
            <v>4.8</v>
          </cell>
          <cell r="FI170">
            <v>248.2</v>
          </cell>
          <cell r="FJ170">
            <v>8.9</v>
          </cell>
          <cell r="FK170" t="str">
            <v>&amp;^%</v>
          </cell>
          <cell r="FL170" t="str">
            <v>&amp;^%</v>
          </cell>
          <cell r="FN170" t="str">
            <v>Wrexham</v>
          </cell>
          <cell r="FO170" t="str">
            <v>W06000006</v>
          </cell>
          <cell r="FP170">
            <v>23000</v>
          </cell>
          <cell r="FQ170">
            <v>8.6999999999999993</v>
          </cell>
          <cell r="FR170">
            <v>40</v>
          </cell>
          <cell r="FS170">
            <v>0.9</v>
          </cell>
          <cell r="FT170">
            <v>40.700000000000003</v>
          </cell>
          <cell r="FU170">
            <v>1.3</v>
          </cell>
          <cell r="FV170">
            <v>34.700000000000003</v>
          </cell>
          <cell r="FW170">
            <v>3.5</v>
          </cell>
          <cell r="FX170" t="str">
            <v>&amp;^%</v>
          </cell>
          <cell r="FY170" t="str">
            <v>&amp;^%</v>
          </cell>
          <cell r="GA170" t="str">
            <v>Wrexham</v>
          </cell>
          <cell r="GB170" t="str">
            <v>W06000006</v>
          </cell>
          <cell r="GC170">
            <v>19000</v>
          </cell>
          <cell r="GD170">
            <v>10.6</v>
          </cell>
          <cell r="GE170">
            <v>24043</v>
          </cell>
          <cell r="GF170">
            <v>8.1999999999999993</v>
          </cell>
          <cell r="GG170">
            <v>26638</v>
          </cell>
          <cell r="GH170">
            <v>4.9000000000000004</v>
          </cell>
          <cell r="GI170">
            <v>14382</v>
          </cell>
          <cell r="GJ170">
            <v>11</v>
          </cell>
          <cell r="GK170" t="str">
            <v>&amp;^%</v>
          </cell>
          <cell r="GL170" t="str">
            <v>&amp;^%</v>
          </cell>
          <cell r="GN170" t="str">
            <v>Wrexham</v>
          </cell>
          <cell r="GO170" t="str">
            <v>W06000006</v>
          </cell>
          <cell r="GP170">
            <v>23000</v>
          </cell>
          <cell r="GQ170">
            <v>8.6999999999999993</v>
          </cell>
          <cell r="GR170">
            <v>11.31</v>
          </cell>
          <cell r="GS170">
            <v>6.4</v>
          </cell>
          <cell r="GT170">
            <v>12.61</v>
          </cell>
          <cell r="GU170">
            <v>4</v>
          </cell>
          <cell r="GV170">
            <v>6.94</v>
          </cell>
          <cell r="GW170">
            <v>4.8</v>
          </cell>
          <cell r="GX170" t="str">
            <v>&amp;^%</v>
          </cell>
          <cell r="GY170" t="str">
            <v>&amp;^%</v>
          </cell>
        </row>
        <row r="171">
          <cell r="A171" t="str">
            <v>Powys</v>
          </cell>
          <cell r="B171" t="str">
            <v>W06000023</v>
          </cell>
          <cell r="C171">
            <v>16000</v>
          </cell>
          <cell r="D171">
            <v>10.4</v>
          </cell>
          <cell r="E171">
            <v>442.2</v>
          </cell>
          <cell r="F171">
            <v>7</v>
          </cell>
          <cell r="G171">
            <v>513.29999999999995</v>
          </cell>
          <cell r="H171">
            <v>5.6</v>
          </cell>
          <cell r="I171">
            <v>268.5</v>
          </cell>
          <cell r="J171">
            <v>7.6</v>
          </cell>
          <cell r="K171" t="str">
            <v>&amp;^%</v>
          </cell>
          <cell r="L171" t="str">
            <v>&amp;^%</v>
          </cell>
          <cell r="N171" t="str">
            <v>Powys</v>
          </cell>
          <cell r="O171" t="str">
            <v>W06000023</v>
          </cell>
          <cell r="P171">
            <v>26000</v>
          </cell>
          <cell r="Q171">
            <v>8.1</v>
          </cell>
          <cell r="R171">
            <v>38.9</v>
          </cell>
          <cell r="S171">
            <v>1.6</v>
          </cell>
          <cell r="T171">
            <v>39.5</v>
          </cell>
          <cell r="U171">
            <v>1.3</v>
          </cell>
          <cell r="V171">
            <v>32.5</v>
          </cell>
          <cell r="W171">
            <v>2.9</v>
          </cell>
          <cell r="X171" t="str">
            <v>&amp;^%</v>
          </cell>
          <cell r="Y171" t="str">
            <v>&amp;^%</v>
          </cell>
          <cell r="AA171" t="str">
            <v>Powys</v>
          </cell>
          <cell r="AB171" t="str">
            <v>W06000023</v>
          </cell>
          <cell r="AC171">
            <v>23000</v>
          </cell>
          <cell r="AD171">
            <v>9.4</v>
          </cell>
          <cell r="AE171">
            <v>19586</v>
          </cell>
          <cell r="AF171">
            <v>8.6999999999999993</v>
          </cell>
          <cell r="AG171">
            <v>24061</v>
          </cell>
          <cell r="AH171">
            <v>5.4</v>
          </cell>
          <cell r="AI171">
            <v>13009</v>
          </cell>
          <cell r="AJ171">
            <v>5.9</v>
          </cell>
          <cell r="AK171" t="str">
            <v>&amp;^%</v>
          </cell>
          <cell r="AL171" t="str">
            <v>&amp;^%</v>
          </cell>
          <cell r="AN171" t="str">
            <v>Powys</v>
          </cell>
          <cell r="AO171" t="str">
            <v>W06000023</v>
          </cell>
          <cell r="AP171">
            <v>26000</v>
          </cell>
          <cell r="AQ171">
            <v>8.1</v>
          </cell>
          <cell r="AR171">
            <v>9.91</v>
          </cell>
          <cell r="AS171">
            <v>7</v>
          </cell>
          <cell r="AT171">
            <v>11.81</v>
          </cell>
          <cell r="AU171">
            <v>4.5</v>
          </cell>
          <cell r="AV171">
            <v>6.46</v>
          </cell>
          <cell r="AW171">
            <v>2.9</v>
          </cell>
          <cell r="AX171" t="str">
            <v>&amp;^%</v>
          </cell>
          <cell r="AY171" t="str">
            <v>&amp;^%</v>
          </cell>
          <cell r="BA171" t="str">
            <v>Powys</v>
          </cell>
          <cell r="BB171" t="str">
            <v>W06000023</v>
          </cell>
          <cell r="BC171">
            <v>26000</v>
          </cell>
          <cell r="BD171">
            <v>8.1</v>
          </cell>
          <cell r="BE171">
            <v>399.7</v>
          </cell>
          <cell r="BF171">
            <v>7</v>
          </cell>
          <cell r="BG171">
            <v>466.4</v>
          </cell>
          <cell r="BH171">
            <v>4.3</v>
          </cell>
          <cell r="BI171">
            <v>252.4</v>
          </cell>
          <cell r="BJ171">
            <v>4.8</v>
          </cell>
          <cell r="BK171" t="str">
            <v>&amp;^%</v>
          </cell>
          <cell r="BL171" t="str">
            <v>&amp;^%</v>
          </cell>
          <cell r="BN171" t="str">
            <v>Powys</v>
          </cell>
          <cell r="BO171" t="str">
            <v>W06000023</v>
          </cell>
          <cell r="BP171">
            <v>37000</v>
          </cell>
          <cell r="BQ171">
            <v>6.7</v>
          </cell>
          <cell r="BR171">
            <v>37</v>
          </cell>
          <cell r="BS171">
            <v>2.1</v>
          </cell>
          <cell r="BT171">
            <v>32.6</v>
          </cell>
          <cell r="BU171">
            <v>2.5</v>
          </cell>
          <cell r="BV171">
            <v>14.4</v>
          </cell>
          <cell r="BW171">
            <v>15</v>
          </cell>
          <cell r="BX171" t="str">
            <v>&amp;^%</v>
          </cell>
          <cell r="BY171" t="str">
            <v>&amp;^%</v>
          </cell>
          <cell r="CA171" t="str">
            <v>Powys</v>
          </cell>
          <cell r="CB171" t="str">
            <v>W06000023</v>
          </cell>
          <cell r="CC171">
            <v>33000</v>
          </cell>
          <cell r="CD171">
            <v>9.6999999999999993</v>
          </cell>
          <cell r="CE171">
            <v>17098</v>
          </cell>
          <cell r="CF171">
            <v>9.8000000000000007</v>
          </cell>
          <cell r="CG171">
            <v>19886</v>
          </cell>
          <cell r="CH171">
            <v>6.9</v>
          </cell>
          <cell r="CI171" t="str">
            <v>&amp;^%</v>
          </cell>
          <cell r="CJ171" t="str">
            <v>&amp;^%</v>
          </cell>
          <cell r="CK171" t="str">
            <v>&amp;^%</v>
          </cell>
          <cell r="CL171" t="str">
            <v>&amp;^%</v>
          </cell>
          <cell r="CN171" t="str">
            <v>Powys</v>
          </cell>
          <cell r="CO171" t="str">
            <v>W06000023</v>
          </cell>
          <cell r="CP171">
            <v>37000</v>
          </cell>
          <cell r="CQ171">
            <v>6.7</v>
          </cell>
          <cell r="CR171">
            <v>8.85</v>
          </cell>
          <cell r="CS171">
            <v>5.2</v>
          </cell>
          <cell r="CT171">
            <v>11.46</v>
          </cell>
          <cell r="CU171">
            <v>4</v>
          </cell>
          <cell r="CV171">
            <v>6.25</v>
          </cell>
          <cell r="CW171">
            <v>1.4</v>
          </cell>
          <cell r="CX171" t="str">
            <v>&amp;^%</v>
          </cell>
          <cell r="CY171" t="str">
            <v>&amp;^%</v>
          </cell>
          <cell r="DA171" t="str">
            <v>Powys</v>
          </cell>
          <cell r="DB171" t="str">
            <v>W06000023</v>
          </cell>
          <cell r="DC171">
            <v>37000</v>
          </cell>
          <cell r="DD171">
            <v>6.7</v>
          </cell>
          <cell r="DE171">
            <v>330.4</v>
          </cell>
          <cell r="DF171">
            <v>7.3</v>
          </cell>
          <cell r="DG171">
            <v>374.1</v>
          </cell>
          <cell r="DH171">
            <v>4.7</v>
          </cell>
          <cell r="DI171">
            <v>97.5</v>
          </cell>
          <cell r="DJ171">
            <v>17</v>
          </cell>
          <cell r="DK171" t="str">
            <v>&amp;^%</v>
          </cell>
          <cell r="DL171" t="str">
            <v>&amp;^%</v>
          </cell>
          <cell r="DN171" t="str">
            <v>Powys</v>
          </cell>
          <cell r="DO171" t="str">
            <v>W06000023</v>
          </cell>
          <cell r="DP171">
            <v>9000</v>
          </cell>
          <cell r="DQ171">
            <v>13</v>
          </cell>
          <cell r="DR171">
            <v>37.1</v>
          </cell>
          <cell r="DS171">
            <v>2.8</v>
          </cell>
          <cell r="DT171">
            <v>37.299999999999997</v>
          </cell>
          <cell r="DU171">
            <v>1.6</v>
          </cell>
          <cell r="DV171" t="str">
            <v>&amp;^%</v>
          </cell>
          <cell r="DW171" t="str">
            <v>&amp;^%</v>
          </cell>
          <cell r="DX171" t="str">
            <v>&amp;^%</v>
          </cell>
          <cell r="DY171" t="str">
            <v>&amp;^%</v>
          </cell>
          <cell r="EA171" t="str">
            <v>Powys</v>
          </cell>
          <cell r="EB171" t="str">
            <v>W06000023</v>
          </cell>
          <cell r="EC171">
            <v>9000</v>
          </cell>
          <cell r="ED171">
            <v>15.2</v>
          </cell>
          <cell r="EE171">
            <v>16433</v>
          </cell>
          <cell r="EF171">
            <v>11</v>
          </cell>
          <cell r="EG171">
            <v>19291</v>
          </cell>
          <cell r="EH171">
            <v>6</v>
          </cell>
          <cell r="EI171" t="str">
            <v>&amp;^%</v>
          </cell>
          <cell r="EJ171" t="str">
            <v>&amp;^%</v>
          </cell>
          <cell r="EK171" t="str">
            <v>&amp;^%</v>
          </cell>
          <cell r="EL171" t="str">
            <v>&amp;^%</v>
          </cell>
          <cell r="EN171" t="str">
            <v>Powys</v>
          </cell>
          <cell r="EO171" t="str">
            <v>W06000023</v>
          </cell>
          <cell r="EP171">
            <v>9000</v>
          </cell>
          <cell r="EQ171">
            <v>13</v>
          </cell>
          <cell r="ER171">
            <v>8.7200000000000006</v>
          </cell>
          <cell r="ES171">
            <v>11</v>
          </cell>
          <cell r="ET171">
            <v>10.38</v>
          </cell>
          <cell r="EU171">
            <v>5</v>
          </cell>
          <cell r="EV171">
            <v>6.33</v>
          </cell>
          <cell r="EW171">
            <v>4</v>
          </cell>
          <cell r="EX171" t="str">
            <v>&amp;^%</v>
          </cell>
          <cell r="EY171" t="str">
            <v>&amp;^%</v>
          </cell>
          <cell r="FA171" t="str">
            <v>Powys</v>
          </cell>
          <cell r="FB171" t="str">
            <v>W06000023</v>
          </cell>
          <cell r="FC171">
            <v>9000</v>
          </cell>
          <cell r="FD171">
            <v>13</v>
          </cell>
          <cell r="FE171">
            <v>344</v>
          </cell>
          <cell r="FF171">
            <v>8.6</v>
          </cell>
          <cell r="FG171">
            <v>386.8</v>
          </cell>
          <cell r="FH171">
            <v>5.0999999999999996</v>
          </cell>
          <cell r="FI171">
            <v>218.2</v>
          </cell>
          <cell r="FJ171">
            <v>7.4</v>
          </cell>
          <cell r="FK171" t="str">
            <v>&amp;^%</v>
          </cell>
          <cell r="FL171" t="str">
            <v>&amp;^%</v>
          </cell>
          <cell r="FN171" t="str">
            <v>Powys</v>
          </cell>
          <cell r="FO171" t="str">
            <v>W06000023</v>
          </cell>
          <cell r="FP171">
            <v>16000</v>
          </cell>
          <cell r="FQ171">
            <v>10.4</v>
          </cell>
          <cell r="FR171">
            <v>39.799999999999997</v>
          </cell>
          <cell r="FS171">
            <v>1.6</v>
          </cell>
          <cell r="FT171">
            <v>40.799999999999997</v>
          </cell>
          <cell r="FU171">
            <v>1.7</v>
          </cell>
          <cell r="FV171">
            <v>32.5</v>
          </cell>
          <cell r="FW171">
            <v>3.5</v>
          </cell>
          <cell r="FX171" t="str">
            <v>&amp;^%</v>
          </cell>
          <cell r="FY171" t="str">
            <v>&amp;^%</v>
          </cell>
          <cell r="GA171" t="str">
            <v>Powys</v>
          </cell>
          <cell r="GB171" t="str">
            <v>W06000023</v>
          </cell>
          <cell r="GC171">
            <v>15000</v>
          </cell>
          <cell r="GD171">
            <v>12</v>
          </cell>
          <cell r="GE171">
            <v>21888</v>
          </cell>
          <cell r="GF171">
            <v>10</v>
          </cell>
          <cell r="GG171">
            <v>26758</v>
          </cell>
          <cell r="GH171">
            <v>6.8</v>
          </cell>
          <cell r="GI171">
            <v>14075</v>
          </cell>
          <cell r="GJ171">
            <v>11</v>
          </cell>
          <cell r="GK171" t="str">
            <v>&amp;^%</v>
          </cell>
          <cell r="GL171" t="str">
            <v>&amp;^%</v>
          </cell>
          <cell r="GN171" t="str">
            <v>Powys</v>
          </cell>
          <cell r="GO171" t="str">
            <v>W06000023</v>
          </cell>
          <cell r="GP171">
            <v>16000</v>
          </cell>
          <cell r="GQ171">
            <v>10.4</v>
          </cell>
          <cell r="GR171">
            <v>10.35</v>
          </cell>
          <cell r="GS171">
            <v>9.9</v>
          </cell>
          <cell r="GT171">
            <v>12.59</v>
          </cell>
          <cell r="GU171">
            <v>6.1</v>
          </cell>
          <cell r="GV171">
            <v>6.74</v>
          </cell>
          <cell r="GW171">
            <v>4.3</v>
          </cell>
          <cell r="GX171" t="str">
            <v>&amp;^%</v>
          </cell>
          <cell r="GY171" t="str">
            <v>&amp;^%</v>
          </cell>
        </row>
        <row r="172">
          <cell r="A172" t="str">
            <v>Ceredigion</v>
          </cell>
          <cell r="B172" t="str">
            <v>W06000008</v>
          </cell>
          <cell r="C172">
            <v>8000</v>
          </cell>
          <cell r="D172">
            <v>14.6</v>
          </cell>
          <cell r="E172">
            <v>456.6</v>
          </cell>
          <cell r="F172">
            <v>9.6999999999999993</v>
          </cell>
          <cell r="G172">
            <v>494.1</v>
          </cell>
          <cell r="H172">
            <v>7.5</v>
          </cell>
          <cell r="I172" t="str">
            <v>&amp;^%</v>
          </cell>
          <cell r="J172" t="str">
            <v>&amp;^%</v>
          </cell>
          <cell r="K172" t="str">
            <v>&amp;^%</v>
          </cell>
          <cell r="L172" t="str">
            <v>&amp;^%</v>
          </cell>
          <cell r="N172" t="str">
            <v>Ceredigion</v>
          </cell>
          <cell r="O172" t="str">
            <v>W06000008</v>
          </cell>
          <cell r="P172">
            <v>14000</v>
          </cell>
          <cell r="Q172">
            <v>10.8</v>
          </cell>
          <cell r="R172">
            <v>37</v>
          </cell>
          <cell r="S172">
            <v>1.2</v>
          </cell>
          <cell r="T172">
            <v>38.6</v>
          </cell>
          <cell r="U172">
            <v>1.4</v>
          </cell>
          <cell r="V172">
            <v>32.799999999999997</v>
          </cell>
          <cell r="W172">
            <v>5.0999999999999996</v>
          </cell>
          <cell r="X172" t="str">
            <v>&amp;^%</v>
          </cell>
          <cell r="Y172" t="str">
            <v>&amp;^%</v>
          </cell>
          <cell r="AA172" t="str">
            <v>Ceredigion</v>
          </cell>
          <cell r="AB172" t="str">
            <v>W06000008</v>
          </cell>
          <cell r="AC172">
            <v>14000</v>
          </cell>
          <cell r="AD172">
            <v>12.3</v>
          </cell>
          <cell r="AE172">
            <v>20930</v>
          </cell>
          <cell r="AF172">
            <v>6.5</v>
          </cell>
          <cell r="AG172">
            <v>22803</v>
          </cell>
          <cell r="AH172">
            <v>5.7</v>
          </cell>
          <cell r="AI172">
            <v>12352</v>
          </cell>
          <cell r="AJ172">
            <v>11</v>
          </cell>
          <cell r="AK172" t="str">
            <v>&amp;^%</v>
          </cell>
          <cell r="AL172" t="str">
            <v>&amp;^%</v>
          </cell>
          <cell r="AN172" t="str">
            <v>Ceredigion</v>
          </cell>
          <cell r="AO172" t="str">
            <v>W06000008</v>
          </cell>
          <cell r="AP172">
            <v>14000</v>
          </cell>
          <cell r="AQ172">
            <v>10.8</v>
          </cell>
          <cell r="AR172">
            <v>9.8699999999999992</v>
          </cell>
          <cell r="AS172">
            <v>8.8000000000000007</v>
          </cell>
          <cell r="AT172">
            <v>11.7</v>
          </cell>
          <cell r="AU172">
            <v>5.6</v>
          </cell>
          <cell r="AV172">
            <v>6.59</v>
          </cell>
          <cell r="AW172">
            <v>4.3</v>
          </cell>
          <cell r="AX172" t="str">
            <v>&amp;^%</v>
          </cell>
          <cell r="AY172" t="str">
            <v>&amp;^%</v>
          </cell>
          <cell r="BA172" t="str">
            <v>Ceredigion</v>
          </cell>
          <cell r="BB172" t="str">
            <v>W06000008</v>
          </cell>
          <cell r="BC172">
            <v>14000</v>
          </cell>
          <cell r="BD172">
            <v>10.8</v>
          </cell>
          <cell r="BE172">
            <v>403.4</v>
          </cell>
          <cell r="BF172">
            <v>8.1999999999999993</v>
          </cell>
          <cell r="BG172">
            <v>452.3</v>
          </cell>
          <cell r="BH172">
            <v>5.4</v>
          </cell>
          <cell r="BI172">
            <v>238.9</v>
          </cell>
          <cell r="BJ172">
            <v>10</v>
          </cell>
          <cell r="BK172" t="str">
            <v>&amp;^%</v>
          </cell>
          <cell r="BL172" t="str">
            <v>&amp;^%</v>
          </cell>
          <cell r="BN172" t="str">
            <v>Ceredigion</v>
          </cell>
          <cell r="BO172" t="str">
            <v>W06000008</v>
          </cell>
          <cell r="BP172">
            <v>25000</v>
          </cell>
          <cell r="BQ172">
            <v>8.3000000000000007</v>
          </cell>
          <cell r="BR172">
            <v>36.5</v>
          </cell>
          <cell r="BS172">
            <v>6.6</v>
          </cell>
          <cell r="BT172">
            <v>28.8</v>
          </cell>
          <cell r="BU172">
            <v>4</v>
          </cell>
          <cell r="BV172" t="str">
            <v>&amp;^%</v>
          </cell>
          <cell r="BW172" t="str">
            <v>&amp;^%</v>
          </cell>
          <cell r="BX172" t="str">
            <v>&amp;^%</v>
          </cell>
          <cell r="BY172" t="str">
            <v>&amp;^%</v>
          </cell>
          <cell r="CA172" t="str">
            <v>Ceredigion</v>
          </cell>
          <cell r="CB172" t="str">
            <v>W06000008</v>
          </cell>
          <cell r="CC172">
            <v>22000</v>
          </cell>
          <cell r="CD172">
            <v>12.6</v>
          </cell>
          <cell r="CE172">
            <v>15259</v>
          </cell>
          <cell r="CF172">
            <v>20</v>
          </cell>
          <cell r="CG172">
            <v>16938</v>
          </cell>
          <cell r="CH172">
            <v>8</v>
          </cell>
          <cell r="CI172" t="str">
            <v>&amp;^%</v>
          </cell>
          <cell r="CJ172" t="str">
            <v>&amp;^%</v>
          </cell>
          <cell r="CK172" t="str">
            <v>&amp;^%</v>
          </cell>
          <cell r="CL172" t="str">
            <v>&amp;^%</v>
          </cell>
          <cell r="CN172" t="str">
            <v>Ceredigion</v>
          </cell>
          <cell r="CO172" t="str">
            <v>W06000008</v>
          </cell>
          <cell r="CP172">
            <v>25000</v>
          </cell>
          <cell r="CQ172">
            <v>8.3000000000000007</v>
          </cell>
          <cell r="CR172">
            <v>9.0299999999999994</v>
          </cell>
          <cell r="CS172">
            <v>5.8</v>
          </cell>
          <cell r="CT172">
            <v>11.14</v>
          </cell>
          <cell r="CU172">
            <v>4.8</v>
          </cell>
          <cell r="CV172">
            <v>6.08</v>
          </cell>
          <cell r="CW172">
            <v>0.7</v>
          </cell>
          <cell r="CX172" t="str">
            <v>&amp;^%</v>
          </cell>
          <cell r="CY172" t="str">
            <v>&amp;^%</v>
          </cell>
          <cell r="DA172" t="str">
            <v>Ceredigion</v>
          </cell>
          <cell r="DB172" t="str">
            <v>W06000008</v>
          </cell>
          <cell r="DC172">
            <v>25000</v>
          </cell>
          <cell r="DD172">
            <v>8.3000000000000007</v>
          </cell>
          <cell r="DE172">
            <v>288.8</v>
          </cell>
          <cell r="DF172">
            <v>13</v>
          </cell>
          <cell r="DG172">
            <v>321.10000000000002</v>
          </cell>
          <cell r="DH172">
            <v>6.5</v>
          </cell>
          <cell r="DI172" t="str">
            <v>&amp;^%</v>
          </cell>
          <cell r="DJ172" t="str">
            <v>&amp;^%</v>
          </cell>
          <cell r="DK172" t="str">
            <v>&amp;^%</v>
          </cell>
          <cell r="DL172" t="str">
            <v>&amp;^%</v>
          </cell>
          <cell r="DN172" t="str">
            <v>Ceredigion</v>
          </cell>
          <cell r="DO172" t="str">
            <v>W06000008</v>
          </cell>
          <cell r="DP172">
            <v>6000</v>
          </cell>
          <cell r="DQ172">
            <v>15.8</v>
          </cell>
          <cell r="DR172">
            <v>37</v>
          </cell>
          <cell r="DS172" t="str">
            <v>&amp;^%</v>
          </cell>
          <cell r="DT172">
            <v>36.9</v>
          </cell>
          <cell r="DU172">
            <v>1.5</v>
          </cell>
          <cell r="DV172" t="str">
            <v>&amp;^%</v>
          </cell>
          <cell r="DW172" t="str">
            <v>&amp;^%</v>
          </cell>
          <cell r="DX172" t="str">
            <v>&amp;^%</v>
          </cell>
          <cell r="DY172" t="str">
            <v>&amp;^%</v>
          </cell>
          <cell r="EA172" t="str">
            <v>Ceredigion</v>
          </cell>
          <cell r="EB172" t="str">
            <v>W06000008</v>
          </cell>
          <cell r="EC172">
            <v>6000</v>
          </cell>
          <cell r="ED172">
            <v>17.8</v>
          </cell>
          <cell r="EE172">
            <v>18879</v>
          </cell>
          <cell r="EF172">
            <v>11</v>
          </cell>
          <cell r="EG172">
            <v>19633</v>
          </cell>
          <cell r="EH172">
            <v>6.8</v>
          </cell>
          <cell r="EI172" t="str">
            <v>&amp;^%</v>
          </cell>
          <cell r="EJ172" t="str">
            <v>&amp;^%</v>
          </cell>
          <cell r="EK172" t="str">
            <v>&amp;^%</v>
          </cell>
          <cell r="EL172" t="str">
            <v>&amp;^%</v>
          </cell>
          <cell r="EN172" t="str">
            <v>Ceredigion</v>
          </cell>
          <cell r="EO172" t="str">
            <v>W06000008</v>
          </cell>
          <cell r="EP172">
            <v>6000</v>
          </cell>
          <cell r="EQ172">
            <v>15.8</v>
          </cell>
          <cell r="ER172">
            <v>9.6999999999999993</v>
          </cell>
          <cell r="ES172">
            <v>12</v>
          </cell>
          <cell r="ET172">
            <v>10.72</v>
          </cell>
          <cell r="EU172">
            <v>6.2</v>
          </cell>
          <cell r="EV172" t="str">
            <v>&amp;^%</v>
          </cell>
          <cell r="EW172" t="str">
            <v>&amp;^%</v>
          </cell>
          <cell r="EX172" t="str">
            <v>&amp;^%</v>
          </cell>
          <cell r="EY172" t="str">
            <v>&amp;^%</v>
          </cell>
          <cell r="FA172" t="str">
            <v>Ceredigion</v>
          </cell>
          <cell r="FB172" t="str">
            <v>W06000008</v>
          </cell>
          <cell r="FC172">
            <v>6000</v>
          </cell>
          <cell r="FD172">
            <v>15.8</v>
          </cell>
          <cell r="FE172">
            <v>364.1</v>
          </cell>
          <cell r="FF172">
            <v>11</v>
          </cell>
          <cell r="FG172">
            <v>395.5</v>
          </cell>
          <cell r="FH172">
            <v>6.3</v>
          </cell>
          <cell r="FI172" t="str">
            <v>&amp;^%</v>
          </cell>
          <cell r="FJ172" t="str">
            <v>&amp;^%</v>
          </cell>
          <cell r="FK172" t="str">
            <v>&amp;^%</v>
          </cell>
          <cell r="FL172" t="str">
            <v>&amp;^%</v>
          </cell>
          <cell r="FN172" t="str">
            <v>Ceredigion</v>
          </cell>
          <cell r="FO172" t="str">
            <v>W06000008</v>
          </cell>
          <cell r="FP172">
            <v>8000</v>
          </cell>
          <cell r="FQ172">
            <v>14.6</v>
          </cell>
          <cell r="FR172">
            <v>38.1</v>
          </cell>
          <cell r="FS172">
            <v>2.1</v>
          </cell>
          <cell r="FT172">
            <v>39.9</v>
          </cell>
          <cell r="FU172">
            <v>2.1</v>
          </cell>
          <cell r="FV172" t="str">
            <v>&amp;^%</v>
          </cell>
          <cell r="FW172" t="str">
            <v>&amp;^%</v>
          </cell>
          <cell r="FX172" t="str">
            <v>&amp;^%</v>
          </cell>
          <cell r="FY172" t="str">
            <v>&amp;^%</v>
          </cell>
          <cell r="GA172" t="str">
            <v>Ceredigion</v>
          </cell>
          <cell r="GB172" t="str">
            <v>W06000008</v>
          </cell>
          <cell r="GC172">
            <v>8000</v>
          </cell>
          <cell r="GD172">
            <v>17</v>
          </cell>
          <cell r="GE172">
            <v>21933</v>
          </cell>
          <cell r="GF172">
            <v>11</v>
          </cell>
          <cell r="GG172">
            <v>25270</v>
          </cell>
          <cell r="GH172">
            <v>7.8</v>
          </cell>
          <cell r="GI172" t="str">
            <v>&amp;^%</v>
          </cell>
          <cell r="GJ172" t="str">
            <v>&amp;^%</v>
          </cell>
          <cell r="GK172" t="str">
            <v>&amp;^%</v>
          </cell>
          <cell r="GL172" t="str">
            <v>&amp;^%</v>
          </cell>
          <cell r="GN172" t="str">
            <v>Ceredigion</v>
          </cell>
          <cell r="GO172" t="str">
            <v>W06000008</v>
          </cell>
          <cell r="GP172">
            <v>8000</v>
          </cell>
          <cell r="GQ172">
            <v>14.6</v>
          </cell>
          <cell r="GR172">
            <v>10.199999999999999</v>
          </cell>
          <cell r="GS172">
            <v>14</v>
          </cell>
          <cell r="GT172">
            <v>12.37</v>
          </cell>
          <cell r="GU172">
            <v>8</v>
          </cell>
          <cell r="GV172" t="str">
            <v>&amp;^%</v>
          </cell>
          <cell r="GW172" t="str">
            <v>&amp;^%</v>
          </cell>
          <cell r="GX172" t="str">
            <v>&amp;^%</v>
          </cell>
          <cell r="GY172" t="str">
            <v>&amp;^%</v>
          </cell>
        </row>
        <row r="173">
          <cell r="A173" t="str">
            <v>Pembrokeshire</v>
          </cell>
          <cell r="B173" t="str">
            <v>W06000009</v>
          </cell>
          <cell r="C173">
            <v>13000</v>
          </cell>
          <cell r="D173">
            <v>11.4</v>
          </cell>
          <cell r="E173">
            <v>436.1</v>
          </cell>
          <cell r="F173">
            <v>9.4</v>
          </cell>
          <cell r="G173">
            <v>501.2</v>
          </cell>
          <cell r="H173">
            <v>5.8</v>
          </cell>
          <cell r="I173">
            <v>260.89999999999998</v>
          </cell>
          <cell r="J173">
            <v>7.8</v>
          </cell>
          <cell r="K173" t="str">
            <v>&amp;^%</v>
          </cell>
          <cell r="L173" t="str">
            <v>&amp;^%</v>
          </cell>
          <cell r="N173" t="str">
            <v>Pembrokeshire</v>
          </cell>
          <cell r="O173" t="str">
            <v>W06000009</v>
          </cell>
          <cell r="P173">
            <v>25000</v>
          </cell>
          <cell r="Q173">
            <v>8.1999999999999993</v>
          </cell>
          <cell r="R173">
            <v>37.5</v>
          </cell>
          <cell r="S173">
            <v>1</v>
          </cell>
          <cell r="T173">
            <v>39</v>
          </cell>
          <cell r="U173">
            <v>1.3</v>
          </cell>
          <cell r="V173">
            <v>32.5</v>
          </cell>
          <cell r="W173">
            <v>1</v>
          </cell>
          <cell r="X173" t="str">
            <v>&amp;^%</v>
          </cell>
          <cell r="Y173" t="str">
            <v>&amp;^%</v>
          </cell>
          <cell r="AA173" t="str">
            <v>Pembrokeshire</v>
          </cell>
          <cell r="AB173" t="str">
            <v>W06000009</v>
          </cell>
          <cell r="AC173">
            <v>21000</v>
          </cell>
          <cell r="AD173">
            <v>9.9</v>
          </cell>
          <cell r="AE173">
            <v>22100</v>
          </cell>
          <cell r="AF173">
            <v>9</v>
          </cell>
          <cell r="AG173">
            <v>25049</v>
          </cell>
          <cell r="AH173">
            <v>5</v>
          </cell>
          <cell r="AI173">
            <v>12832</v>
          </cell>
          <cell r="AJ173">
            <v>7.6</v>
          </cell>
          <cell r="AK173" t="str">
            <v>&amp;^%</v>
          </cell>
          <cell r="AL173" t="str">
            <v>&amp;^%</v>
          </cell>
          <cell r="AN173" t="str">
            <v>Pembrokeshire</v>
          </cell>
          <cell r="AO173" t="str">
            <v>W06000009</v>
          </cell>
          <cell r="AP173">
            <v>25000</v>
          </cell>
          <cell r="AQ173">
            <v>8.1999999999999993</v>
          </cell>
          <cell r="AR173">
            <v>10.32</v>
          </cell>
          <cell r="AS173">
            <v>6.4</v>
          </cell>
          <cell r="AT173">
            <v>12.07</v>
          </cell>
          <cell r="AU173">
            <v>4.2</v>
          </cell>
          <cell r="AV173">
            <v>6.5</v>
          </cell>
          <cell r="AW173">
            <v>2.7</v>
          </cell>
          <cell r="AX173" t="str">
            <v>&amp;^%</v>
          </cell>
          <cell r="AY173" t="str">
            <v>&amp;^%</v>
          </cell>
          <cell r="BA173" t="str">
            <v>Pembrokeshire</v>
          </cell>
          <cell r="BB173" t="str">
            <v>W06000009</v>
          </cell>
          <cell r="BC173">
            <v>25000</v>
          </cell>
          <cell r="BD173">
            <v>8.1999999999999993</v>
          </cell>
          <cell r="BE173">
            <v>412.2</v>
          </cell>
          <cell r="BF173">
            <v>7.8</v>
          </cell>
          <cell r="BG173">
            <v>470.6</v>
          </cell>
          <cell r="BH173">
            <v>4.0999999999999996</v>
          </cell>
          <cell r="BI173">
            <v>246.6</v>
          </cell>
          <cell r="BJ173">
            <v>4.7</v>
          </cell>
          <cell r="BK173" t="str">
            <v>&amp;^%</v>
          </cell>
          <cell r="BL173" t="str">
            <v>&amp;^%</v>
          </cell>
          <cell r="BN173" t="str">
            <v>Pembrokeshire</v>
          </cell>
          <cell r="BO173" t="str">
            <v>W06000009</v>
          </cell>
          <cell r="BP173">
            <v>39000</v>
          </cell>
          <cell r="BQ173">
            <v>6.6</v>
          </cell>
          <cell r="BR173">
            <v>35</v>
          </cell>
          <cell r="BS173">
            <v>3.5</v>
          </cell>
          <cell r="BT173">
            <v>31.7</v>
          </cell>
          <cell r="BU173">
            <v>2.5</v>
          </cell>
          <cell r="BV173" t="str">
            <v>&amp;^%</v>
          </cell>
          <cell r="BW173" t="str">
            <v>&amp;^%</v>
          </cell>
          <cell r="BX173" t="str">
            <v>&amp;^%</v>
          </cell>
          <cell r="BY173" t="str">
            <v>&amp;^%</v>
          </cell>
          <cell r="CA173" t="str">
            <v>Pembrokeshire</v>
          </cell>
          <cell r="CB173" t="str">
            <v>W06000009</v>
          </cell>
          <cell r="CC173">
            <v>33000</v>
          </cell>
          <cell r="CD173">
            <v>7.9</v>
          </cell>
          <cell r="CE173">
            <v>17047</v>
          </cell>
          <cell r="CF173">
            <v>7.7</v>
          </cell>
          <cell r="CG173">
            <v>19483</v>
          </cell>
          <cell r="CH173">
            <v>5.4</v>
          </cell>
          <cell r="CI173" t="str">
            <v>&amp;^%</v>
          </cell>
          <cell r="CJ173" t="str">
            <v>&amp;^%</v>
          </cell>
          <cell r="CK173" t="str">
            <v>&amp;^%</v>
          </cell>
          <cell r="CL173" t="str">
            <v>&amp;^%</v>
          </cell>
          <cell r="CN173" t="str">
            <v>Pembrokeshire</v>
          </cell>
          <cell r="CO173" t="str">
            <v>W06000009</v>
          </cell>
          <cell r="CP173">
            <v>39000</v>
          </cell>
          <cell r="CQ173">
            <v>6.6</v>
          </cell>
          <cell r="CR173">
            <v>9.23</v>
          </cell>
          <cell r="CS173">
            <v>5.8</v>
          </cell>
          <cell r="CT173">
            <v>11.55</v>
          </cell>
          <cell r="CU173">
            <v>3.6</v>
          </cell>
          <cell r="CV173">
            <v>6.21</v>
          </cell>
          <cell r="CW173">
            <v>1.5</v>
          </cell>
          <cell r="CX173" t="str">
            <v>&amp;^%</v>
          </cell>
          <cell r="CY173" t="str">
            <v>&amp;^%</v>
          </cell>
          <cell r="DA173" t="str">
            <v>Pembrokeshire</v>
          </cell>
          <cell r="DB173" t="str">
            <v>W06000009</v>
          </cell>
          <cell r="DC173">
            <v>39000</v>
          </cell>
          <cell r="DD173">
            <v>6.6</v>
          </cell>
          <cell r="DE173">
            <v>324.60000000000002</v>
          </cell>
          <cell r="DF173">
            <v>5.4</v>
          </cell>
          <cell r="DG173">
            <v>366.8</v>
          </cell>
          <cell r="DH173">
            <v>4.4000000000000004</v>
          </cell>
          <cell r="DI173">
            <v>105.2</v>
          </cell>
          <cell r="DJ173">
            <v>17</v>
          </cell>
          <cell r="DK173" t="str">
            <v>&amp;^%</v>
          </cell>
          <cell r="DL173" t="str">
            <v>&amp;^%</v>
          </cell>
          <cell r="DN173" t="str">
            <v>Pembrokeshire</v>
          </cell>
          <cell r="DO173" t="str">
            <v>W06000009</v>
          </cell>
          <cell r="DP173">
            <v>12000</v>
          </cell>
          <cell r="DQ173">
            <v>11.8</v>
          </cell>
          <cell r="DR173">
            <v>37.5</v>
          </cell>
          <cell r="DS173">
            <v>1.7</v>
          </cell>
          <cell r="DT173">
            <v>37.1</v>
          </cell>
          <cell r="DU173">
            <v>1.5</v>
          </cell>
          <cell r="DV173">
            <v>32</v>
          </cell>
          <cell r="DW173">
            <v>3.4</v>
          </cell>
          <cell r="DX173" t="str">
            <v>&amp;^%</v>
          </cell>
          <cell r="DY173" t="str">
            <v>&amp;^%</v>
          </cell>
          <cell r="EA173" t="str">
            <v>Pembrokeshire</v>
          </cell>
          <cell r="EB173" t="str">
            <v>W06000009</v>
          </cell>
          <cell r="EC173">
            <v>10000</v>
          </cell>
          <cell r="ED173">
            <v>14.1</v>
          </cell>
          <cell r="EE173">
            <v>17898</v>
          </cell>
          <cell r="EF173">
            <v>15</v>
          </cell>
          <cell r="EG173">
            <v>22431</v>
          </cell>
          <cell r="EH173">
            <v>7.1</v>
          </cell>
          <cell r="EI173" t="str">
            <v>&amp;^%</v>
          </cell>
          <cell r="EJ173" t="str">
            <v>&amp;^%</v>
          </cell>
          <cell r="EK173" t="str">
            <v>&amp;^%</v>
          </cell>
          <cell r="EL173" t="str">
            <v>&amp;^%</v>
          </cell>
          <cell r="EN173" t="str">
            <v>Pembrokeshire</v>
          </cell>
          <cell r="EO173" t="str">
            <v>W06000009</v>
          </cell>
          <cell r="EP173">
            <v>12000</v>
          </cell>
          <cell r="EQ173">
            <v>11.8</v>
          </cell>
          <cell r="ER173">
            <v>9.4499999999999993</v>
          </cell>
          <cell r="ES173">
            <v>9.5</v>
          </cell>
          <cell r="ET173">
            <v>11.72</v>
          </cell>
          <cell r="EU173">
            <v>6.1</v>
          </cell>
          <cell r="EV173">
            <v>6.36</v>
          </cell>
          <cell r="EW173">
            <v>6.5</v>
          </cell>
          <cell r="EX173" t="str">
            <v>&amp;^%</v>
          </cell>
          <cell r="EY173" t="str">
            <v>&amp;^%</v>
          </cell>
          <cell r="FA173" t="str">
            <v>Pembrokeshire</v>
          </cell>
          <cell r="FB173" t="str">
            <v>W06000009</v>
          </cell>
          <cell r="FC173">
            <v>12000</v>
          </cell>
          <cell r="FD173">
            <v>11.8</v>
          </cell>
          <cell r="FE173">
            <v>350.3</v>
          </cell>
          <cell r="FF173">
            <v>11</v>
          </cell>
          <cell r="FG173">
            <v>435.5</v>
          </cell>
          <cell r="FH173">
            <v>5.5</v>
          </cell>
          <cell r="FI173">
            <v>232.3</v>
          </cell>
          <cell r="FJ173">
            <v>6.5</v>
          </cell>
          <cell r="FK173" t="str">
            <v>&amp;^%</v>
          </cell>
          <cell r="FL173" t="str">
            <v>&amp;^%</v>
          </cell>
          <cell r="FN173" t="str">
            <v>Pembrokeshire</v>
          </cell>
          <cell r="FO173" t="str">
            <v>W06000009</v>
          </cell>
          <cell r="FP173">
            <v>13000</v>
          </cell>
          <cell r="FQ173">
            <v>11.4</v>
          </cell>
          <cell r="FR173">
            <v>39</v>
          </cell>
          <cell r="FS173">
            <v>1.6</v>
          </cell>
          <cell r="FT173">
            <v>40.6</v>
          </cell>
          <cell r="FU173">
            <v>1.8</v>
          </cell>
          <cell r="FV173">
            <v>34</v>
          </cell>
          <cell r="FW173">
            <v>2.2999999999999998</v>
          </cell>
          <cell r="FX173" t="str">
            <v>&amp;^%</v>
          </cell>
          <cell r="FY173" t="str">
            <v>&amp;^%</v>
          </cell>
          <cell r="GA173" t="str">
            <v>Pembrokeshire</v>
          </cell>
          <cell r="GB173" t="str">
            <v>W06000009</v>
          </cell>
          <cell r="GC173">
            <v>11000</v>
          </cell>
          <cell r="GD173">
            <v>13.9</v>
          </cell>
          <cell r="GE173">
            <v>24804</v>
          </cell>
          <cell r="GF173">
            <v>11</v>
          </cell>
          <cell r="GG173">
            <v>27423</v>
          </cell>
          <cell r="GH173">
            <v>6.7</v>
          </cell>
          <cell r="GI173" t="str">
            <v>&amp;^%</v>
          </cell>
          <cell r="GJ173" t="str">
            <v>&amp;^%</v>
          </cell>
          <cell r="GK173" t="str">
            <v>&amp;^%</v>
          </cell>
          <cell r="GL173" t="str">
            <v>&amp;^%</v>
          </cell>
          <cell r="GN173" t="str">
            <v>Pembrokeshire</v>
          </cell>
          <cell r="GO173" t="str">
            <v>W06000009</v>
          </cell>
          <cell r="GP173">
            <v>13000</v>
          </cell>
          <cell r="GQ173">
            <v>11.4</v>
          </cell>
          <cell r="GR173">
            <v>10.68</v>
          </cell>
          <cell r="GS173">
            <v>8.1999999999999993</v>
          </cell>
          <cell r="GT173">
            <v>12.35</v>
          </cell>
          <cell r="GU173">
            <v>5.8</v>
          </cell>
          <cell r="GV173">
            <v>6.65</v>
          </cell>
          <cell r="GW173">
            <v>5.0999999999999996</v>
          </cell>
          <cell r="GX173" t="str">
            <v>&amp;^%</v>
          </cell>
          <cell r="GY173" t="str">
            <v>&amp;^%</v>
          </cell>
        </row>
        <row r="174">
          <cell r="A174" t="str">
            <v>Carmarthenshire</v>
          </cell>
          <cell r="B174" t="str">
            <v>W06000010</v>
          </cell>
          <cell r="C174">
            <v>17000</v>
          </cell>
          <cell r="D174">
            <v>10.199999999999999</v>
          </cell>
          <cell r="E174">
            <v>419.2</v>
          </cell>
          <cell r="F174">
            <v>7.7</v>
          </cell>
          <cell r="G174">
            <v>519.70000000000005</v>
          </cell>
          <cell r="H174">
            <v>7.1</v>
          </cell>
          <cell r="I174">
            <v>275.2</v>
          </cell>
          <cell r="J174">
            <v>4.8</v>
          </cell>
          <cell r="K174" t="str">
            <v>&amp;^%</v>
          </cell>
          <cell r="L174" t="str">
            <v>&amp;^%</v>
          </cell>
          <cell r="N174" t="str">
            <v>Carmarthenshire</v>
          </cell>
          <cell r="O174" t="str">
            <v>W06000010</v>
          </cell>
          <cell r="P174">
            <v>28000</v>
          </cell>
          <cell r="Q174">
            <v>7.7</v>
          </cell>
          <cell r="R174">
            <v>39.4</v>
          </cell>
          <cell r="S174">
            <v>1.3</v>
          </cell>
          <cell r="T174">
            <v>40.4</v>
          </cell>
          <cell r="U174">
            <v>1.1000000000000001</v>
          </cell>
          <cell r="V174">
            <v>35</v>
          </cell>
          <cell r="W174">
            <v>2.6</v>
          </cell>
          <cell r="X174" t="str">
            <v>&amp;^%</v>
          </cell>
          <cell r="Y174" t="str">
            <v>&amp;^%</v>
          </cell>
          <cell r="AA174" t="str">
            <v>Carmarthenshire</v>
          </cell>
          <cell r="AB174" t="str">
            <v>W06000010</v>
          </cell>
          <cell r="AC174">
            <v>26000</v>
          </cell>
          <cell r="AD174">
            <v>9</v>
          </cell>
          <cell r="AE174">
            <v>22773</v>
          </cell>
          <cell r="AF174">
            <v>6.8</v>
          </cell>
          <cell r="AG174">
            <v>26383</v>
          </cell>
          <cell r="AH174">
            <v>6.1</v>
          </cell>
          <cell r="AI174">
            <v>13499</v>
          </cell>
          <cell r="AJ174">
            <v>6</v>
          </cell>
          <cell r="AK174" t="str">
            <v>&amp;^%</v>
          </cell>
          <cell r="AL174" t="str">
            <v>&amp;^%</v>
          </cell>
          <cell r="AN174" t="str">
            <v>Carmarthenshire</v>
          </cell>
          <cell r="AO174" t="str">
            <v>W06000010</v>
          </cell>
          <cell r="AP174">
            <v>28000</v>
          </cell>
          <cell r="AQ174">
            <v>7.7</v>
          </cell>
          <cell r="AR174">
            <v>10.41</v>
          </cell>
          <cell r="AS174">
            <v>6.3</v>
          </cell>
          <cell r="AT174">
            <v>12.52</v>
          </cell>
          <cell r="AU174">
            <v>5.0999999999999996</v>
          </cell>
          <cell r="AV174">
            <v>6.72</v>
          </cell>
          <cell r="AW174">
            <v>2.6</v>
          </cell>
          <cell r="AX174" t="str">
            <v>&amp;^%</v>
          </cell>
          <cell r="AY174" t="str">
            <v>&amp;^%</v>
          </cell>
          <cell r="BA174" t="str">
            <v>Carmarthenshire</v>
          </cell>
          <cell r="BB174" t="str">
            <v>W06000010</v>
          </cell>
          <cell r="BC174">
            <v>28000</v>
          </cell>
          <cell r="BD174">
            <v>7.7</v>
          </cell>
          <cell r="BE174">
            <v>418.4</v>
          </cell>
          <cell r="BF174">
            <v>6.6</v>
          </cell>
          <cell r="BG174">
            <v>505.7</v>
          </cell>
          <cell r="BH174">
            <v>5.0999999999999996</v>
          </cell>
          <cell r="BI174">
            <v>264.39999999999998</v>
          </cell>
          <cell r="BJ174">
            <v>3.9</v>
          </cell>
          <cell r="BK174" t="str">
            <v>&amp;^%</v>
          </cell>
          <cell r="BL174" t="str">
            <v>&amp;^%</v>
          </cell>
          <cell r="BN174" t="str">
            <v>Carmarthenshire</v>
          </cell>
          <cell r="BO174" t="str">
            <v>W06000010</v>
          </cell>
          <cell r="BP174">
            <v>43000</v>
          </cell>
          <cell r="BQ174">
            <v>6.2</v>
          </cell>
          <cell r="BR174">
            <v>37.5</v>
          </cell>
          <cell r="BS174">
            <v>1.9</v>
          </cell>
          <cell r="BT174">
            <v>32.9</v>
          </cell>
          <cell r="BU174">
            <v>2.2999999999999998</v>
          </cell>
          <cell r="BV174">
            <v>15.2</v>
          </cell>
          <cell r="BW174">
            <v>13</v>
          </cell>
          <cell r="BX174" t="str">
            <v>&amp;^%</v>
          </cell>
          <cell r="BY174" t="str">
            <v>&amp;^%</v>
          </cell>
          <cell r="CA174" t="str">
            <v>Carmarthenshire</v>
          </cell>
          <cell r="CB174" t="str">
            <v>W06000010</v>
          </cell>
          <cell r="CC174">
            <v>38000</v>
          </cell>
          <cell r="CD174">
            <v>7.3</v>
          </cell>
          <cell r="CE174">
            <v>18063</v>
          </cell>
          <cell r="CF174">
            <v>7.5</v>
          </cell>
          <cell r="CG174">
            <v>21388</v>
          </cell>
          <cell r="CH174">
            <v>6</v>
          </cell>
          <cell r="CI174">
            <v>6352</v>
          </cell>
          <cell r="CJ174">
            <v>16</v>
          </cell>
          <cell r="CK174" t="str">
            <v>&amp;^%</v>
          </cell>
          <cell r="CL174" t="str">
            <v>&amp;^%</v>
          </cell>
          <cell r="CN174" t="str">
            <v>Carmarthenshire</v>
          </cell>
          <cell r="CO174" t="str">
            <v>W06000010</v>
          </cell>
          <cell r="CP174">
            <v>43000</v>
          </cell>
          <cell r="CQ174">
            <v>6.2</v>
          </cell>
          <cell r="CR174">
            <v>9.7100000000000009</v>
          </cell>
          <cell r="CS174">
            <v>4.2</v>
          </cell>
          <cell r="CT174">
            <v>12.06</v>
          </cell>
          <cell r="CU174">
            <v>4.5999999999999996</v>
          </cell>
          <cell r="CV174">
            <v>6.16</v>
          </cell>
          <cell r="CW174">
            <v>1</v>
          </cell>
          <cell r="CX174" t="str">
            <v>&amp;^%</v>
          </cell>
          <cell r="CY174" t="str">
            <v>&amp;^%</v>
          </cell>
          <cell r="DA174" t="str">
            <v>Carmarthenshire</v>
          </cell>
          <cell r="DB174" t="str">
            <v>W06000010</v>
          </cell>
          <cell r="DC174">
            <v>43000</v>
          </cell>
          <cell r="DD174">
            <v>6.2</v>
          </cell>
          <cell r="DE174">
            <v>346</v>
          </cell>
          <cell r="DF174">
            <v>6.8</v>
          </cell>
          <cell r="DG174">
            <v>397</v>
          </cell>
          <cell r="DH174">
            <v>5.2</v>
          </cell>
          <cell r="DI174">
            <v>100.3</v>
          </cell>
          <cell r="DJ174">
            <v>12</v>
          </cell>
          <cell r="DK174" t="str">
            <v>&amp;^%</v>
          </cell>
          <cell r="DL174" t="str">
            <v>&amp;^%</v>
          </cell>
          <cell r="DN174" t="str">
            <v>Carmarthenshire</v>
          </cell>
          <cell r="DO174" t="str">
            <v>W06000010</v>
          </cell>
          <cell r="DP174">
            <v>12000</v>
          </cell>
          <cell r="DQ174">
            <v>11.6</v>
          </cell>
          <cell r="DR174">
            <v>37.5</v>
          </cell>
          <cell r="DS174">
            <v>0.7</v>
          </cell>
          <cell r="DT174">
            <v>38.4</v>
          </cell>
          <cell r="DU174">
            <v>1.4</v>
          </cell>
          <cell r="DV174">
            <v>33.1</v>
          </cell>
          <cell r="DW174">
            <v>3.8</v>
          </cell>
          <cell r="DX174" t="str">
            <v>&amp;^%</v>
          </cell>
          <cell r="DY174" t="str">
            <v>&amp;^%</v>
          </cell>
          <cell r="EA174" t="str">
            <v>Carmarthenshire</v>
          </cell>
          <cell r="EB174" t="str">
            <v>W06000010</v>
          </cell>
          <cell r="EC174">
            <v>11000</v>
          </cell>
          <cell r="ED174">
            <v>13.5</v>
          </cell>
          <cell r="EE174">
            <v>20600</v>
          </cell>
          <cell r="EF174">
            <v>11</v>
          </cell>
          <cell r="EG174">
            <v>24697</v>
          </cell>
          <cell r="EH174">
            <v>8.4</v>
          </cell>
          <cell r="EI174">
            <v>12192</v>
          </cell>
          <cell r="EJ174">
            <v>20</v>
          </cell>
          <cell r="EK174" t="str">
            <v>&amp;^%</v>
          </cell>
          <cell r="EL174" t="str">
            <v>&amp;^%</v>
          </cell>
          <cell r="EN174" t="str">
            <v>Carmarthenshire</v>
          </cell>
          <cell r="EO174" t="str">
            <v>W06000010</v>
          </cell>
          <cell r="EP174">
            <v>12000</v>
          </cell>
          <cell r="EQ174">
            <v>11.6</v>
          </cell>
          <cell r="ER174">
            <v>10.89</v>
          </cell>
          <cell r="ES174">
            <v>10</v>
          </cell>
          <cell r="ET174">
            <v>12.64</v>
          </cell>
          <cell r="EU174">
            <v>6.9</v>
          </cell>
          <cell r="EV174">
            <v>6.41</v>
          </cell>
          <cell r="EW174">
            <v>4.8</v>
          </cell>
          <cell r="EX174" t="str">
            <v>&amp;^%</v>
          </cell>
          <cell r="EY174" t="str">
            <v>&amp;^%</v>
          </cell>
          <cell r="FA174" t="str">
            <v>Carmarthenshire</v>
          </cell>
          <cell r="FB174" t="str">
            <v>W06000010</v>
          </cell>
          <cell r="FC174">
            <v>12000</v>
          </cell>
          <cell r="FD174">
            <v>11.6</v>
          </cell>
          <cell r="FE174">
            <v>412.1</v>
          </cell>
          <cell r="FF174">
            <v>10</v>
          </cell>
          <cell r="FG174">
            <v>485.6</v>
          </cell>
          <cell r="FH174">
            <v>6.8</v>
          </cell>
          <cell r="FI174">
            <v>257</v>
          </cell>
          <cell r="FJ174">
            <v>7.7</v>
          </cell>
          <cell r="FK174" t="str">
            <v>&amp;^%</v>
          </cell>
          <cell r="FL174" t="str">
            <v>&amp;^%</v>
          </cell>
          <cell r="FN174" t="str">
            <v>Carmarthenshire</v>
          </cell>
          <cell r="FO174" t="str">
            <v>W06000010</v>
          </cell>
          <cell r="FP174">
            <v>17000</v>
          </cell>
          <cell r="FQ174">
            <v>10.199999999999999</v>
          </cell>
          <cell r="FR174">
            <v>40</v>
          </cell>
          <cell r="FS174">
            <v>1.6</v>
          </cell>
          <cell r="FT174">
            <v>41.8</v>
          </cell>
          <cell r="FU174">
            <v>1.5</v>
          </cell>
          <cell r="FV174">
            <v>37</v>
          </cell>
          <cell r="FW174">
            <v>1.6</v>
          </cell>
          <cell r="FX174" t="str">
            <v>&amp;^%</v>
          </cell>
          <cell r="FY174" t="str">
            <v>&amp;^%</v>
          </cell>
          <cell r="GA174" t="str">
            <v>Carmarthenshire</v>
          </cell>
          <cell r="GB174" t="str">
            <v>W06000010</v>
          </cell>
          <cell r="GC174">
            <v>15000</v>
          </cell>
          <cell r="GD174">
            <v>12.1</v>
          </cell>
          <cell r="GE174">
            <v>23953</v>
          </cell>
          <cell r="GF174">
            <v>7.9</v>
          </cell>
          <cell r="GG174">
            <v>27576</v>
          </cell>
          <cell r="GH174">
            <v>8.3000000000000007</v>
          </cell>
          <cell r="GI174">
            <v>13909</v>
          </cell>
          <cell r="GJ174">
            <v>6.8</v>
          </cell>
          <cell r="GK174" t="str">
            <v>&amp;^%</v>
          </cell>
          <cell r="GL174" t="str">
            <v>&amp;^%</v>
          </cell>
          <cell r="GN174" t="str">
            <v>Carmarthenshire</v>
          </cell>
          <cell r="GO174" t="str">
            <v>W06000010</v>
          </cell>
          <cell r="GP174">
            <v>17000</v>
          </cell>
          <cell r="GQ174">
            <v>10.199999999999999</v>
          </cell>
          <cell r="GR174">
            <v>10.3</v>
          </cell>
          <cell r="GS174">
            <v>6.9</v>
          </cell>
          <cell r="GT174">
            <v>12.44</v>
          </cell>
          <cell r="GU174">
            <v>7.1</v>
          </cell>
          <cell r="GV174">
            <v>6.82</v>
          </cell>
          <cell r="GW174">
            <v>2.2999999999999998</v>
          </cell>
          <cell r="GX174" t="str">
            <v>&amp;^%</v>
          </cell>
          <cell r="GY174" t="str">
            <v>&amp;^%</v>
          </cell>
        </row>
        <row r="175">
          <cell r="A175" t="str">
            <v>Swansea</v>
          </cell>
          <cell r="B175" t="str">
            <v>W06000011</v>
          </cell>
          <cell r="C175">
            <v>36000</v>
          </cell>
          <cell r="D175">
            <v>6.9</v>
          </cell>
          <cell r="E175">
            <v>450.3</v>
          </cell>
          <cell r="F175">
            <v>7.2</v>
          </cell>
          <cell r="G175">
            <v>550.9</v>
          </cell>
          <cell r="H175">
            <v>5.0999999999999996</v>
          </cell>
          <cell r="I175">
            <v>271.2</v>
          </cell>
          <cell r="J175">
            <v>4.5</v>
          </cell>
          <cell r="K175" t="str">
            <v>&amp;^%</v>
          </cell>
          <cell r="L175" t="str">
            <v>&amp;^%</v>
          </cell>
          <cell r="N175" t="str">
            <v>Swansea</v>
          </cell>
          <cell r="O175" t="str">
            <v>W06000011</v>
          </cell>
          <cell r="P175">
            <v>66000</v>
          </cell>
          <cell r="Q175">
            <v>5</v>
          </cell>
          <cell r="R175">
            <v>37.5</v>
          </cell>
          <cell r="S175">
            <v>0.3</v>
          </cell>
          <cell r="T175">
            <v>38.299999999999997</v>
          </cell>
          <cell r="U175">
            <v>0.7</v>
          </cell>
          <cell r="V175">
            <v>33.9</v>
          </cell>
          <cell r="W175">
            <v>2.7</v>
          </cell>
          <cell r="X175">
            <v>44.1</v>
          </cell>
          <cell r="Y175">
            <v>8.9</v>
          </cell>
          <cell r="AA175" t="str">
            <v>Swansea</v>
          </cell>
          <cell r="AB175" t="str">
            <v>W06000011</v>
          </cell>
          <cell r="AC175">
            <v>60000</v>
          </cell>
          <cell r="AD175">
            <v>6.2</v>
          </cell>
          <cell r="AE175">
            <v>22849</v>
          </cell>
          <cell r="AF175">
            <v>5.6</v>
          </cell>
          <cell r="AG175">
            <v>26548</v>
          </cell>
          <cell r="AH175">
            <v>3.7</v>
          </cell>
          <cell r="AI175">
            <v>13892</v>
          </cell>
          <cell r="AJ175">
            <v>4.4000000000000004</v>
          </cell>
          <cell r="AK175" t="str">
            <v>&amp;^%</v>
          </cell>
          <cell r="AL175" t="str">
            <v>&amp;^%</v>
          </cell>
          <cell r="AN175" t="str">
            <v>Swansea</v>
          </cell>
          <cell r="AO175" t="str">
            <v>W06000011</v>
          </cell>
          <cell r="AP175">
            <v>66000</v>
          </cell>
          <cell r="AQ175">
            <v>5</v>
          </cell>
          <cell r="AR175">
            <v>11.15</v>
          </cell>
          <cell r="AS175">
            <v>4.3</v>
          </cell>
          <cell r="AT175">
            <v>13.77</v>
          </cell>
          <cell r="AU175">
            <v>3.6</v>
          </cell>
          <cell r="AV175">
            <v>6.94</v>
          </cell>
          <cell r="AW175">
            <v>3.3</v>
          </cell>
          <cell r="AX175" t="str">
            <v>&amp;^%</v>
          </cell>
          <cell r="AY175" t="str">
            <v>&amp;^%</v>
          </cell>
          <cell r="BA175" t="str">
            <v>Swansea</v>
          </cell>
          <cell r="BB175" t="str">
            <v>W06000011</v>
          </cell>
          <cell r="BC175">
            <v>66000</v>
          </cell>
          <cell r="BD175">
            <v>5</v>
          </cell>
          <cell r="BE175">
            <v>440.8</v>
          </cell>
          <cell r="BF175">
            <v>4.3</v>
          </cell>
          <cell r="BG175">
            <v>527.9</v>
          </cell>
          <cell r="BH175">
            <v>3.5</v>
          </cell>
          <cell r="BI175">
            <v>280.10000000000002</v>
          </cell>
          <cell r="BJ175">
            <v>3.1</v>
          </cell>
          <cell r="BK175" t="str">
            <v>&amp;^%</v>
          </cell>
          <cell r="BL175" t="str">
            <v>&amp;^%</v>
          </cell>
          <cell r="BN175" t="str">
            <v>Swansea</v>
          </cell>
          <cell r="BO175" t="str">
            <v>W06000011</v>
          </cell>
          <cell r="BP175">
            <v>100000</v>
          </cell>
          <cell r="BQ175">
            <v>4</v>
          </cell>
          <cell r="BR175">
            <v>36.9</v>
          </cell>
          <cell r="BS175">
            <v>1.4</v>
          </cell>
          <cell r="BT175">
            <v>31.5</v>
          </cell>
          <cell r="BU175">
            <v>1.5</v>
          </cell>
          <cell r="BV175">
            <v>14.6</v>
          </cell>
          <cell r="BW175">
            <v>10</v>
          </cell>
          <cell r="BX175">
            <v>42.2</v>
          </cell>
          <cell r="BY175">
            <v>5.4</v>
          </cell>
          <cell r="CA175" t="str">
            <v>Swansea</v>
          </cell>
          <cell r="CB175" t="str">
            <v>W06000011</v>
          </cell>
          <cell r="CC175">
            <v>90000</v>
          </cell>
          <cell r="CD175">
            <v>5.0999999999999996</v>
          </cell>
          <cell r="CE175">
            <v>17898</v>
          </cell>
          <cell r="CF175">
            <v>4.8</v>
          </cell>
          <cell r="CG175">
            <v>21035</v>
          </cell>
          <cell r="CH175">
            <v>3.9</v>
          </cell>
          <cell r="CI175">
            <v>5396</v>
          </cell>
          <cell r="CJ175">
            <v>11</v>
          </cell>
          <cell r="CK175" t="str">
            <v>&amp;^%</v>
          </cell>
          <cell r="CL175" t="str">
            <v>&amp;^%</v>
          </cell>
          <cell r="CN175" t="str">
            <v>Swansea</v>
          </cell>
          <cell r="CO175" t="str">
            <v>W06000011</v>
          </cell>
          <cell r="CP175">
            <v>100000</v>
          </cell>
          <cell r="CQ175">
            <v>4</v>
          </cell>
          <cell r="CR175">
            <v>9.74</v>
          </cell>
          <cell r="CS175">
            <v>3.7</v>
          </cell>
          <cell r="CT175">
            <v>12.97</v>
          </cell>
          <cell r="CU175">
            <v>3.2</v>
          </cell>
          <cell r="CV175">
            <v>6.16</v>
          </cell>
          <cell r="CW175">
            <v>0.9</v>
          </cell>
          <cell r="CX175">
            <v>20.52</v>
          </cell>
          <cell r="CY175">
            <v>16</v>
          </cell>
          <cell r="DA175" t="str">
            <v>Swansea</v>
          </cell>
          <cell r="DB175" t="str">
            <v>W06000011</v>
          </cell>
          <cell r="DC175">
            <v>100000</v>
          </cell>
          <cell r="DD175">
            <v>4</v>
          </cell>
          <cell r="DE175">
            <v>337.5</v>
          </cell>
          <cell r="DF175">
            <v>3.7</v>
          </cell>
          <cell r="DG175">
            <v>408.1</v>
          </cell>
          <cell r="DH175">
            <v>3.6</v>
          </cell>
          <cell r="DI175">
            <v>99.4</v>
          </cell>
          <cell r="DJ175">
            <v>8.6999999999999993</v>
          </cell>
          <cell r="DK175">
            <v>735.5</v>
          </cell>
          <cell r="DL175">
            <v>15</v>
          </cell>
          <cell r="DN175" t="str">
            <v>Swansea</v>
          </cell>
          <cell r="DO175" t="str">
            <v>W06000011</v>
          </cell>
          <cell r="DP175">
            <v>30000</v>
          </cell>
          <cell r="DQ175">
            <v>7.3</v>
          </cell>
          <cell r="DR175">
            <v>37</v>
          </cell>
          <cell r="DS175">
            <v>0.4</v>
          </cell>
          <cell r="DT175">
            <v>36.9</v>
          </cell>
          <cell r="DU175">
            <v>0.9</v>
          </cell>
          <cell r="DV175">
            <v>30.1</v>
          </cell>
          <cell r="DW175">
            <v>3.8</v>
          </cell>
          <cell r="DX175" t="str">
            <v>&amp;^%</v>
          </cell>
          <cell r="DY175" t="str">
            <v>&amp;^%</v>
          </cell>
          <cell r="EA175" t="str">
            <v>Swansea</v>
          </cell>
          <cell r="EB175" t="str">
            <v>W06000011</v>
          </cell>
          <cell r="EC175">
            <v>28000</v>
          </cell>
          <cell r="ED175">
            <v>8.4</v>
          </cell>
          <cell r="EE175">
            <v>21508</v>
          </cell>
          <cell r="EF175">
            <v>6.3</v>
          </cell>
          <cell r="EG175">
            <v>24455</v>
          </cell>
          <cell r="EH175">
            <v>3.8</v>
          </cell>
          <cell r="EI175">
            <v>13773</v>
          </cell>
          <cell r="EJ175">
            <v>6.6</v>
          </cell>
          <cell r="EK175" t="str">
            <v>&amp;^%</v>
          </cell>
          <cell r="EL175" t="str">
            <v>&amp;^%</v>
          </cell>
          <cell r="EN175" t="str">
            <v>Swansea</v>
          </cell>
          <cell r="EO175" t="str">
            <v>W06000011</v>
          </cell>
          <cell r="EP175">
            <v>30000</v>
          </cell>
          <cell r="EQ175">
            <v>7.3</v>
          </cell>
          <cell r="ER175">
            <v>11.15</v>
          </cell>
          <cell r="ES175">
            <v>5.7</v>
          </cell>
          <cell r="ET175">
            <v>13.53</v>
          </cell>
          <cell r="EU175">
            <v>4.8</v>
          </cell>
          <cell r="EV175">
            <v>7.41</v>
          </cell>
          <cell r="EW175">
            <v>4.3</v>
          </cell>
          <cell r="EX175" t="str">
            <v>&amp;^%</v>
          </cell>
          <cell r="EY175" t="str">
            <v>&amp;^%</v>
          </cell>
          <cell r="FA175" t="str">
            <v>Swansea</v>
          </cell>
          <cell r="FB175" t="str">
            <v>W06000011</v>
          </cell>
          <cell r="FC175">
            <v>30000</v>
          </cell>
          <cell r="FD175">
            <v>7.3</v>
          </cell>
          <cell r="FE175">
            <v>416.8</v>
          </cell>
          <cell r="FF175">
            <v>5.6</v>
          </cell>
          <cell r="FG175">
            <v>499.5</v>
          </cell>
          <cell r="FH175">
            <v>4.7</v>
          </cell>
          <cell r="FI175">
            <v>285.5</v>
          </cell>
          <cell r="FJ175">
            <v>4.0999999999999996</v>
          </cell>
          <cell r="FK175" t="str">
            <v>&amp;^%</v>
          </cell>
          <cell r="FL175" t="str">
            <v>&amp;^%</v>
          </cell>
          <cell r="FN175" t="str">
            <v>Swansea</v>
          </cell>
          <cell r="FO175" t="str">
            <v>W06000011</v>
          </cell>
          <cell r="FP175">
            <v>36000</v>
          </cell>
          <cell r="FQ175">
            <v>6.9</v>
          </cell>
          <cell r="FR175">
            <v>38</v>
          </cell>
          <cell r="FS175">
            <v>1.3</v>
          </cell>
          <cell r="FT175">
            <v>39.5</v>
          </cell>
          <cell r="FU175">
            <v>0.9</v>
          </cell>
          <cell r="FV175">
            <v>35</v>
          </cell>
          <cell r="FW175">
            <v>0.2</v>
          </cell>
          <cell r="FX175" t="str">
            <v>&amp;^%</v>
          </cell>
          <cell r="FY175" t="str">
            <v>&amp;^%</v>
          </cell>
          <cell r="GA175" t="str">
            <v>Swansea</v>
          </cell>
          <cell r="GB175" t="str">
            <v>W06000011</v>
          </cell>
          <cell r="GC175">
            <v>33000</v>
          </cell>
          <cell r="GD175">
            <v>8.9</v>
          </cell>
          <cell r="GE175">
            <v>23546</v>
          </cell>
          <cell r="GF175">
            <v>8.6999999999999993</v>
          </cell>
          <cell r="GG175">
            <v>28322</v>
          </cell>
          <cell r="GH175">
            <v>5.7</v>
          </cell>
          <cell r="GI175">
            <v>14060</v>
          </cell>
          <cell r="GJ175">
            <v>6.3</v>
          </cell>
          <cell r="GK175" t="str">
            <v>&amp;^%</v>
          </cell>
          <cell r="GL175" t="str">
            <v>&amp;^%</v>
          </cell>
          <cell r="GN175" t="str">
            <v>Swansea</v>
          </cell>
          <cell r="GO175" t="str">
            <v>W06000011</v>
          </cell>
          <cell r="GP175">
            <v>36000</v>
          </cell>
          <cell r="GQ175">
            <v>6.9</v>
          </cell>
          <cell r="GR175">
            <v>11.06</v>
          </cell>
          <cell r="GS175">
            <v>7</v>
          </cell>
          <cell r="GT175">
            <v>13.96</v>
          </cell>
          <cell r="GU175">
            <v>5.0999999999999996</v>
          </cell>
          <cell r="GV175">
            <v>6.5</v>
          </cell>
          <cell r="GW175">
            <v>3.4</v>
          </cell>
          <cell r="GX175" t="str">
            <v>&amp;^%</v>
          </cell>
          <cell r="GY175" t="str">
            <v>&amp;^%</v>
          </cell>
        </row>
        <row r="176">
          <cell r="A176" t="str">
            <v>Neath Port Talbot</v>
          </cell>
          <cell r="B176" t="str">
            <v>W06000012</v>
          </cell>
          <cell r="C176">
            <v>23000</v>
          </cell>
          <cell r="D176">
            <v>8.9</v>
          </cell>
          <cell r="E176">
            <v>554.6</v>
          </cell>
          <cell r="F176">
            <v>6.5</v>
          </cell>
          <cell r="G176">
            <v>575</v>
          </cell>
          <cell r="H176">
            <v>4.0999999999999996</v>
          </cell>
          <cell r="I176">
            <v>281.7</v>
          </cell>
          <cell r="J176">
            <v>8.8000000000000007</v>
          </cell>
          <cell r="K176" t="str">
            <v>&amp;^%</v>
          </cell>
          <cell r="L176" t="str">
            <v>&amp;^%</v>
          </cell>
          <cell r="N176" t="str">
            <v>Neath Port Talbot</v>
          </cell>
          <cell r="O176" t="str">
            <v>W06000012</v>
          </cell>
          <cell r="P176">
            <v>33000</v>
          </cell>
          <cell r="Q176">
            <v>7.2</v>
          </cell>
          <cell r="R176">
            <v>37.5</v>
          </cell>
          <cell r="S176">
            <v>1.1000000000000001</v>
          </cell>
          <cell r="T176">
            <v>39</v>
          </cell>
          <cell r="U176">
            <v>1.2</v>
          </cell>
          <cell r="V176">
            <v>34</v>
          </cell>
          <cell r="W176">
            <v>3.7</v>
          </cell>
          <cell r="X176" t="str">
            <v>&amp;^%</v>
          </cell>
          <cell r="Y176" t="str">
            <v>&amp;^%</v>
          </cell>
          <cell r="AA176" t="str">
            <v>Neath Port Talbot</v>
          </cell>
          <cell r="AB176" t="str">
            <v>W06000012</v>
          </cell>
          <cell r="AC176">
            <v>30000</v>
          </cell>
          <cell r="AD176">
            <v>9.8000000000000007</v>
          </cell>
          <cell r="AE176">
            <v>26879</v>
          </cell>
          <cell r="AF176">
            <v>8.6</v>
          </cell>
          <cell r="AG176">
            <v>27920</v>
          </cell>
          <cell r="AH176">
            <v>5.0999999999999996</v>
          </cell>
          <cell r="AI176">
            <v>13372</v>
          </cell>
          <cell r="AJ176">
            <v>5.4</v>
          </cell>
          <cell r="AK176" t="str">
            <v>&amp;^%</v>
          </cell>
          <cell r="AL176" t="str">
            <v>&amp;^%</v>
          </cell>
          <cell r="AN176" t="str">
            <v>Neath Port Talbot</v>
          </cell>
          <cell r="AO176" t="str">
            <v>W06000012</v>
          </cell>
          <cell r="AP176">
            <v>33000</v>
          </cell>
          <cell r="AQ176">
            <v>7.2</v>
          </cell>
          <cell r="AR176">
            <v>12.48</v>
          </cell>
          <cell r="AS176">
            <v>7.8</v>
          </cell>
          <cell r="AT176">
            <v>13.7</v>
          </cell>
          <cell r="AU176">
            <v>3.6</v>
          </cell>
          <cell r="AV176">
            <v>6.51</v>
          </cell>
          <cell r="AW176">
            <v>4.3</v>
          </cell>
          <cell r="AX176" t="str">
            <v>&amp;^%</v>
          </cell>
          <cell r="AY176" t="str">
            <v>&amp;^%</v>
          </cell>
          <cell r="BA176" t="str">
            <v>Neath Port Talbot</v>
          </cell>
          <cell r="BB176" t="str">
            <v>W06000012</v>
          </cell>
          <cell r="BC176">
            <v>33000</v>
          </cell>
          <cell r="BD176">
            <v>7.2</v>
          </cell>
          <cell r="BE176">
            <v>496.4</v>
          </cell>
          <cell r="BF176">
            <v>6.8</v>
          </cell>
          <cell r="BG176">
            <v>534.29999999999995</v>
          </cell>
          <cell r="BH176">
            <v>3.4</v>
          </cell>
          <cell r="BI176">
            <v>261.2</v>
          </cell>
          <cell r="BJ176">
            <v>5.3</v>
          </cell>
          <cell r="BK176" t="str">
            <v>&amp;^%</v>
          </cell>
          <cell r="BL176" t="str">
            <v>&amp;^%</v>
          </cell>
          <cell r="BN176" t="str">
            <v>Neath Port Talbot</v>
          </cell>
          <cell r="BO176" t="str">
            <v>W06000012</v>
          </cell>
          <cell r="BP176">
            <v>44000</v>
          </cell>
          <cell r="BQ176">
            <v>6.1</v>
          </cell>
          <cell r="BR176">
            <v>37</v>
          </cell>
          <cell r="BS176">
            <v>0.4</v>
          </cell>
          <cell r="BT176">
            <v>33.700000000000003</v>
          </cell>
          <cell r="BU176">
            <v>2.1</v>
          </cell>
          <cell r="BV176">
            <v>15.1</v>
          </cell>
          <cell r="BW176">
            <v>16</v>
          </cell>
          <cell r="BX176" t="str">
            <v>&amp;^%</v>
          </cell>
          <cell r="BY176" t="str">
            <v>&amp;^%</v>
          </cell>
          <cell r="CA176" t="str">
            <v>Neath Port Talbot</v>
          </cell>
          <cell r="CB176" t="str">
            <v>W06000012</v>
          </cell>
          <cell r="CC176">
            <v>41000</v>
          </cell>
          <cell r="CD176">
            <v>8.5</v>
          </cell>
          <cell r="CE176">
            <v>21121</v>
          </cell>
          <cell r="CF176">
            <v>11</v>
          </cell>
          <cell r="CG176">
            <v>23491</v>
          </cell>
          <cell r="CH176">
            <v>5.7</v>
          </cell>
          <cell r="CI176" t="str">
            <v>&amp;^%</v>
          </cell>
          <cell r="CJ176" t="str">
            <v>&amp;^%</v>
          </cell>
          <cell r="CK176" t="str">
            <v>&amp;^%</v>
          </cell>
          <cell r="CL176" t="str">
            <v>&amp;^%</v>
          </cell>
          <cell r="CN176" t="str">
            <v>Neath Port Talbot</v>
          </cell>
          <cell r="CO176" t="str">
            <v>W06000012</v>
          </cell>
          <cell r="CP176">
            <v>44000</v>
          </cell>
          <cell r="CQ176">
            <v>6.1</v>
          </cell>
          <cell r="CR176">
            <v>11.15</v>
          </cell>
          <cell r="CS176">
            <v>6.8</v>
          </cell>
          <cell r="CT176">
            <v>13.35</v>
          </cell>
          <cell r="CU176">
            <v>3.4</v>
          </cell>
          <cell r="CV176">
            <v>6.26</v>
          </cell>
          <cell r="CW176">
            <v>1.5</v>
          </cell>
          <cell r="CX176" t="str">
            <v>&amp;^%</v>
          </cell>
          <cell r="CY176" t="str">
            <v>&amp;^%</v>
          </cell>
          <cell r="DA176" t="str">
            <v>Neath Port Talbot</v>
          </cell>
          <cell r="DB176" t="str">
            <v>W06000012</v>
          </cell>
          <cell r="DC176">
            <v>44000</v>
          </cell>
          <cell r="DD176">
            <v>6.1</v>
          </cell>
          <cell r="DE176">
            <v>418.4</v>
          </cell>
          <cell r="DF176">
            <v>7.3</v>
          </cell>
          <cell r="DG176">
            <v>450.2</v>
          </cell>
          <cell r="DH176">
            <v>3.8</v>
          </cell>
          <cell r="DI176">
            <v>124.6</v>
          </cell>
          <cell r="DJ176">
            <v>12</v>
          </cell>
          <cell r="DK176" t="str">
            <v>&amp;^%</v>
          </cell>
          <cell r="DL176" t="str">
            <v>&amp;^%</v>
          </cell>
          <cell r="DN176" t="str">
            <v>Neath Port Talbot</v>
          </cell>
          <cell r="DO176" t="str">
            <v>W06000012</v>
          </cell>
          <cell r="DP176">
            <v>10000</v>
          </cell>
          <cell r="DQ176">
            <v>12.5</v>
          </cell>
          <cell r="DR176">
            <v>37</v>
          </cell>
          <cell r="DS176">
            <v>1.6</v>
          </cell>
          <cell r="DT176">
            <v>36.6</v>
          </cell>
          <cell r="DU176">
            <v>2.1</v>
          </cell>
          <cell r="DV176" t="str">
            <v>&amp;^%</v>
          </cell>
          <cell r="DW176" t="str">
            <v>&amp;^%</v>
          </cell>
          <cell r="DX176" t="str">
            <v>&amp;^%</v>
          </cell>
          <cell r="DY176" t="str">
            <v>&amp;^%</v>
          </cell>
          <cell r="EA176" t="str">
            <v>Neath Port Talbot</v>
          </cell>
          <cell r="EB176" t="str">
            <v>W06000012</v>
          </cell>
          <cell r="EC176">
            <v>10000</v>
          </cell>
          <cell r="ED176">
            <v>14.2</v>
          </cell>
          <cell r="EE176">
            <v>20198</v>
          </cell>
          <cell r="EF176">
            <v>15</v>
          </cell>
          <cell r="EG176">
            <v>22368</v>
          </cell>
          <cell r="EH176">
            <v>6.8</v>
          </cell>
          <cell r="EI176" t="str">
            <v>&amp;^%</v>
          </cell>
          <cell r="EJ176" t="str">
            <v>&amp;^%</v>
          </cell>
          <cell r="EK176" t="str">
            <v>&amp;^%</v>
          </cell>
          <cell r="EL176" t="str">
            <v>&amp;^%</v>
          </cell>
          <cell r="EN176" t="str">
            <v>Neath Port Talbot</v>
          </cell>
          <cell r="EO176" t="str">
            <v>W06000012</v>
          </cell>
          <cell r="EP176">
            <v>10000</v>
          </cell>
          <cell r="EQ176">
            <v>12.5</v>
          </cell>
          <cell r="ER176">
            <v>10.37</v>
          </cell>
          <cell r="ES176">
            <v>9.1</v>
          </cell>
          <cell r="ET176">
            <v>12.07</v>
          </cell>
          <cell r="EU176">
            <v>6.2</v>
          </cell>
          <cell r="EV176">
            <v>6.29</v>
          </cell>
          <cell r="EW176">
            <v>3.8</v>
          </cell>
          <cell r="EX176" t="str">
            <v>&amp;^%</v>
          </cell>
          <cell r="EY176" t="str">
            <v>&amp;^%</v>
          </cell>
          <cell r="FA176" t="str">
            <v>Neath Port Talbot</v>
          </cell>
          <cell r="FB176" t="str">
            <v>W06000012</v>
          </cell>
          <cell r="FC176">
            <v>10000</v>
          </cell>
          <cell r="FD176">
            <v>12.5</v>
          </cell>
          <cell r="FE176">
            <v>375.7</v>
          </cell>
          <cell r="FF176">
            <v>11</v>
          </cell>
          <cell r="FG176">
            <v>441.8</v>
          </cell>
          <cell r="FH176">
            <v>5.6</v>
          </cell>
          <cell r="FI176">
            <v>231.5</v>
          </cell>
          <cell r="FJ176">
            <v>6.3</v>
          </cell>
          <cell r="FK176" t="str">
            <v>&amp;^%</v>
          </cell>
          <cell r="FL176" t="str">
            <v>&amp;^%</v>
          </cell>
          <cell r="FN176" t="str">
            <v>Neath Port Talbot</v>
          </cell>
          <cell r="FO176" t="str">
            <v>W06000012</v>
          </cell>
          <cell r="FP176">
            <v>23000</v>
          </cell>
          <cell r="FQ176">
            <v>8.9</v>
          </cell>
          <cell r="FR176">
            <v>38</v>
          </cell>
          <cell r="FS176">
            <v>1.6</v>
          </cell>
          <cell r="FT176">
            <v>40.1</v>
          </cell>
          <cell r="FU176">
            <v>1.4</v>
          </cell>
          <cell r="FV176">
            <v>36.200000000000003</v>
          </cell>
          <cell r="FW176">
            <v>1.9</v>
          </cell>
          <cell r="FX176" t="str">
            <v>&amp;^%</v>
          </cell>
          <cell r="FY176" t="str">
            <v>&amp;^%</v>
          </cell>
          <cell r="GA176" t="str">
            <v>Neath Port Talbot</v>
          </cell>
          <cell r="GB176" t="str">
            <v>W06000012</v>
          </cell>
          <cell r="GC176">
            <v>20000</v>
          </cell>
          <cell r="GD176">
            <v>12.9</v>
          </cell>
          <cell r="GE176">
            <v>29456</v>
          </cell>
          <cell r="GF176">
            <v>7</v>
          </cell>
          <cell r="GG176">
            <v>30565</v>
          </cell>
          <cell r="GH176">
            <v>6.3</v>
          </cell>
          <cell r="GI176">
            <v>15067</v>
          </cell>
          <cell r="GJ176">
            <v>8.5</v>
          </cell>
          <cell r="GK176" t="str">
            <v>&amp;^%</v>
          </cell>
          <cell r="GL176" t="str">
            <v>&amp;^%</v>
          </cell>
          <cell r="GN176" t="str">
            <v>Neath Port Talbot</v>
          </cell>
          <cell r="GO176" t="str">
            <v>W06000012</v>
          </cell>
          <cell r="GP176">
            <v>23000</v>
          </cell>
          <cell r="GQ176">
            <v>8.9</v>
          </cell>
          <cell r="GR176">
            <v>13.91</v>
          </cell>
          <cell r="GS176">
            <v>8.1</v>
          </cell>
          <cell r="GT176">
            <v>14.35</v>
          </cell>
          <cell r="GU176">
            <v>4.3</v>
          </cell>
          <cell r="GV176">
            <v>6.65</v>
          </cell>
          <cell r="GW176">
            <v>6.3</v>
          </cell>
          <cell r="GX176" t="str">
            <v>&amp;^%</v>
          </cell>
          <cell r="GY176" t="str">
            <v>&amp;^%</v>
          </cell>
        </row>
        <row r="177">
          <cell r="A177" t="str">
            <v>Bridgend</v>
          </cell>
          <cell r="B177" t="str">
            <v>W06000013</v>
          </cell>
          <cell r="C177">
            <v>21000</v>
          </cell>
          <cell r="D177">
            <v>9</v>
          </cell>
          <cell r="E177">
            <v>512.29999999999995</v>
          </cell>
          <cell r="F177">
            <v>6.1</v>
          </cell>
          <cell r="G177">
            <v>604.79999999999995</v>
          </cell>
          <cell r="H177">
            <v>5.7</v>
          </cell>
          <cell r="I177">
            <v>287.5</v>
          </cell>
          <cell r="J177">
            <v>4.4000000000000004</v>
          </cell>
          <cell r="K177" t="str">
            <v>&amp;^%</v>
          </cell>
          <cell r="L177" t="str">
            <v>&amp;^%</v>
          </cell>
          <cell r="N177" t="str">
            <v>Bridgend</v>
          </cell>
          <cell r="O177" t="str">
            <v>W06000013</v>
          </cell>
          <cell r="P177">
            <v>34000</v>
          </cell>
          <cell r="Q177">
            <v>7</v>
          </cell>
          <cell r="R177">
            <v>37.9</v>
          </cell>
          <cell r="S177">
            <v>1</v>
          </cell>
          <cell r="T177">
            <v>39.299999999999997</v>
          </cell>
          <cell r="U177">
            <v>1.2</v>
          </cell>
          <cell r="V177">
            <v>33</v>
          </cell>
          <cell r="W177">
            <v>2.2000000000000002</v>
          </cell>
          <cell r="X177" t="str">
            <v>&amp;^%</v>
          </cell>
          <cell r="Y177" t="str">
            <v>&amp;^%</v>
          </cell>
          <cell r="AA177" t="str">
            <v>Bridgend</v>
          </cell>
          <cell r="AB177" t="str">
            <v>W06000013</v>
          </cell>
          <cell r="AC177">
            <v>32000</v>
          </cell>
          <cell r="AD177">
            <v>8.1999999999999993</v>
          </cell>
          <cell r="AE177">
            <v>26377</v>
          </cell>
          <cell r="AF177">
            <v>7.4</v>
          </cell>
          <cell r="AG177">
            <v>29197</v>
          </cell>
          <cell r="AH177">
            <v>4.8</v>
          </cell>
          <cell r="AI177">
            <v>14527</v>
          </cell>
          <cell r="AJ177">
            <v>5.3</v>
          </cell>
          <cell r="AK177" t="str">
            <v>&amp;^%</v>
          </cell>
          <cell r="AL177" t="str">
            <v>&amp;^%</v>
          </cell>
          <cell r="AN177" t="str">
            <v>Bridgend</v>
          </cell>
          <cell r="AO177" t="str">
            <v>W06000013</v>
          </cell>
          <cell r="AP177">
            <v>34000</v>
          </cell>
          <cell r="AQ177">
            <v>7</v>
          </cell>
          <cell r="AR177">
            <v>12.79</v>
          </cell>
          <cell r="AS177">
            <v>5.7</v>
          </cell>
          <cell r="AT177">
            <v>14.37</v>
          </cell>
          <cell r="AU177">
            <v>4</v>
          </cell>
          <cell r="AV177">
            <v>7.14</v>
          </cell>
          <cell r="AW177">
            <v>2.2999999999999998</v>
          </cell>
          <cell r="AX177" t="str">
            <v>&amp;^%</v>
          </cell>
          <cell r="AY177" t="str">
            <v>&amp;^%</v>
          </cell>
          <cell r="BA177" t="str">
            <v>Bridgend</v>
          </cell>
          <cell r="BB177" t="str">
            <v>W06000013</v>
          </cell>
          <cell r="BC177">
            <v>34000</v>
          </cell>
          <cell r="BD177">
            <v>7</v>
          </cell>
          <cell r="BE177">
            <v>498</v>
          </cell>
          <cell r="BF177">
            <v>6</v>
          </cell>
          <cell r="BG177">
            <v>564.20000000000005</v>
          </cell>
          <cell r="BH177">
            <v>4.3</v>
          </cell>
          <cell r="BI177">
            <v>272.60000000000002</v>
          </cell>
          <cell r="BJ177">
            <v>4.4000000000000004</v>
          </cell>
          <cell r="BK177" t="str">
            <v>&amp;^%</v>
          </cell>
          <cell r="BL177" t="str">
            <v>&amp;^%</v>
          </cell>
          <cell r="BN177" t="str">
            <v>Bridgend</v>
          </cell>
          <cell r="BO177" t="str">
            <v>W06000013</v>
          </cell>
          <cell r="BP177">
            <v>48000</v>
          </cell>
          <cell r="BQ177">
            <v>5.8</v>
          </cell>
          <cell r="BR177">
            <v>37</v>
          </cell>
          <cell r="BS177">
            <v>0.6</v>
          </cell>
          <cell r="BT177">
            <v>33.6</v>
          </cell>
          <cell r="BU177">
            <v>2</v>
          </cell>
          <cell r="BV177">
            <v>16.2</v>
          </cell>
          <cell r="BW177">
            <v>9.4</v>
          </cell>
          <cell r="BX177" t="str">
            <v>&amp;^%</v>
          </cell>
          <cell r="BY177" t="str">
            <v>&amp;^%</v>
          </cell>
          <cell r="CA177" t="str">
            <v>Bridgend</v>
          </cell>
          <cell r="CB177" t="str">
            <v>W06000013</v>
          </cell>
          <cell r="CC177">
            <v>43000</v>
          </cell>
          <cell r="CD177">
            <v>8.1999999999999993</v>
          </cell>
          <cell r="CE177">
            <v>19398</v>
          </cell>
          <cell r="CF177">
            <v>14</v>
          </cell>
          <cell r="CG177">
            <v>23491</v>
          </cell>
          <cell r="CH177">
            <v>6.7</v>
          </cell>
          <cell r="CI177" t="str">
            <v>&amp;^%</v>
          </cell>
          <cell r="CJ177" t="str">
            <v>&amp;^%</v>
          </cell>
          <cell r="CK177" t="str">
            <v>&amp;^%</v>
          </cell>
          <cell r="CL177" t="str">
            <v>&amp;^%</v>
          </cell>
          <cell r="CN177" t="str">
            <v>Bridgend</v>
          </cell>
          <cell r="CO177" t="str">
            <v>W06000013</v>
          </cell>
          <cell r="CP177">
            <v>48000</v>
          </cell>
          <cell r="CQ177">
            <v>5.8</v>
          </cell>
          <cell r="CR177">
            <v>10.5</v>
          </cell>
          <cell r="CS177">
            <v>6.6</v>
          </cell>
          <cell r="CT177">
            <v>13.35</v>
          </cell>
          <cell r="CU177">
            <v>3.7</v>
          </cell>
          <cell r="CV177">
            <v>6.24</v>
          </cell>
          <cell r="CW177">
            <v>1.4</v>
          </cell>
          <cell r="CX177" t="str">
            <v>&amp;^%</v>
          </cell>
          <cell r="CY177" t="str">
            <v>&amp;^%</v>
          </cell>
          <cell r="DA177" t="str">
            <v>Bridgend</v>
          </cell>
          <cell r="DB177" t="str">
            <v>W06000013</v>
          </cell>
          <cell r="DC177">
            <v>48000</v>
          </cell>
          <cell r="DD177">
            <v>5.8</v>
          </cell>
          <cell r="DE177">
            <v>374.7</v>
          </cell>
          <cell r="DF177">
            <v>8.1999999999999993</v>
          </cell>
          <cell r="DG177">
            <v>448.8</v>
          </cell>
          <cell r="DH177">
            <v>4.5</v>
          </cell>
          <cell r="DI177">
            <v>120.6</v>
          </cell>
          <cell r="DJ177">
            <v>9.6999999999999993</v>
          </cell>
          <cell r="DK177" t="str">
            <v>&amp;^%</v>
          </cell>
          <cell r="DL177" t="str">
            <v>&amp;^%</v>
          </cell>
          <cell r="DN177" t="str">
            <v>Bridgend</v>
          </cell>
          <cell r="DO177" t="str">
            <v>W06000013</v>
          </cell>
          <cell r="DP177">
            <v>13000</v>
          </cell>
          <cell r="DQ177">
            <v>11.2</v>
          </cell>
          <cell r="DR177">
            <v>37</v>
          </cell>
          <cell r="DS177">
            <v>0.9</v>
          </cell>
          <cell r="DT177">
            <v>36</v>
          </cell>
          <cell r="DU177">
            <v>0.8</v>
          </cell>
          <cell r="DV177">
            <v>32</v>
          </cell>
          <cell r="DW177">
            <v>2</v>
          </cell>
          <cell r="DX177" t="str">
            <v>&amp;^%</v>
          </cell>
          <cell r="DY177" t="str">
            <v>&amp;^%</v>
          </cell>
          <cell r="EA177" t="str">
            <v>Bridgend</v>
          </cell>
          <cell r="EB177" t="str">
            <v>W06000013</v>
          </cell>
          <cell r="EC177">
            <v>12000</v>
          </cell>
          <cell r="ED177">
            <v>12.7</v>
          </cell>
          <cell r="EE177">
            <v>23152</v>
          </cell>
          <cell r="EF177">
            <v>13</v>
          </cell>
          <cell r="EG177">
            <v>25830</v>
          </cell>
          <cell r="EH177">
            <v>6</v>
          </cell>
          <cell r="EI177">
            <v>12573</v>
          </cell>
          <cell r="EJ177">
            <v>8</v>
          </cell>
          <cell r="EK177" t="str">
            <v>&amp;^%</v>
          </cell>
          <cell r="EL177" t="str">
            <v>&amp;^%</v>
          </cell>
          <cell r="EN177" t="str">
            <v>Bridgend</v>
          </cell>
          <cell r="EO177" t="str">
            <v>W06000013</v>
          </cell>
          <cell r="EP177">
            <v>13000</v>
          </cell>
          <cell r="EQ177">
            <v>11.2</v>
          </cell>
          <cell r="ER177">
            <v>11.61</v>
          </cell>
          <cell r="ES177">
            <v>11</v>
          </cell>
          <cell r="ET177">
            <v>13.8</v>
          </cell>
          <cell r="EU177">
            <v>5.2</v>
          </cell>
          <cell r="EV177">
            <v>7.16</v>
          </cell>
          <cell r="EW177">
            <v>5.0999999999999996</v>
          </cell>
          <cell r="EX177" t="str">
            <v>&amp;^%</v>
          </cell>
          <cell r="EY177" t="str">
            <v>&amp;^%</v>
          </cell>
          <cell r="FA177" t="str">
            <v>Bridgend</v>
          </cell>
          <cell r="FB177" t="str">
            <v>W06000013</v>
          </cell>
          <cell r="FC177">
            <v>13000</v>
          </cell>
          <cell r="FD177">
            <v>11.2</v>
          </cell>
          <cell r="FE177">
            <v>439.4</v>
          </cell>
          <cell r="FF177">
            <v>12</v>
          </cell>
          <cell r="FG177">
            <v>496.5</v>
          </cell>
          <cell r="FH177">
            <v>5.2</v>
          </cell>
          <cell r="FI177">
            <v>245.6</v>
          </cell>
          <cell r="FJ177">
            <v>7.3</v>
          </cell>
          <cell r="FK177" t="str">
            <v>&amp;^%</v>
          </cell>
          <cell r="FL177" t="str">
            <v>&amp;^%</v>
          </cell>
          <cell r="FN177" t="str">
            <v>Bridgend</v>
          </cell>
          <cell r="FO177" t="str">
            <v>W06000013</v>
          </cell>
          <cell r="FP177">
            <v>21000</v>
          </cell>
          <cell r="FQ177">
            <v>9</v>
          </cell>
          <cell r="FR177">
            <v>39.9</v>
          </cell>
          <cell r="FS177">
            <v>0.9</v>
          </cell>
          <cell r="FT177">
            <v>41.3</v>
          </cell>
          <cell r="FU177">
            <v>1.7</v>
          </cell>
          <cell r="FV177">
            <v>36.9</v>
          </cell>
          <cell r="FW177">
            <v>1</v>
          </cell>
          <cell r="FX177" t="str">
            <v>&amp;^%</v>
          </cell>
          <cell r="FY177" t="str">
            <v>&amp;^%</v>
          </cell>
          <cell r="GA177" t="str">
            <v>Bridgend</v>
          </cell>
          <cell r="GB177" t="str">
            <v>W06000013</v>
          </cell>
          <cell r="GC177">
            <v>19000</v>
          </cell>
          <cell r="GD177">
            <v>10.6</v>
          </cell>
          <cell r="GE177">
            <v>27317</v>
          </cell>
          <cell r="GF177">
            <v>8.3000000000000007</v>
          </cell>
          <cell r="GG177">
            <v>31385</v>
          </cell>
          <cell r="GH177">
            <v>6.5</v>
          </cell>
          <cell r="GI177">
            <v>15074</v>
          </cell>
          <cell r="GJ177">
            <v>6.1</v>
          </cell>
          <cell r="GK177" t="str">
            <v>&amp;^%</v>
          </cell>
          <cell r="GL177" t="str">
            <v>&amp;^%</v>
          </cell>
          <cell r="GN177" t="str">
            <v>Bridgend</v>
          </cell>
          <cell r="GO177" t="str">
            <v>W06000013</v>
          </cell>
          <cell r="GP177">
            <v>21000</v>
          </cell>
          <cell r="GQ177">
            <v>9</v>
          </cell>
          <cell r="GR177">
            <v>13.2</v>
          </cell>
          <cell r="GS177">
            <v>5.8</v>
          </cell>
          <cell r="GT177">
            <v>14.66</v>
          </cell>
          <cell r="GU177">
            <v>5.4</v>
          </cell>
          <cell r="GV177">
            <v>7.13</v>
          </cell>
          <cell r="GW177">
            <v>3.2</v>
          </cell>
          <cell r="GX177" t="str">
            <v>&amp;^%</v>
          </cell>
          <cell r="GY177" t="str">
            <v>&amp;^%</v>
          </cell>
        </row>
        <row r="178">
          <cell r="A178" t="str">
            <v>The Vale of Glamorgan</v>
          </cell>
          <cell r="B178" t="str">
            <v>W06000014</v>
          </cell>
          <cell r="C178">
            <v>15000</v>
          </cell>
          <cell r="D178">
            <v>11</v>
          </cell>
          <cell r="E178">
            <v>566.6</v>
          </cell>
          <cell r="F178">
            <v>12</v>
          </cell>
          <cell r="G178">
            <v>625</v>
          </cell>
          <cell r="H178">
            <v>5.8</v>
          </cell>
          <cell r="I178">
            <v>288.2</v>
          </cell>
          <cell r="J178">
            <v>7.8</v>
          </cell>
          <cell r="K178" t="str">
            <v>&amp;^%</v>
          </cell>
          <cell r="L178" t="str">
            <v>&amp;^%</v>
          </cell>
          <cell r="N178" t="str">
            <v>The Vale of Glamorgan</v>
          </cell>
          <cell r="O178" t="str">
            <v>W06000014</v>
          </cell>
          <cell r="P178">
            <v>24000</v>
          </cell>
          <cell r="Q178">
            <v>8.4</v>
          </cell>
          <cell r="R178">
            <v>37.5</v>
          </cell>
          <cell r="S178">
            <v>1.9</v>
          </cell>
          <cell r="T178">
            <v>38.6</v>
          </cell>
          <cell r="U178">
            <v>0.9</v>
          </cell>
          <cell r="V178">
            <v>32.5</v>
          </cell>
          <cell r="W178">
            <v>2.2000000000000002</v>
          </cell>
          <cell r="X178" t="str">
            <v>&amp;^%</v>
          </cell>
          <cell r="Y178" t="str">
            <v>&amp;^%</v>
          </cell>
          <cell r="AA178" t="str">
            <v>The Vale of Glamorgan</v>
          </cell>
          <cell r="AB178" t="str">
            <v>W06000014</v>
          </cell>
          <cell r="AC178">
            <v>22000</v>
          </cell>
          <cell r="AD178">
            <v>9.8000000000000007</v>
          </cell>
          <cell r="AE178">
            <v>26416</v>
          </cell>
          <cell r="AF178">
            <v>12</v>
          </cell>
          <cell r="AG178">
            <v>30228</v>
          </cell>
          <cell r="AH178">
            <v>5.7</v>
          </cell>
          <cell r="AI178">
            <v>14076</v>
          </cell>
          <cell r="AJ178">
            <v>5.4</v>
          </cell>
          <cell r="AK178" t="str">
            <v>&amp;^%</v>
          </cell>
          <cell r="AL178" t="str">
            <v>&amp;^%</v>
          </cell>
          <cell r="AN178" t="str">
            <v>The Vale of Glamorgan</v>
          </cell>
          <cell r="AO178" t="str">
            <v>W06000014</v>
          </cell>
          <cell r="AP178">
            <v>24000</v>
          </cell>
          <cell r="AQ178">
            <v>8.4</v>
          </cell>
          <cell r="AR178">
            <v>12.67</v>
          </cell>
          <cell r="AS178">
            <v>9.6</v>
          </cell>
          <cell r="AT178">
            <v>14.97</v>
          </cell>
          <cell r="AU178">
            <v>4.5999999999999996</v>
          </cell>
          <cell r="AV178">
            <v>7.13</v>
          </cell>
          <cell r="AW178">
            <v>5.5</v>
          </cell>
          <cell r="AX178" t="str">
            <v>&amp;^%</v>
          </cell>
          <cell r="AY178" t="str">
            <v>&amp;^%</v>
          </cell>
          <cell r="BA178" t="str">
            <v>The Vale of Glamorgan</v>
          </cell>
          <cell r="BB178" t="str">
            <v>W06000014</v>
          </cell>
          <cell r="BC178">
            <v>24000</v>
          </cell>
          <cell r="BD178">
            <v>8.4</v>
          </cell>
          <cell r="BE178">
            <v>496.4</v>
          </cell>
          <cell r="BF178">
            <v>10</v>
          </cell>
          <cell r="BG178">
            <v>577.79999999999995</v>
          </cell>
          <cell r="BH178">
            <v>4.5</v>
          </cell>
          <cell r="BI178">
            <v>280.60000000000002</v>
          </cell>
          <cell r="BJ178">
            <v>5.7</v>
          </cell>
          <cell r="BK178" t="str">
            <v>&amp;^%</v>
          </cell>
          <cell r="BL178" t="str">
            <v>&amp;^%</v>
          </cell>
          <cell r="BN178" t="str">
            <v>The Vale of Glamorgan</v>
          </cell>
          <cell r="BO178" t="str">
            <v>W06000014</v>
          </cell>
          <cell r="BP178">
            <v>36000</v>
          </cell>
          <cell r="BQ178">
            <v>6.8</v>
          </cell>
          <cell r="BR178">
            <v>37</v>
          </cell>
          <cell r="BS178">
            <v>1.4</v>
          </cell>
          <cell r="BT178">
            <v>32.1</v>
          </cell>
          <cell r="BU178">
            <v>2.2999999999999998</v>
          </cell>
          <cell r="BV178">
            <v>12.7</v>
          </cell>
          <cell r="BW178">
            <v>18</v>
          </cell>
          <cell r="BX178" t="str">
            <v>&amp;^%</v>
          </cell>
          <cell r="BY178" t="str">
            <v>&amp;^%</v>
          </cell>
          <cell r="CA178" t="str">
            <v>The Vale of Glamorgan</v>
          </cell>
          <cell r="CB178" t="str">
            <v>W06000014</v>
          </cell>
          <cell r="CC178">
            <v>32000</v>
          </cell>
          <cell r="CD178">
            <v>8.1</v>
          </cell>
          <cell r="CE178">
            <v>19214</v>
          </cell>
          <cell r="CF178">
            <v>10</v>
          </cell>
          <cell r="CG178">
            <v>24014</v>
          </cell>
          <cell r="CH178">
            <v>6.1</v>
          </cell>
          <cell r="CI178">
            <v>5339</v>
          </cell>
          <cell r="CJ178">
            <v>20</v>
          </cell>
          <cell r="CK178" t="str">
            <v>&amp;^%</v>
          </cell>
          <cell r="CL178" t="str">
            <v>&amp;^%</v>
          </cell>
          <cell r="CN178" t="str">
            <v>The Vale of Glamorgan</v>
          </cell>
          <cell r="CO178" t="str">
            <v>W06000014</v>
          </cell>
          <cell r="CP178">
            <v>36000</v>
          </cell>
          <cell r="CQ178">
            <v>6.8</v>
          </cell>
          <cell r="CR178">
            <v>10.28</v>
          </cell>
          <cell r="CS178">
            <v>7.1</v>
          </cell>
          <cell r="CT178">
            <v>13.96</v>
          </cell>
          <cell r="CU178">
            <v>4.2</v>
          </cell>
          <cell r="CV178">
            <v>6.47</v>
          </cell>
          <cell r="CW178">
            <v>2</v>
          </cell>
          <cell r="CX178" t="str">
            <v>&amp;^%</v>
          </cell>
          <cell r="CY178" t="str">
            <v>&amp;^%</v>
          </cell>
          <cell r="DA178" t="str">
            <v>The Vale of Glamorgan</v>
          </cell>
          <cell r="DB178" t="str">
            <v>W06000014</v>
          </cell>
          <cell r="DC178">
            <v>36000</v>
          </cell>
          <cell r="DD178">
            <v>6.8</v>
          </cell>
          <cell r="DE178">
            <v>368.3</v>
          </cell>
          <cell r="DF178">
            <v>7.6</v>
          </cell>
          <cell r="DG178">
            <v>447.5</v>
          </cell>
          <cell r="DH178">
            <v>4.9000000000000004</v>
          </cell>
          <cell r="DI178">
            <v>107.7</v>
          </cell>
          <cell r="DJ178">
            <v>15</v>
          </cell>
          <cell r="DK178" t="str">
            <v>&amp;^%</v>
          </cell>
          <cell r="DL178" t="str">
            <v>&amp;^%</v>
          </cell>
          <cell r="DN178" t="str">
            <v>The Vale of Glamorgan</v>
          </cell>
          <cell r="DO178" t="str">
            <v>W06000014</v>
          </cell>
          <cell r="DP178">
            <v>9000</v>
          </cell>
          <cell r="DQ178">
            <v>13</v>
          </cell>
          <cell r="DR178">
            <v>37</v>
          </cell>
          <cell r="DS178">
            <v>0.9</v>
          </cell>
          <cell r="DT178">
            <v>37.4</v>
          </cell>
          <cell r="DU178">
            <v>1.7</v>
          </cell>
          <cell r="DV178" t="str">
            <v>&amp;^%</v>
          </cell>
          <cell r="DW178" t="str">
            <v>&amp;^%</v>
          </cell>
          <cell r="DX178" t="str">
            <v>&amp;^%</v>
          </cell>
          <cell r="DY178" t="str">
            <v>&amp;^%</v>
          </cell>
          <cell r="EA178" t="str">
            <v>The Vale of Glamorgan</v>
          </cell>
          <cell r="EB178" t="str">
            <v>W06000014</v>
          </cell>
          <cell r="EC178">
            <v>8000</v>
          </cell>
          <cell r="ED178">
            <v>15.4</v>
          </cell>
          <cell r="EE178">
            <v>20638</v>
          </cell>
          <cell r="EF178">
            <v>15</v>
          </cell>
          <cell r="EG178">
            <v>24842</v>
          </cell>
          <cell r="EH178">
            <v>7.5</v>
          </cell>
          <cell r="EI178" t="str">
            <v>&amp;^%</v>
          </cell>
          <cell r="EJ178" t="str">
            <v>&amp;^%</v>
          </cell>
          <cell r="EK178" t="str">
            <v>&amp;^%</v>
          </cell>
          <cell r="EL178" t="str">
            <v>&amp;^%</v>
          </cell>
          <cell r="EN178" t="str">
            <v>The Vale of Glamorgan</v>
          </cell>
          <cell r="EO178" t="str">
            <v>W06000014</v>
          </cell>
          <cell r="EP178">
            <v>9000</v>
          </cell>
          <cell r="EQ178">
            <v>13</v>
          </cell>
          <cell r="ER178">
            <v>10.78</v>
          </cell>
          <cell r="ES178">
            <v>12</v>
          </cell>
          <cell r="ET178">
            <v>13.45</v>
          </cell>
          <cell r="EU178">
            <v>6.8</v>
          </cell>
          <cell r="EV178">
            <v>6.7</v>
          </cell>
          <cell r="EW178">
            <v>10</v>
          </cell>
          <cell r="EX178" t="str">
            <v>&amp;^%</v>
          </cell>
          <cell r="EY178" t="str">
            <v>&amp;^%</v>
          </cell>
          <cell r="FA178" t="str">
            <v>The Vale of Glamorgan</v>
          </cell>
          <cell r="FB178" t="str">
            <v>W06000014</v>
          </cell>
          <cell r="FC178">
            <v>9000</v>
          </cell>
          <cell r="FD178">
            <v>13</v>
          </cell>
          <cell r="FE178">
            <v>405.1</v>
          </cell>
          <cell r="FF178">
            <v>15</v>
          </cell>
          <cell r="FG178">
            <v>502.5</v>
          </cell>
          <cell r="FH178">
            <v>6.4</v>
          </cell>
          <cell r="FI178">
            <v>269.5</v>
          </cell>
          <cell r="FJ178">
            <v>13</v>
          </cell>
          <cell r="FK178" t="str">
            <v>&amp;^%</v>
          </cell>
          <cell r="FL178" t="str">
            <v>&amp;^%</v>
          </cell>
          <cell r="FN178" t="str">
            <v>The Vale of Glamorgan</v>
          </cell>
          <cell r="FO178" t="str">
            <v>W06000014</v>
          </cell>
          <cell r="FP178">
            <v>15000</v>
          </cell>
          <cell r="FQ178">
            <v>11</v>
          </cell>
          <cell r="FR178">
            <v>39</v>
          </cell>
          <cell r="FS178">
            <v>1.6</v>
          </cell>
          <cell r="FT178">
            <v>39.4</v>
          </cell>
          <cell r="FU178">
            <v>1.1000000000000001</v>
          </cell>
          <cell r="FV178">
            <v>35</v>
          </cell>
          <cell r="FW178">
            <v>3</v>
          </cell>
          <cell r="FX178" t="str">
            <v>&amp;^%</v>
          </cell>
          <cell r="FY178" t="str">
            <v>&amp;^%</v>
          </cell>
          <cell r="GA178" t="str">
            <v>The Vale of Glamorgan</v>
          </cell>
          <cell r="GB178" t="str">
            <v>W06000014</v>
          </cell>
          <cell r="GC178">
            <v>13000</v>
          </cell>
          <cell r="GD178">
            <v>12.8</v>
          </cell>
          <cell r="GE178">
            <v>29959</v>
          </cell>
          <cell r="GF178">
            <v>14</v>
          </cell>
          <cell r="GG178">
            <v>33599</v>
          </cell>
          <cell r="GH178">
            <v>7.4</v>
          </cell>
          <cell r="GI178">
            <v>14448</v>
          </cell>
          <cell r="GJ178">
            <v>9.5</v>
          </cell>
          <cell r="GK178" t="str">
            <v>&amp;^%</v>
          </cell>
          <cell r="GL178" t="str">
            <v>&amp;^%</v>
          </cell>
          <cell r="GN178" t="str">
            <v>The Vale of Glamorgan</v>
          </cell>
          <cell r="GO178" t="str">
            <v>W06000014</v>
          </cell>
          <cell r="GP178">
            <v>15000</v>
          </cell>
          <cell r="GQ178">
            <v>11</v>
          </cell>
          <cell r="GR178">
            <v>14.01</v>
          </cell>
          <cell r="GS178">
            <v>14</v>
          </cell>
          <cell r="GT178">
            <v>15.88</v>
          </cell>
          <cell r="GU178">
            <v>6</v>
          </cell>
          <cell r="GV178">
            <v>7.51</v>
          </cell>
          <cell r="GW178">
            <v>6.7</v>
          </cell>
          <cell r="GX178" t="str">
            <v>&amp;^%</v>
          </cell>
          <cell r="GY178" t="str">
            <v>&amp;^%</v>
          </cell>
        </row>
        <row r="179">
          <cell r="A179" t="str">
            <v>Cardiff</v>
          </cell>
          <cell r="B179" t="str">
            <v>W06000015</v>
          </cell>
          <cell r="C179">
            <v>81000</v>
          </cell>
          <cell r="D179">
            <v>4.7</v>
          </cell>
          <cell r="E179">
            <v>513.9</v>
          </cell>
          <cell r="F179">
            <v>4.4000000000000004</v>
          </cell>
          <cell r="G179">
            <v>614.6</v>
          </cell>
          <cell r="H179">
            <v>3.3</v>
          </cell>
          <cell r="I179">
            <v>307.8</v>
          </cell>
          <cell r="J179">
            <v>3.1</v>
          </cell>
          <cell r="K179" t="str">
            <v>&amp;^%</v>
          </cell>
          <cell r="L179" t="str">
            <v>&amp;^%</v>
          </cell>
          <cell r="N179" t="str">
            <v>Cardiff</v>
          </cell>
          <cell r="O179" t="str">
            <v>W06000015</v>
          </cell>
          <cell r="P179">
            <v>140000</v>
          </cell>
          <cell r="Q179">
            <v>3.5</v>
          </cell>
          <cell r="R179">
            <v>37.5</v>
          </cell>
          <cell r="S179">
            <v>0.1</v>
          </cell>
          <cell r="T179">
            <v>38.299999999999997</v>
          </cell>
          <cell r="U179">
            <v>0.5</v>
          </cell>
          <cell r="V179">
            <v>34.700000000000003</v>
          </cell>
          <cell r="W179">
            <v>1.3</v>
          </cell>
          <cell r="X179">
            <v>43.2</v>
          </cell>
          <cell r="Y179">
            <v>4.2</v>
          </cell>
          <cell r="AA179" t="str">
            <v>Cardiff</v>
          </cell>
          <cell r="AB179" t="str">
            <v>W06000015</v>
          </cell>
          <cell r="AC179">
            <v>125000</v>
          </cell>
          <cell r="AD179">
            <v>4.3</v>
          </cell>
          <cell r="AE179">
            <v>25515</v>
          </cell>
          <cell r="AF179">
            <v>3.6</v>
          </cell>
          <cell r="AG179">
            <v>29528</v>
          </cell>
          <cell r="AH179">
            <v>2.4</v>
          </cell>
          <cell r="AI179">
            <v>15496</v>
          </cell>
          <cell r="AJ179">
            <v>3.1</v>
          </cell>
          <cell r="AK179">
            <v>47750</v>
          </cell>
          <cell r="AL179">
            <v>16</v>
          </cell>
          <cell r="AN179" t="str">
            <v>Cardiff</v>
          </cell>
          <cell r="AO179" t="str">
            <v>W06000015</v>
          </cell>
          <cell r="AP179">
            <v>140000</v>
          </cell>
          <cell r="AQ179">
            <v>3.5</v>
          </cell>
          <cell r="AR179">
            <v>12.54</v>
          </cell>
          <cell r="AS179">
            <v>3.1</v>
          </cell>
          <cell r="AT179">
            <v>14.89</v>
          </cell>
          <cell r="AU179">
            <v>2.4</v>
          </cell>
          <cell r="AV179">
            <v>7.46</v>
          </cell>
          <cell r="AW179">
            <v>2.2000000000000002</v>
          </cell>
          <cell r="AX179">
            <v>24.89</v>
          </cell>
          <cell r="AY179">
            <v>12</v>
          </cell>
          <cell r="BA179" t="str">
            <v>Cardiff</v>
          </cell>
          <cell r="BB179" t="str">
            <v>W06000015</v>
          </cell>
          <cell r="BC179">
            <v>140000</v>
          </cell>
          <cell r="BD179">
            <v>3.5</v>
          </cell>
          <cell r="BE179">
            <v>485.7</v>
          </cell>
          <cell r="BF179">
            <v>3.1</v>
          </cell>
          <cell r="BG179">
            <v>570.79999999999995</v>
          </cell>
          <cell r="BH179">
            <v>2.2999999999999998</v>
          </cell>
          <cell r="BI179">
            <v>286</v>
          </cell>
          <cell r="BJ179">
            <v>2.4</v>
          </cell>
          <cell r="BK179">
            <v>923</v>
          </cell>
          <cell r="BL179">
            <v>11</v>
          </cell>
          <cell r="BN179" t="str">
            <v>Cardiff</v>
          </cell>
          <cell r="BO179" t="str">
            <v>W06000015</v>
          </cell>
          <cell r="BP179">
            <v>185000</v>
          </cell>
          <cell r="BQ179">
            <v>3</v>
          </cell>
          <cell r="BR179">
            <v>37</v>
          </cell>
          <cell r="BS179">
            <v>0.7</v>
          </cell>
          <cell r="BT179">
            <v>33.4</v>
          </cell>
          <cell r="BU179">
            <v>1</v>
          </cell>
          <cell r="BV179">
            <v>17</v>
          </cell>
          <cell r="BW179">
            <v>4.8</v>
          </cell>
          <cell r="BX179">
            <v>42</v>
          </cell>
          <cell r="BY179">
            <v>3.5</v>
          </cell>
          <cell r="CA179" t="str">
            <v>Cardiff</v>
          </cell>
          <cell r="CB179" t="str">
            <v>W06000015</v>
          </cell>
          <cell r="CC179">
            <v>163000</v>
          </cell>
          <cell r="CD179">
            <v>3.7</v>
          </cell>
          <cell r="CE179">
            <v>21745</v>
          </cell>
          <cell r="CF179">
            <v>3.4</v>
          </cell>
          <cell r="CG179">
            <v>25057</v>
          </cell>
          <cell r="CH179">
            <v>2.6</v>
          </cell>
          <cell r="CI179">
            <v>7702</v>
          </cell>
          <cell r="CJ179">
            <v>7.2</v>
          </cell>
          <cell r="CK179">
            <v>44956</v>
          </cell>
          <cell r="CL179">
            <v>10</v>
          </cell>
          <cell r="CN179" t="str">
            <v>Cardiff</v>
          </cell>
          <cell r="CO179" t="str">
            <v>W06000015</v>
          </cell>
          <cell r="CP179">
            <v>185000</v>
          </cell>
          <cell r="CQ179">
            <v>3</v>
          </cell>
          <cell r="CR179">
            <v>11.22</v>
          </cell>
          <cell r="CS179">
            <v>3.3</v>
          </cell>
          <cell r="CT179">
            <v>14.26</v>
          </cell>
          <cell r="CU179">
            <v>2.2000000000000002</v>
          </cell>
          <cell r="CV179">
            <v>6.49</v>
          </cell>
          <cell r="CW179">
            <v>1.2</v>
          </cell>
          <cell r="CX179">
            <v>24.24</v>
          </cell>
          <cell r="CY179">
            <v>10</v>
          </cell>
          <cell r="DA179" t="str">
            <v>Cardiff</v>
          </cell>
          <cell r="DB179" t="str">
            <v>W06000015</v>
          </cell>
          <cell r="DC179">
            <v>185000</v>
          </cell>
          <cell r="DD179">
            <v>3</v>
          </cell>
          <cell r="DE179">
            <v>400.9</v>
          </cell>
          <cell r="DF179">
            <v>3.3</v>
          </cell>
          <cell r="DG179">
            <v>477</v>
          </cell>
          <cell r="DH179">
            <v>2.4</v>
          </cell>
          <cell r="DI179">
            <v>137.9</v>
          </cell>
          <cell r="DJ179">
            <v>5.2</v>
          </cell>
          <cell r="DK179">
            <v>856.2</v>
          </cell>
          <cell r="DL179">
            <v>9.6</v>
          </cell>
          <cell r="DN179" t="str">
            <v>Cardiff</v>
          </cell>
          <cell r="DO179" t="str">
            <v>W06000015</v>
          </cell>
          <cell r="DP179">
            <v>59000</v>
          </cell>
          <cell r="DQ179">
            <v>5.2</v>
          </cell>
          <cell r="DR179">
            <v>37</v>
          </cell>
          <cell r="DS179">
            <v>0.2</v>
          </cell>
          <cell r="DT179">
            <v>36.700000000000003</v>
          </cell>
          <cell r="DU179">
            <v>0.5</v>
          </cell>
          <cell r="DV179">
            <v>32.4</v>
          </cell>
          <cell r="DW179">
            <v>0.1</v>
          </cell>
          <cell r="DX179">
            <v>40</v>
          </cell>
          <cell r="DY179">
            <v>11</v>
          </cell>
          <cell r="EA179" t="str">
            <v>Cardiff</v>
          </cell>
          <cell r="EB179" t="str">
            <v>W06000015</v>
          </cell>
          <cell r="EC179">
            <v>51000</v>
          </cell>
          <cell r="ED179">
            <v>6.2</v>
          </cell>
          <cell r="EE179">
            <v>22598</v>
          </cell>
          <cell r="EF179">
            <v>4.9000000000000004</v>
          </cell>
          <cell r="EG179">
            <v>26259</v>
          </cell>
          <cell r="EH179">
            <v>3.2</v>
          </cell>
          <cell r="EI179">
            <v>13958</v>
          </cell>
          <cell r="EJ179">
            <v>4.9000000000000004</v>
          </cell>
          <cell r="EK179" t="str">
            <v>&amp;^%</v>
          </cell>
          <cell r="EL179" t="str">
            <v>&amp;^%</v>
          </cell>
          <cell r="EN179" t="str">
            <v>Cardiff</v>
          </cell>
          <cell r="EO179" t="str">
            <v>W06000015</v>
          </cell>
          <cell r="EP179">
            <v>59000</v>
          </cell>
          <cell r="EQ179">
            <v>5.2</v>
          </cell>
          <cell r="ER179">
            <v>11.91</v>
          </cell>
          <cell r="ES179">
            <v>4.9000000000000004</v>
          </cell>
          <cell r="ET179">
            <v>13.91</v>
          </cell>
          <cell r="EU179">
            <v>2.9</v>
          </cell>
          <cell r="EV179">
            <v>7.34</v>
          </cell>
          <cell r="EW179">
            <v>3.1</v>
          </cell>
          <cell r="EX179" t="str">
            <v>&amp;^%</v>
          </cell>
          <cell r="EY179" t="str">
            <v>&amp;^%</v>
          </cell>
          <cell r="FA179" t="str">
            <v>Cardiff</v>
          </cell>
          <cell r="FB179" t="str">
            <v>W06000015</v>
          </cell>
          <cell r="FC179">
            <v>59000</v>
          </cell>
          <cell r="FD179">
            <v>5.2</v>
          </cell>
          <cell r="FE179">
            <v>447.7</v>
          </cell>
          <cell r="FF179">
            <v>5</v>
          </cell>
          <cell r="FG179">
            <v>510.5</v>
          </cell>
          <cell r="FH179">
            <v>2.8</v>
          </cell>
          <cell r="FI179">
            <v>270</v>
          </cell>
          <cell r="FJ179">
            <v>2.5</v>
          </cell>
          <cell r="FK179" t="str">
            <v>&amp;^%</v>
          </cell>
          <cell r="FL179" t="str">
            <v>&amp;^%</v>
          </cell>
          <cell r="FN179" t="str">
            <v>Cardiff</v>
          </cell>
          <cell r="FO179" t="str">
            <v>W06000015</v>
          </cell>
          <cell r="FP179">
            <v>81000</v>
          </cell>
          <cell r="FQ179">
            <v>4.7</v>
          </cell>
          <cell r="FR179">
            <v>37.5</v>
          </cell>
          <cell r="FS179">
            <v>1</v>
          </cell>
          <cell r="FT179">
            <v>39.5</v>
          </cell>
          <cell r="FU179">
            <v>0.7</v>
          </cell>
          <cell r="FV179">
            <v>34.9</v>
          </cell>
          <cell r="FW179">
            <v>0.1</v>
          </cell>
          <cell r="FX179">
            <v>45.1</v>
          </cell>
          <cell r="FY179">
            <v>11</v>
          </cell>
          <cell r="GA179" t="str">
            <v>Cardiff</v>
          </cell>
          <cell r="GB179" t="str">
            <v>W06000015</v>
          </cell>
          <cell r="GC179">
            <v>73000</v>
          </cell>
          <cell r="GD179">
            <v>5.9</v>
          </cell>
          <cell r="GE179">
            <v>27442</v>
          </cell>
          <cell r="GF179">
            <v>4.7</v>
          </cell>
          <cell r="GG179">
            <v>31824</v>
          </cell>
          <cell r="GH179">
            <v>3.2</v>
          </cell>
          <cell r="GI179">
            <v>16654</v>
          </cell>
          <cell r="GJ179">
            <v>3.2</v>
          </cell>
          <cell r="GK179" t="str">
            <v>&amp;^%</v>
          </cell>
          <cell r="GL179" t="str">
            <v>&amp;^%</v>
          </cell>
          <cell r="GN179" t="str">
            <v>Cardiff</v>
          </cell>
          <cell r="GO179" t="str">
            <v>W06000015</v>
          </cell>
          <cell r="GP179">
            <v>81000</v>
          </cell>
          <cell r="GQ179">
            <v>4.7</v>
          </cell>
          <cell r="GR179">
            <v>13.04</v>
          </cell>
          <cell r="GS179">
            <v>4.3</v>
          </cell>
          <cell r="GT179">
            <v>15.56</v>
          </cell>
          <cell r="GU179">
            <v>3.4</v>
          </cell>
          <cell r="GV179">
            <v>7.57</v>
          </cell>
          <cell r="GW179">
            <v>3.5</v>
          </cell>
          <cell r="GX179" t="str">
            <v>&amp;^%</v>
          </cell>
          <cell r="GY179" t="str">
            <v>&amp;^%</v>
          </cell>
        </row>
        <row r="180">
          <cell r="A180" t="str">
            <v>Rhondda, Cynon, Taff</v>
          </cell>
          <cell r="B180" t="str">
            <v>W06000016</v>
          </cell>
          <cell r="C180">
            <v>24000</v>
          </cell>
          <cell r="D180">
            <v>8.5</v>
          </cell>
          <cell r="E180">
            <v>441.3</v>
          </cell>
          <cell r="F180">
            <v>5.7</v>
          </cell>
          <cell r="G180">
            <v>521</v>
          </cell>
          <cell r="H180">
            <v>4.2</v>
          </cell>
          <cell r="I180">
            <v>281.7</v>
          </cell>
          <cell r="J180">
            <v>4.0999999999999996</v>
          </cell>
          <cell r="K180" t="str">
            <v>&amp;^%</v>
          </cell>
          <cell r="L180" t="str">
            <v>&amp;^%</v>
          </cell>
          <cell r="N180" t="str">
            <v>Rhondda, Cynon, Taff</v>
          </cell>
          <cell r="O180" t="str">
            <v>W06000016</v>
          </cell>
          <cell r="P180">
            <v>44000</v>
          </cell>
          <cell r="Q180">
            <v>6.2</v>
          </cell>
          <cell r="R180">
            <v>37.5</v>
          </cell>
          <cell r="S180">
            <v>0.5</v>
          </cell>
          <cell r="T180">
            <v>38.9</v>
          </cell>
          <cell r="U180">
            <v>0.9</v>
          </cell>
          <cell r="V180">
            <v>32.5</v>
          </cell>
          <cell r="W180">
            <v>1.8</v>
          </cell>
          <cell r="X180" t="str">
            <v>&amp;^%</v>
          </cell>
          <cell r="Y180" t="str">
            <v>&amp;^%</v>
          </cell>
          <cell r="AA180" t="str">
            <v>Rhondda, Cynon, Taff</v>
          </cell>
          <cell r="AB180" t="str">
            <v>W06000016</v>
          </cell>
          <cell r="AC180">
            <v>42000</v>
          </cell>
          <cell r="AD180">
            <v>7.9</v>
          </cell>
          <cell r="AE180">
            <v>22213</v>
          </cell>
          <cell r="AF180">
            <v>5.2</v>
          </cell>
          <cell r="AG180">
            <v>25872</v>
          </cell>
          <cell r="AH180">
            <v>4.2</v>
          </cell>
          <cell r="AI180">
            <v>13199</v>
          </cell>
          <cell r="AJ180">
            <v>4.4000000000000004</v>
          </cell>
          <cell r="AK180" t="str">
            <v>&amp;^%</v>
          </cell>
          <cell r="AL180" t="str">
            <v>&amp;^%</v>
          </cell>
          <cell r="AN180" t="str">
            <v>Rhondda, Cynon, Taff</v>
          </cell>
          <cell r="AO180" t="str">
            <v>W06000016</v>
          </cell>
          <cell r="AP180">
            <v>44000</v>
          </cell>
          <cell r="AQ180">
            <v>6.2</v>
          </cell>
          <cell r="AR180">
            <v>11.2</v>
          </cell>
          <cell r="AS180">
            <v>5.6</v>
          </cell>
          <cell r="AT180">
            <v>13.01</v>
          </cell>
          <cell r="AU180">
            <v>3.3</v>
          </cell>
          <cell r="AV180">
            <v>7.16</v>
          </cell>
          <cell r="AW180">
            <v>2.2999999999999998</v>
          </cell>
          <cell r="AX180" t="str">
            <v>&amp;^%</v>
          </cell>
          <cell r="AY180" t="str">
            <v>&amp;^%</v>
          </cell>
          <cell r="BA180" t="str">
            <v>Rhondda, Cynon, Taff</v>
          </cell>
          <cell r="BB180" t="str">
            <v>W06000016</v>
          </cell>
          <cell r="BC180">
            <v>44000</v>
          </cell>
          <cell r="BD180">
            <v>6.2</v>
          </cell>
          <cell r="BE180">
            <v>431.5</v>
          </cell>
          <cell r="BF180">
            <v>4.0999999999999996</v>
          </cell>
          <cell r="BG180">
            <v>506.1</v>
          </cell>
          <cell r="BH180">
            <v>3.1</v>
          </cell>
          <cell r="BI180">
            <v>273.8</v>
          </cell>
          <cell r="BJ180">
            <v>3.9</v>
          </cell>
          <cell r="BK180" t="str">
            <v>&amp;^%</v>
          </cell>
          <cell r="BL180" t="str">
            <v>&amp;^%</v>
          </cell>
          <cell r="BN180" t="str">
            <v>Rhondda, Cynon, Taff</v>
          </cell>
          <cell r="BO180" t="str">
            <v>W06000016</v>
          </cell>
          <cell r="BP180">
            <v>66000</v>
          </cell>
          <cell r="BQ180">
            <v>5</v>
          </cell>
          <cell r="BR180">
            <v>37</v>
          </cell>
          <cell r="BS180">
            <v>1.4</v>
          </cell>
          <cell r="BT180">
            <v>32.6</v>
          </cell>
          <cell r="BU180">
            <v>1.7</v>
          </cell>
          <cell r="BV180">
            <v>16.7</v>
          </cell>
          <cell r="BW180">
            <v>6.2</v>
          </cell>
          <cell r="BX180">
            <v>42.2</v>
          </cell>
          <cell r="BY180">
            <v>13</v>
          </cell>
          <cell r="CA180" t="str">
            <v>Rhondda, Cynon, Taff</v>
          </cell>
          <cell r="CB180" t="str">
            <v>W06000016</v>
          </cell>
          <cell r="CC180">
            <v>63000</v>
          </cell>
          <cell r="CD180">
            <v>6.1</v>
          </cell>
          <cell r="CE180">
            <v>17830</v>
          </cell>
          <cell r="CF180">
            <v>5.5</v>
          </cell>
          <cell r="CG180">
            <v>20623</v>
          </cell>
          <cell r="CH180">
            <v>4.3</v>
          </cell>
          <cell r="CI180">
            <v>6135</v>
          </cell>
          <cell r="CJ180">
            <v>9.6999999999999993</v>
          </cell>
          <cell r="CK180" t="str">
            <v>&amp;^%</v>
          </cell>
          <cell r="CL180" t="str">
            <v>&amp;^%</v>
          </cell>
          <cell r="CN180" t="str">
            <v>Rhondda, Cynon, Taff</v>
          </cell>
          <cell r="CO180" t="str">
            <v>W06000016</v>
          </cell>
          <cell r="CP180">
            <v>66000</v>
          </cell>
          <cell r="CQ180">
            <v>5</v>
          </cell>
          <cell r="CR180">
            <v>9.56</v>
          </cell>
          <cell r="CS180">
            <v>5.0999999999999996</v>
          </cell>
          <cell r="CT180">
            <v>12.43</v>
          </cell>
          <cell r="CU180">
            <v>2.9</v>
          </cell>
          <cell r="CV180">
            <v>6.37</v>
          </cell>
          <cell r="CW180">
            <v>1.2</v>
          </cell>
          <cell r="CX180" t="str">
            <v>&amp;^%</v>
          </cell>
          <cell r="CY180" t="str">
            <v>&amp;^%</v>
          </cell>
          <cell r="DA180" t="str">
            <v>Rhondda, Cynon, Taff</v>
          </cell>
          <cell r="DB180" t="str">
            <v>W06000016</v>
          </cell>
          <cell r="DC180">
            <v>66000</v>
          </cell>
          <cell r="DD180">
            <v>5</v>
          </cell>
          <cell r="DE180">
            <v>361.2</v>
          </cell>
          <cell r="DF180">
            <v>4.9000000000000004</v>
          </cell>
          <cell r="DG180">
            <v>405.1</v>
          </cell>
          <cell r="DH180">
            <v>3.4</v>
          </cell>
          <cell r="DI180">
            <v>122.2</v>
          </cell>
          <cell r="DJ180">
            <v>8.6999999999999993</v>
          </cell>
          <cell r="DK180" t="str">
            <v>&amp;^%</v>
          </cell>
          <cell r="DL180" t="str">
            <v>&amp;^%</v>
          </cell>
          <cell r="DN180" t="str">
            <v>Rhondda, Cynon, Taff</v>
          </cell>
          <cell r="DO180" t="str">
            <v>W06000016</v>
          </cell>
          <cell r="DP180">
            <v>20000</v>
          </cell>
          <cell r="DQ180">
            <v>8.9</v>
          </cell>
          <cell r="DR180">
            <v>37</v>
          </cell>
          <cell r="DS180">
            <v>0.3</v>
          </cell>
          <cell r="DT180">
            <v>37.299999999999997</v>
          </cell>
          <cell r="DU180">
            <v>1.4</v>
          </cell>
          <cell r="DV180">
            <v>32.299999999999997</v>
          </cell>
          <cell r="DW180">
            <v>1.7</v>
          </cell>
          <cell r="DX180" t="str">
            <v>&amp;^%</v>
          </cell>
          <cell r="DY180" t="str">
            <v>&amp;^%</v>
          </cell>
          <cell r="EA180" t="str">
            <v>Rhondda, Cynon, Taff</v>
          </cell>
          <cell r="EB180" t="str">
            <v>W06000016</v>
          </cell>
          <cell r="EC180">
            <v>18000</v>
          </cell>
          <cell r="ED180">
            <v>13.2</v>
          </cell>
          <cell r="EE180">
            <v>20200</v>
          </cell>
          <cell r="EF180">
            <v>9.3000000000000007</v>
          </cell>
          <cell r="EG180">
            <v>23919</v>
          </cell>
          <cell r="EH180">
            <v>7.2</v>
          </cell>
          <cell r="EI180">
            <v>12144</v>
          </cell>
          <cell r="EJ180">
            <v>5.8</v>
          </cell>
          <cell r="EK180" t="str">
            <v>&amp;^%</v>
          </cell>
          <cell r="EL180" t="str">
            <v>&amp;^%</v>
          </cell>
          <cell r="EN180" t="str">
            <v>Rhondda, Cynon, Taff</v>
          </cell>
          <cell r="EO180" t="str">
            <v>W06000016</v>
          </cell>
          <cell r="EP180">
            <v>20000</v>
          </cell>
          <cell r="EQ180">
            <v>8.9</v>
          </cell>
          <cell r="ER180">
            <v>11.04</v>
          </cell>
          <cell r="ES180">
            <v>8.3000000000000007</v>
          </cell>
          <cell r="ET180">
            <v>13.09</v>
          </cell>
          <cell r="EU180">
            <v>5</v>
          </cell>
          <cell r="EV180">
            <v>7.22</v>
          </cell>
          <cell r="EW180">
            <v>3.8</v>
          </cell>
          <cell r="EX180" t="str">
            <v>&amp;^%</v>
          </cell>
          <cell r="EY180" t="str">
            <v>&amp;^%</v>
          </cell>
          <cell r="FA180" t="str">
            <v>Rhondda, Cynon, Taff</v>
          </cell>
          <cell r="FB180" t="str">
            <v>W06000016</v>
          </cell>
          <cell r="FC180">
            <v>20000</v>
          </cell>
          <cell r="FD180">
            <v>8.9</v>
          </cell>
          <cell r="FE180">
            <v>418.2</v>
          </cell>
          <cell r="FF180">
            <v>7.5</v>
          </cell>
          <cell r="FG180">
            <v>488.4</v>
          </cell>
          <cell r="FH180">
            <v>4.7</v>
          </cell>
          <cell r="FI180">
            <v>265.8</v>
          </cell>
          <cell r="FJ180">
            <v>5.9</v>
          </cell>
          <cell r="FK180" t="str">
            <v>&amp;^%</v>
          </cell>
          <cell r="FL180" t="str">
            <v>&amp;^%</v>
          </cell>
          <cell r="FN180" t="str">
            <v>Rhondda, Cynon, Taff</v>
          </cell>
          <cell r="FO180" t="str">
            <v>W06000016</v>
          </cell>
          <cell r="FP180">
            <v>24000</v>
          </cell>
          <cell r="FQ180">
            <v>8.5</v>
          </cell>
          <cell r="FR180">
            <v>39</v>
          </cell>
          <cell r="FS180">
            <v>1.6</v>
          </cell>
          <cell r="FT180">
            <v>40.299999999999997</v>
          </cell>
          <cell r="FU180">
            <v>1.2</v>
          </cell>
          <cell r="FV180">
            <v>35.6</v>
          </cell>
          <cell r="FW180">
            <v>3.1</v>
          </cell>
          <cell r="FX180" t="str">
            <v>&amp;^%</v>
          </cell>
          <cell r="FY180" t="str">
            <v>&amp;^%</v>
          </cell>
          <cell r="GA180" t="str">
            <v>Rhondda, Cynon, Taff</v>
          </cell>
          <cell r="GB180" t="str">
            <v>W06000016</v>
          </cell>
          <cell r="GC180">
            <v>24000</v>
          </cell>
          <cell r="GD180">
            <v>9.5</v>
          </cell>
          <cell r="GE180">
            <v>23440</v>
          </cell>
          <cell r="GF180">
            <v>6.2</v>
          </cell>
          <cell r="GG180">
            <v>27382</v>
          </cell>
          <cell r="GH180">
            <v>5</v>
          </cell>
          <cell r="GI180">
            <v>14398</v>
          </cell>
          <cell r="GJ180">
            <v>5.5</v>
          </cell>
          <cell r="GK180" t="str">
            <v>&amp;^%</v>
          </cell>
          <cell r="GL180" t="str">
            <v>&amp;^%</v>
          </cell>
          <cell r="GN180" t="str">
            <v>Rhondda, Cynon, Taff</v>
          </cell>
          <cell r="GO180" t="str">
            <v>W06000016</v>
          </cell>
          <cell r="GP180">
            <v>24000</v>
          </cell>
          <cell r="GQ180">
            <v>8.5</v>
          </cell>
          <cell r="GR180">
            <v>11.52</v>
          </cell>
          <cell r="GS180">
            <v>7.3</v>
          </cell>
          <cell r="GT180">
            <v>12.94</v>
          </cell>
          <cell r="GU180">
            <v>4.3</v>
          </cell>
          <cell r="GV180">
            <v>7.06</v>
          </cell>
          <cell r="GW180">
            <v>3.7</v>
          </cell>
          <cell r="GX180" t="str">
            <v>&amp;^%</v>
          </cell>
          <cell r="GY180" t="str">
            <v>&amp;^%</v>
          </cell>
        </row>
        <row r="181">
          <cell r="A181" t="str">
            <v>Merthyr Tydfil</v>
          </cell>
          <cell r="B181" t="str">
            <v>W06000024</v>
          </cell>
          <cell r="C181">
            <v>8000</v>
          </cell>
          <cell r="D181">
            <v>14.8</v>
          </cell>
          <cell r="E181">
            <v>403.6</v>
          </cell>
          <cell r="F181">
            <v>13</v>
          </cell>
          <cell r="G181">
            <v>481.9</v>
          </cell>
          <cell r="H181">
            <v>7.7</v>
          </cell>
          <cell r="I181" t="str">
            <v>&amp;^%</v>
          </cell>
          <cell r="J181" t="str">
            <v>&amp;^%</v>
          </cell>
          <cell r="K181" t="str">
            <v>&amp;^%</v>
          </cell>
          <cell r="L181" t="str">
            <v>&amp;^%</v>
          </cell>
          <cell r="N181" t="str">
            <v>Merthyr Tydfil</v>
          </cell>
          <cell r="O181" t="str">
            <v>W06000024</v>
          </cell>
          <cell r="P181">
            <v>15000</v>
          </cell>
          <cell r="Q181">
            <v>10.4</v>
          </cell>
          <cell r="R181">
            <v>37.5</v>
          </cell>
          <cell r="S181">
            <v>1.3</v>
          </cell>
          <cell r="T181">
            <v>38.4</v>
          </cell>
          <cell r="U181">
            <v>1.2</v>
          </cell>
          <cell r="V181">
            <v>34.9</v>
          </cell>
          <cell r="W181">
            <v>3.9</v>
          </cell>
          <cell r="X181" t="str">
            <v>&amp;^%</v>
          </cell>
          <cell r="Y181" t="str">
            <v>&amp;^%</v>
          </cell>
          <cell r="AA181" t="str">
            <v>Merthyr Tydfil</v>
          </cell>
          <cell r="AB181" t="str">
            <v>W06000024</v>
          </cell>
          <cell r="AC181">
            <v>14000</v>
          </cell>
          <cell r="AD181">
            <v>12.2</v>
          </cell>
          <cell r="AE181">
            <v>20835</v>
          </cell>
          <cell r="AF181">
            <v>9.8000000000000007</v>
          </cell>
          <cell r="AG181">
            <v>24671</v>
          </cell>
          <cell r="AH181">
            <v>6.4</v>
          </cell>
          <cell r="AI181">
            <v>13137</v>
          </cell>
          <cell r="AJ181">
            <v>14</v>
          </cell>
          <cell r="AK181" t="str">
            <v>&amp;^%</v>
          </cell>
          <cell r="AL181" t="str">
            <v>&amp;^%</v>
          </cell>
          <cell r="AN181" t="str">
            <v>Merthyr Tydfil</v>
          </cell>
          <cell r="AO181" t="str">
            <v>W06000024</v>
          </cell>
          <cell r="AP181">
            <v>15000</v>
          </cell>
          <cell r="AQ181">
            <v>10.4</v>
          </cell>
          <cell r="AR181">
            <v>10.210000000000001</v>
          </cell>
          <cell r="AS181">
            <v>7.7</v>
          </cell>
          <cell r="AT181">
            <v>12.22</v>
          </cell>
          <cell r="AU181">
            <v>4.9000000000000004</v>
          </cell>
          <cell r="AV181">
            <v>6.66</v>
          </cell>
          <cell r="AW181">
            <v>4.4000000000000004</v>
          </cell>
          <cell r="AX181" t="str">
            <v>&amp;^%</v>
          </cell>
          <cell r="AY181" t="str">
            <v>&amp;^%</v>
          </cell>
          <cell r="BA181" t="str">
            <v>Merthyr Tydfil</v>
          </cell>
          <cell r="BB181" t="str">
            <v>W06000024</v>
          </cell>
          <cell r="BC181">
            <v>15000</v>
          </cell>
          <cell r="BD181">
            <v>10.4</v>
          </cell>
          <cell r="BE181">
            <v>406.3</v>
          </cell>
          <cell r="BF181">
            <v>8.4</v>
          </cell>
          <cell r="BG181">
            <v>469.5</v>
          </cell>
          <cell r="BH181">
            <v>5.0999999999999996</v>
          </cell>
          <cell r="BI181">
            <v>257.5</v>
          </cell>
          <cell r="BJ181">
            <v>6.7</v>
          </cell>
          <cell r="BK181" t="str">
            <v>&amp;^%</v>
          </cell>
          <cell r="BL181" t="str">
            <v>&amp;^%</v>
          </cell>
          <cell r="BN181" t="str">
            <v>Merthyr Tydfil</v>
          </cell>
          <cell r="BO181" t="str">
            <v>W06000024</v>
          </cell>
          <cell r="BP181">
            <v>20000</v>
          </cell>
          <cell r="BQ181">
            <v>8.9</v>
          </cell>
          <cell r="BR181">
            <v>37</v>
          </cell>
          <cell r="BS181">
            <v>1.1000000000000001</v>
          </cell>
          <cell r="BT181">
            <v>33.9</v>
          </cell>
          <cell r="BU181">
            <v>2.4</v>
          </cell>
          <cell r="BV181">
            <v>18.7</v>
          </cell>
          <cell r="BW181">
            <v>13</v>
          </cell>
          <cell r="BX181" t="str">
            <v>&amp;^%</v>
          </cell>
          <cell r="BY181" t="str">
            <v>&amp;^%</v>
          </cell>
          <cell r="CA181" t="str">
            <v>Merthyr Tydfil</v>
          </cell>
          <cell r="CB181" t="str">
            <v>W06000024</v>
          </cell>
          <cell r="CC181">
            <v>19000</v>
          </cell>
          <cell r="CD181">
            <v>10.3</v>
          </cell>
          <cell r="CE181">
            <v>18281</v>
          </cell>
          <cell r="CF181">
            <v>8.4</v>
          </cell>
          <cell r="CG181">
            <v>21259</v>
          </cell>
          <cell r="CH181">
            <v>6.4</v>
          </cell>
          <cell r="CI181" t="str">
            <v>&amp;^%</v>
          </cell>
          <cell r="CJ181" t="str">
            <v>&amp;^%</v>
          </cell>
          <cell r="CK181" t="str">
            <v>&amp;^%</v>
          </cell>
          <cell r="CL181" t="str">
            <v>&amp;^%</v>
          </cell>
          <cell r="CN181" t="str">
            <v>Merthyr Tydfil</v>
          </cell>
          <cell r="CO181" t="str">
            <v>W06000024</v>
          </cell>
          <cell r="CP181">
            <v>20000</v>
          </cell>
          <cell r="CQ181">
            <v>8.9</v>
          </cell>
          <cell r="CR181">
            <v>9.91</v>
          </cell>
          <cell r="CS181">
            <v>5.6</v>
          </cell>
          <cell r="CT181">
            <v>11.89</v>
          </cell>
          <cell r="CU181">
            <v>4.5</v>
          </cell>
          <cell r="CV181">
            <v>6.22</v>
          </cell>
          <cell r="CW181">
            <v>2.5</v>
          </cell>
          <cell r="CX181" t="str">
            <v>&amp;^%</v>
          </cell>
          <cell r="CY181" t="str">
            <v>&amp;^%</v>
          </cell>
          <cell r="DA181" t="str">
            <v>Merthyr Tydfil</v>
          </cell>
          <cell r="DB181" t="str">
            <v>W06000024</v>
          </cell>
          <cell r="DC181">
            <v>20000</v>
          </cell>
          <cell r="DD181">
            <v>8.9</v>
          </cell>
          <cell r="DE181">
            <v>358.6</v>
          </cell>
          <cell r="DF181">
            <v>7.4</v>
          </cell>
          <cell r="DG181">
            <v>403.1</v>
          </cell>
          <cell r="DH181">
            <v>5.3</v>
          </cell>
          <cell r="DI181">
            <v>149.69999999999999</v>
          </cell>
          <cell r="DJ181">
            <v>17</v>
          </cell>
          <cell r="DK181" t="str">
            <v>&amp;^%</v>
          </cell>
          <cell r="DL181" t="str">
            <v>&amp;^%</v>
          </cell>
          <cell r="DN181" t="str">
            <v>Merthyr Tydfil</v>
          </cell>
          <cell r="DO181" t="str">
            <v>W06000024</v>
          </cell>
          <cell r="DP181">
            <v>7000</v>
          </cell>
          <cell r="DQ181">
            <v>14.7</v>
          </cell>
          <cell r="DR181">
            <v>37</v>
          </cell>
          <cell r="DS181">
            <v>1.2</v>
          </cell>
          <cell r="DT181">
            <v>36.700000000000003</v>
          </cell>
          <cell r="DU181">
            <v>1</v>
          </cell>
          <cell r="DV181" t="str">
            <v>&amp;^%</v>
          </cell>
          <cell r="DW181" t="str">
            <v>&amp;^%</v>
          </cell>
          <cell r="DX181" t="str">
            <v>&amp;^%</v>
          </cell>
          <cell r="DY181" t="str">
            <v>&amp;^%</v>
          </cell>
          <cell r="EA181" t="str">
            <v>Merthyr Tydfil</v>
          </cell>
          <cell r="EB181" t="str">
            <v>W06000024</v>
          </cell>
          <cell r="EC181">
            <v>7000</v>
          </cell>
          <cell r="ED181">
            <v>17.100000000000001</v>
          </cell>
          <cell r="EE181">
            <v>21389</v>
          </cell>
          <cell r="EF181">
            <v>11</v>
          </cell>
          <cell r="EG181">
            <v>23697</v>
          </cell>
          <cell r="EH181">
            <v>7.5</v>
          </cell>
          <cell r="EI181" t="str">
            <v>&amp;^%</v>
          </cell>
          <cell r="EJ181" t="str">
            <v>&amp;^%</v>
          </cell>
          <cell r="EK181" t="str">
            <v>&amp;^%</v>
          </cell>
          <cell r="EL181" t="str">
            <v>&amp;^%</v>
          </cell>
          <cell r="EN181" t="str">
            <v>Merthyr Tydfil</v>
          </cell>
          <cell r="EO181" t="str">
            <v>W06000024</v>
          </cell>
          <cell r="EP181">
            <v>7000</v>
          </cell>
          <cell r="EQ181">
            <v>14.7</v>
          </cell>
          <cell r="ER181">
            <v>10.46</v>
          </cell>
          <cell r="ES181">
            <v>7.7</v>
          </cell>
          <cell r="ET181">
            <v>12.4</v>
          </cell>
          <cell r="EU181">
            <v>6.2</v>
          </cell>
          <cell r="EV181" t="str">
            <v>&amp;^%</v>
          </cell>
          <cell r="EW181" t="str">
            <v>&amp;^%</v>
          </cell>
          <cell r="EX181" t="str">
            <v>&amp;^%</v>
          </cell>
          <cell r="EY181" t="str">
            <v>&amp;^%</v>
          </cell>
          <cell r="FA181" t="str">
            <v>Merthyr Tydfil</v>
          </cell>
          <cell r="FB181" t="str">
            <v>W06000024</v>
          </cell>
          <cell r="FC181">
            <v>7000</v>
          </cell>
          <cell r="FD181">
            <v>14.7</v>
          </cell>
          <cell r="FE181">
            <v>405.4</v>
          </cell>
          <cell r="FF181">
            <v>8.8000000000000007</v>
          </cell>
          <cell r="FG181">
            <v>455.3</v>
          </cell>
          <cell r="FH181">
            <v>6.3</v>
          </cell>
          <cell r="FI181" t="str">
            <v>&amp;^%</v>
          </cell>
          <cell r="FJ181" t="str">
            <v>&amp;^%</v>
          </cell>
          <cell r="FK181" t="str">
            <v>&amp;^%</v>
          </cell>
          <cell r="FL181" t="str">
            <v>&amp;^%</v>
          </cell>
          <cell r="FN181" t="str">
            <v>Merthyr Tydfil</v>
          </cell>
          <cell r="FO181" t="str">
            <v>W06000024</v>
          </cell>
          <cell r="FP181">
            <v>8000</v>
          </cell>
          <cell r="FQ181">
            <v>14.8</v>
          </cell>
          <cell r="FR181">
            <v>38.700000000000003</v>
          </cell>
          <cell r="FS181">
            <v>2</v>
          </cell>
          <cell r="FT181">
            <v>39.9</v>
          </cell>
          <cell r="FU181">
            <v>1.9</v>
          </cell>
          <cell r="FV181" t="str">
            <v>&amp;^%</v>
          </cell>
          <cell r="FW181" t="str">
            <v>&amp;^%</v>
          </cell>
          <cell r="FX181" t="str">
            <v>&amp;^%</v>
          </cell>
          <cell r="FY181" t="str">
            <v>&amp;^%</v>
          </cell>
          <cell r="GA181" t="str">
            <v>Merthyr Tydfil</v>
          </cell>
          <cell r="GB181" t="str">
            <v>W06000024</v>
          </cell>
          <cell r="GC181">
            <v>7000</v>
          </cell>
          <cell r="GD181">
            <v>17.3</v>
          </cell>
          <cell r="GE181">
            <v>20510</v>
          </cell>
          <cell r="GF181">
            <v>14</v>
          </cell>
          <cell r="GG181">
            <v>25544</v>
          </cell>
          <cell r="GH181">
            <v>9.8000000000000007</v>
          </cell>
          <cell r="GI181" t="str">
            <v>&amp;^%</v>
          </cell>
          <cell r="GJ181" t="str">
            <v>&amp;^%</v>
          </cell>
          <cell r="GK181" t="str">
            <v>&amp;^%</v>
          </cell>
          <cell r="GL181" t="str">
            <v>&amp;^%</v>
          </cell>
          <cell r="GN181" t="str">
            <v>Merthyr Tydfil</v>
          </cell>
          <cell r="GO181" t="str">
            <v>W06000024</v>
          </cell>
          <cell r="GP181">
            <v>8000</v>
          </cell>
          <cell r="GQ181">
            <v>14.8</v>
          </cell>
          <cell r="GR181">
            <v>9.9499999999999993</v>
          </cell>
          <cell r="GS181">
            <v>14</v>
          </cell>
          <cell r="GT181">
            <v>12.08</v>
          </cell>
          <cell r="GU181">
            <v>7.4</v>
          </cell>
          <cell r="GV181" t="str">
            <v>&amp;^%</v>
          </cell>
          <cell r="GW181" t="str">
            <v>&amp;^%</v>
          </cell>
          <cell r="GX181" t="str">
            <v>&amp;^%</v>
          </cell>
          <cell r="GY181" t="str">
            <v>&amp;^%</v>
          </cell>
        </row>
        <row r="182">
          <cell r="A182" t="str">
            <v>Caerphilly</v>
          </cell>
          <cell r="B182" t="str">
            <v>W06000018</v>
          </cell>
          <cell r="C182">
            <v>21000</v>
          </cell>
          <cell r="D182">
            <v>9.3000000000000007</v>
          </cell>
          <cell r="E182">
            <v>483.4</v>
          </cell>
          <cell r="F182">
            <v>8</v>
          </cell>
          <cell r="G182">
            <v>563.1</v>
          </cell>
          <cell r="H182">
            <v>4.4000000000000004</v>
          </cell>
          <cell r="I182">
            <v>289.10000000000002</v>
          </cell>
          <cell r="J182">
            <v>6.7</v>
          </cell>
          <cell r="K182" t="str">
            <v>&amp;^%</v>
          </cell>
          <cell r="L182" t="str">
            <v>&amp;^%</v>
          </cell>
          <cell r="N182" t="str">
            <v>Caerphilly</v>
          </cell>
          <cell r="O182" t="str">
            <v>W06000018</v>
          </cell>
          <cell r="P182">
            <v>33000</v>
          </cell>
          <cell r="Q182">
            <v>7.2</v>
          </cell>
          <cell r="R182">
            <v>37.5</v>
          </cell>
          <cell r="S182">
            <v>1.2</v>
          </cell>
          <cell r="T182">
            <v>39.6</v>
          </cell>
          <cell r="U182">
            <v>1.2</v>
          </cell>
          <cell r="V182">
            <v>32.5</v>
          </cell>
          <cell r="W182">
            <v>2</v>
          </cell>
          <cell r="X182" t="str">
            <v>&amp;^%</v>
          </cell>
          <cell r="Y182" t="str">
            <v>&amp;^%</v>
          </cell>
          <cell r="AA182" t="str">
            <v>Caerphilly</v>
          </cell>
          <cell r="AB182" t="str">
            <v>W06000018</v>
          </cell>
          <cell r="AC182">
            <v>31000</v>
          </cell>
          <cell r="AD182">
            <v>8.1999999999999993</v>
          </cell>
          <cell r="AE182">
            <v>22756</v>
          </cell>
          <cell r="AF182">
            <v>6.6</v>
          </cell>
          <cell r="AG182">
            <v>26213</v>
          </cell>
          <cell r="AH182">
            <v>4.2</v>
          </cell>
          <cell r="AI182">
            <v>13491</v>
          </cell>
          <cell r="AJ182">
            <v>5.7</v>
          </cell>
          <cell r="AK182" t="str">
            <v>&amp;^%</v>
          </cell>
          <cell r="AL182" t="str">
            <v>&amp;^%</v>
          </cell>
          <cell r="AN182" t="str">
            <v>Caerphilly</v>
          </cell>
          <cell r="AO182" t="str">
            <v>W06000018</v>
          </cell>
          <cell r="AP182">
            <v>33000</v>
          </cell>
          <cell r="AQ182">
            <v>7.2</v>
          </cell>
          <cell r="AR182">
            <v>11.5</v>
          </cell>
          <cell r="AS182">
            <v>5.6</v>
          </cell>
          <cell r="AT182">
            <v>13.13</v>
          </cell>
          <cell r="AU182">
            <v>3.4</v>
          </cell>
          <cell r="AV182">
            <v>7.14</v>
          </cell>
          <cell r="AW182">
            <v>4.5</v>
          </cell>
          <cell r="AX182" t="str">
            <v>&amp;^%</v>
          </cell>
          <cell r="AY182" t="str">
            <v>&amp;^%</v>
          </cell>
          <cell r="BA182" t="str">
            <v>Caerphilly</v>
          </cell>
          <cell r="BB182" t="str">
            <v>W06000018</v>
          </cell>
          <cell r="BC182">
            <v>33000</v>
          </cell>
          <cell r="BD182">
            <v>7.2</v>
          </cell>
          <cell r="BE182">
            <v>452.3</v>
          </cell>
          <cell r="BF182">
            <v>5.5</v>
          </cell>
          <cell r="BG182">
            <v>519.6</v>
          </cell>
          <cell r="BH182">
            <v>3.5</v>
          </cell>
          <cell r="BI182">
            <v>270.89999999999998</v>
          </cell>
          <cell r="BJ182">
            <v>5.3</v>
          </cell>
          <cell r="BK182" t="str">
            <v>&amp;^%</v>
          </cell>
          <cell r="BL182" t="str">
            <v>&amp;^%</v>
          </cell>
          <cell r="BN182" t="str">
            <v>Caerphilly</v>
          </cell>
          <cell r="BO182" t="str">
            <v>W06000018</v>
          </cell>
          <cell r="BP182">
            <v>46000</v>
          </cell>
          <cell r="BQ182">
            <v>6.1</v>
          </cell>
          <cell r="BR182">
            <v>37</v>
          </cell>
          <cell r="BS182">
            <v>0.4</v>
          </cell>
          <cell r="BT182">
            <v>33.4</v>
          </cell>
          <cell r="BU182">
            <v>2.2000000000000002</v>
          </cell>
          <cell r="BV182">
            <v>15</v>
          </cell>
          <cell r="BW182">
            <v>9.9</v>
          </cell>
          <cell r="BX182" t="str">
            <v>&amp;^%</v>
          </cell>
          <cell r="BY182" t="str">
            <v>&amp;^%</v>
          </cell>
          <cell r="CA182" t="str">
            <v>Caerphilly</v>
          </cell>
          <cell r="CB182" t="str">
            <v>W06000018</v>
          </cell>
          <cell r="CC182">
            <v>42000</v>
          </cell>
          <cell r="CD182">
            <v>7.8</v>
          </cell>
          <cell r="CE182">
            <v>19735</v>
          </cell>
          <cell r="CF182">
            <v>8</v>
          </cell>
          <cell r="CG182">
            <v>21773</v>
          </cell>
          <cell r="CH182">
            <v>4.8</v>
          </cell>
          <cell r="CI182">
            <v>6392</v>
          </cell>
          <cell r="CJ182">
            <v>16</v>
          </cell>
          <cell r="CK182" t="str">
            <v>&amp;^%</v>
          </cell>
          <cell r="CL182" t="str">
            <v>&amp;^%</v>
          </cell>
          <cell r="CN182" t="str">
            <v>Caerphilly</v>
          </cell>
          <cell r="CO182" t="str">
            <v>W06000018</v>
          </cell>
          <cell r="CP182">
            <v>46000</v>
          </cell>
          <cell r="CQ182">
            <v>6.1</v>
          </cell>
          <cell r="CR182">
            <v>10.07</v>
          </cell>
          <cell r="CS182">
            <v>5</v>
          </cell>
          <cell r="CT182">
            <v>12.61</v>
          </cell>
          <cell r="CU182">
            <v>3.1</v>
          </cell>
          <cell r="CV182">
            <v>6.2</v>
          </cell>
          <cell r="CW182">
            <v>1.6</v>
          </cell>
          <cell r="CX182" t="str">
            <v>&amp;^%</v>
          </cell>
          <cell r="CY182" t="str">
            <v>&amp;^%</v>
          </cell>
          <cell r="DA182" t="str">
            <v>Caerphilly</v>
          </cell>
          <cell r="DB182" t="str">
            <v>W06000018</v>
          </cell>
          <cell r="DC182">
            <v>46000</v>
          </cell>
          <cell r="DD182">
            <v>6.1</v>
          </cell>
          <cell r="DE182">
            <v>385.1</v>
          </cell>
          <cell r="DF182">
            <v>6</v>
          </cell>
          <cell r="DG182">
            <v>420.7</v>
          </cell>
          <cell r="DH182">
            <v>4</v>
          </cell>
          <cell r="DI182">
            <v>111</v>
          </cell>
          <cell r="DJ182">
            <v>15</v>
          </cell>
          <cell r="DK182" t="str">
            <v>&amp;^%</v>
          </cell>
          <cell r="DL182" t="str">
            <v>&amp;^%</v>
          </cell>
          <cell r="DN182" t="str">
            <v>Caerphilly</v>
          </cell>
          <cell r="DO182" t="str">
            <v>W06000018</v>
          </cell>
          <cell r="DP182">
            <v>12000</v>
          </cell>
          <cell r="DQ182">
            <v>11.5</v>
          </cell>
          <cell r="DR182">
            <v>37.200000000000003</v>
          </cell>
          <cell r="DS182">
            <v>0.4</v>
          </cell>
          <cell r="DT182">
            <v>37.299999999999997</v>
          </cell>
          <cell r="DU182">
            <v>1.7</v>
          </cell>
          <cell r="DV182">
            <v>32.1</v>
          </cell>
          <cell r="DW182">
            <v>2</v>
          </cell>
          <cell r="DX182" t="str">
            <v>&amp;^%</v>
          </cell>
          <cell r="DY182" t="str">
            <v>&amp;^%</v>
          </cell>
          <cell r="EA182" t="str">
            <v>Caerphilly</v>
          </cell>
          <cell r="EB182" t="str">
            <v>W06000018</v>
          </cell>
          <cell r="EC182">
            <v>12000</v>
          </cell>
          <cell r="ED182">
            <v>12.8</v>
          </cell>
          <cell r="EE182">
            <v>19868</v>
          </cell>
          <cell r="EF182">
            <v>9.3000000000000007</v>
          </cell>
          <cell r="EG182">
            <v>22156</v>
          </cell>
          <cell r="EH182">
            <v>5.6</v>
          </cell>
          <cell r="EI182">
            <v>12110</v>
          </cell>
          <cell r="EJ182">
            <v>18</v>
          </cell>
          <cell r="EK182" t="str">
            <v>&amp;^%</v>
          </cell>
          <cell r="EL182" t="str">
            <v>&amp;^%</v>
          </cell>
          <cell r="EN182" t="str">
            <v>Caerphilly</v>
          </cell>
          <cell r="EO182" t="str">
            <v>W06000018</v>
          </cell>
          <cell r="EP182">
            <v>12000</v>
          </cell>
          <cell r="EQ182">
            <v>11.5</v>
          </cell>
          <cell r="ER182">
            <v>10.54</v>
          </cell>
          <cell r="ES182">
            <v>9.3000000000000007</v>
          </cell>
          <cell r="ET182">
            <v>11.99</v>
          </cell>
          <cell r="EU182">
            <v>4.8</v>
          </cell>
          <cell r="EV182">
            <v>6.7</v>
          </cell>
          <cell r="EW182">
            <v>13</v>
          </cell>
          <cell r="EX182" t="str">
            <v>&amp;^%</v>
          </cell>
          <cell r="EY182" t="str">
            <v>&amp;^%</v>
          </cell>
          <cell r="FA182" t="str">
            <v>Caerphilly</v>
          </cell>
          <cell r="FB182" t="str">
            <v>W06000018</v>
          </cell>
          <cell r="FC182">
            <v>12000</v>
          </cell>
          <cell r="FD182">
            <v>11.5</v>
          </cell>
          <cell r="FE182">
            <v>402.5</v>
          </cell>
          <cell r="FF182">
            <v>9.4</v>
          </cell>
          <cell r="FG182">
            <v>446.9</v>
          </cell>
          <cell r="FH182">
            <v>5.0999999999999996</v>
          </cell>
          <cell r="FI182" t="str">
            <v>&amp;^%</v>
          </cell>
          <cell r="FJ182" t="str">
            <v>&amp;^%</v>
          </cell>
          <cell r="FK182" t="str">
            <v>&amp;^%</v>
          </cell>
          <cell r="FL182" t="str">
            <v>&amp;^%</v>
          </cell>
          <cell r="FN182" t="str">
            <v>Caerphilly</v>
          </cell>
          <cell r="FO182" t="str">
            <v>W06000018</v>
          </cell>
          <cell r="FP182">
            <v>21000</v>
          </cell>
          <cell r="FQ182">
            <v>9.3000000000000007</v>
          </cell>
          <cell r="FR182">
            <v>39</v>
          </cell>
          <cell r="FS182">
            <v>1.6</v>
          </cell>
          <cell r="FT182">
            <v>41</v>
          </cell>
          <cell r="FU182">
            <v>1.5</v>
          </cell>
          <cell r="FV182">
            <v>35</v>
          </cell>
          <cell r="FW182">
            <v>3.1</v>
          </cell>
          <cell r="FX182" t="str">
            <v>&amp;^%</v>
          </cell>
          <cell r="FY182" t="str">
            <v>&amp;^%</v>
          </cell>
          <cell r="GA182" t="str">
            <v>Caerphilly</v>
          </cell>
          <cell r="GB182" t="str">
            <v>W06000018</v>
          </cell>
          <cell r="GC182">
            <v>19000</v>
          </cell>
          <cell r="GD182">
            <v>10.8</v>
          </cell>
          <cell r="GE182">
            <v>25725</v>
          </cell>
          <cell r="GF182">
            <v>9.1999999999999993</v>
          </cell>
          <cell r="GG182">
            <v>28799</v>
          </cell>
          <cell r="GH182">
            <v>5.4</v>
          </cell>
          <cell r="GI182">
            <v>15055</v>
          </cell>
          <cell r="GJ182">
            <v>8.5</v>
          </cell>
          <cell r="GK182" t="str">
            <v>&amp;^%</v>
          </cell>
          <cell r="GL182" t="str">
            <v>&amp;^%</v>
          </cell>
          <cell r="GN182" t="str">
            <v>Caerphilly</v>
          </cell>
          <cell r="GO182" t="str">
            <v>W06000018</v>
          </cell>
          <cell r="GP182">
            <v>21000</v>
          </cell>
          <cell r="GQ182">
            <v>9.3000000000000007</v>
          </cell>
          <cell r="GR182">
            <v>12.15</v>
          </cell>
          <cell r="GS182">
            <v>8.5</v>
          </cell>
          <cell r="GT182">
            <v>13.75</v>
          </cell>
          <cell r="GU182">
            <v>4.4000000000000004</v>
          </cell>
          <cell r="GV182">
            <v>7.44</v>
          </cell>
          <cell r="GW182">
            <v>5.7</v>
          </cell>
          <cell r="GX182" t="str">
            <v>&amp;^%</v>
          </cell>
          <cell r="GY182" t="str">
            <v>&amp;^%</v>
          </cell>
        </row>
        <row r="183">
          <cell r="A183" t="str">
            <v>Blaenau Gwent</v>
          </cell>
          <cell r="B183" t="str">
            <v>W06000019</v>
          </cell>
          <cell r="C183">
            <v>8000</v>
          </cell>
          <cell r="D183">
            <v>15.4</v>
          </cell>
          <cell r="E183">
            <v>438</v>
          </cell>
          <cell r="F183">
            <v>12</v>
          </cell>
          <cell r="G183">
            <v>481.2</v>
          </cell>
          <cell r="H183">
            <v>5.4</v>
          </cell>
          <cell r="I183" t="str">
            <v>&amp;^%</v>
          </cell>
          <cell r="J183" t="str">
            <v>&amp;^%</v>
          </cell>
          <cell r="K183" t="str">
            <v>&amp;^%</v>
          </cell>
          <cell r="L183" t="str">
            <v>&amp;^%</v>
          </cell>
          <cell r="N183" t="str">
            <v>Blaenau Gwent</v>
          </cell>
          <cell r="O183" t="str">
            <v>W06000019</v>
          </cell>
          <cell r="P183">
            <v>13000</v>
          </cell>
          <cell r="Q183">
            <v>11.3</v>
          </cell>
          <cell r="R183">
            <v>37.5</v>
          </cell>
          <cell r="S183">
            <v>1.3</v>
          </cell>
          <cell r="T183">
            <v>38.1</v>
          </cell>
          <cell r="U183">
            <v>1.1000000000000001</v>
          </cell>
          <cell r="V183">
            <v>34</v>
          </cell>
          <cell r="W183">
            <v>4.2</v>
          </cell>
          <cell r="X183" t="str">
            <v>&amp;^%</v>
          </cell>
          <cell r="Y183" t="str">
            <v>&amp;^%</v>
          </cell>
          <cell r="AA183" t="str">
            <v>Blaenau Gwent</v>
          </cell>
          <cell r="AB183" t="str">
            <v>W06000019</v>
          </cell>
          <cell r="AC183">
            <v>12000</v>
          </cell>
          <cell r="AD183">
            <v>13.1</v>
          </cell>
          <cell r="AE183">
            <v>19992</v>
          </cell>
          <cell r="AF183">
            <v>10</v>
          </cell>
          <cell r="AG183">
            <v>22621</v>
          </cell>
          <cell r="AH183">
            <v>5.0999999999999996</v>
          </cell>
          <cell r="AI183">
            <v>13389</v>
          </cell>
          <cell r="AJ183">
            <v>19</v>
          </cell>
          <cell r="AK183" t="str">
            <v>&amp;^%</v>
          </cell>
          <cell r="AL183" t="str">
            <v>&amp;^%</v>
          </cell>
          <cell r="AN183" t="str">
            <v>Blaenau Gwent</v>
          </cell>
          <cell r="AO183" t="str">
            <v>W06000019</v>
          </cell>
          <cell r="AP183">
            <v>13000</v>
          </cell>
          <cell r="AQ183">
            <v>11.3</v>
          </cell>
          <cell r="AR183">
            <v>10.3</v>
          </cell>
          <cell r="AS183">
            <v>9.5</v>
          </cell>
          <cell r="AT183">
            <v>11.67</v>
          </cell>
          <cell r="AU183">
            <v>4.5</v>
          </cell>
          <cell r="AV183">
            <v>6.66</v>
          </cell>
          <cell r="AW183">
            <v>4.5</v>
          </cell>
          <cell r="AX183" t="str">
            <v>&amp;^%</v>
          </cell>
          <cell r="AY183" t="str">
            <v>&amp;^%</v>
          </cell>
          <cell r="BA183" t="str">
            <v>Blaenau Gwent</v>
          </cell>
          <cell r="BB183" t="str">
            <v>W06000019</v>
          </cell>
          <cell r="BC183">
            <v>13000</v>
          </cell>
          <cell r="BD183">
            <v>11.3</v>
          </cell>
          <cell r="BE183">
            <v>382.1</v>
          </cell>
          <cell r="BF183">
            <v>9.6999999999999993</v>
          </cell>
          <cell r="BG183">
            <v>444.6</v>
          </cell>
          <cell r="BH183">
            <v>4.3</v>
          </cell>
          <cell r="BI183">
            <v>260</v>
          </cell>
          <cell r="BJ183">
            <v>5.5</v>
          </cell>
          <cell r="BK183" t="str">
            <v>&amp;^%</v>
          </cell>
          <cell r="BL183" t="str">
            <v>&amp;^%</v>
          </cell>
          <cell r="BN183" t="str">
            <v>Blaenau Gwent</v>
          </cell>
          <cell r="BO183" t="str">
            <v>W06000019</v>
          </cell>
          <cell r="BP183">
            <v>19000</v>
          </cell>
          <cell r="BQ183">
            <v>9.5</v>
          </cell>
          <cell r="BR183">
            <v>36.9</v>
          </cell>
          <cell r="BS183">
            <v>1.6</v>
          </cell>
          <cell r="BT183">
            <v>33.200000000000003</v>
          </cell>
          <cell r="BU183">
            <v>2.7</v>
          </cell>
          <cell r="BV183">
            <v>19.600000000000001</v>
          </cell>
          <cell r="BW183">
            <v>14</v>
          </cell>
          <cell r="BX183" t="str">
            <v>&amp;^%</v>
          </cell>
          <cell r="BY183" t="str">
            <v>&amp;^%</v>
          </cell>
          <cell r="CA183" t="str">
            <v>Blaenau Gwent</v>
          </cell>
          <cell r="CB183" t="str">
            <v>W06000019</v>
          </cell>
          <cell r="CC183">
            <v>16000</v>
          </cell>
          <cell r="CD183">
            <v>11.2</v>
          </cell>
          <cell r="CE183">
            <v>17306</v>
          </cell>
          <cell r="CF183">
            <v>8.1999999999999993</v>
          </cell>
          <cell r="CG183">
            <v>19223</v>
          </cell>
          <cell r="CH183">
            <v>5.7</v>
          </cell>
          <cell r="CI183" t="str">
            <v>&amp;^%</v>
          </cell>
          <cell r="CJ183" t="str">
            <v>&amp;^%</v>
          </cell>
          <cell r="CK183" t="str">
            <v>&amp;^%</v>
          </cell>
          <cell r="CL183" t="str">
            <v>&amp;^%</v>
          </cell>
          <cell r="CN183" t="str">
            <v>Blaenau Gwent</v>
          </cell>
          <cell r="CO183" t="str">
            <v>W06000019</v>
          </cell>
          <cell r="CP183">
            <v>19000</v>
          </cell>
          <cell r="CQ183">
            <v>9.5</v>
          </cell>
          <cell r="CR183">
            <v>9.52</v>
          </cell>
          <cell r="CS183">
            <v>6.5</v>
          </cell>
          <cell r="CT183">
            <v>11.15</v>
          </cell>
          <cell r="CU183">
            <v>4</v>
          </cell>
          <cell r="CV183">
            <v>6.48</v>
          </cell>
          <cell r="CW183">
            <v>2.6</v>
          </cell>
          <cell r="CX183" t="str">
            <v>&amp;^%</v>
          </cell>
          <cell r="CY183" t="str">
            <v>&amp;^%</v>
          </cell>
          <cell r="DA183" t="str">
            <v>Blaenau Gwent</v>
          </cell>
          <cell r="DB183" t="str">
            <v>W06000019</v>
          </cell>
          <cell r="DC183">
            <v>19000</v>
          </cell>
          <cell r="DD183">
            <v>9.5</v>
          </cell>
          <cell r="DE183">
            <v>337.3</v>
          </cell>
          <cell r="DF183">
            <v>6.2</v>
          </cell>
          <cell r="DG183">
            <v>370.3</v>
          </cell>
          <cell r="DH183">
            <v>5</v>
          </cell>
          <cell r="DI183">
            <v>129</v>
          </cell>
          <cell r="DJ183">
            <v>19</v>
          </cell>
          <cell r="DK183" t="str">
            <v>&amp;^%</v>
          </cell>
          <cell r="DL183" t="str">
            <v>&amp;^%</v>
          </cell>
          <cell r="DN183" t="str">
            <v>Blaenau Gwent</v>
          </cell>
          <cell r="DO183" t="str">
            <v>W06000019</v>
          </cell>
          <cell r="DP183">
            <v>6000</v>
          </cell>
          <cell r="DQ183">
            <v>16.600000000000001</v>
          </cell>
          <cell r="DR183">
            <v>37</v>
          </cell>
          <cell r="DS183">
            <v>1.8</v>
          </cell>
          <cell r="DT183">
            <v>37.200000000000003</v>
          </cell>
          <cell r="DU183">
            <v>1.4</v>
          </cell>
          <cell r="DV183" t="str">
            <v>&amp;^%</v>
          </cell>
          <cell r="DW183" t="str">
            <v>&amp;^%</v>
          </cell>
          <cell r="DX183" t="str">
            <v>&amp;^%</v>
          </cell>
          <cell r="DY183" t="str">
            <v>&amp;^%</v>
          </cell>
          <cell r="EA183" t="str">
            <v>Blaenau Gwent</v>
          </cell>
          <cell r="EB183" t="str">
            <v>W06000019</v>
          </cell>
          <cell r="EC183">
            <v>5000</v>
          </cell>
          <cell r="ED183">
            <v>19.8</v>
          </cell>
          <cell r="EE183">
            <v>17365</v>
          </cell>
          <cell r="EF183">
            <v>15</v>
          </cell>
          <cell r="EG183">
            <v>20526</v>
          </cell>
          <cell r="EH183">
            <v>7.6</v>
          </cell>
          <cell r="EI183" t="str">
            <v>&amp;^%</v>
          </cell>
          <cell r="EJ183" t="str">
            <v>&amp;^%</v>
          </cell>
          <cell r="EK183" t="str">
            <v>&amp;^%</v>
          </cell>
          <cell r="EL183" t="str">
            <v>&amp;^%</v>
          </cell>
          <cell r="EN183" t="str">
            <v>Blaenau Gwent</v>
          </cell>
          <cell r="EO183" t="str">
            <v>W06000019</v>
          </cell>
          <cell r="EP183">
            <v>6000</v>
          </cell>
          <cell r="EQ183">
            <v>16.600000000000001</v>
          </cell>
          <cell r="ER183">
            <v>9.31</v>
          </cell>
          <cell r="ES183">
            <v>14</v>
          </cell>
          <cell r="ET183">
            <v>10.68</v>
          </cell>
          <cell r="EU183">
            <v>7.1</v>
          </cell>
          <cell r="EV183" t="str">
            <v>&amp;^%</v>
          </cell>
          <cell r="EW183" t="str">
            <v>&amp;^%</v>
          </cell>
          <cell r="EX183" t="str">
            <v>&amp;^%</v>
          </cell>
          <cell r="EY183" t="str">
            <v>&amp;^%</v>
          </cell>
          <cell r="FA183" t="str">
            <v>Blaenau Gwent</v>
          </cell>
          <cell r="FB183" t="str">
            <v>W06000019</v>
          </cell>
          <cell r="FC183">
            <v>6000</v>
          </cell>
          <cell r="FD183">
            <v>16.600000000000001</v>
          </cell>
          <cell r="FE183">
            <v>345.1</v>
          </cell>
          <cell r="FF183">
            <v>13</v>
          </cell>
          <cell r="FG183">
            <v>397</v>
          </cell>
          <cell r="FH183">
            <v>6.6</v>
          </cell>
          <cell r="FI183" t="str">
            <v>&amp;^%</v>
          </cell>
          <cell r="FJ183" t="str">
            <v>&amp;^%</v>
          </cell>
          <cell r="FK183" t="str">
            <v>&amp;^%</v>
          </cell>
          <cell r="FL183" t="str">
            <v>&amp;^%</v>
          </cell>
          <cell r="FN183" t="str">
            <v>Blaenau Gwent</v>
          </cell>
          <cell r="FO183" t="str">
            <v>W06000019</v>
          </cell>
          <cell r="FP183">
            <v>8000</v>
          </cell>
          <cell r="FQ183">
            <v>15.4</v>
          </cell>
          <cell r="FR183">
            <v>37.5</v>
          </cell>
          <cell r="FS183">
            <v>2.1</v>
          </cell>
          <cell r="FT183">
            <v>38.799999999999997</v>
          </cell>
          <cell r="FU183">
            <v>1.6</v>
          </cell>
          <cell r="FV183" t="str">
            <v>&amp;^%</v>
          </cell>
          <cell r="FW183" t="str">
            <v>&amp;^%</v>
          </cell>
          <cell r="FX183" t="str">
            <v>&amp;^%</v>
          </cell>
          <cell r="FY183" t="str">
            <v>&amp;^%</v>
          </cell>
          <cell r="GA183" t="str">
            <v>Blaenau Gwent</v>
          </cell>
          <cell r="GB183" t="str">
            <v>W06000019</v>
          </cell>
          <cell r="GC183">
            <v>7000</v>
          </cell>
          <cell r="GD183">
            <v>17.5</v>
          </cell>
          <cell r="GE183">
            <v>21539</v>
          </cell>
          <cell r="GF183">
            <v>14</v>
          </cell>
          <cell r="GG183">
            <v>24080</v>
          </cell>
          <cell r="GH183">
            <v>6.6</v>
          </cell>
          <cell r="GI183" t="str">
            <v>&amp;^%</v>
          </cell>
          <cell r="GJ183" t="str">
            <v>&amp;^%</v>
          </cell>
          <cell r="GK183" t="str">
            <v>&amp;^%</v>
          </cell>
          <cell r="GL183" t="str">
            <v>&amp;^%</v>
          </cell>
          <cell r="GN183" t="str">
            <v>Blaenau Gwent</v>
          </cell>
          <cell r="GO183" t="str">
            <v>W06000019</v>
          </cell>
          <cell r="GP183">
            <v>8000</v>
          </cell>
          <cell r="GQ183">
            <v>15.4</v>
          </cell>
          <cell r="GR183">
            <v>10.91</v>
          </cell>
          <cell r="GS183">
            <v>14</v>
          </cell>
          <cell r="GT183">
            <v>12.41</v>
          </cell>
          <cell r="GU183">
            <v>5.7</v>
          </cell>
          <cell r="GV183" t="str">
            <v>&amp;^%</v>
          </cell>
          <cell r="GW183" t="str">
            <v>&amp;^%</v>
          </cell>
          <cell r="GX183" t="str">
            <v>&amp;^%</v>
          </cell>
          <cell r="GY183" t="str">
            <v>&amp;^%</v>
          </cell>
        </row>
        <row r="184">
          <cell r="A184" t="str">
            <v>Torfaen</v>
          </cell>
          <cell r="B184" t="str">
            <v>W06000020</v>
          </cell>
          <cell r="C184">
            <v>12000</v>
          </cell>
          <cell r="D184">
            <v>11.9</v>
          </cell>
          <cell r="E184">
            <v>486.6</v>
          </cell>
          <cell r="F184">
            <v>10</v>
          </cell>
          <cell r="G184">
            <v>534.6</v>
          </cell>
          <cell r="H184">
            <v>5.6</v>
          </cell>
          <cell r="I184">
            <v>290.2</v>
          </cell>
          <cell r="J184">
            <v>6.3</v>
          </cell>
          <cell r="K184" t="str">
            <v>&amp;^%</v>
          </cell>
          <cell r="L184" t="str">
            <v>&amp;^%</v>
          </cell>
          <cell r="N184" t="str">
            <v>Torfaen</v>
          </cell>
          <cell r="O184" t="str">
            <v>W06000020</v>
          </cell>
          <cell r="P184">
            <v>20000</v>
          </cell>
          <cell r="Q184">
            <v>9</v>
          </cell>
          <cell r="R184">
            <v>37.5</v>
          </cell>
          <cell r="S184">
            <v>1.1000000000000001</v>
          </cell>
          <cell r="T184">
            <v>38.6</v>
          </cell>
          <cell r="U184">
            <v>0.9</v>
          </cell>
          <cell r="V184">
            <v>34.4</v>
          </cell>
          <cell r="W184">
            <v>4.3</v>
          </cell>
          <cell r="X184" t="str">
            <v>&amp;^%</v>
          </cell>
          <cell r="Y184" t="str">
            <v>&amp;^%</v>
          </cell>
          <cell r="AA184" t="str">
            <v>Torfaen</v>
          </cell>
          <cell r="AB184" t="str">
            <v>W06000020</v>
          </cell>
          <cell r="AC184">
            <v>18000</v>
          </cell>
          <cell r="AD184">
            <v>10.6</v>
          </cell>
          <cell r="AE184">
            <v>22260</v>
          </cell>
          <cell r="AF184">
            <v>8.6</v>
          </cell>
          <cell r="AG184">
            <v>25587</v>
          </cell>
          <cell r="AH184">
            <v>5.4</v>
          </cell>
          <cell r="AI184">
            <v>13578</v>
          </cell>
          <cell r="AJ184">
            <v>5.3</v>
          </cell>
          <cell r="AK184" t="str">
            <v>&amp;^%</v>
          </cell>
          <cell r="AL184" t="str">
            <v>&amp;^%</v>
          </cell>
          <cell r="AN184" t="str">
            <v>Torfaen</v>
          </cell>
          <cell r="AO184" t="str">
            <v>W06000020</v>
          </cell>
          <cell r="AP184">
            <v>20000</v>
          </cell>
          <cell r="AQ184">
            <v>9</v>
          </cell>
          <cell r="AR184">
            <v>10.74</v>
          </cell>
          <cell r="AS184">
            <v>6.7</v>
          </cell>
          <cell r="AT184">
            <v>12.32</v>
          </cell>
          <cell r="AU184">
            <v>4.4000000000000004</v>
          </cell>
          <cell r="AV184">
            <v>6.69</v>
          </cell>
          <cell r="AW184">
            <v>3.5</v>
          </cell>
          <cell r="AX184" t="str">
            <v>&amp;^%</v>
          </cell>
          <cell r="AY184" t="str">
            <v>&amp;^%</v>
          </cell>
          <cell r="BA184" t="str">
            <v>Torfaen</v>
          </cell>
          <cell r="BB184" t="str">
            <v>W06000020</v>
          </cell>
          <cell r="BC184">
            <v>20000</v>
          </cell>
          <cell r="BD184">
            <v>9</v>
          </cell>
          <cell r="BE184">
            <v>408.8</v>
          </cell>
          <cell r="BF184">
            <v>7.7</v>
          </cell>
          <cell r="BG184">
            <v>475.9</v>
          </cell>
          <cell r="BH184">
            <v>4.4000000000000004</v>
          </cell>
          <cell r="BI184">
            <v>265</v>
          </cell>
          <cell r="BJ184">
            <v>4.2</v>
          </cell>
          <cell r="BK184" t="str">
            <v>&amp;^%</v>
          </cell>
          <cell r="BL184" t="str">
            <v>&amp;^%</v>
          </cell>
          <cell r="BN184" t="str">
            <v>Torfaen</v>
          </cell>
          <cell r="BO184" t="str">
            <v>W06000020</v>
          </cell>
          <cell r="BP184">
            <v>28000</v>
          </cell>
          <cell r="BQ184">
            <v>7.6</v>
          </cell>
          <cell r="BR184">
            <v>37.1</v>
          </cell>
          <cell r="BS184">
            <v>0.4</v>
          </cell>
          <cell r="BT184">
            <v>33.4</v>
          </cell>
          <cell r="BU184">
            <v>2.2999999999999998</v>
          </cell>
          <cell r="BV184">
            <v>17.2</v>
          </cell>
          <cell r="BW184">
            <v>15</v>
          </cell>
          <cell r="BX184" t="str">
            <v>&amp;^%</v>
          </cell>
          <cell r="BY184" t="str">
            <v>&amp;^%</v>
          </cell>
          <cell r="CA184" t="str">
            <v>Torfaen</v>
          </cell>
          <cell r="CB184" t="str">
            <v>W06000020</v>
          </cell>
          <cell r="CC184">
            <v>25000</v>
          </cell>
          <cell r="CD184">
            <v>10.3</v>
          </cell>
          <cell r="CE184">
            <v>19177</v>
          </cell>
          <cell r="CF184">
            <v>11</v>
          </cell>
          <cell r="CG184">
            <v>21300</v>
          </cell>
          <cell r="CH184">
            <v>7.6</v>
          </cell>
          <cell r="CI184" t="str">
            <v>&amp;^%</v>
          </cell>
          <cell r="CJ184" t="str">
            <v>&amp;^%</v>
          </cell>
          <cell r="CK184" t="str">
            <v>&amp;^%</v>
          </cell>
          <cell r="CL184" t="str">
            <v>&amp;^%</v>
          </cell>
          <cell r="CN184" t="str">
            <v>Torfaen</v>
          </cell>
          <cell r="CO184" t="str">
            <v>W06000020</v>
          </cell>
          <cell r="CP184">
            <v>28000</v>
          </cell>
          <cell r="CQ184">
            <v>7.6</v>
          </cell>
          <cell r="CR184">
            <v>9.7899999999999991</v>
          </cell>
          <cell r="CS184">
            <v>5.6</v>
          </cell>
          <cell r="CT184">
            <v>11.88</v>
          </cell>
          <cell r="CU184">
            <v>4</v>
          </cell>
          <cell r="CV184">
            <v>6.37</v>
          </cell>
          <cell r="CW184">
            <v>2.1</v>
          </cell>
          <cell r="CX184" t="str">
            <v>&amp;^%</v>
          </cell>
          <cell r="CY184" t="str">
            <v>&amp;^%</v>
          </cell>
          <cell r="DA184" t="str">
            <v>Torfaen</v>
          </cell>
          <cell r="DB184" t="str">
            <v>W06000020</v>
          </cell>
          <cell r="DC184">
            <v>28000</v>
          </cell>
          <cell r="DD184">
            <v>7.6</v>
          </cell>
          <cell r="DE184">
            <v>359.4</v>
          </cell>
          <cell r="DF184">
            <v>7</v>
          </cell>
          <cell r="DG184">
            <v>397.4</v>
          </cell>
          <cell r="DH184">
            <v>4.8</v>
          </cell>
          <cell r="DI184" t="str">
            <v>&amp;^%</v>
          </cell>
          <cell r="DJ184" t="str">
            <v>&amp;^%</v>
          </cell>
          <cell r="DK184" t="str">
            <v>&amp;^%</v>
          </cell>
          <cell r="DL184" t="str">
            <v>&amp;^%</v>
          </cell>
          <cell r="DN184" t="str">
            <v>Torfaen</v>
          </cell>
          <cell r="DO184" t="str">
            <v>W06000020</v>
          </cell>
          <cell r="DP184">
            <v>8000</v>
          </cell>
          <cell r="DQ184">
            <v>13.8</v>
          </cell>
          <cell r="DR184">
            <v>37.1</v>
          </cell>
          <cell r="DS184">
            <v>0.9</v>
          </cell>
          <cell r="DT184">
            <v>36.9</v>
          </cell>
          <cell r="DU184">
            <v>1.5</v>
          </cell>
          <cell r="DV184" t="str">
            <v>&amp;^%</v>
          </cell>
          <cell r="DW184" t="str">
            <v>&amp;^%</v>
          </cell>
          <cell r="DX184" t="str">
            <v>&amp;^%</v>
          </cell>
          <cell r="DY184" t="str">
            <v>&amp;^%</v>
          </cell>
          <cell r="EA184" t="str">
            <v>Torfaen</v>
          </cell>
          <cell r="EB184" t="str">
            <v>W06000020</v>
          </cell>
          <cell r="EC184">
            <v>7000</v>
          </cell>
          <cell r="ED184">
            <v>16.399999999999999</v>
          </cell>
          <cell r="EE184">
            <v>17581</v>
          </cell>
          <cell r="EF184">
            <v>8.5</v>
          </cell>
          <cell r="EG184">
            <v>20233</v>
          </cell>
          <cell r="EH184">
            <v>6.6</v>
          </cell>
          <cell r="EI184" t="str">
            <v>&amp;^%</v>
          </cell>
          <cell r="EJ184" t="str">
            <v>&amp;^%</v>
          </cell>
          <cell r="EK184" t="str">
            <v>&amp;^%</v>
          </cell>
          <cell r="EL184" t="str">
            <v>&amp;^%</v>
          </cell>
          <cell r="EN184" t="str">
            <v>Torfaen</v>
          </cell>
          <cell r="EO184" t="str">
            <v>W06000020</v>
          </cell>
          <cell r="EP184">
            <v>8000</v>
          </cell>
          <cell r="EQ184">
            <v>13.8</v>
          </cell>
          <cell r="ER184">
            <v>9.41</v>
          </cell>
          <cell r="ES184">
            <v>7.2</v>
          </cell>
          <cell r="ET184">
            <v>10.53</v>
          </cell>
          <cell r="EU184">
            <v>5.6</v>
          </cell>
          <cell r="EV184" t="str">
            <v>&amp;^%</v>
          </cell>
          <cell r="EW184" t="str">
            <v>&amp;^%</v>
          </cell>
          <cell r="EX184" t="str">
            <v>&amp;^%</v>
          </cell>
          <cell r="EY184" t="str">
            <v>&amp;^%</v>
          </cell>
          <cell r="FA184" t="str">
            <v>Torfaen</v>
          </cell>
          <cell r="FB184" t="str">
            <v>W06000020</v>
          </cell>
          <cell r="FC184">
            <v>8000</v>
          </cell>
          <cell r="FD184">
            <v>13.8</v>
          </cell>
          <cell r="FE184">
            <v>344.8</v>
          </cell>
          <cell r="FF184">
            <v>6.4</v>
          </cell>
          <cell r="FG184">
            <v>388.8</v>
          </cell>
          <cell r="FH184">
            <v>5.4</v>
          </cell>
          <cell r="FI184" t="str">
            <v>&amp;^%</v>
          </cell>
          <cell r="FJ184" t="str">
            <v>&amp;^%</v>
          </cell>
          <cell r="FK184" t="str">
            <v>&amp;^%</v>
          </cell>
          <cell r="FL184" t="str">
            <v>&amp;^%</v>
          </cell>
          <cell r="FN184" t="str">
            <v>Torfaen</v>
          </cell>
          <cell r="FO184" t="str">
            <v>W06000020</v>
          </cell>
          <cell r="FP184">
            <v>12000</v>
          </cell>
          <cell r="FQ184">
            <v>11.9</v>
          </cell>
          <cell r="FR184">
            <v>39</v>
          </cell>
          <cell r="FS184">
            <v>1.6</v>
          </cell>
          <cell r="FT184">
            <v>39.799999999999997</v>
          </cell>
          <cell r="FU184">
            <v>1.1000000000000001</v>
          </cell>
          <cell r="FV184">
            <v>37</v>
          </cell>
          <cell r="FW184">
            <v>1.5</v>
          </cell>
          <cell r="FX184" t="str">
            <v>&amp;^%</v>
          </cell>
          <cell r="FY184" t="str">
            <v>&amp;^%</v>
          </cell>
          <cell r="GA184" t="str">
            <v>Torfaen</v>
          </cell>
          <cell r="GB184" t="str">
            <v>W06000020</v>
          </cell>
          <cell r="GC184">
            <v>11000</v>
          </cell>
          <cell r="GD184">
            <v>13.9</v>
          </cell>
          <cell r="GE184">
            <v>26277</v>
          </cell>
          <cell r="GF184">
            <v>11</v>
          </cell>
          <cell r="GG184">
            <v>29147</v>
          </cell>
          <cell r="GH184">
            <v>6.7</v>
          </cell>
          <cell r="GI184">
            <v>15533</v>
          </cell>
          <cell r="GJ184">
            <v>17</v>
          </cell>
          <cell r="GK184" t="str">
            <v>&amp;^%</v>
          </cell>
          <cell r="GL184" t="str">
            <v>&amp;^%</v>
          </cell>
          <cell r="GN184" t="str">
            <v>Torfaen</v>
          </cell>
          <cell r="GO184" t="str">
            <v>W06000020</v>
          </cell>
          <cell r="GP184">
            <v>12000</v>
          </cell>
          <cell r="GQ184">
            <v>11.9</v>
          </cell>
          <cell r="GR184">
            <v>11.67</v>
          </cell>
          <cell r="GS184">
            <v>8.6999999999999993</v>
          </cell>
          <cell r="GT184">
            <v>13.44</v>
          </cell>
          <cell r="GU184">
            <v>5.7</v>
          </cell>
          <cell r="GV184">
            <v>7.3</v>
          </cell>
          <cell r="GW184">
            <v>5</v>
          </cell>
          <cell r="GX184" t="str">
            <v>&amp;^%</v>
          </cell>
          <cell r="GY184" t="str">
            <v>&amp;^%</v>
          </cell>
        </row>
        <row r="185">
          <cell r="A185" t="str">
            <v>Monmouthshire</v>
          </cell>
          <cell r="B185" t="str">
            <v>W06000021</v>
          </cell>
          <cell r="C185">
            <v>13000</v>
          </cell>
          <cell r="D185">
            <v>11.6</v>
          </cell>
          <cell r="E185">
            <v>503.2</v>
          </cell>
          <cell r="F185">
            <v>8.6999999999999993</v>
          </cell>
          <cell r="G185">
            <v>579.29999999999995</v>
          </cell>
          <cell r="H185">
            <v>7.3</v>
          </cell>
          <cell r="I185">
            <v>300</v>
          </cell>
          <cell r="J185">
            <v>8.4</v>
          </cell>
          <cell r="K185" t="str">
            <v>&amp;^%</v>
          </cell>
          <cell r="L185" t="str">
            <v>&amp;^%</v>
          </cell>
          <cell r="N185" t="str">
            <v>Monmouthshire</v>
          </cell>
          <cell r="O185" t="str">
            <v>W06000021</v>
          </cell>
          <cell r="P185">
            <v>23000</v>
          </cell>
          <cell r="Q185">
            <v>8.6</v>
          </cell>
          <cell r="R185">
            <v>37.5</v>
          </cell>
          <cell r="S185">
            <v>1.1000000000000001</v>
          </cell>
          <cell r="T185">
            <v>39</v>
          </cell>
          <cell r="U185">
            <v>1.4</v>
          </cell>
          <cell r="V185">
            <v>32.5</v>
          </cell>
          <cell r="W185">
            <v>2.4</v>
          </cell>
          <cell r="X185" t="str">
            <v>&amp;^%</v>
          </cell>
          <cell r="Y185" t="str">
            <v>&amp;^%</v>
          </cell>
          <cell r="AA185" t="str">
            <v>Monmouthshire</v>
          </cell>
          <cell r="AB185" t="str">
            <v>W06000021</v>
          </cell>
          <cell r="AC185">
            <v>21000</v>
          </cell>
          <cell r="AD185">
            <v>13.7</v>
          </cell>
          <cell r="AE185">
            <v>23042</v>
          </cell>
          <cell r="AF185">
            <v>13</v>
          </cell>
          <cell r="AG185">
            <v>26737</v>
          </cell>
          <cell r="AH185">
            <v>8.1</v>
          </cell>
          <cell r="AI185" t="str">
            <v>&amp;^%</v>
          </cell>
          <cell r="AJ185" t="str">
            <v>&amp;^%</v>
          </cell>
          <cell r="AK185" t="str">
            <v>&amp;^%</v>
          </cell>
          <cell r="AL185" t="str">
            <v>&amp;^%</v>
          </cell>
          <cell r="AN185" t="str">
            <v>Monmouthshire</v>
          </cell>
          <cell r="AO185" t="str">
            <v>W06000021</v>
          </cell>
          <cell r="AP185">
            <v>23000</v>
          </cell>
          <cell r="AQ185">
            <v>8.6</v>
          </cell>
          <cell r="AR185">
            <v>10.85</v>
          </cell>
          <cell r="AS185">
            <v>8</v>
          </cell>
          <cell r="AT185">
            <v>13.24</v>
          </cell>
          <cell r="AU185">
            <v>5.4</v>
          </cell>
          <cell r="AV185">
            <v>6.78</v>
          </cell>
          <cell r="AW185">
            <v>5.4</v>
          </cell>
          <cell r="AX185" t="str">
            <v>&amp;^%</v>
          </cell>
          <cell r="AY185" t="str">
            <v>&amp;^%</v>
          </cell>
          <cell r="BA185" t="str">
            <v>Monmouthshire</v>
          </cell>
          <cell r="BB185" t="str">
            <v>W06000021</v>
          </cell>
          <cell r="BC185">
            <v>23000</v>
          </cell>
          <cell r="BD185">
            <v>8.6</v>
          </cell>
          <cell r="BE185">
            <v>443.1</v>
          </cell>
          <cell r="BF185">
            <v>8</v>
          </cell>
          <cell r="BG185">
            <v>516.6</v>
          </cell>
          <cell r="BH185">
            <v>5.3</v>
          </cell>
          <cell r="BI185">
            <v>260.8</v>
          </cell>
          <cell r="BJ185">
            <v>5.7</v>
          </cell>
          <cell r="BK185" t="str">
            <v>&amp;^%</v>
          </cell>
          <cell r="BL185" t="str">
            <v>&amp;^%</v>
          </cell>
          <cell r="BN185" t="str">
            <v>Monmouthshire</v>
          </cell>
          <cell r="BO185" t="str">
            <v>W06000021</v>
          </cell>
          <cell r="BP185">
            <v>33000</v>
          </cell>
          <cell r="BQ185">
            <v>7.2</v>
          </cell>
          <cell r="BR185">
            <v>37</v>
          </cell>
          <cell r="BS185">
            <v>1.7</v>
          </cell>
          <cell r="BT185">
            <v>32.700000000000003</v>
          </cell>
          <cell r="BU185">
            <v>2.7</v>
          </cell>
          <cell r="BV185">
            <v>14.7</v>
          </cell>
          <cell r="BW185">
            <v>19</v>
          </cell>
          <cell r="BX185" t="str">
            <v>&amp;^%</v>
          </cell>
          <cell r="BY185" t="str">
            <v>&amp;^%</v>
          </cell>
          <cell r="CA185" t="str">
            <v>Monmouthshire</v>
          </cell>
          <cell r="CB185" t="str">
            <v>W06000021</v>
          </cell>
          <cell r="CC185">
            <v>29000</v>
          </cell>
          <cell r="CD185">
            <v>10.9</v>
          </cell>
          <cell r="CE185">
            <v>19681</v>
          </cell>
          <cell r="CF185">
            <v>12</v>
          </cell>
          <cell r="CG185">
            <v>22782</v>
          </cell>
          <cell r="CH185">
            <v>7.6</v>
          </cell>
          <cell r="CI185">
            <v>6447</v>
          </cell>
          <cell r="CJ185">
            <v>18</v>
          </cell>
          <cell r="CK185" t="str">
            <v>&amp;^%</v>
          </cell>
          <cell r="CL185" t="str">
            <v>&amp;^%</v>
          </cell>
          <cell r="CN185" t="str">
            <v>Monmouthshire</v>
          </cell>
          <cell r="CO185" t="str">
            <v>W06000021</v>
          </cell>
          <cell r="CP185">
            <v>33000</v>
          </cell>
          <cell r="CQ185">
            <v>7.2</v>
          </cell>
          <cell r="CR185">
            <v>9.99</v>
          </cell>
          <cell r="CS185">
            <v>6.7</v>
          </cell>
          <cell r="CT185">
            <v>12.95</v>
          </cell>
          <cell r="CU185">
            <v>5</v>
          </cell>
          <cell r="CV185">
            <v>6.31</v>
          </cell>
          <cell r="CW185">
            <v>1.7</v>
          </cell>
          <cell r="CX185" t="str">
            <v>&amp;^%</v>
          </cell>
          <cell r="CY185" t="str">
            <v>&amp;^%</v>
          </cell>
          <cell r="DA185" t="str">
            <v>Monmouthshire</v>
          </cell>
          <cell r="DB185" t="str">
            <v>W06000021</v>
          </cell>
          <cell r="DC185">
            <v>33000</v>
          </cell>
          <cell r="DD185">
            <v>7.2</v>
          </cell>
          <cell r="DE185">
            <v>362.7</v>
          </cell>
          <cell r="DF185">
            <v>7.9</v>
          </cell>
          <cell r="DG185">
            <v>423.5</v>
          </cell>
          <cell r="DH185">
            <v>5.6</v>
          </cell>
          <cell r="DI185">
            <v>102.2</v>
          </cell>
          <cell r="DJ185">
            <v>19</v>
          </cell>
          <cell r="DK185" t="str">
            <v>&amp;^%</v>
          </cell>
          <cell r="DL185" t="str">
            <v>&amp;^%</v>
          </cell>
          <cell r="DN185" t="str">
            <v>Monmouthshire</v>
          </cell>
          <cell r="DO185" t="str">
            <v>W06000021</v>
          </cell>
          <cell r="DP185">
            <v>10000</v>
          </cell>
          <cell r="DQ185">
            <v>12.9</v>
          </cell>
          <cell r="DR185">
            <v>37.4</v>
          </cell>
          <cell r="DS185">
            <v>1.7</v>
          </cell>
          <cell r="DT185">
            <v>36.799999999999997</v>
          </cell>
          <cell r="DU185">
            <v>1.7</v>
          </cell>
          <cell r="DV185" t="str">
            <v>&amp;^%</v>
          </cell>
          <cell r="DW185" t="str">
            <v>&amp;^%</v>
          </cell>
          <cell r="DX185" t="str">
            <v>&amp;^%</v>
          </cell>
          <cell r="DY185" t="str">
            <v>&amp;^%</v>
          </cell>
          <cell r="EA185" t="str">
            <v>Monmouthshire</v>
          </cell>
          <cell r="EB185" t="str">
            <v>W06000021</v>
          </cell>
          <cell r="EC185" t="str">
            <v>&amp;^%</v>
          </cell>
          <cell r="ED185" t="str">
            <v>&amp;^%</v>
          </cell>
          <cell r="EE185">
            <v>20340</v>
          </cell>
          <cell r="EF185">
            <v>13</v>
          </cell>
          <cell r="EG185">
            <v>22636</v>
          </cell>
          <cell r="EH185">
            <v>11</v>
          </cell>
          <cell r="EI185" t="str">
            <v>&amp;^%</v>
          </cell>
          <cell r="EJ185" t="str">
            <v>&amp;^%</v>
          </cell>
          <cell r="EK185" t="str">
            <v>&amp;^%</v>
          </cell>
          <cell r="EL185" t="str">
            <v>&amp;^%</v>
          </cell>
          <cell r="EN185" t="str">
            <v>Monmouthshire</v>
          </cell>
          <cell r="EO185" t="str">
            <v>W06000021</v>
          </cell>
          <cell r="EP185">
            <v>10000</v>
          </cell>
          <cell r="EQ185">
            <v>12.9</v>
          </cell>
          <cell r="ER185">
            <v>10.36</v>
          </cell>
          <cell r="ES185">
            <v>9.1</v>
          </cell>
          <cell r="ET185">
            <v>11.69</v>
          </cell>
          <cell r="EU185">
            <v>5.7</v>
          </cell>
          <cell r="EV185" t="str">
            <v>&amp;^%</v>
          </cell>
          <cell r="EW185" t="str">
            <v>&amp;^%</v>
          </cell>
          <cell r="EX185" t="str">
            <v>&amp;^%</v>
          </cell>
          <cell r="EY185" t="str">
            <v>&amp;^%</v>
          </cell>
          <cell r="FA185" t="str">
            <v>Monmouthshire</v>
          </cell>
          <cell r="FB185" t="str">
            <v>W06000021</v>
          </cell>
          <cell r="FC185">
            <v>10000</v>
          </cell>
          <cell r="FD185">
            <v>12.9</v>
          </cell>
          <cell r="FE185">
            <v>387.9</v>
          </cell>
          <cell r="FF185">
            <v>7.9</v>
          </cell>
          <cell r="FG185">
            <v>430.3</v>
          </cell>
          <cell r="FH185">
            <v>5.6</v>
          </cell>
          <cell r="FI185" t="str">
            <v>&amp;^%</v>
          </cell>
          <cell r="FJ185" t="str">
            <v>&amp;^%</v>
          </cell>
          <cell r="FK185" t="str">
            <v>&amp;^%</v>
          </cell>
          <cell r="FL185" t="str">
            <v>&amp;^%</v>
          </cell>
          <cell r="FN185" t="str">
            <v>Monmouthshire</v>
          </cell>
          <cell r="FO185" t="str">
            <v>W06000021</v>
          </cell>
          <cell r="FP185">
            <v>13000</v>
          </cell>
          <cell r="FQ185">
            <v>11.6</v>
          </cell>
          <cell r="FR185">
            <v>38.4</v>
          </cell>
          <cell r="FS185">
            <v>1.7</v>
          </cell>
          <cell r="FT185">
            <v>40.6</v>
          </cell>
          <cell r="FU185">
            <v>1.9</v>
          </cell>
          <cell r="FV185">
            <v>34.799999999999997</v>
          </cell>
          <cell r="FW185">
            <v>3.7</v>
          </cell>
          <cell r="FX185" t="str">
            <v>&amp;^%</v>
          </cell>
          <cell r="FY185" t="str">
            <v>&amp;^%</v>
          </cell>
          <cell r="GA185" t="str">
            <v>Monmouthshire</v>
          </cell>
          <cell r="GB185" t="str">
            <v>W06000021</v>
          </cell>
          <cell r="GC185">
            <v>12000</v>
          </cell>
          <cell r="GD185">
            <v>17.3</v>
          </cell>
          <cell r="GE185">
            <v>25579</v>
          </cell>
          <cell r="GF185">
            <v>17</v>
          </cell>
          <cell r="GG185">
            <v>29864</v>
          </cell>
          <cell r="GH185">
            <v>12</v>
          </cell>
          <cell r="GI185" t="str">
            <v>&amp;^%</v>
          </cell>
          <cell r="GJ185" t="str">
            <v>&amp;^%</v>
          </cell>
          <cell r="GK185" t="str">
            <v>&amp;^%</v>
          </cell>
          <cell r="GL185" t="str">
            <v>&amp;^%</v>
          </cell>
          <cell r="GN185" t="str">
            <v>Monmouthshire</v>
          </cell>
          <cell r="GO185" t="str">
            <v>W06000021</v>
          </cell>
          <cell r="GP185">
            <v>13000</v>
          </cell>
          <cell r="GQ185">
            <v>11.6</v>
          </cell>
          <cell r="GR185">
            <v>12.26</v>
          </cell>
          <cell r="GS185">
            <v>13</v>
          </cell>
          <cell r="GT185">
            <v>14.27</v>
          </cell>
          <cell r="GU185">
            <v>7.7</v>
          </cell>
          <cell r="GV185">
            <v>7.37</v>
          </cell>
          <cell r="GW185">
            <v>6.9</v>
          </cell>
          <cell r="GX185" t="str">
            <v>&amp;^%</v>
          </cell>
          <cell r="GY185" t="str">
            <v>&amp;^%</v>
          </cell>
        </row>
        <row r="186">
          <cell r="A186" t="str">
            <v>Newport</v>
          </cell>
          <cell r="B186" t="str">
            <v>W06000022</v>
          </cell>
          <cell r="C186">
            <v>32000</v>
          </cell>
          <cell r="D186">
            <v>7.3</v>
          </cell>
          <cell r="E186">
            <v>450.5</v>
          </cell>
          <cell r="F186">
            <v>6.2</v>
          </cell>
          <cell r="G186">
            <v>524.70000000000005</v>
          </cell>
          <cell r="H186">
            <v>4.5999999999999996</v>
          </cell>
          <cell r="I186">
            <v>275.60000000000002</v>
          </cell>
          <cell r="J186">
            <v>2.9</v>
          </cell>
          <cell r="K186" t="str">
            <v>&amp;^%</v>
          </cell>
          <cell r="L186" t="str">
            <v>&amp;^%</v>
          </cell>
          <cell r="N186" t="str">
            <v>Newport</v>
          </cell>
          <cell r="O186" t="str">
            <v>W06000022</v>
          </cell>
          <cell r="P186">
            <v>51000</v>
          </cell>
          <cell r="Q186">
            <v>5.7</v>
          </cell>
          <cell r="R186">
            <v>37.5</v>
          </cell>
          <cell r="S186">
            <v>1</v>
          </cell>
          <cell r="T186">
            <v>39.299999999999997</v>
          </cell>
          <cell r="U186">
            <v>0.8</v>
          </cell>
          <cell r="V186">
            <v>34.9</v>
          </cell>
          <cell r="W186">
            <v>1.5</v>
          </cell>
          <cell r="X186" t="str">
            <v>&amp;^%</v>
          </cell>
          <cell r="Y186" t="str">
            <v>&amp;^%</v>
          </cell>
          <cell r="AA186" t="str">
            <v>Newport</v>
          </cell>
          <cell r="AB186" t="str">
            <v>W06000022</v>
          </cell>
          <cell r="AC186">
            <v>45000</v>
          </cell>
          <cell r="AD186">
            <v>6.8</v>
          </cell>
          <cell r="AE186">
            <v>24061</v>
          </cell>
          <cell r="AF186">
            <v>5.5</v>
          </cell>
          <cell r="AG186">
            <v>27297</v>
          </cell>
          <cell r="AH186">
            <v>4.0999999999999996</v>
          </cell>
          <cell r="AI186">
            <v>13432</v>
          </cell>
          <cell r="AJ186">
            <v>4.5</v>
          </cell>
          <cell r="AK186" t="str">
            <v>&amp;^%</v>
          </cell>
          <cell r="AL186" t="str">
            <v>&amp;^%</v>
          </cell>
          <cell r="AN186" t="str">
            <v>Newport</v>
          </cell>
          <cell r="AO186" t="str">
            <v>W06000022</v>
          </cell>
          <cell r="AP186">
            <v>51000</v>
          </cell>
          <cell r="AQ186">
            <v>5.7</v>
          </cell>
          <cell r="AR186">
            <v>11.16</v>
          </cell>
          <cell r="AS186">
            <v>6.2</v>
          </cell>
          <cell r="AT186">
            <v>13.17</v>
          </cell>
          <cell r="AU186">
            <v>3.4</v>
          </cell>
          <cell r="AV186">
            <v>6.69</v>
          </cell>
          <cell r="AW186">
            <v>3.2</v>
          </cell>
          <cell r="AX186" t="str">
            <v>&amp;^%</v>
          </cell>
          <cell r="AY186" t="str">
            <v>&amp;^%</v>
          </cell>
          <cell r="BA186" t="str">
            <v>Newport</v>
          </cell>
          <cell r="BB186" t="str">
            <v>W06000022</v>
          </cell>
          <cell r="BC186">
            <v>51000</v>
          </cell>
          <cell r="BD186">
            <v>5.7</v>
          </cell>
          <cell r="BE186">
            <v>450.5</v>
          </cell>
          <cell r="BF186">
            <v>5.0999999999999996</v>
          </cell>
          <cell r="BG186">
            <v>517.9</v>
          </cell>
          <cell r="BH186">
            <v>3.3</v>
          </cell>
          <cell r="BI186">
            <v>270.89999999999998</v>
          </cell>
          <cell r="BJ186">
            <v>2.2000000000000002</v>
          </cell>
          <cell r="BK186" t="str">
            <v>&amp;^%</v>
          </cell>
          <cell r="BL186" t="str">
            <v>&amp;^%</v>
          </cell>
          <cell r="BN186" t="str">
            <v>Newport</v>
          </cell>
          <cell r="BO186" t="str">
            <v>W06000022</v>
          </cell>
          <cell r="BP186">
            <v>69000</v>
          </cell>
          <cell r="BQ186">
            <v>4.8</v>
          </cell>
          <cell r="BR186">
            <v>37</v>
          </cell>
          <cell r="BS186">
            <v>0.4</v>
          </cell>
          <cell r="BT186">
            <v>33.299999999999997</v>
          </cell>
          <cell r="BU186">
            <v>1.7</v>
          </cell>
          <cell r="BV186">
            <v>14.6</v>
          </cell>
          <cell r="BW186">
            <v>9.6</v>
          </cell>
          <cell r="BX186">
            <v>43</v>
          </cell>
          <cell r="BY186">
            <v>12</v>
          </cell>
          <cell r="CA186" t="str">
            <v>Newport</v>
          </cell>
          <cell r="CB186" t="str">
            <v>W06000022</v>
          </cell>
          <cell r="CC186">
            <v>59000</v>
          </cell>
          <cell r="CD186">
            <v>5.8</v>
          </cell>
          <cell r="CE186">
            <v>20600</v>
          </cell>
          <cell r="CF186">
            <v>5.9</v>
          </cell>
          <cell r="CG186">
            <v>22772</v>
          </cell>
          <cell r="CH186">
            <v>4.3</v>
          </cell>
          <cell r="CI186">
            <v>6244</v>
          </cell>
          <cell r="CJ186">
            <v>9.9</v>
          </cell>
          <cell r="CK186" t="str">
            <v>&amp;^%</v>
          </cell>
          <cell r="CL186" t="str">
            <v>&amp;^%</v>
          </cell>
          <cell r="CN186" t="str">
            <v>Newport</v>
          </cell>
          <cell r="CO186" t="str">
            <v>W06000022</v>
          </cell>
          <cell r="CP186">
            <v>69000</v>
          </cell>
          <cell r="CQ186">
            <v>4.8</v>
          </cell>
          <cell r="CR186">
            <v>10.35</v>
          </cell>
          <cell r="CS186">
            <v>4.3</v>
          </cell>
          <cell r="CT186">
            <v>12.71</v>
          </cell>
          <cell r="CU186">
            <v>3.1</v>
          </cell>
          <cell r="CV186">
            <v>6.4</v>
          </cell>
          <cell r="CW186">
            <v>1.6</v>
          </cell>
          <cell r="CX186" t="str">
            <v>&amp;^%</v>
          </cell>
          <cell r="CY186" t="str">
            <v>&amp;^%</v>
          </cell>
          <cell r="DA186" t="str">
            <v>Newport</v>
          </cell>
          <cell r="DB186" t="str">
            <v>W06000022</v>
          </cell>
          <cell r="DC186">
            <v>69000</v>
          </cell>
          <cell r="DD186">
            <v>4.8</v>
          </cell>
          <cell r="DE186">
            <v>364.1</v>
          </cell>
          <cell r="DF186">
            <v>5.6</v>
          </cell>
          <cell r="DG186">
            <v>423.6</v>
          </cell>
          <cell r="DH186">
            <v>3.6</v>
          </cell>
          <cell r="DI186">
            <v>114.5</v>
          </cell>
          <cell r="DJ186">
            <v>8.6</v>
          </cell>
          <cell r="DK186" t="str">
            <v>&amp;^%</v>
          </cell>
          <cell r="DL186" t="str">
            <v>&amp;^%</v>
          </cell>
          <cell r="DN186" t="str">
            <v>Newport</v>
          </cell>
          <cell r="DO186" t="str">
            <v>W06000022</v>
          </cell>
          <cell r="DP186">
            <v>19000</v>
          </cell>
          <cell r="DQ186">
            <v>9.1999999999999993</v>
          </cell>
          <cell r="DR186">
            <v>37.4</v>
          </cell>
          <cell r="DS186">
            <v>0.3</v>
          </cell>
          <cell r="DT186">
            <v>37.6</v>
          </cell>
          <cell r="DU186">
            <v>1.4</v>
          </cell>
          <cell r="DV186">
            <v>32.5</v>
          </cell>
          <cell r="DW186">
            <v>3.3</v>
          </cell>
          <cell r="DX186" t="str">
            <v>&amp;^%</v>
          </cell>
          <cell r="DY186" t="str">
            <v>&amp;^%</v>
          </cell>
          <cell r="EA186" t="str">
            <v>Newport</v>
          </cell>
          <cell r="EB186" t="str">
            <v>W06000022</v>
          </cell>
          <cell r="EC186">
            <v>17000</v>
          </cell>
          <cell r="ED186">
            <v>10.7</v>
          </cell>
          <cell r="EE186">
            <v>22431</v>
          </cell>
          <cell r="EF186">
            <v>8.5</v>
          </cell>
          <cell r="EG186">
            <v>25209</v>
          </cell>
          <cell r="EH186">
            <v>5.3</v>
          </cell>
          <cell r="EI186">
            <v>13045</v>
          </cell>
          <cell r="EJ186">
            <v>11</v>
          </cell>
          <cell r="EK186" t="str">
            <v>&amp;^%</v>
          </cell>
          <cell r="EL186" t="str">
            <v>&amp;^%</v>
          </cell>
          <cell r="EN186" t="str">
            <v>Newport</v>
          </cell>
          <cell r="EO186" t="str">
            <v>W06000022</v>
          </cell>
          <cell r="EP186">
            <v>19000</v>
          </cell>
          <cell r="EQ186">
            <v>9.1999999999999993</v>
          </cell>
          <cell r="ER186">
            <v>11.98</v>
          </cell>
          <cell r="ES186">
            <v>7.4</v>
          </cell>
          <cell r="ET186">
            <v>13.48</v>
          </cell>
          <cell r="EU186">
            <v>4.5</v>
          </cell>
          <cell r="EV186">
            <v>6.49</v>
          </cell>
          <cell r="EW186">
            <v>4.0999999999999996</v>
          </cell>
          <cell r="EX186" t="str">
            <v>&amp;^%</v>
          </cell>
          <cell r="EY186" t="str">
            <v>&amp;^%</v>
          </cell>
          <cell r="FA186" t="str">
            <v>Newport</v>
          </cell>
          <cell r="FB186" t="str">
            <v>W06000022</v>
          </cell>
          <cell r="FC186">
            <v>19000</v>
          </cell>
          <cell r="FD186">
            <v>9.1999999999999993</v>
          </cell>
          <cell r="FE186">
            <v>450.4</v>
          </cell>
          <cell r="FF186">
            <v>7.4</v>
          </cell>
          <cell r="FG186">
            <v>506.4</v>
          </cell>
          <cell r="FH186">
            <v>4.3</v>
          </cell>
          <cell r="FI186">
            <v>259.39999999999998</v>
          </cell>
          <cell r="FJ186">
            <v>4.5999999999999996</v>
          </cell>
          <cell r="FK186" t="str">
            <v>&amp;^%</v>
          </cell>
          <cell r="FL186" t="str">
            <v>&amp;^%</v>
          </cell>
          <cell r="FN186" t="str">
            <v>Newport</v>
          </cell>
          <cell r="FO186" t="str">
            <v>W06000022</v>
          </cell>
          <cell r="FP186">
            <v>32000</v>
          </cell>
          <cell r="FQ186">
            <v>7.3</v>
          </cell>
          <cell r="FR186">
            <v>39</v>
          </cell>
          <cell r="FS186">
            <v>1.4</v>
          </cell>
          <cell r="FT186">
            <v>40.4</v>
          </cell>
          <cell r="FU186">
            <v>1</v>
          </cell>
          <cell r="FV186">
            <v>35.5</v>
          </cell>
          <cell r="FW186">
            <v>1.1000000000000001</v>
          </cell>
          <cell r="FX186" t="str">
            <v>&amp;^%</v>
          </cell>
          <cell r="FY186" t="str">
            <v>&amp;^%</v>
          </cell>
          <cell r="GA186" t="str">
            <v>Newport</v>
          </cell>
          <cell r="GB186" t="str">
            <v>W06000022</v>
          </cell>
          <cell r="GC186">
            <v>27000</v>
          </cell>
          <cell r="GD186">
            <v>8.8000000000000007</v>
          </cell>
          <cell r="GE186">
            <v>25137</v>
          </cell>
          <cell r="GF186">
            <v>7.8</v>
          </cell>
          <cell r="GG186">
            <v>28629</v>
          </cell>
          <cell r="GH186">
            <v>5.6</v>
          </cell>
          <cell r="GI186">
            <v>13814</v>
          </cell>
          <cell r="GJ186">
            <v>6.1</v>
          </cell>
          <cell r="GK186" t="str">
            <v>&amp;^%</v>
          </cell>
          <cell r="GL186" t="str">
            <v>&amp;^%</v>
          </cell>
          <cell r="GN186" t="str">
            <v>Newport</v>
          </cell>
          <cell r="GO186" t="str">
            <v>W06000022</v>
          </cell>
          <cell r="GP186">
            <v>32000</v>
          </cell>
          <cell r="GQ186">
            <v>7.3</v>
          </cell>
          <cell r="GR186">
            <v>10.89</v>
          </cell>
          <cell r="GS186">
            <v>8.5</v>
          </cell>
          <cell r="GT186">
            <v>13</v>
          </cell>
          <cell r="GU186">
            <v>4.8</v>
          </cell>
          <cell r="GV186">
            <v>6.73</v>
          </cell>
          <cell r="GW186">
            <v>3.6</v>
          </cell>
          <cell r="GX186" t="str">
            <v>&amp;^%</v>
          </cell>
          <cell r="GY186" t="str">
            <v>&amp;^%</v>
          </cell>
        </row>
        <row r="187">
          <cell r="A187" t="str">
            <v>Aberdeen City</v>
          </cell>
          <cell r="B187" t="str">
            <v>S12000033</v>
          </cell>
          <cell r="C187">
            <v>66000</v>
          </cell>
          <cell r="D187">
            <v>5.3</v>
          </cell>
          <cell r="E187">
            <v>645.4</v>
          </cell>
          <cell r="F187">
            <v>6.4</v>
          </cell>
          <cell r="G187">
            <v>791.3</v>
          </cell>
          <cell r="H187">
            <v>3.2</v>
          </cell>
          <cell r="I187">
            <v>337.9</v>
          </cell>
          <cell r="J187">
            <v>3.4</v>
          </cell>
          <cell r="K187" t="str">
            <v>&amp;^%</v>
          </cell>
          <cell r="L187" t="str">
            <v>&amp;^%</v>
          </cell>
          <cell r="N187" t="str">
            <v>Aberdeen City</v>
          </cell>
          <cell r="O187" t="str">
            <v>S12000033</v>
          </cell>
          <cell r="P187">
            <v>107000</v>
          </cell>
          <cell r="Q187">
            <v>4</v>
          </cell>
          <cell r="R187">
            <v>37.5</v>
          </cell>
          <cell r="S187">
            <v>0.9</v>
          </cell>
          <cell r="T187">
            <v>39.6</v>
          </cell>
          <cell r="U187">
            <v>0.6</v>
          </cell>
          <cell r="V187">
            <v>35</v>
          </cell>
          <cell r="W187">
            <v>0</v>
          </cell>
          <cell r="X187">
            <v>46</v>
          </cell>
          <cell r="Y187">
            <v>7.5</v>
          </cell>
          <cell r="AA187" t="str">
            <v>Aberdeen City</v>
          </cell>
          <cell r="AB187" t="str">
            <v>S12000033</v>
          </cell>
          <cell r="AC187">
            <v>90000</v>
          </cell>
          <cell r="AD187">
            <v>5.0999999999999996</v>
          </cell>
          <cell r="AE187">
            <v>32015</v>
          </cell>
          <cell r="AF187">
            <v>4.5999999999999996</v>
          </cell>
          <cell r="AG187">
            <v>39172</v>
          </cell>
          <cell r="AH187">
            <v>3.6</v>
          </cell>
          <cell r="AI187">
            <v>16605</v>
          </cell>
          <cell r="AJ187">
            <v>3.4</v>
          </cell>
          <cell r="AK187" t="str">
            <v>&amp;^%</v>
          </cell>
          <cell r="AL187" t="str">
            <v>&amp;^%</v>
          </cell>
          <cell r="AN187" t="str">
            <v>Aberdeen City</v>
          </cell>
          <cell r="AO187" t="str">
            <v>S12000033</v>
          </cell>
          <cell r="AP187">
            <v>107000</v>
          </cell>
          <cell r="AQ187">
            <v>4</v>
          </cell>
          <cell r="AR187">
            <v>14.58</v>
          </cell>
          <cell r="AS187">
            <v>3.6</v>
          </cell>
          <cell r="AT187">
            <v>18.11</v>
          </cell>
          <cell r="AU187">
            <v>2.7</v>
          </cell>
          <cell r="AV187">
            <v>7.91</v>
          </cell>
          <cell r="AW187">
            <v>2.8</v>
          </cell>
          <cell r="AX187" t="str">
            <v>&amp;^%</v>
          </cell>
          <cell r="AY187" t="str">
            <v>&amp;^%</v>
          </cell>
          <cell r="BA187" t="str">
            <v>Aberdeen City</v>
          </cell>
          <cell r="BB187" t="str">
            <v>S12000033</v>
          </cell>
          <cell r="BC187">
            <v>107000</v>
          </cell>
          <cell r="BD187">
            <v>4</v>
          </cell>
          <cell r="BE187">
            <v>574.9</v>
          </cell>
          <cell r="BF187">
            <v>4</v>
          </cell>
          <cell r="BG187">
            <v>716.7</v>
          </cell>
          <cell r="BH187">
            <v>2.6</v>
          </cell>
          <cell r="BI187">
            <v>320.39999999999998</v>
          </cell>
          <cell r="BJ187">
            <v>3.2</v>
          </cell>
          <cell r="BK187" t="str">
            <v>&amp;^%</v>
          </cell>
          <cell r="BL187" t="str">
            <v>&amp;^%</v>
          </cell>
          <cell r="BN187" t="str">
            <v>Aberdeen City</v>
          </cell>
          <cell r="BO187" t="str">
            <v>S12000033</v>
          </cell>
          <cell r="BP187">
            <v>146000</v>
          </cell>
          <cell r="BQ187">
            <v>3.4</v>
          </cell>
          <cell r="BR187">
            <v>37.4</v>
          </cell>
          <cell r="BS187">
            <v>0.3</v>
          </cell>
          <cell r="BT187">
            <v>33.799999999999997</v>
          </cell>
          <cell r="BU187">
            <v>1.1000000000000001</v>
          </cell>
          <cell r="BV187">
            <v>15</v>
          </cell>
          <cell r="BW187">
            <v>7.7</v>
          </cell>
          <cell r="BX187">
            <v>43.6</v>
          </cell>
          <cell r="BY187">
            <v>5.5</v>
          </cell>
          <cell r="CA187" t="str">
            <v>Aberdeen City</v>
          </cell>
          <cell r="CB187" t="str">
            <v>S12000033</v>
          </cell>
          <cell r="CC187">
            <v>121000</v>
          </cell>
          <cell r="CD187">
            <v>4.4000000000000004</v>
          </cell>
          <cell r="CE187">
            <v>25223</v>
          </cell>
          <cell r="CF187">
            <v>6.2</v>
          </cell>
          <cell r="CG187">
            <v>32014</v>
          </cell>
          <cell r="CH187">
            <v>3.7</v>
          </cell>
          <cell r="CI187">
            <v>6805</v>
          </cell>
          <cell r="CJ187">
            <v>9.1</v>
          </cell>
          <cell r="CK187" t="str">
            <v>&amp;^%</v>
          </cell>
          <cell r="CL187" t="str">
            <v>&amp;^%</v>
          </cell>
          <cell r="CN187" t="str">
            <v>Aberdeen City</v>
          </cell>
          <cell r="CO187" t="str">
            <v>S12000033</v>
          </cell>
          <cell r="CP187">
            <v>146000</v>
          </cell>
          <cell r="CQ187">
            <v>3.4</v>
          </cell>
          <cell r="CR187">
            <v>12.85</v>
          </cell>
          <cell r="CS187">
            <v>3.7</v>
          </cell>
          <cell r="CT187">
            <v>17.010000000000002</v>
          </cell>
          <cell r="CU187">
            <v>2.5</v>
          </cell>
          <cell r="CV187">
            <v>6.57</v>
          </cell>
          <cell r="CW187">
            <v>1.6</v>
          </cell>
          <cell r="CX187">
            <v>30.87</v>
          </cell>
          <cell r="CY187">
            <v>18</v>
          </cell>
          <cell r="DA187" t="str">
            <v>Aberdeen City</v>
          </cell>
          <cell r="DB187" t="str">
            <v>S12000033</v>
          </cell>
          <cell r="DC187">
            <v>146000</v>
          </cell>
          <cell r="DD187">
            <v>3.4</v>
          </cell>
          <cell r="DE187">
            <v>461.5</v>
          </cell>
          <cell r="DF187">
            <v>4.0999999999999996</v>
          </cell>
          <cell r="DG187">
            <v>574.9</v>
          </cell>
          <cell r="DH187">
            <v>2.8</v>
          </cell>
          <cell r="DI187">
            <v>121.5</v>
          </cell>
          <cell r="DJ187">
            <v>7</v>
          </cell>
          <cell r="DK187">
            <v>1145.3</v>
          </cell>
          <cell r="DL187">
            <v>18</v>
          </cell>
          <cell r="DN187" t="str">
            <v>Aberdeen City</v>
          </cell>
          <cell r="DO187" t="str">
            <v>S12000033</v>
          </cell>
          <cell r="DP187">
            <v>42000</v>
          </cell>
          <cell r="DQ187">
            <v>6.2</v>
          </cell>
          <cell r="DR187">
            <v>37.5</v>
          </cell>
          <cell r="DS187">
            <v>0</v>
          </cell>
          <cell r="DT187">
            <v>38</v>
          </cell>
          <cell r="DU187">
            <v>0.6</v>
          </cell>
          <cell r="DV187">
            <v>35</v>
          </cell>
          <cell r="DW187">
            <v>1.4</v>
          </cell>
          <cell r="DX187" t="str">
            <v>&amp;^%</v>
          </cell>
          <cell r="DY187" t="str">
            <v>&amp;^%</v>
          </cell>
          <cell r="EA187" t="str">
            <v>Aberdeen City</v>
          </cell>
          <cell r="EB187" t="str">
            <v>S12000033</v>
          </cell>
          <cell r="EC187">
            <v>35000</v>
          </cell>
          <cell r="ED187">
            <v>7.6</v>
          </cell>
          <cell r="EE187">
            <v>25840</v>
          </cell>
          <cell r="EF187">
            <v>8.6</v>
          </cell>
          <cell r="EG187">
            <v>32073</v>
          </cell>
          <cell r="EH187">
            <v>5.4</v>
          </cell>
          <cell r="EI187">
            <v>15396</v>
          </cell>
          <cell r="EJ187">
            <v>4.2</v>
          </cell>
          <cell r="EK187" t="str">
            <v>&amp;^%</v>
          </cell>
          <cell r="EL187" t="str">
            <v>&amp;^%</v>
          </cell>
          <cell r="EN187" t="str">
            <v>Aberdeen City</v>
          </cell>
          <cell r="EO187" t="str">
            <v>S12000033</v>
          </cell>
          <cell r="EP187">
            <v>42000</v>
          </cell>
          <cell r="EQ187">
            <v>6.2</v>
          </cell>
          <cell r="ER187">
            <v>13.22</v>
          </cell>
          <cell r="ES187">
            <v>5.7</v>
          </cell>
          <cell r="ET187">
            <v>15.76</v>
          </cell>
          <cell r="EU187">
            <v>4</v>
          </cell>
          <cell r="EV187">
            <v>7.55</v>
          </cell>
          <cell r="EW187">
            <v>4</v>
          </cell>
          <cell r="EX187" t="str">
            <v>&amp;^%</v>
          </cell>
          <cell r="EY187" t="str">
            <v>&amp;^%</v>
          </cell>
          <cell r="FA187" t="str">
            <v>Aberdeen City</v>
          </cell>
          <cell r="FB187" t="str">
            <v>S12000033</v>
          </cell>
          <cell r="FC187">
            <v>42000</v>
          </cell>
          <cell r="FD187">
            <v>6.2</v>
          </cell>
          <cell r="FE187">
            <v>499.3</v>
          </cell>
          <cell r="FF187">
            <v>6.6</v>
          </cell>
          <cell r="FG187">
            <v>598.79999999999995</v>
          </cell>
          <cell r="FH187">
            <v>4</v>
          </cell>
          <cell r="FI187">
            <v>291.5</v>
          </cell>
          <cell r="FJ187">
            <v>3.3</v>
          </cell>
          <cell r="FK187" t="str">
            <v>&amp;^%</v>
          </cell>
          <cell r="FL187" t="str">
            <v>&amp;^%</v>
          </cell>
          <cell r="FN187" t="str">
            <v>Aberdeen City</v>
          </cell>
          <cell r="FO187" t="str">
            <v>S12000033</v>
          </cell>
          <cell r="FP187">
            <v>66000</v>
          </cell>
          <cell r="FQ187">
            <v>5.3</v>
          </cell>
          <cell r="FR187">
            <v>39</v>
          </cell>
          <cell r="FS187">
            <v>1.4</v>
          </cell>
          <cell r="FT187">
            <v>40.6</v>
          </cell>
          <cell r="FU187">
            <v>0.8</v>
          </cell>
          <cell r="FV187">
            <v>36</v>
          </cell>
          <cell r="FW187">
            <v>0.9</v>
          </cell>
          <cell r="FX187" t="str">
            <v>&amp;^%</v>
          </cell>
          <cell r="FY187" t="str">
            <v>&amp;^%</v>
          </cell>
          <cell r="GA187" t="str">
            <v>Aberdeen City</v>
          </cell>
          <cell r="GB187" t="str">
            <v>S12000033</v>
          </cell>
          <cell r="GC187">
            <v>56000</v>
          </cell>
          <cell r="GD187">
            <v>6.7</v>
          </cell>
          <cell r="GE187">
            <v>35069</v>
          </cell>
          <cell r="GF187">
            <v>6.5</v>
          </cell>
          <cell r="GG187">
            <v>43563</v>
          </cell>
          <cell r="GH187">
            <v>4.5999999999999996</v>
          </cell>
          <cell r="GI187">
            <v>17894</v>
          </cell>
          <cell r="GJ187">
            <v>6.1</v>
          </cell>
          <cell r="GK187" t="str">
            <v>&amp;^%</v>
          </cell>
          <cell r="GL187" t="str">
            <v>&amp;^%</v>
          </cell>
          <cell r="GN187" t="str">
            <v>Aberdeen City</v>
          </cell>
          <cell r="GO187" t="str">
            <v>S12000033</v>
          </cell>
          <cell r="GP187">
            <v>66000</v>
          </cell>
          <cell r="GQ187">
            <v>5.3</v>
          </cell>
          <cell r="GR187">
            <v>15.39</v>
          </cell>
          <cell r="GS187">
            <v>5.3</v>
          </cell>
          <cell r="GT187">
            <v>19.5</v>
          </cell>
          <cell r="GU187">
            <v>3.4</v>
          </cell>
          <cell r="GV187">
            <v>8.2200000000000006</v>
          </cell>
          <cell r="GW187">
            <v>2.9</v>
          </cell>
          <cell r="GX187" t="str">
            <v>&amp;^%</v>
          </cell>
          <cell r="GY187" t="str">
            <v>&amp;^%</v>
          </cell>
        </row>
        <row r="188">
          <cell r="A188" t="str">
            <v>Aberdeenshire</v>
          </cell>
          <cell r="B188" t="str">
            <v>S12000034</v>
          </cell>
          <cell r="C188">
            <v>35000</v>
          </cell>
          <cell r="D188">
            <v>7.2</v>
          </cell>
          <cell r="E188">
            <v>526.79999999999995</v>
          </cell>
          <cell r="F188">
            <v>5</v>
          </cell>
          <cell r="G188">
            <v>661.8</v>
          </cell>
          <cell r="H188">
            <v>5.2</v>
          </cell>
          <cell r="I188">
            <v>330</v>
          </cell>
          <cell r="J188">
            <v>4.4000000000000004</v>
          </cell>
          <cell r="K188" t="str">
            <v>&amp;^%</v>
          </cell>
          <cell r="L188" t="str">
            <v>&amp;^%</v>
          </cell>
          <cell r="N188" t="str">
            <v>Aberdeenshire</v>
          </cell>
          <cell r="O188" t="str">
            <v>S12000034</v>
          </cell>
          <cell r="P188">
            <v>55000</v>
          </cell>
          <cell r="Q188">
            <v>5.6</v>
          </cell>
          <cell r="R188">
            <v>39</v>
          </cell>
          <cell r="S188">
            <v>1.6</v>
          </cell>
          <cell r="T188">
            <v>40.5</v>
          </cell>
          <cell r="U188">
            <v>1.1000000000000001</v>
          </cell>
          <cell r="V188">
            <v>32.4</v>
          </cell>
          <cell r="W188">
            <v>2.6</v>
          </cell>
          <cell r="X188" t="str">
            <v>&amp;^%</v>
          </cell>
          <cell r="Y188" t="str">
            <v>&amp;^%</v>
          </cell>
          <cell r="AA188" t="str">
            <v>Aberdeenshire</v>
          </cell>
          <cell r="AB188" t="str">
            <v>S12000034</v>
          </cell>
          <cell r="AC188">
            <v>47000</v>
          </cell>
          <cell r="AD188">
            <v>7.5</v>
          </cell>
          <cell r="AE188">
            <v>25404</v>
          </cell>
          <cell r="AF188">
            <v>5.6</v>
          </cell>
          <cell r="AG188">
            <v>30944</v>
          </cell>
          <cell r="AH188">
            <v>4.7</v>
          </cell>
          <cell r="AI188">
            <v>14439</v>
          </cell>
          <cell r="AJ188">
            <v>5.3</v>
          </cell>
          <cell r="AK188" t="str">
            <v>&amp;^%</v>
          </cell>
          <cell r="AL188" t="str">
            <v>&amp;^%</v>
          </cell>
          <cell r="AN188" t="str">
            <v>Aberdeenshire</v>
          </cell>
          <cell r="AO188" t="str">
            <v>S12000034</v>
          </cell>
          <cell r="AP188">
            <v>55000</v>
          </cell>
          <cell r="AQ188">
            <v>5.6</v>
          </cell>
          <cell r="AR188">
            <v>11.8</v>
          </cell>
          <cell r="AS188">
            <v>5.0999999999999996</v>
          </cell>
          <cell r="AT188">
            <v>14.69</v>
          </cell>
          <cell r="AU188">
            <v>4.0999999999999996</v>
          </cell>
          <cell r="AV188">
            <v>7</v>
          </cell>
          <cell r="AW188">
            <v>3.1</v>
          </cell>
          <cell r="AX188" t="str">
            <v>&amp;^%</v>
          </cell>
          <cell r="AY188" t="str">
            <v>&amp;^%</v>
          </cell>
          <cell r="BA188" t="str">
            <v>Aberdeenshire</v>
          </cell>
          <cell r="BB188" t="str">
            <v>S12000034</v>
          </cell>
          <cell r="BC188">
            <v>55000</v>
          </cell>
          <cell r="BD188">
            <v>5.6</v>
          </cell>
          <cell r="BE188">
            <v>499.1</v>
          </cell>
          <cell r="BF188">
            <v>4.9000000000000004</v>
          </cell>
          <cell r="BG188">
            <v>595.1</v>
          </cell>
          <cell r="BH188">
            <v>4</v>
          </cell>
          <cell r="BI188">
            <v>279.8</v>
          </cell>
          <cell r="BJ188">
            <v>3.5</v>
          </cell>
          <cell r="BK188" t="str">
            <v>&amp;^%</v>
          </cell>
          <cell r="BL188" t="str">
            <v>&amp;^%</v>
          </cell>
          <cell r="BN188" t="str">
            <v>Aberdeenshire</v>
          </cell>
          <cell r="BO188" t="str">
            <v>S12000034</v>
          </cell>
          <cell r="BP188">
            <v>81000</v>
          </cell>
          <cell r="BQ188">
            <v>4.5999999999999996</v>
          </cell>
          <cell r="BR188">
            <v>36.799999999999997</v>
          </cell>
          <cell r="BS188">
            <v>1.7</v>
          </cell>
          <cell r="BT188">
            <v>33</v>
          </cell>
          <cell r="BU188">
            <v>1.8</v>
          </cell>
          <cell r="BV188">
            <v>12.6</v>
          </cell>
          <cell r="BW188">
            <v>10</v>
          </cell>
          <cell r="BX188">
            <v>46</v>
          </cell>
          <cell r="BY188">
            <v>12</v>
          </cell>
          <cell r="CA188" t="str">
            <v>Aberdeenshire</v>
          </cell>
          <cell r="CB188" t="str">
            <v>S12000034</v>
          </cell>
          <cell r="CC188">
            <v>69000</v>
          </cell>
          <cell r="CD188">
            <v>6.5</v>
          </cell>
          <cell r="CE188">
            <v>20311</v>
          </cell>
          <cell r="CF188">
            <v>8</v>
          </cell>
          <cell r="CG188">
            <v>23785</v>
          </cell>
          <cell r="CH188">
            <v>5.6</v>
          </cell>
          <cell r="CI188">
            <v>5382</v>
          </cell>
          <cell r="CJ188">
            <v>19</v>
          </cell>
          <cell r="CK188" t="str">
            <v>&amp;^%</v>
          </cell>
          <cell r="CL188" t="str">
            <v>&amp;^%</v>
          </cell>
          <cell r="CN188" t="str">
            <v>Aberdeenshire</v>
          </cell>
          <cell r="CO188" t="str">
            <v>S12000034</v>
          </cell>
          <cell r="CP188">
            <v>81000</v>
          </cell>
          <cell r="CQ188">
            <v>4.5999999999999996</v>
          </cell>
          <cell r="CR188">
            <v>10.029999999999999</v>
          </cell>
          <cell r="CS188">
            <v>3.4</v>
          </cell>
          <cell r="CT188">
            <v>13.85</v>
          </cell>
          <cell r="CU188">
            <v>3.7</v>
          </cell>
          <cell r="CV188">
            <v>6.34</v>
          </cell>
          <cell r="CW188">
            <v>1.4</v>
          </cell>
          <cell r="CX188" t="str">
            <v>&amp;^%</v>
          </cell>
          <cell r="CY188" t="str">
            <v>&amp;^%</v>
          </cell>
          <cell r="DA188" t="str">
            <v>Aberdeenshire</v>
          </cell>
          <cell r="DB188" t="str">
            <v>S12000034</v>
          </cell>
          <cell r="DC188">
            <v>81000</v>
          </cell>
          <cell r="DD188">
            <v>4.5999999999999996</v>
          </cell>
          <cell r="DE188">
            <v>383</v>
          </cell>
          <cell r="DF188">
            <v>5</v>
          </cell>
          <cell r="DG188">
            <v>456.7</v>
          </cell>
          <cell r="DH188">
            <v>4.2</v>
          </cell>
          <cell r="DI188">
            <v>99.5</v>
          </cell>
          <cell r="DJ188">
            <v>10</v>
          </cell>
          <cell r="DK188" t="str">
            <v>&amp;^%</v>
          </cell>
          <cell r="DL188" t="str">
            <v>&amp;^%</v>
          </cell>
          <cell r="DN188" t="str">
            <v>Aberdeenshire</v>
          </cell>
          <cell r="DO188" t="str">
            <v>S12000034</v>
          </cell>
          <cell r="DP188">
            <v>20000</v>
          </cell>
          <cell r="DQ188">
            <v>9</v>
          </cell>
          <cell r="DR188">
            <v>36.799999999999997</v>
          </cell>
          <cell r="DS188">
            <v>0.9</v>
          </cell>
          <cell r="DT188">
            <v>36.9</v>
          </cell>
          <cell r="DU188">
            <v>1.1000000000000001</v>
          </cell>
          <cell r="DV188">
            <v>31.5</v>
          </cell>
          <cell r="DW188">
            <v>1.3</v>
          </cell>
          <cell r="DX188" t="str">
            <v>&amp;^%</v>
          </cell>
          <cell r="DY188" t="str">
            <v>&amp;^%</v>
          </cell>
          <cell r="EA188" t="str">
            <v>Aberdeenshire</v>
          </cell>
          <cell r="EB188" t="str">
            <v>S12000034</v>
          </cell>
          <cell r="EC188">
            <v>17000</v>
          </cell>
          <cell r="ED188">
            <v>13.8</v>
          </cell>
          <cell r="EE188">
            <v>20592</v>
          </cell>
          <cell r="EF188">
            <v>11</v>
          </cell>
          <cell r="EG188">
            <v>24032</v>
          </cell>
          <cell r="EH188">
            <v>5.7</v>
          </cell>
          <cell r="EI188">
            <v>12926</v>
          </cell>
          <cell r="EJ188">
            <v>7.5</v>
          </cell>
          <cell r="EK188" t="str">
            <v>&amp;^%</v>
          </cell>
          <cell r="EL188" t="str">
            <v>&amp;^%</v>
          </cell>
          <cell r="EN188" t="str">
            <v>Aberdeenshire</v>
          </cell>
          <cell r="EO188" t="str">
            <v>S12000034</v>
          </cell>
          <cell r="EP188">
            <v>20000</v>
          </cell>
          <cell r="EQ188">
            <v>9</v>
          </cell>
          <cell r="ER188">
            <v>10.77</v>
          </cell>
          <cell r="ES188">
            <v>11</v>
          </cell>
          <cell r="ET188">
            <v>12.98</v>
          </cell>
          <cell r="EU188">
            <v>5</v>
          </cell>
          <cell r="EV188">
            <v>6.4</v>
          </cell>
          <cell r="EW188">
            <v>2.4</v>
          </cell>
          <cell r="EX188" t="str">
            <v>&amp;^%</v>
          </cell>
          <cell r="EY188" t="str">
            <v>&amp;^%</v>
          </cell>
          <cell r="FA188" t="str">
            <v>Aberdeenshire</v>
          </cell>
          <cell r="FB188" t="str">
            <v>S12000034</v>
          </cell>
          <cell r="FC188">
            <v>20000</v>
          </cell>
          <cell r="FD188">
            <v>9</v>
          </cell>
          <cell r="FE188">
            <v>393.8</v>
          </cell>
          <cell r="FF188">
            <v>11</v>
          </cell>
          <cell r="FG188">
            <v>478.9</v>
          </cell>
          <cell r="FH188">
            <v>4.7</v>
          </cell>
          <cell r="FI188">
            <v>248</v>
          </cell>
          <cell r="FJ188">
            <v>3.9</v>
          </cell>
          <cell r="FK188" t="str">
            <v>&amp;^%</v>
          </cell>
          <cell r="FL188" t="str">
            <v>&amp;^%</v>
          </cell>
          <cell r="FN188" t="str">
            <v>Aberdeenshire</v>
          </cell>
          <cell r="FO188" t="str">
            <v>S12000034</v>
          </cell>
          <cell r="FP188">
            <v>35000</v>
          </cell>
          <cell r="FQ188">
            <v>7.2</v>
          </cell>
          <cell r="FR188">
            <v>40</v>
          </cell>
          <cell r="FS188">
            <v>1.1000000000000001</v>
          </cell>
          <cell r="FT188">
            <v>42.6</v>
          </cell>
          <cell r="FU188">
            <v>1.4</v>
          </cell>
          <cell r="FV188">
            <v>36.299999999999997</v>
          </cell>
          <cell r="FW188">
            <v>1.6</v>
          </cell>
          <cell r="FX188" t="str">
            <v>&amp;^%</v>
          </cell>
          <cell r="FY188" t="str">
            <v>&amp;^%</v>
          </cell>
          <cell r="GA188" t="str">
            <v>Aberdeenshire</v>
          </cell>
          <cell r="GB188" t="str">
            <v>S12000034</v>
          </cell>
          <cell r="GC188">
            <v>30000</v>
          </cell>
          <cell r="GD188">
            <v>8.6</v>
          </cell>
          <cell r="GE188">
            <v>28230</v>
          </cell>
          <cell r="GF188">
            <v>7.3</v>
          </cell>
          <cell r="GG188">
            <v>34938</v>
          </cell>
          <cell r="GH188">
            <v>6.1</v>
          </cell>
          <cell r="GI188">
            <v>17229</v>
          </cell>
          <cell r="GJ188">
            <v>7.8</v>
          </cell>
          <cell r="GK188" t="str">
            <v>&amp;^%</v>
          </cell>
          <cell r="GL188" t="str">
            <v>&amp;^%</v>
          </cell>
          <cell r="GN188" t="str">
            <v>Aberdeenshire</v>
          </cell>
          <cell r="GO188" t="str">
            <v>S12000034</v>
          </cell>
          <cell r="GP188">
            <v>35000</v>
          </cell>
          <cell r="GQ188">
            <v>7.2</v>
          </cell>
          <cell r="GR188">
            <v>12.25</v>
          </cell>
          <cell r="GS188">
            <v>6.2</v>
          </cell>
          <cell r="GT188">
            <v>15.55</v>
          </cell>
          <cell r="GU188">
            <v>5.3</v>
          </cell>
          <cell r="GV188">
            <v>8</v>
          </cell>
          <cell r="GW188">
            <v>2.8</v>
          </cell>
          <cell r="GX188" t="str">
            <v>&amp;^%</v>
          </cell>
          <cell r="GY188" t="str">
            <v>&amp;^%</v>
          </cell>
        </row>
        <row r="189">
          <cell r="A189" t="str">
            <v>Angus</v>
          </cell>
          <cell r="B189" t="str">
            <v>S12000041</v>
          </cell>
          <cell r="C189">
            <v>9000</v>
          </cell>
          <cell r="D189">
            <v>13.7</v>
          </cell>
          <cell r="E189">
            <v>478.3</v>
          </cell>
          <cell r="F189">
            <v>10</v>
          </cell>
          <cell r="G189">
            <v>517.1</v>
          </cell>
          <cell r="H189">
            <v>5.2</v>
          </cell>
          <cell r="I189">
            <v>275.7</v>
          </cell>
          <cell r="J189">
            <v>7.3</v>
          </cell>
          <cell r="K189" t="str">
            <v>&amp;^%</v>
          </cell>
          <cell r="L189" t="str">
            <v>&amp;^%</v>
          </cell>
          <cell r="N189" t="str">
            <v>Angus</v>
          </cell>
          <cell r="O189" t="str">
            <v>S12000041</v>
          </cell>
          <cell r="P189">
            <v>18000</v>
          </cell>
          <cell r="Q189">
            <v>9.6</v>
          </cell>
          <cell r="R189">
            <v>37.5</v>
          </cell>
          <cell r="S189">
            <v>1.4</v>
          </cell>
          <cell r="T189">
            <v>39.299999999999997</v>
          </cell>
          <cell r="U189">
            <v>1.6</v>
          </cell>
          <cell r="V189">
            <v>33.799999999999997</v>
          </cell>
          <cell r="W189">
            <v>3.6</v>
          </cell>
          <cell r="X189" t="str">
            <v>&amp;^%</v>
          </cell>
          <cell r="Y189" t="str">
            <v>&amp;^%</v>
          </cell>
          <cell r="AA189" t="str">
            <v>Angus</v>
          </cell>
          <cell r="AB189" t="str">
            <v>S12000041</v>
          </cell>
          <cell r="AC189">
            <v>16000</v>
          </cell>
          <cell r="AD189">
            <v>11.5</v>
          </cell>
          <cell r="AE189">
            <v>22278</v>
          </cell>
          <cell r="AF189">
            <v>7.3</v>
          </cell>
          <cell r="AG189">
            <v>24523</v>
          </cell>
          <cell r="AH189">
            <v>4.8</v>
          </cell>
          <cell r="AI189">
            <v>13469</v>
          </cell>
          <cell r="AJ189">
            <v>8.8000000000000007</v>
          </cell>
          <cell r="AK189" t="str">
            <v>&amp;^%</v>
          </cell>
          <cell r="AL189" t="str">
            <v>&amp;^%</v>
          </cell>
          <cell r="AN189" t="str">
            <v>Angus</v>
          </cell>
          <cell r="AO189" t="str">
            <v>S12000041</v>
          </cell>
          <cell r="AP189">
            <v>18000</v>
          </cell>
          <cell r="AQ189">
            <v>9.6</v>
          </cell>
          <cell r="AR189">
            <v>10.8</v>
          </cell>
          <cell r="AS189">
            <v>6.9</v>
          </cell>
          <cell r="AT189">
            <v>12.35</v>
          </cell>
          <cell r="AU189">
            <v>3.8</v>
          </cell>
          <cell r="AV189">
            <v>7.2</v>
          </cell>
          <cell r="AW189">
            <v>5.2</v>
          </cell>
          <cell r="AX189" t="str">
            <v>&amp;^%</v>
          </cell>
          <cell r="AY189" t="str">
            <v>&amp;^%</v>
          </cell>
          <cell r="BA189" t="str">
            <v>Angus</v>
          </cell>
          <cell r="BB189" t="str">
            <v>S12000041</v>
          </cell>
          <cell r="BC189">
            <v>18000</v>
          </cell>
          <cell r="BD189">
            <v>9.6</v>
          </cell>
          <cell r="BE189">
            <v>437</v>
          </cell>
          <cell r="BF189">
            <v>8.1</v>
          </cell>
          <cell r="BG189">
            <v>485.3</v>
          </cell>
          <cell r="BH189">
            <v>3.9</v>
          </cell>
          <cell r="BI189">
            <v>270.89999999999998</v>
          </cell>
          <cell r="BJ189">
            <v>5.0999999999999996</v>
          </cell>
          <cell r="BK189" t="str">
            <v>&amp;^%</v>
          </cell>
          <cell r="BL189" t="str">
            <v>&amp;^%</v>
          </cell>
          <cell r="BN189" t="str">
            <v>Angus</v>
          </cell>
          <cell r="BO189" t="str">
            <v>S12000041</v>
          </cell>
          <cell r="BP189">
            <v>29000</v>
          </cell>
          <cell r="BQ189">
            <v>7.4</v>
          </cell>
          <cell r="BR189">
            <v>35.200000000000003</v>
          </cell>
          <cell r="BS189">
            <v>3.8</v>
          </cell>
          <cell r="BT189">
            <v>32.4</v>
          </cell>
          <cell r="BU189">
            <v>2.5</v>
          </cell>
          <cell r="BV189">
            <v>16.7</v>
          </cell>
          <cell r="BW189">
            <v>11</v>
          </cell>
          <cell r="BX189" t="str">
            <v>&amp;^%</v>
          </cell>
          <cell r="BY189" t="str">
            <v>&amp;^%</v>
          </cell>
          <cell r="CA189" t="str">
            <v>Angus</v>
          </cell>
          <cell r="CB189" t="str">
            <v>S12000041</v>
          </cell>
          <cell r="CC189">
            <v>25000</v>
          </cell>
          <cell r="CD189">
            <v>8.8000000000000007</v>
          </cell>
          <cell r="CE189">
            <v>16875</v>
          </cell>
          <cell r="CF189">
            <v>9.1999999999999993</v>
          </cell>
          <cell r="CG189">
            <v>19245</v>
          </cell>
          <cell r="CH189">
            <v>5.2</v>
          </cell>
          <cell r="CI189">
            <v>7252</v>
          </cell>
          <cell r="CJ189">
            <v>16</v>
          </cell>
          <cell r="CK189" t="str">
            <v>&amp;^%</v>
          </cell>
          <cell r="CL189" t="str">
            <v>&amp;^%</v>
          </cell>
          <cell r="CN189" t="str">
            <v>Angus</v>
          </cell>
          <cell r="CO189" t="str">
            <v>S12000041</v>
          </cell>
          <cell r="CP189">
            <v>29000</v>
          </cell>
          <cell r="CQ189">
            <v>7.4</v>
          </cell>
          <cell r="CR189">
            <v>10.06</v>
          </cell>
          <cell r="CS189">
            <v>4.2</v>
          </cell>
          <cell r="CT189">
            <v>11.66</v>
          </cell>
          <cell r="CU189">
            <v>3.3</v>
          </cell>
          <cell r="CV189">
            <v>6.2</v>
          </cell>
          <cell r="CW189">
            <v>2.2000000000000002</v>
          </cell>
          <cell r="CX189" t="str">
            <v>&amp;^%</v>
          </cell>
          <cell r="CY189" t="str">
            <v>&amp;^%</v>
          </cell>
          <cell r="DA189" t="str">
            <v>Angus</v>
          </cell>
          <cell r="DB189" t="str">
            <v>S12000041</v>
          </cell>
          <cell r="DC189">
            <v>29000</v>
          </cell>
          <cell r="DD189">
            <v>7.4</v>
          </cell>
          <cell r="DE189">
            <v>326.39999999999998</v>
          </cell>
          <cell r="DF189">
            <v>8.5</v>
          </cell>
          <cell r="DG189">
            <v>377.6</v>
          </cell>
          <cell r="DH189">
            <v>4.4000000000000004</v>
          </cell>
          <cell r="DI189">
            <v>114.9</v>
          </cell>
          <cell r="DJ189">
            <v>13</v>
          </cell>
          <cell r="DK189" t="str">
            <v>&amp;^%</v>
          </cell>
          <cell r="DL189" t="str">
            <v>&amp;^%</v>
          </cell>
          <cell r="DN189" t="str">
            <v>Angus</v>
          </cell>
          <cell r="DO189" t="str">
            <v>S12000041</v>
          </cell>
          <cell r="DP189">
            <v>9000</v>
          </cell>
          <cell r="DQ189">
            <v>13.4</v>
          </cell>
          <cell r="DR189">
            <v>36.1</v>
          </cell>
          <cell r="DS189">
            <v>1.7</v>
          </cell>
          <cell r="DT189">
            <v>37.5</v>
          </cell>
          <cell r="DU189">
            <v>2.6</v>
          </cell>
          <cell r="DV189" t="str">
            <v>&amp;^%</v>
          </cell>
          <cell r="DW189" t="str">
            <v>&amp;^%</v>
          </cell>
          <cell r="DX189" t="str">
            <v>&amp;^%</v>
          </cell>
          <cell r="DY189" t="str">
            <v>&amp;^%</v>
          </cell>
          <cell r="EA189" t="str">
            <v>Angus</v>
          </cell>
          <cell r="EB189" t="str">
            <v>S12000041</v>
          </cell>
          <cell r="EC189">
            <v>8000</v>
          </cell>
          <cell r="ED189">
            <v>15.7</v>
          </cell>
          <cell r="EE189">
            <v>20125</v>
          </cell>
          <cell r="EF189">
            <v>9.9</v>
          </cell>
          <cell r="EG189">
            <v>22713</v>
          </cell>
          <cell r="EH189">
            <v>6.6</v>
          </cell>
          <cell r="EI189" t="str">
            <v>&amp;^%</v>
          </cell>
          <cell r="EJ189" t="str">
            <v>&amp;^%</v>
          </cell>
          <cell r="EK189" t="str">
            <v>&amp;^%</v>
          </cell>
          <cell r="EL189" t="str">
            <v>&amp;^%</v>
          </cell>
          <cell r="EN189" t="str">
            <v>Angus</v>
          </cell>
          <cell r="EO189" t="str">
            <v>S12000041</v>
          </cell>
          <cell r="EP189">
            <v>9000</v>
          </cell>
          <cell r="EQ189">
            <v>13.4</v>
          </cell>
          <cell r="ER189">
            <v>10.56</v>
          </cell>
          <cell r="ES189">
            <v>9.3000000000000007</v>
          </cell>
          <cell r="ET189">
            <v>12.07</v>
          </cell>
          <cell r="EU189">
            <v>5.7</v>
          </cell>
          <cell r="EV189" t="str">
            <v>&amp;^%</v>
          </cell>
          <cell r="EW189" t="str">
            <v>&amp;^%</v>
          </cell>
          <cell r="EX189" t="str">
            <v>&amp;^%</v>
          </cell>
          <cell r="EY189" t="str">
            <v>&amp;^%</v>
          </cell>
          <cell r="FA189" t="str">
            <v>Angus</v>
          </cell>
          <cell r="FB189" t="str">
            <v>S12000041</v>
          </cell>
          <cell r="FC189">
            <v>9000</v>
          </cell>
          <cell r="FD189">
            <v>13.4</v>
          </cell>
          <cell r="FE189">
            <v>403.9</v>
          </cell>
          <cell r="FF189">
            <v>9.9</v>
          </cell>
          <cell r="FG189">
            <v>452</v>
          </cell>
          <cell r="FH189">
            <v>5.5</v>
          </cell>
          <cell r="FI189" t="str">
            <v>&amp;^%</v>
          </cell>
          <cell r="FJ189" t="str">
            <v>&amp;^%</v>
          </cell>
          <cell r="FK189" t="str">
            <v>&amp;^%</v>
          </cell>
          <cell r="FL189" t="str">
            <v>&amp;^%</v>
          </cell>
          <cell r="FN189" t="str">
            <v>Angus</v>
          </cell>
          <cell r="FO189" t="str">
            <v>S12000041</v>
          </cell>
          <cell r="FP189">
            <v>9000</v>
          </cell>
          <cell r="FQ189">
            <v>13.7</v>
          </cell>
          <cell r="FR189">
            <v>39</v>
          </cell>
          <cell r="FS189">
            <v>3.4</v>
          </cell>
          <cell r="FT189">
            <v>41</v>
          </cell>
          <cell r="FU189">
            <v>1.8</v>
          </cell>
          <cell r="FV189">
            <v>36.1</v>
          </cell>
          <cell r="FW189">
            <v>2.2000000000000002</v>
          </cell>
          <cell r="FX189" t="str">
            <v>&amp;^%</v>
          </cell>
          <cell r="FY189" t="str">
            <v>&amp;^%</v>
          </cell>
          <cell r="GA189" t="str">
            <v>Angus</v>
          </cell>
          <cell r="GB189" t="str">
            <v>S12000041</v>
          </cell>
          <cell r="GC189">
            <v>8000</v>
          </cell>
          <cell r="GD189">
            <v>16.899999999999999</v>
          </cell>
          <cell r="GE189">
            <v>24443</v>
          </cell>
          <cell r="GF189">
            <v>12</v>
          </cell>
          <cell r="GG189">
            <v>26467</v>
          </cell>
          <cell r="GH189">
            <v>6.8</v>
          </cell>
          <cell r="GI189" t="str">
            <v>&amp;^%</v>
          </cell>
          <cell r="GJ189" t="str">
            <v>&amp;^%</v>
          </cell>
          <cell r="GK189" t="str">
            <v>&amp;^%</v>
          </cell>
          <cell r="GL189" t="str">
            <v>&amp;^%</v>
          </cell>
          <cell r="GN189" t="str">
            <v>Angus</v>
          </cell>
          <cell r="GO189" t="str">
            <v>S12000041</v>
          </cell>
          <cell r="GP189">
            <v>9000</v>
          </cell>
          <cell r="GQ189">
            <v>13.7</v>
          </cell>
          <cell r="GR189">
            <v>11</v>
          </cell>
          <cell r="GS189">
            <v>11</v>
          </cell>
          <cell r="GT189">
            <v>12.6</v>
          </cell>
          <cell r="GU189">
            <v>5.2</v>
          </cell>
          <cell r="GV189">
            <v>7.13</v>
          </cell>
          <cell r="GW189">
            <v>7.9</v>
          </cell>
          <cell r="GX189" t="str">
            <v>&amp;^%</v>
          </cell>
          <cell r="GY189" t="str">
            <v>&amp;^%</v>
          </cell>
        </row>
        <row r="190">
          <cell r="A190" t="str">
            <v>Argyll and Bute</v>
          </cell>
          <cell r="B190" t="str">
            <v>S12000035</v>
          </cell>
          <cell r="C190">
            <v>12000</v>
          </cell>
          <cell r="D190">
            <v>11.9</v>
          </cell>
          <cell r="E190">
            <v>520.4</v>
          </cell>
          <cell r="F190">
            <v>10</v>
          </cell>
          <cell r="G190">
            <v>573</v>
          </cell>
          <cell r="H190">
            <v>5.9</v>
          </cell>
          <cell r="I190">
            <v>296.39999999999998</v>
          </cell>
          <cell r="J190">
            <v>5.5</v>
          </cell>
          <cell r="K190" t="str">
            <v>&amp;^%</v>
          </cell>
          <cell r="L190" t="str">
            <v>&amp;^%</v>
          </cell>
          <cell r="N190" t="str">
            <v>Argyll and Bute</v>
          </cell>
          <cell r="O190" t="str">
            <v>S12000035</v>
          </cell>
          <cell r="P190">
            <v>20000</v>
          </cell>
          <cell r="Q190">
            <v>9.1</v>
          </cell>
          <cell r="R190">
            <v>37.5</v>
          </cell>
          <cell r="S190">
            <v>2.1</v>
          </cell>
          <cell r="T190">
            <v>40</v>
          </cell>
          <cell r="U190">
            <v>1.3</v>
          </cell>
          <cell r="V190" t="str">
            <v>&amp;^%</v>
          </cell>
          <cell r="W190" t="str">
            <v>&amp;^%</v>
          </cell>
          <cell r="X190" t="str">
            <v>&amp;^%</v>
          </cell>
          <cell r="Y190" t="str">
            <v>&amp;^%</v>
          </cell>
          <cell r="AA190" t="str">
            <v>Argyll and Bute</v>
          </cell>
          <cell r="AB190" t="str">
            <v>S12000035</v>
          </cell>
          <cell r="AC190">
            <v>18000</v>
          </cell>
          <cell r="AD190">
            <v>19.2</v>
          </cell>
          <cell r="AE190">
            <v>24742</v>
          </cell>
          <cell r="AF190" t="str">
            <v>&amp;^%</v>
          </cell>
          <cell r="AG190">
            <v>26970</v>
          </cell>
          <cell r="AH190">
            <v>5.3</v>
          </cell>
          <cell r="AI190">
            <v>13308</v>
          </cell>
          <cell r="AJ190">
            <v>10</v>
          </cell>
          <cell r="AK190" t="str">
            <v>&amp;^%</v>
          </cell>
          <cell r="AL190" t="str">
            <v>&amp;^%</v>
          </cell>
          <cell r="AN190" t="str">
            <v>Argyll and Bute</v>
          </cell>
          <cell r="AO190" t="str">
            <v>S12000035</v>
          </cell>
          <cell r="AP190">
            <v>20000</v>
          </cell>
          <cell r="AQ190">
            <v>9.1</v>
          </cell>
          <cell r="AR190">
            <v>11.87</v>
          </cell>
          <cell r="AS190">
            <v>8.8000000000000007</v>
          </cell>
          <cell r="AT190">
            <v>13.28</v>
          </cell>
          <cell r="AU190">
            <v>4.4000000000000004</v>
          </cell>
          <cell r="AV190">
            <v>7.2</v>
          </cell>
          <cell r="AW190">
            <v>5</v>
          </cell>
          <cell r="AX190" t="str">
            <v>&amp;^%</v>
          </cell>
          <cell r="AY190" t="str">
            <v>&amp;^%</v>
          </cell>
          <cell r="BA190" t="str">
            <v>Argyll and Bute</v>
          </cell>
          <cell r="BB190" t="str">
            <v>S12000035</v>
          </cell>
          <cell r="BC190">
            <v>20000</v>
          </cell>
          <cell r="BD190">
            <v>9.1</v>
          </cell>
          <cell r="BE190">
            <v>468.7</v>
          </cell>
          <cell r="BF190">
            <v>9</v>
          </cell>
          <cell r="BG190">
            <v>531.79999999999995</v>
          </cell>
          <cell r="BH190">
            <v>4.4000000000000004</v>
          </cell>
          <cell r="BI190">
            <v>279.8</v>
          </cell>
          <cell r="BJ190">
            <v>5.2</v>
          </cell>
          <cell r="BK190" t="str">
            <v>&amp;^%</v>
          </cell>
          <cell r="BL190" t="str">
            <v>&amp;^%</v>
          </cell>
          <cell r="BN190" t="str">
            <v>Argyll and Bute</v>
          </cell>
          <cell r="BO190" t="str">
            <v>S12000035</v>
          </cell>
          <cell r="BP190">
            <v>29000</v>
          </cell>
          <cell r="BQ190">
            <v>7.6</v>
          </cell>
          <cell r="BR190">
            <v>37</v>
          </cell>
          <cell r="BS190">
            <v>1.7</v>
          </cell>
          <cell r="BT190">
            <v>33.4</v>
          </cell>
          <cell r="BU190">
            <v>2.9</v>
          </cell>
          <cell r="BV190" t="str">
            <v>&amp;^%</v>
          </cell>
          <cell r="BW190" t="str">
            <v>&amp;^%</v>
          </cell>
          <cell r="BX190" t="str">
            <v>&amp;^%</v>
          </cell>
          <cell r="BY190" t="str">
            <v>&amp;^%</v>
          </cell>
          <cell r="CA190" t="str">
            <v>Argyll and Bute</v>
          </cell>
          <cell r="CB190" t="str">
            <v>S12000035</v>
          </cell>
          <cell r="CC190">
            <v>25000</v>
          </cell>
          <cell r="CD190">
            <v>14.8</v>
          </cell>
          <cell r="CE190">
            <v>20283</v>
          </cell>
          <cell r="CF190">
            <v>11</v>
          </cell>
          <cell r="CG190">
            <v>22045</v>
          </cell>
          <cell r="CH190">
            <v>6.9</v>
          </cell>
          <cell r="CI190">
            <v>6454</v>
          </cell>
          <cell r="CJ190">
            <v>17</v>
          </cell>
          <cell r="CK190" t="str">
            <v>&amp;^%</v>
          </cell>
          <cell r="CL190" t="str">
            <v>&amp;^%</v>
          </cell>
          <cell r="CN190" t="str">
            <v>Argyll and Bute</v>
          </cell>
          <cell r="CO190" t="str">
            <v>S12000035</v>
          </cell>
          <cell r="CP190">
            <v>29000</v>
          </cell>
          <cell r="CQ190">
            <v>7.6</v>
          </cell>
          <cell r="CR190">
            <v>9.68</v>
          </cell>
          <cell r="CS190">
            <v>8</v>
          </cell>
          <cell r="CT190">
            <v>12.5</v>
          </cell>
          <cell r="CU190">
            <v>4.0999999999999996</v>
          </cell>
          <cell r="CV190">
            <v>6.5</v>
          </cell>
          <cell r="CW190">
            <v>3.4</v>
          </cell>
          <cell r="CX190" t="str">
            <v>&amp;^%</v>
          </cell>
          <cell r="CY190" t="str">
            <v>&amp;^%</v>
          </cell>
          <cell r="DA190" t="str">
            <v>Argyll and Bute</v>
          </cell>
          <cell r="DB190" t="str">
            <v>S12000035</v>
          </cell>
          <cell r="DC190">
            <v>29000</v>
          </cell>
          <cell r="DD190">
            <v>7.6</v>
          </cell>
          <cell r="DE190">
            <v>354.4</v>
          </cell>
          <cell r="DF190">
            <v>11</v>
          </cell>
          <cell r="DG190">
            <v>416.9</v>
          </cell>
          <cell r="DH190">
            <v>5.3</v>
          </cell>
          <cell r="DI190" t="str">
            <v>&amp;^%</v>
          </cell>
          <cell r="DJ190" t="str">
            <v>&amp;^%</v>
          </cell>
          <cell r="DK190" t="str">
            <v>&amp;^%</v>
          </cell>
          <cell r="DL190" t="str">
            <v>&amp;^%</v>
          </cell>
          <cell r="DN190" t="str">
            <v>Argyll and Bute</v>
          </cell>
          <cell r="DO190" t="str">
            <v>S12000035</v>
          </cell>
          <cell r="DP190">
            <v>8000</v>
          </cell>
          <cell r="DQ190">
            <v>14.2</v>
          </cell>
          <cell r="DR190">
            <v>37</v>
          </cell>
          <cell r="DS190">
            <v>1.8</v>
          </cell>
          <cell r="DT190">
            <v>37.200000000000003</v>
          </cell>
          <cell r="DU190">
            <v>1.2</v>
          </cell>
          <cell r="DV190" t="str">
            <v>&amp;^%</v>
          </cell>
          <cell r="DW190" t="str">
            <v>&amp;^%</v>
          </cell>
          <cell r="DX190" t="str">
            <v>&amp;^%</v>
          </cell>
          <cell r="DY190" t="str">
            <v>&amp;^%</v>
          </cell>
          <cell r="EA190" t="str">
            <v>Argyll and Bute</v>
          </cell>
          <cell r="EB190" t="str">
            <v>S12000035</v>
          </cell>
          <cell r="EC190">
            <v>8000</v>
          </cell>
          <cell r="ED190">
            <v>16.3</v>
          </cell>
          <cell r="EE190">
            <v>21580</v>
          </cell>
          <cell r="EF190">
            <v>18</v>
          </cell>
          <cell r="EG190">
            <v>23630</v>
          </cell>
          <cell r="EH190">
            <v>6.5</v>
          </cell>
          <cell r="EI190" t="str">
            <v>&amp;^%</v>
          </cell>
          <cell r="EJ190" t="str">
            <v>&amp;^%</v>
          </cell>
          <cell r="EK190" t="str">
            <v>&amp;^%</v>
          </cell>
          <cell r="EL190" t="str">
            <v>&amp;^%</v>
          </cell>
          <cell r="EN190" t="str">
            <v>Argyll and Bute</v>
          </cell>
          <cell r="EO190" t="str">
            <v>S12000035</v>
          </cell>
          <cell r="EP190">
            <v>8000</v>
          </cell>
          <cell r="EQ190">
            <v>14.2</v>
          </cell>
          <cell r="ER190">
            <v>12.15</v>
          </cell>
          <cell r="ES190">
            <v>17</v>
          </cell>
          <cell r="ET190">
            <v>12.6</v>
          </cell>
          <cell r="EU190">
            <v>6.1</v>
          </cell>
          <cell r="EV190" t="str">
            <v>&amp;^%</v>
          </cell>
          <cell r="EW190" t="str">
            <v>&amp;^%</v>
          </cell>
          <cell r="EX190" t="str">
            <v>&amp;^%</v>
          </cell>
          <cell r="EY190" t="str">
            <v>&amp;^%</v>
          </cell>
          <cell r="FA190" t="str">
            <v>Argyll and Bute</v>
          </cell>
          <cell r="FB190" t="str">
            <v>S12000035</v>
          </cell>
          <cell r="FC190">
            <v>8000</v>
          </cell>
          <cell r="FD190">
            <v>14.2</v>
          </cell>
          <cell r="FE190">
            <v>441.1</v>
          </cell>
          <cell r="FF190">
            <v>16</v>
          </cell>
          <cell r="FG190">
            <v>468.6</v>
          </cell>
          <cell r="FH190">
            <v>5.9</v>
          </cell>
          <cell r="FI190" t="str">
            <v>&amp;^%</v>
          </cell>
          <cell r="FJ190" t="str">
            <v>&amp;^%</v>
          </cell>
          <cell r="FK190" t="str">
            <v>&amp;^%</v>
          </cell>
          <cell r="FL190" t="str">
            <v>&amp;^%</v>
          </cell>
          <cell r="FN190" t="str">
            <v>Argyll and Bute</v>
          </cell>
          <cell r="FO190" t="str">
            <v>S12000035</v>
          </cell>
          <cell r="FP190">
            <v>12000</v>
          </cell>
          <cell r="FQ190">
            <v>11.9</v>
          </cell>
          <cell r="FR190">
            <v>40.1</v>
          </cell>
          <cell r="FS190">
            <v>3.5</v>
          </cell>
          <cell r="FT190">
            <v>41.9</v>
          </cell>
          <cell r="FU190">
            <v>1.8</v>
          </cell>
          <cell r="FV190">
            <v>35</v>
          </cell>
          <cell r="FW190">
            <v>1.4</v>
          </cell>
          <cell r="FX190" t="str">
            <v>&amp;^%</v>
          </cell>
          <cell r="FY190" t="str">
            <v>&amp;^%</v>
          </cell>
          <cell r="GA190" t="str">
            <v>Argyll and Bute</v>
          </cell>
          <cell r="GB190" t="str">
            <v>S12000035</v>
          </cell>
          <cell r="GC190" t="str">
            <v>&amp;^%</v>
          </cell>
          <cell r="GD190" t="str">
            <v>&amp;^%</v>
          </cell>
          <cell r="GE190">
            <v>26542</v>
          </cell>
          <cell r="GF190" t="str">
            <v>&amp;^%</v>
          </cell>
          <cell r="GG190">
            <v>29339</v>
          </cell>
          <cell r="GH190">
            <v>7</v>
          </cell>
          <cell r="GI190" t="str">
            <v>&amp;^%</v>
          </cell>
          <cell r="GJ190" t="str">
            <v>&amp;^%</v>
          </cell>
          <cell r="GK190" t="str">
            <v>&amp;^%</v>
          </cell>
          <cell r="GL190" t="str">
            <v>&amp;^%</v>
          </cell>
          <cell r="GN190" t="str">
            <v>Argyll and Bute</v>
          </cell>
          <cell r="GO190" t="str">
            <v>S12000035</v>
          </cell>
          <cell r="GP190">
            <v>12000</v>
          </cell>
          <cell r="GQ190">
            <v>11.9</v>
          </cell>
          <cell r="GR190">
            <v>11.67</v>
          </cell>
          <cell r="GS190">
            <v>10</v>
          </cell>
          <cell r="GT190">
            <v>13.68</v>
          </cell>
          <cell r="GU190">
            <v>5.9</v>
          </cell>
          <cell r="GV190">
            <v>7.5</v>
          </cell>
          <cell r="GW190">
            <v>3.8</v>
          </cell>
          <cell r="GX190" t="str">
            <v>&amp;^%</v>
          </cell>
          <cell r="GY190" t="str">
            <v>&amp;^%</v>
          </cell>
        </row>
        <row r="191">
          <cell r="A191" t="str">
            <v>Clackmannanshire</v>
          </cell>
          <cell r="B191" t="str">
            <v>S12000005</v>
          </cell>
          <cell r="C191">
            <v>5000</v>
          </cell>
          <cell r="D191">
            <v>19.600000000000001</v>
          </cell>
          <cell r="E191">
            <v>495.6</v>
          </cell>
          <cell r="F191">
            <v>13</v>
          </cell>
          <cell r="G191">
            <v>557.70000000000005</v>
          </cell>
          <cell r="H191">
            <v>8.6</v>
          </cell>
          <cell r="I191" t="str">
            <v>&amp;^%</v>
          </cell>
          <cell r="J191" t="str">
            <v>&amp;^%</v>
          </cell>
          <cell r="K191" t="str">
            <v>&amp;^%</v>
          </cell>
          <cell r="L191" t="str">
            <v>&amp;^%</v>
          </cell>
          <cell r="N191" t="str">
            <v>Clackmannanshire</v>
          </cell>
          <cell r="O191" t="str">
            <v>S12000005</v>
          </cell>
          <cell r="P191">
            <v>9000</v>
          </cell>
          <cell r="Q191">
            <v>14</v>
          </cell>
          <cell r="R191">
            <v>37.299999999999997</v>
          </cell>
          <cell r="S191">
            <v>2.7</v>
          </cell>
          <cell r="T191">
            <v>39</v>
          </cell>
          <cell r="U191">
            <v>2</v>
          </cell>
          <cell r="V191" t="str">
            <v>&amp;^%</v>
          </cell>
          <cell r="W191" t="str">
            <v>&amp;^%</v>
          </cell>
          <cell r="X191" t="str">
            <v>&amp;^%</v>
          </cell>
          <cell r="Y191" t="str">
            <v>&amp;^%</v>
          </cell>
          <cell r="AA191" t="str">
            <v>Clackmannanshire</v>
          </cell>
          <cell r="AB191" t="str">
            <v>S12000005</v>
          </cell>
          <cell r="AC191">
            <v>8000</v>
          </cell>
          <cell r="AD191">
            <v>16.5</v>
          </cell>
          <cell r="AE191">
            <v>24008</v>
          </cell>
          <cell r="AF191">
            <v>15</v>
          </cell>
          <cell r="AG191">
            <v>27613</v>
          </cell>
          <cell r="AH191">
            <v>9.4</v>
          </cell>
          <cell r="AI191" t="str">
            <v>&amp;^%</v>
          </cell>
          <cell r="AJ191" t="str">
            <v>&amp;^%</v>
          </cell>
          <cell r="AK191" t="str">
            <v>&amp;^%</v>
          </cell>
          <cell r="AL191" t="str">
            <v>&amp;^%</v>
          </cell>
          <cell r="AN191" t="str">
            <v>Clackmannanshire</v>
          </cell>
          <cell r="AO191" t="str">
            <v>S12000005</v>
          </cell>
          <cell r="AP191">
            <v>9000</v>
          </cell>
          <cell r="AQ191">
            <v>14</v>
          </cell>
          <cell r="AR191">
            <v>12.5</v>
          </cell>
          <cell r="AS191">
            <v>10</v>
          </cell>
          <cell r="AT191">
            <v>13.28</v>
          </cell>
          <cell r="AU191">
            <v>7.3</v>
          </cell>
          <cell r="AV191" t="str">
            <v>&amp;^%</v>
          </cell>
          <cell r="AW191" t="str">
            <v>&amp;^%</v>
          </cell>
          <cell r="AX191" t="str">
            <v>&amp;^%</v>
          </cell>
          <cell r="AY191" t="str">
            <v>&amp;^%</v>
          </cell>
          <cell r="BA191" t="str">
            <v>Clackmannanshire</v>
          </cell>
          <cell r="BB191" t="str">
            <v>S12000005</v>
          </cell>
          <cell r="BC191">
            <v>9000</v>
          </cell>
          <cell r="BD191">
            <v>14</v>
          </cell>
          <cell r="BE191">
            <v>460</v>
          </cell>
          <cell r="BF191">
            <v>12</v>
          </cell>
          <cell r="BG191">
            <v>518.29999999999995</v>
          </cell>
          <cell r="BH191">
            <v>7.1</v>
          </cell>
          <cell r="BI191" t="str">
            <v>&amp;^%</v>
          </cell>
          <cell r="BJ191" t="str">
            <v>&amp;^%</v>
          </cell>
          <cell r="BK191" t="str">
            <v>&amp;^%</v>
          </cell>
          <cell r="BL191" t="str">
            <v>&amp;^%</v>
          </cell>
          <cell r="BN191" t="str">
            <v>Clackmannanshire</v>
          </cell>
          <cell r="BO191" t="str">
            <v>S12000005</v>
          </cell>
          <cell r="BP191">
            <v>12000</v>
          </cell>
          <cell r="BQ191">
            <v>11.6</v>
          </cell>
          <cell r="BR191">
            <v>36</v>
          </cell>
          <cell r="BS191">
            <v>2.7</v>
          </cell>
          <cell r="BT191">
            <v>33.5</v>
          </cell>
          <cell r="BU191">
            <v>3.6</v>
          </cell>
          <cell r="BV191" t="str">
            <v>&amp;^%</v>
          </cell>
          <cell r="BW191" t="str">
            <v>&amp;^%</v>
          </cell>
          <cell r="BX191" t="str">
            <v>&amp;^%</v>
          </cell>
          <cell r="BY191" t="str">
            <v>&amp;^%</v>
          </cell>
          <cell r="CA191" t="str">
            <v>Clackmannanshire</v>
          </cell>
          <cell r="CB191" t="str">
            <v>S12000005</v>
          </cell>
          <cell r="CC191">
            <v>11000</v>
          </cell>
          <cell r="CD191">
            <v>13.7</v>
          </cell>
          <cell r="CE191">
            <v>17739</v>
          </cell>
          <cell r="CF191">
            <v>18</v>
          </cell>
          <cell r="CG191">
            <v>22258</v>
          </cell>
          <cell r="CH191">
            <v>9.9</v>
          </cell>
          <cell r="CI191" t="str">
            <v>&amp;^%</v>
          </cell>
          <cell r="CJ191" t="str">
            <v>&amp;^%</v>
          </cell>
          <cell r="CK191" t="str">
            <v>&amp;^%</v>
          </cell>
          <cell r="CL191" t="str">
            <v>&amp;^%</v>
          </cell>
          <cell r="CN191" t="str">
            <v>Clackmannanshire</v>
          </cell>
          <cell r="CO191" t="str">
            <v>S12000005</v>
          </cell>
          <cell r="CP191">
            <v>12000</v>
          </cell>
          <cell r="CQ191">
            <v>11.6</v>
          </cell>
          <cell r="CR191">
            <v>9.94</v>
          </cell>
          <cell r="CS191">
            <v>12</v>
          </cell>
          <cell r="CT191">
            <v>12.24</v>
          </cell>
          <cell r="CU191">
            <v>6.8</v>
          </cell>
          <cell r="CV191">
            <v>6.09</v>
          </cell>
          <cell r="CW191">
            <v>6.9</v>
          </cell>
          <cell r="CX191" t="str">
            <v>&amp;^%</v>
          </cell>
          <cell r="CY191" t="str">
            <v>&amp;^%</v>
          </cell>
          <cell r="DA191" t="str">
            <v>Clackmannanshire</v>
          </cell>
          <cell r="DB191" t="str">
            <v>S12000005</v>
          </cell>
          <cell r="DC191">
            <v>12000</v>
          </cell>
          <cell r="DD191">
            <v>11.6</v>
          </cell>
          <cell r="DE191">
            <v>362.2</v>
          </cell>
          <cell r="DF191">
            <v>14</v>
          </cell>
          <cell r="DG191">
            <v>409.9</v>
          </cell>
          <cell r="DH191">
            <v>8.1</v>
          </cell>
          <cell r="DI191" t="str">
            <v>&amp;^%</v>
          </cell>
          <cell r="DJ191" t="str">
            <v>&amp;^%</v>
          </cell>
          <cell r="DK191" t="str">
            <v>&amp;^%</v>
          </cell>
          <cell r="DL191" t="str">
            <v>&amp;^%</v>
          </cell>
          <cell r="DN191" t="str">
            <v>Clackmannanshire</v>
          </cell>
          <cell r="DO191" t="str">
            <v>S12000005</v>
          </cell>
          <cell r="DP191">
            <v>4000</v>
          </cell>
          <cell r="DQ191">
            <v>20</v>
          </cell>
          <cell r="DR191">
            <v>37</v>
          </cell>
          <cell r="DS191">
            <v>4.3</v>
          </cell>
          <cell r="DT191">
            <v>38.700000000000003</v>
          </cell>
          <cell r="DU191">
            <v>2.8</v>
          </cell>
          <cell r="DV191" t="str">
            <v>&amp;^%</v>
          </cell>
          <cell r="DW191" t="str">
            <v>&amp;^%</v>
          </cell>
          <cell r="DX191" t="str">
            <v>&amp;^%</v>
          </cell>
          <cell r="DY191" t="str">
            <v>&amp;^%</v>
          </cell>
          <cell r="EA191" t="str">
            <v>Clackmannanshire</v>
          </cell>
          <cell r="EB191" t="str">
            <v>S12000005</v>
          </cell>
          <cell r="EC191" t="str">
            <v>&amp;^%</v>
          </cell>
          <cell r="ED191" t="str">
            <v>&amp;^%</v>
          </cell>
          <cell r="EE191" t="str">
            <v>&amp;^%</v>
          </cell>
          <cell r="EF191" t="str">
            <v>&amp;^%</v>
          </cell>
          <cell r="EG191">
            <v>25081</v>
          </cell>
          <cell r="EH191">
            <v>16</v>
          </cell>
          <cell r="EI191" t="str">
            <v>&amp;^%</v>
          </cell>
          <cell r="EJ191" t="str">
            <v>&amp;^%</v>
          </cell>
          <cell r="EK191" t="str">
            <v>&amp;^%</v>
          </cell>
          <cell r="EL191" t="str">
            <v>&amp;^%</v>
          </cell>
          <cell r="EN191" t="str">
            <v>Clackmannanshire</v>
          </cell>
          <cell r="EO191" t="str">
            <v>S12000005</v>
          </cell>
          <cell r="EP191">
            <v>4000</v>
          </cell>
          <cell r="EQ191">
            <v>20</v>
          </cell>
          <cell r="ER191" t="str">
            <v>&amp;^%</v>
          </cell>
          <cell r="ES191" t="str">
            <v>&amp;^%</v>
          </cell>
          <cell r="ET191">
            <v>12.17</v>
          </cell>
          <cell r="EU191">
            <v>12</v>
          </cell>
          <cell r="EV191" t="str">
            <v>&amp;^%</v>
          </cell>
          <cell r="EW191" t="str">
            <v>&amp;^%</v>
          </cell>
          <cell r="EX191" t="str">
            <v>&amp;^%</v>
          </cell>
          <cell r="EY191" t="str">
            <v>&amp;^%</v>
          </cell>
          <cell r="FA191" t="str">
            <v>Clackmannanshire</v>
          </cell>
          <cell r="FB191" t="str">
            <v>S12000005</v>
          </cell>
          <cell r="FC191">
            <v>4000</v>
          </cell>
          <cell r="FD191">
            <v>20</v>
          </cell>
          <cell r="FE191" t="str">
            <v>&amp;^%</v>
          </cell>
          <cell r="FF191" t="str">
            <v>&amp;^%</v>
          </cell>
          <cell r="FG191">
            <v>470.9</v>
          </cell>
          <cell r="FH191">
            <v>12</v>
          </cell>
          <cell r="FI191" t="str">
            <v>&amp;^%</v>
          </cell>
          <cell r="FJ191" t="str">
            <v>&amp;^%</v>
          </cell>
          <cell r="FK191" t="str">
            <v>&amp;^%</v>
          </cell>
          <cell r="FL191" t="str">
            <v>&amp;^%</v>
          </cell>
          <cell r="FN191" t="str">
            <v>Clackmannanshire</v>
          </cell>
          <cell r="FO191" t="str">
            <v>S12000005</v>
          </cell>
          <cell r="FP191">
            <v>5000</v>
          </cell>
          <cell r="FQ191">
            <v>19.600000000000001</v>
          </cell>
          <cell r="FR191">
            <v>38.299999999999997</v>
          </cell>
          <cell r="FS191">
            <v>3.6</v>
          </cell>
          <cell r="FT191">
            <v>39.299999999999997</v>
          </cell>
          <cell r="FU191">
            <v>2.8</v>
          </cell>
          <cell r="FV191" t="str">
            <v>&amp;^%</v>
          </cell>
          <cell r="FW191" t="str">
            <v>&amp;^%</v>
          </cell>
          <cell r="FX191" t="str">
            <v>&amp;^%</v>
          </cell>
          <cell r="FY191" t="str">
            <v>&amp;^%</v>
          </cell>
          <cell r="GA191" t="str">
            <v>Clackmannanshire</v>
          </cell>
          <cell r="GB191" t="str">
            <v>S12000005</v>
          </cell>
          <cell r="GC191" t="str">
            <v>&amp;^%</v>
          </cell>
          <cell r="GD191" t="str">
            <v>&amp;^%</v>
          </cell>
          <cell r="GE191">
            <v>28806</v>
          </cell>
          <cell r="GF191">
            <v>15</v>
          </cell>
          <cell r="GG191">
            <v>30020</v>
          </cell>
          <cell r="GH191">
            <v>10</v>
          </cell>
          <cell r="GI191" t="str">
            <v>&amp;^%</v>
          </cell>
          <cell r="GJ191" t="str">
            <v>&amp;^%</v>
          </cell>
          <cell r="GK191" t="str">
            <v>&amp;^%</v>
          </cell>
          <cell r="GL191" t="str">
            <v>&amp;^%</v>
          </cell>
          <cell r="GN191" t="str">
            <v>Clackmannanshire</v>
          </cell>
          <cell r="GO191" t="str">
            <v>S12000005</v>
          </cell>
          <cell r="GP191">
            <v>5000</v>
          </cell>
          <cell r="GQ191">
            <v>19.600000000000001</v>
          </cell>
          <cell r="GR191">
            <v>13.01</v>
          </cell>
          <cell r="GS191">
            <v>11</v>
          </cell>
          <cell r="GT191">
            <v>14.18</v>
          </cell>
          <cell r="GU191">
            <v>9.1</v>
          </cell>
          <cell r="GV191" t="str">
            <v>&amp;^%</v>
          </cell>
          <cell r="GW191" t="str">
            <v>&amp;^%</v>
          </cell>
          <cell r="GX191" t="str">
            <v>&amp;^%</v>
          </cell>
          <cell r="GY191" t="str">
            <v>&amp;^%</v>
          </cell>
        </row>
        <row r="192">
          <cell r="A192" t="str">
            <v>Dumfries and Galloway</v>
          </cell>
          <cell r="B192" t="str">
            <v>S12000006</v>
          </cell>
          <cell r="C192">
            <v>18000</v>
          </cell>
          <cell r="D192">
            <v>9.8000000000000007</v>
          </cell>
          <cell r="E192">
            <v>430.8</v>
          </cell>
          <cell r="F192">
            <v>9.8000000000000007</v>
          </cell>
          <cell r="G192">
            <v>546.70000000000005</v>
          </cell>
          <cell r="H192">
            <v>7.5</v>
          </cell>
          <cell r="I192">
            <v>263.8</v>
          </cell>
          <cell r="J192">
            <v>3.5</v>
          </cell>
          <cell r="K192" t="str">
            <v>&amp;^%</v>
          </cell>
          <cell r="L192" t="str">
            <v>&amp;^%</v>
          </cell>
          <cell r="N192" t="str">
            <v>Dumfries and Galloway</v>
          </cell>
          <cell r="O192" t="str">
            <v>S12000006</v>
          </cell>
          <cell r="P192">
            <v>31000</v>
          </cell>
          <cell r="Q192">
            <v>7.2</v>
          </cell>
          <cell r="R192">
            <v>38.6</v>
          </cell>
          <cell r="S192">
            <v>1.6</v>
          </cell>
          <cell r="T192">
            <v>40.299999999999997</v>
          </cell>
          <cell r="U192">
            <v>1.5</v>
          </cell>
          <cell r="V192">
            <v>34.9</v>
          </cell>
          <cell r="W192">
            <v>2.2000000000000002</v>
          </cell>
          <cell r="X192" t="str">
            <v>&amp;^%</v>
          </cell>
          <cell r="Y192" t="str">
            <v>&amp;^%</v>
          </cell>
          <cell r="AA192" t="str">
            <v>Dumfries and Galloway</v>
          </cell>
          <cell r="AB192" t="str">
            <v>S12000006</v>
          </cell>
          <cell r="AC192">
            <v>26000</v>
          </cell>
          <cell r="AD192">
            <v>8.8000000000000007</v>
          </cell>
          <cell r="AE192">
            <v>20040</v>
          </cell>
          <cell r="AF192">
            <v>8.8000000000000007</v>
          </cell>
          <cell r="AG192">
            <v>25470</v>
          </cell>
          <cell r="AH192">
            <v>6.4</v>
          </cell>
          <cell r="AI192">
            <v>12681</v>
          </cell>
          <cell r="AJ192">
            <v>4.3</v>
          </cell>
          <cell r="AK192" t="str">
            <v>&amp;^%</v>
          </cell>
          <cell r="AL192" t="str">
            <v>&amp;^%</v>
          </cell>
          <cell r="AN192" t="str">
            <v>Dumfries and Galloway</v>
          </cell>
          <cell r="AO192" t="str">
            <v>S12000006</v>
          </cell>
          <cell r="AP192">
            <v>31000</v>
          </cell>
          <cell r="AQ192">
            <v>7.2</v>
          </cell>
          <cell r="AR192">
            <v>9.77</v>
          </cell>
          <cell r="AS192">
            <v>5.8</v>
          </cell>
          <cell r="AT192">
            <v>12.35</v>
          </cell>
          <cell r="AU192">
            <v>5.5</v>
          </cell>
          <cell r="AV192">
            <v>6.5</v>
          </cell>
          <cell r="AW192">
            <v>2.4</v>
          </cell>
          <cell r="AX192" t="str">
            <v>&amp;^%</v>
          </cell>
          <cell r="AY192" t="str">
            <v>&amp;^%</v>
          </cell>
          <cell r="BA192" t="str">
            <v>Dumfries and Galloway</v>
          </cell>
          <cell r="BB192" t="str">
            <v>S12000006</v>
          </cell>
          <cell r="BC192">
            <v>31000</v>
          </cell>
          <cell r="BD192">
            <v>7.2</v>
          </cell>
          <cell r="BE192">
            <v>400</v>
          </cell>
          <cell r="BF192">
            <v>6.2</v>
          </cell>
          <cell r="BG192">
            <v>498</v>
          </cell>
          <cell r="BH192">
            <v>5.4</v>
          </cell>
          <cell r="BI192">
            <v>253.7</v>
          </cell>
          <cell r="BJ192">
            <v>2.4</v>
          </cell>
          <cell r="BK192" t="str">
            <v>&amp;^%</v>
          </cell>
          <cell r="BL192" t="str">
            <v>&amp;^%</v>
          </cell>
          <cell r="BN192" t="str">
            <v>Dumfries and Galloway</v>
          </cell>
          <cell r="BO192" t="str">
            <v>S12000006</v>
          </cell>
          <cell r="BP192">
            <v>48000</v>
          </cell>
          <cell r="BQ192">
            <v>5.8</v>
          </cell>
          <cell r="BR192">
            <v>36.1</v>
          </cell>
          <cell r="BS192">
            <v>1.7</v>
          </cell>
          <cell r="BT192">
            <v>32.6</v>
          </cell>
          <cell r="BU192">
            <v>2.4</v>
          </cell>
          <cell r="BV192">
            <v>12.5</v>
          </cell>
          <cell r="BW192">
            <v>12</v>
          </cell>
          <cell r="BX192" t="str">
            <v>&amp;^%</v>
          </cell>
          <cell r="BY192" t="str">
            <v>&amp;^%</v>
          </cell>
          <cell r="CA192" t="str">
            <v>Dumfries and Galloway</v>
          </cell>
          <cell r="CB192" t="str">
            <v>S12000006</v>
          </cell>
          <cell r="CC192">
            <v>39000</v>
          </cell>
          <cell r="CD192">
            <v>8.6999999999999993</v>
          </cell>
          <cell r="CE192">
            <v>16125</v>
          </cell>
          <cell r="CF192">
            <v>10</v>
          </cell>
          <cell r="CG192">
            <v>19806</v>
          </cell>
          <cell r="CH192">
            <v>7.6</v>
          </cell>
          <cell r="CI192" t="str">
            <v>&amp;^%</v>
          </cell>
          <cell r="CJ192" t="str">
            <v>&amp;^%</v>
          </cell>
          <cell r="CK192" t="str">
            <v>&amp;^%</v>
          </cell>
          <cell r="CL192" t="str">
            <v>&amp;^%</v>
          </cell>
          <cell r="CN192" t="str">
            <v>Dumfries and Galloway</v>
          </cell>
          <cell r="CO192" t="str">
            <v>S12000006</v>
          </cell>
          <cell r="CP192">
            <v>48000</v>
          </cell>
          <cell r="CQ192">
            <v>5.8</v>
          </cell>
          <cell r="CR192">
            <v>8.59</v>
          </cell>
          <cell r="CS192">
            <v>4.7</v>
          </cell>
          <cell r="CT192">
            <v>11.54</v>
          </cell>
          <cell r="CU192">
            <v>4.8</v>
          </cell>
          <cell r="CV192">
            <v>6.12</v>
          </cell>
          <cell r="CW192">
            <v>0.7</v>
          </cell>
          <cell r="CX192" t="str">
            <v>&amp;^%</v>
          </cell>
          <cell r="CY192" t="str">
            <v>&amp;^%</v>
          </cell>
          <cell r="DA192" t="str">
            <v>Dumfries and Galloway</v>
          </cell>
          <cell r="DB192" t="str">
            <v>S12000006</v>
          </cell>
          <cell r="DC192">
            <v>48000</v>
          </cell>
          <cell r="DD192">
            <v>5.8</v>
          </cell>
          <cell r="DE192">
            <v>296.8</v>
          </cell>
          <cell r="DF192">
            <v>7</v>
          </cell>
          <cell r="DG192">
            <v>376.1</v>
          </cell>
          <cell r="DH192">
            <v>5.4</v>
          </cell>
          <cell r="DI192">
            <v>95.2</v>
          </cell>
          <cell r="DJ192">
            <v>12</v>
          </cell>
          <cell r="DK192" t="str">
            <v>&amp;^%</v>
          </cell>
          <cell r="DL192" t="str">
            <v>&amp;^%</v>
          </cell>
          <cell r="DN192" t="str">
            <v>Dumfries and Galloway</v>
          </cell>
          <cell r="DO192" t="str">
            <v>S12000006</v>
          </cell>
          <cell r="DP192">
            <v>14000</v>
          </cell>
          <cell r="DQ192">
            <v>10.7</v>
          </cell>
          <cell r="DR192">
            <v>37.5</v>
          </cell>
          <cell r="DS192">
            <v>1.8</v>
          </cell>
          <cell r="DT192">
            <v>37.5</v>
          </cell>
          <cell r="DU192">
            <v>1.3</v>
          </cell>
          <cell r="DV192">
            <v>31.7</v>
          </cell>
          <cell r="DW192">
            <v>5.2</v>
          </cell>
          <cell r="DX192" t="str">
            <v>&amp;^%</v>
          </cell>
          <cell r="DY192" t="str">
            <v>&amp;^%</v>
          </cell>
          <cell r="EA192" t="str">
            <v>Dumfries and Galloway</v>
          </cell>
          <cell r="EB192" t="str">
            <v>S12000006</v>
          </cell>
          <cell r="EC192">
            <v>11000</v>
          </cell>
          <cell r="ED192">
            <v>13.1</v>
          </cell>
          <cell r="EE192">
            <v>17342</v>
          </cell>
          <cell r="EF192">
            <v>13</v>
          </cell>
          <cell r="EG192">
            <v>22800</v>
          </cell>
          <cell r="EH192">
            <v>8.8000000000000007</v>
          </cell>
          <cell r="EI192" t="str">
            <v>&amp;^%</v>
          </cell>
          <cell r="EJ192" t="str">
            <v>&amp;^%</v>
          </cell>
          <cell r="EK192" t="str">
            <v>&amp;^%</v>
          </cell>
          <cell r="EL192" t="str">
            <v>&amp;^%</v>
          </cell>
          <cell r="EN192" t="str">
            <v>Dumfries and Galloway</v>
          </cell>
          <cell r="EO192" t="str">
            <v>S12000006</v>
          </cell>
          <cell r="EP192">
            <v>14000</v>
          </cell>
          <cell r="EQ192">
            <v>10.7</v>
          </cell>
          <cell r="ER192">
            <v>8.98</v>
          </cell>
          <cell r="ES192">
            <v>12</v>
          </cell>
          <cell r="ET192">
            <v>11.62</v>
          </cell>
          <cell r="EU192">
            <v>6.9</v>
          </cell>
          <cell r="EV192">
            <v>6.24</v>
          </cell>
          <cell r="EW192">
            <v>4.5999999999999996</v>
          </cell>
          <cell r="EX192" t="str">
            <v>&amp;^%</v>
          </cell>
          <cell r="EY192" t="str">
            <v>&amp;^%</v>
          </cell>
          <cell r="FA192" t="str">
            <v>Dumfries and Galloway</v>
          </cell>
          <cell r="FB192" t="str">
            <v>S12000006</v>
          </cell>
          <cell r="FC192">
            <v>14000</v>
          </cell>
          <cell r="FD192">
            <v>10.7</v>
          </cell>
          <cell r="FE192">
            <v>351.4</v>
          </cell>
          <cell r="FF192">
            <v>8.6999999999999993</v>
          </cell>
          <cell r="FG192">
            <v>435.6</v>
          </cell>
          <cell r="FH192">
            <v>6.8</v>
          </cell>
          <cell r="FI192">
            <v>232</v>
          </cell>
          <cell r="FJ192">
            <v>4.5</v>
          </cell>
          <cell r="FK192" t="str">
            <v>&amp;^%</v>
          </cell>
          <cell r="FL192" t="str">
            <v>&amp;^%</v>
          </cell>
          <cell r="FN192" t="str">
            <v>Dumfries and Galloway</v>
          </cell>
          <cell r="FO192" t="str">
            <v>S12000006</v>
          </cell>
          <cell r="FP192">
            <v>18000</v>
          </cell>
          <cell r="FQ192">
            <v>9.8000000000000007</v>
          </cell>
          <cell r="FR192">
            <v>40</v>
          </cell>
          <cell r="FS192">
            <v>0.9</v>
          </cell>
          <cell r="FT192">
            <v>42.5</v>
          </cell>
          <cell r="FU192">
            <v>2.2000000000000002</v>
          </cell>
          <cell r="FV192">
            <v>35</v>
          </cell>
          <cell r="FW192">
            <v>1.5</v>
          </cell>
          <cell r="FX192" t="str">
            <v>&amp;^%</v>
          </cell>
          <cell r="FY192" t="str">
            <v>&amp;^%</v>
          </cell>
          <cell r="GA192" t="str">
            <v>Dumfries and Galloway</v>
          </cell>
          <cell r="GB192" t="str">
            <v>S12000006</v>
          </cell>
          <cell r="GC192">
            <v>15000</v>
          </cell>
          <cell r="GD192">
            <v>11.8</v>
          </cell>
          <cell r="GE192">
            <v>21963</v>
          </cell>
          <cell r="GF192">
            <v>11</v>
          </cell>
          <cell r="GG192">
            <v>27491</v>
          </cell>
          <cell r="GH192">
            <v>8.6999999999999993</v>
          </cell>
          <cell r="GI192">
            <v>13273</v>
          </cell>
          <cell r="GJ192">
            <v>6.9</v>
          </cell>
          <cell r="GK192" t="str">
            <v>&amp;^%</v>
          </cell>
          <cell r="GL192" t="str">
            <v>&amp;^%</v>
          </cell>
          <cell r="GN192" t="str">
            <v>Dumfries and Galloway</v>
          </cell>
          <cell r="GO192" t="str">
            <v>S12000006</v>
          </cell>
          <cell r="GP192">
            <v>18000</v>
          </cell>
          <cell r="GQ192">
            <v>9.8000000000000007</v>
          </cell>
          <cell r="GR192">
            <v>10.02</v>
          </cell>
          <cell r="GS192">
            <v>7.6</v>
          </cell>
          <cell r="GT192">
            <v>12.85</v>
          </cell>
          <cell r="GU192">
            <v>7.8</v>
          </cell>
          <cell r="GV192">
            <v>6.67</v>
          </cell>
          <cell r="GW192">
            <v>3</v>
          </cell>
          <cell r="GX192" t="str">
            <v>&amp;^%</v>
          </cell>
          <cell r="GY192" t="str">
            <v>&amp;^%</v>
          </cell>
        </row>
        <row r="193">
          <cell r="A193" t="str">
            <v>Dundee City</v>
          </cell>
          <cell r="B193" t="str">
            <v>S12000042</v>
          </cell>
          <cell r="C193">
            <v>29000</v>
          </cell>
          <cell r="D193">
            <v>7.9</v>
          </cell>
          <cell r="E193">
            <v>510</v>
          </cell>
          <cell r="F193">
            <v>6.3</v>
          </cell>
          <cell r="G193">
            <v>605.9</v>
          </cell>
          <cell r="H193">
            <v>5.4</v>
          </cell>
          <cell r="I193">
            <v>288.5</v>
          </cell>
          <cell r="J193">
            <v>4.9000000000000004</v>
          </cell>
          <cell r="K193" t="str">
            <v>&amp;^%</v>
          </cell>
          <cell r="L193" t="str">
            <v>&amp;^%</v>
          </cell>
          <cell r="N193" t="str">
            <v>Dundee City</v>
          </cell>
          <cell r="O193" t="str">
            <v>S12000042</v>
          </cell>
          <cell r="P193">
            <v>53000</v>
          </cell>
          <cell r="Q193">
            <v>5.6</v>
          </cell>
          <cell r="R193">
            <v>37.5</v>
          </cell>
          <cell r="S193">
            <v>0.6</v>
          </cell>
          <cell r="T193">
            <v>38.299999999999997</v>
          </cell>
          <cell r="U193">
            <v>0.7</v>
          </cell>
          <cell r="V193">
            <v>33.700000000000003</v>
          </cell>
          <cell r="W193">
            <v>2.1</v>
          </cell>
          <cell r="X193" t="str">
            <v>&amp;^%</v>
          </cell>
          <cell r="Y193" t="str">
            <v>&amp;^%</v>
          </cell>
          <cell r="AA193" t="str">
            <v>Dundee City</v>
          </cell>
          <cell r="AB193" t="str">
            <v>S12000042</v>
          </cell>
          <cell r="AC193">
            <v>48000</v>
          </cell>
          <cell r="AD193">
            <v>6.5</v>
          </cell>
          <cell r="AE193">
            <v>23584</v>
          </cell>
          <cell r="AF193">
            <v>5.9</v>
          </cell>
          <cell r="AG193">
            <v>28143</v>
          </cell>
          <cell r="AH193">
            <v>4.0999999999999996</v>
          </cell>
          <cell r="AI193">
            <v>14146</v>
          </cell>
          <cell r="AJ193">
            <v>3.9</v>
          </cell>
          <cell r="AK193" t="str">
            <v>&amp;^%</v>
          </cell>
          <cell r="AL193" t="str">
            <v>&amp;^%</v>
          </cell>
          <cell r="AN193" t="str">
            <v>Dundee City</v>
          </cell>
          <cell r="AO193" t="str">
            <v>S12000042</v>
          </cell>
          <cell r="AP193">
            <v>53000</v>
          </cell>
          <cell r="AQ193">
            <v>5.6</v>
          </cell>
          <cell r="AR193">
            <v>12.36</v>
          </cell>
          <cell r="AS193">
            <v>4.8</v>
          </cell>
          <cell r="AT193">
            <v>14.51</v>
          </cell>
          <cell r="AU193">
            <v>3.5</v>
          </cell>
          <cell r="AV193">
            <v>7.35</v>
          </cell>
          <cell r="AW193">
            <v>3.2</v>
          </cell>
          <cell r="AX193" t="str">
            <v>&amp;^%</v>
          </cell>
          <cell r="AY193" t="str">
            <v>&amp;^%</v>
          </cell>
          <cell r="BA193" t="str">
            <v>Dundee City</v>
          </cell>
          <cell r="BB193" t="str">
            <v>S12000042</v>
          </cell>
          <cell r="BC193">
            <v>53000</v>
          </cell>
          <cell r="BD193">
            <v>5.6</v>
          </cell>
          <cell r="BE193">
            <v>483.3</v>
          </cell>
          <cell r="BF193">
            <v>5.3</v>
          </cell>
          <cell r="BG193">
            <v>555.9</v>
          </cell>
          <cell r="BH193">
            <v>3.5</v>
          </cell>
          <cell r="BI193">
            <v>278.3</v>
          </cell>
          <cell r="BJ193">
            <v>4.0999999999999996</v>
          </cell>
          <cell r="BK193" t="str">
            <v>&amp;^%</v>
          </cell>
          <cell r="BL193" t="str">
            <v>&amp;^%</v>
          </cell>
          <cell r="BN193" t="str">
            <v>Dundee City</v>
          </cell>
          <cell r="BO193" t="str">
            <v>S12000042</v>
          </cell>
          <cell r="BP193">
            <v>75000</v>
          </cell>
          <cell r="BQ193">
            <v>4.7</v>
          </cell>
          <cell r="BR193">
            <v>36.299999999999997</v>
          </cell>
          <cell r="BS193">
            <v>0.7</v>
          </cell>
          <cell r="BT193">
            <v>32.799999999999997</v>
          </cell>
          <cell r="BU193">
            <v>1.5</v>
          </cell>
          <cell r="BV193">
            <v>16.100000000000001</v>
          </cell>
          <cell r="BW193">
            <v>9.6</v>
          </cell>
          <cell r="BX193">
            <v>42</v>
          </cell>
          <cell r="BY193">
            <v>6.1</v>
          </cell>
          <cell r="CA193" t="str">
            <v>Dundee City</v>
          </cell>
          <cell r="CB193" t="str">
            <v>S12000042</v>
          </cell>
          <cell r="CC193">
            <v>67000</v>
          </cell>
          <cell r="CD193">
            <v>6.6</v>
          </cell>
          <cell r="CE193">
            <v>19680</v>
          </cell>
          <cell r="CF193">
            <v>6.8</v>
          </cell>
          <cell r="CG193">
            <v>23176</v>
          </cell>
          <cell r="CH193">
            <v>5</v>
          </cell>
          <cell r="CI193">
            <v>7277</v>
          </cell>
          <cell r="CJ193">
            <v>15</v>
          </cell>
          <cell r="CK193" t="str">
            <v>&amp;^%</v>
          </cell>
          <cell r="CL193" t="str">
            <v>&amp;^%</v>
          </cell>
          <cell r="CN193" t="str">
            <v>Dundee City</v>
          </cell>
          <cell r="CO193" t="str">
            <v>S12000042</v>
          </cell>
          <cell r="CP193">
            <v>75000</v>
          </cell>
          <cell r="CQ193">
            <v>4.7</v>
          </cell>
          <cell r="CR193">
            <v>11.2</v>
          </cell>
          <cell r="CS193">
            <v>4.4000000000000004</v>
          </cell>
          <cell r="CT193">
            <v>13.89</v>
          </cell>
          <cell r="CU193">
            <v>3.2</v>
          </cell>
          <cell r="CV193">
            <v>6.51</v>
          </cell>
          <cell r="CW193">
            <v>2.4</v>
          </cell>
          <cell r="CX193" t="str">
            <v>&amp;^%</v>
          </cell>
          <cell r="CY193" t="str">
            <v>&amp;^%</v>
          </cell>
          <cell r="DA193" t="str">
            <v>Dundee City</v>
          </cell>
          <cell r="DB193" t="str">
            <v>S12000042</v>
          </cell>
          <cell r="DC193">
            <v>75000</v>
          </cell>
          <cell r="DD193">
            <v>4.7</v>
          </cell>
          <cell r="DE193">
            <v>388.5</v>
          </cell>
          <cell r="DF193">
            <v>4.3</v>
          </cell>
          <cell r="DG193">
            <v>455.8</v>
          </cell>
          <cell r="DH193">
            <v>3.6</v>
          </cell>
          <cell r="DI193">
            <v>133.19999999999999</v>
          </cell>
          <cell r="DJ193">
            <v>8.8000000000000007</v>
          </cell>
          <cell r="DK193" t="str">
            <v>&amp;^%</v>
          </cell>
          <cell r="DL193" t="str">
            <v>&amp;^%</v>
          </cell>
          <cell r="DN193" t="str">
            <v>Dundee City</v>
          </cell>
          <cell r="DO193" t="str">
            <v>S12000042</v>
          </cell>
          <cell r="DP193">
            <v>25000</v>
          </cell>
          <cell r="DQ193">
            <v>7.9</v>
          </cell>
          <cell r="DR193">
            <v>37</v>
          </cell>
          <cell r="DS193">
            <v>0.8</v>
          </cell>
          <cell r="DT193">
            <v>36.700000000000003</v>
          </cell>
          <cell r="DU193">
            <v>0.8</v>
          </cell>
          <cell r="DV193">
            <v>32.200000000000003</v>
          </cell>
          <cell r="DW193">
            <v>1.7</v>
          </cell>
          <cell r="DX193" t="str">
            <v>&amp;^%</v>
          </cell>
          <cell r="DY193" t="str">
            <v>&amp;^%</v>
          </cell>
          <cell r="EA193" t="str">
            <v>Dundee City</v>
          </cell>
          <cell r="EB193" t="str">
            <v>S12000042</v>
          </cell>
          <cell r="EC193">
            <v>23000</v>
          </cell>
          <cell r="ED193">
            <v>9.1</v>
          </cell>
          <cell r="EE193">
            <v>21559</v>
          </cell>
          <cell r="EF193">
            <v>7.2</v>
          </cell>
          <cell r="EG193">
            <v>24608</v>
          </cell>
          <cell r="EH193">
            <v>4.0999999999999996</v>
          </cell>
          <cell r="EI193">
            <v>13323</v>
          </cell>
          <cell r="EJ193">
            <v>5.9</v>
          </cell>
          <cell r="EK193" t="str">
            <v>&amp;^%</v>
          </cell>
          <cell r="EL193" t="str">
            <v>&amp;^%</v>
          </cell>
          <cell r="EN193" t="str">
            <v>Dundee City</v>
          </cell>
          <cell r="EO193" t="str">
            <v>S12000042</v>
          </cell>
          <cell r="EP193">
            <v>25000</v>
          </cell>
          <cell r="EQ193">
            <v>7.9</v>
          </cell>
          <cell r="ER193">
            <v>11.98</v>
          </cell>
          <cell r="ES193">
            <v>7.6</v>
          </cell>
          <cell r="ET193">
            <v>13.58</v>
          </cell>
          <cell r="EU193">
            <v>3.5</v>
          </cell>
          <cell r="EV193">
            <v>7.5</v>
          </cell>
          <cell r="EW193">
            <v>5.5</v>
          </cell>
          <cell r="EX193" t="str">
            <v>&amp;^%</v>
          </cell>
          <cell r="EY193" t="str">
            <v>&amp;^%</v>
          </cell>
          <cell r="FA193" t="str">
            <v>Dundee City</v>
          </cell>
          <cell r="FB193" t="str">
            <v>S12000042</v>
          </cell>
          <cell r="FC193">
            <v>25000</v>
          </cell>
          <cell r="FD193">
            <v>7.9</v>
          </cell>
          <cell r="FE193">
            <v>442.6</v>
          </cell>
          <cell r="FF193">
            <v>7.4</v>
          </cell>
          <cell r="FG193">
            <v>498.7</v>
          </cell>
          <cell r="FH193">
            <v>3.6</v>
          </cell>
          <cell r="FI193">
            <v>262</v>
          </cell>
          <cell r="FJ193">
            <v>5.3</v>
          </cell>
          <cell r="FK193" t="str">
            <v>&amp;^%</v>
          </cell>
          <cell r="FL193" t="str">
            <v>&amp;^%</v>
          </cell>
          <cell r="FN193" t="str">
            <v>Dundee City</v>
          </cell>
          <cell r="FO193" t="str">
            <v>S12000042</v>
          </cell>
          <cell r="FP193">
            <v>29000</v>
          </cell>
          <cell r="FQ193">
            <v>7.9</v>
          </cell>
          <cell r="FR193">
            <v>37.6</v>
          </cell>
          <cell r="FS193">
            <v>1.7</v>
          </cell>
          <cell r="FT193">
            <v>39.700000000000003</v>
          </cell>
          <cell r="FU193">
            <v>1.1000000000000001</v>
          </cell>
          <cell r="FV193">
            <v>35.799999999999997</v>
          </cell>
          <cell r="FW193">
            <v>0.9</v>
          </cell>
          <cell r="FX193" t="str">
            <v>&amp;^%</v>
          </cell>
          <cell r="FY193" t="str">
            <v>&amp;^%</v>
          </cell>
          <cell r="GA193" t="str">
            <v>Dundee City</v>
          </cell>
          <cell r="GB193" t="str">
            <v>S12000042</v>
          </cell>
          <cell r="GC193">
            <v>25000</v>
          </cell>
          <cell r="GD193">
            <v>9.3000000000000007</v>
          </cell>
          <cell r="GE193">
            <v>26513</v>
          </cell>
          <cell r="GF193">
            <v>8.5</v>
          </cell>
          <cell r="GG193">
            <v>31396</v>
          </cell>
          <cell r="GH193">
            <v>6.3</v>
          </cell>
          <cell r="GI193">
            <v>15657</v>
          </cell>
          <cell r="GJ193">
            <v>5.2</v>
          </cell>
          <cell r="GK193" t="str">
            <v>&amp;^%</v>
          </cell>
          <cell r="GL193" t="str">
            <v>&amp;^%</v>
          </cell>
          <cell r="GN193" t="str">
            <v>Dundee City</v>
          </cell>
          <cell r="GO193" t="str">
            <v>S12000042</v>
          </cell>
          <cell r="GP193">
            <v>29000</v>
          </cell>
          <cell r="GQ193">
            <v>7.9</v>
          </cell>
          <cell r="GR193">
            <v>12.86</v>
          </cell>
          <cell r="GS193">
            <v>6.5</v>
          </cell>
          <cell r="GT193">
            <v>15.26</v>
          </cell>
          <cell r="GU193">
            <v>5.5</v>
          </cell>
          <cell r="GV193">
            <v>7.21</v>
          </cell>
          <cell r="GW193">
            <v>4.8</v>
          </cell>
          <cell r="GX193" t="str">
            <v>&amp;^%</v>
          </cell>
          <cell r="GY193" t="str">
            <v>&amp;^%</v>
          </cell>
        </row>
        <row r="194">
          <cell r="A194" t="str">
            <v>East Ayrshire</v>
          </cell>
          <cell r="B194" t="str">
            <v>S12000008</v>
          </cell>
          <cell r="C194">
            <v>15000</v>
          </cell>
          <cell r="D194">
            <v>10.6</v>
          </cell>
          <cell r="E194">
            <v>486.7</v>
          </cell>
          <cell r="F194">
            <v>7.5</v>
          </cell>
          <cell r="G194">
            <v>530.4</v>
          </cell>
          <cell r="H194">
            <v>4.4000000000000004</v>
          </cell>
          <cell r="I194">
            <v>279.89999999999998</v>
          </cell>
          <cell r="J194">
            <v>6.8</v>
          </cell>
          <cell r="K194" t="str">
            <v>&amp;^%</v>
          </cell>
          <cell r="L194" t="str">
            <v>&amp;^%</v>
          </cell>
          <cell r="N194" t="str">
            <v>East Ayrshire</v>
          </cell>
          <cell r="O194" t="str">
            <v>S12000008</v>
          </cell>
          <cell r="P194">
            <v>27000</v>
          </cell>
          <cell r="Q194">
            <v>7.8</v>
          </cell>
          <cell r="R194">
            <v>37.5</v>
          </cell>
          <cell r="S194">
            <v>1.4</v>
          </cell>
          <cell r="T194">
            <v>39.1</v>
          </cell>
          <cell r="U194">
            <v>1.4</v>
          </cell>
          <cell r="V194">
            <v>31.5</v>
          </cell>
          <cell r="W194">
            <v>2.8</v>
          </cell>
          <cell r="X194" t="str">
            <v>&amp;^%</v>
          </cell>
          <cell r="Y194" t="str">
            <v>&amp;^%</v>
          </cell>
          <cell r="AA194" t="str">
            <v>East Ayrshire</v>
          </cell>
          <cell r="AB194" t="str">
            <v>S12000008</v>
          </cell>
          <cell r="AC194">
            <v>24000</v>
          </cell>
          <cell r="AD194">
            <v>9.1999999999999993</v>
          </cell>
          <cell r="AE194">
            <v>24919</v>
          </cell>
          <cell r="AF194">
            <v>9.8000000000000007</v>
          </cell>
          <cell r="AG194">
            <v>25731</v>
          </cell>
          <cell r="AH194">
            <v>4.2</v>
          </cell>
          <cell r="AI194">
            <v>13018</v>
          </cell>
          <cell r="AJ194">
            <v>8.1</v>
          </cell>
          <cell r="AK194" t="str">
            <v>&amp;^%</v>
          </cell>
          <cell r="AL194" t="str">
            <v>&amp;^%</v>
          </cell>
          <cell r="AN194" t="str">
            <v>East Ayrshire</v>
          </cell>
          <cell r="AO194" t="str">
            <v>S12000008</v>
          </cell>
          <cell r="AP194">
            <v>27000</v>
          </cell>
          <cell r="AQ194">
            <v>7.8</v>
          </cell>
          <cell r="AR194">
            <v>12.26</v>
          </cell>
          <cell r="AS194">
            <v>6.4</v>
          </cell>
          <cell r="AT194">
            <v>13.29</v>
          </cell>
          <cell r="AU194">
            <v>3.3</v>
          </cell>
          <cell r="AV194">
            <v>6.98</v>
          </cell>
          <cell r="AW194">
            <v>5.8</v>
          </cell>
          <cell r="AX194" t="str">
            <v>&amp;^%</v>
          </cell>
          <cell r="AY194" t="str">
            <v>&amp;^%</v>
          </cell>
          <cell r="BA194" t="str">
            <v>East Ayrshire</v>
          </cell>
          <cell r="BB194" t="str">
            <v>S12000008</v>
          </cell>
          <cell r="BC194">
            <v>27000</v>
          </cell>
          <cell r="BD194">
            <v>7.8</v>
          </cell>
          <cell r="BE194">
            <v>489</v>
          </cell>
          <cell r="BF194">
            <v>5.4</v>
          </cell>
          <cell r="BG194">
            <v>519.9</v>
          </cell>
          <cell r="BH194">
            <v>3.3</v>
          </cell>
          <cell r="BI194">
            <v>275.5</v>
          </cell>
          <cell r="BJ194">
            <v>5.9</v>
          </cell>
          <cell r="BK194" t="str">
            <v>&amp;^%</v>
          </cell>
          <cell r="BL194" t="str">
            <v>&amp;^%</v>
          </cell>
          <cell r="BN194" t="str">
            <v>East Ayrshire</v>
          </cell>
          <cell r="BO194" t="str">
            <v>S12000008</v>
          </cell>
          <cell r="BP194">
            <v>40000</v>
          </cell>
          <cell r="BQ194">
            <v>6.4</v>
          </cell>
          <cell r="BR194">
            <v>35</v>
          </cell>
          <cell r="BS194">
            <v>1.8</v>
          </cell>
          <cell r="BT194">
            <v>33</v>
          </cell>
          <cell r="BU194">
            <v>2.2999999999999998</v>
          </cell>
          <cell r="BV194">
            <v>15</v>
          </cell>
          <cell r="BW194">
            <v>11</v>
          </cell>
          <cell r="BX194" t="str">
            <v>&amp;^%</v>
          </cell>
          <cell r="BY194" t="str">
            <v>&amp;^%</v>
          </cell>
          <cell r="CA194" t="str">
            <v>East Ayrshire</v>
          </cell>
          <cell r="CB194" t="str">
            <v>S12000008</v>
          </cell>
          <cell r="CC194">
            <v>35000</v>
          </cell>
          <cell r="CD194">
            <v>7.5</v>
          </cell>
          <cell r="CE194">
            <v>17744</v>
          </cell>
          <cell r="CF194">
            <v>9.5</v>
          </cell>
          <cell r="CG194">
            <v>20942</v>
          </cell>
          <cell r="CH194">
            <v>4.7</v>
          </cell>
          <cell r="CI194">
            <v>6026</v>
          </cell>
          <cell r="CJ194">
            <v>18</v>
          </cell>
          <cell r="CK194" t="str">
            <v>&amp;^%</v>
          </cell>
          <cell r="CL194" t="str">
            <v>&amp;^%</v>
          </cell>
          <cell r="CN194" t="str">
            <v>East Ayrshire</v>
          </cell>
          <cell r="CO194" t="str">
            <v>S12000008</v>
          </cell>
          <cell r="CP194">
            <v>40000</v>
          </cell>
          <cell r="CQ194">
            <v>6.4</v>
          </cell>
          <cell r="CR194">
            <v>10.62</v>
          </cell>
          <cell r="CS194">
            <v>5.9</v>
          </cell>
          <cell r="CT194">
            <v>12.69</v>
          </cell>
          <cell r="CU194">
            <v>3</v>
          </cell>
          <cell r="CV194">
            <v>6.23</v>
          </cell>
          <cell r="CW194">
            <v>1.6</v>
          </cell>
          <cell r="CX194" t="str">
            <v>&amp;^%</v>
          </cell>
          <cell r="CY194" t="str">
            <v>&amp;^%</v>
          </cell>
          <cell r="DA194" t="str">
            <v>East Ayrshire</v>
          </cell>
          <cell r="DB194" t="str">
            <v>S12000008</v>
          </cell>
          <cell r="DC194">
            <v>40000</v>
          </cell>
          <cell r="DD194">
            <v>6.4</v>
          </cell>
          <cell r="DE194">
            <v>382.4</v>
          </cell>
          <cell r="DF194">
            <v>7.3</v>
          </cell>
          <cell r="DG194">
            <v>418.2</v>
          </cell>
          <cell r="DH194">
            <v>3.9</v>
          </cell>
          <cell r="DI194">
            <v>101.3</v>
          </cell>
          <cell r="DJ194">
            <v>15</v>
          </cell>
          <cell r="DK194" t="str">
            <v>&amp;^%</v>
          </cell>
          <cell r="DL194" t="str">
            <v>&amp;^%</v>
          </cell>
          <cell r="DN194" t="str">
            <v>East Ayrshire</v>
          </cell>
          <cell r="DO194" t="str">
            <v>S12000008</v>
          </cell>
          <cell r="DP194">
            <v>12000</v>
          </cell>
          <cell r="DQ194">
            <v>11.6</v>
          </cell>
          <cell r="DR194">
            <v>35.299999999999997</v>
          </cell>
          <cell r="DS194">
            <v>1.8</v>
          </cell>
          <cell r="DT194">
            <v>35.9</v>
          </cell>
          <cell r="DU194">
            <v>1.4</v>
          </cell>
          <cell r="DV194" t="str">
            <v>&amp;^%</v>
          </cell>
          <cell r="DW194" t="str">
            <v>&amp;^%</v>
          </cell>
          <cell r="DX194" t="str">
            <v>&amp;^%</v>
          </cell>
          <cell r="DY194" t="str">
            <v>&amp;^%</v>
          </cell>
          <cell r="EA194" t="str">
            <v>East Ayrshire</v>
          </cell>
          <cell r="EB194" t="str">
            <v>S12000008</v>
          </cell>
          <cell r="EC194">
            <v>11000</v>
          </cell>
          <cell r="ED194">
            <v>13.3</v>
          </cell>
          <cell r="EE194">
            <v>22384</v>
          </cell>
          <cell r="EF194">
            <v>13</v>
          </cell>
          <cell r="EG194">
            <v>24162</v>
          </cell>
          <cell r="EH194">
            <v>6.5</v>
          </cell>
          <cell r="EI194">
            <v>11474</v>
          </cell>
          <cell r="EJ194">
            <v>15</v>
          </cell>
          <cell r="EK194" t="str">
            <v>&amp;^%</v>
          </cell>
          <cell r="EL194" t="str">
            <v>&amp;^%</v>
          </cell>
          <cell r="EN194" t="str">
            <v>East Ayrshire</v>
          </cell>
          <cell r="EO194" t="str">
            <v>S12000008</v>
          </cell>
          <cell r="EP194">
            <v>12000</v>
          </cell>
          <cell r="EQ194">
            <v>11.6</v>
          </cell>
          <cell r="ER194">
            <v>13.08</v>
          </cell>
          <cell r="ES194">
            <v>11</v>
          </cell>
          <cell r="ET194">
            <v>14.08</v>
          </cell>
          <cell r="EU194">
            <v>4.8</v>
          </cell>
          <cell r="EV194">
            <v>7.47</v>
          </cell>
          <cell r="EW194">
            <v>7.3</v>
          </cell>
          <cell r="EX194" t="str">
            <v>&amp;^%</v>
          </cell>
          <cell r="EY194" t="str">
            <v>&amp;^%</v>
          </cell>
          <cell r="FA194" t="str">
            <v>East Ayrshire</v>
          </cell>
          <cell r="FB194" t="str">
            <v>S12000008</v>
          </cell>
          <cell r="FC194">
            <v>12000</v>
          </cell>
          <cell r="FD194">
            <v>11.6</v>
          </cell>
          <cell r="FE194">
            <v>489.8</v>
          </cell>
          <cell r="FF194">
            <v>9.1999999999999993</v>
          </cell>
          <cell r="FG194">
            <v>506.1</v>
          </cell>
          <cell r="FH194">
            <v>5</v>
          </cell>
          <cell r="FI194">
            <v>264.10000000000002</v>
          </cell>
          <cell r="FJ194">
            <v>8.8000000000000007</v>
          </cell>
          <cell r="FK194" t="str">
            <v>&amp;^%</v>
          </cell>
          <cell r="FL194" t="str">
            <v>&amp;^%</v>
          </cell>
          <cell r="FN194" t="str">
            <v>East Ayrshire</v>
          </cell>
          <cell r="FO194" t="str">
            <v>S12000008</v>
          </cell>
          <cell r="FP194">
            <v>15000</v>
          </cell>
          <cell r="FQ194">
            <v>10.6</v>
          </cell>
          <cell r="FR194">
            <v>39.5</v>
          </cell>
          <cell r="FS194">
            <v>2</v>
          </cell>
          <cell r="FT194">
            <v>41.6</v>
          </cell>
          <cell r="FU194">
            <v>1.9</v>
          </cell>
          <cell r="FV194">
            <v>35</v>
          </cell>
          <cell r="FW194">
            <v>0.1</v>
          </cell>
          <cell r="FX194" t="str">
            <v>&amp;^%</v>
          </cell>
          <cell r="FY194" t="str">
            <v>&amp;^%</v>
          </cell>
          <cell r="GA194" t="str">
            <v>East Ayrshire</v>
          </cell>
          <cell r="GB194" t="str">
            <v>S12000008</v>
          </cell>
          <cell r="GC194">
            <v>13000</v>
          </cell>
          <cell r="GD194">
            <v>12.6</v>
          </cell>
          <cell r="GE194">
            <v>26624</v>
          </cell>
          <cell r="GF194">
            <v>13</v>
          </cell>
          <cell r="GG194">
            <v>27025</v>
          </cell>
          <cell r="GH194">
            <v>5.4</v>
          </cell>
          <cell r="GI194">
            <v>14642</v>
          </cell>
          <cell r="GJ194">
            <v>12</v>
          </cell>
          <cell r="GK194" t="str">
            <v>&amp;^%</v>
          </cell>
          <cell r="GL194" t="str">
            <v>&amp;^%</v>
          </cell>
          <cell r="GN194" t="str">
            <v>East Ayrshire</v>
          </cell>
          <cell r="GO194" t="str">
            <v>S12000008</v>
          </cell>
          <cell r="GP194">
            <v>15000</v>
          </cell>
          <cell r="GQ194">
            <v>10.6</v>
          </cell>
          <cell r="GR194">
            <v>12.03</v>
          </cell>
          <cell r="GS194">
            <v>7.5</v>
          </cell>
          <cell r="GT194">
            <v>12.76</v>
          </cell>
          <cell r="GU194">
            <v>4.3</v>
          </cell>
          <cell r="GV194">
            <v>6.92</v>
          </cell>
          <cell r="GW194">
            <v>5.4</v>
          </cell>
          <cell r="GX194" t="str">
            <v>&amp;^%</v>
          </cell>
          <cell r="GY194" t="str">
            <v>&amp;^%</v>
          </cell>
        </row>
        <row r="195">
          <cell r="A195" t="str">
            <v>East Dunbartonshire</v>
          </cell>
          <cell r="B195" t="str">
            <v>S12000009</v>
          </cell>
          <cell r="C195">
            <v>8000</v>
          </cell>
          <cell r="D195">
            <v>15</v>
          </cell>
          <cell r="E195">
            <v>521.4</v>
          </cell>
          <cell r="F195">
            <v>15</v>
          </cell>
          <cell r="G195" t="str">
            <v>&amp;^%</v>
          </cell>
          <cell r="H195" t="str">
            <v>&amp;^%</v>
          </cell>
          <cell r="I195" t="str">
            <v>&amp;^%</v>
          </cell>
          <cell r="J195" t="str">
            <v>&amp;^%</v>
          </cell>
          <cell r="K195" t="str">
            <v>&amp;^%</v>
          </cell>
          <cell r="L195" t="str">
            <v>&amp;^%</v>
          </cell>
          <cell r="N195" t="str">
            <v>East Dunbartonshire</v>
          </cell>
          <cell r="O195" t="str">
            <v>S12000009</v>
          </cell>
          <cell r="P195">
            <v>14000</v>
          </cell>
          <cell r="Q195">
            <v>10.9</v>
          </cell>
          <cell r="R195">
            <v>37.1</v>
          </cell>
          <cell r="S195">
            <v>2.8</v>
          </cell>
          <cell r="T195">
            <v>38.700000000000003</v>
          </cell>
          <cell r="U195">
            <v>1.7</v>
          </cell>
          <cell r="V195">
            <v>34.9</v>
          </cell>
          <cell r="W195">
            <v>2.8</v>
          </cell>
          <cell r="X195" t="str">
            <v>&amp;^%</v>
          </cell>
          <cell r="Y195" t="str">
            <v>&amp;^%</v>
          </cell>
          <cell r="AA195" t="str">
            <v>East Dunbartonshire</v>
          </cell>
          <cell r="AB195" t="str">
            <v>S12000009</v>
          </cell>
          <cell r="AC195">
            <v>13000</v>
          </cell>
          <cell r="AD195">
            <v>12.8</v>
          </cell>
          <cell r="AE195">
            <v>26567</v>
          </cell>
          <cell r="AF195">
            <v>13</v>
          </cell>
          <cell r="AG195" t="str">
            <v>&amp;^%</v>
          </cell>
          <cell r="AH195" t="str">
            <v>&amp;^%</v>
          </cell>
          <cell r="AI195">
            <v>13222</v>
          </cell>
          <cell r="AJ195">
            <v>9.1</v>
          </cell>
          <cell r="AK195" t="str">
            <v>&amp;^%</v>
          </cell>
          <cell r="AL195" t="str">
            <v>&amp;^%</v>
          </cell>
          <cell r="AN195" t="str">
            <v>East Dunbartonshire</v>
          </cell>
          <cell r="AO195" t="str">
            <v>S12000009</v>
          </cell>
          <cell r="AP195">
            <v>14000</v>
          </cell>
          <cell r="AQ195">
            <v>10.9</v>
          </cell>
          <cell r="AR195">
            <v>13</v>
          </cell>
          <cell r="AS195">
            <v>9.5</v>
          </cell>
          <cell r="AT195" t="str">
            <v>&amp;^%</v>
          </cell>
          <cell r="AU195" t="str">
            <v>&amp;^%</v>
          </cell>
          <cell r="AV195">
            <v>6.42</v>
          </cell>
          <cell r="AW195">
            <v>5.4</v>
          </cell>
          <cell r="AX195" t="str">
            <v>&amp;^%</v>
          </cell>
          <cell r="AY195" t="str">
            <v>&amp;^%</v>
          </cell>
          <cell r="BA195" t="str">
            <v>East Dunbartonshire</v>
          </cell>
          <cell r="BB195" t="str">
            <v>S12000009</v>
          </cell>
          <cell r="BC195">
            <v>14000</v>
          </cell>
          <cell r="BD195">
            <v>10.9</v>
          </cell>
          <cell r="BE195">
            <v>488.7</v>
          </cell>
          <cell r="BF195">
            <v>14</v>
          </cell>
          <cell r="BG195" t="str">
            <v>&amp;^%</v>
          </cell>
          <cell r="BH195" t="str">
            <v>&amp;^%</v>
          </cell>
          <cell r="BI195">
            <v>259.10000000000002</v>
          </cell>
          <cell r="BJ195">
            <v>5.3</v>
          </cell>
          <cell r="BK195" t="str">
            <v>&amp;^%</v>
          </cell>
          <cell r="BL195" t="str">
            <v>&amp;^%</v>
          </cell>
          <cell r="BN195" t="str">
            <v>East Dunbartonshire</v>
          </cell>
          <cell r="BO195" t="str">
            <v>S12000009</v>
          </cell>
          <cell r="BP195">
            <v>21000</v>
          </cell>
          <cell r="BQ195">
            <v>8.9</v>
          </cell>
          <cell r="BR195">
            <v>35</v>
          </cell>
          <cell r="BS195">
            <v>1.5</v>
          </cell>
          <cell r="BT195">
            <v>33.200000000000003</v>
          </cell>
          <cell r="BU195">
            <v>2.9</v>
          </cell>
          <cell r="BV195">
            <v>17.5</v>
          </cell>
          <cell r="BW195">
            <v>7.4</v>
          </cell>
          <cell r="BX195" t="str">
            <v>&amp;^%</v>
          </cell>
          <cell r="BY195" t="str">
            <v>&amp;^%</v>
          </cell>
          <cell r="CA195" t="str">
            <v>East Dunbartonshire</v>
          </cell>
          <cell r="CB195" t="str">
            <v>S12000009</v>
          </cell>
          <cell r="CC195">
            <v>19000</v>
          </cell>
          <cell r="CD195">
            <v>10.4</v>
          </cell>
          <cell r="CE195">
            <v>18908</v>
          </cell>
          <cell r="CF195">
            <v>15</v>
          </cell>
          <cell r="CG195" t="str">
            <v>&amp;^%</v>
          </cell>
          <cell r="CH195" t="str">
            <v>&amp;^%</v>
          </cell>
          <cell r="CI195">
            <v>7299</v>
          </cell>
          <cell r="CJ195">
            <v>15</v>
          </cell>
          <cell r="CK195" t="str">
            <v>&amp;^%</v>
          </cell>
          <cell r="CL195" t="str">
            <v>&amp;^%</v>
          </cell>
          <cell r="CN195" t="str">
            <v>East Dunbartonshire</v>
          </cell>
          <cell r="CO195" t="str">
            <v>S12000009</v>
          </cell>
          <cell r="CP195">
            <v>21000</v>
          </cell>
          <cell r="CQ195">
            <v>8.9</v>
          </cell>
          <cell r="CR195">
            <v>11.06</v>
          </cell>
          <cell r="CS195">
            <v>9</v>
          </cell>
          <cell r="CT195" t="str">
            <v>&amp;^%</v>
          </cell>
          <cell r="CU195" t="str">
            <v>&amp;^%</v>
          </cell>
          <cell r="CV195">
            <v>6.38</v>
          </cell>
          <cell r="CW195">
            <v>2.5</v>
          </cell>
          <cell r="CX195" t="str">
            <v>&amp;^%</v>
          </cell>
          <cell r="CY195" t="str">
            <v>&amp;^%</v>
          </cell>
          <cell r="DA195" t="str">
            <v>East Dunbartonshire</v>
          </cell>
          <cell r="DB195" t="str">
            <v>S12000009</v>
          </cell>
          <cell r="DC195">
            <v>21000</v>
          </cell>
          <cell r="DD195">
            <v>8.9</v>
          </cell>
          <cell r="DE195">
            <v>361.9</v>
          </cell>
          <cell r="DF195">
            <v>11</v>
          </cell>
          <cell r="DG195" t="str">
            <v>&amp;^%</v>
          </cell>
          <cell r="DH195" t="str">
            <v>&amp;^%</v>
          </cell>
          <cell r="DI195">
            <v>129.19999999999999</v>
          </cell>
          <cell r="DJ195">
            <v>16</v>
          </cell>
          <cell r="DK195" t="str">
            <v>&amp;^%</v>
          </cell>
          <cell r="DL195" t="str">
            <v>&amp;^%</v>
          </cell>
          <cell r="DN195" t="str">
            <v>East Dunbartonshire</v>
          </cell>
          <cell r="DO195" t="str">
            <v>S12000009</v>
          </cell>
          <cell r="DP195">
            <v>7000</v>
          </cell>
          <cell r="DQ195">
            <v>15.7</v>
          </cell>
          <cell r="DR195">
            <v>35.1</v>
          </cell>
          <cell r="DS195">
            <v>2.6</v>
          </cell>
          <cell r="DT195">
            <v>37.9</v>
          </cell>
          <cell r="DU195">
            <v>2.6</v>
          </cell>
          <cell r="DV195" t="str">
            <v>&amp;^%</v>
          </cell>
          <cell r="DW195" t="str">
            <v>&amp;^%</v>
          </cell>
          <cell r="DX195" t="str">
            <v>&amp;^%</v>
          </cell>
          <cell r="DY195" t="str">
            <v>&amp;^%</v>
          </cell>
          <cell r="EA195" t="str">
            <v>East Dunbartonshire</v>
          </cell>
          <cell r="EB195" t="str">
            <v>S12000009</v>
          </cell>
          <cell r="EC195">
            <v>6000</v>
          </cell>
          <cell r="ED195">
            <v>18.600000000000001</v>
          </cell>
          <cell r="EE195">
            <v>24459</v>
          </cell>
          <cell r="EF195">
            <v>19</v>
          </cell>
          <cell r="EG195">
            <v>26842</v>
          </cell>
          <cell r="EH195">
            <v>9.3000000000000007</v>
          </cell>
          <cell r="EI195" t="str">
            <v>&amp;^%</v>
          </cell>
          <cell r="EJ195" t="str">
            <v>&amp;^%</v>
          </cell>
          <cell r="EK195" t="str">
            <v>&amp;^%</v>
          </cell>
          <cell r="EL195" t="str">
            <v>&amp;^%</v>
          </cell>
          <cell r="EN195" t="str">
            <v>East Dunbartonshire</v>
          </cell>
          <cell r="EO195" t="str">
            <v>S12000009</v>
          </cell>
          <cell r="EP195">
            <v>7000</v>
          </cell>
          <cell r="EQ195">
            <v>15.7</v>
          </cell>
          <cell r="ER195">
            <v>12.52</v>
          </cell>
          <cell r="ES195">
            <v>19</v>
          </cell>
          <cell r="ET195">
            <v>13.83</v>
          </cell>
          <cell r="EU195">
            <v>7.8</v>
          </cell>
          <cell r="EV195" t="str">
            <v>&amp;^%</v>
          </cell>
          <cell r="EW195" t="str">
            <v>&amp;^%</v>
          </cell>
          <cell r="EX195" t="str">
            <v>&amp;^%</v>
          </cell>
          <cell r="EY195" t="str">
            <v>&amp;^%</v>
          </cell>
          <cell r="FA195" t="str">
            <v>East Dunbartonshire</v>
          </cell>
          <cell r="FB195" t="str">
            <v>S12000009</v>
          </cell>
          <cell r="FC195">
            <v>7000</v>
          </cell>
          <cell r="FD195">
            <v>15.7</v>
          </cell>
          <cell r="FE195">
            <v>453.7</v>
          </cell>
          <cell r="FF195">
            <v>20</v>
          </cell>
          <cell r="FG195">
            <v>524.29999999999995</v>
          </cell>
          <cell r="FH195">
            <v>7.6</v>
          </cell>
          <cell r="FI195" t="str">
            <v>&amp;^%</v>
          </cell>
          <cell r="FJ195" t="str">
            <v>&amp;^%</v>
          </cell>
          <cell r="FK195" t="str">
            <v>&amp;^%</v>
          </cell>
          <cell r="FL195" t="str">
            <v>&amp;^%</v>
          </cell>
          <cell r="FN195" t="str">
            <v>East Dunbartonshire</v>
          </cell>
          <cell r="FO195" t="str">
            <v>S12000009</v>
          </cell>
          <cell r="FP195">
            <v>8000</v>
          </cell>
          <cell r="FQ195">
            <v>15</v>
          </cell>
          <cell r="FR195">
            <v>37.5</v>
          </cell>
          <cell r="FS195">
            <v>3.4</v>
          </cell>
          <cell r="FT195">
            <v>39.299999999999997</v>
          </cell>
          <cell r="FU195">
            <v>2.2000000000000002</v>
          </cell>
          <cell r="FV195" t="str">
            <v>&amp;^%</v>
          </cell>
          <cell r="FW195" t="str">
            <v>&amp;^%</v>
          </cell>
          <cell r="FX195" t="str">
            <v>&amp;^%</v>
          </cell>
          <cell r="FY195" t="str">
            <v>&amp;^%</v>
          </cell>
          <cell r="GA195" t="str">
            <v>East Dunbartonshire</v>
          </cell>
          <cell r="GB195" t="str">
            <v>S12000009</v>
          </cell>
          <cell r="GC195">
            <v>7000</v>
          </cell>
          <cell r="GD195">
            <v>17.600000000000001</v>
          </cell>
          <cell r="GE195">
            <v>26925</v>
          </cell>
          <cell r="GF195">
            <v>18</v>
          </cell>
          <cell r="GG195" t="str">
            <v>&amp;^%</v>
          </cell>
          <cell r="GH195" t="str">
            <v>&amp;^%</v>
          </cell>
          <cell r="GI195" t="str">
            <v>&amp;^%</v>
          </cell>
          <cell r="GJ195" t="str">
            <v>&amp;^%</v>
          </cell>
          <cell r="GK195" t="str">
            <v>&amp;^%</v>
          </cell>
          <cell r="GL195" t="str">
            <v>&amp;^%</v>
          </cell>
          <cell r="GN195" t="str">
            <v>East Dunbartonshire</v>
          </cell>
          <cell r="GO195" t="str">
            <v>S12000009</v>
          </cell>
          <cell r="GP195">
            <v>8000</v>
          </cell>
          <cell r="GQ195">
            <v>15</v>
          </cell>
          <cell r="GR195">
            <v>13.82</v>
          </cell>
          <cell r="GS195">
            <v>11</v>
          </cell>
          <cell r="GT195" t="str">
            <v>&amp;^%</v>
          </cell>
          <cell r="GU195" t="str">
            <v>&amp;^%</v>
          </cell>
          <cell r="GV195" t="str">
            <v>&amp;^%</v>
          </cell>
          <cell r="GW195" t="str">
            <v>&amp;^%</v>
          </cell>
          <cell r="GX195" t="str">
            <v>&amp;^%</v>
          </cell>
          <cell r="GY195" t="str">
            <v>&amp;^%</v>
          </cell>
        </row>
        <row r="196">
          <cell r="A196" t="str">
            <v>East Lothian</v>
          </cell>
          <cell r="B196" t="str">
            <v>S12000010</v>
          </cell>
          <cell r="C196">
            <v>12000</v>
          </cell>
          <cell r="D196">
            <v>12.2</v>
          </cell>
          <cell r="E196">
            <v>475.1</v>
          </cell>
          <cell r="F196">
            <v>9.1999999999999993</v>
          </cell>
          <cell r="G196">
            <v>525.5</v>
          </cell>
          <cell r="H196">
            <v>5.6</v>
          </cell>
          <cell r="I196">
            <v>265.39999999999998</v>
          </cell>
          <cell r="J196">
            <v>6.9</v>
          </cell>
          <cell r="K196" t="str">
            <v>&amp;^%</v>
          </cell>
          <cell r="L196" t="str">
            <v>&amp;^%</v>
          </cell>
          <cell r="N196" t="str">
            <v>East Lothian</v>
          </cell>
          <cell r="O196" t="str">
            <v>S12000010</v>
          </cell>
          <cell r="P196">
            <v>19000</v>
          </cell>
          <cell r="Q196">
            <v>9.5</v>
          </cell>
          <cell r="R196">
            <v>38.4</v>
          </cell>
          <cell r="S196">
            <v>1.6</v>
          </cell>
          <cell r="T196">
            <v>39</v>
          </cell>
          <cell r="U196">
            <v>1.3</v>
          </cell>
          <cell r="V196">
            <v>33.799999999999997</v>
          </cell>
          <cell r="W196">
            <v>3.5</v>
          </cell>
          <cell r="X196" t="str">
            <v>&amp;^%</v>
          </cell>
          <cell r="Y196" t="str">
            <v>&amp;^%</v>
          </cell>
          <cell r="AA196" t="str">
            <v>East Lothian</v>
          </cell>
          <cell r="AB196" t="str">
            <v>S12000010</v>
          </cell>
          <cell r="AC196">
            <v>16000</v>
          </cell>
          <cell r="AD196">
            <v>18.5</v>
          </cell>
          <cell r="AE196">
            <v>23981</v>
          </cell>
          <cell r="AF196">
            <v>8.3000000000000007</v>
          </cell>
          <cell r="AG196">
            <v>26446</v>
          </cell>
          <cell r="AH196">
            <v>8</v>
          </cell>
          <cell r="AI196">
            <v>13256</v>
          </cell>
          <cell r="AJ196">
            <v>7.9</v>
          </cell>
          <cell r="AK196" t="str">
            <v>&amp;^%</v>
          </cell>
          <cell r="AL196" t="str">
            <v>&amp;^%</v>
          </cell>
          <cell r="AN196" t="str">
            <v>East Lothian</v>
          </cell>
          <cell r="AO196" t="str">
            <v>S12000010</v>
          </cell>
          <cell r="AP196">
            <v>19000</v>
          </cell>
          <cell r="AQ196">
            <v>9.5</v>
          </cell>
          <cell r="AR196">
            <v>11.51</v>
          </cell>
          <cell r="AS196">
            <v>7.5</v>
          </cell>
          <cell r="AT196">
            <v>13.08</v>
          </cell>
          <cell r="AU196">
            <v>4.4000000000000004</v>
          </cell>
          <cell r="AV196">
            <v>6.57</v>
          </cell>
          <cell r="AW196">
            <v>4.5</v>
          </cell>
          <cell r="AX196" t="str">
            <v>&amp;^%</v>
          </cell>
          <cell r="AY196" t="str">
            <v>&amp;^%</v>
          </cell>
          <cell r="BA196" t="str">
            <v>East Lothian</v>
          </cell>
          <cell r="BB196" t="str">
            <v>S12000010</v>
          </cell>
          <cell r="BC196">
            <v>19000</v>
          </cell>
          <cell r="BD196">
            <v>9.5</v>
          </cell>
          <cell r="BE196">
            <v>472.1</v>
          </cell>
          <cell r="BF196">
            <v>6.9</v>
          </cell>
          <cell r="BG196">
            <v>509.8</v>
          </cell>
          <cell r="BH196">
            <v>4.3</v>
          </cell>
          <cell r="BI196">
            <v>256.7</v>
          </cell>
          <cell r="BJ196">
            <v>5</v>
          </cell>
          <cell r="BK196" t="str">
            <v>&amp;^%</v>
          </cell>
          <cell r="BL196" t="str">
            <v>&amp;^%</v>
          </cell>
          <cell r="BN196" t="str">
            <v>East Lothian</v>
          </cell>
          <cell r="BO196" t="str">
            <v>S12000010</v>
          </cell>
          <cell r="BP196">
            <v>29000</v>
          </cell>
          <cell r="BQ196">
            <v>7.6</v>
          </cell>
          <cell r="BR196">
            <v>35.5</v>
          </cell>
          <cell r="BS196">
            <v>2.2999999999999998</v>
          </cell>
          <cell r="BT196">
            <v>32</v>
          </cell>
          <cell r="BU196">
            <v>2.8</v>
          </cell>
          <cell r="BV196">
            <v>14.5</v>
          </cell>
          <cell r="BW196">
            <v>15</v>
          </cell>
          <cell r="BX196" t="str">
            <v>&amp;^%</v>
          </cell>
          <cell r="BY196" t="str">
            <v>&amp;^%</v>
          </cell>
          <cell r="CA196" t="str">
            <v>East Lothian</v>
          </cell>
          <cell r="CB196" t="str">
            <v>S12000010</v>
          </cell>
          <cell r="CC196">
            <v>25000</v>
          </cell>
          <cell r="CD196">
            <v>13.2</v>
          </cell>
          <cell r="CE196">
            <v>18599</v>
          </cell>
          <cell r="CF196">
            <v>12</v>
          </cell>
          <cell r="CG196">
            <v>20825</v>
          </cell>
          <cell r="CH196">
            <v>9.1</v>
          </cell>
          <cell r="CI196">
            <v>6854</v>
          </cell>
          <cell r="CJ196">
            <v>14</v>
          </cell>
          <cell r="CK196" t="str">
            <v>&amp;^%</v>
          </cell>
          <cell r="CL196" t="str">
            <v>&amp;^%</v>
          </cell>
          <cell r="CN196" t="str">
            <v>East Lothian</v>
          </cell>
          <cell r="CO196" t="str">
            <v>S12000010</v>
          </cell>
          <cell r="CP196">
            <v>29000</v>
          </cell>
          <cell r="CQ196">
            <v>7.6</v>
          </cell>
          <cell r="CR196">
            <v>9.8800000000000008</v>
          </cell>
          <cell r="CS196">
            <v>6.7</v>
          </cell>
          <cell r="CT196">
            <v>12.36</v>
          </cell>
          <cell r="CU196">
            <v>4</v>
          </cell>
          <cell r="CV196">
            <v>6.14</v>
          </cell>
          <cell r="CW196">
            <v>1.7</v>
          </cell>
          <cell r="CX196" t="str">
            <v>&amp;^%</v>
          </cell>
          <cell r="CY196" t="str">
            <v>&amp;^%</v>
          </cell>
          <cell r="DA196" t="str">
            <v>East Lothian</v>
          </cell>
          <cell r="DB196" t="str">
            <v>S12000010</v>
          </cell>
          <cell r="DC196">
            <v>29000</v>
          </cell>
          <cell r="DD196">
            <v>7.6</v>
          </cell>
          <cell r="DE196">
            <v>365.6</v>
          </cell>
          <cell r="DF196">
            <v>8.8000000000000007</v>
          </cell>
          <cell r="DG196">
            <v>395.6</v>
          </cell>
          <cell r="DH196">
            <v>4.9000000000000004</v>
          </cell>
          <cell r="DI196">
            <v>110.7</v>
          </cell>
          <cell r="DJ196">
            <v>15</v>
          </cell>
          <cell r="DK196" t="str">
            <v>&amp;^%</v>
          </cell>
          <cell r="DL196" t="str">
            <v>&amp;^%</v>
          </cell>
          <cell r="DN196" t="str">
            <v>East Lothian</v>
          </cell>
          <cell r="DO196" t="str">
            <v>S12000010</v>
          </cell>
          <cell r="DP196">
            <v>7000</v>
          </cell>
          <cell r="DQ196">
            <v>15</v>
          </cell>
          <cell r="DR196">
            <v>36.200000000000003</v>
          </cell>
          <cell r="DS196">
            <v>2.8</v>
          </cell>
          <cell r="DT196">
            <v>36.700000000000003</v>
          </cell>
          <cell r="DU196">
            <v>1.9</v>
          </cell>
          <cell r="DV196" t="str">
            <v>&amp;^%</v>
          </cell>
          <cell r="DW196" t="str">
            <v>&amp;^%</v>
          </cell>
          <cell r="DX196" t="str">
            <v>&amp;^%</v>
          </cell>
          <cell r="DY196" t="str">
            <v>&amp;^%</v>
          </cell>
          <cell r="EA196" t="str">
            <v>East Lothian</v>
          </cell>
          <cell r="EB196" t="str">
            <v>S12000010</v>
          </cell>
          <cell r="EC196">
            <v>6000</v>
          </cell>
          <cell r="ED196">
            <v>18.2</v>
          </cell>
          <cell r="EE196">
            <v>23787</v>
          </cell>
          <cell r="EF196">
            <v>17</v>
          </cell>
          <cell r="EG196">
            <v>24574</v>
          </cell>
          <cell r="EH196">
            <v>8.4</v>
          </cell>
          <cell r="EI196" t="str">
            <v>&amp;^%</v>
          </cell>
          <cell r="EJ196" t="str">
            <v>&amp;^%</v>
          </cell>
          <cell r="EK196" t="str">
            <v>&amp;^%</v>
          </cell>
          <cell r="EL196" t="str">
            <v>&amp;^%</v>
          </cell>
          <cell r="EN196" t="str">
            <v>East Lothian</v>
          </cell>
          <cell r="EO196" t="str">
            <v>S12000010</v>
          </cell>
          <cell r="EP196">
            <v>7000</v>
          </cell>
          <cell r="EQ196">
            <v>15</v>
          </cell>
          <cell r="ER196">
            <v>11.79</v>
          </cell>
          <cell r="ES196">
            <v>13</v>
          </cell>
          <cell r="ET196">
            <v>13.19</v>
          </cell>
          <cell r="EU196">
            <v>6.5</v>
          </cell>
          <cell r="EV196" t="str">
            <v>&amp;^%</v>
          </cell>
          <cell r="EW196" t="str">
            <v>&amp;^%</v>
          </cell>
          <cell r="EX196" t="str">
            <v>&amp;^%</v>
          </cell>
          <cell r="EY196" t="str">
            <v>&amp;^%</v>
          </cell>
          <cell r="FA196" t="str">
            <v>East Lothian</v>
          </cell>
          <cell r="FB196" t="str">
            <v>S12000010</v>
          </cell>
          <cell r="FC196">
            <v>7000</v>
          </cell>
          <cell r="FD196">
            <v>15</v>
          </cell>
          <cell r="FE196">
            <v>462.8</v>
          </cell>
          <cell r="FF196">
            <v>12</v>
          </cell>
          <cell r="FG196">
            <v>484.3</v>
          </cell>
          <cell r="FH196">
            <v>6.6</v>
          </cell>
          <cell r="FI196" t="str">
            <v>&amp;^%</v>
          </cell>
          <cell r="FJ196" t="str">
            <v>&amp;^%</v>
          </cell>
          <cell r="FK196" t="str">
            <v>&amp;^%</v>
          </cell>
          <cell r="FL196" t="str">
            <v>&amp;^%</v>
          </cell>
          <cell r="FN196" t="str">
            <v>East Lothian</v>
          </cell>
          <cell r="FO196" t="str">
            <v>S12000010</v>
          </cell>
          <cell r="FP196">
            <v>12000</v>
          </cell>
          <cell r="FQ196">
            <v>12.2</v>
          </cell>
          <cell r="FR196">
            <v>39.1</v>
          </cell>
          <cell r="FS196">
            <v>1.7</v>
          </cell>
          <cell r="FT196">
            <v>40.299999999999997</v>
          </cell>
          <cell r="FU196">
            <v>1.6</v>
          </cell>
          <cell r="FV196">
            <v>35</v>
          </cell>
          <cell r="FW196">
            <v>1.5</v>
          </cell>
          <cell r="FX196" t="str">
            <v>&amp;^%</v>
          </cell>
          <cell r="FY196" t="str">
            <v>&amp;^%</v>
          </cell>
          <cell r="GA196" t="str">
            <v>East Lothian</v>
          </cell>
          <cell r="GB196" t="str">
            <v>S12000010</v>
          </cell>
          <cell r="GC196" t="str">
            <v>&amp;^%</v>
          </cell>
          <cell r="GD196" t="str">
            <v>&amp;^%</v>
          </cell>
          <cell r="GE196">
            <v>24170</v>
          </cell>
          <cell r="GF196" t="str">
            <v>&amp;^%</v>
          </cell>
          <cell r="GG196">
            <v>27529</v>
          </cell>
          <cell r="GH196">
            <v>11</v>
          </cell>
          <cell r="GI196" t="str">
            <v>&amp;^%</v>
          </cell>
          <cell r="GJ196" t="str">
            <v>&amp;^%</v>
          </cell>
          <cell r="GK196" t="str">
            <v>&amp;^%</v>
          </cell>
          <cell r="GL196" t="str">
            <v>&amp;^%</v>
          </cell>
          <cell r="GN196" t="str">
            <v>East Lothian</v>
          </cell>
          <cell r="GO196" t="str">
            <v>S12000010</v>
          </cell>
          <cell r="GP196">
            <v>12000</v>
          </cell>
          <cell r="GQ196">
            <v>12.2</v>
          </cell>
          <cell r="GR196">
            <v>10.97</v>
          </cell>
          <cell r="GS196">
            <v>8.9</v>
          </cell>
          <cell r="GT196">
            <v>13.03</v>
          </cell>
          <cell r="GU196">
            <v>5.8</v>
          </cell>
          <cell r="GV196">
            <v>6.54</v>
          </cell>
          <cell r="GW196">
            <v>5.9</v>
          </cell>
          <cell r="GX196" t="str">
            <v>&amp;^%</v>
          </cell>
          <cell r="GY196" t="str">
            <v>&amp;^%</v>
          </cell>
        </row>
        <row r="197">
          <cell r="A197" t="str">
            <v>East Renfrewshire</v>
          </cell>
          <cell r="B197" t="str">
            <v>S12000011</v>
          </cell>
          <cell r="C197">
            <v>5000</v>
          </cell>
          <cell r="D197">
            <v>18.899999999999999</v>
          </cell>
          <cell r="E197">
            <v>394.4</v>
          </cell>
          <cell r="F197">
            <v>13</v>
          </cell>
          <cell r="G197">
            <v>428.4</v>
          </cell>
          <cell r="H197">
            <v>7.2</v>
          </cell>
          <cell r="I197" t="str">
            <v>&amp;^%</v>
          </cell>
          <cell r="J197" t="str">
            <v>&amp;^%</v>
          </cell>
          <cell r="K197" t="str">
            <v>&amp;^%</v>
          </cell>
          <cell r="L197" t="str">
            <v>&amp;^%</v>
          </cell>
          <cell r="N197" t="str">
            <v>East Renfrewshire</v>
          </cell>
          <cell r="O197" t="str">
            <v>S12000011</v>
          </cell>
          <cell r="P197">
            <v>10000</v>
          </cell>
          <cell r="Q197">
            <v>12.8</v>
          </cell>
          <cell r="R197">
            <v>37.5</v>
          </cell>
          <cell r="S197">
            <v>2.5</v>
          </cell>
          <cell r="T197">
            <v>38.799999999999997</v>
          </cell>
          <cell r="U197">
            <v>1.9</v>
          </cell>
          <cell r="V197">
            <v>33.1</v>
          </cell>
          <cell r="W197">
            <v>5.3</v>
          </cell>
          <cell r="X197" t="str">
            <v>&amp;^%</v>
          </cell>
          <cell r="Y197" t="str">
            <v>&amp;^%</v>
          </cell>
          <cell r="AA197" t="str">
            <v>East Renfrewshire</v>
          </cell>
          <cell r="AB197" t="str">
            <v>S12000011</v>
          </cell>
          <cell r="AC197">
            <v>10000</v>
          </cell>
          <cell r="AD197">
            <v>14.7</v>
          </cell>
          <cell r="AE197">
            <v>20988</v>
          </cell>
          <cell r="AF197">
            <v>13</v>
          </cell>
          <cell r="AG197">
            <v>23584</v>
          </cell>
          <cell r="AH197">
            <v>6.7</v>
          </cell>
          <cell r="AI197" t="str">
            <v>&amp;^%</v>
          </cell>
          <cell r="AJ197" t="str">
            <v>&amp;^%</v>
          </cell>
          <cell r="AK197" t="str">
            <v>&amp;^%</v>
          </cell>
          <cell r="AL197" t="str">
            <v>&amp;^%</v>
          </cell>
          <cell r="AN197" t="str">
            <v>East Renfrewshire</v>
          </cell>
          <cell r="AO197" t="str">
            <v>S12000011</v>
          </cell>
          <cell r="AP197">
            <v>10000</v>
          </cell>
          <cell r="AQ197">
            <v>12.8</v>
          </cell>
          <cell r="AR197">
            <v>9.7200000000000006</v>
          </cell>
          <cell r="AS197">
            <v>12</v>
          </cell>
          <cell r="AT197">
            <v>11.83</v>
          </cell>
          <cell r="AU197">
            <v>6.4</v>
          </cell>
          <cell r="AV197">
            <v>6.31</v>
          </cell>
          <cell r="AW197">
            <v>2.8</v>
          </cell>
          <cell r="AX197" t="str">
            <v>&amp;^%</v>
          </cell>
          <cell r="AY197" t="str">
            <v>&amp;^%</v>
          </cell>
          <cell r="BA197" t="str">
            <v>East Renfrewshire</v>
          </cell>
          <cell r="BB197" t="str">
            <v>S12000011</v>
          </cell>
          <cell r="BC197">
            <v>10000</v>
          </cell>
          <cell r="BD197">
            <v>12.8</v>
          </cell>
          <cell r="BE197">
            <v>398.6</v>
          </cell>
          <cell r="BF197">
            <v>12</v>
          </cell>
          <cell r="BG197">
            <v>459.1</v>
          </cell>
          <cell r="BH197">
            <v>6.1</v>
          </cell>
          <cell r="BI197">
            <v>248.2</v>
          </cell>
          <cell r="BJ197">
            <v>6.1</v>
          </cell>
          <cell r="BK197" t="str">
            <v>&amp;^%</v>
          </cell>
          <cell r="BL197" t="str">
            <v>&amp;^%</v>
          </cell>
          <cell r="BN197" t="str">
            <v>East Renfrewshire</v>
          </cell>
          <cell r="BO197" t="str">
            <v>S12000011</v>
          </cell>
          <cell r="BP197">
            <v>15000</v>
          </cell>
          <cell r="BQ197">
            <v>10.5</v>
          </cell>
          <cell r="BR197">
            <v>35</v>
          </cell>
          <cell r="BS197">
            <v>4.3</v>
          </cell>
          <cell r="BT197">
            <v>31.9</v>
          </cell>
          <cell r="BU197">
            <v>4</v>
          </cell>
          <cell r="BV197" t="str">
            <v>&amp;^%</v>
          </cell>
          <cell r="BW197" t="str">
            <v>&amp;^%</v>
          </cell>
          <cell r="BX197" t="str">
            <v>&amp;^%</v>
          </cell>
          <cell r="BY197" t="str">
            <v>&amp;^%</v>
          </cell>
          <cell r="CA197" t="str">
            <v>East Renfrewshire</v>
          </cell>
          <cell r="CB197" t="str">
            <v>S12000011</v>
          </cell>
          <cell r="CC197">
            <v>13000</v>
          </cell>
          <cell r="CD197">
            <v>12.3</v>
          </cell>
          <cell r="CE197">
            <v>16437</v>
          </cell>
          <cell r="CF197">
            <v>14</v>
          </cell>
          <cell r="CG197">
            <v>20122</v>
          </cell>
          <cell r="CH197">
            <v>6.9</v>
          </cell>
          <cell r="CI197">
            <v>8148</v>
          </cell>
          <cell r="CJ197">
            <v>19</v>
          </cell>
          <cell r="CK197" t="str">
            <v>&amp;^%</v>
          </cell>
          <cell r="CL197" t="str">
            <v>&amp;^%</v>
          </cell>
          <cell r="CN197" t="str">
            <v>East Renfrewshire</v>
          </cell>
          <cell r="CO197" t="str">
            <v>S12000011</v>
          </cell>
          <cell r="CP197">
            <v>15000</v>
          </cell>
          <cell r="CQ197">
            <v>10.5</v>
          </cell>
          <cell r="CR197">
            <v>9.6199999999999992</v>
          </cell>
          <cell r="CS197">
            <v>12</v>
          </cell>
          <cell r="CT197">
            <v>11.78</v>
          </cell>
          <cell r="CU197">
            <v>5.5</v>
          </cell>
          <cell r="CV197">
            <v>6.31</v>
          </cell>
          <cell r="CW197">
            <v>2.5</v>
          </cell>
          <cell r="CX197" t="str">
            <v>&amp;^%</v>
          </cell>
          <cell r="CY197" t="str">
            <v>&amp;^%</v>
          </cell>
          <cell r="DA197" t="str">
            <v>East Renfrewshire</v>
          </cell>
          <cell r="DB197" t="str">
            <v>S12000011</v>
          </cell>
          <cell r="DC197">
            <v>15000</v>
          </cell>
          <cell r="DD197">
            <v>10.5</v>
          </cell>
          <cell r="DE197">
            <v>306.60000000000002</v>
          </cell>
          <cell r="DF197">
            <v>11</v>
          </cell>
          <cell r="DG197">
            <v>376.4</v>
          </cell>
          <cell r="DH197">
            <v>6.2</v>
          </cell>
          <cell r="DI197">
            <v>131</v>
          </cell>
          <cell r="DJ197">
            <v>15</v>
          </cell>
          <cell r="DK197" t="str">
            <v>&amp;^%</v>
          </cell>
          <cell r="DL197" t="str">
            <v>&amp;^%</v>
          </cell>
          <cell r="DN197" t="str">
            <v>East Renfrewshire</v>
          </cell>
          <cell r="DO197" t="str">
            <v>S12000011</v>
          </cell>
          <cell r="DP197">
            <v>5000</v>
          </cell>
          <cell r="DQ197">
            <v>17.5</v>
          </cell>
          <cell r="DR197">
            <v>35</v>
          </cell>
          <cell r="DS197">
            <v>1.8</v>
          </cell>
          <cell r="DT197">
            <v>36.200000000000003</v>
          </cell>
          <cell r="DU197">
            <v>2.2000000000000002</v>
          </cell>
          <cell r="DV197" t="str">
            <v>&amp;^%</v>
          </cell>
          <cell r="DW197" t="str">
            <v>&amp;^%</v>
          </cell>
          <cell r="DX197" t="str">
            <v>&amp;^%</v>
          </cell>
          <cell r="DY197" t="str">
            <v>&amp;^%</v>
          </cell>
          <cell r="EA197" t="str">
            <v>East Renfrewshire</v>
          </cell>
          <cell r="EB197" t="str">
            <v>S12000011</v>
          </cell>
          <cell r="EC197">
            <v>5000</v>
          </cell>
          <cell r="ED197">
            <v>20</v>
          </cell>
          <cell r="EE197" t="str">
            <v>&amp;^%</v>
          </cell>
          <cell r="EF197" t="str">
            <v>&amp;^%</v>
          </cell>
          <cell r="EG197">
            <v>24521</v>
          </cell>
          <cell r="EH197">
            <v>11</v>
          </cell>
          <cell r="EI197" t="str">
            <v>&amp;^%</v>
          </cell>
          <cell r="EJ197" t="str">
            <v>&amp;^%</v>
          </cell>
          <cell r="EK197" t="str">
            <v>&amp;^%</v>
          </cell>
          <cell r="EL197" t="str">
            <v>&amp;^%</v>
          </cell>
          <cell r="EN197" t="str">
            <v>East Renfrewshire</v>
          </cell>
          <cell r="EO197" t="str">
            <v>S12000011</v>
          </cell>
          <cell r="EP197">
            <v>5000</v>
          </cell>
          <cell r="EQ197">
            <v>17.5</v>
          </cell>
          <cell r="ER197" t="str">
            <v>&amp;^%</v>
          </cell>
          <cell r="ES197" t="str">
            <v>&amp;^%</v>
          </cell>
          <cell r="ET197">
            <v>13.48</v>
          </cell>
          <cell r="EU197">
            <v>9.1999999999999993</v>
          </cell>
          <cell r="EV197" t="str">
            <v>&amp;^%</v>
          </cell>
          <cell r="EW197" t="str">
            <v>&amp;^%</v>
          </cell>
          <cell r="EX197" t="str">
            <v>&amp;^%</v>
          </cell>
          <cell r="EY197" t="str">
            <v>&amp;^%</v>
          </cell>
          <cell r="FA197" t="str">
            <v>East Renfrewshire</v>
          </cell>
          <cell r="FB197" t="str">
            <v>S12000011</v>
          </cell>
          <cell r="FC197">
            <v>5000</v>
          </cell>
          <cell r="FD197">
            <v>17.5</v>
          </cell>
          <cell r="FE197" t="str">
            <v>&amp;^%</v>
          </cell>
          <cell r="FF197" t="str">
            <v>&amp;^%</v>
          </cell>
          <cell r="FG197">
            <v>487.7</v>
          </cell>
          <cell r="FH197">
            <v>9.1999999999999993</v>
          </cell>
          <cell r="FI197" t="str">
            <v>&amp;^%</v>
          </cell>
          <cell r="FJ197" t="str">
            <v>&amp;^%</v>
          </cell>
          <cell r="FK197" t="str">
            <v>&amp;^%</v>
          </cell>
          <cell r="FL197" t="str">
            <v>&amp;^%</v>
          </cell>
          <cell r="FN197" t="str">
            <v>East Renfrewshire</v>
          </cell>
          <cell r="FO197" t="str">
            <v>S12000011</v>
          </cell>
          <cell r="FP197">
            <v>5000</v>
          </cell>
          <cell r="FQ197">
            <v>18.899999999999999</v>
          </cell>
          <cell r="FR197">
            <v>40</v>
          </cell>
          <cell r="FS197">
            <v>2.7</v>
          </cell>
          <cell r="FT197">
            <v>41.6</v>
          </cell>
          <cell r="FU197">
            <v>2.5</v>
          </cell>
          <cell r="FV197" t="str">
            <v>&amp;^%</v>
          </cell>
          <cell r="FW197" t="str">
            <v>&amp;^%</v>
          </cell>
          <cell r="FX197" t="str">
            <v>&amp;^%</v>
          </cell>
          <cell r="FY197" t="str">
            <v>&amp;^%</v>
          </cell>
          <cell r="GA197" t="str">
            <v>East Renfrewshire</v>
          </cell>
          <cell r="GB197" t="str">
            <v>S12000011</v>
          </cell>
          <cell r="GC197" t="str">
            <v>&amp;^%</v>
          </cell>
          <cell r="GD197" t="str">
            <v>&amp;^%</v>
          </cell>
          <cell r="GE197">
            <v>21463</v>
          </cell>
          <cell r="GF197">
            <v>14</v>
          </cell>
          <cell r="GG197">
            <v>22605</v>
          </cell>
          <cell r="GH197">
            <v>7.2</v>
          </cell>
          <cell r="GI197" t="str">
            <v>&amp;^%</v>
          </cell>
          <cell r="GJ197" t="str">
            <v>&amp;^%</v>
          </cell>
          <cell r="GK197" t="str">
            <v>&amp;^%</v>
          </cell>
          <cell r="GL197" t="str">
            <v>&amp;^%</v>
          </cell>
          <cell r="GN197" t="str">
            <v>East Renfrewshire</v>
          </cell>
          <cell r="GO197" t="str">
            <v>S12000011</v>
          </cell>
          <cell r="GP197">
            <v>5000</v>
          </cell>
          <cell r="GQ197">
            <v>18.899999999999999</v>
          </cell>
          <cell r="GR197">
            <v>9.3000000000000007</v>
          </cell>
          <cell r="GS197">
            <v>12</v>
          </cell>
          <cell r="GT197">
            <v>10.29</v>
          </cell>
          <cell r="GU197">
            <v>7.7</v>
          </cell>
          <cell r="GV197" t="str">
            <v>&amp;^%</v>
          </cell>
          <cell r="GW197" t="str">
            <v>&amp;^%</v>
          </cell>
          <cell r="GX197" t="str">
            <v>&amp;^%</v>
          </cell>
          <cell r="GY197" t="str">
            <v>&amp;^%</v>
          </cell>
        </row>
        <row r="198">
          <cell r="A198" t="str">
            <v>Edinburgh, City of</v>
          </cell>
          <cell r="B198" t="str">
            <v>S12000036</v>
          </cell>
          <cell r="C198">
            <v>125000</v>
          </cell>
          <cell r="D198">
            <v>3.7</v>
          </cell>
          <cell r="E198">
            <v>574.6</v>
          </cell>
          <cell r="F198">
            <v>3.3</v>
          </cell>
          <cell r="G198">
            <v>715.8</v>
          </cell>
          <cell r="H198">
            <v>2.5</v>
          </cell>
          <cell r="I198">
            <v>301.39999999999998</v>
          </cell>
          <cell r="J198">
            <v>2.2000000000000002</v>
          </cell>
          <cell r="K198">
            <v>1311</v>
          </cell>
          <cell r="L198">
            <v>17</v>
          </cell>
          <cell r="N198" t="str">
            <v>Edinburgh, City of</v>
          </cell>
          <cell r="O198" t="str">
            <v>S12000036</v>
          </cell>
          <cell r="P198">
            <v>208000</v>
          </cell>
          <cell r="Q198">
            <v>2.8</v>
          </cell>
          <cell r="R198">
            <v>37.5</v>
          </cell>
          <cell r="S198">
            <v>0</v>
          </cell>
          <cell r="T198">
            <v>37.9</v>
          </cell>
          <cell r="U198">
            <v>0.3</v>
          </cell>
          <cell r="V198">
            <v>35</v>
          </cell>
          <cell r="W198">
            <v>0</v>
          </cell>
          <cell r="X198">
            <v>42.3</v>
          </cell>
          <cell r="Y198">
            <v>3.8</v>
          </cell>
          <cell r="AA198" t="str">
            <v>Edinburgh, City of</v>
          </cell>
          <cell r="AB198" t="str">
            <v>S12000036</v>
          </cell>
          <cell r="AC198">
            <v>179000</v>
          </cell>
          <cell r="AD198">
            <v>3.8</v>
          </cell>
          <cell r="AE198">
            <v>28297</v>
          </cell>
          <cell r="AF198">
            <v>3.9</v>
          </cell>
          <cell r="AG198">
            <v>35393</v>
          </cell>
          <cell r="AH198">
            <v>3</v>
          </cell>
          <cell r="AI198">
            <v>15293</v>
          </cell>
          <cell r="AJ198">
            <v>5.3</v>
          </cell>
          <cell r="AK198" t="str">
            <v>&amp;^%</v>
          </cell>
          <cell r="AL198" t="str">
            <v>&amp;^%</v>
          </cell>
          <cell r="AN198" t="str">
            <v>Edinburgh, City of</v>
          </cell>
          <cell r="AO198" t="str">
            <v>S12000036</v>
          </cell>
          <cell r="AP198">
            <v>208000</v>
          </cell>
          <cell r="AQ198">
            <v>2.8</v>
          </cell>
          <cell r="AR198">
            <v>14.17</v>
          </cell>
          <cell r="AS198">
            <v>3.1</v>
          </cell>
          <cell r="AT198">
            <v>17.23</v>
          </cell>
          <cell r="AU198">
            <v>1.9</v>
          </cell>
          <cell r="AV198">
            <v>7.57</v>
          </cell>
          <cell r="AW198">
            <v>1.6</v>
          </cell>
          <cell r="AX198">
            <v>30.68</v>
          </cell>
          <cell r="AY198">
            <v>14</v>
          </cell>
          <cell r="BA198" t="str">
            <v>Edinburgh, City of</v>
          </cell>
          <cell r="BB198" t="str">
            <v>S12000036</v>
          </cell>
          <cell r="BC198">
            <v>208000</v>
          </cell>
          <cell r="BD198">
            <v>2.8</v>
          </cell>
          <cell r="BE198">
            <v>536.79999999999995</v>
          </cell>
          <cell r="BF198">
            <v>2.5</v>
          </cell>
          <cell r="BG198">
            <v>653.6</v>
          </cell>
          <cell r="BH198">
            <v>1.9</v>
          </cell>
          <cell r="BI198">
            <v>291.8</v>
          </cell>
          <cell r="BJ198">
            <v>1.5</v>
          </cell>
          <cell r="BK198">
            <v>1149.8</v>
          </cell>
          <cell r="BL198">
            <v>13</v>
          </cell>
          <cell r="BN198" t="str">
            <v>Edinburgh, City of</v>
          </cell>
          <cell r="BO198" t="str">
            <v>S12000036</v>
          </cell>
          <cell r="BP198">
            <v>273000</v>
          </cell>
          <cell r="BQ198">
            <v>2.4</v>
          </cell>
          <cell r="BR198">
            <v>35</v>
          </cell>
          <cell r="BS198">
            <v>0.9</v>
          </cell>
          <cell r="BT198">
            <v>33.1</v>
          </cell>
          <cell r="BU198">
            <v>0.8</v>
          </cell>
          <cell r="BV198">
            <v>16.399999999999999</v>
          </cell>
          <cell r="BW198">
            <v>4.8</v>
          </cell>
          <cell r="BX198">
            <v>41.4</v>
          </cell>
          <cell r="BY198">
            <v>2.5</v>
          </cell>
          <cell r="CA198" t="str">
            <v>Edinburgh, City of</v>
          </cell>
          <cell r="CB198" t="str">
            <v>S12000036</v>
          </cell>
          <cell r="CC198">
            <v>230000</v>
          </cell>
          <cell r="CD198">
            <v>3.4</v>
          </cell>
          <cell r="CE198">
            <v>24628</v>
          </cell>
          <cell r="CF198">
            <v>3.8</v>
          </cell>
          <cell r="CG198">
            <v>30234</v>
          </cell>
          <cell r="CH198">
            <v>2.9</v>
          </cell>
          <cell r="CI198">
            <v>8243</v>
          </cell>
          <cell r="CJ198">
            <v>12</v>
          </cell>
          <cell r="CK198">
            <v>55445</v>
          </cell>
          <cell r="CL198">
            <v>19</v>
          </cell>
          <cell r="CN198" t="str">
            <v>Edinburgh, City of</v>
          </cell>
          <cell r="CO198" t="str">
            <v>S12000036</v>
          </cell>
          <cell r="CP198">
            <v>273000</v>
          </cell>
          <cell r="CQ198">
            <v>2.4</v>
          </cell>
          <cell r="CR198">
            <v>13.12</v>
          </cell>
          <cell r="CS198">
            <v>2.4</v>
          </cell>
          <cell r="CT198">
            <v>16.54</v>
          </cell>
          <cell r="CU198">
            <v>1.8</v>
          </cell>
          <cell r="CV198">
            <v>6.85</v>
          </cell>
          <cell r="CW198">
            <v>1.5</v>
          </cell>
          <cell r="CX198">
            <v>28.4</v>
          </cell>
          <cell r="CY198">
            <v>11</v>
          </cell>
          <cell r="DA198" t="str">
            <v>Edinburgh, City of</v>
          </cell>
          <cell r="DB198" t="str">
            <v>S12000036</v>
          </cell>
          <cell r="DC198">
            <v>273000</v>
          </cell>
          <cell r="DD198">
            <v>2.4</v>
          </cell>
          <cell r="DE198">
            <v>448.8</v>
          </cell>
          <cell r="DF198">
            <v>2.9</v>
          </cell>
          <cell r="DG198">
            <v>547.5</v>
          </cell>
          <cell r="DH198">
            <v>1.9</v>
          </cell>
          <cell r="DI198">
            <v>146</v>
          </cell>
          <cell r="DJ198">
            <v>5.9</v>
          </cell>
          <cell r="DK198">
            <v>1015.2</v>
          </cell>
          <cell r="DL198">
            <v>11</v>
          </cell>
          <cell r="DN198" t="str">
            <v>Edinburgh, City of</v>
          </cell>
          <cell r="DO198" t="str">
            <v>S12000036</v>
          </cell>
          <cell r="DP198">
            <v>83000</v>
          </cell>
          <cell r="DQ198">
            <v>4.3</v>
          </cell>
          <cell r="DR198">
            <v>36.4</v>
          </cell>
          <cell r="DS198">
            <v>1.2</v>
          </cell>
          <cell r="DT198">
            <v>36.9</v>
          </cell>
          <cell r="DU198">
            <v>0.5</v>
          </cell>
          <cell r="DV198">
            <v>33.9</v>
          </cell>
          <cell r="DW198">
            <v>1.6</v>
          </cell>
          <cell r="DX198">
            <v>40</v>
          </cell>
          <cell r="DY198">
            <v>3.9</v>
          </cell>
          <cell r="EA198" t="str">
            <v>Edinburgh, City of</v>
          </cell>
          <cell r="EB198" t="str">
            <v>S12000036</v>
          </cell>
          <cell r="EC198">
            <v>70000</v>
          </cell>
          <cell r="ED198">
            <v>5.9</v>
          </cell>
          <cell r="EE198">
            <v>26130</v>
          </cell>
          <cell r="EF198">
            <v>6.1</v>
          </cell>
          <cell r="EG198">
            <v>29356</v>
          </cell>
          <cell r="EH198">
            <v>3.5</v>
          </cell>
          <cell r="EI198">
            <v>14215</v>
          </cell>
          <cell r="EJ198">
            <v>9</v>
          </cell>
          <cell r="EK198" t="str">
            <v>&amp;^%</v>
          </cell>
          <cell r="EL198" t="str">
            <v>&amp;^%</v>
          </cell>
          <cell r="EN198" t="str">
            <v>Edinburgh, City of</v>
          </cell>
          <cell r="EO198" t="str">
            <v>S12000036</v>
          </cell>
          <cell r="EP198">
            <v>83000</v>
          </cell>
          <cell r="EQ198">
            <v>4.3</v>
          </cell>
          <cell r="ER198">
            <v>13.41</v>
          </cell>
          <cell r="ES198">
            <v>3.9</v>
          </cell>
          <cell r="ET198">
            <v>15.19</v>
          </cell>
          <cell r="EU198">
            <v>2.2999999999999998</v>
          </cell>
          <cell r="EV198">
            <v>7.3</v>
          </cell>
          <cell r="EW198">
            <v>3.2</v>
          </cell>
          <cell r="EX198" t="str">
            <v>&amp;^%</v>
          </cell>
          <cell r="EY198" t="str">
            <v>&amp;^%</v>
          </cell>
          <cell r="FA198" t="str">
            <v>Edinburgh, City of</v>
          </cell>
          <cell r="FB198" t="str">
            <v>S12000036</v>
          </cell>
          <cell r="FC198">
            <v>83000</v>
          </cell>
          <cell r="FD198">
            <v>4.3</v>
          </cell>
          <cell r="FE198">
            <v>496.6</v>
          </cell>
          <cell r="FF198">
            <v>3.5</v>
          </cell>
          <cell r="FG198">
            <v>560.6</v>
          </cell>
          <cell r="FH198">
            <v>2.2999999999999998</v>
          </cell>
          <cell r="FI198">
            <v>275.2</v>
          </cell>
          <cell r="FJ198">
            <v>2.9</v>
          </cell>
          <cell r="FK198" t="str">
            <v>&amp;^%</v>
          </cell>
          <cell r="FL198" t="str">
            <v>&amp;^%</v>
          </cell>
          <cell r="FN198" t="str">
            <v>Edinburgh, City of</v>
          </cell>
          <cell r="FO198" t="str">
            <v>S12000036</v>
          </cell>
          <cell r="FP198">
            <v>125000</v>
          </cell>
          <cell r="FQ198">
            <v>3.7</v>
          </cell>
          <cell r="FR198">
            <v>37.5</v>
          </cell>
          <cell r="FS198">
            <v>0</v>
          </cell>
          <cell r="FT198">
            <v>38.6</v>
          </cell>
          <cell r="FU198">
            <v>0.4</v>
          </cell>
          <cell r="FV198">
            <v>35</v>
          </cell>
          <cell r="FW198">
            <v>0</v>
          </cell>
          <cell r="FX198">
            <v>43.6</v>
          </cell>
          <cell r="FY198">
            <v>5.3</v>
          </cell>
          <cell r="GA198" t="str">
            <v>Edinburgh, City of</v>
          </cell>
          <cell r="GB198" t="str">
            <v>S12000036</v>
          </cell>
          <cell r="GC198">
            <v>109000</v>
          </cell>
          <cell r="GD198">
            <v>5.0999999999999996</v>
          </cell>
          <cell r="GE198">
            <v>29912</v>
          </cell>
          <cell r="GF198">
            <v>5.4</v>
          </cell>
          <cell r="GG198">
            <v>39246</v>
          </cell>
          <cell r="GH198">
            <v>4.0999999999999996</v>
          </cell>
          <cell r="GI198">
            <v>16182</v>
          </cell>
          <cell r="GJ198">
            <v>6.7</v>
          </cell>
          <cell r="GK198" t="str">
            <v>&amp;^%</v>
          </cell>
          <cell r="GL198" t="str">
            <v>&amp;^%</v>
          </cell>
          <cell r="GN198" t="str">
            <v>Edinburgh, City of</v>
          </cell>
          <cell r="GO198" t="str">
            <v>S12000036</v>
          </cell>
          <cell r="GP198">
            <v>125000</v>
          </cell>
          <cell r="GQ198">
            <v>3.7</v>
          </cell>
          <cell r="GR198">
            <v>14.76</v>
          </cell>
          <cell r="GS198">
            <v>4.5999999999999996</v>
          </cell>
          <cell r="GT198">
            <v>18.54</v>
          </cell>
          <cell r="GU198">
            <v>2.6</v>
          </cell>
          <cell r="GV198">
            <v>7.67</v>
          </cell>
          <cell r="GW198">
            <v>1.7</v>
          </cell>
          <cell r="GX198">
            <v>35.369999999999997</v>
          </cell>
          <cell r="GY198">
            <v>17</v>
          </cell>
        </row>
        <row r="199">
          <cell r="A199" t="str">
            <v>Eilean Siar</v>
          </cell>
          <cell r="B199" t="str">
            <v>S12000013</v>
          </cell>
          <cell r="C199" t="str">
            <v>&amp;^%</v>
          </cell>
          <cell r="D199" t="str">
            <v>&amp;^%</v>
          </cell>
          <cell r="E199">
            <v>448.1</v>
          </cell>
          <cell r="F199">
            <v>16</v>
          </cell>
          <cell r="G199">
            <v>571.20000000000005</v>
          </cell>
          <cell r="H199">
            <v>12</v>
          </cell>
          <cell r="I199" t="str">
            <v>&amp;^%</v>
          </cell>
          <cell r="J199" t="str">
            <v>&amp;^%</v>
          </cell>
          <cell r="K199" t="str">
            <v>&amp;^%</v>
          </cell>
          <cell r="L199" t="str">
            <v>&amp;^%</v>
          </cell>
          <cell r="N199" t="str">
            <v>Eilean Siar</v>
          </cell>
          <cell r="O199" t="str">
            <v>S12000013</v>
          </cell>
          <cell r="P199">
            <v>6000</v>
          </cell>
          <cell r="Q199">
            <v>17.2</v>
          </cell>
          <cell r="R199">
            <v>37.5</v>
          </cell>
          <cell r="S199">
            <v>2.2000000000000002</v>
          </cell>
          <cell r="T199">
            <v>38</v>
          </cell>
          <cell r="U199">
            <v>1.8</v>
          </cell>
          <cell r="V199" t="str">
            <v>&amp;^%</v>
          </cell>
          <cell r="W199" t="str">
            <v>&amp;^%</v>
          </cell>
          <cell r="X199" t="str">
            <v>&amp;^%</v>
          </cell>
          <cell r="Y199" t="str">
            <v>&amp;^%</v>
          </cell>
          <cell r="AA199" t="str">
            <v>Eilean Siar</v>
          </cell>
          <cell r="AB199" t="str">
            <v>S12000013</v>
          </cell>
          <cell r="AC199" t="str">
            <v>&amp;^%</v>
          </cell>
          <cell r="AD199" t="str">
            <v>&amp;^%</v>
          </cell>
          <cell r="AE199">
            <v>25417</v>
          </cell>
          <cell r="AF199">
            <v>14</v>
          </cell>
          <cell r="AG199">
            <v>28612</v>
          </cell>
          <cell r="AH199">
            <v>10</v>
          </cell>
          <cell r="AI199" t="str">
            <v>&amp;^%</v>
          </cell>
          <cell r="AJ199" t="str">
            <v>&amp;^%</v>
          </cell>
          <cell r="AK199" t="str">
            <v>&amp;^%</v>
          </cell>
          <cell r="AL199" t="str">
            <v>&amp;^%</v>
          </cell>
          <cell r="AN199" t="str">
            <v>Eilean Siar</v>
          </cell>
          <cell r="AO199" t="str">
            <v>S12000013</v>
          </cell>
          <cell r="AP199">
            <v>6000</v>
          </cell>
          <cell r="AQ199">
            <v>17.2</v>
          </cell>
          <cell r="AR199">
            <v>11.45</v>
          </cell>
          <cell r="AS199">
            <v>14</v>
          </cell>
          <cell r="AT199">
            <v>14.16</v>
          </cell>
          <cell r="AU199">
            <v>9.4</v>
          </cell>
          <cell r="AV199" t="str">
            <v>&amp;^%</v>
          </cell>
          <cell r="AW199" t="str">
            <v>&amp;^%</v>
          </cell>
          <cell r="AX199" t="str">
            <v>&amp;^%</v>
          </cell>
          <cell r="AY199" t="str">
            <v>&amp;^%</v>
          </cell>
          <cell r="BA199" t="str">
            <v>Eilean Siar</v>
          </cell>
          <cell r="BB199" t="str">
            <v>S12000013</v>
          </cell>
          <cell r="BC199">
            <v>6000</v>
          </cell>
          <cell r="BD199">
            <v>17.2</v>
          </cell>
          <cell r="BE199">
            <v>439.7</v>
          </cell>
          <cell r="BF199">
            <v>12</v>
          </cell>
          <cell r="BG199">
            <v>537.5</v>
          </cell>
          <cell r="BH199">
            <v>9.1999999999999993</v>
          </cell>
          <cell r="BI199" t="str">
            <v>&amp;^%</v>
          </cell>
          <cell r="BJ199" t="str">
            <v>&amp;^%</v>
          </cell>
          <cell r="BK199" t="str">
            <v>&amp;^%</v>
          </cell>
          <cell r="BL199" t="str">
            <v>&amp;^%</v>
          </cell>
          <cell r="BN199" t="str">
            <v>Eilean Siar</v>
          </cell>
          <cell r="BO199" t="str">
            <v>S12000013</v>
          </cell>
          <cell r="BP199">
            <v>10000</v>
          </cell>
          <cell r="BQ199">
            <v>12.7</v>
          </cell>
          <cell r="BR199">
            <v>35</v>
          </cell>
          <cell r="BS199">
            <v>9</v>
          </cell>
          <cell r="BT199">
            <v>29.2</v>
          </cell>
          <cell r="BU199">
            <v>5.2</v>
          </cell>
          <cell r="BV199" t="str">
            <v>&amp;^%</v>
          </cell>
          <cell r="BW199" t="str">
            <v>&amp;^%</v>
          </cell>
          <cell r="BX199" t="str">
            <v>&amp;^%</v>
          </cell>
          <cell r="BY199" t="str">
            <v>&amp;^%</v>
          </cell>
          <cell r="CA199" t="str">
            <v>Eilean Siar</v>
          </cell>
          <cell r="CB199" t="str">
            <v>S12000013</v>
          </cell>
          <cell r="CC199">
            <v>9000</v>
          </cell>
          <cell r="CD199">
            <v>19.899999999999999</v>
          </cell>
          <cell r="CE199" t="str">
            <v>&amp;^%</v>
          </cell>
          <cell r="CF199" t="str">
            <v>&amp;^%</v>
          </cell>
          <cell r="CG199">
            <v>20901</v>
          </cell>
          <cell r="CH199">
            <v>13</v>
          </cell>
          <cell r="CI199" t="str">
            <v>&amp;^%</v>
          </cell>
          <cell r="CJ199" t="str">
            <v>&amp;^%</v>
          </cell>
          <cell r="CK199" t="str">
            <v>&amp;^%</v>
          </cell>
          <cell r="CL199" t="str">
            <v>&amp;^%</v>
          </cell>
          <cell r="CN199" t="str">
            <v>Eilean Siar</v>
          </cell>
          <cell r="CO199" t="str">
            <v>S12000013</v>
          </cell>
          <cell r="CP199">
            <v>10000</v>
          </cell>
          <cell r="CQ199">
            <v>12.7</v>
          </cell>
          <cell r="CR199">
            <v>11.09</v>
          </cell>
          <cell r="CS199">
            <v>15</v>
          </cell>
          <cell r="CT199">
            <v>13.59</v>
          </cell>
          <cell r="CU199">
            <v>7.6</v>
          </cell>
          <cell r="CV199">
            <v>6.53</v>
          </cell>
          <cell r="CW199">
            <v>6</v>
          </cell>
          <cell r="CX199" t="str">
            <v>&amp;^%</v>
          </cell>
          <cell r="CY199" t="str">
            <v>&amp;^%</v>
          </cell>
          <cell r="DA199" t="str">
            <v>Eilean Siar</v>
          </cell>
          <cell r="DB199" t="str">
            <v>S12000013</v>
          </cell>
          <cell r="DC199">
            <v>10000</v>
          </cell>
          <cell r="DD199">
            <v>12.7</v>
          </cell>
          <cell r="DE199">
            <v>357.1</v>
          </cell>
          <cell r="DF199">
            <v>14</v>
          </cell>
          <cell r="DG199">
            <v>396.4</v>
          </cell>
          <cell r="DH199">
            <v>9.4</v>
          </cell>
          <cell r="DI199" t="str">
            <v>&amp;^%</v>
          </cell>
          <cell r="DJ199" t="str">
            <v>&amp;^%</v>
          </cell>
          <cell r="DK199" t="str">
            <v>&amp;^%</v>
          </cell>
          <cell r="DL199" t="str">
            <v>&amp;^%</v>
          </cell>
          <cell r="DN199" t="str">
            <v>Eilean Siar</v>
          </cell>
          <cell r="DO199" t="str">
            <v>S12000013</v>
          </cell>
          <cell r="DP199" t="str">
            <v>&amp;^%</v>
          </cell>
          <cell r="DQ199" t="str">
            <v>&amp;^%</v>
          </cell>
          <cell r="DR199">
            <v>37.1</v>
          </cell>
          <cell r="DS199">
            <v>6.1</v>
          </cell>
          <cell r="DT199">
            <v>38.1</v>
          </cell>
          <cell r="DU199">
            <v>3.3</v>
          </cell>
          <cell r="DV199" t="str">
            <v>&amp;^%</v>
          </cell>
          <cell r="DW199" t="str">
            <v>&amp;^%</v>
          </cell>
          <cell r="DX199" t="str">
            <v>&amp;^%</v>
          </cell>
          <cell r="DY199" t="str">
            <v>&amp;^%</v>
          </cell>
          <cell r="EA199" t="str">
            <v>Eilean Siar</v>
          </cell>
          <cell r="EB199" t="str">
            <v>S12000013</v>
          </cell>
          <cell r="EC199" t="str">
            <v>&amp;^%</v>
          </cell>
          <cell r="ED199" t="str">
            <v>&amp;^%</v>
          </cell>
          <cell r="EE199">
            <v>21290</v>
          </cell>
          <cell r="EF199" t="str">
            <v>&amp;^%</v>
          </cell>
          <cell r="EG199">
            <v>23963</v>
          </cell>
          <cell r="EH199">
            <v>12</v>
          </cell>
          <cell r="EI199" t="str">
            <v>&amp;^%</v>
          </cell>
          <cell r="EJ199" t="str">
            <v>&amp;^%</v>
          </cell>
          <cell r="EK199" t="str">
            <v>&amp;^%</v>
          </cell>
          <cell r="EL199" t="str">
            <v>&amp;^%</v>
          </cell>
          <cell r="EN199" t="str">
            <v>Eilean Siar</v>
          </cell>
          <cell r="EO199" t="str">
            <v>S12000013</v>
          </cell>
          <cell r="EP199" t="str">
            <v>&amp;^%</v>
          </cell>
          <cell r="EQ199" t="str">
            <v>&amp;^%</v>
          </cell>
          <cell r="ER199">
            <v>10.59</v>
          </cell>
          <cell r="ES199" t="str">
            <v>&amp;^%</v>
          </cell>
          <cell r="ET199">
            <v>12.53</v>
          </cell>
          <cell r="EU199">
            <v>11</v>
          </cell>
          <cell r="EV199" t="str">
            <v>&amp;^%</v>
          </cell>
          <cell r="EW199" t="str">
            <v>&amp;^%</v>
          </cell>
          <cell r="EX199" t="str">
            <v>&amp;^%</v>
          </cell>
          <cell r="EY199" t="str">
            <v>&amp;^%</v>
          </cell>
          <cell r="FA199" t="str">
            <v>Eilean Siar</v>
          </cell>
          <cell r="FB199" t="str">
            <v>S12000013</v>
          </cell>
          <cell r="FC199" t="str">
            <v>&amp;^%</v>
          </cell>
          <cell r="FD199" t="str">
            <v>&amp;^%</v>
          </cell>
          <cell r="FE199">
            <v>381.9</v>
          </cell>
          <cell r="FF199">
            <v>19</v>
          </cell>
          <cell r="FG199">
            <v>477.8</v>
          </cell>
          <cell r="FH199">
            <v>11</v>
          </cell>
          <cell r="FI199" t="str">
            <v>&amp;^%</v>
          </cell>
          <cell r="FJ199" t="str">
            <v>&amp;^%</v>
          </cell>
          <cell r="FK199" t="str">
            <v>&amp;^%</v>
          </cell>
          <cell r="FL199" t="str">
            <v>&amp;^%</v>
          </cell>
          <cell r="FN199" t="str">
            <v>Eilean Siar</v>
          </cell>
          <cell r="FO199" t="str">
            <v>S12000013</v>
          </cell>
          <cell r="FP199" t="str">
            <v>&amp;^%</v>
          </cell>
          <cell r="FQ199" t="str">
            <v>&amp;^%</v>
          </cell>
          <cell r="FR199">
            <v>37.5</v>
          </cell>
          <cell r="FS199">
            <v>2.8</v>
          </cell>
          <cell r="FT199">
            <v>37.799999999999997</v>
          </cell>
          <cell r="FU199">
            <v>2.1</v>
          </cell>
          <cell r="FV199" t="str">
            <v>&amp;^%</v>
          </cell>
          <cell r="FW199" t="str">
            <v>&amp;^%</v>
          </cell>
          <cell r="FX199" t="str">
            <v>&amp;^%</v>
          </cell>
          <cell r="FY199" t="str">
            <v>&amp;^%</v>
          </cell>
          <cell r="GA199" t="str">
            <v>Eilean Siar</v>
          </cell>
          <cell r="GB199" t="str">
            <v>S12000013</v>
          </cell>
          <cell r="GC199" t="str">
            <v>&amp;^%</v>
          </cell>
          <cell r="GD199" t="str">
            <v>&amp;^%</v>
          </cell>
          <cell r="GE199">
            <v>27491</v>
          </cell>
          <cell r="GF199" t="str">
            <v>&amp;^%</v>
          </cell>
          <cell r="GG199">
            <v>31502</v>
          </cell>
          <cell r="GH199">
            <v>13</v>
          </cell>
          <cell r="GI199" t="str">
            <v>&amp;^%</v>
          </cell>
          <cell r="GJ199" t="str">
            <v>&amp;^%</v>
          </cell>
          <cell r="GK199" t="str">
            <v>&amp;^%</v>
          </cell>
          <cell r="GL199" t="str">
            <v>&amp;^%</v>
          </cell>
          <cell r="GN199" t="str">
            <v>Eilean Siar</v>
          </cell>
          <cell r="GO199" t="str">
            <v>S12000013</v>
          </cell>
          <cell r="GP199" t="str">
            <v>&amp;^%</v>
          </cell>
          <cell r="GQ199" t="str">
            <v>&amp;^%</v>
          </cell>
          <cell r="GR199" t="str">
            <v>&amp;^%</v>
          </cell>
          <cell r="GS199" t="str">
            <v>&amp;^%</v>
          </cell>
          <cell r="GT199">
            <v>15.09</v>
          </cell>
          <cell r="GU199">
            <v>13</v>
          </cell>
          <cell r="GV199" t="str">
            <v>&amp;^%</v>
          </cell>
          <cell r="GW199" t="str">
            <v>&amp;^%</v>
          </cell>
          <cell r="GX199" t="str">
            <v>&amp;^%</v>
          </cell>
          <cell r="GY199" t="str">
            <v>&amp;^%</v>
          </cell>
        </row>
        <row r="200">
          <cell r="A200" t="str">
            <v>Falkirk</v>
          </cell>
          <cell r="B200" t="str">
            <v>S12000014</v>
          </cell>
          <cell r="C200">
            <v>23000</v>
          </cell>
          <cell r="D200">
            <v>8.6999999999999993</v>
          </cell>
          <cell r="E200">
            <v>549.4</v>
          </cell>
          <cell r="F200">
            <v>5.9</v>
          </cell>
          <cell r="G200">
            <v>591.5</v>
          </cell>
          <cell r="H200">
            <v>4</v>
          </cell>
          <cell r="I200">
            <v>332.3</v>
          </cell>
          <cell r="J200">
            <v>3.6</v>
          </cell>
          <cell r="K200" t="str">
            <v>&amp;^%</v>
          </cell>
          <cell r="L200" t="str">
            <v>&amp;^%</v>
          </cell>
          <cell r="N200" t="str">
            <v>Falkirk</v>
          </cell>
          <cell r="O200" t="str">
            <v>S12000014</v>
          </cell>
          <cell r="P200">
            <v>41000</v>
          </cell>
          <cell r="Q200">
            <v>6.3</v>
          </cell>
          <cell r="R200">
            <v>37.5</v>
          </cell>
          <cell r="S200">
            <v>0.9</v>
          </cell>
          <cell r="T200">
            <v>39.299999999999997</v>
          </cell>
          <cell r="U200">
            <v>0.8</v>
          </cell>
          <cell r="V200" t="str">
            <v>&amp;^%</v>
          </cell>
          <cell r="W200" t="str">
            <v>&amp;^%</v>
          </cell>
          <cell r="X200" t="str">
            <v>&amp;^%</v>
          </cell>
          <cell r="Y200" t="str">
            <v>&amp;^%</v>
          </cell>
          <cell r="AA200" t="str">
            <v>Falkirk</v>
          </cell>
          <cell r="AB200" t="str">
            <v>S12000014</v>
          </cell>
          <cell r="AC200">
            <v>37000</v>
          </cell>
          <cell r="AD200">
            <v>7.4</v>
          </cell>
          <cell r="AE200">
            <v>26293</v>
          </cell>
          <cell r="AF200">
            <v>6.1</v>
          </cell>
          <cell r="AG200">
            <v>28863</v>
          </cell>
          <cell r="AH200">
            <v>3.7</v>
          </cell>
          <cell r="AI200">
            <v>14114</v>
          </cell>
          <cell r="AJ200">
            <v>6.1</v>
          </cell>
          <cell r="AK200" t="str">
            <v>&amp;^%</v>
          </cell>
          <cell r="AL200" t="str">
            <v>&amp;^%</v>
          </cell>
          <cell r="AN200" t="str">
            <v>Falkirk</v>
          </cell>
          <cell r="AO200" t="str">
            <v>S12000014</v>
          </cell>
          <cell r="AP200">
            <v>41000</v>
          </cell>
          <cell r="AQ200">
            <v>6.3</v>
          </cell>
          <cell r="AR200">
            <v>12.9</v>
          </cell>
          <cell r="AS200">
            <v>5</v>
          </cell>
          <cell r="AT200">
            <v>14.14</v>
          </cell>
          <cell r="AU200">
            <v>3.1</v>
          </cell>
          <cell r="AV200">
            <v>7.28</v>
          </cell>
          <cell r="AW200">
            <v>4.5999999999999996</v>
          </cell>
          <cell r="AX200" t="str">
            <v>&amp;^%</v>
          </cell>
          <cell r="AY200" t="str">
            <v>&amp;^%</v>
          </cell>
          <cell r="BA200" t="str">
            <v>Falkirk</v>
          </cell>
          <cell r="BB200" t="str">
            <v>S12000014</v>
          </cell>
          <cell r="BC200">
            <v>41000</v>
          </cell>
          <cell r="BD200">
            <v>6.3</v>
          </cell>
          <cell r="BE200">
            <v>510.8</v>
          </cell>
          <cell r="BF200">
            <v>5.5</v>
          </cell>
          <cell r="BG200">
            <v>555.20000000000005</v>
          </cell>
          <cell r="BH200">
            <v>3</v>
          </cell>
          <cell r="BI200">
            <v>300.5</v>
          </cell>
          <cell r="BJ200">
            <v>4.9000000000000004</v>
          </cell>
          <cell r="BK200" t="str">
            <v>&amp;^%</v>
          </cell>
          <cell r="BL200" t="str">
            <v>&amp;^%</v>
          </cell>
          <cell r="BN200" t="str">
            <v>Falkirk</v>
          </cell>
          <cell r="BO200" t="str">
            <v>S12000014</v>
          </cell>
          <cell r="BP200">
            <v>57000</v>
          </cell>
          <cell r="BQ200">
            <v>5.3</v>
          </cell>
          <cell r="BR200">
            <v>37</v>
          </cell>
          <cell r="BS200">
            <v>1.1000000000000001</v>
          </cell>
          <cell r="BT200">
            <v>33.9</v>
          </cell>
          <cell r="BU200">
            <v>1.7</v>
          </cell>
          <cell r="BV200">
            <v>17.5</v>
          </cell>
          <cell r="BW200">
            <v>8.6</v>
          </cell>
          <cell r="BX200">
            <v>43.3</v>
          </cell>
          <cell r="BY200">
            <v>13</v>
          </cell>
          <cell r="CA200" t="str">
            <v>Falkirk</v>
          </cell>
          <cell r="CB200" t="str">
            <v>S12000014</v>
          </cell>
          <cell r="CC200">
            <v>50000</v>
          </cell>
          <cell r="CD200">
            <v>6.3</v>
          </cell>
          <cell r="CE200">
            <v>22301</v>
          </cell>
          <cell r="CF200">
            <v>6</v>
          </cell>
          <cell r="CG200">
            <v>24267</v>
          </cell>
          <cell r="CH200">
            <v>4</v>
          </cell>
          <cell r="CI200">
            <v>7546</v>
          </cell>
          <cell r="CJ200">
            <v>12</v>
          </cell>
          <cell r="CK200" t="str">
            <v>&amp;^%</v>
          </cell>
          <cell r="CL200" t="str">
            <v>&amp;^%</v>
          </cell>
          <cell r="CN200" t="str">
            <v>Falkirk</v>
          </cell>
          <cell r="CO200" t="str">
            <v>S12000014</v>
          </cell>
          <cell r="CP200">
            <v>57000</v>
          </cell>
          <cell r="CQ200">
            <v>5.3</v>
          </cell>
          <cell r="CR200">
            <v>11.15</v>
          </cell>
          <cell r="CS200">
            <v>5.7</v>
          </cell>
          <cell r="CT200">
            <v>13.44</v>
          </cell>
          <cell r="CU200">
            <v>2.9</v>
          </cell>
          <cell r="CV200">
            <v>6.5</v>
          </cell>
          <cell r="CW200">
            <v>1.9</v>
          </cell>
          <cell r="CX200" t="str">
            <v>&amp;^%</v>
          </cell>
          <cell r="CY200" t="str">
            <v>&amp;^%</v>
          </cell>
          <cell r="DA200" t="str">
            <v>Falkirk</v>
          </cell>
          <cell r="DB200" t="str">
            <v>S12000014</v>
          </cell>
          <cell r="DC200">
            <v>57000</v>
          </cell>
          <cell r="DD200">
            <v>5.3</v>
          </cell>
          <cell r="DE200">
            <v>421.8</v>
          </cell>
          <cell r="DF200">
            <v>6.5</v>
          </cell>
          <cell r="DG200">
            <v>455.8</v>
          </cell>
          <cell r="DH200">
            <v>3.4</v>
          </cell>
          <cell r="DI200">
            <v>137.80000000000001</v>
          </cell>
          <cell r="DJ200">
            <v>8.9</v>
          </cell>
          <cell r="DK200" t="str">
            <v>&amp;^%</v>
          </cell>
          <cell r="DL200" t="str">
            <v>&amp;^%</v>
          </cell>
          <cell r="DN200" t="str">
            <v>Falkirk</v>
          </cell>
          <cell r="DO200" t="str">
            <v>S12000014</v>
          </cell>
          <cell r="DP200">
            <v>18000</v>
          </cell>
          <cell r="DQ200">
            <v>9.1999999999999993</v>
          </cell>
          <cell r="DR200">
            <v>37.5</v>
          </cell>
          <cell r="DS200" t="str">
            <v>&amp;^%</v>
          </cell>
          <cell r="DT200">
            <v>37.1</v>
          </cell>
          <cell r="DU200">
            <v>0.6</v>
          </cell>
          <cell r="DV200">
            <v>35</v>
          </cell>
          <cell r="DW200">
            <v>1.8</v>
          </cell>
          <cell r="DX200" t="str">
            <v>&amp;^%</v>
          </cell>
          <cell r="DY200" t="str">
            <v>&amp;^%</v>
          </cell>
          <cell r="EA200" t="str">
            <v>Falkirk</v>
          </cell>
          <cell r="EB200" t="str">
            <v>S12000014</v>
          </cell>
          <cell r="EC200">
            <v>17000</v>
          </cell>
          <cell r="ED200">
            <v>10.6</v>
          </cell>
          <cell r="EE200">
            <v>23113</v>
          </cell>
          <cell r="EF200">
            <v>9.4</v>
          </cell>
          <cell r="EG200">
            <v>26274</v>
          </cell>
          <cell r="EH200">
            <v>5.0999999999999996</v>
          </cell>
          <cell r="EI200">
            <v>13025</v>
          </cell>
          <cell r="EJ200">
            <v>7.1</v>
          </cell>
          <cell r="EK200" t="str">
            <v>&amp;^%</v>
          </cell>
          <cell r="EL200" t="str">
            <v>&amp;^%</v>
          </cell>
          <cell r="EN200" t="str">
            <v>Falkirk</v>
          </cell>
          <cell r="EO200" t="str">
            <v>S12000014</v>
          </cell>
          <cell r="EP200">
            <v>18000</v>
          </cell>
          <cell r="EQ200">
            <v>9.1999999999999993</v>
          </cell>
          <cell r="ER200">
            <v>12.33</v>
          </cell>
          <cell r="ES200">
            <v>7</v>
          </cell>
          <cell r="ET200">
            <v>13.7</v>
          </cell>
          <cell r="EU200">
            <v>4.5</v>
          </cell>
          <cell r="EV200">
            <v>6.88</v>
          </cell>
          <cell r="EW200">
            <v>4.0999999999999996</v>
          </cell>
          <cell r="EX200" t="str">
            <v>&amp;^%</v>
          </cell>
          <cell r="EY200" t="str">
            <v>&amp;^%</v>
          </cell>
          <cell r="FA200" t="str">
            <v>Falkirk</v>
          </cell>
          <cell r="FB200" t="str">
            <v>S12000014</v>
          </cell>
          <cell r="FC200">
            <v>18000</v>
          </cell>
          <cell r="FD200">
            <v>9.1999999999999993</v>
          </cell>
          <cell r="FE200">
            <v>472.5</v>
          </cell>
          <cell r="FF200">
            <v>8.3000000000000007</v>
          </cell>
          <cell r="FG200">
            <v>508.9</v>
          </cell>
          <cell r="FH200">
            <v>4.4000000000000004</v>
          </cell>
          <cell r="FI200">
            <v>253.5</v>
          </cell>
          <cell r="FJ200">
            <v>4.9000000000000004</v>
          </cell>
          <cell r="FK200" t="str">
            <v>&amp;^%</v>
          </cell>
          <cell r="FL200" t="str">
            <v>&amp;^%</v>
          </cell>
          <cell r="FN200" t="str">
            <v>Falkirk</v>
          </cell>
          <cell r="FO200" t="str">
            <v>S12000014</v>
          </cell>
          <cell r="FP200">
            <v>23000</v>
          </cell>
          <cell r="FQ200">
            <v>8.6999999999999993</v>
          </cell>
          <cell r="FR200">
            <v>39.799999999999997</v>
          </cell>
          <cell r="FS200">
            <v>1.7</v>
          </cell>
          <cell r="FT200">
            <v>40.9</v>
          </cell>
          <cell r="FU200">
            <v>1.3</v>
          </cell>
          <cell r="FV200">
            <v>35</v>
          </cell>
          <cell r="FW200">
            <v>1.4</v>
          </cell>
          <cell r="FX200" t="str">
            <v>&amp;^%</v>
          </cell>
          <cell r="FY200" t="str">
            <v>&amp;^%</v>
          </cell>
          <cell r="GA200" t="str">
            <v>Falkirk</v>
          </cell>
          <cell r="GB200" t="str">
            <v>S12000014</v>
          </cell>
          <cell r="GC200">
            <v>21000</v>
          </cell>
          <cell r="GD200">
            <v>10.199999999999999</v>
          </cell>
          <cell r="GE200">
            <v>28039</v>
          </cell>
          <cell r="GF200">
            <v>7.5</v>
          </cell>
          <cell r="GG200">
            <v>30978</v>
          </cell>
          <cell r="GH200">
            <v>5</v>
          </cell>
          <cell r="GI200">
            <v>16355</v>
          </cell>
          <cell r="GJ200">
            <v>7</v>
          </cell>
          <cell r="GK200" t="str">
            <v>&amp;^%</v>
          </cell>
          <cell r="GL200" t="str">
            <v>&amp;^%</v>
          </cell>
          <cell r="GN200" t="str">
            <v>Falkirk</v>
          </cell>
          <cell r="GO200" t="str">
            <v>S12000014</v>
          </cell>
          <cell r="GP200">
            <v>23000</v>
          </cell>
          <cell r="GQ200">
            <v>8.6999999999999993</v>
          </cell>
          <cell r="GR200">
            <v>13.32</v>
          </cell>
          <cell r="GS200">
            <v>5.7</v>
          </cell>
          <cell r="GT200">
            <v>14.45</v>
          </cell>
          <cell r="GU200">
            <v>4.3</v>
          </cell>
          <cell r="GV200">
            <v>8.0299999999999994</v>
          </cell>
          <cell r="GW200">
            <v>4.5999999999999996</v>
          </cell>
          <cell r="GX200" t="str">
            <v>&amp;^%</v>
          </cell>
          <cell r="GY200" t="str">
            <v>&amp;^%</v>
          </cell>
        </row>
        <row r="201">
          <cell r="A201" t="str">
            <v>Fife</v>
          </cell>
          <cell r="B201" t="str">
            <v>S12000015</v>
          </cell>
          <cell r="C201">
            <v>46000</v>
          </cell>
          <cell r="D201">
            <v>6.2</v>
          </cell>
          <cell r="E201">
            <v>510</v>
          </cell>
          <cell r="F201">
            <v>5.3</v>
          </cell>
          <cell r="G201">
            <v>568.5</v>
          </cell>
          <cell r="H201">
            <v>3.1</v>
          </cell>
          <cell r="I201">
            <v>295.89999999999998</v>
          </cell>
          <cell r="J201">
            <v>2.8</v>
          </cell>
          <cell r="K201" t="str">
            <v>&amp;^%</v>
          </cell>
          <cell r="L201" t="str">
            <v>&amp;^%</v>
          </cell>
          <cell r="N201" t="str">
            <v>Fife</v>
          </cell>
          <cell r="O201" t="str">
            <v>S12000015</v>
          </cell>
          <cell r="P201">
            <v>81000</v>
          </cell>
          <cell r="Q201">
            <v>4.5</v>
          </cell>
          <cell r="R201">
            <v>37.5</v>
          </cell>
          <cell r="S201">
            <v>0.4</v>
          </cell>
          <cell r="T201">
            <v>38.700000000000003</v>
          </cell>
          <cell r="U201">
            <v>0.6</v>
          </cell>
          <cell r="V201">
            <v>34.799999999999997</v>
          </cell>
          <cell r="W201">
            <v>1.3</v>
          </cell>
          <cell r="X201">
            <v>44.3</v>
          </cell>
          <cell r="Y201">
            <v>9.6999999999999993</v>
          </cell>
          <cell r="AA201" t="str">
            <v>Fife</v>
          </cell>
          <cell r="AB201" t="str">
            <v>S12000015</v>
          </cell>
          <cell r="AC201">
            <v>72000</v>
          </cell>
          <cell r="AD201">
            <v>5.6</v>
          </cell>
          <cell r="AE201">
            <v>23548</v>
          </cell>
          <cell r="AF201">
            <v>6.1</v>
          </cell>
          <cell r="AG201">
            <v>26802</v>
          </cell>
          <cell r="AH201">
            <v>3.1</v>
          </cell>
          <cell r="AI201">
            <v>12977</v>
          </cell>
          <cell r="AJ201">
            <v>3.5</v>
          </cell>
          <cell r="AK201" t="str">
            <v>&amp;^%</v>
          </cell>
          <cell r="AL201" t="str">
            <v>&amp;^%</v>
          </cell>
          <cell r="AN201" t="str">
            <v>Fife</v>
          </cell>
          <cell r="AO201" t="str">
            <v>S12000015</v>
          </cell>
          <cell r="AP201">
            <v>81000</v>
          </cell>
          <cell r="AQ201">
            <v>4.5</v>
          </cell>
          <cell r="AR201">
            <v>11.55</v>
          </cell>
          <cell r="AS201">
            <v>4</v>
          </cell>
          <cell r="AT201">
            <v>13.38</v>
          </cell>
          <cell r="AU201">
            <v>2.2999999999999998</v>
          </cell>
          <cell r="AV201">
            <v>7</v>
          </cell>
          <cell r="AW201">
            <v>2.5</v>
          </cell>
          <cell r="AX201">
            <v>21.21</v>
          </cell>
          <cell r="AY201">
            <v>17</v>
          </cell>
          <cell r="BA201" t="str">
            <v>Fife</v>
          </cell>
          <cell r="BB201" t="str">
            <v>S12000015</v>
          </cell>
          <cell r="BC201">
            <v>81000</v>
          </cell>
          <cell r="BD201">
            <v>4.5</v>
          </cell>
          <cell r="BE201">
            <v>453.3</v>
          </cell>
          <cell r="BF201">
            <v>4.9000000000000004</v>
          </cell>
          <cell r="BG201">
            <v>518.20000000000005</v>
          </cell>
          <cell r="BH201">
            <v>2.2999999999999998</v>
          </cell>
          <cell r="BI201">
            <v>268.39999999999998</v>
          </cell>
          <cell r="BJ201">
            <v>2.1</v>
          </cell>
          <cell r="BK201">
            <v>813.5</v>
          </cell>
          <cell r="BL201">
            <v>16</v>
          </cell>
          <cell r="BN201" t="str">
            <v>Fife</v>
          </cell>
          <cell r="BO201" t="str">
            <v>S12000015</v>
          </cell>
          <cell r="BP201">
            <v>120000</v>
          </cell>
          <cell r="BQ201">
            <v>3.7</v>
          </cell>
          <cell r="BR201">
            <v>36</v>
          </cell>
          <cell r="BS201">
            <v>0.7</v>
          </cell>
          <cell r="BT201">
            <v>32.200000000000003</v>
          </cell>
          <cell r="BU201">
            <v>1.3</v>
          </cell>
          <cell r="BV201">
            <v>15</v>
          </cell>
          <cell r="BW201">
            <v>8.1</v>
          </cell>
          <cell r="BX201">
            <v>42.3</v>
          </cell>
          <cell r="BY201">
            <v>5.9</v>
          </cell>
          <cell r="CA201" t="str">
            <v>Fife</v>
          </cell>
          <cell r="CB201" t="str">
            <v>S12000015</v>
          </cell>
          <cell r="CC201">
            <v>104000</v>
          </cell>
          <cell r="CD201">
            <v>5</v>
          </cell>
          <cell r="CE201">
            <v>18597</v>
          </cell>
          <cell r="CF201">
            <v>5.6</v>
          </cell>
          <cell r="CG201">
            <v>21576</v>
          </cell>
          <cell r="CH201">
            <v>3.6</v>
          </cell>
          <cell r="CI201">
            <v>5715</v>
          </cell>
          <cell r="CJ201">
            <v>19</v>
          </cell>
          <cell r="CK201" t="str">
            <v>&amp;^%</v>
          </cell>
          <cell r="CL201" t="str">
            <v>&amp;^%</v>
          </cell>
          <cell r="CN201" t="str">
            <v>Fife</v>
          </cell>
          <cell r="CO201" t="str">
            <v>S12000015</v>
          </cell>
          <cell r="CP201">
            <v>120000</v>
          </cell>
          <cell r="CQ201">
            <v>3.7</v>
          </cell>
          <cell r="CR201">
            <v>10.01</v>
          </cell>
          <cell r="CS201">
            <v>3.1</v>
          </cell>
          <cell r="CT201">
            <v>12.67</v>
          </cell>
          <cell r="CU201">
            <v>2.1</v>
          </cell>
          <cell r="CV201">
            <v>6.43</v>
          </cell>
          <cell r="CW201">
            <v>1.3</v>
          </cell>
          <cell r="CX201">
            <v>20.2</v>
          </cell>
          <cell r="CY201">
            <v>12</v>
          </cell>
          <cell r="DA201" t="str">
            <v>Fife</v>
          </cell>
          <cell r="DB201" t="str">
            <v>S12000015</v>
          </cell>
          <cell r="DC201">
            <v>120000</v>
          </cell>
          <cell r="DD201">
            <v>3.7</v>
          </cell>
          <cell r="DE201">
            <v>350.4</v>
          </cell>
          <cell r="DF201">
            <v>4</v>
          </cell>
          <cell r="DG201">
            <v>408.6</v>
          </cell>
          <cell r="DH201">
            <v>2.5</v>
          </cell>
          <cell r="DI201">
            <v>109.9</v>
          </cell>
          <cell r="DJ201">
            <v>8.3000000000000007</v>
          </cell>
          <cell r="DK201">
            <v>747.6</v>
          </cell>
          <cell r="DL201">
            <v>11</v>
          </cell>
          <cell r="DN201" t="str">
            <v>Fife</v>
          </cell>
          <cell r="DO201" t="str">
            <v>S12000015</v>
          </cell>
          <cell r="DP201">
            <v>35000</v>
          </cell>
          <cell r="DQ201">
            <v>6.6</v>
          </cell>
          <cell r="DR201">
            <v>36</v>
          </cell>
          <cell r="DS201">
            <v>0.9</v>
          </cell>
          <cell r="DT201">
            <v>36.6</v>
          </cell>
          <cell r="DU201">
            <v>0.8</v>
          </cell>
          <cell r="DV201">
            <v>32.1</v>
          </cell>
          <cell r="DW201">
            <v>1.5</v>
          </cell>
          <cell r="DX201" t="str">
            <v>&amp;^%</v>
          </cell>
          <cell r="DY201" t="str">
            <v>&amp;^%</v>
          </cell>
          <cell r="EA201" t="str">
            <v>Fife</v>
          </cell>
          <cell r="EB201" t="str">
            <v>S12000015</v>
          </cell>
          <cell r="EC201">
            <v>32000</v>
          </cell>
          <cell r="ED201">
            <v>7.7</v>
          </cell>
          <cell r="EE201">
            <v>19664</v>
          </cell>
          <cell r="EF201">
            <v>5.5</v>
          </cell>
          <cell r="EG201">
            <v>22769</v>
          </cell>
          <cell r="EH201">
            <v>3.6</v>
          </cell>
          <cell r="EI201">
            <v>11631</v>
          </cell>
          <cell r="EJ201">
            <v>6.2</v>
          </cell>
          <cell r="EK201" t="str">
            <v>&amp;^%</v>
          </cell>
          <cell r="EL201" t="str">
            <v>&amp;^%</v>
          </cell>
          <cell r="EN201" t="str">
            <v>Fife</v>
          </cell>
          <cell r="EO201" t="str">
            <v>S12000015</v>
          </cell>
          <cell r="EP201">
            <v>35000</v>
          </cell>
          <cell r="EQ201">
            <v>6.6</v>
          </cell>
          <cell r="ER201">
            <v>10.69</v>
          </cell>
          <cell r="ES201">
            <v>5.9</v>
          </cell>
          <cell r="ET201">
            <v>12.37</v>
          </cell>
          <cell r="EU201">
            <v>3</v>
          </cell>
          <cell r="EV201">
            <v>6.49</v>
          </cell>
          <cell r="EW201">
            <v>2.6</v>
          </cell>
          <cell r="EX201" t="str">
            <v>&amp;^%</v>
          </cell>
          <cell r="EY201" t="str">
            <v>&amp;^%</v>
          </cell>
          <cell r="FA201" t="str">
            <v>Fife</v>
          </cell>
          <cell r="FB201" t="str">
            <v>S12000015</v>
          </cell>
          <cell r="FC201">
            <v>35000</v>
          </cell>
          <cell r="FD201">
            <v>6.6</v>
          </cell>
          <cell r="FE201">
            <v>384</v>
          </cell>
          <cell r="FF201">
            <v>5</v>
          </cell>
          <cell r="FG201">
            <v>453.1</v>
          </cell>
          <cell r="FH201">
            <v>2.9</v>
          </cell>
          <cell r="FI201">
            <v>245.2</v>
          </cell>
          <cell r="FJ201">
            <v>3.6</v>
          </cell>
          <cell r="FK201" t="str">
            <v>&amp;^%</v>
          </cell>
          <cell r="FL201" t="str">
            <v>&amp;^%</v>
          </cell>
          <cell r="FN201" t="str">
            <v>Fife</v>
          </cell>
          <cell r="FO201" t="str">
            <v>S12000015</v>
          </cell>
          <cell r="FP201">
            <v>46000</v>
          </cell>
          <cell r="FQ201">
            <v>6.2</v>
          </cell>
          <cell r="FR201">
            <v>39</v>
          </cell>
          <cell r="FS201">
            <v>1.3</v>
          </cell>
          <cell r="FT201">
            <v>40.299999999999997</v>
          </cell>
          <cell r="FU201">
            <v>0.9</v>
          </cell>
          <cell r="FV201">
            <v>35</v>
          </cell>
          <cell r="FW201">
            <v>0.7</v>
          </cell>
          <cell r="FX201" t="str">
            <v>&amp;^%</v>
          </cell>
          <cell r="FY201" t="str">
            <v>&amp;^%</v>
          </cell>
          <cell r="GA201" t="str">
            <v>Fife</v>
          </cell>
          <cell r="GB201" t="str">
            <v>S12000015</v>
          </cell>
          <cell r="GC201">
            <v>40000</v>
          </cell>
          <cell r="GD201">
            <v>8</v>
          </cell>
          <cell r="GE201">
            <v>27027</v>
          </cell>
          <cell r="GF201">
            <v>6.3</v>
          </cell>
          <cell r="GG201">
            <v>30062</v>
          </cell>
          <cell r="GH201">
            <v>4.3</v>
          </cell>
          <cell r="GI201">
            <v>14671</v>
          </cell>
          <cell r="GJ201">
            <v>5.0999999999999996</v>
          </cell>
          <cell r="GK201" t="str">
            <v>&amp;^%</v>
          </cell>
          <cell r="GL201" t="str">
            <v>&amp;^%</v>
          </cell>
          <cell r="GN201" t="str">
            <v>Fife</v>
          </cell>
          <cell r="GO201" t="str">
            <v>S12000015</v>
          </cell>
          <cell r="GP201">
            <v>46000</v>
          </cell>
          <cell r="GQ201">
            <v>6.2</v>
          </cell>
          <cell r="GR201">
            <v>12.25</v>
          </cell>
          <cell r="GS201">
            <v>5.5</v>
          </cell>
          <cell r="GT201">
            <v>14.09</v>
          </cell>
          <cell r="GU201">
            <v>3.3</v>
          </cell>
          <cell r="GV201">
            <v>7.33</v>
          </cell>
          <cell r="GW201">
            <v>3</v>
          </cell>
          <cell r="GX201" t="str">
            <v>&amp;^%</v>
          </cell>
          <cell r="GY201" t="str">
            <v>&amp;^%</v>
          </cell>
        </row>
        <row r="202">
          <cell r="A202" t="str">
            <v>Glasgow City</v>
          </cell>
          <cell r="B202" t="str">
            <v>S12000043</v>
          </cell>
          <cell r="C202">
            <v>155000</v>
          </cell>
          <cell r="D202">
            <v>3.3</v>
          </cell>
          <cell r="E202">
            <v>544.29999999999995</v>
          </cell>
          <cell r="F202">
            <v>3</v>
          </cell>
          <cell r="G202">
            <v>643.70000000000005</v>
          </cell>
          <cell r="H202">
            <v>2.2999999999999998</v>
          </cell>
          <cell r="I202">
            <v>299.39999999999998</v>
          </cell>
          <cell r="J202">
            <v>1.9</v>
          </cell>
          <cell r="K202">
            <v>1066.9000000000001</v>
          </cell>
          <cell r="L202">
            <v>16</v>
          </cell>
          <cell r="N202" t="str">
            <v>Glasgow City</v>
          </cell>
          <cell r="O202" t="str">
            <v>S12000043</v>
          </cell>
          <cell r="P202">
            <v>276000</v>
          </cell>
          <cell r="Q202">
            <v>2.4</v>
          </cell>
          <cell r="R202">
            <v>37.5</v>
          </cell>
          <cell r="S202">
            <v>0</v>
          </cell>
          <cell r="T202">
            <v>38.200000000000003</v>
          </cell>
          <cell r="U202">
            <v>0.3</v>
          </cell>
          <cell r="V202">
            <v>35</v>
          </cell>
          <cell r="W202">
            <v>0.1</v>
          </cell>
          <cell r="X202">
            <v>43.5</v>
          </cell>
          <cell r="Y202">
            <v>3.1</v>
          </cell>
          <cell r="AA202" t="str">
            <v>Glasgow City</v>
          </cell>
          <cell r="AB202" t="str">
            <v>S12000043</v>
          </cell>
          <cell r="AC202">
            <v>241000</v>
          </cell>
          <cell r="AD202">
            <v>3.1</v>
          </cell>
          <cell r="AE202">
            <v>26201</v>
          </cell>
          <cell r="AF202">
            <v>3</v>
          </cell>
          <cell r="AG202">
            <v>31613</v>
          </cell>
          <cell r="AH202">
            <v>2.5</v>
          </cell>
          <cell r="AI202">
            <v>14717</v>
          </cell>
          <cell r="AJ202">
            <v>2.4</v>
          </cell>
          <cell r="AK202">
            <v>49866</v>
          </cell>
          <cell r="AL202">
            <v>13</v>
          </cell>
          <cell r="AN202" t="str">
            <v>Glasgow City</v>
          </cell>
          <cell r="AO202" t="str">
            <v>S12000043</v>
          </cell>
          <cell r="AP202">
            <v>276000</v>
          </cell>
          <cell r="AQ202">
            <v>2.4</v>
          </cell>
          <cell r="AR202">
            <v>13.06</v>
          </cell>
          <cell r="AS202">
            <v>2.4</v>
          </cell>
          <cell r="AT202">
            <v>15.43</v>
          </cell>
          <cell r="AU202">
            <v>1.6</v>
          </cell>
          <cell r="AV202">
            <v>7.29</v>
          </cell>
          <cell r="AW202">
            <v>1.6</v>
          </cell>
          <cell r="AX202">
            <v>25.29</v>
          </cell>
          <cell r="AY202">
            <v>8.6999999999999993</v>
          </cell>
          <cell r="BA202" t="str">
            <v>Glasgow City</v>
          </cell>
          <cell r="BB202" t="str">
            <v>S12000043</v>
          </cell>
          <cell r="BC202">
            <v>276000</v>
          </cell>
          <cell r="BD202">
            <v>2.4</v>
          </cell>
          <cell r="BE202">
            <v>501.7</v>
          </cell>
          <cell r="BF202">
            <v>2</v>
          </cell>
          <cell r="BG202">
            <v>589.4</v>
          </cell>
          <cell r="BH202">
            <v>1.6</v>
          </cell>
          <cell r="BI202">
            <v>286.2</v>
          </cell>
          <cell r="BJ202">
            <v>1.2</v>
          </cell>
          <cell r="BK202">
            <v>951.5</v>
          </cell>
          <cell r="BL202">
            <v>7.8</v>
          </cell>
          <cell r="BN202" t="str">
            <v>Glasgow City</v>
          </cell>
          <cell r="BO202" t="str">
            <v>S12000043</v>
          </cell>
          <cell r="BP202">
            <v>377000</v>
          </cell>
          <cell r="BQ202">
            <v>2.1</v>
          </cell>
          <cell r="BR202">
            <v>35</v>
          </cell>
          <cell r="BS202">
            <v>1.1000000000000001</v>
          </cell>
          <cell r="BT202">
            <v>33.1</v>
          </cell>
          <cell r="BU202">
            <v>0.6</v>
          </cell>
          <cell r="BV202">
            <v>16.7</v>
          </cell>
          <cell r="BW202">
            <v>2.2999999999999998</v>
          </cell>
          <cell r="BX202">
            <v>41.8</v>
          </cell>
          <cell r="BY202">
            <v>2.9</v>
          </cell>
          <cell r="CA202" t="str">
            <v>Glasgow City</v>
          </cell>
          <cell r="CB202" t="str">
            <v>S12000043</v>
          </cell>
          <cell r="CC202">
            <v>328000</v>
          </cell>
          <cell r="CD202">
            <v>2.7</v>
          </cell>
          <cell r="CE202">
            <v>21931</v>
          </cell>
          <cell r="CF202">
            <v>2.7</v>
          </cell>
          <cell r="CG202">
            <v>26169</v>
          </cell>
          <cell r="CH202">
            <v>2.5</v>
          </cell>
          <cell r="CI202">
            <v>7485</v>
          </cell>
          <cell r="CJ202">
            <v>7.6</v>
          </cell>
          <cell r="CK202">
            <v>46400</v>
          </cell>
          <cell r="CL202">
            <v>9.1999999999999993</v>
          </cell>
          <cell r="CN202" t="str">
            <v>Glasgow City</v>
          </cell>
          <cell r="CO202" t="str">
            <v>S12000043</v>
          </cell>
          <cell r="CP202">
            <v>377000</v>
          </cell>
          <cell r="CQ202">
            <v>2.1</v>
          </cell>
          <cell r="CR202">
            <v>11.81</v>
          </cell>
          <cell r="CS202">
            <v>2</v>
          </cell>
          <cell r="CT202">
            <v>14.68</v>
          </cell>
          <cell r="CU202">
            <v>1.5</v>
          </cell>
          <cell r="CV202">
            <v>6.5</v>
          </cell>
          <cell r="CW202">
            <v>0.9</v>
          </cell>
          <cell r="CX202">
            <v>23.8</v>
          </cell>
          <cell r="CY202">
            <v>7.1</v>
          </cell>
          <cell r="DA202" t="str">
            <v>Glasgow City</v>
          </cell>
          <cell r="DB202" t="str">
            <v>S12000043</v>
          </cell>
          <cell r="DC202">
            <v>377000</v>
          </cell>
          <cell r="DD202">
            <v>2.1</v>
          </cell>
          <cell r="DE202">
            <v>411.4</v>
          </cell>
          <cell r="DF202">
            <v>2.2999999999999998</v>
          </cell>
          <cell r="DG202">
            <v>485.1</v>
          </cell>
          <cell r="DH202">
            <v>1.7</v>
          </cell>
          <cell r="DI202">
            <v>132.6</v>
          </cell>
          <cell r="DJ202">
            <v>4.4000000000000004</v>
          </cell>
          <cell r="DK202">
            <v>857.7</v>
          </cell>
          <cell r="DL202">
            <v>7.1</v>
          </cell>
          <cell r="DN202" t="str">
            <v>Glasgow City</v>
          </cell>
          <cell r="DO202" t="str">
            <v>S12000043</v>
          </cell>
          <cell r="DP202">
            <v>121000</v>
          </cell>
          <cell r="DQ202">
            <v>3.6</v>
          </cell>
          <cell r="DR202">
            <v>37</v>
          </cell>
          <cell r="DS202">
            <v>0.9</v>
          </cell>
          <cell r="DT202">
            <v>37.1</v>
          </cell>
          <cell r="DU202">
            <v>0.4</v>
          </cell>
          <cell r="DV202">
            <v>33.799999999999997</v>
          </cell>
          <cell r="DW202">
            <v>0.8</v>
          </cell>
          <cell r="DX202">
            <v>40.799999999999997</v>
          </cell>
          <cell r="DY202">
            <v>2.9</v>
          </cell>
          <cell r="EA202" t="str">
            <v>Glasgow City</v>
          </cell>
          <cell r="EB202" t="str">
            <v>S12000043</v>
          </cell>
          <cell r="EC202">
            <v>105000</v>
          </cell>
          <cell r="ED202">
            <v>4.4000000000000004</v>
          </cell>
          <cell r="EE202">
            <v>23519</v>
          </cell>
          <cell r="EF202">
            <v>3.2</v>
          </cell>
          <cell r="EG202">
            <v>27217</v>
          </cell>
          <cell r="EH202">
            <v>2.6</v>
          </cell>
          <cell r="EI202">
            <v>14046</v>
          </cell>
          <cell r="EJ202">
            <v>2.7</v>
          </cell>
          <cell r="EK202">
            <v>42059</v>
          </cell>
          <cell r="EL202">
            <v>17</v>
          </cell>
          <cell r="EN202" t="str">
            <v>Glasgow City</v>
          </cell>
          <cell r="EO202" t="str">
            <v>S12000043</v>
          </cell>
          <cell r="EP202">
            <v>121000</v>
          </cell>
          <cell r="EQ202">
            <v>3.6</v>
          </cell>
          <cell r="ER202">
            <v>12.25</v>
          </cell>
          <cell r="ES202">
            <v>3.1</v>
          </cell>
          <cell r="ET202">
            <v>14.01</v>
          </cell>
          <cell r="EU202">
            <v>2.1</v>
          </cell>
          <cell r="EV202">
            <v>7.02</v>
          </cell>
          <cell r="EW202">
            <v>2.4</v>
          </cell>
          <cell r="EX202">
            <v>21.45</v>
          </cell>
          <cell r="EY202">
            <v>11</v>
          </cell>
          <cell r="FA202" t="str">
            <v>Glasgow City</v>
          </cell>
          <cell r="FB202" t="str">
            <v>S12000043</v>
          </cell>
          <cell r="FC202">
            <v>121000</v>
          </cell>
          <cell r="FD202">
            <v>3.6</v>
          </cell>
          <cell r="FE202">
            <v>446.8</v>
          </cell>
          <cell r="FF202">
            <v>3.3</v>
          </cell>
          <cell r="FG202">
            <v>519.9</v>
          </cell>
          <cell r="FH202">
            <v>2.1</v>
          </cell>
          <cell r="FI202">
            <v>266.10000000000002</v>
          </cell>
          <cell r="FJ202">
            <v>2.2999999999999998</v>
          </cell>
          <cell r="FK202">
            <v>802.8</v>
          </cell>
          <cell r="FL202">
            <v>11</v>
          </cell>
          <cell r="FN202" t="str">
            <v>Glasgow City</v>
          </cell>
          <cell r="FO202" t="str">
            <v>S12000043</v>
          </cell>
          <cell r="FP202">
            <v>155000</v>
          </cell>
          <cell r="FQ202">
            <v>3.3</v>
          </cell>
          <cell r="FR202">
            <v>37.5</v>
          </cell>
          <cell r="FS202">
            <v>0.2</v>
          </cell>
          <cell r="FT202">
            <v>39</v>
          </cell>
          <cell r="FU202">
            <v>0.4</v>
          </cell>
          <cell r="FV202">
            <v>35</v>
          </cell>
          <cell r="FW202">
            <v>0</v>
          </cell>
          <cell r="FX202">
            <v>45.2</v>
          </cell>
          <cell r="FY202">
            <v>4.8</v>
          </cell>
          <cell r="GA202" t="str">
            <v>Glasgow City</v>
          </cell>
          <cell r="GB202" t="str">
            <v>S12000043</v>
          </cell>
          <cell r="GC202">
            <v>135000</v>
          </cell>
          <cell r="GD202">
            <v>4.3</v>
          </cell>
          <cell r="GE202">
            <v>29199</v>
          </cell>
          <cell r="GF202">
            <v>3.9</v>
          </cell>
          <cell r="GG202">
            <v>35039</v>
          </cell>
          <cell r="GH202">
            <v>3.7</v>
          </cell>
          <cell r="GI202">
            <v>15699</v>
          </cell>
          <cell r="GJ202">
            <v>4</v>
          </cell>
          <cell r="GK202" t="str">
            <v>&amp;^%</v>
          </cell>
          <cell r="GL202" t="str">
            <v>&amp;^%</v>
          </cell>
          <cell r="GN202" t="str">
            <v>Glasgow City</v>
          </cell>
          <cell r="GO202" t="str">
            <v>S12000043</v>
          </cell>
          <cell r="GP202">
            <v>155000</v>
          </cell>
          <cell r="GQ202">
            <v>3.3</v>
          </cell>
          <cell r="GR202">
            <v>13.75</v>
          </cell>
          <cell r="GS202">
            <v>3.2</v>
          </cell>
          <cell r="GT202">
            <v>16.489999999999998</v>
          </cell>
          <cell r="GU202">
            <v>2.2999999999999998</v>
          </cell>
          <cell r="GV202">
            <v>7.5</v>
          </cell>
          <cell r="GW202">
            <v>2.1</v>
          </cell>
          <cell r="GX202">
            <v>28.36</v>
          </cell>
          <cell r="GY202">
            <v>16</v>
          </cell>
        </row>
        <row r="203">
          <cell r="A203" t="str">
            <v>Highland</v>
          </cell>
          <cell r="B203" t="str">
            <v>S12000017</v>
          </cell>
          <cell r="C203">
            <v>38000</v>
          </cell>
          <cell r="D203">
            <v>6.9</v>
          </cell>
          <cell r="E203">
            <v>490.7</v>
          </cell>
          <cell r="F203">
            <v>4.3</v>
          </cell>
          <cell r="G203">
            <v>588</v>
          </cell>
          <cell r="H203">
            <v>4.4000000000000004</v>
          </cell>
          <cell r="I203">
            <v>290.10000000000002</v>
          </cell>
          <cell r="J203">
            <v>5.7</v>
          </cell>
          <cell r="K203" t="str">
            <v>&amp;^%</v>
          </cell>
          <cell r="L203" t="str">
            <v>&amp;^%</v>
          </cell>
          <cell r="N203" t="str">
            <v>Highland</v>
          </cell>
          <cell r="O203" t="str">
            <v>S12000017</v>
          </cell>
          <cell r="P203">
            <v>63000</v>
          </cell>
          <cell r="Q203">
            <v>5.2</v>
          </cell>
          <cell r="R203">
            <v>38</v>
          </cell>
          <cell r="S203">
            <v>1</v>
          </cell>
          <cell r="T203">
            <v>39.700000000000003</v>
          </cell>
          <cell r="U203">
            <v>0.8</v>
          </cell>
          <cell r="V203">
            <v>35</v>
          </cell>
          <cell r="W203">
            <v>0.1</v>
          </cell>
          <cell r="X203">
            <v>46.4</v>
          </cell>
          <cell r="Y203">
            <v>15</v>
          </cell>
          <cell r="AA203" t="str">
            <v>Highland</v>
          </cell>
          <cell r="AB203" t="str">
            <v>S12000017</v>
          </cell>
          <cell r="AC203">
            <v>57000</v>
          </cell>
          <cell r="AD203">
            <v>7</v>
          </cell>
          <cell r="AE203">
            <v>23338</v>
          </cell>
          <cell r="AF203">
            <v>5.3</v>
          </cell>
          <cell r="AG203">
            <v>26963</v>
          </cell>
          <cell r="AH203">
            <v>4.0999999999999996</v>
          </cell>
          <cell r="AI203">
            <v>13401</v>
          </cell>
          <cell r="AJ203">
            <v>4.7</v>
          </cell>
          <cell r="AK203" t="str">
            <v>&amp;^%</v>
          </cell>
          <cell r="AL203" t="str">
            <v>&amp;^%</v>
          </cell>
          <cell r="AN203" t="str">
            <v>Highland</v>
          </cell>
          <cell r="AO203" t="str">
            <v>S12000017</v>
          </cell>
          <cell r="AP203">
            <v>63000</v>
          </cell>
          <cell r="AQ203">
            <v>5.2</v>
          </cell>
          <cell r="AR203">
            <v>11.16</v>
          </cell>
          <cell r="AS203">
            <v>3.8</v>
          </cell>
          <cell r="AT203">
            <v>13.19</v>
          </cell>
          <cell r="AU203">
            <v>3.3</v>
          </cell>
          <cell r="AV203">
            <v>6.69</v>
          </cell>
          <cell r="AW203">
            <v>2.7</v>
          </cell>
          <cell r="AX203" t="str">
            <v>&amp;^%</v>
          </cell>
          <cell r="AY203" t="str">
            <v>&amp;^%</v>
          </cell>
          <cell r="BA203" t="str">
            <v>Highland</v>
          </cell>
          <cell r="BB203" t="str">
            <v>S12000017</v>
          </cell>
          <cell r="BC203">
            <v>63000</v>
          </cell>
          <cell r="BD203">
            <v>5.2</v>
          </cell>
          <cell r="BE203">
            <v>460.4</v>
          </cell>
          <cell r="BF203">
            <v>3.8</v>
          </cell>
          <cell r="BG203">
            <v>523.5</v>
          </cell>
          <cell r="BH203">
            <v>3.3</v>
          </cell>
          <cell r="BI203">
            <v>262.8</v>
          </cell>
          <cell r="BJ203">
            <v>3.7</v>
          </cell>
          <cell r="BK203" t="str">
            <v>&amp;^%</v>
          </cell>
          <cell r="BL203" t="str">
            <v>&amp;^%</v>
          </cell>
          <cell r="BN203" t="str">
            <v>Highland</v>
          </cell>
          <cell r="BO203" t="str">
            <v>S12000017</v>
          </cell>
          <cell r="BP203">
            <v>92000</v>
          </cell>
          <cell r="BQ203">
            <v>4.3</v>
          </cell>
          <cell r="BR203">
            <v>37</v>
          </cell>
          <cell r="BS203">
            <v>1.7</v>
          </cell>
          <cell r="BT203">
            <v>32.799999999999997</v>
          </cell>
          <cell r="BU203">
            <v>1.6</v>
          </cell>
          <cell r="BV203">
            <v>13</v>
          </cell>
          <cell r="BW203">
            <v>12</v>
          </cell>
          <cell r="BX203">
            <v>44.6</v>
          </cell>
          <cell r="BY203">
            <v>8.1</v>
          </cell>
          <cell r="CA203" t="str">
            <v>Highland</v>
          </cell>
          <cell r="CB203" t="str">
            <v>S12000017</v>
          </cell>
          <cell r="CC203">
            <v>81000</v>
          </cell>
          <cell r="CD203">
            <v>6</v>
          </cell>
          <cell r="CE203">
            <v>19343</v>
          </cell>
          <cell r="CF203">
            <v>6.3</v>
          </cell>
          <cell r="CG203">
            <v>21988</v>
          </cell>
          <cell r="CH203">
            <v>4.3</v>
          </cell>
          <cell r="CI203">
            <v>6313</v>
          </cell>
          <cell r="CJ203">
            <v>14</v>
          </cell>
          <cell r="CK203" t="str">
            <v>&amp;^%</v>
          </cell>
          <cell r="CL203" t="str">
            <v>&amp;^%</v>
          </cell>
          <cell r="CN203" t="str">
            <v>Highland</v>
          </cell>
          <cell r="CO203" t="str">
            <v>S12000017</v>
          </cell>
          <cell r="CP203">
            <v>92000</v>
          </cell>
          <cell r="CQ203">
            <v>4.3</v>
          </cell>
          <cell r="CR203">
            <v>10.5</v>
          </cell>
          <cell r="CS203">
            <v>3.7</v>
          </cell>
          <cell r="CT203">
            <v>12.72</v>
          </cell>
          <cell r="CU203">
            <v>2.9</v>
          </cell>
          <cell r="CV203">
            <v>6.38</v>
          </cell>
          <cell r="CW203">
            <v>1.5</v>
          </cell>
          <cell r="CX203" t="str">
            <v>&amp;^%</v>
          </cell>
          <cell r="CY203" t="str">
            <v>&amp;^%</v>
          </cell>
          <cell r="DA203" t="str">
            <v>Highland</v>
          </cell>
          <cell r="DB203" t="str">
            <v>S12000017</v>
          </cell>
          <cell r="DC203">
            <v>92000</v>
          </cell>
          <cell r="DD203">
            <v>4.3</v>
          </cell>
          <cell r="DE203">
            <v>364.1</v>
          </cell>
          <cell r="DF203">
            <v>4.7</v>
          </cell>
          <cell r="DG203">
            <v>416.8</v>
          </cell>
          <cell r="DH203">
            <v>3.4</v>
          </cell>
          <cell r="DI203">
            <v>108.1</v>
          </cell>
          <cell r="DJ203">
            <v>8.1</v>
          </cell>
          <cell r="DK203">
            <v>769.6</v>
          </cell>
          <cell r="DL203">
            <v>17</v>
          </cell>
          <cell r="DN203" t="str">
            <v>Highland</v>
          </cell>
          <cell r="DO203" t="str">
            <v>S12000017</v>
          </cell>
          <cell r="DP203">
            <v>25000</v>
          </cell>
          <cell r="DQ203">
            <v>7.9</v>
          </cell>
          <cell r="DR203">
            <v>37.1</v>
          </cell>
          <cell r="DS203">
            <v>1</v>
          </cell>
          <cell r="DT203">
            <v>37.4</v>
          </cell>
          <cell r="DU203">
            <v>1</v>
          </cell>
          <cell r="DV203">
            <v>33</v>
          </cell>
          <cell r="DW203">
            <v>3.3</v>
          </cell>
          <cell r="DX203" t="str">
            <v>&amp;^%</v>
          </cell>
          <cell r="DY203" t="str">
            <v>&amp;^%</v>
          </cell>
          <cell r="EA203" t="str">
            <v>Highland</v>
          </cell>
          <cell r="EB203" t="str">
            <v>S12000017</v>
          </cell>
          <cell r="EC203">
            <v>23000</v>
          </cell>
          <cell r="ED203">
            <v>9.1999999999999993</v>
          </cell>
          <cell r="EE203">
            <v>19522</v>
          </cell>
          <cell r="EF203">
            <v>6</v>
          </cell>
          <cell r="EG203">
            <v>21755</v>
          </cell>
          <cell r="EH203">
            <v>4.2</v>
          </cell>
          <cell r="EI203">
            <v>11179</v>
          </cell>
          <cell r="EJ203">
            <v>8.4</v>
          </cell>
          <cell r="EK203" t="str">
            <v>&amp;^%</v>
          </cell>
          <cell r="EL203" t="str">
            <v>&amp;^%</v>
          </cell>
          <cell r="EN203" t="str">
            <v>Highland</v>
          </cell>
          <cell r="EO203" t="str">
            <v>S12000017</v>
          </cell>
          <cell r="EP203">
            <v>25000</v>
          </cell>
          <cell r="EQ203">
            <v>7.9</v>
          </cell>
          <cell r="ER203">
            <v>10.32</v>
          </cell>
          <cell r="ES203">
            <v>7.1</v>
          </cell>
          <cell r="ET203">
            <v>11.37</v>
          </cell>
          <cell r="EU203">
            <v>3.5</v>
          </cell>
          <cell r="EV203">
            <v>6.36</v>
          </cell>
          <cell r="EW203">
            <v>1.7</v>
          </cell>
          <cell r="EX203" t="str">
            <v>&amp;^%</v>
          </cell>
          <cell r="EY203" t="str">
            <v>&amp;^%</v>
          </cell>
          <cell r="FA203" t="str">
            <v>Highland</v>
          </cell>
          <cell r="FB203" t="str">
            <v>S12000017</v>
          </cell>
          <cell r="FC203">
            <v>25000</v>
          </cell>
          <cell r="FD203">
            <v>7.9</v>
          </cell>
          <cell r="FE203">
            <v>390.5</v>
          </cell>
          <cell r="FF203">
            <v>6.4</v>
          </cell>
          <cell r="FG203">
            <v>425.7</v>
          </cell>
          <cell r="FH203">
            <v>3.4</v>
          </cell>
          <cell r="FI203">
            <v>230.9</v>
          </cell>
          <cell r="FJ203">
            <v>5.3</v>
          </cell>
          <cell r="FK203" t="str">
            <v>&amp;^%</v>
          </cell>
          <cell r="FL203" t="str">
            <v>&amp;^%</v>
          </cell>
          <cell r="FN203" t="str">
            <v>Highland</v>
          </cell>
          <cell r="FO203" t="str">
            <v>S12000017</v>
          </cell>
          <cell r="FP203">
            <v>38000</v>
          </cell>
          <cell r="FQ203">
            <v>6.9</v>
          </cell>
          <cell r="FR203">
            <v>40</v>
          </cell>
          <cell r="FS203">
            <v>0.7</v>
          </cell>
          <cell r="FT203">
            <v>41.2</v>
          </cell>
          <cell r="FU203">
            <v>1.1000000000000001</v>
          </cell>
          <cell r="FV203">
            <v>35</v>
          </cell>
          <cell r="FW203">
            <v>0.9</v>
          </cell>
          <cell r="FX203" t="str">
            <v>&amp;^%</v>
          </cell>
          <cell r="FY203" t="str">
            <v>&amp;^%</v>
          </cell>
          <cell r="GA203" t="str">
            <v>Highland</v>
          </cell>
          <cell r="GB203" t="str">
            <v>S12000017</v>
          </cell>
          <cell r="GC203">
            <v>34000</v>
          </cell>
          <cell r="GD203">
            <v>10</v>
          </cell>
          <cell r="GE203">
            <v>25662</v>
          </cell>
          <cell r="GF203">
            <v>7.8</v>
          </cell>
          <cell r="GG203">
            <v>30435</v>
          </cell>
          <cell r="GH203">
            <v>5.6</v>
          </cell>
          <cell r="GI203">
            <v>15209</v>
          </cell>
          <cell r="GJ203">
            <v>5.7</v>
          </cell>
          <cell r="GK203" t="str">
            <v>&amp;^%</v>
          </cell>
          <cell r="GL203" t="str">
            <v>&amp;^%</v>
          </cell>
          <cell r="GN203" t="str">
            <v>Highland</v>
          </cell>
          <cell r="GO203" t="str">
            <v>S12000017</v>
          </cell>
          <cell r="GP203">
            <v>38000</v>
          </cell>
          <cell r="GQ203">
            <v>6.9</v>
          </cell>
          <cell r="GR203">
            <v>11.9</v>
          </cell>
          <cell r="GS203">
            <v>6</v>
          </cell>
          <cell r="GT203">
            <v>14.29</v>
          </cell>
          <cell r="GU203">
            <v>4.5</v>
          </cell>
          <cell r="GV203">
            <v>7.28</v>
          </cell>
          <cell r="GW203">
            <v>3.8</v>
          </cell>
          <cell r="GX203" t="str">
            <v>&amp;^%</v>
          </cell>
          <cell r="GY203" t="str">
            <v>&amp;^%</v>
          </cell>
        </row>
        <row r="204">
          <cell r="A204" t="str">
            <v>Inverclyde</v>
          </cell>
          <cell r="B204" t="str">
            <v>S12000018</v>
          </cell>
          <cell r="C204">
            <v>10000</v>
          </cell>
          <cell r="D204">
            <v>13.4</v>
          </cell>
          <cell r="E204">
            <v>498.2</v>
          </cell>
          <cell r="F204">
            <v>12</v>
          </cell>
          <cell r="G204">
            <v>538</v>
          </cell>
          <cell r="H204">
            <v>5.9</v>
          </cell>
          <cell r="I204">
            <v>276.39999999999998</v>
          </cell>
          <cell r="J204">
            <v>8.9</v>
          </cell>
          <cell r="K204" t="str">
            <v>&amp;^%</v>
          </cell>
          <cell r="L204" t="str">
            <v>&amp;^%</v>
          </cell>
          <cell r="N204" t="str">
            <v>Inverclyde</v>
          </cell>
          <cell r="O204" t="str">
            <v>S12000018</v>
          </cell>
          <cell r="P204">
            <v>19000</v>
          </cell>
          <cell r="Q204">
            <v>9.3000000000000007</v>
          </cell>
          <cell r="R204">
            <v>37.5</v>
          </cell>
          <cell r="S204">
            <v>1.5</v>
          </cell>
          <cell r="T204">
            <v>38.299999999999997</v>
          </cell>
          <cell r="U204">
            <v>1.1000000000000001</v>
          </cell>
          <cell r="V204">
            <v>33.9</v>
          </cell>
          <cell r="W204">
            <v>1.9</v>
          </cell>
          <cell r="X204" t="str">
            <v>&amp;^%</v>
          </cell>
          <cell r="Y204" t="str">
            <v>&amp;^%</v>
          </cell>
          <cell r="AA204" t="str">
            <v>Inverclyde</v>
          </cell>
          <cell r="AB204" t="str">
            <v>S12000018</v>
          </cell>
          <cell r="AC204">
            <v>17000</v>
          </cell>
          <cell r="AD204">
            <v>11</v>
          </cell>
          <cell r="AE204">
            <v>24920</v>
          </cell>
          <cell r="AF204">
            <v>8</v>
          </cell>
          <cell r="AG204">
            <v>27110</v>
          </cell>
          <cell r="AH204">
            <v>6</v>
          </cell>
          <cell r="AI204">
            <v>14157</v>
          </cell>
          <cell r="AJ204">
            <v>7.7</v>
          </cell>
          <cell r="AK204" t="str">
            <v>&amp;^%</v>
          </cell>
          <cell r="AL204" t="str">
            <v>&amp;^%</v>
          </cell>
          <cell r="AN204" t="str">
            <v>Inverclyde</v>
          </cell>
          <cell r="AO204" t="str">
            <v>S12000018</v>
          </cell>
          <cell r="AP204">
            <v>19000</v>
          </cell>
          <cell r="AQ204">
            <v>9.3000000000000007</v>
          </cell>
          <cell r="AR204">
            <v>11.38</v>
          </cell>
          <cell r="AS204">
            <v>8.3000000000000007</v>
          </cell>
          <cell r="AT204">
            <v>13.15</v>
          </cell>
          <cell r="AU204">
            <v>5.0999999999999996</v>
          </cell>
          <cell r="AV204">
            <v>6.98</v>
          </cell>
          <cell r="AW204">
            <v>5.2</v>
          </cell>
          <cell r="AX204" t="str">
            <v>&amp;^%</v>
          </cell>
          <cell r="AY204" t="str">
            <v>&amp;^%</v>
          </cell>
          <cell r="BA204" t="str">
            <v>Inverclyde</v>
          </cell>
          <cell r="BB204" t="str">
            <v>S12000018</v>
          </cell>
          <cell r="BC204">
            <v>19000</v>
          </cell>
          <cell r="BD204">
            <v>9.3000000000000007</v>
          </cell>
          <cell r="BE204">
            <v>464.4</v>
          </cell>
          <cell r="BF204">
            <v>8</v>
          </cell>
          <cell r="BG204">
            <v>503.8</v>
          </cell>
          <cell r="BH204">
            <v>5</v>
          </cell>
          <cell r="BI204">
            <v>263.8</v>
          </cell>
          <cell r="BJ204">
            <v>5.2</v>
          </cell>
          <cell r="BK204" t="str">
            <v>&amp;^%</v>
          </cell>
          <cell r="BL204" t="str">
            <v>&amp;^%</v>
          </cell>
          <cell r="BN204" t="str">
            <v>Inverclyde</v>
          </cell>
          <cell r="BO204" t="str">
            <v>S12000018</v>
          </cell>
          <cell r="BP204">
            <v>30000</v>
          </cell>
          <cell r="BQ204">
            <v>7.4</v>
          </cell>
          <cell r="BR204">
            <v>35</v>
          </cell>
          <cell r="BS204">
            <v>2.2000000000000002</v>
          </cell>
          <cell r="BT204">
            <v>31.3</v>
          </cell>
          <cell r="BU204">
            <v>2.7</v>
          </cell>
          <cell r="BV204">
            <v>13</v>
          </cell>
          <cell r="BW204">
            <v>19</v>
          </cell>
          <cell r="BX204" t="str">
            <v>&amp;^%</v>
          </cell>
          <cell r="BY204" t="str">
            <v>&amp;^%</v>
          </cell>
          <cell r="CA204" t="str">
            <v>Inverclyde</v>
          </cell>
          <cell r="CB204" t="str">
            <v>S12000018</v>
          </cell>
          <cell r="CC204">
            <v>26000</v>
          </cell>
          <cell r="CD204">
            <v>8.8000000000000007</v>
          </cell>
          <cell r="CE204">
            <v>19577</v>
          </cell>
          <cell r="CF204">
            <v>11</v>
          </cell>
          <cell r="CG204">
            <v>21429</v>
          </cell>
          <cell r="CH204">
            <v>6.2</v>
          </cell>
          <cell r="CI204" t="str">
            <v>&amp;^%</v>
          </cell>
          <cell r="CJ204" t="str">
            <v>&amp;^%</v>
          </cell>
          <cell r="CK204" t="str">
            <v>&amp;^%</v>
          </cell>
          <cell r="CL204" t="str">
            <v>&amp;^%</v>
          </cell>
          <cell r="CN204" t="str">
            <v>Inverclyde</v>
          </cell>
          <cell r="CO204" t="str">
            <v>S12000018</v>
          </cell>
          <cell r="CP204">
            <v>30000</v>
          </cell>
          <cell r="CQ204">
            <v>7.4</v>
          </cell>
          <cell r="CR204">
            <v>10.37</v>
          </cell>
          <cell r="CS204">
            <v>6.5</v>
          </cell>
          <cell r="CT204">
            <v>12.43</v>
          </cell>
          <cell r="CU204">
            <v>4.4000000000000004</v>
          </cell>
          <cell r="CV204">
            <v>6.38</v>
          </cell>
          <cell r="CW204">
            <v>2</v>
          </cell>
          <cell r="CX204" t="str">
            <v>&amp;^%</v>
          </cell>
          <cell r="CY204" t="str">
            <v>&amp;^%</v>
          </cell>
          <cell r="DA204" t="str">
            <v>Inverclyde</v>
          </cell>
          <cell r="DB204" t="str">
            <v>S12000018</v>
          </cell>
          <cell r="DC204">
            <v>30000</v>
          </cell>
          <cell r="DD204">
            <v>7.4</v>
          </cell>
          <cell r="DE204">
            <v>343</v>
          </cell>
          <cell r="DF204">
            <v>7.3</v>
          </cell>
          <cell r="DG204">
            <v>389.1</v>
          </cell>
          <cell r="DH204">
            <v>5.4</v>
          </cell>
          <cell r="DI204" t="str">
            <v>&amp;^%</v>
          </cell>
          <cell r="DJ204" t="str">
            <v>&amp;^%</v>
          </cell>
          <cell r="DK204" t="str">
            <v>&amp;^%</v>
          </cell>
          <cell r="DL204" t="str">
            <v>&amp;^%</v>
          </cell>
          <cell r="DN204" t="str">
            <v>Inverclyde</v>
          </cell>
          <cell r="DO204" t="str">
            <v>S12000018</v>
          </cell>
          <cell r="DP204">
            <v>10000</v>
          </cell>
          <cell r="DQ204">
            <v>12.8</v>
          </cell>
          <cell r="DR204">
            <v>37.1</v>
          </cell>
          <cell r="DS204">
            <v>0.5</v>
          </cell>
          <cell r="DT204">
            <v>37.4</v>
          </cell>
          <cell r="DU204">
            <v>1.4</v>
          </cell>
          <cell r="DV204">
            <v>33.200000000000003</v>
          </cell>
          <cell r="DW204">
            <v>3</v>
          </cell>
          <cell r="DX204" t="str">
            <v>&amp;^%</v>
          </cell>
          <cell r="DY204" t="str">
            <v>&amp;^%</v>
          </cell>
          <cell r="EA204" t="str">
            <v>Inverclyde</v>
          </cell>
          <cell r="EB204" t="str">
            <v>S12000018</v>
          </cell>
          <cell r="EC204">
            <v>8000</v>
          </cell>
          <cell r="ED204">
            <v>15.5</v>
          </cell>
          <cell r="EE204">
            <v>24657</v>
          </cell>
          <cell r="EF204">
            <v>9.6</v>
          </cell>
          <cell r="EG204">
            <v>25803</v>
          </cell>
          <cell r="EH204">
            <v>9.5</v>
          </cell>
          <cell r="EI204" t="str">
            <v>&amp;^%</v>
          </cell>
          <cell r="EJ204" t="str">
            <v>&amp;^%</v>
          </cell>
          <cell r="EK204" t="str">
            <v>&amp;^%</v>
          </cell>
          <cell r="EL204" t="str">
            <v>&amp;^%</v>
          </cell>
          <cell r="EN204" t="str">
            <v>Inverclyde</v>
          </cell>
          <cell r="EO204" t="str">
            <v>S12000018</v>
          </cell>
          <cell r="EP204">
            <v>10000</v>
          </cell>
          <cell r="EQ204">
            <v>12.8</v>
          </cell>
          <cell r="ER204">
            <v>11.04</v>
          </cell>
          <cell r="ES204">
            <v>12</v>
          </cell>
          <cell r="ET204">
            <v>12.57</v>
          </cell>
          <cell r="EU204">
            <v>8.1</v>
          </cell>
          <cell r="EV204">
            <v>6.89</v>
          </cell>
          <cell r="EW204">
            <v>6.3</v>
          </cell>
          <cell r="EX204" t="str">
            <v>&amp;^%</v>
          </cell>
          <cell r="EY204" t="str">
            <v>&amp;^%</v>
          </cell>
          <cell r="FA204" t="str">
            <v>Inverclyde</v>
          </cell>
          <cell r="FB204" t="str">
            <v>S12000018</v>
          </cell>
          <cell r="FC204">
            <v>10000</v>
          </cell>
          <cell r="FD204">
            <v>12.8</v>
          </cell>
          <cell r="FE204">
            <v>420.8</v>
          </cell>
          <cell r="FF204">
            <v>11</v>
          </cell>
          <cell r="FG204">
            <v>470.3</v>
          </cell>
          <cell r="FH204">
            <v>8.1999999999999993</v>
          </cell>
          <cell r="FI204">
            <v>259.60000000000002</v>
          </cell>
          <cell r="FJ204">
            <v>6.9</v>
          </cell>
          <cell r="FK204" t="str">
            <v>&amp;^%</v>
          </cell>
          <cell r="FL204" t="str">
            <v>&amp;^%</v>
          </cell>
          <cell r="FN204" t="str">
            <v>Inverclyde</v>
          </cell>
          <cell r="FO204" t="str">
            <v>S12000018</v>
          </cell>
          <cell r="FP204">
            <v>10000</v>
          </cell>
          <cell r="FQ204">
            <v>13.4</v>
          </cell>
          <cell r="FR204">
            <v>37.5</v>
          </cell>
          <cell r="FS204">
            <v>2.1</v>
          </cell>
          <cell r="FT204">
            <v>39.200000000000003</v>
          </cell>
          <cell r="FU204">
            <v>1.6</v>
          </cell>
          <cell r="FV204" t="str">
            <v>&amp;^%</v>
          </cell>
          <cell r="FW204" t="str">
            <v>&amp;^%</v>
          </cell>
          <cell r="FX204" t="str">
            <v>&amp;^%</v>
          </cell>
          <cell r="FY204" t="str">
            <v>&amp;^%</v>
          </cell>
          <cell r="GA204" t="str">
            <v>Inverclyde</v>
          </cell>
          <cell r="GB204" t="str">
            <v>S12000018</v>
          </cell>
          <cell r="GC204">
            <v>9000</v>
          </cell>
          <cell r="GD204">
            <v>15.7</v>
          </cell>
          <cell r="GE204">
            <v>25341</v>
          </cell>
          <cell r="GF204">
            <v>14</v>
          </cell>
          <cell r="GG204">
            <v>28387</v>
          </cell>
          <cell r="GH204">
            <v>7.5</v>
          </cell>
          <cell r="GI204" t="str">
            <v>&amp;^%</v>
          </cell>
          <cell r="GJ204" t="str">
            <v>&amp;^%</v>
          </cell>
          <cell r="GK204" t="str">
            <v>&amp;^%</v>
          </cell>
          <cell r="GL204" t="str">
            <v>&amp;^%</v>
          </cell>
          <cell r="GN204" t="str">
            <v>Inverclyde</v>
          </cell>
          <cell r="GO204" t="str">
            <v>S12000018</v>
          </cell>
          <cell r="GP204">
            <v>10000</v>
          </cell>
          <cell r="GQ204">
            <v>13.4</v>
          </cell>
          <cell r="GR204">
            <v>11.99</v>
          </cell>
          <cell r="GS204">
            <v>12</v>
          </cell>
          <cell r="GT204">
            <v>13.71</v>
          </cell>
          <cell r="GU204">
            <v>6.2</v>
          </cell>
          <cell r="GV204">
            <v>7.32</v>
          </cell>
          <cell r="GW204">
            <v>5.7</v>
          </cell>
          <cell r="GX204" t="str">
            <v>&amp;^%</v>
          </cell>
          <cell r="GY204" t="str">
            <v>&amp;^%</v>
          </cell>
        </row>
        <row r="205">
          <cell r="A205" t="str">
            <v>Midlothian</v>
          </cell>
          <cell r="B205" t="str">
            <v>S12000019</v>
          </cell>
          <cell r="C205">
            <v>11000</v>
          </cell>
          <cell r="D205">
            <v>12.8</v>
          </cell>
          <cell r="E205">
            <v>533.70000000000005</v>
          </cell>
          <cell r="F205">
            <v>9.9</v>
          </cell>
          <cell r="G205">
            <v>587</v>
          </cell>
          <cell r="H205">
            <v>5.7</v>
          </cell>
          <cell r="I205">
            <v>316.3</v>
          </cell>
          <cell r="J205">
            <v>9.4</v>
          </cell>
          <cell r="K205" t="str">
            <v>&amp;^%</v>
          </cell>
          <cell r="L205" t="str">
            <v>&amp;^%</v>
          </cell>
          <cell r="N205" t="str">
            <v>Midlothian</v>
          </cell>
          <cell r="O205" t="str">
            <v>S12000019</v>
          </cell>
          <cell r="P205">
            <v>19000</v>
          </cell>
          <cell r="Q205">
            <v>9.6</v>
          </cell>
          <cell r="R205">
            <v>37.5</v>
          </cell>
          <cell r="S205">
            <v>1.4</v>
          </cell>
          <cell r="T205">
            <v>38.799999999999997</v>
          </cell>
          <cell r="U205">
            <v>1.6</v>
          </cell>
          <cell r="V205">
            <v>35</v>
          </cell>
          <cell r="W205">
            <v>2.2000000000000002</v>
          </cell>
          <cell r="X205" t="str">
            <v>&amp;^%</v>
          </cell>
          <cell r="Y205" t="str">
            <v>&amp;^%</v>
          </cell>
          <cell r="AA205" t="str">
            <v>Midlothian</v>
          </cell>
          <cell r="AB205" t="str">
            <v>S12000019</v>
          </cell>
          <cell r="AC205">
            <v>18000</v>
          </cell>
          <cell r="AD205">
            <v>13.9</v>
          </cell>
          <cell r="AE205">
            <v>27412</v>
          </cell>
          <cell r="AF205">
            <v>8</v>
          </cell>
          <cell r="AG205">
            <v>29814</v>
          </cell>
          <cell r="AH205">
            <v>18</v>
          </cell>
          <cell r="AI205">
            <v>13901</v>
          </cell>
          <cell r="AJ205">
            <v>9.6999999999999993</v>
          </cell>
          <cell r="AK205" t="str">
            <v>&amp;^%</v>
          </cell>
          <cell r="AL205" t="str">
            <v>&amp;^%</v>
          </cell>
          <cell r="AN205" t="str">
            <v>Midlothian</v>
          </cell>
          <cell r="AO205" t="str">
            <v>S12000019</v>
          </cell>
          <cell r="AP205">
            <v>19000</v>
          </cell>
          <cell r="AQ205">
            <v>9.6</v>
          </cell>
          <cell r="AR205">
            <v>12.75</v>
          </cell>
          <cell r="AS205">
            <v>9.3000000000000007</v>
          </cell>
          <cell r="AT205">
            <v>14.49</v>
          </cell>
          <cell r="AU205">
            <v>4.7</v>
          </cell>
          <cell r="AV205">
            <v>7.53</v>
          </cell>
          <cell r="AW205">
            <v>5.8</v>
          </cell>
          <cell r="AX205" t="str">
            <v>&amp;^%</v>
          </cell>
          <cell r="AY205" t="str">
            <v>&amp;^%</v>
          </cell>
          <cell r="BA205" t="str">
            <v>Midlothian</v>
          </cell>
          <cell r="BB205" t="str">
            <v>S12000019</v>
          </cell>
          <cell r="BC205">
            <v>19000</v>
          </cell>
          <cell r="BD205">
            <v>9.6</v>
          </cell>
          <cell r="BE205">
            <v>484.4</v>
          </cell>
          <cell r="BF205">
            <v>10</v>
          </cell>
          <cell r="BG205">
            <v>561.6</v>
          </cell>
          <cell r="BH205">
            <v>4.5999999999999996</v>
          </cell>
          <cell r="BI205">
            <v>284.3</v>
          </cell>
          <cell r="BJ205">
            <v>5.4</v>
          </cell>
          <cell r="BK205" t="str">
            <v>&amp;^%</v>
          </cell>
          <cell r="BL205" t="str">
            <v>&amp;^%</v>
          </cell>
          <cell r="BN205" t="str">
            <v>Midlothian</v>
          </cell>
          <cell r="BO205" t="str">
            <v>S12000019</v>
          </cell>
          <cell r="BP205">
            <v>27000</v>
          </cell>
          <cell r="BQ205">
            <v>8</v>
          </cell>
          <cell r="BR205">
            <v>36.1</v>
          </cell>
          <cell r="BS205">
            <v>1.7</v>
          </cell>
          <cell r="BT205">
            <v>33.5</v>
          </cell>
          <cell r="BU205">
            <v>2.6</v>
          </cell>
          <cell r="BV205">
            <v>18.399999999999999</v>
          </cell>
          <cell r="BW205">
            <v>14</v>
          </cell>
          <cell r="BX205" t="str">
            <v>&amp;^%</v>
          </cell>
          <cell r="BY205" t="str">
            <v>&amp;^%</v>
          </cell>
          <cell r="CA205" t="str">
            <v>Midlothian</v>
          </cell>
          <cell r="CB205" t="str">
            <v>S12000019</v>
          </cell>
          <cell r="CC205">
            <v>25000</v>
          </cell>
          <cell r="CD205">
            <v>11.1</v>
          </cell>
          <cell r="CE205">
            <v>21814</v>
          </cell>
          <cell r="CF205">
            <v>12</v>
          </cell>
          <cell r="CG205">
            <v>24259</v>
          </cell>
          <cell r="CH205">
            <v>17</v>
          </cell>
          <cell r="CI205">
            <v>7639</v>
          </cell>
          <cell r="CJ205">
            <v>15</v>
          </cell>
          <cell r="CK205" t="str">
            <v>&amp;^%</v>
          </cell>
          <cell r="CL205" t="str">
            <v>&amp;^%</v>
          </cell>
          <cell r="CN205" t="str">
            <v>Midlothian</v>
          </cell>
          <cell r="CO205" t="str">
            <v>S12000019</v>
          </cell>
          <cell r="CP205">
            <v>27000</v>
          </cell>
          <cell r="CQ205">
            <v>8</v>
          </cell>
          <cell r="CR205">
            <v>10.5</v>
          </cell>
          <cell r="CS205">
            <v>7.5</v>
          </cell>
          <cell r="CT205">
            <v>13.38</v>
          </cell>
          <cell r="CU205">
            <v>4.4000000000000004</v>
          </cell>
          <cell r="CV205">
            <v>6.65</v>
          </cell>
          <cell r="CW205">
            <v>3.5</v>
          </cell>
          <cell r="CX205" t="str">
            <v>&amp;^%</v>
          </cell>
          <cell r="CY205" t="str">
            <v>&amp;^%</v>
          </cell>
          <cell r="DA205" t="str">
            <v>Midlothian</v>
          </cell>
          <cell r="DB205" t="str">
            <v>S12000019</v>
          </cell>
          <cell r="DC205">
            <v>27000</v>
          </cell>
          <cell r="DD205">
            <v>8</v>
          </cell>
          <cell r="DE205">
            <v>392.3</v>
          </cell>
          <cell r="DF205">
            <v>8.1</v>
          </cell>
          <cell r="DG205">
            <v>447.9</v>
          </cell>
          <cell r="DH205">
            <v>5.3</v>
          </cell>
          <cell r="DI205">
            <v>141</v>
          </cell>
          <cell r="DJ205">
            <v>12</v>
          </cell>
          <cell r="DK205" t="str">
            <v>&amp;^%</v>
          </cell>
          <cell r="DL205" t="str">
            <v>&amp;^%</v>
          </cell>
          <cell r="DN205" t="str">
            <v>Midlothian</v>
          </cell>
          <cell r="DO205" t="str">
            <v>S12000019</v>
          </cell>
          <cell r="DP205">
            <v>8000</v>
          </cell>
          <cell r="DQ205">
            <v>14.4</v>
          </cell>
          <cell r="DR205">
            <v>36.1</v>
          </cell>
          <cell r="DS205">
            <v>1.7</v>
          </cell>
          <cell r="DT205">
            <v>36.200000000000003</v>
          </cell>
          <cell r="DU205">
            <v>1.1000000000000001</v>
          </cell>
          <cell r="DV205" t="str">
            <v>&amp;^%</v>
          </cell>
          <cell r="DW205" t="str">
            <v>&amp;^%</v>
          </cell>
          <cell r="DX205" t="str">
            <v>&amp;^%</v>
          </cell>
          <cell r="DY205" t="str">
            <v>&amp;^%</v>
          </cell>
          <cell r="EA205" t="str">
            <v>Midlothian</v>
          </cell>
          <cell r="EB205" t="str">
            <v>S12000019</v>
          </cell>
          <cell r="EC205">
            <v>7000</v>
          </cell>
          <cell r="ED205">
            <v>16.899999999999999</v>
          </cell>
          <cell r="EE205">
            <v>23099</v>
          </cell>
          <cell r="EF205">
            <v>19</v>
          </cell>
          <cell r="EG205">
            <v>26824</v>
          </cell>
          <cell r="EH205">
            <v>8.8000000000000007</v>
          </cell>
          <cell r="EI205" t="str">
            <v>&amp;^%</v>
          </cell>
          <cell r="EJ205" t="str">
            <v>&amp;^%</v>
          </cell>
          <cell r="EK205" t="str">
            <v>&amp;^%</v>
          </cell>
          <cell r="EL205" t="str">
            <v>&amp;^%</v>
          </cell>
          <cell r="EN205" t="str">
            <v>Midlothian</v>
          </cell>
          <cell r="EO205" t="str">
            <v>S12000019</v>
          </cell>
          <cell r="EP205">
            <v>8000</v>
          </cell>
          <cell r="EQ205">
            <v>14.4</v>
          </cell>
          <cell r="ER205">
            <v>11.13</v>
          </cell>
          <cell r="ES205">
            <v>18</v>
          </cell>
          <cell r="ET205">
            <v>14.49</v>
          </cell>
          <cell r="EU205">
            <v>7</v>
          </cell>
          <cell r="EV205" t="str">
            <v>&amp;^%</v>
          </cell>
          <cell r="EW205" t="str">
            <v>&amp;^%</v>
          </cell>
          <cell r="EX205" t="str">
            <v>&amp;^%</v>
          </cell>
          <cell r="EY205" t="str">
            <v>&amp;^%</v>
          </cell>
          <cell r="FA205" t="str">
            <v>Midlothian</v>
          </cell>
          <cell r="FB205" t="str">
            <v>S12000019</v>
          </cell>
          <cell r="FC205">
            <v>8000</v>
          </cell>
          <cell r="FD205">
            <v>14.4</v>
          </cell>
          <cell r="FE205">
            <v>414.6</v>
          </cell>
          <cell r="FF205">
            <v>16</v>
          </cell>
          <cell r="FG205">
            <v>525</v>
          </cell>
          <cell r="FH205">
            <v>7.5</v>
          </cell>
          <cell r="FI205" t="str">
            <v>&amp;^%</v>
          </cell>
          <cell r="FJ205" t="str">
            <v>&amp;^%</v>
          </cell>
          <cell r="FK205" t="str">
            <v>&amp;^%</v>
          </cell>
          <cell r="FL205" t="str">
            <v>&amp;^%</v>
          </cell>
          <cell r="FN205" t="str">
            <v>Midlothian</v>
          </cell>
          <cell r="FO205" t="str">
            <v>S12000019</v>
          </cell>
          <cell r="FP205">
            <v>11000</v>
          </cell>
          <cell r="FQ205">
            <v>12.8</v>
          </cell>
          <cell r="FR205">
            <v>39</v>
          </cell>
          <cell r="FS205">
            <v>2</v>
          </cell>
          <cell r="FT205">
            <v>40.5</v>
          </cell>
          <cell r="FU205">
            <v>2.4</v>
          </cell>
          <cell r="FV205" t="str">
            <v>&amp;^%</v>
          </cell>
          <cell r="FW205" t="str">
            <v>&amp;^%</v>
          </cell>
          <cell r="FX205" t="str">
            <v>&amp;^%</v>
          </cell>
          <cell r="FY205" t="str">
            <v>&amp;^%</v>
          </cell>
          <cell r="GA205" t="str">
            <v>Midlothian</v>
          </cell>
          <cell r="GB205" t="str">
            <v>S12000019</v>
          </cell>
          <cell r="GC205" t="str">
            <v>&amp;^%</v>
          </cell>
          <cell r="GD205" t="str">
            <v>&amp;^%</v>
          </cell>
          <cell r="GE205">
            <v>27783</v>
          </cell>
          <cell r="GF205">
            <v>9.1</v>
          </cell>
          <cell r="GG205" t="str">
            <v>&amp;^%</v>
          </cell>
          <cell r="GH205" t="str">
            <v>&amp;^%</v>
          </cell>
          <cell r="GI205">
            <v>15407</v>
          </cell>
          <cell r="GJ205">
            <v>11</v>
          </cell>
          <cell r="GK205" t="str">
            <v>&amp;^%</v>
          </cell>
          <cell r="GL205" t="str">
            <v>&amp;^%</v>
          </cell>
          <cell r="GN205" t="str">
            <v>Midlothian</v>
          </cell>
          <cell r="GO205" t="str">
            <v>S12000019</v>
          </cell>
          <cell r="GP205">
            <v>11000</v>
          </cell>
          <cell r="GQ205">
            <v>12.8</v>
          </cell>
          <cell r="GR205">
            <v>13.3</v>
          </cell>
          <cell r="GS205">
            <v>11</v>
          </cell>
          <cell r="GT205">
            <v>14.49</v>
          </cell>
          <cell r="GU205">
            <v>6.2</v>
          </cell>
          <cell r="GV205">
            <v>7.48</v>
          </cell>
          <cell r="GW205">
            <v>7.9</v>
          </cell>
          <cell r="GX205" t="str">
            <v>&amp;^%</v>
          </cell>
          <cell r="GY205" t="str">
            <v>&amp;^%</v>
          </cell>
        </row>
        <row r="206">
          <cell r="A206" t="str">
            <v>Moray</v>
          </cell>
          <cell r="B206" t="str">
            <v>S12000020</v>
          </cell>
          <cell r="C206">
            <v>13000</v>
          </cell>
          <cell r="D206">
            <v>11.6</v>
          </cell>
          <cell r="E206">
            <v>504.5</v>
          </cell>
          <cell r="F206">
            <v>12</v>
          </cell>
          <cell r="G206">
            <v>583.79999999999995</v>
          </cell>
          <cell r="H206">
            <v>5.2</v>
          </cell>
          <cell r="I206">
            <v>305.39999999999998</v>
          </cell>
          <cell r="J206">
            <v>7.9</v>
          </cell>
          <cell r="K206" t="str">
            <v>&amp;^%</v>
          </cell>
          <cell r="L206" t="str">
            <v>&amp;^%</v>
          </cell>
          <cell r="N206" t="str">
            <v>Moray</v>
          </cell>
          <cell r="O206" t="str">
            <v>S12000020</v>
          </cell>
          <cell r="P206">
            <v>23000</v>
          </cell>
          <cell r="Q206">
            <v>8.6999999999999993</v>
          </cell>
          <cell r="R206">
            <v>37.5</v>
          </cell>
          <cell r="S206">
            <v>1.3</v>
          </cell>
          <cell r="T206">
            <v>39.6</v>
          </cell>
          <cell r="U206">
            <v>1.4</v>
          </cell>
          <cell r="V206">
            <v>34.5</v>
          </cell>
          <cell r="W206">
            <v>2.7</v>
          </cell>
          <cell r="X206" t="str">
            <v>&amp;^%</v>
          </cell>
          <cell r="Y206" t="str">
            <v>&amp;^%</v>
          </cell>
          <cell r="AA206" t="str">
            <v>Moray</v>
          </cell>
          <cell r="AB206" t="str">
            <v>S12000020</v>
          </cell>
          <cell r="AC206">
            <v>20000</v>
          </cell>
          <cell r="AD206">
            <v>12.8</v>
          </cell>
          <cell r="AE206">
            <v>23297</v>
          </cell>
          <cell r="AF206">
            <v>17</v>
          </cell>
          <cell r="AG206">
            <v>25806</v>
          </cell>
          <cell r="AH206">
            <v>5.0999999999999996</v>
          </cell>
          <cell r="AI206">
            <v>13265</v>
          </cell>
          <cell r="AJ206">
            <v>7</v>
          </cell>
          <cell r="AK206" t="str">
            <v>&amp;^%</v>
          </cell>
          <cell r="AL206" t="str">
            <v>&amp;^%</v>
          </cell>
          <cell r="AN206" t="str">
            <v>Moray</v>
          </cell>
          <cell r="AO206" t="str">
            <v>S12000020</v>
          </cell>
          <cell r="AP206">
            <v>23000</v>
          </cell>
          <cell r="AQ206">
            <v>8.6999999999999993</v>
          </cell>
          <cell r="AR206">
            <v>11.4</v>
          </cell>
          <cell r="AS206">
            <v>8.6999999999999993</v>
          </cell>
          <cell r="AT206">
            <v>13.15</v>
          </cell>
          <cell r="AU206">
            <v>4</v>
          </cell>
          <cell r="AV206">
            <v>6.69</v>
          </cell>
          <cell r="AW206">
            <v>3.8</v>
          </cell>
          <cell r="AX206" t="str">
            <v>&amp;^%</v>
          </cell>
          <cell r="AY206" t="str">
            <v>&amp;^%</v>
          </cell>
          <cell r="BA206" t="str">
            <v>Moray</v>
          </cell>
          <cell r="BB206" t="str">
            <v>S12000020</v>
          </cell>
          <cell r="BC206">
            <v>23000</v>
          </cell>
          <cell r="BD206">
            <v>8.6999999999999993</v>
          </cell>
          <cell r="BE206">
            <v>453.4</v>
          </cell>
          <cell r="BF206">
            <v>8.8000000000000007</v>
          </cell>
          <cell r="BG206">
            <v>521</v>
          </cell>
          <cell r="BH206">
            <v>4.3</v>
          </cell>
          <cell r="BI206">
            <v>249.7</v>
          </cell>
          <cell r="BJ206">
            <v>5.6</v>
          </cell>
          <cell r="BK206" t="str">
            <v>&amp;^%</v>
          </cell>
          <cell r="BL206" t="str">
            <v>&amp;^%</v>
          </cell>
          <cell r="BN206" t="str">
            <v>Moray</v>
          </cell>
          <cell r="BO206" t="str">
            <v>S12000020</v>
          </cell>
          <cell r="BP206">
            <v>35000</v>
          </cell>
          <cell r="BQ206">
            <v>6.9</v>
          </cell>
          <cell r="BR206">
            <v>35</v>
          </cell>
          <cell r="BS206">
            <v>2.6</v>
          </cell>
          <cell r="BT206">
            <v>32.299999999999997</v>
          </cell>
          <cell r="BU206">
            <v>2.6</v>
          </cell>
          <cell r="BV206">
            <v>13.6</v>
          </cell>
          <cell r="BW206">
            <v>13</v>
          </cell>
          <cell r="BX206" t="str">
            <v>&amp;^%</v>
          </cell>
          <cell r="BY206" t="str">
            <v>&amp;^%</v>
          </cell>
          <cell r="CA206" t="str">
            <v>Moray</v>
          </cell>
          <cell r="CB206" t="str">
            <v>S12000020</v>
          </cell>
          <cell r="CC206">
            <v>32000</v>
          </cell>
          <cell r="CD206">
            <v>10.199999999999999</v>
          </cell>
          <cell r="CE206">
            <v>17513</v>
          </cell>
          <cell r="CF206">
            <v>11</v>
          </cell>
          <cell r="CG206">
            <v>20375</v>
          </cell>
          <cell r="CH206">
            <v>5.3</v>
          </cell>
          <cell r="CI206">
            <v>7035</v>
          </cell>
          <cell r="CJ206">
            <v>15</v>
          </cell>
          <cell r="CK206" t="str">
            <v>&amp;^%</v>
          </cell>
          <cell r="CL206" t="str">
            <v>&amp;^%</v>
          </cell>
          <cell r="CN206" t="str">
            <v>Moray</v>
          </cell>
          <cell r="CO206" t="str">
            <v>S12000020</v>
          </cell>
          <cell r="CP206">
            <v>35000</v>
          </cell>
          <cell r="CQ206">
            <v>6.9</v>
          </cell>
          <cell r="CR206">
            <v>9.65</v>
          </cell>
          <cell r="CS206">
            <v>6.6</v>
          </cell>
          <cell r="CT206">
            <v>12.48</v>
          </cell>
          <cell r="CU206">
            <v>3.6</v>
          </cell>
          <cell r="CV206">
            <v>6.43</v>
          </cell>
          <cell r="CW206">
            <v>1.7</v>
          </cell>
          <cell r="CX206" t="str">
            <v>&amp;^%</v>
          </cell>
          <cell r="CY206" t="str">
            <v>&amp;^%</v>
          </cell>
          <cell r="DA206" t="str">
            <v>Moray</v>
          </cell>
          <cell r="DB206" t="str">
            <v>S12000020</v>
          </cell>
          <cell r="DC206">
            <v>35000</v>
          </cell>
          <cell r="DD206">
            <v>6.9</v>
          </cell>
          <cell r="DE206">
            <v>331.6</v>
          </cell>
          <cell r="DF206">
            <v>8.8000000000000007</v>
          </cell>
          <cell r="DG206">
            <v>403.1</v>
          </cell>
          <cell r="DH206">
            <v>4.7</v>
          </cell>
          <cell r="DI206">
            <v>120.8</v>
          </cell>
          <cell r="DJ206">
            <v>13</v>
          </cell>
          <cell r="DK206" t="str">
            <v>&amp;^%</v>
          </cell>
          <cell r="DL206" t="str">
            <v>&amp;^%</v>
          </cell>
          <cell r="DN206" t="str">
            <v>Moray</v>
          </cell>
          <cell r="DO206" t="str">
            <v>S12000020</v>
          </cell>
          <cell r="DP206">
            <v>10000</v>
          </cell>
          <cell r="DQ206">
            <v>13</v>
          </cell>
          <cell r="DR206">
            <v>36.200000000000003</v>
          </cell>
          <cell r="DS206">
            <v>1.7</v>
          </cell>
          <cell r="DT206">
            <v>36.5</v>
          </cell>
          <cell r="DU206">
            <v>1.4</v>
          </cell>
          <cell r="DV206">
            <v>31.2</v>
          </cell>
          <cell r="DW206">
            <v>2</v>
          </cell>
          <cell r="DX206" t="str">
            <v>&amp;^%</v>
          </cell>
          <cell r="DY206" t="str">
            <v>&amp;^%</v>
          </cell>
          <cell r="EA206" t="str">
            <v>Moray</v>
          </cell>
          <cell r="EB206" t="str">
            <v>S12000020</v>
          </cell>
          <cell r="EC206" t="str">
            <v>&amp;^%</v>
          </cell>
          <cell r="ED206" t="str">
            <v>&amp;^%</v>
          </cell>
          <cell r="EE206" t="str">
            <v>&amp;^%</v>
          </cell>
          <cell r="EF206" t="str">
            <v>&amp;^%</v>
          </cell>
          <cell r="EG206">
            <v>21823</v>
          </cell>
          <cell r="EH206">
            <v>8</v>
          </cell>
          <cell r="EI206" t="str">
            <v>&amp;^%</v>
          </cell>
          <cell r="EJ206" t="str">
            <v>&amp;^%</v>
          </cell>
          <cell r="EK206" t="str">
            <v>&amp;^%</v>
          </cell>
          <cell r="EL206" t="str">
            <v>&amp;^%</v>
          </cell>
          <cell r="EN206" t="str">
            <v>Moray</v>
          </cell>
          <cell r="EO206" t="str">
            <v>S12000020</v>
          </cell>
          <cell r="EP206">
            <v>10000</v>
          </cell>
          <cell r="EQ206">
            <v>13</v>
          </cell>
          <cell r="ER206">
            <v>9.51</v>
          </cell>
          <cell r="ES206">
            <v>15</v>
          </cell>
          <cell r="ET206">
            <v>11.94</v>
          </cell>
          <cell r="EU206">
            <v>6.6</v>
          </cell>
          <cell r="EV206" t="str">
            <v>&amp;^%</v>
          </cell>
          <cell r="EW206" t="str">
            <v>&amp;^%</v>
          </cell>
          <cell r="EX206" t="str">
            <v>&amp;^%</v>
          </cell>
          <cell r="EY206" t="str">
            <v>&amp;^%</v>
          </cell>
          <cell r="FA206" t="str">
            <v>Moray</v>
          </cell>
          <cell r="FB206" t="str">
            <v>S12000020</v>
          </cell>
          <cell r="FC206">
            <v>10000</v>
          </cell>
          <cell r="FD206">
            <v>13</v>
          </cell>
          <cell r="FE206">
            <v>341.2</v>
          </cell>
          <cell r="FF206">
            <v>13</v>
          </cell>
          <cell r="FG206">
            <v>435.6</v>
          </cell>
          <cell r="FH206">
            <v>6.4</v>
          </cell>
          <cell r="FI206" t="str">
            <v>&amp;^%</v>
          </cell>
          <cell r="FJ206" t="str">
            <v>&amp;^%</v>
          </cell>
          <cell r="FK206" t="str">
            <v>&amp;^%</v>
          </cell>
          <cell r="FL206" t="str">
            <v>&amp;^%</v>
          </cell>
          <cell r="FN206" t="str">
            <v>Moray</v>
          </cell>
          <cell r="FO206" t="str">
            <v>S12000020</v>
          </cell>
          <cell r="FP206">
            <v>13000</v>
          </cell>
          <cell r="FQ206">
            <v>11.6</v>
          </cell>
          <cell r="FR206">
            <v>39.9</v>
          </cell>
          <cell r="FS206">
            <v>3.4</v>
          </cell>
          <cell r="FT206">
            <v>41.9</v>
          </cell>
          <cell r="FU206">
            <v>1.8</v>
          </cell>
          <cell r="FV206">
            <v>35</v>
          </cell>
          <cell r="FW206">
            <v>1.9</v>
          </cell>
          <cell r="FX206" t="str">
            <v>&amp;^%</v>
          </cell>
          <cell r="FY206" t="str">
            <v>&amp;^%</v>
          </cell>
          <cell r="GA206" t="str">
            <v>Moray</v>
          </cell>
          <cell r="GB206" t="str">
            <v>S12000020</v>
          </cell>
          <cell r="GC206">
            <v>12000</v>
          </cell>
          <cell r="GD206">
            <v>13.4</v>
          </cell>
          <cell r="GE206">
            <v>25221</v>
          </cell>
          <cell r="GF206">
            <v>12</v>
          </cell>
          <cell r="GG206">
            <v>28607</v>
          </cell>
          <cell r="GH206">
            <v>5.2</v>
          </cell>
          <cell r="GI206">
            <v>15230</v>
          </cell>
          <cell r="GJ206">
            <v>9.8000000000000007</v>
          </cell>
          <cell r="GK206" t="str">
            <v>&amp;^%</v>
          </cell>
          <cell r="GL206" t="str">
            <v>&amp;^%</v>
          </cell>
          <cell r="GN206" t="str">
            <v>Moray</v>
          </cell>
          <cell r="GO206" t="str">
            <v>S12000020</v>
          </cell>
          <cell r="GP206">
            <v>13000</v>
          </cell>
          <cell r="GQ206">
            <v>11.6</v>
          </cell>
          <cell r="GR206">
            <v>12.4</v>
          </cell>
          <cell r="GS206">
            <v>9.9</v>
          </cell>
          <cell r="GT206">
            <v>13.93</v>
          </cell>
          <cell r="GU206">
            <v>4.9000000000000004</v>
          </cell>
          <cell r="GV206">
            <v>7.47</v>
          </cell>
          <cell r="GW206">
            <v>6.3</v>
          </cell>
          <cell r="GX206" t="str">
            <v>&amp;^%</v>
          </cell>
          <cell r="GY206" t="str">
            <v>&amp;^%</v>
          </cell>
        </row>
        <row r="207">
          <cell r="A207" t="str">
            <v>North Ayrshire</v>
          </cell>
          <cell r="B207" t="str">
            <v>S12000021</v>
          </cell>
          <cell r="C207">
            <v>14000</v>
          </cell>
          <cell r="D207">
            <v>11.5</v>
          </cell>
          <cell r="E207">
            <v>533.79999999999995</v>
          </cell>
          <cell r="F207">
            <v>12</v>
          </cell>
          <cell r="G207">
            <v>583.20000000000005</v>
          </cell>
          <cell r="H207">
            <v>5.7</v>
          </cell>
          <cell r="I207">
            <v>287.60000000000002</v>
          </cell>
          <cell r="J207">
            <v>8</v>
          </cell>
          <cell r="K207" t="str">
            <v>&amp;^%</v>
          </cell>
          <cell r="L207" t="str">
            <v>&amp;^%</v>
          </cell>
          <cell r="N207" t="str">
            <v>North Ayrshire</v>
          </cell>
          <cell r="O207" t="str">
            <v>S12000021</v>
          </cell>
          <cell r="P207">
            <v>26000</v>
          </cell>
          <cell r="Q207">
            <v>8.1</v>
          </cell>
          <cell r="R207">
            <v>37.5</v>
          </cell>
          <cell r="S207">
            <v>1.4</v>
          </cell>
          <cell r="T207">
            <v>39.200000000000003</v>
          </cell>
          <cell r="U207">
            <v>1.2</v>
          </cell>
          <cell r="V207">
            <v>33.799999999999997</v>
          </cell>
          <cell r="W207">
            <v>0.9</v>
          </cell>
          <cell r="X207" t="str">
            <v>&amp;^%</v>
          </cell>
          <cell r="Y207" t="str">
            <v>&amp;^%</v>
          </cell>
          <cell r="AA207" t="str">
            <v>North Ayrshire</v>
          </cell>
          <cell r="AB207" t="str">
            <v>S12000021</v>
          </cell>
          <cell r="AC207">
            <v>23000</v>
          </cell>
          <cell r="AD207">
            <v>9.6</v>
          </cell>
          <cell r="AE207">
            <v>23775</v>
          </cell>
          <cell r="AF207">
            <v>11</v>
          </cell>
          <cell r="AG207">
            <v>27478</v>
          </cell>
          <cell r="AH207">
            <v>5.3</v>
          </cell>
          <cell r="AI207">
            <v>13120</v>
          </cell>
          <cell r="AJ207">
            <v>7.4</v>
          </cell>
          <cell r="AK207" t="str">
            <v>&amp;^%</v>
          </cell>
          <cell r="AL207" t="str">
            <v>&amp;^%</v>
          </cell>
          <cell r="AN207" t="str">
            <v>North Ayrshire</v>
          </cell>
          <cell r="AO207" t="str">
            <v>S12000021</v>
          </cell>
          <cell r="AP207">
            <v>26000</v>
          </cell>
          <cell r="AQ207">
            <v>8.1</v>
          </cell>
          <cell r="AR207">
            <v>11.48</v>
          </cell>
          <cell r="AS207">
            <v>9.8000000000000007</v>
          </cell>
          <cell r="AT207">
            <v>13.86</v>
          </cell>
          <cell r="AU207">
            <v>4.7</v>
          </cell>
          <cell r="AV207">
            <v>6.96</v>
          </cell>
          <cell r="AW207">
            <v>4.5999999999999996</v>
          </cell>
          <cell r="AX207" t="str">
            <v>&amp;^%</v>
          </cell>
          <cell r="AY207" t="str">
            <v>&amp;^%</v>
          </cell>
          <cell r="BA207" t="str">
            <v>North Ayrshire</v>
          </cell>
          <cell r="BB207" t="str">
            <v>S12000021</v>
          </cell>
          <cell r="BC207">
            <v>26000</v>
          </cell>
          <cell r="BD207">
            <v>8.1</v>
          </cell>
          <cell r="BE207">
            <v>443.4</v>
          </cell>
          <cell r="BF207">
            <v>9.6999999999999993</v>
          </cell>
          <cell r="BG207">
            <v>543.1</v>
          </cell>
          <cell r="BH207">
            <v>4.5999999999999996</v>
          </cell>
          <cell r="BI207">
            <v>266.2</v>
          </cell>
          <cell r="BJ207">
            <v>4.0999999999999996</v>
          </cell>
          <cell r="BK207" t="str">
            <v>&amp;^%</v>
          </cell>
          <cell r="BL207" t="str">
            <v>&amp;^%</v>
          </cell>
          <cell r="BN207" t="str">
            <v>North Ayrshire</v>
          </cell>
          <cell r="BO207" t="str">
            <v>S12000021</v>
          </cell>
          <cell r="BP207">
            <v>37000</v>
          </cell>
          <cell r="BQ207">
            <v>6.7</v>
          </cell>
          <cell r="BR207">
            <v>35</v>
          </cell>
          <cell r="BS207">
            <v>1.8</v>
          </cell>
          <cell r="BT207">
            <v>33.200000000000003</v>
          </cell>
          <cell r="BU207">
            <v>2.2000000000000002</v>
          </cell>
          <cell r="BV207">
            <v>16.899999999999999</v>
          </cell>
          <cell r="BW207">
            <v>11</v>
          </cell>
          <cell r="BX207" t="str">
            <v>&amp;^%</v>
          </cell>
          <cell r="BY207" t="str">
            <v>&amp;^%</v>
          </cell>
          <cell r="CA207" t="str">
            <v>North Ayrshire</v>
          </cell>
          <cell r="CB207" t="str">
            <v>S12000021</v>
          </cell>
          <cell r="CC207">
            <v>32000</v>
          </cell>
          <cell r="CD207">
            <v>8</v>
          </cell>
          <cell r="CE207">
            <v>19541</v>
          </cell>
          <cell r="CF207">
            <v>7</v>
          </cell>
          <cell r="CG207">
            <v>23310</v>
          </cell>
          <cell r="CH207">
            <v>5.2</v>
          </cell>
          <cell r="CI207">
            <v>8161</v>
          </cell>
          <cell r="CJ207">
            <v>14</v>
          </cell>
          <cell r="CK207" t="str">
            <v>&amp;^%</v>
          </cell>
          <cell r="CL207" t="str">
            <v>&amp;^%</v>
          </cell>
          <cell r="CN207" t="str">
            <v>North Ayrshire</v>
          </cell>
          <cell r="CO207" t="str">
            <v>S12000021</v>
          </cell>
          <cell r="CP207">
            <v>37000</v>
          </cell>
          <cell r="CQ207">
            <v>6.7</v>
          </cell>
          <cell r="CR207">
            <v>9.9600000000000009</v>
          </cell>
          <cell r="CS207">
            <v>6.5</v>
          </cell>
          <cell r="CT207">
            <v>13.28</v>
          </cell>
          <cell r="CU207">
            <v>4.2</v>
          </cell>
          <cell r="CV207">
            <v>6.4</v>
          </cell>
          <cell r="CW207">
            <v>2.4</v>
          </cell>
          <cell r="CX207" t="str">
            <v>&amp;^%</v>
          </cell>
          <cell r="CY207" t="str">
            <v>&amp;^%</v>
          </cell>
          <cell r="DA207" t="str">
            <v>North Ayrshire</v>
          </cell>
          <cell r="DB207" t="str">
            <v>S12000021</v>
          </cell>
          <cell r="DC207">
            <v>37000</v>
          </cell>
          <cell r="DD207">
            <v>6.7</v>
          </cell>
          <cell r="DE207">
            <v>367.1</v>
          </cell>
          <cell r="DF207">
            <v>6.1</v>
          </cell>
          <cell r="DG207">
            <v>440.3</v>
          </cell>
          <cell r="DH207">
            <v>4.8</v>
          </cell>
          <cell r="DI207">
            <v>128.9</v>
          </cell>
          <cell r="DJ207">
            <v>12</v>
          </cell>
          <cell r="DK207" t="str">
            <v>&amp;^%</v>
          </cell>
          <cell r="DL207" t="str">
            <v>&amp;^%</v>
          </cell>
          <cell r="DN207" t="str">
            <v>North Ayrshire</v>
          </cell>
          <cell r="DO207" t="str">
            <v>S12000021</v>
          </cell>
          <cell r="DP207">
            <v>12000</v>
          </cell>
          <cell r="DQ207">
            <v>11.4</v>
          </cell>
          <cell r="DR207">
            <v>36</v>
          </cell>
          <cell r="DS207">
            <v>1.7</v>
          </cell>
          <cell r="DT207">
            <v>37.200000000000003</v>
          </cell>
          <cell r="DU207">
            <v>1.5</v>
          </cell>
          <cell r="DV207">
            <v>33.799999999999997</v>
          </cell>
          <cell r="DW207">
            <v>1.2</v>
          </cell>
          <cell r="DX207" t="str">
            <v>&amp;^%</v>
          </cell>
          <cell r="DY207" t="str">
            <v>&amp;^%</v>
          </cell>
          <cell r="EA207" t="str">
            <v>North Ayrshire</v>
          </cell>
          <cell r="EB207" t="str">
            <v>S12000021</v>
          </cell>
          <cell r="EC207">
            <v>10000</v>
          </cell>
          <cell r="ED207">
            <v>13.7</v>
          </cell>
          <cell r="EE207">
            <v>20848</v>
          </cell>
          <cell r="EF207">
            <v>13</v>
          </cell>
          <cell r="EG207">
            <v>24073</v>
          </cell>
          <cell r="EH207">
            <v>8.8000000000000007</v>
          </cell>
          <cell r="EI207" t="str">
            <v>&amp;^%</v>
          </cell>
          <cell r="EJ207" t="str">
            <v>&amp;^%</v>
          </cell>
          <cell r="EK207" t="str">
            <v>&amp;^%</v>
          </cell>
          <cell r="EL207" t="str">
            <v>&amp;^%</v>
          </cell>
          <cell r="EN207" t="str">
            <v>North Ayrshire</v>
          </cell>
          <cell r="EO207" t="str">
            <v>S12000021</v>
          </cell>
          <cell r="EP207">
            <v>12000</v>
          </cell>
          <cell r="EQ207">
            <v>11.4</v>
          </cell>
          <cell r="ER207">
            <v>10.85</v>
          </cell>
          <cell r="ES207">
            <v>12</v>
          </cell>
          <cell r="ET207">
            <v>13.4</v>
          </cell>
          <cell r="EU207">
            <v>7.8</v>
          </cell>
          <cell r="EV207">
            <v>6.5</v>
          </cell>
          <cell r="EW207">
            <v>3.9</v>
          </cell>
          <cell r="EX207" t="str">
            <v>&amp;^%</v>
          </cell>
          <cell r="EY207" t="str">
            <v>&amp;^%</v>
          </cell>
          <cell r="FA207" t="str">
            <v>North Ayrshire</v>
          </cell>
          <cell r="FB207" t="str">
            <v>S12000021</v>
          </cell>
          <cell r="FC207">
            <v>12000</v>
          </cell>
          <cell r="FD207">
            <v>11.4</v>
          </cell>
          <cell r="FE207">
            <v>397.4</v>
          </cell>
          <cell r="FF207">
            <v>9.8000000000000007</v>
          </cell>
          <cell r="FG207">
            <v>498.1</v>
          </cell>
          <cell r="FH207">
            <v>7.6</v>
          </cell>
          <cell r="FI207">
            <v>247.7</v>
          </cell>
          <cell r="FJ207">
            <v>4.4000000000000004</v>
          </cell>
          <cell r="FK207" t="str">
            <v>&amp;^%</v>
          </cell>
          <cell r="FL207" t="str">
            <v>&amp;^%</v>
          </cell>
          <cell r="FN207" t="str">
            <v>North Ayrshire</v>
          </cell>
          <cell r="FO207" t="str">
            <v>S12000021</v>
          </cell>
          <cell r="FP207">
            <v>14000</v>
          </cell>
          <cell r="FQ207">
            <v>11.5</v>
          </cell>
          <cell r="FR207">
            <v>40</v>
          </cell>
          <cell r="FS207">
            <v>2.4</v>
          </cell>
          <cell r="FT207">
            <v>41</v>
          </cell>
          <cell r="FU207">
            <v>1.6</v>
          </cell>
          <cell r="FV207">
            <v>35</v>
          </cell>
          <cell r="FW207">
            <v>1.6</v>
          </cell>
          <cell r="FX207" t="str">
            <v>&amp;^%</v>
          </cell>
          <cell r="FY207" t="str">
            <v>&amp;^%</v>
          </cell>
          <cell r="GA207" t="str">
            <v>North Ayrshire</v>
          </cell>
          <cell r="GB207" t="str">
            <v>S12000021</v>
          </cell>
          <cell r="GC207">
            <v>12000</v>
          </cell>
          <cell r="GD207">
            <v>13.4</v>
          </cell>
          <cell r="GE207">
            <v>27373</v>
          </cell>
          <cell r="GF207">
            <v>11</v>
          </cell>
          <cell r="GG207">
            <v>30314</v>
          </cell>
          <cell r="GH207">
            <v>6.4</v>
          </cell>
          <cell r="GI207">
            <v>17032</v>
          </cell>
          <cell r="GJ207">
            <v>12</v>
          </cell>
          <cell r="GK207" t="str">
            <v>&amp;^%</v>
          </cell>
          <cell r="GL207" t="str">
            <v>&amp;^%</v>
          </cell>
          <cell r="GN207" t="str">
            <v>North Ayrshire</v>
          </cell>
          <cell r="GO207" t="str">
            <v>S12000021</v>
          </cell>
          <cell r="GP207">
            <v>14000</v>
          </cell>
          <cell r="GQ207">
            <v>11.5</v>
          </cell>
          <cell r="GR207">
            <v>12.41</v>
          </cell>
          <cell r="GS207">
            <v>12</v>
          </cell>
          <cell r="GT207">
            <v>14.23</v>
          </cell>
          <cell r="GU207">
            <v>5.8</v>
          </cell>
          <cell r="GV207">
            <v>7.46</v>
          </cell>
          <cell r="GW207">
            <v>7.1</v>
          </cell>
          <cell r="GX207" t="str">
            <v>&amp;^%</v>
          </cell>
          <cell r="GY207" t="str">
            <v>&amp;^%</v>
          </cell>
        </row>
        <row r="208">
          <cell r="A208" t="str">
            <v>North Lanarkshire</v>
          </cell>
          <cell r="B208" t="str">
            <v>S12000044</v>
          </cell>
          <cell r="C208">
            <v>55000</v>
          </cell>
          <cell r="D208">
            <v>5.6</v>
          </cell>
          <cell r="E208">
            <v>506.6</v>
          </cell>
          <cell r="F208">
            <v>3.9</v>
          </cell>
          <cell r="G208">
            <v>581.29999999999995</v>
          </cell>
          <cell r="H208">
            <v>3.4</v>
          </cell>
          <cell r="I208">
            <v>297.10000000000002</v>
          </cell>
          <cell r="J208">
            <v>3.3</v>
          </cell>
          <cell r="K208" t="str">
            <v>&amp;^%</v>
          </cell>
          <cell r="L208" t="str">
            <v>&amp;^%</v>
          </cell>
          <cell r="N208" t="str">
            <v>North Lanarkshire</v>
          </cell>
          <cell r="O208" t="str">
            <v>S12000044</v>
          </cell>
          <cell r="P208">
            <v>90000</v>
          </cell>
          <cell r="Q208">
            <v>4.3</v>
          </cell>
          <cell r="R208">
            <v>37.9</v>
          </cell>
          <cell r="S208">
            <v>0.8</v>
          </cell>
          <cell r="T208">
            <v>39.5</v>
          </cell>
          <cell r="U208">
            <v>0.8</v>
          </cell>
          <cell r="V208">
            <v>35</v>
          </cell>
          <cell r="W208">
            <v>0.1</v>
          </cell>
          <cell r="X208">
            <v>45</v>
          </cell>
          <cell r="Y208">
            <v>8.5</v>
          </cell>
          <cell r="AA208" t="str">
            <v>North Lanarkshire</v>
          </cell>
          <cell r="AB208" t="str">
            <v>S12000044</v>
          </cell>
          <cell r="AC208">
            <v>84000</v>
          </cell>
          <cell r="AD208">
            <v>6.2</v>
          </cell>
          <cell r="AE208">
            <v>24656</v>
          </cell>
          <cell r="AF208">
            <v>4.3</v>
          </cell>
          <cell r="AG208">
            <v>28350</v>
          </cell>
          <cell r="AH208">
            <v>3.2</v>
          </cell>
          <cell r="AI208">
            <v>14266</v>
          </cell>
          <cell r="AJ208">
            <v>4.3</v>
          </cell>
          <cell r="AK208" t="str">
            <v>&amp;^%</v>
          </cell>
          <cell r="AL208" t="str">
            <v>&amp;^%</v>
          </cell>
          <cell r="AN208" t="str">
            <v>North Lanarkshire</v>
          </cell>
          <cell r="AO208" t="str">
            <v>S12000044</v>
          </cell>
          <cell r="AP208">
            <v>90000</v>
          </cell>
          <cell r="AQ208">
            <v>4.3</v>
          </cell>
          <cell r="AR208">
            <v>12.27</v>
          </cell>
          <cell r="AS208">
            <v>4.2</v>
          </cell>
          <cell r="AT208">
            <v>14.03</v>
          </cell>
          <cell r="AU208">
            <v>2.7</v>
          </cell>
          <cell r="AV208">
            <v>7.19</v>
          </cell>
          <cell r="AW208">
            <v>2.5</v>
          </cell>
          <cell r="AX208" t="str">
            <v>&amp;^%</v>
          </cell>
          <cell r="AY208" t="str">
            <v>&amp;^%</v>
          </cell>
          <cell r="BA208" t="str">
            <v>North Lanarkshire</v>
          </cell>
          <cell r="BB208" t="str">
            <v>S12000044</v>
          </cell>
          <cell r="BC208">
            <v>90000</v>
          </cell>
          <cell r="BD208">
            <v>4.3</v>
          </cell>
          <cell r="BE208">
            <v>494</v>
          </cell>
          <cell r="BF208">
            <v>3.5</v>
          </cell>
          <cell r="BG208">
            <v>554.20000000000005</v>
          </cell>
          <cell r="BH208">
            <v>2.5</v>
          </cell>
          <cell r="BI208">
            <v>284</v>
          </cell>
          <cell r="BJ208">
            <v>3.2</v>
          </cell>
          <cell r="BK208">
            <v>817.6</v>
          </cell>
          <cell r="BL208">
            <v>18</v>
          </cell>
          <cell r="BN208" t="str">
            <v>North Lanarkshire</v>
          </cell>
          <cell r="BO208" t="str">
            <v>S12000044</v>
          </cell>
          <cell r="BP208">
            <v>122000</v>
          </cell>
          <cell r="BQ208">
            <v>3.7</v>
          </cell>
          <cell r="BR208">
            <v>37</v>
          </cell>
          <cell r="BS208">
            <v>0.9</v>
          </cell>
          <cell r="BT208">
            <v>34.299999999999997</v>
          </cell>
          <cell r="BU208">
            <v>1.2</v>
          </cell>
          <cell r="BV208">
            <v>17.5</v>
          </cell>
          <cell r="BW208">
            <v>4.9000000000000004</v>
          </cell>
          <cell r="BX208">
            <v>43.7</v>
          </cell>
          <cell r="BY208">
            <v>6.4</v>
          </cell>
          <cell r="CA208" t="str">
            <v>North Lanarkshire</v>
          </cell>
          <cell r="CB208" t="str">
            <v>S12000044</v>
          </cell>
          <cell r="CC208">
            <v>113000</v>
          </cell>
          <cell r="CD208">
            <v>5</v>
          </cell>
          <cell r="CE208">
            <v>20371</v>
          </cell>
          <cell r="CF208">
            <v>5</v>
          </cell>
          <cell r="CG208">
            <v>23933</v>
          </cell>
          <cell r="CH208">
            <v>3.3</v>
          </cell>
          <cell r="CI208">
            <v>7487</v>
          </cell>
          <cell r="CJ208">
            <v>6.5</v>
          </cell>
          <cell r="CK208" t="str">
            <v>&amp;^%</v>
          </cell>
          <cell r="CL208" t="str">
            <v>&amp;^%</v>
          </cell>
          <cell r="CN208" t="str">
            <v>North Lanarkshire</v>
          </cell>
          <cell r="CO208" t="str">
            <v>S12000044</v>
          </cell>
          <cell r="CP208">
            <v>122000</v>
          </cell>
          <cell r="CQ208">
            <v>3.7</v>
          </cell>
          <cell r="CR208">
            <v>10.63</v>
          </cell>
          <cell r="CS208">
            <v>3.5</v>
          </cell>
          <cell r="CT208">
            <v>13.43</v>
          </cell>
          <cell r="CU208">
            <v>2.4</v>
          </cell>
          <cell r="CV208">
            <v>6.49</v>
          </cell>
          <cell r="CW208">
            <v>1.5</v>
          </cell>
          <cell r="CX208">
            <v>21.12</v>
          </cell>
          <cell r="CY208">
            <v>13</v>
          </cell>
          <cell r="DA208" t="str">
            <v>North Lanarkshire</v>
          </cell>
          <cell r="DB208" t="str">
            <v>S12000044</v>
          </cell>
          <cell r="DC208">
            <v>122000</v>
          </cell>
          <cell r="DD208">
            <v>3.7</v>
          </cell>
          <cell r="DE208">
            <v>397.1</v>
          </cell>
          <cell r="DF208">
            <v>4.4000000000000004</v>
          </cell>
          <cell r="DG208">
            <v>461.1</v>
          </cell>
          <cell r="DH208">
            <v>2.6</v>
          </cell>
          <cell r="DI208">
            <v>137</v>
          </cell>
          <cell r="DJ208">
            <v>6.4</v>
          </cell>
          <cell r="DK208">
            <v>774.5</v>
          </cell>
          <cell r="DL208">
            <v>13</v>
          </cell>
          <cell r="DN208" t="str">
            <v>North Lanarkshire</v>
          </cell>
          <cell r="DO208" t="str">
            <v>S12000044</v>
          </cell>
          <cell r="DP208">
            <v>35000</v>
          </cell>
          <cell r="DQ208">
            <v>6.7</v>
          </cell>
          <cell r="DR208">
            <v>37.5</v>
          </cell>
          <cell r="DS208" t="str">
            <v>&amp;^%</v>
          </cell>
          <cell r="DT208">
            <v>37.5</v>
          </cell>
          <cell r="DU208">
            <v>1.6</v>
          </cell>
          <cell r="DV208">
            <v>33</v>
          </cell>
          <cell r="DW208">
            <v>2.1</v>
          </cell>
          <cell r="DX208" t="str">
            <v>&amp;^%</v>
          </cell>
          <cell r="DY208" t="str">
            <v>&amp;^%</v>
          </cell>
          <cell r="EA208" t="str">
            <v>North Lanarkshire</v>
          </cell>
          <cell r="EB208" t="str">
            <v>S12000044</v>
          </cell>
          <cell r="EC208">
            <v>34000</v>
          </cell>
          <cell r="ED208">
            <v>7.6</v>
          </cell>
          <cell r="EE208">
            <v>21839</v>
          </cell>
          <cell r="EF208">
            <v>7</v>
          </cell>
          <cell r="EG208">
            <v>25569</v>
          </cell>
          <cell r="EH208">
            <v>4.0999999999999996</v>
          </cell>
          <cell r="EI208">
            <v>12782</v>
          </cell>
          <cell r="EJ208">
            <v>6.2</v>
          </cell>
          <cell r="EK208" t="str">
            <v>&amp;^%</v>
          </cell>
          <cell r="EL208" t="str">
            <v>&amp;^%</v>
          </cell>
          <cell r="EN208" t="str">
            <v>North Lanarkshire</v>
          </cell>
          <cell r="EO208" t="str">
            <v>S12000044</v>
          </cell>
          <cell r="EP208">
            <v>35000</v>
          </cell>
          <cell r="EQ208">
            <v>6.7</v>
          </cell>
          <cell r="ER208">
            <v>11.77</v>
          </cell>
          <cell r="ES208">
            <v>7.7</v>
          </cell>
          <cell r="ET208">
            <v>13.64</v>
          </cell>
          <cell r="EU208">
            <v>4</v>
          </cell>
          <cell r="EV208">
            <v>6.98</v>
          </cell>
          <cell r="EW208">
            <v>4.5999999999999996</v>
          </cell>
          <cell r="EX208" t="str">
            <v>&amp;^%</v>
          </cell>
          <cell r="EY208" t="str">
            <v>&amp;^%</v>
          </cell>
          <cell r="FA208" t="str">
            <v>North Lanarkshire</v>
          </cell>
          <cell r="FB208" t="str">
            <v>S12000044</v>
          </cell>
          <cell r="FC208">
            <v>35000</v>
          </cell>
          <cell r="FD208">
            <v>6.7</v>
          </cell>
          <cell r="FE208">
            <v>436.5</v>
          </cell>
          <cell r="FF208">
            <v>8.1</v>
          </cell>
          <cell r="FG208">
            <v>511.2</v>
          </cell>
          <cell r="FH208">
            <v>3.5</v>
          </cell>
          <cell r="FI208">
            <v>260</v>
          </cell>
          <cell r="FJ208">
            <v>5</v>
          </cell>
          <cell r="FK208" t="str">
            <v>&amp;^%</v>
          </cell>
          <cell r="FL208" t="str">
            <v>&amp;^%</v>
          </cell>
          <cell r="FN208" t="str">
            <v>North Lanarkshire</v>
          </cell>
          <cell r="FO208" t="str">
            <v>S12000044</v>
          </cell>
          <cell r="FP208">
            <v>55000</v>
          </cell>
          <cell r="FQ208">
            <v>5.6</v>
          </cell>
          <cell r="FR208">
            <v>39</v>
          </cell>
          <cell r="FS208">
            <v>0.9</v>
          </cell>
          <cell r="FT208">
            <v>40.799999999999997</v>
          </cell>
          <cell r="FU208">
            <v>0.9</v>
          </cell>
          <cell r="FV208">
            <v>35</v>
          </cell>
          <cell r="FW208">
            <v>0.7</v>
          </cell>
          <cell r="FX208" t="str">
            <v>&amp;^%</v>
          </cell>
          <cell r="FY208" t="str">
            <v>&amp;^%</v>
          </cell>
          <cell r="GA208" t="str">
            <v>North Lanarkshire</v>
          </cell>
          <cell r="GB208" t="str">
            <v>S12000044</v>
          </cell>
          <cell r="GC208">
            <v>50000</v>
          </cell>
          <cell r="GD208">
            <v>9</v>
          </cell>
          <cell r="GE208">
            <v>26182</v>
          </cell>
          <cell r="GF208">
            <v>4.5</v>
          </cell>
          <cell r="GG208">
            <v>30230</v>
          </cell>
          <cell r="GH208">
            <v>4.4000000000000004</v>
          </cell>
          <cell r="GI208">
            <v>15127</v>
          </cell>
          <cell r="GJ208">
            <v>5.0999999999999996</v>
          </cell>
          <cell r="GK208" t="str">
            <v>&amp;^%</v>
          </cell>
          <cell r="GL208" t="str">
            <v>&amp;^%</v>
          </cell>
          <cell r="GN208" t="str">
            <v>North Lanarkshire</v>
          </cell>
          <cell r="GO208" t="str">
            <v>S12000044</v>
          </cell>
          <cell r="GP208">
            <v>55000</v>
          </cell>
          <cell r="GQ208">
            <v>5.6</v>
          </cell>
          <cell r="GR208">
            <v>12.41</v>
          </cell>
          <cell r="GS208">
            <v>4.7</v>
          </cell>
          <cell r="GT208">
            <v>14.26</v>
          </cell>
          <cell r="GU208">
            <v>3.5</v>
          </cell>
          <cell r="GV208">
            <v>7.4</v>
          </cell>
          <cell r="GW208">
            <v>2.9</v>
          </cell>
          <cell r="GX208" t="str">
            <v>&amp;^%</v>
          </cell>
          <cell r="GY208" t="str">
            <v>&amp;^%</v>
          </cell>
        </row>
        <row r="209">
          <cell r="A209" t="str">
            <v>Orkney Islands</v>
          </cell>
          <cell r="B209" t="str">
            <v>S12000023</v>
          </cell>
          <cell r="C209" t="str">
            <v>&amp;^%</v>
          </cell>
          <cell r="D209" t="str">
            <v>&amp;^%</v>
          </cell>
          <cell r="E209" t="str">
            <v>&amp;^%</v>
          </cell>
          <cell r="F209" t="str">
            <v>&amp;^%</v>
          </cell>
          <cell r="G209">
            <v>571.20000000000005</v>
          </cell>
          <cell r="H209">
            <v>11</v>
          </cell>
          <cell r="I209" t="str">
            <v>&amp;^%</v>
          </cell>
          <cell r="J209" t="str">
            <v>&amp;^%</v>
          </cell>
          <cell r="K209" t="str">
            <v>&amp;^%</v>
          </cell>
          <cell r="L209" t="str">
            <v>&amp;^%</v>
          </cell>
          <cell r="N209" t="str">
            <v>Orkney Islands</v>
          </cell>
          <cell r="O209" t="str">
            <v>S12000023</v>
          </cell>
          <cell r="P209">
            <v>5000</v>
          </cell>
          <cell r="Q209">
            <v>17.7</v>
          </cell>
          <cell r="R209">
            <v>37.4</v>
          </cell>
          <cell r="S209">
            <v>3.4</v>
          </cell>
          <cell r="T209">
            <v>39</v>
          </cell>
          <cell r="U209">
            <v>3.1</v>
          </cell>
          <cell r="V209" t="str">
            <v>&amp;^%</v>
          </cell>
          <cell r="W209" t="str">
            <v>&amp;^%</v>
          </cell>
          <cell r="X209" t="str">
            <v>&amp;^%</v>
          </cell>
          <cell r="Y209" t="str">
            <v>&amp;^%</v>
          </cell>
          <cell r="AA209" t="str">
            <v>Orkney Islands</v>
          </cell>
          <cell r="AB209" t="str">
            <v>S12000023</v>
          </cell>
          <cell r="AC209" t="str">
            <v>&amp;^%</v>
          </cell>
          <cell r="AD209" t="str">
            <v>&amp;^%</v>
          </cell>
          <cell r="AE209" t="str">
            <v>&amp;^%</v>
          </cell>
          <cell r="AF209" t="str">
            <v>&amp;^%</v>
          </cell>
          <cell r="AG209">
            <v>28737</v>
          </cell>
          <cell r="AH209">
            <v>11</v>
          </cell>
          <cell r="AI209" t="str">
            <v>&amp;^%</v>
          </cell>
          <cell r="AJ209" t="str">
            <v>&amp;^%</v>
          </cell>
          <cell r="AK209" t="str">
            <v>&amp;^%</v>
          </cell>
          <cell r="AL209" t="str">
            <v>&amp;^%</v>
          </cell>
          <cell r="AN209" t="str">
            <v>Orkney Islands</v>
          </cell>
          <cell r="AO209" t="str">
            <v>S12000023</v>
          </cell>
          <cell r="AP209">
            <v>5000</v>
          </cell>
          <cell r="AQ209">
            <v>17.7</v>
          </cell>
          <cell r="AR209" t="str">
            <v>&amp;^%</v>
          </cell>
          <cell r="AS209" t="str">
            <v>&amp;^%</v>
          </cell>
          <cell r="AT209">
            <v>14.48</v>
          </cell>
          <cell r="AU209">
            <v>9.4</v>
          </cell>
          <cell r="AV209" t="str">
            <v>&amp;^%</v>
          </cell>
          <cell r="AW209" t="str">
            <v>&amp;^%</v>
          </cell>
          <cell r="AX209" t="str">
            <v>&amp;^%</v>
          </cell>
          <cell r="AY209" t="str">
            <v>&amp;^%</v>
          </cell>
          <cell r="BA209" t="str">
            <v>Orkney Islands</v>
          </cell>
          <cell r="BB209" t="str">
            <v>S12000023</v>
          </cell>
          <cell r="BC209">
            <v>5000</v>
          </cell>
          <cell r="BD209">
            <v>17.7</v>
          </cell>
          <cell r="BE209" t="str">
            <v>&amp;^%</v>
          </cell>
          <cell r="BF209" t="str">
            <v>&amp;^%</v>
          </cell>
          <cell r="BG209">
            <v>563.9</v>
          </cell>
          <cell r="BH209">
            <v>8.6</v>
          </cell>
          <cell r="BI209" t="str">
            <v>&amp;^%</v>
          </cell>
          <cell r="BJ209" t="str">
            <v>&amp;^%</v>
          </cell>
          <cell r="BK209" t="str">
            <v>&amp;^%</v>
          </cell>
          <cell r="BL209" t="str">
            <v>&amp;^%</v>
          </cell>
          <cell r="BN209" t="str">
            <v>Orkney Islands</v>
          </cell>
          <cell r="BO209" t="str">
            <v>S12000023</v>
          </cell>
          <cell r="BP209">
            <v>10000</v>
          </cell>
          <cell r="BQ209">
            <v>13.1</v>
          </cell>
          <cell r="BR209">
            <v>35</v>
          </cell>
          <cell r="BS209" t="str">
            <v>&amp;^%</v>
          </cell>
          <cell r="BT209">
            <v>28.9</v>
          </cell>
          <cell r="BU209">
            <v>6.5</v>
          </cell>
          <cell r="BV209" t="str">
            <v>&amp;^%</v>
          </cell>
          <cell r="BW209" t="str">
            <v>&amp;^%</v>
          </cell>
          <cell r="BX209" t="str">
            <v>&amp;^%</v>
          </cell>
          <cell r="BY209" t="str">
            <v>&amp;^%</v>
          </cell>
          <cell r="CA209" t="str">
            <v>Orkney Islands</v>
          </cell>
          <cell r="CB209" t="str">
            <v>S12000023</v>
          </cell>
          <cell r="CC209">
            <v>9000</v>
          </cell>
          <cell r="CD209">
            <v>15.2</v>
          </cell>
          <cell r="CE209">
            <v>16050</v>
          </cell>
          <cell r="CF209">
            <v>18</v>
          </cell>
          <cell r="CG209">
            <v>19956</v>
          </cell>
          <cell r="CH209">
            <v>12</v>
          </cell>
          <cell r="CI209" t="str">
            <v>&amp;^%</v>
          </cell>
          <cell r="CJ209" t="str">
            <v>&amp;^%</v>
          </cell>
          <cell r="CK209" t="str">
            <v>&amp;^%</v>
          </cell>
          <cell r="CL209" t="str">
            <v>&amp;^%</v>
          </cell>
          <cell r="CN209" t="str">
            <v>Orkney Islands</v>
          </cell>
          <cell r="CO209" t="str">
            <v>S12000023</v>
          </cell>
          <cell r="CP209">
            <v>10000</v>
          </cell>
          <cell r="CQ209">
            <v>13.1</v>
          </cell>
          <cell r="CR209">
            <v>10.81</v>
          </cell>
          <cell r="CS209">
            <v>12</v>
          </cell>
          <cell r="CT209">
            <v>13.63</v>
          </cell>
          <cell r="CU209">
            <v>7.9</v>
          </cell>
          <cell r="CV209" t="str">
            <v>&amp;^%</v>
          </cell>
          <cell r="CW209" t="str">
            <v>&amp;^%</v>
          </cell>
          <cell r="CX209" t="str">
            <v>&amp;^%</v>
          </cell>
          <cell r="CY209" t="str">
            <v>&amp;^%</v>
          </cell>
          <cell r="DA209" t="str">
            <v>Orkney Islands</v>
          </cell>
          <cell r="DB209" t="str">
            <v>S12000023</v>
          </cell>
          <cell r="DC209">
            <v>10000</v>
          </cell>
          <cell r="DD209">
            <v>13.1</v>
          </cell>
          <cell r="DE209">
            <v>320.8</v>
          </cell>
          <cell r="DF209">
            <v>18</v>
          </cell>
          <cell r="DG209">
            <v>393.5</v>
          </cell>
          <cell r="DH209">
            <v>10</v>
          </cell>
          <cell r="DI209" t="str">
            <v>&amp;^%</v>
          </cell>
          <cell r="DJ209" t="str">
            <v>&amp;^%</v>
          </cell>
          <cell r="DK209" t="str">
            <v>&amp;^%</v>
          </cell>
          <cell r="DL209" t="str">
            <v>&amp;^%</v>
          </cell>
          <cell r="DN209" t="str">
            <v>Orkney Islands</v>
          </cell>
          <cell r="DO209" t="str">
            <v>S12000023</v>
          </cell>
          <cell r="DP209" t="str">
            <v>&amp;^%</v>
          </cell>
          <cell r="DQ209" t="str">
            <v>&amp;^%</v>
          </cell>
          <cell r="DR209">
            <v>35</v>
          </cell>
          <cell r="DS209" t="str">
            <v>&amp;^%</v>
          </cell>
          <cell r="DT209">
            <v>36.299999999999997</v>
          </cell>
          <cell r="DU209">
            <v>2.2999999999999998</v>
          </cell>
          <cell r="DV209" t="str">
            <v>&amp;^%</v>
          </cell>
          <cell r="DW209" t="str">
            <v>&amp;^%</v>
          </cell>
          <cell r="DX209" t="str">
            <v>&amp;^%</v>
          </cell>
          <cell r="DY209" t="str">
            <v>&amp;^%</v>
          </cell>
          <cell r="EA209" t="str">
            <v>Orkney Islands</v>
          </cell>
          <cell r="EB209" t="str">
            <v>S12000023</v>
          </cell>
          <cell r="EC209" t="str">
            <v>&amp;^%</v>
          </cell>
          <cell r="ED209" t="str">
            <v>&amp;^%</v>
          </cell>
          <cell r="EE209" t="str">
            <v>&amp;^%</v>
          </cell>
          <cell r="EF209" t="str">
            <v>&amp;^%</v>
          </cell>
          <cell r="EG209">
            <v>28515</v>
          </cell>
          <cell r="EH209">
            <v>17</v>
          </cell>
          <cell r="EI209" t="str">
            <v>&amp;^%</v>
          </cell>
          <cell r="EJ209" t="str">
            <v>&amp;^%</v>
          </cell>
          <cell r="EK209" t="str">
            <v>&amp;^%</v>
          </cell>
          <cell r="EL209" t="str">
            <v>&amp;^%</v>
          </cell>
          <cell r="EN209" t="str">
            <v>Orkney Islands</v>
          </cell>
          <cell r="EO209" t="str">
            <v>S12000023</v>
          </cell>
          <cell r="EP209" t="str">
            <v>&amp;^%</v>
          </cell>
          <cell r="EQ209" t="str">
            <v>&amp;^%</v>
          </cell>
          <cell r="ER209" t="str">
            <v>&amp;^%</v>
          </cell>
          <cell r="ES209" t="str">
            <v>&amp;^%</v>
          </cell>
          <cell r="ET209">
            <v>15.24</v>
          </cell>
          <cell r="EU209">
            <v>14</v>
          </cell>
          <cell r="EV209" t="str">
            <v>&amp;^%</v>
          </cell>
          <cell r="EW209" t="str">
            <v>&amp;^%</v>
          </cell>
          <cell r="EX209" t="str">
            <v>&amp;^%</v>
          </cell>
          <cell r="EY209" t="str">
            <v>&amp;^%</v>
          </cell>
          <cell r="FA209" t="str">
            <v>Orkney Islands</v>
          </cell>
          <cell r="FB209" t="str">
            <v>S12000023</v>
          </cell>
          <cell r="FC209" t="str">
            <v>&amp;^%</v>
          </cell>
          <cell r="FD209" t="str">
            <v>&amp;^%</v>
          </cell>
          <cell r="FE209" t="str">
            <v>&amp;^%</v>
          </cell>
          <cell r="FF209" t="str">
            <v>&amp;^%</v>
          </cell>
          <cell r="FG209">
            <v>553.70000000000005</v>
          </cell>
          <cell r="FH209">
            <v>14</v>
          </cell>
          <cell r="FI209" t="str">
            <v>&amp;^%</v>
          </cell>
          <cell r="FJ209" t="str">
            <v>&amp;^%</v>
          </cell>
          <cell r="FK209" t="str">
            <v>&amp;^%</v>
          </cell>
          <cell r="FL209" t="str">
            <v>&amp;^%</v>
          </cell>
          <cell r="FN209" t="str">
            <v>Orkney Islands</v>
          </cell>
          <cell r="FO209" t="str">
            <v>S12000023</v>
          </cell>
          <cell r="FP209" t="str">
            <v>&amp;^%</v>
          </cell>
          <cell r="FQ209" t="str">
            <v>&amp;^%</v>
          </cell>
          <cell r="FR209">
            <v>40</v>
          </cell>
          <cell r="FS209">
            <v>3.9</v>
          </cell>
          <cell r="FT209">
            <v>40.799999999999997</v>
          </cell>
          <cell r="FU209">
            <v>4.5999999999999996</v>
          </cell>
          <cell r="FV209" t="str">
            <v>&amp;^%</v>
          </cell>
          <cell r="FW209" t="str">
            <v>&amp;^%</v>
          </cell>
          <cell r="FX209" t="str">
            <v>&amp;^%</v>
          </cell>
          <cell r="FY209" t="str">
            <v>&amp;^%</v>
          </cell>
          <cell r="GA209" t="str">
            <v>Orkney Islands</v>
          </cell>
          <cell r="GB209" t="str">
            <v>S12000023</v>
          </cell>
          <cell r="GC209" t="str">
            <v>&amp;^%</v>
          </cell>
          <cell r="GD209" t="str">
            <v>&amp;^%</v>
          </cell>
          <cell r="GE209" t="str">
            <v>&amp;^%</v>
          </cell>
          <cell r="GF209" t="str">
            <v>&amp;^%</v>
          </cell>
          <cell r="GG209">
            <v>28916</v>
          </cell>
          <cell r="GH209">
            <v>14</v>
          </cell>
          <cell r="GI209" t="str">
            <v>&amp;^%</v>
          </cell>
          <cell r="GJ209" t="str">
            <v>&amp;^%</v>
          </cell>
          <cell r="GK209" t="str">
            <v>&amp;^%</v>
          </cell>
          <cell r="GL209" t="str">
            <v>&amp;^%</v>
          </cell>
          <cell r="GN209" t="str">
            <v>Orkney Islands</v>
          </cell>
          <cell r="GO209" t="str">
            <v>S12000023</v>
          </cell>
          <cell r="GP209" t="str">
            <v>&amp;^%</v>
          </cell>
          <cell r="GQ209" t="str">
            <v>&amp;^%</v>
          </cell>
          <cell r="GR209" t="str">
            <v>&amp;^%</v>
          </cell>
          <cell r="GS209" t="str">
            <v>&amp;^%</v>
          </cell>
          <cell r="GT209">
            <v>13.99</v>
          </cell>
          <cell r="GU209">
            <v>12</v>
          </cell>
          <cell r="GV209" t="str">
            <v>&amp;^%</v>
          </cell>
          <cell r="GW209" t="str">
            <v>&amp;^%</v>
          </cell>
          <cell r="GX209" t="str">
            <v>&amp;^%</v>
          </cell>
          <cell r="GY209" t="str">
            <v>&amp;^%</v>
          </cell>
        </row>
        <row r="210">
          <cell r="A210" t="str">
            <v>Perth and Kinross</v>
          </cell>
          <cell r="B210" t="str">
            <v>S12000024</v>
          </cell>
          <cell r="C210">
            <v>25000</v>
          </cell>
          <cell r="D210">
            <v>8.4</v>
          </cell>
          <cell r="E210">
            <v>480.3</v>
          </cell>
          <cell r="F210">
            <v>7.1</v>
          </cell>
          <cell r="G210">
            <v>524.6</v>
          </cell>
          <cell r="H210">
            <v>3.6</v>
          </cell>
          <cell r="I210">
            <v>269.10000000000002</v>
          </cell>
          <cell r="J210">
            <v>6</v>
          </cell>
          <cell r="K210" t="str">
            <v>&amp;^%</v>
          </cell>
          <cell r="L210" t="str">
            <v>&amp;^%</v>
          </cell>
          <cell r="N210" t="str">
            <v>Perth and Kinross</v>
          </cell>
          <cell r="O210" t="str">
            <v>S12000024</v>
          </cell>
          <cell r="P210">
            <v>41000</v>
          </cell>
          <cell r="Q210">
            <v>6.4</v>
          </cell>
          <cell r="R210">
            <v>37.5</v>
          </cell>
          <cell r="S210">
            <v>1.1000000000000001</v>
          </cell>
          <cell r="T210">
            <v>39</v>
          </cell>
          <cell r="U210">
            <v>0.9</v>
          </cell>
          <cell r="V210">
            <v>34.6</v>
          </cell>
          <cell r="W210">
            <v>1.7</v>
          </cell>
          <cell r="X210" t="str">
            <v>&amp;^%</v>
          </cell>
          <cell r="Y210" t="str">
            <v>&amp;^%</v>
          </cell>
          <cell r="AA210" t="str">
            <v>Perth and Kinross</v>
          </cell>
          <cell r="AB210" t="str">
            <v>S12000024</v>
          </cell>
          <cell r="AC210">
            <v>37000</v>
          </cell>
          <cell r="AD210">
            <v>7.5</v>
          </cell>
          <cell r="AE210">
            <v>24158</v>
          </cell>
          <cell r="AF210">
            <v>6.5</v>
          </cell>
          <cell r="AG210">
            <v>26393</v>
          </cell>
          <cell r="AH210">
            <v>3.3</v>
          </cell>
          <cell r="AI210">
            <v>13689</v>
          </cell>
          <cell r="AJ210">
            <v>5.9</v>
          </cell>
          <cell r="AK210" t="str">
            <v>&amp;^%</v>
          </cell>
          <cell r="AL210" t="str">
            <v>&amp;^%</v>
          </cell>
          <cell r="AN210" t="str">
            <v>Perth and Kinross</v>
          </cell>
          <cell r="AO210" t="str">
            <v>S12000024</v>
          </cell>
          <cell r="AP210">
            <v>41000</v>
          </cell>
          <cell r="AQ210">
            <v>6.4</v>
          </cell>
          <cell r="AR210">
            <v>11.57</v>
          </cell>
          <cell r="AS210">
            <v>5.3</v>
          </cell>
          <cell r="AT210">
            <v>12.85</v>
          </cell>
          <cell r="AU210">
            <v>2.9</v>
          </cell>
          <cell r="AV210">
            <v>6.52</v>
          </cell>
          <cell r="AW210">
            <v>3.1</v>
          </cell>
          <cell r="AX210" t="str">
            <v>&amp;^%</v>
          </cell>
          <cell r="AY210" t="str">
            <v>&amp;^%</v>
          </cell>
          <cell r="BA210" t="str">
            <v>Perth and Kinross</v>
          </cell>
          <cell r="BB210" t="str">
            <v>S12000024</v>
          </cell>
          <cell r="BC210">
            <v>41000</v>
          </cell>
          <cell r="BD210">
            <v>6.4</v>
          </cell>
          <cell r="BE210">
            <v>458.1</v>
          </cell>
          <cell r="BF210">
            <v>5.7</v>
          </cell>
          <cell r="BG210">
            <v>501.3</v>
          </cell>
          <cell r="BH210">
            <v>2.8</v>
          </cell>
          <cell r="BI210">
            <v>261.5</v>
          </cell>
          <cell r="BJ210">
            <v>4.0999999999999996</v>
          </cell>
          <cell r="BK210" t="str">
            <v>&amp;^%</v>
          </cell>
          <cell r="BL210" t="str">
            <v>&amp;^%</v>
          </cell>
          <cell r="BN210" t="str">
            <v>Perth and Kinross</v>
          </cell>
          <cell r="BO210" t="str">
            <v>S12000024</v>
          </cell>
          <cell r="BP210">
            <v>59000</v>
          </cell>
          <cell r="BQ210">
            <v>5.3</v>
          </cell>
          <cell r="BR210">
            <v>35.9</v>
          </cell>
          <cell r="BS210">
            <v>1.4</v>
          </cell>
          <cell r="BT210">
            <v>32.700000000000003</v>
          </cell>
          <cell r="BU210">
            <v>1.8</v>
          </cell>
          <cell r="BV210">
            <v>15</v>
          </cell>
          <cell r="BW210">
            <v>8.9</v>
          </cell>
          <cell r="BX210">
            <v>42.5</v>
          </cell>
          <cell r="BY210">
            <v>18</v>
          </cell>
          <cell r="CA210" t="str">
            <v>Perth and Kinross</v>
          </cell>
          <cell r="CB210" t="str">
            <v>S12000024</v>
          </cell>
          <cell r="CC210">
            <v>52000</v>
          </cell>
          <cell r="CD210">
            <v>6.6</v>
          </cell>
          <cell r="CE210">
            <v>19960</v>
          </cell>
          <cell r="CF210">
            <v>7.4</v>
          </cell>
          <cell r="CG210">
            <v>21828</v>
          </cell>
          <cell r="CH210">
            <v>3.8</v>
          </cell>
          <cell r="CI210">
            <v>6536</v>
          </cell>
          <cell r="CJ210">
            <v>9.6</v>
          </cell>
          <cell r="CK210" t="str">
            <v>&amp;^%</v>
          </cell>
          <cell r="CL210" t="str">
            <v>&amp;^%</v>
          </cell>
          <cell r="CN210" t="str">
            <v>Perth and Kinross</v>
          </cell>
          <cell r="CO210" t="str">
            <v>S12000024</v>
          </cell>
          <cell r="CP210">
            <v>59000</v>
          </cell>
          <cell r="CQ210">
            <v>5.3</v>
          </cell>
          <cell r="CR210">
            <v>10.220000000000001</v>
          </cell>
          <cell r="CS210">
            <v>5.4</v>
          </cell>
          <cell r="CT210">
            <v>12.36</v>
          </cell>
          <cell r="CU210">
            <v>2.6</v>
          </cell>
          <cell r="CV210">
            <v>6.19</v>
          </cell>
          <cell r="CW210">
            <v>1</v>
          </cell>
          <cell r="CX210" t="str">
            <v>&amp;^%</v>
          </cell>
          <cell r="CY210" t="str">
            <v>&amp;^%</v>
          </cell>
          <cell r="DA210" t="str">
            <v>Perth and Kinross</v>
          </cell>
          <cell r="DB210" t="str">
            <v>S12000024</v>
          </cell>
          <cell r="DC210">
            <v>59000</v>
          </cell>
          <cell r="DD210">
            <v>5.3</v>
          </cell>
          <cell r="DE210">
            <v>358</v>
          </cell>
          <cell r="DF210">
            <v>5.4</v>
          </cell>
          <cell r="DG210">
            <v>404.1</v>
          </cell>
          <cell r="DH210">
            <v>3.2</v>
          </cell>
          <cell r="DI210">
            <v>107.4</v>
          </cell>
          <cell r="DJ210">
            <v>12</v>
          </cell>
          <cell r="DK210" t="str">
            <v>&amp;^%</v>
          </cell>
          <cell r="DL210" t="str">
            <v>&amp;^%</v>
          </cell>
          <cell r="DN210" t="str">
            <v>Perth and Kinross</v>
          </cell>
          <cell r="DO210" t="str">
            <v>S12000024</v>
          </cell>
          <cell r="DP210">
            <v>16000</v>
          </cell>
          <cell r="DQ210">
            <v>9.9</v>
          </cell>
          <cell r="DR210">
            <v>36</v>
          </cell>
          <cell r="DS210">
            <v>1.4</v>
          </cell>
          <cell r="DT210">
            <v>36.299999999999997</v>
          </cell>
          <cell r="DU210">
            <v>0.8</v>
          </cell>
          <cell r="DV210">
            <v>32.6</v>
          </cell>
          <cell r="DW210">
            <v>2.8</v>
          </cell>
          <cell r="DX210" t="str">
            <v>&amp;^%</v>
          </cell>
          <cell r="DY210" t="str">
            <v>&amp;^%</v>
          </cell>
          <cell r="EA210" t="str">
            <v>Perth and Kinross</v>
          </cell>
          <cell r="EB210" t="str">
            <v>S12000024</v>
          </cell>
          <cell r="EC210">
            <v>15000</v>
          </cell>
          <cell r="ED210">
            <v>11.3</v>
          </cell>
          <cell r="EE210">
            <v>21224</v>
          </cell>
          <cell r="EF210">
            <v>11</v>
          </cell>
          <cell r="EG210">
            <v>24137</v>
          </cell>
          <cell r="EH210">
            <v>5.0999999999999996</v>
          </cell>
          <cell r="EI210">
            <v>12938</v>
          </cell>
          <cell r="EJ210">
            <v>15</v>
          </cell>
          <cell r="EK210" t="str">
            <v>&amp;^%</v>
          </cell>
          <cell r="EL210" t="str">
            <v>&amp;^%</v>
          </cell>
          <cell r="EN210" t="str">
            <v>Perth and Kinross</v>
          </cell>
          <cell r="EO210" t="str">
            <v>S12000024</v>
          </cell>
          <cell r="EP210">
            <v>16000</v>
          </cell>
          <cell r="EQ210">
            <v>9.9</v>
          </cell>
          <cell r="ER210">
            <v>10.88</v>
          </cell>
          <cell r="ES210">
            <v>12</v>
          </cell>
          <cell r="ET210">
            <v>12.81</v>
          </cell>
          <cell r="EU210">
            <v>4.5999999999999996</v>
          </cell>
          <cell r="EV210">
            <v>6.58</v>
          </cell>
          <cell r="EW210">
            <v>4.5</v>
          </cell>
          <cell r="EX210" t="str">
            <v>&amp;^%</v>
          </cell>
          <cell r="EY210" t="str">
            <v>&amp;^%</v>
          </cell>
          <cell r="FA210" t="str">
            <v>Perth and Kinross</v>
          </cell>
          <cell r="FB210" t="str">
            <v>S12000024</v>
          </cell>
          <cell r="FC210">
            <v>16000</v>
          </cell>
          <cell r="FD210">
            <v>9.9</v>
          </cell>
          <cell r="FE210">
            <v>403</v>
          </cell>
          <cell r="FF210">
            <v>11</v>
          </cell>
          <cell r="FG210">
            <v>465.3</v>
          </cell>
          <cell r="FH210">
            <v>4.4000000000000004</v>
          </cell>
          <cell r="FI210">
            <v>239.4</v>
          </cell>
          <cell r="FJ210">
            <v>6</v>
          </cell>
          <cell r="FK210" t="str">
            <v>&amp;^%</v>
          </cell>
          <cell r="FL210" t="str">
            <v>&amp;^%</v>
          </cell>
          <cell r="FN210" t="str">
            <v>Perth and Kinross</v>
          </cell>
          <cell r="FO210" t="str">
            <v>S12000024</v>
          </cell>
          <cell r="FP210">
            <v>25000</v>
          </cell>
          <cell r="FQ210">
            <v>8.4</v>
          </cell>
          <cell r="FR210">
            <v>39.1</v>
          </cell>
          <cell r="FS210">
            <v>1.6</v>
          </cell>
          <cell r="FT210">
            <v>40.799999999999997</v>
          </cell>
          <cell r="FU210">
            <v>1.3</v>
          </cell>
          <cell r="FV210">
            <v>35</v>
          </cell>
          <cell r="FW210">
            <v>1.5</v>
          </cell>
          <cell r="FX210" t="str">
            <v>&amp;^%</v>
          </cell>
          <cell r="FY210" t="str">
            <v>&amp;^%</v>
          </cell>
          <cell r="GA210" t="str">
            <v>Perth and Kinross</v>
          </cell>
          <cell r="GB210" t="str">
            <v>S12000024</v>
          </cell>
          <cell r="GC210">
            <v>22000</v>
          </cell>
          <cell r="GD210">
            <v>10</v>
          </cell>
          <cell r="GE210">
            <v>25384</v>
          </cell>
          <cell r="GF210">
            <v>7.5</v>
          </cell>
          <cell r="GG210">
            <v>27963</v>
          </cell>
          <cell r="GH210">
            <v>4.3</v>
          </cell>
          <cell r="GI210">
            <v>14188</v>
          </cell>
          <cell r="GJ210">
            <v>7.6</v>
          </cell>
          <cell r="GK210" t="str">
            <v>&amp;^%</v>
          </cell>
          <cell r="GL210" t="str">
            <v>&amp;^%</v>
          </cell>
          <cell r="GN210" t="str">
            <v>Perth and Kinross</v>
          </cell>
          <cell r="GO210" t="str">
            <v>S12000024</v>
          </cell>
          <cell r="GP210">
            <v>25000</v>
          </cell>
          <cell r="GQ210">
            <v>8.4</v>
          </cell>
          <cell r="GR210">
            <v>12.01</v>
          </cell>
          <cell r="GS210">
            <v>7.7</v>
          </cell>
          <cell r="GT210">
            <v>12.87</v>
          </cell>
          <cell r="GU210">
            <v>3.8</v>
          </cell>
          <cell r="GV210">
            <v>6.47</v>
          </cell>
          <cell r="GW210">
            <v>4.5999999999999996</v>
          </cell>
          <cell r="GX210" t="str">
            <v>&amp;^%</v>
          </cell>
          <cell r="GY210" t="str">
            <v>&amp;^%</v>
          </cell>
        </row>
        <row r="211">
          <cell r="A211" t="str">
            <v>Renfrewshire</v>
          </cell>
          <cell r="B211" t="str">
            <v>S12000038</v>
          </cell>
          <cell r="C211">
            <v>32000</v>
          </cell>
          <cell r="D211">
            <v>7.4</v>
          </cell>
          <cell r="E211">
            <v>579.79999999999995</v>
          </cell>
          <cell r="F211">
            <v>4.5999999999999996</v>
          </cell>
          <cell r="G211">
            <v>697.9</v>
          </cell>
          <cell r="H211">
            <v>4.7</v>
          </cell>
          <cell r="I211">
            <v>341.1</v>
          </cell>
          <cell r="J211">
            <v>6</v>
          </cell>
          <cell r="K211" t="str">
            <v>&amp;^%</v>
          </cell>
          <cell r="L211" t="str">
            <v>&amp;^%</v>
          </cell>
          <cell r="N211" t="str">
            <v>Renfrewshire</v>
          </cell>
          <cell r="O211" t="str">
            <v>S12000038</v>
          </cell>
          <cell r="P211">
            <v>52000</v>
          </cell>
          <cell r="Q211">
            <v>5.7</v>
          </cell>
          <cell r="R211">
            <v>38</v>
          </cell>
          <cell r="S211">
            <v>1</v>
          </cell>
          <cell r="T211">
            <v>40.5</v>
          </cell>
          <cell r="U211">
            <v>1.6</v>
          </cell>
          <cell r="V211">
            <v>35</v>
          </cell>
          <cell r="W211">
            <v>0.3</v>
          </cell>
          <cell r="X211" t="str">
            <v>&amp;^%</v>
          </cell>
          <cell r="Y211" t="str">
            <v>&amp;^%</v>
          </cell>
          <cell r="AA211" t="str">
            <v>Renfrewshire</v>
          </cell>
          <cell r="AB211" t="str">
            <v>S12000038</v>
          </cell>
          <cell r="AC211">
            <v>47000</v>
          </cell>
          <cell r="AD211">
            <v>9.1</v>
          </cell>
          <cell r="AE211">
            <v>27478</v>
          </cell>
          <cell r="AF211">
            <v>4.8</v>
          </cell>
          <cell r="AG211">
            <v>31622</v>
          </cell>
          <cell r="AH211">
            <v>5.3</v>
          </cell>
          <cell r="AI211">
            <v>14778</v>
          </cell>
          <cell r="AJ211">
            <v>5.3</v>
          </cell>
          <cell r="AK211" t="str">
            <v>&amp;^%</v>
          </cell>
          <cell r="AL211" t="str">
            <v>&amp;^%</v>
          </cell>
          <cell r="AN211" t="str">
            <v>Renfrewshire</v>
          </cell>
          <cell r="AO211" t="str">
            <v>S12000038</v>
          </cell>
          <cell r="AP211">
            <v>52000</v>
          </cell>
          <cell r="AQ211">
            <v>5.7</v>
          </cell>
          <cell r="AR211">
            <v>13.41</v>
          </cell>
          <cell r="AS211">
            <v>4.5999999999999996</v>
          </cell>
          <cell r="AT211">
            <v>15.2</v>
          </cell>
          <cell r="AU211">
            <v>3.5</v>
          </cell>
          <cell r="AV211">
            <v>7.31</v>
          </cell>
          <cell r="AW211">
            <v>3.3</v>
          </cell>
          <cell r="AX211" t="str">
            <v>&amp;^%</v>
          </cell>
          <cell r="AY211" t="str">
            <v>&amp;^%</v>
          </cell>
          <cell r="BA211" t="str">
            <v>Renfrewshire</v>
          </cell>
          <cell r="BB211" t="str">
            <v>S12000038</v>
          </cell>
          <cell r="BC211">
            <v>52000</v>
          </cell>
          <cell r="BD211">
            <v>5.7</v>
          </cell>
          <cell r="BE211">
            <v>532.4</v>
          </cell>
          <cell r="BF211">
            <v>4.3</v>
          </cell>
          <cell r="BG211">
            <v>615.5</v>
          </cell>
          <cell r="BH211">
            <v>3.8</v>
          </cell>
          <cell r="BI211">
            <v>280</v>
          </cell>
          <cell r="BJ211">
            <v>5.2</v>
          </cell>
          <cell r="BK211" t="str">
            <v>&amp;^%</v>
          </cell>
          <cell r="BL211" t="str">
            <v>&amp;^%</v>
          </cell>
          <cell r="BN211" t="str">
            <v>Renfrewshire</v>
          </cell>
          <cell r="BO211" t="str">
            <v>S12000038</v>
          </cell>
          <cell r="BP211">
            <v>71000</v>
          </cell>
          <cell r="BQ211">
            <v>4.8</v>
          </cell>
          <cell r="BR211">
            <v>37</v>
          </cell>
          <cell r="BS211">
            <v>0.5</v>
          </cell>
          <cell r="BT211">
            <v>35.200000000000003</v>
          </cell>
          <cell r="BU211">
            <v>2</v>
          </cell>
          <cell r="BV211">
            <v>17.2</v>
          </cell>
          <cell r="BW211">
            <v>9.8000000000000007</v>
          </cell>
          <cell r="BX211" t="str">
            <v>&amp;^%</v>
          </cell>
          <cell r="BY211" t="str">
            <v>&amp;^%</v>
          </cell>
          <cell r="CA211" t="str">
            <v>Renfrewshire</v>
          </cell>
          <cell r="CB211" t="str">
            <v>S12000038</v>
          </cell>
          <cell r="CC211">
            <v>64000</v>
          </cell>
          <cell r="CD211">
            <v>7.3</v>
          </cell>
          <cell r="CE211">
            <v>23973</v>
          </cell>
          <cell r="CF211">
            <v>6</v>
          </cell>
          <cell r="CG211">
            <v>27314</v>
          </cell>
          <cell r="CH211">
            <v>5.4</v>
          </cell>
          <cell r="CI211">
            <v>9083</v>
          </cell>
          <cell r="CJ211">
            <v>9.1</v>
          </cell>
          <cell r="CK211" t="str">
            <v>&amp;^%</v>
          </cell>
          <cell r="CL211" t="str">
            <v>&amp;^%</v>
          </cell>
          <cell r="CN211" t="str">
            <v>Renfrewshire</v>
          </cell>
          <cell r="CO211" t="str">
            <v>S12000038</v>
          </cell>
          <cell r="CP211">
            <v>71000</v>
          </cell>
          <cell r="CQ211">
            <v>4.8</v>
          </cell>
          <cell r="CR211">
            <v>12.23</v>
          </cell>
          <cell r="CS211">
            <v>4.5</v>
          </cell>
          <cell r="CT211">
            <v>14.56</v>
          </cell>
          <cell r="CU211">
            <v>3.2</v>
          </cell>
          <cell r="CV211">
            <v>6.66</v>
          </cell>
          <cell r="CW211">
            <v>2.5</v>
          </cell>
          <cell r="CX211" t="str">
            <v>&amp;^%</v>
          </cell>
          <cell r="CY211" t="str">
            <v>&amp;^%</v>
          </cell>
          <cell r="DA211" t="str">
            <v>Renfrewshire</v>
          </cell>
          <cell r="DB211" t="str">
            <v>S12000038</v>
          </cell>
          <cell r="DC211">
            <v>71000</v>
          </cell>
          <cell r="DD211">
            <v>4.8</v>
          </cell>
          <cell r="DE211">
            <v>456.8</v>
          </cell>
          <cell r="DF211">
            <v>5.4</v>
          </cell>
          <cell r="DG211">
            <v>512.79999999999995</v>
          </cell>
          <cell r="DH211">
            <v>3.9</v>
          </cell>
          <cell r="DI211">
            <v>147.19999999999999</v>
          </cell>
          <cell r="DJ211">
            <v>13</v>
          </cell>
          <cell r="DK211" t="str">
            <v>&amp;^%</v>
          </cell>
          <cell r="DL211" t="str">
            <v>&amp;^%</v>
          </cell>
          <cell r="DN211" t="str">
            <v>Renfrewshire</v>
          </cell>
          <cell r="DO211" t="str">
            <v>S12000038</v>
          </cell>
          <cell r="DP211">
            <v>20000</v>
          </cell>
          <cell r="DQ211">
            <v>8.6999999999999993</v>
          </cell>
          <cell r="DR211">
            <v>37.5</v>
          </cell>
          <cell r="DS211">
            <v>1.1000000000000001</v>
          </cell>
          <cell r="DT211">
            <v>37.5</v>
          </cell>
          <cell r="DU211">
            <v>1.1000000000000001</v>
          </cell>
          <cell r="DV211">
            <v>32.4</v>
          </cell>
          <cell r="DW211">
            <v>3</v>
          </cell>
          <cell r="DX211" t="str">
            <v>&amp;^%</v>
          </cell>
          <cell r="DY211" t="str">
            <v>&amp;^%</v>
          </cell>
          <cell r="EA211" t="str">
            <v>Renfrewshire</v>
          </cell>
          <cell r="EB211" t="str">
            <v>S12000038</v>
          </cell>
          <cell r="EC211">
            <v>18000</v>
          </cell>
          <cell r="ED211">
            <v>10.3</v>
          </cell>
          <cell r="EE211">
            <v>22325</v>
          </cell>
          <cell r="EF211">
            <v>9.6</v>
          </cell>
          <cell r="EG211">
            <v>25604</v>
          </cell>
          <cell r="EH211">
            <v>7</v>
          </cell>
          <cell r="EI211">
            <v>12929</v>
          </cell>
          <cell r="EJ211">
            <v>5.2</v>
          </cell>
          <cell r="EK211" t="str">
            <v>&amp;^%</v>
          </cell>
          <cell r="EL211" t="str">
            <v>&amp;^%</v>
          </cell>
          <cell r="EN211" t="str">
            <v>Renfrewshire</v>
          </cell>
          <cell r="EO211" t="str">
            <v>S12000038</v>
          </cell>
          <cell r="EP211">
            <v>20000</v>
          </cell>
          <cell r="EQ211">
            <v>8.6999999999999993</v>
          </cell>
          <cell r="ER211">
            <v>11.52</v>
          </cell>
          <cell r="ES211">
            <v>7.9</v>
          </cell>
          <cell r="ET211">
            <v>12.97</v>
          </cell>
          <cell r="EU211">
            <v>5.6</v>
          </cell>
          <cell r="EV211">
            <v>6.62</v>
          </cell>
          <cell r="EW211">
            <v>3.2</v>
          </cell>
          <cell r="EX211" t="str">
            <v>&amp;^%</v>
          </cell>
          <cell r="EY211" t="str">
            <v>&amp;^%</v>
          </cell>
          <cell r="FA211" t="str">
            <v>Renfrewshire</v>
          </cell>
          <cell r="FB211" t="str">
            <v>S12000038</v>
          </cell>
          <cell r="FC211">
            <v>20000</v>
          </cell>
          <cell r="FD211">
            <v>8.6999999999999993</v>
          </cell>
          <cell r="FE211">
            <v>412.6</v>
          </cell>
          <cell r="FF211">
            <v>8.6999999999999993</v>
          </cell>
          <cell r="FG211">
            <v>486.5</v>
          </cell>
          <cell r="FH211">
            <v>5.6</v>
          </cell>
          <cell r="FI211">
            <v>244</v>
          </cell>
          <cell r="FJ211">
            <v>3.9</v>
          </cell>
          <cell r="FK211" t="str">
            <v>&amp;^%</v>
          </cell>
          <cell r="FL211" t="str">
            <v>&amp;^%</v>
          </cell>
          <cell r="FN211" t="str">
            <v>Renfrewshire</v>
          </cell>
          <cell r="FO211" t="str">
            <v>S12000038</v>
          </cell>
          <cell r="FP211">
            <v>32000</v>
          </cell>
          <cell r="FQ211">
            <v>7.4</v>
          </cell>
          <cell r="FR211">
            <v>38.9</v>
          </cell>
          <cell r="FS211">
            <v>1.6</v>
          </cell>
          <cell r="FT211">
            <v>42.4</v>
          </cell>
          <cell r="FU211">
            <v>2.2999999999999998</v>
          </cell>
          <cell r="FV211">
            <v>35</v>
          </cell>
          <cell r="FW211">
            <v>1.3</v>
          </cell>
          <cell r="FX211" t="str">
            <v>&amp;^%</v>
          </cell>
          <cell r="FY211" t="str">
            <v>&amp;^%</v>
          </cell>
          <cell r="GA211" t="str">
            <v>Renfrewshire</v>
          </cell>
          <cell r="GB211" t="str">
            <v>S12000038</v>
          </cell>
          <cell r="GC211">
            <v>29000</v>
          </cell>
          <cell r="GD211">
            <v>13.3</v>
          </cell>
          <cell r="GE211">
            <v>29669</v>
          </cell>
          <cell r="GF211">
            <v>6.2</v>
          </cell>
          <cell r="GG211">
            <v>35422</v>
          </cell>
          <cell r="GH211">
            <v>6.4</v>
          </cell>
          <cell r="GI211">
            <v>17155</v>
          </cell>
          <cell r="GJ211">
            <v>7.3</v>
          </cell>
          <cell r="GK211" t="str">
            <v>&amp;^%</v>
          </cell>
          <cell r="GL211" t="str">
            <v>&amp;^%</v>
          </cell>
          <cell r="GN211" t="str">
            <v>Renfrewshire</v>
          </cell>
          <cell r="GO211" t="str">
            <v>S12000038</v>
          </cell>
          <cell r="GP211">
            <v>32000</v>
          </cell>
          <cell r="GQ211">
            <v>7.4</v>
          </cell>
          <cell r="GR211">
            <v>14.7</v>
          </cell>
          <cell r="GS211">
            <v>5.2</v>
          </cell>
          <cell r="GT211">
            <v>16.46</v>
          </cell>
          <cell r="GU211">
            <v>4.3</v>
          </cell>
          <cell r="GV211">
            <v>8.44</v>
          </cell>
          <cell r="GW211">
            <v>5.5</v>
          </cell>
          <cell r="GX211" t="str">
            <v>&amp;^%</v>
          </cell>
          <cell r="GY211" t="str">
            <v>&amp;^%</v>
          </cell>
        </row>
        <row r="212">
          <cell r="A212" t="str">
            <v>Scottish Borders</v>
          </cell>
          <cell r="B212" t="str">
            <v>S12000026</v>
          </cell>
          <cell r="C212">
            <v>17000</v>
          </cell>
          <cell r="D212">
            <v>10.199999999999999</v>
          </cell>
          <cell r="E212">
            <v>425</v>
          </cell>
          <cell r="F212">
            <v>5.5</v>
          </cell>
          <cell r="G212">
            <v>478.2</v>
          </cell>
          <cell r="H212">
            <v>7.8</v>
          </cell>
          <cell r="I212">
            <v>264.39999999999998</v>
          </cell>
          <cell r="J212">
            <v>6.8</v>
          </cell>
          <cell r="K212" t="str">
            <v>&amp;^%</v>
          </cell>
          <cell r="L212" t="str">
            <v>&amp;^%</v>
          </cell>
          <cell r="N212" t="str">
            <v>Scottish Borders</v>
          </cell>
          <cell r="O212" t="str">
            <v>S12000026</v>
          </cell>
          <cell r="P212">
            <v>25000</v>
          </cell>
          <cell r="Q212">
            <v>8.1</v>
          </cell>
          <cell r="R212">
            <v>37.5</v>
          </cell>
          <cell r="S212">
            <v>1.7</v>
          </cell>
          <cell r="T212">
            <v>39.700000000000003</v>
          </cell>
          <cell r="U212">
            <v>1.5</v>
          </cell>
          <cell r="V212">
            <v>34.5</v>
          </cell>
          <cell r="W212">
            <v>3.2</v>
          </cell>
          <cell r="X212" t="str">
            <v>&amp;^%</v>
          </cell>
          <cell r="Y212" t="str">
            <v>&amp;^%</v>
          </cell>
          <cell r="AA212" t="str">
            <v>Scottish Borders</v>
          </cell>
          <cell r="AB212" t="str">
            <v>S12000026</v>
          </cell>
          <cell r="AC212">
            <v>22000</v>
          </cell>
          <cell r="AD212">
            <v>12.2</v>
          </cell>
          <cell r="AE212">
            <v>21264</v>
          </cell>
          <cell r="AF212">
            <v>7.1</v>
          </cell>
          <cell r="AG212">
            <v>25300</v>
          </cell>
          <cell r="AH212">
            <v>9.5</v>
          </cell>
          <cell r="AI212">
            <v>13624</v>
          </cell>
          <cell r="AJ212">
            <v>6.8</v>
          </cell>
          <cell r="AK212" t="str">
            <v>&amp;^%</v>
          </cell>
          <cell r="AL212" t="str">
            <v>&amp;^%</v>
          </cell>
          <cell r="AN212" t="str">
            <v>Scottish Borders</v>
          </cell>
          <cell r="AO212" t="str">
            <v>S12000026</v>
          </cell>
          <cell r="AP212">
            <v>25000</v>
          </cell>
          <cell r="AQ212">
            <v>8.1</v>
          </cell>
          <cell r="AR212">
            <v>10.050000000000001</v>
          </cell>
          <cell r="AS212">
            <v>4.5999999999999996</v>
          </cell>
          <cell r="AT212">
            <v>11.99</v>
          </cell>
          <cell r="AU212">
            <v>6</v>
          </cell>
          <cell r="AV212">
            <v>6.59</v>
          </cell>
          <cell r="AW212">
            <v>2.8</v>
          </cell>
          <cell r="AX212" t="str">
            <v>&amp;^%</v>
          </cell>
          <cell r="AY212" t="str">
            <v>&amp;^%</v>
          </cell>
          <cell r="BA212" t="str">
            <v>Scottish Borders</v>
          </cell>
          <cell r="BB212" t="str">
            <v>S12000026</v>
          </cell>
          <cell r="BC212">
            <v>25000</v>
          </cell>
          <cell r="BD212">
            <v>8.1</v>
          </cell>
          <cell r="BE212">
            <v>402.7</v>
          </cell>
          <cell r="BF212">
            <v>5.7</v>
          </cell>
          <cell r="BG212">
            <v>475.3</v>
          </cell>
          <cell r="BH212">
            <v>5.8</v>
          </cell>
          <cell r="BI212">
            <v>262.60000000000002</v>
          </cell>
          <cell r="BJ212">
            <v>3.6</v>
          </cell>
          <cell r="BK212" t="str">
            <v>&amp;^%</v>
          </cell>
          <cell r="BL212" t="str">
            <v>&amp;^%</v>
          </cell>
          <cell r="BN212" t="str">
            <v>Scottish Borders</v>
          </cell>
          <cell r="BO212" t="str">
            <v>S12000026</v>
          </cell>
          <cell r="BP212">
            <v>38000</v>
          </cell>
          <cell r="BQ212">
            <v>6.5</v>
          </cell>
          <cell r="BR212">
            <v>35.200000000000003</v>
          </cell>
          <cell r="BS212">
            <v>1.8</v>
          </cell>
          <cell r="BT212">
            <v>32.700000000000003</v>
          </cell>
          <cell r="BU212">
            <v>2.5</v>
          </cell>
          <cell r="BV212">
            <v>16.399999999999999</v>
          </cell>
          <cell r="BW212">
            <v>11</v>
          </cell>
          <cell r="BX212" t="str">
            <v>&amp;^%</v>
          </cell>
          <cell r="BY212" t="str">
            <v>&amp;^%</v>
          </cell>
          <cell r="CA212" t="str">
            <v>Scottish Borders</v>
          </cell>
          <cell r="CB212" t="str">
            <v>S12000026</v>
          </cell>
          <cell r="CC212">
            <v>34000</v>
          </cell>
          <cell r="CD212">
            <v>9</v>
          </cell>
          <cell r="CE212">
            <v>17526</v>
          </cell>
          <cell r="CF212">
            <v>7.2</v>
          </cell>
          <cell r="CG212">
            <v>19938</v>
          </cell>
          <cell r="CH212">
            <v>8.3000000000000007</v>
          </cell>
          <cell r="CI212">
            <v>5879</v>
          </cell>
          <cell r="CJ212">
            <v>10</v>
          </cell>
          <cell r="CK212" t="str">
            <v>&amp;^%</v>
          </cell>
          <cell r="CL212" t="str">
            <v>&amp;^%</v>
          </cell>
          <cell r="CN212" t="str">
            <v>Scottish Borders</v>
          </cell>
          <cell r="CO212" t="str">
            <v>S12000026</v>
          </cell>
          <cell r="CP212">
            <v>38000</v>
          </cell>
          <cell r="CQ212">
            <v>6.5</v>
          </cell>
          <cell r="CR212">
            <v>9.6300000000000008</v>
          </cell>
          <cell r="CS212">
            <v>4.9000000000000004</v>
          </cell>
          <cell r="CT212">
            <v>11.54</v>
          </cell>
          <cell r="CU212">
            <v>5</v>
          </cell>
          <cell r="CV212">
            <v>6.37</v>
          </cell>
          <cell r="CW212">
            <v>1.6</v>
          </cell>
          <cell r="CX212" t="str">
            <v>&amp;^%</v>
          </cell>
          <cell r="CY212" t="str">
            <v>&amp;^%</v>
          </cell>
          <cell r="DA212" t="str">
            <v>Scottish Borders</v>
          </cell>
          <cell r="DB212" t="str">
            <v>S12000026</v>
          </cell>
          <cell r="DC212">
            <v>38000</v>
          </cell>
          <cell r="DD212">
            <v>6.5</v>
          </cell>
          <cell r="DE212">
            <v>333.2</v>
          </cell>
          <cell r="DF212">
            <v>5.8</v>
          </cell>
          <cell r="DG212">
            <v>377.3</v>
          </cell>
          <cell r="DH212">
            <v>5.5</v>
          </cell>
          <cell r="DI212">
            <v>110.3</v>
          </cell>
          <cell r="DJ212">
            <v>8.6999999999999993</v>
          </cell>
          <cell r="DK212" t="str">
            <v>&amp;^%</v>
          </cell>
          <cell r="DL212" t="str">
            <v>&amp;^%</v>
          </cell>
          <cell r="DN212" t="str">
            <v>Scottish Borders</v>
          </cell>
          <cell r="DO212" t="str">
            <v>S12000026</v>
          </cell>
          <cell r="DP212">
            <v>9000</v>
          </cell>
          <cell r="DQ212">
            <v>13.4</v>
          </cell>
          <cell r="DR212">
            <v>37</v>
          </cell>
          <cell r="DS212">
            <v>1.7</v>
          </cell>
          <cell r="DT212">
            <v>37.4</v>
          </cell>
          <cell r="DU212">
            <v>3.1</v>
          </cell>
          <cell r="DV212">
            <v>30.7</v>
          </cell>
          <cell r="DW212">
            <v>4.9000000000000004</v>
          </cell>
          <cell r="DX212" t="str">
            <v>&amp;^%</v>
          </cell>
          <cell r="DY212" t="str">
            <v>&amp;^%</v>
          </cell>
          <cell r="EA212" t="str">
            <v>Scottish Borders</v>
          </cell>
          <cell r="EB212" t="str">
            <v>S12000026</v>
          </cell>
          <cell r="EC212" t="str">
            <v>&amp;^%</v>
          </cell>
          <cell r="ED212" t="str">
            <v>&amp;^%</v>
          </cell>
          <cell r="EE212">
            <v>18997</v>
          </cell>
          <cell r="EF212" t="str">
            <v>&amp;^%</v>
          </cell>
          <cell r="EG212">
            <v>23543</v>
          </cell>
          <cell r="EH212">
            <v>8.8000000000000007</v>
          </cell>
          <cell r="EI212" t="str">
            <v>&amp;^%</v>
          </cell>
          <cell r="EJ212" t="str">
            <v>&amp;^%</v>
          </cell>
          <cell r="EK212" t="str">
            <v>&amp;^%</v>
          </cell>
          <cell r="EL212" t="str">
            <v>&amp;^%</v>
          </cell>
          <cell r="EN212" t="str">
            <v>Scottish Borders</v>
          </cell>
          <cell r="EO212" t="str">
            <v>S12000026</v>
          </cell>
          <cell r="EP212">
            <v>9000</v>
          </cell>
          <cell r="EQ212">
            <v>13.4</v>
          </cell>
          <cell r="ER212">
            <v>10.09</v>
          </cell>
          <cell r="ES212">
            <v>8.6</v>
          </cell>
          <cell r="ET212">
            <v>12.57</v>
          </cell>
          <cell r="EU212">
            <v>8.4</v>
          </cell>
          <cell r="EV212" t="str">
            <v>&amp;^%</v>
          </cell>
          <cell r="EW212" t="str">
            <v>&amp;^%</v>
          </cell>
          <cell r="EX212" t="str">
            <v>&amp;^%</v>
          </cell>
          <cell r="EY212" t="str">
            <v>&amp;^%</v>
          </cell>
          <cell r="FA212" t="str">
            <v>Scottish Borders</v>
          </cell>
          <cell r="FB212" t="str">
            <v>S12000026</v>
          </cell>
          <cell r="FC212">
            <v>9000</v>
          </cell>
          <cell r="FD212">
            <v>13.4</v>
          </cell>
          <cell r="FE212">
            <v>360.8</v>
          </cell>
          <cell r="FF212">
            <v>12</v>
          </cell>
          <cell r="FG212">
            <v>469.9</v>
          </cell>
          <cell r="FH212">
            <v>7.6</v>
          </cell>
          <cell r="FI212">
            <v>254.7</v>
          </cell>
          <cell r="FJ212">
            <v>7.4</v>
          </cell>
          <cell r="FK212" t="str">
            <v>&amp;^%</v>
          </cell>
          <cell r="FL212" t="str">
            <v>&amp;^%</v>
          </cell>
          <cell r="FN212" t="str">
            <v>Scottish Borders</v>
          </cell>
          <cell r="FO212" t="str">
            <v>S12000026</v>
          </cell>
          <cell r="FP212">
            <v>17000</v>
          </cell>
          <cell r="FQ212">
            <v>10.199999999999999</v>
          </cell>
          <cell r="FR212">
            <v>40</v>
          </cell>
          <cell r="FS212">
            <v>2.5</v>
          </cell>
          <cell r="FT212">
            <v>40.9</v>
          </cell>
          <cell r="FU212">
            <v>1.5</v>
          </cell>
          <cell r="FV212">
            <v>35</v>
          </cell>
          <cell r="FW212">
            <v>1.5</v>
          </cell>
          <cell r="FX212" t="str">
            <v>&amp;^%</v>
          </cell>
          <cell r="FY212" t="str">
            <v>&amp;^%</v>
          </cell>
          <cell r="GA212" t="str">
            <v>Scottish Borders</v>
          </cell>
          <cell r="GB212" t="str">
            <v>S12000026</v>
          </cell>
          <cell r="GC212">
            <v>14000</v>
          </cell>
          <cell r="GD212">
            <v>12.3</v>
          </cell>
          <cell r="GE212">
            <v>22559</v>
          </cell>
          <cell r="GF212">
            <v>6.4</v>
          </cell>
          <cell r="GG212">
            <v>26237</v>
          </cell>
          <cell r="GH212">
            <v>13</v>
          </cell>
          <cell r="GI212">
            <v>13988</v>
          </cell>
          <cell r="GJ212">
            <v>12</v>
          </cell>
          <cell r="GK212" t="str">
            <v>&amp;^%</v>
          </cell>
          <cell r="GL212" t="str">
            <v>&amp;^%</v>
          </cell>
          <cell r="GN212" t="str">
            <v>Scottish Borders</v>
          </cell>
          <cell r="GO212" t="str">
            <v>S12000026</v>
          </cell>
          <cell r="GP212">
            <v>17000</v>
          </cell>
          <cell r="GQ212">
            <v>10.199999999999999</v>
          </cell>
          <cell r="GR212">
            <v>10.02</v>
          </cell>
          <cell r="GS212">
            <v>7.2</v>
          </cell>
          <cell r="GT212">
            <v>11.71</v>
          </cell>
          <cell r="GU212">
            <v>8</v>
          </cell>
          <cell r="GV212">
            <v>6.5</v>
          </cell>
          <cell r="GW212">
            <v>3.6</v>
          </cell>
          <cell r="GX212" t="str">
            <v>&amp;^%</v>
          </cell>
          <cell r="GY212" t="str">
            <v>&amp;^%</v>
          </cell>
        </row>
        <row r="213">
          <cell r="A213" t="str">
            <v>Shetland Islands</v>
          </cell>
          <cell r="B213" t="str">
            <v>S12000027</v>
          </cell>
          <cell r="C213">
            <v>5000</v>
          </cell>
          <cell r="D213">
            <v>19.5</v>
          </cell>
          <cell r="E213">
            <v>562.20000000000005</v>
          </cell>
          <cell r="F213">
            <v>11</v>
          </cell>
          <cell r="G213">
            <v>668.1</v>
          </cell>
          <cell r="H213">
            <v>9.3000000000000007</v>
          </cell>
          <cell r="I213" t="str">
            <v>&amp;^%</v>
          </cell>
          <cell r="J213" t="str">
            <v>&amp;^%</v>
          </cell>
          <cell r="K213" t="str">
            <v>&amp;^%</v>
          </cell>
          <cell r="L213" t="str">
            <v>&amp;^%</v>
          </cell>
          <cell r="N213" t="str">
            <v>Shetland Islands</v>
          </cell>
          <cell r="O213" t="str">
            <v>S12000027</v>
          </cell>
          <cell r="P213">
            <v>8000</v>
          </cell>
          <cell r="Q213">
            <v>15</v>
          </cell>
          <cell r="R213">
            <v>37</v>
          </cell>
          <cell r="S213">
            <v>4.0999999999999996</v>
          </cell>
          <cell r="T213">
            <v>39.4</v>
          </cell>
          <cell r="U213">
            <v>2.9</v>
          </cell>
          <cell r="V213" t="str">
            <v>&amp;^%</v>
          </cell>
          <cell r="W213" t="str">
            <v>&amp;^%</v>
          </cell>
          <cell r="X213" t="str">
            <v>&amp;^%</v>
          </cell>
          <cell r="Y213" t="str">
            <v>&amp;^%</v>
          </cell>
          <cell r="AA213" t="str">
            <v>Shetland Islands</v>
          </cell>
          <cell r="AB213" t="str">
            <v>S12000027</v>
          </cell>
          <cell r="AC213">
            <v>7000</v>
          </cell>
          <cell r="AD213">
            <v>17.5</v>
          </cell>
          <cell r="AE213">
            <v>27366</v>
          </cell>
          <cell r="AF213">
            <v>13</v>
          </cell>
          <cell r="AG213">
            <v>30886</v>
          </cell>
          <cell r="AH213">
            <v>8.1999999999999993</v>
          </cell>
          <cell r="AI213" t="str">
            <v>&amp;^%</v>
          </cell>
          <cell r="AJ213" t="str">
            <v>&amp;^%</v>
          </cell>
          <cell r="AK213" t="str">
            <v>&amp;^%</v>
          </cell>
          <cell r="AL213" t="str">
            <v>&amp;^%</v>
          </cell>
          <cell r="AN213" t="str">
            <v>Shetland Islands</v>
          </cell>
          <cell r="AO213" t="str">
            <v>S12000027</v>
          </cell>
          <cell r="AP213">
            <v>8000</v>
          </cell>
          <cell r="AQ213">
            <v>15</v>
          </cell>
          <cell r="AR213">
            <v>12.86</v>
          </cell>
          <cell r="AS213">
            <v>11</v>
          </cell>
          <cell r="AT213">
            <v>15.71</v>
          </cell>
          <cell r="AU213">
            <v>7.4</v>
          </cell>
          <cell r="AV213" t="str">
            <v>&amp;^%</v>
          </cell>
          <cell r="AW213" t="str">
            <v>&amp;^%</v>
          </cell>
          <cell r="AX213" t="str">
            <v>&amp;^%</v>
          </cell>
          <cell r="AY213" t="str">
            <v>&amp;^%</v>
          </cell>
          <cell r="BA213" t="str">
            <v>Shetland Islands</v>
          </cell>
          <cell r="BB213" t="str">
            <v>S12000027</v>
          </cell>
          <cell r="BC213">
            <v>8000</v>
          </cell>
          <cell r="BD213">
            <v>15</v>
          </cell>
          <cell r="BE213">
            <v>536.6</v>
          </cell>
          <cell r="BF213">
            <v>11</v>
          </cell>
          <cell r="BG213">
            <v>619.1</v>
          </cell>
          <cell r="BH213">
            <v>7.3</v>
          </cell>
          <cell r="BI213" t="str">
            <v>&amp;^%</v>
          </cell>
          <cell r="BJ213" t="str">
            <v>&amp;^%</v>
          </cell>
          <cell r="BK213" t="str">
            <v>&amp;^%</v>
          </cell>
          <cell r="BL213" t="str">
            <v>&amp;^%</v>
          </cell>
          <cell r="BN213" t="str">
            <v>Shetland Islands</v>
          </cell>
          <cell r="BO213" t="str">
            <v>S12000027</v>
          </cell>
          <cell r="BP213">
            <v>11000</v>
          </cell>
          <cell r="BQ213">
            <v>12.5</v>
          </cell>
          <cell r="BR213">
            <v>35.799999999999997</v>
          </cell>
          <cell r="BS213">
            <v>5.4</v>
          </cell>
          <cell r="BT213">
            <v>32</v>
          </cell>
          <cell r="BU213">
            <v>5.6</v>
          </cell>
          <cell r="BV213" t="str">
            <v>&amp;^%</v>
          </cell>
          <cell r="BW213" t="str">
            <v>&amp;^%</v>
          </cell>
          <cell r="BX213" t="str">
            <v>&amp;^%</v>
          </cell>
          <cell r="BY213" t="str">
            <v>&amp;^%</v>
          </cell>
          <cell r="CA213" t="str">
            <v>Shetland Islands</v>
          </cell>
          <cell r="CB213" t="str">
            <v>S12000027</v>
          </cell>
          <cell r="CC213">
            <v>10000</v>
          </cell>
          <cell r="CD213">
            <v>14.3</v>
          </cell>
          <cell r="CE213">
            <v>22494</v>
          </cell>
          <cell r="CF213">
            <v>16</v>
          </cell>
          <cell r="CG213">
            <v>23320</v>
          </cell>
          <cell r="CH213">
            <v>10</v>
          </cell>
          <cell r="CI213" t="str">
            <v>&amp;^%</v>
          </cell>
          <cell r="CJ213" t="str">
            <v>&amp;^%</v>
          </cell>
          <cell r="CK213" t="str">
            <v>&amp;^%</v>
          </cell>
          <cell r="CL213" t="str">
            <v>&amp;^%</v>
          </cell>
          <cell r="CN213" t="str">
            <v>Shetland Islands</v>
          </cell>
          <cell r="CO213" t="str">
            <v>S12000027</v>
          </cell>
          <cell r="CP213">
            <v>11000</v>
          </cell>
          <cell r="CQ213">
            <v>12.5</v>
          </cell>
          <cell r="CR213">
            <v>12.32</v>
          </cell>
          <cell r="CS213">
            <v>7.1</v>
          </cell>
          <cell r="CT213">
            <v>15.12</v>
          </cell>
          <cell r="CU213">
            <v>6.9</v>
          </cell>
          <cell r="CV213">
            <v>7.88</v>
          </cell>
          <cell r="CW213">
            <v>7.3</v>
          </cell>
          <cell r="CX213" t="str">
            <v>&amp;^%</v>
          </cell>
          <cell r="CY213" t="str">
            <v>&amp;^%</v>
          </cell>
          <cell r="DA213" t="str">
            <v>Shetland Islands</v>
          </cell>
          <cell r="DB213" t="str">
            <v>S12000027</v>
          </cell>
          <cell r="DC213">
            <v>11000</v>
          </cell>
          <cell r="DD213">
            <v>12.5</v>
          </cell>
          <cell r="DE213">
            <v>455.4</v>
          </cell>
          <cell r="DF213">
            <v>13</v>
          </cell>
          <cell r="DG213">
            <v>483.8</v>
          </cell>
          <cell r="DH213">
            <v>8.9</v>
          </cell>
          <cell r="DI213" t="str">
            <v>&amp;^%</v>
          </cell>
          <cell r="DJ213" t="str">
            <v>&amp;^%</v>
          </cell>
          <cell r="DK213" t="str">
            <v>&amp;^%</v>
          </cell>
          <cell r="DL213" t="str">
            <v>&amp;^%</v>
          </cell>
          <cell r="DN213" t="str">
            <v>Shetland Islands</v>
          </cell>
          <cell r="DO213" t="str">
            <v>S12000027</v>
          </cell>
          <cell r="DP213" t="str">
            <v>&amp;^%</v>
          </cell>
          <cell r="DQ213" t="str">
            <v>&amp;^%</v>
          </cell>
          <cell r="DR213">
            <v>35.1</v>
          </cell>
          <cell r="DS213">
            <v>6.7</v>
          </cell>
          <cell r="DT213">
            <v>35.299999999999997</v>
          </cell>
          <cell r="DU213">
            <v>3.9</v>
          </cell>
          <cell r="DV213" t="str">
            <v>&amp;^%</v>
          </cell>
          <cell r="DW213" t="str">
            <v>&amp;^%</v>
          </cell>
          <cell r="DX213" t="str">
            <v>&amp;^%</v>
          </cell>
          <cell r="DY213" t="str">
            <v>&amp;^%</v>
          </cell>
          <cell r="EA213" t="str">
            <v>Shetland Islands</v>
          </cell>
          <cell r="EB213" t="str">
            <v>S12000027</v>
          </cell>
          <cell r="EC213" t="str">
            <v>&amp;^%</v>
          </cell>
          <cell r="ED213" t="str">
            <v>&amp;^%</v>
          </cell>
          <cell r="EE213" t="str">
            <v>&amp;^%</v>
          </cell>
          <cell r="EF213" t="str">
            <v>&amp;^%</v>
          </cell>
          <cell r="EG213">
            <v>28829</v>
          </cell>
          <cell r="EH213">
            <v>13</v>
          </cell>
          <cell r="EI213" t="str">
            <v>&amp;^%</v>
          </cell>
          <cell r="EJ213" t="str">
            <v>&amp;^%</v>
          </cell>
          <cell r="EK213" t="str">
            <v>&amp;^%</v>
          </cell>
          <cell r="EL213" t="str">
            <v>&amp;^%</v>
          </cell>
          <cell r="EN213" t="str">
            <v>Shetland Islands</v>
          </cell>
          <cell r="EO213" t="str">
            <v>S12000027</v>
          </cell>
          <cell r="EP213" t="str">
            <v>&amp;^%</v>
          </cell>
          <cell r="EQ213" t="str">
            <v>&amp;^%</v>
          </cell>
          <cell r="ER213" t="str">
            <v>&amp;^%</v>
          </cell>
          <cell r="ES213" t="str">
            <v>&amp;^%</v>
          </cell>
          <cell r="ET213">
            <v>15.42</v>
          </cell>
          <cell r="EU213">
            <v>13</v>
          </cell>
          <cell r="EV213" t="str">
            <v>&amp;^%</v>
          </cell>
          <cell r="EW213" t="str">
            <v>&amp;^%</v>
          </cell>
          <cell r="EX213" t="str">
            <v>&amp;^%</v>
          </cell>
          <cell r="EY213" t="str">
            <v>&amp;^%</v>
          </cell>
          <cell r="FA213" t="str">
            <v>Shetland Islands</v>
          </cell>
          <cell r="FB213" t="str">
            <v>S12000027</v>
          </cell>
          <cell r="FC213" t="str">
            <v>&amp;^%</v>
          </cell>
          <cell r="FD213" t="str">
            <v>&amp;^%</v>
          </cell>
          <cell r="FE213" t="str">
            <v>&amp;^%</v>
          </cell>
          <cell r="FF213" t="str">
            <v>&amp;^%</v>
          </cell>
          <cell r="FG213">
            <v>545</v>
          </cell>
          <cell r="FH213">
            <v>11</v>
          </cell>
          <cell r="FI213" t="str">
            <v>&amp;^%</v>
          </cell>
          <cell r="FJ213" t="str">
            <v>&amp;^%</v>
          </cell>
          <cell r="FK213" t="str">
            <v>&amp;^%</v>
          </cell>
          <cell r="FL213" t="str">
            <v>&amp;^%</v>
          </cell>
          <cell r="FN213" t="str">
            <v>Shetland Islands</v>
          </cell>
          <cell r="FO213" t="str">
            <v>S12000027</v>
          </cell>
          <cell r="FP213">
            <v>5000</v>
          </cell>
          <cell r="FQ213">
            <v>19.5</v>
          </cell>
          <cell r="FR213">
            <v>40</v>
          </cell>
          <cell r="FS213">
            <v>5.6</v>
          </cell>
          <cell r="FT213">
            <v>42.1</v>
          </cell>
          <cell r="FU213">
            <v>3.5</v>
          </cell>
          <cell r="FV213" t="str">
            <v>&amp;^%</v>
          </cell>
          <cell r="FW213" t="str">
            <v>&amp;^%</v>
          </cell>
          <cell r="FX213" t="str">
            <v>&amp;^%</v>
          </cell>
          <cell r="FY213" t="str">
            <v>&amp;^%</v>
          </cell>
          <cell r="GA213" t="str">
            <v>Shetland Islands</v>
          </cell>
          <cell r="GB213" t="str">
            <v>S12000027</v>
          </cell>
          <cell r="GC213" t="str">
            <v>&amp;^%</v>
          </cell>
          <cell r="GD213" t="str">
            <v>&amp;^%</v>
          </cell>
          <cell r="GE213">
            <v>28122</v>
          </cell>
          <cell r="GF213">
            <v>13</v>
          </cell>
          <cell r="GG213">
            <v>32369</v>
          </cell>
          <cell r="GH213">
            <v>11</v>
          </cell>
          <cell r="GI213" t="str">
            <v>&amp;^%</v>
          </cell>
          <cell r="GJ213" t="str">
            <v>&amp;^%</v>
          </cell>
          <cell r="GK213" t="str">
            <v>&amp;^%</v>
          </cell>
          <cell r="GL213" t="str">
            <v>&amp;^%</v>
          </cell>
          <cell r="GN213" t="str">
            <v>Shetland Islands</v>
          </cell>
          <cell r="GO213" t="str">
            <v>S12000027</v>
          </cell>
          <cell r="GP213">
            <v>5000</v>
          </cell>
          <cell r="GQ213">
            <v>19.5</v>
          </cell>
          <cell r="GR213">
            <v>13.34</v>
          </cell>
          <cell r="GS213">
            <v>14</v>
          </cell>
          <cell r="GT213">
            <v>15.87</v>
          </cell>
          <cell r="GU213">
            <v>9.1999999999999993</v>
          </cell>
          <cell r="GV213" t="str">
            <v>&amp;^%</v>
          </cell>
          <cell r="GW213" t="str">
            <v>&amp;^%</v>
          </cell>
          <cell r="GX213" t="str">
            <v>&amp;^%</v>
          </cell>
          <cell r="GY213" t="str">
            <v>&amp;^%</v>
          </cell>
        </row>
        <row r="214">
          <cell r="A214" t="str">
            <v>South Ayrshire</v>
          </cell>
          <cell r="B214" t="str">
            <v>S12000028</v>
          </cell>
          <cell r="C214">
            <v>19000</v>
          </cell>
          <cell r="D214">
            <v>9.5</v>
          </cell>
          <cell r="E214">
            <v>528.5</v>
          </cell>
          <cell r="F214">
            <v>8.6</v>
          </cell>
          <cell r="G214">
            <v>624.5</v>
          </cell>
          <cell r="H214">
            <v>5.8</v>
          </cell>
          <cell r="I214">
            <v>276.89999999999998</v>
          </cell>
          <cell r="J214">
            <v>8.1999999999999993</v>
          </cell>
          <cell r="K214" t="str">
            <v>&amp;^%</v>
          </cell>
          <cell r="L214" t="str">
            <v>&amp;^%</v>
          </cell>
          <cell r="N214" t="str">
            <v>South Ayrshire</v>
          </cell>
          <cell r="O214" t="str">
            <v>S12000028</v>
          </cell>
          <cell r="P214">
            <v>32000</v>
          </cell>
          <cell r="Q214">
            <v>7.3</v>
          </cell>
          <cell r="R214">
            <v>37.5</v>
          </cell>
          <cell r="S214">
            <v>0.8</v>
          </cell>
          <cell r="T214">
            <v>38.5</v>
          </cell>
          <cell r="U214">
            <v>1.1000000000000001</v>
          </cell>
          <cell r="V214">
            <v>34.799999999999997</v>
          </cell>
          <cell r="W214">
            <v>1.8</v>
          </cell>
          <cell r="X214" t="str">
            <v>&amp;^%</v>
          </cell>
          <cell r="Y214" t="str">
            <v>&amp;^%</v>
          </cell>
          <cell r="AA214" t="str">
            <v>South Ayrshire</v>
          </cell>
          <cell r="AB214" t="str">
            <v>S12000028</v>
          </cell>
          <cell r="AC214">
            <v>29000</v>
          </cell>
          <cell r="AD214">
            <v>8.5</v>
          </cell>
          <cell r="AE214">
            <v>27807</v>
          </cell>
          <cell r="AF214">
            <v>8</v>
          </cell>
          <cell r="AG214">
            <v>30735</v>
          </cell>
          <cell r="AH214">
            <v>5.0999999999999996</v>
          </cell>
          <cell r="AI214">
            <v>14020</v>
          </cell>
          <cell r="AJ214">
            <v>8.3000000000000007</v>
          </cell>
          <cell r="AK214" t="str">
            <v>&amp;^%</v>
          </cell>
          <cell r="AL214" t="str">
            <v>&amp;^%</v>
          </cell>
          <cell r="AN214" t="str">
            <v>South Ayrshire</v>
          </cell>
          <cell r="AO214" t="str">
            <v>S12000028</v>
          </cell>
          <cell r="AP214">
            <v>32000</v>
          </cell>
          <cell r="AQ214">
            <v>7.3</v>
          </cell>
          <cell r="AR214">
            <v>12.93</v>
          </cell>
          <cell r="AS214">
            <v>9.5</v>
          </cell>
          <cell r="AT214">
            <v>15.19</v>
          </cell>
          <cell r="AU214">
            <v>4.5999999999999996</v>
          </cell>
          <cell r="AV214">
            <v>6.51</v>
          </cell>
          <cell r="AW214">
            <v>6.6</v>
          </cell>
          <cell r="AX214" t="str">
            <v>&amp;^%</v>
          </cell>
          <cell r="AY214" t="str">
            <v>&amp;^%</v>
          </cell>
          <cell r="BA214" t="str">
            <v>South Ayrshire</v>
          </cell>
          <cell r="BB214" t="str">
            <v>S12000028</v>
          </cell>
          <cell r="BC214">
            <v>32000</v>
          </cell>
          <cell r="BD214">
            <v>7.3</v>
          </cell>
          <cell r="BE214">
            <v>500</v>
          </cell>
          <cell r="BF214">
            <v>9.1999999999999993</v>
          </cell>
          <cell r="BG214">
            <v>584.5</v>
          </cell>
          <cell r="BH214">
            <v>4.7</v>
          </cell>
          <cell r="BI214">
            <v>264.39999999999998</v>
          </cell>
          <cell r="BJ214">
            <v>4.8</v>
          </cell>
          <cell r="BK214" t="str">
            <v>&amp;^%</v>
          </cell>
          <cell r="BL214" t="str">
            <v>&amp;^%</v>
          </cell>
          <cell r="BN214" t="str">
            <v>South Ayrshire</v>
          </cell>
          <cell r="BO214" t="str">
            <v>S12000028</v>
          </cell>
          <cell r="BP214">
            <v>45000</v>
          </cell>
          <cell r="BQ214">
            <v>6.1</v>
          </cell>
          <cell r="BR214">
            <v>36.1</v>
          </cell>
          <cell r="BS214">
            <v>1.4</v>
          </cell>
          <cell r="BT214">
            <v>32.700000000000003</v>
          </cell>
          <cell r="BU214">
            <v>2.1</v>
          </cell>
          <cell r="BV214">
            <v>15.6</v>
          </cell>
          <cell r="BW214">
            <v>14</v>
          </cell>
          <cell r="BX214" t="str">
            <v>&amp;^%</v>
          </cell>
          <cell r="BY214" t="str">
            <v>&amp;^%</v>
          </cell>
          <cell r="CA214" t="str">
            <v>South Ayrshire</v>
          </cell>
          <cell r="CB214" t="str">
            <v>S12000028</v>
          </cell>
          <cell r="CC214">
            <v>39000</v>
          </cell>
          <cell r="CD214">
            <v>7.9</v>
          </cell>
          <cell r="CE214">
            <v>21483</v>
          </cell>
          <cell r="CF214">
            <v>12</v>
          </cell>
          <cell r="CG214">
            <v>25328</v>
          </cell>
          <cell r="CH214">
            <v>5.8</v>
          </cell>
          <cell r="CI214" t="str">
            <v>&amp;^%</v>
          </cell>
          <cell r="CJ214" t="str">
            <v>&amp;^%</v>
          </cell>
          <cell r="CK214" t="str">
            <v>&amp;^%</v>
          </cell>
          <cell r="CL214" t="str">
            <v>&amp;^%</v>
          </cell>
          <cell r="CN214" t="str">
            <v>South Ayrshire</v>
          </cell>
          <cell r="CO214" t="str">
            <v>S12000028</v>
          </cell>
          <cell r="CP214">
            <v>45000</v>
          </cell>
          <cell r="CQ214">
            <v>6.1</v>
          </cell>
          <cell r="CR214">
            <v>10.52</v>
          </cell>
          <cell r="CS214">
            <v>6</v>
          </cell>
          <cell r="CT214">
            <v>14.16</v>
          </cell>
          <cell r="CU214">
            <v>4.3</v>
          </cell>
          <cell r="CV214">
            <v>6.19</v>
          </cell>
          <cell r="CW214">
            <v>1.3</v>
          </cell>
          <cell r="CX214" t="str">
            <v>&amp;^%</v>
          </cell>
          <cell r="CY214" t="str">
            <v>&amp;^%</v>
          </cell>
          <cell r="DA214" t="str">
            <v>South Ayrshire</v>
          </cell>
          <cell r="DB214" t="str">
            <v>S12000028</v>
          </cell>
          <cell r="DC214">
            <v>45000</v>
          </cell>
          <cell r="DD214">
            <v>6.1</v>
          </cell>
          <cell r="DE214">
            <v>369.8</v>
          </cell>
          <cell r="DF214">
            <v>7.4</v>
          </cell>
          <cell r="DG214">
            <v>463.5</v>
          </cell>
          <cell r="DH214">
            <v>4.9000000000000004</v>
          </cell>
          <cell r="DI214">
            <v>107.5</v>
          </cell>
          <cell r="DJ214">
            <v>12</v>
          </cell>
          <cell r="DK214" t="str">
            <v>&amp;^%</v>
          </cell>
          <cell r="DL214" t="str">
            <v>&amp;^%</v>
          </cell>
          <cell r="DN214" t="str">
            <v>South Ayrshire</v>
          </cell>
          <cell r="DO214" t="str">
            <v>S12000028</v>
          </cell>
          <cell r="DP214">
            <v>12000</v>
          </cell>
          <cell r="DQ214">
            <v>11.2</v>
          </cell>
          <cell r="DR214">
            <v>37</v>
          </cell>
          <cell r="DS214">
            <v>1.7</v>
          </cell>
          <cell r="DT214">
            <v>36.6</v>
          </cell>
          <cell r="DU214">
            <v>1</v>
          </cell>
          <cell r="DV214">
            <v>32</v>
          </cell>
          <cell r="DW214">
            <v>3.8</v>
          </cell>
          <cell r="DX214" t="str">
            <v>&amp;^%</v>
          </cell>
          <cell r="DY214" t="str">
            <v>&amp;^%</v>
          </cell>
          <cell r="EA214" t="str">
            <v>South Ayrshire</v>
          </cell>
          <cell r="EB214" t="str">
            <v>S12000028</v>
          </cell>
          <cell r="EC214">
            <v>11000</v>
          </cell>
          <cell r="ED214">
            <v>13.1</v>
          </cell>
          <cell r="EE214">
            <v>22704</v>
          </cell>
          <cell r="EF214">
            <v>16</v>
          </cell>
          <cell r="EG214">
            <v>26293</v>
          </cell>
          <cell r="EH214">
            <v>7.3</v>
          </cell>
          <cell r="EI214">
            <v>11565</v>
          </cell>
          <cell r="EJ214">
            <v>12</v>
          </cell>
          <cell r="EK214" t="str">
            <v>&amp;^%</v>
          </cell>
          <cell r="EL214" t="str">
            <v>&amp;^%</v>
          </cell>
          <cell r="EN214" t="str">
            <v>South Ayrshire</v>
          </cell>
          <cell r="EO214" t="str">
            <v>S12000028</v>
          </cell>
          <cell r="EP214">
            <v>12000</v>
          </cell>
          <cell r="EQ214">
            <v>11.2</v>
          </cell>
          <cell r="ER214">
            <v>11.96</v>
          </cell>
          <cell r="ES214">
            <v>15</v>
          </cell>
          <cell r="ET214">
            <v>14.25</v>
          </cell>
          <cell r="EU214">
            <v>7.4</v>
          </cell>
          <cell r="EV214">
            <v>6.41</v>
          </cell>
          <cell r="EW214">
            <v>4.4000000000000004</v>
          </cell>
          <cell r="EX214" t="str">
            <v>&amp;^%</v>
          </cell>
          <cell r="EY214" t="str">
            <v>&amp;^%</v>
          </cell>
          <cell r="FA214" t="str">
            <v>South Ayrshire</v>
          </cell>
          <cell r="FB214" t="str">
            <v>S12000028</v>
          </cell>
          <cell r="FC214">
            <v>12000</v>
          </cell>
          <cell r="FD214">
            <v>11.2</v>
          </cell>
          <cell r="FE214">
            <v>415</v>
          </cell>
          <cell r="FF214">
            <v>15</v>
          </cell>
          <cell r="FG214">
            <v>521.70000000000005</v>
          </cell>
          <cell r="FH214">
            <v>7.7</v>
          </cell>
          <cell r="FI214">
            <v>239.1</v>
          </cell>
          <cell r="FJ214">
            <v>7.2</v>
          </cell>
          <cell r="FK214" t="str">
            <v>&amp;^%</v>
          </cell>
          <cell r="FL214" t="str">
            <v>&amp;^%</v>
          </cell>
          <cell r="FN214" t="str">
            <v>South Ayrshire</v>
          </cell>
          <cell r="FO214" t="str">
            <v>S12000028</v>
          </cell>
          <cell r="FP214">
            <v>19000</v>
          </cell>
          <cell r="FQ214">
            <v>9.5</v>
          </cell>
          <cell r="FR214">
            <v>38</v>
          </cell>
          <cell r="FS214">
            <v>1.6</v>
          </cell>
          <cell r="FT214">
            <v>39.700000000000003</v>
          </cell>
          <cell r="FU214">
            <v>1.6</v>
          </cell>
          <cell r="FV214">
            <v>34.9</v>
          </cell>
          <cell r="FW214">
            <v>1.2</v>
          </cell>
          <cell r="FX214" t="str">
            <v>&amp;^%</v>
          </cell>
          <cell r="FY214" t="str">
            <v>&amp;^%</v>
          </cell>
          <cell r="GA214" t="str">
            <v>South Ayrshire</v>
          </cell>
          <cell r="GB214" t="str">
            <v>S12000028</v>
          </cell>
          <cell r="GC214">
            <v>18000</v>
          </cell>
          <cell r="GD214">
            <v>11.1</v>
          </cell>
          <cell r="GE214">
            <v>28437</v>
          </cell>
          <cell r="GF214">
            <v>9.5</v>
          </cell>
          <cell r="GG214">
            <v>33515</v>
          </cell>
          <cell r="GH214">
            <v>6.5</v>
          </cell>
          <cell r="GI214">
            <v>16017</v>
          </cell>
          <cell r="GJ214">
            <v>7.8</v>
          </cell>
          <cell r="GK214" t="str">
            <v>&amp;^%</v>
          </cell>
          <cell r="GL214" t="str">
            <v>&amp;^%</v>
          </cell>
          <cell r="GN214" t="str">
            <v>South Ayrshire</v>
          </cell>
          <cell r="GO214" t="str">
            <v>S12000028</v>
          </cell>
          <cell r="GP214">
            <v>19000</v>
          </cell>
          <cell r="GQ214">
            <v>9.5</v>
          </cell>
          <cell r="GR214">
            <v>13.98</v>
          </cell>
          <cell r="GS214">
            <v>11</v>
          </cell>
          <cell r="GT214">
            <v>15.74</v>
          </cell>
          <cell r="GU214">
            <v>5.8</v>
          </cell>
          <cell r="GV214">
            <v>7.06</v>
          </cell>
          <cell r="GW214">
            <v>8</v>
          </cell>
          <cell r="GX214" t="str">
            <v>&amp;^%</v>
          </cell>
          <cell r="GY214" t="str">
            <v>&amp;^%</v>
          </cell>
        </row>
        <row r="215">
          <cell r="A215" t="str">
            <v>South Lanarkshire</v>
          </cell>
          <cell r="B215" t="str">
            <v>S12000029</v>
          </cell>
          <cell r="C215">
            <v>45000</v>
          </cell>
          <cell r="D215">
            <v>6.3</v>
          </cell>
          <cell r="E215">
            <v>536.6</v>
          </cell>
          <cell r="F215">
            <v>4.4000000000000004</v>
          </cell>
          <cell r="G215">
            <v>593</v>
          </cell>
          <cell r="H215">
            <v>3.1</v>
          </cell>
          <cell r="I215">
            <v>329.2</v>
          </cell>
          <cell r="J215">
            <v>3.6</v>
          </cell>
          <cell r="K215" t="str">
            <v>&amp;^%</v>
          </cell>
          <cell r="L215" t="str">
            <v>&amp;^%</v>
          </cell>
          <cell r="N215" t="str">
            <v>South Lanarkshire</v>
          </cell>
          <cell r="O215" t="str">
            <v>S12000029</v>
          </cell>
          <cell r="P215">
            <v>72000</v>
          </cell>
          <cell r="Q215">
            <v>4.9000000000000004</v>
          </cell>
          <cell r="R215">
            <v>37.5</v>
          </cell>
          <cell r="S215">
            <v>0.4</v>
          </cell>
          <cell r="T215">
            <v>39</v>
          </cell>
          <cell r="U215">
            <v>0.7</v>
          </cell>
          <cell r="V215" t="str">
            <v>&amp;^%</v>
          </cell>
          <cell r="W215" t="str">
            <v>&amp;^%</v>
          </cell>
          <cell r="X215">
            <v>45.4</v>
          </cell>
          <cell r="Y215">
            <v>10</v>
          </cell>
          <cell r="AA215" t="str">
            <v>South Lanarkshire</v>
          </cell>
          <cell r="AB215" t="str">
            <v>S12000029</v>
          </cell>
          <cell r="AC215">
            <v>66000</v>
          </cell>
          <cell r="AD215">
            <v>5.7</v>
          </cell>
          <cell r="AE215">
            <v>25977</v>
          </cell>
          <cell r="AF215">
            <v>5</v>
          </cell>
          <cell r="AG215">
            <v>28779</v>
          </cell>
          <cell r="AH215">
            <v>3</v>
          </cell>
          <cell r="AI215">
            <v>15488</v>
          </cell>
          <cell r="AJ215">
            <v>3.7</v>
          </cell>
          <cell r="AK215" t="str">
            <v>&amp;^%</v>
          </cell>
          <cell r="AL215" t="str">
            <v>&amp;^%</v>
          </cell>
          <cell r="AN215" t="str">
            <v>South Lanarkshire</v>
          </cell>
          <cell r="AO215" t="str">
            <v>S12000029</v>
          </cell>
          <cell r="AP215">
            <v>72000</v>
          </cell>
          <cell r="AQ215">
            <v>4.9000000000000004</v>
          </cell>
          <cell r="AR215">
            <v>12.45</v>
          </cell>
          <cell r="AS215">
            <v>4.0999999999999996</v>
          </cell>
          <cell r="AT215">
            <v>13.99</v>
          </cell>
          <cell r="AU215">
            <v>2.4</v>
          </cell>
          <cell r="AV215">
            <v>7.8</v>
          </cell>
          <cell r="AW215">
            <v>2.1</v>
          </cell>
          <cell r="AX215" t="str">
            <v>&amp;^%</v>
          </cell>
          <cell r="AY215" t="str">
            <v>&amp;^%</v>
          </cell>
          <cell r="BA215" t="str">
            <v>South Lanarkshire</v>
          </cell>
          <cell r="BB215" t="str">
            <v>S12000029</v>
          </cell>
          <cell r="BC215">
            <v>72000</v>
          </cell>
          <cell r="BD215">
            <v>4.9000000000000004</v>
          </cell>
          <cell r="BE215">
            <v>501.7</v>
          </cell>
          <cell r="BF215">
            <v>3.7</v>
          </cell>
          <cell r="BG215">
            <v>545.9</v>
          </cell>
          <cell r="BH215">
            <v>2.4</v>
          </cell>
          <cell r="BI215">
            <v>301.5</v>
          </cell>
          <cell r="BJ215">
            <v>2.9</v>
          </cell>
          <cell r="BK215" t="str">
            <v>&amp;^%</v>
          </cell>
          <cell r="BL215" t="str">
            <v>&amp;^%</v>
          </cell>
          <cell r="BN215" t="str">
            <v>South Lanarkshire</v>
          </cell>
          <cell r="BO215" t="str">
            <v>S12000029</v>
          </cell>
          <cell r="BP215">
            <v>106000</v>
          </cell>
          <cell r="BQ215">
            <v>3.9</v>
          </cell>
          <cell r="BR215">
            <v>35</v>
          </cell>
          <cell r="BS215">
            <v>1.4</v>
          </cell>
          <cell r="BT215">
            <v>32.5</v>
          </cell>
          <cell r="BU215">
            <v>1.4</v>
          </cell>
          <cell r="BV215">
            <v>15.4</v>
          </cell>
          <cell r="BW215">
            <v>6.2</v>
          </cell>
          <cell r="BX215">
            <v>43.2</v>
          </cell>
          <cell r="BY215">
            <v>6.8</v>
          </cell>
          <cell r="CA215" t="str">
            <v>South Lanarkshire</v>
          </cell>
          <cell r="CB215" t="str">
            <v>S12000029</v>
          </cell>
          <cell r="CC215">
            <v>95000</v>
          </cell>
          <cell r="CD215">
            <v>4.9000000000000004</v>
          </cell>
          <cell r="CE215">
            <v>20486</v>
          </cell>
          <cell r="CF215">
            <v>5.4</v>
          </cell>
          <cell r="CG215">
            <v>23103</v>
          </cell>
          <cell r="CH215">
            <v>3.5</v>
          </cell>
          <cell r="CI215">
            <v>6962</v>
          </cell>
          <cell r="CJ215">
            <v>10</v>
          </cell>
          <cell r="CK215" t="str">
            <v>&amp;^%</v>
          </cell>
          <cell r="CL215" t="str">
            <v>&amp;^%</v>
          </cell>
          <cell r="CN215" t="str">
            <v>South Lanarkshire</v>
          </cell>
          <cell r="CO215" t="str">
            <v>S12000029</v>
          </cell>
          <cell r="CP215">
            <v>106000</v>
          </cell>
          <cell r="CQ215">
            <v>3.9</v>
          </cell>
          <cell r="CR215">
            <v>10.82</v>
          </cell>
          <cell r="CS215">
            <v>3.4</v>
          </cell>
          <cell r="CT215">
            <v>13.1</v>
          </cell>
          <cell r="CU215">
            <v>2.2000000000000002</v>
          </cell>
          <cell r="CV215">
            <v>6.38</v>
          </cell>
          <cell r="CW215">
            <v>2.2000000000000002</v>
          </cell>
          <cell r="CX215">
            <v>20.18</v>
          </cell>
          <cell r="CY215">
            <v>14</v>
          </cell>
          <cell r="DA215" t="str">
            <v>South Lanarkshire</v>
          </cell>
          <cell r="DB215" t="str">
            <v>S12000029</v>
          </cell>
          <cell r="DC215">
            <v>106000</v>
          </cell>
          <cell r="DD215">
            <v>3.9</v>
          </cell>
          <cell r="DE215">
            <v>382.2</v>
          </cell>
          <cell r="DF215">
            <v>4.5999999999999996</v>
          </cell>
          <cell r="DG215">
            <v>425.3</v>
          </cell>
          <cell r="DH215">
            <v>2.7</v>
          </cell>
          <cell r="DI215">
            <v>112.4</v>
          </cell>
          <cell r="DJ215">
            <v>7.6</v>
          </cell>
          <cell r="DK215">
            <v>743.8</v>
          </cell>
          <cell r="DL215">
            <v>14</v>
          </cell>
          <cell r="DN215" t="str">
            <v>South Lanarkshire</v>
          </cell>
          <cell r="DO215" t="str">
            <v>S12000029</v>
          </cell>
          <cell r="DP215">
            <v>27000</v>
          </cell>
          <cell r="DQ215">
            <v>7.6</v>
          </cell>
          <cell r="DR215">
            <v>35.299999999999997</v>
          </cell>
          <cell r="DS215">
            <v>1.4</v>
          </cell>
          <cell r="DT215">
            <v>36.799999999999997</v>
          </cell>
          <cell r="DU215">
            <v>0.8</v>
          </cell>
          <cell r="DV215">
            <v>34.200000000000003</v>
          </cell>
          <cell r="DW215">
            <v>2.2000000000000002</v>
          </cell>
          <cell r="DX215" t="str">
            <v>&amp;^%</v>
          </cell>
          <cell r="DY215" t="str">
            <v>&amp;^%</v>
          </cell>
          <cell r="EA215" t="str">
            <v>South Lanarkshire</v>
          </cell>
          <cell r="EB215" t="str">
            <v>S12000029</v>
          </cell>
          <cell r="EC215">
            <v>25000</v>
          </cell>
          <cell r="ED215">
            <v>8.9</v>
          </cell>
          <cell r="EE215">
            <v>22358</v>
          </cell>
          <cell r="EF215">
            <v>7.3</v>
          </cell>
          <cell r="EG215">
            <v>24113</v>
          </cell>
          <cell r="EH215">
            <v>3.4</v>
          </cell>
          <cell r="EI215">
            <v>13804</v>
          </cell>
          <cell r="EJ215">
            <v>5.5</v>
          </cell>
          <cell r="EK215" t="str">
            <v>&amp;^%</v>
          </cell>
          <cell r="EL215" t="str">
            <v>&amp;^%</v>
          </cell>
          <cell r="EN215" t="str">
            <v>South Lanarkshire</v>
          </cell>
          <cell r="EO215" t="str">
            <v>S12000029</v>
          </cell>
          <cell r="EP215">
            <v>27000</v>
          </cell>
          <cell r="EQ215">
            <v>7.6</v>
          </cell>
          <cell r="ER215">
            <v>11.23</v>
          </cell>
          <cell r="ES215">
            <v>6.2</v>
          </cell>
          <cell r="ET215">
            <v>12.75</v>
          </cell>
          <cell r="EU215">
            <v>3</v>
          </cell>
          <cell r="EV215">
            <v>7.26</v>
          </cell>
          <cell r="EW215">
            <v>4.8</v>
          </cell>
          <cell r="EX215" t="str">
            <v>&amp;^%</v>
          </cell>
          <cell r="EY215" t="str">
            <v>&amp;^%</v>
          </cell>
          <cell r="FA215" t="str">
            <v>South Lanarkshire</v>
          </cell>
          <cell r="FB215" t="str">
            <v>S12000029</v>
          </cell>
          <cell r="FC215">
            <v>27000</v>
          </cell>
          <cell r="FD215">
            <v>7.6</v>
          </cell>
          <cell r="FE215">
            <v>423.9</v>
          </cell>
          <cell r="FF215">
            <v>6.7</v>
          </cell>
          <cell r="FG215">
            <v>468.8</v>
          </cell>
          <cell r="FH215">
            <v>2.9</v>
          </cell>
          <cell r="FI215">
            <v>267.10000000000002</v>
          </cell>
          <cell r="FJ215">
            <v>5.8</v>
          </cell>
          <cell r="FK215" t="str">
            <v>&amp;^%</v>
          </cell>
          <cell r="FL215" t="str">
            <v>&amp;^%</v>
          </cell>
          <cell r="FN215" t="str">
            <v>South Lanarkshire</v>
          </cell>
          <cell r="FO215" t="str">
            <v>S12000029</v>
          </cell>
          <cell r="FP215">
            <v>45000</v>
          </cell>
          <cell r="FQ215">
            <v>6.3</v>
          </cell>
          <cell r="FR215">
            <v>39</v>
          </cell>
          <cell r="FS215">
            <v>1.6</v>
          </cell>
          <cell r="FT215">
            <v>40.4</v>
          </cell>
          <cell r="FU215">
            <v>0.9</v>
          </cell>
          <cell r="FV215">
            <v>35</v>
          </cell>
          <cell r="FW215">
            <v>0.2</v>
          </cell>
          <cell r="FX215" t="str">
            <v>&amp;^%</v>
          </cell>
          <cell r="FY215" t="str">
            <v>&amp;^%</v>
          </cell>
          <cell r="GA215" t="str">
            <v>South Lanarkshire</v>
          </cell>
          <cell r="GB215" t="str">
            <v>S12000029</v>
          </cell>
          <cell r="GC215">
            <v>41000</v>
          </cell>
          <cell r="GD215">
            <v>7.3</v>
          </cell>
          <cell r="GE215">
            <v>28624</v>
          </cell>
          <cell r="GF215">
            <v>5</v>
          </cell>
          <cell r="GG215">
            <v>31672</v>
          </cell>
          <cell r="GH215">
            <v>4</v>
          </cell>
          <cell r="GI215">
            <v>16371</v>
          </cell>
          <cell r="GJ215">
            <v>4.0999999999999996</v>
          </cell>
          <cell r="GK215" t="str">
            <v>&amp;^%</v>
          </cell>
          <cell r="GL215" t="str">
            <v>&amp;^%</v>
          </cell>
          <cell r="GN215" t="str">
            <v>South Lanarkshire</v>
          </cell>
          <cell r="GO215" t="str">
            <v>S12000029</v>
          </cell>
          <cell r="GP215">
            <v>45000</v>
          </cell>
          <cell r="GQ215">
            <v>6.3</v>
          </cell>
          <cell r="GR215">
            <v>13.25</v>
          </cell>
          <cell r="GS215">
            <v>4.4000000000000004</v>
          </cell>
          <cell r="GT215">
            <v>14.67</v>
          </cell>
          <cell r="GU215">
            <v>3.2</v>
          </cell>
          <cell r="GV215">
            <v>8.07</v>
          </cell>
          <cell r="GW215">
            <v>2.8</v>
          </cell>
          <cell r="GX215" t="str">
            <v>&amp;^%</v>
          </cell>
          <cell r="GY215" t="str">
            <v>&amp;^%</v>
          </cell>
        </row>
        <row r="216">
          <cell r="A216" t="str">
            <v>Stirling</v>
          </cell>
          <cell r="B216" t="str">
            <v>S12000030</v>
          </cell>
          <cell r="C216">
            <v>17000</v>
          </cell>
          <cell r="D216">
            <v>10.3</v>
          </cell>
          <cell r="E216">
            <v>594</v>
          </cell>
          <cell r="F216">
            <v>8.6999999999999993</v>
          </cell>
          <cell r="G216">
            <v>690.6</v>
          </cell>
          <cell r="H216">
            <v>5.7</v>
          </cell>
          <cell r="I216">
            <v>322.5</v>
          </cell>
          <cell r="J216">
            <v>7.9</v>
          </cell>
          <cell r="K216" t="str">
            <v>&amp;^%</v>
          </cell>
          <cell r="L216" t="str">
            <v>&amp;^%</v>
          </cell>
          <cell r="N216" t="str">
            <v>Stirling</v>
          </cell>
          <cell r="O216" t="str">
            <v>S12000030</v>
          </cell>
          <cell r="P216">
            <v>28000</v>
          </cell>
          <cell r="Q216">
            <v>8</v>
          </cell>
          <cell r="R216">
            <v>36.1</v>
          </cell>
          <cell r="S216">
            <v>1.2</v>
          </cell>
          <cell r="T216">
            <v>38.1</v>
          </cell>
          <cell r="U216">
            <v>1</v>
          </cell>
          <cell r="V216">
            <v>34.9</v>
          </cell>
          <cell r="W216">
            <v>0.1</v>
          </cell>
          <cell r="X216" t="str">
            <v>&amp;^%</v>
          </cell>
          <cell r="Y216" t="str">
            <v>&amp;^%</v>
          </cell>
          <cell r="AA216" t="str">
            <v>Stirling</v>
          </cell>
          <cell r="AB216" t="str">
            <v>S12000030</v>
          </cell>
          <cell r="AC216">
            <v>25000</v>
          </cell>
          <cell r="AD216">
            <v>9.3000000000000007</v>
          </cell>
          <cell r="AE216">
            <v>27706</v>
          </cell>
          <cell r="AF216">
            <v>8.8000000000000007</v>
          </cell>
          <cell r="AG216">
            <v>33971</v>
          </cell>
          <cell r="AH216">
            <v>6.4</v>
          </cell>
          <cell r="AI216">
            <v>14990</v>
          </cell>
          <cell r="AJ216">
            <v>7.5</v>
          </cell>
          <cell r="AK216" t="str">
            <v>&amp;^%</v>
          </cell>
          <cell r="AL216" t="str">
            <v>&amp;^%</v>
          </cell>
          <cell r="AN216" t="str">
            <v>Stirling</v>
          </cell>
          <cell r="AO216" t="str">
            <v>S12000030</v>
          </cell>
          <cell r="AP216">
            <v>28000</v>
          </cell>
          <cell r="AQ216">
            <v>8</v>
          </cell>
          <cell r="AR216">
            <v>15.12</v>
          </cell>
          <cell r="AS216">
            <v>7.6</v>
          </cell>
          <cell r="AT216">
            <v>16.760000000000002</v>
          </cell>
          <cell r="AU216">
            <v>4.5999999999999996</v>
          </cell>
          <cell r="AV216">
            <v>7.37</v>
          </cell>
          <cell r="AW216">
            <v>5.9</v>
          </cell>
          <cell r="AX216" t="str">
            <v>&amp;^%</v>
          </cell>
          <cell r="AY216" t="str">
            <v>&amp;^%</v>
          </cell>
          <cell r="BA216" t="str">
            <v>Stirling</v>
          </cell>
          <cell r="BB216" t="str">
            <v>S12000030</v>
          </cell>
          <cell r="BC216">
            <v>28000</v>
          </cell>
          <cell r="BD216">
            <v>8</v>
          </cell>
          <cell r="BE216">
            <v>551.6</v>
          </cell>
          <cell r="BF216">
            <v>6.6</v>
          </cell>
          <cell r="BG216">
            <v>638.79999999999995</v>
          </cell>
          <cell r="BH216">
            <v>4.5</v>
          </cell>
          <cell r="BI216">
            <v>283.10000000000002</v>
          </cell>
          <cell r="BJ216">
            <v>5.0999999999999996</v>
          </cell>
          <cell r="BK216" t="str">
            <v>&amp;^%</v>
          </cell>
          <cell r="BL216" t="str">
            <v>&amp;^%</v>
          </cell>
          <cell r="BN216" t="str">
            <v>Stirling</v>
          </cell>
          <cell r="BO216" t="str">
            <v>S12000030</v>
          </cell>
          <cell r="BP216">
            <v>37000</v>
          </cell>
          <cell r="BQ216">
            <v>6.8</v>
          </cell>
          <cell r="BR216">
            <v>35</v>
          </cell>
          <cell r="BS216">
            <v>0.7</v>
          </cell>
          <cell r="BT216">
            <v>33.5</v>
          </cell>
          <cell r="BU216">
            <v>1.9</v>
          </cell>
          <cell r="BV216">
            <v>17.3</v>
          </cell>
          <cell r="BW216">
            <v>9.8000000000000007</v>
          </cell>
          <cell r="BX216" t="str">
            <v>&amp;^%</v>
          </cell>
          <cell r="BY216" t="str">
            <v>&amp;^%</v>
          </cell>
          <cell r="CA216" t="str">
            <v>Stirling</v>
          </cell>
          <cell r="CB216" t="str">
            <v>S12000030</v>
          </cell>
          <cell r="CC216">
            <v>34000</v>
          </cell>
          <cell r="CD216">
            <v>7.9</v>
          </cell>
          <cell r="CE216">
            <v>22101</v>
          </cell>
          <cell r="CF216">
            <v>9.4</v>
          </cell>
          <cell r="CG216">
            <v>28350</v>
          </cell>
          <cell r="CH216">
            <v>6.5</v>
          </cell>
          <cell r="CI216">
            <v>7250</v>
          </cell>
          <cell r="CJ216">
            <v>14</v>
          </cell>
          <cell r="CK216" t="str">
            <v>&amp;^%</v>
          </cell>
          <cell r="CL216" t="str">
            <v>&amp;^%</v>
          </cell>
          <cell r="CN216" t="str">
            <v>Stirling</v>
          </cell>
          <cell r="CO216" t="str">
            <v>S12000030</v>
          </cell>
          <cell r="CP216">
            <v>37000</v>
          </cell>
          <cell r="CQ216">
            <v>6.8</v>
          </cell>
          <cell r="CR216">
            <v>12.99</v>
          </cell>
          <cell r="CS216">
            <v>8.4</v>
          </cell>
          <cell r="CT216">
            <v>15.8</v>
          </cell>
          <cell r="CU216">
            <v>4.3</v>
          </cell>
          <cell r="CV216">
            <v>6.55</v>
          </cell>
          <cell r="CW216">
            <v>3</v>
          </cell>
          <cell r="CX216" t="str">
            <v>&amp;^%</v>
          </cell>
          <cell r="CY216" t="str">
            <v>&amp;^%</v>
          </cell>
          <cell r="DA216" t="str">
            <v>Stirling</v>
          </cell>
          <cell r="DB216" t="str">
            <v>S12000030</v>
          </cell>
          <cell r="DC216">
            <v>37000</v>
          </cell>
          <cell r="DD216">
            <v>6.8</v>
          </cell>
          <cell r="DE216">
            <v>446.2</v>
          </cell>
          <cell r="DF216">
            <v>8.1999999999999993</v>
          </cell>
          <cell r="DG216">
            <v>530.1</v>
          </cell>
          <cell r="DH216">
            <v>4.8</v>
          </cell>
          <cell r="DI216">
            <v>144.69999999999999</v>
          </cell>
          <cell r="DJ216">
            <v>13</v>
          </cell>
          <cell r="DK216" t="str">
            <v>&amp;^%</v>
          </cell>
          <cell r="DL216" t="str">
            <v>&amp;^%</v>
          </cell>
          <cell r="DN216" t="str">
            <v>Stirling</v>
          </cell>
          <cell r="DO216" t="str">
            <v>S12000030</v>
          </cell>
          <cell r="DP216">
            <v>10000</v>
          </cell>
          <cell r="DQ216">
            <v>12.5</v>
          </cell>
          <cell r="DR216">
            <v>35.200000000000003</v>
          </cell>
          <cell r="DS216">
            <v>0.8</v>
          </cell>
          <cell r="DT216">
            <v>36.299999999999997</v>
          </cell>
          <cell r="DU216">
            <v>0.9</v>
          </cell>
          <cell r="DV216">
            <v>34</v>
          </cell>
          <cell r="DW216">
            <v>3.1</v>
          </cell>
          <cell r="DX216" t="str">
            <v>&amp;^%</v>
          </cell>
          <cell r="DY216" t="str">
            <v>&amp;^%</v>
          </cell>
          <cell r="EA216" t="str">
            <v>Stirling</v>
          </cell>
          <cell r="EB216" t="str">
            <v>S12000030</v>
          </cell>
          <cell r="EC216">
            <v>9000</v>
          </cell>
          <cell r="ED216">
            <v>14.6</v>
          </cell>
          <cell r="EE216">
            <v>21710</v>
          </cell>
          <cell r="EF216">
            <v>16</v>
          </cell>
          <cell r="EG216">
            <v>28797</v>
          </cell>
          <cell r="EH216">
            <v>9.5</v>
          </cell>
          <cell r="EI216" t="str">
            <v>&amp;^%</v>
          </cell>
          <cell r="EJ216" t="str">
            <v>&amp;^%</v>
          </cell>
          <cell r="EK216" t="str">
            <v>&amp;^%</v>
          </cell>
          <cell r="EL216" t="str">
            <v>&amp;^%</v>
          </cell>
          <cell r="EN216" t="str">
            <v>Stirling</v>
          </cell>
          <cell r="EO216" t="str">
            <v>S12000030</v>
          </cell>
          <cell r="EP216">
            <v>10000</v>
          </cell>
          <cell r="EQ216">
            <v>12.5</v>
          </cell>
          <cell r="ER216">
            <v>12.99</v>
          </cell>
          <cell r="ES216">
            <v>12</v>
          </cell>
          <cell r="ET216">
            <v>15.16</v>
          </cell>
          <cell r="EU216">
            <v>6.9</v>
          </cell>
          <cell r="EV216">
            <v>6.79</v>
          </cell>
          <cell r="EW216">
            <v>5.5</v>
          </cell>
          <cell r="EX216" t="str">
            <v>&amp;^%</v>
          </cell>
          <cell r="EY216" t="str">
            <v>&amp;^%</v>
          </cell>
          <cell r="FA216" t="str">
            <v>Stirling</v>
          </cell>
          <cell r="FB216" t="str">
            <v>S12000030</v>
          </cell>
          <cell r="FC216">
            <v>10000</v>
          </cell>
          <cell r="FD216">
            <v>12.5</v>
          </cell>
          <cell r="FE216">
            <v>465.8</v>
          </cell>
          <cell r="FF216">
            <v>12</v>
          </cell>
          <cell r="FG216">
            <v>550.79999999999995</v>
          </cell>
          <cell r="FH216">
            <v>6.9</v>
          </cell>
          <cell r="FI216">
            <v>260.7</v>
          </cell>
          <cell r="FJ216">
            <v>7.1</v>
          </cell>
          <cell r="FK216" t="str">
            <v>&amp;^%</v>
          </cell>
          <cell r="FL216" t="str">
            <v>&amp;^%</v>
          </cell>
          <cell r="FN216" t="str">
            <v>Stirling</v>
          </cell>
          <cell r="FO216" t="str">
            <v>S12000030</v>
          </cell>
          <cell r="FP216">
            <v>17000</v>
          </cell>
          <cell r="FQ216">
            <v>10.3</v>
          </cell>
          <cell r="FR216">
            <v>37.5</v>
          </cell>
          <cell r="FS216">
            <v>2.8</v>
          </cell>
          <cell r="FT216">
            <v>39.200000000000003</v>
          </cell>
          <cell r="FU216">
            <v>1.4</v>
          </cell>
          <cell r="FV216">
            <v>34.9</v>
          </cell>
          <cell r="FW216">
            <v>1.4</v>
          </cell>
          <cell r="FX216" t="str">
            <v>&amp;^%</v>
          </cell>
          <cell r="FY216" t="str">
            <v>&amp;^%</v>
          </cell>
          <cell r="GA216" t="str">
            <v>Stirling</v>
          </cell>
          <cell r="GB216" t="str">
            <v>S12000030</v>
          </cell>
          <cell r="GC216">
            <v>16000</v>
          </cell>
          <cell r="GD216">
            <v>12</v>
          </cell>
          <cell r="GE216">
            <v>28989</v>
          </cell>
          <cell r="GF216">
            <v>12</v>
          </cell>
          <cell r="GG216">
            <v>36983</v>
          </cell>
          <cell r="GH216">
            <v>8.1</v>
          </cell>
          <cell r="GI216">
            <v>17824</v>
          </cell>
          <cell r="GJ216">
            <v>9.3000000000000007</v>
          </cell>
          <cell r="GK216" t="str">
            <v>&amp;^%</v>
          </cell>
          <cell r="GL216" t="str">
            <v>&amp;^%</v>
          </cell>
          <cell r="GN216" t="str">
            <v>Stirling</v>
          </cell>
          <cell r="GO216" t="str">
            <v>S12000030</v>
          </cell>
          <cell r="GP216">
            <v>17000</v>
          </cell>
          <cell r="GQ216">
            <v>10.3</v>
          </cell>
          <cell r="GR216">
            <v>15.44</v>
          </cell>
          <cell r="GS216">
            <v>10</v>
          </cell>
          <cell r="GT216">
            <v>17.63</v>
          </cell>
          <cell r="GU216">
            <v>6</v>
          </cell>
          <cell r="GV216">
            <v>8.07</v>
          </cell>
          <cell r="GW216">
            <v>6.5</v>
          </cell>
          <cell r="GX216" t="str">
            <v>&amp;^%</v>
          </cell>
          <cell r="GY216" t="str">
            <v>&amp;^%</v>
          </cell>
        </row>
        <row r="217">
          <cell r="A217" t="str">
            <v>West Dunbartonshire</v>
          </cell>
          <cell r="B217" t="str">
            <v>S12000039</v>
          </cell>
          <cell r="C217">
            <v>10000</v>
          </cell>
          <cell r="D217">
            <v>13.8</v>
          </cell>
          <cell r="E217">
            <v>536.6</v>
          </cell>
          <cell r="F217">
            <v>13</v>
          </cell>
          <cell r="G217">
            <v>613.29999999999995</v>
          </cell>
          <cell r="H217">
            <v>8.9</v>
          </cell>
          <cell r="I217" t="str">
            <v>&amp;^%</v>
          </cell>
          <cell r="J217" t="str">
            <v>&amp;^%</v>
          </cell>
          <cell r="K217" t="str">
            <v>&amp;^%</v>
          </cell>
          <cell r="L217" t="str">
            <v>&amp;^%</v>
          </cell>
          <cell r="N217" t="str">
            <v>West Dunbartonshire</v>
          </cell>
          <cell r="O217" t="str">
            <v>S12000039</v>
          </cell>
          <cell r="P217">
            <v>18000</v>
          </cell>
          <cell r="Q217">
            <v>9.9</v>
          </cell>
          <cell r="R217">
            <v>37</v>
          </cell>
          <cell r="S217">
            <v>1.7</v>
          </cell>
          <cell r="T217">
            <v>38</v>
          </cell>
          <cell r="U217">
            <v>1.3</v>
          </cell>
          <cell r="V217" t="str">
            <v>&amp;^%</v>
          </cell>
          <cell r="W217" t="str">
            <v>&amp;^%</v>
          </cell>
          <cell r="X217" t="str">
            <v>&amp;^%</v>
          </cell>
          <cell r="Y217" t="str">
            <v>&amp;^%</v>
          </cell>
          <cell r="AA217" t="str">
            <v>West Dunbartonshire</v>
          </cell>
          <cell r="AB217" t="str">
            <v>S12000039</v>
          </cell>
          <cell r="AC217">
            <v>16000</v>
          </cell>
          <cell r="AD217">
            <v>11.5</v>
          </cell>
          <cell r="AE217">
            <v>25126</v>
          </cell>
          <cell r="AF217">
            <v>8.9</v>
          </cell>
          <cell r="AG217">
            <v>28905</v>
          </cell>
          <cell r="AH217">
            <v>7.3</v>
          </cell>
          <cell r="AI217">
            <v>15480</v>
          </cell>
          <cell r="AJ217">
            <v>13</v>
          </cell>
          <cell r="AK217" t="str">
            <v>&amp;^%</v>
          </cell>
          <cell r="AL217" t="str">
            <v>&amp;^%</v>
          </cell>
          <cell r="AN217" t="str">
            <v>West Dunbartonshire</v>
          </cell>
          <cell r="AO217" t="str">
            <v>S12000039</v>
          </cell>
          <cell r="AP217">
            <v>18000</v>
          </cell>
          <cell r="AQ217">
            <v>9.9</v>
          </cell>
          <cell r="AR217">
            <v>12.75</v>
          </cell>
          <cell r="AS217">
            <v>7.7</v>
          </cell>
          <cell r="AT217">
            <v>14.65</v>
          </cell>
          <cell r="AU217">
            <v>6</v>
          </cell>
          <cell r="AV217">
            <v>7.8</v>
          </cell>
          <cell r="AW217">
            <v>5.7</v>
          </cell>
          <cell r="AX217" t="str">
            <v>&amp;^%</v>
          </cell>
          <cell r="AY217" t="str">
            <v>&amp;^%</v>
          </cell>
          <cell r="BA217" t="str">
            <v>West Dunbartonshire</v>
          </cell>
          <cell r="BB217" t="str">
            <v>S12000039</v>
          </cell>
          <cell r="BC217">
            <v>18000</v>
          </cell>
          <cell r="BD217">
            <v>9.9</v>
          </cell>
          <cell r="BE217">
            <v>475</v>
          </cell>
          <cell r="BF217">
            <v>9.6</v>
          </cell>
          <cell r="BG217">
            <v>556.79999999999995</v>
          </cell>
          <cell r="BH217">
            <v>5.9</v>
          </cell>
          <cell r="BI217">
            <v>302.10000000000002</v>
          </cell>
          <cell r="BJ217">
            <v>6.1</v>
          </cell>
          <cell r="BK217" t="str">
            <v>&amp;^%</v>
          </cell>
          <cell r="BL217" t="str">
            <v>&amp;^%</v>
          </cell>
          <cell r="BN217" t="str">
            <v>West Dunbartonshire</v>
          </cell>
          <cell r="BO217" t="str">
            <v>S12000039</v>
          </cell>
          <cell r="BP217">
            <v>28000</v>
          </cell>
          <cell r="BQ217">
            <v>7.6</v>
          </cell>
          <cell r="BR217">
            <v>35</v>
          </cell>
          <cell r="BS217">
            <v>1.5</v>
          </cell>
          <cell r="BT217">
            <v>30.6</v>
          </cell>
          <cell r="BU217">
            <v>2.9</v>
          </cell>
          <cell r="BV217">
            <v>12</v>
          </cell>
          <cell r="BW217">
            <v>12</v>
          </cell>
          <cell r="BX217" t="str">
            <v>&amp;^%</v>
          </cell>
          <cell r="BY217" t="str">
            <v>&amp;^%</v>
          </cell>
          <cell r="CA217" t="str">
            <v>West Dunbartonshire</v>
          </cell>
          <cell r="CB217" t="str">
            <v>S12000039</v>
          </cell>
          <cell r="CC217">
            <v>25000</v>
          </cell>
          <cell r="CD217">
            <v>8.9</v>
          </cell>
          <cell r="CE217">
            <v>18513</v>
          </cell>
          <cell r="CF217">
            <v>9.1</v>
          </cell>
          <cell r="CG217">
            <v>21656</v>
          </cell>
          <cell r="CH217">
            <v>7.4</v>
          </cell>
          <cell r="CI217" t="str">
            <v>&amp;^%</v>
          </cell>
          <cell r="CJ217" t="str">
            <v>&amp;^%</v>
          </cell>
          <cell r="CK217" t="str">
            <v>&amp;^%</v>
          </cell>
          <cell r="CL217" t="str">
            <v>&amp;^%</v>
          </cell>
          <cell r="CN217" t="str">
            <v>West Dunbartonshire</v>
          </cell>
          <cell r="CO217" t="str">
            <v>S12000039</v>
          </cell>
          <cell r="CP217">
            <v>28000</v>
          </cell>
          <cell r="CQ217">
            <v>7.6</v>
          </cell>
          <cell r="CR217">
            <v>10.09</v>
          </cell>
          <cell r="CS217">
            <v>8.3000000000000007</v>
          </cell>
          <cell r="CT217">
            <v>13.39</v>
          </cell>
          <cell r="CU217">
            <v>5.2</v>
          </cell>
          <cell r="CV217">
            <v>6.52</v>
          </cell>
          <cell r="CW217">
            <v>3.4</v>
          </cell>
          <cell r="CX217" t="str">
            <v>&amp;^%</v>
          </cell>
          <cell r="CY217" t="str">
            <v>&amp;^%</v>
          </cell>
          <cell r="DA217" t="str">
            <v>West Dunbartonshire</v>
          </cell>
          <cell r="DB217" t="str">
            <v>S12000039</v>
          </cell>
          <cell r="DC217">
            <v>28000</v>
          </cell>
          <cell r="DD217">
            <v>7.6</v>
          </cell>
          <cell r="DE217">
            <v>364.3</v>
          </cell>
          <cell r="DF217">
            <v>6.3</v>
          </cell>
          <cell r="DG217">
            <v>409.6</v>
          </cell>
          <cell r="DH217">
            <v>6.3</v>
          </cell>
          <cell r="DI217">
            <v>93</v>
          </cell>
          <cell r="DJ217">
            <v>14</v>
          </cell>
          <cell r="DK217" t="str">
            <v>&amp;^%</v>
          </cell>
          <cell r="DL217" t="str">
            <v>&amp;^%</v>
          </cell>
          <cell r="DN217" t="str">
            <v>West Dunbartonshire</v>
          </cell>
          <cell r="DO217" t="str">
            <v>S12000039</v>
          </cell>
          <cell r="DP217">
            <v>8000</v>
          </cell>
          <cell r="DQ217">
            <v>13.9</v>
          </cell>
          <cell r="DR217">
            <v>35</v>
          </cell>
          <cell r="DS217">
            <v>1.8</v>
          </cell>
          <cell r="DT217">
            <v>36.700000000000003</v>
          </cell>
          <cell r="DU217">
            <v>1.8</v>
          </cell>
          <cell r="DV217" t="str">
            <v>&amp;^%</v>
          </cell>
          <cell r="DW217" t="str">
            <v>&amp;^%</v>
          </cell>
          <cell r="DX217" t="str">
            <v>&amp;^%</v>
          </cell>
          <cell r="DY217" t="str">
            <v>&amp;^%</v>
          </cell>
          <cell r="EA217" t="str">
            <v>West Dunbartonshire</v>
          </cell>
          <cell r="EB217" t="str">
            <v>S12000039</v>
          </cell>
          <cell r="EC217">
            <v>7000</v>
          </cell>
          <cell r="ED217">
            <v>16.2</v>
          </cell>
          <cell r="EE217">
            <v>21980</v>
          </cell>
          <cell r="EF217">
            <v>13</v>
          </cell>
          <cell r="EG217">
            <v>24883</v>
          </cell>
          <cell r="EH217">
            <v>6.9</v>
          </cell>
          <cell r="EI217" t="str">
            <v>&amp;^%</v>
          </cell>
          <cell r="EJ217" t="str">
            <v>&amp;^%</v>
          </cell>
          <cell r="EK217" t="str">
            <v>&amp;^%</v>
          </cell>
          <cell r="EL217" t="str">
            <v>&amp;^%</v>
          </cell>
          <cell r="EN217" t="str">
            <v>West Dunbartonshire</v>
          </cell>
          <cell r="EO217" t="str">
            <v>S12000039</v>
          </cell>
          <cell r="EP217">
            <v>8000</v>
          </cell>
          <cell r="EQ217">
            <v>13.9</v>
          </cell>
          <cell r="ER217">
            <v>11.98</v>
          </cell>
          <cell r="ES217">
            <v>7.6</v>
          </cell>
          <cell r="ET217">
            <v>13.24</v>
          </cell>
          <cell r="EU217">
            <v>5.7</v>
          </cell>
          <cell r="EV217" t="str">
            <v>&amp;^%</v>
          </cell>
          <cell r="EW217" t="str">
            <v>&amp;^%</v>
          </cell>
          <cell r="EX217" t="str">
            <v>&amp;^%</v>
          </cell>
          <cell r="EY217" t="str">
            <v>&amp;^%</v>
          </cell>
          <cell r="FA217" t="str">
            <v>West Dunbartonshire</v>
          </cell>
          <cell r="FB217" t="str">
            <v>S12000039</v>
          </cell>
          <cell r="FC217">
            <v>8000</v>
          </cell>
          <cell r="FD217">
            <v>13.9</v>
          </cell>
          <cell r="FE217">
            <v>422.1</v>
          </cell>
          <cell r="FF217">
            <v>8.9</v>
          </cell>
          <cell r="FG217">
            <v>486.3</v>
          </cell>
          <cell r="FH217">
            <v>5.6</v>
          </cell>
          <cell r="FI217" t="str">
            <v>&amp;^%</v>
          </cell>
          <cell r="FJ217" t="str">
            <v>&amp;^%</v>
          </cell>
          <cell r="FK217" t="str">
            <v>&amp;^%</v>
          </cell>
          <cell r="FL217" t="str">
            <v>&amp;^%</v>
          </cell>
          <cell r="FN217" t="str">
            <v>West Dunbartonshire</v>
          </cell>
          <cell r="FO217" t="str">
            <v>S12000039</v>
          </cell>
          <cell r="FP217">
            <v>10000</v>
          </cell>
          <cell r="FQ217">
            <v>13.8</v>
          </cell>
          <cell r="FR217">
            <v>37.5</v>
          </cell>
          <cell r="FS217">
            <v>1.5</v>
          </cell>
          <cell r="FT217">
            <v>39</v>
          </cell>
          <cell r="FU217">
            <v>1.8</v>
          </cell>
          <cell r="FV217" t="str">
            <v>&amp;^%</v>
          </cell>
          <cell r="FW217" t="str">
            <v>&amp;^%</v>
          </cell>
          <cell r="FX217" t="str">
            <v>&amp;^%</v>
          </cell>
          <cell r="FY217" t="str">
            <v>&amp;^%</v>
          </cell>
          <cell r="GA217" t="str">
            <v>West Dunbartonshire</v>
          </cell>
          <cell r="GB217" t="str">
            <v>S12000039</v>
          </cell>
          <cell r="GC217">
            <v>8000</v>
          </cell>
          <cell r="GD217">
            <v>16.100000000000001</v>
          </cell>
          <cell r="GE217">
            <v>28773</v>
          </cell>
          <cell r="GF217">
            <v>10</v>
          </cell>
          <cell r="GG217">
            <v>32376</v>
          </cell>
          <cell r="GH217">
            <v>11</v>
          </cell>
          <cell r="GI217" t="str">
            <v>&amp;^%</v>
          </cell>
          <cell r="GJ217" t="str">
            <v>&amp;^%</v>
          </cell>
          <cell r="GK217" t="str">
            <v>&amp;^%</v>
          </cell>
          <cell r="GL217" t="str">
            <v>&amp;^%</v>
          </cell>
          <cell r="GN217" t="str">
            <v>West Dunbartonshire</v>
          </cell>
          <cell r="GO217" t="str">
            <v>S12000039</v>
          </cell>
          <cell r="GP217">
            <v>10000</v>
          </cell>
          <cell r="GQ217">
            <v>13.8</v>
          </cell>
          <cell r="GR217">
            <v>14</v>
          </cell>
          <cell r="GS217">
            <v>13</v>
          </cell>
          <cell r="GT217">
            <v>15.72</v>
          </cell>
          <cell r="GU217">
            <v>9</v>
          </cell>
          <cell r="GV217" t="str">
            <v>&amp;^%</v>
          </cell>
          <cell r="GW217" t="str">
            <v>&amp;^%</v>
          </cell>
          <cell r="GX217" t="str">
            <v>&amp;^%</v>
          </cell>
          <cell r="GY217" t="str">
            <v>&amp;^%</v>
          </cell>
        </row>
        <row r="218">
          <cell r="A218" t="str">
            <v>West Lothian</v>
          </cell>
          <cell r="B218" t="str">
            <v>S12000040</v>
          </cell>
          <cell r="C218">
            <v>30000</v>
          </cell>
          <cell r="D218">
            <v>7.6</v>
          </cell>
          <cell r="E218">
            <v>488.3</v>
          </cell>
          <cell r="F218">
            <v>6.3</v>
          </cell>
          <cell r="G218">
            <v>577</v>
          </cell>
          <cell r="H218">
            <v>5.2</v>
          </cell>
          <cell r="I218">
            <v>292.3</v>
          </cell>
          <cell r="J218">
            <v>5.3</v>
          </cell>
          <cell r="K218" t="str">
            <v>&amp;^%</v>
          </cell>
          <cell r="L218" t="str">
            <v>&amp;^%</v>
          </cell>
          <cell r="N218" t="str">
            <v>West Lothian</v>
          </cell>
          <cell r="O218" t="str">
            <v>S12000040</v>
          </cell>
          <cell r="P218">
            <v>48000</v>
          </cell>
          <cell r="Q218">
            <v>5.9</v>
          </cell>
          <cell r="R218">
            <v>38.700000000000003</v>
          </cell>
          <cell r="S218">
            <v>1.1000000000000001</v>
          </cell>
          <cell r="T218">
            <v>39.799999999999997</v>
          </cell>
          <cell r="U218">
            <v>0.9</v>
          </cell>
          <cell r="V218">
            <v>35</v>
          </cell>
          <cell r="W218">
            <v>2.5</v>
          </cell>
          <cell r="X218" t="str">
            <v>&amp;^%</v>
          </cell>
          <cell r="Y218" t="str">
            <v>&amp;^%</v>
          </cell>
          <cell r="AA218" t="str">
            <v>West Lothian</v>
          </cell>
          <cell r="AB218" t="str">
            <v>S12000040</v>
          </cell>
          <cell r="AC218">
            <v>44000</v>
          </cell>
          <cell r="AD218">
            <v>6.8</v>
          </cell>
          <cell r="AE218">
            <v>24760</v>
          </cell>
          <cell r="AF218">
            <v>5.2</v>
          </cell>
          <cell r="AG218">
            <v>29033</v>
          </cell>
          <cell r="AH218">
            <v>4.7</v>
          </cell>
          <cell r="AI218">
            <v>14394</v>
          </cell>
          <cell r="AJ218">
            <v>5.3</v>
          </cell>
          <cell r="AK218" t="str">
            <v>&amp;^%</v>
          </cell>
          <cell r="AL218" t="str">
            <v>&amp;^%</v>
          </cell>
          <cell r="AN218" t="str">
            <v>West Lothian</v>
          </cell>
          <cell r="AO218" t="str">
            <v>S12000040</v>
          </cell>
          <cell r="AP218">
            <v>48000</v>
          </cell>
          <cell r="AQ218">
            <v>5.9</v>
          </cell>
          <cell r="AR218">
            <v>11.87</v>
          </cell>
          <cell r="AS218">
            <v>5.0999999999999996</v>
          </cell>
          <cell r="AT218">
            <v>14</v>
          </cell>
          <cell r="AU218">
            <v>4.0999999999999996</v>
          </cell>
          <cell r="AV218">
            <v>7.11</v>
          </cell>
          <cell r="AW218">
            <v>2.8</v>
          </cell>
          <cell r="AX218" t="str">
            <v>&amp;^%</v>
          </cell>
          <cell r="AY218" t="str">
            <v>&amp;^%</v>
          </cell>
          <cell r="BA218" t="str">
            <v>West Lothian</v>
          </cell>
          <cell r="BB218" t="str">
            <v>S12000040</v>
          </cell>
          <cell r="BC218">
            <v>48000</v>
          </cell>
          <cell r="BD218">
            <v>5.9</v>
          </cell>
          <cell r="BE218">
            <v>478.1</v>
          </cell>
          <cell r="BF218">
            <v>5.3</v>
          </cell>
          <cell r="BG218">
            <v>557.4</v>
          </cell>
          <cell r="BH218">
            <v>4</v>
          </cell>
          <cell r="BI218">
            <v>278.5</v>
          </cell>
          <cell r="BJ218">
            <v>3.7</v>
          </cell>
          <cell r="BK218" t="str">
            <v>&amp;^%</v>
          </cell>
          <cell r="BL218" t="str">
            <v>&amp;^%</v>
          </cell>
          <cell r="BN218" t="str">
            <v>West Lothian</v>
          </cell>
          <cell r="BO218" t="str">
            <v>S12000040</v>
          </cell>
          <cell r="BP218">
            <v>68000</v>
          </cell>
          <cell r="BQ218">
            <v>4.8</v>
          </cell>
          <cell r="BR218">
            <v>37.5</v>
          </cell>
          <cell r="BS218">
            <v>0.4</v>
          </cell>
          <cell r="BT218">
            <v>34.5</v>
          </cell>
          <cell r="BU218">
            <v>1.6</v>
          </cell>
          <cell r="BV218">
            <v>17.399999999999999</v>
          </cell>
          <cell r="BW218">
            <v>9.1999999999999993</v>
          </cell>
          <cell r="BX218">
            <v>46.7</v>
          </cell>
          <cell r="BY218">
            <v>10</v>
          </cell>
          <cell r="CA218" t="str">
            <v>West Lothian</v>
          </cell>
          <cell r="CB218" t="str">
            <v>S12000040</v>
          </cell>
          <cell r="CC218">
            <v>65000</v>
          </cell>
          <cell r="CD218">
            <v>5.8</v>
          </cell>
          <cell r="CE218">
            <v>19538</v>
          </cell>
          <cell r="CF218">
            <v>7.2</v>
          </cell>
          <cell r="CG218">
            <v>23150</v>
          </cell>
          <cell r="CH218">
            <v>4.7</v>
          </cell>
          <cell r="CI218">
            <v>6890</v>
          </cell>
          <cell r="CJ218">
            <v>8.6</v>
          </cell>
          <cell r="CK218" t="str">
            <v>&amp;^%</v>
          </cell>
          <cell r="CL218" t="str">
            <v>&amp;^%</v>
          </cell>
          <cell r="CN218" t="str">
            <v>West Lothian</v>
          </cell>
          <cell r="CO218" t="str">
            <v>S12000040</v>
          </cell>
          <cell r="CP218">
            <v>68000</v>
          </cell>
          <cell r="CQ218">
            <v>4.8</v>
          </cell>
          <cell r="CR218">
            <v>10.25</v>
          </cell>
          <cell r="CS218">
            <v>4.5999999999999996</v>
          </cell>
          <cell r="CT218">
            <v>13</v>
          </cell>
          <cell r="CU218">
            <v>3.6</v>
          </cell>
          <cell r="CV218">
            <v>6.51</v>
          </cell>
          <cell r="CW218">
            <v>1.9</v>
          </cell>
          <cell r="CX218" t="str">
            <v>&amp;^%</v>
          </cell>
          <cell r="CY218" t="str">
            <v>&amp;^%</v>
          </cell>
          <cell r="DA218" t="str">
            <v>West Lothian</v>
          </cell>
          <cell r="DB218" t="str">
            <v>S12000040</v>
          </cell>
          <cell r="DC218">
            <v>68000</v>
          </cell>
          <cell r="DD218">
            <v>4.8</v>
          </cell>
          <cell r="DE218">
            <v>386.4</v>
          </cell>
          <cell r="DF218">
            <v>4.8</v>
          </cell>
          <cell r="DG218">
            <v>449.1</v>
          </cell>
          <cell r="DH218">
            <v>4</v>
          </cell>
          <cell r="DI218">
            <v>133.69999999999999</v>
          </cell>
          <cell r="DJ218">
            <v>7.1</v>
          </cell>
          <cell r="DK218" t="str">
            <v>&amp;^%</v>
          </cell>
          <cell r="DL218" t="str">
            <v>&amp;^%</v>
          </cell>
          <cell r="DN218" t="str">
            <v>West Lothian</v>
          </cell>
          <cell r="DO218" t="str">
            <v>S12000040</v>
          </cell>
          <cell r="DP218">
            <v>18000</v>
          </cell>
          <cell r="DQ218">
            <v>9.1999999999999993</v>
          </cell>
          <cell r="DR218">
            <v>37.5</v>
          </cell>
          <cell r="DS218">
            <v>0.9</v>
          </cell>
          <cell r="DT218">
            <v>37.5</v>
          </cell>
          <cell r="DU218">
            <v>1.2</v>
          </cell>
          <cell r="DV218">
            <v>31.5</v>
          </cell>
          <cell r="DW218">
            <v>2.8</v>
          </cell>
          <cell r="DX218" t="str">
            <v>&amp;^%</v>
          </cell>
          <cell r="DY218" t="str">
            <v>&amp;^%</v>
          </cell>
          <cell r="EA218" t="str">
            <v>West Lothian</v>
          </cell>
          <cell r="EB218" t="str">
            <v>S12000040</v>
          </cell>
          <cell r="EC218">
            <v>17000</v>
          </cell>
          <cell r="ED218">
            <v>10.5</v>
          </cell>
          <cell r="EE218">
            <v>23610</v>
          </cell>
          <cell r="EF218">
            <v>11</v>
          </cell>
          <cell r="EG218">
            <v>27789</v>
          </cell>
          <cell r="EH218">
            <v>8.1</v>
          </cell>
          <cell r="EI218">
            <v>13186</v>
          </cell>
          <cell r="EJ218">
            <v>10</v>
          </cell>
          <cell r="EK218" t="str">
            <v>&amp;^%</v>
          </cell>
          <cell r="EL218" t="str">
            <v>&amp;^%</v>
          </cell>
          <cell r="EN218" t="str">
            <v>West Lothian</v>
          </cell>
          <cell r="EO218" t="str">
            <v>S12000040</v>
          </cell>
          <cell r="EP218">
            <v>18000</v>
          </cell>
          <cell r="EQ218">
            <v>9.1999999999999993</v>
          </cell>
          <cell r="ER218">
            <v>11.83</v>
          </cell>
          <cell r="ES218">
            <v>9.6</v>
          </cell>
          <cell r="ET218">
            <v>14</v>
          </cell>
          <cell r="EU218">
            <v>6</v>
          </cell>
          <cell r="EV218">
            <v>6.89</v>
          </cell>
          <cell r="EW218">
            <v>3.8</v>
          </cell>
          <cell r="EX218" t="str">
            <v>&amp;^%</v>
          </cell>
          <cell r="EY218" t="str">
            <v>&amp;^%</v>
          </cell>
          <cell r="FA218" t="str">
            <v>West Lothian</v>
          </cell>
          <cell r="FB218" t="str">
            <v>S12000040</v>
          </cell>
          <cell r="FC218">
            <v>18000</v>
          </cell>
          <cell r="FD218">
            <v>9.1999999999999993</v>
          </cell>
          <cell r="FE218">
            <v>437.7</v>
          </cell>
          <cell r="FF218">
            <v>9.1999999999999993</v>
          </cell>
          <cell r="FG218">
            <v>524.79999999999995</v>
          </cell>
          <cell r="FH218">
            <v>5.8</v>
          </cell>
          <cell r="FI218">
            <v>257.8</v>
          </cell>
          <cell r="FJ218">
            <v>5.4</v>
          </cell>
          <cell r="FK218" t="str">
            <v>&amp;^%</v>
          </cell>
          <cell r="FL218" t="str">
            <v>&amp;^%</v>
          </cell>
          <cell r="FN218" t="str">
            <v>West Lothian</v>
          </cell>
          <cell r="FO218" t="str">
            <v>S12000040</v>
          </cell>
          <cell r="FP218">
            <v>30000</v>
          </cell>
          <cell r="FQ218">
            <v>7.6</v>
          </cell>
          <cell r="FR218">
            <v>39.200000000000003</v>
          </cell>
          <cell r="FS218">
            <v>0.7</v>
          </cell>
          <cell r="FT218">
            <v>41.2</v>
          </cell>
          <cell r="FU218">
            <v>1.1000000000000001</v>
          </cell>
          <cell r="FV218">
            <v>35.9</v>
          </cell>
          <cell r="FW218">
            <v>1.3</v>
          </cell>
          <cell r="FX218" t="str">
            <v>&amp;^%</v>
          </cell>
          <cell r="FY218" t="str">
            <v>&amp;^%</v>
          </cell>
          <cell r="GA218" t="str">
            <v>West Lothian</v>
          </cell>
          <cell r="GB218" t="str">
            <v>S12000040</v>
          </cell>
          <cell r="GC218">
            <v>27000</v>
          </cell>
          <cell r="GD218">
            <v>9</v>
          </cell>
          <cell r="GE218">
            <v>24871</v>
          </cell>
          <cell r="GF218">
            <v>6.4</v>
          </cell>
          <cell r="GG218">
            <v>29840</v>
          </cell>
          <cell r="GH218">
            <v>5.8</v>
          </cell>
          <cell r="GI218">
            <v>14936</v>
          </cell>
          <cell r="GJ218">
            <v>6.2</v>
          </cell>
          <cell r="GK218" t="str">
            <v>&amp;^%</v>
          </cell>
          <cell r="GL218" t="str">
            <v>&amp;^%</v>
          </cell>
          <cell r="GN218" t="str">
            <v>West Lothian</v>
          </cell>
          <cell r="GO218" t="str">
            <v>S12000040</v>
          </cell>
          <cell r="GP218">
            <v>30000</v>
          </cell>
          <cell r="GQ218">
            <v>7.6</v>
          </cell>
          <cell r="GR218">
            <v>11.83</v>
          </cell>
          <cell r="GS218">
            <v>6.2</v>
          </cell>
          <cell r="GT218">
            <v>14</v>
          </cell>
          <cell r="GU218">
            <v>5.4</v>
          </cell>
          <cell r="GV218">
            <v>7.22</v>
          </cell>
          <cell r="GW218">
            <v>4.3</v>
          </cell>
          <cell r="GX218" t="str">
            <v>&amp;^%</v>
          </cell>
          <cell r="GY218" t="str">
            <v>&amp;^%</v>
          </cell>
        </row>
        <row r="219">
          <cell r="A219" t="str">
            <v>Darlington</v>
          </cell>
          <cell r="B219" t="str">
            <v>E06000005</v>
          </cell>
          <cell r="C219">
            <v>18000</v>
          </cell>
          <cell r="D219">
            <v>9.9</v>
          </cell>
          <cell r="E219">
            <v>481</v>
          </cell>
          <cell r="F219">
            <v>7.8</v>
          </cell>
          <cell r="G219">
            <v>546.70000000000005</v>
          </cell>
          <cell r="H219">
            <v>4.3</v>
          </cell>
          <cell r="I219">
            <v>287.89999999999998</v>
          </cell>
          <cell r="J219">
            <v>7.2</v>
          </cell>
          <cell r="K219" t="str">
            <v>&amp;^%</v>
          </cell>
          <cell r="L219" t="str">
            <v>&amp;^%</v>
          </cell>
          <cell r="N219" t="str">
            <v>Darlington</v>
          </cell>
          <cell r="O219" t="str">
            <v>E06000005</v>
          </cell>
          <cell r="P219">
            <v>31000</v>
          </cell>
          <cell r="Q219">
            <v>7.3</v>
          </cell>
          <cell r="R219">
            <v>37.5</v>
          </cell>
          <cell r="S219">
            <v>1</v>
          </cell>
          <cell r="T219">
            <v>39.299999999999997</v>
          </cell>
          <cell r="U219">
            <v>1.1000000000000001</v>
          </cell>
          <cell r="V219">
            <v>33.1</v>
          </cell>
          <cell r="W219">
            <v>2.1</v>
          </cell>
          <cell r="X219" t="str">
            <v>&amp;^%</v>
          </cell>
          <cell r="Y219" t="str">
            <v>&amp;^%</v>
          </cell>
          <cell r="AA219" t="str">
            <v>Darlington</v>
          </cell>
          <cell r="AB219" t="str">
            <v>E06000005</v>
          </cell>
          <cell r="AC219">
            <v>28000</v>
          </cell>
          <cell r="AD219">
            <v>10.8</v>
          </cell>
          <cell r="AE219">
            <v>24151</v>
          </cell>
          <cell r="AF219">
            <v>7.1</v>
          </cell>
          <cell r="AG219">
            <v>27335</v>
          </cell>
          <cell r="AH219">
            <v>4.7</v>
          </cell>
          <cell r="AI219">
            <v>13387</v>
          </cell>
          <cell r="AJ219">
            <v>6.6</v>
          </cell>
          <cell r="AK219" t="str">
            <v>&amp;^%</v>
          </cell>
          <cell r="AL219" t="str">
            <v>&amp;^%</v>
          </cell>
          <cell r="AN219" t="str">
            <v>Darlington</v>
          </cell>
          <cell r="AO219" t="str">
            <v>E06000005</v>
          </cell>
          <cell r="AP219">
            <v>31000</v>
          </cell>
          <cell r="AQ219">
            <v>7.3</v>
          </cell>
          <cell r="AR219">
            <v>11.52</v>
          </cell>
          <cell r="AS219">
            <v>6.6</v>
          </cell>
          <cell r="AT219">
            <v>13.27</v>
          </cell>
          <cell r="AU219">
            <v>3.3</v>
          </cell>
          <cell r="AV219">
            <v>7.18</v>
          </cell>
          <cell r="AW219">
            <v>4.9000000000000004</v>
          </cell>
          <cell r="AX219" t="str">
            <v>&amp;^%</v>
          </cell>
          <cell r="AY219" t="str">
            <v>&amp;^%</v>
          </cell>
          <cell r="BA219" t="str">
            <v>Darlington</v>
          </cell>
          <cell r="BB219" t="str">
            <v>E06000005</v>
          </cell>
          <cell r="BC219">
            <v>31000</v>
          </cell>
          <cell r="BD219">
            <v>7.3</v>
          </cell>
          <cell r="BE219">
            <v>459.2</v>
          </cell>
          <cell r="BF219">
            <v>6.8</v>
          </cell>
          <cell r="BG219">
            <v>521.79999999999995</v>
          </cell>
          <cell r="BH219">
            <v>3.3</v>
          </cell>
          <cell r="BI219">
            <v>280.5</v>
          </cell>
          <cell r="BJ219">
            <v>5.5</v>
          </cell>
          <cell r="BK219" t="str">
            <v>&amp;^%</v>
          </cell>
          <cell r="BL219" t="str">
            <v>&amp;^%</v>
          </cell>
          <cell r="BN219" t="str">
            <v>Darlington</v>
          </cell>
          <cell r="BO219" t="str">
            <v>E06000005</v>
          </cell>
          <cell r="BP219">
            <v>47000</v>
          </cell>
          <cell r="BQ219">
            <v>5.9</v>
          </cell>
          <cell r="BR219">
            <v>37</v>
          </cell>
          <cell r="BS219">
            <v>1.7</v>
          </cell>
          <cell r="BT219">
            <v>32.4</v>
          </cell>
          <cell r="BU219">
            <v>2.1</v>
          </cell>
          <cell r="BV219">
            <v>15.7</v>
          </cell>
          <cell r="BW219">
            <v>14</v>
          </cell>
          <cell r="BX219" t="str">
            <v>&amp;^%</v>
          </cell>
          <cell r="BY219" t="str">
            <v>&amp;^%</v>
          </cell>
          <cell r="CA219" t="str">
            <v>Darlington</v>
          </cell>
          <cell r="CB219" t="str">
            <v>E06000005</v>
          </cell>
          <cell r="CC219">
            <v>41000</v>
          </cell>
          <cell r="CD219">
            <v>8.3000000000000007</v>
          </cell>
          <cell r="CE219">
            <v>18922</v>
          </cell>
          <cell r="CF219">
            <v>8.1999999999999993</v>
          </cell>
          <cell r="CG219">
            <v>21728</v>
          </cell>
          <cell r="CH219">
            <v>5.6</v>
          </cell>
          <cell r="CI219">
            <v>5953</v>
          </cell>
          <cell r="CJ219">
            <v>17</v>
          </cell>
          <cell r="CK219" t="str">
            <v>&amp;^%</v>
          </cell>
          <cell r="CL219" t="str">
            <v>&amp;^%</v>
          </cell>
          <cell r="CN219" t="str">
            <v>Darlington</v>
          </cell>
          <cell r="CO219" t="str">
            <v>E06000005</v>
          </cell>
          <cell r="CP219">
            <v>47000</v>
          </cell>
          <cell r="CQ219">
            <v>5.9</v>
          </cell>
          <cell r="CR219">
            <v>9.99</v>
          </cell>
          <cell r="CS219">
            <v>6.2</v>
          </cell>
          <cell r="CT219">
            <v>12.69</v>
          </cell>
          <cell r="CU219">
            <v>3.1</v>
          </cell>
          <cell r="CV219">
            <v>6.16</v>
          </cell>
          <cell r="CW219">
            <v>1.2</v>
          </cell>
          <cell r="CX219" t="str">
            <v>&amp;^%</v>
          </cell>
          <cell r="CY219" t="str">
            <v>&amp;^%</v>
          </cell>
          <cell r="DA219" t="str">
            <v>Darlington</v>
          </cell>
          <cell r="DB219" t="str">
            <v>E06000005</v>
          </cell>
          <cell r="DC219">
            <v>47000</v>
          </cell>
          <cell r="DD219">
            <v>5.9</v>
          </cell>
          <cell r="DE219">
            <v>366</v>
          </cell>
          <cell r="DF219">
            <v>7</v>
          </cell>
          <cell r="DG219">
            <v>411.3</v>
          </cell>
          <cell r="DH219">
            <v>3.9</v>
          </cell>
          <cell r="DI219">
            <v>108</v>
          </cell>
          <cell r="DJ219">
            <v>12</v>
          </cell>
          <cell r="DK219" t="str">
            <v>&amp;^%</v>
          </cell>
          <cell r="DL219" t="str">
            <v>&amp;^%</v>
          </cell>
          <cell r="DN219" t="str">
            <v>Darlington</v>
          </cell>
          <cell r="DO219" t="str">
            <v>E06000005</v>
          </cell>
          <cell r="DP219">
            <v>14000</v>
          </cell>
          <cell r="DQ219">
            <v>10.7</v>
          </cell>
          <cell r="DR219">
            <v>37.4</v>
          </cell>
          <cell r="DS219">
            <v>0.3</v>
          </cell>
          <cell r="DT219">
            <v>37.6</v>
          </cell>
          <cell r="DU219">
            <v>1.2</v>
          </cell>
          <cell r="DV219">
            <v>32.4</v>
          </cell>
          <cell r="DW219">
            <v>2.5</v>
          </cell>
          <cell r="DX219" t="str">
            <v>&amp;^%</v>
          </cell>
          <cell r="DY219" t="str">
            <v>&amp;^%</v>
          </cell>
          <cell r="EA219" t="str">
            <v>Darlington</v>
          </cell>
          <cell r="EB219" t="str">
            <v>E06000005</v>
          </cell>
          <cell r="EC219">
            <v>12000</v>
          </cell>
          <cell r="ED219">
            <v>12.6</v>
          </cell>
          <cell r="EE219">
            <v>20190</v>
          </cell>
          <cell r="EF219">
            <v>12</v>
          </cell>
          <cell r="EG219">
            <v>24661</v>
          </cell>
          <cell r="EH219">
            <v>6.6</v>
          </cell>
          <cell r="EI219">
            <v>11887</v>
          </cell>
          <cell r="EJ219">
            <v>16</v>
          </cell>
          <cell r="EK219" t="str">
            <v>&amp;^%</v>
          </cell>
          <cell r="EL219" t="str">
            <v>&amp;^%</v>
          </cell>
          <cell r="EN219" t="str">
            <v>Darlington</v>
          </cell>
          <cell r="EO219" t="str">
            <v>E06000005</v>
          </cell>
          <cell r="EP219">
            <v>14000</v>
          </cell>
          <cell r="EQ219">
            <v>10.7</v>
          </cell>
          <cell r="ER219">
            <v>11.09</v>
          </cell>
          <cell r="ES219">
            <v>11</v>
          </cell>
          <cell r="ET219">
            <v>13.04</v>
          </cell>
          <cell r="EU219">
            <v>5.0999999999999996</v>
          </cell>
          <cell r="EV219">
            <v>6.72</v>
          </cell>
          <cell r="EW219">
            <v>5.0999999999999996</v>
          </cell>
          <cell r="EX219" t="str">
            <v>&amp;^%</v>
          </cell>
          <cell r="EY219" t="str">
            <v>&amp;^%</v>
          </cell>
          <cell r="FA219" t="str">
            <v>Darlington</v>
          </cell>
          <cell r="FB219" t="str">
            <v>E06000005</v>
          </cell>
          <cell r="FC219">
            <v>14000</v>
          </cell>
          <cell r="FD219">
            <v>10.7</v>
          </cell>
          <cell r="FE219">
            <v>403.5</v>
          </cell>
          <cell r="FF219">
            <v>11</v>
          </cell>
          <cell r="FG219">
            <v>489.8</v>
          </cell>
          <cell r="FH219">
            <v>5</v>
          </cell>
          <cell r="FI219">
            <v>252.6</v>
          </cell>
          <cell r="FJ219">
            <v>9.6999999999999993</v>
          </cell>
          <cell r="FK219" t="str">
            <v>&amp;^%</v>
          </cell>
          <cell r="FL219" t="str">
            <v>&amp;^%</v>
          </cell>
          <cell r="FN219" t="str">
            <v>Darlington</v>
          </cell>
          <cell r="FO219" t="str">
            <v>E06000005</v>
          </cell>
          <cell r="FP219">
            <v>18000</v>
          </cell>
          <cell r="FQ219">
            <v>9.9</v>
          </cell>
          <cell r="FR219">
            <v>38.6</v>
          </cell>
          <cell r="FS219">
            <v>1.7</v>
          </cell>
          <cell r="FT219">
            <v>40.700000000000003</v>
          </cell>
          <cell r="FU219">
            <v>1.5</v>
          </cell>
          <cell r="FV219">
            <v>35.700000000000003</v>
          </cell>
          <cell r="FW219">
            <v>3.5</v>
          </cell>
          <cell r="FX219" t="str">
            <v>&amp;^%</v>
          </cell>
          <cell r="FY219" t="str">
            <v>&amp;^%</v>
          </cell>
          <cell r="GA219" t="str">
            <v>Darlington</v>
          </cell>
          <cell r="GB219" t="str">
            <v>E06000005</v>
          </cell>
          <cell r="GC219">
            <v>16000</v>
          </cell>
          <cell r="GD219">
            <v>16.600000000000001</v>
          </cell>
          <cell r="GE219">
            <v>25960</v>
          </cell>
          <cell r="GF219">
            <v>6.9</v>
          </cell>
          <cell r="GG219">
            <v>29460</v>
          </cell>
          <cell r="GH219">
            <v>5.9</v>
          </cell>
          <cell r="GI219">
            <v>16049</v>
          </cell>
          <cell r="GJ219">
            <v>9.1999999999999993</v>
          </cell>
          <cell r="GK219" t="str">
            <v>&amp;^%</v>
          </cell>
          <cell r="GL219" t="str">
            <v>&amp;^%</v>
          </cell>
          <cell r="GN219" t="str">
            <v>Darlington</v>
          </cell>
          <cell r="GO219" t="str">
            <v>E06000005</v>
          </cell>
          <cell r="GP219">
            <v>18000</v>
          </cell>
          <cell r="GQ219">
            <v>9.9</v>
          </cell>
          <cell r="GR219">
            <v>11.63</v>
          </cell>
          <cell r="GS219">
            <v>9</v>
          </cell>
          <cell r="GT219">
            <v>13.43</v>
          </cell>
          <cell r="GU219">
            <v>4.3</v>
          </cell>
          <cell r="GV219">
            <v>7.29</v>
          </cell>
          <cell r="GW219">
            <v>6.9</v>
          </cell>
          <cell r="GX219" t="str">
            <v>&amp;^%</v>
          </cell>
          <cell r="GY219" t="str">
            <v>&amp;^%</v>
          </cell>
        </row>
        <row r="220">
          <cell r="A220" t="str">
            <v>Durham</v>
          </cell>
          <cell r="B220" t="str">
            <v>E06000047</v>
          </cell>
          <cell r="C220">
            <v>62000</v>
          </cell>
          <cell r="D220">
            <v>5.3</v>
          </cell>
          <cell r="E220">
            <v>464.2</v>
          </cell>
          <cell r="F220">
            <v>4.5</v>
          </cell>
          <cell r="G220">
            <v>560.9</v>
          </cell>
          <cell r="H220">
            <v>4.5</v>
          </cell>
          <cell r="I220">
            <v>277</v>
          </cell>
          <cell r="J220">
            <v>2.4</v>
          </cell>
          <cell r="K220" t="str">
            <v>&amp;^%</v>
          </cell>
          <cell r="L220" t="str">
            <v>&amp;^%</v>
          </cell>
          <cell r="N220" t="str">
            <v>Durham</v>
          </cell>
          <cell r="O220" t="str">
            <v>E06000047</v>
          </cell>
          <cell r="P220">
            <v>101000</v>
          </cell>
          <cell r="Q220">
            <v>4.0999999999999996</v>
          </cell>
          <cell r="R220">
            <v>37.5</v>
          </cell>
          <cell r="S220">
            <v>0.9</v>
          </cell>
          <cell r="T220">
            <v>39</v>
          </cell>
          <cell r="U220">
            <v>0.5</v>
          </cell>
          <cell r="V220">
            <v>34.9</v>
          </cell>
          <cell r="W220">
            <v>0.4</v>
          </cell>
          <cell r="X220">
            <v>44.6</v>
          </cell>
          <cell r="Y220">
            <v>4.9000000000000004</v>
          </cell>
          <cell r="AA220" t="str">
            <v>Durham</v>
          </cell>
          <cell r="AB220" t="str">
            <v>E06000047</v>
          </cell>
          <cell r="AC220">
            <v>92000</v>
          </cell>
          <cell r="AD220">
            <v>4.7</v>
          </cell>
          <cell r="AE220">
            <v>22035</v>
          </cell>
          <cell r="AF220">
            <v>3.5</v>
          </cell>
          <cell r="AG220">
            <v>26529</v>
          </cell>
          <cell r="AH220">
            <v>3.1</v>
          </cell>
          <cell r="AI220">
            <v>13423</v>
          </cell>
          <cell r="AJ220">
            <v>2.4</v>
          </cell>
          <cell r="AK220" t="str">
            <v>&amp;^%</v>
          </cell>
          <cell r="AL220" t="str">
            <v>&amp;^%</v>
          </cell>
          <cell r="AN220" t="str">
            <v>Durham</v>
          </cell>
          <cell r="AO220" t="str">
            <v>E06000047</v>
          </cell>
          <cell r="AP220">
            <v>101000</v>
          </cell>
          <cell r="AQ220">
            <v>4.0999999999999996</v>
          </cell>
          <cell r="AR220">
            <v>11</v>
          </cell>
          <cell r="AS220">
            <v>2.8</v>
          </cell>
          <cell r="AT220">
            <v>13.33</v>
          </cell>
          <cell r="AU220">
            <v>3.3</v>
          </cell>
          <cell r="AV220">
            <v>6.67</v>
          </cell>
          <cell r="AW220">
            <v>1.8</v>
          </cell>
          <cell r="AX220" t="str">
            <v>&amp;^%</v>
          </cell>
          <cell r="AY220" t="str">
            <v>&amp;^%</v>
          </cell>
          <cell r="BA220" t="str">
            <v>Durham</v>
          </cell>
          <cell r="BB220" t="str">
            <v>E06000047</v>
          </cell>
          <cell r="BC220">
            <v>101000</v>
          </cell>
          <cell r="BD220">
            <v>4.0999999999999996</v>
          </cell>
          <cell r="BE220">
            <v>437.4</v>
          </cell>
          <cell r="BF220">
            <v>3.3</v>
          </cell>
          <cell r="BG220">
            <v>519.4</v>
          </cell>
          <cell r="BH220">
            <v>3.3</v>
          </cell>
          <cell r="BI220">
            <v>258.10000000000002</v>
          </cell>
          <cell r="BJ220">
            <v>2.2000000000000002</v>
          </cell>
          <cell r="BK220">
            <v>798.1</v>
          </cell>
          <cell r="BL220">
            <v>18</v>
          </cell>
          <cell r="BN220" t="str">
            <v>Durham</v>
          </cell>
          <cell r="BO220" t="str">
            <v>E06000047</v>
          </cell>
          <cell r="BP220">
            <v>145000</v>
          </cell>
          <cell r="BQ220">
            <v>3.3</v>
          </cell>
          <cell r="BR220">
            <v>37</v>
          </cell>
          <cell r="BS220">
            <v>0</v>
          </cell>
          <cell r="BT220">
            <v>32.799999999999997</v>
          </cell>
          <cell r="BU220">
            <v>1.1000000000000001</v>
          </cell>
          <cell r="BV220">
            <v>16</v>
          </cell>
          <cell r="BW220">
            <v>5.3</v>
          </cell>
          <cell r="BX220">
            <v>42.3</v>
          </cell>
          <cell r="BY220">
            <v>4.8</v>
          </cell>
          <cell r="CA220" t="str">
            <v>Durham</v>
          </cell>
          <cell r="CB220" t="str">
            <v>E06000047</v>
          </cell>
          <cell r="CC220">
            <v>131000</v>
          </cell>
          <cell r="CD220">
            <v>4.4000000000000004</v>
          </cell>
          <cell r="CE220">
            <v>19026</v>
          </cell>
          <cell r="CF220">
            <v>4.5</v>
          </cell>
          <cell r="CG220">
            <v>22287</v>
          </cell>
          <cell r="CH220">
            <v>3.5</v>
          </cell>
          <cell r="CI220">
            <v>5979</v>
          </cell>
          <cell r="CJ220">
            <v>18</v>
          </cell>
          <cell r="CK220" t="str">
            <v>&amp;^%</v>
          </cell>
          <cell r="CL220" t="str">
            <v>&amp;^%</v>
          </cell>
          <cell r="CN220" t="str">
            <v>Durham</v>
          </cell>
          <cell r="CO220" t="str">
            <v>E06000047</v>
          </cell>
          <cell r="CP220">
            <v>145000</v>
          </cell>
          <cell r="CQ220">
            <v>3.3</v>
          </cell>
          <cell r="CR220">
            <v>10.28</v>
          </cell>
          <cell r="CS220">
            <v>2.9</v>
          </cell>
          <cell r="CT220">
            <v>13.16</v>
          </cell>
          <cell r="CU220">
            <v>2.8</v>
          </cell>
          <cell r="CV220">
            <v>6.26</v>
          </cell>
          <cell r="CW220">
            <v>0.7</v>
          </cell>
          <cell r="CX220">
            <v>21.95</v>
          </cell>
          <cell r="CY220">
            <v>14</v>
          </cell>
          <cell r="DA220" t="str">
            <v>Durham</v>
          </cell>
          <cell r="DB220" t="str">
            <v>E06000047</v>
          </cell>
          <cell r="DC220">
            <v>145000</v>
          </cell>
          <cell r="DD220">
            <v>3.3</v>
          </cell>
          <cell r="DE220">
            <v>368.4</v>
          </cell>
          <cell r="DF220">
            <v>3.1</v>
          </cell>
          <cell r="DG220">
            <v>431.2</v>
          </cell>
          <cell r="DH220">
            <v>3.1</v>
          </cell>
          <cell r="DI220">
            <v>113.2</v>
          </cell>
          <cell r="DJ220">
            <v>6.2</v>
          </cell>
          <cell r="DK220">
            <v>753.1</v>
          </cell>
          <cell r="DL220">
            <v>12</v>
          </cell>
          <cell r="DN220" t="str">
            <v>Durham</v>
          </cell>
          <cell r="DO220" t="str">
            <v>E06000047</v>
          </cell>
          <cell r="DP220">
            <v>39000</v>
          </cell>
          <cell r="DQ220">
            <v>6.3</v>
          </cell>
          <cell r="DR220">
            <v>37</v>
          </cell>
          <cell r="DS220">
            <v>0.4</v>
          </cell>
          <cell r="DT220">
            <v>37.6</v>
          </cell>
          <cell r="DU220">
            <v>0.6</v>
          </cell>
          <cell r="DV220">
            <v>33.5</v>
          </cell>
          <cell r="DW220">
            <v>1.9</v>
          </cell>
          <cell r="DX220" t="str">
            <v>&amp;^%</v>
          </cell>
          <cell r="DY220" t="str">
            <v>&amp;^%</v>
          </cell>
          <cell r="EA220" t="str">
            <v>Durham</v>
          </cell>
          <cell r="EB220" t="str">
            <v>E06000047</v>
          </cell>
          <cell r="EC220">
            <v>36000</v>
          </cell>
          <cell r="ED220">
            <v>7.3</v>
          </cell>
          <cell r="EE220">
            <v>19775</v>
          </cell>
          <cell r="EF220">
            <v>4.5</v>
          </cell>
          <cell r="EG220">
            <v>23507</v>
          </cell>
          <cell r="EH220">
            <v>4.5</v>
          </cell>
          <cell r="EI220">
            <v>12587</v>
          </cell>
          <cell r="EJ220">
            <v>4.5999999999999996</v>
          </cell>
          <cell r="EK220" t="str">
            <v>&amp;^%</v>
          </cell>
          <cell r="EL220" t="str">
            <v>&amp;^%</v>
          </cell>
          <cell r="EN220" t="str">
            <v>Durham</v>
          </cell>
          <cell r="EO220" t="str">
            <v>E06000047</v>
          </cell>
          <cell r="EP220">
            <v>39000</v>
          </cell>
          <cell r="EQ220">
            <v>6.3</v>
          </cell>
          <cell r="ER220">
            <v>10.34</v>
          </cell>
          <cell r="ES220">
            <v>3.9</v>
          </cell>
          <cell r="ET220">
            <v>12.06</v>
          </cell>
          <cell r="EU220">
            <v>3.4</v>
          </cell>
          <cell r="EV220">
            <v>6.4</v>
          </cell>
          <cell r="EW220">
            <v>1.5</v>
          </cell>
          <cell r="EX220" t="str">
            <v>&amp;^%</v>
          </cell>
          <cell r="EY220" t="str">
            <v>&amp;^%</v>
          </cell>
          <cell r="FA220" t="str">
            <v>Durham</v>
          </cell>
          <cell r="FB220" t="str">
            <v>E06000047</v>
          </cell>
          <cell r="FC220">
            <v>39000</v>
          </cell>
          <cell r="FD220">
            <v>6.3</v>
          </cell>
          <cell r="FE220">
            <v>387.1</v>
          </cell>
          <cell r="FF220">
            <v>4.0999999999999996</v>
          </cell>
          <cell r="FG220">
            <v>453.5</v>
          </cell>
          <cell r="FH220">
            <v>3.5</v>
          </cell>
          <cell r="FI220">
            <v>235</v>
          </cell>
          <cell r="FJ220">
            <v>3.2</v>
          </cell>
          <cell r="FK220" t="str">
            <v>&amp;^%</v>
          </cell>
          <cell r="FL220" t="str">
            <v>&amp;^%</v>
          </cell>
          <cell r="FN220" t="str">
            <v>Durham</v>
          </cell>
          <cell r="FO220" t="str">
            <v>E06000047</v>
          </cell>
          <cell r="FP220">
            <v>62000</v>
          </cell>
          <cell r="FQ220">
            <v>5.3</v>
          </cell>
          <cell r="FR220">
            <v>39</v>
          </cell>
          <cell r="FS220">
            <v>1.1000000000000001</v>
          </cell>
          <cell r="FT220">
            <v>39.799999999999997</v>
          </cell>
          <cell r="FU220">
            <v>0.6</v>
          </cell>
          <cell r="FV220">
            <v>35.299999999999997</v>
          </cell>
          <cell r="FW220">
            <v>1.4</v>
          </cell>
          <cell r="FX220">
            <v>46.2</v>
          </cell>
          <cell r="FY220">
            <v>11</v>
          </cell>
          <cell r="GA220" t="str">
            <v>Durham</v>
          </cell>
          <cell r="GB220" t="str">
            <v>E06000047</v>
          </cell>
          <cell r="GC220">
            <v>56000</v>
          </cell>
          <cell r="GD220">
            <v>6.2</v>
          </cell>
          <cell r="GE220">
            <v>23830</v>
          </cell>
          <cell r="GF220">
            <v>5.8</v>
          </cell>
          <cell r="GG220">
            <v>28460</v>
          </cell>
          <cell r="GH220">
            <v>4.0999999999999996</v>
          </cell>
          <cell r="GI220">
            <v>14384</v>
          </cell>
          <cell r="GJ220">
            <v>2.6</v>
          </cell>
          <cell r="GK220" t="str">
            <v>&amp;^%</v>
          </cell>
          <cell r="GL220" t="str">
            <v>&amp;^%</v>
          </cell>
          <cell r="GN220" t="str">
            <v>Durham</v>
          </cell>
          <cell r="GO220" t="str">
            <v>E06000047</v>
          </cell>
          <cell r="GP220">
            <v>62000</v>
          </cell>
          <cell r="GQ220">
            <v>5.3</v>
          </cell>
          <cell r="GR220">
            <v>11.34</v>
          </cell>
          <cell r="GS220">
            <v>4.4000000000000004</v>
          </cell>
          <cell r="GT220">
            <v>14.08</v>
          </cell>
          <cell r="GU220">
            <v>4.5999999999999996</v>
          </cell>
          <cell r="GV220">
            <v>7.08</v>
          </cell>
          <cell r="GW220">
            <v>2.7</v>
          </cell>
          <cell r="GX220" t="str">
            <v>&amp;^%</v>
          </cell>
          <cell r="GY220" t="str">
            <v>&amp;^%</v>
          </cell>
        </row>
        <row r="221">
          <cell r="A221" t="str">
            <v>Hartlepool</v>
          </cell>
          <cell r="B221" t="str">
            <v>E06000001</v>
          </cell>
          <cell r="C221">
            <v>12000</v>
          </cell>
          <cell r="D221">
            <v>11.8</v>
          </cell>
          <cell r="E221">
            <v>528</v>
          </cell>
          <cell r="F221">
            <v>8.9</v>
          </cell>
          <cell r="G221">
            <v>572.6</v>
          </cell>
          <cell r="H221">
            <v>4.9000000000000004</v>
          </cell>
          <cell r="I221">
            <v>315.60000000000002</v>
          </cell>
          <cell r="J221">
            <v>9.5</v>
          </cell>
          <cell r="K221" t="str">
            <v>&amp;^%</v>
          </cell>
          <cell r="L221" t="str">
            <v>&amp;^%</v>
          </cell>
          <cell r="N221" t="str">
            <v>Hartlepool</v>
          </cell>
          <cell r="O221" t="str">
            <v>E06000001</v>
          </cell>
          <cell r="P221">
            <v>21000</v>
          </cell>
          <cell r="Q221">
            <v>9</v>
          </cell>
          <cell r="R221">
            <v>37.4</v>
          </cell>
          <cell r="S221">
            <v>1.4</v>
          </cell>
          <cell r="T221">
            <v>39.200000000000003</v>
          </cell>
          <cell r="U221">
            <v>1.4</v>
          </cell>
          <cell r="V221">
            <v>32.5</v>
          </cell>
          <cell r="W221">
            <v>2</v>
          </cell>
          <cell r="X221" t="str">
            <v>&amp;^%</v>
          </cell>
          <cell r="Y221" t="str">
            <v>&amp;^%</v>
          </cell>
          <cell r="AA221" t="str">
            <v>Hartlepool</v>
          </cell>
          <cell r="AB221" t="str">
            <v>E06000001</v>
          </cell>
          <cell r="AC221">
            <v>20000</v>
          </cell>
          <cell r="AD221">
            <v>12.9</v>
          </cell>
          <cell r="AE221">
            <v>24739</v>
          </cell>
          <cell r="AF221">
            <v>11</v>
          </cell>
          <cell r="AG221">
            <v>28178</v>
          </cell>
          <cell r="AH221">
            <v>5.4</v>
          </cell>
          <cell r="AI221">
            <v>14580</v>
          </cell>
          <cell r="AJ221">
            <v>8.8000000000000007</v>
          </cell>
          <cell r="AK221" t="str">
            <v>&amp;^%</v>
          </cell>
          <cell r="AL221" t="str">
            <v>&amp;^%</v>
          </cell>
          <cell r="AN221" t="str">
            <v>Hartlepool</v>
          </cell>
          <cell r="AO221" t="str">
            <v>E06000001</v>
          </cell>
          <cell r="AP221">
            <v>21000</v>
          </cell>
          <cell r="AQ221">
            <v>9</v>
          </cell>
          <cell r="AR221">
            <v>12.55</v>
          </cell>
          <cell r="AS221">
            <v>5.8</v>
          </cell>
          <cell r="AT221">
            <v>13.68</v>
          </cell>
          <cell r="AU221">
            <v>4.3</v>
          </cell>
          <cell r="AV221">
            <v>6.7</v>
          </cell>
          <cell r="AW221">
            <v>5.0999999999999996</v>
          </cell>
          <cell r="AX221" t="str">
            <v>&amp;^%</v>
          </cell>
          <cell r="AY221" t="str">
            <v>&amp;^%</v>
          </cell>
          <cell r="BA221" t="str">
            <v>Hartlepool</v>
          </cell>
          <cell r="BB221" t="str">
            <v>E06000001</v>
          </cell>
          <cell r="BC221">
            <v>21000</v>
          </cell>
          <cell r="BD221">
            <v>9</v>
          </cell>
          <cell r="BE221">
            <v>487.3</v>
          </cell>
          <cell r="BF221">
            <v>6.6</v>
          </cell>
          <cell r="BG221">
            <v>535.9</v>
          </cell>
          <cell r="BH221">
            <v>4.0999999999999996</v>
          </cell>
          <cell r="BI221">
            <v>288.2</v>
          </cell>
          <cell r="BJ221">
            <v>8.6999999999999993</v>
          </cell>
          <cell r="BK221" t="str">
            <v>&amp;^%</v>
          </cell>
          <cell r="BL221" t="str">
            <v>&amp;^%</v>
          </cell>
          <cell r="BN221" t="str">
            <v>Hartlepool</v>
          </cell>
          <cell r="BO221" t="str">
            <v>E06000001</v>
          </cell>
          <cell r="BP221">
            <v>30000</v>
          </cell>
          <cell r="BQ221">
            <v>7.4</v>
          </cell>
          <cell r="BR221">
            <v>36.9</v>
          </cell>
          <cell r="BS221">
            <v>1.8</v>
          </cell>
          <cell r="BT221">
            <v>32.5</v>
          </cell>
          <cell r="BU221">
            <v>2.7</v>
          </cell>
          <cell r="BV221">
            <v>14.5</v>
          </cell>
          <cell r="BW221">
            <v>12</v>
          </cell>
          <cell r="BX221" t="str">
            <v>&amp;^%</v>
          </cell>
          <cell r="BY221" t="str">
            <v>&amp;^%</v>
          </cell>
          <cell r="CA221" t="str">
            <v>Hartlepool</v>
          </cell>
          <cell r="CB221" t="str">
            <v>E06000001</v>
          </cell>
          <cell r="CC221">
            <v>28000</v>
          </cell>
          <cell r="CD221">
            <v>10.1</v>
          </cell>
          <cell r="CE221">
            <v>19956</v>
          </cell>
          <cell r="CF221">
            <v>9.6999999999999993</v>
          </cell>
          <cell r="CG221">
            <v>22151</v>
          </cell>
          <cell r="CH221">
            <v>6</v>
          </cell>
          <cell r="CI221">
            <v>6231</v>
          </cell>
          <cell r="CJ221">
            <v>13</v>
          </cell>
          <cell r="CK221" t="str">
            <v>&amp;^%</v>
          </cell>
          <cell r="CL221" t="str">
            <v>&amp;^%</v>
          </cell>
          <cell r="CN221" t="str">
            <v>Hartlepool</v>
          </cell>
          <cell r="CO221" t="str">
            <v>E06000001</v>
          </cell>
          <cell r="CP221">
            <v>30000</v>
          </cell>
          <cell r="CQ221">
            <v>7.4</v>
          </cell>
          <cell r="CR221">
            <v>10.08</v>
          </cell>
          <cell r="CS221">
            <v>8.6</v>
          </cell>
          <cell r="CT221">
            <v>12.8</v>
          </cell>
          <cell r="CU221">
            <v>4.0999999999999996</v>
          </cell>
          <cell r="CV221">
            <v>6.09</v>
          </cell>
          <cell r="CW221">
            <v>1.7</v>
          </cell>
          <cell r="CX221" t="str">
            <v>&amp;^%</v>
          </cell>
          <cell r="CY221" t="str">
            <v>&amp;^%</v>
          </cell>
          <cell r="DA221" t="str">
            <v>Hartlepool</v>
          </cell>
          <cell r="DB221" t="str">
            <v>E06000001</v>
          </cell>
          <cell r="DC221">
            <v>30000</v>
          </cell>
          <cell r="DD221">
            <v>7.4</v>
          </cell>
          <cell r="DE221">
            <v>382</v>
          </cell>
          <cell r="DF221">
            <v>9.3000000000000007</v>
          </cell>
          <cell r="DG221">
            <v>415.9</v>
          </cell>
          <cell r="DH221">
            <v>5</v>
          </cell>
          <cell r="DI221">
            <v>97.5</v>
          </cell>
          <cell r="DJ221">
            <v>14</v>
          </cell>
          <cell r="DK221" t="str">
            <v>&amp;^%</v>
          </cell>
          <cell r="DL221" t="str">
            <v>&amp;^%</v>
          </cell>
          <cell r="DN221" t="str">
            <v>Hartlepool</v>
          </cell>
          <cell r="DO221" t="str">
            <v>E06000001</v>
          </cell>
          <cell r="DP221">
            <v>9000</v>
          </cell>
          <cell r="DQ221">
            <v>13.8</v>
          </cell>
          <cell r="DR221">
            <v>37</v>
          </cell>
          <cell r="DS221">
            <v>2.9</v>
          </cell>
          <cell r="DT221">
            <v>36.4</v>
          </cell>
          <cell r="DU221">
            <v>1.5</v>
          </cell>
          <cell r="DV221">
            <v>32.4</v>
          </cell>
          <cell r="DW221">
            <v>1.3</v>
          </cell>
          <cell r="DX221" t="str">
            <v>&amp;^%</v>
          </cell>
          <cell r="DY221" t="str">
            <v>&amp;^%</v>
          </cell>
          <cell r="EA221" t="str">
            <v>Hartlepool</v>
          </cell>
          <cell r="EB221" t="str">
            <v>E06000001</v>
          </cell>
          <cell r="EC221">
            <v>9000</v>
          </cell>
          <cell r="ED221">
            <v>15.4</v>
          </cell>
          <cell r="EE221">
            <v>22186</v>
          </cell>
          <cell r="EF221">
            <v>13</v>
          </cell>
          <cell r="EG221">
            <v>24810</v>
          </cell>
          <cell r="EH221">
            <v>7.5</v>
          </cell>
          <cell r="EI221" t="str">
            <v>&amp;^%</v>
          </cell>
          <cell r="EJ221" t="str">
            <v>&amp;^%</v>
          </cell>
          <cell r="EK221" t="str">
            <v>&amp;^%</v>
          </cell>
          <cell r="EL221" t="str">
            <v>&amp;^%</v>
          </cell>
          <cell r="EN221" t="str">
            <v>Hartlepool</v>
          </cell>
          <cell r="EO221" t="str">
            <v>E06000001</v>
          </cell>
          <cell r="EP221">
            <v>9000</v>
          </cell>
          <cell r="EQ221">
            <v>13.8</v>
          </cell>
          <cell r="ER221">
            <v>11.86</v>
          </cell>
          <cell r="ES221">
            <v>11</v>
          </cell>
          <cell r="ET221">
            <v>13.28</v>
          </cell>
          <cell r="EU221">
            <v>7</v>
          </cell>
          <cell r="EV221" t="str">
            <v>&amp;^%</v>
          </cell>
          <cell r="EW221" t="str">
            <v>&amp;^%</v>
          </cell>
          <cell r="EX221" t="str">
            <v>&amp;^%</v>
          </cell>
          <cell r="EY221" t="str">
            <v>&amp;^%</v>
          </cell>
          <cell r="FA221" t="str">
            <v>Hartlepool</v>
          </cell>
          <cell r="FB221" t="str">
            <v>E06000001</v>
          </cell>
          <cell r="FC221">
            <v>9000</v>
          </cell>
          <cell r="FD221">
            <v>13.8</v>
          </cell>
          <cell r="FE221">
            <v>421.1</v>
          </cell>
          <cell r="FF221">
            <v>11</v>
          </cell>
          <cell r="FG221">
            <v>483.7</v>
          </cell>
          <cell r="FH221">
            <v>6.9</v>
          </cell>
          <cell r="FI221" t="str">
            <v>&amp;^%</v>
          </cell>
          <cell r="FJ221" t="str">
            <v>&amp;^%</v>
          </cell>
          <cell r="FK221" t="str">
            <v>&amp;^%</v>
          </cell>
          <cell r="FL221" t="str">
            <v>&amp;^%</v>
          </cell>
          <cell r="FN221" t="str">
            <v>Hartlepool</v>
          </cell>
          <cell r="FO221" t="str">
            <v>E06000001</v>
          </cell>
          <cell r="FP221">
            <v>12000</v>
          </cell>
          <cell r="FQ221">
            <v>11.8</v>
          </cell>
          <cell r="FR221">
            <v>39</v>
          </cell>
          <cell r="FS221">
            <v>2.5</v>
          </cell>
          <cell r="FT221">
            <v>41.1</v>
          </cell>
          <cell r="FU221">
            <v>1.9</v>
          </cell>
          <cell r="FV221">
            <v>36.799999999999997</v>
          </cell>
          <cell r="FW221">
            <v>2.7</v>
          </cell>
          <cell r="FX221" t="str">
            <v>&amp;^%</v>
          </cell>
          <cell r="FY221" t="str">
            <v>&amp;^%</v>
          </cell>
          <cell r="GA221" t="str">
            <v>Hartlepool</v>
          </cell>
          <cell r="GB221" t="str">
            <v>E06000001</v>
          </cell>
          <cell r="GC221">
            <v>12000</v>
          </cell>
          <cell r="GD221">
            <v>19.3</v>
          </cell>
          <cell r="GE221" t="str">
            <v>&amp;^%</v>
          </cell>
          <cell r="GF221" t="str">
            <v>&amp;^%</v>
          </cell>
          <cell r="GG221">
            <v>30648</v>
          </cell>
          <cell r="GH221">
            <v>7.5</v>
          </cell>
          <cell r="GI221">
            <v>17011</v>
          </cell>
          <cell r="GJ221">
            <v>11</v>
          </cell>
          <cell r="GK221" t="str">
            <v>&amp;^%</v>
          </cell>
          <cell r="GL221" t="str">
            <v>&amp;^%</v>
          </cell>
          <cell r="GN221" t="str">
            <v>Hartlepool</v>
          </cell>
          <cell r="GO221" t="str">
            <v>E06000001</v>
          </cell>
          <cell r="GP221">
            <v>12000</v>
          </cell>
          <cell r="GQ221">
            <v>11.8</v>
          </cell>
          <cell r="GR221">
            <v>13.01</v>
          </cell>
          <cell r="GS221">
            <v>8.4</v>
          </cell>
          <cell r="GT221">
            <v>13.93</v>
          </cell>
          <cell r="GU221">
            <v>5.5</v>
          </cell>
          <cell r="GV221">
            <v>7.1</v>
          </cell>
          <cell r="GW221">
            <v>8.6999999999999993</v>
          </cell>
          <cell r="GX221" t="str">
            <v>&amp;^%</v>
          </cell>
          <cell r="GY221" t="str">
            <v>&amp;^%</v>
          </cell>
        </row>
        <row r="222">
          <cell r="A222" t="str">
            <v>Middlesbrough</v>
          </cell>
          <cell r="B222" t="str">
            <v>E06000002</v>
          </cell>
          <cell r="C222">
            <v>21000</v>
          </cell>
          <cell r="D222">
            <v>9</v>
          </cell>
          <cell r="E222">
            <v>530.5</v>
          </cell>
          <cell r="F222">
            <v>6.7</v>
          </cell>
          <cell r="G222">
            <v>597.29999999999995</v>
          </cell>
          <cell r="H222">
            <v>5.0999999999999996</v>
          </cell>
          <cell r="I222">
            <v>304.10000000000002</v>
          </cell>
          <cell r="J222">
            <v>4.5</v>
          </cell>
          <cell r="K222" t="str">
            <v>&amp;^%</v>
          </cell>
          <cell r="L222" t="str">
            <v>&amp;^%</v>
          </cell>
          <cell r="N222" t="str">
            <v>Middlesbrough</v>
          </cell>
          <cell r="O222" t="str">
            <v>E06000002</v>
          </cell>
          <cell r="P222">
            <v>40000</v>
          </cell>
          <cell r="Q222">
            <v>6.5</v>
          </cell>
          <cell r="R222">
            <v>37.5</v>
          </cell>
          <cell r="S222">
            <v>1.5</v>
          </cell>
          <cell r="T222">
            <v>39.4</v>
          </cell>
          <cell r="U222">
            <v>0.9</v>
          </cell>
          <cell r="V222">
            <v>34.6</v>
          </cell>
          <cell r="W222">
            <v>1.8</v>
          </cell>
          <cell r="X222" t="str">
            <v>&amp;^%</v>
          </cell>
          <cell r="Y222" t="str">
            <v>&amp;^%</v>
          </cell>
          <cell r="AA222" t="str">
            <v>Middlesbrough</v>
          </cell>
          <cell r="AB222" t="str">
            <v>E06000002</v>
          </cell>
          <cell r="AC222">
            <v>37000</v>
          </cell>
          <cell r="AD222">
            <v>7.5</v>
          </cell>
          <cell r="AE222">
            <v>24676</v>
          </cell>
          <cell r="AF222">
            <v>6.4</v>
          </cell>
          <cell r="AG222">
            <v>27189</v>
          </cell>
          <cell r="AH222">
            <v>4.5</v>
          </cell>
          <cell r="AI222">
            <v>13260</v>
          </cell>
          <cell r="AJ222">
            <v>8.4</v>
          </cell>
          <cell r="AK222" t="str">
            <v>&amp;^%</v>
          </cell>
          <cell r="AL222" t="str">
            <v>&amp;^%</v>
          </cell>
          <cell r="AN222" t="str">
            <v>Middlesbrough</v>
          </cell>
          <cell r="AO222" t="str">
            <v>E06000002</v>
          </cell>
          <cell r="AP222">
            <v>40000</v>
          </cell>
          <cell r="AQ222">
            <v>6.5</v>
          </cell>
          <cell r="AR222">
            <v>12.11</v>
          </cell>
          <cell r="AS222">
            <v>6.1</v>
          </cell>
          <cell r="AT222">
            <v>13.57</v>
          </cell>
          <cell r="AU222">
            <v>3.6</v>
          </cell>
          <cell r="AV222">
            <v>7.06</v>
          </cell>
          <cell r="AW222">
            <v>3.6</v>
          </cell>
          <cell r="AX222" t="str">
            <v>&amp;^%</v>
          </cell>
          <cell r="AY222" t="str">
            <v>&amp;^%</v>
          </cell>
          <cell r="BA222" t="str">
            <v>Middlesbrough</v>
          </cell>
          <cell r="BB222" t="str">
            <v>E06000002</v>
          </cell>
          <cell r="BC222">
            <v>40000</v>
          </cell>
          <cell r="BD222">
            <v>6.5</v>
          </cell>
          <cell r="BE222">
            <v>471.5</v>
          </cell>
          <cell r="BF222">
            <v>6.4</v>
          </cell>
          <cell r="BG222">
            <v>534.70000000000005</v>
          </cell>
          <cell r="BH222">
            <v>3.7</v>
          </cell>
          <cell r="BI222">
            <v>270.3</v>
          </cell>
          <cell r="BJ222">
            <v>4</v>
          </cell>
          <cell r="BK222" t="str">
            <v>&amp;^%</v>
          </cell>
          <cell r="BL222" t="str">
            <v>&amp;^%</v>
          </cell>
          <cell r="BN222" t="str">
            <v>Middlesbrough</v>
          </cell>
          <cell r="BO222" t="str">
            <v>E06000002</v>
          </cell>
          <cell r="BP222">
            <v>56000</v>
          </cell>
          <cell r="BQ222">
            <v>5.5</v>
          </cell>
          <cell r="BR222">
            <v>37</v>
          </cell>
          <cell r="BS222">
            <v>0.4</v>
          </cell>
          <cell r="BT222">
            <v>33.4</v>
          </cell>
          <cell r="BU222">
            <v>1.9</v>
          </cell>
          <cell r="BV222">
            <v>16</v>
          </cell>
          <cell r="BW222">
            <v>13</v>
          </cell>
          <cell r="BX222" t="str">
            <v>&amp;^%</v>
          </cell>
          <cell r="BY222" t="str">
            <v>&amp;^%</v>
          </cell>
          <cell r="CA222" t="str">
            <v>Middlesbrough</v>
          </cell>
          <cell r="CB222" t="str">
            <v>E06000002</v>
          </cell>
          <cell r="CC222">
            <v>52000</v>
          </cell>
          <cell r="CD222">
            <v>7</v>
          </cell>
          <cell r="CE222">
            <v>19198</v>
          </cell>
          <cell r="CF222">
            <v>8.9</v>
          </cell>
          <cell r="CG222">
            <v>22301</v>
          </cell>
          <cell r="CH222">
            <v>4.9000000000000004</v>
          </cell>
          <cell r="CI222">
            <v>5981</v>
          </cell>
          <cell r="CJ222">
            <v>11</v>
          </cell>
          <cell r="CK222" t="str">
            <v>&amp;^%</v>
          </cell>
          <cell r="CL222" t="str">
            <v>&amp;^%</v>
          </cell>
          <cell r="CN222" t="str">
            <v>Middlesbrough</v>
          </cell>
          <cell r="CO222" t="str">
            <v>E06000002</v>
          </cell>
          <cell r="CP222">
            <v>56000</v>
          </cell>
          <cell r="CQ222">
            <v>5.5</v>
          </cell>
          <cell r="CR222">
            <v>10.35</v>
          </cell>
          <cell r="CS222">
            <v>7.2</v>
          </cell>
          <cell r="CT222">
            <v>12.99</v>
          </cell>
          <cell r="CU222">
            <v>3.3</v>
          </cell>
          <cell r="CV222">
            <v>6.09</v>
          </cell>
          <cell r="CW222">
            <v>1.1000000000000001</v>
          </cell>
          <cell r="CX222" t="str">
            <v>&amp;^%</v>
          </cell>
          <cell r="CY222" t="str">
            <v>&amp;^%</v>
          </cell>
          <cell r="DA222" t="str">
            <v>Middlesbrough</v>
          </cell>
          <cell r="DB222" t="str">
            <v>E06000002</v>
          </cell>
          <cell r="DC222">
            <v>56000</v>
          </cell>
          <cell r="DD222">
            <v>5.5</v>
          </cell>
          <cell r="DE222">
            <v>355.6</v>
          </cell>
          <cell r="DF222">
            <v>5.7</v>
          </cell>
          <cell r="DG222">
            <v>433.4</v>
          </cell>
          <cell r="DH222">
            <v>4</v>
          </cell>
          <cell r="DI222">
            <v>112.3</v>
          </cell>
          <cell r="DJ222">
            <v>10</v>
          </cell>
          <cell r="DK222" t="str">
            <v>&amp;^%</v>
          </cell>
          <cell r="DL222" t="str">
            <v>&amp;^%</v>
          </cell>
          <cell r="DN222" t="str">
            <v>Middlesbrough</v>
          </cell>
          <cell r="DO222" t="str">
            <v>E06000002</v>
          </cell>
          <cell r="DP222">
            <v>18000</v>
          </cell>
          <cell r="DQ222">
            <v>9.4</v>
          </cell>
          <cell r="DR222">
            <v>37.5</v>
          </cell>
          <cell r="DS222">
            <v>0.3</v>
          </cell>
          <cell r="DT222">
            <v>37.1</v>
          </cell>
          <cell r="DU222">
            <v>0.9</v>
          </cell>
          <cell r="DV222">
            <v>32.5</v>
          </cell>
          <cell r="DW222">
            <v>2.7</v>
          </cell>
          <cell r="DX222" t="str">
            <v>&amp;^%</v>
          </cell>
          <cell r="DY222" t="str">
            <v>&amp;^%</v>
          </cell>
          <cell r="EA222" t="str">
            <v>Middlesbrough</v>
          </cell>
          <cell r="EB222" t="str">
            <v>E06000002</v>
          </cell>
          <cell r="EC222">
            <v>17000</v>
          </cell>
          <cell r="ED222">
            <v>10.8</v>
          </cell>
          <cell r="EE222">
            <v>20933</v>
          </cell>
          <cell r="EF222">
            <v>7.6</v>
          </cell>
          <cell r="EG222">
            <v>23374</v>
          </cell>
          <cell r="EH222">
            <v>5.2</v>
          </cell>
          <cell r="EI222">
            <v>11807</v>
          </cell>
          <cell r="EJ222">
            <v>14</v>
          </cell>
          <cell r="EK222" t="str">
            <v>&amp;^%</v>
          </cell>
          <cell r="EL222" t="str">
            <v>&amp;^%</v>
          </cell>
          <cell r="EN222" t="str">
            <v>Middlesbrough</v>
          </cell>
          <cell r="EO222" t="str">
            <v>E06000002</v>
          </cell>
          <cell r="EP222">
            <v>18000</v>
          </cell>
          <cell r="EQ222">
            <v>9.4</v>
          </cell>
          <cell r="ER222">
            <v>10.81</v>
          </cell>
          <cell r="ES222">
            <v>8.4</v>
          </cell>
          <cell r="ET222">
            <v>12.4</v>
          </cell>
          <cell r="EU222">
            <v>4.5</v>
          </cell>
          <cell r="EV222">
            <v>6.64</v>
          </cell>
          <cell r="EW222">
            <v>3.8</v>
          </cell>
          <cell r="EX222" t="str">
            <v>&amp;^%</v>
          </cell>
          <cell r="EY222" t="str">
            <v>&amp;^%</v>
          </cell>
          <cell r="FA222" t="str">
            <v>Middlesbrough</v>
          </cell>
          <cell r="FB222" t="str">
            <v>E06000002</v>
          </cell>
          <cell r="FC222">
            <v>18000</v>
          </cell>
          <cell r="FD222">
            <v>9.4</v>
          </cell>
          <cell r="FE222">
            <v>396.4</v>
          </cell>
          <cell r="FF222">
            <v>8.3000000000000007</v>
          </cell>
          <cell r="FG222">
            <v>460.4</v>
          </cell>
          <cell r="FH222">
            <v>4.5</v>
          </cell>
          <cell r="FI222">
            <v>250.1</v>
          </cell>
          <cell r="FJ222">
            <v>5.8</v>
          </cell>
          <cell r="FK222" t="str">
            <v>&amp;^%</v>
          </cell>
          <cell r="FL222" t="str">
            <v>&amp;^%</v>
          </cell>
          <cell r="FN222" t="str">
            <v>Middlesbrough</v>
          </cell>
          <cell r="FO222" t="str">
            <v>E06000002</v>
          </cell>
          <cell r="FP222">
            <v>21000</v>
          </cell>
          <cell r="FQ222">
            <v>9</v>
          </cell>
          <cell r="FR222">
            <v>40</v>
          </cell>
          <cell r="FS222">
            <v>1.3</v>
          </cell>
          <cell r="FT222">
            <v>41.3</v>
          </cell>
          <cell r="FU222">
            <v>1.4</v>
          </cell>
          <cell r="FV222">
            <v>36</v>
          </cell>
          <cell r="FW222">
            <v>2.1</v>
          </cell>
          <cell r="FX222" t="str">
            <v>&amp;^%</v>
          </cell>
          <cell r="FY222" t="str">
            <v>&amp;^%</v>
          </cell>
          <cell r="GA222" t="str">
            <v>Middlesbrough</v>
          </cell>
          <cell r="GB222" t="str">
            <v>E06000002</v>
          </cell>
          <cell r="GC222">
            <v>20000</v>
          </cell>
          <cell r="GD222">
            <v>10.4</v>
          </cell>
          <cell r="GE222">
            <v>26220</v>
          </cell>
          <cell r="GF222">
            <v>10</v>
          </cell>
          <cell r="GG222">
            <v>30408</v>
          </cell>
          <cell r="GH222">
            <v>6.5</v>
          </cell>
          <cell r="GI222">
            <v>15637</v>
          </cell>
          <cell r="GJ222">
            <v>19</v>
          </cell>
          <cell r="GK222" t="str">
            <v>&amp;^%</v>
          </cell>
          <cell r="GL222" t="str">
            <v>&amp;^%</v>
          </cell>
          <cell r="GN222" t="str">
            <v>Middlesbrough</v>
          </cell>
          <cell r="GO222" t="str">
            <v>E06000002</v>
          </cell>
          <cell r="GP222">
            <v>21000</v>
          </cell>
          <cell r="GQ222">
            <v>9</v>
          </cell>
          <cell r="GR222">
            <v>13.26</v>
          </cell>
          <cell r="GS222">
            <v>7.2</v>
          </cell>
          <cell r="GT222">
            <v>14.46</v>
          </cell>
          <cell r="GU222">
            <v>5.0999999999999996</v>
          </cell>
          <cell r="GV222">
            <v>7.34</v>
          </cell>
          <cell r="GW222">
            <v>4.7</v>
          </cell>
          <cell r="GX222" t="str">
            <v>&amp;^%</v>
          </cell>
          <cell r="GY222" t="str">
            <v>&amp;^%</v>
          </cell>
        </row>
        <row r="223">
          <cell r="A223" t="str">
            <v>Northumberland</v>
          </cell>
          <cell r="B223" t="str">
            <v>E06000048</v>
          </cell>
          <cell r="C223">
            <v>35000</v>
          </cell>
          <cell r="D223">
            <v>7</v>
          </cell>
          <cell r="E223">
            <v>482</v>
          </cell>
          <cell r="F223">
            <v>5.3</v>
          </cell>
          <cell r="G223">
            <v>557.6</v>
          </cell>
          <cell r="H223">
            <v>4.3</v>
          </cell>
          <cell r="I223">
            <v>273</v>
          </cell>
          <cell r="J223">
            <v>3.5</v>
          </cell>
          <cell r="K223" t="str">
            <v>&amp;^%</v>
          </cell>
          <cell r="L223" t="str">
            <v>&amp;^%</v>
          </cell>
          <cell r="N223" t="str">
            <v>Northumberland</v>
          </cell>
          <cell r="O223" t="str">
            <v>E06000048</v>
          </cell>
          <cell r="P223">
            <v>57000</v>
          </cell>
          <cell r="Q223">
            <v>5.4</v>
          </cell>
          <cell r="R223">
            <v>37.5</v>
          </cell>
          <cell r="S223">
            <v>1</v>
          </cell>
          <cell r="T223">
            <v>39.200000000000003</v>
          </cell>
          <cell r="U223">
            <v>1</v>
          </cell>
          <cell r="V223">
            <v>32.200000000000003</v>
          </cell>
          <cell r="W223">
            <v>3.2</v>
          </cell>
          <cell r="X223">
            <v>47</v>
          </cell>
          <cell r="Y223">
            <v>16</v>
          </cell>
          <cell r="AA223" t="str">
            <v>Northumberland</v>
          </cell>
          <cell r="AB223" t="str">
            <v>E06000048</v>
          </cell>
          <cell r="AC223">
            <v>50000</v>
          </cell>
          <cell r="AD223">
            <v>8.6999999999999993</v>
          </cell>
          <cell r="AE223">
            <v>23334</v>
          </cell>
          <cell r="AF223">
            <v>5.2</v>
          </cell>
          <cell r="AG223">
            <v>26764</v>
          </cell>
          <cell r="AH223">
            <v>4.7</v>
          </cell>
          <cell r="AI223">
            <v>13580</v>
          </cell>
          <cell r="AJ223">
            <v>7.6</v>
          </cell>
          <cell r="AK223" t="str">
            <v>&amp;^%</v>
          </cell>
          <cell r="AL223" t="str">
            <v>&amp;^%</v>
          </cell>
          <cell r="AN223" t="str">
            <v>Northumberland</v>
          </cell>
          <cell r="AO223" t="str">
            <v>E06000048</v>
          </cell>
          <cell r="AP223">
            <v>57000</v>
          </cell>
          <cell r="AQ223">
            <v>5.4</v>
          </cell>
          <cell r="AR223">
            <v>11.15</v>
          </cell>
          <cell r="AS223">
            <v>4.3</v>
          </cell>
          <cell r="AT223">
            <v>12.94</v>
          </cell>
          <cell r="AU223">
            <v>3.3</v>
          </cell>
          <cell r="AV223">
            <v>6.75</v>
          </cell>
          <cell r="AW223">
            <v>2.4</v>
          </cell>
          <cell r="AX223" t="str">
            <v>&amp;^%</v>
          </cell>
          <cell r="AY223" t="str">
            <v>&amp;^%</v>
          </cell>
          <cell r="BA223" t="str">
            <v>Northumberland</v>
          </cell>
          <cell r="BB223" t="str">
            <v>E06000048</v>
          </cell>
          <cell r="BC223">
            <v>57000</v>
          </cell>
          <cell r="BD223">
            <v>5.4</v>
          </cell>
          <cell r="BE223">
            <v>439.1</v>
          </cell>
          <cell r="BF223">
            <v>4</v>
          </cell>
          <cell r="BG223">
            <v>506.8</v>
          </cell>
          <cell r="BH223">
            <v>3.2</v>
          </cell>
          <cell r="BI223">
            <v>263.5</v>
          </cell>
          <cell r="BJ223">
            <v>1.8</v>
          </cell>
          <cell r="BK223" t="str">
            <v>&amp;^%</v>
          </cell>
          <cell r="BL223" t="str">
            <v>&amp;^%</v>
          </cell>
          <cell r="BN223" t="str">
            <v>Northumberland</v>
          </cell>
          <cell r="BO223" t="str">
            <v>E06000048</v>
          </cell>
          <cell r="BP223">
            <v>88000</v>
          </cell>
          <cell r="BQ223">
            <v>4.3</v>
          </cell>
          <cell r="BR223">
            <v>36.799999999999997</v>
          </cell>
          <cell r="BS223">
            <v>1.9</v>
          </cell>
          <cell r="BT223">
            <v>32.1</v>
          </cell>
          <cell r="BU223">
            <v>1.6</v>
          </cell>
          <cell r="BV223">
            <v>15.3</v>
          </cell>
          <cell r="BW223">
            <v>7.9</v>
          </cell>
          <cell r="BX223">
            <v>43.5</v>
          </cell>
          <cell r="BY223">
            <v>10</v>
          </cell>
          <cell r="CA223" t="str">
            <v>Northumberland</v>
          </cell>
          <cell r="CB223" t="str">
            <v>E06000048</v>
          </cell>
          <cell r="CC223">
            <v>78000</v>
          </cell>
          <cell r="CD223">
            <v>6.5</v>
          </cell>
          <cell r="CE223">
            <v>18179</v>
          </cell>
          <cell r="CF223">
            <v>7.4</v>
          </cell>
          <cell r="CG223">
            <v>21075</v>
          </cell>
          <cell r="CH223">
            <v>4.5999999999999996</v>
          </cell>
          <cell r="CI223">
            <v>6457</v>
          </cell>
          <cell r="CJ223">
            <v>15</v>
          </cell>
          <cell r="CK223" t="str">
            <v>&amp;^%</v>
          </cell>
          <cell r="CL223" t="str">
            <v>&amp;^%</v>
          </cell>
          <cell r="CN223" t="str">
            <v>Northumberland</v>
          </cell>
          <cell r="CO223" t="str">
            <v>E06000048</v>
          </cell>
          <cell r="CP223">
            <v>88000</v>
          </cell>
          <cell r="CQ223">
            <v>4.3</v>
          </cell>
          <cell r="CR223">
            <v>9.8000000000000007</v>
          </cell>
          <cell r="CS223">
            <v>4.0999999999999996</v>
          </cell>
          <cell r="CT223">
            <v>12.29</v>
          </cell>
          <cell r="CU223">
            <v>2.9</v>
          </cell>
          <cell r="CV223">
            <v>6.31</v>
          </cell>
          <cell r="CW223">
            <v>1.5</v>
          </cell>
          <cell r="CX223" t="str">
            <v>&amp;^%</v>
          </cell>
          <cell r="CY223" t="str">
            <v>&amp;^%</v>
          </cell>
          <cell r="DA223" t="str">
            <v>Northumberland</v>
          </cell>
          <cell r="DB223" t="str">
            <v>E06000048</v>
          </cell>
          <cell r="DC223">
            <v>88000</v>
          </cell>
          <cell r="DD223">
            <v>4.3</v>
          </cell>
          <cell r="DE223">
            <v>339.5</v>
          </cell>
          <cell r="DF223">
            <v>6</v>
          </cell>
          <cell r="DG223">
            <v>395</v>
          </cell>
          <cell r="DH223">
            <v>3.3</v>
          </cell>
          <cell r="DI223">
            <v>108.4</v>
          </cell>
          <cell r="DJ223">
            <v>10</v>
          </cell>
          <cell r="DK223">
            <v>702.5</v>
          </cell>
          <cell r="DL223">
            <v>14</v>
          </cell>
          <cell r="DN223" t="str">
            <v>Northumberland</v>
          </cell>
          <cell r="DO223" t="str">
            <v>E06000048</v>
          </cell>
          <cell r="DP223">
            <v>21000</v>
          </cell>
          <cell r="DQ223">
            <v>8.6</v>
          </cell>
          <cell r="DR223">
            <v>37</v>
          </cell>
          <cell r="DS223">
            <v>0.4</v>
          </cell>
          <cell r="DT223">
            <v>36.6</v>
          </cell>
          <cell r="DU223">
            <v>1.2</v>
          </cell>
          <cell r="DV223">
            <v>27</v>
          </cell>
          <cell r="DW223">
            <v>4.3</v>
          </cell>
          <cell r="DX223" t="str">
            <v>&amp;^%</v>
          </cell>
          <cell r="DY223" t="str">
            <v>&amp;^%</v>
          </cell>
          <cell r="EA223" t="str">
            <v>Northumberland</v>
          </cell>
          <cell r="EB223" t="str">
            <v>E06000048</v>
          </cell>
          <cell r="EC223">
            <v>19000</v>
          </cell>
          <cell r="ED223">
            <v>17.899999999999999</v>
          </cell>
          <cell r="EE223">
            <v>19360</v>
          </cell>
          <cell r="EF223">
            <v>6</v>
          </cell>
          <cell r="EG223">
            <v>21265</v>
          </cell>
          <cell r="EH223">
            <v>5</v>
          </cell>
          <cell r="EI223">
            <v>11729</v>
          </cell>
          <cell r="EJ223">
            <v>13</v>
          </cell>
          <cell r="EK223" t="str">
            <v>&amp;^%</v>
          </cell>
          <cell r="EL223" t="str">
            <v>&amp;^%</v>
          </cell>
          <cell r="EN223" t="str">
            <v>Northumberland</v>
          </cell>
          <cell r="EO223" t="str">
            <v>E06000048</v>
          </cell>
          <cell r="EP223">
            <v>21000</v>
          </cell>
          <cell r="EQ223">
            <v>8.6</v>
          </cell>
          <cell r="ER223">
            <v>10.18</v>
          </cell>
          <cell r="ES223">
            <v>6.9</v>
          </cell>
          <cell r="ET223">
            <v>11.58</v>
          </cell>
          <cell r="EU223">
            <v>4</v>
          </cell>
          <cell r="EV223">
            <v>6.39</v>
          </cell>
          <cell r="EW223">
            <v>3.2</v>
          </cell>
          <cell r="EX223" t="str">
            <v>&amp;^%</v>
          </cell>
          <cell r="EY223" t="str">
            <v>&amp;^%</v>
          </cell>
          <cell r="FA223" t="str">
            <v>Northumberland</v>
          </cell>
          <cell r="FB223" t="str">
            <v>E06000048</v>
          </cell>
          <cell r="FC223">
            <v>21000</v>
          </cell>
          <cell r="FD223">
            <v>8.6</v>
          </cell>
          <cell r="FE223">
            <v>380.5</v>
          </cell>
          <cell r="FF223">
            <v>6.4</v>
          </cell>
          <cell r="FG223">
            <v>423.4</v>
          </cell>
          <cell r="FH223">
            <v>3.6</v>
          </cell>
          <cell r="FI223">
            <v>243.1</v>
          </cell>
          <cell r="FJ223">
            <v>4.4000000000000004</v>
          </cell>
          <cell r="FK223" t="str">
            <v>&amp;^%</v>
          </cell>
          <cell r="FL223" t="str">
            <v>&amp;^%</v>
          </cell>
          <cell r="FN223" t="str">
            <v>Northumberland</v>
          </cell>
          <cell r="FO223" t="str">
            <v>E06000048</v>
          </cell>
          <cell r="FP223">
            <v>35000</v>
          </cell>
          <cell r="FQ223">
            <v>7</v>
          </cell>
          <cell r="FR223">
            <v>39</v>
          </cell>
          <cell r="FS223">
            <v>1.6</v>
          </cell>
          <cell r="FT223">
            <v>40.700000000000003</v>
          </cell>
          <cell r="FU223">
            <v>1.2</v>
          </cell>
          <cell r="FV223">
            <v>35</v>
          </cell>
          <cell r="FW223">
            <v>3.3</v>
          </cell>
          <cell r="FX223" t="str">
            <v>&amp;^%</v>
          </cell>
          <cell r="FY223" t="str">
            <v>&amp;^%</v>
          </cell>
          <cell r="GA223" t="str">
            <v>Northumberland</v>
          </cell>
          <cell r="GB223" t="str">
            <v>E06000048</v>
          </cell>
          <cell r="GC223">
            <v>32000</v>
          </cell>
          <cell r="GD223">
            <v>9.1</v>
          </cell>
          <cell r="GE223">
            <v>25792</v>
          </cell>
          <cell r="GF223">
            <v>5.8</v>
          </cell>
          <cell r="GG223">
            <v>29983</v>
          </cell>
          <cell r="GH223">
            <v>6.3</v>
          </cell>
          <cell r="GI223">
            <v>14469</v>
          </cell>
          <cell r="GJ223">
            <v>15</v>
          </cell>
          <cell r="GK223" t="str">
            <v>&amp;^%</v>
          </cell>
          <cell r="GL223" t="str">
            <v>&amp;^%</v>
          </cell>
          <cell r="GN223" t="str">
            <v>Northumberland</v>
          </cell>
          <cell r="GO223" t="str">
            <v>E06000048</v>
          </cell>
          <cell r="GP223">
            <v>35000</v>
          </cell>
          <cell r="GQ223">
            <v>7</v>
          </cell>
          <cell r="GR223">
            <v>11.9</v>
          </cell>
          <cell r="GS223">
            <v>5.7</v>
          </cell>
          <cell r="GT223">
            <v>13.69</v>
          </cell>
          <cell r="GU223">
            <v>4.5</v>
          </cell>
          <cell r="GV223">
            <v>7.07</v>
          </cell>
          <cell r="GW223">
            <v>3.5</v>
          </cell>
          <cell r="GX223" t="str">
            <v>&amp;^%</v>
          </cell>
          <cell r="GY223" t="str">
            <v>&amp;^%</v>
          </cell>
        </row>
        <row r="224">
          <cell r="A224" t="str">
            <v>Redcar and Cleveland</v>
          </cell>
          <cell r="B224" t="str">
            <v>E06000003</v>
          </cell>
          <cell r="C224">
            <v>14000</v>
          </cell>
          <cell r="D224">
            <v>11.4</v>
          </cell>
          <cell r="E224">
            <v>477.1</v>
          </cell>
          <cell r="F224">
            <v>11</v>
          </cell>
          <cell r="G224">
            <v>529.70000000000005</v>
          </cell>
          <cell r="H224">
            <v>5.3</v>
          </cell>
          <cell r="I224">
            <v>275.8</v>
          </cell>
          <cell r="J224">
            <v>15</v>
          </cell>
          <cell r="K224" t="str">
            <v>&amp;^%</v>
          </cell>
          <cell r="L224" t="str">
            <v>&amp;^%</v>
          </cell>
          <cell r="N224" t="str">
            <v>Redcar and Cleveland</v>
          </cell>
          <cell r="O224" t="str">
            <v>E06000003</v>
          </cell>
          <cell r="P224">
            <v>21000</v>
          </cell>
          <cell r="Q224">
            <v>9.1999999999999993</v>
          </cell>
          <cell r="R224">
            <v>37.6</v>
          </cell>
          <cell r="S224">
            <v>2</v>
          </cell>
          <cell r="T224">
            <v>40</v>
          </cell>
          <cell r="U224">
            <v>1.5</v>
          </cell>
          <cell r="V224">
            <v>32.5</v>
          </cell>
          <cell r="W224">
            <v>3.3</v>
          </cell>
          <cell r="X224" t="str">
            <v>&amp;^%</v>
          </cell>
          <cell r="Y224" t="str">
            <v>&amp;^%</v>
          </cell>
          <cell r="AA224" t="str">
            <v>Redcar and Cleveland</v>
          </cell>
          <cell r="AB224" t="str">
            <v>E06000003</v>
          </cell>
          <cell r="AC224">
            <v>18000</v>
          </cell>
          <cell r="AD224">
            <v>10.9</v>
          </cell>
          <cell r="AE224">
            <v>23727</v>
          </cell>
          <cell r="AF224">
            <v>13</v>
          </cell>
          <cell r="AG224">
            <v>26865</v>
          </cell>
          <cell r="AH224">
            <v>5.3</v>
          </cell>
          <cell r="AI224">
            <v>13428</v>
          </cell>
          <cell r="AJ224">
            <v>10</v>
          </cell>
          <cell r="AK224" t="str">
            <v>&amp;^%</v>
          </cell>
          <cell r="AL224" t="str">
            <v>&amp;^%</v>
          </cell>
          <cell r="AN224" t="str">
            <v>Redcar and Cleveland</v>
          </cell>
          <cell r="AO224" t="str">
            <v>E06000003</v>
          </cell>
          <cell r="AP224">
            <v>21000</v>
          </cell>
          <cell r="AQ224">
            <v>9.1999999999999993</v>
          </cell>
          <cell r="AR224">
            <v>11.13</v>
          </cell>
          <cell r="AS224">
            <v>7.6</v>
          </cell>
          <cell r="AT224">
            <v>12.67</v>
          </cell>
          <cell r="AU224">
            <v>4.5</v>
          </cell>
          <cell r="AV224">
            <v>6.52</v>
          </cell>
          <cell r="AW224">
            <v>4.5</v>
          </cell>
          <cell r="AX224" t="str">
            <v>&amp;^%</v>
          </cell>
          <cell r="AY224" t="str">
            <v>&amp;^%</v>
          </cell>
          <cell r="BA224" t="str">
            <v>Redcar and Cleveland</v>
          </cell>
          <cell r="BB224" t="str">
            <v>E06000003</v>
          </cell>
          <cell r="BC224">
            <v>21000</v>
          </cell>
          <cell r="BD224">
            <v>9.1999999999999993</v>
          </cell>
          <cell r="BE224">
            <v>450.1</v>
          </cell>
          <cell r="BF224">
            <v>9.1</v>
          </cell>
          <cell r="BG224">
            <v>506.7</v>
          </cell>
          <cell r="BH224">
            <v>4.5999999999999996</v>
          </cell>
          <cell r="BI224">
            <v>245.8</v>
          </cell>
          <cell r="BJ224">
            <v>7.1</v>
          </cell>
          <cell r="BK224" t="str">
            <v>&amp;^%</v>
          </cell>
          <cell r="BL224" t="str">
            <v>&amp;^%</v>
          </cell>
          <cell r="BN224" t="str">
            <v>Redcar and Cleveland</v>
          </cell>
          <cell r="BO224" t="str">
            <v>E06000003</v>
          </cell>
          <cell r="BP224">
            <v>33000</v>
          </cell>
          <cell r="BQ224">
            <v>7.1</v>
          </cell>
          <cell r="BR224">
            <v>36.5</v>
          </cell>
          <cell r="BS224">
            <v>3.2</v>
          </cell>
          <cell r="BT224">
            <v>31.9</v>
          </cell>
          <cell r="BU224">
            <v>2.8</v>
          </cell>
          <cell r="BV224">
            <v>13.6</v>
          </cell>
          <cell r="BW224">
            <v>12</v>
          </cell>
          <cell r="BX224" t="str">
            <v>&amp;^%</v>
          </cell>
          <cell r="BY224" t="str">
            <v>&amp;^%</v>
          </cell>
          <cell r="CA224" t="str">
            <v>Redcar and Cleveland</v>
          </cell>
          <cell r="CB224" t="str">
            <v>E06000003</v>
          </cell>
          <cell r="CC224">
            <v>30000</v>
          </cell>
          <cell r="CD224">
            <v>8.4</v>
          </cell>
          <cell r="CE224">
            <v>16676</v>
          </cell>
          <cell r="CF224">
            <v>10</v>
          </cell>
          <cell r="CG224">
            <v>19677</v>
          </cell>
          <cell r="CH224">
            <v>6</v>
          </cell>
          <cell r="CI224">
            <v>5100</v>
          </cell>
          <cell r="CJ224">
            <v>13</v>
          </cell>
          <cell r="CK224" t="str">
            <v>&amp;^%</v>
          </cell>
          <cell r="CL224" t="str">
            <v>&amp;^%</v>
          </cell>
          <cell r="CN224" t="str">
            <v>Redcar and Cleveland</v>
          </cell>
          <cell r="CO224" t="str">
            <v>E06000003</v>
          </cell>
          <cell r="CP224">
            <v>33000</v>
          </cell>
          <cell r="CQ224">
            <v>7.1</v>
          </cell>
          <cell r="CR224">
            <v>9.1300000000000008</v>
          </cell>
          <cell r="CS224">
            <v>5.7</v>
          </cell>
          <cell r="CT224">
            <v>11.78</v>
          </cell>
          <cell r="CU224">
            <v>4</v>
          </cell>
          <cell r="CV224">
            <v>6.08</v>
          </cell>
          <cell r="CW224">
            <v>0.9</v>
          </cell>
          <cell r="CX224" t="str">
            <v>&amp;^%</v>
          </cell>
          <cell r="CY224" t="str">
            <v>&amp;^%</v>
          </cell>
          <cell r="DA224" t="str">
            <v>Redcar and Cleveland</v>
          </cell>
          <cell r="DB224" t="str">
            <v>E06000003</v>
          </cell>
          <cell r="DC224">
            <v>33000</v>
          </cell>
          <cell r="DD224">
            <v>7.1</v>
          </cell>
          <cell r="DE224">
            <v>316.3</v>
          </cell>
          <cell r="DF224">
            <v>9.3000000000000007</v>
          </cell>
          <cell r="DG224">
            <v>376.3</v>
          </cell>
          <cell r="DH224">
            <v>5.0999999999999996</v>
          </cell>
          <cell r="DI224">
            <v>99.8</v>
          </cell>
          <cell r="DJ224">
            <v>15</v>
          </cell>
          <cell r="DK224" t="str">
            <v>&amp;^%</v>
          </cell>
          <cell r="DL224" t="str">
            <v>&amp;^%</v>
          </cell>
          <cell r="DN224" t="str">
            <v>Redcar and Cleveland</v>
          </cell>
          <cell r="DO224" t="str">
            <v>E06000003</v>
          </cell>
          <cell r="DP224">
            <v>7000</v>
          </cell>
          <cell r="DQ224">
            <v>15.3</v>
          </cell>
          <cell r="DR224">
            <v>36.6</v>
          </cell>
          <cell r="DS224">
            <v>3.1</v>
          </cell>
          <cell r="DT224">
            <v>35.700000000000003</v>
          </cell>
          <cell r="DU224">
            <v>1.8</v>
          </cell>
          <cell r="DV224" t="str">
            <v>&amp;^%</v>
          </cell>
          <cell r="DW224" t="str">
            <v>&amp;^%</v>
          </cell>
          <cell r="DX224" t="str">
            <v>&amp;^%</v>
          </cell>
          <cell r="DY224" t="str">
            <v>&amp;^%</v>
          </cell>
          <cell r="EA224" t="str">
            <v>Redcar and Cleveland</v>
          </cell>
          <cell r="EB224" t="str">
            <v>E06000003</v>
          </cell>
          <cell r="EC224">
            <v>6000</v>
          </cell>
          <cell r="ED224">
            <v>17.7</v>
          </cell>
          <cell r="EE224">
            <v>19812</v>
          </cell>
          <cell r="EF224">
            <v>20</v>
          </cell>
          <cell r="EG224">
            <v>23736</v>
          </cell>
          <cell r="EH224">
            <v>8.9</v>
          </cell>
          <cell r="EI224" t="str">
            <v>&amp;^%</v>
          </cell>
          <cell r="EJ224" t="str">
            <v>&amp;^%</v>
          </cell>
          <cell r="EK224" t="str">
            <v>&amp;^%</v>
          </cell>
          <cell r="EL224" t="str">
            <v>&amp;^%</v>
          </cell>
          <cell r="EN224" t="str">
            <v>Redcar and Cleveland</v>
          </cell>
          <cell r="EO224" t="str">
            <v>E06000003</v>
          </cell>
          <cell r="EP224">
            <v>7000</v>
          </cell>
          <cell r="EQ224">
            <v>15.3</v>
          </cell>
          <cell r="ER224">
            <v>9.9600000000000009</v>
          </cell>
          <cell r="ES224">
            <v>19</v>
          </cell>
          <cell r="ET224">
            <v>12.81</v>
          </cell>
          <cell r="EU224">
            <v>8.8000000000000007</v>
          </cell>
          <cell r="EV224" t="str">
            <v>&amp;^%</v>
          </cell>
          <cell r="EW224" t="str">
            <v>&amp;^%</v>
          </cell>
          <cell r="EX224" t="str">
            <v>&amp;^%</v>
          </cell>
          <cell r="EY224" t="str">
            <v>&amp;^%</v>
          </cell>
          <cell r="FA224" t="str">
            <v>Redcar and Cleveland</v>
          </cell>
          <cell r="FB224" t="str">
            <v>E06000003</v>
          </cell>
          <cell r="FC224">
            <v>7000</v>
          </cell>
          <cell r="FD224">
            <v>15.3</v>
          </cell>
          <cell r="FE224">
            <v>367.3</v>
          </cell>
          <cell r="FF224">
            <v>18</v>
          </cell>
          <cell r="FG224">
            <v>457.5</v>
          </cell>
          <cell r="FH224">
            <v>8.8000000000000007</v>
          </cell>
          <cell r="FI224" t="str">
            <v>&amp;^%</v>
          </cell>
          <cell r="FJ224" t="str">
            <v>&amp;^%</v>
          </cell>
          <cell r="FK224" t="str">
            <v>&amp;^%</v>
          </cell>
          <cell r="FL224" t="str">
            <v>&amp;^%</v>
          </cell>
          <cell r="FN224" t="str">
            <v>Redcar and Cleveland</v>
          </cell>
          <cell r="FO224" t="str">
            <v>E06000003</v>
          </cell>
          <cell r="FP224">
            <v>14000</v>
          </cell>
          <cell r="FQ224">
            <v>11.4</v>
          </cell>
          <cell r="FR224">
            <v>40</v>
          </cell>
          <cell r="FS224">
            <v>2.5</v>
          </cell>
          <cell r="FT224">
            <v>42</v>
          </cell>
          <cell r="FU224">
            <v>1.9</v>
          </cell>
          <cell r="FV224">
            <v>37</v>
          </cell>
          <cell r="FW224">
            <v>3.1</v>
          </cell>
          <cell r="FX224" t="str">
            <v>&amp;^%</v>
          </cell>
          <cell r="FY224" t="str">
            <v>&amp;^%</v>
          </cell>
          <cell r="GA224" t="str">
            <v>Redcar and Cleveland</v>
          </cell>
          <cell r="GB224" t="str">
            <v>E06000003</v>
          </cell>
          <cell r="GC224">
            <v>12000</v>
          </cell>
          <cell r="GD224">
            <v>13.8</v>
          </cell>
          <cell r="GE224">
            <v>24228</v>
          </cell>
          <cell r="GF224">
            <v>15</v>
          </cell>
          <cell r="GG224">
            <v>28512</v>
          </cell>
          <cell r="GH224">
            <v>6.6</v>
          </cell>
          <cell r="GI224">
            <v>14980</v>
          </cell>
          <cell r="GJ224">
            <v>19</v>
          </cell>
          <cell r="GK224" t="str">
            <v>&amp;^%</v>
          </cell>
          <cell r="GL224" t="str">
            <v>&amp;^%</v>
          </cell>
          <cell r="GN224" t="str">
            <v>Redcar and Cleveland</v>
          </cell>
          <cell r="GO224" t="str">
            <v>E06000003</v>
          </cell>
          <cell r="GP224">
            <v>14000</v>
          </cell>
          <cell r="GQ224">
            <v>11.4</v>
          </cell>
          <cell r="GR224">
            <v>11.66</v>
          </cell>
          <cell r="GS224">
            <v>9.8000000000000007</v>
          </cell>
          <cell r="GT224">
            <v>12.62</v>
          </cell>
          <cell r="GU224">
            <v>5.0999999999999996</v>
          </cell>
          <cell r="GV224">
            <v>6.74</v>
          </cell>
          <cell r="GW224">
            <v>13</v>
          </cell>
          <cell r="GX224" t="str">
            <v>&amp;^%</v>
          </cell>
          <cell r="GY224" t="str">
            <v>&amp;^%</v>
          </cell>
        </row>
        <row r="225">
          <cell r="A225" t="str">
            <v>Stockton-on-Tees</v>
          </cell>
          <cell r="B225" t="str">
            <v>E06000004</v>
          </cell>
          <cell r="C225">
            <v>30000</v>
          </cell>
          <cell r="D225">
            <v>7.6</v>
          </cell>
          <cell r="E225">
            <v>501.2</v>
          </cell>
          <cell r="F225">
            <v>7.6</v>
          </cell>
          <cell r="G225">
            <v>606.9</v>
          </cell>
          <cell r="H225">
            <v>5.0999999999999996</v>
          </cell>
          <cell r="I225">
            <v>309.60000000000002</v>
          </cell>
          <cell r="J225">
            <v>5.0999999999999996</v>
          </cell>
          <cell r="K225" t="str">
            <v>&amp;^%</v>
          </cell>
          <cell r="L225" t="str">
            <v>&amp;^%</v>
          </cell>
          <cell r="N225" t="str">
            <v>Stockton-on-Tees</v>
          </cell>
          <cell r="O225" t="str">
            <v>E06000004</v>
          </cell>
          <cell r="P225">
            <v>51000</v>
          </cell>
          <cell r="Q225">
            <v>5.7</v>
          </cell>
          <cell r="R225">
            <v>37.5</v>
          </cell>
          <cell r="S225">
            <v>1.2</v>
          </cell>
          <cell r="T225">
            <v>39</v>
          </cell>
          <cell r="U225">
            <v>0.8</v>
          </cell>
          <cell r="V225">
            <v>33.700000000000003</v>
          </cell>
          <cell r="W225">
            <v>1.9</v>
          </cell>
          <cell r="X225" t="str">
            <v>&amp;^%</v>
          </cell>
          <cell r="Y225" t="str">
            <v>&amp;^%</v>
          </cell>
          <cell r="AA225" t="str">
            <v>Stockton-on-Tees</v>
          </cell>
          <cell r="AB225" t="str">
            <v>E06000004</v>
          </cell>
          <cell r="AC225">
            <v>45000</v>
          </cell>
          <cell r="AD225">
            <v>6.8</v>
          </cell>
          <cell r="AE225">
            <v>23492</v>
          </cell>
          <cell r="AF225">
            <v>6.1</v>
          </cell>
          <cell r="AG225">
            <v>29010</v>
          </cell>
          <cell r="AH225">
            <v>4.7</v>
          </cell>
          <cell r="AI225">
            <v>13722</v>
          </cell>
          <cell r="AJ225">
            <v>5.3</v>
          </cell>
          <cell r="AK225" t="str">
            <v>&amp;^%</v>
          </cell>
          <cell r="AL225" t="str">
            <v>&amp;^%</v>
          </cell>
          <cell r="AN225" t="str">
            <v>Stockton-on-Tees</v>
          </cell>
          <cell r="AO225" t="str">
            <v>E06000004</v>
          </cell>
          <cell r="AP225">
            <v>51000</v>
          </cell>
          <cell r="AQ225">
            <v>5.7</v>
          </cell>
          <cell r="AR225">
            <v>11.7</v>
          </cell>
          <cell r="AS225">
            <v>4.2</v>
          </cell>
          <cell r="AT225">
            <v>14.13</v>
          </cell>
          <cell r="AU225">
            <v>3.8</v>
          </cell>
          <cell r="AV225">
            <v>7.25</v>
          </cell>
          <cell r="AW225">
            <v>3.1</v>
          </cell>
          <cell r="AX225" t="str">
            <v>&amp;^%</v>
          </cell>
          <cell r="AY225" t="str">
            <v>&amp;^%</v>
          </cell>
          <cell r="BA225" t="str">
            <v>Stockton-on-Tees</v>
          </cell>
          <cell r="BB225" t="str">
            <v>E06000004</v>
          </cell>
          <cell r="BC225">
            <v>51000</v>
          </cell>
          <cell r="BD225">
            <v>5.7</v>
          </cell>
          <cell r="BE225">
            <v>454.5</v>
          </cell>
          <cell r="BF225">
            <v>5.6</v>
          </cell>
          <cell r="BG225">
            <v>551.29999999999995</v>
          </cell>
          <cell r="BH225">
            <v>3.8</v>
          </cell>
          <cell r="BI225">
            <v>277.5</v>
          </cell>
          <cell r="BJ225">
            <v>3.7</v>
          </cell>
          <cell r="BK225" t="str">
            <v>&amp;^%</v>
          </cell>
          <cell r="BL225" t="str">
            <v>&amp;^%</v>
          </cell>
          <cell r="BN225" t="str">
            <v>Stockton-on-Tees</v>
          </cell>
          <cell r="BO225" t="str">
            <v>E06000004</v>
          </cell>
          <cell r="BP225">
            <v>73000</v>
          </cell>
          <cell r="BQ225">
            <v>4.7</v>
          </cell>
          <cell r="BR225">
            <v>37</v>
          </cell>
          <cell r="BS225">
            <v>1.2</v>
          </cell>
          <cell r="BT225">
            <v>32.9</v>
          </cell>
          <cell r="BU225">
            <v>1.6</v>
          </cell>
          <cell r="BV225">
            <v>16</v>
          </cell>
          <cell r="BW225">
            <v>7.9</v>
          </cell>
          <cell r="BX225">
            <v>42.1</v>
          </cell>
          <cell r="BY225">
            <v>9.4</v>
          </cell>
          <cell r="CA225" t="str">
            <v>Stockton-on-Tees</v>
          </cell>
          <cell r="CB225" t="str">
            <v>E06000004</v>
          </cell>
          <cell r="CC225">
            <v>64000</v>
          </cell>
          <cell r="CD225">
            <v>6.3</v>
          </cell>
          <cell r="CE225">
            <v>19415</v>
          </cell>
          <cell r="CF225">
            <v>5.4</v>
          </cell>
          <cell r="CG225">
            <v>23326</v>
          </cell>
          <cell r="CH225">
            <v>4.9000000000000004</v>
          </cell>
          <cell r="CI225">
            <v>6507</v>
          </cell>
          <cell r="CJ225">
            <v>8.6</v>
          </cell>
          <cell r="CK225" t="str">
            <v>&amp;^%</v>
          </cell>
          <cell r="CL225" t="str">
            <v>&amp;^%</v>
          </cell>
          <cell r="CN225" t="str">
            <v>Stockton-on-Tees</v>
          </cell>
          <cell r="CO225" t="str">
            <v>E06000004</v>
          </cell>
          <cell r="CP225">
            <v>73000</v>
          </cell>
          <cell r="CQ225">
            <v>4.7</v>
          </cell>
          <cell r="CR225">
            <v>10.23</v>
          </cell>
          <cell r="CS225">
            <v>3.3</v>
          </cell>
          <cell r="CT225">
            <v>13.27</v>
          </cell>
          <cell r="CU225">
            <v>3.4</v>
          </cell>
          <cell r="CV225">
            <v>6.33</v>
          </cell>
          <cell r="CW225">
            <v>1.7</v>
          </cell>
          <cell r="CX225" t="str">
            <v>&amp;^%</v>
          </cell>
          <cell r="CY225" t="str">
            <v>&amp;^%</v>
          </cell>
          <cell r="DA225" t="str">
            <v>Stockton-on-Tees</v>
          </cell>
          <cell r="DB225" t="str">
            <v>E06000004</v>
          </cell>
          <cell r="DC225">
            <v>73000</v>
          </cell>
          <cell r="DD225">
            <v>4.7</v>
          </cell>
          <cell r="DE225">
            <v>368</v>
          </cell>
          <cell r="DF225">
            <v>4.8</v>
          </cell>
          <cell r="DG225">
            <v>436.6</v>
          </cell>
          <cell r="DH225">
            <v>3.9</v>
          </cell>
          <cell r="DI225">
            <v>114.5</v>
          </cell>
          <cell r="DJ225">
            <v>10</v>
          </cell>
          <cell r="DK225" t="str">
            <v>&amp;^%</v>
          </cell>
          <cell r="DL225" t="str">
            <v>&amp;^%</v>
          </cell>
          <cell r="DN225" t="str">
            <v>Stockton-on-Tees</v>
          </cell>
          <cell r="DO225" t="str">
            <v>E06000004</v>
          </cell>
          <cell r="DP225">
            <v>21000</v>
          </cell>
          <cell r="DQ225">
            <v>8.6999999999999993</v>
          </cell>
          <cell r="DR225">
            <v>37.4</v>
          </cell>
          <cell r="DS225">
            <v>0.3</v>
          </cell>
          <cell r="DT225">
            <v>37.1</v>
          </cell>
          <cell r="DU225">
            <v>0.9</v>
          </cell>
          <cell r="DV225">
            <v>32.5</v>
          </cell>
          <cell r="DW225">
            <v>0.7</v>
          </cell>
          <cell r="DX225" t="str">
            <v>&amp;^%</v>
          </cell>
          <cell r="DY225" t="str">
            <v>&amp;^%</v>
          </cell>
          <cell r="EA225" t="str">
            <v>Stockton-on-Tees</v>
          </cell>
          <cell r="EB225" t="str">
            <v>E06000004</v>
          </cell>
          <cell r="EC225">
            <v>17000</v>
          </cell>
          <cell r="ED225">
            <v>10.6</v>
          </cell>
          <cell r="EE225">
            <v>21366</v>
          </cell>
          <cell r="EF225">
            <v>7.8</v>
          </cell>
          <cell r="EG225">
            <v>24022</v>
          </cell>
          <cell r="EH225">
            <v>5.3</v>
          </cell>
          <cell r="EI225">
            <v>12612</v>
          </cell>
          <cell r="EJ225">
            <v>9.1</v>
          </cell>
          <cell r="EK225" t="str">
            <v>&amp;^%</v>
          </cell>
          <cell r="EL225" t="str">
            <v>&amp;^%</v>
          </cell>
          <cell r="EN225" t="str">
            <v>Stockton-on-Tees</v>
          </cell>
          <cell r="EO225" t="str">
            <v>E06000004</v>
          </cell>
          <cell r="EP225">
            <v>21000</v>
          </cell>
          <cell r="EQ225">
            <v>8.6999999999999993</v>
          </cell>
          <cell r="ER225">
            <v>11.09</v>
          </cell>
          <cell r="ES225">
            <v>6.1</v>
          </cell>
          <cell r="ET225">
            <v>12.66</v>
          </cell>
          <cell r="EU225">
            <v>4.2</v>
          </cell>
          <cell r="EV225">
            <v>6.8</v>
          </cell>
          <cell r="EW225">
            <v>2.8</v>
          </cell>
          <cell r="EX225" t="str">
            <v>&amp;^%</v>
          </cell>
          <cell r="EY225" t="str">
            <v>&amp;^%</v>
          </cell>
          <cell r="FA225" t="str">
            <v>Stockton-on-Tees</v>
          </cell>
          <cell r="FB225" t="str">
            <v>E06000004</v>
          </cell>
          <cell r="FC225">
            <v>21000</v>
          </cell>
          <cell r="FD225">
            <v>8.6999999999999993</v>
          </cell>
          <cell r="FE225">
            <v>410</v>
          </cell>
          <cell r="FF225">
            <v>5.7</v>
          </cell>
          <cell r="FG225">
            <v>469.3</v>
          </cell>
          <cell r="FH225">
            <v>4.2</v>
          </cell>
          <cell r="FI225">
            <v>252.9</v>
          </cell>
          <cell r="FJ225">
            <v>4.8</v>
          </cell>
          <cell r="FK225" t="str">
            <v>&amp;^%</v>
          </cell>
          <cell r="FL225" t="str">
            <v>&amp;^%</v>
          </cell>
          <cell r="FN225" t="str">
            <v>Stockton-on-Tees</v>
          </cell>
          <cell r="FO225" t="str">
            <v>E06000004</v>
          </cell>
          <cell r="FP225">
            <v>30000</v>
          </cell>
          <cell r="FQ225">
            <v>7.6</v>
          </cell>
          <cell r="FR225">
            <v>38.5</v>
          </cell>
          <cell r="FS225">
            <v>1.7</v>
          </cell>
          <cell r="FT225">
            <v>40.299999999999997</v>
          </cell>
          <cell r="FU225">
            <v>1.2</v>
          </cell>
          <cell r="FV225">
            <v>35</v>
          </cell>
          <cell r="FW225">
            <v>1.5</v>
          </cell>
          <cell r="FX225" t="str">
            <v>&amp;^%</v>
          </cell>
          <cell r="FY225" t="str">
            <v>&amp;^%</v>
          </cell>
          <cell r="GA225" t="str">
            <v>Stockton-on-Tees</v>
          </cell>
          <cell r="GB225" t="str">
            <v>E06000004</v>
          </cell>
          <cell r="GC225">
            <v>27000</v>
          </cell>
          <cell r="GD225">
            <v>8.9</v>
          </cell>
          <cell r="GE225">
            <v>26918</v>
          </cell>
          <cell r="GF225">
            <v>8.1</v>
          </cell>
          <cell r="GG225">
            <v>32212</v>
          </cell>
          <cell r="GH225">
            <v>6.3</v>
          </cell>
          <cell r="GI225">
            <v>15486</v>
          </cell>
          <cell r="GJ225">
            <v>7.9</v>
          </cell>
          <cell r="GK225" t="str">
            <v>&amp;^%</v>
          </cell>
          <cell r="GL225" t="str">
            <v>&amp;^%</v>
          </cell>
          <cell r="GN225" t="str">
            <v>Stockton-on-Tees</v>
          </cell>
          <cell r="GO225" t="str">
            <v>E06000004</v>
          </cell>
          <cell r="GP225">
            <v>30000</v>
          </cell>
          <cell r="GQ225">
            <v>7.6</v>
          </cell>
          <cell r="GR225">
            <v>12.05</v>
          </cell>
          <cell r="GS225">
            <v>6.2</v>
          </cell>
          <cell r="GT225">
            <v>15.04</v>
          </cell>
          <cell r="GU225">
            <v>5.3</v>
          </cell>
          <cell r="GV225">
            <v>7.78</v>
          </cell>
          <cell r="GW225">
            <v>4.4000000000000004</v>
          </cell>
          <cell r="GX225" t="str">
            <v>&amp;^%</v>
          </cell>
          <cell r="GY225" t="str">
            <v>&amp;^%</v>
          </cell>
        </row>
        <row r="226">
          <cell r="A226" t="str">
            <v>Gateshead</v>
          </cell>
          <cell r="B226" t="str">
            <v>E08000020</v>
          </cell>
          <cell r="C226">
            <v>43000</v>
          </cell>
          <cell r="D226">
            <v>6.4</v>
          </cell>
          <cell r="E226">
            <v>500.1</v>
          </cell>
          <cell r="F226">
            <v>5.4</v>
          </cell>
          <cell r="G226">
            <v>576.29999999999995</v>
          </cell>
          <cell r="H226">
            <v>3.8</v>
          </cell>
          <cell r="I226">
            <v>309.7</v>
          </cell>
          <cell r="J226">
            <v>3.4</v>
          </cell>
          <cell r="K226" t="str">
            <v>&amp;^%</v>
          </cell>
          <cell r="L226" t="str">
            <v>&amp;^%</v>
          </cell>
          <cell r="N226" t="str">
            <v>Gateshead</v>
          </cell>
          <cell r="O226" t="str">
            <v>E08000020</v>
          </cell>
          <cell r="P226">
            <v>65000</v>
          </cell>
          <cell r="Q226">
            <v>5.0999999999999996</v>
          </cell>
          <cell r="R226">
            <v>37.5</v>
          </cell>
          <cell r="S226">
            <v>1</v>
          </cell>
          <cell r="T226">
            <v>39.299999999999997</v>
          </cell>
          <cell r="U226">
            <v>0.7</v>
          </cell>
          <cell r="V226">
            <v>35</v>
          </cell>
          <cell r="W226">
            <v>1.8</v>
          </cell>
          <cell r="X226">
            <v>45.9</v>
          </cell>
          <cell r="Y226">
            <v>11</v>
          </cell>
          <cell r="AA226" t="str">
            <v>Gateshead</v>
          </cell>
          <cell r="AB226" t="str">
            <v>E08000020</v>
          </cell>
          <cell r="AC226">
            <v>58000</v>
          </cell>
          <cell r="AD226">
            <v>6</v>
          </cell>
          <cell r="AE226">
            <v>25883</v>
          </cell>
          <cell r="AF226">
            <v>5.9</v>
          </cell>
          <cell r="AG226">
            <v>30487</v>
          </cell>
          <cell r="AH226">
            <v>3.9</v>
          </cell>
          <cell r="AI226">
            <v>15189</v>
          </cell>
          <cell r="AJ226">
            <v>4.8</v>
          </cell>
          <cell r="AK226" t="str">
            <v>&amp;^%</v>
          </cell>
          <cell r="AL226" t="str">
            <v>&amp;^%</v>
          </cell>
          <cell r="AN226" t="str">
            <v>Gateshead</v>
          </cell>
          <cell r="AO226" t="str">
            <v>E08000020</v>
          </cell>
          <cell r="AP226">
            <v>65000</v>
          </cell>
          <cell r="AQ226">
            <v>5.0999999999999996</v>
          </cell>
          <cell r="AR226">
            <v>12.15</v>
          </cell>
          <cell r="AS226">
            <v>4.5999999999999996</v>
          </cell>
          <cell r="AT226">
            <v>14.21</v>
          </cell>
          <cell r="AU226">
            <v>3.1</v>
          </cell>
          <cell r="AV226">
            <v>7.24</v>
          </cell>
          <cell r="AW226">
            <v>3.8</v>
          </cell>
          <cell r="AX226" t="str">
            <v>&amp;^%</v>
          </cell>
          <cell r="AY226" t="str">
            <v>&amp;^%</v>
          </cell>
          <cell r="BA226" t="str">
            <v>Gateshead</v>
          </cell>
          <cell r="BB226" t="str">
            <v>E08000020</v>
          </cell>
          <cell r="BC226">
            <v>65000</v>
          </cell>
          <cell r="BD226">
            <v>5.0999999999999996</v>
          </cell>
          <cell r="BE226">
            <v>482.7</v>
          </cell>
          <cell r="BF226">
            <v>5.2</v>
          </cell>
          <cell r="BG226">
            <v>558.70000000000005</v>
          </cell>
          <cell r="BH226">
            <v>3.1</v>
          </cell>
          <cell r="BI226">
            <v>292.60000000000002</v>
          </cell>
          <cell r="BJ226">
            <v>3.1</v>
          </cell>
          <cell r="BK226" t="str">
            <v>&amp;^%</v>
          </cell>
          <cell r="BL226" t="str">
            <v>&amp;^%</v>
          </cell>
          <cell r="BN226" t="str">
            <v>Gateshead</v>
          </cell>
          <cell r="BO226" t="str">
            <v>E08000020</v>
          </cell>
          <cell r="BP226">
            <v>85000</v>
          </cell>
          <cell r="BQ226">
            <v>4.4000000000000004</v>
          </cell>
          <cell r="BR226">
            <v>37</v>
          </cell>
          <cell r="BS226">
            <v>0.4</v>
          </cell>
          <cell r="BT226">
            <v>34.700000000000003</v>
          </cell>
          <cell r="BU226">
            <v>1.3</v>
          </cell>
          <cell r="BV226">
            <v>18</v>
          </cell>
          <cell r="BW226">
            <v>5.7</v>
          </cell>
          <cell r="BX226">
            <v>43.9</v>
          </cell>
          <cell r="BY226">
            <v>7</v>
          </cell>
          <cell r="CA226" t="str">
            <v>Gateshead</v>
          </cell>
          <cell r="CB226" t="str">
            <v>E08000020</v>
          </cell>
          <cell r="CC226">
            <v>77000</v>
          </cell>
          <cell r="CD226">
            <v>5.0999999999999996</v>
          </cell>
          <cell r="CE226">
            <v>21599</v>
          </cell>
          <cell r="CF226">
            <v>5.3</v>
          </cell>
          <cell r="CG226">
            <v>25498</v>
          </cell>
          <cell r="CH226">
            <v>4</v>
          </cell>
          <cell r="CI226">
            <v>7228</v>
          </cell>
          <cell r="CJ226">
            <v>10</v>
          </cell>
          <cell r="CK226" t="str">
            <v>&amp;^%</v>
          </cell>
          <cell r="CL226" t="str">
            <v>&amp;^%</v>
          </cell>
          <cell r="CN226" t="str">
            <v>Gateshead</v>
          </cell>
          <cell r="CO226" t="str">
            <v>E08000020</v>
          </cell>
          <cell r="CP226">
            <v>85000</v>
          </cell>
          <cell r="CQ226">
            <v>4.4000000000000004</v>
          </cell>
          <cell r="CR226">
            <v>11.05</v>
          </cell>
          <cell r="CS226">
            <v>4</v>
          </cell>
          <cell r="CT226">
            <v>13.56</v>
          </cell>
          <cell r="CU226">
            <v>2.9</v>
          </cell>
          <cell r="CV226">
            <v>6.48</v>
          </cell>
          <cell r="CW226">
            <v>1.8</v>
          </cell>
          <cell r="CX226" t="str">
            <v>&amp;^%</v>
          </cell>
          <cell r="CY226" t="str">
            <v>&amp;^%</v>
          </cell>
          <cell r="DA226" t="str">
            <v>Gateshead</v>
          </cell>
          <cell r="DB226" t="str">
            <v>E08000020</v>
          </cell>
          <cell r="DC226">
            <v>85000</v>
          </cell>
          <cell r="DD226">
            <v>4.4000000000000004</v>
          </cell>
          <cell r="DE226">
            <v>409.5</v>
          </cell>
          <cell r="DF226">
            <v>4</v>
          </cell>
          <cell r="DG226">
            <v>470.1</v>
          </cell>
          <cell r="DH226">
            <v>3.2</v>
          </cell>
          <cell r="DI226">
            <v>138.4</v>
          </cell>
          <cell r="DJ226">
            <v>9.8000000000000007</v>
          </cell>
          <cell r="DK226">
            <v>780.5</v>
          </cell>
          <cell r="DL226">
            <v>20</v>
          </cell>
          <cell r="DN226" t="str">
            <v>Gateshead</v>
          </cell>
          <cell r="DO226" t="str">
            <v>E08000020</v>
          </cell>
          <cell r="DP226">
            <v>22000</v>
          </cell>
          <cell r="DQ226">
            <v>8.5</v>
          </cell>
          <cell r="DR226">
            <v>37.5</v>
          </cell>
          <cell r="DS226">
            <v>1.2</v>
          </cell>
          <cell r="DT226">
            <v>38.1</v>
          </cell>
          <cell r="DU226">
            <v>1.2</v>
          </cell>
          <cell r="DV226">
            <v>32.5</v>
          </cell>
          <cell r="DW226">
            <v>2.4</v>
          </cell>
          <cell r="DX226" t="str">
            <v>&amp;^%</v>
          </cell>
          <cell r="DY226" t="str">
            <v>&amp;^%</v>
          </cell>
          <cell r="EA226" t="str">
            <v>Gateshead</v>
          </cell>
          <cell r="EB226" t="str">
            <v>E08000020</v>
          </cell>
          <cell r="EC226">
            <v>20000</v>
          </cell>
          <cell r="ED226">
            <v>10</v>
          </cell>
          <cell r="EE226">
            <v>23956</v>
          </cell>
          <cell r="EF226">
            <v>9.1</v>
          </cell>
          <cell r="EG226">
            <v>27537</v>
          </cell>
          <cell r="EH226">
            <v>5.5</v>
          </cell>
          <cell r="EI226">
            <v>13721</v>
          </cell>
          <cell r="EJ226">
            <v>8.4</v>
          </cell>
          <cell r="EK226" t="str">
            <v>&amp;^%</v>
          </cell>
          <cell r="EL226" t="str">
            <v>&amp;^%</v>
          </cell>
          <cell r="EN226" t="str">
            <v>Gateshead</v>
          </cell>
          <cell r="EO226" t="str">
            <v>E08000020</v>
          </cell>
          <cell r="EP226">
            <v>22000</v>
          </cell>
          <cell r="EQ226">
            <v>8.5</v>
          </cell>
          <cell r="ER226">
            <v>11.7</v>
          </cell>
          <cell r="ES226">
            <v>8.5</v>
          </cell>
          <cell r="ET226">
            <v>13.77</v>
          </cell>
          <cell r="EU226">
            <v>5.4</v>
          </cell>
          <cell r="EV226">
            <v>6.81</v>
          </cell>
          <cell r="EW226">
            <v>5.4</v>
          </cell>
          <cell r="EX226" t="str">
            <v>&amp;^%</v>
          </cell>
          <cell r="EY226" t="str">
            <v>&amp;^%</v>
          </cell>
          <cell r="FA226" t="str">
            <v>Gateshead</v>
          </cell>
          <cell r="FB226" t="str">
            <v>E08000020</v>
          </cell>
          <cell r="FC226">
            <v>22000</v>
          </cell>
          <cell r="FD226">
            <v>8.5</v>
          </cell>
          <cell r="FE226">
            <v>432.7</v>
          </cell>
          <cell r="FF226">
            <v>8.8000000000000007</v>
          </cell>
          <cell r="FG226">
            <v>524.1</v>
          </cell>
          <cell r="FH226">
            <v>5.3</v>
          </cell>
          <cell r="FI226">
            <v>261.60000000000002</v>
          </cell>
          <cell r="FJ226">
            <v>5.3</v>
          </cell>
          <cell r="FK226" t="str">
            <v>&amp;^%</v>
          </cell>
          <cell r="FL226" t="str">
            <v>&amp;^%</v>
          </cell>
          <cell r="FN226" t="str">
            <v>Gateshead</v>
          </cell>
          <cell r="FO226" t="str">
            <v>E08000020</v>
          </cell>
          <cell r="FP226">
            <v>43000</v>
          </cell>
          <cell r="FQ226">
            <v>6.4</v>
          </cell>
          <cell r="FR226">
            <v>39</v>
          </cell>
          <cell r="FS226">
            <v>1.6</v>
          </cell>
          <cell r="FT226">
            <v>40</v>
          </cell>
          <cell r="FU226">
            <v>0.8</v>
          </cell>
          <cell r="FV226">
            <v>35.9</v>
          </cell>
          <cell r="FW226">
            <v>0.9</v>
          </cell>
          <cell r="FX226" t="str">
            <v>&amp;^%</v>
          </cell>
          <cell r="FY226" t="str">
            <v>&amp;^%</v>
          </cell>
          <cell r="GA226" t="str">
            <v>Gateshead</v>
          </cell>
          <cell r="GB226" t="str">
            <v>E08000020</v>
          </cell>
          <cell r="GC226">
            <v>39000</v>
          </cell>
          <cell r="GD226">
            <v>7.4</v>
          </cell>
          <cell r="GE226">
            <v>27352</v>
          </cell>
          <cell r="GF226">
            <v>7</v>
          </cell>
          <cell r="GG226">
            <v>31997</v>
          </cell>
          <cell r="GH226">
            <v>5.0999999999999996</v>
          </cell>
          <cell r="GI226">
            <v>15679</v>
          </cell>
          <cell r="GJ226">
            <v>5</v>
          </cell>
          <cell r="GK226" t="str">
            <v>&amp;^%</v>
          </cell>
          <cell r="GL226" t="str">
            <v>&amp;^%</v>
          </cell>
          <cell r="GN226" t="str">
            <v>Gateshead</v>
          </cell>
          <cell r="GO226" t="str">
            <v>E08000020</v>
          </cell>
          <cell r="GP226">
            <v>43000</v>
          </cell>
          <cell r="GQ226">
            <v>6.4</v>
          </cell>
          <cell r="GR226">
            <v>12.39</v>
          </cell>
          <cell r="GS226">
            <v>5.0999999999999996</v>
          </cell>
          <cell r="GT226">
            <v>14.42</v>
          </cell>
          <cell r="GU226">
            <v>3.8</v>
          </cell>
          <cell r="GV226">
            <v>7.61</v>
          </cell>
          <cell r="GW226">
            <v>3.9</v>
          </cell>
          <cell r="GX226" t="str">
            <v>&amp;^%</v>
          </cell>
          <cell r="GY226" t="str">
            <v>&amp;^%</v>
          </cell>
        </row>
        <row r="227">
          <cell r="A227" t="str">
            <v>Newcastle upon Tyne</v>
          </cell>
          <cell r="B227" t="str">
            <v>E08000021</v>
          </cell>
          <cell r="C227">
            <v>64000</v>
          </cell>
          <cell r="D227">
            <v>5.3</v>
          </cell>
          <cell r="E227">
            <v>538.70000000000005</v>
          </cell>
          <cell r="F227">
            <v>5.4</v>
          </cell>
          <cell r="G227">
            <v>611.1</v>
          </cell>
          <cell r="H227">
            <v>3.6</v>
          </cell>
          <cell r="I227">
            <v>292.89999999999998</v>
          </cell>
          <cell r="J227">
            <v>2.7</v>
          </cell>
          <cell r="K227" t="str">
            <v>&amp;^%</v>
          </cell>
          <cell r="L227" t="str">
            <v>&amp;^%</v>
          </cell>
          <cell r="N227" t="str">
            <v>Newcastle upon Tyne</v>
          </cell>
          <cell r="O227" t="str">
            <v>E08000021</v>
          </cell>
          <cell r="P227">
            <v>111000</v>
          </cell>
          <cell r="Q227">
            <v>3.9</v>
          </cell>
          <cell r="R227">
            <v>37.5</v>
          </cell>
          <cell r="S227">
            <v>0.3</v>
          </cell>
          <cell r="T227">
            <v>38.1</v>
          </cell>
          <cell r="U227">
            <v>0.4</v>
          </cell>
          <cell r="V227">
            <v>34.9</v>
          </cell>
          <cell r="W227">
            <v>1.1000000000000001</v>
          </cell>
          <cell r="X227">
            <v>42</v>
          </cell>
          <cell r="Y227">
            <v>5.8</v>
          </cell>
          <cell r="AA227" t="str">
            <v>Newcastle upon Tyne</v>
          </cell>
          <cell r="AB227" t="str">
            <v>E08000021</v>
          </cell>
          <cell r="AC227">
            <v>101000</v>
          </cell>
          <cell r="AD227">
            <v>6.7</v>
          </cell>
          <cell r="AE227">
            <v>25114</v>
          </cell>
          <cell r="AF227">
            <v>5.9</v>
          </cell>
          <cell r="AG227">
            <v>29539</v>
          </cell>
          <cell r="AH227">
            <v>4.5999999999999996</v>
          </cell>
          <cell r="AI227">
            <v>14263</v>
          </cell>
          <cell r="AJ227">
            <v>4.2</v>
          </cell>
          <cell r="AK227" t="str">
            <v>&amp;^%</v>
          </cell>
          <cell r="AL227" t="str">
            <v>&amp;^%</v>
          </cell>
          <cell r="AN227" t="str">
            <v>Newcastle upon Tyne</v>
          </cell>
          <cell r="AO227" t="str">
            <v>E08000021</v>
          </cell>
          <cell r="AP227">
            <v>111000</v>
          </cell>
          <cell r="AQ227">
            <v>3.9</v>
          </cell>
          <cell r="AR227">
            <v>12.63</v>
          </cell>
          <cell r="AS227">
            <v>4.3</v>
          </cell>
          <cell r="AT227">
            <v>15.02</v>
          </cell>
          <cell r="AU227">
            <v>2.7</v>
          </cell>
          <cell r="AV227">
            <v>7.26</v>
          </cell>
          <cell r="AW227">
            <v>1.8</v>
          </cell>
          <cell r="AX227">
            <v>24.66</v>
          </cell>
          <cell r="AY227">
            <v>12</v>
          </cell>
          <cell r="BA227" t="str">
            <v>Newcastle upon Tyne</v>
          </cell>
          <cell r="BB227" t="str">
            <v>E08000021</v>
          </cell>
          <cell r="BC227">
            <v>111000</v>
          </cell>
          <cell r="BD227">
            <v>3.9</v>
          </cell>
          <cell r="BE227">
            <v>484.5</v>
          </cell>
          <cell r="BF227">
            <v>4.5999999999999996</v>
          </cell>
          <cell r="BG227">
            <v>572.6</v>
          </cell>
          <cell r="BH227">
            <v>2.7</v>
          </cell>
          <cell r="BI227">
            <v>278</v>
          </cell>
          <cell r="BJ227">
            <v>2.4</v>
          </cell>
          <cell r="BK227">
            <v>927.1</v>
          </cell>
          <cell r="BL227">
            <v>13</v>
          </cell>
          <cell r="BN227" t="str">
            <v>Newcastle upon Tyne</v>
          </cell>
          <cell r="BO227" t="str">
            <v>E08000021</v>
          </cell>
          <cell r="BP227">
            <v>159000</v>
          </cell>
          <cell r="BQ227">
            <v>3.2</v>
          </cell>
          <cell r="BR227">
            <v>36.9</v>
          </cell>
          <cell r="BS227">
            <v>0.5</v>
          </cell>
          <cell r="BT227">
            <v>32.200000000000003</v>
          </cell>
          <cell r="BU227">
            <v>1.1000000000000001</v>
          </cell>
          <cell r="BV227">
            <v>15</v>
          </cell>
          <cell r="BW227">
            <v>4.2</v>
          </cell>
          <cell r="BX227">
            <v>40.299999999999997</v>
          </cell>
          <cell r="BY227">
            <v>3.1</v>
          </cell>
          <cell r="CA227" t="str">
            <v>Newcastle upon Tyne</v>
          </cell>
          <cell r="CB227" t="str">
            <v>E08000021</v>
          </cell>
          <cell r="CC227">
            <v>140000</v>
          </cell>
          <cell r="CD227">
            <v>5.3</v>
          </cell>
          <cell r="CE227">
            <v>20387</v>
          </cell>
          <cell r="CF227">
            <v>5.3</v>
          </cell>
          <cell r="CG227">
            <v>24353</v>
          </cell>
          <cell r="CH227">
            <v>4.7</v>
          </cell>
          <cell r="CI227">
            <v>7093</v>
          </cell>
          <cell r="CJ227">
            <v>12</v>
          </cell>
          <cell r="CK227">
            <v>44761</v>
          </cell>
          <cell r="CL227">
            <v>19</v>
          </cell>
          <cell r="CN227" t="str">
            <v>Newcastle upon Tyne</v>
          </cell>
          <cell r="CO227" t="str">
            <v>E08000021</v>
          </cell>
          <cell r="CP227">
            <v>159000</v>
          </cell>
          <cell r="CQ227">
            <v>3.2</v>
          </cell>
          <cell r="CR227">
            <v>10.74</v>
          </cell>
          <cell r="CS227">
            <v>3</v>
          </cell>
          <cell r="CT227">
            <v>14.2</v>
          </cell>
          <cell r="CU227">
            <v>2.4</v>
          </cell>
          <cell r="CV227">
            <v>6.45</v>
          </cell>
          <cell r="CW227">
            <v>1.3</v>
          </cell>
          <cell r="CX227">
            <v>23.53</v>
          </cell>
          <cell r="CY227">
            <v>9.8000000000000007</v>
          </cell>
          <cell r="DA227" t="str">
            <v>Newcastle upon Tyne</v>
          </cell>
          <cell r="DB227" t="str">
            <v>E08000021</v>
          </cell>
          <cell r="DC227">
            <v>159000</v>
          </cell>
          <cell r="DD227">
            <v>3.2</v>
          </cell>
          <cell r="DE227">
            <v>381</v>
          </cell>
          <cell r="DF227">
            <v>3.8</v>
          </cell>
          <cell r="DG227">
            <v>457.3</v>
          </cell>
          <cell r="DH227">
            <v>2.7</v>
          </cell>
          <cell r="DI227">
            <v>114.4</v>
          </cell>
          <cell r="DJ227">
            <v>6.3</v>
          </cell>
          <cell r="DK227">
            <v>868</v>
          </cell>
          <cell r="DL227">
            <v>9.1</v>
          </cell>
          <cell r="DN227" t="str">
            <v>Newcastle upon Tyne</v>
          </cell>
          <cell r="DO227" t="str">
            <v>E08000021</v>
          </cell>
          <cell r="DP227">
            <v>47000</v>
          </cell>
          <cell r="DQ227">
            <v>5.8</v>
          </cell>
          <cell r="DR227">
            <v>37</v>
          </cell>
          <cell r="DS227">
            <v>0</v>
          </cell>
          <cell r="DT227">
            <v>37.200000000000003</v>
          </cell>
          <cell r="DU227">
            <v>0.6</v>
          </cell>
          <cell r="DV227">
            <v>33</v>
          </cell>
          <cell r="DW227">
            <v>1.7</v>
          </cell>
          <cell r="DX227" t="str">
            <v>&amp;^%</v>
          </cell>
          <cell r="DY227" t="str">
            <v>&amp;^%</v>
          </cell>
          <cell r="EA227" t="str">
            <v>Newcastle upon Tyne</v>
          </cell>
          <cell r="EB227" t="str">
            <v>E08000021</v>
          </cell>
          <cell r="EC227">
            <v>43000</v>
          </cell>
          <cell r="ED227">
            <v>8.1</v>
          </cell>
          <cell r="EE227">
            <v>23022</v>
          </cell>
          <cell r="EF227">
            <v>8.6</v>
          </cell>
          <cell r="EG227">
            <v>26668</v>
          </cell>
          <cell r="EH227">
            <v>4.9000000000000004</v>
          </cell>
          <cell r="EI227">
            <v>12893</v>
          </cell>
          <cell r="EJ227">
            <v>7.3</v>
          </cell>
          <cell r="EK227" t="str">
            <v>&amp;^%</v>
          </cell>
          <cell r="EL227" t="str">
            <v>&amp;^%</v>
          </cell>
          <cell r="EN227" t="str">
            <v>Newcastle upon Tyne</v>
          </cell>
          <cell r="EO227" t="str">
            <v>E08000021</v>
          </cell>
          <cell r="EP227">
            <v>47000</v>
          </cell>
          <cell r="EQ227">
            <v>5.8</v>
          </cell>
          <cell r="ER227">
            <v>11.44</v>
          </cell>
          <cell r="ES227">
            <v>5.5</v>
          </cell>
          <cell r="ET227">
            <v>13.97</v>
          </cell>
          <cell r="EU227">
            <v>3.9</v>
          </cell>
          <cell r="EV227">
            <v>6.98</v>
          </cell>
          <cell r="EW227">
            <v>3</v>
          </cell>
          <cell r="EX227" t="str">
            <v>&amp;^%</v>
          </cell>
          <cell r="EY227" t="str">
            <v>&amp;^%</v>
          </cell>
          <cell r="FA227" t="str">
            <v>Newcastle upon Tyne</v>
          </cell>
          <cell r="FB227" t="str">
            <v>E08000021</v>
          </cell>
          <cell r="FC227">
            <v>47000</v>
          </cell>
          <cell r="FD227">
            <v>5.8</v>
          </cell>
          <cell r="FE227">
            <v>434.5</v>
          </cell>
          <cell r="FF227">
            <v>5.8</v>
          </cell>
          <cell r="FG227">
            <v>519.4</v>
          </cell>
          <cell r="FH227">
            <v>3.8</v>
          </cell>
          <cell r="FI227">
            <v>261.39999999999998</v>
          </cell>
          <cell r="FJ227">
            <v>2.8</v>
          </cell>
          <cell r="FK227" t="str">
            <v>&amp;^%</v>
          </cell>
          <cell r="FL227" t="str">
            <v>&amp;^%</v>
          </cell>
          <cell r="FN227" t="str">
            <v>Newcastle upon Tyne</v>
          </cell>
          <cell r="FO227" t="str">
            <v>E08000021</v>
          </cell>
          <cell r="FP227">
            <v>64000</v>
          </cell>
          <cell r="FQ227">
            <v>5.3</v>
          </cell>
          <cell r="FR227">
            <v>37.5</v>
          </cell>
          <cell r="FS227">
            <v>1</v>
          </cell>
          <cell r="FT227">
            <v>38.799999999999997</v>
          </cell>
          <cell r="FU227">
            <v>0.6</v>
          </cell>
          <cell r="FV227">
            <v>35</v>
          </cell>
          <cell r="FW227">
            <v>0.9</v>
          </cell>
          <cell r="FX227">
            <v>42.6</v>
          </cell>
          <cell r="FY227">
            <v>12</v>
          </cell>
          <cell r="GA227" t="str">
            <v>Newcastle upon Tyne</v>
          </cell>
          <cell r="GB227" t="str">
            <v>E08000021</v>
          </cell>
          <cell r="GC227">
            <v>58000</v>
          </cell>
          <cell r="GD227">
            <v>10.1</v>
          </cell>
          <cell r="GE227">
            <v>26993</v>
          </cell>
          <cell r="GF227">
            <v>9.6</v>
          </cell>
          <cell r="GG227">
            <v>31666</v>
          </cell>
          <cell r="GH227">
            <v>6.4</v>
          </cell>
          <cell r="GI227">
            <v>15584</v>
          </cell>
          <cell r="GJ227">
            <v>3.8</v>
          </cell>
          <cell r="GK227" t="str">
            <v>&amp;^%</v>
          </cell>
          <cell r="GL227" t="str">
            <v>&amp;^%</v>
          </cell>
          <cell r="GN227" t="str">
            <v>Newcastle upon Tyne</v>
          </cell>
          <cell r="GO227" t="str">
            <v>E08000021</v>
          </cell>
          <cell r="GP227">
            <v>64000</v>
          </cell>
          <cell r="GQ227">
            <v>5.3</v>
          </cell>
          <cell r="GR227">
            <v>13.57</v>
          </cell>
          <cell r="GS227">
            <v>6</v>
          </cell>
          <cell r="GT227">
            <v>15.75</v>
          </cell>
          <cell r="GU227">
            <v>3.6</v>
          </cell>
          <cell r="GV227">
            <v>7.6</v>
          </cell>
          <cell r="GW227">
            <v>2.2999999999999998</v>
          </cell>
          <cell r="GX227" t="str">
            <v>&amp;^%</v>
          </cell>
          <cell r="GY227" t="str">
            <v>&amp;^%</v>
          </cell>
        </row>
        <row r="228">
          <cell r="A228" t="str">
            <v>North Tyneside</v>
          </cell>
          <cell r="B228" t="str">
            <v>E08000022</v>
          </cell>
          <cell r="C228">
            <v>29000</v>
          </cell>
          <cell r="D228">
            <v>7.8</v>
          </cell>
          <cell r="E228">
            <v>491.9</v>
          </cell>
          <cell r="F228">
            <v>5.5</v>
          </cell>
          <cell r="G228">
            <v>566.9</v>
          </cell>
          <cell r="H228">
            <v>5.4</v>
          </cell>
          <cell r="I228">
            <v>291.5</v>
          </cell>
          <cell r="J228">
            <v>5.6</v>
          </cell>
          <cell r="K228" t="str">
            <v>&amp;^%</v>
          </cell>
          <cell r="L228" t="str">
            <v>&amp;^%</v>
          </cell>
          <cell r="N228" t="str">
            <v>North Tyneside</v>
          </cell>
          <cell r="O228" t="str">
            <v>E08000022</v>
          </cell>
          <cell r="P228">
            <v>54000</v>
          </cell>
          <cell r="Q228">
            <v>5.6</v>
          </cell>
          <cell r="R228">
            <v>37.5</v>
          </cell>
          <cell r="S228">
            <v>0</v>
          </cell>
          <cell r="T228">
            <v>39.4</v>
          </cell>
          <cell r="U228">
            <v>1</v>
          </cell>
          <cell r="V228">
            <v>36</v>
          </cell>
          <cell r="W228">
            <v>1.1000000000000001</v>
          </cell>
          <cell r="X228" t="str">
            <v>&amp;^%</v>
          </cell>
          <cell r="Y228" t="str">
            <v>&amp;^%</v>
          </cell>
          <cell r="AA228" t="str">
            <v>North Tyneside</v>
          </cell>
          <cell r="AB228" t="str">
            <v>E08000022</v>
          </cell>
          <cell r="AC228">
            <v>49000</v>
          </cell>
          <cell r="AD228">
            <v>7.2</v>
          </cell>
          <cell r="AE228">
            <v>24415</v>
          </cell>
          <cell r="AF228">
            <v>6.3</v>
          </cell>
          <cell r="AG228">
            <v>28787</v>
          </cell>
          <cell r="AH228">
            <v>4.8</v>
          </cell>
          <cell r="AI228">
            <v>15052</v>
          </cell>
          <cell r="AJ228">
            <v>11</v>
          </cell>
          <cell r="AK228" t="str">
            <v>&amp;^%</v>
          </cell>
          <cell r="AL228" t="str">
            <v>&amp;^%</v>
          </cell>
          <cell r="AN228" t="str">
            <v>North Tyneside</v>
          </cell>
          <cell r="AO228" t="str">
            <v>E08000022</v>
          </cell>
          <cell r="AP228">
            <v>54000</v>
          </cell>
          <cell r="AQ228">
            <v>5.6</v>
          </cell>
          <cell r="AR228">
            <v>11.56</v>
          </cell>
          <cell r="AS228">
            <v>3.9</v>
          </cell>
          <cell r="AT228">
            <v>13.78</v>
          </cell>
          <cell r="AU228">
            <v>3.7</v>
          </cell>
          <cell r="AV228">
            <v>6.94</v>
          </cell>
          <cell r="AW228">
            <v>4.4000000000000004</v>
          </cell>
          <cell r="AX228" t="str">
            <v>&amp;^%</v>
          </cell>
          <cell r="AY228" t="str">
            <v>&amp;^%</v>
          </cell>
          <cell r="BA228" t="str">
            <v>North Tyneside</v>
          </cell>
          <cell r="BB228" t="str">
            <v>E08000022</v>
          </cell>
          <cell r="BC228">
            <v>54000</v>
          </cell>
          <cell r="BD228">
            <v>5.6</v>
          </cell>
          <cell r="BE228">
            <v>454.4</v>
          </cell>
          <cell r="BF228">
            <v>5.0999999999999996</v>
          </cell>
          <cell r="BG228">
            <v>542.4</v>
          </cell>
          <cell r="BH228">
            <v>3.6</v>
          </cell>
          <cell r="BI228">
            <v>289.7</v>
          </cell>
          <cell r="BJ228">
            <v>4.5999999999999996</v>
          </cell>
          <cell r="BK228" t="str">
            <v>&amp;^%</v>
          </cell>
          <cell r="BL228" t="str">
            <v>&amp;^%</v>
          </cell>
          <cell r="BN228" t="str">
            <v>North Tyneside</v>
          </cell>
          <cell r="BO228" t="str">
            <v>E08000022</v>
          </cell>
          <cell r="BP228">
            <v>78000</v>
          </cell>
          <cell r="BQ228">
            <v>4.5999999999999996</v>
          </cell>
          <cell r="BR228">
            <v>37.4</v>
          </cell>
          <cell r="BS228">
            <v>0.3</v>
          </cell>
          <cell r="BT228">
            <v>33.200000000000003</v>
          </cell>
          <cell r="BU228">
            <v>1.6</v>
          </cell>
          <cell r="BV228">
            <v>16.7</v>
          </cell>
          <cell r="BW228">
            <v>5</v>
          </cell>
          <cell r="BX228">
            <v>42.6</v>
          </cell>
          <cell r="BY228">
            <v>9.4</v>
          </cell>
          <cell r="CA228" t="str">
            <v>North Tyneside</v>
          </cell>
          <cell r="CB228" t="str">
            <v>E08000022</v>
          </cell>
          <cell r="CC228">
            <v>69000</v>
          </cell>
          <cell r="CD228">
            <v>5.9</v>
          </cell>
          <cell r="CE228">
            <v>20637</v>
          </cell>
          <cell r="CF228">
            <v>6.3</v>
          </cell>
          <cell r="CG228">
            <v>24804</v>
          </cell>
          <cell r="CH228">
            <v>5.2</v>
          </cell>
          <cell r="CI228">
            <v>7439</v>
          </cell>
          <cell r="CJ228">
            <v>8.5</v>
          </cell>
          <cell r="CK228" t="str">
            <v>&amp;^%</v>
          </cell>
          <cell r="CL228" t="str">
            <v>&amp;^%</v>
          </cell>
          <cell r="CN228" t="str">
            <v>North Tyneside</v>
          </cell>
          <cell r="CO228" t="str">
            <v>E08000022</v>
          </cell>
          <cell r="CP228">
            <v>78000</v>
          </cell>
          <cell r="CQ228">
            <v>4.5999999999999996</v>
          </cell>
          <cell r="CR228">
            <v>10.8</v>
          </cell>
          <cell r="CS228">
            <v>3.5</v>
          </cell>
          <cell r="CT228">
            <v>13.81</v>
          </cell>
          <cell r="CU228">
            <v>4.0999999999999996</v>
          </cell>
          <cell r="CV228">
            <v>6.3</v>
          </cell>
          <cell r="CW228">
            <v>1.8</v>
          </cell>
          <cell r="CX228" t="str">
            <v>&amp;^%</v>
          </cell>
          <cell r="CY228" t="str">
            <v>&amp;^%</v>
          </cell>
          <cell r="DA228" t="str">
            <v>North Tyneside</v>
          </cell>
          <cell r="DB228" t="str">
            <v>E08000022</v>
          </cell>
          <cell r="DC228">
            <v>78000</v>
          </cell>
          <cell r="DD228">
            <v>4.5999999999999996</v>
          </cell>
          <cell r="DE228">
            <v>378.1</v>
          </cell>
          <cell r="DF228">
            <v>4.0999999999999996</v>
          </cell>
          <cell r="DG228">
            <v>458.3</v>
          </cell>
          <cell r="DH228">
            <v>4.3</v>
          </cell>
          <cell r="DI228">
            <v>134.4</v>
          </cell>
          <cell r="DJ228">
            <v>7</v>
          </cell>
          <cell r="DK228" t="str">
            <v>&amp;^%</v>
          </cell>
          <cell r="DL228" t="str">
            <v>&amp;^%</v>
          </cell>
          <cell r="DN228" t="str">
            <v>North Tyneside</v>
          </cell>
          <cell r="DO228" t="str">
            <v>E08000022</v>
          </cell>
          <cell r="DP228">
            <v>25000</v>
          </cell>
          <cell r="DQ228">
            <v>8</v>
          </cell>
          <cell r="DR228">
            <v>37.5</v>
          </cell>
          <cell r="DS228">
            <v>0</v>
          </cell>
          <cell r="DT228">
            <v>38</v>
          </cell>
          <cell r="DU228">
            <v>0.8</v>
          </cell>
          <cell r="DV228">
            <v>34.9</v>
          </cell>
          <cell r="DW228">
            <v>2.7</v>
          </cell>
          <cell r="DX228" t="str">
            <v>&amp;^%</v>
          </cell>
          <cell r="DY228" t="str">
            <v>&amp;^%</v>
          </cell>
          <cell r="EA228" t="str">
            <v>North Tyneside</v>
          </cell>
          <cell r="EB228" t="str">
            <v>E08000022</v>
          </cell>
          <cell r="EC228">
            <v>23000</v>
          </cell>
          <cell r="ED228">
            <v>11.4</v>
          </cell>
          <cell r="EE228">
            <v>23102</v>
          </cell>
          <cell r="EF228">
            <v>10</v>
          </cell>
          <cell r="EG228">
            <v>27267</v>
          </cell>
          <cell r="EH228">
            <v>6.9</v>
          </cell>
          <cell r="EI228" t="str">
            <v>&amp;^%</v>
          </cell>
          <cell r="EJ228" t="str">
            <v>&amp;^%</v>
          </cell>
          <cell r="EK228" t="str">
            <v>&amp;^%</v>
          </cell>
          <cell r="EL228" t="str">
            <v>&amp;^%</v>
          </cell>
          <cell r="EN228" t="str">
            <v>North Tyneside</v>
          </cell>
          <cell r="EO228" t="str">
            <v>E08000022</v>
          </cell>
          <cell r="EP228">
            <v>25000</v>
          </cell>
          <cell r="EQ228">
            <v>8</v>
          </cell>
          <cell r="ER228">
            <v>11.17</v>
          </cell>
          <cell r="ES228">
            <v>7.6</v>
          </cell>
          <cell r="ET228">
            <v>13.52</v>
          </cell>
          <cell r="EU228">
            <v>4.5</v>
          </cell>
          <cell r="EV228">
            <v>6.8</v>
          </cell>
          <cell r="EW228">
            <v>5.4</v>
          </cell>
          <cell r="EX228" t="str">
            <v>&amp;^%</v>
          </cell>
          <cell r="EY228" t="str">
            <v>&amp;^%</v>
          </cell>
          <cell r="FA228" t="str">
            <v>North Tyneside</v>
          </cell>
          <cell r="FB228" t="str">
            <v>E08000022</v>
          </cell>
          <cell r="FC228">
            <v>25000</v>
          </cell>
          <cell r="FD228">
            <v>8</v>
          </cell>
          <cell r="FE228">
            <v>421.4</v>
          </cell>
          <cell r="FF228">
            <v>5.7</v>
          </cell>
          <cell r="FG228">
            <v>513.4</v>
          </cell>
          <cell r="FH228">
            <v>4.4000000000000004</v>
          </cell>
          <cell r="FI228">
            <v>271.8</v>
          </cell>
          <cell r="FJ228">
            <v>6.8</v>
          </cell>
          <cell r="FK228" t="str">
            <v>&amp;^%</v>
          </cell>
          <cell r="FL228" t="str">
            <v>&amp;^%</v>
          </cell>
          <cell r="FN228" t="str">
            <v>North Tyneside</v>
          </cell>
          <cell r="FO228" t="str">
            <v>E08000022</v>
          </cell>
          <cell r="FP228">
            <v>29000</v>
          </cell>
          <cell r="FQ228">
            <v>7.8</v>
          </cell>
          <cell r="FR228">
            <v>38</v>
          </cell>
          <cell r="FS228">
            <v>1.3</v>
          </cell>
          <cell r="FT228">
            <v>40.5</v>
          </cell>
          <cell r="FU228">
            <v>1.6</v>
          </cell>
          <cell r="FV228">
            <v>36.5</v>
          </cell>
          <cell r="FW228">
            <v>1.4</v>
          </cell>
          <cell r="FX228" t="str">
            <v>&amp;^%</v>
          </cell>
          <cell r="FY228" t="str">
            <v>&amp;^%</v>
          </cell>
          <cell r="GA228" t="str">
            <v>North Tyneside</v>
          </cell>
          <cell r="GB228" t="str">
            <v>E08000022</v>
          </cell>
          <cell r="GC228">
            <v>26000</v>
          </cell>
          <cell r="GD228">
            <v>9.1999999999999993</v>
          </cell>
          <cell r="GE228">
            <v>25170</v>
          </cell>
          <cell r="GF228">
            <v>6.8</v>
          </cell>
          <cell r="GG228">
            <v>30115</v>
          </cell>
          <cell r="GH228">
            <v>6.5</v>
          </cell>
          <cell r="GI228">
            <v>15045</v>
          </cell>
          <cell r="GJ228">
            <v>5.0999999999999996</v>
          </cell>
          <cell r="GK228" t="str">
            <v>&amp;^%</v>
          </cell>
          <cell r="GL228" t="str">
            <v>&amp;^%</v>
          </cell>
          <cell r="GN228" t="str">
            <v>North Tyneside</v>
          </cell>
          <cell r="GO228" t="str">
            <v>E08000022</v>
          </cell>
          <cell r="GP228">
            <v>29000</v>
          </cell>
          <cell r="GQ228">
            <v>7.8</v>
          </cell>
          <cell r="GR228">
            <v>11.88</v>
          </cell>
          <cell r="GS228">
            <v>6.2</v>
          </cell>
          <cell r="GT228">
            <v>13.99</v>
          </cell>
          <cell r="GU228">
            <v>5.5</v>
          </cell>
          <cell r="GV228">
            <v>7.16</v>
          </cell>
          <cell r="GW228">
            <v>5.3</v>
          </cell>
          <cell r="GX228" t="str">
            <v>&amp;^%</v>
          </cell>
          <cell r="GY228" t="str">
            <v>&amp;^%</v>
          </cell>
        </row>
        <row r="229">
          <cell r="A229" t="str">
            <v>South Tyneside</v>
          </cell>
          <cell r="B229" t="str">
            <v>E08000023</v>
          </cell>
          <cell r="C229">
            <v>16000</v>
          </cell>
          <cell r="D229">
            <v>10.6</v>
          </cell>
          <cell r="E229">
            <v>470.6</v>
          </cell>
          <cell r="F229">
            <v>8.6999999999999993</v>
          </cell>
          <cell r="G229">
            <v>525.20000000000005</v>
          </cell>
          <cell r="H229">
            <v>4.7</v>
          </cell>
          <cell r="I229">
            <v>272.7</v>
          </cell>
          <cell r="J229">
            <v>7.9</v>
          </cell>
          <cell r="K229" t="str">
            <v>&amp;^%</v>
          </cell>
          <cell r="L229" t="str">
            <v>&amp;^%</v>
          </cell>
          <cell r="N229" t="str">
            <v>South Tyneside</v>
          </cell>
          <cell r="O229" t="str">
            <v>E08000023</v>
          </cell>
          <cell r="P229">
            <v>28000</v>
          </cell>
          <cell r="Q229">
            <v>7.9</v>
          </cell>
          <cell r="R229">
            <v>37.5</v>
          </cell>
          <cell r="S229">
            <v>0.8</v>
          </cell>
          <cell r="T229">
            <v>38.4</v>
          </cell>
          <cell r="U229">
            <v>1</v>
          </cell>
          <cell r="V229">
            <v>32.5</v>
          </cell>
          <cell r="W229">
            <v>2.2000000000000002</v>
          </cell>
          <cell r="X229" t="str">
            <v>&amp;^%</v>
          </cell>
          <cell r="Y229" t="str">
            <v>&amp;^%</v>
          </cell>
          <cell r="AA229" t="str">
            <v>South Tyneside</v>
          </cell>
          <cell r="AB229" t="str">
            <v>E08000023</v>
          </cell>
          <cell r="AC229">
            <v>25000</v>
          </cell>
          <cell r="AD229">
            <v>12</v>
          </cell>
          <cell r="AE229">
            <v>22463</v>
          </cell>
          <cell r="AF229">
            <v>7.2</v>
          </cell>
          <cell r="AG229">
            <v>25054</v>
          </cell>
          <cell r="AH229">
            <v>4.4000000000000004</v>
          </cell>
          <cell r="AI229">
            <v>12998</v>
          </cell>
          <cell r="AJ229">
            <v>6.7</v>
          </cell>
          <cell r="AK229" t="str">
            <v>&amp;^%</v>
          </cell>
          <cell r="AL229" t="str">
            <v>&amp;^%</v>
          </cell>
          <cell r="AN229" t="str">
            <v>South Tyneside</v>
          </cell>
          <cell r="AO229" t="str">
            <v>E08000023</v>
          </cell>
          <cell r="AP229">
            <v>28000</v>
          </cell>
          <cell r="AQ229">
            <v>7.9</v>
          </cell>
          <cell r="AR229">
            <v>10.97</v>
          </cell>
          <cell r="AS229">
            <v>6.2</v>
          </cell>
          <cell r="AT229">
            <v>12.95</v>
          </cell>
          <cell r="AU229">
            <v>3.8</v>
          </cell>
          <cell r="AV229">
            <v>6.83</v>
          </cell>
          <cell r="AW229">
            <v>4.3</v>
          </cell>
          <cell r="AX229" t="str">
            <v>&amp;^%</v>
          </cell>
          <cell r="AY229" t="str">
            <v>&amp;^%</v>
          </cell>
          <cell r="BA229" t="str">
            <v>South Tyneside</v>
          </cell>
          <cell r="BB229" t="str">
            <v>E08000023</v>
          </cell>
          <cell r="BC229">
            <v>28000</v>
          </cell>
          <cell r="BD229">
            <v>7.9</v>
          </cell>
          <cell r="BE229">
            <v>425.3</v>
          </cell>
          <cell r="BF229">
            <v>6.1</v>
          </cell>
          <cell r="BG229">
            <v>497.2</v>
          </cell>
          <cell r="BH229">
            <v>3.8</v>
          </cell>
          <cell r="BI229">
            <v>254.1</v>
          </cell>
          <cell r="BJ229">
            <v>5.3</v>
          </cell>
          <cell r="BK229" t="str">
            <v>&amp;^%</v>
          </cell>
          <cell r="BL229" t="str">
            <v>&amp;^%</v>
          </cell>
          <cell r="BN229" t="str">
            <v>South Tyneside</v>
          </cell>
          <cell r="BO229" t="str">
            <v>E08000023</v>
          </cell>
          <cell r="BP229">
            <v>39000</v>
          </cell>
          <cell r="BQ229">
            <v>6.5</v>
          </cell>
          <cell r="BR229">
            <v>37</v>
          </cell>
          <cell r="BS229">
            <v>1.7</v>
          </cell>
          <cell r="BT229">
            <v>32.299999999999997</v>
          </cell>
          <cell r="BU229">
            <v>2.2999999999999998</v>
          </cell>
          <cell r="BV229">
            <v>14.8</v>
          </cell>
          <cell r="BW229">
            <v>11</v>
          </cell>
          <cell r="BX229" t="str">
            <v>&amp;^%</v>
          </cell>
          <cell r="BY229" t="str">
            <v>&amp;^%</v>
          </cell>
          <cell r="CA229" t="str">
            <v>South Tyneside</v>
          </cell>
          <cell r="CB229" t="str">
            <v>E08000023</v>
          </cell>
          <cell r="CC229">
            <v>35000</v>
          </cell>
          <cell r="CD229">
            <v>9.5</v>
          </cell>
          <cell r="CE229">
            <v>18327</v>
          </cell>
          <cell r="CF229">
            <v>7.3</v>
          </cell>
          <cell r="CG229">
            <v>20357</v>
          </cell>
          <cell r="CH229">
            <v>5.0999999999999996</v>
          </cell>
          <cell r="CI229">
            <v>4939</v>
          </cell>
          <cell r="CJ229">
            <v>17</v>
          </cell>
          <cell r="CK229" t="str">
            <v>&amp;^%</v>
          </cell>
          <cell r="CL229" t="str">
            <v>&amp;^%</v>
          </cell>
          <cell r="CN229" t="str">
            <v>South Tyneside</v>
          </cell>
          <cell r="CO229" t="str">
            <v>E08000023</v>
          </cell>
          <cell r="CP229">
            <v>39000</v>
          </cell>
          <cell r="CQ229">
            <v>6.5</v>
          </cell>
          <cell r="CR229">
            <v>9.94</v>
          </cell>
          <cell r="CS229">
            <v>5.9</v>
          </cell>
          <cell r="CT229">
            <v>12.45</v>
          </cell>
          <cell r="CU229">
            <v>3.5</v>
          </cell>
          <cell r="CV229">
            <v>6.2</v>
          </cell>
          <cell r="CW229">
            <v>1.5</v>
          </cell>
          <cell r="CX229" t="str">
            <v>&amp;^%</v>
          </cell>
          <cell r="CY229" t="str">
            <v>&amp;^%</v>
          </cell>
          <cell r="DA229" t="str">
            <v>South Tyneside</v>
          </cell>
          <cell r="DB229" t="str">
            <v>E08000023</v>
          </cell>
          <cell r="DC229">
            <v>39000</v>
          </cell>
          <cell r="DD229">
            <v>6.5</v>
          </cell>
          <cell r="DE229">
            <v>356.5</v>
          </cell>
          <cell r="DF229">
            <v>6.5</v>
          </cell>
          <cell r="DG229">
            <v>402</v>
          </cell>
          <cell r="DH229">
            <v>4.3</v>
          </cell>
          <cell r="DI229">
            <v>97.7</v>
          </cell>
          <cell r="DJ229">
            <v>17</v>
          </cell>
          <cell r="DK229" t="str">
            <v>&amp;^%</v>
          </cell>
          <cell r="DL229" t="str">
            <v>&amp;^%</v>
          </cell>
          <cell r="DN229" t="str">
            <v>South Tyneside</v>
          </cell>
          <cell r="DO229" t="str">
            <v>E08000023</v>
          </cell>
          <cell r="DP229">
            <v>12000</v>
          </cell>
          <cell r="DQ229">
            <v>11.7</v>
          </cell>
          <cell r="DR229">
            <v>37</v>
          </cell>
          <cell r="DS229">
            <v>0.5</v>
          </cell>
          <cell r="DT229">
            <v>36.6</v>
          </cell>
          <cell r="DU229">
            <v>1.4</v>
          </cell>
          <cell r="DV229">
            <v>31.5</v>
          </cell>
          <cell r="DW229">
            <v>2</v>
          </cell>
          <cell r="DX229" t="str">
            <v>&amp;^%</v>
          </cell>
          <cell r="DY229" t="str">
            <v>&amp;^%</v>
          </cell>
          <cell r="EA229" t="str">
            <v>South Tyneside</v>
          </cell>
          <cell r="EB229" t="str">
            <v>E08000023</v>
          </cell>
          <cell r="EC229">
            <v>11000</v>
          </cell>
          <cell r="ED229">
            <v>13.4</v>
          </cell>
          <cell r="EE229">
            <v>20061</v>
          </cell>
          <cell r="EF229">
            <v>9.1999999999999993</v>
          </cell>
          <cell r="EG229">
            <v>22501</v>
          </cell>
          <cell r="EH229">
            <v>6.6</v>
          </cell>
          <cell r="EI229">
            <v>12173</v>
          </cell>
          <cell r="EJ229">
            <v>12</v>
          </cell>
          <cell r="EK229" t="str">
            <v>&amp;^%</v>
          </cell>
          <cell r="EL229" t="str">
            <v>&amp;^%</v>
          </cell>
          <cell r="EN229" t="str">
            <v>South Tyneside</v>
          </cell>
          <cell r="EO229" t="str">
            <v>E08000023</v>
          </cell>
          <cell r="EP229">
            <v>12000</v>
          </cell>
          <cell r="EQ229">
            <v>11.7</v>
          </cell>
          <cell r="ER229">
            <v>10.23</v>
          </cell>
          <cell r="ES229">
            <v>8.8000000000000007</v>
          </cell>
          <cell r="ET229">
            <v>12.53</v>
          </cell>
          <cell r="EU229">
            <v>6.3</v>
          </cell>
          <cell r="EV229">
            <v>6.74</v>
          </cell>
          <cell r="EW229">
            <v>5.0999999999999996</v>
          </cell>
          <cell r="EX229" t="str">
            <v>&amp;^%</v>
          </cell>
          <cell r="EY229" t="str">
            <v>&amp;^%</v>
          </cell>
          <cell r="FA229" t="str">
            <v>South Tyneside</v>
          </cell>
          <cell r="FB229" t="str">
            <v>E08000023</v>
          </cell>
          <cell r="FC229">
            <v>12000</v>
          </cell>
          <cell r="FD229">
            <v>11.7</v>
          </cell>
          <cell r="FE229">
            <v>386.3</v>
          </cell>
          <cell r="FF229">
            <v>8.5</v>
          </cell>
          <cell r="FG229">
            <v>458.9</v>
          </cell>
          <cell r="FH229">
            <v>6.1</v>
          </cell>
          <cell r="FI229">
            <v>249</v>
          </cell>
          <cell r="FJ229">
            <v>6.9</v>
          </cell>
          <cell r="FK229" t="str">
            <v>&amp;^%</v>
          </cell>
          <cell r="FL229" t="str">
            <v>&amp;^%</v>
          </cell>
          <cell r="FN229" t="str">
            <v>South Tyneside</v>
          </cell>
          <cell r="FO229" t="str">
            <v>E08000023</v>
          </cell>
          <cell r="FP229">
            <v>16000</v>
          </cell>
          <cell r="FQ229">
            <v>10.6</v>
          </cell>
          <cell r="FR229">
            <v>38.4</v>
          </cell>
          <cell r="FS229">
            <v>1.7</v>
          </cell>
          <cell r="FT229">
            <v>39.700000000000003</v>
          </cell>
          <cell r="FU229">
            <v>1.4</v>
          </cell>
          <cell r="FV229">
            <v>34.700000000000003</v>
          </cell>
          <cell r="FW229">
            <v>2.2000000000000002</v>
          </cell>
          <cell r="FX229" t="str">
            <v>&amp;^%</v>
          </cell>
          <cell r="FY229" t="str">
            <v>&amp;^%</v>
          </cell>
          <cell r="GA229" t="str">
            <v>South Tyneside</v>
          </cell>
          <cell r="GB229" t="str">
            <v>E08000023</v>
          </cell>
          <cell r="GC229">
            <v>14000</v>
          </cell>
          <cell r="GD229">
            <v>18.7</v>
          </cell>
          <cell r="GE229">
            <v>24855</v>
          </cell>
          <cell r="GF229">
            <v>20</v>
          </cell>
          <cell r="GG229">
            <v>27054</v>
          </cell>
          <cell r="GH229">
            <v>6</v>
          </cell>
          <cell r="GI229">
            <v>14592</v>
          </cell>
          <cell r="GJ229">
            <v>11</v>
          </cell>
          <cell r="GK229" t="str">
            <v>&amp;^%</v>
          </cell>
          <cell r="GL229" t="str">
            <v>&amp;^%</v>
          </cell>
          <cell r="GN229" t="str">
            <v>South Tyneside</v>
          </cell>
          <cell r="GO229" t="str">
            <v>E08000023</v>
          </cell>
          <cell r="GP229">
            <v>16000</v>
          </cell>
          <cell r="GQ229">
            <v>10.6</v>
          </cell>
          <cell r="GR229">
            <v>11.37</v>
          </cell>
          <cell r="GS229">
            <v>7.8</v>
          </cell>
          <cell r="GT229">
            <v>13.24</v>
          </cell>
          <cell r="GU229">
            <v>4.8</v>
          </cell>
          <cell r="GV229">
            <v>7</v>
          </cell>
          <cell r="GW229">
            <v>6.6</v>
          </cell>
          <cell r="GX229" t="str">
            <v>&amp;^%</v>
          </cell>
          <cell r="GY229" t="str">
            <v>&amp;^%</v>
          </cell>
        </row>
        <row r="230">
          <cell r="A230" t="str">
            <v>Sunderland</v>
          </cell>
          <cell r="B230" t="str">
            <v>E08000024</v>
          </cell>
          <cell r="C230">
            <v>54000</v>
          </cell>
          <cell r="D230">
            <v>5.6</v>
          </cell>
          <cell r="E230">
            <v>462.5</v>
          </cell>
          <cell r="F230">
            <v>4.0999999999999996</v>
          </cell>
          <cell r="G230">
            <v>556</v>
          </cell>
          <cell r="H230">
            <v>3.7</v>
          </cell>
          <cell r="I230">
            <v>291.5</v>
          </cell>
          <cell r="J230">
            <v>2.6</v>
          </cell>
          <cell r="K230" t="str">
            <v>&amp;^%</v>
          </cell>
          <cell r="L230" t="str">
            <v>&amp;^%</v>
          </cell>
          <cell r="N230" t="str">
            <v>Sunderland</v>
          </cell>
          <cell r="O230" t="str">
            <v>E08000024</v>
          </cell>
          <cell r="P230">
            <v>87000</v>
          </cell>
          <cell r="Q230">
            <v>4.4000000000000004</v>
          </cell>
          <cell r="R230">
            <v>37.5</v>
          </cell>
          <cell r="S230">
            <v>0.4</v>
          </cell>
          <cell r="T230">
            <v>39.1</v>
          </cell>
          <cell r="U230">
            <v>0.6</v>
          </cell>
          <cell r="V230">
            <v>35</v>
          </cell>
          <cell r="W230">
            <v>0.7</v>
          </cell>
          <cell r="X230">
            <v>43.9</v>
          </cell>
          <cell r="Y230">
            <v>9</v>
          </cell>
          <cell r="AA230" t="str">
            <v>Sunderland</v>
          </cell>
          <cell r="AB230" t="str">
            <v>E08000024</v>
          </cell>
          <cell r="AC230">
            <v>76000</v>
          </cell>
          <cell r="AD230">
            <v>5.2</v>
          </cell>
          <cell r="AE230">
            <v>23265</v>
          </cell>
          <cell r="AF230">
            <v>3</v>
          </cell>
          <cell r="AG230">
            <v>27337</v>
          </cell>
          <cell r="AH230">
            <v>3.7</v>
          </cell>
          <cell r="AI230">
            <v>14568</v>
          </cell>
          <cell r="AJ230">
            <v>3.6</v>
          </cell>
          <cell r="AK230" t="str">
            <v>&amp;^%</v>
          </cell>
          <cell r="AL230" t="str">
            <v>&amp;^%</v>
          </cell>
          <cell r="AN230" t="str">
            <v>Sunderland</v>
          </cell>
          <cell r="AO230" t="str">
            <v>E08000024</v>
          </cell>
          <cell r="AP230">
            <v>87000</v>
          </cell>
          <cell r="AQ230">
            <v>4.4000000000000004</v>
          </cell>
          <cell r="AR230">
            <v>11.16</v>
          </cell>
          <cell r="AS230">
            <v>2.8</v>
          </cell>
          <cell r="AT230">
            <v>13.2</v>
          </cell>
          <cell r="AU230">
            <v>2.7</v>
          </cell>
          <cell r="AV230">
            <v>7.28</v>
          </cell>
          <cell r="AW230">
            <v>2.2000000000000002</v>
          </cell>
          <cell r="AX230">
            <v>20.71</v>
          </cell>
          <cell r="AY230">
            <v>18</v>
          </cell>
          <cell r="BA230" t="str">
            <v>Sunderland</v>
          </cell>
          <cell r="BB230" t="str">
            <v>E08000024</v>
          </cell>
          <cell r="BC230">
            <v>87000</v>
          </cell>
          <cell r="BD230">
            <v>4.4000000000000004</v>
          </cell>
          <cell r="BE230">
            <v>442.9</v>
          </cell>
          <cell r="BF230">
            <v>3.1</v>
          </cell>
          <cell r="BG230">
            <v>516.79999999999995</v>
          </cell>
          <cell r="BH230">
            <v>2.8</v>
          </cell>
          <cell r="BI230">
            <v>279.8</v>
          </cell>
          <cell r="BJ230">
            <v>2.4</v>
          </cell>
          <cell r="BK230">
            <v>816.9</v>
          </cell>
          <cell r="BL230">
            <v>20</v>
          </cell>
          <cell r="BN230" t="str">
            <v>Sunderland</v>
          </cell>
          <cell r="BO230" t="str">
            <v>E08000024</v>
          </cell>
          <cell r="BP230">
            <v>113000</v>
          </cell>
          <cell r="BQ230">
            <v>3.8</v>
          </cell>
          <cell r="BR230">
            <v>37</v>
          </cell>
          <cell r="BS230">
            <v>0.3</v>
          </cell>
          <cell r="BT230">
            <v>34.6</v>
          </cell>
          <cell r="BU230">
            <v>1.1000000000000001</v>
          </cell>
          <cell r="BV230">
            <v>18.8</v>
          </cell>
          <cell r="BW230">
            <v>6.4</v>
          </cell>
          <cell r="BX230">
            <v>42.5</v>
          </cell>
          <cell r="BY230">
            <v>6.7</v>
          </cell>
          <cell r="CA230" t="str">
            <v>Sunderland</v>
          </cell>
          <cell r="CB230" t="str">
            <v>E08000024</v>
          </cell>
          <cell r="CC230">
            <v>101000</v>
          </cell>
          <cell r="CD230">
            <v>5.2</v>
          </cell>
          <cell r="CE230">
            <v>20632</v>
          </cell>
          <cell r="CF230">
            <v>4.5999999999999996</v>
          </cell>
          <cell r="CG230">
            <v>23064</v>
          </cell>
          <cell r="CH230">
            <v>4.3</v>
          </cell>
          <cell r="CI230">
            <v>7440</v>
          </cell>
          <cell r="CJ230">
            <v>18</v>
          </cell>
          <cell r="CK230" t="str">
            <v>&amp;^%</v>
          </cell>
          <cell r="CL230" t="str">
            <v>&amp;^%</v>
          </cell>
          <cell r="CN230" t="str">
            <v>Sunderland</v>
          </cell>
          <cell r="CO230" t="str">
            <v>E08000024</v>
          </cell>
          <cell r="CP230">
            <v>113000</v>
          </cell>
          <cell r="CQ230">
            <v>3.8</v>
          </cell>
          <cell r="CR230">
            <v>10.47</v>
          </cell>
          <cell r="CS230">
            <v>2.5</v>
          </cell>
          <cell r="CT230">
            <v>12.7</v>
          </cell>
          <cell r="CU230">
            <v>2.5</v>
          </cell>
          <cell r="CV230">
            <v>6.52</v>
          </cell>
          <cell r="CW230">
            <v>1.4</v>
          </cell>
          <cell r="CX230">
            <v>20.07</v>
          </cell>
          <cell r="CY230">
            <v>14</v>
          </cell>
          <cell r="DA230" t="str">
            <v>Sunderland</v>
          </cell>
          <cell r="DB230" t="str">
            <v>E08000024</v>
          </cell>
          <cell r="DC230">
            <v>113000</v>
          </cell>
          <cell r="DD230">
            <v>3.8</v>
          </cell>
          <cell r="DE230">
            <v>378</v>
          </cell>
          <cell r="DF230">
            <v>3.1</v>
          </cell>
          <cell r="DG230">
            <v>439.1</v>
          </cell>
          <cell r="DH230">
            <v>2.9</v>
          </cell>
          <cell r="DI230">
            <v>146</v>
          </cell>
          <cell r="DJ230">
            <v>5.7</v>
          </cell>
          <cell r="DK230">
            <v>756.1</v>
          </cell>
          <cell r="DL230">
            <v>14</v>
          </cell>
          <cell r="DN230" t="str">
            <v>Sunderland</v>
          </cell>
          <cell r="DO230" t="str">
            <v>E08000024</v>
          </cell>
          <cell r="DP230">
            <v>33000</v>
          </cell>
          <cell r="DQ230">
            <v>6.9</v>
          </cell>
          <cell r="DR230">
            <v>37</v>
          </cell>
          <cell r="DS230">
            <v>0.3</v>
          </cell>
          <cell r="DT230">
            <v>37</v>
          </cell>
          <cell r="DU230">
            <v>0.6</v>
          </cell>
          <cell r="DV230">
            <v>32.5</v>
          </cell>
          <cell r="DW230">
            <v>1.9</v>
          </cell>
          <cell r="DX230" t="str">
            <v>&amp;^%</v>
          </cell>
          <cell r="DY230" t="str">
            <v>&amp;^%</v>
          </cell>
          <cell r="EA230" t="str">
            <v>Sunderland</v>
          </cell>
          <cell r="EB230" t="str">
            <v>E08000024</v>
          </cell>
          <cell r="EC230">
            <v>29000</v>
          </cell>
          <cell r="ED230">
            <v>8.1999999999999993</v>
          </cell>
          <cell r="EE230">
            <v>21238</v>
          </cell>
          <cell r="EF230">
            <v>5.3</v>
          </cell>
          <cell r="EG230">
            <v>23780</v>
          </cell>
          <cell r="EH230">
            <v>4.2</v>
          </cell>
          <cell r="EI230">
            <v>12343</v>
          </cell>
          <cell r="EJ230">
            <v>7.2</v>
          </cell>
          <cell r="EK230" t="str">
            <v>&amp;^%</v>
          </cell>
          <cell r="EL230" t="str">
            <v>&amp;^%</v>
          </cell>
          <cell r="EN230" t="str">
            <v>Sunderland</v>
          </cell>
          <cell r="EO230" t="str">
            <v>E08000024</v>
          </cell>
          <cell r="EP230">
            <v>33000</v>
          </cell>
          <cell r="EQ230">
            <v>6.9</v>
          </cell>
          <cell r="ER230">
            <v>10.39</v>
          </cell>
          <cell r="ES230">
            <v>5.4</v>
          </cell>
          <cell r="ET230">
            <v>12.2</v>
          </cell>
          <cell r="EU230">
            <v>3.7</v>
          </cell>
          <cell r="EV230">
            <v>6.78</v>
          </cell>
          <cell r="EW230">
            <v>3.3</v>
          </cell>
          <cell r="EX230" t="str">
            <v>&amp;^%</v>
          </cell>
          <cell r="EY230" t="str">
            <v>&amp;^%</v>
          </cell>
          <cell r="FA230" t="str">
            <v>Sunderland</v>
          </cell>
          <cell r="FB230" t="str">
            <v>E08000024</v>
          </cell>
          <cell r="FC230">
            <v>33000</v>
          </cell>
          <cell r="FD230">
            <v>6.9</v>
          </cell>
          <cell r="FE230">
            <v>389.9</v>
          </cell>
          <cell r="FF230">
            <v>5</v>
          </cell>
          <cell r="FG230">
            <v>451.5</v>
          </cell>
          <cell r="FH230">
            <v>3.6</v>
          </cell>
          <cell r="FI230">
            <v>247.4</v>
          </cell>
          <cell r="FJ230">
            <v>4.8</v>
          </cell>
          <cell r="FK230" t="str">
            <v>&amp;^%</v>
          </cell>
          <cell r="FL230" t="str">
            <v>&amp;^%</v>
          </cell>
          <cell r="FN230" t="str">
            <v>Sunderland</v>
          </cell>
          <cell r="FO230" t="str">
            <v>E08000024</v>
          </cell>
          <cell r="FP230">
            <v>54000</v>
          </cell>
          <cell r="FQ230">
            <v>5.6</v>
          </cell>
          <cell r="FR230">
            <v>38.9</v>
          </cell>
          <cell r="FS230">
            <v>1.1000000000000001</v>
          </cell>
          <cell r="FT230">
            <v>40.4</v>
          </cell>
          <cell r="FU230">
            <v>0.8</v>
          </cell>
          <cell r="FV230">
            <v>36.5</v>
          </cell>
          <cell r="FW230">
            <v>0.7</v>
          </cell>
          <cell r="FX230" t="str">
            <v>&amp;^%</v>
          </cell>
          <cell r="FY230" t="str">
            <v>&amp;^%</v>
          </cell>
          <cell r="GA230" t="str">
            <v>Sunderland</v>
          </cell>
          <cell r="GB230" t="str">
            <v>E08000024</v>
          </cell>
          <cell r="GC230">
            <v>47000</v>
          </cell>
          <cell r="GD230">
            <v>6.7</v>
          </cell>
          <cell r="GE230">
            <v>24063</v>
          </cell>
          <cell r="GF230">
            <v>5.0999999999999996</v>
          </cell>
          <cell r="GG230">
            <v>29511</v>
          </cell>
          <cell r="GH230">
            <v>5.0999999999999996</v>
          </cell>
          <cell r="GI230">
            <v>15421</v>
          </cell>
          <cell r="GJ230">
            <v>3.2</v>
          </cell>
          <cell r="GK230" t="str">
            <v>&amp;^%</v>
          </cell>
          <cell r="GL230" t="str">
            <v>&amp;^%</v>
          </cell>
          <cell r="GN230" t="str">
            <v>Sunderland</v>
          </cell>
          <cell r="GO230" t="str">
            <v>E08000024</v>
          </cell>
          <cell r="GP230">
            <v>54000</v>
          </cell>
          <cell r="GQ230">
            <v>5.6</v>
          </cell>
          <cell r="GR230">
            <v>11.53</v>
          </cell>
          <cell r="GS230">
            <v>3.3</v>
          </cell>
          <cell r="GT230">
            <v>13.75</v>
          </cell>
          <cell r="GU230">
            <v>3.6</v>
          </cell>
          <cell r="GV230">
            <v>7.46</v>
          </cell>
          <cell r="GW230">
            <v>2.9</v>
          </cell>
          <cell r="GX230" t="str">
            <v>&amp;^%</v>
          </cell>
          <cell r="GY230" t="str">
            <v>&amp;^%</v>
          </cell>
        </row>
        <row r="231">
          <cell r="A231" t="str">
            <v>Blackburn with Darwen</v>
          </cell>
          <cell r="B231" t="str">
            <v>E06000008</v>
          </cell>
          <cell r="C231">
            <v>18000</v>
          </cell>
          <cell r="D231">
            <v>10.1</v>
          </cell>
          <cell r="E231">
            <v>445.6</v>
          </cell>
          <cell r="F231">
            <v>7.4</v>
          </cell>
          <cell r="G231">
            <v>585.1</v>
          </cell>
          <cell r="H231">
            <v>9.6</v>
          </cell>
          <cell r="I231">
            <v>267.39999999999998</v>
          </cell>
          <cell r="J231">
            <v>3.8</v>
          </cell>
          <cell r="K231" t="str">
            <v>&amp;^%</v>
          </cell>
          <cell r="L231" t="str">
            <v>&amp;^%</v>
          </cell>
          <cell r="N231" t="str">
            <v>Blackburn with Darwen</v>
          </cell>
          <cell r="O231" t="str">
            <v>E06000008</v>
          </cell>
          <cell r="P231">
            <v>33000</v>
          </cell>
          <cell r="Q231">
            <v>7.2</v>
          </cell>
          <cell r="R231">
            <v>37.5</v>
          </cell>
          <cell r="S231">
            <v>0.3</v>
          </cell>
          <cell r="T231">
            <v>38.200000000000003</v>
          </cell>
          <cell r="U231">
            <v>1.1000000000000001</v>
          </cell>
          <cell r="V231">
            <v>32.5</v>
          </cell>
          <cell r="W231">
            <v>5.8</v>
          </cell>
          <cell r="X231" t="str">
            <v>&amp;^%</v>
          </cell>
          <cell r="Y231" t="str">
            <v>&amp;^%</v>
          </cell>
          <cell r="AA231" t="str">
            <v>Blackburn with Darwen</v>
          </cell>
          <cell r="AB231" t="str">
            <v>E06000008</v>
          </cell>
          <cell r="AC231">
            <v>30000</v>
          </cell>
          <cell r="AD231">
            <v>10.7</v>
          </cell>
          <cell r="AE231">
            <v>23742</v>
          </cell>
          <cell r="AF231">
            <v>7</v>
          </cell>
          <cell r="AG231">
            <v>29973</v>
          </cell>
          <cell r="AH231">
            <v>9.5</v>
          </cell>
          <cell r="AI231">
            <v>13353</v>
          </cell>
          <cell r="AJ231">
            <v>6.8</v>
          </cell>
          <cell r="AK231" t="str">
            <v>&amp;^%</v>
          </cell>
          <cell r="AL231" t="str">
            <v>&amp;^%</v>
          </cell>
          <cell r="AN231" t="str">
            <v>Blackburn with Darwen</v>
          </cell>
          <cell r="AO231" t="str">
            <v>E06000008</v>
          </cell>
          <cell r="AP231">
            <v>33000</v>
          </cell>
          <cell r="AQ231">
            <v>7.2</v>
          </cell>
          <cell r="AR231">
            <v>11.33</v>
          </cell>
          <cell r="AS231">
            <v>6.6</v>
          </cell>
          <cell r="AT231">
            <v>14.62</v>
          </cell>
          <cell r="AU231">
            <v>6.1</v>
          </cell>
          <cell r="AV231">
            <v>6.91</v>
          </cell>
          <cell r="AW231">
            <v>2.9</v>
          </cell>
          <cell r="AX231" t="str">
            <v>&amp;^%</v>
          </cell>
          <cell r="AY231" t="str">
            <v>&amp;^%</v>
          </cell>
          <cell r="BA231" t="str">
            <v>Blackburn with Darwen</v>
          </cell>
          <cell r="BB231" t="str">
            <v>E06000008</v>
          </cell>
          <cell r="BC231">
            <v>33000</v>
          </cell>
          <cell r="BD231">
            <v>7.2</v>
          </cell>
          <cell r="BE231">
            <v>445.5</v>
          </cell>
          <cell r="BF231">
            <v>5</v>
          </cell>
          <cell r="BG231">
            <v>558.1</v>
          </cell>
          <cell r="BH231">
            <v>6</v>
          </cell>
          <cell r="BI231">
            <v>261.2</v>
          </cell>
          <cell r="BJ231">
            <v>2.5</v>
          </cell>
          <cell r="BK231" t="str">
            <v>&amp;^%</v>
          </cell>
          <cell r="BL231" t="str">
            <v>&amp;^%</v>
          </cell>
          <cell r="BN231" t="str">
            <v>Blackburn with Darwen</v>
          </cell>
          <cell r="BO231" t="str">
            <v>E06000008</v>
          </cell>
          <cell r="BP231">
            <v>48000</v>
          </cell>
          <cell r="BQ231">
            <v>5.9</v>
          </cell>
          <cell r="BR231">
            <v>36.700000000000003</v>
          </cell>
          <cell r="BS231">
            <v>1.4</v>
          </cell>
          <cell r="BT231">
            <v>32.299999999999997</v>
          </cell>
          <cell r="BU231">
            <v>2</v>
          </cell>
          <cell r="BV231">
            <v>16</v>
          </cell>
          <cell r="BW231">
            <v>15</v>
          </cell>
          <cell r="BX231" t="str">
            <v>&amp;^%</v>
          </cell>
          <cell r="BY231" t="str">
            <v>&amp;^%</v>
          </cell>
          <cell r="CA231" t="str">
            <v>Blackburn with Darwen</v>
          </cell>
          <cell r="CB231" t="str">
            <v>E06000008</v>
          </cell>
          <cell r="CC231">
            <v>43000</v>
          </cell>
          <cell r="CD231">
            <v>8.1999999999999993</v>
          </cell>
          <cell r="CE231">
            <v>18428</v>
          </cell>
          <cell r="CF231">
            <v>8.5</v>
          </cell>
          <cell r="CG231">
            <v>23821</v>
          </cell>
          <cell r="CH231">
            <v>8.6999999999999993</v>
          </cell>
          <cell r="CI231" t="str">
            <v>&amp;^%</v>
          </cell>
          <cell r="CJ231" t="str">
            <v>&amp;^%</v>
          </cell>
          <cell r="CK231" t="str">
            <v>&amp;^%</v>
          </cell>
          <cell r="CL231" t="str">
            <v>&amp;^%</v>
          </cell>
          <cell r="CN231" t="str">
            <v>Blackburn with Darwen</v>
          </cell>
          <cell r="CO231" t="str">
            <v>E06000008</v>
          </cell>
          <cell r="CP231">
            <v>48000</v>
          </cell>
          <cell r="CQ231">
            <v>5.9</v>
          </cell>
          <cell r="CR231">
            <v>9.75</v>
          </cell>
          <cell r="CS231">
            <v>6.6</v>
          </cell>
          <cell r="CT231">
            <v>13.84</v>
          </cell>
          <cell r="CU231">
            <v>5.5</v>
          </cell>
          <cell r="CV231">
            <v>6.2</v>
          </cell>
          <cell r="CW231">
            <v>1.2</v>
          </cell>
          <cell r="CX231" t="str">
            <v>&amp;^%</v>
          </cell>
          <cell r="CY231" t="str">
            <v>&amp;^%</v>
          </cell>
          <cell r="DA231" t="str">
            <v>Blackburn with Darwen</v>
          </cell>
          <cell r="DB231" t="str">
            <v>E06000008</v>
          </cell>
          <cell r="DC231">
            <v>48000</v>
          </cell>
          <cell r="DD231">
            <v>5.9</v>
          </cell>
          <cell r="DE231">
            <v>351.4</v>
          </cell>
          <cell r="DF231">
            <v>8.1</v>
          </cell>
          <cell r="DG231">
            <v>446.5</v>
          </cell>
          <cell r="DH231">
            <v>5.9</v>
          </cell>
          <cell r="DI231">
            <v>107.1</v>
          </cell>
          <cell r="DJ231">
            <v>15</v>
          </cell>
          <cell r="DK231" t="str">
            <v>&amp;^%</v>
          </cell>
          <cell r="DL231" t="str">
            <v>&amp;^%</v>
          </cell>
          <cell r="DN231" t="str">
            <v>Blackburn with Darwen</v>
          </cell>
          <cell r="DO231" t="str">
            <v>E06000008</v>
          </cell>
          <cell r="DP231">
            <v>15000</v>
          </cell>
          <cell r="DQ231">
            <v>10.1</v>
          </cell>
          <cell r="DR231">
            <v>37</v>
          </cell>
          <cell r="DS231">
            <v>0.3</v>
          </cell>
          <cell r="DT231">
            <v>36.6</v>
          </cell>
          <cell r="DU231">
            <v>1.1000000000000001</v>
          </cell>
          <cell r="DV231">
            <v>30</v>
          </cell>
          <cell r="DW231">
            <v>4.5999999999999996</v>
          </cell>
          <cell r="DX231" t="str">
            <v>&amp;^%</v>
          </cell>
          <cell r="DY231" t="str">
            <v>&amp;^%</v>
          </cell>
          <cell r="EA231" t="str">
            <v>Blackburn with Darwen</v>
          </cell>
          <cell r="EB231" t="str">
            <v>E06000008</v>
          </cell>
          <cell r="EC231">
            <v>14000</v>
          </cell>
          <cell r="ED231">
            <v>11.9</v>
          </cell>
          <cell r="EE231">
            <v>22947</v>
          </cell>
          <cell r="EF231">
            <v>13</v>
          </cell>
          <cell r="EG231">
            <v>27476</v>
          </cell>
          <cell r="EH231">
            <v>8.1</v>
          </cell>
          <cell r="EI231" t="str">
            <v>&amp;^%</v>
          </cell>
          <cell r="EJ231" t="str">
            <v>&amp;^%</v>
          </cell>
          <cell r="EK231" t="str">
            <v>&amp;^%</v>
          </cell>
          <cell r="EL231" t="str">
            <v>&amp;^%</v>
          </cell>
          <cell r="EN231" t="str">
            <v>Blackburn with Darwen</v>
          </cell>
          <cell r="EO231" t="str">
            <v>E06000008</v>
          </cell>
          <cell r="EP231">
            <v>15000</v>
          </cell>
          <cell r="EQ231">
            <v>10.1</v>
          </cell>
          <cell r="ER231">
            <v>11.57</v>
          </cell>
          <cell r="ES231">
            <v>10</v>
          </cell>
          <cell r="ET231">
            <v>14.43</v>
          </cell>
          <cell r="EU231">
            <v>6.4</v>
          </cell>
          <cell r="EV231">
            <v>6.93</v>
          </cell>
          <cell r="EW231">
            <v>4.9000000000000004</v>
          </cell>
          <cell r="EX231" t="str">
            <v>&amp;^%</v>
          </cell>
          <cell r="EY231" t="str">
            <v>&amp;^%</v>
          </cell>
          <cell r="FA231" t="str">
            <v>Blackburn with Darwen</v>
          </cell>
          <cell r="FB231" t="str">
            <v>E06000008</v>
          </cell>
          <cell r="FC231">
            <v>15000</v>
          </cell>
          <cell r="FD231">
            <v>10.1</v>
          </cell>
          <cell r="FE231">
            <v>439.7</v>
          </cell>
          <cell r="FF231">
            <v>9.3000000000000007</v>
          </cell>
          <cell r="FG231">
            <v>527.6</v>
          </cell>
          <cell r="FH231">
            <v>6.2</v>
          </cell>
          <cell r="FI231">
            <v>253</v>
          </cell>
          <cell r="FJ231">
            <v>5.8</v>
          </cell>
          <cell r="FK231" t="str">
            <v>&amp;^%</v>
          </cell>
          <cell r="FL231" t="str">
            <v>&amp;^%</v>
          </cell>
          <cell r="FN231" t="str">
            <v>Blackburn with Darwen</v>
          </cell>
          <cell r="FO231" t="str">
            <v>E06000008</v>
          </cell>
          <cell r="FP231">
            <v>18000</v>
          </cell>
          <cell r="FQ231">
            <v>10.1</v>
          </cell>
          <cell r="FR231">
            <v>38.1</v>
          </cell>
          <cell r="FS231">
            <v>1.8</v>
          </cell>
          <cell r="FT231">
            <v>39.6</v>
          </cell>
          <cell r="FU231">
            <v>1.7</v>
          </cell>
          <cell r="FV231">
            <v>34</v>
          </cell>
          <cell r="FW231">
            <v>6.4</v>
          </cell>
          <cell r="FX231" t="str">
            <v>&amp;^%</v>
          </cell>
          <cell r="FY231" t="str">
            <v>&amp;^%</v>
          </cell>
          <cell r="GA231" t="str">
            <v>Blackburn with Darwen</v>
          </cell>
          <cell r="GB231" t="str">
            <v>E06000008</v>
          </cell>
          <cell r="GC231">
            <v>16000</v>
          </cell>
          <cell r="GD231">
            <v>17.399999999999999</v>
          </cell>
          <cell r="GE231">
            <v>24318</v>
          </cell>
          <cell r="GF231">
            <v>18</v>
          </cell>
          <cell r="GG231">
            <v>32221</v>
          </cell>
          <cell r="GH231">
            <v>16</v>
          </cell>
          <cell r="GI231">
            <v>14430</v>
          </cell>
          <cell r="GJ231">
            <v>6.3</v>
          </cell>
          <cell r="GK231" t="str">
            <v>&amp;^%</v>
          </cell>
          <cell r="GL231" t="str">
            <v>&amp;^%</v>
          </cell>
          <cell r="GN231" t="str">
            <v>Blackburn with Darwen</v>
          </cell>
          <cell r="GO231" t="str">
            <v>E06000008</v>
          </cell>
          <cell r="GP231">
            <v>18000</v>
          </cell>
          <cell r="GQ231">
            <v>10.1</v>
          </cell>
          <cell r="GR231">
            <v>11.11</v>
          </cell>
          <cell r="GS231">
            <v>9.8000000000000007</v>
          </cell>
          <cell r="GT231">
            <v>14.77</v>
          </cell>
          <cell r="GU231">
            <v>9.6999999999999993</v>
          </cell>
          <cell r="GV231">
            <v>6.7</v>
          </cell>
          <cell r="GW231">
            <v>3.1</v>
          </cell>
          <cell r="GX231" t="str">
            <v>&amp;^%</v>
          </cell>
          <cell r="GY231" t="str">
            <v>&amp;^%</v>
          </cell>
        </row>
        <row r="232">
          <cell r="A232" t="str">
            <v>Blackpool</v>
          </cell>
          <cell r="B232" t="str">
            <v>E06000009</v>
          </cell>
          <cell r="C232">
            <v>14000</v>
          </cell>
          <cell r="D232">
            <v>11.3</v>
          </cell>
          <cell r="E232">
            <v>414.4</v>
          </cell>
          <cell r="F232">
            <v>9.6</v>
          </cell>
          <cell r="G232">
            <v>555.79999999999995</v>
          </cell>
          <cell r="H232">
            <v>9.6</v>
          </cell>
          <cell r="I232">
            <v>254.6</v>
          </cell>
          <cell r="J232">
            <v>4.7</v>
          </cell>
          <cell r="K232" t="str">
            <v>&amp;^%</v>
          </cell>
          <cell r="L232" t="str">
            <v>&amp;^%</v>
          </cell>
          <cell r="N232" t="str">
            <v>Blackpool</v>
          </cell>
          <cell r="O232" t="str">
            <v>E06000009</v>
          </cell>
          <cell r="P232">
            <v>28000</v>
          </cell>
          <cell r="Q232">
            <v>7.6</v>
          </cell>
          <cell r="R232">
            <v>37.5</v>
          </cell>
          <cell r="S232">
            <v>1</v>
          </cell>
          <cell r="T232">
            <v>38.6</v>
          </cell>
          <cell r="U232">
            <v>0.9</v>
          </cell>
          <cell r="V232">
            <v>33.700000000000003</v>
          </cell>
          <cell r="W232">
            <v>1.9</v>
          </cell>
          <cell r="X232" t="str">
            <v>&amp;^%</v>
          </cell>
          <cell r="Y232" t="str">
            <v>&amp;^%</v>
          </cell>
          <cell r="AA232" t="str">
            <v>Blackpool</v>
          </cell>
          <cell r="AB232" t="str">
            <v>E06000009</v>
          </cell>
          <cell r="AC232">
            <v>26000</v>
          </cell>
          <cell r="AD232">
            <v>8.9</v>
          </cell>
          <cell r="AE232">
            <v>20590</v>
          </cell>
          <cell r="AF232">
            <v>6.6</v>
          </cell>
          <cell r="AG232">
            <v>25658</v>
          </cell>
          <cell r="AH232">
            <v>6.6</v>
          </cell>
          <cell r="AI232">
            <v>12888</v>
          </cell>
          <cell r="AJ232">
            <v>5.0999999999999996</v>
          </cell>
          <cell r="AK232" t="str">
            <v>&amp;^%</v>
          </cell>
          <cell r="AL232" t="str">
            <v>&amp;^%</v>
          </cell>
          <cell r="AN232" t="str">
            <v>Blackpool</v>
          </cell>
          <cell r="AO232" t="str">
            <v>E06000009</v>
          </cell>
          <cell r="AP232">
            <v>28000</v>
          </cell>
          <cell r="AQ232">
            <v>7.6</v>
          </cell>
          <cell r="AR232">
            <v>10.15</v>
          </cell>
          <cell r="AS232">
            <v>5.7</v>
          </cell>
          <cell r="AT232">
            <v>12.55</v>
          </cell>
          <cell r="AU232">
            <v>5.9</v>
          </cell>
          <cell r="AV232">
            <v>6.47</v>
          </cell>
          <cell r="AW232">
            <v>2.4</v>
          </cell>
          <cell r="AX232" t="str">
            <v>&amp;^%</v>
          </cell>
          <cell r="AY232" t="str">
            <v>&amp;^%</v>
          </cell>
          <cell r="BA232" t="str">
            <v>Blackpool</v>
          </cell>
          <cell r="BB232" t="str">
            <v>E06000009</v>
          </cell>
          <cell r="BC232">
            <v>28000</v>
          </cell>
          <cell r="BD232">
            <v>7.6</v>
          </cell>
          <cell r="BE232">
            <v>387.1</v>
          </cell>
          <cell r="BF232">
            <v>5.4</v>
          </cell>
          <cell r="BG232">
            <v>483.8</v>
          </cell>
          <cell r="BH232">
            <v>5.9</v>
          </cell>
          <cell r="BI232">
            <v>251.6</v>
          </cell>
          <cell r="BJ232">
            <v>2.8</v>
          </cell>
          <cell r="BK232" t="str">
            <v>&amp;^%</v>
          </cell>
          <cell r="BL232" t="str">
            <v>&amp;^%</v>
          </cell>
          <cell r="BN232" t="str">
            <v>Blackpool</v>
          </cell>
          <cell r="BO232" t="str">
            <v>E06000009</v>
          </cell>
          <cell r="BP232">
            <v>46000</v>
          </cell>
          <cell r="BQ232">
            <v>5.9</v>
          </cell>
          <cell r="BR232">
            <v>36.299999999999997</v>
          </cell>
          <cell r="BS232">
            <v>3.2</v>
          </cell>
          <cell r="BT232">
            <v>31.1</v>
          </cell>
          <cell r="BU232">
            <v>2.2000000000000002</v>
          </cell>
          <cell r="BV232">
            <v>14.1</v>
          </cell>
          <cell r="BW232">
            <v>15</v>
          </cell>
          <cell r="BX232" t="str">
            <v>&amp;^%</v>
          </cell>
          <cell r="BY232" t="str">
            <v>&amp;^%</v>
          </cell>
          <cell r="CA232" t="str">
            <v>Blackpool</v>
          </cell>
          <cell r="CB232" t="str">
            <v>E06000009</v>
          </cell>
          <cell r="CC232">
            <v>41000</v>
          </cell>
          <cell r="CD232">
            <v>6.9</v>
          </cell>
          <cell r="CE232">
            <v>16740</v>
          </cell>
          <cell r="CF232">
            <v>6</v>
          </cell>
          <cell r="CG232">
            <v>19962</v>
          </cell>
          <cell r="CH232">
            <v>6.1</v>
          </cell>
          <cell r="CI232">
            <v>5844</v>
          </cell>
          <cell r="CJ232">
            <v>15</v>
          </cell>
          <cell r="CK232" t="str">
            <v>&amp;^%</v>
          </cell>
          <cell r="CL232" t="str">
            <v>&amp;^%</v>
          </cell>
          <cell r="CN232" t="str">
            <v>Blackpool</v>
          </cell>
          <cell r="CO232" t="str">
            <v>E06000009</v>
          </cell>
          <cell r="CP232">
            <v>46000</v>
          </cell>
          <cell r="CQ232">
            <v>5.9</v>
          </cell>
          <cell r="CR232">
            <v>9.2200000000000006</v>
          </cell>
          <cell r="CS232">
            <v>5.0999999999999996</v>
          </cell>
          <cell r="CT232">
            <v>11.97</v>
          </cell>
          <cell r="CU232">
            <v>4.9000000000000004</v>
          </cell>
          <cell r="CV232">
            <v>6.08</v>
          </cell>
          <cell r="CW232">
            <v>1.2</v>
          </cell>
          <cell r="CX232" t="str">
            <v>&amp;^%</v>
          </cell>
          <cell r="CY232" t="str">
            <v>&amp;^%</v>
          </cell>
          <cell r="DA232" t="str">
            <v>Blackpool</v>
          </cell>
          <cell r="DB232" t="str">
            <v>E06000009</v>
          </cell>
          <cell r="DC232">
            <v>46000</v>
          </cell>
          <cell r="DD232">
            <v>5.9</v>
          </cell>
          <cell r="DE232">
            <v>318.8</v>
          </cell>
          <cell r="DF232">
            <v>4.9000000000000004</v>
          </cell>
          <cell r="DG232">
            <v>372.6</v>
          </cell>
          <cell r="DH232">
            <v>5.4</v>
          </cell>
          <cell r="DI232">
            <v>97</v>
          </cell>
          <cell r="DJ232">
            <v>15</v>
          </cell>
          <cell r="DK232" t="str">
            <v>&amp;^%</v>
          </cell>
          <cell r="DL232" t="str">
            <v>&amp;^%</v>
          </cell>
          <cell r="DN232" t="str">
            <v>Blackpool</v>
          </cell>
          <cell r="DO232" t="str">
            <v>E06000009</v>
          </cell>
          <cell r="DP232">
            <v>14000</v>
          </cell>
          <cell r="DQ232">
            <v>10.3</v>
          </cell>
          <cell r="DR232">
            <v>37</v>
          </cell>
          <cell r="DS232">
            <v>0.4</v>
          </cell>
          <cell r="DT232">
            <v>37.5</v>
          </cell>
          <cell r="DU232">
            <v>1.2</v>
          </cell>
          <cell r="DV232">
            <v>32.5</v>
          </cell>
          <cell r="DW232">
            <v>2.2999999999999998</v>
          </cell>
          <cell r="DX232" t="str">
            <v>&amp;^%</v>
          </cell>
          <cell r="DY232" t="str">
            <v>&amp;^%</v>
          </cell>
          <cell r="EA232" t="str">
            <v>Blackpool</v>
          </cell>
          <cell r="EB232" t="str">
            <v>E06000009</v>
          </cell>
          <cell r="EC232">
            <v>13000</v>
          </cell>
          <cell r="ED232">
            <v>12</v>
          </cell>
          <cell r="EE232">
            <v>18971</v>
          </cell>
          <cell r="EF232">
            <v>7.6</v>
          </cell>
          <cell r="EG232">
            <v>21771</v>
          </cell>
          <cell r="EH232">
            <v>5.3</v>
          </cell>
          <cell r="EI232">
            <v>12614</v>
          </cell>
          <cell r="EJ232">
            <v>13</v>
          </cell>
          <cell r="EK232" t="str">
            <v>&amp;^%</v>
          </cell>
          <cell r="EL232" t="str">
            <v>&amp;^%</v>
          </cell>
          <cell r="EN232" t="str">
            <v>Blackpool</v>
          </cell>
          <cell r="EO232" t="str">
            <v>E06000009</v>
          </cell>
          <cell r="EP232">
            <v>14000</v>
          </cell>
          <cell r="EQ232">
            <v>10.3</v>
          </cell>
          <cell r="ER232">
            <v>9.7200000000000006</v>
          </cell>
          <cell r="ES232">
            <v>6.5</v>
          </cell>
          <cell r="ET232">
            <v>11.09</v>
          </cell>
          <cell r="EU232">
            <v>4.8</v>
          </cell>
          <cell r="EV232">
            <v>6.45</v>
          </cell>
          <cell r="EW232">
            <v>3.1</v>
          </cell>
          <cell r="EX232" t="str">
            <v>&amp;^%</v>
          </cell>
          <cell r="EY232" t="str">
            <v>&amp;^%</v>
          </cell>
          <cell r="FA232" t="str">
            <v>Blackpool</v>
          </cell>
          <cell r="FB232" t="str">
            <v>E06000009</v>
          </cell>
          <cell r="FC232">
            <v>14000</v>
          </cell>
          <cell r="FD232">
            <v>10.3</v>
          </cell>
          <cell r="FE232">
            <v>358.2</v>
          </cell>
          <cell r="FF232">
            <v>6.3</v>
          </cell>
          <cell r="FG232">
            <v>415.8</v>
          </cell>
          <cell r="FH232">
            <v>4.4000000000000004</v>
          </cell>
          <cell r="FI232">
            <v>240.1</v>
          </cell>
          <cell r="FJ232">
            <v>4.4000000000000004</v>
          </cell>
          <cell r="FK232" t="str">
            <v>&amp;^%</v>
          </cell>
          <cell r="FL232" t="str">
            <v>&amp;^%</v>
          </cell>
          <cell r="FN232" t="str">
            <v>Blackpool</v>
          </cell>
          <cell r="FO232" t="str">
            <v>E06000009</v>
          </cell>
          <cell r="FP232">
            <v>14000</v>
          </cell>
          <cell r="FQ232">
            <v>11.3</v>
          </cell>
          <cell r="FR232">
            <v>38.9</v>
          </cell>
          <cell r="FS232">
            <v>1.6</v>
          </cell>
          <cell r="FT232">
            <v>39.700000000000003</v>
          </cell>
          <cell r="FU232">
            <v>1.2</v>
          </cell>
          <cell r="FV232">
            <v>36.4</v>
          </cell>
          <cell r="FW232">
            <v>3.2</v>
          </cell>
          <cell r="FX232" t="str">
            <v>&amp;^%</v>
          </cell>
          <cell r="FY232" t="str">
            <v>&amp;^%</v>
          </cell>
          <cell r="GA232" t="str">
            <v>Blackpool</v>
          </cell>
          <cell r="GB232" t="str">
            <v>E06000009</v>
          </cell>
          <cell r="GC232">
            <v>13000</v>
          </cell>
          <cell r="GD232">
            <v>13.1</v>
          </cell>
          <cell r="GE232">
            <v>22462</v>
          </cell>
          <cell r="GF232">
            <v>11</v>
          </cell>
          <cell r="GG232">
            <v>29715</v>
          </cell>
          <cell r="GH232">
            <v>11</v>
          </cell>
          <cell r="GI232">
            <v>13043</v>
          </cell>
          <cell r="GJ232">
            <v>7.1</v>
          </cell>
          <cell r="GK232" t="str">
            <v>&amp;^%</v>
          </cell>
          <cell r="GL232" t="str">
            <v>&amp;^%</v>
          </cell>
          <cell r="GN232" t="str">
            <v>Blackpool</v>
          </cell>
          <cell r="GO232" t="str">
            <v>E06000009</v>
          </cell>
          <cell r="GP232">
            <v>14000</v>
          </cell>
          <cell r="GQ232">
            <v>11.3</v>
          </cell>
          <cell r="GR232">
            <v>10.46</v>
          </cell>
          <cell r="GS232">
            <v>12</v>
          </cell>
          <cell r="GT232">
            <v>14.01</v>
          </cell>
          <cell r="GU232">
            <v>9.8000000000000007</v>
          </cell>
          <cell r="GV232">
            <v>6.44</v>
          </cell>
          <cell r="GW232">
            <v>3.7</v>
          </cell>
          <cell r="GX232" t="str">
            <v>&amp;^%</v>
          </cell>
          <cell r="GY232" t="str">
            <v>&amp;^%</v>
          </cell>
        </row>
        <row r="233">
          <cell r="A233" t="str">
            <v>Cheshire East</v>
          </cell>
          <cell r="B233" t="str">
            <v>E06000049</v>
          </cell>
          <cell r="C233">
            <v>64000</v>
          </cell>
          <cell r="D233">
            <v>5.2</v>
          </cell>
          <cell r="E233">
            <v>539</v>
          </cell>
          <cell r="F233">
            <v>4.4000000000000004</v>
          </cell>
          <cell r="G233">
            <v>615.29999999999995</v>
          </cell>
          <cell r="H233">
            <v>2.9</v>
          </cell>
          <cell r="I233">
            <v>302.60000000000002</v>
          </cell>
          <cell r="J233">
            <v>2.6</v>
          </cell>
          <cell r="K233" t="str">
            <v>&amp;^%</v>
          </cell>
          <cell r="L233" t="str">
            <v>&amp;^%</v>
          </cell>
          <cell r="N233" t="str">
            <v>Cheshire East</v>
          </cell>
          <cell r="O233" t="str">
            <v>E06000049</v>
          </cell>
          <cell r="P233">
            <v>104000</v>
          </cell>
          <cell r="Q233">
            <v>4</v>
          </cell>
          <cell r="R233">
            <v>37.5</v>
          </cell>
          <cell r="S233">
            <v>0.9</v>
          </cell>
          <cell r="T233">
            <v>39</v>
          </cell>
          <cell r="U233">
            <v>0.6</v>
          </cell>
          <cell r="V233">
            <v>34.9</v>
          </cell>
          <cell r="W233">
            <v>1.3</v>
          </cell>
          <cell r="X233">
            <v>45</v>
          </cell>
          <cell r="Y233">
            <v>6.6</v>
          </cell>
          <cell r="AA233" t="str">
            <v>Cheshire East</v>
          </cell>
          <cell r="AB233" t="str">
            <v>E06000049</v>
          </cell>
          <cell r="AC233">
            <v>89000</v>
          </cell>
          <cell r="AD233">
            <v>5.3</v>
          </cell>
          <cell r="AE233">
            <v>25074</v>
          </cell>
          <cell r="AF233">
            <v>6.5</v>
          </cell>
          <cell r="AG233">
            <v>30438</v>
          </cell>
          <cell r="AH233">
            <v>3.7</v>
          </cell>
          <cell r="AI233">
            <v>13429</v>
          </cell>
          <cell r="AJ233">
            <v>3.1</v>
          </cell>
          <cell r="AK233" t="str">
            <v>&amp;^%</v>
          </cell>
          <cell r="AL233" t="str">
            <v>&amp;^%</v>
          </cell>
          <cell r="AN233" t="str">
            <v>Cheshire East</v>
          </cell>
          <cell r="AO233" t="str">
            <v>E06000049</v>
          </cell>
          <cell r="AP233">
            <v>104000</v>
          </cell>
          <cell r="AQ233">
            <v>4</v>
          </cell>
          <cell r="AR233">
            <v>11.99</v>
          </cell>
          <cell r="AS233">
            <v>4.2</v>
          </cell>
          <cell r="AT233">
            <v>14.51</v>
          </cell>
          <cell r="AU233">
            <v>2.5</v>
          </cell>
          <cell r="AV233">
            <v>6.95</v>
          </cell>
          <cell r="AW233">
            <v>1.6</v>
          </cell>
          <cell r="AX233">
            <v>24.92</v>
          </cell>
          <cell r="AY233">
            <v>17</v>
          </cell>
          <cell r="BA233" t="str">
            <v>Cheshire East</v>
          </cell>
          <cell r="BB233" t="str">
            <v>E06000049</v>
          </cell>
          <cell r="BC233">
            <v>104000</v>
          </cell>
          <cell r="BD233">
            <v>4</v>
          </cell>
          <cell r="BE233">
            <v>479.3</v>
          </cell>
          <cell r="BF233">
            <v>3.9</v>
          </cell>
          <cell r="BG233">
            <v>566.20000000000005</v>
          </cell>
          <cell r="BH233">
            <v>2.4</v>
          </cell>
          <cell r="BI233">
            <v>270.2</v>
          </cell>
          <cell r="BJ233">
            <v>2.4</v>
          </cell>
          <cell r="BK233">
            <v>924.2</v>
          </cell>
          <cell r="BL233">
            <v>18</v>
          </cell>
          <cell r="BN233" t="str">
            <v>Cheshire East</v>
          </cell>
          <cell r="BO233" t="str">
            <v>E06000049</v>
          </cell>
          <cell r="BP233">
            <v>146000</v>
          </cell>
          <cell r="BQ233">
            <v>3.4</v>
          </cell>
          <cell r="BR233">
            <v>37</v>
          </cell>
          <cell r="BS233">
            <v>0.4</v>
          </cell>
          <cell r="BT233">
            <v>33</v>
          </cell>
          <cell r="BU233">
            <v>1.2</v>
          </cell>
          <cell r="BV233">
            <v>15.6</v>
          </cell>
          <cell r="BW233">
            <v>6.6</v>
          </cell>
          <cell r="BX233">
            <v>43</v>
          </cell>
          <cell r="BY233">
            <v>4.8</v>
          </cell>
          <cell r="CA233" t="str">
            <v>Cheshire East</v>
          </cell>
          <cell r="CB233" t="str">
            <v>E06000049</v>
          </cell>
          <cell r="CC233">
            <v>127000</v>
          </cell>
          <cell r="CD233">
            <v>4.5999999999999996</v>
          </cell>
          <cell r="CE233">
            <v>20328</v>
          </cell>
          <cell r="CF233">
            <v>5.5</v>
          </cell>
          <cell r="CG233">
            <v>25045</v>
          </cell>
          <cell r="CH233">
            <v>3.8</v>
          </cell>
          <cell r="CI233">
            <v>6755</v>
          </cell>
          <cell r="CJ233">
            <v>9.9</v>
          </cell>
          <cell r="CK233" t="str">
            <v>&amp;^%</v>
          </cell>
          <cell r="CL233" t="str">
            <v>&amp;^%</v>
          </cell>
          <cell r="CN233" t="str">
            <v>Cheshire East</v>
          </cell>
          <cell r="CO233" t="str">
            <v>E06000049</v>
          </cell>
          <cell r="CP233">
            <v>146000</v>
          </cell>
          <cell r="CQ233">
            <v>3.4</v>
          </cell>
          <cell r="CR233">
            <v>10.73</v>
          </cell>
          <cell r="CS233">
            <v>3.1</v>
          </cell>
          <cell r="CT233">
            <v>14</v>
          </cell>
          <cell r="CU233">
            <v>2.2999999999999998</v>
          </cell>
          <cell r="CV233">
            <v>6.42</v>
          </cell>
          <cell r="CW233">
            <v>1.4</v>
          </cell>
          <cell r="CX233">
            <v>23.69</v>
          </cell>
          <cell r="CY233">
            <v>13</v>
          </cell>
          <cell r="DA233" t="str">
            <v>Cheshire East</v>
          </cell>
          <cell r="DB233" t="str">
            <v>E06000049</v>
          </cell>
          <cell r="DC233">
            <v>146000</v>
          </cell>
          <cell r="DD233">
            <v>3.4</v>
          </cell>
          <cell r="DE233">
            <v>390.8</v>
          </cell>
          <cell r="DF233">
            <v>3.8</v>
          </cell>
          <cell r="DG233">
            <v>461.5</v>
          </cell>
          <cell r="DH233">
            <v>2.6</v>
          </cell>
          <cell r="DI233">
            <v>121.2</v>
          </cell>
          <cell r="DJ233">
            <v>6.4</v>
          </cell>
          <cell r="DK233">
            <v>845.3</v>
          </cell>
          <cell r="DL233">
            <v>13</v>
          </cell>
          <cell r="DN233" t="str">
            <v>Cheshire East</v>
          </cell>
          <cell r="DO233" t="str">
            <v>E06000049</v>
          </cell>
          <cell r="DP233">
            <v>40000</v>
          </cell>
          <cell r="DQ233">
            <v>6.3</v>
          </cell>
          <cell r="DR233">
            <v>37.1</v>
          </cell>
          <cell r="DS233">
            <v>0.4</v>
          </cell>
          <cell r="DT233">
            <v>37.200000000000003</v>
          </cell>
          <cell r="DU233">
            <v>0.7</v>
          </cell>
          <cell r="DV233">
            <v>32.299999999999997</v>
          </cell>
          <cell r="DW233">
            <v>0.8</v>
          </cell>
          <cell r="DX233" t="str">
            <v>&amp;^%</v>
          </cell>
          <cell r="DY233" t="str">
            <v>&amp;^%</v>
          </cell>
          <cell r="EA233" t="str">
            <v>Cheshire East</v>
          </cell>
          <cell r="EB233" t="str">
            <v>E06000049</v>
          </cell>
          <cell r="EC233">
            <v>34000</v>
          </cell>
          <cell r="ED233">
            <v>9.5</v>
          </cell>
          <cell r="EE233">
            <v>20145</v>
          </cell>
          <cell r="EF233">
            <v>10</v>
          </cell>
          <cell r="EG233">
            <v>25598</v>
          </cell>
          <cell r="EH233">
            <v>7.4</v>
          </cell>
          <cell r="EI233">
            <v>12160</v>
          </cell>
          <cell r="EJ233">
            <v>4.5</v>
          </cell>
          <cell r="EK233" t="str">
            <v>&amp;^%</v>
          </cell>
          <cell r="EL233" t="str">
            <v>&amp;^%</v>
          </cell>
          <cell r="EN233" t="str">
            <v>Cheshire East</v>
          </cell>
          <cell r="EO233" t="str">
            <v>E06000049</v>
          </cell>
          <cell r="EP233">
            <v>40000</v>
          </cell>
          <cell r="EQ233">
            <v>6.3</v>
          </cell>
          <cell r="ER233">
            <v>10.55</v>
          </cell>
          <cell r="ES233">
            <v>4.5</v>
          </cell>
          <cell r="ET233">
            <v>13.1</v>
          </cell>
          <cell r="EU233">
            <v>4.4000000000000004</v>
          </cell>
          <cell r="EV233">
            <v>6.46</v>
          </cell>
          <cell r="EW233">
            <v>1.8</v>
          </cell>
          <cell r="EX233" t="str">
            <v>&amp;^%</v>
          </cell>
          <cell r="EY233" t="str">
            <v>&amp;^%</v>
          </cell>
          <cell r="FA233" t="str">
            <v>Cheshire East</v>
          </cell>
          <cell r="FB233" t="str">
            <v>E06000049</v>
          </cell>
          <cell r="FC233">
            <v>40000</v>
          </cell>
          <cell r="FD233">
            <v>6.3</v>
          </cell>
          <cell r="FE233">
            <v>401.4</v>
          </cell>
          <cell r="FF233">
            <v>5.2</v>
          </cell>
          <cell r="FG233">
            <v>486.8</v>
          </cell>
          <cell r="FH233">
            <v>4.3</v>
          </cell>
          <cell r="FI233">
            <v>243.7</v>
          </cell>
          <cell r="FJ233">
            <v>3</v>
          </cell>
          <cell r="FK233" t="str">
            <v>&amp;^%</v>
          </cell>
          <cell r="FL233" t="str">
            <v>&amp;^%</v>
          </cell>
          <cell r="FN233" t="str">
            <v>Cheshire East</v>
          </cell>
          <cell r="FO233" t="str">
            <v>E06000049</v>
          </cell>
          <cell r="FP233">
            <v>64000</v>
          </cell>
          <cell r="FQ233">
            <v>5.2</v>
          </cell>
          <cell r="FR233">
            <v>38.5</v>
          </cell>
          <cell r="FS233">
            <v>1.5</v>
          </cell>
          <cell r="FT233">
            <v>40.200000000000003</v>
          </cell>
          <cell r="FU233">
            <v>0.8</v>
          </cell>
          <cell r="FV233">
            <v>35.1</v>
          </cell>
          <cell r="FW233">
            <v>0.7</v>
          </cell>
          <cell r="FX233">
            <v>47.8</v>
          </cell>
          <cell r="FY233">
            <v>15</v>
          </cell>
          <cell r="GA233" t="str">
            <v>Cheshire East</v>
          </cell>
          <cell r="GB233" t="str">
            <v>E06000049</v>
          </cell>
          <cell r="GC233">
            <v>55000</v>
          </cell>
          <cell r="GD233">
            <v>6.3</v>
          </cell>
          <cell r="GE233">
            <v>28970</v>
          </cell>
          <cell r="GF233">
            <v>7.2</v>
          </cell>
          <cell r="GG233">
            <v>33475</v>
          </cell>
          <cell r="GH233">
            <v>3.8</v>
          </cell>
          <cell r="GI233">
            <v>15167</v>
          </cell>
          <cell r="GJ233">
            <v>4.7</v>
          </cell>
          <cell r="GK233" t="str">
            <v>&amp;^%</v>
          </cell>
          <cell r="GL233" t="str">
            <v>&amp;^%</v>
          </cell>
          <cell r="GN233" t="str">
            <v>Cheshire East</v>
          </cell>
          <cell r="GO233" t="str">
            <v>E06000049</v>
          </cell>
          <cell r="GP233">
            <v>64000</v>
          </cell>
          <cell r="GQ233">
            <v>5.2</v>
          </cell>
          <cell r="GR233">
            <v>12.89</v>
          </cell>
          <cell r="GS233">
            <v>4.5999999999999996</v>
          </cell>
          <cell r="GT233">
            <v>15.31</v>
          </cell>
          <cell r="GU233">
            <v>3</v>
          </cell>
          <cell r="GV233">
            <v>7.42</v>
          </cell>
          <cell r="GW233">
            <v>2.9</v>
          </cell>
          <cell r="GX233" t="str">
            <v>&amp;^%</v>
          </cell>
          <cell r="GY233" t="str">
            <v>&amp;^%</v>
          </cell>
        </row>
        <row r="234">
          <cell r="A234" t="str">
            <v>Cheshire West and Chester</v>
          </cell>
          <cell r="B234" t="str">
            <v>E06000050</v>
          </cell>
          <cell r="C234">
            <v>46000</v>
          </cell>
          <cell r="D234">
            <v>6.2</v>
          </cell>
          <cell r="E234">
            <v>544.6</v>
          </cell>
          <cell r="F234">
            <v>5.9</v>
          </cell>
          <cell r="G234">
            <v>590.70000000000005</v>
          </cell>
          <cell r="H234">
            <v>3</v>
          </cell>
          <cell r="I234">
            <v>296.10000000000002</v>
          </cell>
          <cell r="J234">
            <v>2.8</v>
          </cell>
          <cell r="K234" t="str">
            <v>&amp;^%</v>
          </cell>
          <cell r="L234" t="str">
            <v>&amp;^%</v>
          </cell>
          <cell r="N234" t="str">
            <v>Cheshire West and Chester</v>
          </cell>
          <cell r="O234" t="str">
            <v>E06000050</v>
          </cell>
          <cell r="P234">
            <v>79000</v>
          </cell>
          <cell r="Q234">
            <v>4.5999999999999996</v>
          </cell>
          <cell r="R234">
            <v>37.5</v>
          </cell>
          <cell r="S234">
            <v>0.9</v>
          </cell>
          <cell r="T234">
            <v>38.700000000000003</v>
          </cell>
          <cell r="U234">
            <v>0.6</v>
          </cell>
          <cell r="V234">
            <v>34.700000000000003</v>
          </cell>
          <cell r="W234">
            <v>1.8</v>
          </cell>
          <cell r="X234">
            <v>44.8</v>
          </cell>
          <cell r="Y234">
            <v>6.5</v>
          </cell>
          <cell r="AA234" t="str">
            <v>Cheshire West and Chester</v>
          </cell>
          <cell r="AB234" t="str">
            <v>E06000050</v>
          </cell>
          <cell r="AC234">
            <v>70000</v>
          </cell>
          <cell r="AD234">
            <v>5.5</v>
          </cell>
          <cell r="AE234">
            <v>25298</v>
          </cell>
          <cell r="AF234">
            <v>5.4</v>
          </cell>
          <cell r="AG234">
            <v>28892</v>
          </cell>
          <cell r="AH234">
            <v>2.9</v>
          </cell>
          <cell r="AI234">
            <v>13968</v>
          </cell>
          <cell r="AJ234">
            <v>4</v>
          </cell>
          <cell r="AK234" t="str">
            <v>&amp;^%</v>
          </cell>
          <cell r="AL234" t="str">
            <v>&amp;^%</v>
          </cell>
          <cell r="AN234" t="str">
            <v>Cheshire West and Chester</v>
          </cell>
          <cell r="AO234" t="str">
            <v>E06000050</v>
          </cell>
          <cell r="AP234">
            <v>79000</v>
          </cell>
          <cell r="AQ234">
            <v>4.5999999999999996</v>
          </cell>
          <cell r="AR234">
            <v>12.04</v>
          </cell>
          <cell r="AS234">
            <v>4.5</v>
          </cell>
          <cell r="AT234">
            <v>13.99</v>
          </cell>
          <cell r="AU234">
            <v>2.4</v>
          </cell>
          <cell r="AV234">
            <v>7</v>
          </cell>
          <cell r="AW234">
            <v>2.6</v>
          </cell>
          <cell r="AX234">
            <v>23.74</v>
          </cell>
          <cell r="AY234">
            <v>16</v>
          </cell>
          <cell r="BA234" t="str">
            <v>Cheshire West and Chester</v>
          </cell>
          <cell r="BB234" t="str">
            <v>E06000050</v>
          </cell>
          <cell r="BC234">
            <v>79000</v>
          </cell>
          <cell r="BD234">
            <v>4.5999999999999996</v>
          </cell>
          <cell r="BE234">
            <v>469.3</v>
          </cell>
          <cell r="BF234">
            <v>5.4</v>
          </cell>
          <cell r="BG234">
            <v>541.6</v>
          </cell>
          <cell r="BH234">
            <v>2.2999999999999998</v>
          </cell>
          <cell r="BI234">
            <v>273.60000000000002</v>
          </cell>
          <cell r="BJ234">
            <v>3.1</v>
          </cell>
          <cell r="BK234">
            <v>892</v>
          </cell>
          <cell r="BL234">
            <v>15</v>
          </cell>
          <cell r="BN234" t="str">
            <v>Cheshire West and Chester</v>
          </cell>
          <cell r="BO234" t="str">
            <v>E06000050</v>
          </cell>
          <cell r="BP234">
            <v>118000</v>
          </cell>
          <cell r="BQ234">
            <v>3.7</v>
          </cell>
          <cell r="BR234">
            <v>36.5</v>
          </cell>
          <cell r="BS234">
            <v>1.4</v>
          </cell>
          <cell r="BT234">
            <v>31.9</v>
          </cell>
          <cell r="BU234">
            <v>1.3</v>
          </cell>
          <cell r="BV234">
            <v>13</v>
          </cell>
          <cell r="BW234">
            <v>9.6999999999999993</v>
          </cell>
          <cell r="BX234">
            <v>42.3</v>
          </cell>
          <cell r="BY234">
            <v>4.8</v>
          </cell>
          <cell r="CA234" t="str">
            <v>Cheshire West and Chester</v>
          </cell>
          <cell r="CB234" t="str">
            <v>E06000050</v>
          </cell>
          <cell r="CC234">
            <v>102000</v>
          </cell>
          <cell r="CD234">
            <v>5.0999999999999996</v>
          </cell>
          <cell r="CE234">
            <v>19892</v>
          </cell>
          <cell r="CF234">
            <v>7</v>
          </cell>
          <cell r="CG234">
            <v>23127</v>
          </cell>
          <cell r="CH234">
            <v>3.6</v>
          </cell>
          <cell r="CI234">
            <v>6003</v>
          </cell>
          <cell r="CJ234">
            <v>14</v>
          </cell>
          <cell r="CK234" t="str">
            <v>&amp;^%</v>
          </cell>
          <cell r="CL234" t="str">
            <v>&amp;^%</v>
          </cell>
          <cell r="CN234" t="str">
            <v>Cheshire West and Chester</v>
          </cell>
          <cell r="CO234" t="str">
            <v>E06000050</v>
          </cell>
          <cell r="CP234">
            <v>118000</v>
          </cell>
          <cell r="CQ234">
            <v>3.7</v>
          </cell>
          <cell r="CR234">
            <v>10.56</v>
          </cell>
          <cell r="CS234">
            <v>4.0999999999999996</v>
          </cell>
          <cell r="CT234">
            <v>13.34</v>
          </cell>
          <cell r="CU234">
            <v>2.2999999999999998</v>
          </cell>
          <cell r="CV234">
            <v>6.25</v>
          </cell>
          <cell r="CW234">
            <v>1.6</v>
          </cell>
          <cell r="CX234">
            <v>22.03</v>
          </cell>
          <cell r="CY234">
            <v>12</v>
          </cell>
          <cell r="DA234" t="str">
            <v>Cheshire West and Chester</v>
          </cell>
          <cell r="DB234" t="str">
            <v>E06000050</v>
          </cell>
          <cell r="DC234">
            <v>118000</v>
          </cell>
          <cell r="DD234">
            <v>3.7</v>
          </cell>
          <cell r="DE234">
            <v>365.6</v>
          </cell>
          <cell r="DF234">
            <v>4.3</v>
          </cell>
          <cell r="DG234">
            <v>426</v>
          </cell>
          <cell r="DH234">
            <v>2.7</v>
          </cell>
          <cell r="DI234">
            <v>107.2</v>
          </cell>
          <cell r="DJ234">
            <v>8.6</v>
          </cell>
          <cell r="DK234">
            <v>802.2</v>
          </cell>
          <cell r="DL234">
            <v>13</v>
          </cell>
          <cell r="DN234" t="str">
            <v>Cheshire West and Chester</v>
          </cell>
          <cell r="DO234" t="str">
            <v>E06000050</v>
          </cell>
          <cell r="DP234">
            <v>33000</v>
          </cell>
          <cell r="DQ234">
            <v>6.9</v>
          </cell>
          <cell r="DR234">
            <v>37</v>
          </cell>
          <cell r="DS234">
            <v>0.4</v>
          </cell>
          <cell r="DT234">
            <v>36.9</v>
          </cell>
          <cell r="DU234">
            <v>0.7</v>
          </cell>
          <cell r="DV234">
            <v>32.4</v>
          </cell>
          <cell r="DW234">
            <v>1.2</v>
          </cell>
          <cell r="DX234" t="str">
            <v>&amp;^%</v>
          </cell>
          <cell r="DY234" t="str">
            <v>&amp;^%</v>
          </cell>
          <cell r="EA234" t="str">
            <v>Cheshire West and Chester</v>
          </cell>
          <cell r="EB234" t="str">
            <v>E06000050</v>
          </cell>
          <cell r="EC234">
            <v>29000</v>
          </cell>
          <cell r="ED234">
            <v>8.1999999999999993</v>
          </cell>
          <cell r="EE234">
            <v>21299</v>
          </cell>
          <cell r="EF234">
            <v>7.2</v>
          </cell>
          <cell r="EG234">
            <v>25086</v>
          </cell>
          <cell r="EH234">
            <v>4.4000000000000004</v>
          </cell>
          <cell r="EI234">
            <v>12656</v>
          </cell>
          <cell r="EJ234">
            <v>5.5</v>
          </cell>
          <cell r="EK234" t="str">
            <v>&amp;^%</v>
          </cell>
          <cell r="EL234" t="str">
            <v>&amp;^%</v>
          </cell>
          <cell r="EN234" t="str">
            <v>Cheshire West and Chester</v>
          </cell>
          <cell r="EO234" t="str">
            <v>E06000050</v>
          </cell>
          <cell r="EP234">
            <v>33000</v>
          </cell>
          <cell r="EQ234">
            <v>6.9</v>
          </cell>
          <cell r="ER234">
            <v>10.87</v>
          </cell>
          <cell r="ES234">
            <v>6.7</v>
          </cell>
          <cell r="ET234">
            <v>12.84</v>
          </cell>
          <cell r="EU234">
            <v>3.5</v>
          </cell>
          <cell r="EV234">
            <v>6.98</v>
          </cell>
          <cell r="EW234">
            <v>2.6</v>
          </cell>
          <cell r="EX234" t="str">
            <v>&amp;^%</v>
          </cell>
          <cell r="EY234" t="str">
            <v>&amp;^%</v>
          </cell>
          <cell r="FA234" t="str">
            <v>Cheshire West and Chester</v>
          </cell>
          <cell r="FB234" t="str">
            <v>E06000050</v>
          </cell>
          <cell r="FC234">
            <v>33000</v>
          </cell>
          <cell r="FD234">
            <v>6.9</v>
          </cell>
          <cell r="FE234">
            <v>403.1</v>
          </cell>
          <cell r="FF234">
            <v>6.2</v>
          </cell>
          <cell r="FG234">
            <v>473.9</v>
          </cell>
          <cell r="FH234">
            <v>3.4</v>
          </cell>
          <cell r="FI234">
            <v>258.3</v>
          </cell>
          <cell r="FJ234">
            <v>2.7</v>
          </cell>
          <cell r="FK234" t="str">
            <v>&amp;^%</v>
          </cell>
          <cell r="FL234" t="str">
            <v>&amp;^%</v>
          </cell>
          <cell r="FN234" t="str">
            <v>Cheshire West and Chester</v>
          </cell>
          <cell r="FO234" t="str">
            <v>E06000050</v>
          </cell>
          <cell r="FP234">
            <v>46000</v>
          </cell>
          <cell r="FQ234">
            <v>6.2</v>
          </cell>
          <cell r="FR234">
            <v>38.700000000000003</v>
          </cell>
          <cell r="FS234">
            <v>1.7</v>
          </cell>
          <cell r="FT234">
            <v>40</v>
          </cell>
          <cell r="FU234">
            <v>0.8</v>
          </cell>
          <cell r="FV234">
            <v>35.1</v>
          </cell>
          <cell r="FW234">
            <v>1.1000000000000001</v>
          </cell>
          <cell r="FX234" t="str">
            <v>&amp;^%</v>
          </cell>
          <cell r="FY234" t="str">
            <v>&amp;^%</v>
          </cell>
          <cell r="GA234" t="str">
            <v>Cheshire West and Chester</v>
          </cell>
          <cell r="GB234" t="str">
            <v>E06000050</v>
          </cell>
          <cell r="GC234">
            <v>41000</v>
          </cell>
          <cell r="GD234">
            <v>7.3</v>
          </cell>
          <cell r="GE234">
            <v>28376</v>
          </cell>
          <cell r="GF234">
            <v>6.2</v>
          </cell>
          <cell r="GG234">
            <v>31578</v>
          </cell>
          <cell r="GH234">
            <v>3.6</v>
          </cell>
          <cell r="GI234">
            <v>15490</v>
          </cell>
          <cell r="GJ234">
            <v>4.7</v>
          </cell>
          <cell r="GK234" t="str">
            <v>&amp;^%</v>
          </cell>
          <cell r="GL234" t="str">
            <v>&amp;^%</v>
          </cell>
          <cell r="GN234" t="str">
            <v>Cheshire West and Chester</v>
          </cell>
          <cell r="GO234" t="str">
            <v>E06000050</v>
          </cell>
          <cell r="GP234">
            <v>46000</v>
          </cell>
          <cell r="GQ234">
            <v>6.2</v>
          </cell>
          <cell r="GR234">
            <v>13.05</v>
          </cell>
          <cell r="GS234">
            <v>6.6</v>
          </cell>
          <cell r="GT234">
            <v>14.75</v>
          </cell>
          <cell r="GU234">
            <v>3.2</v>
          </cell>
          <cell r="GV234">
            <v>7.06</v>
          </cell>
          <cell r="GW234">
            <v>4.4000000000000004</v>
          </cell>
          <cell r="GX234" t="str">
            <v>&amp;^%</v>
          </cell>
          <cell r="GY234" t="str">
            <v>&amp;^%</v>
          </cell>
        </row>
        <row r="235">
          <cell r="A235" t="str">
            <v>Halton</v>
          </cell>
          <cell r="B235" t="str">
            <v>E06000006</v>
          </cell>
          <cell r="C235">
            <v>26000</v>
          </cell>
          <cell r="D235">
            <v>8.1</v>
          </cell>
          <cell r="E235">
            <v>520.4</v>
          </cell>
          <cell r="F235">
            <v>6.2</v>
          </cell>
          <cell r="G235">
            <v>584.4</v>
          </cell>
          <cell r="H235">
            <v>3.7</v>
          </cell>
          <cell r="I235">
            <v>287.10000000000002</v>
          </cell>
          <cell r="J235">
            <v>6.9</v>
          </cell>
          <cell r="K235" t="str">
            <v>&amp;^%</v>
          </cell>
          <cell r="L235" t="str">
            <v>&amp;^%</v>
          </cell>
          <cell r="N235" t="str">
            <v>Halton</v>
          </cell>
          <cell r="O235" t="str">
            <v>E06000006</v>
          </cell>
          <cell r="P235">
            <v>41000</v>
          </cell>
          <cell r="Q235">
            <v>6.4</v>
          </cell>
          <cell r="R235">
            <v>37.5</v>
          </cell>
          <cell r="S235">
            <v>1.2</v>
          </cell>
          <cell r="T235">
            <v>39.200000000000003</v>
          </cell>
          <cell r="U235">
            <v>0.9</v>
          </cell>
          <cell r="V235">
            <v>34</v>
          </cell>
          <cell r="W235">
            <v>1.9</v>
          </cell>
          <cell r="X235" t="str">
            <v>&amp;^%</v>
          </cell>
          <cell r="Y235" t="str">
            <v>&amp;^%</v>
          </cell>
          <cell r="AA235" t="str">
            <v>Halton</v>
          </cell>
          <cell r="AB235" t="str">
            <v>E06000006</v>
          </cell>
          <cell r="AC235">
            <v>36000</v>
          </cell>
          <cell r="AD235">
            <v>7.5</v>
          </cell>
          <cell r="AE235">
            <v>25166</v>
          </cell>
          <cell r="AF235">
            <v>6.4</v>
          </cell>
          <cell r="AG235">
            <v>28676</v>
          </cell>
          <cell r="AH235">
            <v>3.9</v>
          </cell>
          <cell r="AI235">
            <v>15155</v>
          </cell>
          <cell r="AJ235">
            <v>6.8</v>
          </cell>
          <cell r="AK235" t="str">
            <v>&amp;^%</v>
          </cell>
          <cell r="AL235" t="str">
            <v>&amp;^%</v>
          </cell>
          <cell r="AN235" t="str">
            <v>Halton</v>
          </cell>
          <cell r="AO235" t="str">
            <v>E06000006</v>
          </cell>
          <cell r="AP235">
            <v>41000</v>
          </cell>
          <cell r="AQ235">
            <v>6.4</v>
          </cell>
          <cell r="AR235">
            <v>12.24</v>
          </cell>
          <cell r="AS235">
            <v>4.9000000000000004</v>
          </cell>
          <cell r="AT235">
            <v>14.26</v>
          </cell>
          <cell r="AU235">
            <v>3.3</v>
          </cell>
          <cell r="AV235">
            <v>7.32</v>
          </cell>
          <cell r="AW235">
            <v>4.4000000000000004</v>
          </cell>
          <cell r="AX235" t="str">
            <v>&amp;^%</v>
          </cell>
          <cell r="AY235" t="str">
            <v>&amp;^%</v>
          </cell>
          <cell r="BA235" t="str">
            <v>Halton</v>
          </cell>
          <cell r="BB235" t="str">
            <v>E06000006</v>
          </cell>
          <cell r="BC235">
            <v>41000</v>
          </cell>
          <cell r="BD235">
            <v>6.4</v>
          </cell>
          <cell r="BE235">
            <v>493.3</v>
          </cell>
          <cell r="BF235">
            <v>4.7</v>
          </cell>
          <cell r="BG235">
            <v>558.20000000000005</v>
          </cell>
          <cell r="BH235">
            <v>3.2</v>
          </cell>
          <cell r="BI235">
            <v>281</v>
          </cell>
          <cell r="BJ235">
            <v>4.7</v>
          </cell>
          <cell r="BK235" t="str">
            <v>&amp;^%</v>
          </cell>
          <cell r="BL235" t="str">
            <v>&amp;^%</v>
          </cell>
          <cell r="BN235" t="str">
            <v>Halton</v>
          </cell>
          <cell r="BO235" t="str">
            <v>E06000006</v>
          </cell>
          <cell r="BP235">
            <v>53000</v>
          </cell>
          <cell r="BQ235">
            <v>5.6</v>
          </cell>
          <cell r="BR235">
            <v>37</v>
          </cell>
          <cell r="BS235">
            <v>0.5</v>
          </cell>
          <cell r="BT235">
            <v>34.700000000000003</v>
          </cell>
          <cell r="BU235">
            <v>1.7</v>
          </cell>
          <cell r="BV235">
            <v>19.3</v>
          </cell>
          <cell r="BW235">
            <v>10</v>
          </cell>
          <cell r="BX235" t="str">
            <v>&amp;^%</v>
          </cell>
          <cell r="BY235" t="str">
            <v>&amp;^%</v>
          </cell>
          <cell r="CA235" t="str">
            <v>Halton</v>
          </cell>
          <cell r="CB235" t="str">
            <v>E06000006</v>
          </cell>
          <cell r="CC235">
            <v>46000</v>
          </cell>
          <cell r="CD235">
            <v>7.4</v>
          </cell>
          <cell r="CE235">
            <v>21517</v>
          </cell>
          <cell r="CF235">
            <v>8</v>
          </cell>
          <cell r="CG235">
            <v>25068</v>
          </cell>
          <cell r="CH235">
            <v>5.5</v>
          </cell>
          <cell r="CI235" t="str">
            <v>&amp;^%</v>
          </cell>
          <cell r="CJ235" t="str">
            <v>&amp;^%</v>
          </cell>
          <cell r="CK235" t="str">
            <v>&amp;^%</v>
          </cell>
          <cell r="CL235" t="str">
            <v>&amp;^%</v>
          </cell>
          <cell r="CN235" t="str">
            <v>Halton</v>
          </cell>
          <cell r="CO235" t="str">
            <v>E06000006</v>
          </cell>
          <cell r="CP235">
            <v>53000</v>
          </cell>
          <cell r="CQ235">
            <v>5.6</v>
          </cell>
          <cell r="CR235">
            <v>10.94</v>
          </cell>
          <cell r="CS235">
            <v>5.2</v>
          </cell>
          <cell r="CT235">
            <v>13.74</v>
          </cell>
          <cell r="CU235">
            <v>3.2</v>
          </cell>
          <cell r="CV235">
            <v>6.58</v>
          </cell>
          <cell r="CW235">
            <v>2</v>
          </cell>
          <cell r="CX235" t="str">
            <v>&amp;^%</v>
          </cell>
          <cell r="CY235" t="str">
            <v>&amp;^%</v>
          </cell>
          <cell r="DA235" t="str">
            <v>Halton</v>
          </cell>
          <cell r="DB235" t="str">
            <v>E06000006</v>
          </cell>
          <cell r="DC235">
            <v>53000</v>
          </cell>
          <cell r="DD235">
            <v>5.6</v>
          </cell>
          <cell r="DE235">
            <v>413.6</v>
          </cell>
          <cell r="DF235">
            <v>6.4</v>
          </cell>
          <cell r="DG235">
            <v>476.6</v>
          </cell>
          <cell r="DH235">
            <v>3.7</v>
          </cell>
          <cell r="DI235">
            <v>144.5</v>
          </cell>
          <cell r="DJ235">
            <v>12</v>
          </cell>
          <cell r="DK235" t="str">
            <v>&amp;^%</v>
          </cell>
          <cell r="DL235" t="str">
            <v>&amp;^%</v>
          </cell>
          <cell r="DN235" t="str">
            <v>Halton</v>
          </cell>
          <cell r="DO235" t="str">
            <v>E06000006</v>
          </cell>
          <cell r="DP235">
            <v>15000</v>
          </cell>
          <cell r="DQ235">
            <v>10.4</v>
          </cell>
          <cell r="DR235">
            <v>37</v>
          </cell>
          <cell r="DS235">
            <v>0.6</v>
          </cell>
          <cell r="DT235">
            <v>36.9</v>
          </cell>
          <cell r="DU235">
            <v>0.9</v>
          </cell>
          <cell r="DV235">
            <v>32.5</v>
          </cell>
          <cell r="DW235">
            <v>1.7</v>
          </cell>
          <cell r="DX235" t="str">
            <v>&amp;^%</v>
          </cell>
          <cell r="DY235" t="str">
            <v>&amp;^%</v>
          </cell>
          <cell r="EA235" t="str">
            <v>Halton</v>
          </cell>
          <cell r="EB235" t="str">
            <v>E06000006</v>
          </cell>
          <cell r="EC235">
            <v>13000</v>
          </cell>
          <cell r="ED235">
            <v>12.1</v>
          </cell>
          <cell r="EE235">
            <v>21610</v>
          </cell>
          <cell r="EF235">
            <v>9.6</v>
          </cell>
          <cell r="EG235">
            <v>25530</v>
          </cell>
          <cell r="EH235">
            <v>6.9</v>
          </cell>
          <cell r="EI235">
            <v>12729</v>
          </cell>
          <cell r="EJ235">
            <v>8.8000000000000007</v>
          </cell>
          <cell r="EK235" t="str">
            <v>&amp;^%</v>
          </cell>
          <cell r="EL235" t="str">
            <v>&amp;^%</v>
          </cell>
          <cell r="EN235" t="str">
            <v>Halton</v>
          </cell>
          <cell r="EO235" t="str">
            <v>E06000006</v>
          </cell>
          <cell r="EP235">
            <v>15000</v>
          </cell>
          <cell r="EQ235">
            <v>10.4</v>
          </cell>
          <cell r="ER235">
            <v>11.2</v>
          </cell>
          <cell r="ES235">
            <v>9.6</v>
          </cell>
          <cell r="ET235">
            <v>13.87</v>
          </cell>
          <cell r="EU235">
            <v>5.9</v>
          </cell>
          <cell r="EV235">
            <v>7.14</v>
          </cell>
          <cell r="EW235">
            <v>6.1</v>
          </cell>
          <cell r="EX235" t="str">
            <v>&amp;^%</v>
          </cell>
          <cell r="EY235" t="str">
            <v>&amp;^%</v>
          </cell>
          <cell r="FA235" t="str">
            <v>Halton</v>
          </cell>
          <cell r="FB235" t="str">
            <v>E06000006</v>
          </cell>
          <cell r="FC235">
            <v>15000</v>
          </cell>
          <cell r="FD235">
            <v>10.4</v>
          </cell>
          <cell r="FE235">
            <v>420.6</v>
          </cell>
          <cell r="FF235">
            <v>10</v>
          </cell>
          <cell r="FG235">
            <v>511.5</v>
          </cell>
          <cell r="FH235">
            <v>5.9</v>
          </cell>
          <cell r="FI235">
            <v>253.8</v>
          </cell>
          <cell r="FJ235">
            <v>7</v>
          </cell>
          <cell r="FK235" t="str">
            <v>&amp;^%</v>
          </cell>
          <cell r="FL235" t="str">
            <v>&amp;^%</v>
          </cell>
          <cell r="FN235" t="str">
            <v>Halton</v>
          </cell>
          <cell r="FO235" t="str">
            <v>E06000006</v>
          </cell>
          <cell r="FP235">
            <v>26000</v>
          </cell>
          <cell r="FQ235">
            <v>8.1</v>
          </cell>
          <cell r="FR235">
            <v>39.200000000000003</v>
          </cell>
          <cell r="FS235">
            <v>1.6</v>
          </cell>
          <cell r="FT235">
            <v>40.4</v>
          </cell>
          <cell r="FU235">
            <v>1.2</v>
          </cell>
          <cell r="FV235">
            <v>35</v>
          </cell>
          <cell r="FW235">
            <v>2.6</v>
          </cell>
          <cell r="FX235" t="str">
            <v>&amp;^%</v>
          </cell>
          <cell r="FY235" t="str">
            <v>&amp;^%</v>
          </cell>
          <cell r="GA235" t="str">
            <v>Halton</v>
          </cell>
          <cell r="GB235" t="str">
            <v>E06000006</v>
          </cell>
          <cell r="GC235">
            <v>23000</v>
          </cell>
          <cell r="GD235">
            <v>9.6</v>
          </cell>
          <cell r="GE235">
            <v>26836</v>
          </cell>
          <cell r="GF235">
            <v>7.9</v>
          </cell>
          <cell r="GG235">
            <v>30487</v>
          </cell>
          <cell r="GH235">
            <v>4.5999999999999996</v>
          </cell>
          <cell r="GI235">
            <v>16559</v>
          </cell>
          <cell r="GJ235">
            <v>7.5</v>
          </cell>
          <cell r="GK235" t="str">
            <v>&amp;^%</v>
          </cell>
          <cell r="GL235" t="str">
            <v>&amp;^%</v>
          </cell>
          <cell r="GN235" t="str">
            <v>Halton</v>
          </cell>
          <cell r="GO235" t="str">
            <v>E06000006</v>
          </cell>
          <cell r="GP235">
            <v>26000</v>
          </cell>
          <cell r="GQ235">
            <v>8.1</v>
          </cell>
          <cell r="GR235">
            <v>12.51</v>
          </cell>
          <cell r="GS235">
            <v>7.8</v>
          </cell>
          <cell r="GT235">
            <v>14.46</v>
          </cell>
          <cell r="GU235">
            <v>4</v>
          </cell>
          <cell r="GV235">
            <v>7.63</v>
          </cell>
          <cell r="GW235">
            <v>6.2</v>
          </cell>
          <cell r="GX235" t="str">
            <v>&amp;^%</v>
          </cell>
          <cell r="GY235" t="str">
            <v>&amp;^%</v>
          </cell>
        </row>
        <row r="236">
          <cell r="A236" t="str">
            <v>Warrington</v>
          </cell>
          <cell r="B236" t="str">
            <v>E06000007</v>
          </cell>
          <cell r="C236">
            <v>56000</v>
          </cell>
          <cell r="D236">
            <v>5.6</v>
          </cell>
          <cell r="E236">
            <v>499.3</v>
          </cell>
          <cell r="F236">
            <v>5.4</v>
          </cell>
          <cell r="G236">
            <v>581.6</v>
          </cell>
          <cell r="H236">
            <v>3.3</v>
          </cell>
          <cell r="I236">
            <v>247.2</v>
          </cell>
          <cell r="J236">
            <v>5.0999999999999996</v>
          </cell>
          <cell r="K236" t="str">
            <v>&amp;^%</v>
          </cell>
          <cell r="L236" t="str">
            <v>&amp;^%</v>
          </cell>
          <cell r="N236" t="str">
            <v>Warrington</v>
          </cell>
          <cell r="O236" t="str">
            <v>E06000007</v>
          </cell>
          <cell r="P236">
            <v>86000</v>
          </cell>
          <cell r="Q236">
            <v>4.5</v>
          </cell>
          <cell r="R236">
            <v>37.5</v>
          </cell>
          <cell r="S236">
            <v>0.8</v>
          </cell>
          <cell r="T236">
            <v>39.700000000000003</v>
          </cell>
          <cell r="U236">
            <v>0.7</v>
          </cell>
          <cell r="V236">
            <v>35</v>
          </cell>
          <cell r="W236">
            <v>0.8</v>
          </cell>
          <cell r="X236">
            <v>46.5</v>
          </cell>
          <cell r="Y236">
            <v>8.6999999999999993</v>
          </cell>
          <cell r="AA236" t="str">
            <v>Warrington</v>
          </cell>
          <cell r="AB236" t="str">
            <v>E06000007</v>
          </cell>
          <cell r="AC236">
            <v>73000</v>
          </cell>
          <cell r="AD236">
            <v>6.2</v>
          </cell>
          <cell r="AE236">
            <v>27502</v>
          </cell>
          <cell r="AF236">
            <v>6</v>
          </cell>
          <cell r="AG236">
            <v>31075</v>
          </cell>
          <cell r="AH236">
            <v>3.4</v>
          </cell>
          <cell r="AI236">
            <v>14071</v>
          </cell>
          <cell r="AJ236">
            <v>4.9000000000000004</v>
          </cell>
          <cell r="AK236" t="str">
            <v>&amp;^%</v>
          </cell>
          <cell r="AL236" t="str">
            <v>&amp;^%</v>
          </cell>
          <cell r="AN236" t="str">
            <v>Warrington</v>
          </cell>
          <cell r="AO236" t="str">
            <v>E06000007</v>
          </cell>
          <cell r="AP236">
            <v>86000</v>
          </cell>
          <cell r="AQ236">
            <v>4.5</v>
          </cell>
          <cell r="AR236">
            <v>11.6</v>
          </cell>
          <cell r="AS236">
            <v>4.3</v>
          </cell>
          <cell r="AT236">
            <v>14.02</v>
          </cell>
          <cell r="AU236">
            <v>2.6</v>
          </cell>
          <cell r="AV236">
            <v>6.5</v>
          </cell>
          <cell r="AW236">
            <v>3.6</v>
          </cell>
          <cell r="AX236">
            <v>23.92</v>
          </cell>
          <cell r="AY236">
            <v>18</v>
          </cell>
          <cell r="BA236" t="str">
            <v>Warrington</v>
          </cell>
          <cell r="BB236" t="str">
            <v>E06000007</v>
          </cell>
          <cell r="BC236">
            <v>86000</v>
          </cell>
          <cell r="BD236">
            <v>4.5</v>
          </cell>
          <cell r="BE236">
            <v>476.1</v>
          </cell>
          <cell r="BF236">
            <v>4.4000000000000004</v>
          </cell>
          <cell r="BG236">
            <v>555.79999999999995</v>
          </cell>
          <cell r="BH236">
            <v>2.6</v>
          </cell>
          <cell r="BI236">
            <v>258.89999999999998</v>
          </cell>
          <cell r="BJ236">
            <v>3</v>
          </cell>
          <cell r="BK236">
            <v>928.1</v>
          </cell>
          <cell r="BL236">
            <v>19</v>
          </cell>
          <cell r="BN236" t="str">
            <v>Warrington</v>
          </cell>
          <cell r="BO236" t="str">
            <v>E06000007</v>
          </cell>
          <cell r="BP236">
            <v>118000</v>
          </cell>
          <cell r="BQ236">
            <v>3.8</v>
          </cell>
          <cell r="BR236">
            <v>37</v>
          </cell>
          <cell r="BS236">
            <v>0.4</v>
          </cell>
          <cell r="BT236">
            <v>34.200000000000003</v>
          </cell>
          <cell r="BU236">
            <v>1.2</v>
          </cell>
          <cell r="BV236">
            <v>16</v>
          </cell>
          <cell r="BW236">
            <v>6.8</v>
          </cell>
          <cell r="BX236">
            <v>44.8</v>
          </cell>
          <cell r="BY236">
            <v>6.7</v>
          </cell>
          <cell r="CA236" t="str">
            <v>Warrington</v>
          </cell>
          <cell r="CB236" t="str">
            <v>E06000007</v>
          </cell>
          <cell r="CC236">
            <v>100000</v>
          </cell>
          <cell r="CD236">
            <v>5.4</v>
          </cell>
          <cell r="CE236">
            <v>22172</v>
          </cell>
          <cell r="CF236">
            <v>7.9</v>
          </cell>
          <cell r="CG236">
            <v>26016</v>
          </cell>
          <cell r="CH236">
            <v>3.7</v>
          </cell>
          <cell r="CI236">
            <v>6484</v>
          </cell>
          <cell r="CJ236">
            <v>17</v>
          </cell>
          <cell r="CK236" t="str">
            <v>&amp;^%</v>
          </cell>
          <cell r="CL236" t="str">
            <v>&amp;^%</v>
          </cell>
          <cell r="CN236" t="str">
            <v>Warrington</v>
          </cell>
          <cell r="CO236" t="str">
            <v>E06000007</v>
          </cell>
          <cell r="CP236">
            <v>118000</v>
          </cell>
          <cell r="CQ236">
            <v>3.8</v>
          </cell>
          <cell r="CR236">
            <v>10.45</v>
          </cell>
          <cell r="CS236">
            <v>3.4</v>
          </cell>
          <cell r="CT236">
            <v>13.5</v>
          </cell>
          <cell r="CU236">
            <v>2.4</v>
          </cell>
          <cell r="CV236">
            <v>6.08</v>
          </cell>
          <cell r="CW236">
            <v>0.7</v>
          </cell>
          <cell r="CX236">
            <v>23.83</v>
          </cell>
          <cell r="CY236">
            <v>15</v>
          </cell>
          <cell r="DA236" t="str">
            <v>Warrington</v>
          </cell>
          <cell r="DB236" t="str">
            <v>E06000007</v>
          </cell>
          <cell r="DC236">
            <v>118000</v>
          </cell>
          <cell r="DD236">
            <v>3.8</v>
          </cell>
          <cell r="DE236">
            <v>392.4</v>
          </cell>
          <cell r="DF236">
            <v>5.2</v>
          </cell>
          <cell r="DG236">
            <v>461.2</v>
          </cell>
          <cell r="DH236">
            <v>2.7</v>
          </cell>
          <cell r="DI236">
            <v>124.8</v>
          </cell>
          <cell r="DJ236">
            <v>9.3000000000000007</v>
          </cell>
          <cell r="DK236">
            <v>862.5</v>
          </cell>
          <cell r="DL236">
            <v>16</v>
          </cell>
          <cell r="DN236" t="str">
            <v>Warrington</v>
          </cell>
          <cell r="DO236" t="str">
            <v>E06000007</v>
          </cell>
          <cell r="DP236">
            <v>29000</v>
          </cell>
          <cell r="DQ236">
            <v>7.3</v>
          </cell>
          <cell r="DR236">
            <v>37.5</v>
          </cell>
          <cell r="DS236">
            <v>0.3</v>
          </cell>
          <cell r="DT236">
            <v>38</v>
          </cell>
          <cell r="DU236">
            <v>0.8</v>
          </cell>
          <cell r="DV236">
            <v>34.1</v>
          </cell>
          <cell r="DW236">
            <v>3.1</v>
          </cell>
          <cell r="DX236" t="str">
            <v>&amp;^%</v>
          </cell>
          <cell r="DY236" t="str">
            <v>&amp;^%</v>
          </cell>
          <cell r="EA236" t="str">
            <v>Warrington</v>
          </cell>
          <cell r="EB236" t="str">
            <v>E06000007</v>
          </cell>
          <cell r="EC236">
            <v>25000</v>
          </cell>
          <cell r="ED236">
            <v>10.9</v>
          </cell>
          <cell r="EE236">
            <v>23418</v>
          </cell>
          <cell r="EF236">
            <v>12</v>
          </cell>
          <cell r="EG236">
            <v>27112</v>
          </cell>
          <cell r="EH236">
            <v>5.9</v>
          </cell>
          <cell r="EI236">
            <v>13254</v>
          </cell>
          <cell r="EJ236">
            <v>9.1</v>
          </cell>
          <cell r="EK236" t="str">
            <v>&amp;^%</v>
          </cell>
          <cell r="EL236" t="str">
            <v>&amp;^%</v>
          </cell>
          <cell r="EN236" t="str">
            <v>Warrington</v>
          </cell>
          <cell r="EO236" t="str">
            <v>E06000007</v>
          </cell>
          <cell r="EP236">
            <v>29000</v>
          </cell>
          <cell r="EQ236">
            <v>7.3</v>
          </cell>
          <cell r="ER236">
            <v>11.29</v>
          </cell>
          <cell r="ES236">
            <v>6.6</v>
          </cell>
          <cell r="ET236">
            <v>13.31</v>
          </cell>
          <cell r="EU236">
            <v>3.9</v>
          </cell>
          <cell r="EV236">
            <v>6.97</v>
          </cell>
          <cell r="EW236">
            <v>3.9</v>
          </cell>
          <cell r="EX236" t="str">
            <v>&amp;^%</v>
          </cell>
          <cell r="EY236" t="str">
            <v>&amp;^%</v>
          </cell>
          <cell r="FA236" t="str">
            <v>Warrington</v>
          </cell>
          <cell r="FB236" t="str">
            <v>E06000007</v>
          </cell>
          <cell r="FC236">
            <v>29000</v>
          </cell>
          <cell r="FD236">
            <v>7.3</v>
          </cell>
          <cell r="FE236">
            <v>434.2</v>
          </cell>
          <cell r="FF236">
            <v>6.8</v>
          </cell>
          <cell r="FG236">
            <v>506</v>
          </cell>
          <cell r="FH236">
            <v>4</v>
          </cell>
          <cell r="FI236">
            <v>262.39999999999998</v>
          </cell>
          <cell r="FJ236">
            <v>2.7</v>
          </cell>
          <cell r="FK236" t="str">
            <v>&amp;^%</v>
          </cell>
          <cell r="FL236" t="str">
            <v>&amp;^%</v>
          </cell>
          <cell r="FN236" t="str">
            <v>Warrington</v>
          </cell>
          <cell r="FO236" t="str">
            <v>E06000007</v>
          </cell>
          <cell r="FP236">
            <v>56000</v>
          </cell>
          <cell r="FQ236">
            <v>5.6</v>
          </cell>
          <cell r="FR236">
            <v>38.5</v>
          </cell>
          <cell r="FS236">
            <v>1</v>
          </cell>
          <cell r="FT236">
            <v>40.5</v>
          </cell>
          <cell r="FU236">
            <v>0.9</v>
          </cell>
          <cell r="FV236">
            <v>36</v>
          </cell>
          <cell r="FW236">
            <v>1.1000000000000001</v>
          </cell>
          <cell r="FX236" t="str">
            <v>&amp;^%</v>
          </cell>
          <cell r="FY236" t="str">
            <v>&amp;^%</v>
          </cell>
          <cell r="GA236" t="str">
            <v>Warrington</v>
          </cell>
          <cell r="GB236" t="str">
            <v>E06000007</v>
          </cell>
          <cell r="GC236">
            <v>48000</v>
          </cell>
          <cell r="GD236">
            <v>7.6</v>
          </cell>
          <cell r="GE236">
            <v>29386</v>
          </cell>
          <cell r="GF236">
            <v>5.5</v>
          </cell>
          <cell r="GG236">
            <v>33135</v>
          </cell>
          <cell r="GH236">
            <v>4</v>
          </cell>
          <cell r="GI236">
            <v>15000</v>
          </cell>
          <cell r="GJ236">
            <v>6.6</v>
          </cell>
          <cell r="GK236" t="str">
            <v>&amp;^%</v>
          </cell>
          <cell r="GL236" t="str">
            <v>&amp;^%</v>
          </cell>
          <cell r="GN236" t="str">
            <v>Warrington</v>
          </cell>
          <cell r="GO236" t="str">
            <v>E06000007</v>
          </cell>
          <cell r="GP236">
            <v>56000</v>
          </cell>
          <cell r="GQ236">
            <v>5.6</v>
          </cell>
          <cell r="GR236">
            <v>11.76</v>
          </cell>
          <cell r="GS236">
            <v>6.7</v>
          </cell>
          <cell r="GT236">
            <v>14.36</v>
          </cell>
          <cell r="GU236">
            <v>3.3</v>
          </cell>
          <cell r="GV236">
            <v>6.14</v>
          </cell>
          <cell r="GW236">
            <v>3.7</v>
          </cell>
          <cell r="GX236" t="str">
            <v>&amp;^%</v>
          </cell>
          <cell r="GY236" t="str">
            <v>&amp;^%</v>
          </cell>
        </row>
        <row r="237">
          <cell r="A237" t="str">
            <v>Allerdale</v>
          </cell>
          <cell r="B237" t="str">
            <v>E07000026</v>
          </cell>
          <cell r="C237">
            <v>12000</v>
          </cell>
          <cell r="D237">
            <v>11.8</v>
          </cell>
          <cell r="E237">
            <v>410.3</v>
          </cell>
          <cell r="F237">
            <v>8.8000000000000007</v>
          </cell>
          <cell r="G237">
            <v>481.9</v>
          </cell>
          <cell r="H237">
            <v>5.9</v>
          </cell>
          <cell r="I237">
            <v>244.9</v>
          </cell>
          <cell r="J237">
            <v>9.5</v>
          </cell>
          <cell r="K237" t="str">
            <v>&amp;^%</v>
          </cell>
          <cell r="L237" t="str">
            <v>&amp;^%</v>
          </cell>
          <cell r="N237" t="str">
            <v>Allerdale</v>
          </cell>
          <cell r="O237" t="str">
            <v>E07000026</v>
          </cell>
          <cell r="P237">
            <v>18000</v>
          </cell>
          <cell r="Q237">
            <v>9.5</v>
          </cell>
          <cell r="R237">
            <v>39</v>
          </cell>
          <cell r="S237">
            <v>1.4</v>
          </cell>
          <cell r="T237">
            <v>39.9</v>
          </cell>
          <cell r="U237">
            <v>1.2</v>
          </cell>
          <cell r="V237">
            <v>35</v>
          </cell>
          <cell r="W237">
            <v>2.4</v>
          </cell>
          <cell r="X237" t="str">
            <v>&amp;^%</v>
          </cell>
          <cell r="Y237" t="str">
            <v>&amp;^%</v>
          </cell>
          <cell r="AA237" t="str">
            <v>Allerdale</v>
          </cell>
          <cell r="AB237" t="str">
            <v>E07000026</v>
          </cell>
          <cell r="AC237">
            <v>17000</v>
          </cell>
          <cell r="AD237">
            <v>12.8</v>
          </cell>
          <cell r="AE237">
            <v>20963</v>
          </cell>
          <cell r="AF237">
            <v>9.5</v>
          </cell>
          <cell r="AG237">
            <v>24236</v>
          </cell>
          <cell r="AH237">
            <v>8.9</v>
          </cell>
          <cell r="AI237" t="str">
            <v>&amp;^%</v>
          </cell>
          <cell r="AJ237" t="str">
            <v>&amp;^%</v>
          </cell>
          <cell r="AK237" t="str">
            <v>&amp;^%</v>
          </cell>
          <cell r="AL237" t="str">
            <v>&amp;^%</v>
          </cell>
          <cell r="AN237" t="str">
            <v>Allerdale</v>
          </cell>
          <cell r="AO237" t="str">
            <v>E07000026</v>
          </cell>
          <cell r="AP237">
            <v>18000</v>
          </cell>
          <cell r="AQ237">
            <v>9.5</v>
          </cell>
          <cell r="AR237">
            <v>9.7100000000000009</v>
          </cell>
          <cell r="AS237">
            <v>7.7</v>
          </cell>
          <cell r="AT237">
            <v>11.79</v>
          </cell>
          <cell r="AU237">
            <v>5.4</v>
          </cell>
          <cell r="AV237">
            <v>6.44</v>
          </cell>
          <cell r="AW237">
            <v>2.5</v>
          </cell>
          <cell r="AX237" t="str">
            <v>&amp;^%</v>
          </cell>
          <cell r="AY237" t="str">
            <v>&amp;^%</v>
          </cell>
          <cell r="BA237" t="str">
            <v>Allerdale</v>
          </cell>
          <cell r="BB237" t="str">
            <v>E07000026</v>
          </cell>
          <cell r="BC237">
            <v>18000</v>
          </cell>
          <cell r="BD237">
            <v>9.5</v>
          </cell>
          <cell r="BE237">
            <v>397.3</v>
          </cell>
          <cell r="BF237">
            <v>6.8</v>
          </cell>
          <cell r="BG237">
            <v>469.7</v>
          </cell>
          <cell r="BH237">
            <v>5.6</v>
          </cell>
          <cell r="BI237">
            <v>239.1</v>
          </cell>
          <cell r="BJ237">
            <v>5</v>
          </cell>
          <cell r="BK237" t="str">
            <v>&amp;^%</v>
          </cell>
          <cell r="BL237" t="str">
            <v>&amp;^%</v>
          </cell>
          <cell r="BN237" t="str">
            <v>Allerdale</v>
          </cell>
          <cell r="BO237" t="str">
            <v>E07000026</v>
          </cell>
          <cell r="BP237">
            <v>32000</v>
          </cell>
          <cell r="BQ237">
            <v>7.1</v>
          </cell>
          <cell r="BR237">
            <v>35.5</v>
          </cell>
          <cell r="BS237">
            <v>5.9</v>
          </cell>
          <cell r="BT237">
            <v>30.1</v>
          </cell>
          <cell r="BU237">
            <v>3</v>
          </cell>
          <cell r="BV237">
            <v>10.3</v>
          </cell>
          <cell r="BW237">
            <v>17</v>
          </cell>
          <cell r="BX237" t="str">
            <v>&amp;^%</v>
          </cell>
          <cell r="BY237" t="str">
            <v>&amp;^%</v>
          </cell>
          <cell r="CA237" t="str">
            <v>Allerdale</v>
          </cell>
          <cell r="CB237" t="str">
            <v>E07000026</v>
          </cell>
          <cell r="CC237">
            <v>28000</v>
          </cell>
          <cell r="CD237">
            <v>12.7</v>
          </cell>
          <cell r="CE237">
            <v>15747</v>
          </cell>
          <cell r="CF237">
            <v>20</v>
          </cell>
          <cell r="CG237">
            <v>17497</v>
          </cell>
          <cell r="CH237">
            <v>10</v>
          </cell>
          <cell r="CI237" t="str">
            <v>&amp;^%</v>
          </cell>
          <cell r="CJ237" t="str">
            <v>&amp;^%</v>
          </cell>
          <cell r="CK237" t="str">
            <v>&amp;^%</v>
          </cell>
          <cell r="CL237" t="str">
            <v>&amp;^%</v>
          </cell>
          <cell r="CN237" t="str">
            <v>Allerdale</v>
          </cell>
          <cell r="CO237" t="str">
            <v>E07000026</v>
          </cell>
          <cell r="CP237">
            <v>32000</v>
          </cell>
          <cell r="CQ237">
            <v>7.1</v>
          </cell>
          <cell r="CR237">
            <v>8.39</v>
          </cell>
          <cell r="CS237">
            <v>5.5</v>
          </cell>
          <cell r="CT237">
            <v>10.92</v>
          </cell>
          <cell r="CU237">
            <v>4.5999999999999996</v>
          </cell>
          <cell r="CV237">
            <v>6.08</v>
          </cell>
          <cell r="CW237">
            <v>0.6</v>
          </cell>
          <cell r="CX237" t="str">
            <v>&amp;^%</v>
          </cell>
          <cell r="CY237" t="str">
            <v>&amp;^%</v>
          </cell>
          <cell r="DA237" t="str">
            <v>Allerdale</v>
          </cell>
          <cell r="DB237" t="str">
            <v>E07000026</v>
          </cell>
          <cell r="DC237">
            <v>32000</v>
          </cell>
          <cell r="DD237">
            <v>7.1</v>
          </cell>
          <cell r="DE237">
            <v>273</v>
          </cell>
          <cell r="DF237">
            <v>12</v>
          </cell>
          <cell r="DG237">
            <v>328.6</v>
          </cell>
          <cell r="DH237">
            <v>6</v>
          </cell>
          <cell r="DI237">
            <v>73</v>
          </cell>
          <cell r="DJ237">
            <v>15</v>
          </cell>
          <cell r="DK237" t="str">
            <v>&amp;^%</v>
          </cell>
          <cell r="DL237" t="str">
            <v>&amp;^%</v>
          </cell>
          <cell r="DN237" t="str">
            <v>Allerdale</v>
          </cell>
          <cell r="DO237" t="str">
            <v>E07000026</v>
          </cell>
          <cell r="DP237">
            <v>6000</v>
          </cell>
          <cell r="DQ237">
            <v>16.100000000000001</v>
          </cell>
          <cell r="DR237">
            <v>38</v>
          </cell>
          <cell r="DS237">
            <v>2.7</v>
          </cell>
          <cell r="DT237">
            <v>38.5</v>
          </cell>
          <cell r="DU237">
            <v>1.7</v>
          </cell>
          <cell r="DV237" t="str">
            <v>&amp;^%</v>
          </cell>
          <cell r="DW237" t="str">
            <v>&amp;^%</v>
          </cell>
          <cell r="DX237" t="str">
            <v>&amp;^%</v>
          </cell>
          <cell r="DY237" t="str">
            <v>&amp;^%</v>
          </cell>
          <cell r="EA237" t="str">
            <v>Allerdale</v>
          </cell>
          <cell r="EB237" t="str">
            <v>E07000026</v>
          </cell>
          <cell r="EC237">
            <v>5000</v>
          </cell>
          <cell r="ED237">
            <v>19.3</v>
          </cell>
          <cell r="EE237">
            <v>18610</v>
          </cell>
          <cell r="EF237">
            <v>16</v>
          </cell>
          <cell r="EG237">
            <v>24115</v>
          </cell>
          <cell r="EH237">
            <v>15</v>
          </cell>
          <cell r="EI237" t="str">
            <v>&amp;^%</v>
          </cell>
          <cell r="EJ237" t="str">
            <v>&amp;^%</v>
          </cell>
          <cell r="EK237" t="str">
            <v>&amp;^%</v>
          </cell>
          <cell r="EL237" t="str">
            <v>&amp;^%</v>
          </cell>
          <cell r="EN237" t="str">
            <v>Allerdale</v>
          </cell>
          <cell r="EO237" t="str">
            <v>E07000026</v>
          </cell>
          <cell r="EP237">
            <v>6000</v>
          </cell>
          <cell r="EQ237">
            <v>16.100000000000001</v>
          </cell>
          <cell r="ER237">
            <v>9.3800000000000008</v>
          </cell>
          <cell r="ES237">
            <v>14</v>
          </cell>
          <cell r="ET237">
            <v>11.59</v>
          </cell>
          <cell r="EU237">
            <v>12</v>
          </cell>
          <cell r="EV237" t="str">
            <v>&amp;^%</v>
          </cell>
          <cell r="EW237" t="str">
            <v>&amp;^%</v>
          </cell>
          <cell r="EX237" t="str">
            <v>&amp;^%</v>
          </cell>
          <cell r="EY237" t="str">
            <v>&amp;^%</v>
          </cell>
          <cell r="FA237" t="str">
            <v>Allerdale</v>
          </cell>
          <cell r="FB237" t="str">
            <v>E07000026</v>
          </cell>
          <cell r="FC237">
            <v>6000</v>
          </cell>
          <cell r="FD237">
            <v>16.100000000000001</v>
          </cell>
          <cell r="FE237">
            <v>354.3</v>
          </cell>
          <cell r="FF237">
            <v>12</v>
          </cell>
          <cell r="FG237">
            <v>446.1</v>
          </cell>
          <cell r="FH237">
            <v>12</v>
          </cell>
          <cell r="FI237" t="str">
            <v>&amp;^%</v>
          </cell>
          <cell r="FJ237" t="str">
            <v>&amp;^%</v>
          </cell>
          <cell r="FK237" t="str">
            <v>&amp;^%</v>
          </cell>
          <cell r="FL237" t="str">
            <v>&amp;^%</v>
          </cell>
          <cell r="FN237" t="str">
            <v>Allerdale</v>
          </cell>
          <cell r="FO237" t="str">
            <v>E07000026</v>
          </cell>
          <cell r="FP237">
            <v>12000</v>
          </cell>
          <cell r="FQ237">
            <v>11.8</v>
          </cell>
          <cell r="FR237">
            <v>39</v>
          </cell>
          <cell r="FS237">
            <v>1.3</v>
          </cell>
          <cell r="FT237">
            <v>40.6</v>
          </cell>
          <cell r="FU237">
            <v>1.5</v>
          </cell>
          <cell r="FV237">
            <v>35</v>
          </cell>
          <cell r="FW237">
            <v>3.4</v>
          </cell>
          <cell r="FX237" t="str">
            <v>&amp;^%</v>
          </cell>
          <cell r="FY237" t="str">
            <v>&amp;^%</v>
          </cell>
          <cell r="GA237" t="str">
            <v>Allerdale</v>
          </cell>
          <cell r="GB237" t="str">
            <v>E07000026</v>
          </cell>
          <cell r="GC237">
            <v>11000</v>
          </cell>
          <cell r="GD237">
            <v>16.5</v>
          </cell>
          <cell r="GE237">
            <v>21712</v>
          </cell>
          <cell r="GF237">
            <v>14</v>
          </cell>
          <cell r="GG237">
            <v>24295</v>
          </cell>
          <cell r="GH237">
            <v>11</v>
          </cell>
          <cell r="GI237" t="str">
            <v>&amp;^%</v>
          </cell>
          <cell r="GJ237" t="str">
            <v>&amp;^%</v>
          </cell>
          <cell r="GK237" t="str">
            <v>&amp;^%</v>
          </cell>
          <cell r="GL237" t="str">
            <v>&amp;^%</v>
          </cell>
          <cell r="GN237" t="str">
            <v>Allerdale</v>
          </cell>
          <cell r="GO237" t="str">
            <v>E07000026</v>
          </cell>
          <cell r="GP237">
            <v>12000</v>
          </cell>
          <cell r="GQ237">
            <v>11.8</v>
          </cell>
          <cell r="GR237">
            <v>10</v>
          </cell>
          <cell r="GS237">
            <v>9.6999999999999993</v>
          </cell>
          <cell r="GT237">
            <v>11.88</v>
          </cell>
          <cell r="GU237">
            <v>5.7</v>
          </cell>
          <cell r="GV237">
            <v>6.52</v>
          </cell>
          <cell r="GW237">
            <v>4.5</v>
          </cell>
          <cell r="GX237" t="str">
            <v>&amp;^%</v>
          </cell>
          <cell r="GY237" t="str">
            <v>&amp;^%</v>
          </cell>
        </row>
        <row r="238">
          <cell r="A238" t="str">
            <v>Barrow-in-Furness</v>
          </cell>
          <cell r="B238" t="str">
            <v>E07000027</v>
          </cell>
          <cell r="C238">
            <v>13000</v>
          </cell>
          <cell r="D238">
            <v>11.7</v>
          </cell>
          <cell r="E238">
            <v>613.9</v>
          </cell>
          <cell r="F238">
            <v>6</v>
          </cell>
          <cell r="G238">
            <v>657.9</v>
          </cell>
          <cell r="H238">
            <v>5.2</v>
          </cell>
          <cell r="I238">
            <v>335.2</v>
          </cell>
          <cell r="J238">
            <v>9</v>
          </cell>
          <cell r="K238" t="str">
            <v>&amp;^%</v>
          </cell>
          <cell r="L238" t="str">
            <v>&amp;^%</v>
          </cell>
          <cell r="N238" t="str">
            <v>Barrow-in-Furness</v>
          </cell>
          <cell r="O238" t="str">
            <v>E07000027</v>
          </cell>
          <cell r="P238">
            <v>20000</v>
          </cell>
          <cell r="Q238">
            <v>9.5</v>
          </cell>
          <cell r="R238">
            <v>37.4</v>
          </cell>
          <cell r="S238">
            <v>0.7</v>
          </cell>
          <cell r="T238">
            <v>38.700000000000003</v>
          </cell>
          <cell r="U238">
            <v>1.1000000000000001</v>
          </cell>
          <cell r="V238">
            <v>35</v>
          </cell>
          <cell r="W238">
            <v>2</v>
          </cell>
          <cell r="X238" t="str">
            <v>&amp;^%</v>
          </cell>
          <cell r="Y238" t="str">
            <v>&amp;^%</v>
          </cell>
          <cell r="AA238" t="str">
            <v>Barrow-in-Furness</v>
          </cell>
          <cell r="AB238" t="str">
            <v>E07000027</v>
          </cell>
          <cell r="AC238">
            <v>18000</v>
          </cell>
          <cell r="AD238">
            <v>11</v>
          </cell>
          <cell r="AE238">
            <v>28891</v>
          </cell>
          <cell r="AF238">
            <v>8.1</v>
          </cell>
          <cell r="AG238">
            <v>30622</v>
          </cell>
          <cell r="AH238">
            <v>5.7</v>
          </cell>
          <cell r="AI238">
            <v>14003</v>
          </cell>
          <cell r="AJ238">
            <v>8.5</v>
          </cell>
          <cell r="AK238" t="str">
            <v>&amp;^%</v>
          </cell>
          <cell r="AL238" t="str">
            <v>&amp;^%</v>
          </cell>
          <cell r="AN238" t="str">
            <v>Barrow-in-Furness</v>
          </cell>
          <cell r="AO238" t="str">
            <v>E07000027</v>
          </cell>
          <cell r="AP238">
            <v>20000</v>
          </cell>
          <cell r="AQ238">
            <v>9.5</v>
          </cell>
          <cell r="AR238">
            <v>14.86</v>
          </cell>
          <cell r="AS238">
            <v>6.2</v>
          </cell>
          <cell r="AT238">
            <v>15.58</v>
          </cell>
          <cell r="AU238">
            <v>4.5</v>
          </cell>
          <cell r="AV238">
            <v>7.43</v>
          </cell>
          <cell r="AW238">
            <v>5.8</v>
          </cell>
          <cell r="AX238" t="str">
            <v>&amp;^%</v>
          </cell>
          <cell r="AY238" t="str">
            <v>&amp;^%</v>
          </cell>
          <cell r="BA238" t="str">
            <v>Barrow-in-Furness</v>
          </cell>
          <cell r="BB238" t="str">
            <v>E07000027</v>
          </cell>
          <cell r="BC238">
            <v>20000</v>
          </cell>
          <cell r="BD238">
            <v>9.5</v>
          </cell>
          <cell r="BE238">
            <v>581.1</v>
          </cell>
          <cell r="BF238">
            <v>6.3</v>
          </cell>
          <cell r="BG238">
            <v>602.6</v>
          </cell>
          <cell r="BH238">
            <v>4.4000000000000004</v>
          </cell>
          <cell r="BI238">
            <v>283.3</v>
          </cell>
          <cell r="BJ238">
            <v>7</v>
          </cell>
          <cell r="BK238" t="str">
            <v>&amp;^%</v>
          </cell>
          <cell r="BL238" t="str">
            <v>&amp;^%</v>
          </cell>
          <cell r="BN238" t="str">
            <v>Barrow-in-Furness</v>
          </cell>
          <cell r="BO238" t="str">
            <v>E07000027</v>
          </cell>
          <cell r="BP238">
            <v>30000</v>
          </cell>
          <cell r="BQ238">
            <v>7.5</v>
          </cell>
          <cell r="BR238">
            <v>37</v>
          </cell>
          <cell r="BS238">
            <v>0.3</v>
          </cell>
          <cell r="BT238">
            <v>32.5</v>
          </cell>
          <cell r="BU238">
            <v>2.2999999999999998</v>
          </cell>
          <cell r="BV238">
            <v>16</v>
          </cell>
          <cell r="BW238">
            <v>7.9</v>
          </cell>
          <cell r="BX238" t="str">
            <v>&amp;^%</v>
          </cell>
          <cell r="BY238" t="str">
            <v>&amp;^%</v>
          </cell>
          <cell r="CA238" t="str">
            <v>Barrow-in-Furness</v>
          </cell>
          <cell r="CB238" t="str">
            <v>E07000027</v>
          </cell>
          <cell r="CC238">
            <v>27000</v>
          </cell>
          <cell r="CD238">
            <v>8.8000000000000007</v>
          </cell>
          <cell r="CE238">
            <v>19767</v>
          </cell>
          <cell r="CF238">
            <v>15</v>
          </cell>
          <cell r="CG238">
            <v>23549</v>
          </cell>
          <cell r="CH238">
            <v>6.2</v>
          </cell>
          <cell r="CI238">
            <v>6099</v>
          </cell>
          <cell r="CJ238">
            <v>10</v>
          </cell>
          <cell r="CK238" t="str">
            <v>&amp;^%</v>
          </cell>
          <cell r="CL238" t="str">
            <v>&amp;^%</v>
          </cell>
          <cell r="CN238" t="str">
            <v>Barrow-in-Furness</v>
          </cell>
          <cell r="CO238" t="str">
            <v>E07000027</v>
          </cell>
          <cell r="CP238">
            <v>30000</v>
          </cell>
          <cell r="CQ238">
            <v>7.5</v>
          </cell>
          <cell r="CR238">
            <v>11.76</v>
          </cell>
          <cell r="CS238">
            <v>11</v>
          </cell>
          <cell r="CT238">
            <v>14.07</v>
          </cell>
          <cell r="CU238">
            <v>4.2</v>
          </cell>
          <cell r="CV238">
            <v>6.3</v>
          </cell>
          <cell r="CW238">
            <v>2.2999999999999998</v>
          </cell>
          <cell r="CX238" t="str">
            <v>&amp;^%</v>
          </cell>
          <cell r="CY238" t="str">
            <v>&amp;^%</v>
          </cell>
          <cell r="DA238" t="str">
            <v>Barrow-in-Furness</v>
          </cell>
          <cell r="DB238" t="str">
            <v>E07000027</v>
          </cell>
          <cell r="DC238">
            <v>30000</v>
          </cell>
          <cell r="DD238">
            <v>7.5</v>
          </cell>
          <cell r="DE238">
            <v>381.8</v>
          </cell>
          <cell r="DF238">
            <v>14</v>
          </cell>
          <cell r="DG238">
            <v>457</v>
          </cell>
          <cell r="DH238">
            <v>5.0999999999999996</v>
          </cell>
          <cell r="DI238">
            <v>123.1</v>
          </cell>
          <cell r="DJ238">
            <v>9.6</v>
          </cell>
          <cell r="DK238" t="str">
            <v>&amp;^%</v>
          </cell>
          <cell r="DL238" t="str">
            <v>&amp;^%</v>
          </cell>
          <cell r="DN238" t="str">
            <v>Barrow-in-Furness</v>
          </cell>
          <cell r="DO238" t="str">
            <v>E07000027</v>
          </cell>
          <cell r="DP238">
            <v>6000</v>
          </cell>
          <cell r="DQ238">
            <v>15.9</v>
          </cell>
          <cell r="DR238">
            <v>37.299999999999997</v>
          </cell>
          <cell r="DS238">
            <v>1.6</v>
          </cell>
          <cell r="DT238">
            <v>38</v>
          </cell>
          <cell r="DU238">
            <v>2.2000000000000002</v>
          </cell>
          <cell r="DV238" t="str">
            <v>&amp;^%</v>
          </cell>
          <cell r="DW238" t="str">
            <v>&amp;^%</v>
          </cell>
          <cell r="DX238" t="str">
            <v>&amp;^%</v>
          </cell>
          <cell r="DY238" t="str">
            <v>&amp;^%</v>
          </cell>
          <cell r="EA238" t="str">
            <v>Barrow-in-Furness</v>
          </cell>
          <cell r="EB238" t="str">
            <v>E07000027</v>
          </cell>
          <cell r="EC238">
            <v>6000</v>
          </cell>
          <cell r="ED238">
            <v>18.399999999999999</v>
          </cell>
          <cell r="EE238">
            <v>24318</v>
          </cell>
          <cell r="EF238">
            <v>15</v>
          </cell>
          <cell r="EG238">
            <v>24099</v>
          </cell>
          <cell r="EH238">
            <v>8.9</v>
          </cell>
          <cell r="EI238" t="str">
            <v>&amp;^%</v>
          </cell>
          <cell r="EJ238" t="str">
            <v>&amp;^%</v>
          </cell>
          <cell r="EK238" t="str">
            <v>&amp;^%</v>
          </cell>
          <cell r="EL238" t="str">
            <v>&amp;^%</v>
          </cell>
          <cell r="EN238" t="str">
            <v>Barrow-in-Furness</v>
          </cell>
          <cell r="EO238" t="str">
            <v>E07000027</v>
          </cell>
          <cell r="EP238">
            <v>6000</v>
          </cell>
          <cell r="EQ238">
            <v>15.9</v>
          </cell>
          <cell r="ER238">
            <v>12.65</v>
          </cell>
          <cell r="ES238">
            <v>13</v>
          </cell>
          <cell r="ET238">
            <v>12.82</v>
          </cell>
          <cell r="EU238">
            <v>6.9</v>
          </cell>
          <cell r="EV238" t="str">
            <v>&amp;^%</v>
          </cell>
          <cell r="EW238" t="str">
            <v>&amp;^%</v>
          </cell>
          <cell r="EX238" t="str">
            <v>&amp;^%</v>
          </cell>
          <cell r="EY238" t="str">
            <v>&amp;^%</v>
          </cell>
          <cell r="FA238" t="str">
            <v>Barrow-in-Furness</v>
          </cell>
          <cell r="FB238" t="str">
            <v>E07000027</v>
          </cell>
          <cell r="FC238">
            <v>6000</v>
          </cell>
          <cell r="FD238">
            <v>15.9</v>
          </cell>
          <cell r="FE238">
            <v>475.2</v>
          </cell>
          <cell r="FF238">
            <v>14</v>
          </cell>
          <cell r="FG238">
            <v>487.3</v>
          </cell>
          <cell r="FH238">
            <v>6.7</v>
          </cell>
          <cell r="FI238" t="str">
            <v>&amp;^%</v>
          </cell>
          <cell r="FJ238" t="str">
            <v>&amp;^%</v>
          </cell>
          <cell r="FK238" t="str">
            <v>&amp;^%</v>
          </cell>
          <cell r="FL238" t="str">
            <v>&amp;^%</v>
          </cell>
          <cell r="FN238" t="str">
            <v>Barrow-in-Furness</v>
          </cell>
          <cell r="FO238" t="str">
            <v>E07000027</v>
          </cell>
          <cell r="FP238">
            <v>13000</v>
          </cell>
          <cell r="FQ238">
            <v>11.7</v>
          </cell>
          <cell r="FR238">
            <v>37.5</v>
          </cell>
          <cell r="FS238">
            <v>1.5</v>
          </cell>
          <cell r="FT238">
            <v>39</v>
          </cell>
          <cell r="FU238">
            <v>1.1000000000000001</v>
          </cell>
          <cell r="FV238">
            <v>35.9</v>
          </cell>
          <cell r="FW238">
            <v>2.8</v>
          </cell>
          <cell r="FX238" t="str">
            <v>&amp;^%</v>
          </cell>
          <cell r="FY238" t="str">
            <v>&amp;^%</v>
          </cell>
          <cell r="GA238" t="str">
            <v>Barrow-in-Furness</v>
          </cell>
          <cell r="GB238" t="str">
            <v>E07000027</v>
          </cell>
          <cell r="GC238">
            <v>12000</v>
          </cell>
          <cell r="GD238">
            <v>13.8</v>
          </cell>
          <cell r="GE238">
            <v>31727</v>
          </cell>
          <cell r="GF238">
            <v>9.1999999999999993</v>
          </cell>
          <cell r="GG238">
            <v>33866</v>
          </cell>
          <cell r="GH238">
            <v>6.7</v>
          </cell>
          <cell r="GI238">
            <v>16479</v>
          </cell>
          <cell r="GJ238">
            <v>12</v>
          </cell>
          <cell r="GK238" t="str">
            <v>&amp;^%</v>
          </cell>
          <cell r="GL238" t="str">
            <v>&amp;^%</v>
          </cell>
          <cell r="GN238" t="str">
            <v>Barrow-in-Furness</v>
          </cell>
          <cell r="GO238" t="str">
            <v>E07000027</v>
          </cell>
          <cell r="GP238">
            <v>13000</v>
          </cell>
          <cell r="GQ238">
            <v>11.7</v>
          </cell>
          <cell r="GR238">
            <v>15.42</v>
          </cell>
          <cell r="GS238">
            <v>7.3</v>
          </cell>
          <cell r="GT238">
            <v>16.87</v>
          </cell>
          <cell r="GU238">
            <v>5.4</v>
          </cell>
          <cell r="GV238">
            <v>8.06</v>
          </cell>
          <cell r="GW238">
            <v>7.9</v>
          </cell>
          <cell r="GX238" t="str">
            <v>&amp;^%</v>
          </cell>
          <cell r="GY238" t="str">
            <v>&amp;^%</v>
          </cell>
        </row>
        <row r="239">
          <cell r="A239" t="str">
            <v>Carlisle</v>
          </cell>
          <cell r="B239" t="str">
            <v>E07000028</v>
          </cell>
          <cell r="C239">
            <v>20000</v>
          </cell>
          <cell r="D239">
            <v>9.3000000000000007</v>
          </cell>
          <cell r="E239">
            <v>491.9</v>
          </cell>
          <cell r="F239">
            <v>6.3</v>
          </cell>
          <cell r="G239">
            <v>531</v>
          </cell>
          <cell r="H239">
            <v>4.0999999999999996</v>
          </cell>
          <cell r="I239">
            <v>292.7</v>
          </cell>
          <cell r="J239">
            <v>5.8</v>
          </cell>
          <cell r="K239" t="str">
            <v>&amp;^%</v>
          </cell>
          <cell r="L239" t="str">
            <v>&amp;^%</v>
          </cell>
          <cell r="N239" t="str">
            <v>Carlisle</v>
          </cell>
          <cell r="O239" t="str">
            <v>E07000028</v>
          </cell>
          <cell r="P239">
            <v>32000</v>
          </cell>
          <cell r="Q239">
            <v>7.2</v>
          </cell>
          <cell r="R239">
            <v>38.5</v>
          </cell>
          <cell r="S239">
            <v>1.7</v>
          </cell>
          <cell r="T239">
            <v>40.6</v>
          </cell>
          <cell r="U239">
            <v>1.2</v>
          </cell>
          <cell r="V239">
            <v>35</v>
          </cell>
          <cell r="W239">
            <v>2.2999999999999998</v>
          </cell>
          <cell r="X239" t="str">
            <v>&amp;^%</v>
          </cell>
          <cell r="Y239" t="str">
            <v>&amp;^%</v>
          </cell>
          <cell r="AA239" t="str">
            <v>Carlisle</v>
          </cell>
          <cell r="AB239" t="str">
            <v>E07000028</v>
          </cell>
          <cell r="AC239">
            <v>28000</v>
          </cell>
          <cell r="AD239">
            <v>10</v>
          </cell>
          <cell r="AE239">
            <v>22658</v>
          </cell>
          <cell r="AF239">
            <v>5.8</v>
          </cell>
          <cell r="AG239">
            <v>26472</v>
          </cell>
          <cell r="AH239">
            <v>4.5</v>
          </cell>
          <cell r="AI239">
            <v>14831</v>
          </cell>
          <cell r="AJ239">
            <v>7.5</v>
          </cell>
          <cell r="AK239" t="str">
            <v>&amp;^%</v>
          </cell>
          <cell r="AL239" t="str">
            <v>&amp;^%</v>
          </cell>
          <cell r="AN239" t="str">
            <v>Carlisle</v>
          </cell>
          <cell r="AO239" t="str">
            <v>E07000028</v>
          </cell>
          <cell r="AP239">
            <v>32000</v>
          </cell>
          <cell r="AQ239">
            <v>7.2</v>
          </cell>
          <cell r="AR239">
            <v>10.83</v>
          </cell>
          <cell r="AS239">
            <v>4.9000000000000004</v>
          </cell>
          <cell r="AT239">
            <v>12.48</v>
          </cell>
          <cell r="AU239">
            <v>3.4</v>
          </cell>
          <cell r="AV239">
            <v>7.06</v>
          </cell>
          <cell r="AW239">
            <v>4.3</v>
          </cell>
          <cell r="AX239" t="str">
            <v>&amp;^%</v>
          </cell>
          <cell r="AY239" t="str">
            <v>&amp;^%</v>
          </cell>
          <cell r="BA239" t="str">
            <v>Carlisle</v>
          </cell>
          <cell r="BB239" t="str">
            <v>E07000028</v>
          </cell>
          <cell r="BC239">
            <v>32000</v>
          </cell>
          <cell r="BD239">
            <v>7.2</v>
          </cell>
          <cell r="BE239">
            <v>439.8</v>
          </cell>
          <cell r="BF239">
            <v>6.2</v>
          </cell>
          <cell r="BG239">
            <v>506.5</v>
          </cell>
          <cell r="BH239">
            <v>3.3</v>
          </cell>
          <cell r="BI239">
            <v>280.10000000000002</v>
          </cell>
          <cell r="BJ239">
            <v>4.5</v>
          </cell>
          <cell r="BK239" t="str">
            <v>&amp;^%</v>
          </cell>
          <cell r="BL239" t="str">
            <v>&amp;^%</v>
          </cell>
          <cell r="BN239" t="str">
            <v>Carlisle</v>
          </cell>
          <cell r="BO239" t="str">
            <v>E07000028</v>
          </cell>
          <cell r="BP239">
            <v>50000</v>
          </cell>
          <cell r="BQ239">
            <v>5.7</v>
          </cell>
          <cell r="BR239">
            <v>37</v>
          </cell>
          <cell r="BS239">
            <v>0.7</v>
          </cell>
          <cell r="BT239">
            <v>32.799999999999997</v>
          </cell>
          <cell r="BU239">
            <v>2.2000000000000002</v>
          </cell>
          <cell r="BV239">
            <v>15</v>
          </cell>
          <cell r="BW239">
            <v>8.3000000000000007</v>
          </cell>
          <cell r="BX239" t="str">
            <v>&amp;^%</v>
          </cell>
          <cell r="BY239" t="str">
            <v>&amp;^%</v>
          </cell>
          <cell r="CA239" t="str">
            <v>Carlisle</v>
          </cell>
          <cell r="CB239" t="str">
            <v>E07000028</v>
          </cell>
          <cell r="CC239">
            <v>43000</v>
          </cell>
          <cell r="CD239">
            <v>7.5</v>
          </cell>
          <cell r="CE239">
            <v>18276</v>
          </cell>
          <cell r="CF239">
            <v>6.3</v>
          </cell>
          <cell r="CG239">
            <v>20736</v>
          </cell>
          <cell r="CH239">
            <v>4.8</v>
          </cell>
          <cell r="CI239">
            <v>6208</v>
          </cell>
          <cell r="CJ239">
            <v>11</v>
          </cell>
          <cell r="CK239" t="str">
            <v>&amp;^%</v>
          </cell>
          <cell r="CL239" t="str">
            <v>&amp;^%</v>
          </cell>
          <cell r="CN239" t="str">
            <v>Carlisle</v>
          </cell>
          <cell r="CO239" t="str">
            <v>E07000028</v>
          </cell>
          <cell r="CP239">
            <v>50000</v>
          </cell>
          <cell r="CQ239">
            <v>5.7</v>
          </cell>
          <cell r="CR239">
            <v>9.8000000000000007</v>
          </cell>
          <cell r="CS239">
            <v>2.9</v>
          </cell>
          <cell r="CT239">
            <v>12.14</v>
          </cell>
          <cell r="CU239">
            <v>3.6</v>
          </cell>
          <cell r="CV239">
            <v>6.3</v>
          </cell>
          <cell r="CW239">
            <v>1.7</v>
          </cell>
          <cell r="CX239" t="str">
            <v>&amp;^%</v>
          </cell>
          <cell r="CY239" t="str">
            <v>&amp;^%</v>
          </cell>
          <cell r="DA239" t="str">
            <v>Carlisle</v>
          </cell>
          <cell r="DB239" t="str">
            <v>E07000028</v>
          </cell>
          <cell r="DC239">
            <v>50000</v>
          </cell>
          <cell r="DD239">
            <v>5.7</v>
          </cell>
          <cell r="DE239">
            <v>345.5</v>
          </cell>
          <cell r="DF239">
            <v>5.5</v>
          </cell>
          <cell r="DG239">
            <v>397.9</v>
          </cell>
          <cell r="DH239">
            <v>4.0999999999999996</v>
          </cell>
          <cell r="DI239">
            <v>114.8</v>
          </cell>
          <cell r="DJ239">
            <v>13</v>
          </cell>
          <cell r="DK239" t="str">
            <v>&amp;^%</v>
          </cell>
          <cell r="DL239" t="str">
            <v>&amp;^%</v>
          </cell>
          <cell r="DN239" t="str">
            <v>Carlisle</v>
          </cell>
          <cell r="DO239" t="str">
            <v>E07000028</v>
          </cell>
          <cell r="DP239">
            <v>12000</v>
          </cell>
          <cell r="DQ239">
            <v>11.4</v>
          </cell>
          <cell r="DR239">
            <v>37.5</v>
          </cell>
          <cell r="DS239">
            <v>1.4</v>
          </cell>
          <cell r="DT239">
            <v>37.799999999999997</v>
          </cell>
          <cell r="DU239">
            <v>1.3</v>
          </cell>
          <cell r="DV239">
            <v>32.299999999999997</v>
          </cell>
          <cell r="DW239">
            <v>3.2</v>
          </cell>
          <cell r="DX239" t="str">
            <v>&amp;^%</v>
          </cell>
          <cell r="DY239" t="str">
            <v>&amp;^%</v>
          </cell>
          <cell r="EA239" t="str">
            <v>Carlisle</v>
          </cell>
          <cell r="EB239" t="str">
            <v>E07000028</v>
          </cell>
          <cell r="EC239">
            <v>10000</v>
          </cell>
          <cell r="ED239">
            <v>13.8</v>
          </cell>
          <cell r="EE239">
            <v>20451</v>
          </cell>
          <cell r="EF239">
            <v>6.3</v>
          </cell>
          <cell r="EG239">
            <v>24576</v>
          </cell>
          <cell r="EH239">
            <v>8.6999999999999993</v>
          </cell>
          <cell r="EI239" t="str">
            <v>&amp;^%</v>
          </cell>
          <cell r="EJ239" t="str">
            <v>&amp;^%</v>
          </cell>
          <cell r="EK239" t="str">
            <v>&amp;^%</v>
          </cell>
          <cell r="EL239" t="str">
            <v>&amp;^%</v>
          </cell>
          <cell r="EN239" t="str">
            <v>Carlisle</v>
          </cell>
          <cell r="EO239" t="str">
            <v>E07000028</v>
          </cell>
          <cell r="EP239">
            <v>12000</v>
          </cell>
          <cell r="EQ239">
            <v>11.4</v>
          </cell>
          <cell r="ER239">
            <v>10.27</v>
          </cell>
          <cell r="ES239">
            <v>5.3</v>
          </cell>
          <cell r="ET239">
            <v>12.35</v>
          </cell>
          <cell r="EU239">
            <v>5.9</v>
          </cell>
          <cell r="EV239">
            <v>6.49</v>
          </cell>
          <cell r="EW239">
            <v>6.3</v>
          </cell>
          <cell r="EX239" t="str">
            <v>&amp;^%</v>
          </cell>
          <cell r="EY239" t="str">
            <v>&amp;^%</v>
          </cell>
          <cell r="FA239" t="str">
            <v>Carlisle</v>
          </cell>
          <cell r="FB239" t="str">
            <v>E07000028</v>
          </cell>
          <cell r="FC239">
            <v>12000</v>
          </cell>
          <cell r="FD239">
            <v>11.4</v>
          </cell>
          <cell r="FE239">
            <v>390.3</v>
          </cell>
          <cell r="FF239">
            <v>4.8</v>
          </cell>
          <cell r="FG239">
            <v>466.7</v>
          </cell>
          <cell r="FH239">
            <v>5.7</v>
          </cell>
          <cell r="FI239">
            <v>260.2</v>
          </cell>
          <cell r="FJ239">
            <v>9.6</v>
          </cell>
          <cell r="FK239" t="str">
            <v>&amp;^%</v>
          </cell>
          <cell r="FL239" t="str">
            <v>&amp;^%</v>
          </cell>
          <cell r="FN239" t="str">
            <v>Carlisle</v>
          </cell>
          <cell r="FO239" t="str">
            <v>E07000028</v>
          </cell>
          <cell r="FP239">
            <v>20000</v>
          </cell>
          <cell r="FQ239">
            <v>9.3000000000000007</v>
          </cell>
          <cell r="FR239">
            <v>40</v>
          </cell>
          <cell r="FS239">
            <v>2</v>
          </cell>
          <cell r="FT239">
            <v>42.3</v>
          </cell>
          <cell r="FU239">
            <v>1.7</v>
          </cell>
          <cell r="FV239">
            <v>37</v>
          </cell>
          <cell r="FW239">
            <v>1.4</v>
          </cell>
          <cell r="FX239" t="str">
            <v>&amp;^%</v>
          </cell>
          <cell r="FY239" t="str">
            <v>&amp;^%</v>
          </cell>
          <cell r="GA239" t="str">
            <v>Carlisle</v>
          </cell>
          <cell r="GB239" t="str">
            <v>E07000028</v>
          </cell>
          <cell r="GC239">
            <v>18000</v>
          </cell>
          <cell r="GD239">
            <v>13.6</v>
          </cell>
          <cell r="GE239">
            <v>24851</v>
          </cell>
          <cell r="GF239">
            <v>6.1</v>
          </cell>
          <cell r="GG239">
            <v>27562</v>
          </cell>
          <cell r="GH239">
            <v>5.2</v>
          </cell>
          <cell r="GI239">
            <v>16101</v>
          </cell>
          <cell r="GJ239">
            <v>8.6</v>
          </cell>
          <cell r="GK239" t="str">
            <v>&amp;^%</v>
          </cell>
          <cell r="GL239" t="str">
            <v>&amp;^%</v>
          </cell>
          <cell r="GN239" t="str">
            <v>Carlisle</v>
          </cell>
          <cell r="GO239" t="str">
            <v>E07000028</v>
          </cell>
          <cell r="GP239">
            <v>20000</v>
          </cell>
          <cell r="GQ239">
            <v>9.3000000000000007</v>
          </cell>
          <cell r="GR239">
            <v>11.26</v>
          </cell>
          <cell r="GS239">
            <v>7</v>
          </cell>
          <cell r="GT239">
            <v>12.55</v>
          </cell>
          <cell r="GU239">
            <v>4.0999999999999996</v>
          </cell>
          <cell r="GV239">
            <v>7.13</v>
          </cell>
          <cell r="GW239">
            <v>5.4</v>
          </cell>
          <cell r="GX239" t="str">
            <v>&amp;^%</v>
          </cell>
          <cell r="GY239" t="str">
            <v>&amp;^%</v>
          </cell>
        </row>
        <row r="240">
          <cell r="A240" t="str">
            <v>Copeland</v>
          </cell>
          <cell r="B240" t="str">
            <v>E07000029</v>
          </cell>
          <cell r="C240">
            <v>16000</v>
          </cell>
          <cell r="D240">
            <v>10.7</v>
          </cell>
          <cell r="E240">
            <v>815.5</v>
          </cell>
          <cell r="F240">
            <v>3.2</v>
          </cell>
          <cell r="G240">
            <v>834.6</v>
          </cell>
          <cell r="H240">
            <v>4</v>
          </cell>
          <cell r="I240">
            <v>461.3</v>
          </cell>
          <cell r="J240">
            <v>14</v>
          </cell>
          <cell r="K240" t="str">
            <v>&amp;^%</v>
          </cell>
          <cell r="L240" t="str">
            <v>&amp;^%</v>
          </cell>
          <cell r="N240" t="str">
            <v>Copeland</v>
          </cell>
          <cell r="O240" t="str">
            <v>E07000029</v>
          </cell>
          <cell r="P240">
            <v>24000</v>
          </cell>
          <cell r="Q240">
            <v>8.6</v>
          </cell>
          <cell r="R240">
            <v>38.799999999999997</v>
          </cell>
          <cell r="S240" t="str">
            <v>&amp;^%</v>
          </cell>
          <cell r="T240">
            <v>39.200000000000003</v>
          </cell>
          <cell r="U240">
            <v>0.9</v>
          </cell>
          <cell r="V240">
            <v>35</v>
          </cell>
          <cell r="W240">
            <v>3.3</v>
          </cell>
          <cell r="X240" t="str">
            <v>&amp;^%</v>
          </cell>
          <cell r="Y240" t="str">
            <v>&amp;^%</v>
          </cell>
          <cell r="AA240" t="str">
            <v>Copeland</v>
          </cell>
          <cell r="AB240" t="str">
            <v>E07000029</v>
          </cell>
          <cell r="AC240">
            <v>19000</v>
          </cell>
          <cell r="AD240">
            <v>10.6</v>
          </cell>
          <cell r="AE240">
            <v>43360</v>
          </cell>
          <cell r="AF240">
            <v>5.5</v>
          </cell>
          <cell r="AG240">
            <v>42804</v>
          </cell>
          <cell r="AH240">
            <v>4.9000000000000004</v>
          </cell>
          <cell r="AI240">
            <v>19319</v>
          </cell>
          <cell r="AJ240">
            <v>13</v>
          </cell>
          <cell r="AK240" t="str">
            <v>&amp;^%</v>
          </cell>
          <cell r="AL240" t="str">
            <v>&amp;^%</v>
          </cell>
          <cell r="AN240" t="str">
            <v>Copeland</v>
          </cell>
          <cell r="AO240" t="str">
            <v>E07000029</v>
          </cell>
          <cell r="AP240">
            <v>24000</v>
          </cell>
          <cell r="AQ240">
            <v>8.6</v>
          </cell>
          <cell r="AR240">
            <v>19.68</v>
          </cell>
          <cell r="AS240">
            <v>6.2</v>
          </cell>
          <cell r="AT240">
            <v>19.5</v>
          </cell>
          <cell r="AU240">
            <v>3.7</v>
          </cell>
          <cell r="AV240">
            <v>8.77</v>
          </cell>
          <cell r="AW240">
            <v>9</v>
          </cell>
          <cell r="AX240" t="str">
            <v>&amp;^%</v>
          </cell>
          <cell r="AY240" t="str">
            <v>&amp;^%</v>
          </cell>
          <cell r="BA240" t="str">
            <v>Copeland</v>
          </cell>
          <cell r="BB240" t="str">
            <v>E07000029</v>
          </cell>
          <cell r="BC240">
            <v>24000</v>
          </cell>
          <cell r="BD240">
            <v>8.6</v>
          </cell>
          <cell r="BE240">
            <v>764.1</v>
          </cell>
          <cell r="BF240">
            <v>5.5</v>
          </cell>
          <cell r="BG240">
            <v>764.8</v>
          </cell>
          <cell r="BH240">
            <v>3.6</v>
          </cell>
          <cell r="BI240">
            <v>366</v>
          </cell>
          <cell r="BJ240">
            <v>10</v>
          </cell>
          <cell r="BK240" t="str">
            <v>&amp;^%</v>
          </cell>
          <cell r="BL240" t="str">
            <v>&amp;^%</v>
          </cell>
          <cell r="BN240" t="str">
            <v>Copeland</v>
          </cell>
          <cell r="BO240" t="str">
            <v>E07000029</v>
          </cell>
          <cell r="BP240">
            <v>32000</v>
          </cell>
          <cell r="BQ240">
            <v>7.3</v>
          </cell>
          <cell r="BR240">
            <v>38.799999999999997</v>
          </cell>
          <cell r="BS240" t="str">
            <v>&amp;^%</v>
          </cell>
          <cell r="BT240">
            <v>34.4</v>
          </cell>
          <cell r="BU240">
            <v>2</v>
          </cell>
          <cell r="BV240">
            <v>18.7</v>
          </cell>
          <cell r="BW240">
            <v>14</v>
          </cell>
          <cell r="BX240" t="str">
            <v>&amp;^%</v>
          </cell>
          <cell r="BY240" t="str">
            <v>&amp;^%</v>
          </cell>
          <cell r="CA240" t="str">
            <v>Copeland</v>
          </cell>
          <cell r="CB240" t="str">
            <v>E07000029</v>
          </cell>
          <cell r="CC240">
            <v>26000</v>
          </cell>
          <cell r="CD240">
            <v>9</v>
          </cell>
          <cell r="CE240">
            <v>36314</v>
          </cell>
          <cell r="CF240">
            <v>11</v>
          </cell>
          <cell r="CG240">
            <v>35816</v>
          </cell>
          <cell r="CH240">
            <v>5.6</v>
          </cell>
          <cell r="CI240">
            <v>8026</v>
          </cell>
          <cell r="CJ240">
            <v>18</v>
          </cell>
          <cell r="CK240" t="str">
            <v>&amp;^%</v>
          </cell>
          <cell r="CL240" t="str">
            <v>&amp;^%</v>
          </cell>
          <cell r="CN240" t="str">
            <v>Copeland</v>
          </cell>
          <cell r="CO240" t="str">
            <v>E07000029</v>
          </cell>
          <cell r="CP240">
            <v>32000</v>
          </cell>
          <cell r="CQ240">
            <v>7.3</v>
          </cell>
          <cell r="CR240">
            <v>16.78</v>
          </cell>
          <cell r="CS240">
            <v>8.9</v>
          </cell>
          <cell r="CT240">
            <v>18.579999999999998</v>
          </cell>
          <cell r="CU240">
            <v>3.6</v>
          </cell>
          <cell r="CV240">
            <v>7.04</v>
          </cell>
          <cell r="CW240">
            <v>4.4000000000000004</v>
          </cell>
          <cell r="CX240" t="str">
            <v>&amp;^%</v>
          </cell>
          <cell r="CY240" t="str">
            <v>&amp;^%</v>
          </cell>
          <cell r="DA240" t="str">
            <v>Copeland</v>
          </cell>
          <cell r="DB240" t="str">
            <v>E07000029</v>
          </cell>
          <cell r="DC240">
            <v>32000</v>
          </cell>
          <cell r="DD240">
            <v>7.3</v>
          </cell>
          <cell r="DE240">
            <v>644.1</v>
          </cell>
          <cell r="DF240">
            <v>8.1</v>
          </cell>
          <cell r="DG240">
            <v>638.70000000000005</v>
          </cell>
          <cell r="DH240">
            <v>4.2</v>
          </cell>
          <cell r="DI240">
            <v>142.69999999999999</v>
          </cell>
          <cell r="DJ240">
            <v>17</v>
          </cell>
          <cell r="DK240" t="str">
            <v>&amp;^%</v>
          </cell>
          <cell r="DL240" t="str">
            <v>&amp;^%</v>
          </cell>
          <cell r="DN240" t="str">
            <v>Copeland</v>
          </cell>
          <cell r="DO240" t="str">
            <v>E07000029</v>
          </cell>
          <cell r="DP240">
            <v>8000</v>
          </cell>
          <cell r="DQ240">
            <v>14.5</v>
          </cell>
          <cell r="DR240">
            <v>38.799999999999997</v>
          </cell>
          <cell r="DS240" t="str">
            <v>&amp;^%</v>
          </cell>
          <cell r="DT240">
            <v>37.299999999999997</v>
          </cell>
          <cell r="DU240">
            <v>1.1000000000000001</v>
          </cell>
          <cell r="DV240" t="str">
            <v>&amp;^%</v>
          </cell>
          <cell r="DW240" t="str">
            <v>&amp;^%</v>
          </cell>
          <cell r="DX240" t="str">
            <v>&amp;^%</v>
          </cell>
          <cell r="DY240" t="str">
            <v>&amp;^%</v>
          </cell>
          <cell r="EA240" t="str">
            <v>Copeland</v>
          </cell>
          <cell r="EB240" t="str">
            <v>E07000029</v>
          </cell>
          <cell r="EC240">
            <v>6000</v>
          </cell>
          <cell r="ED240">
            <v>18.399999999999999</v>
          </cell>
          <cell r="EE240">
            <v>33130</v>
          </cell>
          <cell r="EF240">
            <v>17</v>
          </cell>
          <cell r="EG240">
            <v>34795</v>
          </cell>
          <cell r="EH240">
            <v>8.4</v>
          </cell>
          <cell r="EI240" t="str">
            <v>&amp;^%</v>
          </cell>
          <cell r="EJ240" t="str">
            <v>&amp;^%</v>
          </cell>
          <cell r="EK240" t="str">
            <v>&amp;^%</v>
          </cell>
          <cell r="EL240" t="str">
            <v>&amp;^%</v>
          </cell>
          <cell r="EN240" t="str">
            <v>Copeland</v>
          </cell>
          <cell r="EO240" t="str">
            <v>E07000029</v>
          </cell>
          <cell r="EP240">
            <v>8000</v>
          </cell>
          <cell r="EQ240">
            <v>14.5</v>
          </cell>
          <cell r="ER240">
            <v>15.75</v>
          </cell>
          <cell r="ES240">
            <v>11</v>
          </cell>
          <cell r="ET240">
            <v>16.72</v>
          </cell>
          <cell r="EU240">
            <v>6.4</v>
          </cell>
          <cell r="EV240" t="str">
            <v>&amp;^%</v>
          </cell>
          <cell r="EW240" t="str">
            <v>&amp;^%</v>
          </cell>
          <cell r="EX240" t="str">
            <v>&amp;^%</v>
          </cell>
          <cell r="EY240" t="str">
            <v>&amp;^%</v>
          </cell>
          <cell r="FA240" t="str">
            <v>Copeland</v>
          </cell>
          <cell r="FB240" t="str">
            <v>E07000029</v>
          </cell>
          <cell r="FC240">
            <v>8000</v>
          </cell>
          <cell r="FD240">
            <v>14.5</v>
          </cell>
          <cell r="FE240">
            <v>596.4</v>
          </cell>
          <cell r="FF240">
            <v>9.8000000000000007</v>
          </cell>
          <cell r="FG240">
            <v>624.4</v>
          </cell>
          <cell r="FH240">
            <v>6.3</v>
          </cell>
          <cell r="FI240" t="str">
            <v>&amp;^%</v>
          </cell>
          <cell r="FJ240" t="str">
            <v>&amp;^%</v>
          </cell>
          <cell r="FK240" t="str">
            <v>&amp;^%</v>
          </cell>
          <cell r="FL240" t="str">
            <v>&amp;^%</v>
          </cell>
          <cell r="FN240" t="str">
            <v>Copeland</v>
          </cell>
          <cell r="FO240" t="str">
            <v>E07000029</v>
          </cell>
          <cell r="FP240">
            <v>16000</v>
          </cell>
          <cell r="FQ240">
            <v>10.7</v>
          </cell>
          <cell r="FR240">
            <v>38.799999999999997</v>
          </cell>
          <cell r="FS240">
            <v>0.2</v>
          </cell>
          <cell r="FT240">
            <v>40.1</v>
          </cell>
          <cell r="FU240">
            <v>1.2</v>
          </cell>
          <cell r="FV240">
            <v>37</v>
          </cell>
          <cell r="FW240">
            <v>2.1</v>
          </cell>
          <cell r="FX240" t="str">
            <v>&amp;^%</v>
          </cell>
          <cell r="FY240" t="str">
            <v>&amp;^%</v>
          </cell>
          <cell r="GA240" t="str">
            <v>Copeland</v>
          </cell>
          <cell r="GB240" t="str">
            <v>E07000029</v>
          </cell>
          <cell r="GC240">
            <v>13000</v>
          </cell>
          <cell r="GD240">
            <v>12.9</v>
          </cell>
          <cell r="GE240">
            <v>43814</v>
          </cell>
          <cell r="GF240">
            <v>4.3</v>
          </cell>
          <cell r="GG240">
            <v>46547</v>
          </cell>
          <cell r="GH240">
            <v>5.7</v>
          </cell>
          <cell r="GI240">
            <v>23409</v>
          </cell>
          <cell r="GJ240">
            <v>20</v>
          </cell>
          <cell r="GK240" t="str">
            <v>&amp;^%</v>
          </cell>
          <cell r="GL240" t="str">
            <v>&amp;^%</v>
          </cell>
          <cell r="GN240" t="str">
            <v>Copeland</v>
          </cell>
          <cell r="GO240" t="str">
            <v>E07000029</v>
          </cell>
          <cell r="GP240">
            <v>16000</v>
          </cell>
          <cell r="GQ240">
            <v>10.7</v>
          </cell>
          <cell r="GR240">
            <v>21.04</v>
          </cell>
          <cell r="GS240">
            <v>4.8</v>
          </cell>
          <cell r="GT240">
            <v>20.79</v>
          </cell>
          <cell r="GU240">
            <v>4.3</v>
          </cell>
          <cell r="GV240">
            <v>9.7899999999999991</v>
          </cell>
          <cell r="GW240">
            <v>17</v>
          </cell>
          <cell r="GX240" t="str">
            <v>&amp;^%</v>
          </cell>
          <cell r="GY240" t="str">
            <v>&amp;^%</v>
          </cell>
        </row>
        <row r="241">
          <cell r="A241" t="str">
            <v>Eden</v>
          </cell>
          <cell r="B241" t="str">
            <v>E07000030</v>
          </cell>
          <cell r="C241">
            <v>10000</v>
          </cell>
          <cell r="D241">
            <v>13.8</v>
          </cell>
          <cell r="E241">
            <v>492.4</v>
          </cell>
          <cell r="F241">
            <v>10</v>
          </cell>
          <cell r="G241">
            <v>540.20000000000005</v>
          </cell>
          <cell r="H241">
            <v>6.8</v>
          </cell>
          <cell r="I241">
            <v>298.3</v>
          </cell>
          <cell r="J241">
            <v>7.9</v>
          </cell>
          <cell r="K241" t="str">
            <v>&amp;^%</v>
          </cell>
          <cell r="L241" t="str">
            <v>&amp;^%</v>
          </cell>
          <cell r="N241" t="str">
            <v>Eden</v>
          </cell>
          <cell r="O241" t="str">
            <v>E07000030</v>
          </cell>
          <cell r="P241">
            <v>14000</v>
          </cell>
          <cell r="Q241">
            <v>11.1</v>
          </cell>
          <cell r="R241">
            <v>39</v>
          </cell>
          <cell r="S241">
            <v>1.7</v>
          </cell>
          <cell r="T241">
            <v>40.200000000000003</v>
          </cell>
          <cell r="U241">
            <v>1.8</v>
          </cell>
          <cell r="V241">
            <v>32.5</v>
          </cell>
          <cell r="W241">
            <v>2.8</v>
          </cell>
          <cell r="X241" t="str">
            <v>&amp;^%</v>
          </cell>
          <cell r="Y241" t="str">
            <v>&amp;^%</v>
          </cell>
          <cell r="AA241" t="str">
            <v>Eden</v>
          </cell>
          <cell r="AB241" t="str">
            <v>E07000030</v>
          </cell>
          <cell r="AC241">
            <v>12000</v>
          </cell>
          <cell r="AD241">
            <v>18.2</v>
          </cell>
          <cell r="AE241">
            <v>22920</v>
          </cell>
          <cell r="AF241">
            <v>12</v>
          </cell>
          <cell r="AG241">
            <v>26552</v>
          </cell>
          <cell r="AH241">
            <v>8.4</v>
          </cell>
          <cell r="AI241" t="str">
            <v>&amp;^%</v>
          </cell>
          <cell r="AJ241" t="str">
            <v>&amp;^%</v>
          </cell>
          <cell r="AK241" t="str">
            <v>&amp;^%</v>
          </cell>
          <cell r="AL241" t="str">
            <v>&amp;^%</v>
          </cell>
          <cell r="AN241" t="str">
            <v>Eden</v>
          </cell>
          <cell r="AO241" t="str">
            <v>E07000030</v>
          </cell>
          <cell r="AP241">
            <v>14000</v>
          </cell>
          <cell r="AQ241">
            <v>11.1</v>
          </cell>
          <cell r="AR241">
            <v>10.96</v>
          </cell>
          <cell r="AS241">
            <v>8.6999999999999993</v>
          </cell>
          <cell r="AT241">
            <v>12.3</v>
          </cell>
          <cell r="AU241">
            <v>6.2</v>
          </cell>
          <cell r="AV241">
            <v>6.61</v>
          </cell>
          <cell r="AW241">
            <v>4.7</v>
          </cell>
          <cell r="AX241" t="str">
            <v>&amp;^%</v>
          </cell>
          <cell r="AY241" t="str">
            <v>&amp;^%</v>
          </cell>
          <cell r="BA241" t="str">
            <v>Eden</v>
          </cell>
          <cell r="BB241" t="str">
            <v>E07000030</v>
          </cell>
          <cell r="BC241">
            <v>14000</v>
          </cell>
          <cell r="BD241">
            <v>11.1</v>
          </cell>
          <cell r="BE241">
            <v>433.9</v>
          </cell>
          <cell r="BF241">
            <v>11</v>
          </cell>
          <cell r="BG241">
            <v>494.2</v>
          </cell>
          <cell r="BH241">
            <v>6</v>
          </cell>
          <cell r="BI241">
            <v>256.7</v>
          </cell>
          <cell r="BJ241">
            <v>4.3</v>
          </cell>
          <cell r="BK241" t="str">
            <v>&amp;^%</v>
          </cell>
          <cell r="BL241" t="str">
            <v>&amp;^%</v>
          </cell>
          <cell r="BN241" t="str">
            <v>Eden</v>
          </cell>
          <cell r="BO241" t="str">
            <v>E07000030</v>
          </cell>
          <cell r="BP241">
            <v>21000</v>
          </cell>
          <cell r="BQ241">
            <v>9</v>
          </cell>
          <cell r="BR241">
            <v>37</v>
          </cell>
          <cell r="BS241">
            <v>3.7</v>
          </cell>
          <cell r="BT241">
            <v>32.799999999999997</v>
          </cell>
          <cell r="BU241">
            <v>3.4</v>
          </cell>
          <cell r="BV241">
            <v>12.8</v>
          </cell>
          <cell r="BW241">
            <v>16</v>
          </cell>
          <cell r="BX241" t="str">
            <v>&amp;^%</v>
          </cell>
          <cell r="BY241" t="str">
            <v>&amp;^%</v>
          </cell>
          <cell r="CA241" t="str">
            <v>Eden</v>
          </cell>
          <cell r="CB241" t="str">
            <v>E07000030</v>
          </cell>
          <cell r="CC241">
            <v>17000</v>
          </cell>
          <cell r="CD241">
            <v>17.600000000000001</v>
          </cell>
          <cell r="CE241" t="str">
            <v>&amp;^%</v>
          </cell>
          <cell r="CF241" t="str">
            <v>&amp;^%</v>
          </cell>
          <cell r="CG241">
            <v>20525</v>
          </cell>
          <cell r="CH241">
            <v>13</v>
          </cell>
          <cell r="CI241" t="str">
            <v>&amp;^%</v>
          </cell>
          <cell r="CJ241" t="str">
            <v>&amp;^%</v>
          </cell>
          <cell r="CK241" t="str">
            <v>&amp;^%</v>
          </cell>
          <cell r="CL241" t="str">
            <v>&amp;^%</v>
          </cell>
          <cell r="CN241" t="str">
            <v>Eden</v>
          </cell>
          <cell r="CO241" t="str">
            <v>E07000030</v>
          </cell>
          <cell r="CP241">
            <v>21000</v>
          </cell>
          <cell r="CQ241">
            <v>9</v>
          </cell>
          <cell r="CR241">
            <v>9.0399999999999991</v>
          </cell>
          <cell r="CS241">
            <v>9.1</v>
          </cell>
          <cell r="CT241">
            <v>11.68</v>
          </cell>
          <cell r="CU241">
            <v>5.5</v>
          </cell>
          <cell r="CV241">
            <v>6.24</v>
          </cell>
          <cell r="CW241">
            <v>2</v>
          </cell>
          <cell r="CX241" t="str">
            <v>&amp;^%</v>
          </cell>
          <cell r="CY241" t="str">
            <v>&amp;^%</v>
          </cell>
          <cell r="DA241" t="str">
            <v>Eden</v>
          </cell>
          <cell r="DB241" t="str">
            <v>E07000030</v>
          </cell>
          <cell r="DC241">
            <v>21000</v>
          </cell>
          <cell r="DD241">
            <v>9</v>
          </cell>
          <cell r="DE241">
            <v>330.1</v>
          </cell>
          <cell r="DF241">
            <v>11</v>
          </cell>
          <cell r="DG241">
            <v>383.3</v>
          </cell>
          <cell r="DH241">
            <v>6.6</v>
          </cell>
          <cell r="DI241">
            <v>92.5</v>
          </cell>
          <cell r="DJ241">
            <v>17</v>
          </cell>
          <cell r="DK241" t="str">
            <v>&amp;^%</v>
          </cell>
          <cell r="DL241" t="str">
            <v>&amp;^%</v>
          </cell>
          <cell r="DN241" t="str">
            <v>Eden</v>
          </cell>
          <cell r="DO241" t="str">
            <v>E07000030</v>
          </cell>
          <cell r="DP241">
            <v>5000</v>
          </cell>
          <cell r="DQ241">
            <v>18.5</v>
          </cell>
          <cell r="DR241">
            <v>37</v>
          </cell>
          <cell r="DS241">
            <v>4.2</v>
          </cell>
          <cell r="DT241">
            <v>37.4</v>
          </cell>
          <cell r="DU241">
            <v>2</v>
          </cell>
          <cell r="DV241" t="str">
            <v>&amp;^%</v>
          </cell>
          <cell r="DW241" t="str">
            <v>&amp;^%</v>
          </cell>
          <cell r="DX241" t="str">
            <v>&amp;^%</v>
          </cell>
          <cell r="DY241" t="str">
            <v>&amp;^%</v>
          </cell>
          <cell r="EA241" t="str">
            <v>Eden</v>
          </cell>
          <cell r="EB241" t="str">
            <v>E07000030</v>
          </cell>
          <cell r="EC241" t="str">
            <v>&amp;^%</v>
          </cell>
          <cell r="ED241" t="str">
            <v>&amp;^%</v>
          </cell>
          <cell r="EE241" t="str">
            <v>&amp;^%</v>
          </cell>
          <cell r="EF241" t="str">
            <v>&amp;^%</v>
          </cell>
          <cell r="EG241">
            <v>22156</v>
          </cell>
          <cell r="EH241">
            <v>17</v>
          </cell>
          <cell r="EI241" t="str">
            <v>&amp;^%</v>
          </cell>
          <cell r="EJ241" t="str">
            <v>&amp;^%</v>
          </cell>
          <cell r="EK241" t="str">
            <v>&amp;^%</v>
          </cell>
          <cell r="EL241" t="str">
            <v>&amp;^%</v>
          </cell>
          <cell r="EN241" t="str">
            <v>Eden</v>
          </cell>
          <cell r="EO241" t="str">
            <v>E07000030</v>
          </cell>
          <cell r="EP241">
            <v>5000</v>
          </cell>
          <cell r="EQ241">
            <v>18.5</v>
          </cell>
          <cell r="ER241">
            <v>8.35</v>
          </cell>
          <cell r="ES241">
            <v>16</v>
          </cell>
          <cell r="ET241">
            <v>10.79</v>
          </cell>
          <cell r="EU241">
            <v>11</v>
          </cell>
          <cell r="EV241" t="str">
            <v>&amp;^%</v>
          </cell>
          <cell r="EW241" t="str">
            <v>&amp;^%</v>
          </cell>
          <cell r="EX241" t="str">
            <v>&amp;^%</v>
          </cell>
          <cell r="EY241" t="str">
            <v>&amp;^%</v>
          </cell>
          <cell r="FA241" t="str">
            <v>Eden</v>
          </cell>
          <cell r="FB241" t="str">
            <v>E07000030</v>
          </cell>
          <cell r="FC241">
            <v>5000</v>
          </cell>
          <cell r="FD241">
            <v>18.5</v>
          </cell>
          <cell r="FE241">
            <v>296.2</v>
          </cell>
          <cell r="FF241">
            <v>16</v>
          </cell>
          <cell r="FG241">
            <v>403.1</v>
          </cell>
          <cell r="FH241">
            <v>12</v>
          </cell>
          <cell r="FI241" t="str">
            <v>&amp;^%</v>
          </cell>
          <cell r="FJ241" t="str">
            <v>&amp;^%</v>
          </cell>
          <cell r="FK241" t="str">
            <v>&amp;^%</v>
          </cell>
          <cell r="FL241" t="str">
            <v>&amp;^%</v>
          </cell>
          <cell r="FN241" t="str">
            <v>Eden</v>
          </cell>
          <cell r="FO241" t="str">
            <v>E07000030</v>
          </cell>
          <cell r="FP241">
            <v>10000</v>
          </cell>
          <cell r="FQ241">
            <v>13.8</v>
          </cell>
          <cell r="FR241">
            <v>40</v>
          </cell>
          <cell r="FS241">
            <v>4.0999999999999996</v>
          </cell>
          <cell r="FT241">
            <v>41.6</v>
          </cell>
          <cell r="FU241">
            <v>2.2999999999999998</v>
          </cell>
          <cell r="FV241" t="str">
            <v>&amp;^%</v>
          </cell>
          <cell r="FW241" t="str">
            <v>&amp;^%</v>
          </cell>
          <cell r="FX241" t="str">
            <v>&amp;^%</v>
          </cell>
          <cell r="FY241" t="str">
            <v>&amp;^%</v>
          </cell>
          <cell r="GA241" t="str">
            <v>Eden</v>
          </cell>
          <cell r="GB241" t="str">
            <v>E07000030</v>
          </cell>
          <cell r="GC241" t="str">
            <v>&amp;^%</v>
          </cell>
          <cell r="GD241" t="str">
            <v>&amp;^%</v>
          </cell>
          <cell r="GE241">
            <v>26931</v>
          </cell>
          <cell r="GF241" t="str">
            <v>&amp;^%</v>
          </cell>
          <cell r="GG241">
            <v>29019</v>
          </cell>
          <cell r="GH241">
            <v>9.4</v>
          </cell>
          <cell r="GI241" t="str">
            <v>&amp;^%</v>
          </cell>
          <cell r="GJ241" t="str">
            <v>&amp;^%</v>
          </cell>
          <cell r="GK241" t="str">
            <v>&amp;^%</v>
          </cell>
          <cell r="GL241" t="str">
            <v>&amp;^%</v>
          </cell>
          <cell r="GN241" t="str">
            <v>Eden</v>
          </cell>
          <cell r="GO241" t="str">
            <v>E07000030</v>
          </cell>
          <cell r="GP241">
            <v>10000</v>
          </cell>
          <cell r="GQ241">
            <v>13.8</v>
          </cell>
          <cell r="GR241">
            <v>11.96</v>
          </cell>
          <cell r="GS241">
            <v>9.8000000000000007</v>
          </cell>
          <cell r="GT241">
            <v>12.99</v>
          </cell>
          <cell r="GU241">
            <v>7.3</v>
          </cell>
          <cell r="GV241">
            <v>7.01</v>
          </cell>
          <cell r="GW241">
            <v>6.5</v>
          </cell>
          <cell r="GX241" t="str">
            <v>&amp;^%</v>
          </cell>
          <cell r="GY241" t="str">
            <v>&amp;^%</v>
          </cell>
        </row>
        <row r="242">
          <cell r="A242" t="str">
            <v>South Lakeland</v>
          </cell>
          <cell r="B242" t="str">
            <v>E07000031</v>
          </cell>
          <cell r="C242">
            <v>18000</v>
          </cell>
          <cell r="D242">
            <v>10.1</v>
          </cell>
          <cell r="E242">
            <v>421.4</v>
          </cell>
          <cell r="F242">
            <v>11</v>
          </cell>
          <cell r="G242">
            <v>519.1</v>
          </cell>
          <cell r="H242">
            <v>6.1</v>
          </cell>
          <cell r="I242">
            <v>246.5</v>
          </cell>
          <cell r="J242">
            <v>4.8</v>
          </cell>
          <cell r="K242" t="str">
            <v>&amp;^%</v>
          </cell>
          <cell r="L242" t="str">
            <v>&amp;^%</v>
          </cell>
          <cell r="N242" t="str">
            <v>South Lakeland</v>
          </cell>
          <cell r="O242" t="str">
            <v>E07000031</v>
          </cell>
          <cell r="P242">
            <v>30000</v>
          </cell>
          <cell r="Q242">
            <v>7.5</v>
          </cell>
          <cell r="R242">
            <v>38.299999999999997</v>
          </cell>
          <cell r="S242">
            <v>1.7</v>
          </cell>
          <cell r="T242">
            <v>39.200000000000003</v>
          </cell>
          <cell r="U242">
            <v>1</v>
          </cell>
          <cell r="V242">
            <v>32.5</v>
          </cell>
          <cell r="W242">
            <v>1.8</v>
          </cell>
          <cell r="X242" t="str">
            <v>&amp;^%</v>
          </cell>
          <cell r="Y242" t="str">
            <v>&amp;^%</v>
          </cell>
          <cell r="AA242" t="str">
            <v>South Lakeland</v>
          </cell>
          <cell r="AB242" t="str">
            <v>E07000031</v>
          </cell>
          <cell r="AC242">
            <v>25000</v>
          </cell>
          <cell r="AD242">
            <v>9.1999999999999993</v>
          </cell>
          <cell r="AE242">
            <v>20854</v>
          </cell>
          <cell r="AF242">
            <v>8.6999999999999993</v>
          </cell>
          <cell r="AG242">
            <v>25004</v>
          </cell>
          <cell r="AH242">
            <v>6</v>
          </cell>
          <cell r="AI242">
            <v>12665</v>
          </cell>
          <cell r="AJ242">
            <v>4.9000000000000004</v>
          </cell>
          <cell r="AK242" t="str">
            <v>&amp;^%</v>
          </cell>
          <cell r="AL242" t="str">
            <v>&amp;^%</v>
          </cell>
          <cell r="AN242" t="str">
            <v>South Lakeland</v>
          </cell>
          <cell r="AO242" t="str">
            <v>E07000031</v>
          </cell>
          <cell r="AP242">
            <v>30000</v>
          </cell>
          <cell r="AQ242">
            <v>7.5</v>
          </cell>
          <cell r="AR242">
            <v>9.92</v>
          </cell>
          <cell r="AS242">
            <v>6.8</v>
          </cell>
          <cell r="AT242">
            <v>12.26</v>
          </cell>
          <cell r="AU242">
            <v>4.3</v>
          </cell>
          <cell r="AV242">
            <v>6.64</v>
          </cell>
          <cell r="AW242">
            <v>2.2999999999999998</v>
          </cell>
          <cell r="AX242" t="str">
            <v>&amp;^%</v>
          </cell>
          <cell r="AY242" t="str">
            <v>&amp;^%</v>
          </cell>
          <cell r="BA242" t="str">
            <v>South Lakeland</v>
          </cell>
          <cell r="BB242" t="str">
            <v>E07000031</v>
          </cell>
          <cell r="BC242">
            <v>30000</v>
          </cell>
          <cell r="BD242">
            <v>7.5</v>
          </cell>
          <cell r="BE242">
            <v>402</v>
          </cell>
          <cell r="BF242">
            <v>7.4</v>
          </cell>
          <cell r="BG242">
            <v>480.3</v>
          </cell>
          <cell r="BH242">
            <v>4.4000000000000004</v>
          </cell>
          <cell r="BI242">
            <v>243.1</v>
          </cell>
          <cell r="BJ242">
            <v>3.4</v>
          </cell>
          <cell r="BK242" t="str">
            <v>&amp;^%</v>
          </cell>
          <cell r="BL242" t="str">
            <v>&amp;^%</v>
          </cell>
          <cell r="BN242" t="str">
            <v>South Lakeland</v>
          </cell>
          <cell r="BO242" t="str">
            <v>E07000031</v>
          </cell>
          <cell r="BP242">
            <v>43000</v>
          </cell>
          <cell r="BQ242">
            <v>6.2</v>
          </cell>
          <cell r="BR242">
            <v>37</v>
          </cell>
          <cell r="BS242">
            <v>1.1000000000000001</v>
          </cell>
          <cell r="BT242">
            <v>32.6</v>
          </cell>
          <cell r="BU242">
            <v>2.2999999999999998</v>
          </cell>
          <cell r="BV242">
            <v>12.5</v>
          </cell>
          <cell r="BW242">
            <v>16</v>
          </cell>
          <cell r="BX242" t="str">
            <v>&amp;^%</v>
          </cell>
          <cell r="BY242" t="str">
            <v>&amp;^%</v>
          </cell>
          <cell r="CA242" t="str">
            <v>South Lakeland</v>
          </cell>
          <cell r="CB242" t="str">
            <v>E07000031</v>
          </cell>
          <cell r="CC242">
            <v>36000</v>
          </cell>
          <cell r="CD242">
            <v>7.6</v>
          </cell>
          <cell r="CE242">
            <v>16689</v>
          </cell>
          <cell r="CF242">
            <v>9.1</v>
          </cell>
          <cell r="CG242">
            <v>20943</v>
          </cell>
          <cell r="CH242">
            <v>5.9</v>
          </cell>
          <cell r="CI242">
            <v>6136</v>
          </cell>
          <cell r="CJ242">
            <v>16</v>
          </cell>
          <cell r="CK242" t="str">
            <v>&amp;^%</v>
          </cell>
          <cell r="CL242" t="str">
            <v>&amp;^%</v>
          </cell>
          <cell r="CN242" t="str">
            <v>South Lakeland</v>
          </cell>
          <cell r="CO242" t="str">
            <v>E07000031</v>
          </cell>
          <cell r="CP242">
            <v>43000</v>
          </cell>
          <cell r="CQ242">
            <v>6.2</v>
          </cell>
          <cell r="CR242">
            <v>8.91</v>
          </cell>
          <cell r="CS242">
            <v>5.4</v>
          </cell>
          <cell r="CT242">
            <v>11.99</v>
          </cell>
          <cell r="CU242">
            <v>3.9</v>
          </cell>
          <cell r="CV242">
            <v>6.25</v>
          </cell>
          <cell r="CW242">
            <v>1.7</v>
          </cell>
          <cell r="CX242" t="str">
            <v>&amp;^%</v>
          </cell>
          <cell r="CY242" t="str">
            <v>&amp;^%</v>
          </cell>
          <cell r="DA242" t="str">
            <v>South Lakeland</v>
          </cell>
          <cell r="DB242" t="str">
            <v>E07000031</v>
          </cell>
          <cell r="DC242">
            <v>43000</v>
          </cell>
          <cell r="DD242">
            <v>6.2</v>
          </cell>
          <cell r="DE242">
            <v>322.3</v>
          </cell>
          <cell r="DF242">
            <v>7</v>
          </cell>
          <cell r="DG242">
            <v>390.4</v>
          </cell>
          <cell r="DH242">
            <v>4.5999999999999996</v>
          </cell>
          <cell r="DI242">
            <v>116.6</v>
          </cell>
          <cell r="DJ242">
            <v>16</v>
          </cell>
          <cell r="DK242" t="str">
            <v>&amp;^%</v>
          </cell>
          <cell r="DL242" t="str">
            <v>&amp;^%</v>
          </cell>
          <cell r="DN242" t="str">
            <v>South Lakeland</v>
          </cell>
          <cell r="DO242" t="str">
            <v>E07000031</v>
          </cell>
          <cell r="DP242">
            <v>13000</v>
          </cell>
          <cell r="DQ242">
            <v>11.4</v>
          </cell>
          <cell r="DR242">
            <v>37.299999999999997</v>
          </cell>
          <cell r="DS242">
            <v>2</v>
          </cell>
          <cell r="DT242">
            <v>37.4</v>
          </cell>
          <cell r="DU242">
            <v>1.4</v>
          </cell>
          <cell r="DV242">
            <v>32</v>
          </cell>
          <cell r="DW242">
            <v>2</v>
          </cell>
          <cell r="DX242" t="str">
            <v>&amp;^%</v>
          </cell>
          <cell r="DY242" t="str">
            <v>&amp;^%</v>
          </cell>
          <cell r="EA242" t="str">
            <v>South Lakeland</v>
          </cell>
          <cell r="EB242" t="str">
            <v>E07000031</v>
          </cell>
          <cell r="EC242">
            <v>11000</v>
          </cell>
          <cell r="ED242">
            <v>13.6</v>
          </cell>
          <cell r="EE242">
            <v>17054</v>
          </cell>
          <cell r="EF242">
            <v>14</v>
          </cell>
          <cell r="EG242">
            <v>22089</v>
          </cell>
          <cell r="EH242">
            <v>7.9</v>
          </cell>
          <cell r="EI242" t="str">
            <v>&amp;^%</v>
          </cell>
          <cell r="EJ242" t="str">
            <v>&amp;^%</v>
          </cell>
          <cell r="EK242" t="str">
            <v>&amp;^%</v>
          </cell>
          <cell r="EL242" t="str">
            <v>&amp;^%</v>
          </cell>
          <cell r="EN242" t="str">
            <v>South Lakeland</v>
          </cell>
          <cell r="EO242" t="str">
            <v>E07000031</v>
          </cell>
          <cell r="EP242">
            <v>13000</v>
          </cell>
          <cell r="EQ242">
            <v>11.4</v>
          </cell>
          <cell r="ER242">
            <v>9.34</v>
          </cell>
          <cell r="ES242">
            <v>11</v>
          </cell>
          <cell r="ET242">
            <v>11.38</v>
          </cell>
          <cell r="EU242">
            <v>5.3</v>
          </cell>
          <cell r="EV242">
            <v>6.64</v>
          </cell>
          <cell r="EW242">
            <v>3</v>
          </cell>
          <cell r="EX242" t="str">
            <v>&amp;^%</v>
          </cell>
          <cell r="EY242" t="str">
            <v>&amp;^%</v>
          </cell>
          <cell r="FA242" t="str">
            <v>South Lakeland</v>
          </cell>
          <cell r="FB242" t="str">
            <v>E07000031</v>
          </cell>
          <cell r="FC242">
            <v>13000</v>
          </cell>
          <cell r="FD242">
            <v>11.4</v>
          </cell>
          <cell r="FE242">
            <v>359.6</v>
          </cell>
          <cell r="FF242">
            <v>11</v>
          </cell>
          <cell r="FG242">
            <v>426.1</v>
          </cell>
          <cell r="FH242">
            <v>5.0999999999999996</v>
          </cell>
          <cell r="FI242">
            <v>242</v>
          </cell>
          <cell r="FJ242">
            <v>6.8</v>
          </cell>
          <cell r="FK242" t="str">
            <v>&amp;^%</v>
          </cell>
          <cell r="FL242" t="str">
            <v>&amp;^%</v>
          </cell>
          <cell r="FN242" t="str">
            <v>South Lakeland</v>
          </cell>
          <cell r="FO242" t="str">
            <v>E07000031</v>
          </cell>
          <cell r="FP242">
            <v>18000</v>
          </cell>
          <cell r="FQ242">
            <v>10.1</v>
          </cell>
          <cell r="FR242">
            <v>40</v>
          </cell>
          <cell r="FS242">
            <v>1.6</v>
          </cell>
          <cell r="FT242">
            <v>40.4</v>
          </cell>
          <cell r="FU242">
            <v>1.4</v>
          </cell>
          <cell r="FV242">
            <v>35</v>
          </cell>
          <cell r="FW242">
            <v>3.6</v>
          </cell>
          <cell r="FX242" t="str">
            <v>&amp;^%</v>
          </cell>
          <cell r="FY242" t="str">
            <v>&amp;^%</v>
          </cell>
          <cell r="GA242" t="str">
            <v>South Lakeland</v>
          </cell>
          <cell r="GB242" t="str">
            <v>E07000031</v>
          </cell>
          <cell r="GC242">
            <v>14000</v>
          </cell>
          <cell r="GD242">
            <v>12.5</v>
          </cell>
          <cell r="GE242">
            <v>22463</v>
          </cell>
          <cell r="GF242">
            <v>12</v>
          </cell>
          <cell r="GG242">
            <v>27250</v>
          </cell>
          <cell r="GH242">
            <v>8.3000000000000007</v>
          </cell>
          <cell r="GI242">
            <v>13327</v>
          </cell>
          <cell r="GJ242">
            <v>9.6999999999999993</v>
          </cell>
          <cell r="GK242" t="str">
            <v>&amp;^%</v>
          </cell>
          <cell r="GL242" t="str">
            <v>&amp;^%</v>
          </cell>
          <cell r="GN242" t="str">
            <v>South Lakeland</v>
          </cell>
          <cell r="GO242" t="str">
            <v>E07000031</v>
          </cell>
          <cell r="GP242">
            <v>18000</v>
          </cell>
          <cell r="GQ242">
            <v>10.1</v>
          </cell>
          <cell r="GR242">
            <v>10.16</v>
          </cell>
          <cell r="GS242">
            <v>8.8000000000000007</v>
          </cell>
          <cell r="GT242">
            <v>12.85</v>
          </cell>
          <cell r="GU242">
            <v>6</v>
          </cell>
          <cell r="GV242">
            <v>6.65</v>
          </cell>
          <cell r="GW242">
            <v>3.2</v>
          </cell>
          <cell r="GX242" t="str">
            <v>&amp;^%</v>
          </cell>
          <cell r="GY242" t="str">
            <v>&amp;^%</v>
          </cell>
        </row>
        <row r="243">
          <cell r="A243" t="str">
            <v>Bolton</v>
          </cell>
          <cell r="B243" t="str">
            <v>E08000001</v>
          </cell>
          <cell r="C243">
            <v>36000</v>
          </cell>
          <cell r="D243">
            <v>7</v>
          </cell>
          <cell r="E243">
            <v>443.2</v>
          </cell>
          <cell r="F243">
            <v>5.2</v>
          </cell>
          <cell r="G243">
            <v>521.5</v>
          </cell>
          <cell r="H243">
            <v>3.7</v>
          </cell>
          <cell r="I243">
            <v>270.10000000000002</v>
          </cell>
          <cell r="J243">
            <v>4.0999999999999996</v>
          </cell>
          <cell r="K243" t="str">
            <v>&amp;^%</v>
          </cell>
          <cell r="L243" t="str">
            <v>&amp;^%</v>
          </cell>
          <cell r="N243" t="str">
            <v>Bolton</v>
          </cell>
          <cell r="O243" t="str">
            <v>E08000001</v>
          </cell>
          <cell r="P243">
            <v>66000</v>
          </cell>
          <cell r="Q243">
            <v>5</v>
          </cell>
          <cell r="R243">
            <v>37.5</v>
          </cell>
          <cell r="S243">
            <v>0.3</v>
          </cell>
          <cell r="T243">
            <v>38.1</v>
          </cell>
          <cell r="U243">
            <v>0.7</v>
          </cell>
          <cell r="V243">
            <v>32.299999999999997</v>
          </cell>
          <cell r="W243">
            <v>1.9</v>
          </cell>
          <cell r="X243">
            <v>44</v>
          </cell>
          <cell r="Y243">
            <v>11</v>
          </cell>
          <cell r="AA243" t="str">
            <v>Bolton</v>
          </cell>
          <cell r="AB243" t="str">
            <v>E08000001</v>
          </cell>
          <cell r="AC243">
            <v>57000</v>
          </cell>
          <cell r="AD243">
            <v>6.3</v>
          </cell>
          <cell r="AE243">
            <v>21636</v>
          </cell>
          <cell r="AF243">
            <v>5.2</v>
          </cell>
          <cell r="AG243">
            <v>24398</v>
          </cell>
          <cell r="AH243">
            <v>3.4</v>
          </cell>
          <cell r="AI243">
            <v>12712</v>
          </cell>
          <cell r="AJ243">
            <v>5.9</v>
          </cell>
          <cell r="AK243" t="str">
            <v>&amp;^%</v>
          </cell>
          <cell r="AL243" t="str">
            <v>&amp;^%</v>
          </cell>
          <cell r="AN243" t="str">
            <v>Bolton</v>
          </cell>
          <cell r="AO243" t="str">
            <v>E08000001</v>
          </cell>
          <cell r="AP243">
            <v>66000</v>
          </cell>
          <cell r="AQ243">
            <v>5</v>
          </cell>
          <cell r="AR243">
            <v>10.87</v>
          </cell>
          <cell r="AS243">
            <v>4.3</v>
          </cell>
          <cell r="AT243">
            <v>12.72</v>
          </cell>
          <cell r="AU243">
            <v>2.6</v>
          </cell>
          <cell r="AV243">
            <v>6.92</v>
          </cell>
          <cell r="AW243">
            <v>2.7</v>
          </cell>
          <cell r="AX243" t="str">
            <v>&amp;^%</v>
          </cell>
          <cell r="AY243" t="str">
            <v>&amp;^%</v>
          </cell>
          <cell r="BA243" t="str">
            <v>Bolton</v>
          </cell>
          <cell r="BB243" t="str">
            <v>E08000001</v>
          </cell>
          <cell r="BC243">
            <v>66000</v>
          </cell>
          <cell r="BD243">
            <v>5</v>
          </cell>
          <cell r="BE243">
            <v>418.5</v>
          </cell>
          <cell r="BF243">
            <v>4.4000000000000004</v>
          </cell>
          <cell r="BG243">
            <v>484.9</v>
          </cell>
          <cell r="BH243">
            <v>2.6</v>
          </cell>
          <cell r="BI243">
            <v>249.7</v>
          </cell>
          <cell r="BJ243">
            <v>2.9</v>
          </cell>
          <cell r="BK243" t="str">
            <v>&amp;^%</v>
          </cell>
          <cell r="BL243" t="str">
            <v>&amp;^%</v>
          </cell>
          <cell r="BN243" t="str">
            <v>Bolton</v>
          </cell>
          <cell r="BO243" t="str">
            <v>E08000001</v>
          </cell>
          <cell r="BP243">
            <v>94000</v>
          </cell>
          <cell r="BQ243">
            <v>4.2</v>
          </cell>
          <cell r="BR243">
            <v>36</v>
          </cell>
          <cell r="BS243">
            <v>1.4</v>
          </cell>
          <cell r="BT243">
            <v>32.200000000000003</v>
          </cell>
          <cell r="BU243">
            <v>1.4</v>
          </cell>
          <cell r="BV243">
            <v>15</v>
          </cell>
          <cell r="BW243">
            <v>9.1999999999999993</v>
          </cell>
          <cell r="BX243">
            <v>42</v>
          </cell>
          <cell r="BY243">
            <v>6.8</v>
          </cell>
          <cell r="CA243" t="str">
            <v>Bolton</v>
          </cell>
          <cell r="CB243" t="str">
            <v>E08000001</v>
          </cell>
          <cell r="CC243">
            <v>82000</v>
          </cell>
          <cell r="CD243">
            <v>5.0999999999999996</v>
          </cell>
          <cell r="CE243">
            <v>18237</v>
          </cell>
          <cell r="CF243">
            <v>4.5999999999999996</v>
          </cell>
          <cell r="CG243">
            <v>20423</v>
          </cell>
          <cell r="CH243">
            <v>3.5</v>
          </cell>
          <cell r="CI243">
            <v>5912</v>
          </cell>
          <cell r="CJ243">
            <v>14</v>
          </cell>
          <cell r="CK243" t="str">
            <v>&amp;^%</v>
          </cell>
          <cell r="CL243" t="str">
            <v>&amp;^%</v>
          </cell>
          <cell r="CN243" t="str">
            <v>Bolton</v>
          </cell>
          <cell r="CO243" t="str">
            <v>E08000001</v>
          </cell>
          <cell r="CP243">
            <v>94000</v>
          </cell>
          <cell r="CQ243">
            <v>4.2</v>
          </cell>
          <cell r="CR243">
            <v>9.73</v>
          </cell>
          <cell r="CS243">
            <v>3.3</v>
          </cell>
          <cell r="CT243">
            <v>12.37</v>
          </cell>
          <cell r="CU243">
            <v>2.4</v>
          </cell>
          <cell r="CV243">
            <v>6.27</v>
          </cell>
          <cell r="CW243">
            <v>1.6</v>
          </cell>
          <cell r="CX243">
            <v>20.92</v>
          </cell>
          <cell r="CY243">
            <v>17</v>
          </cell>
          <cell r="DA243" t="str">
            <v>Bolton</v>
          </cell>
          <cell r="DB243" t="str">
            <v>E08000001</v>
          </cell>
          <cell r="DC243">
            <v>94000</v>
          </cell>
          <cell r="DD243">
            <v>4.2</v>
          </cell>
          <cell r="DE243">
            <v>350</v>
          </cell>
          <cell r="DF243">
            <v>3.5</v>
          </cell>
          <cell r="DG243">
            <v>399</v>
          </cell>
          <cell r="DH243">
            <v>2.9</v>
          </cell>
          <cell r="DI243">
            <v>111.7</v>
          </cell>
          <cell r="DJ243">
            <v>11</v>
          </cell>
          <cell r="DK243">
            <v>726.3</v>
          </cell>
          <cell r="DL243">
            <v>16</v>
          </cell>
          <cell r="DN243" t="str">
            <v>Bolton</v>
          </cell>
          <cell r="DO243" t="str">
            <v>E08000001</v>
          </cell>
          <cell r="DP243">
            <v>31000</v>
          </cell>
          <cell r="DQ243">
            <v>7.2</v>
          </cell>
          <cell r="DR243">
            <v>37.1</v>
          </cell>
          <cell r="DS243">
            <v>0.9</v>
          </cell>
          <cell r="DT243">
            <v>36.1</v>
          </cell>
          <cell r="DU243">
            <v>0.8</v>
          </cell>
          <cell r="DV243">
            <v>30.1</v>
          </cell>
          <cell r="DW243">
            <v>1.6</v>
          </cell>
          <cell r="DX243" t="str">
            <v>&amp;^%</v>
          </cell>
          <cell r="DY243" t="str">
            <v>&amp;^%</v>
          </cell>
          <cell r="EA243" t="str">
            <v>Bolton</v>
          </cell>
          <cell r="EB243" t="str">
            <v>E08000001</v>
          </cell>
          <cell r="EC243">
            <v>28000</v>
          </cell>
          <cell r="ED243">
            <v>8.4</v>
          </cell>
          <cell r="EE243">
            <v>20255</v>
          </cell>
          <cell r="EF243">
            <v>7.9</v>
          </cell>
          <cell r="EG243">
            <v>22794</v>
          </cell>
          <cell r="EH243">
            <v>3.7</v>
          </cell>
          <cell r="EI243">
            <v>12230</v>
          </cell>
          <cell r="EJ243">
            <v>4.9000000000000004</v>
          </cell>
          <cell r="EK243" t="str">
            <v>&amp;^%</v>
          </cell>
          <cell r="EL243" t="str">
            <v>&amp;^%</v>
          </cell>
          <cell r="EN243" t="str">
            <v>Bolton</v>
          </cell>
          <cell r="EO243" t="str">
            <v>E08000001</v>
          </cell>
          <cell r="EP243">
            <v>31000</v>
          </cell>
          <cell r="EQ243">
            <v>7.2</v>
          </cell>
          <cell r="ER243">
            <v>10.87</v>
          </cell>
          <cell r="ES243">
            <v>7.6</v>
          </cell>
          <cell r="ET243">
            <v>12.24</v>
          </cell>
          <cell r="EU243">
            <v>3.1</v>
          </cell>
          <cell r="EV243">
            <v>6.96</v>
          </cell>
          <cell r="EW243">
            <v>3.6</v>
          </cell>
          <cell r="EX243" t="str">
            <v>&amp;^%</v>
          </cell>
          <cell r="EY243" t="str">
            <v>&amp;^%</v>
          </cell>
          <cell r="FA243" t="str">
            <v>Bolton</v>
          </cell>
          <cell r="FB243" t="str">
            <v>E08000001</v>
          </cell>
          <cell r="FC243">
            <v>31000</v>
          </cell>
          <cell r="FD243">
            <v>7.2</v>
          </cell>
          <cell r="FE243">
            <v>388.2</v>
          </cell>
          <cell r="FF243">
            <v>7.2</v>
          </cell>
          <cell r="FG243">
            <v>442</v>
          </cell>
          <cell r="FH243">
            <v>3.1</v>
          </cell>
          <cell r="FI243">
            <v>244.8</v>
          </cell>
          <cell r="FJ243">
            <v>3</v>
          </cell>
          <cell r="FK243" t="str">
            <v>&amp;^%</v>
          </cell>
          <cell r="FL243" t="str">
            <v>&amp;^%</v>
          </cell>
          <cell r="FN243" t="str">
            <v>Bolton</v>
          </cell>
          <cell r="FO243" t="str">
            <v>E08000001</v>
          </cell>
          <cell r="FP243">
            <v>36000</v>
          </cell>
          <cell r="FQ243">
            <v>7</v>
          </cell>
          <cell r="FR243">
            <v>38.799999999999997</v>
          </cell>
          <cell r="FS243">
            <v>1.6</v>
          </cell>
          <cell r="FT243">
            <v>39.799999999999997</v>
          </cell>
          <cell r="FU243">
            <v>1</v>
          </cell>
          <cell r="FV243">
            <v>35</v>
          </cell>
          <cell r="FW243">
            <v>0.8</v>
          </cell>
          <cell r="FX243" t="str">
            <v>&amp;^%</v>
          </cell>
          <cell r="FY243" t="str">
            <v>&amp;^%</v>
          </cell>
          <cell r="GA243" t="str">
            <v>Bolton</v>
          </cell>
          <cell r="GB243" t="str">
            <v>E08000001</v>
          </cell>
          <cell r="GC243">
            <v>29000</v>
          </cell>
          <cell r="GD243">
            <v>9.3000000000000007</v>
          </cell>
          <cell r="GE243">
            <v>22531</v>
          </cell>
          <cell r="GF243">
            <v>9.1999999999999993</v>
          </cell>
          <cell r="GG243">
            <v>25920</v>
          </cell>
          <cell r="GH243">
            <v>5.5</v>
          </cell>
          <cell r="GI243" t="str">
            <v>&amp;^%</v>
          </cell>
          <cell r="GJ243" t="str">
            <v>&amp;^%</v>
          </cell>
          <cell r="GK243" t="str">
            <v>&amp;^%</v>
          </cell>
          <cell r="GL243" t="str">
            <v>&amp;^%</v>
          </cell>
          <cell r="GN243" t="str">
            <v>Bolton</v>
          </cell>
          <cell r="GO243" t="str">
            <v>E08000001</v>
          </cell>
          <cell r="GP243">
            <v>36000</v>
          </cell>
          <cell r="GQ243">
            <v>7</v>
          </cell>
          <cell r="GR243">
            <v>10.79</v>
          </cell>
          <cell r="GS243">
            <v>5.4</v>
          </cell>
          <cell r="GT243">
            <v>13.1</v>
          </cell>
          <cell r="GU243">
            <v>3.9</v>
          </cell>
          <cell r="GV243">
            <v>6.83</v>
          </cell>
          <cell r="GW243">
            <v>3.7</v>
          </cell>
          <cell r="GX243" t="str">
            <v>&amp;^%</v>
          </cell>
          <cell r="GY243" t="str">
            <v>&amp;^%</v>
          </cell>
        </row>
        <row r="244">
          <cell r="A244" t="str">
            <v>Bury</v>
          </cell>
          <cell r="B244" t="str">
            <v>E08000002</v>
          </cell>
          <cell r="C244">
            <v>22000</v>
          </cell>
          <cell r="D244">
            <v>9.1</v>
          </cell>
          <cell r="E244">
            <v>500.9</v>
          </cell>
          <cell r="F244">
            <v>7.1</v>
          </cell>
          <cell r="G244">
            <v>576.20000000000005</v>
          </cell>
          <cell r="H244">
            <v>5.7</v>
          </cell>
          <cell r="I244">
            <v>280.89999999999998</v>
          </cell>
          <cell r="J244">
            <v>6.4</v>
          </cell>
          <cell r="K244" t="str">
            <v>&amp;^%</v>
          </cell>
          <cell r="L244" t="str">
            <v>&amp;^%</v>
          </cell>
          <cell r="N244" t="str">
            <v>Bury</v>
          </cell>
          <cell r="O244" t="str">
            <v>E08000002</v>
          </cell>
          <cell r="P244">
            <v>35000</v>
          </cell>
          <cell r="Q244">
            <v>7</v>
          </cell>
          <cell r="R244">
            <v>37.5</v>
          </cell>
          <cell r="S244">
            <v>1.1000000000000001</v>
          </cell>
          <cell r="T244">
            <v>39.1</v>
          </cell>
          <cell r="U244">
            <v>1</v>
          </cell>
          <cell r="V244">
            <v>33.5</v>
          </cell>
          <cell r="W244">
            <v>1.8</v>
          </cell>
          <cell r="X244" t="str">
            <v>&amp;^%</v>
          </cell>
          <cell r="Y244" t="str">
            <v>&amp;^%</v>
          </cell>
          <cell r="AA244" t="str">
            <v>Bury</v>
          </cell>
          <cell r="AB244" t="str">
            <v>E08000002</v>
          </cell>
          <cell r="AC244">
            <v>31000</v>
          </cell>
          <cell r="AD244">
            <v>8.1999999999999993</v>
          </cell>
          <cell r="AE244">
            <v>23769</v>
          </cell>
          <cell r="AF244">
            <v>7</v>
          </cell>
          <cell r="AG244">
            <v>27443</v>
          </cell>
          <cell r="AH244">
            <v>5.5</v>
          </cell>
          <cell r="AI244">
            <v>12964</v>
          </cell>
          <cell r="AJ244">
            <v>7</v>
          </cell>
          <cell r="AK244" t="str">
            <v>&amp;^%</v>
          </cell>
          <cell r="AL244" t="str">
            <v>&amp;^%</v>
          </cell>
          <cell r="AN244" t="str">
            <v>Bury</v>
          </cell>
          <cell r="AO244" t="str">
            <v>E08000002</v>
          </cell>
          <cell r="AP244">
            <v>35000</v>
          </cell>
          <cell r="AQ244">
            <v>7</v>
          </cell>
          <cell r="AR244">
            <v>11.06</v>
          </cell>
          <cell r="AS244">
            <v>6.2</v>
          </cell>
          <cell r="AT244">
            <v>13.27</v>
          </cell>
          <cell r="AU244">
            <v>4.4000000000000004</v>
          </cell>
          <cell r="AV244">
            <v>6.61</v>
          </cell>
          <cell r="AW244">
            <v>2.4</v>
          </cell>
          <cell r="AX244" t="str">
            <v>&amp;^%</v>
          </cell>
          <cell r="AY244" t="str">
            <v>&amp;^%</v>
          </cell>
          <cell r="BA244" t="str">
            <v>Bury</v>
          </cell>
          <cell r="BB244" t="str">
            <v>E08000002</v>
          </cell>
          <cell r="BC244">
            <v>35000</v>
          </cell>
          <cell r="BD244">
            <v>7</v>
          </cell>
          <cell r="BE244">
            <v>437.1</v>
          </cell>
          <cell r="BF244">
            <v>6.3</v>
          </cell>
          <cell r="BG244">
            <v>519.29999999999995</v>
          </cell>
          <cell r="BH244">
            <v>4.3</v>
          </cell>
          <cell r="BI244">
            <v>250.4</v>
          </cell>
          <cell r="BJ244">
            <v>3.4</v>
          </cell>
          <cell r="BK244" t="str">
            <v>&amp;^%</v>
          </cell>
          <cell r="BL244" t="str">
            <v>&amp;^%</v>
          </cell>
          <cell r="BN244" t="str">
            <v>Bury</v>
          </cell>
          <cell r="BO244" t="str">
            <v>E08000002</v>
          </cell>
          <cell r="BP244">
            <v>50000</v>
          </cell>
          <cell r="BQ244">
            <v>5.8</v>
          </cell>
          <cell r="BR244">
            <v>37</v>
          </cell>
          <cell r="BS244">
            <v>1.7</v>
          </cell>
          <cell r="BT244">
            <v>32.5</v>
          </cell>
          <cell r="BU244">
            <v>2.1</v>
          </cell>
          <cell r="BV244">
            <v>12.6</v>
          </cell>
          <cell r="BW244">
            <v>12</v>
          </cell>
          <cell r="BX244" t="str">
            <v>&amp;^%</v>
          </cell>
          <cell r="BY244" t="str">
            <v>&amp;^%</v>
          </cell>
          <cell r="CA244" t="str">
            <v>Bury</v>
          </cell>
          <cell r="CB244" t="str">
            <v>E08000002</v>
          </cell>
          <cell r="CC244">
            <v>43000</v>
          </cell>
          <cell r="CD244">
            <v>7.5</v>
          </cell>
          <cell r="CE244">
            <v>20358</v>
          </cell>
          <cell r="CF244">
            <v>8.4</v>
          </cell>
          <cell r="CG244">
            <v>22756</v>
          </cell>
          <cell r="CH244">
            <v>5.8</v>
          </cell>
          <cell r="CI244">
            <v>5750</v>
          </cell>
          <cell r="CJ244">
            <v>14</v>
          </cell>
          <cell r="CK244" t="str">
            <v>&amp;^%</v>
          </cell>
          <cell r="CL244" t="str">
            <v>&amp;^%</v>
          </cell>
          <cell r="CN244" t="str">
            <v>Bury</v>
          </cell>
          <cell r="CO244" t="str">
            <v>E08000002</v>
          </cell>
          <cell r="CP244">
            <v>50000</v>
          </cell>
          <cell r="CQ244">
            <v>5.8</v>
          </cell>
          <cell r="CR244">
            <v>9.9600000000000009</v>
          </cell>
          <cell r="CS244">
            <v>5</v>
          </cell>
          <cell r="CT244">
            <v>12.87</v>
          </cell>
          <cell r="CU244">
            <v>4</v>
          </cell>
          <cell r="CV244">
            <v>6.3</v>
          </cell>
          <cell r="CW244">
            <v>1.5</v>
          </cell>
          <cell r="CX244" t="str">
            <v>&amp;^%</v>
          </cell>
          <cell r="CY244" t="str">
            <v>&amp;^%</v>
          </cell>
          <cell r="DA244" t="str">
            <v>Bury</v>
          </cell>
          <cell r="DB244" t="str">
            <v>E08000002</v>
          </cell>
          <cell r="DC244">
            <v>50000</v>
          </cell>
          <cell r="DD244">
            <v>5.8</v>
          </cell>
          <cell r="DE244">
            <v>357.4</v>
          </cell>
          <cell r="DF244">
            <v>7.1</v>
          </cell>
          <cell r="DG244">
            <v>418.7</v>
          </cell>
          <cell r="DH244">
            <v>4.5999999999999996</v>
          </cell>
          <cell r="DI244">
            <v>94.2</v>
          </cell>
          <cell r="DJ244">
            <v>11</v>
          </cell>
          <cell r="DK244" t="str">
            <v>&amp;^%</v>
          </cell>
          <cell r="DL244" t="str">
            <v>&amp;^%</v>
          </cell>
          <cell r="DN244" t="str">
            <v>Bury</v>
          </cell>
          <cell r="DO244" t="str">
            <v>E08000002</v>
          </cell>
          <cell r="DP244">
            <v>13000</v>
          </cell>
          <cell r="DQ244">
            <v>11</v>
          </cell>
          <cell r="DR244">
            <v>37.299999999999997</v>
          </cell>
          <cell r="DS244">
            <v>0.5</v>
          </cell>
          <cell r="DT244">
            <v>37.299999999999997</v>
          </cell>
          <cell r="DU244">
            <v>1</v>
          </cell>
          <cell r="DV244">
            <v>32.5</v>
          </cell>
          <cell r="DW244">
            <v>2.4</v>
          </cell>
          <cell r="DX244" t="str">
            <v>&amp;^%</v>
          </cell>
          <cell r="DY244" t="str">
            <v>&amp;^%</v>
          </cell>
          <cell r="EA244" t="str">
            <v>Bury</v>
          </cell>
          <cell r="EB244" t="str">
            <v>E08000002</v>
          </cell>
          <cell r="EC244">
            <v>11000</v>
          </cell>
          <cell r="ED244">
            <v>13.2</v>
          </cell>
          <cell r="EE244">
            <v>21250</v>
          </cell>
          <cell r="EF244">
            <v>12</v>
          </cell>
          <cell r="EG244">
            <v>22803</v>
          </cell>
          <cell r="EH244">
            <v>6.1</v>
          </cell>
          <cell r="EI244">
            <v>11282</v>
          </cell>
          <cell r="EJ244">
            <v>14</v>
          </cell>
          <cell r="EK244" t="str">
            <v>&amp;^%</v>
          </cell>
          <cell r="EL244" t="str">
            <v>&amp;^%</v>
          </cell>
          <cell r="EN244" t="str">
            <v>Bury</v>
          </cell>
          <cell r="EO244" t="str">
            <v>E08000002</v>
          </cell>
          <cell r="EP244">
            <v>13000</v>
          </cell>
          <cell r="EQ244">
            <v>11</v>
          </cell>
          <cell r="ER244">
            <v>10.050000000000001</v>
          </cell>
          <cell r="ES244">
            <v>8.6</v>
          </cell>
          <cell r="ET244">
            <v>11.37</v>
          </cell>
          <cell r="EU244">
            <v>4.5999999999999996</v>
          </cell>
          <cell r="EV244">
            <v>6.44</v>
          </cell>
          <cell r="EW244">
            <v>3</v>
          </cell>
          <cell r="EX244" t="str">
            <v>&amp;^%</v>
          </cell>
          <cell r="EY244" t="str">
            <v>&amp;^%</v>
          </cell>
          <cell r="FA244" t="str">
            <v>Bury</v>
          </cell>
          <cell r="FB244" t="str">
            <v>E08000002</v>
          </cell>
          <cell r="FC244">
            <v>13000</v>
          </cell>
          <cell r="FD244">
            <v>11</v>
          </cell>
          <cell r="FE244">
            <v>381.5</v>
          </cell>
          <cell r="FF244">
            <v>8</v>
          </cell>
          <cell r="FG244">
            <v>423.8</v>
          </cell>
          <cell r="FH244">
            <v>4.7</v>
          </cell>
          <cell r="FI244">
            <v>234.6</v>
          </cell>
          <cell r="FJ244">
            <v>3.1</v>
          </cell>
          <cell r="FK244" t="str">
            <v>&amp;^%</v>
          </cell>
          <cell r="FL244" t="str">
            <v>&amp;^%</v>
          </cell>
          <cell r="FN244" t="str">
            <v>Bury</v>
          </cell>
          <cell r="FO244" t="str">
            <v>E08000002</v>
          </cell>
          <cell r="FP244">
            <v>22000</v>
          </cell>
          <cell r="FQ244">
            <v>9.1</v>
          </cell>
          <cell r="FR244">
            <v>39.4</v>
          </cell>
          <cell r="FS244">
            <v>1.6</v>
          </cell>
          <cell r="FT244">
            <v>40.299999999999997</v>
          </cell>
          <cell r="FU244">
            <v>1.4</v>
          </cell>
          <cell r="FV244">
            <v>34.5</v>
          </cell>
          <cell r="FW244">
            <v>2.5</v>
          </cell>
          <cell r="FX244" t="str">
            <v>&amp;^%</v>
          </cell>
          <cell r="FY244" t="str">
            <v>&amp;^%</v>
          </cell>
          <cell r="GA244" t="str">
            <v>Bury</v>
          </cell>
          <cell r="GB244" t="str">
            <v>E08000002</v>
          </cell>
          <cell r="GC244">
            <v>20000</v>
          </cell>
          <cell r="GD244">
            <v>10.4</v>
          </cell>
          <cell r="GE244">
            <v>25236</v>
          </cell>
          <cell r="GF244">
            <v>8.6999999999999993</v>
          </cell>
          <cell r="GG244">
            <v>29984</v>
          </cell>
          <cell r="GH244">
            <v>7.2</v>
          </cell>
          <cell r="GI244">
            <v>15172</v>
          </cell>
          <cell r="GJ244">
            <v>9.9</v>
          </cell>
          <cell r="GK244" t="str">
            <v>&amp;^%</v>
          </cell>
          <cell r="GL244" t="str">
            <v>&amp;^%</v>
          </cell>
          <cell r="GN244" t="str">
            <v>Bury</v>
          </cell>
          <cell r="GO244" t="str">
            <v>E08000002</v>
          </cell>
          <cell r="GP244">
            <v>22000</v>
          </cell>
          <cell r="GQ244">
            <v>9.1</v>
          </cell>
          <cell r="GR244">
            <v>12.26</v>
          </cell>
          <cell r="GS244">
            <v>7.5</v>
          </cell>
          <cell r="GT244">
            <v>14.31</v>
          </cell>
          <cell r="GU244">
            <v>6</v>
          </cell>
          <cell r="GV244">
            <v>6.88</v>
          </cell>
          <cell r="GW244">
            <v>4.5999999999999996</v>
          </cell>
          <cell r="GX244" t="str">
            <v>&amp;^%</v>
          </cell>
          <cell r="GY244" t="str">
            <v>&amp;^%</v>
          </cell>
        </row>
        <row r="245">
          <cell r="A245" t="str">
            <v>Manchester</v>
          </cell>
          <cell r="B245" t="str">
            <v>E08000003</v>
          </cell>
          <cell r="C245">
            <v>114000</v>
          </cell>
          <cell r="D245">
            <v>3.9</v>
          </cell>
          <cell r="E245">
            <v>555.1</v>
          </cell>
          <cell r="F245">
            <v>3.6</v>
          </cell>
          <cell r="G245">
            <v>664.6</v>
          </cell>
          <cell r="H245">
            <v>2.6</v>
          </cell>
          <cell r="I245">
            <v>297.5</v>
          </cell>
          <cell r="J245">
            <v>2.6</v>
          </cell>
          <cell r="K245">
            <v>1152.3</v>
          </cell>
          <cell r="L245">
            <v>18</v>
          </cell>
          <cell r="N245" t="str">
            <v>Manchester</v>
          </cell>
          <cell r="O245" t="str">
            <v>E08000003</v>
          </cell>
          <cell r="P245">
            <v>211000</v>
          </cell>
          <cell r="Q245">
            <v>2.8</v>
          </cell>
          <cell r="R245">
            <v>37.4</v>
          </cell>
          <cell r="S245">
            <v>0.2</v>
          </cell>
          <cell r="T245">
            <v>37.799999999999997</v>
          </cell>
          <cell r="U245">
            <v>0.5</v>
          </cell>
          <cell r="V245">
            <v>35</v>
          </cell>
          <cell r="W245">
            <v>0.1</v>
          </cell>
          <cell r="X245">
            <v>42</v>
          </cell>
          <cell r="Y245">
            <v>3.2</v>
          </cell>
          <cell r="AA245" t="str">
            <v>Manchester</v>
          </cell>
          <cell r="AB245" t="str">
            <v>E08000003</v>
          </cell>
          <cell r="AC245">
            <v>180000</v>
          </cell>
          <cell r="AD245">
            <v>4.3</v>
          </cell>
          <cell r="AE245">
            <v>27117</v>
          </cell>
          <cell r="AF245">
            <v>3.4</v>
          </cell>
          <cell r="AG245">
            <v>32461</v>
          </cell>
          <cell r="AH245">
            <v>4.2</v>
          </cell>
          <cell r="AI245">
            <v>15384</v>
          </cell>
          <cell r="AJ245">
            <v>3.8</v>
          </cell>
          <cell r="AK245" t="str">
            <v>&amp;^%</v>
          </cell>
          <cell r="AL245" t="str">
            <v>&amp;^%</v>
          </cell>
          <cell r="AN245" t="str">
            <v>Manchester</v>
          </cell>
          <cell r="AO245" t="str">
            <v>E08000003</v>
          </cell>
          <cell r="AP245">
            <v>211000</v>
          </cell>
          <cell r="AQ245">
            <v>2.8</v>
          </cell>
          <cell r="AR245">
            <v>13.66</v>
          </cell>
          <cell r="AS245">
            <v>2.4</v>
          </cell>
          <cell r="AT245">
            <v>16.14</v>
          </cell>
          <cell r="AU245">
            <v>1.9</v>
          </cell>
          <cell r="AV245">
            <v>7.62</v>
          </cell>
          <cell r="AW245">
            <v>1.9</v>
          </cell>
          <cell r="AX245">
            <v>27.65</v>
          </cell>
          <cell r="AY245">
            <v>11</v>
          </cell>
          <cell r="BA245" t="str">
            <v>Manchester</v>
          </cell>
          <cell r="BB245" t="str">
            <v>E08000003</v>
          </cell>
          <cell r="BC245">
            <v>211000</v>
          </cell>
          <cell r="BD245">
            <v>2.8</v>
          </cell>
          <cell r="BE245">
            <v>509</v>
          </cell>
          <cell r="BF245">
            <v>2.7</v>
          </cell>
          <cell r="BG245">
            <v>609.79999999999995</v>
          </cell>
          <cell r="BH245">
            <v>1.9</v>
          </cell>
          <cell r="BI245">
            <v>288.3</v>
          </cell>
          <cell r="BJ245">
            <v>1.9</v>
          </cell>
          <cell r="BK245">
            <v>1024.7</v>
          </cell>
          <cell r="BL245">
            <v>11</v>
          </cell>
          <cell r="BN245" t="str">
            <v>Manchester</v>
          </cell>
          <cell r="BO245" t="str">
            <v>E08000003</v>
          </cell>
          <cell r="BP245">
            <v>280000</v>
          </cell>
          <cell r="BQ245">
            <v>2.4</v>
          </cell>
          <cell r="BR245">
            <v>35.6</v>
          </cell>
          <cell r="BS245">
            <v>1.1000000000000001</v>
          </cell>
          <cell r="BT245">
            <v>33.200000000000003</v>
          </cell>
          <cell r="BU245">
            <v>0.8</v>
          </cell>
          <cell r="BV245">
            <v>17.5</v>
          </cell>
          <cell r="BW245">
            <v>4.0999999999999996</v>
          </cell>
          <cell r="BX245">
            <v>40.299999999999997</v>
          </cell>
          <cell r="BY245">
            <v>1.8</v>
          </cell>
          <cell r="CA245" t="str">
            <v>Manchester</v>
          </cell>
          <cell r="CB245" t="str">
            <v>E08000003</v>
          </cell>
          <cell r="CC245">
            <v>238000</v>
          </cell>
          <cell r="CD245">
            <v>3.8</v>
          </cell>
          <cell r="CE245">
            <v>23015</v>
          </cell>
          <cell r="CF245">
            <v>4.0999999999999996</v>
          </cell>
          <cell r="CG245">
            <v>27581</v>
          </cell>
          <cell r="CH245">
            <v>4.0999999999999996</v>
          </cell>
          <cell r="CI245">
            <v>7976</v>
          </cell>
          <cell r="CJ245">
            <v>11</v>
          </cell>
          <cell r="CK245">
            <v>48550</v>
          </cell>
          <cell r="CL245">
            <v>17</v>
          </cell>
          <cell r="CN245" t="str">
            <v>Manchester</v>
          </cell>
          <cell r="CO245" t="str">
            <v>E08000003</v>
          </cell>
          <cell r="CP245">
            <v>280000</v>
          </cell>
          <cell r="CQ245">
            <v>2.4</v>
          </cell>
          <cell r="CR245">
            <v>12.33</v>
          </cell>
          <cell r="CS245">
            <v>2.6</v>
          </cell>
          <cell r="CT245">
            <v>15.51</v>
          </cell>
          <cell r="CU245">
            <v>1.7</v>
          </cell>
          <cell r="CV245">
            <v>6.61</v>
          </cell>
          <cell r="CW245">
            <v>1.3</v>
          </cell>
          <cell r="CX245">
            <v>26.52</v>
          </cell>
          <cell r="CY245">
            <v>9.1</v>
          </cell>
          <cell r="DA245" t="str">
            <v>Manchester</v>
          </cell>
          <cell r="DB245" t="str">
            <v>E08000003</v>
          </cell>
          <cell r="DC245">
            <v>280000</v>
          </cell>
          <cell r="DD245">
            <v>2.4</v>
          </cell>
          <cell r="DE245">
            <v>433.4</v>
          </cell>
          <cell r="DF245">
            <v>2.7</v>
          </cell>
          <cell r="DG245">
            <v>514.5</v>
          </cell>
          <cell r="DH245">
            <v>1.9</v>
          </cell>
          <cell r="DI245">
            <v>152.80000000000001</v>
          </cell>
          <cell r="DJ245">
            <v>4.5</v>
          </cell>
          <cell r="DK245">
            <v>921</v>
          </cell>
          <cell r="DL245">
            <v>9.6</v>
          </cell>
          <cell r="DN245" t="str">
            <v>Manchester</v>
          </cell>
          <cell r="DO245" t="str">
            <v>E08000003</v>
          </cell>
          <cell r="DP245">
            <v>98000</v>
          </cell>
          <cell r="DQ245">
            <v>4</v>
          </cell>
          <cell r="DR245">
            <v>37.4</v>
          </cell>
          <cell r="DS245">
            <v>0.3</v>
          </cell>
          <cell r="DT245">
            <v>37</v>
          </cell>
          <cell r="DU245">
            <v>0.7</v>
          </cell>
          <cell r="DV245">
            <v>34</v>
          </cell>
          <cell r="DW245">
            <v>2.2000000000000002</v>
          </cell>
          <cell r="DX245">
            <v>40</v>
          </cell>
          <cell r="DY245">
            <v>4.3</v>
          </cell>
          <cell r="EA245" t="str">
            <v>Manchester</v>
          </cell>
          <cell r="EB245" t="str">
            <v>E08000003</v>
          </cell>
          <cell r="EC245">
            <v>81000</v>
          </cell>
          <cell r="ED245">
            <v>6.1</v>
          </cell>
          <cell r="EE245">
            <v>25299</v>
          </cell>
          <cell r="EF245">
            <v>5</v>
          </cell>
          <cell r="EG245">
            <v>28614</v>
          </cell>
          <cell r="EH245">
            <v>4.0999999999999996</v>
          </cell>
          <cell r="EI245">
            <v>14926</v>
          </cell>
          <cell r="EJ245">
            <v>3.7</v>
          </cell>
          <cell r="EK245" t="str">
            <v>&amp;^%</v>
          </cell>
          <cell r="EL245" t="str">
            <v>&amp;^%</v>
          </cell>
          <cell r="EN245" t="str">
            <v>Manchester</v>
          </cell>
          <cell r="EO245" t="str">
            <v>E08000003</v>
          </cell>
          <cell r="EP245">
            <v>98000</v>
          </cell>
          <cell r="EQ245">
            <v>4</v>
          </cell>
          <cell r="ER245">
            <v>13.05</v>
          </cell>
          <cell r="ES245">
            <v>3.2</v>
          </cell>
          <cell r="ET245">
            <v>14.75</v>
          </cell>
          <cell r="EU245">
            <v>2.6</v>
          </cell>
          <cell r="EV245">
            <v>7.43</v>
          </cell>
          <cell r="EW245">
            <v>3</v>
          </cell>
          <cell r="EX245">
            <v>22.95</v>
          </cell>
          <cell r="EY245">
            <v>15</v>
          </cell>
          <cell r="FA245" t="str">
            <v>Manchester</v>
          </cell>
          <cell r="FB245" t="str">
            <v>E08000003</v>
          </cell>
          <cell r="FC245">
            <v>98000</v>
          </cell>
          <cell r="FD245">
            <v>4</v>
          </cell>
          <cell r="FE245">
            <v>484.4</v>
          </cell>
          <cell r="FF245">
            <v>3.1</v>
          </cell>
          <cell r="FG245">
            <v>546.20000000000005</v>
          </cell>
          <cell r="FH245">
            <v>2.6</v>
          </cell>
          <cell r="FI245">
            <v>280.60000000000002</v>
          </cell>
          <cell r="FJ245">
            <v>2.7</v>
          </cell>
          <cell r="FK245">
            <v>811.5</v>
          </cell>
          <cell r="FL245">
            <v>17</v>
          </cell>
          <cell r="FN245" t="str">
            <v>Manchester</v>
          </cell>
          <cell r="FO245" t="str">
            <v>E08000003</v>
          </cell>
          <cell r="FP245">
            <v>114000</v>
          </cell>
          <cell r="FQ245">
            <v>3.9</v>
          </cell>
          <cell r="FR245">
            <v>37.5</v>
          </cell>
          <cell r="FS245">
            <v>0.1</v>
          </cell>
          <cell r="FT245">
            <v>38.4</v>
          </cell>
          <cell r="FU245">
            <v>0.6</v>
          </cell>
          <cell r="FV245">
            <v>35</v>
          </cell>
          <cell r="FW245">
            <v>0</v>
          </cell>
          <cell r="FX245">
            <v>42.6</v>
          </cell>
          <cell r="FY245">
            <v>7.5</v>
          </cell>
          <cell r="GA245" t="str">
            <v>Manchester</v>
          </cell>
          <cell r="GB245" t="str">
            <v>E08000003</v>
          </cell>
          <cell r="GC245">
            <v>99000</v>
          </cell>
          <cell r="GD245">
            <v>5.9</v>
          </cell>
          <cell r="GE245">
            <v>29083</v>
          </cell>
          <cell r="GF245">
            <v>5.4</v>
          </cell>
          <cell r="GG245">
            <v>35587</v>
          </cell>
          <cell r="GH245">
            <v>6.3</v>
          </cell>
          <cell r="GI245">
            <v>15744</v>
          </cell>
          <cell r="GJ245">
            <v>7.6</v>
          </cell>
          <cell r="GK245" t="str">
            <v>&amp;^%</v>
          </cell>
          <cell r="GL245" t="str">
            <v>&amp;^%</v>
          </cell>
          <cell r="GN245" t="str">
            <v>Manchester</v>
          </cell>
          <cell r="GO245" t="str">
            <v>E08000003</v>
          </cell>
          <cell r="GP245">
            <v>114000</v>
          </cell>
          <cell r="GQ245">
            <v>3.9</v>
          </cell>
          <cell r="GR245">
            <v>14.24</v>
          </cell>
          <cell r="GS245">
            <v>3.8</v>
          </cell>
          <cell r="GT245">
            <v>17.29</v>
          </cell>
          <cell r="GU245">
            <v>2.6</v>
          </cell>
          <cell r="GV245">
            <v>7.69</v>
          </cell>
          <cell r="GW245">
            <v>2.7</v>
          </cell>
          <cell r="GX245">
            <v>30.61</v>
          </cell>
          <cell r="GY245">
            <v>18</v>
          </cell>
        </row>
        <row r="246">
          <cell r="A246" t="str">
            <v>Oldham</v>
          </cell>
          <cell r="B246" t="str">
            <v>E08000004</v>
          </cell>
          <cell r="C246">
            <v>26000</v>
          </cell>
          <cell r="D246">
            <v>8.1999999999999993</v>
          </cell>
          <cell r="E246">
            <v>446.3</v>
          </cell>
          <cell r="F246">
            <v>6.8</v>
          </cell>
          <cell r="G246">
            <v>530.1</v>
          </cell>
          <cell r="H246">
            <v>4.5</v>
          </cell>
          <cell r="I246">
            <v>267.8</v>
          </cell>
          <cell r="J246">
            <v>4.5</v>
          </cell>
          <cell r="K246" t="str">
            <v>&amp;^%</v>
          </cell>
          <cell r="L246" t="str">
            <v>&amp;^%</v>
          </cell>
          <cell r="N246" t="str">
            <v>Oldham</v>
          </cell>
          <cell r="O246" t="str">
            <v>E08000004</v>
          </cell>
          <cell r="P246">
            <v>48000</v>
          </cell>
          <cell r="Q246">
            <v>5.9</v>
          </cell>
          <cell r="R246">
            <v>37.5</v>
          </cell>
          <cell r="S246">
            <v>0.7</v>
          </cell>
          <cell r="T246">
            <v>38.299999999999997</v>
          </cell>
          <cell r="U246">
            <v>0.9</v>
          </cell>
          <cell r="V246">
            <v>32.5</v>
          </cell>
          <cell r="W246">
            <v>0.4</v>
          </cell>
          <cell r="X246" t="str">
            <v>&amp;^%</v>
          </cell>
          <cell r="Y246" t="str">
            <v>&amp;^%</v>
          </cell>
          <cell r="AA246" t="str">
            <v>Oldham</v>
          </cell>
          <cell r="AB246" t="str">
            <v>E08000004</v>
          </cell>
          <cell r="AC246">
            <v>43000</v>
          </cell>
          <cell r="AD246">
            <v>9.6</v>
          </cell>
          <cell r="AE246">
            <v>20932</v>
          </cell>
          <cell r="AF246">
            <v>12</v>
          </cell>
          <cell r="AG246">
            <v>24810</v>
          </cell>
          <cell r="AH246">
            <v>4.5999999999999996</v>
          </cell>
          <cell r="AI246">
            <v>12831</v>
          </cell>
          <cell r="AJ246">
            <v>7.2</v>
          </cell>
          <cell r="AK246" t="str">
            <v>&amp;^%</v>
          </cell>
          <cell r="AL246" t="str">
            <v>&amp;^%</v>
          </cell>
          <cell r="AN246" t="str">
            <v>Oldham</v>
          </cell>
          <cell r="AO246" t="str">
            <v>E08000004</v>
          </cell>
          <cell r="AP246">
            <v>48000</v>
          </cell>
          <cell r="AQ246">
            <v>5.9</v>
          </cell>
          <cell r="AR246">
            <v>10.6</v>
          </cell>
          <cell r="AS246">
            <v>4.4000000000000004</v>
          </cell>
          <cell r="AT246">
            <v>12.69</v>
          </cell>
          <cell r="AU246">
            <v>3.2</v>
          </cell>
          <cell r="AV246">
            <v>6.64</v>
          </cell>
          <cell r="AW246">
            <v>2</v>
          </cell>
          <cell r="AX246" t="str">
            <v>&amp;^%</v>
          </cell>
          <cell r="AY246" t="str">
            <v>&amp;^%</v>
          </cell>
          <cell r="BA246" t="str">
            <v>Oldham</v>
          </cell>
          <cell r="BB246" t="str">
            <v>E08000004</v>
          </cell>
          <cell r="BC246">
            <v>48000</v>
          </cell>
          <cell r="BD246">
            <v>5.9</v>
          </cell>
          <cell r="BE246">
            <v>412.4</v>
          </cell>
          <cell r="BF246">
            <v>4.8</v>
          </cell>
          <cell r="BG246">
            <v>486.3</v>
          </cell>
          <cell r="BH246">
            <v>3.2</v>
          </cell>
          <cell r="BI246">
            <v>251</v>
          </cell>
          <cell r="BJ246">
            <v>4</v>
          </cell>
          <cell r="BK246" t="str">
            <v>&amp;^%</v>
          </cell>
          <cell r="BL246" t="str">
            <v>&amp;^%</v>
          </cell>
          <cell r="BN246" t="str">
            <v>Oldham</v>
          </cell>
          <cell r="BO246" t="str">
            <v>E08000004</v>
          </cell>
          <cell r="BP246">
            <v>68000</v>
          </cell>
          <cell r="BQ246">
            <v>4.9000000000000004</v>
          </cell>
          <cell r="BR246">
            <v>35.299999999999997</v>
          </cell>
          <cell r="BS246">
            <v>2.1</v>
          </cell>
          <cell r="BT246">
            <v>32.299999999999997</v>
          </cell>
          <cell r="BU246">
            <v>1.7</v>
          </cell>
          <cell r="BV246">
            <v>15</v>
          </cell>
          <cell r="BW246">
            <v>11</v>
          </cell>
          <cell r="BX246">
            <v>42.2</v>
          </cell>
          <cell r="BY246">
            <v>9.1</v>
          </cell>
          <cell r="CA246" t="str">
            <v>Oldham</v>
          </cell>
          <cell r="CB246" t="str">
            <v>E08000004</v>
          </cell>
          <cell r="CC246">
            <v>62000</v>
          </cell>
          <cell r="CD246">
            <v>7.4</v>
          </cell>
          <cell r="CE246">
            <v>16992</v>
          </cell>
          <cell r="CF246">
            <v>7.3</v>
          </cell>
          <cell r="CG246">
            <v>20299</v>
          </cell>
          <cell r="CH246">
            <v>4.4000000000000004</v>
          </cell>
          <cell r="CI246">
            <v>5836</v>
          </cell>
          <cell r="CJ246">
            <v>19</v>
          </cell>
          <cell r="CK246" t="str">
            <v>&amp;^%</v>
          </cell>
          <cell r="CL246" t="str">
            <v>&amp;^%</v>
          </cell>
          <cell r="CN246" t="str">
            <v>Oldham</v>
          </cell>
          <cell r="CO246" t="str">
            <v>E08000004</v>
          </cell>
          <cell r="CP246">
            <v>68000</v>
          </cell>
          <cell r="CQ246">
            <v>4.9000000000000004</v>
          </cell>
          <cell r="CR246">
            <v>9.51</v>
          </cell>
          <cell r="CS246">
            <v>3.7</v>
          </cell>
          <cell r="CT246">
            <v>12.1</v>
          </cell>
          <cell r="CU246">
            <v>3</v>
          </cell>
          <cell r="CV246">
            <v>6.21</v>
          </cell>
          <cell r="CW246">
            <v>1.3</v>
          </cell>
          <cell r="CX246" t="str">
            <v>&amp;^%</v>
          </cell>
          <cell r="CY246" t="str">
            <v>&amp;^%</v>
          </cell>
          <cell r="DA246" t="str">
            <v>Oldham</v>
          </cell>
          <cell r="DB246" t="str">
            <v>E08000004</v>
          </cell>
          <cell r="DC246">
            <v>68000</v>
          </cell>
          <cell r="DD246">
            <v>4.9000000000000004</v>
          </cell>
          <cell r="DE246">
            <v>328.9</v>
          </cell>
          <cell r="DF246">
            <v>5.3</v>
          </cell>
          <cell r="DG246">
            <v>390.9</v>
          </cell>
          <cell r="DH246">
            <v>3.5</v>
          </cell>
          <cell r="DI246">
            <v>111.4</v>
          </cell>
          <cell r="DJ246">
            <v>11</v>
          </cell>
          <cell r="DK246" t="str">
            <v>&amp;^%</v>
          </cell>
          <cell r="DL246" t="str">
            <v>&amp;^%</v>
          </cell>
          <cell r="DN246" t="str">
            <v>Oldham</v>
          </cell>
          <cell r="DO246" t="str">
            <v>E08000004</v>
          </cell>
          <cell r="DP246">
            <v>22000</v>
          </cell>
          <cell r="DQ246">
            <v>8.5</v>
          </cell>
          <cell r="DR246">
            <v>36.200000000000003</v>
          </cell>
          <cell r="DS246">
            <v>1.2</v>
          </cell>
          <cell r="DT246">
            <v>35.799999999999997</v>
          </cell>
          <cell r="DU246">
            <v>0.9</v>
          </cell>
          <cell r="DV246">
            <v>31.4</v>
          </cell>
          <cell r="DW246">
            <v>1.9</v>
          </cell>
          <cell r="DX246" t="str">
            <v>&amp;^%</v>
          </cell>
          <cell r="DY246" t="str">
            <v>&amp;^%</v>
          </cell>
          <cell r="EA246" t="str">
            <v>Oldham</v>
          </cell>
          <cell r="EB246" t="str">
            <v>E08000004</v>
          </cell>
          <cell r="EC246">
            <v>21000</v>
          </cell>
          <cell r="ED246">
            <v>15.5</v>
          </cell>
          <cell r="EE246">
            <v>18029</v>
          </cell>
          <cell r="EF246" t="str">
            <v>&amp;^%</v>
          </cell>
          <cell r="EG246">
            <v>22290</v>
          </cell>
          <cell r="EH246">
            <v>6.7</v>
          </cell>
          <cell r="EI246" t="str">
            <v>&amp;^%</v>
          </cell>
          <cell r="EJ246" t="str">
            <v>&amp;^%</v>
          </cell>
          <cell r="EK246" t="str">
            <v>&amp;^%</v>
          </cell>
          <cell r="EL246" t="str">
            <v>&amp;^%</v>
          </cell>
          <cell r="EN246" t="str">
            <v>Oldham</v>
          </cell>
          <cell r="EO246" t="str">
            <v>E08000004</v>
          </cell>
          <cell r="EP246">
            <v>22000</v>
          </cell>
          <cell r="EQ246">
            <v>8.5</v>
          </cell>
          <cell r="ER246">
            <v>10.199999999999999</v>
          </cell>
          <cell r="ES246">
            <v>6.1</v>
          </cell>
          <cell r="ET246">
            <v>12.15</v>
          </cell>
          <cell r="EU246">
            <v>4.2</v>
          </cell>
          <cell r="EV246">
            <v>6.57</v>
          </cell>
          <cell r="EW246">
            <v>3.9</v>
          </cell>
          <cell r="EX246" t="str">
            <v>&amp;^%</v>
          </cell>
          <cell r="EY246" t="str">
            <v>&amp;^%</v>
          </cell>
          <cell r="FA246" t="str">
            <v>Oldham</v>
          </cell>
          <cell r="FB246" t="str">
            <v>E08000004</v>
          </cell>
          <cell r="FC246">
            <v>22000</v>
          </cell>
          <cell r="FD246">
            <v>8.5</v>
          </cell>
          <cell r="FE246">
            <v>369.3</v>
          </cell>
          <cell r="FF246">
            <v>6.9</v>
          </cell>
          <cell r="FG246">
            <v>434.6</v>
          </cell>
          <cell r="FH246">
            <v>4.0999999999999996</v>
          </cell>
          <cell r="FI246">
            <v>237.1</v>
          </cell>
          <cell r="FJ246">
            <v>6.1</v>
          </cell>
          <cell r="FK246" t="str">
            <v>&amp;^%</v>
          </cell>
          <cell r="FL246" t="str">
            <v>&amp;^%</v>
          </cell>
          <cell r="FN246" t="str">
            <v>Oldham</v>
          </cell>
          <cell r="FO246" t="str">
            <v>E08000004</v>
          </cell>
          <cell r="FP246">
            <v>26000</v>
          </cell>
          <cell r="FQ246">
            <v>8.1999999999999993</v>
          </cell>
          <cell r="FR246">
            <v>39</v>
          </cell>
          <cell r="FS246">
            <v>1.3</v>
          </cell>
          <cell r="FT246">
            <v>40.5</v>
          </cell>
          <cell r="FU246">
            <v>1.3</v>
          </cell>
          <cell r="FV246">
            <v>35</v>
          </cell>
          <cell r="FW246">
            <v>1.9</v>
          </cell>
          <cell r="FX246" t="str">
            <v>&amp;^%</v>
          </cell>
          <cell r="FY246" t="str">
            <v>&amp;^%</v>
          </cell>
          <cell r="GA246" t="str">
            <v>Oldham</v>
          </cell>
          <cell r="GB246" t="str">
            <v>E08000004</v>
          </cell>
          <cell r="GC246">
            <v>23000</v>
          </cell>
          <cell r="GD246">
            <v>11.5</v>
          </cell>
          <cell r="GE246">
            <v>23808</v>
          </cell>
          <cell r="GF246">
            <v>12</v>
          </cell>
          <cell r="GG246">
            <v>27093</v>
          </cell>
          <cell r="GH246">
            <v>6</v>
          </cell>
          <cell r="GI246">
            <v>13620</v>
          </cell>
          <cell r="GJ246">
            <v>6.9</v>
          </cell>
          <cell r="GK246" t="str">
            <v>&amp;^%</v>
          </cell>
          <cell r="GL246" t="str">
            <v>&amp;^%</v>
          </cell>
          <cell r="GN246" t="str">
            <v>Oldham</v>
          </cell>
          <cell r="GO246" t="str">
            <v>E08000004</v>
          </cell>
          <cell r="GP246">
            <v>26000</v>
          </cell>
          <cell r="GQ246">
            <v>8.1999999999999993</v>
          </cell>
          <cell r="GR246">
            <v>10.75</v>
          </cell>
          <cell r="GS246">
            <v>6.9</v>
          </cell>
          <cell r="GT246">
            <v>13.09</v>
          </cell>
          <cell r="GU246">
            <v>4.5999999999999996</v>
          </cell>
          <cell r="GV246">
            <v>6.76</v>
          </cell>
          <cell r="GW246">
            <v>2.5</v>
          </cell>
          <cell r="GX246" t="str">
            <v>&amp;^%</v>
          </cell>
          <cell r="GY246" t="str">
            <v>&amp;^%</v>
          </cell>
        </row>
        <row r="247">
          <cell r="A247" t="str">
            <v>Rochdale</v>
          </cell>
          <cell r="B247" t="str">
            <v>E08000005</v>
          </cell>
          <cell r="C247">
            <v>23000</v>
          </cell>
          <cell r="D247">
            <v>8.8000000000000007</v>
          </cell>
          <cell r="E247">
            <v>460.7</v>
          </cell>
          <cell r="F247">
            <v>7.1</v>
          </cell>
          <cell r="G247">
            <v>542.5</v>
          </cell>
          <cell r="H247">
            <v>4.5</v>
          </cell>
          <cell r="I247">
            <v>291</v>
          </cell>
          <cell r="J247">
            <v>5.3</v>
          </cell>
          <cell r="K247" t="str">
            <v>&amp;^%</v>
          </cell>
          <cell r="L247" t="str">
            <v>&amp;^%</v>
          </cell>
          <cell r="N247" t="str">
            <v>Rochdale</v>
          </cell>
          <cell r="O247" t="str">
            <v>E08000005</v>
          </cell>
          <cell r="P247">
            <v>38000</v>
          </cell>
          <cell r="Q247">
            <v>6.7</v>
          </cell>
          <cell r="R247">
            <v>37.700000000000003</v>
          </cell>
          <cell r="S247">
            <v>1.6</v>
          </cell>
          <cell r="T247">
            <v>39.799999999999997</v>
          </cell>
          <cell r="U247">
            <v>1.2</v>
          </cell>
          <cell r="V247">
            <v>32.9</v>
          </cell>
          <cell r="W247">
            <v>3.8</v>
          </cell>
          <cell r="X247" t="str">
            <v>&amp;^%</v>
          </cell>
          <cell r="Y247" t="str">
            <v>&amp;^%</v>
          </cell>
          <cell r="AA247" t="str">
            <v>Rochdale</v>
          </cell>
          <cell r="AB247" t="str">
            <v>E08000005</v>
          </cell>
          <cell r="AC247">
            <v>36000</v>
          </cell>
          <cell r="AD247">
            <v>7.6</v>
          </cell>
          <cell r="AE247">
            <v>21842</v>
          </cell>
          <cell r="AF247">
            <v>5.9</v>
          </cell>
          <cell r="AG247">
            <v>25858</v>
          </cell>
          <cell r="AH247">
            <v>3.9</v>
          </cell>
          <cell r="AI247">
            <v>13763</v>
          </cell>
          <cell r="AJ247">
            <v>6.3</v>
          </cell>
          <cell r="AK247" t="str">
            <v>&amp;^%</v>
          </cell>
          <cell r="AL247" t="str">
            <v>&amp;^%</v>
          </cell>
          <cell r="AN247" t="str">
            <v>Rochdale</v>
          </cell>
          <cell r="AO247" t="str">
            <v>E08000005</v>
          </cell>
          <cell r="AP247">
            <v>38000</v>
          </cell>
          <cell r="AQ247">
            <v>6.7</v>
          </cell>
          <cell r="AR247">
            <v>10.97</v>
          </cell>
          <cell r="AS247">
            <v>4.9000000000000004</v>
          </cell>
          <cell r="AT247">
            <v>13.06</v>
          </cell>
          <cell r="AU247">
            <v>3.5</v>
          </cell>
          <cell r="AV247">
            <v>7.07</v>
          </cell>
          <cell r="AW247">
            <v>3.6</v>
          </cell>
          <cell r="AX247" t="str">
            <v>&amp;^%</v>
          </cell>
          <cell r="AY247" t="str">
            <v>&amp;^%</v>
          </cell>
          <cell r="BA247" t="str">
            <v>Rochdale</v>
          </cell>
          <cell r="BB247" t="str">
            <v>E08000005</v>
          </cell>
          <cell r="BC247">
            <v>38000</v>
          </cell>
          <cell r="BD247">
            <v>6.7</v>
          </cell>
          <cell r="BE247">
            <v>437.6</v>
          </cell>
          <cell r="BF247">
            <v>4.7</v>
          </cell>
          <cell r="BG247">
            <v>520</v>
          </cell>
          <cell r="BH247">
            <v>3.4</v>
          </cell>
          <cell r="BI247">
            <v>275</v>
          </cell>
          <cell r="BJ247">
            <v>5</v>
          </cell>
          <cell r="BK247" t="str">
            <v>&amp;^%</v>
          </cell>
          <cell r="BL247" t="str">
            <v>&amp;^%</v>
          </cell>
          <cell r="BN247" t="str">
            <v>Rochdale</v>
          </cell>
          <cell r="BO247" t="str">
            <v>E08000005</v>
          </cell>
          <cell r="BP247">
            <v>52000</v>
          </cell>
          <cell r="BQ247">
            <v>5.6</v>
          </cell>
          <cell r="BR247">
            <v>36.799999999999997</v>
          </cell>
          <cell r="BS247">
            <v>0.9</v>
          </cell>
          <cell r="BT247">
            <v>34.299999999999997</v>
          </cell>
          <cell r="BU247">
            <v>1.9</v>
          </cell>
          <cell r="BV247">
            <v>16</v>
          </cell>
          <cell r="BW247">
            <v>9.6999999999999993</v>
          </cell>
          <cell r="BX247" t="str">
            <v>&amp;^%</v>
          </cell>
          <cell r="BY247" t="str">
            <v>&amp;^%</v>
          </cell>
          <cell r="CA247" t="str">
            <v>Rochdale</v>
          </cell>
          <cell r="CB247" t="str">
            <v>E08000005</v>
          </cell>
          <cell r="CC247">
            <v>49000</v>
          </cell>
          <cell r="CD247">
            <v>6.4</v>
          </cell>
          <cell r="CE247">
            <v>19384</v>
          </cell>
          <cell r="CF247">
            <v>5.6</v>
          </cell>
          <cell r="CG247">
            <v>21404</v>
          </cell>
          <cell r="CH247">
            <v>4.2</v>
          </cell>
          <cell r="CI247">
            <v>6757</v>
          </cell>
          <cell r="CJ247">
            <v>11</v>
          </cell>
          <cell r="CK247" t="str">
            <v>&amp;^%</v>
          </cell>
          <cell r="CL247" t="str">
            <v>&amp;^%</v>
          </cell>
          <cell r="CN247" t="str">
            <v>Rochdale</v>
          </cell>
          <cell r="CO247" t="str">
            <v>E08000005</v>
          </cell>
          <cell r="CP247">
            <v>52000</v>
          </cell>
          <cell r="CQ247">
            <v>5.6</v>
          </cell>
          <cell r="CR247">
            <v>9.9700000000000006</v>
          </cell>
          <cell r="CS247">
            <v>4</v>
          </cell>
          <cell r="CT247">
            <v>12.54</v>
          </cell>
          <cell r="CU247">
            <v>3.3</v>
          </cell>
          <cell r="CV247">
            <v>6.35</v>
          </cell>
          <cell r="CW247">
            <v>1.9</v>
          </cell>
          <cell r="CX247" t="str">
            <v>&amp;^%</v>
          </cell>
          <cell r="CY247" t="str">
            <v>&amp;^%</v>
          </cell>
          <cell r="DA247" t="str">
            <v>Rochdale</v>
          </cell>
          <cell r="DB247" t="str">
            <v>E08000005</v>
          </cell>
          <cell r="DC247">
            <v>52000</v>
          </cell>
          <cell r="DD247">
            <v>5.6</v>
          </cell>
          <cell r="DE247">
            <v>379.3</v>
          </cell>
          <cell r="DF247">
            <v>5.0999999999999996</v>
          </cell>
          <cell r="DG247">
            <v>429.6</v>
          </cell>
          <cell r="DH247">
            <v>3.7</v>
          </cell>
          <cell r="DI247">
            <v>135.30000000000001</v>
          </cell>
          <cell r="DJ247">
            <v>11</v>
          </cell>
          <cell r="DK247" t="str">
            <v>&amp;^%</v>
          </cell>
          <cell r="DL247" t="str">
            <v>&amp;^%</v>
          </cell>
          <cell r="DN247" t="str">
            <v>Rochdale</v>
          </cell>
          <cell r="DO247" t="str">
            <v>E08000005</v>
          </cell>
          <cell r="DP247">
            <v>15000</v>
          </cell>
          <cell r="DQ247">
            <v>10.199999999999999</v>
          </cell>
          <cell r="DR247">
            <v>37</v>
          </cell>
          <cell r="DS247">
            <v>0.9</v>
          </cell>
          <cell r="DT247">
            <v>37.9</v>
          </cell>
          <cell r="DU247">
            <v>2.1</v>
          </cell>
          <cell r="DV247">
            <v>30</v>
          </cell>
          <cell r="DW247">
            <v>4.2</v>
          </cell>
          <cell r="DX247" t="str">
            <v>&amp;^%</v>
          </cell>
          <cell r="DY247" t="str">
            <v>&amp;^%</v>
          </cell>
          <cell r="EA247" t="str">
            <v>Rochdale</v>
          </cell>
          <cell r="EB247" t="str">
            <v>E08000005</v>
          </cell>
          <cell r="EC247">
            <v>15000</v>
          </cell>
          <cell r="ED247">
            <v>11.6</v>
          </cell>
          <cell r="EE247">
            <v>20497</v>
          </cell>
          <cell r="EF247">
            <v>9.5</v>
          </cell>
          <cell r="EG247">
            <v>23812</v>
          </cell>
          <cell r="EH247">
            <v>5.7</v>
          </cell>
          <cell r="EI247">
            <v>12261</v>
          </cell>
          <cell r="EJ247">
            <v>11</v>
          </cell>
          <cell r="EK247" t="str">
            <v>&amp;^%</v>
          </cell>
          <cell r="EL247" t="str">
            <v>&amp;^%</v>
          </cell>
          <cell r="EN247" t="str">
            <v>Rochdale</v>
          </cell>
          <cell r="EO247" t="str">
            <v>E08000005</v>
          </cell>
          <cell r="EP247">
            <v>15000</v>
          </cell>
          <cell r="EQ247">
            <v>10.199999999999999</v>
          </cell>
          <cell r="ER247">
            <v>10.43</v>
          </cell>
          <cell r="ES247">
            <v>9.5</v>
          </cell>
          <cell r="ET247">
            <v>12.83</v>
          </cell>
          <cell r="EU247">
            <v>5.4</v>
          </cell>
          <cell r="EV247">
            <v>6.56</v>
          </cell>
          <cell r="EW247">
            <v>3.9</v>
          </cell>
          <cell r="EX247" t="str">
            <v>&amp;^%</v>
          </cell>
          <cell r="EY247" t="str">
            <v>&amp;^%</v>
          </cell>
          <cell r="FA247" t="str">
            <v>Rochdale</v>
          </cell>
          <cell r="FB247" t="str">
            <v>E08000005</v>
          </cell>
          <cell r="FC247">
            <v>15000</v>
          </cell>
          <cell r="FD247">
            <v>10.199999999999999</v>
          </cell>
          <cell r="FE247">
            <v>411.9</v>
          </cell>
          <cell r="FF247">
            <v>8.8000000000000007</v>
          </cell>
          <cell r="FG247">
            <v>486.4</v>
          </cell>
          <cell r="FH247">
            <v>4.9000000000000004</v>
          </cell>
          <cell r="FI247">
            <v>243.7</v>
          </cell>
          <cell r="FJ247">
            <v>7.5</v>
          </cell>
          <cell r="FK247" t="str">
            <v>&amp;^%</v>
          </cell>
          <cell r="FL247" t="str">
            <v>&amp;^%</v>
          </cell>
          <cell r="FN247" t="str">
            <v>Rochdale</v>
          </cell>
          <cell r="FO247" t="str">
            <v>E08000005</v>
          </cell>
          <cell r="FP247">
            <v>23000</v>
          </cell>
          <cell r="FQ247">
            <v>8.8000000000000007</v>
          </cell>
          <cell r="FR247">
            <v>39.9</v>
          </cell>
          <cell r="FS247">
            <v>1.6</v>
          </cell>
          <cell r="FT247">
            <v>41.1</v>
          </cell>
          <cell r="FU247">
            <v>1.4</v>
          </cell>
          <cell r="FV247">
            <v>35.4</v>
          </cell>
          <cell r="FW247">
            <v>1.4</v>
          </cell>
          <cell r="FX247" t="str">
            <v>&amp;^%</v>
          </cell>
          <cell r="FY247" t="str">
            <v>&amp;^%</v>
          </cell>
          <cell r="GA247" t="str">
            <v>Rochdale</v>
          </cell>
          <cell r="GB247" t="str">
            <v>E08000005</v>
          </cell>
          <cell r="GC247">
            <v>21000</v>
          </cell>
          <cell r="GD247">
            <v>10.1</v>
          </cell>
          <cell r="GE247">
            <v>22798</v>
          </cell>
          <cell r="GF247">
            <v>7.7</v>
          </cell>
          <cell r="GG247">
            <v>27272</v>
          </cell>
          <cell r="GH247">
            <v>5.0999999999999996</v>
          </cell>
          <cell r="GI247">
            <v>15368</v>
          </cell>
          <cell r="GJ247">
            <v>6.8</v>
          </cell>
          <cell r="GK247" t="str">
            <v>&amp;^%</v>
          </cell>
          <cell r="GL247" t="str">
            <v>&amp;^%</v>
          </cell>
          <cell r="GN247" t="str">
            <v>Rochdale</v>
          </cell>
          <cell r="GO247" t="str">
            <v>E08000005</v>
          </cell>
          <cell r="GP247">
            <v>23000</v>
          </cell>
          <cell r="GQ247">
            <v>8.8000000000000007</v>
          </cell>
          <cell r="GR247">
            <v>11.13</v>
          </cell>
          <cell r="GS247">
            <v>6.7</v>
          </cell>
          <cell r="GT247">
            <v>13.2</v>
          </cell>
          <cell r="GU247">
            <v>4.5999999999999996</v>
          </cell>
          <cell r="GV247">
            <v>7.35</v>
          </cell>
          <cell r="GW247">
            <v>4.3</v>
          </cell>
          <cell r="GX247" t="str">
            <v>&amp;^%</v>
          </cell>
          <cell r="GY247" t="str">
            <v>&amp;^%</v>
          </cell>
        </row>
        <row r="248">
          <cell r="A248" t="str">
            <v>Salford</v>
          </cell>
          <cell r="B248" t="str">
            <v>E08000006</v>
          </cell>
          <cell r="C248">
            <v>50000</v>
          </cell>
          <cell r="D248">
            <v>5.9</v>
          </cell>
          <cell r="E248">
            <v>531.79999999999995</v>
          </cell>
          <cell r="F248">
            <v>5.0999999999999996</v>
          </cell>
          <cell r="G248">
            <v>609.4</v>
          </cell>
          <cell r="H248">
            <v>3.9</v>
          </cell>
          <cell r="I248">
            <v>303.10000000000002</v>
          </cell>
          <cell r="J248">
            <v>4.4000000000000004</v>
          </cell>
          <cell r="K248" t="str">
            <v>&amp;^%</v>
          </cell>
          <cell r="L248" t="str">
            <v>&amp;^%</v>
          </cell>
          <cell r="N248" t="str">
            <v>Salford</v>
          </cell>
          <cell r="O248" t="str">
            <v>E08000006</v>
          </cell>
          <cell r="P248">
            <v>84000</v>
          </cell>
          <cell r="Q248">
            <v>4.5</v>
          </cell>
          <cell r="R248">
            <v>37.5</v>
          </cell>
          <cell r="S248">
            <v>1</v>
          </cell>
          <cell r="T248">
            <v>38.799999999999997</v>
          </cell>
          <cell r="U248">
            <v>0.6</v>
          </cell>
          <cell r="V248">
            <v>35</v>
          </cell>
          <cell r="W248">
            <v>0</v>
          </cell>
          <cell r="X248">
            <v>44</v>
          </cell>
          <cell r="Y248">
            <v>8.1999999999999993</v>
          </cell>
          <cell r="AA248" t="str">
            <v>Salford</v>
          </cell>
          <cell r="AB248" t="str">
            <v>E08000006</v>
          </cell>
          <cell r="AC248">
            <v>70000</v>
          </cell>
          <cell r="AD248">
            <v>5.4</v>
          </cell>
          <cell r="AE248">
            <v>26193</v>
          </cell>
          <cell r="AF248">
            <v>4.0999999999999996</v>
          </cell>
          <cell r="AG248">
            <v>30159</v>
          </cell>
          <cell r="AH248">
            <v>3.8</v>
          </cell>
          <cell r="AI248">
            <v>14348</v>
          </cell>
          <cell r="AJ248">
            <v>3.7</v>
          </cell>
          <cell r="AK248" t="str">
            <v>&amp;^%</v>
          </cell>
          <cell r="AL248" t="str">
            <v>&amp;^%</v>
          </cell>
          <cell r="AN248" t="str">
            <v>Salford</v>
          </cell>
          <cell r="AO248" t="str">
            <v>E08000006</v>
          </cell>
          <cell r="AP248">
            <v>84000</v>
          </cell>
          <cell r="AQ248">
            <v>4.5</v>
          </cell>
          <cell r="AR248">
            <v>12.43</v>
          </cell>
          <cell r="AS248">
            <v>3.4</v>
          </cell>
          <cell r="AT248">
            <v>14.66</v>
          </cell>
          <cell r="AU248">
            <v>3</v>
          </cell>
          <cell r="AV248">
            <v>7.52</v>
          </cell>
          <cell r="AW248">
            <v>2.8</v>
          </cell>
          <cell r="AX248" t="str">
            <v>&amp;^%</v>
          </cell>
          <cell r="AY248" t="str">
            <v>&amp;^%</v>
          </cell>
          <cell r="BA248" t="str">
            <v>Salford</v>
          </cell>
          <cell r="BB248" t="str">
            <v>E08000006</v>
          </cell>
          <cell r="BC248">
            <v>84000</v>
          </cell>
          <cell r="BD248">
            <v>4.5</v>
          </cell>
          <cell r="BE248">
            <v>473.7</v>
          </cell>
          <cell r="BF248">
            <v>4.2</v>
          </cell>
          <cell r="BG248">
            <v>569.4</v>
          </cell>
          <cell r="BH248">
            <v>3</v>
          </cell>
          <cell r="BI248">
            <v>293.10000000000002</v>
          </cell>
          <cell r="BJ248">
            <v>3.1</v>
          </cell>
          <cell r="BK248" t="str">
            <v>&amp;^%</v>
          </cell>
          <cell r="BL248" t="str">
            <v>&amp;^%</v>
          </cell>
          <cell r="BN248" t="str">
            <v>Salford</v>
          </cell>
          <cell r="BO248" t="str">
            <v>E08000006</v>
          </cell>
          <cell r="BP248">
            <v>107000</v>
          </cell>
          <cell r="BQ248">
            <v>3.9</v>
          </cell>
          <cell r="BR248">
            <v>37</v>
          </cell>
          <cell r="BS248">
            <v>0.8</v>
          </cell>
          <cell r="BT248">
            <v>34.799999999999997</v>
          </cell>
          <cell r="BU248">
            <v>1.1000000000000001</v>
          </cell>
          <cell r="BV248">
            <v>19.5</v>
          </cell>
          <cell r="BW248">
            <v>6.2</v>
          </cell>
          <cell r="BX248">
            <v>42.6</v>
          </cell>
          <cell r="BY248">
            <v>5.8</v>
          </cell>
          <cell r="CA248" t="str">
            <v>Salford</v>
          </cell>
          <cell r="CB248" t="str">
            <v>E08000006</v>
          </cell>
          <cell r="CC248">
            <v>87000</v>
          </cell>
          <cell r="CD248">
            <v>4.8</v>
          </cell>
          <cell r="CE248">
            <v>21998</v>
          </cell>
          <cell r="CF248">
            <v>5.4</v>
          </cell>
          <cell r="CG248">
            <v>26214</v>
          </cell>
          <cell r="CH248">
            <v>3.9</v>
          </cell>
          <cell r="CI248">
            <v>8573</v>
          </cell>
          <cell r="CJ248">
            <v>11</v>
          </cell>
          <cell r="CK248" t="str">
            <v>&amp;^%</v>
          </cell>
          <cell r="CL248" t="str">
            <v>&amp;^%</v>
          </cell>
          <cell r="CN248" t="str">
            <v>Salford</v>
          </cell>
          <cell r="CO248" t="str">
            <v>E08000006</v>
          </cell>
          <cell r="CP248">
            <v>107000</v>
          </cell>
          <cell r="CQ248">
            <v>3.9</v>
          </cell>
          <cell r="CR248">
            <v>11.14</v>
          </cell>
          <cell r="CS248">
            <v>3.9</v>
          </cell>
          <cell r="CT248">
            <v>14.09</v>
          </cell>
          <cell r="CU248">
            <v>2.8</v>
          </cell>
          <cell r="CV248">
            <v>6.68</v>
          </cell>
          <cell r="CW248">
            <v>1.9</v>
          </cell>
          <cell r="CX248">
            <v>23.42</v>
          </cell>
          <cell r="CY248">
            <v>19</v>
          </cell>
          <cell r="DA248" t="str">
            <v>Salford</v>
          </cell>
          <cell r="DB248" t="str">
            <v>E08000006</v>
          </cell>
          <cell r="DC248">
            <v>107000</v>
          </cell>
          <cell r="DD248">
            <v>3.9</v>
          </cell>
          <cell r="DE248">
            <v>405.8</v>
          </cell>
          <cell r="DF248">
            <v>3.6</v>
          </cell>
          <cell r="DG248">
            <v>489.7</v>
          </cell>
          <cell r="DH248">
            <v>3.1</v>
          </cell>
          <cell r="DI248">
            <v>156.69999999999999</v>
          </cell>
          <cell r="DJ248">
            <v>8.1</v>
          </cell>
          <cell r="DK248">
            <v>846.4</v>
          </cell>
          <cell r="DL248">
            <v>16</v>
          </cell>
          <cell r="DN248" t="str">
            <v>Salford</v>
          </cell>
          <cell r="DO248" t="str">
            <v>E08000006</v>
          </cell>
          <cell r="DP248">
            <v>34000</v>
          </cell>
          <cell r="DQ248">
            <v>6.8</v>
          </cell>
          <cell r="DR248">
            <v>37</v>
          </cell>
          <cell r="DS248">
            <v>0.9</v>
          </cell>
          <cell r="DT248">
            <v>37.200000000000003</v>
          </cell>
          <cell r="DU248">
            <v>0.7</v>
          </cell>
          <cell r="DV248">
            <v>32.5</v>
          </cell>
          <cell r="DW248">
            <v>2.2999999999999998</v>
          </cell>
          <cell r="DX248" t="str">
            <v>&amp;^%</v>
          </cell>
          <cell r="DY248" t="str">
            <v>&amp;^%</v>
          </cell>
          <cell r="EA248" t="str">
            <v>Salford</v>
          </cell>
          <cell r="EB248" t="str">
            <v>E08000006</v>
          </cell>
          <cell r="EC248">
            <v>28000</v>
          </cell>
          <cell r="ED248">
            <v>8.1999999999999993</v>
          </cell>
          <cell r="EE248">
            <v>21925</v>
          </cell>
          <cell r="EF248">
            <v>7.6</v>
          </cell>
          <cell r="EG248">
            <v>26825</v>
          </cell>
          <cell r="EH248">
            <v>5.8</v>
          </cell>
          <cell r="EI248">
            <v>13688</v>
          </cell>
          <cell r="EJ248">
            <v>5.4</v>
          </cell>
          <cell r="EK248" t="str">
            <v>&amp;^%</v>
          </cell>
          <cell r="EL248" t="str">
            <v>&amp;^%</v>
          </cell>
          <cell r="EN248" t="str">
            <v>Salford</v>
          </cell>
          <cell r="EO248" t="str">
            <v>E08000006</v>
          </cell>
          <cell r="EP248">
            <v>34000</v>
          </cell>
          <cell r="EQ248">
            <v>6.8</v>
          </cell>
          <cell r="ER248">
            <v>11.59</v>
          </cell>
          <cell r="ES248">
            <v>5.0999999999999996</v>
          </cell>
          <cell r="ET248">
            <v>13.75</v>
          </cell>
          <cell r="EU248">
            <v>4.5</v>
          </cell>
          <cell r="EV248">
            <v>7.55</v>
          </cell>
          <cell r="EW248">
            <v>3.8</v>
          </cell>
          <cell r="EX248" t="str">
            <v>&amp;^%</v>
          </cell>
          <cell r="EY248" t="str">
            <v>&amp;^%</v>
          </cell>
          <cell r="FA248" t="str">
            <v>Salford</v>
          </cell>
          <cell r="FB248" t="str">
            <v>E08000006</v>
          </cell>
          <cell r="FC248">
            <v>34000</v>
          </cell>
          <cell r="FD248">
            <v>6.8</v>
          </cell>
          <cell r="FE248">
            <v>420.9</v>
          </cell>
          <cell r="FF248">
            <v>5.3</v>
          </cell>
          <cell r="FG248">
            <v>511</v>
          </cell>
          <cell r="FH248">
            <v>4.5999999999999996</v>
          </cell>
          <cell r="FI248">
            <v>278.39999999999998</v>
          </cell>
          <cell r="FJ248">
            <v>3.9</v>
          </cell>
          <cell r="FK248" t="str">
            <v>&amp;^%</v>
          </cell>
          <cell r="FL248" t="str">
            <v>&amp;^%</v>
          </cell>
          <cell r="FN248" t="str">
            <v>Salford</v>
          </cell>
          <cell r="FO248" t="str">
            <v>E08000006</v>
          </cell>
          <cell r="FP248">
            <v>50000</v>
          </cell>
          <cell r="FQ248">
            <v>5.9</v>
          </cell>
          <cell r="FR248">
            <v>38.6</v>
          </cell>
          <cell r="FS248">
            <v>1.7</v>
          </cell>
          <cell r="FT248">
            <v>40</v>
          </cell>
          <cell r="FU248">
            <v>0.9</v>
          </cell>
          <cell r="FV248">
            <v>35</v>
          </cell>
          <cell r="FW248">
            <v>0.7</v>
          </cell>
          <cell r="FX248" t="str">
            <v>&amp;^%</v>
          </cell>
          <cell r="FY248" t="str">
            <v>&amp;^%</v>
          </cell>
          <cell r="GA248" t="str">
            <v>Salford</v>
          </cell>
          <cell r="GB248" t="str">
            <v>E08000006</v>
          </cell>
          <cell r="GC248">
            <v>41000</v>
          </cell>
          <cell r="GD248">
            <v>7.2</v>
          </cell>
          <cell r="GE248">
            <v>28444</v>
          </cell>
          <cell r="GF248">
            <v>5.5</v>
          </cell>
          <cell r="GG248">
            <v>32459</v>
          </cell>
          <cell r="GH248">
            <v>5</v>
          </cell>
          <cell r="GI248">
            <v>15470</v>
          </cell>
          <cell r="GJ248">
            <v>4.7</v>
          </cell>
          <cell r="GK248" t="str">
            <v>&amp;^%</v>
          </cell>
          <cell r="GL248" t="str">
            <v>&amp;^%</v>
          </cell>
          <cell r="GN248" t="str">
            <v>Salford</v>
          </cell>
          <cell r="GO248" t="str">
            <v>E08000006</v>
          </cell>
          <cell r="GP248">
            <v>50000</v>
          </cell>
          <cell r="GQ248">
            <v>5.9</v>
          </cell>
          <cell r="GR248">
            <v>12.86</v>
          </cell>
          <cell r="GS248">
            <v>5.0999999999999996</v>
          </cell>
          <cell r="GT248">
            <v>15.23</v>
          </cell>
          <cell r="GU248">
            <v>3.9</v>
          </cell>
          <cell r="GV248">
            <v>7.51</v>
          </cell>
          <cell r="GW248">
            <v>3.7</v>
          </cell>
          <cell r="GX248" t="str">
            <v>&amp;^%</v>
          </cell>
          <cell r="GY248" t="str">
            <v>&amp;^%</v>
          </cell>
        </row>
        <row r="249">
          <cell r="A249" t="str">
            <v>Stockport</v>
          </cell>
          <cell r="B249" t="str">
            <v>E08000007</v>
          </cell>
          <cell r="C249">
            <v>43000</v>
          </cell>
          <cell r="D249">
            <v>6.5</v>
          </cell>
          <cell r="E249">
            <v>565.6</v>
          </cell>
          <cell r="F249">
            <v>4.8</v>
          </cell>
          <cell r="G249">
            <v>622.4</v>
          </cell>
          <cell r="H249">
            <v>3.9</v>
          </cell>
          <cell r="I249">
            <v>312.60000000000002</v>
          </cell>
          <cell r="J249">
            <v>4.4000000000000004</v>
          </cell>
          <cell r="K249" t="str">
            <v>&amp;^%</v>
          </cell>
          <cell r="L249" t="str">
            <v>&amp;^%</v>
          </cell>
          <cell r="N249" t="str">
            <v>Stockport</v>
          </cell>
          <cell r="O249" t="str">
            <v>E08000007</v>
          </cell>
          <cell r="P249">
            <v>67000</v>
          </cell>
          <cell r="Q249">
            <v>5.0999999999999996</v>
          </cell>
          <cell r="R249">
            <v>37.5</v>
          </cell>
          <cell r="S249">
            <v>0.1</v>
          </cell>
          <cell r="T249">
            <v>38.700000000000003</v>
          </cell>
          <cell r="U249">
            <v>0.7</v>
          </cell>
          <cell r="V249">
            <v>34</v>
          </cell>
          <cell r="W249">
            <v>1.9</v>
          </cell>
          <cell r="X249">
            <v>44.4</v>
          </cell>
          <cell r="Y249">
            <v>13</v>
          </cell>
          <cell r="AA249" t="str">
            <v>Stockport</v>
          </cell>
          <cell r="AB249" t="str">
            <v>E08000007</v>
          </cell>
          <cell r="AC249">
            <v>60000</v>
          </cell>
          <cell r="AD249">
            <v>6.4</v>
          </cell>
          <cell r="AE249">
            <v>27098</v>
          </cell>
          <cell r="AF249">
            <v>6.8</v>
          </cell>
          <cell r="AG249">
            <v>30829</v>
          </cell>
          <cell r="AH249">
            <v>3.9</v>
          </cell>
          <cell r="AI249">
            <v>14920</v>
          </cell>
          <cell r="AJ249">
            <v>3.7</v>
          </cell>
          <cell r="AK249" t="str">
            <v>&amp;^%</v>
          </cell>
          <cell r="AL249" t="str">
            <v>&amp;^%</v>
          </cell>
          <cell r="AN249" t="str">
            <v>Stockport</v>
          </cell>
          <cell r="AO249" t="str">
            <v>E08000007</v>
          </cell>
          <cell r="AP249">
            <v>67000</v>
          </cell>
          <cell r="AQ249">
            <v>5.0999999999999996</v>
          </cell>
          <cell r="AR249">
            <v>12.68</v>
          </cell>
          <cell r="AS249">
            <v>4.8</v>
          </cell>
          <cell r="AT249">
            <v>14.71</v>
          </cell>
          <cell r="AU249">
            <v>3</v>
          </cell>
          <cell r="AV249">
            <v>7.52</v>
          </cell>
          <cell r="AW249">
            <v>2.1</v>
          </cell>
          <cell r="AX249" t="str">
            <v>&amp;^%</v>
          </cell>
          <cell r="AY249" t="str">
            <v>&amp;^%</v>
          </cell>
          <cell r="BA249" t="str">
            <v>Stockport</v>
          </cell>
          <cell r="BB249" t="str">
            <v>E08000007</v>
          </cell>
          <cell r="BC249">
            <v>67000</v>
          </cell>
          <cell r="BD249">
            <v>5.0999999999999996</v>
          </cell>
          <cell r="BE249">
            <v>507.7</v>
          </cell>
          <cell r="BF249">
            <v>4.9000000000000004</v>
          </cell>
          <cell r="BG249">
            <v>568.70000000000005</v>
          </cell>
          <cell r="BH249">
            <v>3</v>
          </cell>
          <cell r="BI249">
            <v>285.5</v>
          </cell>
          <cell r="BJ249">
            <v>2.5</v>
          </cell>
          <cell r="BK249" t="str">
            <v>&amp;^%</v>
          </cell>
          <cell r="BL249" t="str">
            <v>&amp;^%</v>
          </cell>
          <cell r="BN249" t="str">
            <v>Stockport</v>
          </cell>
          <cell r="BO249" t="str">
            <v>E08000007</v>
          </cell>
          <cell r="BP249">
            <v>101000</v>
          </cell>
          <cell r="BQ249">
            <v>4.0999999999999996</v>
          </cell>
          <cell r="BR249">
            <v>36.9</v>
          </cell>
          <cell r="BS249">
            <v>0.2</v>
          </cell>
          <cell r="BT249">
            <v>32</v>
          </cell>
          <cell r="BU249">
            <v>1.4</v>
          </cell>
          <cell r="BV249">
            <v>13.8</v>
          </cell>
          <cell r="BW249">
            <v>7.9</v>
          </cell>
          <cell r="BX249">
            <v>42.1</v>
          </cell>
          <cell r="BY249">
            <v>6.1</v>
          </cell>
          <cell r="CA249" t="str">
            <v>Stockport</v>
          </cell>
          <cell r="CB249" t="str">
            <v>E08000007</v>
          </cell>
          <cell r="CC249">
            <v>91000</v>
          </cell>
          <cell r="CD249">
            <v>5</v>
          </cell>
          <cell r="CE249">
            <v>20610</v>
          </cell>
          <cell r="CF249">
            <v>5.7</v>
          </cell>
          <cell r="CG249">
            <v>24204</v>
          </cell>
          <cell r="CH249">
            <v>3.8</v>
          </cell>
          <cell r="CI249">
            <v>6271</v>
          </cell>
          <cell r="CJ249">
            <v>7.5</v>
          </cell>
          <cell r="CK249" t="str">
            <v>&amp;^%</v>
          </cell>
          <cell r="CL249" t="str">
            <v>&amp;^%</v>
          </cell>
          <cell r="CN249" t="str">
            <v>Stockport</v>
          </cell>
          <cell r="CO249" t="str">
            <v>E08000007</v>
          </cell>
          <cell r="CP249">
            <v>101000</v>
          </cell>
          <cell r="CQ249">
            <v>4.0999999999999996</v>
          </cell>
          <cell r="CR249">
            <v>11.23</v>
          </cell>
          <cell r="CS249">
            <v>4</v>
          </cell>
          <cell r="CT249">
            <v>13.96</v>
          </cell>
          <cell r="CU249">
            <v>2.7</v>
          </cell>
          <cell r="CV249">
            <v>6.74</v>
          </cell>
          <cell r="CW249">
            <v>1.8</v>
          </cell>
          <cell r="CX249">
            <v>22.37</v>
          </cell>
          <cell r="CY249">
            <v>20</v>
          </cell>
          <cell r="DA249" t="str">
            <v>Stockport</v>
          </cell>
          <cell r="DB249" t="str">
            <v>E08000007</v>
          </cell>
          <cell r="DC249">
            <v>101000</v>
          </cell>
          <cell r="DD249">
            <v>4.0999999999999996</v>
          </cell>
          <cell r="DE249">
            <v>376.6</v>
          </cell>
          <cell r="DF249">
            <v>4.7</v>
          </cell>
          <cell r="DG249">
            <v>445.9</v>
          </cell>
          <cell r="DH249">
            <v>3.1</v>
          </cell>
          <cell r="DI249">
            <v>118.5</v>
          </cell>
          <cell r="DJ249">
            <v>6.7</v>
          </cell>
          <cell r="DK249">
            <v>769.6</v>
          </cell>
          <cell r="DL249">
            <v>19</v>
          </cell>
          <cell r="DN249" t="str">
            <v>Stockport</v>
          </cell>
          <cell r="DO249" t="str">
            <v>E08000007</v>
          </cell>
          <cell r="DP249">
            <v>24000</v>
          </cell>
          <cell r="DQ249">
            <v>8.1</v>
          </cell>
          <cell r="DR249">
            <v>37</v>
          </cell>
          <cell r="DS249">
            <v>0.5</v>
          </cell>
          <cell r="DT249">
            <v>36.799999999999997</v>
          </cell>
          <cell r="DU249">
            <v>1</v>
          </cell>
          <cell r="DV249">
            <v>32.5</v>
          </cell>
          <cell r="DW249">
            <v>1.2</v>
          </cell>
          <cell r="DX249" t="str">
            <v>&amp;^%</v>
          </cell>
          <cell r="DY249" t="str">
            <v>&amp;^%</v>
          </cell>
          <cell r="EA249" t="str">
            <v>Stockport</v>
          </cell>
          <cell r="EB249" t="str">
            <v>E08000007</v>
          </cell>
          <cell r="EC249">
            <v>21000</v>
          </cell>
          <cell r="ED249">
            <v>11.7</v>
          </cell>
          <cell r="EE249">
            <v>21005</v>
          </cell>
          <cell r="EF249">
            <v>10</v>
          </cell>
          <cell r="EG249">
            <v>24361</v>
          </cell>
          <cell r="EH249">
            <v>5.0999999999999996</v>
          </cell>
          <cell r="EI249">
            <v>13251</v>
          </cell>
          <cell r="EJ249">
            <v>5</v>
          </cell>
          <cell r="EK249" t="str">
            <v>&amp;^%</v>
          </cell>
          <cell r="EL249" t="str">
            <v>&amp;^%</v>
          </cell>
          <cell r="EN249" t="str">
            <v>Stockport</v>
          </cell>
          <cell r="EO249" t="str">
            <v>E08000007</v>
          </cell>
          <cell r="EP249">
            <v>24000</v>
          </cell>
          <cell r="EQ249">
            <v>8.1</v>
          </cell>
          <cell r="ER249">
            <v>11.06</v>
          </cell>
          <cell r="ES249">
            <v>6.8</v>
          </cell>
          <cell r="ET249">
            <v>12.85</v>
          </cell>
          <cell r="EU249">
            <v>3.8</v>
          </cell>
          <cell r="EV249">
            <v>7.3</v>
          </cell>
          <cell r="EW249">
            <v>3.8</v>
          </cell>
          <cell r="EX249" t="str">
            <v>&amp;^%</v>
          </cell>
          <cell r="EY249" t="str">
            <v>&amp;^%</v>
          </cell>
          <cell r="FA249" t="str">
            <v>Stockport</v>
          </cell>
          <cell r="FB249" t="str">
            <v>E08000007</v>
          </cell>
          <cell r="FC249">
            <v>24000</v>
          </cell>
          <cell r="FD249">
            <v>8.1</v>
          </cell>
          <cell r="FE249">
            <v>422.5</v>
          </cell>
          <cell r="FF249">
            <v>6.9</v>
          </cell>
          <cell r="FG249">
            <v>472.5</v>
          </cell>
          <cell r="FH249">
            <v>3.7</v>
          </cell>
          <cell r="FI249">
            <v>261.39999999999998</v>
          </cell>
          <cell r="FJ249">
            <v>3.9</v>
          </cell>
          <cell r="FK249" t="str">
            <v>&amp;^%</v>
          </cell>
          <cell r="FL249" t="str">
            <v>&amp;^%</v>
          </cell>
          <cell r="FN249" t="str">
            <v>Stockport</v>
          </cell>
          <cell r="FO249" t="str">
            <v>E08000007</v>
          </cell>
          <cell r="FP249">
            <v>43000</v>
          </cell>
          <cell r="FQ249">
            <v>6.5</v>
          </cell>
          <cell r="FR249">
            <v>37.5</v>
          </cell>
          <cell r="FS249">
            <v>1.2</v>
          </cell>
          <cell r="FT249">
            <v>39.700000000000003</v>
          </cell>
          <cell r="FU249">
            <v>0.8</v>
          </cell>
          <cell r="FV249">
            <v>36.1</v>
          </cell>
          <cell r="FW249">
            <v>1.3</v>
          </cell>
          <cell r="FX249" t="str">
            <v>&amp;^%</v>
          </cell>
          <cell r="FY249" t="str">
            <v>&amp;^%</v>
          </cell>
          <cell r="GA249" t="str">
            <v>Stockport</v>
          </cell>
          <cell r="GB249" t="str">
            <v>E08000007</v>
          </cell>
          <cell r="GC249">
            <v>39000</v>
          </cell>
          <cell r="GD249">
            <v>7.6</v>
          </cell>
          <cell r="GE249">
            <v>30713</v>
          </cell>
          <cell r="GF249">
            <v>6</v>
          </cell>
          <cell r="GG249">
            <v>34353</v>
          </cell>
          <cell r="GH249">
            <v>4.7</v>
          </cell>
          <cell r="GI249">
            <v>16490</v>
          </cell>
          <cell r="GJ249">
            <v>4.8</v>
          </cell>
          <cell r="GK249" t="str">
            <v>&amp;^%</v>
          </cell>
          <cell r="GL249" t="str">
            <v>&amp;^%</v>
          </cell>
          <cell r="GN249" t="str">
            <v>Stockport</v>
          </cell>
          <cell r="GO249" t="str">
            <v>E08000007</v>
          </cell>
          <cell r="GP249">
            <v>43000</v>
          </cell>
          <cell r="GQ249">
            <v>6.5</v>
          </cell>
          <cell r="GR249">
            <v>13.91</v>
          </cell>
          <cell r="GS249">
            <v>6.6</v>
          </cell>
          <cell r="GT249">
            <v>15.66</v>
          </cell>
          <cell r="GU249">
            <v>4</v>
          </cell>
          <cell r="GV249">
            <v>7.74</v>
          </cell>
          <cell r="GW249">
            <v>3.9</v>
          </cell>
          <cell r="GX249" t="str">
            <v>&amp;^%</v>
          </cell>
          <cell r="GY249" t="str">
            <v>&amp;^%</v>
          </cell>
        </row>
        <row r="250">
          <cell r="A250" t="str">
            <v>Tameside</v>
          </cell>
          <cell r="B250" t="str">
            <v>E08000008</v>
          </cell>
          <cell r="C250">
            <v>23000</v>
          </cell>
          <cell r="D250">
            <v>8.6</v>
          </cell>
          <cell r="E250">
            <v>475.4</v>
          </cell>
          <cell r="F250">
            <v>8.3000000000000007</v>
          </cell>
          <cell r="G250">
            <v>607.20000000000005</v>
          </cell>
          <cell r="H250">
            <v>8.9</v>
          </cell>
          <cell r="I250">
            <v>297.3</v>
          </cell>
          <cell r="J250">
            <v>4.0999999999999996</v>
          </cell>
          <cell r="K250" t="str">
            <v>&amp;^%</v>
          </cell>
          <cell r="L250" t="str">
            <v>&amp;^%</v>
          </cell>
          <cell r="N250" t="str">
            <v>Tameside</v>
          </cell>
          <cell r="O250" t="str">
            <v>E08000008</v>
          </cell>
          <cell r="P250">
            <v>36000</v>
          </cell>
          <cell r="Q250">
            <v>6.7</v>
          </cell>
          <cell r="R250">
            <v>37.5</v>
          </cell>
          <cell r="S250">
            <v>1.1000000000000001</v>
          </cell>
          <cell r="T250">
            <v>39.1</v>
          </cell>
          <cell r="U250">
            <v>1</v>
          </cell>
          <cell r="V250">
            <v>35</v>
          </cell>
          <cell r="W250">
            <v>1.3</v>
          </cell>
          <cell r="X250" t="str">
            <v>&amp;^%</v>
          </cell>
          <cell r="Y250" t="str">
            <v>&amp;^%</v>
          </cell>
          <cell r="AA250" t="str">
            <v>Tameside</v>
          </cell>
          <cell r="AB250" t="str">
            <v>E08000008</v>
          </cell>
          <cell r="AC250">
            <v>34000</v>
          </cell>
          <cell r="AD250">
            <v>7.8</v>
          </cell>
          <cell r="AE250">
            <v>23100</v>
          </cell>
          <cell r="AF250">
            <v>6.4</v>
          </cell>
          <cell r="AG250">
            <v>28314</v>
          </cell>
          <cell r="AH250">
            <v>9</v>
          </cell>
          <cell r="AI250">
            <v>13931</v>
          </cell>
          <cell r="AJ250">
            <v>5.6</v>
          </cell>
          <cell r="AK250" t="str">
            <v>&amp;^%</v>
          </cell>
          <cell r="AL250" t="str">
            <v>&amp;^%</v>
          </cell>
          <cell r="AN250" t="str">
            <v>Tameside</v>
          </cell>
          <cell r="AO250" t="str">
            <v>E08000008</v>
          </cell>
          <cell r="AP250">
            <v>36000</v>
          </cell>
          <cell r="AQ250">
            <v>6.7</v>
          </cell>
          <cell r="AR250">
            <v>11.16</v>
          </cell>
          <cell r="AS250">
            <v>4.9000000000000004</v>
          </cell>
          <cell r="AT250">
            <v>13.86</v>
          </cell>
          <cell r="AU250">
            <v>6.6</v>
          </cell>
          <cell r="AV250">
            <v>6.96</v>
          </cell>
          <cell r="AW250">
            <v>3.4</v>
          </cell>
          <cell r="AX250" t="str">
            <v>&amp;^%</v>
          </cell>
          <cell r="AY250" t="str">
            <v>&amp;^%</v>
          </cell>
          <cell r="BA250" t="str">
            <v>Tameside</v>
          </cell>
          <cell r="BB250" t="str">
            <v>E08000008</v>
          </cell>
          <cell r="BC250">
            <v>36000</v>
          </cell>
          <cell r="BD250">
            <v>6.7</v>
          </cell>
          <cell r="BE250">
            <v>448</v>
          </cell>
          <cell r="BF250">
            <v>5.7</v>
          </cell>
          <cell r="BG250">
            <v>541.9</v>
          </cell>
          <cell r="BH250">
            <v>6.5</v>
          </cell>
          <cell r="BI250">
            <v>270.8</v>
          </cell>
          <cell r="BJ250">
            <v>4.0999999999999996</v>
          </cell>
          <cell r="BK250" t="str">
            <v>&amp;^%</v>
          </cell>
          <cell r="BL250" t="str">
            <v>&amp;^%</v>
          </cell>
          <cell r="BN250" t="str">
            <v>Tameside</v>
          </cell>
          <cell r="BO250" t="str">
            <v>E08000008</v>
          </cell>
          <cell r="BP250">
            <v>51000</v>
          </cell>
          <cell r="BQ250">
            <v>5.7</v>
          </cell>
          <cell r="BR250">
            <v>36.1</v>
          </cell>
          <cell r="BS250">
            <v>1</v>
          </cell>
          <cell r="BT250">
            <v>33.700000000000003</v>
          </cell>
          <cell r="BU250">
            <v>1.8</v>
          </cell>
          <cell r="BV250">
            <v>17.5</v>
          </cell>
          <cell r="BW250">
            <v>7.8</v>
          </cell>
          <cell r="BX250" t="str">
            <v>&amp;^%</v>
          </cell>
          <cell r="BY250" t="str">
            <v>&amp;^%</v>
          </cell>
          <cell r="CA250" t="str">
            <v>Tameside</v>
          </cell>
          <cell r="CB250" t="str">
            <v>E08000008</v>
          </cell>
          <cell r="CC250">
            <v>46000</v>
          </cell>
          <cell r="CD250">
            <v>6.6</v>
          </cell>
          <cell r="CE250">
            <v>20093</v>
          </cell>
          <cell r="CF250">
            <v>6.9</v>
          </cell>
          <cell r="CG250">
            <v>24505</v>
          </cell>
          <cell r="CH250">
            <v>8</v>
          </cell>
          <cell r="CI250">
            <v>6977</v>
          </cell>
          <cell r="CJ250">
            <v>10</v>
          </cell>
          <cell r="CK250" t="str">
            <v>&amp;^%</v>
          </cell>
          <cell r="CL250" t="str">
            <v>&amp;^%</v>
          </cell>
          <cell r="CN250" t="str">
            <v>Tameside</v>
          </cell>
          <cell r="CO250" t="str">
            <v>E08000008</v>
          </cell>
          <cell r="CP250">
            <v>51000</v>
          </cell>
          <cell r="CQ250">
            <v>5.7</v>
          </cell>
          <cell r="CR250">
            <v>10.61</v>
          </cell>
          <cell r="CS250">
            <v>4.7</v>
          </cell>
          <cell r="CT250">
            <v>13.66</v>
          </cell>
          <cell r="CU250">
            <v>5.7</v>
          </cell>
          <cell r="CV250">
            <v>6.4</v>
          </cell>
          <cell r="CW250">
            <v>1.6</v>
          </cell>
          <cell r="CX250" t="str">
            <v>&amp;^%</v>
          </cell>
          <cell r="CY250" t="str">
            <v>&amp;^%</v>
          </cell>
          <cell r="DA250" t="str">
            <v>Tameside</v>
          </cell>
          <cell r="DB250" t="str">
            <v>E08000008</v>
          </cell>
          <cell r="DC250">
            <v>51000</v>
          </cell>
          <cell r="DD250">
            <v>5.7</v>
          </cell>
          <cell r="DE250">
            <v>377</v>
          </cell>
          <cell r="DF250">
            <v>6.2</v>
          </cell>
          <cell r="DG250">
            <v>460.3</v>
          </cell>
          <cell r="DH250">
            <v>5.9</v>
          </cell>
          <cell r="DI250">
            <v>132.1</v>
          </cell>
          <cell r="DJ250">
            <v>11</v>
          </cell>
          <cell r="DK250" t="str">
            <v>&amp;^%</v>
          </cell>
          <cell r="DL250" t="str">
            <v>&amp;^%</v>
          </cell>
          <cell r="DN250" t="str">
            <v>Tameside</v>
          </cell>
          <cell r="DO250" t="str">
            <v>E08000008</v>
          </cell>
          <cell r="DP250">
            <v>14000</v>
          </cell>
          <cell r="DQ250">
            <v>10.8</v>
          </cell>
          <cell r="DR250">
            <v>36.1</v>
          </cell>
          <cell r="DS250">
            <v>1.1000000000000001</v>
          </cell>
          <cell r="DT250">
            <v>36.700000000000003</v>
          </cell>
          <cell r="DU250">
            <v>1</v>
          </cell>
          <cell r="DV250">
            <v>33.1</v>
          </cell>
          <cell r="DW250">
            <v>3.1</v>
          </cell>
          <cell r="DX250" t="str">
            <v>&amp;^%</v>
          </cell>
          <cell r="DY250" t="str">
            <v>&amp;^%</v>
          </cell>
          <cell r="EA250" t="str">
            <v>Tameside</v>
          </cell>
          <cell r="EB250" t="str">
            <v>E08000008</v>
          </cell>
          <cell r="EC250">
            <v>13000</v>
          </cell>
          <cell r="ED250">
            <v>12.5</v>
          </cell>
          <cell r="EE250">
            <v>20546</v>
          </cell>
          <cell r="EF250">
            <v>11</v>
          </cell>
          <cell r="EG250">
            <v>22783</v>
          </cell>
          <cell r="EH250">
            <v>6.3</v>
          </cell>
          <cell r="EI250">
            <v>11851</v>
          </cell>
          <cell r="EJ250">
            <v>17</v>
          </cell>
          <cell r="EK250" t="str">
            <v>&amp;^%</v>
          </cell>
          <cell r="EL250" t="str">
            <v>&amp;^%</v>
          </cell>
          <cell r="EN250" t="str">
            <v>Tameside</v>
          </cell>
          <cell r="EO250" t="str">
            <v>E08000008</v>
          </cell>
          <cell r="EP250">
            <v>14000</v>
          </cell>
          <cell r="EQ250">
            <v>10.8</v>
          </cell>
          <cell r="ER250">
            <v>10.84</v>
          </cell>
          <cell r="ES250">
            <v>7.8</v>
          </cell>
          <cell r="ET250">
            <v>11.81</v>
          </cell>
          <cell r="EU250">
            <v>5.0999999999999996</v>
          </cell>
          <cell r="EV250">
            <v>6.48</v>
          </cell>
          <cell r="EW250">
            <v>4.9000000000000004</v>
          </cell>
          <cell r="EX250" t="str">
            <v>&amp;^%</v>
          </cell>
          <cell r="EY250" t="str">
            <v>&amp;^%</v>
          </cell>
          <cell r="FA250" t="str">
            <v>Tameside</v>
          </cell>
          <cell r="FB250" t="str">
            <v>E08000008</v>
          </cell>
          <cell r="FC250">
            <v>14000</v>
          </cell>
          <cell r="FD250">
            <v>10.8</v>
          </cell>
          <cell r="FE250">
            <v>392.5</v>
          </cell>
          <cell r="FF250">
            <v>9.4</v>
          </cell>
          <cell r="FG250">
            <v>433.8</v>
          </cell>
          <cell r="FH250">
            <v>5.2</v>
          </cell>
          <cell r="FI250">
            <v>244.2</v>
          </cell>
          <cell r="FJ250">
            <v>5.9</v>
          </cell>
          <cell r="FK250" t="str">
            <v>&amp;^%</v>
          </cell>
          <cell r="FL250" t="str">
            <v>&amp;^%</v>
          </cell>
          <cell r="FN250" t="str">
            <v>Tameside</v>
          </cell>
          <cell r="FO250" t="str">
            <v>E08000008</v>
          </cell>
          <cell r="FP250">
            <v>23000</v>
          </cell>
          <cell r="FQ250">
            <v>8.6</v>
          </cell>
          <cell r="FR250">
            <v>39.9</v>
          </cell>
          <cell r="FS250">
            <v>1.5</v>
          </cell>
          <cell r="FT250">
            <v>40.5</v>
          </cell>
          <cell r="FU250">
            <v>1.3</v>
          </cell>
          <cell r="FV250">
            <v>35.9</v>
          </cell>
          <cell r="FW250">
            <v>1.2</v>
          </cell>
          <cell r="FX250" t="str">
            <v>&amp;^%</v>
          </cell>
          <cell r="FY250" t="str">
            <v>&amp;^%</v>
          </cell>
          <cell r="GA250" t="str">
            <v>Tameside</v>
          </cell>
          <cell r="GB250" t="str">
            <v>E08000008</v>
          </cell>
          <cell r="GC250">
            <v>21000</v>
          </cell>
          <cell r="GD250">
            <v>9.9</v>
          </cell>
          <cell r="GE250">
            <v>24065</v>
          </cell>
          <cell r="GF250">
            <v>8.6</v>
          </cell>
          <cell r="GG250">
            <v>31638</v>
          </cell>
          <cell r="GH250">
            <v>13</v>
          </cell>
          <cell r="GI250">
            <v>15050</v>
          </cell>
          <cell r="GJ250">
            <v>5.9</v>
          </cell>
          <cell r="GK250" t="str">
            <v>&amp;^%</v>
          </cell>
          <cell r="GL250" t="str">
            <v>&amp;^%</v>
          </cell>
          <cell r="GN250" t="str">
            <v>Tameside</v>
          </cell>
          <cell r="GO250" t="str">
            <v>E08000008</v>
          </cell>
          <cell r="GP250">
            <v>23000</v>
          </cell>
          <cell r="GQ250">
            <v>8.6</v>
          </cell>
          <cell r="GR250">
            <v>11.3</v>
          </cell>
          <cell r="GS250">
            <v>6.2</v>
          </cell>
          <cell r="GT250">
            <v>14.98</v>
          </cell>
          <cell r="GU250">
            <v>9.1</v>
          </cell>
          <cell r="GV250">
            <v>7.12</v>
          </cell>
          <cell r="GW250">
            <v>5</v>
          </cell>
          <cell r="GX250" t="str">
            <v>&amp;^%</v>
          </cell>
          <cell r="GY250" t="str">
            <v>&amp;^%</v>
          </cell>
        </row>
        <row r="251">
          <cell r="A251" t="str">
            <v>Trafford</v>
          </cell>
          <cell r="B251" t="str">
            <v>E08000009</v>
          </cell>
          <cell r="C251">
            <v>55000</v>
          </cell>
          <cell r="D251">
            <v>5.6</v>
          </cell>
          <cell r="E251">
            <v>567.5</v>
          </cell>
          <cell r="F251">
            <v>4.8</v>
          </cell>
          <cell r="G251">
            <v>638</v>
          </cell>
          <cell r="H251">
            <v>3.2</v>
          </cell>
          <cell r="I251">
            <v>308.2</v>
          </cell>
          <cell r="J251">
            <v>3.3</v>
          </cell>
          <cell r="K251" t="str">
            <v>&amp;^%</v>
          </cell>
          <cell r="L251" t="str">
            <v>&amp;^%</v>
          </cell>
          <cell r="N251" t="str">
            <v>Trafford</v>
          </cell>
          <cell r="O251" t="str">
            <v>E08000009</v>
          </cell>
          <cell r="P251">
            <v>86000</v>
          </cell>
          <cell r="Q251">
            <v>4.4000000000000004</v>
          </cell>
          <cell r="R251">
            <v>37.5</v>
          </cell>
          <cell r="S251">
            <v>1.1000000000000001</v>
          </cell>
          <cell r="T251">
            <v>39.700000000000003</v>
          </cell>
          <cell r="U251">
            <v>0.6</v>
          </cell>
          <cell r="V251">
            <v>35</v>
          </cell>
          <cell r="W251">
            <v>0.2</v>
          </cell>
          <cell r="X251">
            <v>47.8</v>
          </cell>
          <cell r="Y251">
            <v>4.0999999999999996</v>
          </cell>
          <cell r="AA251" t="str">
            <v>Trafford</v>
          </cell>
          <cell r="AB251" t="str">
            <v>E08000009</v>
          </cell>
          <cell r="AC251">
            <v>78000</v>
          </cell>
          <cell r="AD251">
            <v>5.9</v>
          </cell>
          <cell r="AE251">
            <v>27575</v>
          </cell>
          <cell r="AF251">
            <v>5.6</v>
          </cell>
          <cell r="AG251">
            <v>31815</v>
          </cell>
          <cell r="AH251">
            <v>3.4</v>
          </cell>
          <cell r="AI251">
            <v>15167</v>
          </cell>
          <cell r="AJ251">
            <v>5.6</v>
          </cell>
          <cell r="AK251" t="str">
            <v>&amp;^%</v>
          </cell>
          <cell r="AL251" t="str">
            <v>&amp;^%</v>
          </cell>
          <cell r="AN251" t="str">
            <v>Trafford</v>
          </cell>
          <cell r="AO251" t="str">
            <v>E08000009</v>
          </cell>
          <cell r="AP251">
            <v>86000</v>
          </cell>
          <cell r="AQ251">
            <v>4.4000000000000004</v>
          </cell>
          <cell r="AR251">
            <v>13.18</v>
          </cell>
          <cell r="AS251">
            <v>4.2</v>
          </cell>
          <cell r="AT251">
            <v>15</v>
          </cell>
          <cell r="AU251">
            <v>2.5</v>
          </cell>
          <cell r="AV251">
            <v>7.22</v>
          </cell>
          <cell r="AW251">
            <v>3.4</v>
          </cell>
          <cell r="AX251">
            <v>24.94</v>
          </cell>
          <cell r="AY251">
            <v>18</v>
          </cell>
          <cell r="BA251" t="str">
            <v>Trafford</v>
          </cell>
          <cell r="BB251" t="str">
            <v>E08000009</v>
          </cell>
          <cell r="BC251">
            <v>86000</v>
          </cell>
          <cell r="BD251">
            <v>4.4000000000000004</v>
          </cell>
          <cell r="BE251">
            <v>521</v>
          </cell>
          <cell r="BF251">
            <v>4.4000000000000004</v>
          </cell>
          <cell r="BG251">
            <v>596.20000000000005</v>
          </cell>
          <cell r="BH251">
            <v>2.5</v>
          </cell>
          <cell r="BI251">
            <v>291.7</v>
          </cell>
          <cell r="BJ251">
            <v>3.1</v>
          </cell>
          <cell r="BK251">
            <v>950</v>
          </cell>
          <cell r="BL251">
            <v>19</v>
          </cell>
          <cell r="BN251" t="str">
            <v>Trafford</v>
          </cell>
          <cell r="BO251" t="str">
            <v>E08000009</v>
          </cell>
          <cell r="BP251">
            <v>120000</v>
          </cell>
          <cell r="BQ251">
            <v>3.7</v>
          </cell>
          <cell r="BR251">
            <v>37</v>
          </cell>
          <cell r="BS251">
            <v>0.8</v>
          </cell>
          <cell r="BT251">
            <v>33.200000000000003</v>
          </cell>
          <cell r="BU251">
            <v>1.4</v>
          </cell>
          <cell r="BV251">
            <v>14</v>
          </cell>
          <cell r="BW251">
            <v>10</v>
          </cell>
          <cell r="BX251">
            <v>46.1</v>
          </cell>
          <cell r="BY251">
            <v>4.0999999999999996</v>
          </cell>
          <cell r="CA251" t="str">
            <v>Trafford</v>
          </cell>
          <cell r="CB251" t="str">
            <v>E08000009</v>
          </cell>
          <cell r="CC251">
            <v>105000</v>
          </cell>
          <cell r="CD251">
            <v>5.0999999999999996</v>
          </cell>
          <cell r="CE251">
            <v>22891</v>
          </cell>
          <cell r="CF251">
            <v>5.9</v>
          </cell>
          <cell r="CG251">
            <v>26237</v>
          </cell>
          <cell r="CH251">
            <v>3.7</v>
          </cell>
          <cell r="CI251">
            <v>6178</v>
          </cell>
          <cell r="CJ251">
            <v>15</v>
          </cell>
          <cell r="CK251" t="str">
            <v>&amp;^%</v>
          </cell>
          <cell r="CL251" t="str">
            <v>&amp;^%</v>
          </cell>
          <cell r="CN251" t="str">
            <v>Trafford</v>
          </cell>
          <cell r="CO251" t="str">
            <v>E08000009</v>
          </cell>
          <cell r="CP251">
            <v>120000</v>
          </cell>
          <cell r="CQ251">
            <v>3.7</v>
          </cell>
          <cell r="CR251">
            <v>11.49</v>
          </cell>
          <cell r="CS251">
            <v>4</v>
          </cell>
          <cell r="CT251">
            <v>14.46</v>
          </cell>
          <cell r="CU251">
            <v>2.4</v>
          </cell>
          <cell r="CV251">
            <v>6.39</v>
          </cell>
          <cell r="CW251">
            <v>1</v>
          </cell>
          <cell r="CX251">
            <v>23.84</v>
          </cell>
          <cell r="CY251">
            <v>16</v>
          </cell>
          <cell r="DA251" t="str">
            <v>Trafford</v>
          </cell>
          <cell r="DB251" t="str">
            <v>E08000009</v>
          </cell>
          <cell r="DC251">
            <v>120000</v>
          </cell>
          <cell r="DD251">
            <v>3.7</v>
          </cell>
          <cell r="DE251">
            <v>415.9</v>
          </cell>
          <cell r="DF251">
            <v>4.5999999999999996</v>
          </cell>
          <cell r="DG251">
            <v>480.9</v>
          </cell>
          <cell r="DH251">
            <v>2.8</v>
          </cell>
          <cell r="DI251">
            <v>105.8</v>
          </cell>
          <cell r="DJ251">
            <v>8.3000000000000007</v>
          </cell>
          <cell r="DK251">
            <v>869.5</v>
          </cell>
          <cell r="DL251">
            <v>16</v>
          </cell>
          <cell r="DN251" t="str">
            <v>Trafford</v>
          </cell>
          <cell r="DO251" t="str">
            <v>E08000009</v>
          </cell>
          <cell r="DP251">
            <v>31000</v>
          </cell>
          <cell r="DQ251">
            <v>7.3</v>
          </cell>
          <cell r="DR251">
            <v>37.299999999999997</v>
          </cell>
          <cell r="DS251">
            <v>0.9</v>
          </cell>
          <cell r="DT251">
            <v>38.1</v>
          </cell>
          <cell r="DU251">
            <v>1.1000000000000001</v>
          </cell>
          <cell r="DV251">
            <v>31.3</v>
          </cell>
          <cell r="DW251">
            <v>3.3</v>
          </cell>
          <cell r="DX251" t="str">
            <v>&amp;^%</v>
          </cell>
          <cell r="DY251" t="str">
            <v>&amp;^%</v>
          </cell>
          <cell r="EA251" t="str">
            <v>Trafford</v>
          </cell>
          <cell r="EB251" t="str">
            <v>E08000009</v>
          </cell>
          <cell r="EC251">
            <v>27000</v>
          </cell>
          <cell r="ED251">
            <v>10.1</v>
          </cell>
          <cell r="EE251">
            <v>24322</v>
          </cell>
          <cell r="EF251">
            <v>7.2</v>
          </cell>
          <cell r="EG251">
            <v>27763</v>
          </cell>
          <cell r="EH251">
            <v>4.9000000000000004</v>
          </cell>
          <cell r="EI251">
            <v>14130</v>
          </cell>
          <cell r="EJ251">
            <v>5.9</v>
          </cell>
          <cell r="EK251" t="str">
            <v>&amp;^%</v>
          </cell>
          <cell r="EL251" t="str">
            <v>&amp;^%</v>
          </cell>
          <cell r="EN251" t="str">
            <v>Trafford</v>
          </cell>
          <cell r="EO251" t="str">
            <v>E08000009</v>
          </cell>
          <cell r="EP251">
            <v>31000</v>
          </cell>
          <cell r="EQ251">
            <v>7.3</v>
          </cell>
          <cell r="ER251">
            <v>12.37</v>
          </cell>
          <cell r="ES251">
            <v>7.3</v>
          </cell>
          <cell r="ET251">
            <v>13.69</v>
          </cell>
          <cell r="EU251">
            <v>3.5</v>
          </cell>
          <cell r="EV251">
            <v>6.88</v>
          </cell>
          <cell r="EW251">
            <v>4.0999999999999996</v>
          </cell>
          <cell r="EX251" t="str">
            <v>&amp;^%</v>
          </cell>
          <cell r="EY251" t="str">
            <v>&amp;^%</v>
          </cell>
          <cell r="FA251" t="str">
            <v>Trafford</v>
          </cell>
          <cell r="FB251" t="str">
            <v>E08000009</v>
          </cell>
          <cell r="FC251">
            <v>31000</v>
          </cell>
          <cell r="FD251">
            <v>7.3</v>
          </cell>
          <cell r="FE251">
            <v>462.7</v>
          </cell>
          <cell r="FF251">
            <v>6.2</v>
          </cell>
          <cell r="FG251">
            <v>521.4</v>
          </cell>
          <cell r="FH251">
            <v>3.5</v>
          </cell>
          <cell r="FI251">
            <v>263.10000000000002</v>
          </cell>
          <cell r="FJ251">
            <v>4.0999999999999996</v>
          </cell>
          <cell r="FK251" t="str">
            <v>&amp;^%</v>
          </cell>
          <cell r="FL251" t="str">
            <v>&amp;^%</v>
          </cell>
          <cell r="FN251" t="str">
            <v>Trafford</v>
          </cell>
          <cell r="FO251" t="str">
            <v>E08000009</v>
          </cell>
          <cell r="FP251">
            <v>55000</v>
          </cell>
          <cell r="FQ251">
            <v>5.6</v>
          </cell>
          <cell r="FR251">
            <v>39.1</v>
          </cell>
          <cell r="FS251">
            <v>1.6</v>
          </cell>
          <cell r="FT251">
            <v>40.700000000000003</v>
          </cell>
          <cell r="FU251">
            <v>0.8</v>
          </cell>
          <cell r="FV251">
            <v>35</v>
          </cell>
          <cell r="FW251">
            <v>0.9</v>
          </cell>
          <cell r="FX251" t="str">
            <v>&amp;^%</v>
          </cell>
          <cell r="FY251" t="str">
            <v>&amp;^%</v>
          </cell>
          <cell r="GA251" t="str">
            <v>Trafford</v>
          </cell>
          <cell r="GB251" t="str">
            <v>E08000009</v>
          </cell>
          <cell r="GC251">
            <v>51000</v>
          </cell>
          <cell r="GD251">
            <v>7.4</v>
          </cell>
          <cell r="GE251">
            <v>29946</v>
          </cell>
          <cell r="GF251">
            <v>6.7</v>
          </cell>
          <cell r="GG251">
            <v>33941</v>
          </cell>
          <cell r="GH251">
            <v>4.5</v>
          </cell>
          <cell r="GI251">
            <v>16160</v>
          </cell>
          <cell r="GJ251">
            <v>8.9</v>
          </cell>
          <cell r="GK251" t="str">
            <v>&amp;^%</v>
          </cell>
          <cell r="GL251" t="str">
            <v>&amp;^%</v>
          </cell>
          <cell r="GN251" t="str">
            <v>Trafford</v>
          </cell>
          <cell r="GO251" t="str">
            <v>E08000009</v>
          </cell>
          <cell r="GP251">
            <v>55000</v>
          </cell>
          <cell r="GQ251">
            <v>5.6</v>
          </cell>
          <cell r="GR251">
            <v>13.45</v>
          </cell>
          <cell r="GS251">
            <v>5.5</v>
          </cell>
          <cell r="GT251">
            <v>15.69</v>
          </cell>
          <cell r="GU251">
            <v>3.2</v>
          </cell>
          <cell r="GV251">
            <v>7.62</v>
          </cell>
          <cell r="GW251">
            <v>3.7</v>
          </cell>
          <cell r="GX251" t="str">
            <v>&amp;^%</v>
          </cell>
          <cell r="GY251" t="str">
            <v>&amp;^%</v>
          </cell>
        </row>
        <row r="252">
          <cell r="A252" t="str">
            <v>Wigan</v>
          </cell>
          <cell r="B252" t="str">
            <v>E08000010</v>
          </cell>
          <cell r="C252">
            <v>32000</v>
          </cell>
          <cell r="D252">
            <v>7.3</v>
          </cell>
          <cell r="E252">
            <v>437.9</v>
          </cell>
          <cell r="F252">
            <v>6.6</v>
          </cell>
          <cell r="G252">
            <v>565.70000000000005</v>
          </cell>
          <cell r="H252">
            <v>5.3</v>
          </cell>
          <cell r="I252">
            <v>259.8</v>
          </cell>
          <cell r="J252">
            <v>4.4000000000000004</v>
          </cell>
          <cell r="K252" t="str">
            <v>&amp;^%</v>
          </cell>
          <cell r="L252" t="str">
            <v>&amp;^%</v>
          </cell>
          <cell r="N252" t="str">
            <v>Wigan</v>
          </cell>
          <cell r="O252" t="str">
            <v>E08000010</v>
          </cell>
          <cell r="P252">
            <v>58000</v>
          </cell>
          <cell r="Q252">
            <v>5.3</v>
          </cell>
          <cell r="R252">
            <v>37.5</v>
          </cell>
          <cell r="S252">
            <v>1</v>
          </cell>
          <cell r="T252">
            <v>39.200000000000003</v>
          </cell>
          <cell r="U252">
            <v>0.7</v>
          </cell>
          <cell r="V252">
            <v>34.9</v>
          </cell>
          <cell r="W252">
            <v>1.4</v>
          </cell>
          <cell r="X252">
            <v>46</v>
          </cell>
          <cell r="Y252">
            <v>14</v>
          </cell>
          <cell r="AA252" t="str">
            <v>Wigan</v>
          </cell>
          <cell r="AB252" t="str">
            <v>E08000010</v>
          </cell>
          <cell r="AC252">
            <v>53000</v>
          </cell>
          <cell r="AD252">
            <v>8.3000000000000007</v>
          </cell>
          <cell r="AE252">
            <v>21592</v>
          </cell>
          <cell r="AF252">
            <v>7.3</v>
          </cell>
          <cell r="AG252">
            <v>26365</v>
          </cell>
          <cell r="AH252">
            <v>4.8</v>
          </cell>
          <cell r="AI252">
            <v>12676</v>
          </cell>
          <cell r="AJ252">
            <v>4.9000000000000004</v>
          </cell>
          <cell r="AK252" t="str">
            <v>&amp;^%</v>
          </cell>
          <cell r="AL252" t="str">
            <v>&amp;^%</v>
          </cell>
          <cell r="AN252" t="str">
            <v>Wigan</v>
          </cell>
          <cell r="AO252" t="str">
            <v>E08000010</v>
          </cell>
          <cell r="AP252">
            <v>58000</v>
          </cell>
          <cell r="AQ252">
            <v>5.3</v>
          </cell>
          <cell r="AR252">
            <v>10.66</v>
          </cell>
          <cell r="AS252">
            <v>4.5999999999999996</v>
          </cell>
          <cell r="AT252">
            <v>13.16</v>
          </cell>
          <cell r="AU252">
            <v>3.5</v>
          </cell>
          <cell r="AV252">
            <v>6.62</v>
          </cell>
          <cell r="AW252">
            <v>2.6</v>
          </cell>
          <cell r="AX252" t="str">
            <v>&amp;^%</v>
          </cell>
          <cell r="AY252" t="str">
            <v>&amp;^%</v>
          </cell>
          <cell r="BA252" t="str">
            <v>Wigan</v>
          </cell>
          <cell r="BB252" t="str">
            <v>E08000010</v>
          </cell>
          <cell r="BC252">
            <v>58000</v>
          </cell>
          <cell r="BD252">
            <v>5.3</v>
          </cell>
          <cell r="BE252">
            <v>421.9</v>
          </cell>
          <cell r="BF252">
            <v>5.2</v>
          </cell>
          <cell r="BG252">
            <v>515.6</v>
          </cell>
          <cell r="BH252">
            <v>3.6</v>
          </cell>
          <cell r="BI252">
            <v>252.5</v>
          </cell>
          <cell r="BJ252">
            <v>2.5</v>
          </cell>
          <cell r="BK252" t="str">
            <v>&amp;^%</v>
          </cell>
          <cell r="BL252" t="str">
            <v>&amp;^%</v>
          </cell>
          <cell r="BN252" t="str">
            <v>Wigan</v>
          </cell>
          <cell r="BO252" t="str">
            <v>E08000010</v>
          </cell>
          <cell r="BP252">
            <v>92000</v>
          </cell>
          <cell r="BQ252">
            <v>4.2</v>
          </cell>
          <cell r="BR252">
            <v>36.799999999999997</v>
          </cell>
          <cell r="BS252">
            <v>1.4</v>
          </cell>
          <cell r="BT252">
            <v>32.1</v>
          </cell>
          <cell r="BU252">
            <v>1.5</v>
          </cell>
          <cell r="BV252">
            <v>14.5</v>
          </cell>
          <cell r="BW252">
            <v>9.1999999999999993</v>
          </cell>
          <cell r="BX252">
            <v>43.1</v>
          </cell>
          <cell r="BY252">
            <v>6.9</v>
          </cell>
          <cell r="CA252" t="str">
            <v>Wigan</v>
          </cell>
          <cell r="CB252" t="str">
            <v>E08000010</v>
          </cell>
          <cell r="CC252">
            <v>82000</v>
          </cell>
          <cell r="CD252">
            <v>6.6</v>
          </cell>
          <cell r="CE252">
            <v>18107</v>
          </cell>
          <cell r="CF252">
            <v>7.3</v>
          </cell>
          <cell r="CG252">
            <v>21569</v>
          </cell>
          <cell r="CH252">
            <v>4.7</v>
          </cell>
          <cell r="CI252" t="str">
            <v>&amp;^%</v>
          </cell>
          <cell r="CJ252" t="str">
            <v>&amp;^%</v>
          </cell>
          <cell r="CK252" t="str">
            <v>&amp;^%</v>
          </cell>
          <cell r="CL252" t="str">
            <v>&amp;^%</v>
          </cell>
          <cell r="CN252" t="str">
            <v>Wigan</v>
          </cell>
          <cell r="CO252" t="str">
            <v>E08000010</v>
          </cell>
          <cell r="CP252">
            <v>92000</v>
          </cell>
          <cell r="CQ252">
            <v>4.2</v>
          </cell>
          <cell r="CR252">
            <v>9.74</v>
          </cell>
          <cell r="CS252">
            <v>3.5</v>
          </cell>
          <cell r="CT252">
            <v>12.84</v>
          </cell>
          <cell r="CU252">
            <v>3.1</v>
          </cell>
          <cell r="CV252">
            <v>6.16</v>
          </cell>
          <cell r="CW252">
            <v>0.9</v>
          </cell>
          <cell r="CX252" t="str">
            <v>&amp;^%</v>
          </cell>
          <cell r="CY252" t="str">
            <v>&amp;^%</v>
          </cell>
          <cell r="DA252" t="str">
            <v>Wigan</v>
          </cell>
          <cell r="DB252" t="str">
            <v>E08000010</v>
          </cell>
          <cell r="DC252">
            <v>92000</v>
          </cell>
          <cell r="DD252">
            <v>4.2</v>
          </cell>
          <cell r="DE252">
            <v>344.2</v>
          </cell>
          <cell r="DF252">
            <v>4.5</v>
          </cell>
          <cell r="DG252">
            <v>411.7</v>
          </cell>
          <cell r="DH252">
            <v>3.5</v>
          </cell>
          <cell r="DI252">
            <v>107.2</v>
          </cell>
          <cell r="DJ252">
            <v>11</v>
          </cell>
          <cell r="DK252" t="str">
            <v>&amp;^%</v>
          </cell>
          <cell r="DL252" t="str">
            <v>&amp;^%</v>
          </cell>
          <cell r="DN252" t="str">
            <v>Wigan</v>
          </cell>
          <cell r="DO252" t="str">
            <v>E08000010</v>
          </cell>
          <cell r="DP252">
            <v>26000</v>
          </cell>
          <cell r="DQ252">
            <v>7.8</v>
          </cell>
          <cell r="DR252">
            <v>37.5</v>
          </cell>
          <cell r="DS252">
            <v>0.3</v>
          </cell>
          <cell r="DT252">
            <v>37.6</v>
          </cell>
          <cell r="DU252">
            <v>0.8</v>
          </cell>
          <cell r="DV252">
            <v>33</v>
          </cell>
          <cell r="DW252">
            <v>2.9</v>
          </cell>
          <cell r="DX252" t="str">
            <v>&amp;^%</v>
          </cell>
          <cell r="DY252" t="str">
            <v>&amp;^%</v>
          </cell>
          <cell r="EA252" t="str">
            <v>Wigan</v>
          </cell>
          <cell r="EB252" t="str">
            <v>E08000010</v>
          </cell>
          <cell r="EC252">
            <v>25000</v>
          </cell>
          <cell r="ED252">
            <v>14.6</v>
          </cell>
          <cell r="EE252">
            <v>20911</v>
          </cell>
          <cell r="EF252">
            <v>11</v>
          </cell>
          <cell r="EG252">
            <v>22966</v>
          </cell>
          <cell r="EH252">
            <v>4.7</v>
          </cell>
          <cell r="EI252">
            <v>11529</v>
          </cell>
          <cell r="EJ252">
            <v>8</v>
          </cell>
          <cell r="EK252" t="str">
            <v>&amp;^%</v>
          </cell>
          <cell r="EL252" t="str">
            <v>&amp;^%</v>
          </cell>
          <cell r="EN252" t="str">
            <v>Wigan</v>
          </cell>
          <cell r="EO252" t="str">
            <v>E08000010</v>
          </cell>
          <cell r="EP252">
            <v>26000</v>
          </cell>
          <cell r="EQ252">
            <v>7.8</v>
          </cell>
          <cell r="ER252">
            <v>11.04</v>
          </cell>
          <cell r="ES252">
            <v>6.2</v>
          </cell>
          <cell r="ET252">
            <v>12.1</v>
          </cell>
          <cell r="EU252">
            <v>3.5</v>
          </cell>
          <cell r="EV252">
            <v>6.43</v>
          </cell>
          <cell r="EW252">
            <v>2.6</v>
          </cell>
          <cell r="EX252" t="str">
            <v>&amp;^%</v>
          </cell>
          <cell r="EY252" t="str">
            <v>&amp;^%</v>
          </cell>
          <cell r="FA252" t="str">
            <v>Wigan</v>
          </cell>
          <cell r="FB252" t="str">
            <v>E08000010</v>
          </cell>
          <cell r="FC252">
            <v>26000</v>
          </cell>
          <cell r="FD252">
            <v>7.8</v>
          </cell>
          <cell r="FE252">
            <v>402.3</v>
          </cell>
          <cell r="FF252">
            <v>5.3</v>
          </cell>
          <cell r="FG252">
            <v>454.6</v>
          </cell>
          <cell r="FH252">
            <v>3.4</v>
          </cell>
          <cell r="FI252">
            <v>246.2</v>
          </cell>
          <cell r="FJ252">
            <v>4.2</v>
          </cell>
          <cell r="FK252" t="str">
            <v>&amp;^%</v>
          </cell>
          <cell r="FL252" t="str">
            <v>&amp;^%</v>
          </cell>
          <cell r="FN252" t="str">
            <v>Wigan</v>
          </cell>
          <cell r="FO252" t="str">
            <v>E08000010</v>
          </cell>
          <cell r="FP252">
            <v>32000</v>
          </cell>
          <cell r="FQ252">
            <v>7.3</v>
          </cell>
          <cell r="FR252">
            <v>39</v>
          </cell>
          <cell r="FS252">
            <v>1.6</v>
          </cell>
          <cell r="FT252">
            <v>40.5</v>
          </cell>
          <cell r="FU252">
            <v>1.1000000000000001</v>
          </cell>
          <cell r="FV252">
            <v>35.200000000000003</v>
          </cell>
          <cell r="FW252">
            <v>1.7</v>
          </cell>
          <cell r="FX252" t="str">
            <v>&amp;^%</v>
          </cell>
          <cell r="FY252" t="str">
            <v>&amp;^%</v>
          </cell>
          <cell r="GA252" t="str">
            <v>Wigan</v>
          </cell>
          <cell r="GB252" t="str">
            <v>E08000010</v>
          </cell>
          <cell r="GC252">
            <v>28000</v>
          </cell>
          <cell r="GD252">
            <v>8.8000000000000007</v>
          </cell>
          <cell r="GE252">
            <v>22456</v>
          </cell>
          <cell r="GF252">
            <v>8</v>
          </cell>
          <cell r="GG252">
            <v>29398</v>
          </cell>
          <cell r="GH252">
            <v>6.9</v>
          </cell>
          <cell r="GI252">
            <v>13795</v>
          </cell>
          <cell r="GJ252">
            <v>8.1999999999999993</v>
          </cell>
          <cell r="GK252" t="str">
            <v>&amp;^%</v>
          </cell>
          <cell r="GL252" t="str">
            <v>&amp;^%</v>
          </cell>
          <cell r="GN252" t="str">
            <v>Wigan</v>
          </cell>
          <cell r="GO252" t="str">
            <v>E08000010</v>
          </cell>
          <cell r="GP252">
            <v>32000</v>
          </cell>
          <cell r="GQ252">
            <v>7.3</v>
          </cell>
          <cell r="GR252">
            <v>10.4</v>
          </cell>
          <cell r="GS252">
            <v>6.8</v>
          </cell>
          <cell r="GT252">
            <v>13.97</v>
          </cell>
          <cell r="GU252">
            <v>5.3</v>
          </cell>
          <cell r="GV252">
            <v>6.88</v>
          </cell>
          <cell r="GW252">
            <v>4.4000000000000004</v>
          </cell>
          <cell r="GX252" t="str">
            <v>&amp;^%</v>
          </cell>
          <cell r="GY252" t="str">
            <v>&amp;^%</v>
          </cell>
        </row>
        <row r="253">
          <cell r="A253" t="str">
            <v>Burnley</v>
          </cell>
          <cell r="B253" t="str">
            <v>E07000117</v>
          </cell>
          <cell r="C253">
            <v>12000</v>
          </cell>
          <cell r="D253">
            <v>12.3</v>
          </cell>
          <cell r="E253">
            <v>411.2</v>
          </cell>
          <cell r="F253">
            <v>9.4</v>
          </cell>
          <cell r="G253">
            <v>555.29999999999995</v>
          </cell>
          <cell r="H253">
            <v>12</v>
          </cell>
          <cell r="I253">
            <v>240.9</v>
          </cell>
          <cell r="J253">
            <v>10</v>
          </cell>
          <cell r="K253" t="str">
            <v>&amp;^%</v>
          </cell>
          <cell r="L253" t="str">
            <v>&amp;^%</v>
          </cell>
          <cell r="N253" t="str">
            <v>Burnley</v>
          </cell>
          <cell r="O253" t="str">
            <v>E07000117</v>
          </cell>
          <cell r="P253">
            <v>18000</v>
          </cell>
          <cell r="Q253">
            <v>9.8000000000000007</v>
          </cell>
          <cell r="R253">
            <v>37.5</v>
          </cell>
          <cell r="S253">
            <v>1.4</v>
          </cell>
          <cell r="T253">
            <v>39</v>
          </cell>
          <cell r="U253">
            <v>1.7</v>
          </cell>
          <cell r="V253">
            <v>32.1</v>
          </cell>
          <cell r="W253">
            <v>2.8</v>
          </cell>
          <cell r="X253" t="str">
            <v>&amp;^%</v>
          </cell>
          <cell r="Y253" t="str">
            <v>&amp;^%</v>
          </cell>
          <cell r="AA253" t="str">
            <v>Burnley</v>
          </cell>
          <cell r="AB253" t="str">
            <v>E07000117</v>
          </cell>
          <cell r="AC253">
            <v>17000</v>
          </cell>
          <cell r="AD253">
            <v>11.4</v>
          </cell>
          <cell r="AE253">
            <v>22033</v>
          </cell>
          <cell r="AF253">
            <v>9.6999999999999993</v>
          </cell>
          <cell r="AG253">
            <v>28133</v>
          </cell>
          <cell r="AH253">
            <v>11</v>
          </cell>
          <cell r="AI253">
            <v>13732</v>
          </cell>
          <cell r="AJ253">
            <v>9.4</v>
          </cell>
          <cell r="AK253" t="str">
            <v>&amp;^%</v>
          </cell>
          <cell r="AL253" t="str">
            <v>&amp;^%</v>
          </cell>
          <cell r="AN253" t="str">
            <v>Burnley</v>
          </cell>
          <cell r="AO253" t="str">
            <v>E07000117</v>
          </cell>
          <cell r="AP253">
            <v>18000</v>
          </cell>
          <cell r="AQ253">
            <v>9.8000000000000007</v>
          </cell>
          <cell r="AR253">
            <v>10.81</v>
          </cell>
          <cell r="AS253">
            <v>8.3000000000000007</v>
          </cell>
          <cell r="AT253">
            <v>13.79</v>
          </cell>
          <cell r="AU253">
            <v>8.6999999999999993</v>
          </cell>
          <cell r="AV253">
            <v>6.51</v>
          </cell>
          <cell r="AW253">
            <v>4.2</v>
          </cell>
          <cell r="AX253" t="str">
            <v>&amp;^%</v>
          </cell>
          <cell r="AY253" t="str">
            <v>&amp;^%</v>
          </cell>
          <cell r="BA253" t="str">
            <v>Burnley</v>
          </cell>
          <cell r="BB253" t="str">
            <v>E07000117</v>
          </cell>
          <cell r="BC253">
            <v>18000</v>
          </cell>
          <cell r="BD253">
            <v>9.8000000000000007</v>
          </cell>
          <cell r="BE253">
            <v>436.2</v>
          </cell>
          <cell r="BF253">
            <v>7.5</v>
          </cell>
          <cell r="BG253">
            <v>537.5</v>
          </cell>
          <cell r="BH253">
            <v>8.6</v>
          </cell>
          <cell r="BI253">
            <v>251</v>
          </cell>
          <cell r="BJ253">
            <v>9.3000000000000007</v>
          </cell>
          <cell r="BK253" t="str">
            <v>&amp;^%</v>
          </cell>
          <cell r="BL253" t="str">
            <v>&amp;^%</v>
          </cell>
          <cell r="BN253" t="str">
            <v>Burnley</v>
          </cell>
          <cell r="BO253" t="str">
            <v>E07000117</v>
          </cell>
          <cell r="BP253">
            <v>23000</v>
          </cell>
          <cell r="BQ253">
            <v>8.5</v>
          </cell>
          <cell r="BR253">
            <v>37</v>
          </cell>
          <cell r="BS253">
            <v>1.4</v>
          </cell>
          <cell r="BT253">
            <v>34.700000000000003</v>
          </cell>
          <cell r="BU253">
            <v>2.6</v>
          </cell>
          <cell r="BV253">
            <v>21</v>
          </cell>
          <cell r="BW253">
            <v>16</v>
          </cell>
          <cell r="BX253" t="str">
            <v>&amp;^%</v>
          </cell>
          <cell r="BY253" t="str">
            <v>&amp;^%</v>
          </cell>
          <cell r="CA253" t="str">
            <v>Burnley</v>
          </cell>
          <cell r="CB253" t="str">
            <v>E07000117</v>
          </cell>
          <cell r="CC253">
            <v>22000</v>
          </cell>
          <cell r="CD253">
            <v>14.3</v>
          </cell>
          <cell r="CE253">
            <v>19045</v>
          </cell>
          <cell r="CF253">
            <v>18</v>
          </cell>
          <cell r="CG253">
            <v>24354</v>
          </cell>
          <cell r="CH253">
            <v>11</v>
          </cell>
          <cell r="CI253">
            <v>9580</v>
          </cell>
          <cell r="CJ253">
            <v>7.7</v>
          </cell>
          <cell r="CK253" t="str">
            <v>&amp;^%</v>
          </cell>
          <cell r="CL253" t="str">
            <v>&amp;^%</v>
          </cell>
          <cell r="CN253" t="str">
            <v>Burnley</v>
          </cell>
          <cell r="CO253" t="str">
            <v>E07000117</v>
          </cell>
          <cell r="CP253">
            <v>23000</v>
          </cell>
          <cell r="CQ253">
            <v>8.5</v>
          </cell>
          <cell r="CR253">
            <v>10.210000000000001</v>
          </cell>
          <cell r="CS253">
            <v>7.3</v>
          </cell>
          <cell r="CT253">
            <v>13.24</v>
          </cell>
          <cell r="CU253">
            <v>7.9</v>
          </cell>
          <cell r="CV253">
            <v>6.1</v>
          </cell>
          <cell r="CW253">
            <v>1.3</v>
          </cell>
          <cell r="CX253" t="str">
            <v>&amp;^%</v>
          </cell>
          <cell r="CY253" t="str">
            <v>&amp;^%</v>
          </cell>
          <cell r="DA253" t="str">
            <v>Burnley</v>
          </cell>
          <cell r="DB253" t="str">
            <v>E07000117</v>
          </cell>
          <cell r="DC253">
            <v>23000</v>
          </cell>
          <cell r="DD253">
            <v>8.5</v>
          </cell>
          <cell r="DE253">
            <v>374.6</v>
          </cell>
          <cell r="DF253">
            <v>8</v>
          </cell>
          <cell r="DG253">
            <v>459.1</v>
          </cell>
          <cell r="DH253">
            <v>8.4</v>
          </cell>
          <cell r="DI253">
            <v>160.4</v>
          </cell>
          <cell r="DJ253">
            <v>10</v>
          </cell>
          <cell r="DK253" t="str">
            <v>&amp;^%</v>
          </cell>
          <cell r="DL253" t="str">
            <v>&amp;^%</v>
          </cell>
          <cell r="DN253" t="str">
            <v>Burnley</v>
          </cell>
          <cell r="DO253" t="str">
            <v>E07000117</v>
          </cell>
          <cell r="DP253">
            <v>6000</v>
          </cell>
          <cell r="DQ253">
            <v>16</v>
          </cell>
          <cell r="DR253">
            <v>37</v>
          </cell>
          <cell r="DS253">
            <v>1.8</v>
          </cell>
          <cell r="DT253">
            <v>37</v>
          </cell>
          <cell r="DU253">
            <v>2.7</v>
          </cell>
          <cell r="DV253" t="str">
            <v>&amp;^%</v>
          </cell>
          <cell r="DW253" t="str">
            <v>&amp;^%</v>
          </cell>
          <cell r="DX253" t="str">
            <v>&amp;^%</v>
          </cell>
          <cell r="DY253" t="str">
            <v>&amp;^%</v>
          </cell>
          <cell r="EA253" t="str">
            <v>Burnley</v>
          </cell>
          <cell r="EB253" t="str">
            <v>E07000117</v>
          </cell>
          <cell r="EC253">
            <v>6000</v>
          </cell>
          <cell r="ED253">
            <v>18.600000000000001</v>
          </cell>
          <cell r="EE253" t="str">
            <v>&amp;^%</v>
          </cell>
          <cell r="EF253" t="str">
            <v>&amp;^%</v>
          </cell>
          <cell r="EG253">
            <v>26378</v>
          </cell>
          <cell r="EH253">
            <v>8.1</v>
          </cell>
          <cell r="EI253" t="str">
            <v>&amp;^%</v>
          </cell>
          <cell r="EJ253" t="str">
            <v>&amp;^%</v>
          </cell>
          <cell r="EK253" t="str">
            <v>&amp;^%</v>
          </cell>
          <cell r="EL253" t="str">
            <v>&amp;^%</v>
          </cell>
          <cell r="EN253" t="str">
            <v>Burnley</v>
          </cell>
          <cell r="EO253" t="str">
            <v>E07000117</v>
          </cell>
          <cell r="EP253">
            <v>6000</v>
          </cell>
          <cell r="EQ253">
            <v>16</v>
          </cell>
          <cell r="ER253">
            <v>11.86</v>
          </cell>
          <cell r="ES253">
            <v>15</v>
          </cell>
          <cell r="ET253">
            <v>13.58</v>
          </cell>
          <cell r="EU253">
            <v>7.6</v>
          </cell>
          <cell r="EV253" t="str">
            <v>&amp;^%</v>
          </cell>
          <cell r="EW253" t="str">
            <v>&amp;^%</v>
          </cell>
          <cell r="EX253" t="str">
            <v>&amp;^%</v>
          </cell>
          <cell r="EY253" t="str">
            <v>&amp;^%</v>
          </cell>
          <cell r="FA253" t="str">
            <v>Burnley</v>
          </cell>
          <cell r="FB253" t="str">
            <v>E07000117</v>
          </cell>
          <cell r="FC253">
            <v>6000</v>
          </cell>
          <cell r="FD253">
            <v>16</v>
          </cell>
          <cell r="FE253">
            <v>442.7</v>
          </cell>
          <cell r="FF253">
            <v>15</v>
          </cell>
          <cell r="FG253">
            <v>503.2</v>
          </cell>
          <cell r="FH253">
            <v>6.8</v>
          </cell>
          <cell r="FI253" t="str">
            <v>&amp;^%</v>
          </cell>
          <cell r="FJ253" t="str">
            <v>&amp;^%</v>
          </cell>
          <cell r="FK253" t="str">
            <v>&amp;^%</v>
          </cell>
          <cell r="FL253" t="str">
            <v>&amp;^%</v>
          </cell>
          <cell r="FN253" t="str">
            <v>Burnley</v>
          </cell>
          <cell r="FO253" t="str">
            <v>E07000117</v>
          </cell>
          <cell r="FP253">
            <v>12000</v>
          </cell>
          <cell r="FQ253">
            <v>12.3</v>
          </cell>
          <cell r="FR253">
            <v>38.799999999999997</v>
          </cell>
          <cell r="FS253">
            <v>1.9</v>
          </cell>
          <cell r="FT253">
            <v>40</v>
          </cell>
          <cell r="FU253">
            <v>2</v>
          </cell>
          <cell r="FV253">
            <v>35</v>
          </cell>
          <cell r="FW253">
            <v>3.4</v>
          </cell>
          <cell r="FX253" t="str">
            <v>&amp;^%</v>
          </cell>
          <cell r="FY253" t="str">
            <v>&amp;^%</v>
          </cell>
          <cell r="GA253" t="str">
            <v>Burnley</v>
          </cell>
          <cell r="GB253" t="str">
            <v>E07000117</v>
          </cell>
          <cell r="GC253">
            <v>11000</v>
          </cell>
          <cell r="GD253">
            <v>14.3</v>
          </cell>
          <cell r="GE253">
            <v>21817</v>
          </cell>
          <cell r="GF253">
            <v>12</v>
          </cell>
          <cell r="GG253">
            <v>29009</v>
          </cell>
          <cell r="GH253">
            <v>16</v>
          </cell>
          <cell r="GI253">
            <v>13767</v>
          </cell>
          <cell r="GJ253">
            <v>10</v>
          </cell>
          <cell r="GK253" t="str">
            <v>&amp;^%</v>
          </cell>
          <cell r="GL253" t="str">
            <v>&amp;^%</v>
          </cell>
          <cell r="GN253" t="str">
            <v>Burnley</v>
          </cell>
          <cell r="GO253" t="str">
            <v>E07000117</v>
          </cell>
          <cell r="GP253">
            <v>12000</v>
          </cell>
          <cell r="GQ253">
            <v>12.3</v>
          </cell>
          <cell r="GR253">
            <v>10.3</v>
          </cell>
          <cell r="GS253">
            <v>9.5</v>
          </cell>
          <cell r="GT253">
            <v>13.89</v>
          </cell>
          <cell r="GU253">
            <v>12</v>
          </cell>
          <cell r="GV253">
            <v>6.37</v>
          </cell>
          <cell r="GW253">
            <v>4.5</v>
          </cell>
          <cell r="GX253" t="str">
            <v>&amp;^%</v>
          </cell>
          <cell r="GY253" t="str">
            <v>&amp;^%</v>
          </cell>
        </row>
        <row r="254">
          <cell r="A254" t="str">
            <v>Chorley</v>
          </cell>
          <cell r="B254" t="str">
            <v>E07000118</v>
          </cell>
          <cell r="C254">
            <v>15000</v>
          </cell>
          <cell r="D254">
            <v>11</v>
          </cell>
          <cell r="E254">
            <v>503.4</v>
          </cell>
          <cell r="F254">
            <v>10</v>
          </cell>
          <cell r="G254">
            <v>565.1</v>
          </cell>
          <cell r="H254">
            <v>5.4</v>
          </cell>
          <cell r="I254">
            <v>292.8</v>
          </cell>
          <cell r="J254">
            <v>5.5</v>
          </cell>
          <cell r="K254" t="str">
            <v>&amp;^%</v>
          </cell>
          <cell r="L254" t="str">
            <v>&amp;^%</v>
          </cell>
          <cell r="N254" t="str">
            <v>Chorley</v>
          </cell>
          <cell r="O254" t="str">
            <v>E07000118</v>
          </cell>
          <cell r="P254">
            <v>26000</v>
          </cell>
          <cell r="Q254">
            <v>8.1999999999999993</v>
          </cell>
          <cell r="R254">
            <v>37.5</v>
          </cell>
          <cell r="S254">
            <v>1</v>
          </cell>
          <cell r="T254">
            <v>39.299999999999997</v>
          </cell>
          <cell r="U254">
            <v>1.2</v>
          </cell>
          <cell r="V254">
            <v>34</v>
          </cell>
          <cell r="W254">
            <v>2.2999999999999998</v>
          </cell>
          <cell r="X254" t="str">
            <v>&amp;^%</v>
          </cell>
          <cell r="Y254" t="str">
            <v>&amp;^%</v>
          </cell>
          <cell r="AA254" t="str">
            <v>Chorley</v>
          </cell>
          <cell r="AB254" t="str">
            <v>E07000118</v>
          </cell>
          <cell r="AC254">
            <v>23000</v>
          </cell>
          <cell r="AD254">
            <v>9.5</v>
          </cell>
          <cell r="AE254">
            <v>24125</v>
          </cell>
          <cell r="AF254">
            <v>8.6999999999999993</v>
          </cell>
          <cell r="AG254">
            <v>28103</v>
          </cell>
          <cell r="AH254">
            <v>4.9000000000000004</v>
          </cell>
          <cell r="AI254">
            <v>14324</v>
          </cell>
          <cell r="AJ254">
            <v>9.3000000000000007</v>
          </cell>
          <cell r="AK254" t="str">
            <v>&amp;^%</v>
          </cell>
          <cell r="AL254" t="str">
            <v>&amp;^%</v>
          </cell>
          <cell r="AN254" t="str">
            <v>Chorley</v>
          </cell>
          <cell r="AO254" t="str">
            <v>E07000118</v>
          </cell>
          <cell r="AP254">
            <v>26000</v>
          </cell>
          <cell r="AQ254">
            <v>8.1999999999999993</v>
          </cell>
          <cell r="AR254">
            <v>11.63</v>
          </cell>
          <cell r="AS254">
            <v>7.6</v>
          </cell>
          <cell r="AT254">
            <v>13.55</v>
          </cell>
          <cell r="AU254">
            <v>4.2</v>
          </cell>
          <cell r="AV254">
            <v>7.18</v>
          </cell>
          <cell r="AW254">
            <v>3.8</v>
          </cell>
          <cell r="AX254" t="str">
            <v>&amp;^%</v>
          </cell>
          <cell r="AY254" t="str">
            <v>&amp;^%</v>
          </cell>
          <cell r="BA254" t="str">
            <v>Chorley</v>
          </cell>
          <cell r="BB254" t="str">
            <v>E07000118</v>
          </cell>
          <cell r="BC254">
            <v>26000</v>
          </cell>
          <cell r="BD254">
            <v>8.1999999999999993</v>
          </cell>
          <cell r="BE254">
            <v>459.6</v>
          </cell>
          <cell r="BF254">
            <v>7.2</v>
          </cell>
          <cell r="BG254">
            <v>532.70000000000005</v>
          </cell>
          <cell r="BH254">
            <v>4.0999999999999996</v>
          </cell>
          <cell r="BI254">
            <v>271.39999999999998</v>
          </cell>
          <cell r="BJ254">
            <v>5.9</v>
          </cell>
          <cell r="BK254" t="str">
            <v>&amp;^%</v>
          </cell>
          <cell r="BL254" t="str">
            <v>&amp;^%</v>
          </cell>
          <cell r="BN254" t="str">
            <v>Chorley</v>
          </cell>
          <cell r="BO254" t="str">
            <v>E07000118</v>
          </cell>
          <cell r="BP254">
            <v>39000</v>
          </cell>
          <cell r="BQ254">
            <v>6.5</v>
          </cell>
          <cell r="BR254">
            <v>36.799999999999997</v>
          </cell>
          <cell r="BS254">
            <v>2.7</v>
          </cell>
          <cell r="BT254">
            <v>31.8</v>
          </cell>
          <cell r="BU254">
            <v>2.5</v>
          </cell>
          <cell r="BV254">
            <v>12.8</v>
          </cell>
          <cell r="BW254">
            <v>15</v>
          </cell>
          <cell r="BX254" t="str">
            <v>&amp;^%</v>
          </cell>
          <cell r="BY254" t="str">
            <v>&amp;^%</v>
          </cell>
          <cell r="CA254" t="str">
            <v>Chorley</v>
          </cell>
          <cell r="CB254" t="str">
            <v>E07000118</v>
          </cell>
          <cell r="CC254">
            <v>34000</v>
          </cell>
          <cell r="CD254">
            <v>8.5</v>
          </cell>
          <cell r="CE254">
            <v>18965</v>
          </cell>
          <cell r="CF254">
            <v>11</v>
          </cell>
          <cell r="CG254">
            <v>22236</v>
          </cell>
          <cell r="CH254">
            <v>5.7</v>
          </cell>
          <cell r="CI254">
            <v>5712</v>
          </cell>
          <cell r="CJ254">
            <v>14</v>
          </cell>
          <cell r="CK254" t="str">
            <v>&amp;^%</v>
          </cell>
          <cell r="CL254" t="str">
            <v>&amp;^%</v>
          </cell>
          <cell r="CN254" t="str">
            <v>Chorley</v>
          </cell>
          <cell r="CO254" t="str">
            <v>E07000118</v>
          </cell>
          <cell r="CP254">
            <v>39000</v>
          </cell>
          <cell r="CQ254">
            <v>6.5</v>
          </cell>
          <cell r="CR254">
            <v>9.8699999999999992</v>
          </cell>
          <cell r="CS254">
            <v>6.3</v>
          </cell>
          <cell r="CT254">
            <v>12.86</v>
          </cell>
          <cell r="CU254">
            <v>3.7</v>
          </cell>
          <cell r="CV254">
            <v>6.22</v>
          </cell>
          <cell r="CW254">
            <v>1.9</v>
          </cell>
          <cell r="CX254" t="str">
            <v>&amp;^%</v>
          </cell>
          <cell r="CY254" t="str">
            <v>&amp;^%</v>
          </cell>
          <cell r="DA254" t="str">
            <v>Chorley</v>
          </cell>
          <cell r="DB254" t="str">
            <v>E07000118</v>
          </cell>
          <cell r="DC254">
            <v>39000</v>
          </cell>
          <cell r="DD254">
            <v>6.5</v>
          </cell>
          <cell r="DE254">
            <v>355.7</v>
          </cell>
          <cell r="DF254">
            <v>7.8</v>
          </cell>
          <cell r="DG254">
            <v>408.9</v>
          </cell>
          <cell r="DH254">
            <v>4.5</v>
          </cell>
          <cell r="DI254">
            <v>97.4</v>
          </cell>
          <cell r="DJ254">
            <v>13</v>
          </cell>
          <cell r="DK254" t="str">
            <v>&amp;^%</v>
          </cell>
          <cell r="DL254" t="str">
            <v>&amp;^%</v>
          </cell>
          <cell r="DN254" t="str">
            <v>Chorley</v>
          </cell>
          <cell r="DO254" t="str">
            <v>E07000118</v>
          </cell>
          <cell r="DP254">
            <v>11000</v>
          </cell>
          <cell r="DQ254">
            <v>12.2</v>
          </cell>
          <cell r="DR254">
            <v>37.4</v>
          </cell>
          <cell r="DS254">
            <v>1</v>
          </cell>
          <cell r="DT254">
            <v>37.4</v>
          </cell>
          <cell r="DU254">
            <v>1.4</v>
          </cell>
          <cell r="DV254">
            <v>32</v>
          </cell>
          <cell r="DW254">
            <v>3.6</v>
          </cell>
          <cell r="DX254" t="str">
            <v>&amp;^%</v>
          </cell>
          <cell r="DY254" t="str">
            <v>&amp;^%</v>
          </cell>
          <cell r="EA254" t="str">
            <v>Chorley</v>
          </cell>
          <cell r="EB254" t="str">
            <v>E07000118</v>
          </cell>
          <cell r="EC254">
            <v>10000</v>
          </cell>
          <cell r="ED254">
            <v>14.4</v>
          </cell>
          <cell r="EE254">
            <v>21742</v>
          </cell>
          <cell r="EF254">
            <v>11</v>
          </cell>
          <cell r="EG254">
            <v>24748</v>
          </cell>
          <cell r="EH254">
            <v>6.7</v>
          </cell>
          <cell r="EI254" t="str">
            <v>&amp;^%</v>
          </cell>
          <cell r="EJ254" t="str">
            <v>&amp;^%</v>
          </cell>
          <cell r="EK254" t="str">
            <v>&amp;^%</v>
          </cell>
          <cell r="EL254" t="str">
            <v>&amp;^%</v>
          </cell>
          <cell r="EN254" t="str">
            <v>Chorley</v>
          </cell>
          <cell r="EO254" t="str">
            <v>E07000118</v>
          </cell>
          <cell r="EP254">
            <v>11000</v>
          </cell>
          <cell r="EQ254">
            <v>12.2</v>
          </cell>
          <cell r="ER254">
            <v>11.31</v>
          </cell>
          <cell r="ES254">
            <v>8.6</v>
          </cell>
          <cell r="ET254">
            <v>13.08</v>
          </cell>
          <cell r="EU254">
            <v>5.9</v>
          </cell>
          <cell r="EV254">
            <v>6.97</v>
          </cell>
          <cell r="EW254">
            <v>4.7</v>
          </cell>
          <cell r="EX254" t="str">
            <v>&amp;^%</v>
          </cell>
          <cell r="EY254" t="str">
            <v>&amp;^%</v>
          </cell>
          <cell r="FA254" t="str">
            <v>Chorley</v>
          </cell>
          <cell r="FB254" t="str">
            <v>E07000118</v>
          </cell>
          <cell r="FC254">
            <v>11000</v>
          </cell>
          <cell r="FD254">
            <v>12.2</v>
          </cell>
          <cell r="FE254">
            <v>423.7</v>
          </cell>
          <cell r="FF254">
            <v>8.6999999999999993</v>
          </cell>
          <cell r="FG254">
            <v>488.8</v>
          </cell>
          <cell r="FH254">
            <v>5.8</v>
          </cell>
          <cell r="FI254">
            <v>242.3</v>
          </cell>
          <cell r="FJ254">
            <v>9.5</v>
          </cell>
          <cell r="FK254" t="str">
            <v>&amp;^%</v>
          </cell>
          <cell r="FL254" t="str">
            <v>&amp;^%</v>
          </cell>
          <cell r="FN254" t="str">
            <v>Chorley</v>
          </cell>
          <cell r="FO254" t="str">
            <v>E07000118</v>
          </cell>
          <cell r="FP254">
            <v>15000</v>
          </cell>
          <cell r="FQ254">
            <v>11</v>
          </cell>
          <cell r="FR254">
            <v>39.5</v>
          </cell>
          <cell r="FS254">
            <v>1.6</v>
          </cell>
          <cell r="FT254">
            <v>40.700000000000003</v>
          </cell>
          <cell r="FU254">
            <v>1.7</v>
          </cell>
          <cell r="FV254">
            <v>35.799999999999997</v>
          </cell>
          <cell r="FW254">
            <v>3.6</v>
          </cell>
          <cell r="FX254" t="str">
            <v>&amp;^%</v>
          </cell>
          <cell r="FY254" t="str">
            <v>&amp;^%</v>
          </cell>
          <cell r="GA254" t="str">
            <v>Chorley</v>
          </cell>
          <cell r="GB254" t="str">
            <v>E07000118</v>
          </cell>
          <cell r="GC254">
            <v>14000</v>
          </cell>
          <cell r="GD254">
            <v>12.7</v>
          </cell>
          <cell r="GE254">
            <v>27157</v>
          </cell>
          <cell r="GF254">
            <v>12</v>
          </cell>
          <cell r="GG254">
            <v>30517</v>
          </cell>
          <cell r="GH254">
            <v>6.5</v>
          </cell>
          <cell r="GI254">
            <v>14705</v>
          </cell>
          <cell r="GJ254">
            <v>13</v>
          </cell>
          <cell r="GK254" t="str">
            <v>&amp;^%</v>
          </cell>
          <cell r="GL254" t="str">
            <v>&amp;^%</v>
          </cell>
          <cell r="GN254" t="str">
            <v>Chorley</v>
          </cell>
          <cell r="GO254" t="str">
            <v>E07000118</v>
          </cell>
          <cell r="GP254">
            <v>15000</v>
          </cell>
          <cell r="GQ254">
            <v>11</v>
          </cell>
          <cell r="GR254">
            <v>11.65</v>
          </cell>
          <cell r="GS254">
            <v>12</v>
          </cell>
          <cell r="GT254">
            <v>13.88</v>
          </cell>
          <cell r="GU254">
            <v>5.6</v>
          </cell>
          <cell r="GV254">
            <v>7.27</v>
          </cell>
          <cell r="GW254">
            <v>5.4</v>
          </cell>
          <cell r="GX254" t="str">
            <v>&amp;^%</v>
          </cell>
          <cell r="GY254" t="str">
            <v>&amp;^%</v>
          </cell>
        </row>
        <row r="255">
          <cell r="A255" t="str">
            <v>Fylde</v>
          </cell>
          <cell r="B255" t="str">
            <v>E07000119</v>
          </cell>
          <cell r="C255">
            <v>16000</v>
          </cell>
          <cell r="D255">
            <v>10.8</v>
          </cell>
          <cell r="E255">
            <v>550.4</v>
          </cell>
          <cell r="F255">
            <v>11</v>
          </cell>
          <cell r="G255">
            <v>641.1</v>
          </cell>
          <cell r="H255">
            <v>8.9</v>
          </cell>
          <cell r="I255">
            <v>286.89999999999998</v>
          </cell>
          <cell r="J255">
            <v>7.4</v>
          </cell>
          <cell r="K255" t="str">
            <v>&amp;^%</v>
          </cell>
          <cell r="L255" t="str">
            <v>&amp;^%</v>
          </cell>
          <cell r="N255" t="str">
            <v>Fylde</v>
          </cell>
          <cell r="O255" t="str">
            <v>E07000119</v>
          </cell>
          <cell r="P255">
            <v>25000</v>
          </cell>
          <cell r="Q255">
            <v>8.4</v>
          </cell>
          <cell r="R255">
            <v>38</v>
          </cell>
          <cell r="S255">
            <v>1</v>
          </cell>
          <cell r="T255">
            <v>39</v>
          </cell>
          <cell r="U255">
            <v>1.3</v>
          </cell>
          <cell r="V255">
            <v>34.4</v>
          </cell>
          <cell r="W255">
            <v>2.2000000000000002</v>
          </cell>
          <cell r="X255" t="str">
            <v>&amp;^%</v>
          </cell>
          <cell r="Y255" t="str">
            <v>&amp;^%</v>
          </cell>
          <cell r="AA255" t="str">
            <v>Fylde</v>
          </cell>
          <cell r="AB255" t="str">
            <v>E07000119</v>
          </cell>
          <cell r="AC255">
            <v>21000</v>
          </cell>
          <cell r="AD255">
            <v>14</v>
          </cell>
          <cell r="AE255">
            <v>23186</v>
          </cell>
          <cell r="AF255">
            <v>18</v>
          </cell>
          <cell r="AG255">
            <v>29121</v>
          </cell>
          <cell r="AH255">
            <v>11</v>
          </cell>
          <cell r="AI255" t="str">
            <v>&amp;^%</v>
          </cell>
          <cell r="AJ255" t="str">
            <v>&amp;^%</v>
          </cell>
          <cell r="AK255" t="str">
            <v>&amp;^%</v>
          </cell>
          <cell r="AL255" t="str">
            <v>&amp;^%</v>
          </cell>
          <cell r="AN255" t="str">
            <v>Fylde</v>
          </cell>
          <cell r="AO255" t="str">
            <v>E07000119</v>
          </cell>
          <cell r="AP255">
            <v>25000</v>
          </cell>
          <cell r="AQ255">
            <v>8.4</v>
          </cell>
          <cell r="AR255">
            <v>11.93</v>
          </cell>
          <cell r="AS255">
            <v>10</v>
          </cell>
          <cell r="AT255">
            <v>14.85</v>
          </cell>
          <cell r="AU255">
            <v>6.7</v>
          </cell>
          <cell r="AV255">
            <v>7</v>
          </cell>
          <cell r="AW255">
            <v>4.0999999999999996</v>
          </cell>
          <cell r="AX255" t="str">
            <v>&amp;^%</v>
          </cell>
          <cell r="AY255" t="str">
            <v>&amp;^%</v>
          </cell>
          <cell r="BA255" t="str">
            <v>Fylde</v>
          </cell>
          <cell r="BB255" t="str">
            <v>E07000119</v>
          </cell>
          <cell r="BC255">
            <v>25000</v>
          </cell>
          <cell r="BD255">
            <v>8.4</v>
          </cell>
          <cell r="BE255">
            <v>476.2</v>
          </cell>
          <cell r="BF255">
            <v>8.4</v>
          </cell>
          <cell r="BG255">
            <v>578.79999999999995</v>
          </cell>
          <cell r="BH255">
            <v>6.6</v>
          </cell>
          <cell r="BI255">
            <v>272.89999999999998</v>
          </cell>
          <cell r="BJ255">
            <v>6.9</v>
          </cell>
          <cell r="BK255" t="str">
            <v>&amp;^%</v>
          </cell>
          <cell r="BL255" t="str">
            <v>&amp;^%</v>
          </cell>
          <cell r="BN255" t="str">
            <v>Fylde</v>
          </cell>
          <cell r="BO255" t="str">
            <v>E07000119</v>
          </cell>
          <cell r="BP255">
            <v>32000</v>
          </cell>
          <cell r="BQ255">
            <v>7.3</v>
          </cell>
          <cell r="BR255">
            <v>37.1</v>
          </cell>
          <cell r="BS255">
            <v>2</v>
          </cell>
          <cell r="BT255">
            <v>34.4</v>
          </cell>
          <cell r="BU255">
            <v>2.2999999999999998</v>
          </cell>
          <cell r="BV255">
            <v>18.600000000000001</v>
          </cell>
          <cell r="BW255">
            <v>14</v>
          </cell>
          <cell r="BX255" t="str">
            <v>&amp;^%</v>
          </cell>
          <cell r="BY255" t="str">
            <v>&amp;^%</v>
          </cell>
          <cell r="CA255" t="str">
            <v>Fylde</v>
          </cell>
          <cell r="CB255" t="str">
            <v>E07000119</v>
          </cell>
          <cell r="CC255">
            <v>28000</v>
          </cell>
          <cell r="CD255">
            <v>11.4</v>
          </cell>
          <cell r="CE255">
            <v>18953</v>
          </cell>
          <cell r="CF255">
            <v>16</v>
          </cell>
          <cell r="CG255">
            <v>24677</v>
          </cell>
          <cell r="CH255">
            <v>9.8000000000000007</v>
          </cell>
          <cell r="CI255" t="str">
            <v>&amp;^%</v>
          </cell>
          <cell r="CJ255" t="str">
            <v>&amp;^%</v>
          </cell>
          <cell r="CK255" t="str">
            <v>&amp;^%</v>
          </cell>
          <cell r="CL255" t="str">
            <v>&amp;^%</v>
          </cell>
          <cell r="CN255" t="str">
            <v>Fylde</v>
          </cell>
          <cell r="CO255" t="str">
            <v>E07000119</v>
          </cell>
          <cell r="CP255">
            <v>32000</v>
          </cell>
          <cell r="CQ255">
            <v>7.3</v>
          </cell>
          <cell r="CR255">
            <v>10.98</v>
          </cell>
          <cell r="CS255">
            <v>7.6</v>
          </cell>
          <cell r="CT255">
            <v>14.15</v>
          </cell>
          <cell r="CU255">
            <v>6.2</v>
          </cell>
          <cell r="CV255">
            <v>6.29</v>
          </cell>
          <cell r="CW255">
            <v>2.8</v>
          </cell>
          <cell r="CX255" t="str">
            <v>&amp;^%</v>
          </cell>
          <cell r="CY255" t="str">
            <v>&amp;^%</v>
          </cell>
          <cell r="DA255" t="str">
            <v>Fylde</v>
          </cell>
          <cell r="DB255" t="str">
            <v>E07000119</v>
          </cell>
          <cell r="DC255">
            <v>32000</v>
          </cell>
          <cell r="DD255">
            <v>7.3</v>
          </cell>
          <cell r="DE255">
            <v>379.1</v>
          </cell>
          <cell r="DF255">
            <v>9.9</v>
          </cell>
          <cell r="DG255">
            <v>487.2</v>
          </cell>
          <cell r="DH255">
            <v>6.7</v>
          </cell>
          <cell r="DI255">
            <v>137.30000000000001</v>
          </cell>
          <cell r="DJ255">
            <v>11</v>
          </cell>
          <cell r="DK255" t="str">
            <v>&amp;^%</v>
          </cell>
          <cell r="DL255" t="str">
            <v>&amp;^%</v>
          </cell>
          <cell r="DN255" t="str">
            <v>Fylde</v>
          </cell>
          <cell r="DO255" t="str">
            <v>E07000119</v>
          </cell>
          <cell r="DP255">
            <v>9000</v>
          </cell>
          <cell r="DQ255">
            <v>13.4</v>
          </cell>
          <cell r="DR255">
            <v>37.4</v>
          </cell>
          <cell r="DS255">
            <v>1.9</v>
          </cell>
          <cell r="DT255">
            <v>37</v>
          </cell>
          <cell r="DU255">
            <v>1.3</v>
          </cell>
          <cell r="DV255" t="str">
            <v>&amp;^%</v>
          </cell>
          <cell r="DW255" t="str">
            <v>&amp;^%</v>
          </cell>
          <cell r="DX255" t="str">
            <v>&amp;^%</v>
          </cell>
          <cell r="DY255" t="str">
            <v>&amp;^%</v>
          </cell>
          <cell r="EA255" t="str">
            <v>Fylde</v>
          </cell>
          <cell r="EB255" t="str">
            <v>E07000119</v>
          </cell>
          <cell r="EC255" t="str">
            <v>&amp;^%</v>
          </cell>
          <cell r="ED255" t="str">
            <v>&amp;^%</v>
          </cell>
          <cell r="EE255" t="str">
            <v>&amp;^%</v>
          </cell>
          <cell r="EF255" t="str">
            <v>&amp;^%</v>
          </cell>
          <cell r="EG255">
            <v>22574</v>
          </cell>
          <cell r="EH255">
            <v>12</v>
          </cell>
          <cell r="EI255" t="str">
            <v>&amp;^%</v>
          </cell>
          <cell r="EJ255" t="str">
            <v>&amp;^%</v>
          </cell>
          <cell r="EK255" t="str">
            <v>&amp;^%</v>
          </cell>
          <cell r="EL255" t="str">
            <v>&amp;^%</v>
          </cell>
          <cell r="EN255" t="str">
            <v>Fylde</v>
          </cell>
          <cell r="EO255" t="str">
            <v>E07000119</v>
          </cell>
          <cell r="EP255">
            <v>9000</v>
          </cell>
          <cell r="EQ255">
            <v>13.4</v>
          </cell>
          <cell r="ER255">
            <v>10.9</v>
          </cell>
          <cell r="ES255">
            <v>14</v>
          </cell>
          <cell r="ET255">
            <v>12.77</v>
          </cell>
          <cell r="EU255">
            <v>6.7</v>
          </cell>
          <cell r="EV255" t="str">
            <v>&amp;^%</v>
          </cell>
          <cell r="EW255" t="str">
            <v>&amp;^%</v>
          </cell>
          <cell r="EX255" t="str">
            <v>&amp;^%</v>
          </cell>
          <cell r="EY255" t="str">
            <v>&amp;^%</v>
          </cell>
          <cell r="FA255" t="str">
            <v>Fylde</v>
          </cell>
          <cell r="FB255" t="str">
            <v>E07000119</v>
          </cell>
          <cell r="FC255">
            <v>9000</v>
          </cell>
          <cell r="FD255">
            <v>13.4</v>
          </cell>
          <cell r="FE255">
            <v>388.4</v>
          </cell>
          <cell r="FF255">
            <v>13</v>
          </cell>
          <cell r="FG255">
            <v>472.3</v>
          </cell>
          <cell r="FH255">
            <v>6.7</v>
          </cell>
          <cell r="FI255" t="str">
            <v>&amp;^%</v>
          </cell>
          <cell r="FJ255" t="str">
            <v>&amp;^%</v>
          </cell>
          <cell r="FK255" t="str">
            <v>&amp;^%</v>
          </cell>
          <cell r="FL255" t="str">
            <v>&amp;^%</v>
          </cell>
          <cell r="FN255" t="str">
            <v>Fylde</v>
          </cell>
          <cell r="FO255" t="str">
            <v>E07000119</v>
          </cell>
          <cell r="FP255">
            <v>16000</v>
          </cell>
          <cell r="FQ255">
            <v>10.8</v>
          </cell>
          <cell r="FR255">
            <v>38.799999999999997</v>
          </cell>
          <cell r="FS255">
            <v>1.3</v>
          </cell>
          <cell r="FT255">
            <v>40.1</v>
          </cell>
          <cell r="FU255">
            <v>1.9</v>
          </cell>
          <cell r="FV255">
            <v>35</v>
          </cell>
          <cell r="FW255">
            <v>2.2999999999999998</v>
          </cell>
          <cell r="FX255" t="str">
            <v>&amp;^%</v>
          </cell>
          <cell r="FY255" t="str">
            <v>&amp;^%</v>
          </cell>
          <cell r="GA255" t="str">
            <v>Fylde</v>
          </cell>
          <cell r="GB255" t="str">
            <v>E07000119</v>
          </cell>
          <cell r="GC255">
            <v>12000</v>
          </cell>
          <cell r="GD255">
            <v>19</v>
          </cell>
          <cell r="GE255" t="str">
            <v>&amp;^%</v>
          </cell>
          <cell r="GF255" t="str">
            <v>&amp;^%</v>
          </cell>
          <cell r="GG255">
            <v>33867</v>
          </cell>
          <cell r="GH255">
            <v>16</v>
          </cell>
          <cell r="GI255" t="str">
            <v>&amp;^%</v>
          </cell>
          <cell r="GJ255" t="str">
            <v>&amp;^%</v>
          </cell>
          <cell r="GK255" t="str">
            <v>&amp;^%</v>
          </cell>
          <cell r="GL255" t="str">
            <v>&amp;^%</v>
          </cell>
          <cell r="GN255" t="str">
            <v>Fylde</v>
          </cell>
          <cell r="GO255" t="str">
            <v>E07000119</v>
          </cell>
          <cell r="GP255">
            <v>16000</v>
          </cell>
          <cell r="GQ255">
            <v>10.8</v>
          </cell>
          <cell r="GR255">
            <v>14.35</v>
          </cell>
          <cell r="GS255">
            <v>11</v>
          </cell>
          <cell r="GT255">
            <v>15.97</v>
          </cell>
          <cell r="GU255">
            <v>9</v>
          </cell>
          <cell r="GV255">
            <v>7.19</v>
          </cell>
          <cell r="GW255">
            <v>5.0999999999999996</v>
          </cell>
          <cell r="GX255" t="str">
            <v>&amp;^%</v>
          </cell>
          <cell r="GY255" t="str">
            <v>&amp;^%</v>
          </cell>
        </row>
        <row r="256">
          <cell r="A256" t="str">
            <v>Hyndburn</v>
          </cell>
          <cell r="B256" t="str">
            <v>E07000120</v>
          </cell>
          <cell r="C256">
            <v>10000</v>
          </cell>
          <cell r="D256">
            <v>13.1</v>
          </cell>
          <cell r="E256">
            <v>503</v>
          </cell>
          <cell r="F256">
            <v>13</v>
          </cell>
          <cell r="G256">
            <v>582.20000000000005</v>
          </cell>
          <cell r="H256">
            <v>7.7</v>
          </cell>
          <cell r="I256" t="str">
            <v>&amp;^%</v>
          </cell>
          <cell r="J256" t="str">
            <v>&amp;^%</v>
          </cell>
          <cell r="K256" t="str">
            <v>&amp;^%</v>
          </cell>
          <cell r="L256" t="str">
            <v>&amp;^%</v>
          </cell>
          <cell r="N256" t="str">
            <v>Hyndburn</v>
          </cell>
          <cell r="O256" t="str">
            <v>E07000120</v>
          </cell>
          <cell r="P256">
            <v>17000</v>
          </cell>
          <cell r="Q256">
            <v>9.9</v>
          </cell>
          <cell r="R256">
            <v>37.5</v>
          </cell>
          <cell r="S256">
            <v>1.4</v>
          </cell>
          <cell r="T256">
            <v>38.9</v>
          </cell>
          <cell r="U256">
            <v>1.9</v>
          </cell>
          <cell r="V256">
            <v>32.799999999999997</v>
          </cell>
          <cell r="W256">
            <v>3.1</v>
          </cell>
          <cell r="X256" t="str">
            <v>&amp;^%</v>
          </cell>
          <cell r="Y256" t="str">
            <v>&amp;^%</v>
          </cell>
          <cell r="AA256" t="str">
            <v>Hyndburn</v>
          </cell>
          <cell r="AB256" t="str">
            <v>E07000120</v>
          </cell>
          <cell r="AC256">
            <v>16000</v>
          </cell>
          <cell r="AD256">
            <v>11.3</v>
          </cell>
          <cell r="AE256">
            <v>20005</v>
          </cell>
          <cell r="AF256">
            <v>11</v>
          </cell>
          <cell r="AG256">
            <v>24806</v>
          </cell>
          <cell r="AH256">
            <v>6.4</v>
          </cell>
          <cell r="AI256">
            <v>13005</v>
          </cell>
          <cell r="AJ256">
            <v>15</v>
          </cell>
          <cell r="AK256" t="str">
            <v>&amp;^%</v>
          </cell>
          <cell r="AL256" t="str">
            <v>&amp;^%</v>
          </cell>
          <cell r="AN256" t="str">
            <v>Hyndburn</v>
          </cell>
          <cell r="AO256" t="str">
            <v>E07000120</v>
          </cell>
          <cell r="AP256">
            <v>17000</v>
          </cell>
          <cell r="AQ256">
            <v>9.9</v>
          </cell>
          <cell r="AR256">
            <v>10.97</v>
          </cell>
          <cell r="AS256">
            <v>11</v>
          </cell>
          <cell r="AT256">
            <v>13.15</v>
          </cell>
          <cell r="AU256">
            <v>5.6</v>
          </cell>
          <cell r="AV256">
            <v>6.65</v>
          </cell>
          <cell r="AW256">
            <v>4</v>
          </cell>
          <cell r="AX256" t="str">
            <v>&amp;^%</v>
          </cell>
          <cell r="AY256" t="str">
            <v>&amp;^%</v>
          </cell>
          <cell r="BA256" t="str">
            <v>Hyndburn</v>
          </cell>
          <cell r="BB256" t="str">
            <v>E07000120</v>
          </cell>
          <cell r="BC256">
            <v>17000</v>
          </cell>
          <cell r="BD256">
            <v>9.9</v>
          </cell>
          <cell r="BE256">
            <v>428.2</v>
          </cell>
          <cell r="BF256">
            <v>9.8000000000000007</v>
          </cell>
          <cell r="BG256">
            <v>511.7</v>
          </cell>
          <cell r="BH256">
            <v>5.9</v>
          </cell>
          <cell r="BI256">
            <v>249.1</v>
          </cell>
          <cell r="BJ256">
            <v>5</v>
          </cell>
          <cell r="BK256" t="str">
            <v>&amp;^%</v>
          </cell>
          <cell r="BL256" t="str">
            <v>&amp;^%</v>
          </cell>
          <cell r="BN256" t="str">
            <v>Hyndburn</v>
          </cell>
          <cell r="BO256" t="str">
            <v>E07000120</v>
          </cell>
          <cell r="BP256">
            <v>22000</v>
          </cell>
          <cell r="BQ256">
            <v>8.6</v>
          </cell>
          <cell r="BR256">
            <v>36.200000000000003</v>
          </cell>
          <cell r="BS256">
            <v>1.8</v>
          </cell>
          <cell r="BT256">
            <v>34.700000000000003</v>
          </cell>
          <cell r="BU256">
            <v>2.6</v>
          </cell>
          <cell r="BV256">
            <v>19.2</v>
          </cell>
          <cell r="BW256">
            <v>13</v>
          </cell>
          <cell r="BX256" t="str">
            <v>&amp;^%</v>
          </cell>
          <cell r="BY256" t="str">
            <v>&amp;^%</v>
          </cell>
          <cell r="CA256" t="str">
            <v>Hyndburn</v>
          </cell>
          <cell r="CB256" t="str">
            <v>E07000120</v>
          </cell>
          <cell r="CC256">
            <v>21000</v>
          </cell>
          <cell r="CD256">
            <v>9.8000000000000007</v>
          </cell>
          <cell r="CE256">
            <v>18121</v>
          </cell>
          <cell r="CF256">
            <v>8.9</v>
          </cell>
          <cell r="CG256">
            <v>21924</v>
          </cell>
          <cell r="CH256">
            <v>6.3</v>
          </cell>
          <cell r="CI256">
            <v>8683</v>
          </cell>
          <cell r="CJ256">
            <v>13</v>
          </cell>
          <cell r="CK256" t="str">
            <v>&amp;^%</v>
          </cell>
          <cell r="CL256" t="str">
            <v>&amp;^%</v>
          </cell>
          <cell r="CN256" t="str">
            <v>Hyndburn</v>
          </cell>
          <cell r="CO256" t="str">
            <v>E07000120</v>
          </cell>
          <cell r="CP256">
            <v>22000</v>
          </cell>
          <cell r="CQ256">
            <v>8.6</v>
          </cell>
          <cell r="CR256">
            <v>9.93</v>
          </cell>
          <cell r="CS256">
            <v>9.6</v>
          </cell>
          <cell r="CT256">
            <v>12.52</v>
          </cell>
          <cell r="CU256">
            <v>5.2</v>
          </cell>
          <cell r="CV256">
            <v>6.26</v>
          </cell>
          <cell r="CW256">
            <v>2.4</v>
          </cell>
          <cell r="CX256" t="str">
            <v>&amp;^%</v>
          </cell>
          <cell r="CY256" t="str">
            <v>&amp;^%</v>
          </cell>
          <cell r="DA256" t="str">
            <v>Hyndburn</v>
          </cell>
          <cell r="DB256" t="str">
            <v>E07000120</v>
          </cell>
          <cell r="DC256">
            <v>22000</v>
          </cell>
          <cell r="DD256">
            <v>8.6</v>
          </cell>
          <cell r="DE256">
            <v>350.2</v>
          </cell>
          <cell r="DF256">
            <v>9.5</v>
          </cell>
          <cell r="DG256">
            <v>435.2</v>
          </cell>
          <cell r="DH256">
            <v>6</v>
          </cell>
          <cell r="DI256">
            <v>155</v>
          </cell>
          <cell r="DJ256">
            <v>13</v>
          </cell>
          <cell r="DK256" t="str">
            <v>&amp;^%</v>
          </cell>
          <cell r="DL256" t="str">
            <v>&amp;^%</v>
          </cell>
          <cell r="DN256" t="str">
            <v>Hyndburn</v>
          </cell>
          <cell r="DO256" t="str">
            <v>E07000120</v>
          </cell>
          <cell r="DP256">
            <v>7000</v>
          </cell>
          <cell r="DQ256">
            <v>15.1</v>
          </cell>
          <cell r="DR256">
            <v>36.299999999999997</v>
          </cell>
          <cell r="DS256">
            <v>1.8</v>
          </cell>
          <cell r="DT256">
            <v>36.4</v>
          </cell>
          <cell r="DU256">
            <v>1.7</v>
          </cell>
          <cell r="DV256" t="str">
            <v>&amp;^%</v>
          </cell>
          <cell r="DW256" t="str">
            <v>&amp;^%</v>
          </cell>
          <cell r="DX256" t="str">
            <v>&amp;^%</v>
          </cell>
          <cell r="DY256" t="str">
            <v>&amp;^%</v>
          </cell>
          <cell r="EA256" t="str">
            <v>Hyndburn</v>
          </cell>
          <cell r="EB256" t="str">
            <v>E07000120</v>
          </cell>
          <cell r="EC256">
            <v>6000</v>
          </cell>
          <cell r="ED256">
            <v>17.600000000000001</v>
          </cell>
          <cell r="EE256">
            <v>18256</v>
          </cell>
          <cell r="EF256">
            <v>11</v>
          </cell>
          <cell r="EG256">
            <v>20583</v>
          </cell>
          <cell r="EH256">
            <v>7.5</v>
          </cell>
          <cell r="EI256" t="str">
            <v>&amp;^%</v>
          </cell>
          <cell r="EJ256" t="str">
            <v>&amp;^%</v>
          </cell>
          <cell r="EK256" t="str">
            <v>&amp;^%</v>
          </cell>
          <cell r="EL256" t="str">
            <v>&amp;^%</v>
          </cell>
          <cell r="EN256" t="str">
            <v>Hyndburn</v>
          </cell>
          <cell r="EO256" t="str">
            <v>E07000120</v>
          </cell>
          <cell r="EP256">
            <v>7000</v>
          </cell>
          <cell r="EQ256">
            <v>15.1</v>
          </cell>
          <cell r="ER256">
            <v>9.31</v>
          </cell>
          <cell r="ES256">
            <v>16</v>
          </cell>
          <cell r="ET256">
            <v>11.16</v>
          </cell>
          <cell r="EU256">
            <v>6.4</v>
          </cell>
          <cell r="EV256" t="str">
            <v>&amp;^%</v>
          </cell>
          <cell r="EW256" t="str">
            <v>&amp;^%</v>
          </cell>
          <cell r="EX256" t="str">
            <v>&amp;^%</v>
          </cell>
          <cell r="EY256" t="str">
            <v>&amp;^%</v>
          </cell>
          <cell r="FA256" t="str">
            <v>Hyndburn</v>
          </cell>
          <cell r="FB256" t="str">
            <v>E07000120</v>
          </cell>
          <cell r="FC256">
            <v>7000</v>
          </cell>
          <cell r="FD256">
            <v>15.1</v>
          </cell>
          <cell r="FE256">
            <v>353.7</v>
          </cell>
          <cell r="FF256">
            <v>12</v>
          </cell>
          <cell r="FG256">
            <v>405.6</v>
          </cell>
          <cell r="FH256">
            <v>6</v>
          </cell>
          <cell r="FI256" t="str">
            <v>&amp;^%</v>
          </cell>
          <cell r="FJ256" t="str">
            <v>&amp;^%</v>
          </cell>
          <cell r="FK256" t="str">
            <v>&amp;^%</v>
          </cell>
          <cell r="FL256" t="str">
            <v>&amp;^%</v>
          </cell>
          <cell r="FN256" t="str">
            <v>Hyndburn</v>
          </cell>
          <cell r="FO256" t="str">
            <v>E07000120</v>
          </cell>
          <cell r="FP256">
            <v>10000</v>
          </cell>
          <cell r="FQ256">
            <v>13.1</v>
          </cell>
          <cell r="FR256">
            <v>38.4</v>
          </cell>
          <cell r="FS256">
            <v>1.9</v>
          </cell>
          <cell r="FT256">
            <v>40.6</v>
          </cell>
          <cell r="FU256">
            <v>2.7</v>
          </cell>
          <cell r="FV256">
            <v>35</v>
          </cell>
          <cell r="FW256">
            <v>2.7</v>
          </cell>
          <cell r="FX256" t="str">
            <v>&amp;^%</v>
          </cell>
          <cell r="FY256" t="str">
            <v>&amp;^%</v>
          </cell>
          <cell r="GA256" t="str">
            <v>Hyndburn</v>
          </cell>
          <cell r="GB256" t="str">
            <v>E07000120</v>
          </cell>
          <cell r="GC256">
            <v>10000</v>
          </cell>
          <cell r="GD256">
            <v>14.6</v>
          </cell>
          <cell r="GE256">
            <v>22311</v>
          </cell>
          <cell r="GF256">
            <v>16</v>
          </cell>
          <cell r="GG256">
            <v>27339</v>
          </cell>
          <cell r="GH256">
            <v>8.4</v>
          </cell>
          <cell r="GI256" t="str">
            <v>&amp;^%</v>
          </cell>
          <cell r="GJ256" t="str">
            <v>&amp;^%</v>
          </cell>
          <cell r="GK256" t="str">
            <v>&amp;^%</v>
          </cell>
          <cell r="GL256" t="str">
            <v>&amp;^%</v>
          </cell>
          <cell r="GN256" t="str">
            <v>Hyndburn</v>
          </cell>
          <cell r="GO256" t="str">
            <v>E07000120</v>
          </cell>
          <cell r="GP256">
            <v>10000</v>
          </cell>
          <cell r="GQ256">
            <v>13.1</v>
          </cell>
          <cell r="GR256">
            <v>12.32</v>
          </cell>
          <cell r="GS256">
            <v>17</v>
          </cell>
          <cell r="GT256">
            <v>14.33</v>
          </cell>
          <cell r="GU256">
            <v>7.5</v>
          </cell>
          <cell r="GV256">
            <v>6.68</v>
          </cell>
          <cell r="GW256">
            <v>7.7</v>
          </cell>
          <cell r="GX256" t="str">
            <v>&amp;^%</v>
          </cell>
          <cell r="GY256" t="str">
            <v>&amp;^%</v>
          </cell>
        </row>
        <row r="257">
          <cell r="A257" t="str">
            <v>Lancaster</v>
          </cell>
          <cell r="B257" t="str">
            <v>E07000121</v>
          </cell>
          <cell r="C257">
            <v>21000</v>
          </cell>
          <cell r="D257">
            <v>9.1999999999999993</v>
          </cell>
          <cell r="E257">
            <v>491.8</v>
          </cell>
          <cell r="F257">
            <v>11</v>
          </cell>
          <cell r="G257">
            <v>606.1</v>
          </cell>
          <cell r="H257">
            <v>5.5</v>
          </cell>
          <cell r="I257">
            <v>271.39999999999998</v>
          </cell>
          <cell r="J257">
            <v>6</v>
          </cell>
          <cell r="K257" t="str">
            <v>&amp;^%</v>
          </cell>
          <cell r="L257" t="str">
            <v>&amp;^%</v>
          </cell>
          <cell r="N257" t="str">
            <v>Lancaster</v>
          </cell>
          <cell r="O257" t="str">
            <v>E07000121</v>
          </cell>
          <cell r="P257">
            <v>32000</v>
          </cell>
          <cell r="Q257">
            <v>7.3</v>
          </cell>
          <cell r="R257">
            <v>37.5</v>
          </cell>
          <cell r="S257">
            <v>1.4</v>
          </cell>
          <cell r="T257">
            <v>38.9</v>
          </cell>
          <cell r="U257">
            <v>1</v>
          </cell>
          <cell r="V257">
            <v>32.9</v>
          </cell>
          <cell r="W257">
            <v>2.5</v>
          </cell>
          <cell r="X257" t="str">
            <v>&amp;^%</v>
          </cell>
          <cell r="Y257" t="str">
            <v>&amp;^%</v>
          </cell>
          <cell r="AA257" t="str">
            <v>Lancaster</v>
          </cell>
          <cell r="AB257" t="str">
            <v>E07000121</v>
          </cell>
          <cell r="AC257">
            <v>29000</v>
          </cell>
          <cell r="AD257">
            <v>8.5</v>
          </cell>
          <cell r="AE257">
            <v>24790</v>
          </cell>
          <cell r="AF257">
            <v>9.8000000000000007</v>
          </cell>
          <cell r="AG257">
            <v>31703</v>
          </cell>
          <cell r="AH257">
            <v>6</v>
          </cell>
          <cell r="AI257">
            <v>13419</v>
          </cell>
          <cell r="AJ257">
            <v>8.4</v>
          </cell>
          <cell r="AK257" t="str">
            <v>&amp;^%</v>
          </cell>
          <cell r="AL257" t="str">
            <v>&amp;^%</v>
          </cell>
          <cell r="AN257" t="str">
            <v>Lancaster</v>
          </cell>
          <cell r="AO257" t="str">
            <v>E07000121</v>
          </cell>
          <cell r="AP257">
            <v>32000</v>
          </cell>
          <cell r="AQ257">
            <v>7.3</v>
          </cell>
          <cell r="AR257">
            <v>12.33</v>
          </cell>
          <cell r="AS257">
            <v>9.1999999999999993</v>
          </cell>
          <cell r="AT257">
            <v>15</v>
          </cell>
          <cell r="AU257">
            <v>4.5999999999999996</v>
          </cell>
          <cell r="AV257">
            <v>6.72</v>
          </cell>
          <cell r="AW257">
            <v>3.4</v>
          </cell>
          <cell r="AX257" t="str">
            <v>&amp;^%</v>
          </cell>
          <cell r="AY257" t="str">
            <v>&amp;^%</v>
          </cell>
          <cell r="BA257" t="str">
            <v>Lancaster</v>
          </cell>
          <cell r="BB257" t="str">
            <v>E07000121</v>
          </cell>
          <cell r="BC257">
            <v>32000</v>
          </cell>
          <cell r="BD257">
            <v>7.3</v>
          </cell>
          <cell r="BE257">
            <v>464.5</v>
          </cell>
          <cell r="BF257">
            <v>8.5</v>
          </cell>
          <cell r="BG257">
            <v>583.4</v>
          </cell>
          <cell r="BH257">
            <v>4.5</v>
          </cell>
          <cell r="BI257">
            <v>265</v>
          </cell>
          <cell r="BJ257">
            <v>4.8</v>
          </cell>
          <cell r="BK257" t="str">
            <v>&amp;^%</v>
          </cell>
          <cell r="BL257" t="str">
            <v>&amp;^%</v>
          </cell>
          <cell r="BN257" t="str">
            <v>Lancaster</v>
          </cell>
          <cell r="BO257" t="str">
            <v>E07000121</v>
          </cell>
          <cell r="BP257">
            <v>48000</v>
          </cell>
          <cell r="BQ257">
            <v>5.9</v>
          </cell>
          <cell r="BR257">
            <v>36.5</v>
          </cell>
          <cell r="BS257">
            <v>1.4</v>
          </cell>
          <cell r="BT257">
            <v>32</v>
          </cell>
          <cell r="BU257">
            <v>2.2000000000000002</v>
          </cell>
          <cell r="BV257">
            <v>14.5</v>
          </cell>
          <cell r="BW257">
            <v>11</v>
          </cell>
          <cell r="BX257" t="str">
            <v>&amp;^%</v>
          </cell>
          <cell r="BY257" t="str">
            <v>&amp;^%</v>
          </cell>
          <cell r="CA257" t="str">
            <v>Lancaster</v>
          </cell>
          <cell r="CB257" t="str">
            <v>E07000121</v>
          </cell>
          <cell r="CC257">
            <v>42000</v>
          </cell>
          <cell r="CD257">
            <v>7</v>
          </cell>
          <cell r="CE257">
            <v>18703</v>
          </cell>
          <cell r="CF257">
            <v>7.1</v>
          </cell>
          <cell r="CG257">
            <v>25150</v>
          </cell>
          <cell r="CH257">
            <v>6.1</v>
          </cell>
          <cell r="CI257">
            <v>5609</v>
          </cell>
          <cell r="CJ257">
            <v>15</v>
          </cell>
          <cell r="CK257" t="str">
            <v>&amp;^%</v>
          </cell>
          <cell r="CL257" t="str">
            <v>&amp;^%</v>
          </cell>
          <cell r="CN257" t="str">
            <v>Lancaster</v>
          </cell>
          <cell r="CO257" t="str">
            <v>E07000121</v>
          </cell>
          <cell r="CP257">
            <v>48000</v>
          </cell>
          <cell r="CQ257">
            <v>5.9</v>
          </cell>
          <cell r="CR257">
            <v>10.75</v>
          </cell>
          <cell r="CS257">
            <v>8</v>
          </cell>
          <cell r="CT257">
            <v>14.27</v>
          </cell>
          <cell r="CU257">
            <v>4.0999999999999996</v>
          </cell>
          <cell r="CV257">
            <v>6.31</v>
          </cell>
          <cell r="CW257">
            <v>1.7</v>
          </cell>
          <cell r="CX257" t="str">
            <v>&amp;^%</v>
          </cell>
          <cell r="CY257" t="str">
            <v>&amp;^%</v>
          </cell>
          <cell r="DA257" t="str">
            <v>Lancaster</v>
          </cell>
          <cell r="DB257" t="str">
            <v>E07000121</v>
          </cell>
          <cell r="DC257">
            <v>48000</v>
          </cell>
          <cell r="DD257">
            <v>5.9</v>
          </cell>
          <cell r="DE257">
            <v>356.2</v>
          </cell>
          <cell r="DF257">
            <v>6</v>
          </cell>
          <cell r="DG257">
            <v>457.2</v>
          </cell>
          <cell r="DH257">
            <v>4.7</v>
          </cell>
          <cell r="DI257">
            <v>103.3</v>
          </cell>
          <cell r="DJ257">
            <v>16</v>
          </cell>
          <cell r="DK257" t="str">
            <v>&amp;^%</v>
          </cell>
          <cell r="DL257" t="str">
            <v>&amp;^%</v>
          </cell>
          <cell r="DN257" t="str">
            <v>Lancaster</v>
          </cell>
          <cell r="DO257" t="str">
            <v>E07000121</v>
          </cell>
          <cell r="DP257">
            <v>11000</v>
          </cell>
          <cell r="DQ257">
            <v>11.7</v>
          </cell>
          <cell r="DR257">
            <v>37</v>
          </cell>
          <cell r="DS257">
            <v>0.7</v>
          </cell>
          <cell r="DT257">
            <v>37.1</v>
          </cell>
          <cell r="DU257">
            <v>1.4</v>
          </cell>
          <cell r="DV257">
            <v>32</v>
          </cell>
          <cell r="DW257">
            <v>4.0999999999999996</v>
          </cell>
          <cell r="DX257" t="str">
            <v>&amp;^%</v>
          </cell>
          <cell r="DY257" t="str">
            <v>&amp;^%</v>
          </cell>
          <cell r="EA257" t="str">
            <v>Lancaster</v>
          </cell>
          <cell r="EB257" t="str">
            <v>E07000121</v>
          </cell>
          <cell r="EC257">
            <v>11000</v>
          </cell>
          <cell r="ED257">
            <v>13.6</v>
          </cell>
          <cell r="EE257">
            <v>21229</v>
          </cell>
          <cell r="EF257">
            <v>15</v>
          </cell>
          <cell r="EG257">
            <v>27425</v>
          </cell>
          <cell r="EH257">
            <v>10</v>
          </cell>
          <cell r="EI257" t="str">
            <v>&amp;^%</v>
          </cell>
          <cell r="EJ257" t="str">
            <v>&amp;^%</v>
          </cell>
          <cell r="EK257" t="str">
            <v>&amp;^%</v>
          </cell>
          <cell r="EL257" t="str">
            <v>&amp;^%</v>
          </cell>
          <cell r="EN257" t="str">
            <v>Lancaster</v>
          </cell>
          <cell r="EO257" t="str">
            <v>E07000121</v>
          </cell>
          <cell r="EP257">
            <v>11000</v>
          </cell>
          <cell r="EQ257">
            <v>11.7</v>
          </cell>
          <cell r="ER257">
            <v>11.52</v>
          </cell>
          <cell r="ES257">
            <v>13</v>
          </cell>
          <cell r="ET257">
            <v>14.58</v>
          </cell>
          <cell r="EU257">
            <v>7.8</v>
          </cell>
          <cell r="EV257">
            <v>6.85</v>
          </cell>
          <cell r="EW257">
            <v>4.2</v>
          </cell>
          <cell r="EX257" t="str">
            <v>&amp;^%</v>
          </cell>
          <cell r="EY257" t="str">
            <v>&amp;^%</v>
          </cell>
          <cell r="FA257" t="str">
            <v>Lancaster</v>
          </cell>
          <cell r="FB257" t="str">
            <v>E07000121</v>
          </cell>
          <cell r="FC257">
            <v>11000</v>
          </cell>
          <cell r="FD257">
            <v>11.7</v>
          </cell>
          <cell r="FE257">
            <v>438.8</v>
          </cell>
          <cell r="FF257">
            <v>12</v>
          </cell>
          <cell r="FG257">
            <v>541.5</v>
          </cell>
          <cell r="FH257">
            <v>7.9</v>
          </cell>
          <cell r="FI257">
            <v>248.3</v>
          </cell>
          <cell r="FJ257">
            <v>7.7</v>
          </cell>
          <cell r="FK257" t="str">
            <v>&amp;^%</v>
          </cell>
          <cell r="FL257" t="str">
            <v>&amp;^%</v>
          </cell>
          <cell r="FN257" t="str">
            <v>Lancaster</v>
          </cell>
          <cell r="FO257" t="str">
            <v>E07000121</v>
          </cell>
          <cell r="FP257">
            <v>21000</v>
          </cell>
          <cell r="FQ257">
            <v>9.1999999999999993</v>
          </cell>
          <cell r="FR257">
            <v>39</v>
          </cell>
          <cell r="FS257">
            <v>1.6</v>
          </cell>
          <cell r="FT257">
            <v>39.799999999999997</v>
          </cell>
          <cell r="FU257">
            <v>1.3</v>
          </cell>
          <cell r="FV257">
            <v>35</v>
          </cell>
          <cell r="FW257">
            <v>3.3</v>
          </cell>
          <cell r="FX257" t="str">
            <v>&amp;^%</v>
          </cell>
          <cell r="FY257" t="str">
            <v>&amp;^%</v>
          </cell>
          <cell r="GA257" t="str">
            <v>Lancaster</v>
          </cell>
          <cell r="GB257" t="str">
            <v>E07000121</v>
          </cell>
          <cell r="GC257">
            <v>19000</v>
          </cell>
          <cell r="GD257">
            <v>10.9</v>
          </cell>
          <cell r="GE257">
            <v>27734</v>
          </cell>
          <cell r="GF257">
            <v>13</v>
          </cell>
          <cell r="GG257">
            <v>34125</v>
          </cell>
          <cell r="GH257">
            <v>7.3</v>
          </cell>
          <cell r="GI257">
            <v>15889</v>
          </cell>
          <cell r="GJ257">
            <v>7.1</v>
          </cell>
          <cell r="GK257" t="str">
            <v>&amp;^%</v>
          </cell>
          <cell r="GL257" t="str">
            <v>&amp;^%</v>
          </cell>
          <cell r="GN257" t="str">
            <v>Lancaster</v>
          </cell>
          <cell r="GO257" t="str">
            <v>E07000121</v>
          </cell>
          <cell r="GP257">
            <v>21000</v>
          </cell>
          <cell r="GQ257">
            <v>9.1999999999999993</v>
          </cell>
          <cell r="GR257">
            <v>12.39</v>
          </cell>
          <cell r="GS257">
            <v>12</v>
          </cell>
          <cell r="GT257">
            <v>15.21</v>
          </cell>
          <cell r="GU257">
            <v>5.7</v>
          </cell>
          <cell r="GV257">
            <v>6.63</v>
          </cell>
          <cell r="GW257">
            <v>4.3</v>
          </cell>
          <cell r="GX257" t="str">
            <v>&amp;^%</v>
          </cell>
          <cell r="GY257" t="str">
            <v>&amp;^%</v>
          </cell>
        </row>
        <row r="258">
          <cell r="A258" t="str">
            <v>Pendle</v>
          </cell>
          <cell r="B258" t="str">
            <v>E07000122</v>
          </cell>
          <cell r="C258">
            <v>11000</v>
          </cell>
          <cell r="D258">
            <v>12.3</v>
          </cell>
          <cell r="E258">
            <v>477.6</v>
          </cell>
          <cell r="F258">
            <v>7.6</v>
          </cell>
          <cell r="G258">
            <v>523.1</v>
          </cell>
          <cell r="H258">
            <v>5.9</v>
          </cell>
          <cell r="I258">
            <v>251.3</v>
          </cell>
          <cell r="J258">
            <v>8.1999999999999993</v>
          </cell>
          <cell r="K258" t="str">
            <v>&amp;^%</v>
          </cell>
          <cell r="L258" t="str">
            <v>&amp;^%</v>
          </cell>
          <cell r="N258" t="str">
            <v>Pendle</v>
          </cell>
          <cell r="O258" t="str">
            <v>E07000122</v>
          </cell>
          <cell r="P258">
            <v>18000</v>
          </cell>
          <cell r="Q258">
            <v>9.6</v>
          </cell>
          <cell r="R258">
            <v>37.9</v>
          </cell>
          <cell r="S258">
            <v>1.3</v>
          </cell>
          <cell r="T258">
            <v>39.200000000000003</v>
          </cell>
          <cell r="U258">
            <v>1.4</v>
          </cell>
          <cell r="V258">
            <v>34.4</v>
          </cell>
          <cell r="W258">
            <v>2.2000000000000002</v>
          </cell>
          <cell r="X258" t="str">
            <v>&amp;^%</v>
          </cell>
          <cell r="Y258" t="str">
            <v>&amp;^%</v>
          </cell>
          <cell r="AA258" t="str">
            <v>Pendle</v>
          </cell>
          <cell r="AB258" t="str">
            <v>E07000122</v>
          </cell>
          <cell r="AC258" t="str">
            <v>&amp;^%</v>
          </cell>
          <cell r="AD258" t="str">
            <v>&amp;^%</v>
          </cell>
          <cell r="AE258">
            <v>21877</v>
          </cell>
          <cell r="AF258" t="str">
            <v>&amp;^%</v>
          </cell>
          <cell r="AG258">
            <v>24782</v>
          </cell>
          <cell r="AH258">
            <v>5.6</v>
          </cell>
          <cell r="AI258">
            <v>12767</v>
          </cell>
          <cell r="AJ258">
            <v>14</v>
          </cell>
          <cell r="AK258" t="str">
            <v>&amp;^%</v>
          </cell>
          <cell r="AL258" t="str">
            <v>&amp;^%</v>
          </cell>
          <cell r="AN258" t="str">
            <v>Pendle</v>
          </cell>
          <cell r="AO258" t="str">
            <v>E07000122</v>
          </cell>
          <cell r="AP258">
            <v>18000</v>
          </cell>
          <cell r="AQ258">
            <v>9.6</v>
          </cell>
          <cell r="AR258">
            <v>10.97</v>
          </cell>
          <cell r="AS258">
            <v>7.7</v>
          </cell>
          <cell r="AT258">
            <v>12.69</v>
          </cell>
          <cell r="AU258">
            <v>4.7</v>
          </cell>
          <cell r="AV258">
            <v>6.48</v>
          </cell>
          <cell r="AW258">
            <v>3.5</v>
          </cell>
          <cell r="AX258" t="str">
            <v>&amp;^%</v>
          </cell>
          <cell r="AY258" t="str">
            <v>&amp;^%</v>
          </cell>
          <cell r="BA258" t="str">
            <v>Pendle</v>
          </cell>
          <cell r="BB258" t="str">
            <v>E07000122</v>
          </cell>
          <cell r="BC258">
            <v>18000</v>
          </cell>
          <cell r="BD258">
            <v>9.6</v>
          </cell>
          <cell r="BE258">
            <v>432.8</v>
          </cell>
          <cell r="BF258">
            <v>8.9</v>
          </cell>
          <cell r="BG258">
            <v>497.2</v>
          </cell>
          <cell r="BH258">
            <v>4.7</v>
          </cell>
          <cell r="BI258">
            <v>250</v>
          </cell>
          <cell r="BJ258">
            <v>6.2</v>
          </cell>
          <cell r="BK258" t="str">
            <v>&amp;^%</v>
          </cell>
          <cell r="BL258" t="str">
            <v>&amp;^%</v>
          </cell>
          <cell r="BN258" t="str">
            <v>Pendle</v>
          </cell>
          <cell r="BO258" t="str">
            <v>E07000122</v>
          </cell>
          <cell r="BP258">
            <v>25000</v>
          </cell>
          <cell r="BQ258">
            <v>8.1</v>
          </cell>
          <cell r="BR258">
            <v>37</v>
          </cell>
          <cell r="BS258">
            <v>1.7</v>
          </cell>
          <cell r="BT258">
            <v>33.299999999999997</v>
          </cell>
          <cell r="BU258">
            <v>3</v>
          </cell>
          <cell r="BV258" t="str">
            <v>&amp;^%</v>
          </cell>
          <cell r="BW258" t="str">
            <v>&amp;^%</v>
          </cell>
          <cell r="BX258" t="str">
            <v>&amp;^%</v>
          </cell>
          <cell r="BY258" t="str">
            <v>&amp;^%</v>
          </cell>
          <cell r="CA258" t="str">
            <v>Pendle</v>
          </cell>
          <cell r="CB258" t="str">
            <v>E07000122</v>
          </cell>
          <cell r="CC258">
            <v>23000</v>
          </cell>
          <cell r="CD258">
            <v>15.9</v>
          </cell>
          <cell r="CE258">
            <v>18330</v>
          </cell>
          <cell r="CF258">
            <v>9.6</v>
          </cell>
          <cell r="CG258">
            <v>20363</v>
          </cell>
          <cell r="CH258">
            <v>7.2</v>
          </cell>
          <cell r="CI258" t="str">
            <v>&amp;^%</v>
          </cell>
          <cell r="CJ258" t="str">
            <v>&amp;^%</v>
          </cell>
          <cell r="CK258" t="str">
            <v>&amp;^%</v>
          </cell>
          <cell r="CL258" t="str">
            <v>&amp;^%</v>
          </cell>
          <cell r="CN258" t="str">
            <v>Pendle</v>
          </cell>
          <cell r="CO258" t="str">
            <v>E07000122</v>
          </cell>
          <cell r="CP258">
            <v>25000</v>
          </cell>
          <cell r="CQ258">
            <v>8.1</v>
          </cell>
          <cell r="CR258">
            <v>10.08</v>
          </cell>
          <cell r="CS258">
            <v>7.2</v>
          </cell>
          <cell r="CT258">
            <v>12.14</v>
          </cell>
          <cell r="CU258">
            <v>4.3</v>
          </cell>
          <cell r="CV258">
            <v>6.17</v>
          </cell>
          <cell r="CW258">
            <v>1.5</v>
          </cell>
          <cell r="CX258" t="str">
            <v>&amp;^%</v>
          </cell>
          <cell r="CY258" t="str">
            <v>&amp;^%</v>
          </cell>
          <cell r="DA258" t="str">
            <v>Pendle</v>
          </cell>
          <cell r="DB258" t="str">
            <v>E07000122</v>
          </cell>
          <cell r="DC258">
            <v>25000</v>
          </cell>
          <cell r="DD258">
            <v>8.1</v>
          </cell>
          <cell r="DE258">
            <v>363.1</v>
          </cell>
          <cell r="DF258">
            <v>8.8000000000000007</v>
          </cell>
          <cell r="DG258">
            <v>403.9</v>
          </cell>
          <cell r="DH258">
            <v>5.4</v>
          </cell>
          <cell r="DI258" t="str">
            <v>&amp;^%</v>
          </cell>
          <cell r="DJ258" t="str">
            <v>&amp;^%</v>
          </cell>
          <cell r="DK258" t="str">
            <v>&amp;^%</v>
          </cell>
          <cell r="DL258" t="str">
            <v>&amp;^%</v>
          </cell>
          <cell r="DN258" t="str">
            <v>Pendle</v>
          </cell>
          <cell r="DO258" t="str">
            <v>E07000122</v>
          </cell>
          <cell r="DP258">
            <v>7000</v>
          </cell>
          <cell r="DQ258">
            <v>15.5</v>
          </cell>
          <cell r="DR258">
            <v>37.4</v>
          </cell>
          <cell r="DS258">
            <v>2</v>
          </cell>
          <cell r="DT258">
            <v>37.4</v>
          </cell>
          <cell r="DU258">
            <v>1.4</v>
          </cell>
          <cell r="DV258" t="str">
            <v>&amp;^%</v>
          </cell>
          <cell r="DW258" t="str">
            <v>&amp;^%</v>
          </cell>
          <cell r="DX258" t="str">
            <v>&amp;^%</v>
          </cell>
          <cell r="DY258" t="str">
            <v>&amp;^%</v>
          </cell>
          <cell r="EA258" t="str">
            <v>Pendle</v>
          </cell>
          <cell r="EB258" t="str">
            <v>E07000122</v>
          </cell>
          <cell r="EC258">
            <v>6000</v>
          </cell>
          <cell r="ED258">
            <v>18</v>
          </cell>
          <cell r="EE258">
            <v>18039</v>
          </cell>
          <cell r="EF258">
            <v>17</v>
          </cell>
          <cell r="EG258">
            <v>21243</v>
          </cell>
          <cell r="EH258">
            <v>9</v>
          </cell>
          <cell r="EI258" t="str">
            <v>&amp;^%</v>
          </cell>
          <cell r="EJ258" t="str">
            <v>&amp;^%</v>
          </cell>
          <cell r="EK258" t="str">
            <v>&amp;^%</v>
          </cell>
          <cell r="EL258" t="str">
            <v>&amp;^%</v>
          </cell>
          <cell r="EN258" t="str">
            <v>Pendle</v>
          </cell>
          <cell r="EO258" t="str">
            <v>E07000122</v>
          </cell>
          <cell r="EP258">
            <v>7000</v>
          </cell>
          <cell r="EQ258">
            <v>15.5</v>
          </cell>
          <cell r="ER258">
            <v>10.26</v>
          </cell>
          <cell r="ES258">
            <v>17</v>
          </cell>
          <cell r="ET258">
            <v>12.14</v>
          </cell>
          <cell r="EU258">
            <v>7.4</v>
          </cell>
          <cell r="EV258" t="str">
            <v>&amp;^%</v>
          </cell>
          <cell r="EW258" t="str">
            <v>&amp;^%</v>
          </cell>
          <cell r="EX258" t="str">
            <v>&amp;^%</v>
          </cell>
          <cell r="EY258" t="str">
            <v>&amp;^%</v>
          </cell>
          <cell r="FA258" t="str">
            <v>Pendle</v>
          </cell>
          <cell r="FB258" t="str">
            <v>E07000122</v>
          </cell>
          <cell r="FC258">
            <v>7000</v>
          </cell>
          <cell r="FD258">
            <v>15.5</v>
          </cell>
          <cell r="FE258">
            <v>368.2</v>
          </cell>
          <cell r="FF258">
            <v>16</v>
          </cell>
          <cell r="FG258">
            <v>453.5</v>
          </cell>
          <cell r="FH258">
            <v>7.5</v>
          </cell>
          <cell r="FI258" t="str">
            <v>&amp;^%</v>
          </cell>
          <cell r="FJ258" t="str">
            <v>&amp;^%</v>
          </cell>
          <cell r="FK258" t="str">
            <v>&amp;^%</v>
          </cell>
          <cell r="FL258" t="str">
            <v>&amp;^%</v>
          </cell>
          <cell r="FN258" t="str">
            <v>Pendle</v>
          </cell>
          <cell r="FO258" t="str">
            <v>E07000122</v>
          </cell>
          <cell r="FP258">
            <v>11000</v>
          </cell>
          <cell r="FQ258">
            <v>12.3</v>
          </cell>
          <cell r="FR258">
            <v>39</v>
          </cell>
          <cell r="FS258">
            <v>1.6</v>
          </cell>
          <cell r="FT258">
            <v>40.299999999999997</v>
          </cell>
          <cell r="FU258">
            <v>2</v>
          </cell>
          <cell r="FV258">
            <v>34</v>
          </cell>
          <cell r="FW258">
            <v>3.2</v>
          </cell>
          <cell r="FX258" t="str">
            <v>&amp;^%</v>
          </cell>
          <cell r="FY258" t="str">
            <v>&amp;^%</v>
          </cell>
          <cell r="GA258" t="str">
            <v>Pendle</v>
          </cell>
          <cell r="GB258" t="str">
            <v>E07000122</v>
          </cell>
          <cell r="GC258" t="str">
            <v>&amp;^%</v>
          </cell>
          <cell r="GD258" t="str">
            <v>&amp;^%</v>
          </cell>
          <cell r="GE258">
            <v>24222</v>
          </cell>
          <cell r="GF258" t="str">
            <v>&amp;^%</v>
          </cell>
          <cell r="GG258">
            <v>26966</v>
          </cell>
          <cell r="GH258">
            <v>6.5</v>
          </cell>
          <cell r="GI258" t="str">
            <v>&amp;^%</v>
          </cell>
          <cell r="GJ258" t="str">
            <v>&amp;^%</v>
          </cell>
          <cell r="GK258" t="str">
            <v>&amp;^%</v>
          </cell>
          <cell r="GL258" t="str">
            <v>&amp;^%</v>
          </cell>
          <cell r="GN258" t="str">
            <v>Pendle</v>
          </cell>
          <cell r="GO258" t="str">
            <v>E07000122</v>
          </cell>
          <cell r="GP258">
            <v>11000</v>
          </cell>
          <cell r="GQ258">
            <v>12.3</v>
          </cell>
          <cell r="GR258">
            <v>11.51</v>
          </cell>
          <cell r="GS258">
            <v>8.6</v>
          </cell>
          <cell r="GT258">
            <v>12.99</v>
          </cell>
          <cell r="GU258">
            <v>6</v>
          </cell>
          <cell r="GV258">
            <v>6.49</v>
          </cell>
          <cell r="GW258">
            <v>6.1</v>
          </cell>
          <cell r="GX258" t="str">
            <v>&amp;^%</v>
          </cell>
          <cell r="GY258" t="str">
            <v>&amp;^%</v>
          </cell>
        </row>
        <row r="259">
          <cell r="A259" t="str">
            <v>Preston</v>
          </cell>
          <cell r="B259" t="str">
            <v>E07000123</v>
          </cell>
          <cell r="C259">
            <v>34000</v>
          </cell>
          <cell r="D259">
            <v>7.1</v>
          </cell>
          <cell r="E259">
            <v>495</v>
          </cell>
          <cell r="F259">
            <v>7.4</v>
          </cell>
          <cell r="G259">
            <v>584.9</v>
          </cell>
          <cell r="H259">
            <v>4.4000000000000004</v>
          </cell>
          <cell r="I259">
            <v>287.60000000000002</v>
          </cell>
          <cell r="J259">
            <v>3.7</v>
          </cell>
          <cell r="K259" t="str">
            <v>&amp;^%</v>
          </cell>
          <cell r="L259" t="str">
            <v>&amp;^%</v>
          </cell>
          <cell r="N259" t="str">
            <v>Preston</v>
          </cell>
          <cell r="O259" t="str">
            <v>E07000123</v>
          </cell>
          <cell r="P259">
            <v>60000</v>
          </cell>
          <cell r="Q259">
            <v>5.3</v>
          </cell>
          <cell r="R259">
            <v>37.5</v>
          </cell>
          <cell r="S259">
            <v>0.1</v>
          </cell>
          <cell r="T259">
            <v>39.1</v>
          </cell>
          <cell r="U259">
            <v>0.7</v>
          </cell>
          <cell r="V259">
            <v>35</v>
          </cell>
          <cell r="W259">
            <v>0.8</v>
          </cell>
          <cell r="X259">
            <v>44.4</v>
          </cell>
          <cell r="Y259">
            <v>14</v>
          </cell>
          <cell r="AA259" t="str">
            <v>Preston</v>
          </cell>
          <cell r="AB259" t="str">
            <v>E07000123</v>
          </cell>
          <cell r="AC259">
            <v>55000</v>
          </cell>
          <cell r="AD259">
            <v>7.3</v>
          </cell>
          <cell r="AE259">
            <v>23088</v>
          </cell>
          <cell r="AF259">
            <v>7.6</v>
          </cell>
          <cell r="AG259">
            <v>27512</v>
          </cell>
          <cell r="AH259">
            <v>5.0999999999999996</v>
          </cell>
          <cell r="AI259">
            <v>13728</v>
          </cell>
          <cell r="AJ259">
            <v>16</v>
          </cell>
          <cell r="AK259" t="str">
            <v>&amp;^%</v>
          </cell>
          <cell r="AL259" t="str">
            <v>&amp;^%</v>
          </cell>
          <cell r="AN259" t="str">
            <v>Preston</v>
          </cell>
          <cell r="AO259" t="str">
            <v>E07000123</v>
          </cell>
          <cell r="AP259">
            <v>60000</v>
          </cell>
          <cell r="AQ259">
            <v>5.3</v>
          </cell>
          <cell r="AR259">
            <v>11.61</v>
          </cell>
          <cell r="AS259">
            <v>4.3</v>
          </cell>
          <cell r="AT259">
            <v>13.91</v>
          </cell>
          <cell r="AU259">
            <v>3.3</v>
          </cell>
          <cell r="AV259">
            <v>7.15</v>
          </cell>
          <cell r="AW259">
            <v>3.9</v>
          </cell>
          <cell r="AX259" t="str">
            <v>&amp;^%</v>
          </cell>
          <cell r="AY259" t="str">
            <v>&amp;^%</v>
          </cell>
          <cell r="BA259" t="str">
            <v>Preston</v>
          </cell>
          <cell r="BB259" t="str">
            <v>E07000123</v>
          </cell>
          <cell r="BC259">
            <v>60000</v>
          </cell>
          <cell r="BD259">
            <v>5.3</v>
          </cell>
          <cell r="BE259">
            <v>445.3</v>
          </cell>
          <cell r="BF259">
            <v>5.5</v>
          </cell>
          <cell r="BG259">
            <v>543.70000000000005</v>
          </cell>
          <cell r="BH259">
            <v>3.2</v>
          </cell>
          <cell r="BI259">
            <v>274.60000000000002</v>
          </cell>
          <cell r="BJ259">
            <v>3.1</v>
          </cell>
          <cell r="BK259" t="str">
            <v>&amp;^%</v>
          </cell>
          <cell r="BL259" t="str">
            <v>&amp;^%</v>
          </cell>
          <cell r="BN259" t="str">
            <v>Preston</v>
          </cell>
          <cell r="BO259" t="str">
            <v>E07000123</v>
          </cell>
          <cell r="BP259">
            <v>83000</v>
          </cell>
          <cell r="BQ259">
            <v>4.4000000000000004</v>
          </cell>
          <cell r="BR259">
            <v>37</v>
          </cell>
          <cell r="BS259">
            <v>0.3</v>
          </cell>
          <cell r="BT259">
            <v>33.200000000000003</v>
          </cell>
          <cell r="BU259">
            <v>1.5</v>
          </cell>
          <cell r="BV259">
            <v>15</v>
          </cell>
          <cell r="BW259">
            <v>7.3</v>
          </cell>
          <cell r="BX259">
            <v>42.1</v>
          </cell>
          <cell r="BY259">
            <v>9.6999999999999993</v>
          </cell>
          <cell r="CA259" t="str">
            <v>Preston</v>
          </cell>
          <cell r="CB259" t="str">
            <v>E07000123</v>
          </cell>
          <cell r="CC259">
            <v>75000</v>
          </cell>
          <cell r="CD259">
            <v>6.6</v>
          </cell>
          <cell r="CE259">
            <v>19573</v>
          </cell>
          <cell r="CF259">
            <v>7.6</v>
          </cell>
          <cell r="CG259">
            <v>22897</v>
          </cell>
          <cell r="CH259">
            <v>5.3</v>
          </cell>
          <cell r="CI259" t="str">
            <v>&amp;^%</v>
          </cell>
          <cell r="CJ259" t="str">
            <v>&amp;^%</v>
          </cell>
          <cell r="CK259" t="str">
            <v>&amp;^%</v>
          </cell>
          <cell r="CL259" t="str">
            <v>&amp;^%</v>
          </cell>
          <cell r="CN259" t="str">
            <v>Preston</v>
          </cell>
          <cell r="CO259" t="str">
            <v>E07000123</v>
          </cell>
          <cell r="CP259">
            <v>83000</v>
          </cell>
          <cell r="CQ259">
            <v>4.4000000000000004</v>
          </cell>
          <cell r="CR259">
            <v>10.38</v>
          </cell>
          <cell r="CS259">
            <v>3.7</v>
          </cell>
          <cell r="CT259">
            <v>13.3</v>
          </cell>
          <cell r="CU259">
            <v>3</v>
          </cell>
          <cell r="CV259">
            <v>6.29</v>
          </cell>
          <cell r="CW259">
            <v>2</v>
          </cell>
          <cell r="CX259" t="str">
            <v>&amp;^%</v>
          </cell>
          <cell r="CY259" t="str">
            <v>&amp;^%</v>
          </cell>
          <cell r="DA259" t="str">
            <v>Preston</v>
          </cell>
          <cell r="DB259" t="str">
            <v>E07000123</v>
          </cell>
          <cell r="DC259">
            <v>83000</v>
          </cell>
          <cell r="DD259">
            <v>4.4000000000000004</v>
          </cell>
          <cell r="DE259">
            <v>370.3</v>
          </cell>
          <cell r="DF259">
            <v>4.0999999999999996</v>
          </cell>
          <cell r="DG259">
            <v>441.6</v>
          </cell>
          <cell r="DH259">
            <v>3.4</v>
          </cell>
          <cell r="DI259">
            <v>125.3</v>
          </cell>
          <cell r="DJ259">
            <v>10</v>
          </cell>
          <cell r="DK259" t="str">
            <v>&amp;^%</v>
          </cell>
          <cell r="DL259" t="str">
            <v>&amp;^%</v>
          </cell>
          <cell r="DN259" t="str">
            <v>Preston</v>
          </cell>
          <cell r="DO259" t="str">
            <v>E07000123</v>
          </cell>
          <cell r="DP259">
            <v>25000</v>
          </cell>
          <cell r="DQ259">
            <v>7.9</v>
          </cell>
          <cell r="DR259">
            <v>37.200000000000003</v>
          </cell>
          <cell r="DS259">
            <v>0.3</v>
          </cell>
          <cell r="DT259">
            <v>37.4</v>
          </cell>
          <cell r="DU259">
            <v>0.7</v>
          </cell>
          <cell r="DV259">
            <v>32.6</v>
          </cell>
          <cell r="DW259">
            <v>3.2</v>
          </cell>
          <cell r="DX259" t="str">
            <v>&amp;^%</v>
          </cell>
          <cell r="DY259" t="str">
            <v>&amp;^%</v>
          </cell>
          <cell r="EA259" t="str">
            <v>Preston</v>
          </cell>
          <cell r="EB259" t="str">
            <v>E07000123</v>
          </cell>
          <cell r="EC259">
            <v>24000</v>
          </cell>
          <cell r="ED259">
            <v>12.7</v>
          </cell>
          <cell r="EE259">
            <v>20754</v>
          </cell>
          <cell r="EF259">
            <v>13</v>
          </cell>
          <cell r="EG259">
            <v>24260</v>
          </cell>
          <cell r="EH259">
            <v>10</v>
          </cell>
          <cell r="EI259" t="str">
            <v>&amp;^%</v>
          </cell>
          <cell r="EJ259" t="str">
            <v>&amp;^%</v>
          </cell>
          <cell r="EK259" t="str">
            <v>&amp;^%</v>
          </cell>
          <cell r="EL259" t="str">
            <v>&amp;^%</v>
          </cell>
          <cell r="EN259" t="str">
            <v>Preston</v>
          </cell>
          <cell r="EO259" t="str">
            <v>E07000123</v>
          </cell>
          <cell r="EP259">
            <v>25000</v>
          </cell>
          <cell r="EQ259">
            <v>7.9</v>
          </cell>
          <cell r="ER259">
            <v>11.1</v>
          </cell>
          <cell r="ES259">
            <v>5.9</v>
          </cell>
          <cell r="ET259">
            <v>13.02</v>
          </cell>
          <cell r="EU259">
            <v>4.4000000000000004</v>
          </cell>
          <cell r="EV259">
            <v>6.74</v>
          </cell>
          <cell r="EW259">
            <v>5.2</v>
          </cell>
          <cell r="EX259" t="str">
            <v>&amp;^%</v>
          </cell>
          <cell r="EY259" t="str">
            <v>&amp;^%</v>
          </cell>
          <cell r="FA259" t="str">
            <v>Preston</v>
          </cell>
          <cell r="FB259" t="str">
            <v>E07000123</v>
          </cell>
          <cell r="FC259">
            <v>25000</v>
          </cell>
          <cell r="FD259">
            <v>7.9</v>
          </cell>
          <cell r="FE259">
            <v>417.7</v>
          </cell>
          <cell r="FF259">
            <v>6.4</v>
          </cell>
          <cell r="FG259">
            <v>487.5</v>
          </cell>
          <cell r="FH259">
            <v>4.4000000000000004</v>
          </cell>
          <cell r="FI259">
            <v>268.2</v>
          </cell>
          <cell r="FJ259">
            <v>5</v>
          </cell>
          <cell r="FK259" t="str">
            <v>&amp;^%</v>
          </cell>
          <cell r="FL259" t="str">
            <v>&amp;^%</v>
          </cell>
          <cell r="FN259" t="str">
            <v>Preston</v>
          </cell>
          <cell r="FO259" t="str">
            <v>E07000123</v>
          </cell>
          <cell r="FP259">
            <v>34000</v>
          </cell>
          <cell r="FQ259">
            <v>7.1</v>
          </cell>
          <cell r="FR259">
            <v>37.6</v>
          </cell>
          <cell r="FS259">
            <v>1.3</v>
          </cell>
          <cell r="FT259">
            <v>40.299999999999997</v>
          </cell>
          <cell r="FU259">
            <v>1.1000000000000001</v>
          </cell>
          <cell r="FV259">
            <v>36.200000000000003</v>
          </cell>
          <cell r="FW259">
            <v>1.4</v>
          </cell>
          <cell r="FX259" t="str">
            <v>&amp;^%</v>
          </cell>
          <cell r="FY259" t="str">
            <v>&amp;^%</v>
          </cell>
          <cell r="GA259" t="str">
            <v>Preston</v>
          </cell>
          <cell r="GB259" t="str">
            <v>E07000123</v>
          </cell>
          <cell r="GC259">
            <v>31000</v>
          </cell>
          <cell r="GD259">
            <v>8.3000000000000007</v>
          </cell>
          <cell r="GE259">
            <v>26116</v>
          </cell>
          <cell r="GF259">
            <v>8.1</v>
          </cell>
          <cell r="GG259">
            <v>30027</v>
          </cell>
          <cell r="GH259">
            <v>4.2</v>
          </cell>
          <cell r="GI259">
            <v>15437</v>
          </cell>
          <cell r="GJ259">
            <v>6</v>
          </cell>
          <cell r="GK259" t="str">
            <v>&amp;^%</v>
          </cell>
          <cell r="GL259" t="str">
            <v>&amp;^%</v>
          </cell>
          <cell r="GN259" t="str">
            <v>Preston</v>
          </cell>
          <cell r="GO259" t="str">
            <v>E07000123</v>
          </cell>
          <cell r="GP259">
            <v>34000</v>
          </cell>
          <cell r="GQ259">
            <v>7.1</v>
          </cell>
          <cell r="GR259">
            <v>11.83</v>
          </cell>
          <cell r="GS259">
            <v>6.5</v>
          </cell>
          <cell r="GT259">
            <v>14.52</v>
          </cell>
          <cell r="GU259">
            <v>4.5</v>
          </cell>
          <cell r="GV259">
            <v>7.18</v>
          </cell>
          <cell r="GW259">
            <v>5.0999999999999996</v>
          </cell>
          <cell r="GX259" t="str">
            <v>&amp;^%</v>
          </cell>
          <cell r="GY259" t="str">
            <v>&amp;^%</v>
          </cell>
        </row>
        <row r="260">
          <cell r="A260" t="str">
            <v>Ribble Valley</v>
          </cell>
          <cell r="B260" t="str">
            <v>E07000124</v>
          </cell>
          <cell r="C260">
            <v>13000</v>
          </cell>
          <cell r="D260">
            <v>12.2</v>
          </cell>
          <cell r="E260">
            <v>560</v>
          </cell>
          <cell r="F260">
            <v>13</v>
          </cell>
          <cell r="G260" t="str">
            <v>&amp;^%</v>
          </cell>
          <cell r="H260" t="str">
            <v>&amp;^%</v>
          </cell>
          <cell r="I260">
            <v>297.8</v>
          </cell>
          <cell r="J260">
            <v>7.9</v>
          </cell>
          <cell r="K260" t="str">
            <v>&amp;^%</v>
          </cell>
          <cell r="L260" t="str">
            <v>&amp;^%</v>
          </cell>
          <cell r="N260" t="str">
            <v>Ribble Valley</v>
          </cell>
          <cell r="O260" t="str">
            <v>E07000124</v>
          </cell>
          <cell r="P260">
            <v>16000</v>
          </cell>
          <cell r="Q260">
            <v>10.4</v>
          </cell>
          <cell r="R260">
            <v>37.5</v>
          </cell>
          <cell r="S260">
            <v>1.4</v>
          </cell>
          <cell r="T260">
            <v>39.799999999999997</v>
          </cell>
          <cell r="U260">
            <v>1.7</v>
          </cell>
          <cell r="V260">
            <v>35</v>
          </cell>
          <cell r="W260">
            <v>2.8</v>
          </cell>
          <cell r="X260" t="str">
            <v>&amp;^%</v>
          </cell>
          <cell r="Y260" t="str">
            <v>&amp;^%</v>
          </cell>
          <cell r="AA260" t="str">
            <v>Ribble Valley</v>
          </cell>
          <cell r="AB260" t="str">
            <v>E07000124</v>
          </cell>
          <cell r="AC260">
            <v>15000</v>
          </cell>
          <cell r="AD260">
            <v>12.2</v>
          </cell>
          <cell r="AE260">
            <v>24908</v>
          </cell>
          <cell r="AF260">
            <v>12</v>
          </cell>
          <cell r="AG260">
            <v>34150</v>
          </cell>
          <cell r="AH260">
            <v>19</v>
          </cell>
          <cell r="AI260">
            <v>13134</v>
          </cell>
          <cell r="AJ260">
            <v>15</v>
          </cell>
          <cell r="AK260" t="str">
            <v>&amp;^%</v>
          </cell>
          <cell r="AL260" t="str">
            <v>&amp;^%</v>
          </cell>
          <cell r="AN260" t="str">
            <v>Ribble Valley</v>
          </cell>
          <cell r="AO260" t="str">
            <v>E07000124</v>
          </cell>
          <cell r="AP260">
            <v>16000</v>
          </cell>
          <cell r="AQ260">
            <v>10.4</v>
          </cell>
          <cell r="AR260">
            <v>11.75</v>
          </cell>
          <cell r="AS260">
            <v>12</v>
          </cell>
          <cell r="AT260" t="str">
            <v>&amp;^%</v>
          </cell>
          <cell r="AU260" t="str">
            <v>&amp;^%</v>
          </cell>
          <cell r="AV260">
            <v>6.76</v>
          </cell>
          <cell r="AW260">
            <v>5.5</v>
          </cell>
          <cell r="AX260" t="str">
            <v>&amp;^%</v>
          </cell>
          <cell r="AY260" t="str">
            <v>&amp;^%</v>
          </cell>
          <cell r="BA260" t="str">
            <v>Ribble Valley</v>
          </cell>
          <cell r="BB260" t="str">
            <v>E07000124</v>
          </cell>
          <cell r="BC260">
            <v>16000</v>
          </cell>
          <cell r="BD260">
            <v>10.4</v>
          </cell>
          <cell r="BE260">
            <v>478.6</v>
          </cell>
          <cell r="BF260">
            <v>12</v>
          </cell>
          <cell r="BG260" t="str">
            <v>&amp;^%</v>
          </cell>
          <cell r="BH260" t="str">
            <v>&amp;^%</v>
          </cell>
          <cell r="BI260">
            <v>285.8</v>
          </cell>
          <cell r="BJ260">
            <v>6.6</v>
          </cell>
          <cell r="BK260" t="str">
            <v>&amp;^%</v>
          </cell>
          <cell r="BL260" t="str">
            <v>&amp;^%</v>
          </cell>
          <cell r="BN260" t="str">
            <v>Ribble Valley</v>
          </cell>
          <cell r="BO260" t="str">
            <v>E07000124</v>
          </cell>
          <cell r="BP260">
            <v>20000</v>
          </cell>
          <cell r="BQ260">
            <v>9.1999999999999993</v>
          </cell>
          <cell r="BR260">
            <v>37</v>
          </cell>
          <cell r="BS260">
            <v>0.6</v>
          </cell>
          <cell r="BT260">
            <v>35</v>
          </cell>
          <cell r="BU260">
            <v>3</v>
          </cell>
          <cell r="BV260">
            <v>17</v>
          </cell>
          <cell r="BW260">
            <v>20</v>
          </cell>
          <cell r="BX260" t="str">
            <v>&amp;^%</v>
          </cell>
          <cell r="BY260" t="str">
            <v>&amp;^%</v>
          </cell>
          <cell r="CA260" t="str">
            <v>Ribble Valley</v>
          </cell>
          <cell r="CB260" t="str">
            <v>E07000124</v>
          </cell>
          <cell r="CC260">
            <v>18000</v>
          </cell>
          <cell r="CD260">
            <v>10.9</v>
          </cell>
          <cell r="CE260">
            <v>21672</v>
          </cell>
          <cell r="CF260">
            <v>12</v>
          </cell>
          <cell r="CG260">
            <v>29873</v>
          </cell>
          <cell r="CH260">
            <v>19</v>
          </cell>
          <cell r="CI260" t="str">
            <v>&amp;^%</v>
          </cell>
          <cell r="CJ260" t="str">
            <v>&amp;^%</v>
          </cell>
          <cell r="CK260" t="str">
            <v>&amp;^%</v>
          </cell>
          <cell r="CL260" t="str">
            <v>&amp;^%</v>
          </cell>
          <cell r="CN260" t="str">
            <v>Ribble Valley</v>
          </cell>
          <cell r="CO260" t="str">
            <v>E07000124</v>
          </cell>
          <cell r="CP260">
            <v>20000</v>
          </cell>
          <cell r="CQ260">
            <v>9.1999999999999993</v>
          </cell>
          <cell r="CR260">
            <v>10.51</v>
          </cell>
          <cell r="CS260">
            <v>9.5</v>
          </cell>
          <cell r="CT260" t="str">
            <v>&amp;^%</v>
          </cell>
          <cell r="CU260" t="str">
            <v>&amp;^%</v>
          </cell>
          <cell r="CV260">
            <v>6.46</v>
          </cell>
          <cell r="CW260">
            <v>3.2</v>
          </cell>
          <cell r="CX260" t="str">
            <v>&amp;^%</v>
          </cell>
          <cell r="CY260" t="str">
            <v>&amp;^%</v>
          </cell>
          <cell r="DA260" t="str">
            <v>Ribble Valley</v>
          </cell>
          <cell r="DB260" t="str">
            <v>E07000124</v>
          </cell>
          <cell r="DC260">
            <v>20000</v>
          </cell>
          <cell r="DD260">
            <v>9.1999999999999993</v>
          </cell>
          <cell r="DE260">
            <v>408</v>
          </cell>
          <cell r="DF260">
            <v>11</v>
          </cell>
          <cell r="DG260" t="str">
            <v>&amp;^%</v>
          </cell>
          <cell r="DH260" t="str">
            <v>&amp;^%</v>
          </cell>
          <cell r="DI260">
            <v>144</v>
          </cell>
          <cell r="DJ260">
            <v>20</v>
          </cell>
          <cell r="DK260" t="str">
            <v>&amp;^%</v>
          </cell>
          <cell r="DL260" t="str">
            <v>&amp;^%</v>
          </cell>
          <cell r="DN260" t="str">
            <v>Ribble Valley</v>
          </cell>
          <cell r="DO260" t="str">
            <v>E07000124</v>
          </cell>
          <cell r="DP260">
            <v>4000</v>
          </cell>
          <cell r="DQ260">
            <v>19.8</v>
          </cell>
          <cell r="DR260">
            <v>37.299999999999997</v>
          </cell>
          <cell r="DS260">
            <v>2.6</v>
          </cell>
          <cell r="DT260">
            <v>37</v>
          </cell>
          <cell r="DU260">
            <v>1.4</v>
          </cell>
          <cell r="DV260" t="str">
            <v>&amp;^%</v>
          </cell>
          <cell r="DW260" t="str">
            <v>&amp;^%</v>
          </cell>
          <cell r="DX260" t="str">
            <v>&amp;^%</v>
          </cell>
          <cell r="DY260" t="str">
            <v>&amp;^%</v>
          </cell>
          <cell r="EA260" t="str">
            <v>Ribble Valley</v>
          </cell>
          <cell r="EB260" t="str">
            <v>E07000124</v>
          </cell>
          <cell r="EC260" t="str">
            <v>&amp;^%</v>
          </cell>
          <cell r="ED260" t="str">
            <v>&amp;^%</v>
          </cell>
          <cell r="EE260">
            <v>19453</v>
          </cell>
          <cell r="EF260">
            <v>17</v>
          </cell>
          <cell r="EG260">
            <v>21885</v>
          </cell>
          <cell r="EH260">
            <v>9.5</v>
          </cell>
          <cell r="EI260" t="str">
            <v>&amp;^%</v>
          </cell>
          <cell r="EJ260" t="str">
            <v>&amp;^%</v>
          </cell>
          <cell r="EK260" t="str">
            <v>&amp;^%</v>
          </cell>
          <cell r="EL260" t="str">
            <v>&amp;^%</v>
          </cell>
          <cell r="EN260" t="str">
            <v>Ribble Valley</v>
          </cell>
          <cell r="EO260" t="str">
            <v>E07000124</v>
          </cell>
          <cell r="EP260">
            <v>4000</v>
          </cell>
          <cell r="EQ260">
            <v>19.8</v>
          </cell>
          <cell r="ER260">
            <v>9.9</v>
          </cell>
          <cell r="ES260">
            <v>17</v>
          </cell>
          <cell r="ET260">
            <v>11.39</v>
          </cell>
          <cell r="EU260">
            <v>8.3000000000000007</v>
          </cell>
          <cell r="EV260" t="str">
            <v>&amp;^%</v>
          </cell>
          <cell r="EW260" t="str">
            <v>&amp;^%</v>
          </cell>
          <cell r="EX260" t="str">
            <v>&amp;^%</v>
          </cell>
          <cell r="EY260" t="str">
            <v>&amp;^%</v>
          </cell>
          <cell r="FA260" t="str">
            <v>Ribble Valley</v>
          </cell>
          <cell r="FB260" t="str">
            <v>E07000124</v>
          </cell>
          <cell r="FC260">
            <v>4000</v>
          </cell>
          <cell r="FD260">
            <v>19.8</v>
          </cell>
          <cell r="FE260">
            <v>367.8</v>
          </cell>
          <cell r="FF260">
            <v>17</v>
          </cell>
          <cell r="FG260">
            <v>421.2</v>
          </cell>
          <cell r="FH260">
            <v>8.1</v>
          </cell>
          <cell r="FI260" t="str">
            <v>&amp;^%</v>
          </cell>
          <cell r="FJ260" t="str">
            <v>&amp;^%</v>
          </cell>
          <cell r="FK260" t="str">
            <v>&amp;^%</v>
          </cell>
          <cell r="FL260" t="str">
            <v>&amp;^%</v>
          </cell>
          <cell r="FN260" t="str">
            <v>Ribble Valley</v>
          </cell>
          <cell r="FO260" t="str">
            <v>E07000124</v>
          </cell>
          <cell r="FP260">
            <v>13000</v>
          </cell>
          <cell r="FQ260">
            <v>12.2</v>
          </cell>
          <cell r="FR260">
            <v>38.5</v>
          </cell>
          <cell r="FS260">
            <v>2</v>
          </cell>
          <cell r="FT260">
            <v>40.6</v>
          </cell>
          <cell r="FU260">
            <v>2.1</v>
          </cell>
          <cell r="FV260">
            <v>36.1</v>
          </cell>
          <cell r="FW260">
            <v>1.4</v>
          </cell>
          <cell r="FX260" t="str">
            <v>&amp;^%</v>
          </cell>
          <cell r="FY260" t="str">
            <v>&amp;^%</v>
          </cell>
          <cell r="GA260" t="str">
            <v>Ribble Valley</v>
          </cell>
          <cell r="GB260" t="str">
            <v>E07000124</v>
          </cell>
          <cell r="GC260">
            <v>11000</v>
          </cell>
          <cell r="GD260">
            <v>14.3</v>
          </cell>
          <cell r="GE260">
            <v>27851</v>
          </cell>
          <cell r="GF260">
            <v>14</v>
          </cell>
          <cell r="GG260" t="str">
            <v>&amp;^%</v>
          </cell>
          <cell r="GH260" t="str">
            <v>&amp;^%</v>
          </cell>
          <cell r="GI260" t="str">
            <v>&amp;^%</v>
          </cell>
          <cell r="GJ260" t="str">
            <v>&amp;^%</v>
          </cell>
          <cell r="GK260" t="str">
            <v>&amp;^%</v>
          </cell>
          <cell r="GL260" t="str">
            <v>&amp;^%</v>
          </cell>
          <cell r="GN260" t="str">
            <v>Ribble Valley</v>
          </cell>
          <cell r="GO260" t="str">
            <v>E07000124</v>
          </cell>
          <cell r="GP260">
            <v>13000</v>
          </cell>
          <cell r="GQ260">
            <v>12.2</v>
          </cell>
          <cell r="GR260">
            <v>12.98</v>
          </cell>
          <cell r="GS260">
            <v>15</v>
          </cell>
          <cell r="GT260" t="str">
            <v>&amp;^%</v>
          </cell>
          <cell r="GU260" t="str">
            <v>&amp;^%</v>
          </cell>
          <cell r="GV260">
            <v>7.27</v>
          </cell>
          <cell r="GW260">
            <v>6.6</v>
          </cell>
          <cell r="GX260" t="str">
            <v>&amp;^%</v>
          </cell>
          <cell r="GY260" t="str">
            <v>&amp;^%</v>
          </cell>
        </row>
        <row r="261">
          <cell r="A261" t="str">
            <v>Rossendale</v>
          </cell>
          <cell r="B261" t="str">
            <v>E07000125</v>
          </cell>
          <cell r="C261">
            <v>8000</v>
          </cell>
          <cell r="D261">
            <v>14.7</v>
          </cell>
          <cell r="E261">
            <v>437.8</v>
          </cell>
          <cell r="F261">
            <v>9.6999999999999993</v>
          </cell>
          <cell r="G261">
            <v>466.5</v>
          </cell>
          <cell r="H261">
            <v>6</v>
          </cell>
          <cell r="I261" t="str">
            <v>&amp;^%</v>
          </cell>
          <cell r="J261" t="str">
            <v>&amp;^%</v>
          </cell>
          <cell r="K261" t="str">
            <v>&amp;^%</v>
          </cell>
          <cell r="L261" t="str">
            <v>&amp;^%</v>
          </cell>
          <cell r="N261" t="str">
            <v>Rossendale</v>
          </cell>
          <cell r="O261" t="str">
            <v>E07000125</v>
          </cell>
          <cell r="P261">
            <v>13000</v>
          </cell>
          <cell r="Q261">
            <v>11.6</v>
          </cell>
          <cell r="R261">
            <v>38</v>
          </cell>
          <cell r="S261">
            <v>2</v>
          </cell>
          <cell r="T261">
            <v>39.299999999999997</v>
          </cell>
          <cell r="U261">
            <v>1.8</v>
          </cell>
          <cell r="V261">
            <v>33.4</v>
          </cell>
          <cell r="W261">
            <v>3.8</v>
          </cell>
          <cell r="X261" t="str">
            <v>&amp;^%</v>
          </cell>
          <cell r="Y261" t="str">
            <v>&amp;^%</v>
          </cell>
          <cell r="AA261" t="str">
            <v>Rossendale</v>
          </cell>
          <cell r="AB261" t="str">
            <v>E07000125</v>
          </cell>
          <cell r="AC261">
            <v>10000</v>
          </cell>
          <cell r="AD261">
            <v>14.3</v>
          </cell>
          <cell r="AE261">
            <v>21774</v>
          </cell>
          <cell r="AF261">
            <v>12</v>
          </cell>
          <cell r="AG261">
            <v>24414</v>
          </cell>
          <cell r="AH261">
            <v>6.3</v>
          </cell>
          <cell r="AI261" t="str">
            <v>&amp;^%</v>
          </cell>
          <cell r="AJ261" t="str">
            <v>&amp;^%</v>
          </cell>
          <cell r="AK261" t="str">
            <v>&amp;^%</v>
          </cell>
          <cell r="AL261" t="str">
            <v>&amp;^%</v>
          </cell>
          <cell r="AN261" t="str">
            <v>Rossendale</v>
          </cell>
          <cell r="AO261" t="str">
            <v>E07000125</v>
          </cell>
          <cell r="AP261">
            <v>13000</v>
          </cell>
          <cell r="AQ261">
            <v>11.6</v>
          </cell>
          <cell r="AR261">
            <v>10</v>
          </cell>
          <cell r="AS261">
            <v>9.1</v>
          </cell>
          <cell r="AT261">
            <v>11.5</v>
          </cell>
          <cell r="AU261">
            <v>5</v>
          </cell>
          <cell r="AV261">
            <v>6.5</v>
          </cell>
          <cell r="AW261">
            <v>3.5</v>
          </cell>
          <cell r="AX261" t="str">
            <v>&amp;^%</v>
          </cell>
          <cell r="AY261" t="str">
            <v>&amp;^%</v>
          </cell>
          <cell r="BA261" t="str">
            <v>Rossendale</v>
          </cell>
          <cell r="BB261" t="str">
            <v>E07000125</v>
          </cell>
          <cell r="BC261">
            <v>13000</v>
          </cell>
          <cell r="BD261">
            <v>11.6</v>
          </cell>
          <cell r="BE261">
            <v>401.3</v>
          </cell>
          <cell r="BF261">
            <v>8.9</v>
          </cell>
          <cell r="BG261">
            <v>452.4</v>
          </cell>
          <cell r="BH261">
            <v>4.7</v>
          </cell>
          <cell r="BI261">
            <v>262.60000000000002</v>
          </cell>
          <cell r="BJ261">
            <v>6</v>
          </cell>
          <cell r="BK261" t="str">
            <v>&amp;^%</v>
          </cell>
          <cell r="BL261" t="str">
            <v>&amp;^%</v>
          </cell>
          <cell r="BN261" t="str">
            <v>Rossendale</v>
          </cell>
          <cell r="BO261" t="str">
            <v>E07000125</v>
          </cell>
          <cell r="BP261">
            <v>18000</v>
          </cell>
          <cell r="BQ261">
            <v>9.4</v>
          </cell>
          <cell r="BR261">
            <v>36.5</v>
          </cell>
          <cell r="BS261">
            <v>3.1</v>
          </cell>
          <cell r="BT261">
            <v>33.1</v>
          </cell>
          <cell r="BU261">
            <v>3.2</v>
          </cell>
          <cell r="BV261">
            <v>14.7</v>
          </cell>
          <cell r="BW261">
            <v>16</v>
          </cell>
          <cell r="BX261" t="str">
            <v>&amp;^%</v>
          </cell>
          <cell r="BY261" t="str">
            <v>&amp;^%</v>
          </cell>
          <cell r="CA261" t="str">
            <v>Rossendale</v>
          </cell>
          <cell r="CB261" t="str">
            <v>E07000125</v>
          </cell>
          <cell r="CC261">
            <v>15000</v>
          </cell>
          <cell r="CD261">
            <v>11.5</v>
          </cell>
          <cell r="CE261">
            <v>16990</v>
          </cell>
          <cell r="CF261">
            <v>11</v>
          </cell>
          <cell r="CG261">
            <v>19294</v>
          </cell>
          <cell r="CH261">
            <v>7</v>
          </cell>
          <cell r="CI261" t="str">
            <v>&amp;^%</v>
          </cell>
          <cell r="CJ261" t="str">
            <v>&amp;^%</v>
          </cell>
          <cell r="CK261" t="str">
            <v>&amp;^%</v>
          </cell>
          <cell r="CL261" t="str">
            <v>&amp;^%</v>
          </cell>
          <cell r="CN261" t="str">
            <v>Rossendale</v>
          </cell>
          <cell r="CO261" t="str">
            <v>E07000125</v>
          </cell>
          <cell r="CP261">
            <v>18000</v>
          </cell>
          <cell r="CQ261">
            <v>9.4</v>
          </cell>
          <cell r="CR261">
            <v>8.7899999999999991</v>
          </cell>
          <cell r="CS261">
            <v>6.3</v>
          </cell>
          <cell r="CT261">
            <v>10.8</v>
          </cell>
          <cell r="CU261">
            <v>4.5999999999999996</v>
          </cell>
          <cell r="CV261">
            <v>6.13</v>
          </cell>
          <cell r="CW261">
            <v>1.7</v>
          </cell>
          <cell r="CX261" t="str">
            <v>&amp;^%</v>
          </cell>
          <cell r="CY261" t="str">
            <v>&amp;^%</v>
          </cell>
          <cell r="DA261" t="str">
            <v>Rossendale</v>
          </cell>
          <cell r="DB261" t="str">
            <v>E07000125</v>
          </cell>
          <cell r="DC261">
            <v>18000</v>
          </cell>
          <cell r="DD261">
            <v>9.4</v>
          </cell>
          <cell r="DE261">
            <v>324.3</v>
          </cell>
          <cell r="DF261">
            <v>9.6</v>
          </cell>
          <cell r="DG261">
            <v>357.3</v>
          </cell>
          <cell r="DH261">
            <v>5.6</v>
          </cell>
          <cell r="DI261">
            <v>107.2</v>
          </cell>
          <cell r="DJ261">
            <v>16</v>
          </cell>
          <cell r="DK261" t="str">
            <v>&amp;^%</v>
          </cell>
          <cell r="DL261" t="str">
            <v>&amp;^%</v>
          </cell>
          <cell r="DN261" t="str">
            <v>Rossendale</v>
          </cell>
          <cell r="DO261" t="str">
            <v>E07000125</v>
          </cell>
          <cell r="DP261">
            <v>5000</v>
          </cell>
          <cell r="DQ261">
            <v>18.7</v>
          </cell>
          <cell r="DR261">
            <v>37.5</v>
          </cell>
          <cell r="DS261">
            <v>4.8</v>
          </cell>
          <cell r="DT261">
            <v>37.9</v>
          </cell>
          <cell r="DU261">
            <v>2.9</v>
          </cell>
          <cell r="DV261" t="str">
            <v>&amp;^%</v>
          </cell>
          <cell r="DW261" t="str">
            <v>&amp;^%</v>
          </cell>
          <cell r="DX261" t="str">
            <v>&amp;^%</v>
          </cell>
          <cell r="DY261" t="str">
            <v>&amp;^%</v>
          </cell>
          <cell r="EA261" t="str">
            <v>Rossendale</v>
          </cell>
          <cell r="EB261" t="str">
            <v>E07000125</v>
          </cell>
          <cell r="EC261" t="str">
            <v>&amp;^%</v>
          </cell>
          <cell r="ED261" t="str">
            <v>&amp;^%</v>
          </cell>
          <cell r="EE261" t="str">
            <v>&amp;^%</v>
          </cell>
          <cell r="EF261" t="str">
            <v>&amp;^%</v>
          </cell>
          <cell r="EG261">
            <v>22414</v>
          </cell>
          <cell r="EH261">
            <v>9.1</v>
          </cell>
          <cell r="EI261" t="str">
            <v>&amp;^%</v>
          </cell>
          <cell r="EJ261" t="str">
            <v>&amp;^%</v>
          </cell>
          <cell r="EK261" t="str">
            <v>&amp;^%</v>
          </cell>
          <cell r="EL261" t="str">
            <v>&amp;^%</v>
          </cell>
          <cell r="EN261" t="str">
            <v>Rossendale</v>
          </cell>
          <cell r="EO261" t="str">
            <v>E07000125</v>
          </cell>
          <cell r="EP261">
            <v>5000</v>
          </cell>
          <cell r="EQ261">
            <v>18.7</v>
          </cell>
          <cell r="ER261">
            <v>9.7100000000000009</v>
          </cell>
          <cell r="ES261">
            <v>20</v>
          </cell>
          <cell r="ET261">
            <v>11.3</v>
          </cell>
          <cell r="EU261">
            <v>8.4</v>
          </cell>
          <cell r="EV261" t="str">
            <v>&amp;^%</v>
          </cell>
          <cell r="EW261" t="str">
            <v>&amp;^%</v>
          </cell>
          <cell r="EX261" t="str">
            <v>&amp;^%</v>
          </cell>
          <cell r="EY261" t="str">
            <v>&amp;^%</v>
          </cell>
          <cell r="FA261" t="str">
            <v>Rossendale</v>
          </cell>
          <cell r="FB261" t="str">
            <v>E07000125</v>
          </cell>
          <cell r="FC261">
            <v>5000</v>
          </cell>
          <cell r="FD261">
            <v>18.7</v>
          </cell>
          <cell r="FE261">
            <v>339.8</v>
          </cell>
          <cell r="FF261">
            <v>17</v>
          </cell>
          <cell r="FG261">
            <v>427.9</v>
          </cell>
          <cell r="FH261">
            <v>7.3</v>
          </cell>
          <cell r="FI261" t="str">
            <v>&amp;^%</v>
          </cell>
          <cell r="FJ261" t="str">
            <v>&amp;^%</v>
          </cell>
          <cell r="FK261" t="str">
            <v>&amp;^%</v>
          </cell>
          <cell r="FL261" t="str">
            <v>&amp;^%</v>
          </cell>
          <cell r="FN261" t="str">
            <v>Rossendale</v>
          </cell>
          <cell r="FO261" t="str">
            <v>E07000125</v>
          </cell>
          <cell r="FP261">
            <v>8000</v>
          </cell>
          <cell r="FQ261">
            <v>14.7</v>
          </cell>
          <cell r="FR261">
            <v>39</v>
          </cell>
          <cell r="FS261">
            <v>2.1</v>
          </cell>
          <cell r="FT261">
            <v>40.200000000000003</v>
          </cell>
          <cell r="FU261">
            <v>2.2000000000000002</v>
          </cell>
          <cell r="FV261" t="str">
            <v>&amp;^%</v>
          </cell>
          <cell r="FW261" t="str">
            <v>&amp;^%</v>
          </cell>
          <cell r="FX261" t="str">
            <v>&amp;^%</v>
          </cell>
          <cell r="FY261" t="str">
            <v>&amp;^%</v>
          </cell>
          <cell r="GA261" t="str">
            <v>Rossendale</v>
          </cell>
          <cell r="GB261" t="str">
            <v>E07000125</v>
          </cell>
          <cell r="GC261">
            <v>6000</v>
          </cell>
          <cell r="GD261">
            <v>18.399999999999999</v>
          </cell>
          <cell r="GE261">
            <v>24618</v>
          </cell>
          <cell r="GF261">
            <v>11</v>
          </cell>
          <cell r="GG261">
            <v>25617</v>
          </cell>
          <cell r="GH261">
            <v>8.1</v>
          </cell>
          <cell r="GI261" t="str">
            <v>&amp;^%</v>
          </cell>
          <cell r="GJ261" t="str">
            <v>&amp;^%</v>
          </cell>
          <cell r="GK261" t="str">
            <v>&amp;^%</v>
          </cell>
          <cell r="GL261" t="str">
            <v>&amp;^%</v>
          </cell>
          <cell r="GN261" t="str">
            <v>Rossendale</v>
          </cell>
          <cell r="GO261" t="str">
            <v>E07000125</v>
          </cell>
          <cell r="GP261">
            <v>8000</v>
          </cell>
          <cell r="GQ261">
            <v>14.7</v>
          </cell>
          <cell r="GR261">
            <v>10.44</v>
          </cell>
          <cell r="GS261">
            <v>10</v>
          </cell>
          <cell r="GT261">
            <v>11.61</v>
          </cell>
          <cell r="GU261">
            <v>6.2</v>
          </cell>
          <cell r="GV261">
            <v>6.58</v>
          </cell>
          <cell r="GW261">
            <v>5.9</v>
          </cell>
          <cell r="GX261" t="str">
            <v>&amp;^%</v>
          </cell>
          <cell r="GY261" t="str">
            <v>&amp;^%</v>
          </cell>
        </row>
        <row r="262">
          <cell r="A262" t="str">
            <v>South Ribble</v>
          </cell>
          <cell r="B262" t="str">
            <v>E07000126</v>
          </cell>
          <cell r="C262">
            <v>25000</v>
          </cell>
          <cell r="D262">
            <v>8.3000000000000007</v>
          </cell>
          <cell r="E262">
            <v>449.6</v>
          </cell>
          <cell r="F262">
            <v>6.2</v>
          </cell>
          <cell r="G262">
            <v>524.6</v>
          </cell>
          <cell r="H262">
            <v>4.4000000000000004</v>
          </cell>
          <cell r="I262">
            <v>303.89999999999998</v>
          </cell>
          <cell r="J262">
            <v>3.9</v>
          </cell>
          <cell r="K262" t="str">
            <v>&amp;^%</v>
          </cell>
          <cell r="L262" t="str">
            <v>&amp;^%</v>
          </cell>
          <cell r="N262" t="str">
            <v>South Ribble</v>
          </cell>
          <cell r="O262" t="str">
            <v>E07000126</v>
          </cell>
          <cell r="P262">
            <v>31000</v>
          </cell>
          <cell r="Q262">
            <v>7.4</v>
          </cell>
          <cell r="R262">
            <v>39.9</v>
          </cell>
          <cell r="S262">
            <v>0.9</v>
          </cell>
          <cell r="T262">
            <v>40.4</v>
          </cell>
          <cell r="U262">
            <v>1</v>
          </cell>
          <cell r="V262">
            <v>36</v>
          </cell>
          <cell r="W262">
            <v>2.7</v>
          </cell>
          <cell r="X262" t="str">
            <v>&amp;^%</v>
          </cell>
          <cell r="Y262" t="str">
            <v>&amp;^%</v>
          </cell>
          <cell r="AA262" t="str">
            <v>South Ribble</v>
          </cell>
          <cell r="AB262" t="str">
            <v>E07000126</v>
          </cell>
          <cell r="AC262">
            <v>27000</v>
          </cell>
          <cell r="AD262">
            <v>8.8000000000000007</v>
          </cell>
          <cell r="AE262">
            <v>23082</v>
          </cell>
          <cell r="AF262">
            <v>6.2</v>
          </cell>
          <cell r="AG262">
            <v>27311</v>
          </cell>
          <cell r="AH262">
            <v>5.0999999999999996</v>
          </cell>
          <cell r="AI262">
            <v>15023</v>
          </cell>
          <cell r="AJ262">
            <v>5.3</v>
          </cell>
          <cell r="AK262" t="str">
            <v>&amp;^%</v>
          </cell>
          <cell r="AL262" t="str">
            <v>&amp;^%</v>
          </cell>
          <cell r="AN262" t="str">
            <v>South Ribble</v>
          </cell>
          <cell r="AO262" t="str">
            <v>E07000126</v>
          </cell>
          <cell r="AP262">
            <v>31000</v>
          </cell>
          <cell r="AQ262">
            <v>7.4</v>
          </cell>
          <cell r="AR262">
            <v>10.58</v>
          </cell>
          <cell r="AS262">
            <v>4.0999999999999996</v>
          </cell>
          <cell r="AT262">
            <v>12.54</v>
          </cell>
          <cell r="AU262">
            <v>4.0999999999999996</v>
          </cell>
          <cell r="AV262">
            <v>7.4</v>
          </cell>
          <cell r="AW262">
            <v>4.0999999999999996</v>
          </cell>
          <cell r="AX262" t="str">
            <v>&amp;^%</v>
          </cell>
          <cell r="AY262" t="str">
            <v>&amp;^%</v>
          </cell>
          <cell r="BA262" t="str">
            <v>South Ribble</v>
          </cell>
          <cell r="BB262" t="str">
            <v>E07000126</v>
          </cell>
          <cell r="BC262">
            <v>31000</v>
          </cell>
          <cell r="BD262">
            <v>7.4</v>
          </cell>
          <cell r="BE262">
            <v>431.5</v>
          </cell>
          <cell r="BF262">
            <v>4.5</v>
          </cell>
          <cell r="BG262">
            <v>506.8</v>
          </cell>
          <cell r="BH262">
            <v>4</v>
          </cell>
          <cell r="BI262">
            <v>292.10000000000002</v>
          </cell>
          <cell r="BJ262">
            <v>3.8</v>
          </cell>
          <cell r="BK262" t="str">
            <v>&amp;^%</v>
          </cell>
          <cell r="BL262" t="str">
            <v>&amp;^%</v>
          </cell>
          <cell r="BN262" t="str">
            <v>South Ribble</v>
          </cell>
          <cell r="BO262" t="str">
            <v>E07000126</v>
          </cell>
          <cell r="BP262">
            <v>42000</v>
          </cell>
          <cell r="BQ262">
            <v>6.3</v>
          </cell>
          <cell r="BR262">
            <v>37.5</v>
          </cell>
          <cell r="BS262">
            <v>1.6</v>
          </cell>
          <cell r="BT262">
            <v>34.200000000000003</v>
          </cell>
          <cell r="BU262">
            <v>2.2000000000000002</v>
          </cell>
          <cell r="BV262">
            <v>13.1</v>
          </cell>
          <cell r="BW262">
            <v>19</v>
          </cell>
          <cell r="BX262" t="str">
            <v>&amp;^%</v>
          </cell>
          <cell r="BY262" t="str">
            <v>&amp;^%</v>
          </cell>
          <cell r="CA262" t="str">
            <v>South Ribble</v>
          </cell>
          <cell r="CB262" t="str">
            <v>E07000126</v>
          </cell>
          <cell r="CC262">
            <v>37000</v>
          </cell>
          <cell r="CD262">
            <v>7.4</v>
          </cell>
          <cell r="CE262">
            <v>20664</v>
          </cell>
          <cell r="CF262">
            <v>6.4</v>
          </cell>
          <cell r="CG262">
            <v>22647</v>
          </cell>
          <cell r="CH262">
            <v>5.3</v>
          </cell>
          <cell r="CI262">
            <v>6005</v>
          </cell>
          <cell r="CJ262">
            <v>20</v>
          </cell>
          <cell r="CK262" t="str">
            <v>&amp;^%</v>
          </cell>
          <cell r="CL262" t="str">
            <v>&amp;^%</v>
          </cell>
          <cell r="CN262" t="str">
            <v>South Ribble</v>
          </cell>
          <cell r="CO262" t="str">
            <v>E07000126</v>
          </cell>
          <cell r="CP262">
            <v>42000</v>
          </cell>
          <cell r="CQ262">
            <v>6.3</v>
          </cell>
          <cell r="CR262">
            <v>9.8699999999999992</v>
          </cell>
          <cell r="CS262">
            <v>4.0999999999999996</v>
          </cell>
          <cell r="CT262">
            <v>12.28</v>
          </cell>
          <cell r="CU262">
            <v>3.7</v>
          </cell>
          <cell r="CV262">
            <v>6.26</v>
          </cell>
          <cell r="CW262">
            <v>2.2999999999999998</v>
          </cell>
          <cell r="CX262" t="str">
            <v>&amp;^%</v>
          </cell>
          <cell r="CY262" t="str">
            <v>&amp;^%</v>
          </cell>
          <cell r="DA262" t="str">
            <v>South Ribble</v>
          </cell>
          <cell r="DB262" t="str">
            <v>E07000126</v>
          </cell>
          <cell r="DC262">
            <v>42000</v>
          </cell>
          <cell r="DD262">
            <v>6.3</v>
          </cell>
          <cell r="DE262">
            <v>368.8</v>
          </cell>
          <cell r="DF262">
            <v>6.2</v>
          </cell>
          <cell r="DG262">
            <v>419.9</v>
          </cell>
          <cell r="DH262">
            <v>4.3</v>
          </cell>
          <cell r="DI262">
            <v>101.6</v>
          </cell>
          <cell r="DJ262">
            <v>18</v>
          </cell>
          <cell r="DK262" t="str">
            <v>&amp;^%</v>
          </cell>
          <cell r="DL262" t="str">
            <v>&amp;^%</v>
          </cell>
          <cell r="DN262" t="str">
            <v>South Ribble</v>
          </cell>
          <cell r="DO262" t="str">
            <v>E07000126</v>
          </cell>
          <cell r="DP262">
            <v>6000</v>
          </cell>
          <cell r="DQ262">
            <v>15.9</v>
          </cell>
          <cell r="DR262">
            <v>37</v>
          </cell>
          <cell r="DS262">
            <v>1.9</v>
          </cell>
          <cell r="DT262">
            <v>37.4</v>
          </cell>
          <cell r="DU262">
            <v>1.4</v>
          </cell>
          <cell r="DV262" t="str">
            <v>&amp;^%</v>
          </cell>
          <cell r="DW262" t="str">
            <v>&amp;^%</v>
          </cell>
          <cell r="DX262" t="str">
            <v>&amp;^%</v>
          </cell>
          <cell r="DY262" t="str">
            <v>&amp;^%</v>
          </cell>
          <cell r="EA262" t="str">
            <v>South Ribble</v>
          </cell>
          <cell r="EB262" t="str">
            <v>E07000126</v>
          </cell>
          <cell r="EC262">
            <v>6000</v>
          </cell>
          <cell r="ED262">
            <v>18.600000000000001</v>
          </cell>
          <cell r="EE262">
            <v>19172</v>
          </cell>
          <cell r="EF262">
            <v>14</v>
          </cell>
          <cell r="EG262">
            <v>22498</v>
          </cell>
          <cell r="EH262">
            <v>10</v>
          </cell>
          <cell r="EI262" t="str">
            <v>&amp;^%</v>
          </cell>
          <cell r="EJ262" t="str">
            <v>&amp;^%</v>
          </cell>
          <cell r="EK262" t="str">
            <v>&amp;^%</v>
          </cell>
          <cell r="EL262" t="str">
            <v>&amp;^%</v>
          </cell>
          <cell r="EN262" t="str">
            <v>South Ribble</v>
          </cell>
          <cell r="EO262" t="str">
            <v>E07000126</v>
          </cell>
          <cell r="EP262">
            <v>6000</v>
          </cell>
          <cell r="EQ262">
            <v>15.9</v>
          </cell>
          <cell r="ER262">
            <v>9.3000000000000007</v>
          </cell>
          <cell r="ES262">
            <v>13</v>
          </cell>
          <cell r="ET262">
            <v>11.65</v>
          </cell>
          <cell r="EU262">
            <v>8.8000000000000007</v>
          </cell>
          <cell r="EV262" t="str">
            <v>&amp;^%</v>
          </cell>
          <cell r="EW262" t="str">
            <v>&amp;^%</v>
          </cell>
          <cell r="EX262" t="str">
            <v>&amp;^%</v>
          </cell>
          <cell r="EY262" t="str">
            <v>&amp;^%</v>
          </cell>
          <cell r="FA262" t="str">
            <v>South Ribble</v>
          </cell>
          <cell r="FB262" t="str">
            <v>E07000126</v>
          </cell>
          <cell r="FC262">
            <v>6000</v>
          </cell>
          <cell r="FD262">
            <v>15.9</v>
          </cell>
          <cell r="FE262">
            <v>342.8</v>
          </cell>
          <cell r="FF262">
            <v>12</v>
          </cell>
          <cell r="FG262">
            <v>435.3</v>
          </cell>
          <cell r="FH262">
            <v>8.5</v>
          </cell>
          <cell r="FI262" t="str">
            <v>&amp;^%</v>
          </cell>
          <cell r="FJ262" t="str">
            <v>&amp;^%</v>
          </cell>
          <cell r="FK262" t="str">
            <v>&amp;^%</v>
          </cell>
          <cell r="FL262" t="str">
            <v>&amp;^%</v>
          </cell>
          <cell r="FN262" t="str">
            <v>South Ribble</v>
          </cell>
          <cell r="FO262" t="str">
            <v>E07000126</v>
          </cell>
          <cell r="FP262">
            <v>25000</v>
          </cell>
          <cell r="FQ262">
            <v>8.3000000000000007</v>
          </cell>
          <cell r="FR262">
            <v>40</v>
          </cell>
          <cell r="FS262">
            <v>0.5</v>
          </cell>
          <cell r="FT262">
            <v>41.2</v>
          </cell>
          <cell r="FU262">
            <v>1.1000000000000001</v>
          </cell>
          <cell r="FV262">
            <v>36.1</v>
          </cell>
          <cell r="FW262">
            <v>2.2999999999999998</v>
          </cell>
          <cell r="FX262" t="str">
            <v>&amp;^%</v>
          </cell>
          <cell r="FY262" t="str">
            <v>&amp;^%</v>
          </cell>
          <cell r="GA262" t="str">
            <v>South Ribble</v>
          </cell>
          <cell r="GB262" t="str">
            <v>E07000126</v>
          </cell>
          <cell r="GC262">
            <v>21000</v>
          </cell>
          <cell r="GD262">
            <v>10</v>
          </cell>
          <cell r="GE262">
            <v>23726</v>
          </cell>
          <cell r="GF262">
            <v>7.5</v>
          </cell>
          <cell r="GG262">
            <v>28597</v>
          </cell>
          <cell r="GH262">
            <v>5.7</v>
          </cell>
          <cell r="GI262">
            <v>15935</v>
          </cell>
          <cell r="GJ262">
            <v>6.1</v>
          </cell>
          <cell r="GK262" t="str">
            <v>&amp;^%</v>
          </cell>
          <cell r="GL262" t="str">
            <v>&amp;^%</v>
          </cell>
          <cell r="GN262" t="str">
            <v>South Ribble</v>
          </cell>
          <cell r="GO262" t="str">
            <v>E07000126</v>
          </cell>
          <cell r="GP262">
            <v>25000</v>
          </cell>
          <cell r="GQ262">
            <v>8.3000000000000007</v>
          </cell>
          <cell r="GR262">
            <v>10.65</v>
          </cell>
          <cell r="GS262">
            <v>4.4000000000000004</v>
          </cell>
          <cell r="GT262">
            <v>12.74</v>
          </cell>
          <cell r="GU262">
            <v>4.5</v>
          </cell>
          <cell r="GV262">
            <v>7.65</v>
          </cell>
          <cell r="GW262">
            <v>4.9000000000000004</v>
          </cell>
          <cell r="GX262" t="str">
            <v>&amp;^%</v>
          </cell>
          <cell r="GY262" t="str">
            <v>&amp;^%</v>
          </cell>
        </row>
        <row r="263">
          <cell r="A263" t="str">
            <v>West Lancashire</v>
          </cell>
          <cell r="B263" t="str">
            <v>E07000127</v>
          </cell>
          <cell r="C263">
            <v>16000</v>
          </cell>
          <cell r="D263">
            <v>10.3</v>
          </cell>
          <cell r="E263">
            <v>465.1</v>
          </cell>
          <cell r="F263">
            <v>6.9</v>
          </cell>
          <cell r="G263">
            <v>522.9</v>
          </cell>
          <cell r="H263">
            <v>4.9000000000000004</v>
          </cell>
          <cell r="I263">
            <v>290.2</v>
          </cell>
          <cell r="J263">
            <v>5.2</v>
          </cell>
          <cell r="K263" t="str">
            <v>&amp;^%</v>
          </cell>
          <cell r="L263" t="str">
            <v>&amp;^%</v>
          </cell>
          <cell r="N263" t="str">
            <v>West Lancashire</v>
          </cell>
          <cell r="O263" t="str">
            <v>E07000127</v>
          </cell>
          <cell r="P263">
            <v>26000</v>
          </cell>
          <cell r="Q263">
            <v>8</v>
          </cell>
          <cell r="R263">
            <v>39</v>
          </cell>
          <cell r="S263">
            <v>1.5</v>
          </cell>
          <cell r="T263">
            <v>40.299999999999997</v>
          </cell>
          <cell r="U263">
            <v>1.2</v>
          </cell>
          <cell r="V263">
            <v>35</v>
          </cell>
          <cell r="W263">
            <v>2.6</v>
          </cell>
          <cell r="X263" t="str">
            <v>&amp;^%</v>
          </cell>
          <cell r="Y263" t="str">
            <v>&amp;^%</v>
          </cell>
          <cell r="AA263" t="str">
            <v>West Lancashire</v>
          </cell>
          <cell r="AB263" t="str">
            <v>E07000127</v>
          </cell>
          <cell r="AC263">
            <v>24000</v>
          </cell>
          <cell r="AD263">
            <v>9.4</v>
          </cell>
          <cell r="AE263">
            <v>23542</v>
          </cell>
          <cell r="AF263">
            <v>9.1999999999999993</v>
          </cell>
          <cell r="AG263">
            <v>27789</v>
          </cell>
          <cell r="AH263">
            <v>4.8</v>
          </cell>
          <cell r="AI263">
            <v>14904</v>
          </cell>
          <cell r="AJ263">
            <v>5.5</v>
          </cell>
          <cell r="AK263" t="str">
            <v>&amp;^%</v>
          </cell>
          <cell r="AL263" t="str">
            <v>&amp;^%</v>
          </cell>
          <cell r="AN263" t="str">
            <v>West Lancashire</v>
          </cell>
          <cell r="AO263" t="str">
            <v>E07000127</v>
          </cell>
          <cell r="AP263">
            <v>26000</v>
          </cell>
          <cell r="AQ263">
            <v>8</v>
          </cell>
          <cell r="AR263">
            <v>10.7</v>
          </cell>
          <cell r="AS263">
            <v>5.4</v>
          </cell>
          <cell r="AT263">
            <v>12.82</v>
          </cell>
          <cell r="AU263">
            <v>4</v>
          </cell>
          <cell r="AV263">
            <v>6.78</v>
          </cell>
          <cell r="AW263">
            <v>3.1</v>
          </cell>
          <cell r="AX263" t="str">
            <v>&amp;^%</v>
          </cell>
          <cell r="AY263" t="str">
            <v>&amp;^%</v>
          </cell>
          <cell r="BA263" t="str">
            <v>West Lancashire</v>
          </cell>
          <cell r="BB263" t="str">
            <v>E07000127</v>
          </cell>
          <cell r="BC263">
            <v>26000</v>
          </cell>
          <cell r="BD263">
            <v>8</v>
          </cell>
          <cell r="BE263">
            <v>449.9</v>
          </cell>
          <cell r="BF263">
            <v>6.9</v>
          </cell>
          <cell r="BG263">
            <v>516.9</v>
          </cell>
          <cell r="BH263">
            <v>3.8</v>
          </cell>
          <cell r="BI263">
            <v>278.5</v>
          </cell>
          <cell r="BJ263">
            <v>3.7</v>
          </cell>
          <cell r="BK263" t="str">
            <v>&amp;^%</v>
          </cell>
          <cell r="BL263" t="str">
            <v>&amp;^%</v>
          </cell>
          <cell r="BN263" t="str">
            <v>West Lancashire</v>
          </cell>
          <cell r="BO263" t="str">
            <v>E07000127</v>
          </cell>
          <cell r="BP263">
            <v>37000</v>
          </cell>
          <cell r="BQ263">
            <v>6.7</v>
          </cell>
          <cell r="BR263">
            <v>37.5</v>
          </cell>
          <cell r="BS263">
            <v>1.3</v>
          </cell>
          <cell r="BT263">
            <v>33.700000000000003</v>
          </cell>
          <cell r="BU263">
            <v>2.5</v>
          </cell>
          <cell r="BV263">
            <v>14.7</v>
          </cell>
          <cell r="BW263">
            <v>13</v>
          </cell>
          <cell r="BX263" t="str">
            <v>&amp;^%</v>
          </cell>
          <cell r="BY263" t="str">
            <v>&amp;^%</v>
          </cell>
          <cell r="CA263" t="str">
            <v>West Lancashire</v>
          </cell>
          <cell r="CB263" t="str">
            <v>E07000127</v>
          </cell>
          <cell r="CC263">
            <v>33000</v>
          </cell>
          <cell r="CD263">
            <v>7.9</v>
          </cell>
          <cell r="CE263">
            <v>20144</v>
          </cell>
          <cell r="CF263">
            <v>7.8</v>
          </cell>
          <cell r="CG263">
            <v>23535</v>
          </cell>
          <cell r="CH263">
            <v>5.3</v>
          </cell>
          <cell r="CI263">
            <v>7308</v>
          </cell>
          <cell r="CJ263">
            <v>19</v>
          </cell>
          <cell r="CK263" t="str">
            <v>&amp;^%</v>
          </cell>
          <cell r="CL263" t="str">
            <v>&amp;^%</v>
          </cell>
          <cell r="CN263" t="str">
            <v>West Lancashire</v>
          </cell>
          <cell r="CO263" t="str">
            <v>E07000127</v>
          </cell>
          <cell r="CP263">
            <v>37000</v>
          </cell>
          <cell r="CQ263">
            <v>6.7</v>
          </cell>
          <cell r="CR263">
            <v>10.050000000000001</v>
          </cell>
          <cell r="CS263">
            <v>4.7</v>
          </cell>
          <cell r="CT263">
            <v>12.66</v>
          </cell>
          <cell r="CU263">
            <v>4</v>
          </cell>
          <cell r="CV263">
            <v>6.46</v>
          </cell>
          <cell r="CW263">
            <v>2.1</v>
          </cell>
          <cell r="CX263" t="str">
            <v>&amp;^%</v>
          </cell>
          <cell r="CY263" t="str">
            <v>&amp;^%</v>
          </cell>
          <cell r="DA263" t="str">
            <v>West Lancashire</v>
          </cell>
          <cell r="DB263" t="str">
            <v>E07000127</v>
          </cell>
          <cell r="DC263">
            <v>37000</v>
          </cell>
          <cell r="DD263">
            <v>6.7</v>
          </cell>
          <cell r="DE263">
            <v>368.3</v>
          </cell>
          <cell r="DF263">
            <v>6.5</v>
          </cell>
          <cell r="DG263">
            <v>426.3</v>
          </cell>
          <cell r="DH263">
            <v>4.5</v>
          </cell>
          <cell r="DI263">
            <v>103.2</v>
          </cell>
          <cell r="DJ263">
            <v>20</v>
          </cell>
          <cell r="DK263" t="str">
            <v>&amp;^%</v>
          </cell>
          <cell r="DL263" t="str">
            <v>&amp;^%</v>
          </cell>
          <cell r="DN263" t="str">
            <v>West Lancashire</v>
          </cell>
          <cell r="DO263" t="str">
            <v>E07000127</v>
          </cell>
          <cell r="DP263">
            <v>10000</v>
          </cell>
          <cell r="DQ263">
            <v>12.7</v>
          </cell>
          <cell r="DR263">
            <v>37.5</v>
          </cell>
          <cell r="DS263">
            <v>0.7</v>
          </cell>
          <cell r="DT263">
            <v>37.9</v>
          </cell>
          <cell r="DU263">
            <v>1.3</v>
          </cell>
          <cell r="DV263">
            <v>32</v>
          </cell>
          <cell r="DW263">
            <v>3.3</v>
          </cell>
          <cell r="DX263" t="str">
            <v>&amp;^%</v>
          </cell>
          <cell r="DY263" t="str">
            <v>&amp;^%</v>
          </cell>
          <cell r="EA263" t="str">
            <v>West Lancashire</v>
          </cell>
          <cell r="EB263" t="str">
            <v>E07000127</v>
          </cell>
          <cell r="EC263">
            <v>9000</v>
          </cell>
          <cell r="ED263">
            <v>15</v>
          </cell>
          <cell r="EE263">
            <v>22444</v>
          </cell>
          <cell r="EF263">
            <v>17</v>
          </cell>
          <cell r="EG263">
            <v>26410</v>
          </cell>
          <cell r="EH263">
            <v>6.7</v>
          </cell>
          <cell r="EI263" t="str">
            <v>&amp;^%</v>
          </cell>
          <cell r="EJ263" t="str">
            <v>&amp;^%</v>
          </cell>
          <cell r="EK263" t="str">
            <v>&amp;^%</v>
          </cell>
          <cell r="EL263" t="str">
            <v>&amp;^%</v>
          </cell>
          <cell r="EN263" t="str">
            <v>West Lancashire</v>
          </cell>
          <cell r="EO263" t="str">
            <v>E07000127</v>
          </cell>
          <cell r="EP263">
            <v>10000</v>
          </cell>
          <cell r="EQ263">
            <v>12.7</v>
          </cell>
          <cell r="ER263">
            <v>11.18</v>
          </cell>
          <cell r="ES263">
            <v>17</v>
          </cell>
          <cell r="ET263">
            <v>13.38</v>
          </cell>
          <cell r="EU263">
            <v>6.1</v>
          </cell>
          <cell r="EV263">
            <v>6.76</v>
          </cell>
          <cell r="EW263">
            <v>4.4000000000000004</v>
          </cell>
          <cell r="EX263" t="str">
            <v>&amp;^%</v>
          </cell>
          <cell r="EY263" t="str">
            <v>&amp;^%</v>
          </cell>
          <cell r="FA263" t="str">
            <v>West Lancashire</v>
          </cell>
          <cell r="FB263" t="str">
            <v>E07000127</v>
          </cell>
          <cell r="FC263">
            <v>10000</v>
          </cell>
          <cell r="FD263">
            <v>12.7</v>
          </cell>
          <cell r="FE263">
            <v>416.9</v>
          </cell>
          <cell r="FF263">
            <v>16</v>
          </cell>
          <cell r="FG263">
            <v>506.9</v>
          </cell>
          <cell r="FH263">
            <v>5.7</v>
          </cell>
          <cell r="FI263">
            <v>263.39999999999998</v>
          </cell>
          <cell r="FJ263">
            <v>7.3</v>
          </cell>
          <cell r="FK263" t="str">
            <v>&amp;^%</v>
          </cell>
          <cell r="FL263" t="str">
            <v>&amp;^%</v>
          </cell>
          <cell r="FN263" t="str">
            <v>West Lancashire</v>
          </cell>
          <cell r="FO263" t="str">
            <v>E07000127</v>
          </cell>
          <cell r="FP263">
            <v>16000</v>
          </cell>
          <cell r="FQ263">
            <v>10.3</v>
          </cell>
          <cell r="FR263">
            <v>40</v>
          </cell>
          <cell r="FS263">
            <v>2.2999999999999998</v>
          </cell>
          <cell r="FT263">
            <v>41.8</v>
          </cell>
          <cell r="FU263">
            <v>1.6</v>
          </cell>
          <cell r="FV263">
            <v>36</v>
          </cell>
          <cell r="FW263">
            <v>3.5</v>
          </cell>
          <cell r="FX263" t="str">
            <v>&amp;^%</v>
          </cell>
          <cell r="FY263" t="str">
            <v>&amp;^%</v>
          </cell>
          <cell r="GA263" t="str">
            <v>West Lancashire</v>
          </cell>
          <cell r="GB263" t="str">
            <v>E07000127</v>
          </cell>
          <cell r="GC263">
            <v>15000</v>
          </cell>
          <cell r="GD263">
            <v>12.1</v>
          </cell>
          <cell r="GE263">
            <v>24285</v>
          </cell>
          <cell r="GF263">
            <v>9.3000000000000007</v>
          </cell>
          <cell r="GG263">
            <v>28625</v>
          </cell>
          <cell r="GH263">
            <v>6.4</v>
          </cell>
          <cell r="GI263">
            <v>15115</v>
          </cell>
          <cell r="GJ263">
            <v>8.9</v>
          </cell>
          <cell r="GK263" t="str">
            <v>&amp;^%</v>
          </cell>
          <cell r="GL263" t="str">
            <v>&amp;^%</v>
          </cell>
          <cell r="GN263" t="str">
            <v>West Lancashire</v>
          </cell>
          <cell r="GO263" t="str">
            <v>E07000127</v>
          </cell>
          <cell r="GP263">
            <v>16000</v>
          </cell>
          <cell r="GQ263">
            <v>10.3</v>
          </cell>
          <cell r="GR263">
            <v>10.65</v>
          </cell>
          <cell r="GS263">
            <v>5.6</v>
          </cell>
          <cell r="GT263">
            <v>12.51</v>
          </cell>
          <cell r="GU263">
            <v>5.2</v>
          </cell>
          <cell r="GV263">
            <v>6.81</v>
          </cell>
          <cell r="GW263">
            <v>5.4</v>
          </cell>
          <cell r="GX263" t="str">
            <v>&amp;^%</v>
          </cell>
          <cell r="GY263" t="str">
            <v>&amp;^%</v>
          </cell>
        </row>
        <row r="264">
          <cell r="A264" t="str">
            <v>Wyre</v>
          </cell>
          <cell r="B264" t="str">
            <v>E07000128</v>
          </cell>
          <cell r="C264">
            <v>9000</v>
          </cell>
          <cell r="D264">
            <v>14.2</v>
          </cell>
          <cell r="E264">
            <v>410.2</v>
          </cell>
          <cell r="F264">
            <v>12</v>
          </cell>
          <cell r="G264">
            <v>521.6</v>
          </cell>
          <cell r="H264">
            <v>10</v>
          </cell>
          <cell r="I264" t="str">
            <v>&amp;^%</v>
          </cell>
          <cell r="J264" t="str">
            <v>&amp;^%</v>
          </cell>
          <cell r="K264" t="str">
            <v>&amp;^%</v>
          </cell>
          <cell r="L264" t="str">
            <v>&amp;^%</v>
          </cell>
          <cell r="N264" t="str">
            <v>Wyre</v>
          </cell>
          <cell r="O264" t="str">
            <v>E07000128</v>
          </cell>
          <cell r="P264">
            <v>17000</v>
          </cell>
          <cell r="Q264">
            <v>10</v>
          </cell>
          <cell r="R264">
            <v>37.5</v>
          </cell>
          <cell r="S264">
            <v>2.1</v>
          </cell>
          <cell r="T264">
            <v>38.6</v>
          </cell>
          <cell r="U264">
            <v>1.5</v>
          </cell>
          <cell r="V264">
            <v>33.1</v>
          </cell>
          <cell r="W264">
            <v>2.8</v>
          </cell>
          <cell r="X264" t="str">
            <v>&amp;^%</v>
          </cell>
          <cell r="Y264" t="str">
            <v>&amp;^%</v>
          </cell>
          <cell r="AA264" t="str">
            <v>Wyre</v>
          </cell>
          <cell r="AB264" t="str">
            <v>E07000128</v>
          </cell>
          <cell r="AC264">
            <v>14000</v>
          </cell>
          <cell r="AD264">
            <v>12</v>
          </cell>
          <cell r="AE264">
            <v>21153</v>
          </cell>
          <cell r="AF264">
            <v>9.3000000000000007</v>
          </cell>
          <cell r="AG264">
            <v>24150</v>
          </cell>
          <cell r="AH264">
            <v>5.0999999999999996</v>
          </cell>
          <cell r="AI264">
            <v>14081</v>
          </cell>
          <cell r="AJ264">
            <v>7</v>
          </cell>
          <cell r="AK264" t="str">
            <v>&amp;^%</v>
          </cell>
          <cell r="AL264" t="str">
            <v>&amp;^%</v>
          </cell>
          <cell r="AN264" t="str">
            <v>Wyre</v>
          </cell>
          <cell r="AO264" t="str">
            <v>E07000128</v>
          </cell>
          <cell r="AP264">
            <v>17000</v>
          </cell>
          <cell r="AQ264">
            <v>10</v>
          </cell>
          <cell r="AR264">
            <v>10.72</v>
          </cell>
          <cell r="AS264">
            <v>8.5</v>
          </cell>
          <cell r="AT264">
            <v>12.94</v>
          </cell>
          <cell r="AU264">
            <v>6.3</v>
          </cell>
          <cell r="AV264">
            <v>6.8</v>
          </cell>
          <cell r="AW264">
            <v>3.6</v>
          </cell>
          <cell r="AX264" t="str">
            <v>&amp;^%</v>
          </cell>
          <cell r="AY264" t="str">
            <v>&amp;^%</v>
          </cell>
          <cell r="BA264" t="str">
            <v>Wyre</v>
          </cell>
          <cell r="BB264" t="str">
            <v>E07000128</v>
          </cell>
          <cell r="BC264">
            <v>17000</v>
          </cell>
          <cell r="BD264">
            <v>10</v>
          </cell>
          <cell r="BE264">
            <v>404.9</v>
          </cell>
          <cell r="BF264">
            <v>7.7</v>
          </cell>
          <cell r="BG264">
            <v>499.4</v>
          </cell>
          <cell r="BH264">
            <v>6.4</v>
          </cell>
          <cell r="BI264">
            <v>259</v>
          </cell>
          <cell r="BJ264">
            <v>6</v>
          </cell>
          <cell r="BK264" t="str">
            <v>&amp;^%</v>
          </cell>
          <cell r="BL264" t="str">
            <v>&amp;^%</v>
          </cell>
          <cell r="BN264" t="str">
            <v>Wyre</v>
          </cell>
          <cell r="BO264" t="str">
            <v>E07000128</v>
          </cell>
          <cell r="BP264">
            <v>24000</v>
          </cell>
          <cell r="BQ264">
            <v>8.3000000000000007</v>
          </cell>
          <cell r="BR264">
            <v>37</v>
          </cell>
          <cell r="BS264">
            <v>1.8</v>
          </cell>
          <cell r="BT264">
            <v>32.700000000000003</v>
          </cell>
          <cell r="BU264">
            <v>2.8</v>
          </cell>
          <cell r="BV264">
            <v>15.4</v>
          </cell>
          <cell r="BW264">
            <v>13</v>
          </cell>
          <cell r="BX264" t="str">
            <v>&amp;^%</v>
          </cell>
          <cell r="BY264" t="str">
            <v>&amp;^%</v>
          </cell>
          <cell r="CA264" t="str">
            <v>Wyre</v>
          </cell>
          <cell r="CB264" t="str">
            <v>E07000128</v>
          </cell>
          <cell r="CC264">
            <v>20000</v>
          </cell>
          <cell r="CD264">
            <v>9.9</v>
          </cell>
          <cell r="CE264">
            <v>17088</v>
          </cell>
          <cell r="CF264">
            <v>9.8000000000000007</v>
          </cell>
          <cell r="CG264">
            <v>19203</v>
          </cell>
          <cell r="CH264">
            <v>6.1</v>
          </cell>
          <cell r="CI264" t="str">
            <v>&amp;^%</v>
          </cell>
          <cell r="CJ264" t="str">
            <v>&amp;^%</v>
          </cell>
          <cell r="CK264" t="str">
            <v>&amp;^%</v>
          </cell>
          <cell r="CL264" t="str">
            <v>&amp;^%</v>
          </cell>
          <cell r="CN264" t="str">
            <v>Wyre</v>
          </cell>
          <cell r="CO264" t="str">
            <v>E07000128</v>
          </cell>
          <cell r="CP264">
            <v>24000</v>
          </cell>
          <cell r="CQ264">
            <v>8.3000000000000007</v>
          </cell>
          <cell r="CR264">
            <v>9.1199999999999992</v>
          </cell>
          <cell r="CS264">
            <v>6.6</v>
          </cell>
          <cell r="CT264">
            <v>12.2</v>
          </cell>
          <cell r="CU264">
            <v>5.8</v>
          </cell>
          <cell r="CV264">
            <v>6.15</v>
          </cell>
          <cell r="CW264">
            <v>1.3</v>
          </cell>
          <cell r="CX264" t="str">
            <v>&amp;^%</v>
          </cell>
          <cell r="CY264" t="str">
            <v>&amp;^%</v>
          </cell>
          <cell r="DA264" t="str">
            <v>Wyre</v>
          </cell>
          <cell r="DB264" t="str">
            <v>E07000128</v>
          </cell>
          <cell r="DC264">
            <v>24000</v>
          </cell>
          <cell r="DD264">
            <v>8.3000000000000007</v>
          </cell>
          <cell r="DE264">
            <v>343.6</v>
          </cell>
          <cell r="DF264">
            <v>7.2</v>
          </cell>
          <cell r="DG264">
            <v>398.7</v>
          </cell>
          <cell r="DH264">
            <v>6.7</v>
          </cell>
          <cell r="DI264">
            <v>99.9</v>
          </cell>
          <cell r="DJ264">
            <v>17</v>
          </cell>
          <cell r="DK264" t="str">
            <v>&amp;^%</v>
          </cell>
          <cell r="DL264" t="str">
            <v>&amp;^%</v>
          </cell>
          <cell r="DN264" t="str">
            <v>Wyre</v>
          </cell>
          <cell r="DO264" t="str">
            <v>E07000128</v>
          </cell>
          <cell r="DP264">
            <v>8000</v>
          </cell>
          <cell r="DQ264">
            <v>14</v>
          </cell>
          <cell r="DR264">
            <v>37</v>
          </cell>
          <cell r="DS264">
            <v>2.5</v>
          </cell>
          <cell r="DT264">
            <v>37.200000000000003</v>
          </cell>
          <cell r="DU264">
            <v>1.3</v>
          </cell>
          <cell r="DV264">
            <v>32</v>
          </cell>
          <cell r="DW264">
            <v>3.9</v>
          </cell>
          <cell r="DX264" t="str">
            <v>&amp;^%</v>
          </cell>
          <cell r="DY264" t="str">
            <v>&amp;^%</v>
          </cell>
          <cell r="EA264" t="str">
            <v>Wyre</v>
          </cell>
          <cell r="EB264" t="str">
            <v>E07000128</v>
          </cell>
          <cell r="EC264">
            <v>7000</v>
          </cell>
          <cell r="ED264">
            <v>16.3</v>
          </cell>
          <cell r="EE264">
            <v>21045</v>
          </cell>
          <cell r="EF264">
            <v>12</v>
          </cell>
          <cell r="EG264">
            <v>23196</v>
          </cell>
          <cell r="EH264">
            <v>7.1</v>
          </cell>
          <cell r="EI264" t="str">
            <v>&amp;^%</v>
          </cell>
          <cell r="EJ264" t="str">
            <v>&amp;^%</v>
          </cell>
          <cell r="EK264" t="str">
            <v>&amp;^%</v>
          </cell>
          <cell r="EL264" t="str">
            <v>&amp;^%</v>
          </cell>
          <cell r="EN264" t="str">
            <v>Wyre</v>
          </cell>
          <cell r="EO264" t="str">
            <v>E07000128</v>
          </cell>
          <cell r="EP264">
            <v>8000</v>
          </cell>
          <cell r="EQ264">
            <v>14</v>
          </cell>
          <cell r="ER264">
            <v>11.23</v>
          </cell>
          <cell r="ES264">
            <v>11</v>
          </cell>
          <cell r="ET264">
            <v>12.74</v>
          </cell>
          <cell r="EU264">
            <v>6.9</v>
          </cell>
          <cell r="EV264" t="str">
            <v>&amp;^%</v>
          </cell>
          <cell r="EW264" t="str">
            <v>&amp;^%</v>
          </cell>
          <cell r="EX264" t="str">
            <v>&amp;^%</v>
          </cell>
          <cell r="EY264" t="str">
            <v>&amp;^%</v>
          </cell>
          <cell r="FA264" t="str">
            <v>Wyre</v>
          </cell>
          <cell r="FB264" t="str">
            <v>E07000128</v>
          </cell>
          <cell r="FC264">
            <v>8000</v>
          </cell>
          <cell r="FD264">
            <v>14</v>
          </cell>
          <cell r="FE264">
            <v>399.8</v>
          </cell>
          <cell r="FF264">
            <v>11</v>
          </cell>
          <cell r="FG264">
            <v>473.5</v>
          </cell>
          <cell r="FH264">
            <v>6.8</v>
          </cell>
          <cell r="FI264" t="str">
            <v>&amp;^%</v>
          </cell>
          <cell r="FJ264" t="str">
            <v>&amp;^%</v>
          </cell>
          <cell r="FK264" t="str">
            <v>&amp;^%</v>
          </cell>
          <cell r="FL264" t="str">
            <v>&amp;^%</v>
          </cell>
          <cell r="FN264" t="str">
            <v>Wyre</v>
          </cell>
          <cell r="FO264" t="str">
            <v>E07000128</v>
          </cell>
          <cell r="FP264">
            <v>9000</v>
          </cell>
          <cell r="FQ264">
            <v>14.2</v>
          </cell>
          <cell r="FR264">
            <v>39.1</v>
          </cell>
          <cell r="FS264">
            <v>2</v>
          </cell>
          <cell r="FT264">
            <v>39.799999999999997</v>
          </cell>
          <cell r="FU264">
            <v>2.2999999999999998</v>
          </cell>
          <cell r="FV264" t="str">
            <v>&amp;^%</v>
          </cell>
          <cell r="FW264" t="str">
            <v>&amp;^%</v>
          </cell>
          <cell r="FX264" t="str">
            <v>&amp;^%</v>
          </cell>
          <cell r="FY264" t="str">
            <v>&amp;^%</v>
          </cell>
          <cell r="GA264" t="str">
            <v>Wyre</v>
          </cell>
          <cell r="GB264" t="str">
            <v>E07000128</v>
          </cell>
          <cell r="GC264">
            <v>7000</v>
          </cell>
          <cell r="GD264">
            <v>17.7</v>
          </cell>
          <cell r="GE264">
            <v>21179</v>
          </cell>
          <cell r="GF264">
            <v>15</v>
          </cell>
          <cell r="GG264">
            <v>25178</v>
          </cell>
          <cell r="GH264">
            <v>7.3</v>
          </cell>
          <cell r="GI264" t="str">
            <v>&amp;^%</v>
          </cell>
          <cell r="GJ264" t="str">
            <v>&amp;^%</v>
          </cell>
          <cell r="GK264" t="str">
            <v>&amp;^%</v>
          </cell>
          <cell r="GL264" t="str">
            <v>&amp;^%</v>
          </cell>
          <cell r="GN264" t="str">
            <v>Wyre</v>
          </cell>
          <cell r="GO264" t="str">
            <v>E07000128</v>
          </cell>
          <cell r="GP264">
            <v>9000</v>
          </cell>
          <cell r="GQ264">
            <v>14.2</v>
          </cell>
          <cell r="GR264">
            <v>10.17</v>
          </cell>
          <cell r="GS264">
            <v>10</v>
          </cell>
          <cell r="GT264">
            <v>13.1</v>
          </cell>
          <cell r="GU264">
            <v>9.9</v>
          </cell>
          <cell r="GV264" t="str">
            <v>&amp;^%</v>
          </cell>
          <cell r="GW264" t="str">
            <v>&amp;^%</v>
          </cell>
          <cell r="GX264" t="str">
            <v>&amp;^%</v>
          </cell>
          <cell r="GY264" t="str">
            <v>&amp;^%</v>
          </cell>
        </row>
        <row r="265">
          <cell r="A265" t="str">
            <v>Knowsley</v>
          </cell>
          <cell r="B265" t="str">
            <v>E08000011</v>
          </cell>
          <cell r="C265">
            <v>29000</v>
          </cell>
          <cell r="D265">
            <v>7.8</v>
          </cell>
          <cell r="E265">
            <v>551.5</v>
          </cell>
          <cell r="F265">
            <v>6.1</v>
          </cell>
          <cell r="G265">
            <v>628.20000000000005</v>
          </cell>
          <cell r="H265">
            <v>4.7</v>
          </cell>
          <cell r="I265">
            <v>308</v>
          </cell>
          <cell r="J265">
            <v>5.7</v>
          </cell>
          <cell r="K265" t="str">
            <v>&amp;^%</v>
          </cell>
          <cell r="L265" t="str">
            <v>&amp;^%</v>
          </cell>
          <cell r="N265" t="str">
            <v>Knowsley</v>
          </cell>
          <cell r="O265" t="str">
            <v>E08000011</v>
          </cell>
          <cell r="P265">
            <v>43000</v>
          </cell>
          <cell r="Q265">
            <v>6.3</v>
          </cell>
          <cell r="R265">
            <v>38.799999999999997</v>
          </cell>
          <cell r="S265">
            <v>1.6</v>
          </cell>
          <cell r="T265">
            <v>39.9</v>
          </cell>
          <cell r="U265">
            <v>0.9</v>
          </cell>
          <cell r="V265">
            <v>35</v>
          </cell>
          <cell r="W265">
            <v>1.5</v>
          </cell>
          <cell r="X265" t="str">
            <v>&amp;^%</v>
          </cell>
          <cell r="Y265" t="str">
            <v>&amp;^%</v>
          </cell>
          <cell r="AA265" t="str">
            <v>Knowsley</v>
          </cell>
          <cell r="AB265" t="str">
            <v>E08000011</v>
          </cell>
          <cell r="AC265">
            <v>38000</v>
          </cell>
          <cell r="AD265">
            <v>7.4</v>
          </cell>
          <cell r="AE265">
            <v>24511</v>
          </cell>
          <cell r="AF265">
            <v>7</v>
          </cell>
          <cell r="AG265">
            <v>29344</v>
          </cell>
          <cell r="AH265">
            <v>4.8</v>
          </cell>
          <cell r="AI265">
            <v>14006</v>
          </cell>
          <cell r="AJ265">
            <v>5.5</v>
          </cell>
          <cell r="AK265" t="str">
            <v>&amp;^%</v>
          </cell>
          <cell r="AL265" t="str">
            <v>&amp;^%</v>
          </cell>
          <cell r="AN265" t="str">
            <v>Knowsley</v>
          </cell>
          <cell r="AO265" t="str">
            <v>E08000011</v>
          </cell>
          <cell r="AP265">
            <v>43000</v>
          </cell>
          <cell r="AQ265">
            <v>6.3</v>
          </cell>
          <cell r="AR265">
            <v>12.47</v>
          </cell>
          <cell r="AS265">
            <v>5.8</v>
          </cell>
          <cell r="AT265">
            <v>14.43</v>
          </cell>
          <cell r="AU265">
            <v>3.7</v>
          </cell>
          <cell r="AV265">
            <v>7.21</v>
          </cell>
          <cell r="AW265">
            <v>3.6</v>
          </cell>
          <cell r="AX265" t="str">
            <v>&amp;^%</v>
          </cell>
          <cell r="AY265" t="str">
            <v>&amp;^%</v>
          </cell>
          <cell r="BA265" t="str">
            <v>Knowsley</v>
          </cell>
          <cell r="BB265" t="str">
            <v>E08000011</v>
          </cell>
          <cell r="BC265">
            <v>43000</v>
          </cell>
          <cell r="BD265">
            <v>6.3</v>
          </cell>
          <cell r="BE265">
            <v>491.8</v>
          </cell>
          <cell r="BF265">
            <v>5.5</v>
          </cell>
          <cell r="BG265">
            <v>575.29999999999995</v>
          </cell>
          <cell r="BH265">
            <v>3.8</v>
          </cell>
          <cell r="BI265">
            <v>274</v>
          </cell>
          <cell r="BJ265">
            <v>5.0999999999999996</v>
          </cell>
          <cell r="BK265" t="str">
            <v>&amp;^%</v>
          </cell>
          <cell r="BL265" t="str">
            <v>&amp;^%</v>
          </cell>
          <cell r="BN265" t="str">
            <v>Knowsley</v>
          </cell>
          <cell r="BO265" t="str">
            <v>E08000011</v>
          </cell>
          <cell r="BP265">
            <v>57000</v>
          </cell>
          <cell r="BQ265">
            <v>5.4</v>
          </cell>
          <cell r="BR265">
            <v>37.5</v>
          </cell>
          <cell r="BS265">
            <v>0.7</v>
          </cell>
          <cell r="BT265">
            <v>35.1</v>
          </cell>
          <cell r="BU265">
            <v>1.5</v>
          </cell>
          <cell r="BV265">
            <v>18</v>
          </cell>
          <cell r="BW265">
            <v>8.4</v>
          </cell>
          <cell r="BX265">
            <v>44.6</v>
          </cell>
          <cell r="BY265">
            <v>16</v>
          </cell>
          <cell r="CA265" t="str">
            <v>Knowsley</v>
          </cell>
          <cell r="CB265" t="str">
            <v>E08000011</v>
          </cell>
          <cell r="CC265">
            <v>51000</v>
          </cell>
          <cell r="CD265">
            <v>6.4</v>
          </cell>
          <cell r="CE265">
            <v>21289</v>
          </cell>
          <cell r="CF265">
            <v>6.9</v>
          </cell>
          <cell r="CG265">
            <v>25458</v>
          </cell>
          <cell r="CH265">
            <v>4.7</v>
          </cell>
          <cell r="CI265">
            <v>7975</v>
          </cell>
          <cell r="CJ265">
            <v>9.8000000000000007</v>
          </cell>
          <cell r="CK265" t="str">
            <v>&amp;^%</v>
          </cell>
          <cell r="CL265" t="str">
            <v>&amp;^%</v>
          </cell>
          <cell r="CN265" t="str">
            <v>Knowsley</v>
          </cell>
          <cell r="CO265" t="str">
            <v>E08000011</v>
          </cell>
          <cell r="CP265">
            <v>57000</v>
          </cell>
          <cell r="CQ265">
            <v>5.4</v>
          </cell>
          <cell r="CR265">
            <v>11.48</v>
          </cell>
          <cell r="CS265">
            <v>5.3</v>
          </cell>
          <cell r="CT265">
            <v>14.08</v>
          </cell>
          <cell r="CU265">
            <v>3.5</v>
          </cell>
          <cell r="CV265">
            <v>6.65</v>
          </cell>
          <cell r="CW265">
            <v>2.6</v>
          </cell>
          <cell r="CX265" t="str">
            <v>&amp;^%</v>
          </cell>
          <cell r="CY265" t="str">
            <v>&amp;^%</v>
          </cell>
          <cell r="DA265" t="str">
            <v>Knowsley</v>
          </cell>
          <cell r="DB265" t="str">
            <v>E08000011</v>
          </cell>
          <cell r="DC265">
            <v>57000</v>
          </cell>
          <cell r="DD265">
            <v>5.4</v>
          </cell>
          <cell r="DE265">
            <v>421.9</v>
          </cell>
          <cell r="DF265">
            <v>6.6</v>
          </cell>
          <cell r="DG265">
            <v>494.7</v>
          </cell>
          <cell r="DH265">
            <v>3.9</v>
          </cell>
          <cell r="DI265">
            <v>155.30000000000001</v>
          </cell>
          <cell r="DJ265">
            <v>8.6999999999999993</v>
          </cell>
          <cell r="DK265" t="str">
            <v>&amp;^%</v>
          </cell>
          <cell r="DL265" t="str">
            <v>&amp;^%</v>
          </cell>
          <cell r="DN265" t="str">
            <v>Knowsley</v>
          </cell>
          <cell r="DO265" t="str">
            <v>E08000011</v>
          </cell>
          <cell r="DP265">
            <v>14000</v>
          </cell>
          <cell r="DQ265">
            <v>10.6</v>
          </cell>
          <cell r="DR265">
            <v>37.5</v>
          </cell>
          <cell r="DS265">
            <v>1</v>
          </cell>
          <cell r="DT265">
            <v>37.299999999999997</v>
          </cell>
          <cell r="DU265">
            <v>1.2</v>
          </cell>
          <cell r="DV265">
            <v>31.5</v>
          </cell>
          <cell r="DW265">
            <v>3</v>
          </cell>
          <cell r="DX265" t="str">
            <v>&amp;^%</v>
          </cell>
          <cell r="DY265" t="str">
            <v>&amp;^%</v>
          </cell>
          <cell r="EA265" t="str">
            <v>Knowsley</v>
          </cell>
          <cell r="EB265" t="str">
            <v>E08000011</v>
          </cell>
          <cell r="EC265">
            <v>14000</v>
          </cell>
          <cell r="ED265">
            <v>12.2</v>
          </cell>
          <cell r="EE265">
            <v>20144</v>
          </cell>
          <cell r="EF265">
            <v>9.1</v>
          </cell>
          <cell r="EG265">
            <v>23276</v>
          </cell>
          <cell r="EH265">
            <v>6.1</v>
          </cell>
          <cell r="EI265">
            <v>12347</v>
          </cell>
          <cell r="EJ265">
            <v>13</v>
          </cell>
          <cell r="EK265" t="str">
            <v>&amp;^%</v>
          </cell>
          <cell r="EL265" t="str">
            <v>&amp;^%</v>
          </cell>
          <cell r="EN265" t="str">
            <v>Knowsley</v>
          </cell>
          <cell r="EO265" t="str">
            <v>E08000011</v>
          </cell>
          <cell r="EP265">
            <v>14000</v>
          </cell>
          <cell r="EQ265">
            <v>10.6</v>
          </cell>
          <cell r="ER265">
            <v>11.24</v>
          </cell>
          <cell r="ES265">
            <v>8.8000000000000007</v>
          </cell>
          <cell r="ET265">
            <v>12.5</v>
          </cell>
          <cell r="EU265">
            <v>5.2</v>
          </cell>
          <cell r="EV265">
            <v>6.85</v>
          </cell>
          <cell r="EW265">
            <v>5</v>
          </cell>
          <cell r="EX265" t="str">
            <v>&amp;^%</v>
          </cell>
          <cell r="EY265" t="str">
            <v>&amp;^%</v>
          </cell>
          <cell r="FA265" t="str">
            <v>Knowsley</v>
          </cell>
          <cell r="FB265" t="str">
            <v>E08000011</v>
          </cell>
          <cell r="FC265">
            <v>14000</v>
          </cell>
          <cell r="FD265">
            <v>10.6</v>
          </cell>
          <cell r="FE265">
            <v>413.3</v>
          </cell>
          <cell r="FF265">
            <v>8.5</v>
          </cell>
          <cell r="FG265">
            <v>466.9</v>
          </cell>
          <cell r="FH265">
            <v>5.4</v>
          </cell>
          <cell r="FI265">
            <v>239</v>
          </cell>
          <cell r="FJ265">
            <v>6.7</v>
          </cell>
          <cell r="FK265" t="str">
            <v>&amp;^%</v>
          </cell>
          <cell r="FL265" t="str">
            <v>&amp;^%</v>
          </cell>
          <cell r="FN265" t="str">
            <v>Knowsley</v>
          </cell>
          <cell r="FO265" t="str">
            <v>E08000011</v>
          </cell>
          <cell r="FP265">
            <v>29000</v>
          </cell>
          <cell r="FQ265">
            <v>7.8</v>
          </cell>
          <cell r="FR265">
            <v>40</v>
          </cell>
          <cell r="FS265">
            <v>0.9</v>
          </cell>
          <cell r="FT265">
            <v>41.1</v>
          </cell>
          <cell r="FU265">
            <v>1.1000000000000001</v>
          </cell>
          <cell r="FV265">
            <v>36.1</v>
          </cell>
          <cell r="FW265">
            <v>1.4</v>
          </cell>
          <cell r="FX265" t="str">
            <v>&amp;^%</v>
          </cell>
          <cell r="FY265" t="str">
            <v>&amp;^%</v>
          </cell>
          <cell r="GA265" t="str">
            <v>Knowsley</v>
          </cell>
          <cell r="GB265" t="str">
            <v>E08000011</v>
          </cell>
          <cell r="GC265">
            <v>25000</v>
          </cell>
          <cell r="GD265">
            <v>9.4</v>
          </cell>
          <cell r="GE265">
            <v>26900</v>
          </cell>
          <cell r="GF265">
            <v>9.1999999999999993</v>
          </cell>
          <cell r="GG265">
            <v>32661</v>
          </cell>
          <cell r="GH265">
            <v>6</v>
          </cell>
          <cell r="GI265">
            <v>15581</v>
          </cell>
          <cell r="GJ265">
            <v>8.1</v>
          </cell>
          <cell r="GK265" t="str">
            <v>&amp;^%</v>
          </cell>
          <cell r="GL265" t="str">
            <v>&amp;^%</v>
          </cell>
          <cell r="GN265" t="str">
            <v>Knowsley</v>
          </cell>
          <cell r="GO265" t="str">
            <v>E08000011</v>
          </cell>
          <cell r="GP265">
            <v>29000</v>
          </cell>
          <cell r="GQ265">
            <v>7.8</v>
          </cell>
          <cell r="GR265">
            <v>13.91</v>
          </cell>
          <cell r="GS265">
            <v>5.4</v>
          </cell>
          <cell r="GT265">
            <v>15.28</v>
          </cell>
          <cell r="GU265">
            <v>4.7</v>
          </cell>
          <cell r="GV265">
            <v>7.26</v>
          </cell>
          <cell r="GW265">
            <v>4.9000000000000004</v>
          </cell>
          <cell r="GX265" t="str">
            <v>&amp;^%</v>
          </cell>
          <cell r="GY265" t="str">
            <v>&amp;^%</v>
          </cell>
        </row>
        <row r="266">
          <cell r="A266" t="str">
            <v>Liverpool</v>
          </cell>
          <cell r="B266" t="str">
            <v>E08000012</v>
          </cell>
          <cell r="C266">
            <v>78000</v>
          </cell>
          <cell r="D266">
            <v>4.7</v>
          </cell>
          <cell r="E266">
            <v>530.1</v>
          </cell>
          <cell r="F266">
            <v>3</v>
          </cell>
          <cell r="G266">
            <v>625.29999999999995</v>
          </cell>
          <cell r="H266">
            <v>3.2</v>
          </cell>
          <cell r="I266">
            <v>298.89999999999998</v>
          </cell>
          <cell r="J266">
            <v>2.4</v>
          </cell>
          <cell r="K266" t="str">
            <v>&amp;^%</v>
          </cell>
          <cell r="L266" t="str">
            <v>&amp;^%</v>
          </cell>
          <cell r="N266" t="str">
            <v>Liverpool</v>
          </cell>
          <cell r="O266" t="str">
            <v>E08000012</v>
          </cell>
          <cell r="P266">
            <v>148000</v>
          </cell>
          <cell r="Q266">
            <v>3.3</v>
          </cell>
          <cell r="R266">
            <v>37.5</v>
          </cell>
          <cell r="S266">
            <v>0.3</v>
          </cell>
          <cell r="T266">
            <v>38</v>
          </cell>
          <cell r="U266">
            <v>0.4</v>
          </cell>
          <cell r="V266">
            <v>34.5</v>
          </cell>
          <cell r="W266">
            <v>1.8</v>
          </cell>
          <cell r="X266">
            <v>43.1</v>
          </cell>
          <cell r="Y266">
            <v>4.4000000000000004</v>
          </cell>
          <cell r="AA266" t="str">
            <v>Liverpool</v>
          </cell>
          <cell r="AB266" t="str">
            <v>E08000012</v>
          </cell>
          <cell r="AC266">
            <v>132000</v>
          </cell>
          <cell r="AD266">
            <v>3.9</v>
          </cell>
          <cell r="AE266">
            <v>26263</v>
          </cell>
          <cell r="AF266">
            <v>3</v>
          </cell>
          <cell r="AG266">
            <v>30547</v>
          </cell>
          <cell r="AH266">
            <v>3.1</v>
          </cell>
          <cell r="AI266">
            <v>14673</v>
          </cell>
          <cell r="AJ266">
            <v>2.2999999999999998</v>
          </cell>
          <cell r="AK266">
            <v>46876</v>
          </cell>
          <cell r="AL266">
            <v>18</v>
          </cell>
          <cell r="AN266" t="str">
            <v>Liverpool</v>
          </cell>
          <cell r="AO266" t="str">
            <v>E08000012</v>
          </cell>
          <cell r="AP266">
            <v>148000</v>
          </cell>
          <cell r="AQ266">
            <v>3.3</v>
          </cell>
          <cell r="AR266">
            <v>13.16</v>
          </cell>
          <cell r="AS266">
            <v>2.6</v>
          </cell>
          <cell r="AT266">
            <v>15.05</v>
          </cell>
          <cell r="AU266">
            <v>2.1</v>
          </cell>
          <cell r="AV266">
            <v>7.41</v>
          </cell>
          <cell r="AW266">
            <v>1.8</v>
          </cell>
          <cell r="AX266">
            <v>25.18</v>
          </cell>
          <cell r="AY266">
            <v>12</v>
          </cell>
          <cell r="BA266" t="str">
            <v>Liverpool</v>
          </cell>
          <cell r="BB266" t="str">
            <v>E08000012</v>
          </cell>
          <cell r="BC266">
            <v>148000</v>
          </cell>
          <cell r="BD266">
            <v>3.3</v>
          </cell>
          <cell r="BE266">
            <v>503.6</v>
          </cell>
          <cell r="BF266">
            <v>2.5</v>
          </cell>
          <cell r="BG266">
            <v>571.9</v>
          </cell>
          <cell r="BH266">
            <v>2.1</v>
          </cell>
          <cell r="BI266">
            <v>288.3</v>
          </cell>
          <cell r="BJ266">
            <v>1.9</v>
          </cell>
          <cell r="BK266">
            <v>897.8</v>
          </cell>
          <cell r="BL266">
            <v>15</v>
          </cell>
          <cell r="BN266" t="str">
            <v>Liverpool</v>
          </cell>
          <cell r="BO266" t="str">
            <v>E08000012</v>
          </cell>
          <cell r="BP266">
            <v>206000</v>
          </cell>
          <cell r="BQ266">
            <v>2.8</v>
          </cell>
          <cell r="BR266">
            <v>35</v>
          </cell>
          <cell r="BS266">
            <v>1.1000000000000001</v>
          </cell>
          <cell r="BT266">
            <v>32.6</v>
          </cell>
          <cell r="BU266">
            <v>0.9</v>
          </cell>
          <cell r="BV266">
            <v>16</v>
          </cell>
          <cell r="BW266">
            <v>4</v>
          </cell>
          <cell r="BX266">
            <v>42</v>
          </cell>
          <cell r="BY266">
            <v>3.9</v>
          </cell>
          <cell r="CA266" t="str">
            <v>Liverpool</v>
          </cell>
          <cell r="CB266" t="str">
            <v>E08000012</v>
          </cell>
          <cell r="CC266">
            <v>179000</v>
          </cell>
          <cell r="CD266">
            <v>3.7</v>
          </cell>
          <cell r="CE266">
            <v>21802</v>
          </cell>
          <cell r="CF266">
            <v>4.5999999999999996</v>
          </cell>
          <cell r="CG266">
            <v>25560</v>
          </cell>
          <cell r="CH266">
            <v>3.4</v>
          </cell>
          <cell r="CI266">
            <v>6846</v>
          </cell>
          <cell r="CJ266">
            <v>13</v>
          </cell>
          <cell r="CK266">
            <v>44710</v>
          </cell>
          <cell r="CL266">
            <v>16</v>
          </cell>
          <cell r="CN266" t="str">
            <v>Liverpool</v>
          </cell>
          <cell r="CO266" t="str">
            <v>E08000012</v>
          </cell>
          <cell r="CP266">
            <v>206000</v>
          </cell>
          <cell r="CQ266">
            <v>2.8</v>
          </cell>
          <cell r="CR266">
            <v>11.29</v>
          </cell>
          <cell r="CS266">
            <v>3.2</v>
          </cell>
          <cell r="CT266">
            <v>14.41</v>
          </cell>
          <cell r="CU266">
            <v>2.2000000000000002</v>
          </cell>
          <cell r="CV266">
            <v>6.47</v>
          </cell>
          <cell r="CW266">
            <v>1.4</v>
          </cell>
          <cell r="CX266">
            <v>23.79</v>
          </cell>
          <cell r="CY266">
            <v>9.1999999999999993</v>
          </cell>
          <cell r="DA266" t="str">
            <v>Liverpool</v>
          </cell>
          <cell r="DB266" t="str">
            <v>E08000012</v>
          </cell>
          <cell r="DC266">
            <v>206000</v>
          </cell>
          <cell r="DD266">
            <v>2.8</v>
          </cell>
          <cell r="DE266">
            <v>401.7</v>
          </cell>
          <cell r="DF266">
            <v>3.2</v>
          </cell>
          <cell r="DG266">
            <v>469.3</v>
          </cell>
          <cell r="DH266">
            <v>2.2999999999999998</v>
          </cell>
          <cell r="DI266">
            <v>120.6</v>
          </cell>
          <cell r="DJ266">
            <v>7.2</v>
          </cell>
          <cell r="DK266">
            <v>821.8</v>
          </cell>
          <cell r="DL266">
            <v>9.9</v>
          </cell>
          <cell r="DN266" t="str">
            <v>Liverpool</v>
          </cell>
          <cell r="DO266" t="str">
            <v>E08000012</v>
          </cell>
          <cell r="DP266">
            <v>71000</v>
          </cell>
          <cell r="DQ266">
            <v>4.7</v>
          </cell>
          <cell r="DR266">
            <v>37</v>
          </cell>
          <cell r="DS266">
            <v>0.6</v>
          </cell>
          <cell r="DT266">
            <v>37.1</v>
          </cell>
          <cell r="DU266">
            <v>0.6</v>
          </cell>
          <cell r="DV266">
            <v>32.4</v>
          </cell>
          <cell r="DW266">
            <v>1.4</v>
          </cell>
          <cell r="DX266">
            <v>41.1</v>
          </cell>
          <cell r="DY266">
            <v>9.6</v>
          </cell>
          <cell r="EA266" t="str">
            <v>Liverpool</v>
          </cell>
          <cell r="EB266" t="str">
            <v>E08000012</v>
          </cell>
          <cell r="EC266">
            <v>65000</v>
          </cell>
          <cell r="ED266">
            <v>5.5</v>
          </cell>
          <cell r="EE266">
            <v>23742</v>
          </cell>
          <cell r="EF266">
            <v>4.5999999999999996</v>
          </cell>
          <cell r="EG266">
            <v>26572</v>
          </cell>
          <cell r="EH266">
            <v>2.8</v>
          </cell>
          <cell r="EI266">
            <v>14107</v>
          </cell>
          <cell r="EJ266">
            <v>3.9</v>
          </cell>
          <cell r="EK266" t="str">
            <v>&amp;^%</v>
          </cell>
          <cell r="EL266" t="str">
            <v>&amp;^%</v>
          </cell>
          <cell r="EN266" t="str">
            <v>Liverpool</v>
          </cell>
          <cell r="EO266" t="str">
            <v>E08000012</v>
          </cell>
          <cell r="EP266">
            <v>71000</v>
          </cell>
          <cell r="EQ266">
            <v>4.7</v>
          </cell>
          <cell r="ER266">
            <v>12.29</v>
          </cell>
          <cell r="ES266">
            <v>4.5999999999999996</v>
          </cell>
          <cell r="ET266">
            <v>13.85</v>
          </cell>
          <cell r="EU266">
            <v>2.4</v>
          </cell>
          <cell r="EV266">
            <v>7.23</v>
          </cell>
          <cell r="EW266">
            <v>3.3</v>
          </cell>
          <cell r="EX266">
            <v>23.74</v>
          </cell>
          <cell r="EY266">
            <v>17</v>
          </cell>
          <cell r="FA266" t="str">
            <v>Liverpool</v>
          </cell>
          <cell r="FB266" t="str">
            <v>E08000012</v>
          </cell>
          <cell r="FC266">
            <v>71000</v>
          </cell>
          <cell r="FD266">
            <v>4.7</v>
          </cell>
          <cell r="FE266">
            <v>455.6</v>
          </cell>
          <cell r="FF266">
            <v>4.4000000000000004</v>
          </cell>
          <cell r="FG266">
            <v>513.4</v>
          </cell>
          <cell r="FH266">
            <v>2.2000000000000002</v>
          </cell>
          <cell r="FI266">
            <v>282.2</v>
          </cell>
          <cell r="FJ266">
            <v>3.1</v>
          </cell>
          <cell r="FK266">
            <v>823.1</v>
          </cell>
          <cell r="FL266">
            <v>15</v>
          </cell>
          <cell r="FN266" t="str">
            <v>Liverpool</v>
          </cell>
          <cell r="FO266" t="str">
            <v>E08000012</v>
          </cell>
          <cell r="FP266">
            <v>78000</v>
          </cell>
          <cell r="FQ266">
            <v>4.7</v>
          </cell>
          <cell r="FR266">
            <v>37.5</v>
          </cell>
          <cell r="FS266">
            <v>0.2</v>
          </cell>
          <cell r="FT266">
            <v>38.799999999999997</v>
          </cell>
          <cell r="FU266">
            <v>0.6</v>
          </cell>
          <cell r="FV266">
            <v>35</v>
          </cell>
          <cell r="FW266">
            <v>0</v>
          </cell>
          <cell r="FX266">
            <v>44.8</v>
          </cell>
          <cell r="FY266">
            <v>7.9</v>
          </cell>
          <cell r="GA266" t="str">
            <v>Liverpool</v>
          </cell>
          <cell r="GB266" t="str">
            <v>E08000012</v>
          </cell>
          <cell r="GC266">
            <v>67000</v>
          </cell>
          <cell r="GD266">
            <v>5.7</v>
          </cell>
          <cell r="GE266">
            <v>28609</v>
          </cell>
          <cell r="GF266">
            <v>4.5</v>
          </cell>
          <cell r="GG266">
            <v>34394</v>
          </cell>
          <cell r="GH266">
            <v>4.9000000000000004</v>
          </cell>
          <cell r="GI266">
            <v>15602</v>
          </cell>
          <cell r="GJ266">
            <v>3.3</v>
          </cell>
          <cell r="GK266" t="str">
            <v>&amp;^%</v>
          </cell>
          <cell r="GL266" t="str">
            <v>&amp;^%</v>
          </cell>
          <cell r="GN266" t="str">
            <v>Liverpool</v>
          </cell>
          <cell r="GO266" t="str">
            <v>E08000012</v>
          </cell>
          <cell r="GP266">
            <v>78000</v>
          </cell>
          <cell r="GQ266">
            <v>4.7</v>
          </cell>
          <cell r="GR266">
            <v>13.76</v>
          </cell>
          <cell r="GS266">
            <v>3.3</v>
          </cell>
          <cell r="GT266">
            <v>16.100000000000001</v>
          </cell>
          <cell r="GU266">
            <v>3.3</v>
          </cell>
          <cell r="GV266">
            <v>7.52</v>
          </cell>
          <cell r="GW266">
            <v>2</v>
          </cell>
          <cell r="GX266" t="str">
            <v>&amp;^%</v>
          </cell>
          <cell r="GY266" t="str">
            <v>&amp;^%</v>
          </cell>
        </row>
        <row r="267">
          <cell r="A267" t="str">
            <v>Sefton</v>
          </cell>
          <cell r="B267" t="str">
            <v>E08000014</v>
          </cell>
          <cell r="C267">
            <v>28000</v>
          </cell>
          <cell r="D267">
            <v>7.7</v>
          </cell>
          <cell r="E267">
            <v>462.8</v>
          </cell>
          <cell r="F267">
            <v>4.7</v>
          </cell>
          <cell r="G267">
            <v>516.4</v>
          </cell>
          <cell r="H267">
            <v>3.6</v>
          </cell>
          <cell r="I267">
            <v>269.3</v>
          </cell>
          <cell r="J267">
            <v>5.9</v>
          </cell>
          <cell r="K267" t="str">
            <v>&amp;^%</v>
          </cell>
          <cell r="L267" t="str">
            <v>&amp;^%</v>
          </cell>
          <cell r="N267" t="str">
            <v>Sefton</v>
          </cell>
          <cell r="O267" t="str">
            <v>E08000014</v>
          </cell>
          <cell r="P267">
            <v>55000</v>
          </cell>
          <cell r="Q267">
            <v>5.4</v>
          </cell>
          <cell r="R267">
            <v>37.5</v>
          </cell>
          <cell r="S267">
            <v>1</v>
          </cell>
          <cell r="T267">
            <v>38.4</v>
          </cell>
          <cell r="U267">
            <v>0.9</v>
          </cell>
          <cell r="V267">
            <v>32.799999999999997</v>
          </cell>
          <cell r="W267">
            <v>4</v>
          </cell>
          <cell r="X267">
            <v>44</v>
          </cell>
          <cell r="Y267">
            <v>20</v>
          </cell>
          <cell r="AA267" t="str">
            <v>Sefton</v>
          </cell>
          <cell r="AB267" t="str">
            <v>E08000014</v>
          </cell>
          <cell r="AC267">
            <v>48000</v>
          </cell>
          <cell r="AD267">
            <v>9.4</v>
          </cell>
          <cell r="AE267">
            <v>23406</v>
          </cell>
          <cell r="AF267">
            <v>5.2</v>
          </cell>
          <cell r="AG267">
            <v>25840</v>
          </cell>
          <cell r="AH267">
            <v>4.9000000000000004</v>
          </cell>
          <cell r="AI267">
            <v>14163</v>
          </cell>
          <cell r="AJ267">
            <v>5</v>
          </cell>
          <cell r="AK267" t="str">
            <v>&amp;^%</v>
          </cell>
          <cell r="AL267" t="str">
            <v>&amp;^%</v>
          </cell>
          <cell r="AN267" t="str">
            <v>Sefton</v>
          </cell>
          <cell r="AO267" t="str">
            <v>E08000014</v>
          </cell>
          <cell r="AP267">
            <v>55000</v>
          </cell>
          <cell r="AQ267">
            <v>5.4</v>
          </cell>
          <cell r="AR267">
            <v>11.08</v>
          </cell>
          <cell r="AS267">
            <v>4.7</v>
          </cell>
          <cell r="AT267">
            <v>12.64</v>
          </cell>
          <cell r="AU267">
            <v>2.6</v>
          </cell>
          <cell r="AV267">
            <v>6.88</v>
          </cell>
          <cell r="AW267">
            <v>2.2999999999999998</v>
          </cell>
          <cell r="AX267" t="str">
            <v>&amp;^%</v>
          </cell>
          <cell r="AY267" t="str">
            <v>&amp;^%</v>
          </cell>
          <cell r="BA267" t="str">
            <v>Sefton</v>
          </cell>
          <cell r="BB267" t="str">
            <v>E08000014</v>
          </cell>
          <cell r="BC267">
            <v>55000</v>
          </cell>
          <cell r="BD267">
            <v>5.4</v>
          </cell>
          <cell r="BE267">
            <v>442.9</v>
          </cell>
          <cell r="BF267">
            <v>4.3</v>
          </cell>
          <cell r="BG267">
            <v>484.8</v>
          </cell>
          <cell r="BH267">
            <v>2.4</v>
          </cell>
          <cell r="BI267">
            <v>268.3</v>
          </cell>
          <cell r="BJ267">
            <v>3.7</v>
          </cell>
          <cell r="BK267" t="str">
            <v>&amp;^%</v>
          </cell>
          <cell r="BL267" t="str">
            <v>&amp;^%</v>
          </cell>
          <cell r="BN267" t="str">
            <v>Sefton</v>
          </cell>
          <cell r="BO267" t="str">
            <v>E08000014</v>
          </cell>
          <cell r="BP267">
            <v>83000</v>
          </cell>
          <cell r="BQ267">
            <v>4.4000000000000004</v>
          </cell>
          <cell r="BR267">
            <v>35</v>
          </cell>
          <cell r="BS267">
            <v>1.4</v>
          </cell>
          <cell r="BT267">
            <v>32.1</v>
          </cell>
          <cell r="BU267">
            <v>1.5</v>
          </cell>
          <cell r="BV267">
            <v>16.3</v>
          </cell>
          <cell r="BW267">
            <v>5</v>
          </cell>
          <cell r="BX267">
            <v>42</v>
          </cell>
          <cell r="BY267">
            <v>6.2</v>
          </cell>
          <cell r="CA267" t="str">
            <v>Sefton</v>
          </cell>
          <cell r="CB267" t="str">
            <v>E08000014</v>
          </cell>
          <cell r="CC267">
            <v>74000</v>
          </cell>
          <cell r="CD267">
            <v>8</v>
          </cell>
          <cell r="CE267">
            <v>18560</v>
          </cell>
          <cell r="CF267">
            <v>8.6999999999999993</v>
          </cell>
          <cell r="CG267">
            <v>20143</v>
          </cell>
          <cell r="CH267">
            <v>5.6</v>
          </cell>
          <cell r="CI267">
            <v>5765</v>
          </cell>
          <cell r="CJ267">
            <v>13</v>
          </cell>
          <cell r="CK267" t="str">
            <v>&amp;^%</v>
          </cell>
          <cell r="CL267" t="str">
            <v>&amp;^%</v>
          </cell>
          <cell r="CN267" t="str">
            <v>Sefton</v>
          </cell>
          <cell r="CO267" t="str">
            <v>E08000014</v>
          </cell>
          <cell r="CP267">
            <v>83000</v>
          </cell>
          <cell r="CQ267">
            <v>4.4000000000000004</v>
          </cell>
          <cell r="CR267">
            <v>9.7200000000000006</v>
          </cell>
          <cell r="CS267">
            <v>4</v>
          </cell>
          <cell r="CT267">
            <v>11.95</v>
          </cell>
          <cell r="CU267">
            <v>2.2999999999999998</v>
          </cell>
          <cell r="CV267">
            <v>6.23</v>
          </cell>
          <cell r="CW267">
            <v>1</v>
          </cell>
          <cell r="CX267">
            <v>20.149999999999999</v>
          </cell>
          <cell r="CY267">
            <v>16</v>
          </cell>
          <cell r="DA267" t="str">
            <v>Sefton</v>
          </cell>
          <cell r="DB267" t="str">
            <v>E08000014</v>
          </cell>
          <cell r="DC267">
            <v>83000</v>
          </cell>
          <cell r="DD267">
            <v>4.4000000000000004</v>
          </cell>
          <cell r="DE267">
            <v>339.3</v>
          </cell>
          <cell r="DF267">
            <v>4.8</v>
          </cell>
          <cell r="DG267">
            <v>383.2</v>
          </cell>
          <cell r="DH267">
            <v>2.7</v>
          </cell>
          <cell r="DI267">
            <v>121.9</v>
          </cell>
          <cell r="DJ267">
            <v>6</v>
          </cell>
          <cell r="DK267">
            <v>691.4</v>
          </cell>
          <cell r="DL267">
            <v>13</v>
          </cell>
          <cell r="DN267" t="str">
            <v>Sefton</v>
          </cell>
          <cell r="DO267" t="str">
            <v>E08000014</v>
          </cell>
          <cell r="DP267">
            <v>27000</v>
          </cell>
          <cell r="DQ267">
            <v>7.6</v>
          </cell>
          <cell r="DR267">
            <v>37</v>
          </cell>
          <cell r="DS267">
            <v>1.1000000000000001</v>
          </cell>
          <cell r="DT267">
            <v>36.9</v>
          </cell>
          <cell r="DU267">
            <v>1.2</v>
          </cell>
          <cell r="DV267">
            <v>30</v>
          </cell>
          <cell r="DW267">
            <v>4.4000000000000004</v>
          </cell>
          <cell r="DX267" t="str">
            <v>&amp;^%</v>
          </cell>
          <cell r="DY267" t="str">
            <v>&amp;^%</v>
          </cell>
          <cell r="EA267" t="str">
            <v>Sefton</v>
          </cell>
          <cell r="EB267" t="str">
            <v>E08000014</v>
          </cell>
          <cell r="EC267">
            <v>24000</v>
          </cell>
          <cell r="ED267">
            <v>13.9</v>
          </cell>
          <cell r="EE267">
            <v>22096</v>
          </cell>
          <cell r="EF267">
            <v>9.5</v>
          </cell>
          <cell r="EG267">
            <v>23861</v>
          </cell>
          <cell r="EH267">
            <v>5.8</v>
          </cell>
          <cell r="EI267">
            <v>13371</v>
          </cell>
          <cell r="EJ267">
            <v>4.4000000000000004</v>
          </cell>
          <cell r="EK267" t="str">
            <v>&amp;^%</v>
          </cell>
          <cell r="EL267" t="str">
            <v>&amp;^%</v>
          </cell>
          <cell r="EN267" t="str">
            <v>Sefton</v>
          </cell>
          <cell r="EO267" t="str">
            <v>E08000014</v>
          </cell>
          <cell r="EP267">
            <v>27000</v>
          </cell>
          <cell r="EQ267">
            <v>7.6</v>
          </cell>
          <cell r="ER267">
            <v>11.16</v>
          </cell>
          <cell r="ES267">
            <v>6.7</v>
          </cell>
          <cell r="ET267">
            <v>12.26</v>
          </cell>
          <cell r="EU267">
            <v>3.2</v>
          </cell>
          <cell r="EV267">
            <v>6.88</v>
          </cell>
          <cell r="EW267">
            <v>3.3</v>
          </cell>
          <cell r="EX267" t="str">
            <v>&amp;^%</v>
          </cell>
          <cell r="EY267" t="str">
            <v>&amp;^%</v>
          </cell>
          <cell r="FA267" t="str">
            <v>Sefton</v>
          </cell>
          <cell r="FB267" t="str">
            <v>E08000014</v>
          </cell>
          <cell r="FC267">
            <v>27000</v>
          </cell>
          <cell r="FD267">
            <v>7.6</v>
          </cell>
          <cell r="FE267">
            <v>413.7</v>
          </cell>
          <cell r="FF267">
            <v>6.4</v>
          </cell>
          <cell r="FG267">
            <v>452.4</v>
          </cell>
          <cell r="FH267">
            <v>2.8</v>
          </cell>
          <cell r="FI267">
            <v>264.89999999999998</v>
          </cell>
          <cell r="FJ267">
            <v>3.9</v>
          </cell>
          <cell r="FK267" t="str">
            <v>&amp;^%</v>
          </cell>
          <cell r="FL267" t="str">
            <v>&amp;^%</v>
          </cell>
          <cell r="FN267" t="str">
            <v>Sefton</v>
          </cell>
          <cell r="FO267" t="str">
            <v>E08000014</v>
          </cell>
          <cell r="FP267">
            <v>28000</v>
          </cell>
          <cell r="FQ267">
            <v>7.7</v>
          </cell>
          <cell r="FR267">
            <v>39</v>
          </cell>
          <cell r="FS267">
            <v>1.6</v>
          </cell>
          <cell r="FT267">
            <v>39.700000000000003</v>
          </cell>
          <cell r="FU267">
            <v>1.2</v>
          </cell>
          <cell r="FV267">
            <v>34.9</v>
          </cell>
          <cell r="FW267">
            <v>0.3</v>
          </cell>
          <cell r="FX267" t="str">
            <v>&amp;^%</v>
          </cell>
          <cell r="FY267" t="str">
            <v>&amp;^%</v>
          </cell>
          <cell r="GA267" t="str">
            <v>Sefton</v>
          </cell>
          <cell r="GB267" t="str">
            <v>E08000014</v>
          </cell>
          <cell r="GC267">
            <v>23000</v>
          </cell>
          <cell r="GD267">
            <v>12.6</v>
          </cell>
          <cell r="GE267">
            <v>24084</v>
          </cell>
          <cell r="GF267">
            <v>7.3</v>
          </cell>
          <cell r="GG267">
            <v>27908</v>
          </cell>
          <cell r="GH267">
            <v>7.1</v>
          </cell>
          <cell r="GI267">
            <v>15592</v>
          </cell>
          <cell r="GJ267">
            <v>6.5</v>
          </cell>
          <cell r="GK267" t="str">
            <v>&amp;^%</v>
          </cell>
          <cell r="GL267" t="str">
            <v>&amp;^%</v>
          </cell>
          <cell r="GN267" t="str">
            <v>Sefton</v>
          </cell>
          <cell r="GO267" t="str">
            <v>E08000014</v>
          </cell>
          <cell r="GP267">
            <v>28000</v>
          </cell>
          <cell r="GQ267">
            <v>7.7</v>
          </cell>
          <cell r="GR267">
            <v>11.07</v>
          </cell>
          <cell r="GS267">
            <v>6.2</v>
          </cell>
          <cell r="GT267">
            <v>12.99</v>
          </cell>
          <cell r="GU267">
            <v>3.9</v>
          </cell>
          <cell r="GV267">
            <v>6.85</v>
          </cell>
          <cell r="GW267">
            <v>4.7</v>
          </cell>
          <cell r="GX267" t="str">
            <v>&amp;^%</v>
          </cell>
          <cell r="GY267" t="str">
            <v>&amp;^%</v>
          </cell>
        </row>
        <row r="268">
          <cell r="A268" t="str">
            <v>St. Helens</v>
          </cell>
          <cell r="B268" t="str">
            <v>E08000013</v>
          </cell>
          <cell r="C268">
            <v>23000</v>
          </cell>
          <cell r="D268">
            <v>8.6</v>
          </cell>
          <cell r="E268">
            <v>475.8</v>
          </cell>
          <cell r="F268">
            <v>6.3</v>
          </cell>
          <cell r="G268">
            <v>553.79999999999995</v>
          </cell>
          <cell r="H268">
            <v>4.8</v>
          </cell>
          <cell r="I268">
            <v>284.7</v>
          </cell>
          <cell r="J268">
            <v>3.2</v>
          </cell>
          <cell r="K268" t="str">
            <v>&amp;^%</v>
          </cell>
          <cell r="L268" t="str">
            <v>&amp;^%</v>
          </cell>
          <cell r="N268" t="str">
            <v>St. Helens</v>
          </cell>
          <cell r="O268" t="str">
            <v>E08000013</v>
          </cell>
          <cell r="P268">
            <v>38000</v>
          </cell>
          <cell r="Q268">
            <v>6.6</v>
          </cell>
          <cell r="R268">
            <v>37.5</v>
          </cell>
          <cell r="S268">
            <v>1.1000000000000001</v>
          </cell>
          <cell r="T268">
            <v>39.299999999999997</v>
          </cell>
          <cell r="U268">
            <v>1</v>
          </cell>
          <cell r="V268">
            <v>32.5</v>
          </cell>
          <cell r="W268">
            <v>1.9</v>
          </cell>
          <cell r="X268" t="str">
            <v>&amp;^%</v>
          </cell>
          <cell r="Y268" t="str">
            <v>&amp;^%</v>
          </cell>
          <cell r="AA268" t="str">
            <v>St. Helens</v>
          </cell>
          <cell r="AB268" t="str">
            <v>E08000013</v>
          </cell>
          <cell r="AC268">
            <v>37000</v>
          </cell>
          <cell r="AD268">
            <v>8.4</v>
          </cell>
          <cell r="AE268">
            <v>22430</v>
          </cell>
          <cell r="AF268">
            <v>8.6999999999999993</v>
          </cell>
          <cell r="AG268">
            <v>26907</v>
          </cell>
          <cell r="AH268">
            <v>4.8</v>
          </cell>
          <cell r="AI268">
            <v>13426</v>
          </cell>
          <cell r="AJ268">
            <v>5.7</v>
          </cell>
          <cell r="AK268" t="str">
            <v>&amp;^%</v>
          </cell>
          <cell r="AL268" t="str">
            <v>&amp;^%</v>
          </cell>
          <cell r="AN268" t="str">
            <v>St. Helens</v>
          </cell>
          <cell r="AO268" t="str">
            <v>E08000013</v>
          </cell>
          <cell r="AP268">
            <v>38000</v>
          </cell>
          <cell r="AQ268">
            <v>6.6</v>
          </cell>
          <cell r="AR268">
            <v>10.99</v>
          </cell>
          <cell r="AS268">
            <v>5.2</v>
          </cell>
          <cell r="AT268">
            <v>13.25</v>
          </cell>
          <cell r="AU268">
            <v>4</v>
          </cell>
          <cell r="AV268">
            <v>6.5</v>
          </cell>
          <cell r="AW268">
            <v>3.3</v>
          </cell>
          <cell r="AX268" t="str">
            <v>&amp;^%</v>
          </cell>
          <cell r="AY268" t="str">
            <v>&amp;^%</v>
          </cell>
          <cell r="BA268" t="str">
            <v>St. Helens</v>
          </cell>
          <cell r="BB268" t="str">
            <v>E08000013</v>
          </cell>
          <cell r="BC268">
            <v>38000</v>
          </cell>
          <cell r="BD268">
            <v>6.6</v>
          </cell>
          <cell r="BE268">
            <v>442.7</v>
          </cell>
          <cell r="BF268">
            <v>5.5</v>
          </cell>
          <cell r="BG268">
            <v>520.4</v>
          </cell>
          <cell r="BH268">
            <v>3.7</v>
          </cell>
          <cell r="BI268">
            <v>264.5</v>
          </cell>
          <cell r="BJ268">
            <v>4.2</v>
          </cell>
          <cell r="BK268" t="str">
            <v>&amp;^%</v>
          </cell>
          <cell r="BL268" t="str">
            <v>&amp;^%</v>
          </cell>
          <cell r="BN268" t="str">
            <v>St. Helens</v>
          </cell>
          <cell r="BO268" t="str">
            <v>E08000013</v>
          </cell>
          <cell r="BP268">
            <v>52000</v>
          </cell>
          <cell r="BQ268">
            <v>5.7</v>
          </cell>
          <cell r="BR268">
            <v>37</v>
          </cell>
          <cell r="BS268">
            <v>1</v>
          </cell>
          <cell r="BT268">
            <v>33.799999999999997</v>
          </cell>
          <cell r="BU268">
            <v>1.9</v>
          </cell>
          <cell r="BV268">
            <v>16</v>
          </cell>
          <cell r="BW268">
            <v>14</v>
          </cell>
          <cell r="BX268" t="str">
            <v>&amp;^%</v>
          </cell>
          <cell r="BY268" t="str">
            <v>&amp;^%</v>
          </cell>
          <cell r="CA268" t="str">
            <v>St. Helens</v>
          </cell>
          <cell r="CB268" t="str">
            <v>E08000013</v>
          </cell>
          <cell r="CC268">
            <v>49000</v>
          </cell>
          <cell r="CD268">
            <v>7</v>
          </cell>
          <cell r="CE268">
            <v>18973</v>
          </cell>
          <cell r="CF268">
            <v>8.3000000000000007</v>
          </cell>
          <cell r="CG268">
            <v>22453</v>
          </cell>
          <cell r="CH268">
            <v>4.9000000000000004</v>
          </cell>
          <cell r="CI268">
            <v>5670</v>
          </cell>
          <cell r="CJ268">
            <v>16</v>
          </cell>
          <cell r="CK268" t="str">
            <v>&amp;^%</v>
          </cell>
          <cell r="CL268" t="str">
            <v>&amp;^%</v>
          </cell>
          <cell r="CN268" t="str">
            <v>St. Helens</v>
          </cell>
          <cell r="CO268" t="str">
            <v>E08000013</v>
          </cell>
          <cell r="CP268">
            <v>52000</v>
          </cell>
          <cell r="CQ268">
            <v>5.7</v>
          </cell>
          <cell r="CR268">
            <v>9.8800000000000008</v>
          </cell>
          <cell r="CS268">
            <v>5.5</v>
          </cell>
          <cell r="CT268">
            <v>12.6</v>
          </cell>
          <cell r="CU268">
            <v>3.7</v>
          </cell>
          <cell r="CV268">
            <v>6.16</v>
          </cell>
          <cell r="CW268">
            <v>1.3</v>
          </cell>
          <cell r="CX268" t="str">
            <v>&amp;^%</v>
          </cell>
          <cell r="CY268" t="str">
            <v>&amp;^%</v>
          </cell>
          <cell r="DA268" t="str">
            <v>St. Helens</v>
          </cell>
          <cell r="DB268" t="str">
            <v>E08000013</v>
          </cell>
          <cell r="DC268">
            <v>52000</v>
          </cell>
          <cell r="DD268">
            <v>5.7</v>
          </cell>
          <cell r="DE268">
            <v>359.4</v>
          </cell>
          <cell r="DF268">
            <v>7</v>
          </cell>
          <cell r="DG268">
            <v>426.2</v>
          </cell>
          <cell r="DH268">
            <v>4.0999999999999996</v>
          </cell>
          <cell r="DI268">
            <v>115</v>
          </cell>
          <cell r="DJ268">
            <v>12</v>
          </cell>
          <cell r="DK268" t="str">
            <v>&amp;^%</v>
          </cell>
          <cell r="DL268" t="str">
            <v>&amp;^%</v>
          </cell>
          <cell r="DN268" t="str">
            <v>St. Helens</v>
          </cell>
          <cell r="DO268" t="str">
            <v>E08000013</v>
          </cell>
          <cell r="DP268">
            <v>15000</v>
          </cell>
          <cell r="DQ268">
            <v>10.4</v>
          </cell>
          <cell r="DR268">
            <v>37</v>
          </cell>
          <cell r="DS268">
            <v>0.9</v>
          </cell>
          <cell r="DT268">
            <v>36.4</v>
          </cell>
          <cell r="DU268">
            <v>1.1000000000000001</v>
          </cell>
          <cell r="DV268">
            <v>32</v>
          </cell>
          <cell r="DW268">
            <v>2</v>
          </cell>
          <cell r="DX268" t="str">
            <v>&amp;^%</v>
          </cell>
          <cell r="DY268" t="str">
            <v>&amp;^%</v>
          </cell>
          <cell r="EA268" t="str">
            <v>St. Helens</v>
          </cell>
          <cell r="EB268" t="str">
            <v>E08000013</v>
          </cell>
          <cell r="EC268">
            <v>14000</v>
          </cell>
          <cell r="ED268">
            <v>11.9</v>
          </cell>
          <cell r="EE268">
            <v>20317</v>
          </cell>
          <cell r="EF268">
            <v>9.9</v>
          </cell>
          <cell r="EG268">
            <v>23609</v>
          </cell>
          <cell r="EH268">
            <v>6.4</v>
          </cell>
          <cell r="EI268">
            <v>12117</v>
          </cell>
          <cell r="EJ268">
            <v>7.4</v>
          </cell>
          <cell r="EK268" t="str">
            <v>&amp;^%</v>
          </cell>
          <cell r="EL268" t="str">
            <v>&amp;^%</v>
          </cell>
          <cell r="EN268" t="str">
            <v>St. Helens</v>
          </cell>
          <cell r="EO268" t="str">
            <v>E08000013</v>
          </cell>
          <cell r="EP268">
            <v>15000</v>
          </cell>
          <cell r="EQ268">
            <v>10.4</v>
          </cell>
          <cell r="ER268">
            <v>10.68</v>
          </cell>
          <cell r="ES268">
            <v>9.6</v>
          </cell>
          <cell r="ET268">
            <v>12.82</v>
          </cell>
          <cell r="EU268">
            <v>5.9</v>
          </cell>
          <cell r="EV268">
            <v>6.11</v>
          </cell>
          <cell r="EW268">
            <v>1.6</v>
          </cell>
          <cell r="EX268" t="str">
            <v>&amp;^%</v>
          </cell>
          <cell r="EY268" t="str">
            <v>&amp;^%</v>
          </cell>
          <cell r="FA268" t="str">
            <v>St. Helens</v>
          </cell>
          <cell r="FB268" t="str">
            <v>E08000013</v>
          </cell>
          <cell r="FC268">
            <v>15000</v>
          </cell>
          <cell r="FD268">
            <v>10.4</v>
          </cell>
          <cell r="FE268">
            <v>389.4</v>
          </cell>
          <cell r="FF268">
            <v>10</v>
          </cell>
          <cell r="FG268">
            <v>467</v>
          </cell>
          <cell r="FH268">
            <v>5.7</v>
          </cell>
          <cell r="FI268">
            <v>215.8</v>
          </cell>
          <cell r="FJ268">
            <v>6.7</v>
          </cell>
          <cell r="FK268" t="str">
            <v>&amp;^%</v>
          </cell>
          <cell r="FL268" t="str">
            <v>&amp;^%</v>
          </cell>
          <cell r="FN268" t="str">
            <v>St. Helens</v>
          </cell>
          <cell r="FO268" t="str">
            <v>E08000013</v>
          </cell>
          <cell r="FP268">
            <v>23000</v>
          </cell>
          <cell r="FQ268">
            <v>8.6</v>
          </cell>
          <cell r="FR268">
            <v>39</v>
          </cell>
          <cell r="FS268">
            <v>1.6</v>
          </cell>
          <cell r="FT268">
            <v>41</v>
          </cell>
          <cell r="FU268">
            <v>1.4</v>
          </cell>
          <cell r="FV268">
            <v>35</v>
          </cell>
          <cell r="FW268">
            <v>2.7</v>
          </cell>
          <cell r="FX268" t="str">
            <v>&amp;^%</v>
          </cell>
          <cell r="FY268" t="str">
            <v>&amp;^%</v>
          </cell>
          <cell r="GA268" t="str">
            <v>St. Helens</v>
          </cell>
          <cell r="GB268" t="str">
            <v>E08000013</v>
          </cell>
          <cell r="GC268">
            <v>23000</v>
          </cell>
          <cell r="GD268">
            <v>11.4</v>
          </cell>
          <cell r="GE268">
            <v>23677</v>
          </cell>
          <cell r="GF268">
            <v>13</v>
          </cell>
          <cell r="GG268">
            <v>28941</v>
          </cell>
          <cell r="GH268">
            <v>6.6</v>
          </cell>
          <cell r="GI268">
            <v>15045</v>
          </cell>
          <cell r="GJ268">
            <v>5</v>
          </cell>
          <cell r="GK268" t="str">
            <v>&amp;^%</v>
          </cell>
          <cell r="GL268" t="str">
            <v>&amp;^%</v>
          </cell>
          <cell r="GN268" t="str">
            <v>St. Helens</v>
          </cell>
          <cell r="GO268" t="str">
            <v>E08000013</v>
          </cell>
          <cell r="GP268">
            <v>23000</v>
          </cell>
          <cell r="GQ268">
            <v>8.6</v>
          </cell>
          <cell r="GR268">
            <v>11.04</v>
          </cell>
          <cell r="GS268">
            <v>8.6999999999999993</v>
          </cell>
          <cell r="GT268">
            <v>13.49</v>
          </cell>
          <cell r="GU268">
            <v>5.2</v>
          </cell>
          <cell r="GV268">
            <v>7.06</v>
          </cell>
          <cell r="GW268">
            <v>4.3</v>
          </cell>
          <cell r="GX268" t="str">
            <v>&amp;^%</v>
          </cell>
          <cell r="GY268" t="str">
            <v>&amp;^%</v>
          </cell>
        </row>
        <row r="269">
          <cell r="A269" t="str">
            <v>Wirral</v>
          </cell>
          <cell r="B269" t="str">
            <v>E08000015</v>
          </cell>
          <cell r="C269">
            <v>24000</v>
          </cell>
          <cell r="D269">
            <v>8.5</v>
          </cell>
          <cell r="E269">
            <v>462.2</v>
          </cell>
          <cell r="F269">
            <v>5.8</v>
          </cell>
          <cell r="G269">
            <v>515</v>
          </cell>
          <cell r="H269">
            <v>3.6</v>
          </cell>
          <cell r="I269">
            <v>291.7</v>
          </cell>
          <cell r="J269">
            <v>5.8</v>
          </cell>
          <cell r="K269" t="str">
            <v>&amp;^%</v>
          </cell>
          <cell r="L269" t="str">
            <v>&amp;^%</v>
          </cell>
          <cell r="N269" t="str">
            <v>Wirral</v>
          </cell>
          <cell r="O269" t="str">
            <v>E08000015</v>
          </cell>
          <cell r="P269">
            <v>45000</v>
          </cell>
          <cell r="Q269">
            <v>6.1</v>
          </cell>
          <cell r="R269">
            <v>37.5</v>
          </cell>
          <cell r="S269">
            <v>0.3</v>
          </cell>
          <cell r="T269">
            <v>38.5</v>
          </cell>
          <cell r="U269">
            <v>1</v>
          </cell>
          <cell r="V269">
            <v>32.799999999999997</v>
          </cell>
          <cell r="W269">
            <v>1.9</v>
          </cell>
          <cell r="X269" t="str">
            <v>&amp;^%</v>
          </cell>
          <cell r="Y269" t="str">
            <v>&amp;^%</v>
          </cell>
          <cell r="AA269" t="str">
            <v>Wirral</v>
          </cell>
          <cell r="AB269" t="str">
            <v>E08000015</v>
          </cell>
          <cell r="AC269">
            <v>42000</v>
          </cell>
          <cell r="AD269">
            <v>7</v>
          </cell>
          <cell r="AE269">
            <v>22418</v>
          </cell>
          <cell r="AF269">
            <v>5.4</v>
          </cell>
          <cell r="AG269">
            <v>24270</v>
          </cell>
          <cell r="AH269">
            <v>3.3</v>
          </cell>
          <cell r="AI269">
            <v>13165</v>
          </cell>
          <cell r="AJ269">
            <v>6.2</v>
          </cell>
          <cell r="AK269" t="str">
            <v>&amp;^%</v>
          </cell>
          <cell r="AL269" t="str">
            <v>&amp;^%</v>
          </cell>
          <cell r="AN269" t="str">
            <v>Wirral</v>
          </cell>
          <cell r="AO269" t="str">
            <v>E08000015</v>
          </cell>
          <cell r="AP269">
            <v>45000</v>
          </cell>
          <cell r="AQ269">
            <v>6.1</v>
          </cell>
          <cell r="AR269">
            <v>11.23</v>
          </cell>
          <cell r="AS269">
            <v>5.5</v>
          </cell>
          <cell r="AT269">
            <v>12.57</v>
          </cell>
          <cell r="AU269">
            <v>2.8</v>
          </cell>
          <cell r="AV269">
            <v>6.9</v>
          </cell>
          <cell r="AW269">
            <v>2.7</v>
          </cell>
          <cell r="AX269" t="str">
            <v>&amp;^%</v>
          </cell>
          <cell r="AY269" t="str">
            <v>&amp;^%</v>
          </cell>
          <cell r="BA269" t="str">
            <v>Wirral</v>
          </cell>
          <cell r="BB269" t="str">
            <v>E08000015</v>
          </cell>
          <cell r="BC269">
            <v>45000</v>
          </cell>
          <cell r="BD269">
            <v>6.1</v>
          </cell>
          <cell r="BE269">
            <v>432.6</v>
          </cell>
          <cell r="BF269">
            <v>5.3</v>
          </cell>
          <cell r="BG269">
            <v>483.7</v>
          </cell>
          <cell r="BH269">
            <v>2.8</v>
          </cell>
          <cell r="BI269">
            <v>264.2</v>
          </cell>
          <cell r="BJ269">
            <v>3.8</v>
          </cell>
          <cell r="BK269" t="str">
            <v>&amp;^%</v>
          </cell>
          <cell r="BL269" t="str">
            <v>&amp;^%</v>
          </cell>
          <cell r="BN269" t="str">
            <v>Wirral</v>
          </cell>
          <cell r="BO269" t="str">
            <v>E08000015</v>
          </cell>
          <cell r="BP269">
            <v>69000</v>
          </cell>
          <cell r="BQ269">
            <v>4.8</v>
          </cell>
          <cell r="BR269">
            <v>35</v>
          </cell>
          <cell r="BS269">
            <v>1.4</v>
          </cell>
          <cell r="BT269">
            <v>31.2</v>
          </cell>
          <cell r="BU269">
            <v>1.8</v>
          </cell>
          <cell r="BV269">
            <v>14</v>
          </cell>
          <cell r="BW269">
            <v>11</v>
          </cell>
          <cell r="BX269">
            <v>41.6</v>
          </cell>
          <cell r="BY269">
            <v>10</v>
          </cell>
          <cell r="CA269" t="str">
            <v>Wirral</v>
          </cell>
          <cell r="CB269" t="str">
            <v>E08000015</v>
          </cell>
          <cell r="CC269">
            <v>62000</v>
          </cell>
          <cell r="CD269">
            <v>5.7</v>
          </cell>
          <cell r="CE269">
            <v>18006</v>
          </cell>
          <cell r="CF269">
            <v>5.5</v>
          </cell>
          <cell r="CG269">
            <v>19392</v>
          </cell>
          <cell r="CH269">
            <v>3.7</v>
          </cell>
          <cell r="CI269">
            <v>5039</v>
          </cell>
          <cell r="CJ269">
            <v>9.6999999999999993</v>
          </cell>
          <cell r="CK269" t="str">
            <v>&amp;^%</v>
          </cell>
          <cell r="CL269" t="str">
            <v>&amp;^%</v>
          </cell>
          <cell r="CN269" t="str">
            <v>Wirral</v>
          </cell>
          <cell r="CO269" t="str">
            <v>E08000015</v>
          </cell>
          <cell r="CP269">
            <v>69000</v>
          </cell>
          <cell r="CQ269">
            <v>4.8</v>
          </cell>
          <cell r="CR269">
            <v>9.5399999999999991</v>
          </cell>
          <cell r="CS269">
            <v>3.9</v>
          </cell>
          <cell r="CT269">
            <v>12</v>
          </cell>
          <cell r="CU269">
            <v>2.7</v>
          </cell>
          <cell r="CV269">
            <v>6.31</v>
          </cell>
          <cell r="CW269">
            <v>1.3</v>
          </cell>
          <cell r="CX269" t="str">
            <v>&amp;^%</v>
          </cell>
          <cell r="CY269" t="str">
            <v>&amp;^%</v>
          </cell>
          <cell r="DA269" t="str">
            <v>Wirral</v>
          </cell>
          <cell r="DB269" t="str">
            <v>E08000015</v>
          </cell>
          <cell r="DC269">
            <v>69000</v>
          </cell>
          <cell r="DD269">
            <v>4.8</v>
          </cell>
          <cell r="DE269">
            <v>335.3</v>
          </cell>
          <cell r="DF269">
            <v>4.5</v>
          </cell>
          <cell r="DG269">
            <v>374</v>
          </cell>
          <cell r="DH269">
            <v>3.3</v>
          </cell>
          <cell r="DI269">
            <v>99.8</v>
          </cell>
          <cell r="DJ269">
            <v>5.7</v>
          </cell>
          <cell r="DK269" t="str">
            <v>&amp;^%</v>
          </cell>
          <cell r="DL269" t="str">
            <v>&amp;^%</v>
          </cell>
          <cell r="DN269" t="str">
            <v>Wirral</v>
          </cell>
          <cell r="DO269" t="str">
            <v>E08000015</v>
          </cell>
          <cell r="DP269">
            <v>21000</v>
          </cell>
          <cell r="DQ269">
            <v>8.6</v>
          </cell>
          <cell r="DR269">
            <v>37</v>
          </cell>
          <cell r="DS269">
            <v>1</v>
          </cell>
          <cell r="DT269">
            <v>37.299999999999997</v>
          </cell>
          <cell r="DU269">
            <v>1</v>
          </cell>
          <cell r="DV269">
            <v>32</v>
          </cell>
          <cell r="DW269">
            <v>1.6</v>
          </cell>
          <cell r="DX269" t="str">
            <v>&amp;^%</v>
          </cell>
          <cell r="DY269" t="str">
            <v>&amp;^%</v>
          </cell>
          <cell r="EA269" t="str">
            <v>Wirral</v>
          </cell>
          <cell r="EB269" t="str">
            <v>E08000015</v>
          </cell>
          <cell r="EC269">
            <v>19000</v>
          </cell>
          <cell r="ED269">
            <v>10.1</v>
          </cell>
          <cell r="EE269">
            <v>19739</v>
          </cell>
          <cell r="EF269">
            <v>7.6</v>
          </cell>
          <cell r="EG269">
            <v>22649</v>
          </cell>
          <cell r="EH269">
            <v>5.4</v>
          </cell>
          <cell r="EI269">
            <v>11777</v>
          </cell>
          <cell r="EJ269">
            <v>15</v>
          </cell>
          <cell r="EK269" t="str">
            <v>&amp;^%</v>
          </cell>
          <cell r="EL269" t="str">
            <v>&amp;^%</v>
          </cell>
          <cell r="EN269" t="str">
            <v>Wirral</v>
          </cell>
          <cell r="EO269" t="str">
            <v>E08000015</v>
          </cell>
          <cell r="EP269">
            <v>21000</v>
          </cell>
          <cell r="EQ269">
            <v>8.6</v>
          </cell>
          <cell r="ER269">
            <v>10.27</v>
          </cell>
          <cell r="ES269">
            <v>8.3000000000000007</v>
          </cell>
          <cell r="ET269">
            <v>12.01</v>
          </cell>
          <cell r="EU269">
            <v>4.5</v>
          </cell>
          <cell r="EV269">
            <v>6.5</v>
          </cell>
          <cell r="EW269">
            <v>1.7</v>
          </cell>
          <cell r="EX269" t="str">
            <v>&amp;^%</v>
          </cell>
          <cell r="EY269" t="str">
            <v>&amp;^%</v>
          </cell>
          <cell r="FA269" t="str">
            <v>Wirral</v>
          </cell>
          <cell r="FB269" t="str">
            <v>E08000015</v>
          </cell>
          <cell r="FC269">
            <v>21000</v>
          </cell>
          <cell r="FD269">
            <v>8.6</v>
          </cell>
          <cell r="FE269">
            <v>384.9</v>
          </cell>
          <cell r="FF269">
            <v>8.1999999999999993</v>
          </cell>
          <cell r="FG269">
            <v>447.5</v>
          </cell>
          <cell r="FH269">
            <v>4.3</v>
          </cell>
          <cell r="FI269">
            <v>242.1</v>
          </cell>
          <cell r="FJ269">
            <v>4.5</v>
          </cell>
          <cell r="FK269" t="str">
            <v>&amp;^%</v>
          </cell>
          <cell r="FL269" t="str">
            <v>&amp;^%</v>
          </cell>
          <cell r="FN269" t="str">
            <v>Wirral</v>
          </cell>
          <cell r="FO269" t="str">
            <v>E08000015</v>
          </cell>
          <cell r="FP269">
            <v>24000</v>
          </cell>
          <cell r="FQ269">
            <v>8.5</v>
          </cell>
          <cell r="FR269">
            <v>37.5</v>
          </cell>
          <cell r="FS269">
            <v>2</v>
          </cell>
          <cell r="FT269">
            <v>39.5</v>
          </cell>
          <cell r="FU269">
            <v>1.5</v>
          </cell>
          <cell r="FV269">
            <v>35</v>
          </cell>
          <cell r="FW269">
            <v>1.7</v>
          </cell>
          <cell r="FX269" t="str">
            <v>&amp;^%</v>
          </cell>
          <cell r="FY269" t="str">
            <v>&amp;^%</v>
          </cell>
          <cell r="GA269" t="str">
            <v>Wirral</v>
          </cell>
          <cell r="GB269" t="str">
            <v>E08000015</v>
          </cell>
          <cell r="GC269">
            <v>23000</v>
          </cell>
          <cell r="GD269">
            <v>9.8000000000000007</v>
          </cell>
          <cell r="GE269">
            <v>23704</v>
          </cell>
          <cell r="GF269">
            <v>5</v>
          </cell>
          <cell r="GG269">
            <v>25642</v>
          </cell>
          <cell r="GH269">
            <v>4</v>
          </cell>
          <cell r="GI269">
            <v>14743</v>
          </cell>
          <cell r="GJ269">
            <v>9.9</v>
          </cell>
          <cell r="GK269" t="str">
            <v>&amp;^%</v>
          </cell>
          <cell r="GL269" t="str">
            <v>&amp;^%</v>
          </cell>
          <cell r="GN269" t="str">
            <v>Wirral</v>
          </cell>
          <cell r="GO269" t="str">
            <v>E08000015</v>
          </cell>
          <cell r="GP269">
            <v>24000</v>
          </cell>
          <cell r="GQ269">
            <v>8.5</v>
          </cell>
          <cell r="GR269">
            <v>12.1</v>
          </cell>
          <cell r="GS269">
            <v>6.3</v>
          </cell>
          <cell r="GT269">
            <v>13.03</v>
          </cell>
          <cell r="GU269">
            <v>3.6</v>
          </cell>
          <cell r="GV269">
            <v>7.62</v>
          </cell>
          <cell r="GW269">
            <v>4.2</v>
          </cell>
          <cell r="GX269" t="str">
            <v>&amp;^%</v>
          </cell>
          <cell r="GY269" t="str">
            <v>&amp;^%</v>
          </cell>
        </row>
        <row r="270">
          <cell r="A270" t="str">
            <v>East Riding of Yorkshire</v>
          </cell>
          <cell r="B270" t="str">
            <v>E06000011</v>
          </cell>
          <cell r="C270">
            <v>45000</v>
          </cell>
          <cell r="D270">
            <v>6.3</v>
          </cell>
          <cell r="E270">
            <v>483</v>
          </cell>
          <cell r="F270">
            <v>6</v>
          </cell>
          <cell r="G270">
            <v>563.9</v>
          </cell>
          <cell r="H270">
            <v>3.5</v>
          </cell>
          <cell r="I270">
            <v>278.10000000000002</v>
          </cell>
          <cell r="J270">
            <v>3.7</v>
          </cell>
          <cell r="K270" t="str">
            <v>&amp;^%</v>
          </cell>
          <cell r="L270" t="str">
            <v>&amp;^%</v>
          </cell>
          <cell r="N270" t="str">
            <v>East Riding of Yorkshire</v>
          </cell>
          <cell r="O270" t="str">
            <v>E06000011</v>
          </cell>
          <cell r="P270">
            <v>70000</v>
          </cell>
          <cell r="Q270">
            <v>5</v>
          </cell>
          <cell r="R270">
            <v>38.200000000000003</v>
          </cell>
          <cell r="S270">
            <v>1</v>
          </cell>
          <cell r="T270">
            <v>39.700000000000003</v>
          </cell>
          <cell r="U270">
            <v>0.8</v>
          </cell>
          <cell r="V270">
            <v>32.5</v>
          </cell>
          <cell r="W270">
            <v>1.9</v>
          </cell>
          <cell r="X270">
            <v>47.3</v>
          </cell>
          <cell r="Y270">
            <v>10</v>
          </cell>
          <cell r="AA270" t="str">
            <v>East Riding of Yorkshire</v>
          </cell>
          <cell r="AB270" t="str">
            <v>E06000011</v>
          </cell>
          <cell r="AC270">
            <v>62000</v>
          </cell>
          <cell r="AD270">
            <v>7.6</v>
          </cell>
          <cell r="AE270">
            <v>24010</v>
          </cell>
          <cell r="AF270">
            <v>4.8</v>
          </cell>
          <cell r="AG270">
            <v>27614</v>
          </cell>
          <cell r="AH270">
            <v>3.7</v>
          </cell>
          <cell r="AI270">
            <v>13387</v>
          </cell>
          <cell r="AJ270">
            <v>4.5999999999999996</v>
          </cell>
          <cell r="AK270" t="str">
            <v>&amp;^%</v>
          </cell>
          <cell r="AL270" t="str">
            <v>&amp;^%</v>
          </cell>
          <cell r="AN270" t="str">
            <v>East Riding of Yorkshire</v>
          </cell>
          <cell r="AO270" t="str">
            <v>E06000011</v>
          </cell>
          <cell r="AP270">
            <v>70000</v>
          </cell>
          <cell r="AQ270">
            <v>5</v>
          </cell>
          <cell r="AR270">
            <v>11</v>
          </cell>
          <cell r="AS270">
            <v>4.2</v>
          </cell>
          <cell r="AT270">
            <v>13.08</v>
          </cell>
          <cell r="AU270">
            <v>2.8</v>
          </cell>
          <cell r="AV270">
            <v>6.72</v>
          </cell>
          <cell r="AW270">
            <v>2</v>
          </cell>
          <cell r="AX270" t="str">
            <v>&amp;^%</v>
          </cell>
          <cell r="AY270" t="str">
            <v>&amp;^%</v>
          </cell>
          <cell r="BA270" t="str">
            <v>East Riding of Yorkshire</v>
          </cell>
          <cell r="BB270" t="str">
            <v>E06000011</v>
          </cell>
          <cell r="BC270">
            <v>70000</v>
          </cell>
          <cell r="BD270">
            <v>5</v>
          </cell>
          <cell r="BE270">
            <v>450.1</v>
          </cell>
          <cell r="BF270">
            <v>4.2</v>
          </cell>
          <cell r="BG270">
            <v>519.79999999999995</v>
          </cell>
          <cell r="BH270">
            <v>2.7</v>
          </cell>
          <cell r="BI270">
            <v>261.8</v>
          </cell>
          <cell r="BJ270">
            <v>2</v>
          </cell>
          <cell r="BK270" t="str">
            <v>&amp;^%</v>
          </cell>
          <cell r="BL270" t="str">
            <v>&amp;^%</v>
          </cell>
          <cell r="BN270" t="str">
            <v>East Riding of Yorkshire</v>
          </cell>
          <cell r="BO270" t="str">
            <v>E06000011</v>
          </cell>
          <cell r="BP270">
            <v>102000</v>
          </cell>
          <cell r="BQ270">
            <v>4.0999999999999996</v>
          </cell>
          <cell r="BR270">
            <v>37</v>
          </cell>
          <cell r="BS270">
            <v>0.4</v>
          </cell>
          <cell r="BT270">
            <v>33.299999999999997</v>
          </cell>
          <cell r="BU270">
            <v>1.4</v>
          </cell>
          <cell r="BV270">
            <v>15.4</v>
          </cell>
          <cell r="BW270">
            <v>6.5</v>
          </cell>
          <cell r="BX270">
            <v>45</v>
          </cell>
          <cell r="BY270">
            <v>6.9</v>
          </cell>
          <cell r="CA270" t="str">
            <v>East Riding of Yorkshire</v>
          </cell>
          <cell r="CB270" t="str">
            <v>E06000011</v>
          </cell>
          <cell r="CC270">
            <v>90000</v>
          </cell>
          <cell r="CD270">
            <v>5.8</v>
          </cell>
          <cell r="CE270">
            <v>18605</v>
          </cell>
          <cell r="CF270">
            <v>5.8</v>
          </cell>
          <cell r="CG270">
            <v>21908</v>
          </cell>
          <cell r="CH270">
            <v>4</v>
          </cell>
          <cell r="CI270">
            <v>6250</v>
          </cell>
          <cell r="CJ270">
            <v>8.1</v>
          </cell>
          <cell r="CK270" t="str">
            <v>&amp;^%</v>
          </cell>
          <cell r="CL270" t="str">
            <v>&amp;^%</v>
          </cell>
          <cell r="CN270" t="str">
            <v>East Riding of Yorkshire</v>
          </cell>
          <cell r="CO270" t="str">
            <v>E06000011</v>
          </cell>
          <cell r="CP270">
            <v>102000</v>
          </cell>
          <cell r="CQ270">
            <v>4.0999999999999996</v>
          </cell>
          <cell r="CR270">
            <v>9.73</v>
          </cell>
          <cell r="CS270">
            <v>3.9</v>
          </cell>
          <cell r="CT270">
            <v>12.36</v>
          </cell>
          <cell r="CU270">
            <v>2.5</v>
          </cell>
          <cell r="CV270">
            <v>6.23</v>
          </cell>
          <cell r="CW270">
            <v>1.1000000000000001</v>
          </cell>
          <cell r="CX270">
            <v>20.66</v>
          </cell>
          <cell r="CY270">
            <v>16</v>
          </cell>
          <cell r="DA270" t="str">
            <v>East Riding of Yorkshire</v>
          </cell>
          <cell r="DB270" t="str">
            <v>E06000011</v>
          </cell>
          <cell r="DC270">
            <v>102000</v>
          </cell>
          <cell r="DD270">
            <v>4.0999999999999996</v>
          </cell>
          <cell r="DE270">
            <v>353.3</v>
          </cell>
          <cell r="DF270">
            <v>5.0999999999999996</v>
          </cell>
          <cell r="DG270">
            <v>412</v>
          </cell>
          <cell r="DH270">
            <v>2.9</v>
          </cell>
          <cell r="DI270">
            <v>112.6</v>
          </cell>
          <cell r="DJ270">
            <v>6.6</v>
          </cell>
          <cell r="DK270">
            <v>756.7</v>
          </cell>
          <cell r="DL270">
            <v>15</v>
          </cell>
          <cell r="DN270" t="str">
            <v>East Riding of Yorkshire</v>
          </cell>
          <cell r="DO270" t="str">
            <v>E06000011</v>
          </cell>
          <cell r="DP270">
            <v>25000</v>
          </cell>
          <cell r="DQ270">
            <v>8</v>
          </cell>
          <cell r="DR270">
            <v>37.4</v>
          </cell>
          <cell r="DS270">
            <v>0.3</v>
          </cell>
          <cell r="DT270">
            <v>37.5</v>
          </cell>
          <cell r="DU270">
            <v>1</v>
          </cell>
          <cell r="DV270">
            <v>32.4</v>
          </cell>
          <cell r="DW270">
            <v>0.5</v>
          </cell>
          <cell r="DX270" t="str">
            <v>&amp;^%</v>
          </cell>
          <cell r="DY270" t="str">
            <v>&amp;^%</v>
          </cell>
          <cell r="EA270" t="str">
            <v>East Riding of Yorkshire</v>
          </cell>
          <cell r="EB270" t="str">
            <v>E06000011</v>
          </cell>
          <cell r="EC270">
            <v>22000</v>
          </cell>
          <cell r="ED270">
            <v>9.6</v>
          </cell>
          <cell r="EE270">
            <v>19649</v>
          </cell>
          <cell r="EF270">
            <v>11</v>
          </cell>
          <cell r="EG270">
            <v>22671</v>
          </cell>
          <cell r="EH270">
            <v>4.4000000000000004</v>
          </cell>
          <cell r="EI270">
            <v>11495</v>
          </cell>
          <cell r="EJ270">
            <v>4.9000000000000004</v>
          </cell>
          <cell r="EK270" t="str">
            <v>&amp;^%</v>
          </cell>
          <cell r="EL270" t="str">
            <v>&amp;^%</v>
          </cell>
          <cell r="EN270" t="str">
            <v>East Riding of Yorkshire</v>
          </cell>
          <cell r="EO270" t="str">
            <v>E06000011</v>
          </cell>
          <cell r="EP270">
            <v>25000</v>
          </cell>
          <cell r="EQ270">
            <v>8</v>
          </cell>
          <cell r="ER270">
            <v>9.91</v>
          </cell>
          <cell r="ES270">
            <v>8.9</v>
          </cell>
          <cell r="ET270">
            <v>11.78</v>
          </cell>
          <cell r="EU270">
            <v>3.8</v>
          </cell>
          <cell r="EV270">
            <v>6.47</v>
          </cell>
          <cell r="EW270">
            <v>2.6</v>
          </cell>
          <cell r="EX270" t="str">
            <v>&amp;^%</v>
          </cell>
          <cell r="EY270" t="str">
            <v>&amp;^%</v>
          </cell>
          <cell r="FA270" t="str">
            <v>East Riding of Yorkshire</v>
          </cell>
          <cell r="FB270" t="str">
            <v>E06000011</v>
          </cell>
          <cell r="FC270">
            <v>25000</v>
          </cell>
          <cell r="FD270">
            <v>8</v>
          </cell>
          <cell r="FE270">
            <v>366.6</v>
          </cell>
          <cell r="FF270">
            <v>8.6</v>
          </cell>
          <cell r="FG270">
            <v>442.2</v>
          </cell>
          <cell r="FH270">
            <v>3.6</v>
          </cell>
          <cell r="FI270">
            <v>243.7</v>
          </cell>
          <cell r="FJ270">
            <v>2.9</v>
          </cell>
          <cell r="FK270" t="str">
            <v>&amp;^%</v>
          </cell>
          <cell r="FL270" t="str">
            <v>&amp;^%</v>
          </cell>
          <cell r="FN270" t="str">
            <v>East Riding of Yorkshire</v>
          </cell>
          <cell r="FO270" t="str">
            <v>E06000011</v>
          </cell>
          <cell r="FP270">
            <v>45000</v>
          </cell>
          <cell r="FQ270">
            <v>6.3</v>
          </cell>
          <cell r="FR270">
            <v>39.1</v>
          </cell>
          <cell r="FS270">
            <v>1</v>
          </cell>
          <cell r="FT270">
            <v>41</v>
          </cell>
          <cell r="FU270">
            <v>1</v>
          </cell>
          <cell r="FV270">
            <v>36.200000000000003</v>
          </cell>
          <cell r="FW270">
            <v>2.4</v>
          </cell>
          <cell r="FX270" t="str">
            <v>&amp;^%</v>
          </cell>
          <cell r="FY270" t="str">
            <v>&amp;^%</v>
          </cell>
          <cell r="GA270" t="str">
            <v>East Riding of Yorkshire</v>
          </cell>
          <cell r="GB270" t="str">
            <v>E06000011</v>
          </cell>
          <cell r="GC270">
            <v>40000</v>
          </cell>
          <cell r="GD270">
            <v>10.6</v>
          </cell>
          <cell r="GE270">
            <v>25828</v>
          </cell>
          <cell r="GF270">
            <v>6.1</v>
          </cell>
          <cell r="GG270">
            <v>30277</v>
          </cell>
          <cell r="GH270">
            <v>4.7</v>
          </cell>
          <cell r="GI270">
            <v>15325</v>
          </cell>
          <cell r="GJ270">
            <v>5.5</v>
          </cell>
          <cell r="GK270" t="str">
            <v>&amp;^%</v>
          </cell>
          <cell r="GL270" t="str">
            <v>&amp;^%</v>
          </cell>
          <cell r="GN270" t="str">
            <v>East Riding of Yorkshire</v>
          </cell>
          <cell r="GO270" t="str">
            <v>E06000011</v>
          </cell>
          <cell r="GP270">
            <v>45000</v>
          </cell>
          <cell r="GQ270">
            <v>6.3</v>
          </cell>
          <cell r="GR270">
            <v>11.38</v>
          </cell>
          <cell r="GS270">
            <v>5.8</v>
          </cell>
          <cell r="GT270">
            <v>13.76</v>
          </cell>
          <cell r="GU270">
            <v>3.6</v>
          </cell>
          <cell r="GV270">
            <v>6.98</v>
          </cell>
          <cell r="GW270">
            <v>2.2000000000000002</v>
          </cell>
          <cell r="GX270" t="str">
            <v>&amp;^%</v>
          </cell>
          <cell r="GY270" t="str">
            <v>&amp;^%</v>
          </cell>
        </row>
        <row r="271">
          <cell r="A271" t="str">
            <v>Kingston upon Hull, City of</v>
          </cell>
          <cell r="B271" t="str">
            <v>E06000010</v>
          </cell>
          <cell r="C271">
            <v>49000</v>
          </cell>
          <cell r="D271">
            <v>6</v>
          </cell>
          <cell r="E271">
            <v>496.7</v>
          </cell>
          <cell r="F271">
            <v>5.2</v>
          </cell>
          <cell r="G271">
            <v>556.29999999999995</v>
          </cell>
          <cell r="H271">
            <v>3.4</v>
          </cell>
          <cell r="I271">
            <v>296.8</v>
          </cell>
          <cell r="J271">
            <v>3.6</v>
          </cell>
          <cell r="K271" t="str">
            <v>&amp;^%</v>
          </cell>
          <cell r="L271" t="str">
            <v>&amp;^%</v>
          </cell>
          <cell r="N271" t="str">
            <v>Kingston upon Hull, City of</v>
          </cell>
          <cell r="O271" t="str">
            <v>E06000010</v>
          </cell>
          <cell r="P271">
            <v>78000</v>
          </cell>
          <cell r="Q271">
            <v>4.5999999999999996</v>
          </cell>
          <cell r="R271">
            <v>37.5</v>
          </cell>
          <cell r="S271">
            <v>0.9</v>
          </cell>
          <cell r="T271">
            <v>39.4</v>
          </cell>
          <cell r="U271">
            <v>0.7</v>
          </cell>
          <cell r="V271">
            <v>34.799999999999997</v>
          </cell>
          <cell r="W271">
            <v>1.8</v>
          </cell>
          <cell r="X271">
            <v>46.5</v>
          </cell>
          <cell r="Y271">
            <v>9.4</v>
          </cell>
          <cell r="AA271" t="str">
            <v>Kingston upon Hull, City of</v>
          </cell>
          <cell r="AB271" t="str">
            <v>E06000010</v>
          </cell>
          <cell r="AC271">
            <v>69000</v>
          </cell>
          <cell r="AD271">
            <v>5.5</v>
          </cell>
          <cell r="AE271">
            <v>23363</v>
          </cell>
          <cell r="AF271">
            <v>4.9000000000000004</v>
          </cell>
          <cell r="AG271">
            <v>27357</v>
          </cell>
          <cell r="AH271">
            <v>3.3</v>
          </cell>
          <cell r="AI271">
            <v>13494</v>
          </cell>
          <cell r="AJ271">
            <v>3.7</v>
          </cell>
          <cell r="AK271" t="str">
            <v>&amp;^%</v>
          </cell>
          <cell r="AL271" t="str">
            <v>&amp;^%</v>
          </cell>
          <cell r="AN271" t="str">
            <v>Kingston upon Hull, City of</v>
          </cell>
          <cell r="AO271" t="str">
            <v>E06000010</v>
          </cell>
          <cell r="AP271">
            <v>78000</v>
          </cell>
          <cell r="AQ271">
            <v>4.5999999999999996</v>
          </cell>
          <cell r="AR271">
            <v>11.39</v>
          </cell>
          <cell r="AS271">
            <v>3.9</v>
          </cell>
          <cell r="AT271">
            <v>13.28</v>
          </cell>
          <cell r="AU271">
            <v>2.8</v>
          </cell>
          <cell r="AV271">
            <v>6.78</v>
          </cell>
          <cell r="AW271">
            <v>1.5</v>
          </cell>
          <cell r="AX271" t="str">
            <v>&amp;^%</v>
          </cell>
          <cell r="AY271" t="str">
            <v>&amp;^%</v>
          </cell>
          <cell r="BA271" t="str">
            <v>Kingston upon Hull, City of</v>
          </cell>
          <cell r="BB271" t="str">
            <v>E06000010</v>
          </cell>
          <cell r="BC271">
            <v>78000</v>
          </cell>
          <cell r="BD271">
            <v>4.5999999999999996</v>
          </cell>
          <cell r="BE271">
            <v>445.2</v>
          </cell>
          <cell r="BF271">
            <v>4.3</v>
          </cell>
          <cell r="BG271">
            <v>523.4</v>
          </cell>
          <cell r="BH271">
            <v>2.7</v>
          </cell>
          <cell r="BI271">
            <v>267.89999999999998</v>
          </cell>
          <cell r="BJ271">
            <v>2.5</v>
          </cell>
          <cell r="BK271" t="str">
            <v>&amp;^%</v>
          </cell>
          <cell r="BL271" t="str">
            <v>&amp;^%</v>
          </cell>
          <cell r="BN271" t="str">
            <v>Kingston upon Hull, City of</v>
          </cell>
          <cell r="BO271" t="str">
            <v>E06000010</v>
          </cell>
          <cell r="BP271">
            <v>115000</v>
          </cell>
          <cell r="BQ271">
            <v>3.8</v>
          </cell>
          <cell r="BR271">
            <v>37</v>
          </cell>
          <cell r="BS271">
            <v>0.4</v>
          </cell>
          <cell r="BT271">
            <v>32.9</v>
          </cell>
          <cell r="BU271">
            <v>1.3</v>
          </cell>
          <cell r="BV271">
            <v>15</v>
          </cell>
          <cell r="BW271">
            <v>6.7</v>
          </cell>
          <cell r="BX271">
            <v>43.9</v>
          </cell>
          <cell r="BY271">
            <v>5.6</v>
          </cell>
          <cell r="CA271" t="str">
            <v>Kingston upon Hull, City of</v>
          </cell>
          <cell r="CB271" t="str">
            <v>E06000010</v>
          </cell>
          <cell r="CC271">
            <v>101000</v>
          </cell>
          <cell r="CD271">
            <v>4.5</v>
          </cell>
          <cell r="CE271">
            <v>19065</v>
          </cell>
          <cell r="CF271">
            <v>4.9000000000000004</v>
          </cell>
          <cell r="CG271">
            <v>22297</v>
          </cell>
          <cell r="CH271">
            <v>3.4</v>
          </cell>
          <cell r="CI271">
            <v>6154</v>
          </cell>
          <cell r="CJ271">
            <v>8</v>
          </cell>
          <cell r="CK271">
            <v>40880</v>
          </cell>
          <cell r="CL271">
            <v>20</v>
          </cell>
          <cell r="CN271" t="str">
            <v>Kingston upon Hull, City of</v>
          </cell>
          <cell r="CO271" t="str">
            <v>E06000010</v>
          </cell>
          <cell r="CP271">
            <v>115000</v>
          </cell>
          <cell r="CQ271">
            <v>3.8</v>
          </cell>
          <cell r="CR271">
            <v>9.74</v>
          </cell>
          <cell r="CS271">
            <v>3.7</v>
          </cell>
          <cell r="CT271">
            <v>12.77</v>
          </cell>
          <cell r="CU271">
            <v>2.5</v>
          </cell>
          <cell r="CV271">
            <v>6.43</v>
          </cell>
          <cell r="CW271">
            <v>1.1000000000000001</v>
          </cell>
          <cell r="CX271">
            <v>21.1</v>
          </cell>
          <cell r="CY271">
            <v>14</v>
          </cell>
          <cell r="DA271" t="str">
            <v>Kingston upon Hull, City of</v>
          </cell>
          <cell r="DB271" t="str">
            <v>E06000010</v>
          </cell>
          <cell r="DC271">
            <v>115000</v>
          </cell>
          <cell r="DD271">
            <v>3.8</v>
          </cell>
          <cell r="DE271">
            <v>357.4</v>
          </cell>
          <cell r="DF271">
            <v>4.5999999999999996</v>
          </cell>
          <cell r="DG271">
            <v>419.8</v>
          </cell>
          <cell r="DH271">
            <v>2.8</v>
          </cell>
          <cell r="DI271">
            <v>109.3</v>
          </cell>
          <cell r="DJ271">
            <v>7.7</v>
          </cell>
          <cell r="DK271">
            <v>778.5</v>
          </cell>
          <cell r="DL271">
            <v>12</v>
          </cell>
          <cell r="DN271" t="str">
            <v>Kingston upon Hull, City of</v>
          </cell>
          <cell r="DO271" t="str">
            <v>E06000010</v>
          </cell>
          <cell r="DP271">
            <v>29000</v>
          </cell>
          <cell r="DQ271">
            <v>7.4</v>
          </cell>
          <cell r="DR271">
            <v>37.4</v>
          </cell>
          <cell r="DS271">
            <v>0.3</v>
          </cell>
          <cell r="DT271">
            <v>38</v>
          </cell>
          <cell r="DU271">
            <v>0.9</v>
          </cell>
          <cell r="DV271">
            <v>32.5</v>
          </cell>
          <cell r="DW271">
            <v>2.1</v>
          </cell>
          <cell r="DX271" t="str">
            <v>&amp;^%</v>
          </cell>
          <cell r="DY271" t="str">
            <v>&amp;^%</v>
          </cell>
          <cell r="EA271" t="str">
            <v>Kingston upon Hull, City of</v>
          </cell>
          <cell r="EB271" t="str">
            <v>E06000010</v>
          </cell>
          <cell r="EC271">
            <v>25000</v>
          </cell>
          <cell r="ED271">
            <v>8.8000000000000007</v>
          </cell>
          <cell r="EE271">
            <v>20735</v>
          </cell>
          <cell r="EF271">
            <v>6.9</v>
          </cell>
          <cell r="EG271">
            <v>24229</v>
          </cell>
          <cell r="EH271">
            <v>5</v>
          </cell>
          <cell r="EI271">
            <v>12389</v>
          </cell>
          <cell r="EJ271">
            <v>4.5</v>
          </cell>
          <cell r="EK271" t="str">
            <v>&amp;^%</v>
          </cell>
          <cell r="EL271" t="str">
            <v>&amp;^%</v>
          </cell>
          <cell r="EN271" t="str">
            <v>Kingston upon Hull, City of</v>
          </cell>
          <cell r="EO271" t="str">
            <v>E06000010</v>
          </cell>
          <cell r="EP271">
            <v>29000</v>
          </cell>
          <cell r="EQ271">
            <v>7.4</v>
          </cell>
          <cell r="ER271">
            <v>10.36</v>
          </cell>
          <cell r="ES271">
            <v>6.8</v>
          </cell>
          <cell r="ET271">
            <v>12.32</v>
          </cell>
          <cell r="EU271">
            <v>4.2</v>
          </cell>
          <cell r="EV271">
            <v>6.49</v>
          </cell>
          <cell r="EW271">
            <v>2.4</v>
          </cell>
          <cell r="EX271" t="str">
            <v>&amp;^%</v>
          </cell>
          <cell r="EY271" t="str">
            <v>&amp;^%</v>
          </cell>
          <cell r="FA271" t="str">
            <v>Kingston upon Hull, City of</v>
          </cell>
          <cell r="FB271" t="str">
            <v>E06000010</v>
          </cell>
          <cell r="FC271">
            <v>29000</v>
          </cell>
          <cell r="FD271">
            <v>7.4</v>
          </cell>
          <cell r="FE271">
            <v>404.8</v>
          </cell>
          <cell r="FF271">
            <v>5.5</v>
          </cell>
          <cell r="FG271">
            <v>468</v>
          </cell>
          <cell r="FH271">
            <v>4.2</v>
          </cell>
          <cell r="FI271">
            <v>239.8</v>
          </cell>
          <cell r="FJ271">
            <v>3.7</v>
          </cell>
          <cell r="FK271" t="str">
            <v>&amp;^%</v>
          </cell>
          <cell r="FL271" t="str">
            <v>&amp;^%</v>
          </cell>
          <cell r="FN271" t="str">
            <v>Kingston upon Hull, City of</v>
          </cell>
          <cell r="FO271" t="str">
            <v>E06000010</v>
          </cell>
          <cell r="FP271">
            <v>49000</v>
          </cell>
          <cell r="FQ271">
            <v>6</v>
          </cell>
          <cell r="FR271">
            <v>38.6</v>
          </cell>
          <cell r="FS271">
            <v>1</v>
          </cell>
          <cell r="FT271">
            <v>40.299999999999997</v>
          </cell>
          <cell r="FU271">
            <v>0.9</v>
          </cell>
          <cell r="FV271">
            <v>35</v>
          </cell>
          <cell r="FW271">
            <v>1</v>
          </cell>
          <cell r="FX271" t="str">
            <v>&amp;^%</v>
          </cell>
          <cell r="FY271" t="str">
            <v>&amp;^%</v>
          </cell>
          <cell r="GA271" t="str">
            <v>Kingston upon Hull, City of</v>
          </cell>
          <cell r="GB271" t="str">
            <v>E06000010</v>
          </cell>
          <cell r="GC271">
            <v>44000</v>
          </cell>
          <cell r="GD271">
            <v>7</v>
          </cell>
          <cell r="GE271">
            <v>26049</v>
          </cell>
          <cell r="GF271">
            <v>6</v>
          </cell>
          <cell r="GG271">
            <v>29178</v>
          </cell>
          <cell r="GH271">
            <v>4.2</v>
          </cell>
          <cell r="GI271">
            <v>14810</v>
          </cell>
          <cell r="GJ271">
            <v>5.4</v>
          </cell>
          <cell r="GK271" t="str">
            <v>&amp;^%</v>
          </cell>
          <cell r="GL271" t="str">
            <v>&amp;^%</v>
          </cell>
          <cell r="GN271" t="str">
            <v>Kingston upon Hull, City of</v>
          </cell>
          <cell r="GO271" t="str">
            <v>E06000010</v>
          </cell>
          <cell r="GP271">
            <v>49000</v>
          </cell>
          <cell r="GQ271">
            <v>6</v>
          </cell>
          <cell r="GR271">
            <v>12</v>
          </cell>
          <cell r="GS271">
            <v>5.5</v>
          </cell>
          <cell r="GT271">
            <v>13.82</v>
          </cell>
          <cell r="GU271">
            <v>3.5</v>
          </cell>
          <cell r="GV271">
            <v>7.29</v>
          </cell>
          <cell r="GW271">
            <v>3.4</v>
          </cell>
          <cell r="GX271" t="str">
            <v>&amp;^%</v>
          </cell>
          <cell r="GY271" t="str">
            <v>&amp;^%</v>
          </cell>
        </row>
        <row r="272">
          <cell r="A272" t="str">
            <v>North East Lincolnshire</v>
          </cell>
          <cell r="B272" t="str">
            <v>E06000012</v>
          </cell>
          <cell r="C272">
            <v>23000</v>
          </cell>
          <cell r="D272">
            <v>8.6999999999999993</v>
          </cell>
          <cell r="E272">
            <v>512.1</v>
          </cell>
          <cell r="F272">
            <v>9.1</v>
          </cell>
          <cell r="G272">
            <v>611.6</v>
          </cell>
          <cell r="H272">
            <v>9</v>
          </cell>
          <cell r="I272">
            <v>285.60000000000002</v>
          </cell>
          <cell r="J272">
            <v>4.0999999999999996</v>
          </cell>
          <cell r="K272" t="str">
            <v>&amp;^%</v>
          </cell>
          <cell r="L272" t="str">
            <v>&amp;^%</v>
          </cell>
          <cell r="N272" t="str">
            <v>North East Lincolnshire</v>
          </cell>
          <cell r="O272" t="str">
            <v>E06000012</v>
          </cell>
          <cell r="P272">
            <v>38000</v>
          </cell>
          <cell r="Q272">
            <v>6.6</v>
          </cell>
          <cell r="R272">
            <v>38.4</v>
          </cell>
          <cell r="S272">
            <v>1.6</v>
          </cell>
          <cell r="T272">
            <v>39.799999999999997</v>
          </cell>
          <cell r="U272">
            <v>1.1000000000000001</v>
          </cell>
          <cell r="V272">
            <v>32.5</v>
          </cell>
          <cell r="W272">
            <v>1.6</v>
          </cell>
          <cell r="X272" t="str">
            <v>&amp;^%</v>
          </cell>
          <cell r="Y272" t="str">
            <v>&amp;^%</v>
          </cell>
          <cell r="AA272" t="str">
            <v>North East Lincolnshire</v>
          </cell>
          <cell r="AB272" t="str">
            <v>E06000012</v>
          </cell>
          <cell r="AC272">
            <v>35000</v>
          </cell>
          <cell r="AD272">
            <v>11.4</v>
          </cell>
          <cell r="AE272">
            <v>24625</v>
          </cell>
          <cell r="AF272">
            <v>7</v>
          </cell>
          <cell r="AG272">
            <v>29162</v>
          </cell>
          <cell r="AH272">
            <v>10</v>
          </cell>
          <cell r="AI272">
            <v>13693</v>
          </cell>
          <cell r="AJ272">
            <v>5.5</v>
          </cell>
          <cell r="AK272" t="str">
            <v>&amp;^%</v>
          </cell>
          <cell r="AL272" t="str">
            <v>&amp;^%</v>
          </cell>
          <cell r="AN272" t="str">
            <v>North East Lincolnshire</v>
          </cell>
          <cell r="AO272" t="str">
            <v>E06000012</v>
          </cell>
          <cell r="AP272">
            <v>38000</v>
          </cell>
          <cell r="AQ272">
            <v>6.6</v>
          </cell>
          <cell r="AR272">
            <v>10.82</v>
          </cell>
          <cell r="AS272">
            <v>8.4</v>
          </cell>
          <cell r="AT272">
            <v>13.53</v>
          </cell>
          <cell r="AU272">
            <v>6.4</v>
          </cell>
          <cell r="AV272">
            <v>6.49</v>
          </cell>
          <cell r="AW272">
            <v>2</v>
          </cell>
          <cell r="AX272" t="str">
            <v>&amp;^%</v>
          </cell>
          <cell r="AY272" t="str">
            <v>&amp;^%</v>
          </cell>
          <cell r="BA272" t="str">
            <v>North East Lincolnshire</v>
          </cell>
          <cell r="BB272" t="str">
            <v>E06000012</v>
          </cell>
          <cell r="BC272">
            <v>38000</v>
          </cell>
          <cell r="BD272">
            <v>6.6</v>
          </cell>
          <cell r="BE272">
            <v>445.4</v>
          </cell>
          <cell r="BF272">
            <v>7.4</v>
          </cell>
          <cell r="BG272">
            <v>538.70000000000005</v>
          </cell>
          <cell r="BH272">
            <v>6.4</v>
          </cell>
          <cell r="BI272">
            <v>256</v>
          </cell>
          <cell r="BJ272">
            <v>4.4000000000000004</v>
          </cell>
          <cell r="BK272" t="str">
            <v>&amp;^%</v>
          </cell>
          <cell r="BL272" t="str">
            <v>&amp;^%</v>
          </cell>
          <cell r="BN272" t="str">
            <v>North East Lincolnshire</v>
          </cell>
          <cell r="BO272" t="str">
            <v>E06000012</v>
          </cell>
          <cell r="BP272">
            <v>56000</v>
          </cell>
          <cell r="BQ272">
            <v>5.5</v>
          </cell>
          <cell r="BR272">
            <v>37</v>
          </cell>
          <cell r="BS272">
            <v>1.7</v>
          </cell>
          <cell r="BT272">
            <v>32.799999999999997</v>
          </cell>
          <cell r="BU272">
            <v>2.1</v>
          </cell>
          <cell r="BV272">
            <v>12.6</v>
          </cell>
          <cell r="BW272">
            <v>12</v>
          </cell>
          <cell r="BX272">
            <v>45</v>
          </cell>
          <cell r="BY272">
            <v>15</v>
          </cell>
          <cell r="CA272" t="str">
            <v>North East Lincolnshire</v>
          </cell>
          <cell r="CB272" t="str">
            <v>E06000012</v>
          </cell>
          <cell r="CC272">
            <v>48000</v>
          </cell>
          <cell r="CD272">
            <v>8.9</v>
          </cell>
          <cell r="CE272">
            <v>19408</v>
          </cell>
          <cell r="CF272">
            <v>6.5</v>
          </cell>
          <cell r="CG272">
            <v>24064</v>
          </cell>
          <cell r="CH272">
            <v>10</v>
          </cell>
          <cell r="CI272">
            <v>6251</v>
          </cell>
          <cell r="CJ272">
            <v>12</v>
          </cell>
          <cell r="CK272" t="str">
            <v>&amp;^%</v>
          </cell>
          <cell r="CL272" t="str">
            <v>&amp;^%</v>
          </cell>
          <cell r="CN272" t="str">
            <v>North East Lincolnshire</v>
          </cell>
          <cell r="CO272" t="str">
            <v>E06000012</v>
          </cell>
          <cell r="CP272">
            <v>56000</v>
          </cell>
          <cell r="CQ272">
            <v>5.5</v>
          </cell>
          <cell r="CR272">
            <v>9.24</v>
          </cell>
          <cell r="CS272">
            <v>4.9000000000000004</v>
          </cell>
          <cell r="CT272">
            <v>13.09</v>
          </cell>
          <cell r="CU272">
            <v>6.1</v>
          </cell>
          <cell r="CV272">
            <v>6.15</v>
          </cell>
          <cell r="CW272">
            <v>0.9</v>
          </cell>
          <cell r="CX272" t="str">
            <v>&amp;^%</v>
          </cell>
          <cell r="CY272" t="str">
            <v>&amp;^%</v>
          </cell>
          <cell r="DA272" t="str">
            <v>North East Lincolnshire</v>
          </cell>
          <cell r="DB272" t="str">
            <v>E06000012</v>
          </cell>
          <cell r="DC272">
            <v>56000</v>
          </cell>
          <cell r="DD272">
            <v>5.5</v>
          </cell>
          <cell r="DE272">
            <v>341.1</v>
          </cell>
          <cell r="DF272">
            <v>6.3</v>
          </cell>
          <cell r="DG272">
            <v>429.5</v>
          </cell>
          <cell r="DH272">
            <v>6.5</v>
          </cell>
          <cell r="DI272">
            <v>89.9</v>
          </cell>
          <cell r="DJ272">
            <v>13</v>
          </cell>
          <cell r="DK272" t="str">
            <v>&amp;^%</v>
          </cell>
          <cell r="DL272" t="str">
            <v>&amp;^%</v>
          </cell>
          <cell r="DN272" t="str">
            <v>North East Lincolnshire</v>
          </cell>
          <cell r="DO272" t="str">
            <v>E06000012</v>
          </cell>
          <cell r="DP272">
            <v>16000</v>
          </cell>
          <cell r="DQ272">
            <v>10.199999999999999</v>
          </cell>
          <cell r="DR272">
            <v>37</v>
          </cell>
          <cell r="DS272">
            <v>1</v>
          </cell>
          <cell r="DT272">
            <v>37.299999999999997</v>
          </cell>
          <cell r="DU272">
            <v>1.5</v>
          </cell>
          <cell r="DV272">
            <v>32</v>
          </cell>
          <cell r="DW272">
            <v>1.9</v>
          </cell>
          <cell r="DX272" t="str">
            <v>&amp;^%</v>
          </cell>
          <cell r="DY272" t="str">
            <v>&amp;^%</v>
          </cell>
          <cell r="EA272" t="str">
            <v>North East Lincolnshire</v>
          </cell>
          <cell r="EB272" t="str">
            <v>E06000012</v>
          </cell>
          <cell r="EC272">
            <v>14000</v>
          </cell>
          <cell r="ED272">
            <v>16.100000000000001</v>
          </cell>
          <cell r="EE272">
            <v>18968</v>
          </cell>
          <cell r="EF272">
            <v>10</v>
          </cell>
          <cell r="EG272">
            <v>22263</v>
          </cell>
          <cell r="EH272">
            <v>6.2</v>
          </cell>
          <cell r="EI272">
            <v>11993</v>
          </cell>
          <cell r="EJ272">
            <v>5.9</v>
          </cell>
          <cell r="EK272" t="str">
            <v>&amp;^%</v>
          </cell>
          <cell r="EL272" t="str">
            <v>&amp;^%</v>
          </cell>
          <cell r="EN272" t="str">
            <v>North East Lincolnshire</v>
          </cell>
          <cell r="EO272" t="str">
            <v>E06000012</v>
          </cell>
          <cell r="EP272">
            <v>16000</v>
          </cell>
          <cell r="EQ272">
            <v>10.199999999999999</v>
          </cell>
          <cell r="ER272">
            <v>9.76</v>
          </cell>
          <cell r="ES272">
            <v>13</v>
          </cell>
          <cell r="ET272">
            <v>11.55</v>
          </cell>
          <cell r="EU272">
            <v>5.0999999999999996</v>
          </cell>
          <cell r="EV272">
            <v>6.25</v>
          </cell>
          <cell r="EW272">
            <v>2.2999999999999998</v>
          </cell>
          <cell r="EX272" t="str">
            <v>&amp;^%</v>
          </cell>
          <cell r="EY272" t="str">
            <v>&amp;^%</v>
          </cell>
          <cell r="FA272" t="str">
            <v>North East Lincolnshire</v>
          </cell>
          <cell r="FB272" t="str">
            <v>E06000012</v>
          </cell>
          <cell r="FC272">
            <v>16000</v>
          </cell>
          <cell r="FD272">
            <v>10.199999999999999</v>
          </cell>
          <cell r="FE272">
            <v>370.2</v>
          </cell>
          <cell r="FF272">
            <v>9.1</v>
          </cell>
          <cell r="FG272">
            <v>430.7</v>
          </cell>
          <cell r="FH272">
            <v>4.9000000000000004</v>
          </cell>
          <cell r="FI272">
            <v>222.7</v>
          </cell>
          <cell r="FJ272">
            <v>5.9</v>
          </cell>
          <cell r="FK272" t="str">
            <v>&amp;^%</v>
          </cell>
          <cell r="FL272" t="str">
            <v>&amp;^%</v>
          </cell>
          <cell r="FN272" t="str">
            <v>North East Lincolnshire</v>
          </cell>
          <cell r="FO272" t="str">
            <v>E06000012</v>
          </cell>
          <cell r="FP272">
            <v>23000</v>
          </cell>
          <cell r="FQ272">
            <v>8.6999999999999993</v>
          </cell>
          <cell r="FR272">
            <v>40</v>
          </cell>
          <cell r="FS272">
            <v>1.2</v>
          </cell>
          <cell r="FT272">
            <v>41.5</v>
          </cell>
          <cell r="FU272">
            <v>1.5</v>
          </cell>
          <cell r="FV272">
            <v>35</v>
          </cell>
          <cell r="FW272">
            <v>2.9</v>
          </cell>
          <cell r="FX272" t="str">
            <v>&amp;^%</v>
          </cell>
          <cell r="FY272" t="str">
            <v>&amp;^%</v>
          </cell>
          <cell r="GA272" t="str">
            <v>North East Lincolnshire</v>
          </cell>
          <cell r="GB272" t="str">
            <v>E06000012</v>
          </cell>
          <cell r="GC272">
            <v>21000</v>
          </cell>
          <cell r="GD272">
            <v>15.8</v>
          </cell>
          <cell r="GE272">
            <v>27966</v>
          </cell>
          <cell r="GF272">
            <v>8.6</v>
          </cell>
          <cell r="GG272">
            <v>33770</v>
          </cell>
          <cell r="GH272">
            <v>14</v>
          </cell>
          <cell r="GI272">
            <v>15672</v>
          </cell>
          <cell r="GJ272">
            <v>8.5</v>
          </cell>
          <cell r="GK272" t="str">
            <v>&amp;^%</v>
          </cell>
          <cell r="GL272" t="str">
            <v>&amp;^%</v>
          </cell>
          <cell r="GN272" t="str">
            <v>North East Lincolnshire</v>
          </cell>
          <cell r="GO272" t="str">
            <v>E06000012</v>
          </cell>
          <cell r="GP272">
            <v>23000</v>
          </cell>
          <cell r="GQ272">
            <v>8.6999999999999993</v>
          </cell>
          <cell r="GR272">
            <v>12.24</v>
          </cell>
          <cell r="GS272">
            <v>7.8</v>
          </cell>
          <cell r="GT272">
            <v>14.73</v>
          </cell>
          <cell r="GU272">
            <v>9.1</v>
          </cell>
          <cell r="GV272">
            <v>6.59</v>
          </cell>
          <cell r="GW272">
            <v>5</v>
          </cell>
          <cell r="GX272" t="str">
            <v>&amp;^%</v>
          </cell>
          <cell r="GY272" t="str">
            <v>&amp;^%</v>
          </cell>
        </row>
        <row r="273">
          <cell r="A273" t="str">
            <v>North Lincolnshire</v>
          </cell>
          <cell r="B273" t="str">
            <v>E06000013</v>
          </cell>
          <cell r="C273">
            <v>33000</v>
          </cell>
          <cell r="D273">
            <v>7.2</v>
          </cell>
          <cell r="E273">
            <v>546.1</v>
          </cell>
          <cell r="F273">
            <v>5.4</v>
          </cell>
          <cell r="G273">
            <v>617.9</v>
          </cell>
          <cell r="H273">
            <v>3.7</v>
          </cell>
          <cell r="I273">
            <v>314.2</v>
          </cell>
          <cell r="J273">
            <v>5.8</v>
          </cell>
          <cell r="K273" t="str">
            <v>&amp;^%</v>
          </cell>
          <cell r="L273" t="str">
            <v>&amp;^%</v>
          </cell>
          <cell r="N273" t="str">
            <v>North Lincolnshire</v>
          </cell>
          <cell r="O273" t="str">
            <v>E06000013</v>
          </cell>
          <cell r="P273">
            <v>47000</v>
          </cell>
          <cell r="Q273">
            <v>6</v>
          </cell>
          <cell r="R273">
            <v>39</v>
          </cell>
          <cell r="S273">
            <v>1.5</v>
          </cell>
          <cell r="T273">
            <v>40.9</v>
          </cell>
          <cell r="U273">
            <v>1.1000000000000001</v>
          </cell>
          <cell r="V273">
            <v>34.9</v>
          </cell>
          <cell r="W273">
            <v>2.4</v>
          </cell>
          <cell r="X273" t="str">
            <v>&amp;^%</v>
          </cell>
          <cell r="Y273" t="str">
            <v>&amp;^%</v>
          </cell>
          <cell r="AA273" t="str">
            <v>North Lincolnshire</v>
          </cell>
          <cell r="AB273" t="str">
            <v>E06000013</v>
          </cell>
          <cell r="AC273">
            <v>42000</v>
          </cell>
          <cell r="AD273">
            <v>8</v>
          </cell>
          <cell r="AE273">
            <v>26306</v>
          </cell>
          <cell r="AF273">
            <v>5</v>
          </cell>
          <cell r="AG273">
            <v>29228</v>
          </cell>
          <cell r="AH273">
            <v>3.8</v>
          </cell>
          <cell r="AI273">
            <v>13053</v>
          </cell>
          <cell r="AJ273">
            <v>6.6</v>
          </cell>
          <cell r="AK273" t="str">
            <v>&amp;^%</v>
          </cell>
          <cell r="AL273" t="str">
            <v>&amp;^%</v>
          </cell>
          <cell r="AN273" t="str">
            <v>North Lincolnshire</v>
          </cell>
          <cell r="AO273" t="str">
            <v>E06000013</v>
          </cell>
          <cell r="AP273">
            <v>47000</v>
          </cell>
          <cell r="AQ273">
            <v>6</v>
          </cell>
          <cell r="AR273">
            <v>11.97</v>
          </cell>
          <cell r="AS273">
            <v>6.1</v>
          </cell>
          <cell r="AT273">
            <v>13.86</v>
          </cell>
          <cell r="AU273">
            <v>3.3</v>
          </cell>
          <cell r="AV273">
            <v>6.71</v>
          </cell>
          <cell r="AW273">
            <v>3.8</v>
          </cell>
          <cell r="AX273" t="str">
            <v>&amp;^%</v>
          </cell>
          <cell r="AY273" t="str">
            <v>&amp;^%</v>
          </cell>
          <cell r="BA273" t="str">
            <v>North Lincolnshire</v>
          </cell>
          <cell r="BB273" t="str">
            <v>E06000013</v>
          </cell>
          <cell r="BC273">
            <v>47000</v>
          </cell>
          <cell r="BD273">
            <v>6</v>
          </cell>
          <cell r="BE273">
            <v>502.4</v>
          </cell>
          <cell r="BF273">
            <v>4.9000000000000004</v>
          </cell>
          <cell r="BG273">
            <v>567</v>
          </cell>
          <cell r="BH273">
            <v>3.1</v>
          </cell>
          <cell r="BI273">
            <v>275.7</v>
          </cell>
          <cell r="BJ273">
            <v>5</v>
          </cell>
          <cell r="BK273" t="str">
            <v>&amp;^%</v>
          </cell>
          <cell r="BL273" t="str">
            <v>&amp;^%</v>
          </cell>
          <cell r="BN273" t="str">
            <v>North Lincolnshire</v>
          </cell>
          <cell r="BO273" t="str">
            <v>E06000013</v>
          </cell>
          <cell r="BP273">
            <v>62000</v>
          </cell>
          <cell r="BQ273">
            <v>5.2</v>
          </cell>
          <cell r="BR273">
            <v>37.5</v>
          </cell>
          <cell r="BS273">
            <v>0.7</v>
          </cell>
          <cell r="BT273">
            <v>35.6</v>
          </cell>
          <cell r="BU273">
            <v>1.8</v>
          </cell>
          <cell r="BV273">
            <v>16</v>
          </cell>
          <cell r="BW273">
            <v>11</v>
          </cell>
          <cell r="BX273" t="str">
            <v>&amp;^%</v>
          </cell>
          <cell r="BY273" t="str">
            <v>&amp;^%</v>
          </cell>
          <cell r="CA273" t="str">
            <v>North Lincolnshire</v>
          </cell>
          <cell r="CB273" t="str">
            <v>E06000013</v>
          </cell>
          <cell r="CC273">
            <v>56000</v>
          </cell>
          <cell r="CD273">
            <v>6.7</v>
          </cell>
          <cell r="CE273">
            <v>22002</v>
          </cell>
          <cell r="CF273">
            <v>7.3</v>
          </cell>
          <cell r="CG273">
            <v>24313</v>
          </cell>
          <cell r="CH273">
            <v>4.3</v>
          </cell>
          <cell r="CI273">
            <v>6302</v>
          </cell>
          <cell r="CJ273">
            <v>9.3000000000000007</v>
          </cell>
          <cell r="CK273" t="str">
            <v>&amp;^%</v>
          </cell>
          <cell r="CL273" t="str">
            <v>&amp;^%</v>
          </cell>
          <cell r="CN273" t="str">
            <v>North Lincolnshire</v>
          </cell>
          <cell r="CO273" t="str">
            <v>E06000013</v>
          </cell>
          <cell r="CP273">
            <v>62000</v>
          </cell>
          <cell r="CQ273">
            <v>5.2</v>
          </cell>
          <cell r="CR273">
            <v>10.76</v>
          </cell>
          <cell r="CS273">
            <v>5.3</v>
          </cell>
          <cell r="CT273">
            <v>13.36</v>
          </cell>
          <cell r="CU273">
            <v>3.1</v>
          </cell>
          <cell r="CV273">
            <v>6.1</v>
          </cell>
          <cell r="CW273">
            <v>1.3</v>
          </cell>
          <cell r="CX273" t="str">
            <v>&amp;^%</v>
          </cell>
          <cell r="CY273" t="str">
            <v>&amp;^%</v>
          </cell>
          <cell r="DA273" t="str">
            <v>North Lincolnshire</v>
          </cell>
          <cell r="DB273" t="str">
            <v>E06000013</v>
          </cell>
          <cell r="DC273">
            <v>62000</v>
          </cell>
          <cell r="DD273">
            <v>5.2</v>
          </cell>
          <cell r="DE273">
            <v>429.1</v>
          </cell>
          <cell r="DF273">
            <v>5.7</v>
          </cell>
          <cell r="DG273">
            <v>475.4</v>
          </cell>
          <cell r="DH273">
            <v>3.5</v>
          </cell>
          <cell r="DI273">
            <v>132.9</v>
          </cell>
          <cell r="DJ273">
            <v>12</v>
          </cell>
          <cell r="DK273" t="str">
            <v>&amp;^%</v>
          </cell>
          <cell r="DL273" t="str">
            <v>&amp;^%</v>
          </cell>
          <cell r="DN273" t="str">
            <v>North Lincolnshire</v>
          </cell>
          <cell r="DO273" t="str">
            <v>E06000013</v>
          </cell>
          <cell r="DP273">
            <v>15000</v>
          </cell>
          <cell r="DQ273">
            <v>10.5</v>
          </cell>
          <cell r="DR273">
            <v>37</v>
          </cell>
          <cell r="DS273">
            <v>0.7</v>
          </cell>
          <cell r="DT273">
            <v>38.299999999999997</v>
          </cell>
          <cell r="DU273">
            <v>1.8</v>
          </cell>
          <cell r="DV273">
            <v>32</v>
          </cell>
          <cell r="DW273">
            <v>1.9</v>
          </cell>
          <cell r="DX273" t="str">
            <v>&amp;^%</v>
          </cell>
          <cell r="DY273" t="str">
            <v>&amp;^%</v>
          </cell>
          <cell r="EA273" t="str">
            <v>North Lincolnshire</v>
          </cell>
          <cell r="EB273" t="str">
            <v>E06000013</v>
          </cell>
          <cell r="EC273">
            <v>14000</v>
          </cell>
          <cell r="ED273">
            <v>12.1</v>
          </cell>
          <cell r="EE273">
            <v>20816</v>
          </cell>
          <cell r="EF273">
            <v>10</v>
          </cell>
          <cell r="EG273">
            <v>22310</v>
          </cell>
          <cell r="EH273">
            <v>5.8</v>
          </cell>
          <cell r="EI273">
            <v>11686</v>
          </cell>
          <cell r="EJ273">
            <v>17</v>
          </cell>
          <cell r="EK273" t="str">
            <v>&amp;^%</v>
          </cell>
          <cell r="EL273" t="str">
            <v>&amp;^%</v>
          </cell>
          <cell r="EN273" t="str">
            <v>North Lincolnshire</v>
          </cell>
          <cell r="EO273" t="str">
            <v>E06000013</v>
          </cell>
          <cell r="EP273">
            <v>15000</v>
          </cell>
          <cell r="EQ273">
            <v>10.5</v>
          </cell>
          <cell r="ER273">
            <v>10.39</v>
          </cell>
          <cell r="ES273">
            <v>10</v>
          </cell>
          <cell r="ET273">
            <v>11.81</v>
          </cell>
          <cell r="EU273">
            <v>5.0999999999999996</v>
          </cell>
          <cell r="EV273">
            <v>6.15</v>
          </cell>
          <cell r="EW273">
            <v>1.8</v>
          </cell>
          <cell r="EX273" t="str">
            <v>&amp;^%</v>
          </cell>
          <cell r="EY273" t="str">
            <v>&amp;^%</v>
          </cell>
          <cell r="FA273" t="str">
            <v>North Lincolnshire</v>
          </cell>
          <cell r="FB273" t="str">
            <v>E06000013</v>
          </cell>
          <cell r="FC273">
            <v>15000</v>
          </cell>
          <cell r="FD273">
            <v>10.5</v>
          </cell>
          <cell r="FE273">
            <v>417.6</v>
          </cell>
          <cell r="FF273">
            <v>8.6999999999999993</v>
          </cell>
          <cell r="FG273">
            <v>452.7</v>
          </cell>
          <cell r="FH273">
            <v>4.7</v>
          </cell>
          <cell r="FI273">
            <v>237.1</v>
          </cell>
          <cell r="FJ273">
            <v>5.9</v>
          </cell>
          <cell r="FK273" t="str">
            <v>&amp;^%</v>
          </cell>
          <cell r="FL273" t="str">
            <v>&amp;^%</v>
          </cell>
          <cell r="FN273" t="str">
            <v>North Lincolnshire</v>
          </cell>
          <cell r="FO273" t="str">
            <v>E06000013</v>
          </cell>
          <cell r="FP273">
            <v>33000</v>
          </cell>
          <cell r="FQ273">
            <v>7.2</v>
          </cell>
          <cell r="FR273">
            <v>40</v>
          </cell>
          <cell r="FS273">
            <v>0.1</v>
          </cell>
          <cell r="FT273">
            <v>42.1</v>
          </cell>
          <cell r="FU273">
            <v>1.3</v>
          </cell>
          <cell r="FV273">
            <v>36.5</v>
          </cell>
          <cell r="FW273">
            <v>0.6</v>
          </cell>
          <cell r="FX273" t="str">
            <v>&amp;^%</v>
          </cell>
          <cell r="FY273" t="str">
            <v>&amp;^%</v>
          </cell>
          <cell r="GA273" t="str">
            <v>North Lincolnshire</v>
          </cell>
          <cell r="GB273" t="str">
            <v>E06000013</v>
          </cell>
          <cell r="GC273">
            <v>29000</v>
          </cell>
          <cell r="GD273">
            <v>10.199999999999999</v>
          </cell>
          <cell r="GE273">
            <v>28506</v>
          </cell>
          <cell r="GF273">
            <v>6.2</v>
          </cell>
          <cell r="GG273">
            <v>32479</v>
          </cell>
          <cell r="GH273">
            <v>4.4000000000000004</v>
          </cell>
          <cell r="GI273">
            <v>16112</v>
          </cell>
          <cell r="GJ273">
            <v>7.4</v>
          </cell>
          <cell r="GK273" t="str">
            <v>&amp;^%</v>
          </cell>
          <cell r="GL273" t="str">
            <v>&amp;^%</v>
          </cell>
          <cell r="GN273" t="str">
            <v>North Lincolnshire</v>
          </cell>
          <cell r="GO273" t="str">
            <v>E06000013</v>
          </cell>
          <cell r="GP273">
            <v>33000</v>
          </cell>
          <cell r="GQ273">
            <v>7.2</v>
          </cell>
          <cell r="GR273">
            <v>12.77</v>
          </cell>
          <cell r="GS273">
            <v>6.7</v>
          </cell>
          <cell r="GT273">
            <v>14.69</v>
          </cell>
          <cell r="GU273">
            <v>4</v>
          </cell>
          <cell r="GV273">
            <v>7.15</v>
          </cell>
          <cell r="GW273">
            <v>4.5999999999999996</v>
          </cell>
          <cell r="GX273" t="str">
            <v>&amp;^%</v>
          </cell>
          <cell r="GY273" t="str">
            <v>&amp;^%</v>
          </cell>
        </row>
        <row r="274">
          <cell r="A274" t="str">
            <v>York</v>
          </cell>
          <cell r="B274" t="str">
            <v>E06000014</v>
          </cell>
          <cell r="C274">
            <v>37000</v>
          </cell>
          <cell r="D274">
            <v>7</v>
          </cell>
          <cell r="E274">
            <v>548.1</v>
          </cell>
          <cell r="F274">
            <v>5</v>
          </cell>
          <cell r="G274">
            <v>622.9</v>
          </cell>
          <cell r="H274">
            <v>4.5</v>
          </cell>
          <cell r="I274">
            <v>288.10000000000002</v>
          </cell>
          <cell r="J274">
            <v>3.7</v>
          </cell>
          <cell r="K274" t="str">
            <v>&amp;^%</v>
          </cell>
          <cell r="L274" t="str">
            <v>&amp;^%</v>
          </cell>
          <cell r="N274" t="str">
            <v>York</v>
          </cell>
          <cell r="O274" t="str">
            <v>E06000014</v>
          </cell>
          <cell r="P274">
            <v>60000</v>
          </cell>
          <cell r="Q274">
            <v>5.4</v>
          </cell>
          <cell r="R274">
            <v>37.5</v>
          </cell>
          <cell r="S274">
            <v>0.3</v>
          </cell>
          <cell r="T274">
            <v>38.5</v>
          </cell>
          <cell r="U274">
            <v>0.9</v>
          </cell>
          <cell r="V274">
            <v>34.6</v>
          </cell>
          <cell r="W274">
            <v>1.9</v>
          </cell>
          <cell r="X274" t="str">
            <v>&amp;^%</v>
          </cell>
          <cell r="Y274" t="str">
            <v>&amp;^%</v>
          </cell>
          <cell r="AA274" t="str">
            <v>York</v>
          </cell>
          <cell r="AB274" t="str">
            <v>E06000014</v>
          </cell>
          <cell r="AC274">
            <v>52000</v>
          </cell>
          <cell r="AD274">
            <v>10.9</v>
          </cell>
          <cell r="AE274">
            <v>26263</v>
          </cell>
          <cell r="AF274">
            <v>6.1</v>
          </cell>
          <cell r="AG274">
            <v>29577</v>
          </cell>
          <cell r="AH274">
            <v>17</v>
          </cell>
          <cell r="AI274">
            <v>13930</v>
          </cell>
          <cell r="AJ274">
            <v>5.4</v>
          </cell>
          <cell r="AK274" t="str">
            <v>&amp;^%</v>
          </cell>
          <cell r="AL274" t="str">
            <v>&amp;^%</v>
          </cell>
          <cell r="AN274" t="str">
            <v>York</v>
          </cell>
          <cell r="AO274" t="str">
            <v>E06000014</v>
          </cell>
          <cell r="AP274">
            <v>60000</v>
          </cell>
          <cell r="AQ274">
            <v>5.4</v>
          </cell>
          <cell r="AR274">
            <v>13.07</v>
          </cell>
          <cell r="AS274">
            <v>6.5</v>
          </cell>
          <cell r="AT274">
            <v>14.84</v>
          </cell>
          <cell r="AU274">
            <v>3.3</v>
          </cell>
          <cell r="AV274">
            <v>7</v>
          </cell>
          <cell r="AW274">
            <v>2.8</v>
          </cell>
          <cell r="AX274" t="str">
            <v>&amp;^%</v>
          </cell>
          <cell r="AY274" t="str">
            <v>&amp;^%</v>
          </cell>
          <cell r="BA274" t="str">
            <v>York</v>
          </cell>
          <cell r="BB274" t="str">
            <v>E06000014</v>
          </cell>
          <cell r="BC274">
            <v>60000</v>
          </cell>
          <cell r="BD274">
            <v>5.4</v>
          </cell>
          <cell r="BE274">
            <v>504.1</v>
          </cell>
          <cell r="BF274">
            <v>5.0999999999999996</v>
          </cell>
          <cell r="BG274">
            <v>571.9</v>
          </cell>
          <cell r="BH274">
            <v>3.4</v>
          </cell>
          <cell r="BI274">
            <v>274.8</v>
          </cell>
          <cell r="BJ274">
            <v>3.9</v>
          </cell>
          <cell r="BK274" t="str">
            <v>&amp;^%</v>
          </cell>
          <cell r="BL274" t="str">
            <v>&amp;^%</v>
          </cell>
          <cell r="BN274" t="str">
            <v>York</v>
          </cell>
          <cell r="BO274" t="str">
            <v>E06000014</v>
          </cell>
          <cell r="BP274">
            <v>87000</v>
          </cell>
          <cell r="BQ274">
            <v>4.4000000000000004</v>
          </cell>
          <cell r="BR274">
            <v>36.9</v>
          </cell>
          <cell r="BS274">
            <v>1.4</v>
          </cell>
          <cell r="BT274">
            <v>31.8</v>
          </cell>
          <cell r="BU274">
            <v>1.7</v>
          </cell>
          <cell r="BV274">
            <v>13.5</v>
          </cell>
          <cell r="BW274">
            <v>7.9</v>
          </cell>
          <cell r="BX274">
            <v>41</v>
          </cell>
          <cell r="BY274">
            <v>7.4</v>
          </cell>
          <cell r="CA274" t="str">
            <v>York</v>
          </cell>
          <cell r="CB274" t="str">
            <v>E06000014</v>
          </cell>
          <cell r="CC274">
            <v>74000</v>
          </cell>
          <cell r="CD274">
            <v>8.1999999999999993</v>
          </cell>
          <cell r="CE274">
            <v>20022</v>
          </cell>
          <cell r="CF274">
            <v>6.3</v>
          </cell>
          <cell r="CG274">
            <v>23720</v>
          </cell>
          <cell r="CH274">
            <v>16</v>
          </cell>
          <cell r="CI274">
            <v>6614</v>
          </cell>
          <cell r="CJ274">
            <v>9.1999999999999993</v>
          </cell>
          <cell r="CK274" t="str">
            <v>&amp;^%</v>
          </cell>
          <cell r="CL274" t="str">
            <v>&amp;^%</v>
          </cell>
          <cell r="CN274" t="str">
            <v>York</v>
          </cell>
          <cell r="CO274" t="str">
            <v>E06000014</v>
          </cell>
          <cell r="CP274">
            <v>87000</v>
          </cell>
          <cell r="CQ274">
            <v>4.4000000000000004</v>
          </cell>
          <cell r="CR274">
            <v>11.19</v>
          </cell>
          <cell r="CS274">
            <v>5.3</v>
          </cell>
          <cell r="CT274">
            <v>14.15</v>
          </cell>
          <cell r="CU274">
            <v>3</v>
          </cell>
          <cell r="CV274">
            <v>6.51</v>
          </cell>
          <cell r="CW274">
            <v>1.7</v>
          </cell>
          <cell r="CX274">
            <v>22.6</v>
          </cell>
          <cell r="CY274">
            <v>20</v>
          </cell>
          <cell r="DA274" t="str">
            <v>York</v>
          </cell>
          <cell r="DB274" t="str">
            <v>E06000014</v>
          </cell>
          <cell r="DC274">
            <v>87000</v>
          </cell>
          <cell r="DD274">
            <v>4.4000000000000004</v>
          </cell>
          <cell r="DE274">
            <v>373.7</v>
          </cell>
          <cell r="DF274">
            <v>5.9</v>
          </cell>
          <cell r="DG274">
            <v>450.7</v>
          </cell>
          <cell r="DH274">
            <v>3.6</v>
          </cell>
          <cell r="DI274">
            <v>102.9</v>
          </cell>
          <cell r="DJ274">
            <v>9.5</v>
          </cell>
          <cell r="DK274" t="str">
            <v>&amp;^%</v>
          </cell>
          <cell r="DL274" t="str">
            <v>&amp;^%</v>
          </cell>
          <cell r="DN274" t="str">
            <v>York</v>
          </cell>
          <cell r="DO274" t="str">
            <v>E06000014</v>
          </cell>
          <cell r="DP274">
            <v>23000</v>
          </cell>
          <cell r="DQ274">
            <v>8.4</v>
          </cell>
          <cell r="DR274">
            <v>37</v>
          </cell>
          <cell r="DS274">
            <v>0.4</v>
          </cell>
          <cell r="DT274">
            <v>36.9</v>
          </cell>
          <cell r="DU274">
            <v>0.9</v>
          </cell>
          <cell r="DV274">
            <v>30.8</v>
          </cell>
          <cell r="DW274">
            <v>2.7</v>
          </cell>
          <cell r="DX274" t="str">
            <v>&amp;^%</v>
          </cell>
          <cell r="DY274" t="str">
            <v>&amp;^%</v>
          </cell>
          <cell r="EA274" t="str">
            <v>York</v>
          </cell>
          <cell r="EB274" t="str">
            <v>E06000014</v>
          </cell>
          <cell r="EC274">
            <v>20000</v>
          </cell>
          <cell r="ED274">
            <v>10.1</v>
          </cell>
          <cell r="EE274">
            <v>21529</v>
          </cell>
          <cell r="EF274">
            <v>8.6999999999999993</v>
          </cell>
          <cell r="EG274">
            <v>24998</v>
          </cell>
          <cell r="EH274">
            <v>4.9000000000000004</v>
          </cell>
          <cell r="EI274">
            <v>12828</v>
          </cell>
          <cell r="EJ274">
            <v>8.9</v>
          </cell>
          <cell r="EK274" t="str">
            <v>&amp;^%</v>
          </cell>
          <cell r="EL274" t="str">
            <v>&amp;^%</v>
          </cell>
          <cell r="EN274" t="str">
            <v>York</v>
          </cell>
          <cell r="EO274" t="str">
            <v>E06000014</v>
          </cell>
          <cell r="EP274">
            <v>23000</v>
          </cell>
          <cell r="EQ274">
            <v>8.4</v>
          </cell>
          <cell r="ER274">
            <v>11.37</v>
          </cell>
          <cell r="ES274">
            <v>8.8000000000000007</v>
          </cell>
          <cell r="ET274">
            <v>13.25</v>
          </cell>
          <cell r="EU274">
            <v>4.0999999999999996</v>
          </cell>
          <cell r="EV274">
            <v>6.79</v>
          </cell>
          <cell r="EW274">
            <v>3.4</v>
          </cell>
          <cell r="EX274" t="str">
            <v>&amp;^%</v>
          </cell>
          <cell r="EY274" t="str">
            <v>&amp;^%</v>
          </cell>
          <cell r="FA274" t="str">
            <v>York</v>
          </cell>
          <cell r="FB274" t="str">
            <v>E06000014</v>
          </cell>
          <cell r="FC274">
            <v>23000</v>
          </cell>
          <cell r="FD274">
            <v>8.4</v>
          </cell>
          <cell r="FE274">
            <v>424.4</v>
          </cell>
          <cell r="FF274">
            <v>8.1</v>
          </cell>
          <cell r="FG274">
            <v>489.1</v>
          </cell>
          <cell r="FH274">
            <v>3.9</v>
          </cell>
          <cell r="FI274">
            <v>255.8</v>
          </cell>
          <cell r="FJ274">
            <v>5.7</v>
          </cell>
          <cell r="FK274" t="str">
            <v>&amp;^%</v>
          </cell>
          <cell r="FL274" t="str">
            <v>&amp;^%</v>
          </cell>
          <cell r="FN274" t="str">
            <v>York</v>
          </cell>
          <cell r="FO274" t="str">
            <v>E06000014</v>
          </cell>
          <cell r="FP274">
            <v>37000</v>
          </cell>
          <cell r="FQ274">
            <v>7</v>
          </cell>
          <cell r="FR274">
            <v>37.5</v>
          </cell>
          <cell r="FS274">
            <v>1.4</v>
          </cell>
          <cell r="FT274">
            <v>39.6</v>
          </cell>
          <cell r="FU274">
            <v>1.3</v>
          </cell>
          <cell r="FV274">
            <v>35</v>
          </cell>
          <cell r="FW274">
            <v>1</v>
          </cell>
          <cell r="FX274" t="str">
            <v>&amp;^%</v>
          </cell>
          <cell r="FY274" t="str">
            <v>&amp;^%</v>
          </cell>
          <cell r="GA274" t="str">
            <v>York</v>
          </cell>
          <cell r="GB274" t="str">
            <v>E06000014</v>
          </cell>
          <cell r="GC274">
            <v>33000</v>
          </cell>
          <cell r="GD274">
            <v>16.399999999999999</v>
          </cell>
          <cell r="GE274">
            <v>28749</v>
          </cell>
          <cell r="GF274">
            <v>5.4</v>
          </cell>
          <cell r="GG274" t="str">
            <v>&amp;^%</v>
          </cell>
          <cell r="GH274" t="str">
            <v>&amp;^%</v>
          </cell>
          <cell r="GI274">
            <v>15069</v>
          </cell>
          <cell r="GJ274">
            <v>5.9</v>
          </cell>
          <cell r="GK274" t="str">
            <v>&amp;^%</v>
          </cell>
          <cell r="GL274" t="str">
            <v>&amp;^%</v>
          </cell>
          <cell r="GN274" t="str">
            <v>York</v>
          </cell>
          <cell r="GO274" t="str">
            <v>E06000014</v>
          </cell>
          <cell r="GP274">
            <v>37000</v>
          </cell>
          <cell r="GQ274">
            <v>7</v>
          </cell>
          <cell r="GR274">
            <v>13.89</v>
          </cell>
          <cell r="GS274">
            <v>7.9</v>
          </cell>
          <cell r="GT274">
            <v>15.75</v>
          </cell>
          <cell r="GU274">
            <v>4.5</v>
          </cell>
          <cell r="GV274">
            <v>7.3</v>
          </cell>
          <cell r="GW274">
            <v>3.6</v>
          </cell>
          <cell r="GX274" t="str">
            <v>&amp;^%</v>
          </cell>
          <cell r="GY274" t="str">
            <v>&amp;^%</v>
          </cell>
        </row>
        <row r="275">
          <cell r="A275" t="str">
            <v>Craven</v>
          </cell>
          <cell r="B275" t="str">
            <v>E07000163</v>
          </cell>
          <cell r="C275">
            <v>9000</v>
          </cell>
          <cell r="D275">
            <v>13.9</v>
          </cell>
          <cell r="E275">
            <v>465.1</v>
          </cell>
          <cell r="F275">
            <v>8.5</v>
          </cell>
          <cell r="G275">
            <v>515.29999999999995</v>
          </cell>
          <cell r="H275">
            <v>6.6</v>
          </cell>
          <cell r="I275" t="str">
            <v>&amp;^%</v>
          </cell>
          <cell r="J275" t="str">
            <v>&amp;^%</v>
          </cell>
          <cell r="K275" t="str">
            <v>&amp;^%</v>
          </cell>
          <cell r="L275" t="str">
            <v>&amp;^%</v>
          </cell>
          <cell r="N275" t="str">
            <v>Craven</v>
          </cell>
          <cell r="O275" t="str">
            <v>E07000163</v>
          </cell>
          <cell r="P275">
            <v>15000</v>
          </cell>
          <cell r="Q275">
            <v>10.5</v>
          </cell>
          <cell r="R275">
            <v>37.5</v>
          </cell>
          <cell r="S275">
            <v>1.6</v>
          </cell>
          <cell r="T275">
            <v>39</v>
          </cell>
          <cell r="U275">
            <v>1.5</v>
          </cell>
          <cell r="V275">
            <v>33.299999999999997</v>
          </cell>
          <cell r="W275">
            <v>3.6</v>
          </cell>
          <cell r="X275" t="str">
            <v>&amp;^%</v>
          </cell>
          <cell r="Y275" t="str">
            <v>&amp;^%</v>
          </cell>
          <cell r="AA275" t="str">
            <v>Craven</v>
          </cell>
          <cell r="AB275" t="str">
            <v>E07000163</v>
          </cell>
          <cell r="AC275">
            <v>13000</v>
          </cell>
          <cell r="AD275">
            <v>12.7</v>
          </cell>
          <cell r="AE275">
            <v>22518</v>
          </cell>
          <cell r="AF275">
            <v>8.1</v>
          </cell>
          <cell r="AG275">
            <v>24699</v>
          </cell>
          <cell r="AH275">
            <v>6.3</v>
          </cell>
          <cell r="AI275">
            <v>13421</v>
          </cell>
          <cell r="AJ275">
            <v>15</v>
          </cell>
          <cell r="AK275" t="str">
            <v>&amp;^%</v>
          </cell>
          <cell r="AL275" t="str">
            <v>&amp;^%</v>
          </cell>
          <cell r="AN275" t="str">
            <v>Craven</v>
          </cell>
          <cell r="AO275" t="str">
            <v>E07000163</v>
          </cell>
          <cell r="AP275">
            <v>15000</v>
          </cell>
          <cell r="AQ275">
            <v>10.5</v>
          </cell>
          <cell r="AR275">
            <v>10.38</v>
          </cell>
          <cell r="AS275">
            <v>8.1999999999999993</v>
          </cell>
          <cell r="AT275">
            <v>12.35</v>
          </cell>
          <cell r="AU275">
            <v>5.8</v>
          </cell>
          <cell r="AV275">
            <v>6.5</v>
          </cell>
          <cell r="AW275">
            <v>9.6</v>
          </cell>
          <cell r="AX275" t="str">
            <v>&amp;^%</v>
          </cell>
          <cell r="AY275" t="str">
            <v>&amp;^%</v>
          </cell>
          <cell r="BA275" t="str">
            <v>Craven</v>
          </cell>
          <cell r="BB275" t="str">
            <v>E07000163</v>
          </cell>
          <cell r="BC275">
            <v>15000</v>
          </cell>
          <cell r="BD275">
            <v>10.5</v>
          </cell>
          <cell r="BE275">
            <v>431.8</v>
          </cell>
          <cell r="BF275">
            <v>8</v>
          </cell>
          <cell r="BG275">
            <v>481.3</v>
          </cell>
          <cell r="BH275">
            <v>5.5</v>
          </cell>
          <cell r="BI275">
            <v>255</v>
          </cell>
          <cell r="BJ275">
            <v>9</v>
          </cell>
          <cell r="BK275" t="str">
            <v>&amp;^%</v>
          </cell>
          <cell r="BL275" t="str">
            <v>&amp;^%</v>
          </cell>
          <cell r="BN275" t="str">
            <v>Craven</v>
          </cell>
          <cell r="BO275" t="str">
            <v>E07000163</v>
          </cell>
          <cell r="BP275">
            <v>22000</v>
          </cell>
          <cell r="BQ275">
            <v>8.6</v>
          </cell>
          <cell r="BR275">
            <v>35</v>
          </cell>
          <cell r="BS275">
            <v>1.8</v>
          </cell>
          <cell r="BT275">
            <v>31.9</v>
          </cell>
          <cell r="BU275">
            <v>3.2</v>
          </cell>
          <cell r="BV275">
            <v>12.7</v>
          </cell>
          <cell r="BW275">
            <v>19</v>
          </cell>
          <cell r="BX275" t="str">
            <v>&amp;^%</v>
          </cell>
          <cell r="BY275" t="str">
            <v>&amp;^%</v>
          </cell>
          <cell r="CA275" t="str">
            <v>Craven</v>
          </cell>
          <cell r="CB275" t="str">
            <v>E07000163</v>
          </cell>
          <cell r="CC275">
            <v>18000</v>
          </cell>
          <cell r="CD275">
            <v>10.6</v>
          </cell>
          <cell r="CE275">
            <v>17941</v>
          </cell>
          <cell r="CF275">
            <v>11</v>
          </cell>
          <cell r="CG275">
            <v>20384</v>
          </cell>
          <cell r="CH275">
            <v>7.3</v>
          </cell>
          <cell r="CI275" t="str">
            <v>&amp;^%</v>
          </cell>
          <cell r="CJ275" t="str">
            <v>&amp;^%</v>
          </cell>
          <cell r="CK275" t="str">
            <v>&amp;^%</v>
          </cell>
          <cell r="CL275" t="str">
            <v>&amp;^%</v>
          </cell>
          <cell r="CN275" t="str">
            <v>Craven</v>
          </cell>
          <cell r="CO275" t="str">
            <v>E07000163</v>
          </cell>
          <cell r="CP275">
            <v>22000</v>
          </cell>
          <cell r="CQ275">
            <v>8.6</v>
          </cell>
          <cell r="CR275">
            <v>9.23</v>
          </cell>
          <cell r="CS275">
            <v>7.4</v>
          </cell>
          <cell r="CT275">
            <v>12.23</v>
          </cell>
          <cell r="CU275">
            <v>5.5</v>
          </cell>
          <cell r="CV275">
            <v>6.25</v>
          </cell>
          <cell r="CW275">
            <v>4.0999999999999996</v>
          </cell>
          <cell r="CX275" t="str">
            <v>&amp;^%</v>
          </cell>
          <cell r="CY275" t="str">
            <v>&amp;^%</v>
          </cell>
          <cell r="DA275" t="str">
            <v>Craven</v>
          </cell>
          <cell r="DB275" t="str">
            <v>E07000163</v>
          </cell>
          <cell r="DC275">
            <v>22000</v>
          </cell>
          <cell r="DD275">
            <v>8.6</v>
          </cell>
          <cell r="DE275">
            <v>329.7</v>
          </cell>
          <cell r="DF275">
            <v>9.6999999999999993</v>
          </cell>
          <cell r="DG275">
            <v>390.2</v>
          </cell>
          <cell r="DH275">
            <v>6.2</v>
          </cell>
          <cell r="DI275" t="str">
            <v>&amp;^%</v>
          </cell>
          <cell r="DJ275" t="str">
            <v>&amp;^%</v>
          </cell>
          <cell r="DK275" t="str">
            <v>&amp;^%</v>
          </cell>
          <cell r="DL275" t="str">
            <v>&amp;^%</v>
          </cell>
          <cell r="DN275" t="str">
            <v>Craven</v>
          </cell>
          <cell r="DO275" t="str">
            <v>E07000163</v>
          </cell>
          <cell r="DP275">
            <v>6000</v>
          </cell>
          <cell r="DQ275">
            <v>16</v>
          </cell>
          <cell r="DR275">
            <v>36.4</v>
          </cell>
          <cell r="DS275">
            <v>2.4</v>
          </cell>
          <cell r="DT275">
            <v>37.200000000000003</v>
          </cell>
          <cell r="DU275">
            <v>1.9</v>
          </cell>
          <cell r="DV275" t="str">
            <v>&amp;^%</v>
          </cell>
          <cell r="DW275" t="str">
            <v>&amp;^%</v>
          </cell>
          <cell r="DX275" t="str">
            <v>&amp;^%</v>
          </cell>
          <cell r="DY275" t="str">
            <v>&amp;^%</v>
          </cell>
          <cell r="EA275" t="str">
            <v>Craven</v>
          </cell>
          <cell r="EB275" t="str">
            <v>E07000163</v>
          </cell>
          <cell r="EC275">
            <v>5000</v>
          </cell>
          <cell r="ED275">
            <v>19.600000000000001</v>
          </cell>
          <cell r="EE275">
            <v>17988</v>
          </cell>
          <cell r="EF275">
            <v>12</v>
          </cell>
          <cell r="EG275">
            <v>20498</v>
          </cell>
          <cell r="EH275">
            <v>10</v>
          </cell>
          <cell r="EI275" t="str">
            <v>&amp;^%</v>
          </cell>
          <cell r="EJ275" t="str">
            <v>&amp;^%</v>
          </cell>
          <cell r="EK275" t="str">
            <v>&amp;^%</v>
          </cell>
          <cell r="EL275" t="str">
            <v>&amp;^%</v>
          </cell>
          <cell r="EN275" t="str">
            <v>Craven</v>
          </cell>
          <cell r="EO275" t="str">
            <v>E07000163</v>
          </cell>
          <cell r="EP275">
            <v>6000</v>
          </cell>
          <cell r="EQ275">
            <v>16</v>
          </cell>
          <cell r="ER275">
            <v>9.26</v>
          </cell>
          <cell r="ES275">
            <v>14</v>
          </cell>
          <cell r="ET275">
            <v>11.66</v>
          </cell>
          <cell r="EU275">
            <v>10</v>
          </cell>
          <cell r="EV275" t="str">
            <v>&amp;^%</v>
          </cell>
          <cell r="EW275" t="str">
            <v>&amp;^%</v>
          </cell>
          <cell r="EX275" t="str">
            <v>&amp;^%</v>
          </cell>
          <cell r="EY275" t="str">
            <v>&amp;^%</v>
          </cell>
          <cell r="FA275" t="str">
            <v>Craven</v>
          </cell>
          <cell r="FB275" t="str">
            <v>E07000163</v>
          </cell>
          <cell r="FC275">
            <v>6000</v>
          </cell>
          <cell r="FD275">
            <v>16</v>
          </cell>
          <cell r="FE275">
            <v>351.1</v>
          </cell>
          <cell r="FF275">
            <v>12</v>
          </cell>
          <cell r="FG275">
            <v>433.6</v>
          </cell>
          <cell r="FH275">
            <v>9.4</v>
          </cell>
          <cell r="FI275" t="str">
            <v>&amp;^%</v>
          </cell>
          <cell r="FJ275" t="str">
            <v>&amp;^%</v>
          </cell>
          <cell r="FK275" t="str">
            <v>&amp;^%</v>
          </cell>
          <cell r="FL275" t="str">
            <v>&amp;^%</v>
          </cell>
          <cell r="FN275" t="str">
            <v>Craven</v>
          </cell>
          <cell r="FO275" t="str">
            <v>E07000163</v>
          </cell>
          <cell r="FP275">
            <v>9000</v>
          </cell>
          <cell r="FQ275">
            <v>13.9</v>
          </cell>
          <cell r="FR275">
            <v>39</v>
          </cell>
          <cell r="FS275">
            <v>3.1</v>
          </cell>
          <cell r="FT275">
            <v>40.200000000000003</v>
          </cell>
          <cell r="FU275">
            <v>2.1</v>
          </cell>
          <cell r="FV275" t="str">
            <v>&amp;^%</v>
          </cell>
          <cell r="FW275" t="str">
            <v>&amp;^%</v>
          </cell>
          <cell r="FX275" t="str">
            <v>&amp;^%</v>
          </cell>
          <cell r="FY275" t="str">
            <v>&amp;^%</v>
          </cell>
          <cell r="GA275" t="str">
            <v>Craven</v>
          </cell>
          <cell r="GB275" t="str">
            <v>E07000163</v>
          </cell>
          <cell r="GC275">
            <v>8000</v>
          </cell>
          <cell r="GD275">
            <v>16.8</v>
          </cell>
          <cell r="GE275">
            <v>24053</v>
          </cell>
          <cell r="GF275">
            <v>14</v>
          </cell>
          <cell r="GG275">
            <v>27686</v>
          </cell>
          <cell r="GH275">
            <v>7.3</v>
          </cell>
          <cell r="GI275" t="str">
            <v>&amp;^%</v>
          </cell>
          <cell r="GJ275" t="str">
            <v>&amp;^%</v>
          </cell>
          <cell r="GK275" t="str">
            <v>&amp;^%</v>
          </cell>
          <cell r="GL275" t="str">
            <v>&amp;^%</v>
          </cell>
          <cell r="GN275" t="str">
            <v>Craven</v>
          </cell>
          <cell r="GO275" t="str">
            <v>E07000163</v>
          </cell>
          <cell r="GP275">
            <v>9000</v>
          </cell>
          <cell r="GQ275">
            <v>13.9</v>
          </cell>
          <cell r="GR275">
            <v>11.22</v>
          </cell>
          <cell r="GS275">
            <v>10</v>
          </cell>
          <cell r="GT275">
            <v>12.81</v>
          </cell>
          <cell r="GU275">
            <v>6.9</v>
          </cell>
          <cell r="GV275" t="str">
            <v>&amp;^%</v>
          </cell>
          <cell r="GW275" t="str">
            <v>&amp;^%</v>
          </cell>
          <cell r="GX275" t="str">
            <v>&amp;^%</v>
          </cell>
          <cell r="GY275" t="str">
            <v>&amp;^%</v>
          </cell>
        </row>
        <row r="276">
          <cell r="A276" t="str">
            <v>Hambleton</v>
          </cell>
          <cell r="B276" t="str">
            <v>E07000164</v>
          </cell>
          <cell r="C276">
            <v>13000</v>
          </cell>
          <cell r="D276">
            <v>11.5</v>
          </cell>
          <cell r="E276">
            <v>506.5</v>
          </cell>
          <cell r="F276">
            <v>11</v>
          </cell>
          <cell r="G276">
            <v>612.4</v>
          </cell>
          <cell r="H276">
            <v>7.5</v>
          </cell>
          <cell r="I276">
            <v>284.8</v>
          </cell>
          <cell r="J276">
            <v>6.3</v>
          </cell>
          <cell r="K276" t="str">
            <v>&amp;^%</v>
          </cell>
          <cell r="L276" t="str">
            <v>&amp;^%</v>
          </cell>
          <cell r="N276" t="str">
            <v>Hambleton</v>
          </cell>
          <cell r="O276" t="str">
            <v>E07000164</v>
          </cell>
          <cell r="P276">
            <v>19000</v>
          </cell>
          <cell r="Q276">
            <v>9.3000000000000007</v>
          </cell>
          <cell r="R276">
            <v>39.1</v>
          </cell>
          <cell r="S276">
            <v>1.7</v>
          </cell>
          <cell r="T276">
            <v>40.299999999999997</v>
          </cell>
          <cell r="U276">
            <v>1.3</v>
          </cell>
          <cell r="V276">
            <v>34.1</v>
          </cell>
          <cell r="W276">
            <v>2.8</v>
          </cell>
          <cell r="X276" t="str">
            <v>&amp;^%</v>
          </cell>
          <cell r="Y276" t="str">
            <v>&amp;^%</v>
          </cell>
          <cell r="AA276" t="str">
            <v>Hambleton</v>
          </cell>
          <cell r="AB276" t="str">
            <v>E07000164</v>
          </cell>
          <cell r="AC276">
            <v>18000</v>
          </cell>
          <cell r="AD276">
            <v>10.6</v>
          </cell>
          <cell r="AE276">
            <v>25348</v>
          </cell>
          <cell r="AF276">
            <v>9</v>
          </cell>
          <cell r="AG276">
            <v>29646</v>
          </cell>
          <cell r="AH276">
            <v>8</v>
          </cell>
          <cell r="AI276">
            <v>12985</v>
          </cell>
          <cell r="AJ276">
            <v>9.8000000000000007</v>
          </cell>
          <cell r="AK276" t="str">
            <v>&amp;^%</v>
          </cell>
          <cell r="AL276" t="str">
            <v>&amp;^%</v>
          </cell>
          <cell r="AN276" t="str">
            <v>Hambleton</v>
          </cell>
          <cell r="AO276" t="str">
            <v>E07000164</v>
          </cell>
          <cell r="AP276">
            <v>19000</v>
          </cell>
          <cell r="AQ276">
            <v>9.3000000000000007</v>
          </cell>
          <cell r="AR276">
            <v>11.2</v>
          </cell>
          <cell r="AS276">
            <v>7.7</v>
          </cell>
          <cell r="AT276">
            <v>13.98</v>
          </cell>
          <cell r="AU276">
            <v>6</v>
          </cell>
          <cell r="AV276">
            <v>7.04</v>
          </cell>
          <cell r="AW276">
            <v>5.0999999999999996</v>
          </cell>
          <cell r="AX276" t="str">
            <v>&amp;^%</v>
          </cell>
          <cell r="AY276" t="str">
            <v>&amp;^%</v>
          </cell>
          <cell r="BA276" t="str">
            <v>Hambleton</v>
          </cell>
          <cell r="BB276" t="str">
            <v>E07000164</v>
          </cell>
          <cell r="BC276">
            <v>19000</v>
          </cell>
          <cell r="BD276">
            <v>9.3000000000000007</v>
          </cell>
          <cell r="BE276">
            <v>452.4</v>
          </cell>
          <cell r="BF276">
            <v>9.3000000000000007</v>
          </cell>
          <cell r="BG276">
            <v>563.29999999999995</v>
          </cell>
          <cell r="BH276">
            <v>5.9</v>
          </cell>
          <cell r="BI276">
            <v>273.2</v>
          </cell>
          <cell r="BJ276">
            <v>6.1</v>
          </cell>
          <cell r="BK276" t="str">
            <v>&amp;^%</v>
          </cell>
          <cell r="BL276" t="str">
            <v>&amp;^%</v>
          </cell>
          <cell r="BN276" t="str">
            <v>Hambleton</v>
          </cell>
          <cell r="BO276" t="str">
            <v>E07000164</v>
          </cell>
          <cell r="BP276">
            <v>29000</v>
          </cell>
          <cell r="BQ276">
            <v>7.4</v>
          </cell>
          <cell r="BR276">
            <v>37</v>
          </cell>
          <cell r="BS276">
            <v>2.6</v>
          </cell>
          <cell r="BT276">
            <v>31.6</v>
          </cell>
          <cell r="BU276">
            <v>3.2</v>
          </cell>
          <cell r="BV276">
            <v>8.5</v>
          </cell>
          <cell r="BW276">
            <v>19</v>
          </cell>
          <cell r="BX276" t="str">
            <v>&amp;^%</v>
          </cell>
          <cell r="BY276" t="str">
            <v>&amp;^%</v>
          </cell>
          <cell r="CA276" t="str">
            <v>Hambleton</v>
          </cell>
          <cell r="CB276" t="str">
            <v>E07000164</v>
          </cell>
          <cell r="CC276">
            <v>25000</v>
          </cell>
          <cell r="CD276">
            <v>10.5</v>
          </cell>
          <cell r="CE276">
            <v>19125</v>
          </cell>
          <cell r="CF276">
            <v>14</v>
          </cell>
          <cell r="CG276">
            <v>23347</v>
          </cell>
          <cell r="CH276">
            <v>9.9</v>
          </cell>
          <cell r="CI276" t="str">
            <v>&amp;^%</v>
          </cell>
          <cell r="CJ276" t="str">
            <v>&amp;^%</v>
          </cell>
          <cell r="CK276" t="str">
            <v>&amp;^%</v>
          </cell>
          <cell r="CL276" t="str">
            <v>&amp;^%</v>
          </cell>
          <cell r="CN276" t="str">
            <v>Hambleton</v>
          </cell>
          <cell r="CO276" t="str">
            <v>E07000164</v>
          </cell>
          <cell r="CP276">
            <v>29000</v>
          </cell>
          <cell r="CQ276">
            <v>7.4</v>
          </cell>
          <cell r="CR276">
            <v>9.67</v>
          </cell>
          <cell r="CS276">
            <v>6.9</v>
          </cell>
          <cell r="CT276">
            <v>13.1</v>
          </cell>
          <cell r="CU276">
            <v>5.4</v>
          </cell>
          <cell r="CV276">
            <v>6.08</v>
          </cell>
          <cell r="CW276">
            <v>4.7</v>
          </cell>
          <cell r="CX276" t="str">
            <v>&amp;^%</v>
          </cell>
          <cell r="CY276" t="str">
            <v>&amp;^%</v>
          </cell>
          <cell r="DA276" t="str">
            <v>Hambleton</v>
          </cell>
          <cell r="DB276" t="str">
            <v>E07000164</v>
          </cell>
          <cell r="DC276">
            <v>29000</v>
          </cell>
          <cell r="DD276">
            <v>7.4</v>
          </cell>
          <cell r="DE276">
            <v>345.3</v>
          </cell>
          <cell r="DF276">
            <v>8</v>
          </cell>
          <cell r="DG276">
            <v>413.6</v>
          </cell>
          <cell r="DH276">
            <v>6.6</v>
          </cell>
          <cell r="DI276">
            <v>59.3</v>
          </cell>
          <cell r="DJ276">
            <v>18</v>
          </cell>
          <cell r="DK276" t="str">
            <v>&amp;^%</v>
          </cell>
          <cell r="DL276" t="str">
            <v>&amp;^%</v>
          </cell>
          <cell r="DN276" t="str">
            <v>Hambleton</v>
          </cell>
          <cell r="DO276" t="str">
            <v>E07000164</v>
          </cell>
          <cell r="DP276">
            <v>6000</v>
          </cell>
          <cell r="DQ276">
            <v>15.7</v>
          </cell>
          <cell r="DR276">
            <v>37</v>
          </cell>
          <cell r="DS276">
            <v>1.7</v>
          </cell>
          <cell r="DT276">
            <v>36.799999999999997</v>
          </cell>
          <cell r="DU276">
            <v>1.5</v>
          </cell>
          <cell r="DV276" t="str">
            <v>&amp;^%</v>
          </cell>
          <cell r="DW276" t="str">
            <v>&amp;^%</v>
          </cell>
          <cell r="DX276" t="str">
            <v>&amp;^%</v>
          </cell>
          <cell r="DY276" t="str">
            <v>&amp;^%</v>
          </cell>
          <cell r="EA276" t="str">
            <v>Hambleton</v>
          </cell>
          <cell r="EB276" t="str">
            <v>E07000164</v>
          </cell>
          <cell r="EC276">
            <v>6000</v>
          </cell>
          <cell r="ED276">
            <v>18.100000000000001</v>
          </cell>
          <cell r="EE276">
            <v>21822</v>
          </cell>
          <cell r="EF276">
            <v>14</v>
          </cell>
          <cell r="EG276">
            <v>23976</v>
          </cell>
          <cell r="EH276">
            <v>8.5</v>
          </cell>
          <cell r="EI276" t="str">
            <v>&amp;^%</v>
          </cell>
          <cell r="EJ276" t="str">
            <v>&amp;^%</v>
          </cell>
          <cell r="EK276" t="str">
            <v>&amp;^%</v>
          </cell>
          <cell r="EL276" t="str">
            <v>&amp;^%</v>
          </cell>
          <cell r="EN276" t="str">
            <v>Hambleton</v>
          </cell>
          <cell r="EO276" t="str">
            <v>E07000164</v>
          </cell>
          <cell r="EP276">
            <v>6000</v>
          </cell>
          <cell r="EQ276">
            <v>15.7</v>
          </cell>
          <cell r="ER276">
            <v>10.28</v>
          </cell>
          <cell r="ES276">
            <v>12</v>
          </cell>
          <cell r="ET276">
            <v>12.66</v>
          </cell>
          <cell r="EU276">
            <v>8.1</v>
          </cell>
          <cell r="EV276" t="str">
            <v>&amp;^%</v>
          </cell>
          <cell r="EW276" t="str">
            <v>&amp;^%</v>
          </cell>
          <cell r="EX276" t="str">
            <v>&amp;^%</v>
          </cell>
          <cell r="EY276" t="str">
            <v>&amp;^%</v>
          </cell>
          <cell r="FA276" t="str">
            <v>Hambleton</v>
          </cell>
          <cell r="FB276" t="str">
            <v>E07000164</v>
          </cell>
          <cell r="FC276">
            <v>6000</v>
          </cell>
          <cell r="FD276">
            <v>15.7</v>
          </cell>
          <cell r="FE276">
            <v>394</v>
          </cell>
          <cell r="FF276">
            <v>12</v>
          </cell>
          <cell r="FG276">
            <v>466.1</v>
          </cell>
          <cell r="FH276">
            <v>7.5</v>
          </cell>
          <cell r="FI276" t="str">
            <v>&amp;^%</v>
          </cell>
          <cell r="FJ276" t="str">
            <v>&amp;^%</v>
          </cell>
          <cell r="FK276" t="str">
            <v>&amp;^%</v>
          </cell>
          <cell r="FL276" t="str">
            <v>&amp;^%</v>
          </cell>
          <cell r="FN276" t="str">
            <v>Hambleton</v>
          </cell>
          <cell r="FO276" t="str">
            <v>E07000164</v>
          </cell>
          <cell r="FP276">
            <v>13000</v>
          </cell>
          <cell r="FQ276">
            <v>11.5</v>
          </cell>
          <cell r="FR276">
            <v>40</v>
          </cell>
          <cell r="FS276">
            <v>2.9</v>
          </cell>
          <cell r="FT276">
            <v>42</v>
          </cell>
          <cell r="FU276">
            <v>1.6</v>
          </cell>
          <cell r="FV276">
            <v>36.4</v>
          </cell>
          <cell r="FW276">
            <v>3.4</v>
          </cell>
          <cell r="FX276" t="str">
            <v>&amp;^%</v>
          </cell>
          <cell r="FY276" t="str">
            <v>&amp;^%</v>
          </cell>
          <cell r="GA276" t="str">
            <v>Hambleton</v>
          </cell>
          <cell r="GB276" t="str">
            <v>E07000164</v>
          </cell>
          <cell r="GC276">
            <v>12000</v>
          </cell>
          <cell r="GD276">
            <v>13</v>
          </cell>
          <cell r="GE276">
            <v>26511</v>
          </cell>
          <cell r="GF276">
            <v>13</v>
          </cell>
          <cell r="GG276">
            <v>32350</v>
          </cell>
          <cell r="GH276">
            <v>10</v>
          </cell>
          <cell r="GI276">
            <v>14644</v>
          </cell>
          <cell r="GJ276">
            <v>11</v>
          </cell>
          <cell r="GK276" t="str">
            <v>&amp;^%</v>
          </cell>
          <cell r="GL276" t="str">
            <v>&amp;^%</v>
          </cell>
          <cell r="GN276" t="str">
            <v>Hambleton</v>
          </cell>
          <cell r="GO276" t="str">
            <v>E07000164</v>
          </cell>
          <cell r="GP276">
            <v>13000</v>
          </cell>
          <cell r="GQ276">
            <v>11.5</v>
          </cell>
          <cell r="GR276">
            <v>11.56</v>
          </cell>
          <cell r="GS276">
            <v>8.8000000000000007</v>
          </cell>
          <cell r="GT276">
            <v>14.57</v>
          </cell>
          <cell r="GU276">
            <v>7.6</v>
          </cell>
          <cell r="GV276">
            <v>7.11</v>
          </cell>
          <cell r="GW276">
            <v>5.2</v>
          </cell>
          <cell r="GX276" t="str">
            <v>&amp;^%</v>
          </cell>
          <cell r="GY276" t="str">
            <v>&amp;^%</v>
          </cell>
        </row>
        <row r="277">
          <cell r="A277" t="str">
            <v>Harrogate</v>
          </cell>
          <cell r="B277" t="str">
            <v>E07000165</v>
          </cell>
          <cell r="C277">
            <v>27000</v>
          </cell>
          <cell r="D277">
            <v>8.1999999999999993</v>
          </cell>
          <cell r="E277">
            <v>450.9</v>
          </cell>
          <cell r="F277">
            <v>4.8</v>
          </cell>
          <cell r="G277">
            <v>522.1</v>
          </cell>
          <cell r="H277">
            <v>4.2</v>
          </cell>
          <cell r="I277">
            <v>274.60000000000002</v>
          </cell>
          <cell r="J277">
            <v>5.8</v>
          </cell>
          <cell r="K277" t="str">
            <v>&amp;^%</v>
          </cell>
          <cell r="L277" t="str">
            <v>&amp;^%</v>
          </cell>
          <cell r="N277" t="str">
            <v>Harrogate</v>
          </cell>
          <cell r="O277" t="str">
            <v>E07000165</v>
          </cell>
          <cell r="P277">
            <v>43000</v>
          </cell>
          <cell r="Q277">
            <v>6.4</v>
          </cell>
          <cell r="R277">
            <v>37.5</v>
          </cell>
          <cell r="S277">
            <v>1.7</v>
          </cell>
          <cell r="T277">
            <v>39.5</v>
          </cell>
          <cell r="U277">
            <v>0.9</v>
          </cell>
          <cell r="V277">
            <v>34.200000000000003</v>
          </cell>
          <cell r="W277">
            <v>1.9</v>
          </cell>
          <cell r="X277" t="str">
            <v>&amp;^%</v>
          </cell>
          <cell r="Y277" t="str">
            <v>&amp;^%</v>
          </cell>
          <cell r="AA277" t="str">
            <v>Harrogate</v>
          </cell>
          <cell r="AB277" t="str">
            <v>E07000165</v>
          </cell>
          <cell r="AC277">
            <v>37000</v>
          </cell>
          <cell r="AD277">
            <v>7.6</v>
          </cell>
          <cell r="AE277">
            <v>22174</v>
          </cell>
          <cell r="AF277">
            <v>5.0999999999999996</v>
          </cell>
          <cell r="AG277">
            <v>25672</v>
          </cell>
          <cell r="AH277">
            <v>4.3</v>
          </cell>
          <cell r="AI277">
            <v>12468</v>
          </cell>
          <cell r="AJ277">
            <v>7.2</v>
          </cell>
          <cell r="AK277" t="str">
            <v>&amp;^%</v>
          </cell>
          <cell r="AL277" t="str">
            <v>&amp;^%</v>
          </cell>
          <cell r="AN277" t="str">
            <v>Harrogate</v>
          </cell>
          <cell r="AO277" t="str">
            <v>E07000165</v>
          </cell>
          <cell r="AP277">
            <v>43000</v>
          </cell>
          <cell r="AQ277">
            <v>6.4</v>
          </cell>
          <cell r="AR277">
            <v>10.7</v>
          </cell>
          <cell r="AS277">
            <v>5.5</v>
          </cell>
          <cell r="AT277">
            <v>12.7</v>
          </cell>
          <cell r="AU277">
            <v>3.4</v>
          </cell>
          <cell r="AV277">
            <v>6.64</v>
          </cell>
          <cell r="AW277">
            <v>2.9</v>
          </cell>
          <cell r="AX277" t="str">
            <v>&amp;^%</v>
          </cell>
          <cell r="AY277" t="str">
            <v>&amp;^%</v>
          </cell>
          <cell r="BA277" t="str">
            <v>Harrogate</v>
          </cell>
          <cell r="BB277" t="str">
            <v>E07000165</v>
          </cell>
          <cell r="BC277">
            <v>43000</v>
          </cell>
          <cell r="BD277">
            <v>6.4</v>
          </cell>
          <cell r="BE277">
            <v>442.4</v>
          </cell>
          <cell r="BF277">
            <v>4.5</v>
          </cell>
          <cell r="BG277">
            <v>501.3</v>
          </cell>
          <cell r="BH277">
            <v>3.3</v>
          </cell>
          <cell r="BI277">
            <v>256.10000000000002</v>
          </cell>
          <cell r="BJ277">
            <v>3.7</v>
          </cell>
          <cell r="BK277" t="str">
            <v>&amp;^%</v>
          </cell>
          <cell r="BL277" t="str">
            <v>&amp;^%</v>
          </cell>
          <cell r="BN277" t="str">
            <v>Harrogate</v>
          </cell>
          <cell r="BO277" t="str">
            <v>E07000165</v>
          </cell>
          <cell r="BP277">
            <v>67000</v>
          </cell>
          <cell r="BQ277">
            <v>5</v>
          </cell>
          <cell r="BR277">
            <v>36.9</v>
          </cell>
          <cell r="BS277">
            <v>1.5</v>
          </cell>
          <cell r="BT277">
            <v>30.8</v>
          </cell>
          <cell r="BU277">
            <v>2.2000000000000002</v>
          </cell>
          <cell r="BV277" t="str">
            <v>&amp;^%</v>
          </cell>
          <cell r="BW277" t="str">
            <v>&amp;^%</v>
          </cell>
          <cell r="BX277">
            <v>44.5</v>
          </cell>
          <cell r="BY277">
            <v>10</v>
          </cell>
          <cell r="CA277" t="str">
            <v>Harrogate</v>
          </cell>
          <cell r="CB277" t="str">
            <v>E07000165</v>
          </cell>
          <cell r="CC277">
            <v>57000</v>
          </cell>
          <cell r="CD277">
            <v>6</v>
          </cell>
          <cell r="CE277">
            <v>17670</v>
          </cell>
          <cell r="CF277">
            <v>7.4</v>
          </cell>
          <cell r="CG277">
            <v>19674</v>
          </cell>
          <cell r="CH277">
            <v>4.8</v>
          </cell>
          <cell r="CI277" t="str">
            <v>&amp;^%</v>
          </cell>
          <cell r="CJ277" t="str">
            <v>&amp;^%</v>
          </cell>
          <cell r="CK277" t="str">
            <v>&amp;^%</v>
          </cell>
          <cell r="CL277" t="str">
            <v>&amp;^%</v>
          </cell>
          <cell r="CN277" t="str">
            <v>Harrogate</v>
          </cell>
          <cell r="CO277" t="str">
            <v>E07000165</v>
          </cell>
          <cell r="CP277">
            <v>67000</v>
          </cell>
          <cell r="CQ277">
            <v>5</v>
          </cell>
          <cell r="CR277">
            <v>9.56</v>
          </cell>
          <cell r="CS277">
            <v>4.5</v>
          </cell>
          <cell r="CT277">
            <v>12.67</v>
          </cell>
          <cell r="CU277">
            <v>4.0999999999999996</v>
          </cell>
          <cell r="CV277">
            <v>6.13</v>
          </cell>
          <cell r="CW277">
            <v>0.9</v>
          </cell>
          <cell r="CX277" t="str">
            <v>&amp;^%</v>
          </cell>
          <cell r="CY277" t="str">
            <v>&amp;^%</v>
          </cell>
          <cell r="DA277" t="str">
            <v>Harrogate</v>
          </cell>
          <cell r="DB277" t="str">
            <v>E07000165</v>
          </cell>
          <cell r="DC277">
            <v>67000</v>
          </cell>
          <cell r="DD277">
            <v>5</v>
          </cell>
          <cell r="DE277">
            <v>345.1</v>
          </cell>
          <cell r="DF277">
            <v>6.4</v>
          </cell>
          <cell r="DG277">
            <v>389.9</v>
          </cell>
          <cell r="DH277">
            <v>4.5</v>
          </cell>
          <cell r="DI277">
            <v>63.4</v>
          </cell>
          <cell r="DJ277">
            <v>20</v>
          </cell>
          <cell r="DK277" t="str">
            <v>&amp;^%</v>
          </cell>
          <cell r="DL277" t="str">
            <v>&amp;^%</v>
          </cell>
          <cell r="DN277" t="str">
            <v>Harrogate</v>
          </cell>
          <cell r="DO277" t="str">
            <v>E07000165</v>
          </cell>
          <cell r="DP277">
            <v>16000</v>
          </cell>
          <cell r="DQ277">
            <v>10</v>
          </cell>
          <cell r="DR277">
            <v>37.5</v>
          </cell>
          <cell r="DS277">
            <v>0.3</v>
          </cell>
          <cell r="DT277">
            <v>37.799999999999997</v>
          </cell>
          <cell r="DU277">
            <v>1.1000000000000001</v>
          </cell>
          <cell r="DV277">
            <v>32.5</v>
          </cell>
          <cell r="DW277">
            <v>1.3</v>
          </cell>
          <cell r="DX277" t="str">
            <v>&amp;^%</v>
          </cell>
          <cell r="DY277" t="str">
            <v>&amp;^%</v>
          </cell>
          <cell r="EA277" t="str">
            <v>Harrogate</v>
          </cell>
          <cell r="EB277" t="str">
            <v>E07000165</v>
          </cell>
          <cell r="EC277">
            <v>14000</v>
          </cell>
          <cell r="ED277">
            <v>12</v>
          </cell>
          <cell r="EE277">
            <v>19282</v>
          </cell>
          <cell r="EF277">
            <v>8.5</v>
          </cell>
          <cell r="EG277">
            <v>22752</v>
          </cell>
          <cell r="EH277">
            <v>6.7</v>
          </cell>
          <cell r="EI277">
            <v>11469</v>
          </cell>
          <cell r="EJ277">
            <v>9.3000000000000007</v>
          </cell>
          <cell r="EK277" t="str">
            <v>&amp;^%</v>
          </cell>
          <cell r="EL277" t="str">
            <v>&amp;^%</v>
          </cell>
          <cell r="EN277" t="str">
            <v>Harrogate</v>
          </cell>
          <cell r="EO277" t="str">
            <v>E07000165</v>
          </cell>
          <cell r="EP277">
            <v>16000</v>
          </cell>
          <cell r="EQ277">
            <v>10</v>
          </cell>
          <cell r="ER277">
            <v>10.29</v>
          </cell>
          <cell r="ES277">
            <v>11</v>
          </cell>
          <cell r="ET277">
            <v>12.36</v>
          </cell>
          <cell r="EU277">
            <v>5.0999999999999996</v>
          </cell>
          <cell r="EV277">
            <v>6.47</v>
          </cell>
          <cell r="EW277">
            <v>3.1</v>
          </cell>
          <cell r="EX277" t="str">
            <v>&amp;^%</v>
          </cell>
          <cell r="EY277" t="str">
            <v>&amp;^%</v>
          </cell>
          <cell r="FA277" t="str">
            <v>Harrogate</v>
          </cell>
          <cell r="FB277" t="str">
            <v>E07000165</v>
          </cell>
          <cell r="FC277">
            <v>16000</v>
          </cell>
          <cell r="FD277">
            <v>10</v>
          </cell>
          <cell r="FE277">
            <v>393.6</v>
          </cell>
          <cell r="FF277">
            <v>9.4</v>
          </cell>
          <cell r="FG277">
            <v>466.5</v>
          </cell>
          <cell r="FH277">
            <v>5</v>
          </cell>
          <cell r="FI277">
            <v>242.4</v>
          </cell>
          <cell r="FJ277">
            <v>4.5</v>
          </cell>
          <cell r="FK277" t="str">
            <v>&amp;^%</v>
          </cell>
          <cell r="FL277" t="str">
            <v>&amp;^%</v>
          </cell>
          <cell r="FN277" t="str">
            <v>Harrogate</v>
          </cell>
          <cell r="FO277" t="str">
            <v>E07000165</v>
          </cell>
          <cell r="FP277">
            <v>27000</v>
          </cell>
          <cell r="FQ277">
            <v>8.1999999999999993</v>
          </cell>
          <cell r="FR277">
            <v>39.9</v>
          </cell>
          <cell r="FS277">
            <v>1.6</v>
          </cell>
          <cell r="FT277">
            <v>40.5</v>
          </cell>
          <cell r="FU277">
            <v>1.2</v>
          </cell>
          <cell r="FV277">
            <v>35</v>
          </cell>
          <cell r="FW277">
            <v>1.9</v>
          </cell>
          <cell r="FX277" t="str">
            <v>&amp;^%</v>
          </cell>
          <cell r="FY277" t="str">
            <v>&amp;^%</v>
          </cell>
          <cell r="GA277" t="str">
            <v>Harrogate</v>
          </cell>
          <cell r="GB277" t="str">
            <v>E07000165</v>
          </cell>
          <cell r="GC277">
            <v>24000</v>
          </cell>
          <cell r="GD277">
            <v>9.6999999999999993</v>
          </cell>
          <cell r="GE277">
            <v>23258</v>
          </cell>
          <cell r="GF277">
            <v>6.5</v>
          </cell>
          <cell r="GG277">
            <v>27367</v>
          </cell>
          <cell r="GH277">
            <v>5.4</v>
          </cell>
          <cell r="GI277">
            <v>14075</v>
          </cell>
          <cell r="GJ277">
            <v>8</v>
          </cell>
          <cell r="GK277" t="str">
            <v>&amp;^%</v>
          </cell>
          <cell r="GL277" t="str">
            <v>&amp;^%</v>
          </cell>
          <cell r="GN277" t="str">
            <v>Harrogate</v>
          </cell>
          <cell r="GO277" t="str">
            <v>E07000165</v>
          </cell>
          <cell r="GP277">
            <v>27000</v>
          </cell>
          <cell r="GQ277">
            <v>8.1999999999999993</v>
          </cell>
          <cell r="GR277">
            <v>10.96</v>
          </cell>
          <cell r="GS277">
            <v>5.9</v>
          </cell>
          <cell r="GT277">
            <v>12.89</v>
          </cell>
          <cell r="GU277">
            <v>4.5</v>
          </cell>
          <cell r="GV277">
            <v>6.71</v>
          </cell>
          <cell r="GW277">
            <v>3.6</v>
          </cell>
          <cell r="GX277" t="str">
            <v>&amp;^%</v>
          </cell>
          <cell r="GY277" t="str">
            <v>&amp;^%</v>
          </cell>
        </row>
        <row r="278">
          <cell r="A278" t="str">
            <v>Richmondshire</v>
          </cell>
          <cell r="B278" t="str">
            <v>E07000166</v>
          </cell>
          <cell r="C278">
            <v>5000</v>
          </cell>
          <cell r="D278">
            <v>18.8</v>
          </cell>
          <cell r="E278">
            <v>460.6</v>
          </cell>
          <cell r="F278">
            <v>13</v>
          </cell>
          <cell r="G278">
            <v>485.7</v>
          </cell>
          <cell r="H278">
            <v>7.2</v>
          </cell>
          <cell r="I278" t="str">
            <v>&amp;^%</v>
          </cell>
          <cell r="J278" t="str">
            <v>&amp;^%</v>
          </cell>
          <cell r="K278" t="str">
            <v>&amp;^%</v>
          </cell>
          <cell r="L278" t="str">
            <v>&amp;^%</v>
          </cell>
          <cell r="N278" t="str">
            <v>Richmondshire</v>
          </cell>
          <cell r="O278" t="str">
            <v>E07000166</v>
          </cell>
          <cell r="P278">
            <v>7000</v>
          </cell>
          <cell r="Q278">
            <v>15.5</v>
          </cell>
          <cell r="R278">
            <v>38</v>
          </cell>
          <cell r="S278">
            <v>2.2000000000000002</v>
          </cell>
          <cell r="T278">
            <v>41.1</v>
          </cell>
          <cell r="U278">
            <v>3.2</v>
          </cell>
          <cell r="V278" t="str">
            <v>&amp;^%</v>
          </cell>
          <cell r="W278" t="str">
            <v>&amp;^%</v>
          </cell>
          <cell r="X278" t="str">
            <v>&amp;^%</v>
          </cell>
          <cell r="Y278" t="str">
            <v>&amp;^%</v>
          </cell>
          <cell r="AA278" t="str">
            <v>Richmondshire</v>
          </cell>
          <cell r="AB278" t="str">
            <v>E07000166</v>
          </cell>
          <cell r="AC278">
            <v>6000</v>
          </cell>
          <cell r="AD278">
            <v>18.899999999999999</v>
          </cell>
          <cell r="AE278">
            <v>24302</v>
          </cell>
          <cell r="AF278">
            <v>16</v>
          </cell>
          <cell r="AG278">
            <v>23943</v>
          </cell>
          <cell r="AH278">
            <v>8.1</v>
          </cell>
          <cell r="AI278" t="str">
            <v>&amp;^%</v>
          </cell>
          <cell r="AJ278" t="str">
            <v>&amp;^%</v>
          </cell>
          <cell r="AK278" t="str">
            <v>&amp;^%</v>
          </cell>
          <cell r="AL278" t="str">
            <v>&amp;^%</v>
          </cell>
          <cell r="AN278" t="str">
            <v>Richmondshire</v>
          </cell>
          <cell r="AO278" t="str">
            <v>E07000166</v>
          </cell>
          <cell r="AP278">
            <v>7000</v>
          </cell>
          <cell r="AQ278">
            <v>15.5</v>
          </cell>
          <cell r="AR278">
            <v>10.58</v>
          </cell>
          <cell r="AS278">
            <v>13</v>
          </cell>
          <cell r="AT278">
            <v>11.63</v>
          </cell>
          <cell r="AU278">
            <v>5.8</v>
          </cell>
          <cell r="AV278" t="str">
            <v>&amp;^%</v>
          </cell>
          <cell r="AW278" t="str">
            <v>&amp;^%</v>
          </cell>
          <cell r="AX278" t="str">
            <v>&amp;^%</v>
          </cell>
          <cell r="AY278" t="str">
            <v>&amp;^%</v>
          </cell>
          <cell r="BA278" t="str">
            <v>Richmondshire</v>
          </cell>
          <cell r="BB278" t="str">
            <v>E07000166</v>
          </cell>
          <cell r="BC278">
            <v>7000</v>
          </cell>
          <cell r="BD278">
            <v>15.5</v>
          </cell>
          <cell r="BE278">
            <v>456.7</v>
          </cell>
          <cell r="BF278">
            <v>13</v>
          </cell>
          <cell r="BG278">
            <v>477.7</v>
          </cell>
          <cell r="BH278">
            <v>6.3</v>
          </cell>
          <cell r="BI278" t="str">
            <v>&amp;^%</v>
          </cell>
          <cell r="BJ278" t="str">
            <v>&amp;^%</v>
          </cell>
          <cell r="BK278" t="str">
            <v>&amp;^%</v>
          </cell>
          <cell r="BL278" t="str">
            <v>&amp;^%</v>
          </cell>
          <cell r="BN278" t="str">
            <v>Richmondshire</v>
          </cell>
          <cell r="BO278" t="str">
            <v>E07000166</v>
          </cell>
          <cell r="BP278">
            <v>10000</v>
          </cell>
          <cell r="BQ278">
            <v>12.4</v>
          </cell>
          <cell r="BR278">
            <v>37</v>
          </cell>
          <cell r="BS278" t="str">
            <v>&amp;^%</v>
          </cell>
          <cell r="BT278">
            <v>33.4</v>
          </cell>
          <cell r="BU278">
            <v>5</v>
          </cell>
          <cell r="BV278">
            <v>15</v>
          </cell>
          <cell r="BW278">
            <v>20</v>
          </cell>
          <cell r="BX278" t="str">
            <v>&amp;^%</v>
          </cell>
          <cell r="BY278" t="str">
            <v>&amp;^%</v>
          </cell>
          <cell r="CA278" t="str">
            <v>Richmondshire</v>
          </cell>
          <cell r="CB278" t="str">
            <v>E07000166</v>
          </cell>
          <cell r="CC278">
            <v>8000</v>
          </cell>
          <cell r="CD278">
            <v>15.6</v>
          </cell>
          <cell r="CE278" t="str">
            <v>&amp;^%</v>
          </cell>
          <cell r="CF278" t="str">
            <v>&amp;^%</v>
          </cell>
          <cell r="CG278">
            <v>19030</v>
          </cell>
          <cell r="CH278">
            <v>9.6</v>
          </cell>
          <cell r="CI278" t="str">
            <v>&amp;^%</v>
          </cell>
          <cell r="CJ278" t="str">
            <v>&amp;^%</v>
          </cell>
          <cell r="CK278" t="str">
            <v>&amp;^%</v>
          </cell>
          <cell r="CL278" t="str">
            <v>&amp;^%</v>
          </cell>
          <cell r="CN278" t="str">
            <v>Richmondshire</v>
          </cell>
          <cell r="CO278" t="str">
            <v>E07000166</v>
          </cell>
          <cell r="CP278">
            <v>10000</v>
          </cell>
          <cell r="CQ278">
            <v>12.4</v>
          </cell>
          <cell r="CR278">
            <v>9.0399999999999991</v>
          </cell>
          <cell r="CS278">
            <v>12</v>
          </cell>
          <cell r="CT278">
            <v>11.07</v>
          </cell>
          <cell r="CU278">
            <v>5.3</v>
          </cell>
          <cell r="CV278">
            <v>6.08</v>
          </cell>
          <cell r="CW278">
            <v>5.6</v>
          </cell>
          <cell r="CX278" t="str">
            <v>&amp;^%</v>
          </cell>
          <cell r="CY278" t="str">
            <v>&amp;^%</v>
          </cell>
          <cell r="DA278" t="str">
            <v>Richmondshire</v>
          </cell>
          <cell r="DB278" t="str">
            <v>E07000166</v>
          </cell>
          <cell r="DC278">
            <v>10000</v>
          </cell>
          <cell r="DD278">
            <v>12.4</v>
          </cell>
          <cell r="DE278">
            <v>323.89999999999998</v>
          </cell>
          <cell r="DF278">
            <v>19</v>
          </cell>
          <cell r="DG278">
            <v>370</v>
          </cell>
          <cell r="DH278">
            <v>7.6</v>
          </cell>
          <cell r="DI278">
            <v>99.4</v>
          </cell>
          <cell r="DJ278">
            <v>20</v>
          </cell>
          <cell r="DK278" t="str">
            <v>&amp;^%</v>
          </cell>
          <cell r="DL278" t="str">
            <v>&amp;^%</v>
          </cell>
          <cell r="DN278" t="str">
            <v>Richmondshire</v>
          </cell>
          <cell r="DO278" t="str">
            <v>E07000166</v>
          </cell>
          <cell r="DP278" t="str">
            <v>&amp;^%</v>
          </cell>
          <cell r="DQ278" t="str">
            <v>&amp;^%</v>
          </cell>
          <cell r="DR278">
            <v>37</v>
          </cell>
          <cell r="DS278">
            <v>4.5999999999999996</v>
          </cell>
          <cell r="DT278">
            <v>35.700000000000003</v>
          </cell>
          <cell r="DU278">
            <v>2</v>
          </cell>
          <cell r="DV278" t="str">
            <v>&amp;^%</v>
          </cell>
          <cell r="DW278" t="str">
            <v>&amp;^%</v>
          </cell>
          <cell r="DX278" t="str">
            <v>&amp;^%</v>
          </cell>
          <cell r="DY278" t="str">
            <v>&amp;^%</v>
          </cell>
          <cell r="EA278" t="str">
            <v>Richmondshire</v>
          </cell>
          <cell r="EB278" t="str">
            <v>E07000166</v>
          </cell>
          <cell r="EC278" t="str">
            <v>&amp;^%</v>
          </cell>
          <cell r="ED278" t="str">
            <v>&amp;^%</v>
          </cell>
          <cell r="EE278" t="str">
            <v>&amp;^%</v>
          </cell>
          <cell r="EF278" t="str">
            <v>&amp;^%</v>
          </cell>
          <cell r="EG278">
            <v>19114</v>
          </cell>
          <cell r="EH278">
            <v>20</v>
          </cell>
          <cell r="EI278" t="str">
            <v>&amp;^%</v>
          </cell>
          <cell r="EJ278" t="str">
            <v>&amp;^%</v>
          </cell>
          <cell r="EK278" t="str">
            <v>&amp;^%</v>
          </cell>
          <cell r="EL278" t="str">
            <v>&amp;^%</v>
          </cell>
          <cell r="EN278" t="str">
            <v>Richmondshire</v>
          </cell>
          <cell r="EO278" t="str">
            <v>E07000166</v>
          </cell>
          <cell r="EP278" t="str">
            <v>&amp;^%</v>
          </cell>
          <cell r="EQ278" t="str">
            <v>&amp;^%</v>
          </cell>
          <cell r="ER278" t="str">
            <v>&amp;^%</v>
          </cell>
          <cell r="ES278" t="str">
            <v>&amp;^%</v>
          </cell>
          <cell r="ET278">
            <v>12.84</v>
          </cell>
          <cell r="EU278">
            <v>12</v>
          </cell>
          <cell r="EV278" t="str">
            <v>&amp;^%</v>
          </cell>
          <cell r="EW278" t="str">
            <v>&amp;^%</v>
          </cell>
          <cell r="EX278" t="str">
            <v>&amp;^%</v>
          </cell>
          <cell r="EY278" t="str">
            <v>&amp;^%</v>
          </cell>
          <cell r="FA278" t="str">
            <v>Richmondshire</v>
          </cell>
          <cell r="FB278" t="str">
            <v>E07000166</v>
          </cell>
          <cell r="FC278" t="str">
            <v>&amp;^%</v>
          </cell>
          <cell r="FD278" t="str">
            <v>&amp;^%</v>
          </cell>
          <cell r="FE278" t="str">
            <v>&amp;^%</v>
          </cell>
          <cell r="FF278" t="str">
            <v>&amp;^%</v>
          </cell>
          <cell r="FG278">
            <v>459</v>
          </cell>
          <cell r="FH278">
            <v>12</v>
          </cell>
          <cell r="FI278" t="str">
            <v>&amp;^%</v>
          </cell>
          <cell r="FJ278" t="str">
            <v>&amp;^%</v>
          </cell>
          <cell r="FK278" t="str">
            <v>&amp;^%</v>
          </cell>
          <cell r="FL278" t="str">
            <v>&amp;^%</v>
          </cell>
          <cell r="FN278" t="str">
            <v>Richmondshire</v>
          </cell>
          <cell r="FO278" t="str">
            <v>E07000166</v>
          </cell>
          <cell r="FP278">
            <v>5000</v>
          </cell>
          <cell r="FQ278">
            <v>18.8</v>
          </cell>
          <cell r="FR278">
            <v>40</v>
          </cell>
          <cell r="FS278">
            <v>5.9</v>
          </cell>
          <cell r="FT278">
            <v>43.4</v>
          </cell>
          <cell r="FU278">
            <v>3.9</v>
          </cell>
          <cell r="FV278" t="str">
            <v>&amp;^%</v>
          </cell>
          <cell r="FW278" t="str">
            <v>&amp;^%</v>
          </cell>
          <cell r="FX278" t="str">
            <v>&amp;^%</v>
          </cell>
          <cell r="FY278" t="str">
            <v>&amp;^%</v>
          </cell>
          <cell r="GA278" t="str">
            <v>Richmondshire</v>
          </cell>
          <cell r="GB278" t="str">
            <v>E07000166</v>
          </cell>
          <cell r="GC278" t="str">
            <v>&amp;^%</v>
          </cell>
          <cell r="GD278" t="str">
            <v>&amp;^%</v>
          </cell>
          <cell r="GE278">
            <v>25956</v>
          </cell>
          <cell r="GF278">
            <v>12</v>
          </cell>
          <cell r="GG278">
            <v>26450</v>
          </cell>
          <cell r="GH278">
            <v>7.4</v>
          </cell>
          <cell r="GI278" t="str">
            <v>&amp;^%</v>
          </cell>
          <cell r="GJ278" t="str">
            <v>&amp;^%</v>
          </cell>
          <cell r="GK278" t="str">
            <v>&amp;^%</v>
          </cell>
          <cell r="GL278" t="str">
            <v>&amp;^%</v>
          </cell>
          <cell r="GN278" t="str">
            <v>Richmondshire</v>
          </cell>
          <cell r="GO278" t="str">
            <v>E07000166</v>
          </cell>
          <cell r="GP278">
            <v>5000</v>
          </cell>
          <cell r="GQ278">
            <v>18.8</v>
          </cell>
          <cell r="GR278">
            <v>10.55</v>
          </cell>
          <cell r="GS278">
            <v>11</v>
          </cell>
          <cell r="GT278">
            <v>11.2</v>
          </cell>
          <cell r="GU278">
            <v>6.4</v>
          </cell>
          <cell r="GV278" t="str">
            <v>&amp;^%</v>
          </cell>
          <cell r="GW278" t="str">
            <v>&amp;^%</v>
          </cell>
          <cell r="GX278" t="str">
            <v>&amp;^%</v>
          </cell>
          <cell r="GY278" t="str">
            <v>&amp;^%</v>
          </cell>
        </row>
        <row r="279">
          <cell r="A279" t="str">
            <v>Ryedale</v>
          </cell>
          <cell r="B279" t="str">
            <v>E07000167</v>
          </cell>
          <cell r="C279">
            <v>9000</v>
          </cell>
          <cell r="D279">
            <v>13.8</v>
          </cell>
          <cell r="E279">
            <v>405.5</v>
          </cell>
          <cell r="F279">
            <v>9.1</v>
          </cell>
          <cell r="G279">
            <v>471.7</v>
          </cell>
          <cell r="H279">
            <v>7.6</v>
          </cell>
          <cell r="I279" t="str">
            <v>&amp;^%</v>
          </cell>
          <cell r="J279" t="str">
            <v>&amp;^%</v>
          </cell>
          <cell r="K279" t="str">
            <v>&amp;^%</v>
          </cell>
          <cell r="L279" t="str">
            <v>&amp;^%</v>
          </cell>
          <cell r="N279" t="str">
            <v>Ryedale</v>
          </cell>
          <cell r="O279" t="str">
            <v>E07000167</v>
          </cell>
          <cell r="P279">
            <v>14000</v>
          </cell>
          <cell r="Q279">
            <v>11.2</v>
          </cell>
          <cell r="R279">
            <v>38</v>
          </cell>
          <cell r="S279">
            <v>2</v>
          </cell>
          <cell r="T279">
            <v>39.799999999999997</v>
          </cell>
          <cell r="U279">
            <v>1.9</v>
          </cell>
          <cell r="V279">
            <v>32.4</v>
          </cell>
          <cell r="W279">
            <v>3.1</v>
          </cell>
          <cell r="X279" t="str">
            <v>&amp;^%</v>
          </cell>
          <cell r="Y279" t="str">
            <v>&amp;^%</v>
          </cell>
          <cell r="AA279" t="str">
            <v>Ryedale</v>
          </cell>
          <cell r="AB279" t="str">
            <v>E07000167</v>
          </cell>
          <cell r="AC279">
            <v>11000</v>
          </cell>
          <cell r="AD279">
            <v>13.8</v>
          </cell>
          <cell r="AE279">
            <v>19597</v>
          </cell>
          <cell r="AF279">
            <v>9.1999999999999993</v>
          </cell>
          <cell r="AG279">
            <v>24036</v>
          </cell>
          <cell r="AH279">
            <v>10</v>
          </cell>
          <cell r="AI279" t="str">
            <v>&amp;^%</v>
          </cell>
          <cell r="AJ279" t="str">
            <v>&amp;^%</v>
          </cell>
          <cell r="AK279" t="str">
            <v>&amp;^%</v>
          </cell>
          <cell r="AL279" t="str">
            <v>&amp;^%</v>
          </cell>
          <cell r="AN279" t="str">
            <v>Ryedale</v>
          </cell>
          <cell r="AO279" t="str">
            <v>E07000167</v>
          </cell>
          <cell r="AP279">
            <v>14000</v>
          </cell>
          <cell r="AQ279">
            <v>11.2</v>
          </cell>
          <cell r="AR279">
            <v>9.69</v>
          </cell>
          <cell r="AS279">
            <v>7.3</v>
          </cell>
          <cell r="AT279">
            <v>12.46</v>
          </cell>
          <cell r="AU279">
            <v>9.1999999999999993</v>
          </cell>
          <cell r="AV279">
            <v>6.5</v>
          </cell>
          <cell r="AW279">
            <v>3.7</v>
          </cell>
          <cell r="AX279" t="str">
            <v>&amp;^%</v>
          </cell>
          <cell r="AY279" t="str">
            <v>&amp;^%</v>
          </cell>
          <cell r="BA279" t="str">
            <v>Ryedale</v>
          </cell>
          <cell r="BB279" t="str">
            <v>E07000167</v>
          </cell>
          <cell r="BC279">
            <v>14000</v>
          </cell>
          <cell r="BD279">
            <v>11.2</v>
          </cell>
          <cell r="BE279">
            <v>395.7</v>
          </cell>
          <cell r="BF279">
            <v>7.7</v>
          </cell>
          <cell r="BG279">
            <v>495.2</v>
          </cell>
          <cell r="BH279">
            <v>9.1</v>
          </cell>
          <cell r="BI279">
            <v>256</v>
          </cell>
          <cell r="BJ279">
            <v>7.2</v>
          </cell>
          <cell r="BK279" t="str">
            <v>&amp;^%</v>
          </cell>
          <cell r="BL279" t="str">
            <v>&amp;^%</v>
          </cell>
          <cell r="BN279" t="str">
            <v>Ryedale</v>
          </cell>
          <cell r="BO279" t="str">
            <v>E07000167</v>
          </cell>
          <cell r="BP279">
            <v>20000</v>
          </cell>
          <cell r="BQ279">
            <v>9.1999999999999993</v>
          </cell>
          <cell r="BR279">
            <v>37</v>
          </cell>
          <cell r="BS279">
            <v>3.5</v>
          </cell>
          <cell r="BT279">
            <v>32.9</v>
          </cell>
          <cell r="BU279">
            <v>3.5</v>
          </cell>
          <cell r="BV279">
            <v>13.5</v>
          </cell>
          <cell r="BW279">
            <v>11</v>
          </cell>
          <cell r="BX279" t="str">
            <v>&amp;^%</v>
          </cell>
          <cell r="BY279" t="str">
            <v>&amp;^%</v>
          </cell>
          <cell r="CA279" t="str">
            <v>Ryedale</v>
          </cell>
          <cell r="CB279" t="str">
            <v>E07000167</v>
          </cell>
          <cell r="CC279">
            <v>16000</v>
          </cell>
          <cell r="CD279">
            <v>11.4</v>
          </cell>
          <cell r="CE279">
            <v>17148</v>
          </cell>
          <cell r="CF279">
            <v>10</v>
          </cell>
          <cell r="CG279">
            <v>19447</v>
          </cell>
          <cell r="CH279">
            <v>9.6999999999999993</v>
          </cell>
          <cell r="CI279" t="str">
            <v>&amp;^%</v>
          </cell>
          <cell r="CJ279" t="str">
            <v>&amp;^%</v>
          </cell>
          <cell r="CK279" t="str">
            <v>&amp;^%</v>
          </cell>
          <cell r="CL279" t="str">
            <v>&amp;^%</v>
          </cell>
          <cell r="CN279" t="str">
            <v>Ryedale</v>
          </cell>
          <cell r="CO279" t="str">
            <v>E07000167</v>
          </cell>
          <cell r="CP279">
            <v>20000</v>
          </cell>
          <cell r="CQ279">
            <v>9.1999999999999993</v>
          </cell>
          <cell r="CR279">
            <v>9.27</v>
          </cell>
          <cell r="CS279">
            <v>6</v>
          </cell>
          <cell r="CT279">
            <v>11.92</v>
          </cell>
          <cell r="CU279">
            <v>8.1999999999999993</v>
          </cell>
          <cell r="CV279">
            <v>6.3</v>
          </cell>
          <cell r="CW279">
            <v>5.9</v>
          </cell>
          <cell r="CX279" t="str">
            <v>&amp;^%</v>
          </cell>
          <cell r="CY279" t="str">
            <v>&amp;^%</v>
          </cell>
          <cell r="DA279" t="str">
            <v>Ryedale</v>
          </cell>
          <cell r="DB279" t="str">
            <v>E07000167</v>
          </cell>
          <cell r="DC279">
            <v>20000</v>
          </cell>
          <cell r="DD279">
            <v>9.1999999999999993</v>
          </cell>
          <cell r="DE279">
            <v>324.10000000000002</v>
          </cell>
          <cell r="DF279">
            <v>9.1999999999999993</v>
          </cell>
          <cell r="DG279">
            <v>392.1</v>
          </cell>
          <cell r="DH279">
            <v>8.9</v>
          </cell>
          <cell r="DI279" t="str">
            <v>&amp;^%</v>
          </cell>
          <cell r="DJ279" t="str">
            <v>&amp;^%</v>
          </cell>
          <cell r="DK279" t="str">
            <v>&amp;^%</v>
          </cell>
          <cell r="DL279" t="str">
            <v>&amp;^%</v>
          </cell>
          <cell r="DN279" t="str">
            <v>Ryedale</v>
          </cell>
          <cell r="DO279" t="str">
            <v>E07000167</v>
          </cell>
          <cell r="DP279">
            <v>5000</v>
          </cell>
          <cell r="DQ279">
            <v>19.2</v>
          </cell>
          <cell r="DR279">
            <v>37</v>
          </cell>
          <cell r="DS279">
            <v>3.2</v>
          </cell>
          <cell r="DT279">
            <v>36.299999999999997</v>
          </cell>
          <cell r="DU279">
            <v>1.5</v>
          </cell>
          <cell r="DV279" t="str">
            <v>&amp;^%</v>
          </cell>
          <cell r="DW279" t="str">
            <v>&amp;^%</v>
          </cell>
          <cell r="DX279" t="str">
            <v>&amp;^%</v>
          </cell>
          <cell r="DY279" t="str">
            <v>&amp;^%</v>
          </cell>
          <cell r="EA279" t="str">
            <v>Ryedale</v>
          </cell>
          <cell r="EB279" t="str">
            <v>E07000167</v>
          </cell>
          <cell r="EC279" t="str">
            <v>&amp;^%</v>
          </cell>
          <cell r="ED279" t="str">
            <v>&amp;^%</v>
          </cell>
          <cell r="EE279">
            <v>19048</v>
          </cell>
          <cell r="EF279">
            <v>18</v>
          </cell>
          <cell r="EG279">
            <v>20699</v>
          </cell>
          <cell r="EH279">
            <v>12</v>
          </cell>
          <cell r="EI279" t="str">
            <v>&amp;^%</v>
          </cell>
          <cell r="EJ279" t="str">
            <v>&amp;^%</v>
          </cell>
          <cell r="EK279" t="str">
            <v>&amp;^%</v>
          </cell>
          <cell r="EL279" t="str">
            <v>&amp;^%</v>
          </cell>
          <cell r="EN279" t="str">
            <v>Ryedale</v>
          </cell>
          <cell r="EO279" t="str">
            <v>E07000167</v>
          </cell>
          <cell r="EP279">
            <v>5000</v>
          </cell>
          <cell r="EQ279">
            <v>19.2</v>
          </cell>
          <cell r="ER279">
            <v>10.1</v>
          </cell>
          <cell r="ES279">
            <v>18</v>
          </cell>
          <cell r="ET279" t="str">
            <v>&amp;^%</v>
          </cell>
          <cell r="EU279" t="str">
            <v>&amp;^%</v>
          </cell>
          <cell r="EV279" t="str">
            <v>&amp;^%</v>
          </cell>
          <cell r="EW279" t="str">
            <v>&amp;^%</v>
          </cell>
          <cell r="EX279" t="str">
            <v>&amp;^%</v>
          </cell>
          <cell r="EY279" t="str">
            <v>&amp;^%</v>
          </cell>
          <cell r="FA279" t="str">
            <v>Ryedale</v>
          </cell>
          <cell r="FB279" t="str">
            <v>E07000167</v>
          </cell>
          <cell r="FC279">
            <v>5000</v>
          </cell>
          <cell r="FD279">
            <v>19.2</v>
          </cell>
          <cell r="FE279">
            <v>368.2</v>
          </cell>
          <cell r="FF279">
            <v>18</v>
          </cell>
          <cell r="FG279" t="str">
            <v>&amp;^%</v>
          </cell>
          <cell r="FH279" t="str">
            <v>&amp;^%</v>
          </cell>
          <cell r="FI279" t="str">
            <v>&amp;^%</v>
          </cell>
          <cell r="FJ279" t="str">
            <v>&amp;^%</v>
          </cell>
          <cell r="FK279" t="str">
            <v>&amp;^%</v>
          </cell>
          <cell r="FL279" t="str">
            <v>&amp;^%</v>
          </cell>
          <cell r="FN279" t="str">
            <v>Ryedale</v>
          </cell>
          <cell r="FO279" t="str">
            <v>E07000167</v>
          </cell>
          <cell r="FP279">
            <v>9000</v>
          </cell>
          <cell r="FQ279">
            <v>13.8</v>
          </cell>
          <cell r="FR279">
            <v>40</v>
          </cell>
          <cell r="FS279">
            <v>2.1</v>
          </cell>
          <cell r="FT279">
            <v>41.4</v>
          </cell>
          <cell r="FU279">
            <v>2.4</v>
          </cell>
          <cell r="FV279" t="str">
            <v>&amp;^%</v>
          </cell>
          <cell r="FW279" t="str">
            <v>&amp;^%</v>
          </cell>
          <cell r="FX279" t="str">
            <v>&amp;^%</v>
          </cell>
          <cell r="FY279" t="str">
            <v>&amp;^%</v>
          </cell>
          <cell r="GA279" t="str">
            <v>Ryedale</v>
          </cell>
          <cell r="GB279" t="str">
            <v>E07000167</v>
          </cell>
          <cell r="GC279">
            <v>8000</v>
          </cell>
          <cell r="GD279">
            <v>16.399999999999999</v>
          </cell>
          <cell r="GE279">
            <v>19874</v>
          </cell>
          <cell r="GF279">
            <v>11</v>
          </cell>
          <cell r="GG279">
            <v>25271</v>
          </cell>
          <cell r="GH279">
            <v>13</v>
          </cell>
          <cell r="GI279" t="str">
            <v>&amp;^%</v>
          </cell>
          <cell r="GJ279" t="str">
            <v>&amp;^%</v>
          </cell>
          <cell r="GK279" t="str">
            <v>&amp;^%</v>
          </cell>
          <cell r="GL279" t="str">
            <v>&amp;^%</v>
          </cell>
          <cell r="GN279" t="str">
            <v>Ryedale</v>
          </cell>
          <cell r="GO279" t="str">
            <v>E07000167</v>
          </cell>
          <cell r="GP279">
            <v>9000</v>
          </cell>
          <cell r="GQ279">
            <v>13.8</v>
          </cell>
          <cell r="GR279">
            <v>9.4600000000000009</v>
          </cell>
          <cell r="GS279">
            <v>9.3000000000000007</v>
          </cell>
          <cell r="GT279">
            <v>11.39</v>
          </cell>
          <cell r="GU279">
            <v>7.9</v>
          </cell>
          <cell r="GV279" t="str">
            <v>&amp;^%</v>
          </cell>
          <cell r="GW279" t="str">
            <v>&amp;^%</v>
          </cell>
          <cell r="GX279" t="str">
            <v>&amp;^%</v>
          </cell>
          <cell r="GY279" t="str">
            <v>&amp;^%</v>
          </cell>
        </row>
        <row r="280">
          <cell r="A280" t="str">
            <v>Scarborough</v>
          </cell>
          <cell r="B280" t="str">
            <v>E07000168</v>
          </cell>
          <cell r="C280">
            <v>15000</v>
          </cell>
          <cell r="D280">
            <v>11</v>
          </cell>
          <cell r="E280">
            <v>479.1</v>
          </cell>
          <cell r="F280">
            <v>9.3000000000000007</v>
          </cell>
          <cell r="G280">
            <v>570.70000000000005</v>
          </cell>
          <cell r="H280">
            <v>9.1999999999999993</v>
          </cell>
          <cell r="I280">
            <v>294.8</v>
          </cell>
          <cell r="J280">
            <v>7.3</v>
          </cell>
          <cell r="K280" t="str">
            <v>&amp;^%</v>
          </cell>
          <cell r="L280" t="str">
            <v>&amp;^%</v>
          </cell>
          <cell r="N280" t="str">
            <v>Scarborough</v>
          </cell>
          <cell r="O280" t="str">
            <v>E07000168</v>
          </cell>
          <cell r="P280">
            <v>24000</v>
          </cell>
          <cell r="Q280">
            <v>8.4</v>
          </cell>
          <cell r="R280">
            <v>37.799999999999997</v>
          </cell>
          <cell r="S280">
            <v>1.7</v>
          </cell>
          <cell r="T280">
            <v>39.799999999999997</v>
          </cell>
          <cell r="U280">
            <v>1.2</v>
          </cell>
          <cell r="V280">
            <v>33.9</v>
          </cell>
          <cell r="W280">
            <v>1.9</v>
          </cell>
          <cell r="X280" t="str">
            <v>&amp;^%</v>
          </cell>
          <cell r="Y280" t="str">
            <v>&amp;^%</v>
          </cell>
          <cell r="AA280" t="str">
            <v>Scarborough</v>
          </cell>
          <cell r="AB280" t="str">
            <v>E07000168</v>
          </cell>
          <cell r="AC280">
            <v>21000</v>
          </cell>
          <cell r="AD280">
            <v>12.2</v>
          </cell>
          <cell r="AE280">
            <v>22469</v>
          </cell>
          <cell r="AF280">
            <v>12</v>
          </cell>
          <cell r="AG280">
            <v>27010</v>
          </cell>
          <cell r="AH280">
            <v>8.8000000000000007</v>
          </cell>
          <cell r="AI280">
            <v>11927</v>
          </cell>
          <cell r="AJ280">
            <v>10</v>
          </cell>
          <cell r="AK280" t="str">
            <v>&amp;^%</v>
          </cell>
          <cell r="AL280" t="str">
            <v>&amp;^%</v>
          </cell>
          <cell r="AN280" t="str">
            <v>Scarborough</v>
          </cell>
          <cell r="AO280" t="str">
            <v>E07000168</v>
          </cell>
          <cell r="AP280">
            <v>24000</v>
          </cell>
          <cell r="AQ280">
            <v>8.4</v>
          </cell>
          <cell r="AR280">
            <v>10.62</v>
          </cell>
          <cell r="AS280">
            <v>6.5</v>
          </cell>
          <cell r="AT280">
            <v>12.98</v>
          </cell>
          <cell r="AU280">
            <v>6.8</v>
          </cell>
          <cell r="AV280">
            <v>6.5</v>
          </cell>
          <cell r="AW280">
            <v>3.2</v>
          </cell>
          <cell r="AX280" t="str">
            <v>&amp;^%</v>
          </cell>
          <cell r="AY280" t="str">
            <v>&amp;^%</v>
          </cell>
          <cell r="BA280" t="str">
            <v>Scarborough</v>
          </cell>
          <cell r="BB280" t="str">
            <v>E07000168</v>
          </cell>
          <cell r="BC280">
            <v>24000</v>
          </cell>
          <cell r="BD280">
            <v>8.4</v>
          </cell>
          <cell r="BE280">
            <v>432.2</v>
          </cell>
          <cell r="BF280">
            <v>7.6</v>
          </cell>
          <cell r="BG280">
            <v>516.79999999999995</v>
          </cell>
          <cell r="BH280">
            <v>6.6</v>
          </cell>
          <cell r="BI280">
            <v>256.7</v>
          </cell>
          <cell r="BJ280">
            <v>5.2</v>
          </cell>
          <cell r="BK280" t="str">
            <v>&amp;^%</v>
          </cell>
          <cell r="BL280" t="str">
            <v>&amp;^%</v>
          </cell>
          <cell r="BN280" t="str">
            <v>Scarborough</v>
          </cell>
          <cell r="BO280" t="str">
            <v>E07000168</v>
          </cell>
          <cell r="BP280">
            <v>39000</v>
          </cell>
          <cell r="BQ280">
            <v>6.5</v>
          </cell>
          <cell r="BR280">
            <v>35.5</v>
          </cell>
          <cell r="BS280">
            <v>3.3</v>
          </cell>
          <cell r="BT280">
            <v>31.5</v>
          </cell>
          <cell r="BU280">
            <v>2.6</v>
          </cell>
          <cell r="BV280" t="str">
            <v>&amp;^%</v>
          </cell>
          <cell r="BW280" t="str">
            <v>&amp;^%</v>
          </cell>
          <cell r="BX280" t="str">
            <v>&amp;^%</v>
          </cell>
          <cell r="BY280" t="str">
            <v>&amp;^%</v>
          </cell>
          <cell r="CA280" t="str">
            <v>Scarborough</v>
          </cell>
          <cell r="CB280" t="str">
            <v>E07000168</v>
          </cell>
          <cell r="CC280">
            <v>32000</v>
          </cell>
          <cell r="CD280">
            <v>9.1</v>
          </cell>
          <cell r="CE280">
            <v>17350</v>
          </cell>
          <cell r="CF280">
            <v>9.1999999999999993</v>
          </cell>
          <cell r="CG280">
            <v>20856</v>
          </cell>
          <cell r="CH280">
            <v>8.1999999999999993</v>
          </cell>
          <cell r="CI280">
            <v>4640</v>
          </cell>
          <cell r="CJ280">
            <v>19</v>
          </cell>
          <cell r="CK280" t="str">
            <v>&amp;^%</v>
          </cell>
          <cell r="CL280" t="str">
            <v>&amp;^%</v>
          </cell>
          <cell r="CN280" t="str">
            <v>Scarborough</v>
          </cell>
          <cell r="CO280" t="str">
            <v>E07000168</v>
          </cell>
          <cell r="CP280">
            <v>39000</v>
          </cell>
          <cell r="CQ280">
            <v>6.5</v>
          </cell>
          <cell r="CR280">
            <v>9.2100000000000009</v>
          </cell>
          <cell r="CS280">
            <v>5.5</v>
          </cell>
          <cell r="CT280">
            <v>12.22</v>
          </cell>
          <cell r="CU280">
            <v>5.8</v>
          </cell>
          <cell r="CV280">
            <v>6.14</v>
          </cell>
          <cell r="CW280">
            <v>0.9</v>
          </cell>
          <cell r="CX280" t="str">
            <v>&amp;^%</v>
          </cell>
          <cell r="CY280" t="str">
            <v>&amp;^%</v>
          </cell>
          <cell r="DA280" t="str">
            <v>Scarborough</v>
          </cell>
          <cell r="DB280" t="str">
            <v>E07000168</v>
          </cell>
          <cell r="DC280">
            <v>39000</v>
          </cell>
          <cell r="DD280">
            <v>6.5</v>
          </cell>
          <cell r="DE280">
            <v>323.5</v>
          </cell>
          <cell r="DF280">
            <v>6.9</v>
          </cell>
          <cell r="DG280">
            <v>384.4</v>
          </cell>
          <cell r="DH280">
            <v>6.4</v>
          </cell>
          <cell r="DI280">
            <v>91.6</v>
          </cell>
          <cell r="DJ280">
            <v>15</v>
          </cell>
          <cell r="DK280" t="str">
            <v>&amp;^%</v>
          </cell>
          <cell r="DL280" t="str">
            <v>&amp;^%</v>
          </cell>
          <cell r="DN280" t="str">
            <v>Scarborough</v>
          </cell>
          <cell r="DO280" t="str">
            <v>E07000168</v>
          </cell>
          <cell r="DP280">
            <v>9000</v>
          </cell>
          <cell r="DQ280">
            <v>13</v>
          </cell>
          <cell r="DR280">
            <v>37.5</v>
          </cell>
          <cell r="DS280">
            <v>2</v>
          </cell>
          <cell r="DT280">
            <v>38.700000000000003</v>
          </cell>
          <cell r="DU280">
            <v>1.8</v>
          </cell>
          <cell r="DV280">
            <v>32.4</v>
          </cell>
          <cell r="DW280">
            <v>3.8</v>
          </cell>
          <cell r="DX280" t="str">
            <v>&amp;^%</v>
          </cell>
          <cell r="DY280" t="str">
            <v>&amp;^%</v>
          </cell>
          <cell r="EA280" t="str">
            <v>Scarborough</v>
          </cell>
          <cell r="EB280" t="str">
            <v>E07000168</v>
          </cell>
          <cell r="EC280">
            <v>8000</v>
          </cell>
          <cell r="ED280">
            <v>15.9</v>
          </cell>
          <cell r="EE280">
            <v>19338</v>
          </cell>
          <cell r="EF280">
            <v>17</v>
          </cell>
          <cell r="EG280">
            <v>21891</v>
          </cell>
          <cell r="EH280">
            <v>7.8</v>
          </cell>
          <cell r="EI280" t="str">
            <v>&amp;^%</v>
          </cell>
          <cell r="EJ280" t="str">
            <v>&amp;^%</v>
          </cell>
          <cell r="EK280" t="str">
            <v>&amp;^%</v>
          </cell>
          <cell r="EL280" t="str">
            <v>&amp;^%</v>
          </cell>
          <cell r="EN280" t="str">
            <v>Scarborough</v>
          </cell>
          <cell r="EO280" t="str">
            <v>E07000168</v>
          </cell>
          <cell r="EP280">
            <v>9000</v>
          </cell>
          <cell r="EQ280">
            <v>13</v>
          </cell>
          <cell r="ER280">
            <v>9.83</v>
          </cell>
          <cell r="ES280">
            <v>11</v>
          </cell>
          <cell r="ET280">
            <v>11.15</v>
          </cell>
          <cell r="EU280">
            <v>5.7</v>
          </cell>
          <cell r="EV280" t="str">
            <v>&amp;^%</v>
          </cell>
          <cell r="EW280" t="str">
            <v>&amp;^%</v>
          </cell>
          <cell r="EX280" t="str">
            <v>&amp;^%</v>
          </cell>
          <cell r="EY280" t="str">
            <v>&amp;^%</v>
          </cell>
          <cell r="FA280" t="str">
            <v>Scarborough</v>
          </cell>
          <cell r="FB280" t="str">
            <v>E07000168</v>
          </cell>
          <cell r="FC280">
            <v>9000</v>
          </cell>
          <cell r="FD280">
            <v>13</v>
          </cell>
          <cell r="FE280">
            <v>378.8</v>
          </cell>
          <cell r="FF280">
            <v>12</v>
          </cell>
          <cell r="FG280">
            <v>431.2</v>
          </cell>
          <cell r="FH280">
            <v>5.7</v>
          </cell>
          <cell r="FI280" t="str">
            <v>&amp;^%</v>
          </cell>
          <cell r="FJ280" t="str">
            <v>&amp;^%</v>
          </cell>
          <cell r="FK280" t="str">
            <v>&amp;^%</v>
          </cell>
          <cell r="FL280" t="str">
            <v>&amp;^%</v>
          </cell>
          <cell r="FN280" t="str">
            <v>Scarborough</v>
          </cell>
          <cell r="FO280" t="str">
            <v>E07000168</v>
          </cell>
          <cell r="FP280">
            <v>15000</v>
          </cell>
          <cell r="FQ280">
            <v>11</v>
          </cell>
          <cell r="FR280">
            <v>38.799999999999997</v>
          </cell>
          <cell r="FS280">
            <v>1.7</v>
          </cell>
          <cell r="FT280">
            <v>40.5</v>
          </cell>
          <cell r="FU280">
            <v>1.6</v>
          </cell>
          <cell r="FV280">
            <v>35</v>
          </cell>
          <cell r="FW280">
            <v>2.4</v>
          </cell>
          <cell r="FX280" t="str">
            <v>&amp;^%</v>
          </cell>
          <cell r="FY280" t="str">
            <v>&amp;^%</v>
          </cell>
          <cell r="GA280" t="str">
            <v>Scarborough</v>
          </cell>
          <cell r="GB280" t="str">
            <v>E07000168</v>
          </cell>
          <cell r="GC280">
            <v>13000</v>
          </cell>
          <cell r="GD280">
            <v>16.8</v>
          </cell>
          <cell r="GE280">
            <v>24001</v>
          </cell>
          <cell r="GF280">
            <v>18</v>
          </cell>
          <cell r="GG280">
            <v>29914</v>
          </cell>
          <cell r="GH280">
            <v>12</v>
          </cell>
          <cell r="GI280" t="str">
            <v>&amp;^%</v>
          </cell>
          <cell r="GJ280" t="str">
            <v>&amp;^%</v>
          </cell>
          <cell r="GK280" t="str">
            <v>&amp;^%</v>
          </cell>
          <cell r="GL280" t="str">
            <v>&amp;^%</v>
          </cell>
          <cell r="GN280" t="str">
            <v>Scarborough</v>
          </cell>
          <cell r="GO280" t="str">
            <v>E07000168</v>
          </cell>
          <cell r="GP280">
            <v>15000</v>
          </cell>
          <cell r="GQ280">
            <v>11</v>
          </cell>
          <cell r="GR280">
            <v>11.36</v>
          </cell>
          <cell r="GS280">
            <v>8.6999999999999993</v>
          </cell>
          <cell r="GT280">
            <v>14.09</v>
          </cell>
          <cell r="GU280">
            <v>9.6</v>
          </cell>
          <cell r="GV280">
            <v>6.88</v>
          </cell>
          <cell r="GW280">
            <v>6.6</v>
          </cell>
          <cell r="GX280" t="str">
            <v>&amp;^%</v>
          </cell>
          <cell r="GY280" t="str">
            <v>&amp;^%</v>
          </cell>
        </row>
        <row r="281">
          <cell r="A281" t="str">
            <v>Selby</v>
          </cell>
          <cell r="B281" t="str">
            <v>E07000169</v>
          </cell>
          <cell r="C281">
            <v>16000</v>
          </cell>
          <cell r="D281">
            <v>10.4</v>
          </cell>
          <cell r="E281">
            <v>539.20000000000005</v>
          </cell>
          <cell r="F281">
            <v>9</v>
          </cell>
          <cell r="G281">
            <v>628.9</v>
          </cell>
          <cell r="H281">
            <v>7.3</v>
          </cell>
          <cell r="I281">
            <v>306.39999999999998</v>
          </cell>
          <cell r="J281">
            <v>7.9</v>
          </cell>
          <cell r="K281" t="str">
            <v>&amp;^%</v>
          </cell>
          <cell r="L281" t="str">
            <v>&amp;^%</v>
          </cell>
          <cell r="N281" t="str">
            <v>Selby</v>
          </cell>
          <cell r="O281" t="str">
            <v>E07000169</v>
          </cell>
          <cell r="P281">
            <v>21000</v>
          </cell>
          <cell r="Q281">
            <v>9</v>
          </cell>
          <cell r="R281">
            <v>39</v>
          </cell>
          <cell r="S281">
            <v>1.6</v>
          </cell>
          <cell r="T281">
            <v>40.799999999999997</v>
          </cell>
          <cell r="U281">
            <v>1.5</v>
          </cell>
          <cell r="V281">
            <v>35</v>
          </cell>
          <cell r="W281">
            <v>2.2000000000000002</v>
          </cell>
          <cell r="X281" t="str">
            <v>&amp;^%</v>
          </cell>
          <cell r="Y281" t="str">
            <v>&amp;^%</v>
          </cell>
          <cell r="AA281" t="str">
            <v>Selby</v>
          </cell>
          <cell r="AB281" t="str">
            <v>E07000169</v>
          </cell>
          <cell r="AC281">
            <v>18000</v>
          </cell>
          <cell r="AD281">
            <v>11</v>
          </cell>
          <cell r="AE281">
            <v>27152</v>
          </cell>
          <cell r="AF281">
            <v>7.9</v>
          </cell>
          <cell r="AG281">
            <v>31502</v>
          </cell>
          <cell r="AH281">
            <v>7.9</v>
          </cell>
          <cell r="AI281">
            <v>14769</v>
          </cell>
          <cell r="AJ281">
            <v>8.5</v>
          </cell>
          <cell r="AK281" t="str">
            <v>&amp;^%</v>
          </cell>
          <cell r="AL281" t="str">
            <v>&amp;^%</v>
          </cell>
          <cell r="AN281" t="str">
            <v>Selby</v>
          </cell>
          <cell r="AO281" t="str">
            <v>E07000169</v>
          </cell>
          <cell r="AP281">
            <v>21000</v>
          </cell>
          <cell r="AQ281">
            <v>9</v>
          </cell>
          <cell r="AR281">
            <v>12.37</v>
          </cell>
          <cell r="AS281">
            <v>7.3</v>
          </cell>
          <cell r="AT281">
            <v>14.48</v>
          </cell>
          <cell r="AU281">
            <v>6.4</v>
          </cell>
          <cell r="AV281">
            <v>6.69</v>
          </cell>
          <cell r="AW281">
            <v>5.2</v>
          </cell>
          <cell r="AX281" t="str">
            <v>&amp;^%</v>
          </cell>
          <cell r="AY281" t="str">
            <v>&amp;^%</v>
          </cell>
          <cell r="BA281" t="str">
            <v>Selby</v>
          </cell>
          <cell r="BB281" t="str">
            <v>E07000169</v>
          </cell>
          <cell r="BC281">
            <v>21000</v>
          </cell>
          <cell r="BD281">
            <v>9</v>
          </cell>
          <cell r="BE281">
            <v>512.70000000000005</v>
          </cell>
          <cell r="BF281">
            <v>8</v>
          </cell>
          <cell r="BG281">
            <v>590.70000000000005</v>
          </cell>
          <cell r="BH281">
            <v>6.3</v>
          </cell>
          <cell r="BI281">
            <v>281</v>
          </cell>
          <cell r="BJ281">
            <v>6.2</v>
          </cell>
          <cell r="BK281" t="str">
            <v>&amp;^%</v>
          </cell>
          <cell r="BL281" t="str">
            <v>&amp;^%</v>
          </cell>
          <cell r="BN281" t="str">
            <v>Selby</v>
          </cell>
          <cell r="BO281" t="str">
            <v>E07000169</v>
          </cell>
          <cell r="BP281">
            <v>28000</v>
          </cell>
          <cell r="BQ281">
            <v>7.7</v>
          </cell>
          <cell r="BR281">
            <v>37.5</v>
          </cell>
          <cell r="BS281">
            <v>2</v>
          </cell>
          <cell r="BT281">
            <v>34</v>
          </cell>
          <cell r="BU281">
            <v>3</v>
          </cell>
          <cell r="BV281">
            <v>12.9</v>
          </cell>
          <cell r="BW281">
            <v>20</v>
          </cell>
          <cell r="BX281" t="str">
            <v>&amp;^%</v>
          </cell>
          <cell r="BY281" t="str">
            <v>&amp;^%</v>
          </cell>
          <cell r="CA281" t="str">
            <v>Selby</v>
          </cell>
          <cell r="CB281" t="str">
            <v>E07000169</v>
          </cell>
          <cell r="CC281">
            <v>23000</v>
          </cell>
          <cell r="CD281">
            <v>9.5</v>
          </cell>
          <cell r="CE281">
            <v>22527</v>
          </cell>
          <cell r="CF281">
            <v>11</v>
          </cell>
          <cell r="CG281">
            <v>25592</v>
          </cell>
          <cell r="CH281">
            <v>8.3000000000000007</v>
          </cell>
          <cell r="CI281" t="str">
            <v>&amp;^%</v>
          </cell>
          <cell r="CJ281" t="str">
            <v>&amp;^%</v>
          </cell>
          <cell r="CK281" t="str">
            <v>&amp;^%</v>
          </cell>
          <cell r="CL281" t="str">
            <v>&amp;^%</v>
          </cell>
          <cell r="CN281" t="str">
            <v>Selby</v>
          </cell>
          <cell r="CO281" t="str">
            <v>E07000169</v>
          </cell>
          <cell r="CP281">
            <v>28000</v>
          </cell>
          <cell r="CQ281">
            <v>7.7</v>
          </cell>
          <cell r="CR281">
            <v>10.64</v>
          </cell>
          <cell r="CS281">
            <v>8.6</v>
          </cell>
          <cell r="CT281">
            <v>13.83</v>
          </cell>
          <cell r="CU281">
            <v>6</v>
          </cell>
          <cell r="CV281">
            <v>6.29</v>
          </cell>
          <cell r="CW281">
            <v>2.7</v>
          </cell>
          <cell r="CX281" t="str">
            <v>&amp;^%</v>
          </cell>
          <cell r="CY281" t="str">
            <v>&amp;^%</v>
          </cell>
          <cell r="DA281" t="str">
            <v>Selby</v>
          </cell>
          <cell r="DB281" t="str">
            <v>E07000169</v>
          </cell>
          <cell r="DC281">
            <v>28000</v>
          </cell>
          <cell r="DD281">
            <v>7.7</v>
          </cell>
          <cell r="DE281">
            <v>386.9</v>
          </cell>
          <cell r="DF281">
            <v>10</v>
          </cell>
          <cell r="DG281">
            <v>470.8</v>
          </cell>
          <cell r="DH281">
            <v>6.8</v>
          </cell>
          <cell r="DI281" t="str">
            <v>&amp;^%</v>
          </cell>
          <cell r="DJ281" t="str">
            <v>&amp;^%</v>
          </cell>
          <cell r="DK281" t="str">
            <v>&amp;^%</v>
          </cell>
          <cell r="DL281" t="str">
            <v>&amp;^%</v>
          </cell>
          <cell r="DN281" t="str">
            <v>Selby</v>
          </cell>
          <cell r="DO281" t="str">
            <v>E07000169</v>
          </cell>
          <cell r="DP281">
            <v>5000</v>
          </cell>
          <cell r="DQ281">
            <v>18.3</v>
          </cell>
          <cell r="DR281">
            <v>37.5</v>
          </cell>
          <cell r="DS281">
            <v>3.1</v>
          </cell>
          <cell r="DT281">
            <v>37.700000000000003</v>
          </cell>
          <cell r="DU281">
            <v>2</v>
          </cell>
          <cell r="DV281" t="str">
            <v>&amp;^%</v>
          </cell>
          <cell r="DW281" t="str">
            <v>&amp;^%</v>
          </cell>
          <cell r="DX281" t="str">
            <v>&amp;^%</v>
          </cell>
          <cell r="DY281" t="str">
            <v>&amp;^%</v>
          </cell>
          <cell r="EA281" t="str">
            <v>Selby</v>
          </cell>
          <cell r="EB281" t="str">
            <v>E07000169</v>
          </cell>
          <cell r="EC281" t="str">
            <v>&amp;^%</v>
          </cell>
          <cell r="ED281" t="str">
            <v>&amp;^%</v>
          </cell>
          <cell r="EE281">
            <v>21946</v>
          </cell>
          <cell r="EF281">
            <v>18</v>
          </cell>
          <cell r="EG281">
            <v>25321</v>
          </cell>
          <cell r="EH281">
            <v>11</v>
          </cell>
          <cell r="EI281" t="str">
            <v>&amp;^%</v>
          </cell>
          <cell r="EJ281" t="str">
            <v>&amp;^%</v>
          </cell>
          <cell r="EK281" t="str">
            <v>&amp;^%</v>
          </cell>
          <cell r="EL281" t="str">
            <v>&amp;^%</v>
          </cell>
          <cell r="EN281" t="str">
            <v>Selby</v>
          </cell>
          <cell r="EO281" t="str">
            <v>E07000169</v>
          </cell>
          <cell r="EP281">
            <v>5000</v>
          </cell>
          <cell r="EQ281">
            <v>18.3</v>
          </cell>
          <cell r="ER281">
            <v>10.87</v>
          </cell>
          <cell r="ES281">
            <v>16</v>
          </cell>
          <cell r="ET281">
            <v>12.25</v>
          </cell>
          <cell r="EU281">
            <v>9.1999999999999993</v>
          </cell>
          <cell r="EV281" t="str">
            <v>&amp;^%</v>
          </cell>
          <cell r="EW281" t="str">
            <v>&amp;^%</v>
          </cell>
          <cell r="EX281" t="str">
            <v>&amp;^%</v>
          </cell>
          <cell r="EY281" t="str">
            <v>&amp;^%</v>
          </cell>
          <cell r="FA281" t="str">
            <v>Selby</v>
          </cell>
          <cell r="FB281" t="str">
            <v>E07000169</v>
          </cell>
          <cell r="FC281">
            <v>5000</v>
          </cell>
          <cell r="FD281">
            <v>18.3</v>
          </cell>
          <cell r="FE281">
            <v>378.3</v>
          </cell>
          <cell r="FF281">
            <v>16</v>
          </cell>
          <cell r="FG281">
            <v>462.5</v>
          </cell>
          <cell r="FH281">
            <v>8.6</v>
          </cell>
          <cell r="FI281" t="str">
            <v>&amp;^%</v>
          </cell>
          <cell r="FJ281" t="str">
            <v>&amp;^%</v>
          </cell>
          <cell r="FK281" t="str">
            <v>&amp;^%</v>
          </cell>
          <cell r="FL281" t="str">
            <v>&amp;^%</v>
          </cell>
          <cell r="FN281" t="str">
            <v>Selby</v>
          </cell>
          <cell r="FO281" t="str">
            <v>E07000169</v>
          </cell>
          <cell r="FP281">
            <v>16000</v>
          </cell>
          <cell r="FQ281">
            <v>10.4</v>
          </cell>
          <cell r="FR281">
            <v>40</v>
          </cell>
          <cell r="FS281">
            <v>2.2999999999999998</v>
          </cell>
          <cell r="FT281">
            <v>41.7</v>
          </cell>
          <cell r="FU281">
            <v>1.8</v>
          </cell>
          <cell r="FV281">
            <v>35.9</v>
          </cell>
          <cell r="FW281">
            <v>3.3</v>
          </cell>
          <cell r="FX281" t="str">
            <v>&amp;^%</v>
          </cell>
          <cell r="FY281" t="str">
            <v>&amp;^%</v>
          </cell>
          <cell r="GA281" t="str">
            <v>Selby</v>
          </cell>
          <cell r="GB281" t="str">
            <v>E07000169</v>
          </cell>
          <cell r="GC281">
            <v>14000</v>
          </cell>
          <cell r="GD281">
            <v>12.5</v>
          </cell>
          <cell r="GE281">
            <v>28021</v>
          </cell>
          <cell r="GF281">
            <v>7.8</v>
          </cell>
          <cell r="GG281">
            <v>33166</v>
          </cell>
          <cell r="GH281">
            <v>9.1</v>
          </cell>
          <cell r="GI281">
            <v>14833</v>
          </cell>
          <cell r="GJ281">
            <v>9.9</v>
          </cell>
          <cell r="GK281" t="str">
            <v>&amp;^%</v>
          </cell>
          <cell r="GL281" t="str">
            <v>&amp;^%</v>
          </cell>
          <cell r="GN281" t="str">
            <v>Selby</v>
          </cell>
          <cell r="GO281" t="str">
            <v>E07000169</v>
          </cell>
          <cell r="GP281">
            <v>16000</v>
          </cell>
          <cell r="GQ281">
            <v>10.4</v>
          </cell>
          <cell r="GR281">
            <v>12.59</v>
          </cell>
          <cell r="GS281">
            <v>8.9</v>
          </cell>
          <cell r="GT281">
            <v>15.08</v>
          </cell>
          <cell r="GU281">
            <v>7.6</v>
          </cell>
          <cell r="GV281">
            <v>7.19</v>
          </cell>
          <cell r="GW281">
            <v>5.6</v>
          </cell>
          <cell r="GX281" t="str">
            <v>&amp;^%</v>
          </cell>
          <cell r="GY281" t="str">
            <v>&amp;^%</v>
          </cell>
        </row>
        <row r="282">
          <cell r="A282" t="str">
            <v>Barnsley</v>
          </cell>
          <cell r="B282" t="str">
            <v>E08000016</v>
          </cell>
          <cell r="C282">
            <v>26000</v>
          </cell>
          <cell r="D282">
            <v>8.3000000000000007</v>
          </cell>
          <cell r="E282">
            <v>510.6</v>
          </cell>
          <cell r="F282">
            <v>7.4</v>
          </cell>
          <cell r="G282">
            <v>581.29999999999995</v>
          </cell>
          <cell r="H282">
            <v>5.3</v>
          </cell>
          <cell r="I282">
            <v>289.3</v>
          </cell>
          <cell r="J282">
            <v>4.7</v>
          </cell>
          <cell r="K282" t="str">
            <v>&amp;^%</v>
          </cell>
          <cell r="L282" t="str">
            <v>&amp;^%</v>
          </cell>
          <cell r="N282" t="str">
            <v>Barnsley</v>
          </cell>
          <cell r="O282" t="str">
            <v>E08000016</v>
          </cell>
          <cell r="P282">
            <v>42000</v>
          </cell>
          <cell r="Q282">
            <v>6.4</v>
          </cell>
          <cell r="R282">
            <v>37.5</v>
          </cell>
          <cell r="S282">
            <v>1</v>
          </cell>
          <cell r="T282">
            <v>39.5</v>
          </cell>
          <cell r="U282">
            <v>1.1000000000000001</v>
          </cell>
          <cell r="V282">
            <v>34</v>
          </cell>
          <cell r="W282">
            <v>0.7</v>
          </cell>
          <cell r="X282" t="str">
            <v>&amp;^%</v>
          </cell>
          <cell r="Y282" t="str">
            <v>&amp;^%</v>
          </cell>
          <cell r="AA282" t="str">
            <v>Barnsley</v>
          </cell>
          <cell r="AB282" t="str">
            <v>E08000016</v>
          </cell>
          <cell r="AC282">
            <v>37000</v>
          </cell>
          <cell r="AD282">
            <v>7.6</v>
          </cell>
          <cell r="AE282">
            <v>23430</v>
          </cell>
          <cell r="AF282">
            <v>6.5</v>
          </cell>
          <cell r="AG282">
            <v>28294</v>
          </cell>
          <cell r="AH282">
            <v>7.1</v>
          </cell>
          <cell r="AI282">
            <v>13775</v>
          </cell>
          <cell r="AJ282">
            <v>5.0999999999999996</v>
          </cell>
          <cell r="AK282" t="str">
            <v>&amp;^%</v>
          </cell>
          <cell r="AL282" t="str">
            <v>&amp;^%</v>
          </cell>
          <cell r="AN282" t="str">
            <v>Barnsley</v>
          </cell>
          <cell r="AO282" t="str">
            <v>E08000016</v>
          </cell>
          <cell r="AP282">
            <v>42000</v>
          </cell>
          <cell r="AQ282">
            <v>6.4</v>
          </cell>
          <cell r="AR282">
            <v>11.81</v>
          </cell>
          <cell r="AS282">
            <v>4.8</v>
          </cell>
          <cell r="AT282">
            <v>13.51</v>
          </cell>
          <cell r="AU282">
            <v>3.9</v>
          </cell>
          <cell r="AV282">
            <v>7</v>
          </cell>
          <cell r="AW282">
            <v>4.5999999999999996</v>
          </cell>
          <cell r="AX282" t="str">
            <v>&amp;^%</v>
          </cell>
          <cell r="AY282" t="str">
            <v>&amp;^%</v>
          </cell>
          <cell r="BA282" t="str">
            <v>Barnsley</v>
          </cell>
          <cell r="BB282" t="str">
            <v>E08000016</v>
          </cell>
          <cell r="BC282">
            <v>42000</v>
          </cell>
          <cell r="BD282">
            <v>6.4</v>
          </cell>
          <cell r="BE282">
            <v>460.1</v>
          </cell>
          <cell r="BF282">
            <v>5.6</v>
          </cell>
          <cell r="BG282">
            <v>534.29999999999995</v>
          </cell>
          <cell r="BH282">
            <v>3.9</v>
          </cell>
          <cell r="BI282">
            <v>279.5</v>
          </cell>
          <cell r="BJ282">
            <v>4.0999999999999996</v>
          </cell>
          <cell r="BK282" t="str">
            <v>&amp;^%</v>
          </cell>
          <cell r="BL282" t="str">
            <v>&amp;^%</v>
          </cell>
          <cell r="BN282" t="str">
            <v>Barnsley</v>
          </cell>
          <cell r="BO282" t="str">
            <v>E08000016</v>
          </cell>
          <cell r="BP282">
            <v>61000</v>
          </cell>
          <cell r="BQ282">
            <v>5.2</v>
          </cell>
          <cell r="BR282">
            <v>36.799999999999997</v>
          </cell>
          <cell r="BS282">
            <v>1.7</v>
          </cell>
          <cell r="BT282">
            <v>33.299999999999997</v>
          </cell>
          <cell r="BU282">
            <v>1.8</v>
          </cell>
          <cell r="BV282">
            <v>16</v>
          </cell>
          <cell r="BW282">
            <v>6.1</v>
          </cell>
          <cell r="BX282">
            <v>43.3</v>
          </cell>
          <cell r="BY282">
            <v>16</v>
          </cell>
          <cell r="CA282" t="str">
            <v>Barnsley</v>
          </cell>
          <cell r="CB282" t="str">
            <v>E08000016</v>
          </cell>
          <cell r="CC282">
            <v>53000</v>
          </cell>
          <cell r="CD282">
            <v>6.2</v>
          </cell>
          <cell r="CE282">
            <v>19524</v>
          </cell>
          <cell r="CF282">
            <v>7</v>
          </cell>
          <cell r="CG282">
            <v>22448</v>
          </cell>
          <cell r="CH282">
            <v>6.7</v>
          </cell>
          <cell r="CI282">
            <v>6352</v>
          </cell>
          <cell r="CJ282">
            <v>8.9</v>
          </cell>
          <cell r="CK282" t="str">
            <v>&amp;^%</v>
          </cell>
          <cell r="CL282" t="str">
            <v>&amp;^%</v>
          </cell>
          <cell r="CN282" t="str">
            <v>Barnsley</v>
          </cell>
          <cell r="CO282" t="str">
            <v>E08000016</v>
          </cell>
          <cell r="CP282">
            <v>61000</v>
          </cell>
          <cell r="CQ282">
            <v>5.2</v>
          </cell>
          <cell r="CR282">
            <v>9.9600000000000009</v>
          </cell>
          <cell r="CS282">
            <v>5.3</v>
          </cell>
          <cell r="CT282">
            <v>12.77</v>
          </cell>
          <cell r="CU282">
            <v>3.5</v>
          </cell>
          <cell r="CV282">
            <v>6.32</v>
          </cell>
          <cell r="CW282">
            <v>1.3</v>
          </cell>
          <cell r="CX282" t="str">
            <v>&amp;^%</v>
          </cell>
          <cell r="CY282" t="str">
            <v>&amp;^%</v>
          </cell>
          <cell r="DA282" t="str">
            <v>Barnsley</v>
          </cell>
          <cell r="DB282" t="str">
            <v>E08000016</v>
          </cell>
          <cell r="DC282">
            <v>61000</v>
          </cell>
          <cell r="DD282">
            <v>5.2</v>
          </cell>
          <cell r="DE282">
            <v>357.6</v>
          </cell>
          <cell r="DF282">
            <v>6.5</v>
          </cell>
          <cell r="DG282">
            <v>425.9</v>
          </cell>
          <cell r="DH282">
            <v>4.0999999999999996</v>
          </cell>
          <cell r="DI282">
            <v>123.1</v>
          </cell>
          <cell r="DJ282">
            <v>9.4</v>
          </cell>
          <cell r="DK282" t="str">
            <v>&amp;^%</v>
          </cell>
          <cell r="DL282" t="str">
            <v>&amp;^%</v>
          </cell>
          <cell r="DN282" t="str">
            <v>Barnsley</v>
          </cell>
          <cell r="DO282" t="str">
            <v>E08000016</v>
          </cell>
          <cell r="DP282">
            <v>17000</v>
          </cell>
          <cell r="DQ282">
            <v>9.9</v>
          </cell>
          <cell r="DR282">
            <v>37</v>
          </cell>
          <cell r="DS282">
            <v>1.6</v>
          </cell>
          <cell r="DT282">
            <v>36.799999999999997</v>
          </cell>
          <cell r="DU282">
            <v>1.2</v>
          </cell>
          <cell r="DV282">
            <v>32.4</v>
          </cell>
          <cell r="DW282">
            <v>3.1</v>
          </cell>
          <cell r="DX282" t="str">
            <v>&amp;^%</v>
          </cell>
          <cell r="DY282" t="str">
            <v>&amp;^%</v>
          </cell>
          <cell r="EA282" t="str">
            <v>Barnsley</v>
          </cell>
          <cell r="EB282" t="str">
            <v>E08000016</v>
          </cell>
          <cell r="EC282">
            <v>15000</v>
          </cell>
          <cell r="ED282">
            <v>11.8</v>
          </cell>
          <cell r="EE282">
            <v>20787</v>
          </cell>
          <cell r="EF282">
            <v>8.3000000000000007</v>
          </cell>
          <cell r="EG282">
            <v>23072</v>
          </cell>
          <cell r="EH282">
            <v>5.9</v>
          </cell>
          <cell r="EI282">
            <v>13049</v>
          </cell>
          <cell r="EJ282">
            <v>8.9</v>
          </cell>
          <cell r="EK282" t="str">
            <v>&amp;^%</v>
          </cell>
          <cell r="EL282" t="str">
            <v>&amp;^%</v>
          </cell>
          <cell r="EN282" t="str">
            <v>Barnsley</v>
          </cell>
          <cell r="EO282" t="str">
            <v>E08000016</v>
          </cell>
          <cell r="EP282">
            <v>17000</v>
          </cell>
          <cell r="EQ282">
            <v>9.9</v>
          </cell>
          <cell r="ER282">
            <v>11.12</v>
          </cell>
          <cell r="ES282">
            <v>9.1</v>
          </cell>
          <cell r="ET282">
            <v>12.59</v>
          </cell>
          <cell r="EU282">
            <v>5</v>
          </cell>
          <cell r="EV282">
            <v>6.99</v>
          </cell>
          <cell r="EW282">
            <v>6.1</v>
          </cell>
          <cell r="EX282" t="str">
            <v>&amp;^%</v>
          </cell>
          <cell r="EY282" t="str">
            <v>&amp;^%</v>
          </cell>
          <cell r="FA282" t="str">
            <v>Barnsley</v>
          </cell>
          <cell r="FB282" t="str">
            <v>E08000016</v>
          </cell>
          <cell r="FC282">
            <v>17000</v>
          </cell>
          <cell r="FD282">
            <v>9.9</v>
          </cell>
          <cell r="FE282">
            <v>411.2</v>
          </cell>
          <cell r="FF282">
            <v>7.9</v>
          </cell>
          <cell r="FG282">
            <v>463.1</v>
          </cell>
          <cell r="FH282">
            <v>4.8</v>
          </cell>
          <cell r="FI282">
            <v>264.2</v>
          </cell>
          <cell r="FJ282">
            <v>5.8</v>
          </cell>
          <cell r="FK282" t="str">
            <v>&amp;^%</v>
          </cell>
          <cell r="FL282" t="str">
            <v>&amp;^%</v>
          </cell>
          <cell r="FN282" t="str">
            <v>Barnsley</v>
          </cell>
          <cell r="FO282" t="str">
            <v>E08000016</v>
          </cell>
          <cell r="FP282">
            <v>26000</v>
          </cell>
          <cell r="FQ282">
            <v>8.3000000000000007</v>
          </cell>
          <cell r="FR282">
            <v>39.6</v>
          </cell>
          <cell r="FS282">
            <v>1.1000000000000001</v>
          </cell>
          <cell r="FT282">
            <v>41.4</v>
          </cell>
          <cell r="FU282">
            <v>1.4</v>
          </cell>
          <cell r="FV282">
            <v>35</v>
          </cell>
          <cell r="FW282">
            <v>1.5</v>
          </cell>
          <cell r="FX282" t="str">
            <v>&amp;^%</v>
          </cell>
          <cell r="FY282" t="str">
            <v>&amp;^%</v>
          </cell>
          <cell r="GA282" t="str">
            <v>Barnsley</v>
          </cell>
          <cell r="GB282" t="str">
            <v>E08000016</v>
          </cell>
          <cell r="GC282">
            <v>22000</v>
          </cell>
          <cell r="GD282">
            <v>9.8000000000000007</v>
          </cell>
          <cell r="GE282">
            <v>26516</v>
          </cell>
          <cell r="GF282">
            <v>8</v>
          </cell>
          <cell r="GG282">
            <v>31684</v>
          </cell>
          <cell r="GH282">
            <v>9.8000000000000007</v>
          </cell>
          <cell r="GI282">
            <v>15346</v>
          </cell>
          <cell r="GJ282">
            <v>5.7</v>
          </cell>
          <cell r="GK282" t="str">
            <v>&amp;^%</v>
          </cell>
          <cell r="GL282" t="str">
            <v>&amp;^%</v>
          </cell>
          <cell r="GN282" t="str">
            <v>Barnsley</v>
          </cell>
          <cell r="GO282" t="str">
            <v>E08000016</v>
          </cell>
          <cell r="GP282">
            <v>26000</v>
          </cell>
          <cell r="GQ282">
            <v>8.3000000000000007</v>
          </cell>
          <cell r="GR282">
            <v>12.36</v>
          </cell>
          <cell r="GS282">
            <v>5.8</v>
          </cell>
          <cell r="GT282">
            <v>14.06</v>
          </cell>
          <cell r="GU282">
            <v>5.3</v>
          </cell>
          <cell r="GV282">
            <v>7</v>
          </cell>
          <cell r="GW282">
            <v>5.9</v>
          </cell>
          <cell r="GX282" t="str">
            <v>&amp;^%</v>
          </cell>
          <cell r="GY282" t="str">
            <v>&amp;^%</v>
          </cell>
        </row>
        <row r="283">
          <cell r="A283" t="str">
            <v>Doncaster</v>
          </cell>
          <cell r="B283" t="str">
            <v>E08000017</v>
          </cell>
          <cell r="C283">
            <v>45000</v>
          </cell>
          <cell r="D283">
            <v>6.1</v>
          </cell>
          <cell r="E283">
            <v>489.2</v>
          </cell>
          <cell r="F283">
            <v>3.8</v>
          </cell>
          <cell r="G283">
            <v>565.70000000000005</v>
          </cell>
          <cell r="H283">
            <v>4.0999999999999996</v>
          </cell>
          <cell r="I283">
            <v>287</v>
          </cell>
          <cell r="J283">
            <v>4.0999999999999996</v>
          </cell>
          <cell r="K283" t="str">
            <v>&amp;^%</v>
          </cell>
          <cell r="L283" t="str">
            <v>&amp;^%</v>
          </cell>
          <cell r="N283" t="str">
            <v>Doncaster</v>
          </cell>
          <cell r="O283" t="str">
            <v>E08000017</v>
          </cell>
          <cell r="P283">
            <v>78000</v>
          </cell>
          <cell r="Q283">
            <v>4.5999999999999996</v>
          </cell>
          <cell r="R283">
            <v>38</v>
          </cell>
          <cell r="S283">
            <v>1.1000000000000001</v>
          </cell>
          <cell r="T283">
            <v>39.6</v>
          </cell>
          <cell r="U283">
            <v>0.7</v>
          </cell>
          <cell r="V283">
            <v>33.799999999999997</v>
          </cell>
          <cell r="W283">
            <v>2.1</v>
          </cell>
          <cell r="X283">
            <v>46.5</v>
          </cell>
          <cell r="Y283">
            <v>9.1</v>
          </cell>
          <cell r="AA283" t="str">
            <v>Doncaster</v>
          </cell>
          <cell r="AB283" t="str">
            <v>E08000017</v>
          </cell>
          <cell r="AC283">
            <v>71000</v>
          </cell>
          <cell r="AD283">
            <v>5.4</v>
          </cell>
          <cell r="AE283">
            <v>24647</v>
          </cell>
          <cell r="AF283">
            <v>4.2</v>
          </cell>
          <cell r="AG283">
            <v>27468</v>
          </cell>
          <cell r="AH283">
            <v>3.6</v>
          </cell>
          <cell r="AI283">
            <v>13566</v>
          </cell>
          <cell r="AJ283">
            <v>3.6</v>
          </cell>
          <cell r="AK283" t="str">
            <v>&amp;^%</v>
          </cell>
          <cell r="AL283" t="str">
            <v>&amp;^%</v>
          </cell>
          <cell r="AN283" t="str">
            <v>Doncaster</v>
          </cell>
          <cell r="AO283" t="str">
            <v>E08000017</v>
          </cell>
          <cell r="AP283">
            <v>78000</v>
          </cell>
          <cell r="AQ283">
            <v>4.5999999999999996</v>
          </cell>
          <cell r="AR283">
            <v>11.47</v>
          </cell>
          <cell r="AS283">
            <v>3.6</v>
          </cell>
          <cell r="AT283">
            <v>13.13</v>
          </cell>
          <cell r="AU283">
            <v>3</v>
          </cell>
          <cell r="AV283">
            <v>6.46</v>
          </cell>
          <cell r="AW283">
            <v>2.2999999999999998</v>
          </cell>
          <cell r="AX283" t="str">
            <v>&amp;^%</v>
          </cell>
          <cell r="AY283" t="str">
            <v>&amp;^%</v>
          </cell>
          <cell r="BA283" t="str">
            <v>Doncaster</v>
          </cell>
          <cell r="BB283" t="str">
            <v>E08000017</v>
          </cell>
          <cell r="BC283">
            <v>78000</v>
          </cell>
          <cell r="BD283">
            <v>4.5999999999999996</v>
          </cell>
          <cell r="BE283">
            <v>457.9</v>
          </cell>
          <cell r="BF283">
            <v>3.7</v>
          </cell>
          <cell r="BG283">
            <v>519.70000000000005</v>
          </cell>
          <cell r="BH283">
            <v>2.9</v>
          </cell>
          <cell r="BI283">
            <v>251.7</v>
          </cell>
          <cell r="BJ283">
            <v>3.2</v>
          </cell>
          <cell r="BK283">
            <v>818.2</v>
          </cell>
          <cell r="BL283">
            <v>19</v>
          </cell>
          <cell r="BN283" t="str">
            <v>Doncaster</v>
          </cell>
          <cell r="BO283" t="str">
            <v>E08000017</v>
          </cell>
          <cell r="BP283">
            <v>107000</v>
          </cell>
          <cell r="BQ283">
            <v>3.9</v>
          </cell>
          <cell r="BR283">
            <v>37</v>
          </cell>
          <cell r="BS283">
            <v>0.3</v>
          </cell>
          <cell r="BT283">
            <v>34</v>
          </cell>
          <cell r="BU283">
            <v>1.3</v>
          </cell>
          <cell r="BV283">
            <v>17.5</v>
          </cell>
          <cell r="BW283">
            <v>4</v>
          </cell>
          <cell r="BX283">
            <v>45</v>
          </cell>
          <cell r="BY283">
            <v>7.9</v>
          </cell>
          <cell r="CA283" t="str">
            <v>Doncaster</v>
          </cell>
          <cell r="CB283" t="str">
            <v>E08000017</v>
          </cell>
          <cell r="CC283">
            <v>97000</v>
          </cell>
          <cell r="CD283">
            <v>4.7</v>
          </cell>
          <cell r="CE283">
            <v>19990</v>
          </cell>
          <cell r="CF283">
            <v>6.2</v>
          </cell>
          <cell r="CG283">
            <v>22838</v>
          </cell>
          <cell r="CH283">
            <v>3.7</v>
          </cell>
          <cell r="CI283">
            <v>6965</v>
          </cell>
          <cell r="CJ283">
            <v>6.8</v>
          </cell>
          <cell r="CK283" t="str">
            <v>&amp;^%</v>
          </cell>
          <cell r="CL283" t="str">
            <v>&amp;^%</v>
          </cell>
          <cell r="CN283" t="str">
            <v>Doncaster</v>
          </cell>
          <cell r="CO283" t="str">
            <v>E08000017</v>
          </cell>
          <cell r="CP283">
            <v>107000</v>
          </cell>
          <cell r="CQ283">
            <v>3.9</v>
          </cell>
          <cell r="CR283">
            <v>10</v>
          </cell>
          <cell r="CS283">
            <v>3.3</v>
          </cell>
          <cell r="CT283">
            <v>12.64</v>
          </cell>
          <cell r="CU283">
            <v>2.7</v>
          </cell>
          <cell r="CV283">
            <v>6.25</v>
          </cell>
          <cell r="CW283">
            <v>0.9</v>
          </cell>
          <cell r="CX283">
            <v>20.440000000000001</v>
          </cell>
          <cell r="CY283">
            <v>16</v>
          </cell>
          <cell r="DA283" t="str">
            <v>Doncaster</v>
          </cell>
          <cell r="DB283" t="str">
            <v>E08000017</v>
          </cell>
          <cell r="DC283">
            <v>107000</v>
          </cell>
          <cell r="DD283">
            <v>3.9</v>
          </cell>
          <cell r="DE283">
            <v>365.6</v>
          </cell>
          <cell r="DF283">
            <v>5</v>
          </cell>
          <cell r="DG283">
            <v>429.5</v>
          </cell>
          <cell r="DH283">
            <v>3</v>
          </cell>
          <cell r="DI283">
            <v>127.7</v>
          </cell>
          <cell r="DJ283">
            <v>6.4</v>
          </cell>
          <cell r="DK283">
            <v>773.5</v>
          </cell>
          <cell r="DL283">
            <v>15</v>
          </cell>
          <cell r="DN283" t="str">
            <v>Doncaster</v>
          </cell>
          <cell r="DO283" t="str">
            <v>E08000017</v>
          </cell>
          <cell r="DP283">
            <v>32000</v>
          </cell>
          <cell r="DQ283">
            <v>7.1</v>
          </cell>
          <cell r="DR283">
            <v>37.5</v>
          </cell>
          <cell r="DS283">
            <v>0.3</v>
          </cell>
          <cell r="DT283">
            <v>37.1</v>
          </cell>
          <cell r="DU283">
            <v>0.9</v>
          </cell>
          <cell r="DV283">
            <v>30.5</v>
          </cell>
          <cell r="DW283">
            <v>2.7</v>
          </cell>
          <cell r="DX283" t="str">
            <v>&amp;^%</v>
          </cell>
          <cell r="DY283" t="str">
            <v>&amp;^%</v>
          </cell>
          <cell r="EA283" t="str">
            <v>Doncaster</v>
          </cell>
          <cell r="EB283" t="str">
            <v>E08000017</v>
          </cell>
          <cell r="EC283">
            <v>29000</v>
          </cell>
          <cell r="ED283">
            <v>8.3000000000000007</v>
          </cell>
          <cell r="EE283">
            <v>21148</v>
          </cell>
          <cell r="EF283">
            <v>7.5</v>
          </cell>
          <cell r="EG283">
            <v>23267</v>
          </cell>
          <cell r="EH283">
            <v>3.7</v>
          </cell>
          <cell r="EI283">
            <v>11850</v>
          </cell>
          <cell r="EJ283">
            <v>7.2</v>
          </cell>
          <cell r="EK283" t="str">
            <v>&amp;^%</v>
          </cell>
          <cell r="EL283" t="str">
            <v>&amp;^%</v>
          </cell>
          <cell r="EN283" t="str">
            <v>Doncaster</v>
          </cell>
          <cell r="EO283" t="str">
            <v>E08000017</v>
          </cell>
          <cell r="EP283">
            <v>32000</v>
          </cell>
          <cell r="EQ283">
            <v>7.1</v>
          </cell>
          <cell r="ER283">
            <v>10.81</v>
          </cell>
          <cell r="ES283">
            <v>7.4</v>
          </cell>
          <cell r="ET283">
            <v>12.29</v>
          </cell>
          <cell r="EU283">
            <v>3.3</v>
          </cell>
          <cell r="EV283">
            <v>6.37</v>
          </cell>
          <cell r="EW283">
            <v>2.7</v>
          </cell>
          <cell r="EX283" t="str">
            <v>&amp;^%</v>
          </cell>
          <cell r="EY283" t="str">
            <v>&amp;^%</v>
          </cell>
          <cell r="FA283" t="str">
            <v>Doncaster</v>
          </cell>
          <cell r="FB283" t="str">
            <v>E08000017</v>
          </cell>
          <cell r="FC283">
            <v>32000</v>
          </cell>
          <cell r="FD283">
            <v>7.1</v>
          </cell>
          <cell r="FE283">
            <v>407.4</v>
          </cell>
          <cell r="FF283">
            <v>6.2</v>
          </cell>
          <cell r="FG283">
            <v>455.5</v>
          </cell>
          <cell r="FH283">
            <v>3.3</v>
          </cell>
          <cell r="FI283">
            <v>235.6</v>
          </cell>
          <cell r="FJ283">
            <v>4.4000000000000004</v>
          </cell>
          <cell r="FK283" t="str">
            <v>&amp;^%</v>
          </cell>
          <cell r="FL283" t="str">
            <v>&amp;^%</v>
          </cell>
          <cell r="FN283" t="str">
            <v>Doncaster</v>
          </cell>
          <cell r="FO283" t="str">
            <v>E08000017</v>
          </cell>
          <cell r="FP283">
            <v>45000</v>
          </cell>
          <cell r="FQ283">
            <v>6.1</v>
          </cell>
          <cell r="FR283">
            <v>40</v>
          </cell>
          <cell r="FS283">
            <v>0.4</v>
          </cell>
          <cell r="FT283">
            <v>41.4</v>
          </cell>
          <cell r="FU283">
            <v>1</v>
          </cell>
          <cell r="FV283">
            <v>35</v>
          </cell>
          <cell r="FW283">
            <v>1.5</v>
          </cell>
          <cell r="FX283" t="str">
            <v>&amp;^%</v>
          </cell>
          <cell r="FY283" t="str">
            <v>&amp;^%</v>
          </cell>
          <cell r="GA283" t="str">
            <v>Doncaster</v>
          </cell>
          <cell r="GB283" t="str">
            <v>E08000017</v>
          </cell>
          <cell r="GC283">
            <v>41000</v>
          </cell>
          <cell r="GD283">
            <v>7.1</v>
          </cell>
          <cell r="GE283">
            <v>26723</v>
          </cell>
          <cell r="GF283">
            <v>4.9000000000000004</v>
          </cell>
          <cell r="GG283">
            <v>30455</v>
          </cell>
          <cell r="GH283">
            <v>5.0999999999999996</v>
          </cell>
          <cell r="GI283">
            <v>15174</v>
          </cell>
          <cell r="GJ283">
            <v>5.6</v>
          </cell>
          <cell r="GK283" t="str">
            <v>&amp;^%</v>
          </cell>
          <cell r="GL283" t="str">
            <v>&amp;^%</v>
          </cell>
          <cell r="GN283" t="str">
            <v>Doncaster</v>
          </cell>
          <cell r="GO283" t="str">
            <v>E08000017</v>
          </cell>
          <cell r="GP283">
            <v>45000</v>
          </cell>
          <cell r="GQ283">
            <v>6.1</v>
          </cell>
          <cell r="GR283">
            <v>11.72</v>
          </cell>
          <cell r="GS283">
            <v>5.0999999999999996</v>
          </cell>
          <cell r="GT283">
            <v>13.67</v>
          </cell>
          <cell r="GU283">
            <v>4.2</v>
          </cell>
          <cell r="GV283">
            <v>6.63</v>
          </cell>
          <cell r="GW283">
            <v>3</v>
          </cell>
          <cell r="GX283" t="str">
            <v>&amp;^%</v>
          </cell>
          <cell r="GY283" t="str">
            <v>&amp;^%</v>
          </cell>
        </row>
        <row r="284">
          <cell r="A284" t="str">
            <v>Rotherham</v>
          </cell>
          <cell r="B284" t="str">
            <v>E08000018</v>
          </cell>
          <cell r="C284">
            <v>39000</v>
          </cell>
          <cell r="D284">
            <v>6.5</v>
          </cell>
          <cell r="E284">
            <v>482.6</v>
          </cell>
          <cell r="F284">
            <v>6.2</v>
          </cell>
          <cell r="G284">
            <v>562.4</v>
          </cell>
          <cell r="H284">
            <v>3.4</v>
          </cell>
          <cell r="I284">
            <v>292.39999999999998</v>
          </cell>
          <cell r="J284">
            <v>3.5</v>
          </cell>
          <cell r="K284" t="str">
            <v>&amp;^%</v>
          </cell>
          <cell r="L284" t="str">
            <v>&amp;^%</v>
          </cell>
          <cell r="N284" t="str">
            <v>Rotherham</v>
          </cell>
          <cell r="O284" t="str">
            <v>E08000018</v>
          </cell>
          <cell r="P284">
            <v>61000</v>
          </cell>
          <cell r="Q284">
            <v>5.2</v>
          </cell>
          <cell r="R284">
            <v>38.4</v>
          </cell>
          <cell r="S284">
            <v>1.1000000000000001</v>
          </cell>
          <cell r="T284">
            <v>39.700000000000003</v>
          </cell>
          <cell r="U284">
            <v>0.7</v>
          </cell>
          <cell r="V284">
            <v>34.6</v>
          </cell>
          <cell r="W284">
            <v>1.8</v>
          </cell>
          <cell r="X284">
            <v>47</v>
          </cell>
          <cell r="Y284">
            <v>13</v>
          </cell>
          <cell r="AA284" t="str">
            <v>Rotherham</v>
          </cell>
          <cell r="AB284" t="str">
            <v>E08000018</v>
          </cell>
          <cell r="AC284">
            <v>55000</v>
          </cell>
          <cell r="AD284">
            <v>6.1</v>
          </cell>
          <cell r="AE284">
            <v>23096</v>
          </cell>
          <cell r="AF284">
            <v>5.9</v>
          </cell>
          <cell r="AG284">
            <v>27596</v>
          </cell>
          <cell r="AH284">
            <v>3.8</v>
          </cell>
          <cell r="AI284">
            <v>13602</v>
          </cell>
          <cell r="AJ284">
            <v>3.8</v>
          </cell>
          <cell r="AK284" t="str">
            <v>&amp;^%</v>
          </cell>
          <cell r="AL284" t="str">
            <v>&amp;^%</v>
          </cell>
          <cell r="AN284" t="str">
            <v>Rotherham</v>
          </cell>
          <cell r="AO284" t="str">
            <v>E08000018</v>
          </cell>
          <cell r="AP284">
            <v>61000</v>
          </cell>
          <cell r="AQ284">
            <v>5.2</v>
          </cell>
          <cell r="AR284">
            <v>11.15</v>
          </cell>
          <cell r="AS284">
            <v>5</v>
          </cell>
          <cell r="AT284">
            <v>13.42</v>
          </cell>
          <cell r="AU284">
            <v>2.9</v>
          </cell>
          <cell r="AV284">
            <v>6.97</v>
          </cell>
          <cell r="AW284">
            <v>2.8</v>
          </cell>
          <cell r="AX284" t="str">
            <v>&amp;^%</v>
          </cell>
          <cell r="AY284" t="str">
            <v>&amp;^%</v>
          </cell>
          <cell r="BA284" t="str">
            <v>Rotherham</v>
          </cell>
          <cell r="BB284" t="str">
            <v>E08000018</v>
          </cell>
          <cell r="BC284">
            <v>61000</v>
          </cell>
          <cell r="BD284">
            <v>5.2</v>
          </cell>
          <cell r="BE284">
            <v>465.8</v>
          </cell>
          <cell r="BF284">
            <v>4.7</v>
          </cell>
          <cell r="BG284">
            <v>533.20000000000005</v>
          </cell>
          <cell r="BH284">
            <v>2.9</v>
          </cell>
          <cell r="BI284">
            <v>267.3</v>
          </cell>
          <cell r="BJ284">
            <v>2.7</v>
          </cell>
          <cell r="BK284" t="str">
            <v>&amp;^%</v>
          </cell>
          <cell r="BL284" t="str">
            <v>&amp;^%</v>
          </cell>
          <cell r="BN284" t="str">
            <v>Rotherham</v>
          </cell>
          <cell r="BO284" t="str">
            <v>E08000018</v>
          </cell>
          <cell r="BP284">
            <v>87000</v>
          </cell>
          <cell r="BQ284">
            <v>4.3</v>
          </cell>
          <cell r="BR284">
            <v>37</v>
          </cell>
          <cell r="BS284">
            <v>0.4</v>
          </cell>
          <cell r="BT284">
            <v>33.9</v>
          </cell>
          <cell r="BU284">
            <v>1.4</v>
          </cell>
          <cell r="BV284">
            <v>17.100000000000001</v>
          </cell>
          <cell r="BW284">
            <v>4.9000000000000004</v>
          </cell>
          <cell r="BX284">
            <v>44.5</v>
          </cell>
          <cell r="BY284">
            <v>9.1999999999999993</v>
          </cell>
          <cell r="CA284" t="str">
            <v>Rotherham</v>
          </cell>
          <cell r="CB284" t="str">
            <v>E08000018</v>
          </cell>
          <cell r="CC284">
            <v>78000</v>
          </cell>
          <cell r="CD284">
            <v>5</v>
          </cell>
          <cell r="CE284">
            <v>18402</v>
          </cell>
          <cell r="CF284">
            <v>5.8</v>
          </cell>
          <cell r="CG284">
            <v>22185</v>
          </cell>
          <cell r="CH284">
            <v>3.9</v>
          </cell>
          <cell r="CI284">
            <v>6169</v>
          </cell>
          <cell r="CJ284">
            <v>8.1999999999999993</v>
          </cell>
          <cell r="CK284" t="str">
            <v>&amp;^%</v>
          </cell>
          <cell r="CL284" t="str">
            <v>&amp;^%</v>
          </cell>
          <cell r="CN284" t="str">
            <v>Rotherham</v>
          </cell>
          <cell r="CO284" t="str">
            <v>E08000018</v>
          </cell>
          <cell r="CP284">
            <v>87000</v>
          </cell>
          <cell r="CQ284">
            <v>4.3</v>
          </cell>
          <cell r="CR284">
            <v>9.58</v>
          </cell>
          <cell r="CS284">
            <v>4.0999999999999996</v>
          </cell>
          <cell r="CT284">
            <v>12.53</v>
          </cell>
          <cell r="CU284">
            <v>2.7</v>
          </cell>
          <cell r="CV284">
            <v>6.35</v>
          </cell>
          <cell r="CW284">
            <v>1.2</v>
          </cell>
          <cell r="CX284" t="str">
            <v>&amp;^%</v>
          </cell>
          <cell r="CY284" t="str">
            <v>&amp;^%</v>
          </cell>
          <cell r="DA284" t="str">
            <v>Rotherham</v>
          </cell>
          <cell r="DB284" t="str">
            <v>E08000018</v>
          </cell>
          <cell r="DC284">
            <v>87000</v>
          </cell>
          <cell r="DD284">
            <v>4.3</v>
          </cell>
          <cell r="DE284">
            <v>357.7</v>
          </cell>
          <cell r="DF284">
            <v>5.7</v>
          </cell>
          <cell r="DG284">
            <v>424.8</v>
          </cell>
          <cell r="DH284">
            <v>3.1</v>
          </cell>
          <cell r="DI284">
            <v>122.3</v>
          </cell>
          <cell r="DJ284">
            <v>6.3</v>
          </cell>
          <cell r="DK284" t="str">
            <v>&amp;^%</v>
          </cell>
          <cell r="DL284" t="str">
            <v>&amp;^%</v>
          </cell>
          <cell r="DN284" t="str">
            <v>Rotherham</v>
          </cell>
          <cell r="DO284" t="str">
            <v>E08000018</v>
          </cell>
          <cell r="DP284">
            <v>21000</v>
          </cell>
          <cell r="DQ284">
            <v>8.6</v>
          </cell>
          <cell r="DR284">
            <v>37</v>
          </cell>
          <cell r="DS284">
            <v>0.4</v>
          </cell>
          <cell r="DT284">
            <v>37.4</v>
          </cell>
          <cell r="DU284">
            <v>1.1000000000000001</v>
          </cell>
          <cell r="DV284">
            <v>32.5</v>
          </cell>
          <cell r="DW284">
            <v>1.6</v>
          </cell>
          <cell r="DX284" t="str">
            <v>&amp;^%</v>
          </cell>
          <cell r="DY284" t="str">
            <v>&amp;^%</v>
          </cell>
          <cell r="EA284" t="str">
            <v>Rotherham</v>
          </cell>
          <cell r="EB284" t="str">
            <v>E08000018</v>
          </cell>
          <cell r="EC284">
            <v>19000</v>
          </cell>
          <cell r="ED284">
            <v>10.1</v>
          </cell>
          <cell r="EE284">
            <v>19592</v>
          </cell>
          <cell r="EF284">
            <v>9.3000000000000007</v>
          </cell>
          <cell r="EG284">
            <v>24139</v>
          </cell>
          <cell r="EH284">
            <v>6.5</v>
          </cell>
          <cell r="EI284">
            <v>12276</v>
          </cell>
          <cell r="EJ284">
            <v>6.2</v>
          </cell>
          <cell r="EK284" t="str">
            <v>&amp;^%</v>
          </cell>
          <cell r="EL284" t="str">
            <v>&amp;^%</v>
          </cell>
          <cell r="EN284" t="str">
            <v>Rotherham</v>
          </cell>
          <cell r="EO284" t="str">
            <v>E08000018</v>
          </cell>
          <cell r="EP284">
            <v>21000</v>
          </cell>
          <cell r="EQ284">
            <v>8.6</v>
          </cell>
          <cell r="ER284">
            <v>10.49</v>
          </cell>
          <cell r="ES284">
            <v>9.8000000000000007</v>
          </cell>
          <cell r="ET284">
            <v>12.78</v>
          </cell>
          <cell r="EU284">
            <v>5.2</v>
          </cell>
          <cell r="EV284">
            <v>6.48</v>
          </cell>
          <cell r="EW284">
            <v>2</v>
          </cell>
          <cell r="EX284" t="str">
            <v>&amp;^%</v>
          </cell>
          <cell r="EY284" t="str">
            <v>&amp;^%</v>
          </cell>
          <cell r="FA284" t="str">
            <v>Rotherham</v>
          </cell>
          <cell r="FB284" t="str">
            <v>E08000018</v>
          </cell>
          <cell r="FC284">
            <v>21000</v>
          </cell>
          <cell r="FD284">
            <v>8.6</v>
          </cell>
          <cell r="FE284">
            <v>399.6</v>
          </cell>
          <cell r="FF284">
            <v>9.4</v>
          </cell>
          <cell r="FG284">
            <v>478.6</v>
          </cell>
          <cell r="FH284">
            <v>5</v>
          </cell>
          <cell r="FI284">
            <v>250.9</v>
          </cell>
          <cell r="FJ284">
            <v>3.3</v>
          </cell>
          <cell r="FK284" t="str">
            <v>&amp;^%</v>
          </cell>
          <cell r="FL284" t="str">
            <v>&amp;^%</v>
          </cell>
          <cell r="FN284" t="str">
            <v>Rotherham</v>
          </cell>
          <cell r="FO284" t="str">
            <v>E08000018</v>
          </cell>
          <cell r="FP284">
            <v>39000</v>
          </cell>
          <cell r="FQ284">
            <v>6.5</v>
          </cell>
          <cell r="FR284">
            <v>39.9</v>
          </cell>
          <cell r="FS284">
            <v>0.7</v>
          </cell>
          <cell r="FT284">
            <v>40.9</v>
          </cell>
          <cell r="FU284">
            <v>0.9</v>
          </cell>
          <cell r="FV284">
            <v>36.5</v>
          </cell>
          <cell r="FW284">
            <v>1.4</v>
          </cell>
          <cell r="FX284" t="str">
            <v>&amp;^%</v>
          </cell>
          <cell r="FY284" t="str">
            <v>&amp;^%</v>
          </cell>
          <cell r="GA284" t="str">
            <v>Rotherham</v>
          </cell>
          <cell r="GB284" t="str">
            <v>E08000018</v>
          </cell>
          <cell r="GC284">
            <v>36000</v>
          </cell>
          <cell r="GD284">
            <v>7.6</v>
          </cell>
          <cell r="GE284">
            <v>25042</v>
          </cell>
          <cell r="GF284">
            <v>6.7</v>
          </cell>
          <cell r="GG284">
            <v>29379</v>
          </cell>
          <cell r="GH284">
            <v>4.5999999999999996</v>
          </cell>
          <cell r="GI284">
            <v>14811</v>
          </cell>
          <cell r="GJ284">
            <v>4</v>
          </cell>
          <cell r="GK284" t="str">
            <v>&amp;^%</v>
          </cell>
          <cell r="GL284" t="str">
            <v>&amp;^%</v>
          </cell>
          <cell r="GN284" t="str">
            <v>Rotherham</v>
          </cell>
          <cell r="GO284" t="str">
            <v>E08000018</v>
          </cell>
          <cell r="GP284">
            <v>39000</v>
          </cell>
          <cell r="GQ284">
            <v>6.5</v>
          </cell>
          <cell r="GR284">
            <v>11.38</v>
          </cell>
          <cell r="GS284">
            <v>5.5</v>
          </cell>
          <cell r="GT284">
            <v>13.73</v>
          </cell>
          <cell r="GU284">
            <v>3.6</v>
          </cell>
          <cell r="GV284">
            <v>7.35</v>
          </cell>
          <cell r="GW284">
            <v>3.7</v>
          </cell>
          <cell r="GX284" t="str">
            <v>&amp;^%</v>
          </cell>
          <cell r="GY284" t="str">
            <v>&amp;^%</v>
          </cell>
        </row>
        <row r="285">
          <cell r="A285" t="str">
            <v>Sheffield</v>
          </cell>
          <cell r="B285" t="str">
            <v>E08000019</v>
          </cell>
          <cell r="C285">
            <v>102000</v>
          </cell>
          <cell r="D285">
            <v>4.2</v>
          </cell>
          <cell r="E285">
            <v>519.9</v>
          </cell>
          <cell r="F285">
            <v>3.4</v>
          </cell>
          <cell r="G285">
            <v>604.20000000000005</v>
          </cell>
          <cell r="H285">
            <v>2.5</v>
          </cell>
          <cell r="I285">
            <v>299.8</v>
          </cell>
          <cell r="J285">
            <v>2</v>
          </cell>
          <cell r="K285">
            <v>952.3</v>
          </cell>
          <cell r="L285">
            <v>16</v>
          </cell>
          <cell r="N285" t="str">
            <v>Sheffield</v>
          </cell>
          <cell r="O285" t="str">
            <v>E08000019</v>
          </cell>
          <cell r="P285">
            <v>167000</v>
          </cell>
          <cell r="Q285">
            <v>3.2</v>
          </cell>
          <cell r="R285">
            <v>37.5</v>
          </cell>
          <cell r="S285">
            <v>0</v>
          </cell>
          <cell r="T285">
            <v>38.700000000000003</v>
          </cell>
          <cell r="U285">
            <v>0.5</v>
          </cell>
          <cell r="V285">
            <v>34.200000000000003</v>
          </cell>
          <cell r="W285">
            <v>1.8</v>
          </cell>
          <cell r="X285">
            <v>44.8</v>
          </cell>
          <cell r="Y285">
            <v>5.3</v>
          </cell>
          <cell r="AA285" t="str">
            <v>Sheffield</v>
          </cell>
          <cell r="AB285" t="str">
            <v>E08000019</v>
          </cell>
          <cell r="AC285">
            <v>147000</v>
          </cell>
          <cell r="AD285">
            <v>4</v>
          </cell>
          <cell r="AE285">
            <v>24981</v>
          </cell>
          <cell r="AF285">
            <v>3.4</v>
          </cell>
          <cell r="AG285">
            <v>28882</v>
          </cell>
          <cell r="AH285">
            <v>2.6</v>
          </cell>
          <cell r="AI285">
            <v>14404</v>
          </cell>
          <cell r="AJ285">
            <v>3.9</v>
          </cell>
          <cell r="AK285">
            <v>44666</v>
          </cell>
          <cell r="AL285">
            <v>15</v>
          </cell>
          <cell r="AN285" t="str">
            <v>Sheffield</v>
          </cell>
          <cell r="AO285" t="str">
            <v>E08000019</v>
          </cell>
          <cell r="AP285">
            <v>167000</v>
          </cell>
          <cell r="AQ285">
            <v>3.2</v>
          </cell>
          <cell r="AR285">
            <v>12.61</v>
          </cell>
          <cell r="AS285">
            <v>2.9</v>
          </cell>
          <cell r="AT285">
            <v>14.39</v>
          </cell>
          <cell r="AU285">
            <v>1.9</v>
          </cell>
          <cell r="AV285">
            <v>7.2</v>
          </cell>
          <cell r="AW285">
            <v>1.9</v>
          </cell>
          <cell r="AX285">
            <v>23.56</v>
          </cell>
          <cell r="AY285">
            <v>9.8000000000000007</v>
          </cell>
          <cell r="BA285" t="str">
            <v>Sheffield</v>
          </cell>
          <cell r="BB285" t="str">
            <v>E08000019</v>
          </cell>
          <cell r="BC285">
            <v>167000</v>
          </cell>
          <cell r="BD285">
            <v>3.2</v>
          </cell>
          <cell r="BE285">
            <v>479.1</v>
          </cell>
          <cell r="BF285">
            <v>2.7</v>
          </cell>
          <cell r="BG285">
            <v>556.9</v>
          </cell>
          <cell r="BH285">
            <v>1.9</v>
          </cell>
          <cell r="BI285">
            <v>281.10000000000002</v>
          </cell>
          <cell r="BJ285">
            <v>1.9</v>
          </cell>
          <cell r="BK285">
            <v>893.4</v>
          </cell>
          <cell r="BL285">
            <v>9.5</v>
          </cell>
          <cell r="BN285" t="str">
            <v>Sheffield</v>
          </cell>
          <cell r="BO285" t="str">
            <v>E08000019</v>
          </cell>
          <cell r="BP285">
            <v>238000</v>
          </cell>
          <cell r="BQ285">
            <v>2.6</v>
          </cell>
          <cell r="BR285">
            <v>37</v>
          </cell>
          <cell r="BS285">
            <v>0.7</v>
          </cell>
          <cell r="BT285">
            <v>32.700000000000003</v>
          </cell>
          <cell r="BU285">
            <v>0.9</v>
          </cell>
          <cell r="BV285">
            <v>15.2</v>
          </cell>
          <cell r="BW285">
            <v>3.5</v>
          </cell>
          <cell r="BX285">
            <v>42.3</v>
          </cell>
          <cell r="BY285">
            <v>3.9</v>
          </cell>
          <cell r="CA285" t="str">
            <v>Sheffield</v>
          </cell>
          <cell r="CB285" t="str">
            <v>E08000019</v>
          </cell>
          <cell r="CC285">
            <v>207000</v>
          </cell>
          <cell r="CD285">
            <v>3.4</v>
          </cell>
          <cell r="CE285">
            <v>20657</v>
          </cell>
          <cell r="CF285">
            <v>4.3</v>
          </cell>
          <cell r="CG285">
            <v>23622</v>
          </cell>
          <cell r="CH285">
            <v>2.7</v>
          </cell>
          <cell r="CI285">
            <v>6539</v>
          </cell>
          <cell r="CJ285">
            <v>7.1</v>
          </cell>
          <cell r="CK285">
            <v>41183</v>
          </cell>
          <cell r="CL285">
            <v>11</v>
          </cell>
          <cell r="CN285" t="str">
            <v>Sheffield</v>
          </cell>
          <cell r="CO285" t="str">
            <v>E08000019</v>
          </cell>
          <cell r="CP285">
            <v>238000</v>
          </cell>
          <cell r="CQ285">
            <v>2.6</v>
          </cell>
          <cell r="CR285">
            <v>11.05</v>
          </cell>
          <cell r="CS285">
            <v>2.7</v>
          </cell>
          <cell r="CT285">
            <v>13.75</v>
          </cell>
          <cell r="CU285">
            <v>1.8</v>
          </cell>
          <cell r="CV285">
            <v>6.41</v>
          </cell>
          <cell r="CW285">
            <v>1.1000000000000001</v>
          </cell>
          <cell r="CX285">
            <v>22.54</v>
          </cell>
          <cell r="CY285">
            <v>7.6</v>
          </cell>
          <cell r="DA285" t="str">
            <v>Sheffield</v>
          </cell>
          <cell r="DB285" t="str">
            <v>E08000019</v>
          </cell>
          <cell r="DC285">
            <v>238000</v>
          </cell>
          <cell r="DD285">
            <v>2.6</v>
          </cell>
          <cell r="DE285">
            <v>387</v>
          </cell>
          <cell r="DF285">
            <v>3</v>
          </cell>
          <cell r="DG285">
            <v>449.4</v>
          </cell>
          <cell r="DH285">
            <v>2</v>
          </cell>
          <cell r="DI285">
            <v>122.9</v>
          </cell>
          <cell r="DJ285">
            <v>6.1</v>
          </cell>
          <cell r="DK285">
            <v>819.6</v>
          </cell>
          <cell r="DL285">
            <v>7.5</v>
          </cell>
          <cell r="DN285" t="str">
            <v>Sheffield</v>
          </cell>
          <cell r="DO285" t="str">
            <v>E08000019</v>
          </cell>
          <cell r="DP285">
            <v>65000</v>
          </cell>
          <cell r="DQ285">
            <v>4.9000000000000004</v>
          </cell>
          <cell r="DR285">
            <v>37</v>
          </cell>
          <cell r="DS285">
            <v>0.3</v>
          </cell>
          <cell r="DT285">
            <v>37</v>
          </cell>
          <cell r="DU285">
            <v>0.6</v>
          </cell>
          <cell r="DV285">
            <v>31.8</v>
          </cell>
          <cell r="DW285">
            <v>2</v>
          </cell>
          <cell r="DX285">
            <v>40</v>
          </cell>
          <cell r="DY285">
            <v>9.6</v>
          </cell>
          <cell r="EA285" t="str">
            <v>Sheffield</v>
          </cell>
          <cell r="EB285" t="str">
            <v>E08000019</v>
          </cell>
          <cell r="EC285">
            <v>55000</v>
          </cell>
          <cell r="ED285">
            <v>6.9</v>
          </cell>
          <cell r="EE285">
            <v>21543</v>
          </cell>
          <cell r="EF285">
            <v>6.2</v>
          </cell>
          <cell r="EG285">
            <v>24266</v>
          </cell>
          <cell r="EH285">
            <v>3.9</v>
          </cell>
          <cell r="EI285">
            <v>12884</v>
          </cell>
          <cell r="EJ285">
            <v>12</v>
          </cell>
          <cell r="EK285" t="str">
            <v>&amp;^%</v>
          </cell>
          <cell r="EL285" t="str">
            <v>&amp;^%</v>
          </cell>
          <cell r="EN285" t="str">
            <v>Sheffield</v>
          </cell>
          <cell r="EO285" t="str">
            <v>E08000019</v>
          </cell>
          <cell r="EP285">
            <v>65000</v>
          </cell>
          <cell r="EQ285">
            <v>4.9000000000000004</v>
          </cell>
          <cell r="ER285">
            <v>11.39</v>
          </cell>
          <cell r="ES285">
            <v>5.2</v>
          </cell>
          <cell r="ET285">
            <v>13.05</v>
          </cell>
          <cell r="EU285">
            <v>2.7</v>
          </cell>
          <cell r="EV285">
            <v>6.96</v>
          </cell>
          <cell r="EW285">
            <v>1.7</v>
          </cell>
          <cell r="EX285">
            <v>21.19</v>
          </cell>
          <cell r="EY285">
            <v>19</v>
          </cell>
          <cell r="FA285" t="str">
            <v>Sheffield</v>
          </cell>
          <cell r="FB285" t="str">
            <v>E08000019</v>
          </cell>
          <cell r="FC285">
            <v>65000</v>
          </cell>
          <cell r="FD285">
            <v>4.9000000000000004</v>
          </cell>
          <cell r="FE285">
            <v>428.9</v>
          </cell>
          <cell r="FF285">
            <v>4.4000000000000004</v>
          </cell>
          <cell r="FG285">
            <v>482.3</v>
          </cell>
          <cell r="FH285">
            <v>2.6</v>
          </cell>
          <cell r="FI285">
            <v>262.5</v>
          </cell>
          <cell r="FJ285">
            <v>2.4</v>
          </cell>
          <cell r="FK285">
            <v>772.3</v>
          </cell>
          <cell r="FL285">
            <v>17</v>
          </cell>
          <cell r="FN285" t="str">
            <v>Sheffield</v>
          </cell>
          <cell r="FO285" t="str">
            <v>E08000019</v>
          </cell>
          <cell r="FP285">
            <v>102000</v>
          </cell>
          <cell r="FQ285">
            <v>4.2</v>
          </cell>
          <cell r="FR285">
            <v>37.6</v>
          </cell>
          <cell r="FS285">
            <v>1</v>
          </cell>
          <cell r="FT285">
            <v>39.799999999999997</v>
          </cell>
          <cell r="FU285">
            <v>0.7</v>
          </cell>
          <cell r="FV285">
            <v>35</v>
          </cell>
          <cell r="FW285">
            <v>0.2</v>
          </cell>
          <cell r="FX285">
            <v>46.6</v>
          </cell>
          <cell r="FY285">
            <v>9</v>
          </cell>
          <cell r="GA285" t="str">
            <v>Sheffield</v>
          </cell>
          <cell r="GB285" t="str">
            <v>E08000019</v>
          </cell>
          <cell r="GC285">
            <v>92000</v>
          </cell>
          <cell r="GD285">
            <v>4.9000000000000004</v>
          </cell>
          <cell r="GE285">
            <v>27431</v>
          </cell>
          <cell r="GF285">
            <v>3.9</v>
          </cell>
          <cell r="GG285">
            <v>31671</v>
          </cell>
          <cell r="GH285">
            <v>3.3</v>
          </cell>
          <cell r="GI285">
            <v>15600</v>
          </cell>
          <cell r="GJ285">
            <v>2.4</v>
          </cell>
          <cell r="GK285" t="str">
            <v>&amp;^%</v>
          </cell>
          <cell r="GL285" t="str">
            <v>&amp;^%</v>
          </cell>
          <cell r="GN285" t="str">
            <v>Sheffield</v>
          </cell>
          <cell r="GO285" t="str">
            <v>E08000019</v>
          </cell>
          <cell r="GP285">
            <v>102000</v>
          </cell>
          <cell r="GQ285">
            <v>4.2</v>
          </cell>
          <cell r="GR285">
            <v>13.05</v>
          </cell>
          <cell r="GS285">
            <v>3.2</v>
          </cell>
          <cell r="GT285">
            <v>15.18</v>
          </cell>
          <cell r="GU285">
            <v>2.6</v>
          </cell>
          <cell r="GV285">
            <v>7.53</v>
          </cell>
          <cell r="GW285">
            <v>2</v>
          </cell>
          <cell r="GX285">
            <v>24.41</v>
          </cell>
          <cell r="GY285">
            <v>19</v>
          </cell>
        </row>
        <row r="286">
          <cell r="A286" t="str">
            <v>Bradford</v>
          </cell>
          <cell r="B286" t="str">
            <v>E08000032</v>
          </cell>
          <cell r="C286">
            <v>66000</v>
          </cell>
          <cell r="D286">
            <v>5.2</v>
          </cell>
          <cell r="E286">
            <v>485.1</v>
          </cell>
          <cell r="F286">
            <v>4.3</v>
          </cell>
          <cell r="G286">
            <v>587.9</v>
          </cell>
          <cell r="H286">
            <v>5.3</v>
          </cell>
          <cell r="I286">
            <v>277.8</v>
          </cell>
          <cell r="J286">
            <v>3.4</v>
          </cell>
          <cell r="K286" t="str">
            <v>&amp;^%</v>
          </cell>
          <cell r="L286" t="str">
            <v>&amp;^%</v>
          </cell>
          <cell r="N286" t="str">
            <v>Bradford</v>
          </cell>
          <cell r="O286" t="str">
            <v>E08000032</v>
          </cell>
          <cell r="P286">
            <v>117000</v>
          </cell>
          <cell r="Q286">
            <v>3.8</v>
          </cell>
          <cell r="R286">
            <v>37.5</v>
          </cell>
          <cell r="S286">
            <v>0.2</v>
          </cell>
          <cell r="T286">
            <v>38.6</v>
          </cell>
          <cell r="U286">
            <v>0.5</v>
          </cell>
          <cell r="V286">
            <v>33.799999999999997</v>
          </cell>
          <cell r="W286">
            <v>1.8</v>
          </cell>
          <cell r="X286">
            <v>45</v>
          </cell>
          <cell r="Y286">
            <v>5.7</v>
          </cell>
          <cell r="AA286" t="str">
            <v>Bradford</v>
          </cell>
          <cell r="AB286" t="str">
            <v>E08000032</v>
          </cell>
          <cell r="AC286">
            <v>107000</v>
          </cell>
          <cell r="AD286">
            <v>5</v>
          </cell>
          <cell r="AE286">
            <v>22868</v>
          </cell>
          <cell r="AF286">
            <v>3</v>
          </cell>
          <cell r="AG286">
            <v>29484</v>
          </cell>
          <cell r="AH286">
            <v>10</v>
          </cell>
          <cell r="AI286">
            <v>13350</v>
          </cell>
          <cell r="AJ286">
            <v>3.6</v>
          </cell>
          <cell r="AK286" t="str">
            <v>&amp;^%</v>
          </cell>
          <cell r="AL286" t="str">
            <v>&amp;^%</v>
          </cell>
          <cell r="AN286" t="str">
            <v>Bradford</v>
          </cell>
          <cell r="AO286" t="str">
            <v>E08000032</v>
          </cell>
          <cell r="AP286">
            <v>117000</v>
          </cell>
          <cell r="AQ286">
            <v>3.8</v>
          </cell>
          <cell r="AR286">
            <v>11.61</v>
          </cell>
          <cell r="AS286">
            <v>2.9</v>
          </cell>
          <cell r="AT286">
            <v>13.8</v>
          </cell>
          <cell r="AU286">
            <v>3.5</v>
          </cell>
          <cell r="AV286">
            <v>7.05</v>
          </cell>
          <cell r="AW286">
            <v>1.8</v>
          </cell>
          <cell r="AX286">
            <v>22.18</v>
          </cell>
          <cell r="AY286">
            <v>12</v>
          </cell>
          <cell r="BA286" t="str">
            <v>Bradford</v>
          </cell>
          <cell r="BB286" t="str">
            <v>E08000032</v>
          </cell>
          <cell r="BC286">
            <v>117000</v>
          </cell>
          <cell r="BD286">
            <v>3.8</v>
          </cell>
          <cell r="BE286">
            <v>444.8</v>
          </cell>
          <cell r="BF286">
            <v>2.9</v>
          </cell>
          <cell r="BG286">
            <v>532.6</v>
          </cell>
          <cell r="BH286">
            <v>3.5</v>
          </cell>
          <cell r="BI286">
            <v>263.39999999999998</v>
          </cell>
          <cell r="BJ286">
            <v>2.2999999999999998</v>
          </cell>
          <cell r="BK286">
            <v>835.7</v>
          </cell>
          <cell r="BL286">
            <v>14</v>
          </cell>
          <cell r="BN286" t="str">
            <v>Bradford</v>
          </cell>
          <cell r="BO286" t="str">
            <v>E08000032</v>
          </cell>
          <cell r="BP286">
            <v>177000</v>
          </cell>
          <cell r="BQ286">
            <v>3.1</v>
          </cell>
          <cell r="BR286">
            <v>36</v>
          </cell>
          <cell r="BS286">
            <v>1.4</v>
          </cell>
          <cell r="BT286">
            <v>32</v>
          </cell>
          <cell r="BU286">
            <v>1.1000000000000001</v>
          </cell>
          <cell r="BV286">
            <v>15.8</v>
          </cell>
          <cell r="BW286">
            <v>3.5</v>
          </cell>
          <cell r="BX286">
            <v>42</v>
          </cell>
          <cell r="BY286">
            <v>4.9000000000000004</v>
          </cell>
          <cell r="CA286" t="str">
            <v>Bradford</v>
          </cell>
          <cell r="CB286" t="str">
            <v>E08000032</v>
          </cell>
          <cell r="CC286">
            <v>157000</v>
          </cell>
          <cell r="CD286">
            <v>4</v>
          </cell>
          <cell r="CE286">
            <v>19737</v>
          </cell>
          <cell r="CF286">
            <v>3.7</v>
          </cell>
          <cell r="CG286">
            <v>24549</v>
          </cell>
          <cell r="CH286">
            <v>8.6999999999999993</v>
          </cell>
          <cell r="CI286">
            <v>6784</v>
          </cell>
          <cell r="CJ286">
            <v>8.6</v>
          </cell>
          <cell r="CK286">
            <v>39999</v>
          </cell>
          <cell r="CL286">
            <v>17</v>
          </cell>
          <cell r="CN286" t="str">
            <v>Bradford</v>
          </cell>
          <cell r="CO286" t="str">
            <v>E08000032</v>
          </cell>
          <cell r="CP286">
            <v>177000</v>
          </cell>
          <cell r="CQ286">
            <v>3.1</v>
          </cell>
          <cell r="CR286">
            <v>10.62</v>
          </cell>
          <cell r="CS286">
            <v>2.6</v>
          </cell>
          <cell r="CT286">
            <v>13.68</v>
          </cell>
          <cell r="CU286">
            <v>3.1</v>
          </cell>
          <cell r="CV286">
            <v>6.33</v>
          </cell>
          <cell r="CW286">
            <v>1</v>
          </cell>
          <cell r="CX286">
            <v>22.59</v>
          </cell>
          <cell r="CY286">
            <v>12</v>
          </cell>
          <cell r="DA286" t="str">
            <v>Bradford</v>
          </cell>
          <cell r="DB286" t="str">
            <v>E08000032</v>
          </cell>
          <cell r="DC286">
            <v>177000</v>
          </cell>
          <cell r="DD286">
            <v>3.1</v>
          </cell>
          <cell r="DE286">
            <v>376.2</v>
          </cell>
          <cell r="DF286">
            <v>3.5</v>
          </cell>
          <cell r="DG286">
            <v>438.2</v>
          </cell>
          <cell r="DH286">
            <v>3.3</v>
          </cell>
          <cell r="DI286">
            <v>121.4</v>
          </cell>
          <cell r="DJ286">
            <v>5.5</v>
          </cell>
          <cell r="DK286">
            <v>767.1</v>
          </cell>
          <cell r="DL286">
            <v>10</v>
          </cell>
          <cell r="DN286" t="str">
            <v>Bradford</v>
          </cell>
          <cell r="DO286" t="str">
            <v>E08000032</v>
          </cell>
          <cell r="DP286">
            <v>52000</v>
          </cell>
          <cell r="DQ286">
            <v>5.5</v>
          </cell>
          <cell r="DR286">
            <v>37</v>
          </cell>
          <cell r="DS286">
            <v>0.1</v>
          </cell>
          <cell r="DT286">
            <v>37.1</v>
          </cell>
          <cell r="DU286">
            <v>0.7</v>
          </cell>
          <cell r="DV286">
            <v>32.299999999999997</v>
          </cell>
          <cell r="DW286">
            <v>0.9</v>
          </cell>
          <cell r="DX286" t="str">
            <v>&amp;^%</v>
          </cell>
          <cell r="DY286" t="str">
            <v>&amp;^%</v>
          </cell>
          <cell r="EA286" t="str">
            <v>Bradford</v>
          </cell>
          <cell r="EB286" t="str">
            <v>E08000032</v>
          </cell>
          <cell r="EC286">
            <v>47000</v>
          </cell>
          <cell r="ED286">
            <v>7.2</v>
          </cell>
          <cell r="EE286">
            <v>20770</v>
          </cell>
          <cell r="EF286">
            <v>3.9</v>
          </cell>
          <cell r="EG286">
            <v>23371</v>
          </cell>
          <cell r="EH286">
            <v>3.6</v>
          </cell>
          <cell r="EI286">
            <v>12040</v>
          </cell>
          <cell r="EJ286">
            <v>4.5</v>
          </cell>
          <cell r="EK286" t="str">
            <v>&amp;^%</v>
          </cell>
          <cell r="EL286" t="str">
            <v>&amp;^%</v>
          </cell>
          <cell r="EN286" t="str">
            <v>Bradford</v>
          </cell>
          <cell r="EO286" t="str">
            <v>E08000032</v>
          </cell>
          <cell r="EP286">
            <v>52000</v>
          </cell>
          <cell r="EQ286">
            <v>5.5</v>
          </cell>
          <cell r="ER286">
            <v>11.01</v>
          </cell>
          <cell r="ES286">
            <v>4.3</v>
          </cell>
          <cell r="ET286">
            <v>12.47</v>
          </cell>
          <cell r="EU286">
            <v>3</v>
          </cell>
          <cell r="EV286">
            <v>6.79</v>
          </cell>
          <cell r="EW286">
            <v>2.5</v>
          </cell>
          <cell r="EX286" t="str">
            <v>&amp;^%</v>
          </cell>
          <cell r="EY286" t="str">
            <v>&amp;^%</v>
          </cell>
          <cell r="FA286" t="str">
            <v>Bradford</v>
          </cell>
          <cell r="FB286" t="str">
            <v>E08000032</v>
          </cell>
          <cell r="FC286">
            <v>52000</v>
          </cell>
          <cell r="FD286">
            <v>5.5</v>
          </cell>
          <cell r="FE286">
            <v>409.3</v>
          </cell>
          <cell r="FF286">
            <v>3.3</v>
          </cell>
          <cell r="FG286">
            <v>462.6</v>
          </cell>
          <cell r="FH286">
            <v>2.9</v>
          </cell>
          <cell r="FI286">
            <v>249.8</v>
          </cell>
          <cell r="FJ286">
            <v>2.7</v>
          </cell>
          <cell r="FK286" t="str">
            <v>&amp;^%</v>
          </cell>
          <cell r="FL286" t="str">
            <v>&amp;^%</v>
          </cell>
          <cell r="FN286" t="str">
            <v>Bradford</v>
          </cell>
          <cell r="FO286" t="str">
            <v>E08000032</v>
          </cell>
          <cell r="FP286">
            <v>66000</v>
          </cell>
          <cell r="FQ286">
            <v>5.2</v>
          </cell>
          <cell r="FR286">
            <v>38</v>
          </cell>
          <cell r="FS286">
            <v>1</v>
          </cell>
          <cell r="FT286">
            <v>39.799999999999997</v>
          </cell>
          <cell r="FU286">
            <v>0.7</v>
          </cell>
          <cell r="FV286">
            <v>35</v>
          </cell>
          <cell r="FW286">
            <v>0.1</v>
          </cell>
          <cell r="FX286">
            <v>47.9</v>
          </cell>
          <cell r="FY286">
            <v>12</v>
          </cell>
          <cell r="GA286" t="str">
            <v>Bradford</v>
          </cell>
          <cell r="GB286" t="str">
            <v>E08000032</v>
          </cell>
          <cell r="GC286">
            <v>60000</v>
          </cell>
          <cell r="GD286">
            <v>6.9</v>
          </cell>
          <cell r="GE286">
            <v>25657</v>
          </cell>
          <cell r="GF286">
            <v>6.3</v>
          </cell>
          <cell r="GG286">
            <v>34327</v>
          </cell>
          <cell r="GH286">
            <v>16</v>
          </cell>
          <cell r="GI286">
            <v>14968</v>
          </cell>
          <cell r="GJ286">
            <v>3.4</v>
          </cell>
          <cell r="GK286" t="str">
            <v>&amp;^%</v>
          </cell>
          <cell r="GL286" t="str">
            <v>&amp;^%</v>
          </cell>
          <cell r="GN286" t="str">
            <v>Bradford</v>
          </cell>
          <cell r="GO286" t="str">
            <v>E08000032</v>
          </cell>
          <cell r="GP286">
            <v>66000</v>
          </cell>
          <cell r="GQ286">
            <v>5.2</v>
          </cell>
          <cell r="GR286">
            <v>12.26</v>
          </cell>
          <cell r="GS286">
            <v>4.2</v>
          </cell>
          <cell r="GT286">
            <v>14.78</v>
          </cell>
          <cell r="GU286">
            <v>5.3</v>
          </cell>
          <cell r="GV286">
            <v>7.15</v>
          </cell>
          <cell r="GW286">
            <v>2.5</v>
          </cell>
          <cell r="GX286" t="str">
            <v>&amp;^%</v>
          </cell>
          <cell r="GY286" t="str">
            <v>&amp;^%</v>
          </cell>
        </row>
        <row r="287">
          <cell r="A287" t="str">
            <v>Calderdale</v>
          </cell>
          <cell r="B287" t="str">
            <v>E08000033</v>
          </cell>
          <cell r="C287">
            <v>31000</v>
          </cell>
          <cell r="D287">
            <v>7.5</v>
          </cell>
          <cell r="E287">
            <v>515.6</v>
          </cell>
          <cell r="F287">
            <v>7.6</v>
          </cell>
          <cell r="G287">
            <v>585.29999999999995</v>
          </cell>
          <cell r="H287">
            <v>4.0999999999999996</v>
          </cell>
          <cell r="I287">
            <v>300.7</v>
          </cell>
          <cell r="J287">
            <v>4</v>
          </cell>
          <cell r="K287" t="str">
            <v>&amp;^%</v>
          </cell>
          <cell r="L287" t="str">
            <v>&amp;^%</v>
          </cell>
          <cell r="N287" t="str">
            <v>Calderdale</v>
          </cell>
          <cell r="O287" t="str">
            <v>E08000033</v>
          </cell>
          <cell r="P287">
            <v>49000</v>
          </cell>
          <cell r="Q287">
            <v>5.9</v>
          </cell>
          <cell r="R287">
            <v>37.5</v>
          </cell>
          <cell r="S287">
            <v>0.3</v>
          </cell>
          <cell r="T287">
            <v>38.799999999999997</v>
          </cell>
          <cell r="U287">
            <v>0.9</v>
          </cell>
          <cell r="V287">
            <v>34.299999999999997</v>
          </cell>
          <cell r="W287">
            <v>1.8</v>
          </cell>
          <cell r="X287" t="str">
            <v>&amp;^%</v>
          </cell>
          <cell r="Y287" t="str">
            <v>&amp;^%</v>
          </cell>
          <cell r="AA287" t="str">
            <v>Calderdale</v>
          </cell>
          <cell r="AB287" t="str">
            <v>E08000033</v>
          </cell>
          <cell r="AC287">
            <v>44000</v>
          </cell>
          <cell r="AD287">
            <v>6.8</v>
          </cell>
          <cell r="AE287">
            <v>23210</v>
          </cell>
          <cell r="AF287">
            <v>6.3</v>
          </cell>
          <cell r="AG287">
            <v>27387</v>
          </cell>
          <cell r="AH287">
            <v>4.0999999999999996</v>
          </cell>
          <cell r="AI287">
            <v>14141</v>
          </cell>
          <cell r="AJ287">
            <v>6.1</v>
          </cell>
          <cell r="AK287" t="str">
            <v>&amp;^%</v>
          </cell>
          <cell r="AL287" t="str">
            <v>&amp;^%</v>
          </cell>
          <cell r="AN287" t="str">
            <v>Calderdale</v>
          </cell>
          <cell r="AO287" t="str">
            <v>E08000033</v>
          </cell>
          <cell r="AP287">
            <v>49000</v>
          </cell>
          <cell r="AQ287">
            <v>5.9</v>
          </cell>
          <cell r="AR287">
            <v>11.62</v>
          </cell>
          <cell r="AS287">
            <v>5.6</v>
          </cell>
          <cell r="AT287">
            <v>14.14</v>
          </cell>
          <cell r="AU287">
            <v>3.4</v>
          </cell>
          <cell r="AV287">
            <v>7.28</v>
          </cell>
          <cell r="AW287">
            <v>2.6</v>
          </cell>
          <cell r="AX287" t="str">
            <v>&amp;^%</v>
          </cell>
          <cell r="AY287" t="str">
            <v>&amp;^%</v>
          </cell>
          <cell r="BA287" t="str">
            <v>Calderdale</v>
          </cell>
          <cell r="BB287" t="str">
            <v>E08000033</v>
          </cell>
          <cell r="BC287">
            <v>49000</v>
          </cell>
          <cell r="BD287">
            <v>5.9</v>
          </cell>
          <cell r="BE287">
            <v>458.4</v>
          </cell>
          <cell r="BF287">
            <v>5.7</v>
          </cell>
          <cell r="BG287">
            <v>548.70000000000005</v>
          </cell>
          <cell r="BH287">
            <v>3.3</v>
          </cell>
          <cell r="BI287">
            <v>285.39999999999998</v>
          </cell>
          <cell r="BJ287">
            <v>4</v>
          </cell>
          <cell r="BK287" t="str">
            <v>&amp;^%</v>
          </cell>
          <cell r="BL287" t="str">
            <v>&amp;^%</v>
          </cell>
          <cell r="BN287" t="str">
            <v>Calderdale</v>
          </cell>
          <cell r="BO287" t="str">
            <v>E08000033</v>
          </cell>
          <cell r="BP287">
            <v>67000</v>
          </cell>
          <cell r="BQ287">
            <v>4.9000000000000004</v>
          </cell>
          <cell r="BR287">
            <v>36</v>
          </cell>
          <cell r="BS287">
            <v>1.4</v>
          </cell>
          <cell r="BT287">
            <v>33.1</v>
          </cell>
          <cell r="BU287">
            <v>1.7</v>
          </cell>
          <cell r="BV287">
            <v>15</v>
          </cell>
          <cell r="BW287">
            <v>11</v>
          </cell>
          <cell r="BX287">
            <v>44</v>
          </cell>
          <cell r="BY287">
            <v>11</v>
          </cell>
          <cell r="CA287" t="str">
            <v>Calderdale</v>
          </cell>
          <cell r="CB287" t="str">
            <v>E08000033</v>
          </cell>
          <cell r="CC287">
            <v>61000</v>
          </cell>
          <cell r="CD287">
            <v>5.7</v>
          </cell>
          <cell r="CE287">
            <v>19508</v>
          </cell>
          <cell r="CF287">
            <v>5.7</v>
          </cell>
          <cell r="CG287">
            <v>22706</v>
          </cell>
          <cell r="CH287">
            <v>4.0999999999999996</v>
          </cell>
          <cell r="CI287">
            <v>6514</v>
          </cell>
          <cell r="CJ287">
            <v>15</v>
          </cell>
          <cell r="CK287" t="str">
            <v>&amp;^%</v>
          </cell>
          <cell r="CL287" t="str">
            <v>&amp;^%</v>
          </cell>
          <cell r="CN287" t="str">
            <v>Calderdale</v>
          </cell>
          <cell r="CO287" t="str">
            <v>E08000033</v>
          </cell>
          <cell r="CP287">
            <v>67000</v>
          </cell>
          <cell r="CQ287">
            <v>4.9000000000000004</v>
          </cell>
          <cell r="CR287">
            <v>10.4</v>
          </cell>
          <cell r="CS287">
            <v>4.0999999999999996</v>
          </cell>
          <cell r="CT287">
            <v>13.56</v>
          </cell>
          <cell r="CU287">
            <v>3.1</v>
          </cell>
          <cell r="CV287">
            <v>6.53</v>
          </cell>
          <cell r="CW287">
            <v>2.1</v>
          </cell>
          <cell r="CX287" t="str">
            <v>&amp;^%</v>
          </cell>
          <cell r="CY287" t="str">
            <v>&amp;^%</v>
          </cell>
          <cell r="DA287" t="str">
            <v>Calderdale</v>
          </cell>
          <cell r="DB287" t="str">
            <v>E08000033</v>
          </cell>
          <cell r="DC287">
            <v>67000</v>
          </cell>
          <cell r="DD287">
            <v>4.9000000000000004</v>
          </cell>
          <cell r="DE287">
            <v>389.5</v>
          </cell>
          <cell r="DF287">
            <v>5.0999999999999996</v>
          </cell>
          <cell r="DG287">
            <v>448.6</v>
          </cell>
          <cell r="DH287">
            <v>3.5</v>
          </cell>
          <cell r="DI287">
            <v>113.7</v>
          </cell>
          <cell r="DJ287">
            <v>14</v>
          </cell>
          <cell r="DK287" t="str">
            <v>&amp;^%</v>
          </cell>
          <cell r="DL287" t="str">
            <v>&amp;^%</v>
          </cell>
          <cell r="DN287" t="str">
            <v>Calderdale</v>
          </cell>
          <cell r="DO287" t="str">
            <v>E08000033</v>
          </cell>
          <cell r="DP287">
            <v>18000</v>
          </cell>
          <cell r="DQ287">
            <v>9.5</v>
          </cell>
          <cell r="DR287">
            <v>36.9</v>
          </cell>
          <cell r="DS287">
            <v>1.4</v>
          </cell>
          <cell r="DT287">
            <v>36.6</v>
          </cell>
          <cell r="DU287">
            <v>1.1000000000000001</v>
          </cell>
          <cell r="DV287">
            <v>32.5</v>
          </cell>
          <cell r="DW287">
            <v>1.9</v>
          </cell>
          <cell r="DX287" t="str">
            <v>&amp;^%</v>
          </cell>
          <cell r="DY287" t="str">
            <v>&amp;^%</v>
          </cell>
          <cell r="EA287" t="str">
            <v>Calderdale</v>
          </cell>
          <cell r="EB287" t="str">
            <v>E08000033</v>
          </cell>
          <cell r="EC287">
            <v>17000</v>
          </cell>
          <cell r="ED287">
            <v>10.9</v>
          </cell>
          <cell r="EE287">
            <v>21212</v>
          </cell>
          <cell r="EF287">
            <v>8.1</v>
          </cell>
          <cell r="EG287">
            <v>23746</v>
          </cell>
          <cell r="EH287">
            <v>6.5</v>
          </cell>
          <cell r="EI287">
            <v>11884</v>
          </cell>
          <cell r="EJ287">
            <v>10</v>
          </cell>
          <cell r="EK287" t="str">
            <v>&amp;^%</v>
          </cell>
          <cell r="EL287" t="str">
            <v>&amp;^%</v>
          </cell>
          <cell r="EN287" t="str">
            <v>Calderdale</v>
          </cell>
          <cell r="EO287" t="str">
            <v>E08000033</v>
          </cell>
          <cell r="EP287">
            <v>18000</v>
          </cell>
          <cell r="EQ287">
            <v>9.5</v>
          </cell>
          <cell r="ER287">
            <v>11.56</v>
          </cell>
          <cell r="ES287">
            <v>7.9</v>
          </cell>
          <cell r="ET287">
            <v>13.25</v>
          </cell>
          <cell r="EU287">
            <v>5.6</v>
          </cell>
          <cell r="EV287">
            <v>7.06</v>
          </cell>
          <cell r="EW287">
            <v>5.6</v>
          </cell>
          <cell r="EX287" t="str">
            <v>&amp;^%</v>
          </cell>
          <cell r="EY287" t="str">
            <v>&amp;^%</v>
          </cell>
          <cell r="FA287" t="str">
            <v>Calderdale</v>
          </cell>
          <cell r="FB287" t="str">
            <v>E08000033</v>
          </cell>
          <cell r="FC287">
            <v>18000</v>
          </cell>
          <cell r="FD287">
            <v>9.5</v>
          </cell>
          <cell r="FE287">
            <v>421.3</v>
          </cell>
          <cell r="FF287">
            <v>7.5</v>
          </cell>
          <cell r="FG287">
            <v>484.3</v>
          </cell>
          <cell r="FH287">
            <v>5.6</v>
          </cell>
          <cell r="FI287">
            <v>252.1</v>
          </cell>
          <cell r="FJ287">
            <v>8.1</v>
          </cell>
          <cell r="FK287" t="str">
            <v>&amp;^%</v>
          </cell>
          <cell r="FL287" t="str">
            <v>&amp;^%</v>
          </cell>
          <cell r="FN287" t="str">
            <v>Calderdale</v>
          </cell>
          <cell r="FO287" t="str">
            <v>E08000033</v>
          </cell>
          <cell r="FP287">
            <v>31000</v>
          </cell>
          <cell r="FQ287">
            <v>7.5</v>
          </cell>
          <cell r="FR287">
            <v>38.700000000000003</v>
          </cell>
          <cell r="FS287">
            <v>1.7</v>
          </cell>
          <cell r="FT287">
            <v>40.1</v>
          </cell>
          <cell r="FU287">
            <v>1.2</v>
          </cell>
          <cell r="FV287">
            <v>35</v>
          </cell>
          <cell r="FW287">
            <v>0</v>
          </cell>
          <cell r="FX287" t="str">
            <v>&amp;^%</v>
          </cell>
          <cell r="FY287" t="str">
            <v>&amp;^%</v>
          </cell>
          <cell r="GA287" t="str">
            <v>Calderdale</v>
          </cell>
          <cell r="GB287" t="str">
            <v>E08000033</v>
          </cell>
          <cell r="GC287">
            <v>28000</v>
          </cell>
          <cell r="GD287">
            <v>8.8000000000000007</v>
          </cell>
          <cell r="GE287">
            <v>26639</v>
          </cell>
          <cell r="GF287">
            <v>7.9</v>
          </cell>
          <cell r="GG287">
            <v>29542</v>
          </cell>
          <cell r="GH287">
            <v>5</v>
          </cell>
          <cell r="GI287">
            <v>15360</v>
          </cell>
          <cell r="GJ287">
            <v>5.8</v>
          </cell>
          <cell r="GK287" t="str">
            <v>&amp;^%</v>
          </cell>
          <cell r="GL287" t="str">
            <v>&amp;^%</v>
          </cell>
          <cell r="GN287" t="str">
            <v>Calderdale</v>
          </cell>
          <cell r="GO287" t="str">
            <v>E08000033</v>
          </cell>
          <cell r="GP287">
            <v>31000</v>
          </cell>
          <cell r="GQ287">
            <v>7.5</v>
          </cell>
          <cell r="GR287">
            <v>11.64</v>
          </cell>
          <cell r="GS287">
            <v>7.7</v>
          </cell>
          <cell r="GT287">
            <v>14.6</v>
          </cell>
          <cell r="GU287">
            <v>4.3</v>
          </cell>
          <cell r="GV287">
            <v>7.31</v>
          </cell>
          <cell r="GW287">
            <v>3.6</v>
          </cell>
          <cell r="GX287" t="str">
            <v>&amp;^%</v>
          </cell>
          <cell r="GY287" t="str">
            <v>&amp;^%</v>
          </cell>
        </row>
        <row r="288">
          <cell r="A288" t="str">
            <v>Kirklees</v>
          </cell>
          <cell r="B288" t="str">
            <v>E08000034</v>
          </cell>
          <cell r="C288">
            <v>52000</v>
          </cell>
          <cell r="D288">
            <v>5.8</v>
          </cell>
          <cell r="E288">
            <v>481.2</v>
          </cell>
          <cell r="F288">
            <v>5.7</v>
          </cell>
          <cell r="G288">
            <v>570.4</v>
          </cell>
          <cell r="H288">
            <v>3.5</v>
          </cell>
          <cell r="I288">
            <v>277.89999999999998</v>
          </cell>
          <cell r="J288">
            <v>4.0999999999999996</v>
          </cell>
          <cell r="K288" t="str">
            <v>&amp;^%</v>
          </cell>
          <cell r="L288" t="str">
            <v>&amp;^%</v>
          </cell>
          <cell r="N288" t="str">
            <v>Kirklees</v>
          </cell>
          <cell r="O288" t="str">
            <v>E08000034</v>
          </cell>
          <cell r="P288">
            <v>85000</v>
          </cell>
          <cell r="Q288">
            <v>4.5</v>
          </cell>
          <cell r="R288">
            <v>37.5</v>
          </cell>
          <cell r="S288">
            <v>0.4</v>
          </cell>
          <cell r="T288">
            <v>39.1</v>
          </cell>
          <cell r="U288">
            <v>0.7</v>
          </cell>
          <cell r="V288">
            <v>33.1</v>
          </cell>
          <cell r="W288">
            <v>1.7</v>
          </cell>
          <cell r="X288">
            <v>45.8</v>
          </cell>
          <cell r="Y288">
            <v>8.8000000000000007</v>
          </cell>
          <cell r="AA288" t="str">
            <v>Kirklees</v>
          </cell>
          <cell r="AB288" t="str">
            <v>E08000034</v>
          </cell>
          <cell r="AC288">
            <v>73000</v>
          </cell>
          <cell r="AD288">
            <v>7.7</v>
          </cell>
          <cell r="AE288">
            <v>23220</v>
          </cell>
          <cell r="AF288">
            <v>8.1999999999999993</v>
          </cell>
          <cell r="AG288">
            <v>27521</v>
          </cell>
          <cell r="AH288">
            <v>4</v>
          </cell>
          <cell r="AI288">
            <v>13326</v>
          </cell>
          <cell r="AJ288">
            <v>3.5</v>
          </cell>
          <cell r="AK288" t="str">
            <v>&amp;^%</v>
          </cell>
          <cell r="AL288" t="str">
            <v>&amp;^%</v>
          </cell>
          <cell r="AN288" t="str">
            <v>Kirklees</v>
          </cell>
          <cell r="AO288" t="str">
            <v>E08000034</v>
          </cell>
          <cell r="AP288">
            <v>85000</v>
          </cell>
          <cell r="AQ288">
            <v>4.5</v>
          </cell>
          <cell r="AR288">
            <v>11.19</v>
          </cell>
          <cell r="AS288">
            <v>4.0999999999999996</v>
          </cell>
          <cell r="AT288">
            <v>13.51</v>
          </cell>
          <cell r="AU288">
            <v>2.7</v>
          </cell>
          <cell r="AV288">
            <v>6.76</v>
          </cell>
          <cell r="AW288">
            <v>2.1</v>
          </cell>
          <cell r="AX288" t="str">
            <v>&amp;^%</v>
          </cell>
          <cell r="AY288" t="str">
            <v>&amp;^%</v>
          </cell>
          <cell r="BA288" t="str">
            <v>Kirklees</v>
          </cell>
          <cell r="BB288" t="str">
            <v>E08000034</v>
          </cell>
          <cell r="BC288">
            <v>85000</v>
          </cell>
          <cell r="BD288">
            <v>4.5</v>
          </cell>
          <cell r="BE288">
            <v>442.8</v>
          </cell>
          <cell r="BF288">
            <v>4.2</v>
          </cell>
          <cell r="BG288">
            <v>528.4</v>
          </cell>
          <cell r="BH288">
            <v>2.7</v>
          </cell>
          <cell r="BI288">
            <v>265.2</v>
          </cell>
          <cell r="BJ288">
            <v>2.2000000000000002</v>
          </cell>
          <cell r="BK288" t="str">
            <v>&amp;^%</v>
          </cell>
          <cell r="BL288" t="str">
            <v>&amp;^%</v>
          </cell>
          <cell r="BN288" t="str">
            <v>Kirklees</v>
          </cell>
          <cell r="BO288" t="str">
            <v>E08000034</v>
          </cell>
          <cell r="BP288">
            <v>131000</v>
          </cell>
          <cell r="BQ288">
            <v>3.5</v>
          </cell>
          <cell r="BR288">
            <v>36.1</v>
          </cell>
          <cell r="BS288">
            <v>1.4</v>
          </cell>
          <cell r="BT288">
            <v>31.8</v>
          </cell>
          <cell r="BU288">
            <v>1.3</v>
          </cell>
          <cell r="BV288">
            <v>13.4</v>
          </cell>
          <cell r="BW288">
            <v>10</v>
          </cell>
          <cell r="BX288">
            <v>43</v>
          </cell>
          <cell r="BY288">
            <v>6</v>
          </cell>
          <cell r="CA288" t="str">
            <v>Kirklees</v>
          </cell>
          <cell r="CB288" t="str">
            <v>E08000034</v>
          </cell>
          <cell r="CC288">
            <v>113000</v>
          </cell>
          <cell r="CD288">
            <v>6</v>
          </cell>
          <cell r="CE288">
            <v>17858</v>
          </cell>
          <cell r="CF288">
            <v>8.4</v>
          </cell>
          <cell r="CG288">
            <v>21078</v>
          </cell>
          <cell r="CH288">
            <v>3.8</v>
          </cell>
          <cell r="CI288">
            <v>5239</v>
          </cell>
          <cell r="CJ288">
            <v>12</v>
          </cell>
          <cell r="CK288" t="str">
            <v>&amp;^%</v>
          </cell>
          <cell r="CL288" t="str">
            <v>&amp;^%</v>
          </cell>
          <cell r="CN288" t="str">
            <v>Kirklees</v>
          </cell>
          <cell r="CO288" t="str">
            <v>E08000034</v>
          </cell>
          <cell r="CP288">
            <v>131000</v>
          </cell>
          <cell r="CQ288">
            <v>3.5</v>
          </cell>
          <cell r="CR288">
            <v>9.91</v>
          </cell>
          <cell r="CS288">
            <v>2.9</v>
          </cell>
          <cell r="CT288">
            <v>12.77</v>
          </cell>
          <cell r="CU288">
            <v>2.4</v>
          </cell>
          <cell r="CV288">
            <v>6.3</v>
          </cell>
          <cell r="CW288">
            <v>0.9</v>
          </cell>
          <cell r="CX288">
            <v>20.99</v>
          </cell>
          <cell r="CY288">
            <v>14</v>
          </cell>
          <cell r="DA288" t="str">
            <v>Kirklees</v>
          </cell>
          <cell r="DB288" t="str">
            <v>E08000034</v>
          </cell>
          <cell r="DC288">
            <v>131000</v>
          </cell>
          <cell r="DD288">
            <v>3.5</v>
          </cell>
          <cell r="DE288">
            <v>344.2</v>
          </cell>
          <cell r="DF288">
            <v>4.2</v>
          </cell>
          <cell r="DG288">
            <v>406.8</v>
          </cell>
          <cell r="DH288">
            <v>2.8</v>
          </cell>
          <cell r="DI288">
            <v>100.8</v>
          </cell>
          <cell r="DJ288">
            <v>10</v>
          </cell>
          <cell r="DK288">
            <v>766.1</v>
          </cell>
          <cell r="DL288">
            <v>12</v>
          </cell>
          <cell r="DN288" t="str">
            <v>Kirklees</v>
          </cell>
          <cell r="DO288" t="str">
            <v>E08000034</v>
          </cell>
          <cell r="DP288">
            <v>33000</v>
          </cell>
          <cell r="DQ288">
            <v>6.9</v>
          </cell>
          <cell r="DR288">
            <v>37</v>
          </cell>
          <cell r="DS288">
            <v>0.4</v>
          </cell>
          <cell r="DT288">
            <v>37.1</v>
          </cell>
          <cell r="DU288">
            <v>0.8</v>
          </cell>
          <cell r="DV288">
            <v>32.5</v>
          </cell>
          <cell r="DW288">
            <v>0.8</v>
          </cell>
          <cell r="DX288" t="str">
            <v>&amp;^%</v>
          </cell>
          <cell r="DY288" t="str">
            <v>&amp;^%</v>
          </cell>
          <cell r="EA288" t="str">
            <v>Kirklees</v>
          </cell>
          <cell r="EB288" t="str">
            <v>E08000034</v>
          </cell>
          <cell r="EC288">
            <v>27000</v>
          </cell>
          <cell r="ED288">
            <v>10</v>
          </cell>
          <cell r="EE288">
            <v>19959</v>
          </cell>
          <cell r="EF288">
            <v>11</v>
          </cell>
          <cell r="EG288">
            <v>23469</v>
          </cell>
          <cell r="EH288">
            <v>4.7</v>
          </cell>
          <cell r="EI288">
            <v>12234</v>
          </cell>
          <cell r="EJ288">
            <v>6.4</v>
          </cell>
          <cell r="EK288" t="str">
            <v>&amp;^%</v>
          </cell>
          <cell r="EL288" t="str">
            <v>&amp;^%</v>
          </cell>
          <cell r="EN288" t="str">
            <v>Kirklees</v>
          </cell>
          <cell r="EO288" t="str">
            <v>E08000034</v>
          </cell>
          <cell r="EP288">
            <v>33000</v>
          </cell>
          <cell r="EQ288">
            <v>6.9</v>
          </cell>
          <cell r="ER288">
            <v>10.46</v>
          </cell>
          <cell r="ES288">
            <v>7.1</v>
          </cell>
          <cell r="ET288">
            <v>12.43</v>
          </cell>
          <cell r="EU288">
            <v>3.7</v>
          </cell>
          <cell r="EV288">
            <v>6.5</v>
          </cell>
          <cell r="EW288">
            <v>2.8</v>
          </cell>
          <cell r="EX288" t="str">
            <v>&amp;^%</v>
          </cell>
          <cell r="EY288" t="str">
            <v>&amp;^%</v>
          </cell>
          <cell r="FA288" t="str">
            <v>Kirklees</v>
          </cell>
          <cell r="FB288" t="str">
            <v>E08000034</v>
          </cell>
          <cell r="FC288">
            <v>33000</v>
          </cell>
          <cell r="FD288">
            <v>6.9</v>
          </cell>
          <cell r="FE288">
            <v>384.6</v>
          </cell>
          <cell r="FF288">
            <v>6.6</v>
          </cell>
          <cell r="FG288">
            <v>461.9</v>
          </cell>
          <cell r="FH288">
            <v>3.6</v>
          </cell>
          <cell r="FI288">
            <v>250.2</v>
          </cell>
          <cell r="FJ288">
            <v>4</v>
          </cell>
          <cell r="FK288" t="str">
            <v>&amp;^%</v>
          </cell>
          <cell r="FL288" t="str">
            <v>&amp;^%</v>
          </cell>
          <cell r="FN288" t="str">
            <v>Kirklees</v>
          </cell>
          <cell r="FO288" t="str">
            <v>E08000034</v>
          </cell>
          <cell r="FP288">
            <v>52000</v>
          </cell>
          <cell r="FQ288">
            <v>5.8</v>
          </cell>
          <cell r="FR288">
            <v>39</v>
          </cell>
          <cell r="FS288">
            <v>1.6</v>
          </cell>
          <cell r="FT288">
            <v>40.4</v>
          </cell>
          <cell r="FU288">
            <v>0.9</v>
          </cell>
          <cell r="FV288">
            <v>35</v>
          </cell>
          <cell r="FW288">
            <v>1.3</v>
          </cell>
          <cell r="FX288" t="str">
            <v>&amp;^%</v>
          </cell>
          <cell r="FY288" t="str">
            <v>&amp;^%</v>
          </cell>
          <cell r="GA288" t="str">
            <v>Kirklees</v>
          </cell>
          <cell r="GB288" t="str">
            <v>E08000034</v>
          </cell>
          <cell r="GC288">
            <v>45000</v>
          </cell>
          <cell r="GD288">
            <v>10.7</v>
          </cell>
          <cell r="GE288">
            <v>25486</v>
          </cell>
          <cell r="GF288">
            <v>11</v>
          </cell>
          <cell r="GG288">
            <v>29973</v>
          </cell>
          <cell r="GH288">
            <v>5.8</v>
          </cell>
          <cell r="GI288" t="str">
            <v>&amp;^%</v>
          </cell>
          <cell r="GJ288" t="str">
            <v>&amp;^%</v>
          </cell>
          <cell r="GK288" t="str">
            <v>&amp;^%</v>
          </cell>
          <cell r="GL288" t="str">
            <v>&amp;^%</v>
          </cell>
          <cell r="GN288" t="str">
            <v>Kirklees</v>
          </cell>
          <cell r="GO288" t="str">
            <v>E08000034</v>
          </cell>
          <cell r="GP288">
            <v>52000</v>
          </cell>
          <cell r="GQ288">
            <v>5.8</v>
          </cell>
          <cell r="GR288">
            <v>11.58</v>
          </cell>
          <cell r="GS288">
            <v>5.0999999999999996</v>
          </cell>
          <cell r="GT288">
            <v>14.13</v>
          </cell>
          <cell r="GU288">
            <v>3.6</v>
          </cell>
          <cell r="GV288">
            <v>7.01</v>
          </cell>
          <cell r="GW288">
            <v>2.9</v>
          </cell>
          <cell r="GX288" t="str">
            <v>&amp;^%</v>
          </cell>
          <cell r="GY288" t="str">
            <v>&amp;^%</v>
          </cell>
        </row>
        <row r="289">
          <cell r="A289" t="str">
            <v>Leeds</v>
          </cell>
          <cell r="B289" t="str">
            <v>E08000035</v>
          </cell>
          <cell r="C289">
            <v>166000</v>
          </cell>
          <cell r="D289">
            <v>3.2</v>
          </cell>
          <cell r="E289">
            <v>514</v>
          </cell>
          <cell r="F289">
            <v>2.9</v>
          </cell>
          <cell r="G289">
            <v>609.4</v>
          </cell>
          <cell r="H289">
            <v>2.1</v>
          </cell>
          <cell r="I289">
            <v>299.7</v>
          </cell>
          <cell r="J289">
            <v>2</v>
          </cell>
          <cell r="K289">
            <v>970.6</v>
          </cell>
          <cell r="L289">
            <v>13</v>
          </cell>
          <cell r="N289" t="str">
            <v>Leeds</v>
          </cell>
          <cell r="O289" t="str">
            <v>E08000035</v>
          </cell>
          <cell r="P289">
            <v>276000</v>
          </cell>
          <cell r="Q289">
            <v>2.5</v>
          </cell>
          <cell r="R289">
            <v>37.5</v>
          </cell>
          <cell r="S289">
            <v>0</v>
          </cell>
          <cell r="T289">
            <v>39.1</v>
          </cell>
          <cell r="U289">
            <v>0.4</v>
          </cell>
          <cell r="V289">
            <v>35</v>
          </cell>
          <cell r="W289">
            <v>0</v>
          </cell>
          <cell r="X289">
            <v>45.2</v>
          </cell>
          <cell r="Y289">
            <v>3.9</v>
          </cell>
          <cell r="AA289" t="str">
            <v>Leeds</v>
          </cell>
          <cell r="AB289" t="str">
            <v>E08000035</v>
          </cell>
          <cell r="AC289">
            <v>238000</v>
          </cell>
          <cell r="AD289">
            <v>3.4</v>
          </cell>
          <cell r="AE289">
            <v>25349</v>
          </cell>
          <cell r="AF289">
            <v>3</v>
          </cell>
          <cell r="AG289">
            <v>29569</v>
          </cell>
          <cell r="AH289">
            <v>2.1</v>
          </cell>
          <cell r="AI289">
            <v>14684</v>
          </cell>
          <cell r="AJ289">
            <v>3.6</v>
          </cell>
          <cell r="AK289">
            <v>47467</v>
          </cell>
          <cell r="AL289">
            <v>14</v>
          </cell>
          <cell r="AN289" t="str">
            <v>Leeds</v>
          </cell>
          <cell r="AO289" t="str">
            <v>E08000035</v>
          </cell>
          <cell r="AP289">
            <v>276000</v>
          </cell>
          <cell r="AQ289">
            <v>2.5</v>
          </cell>
          <cell r="AR289">
            <v>12.16</v>
          </cell>
          <cell r="AS289">
            <v>2.2000000000000002</v>
          </cell>
          <cell r="AT289">
            <v>14.49</v>
          </cell>
          <cell r="AU289">
            <v>1.6</v>
          </cell>
          <cell r="AV289">
            <v>7.24</v>
          </cell>
          <cell r="AW289">
            <v>1.7</v>
          </cell>
          <cell r="AX289">
            <v>23.84</v>
          </cell>
          <cell r="AY289">
            <v>8.9</v>
          </cell>
          <cell r="BA289" t="str">
            <v>Leeds</v>
          </cell>
          <cell r="BB289" t="str">
            <v>E08000035</v>
          </cell>
          <cell r="BC289">
            <v>276000</v>
          </cell>
          <cell r="BD289">
            <v>2.5</v>
          </cell>
          <cell r="BE289">
            <v>479.3</v>
          </cell>
          <cell r="BF289">
            <v>2.2999999999999998</v>
          </cell>
          <cell r="BG289">
            <v>567.1</v>
          </cell>
          <cell r="BH289">
            <v>1.6</v>
          </cell>
          <cell r="BI289">
            <v>283.3</v>
          </cell>
          <cell r="BJ289">
            <v>1.7</v>
          </cell>
          <cell r="BK289">
            <v>893.6</v>
          </cell>
          <cell r="BL289">
            <v>8.3000000000000007</v>
          </cell>
          <cell r="BN289" t="str">
            <v>Leeds</v>
          </cell>
          <cell r="BO289" t="str">
            <v>E08000035</v>
          </cell>
          <cell r="BP289">
            <v>368000</v>
          </cell>
          <cell r="BQ289">
            <v>2.1</v>
          </cell>
          <cell r="BR289">
            <v>37</v>
          </cell>
          <cell r="BS289">
            <v>0</v>
          </cell>
          <cell r="BT289">
            <v>34.1</v>
          </cell>
          <cell r="BU289">
            <v>0.7</v>
          </cell>
          <cell r="BV289">
            <v>18</v>
          </cell>
          <cell r="BW289">
            <v>3.7</v>
          </cell>
          <cell r="BX289">
            <v>43.9</v>
          </cell>
          <cell r="BY289">
            <v>3</v>
          </cell>
          <cell r="CA289" t="str">
            <v>Leeds</v>
          </cell>
          <cell r="CB289" t="str">
            <v>E08000035</v>
          </cell>
          <cell r="CC289">
            <v>319000</v>
          </cell>
          <cell r="CD289">
            <v>2.9</v>
          </cell>
          <cell r="CE289">
            <v>21875</v>
          </cell>
          <cell r="CF289">
            <v>2.8</v>
          </cell>
          <cell r="CG289">
            <v>25427</v>
          </cell>
          <cell r="CH289">
            <v>2</v>
          </cell>
          <cell r="CI289">
            <v>7813</v>
          </cell>
          <cell r="CJ289">
            <v>6.1</v>
          </cell>
          <cell r="CK289">
            <v>44084</v>
          </cell>
          <cell r="CL289">
            <v>11</v>
          </cell>
          <cell r="CN289" t="str">
            <v>Leeds</v>
          </cell>
          <cell r="CO289" t="str">
            <v>E08000035</v>
          </cell>
          <cell r="CP289">
            <v>368000</v>
          </cell>
          <cell r="CQ289">
            <v>2.1</v>
          </cell>
          <cell r="CR289">
            <v>11.43</v>
          </cell>
          <cell r="CS289">
            <v>2</v>
          </cell>
          <cell r="CT289">
            <v>14.29</v>
          </cell>
          <cell r="CU289">
            <v>1.5</v>
          </cell>
          <cell r="CV289">
            <v>6.58</v>
          </cell>
          <cell r="CW289">
            <v>0.9</v>
          </cell>
          <cell r="CX289">
            <v>24.13</v>
          </cell>
          <cell r="CY289">
            <v>8.1999999999999993</v>
          </cell>
          <cell r="DA289" t="str">
            <v>Leeds</v>
          </cell>
          <cell r="DB289" t="str">
            <v>E08000035</v>
          </cell>
          <cell r="DC289">
            <v>368000</v>
          </cell>
          <cell r="DD289">
            <v>2.1</v>
          </cell>
          <cell r="DE289">
            <v>419.3</v>
          </cell>
          <cell r="DF289">
            <v>1.7</v>
          </cell>
          <cell r="DG289">
            <v>487.5</v>
          </cell>
          <cell r="DH289">
            <v>1.6</v>
          </cell>
          <cell r="DI289">
            <v>146.30000000000001</v>
          </cell>
          <cell r="DJ289">
            <v>5</v>
          </cell>
          <cell r="DK289">
            <v>837.4</v>
          </cell>
          <cell r="DL289">
            <v>7.3</v>
          </cell>
          <cell r="DN289" t="str">
            <v>Leeds</v>
          </cell>
          <cell r="DO289" t="str">
            <v>E08000035</v>
          </cell>
          <cell r="DP289">
            <v>110000</v>
          </cell>
          <cell r="DQ289">
            <v>3.8</v>
          </cell>
          <cell r="DR289">
            <v>37</v>
          </cell>
          <cell r="DS289">
            <v>0.3</v>
          </cell>
          <cell r="DT289">
            <v>37.5</v>
          </cell>
          <cell r="DU289">
            <v>0.5</v>
          </cell>
          <cell r="DV289">
            <v>33.299999999999997</v>
          </cell>
          <cell r="DW289">
            <v>1.9</v>
          </cell>
          <cell r="DX289">
            <v>41.1</v>
          </cell>
          <cell r="DY289">
            <v>4.5999999999999996</v>
          </cell>
          <cell r="EA289" t="str">
            <v>Leeds</v>
          </cell>
          <cell r="EB289" t="str">
            <v>E08000035</v>
          </cell>
          <cell r="EC289">
            <v>97000</v>
          </cell>
          <cell r="ED289">
            <v>5.7</v>
          </cell>
          <cell r="EE289">
            <v>21995</v>
          </cell>
          <cell r="EF289">
            <v>5.0999999999999996</v>
          </cell>
          <cell r="EG289">
            <v>25923</v>
          </cell>
          <cell r="EH289">
            <v>3.2</v>
          </cell>
          <cell r="EI289">
            <v>13227</v>
          </cell>
          <cell r="EJ289">
            <v>3.6</v>
          </cell>
          <cell r="EK289" t="str">
            <v>&amp;^%</v>
          </cell>
          <cell r="EL289" t="str">
            <v>&amp;^%</v>
          </cell>
          <cell r="EN289" t="str">
            <v>Leeds</v>
          </cell>
          <cell r="EO289" t="str">
            <v>E08000035</v>
          </cell>
          <cell r="EP289">
            <v>110000</v>
          </cell>
          <cell r="EQ289">
            <v>3.8</v>
          </cell>
          <cell r="ER289">
            <v>11.5</v>
          </cell>
          <cell r="ES289">
            <v>2.8</v>
          </cell>
          <cell r="ET289">
            <v>13.41</v>
          </cell>
          <cell r="EU289">
            <v>2.2000000000000002</v>
          </cell>
          <cell r="EV289">
            <v>7.09</v>
          </cell>
          <cell r="EW289">
            <v>2.7</v>
          </cell>
          <cell r="EX289">
            <v>21.24</v>
          </cell>
          <cell r="EY289">
            <v>14</v>
          </cell>
          <cell r="FA289" t="str">
            <v>Leeds</v>
          </cell>
          <cell r="FB289" t="str">
            <v>E08000035</v>
          </cell>
          <cell r="FC289">
            <v>110000</v>
          </cell>
          <cell r="FD289">
            <v>3.8</v>
          </cell>
          <cell r="FE289">
            <v>430.7</v>
          </cell>
          <cell r="FF289">
            <v>3</v>
          </cell>
          <cell r="FG289">
            <v>503.2</v>
          </cell>
          <cell r="FH289">
            <v>2.1</v>
          </cell>
          <cell r="FI289">
            <v>264.5</v>
          </cell>
          <cell r="FJ289">
            <v>2.7</v>
          </cell>
          <cell r="FK289">
            <v>791.4</v>
          </cell>
          <cell r="FL289">
            <v>14</v>
          </cell>
          <cell r="FN289" t="str">
            <v>Leeds</v>
          </cell>
          <cell r="FO289" t="str">
            <v>E08000035</v>
          </cell>
          <cell r="FP289">
            <v>166000</v>
          </cell>
          <cell r="FQ289">
            <v>3.2</v>
          </cell>
          <cell r="FR289">
            <v>37.5</v>
          </cell>
          <cell r="FS289">
            <v>0.8</v>
          </cell>
          <cell r="FT289">
            <v>40.200000000000003</v>
          </cell>
          <cell r="FU289">
            <v>0.6</v>
          </cell>
          <cell r="FV289">
            <v>35</v>
          </cell>
          <cell r="FW289">
            <v>0.7</v>
          </cell>
          <cell r="FX289">
            <v>47.5</v>
          </cell>
          <cell r="FY289">
            <v>4.3</v>
          </cell>
          <cell r="GA289" t="str">
            <v>Leeds</v>
          </cell>
          <cell r="GB289" t="str">
            <v>E08000035</v>
          </cell>
          <cell r="GC289">
            <v>141000</v>
          </cell>
          <cell r="GD289">
            <v>4.2</v>
          </cell>
          <cell r="GE289">
            <v>27448</v>
          </cell>
          <cell r="GF289">
            <v>3.2</v>
          </cell>
          <cell r="GG289">
            <v>32076</v>
          </cell>
          <cell r="GH289">
            <v>2.5</v>
          </cell>
          <cell r="GI289">
            <v>15348</v>
          </cell>
          <cell r="GJ289">
            <v>2.2999999999999998</v>
          </cell>
          <cell r="GK289">
            <v>51833</v>
          </cell>
          <cell r="GL289">
            <v>19</v>
          </cell>
          <cell r="GN289" t="str">
            <v>Leeds</v>
          </cell>
          <cell r="GO289" t="str">
            <v>E08000035</v>
          </cell>
          <cell r="GP289">
            <v>166000</v>
          </cell>
          <cell r="GQ289">
            <v>3.2</v>
          </cell>
          <cell r="GR289">
            <v>12.72</v>
          </cell>
          <cell r="GS289">
            <v>2.7</v>
          </cell>
          <cell r="GT289">
            <v>15.17</v>
          </cell>
          <cell r="GU289">
            <v>2.2000000000000002</v>
          </cell>
          <cell r="GV289">
            <v>7.34</v>
          </cell>
          <cell r="GW289">
            <v>2.1</v>
          </cell>
          <cell r="GX289">
            <v>26.12</v>
          </cell>
          <cell r="GY289">
            <v>13</v>
          </cell>
        </row>
        <row r="290">
          <cell r="A290" t="str">
            <v>Wakefield</v>
          </cell>
          <cell r="B290" t="str">
            <v>E08000036</v>
          </cell>
          <cell r="C290">
            <v>58000</v>
          </cell>
          <cell r="D290">
            <v>5.4</v>
          </cell>
          <cell r="E290">
            <v>517.6</v>
          </cell>
          <cell r="F290">
            <v>4.3</v>
          </cell>
          <cell r="G290">
            <v>576.5</v>
          </cell>
          <cell r="H290">
            <v>3</v>
          </cell>
          <cell r="I290">
            <v>306.39999999999998</v>
          </cell>
          <cell r="J290">
            <v>4.0999999999999996</v>
          </cell>
          <cell r="K290" t="str">
            <v>&amp;^%</v>
          </cell>
          <cell r="L290" t="str">
            <v>&amp;^%</v>
          </cell>
          <cell r="N290" t="str">
            <v>Wakefield</v>
          </cell>
          <cell r="O290" t="str">
            <v>E08000036</v>
          </cell>
          <cell r="P290">
            <v>97000</v>
          </cell>
          <cell r="Q290">
            <v>4.0999999999999996</v>
          </cell>
          <cell r="R290">
            <v>38.700000000000003</v>
          </cell>
          <cell r="S290">
            <v>1.1000000000000001</v>
          </cell>
          <cell r="T290">
            <v>39.299999999999997</v>
          </cell>
          <cell r="U290">
            <v>0.6</v>
          </cell>
          <cell r="V290">
            <v>33.1</v>
          </cell>
          <cell r="W290">
            <v>1.6</v>
          </cell>
          <cell r="X290">
            <v>46.5</v>
          </cell>
          <cell r="Y290">
            <v>7.1</v>
          </cell>
          <cell r="AA290" t="str">
            <v>Wakefield</v>
          </cell>
          <cell r="AB290" t="str">
            <v>E08000036</v>
          </cell>
          <cell r="AC290">
            <v>86000</v>
          </cell>
          <cell r="AD290">
            <v>5.7</v>
          </cell>
          <cell r="AE290">
            <v>25109</v>
          </cell>
          <cell r="AF290">
            <v>5.7</v>
          </cell>
          <cell r="AG290">
            <v>29224</v>
          </cell>
          <cell r="AH290">
            <v>3.3</v>
          </cell>
          <cell r="AI290">
            <v>14672</v>
          </cell>
          <cell r="AJ290">
            <v>5.5</v>
          </cell>
          <cell r="AK290" t="str">
            <v>&amp;^%</v>
          </cell>
          <cell r="AL290" t="str">
            <v>&amp;^%</v>
          </cell>
          <cell r="AN290" t="str">
            <v>Wakefield</v>
          </cell>
          <cell r="AO290" t="str">
            <v>E08000036</v>
          </cell>
          <cell r="AP290">
            <v>97000</v>
          </cell>
          <cell r="AQ290">
            <v>4.0999999999999996</v>
          </cell>
          <cell r="AR290">
            <v>11.26</v>
          </cell>
          <cell r="AS290">
            <v>4</v>
          </cell>
          <cell r="AT290">
            <v>13.79</v>
          </cell>
          <cell r="AU290">
            <v>2.5</v>
          </cell>
          <cell r="AV290">
            <v>7.19</v>
          </cell>
          <cell r="AW290">
            <v>2.4</v>
          </cell>
          <cell r="AX290" t="str">
            <v>&amp;^%</v>
          </cell>
          <cell r="AY290" t="str">
            <v>&amp;^%</v>
          </cell>
          <cell r="BA290" t="str">
            <v>Wakefield</v>
          </cell>
          <cell r="BB290" t="str">
            <v>E08000036</v>
          </cell>
          <cell r="BC290">
            <v>97000</v>
          </cell>
          <cell r="BD290">
            <v>4.0999999999999996</v>
          </cell>
          <cell r="BE290">
            <v>470.7</v>
          </cell>
          <cell r="BF290">
            <v>3.8</v>
          </cell>
          <cell r="BG290">
            <v>542</v>
          </cell>
          <cell r="BH290">
            <v>2.4</v>
          </cell>
          <cell r="BI290">
            <v>280.2</v>
          </cell>
          <cell r="BJ290">
            <v>2.1</v>
          </cell>
          <cell r="BK290" t="str">
            <v>&amp;^%</v>
          </cell>
          <cell r="BL290" t="str">
            <v>&amp;^%</v>
          </cell>
          <cell r="BN290" t="str">
            <v>Wakefield</v>
          </cell>
          <cell r="BO290" t="str">
            <v>E08000036</v>
          </cell>
          <cell r="BP290">
            <v>138000</v>
          </cell>
          <cell r="BQ290">
            <v>3.4</v>
          </cell>
          <cell r="BR290">
            <v>37</v>
          </cell>
          <cell r="BS290">
            <v>0.3</v>
          </cell>
          <cell r="BT290">
            <v>32.9</v>
          </cell>
          <cell r="BU290">
            <v>1.2</v>
          </cell>
          <cell r="BV290">
            <v>14.3</v>
          </cell>
          <cell r="BW290">
            <v>6.2</v>
          </cell>
          <cell r="BX290">
            <v>44.3</v>
          </cell>
          <cell r="BY290">
            <v>5</v>
          </cell>
          <cell r="CA290" t="str">
            <v>Wakefield</v>
          </cell>
          <cell r="CB290" t="str">
            <v>E08000036</v>
          </cell>
          <cell r="CC290">
            <v>123000</v>
          </cell>
          <cell r="CD290">
            <v>4.8</v>
          </cell>
          <cell r="CE290">
            <v>19965</v>
          </cell>
          <cell r="CF290">
            <v>5.5</v>
          </cell>
          <cell r="CG290">
            <v>23439</v>
          </cell>
          <cell r="CH290">
            <v>3.4</v>
          </cell>
          <cell r="CI290">
            <v>6070</v>
          </cell>
          <cell r="CJ290">
            <v>6.9</v>
          </cell>
          <cell r="CK290" t="str">
            <v>&amp;^%</v>
          </cell>
          <cell r="CL290" t="str">
            <v>&amp;^%</v>
          </cell>
          <cell r="CN290" t="str">
            <v>Wakefield</v>
          </cell>
          <cell r="CO290" t="str">
            <v>E08000036</v>
          </cell>
          <cell r="CP290">
            <v>138000</v>
          </cell>
          <cell r="CQ290">
            <v>3.4</v>
          </cell>
          <cell r="CR290">
            <v>10.15</v>
          </cell>
          <cell r="CS290">
            <v>2.7</v>
          </cell>
          <cell r="CT290">
            <v>13.23</v>
          </cell>
          <cell r="CU290">
            <v>2.2999999999999998</v>
          </cell>
          <cell r="CV290">
            <v>6.42</v>
          </cell>
          <cell r="CW290">
            <v>1.1000000000000001</v>
          </cell>
          <cell r="CX290">
            <v>22.12</v>
          </cell>
          <cell r="CY290">
            <v>16</v>
          </cell>
          <cell r="DA290" t="str">
            <v>Wakefield</v>
          </cell>
          <cell r="DB290" t="str">
            <v>E08000036</v>
          </cell>
          <cell r="DC290">
            <v>138000</v>
          </cell>
          <cell r="DD290">
            <v>3.4</v>
          </cell>
          <cell r="DE290">
            <v>370.1</v>
          </cell>
          <cell r="DF290">
            <v>3.9</v>
          </cell>
          <cell r="DG290">
            <v>434.8</v>
          </cell>
          <cell r="DH290">
            <v>2.6</v>
          </cell>
          <cell r="DI290">
            <v>106</v>
          </cell>
          <cell r="DJ290">
            <v>7.8</v>
          </cell>
          <cell r="DK290">
            <v>784.4</v>
          </cell>
          <cell r="DL290">
            <v>11</v>
          </cell>
          <cell r="DN290" t="str">
            <v>Wakefield</v>
          </cell>
          <cell r="DO290" t="str">
            <v>E08000036</v>
          </cell>
          <cell r="DP290">
            <v>39000</v>
          </cell>
          <cell r="DQ290">
            <v>6.4</v>
          </cell>
          <cell r="DR290">
            <v>37.4</v>
          </cell>
          <cell r="DS290">
            <v>0.3</v>
          </cell>
          <cell r="DT290">
            <v>37</v>
          </cell>
          <cell r="DU290">
            <v>0.8</v>
          </cell>
          <cell r="DV290">
            <v>30.9</v>
          </cell>
          <cell r="DW290">
            <v>4</v>
          </cell>
          <cell r="DX290" t="str">
            <v>&amp;^%</v>
          </cell>
          <cell r="DY290" t="str">
            <v>&amp;^%</v>
          </cell>
          <cell r="EA290" t="str">
            <v>Wakefield</v>
          </cell>
          <cell r="EB290" t="str">
            <v>E08000036</v>
          </cell>
          <cell r="EC290">
            <v>35000</v>
          </cell>
          <cell r="ED290">
            <v>7.6</v>
          </cell>
          <cell r="EE290">
            <v>20110</v>
          </cell>
          <cell r="EF290">
            <v>5.8</v>
          </cell>
          <cell r="EG290">
            <v>25046</v>
          </cell>
          <cell r="EH290">
            <v>4.7</v>
          </cell>
          <cell r="EI290">
            <v>13483</v>
          </cell>
          <cell r="EJ290">
            <v>4.2</v>
          </cell>
          <cell r="EK290" t="str">
            <v>&amp;^%</v>
          </cell>
          <cell r="EL290" t="str">
            <v>&amp;^%</v>
          </cell>
          <cell r="EN290" t="str">
            <v>Wakefield</v>
          </cell>
          <cell r="EO290" t="str">
            <v>E08000036</v>
          </cell>
          <cell r="EP290">
            <v>39000</v>
          </cell>
          <cell r="EQ290">
            <v>6.4</v>
          </cell>
          <cell r="ER290">
            <v>10.53</v>
          </cell>
          <cell r="ES290">
            <v>6.2</v>
          </cell>
          <cell r="ET290">
            <v>13.27</v>
          </cell>
          <cell r="EU290">
            <v>4</v>
          </cell>
          <cell r="EV290">
            <v>6.88</v>
          </cell>
          <cell r="EW290">
            <v>3</v>
          </cell>
          <cell r="EX290" t="str">
            <v>&amp;^%</v>
          </cell>
          <cell r="EY290" t="str">
            <v>&amp;^%</v>
          </cell>
          <cell r="FA290" t="str">
            <v>Wakefield</v>
          </cell>
          <cell r="FB290" t="str">
            <v>E08000036</v>
          </cell>
          <cell r="FC290">
            <v>39000</v>
          </cell>
          <cell r="FD290">
            <v>6.4</v>
          </cell>
          <cell r="FE290">
            <v>398.5</v>
          </cell>
          <cell r="FF290">
            <v>5.5</v>
          </cell>
          <cell r="FG290">
            <v>490.4</v>
          </cell>
          <cell r="FH290">
            <v>3.9</v>
          </cell>
          <cell r="FI290">
            <v>267.5</v>
          </cell>
          <cell r="FJ290">
            <v>3.3</v>
          </cell>
          <cell r="FK290" t="str">
            <v>&amp;^%</v>
          </cell>
          <cell r="FL290" t="str">
            <v>&amp;^%</v>
          </cell>
          <cell r="FN290" t="str">
            <v>Wakefield</v>
          </cell>
          <cell r="FO290" t="str">
            <v>E08000036</v>
          </cell>
          <cell r="FP290">
            <v>58000</v>
          </cell>
          <cell r="FQ290">
            <v>5.4</v>
          </cell>
          <cell r="FR290">
            <v>40</v>
          </cell>
          <cell r="FS290">
            <v>0</v>
          </cell>
          <cell r="FT290">
            <v>40.9</v>
          </cell>
          <cell r="FU290">
            <v>0.8</v>
          </cell>
          <cell r="FV290">
            <v>35.700000000000003</v>
          </cell>
          <cell r="FW290">
            <v>2.5</v>
          </cell>
          <cell r="FX290" t="str">
            <v>&amp;^%</v>
          </cell>
          <cell r="FY290" t="str">
            <v>&amp;^%</v>
          </cell>
          <cell r="GA290" t="str">
            <v>Wakefield</v>
          </cell>
          <cell r="GB290" t="str">
            <v>E08000036</v>
          </cell>
          <cell r="GC290">
            <v>51000</v>
          </cell>
          <cell r="GD290">
            <v>8</v>
          </cell>
          <cell r="GE290">
            <v>27625</v>
          </cell>
          <cell r="GF290">
            <v>7</v>
          </cell>
          <cell r="GG290">
            <v>32039</v>
          </cell>
          <cell r="GH290">
            <v>4.5999999999999996</v>
          </cell>
          <cell r="GI290">
            <v>16457</v>
          </cell>
          <cell r="GJ290">
            <v>11</v>
          </cell>
          <cell r="GK290" t="str">
            <v>&amp;^%</v>
          </cell>
          <cell r="GL290" t="str">
            <v>&amp;^%</v>
          </cell>
          <cell r="GN290" t="str">
            <v>Wakefield</v>
          </cell>
          <cell r="GO290" t="str">
            <v>E08000036</v>
          </cell>
          <cell r="GP290">
            <v>58000</v>
          </cell>
          <cell r="GQ290">
            <v>5.4</v>
          </cell>
          <cell r="GR290">
            <v>11.76</v>
          </cell>
          <cell r="GS290">
            <v>6.6</v>
          </cell>
          <cell r="GT290">
            <v>14.11</v>
          </cell>
          <cell r="GU290">
            <v>3.1</v>
          </cell>
          <cell r="GV290">
            <v>7.54</v>
          </cell>
          <cell r="GW290">
            <v>3.6</v>
          </cell>
          <cell r="GX290" t="str">
            <v>&amp;^%</v>
          </cell>
          <cell r="GY290" t="str">
            <v>&amp;^%</v>
          </cell>
        </row>
        <row r="291">
          <cell r="A291" t="str">
            <v>Derby</v>
          </cell>
          <cell r="B291" t="str">
            <v>E06000015</v>
          </cell>
          <cell r="C291">
            <v>66000</v>
          </cell>
          <cell r="D291">
            <v>5.2</v>
          </cell>
          <cell r="E291">
            <v>668.2</v>
          </cell>
          <cell r="F291">
            <v>2.4</v>
          </cell>
          <cell r="G291">
            <v>746.3</v>
          </cell>
          <cell r="H291">
            <v>3.5</v>
          </cell>
          <cell r="I291">
            <v>354.7</v>
          </cell>
          <cell r="J291">
            <v>4.5</v>
          </cell>
          <cell r="K291" t="str">
            <v>&amp;^%</v>
          </cell>
          <cell r="L291" t="str">
            <v>&amp;^%</v>
          </cell>
          <cell r="N291" t="str">
            <v>Derby</v>
          </cell>
          <cell r="O291" t="str">
            <v>E06000015</v>
          </cell>
          <cell r="P291">
            <v>94000</v>
          </cell>
          <cell r="Q291">
            <v>4.3</v>
          </cell>
          <cell r="R291">
            <v>37</v>
          </cell>
          <cell r="S291">
            <v>0.4</v>
          </cell>
          <cell r="T291">
            <v>38.6</v>
          </cell>
          <cell r="U291">
            <v>0.5</v>
          </cell>
          <cell r="V291">
            <v>35</v>
          </cell>
          <cell r="W291">
            <v>2</v>
          </cell>
          <cell r="X291">
            <v>44.1</v>
          </cell>
          <cell r="Y291">
            <v>7</v>
          </cell>
          <cell r="AA291" t="str">
            <v>Derby</v>
          </cell>
          <cell r="AB291" t="str">
            <v>E06000015</v>
          </cell>
          <cell r="AC291">
            <v>86000</v>
          </cell>
          <cell r="AD291">
            <v>5.3</v>
          </cell>
          <cell r="AE291">
            <v>32966</v>
          </cell>
          <cell r="AF291">
            <v>4.5</v>
          </cell>
          <cell r="AG291">
            <v>35969</v>
          </cell>
          <cell r="AH291">
            <v>4.2</v>
          </cell>
          <cell r="AI291">
            <v>16025</v>
          </cell>
          <cell r="AJ291">
            <v>6.4</v>
          </cell>
          <cell r="AK291" t="str">
            <v>&amp;^%</v>
          </cell>
          <cell r="AL291" t="str">
            <v>&amp;^%</v>
          </cell>
          <cell r="AN291" t="str">
            <v>Derby</v>
          </cell>
          <cell r="AO291" t="str">
            <v>E06000015</v>
          </cell>
          <cell r="AP291">
            <v>94000</v>
          </cell>
          <cell r="AQ291">
            <v>4.3</v>
          </cell>
          <cell r="AR291">
            <v>16.46</v>
          </cell>
          <cell r="AS291">
            <v>4.2</v>
          </cell>
          <cell r="AT291">
            <v>17.79</v>
          </cell>
          <cell r="AU291">
            <v>2.9</v>
          </cell>
          <cell r="AV291">
            <v>7.61</v>
          </cell>
          <cell r="AW291">
            <v>4.5</v>
          </cell>
          <cell r="AX291">
            <v>28.74</v>
          </cell>
          <cell r="AY291">
            <v>20</v>
          </cell>
          <cell r="BA291" t="str">
            <v>Derby</v>
          </cell>
          <cell r="BB291" t="str">
            <v>E06000015</v>
          </cell>
          <cell r="BC291">
            <v>94000</v>
          </cell>
          <cell r="BD291">
            <v>4.3</v>
          </cell>
          <cell r="BE291">
            <v>626</v>
          </cell>
          <cell r="BF291">
            <v>3.5</v>
          </cell>
          <cell r="BG291">
            <v>686.5</v>
          </cell>
          <cell r="BH291">
            <v>2.9</v>
          </cell>
          <cell r="BI291">
            <v>318.7</v>
          </cell>
          <cell r="BJ291">
            <v>4.0999999999999996</v>
          </cell>
          <cell r="BK291">
            <v>1079.5999999999999</v>
          </cell>
          <cell r="BL291">
            <v>20</v>
          </cell>
          <cell r="BN291" t="str">
            <v>Derby</v>
          </cell>
          <cell r="BO291" t="str">
            <v>E06000015</v>
          </cell>
          <cell r="BP291">
            <v>123000</v>
          </cell>
          <cell r="BQ291">
            <v>3.7</v>
          </cell>
          <cell r="BR291">
            <v>37</v>
          </cell>
          <cell r="BS291" t="str">
            <v>&amp;^%</v>
          </cell>
          <cell r="BT291">
            <v>34</v>
          </cell>
          <cell r="BU291">
            <v>1.1000000000000001</v>
          </cell>
          <cell r="BV291">
            <v>18</v>
          </cell>
          <cell r="BW291">
            <v>7.4</v>
          </cell>
          <cell r="BX291">
            <v>42.4</v>
          </cell>
          <cell r="BY291">
            <v>4.8</v>
          </cell>
          <cell r="CA291" t="str">
            <v>Derby</v>
          </cell>
          <cell r="CB291" t="str">
            <v>E06000015</v>
          </cell>
          <cell r="CC291">
            <v>109000</v>
          </cell>
          <cell r="CD291">
            <v>4.5999999999999996</v>
          </cell>
          <cell r="CE291">
            <v>27506</v>
          </cell>
          <cell r="CF291">
            <v>5.8</v>
          </cell>
          <cell r="CG291">
            <v>30757</v>
          </cell>
          <cell r="CH291">
            <v>4.0999999999999996</v>
          </cell>
          <cell r="CI291">
            <v>8302</v>
          </cell>
          <cell r="CJ291">
            <v>10</v>
          </cell>
          <cell r="CK291" t="str">
            <v>&amp;^%</v>
          </cell>
          <cell r="CL291" t="str">
            <v>&amp;^%</v>
          </cell>
          <cell r="CN291" t="str">
            <v>Derby</v>
          </cell>
          <cell r="CO291" t="str">
            <v>E06000015</v>
          </cell>
          <cell r="CP291">
            <v>123000</v>
          </cell>
          <cell r="CQ291">
            <v>3.7</v>
          </cell>
          <cell r="CR291">
            <v>14.32</v>
          </cell>
          <cell r="CS291">
            <v>5</v>
          </cell>
          <cell r="CT291">
            <v>17.010000000000002</v>
          </cell>
          <cell r="CU291">
            <v>2.7</v>
          </cell>
          <cell r="CV291">
            <v>6.53</v>
          </cell>
          <cell r="CW291">
            <v>1.4</v>
          </cell>
          <cell r="CX291">
            <v>26.87</v>
          </cell>
          <cell r="CY291">
            <v>15</v>
          </cell>
          <cell r="DA291" t="str">
            <v>Derby</v>
          </cell>
          <cell r="DB291" t="str">
            <v>E06000015</v>
          </cell>
          <cell r="DC291">
            <v>123000</v>
          </cell>
          <cell r="DD291">
            <v>3.7</v>
          </cell>
          <cell r="DE291">
            <v>520.20000000000005</v>
          </cell>
          <cell r="DF291">
            <v>5.0999999999999996</v>
          </cell>
          <cell r="DG291">
            <v>578.29999999999995</v>
          </cell>
          <cell r="DH291">
            <v>3</v>
          </cell>
          <cell r="DI291">
            <v>149.1</v>
          </cell>
          <cell r="DJ291">
            <v>9.3000000000000007</v>
          </cell>
          <cell r="DK291">
            <v>992.8</v>
          </cell>
          <cell r="DL291">
            <v>15</v>
          </cell>
          <cell r="DN291" t="str">
            <v>Derby</v>
          </cell>
          <cell r="DO291" t="str">
            <v>E06000015</v>
          </cell>
          <cell r="DP291">
            <v>29000</v>
          </cell>
          <cell r="DQ291">
            <v>7.5</v>
          </cell>
          <cell r="DR291">
            <v>37</v>
          </cell>
          <cell r="DS291">
            <v>0.4</v>
          </cell>
          <cell r="DT291">
            <v>37.5</v>
          </cell>
          <cell r="DU291">
            <v>1.1000000000000001</v>
          </cell>
          <cell r="DV291">
            <v>32.4</v>
          </cell>
          <cell r="DW291">
            <v>1.5</v>
          </cell>
          <cell r="DX291" t="str">
            <v>&amp;^%</v>
          </cell>
          <cell r="DY291" t="str">
            <v>&amp;^%</v>
          </cell>
          <cell r="EA291" t="str">
            <v>Derby</v>
          </cell>
          <cell r="EB291" t="str">
            <v>E06000015</v>
          </cell>
          <cell r="EC291">
            <v>26000</v>
          </cell>
          <cell r="ED291">
            <v>10.6</v>
          </cell>
          <cell r="EE291">
            <v>24606</v>
          </cell>
          <cell r="EF291">
            <v>6</v>
          </cell>
          <cell r="EG291">
            <v>28381</v>
          </cell>
          <cell r="EH291">
            <v>5.4</v>
          </cell>
          <cell r="EI291">
            <v>13494</v>
          </cell>
          <cell r="EJ291">
            <v>8.9</v>
          </cell>
          <cell r="EK291" t="str">
            <v>&amp;^%</v>
          </cell>
          <cell r="EL291" t="str">
            <v>&amp;^%</v>
          </cell>
          <cell r="EN291" t="str">
            <v>Derby</v>
          </cell>
          <cell r="EO291" t="str">
            <v>E06000015</v>
          </cell>
          <cell r="EP291">
            <v>29000</v>
          </cell>
          <cell r="EQ291">
            <v>7.5</v>
          </cell>
          <cell r="ER291">
            <v>12.92</v>
          </cell>
          <cell r="ES291">
            <v>5.5</v>
          </cell>
          <cell r="ET291">
            <v>14.7</v>
          </cell>
          <cell r="EU291">
            <v>4.3</v>
          </cell>
          <cell r="EV291">
            <v>6.97</v>
          </cell>
          <cell r="EW291">
            <v>4.2</v>
          </cell>
          <cell r="EX291" t="str">
            <v>&amp;^%</v>
          </cell>
          <cell r="EY291" t="str">
            <v>&amp;^%</v>
          </cell>
          <cell r="FA291" t="str">
            <v>Derby</v>
          </cell>
          <cell r="FB291" t="str">
            <v>E06000015</v>
          </cell>
          <cell r="FC291">
            <v>29000</v>
          </cell>
          <cell r="FD291">
            <v>7.5</v>
          </cell>
          <cell r="FE291">
            <v>478.5</v>
          </cell>
          <cell r="FF291">
            <v>5.6</v>
          </cell>
          <cell r="FG291">
            <v>551.29999999999995</v>
          </cell>
          <cell r="FH291">
            <v>4.2</v>
          </cell>
          <cell r="FI291">
            <v>270.7</v>
          </cell>
          <cell r="FJ291">
            <v>5.5</v>
          </cell>
          <cell r="FK291" t="str">
            <v>&amp;^%</v>
          </cell>
          <cell r="FL291" t="str">
            <v>&amp;^%</v>
          </cell>
          <cell r="FN291" t="str">
            <v>Derby</v>
          </cell>
          <cell r="FO291" t="str">
            <v>E06000015</v>
          </cell>
          <cell r="FP291">
            <v>66000</v>
          </cell>
          <cell r="FQ291">
            <v>5.2</v>
          </cell>
          <cell r="FR291">
            <v>37</v>
          </cell>
          <cell r="FS291">
            <v>0.4</v>
          </cell>
          <cell r="FT291">
            <v>39.1</v>
          </cell>
          <cell r="FU291">
            <v>0.6</v>
          </cell>
          <cell r="FV291">
            <v>36.9</v>
          </cell>
          <cell r="FW291">
            <v>0.1</v>
          </cell>
          <cell r="FX291">
            <v>44.6</v>
          </cell>
          <cell r="FY291">
            <v>11</v>
          </cell>
          <cell r="GA291" t="str">
            <v>Derby</v>
          </cell>
          <cell r="GB291" t="str">
            <v>E06000015</v>
          </cell>
          <cell r="GC291">
            <v>60000</v>
          </cell>
          <cell r="GD291">
            <v>6.1</v>
          </cell>
          <cell r="GE291">
            <v>35924</v>
          </cell>
          <cell r="GF291">
            <v>3.8</v>
          </cell>
          <cell r="GG291">
            <v>39183</v>
          </cell>
          <cell r="GH291">
            <v>5.0999999999999996</v>
          </cell>
          <cell r="GI291">
            <v>18405</v>
          </cell>
          <cell r="GJ291">
            <v>6.8</v>
          </cell>
          <cell r="GK291" t="str">
            <v>&amp;^%</v>
          </cell>
          <cell r="GL291" t="str">
            <v>&amp;^%</v>
          </cell>
          <cell r="GN291" t="str">
            <v>Derby</v>
          </cell>
          <cell r="GO291" t="str">
            <v>E06000015</v>
          </cell>
          <cell r="GP291">
            <v>66000</v>
          </cell>
          <cell r="GQ291">
            <v>5.2</v>
          </cell>
          <cell r="GR291">
            <v>17.87</v>
          </cell>
          <cell r="GS291">
            <v>2.7</v>
          </cell>
          <cell r="GT291">
            <v>19.11</v>
          </cell>
          <cell r="GU291">
            <v>3.6</v>
          </cell>
          <cell r="GV291">
            <v>8.3000000000000007</v>
          </cell>
          <cell r="GW291">
            <v>6.9</v>
          </cell>
          <cell r="GX291" t="str">
            <v>&amp;^%</v>
          </cell>
          <cell r="GY291" t="str">
            <v>&amp;^%</v>
          </cell>
        </row>
        <row r="292">
          <cell r="A292" t="str">
            <v>Leicester</v>
          </cell>
          <cell r="B292" t="str">
            <v>E06000016</v>
          </cell>
          <cell r="C292">
            <v>65000</v>
          </cell>
          <cell r="D292">
            <v>5.2</v>
          </cell>
          <cell r="E292">
            <v>513.6</v>
          </cell>
          <cell r="F292">
            <v>4.4000000000000004</v>
          </cell>
          <cell r="G292">
            <v>578.5</v>
          </cell>
          <cell r="H292">
            <v>3</v>
          </cell>
          <cell r="I292">
            <v>293.10000000000002</v>
          </cell>
          <cell r="J292">
            <v>3.2</v>
          </cell>
          <cell r="K292" t="str">
            <v>&amp;^%</v>
          </cell>
          <cell r="L292" t="str">
            <v>&amp;^%</v>
          </cell>
          <cell r="N292" t="str">
            <v>Leicester</v>
          </cell>
          <cell r="O292" t="str">
            <v>E06000016</v>
          </cell>
          <cell r="P292">
            <v>107000</v>
          </cell>
          <cell r="Q292">
            <v>4</v>
          </cell>
          <cell r="R292">
            <v>37.5</v>
          </cell>
          <cell r="S292">
            <v>0</v>
          </cell>
          <cell r="T292">
            <v>39</v>
          </cell>
          <cell r="U292">
            <v>0.6</v>
          </cell>
          <cell r="V292">
            <v>34.5</v>
          </cell>
          <cell r="W292">
            <v>1.8</v>
          </cell>
          <cell r="X292">
            <v>45.5</v>
          </cell>
          <cell r="Y292">
            <v>5.5</v>
          </cell>
          <cell r="AA292" t="str">
            <v>Leicester</v>
          </cell>
          <cell r="AB292" t="str">
            <v>E06000016</v>
          </cell>
          <cell r="AC292">
            <v>95000</v>
          </cell>
          <cell r="AD292">
            <v>5.9</v>
          </cell>
          <cell r="AE292">
            <v>24618</v>
          </cell>
          <cell r="AF292">
            <v>5.5</v>
          </cell>
          <cell r="AG292">
            <v>28030</v>
          </cell>
          <cell r="AH292">
            <v>6.8</v>
          </cell>
          <cell r="AI292">
            <v>13942</v>
          </cell>
          <cell r="AJ292">
            <v>7.7</v>
          </cell>
          <cell r="AK292" t="str">
            <v>&amp;^%</v>
          </cell>
          <cell r="AL292" t="str">
            <v>&amp;^%</v>
          </cell>
          <cell r="AN292" t="str">
            <v>Leicester</v>
          </cell>
          <cell r="AO292" t="str">
            <v>E06000016</v>
          </cell>
          <cell r="AP292">
            <v>107000</v>
          </cell>
          <cell r="AQ292">
            <v>4</v>
          </cell>
          <cell r="AR292">
            <v>12.14</v>
          </cell>
          <cell r="AS292">
            <v>3.9</v>
          </cell>
          <cell r="AT292">
            <v>13.82</v>
          </cell>
          <cell r="AU292">
            <v>2.2999999999999998</v>
          </cell>
          <cell r="AV292">
            <v>7.09</v>
          </cell>
          <cell r="AW292">
            <v>2.5</v>
          </cell>
          <cell r="AX292">
            <v>22.57</v>
          </cell>
          <cell r="AY292">
            <v>16</v>
          </cell>
          <cell r="BA292" t="str">
            <v>Leicester</v>
          </cell>
          <cell r="BB292" t="str">
            <v>E06000016</v>
          </cell>
          <cell r="BC292">
            <v>107000</v>
          </cell>
          <cell r="BD292">
            <v>4</v>
          </cell>
          <cell r="BE292">
            <v>479.1</v>
          </cell>
          <cell r="BF292">
            <v>3</v>
          </cell>
          <cell r="BG292">
            <v>539.20000000000005</v>
          </cell>
          <cell r="BH292">
            <v>2.2999999999999998</v>
          </cell>
          <cell r="BI292">
            <v>278.7</v>
          </cell>
          <cell r="BJ292">
            <v>3</v>
          </cell>
          <cell r="BK292">
            <v>846.4</v>
          </cell>
          <cell r="BL292">
            <v>17</v>
          </cell>
          <cell r="BN292" t="str">
            <v>Leicester</v>
          </cell>
          <cell r="BO292" t="str">
            <v>E06000016</v>
          </cell>
          <cell r="BP292">
            <v>148000</v>
          </cell>
          <cell r="BQ292">
            <v>3.3</v>
          </cell>
          <cell r="BR292">
            <v>37</v>
          </cell>
          <cell r="BS292">
            <v>0.1</v>
          </cell>
          <cell r="BT292">
            <v>33.4</v>
          </cell>
          <cell r="BU292">
            <v>1.1000000000000001</v>
          </cell>
          <cell r="BV292">
            <v>16.100000000000001</v>
          </cell>
          <cell r="BW292">
            <v>6.3</v>
          </cell>
          <cell r="BX292">
            <v>44</v>
          </cell>
          <cell r="BY292">
            <v>5.5</v>
          </cell>
          <cell r="CA292" t="str">
            <v>Leicester</v>
          </cell>
          <cell r="CB292" t="str">
            <v>E06000016</v>
          </cell>
          <cell r="CC292">
            <v>131000</v>
          </cell>
          <cell r="CD292">
            <v>5.9</v>
          </cell>
          <cell r="CE292">
            <v>20434</v>
          </cell>
          <cell r="CF292">
            <v>7.7</v>
          </cell>
          <cell r="CG292">
            <v>23455</v>
          </cell>
          <cell r="CH292">
            <v>7.1</v>
          </cell>
          <cell r="CI292" t="str">
            <v>&amp;^%</v>
          </cell>
          <cell r="CJ292" t="str">
            <v>&amp;^%</v>
          </cell>
          <cell r="CK292" t="str">
            <v>&amp;^%</v>
          </cell>
          <cell r="CL292" t="str">
            <v>&amp;^%</v>
          </cell>
          <cell r="CN292" t="str">
            <v>Leicester</v>
          </cell>
          <cell r="CO292" t="str">
            <v>E06000016</v>
          </cell>
          <cell r="CP292">
            <v>148000</v>
          </cell>
          <cell r="CQ292">
            <v>3.3</v>
          </cell>
          <cell r="CR292">
            <v>10.58</v>
          </cell>
          <cell r="CS292">
            <v>3.2</v>
          </cell>
          <cell r="CT292">
            <v>13.34</v>
          </cell>
          <cell r="CU292">
            <v>2.2000000000000002</v>
          </cell>
          <cell r="CV292">
            <v>6.38</v>
          </cell>
          <cell r="CW292">
            <v>1.3</v>
          </cell>
          <cell r="CX292">
            <v>20.9</v>
          </cell>
          <cell r="CY292">
            <v>11</v>
          </cell>
          <cell r="DA292" t="str">
            <v>Leicester</v>
          </cell>
          <cell r="DB292" t="str">
            <v>E06000016</v>
          </cell>
          <cell r="DC292">
            <v>148000</v>
          </cell>
          <cell r="DD292">
            <v>3.3</v>
          </cell>
          <cell r="DE292">
            <v>391</v>
          </cell>
          <cell r="DF292">
            <v>3.6</v>
          </cell>
          <cell r="DG292">
            <v>445.2</v>
          </cell>
          <cell r="DH292">
            <v>2.4</v>
          </cell>
          <cell r="DI292">
            <v>121.6</v>
          </cell>
          <cell r="DJ292">
            <v>7.1</v>
          </cell>
          <cell r="DK292">
            <v>776.9</v>
          </cell>
          <cell r="DL292">
            <v>11</v>
          </cell>
          <cell r="DN292" t="str">
            <v>Leicester</v>
          </cell>
          <cell r="DO292" t="str">
            <v>E06000016</v>
          </cell>
          <cell r="DP292">
            <v>42000</v>
          </cell>
          <cell r="DQ292">
            <v>6.1</v>
          </cell>
          <cell r="DR292">
            <v>37</v>
          </cell>
          <cell r="DS292">
            <v>0.1</v>
          </cell>
          <cell r="DT292">
            <v>36.9</v>
          </cell>
          <cell r="DU292">
            <v>0.8</v>
          </cell>
          <cell r="DV292">
            <v>32.200000000000003</v>
          </cell>
          <cell r="DW292">
            <v>1.7</v>
          </cell>
          <cell r="DX292" t="str">
            <v>&amp;^%</v>
          </cell>
          <cell r="DY292" t="str">
            <v>&amp;^%</v>
          </cell>
          <cell r="EA292" t="str">
            <v>Leicester</v>
          </cell>
          <cell r="EB292" t="str">
            <v>E06000016</v>
          </cell>
          <cell r="EC292">
            <v>37000</v>
          </cell>
          <cell r="ED292">
            <v>8.1999999999999993</v>
          </cell>
          <cell r="EE292">
            <v>21934</v>
          </cell>
          <cell r="EF292">
            <v>8.5</v>
          </cell>
          <cell r="EG292">
            <v>24139</v>
          </cell>
          <cell r="EH292">
            <v>4.5</v>
          </cell>
          <cell r="EI292" t="str">
            <v>&amp;^%</v>
          </cell>
          <cell r="EJ292" t="str">
            <v>&amp;^%</v>
          </cell>
          <cell r="EK292" t="str">
            <v>&amp;^%</v>
          </cell>
          <cell r="EL292" t="str">
            <v>&amp;^%</v>
          </cell>
          <cell r="EN292" t="str">
            <v>Leicester</v>
          </cell>
          <cell r="EO292" t="str">
            <v>E06000016</v>
          </cell>
          <cell r="EP292">
            <v>42000</v>
          </cell>
          <cell r="EQ292">
            <v>6.1</v>
          </cell>
          <cell r="ER292">
            <v>11.49</v>
          </cell>
          <cell r="ES292">
            <v>6.2</v>
          </cell>
          <cell r="ET292">
            <v>12.97</v>
          </cell>
          <cell r="EU292">
            <v>3</v>
          </cell>
          <cell r="EV292">
            <v>7.27</v>
          </cell>
          <cell r="EW292">
            <v>3.9</v>
          </cell>
          <cell r="EX292" t="str">
            <v>&amp;^%</v>
          </cell>
          <cell r="EY292" t="str">
            <v>&amp;^%</v>
          </cell>
          <cell r="FA292" t="str">
            <v>Leicester</v>
          </cell>
          <cell r="FB292" t="str">
            <v>E06000016</v>
          </cell>
          <cell r="FC292">
            <v>42000</v>
          </cell>
          <cell r="FD292">
            <v>6.1</v>
          </cell>
          <cell r="FE292">
            <v>430</v>
          </cell>
          <cell r="FF292">
            <v>6.2</v>
          </cell>
          <cell r="FG292">
            <v>478.9</v>
          </cell>
          <cell r="FH292">
            <v>3</v>
          </cell>
          <cell r="FI292">
            <v>253.7</v>
          </cell>
          <cell r="FJ292">
            <v>4.3</v>
          </cell>
          <cell r="FK292" t="str">
            <v>&amp;^%</v>
          </cell>
          <cell r="FL292" t="str">
            <v>&amp;^%</v>
          </cell>
          <cell r="FN292" t="str">
            <v>Leicester</v>
          </cell>
          <cell r="FO292" t="str">
            <v>E06000016</v>
          </cell>
          <cell r="FP292">
            <v>65000</v>
          </cell>
          <cell r="FQ292">
            <v>5.2</v>
          </cell>
          <cell r="FR292">
            <v>38.9</v>
          </cell>
          <cell r="FS292">
            <v>1.6</v>
          </cell>
          <cell r="FT292">
            <v>40.4</v>
          </cell>
          <cell r="FU292">
            <v>0.7</v>
          </cell>
          <cell r="FV292">
            <v>36.5</v>
          </cell>
          <cell r="FW292">
            <v>1.3</v>
          </cell>
          <cell r="FX292">
            <v>47.7</v>
          </cell>
          <cell r="FY292">
            <v>11</v>
          </cell>
          <cell r="GA292" t="str">
            <v>Leicester</v>
          </cell>
          <cell r="GB292" t="str">
            <v>E06000016</v>
          </cell>
          <cell r="GC292">
            <v>58000</v>
          </cell>
          <cell r="GD292">
            <v>8.1</v>
          </cell>
          <cell r="GE292">
            <v>26592</v>
          </cell>
          <cell r="GF292">
            <v>8.1</v>
          </cell>
          <cell r="GG292">
            <v>30489</v>
          </cell>
          <cell r="GH292">
            <v>9.6999999999999993</v>
          </cell>
          <cell r="GI292">
            <v>15123</v>
          </cell>
          <cell r="GJ292">
            <v>11</v>
          </cell>
          <cell r="GK292" t="str">
            <v>&amp;^%</v>
          </cell>
          <cell r="GL292" t="str">
            <v>&amp;^%</v>
          </cell>
          <cell r="GN292" t="str">
            <v>Leicester</v>
          </cell>
          <cell r="GO292" t="str">
            <v>E06000016</v>
          </cell>
          <cell r="GP292">
            <v>65000</v>
          </cell>
          <cell r="GQ292">
            <v>5.2</v>
          </cell>
          <cell r="GR292">
            <v>12.57</v>
          </cell>
          <cell r="GS292">
            <v>5.5</v>
          </cell>
          <cell r="GT292">
            <v>14.32</v>
          </cell>
          <cell r="GU292">
            <v>3.1</v>
          </cell>
          <cell r="GV292">
            <v>7.03</v>
          </cell>
          <cell r="GW292">
            <v>3.1</v>
          </cell>
          <cell r="GX292" t="str">
            <v>&amp;^%</v>
          </cell>
          <cell r="GY292" t="str">
            <v>&amp;^%</v>
          </cell>
        </row>
        <row r="293">
          <cell r="A293" t="str">
            <v>Nottingham</v>
          </cell>
          <cell r="B293" t="str">
            <v>E06000018</v>
          </cell>
          <cell r="C293">
            <v>70000</v>
          </cell>
          <cell r="D293">
            <v>5</v>
          </cell>
          <cell r="E293">
            <v>528.29999999999995</v>
          </cell>
          <cell r="F293">
            <v>5.7</v>
          </cell>
          <cell r="G293">
            <v>638.70000000000005</v>
          </cell>
          <cell r="H293">
            <v>3.3</v>
          </cell>
          <cell r="I293">
            <v>283.2</v>
          </cell>
          <cell r="J293">
            <v>3.1</v>
          </cell>
          <cell r="K293" t="str">
            <v>&amp;^%</v>
          </cell>
          <cell r="L293" t="str">
            <v>&amp;^%</v>
          </cell>
          <cell r="N293" t="str">
            <v>Nottingham</v>
          </cell>
          <cell r="O293" t="str">
            <v>E06000018</v>
          </cell>
          <cell r="P293">
            <v>123000</v>
          </cell>
          <cell r="Q293">
            <v>3.7</v>
          </cell>
          <cell r="R293">
            <v>37.5</v>
          </cell>
          <cell r="S293">
            <v>0.1</v>
          </cell>
          <cell r="T293">
            <v>38</v>
          </cell>
          <cell r="U293">
            <v>0.4</v>
          </cell>
          <cell r="V293">
            <v>34.4</v>
          </cell>
          <cell r="W293">
            <v>1.6</v>
          </cell>
          <cell r="X293">
            <v>42.1</v>
          </cell>
          <cell r="Y293">
            <v>5.3</v>
          </cell>
          <cell r="AA293" t="str">
            <v>Nottingham</v>
          </cell>
          <cell r="AB293" t="str">
            <v>E06000018</v>
          </cell>
          <cell r="AC293">
            <v>101000</v>
          </cell>
          <cell r="AD293">
            <v>5.7</v>
          </cell>
          <cell r="AE293">
            <v>25195</v>
          </cell>
          <cell r="AF293">
            <v>5.8</v>
          </cell>
          <cell r="AG293">
            <v>30326</v>
          </cell>
          <cell r="AH293">
            <v>4.0999999999999996</v>
          </cell>
          <cell r="AI293">
            <v>14090</v>
          </cell>
          <cell r="AJ293">
            <v>8.1</v>
          </cell>
          <cell r="AK293" t="str">
            <v>&amp;^%</v>
          </cell>
          <cell r="AL293" t="str">
            <v>&amp;^%</v>
          </cell>
          <cell r="AN293" t="str">
            <v>Nottingham</v>
          </cell>
          <cell r="AO293" t="str">
            <v>E06000018</v>
          </cell>
          <cell r="AP293">
            <v>123000</v>
          </cell>
          <cell r="AQ293">
            <v>3.7</v>
          </cell>
          <cell r="AR293">
            <v>12.28</v>
          </cell>
          <cell r="AS293">
            <v>3.2</v>
          </cell>
          <cell r="AT293">
            <v>15.09</v>
          </cell>
          <cell r="AU293">
            <v>2.4</v>
          </cell>
          <cell r="AV293">
            <v>7.3</v>
          </cell>
          <cell r="AW293">
            <v>2.1</v>
          </cell>
          <cell r="AX293">
            <v>24.97</v>
          </cell>
          <cell r="AY293">
            <v>17</v>
          </cell>
          <cell r="BA293" t="str">
            <v>Nottingham</v>
          </cell>
          <cell r="BB293" t="str">
            <v>E06000018</v>
          </cell>
          <cell r="BC293">
            <v>123000</v>
          </cell>
          <cell r="BD293">
            <v>3.7</v>
          </cell>
          <cell r="BE293">
            <v>469.2</v>
          </cell>
          <cell r="BF293">
            <v>3.4</v>
          </cell>
          <cell r="BG293">
            <v>573.5</v>
          </cell>
          <cell r="BH293">
            <v>2.4</v>
          </cell>
          <cell r="BI293">
            <v>276.10000000000002</v>
          </cell>
          <cell r="BJ293">
            <v>2.1</v>
          </cell>
          <cell r="BK293">
            <v>929.3</v>
          </cell>
          <cell r="BL293">
            <v>17</v>
          </cell>
          <cell r="BN293" t="str">
            <v>Nottingham</v>
          </cell>
          <cell r="BO293" t="str">
            <v>E06000018</v>
          </cell>
          <cell r="BP293">
            <v>170000</v>
          </cell>
          <cell r="BQ293">
            <v>3.1</v>
          </cell>
          <cell r="BR293">
            <v>37</v>
          </cell>
          <cell r="BS293">
            <v>0.5</v>
          </cell>
          <cell r="BT293">
            <v>32.5</v>
          </cell>
          <cell r="BU293">
            <v>1</v>
          </cell>
          <cell r="BV293">
            <v>15</v>
          </cell>
          <cell r="BW293">
            <v>5.9</v>
          </cell>
          <cell r="BX293">
            <v>40</v>
          </cell>
          <cell r="BY293">
            <v>3.5</v>
          </cell>
          <cell r="CA293" t="str">
            <v>Nottingham</v>
          </cell>
          <cell r="CB293" t="str">
            <v>E06000018</v>
          </cell>
          <cell r="CC293">
            <v>137000</v>
          </cell>
          <cell r="CD293">
            <v>4.5999999999999996</v>
          </cell>
          <cell r="CE293">
            <v>21111</v>
          </cell>
          <cell r="CF293">
            <v>4.4000000000000004</v>
          </cell>
          <cell r="CG293">
            <v>25387</v>
          </cell>
          <cell r="CH293">
            <v>3.7</v>
          </cell>
          <cell r="CI293">
            <v>7149</v>
          </cell>
          <cell r="CJ293">
            <v>15</v>
          </cell>
          <cell r="CK293" t="str">
            <v>&amp;^%</v>
          </cell>
          <cell r="CL293" t="str">
            <v>&amp;^%</v>
          </cell>
          <cell r="CN293" t="str">
            <v>Nottingham</v>
          </cell>
          <cell r="CO293" t="str">
            <v>E06000018</v>
          </cell>
          <cell r="CP293">
            <v>170000</v>
          </cell>
          <cell r="CQ293">
            <v>3.1</v>
          </cell>
          <cell r="CR293">
            <v>11.29</v>
          </cell>
          <cell r="CS293">
            <v>3.3</v>
          </cell>
          <cell r="CT293">
            <v>14.47</v>
          </cell>
          <cell r="CU293">
            <v>2.2000000000000002</v>
          </cell>
          <cell r="CV293">
            <v>6.42</v>
          </cell>
          <cell r="CW293">
            <v>1.5</v>
          </cell>
          <cell r="CX293">
            <v>24.01</v>
          </cell>
          <cell r="CY293">
            <v>12</v>
          </cell>
          <cell r="DA293" t="str">
            <v>Nottingham</v>
          </cell>
          <cell r="DB293" t="str">
            <v>E06000018</v>
          </cell>
          <cell r="DC293">
            <v>170000</v>
          </cell>
          <cell r="DD293">
            <v>3.1</v>
          </cell>
          <cell r="DE293">
            <v>388.8</v>
          </cell>
          <cell r="DF293">
            <v>3.3</v>
          </cell>
          <cell r="DG293">
            <v>470.5</v>
          </cell>
          <cell r="DH293">
            <v>2.5</v>
          </cell>
          <cell r="DI293">
            <v>123.2</v>
          </cell>
          <cell r="DJ293">
            <v>9.4</v>
          </cell>
          <cell r="DK293">
            <v>879.6</v>
          </cell>
          <cell r="DL293">
            <v>11</v>
          </cell>
          <cell r="DN293" t="str">
            <v>Nottingham</v>
          </cell>
          <cell r="DO293" t="str">
            <v>E06000018</v>
          </cell>
          <cell r="DP293">
            <v>53000</v>
          </cell>
          <cell r="DQ293">
            <v>5.4</v>
          </cell>
          <cell r="DR293">
            <v>37</v>
          </cell>
          <cell r="DS293">
            <v>0.3</v>
          </cell>
          <cell r="DT293">
            <v>36.700000000000003</v>
          </cell>
          <cell r="DU293">
            <v>0.6</v>
          </cell>
          <cell r="DV293">
            <v>32.5</v>
          </cell>
          <cell r="DW293">
            <v>2</v>
          </cell>
          <cell r="DX293" t="str">
            <v>&amp;^%</v>
          </cell>
          <cell r="DY293" t="str">
            <v>&amp;^%</v>
          </cell>
          <cell r="EA293" t="str">
            <v>Nottingham</v>
          </cell>
          <cell r="EB293" t="str">
            <v>E06000018</v>
          </cell>
          <cell r="EC293">
            <v>44000</v>
          </cell>
          <cell r="ED293">
            <v>6.7</v>
          </cell>
          <cell r="EE293">
            <v>22024</v>
          </cell>
          <cell r="EF293">
            <v>5.3</v>
          </cell>
          <cell r="EG293">
            <v>25165</v>
          </cell>
          <cell r="EH293">
            <v>3.6</v>
          </cell>
          <cell r="EI293">
            <v>12872</v>
          </cell>
          <cell r="EJ293">
            <v>5.3</v>
          </cell>
          <cell r="EK293" t="str">
            <v>&amp;^%</v>
          </cell>
          <cell r="EL293" t="str">
            <v>&amp;^%</v>
          </cell>
          <cell r="EN293" t="str">
            <v>Nottingham</v>
          </cell>
          <cell r="EO293" t="str">
            <v>E06000018</v>
          </cell>
          <cell r="EP293">
            <v>53000</v>
          </cell>
          <cell r="EQ293">
            <v>5.4</v>
          </cell>
          <cell r="ER293">
            <v>11.97</v>
          </cell>
          <cell r="ES293">
            <v>4.2</v>
          </cell>
          <cell r="ET293">
            <v>13.26</v>
          </cell>
          <cell r="EU293">
            <v>2.7</v>
          </cell>
          <cell r="EV293">
            <v>7.23</v>
          </cell>
          <cell r="EW293">
            <v>3.1</v>
          </cell>
          <cell r="EX293" t="str">
            <v>&amp;^%</v>
          </cell>
          <cell r="EY293" t="str">
            <v>&amp;^%</v>
          </cell>
          <cell r="FA293" t="str">
            <v>Nottingham</v>
          </cell>
          <cell r="FB293" t="str">
            <v>E06000018</v>
          </cell>
          <cell r="FC293">
            <v>53000</v>
          </cell>
          <cell r="FD293">
            <v>5.4</v>
          </cell>
          <cell r="FE293">
            <v>429.7</v>
          </cell>
          <cell r="FF293">
            <v>4.0999999999999996</v>
          </cell>
          <cell r="FG293">
            <v>487.3</v>
          </cell>
          <cell r="FH293">
            <v>2.7</v>
          </cell>
          <cell r="FI293">
            <v>266.10000000000002</v>
          </cell>
          <cell r="FJ293">
            <v>3.6</v>
          </cell>
          <cell r="FK293" t="str">
            <v>&amp;^%</v>
          </cell>
          <cell r="FL293" t="str">
            <v>&amp;^%</v>
          </cell>
          <cell r="FN293" t="str">
            <v>Nottingham</v>
          </cell>
          <cell r="FO293" t="str">
            <v>E06000018</v>
          </cell>
          <cell r="FP293">
            <v>70000</v>
          </cell>
          <cell r="FQ293">
            <v>5</v>
          </cell>
          <cell r="FR293">
            <v>37.5</v>
          </cell>
          <cell r="FS293">
            <v>0.1</v>
          </cell>
          <cell r="FT293">
            <v>39</v>
          </cell>
          <cell r="FU293">
            <v>0.6</v>
          </cell>
          <cell r="FV293">
            <v>35</v>
          </cell>
          <cell r="FW293">
            <v>0.4</v>
          </cell>
          <cell r="FX293">
            <v>45</v>
          </cell>
          <cell r="FY293">
            <v>11</v>
          </cell>
          <cell r="GA293" t="str">
            <v>Nottingham</v>
          </cell>
          <cell r="GB293" t="str">
            <v>E06000018</v>
          </cell>
          <cell r="GC293">
            <v>58000</v>
          </cell>
          <cell r="GD293">
            <v>8.6999999999999993</v>
          </cell>
          <cell r="GE293">
            <v>27736</v>
          </cell>
          <cell r="GF293">
            <v>11</v>
          </cell>
          <cell r="GG293">
            <v>34222</v>
          </cell>
          <cell r="GH293">
            <v>6.4</v>
          </cell>
          <cell r="GI293" t="str">
            <v>&amp;^%</v>
          </cell>
          <cell r="GJ293" t="str">
            <v>&amp;^%</v>
          </cell>
          <cell r="GK293" t="str">
            <v>&amp;^%</v>
          </cell>
          <cell r="GL293" t="str">
            <v>&amp;^%</v>
          </cell>
          <cell r="GN293" t="str">
            <v>Nottingham</v>
          </cell>
          <cell r="GO293" t="str">
            <v>E06000018</v>
          </cell>
          <cell r="GP293">
            <v>70000</v>
          </cell>
          <cell r="GQ293">
            <v>5</v>
          </cell>
          <cell r="GR293">
            <v>12.99</v>
          </cell>
          <cell r="GS293">
            <v>6.7</v>
          </cell>
          <cell r="GT293">
            <v>16.399999999999999</v>
          </cell>
          <cell r="GU293">
            <v>3.3</v>
          </cell>
          <cell r="GV293">
            <v>7.32</v>
          </cell>
          <cell r="GW293">
            <v>2.9</v>
          </cell>
          <cell r="GX293" t="str">
            <v>&amp;^%</v>
          </cell>
          <cell r="GY293" t="str">
            <v>&amp;^%</v>
          </cell>
        </row>
        <row r="294">
          <cell r="A294" t="str">
            <v>Rutland</v>
          </cell>
          <cell r="B294" t="str">
            <v>E06000017</v>
          </cell>
          <cell r="C294" t="str">
            <v>&amp;^%</v>
          </cell>
          <cell r="D294" t="str">
            <v>&amp;^%</v>
          </cell>
          <cell r="E294">
            <v>437.5</v>
          </cell>
          <cell r="F294">
            <v>14</v>
          </cell>
          <cell r="G294">
            <v>496.5</v>
          </cell>
          <cell r="H294">
            <v>7</v>
          </cell>
          <cell r="I294" t="str">
            <v>&amp;^%</v>
          </cell>
          <cell r="J294" t="str">
            <v>&amp;^%</v>
          </cell>
          <cell r="K294" t="str">
            <v>&amp;^%</v>
          </cell>
          <cell r="L294" t="str">
            <v>&amp;^%</v>
          </cell>
          <cell r="N294" t="str">
            <v>Rutland</v>
          </cell>
          <cell r="O294" t="str">
            <v>E06000017</v>
          </cell>
          <cell r="P294">
            <v>7000</v>
          </cell>
          <cell r="Q294">
            <v>15.4</v>
          </cell>
          <cell r="R294">
            <v>38.4</v>
          </cell>
          <cell r="S294">
            <v>2</v>
          </cell>
          <cell r="T294">
            <v>38.4</v>
          </cell>
          <cell r="U294">
            <v>1.4</v>
          </cell>
          <cell r="V294" t="str">
            <v>&amp;^%</v>
          </cell>
          <cell r="W294" t="str">
            <v>&amp;^%</v>
          </cell>
          <cell r="X294" t="str">
            <v>&amp;^%</v>
          </cell>
          <cell r="Y294" t="str">
            <v>&amp;^%</v>
          </cell>
          <cell r="AA294" t="str">
            <v>Rutland</v>
          </cell>
          <cell r="AB294" t="str">
            <v>E06000017</v>
          </cell>
          <cell r="AC294">
            <v>7000</v>
          </cell>
          <cell r="AD294">
            <v>17.7</v>
          </cell>
          <cell r="AE294">
            <v>22091</v>
          </cell>
          <cell r="AF294">
            <v>12</v>
          </cell>
          <cell r="AG294">
            <v>26286</v>
          </cell>
          <cell r="AH294">
            <v>10</v>
          </cell>
          <cell r="AI294" t="str">
            <v>&amp;^%</v>
          </cell>
          <cell r="AJ294" t="str">
            <v>&amp;^%</v>
          </cell>
          <cell r="AK294" t="str">
            <v>&amp;^%</v>
          </cell>
          <cell r="AL294" t="str">
            <v>&amp;^%</v>
          </cell>
          <cell r="AN294" t="str">
            <v>Rutland</v>
          </cell>
          <cell r="AO294" t="str">
            <v>E06000017</v>
          </cell>
          <cell r="AP294">
            <v>7000</v>
          </cell>
          <cell r="AQ294">
            <v>15.4</v>
          </cell>
          <cell r="AR294">
            <v>10.34</v>
          </cell>
          <cell r="AS294">
            <v>9.4</v>
          </cell>
          <cell r="AT294">
            <v>11.77</v>
          </cell>
          <cell r="AU294">
            <v>6</v>
          </cell>
          <cell r="AV294" t="str">
            <v>&amp;^%</v>
          </cell>
          <cell r="AW294" t="str">
            <v>&amp;^%</v>
          </cell>
          <cell r="AX294" t="str">
            <v>&amp;^%</v>
          </cell>
          <cell r="AY294" t="str">
            <v>&amp;^%</v>
          </cell>
          <cell r="BA294" t="str">
            <v>Rutland</v>
          </cell>
          <cell r="BB294" t="str">
            <v>E06000017</v>
          </cell>
          <cell r="BC294">
            <v>7000</v>
          </cell>
          <cell r="BD294">
            <v>15.4</v>
          </cell>
          <cell r="BE294">
            <v>420.6</v>
          </cell>
          <cell r="BF294">
            <v>8.6999999999999993</v>
          </cell>
          <cell r="BG294">
            <v>451.9</v>
          </cell>
          <cell r="BH294">
            <v>5.7</v>
          </cell>
          <cell r="BI294" t="str">
            <v>&amp;^%</v>
          </cell>
          <cell r="BJ294" t="str">
            <v>&amp;^%</v>
          </cell>
          <cell r="BK294" t="str">
            <v>&amp;^%</v>
          </cell>
          <cell r="BL294" t="str">
            <v>&amp;^%</v>
          </cell>
          <cell r="BN294" t="str">
            <v>Rutland</v>
          </cell>
          <cell r="BO294" t="str">
            <v>E06000017</v>
          </cell>
          <cell r="BP294">
            <v>9000</v>
          </cell>
          <cell r="BQ294">
            <v>13.3</v>
          </cell>
          <cell r="BR294">
            <v>37.4</v>
          </cell>
          <cell r="BS294">
            <v>4.3</v>
          </cell>
          <cell r="BT294">
            <v>33.4</v>
          </cell>
          <cell r="BU294">
            <v>4</v>
          </cell>
          <cell r="BV294" t="str">
            <v>&amp;^%</v>
          </cell>
          <cell r="BW294" t="str">
            <v>&amp;^%</v>
          </cell>
          <cell r="BX294" t="str">
            <v>&amp;^%</v>
          </cell>
          <cell r="BY294" t="str">
            <v>&amp;^%</v>
          </cell>
          <cell r="CA294" t="str">
            <v>Rutland</v>
          </cell>
          <cell r="CB294" t="str">
            <v>E06000017</v>
          </cell>
          <cell r="CC294">
            <v>9000</v>
          </cell>
          <cell r="CD294">
            <v>15.5</v>
          </cell>
          <cell r="CE294">
            <v>21437</v>
          </cell>
          <cell r="CF294">
            <v>10</v>
          </cell>
          <cell r="CG294">
            <v>23675</v>
          </cell>
          <cell r="CH294">
            <v>10</v>
          </cell>
          <cell r="CI294" t="str">
            <v>&amp;^%</v>
          </cell>
          <cell r="CJ294" t="str">
            <v>&amp;^%</v>
          </cell>
          <cell r="CK294" t="str">
            <v>&amp;^%</v>
          </cell>
          <cell r="CL294" t="str">
            <v>&amp;^%</v>
          </cell>
          <cell r="CN294" t="str">
            <v>Rutland</v>
          </cell>
          <cell r="CO294" t="str">
            <v>E06000017</v>
          </cell>
          <cell r="CP294">
            <v>9000</v>
          </cell>
          <cell r="CQ294">
            <v>13.3</v>
          </cell>
          <cell r="CR294">
            <v>9.5</v>
          </cell>
          <cell r="CS294">
            <v>9.5</v>
          </cell>
          <cell r="CT294">
            <v>11.69</v>
          </cell>
          <cell r="CU294">
            <v>5.7</v>
          </cell>
          <cell r="CV294" t="str">
            <v>&amp;^%</v>
          </cell>
          <cell r="CW294" t="str">
            <v>&amp;^%</v>
          </cell>
          <cell r="CX294" t="str">
            <v>&amp;^%</v>
          </cell>
          <cell r="CY294" t="str">
            <v>&amp;^%</v>
          </cell>
          <cell r="DA294" t="str">
            <v>Rutland</v>
          </cell>
          <cell r="DB294" t="str">
            <v>E06000017</v>
          </cell>
          <cell r="DC294">
            <v>9000</v>
          </cell>
          <cell r="DD294">
            <v>13.3</v>
          </cell>
          <cell r="DE294">
            <v>358</v>
          </cell>
          <cell r="DF294">
            <v>10</v>
          </cell>
          <cell r="DG294">
            <v>390.3</v>
          </cell>
          <cell r="DH294">
            <v>6.5</v>
          </cell>
          <cell r="DI294" t="str">
            <v>&amp;^%</v>
          </cell>
          <cell r="DJ294" t="str">
            <v>&amp;^%</v>
          </cell>
          <cell r="DK294" t="str">
            <v>&amp;^%</v>
          </cell>
          <cell r="DL294" t="str">
            <v>&amp;^%</v>
          </cell>
          <cell r="DN294" t="str">
            <v>Rutland</v>
          </cell>
          <cell r="DO294" t="str">
            <v>E06000017</v>
          </cell>
          <cell r="DP294" t="str">
            <v>&amp;^%</v>
          </cell>
          <cell r="DQ294" t="str">
            <v>&amp;^%</v>
          </cell>
          <cell r="DR294">
            <v>37.5</v>
          </cell>
          <cell r="DS294">
            <v>4.5999999999999996</v>
          </cell>
          <cell r="DT294">
            <v>37.1</v>
          </cell>
          <cell r="DU294">
            <v>1.8</v>
          </cell>
          <cell r="DV294" t="str">
            <v>&amp;^%</v>
          </cell>
          <cell r="DW294" t="str">
            <v>&amp;^%</v>
          </cell>
          <cell r="DX294" t="str">
            <v>&amp;^%</v>
          </cell>
          <cell r="DY294" t="str">
            <v>&amp;^%</v>
          </cell>
          <cell r="EA294" t="str">
            <v>Rutland</v>
          </cell>
          <cell r="EB294" t="str">
            <v>E06000017</v>
          </cell>
          <cell r="EC294" t="str">
            <v>&amp;^%</v>
          </cell>
          <cell r="ED294" t="str">
            <v>&amp;^%</v>
          </cell>
          <cell r="EE294">
            <v>19026</v>
          </cell>
          <cell r="EF294">
            <v>15</v>
          </cell>
          <cell r="EG294">
            <v>21260</v>
          </cell>
          <cell r="EH294">
            <v>12</v>
          </cell>
          <cell r="EI294" t="str">
            <v>&amp;^%</v>
          </cell>
          <cell r="EJ294" t="str">
            <v>&amp;^%</v>
          </cell>
          <cell r="EK294" t="str">
            <v>&amp;^%</v>
          </cell>
          <cell r="EL294" t="str">
            <v>&amp;^%</v>
          </cell>
          <cell r="EN294" t="str">
            <v>Rutland</v>
          </cell>
          <cell r="EO294" t="str">
            <v>E06000017</v>
          </cell>
          <cell r="EP294" t="str">
            <v>&amp;^%</v>
          </cell>
          <cell r="EQ294" t="str">
            <v>&amp;^%</v>
          </cell>
          <cell r="ER294">
            <v>8.93</v>
          </cell>
          <cell r="ES294">
            <v>13</v>
          </cell>
          <cell r="ET294">
            <v>10.46</v>
          </cell>
          <cell r="EU294">
            <v>8.9</v>
          </cell>
          <cell r="EV294" t="str">
            <v>&amp;^%</v>
          </cell>
          <cell r="EW294" t="str">
            <v>&amp;^%</v>
          </cell>
          <cell r="EX294" t="str">
            <v>&amp;^%</v>
          </cell>
          <cell r="EY294" t="str">
            <v>&amp;^%</v>
          </cell>
          <cell r="FA294" t="str">
            <v>Rutland</v>
          </cell>
          <cell r="FB294" t="str">
            <v>E06000017</v>
          </cell>
          <cell r="FC294" t="str">
            <v>&amp;^%</v>
          </cell>
          <cell r="FD294" t="str">
            <v>&amp;^%</v>
          </cell>
          <cell r="FE294">
            <v>341.3</v>
          </cell>
          <cell r="FF294">
            <v>13</v>
          </cell>
          <cell r="FG294">
            <v>387.7</v>
          </cell>
          <cell r="FH294">
            <v>8.5</v>
          </cell>
          <cell r="FI294" t="str">
            <v>&amp;^%</v>
          </cell>
          <cell r="FJ294" t="str">
            <v>&amp;^%</v>
          </cell>
          <cell r="FK294" t="str">
            <v>&amp;^%</v>
          </cell>
          <cell r="FL294" t="str">
            <v>&amp;^%</v>
          </cell>
          <cell r="FN294" t="str">
            <v>Rutland</v>
          </cell>
          <cell r="FO294" t="str">
            <v>E06000017</v>
          </cell>
          <cell r="FP294" t="str">
            <v>&amp;^%</v>
          </cell>
          <cell r="FQ294" t="str">
            <v>&amp;^%</v>
          </cell>
          <cell r="FR294">
            <v>39</v>
          </cell>
          <cell r="FS294">
            <v>2</v>
          </cell>
          <cell r="FT294">
            <v>39.299999999999997</v>
          </cell>
          <cell r="FU294">
            <v>1.9</v>
          </cell>
          <cell r="FV294" t="str">
            <v>&amp;^%</v>
          </cell>
          <cell r="FW294" t="str">
            <v>&amp;^%</v>
          </cell>
          <cell r="FX294" t="str">
            <v>&amp;^%</v>
          </cell>
          <cell r="FY294" t="str">
            <v>&amp;^%</v>
          </cell>
          <cell r="GA294" t="str">
            <v>Rutland</v>
          </cell>
          <cell r="GB294" t="str">
            <v>E06000017</v>
          </cell>
          <cell r="GC294" t="str">
            <v>&amp;^%</v>
          </cell>
          <cell r="GD294" t="str">
            <v>&amp;^%</v>
          </cell>
          <cell r="GE294" t="str">
            <v>&amp;^%</v>
          </cell>
          <cell r="GF294" t="str">
            <v>&amp;^%</v>
          </cell>
          <cell r="GG294">
            <v>29332</v>
          </cell>
          <cell r="GH294">
            <v>13</v>
          </cell>
          <cell r="GI294" t="str">
            <v>&amp;^%</v>
          </cell>
          <cell r="GJ294" t="str">
            <v>&amp;^%</v>
          </cell>
          <cell r="GK294" t="str">
            <v>&amp;^%</v>
          </cell>
          <cell r="GL294" t="str">
            <v>&amp;^%</v>
          </cell>
          <cell r="GN294" t="str">
            <v>Rutland</v>
          </cell>
          <cell r="GO294" t="str">
            <v>E06000017</v>
          </cell>
          <cell r="GP294" t="str">
            <v>&amp;^%</v>
          </cell>
          <cell r="GQ294" t="str">
            <v>&amp;^%</v>
          </cell>
          <cell r="GR294">
            <v>11.7</v>
          </cell>
          <cell r="GS294">
            <v>14</v>
          </cell>
          <cell r="GT294">
            <v>12.62</v>
          </cell>
          <cell r="GU294">
            <v>7.6</v>
          </cell>
          <cell r="GV294" t="str">
            <v>&amp;^%</v>
          </cell>
          <cell r="GW294" t="str">
            <v>&amp;^%</v>
          </cell>
          <cell r="GX294" t="str">
            <v>&amp;^%</v>
          </cell>
          <cell r="GY294" t="str">
            <v>&amp;^%</v>
          </cell>
        </row>
        <row r="295">
          <cell r="A295" t="str">
            <v>Amber Valley</v>
          </cell>
          <cell r="B295" t="str">
            <v>E07000032</v>
          </cell>
          <cell r="C295">
            <v>21000</v>
          </cell>
          <cell r="D295">
            <v>9.3000000000000007</v>
          </cell>
          <cell r="E295">
            <v>576.79999999999995</v>
          </cell>
          <cell r="F295">
            <v>8.6999999999999993</v>
          </cell>
          <cell r="G295">
            <v>626.29999999999995</v>
          </cell>
          <cell r="H295">
            <v>4.0999999999999996</v>
          </cell>
          <cell r="I295">
            <v>302.7</v>
          </cell>
          <cell r="J295">
            <v>8.3000000000000007</v>
          </cell>
          <cell r="K295" t="str">
            <v>&amp;^%</v>
          </cell>
          <cell r="L295" t="str">
            <v>&amp;^%</v>
          </cell>
          <cell r="N295" t="str">
            <v>Amber Valley</v>
          </cell>
          <cell r="O295" t="str">
            <v>E07000032</v>
          </cell>
          <cell r="P295">
            <v>31000</v>
          </cell>
          <cell r="Q295">
            <v>7.5</v>
          </cell>
          <cell r="R295">
            <v>39</v>
          </cell>
          <cell r="S295">
            <v>1.4</v>
          </cell>
          <cell r="T295">
            <v>40.6</v>
          </cell>
          <cell r="U295">
            <v>1.2</v>
          </cell>
          <cell r="V295">
            <v>36.299999999999997</v>
          </cell>
          <cell r="W295">
            <v>2.8</v>
          </cell>
          <cell r="X295" t="str">
            <v>&amp;^%</v>
          </cell>
          <cell r="Y295" t="str">
            <v>&amp;^%</v>
          </cell>
          <cell r="AA295" t="str">
            <v>Amber Valley</v>
          </cell>
          <cell r="AB295" t="str">
            <v>E07000032</v>
          </cell>
          <cell r="AC295">
            <v>28000</v>
          </cell>
          <cell r="AD295">
            <v>8.6999999999999993</v>
          </cell>
          <cell r="AE295">
            <v>26542</v>
          </cell>
          <cell r="AF295">
            <v>7.3</v>
          </cell>
          <cell r="AG295">
            <v>30694</v>
          </cell>
          <cell r="AH295">
            <v>6.1</v>
          </cell>
          <cell r="AI295">
            <v>13649</v>
          </cell>
          <cell r="AJ295">
            <v>4.5</v>
          </cell>
          <cell r="AK295" t="str">
            <v>&amp;^%</v>
          </cell>
          <cell r="AL295" t="str">
            <v>&amp;^%</v>
          </cell>
          <cell r="AN295" t="str">
            <v>Amber Valley</v>
          </cell>
          <cell r="AO295" t="str">
            <v>E07000032</v>
          </cell>
          <cell r="AP295">
            <v>31000</v>
          </cell>
          <cell r="AQ295">
            <v>7.5</v>
          </cell>
          <cell r="AR295">
            <v>12.13</v>
          </cell>
          <cell r="AS295">
            <v>6.5</v>
          </cell>
          <cell r="AT295">
            <v>13.86</v>
          </cell>
          <cell r="AU295">
            <v>3.7</v>
          </cell>
          <cell r="AV295">
            <v>6.81</v>
          </cell>
          <cell r="AW295">
            <v>2.1</v>
          </cell>
          <cell r="AX295" t="str">
            <v>&amp;^%</v>
          </cell>
          <cell r="AY295" t="str">
            <v>&amp;^%</v>
          </cell>
          <cell r="BA295" t="str">
            <v>Amber Valley</v>
          </cell>
          <cell r="BB295" t="str">
            <v>E07000032</v>
          </cell>
          <cell r="BC295">
            <v>31000</v>
          </cell>
          <cell r="BD295">
            <v>7.5</v>
          </cell>
          <cell r="BE295">
            <v>506.2</v>
          </cell>
          <cell r="BF295">
            <v>8.1999999999999993</v>
          </cell>
          <cell r="BG295">
            <v>562.9</v>
          </cell>
          <cell r="BH295">
            <v>3.7</v>
          </cell>
          <cell r="BI295">
            <v>265</v>
          </cell>
          <cell r="BJ295">
            <v>3.1</v>
          </cell>
          <cell r="BK295" t="str">
            <v>&amp;^%</v>
          </cell>
          <cell r="BL295" t="str">
            <v>&amp;^%</v>
          </cell>
          <cell r="BN295" t="str">
            <v>Amber Valley</v>
          </cell>
          <cell r="BO295" t="str">
            <v>E07000032</v>
          </cell>
          <cell r="BP295">
            <v>40000</v>
          </cell>
          <cell r="BQ295">
            <v>6.5</v>
          </cell>
          <cell r="BR295">
            <v>37.5</v>
          </cell>
          <cell r="BS295">
            <v>1.1000000000000001</v>
          </cell>
          <cell r="BT295">
            <v>35.299999999999997</v>
          </cell>
          <cell r="BU295">
            <v>2.1</v>
          </cell>
          <cell r="BV295">
            <v>16.399999999999999</v>
          </cell>
          <cell r="BW295">
            <v>12</v>
          </cell>
          <cell r="BX295" t="str">
            <v>&amp;^%</v>
          </cell>
          <cell r="BY295" t="str">
            <v>&amp;^%</v>
          </cell>
          <cell r="CA295" t="str">
            <v>Amber Valley</v>
          </cell>
          <cell r="CB295" t="str">
            <v>E07000032</v>
          </cell>
          <cell r="CC295">
            <v>37000</v>
          </cell>
          <cell r="CD295">
            <v>7.5</v>
          </cell>
          <cell r="CE295">
            <v>21841</v>
          </cell>
          <cell r="CF295">
            <v>9.1999999999999993</v>
          </cell>
          <cell r="CG295">
            <v>25702</v>
          </cell>
          <cell r="CH295">
            <v>6.3</v>
          </cell>
          <cell r="CI295">
            <v>6825</v>
          </cell>
          <cell r="CJ295">
            <v>15</v>
          </cell>
          <cell r="CK295" t="str">
            <v>&amp;^%</v>
          </cell>
          <cell r="CL295" t="str">
            <v>&amp;^%</v>
          </cell>
          <cell r="CN295" t="str">
            <v>Amber Valley</v>
          </cell>
          <cell r="CO295" t="str">
            <v>E07000032</v>
          </cell>
          <cell r="CP295">
            <v>40000</v>
          </cell>
          <cell r="CQ295">
            <v>6.5</v>
          </cell>
          <cell r="CR295">
            <v>10.51</v>
          </cell>
          <cell r="CS295">
            <v>5.7</v>
          </cell>
          <cell r="CT295">
            <v>13.26</v>
          </cell>
          <cell r="CU295">
            <v>3.6</v>
          </cell>
          <cell r="CV295">
            <v>6.3</v>
          </cell>
          <cell r="CW295">
            <v>2.1</v>
          </cell>
          <cell r="CX295" t="str">
            <v>&amp;^%</v>
          </cell>
          <cell r="CY295" t="str">
            <v>&amp;^%</v>
          </cell>
          <cell r="DA295" t="str">
            <v>Amber Valley</v>
          </cell>
          <cell r="DB295" t="str">
            <v>E07000032</v>
          </cell>
          <cell r="DC295">
            <v>40000</v>
          </cell>
          <cell r="DD295">
            <v>6.5</v>
          </cell>
          <cell r="DE295">
            <v>399.5</v>
          </cell>
          <cell r="DF295">
            <v>7.7</v>
          </cell>
          <cell r="DG295">
            <v>468.2</v>
          </cell>
          <cell r="DH295">
            <v>4.2</v>
          </cell>
          <cell r="DI295">
            <v>130.4</v>
          </cell>
          <cell r="DJ295">
            <v>14</v>
          </cell>
          <cell r="DK295" t="str">
            <v>&amp;^%</v>
          </cell>
          <cell r="DL295" t="str">
            <v>&amp;^%</v>
          </cell>
          <cell r="DN295" t="str">
            <v>Amber Valley</v>
          </cell>
          <cell r="DO295" t="str">
            <v>E07000032</v>
          </cell>
          <cell r="DP295">
            <v>10000</v>
          </cell>
          <cell r="DQ295">
            <v>12.6</v>
          </cell>
          <cell r="DR295">
            <v>37.5</v>
          </cell>
          <cell r="DS295">
            <v>1.4</v>
          </cell>
          <cell r="DT295">
            <v>39</v>
          </cell>
          <cell r="DU295">
            <v>1.5</v>
          </cell>
          <cell r="DV295">
            <v>33.1</v>
          </cell>
          <cell r="DW295">
            <v>4.5</v>
          </cell>
          <cell r="DX295" t="str">
            <v>&amp;^%</v>
          </cell>
          <cell r="DY295" t="str">
            <v>&amp;^%</v>
          </cell>
          <cell r="EA295" t="str">
            <v>Amber Valley</v>
          </cell>
          <cell r="EB295" t="str">
            <v>E07000032</v>
          </cell>
          <cell r="EC295">
            <v>9000</v>
          </cell>
          <cell r="ED295">
            <v>14.7</v>
          </cell>
          <cell r="EE295">
            <v>18719</v>
          </cell>
          <cell r="EF295">
            <v>12</v>
          </cell>
          <cell r="EG295">
            <v>22046</v>
          </cell>
          <cell r="EH295">
            <v>8.3000000000000007</v>
          </cell>
          <cell r="EI295" t="str">
            <v>&amp;^%</v>
          </cell>
          <cell r="EJ295" t="str">
            <v>&amp;^%</v>
          </cell>
          <cell r="EK295" t="str">
            <v>&amp;^%</v>
          </cell>
          <cell r="EL295" t="str">
            <v>&amp;^%</v>
          </cell>
          <cell r="EN295" t="str">
            <v>Amber Valley</v>
          </cell>
          <cell r="EO295" t="str">
            <v>E07000032</v>
          </cell>
          <cell r="EP295">
            <v>10000</v>
          </cell>
          <cell r="EQ295">
            <v>12.6</v>
          </cell>
          <cell r="ER295">
            <v>9.5399999999999991</v>
          </cell>
          <cell r="ES295">
            <v>8.5</v>
          </cell>
          <cell r="ET295">
            <v>10.97</v>
          </cell>
          <cell r="EU295">
            <v>6</v>
          </cell>
          <cell r="EV295">
            <v>6.72</v>
          </cell>
          <cell r="EW295">
            <v>2.7</v>
          </cell>
          <cell r="EX295" t="str">
            <v>&amp;^%</v>
          </cell>
          <cell r="EY295" t="str">
            <v>&amp;^%</v>
          </cell>
          <cell r="FA295" t="str">
            <v>Amber Valley</v>
          </cell>
          <cell r="FB295" t="str">
            <v>E07000032</v>
          </cell>
          <cell r="FC295">
            <v>10000</v>
          </cell>
          <cell r="FD295">
            <v>12.6</v>
          </cell>
          <cell r="FE295">
            <v>374.5</v>
          </cell>
          <cell r="FF295">
            <v>8.6999999999999993</v>
          </cell>
          <cell r="FG295">
            <v>427.4</v>
          </cell>
          <cell r="FH295">
            <v>5.9</v>
          </cell>
          <cell r="FI295">
            <v>251.4</v>
          </cell>
          <cell r="FJ295">
            <v>5.8</v>
          </cell>
          <cell r="FK295" t="str">
            <v>&amp;^%</v>
          </cell>
          <cell r="FL295" t="str">
            <v>&amp;^%</v>
          </cell>
          <cell r="FN295" t="str">
            <v>Amber Valley</v>
          </cell>
          <cell r="FO295" t="str">
            <v>E07000032</v>
          </cell>
          <cell r="FP295">
            <v>21000</v>
          </cell>
          <cell r="FQ295">
            <v>9.3000000000000007</v>
          </cell>
          <cell r="FR295">
            <v>39</v>
          </cell>
          <cell r="FS295">
            <v>1.6</v>
          </cell>
          <cell r="FT295">
            <v>41.4</v>
          </cell>
          <cell r="FU295">
            <v>1.5</v>
          </cell>
          <cell r="FV295">
            <v>37</v>
          </cell>
          <cell r="FW295">
            <v>1.9</v>
          </cell>
          <cell r="FX295" t="str">
            <v>&amp;^%</v>
          </cell>
          <cell r="FY295" t="str">
            <v>&amp;^%</v>
          </cell>
          <cell r="GA295" t="str">
            <v>Amber Valley</v>
          </cell>
          <cell r="GB295" t="str">
            <v>E07000032</v>
          </cell>
          <cell r="GC295">
            <v>19000</v>
          </cell>
          <cell r="GD295">
            <v>10.8</v>
          </cell>
          <cell r="GE295">
            <v>29531</v>
          </cell>
          <cell r="GF295">
            <v>8.4</v>
          </cell>
          <cell r="GG295">
            <v>34715</v>
          </cell>
          <cell r="GH295">
            <v>7.2</v>
          </cell>
          <cell r="GI295">
            <v>17310</v>
          </cell>
          <cell r="GJ295">
            <v>10</v>
          </cell>
          <cell r="GK295" t="str">
            <v>&amp;^%</v>
          </cell>
          <cell r="GL295" t="str">
            <v>&amp;^%</v>
          </cell>
          <cell r="GN295" t="str">
            <v>Amber Valley</v>
          </cell>
          <cell r="GO295" t="str">
            <v>E07000032</v>
          </cell>
          <cell r="GP295">
            <v>21000</v>
          </cell>
          <cell r="GQ295">
            <v>9.3000000000000007</v>
          </cell>
          <cell r="GR295">
            <v>13.24</v>
          </cell>
          <cell r="GS295">
            <v>6.3</v>
          </cell>
          <cell r="GT295">
            <v>15.13</v>
          </cell>
          <cell r="GU295">
            <v>4.3</v>
          </cell>
          <cell r="GV295">
            <v>7.42</v>
          </cell>
          <cell r="GW295">
            <v>7.4</v>
          </cell>
          <cell r="GX295" t="str">
            <v>&amp;^%</v>
          </cell>
          <cell r="GY295" t="str">
            <v>&amp;^%</v>
          </cell>
        </row>
        <row r="296">
          <cell r="A296" t="str">
            <v>Bolsover</v>
          </cell>
          <cell r="B296" t="str">
            <v>E07000033</v>
          </cell>
          <cell r="C296">
            <v>12000</v>
          </cell>
          <cell r="D296">
            <v>11.9</v>
          </cell>
          <cell r="E296">
            <v>429.6</v>
          </cell>
          <cell r="F296">
            <v>9.8000000000000007</v>
          </cell>
          <cell r="G296">
            <v>502.7</v>
          </cell>
          <cell r="H296">
            <v>5.8</v>
          </cell>
          <cell r="I296">
            <v>271.10000000000002</v>
          </cell>
          <cell r="J296">
            <v>4.4000000000000004</v>
          </cell>
          <cell r="K296" t="str">
            <v>&amp;^%</v>
          </cell>
          <cell r="L296" t="str">
            <v>&amp;^%</v>
          </cell>
          <cell r="N296" t="str">
            <v>Bolsover</v>
          </cell>
          <cell r="O296" t="str">
            <v>E07000033</v>
          </cell>
          <cell r="P296">
            <v>17000</v>
          </cell>
          <cell r="Q296">
            <v>10</v>
          </cell>
          <cell r="R296">
            <v>39.9</v>
          </cell>
          <cell r="S296">
            <v>2.2999999999999998</v>
          </cell>
          <cell r="T296">
            <v>41.1</v>
          </cell>
          <cell r="U296">
            <v>1.4</v>
          </cell>
          <cell r="V296">
            <v>36.799999999999997</v>
          </cell>
          <cell r="W296">
            <v>3.3</v>
          </cell>
          <cell r="X296" t="str">
            <v>&amp;^%</v>
          </cell>
          <cell r="Y296" t="str">
            <v>&amp;^%</v>
          </cell>
          <cell r="AA296" t="str">
            <v>Bolsover</v>
          </cell>
          <cell r="AB296" t="str">
            <v>E07000033</v>
          </cell>
          <cell r="AC296">
            <v>13000</v>
          </cell>
          <cell r="AD296">
            <v>17</v>
          </cell>
          <cell r="AE296">
            <v>23192</v>
          </cell>
          <cell r="AF296">
            <v>15</v>
          </cell>
          <cell r="AG296">
            <v>25868</v>
          </cell>
          <cell r="AH296">
            <v>8.9</v>
          </cell>
          <cell r="AI296" t="str">
            <v>&amp;^%</v>
          </cell>
          <cell r="AJ296" t="str">
            <v>&amp;^%</v>
          </cell>
          <cell r="AK296" t="str">
            <v>&amp;^%</v>
          </cell>
          <cell r="AL296" t="str">
            <v>&amp;^%</v>
          </cell>
          <cell r="AN296" t="str">
            <v>Bolsover</v>
          </cell>
          <cell r="AO296" t="str">
            <v>E07000033</v>
          </cell>
          <cell r="AP296">
            <v>17000</v>
          </cell>
          <cell r="AQ296">
            <v>10</v>
          </cell>
          <cell r="AR296">
            <v>10.11</v>
          </cell>
          <cell r="AS296">
            <v>7.2</v>
          </cell>
          <cell r="AT296">
            <v>11.95</v>
          </cell>
          <cell r="AU296">
            <v>5.4</v>
          </cell>
          <cell r="AV296">
            <v>6.21</v>
          </cell>
          <cell r="AW296">
            <v>4.9000000000000004</v>
          </cell>
          <cell r="AX296" t="str">
            <v>&amp;^%</v>
          </cell>
          <cell r="AY296" t="str">
            <v>&amp;^%</v>
          </cell>
          <cell r="BA296" t="str">
            <v>Bolsover</v>
          </cell>
          <cell r="BB296" t="str">
            <v>E07000033</v>
          </cell>
          <cell r="BC296">
            <v>17000</v>
          </cell>
          <cell r="BD296">
            <v>10</v>
          </cell>
          <cell r="BE296">
            <v>423.3</v>
          </cell>
          <cell r="BF296">
            <v>9.6</v>
          </cell>
          <cell r="BG296">
            <v>491.1</v>
          </cell>
          <cell r="BH296">
            <v>5.0999999999999996</v>
          </cell>
          <cell r="BI296">
            <v>259</v>
          </cell>
          <cell r="BJ296">
            <v>4.2</v>
          </cell>
          <cell r="BK296" t="str">
            <v>&amp;^%</v>
          </cell>
          <cell r="BL296" t="str">
            <v>&amp;^%</v>
          </cell>
          <cell r="BN296" t="str">
            <v>Bolsover</v>
          </cell>
          <cell r="BO296" t="str">
            <v>E07000033</v>
          </cell>
          <cell r="BP296">
            <v>23000</v>
          </cell>
          <cell r="BQ296">
            <v>8.5</v>
          </cell>
          <cell r="BR296">
            <v>37.5</v>
          </cell>
          <cell r="BS296">
            <v>1.7</v>
          </cell>
          <cell r="BT296">
            <v>35</v>
          </cell>
          <cell r="BU296">
            <v>3</v>
          </cell>
          <cell r="BV296" t="str">
            <v>&amp;^%</v>
          </cell>
          <cell r="BW296" t="str">
            <v>&amp;^%</v>
          </cell>
          <cell r="BX296" t="str">
            <v>&amp;^%</v>
          </cell>
          <cell r="BY296" t="str">
            <v>&amp;^%</v>
          </cell>
          <cell r="CA296" t="str">
            <v>Bolsover</v>
          </cell>
          <cell r="CB296" t="str">
            <v>E07000033</v>
          </cell>
          <cell r="CC296">
            <v>17000</v>
          </cell>
          <cell r="CD296">
            <v>13.8</v>
          </cell>
          <cell r="CE296">
            <v>19775</v>
          </cell>
          <cell r="CF296">
            <v>16</v>
          </cell>
          <cell r="CG296">
            <v>21689</v>
          </cell>
          <cell r="CH296">
            <v>8.1</v>
          </cell>
          <cell r="CI296" t="str">
            <v>&amp;^%</v>
          </cell>
          <cell r="CJ296" t="str">
            <v>&amp;^%</v>
          </cell>
          <cell r="CK296" t="str">
            <v>&amp;^%</v>
          </cell>
          <cell r="CL296" t="str">
            <v>&amp;^%</v>
          </cell>
          <cell r="CN296" t="str">
            <v>Bolsover</v>
          </cell>
          <cell r="CO296" t="str">
            <v>E07000033</v>
          </cell>
          <cell r="CP296">
            <v>23000</v>
          </cell>
          <cell r="CQ296">
            <v>8.5</v>
          </cell>
          <cell r="CR296">
            <v>9.27</v>
          </cell>
          <cell r="CS296">
            <v>6.1</v>
          </cell>
          <cell r="CT296">
            <v>11.49</v>
          </cell>
          <cell r="CU296">
            <v>5</v>
          </cell>
          <cell r="CV296">
            <v>6.08</v>
          </cell>
          <cell r="CW296">
            <v>2</v>
          </cell>
          <cell r="CX296" t="str">
            <v>&amp;^%</v>
          </cell>
          <cell r="CY296" t="str">
            <v>&amp;^%</v>
          </cell>
          <cell r="DA296" t="str">
            <v>Bolsover</v>
          </cell>
          <cell r="DB296" t="str">
            <v>E07000033</v>
          </cell>
          <cell r="DC296">
            <v>23000</v>
          </cell>
          <cell r="DD296">
            <v>8.5</v>
          </cell>
          <cell r="DE296">
            <v>348.2</v>
          </cell>
          <cell r="DF296">
            <v>9.1999999999999993</v>
          </cell>
          <cell r="DG296">
            <v>402.3</v>
          </cell>
          <cell r="DH296">
            <v>5.8</v>
          </cell>
          <cell r="DI296" t="str">
            <v>&amp;^%</v>
          </cell>
          <cell r="DJ296" t="str">
            <v>&amp;^%</v>
          </cell>
          <cell r="DK296" t="str">
            <v>&amp;^%</v>
          </cell>
          <cell r="DL296" t="str">
            <v>&amp;^%</v>
          </cell>
          <cell r="DN296" t="str">
            <v>Bolsover</v>
          </cell>
          <cell r="DO296" t="str">
            <v>E07000033</v>
          </cell>
          <cell r="DP296">
            <v>5000</v>
          </cell>
          <cell r="DQ296">
            <v>18.600000000000001</v>
          </cell>
          <cell r="DR296">
            <v>37.5</v>
          </cell>
          <cell r="DS296">
            <v>2.7</v>
          </cell>
          <cell r="DT296">
            <v>39</v>
          </cell>
          <cell r="DU296">
            <v>1.8</v>
          </cell>
          <cell r="DV296" t="str">
            <v>&amp;^%</v>
          </cell>
          <cell r="DW296" t="str">
            <v>&amp;^%</v>
          </cell>
          <cell r="DX296" t="str">
            <v>&amp;^%</v>
          </cell>
          <cell r="DY296" t="str">
            <v>&amp;^%</v>
          </cell>
          <cell r="EA296" t="str">
            <v>Bolsover</v>
          </cell>
          <cell r="EB296" t="str">
            <v>E07000033</v>
          </cell>
          <cell r="EC296" t="str">
            <v>&amp;^%</v>
          </cell>
          <cell r="ED296" t="str">
            <v>&amp;^%</v>
          </cell>
          <cell r="EE296">
            <v>19680</v>
          </cell>
          <cell r="EF296">
            <v>19</v>
          </cell>
          <cell r="EG296">
            <v>23273</v>
          </cell>
          <cell r="EH296">
            <v>10</v>
          </cell>
          <cell r="EI296" t="str">
            <v>&amp;^%</v>
          </cell>
          <cell r="EJ296" t="str">
            <v>&amp;^%</v>
          </cell>
          <cell r="EK296" t="str">
            <v>&amp;^%</v>
          </cell>
          <cell r="EL296" t="str">
            <v>&amp;^%</v>
          </cell>
          <cell r="EN296" t="str">
            <v>Bolsover</v>
          </cell>
          <cell r="EO296" t="str">
            <v>E07000033</v>
          </cell>
          <cell r="EP296">
            <v>5000</v>
          </cell>
          <cell r="EQ296">
            <v>18.600000000000001</v>
          </cell>
          <cell r="ER296" t="str">
            <v>&amp;^%</v>
          </cell>
          <cell r="ES296" t="str">
            <v>&amp;^%</v>
          </cell>
          <cell r="ET296">
            <v>11.83</v>
          </cell>
          <cell r="EU296">
            <v>12</v>
          </cell>
          <cell r="EV296" t="str">
            <v>&amp;^%</v>
          </cell>
          <cell r="EW296" t="str">
            <v>&amp;^%</v>
          </cell>
          <cell r="EX296" t="str">
            <v>&amp;^%</v>
          </cell>
          <cell r="EY296" t="str">
            <v>&amp;^%</v>
          </cell>
          <cell r="FA296" t="str">
            <v>Bolsover</v>
          </cell>
          <cell r="FB296" t="str">
            <v>E07000033</v>
          </cell>
          <cell r="FC296">
            <v>5000</v>
          </cell>
          <cell r="FD296">
            <v>18.600000000000001</v>
          </cell>
          <cell r="FE296">
            <v>396.9</v>
          </cell>
          <cell r="FF296">
            <v>20</v>
          </cell>
          <cell r="FG296">
            <v>461.2</v>
          </cell>
          <cell r="FH296">
            <v>11</v>
          </cell>
          <cell r="FI296" t="str">
            <v>&amp;^%</v>
          </cell>
          <cell r="FJ296" t="str">
            <v>&amp;^%</v>
          </cell>
          <cell r="FK296" t="str">
            <v>&amp;^%</v>
          </cell>
          <cell r="FL296" t="str">
            <v>&amp;^%</v>
          </cell>
          <cell r="FN296" t="str">
            <v>Bolsover</v>
          </cell>
          <cell r="FO296" t="str">
            <v>E07000033</v>
          </cell>
          <cell r="FP296">
            <v>12000</v>
          </cell>
          <cell r="FQ296">
            <v>11.9</v>
          </cell>
          <cell r="FR296">
            <v>40</v>
          </cell>
          <cell r="FS296">
            <v>3.2</v>
          </cell>
          <cell r="FT296">
            <v>41.9</v>
          </cell>
          <cell r="FU296">
            <v>1.8</v>
          </cell>
          <cell r="FV296">
            <v>37</v>
          </cell>
          <cell r="FW296">
            <v>3.8</v>
          </cell>
          <cell r="FX296" t="str">
            <v>&amp;^%</v>
          </cell>
          <cell r="FY296" t="str">
            <v>&amp;^%</v>
          </cell>
          <cell r="GA296" t="str">
            <v>Bolsover</v>
          </cell>
          <cell r="GB296" t="str">
            <v>E07000033</v>
          </cell>
          <cell r="GC296" t="str">
            <v>&amp;^%</v>
          </cell>
          <cell r="GD296" t="str">
            <v>&amp;^%</v>
          </cell>
          <cell r="GE296" t="str">
            <v>&amp;^%</v>
          </cell>
          <cell r="GF296" t="str">
            <v>&amp;^%</v>
          </cell>
          <cell r="GG296">
            <v>26893</v>
          </cell>
          <cell r="GH296">
            <v>12</v>
          </cell>
          <cell r="GI296" t="str">
            <v>&amp;^%</v>
          </cell>
          <cell r="GJ296" t="str">
            <v>&amp;^%</v>
          </cell>
          <cell r="GK296" t="str">
            <v>&amp;^%</v>
          </cell>
          <cell r="GL296" t="str">
            <v>&amp;^%</v>
          </cell>
          <cell r="GN296" t="str">
            <v>Bolsover</v>
          </cell>
          <cell r="GO296" t="str">
            <v>E07000033</v>
          </cell>
          <cell r="GP296">
            <v>12000</v>
          </cell>
          <cell r="GQ296">
            <v>11.9</v>
          </cell>
          <cell r="GR296">
            <v>10.19</v>
          </cell>
          <cell r="GS296">
            <v>7.7</v>
          </cell>
          <cell r="GT296">
            <v>11.99</v>
          </cell>
          <cell r="GU296">
            <v>6</v>
          </cell>
          <cell r="GV296">
            <v>6.66</v>
          </cell>
          <cell r="GW296">
            <v>4.7</v>
          </cell>
          <cell r="GX296" t="str">
            <v>&amp;^%</v>
          </cell>
          <cell r="GY296" t="str">
            <v>&amp;^%</v>
          </cell>
        </row>
        <row r="297">
          <cell r="A297" t="str">
            <v>Chesterfield</v>
          </cell>
          <cell r="B297" t="str">
            <v>E07000034</v>
          </cell>
          <cell r="C297">
            <v>19000</v>
          </cell>
          <cell r="D297">
            <v>9.5</v>
          </cell>
          <cell r="E297">
            <v>448.2</v>
          </cell>
          <cell r="F297">
            <v>9.5</v>
          </cell>
          <cell r="G297">
            <v>533.4</v>
          </cell>
          <cell r="H297">
            <v>5.0999999999999996</v>
          </cell>
          <cell r="I297">
            <v>261.3</v>
          </cell>
          <cell r="J297">
            <v>4.3</v>
          </cell>
          <cell r="K297" t="str">
            <v>&amp;^%</v>
          </cell>
          <cell r="L297" t="str">
            <v>&amp;^%</v>
          </cell>
          <cell r="N297" t="str">
            <v>Chesterfield</v>
          </cell>
          <cell r="O297" t="str">
            <v>E07000034</v>
          </cell>
          <cell r="P297">
            <v>30000</v>
          </cell>
          <cell r="Q297">
            <v>7.5</v>
          </cell>
          <cell r="R297">
            <v>37.5</v>
          </cell>
          <cell r="S297">
            <v>1.7</v>
          </cell>
          <cell r="T297">
            <v>39.5</v>
          </cell>
          <cell r="U297">
            <v>1.3</v>
          </cell>
          <cell r="V297">
            <v>34</v>
          </cell>
          <cell r="W297">
            <v>3.1</v>
          </cell>
          <cell r="X297" t="str">
            <v>&amp;^%</v>
          </cell>
          <cell r="Y297" t="str">
            <v>&amp;^%</v>
          </cell>
          <cell r="AA297" t="str">
            <v>Chesterfield</v>
          </cell>
          <cell r="AB297" t="str">
            <v>E07000034</v>
          </cell>
          <cell r="AC297">
            <v>24000</v>
          </cell>
          <cell r="AD297">
            <v>15.9</v>
          </cell>
          <cell r="AE297">
            <v>26159</v>
          </cell>
          <cell r="AF297">
            <v>19</v>
          </cell>
          <cell r="AG297">
            <v>28359</v>
          </cell>
          <cell r="AH297">
            <v>10</v>
          </cell>
          <cell r="AI297" t="str">
            <v>&amp;^%</v>
          </cell>
          <cell r="AJ297" t="str">
            <v>&amp;^%</v>
          </cell>
          <cell r="AK297" t="str">
            <v>&amp;^%</v>
          </cell>
          <cell r="AL297" t="str">
            <v>&amp;^%</v>
          </cell>
          <cell r="AN297" t="str">
            <v>Chesterfield</v>
          </cell>
          <cell r="AO297" t="str">
            <v>E07000034</v>
          </cell>
          <cell r="AP297">
            <v>30000</v>
          </cell>
          <cell r="AQ297">
            <v>7.5</v>
          </cell>
          <cell r="AR297">
            <v>10.95</v>
          </cell>
          <cell r="AS297">
            <v>8.1999999999999993</v>
          </cell>
          <cell r="AT297">
            <v>12.86</v>
          </cell>
          <cell r="AU297">
            <v>3.9</v>
          </cell>
          <cell r="AV297">
            <v>6.71</v>
          </cell>
          <cell r="AW297">
            <v>4.4000000000000004</v>
          </cell>
          <cell r="AX297" t="str">
            <v>&amp;^%</v>
          </cell>
          <cell r="AY297" t="str">
            <v>&amp;^%</v>
          </cell>
          <cell r="BA297" t="str">
            <v>Chesterfield</v>
          </cell>
          <cell r="BB297" t="str">
            <v>E07000034</v>
          </cell>
          <cell r="BC297">
            <v>30000</v>
          </cell>
          <cell r="BD297">
            <v>7.5</v>
          </cell>
          <cell r="BE297">
            <v>437.7</v>
          </cell>
          <cell r="BF297">
            <v>8.1</v>
          </cell>
          <cell r="BG297">
            <v>507.3</v>
          </cell>
          <cell r="BH297">
            <v>3.9</v>
          </cell>
          <cell r="BI297">
            <v>262.39999999999998</v>
          </cell>
          <cell r="BJ297">
            <v>4.2</v>
          </cell>
          <cell r="BK297" t="str">
            <v>&amp;^%</v>
          </cell>
          <cell r="BL297" t="str">
            <v>&amp;^%</v>
          </cell>
          <cell r="BN297" t="str">
            <v>Chesterfield</v>
          </cell>
          <cell r="BO297" t="str">
            <v>E07000034</v>
          </cell>
          <cell r="BP297">
            <v>45000</v>
          </cell>
          <cell r="BQ297">
            <v>6</v>
          </cell>
          <cell r="BR297">
            <v>37</v>
          </cell>
          <cell r="BS297">
            <v>1.7</v>
          </cell>
          <cell r="BT297">
            <v>32.5</v>
          </cell>
          <cell r="BU297">
            <v>2.2000000000000002</v>
          </cell>
          <cell r="BV297">
            <v>15</v>
          </cell>
          <cell r="BW297">
            <v>7</v>
          </cell>
          <cell r="BX297" t="str">
            <v>&amp;^%</v>
          </cell>
          <cell r="BY297" t="str">
            <v>&amp;^%</v>
          </cell>
          <cell r="CA297" t="str">
            <v>Chesterfield</v>
          </cell>
          <cell r="CB297" t="str">
            <v>E07000034</v>
          </cell>
          <cell r="CC297">
            <v>37000</v>
          </cell>
          <cell r="CD297">
            <v>11.4</v>
          </cell>
          <cell r="CE297">
            <v>18535</v>
          </cell>
          <cell r="CF297">
            <v>20</v>
          </cell>
          <cell r="CG297">
            <v>22569</v>
          </cell>
          <cell r="CH297">
            <v>7.2</v>
          </cell>
          <cell r="CI297" t="str">
            <v>&amp;^%</v>
          </cell>
          <cell r="CJ297" t="str">
            <v>&amp;^%</v>
          </cell>
          <cell r="CK297" t="str">
            <v>&amp;^%</v>
          </cell>
          <cell r="CL297" t="str">
            <v>&amp;^%</v>
          </cell>
          <cell r="CN297" t="str">
            <v>Chesterfield</v>
          </cell>
          <cell r="CO297" t="str">
            <v>E07000034</v>
          </cell>
          <cell r="CP297">
            <v>45000</v>
          </cell>
          <cell r="CQ297">
            <v>6</v>
          </cell>
          <cell r="CR297">
            <v>9.56</v>
          </cell>
          <cell r="CS297">
            <v>5.3</v>
          </cell>
          <cell r="CT297">
            <v>12.26</v>
          </cell>
          <cell r="CU297">
            <v>3.4</v>
          </cell>
          <cell r="CV297">
            <v>6.28</v>
          </cell>
          <cell r="CW297">
            <v>1.7</v>
          </cell>
          <cell r="CX297" t="str">
            <v>&amp;^%</v>
          </cell>
          <cell r="CY297" t="str">
            <v>&amp;^%</v>
          </cell>
          <cell r="DA297" t="str">
            <v>Chesterfield</v>
          </cell>
          <cell r="DB297" t="str">
            <v>E07000034</v>
          </cell>
          <cell r="DC297">
            <v>45000</v>
          </cell>
          <cell r="DD297">
            <v>6</v>
          </cell>
          <cell r="DE297">
            <v>335.2</v>
          </cell>
          <cell r="DF297">
            <v>6.9</v>
          </cell>
          <cell r="DG297">
            <v>398.9</v>
          </cell>
          <cell r="DH297">
            <v>4.2</v>
          </cell>
          <cell r="DI297">
            <v>114</v>
          </cell>
          <cell r="DJ297">
            <v>10</v>
          </cell>
          <cell r="DK297" t="str">
            <v>&amp;^%</v>
          </cell>
          <cell r="DL297" t="str">
            <v>&amp;^%</v>
          </cell>
          <cell r="DN297" t="str">
            <v>Chesterfield</v>
          </cell>
          <cell r="DO297" t="str">
            <v>E07000034</v>
          </cell>
          <cell r="DP297">
            <v>11000</v>
          </cell>
          <cell r="DQ297">
            <v>12.2</v>
          </cell>
          <cell r="DR297">
            <v>37</v>
          </cell>
          <cell r="DS297">
            <v>1.7</v>
          </cell>
          <cell r="DT297">
            <v>36.4</v>
          </cell>
          <cell r="DU297">
            <v>1.3</v>
          </cell>
          <cell r="DV297">
            <v>30.1</v>
          </cell>
          <cell r="DW297">
            <v>3.3</v>
          </cell>
          <cell r="DX297" t="str">
            <v>&amp;^%</v>
          </cell>
          <cell r="DY297" t="str">
            <v>&amp;^%</v>
          </cell>
          <cell r="EA297" t="str">
            <v>Chesterfield</v>
          </cell>
          <cell r="EB297" t="str">
            <v>E07000034</v>
          </cell>
          <cell r="EC297">
            <v>9000</v>
          </cell>
          <cell r="ED297">
            <v>14.4</v>
          </cell>
          <cell r="EE297">
            <v>22097</v>
          </cell>
          <cell r="EF297">
            <v>13</v>
          </cell>
          <cell r="EG297">
            <v>24538</v>
          </cell>
          <cell r="EH297">
            <v>6</v>
          </cell>
          <cell r="EI297" t="str">
            <v>&amp;^%</v>
          </cell>
          <cell r="EJ297" t="str">
            <v>&amp;^%</v>
          </cell>
          <cell r="EK297" t="str">
            <v>&amp;^%</v>
          </cell>
          <cell r="EL297" t="str">
            <v>&amp;^%</v>
          </cell>
          <cell r="EN297" t="str">
            <v>Chesterfield</v>
          </cell>
          <cell r="EO297" t="str">
            <v>E07000034</v>
          </cell>
          <cell r="EP297">
            <v>11000</v>
          </cell>
          <cell r="EQ297">
            <v>12.2</v>
          </cell>
          <cell r="ER297">
            <v>11.13</v>
          </cell>
          <cell r="ES297">
            <v>12</v>
          </cell>
          <cell r="ET297">
            <v>12.64</v>
          </cell>
          <cell r="EU297">
            <v>5</v>
          </cell>
          <cell r="EV297">
            <v>7.46</v>
          </cell>
          <cell r="EW297">
            <v>6.6</v>
          </cell>
          <cell r="EX297" t="str">
            <v>&amp;^%</v>
          </cell>
          <cell r="EY297" t="str">
            <v>&amp;^%</v>
          </cell>
          <cell r="FA297" t="str">
            <v>Chesterfield</v>
          </cell>
          <cell r="FB297" t="str">
            <v>E07000034</v>
          </cell>
          <cell r="FC297">
            <v>11000</v>
          </cell>
          <cell r="FD297">
            <v>12.2</v>
          </cell>
          <cell r="FE297">
            <v>412.9</v>
          </cell>
          <cell r="FF297">
            <v>12</v>
          </cell>
          <cell r="FG297">
            <v>459.9</v>
          </cell>
          <cell r="FH297">
            <v>5</v>
          </cell>
          <cell r="FI297" t="str">
            <v>&amp;^%</v>
          </cell>
          <cell r="FJ297" t="str">
            <v>&amp;^%</v>
          </cell>
          <cell r="FK297" t="str">
            <v>&amp;^%</v>
          </cell>
          <cell r="FL297" t="str">
            <v>&amp;^%</v>
          </cell>
          <cell r="FN297" t="str">
            <v>Chesterfield</v>
          </cell>
          <cell r="FO297" t="str">
            <v>E07000034</v>
          </cell>
          <cell r="FP297">
            <v>19000</v>
          </cell>
          <cell r="FQ297">
            <v>9.5</v>
          </cell>
          <cell r="FR297">
            <v>40</v>
          </cell>
          <cell r="FS297">
            <v>2.1</v>
          </cell>
          <cell r="FT297">
            <v>41.2</v>
          </cell>
          <cell r="FU297">
            <v>1.7</v>
          </cell>
          <cell r="FV297">
            <v>35</v>
          </cell>
          <cell r="FW297">
            <v>1.5</v>
          </cell>
          <cell r="FX297" t="str">
            <v>&amp;^%</v>
          </cell>
          <cell r="FY297" t="str">
            <v>&amp;^%</v>
          </cell>
          <cell r="GA297" t="str">
            <v>Chesterfield</v>
          </cell>
          <cell r="GB297" t="str">
            <v>E07000034</v>
          </cell>
          <cell r="GC297" t="str">
            <v>&amp;^%</v>
          </cell>
          <cell r="GD297" t="str">
            <v>&amp;^%</v>
          </cell>
          <cell r="GE297" t="str">
            <v>&amp;^%</v>
          </cell>
          <cell r="GF297" t="str">
            <v>&amp;^%</v>
          </cell>
          <cell r="GG297">
            <v>30688</v>
          </cell>
          <cell r="GH297">
            <v>16</v>
          </cell>
          <cell r="GI297" t="str">
            <v>&amp;^%</v>
          </cell>
          <cell r="GJ297" t="str">
            <v>&amp;^%</v>
          </cell>
          <cell r="GK297" t="str">
            <v>&amp;^%</v>
          </cell>
          <cell r="GL297" t="str">
            <v>&amp;^%</v>
          </cell>
          <cell r="GN297" t="str">
            <v>Chesterfield</v>
          </cell>
          <cell r="GO297" t="str">
            <v>E07000034</v>
          </cell>
          <cell r="GP297">
            <v>19000</v>
          </cell>
          <cell r="GQ297">
            <v>9.5</v>
          </cell>
          <cell r="GR297">
            <v>10.67</v>
          </cell>
          <cell r="GS297">
            <v>10</v>
          </cell>
          <cell r="GT297">
            <v>12.96</v>
          </cell>
          <cell r="GU297">
            <v>5.2</v>
          </cell>
          <cell r="GV297">
            <v>6.46</v>
          </cell>
          <cell r="GW297">
            <v>2.8</v>
          </cell>
          <cell r="GX297" t="str">
            <v>&amp;^%</v>
          </cell>
          <cell r="GY297" t="str">
            <v>&amp;^%</v>
          </cell>
        </row>
        <row r="298">
          <cell r="A298" t="str">
            <v>Derbyshire Dales</v>
          </cell>
          <cell r="B298" t="str">
            <v>E07000035</v>
          </cell>
          <cell r="C298">
            <v>10000</v>
          </cell>
          <cell r="D298">
            <v>13.2</v>
          </cell>
          <cell r="E298">
            <v>516.1</v>
          </cell>
          <cell r="F298">
            <v>8.8000000000000007</v>
          </cell>
          <cell r="G298">
            <v>529.5</v>
          </cell>
          <cell r="H298">
            <v>5</v>
          </cell>
          <cell r="I298" t="str">
            <v>&amp;^%</v>
          </cell>
          <cell r="J298" t="str">
            <v>&amp;^%</v>
          </cell>
          <cell r="K298" t="str">
            <v>&amp;^%</v>
          </cell>
          <cell r="L298" t="str">
            <v>&amp;^%</v>
          </cell>
          <cell r="N298" t="str">
            <v>Derbyshire Dales</v>
          </cell>
          <cell r="O298" t="str">
            <v>E07000035</v>
          </cell>
          <cell r="P298">
            <v>15000</v>
          </cell>
          <cell r="Q298">
            <v>10.4</v>
          </cell>
          <cell r="R298">
            <v>37.799999999999997</v>
          </cell>
          <cell r="S298">
            <v>1.7</v>
          </cell>
          <cell r="T298">
            <v>40.200000000000003</v>
          </cell>
          <cell r="U298">
            <v>2</v>
          </cell>
          <cell r="V298">
            <v>32.5</v>
          </cell>
          <cell r="W298">
            <v>3.9</v>
          </cell>
          <cell r="X298" t="str">
            <v>&amp;^%</v>
          </cell>
          <cell r="Y298" t="str">
            <v>&amp;^%</v>
          </cell>
          <cell r="AA298" t="str">
            <v>Derbyshire Dales</v>
          </cell>
          <cell r="AB298" t="str">
            <v>E07000035</v>
          </cell>
          <cell r="AC298">
            <v>14000</v>
          </cell>
          <cell r="AD298">
            <v>17.7</v>
          </cell>
          <cell r="AE298">
            <v>24619</v>
          </cell>
          <cell r="AF298">
            <v>15</v>
          </cell>
          <cell r="AG298">
            <v>24394</v>
          </cell>
          <cell r="AH298">
            <v>5</v>
          </cell>
          <cell r="AI298">
            <v>13032</v>
          </cell>
          <cell r="AJ298">
            <v>14</v>
          </cell>
          <cell r="AK298" t="str">
            <v>&amp;^%</v>
          </cell>
          <cell r="AL298" t="str">
            <v>&amp;^%</v>
          </cell>
          <cell r="AN298" t="str">
            <v>Derbyshire Dales</v>
          </cell>
          <cell r="AO298" t="str">
            <v>E07000035</v>
          </cell>
          <cell r="AP298">
            <v>15000</v>
          </cell>
          <cell r="AQ298">
            <v>10.4</v>
          </cell>
          <cell r="AR298">
            <v>10.84</v>
          </cell>
          <cell r="AS298">
            <v>7.7</v>
          </cell>
          <cell r="AT298">
            <v>12.23</v>
          </cell>
          <cell r="AU298">
            <v>4.3</v>
          </cell>
          <cell r="AV298">
            <v>7.02</v>
          </cell>
          <cell r="AW298">
            <v>4.9000000000000004</v>
          </cell>
          <cell r="AX298" t="str">
            <v>&amp;^%</v>
          </cell>
          <cell r="AY298" t="str">
            <v>&amp;^%</v>
          </cell>
          <cell r="BA298" t="str">
            <v>Derbyshire Dales</v>
          </cell>
          <cell r="BB298" t="str">
            <v>E07000035</v>
          </cell>
          <cell r="BC298">
            <v>15000</v>
          </cell>
          <cell r="BD298">
            <v>10.4</v>
          </cell>
          <cell r="BE298">
            <v>458.3</v>
          </cell>
          <cell r="BF298">
            <v>9.6</v>
          </cell>
          <cell r="BG298">
            <v>491.4</v>
          </cell>
          <cell r="BH298">
            <v>4.4000000000000004</v>
          </cell>
          <cell r="BI298">
            <v>266.2</v>
          </cell>
          <cell r="BJ298">
            <v>5.0999999999999996</v>
          </cell>
          <cell r="BK298" t="str">
            <v>&amp;^%</v>
          </cell>
          <cell r="BL298" t="str">
            <v>&amp;^%</v>
          </cell>
          <cell r="BN298" t="str">
            <v>Derbyshire Dales</v>
          </cell>
          <cell r="BO298" t="str">
            <v>E07000035</v>
          </cell>
          <cell r="BP298">
            <v>24000</v>
          </cell>
          <cell r="BQ298">
            <v>8.4</v>
          </cell>
          <cell r="BR298">
            <v>36.4</v>
          </cell>
          <cell r="BS298">
            <v>4.3</v>
          </cell>
          <cell r="BT298">
            <v>32.5</v>
          </cell>
          <cell r="BU298">
            <v>3.4</v>
          </cell>
          <cell r="BV298">
            <v>14</v>
          </cell>
          <cell r="BW298">
            <v>20</v>
          </cell>
          <cell r="BX298" t="str">
            <v>&amp;^%</v>
          </cell>
          <cell r="BY298" t="str">
            <v>&amp;^%</v>
          </cell>
          <cell r="CA298" t="str">
            <v>Derbyshire Dales</v>
          </cell>
          <cell r="CB298" t="str">
            <v>E07000035</v>
          </cell>
          <cell r="CC298">
            <v>21000</v>
          </cell>
          <cell r="CD298">
            <v>15.1</v>
          </cell>
          <cell r="CE298">
            <v>17755</v>
          </cell>
          <cell r="CF298">
            <v>19</v>
          </cell>
          <cell r="CG298">
            <v>19263</v>
          </cell>
          <cell r="CH298">
            <v>8.8000000000000007</v>
          </cell>
          <cell r="CI298" t="str">
            <v>&amp;^%</v>
          </cell>
          <cell r="CJ298" t="str">
            <v>&amp;^%</v>
          </cell>
          <cell r="CK298" t="str">
            <v>&amp;^%</v>
          </cell>
          <cell r="CL298" t="str">
            <v>&amp;^%</v>
          </cell>
          <cell r="CN298" t="str">
            <v>Derbyshire Dales</v>
          </cell>
          <cell r="CO298" t="str">
            <v>E07000035</v>
          </cell>
          <cell r="CP298">
            <v>24000</v>
          </cell>
          <cell r="CQ298">
            <v>8.4</v>
          </cell>
          <cell r="CR298">
            <v>9.86</v>
          </cell>
          <cell r="CS298">
            <v>6.8</v>
          </cell>
          <cell r="CT298">
            <v>11.82</v>
          </cell>
          <cell r="CU298">
            <v>3.8</v>
          </cell>
          <cell r="CV298">
            <v>6.32</v>
          </cell>
          <cell r="CW298">
            <v>3.7</v>
          </cell>
          <cell r="CX298" t="str">
            <v>&amp;^%</v>
          </cell>
          <cell r="CY298" t="str">
            <v>&amp;^%</v>
          </cell>
          <cell r="DA298" t="str">
            <v>Derbyshire Dales</v>
          </cell>
          <cell r="DB298" t="str">
            <v>E07000035</v>
          </cell>
          <cell r="DC298">
            <v>24000</v>
          </cell>
          <cell r="DD298">
            <v>8.4</v>
          </cell>
          <cell r="DE298">
            <v>342.7</v>
          </cell>
          <cell r="DF298">
            <v>9.6</v>
          </cell>
          <cell r="DG298">
            <v>384.1</v>
          </cell>
          <cell r="DH298">
            <v>5.2</v>
          </cell>
          <cell r="DI298">
            <v>97.5</v>
          </cell>
          <cell r="DJ298">
            <v>19</v>
          </cell>
          <cell r="DK298" t="str">
            <v>&amp;^%</v>
          </cell>
          <cell r="DL298" t="str">
            <v>&amp;^%</v>
          </cell>
          <cell r="DN298" t="str">
            <v>Derbyshire Dales</v>
          </cell>
          <cell r="DO298" t="str">
            <v>E07000035</v>
          </cell>
          <cell r="DP298">
            <v>5000</v>
          </cell>
          <cell r="DQ298">
            <v>16.899999999999999</v>
          </cell>
          <cell r="DR298">
            <v>37.299999999999997</v>
          </cell>
          <cell r="DS298">
            <v>2.5</v>
          </cell>
          <cell r="DT298">
            <v>37.1</v>
          </cell>
          <cell r="DU298">
            <v>1.9</v>
          </cell>
          <cell r="DV298" t="str">
            <v>&amp;^%</v>
          </cell>
          <cell r="DW298" t="str">
            <v>&amp;^%</v>
          </cell>
          <cell r="DX298" t="str">
            <v>&amp;^%</v>
          </cell>
          <cell r="DY298" t="str">
            <v>&amp;^%</v>
          </cell>
          <cell r="EA298" t="str">
            <v>Derbyshire Dales</v>
          </cell>
          <cell r="EB298" t="str">
            <v>E07000035</v>
          </cell>
          <cell r="EC298" t="str">
            <v>&amp;^%</v>
          </cell>
          <cell r="ED298" t="str">
            <v>&amp;^%</v>
          </cell>
          <cell r="EE298">
            <v>17682</v>
          </cell>
          <cell r="EF298" t="str">
            <v>&amp;^%</v>
          </cell>
          <cell r="EG298">
            <v>19891</v>
          </cell>
          <cell r="EH298">
            <v>7.4</v>
          </cell>
          <cell r="EI298" t="str">
            <v>&amp;^%</v>
          </cell>
          <cell r="EJ298" t="str">
            <v>&amp;^%</v>
          </cell>
          <cell r="EK298" t="str">
            <v>&amp;^%</v>
          </cell>
          <cell r="EL298" t="str">
            <v>&amp;^%</v>
          </cell>
          <cell r="EN298" t="str">
            <v>Derbyshire Dales</v>
          </cell>
          <cell r="EO298" t="str">
            <v>E07000035</v>
          </cell>
          <cell r="EP298">
            <v>5000</v>
          </cell>
          <cell r="EQ298">
            <v>16.899999999999999</v>
          </cell>
          <cell r="ER298">
            <v>9.2200000000000006</v>
          </cell>
          <cell r="ES298">
            <v>13</v>
          </cell>
          <cell r="ET298">
            <v>11.33</v>
          </cell>
          <cell r="EU298">
            <v>8.4</v>
          </cell>
          <cell r="EV298" t="str">
            <v>&amp;^%</v>
          </cell>
          <cell r="EW298" t="str">
            <v>&amp;^%</v>
          </cell>
          <cell r="EX298" t="str">
            <v>&amp;^%</v>
          </cell>
          <cell r="EY298" t="str">
            <v>&amp;^%</v>
          </cell>
          <cell r="FA298" t="str">
            <v>Derbyshire Dales</v>
          </cell>
          <cell r="FB298" t="str">
            <v>E07000035</v>
          </cell>
          <cell r="FC298">
            <v>5000</v>
          </cell>
          <cell r="FD298">
            <v>16.899999999999999</v>
          </cell>
          <cell r="FE298">
            <v>344.3</v>
          </cell>
          <cell r="FF298">
            <v>13</v>
          </cell>
          <cell r="FG298">
            <v>420.8</v>
          </cell>
          <cell r="FH298">
            <v>8.4</v>
          </cell>
          <cell r="FI298" t="str">
            <v>&amp;^%</v>
          </cell>
          <cell r="FJ298" t="str">
            <v>&amp;^%</v>
          </cell>
          <cell r="FK298" t="str">
            <v>&amp;^%</v>
          </cell>
          <cell r="FL298" t="str">
            <v>&amp;^%</v>
          </cell>
          <cell r="FN298" t="str">
            <v>Derbyshire Dales</v>
          </cell>
          <cell r="FO298" t="str">
            <v>E07000035</v>
          </cell>
          <cell r="FP298">
            <v>10000</v>
          </cell>
          <cell r="FQ298">
            <v>13.2</v>
          </cell>
          <cell r="FR298">
            <v>39.5</v>
          </cell>
          <cell r="FS298">
            <v>2.4</v>
          </cell>
          <cell r="FT298">
            <v>41.8</v>
          </cell>
          <cell r="FU298">
            <v>2.6</v>
          </cell>
          <cell r="FV298" t="str">
            <v>&amp;^%</v>
          </cell>
          <cell r="FW298" t="str">
            <v>&amp;^%</v>
          </cell>
          <cell r="FX298" t="str">
            <v>&amp;^%</v>
          </cell>
          <cell r="FY298" t="str">
            <v>&amp;^%</v>
          </cell>
          <cell r="GA298" t="str">
            <v>Derbyshire Dales</v>
          </cell>
          <cell r="GB298" t="str">
            <v>E07000035</v>
          </cell>
          <cell r="GC298">
            <v>9000</v>
          </cell>
          <cell r="GD298">
            <v>15.4</v>
          </cell>
          <cell r="GE298">
            <v>25870</v>
          </cell>
          <cell r="GF298">
            <v>7.6</v>
          </cell>
          <cell r="GG298">
            <v>26693</v>
          </cell>
          <cell r="GH298">
            <v>5.2</v>
          </cell>
          <cell r="GI298" t="str">
            <v>&amp;^%</v>
          </cell>
          <cell r="GJ298" t="str">
            <v>&amp;^%</v>
          </cell>
          <cell r="GK298" t="str">
            <v>&amp;^%</v>
          </cell>
          <cell r="GL298" t="str">
            <v>&amp;^%</v>
          </cell>
          <cell r="GN298" t="str">
            <v>Derbyshire Dales</v>
          </cell>
          <cell r="GO298" t="str">
            <v>E07000035</v>
          </cell>
          <cell r="GP298">
            <v>10000</v>
          </cell>
          <cell r="GQ298">
            <v>13.2</v>
          </cell>
          <cell r="GR298">
            <v>11.65</v>
          </cell>
          <cell r="GS298">
            <v>11</v>
          </cell>
          <cell r="GT298">
            <v>12.66</v>
          </cell>
          <cell r="GU298">
            <v>4.9000000000000004</v>
          </cell>
          <cell r="GV298" t="str">
            <v>&amp;^%</v>
          </cell>
          <cell r="GW298" t="str">
            <v>&amp;^%</v>
          </cell>
          <cell r="GX298" t="str">
            <v>&amp;^%</v>
          </cell>
          <cell r="GY298" t="str">
            <v>&amp;^%</v>
          </cell>
        </row>
        <row r="299">
          <cell r="A299" t="str">
            <v>Erewash</v>
          </cell>
          <cell r="B299" t="str">
            <v>E07000036</v>
          </cell>
          <cell r="C299">
            <v>15000</v>
          </cell>
          <cell r="D299">
            <v>11.1</v>
          </cell>
          <cell r="E299">
            <v>474.9</v>
          </cell>
          <cell r="F299">
            <v>9.8000000000000007</v>
          </cell>
          <cell r="G299">
            <v>528.79999999999995</v>
          </cell>
          <cell r="H299">
            <v>5.9</v>
          </cell>
          <cell r="I299">
            <v>259.2</v>
          </cell>
          <cell r="J299">
            <v>12</v>
          </cell>
          <cell r="K299" t="str">
            <v>&amp;^%</v>
          </cell>
          <cell r="L299" t="str">
            <v>&amp;^%</v>
          </cell>
          <cell r="N299" t="str">
            <v>Erewash</v>
          </cell>
          <cell r="O299" t="str">
            <v>E07000036</v>
          </cell>
          <cell r="P299">
            <v>22000</v>
          </cell>
          <cell r="Q299">
            <v>9</v>
          </cell>
          <cell r="R299">
            <v>39</v>
          </cell>
          <cell r="S299">
            <v>1.3</v>
          </cell>
          <cell r="T299">
            <v>39.6</v>
          </cell>
          <cell r="U299">
            <v>1.1000000000000001</v>
          </cell>
          <cell r="V299">
            <v>35</v>
          </cell>
          <cell r="W299">
            <v>2.6</v>
          </cell>
          <cell r="X299" t="str">
            <v>&amp;^%</v>
          </cell>
          <cell r="Y299" t="str">
            <v>&amp;^%</v>
          </cell>
          <cell r="AA299" t="str">
            <v>Erewash</v>
          </cell>
          <cell r="AB299" t="str">
            <v>E07000036</v>
          </cell>
          <cell r="AC299">
            <v>20000</v>
          </cell>
          <cell r="AD299">
            <v>14.5</v>
          </cell>
          <cell r="AE299">
            <v>23087</v>
          </cell>
          <cell r="AF299">
            <v>16</v>
          </cell>
          <cell r="AG299">
            <v>25672</v>
          </cell>
          <cell r="AH299">
            <v>6.9</v>
          </cell>
          <cell r="AI299">
            <v>12463</v>
          </cell>
          <cell r="AJ299">
            <v>10</v>
          </cell>
          <cell r="AK299" t="str">
            <v>&amp;^%</v>
          </cell>
          <cell r="AL299" t="str">
            <v>&amp;^%</v>
          </cell>
          <cell r="AN299" t="str">
            <v>Erewash</v>
          </cell>
          <cell r="AO299" t="str">
            <v>E07000036</v>
          </cell>
          <cell r="AP299">
            <v>22000</v>
          </cell>
          <cell r="AQ299">
            <v>9</v>
          </cell>
          <cell r="AR299">
            <v>10.61</v>
          </cell>
          <cell r="AS299">
            <v>9.5</v>
          </cell>
          <cell r="AT299">
            <v>12.46</v>
          </cell>
          <cell r="AU299">
            <v>4.5999999999999996</v>
          </cell>
          <cell r="AV299">
            <v>6.48</v>
          </cell>
          <cell r="AW299">
            <v>2.6</v>
          </cell>
          <cell r="AX299" t="str">
            <v>&amp;^%</v>
          </cell>
          <cell r="AY299" t="str">
            <v>&amp;^%</v>
          </cell>
          <cell r="BA299" t="str">
            <v>Erewash</v>
          </cell>
          <cell r="BB299" t="str">
            <v>E07000036</v>
          </cell>
          <cell r="BC299">
            <v>22000</v>
          </cell>
          <cell r="BD299">
            <v>9</v>
          </cell>
          <cell r="BE299">
            <v>439.8</v>
          </cell>
          <cell r="BF299">
            <v>8.9</v>
          </cell>
          <cell r="BG299">
            <v>494.2</v>
          </cell>
          <cell r="BH299">
            <v>4.7</v>
          </cell>
          <cell r="BI299">
            <v>255.3</v>
          </cell>
          <cell r="BJ299">
            <v>3.7</v>
          </cell>
          <cell r="BK299" t="str">
            <v>&amp;^%</v>
          </cell>
          <cell r="BL299" t="str">
            <v>&amp;^%</v>
          </cell>
          <cell r="BN299" t="str">
            <v>Erewash</v>
          </cell>
          <cell r="BO299" t="str">
            <v>E07000036</v>
          </cell>
          <cell r="BP299">
            <v>30000</v>
          </cell>
          <cell r="BQ299">
            <v>7.4</v>
          </cell>
          <cell r="BR299">
            <v>37.5</v>
          </cell>
          <cell r="BS299">
            <v>1.3</v>
          </cell>
          <cell r="BT299">
            <v>33.1</v>
          </cell>
          <cell r="BU299">
            <v>2.6</v>
          </cell>
          <cell r="BV299">
            <v>13</v>
          </cell>
          <cell r="BW299">
            <v>16</v>
          </cell>
          <cell r="BX299" t="str">
            <v>&amp;^%</v>
          </cell>
          <cell r="BY299" t="str">
            <v>&amp;^%</v>
          </cell>
          <cell r="CA299" t="str">
            <v>Erewash</v>
          </cell>
          <cell r="CB299" t="str">
            <v>E07000036</v>
          </cell>
          <cell r="CC299">
            <v>27000</v>
          </cell>
          <cell r="CD299">
            <v>12.7</v>
          </cell>
          <cell r="CE299">
            <v>17657</v>
          </cell>
          <cell r="CF299">
            <v>18</v>
          </cell>
          <cell r="CG299">
            <v>20964</v>
          </cell>
          <cell r="CH299">
            <v>8.1</v>
          </cell>
          <cell r="CI299" t="str">
            <v>&amp;^%</v>
          </cell>
          <cell r="CJ299" t="str">
            <v>&amp;^%</v>
          </cell>
          <cell r="CK299" t="str">
            <v>&amp;^%</v>
          </cell>
          <cell r="CL299" t="str">
            <v>&amp;^%</v>
          </cell>
          <cell r="CN299" t="str">
            <v>Erewash</v>
          </cell>
          <cell r="CO299" t="str">
            <v>E07000036</v>
          </cell>
          <cell r="CP299">
            <v>30000</v>
          </cell>
          <cell r="CQ299">
            <v>7.4</v>
          </cell>
          <cell r="CR299">
            <v>9.14</v>
          </cell>
          <cell r="CS299">
            <v>6.8</v>
          </cell>
          <cell r="CT299">
            <v>11.94</v>
          </cell>
          <cell r="CU299">
            <v>4.3</v>
          </cell>
          <cell r="CV299">
            <v>6.2</v>
          </cell>
          <cell r="CW299">
            <v>1.5</v>
          </cell>
          <cell r="CX299" t="str">
            <v>&amp;^%</v>
          </cell>
          <cell r="CY299" t="str">
            <v>&amp;^%</v>
          </cell>
          <cell r="DA299" t="str">
            <v>Erewash</v>
          </cell>
          <cell r="DB299" t="str">
            <v>E07000036</v>
          </cell>
          <cell r="DC299">
            <v>30000</v>
          </cell>
          <cell r="DD299">
            <v>7.4</v>
          </cell>
          <cell r="DE299">
            <v>329.7</v>
          </cell>
          <cell r="DF299">
            <v>9</v>
          </cell>
          <cell r="DG299">
            <v>395.1</v>
          </cell>
          <cell r="DH299">
            <v>5.3</v>
          </cell>
          <cell r="DI299">
            <v>94.3</v>
          </cell>
          <cell r="DJ299">
            <v>18</v>
          </cell>
          <cell r="DK299" t="str">
            <v>&amp;^%</v>
          </cell>
          <cell r="DL299" t="str">
            <v>&amp;^%</v>
          </cell>
          <cell r="DN299" t="str">
            <v>Erewash</v>
          </cell>
          <cell r="DO299" t="str">
            <v>E07000036</v>
          </cell>
          <cell r="DP299">
            <v>7000</v>
          </cell>
          <cell r="DQ299">
            <v>15.2</v>
          </cell>
          <cell r="DR299">
            <v>37.5</v>
          </cell>
          <cell r="DS299">
            <v>2.4</v>
          </cell>
          <cell r="DT299">
            <v>36.799999999999997</v>
          </cell>
          <cell r="DU299">
            <v>1.4</v>
          </cell>
          <cell r="DV299" t="str">
            <v>&amp;^%</v>
          </cell>
          <cell r="DW299" t="str">
            <v>&amp;^%</v>
          </cell>
          <cell r="DX299" t="str">
            <v>&amp;^%</v>
          </cell>
          <cell r="DY299" t="str">
            <v>&amp;^%</v>
          </cell>
          <cell r="EA299" t="str">
            <v>Erewash</v>
          </cell>
          <cell r="EB299" t="str">
            <v>E07000036</v>
          </cell>
          <cell r="EC299">
            <v>6000</v>
          </cell>
          <cell r="ED299">
            <v>18.600000000000001</v>
          </cell>
          <cell r="EE299">
            <v>19401</v>
          </cell>
          <cell r="EF299">
            <v>17</v>
          </cell>
          <cell r="EG299">
            <v>21935</v>
          </cell>
          <cell r="EH299">
            <v>7.2</v>
          </cell>
          <cell r="EI299" t="str">
            <v>&amp;^%</v>
          </cell>
          <cell r="EJ299" t="str">
            <v>&amp;^%</v>
          </cell>
          <cell r="EK299" t="str">
            <v>&amp;^%</v>
          </cell>
          <cell r="EL299" t="str">
            <v>&amp;^%</v>
          </cell>
          <cell r="EN299" t="str">
            <v>Erewash</v>
          </cell>
          <cell r="EO299" t="str">
            <v>E07000036</v>
          </cell>
          <cell r="EP299">
            <v>7000</v>
          </cell>
          <cell r="EQ299">
            <v>15.2</v>
          </cell>
          <cell r="ER299">
            <v>9.61</v>
          </cell>
          <cell r="ES299">
            <v>17</v>
          </cell>
          <cell r="ET299">
            <v>11.44</v>
          </cell>
          <cell r="EU299">
            <v>7.2</v>
          </cell>
          <cell r="EV299" t="str">
            <v>&amp;^%</v>
          </cell>
          <cell r="EW299" t="str">
            <v>&amp;^%</v>
          </cell>
          <cell r="EX299" t="str">
            <v>&amp;^%</v>
          </cell>
          <cell r="EY299" t="str">
            <v>&amp;^%</v>
          </cell>
          <cell r="FA299" t="str">
            <v>Erewash</v>
          </cell>
          <cell r="FB299" t="str">
            <v>E07000036</v>
          </cell>
          <cell r="FC299">
            <v>7000</v>
          </cell>
          <cell r="FD299">
            <v>15.2</v>
          </cell>
          <cell r="FE299">
            <v>331.7</v>
          </cell>
          <cell r="FF299">
            <v>17</v>
          </cell>
          <cell r="FG299">
            <v>420.5</v>
          </cell>
          <cell r="FH299">
            <v>6.8</v>
          </cell>
          <cell r="FI299" t="str">
            <v>&amp;^%</v>
          </cell>
          <cell r="FJ299" t="str">
            <v>&amp;^%</v>
          </cell>
          <cell r="FK299" t="str">
            <v>&amp;^%</v>
          </cell>
          <cell r="FL299" t="str">
            <v>&amp;^%</v>
          </cell>
          <cell r="FN299" t="str">
            <v>Erewash</v>
          </cell>
          <cell r="FO299" t="str">
            <v>E07000036</v>
          </cell>
          <cell r="FP299">
            <v>15000</v>
          </cell>
          <cell r="FQ299">
            <v>11.1</v>
          </cell>
          <cell r="FR299">
            <v>40</v>
          </cell>
          <cell r="FS299">
            <v>1</v>
          </cell>
          <cell r="FT299">
            <v>41</v>
          </cell>
          <cell r="FU299">
            <v>1.3</v>
          </cell>
          <cell r="FV299">
            <v>37</v>
          </cell>
          <cell r="FW299">
            <v>0.7</v>
          </cell>
          <cell r="FX299" t="str">
            <v>&amp;^%</v>
          </cell>
          <cell r="FY299" t="str">
            <v>&amp;^%</v>
          </cell>
          <cell r="GA299" t="str">
            <v>Erewash</v>
          </cell>
          <cell r="GB299" t="str">
            <v>E07000036</v>
          </cell>
          <cell r="GC299">
            <v>14000</v>
          </cell>
          <cell r="GD299">
            <v>18.899999999999999</v>
          </cell>
          <cell r="GE299" t="str">
            <v>&amp;^%</v>
          </cell>
          <cell r="GF299" t="str">
            <v>&amp;^%</v>
          </cell>
          <cell r="GG299">
            <v>27189</v>
          </cell>
          <cell r="GH299">
            <v>9.1</v>
          </cell>
          <cell r="GI299" t="str">
            <v>&amp;^%</v>
          </cell>
          <cell r="GJ299" t="str">
            <v>&amp;^%</v>
          </cell>
          <cell r="GK299" t="str">
            <v>&amp;^%</v>
          </cell>
          <cell r="GL299" t="str">
            <v>&amp;^%</v>
          </cell>
          <cell r="GN299" t="str">
            <v>Erewash</v>
          </cell>
          <cell r="GO299" t="str">
            <v>E07000036</v>
          </cell>
          <cell r="GP299">
            <v>15000</v>
          </cell>
          <cell r="GQ299">
            <v>11.1</v>
          </cell>
          <cell r="GR299">
            <v>10.85</v>
          </cell>
          <cell r="GS299">
            <v>12</v>
          </cell>
          <cell r="GT299">
            <v>12.9</v>
          </cell>
          <cell r="GU299">
            <v>5.7</v>
          </cell>
          <cell r="GV299">
            <v>6.48</v>
          </cell>
          <cell r="GW299">
            <v>8.9</v>
          </cell>
          <cell r="GX299" t="str">
            <v>&amp;^%</v>
          </cell>
          <cell r="GY299" t="str">
            <v>&amp;^%</v>
          </cell>
        </row>
        <row r="300">
          <cell r="A300" t="str">
            <v>High Peak</v>
          </cell>
          <cell r="B300" t="str">
            <v>E07000037</v>
          </cell>
          <cell r="C300">
            <v>10000</v>
          </cell>
          <cell r="D300">
            <v>12.9</v>
          </cell>
          <cell r="E300">
            <v>487.3</v>
          </cell>
          <cell r="F300">
            <v>9.5</v>
          </cell>
          <cell r="G300">
            <v>574.4</v>
          </cell>
          <cell r="H300">
            <v>8.5</v>
          </cell>
          <cell r="I300" t="str">
            <v>&amp;^%</v>
          </cell>
          <cell r="J300" t="str">
            <v>&amp;^%</v>
          </cell>
          <cell r="K300" t="str">
            <v>&amp;^%</v>
          </cell>
          <cell r="L300" t="str">
            <v>&amp;^%</v>
          </cell>
          <cell r="N300" t="str">
            <v>High Peak</v>
          </cell>
          <cell r="O300" t="str">
            <v>E07000037</v>
          </cell>
          <cell r="P300">
            <v>14000</v>
          </cell>
          <cell r="Q300">
            <v>10.8</v>
          </cell>
          <cell r="R300">
            <v>40</v>
          </cell>
          <cell r="S300">
            <v>1.6</v>
          </cell>
          <cell r="T300">
            <v>40.9</v>
          </cell>
          <cell r="U300">
            <v>1.9</v>
          </cell>
          <cell r="V300">
            <v>34.1</v>
          </cell>
          <cell r="W300">
            <v>3.5</v>
          </cell>
          <cell r="X300" t="str">
            <v>&amp;^%</v>
          </cell>
          <cell r="Y300" t="str">
            <v>&amp;^%</v>
          </cell>
          <cell r="AA300" t="str">
            <v>High Peak</v>
          </cell>
          <cell r="AB300" t="str">
            <v>E07000037</v>
          </cell>
          <cell r="AC300">
            <v>13000</v>
          </cell>
          <cell r="AD300">
            <v>12.7</v>
          </cell>
          <cell r="AE300">
            <v>23719</v>
          </cell>
          <cell r="AF300">
            <v>10</v>
          </cell>
          <cell r="AG300">
            <v>28432</v>
          </cell>
          <cell r="AH300">
            <v>8</v>
          </cell>
          <cell r="AI300">
            <v>13391</v>
          </cell>
          <cell r="AJ300">
            <v>7.9</v>
          </cell>
          <cell r="AK300" t="str">
            <v>&amp;^%</v>
          </cell>
          <cell r="AL300" t="str">
            <v>&amp;^%</v>
          </cell>
          <cell r="AN300" t="str">
            <v>High Peak</v>
          </cell>
          <cell r="AO300" t="str">
            <v>E07000037</v>
          </cell>
          <cell r="AP300">
            <v>14000</v>
          </cell>
          <cell r="AQ300">
            <v>10.8</v>
          </cell>
          <cell r="AR300">
            <v>11.26</v>
          </cell>
          <cell r="AS300">
            <v>7.9</v>
          </cell>
          <cell r="AT300">
            <v>13.24</v>
          </cell>
          <cell r="AU300">
            <v>7.1</v>
          </cell>
          <cell r="AV300">
            <v>6.67</v>
          </cell>
          <cell r="AW300">
            <v>4.7</v>
          </cell>
          <cell r="AX300" t="str">
            <v>&amp;^%</v>
          </cell>
          <cell r="AY300" t="str">
            <v>&amp;^%</v>
          </cell>
          <cell r="BA300" t="str">
            <v>High Peak</v>
          </cell>
          <cell r="BB300" t="str">
            <v>E07000037</v>
          </cell>
          <cell r="BC300">
            <v>14000</v>
          </cell>
          <cell r="BD300">
            <v>10.8</v>
          </cell>
          <cell r="BE300">
            <v>457.5</v>
          </cell>
          <cell r="BF300">
            <v>7.9</v>
          </cell>
          <cell r="BG300">
            <v>542</v>
          </cell>
          <cell r="BH300">
            <v>6.9</v>
          </cell>
          <cell r="BI300">
            <v>287.10000000000002</v>
          </cell>
          <cell r="BJ300">
            <v>6.8</v>
          </cell>
          <cell r="BK300" t="str">
            <v>&amp;^%</v>
          </cell>
          <cell r="BL300" t="str">
            <v>&amp;^%</v>
          </cell>
          <cell r="BN300" t="str">
            <v>High Peak</v>
          </cell>
          <cell r="BO300" t="str">
            <v>E07000037</v>
          </cell>
          <cell r="BP300">
            <v>21000</v>
          </cell>
          <cell r="BQ300">
            <v>8.9</v>
          </cell>
          <cell r="BR300">
            <v>37</v>
          </cell>
          <cell r="BS300">
            <v>3.8</v>
          </cell>
          <cell r="BT300">
            <v>33</v>
          </cell>
          <cell r="BU300">
            <v>3.7</v>
          </cell>
          <cell r="BV300">
            <v>10.8</v>
          </cell>
          <cell r="BW300">
            <v>17</v>
          </cell>
          <cell r="BX300" t="str">
            <v>&amp;^%</v>
          </cell>
          <cell r="BY300" t="str">
            <v>&amp;^%</v>
          </cell>
          <cell r="CA300" t="str">
            <v>High Peak</v>
          </cell>
          <cell r="CB300" t="str">
            <v>E07000037</v>
          </cell>
          <cell r="CC300">
            <v>18000</v>
          </cell>
          <cell r="CD300">
            <v>10.6</v>
          </cell>
          <cell r="CE300">
            <v>19661</v>
          </cell>
          <cell r="CF300">
            <v>12</v>
          </cell>
          <cell r="CG300">
            <v>22681</v>
          </cell>
          <cell r="CH300">
            <v>8.3000000000000007</v>
          </cell>
          <cell r="CI300">
            <v>6159</v>
          </cell>
          <cell r="CJ300">
            <v>15</v>
          </cell>
          <cell r="CK300" t="str">
            <v>&amp;^%</v>
          </cell>
          <cell r="CL300" t="str">
            <v>&amp;^%</v>
          </cell>
          <cell r="CN300" t="str">
            <v>High Peak</v>
          </cell>
          <cell r="CO300" t="str">
            <v>E07000037</v>
          </cell>
          <cell r="CP300">
            <v>21000</v>
          </cell>
          <cell r="CQ300">
            <v>8.9</v>
          </cell>
          <cell r="CR300">
            <v>9.94</v>
          </cell>
          <cell r="CS300">
            <v>6.7</v>
          </cell>
          <cell r="CT300">
            <v>12.58</v>
          </cell>
          <cell r="CU300">
            <v>6.5</v>
          </cell>
          <cell r="CV300">
            <v>6.23</v>
          </cell>
          <cell r="CW300">
            <v>1.9</v>
          </cell>
          <cell r="CX300" t="str">
            <v>&amp;^%</v>
          </cell>
          <cell r="CY300" t="str">
            <v>&amp;^%</v>
          </cell>
          <cell r="DA300" t="str">
            <v>High Peak</v>
          </cell>
          <cell r="DB300" t="str">
            <v>E07000037</v>
          </cell>
          <cell r="DC300">
            <v>21000</v>
          </cell>
          <cell r="DD300">
            <v>8.9</v>
          </cell>
          <cell r="DE300">
            <v>349.3</v>
          </cell>
          <cell r="DF300">
            <v>10</v>
          </cell>
          <cell r="DG300">
            <v>415.7</v>
          </cell>
          <cell r="DH300">
            <v>7.5</v>
          </cell>
          <cell r="DI300" t="str">
            <v>&amp;^%</v>
          </cell>
          <cell r="DJ300" t="str">
            <v>&amp;^%</v>
          </cell>
          <cell r="DK300" t="str">
            <v>&amp;^%</v>
          </cell>
          <cell r="DL300" t="str">
            <v>&amp;^%</v>
          </cell>
          <cell r="DN300" t="str">
            <v>High Peak</v>
          </cell>
          <cell r="DO300" t="str">
            <v>E07000037</v>
          </cell>
          <cell r="DP300">
            <v>4000</v>
          </cell>
          <cell r="DQ300">
            <v>19.600000000000001</v>
          </cell>
          <cell r="DR300">
            <v>37</v>
          </cell>
          <cell r="DS300">
            <v>5.2</v>
          </cell>
          <cell r="DT300">
            <v>38.1</v>
          </cell>
          <cell r="DU300">
            <v>3.5</v>
          </cell>
          <cell r="DV300" t="str">
            <v>&amp;^%</v>
          </cell>
          <cell r="DW300" t="str">
            <v>&amp;^%</v>
          </cell>
          <cell r="DX300" t="str">
            <v>&amp;^%</v>
          </cell>
          <cell r="DY300" t="str">
            <v>&amp;^%</v>
          </cell>
          <cell r="EA300" t="str">
            <v>High Peak</v>
          </cell>
          <cell r="EB300" t="str">
            <v>E07000037</v>
          </cell>
          <cell r="EC300" t="str">
            <v>&amp;^%</v>
          </cell>
          <cell r="ED300" t="str">
            <v>&amp;^%</v>
          </cell>
          <cell r="EE300">
            <v>20404</v>
          </cell>
          <cell r="EF300">
            <v>20</v>
          </cell>
          <cell r="EG300">
            <v>23922</v>
          </cell>
          <cell r="EH300">
            <v>13</v>
          </cell>
          <cell r="EI300" t="str">
            <v>&amp;^%</v>
          </cell>
          <cell r="EJ300" t="str">
            <v>&amp;^%</v>
          </cell>
          <cell r="EK300" t="str">
            <v>&amp;^%</v>
          </cell>
          <cell r="EL300" t="str">
            <v>&amp;^%</v>
          </cell>
          <cell r="EN300" t="str">
            <v>High Peak</v>
          </cell>
          <cell r="EO300" t="str">
            <v>E07000037</v>
          </cell>
          <cell r="EP300">
            <v>4000</v>
          </cell>
          <cell r="EQ300">
            <v>19.600000000000001</v>
          </cell>
          <cell r="ER300">
            <v>10.039999999999999</v>
          </cell>
          <cell r="ES300">
            <v>20</v>
          </cell>
          <cell r="ET300">
            <v>12.14</v>
          </cell>
          <cell r="EU300">
            <v>10</v>
          </cell>
          <cell r="EV300" t="str">
            <v>&amp;^%</v>
          </cell>
          <cell r="EW300" t="str">
            <v>&amp;^%</v>
          </cell>
          <cell r="EX300" t="str">
            <v>&amp;^%</v>
          </cell>
          <cell r="EY300" t="str">
            <v>&amp;^%</v>
          </cell>
          <cell r="FA300" t="str">
            <v>High Peak</v>
          </cell>
          <cell r="FB300" t="str">
            <v>E07000037</v>
          </cell>
          <cell r="FC300">
            <v>4000</v>
          </cell>
          <cell r="FD300">
            <v>19.600000000000001</v>
          </cell>
          <cell r="FE300">
            <v>394.4</v>
          </cell>
          <cell r="FF300">
            <v>15</v>
          </cell>
          <cell r="FG300">
            <v>462.6</v>
          </cell>
          <cell r="FH300">
            <v>9.6999999999999993</v>
          </cell>
          <cell r="FI300" t="str">
            <v>&amp;^%</v>
          </cell>
          <cell r="FJ300" t="str">
            <v>&amp;^%</v>
          </cell>
          <cell r="FK300" t="str">
            <v>&amp;^%</v>
          </cell>
          <cell r="FL300" t="str">
            <v>&amp;^%</v>
          </cell>
          <cell r="FN300" t="str">
            <v>High Peak</v>
          </cell>
          <cell r="FO300" t="str">
            <v>E07000037</v>
          </cell>
          <cell r="FP300">
            <v>10000</v>
          </cell>
          <cell r="FQ300">
            <v>12.9</v>
          </cell>
          <cell r="FR300">
            <v>40</v>
          </cell>
          <cell r="FS300">
            <v>2.6</v>
          </cell>
          <cell r="FT300">
            <v>42.1</v>
          </cell>
          <cell r="FU300">
            <v>2.1</v>
          </cell>
          <cell r="FV300" t="str">
            <v>&amp;^%</v>
          </cell>
          <cell r="FW300" t="str">
            <v>&amp;^%</v>
          </cell>
          <cell r="FX300" t="str">
            <v>&amp;^%</v>
          </cell>
          <cell r="FY300" t="str">
            <v>&amp;^%</v>
          </cell>
          <cell r="GA300" t="str">
            <v>High Peak</v>
          </cell>
          <cell r="GB300" t="str">
            <v>E07000037</v>
          </cell>
          <cell r="GC300">
            <v>9000</v>
          </cell>
          <cell r="GD300">
            <v>15.5</v>
          </cell>
          <cell r="GE300">
            <v>26734</v>
          </cell>
          <cell r="GF300">
            <v>12</v>
          </cell>
          <cell r="GG300">
            <v>30557</v>
          </cell>
          <cell r="GH300">
            <v>9.6999999999999993</v>
          </cell>
          <cell r="GI300" t="str">
            <v>&amp;^%</v>
          </cell>
          <cell r="GJ300" t="str">
            <v>&amp;^%</v>
          </cell>
          <cell r="GK300" t="str">
            <v>&amp;^%</v>
          </cell>
          <cell r="GL300" t="str">
            <v>&amp;^%</v>
          </cell>
          <cell r="GN300" t="str">
            <v>High Peak</v>
          </cell>
          <cell r="GO300" t="str">
            <v>E07000037</v>
          </cell>
          <cell r="GP300">
            <v>10000</v>
          </cell>
          <cell r="GQ300">
            <v>12.9</v>
          </cell>
          <cell r="GR300">
            <v>11.33</v>
          </cell>
          <cell r="GS300">
            <v>8.9</v>
          </cell>
          <cell r="GT300">
            <v>13.64</v>
          </cell>
          <cell r="GU300">
            <v>8.8000000000000007</v>
          </cell>
          <cell r="GV300">
            <v>6.94</v>
          </cell>
          <cell r="GW300">
            <v>5.8</v>
          </cell>
          <cell r="GX300" t="str">
            <v>&amp;^%</v>
          </cell>
          <cell r="GY300" t="str">
            <v>&amp;^%</v>
          </cell>
        </row>
        <row r="301">
          <cell r="A301" t="str">
            <v>North East Derbyshire</v>
          </cell>
          <cell r="B301" t="str">
            <v>E07000038</v>
          </cell>
          <cell r="C301">
            <v>11000</v>
          </cell>
          <cell r="D301">
            <v>12.8</v>
          </cell>
          <cell r="E301">
            <v>448.7</v>
          </cell>
          <cell r="F301">
            <v>9.4</v>
          </cell>
          <cell r="G301" t="str">
            <v>&amp;^%</v>
          </cell>
          <cell r="H301" t="str">
            <v>&amp;^%</v>
          </cell>
          <cell r="I301" t="str">
            <v>&amp;^%</v>
          </cell>
          <cell r="J301" t="str">
            <v>&amp;^%</v>
          </cell>
          <cell r="K301" t="str">
            <v>&amp;^%</v>
          </cell>
          <cell r="L301" t="str">
            <v>&amp;^%</v>
          </cell>
          <cell r="N301" t="str">
            <v>North East Derbyshire</v>
          </cell>
          <cell r="O301" t="str">
            <v>E07000038</v>
          </cell>
          <cell r="P301">
            <v>15000</v>
          </cell>
          <cell r="Q301">
            <v>10.6</v>
          </cell>
          <cell r="R301">
            <v>39</v>
          </cell>
          <cell r="S301">
            <v>1.6</v>
          </cell>
          <cell r="T301">
            <v>40</v>
          </cell>
          <cell r="U301">
            <v>1.3</v>
          </cell>
          <cell r="V301">
            <v>36</v>
          </cell>
          <cell r="W301">
            <v>1.8</v>
          </cell>
          <cell r="X301" t="str">
            <v>&amp;^%</v>
          </cell>
          <cell r="Y301" t="str">
            <v>&amp;^%</v>
          </cell>
          <cell r="AA301" t="str">
            <v>North East Derbyshire</v>
          </cell>
          <cell r="AB301" t="str">
            <v>E07000038</v>
          </cell>
          <cell r="AC301">
            <v>14000</v>
          </cell>
          <cell r="AD301">
            <v>12</v>
          </cell>
          <cell r="AE301">
            <v>22812</v>
          </cell>
          <cell r="AF301">
            <v>8.4</v>
          </cell>
          <cell r="AG301" t="str">
            <v>&amp;^%</v>
          </cell>
          <cell r="AH301" t="str">
            <v>&amp;^%</v>
          </cell>
          <cell r="AI301">
            <v>13254</v>
          </cell>
          <cell r="AJ301">
            <v>11</v>
          </cell>
          <cell r="AK301" t="str">
            <v>&amp;^%</v>
          </cell>
          <cell r="AL301" t="str">
            <v>&amp;^%</v>
          </cell>
          <cell r="AN301" t="str">
            <v>North East Derbyshire</v>
          </cell>
          <cell r="AO301" t="str">
            <v>E07000038</v>
          </cell>
          <cell r="AP301">
            <v>15000</v>
          </cell>
          <cell r="AQ301">
            <v>10.6</v>
          </cell>
          <cell r="AR301">
            <v>11.02</v>
          </cell>
          <cell r="AS301">
            <v>7.8</v>
          </cell>
          <cell r="AT301" t="str">
            <v>&amp;^%</v>
          </cell>
          <cell r="AU301" t="str">
            <v>&amp;^%</v>
          </cell>
          <cell r="AV301">
            <v>6.25</v>
          </cell>
          <cell r="AW301">
            <v>4.9000000000000004</v>
          </cell>
          <cell r="AX301" t="str">
            <v>&amp;^%</v>
          </cell>
          <cell r="AY301" t="str">
            <v>&amp;^%</v>
          </cell>
          <cell r="BA301" t="str">
            <v>North East Derbyshire</v>
          </cell>
          <cell r="BB301" t="str">
            <v>E07000038</v>
          </cell>
          <cell r="BC301">
            <v>15000</v>
          </cell>
          <cell r="BD301">
            <v>10.6</v>
          </cell>
          <cell r="BE301">
            <v>448.5</v>
          </cell>
          <cell r="BF301">
            <v>8.4</v>
          </cell>
          <cell r="BG301" t="str">
            <v>&amp;^%</v>
          </cell>
          <cell r="BH301" t="str">
            <v>&amp;^%</v>
          </cell>
          <cell r="BI301">
            <v>250.2</v>
          </cell>
          <cell r="BJ301">
            <v>7.4</v>
          </cell>
          <cell r="BK301" t="str">
            <v>&amp;^%</v>
          </cell>
          <cell r="BL301" t="str">
            <v>&amp;^%</v>
          </cell>
          <cell r="BN301" t="str">
            <v>North East Derbyshire</v>
          </cell>
          <cell r="BO301" t="str">
            <v>E07000038</v>
          </cell>
          <cell r="BP301">
            <v>22000</v>
          </cell>
          <cell r="BQ301">
            <v>8.6999999999999993</v>
          </cell>
          <cell r="BR301">
            <v>37.5</v>
          </cell>
          <cell r="BS301">
            <v>1.9</v>
          </cell>
          <cell r="BT301">
            <v>33.200000000000003</v>
          </cell>
          <cell r="BU301">
            <v>3.1</v>
          </cell>
          <cell r="BV301" t="str">
            <v>&amp;^%</v>
          </cell>
          <cell r="BW301" t="str">
            <v>&amp;^%</v>
          </cell>
          <cell r="BX301" t="str">
            <v>&amp;^%</v>
          </cell>
          <cell r="BY301" t="str">
            <v>&amp;^%</v>
          </cell>
          <cell r="CA301" t="str">
            <v>North East Derbyshire</v>
          </cell>
          <cell r="CB301" t="str">
            <v>E07000038</v>
          </cell>
          <cell r="CC301">
            <v>20000</v>
          </cell>
          <cell r="CD301">
            <v>10</v>
          </cell>
          <cell r="CE301">
            <v>18244</v>
          </cell>
          <cell r="CF301">
            <v>11</v>
          </cell>
          <cell r="CG301" t="str">
            <v>&amp;^%</v>
          </cell>
          <cell r="CH301" t="str">
            <v>&amp;^%</v>
          </cell>
          <cell r="CI301">
            <v>6332</v>
          </cell>
          <cell r="CJ301">
            <v>20</v>
          </cell>
          <cell r="CK301" t="str">
            <v>&amp;^%</v>
          </cell>
          <cell r="CL301" t="str">
            <v>&amp;^%</v>
          </cell>
          <cell r="CN301" t="str">
            <v>North East Derbyshire</v>
          </cell>
          <cell r="CO301" t="str">
            <v>E07000038</v>
          </cell>
          <cell r="CP301">
            <v>22000</v>
          </cell>
          <cell r="CQ301">
            <v>8.6999999999999993</v>
          </cell>
          <cell r="CR301">
            <v>9.91</v>
          </cell>
          <cell r="CS301">
            <v>7.9</v>
          </cell>
          <cell r="CT301" t="str">
            <v>&amp;^%</v>
          </cell>
          <cell r="CU301" t="str">
            <v>&amp;^%</v>
          </cell>
          <cell r="CV301">
            <v>6.15</v>
          </cell>
          <cell r="CW301">
            <v>0.8</v>
          </cell>
          <cell r="CX301" t="str">
            <v>&amp;^%</v>
          </cell>
          <cell r="CY301" t="str">
            <v>&amp;^%</v>
          </cell>
          <cell r="DA301" t="str">
            <v>North East Derbyshire</v>
          </cell>
          <cell r="DB301" t="str">
            <v>E07000038</v>
          </cell>
          <cell r="DC301">
            <v>22000</v>
          </cell>
          <cell r="DD301">
            <v>8.6999999999999993</v>
          </cell>
          <cell r="DE301">
            <v>360</v>
          </cell>
          <cell r="DF301">
            <v>10</v>
          </cell>
          <cell r="DG301" t="str">
            <v>&amp;^%</v>
          </cell>
          <cell r="DH301" t="str">
            <v>&amp;^%</v>
          </cell>
          <cell r="DI301" t="str">
            <v>&amp;^%</v>
          </cell>
          <cell r="DJ301" t="str">
            <v>&amp;^%</v>
          </cell>
          <cell r="DK301" t="str">
            <v>&amp;^%</v>
          </cell>
          <cell r="DL301" t="str">
            <v>&amp;^%</v>
          </cell>
          <cell r="DN301" t="str">
            <v>North East Derbyshire</v>
          </cell>
          <cell r="DO301" t="str">
            <v>E07000038</v>
          </cell>
          <cell r="DP301">
            <v>4000</v>
          </cell>
          <cell r="DQ301">
            <v>18.8</v>
          </cell>
          <cell r="DR301">
            <v>37.5</v>
          </cell>
          <cell r="DS301" t="str">
            <v>&amp;^%</v>
          </cell>
          <cell r="DT301">
            <v>38.5</v>
          </cell>
          <cell r="DU301">
            <v>1.9</v>
          </cell>
          <cell r="DV301" t="str">
            <v>&amp;^%</v>
          </cell>
          <cell r="DW301" t="str">
            <v>&amp;^%</v>
          </cell>
          <cell r="DX301" t="str">
            <v>&amp;^%</v>
          </cell>
          <cell r="DY301" t="str">
            <v>&amp;^%</v>
          </cell>
          <cell r="EA301" t="str">
            <v>North East Derbyshire</v>
          </cell>
          <cell r="EB301" t="str">
            <v>E07000038</v>
          </cell>
          <cell r="EC301" t="str">
            <v>&amp;^%</v>
          </cell>
          <cell r="ED301" t="str">
            <v>&amp;^%</v>
          </cell>
          <cell r="EE301">
            <v>20562</v>
          </cell>
          <cell r="EF301">
            <v>17</v>
          </cell>
          <cell r="EG301">
            <v>23420</v>
          </cell>
          <cell r="EH301">
            <v>10</v>
          </cell>
          <cell r="EI301" t="str">
            <v>&amp;^%</v>
          </cell>
          <cell r="EJ301" t="str">
            <v>&amp;^%</v>
          </cell>
          <cell r="EK301" t="str">
            <v>&amp;^%</v>
          </cell>
          <cell r="EL301" t="str">
            <v>&amp;^%</v>
          </cell>
          <cell r="EN301" t="str">
            <v>North East Derbyshire</v>
          </cell>
          <cell r="EO301" t="str">
            <v>E07000038</v>
          </cell>
          <cell r="EP301">
            <v>4000</v>
          </cell>
          <cell r="EQ301">
            <v>18.8</v>
          </cell>
          <cell r="ER301">
            <v>10.78</v>
          </cell>
          <cell r="ES301">
            <v>17</v>
          </cell>
          <cell r="ET301">
            <v>12.58</v>
          </cell>
          <cell r="EU301">
            <v>8.9</v>
          </cell>
          <cell r="EV301" t="str">
            <v>&amp;^%</v>
          </cell>
          <cell r="EW301" t="str">
            <v>&amp;^%</v>
          </cell>
          <cell r="EX301" t="str">
            <v>&amp;^%</v>
          </cell>
          <cell r="EY301" t="str">
            <v>&amp;^%</v>
          </cell>
          <cell r="FA301" t="str">
            <v>North East Derbyshire</v>
          </cell>
          <cell r="FB301" t="str">
            <v>E07000038</v>
          </cell>
          <cell r="FC301">
            <v>4000</v>
          </cell>
          <cell r="FD301">
            <v>18.8</v>
          </cell>
          <cell r="FE301">
            <v>439.6</v>
          </cell>
          <cell r="FF301">
            <v>17</v>
          </cell>
          <cell r="FG301">
            <v>484</v>
          </cell>
          <cell r="FH301">
            <v>8.6999999999999993</v>
          </cell>
          <cell r="FI301" t="str">
            <v>&amp;^%</v>
          </cell>
          <cell r="FJ301" t="str">
            <v>&amp;^%</v>
          </cell>
          <cell r="FK301" t="str">
            <v>&amp;^%</v>
          </cell>
          <cell r="FL301" t="str">
            <v>&amp;^%</v>
          </cell>
          <cell r="FN301" t="str">
            <v>North East Derbyshire</v>
          </cell>
          <cell r="FO301" t="str">
            <v>E07000038</v>
          </cell>
          <cell r="FP301">
            <v>11000</v>
          </cell>
          <cell r="FQ301">
            <v>12.8</v>
          </cell>
          <cell r="FR301">
            <v>39.9</v>
          </cell>
          <cell r="FS301">
            <v>1.6</v>
          </cell>
          <cell r="FT301">
            <v>40.6</v>
          </cell>
          <cell r="FU301">
            <v>1.6</v>
          </cell>
          <cell r="FV301" t="str">
            <v>&amp;^%</v>
          </cell>
          <cell r="FW301" t="str">
            <v>&amp;^%</v>
          </cell>
          <cell r="FX301" t="str">
            <v>&amp;^%</v>
          </cell>
          <cell r="FY301" t="str">
            <v>&amp;^%</v>
          </cell>
          <cell r="GA301" t="str">
            <v>North East Derbyshire</v>
          </cell>
          <cell r="GB301" t="str">
            <v>E07000038</v>
          </cell>
          <cell r="GC301">
            <v>10000</v>
          </cell>
          <cell r="GD301">
            <v>14.4</v>
          </cell>
          <cell r="GE301">
            <v>23451</v>
          </cell>
          <cell r="GF301">
            <v>9.1999999999999993</v>
          </cell>
          <cell r="GG301" t="str">
            <v>&amp;^%</v>
          </cell>
          <cell r="GH301" t="str">
            <v>&amp;^%</v>
          </cell>
          <cell r="GI301" t="str">
            <v>&amp;^%</v>
          </cell>
          <cell r="GJ301" t="str">
            <v>&amp;^%</v>
          </cell>
          <cell r="GK301" t="str">
            <v>&amp;^%</v>
          </cell>
          <cell r="GL301" t="str">
            <v>&amp;^%</v>
          </cell>
          <cell r="GN301" t="str">
            <v>North East Derbyshire</v>
          </cell>
          <cell r="GO301" t="str">
            <v>E07000038</v>
          </cell>
          <cell r="GP301">
            <v>11000</v>
          </cell>
          <cell r="GQ301">
            <v>12.8</v>
          </cell>
          <cell r="GR301">
            <v>11.21</v>
          </cell>
          <cell r="GS301">
            <v>8.6999999999999993</v>
          </cell>
          <cell r="GT301" t="str">
            <v>&amp;^%</v>
          </cell>
          <cell r="GU301" t="str">
            <v>&amp;^%</v>
          </cell>
          <cell r="GV301" t="str">
            <v>&amp;^%</v>
          </cell>
          <cell r="GW301" t="str">
            <v>&amp;^%</v>
          </cell>
          <cell r="GX301" t="str">
            <v>&amp;^%</v>
          </cell>
          <cell r="GY301" t="str">
            <v>&amp;^%</v>
          </cell>
        </row>
        <row r="302">
          <cell r="A302" t="str">
            <v>South Derbyshire</v>
          </cell>
          <cell r="B302" t="str">
            <v>E07000039</v>
          </cell>
          <cell r="C302">
            <v>14000</v>
          </cell>
          <cell r="D302">
            <v>11</v>
          </cell>
          <cell r="E302">
            <v>506.6</v>
          </cell>
          <cell r="F302">
            <v>7.5</v>
          </cell>
          <cell r="G302">
            <v>601.6</v>
          </cell>
          <cell r="H302">
            <v>6.9</v>
          </cell>
          <cell r="I302">
            <v>300</v>
          </cell>
          <cell r="J302">
            <v>7.3</v>
          </cell>
          <cell r="K302" t="str">
            <v>&amp;^%</v>
          </cell>
          <cell r="L302" t="str">
            <v>&amp;^%</v>
          </cell>
          <cell r="N302" t="str">
            <v>South Derbyshire</v>
          </cell>
          <cell r="O302" t="str">
            <v>E07000039</v>
          </cell>
          <cell r="P302">
            <v>20000</v>
          </cell>
          <cell r="Q302">
            <v>9.1999999999999993</v>
          </cell>
          <cell r="R302">
            <v>40</v>
          </cell>
          <cell r="S302">
            <v>1.4</v>
          </cell>
          <cell r="T302">
            <v>41.1</v>
          </cell>
          <cell r="U302">
            <v>1.5</v>
          </cell>
          <cell r="V302">
            <v>35</v>
          </cell>
          <cell r="W302">
            <v>2.9</v>
          </cell>
          <cell r="X302" t="str">
            <v>&amp;^%</v>
          </cell>
          <cell r="Y302" t="str">
            <v>&amp;^%</v>
          </cell>
          <cell r="AA302" t="str">
            <v>South Derbyshire</v>
          </cell>
          <cell r="AB302" t="str">
            <v>E07000039</v>
          </cell>
          <cell r="AC302">
            <v>19000</v>
          </cell>
          <cell r="AD302">
            <v>10.5</v>
          </cell>
          <cell r="AE302">
            <v>23963</v>
          </cell>
          <cell r="AF302">
            <v>8.1</v>
          </cell>
          <cell r="AG302">
            <v>27844</v>
          </cell>
          <cell r="AH302">
            <v>7.2</v>
          </cell>
          <cell r="AI302">
            <v>12960</v>
          </cell>
          <cell r="AJ302">
            <v>8.1</v>
          </cell>
          <cell r="AK302" t="str">
            <v>&amp;^%</v>
          </cell>
          <cell r="AL302" t="str">
            <v>&amp;^%</v>
          </cell>
          <cell r="AN302" t="str">
            <v>South Derbyshire</v>
          </cell>
          <cell r="AO302" t="str">
            <v>E07000039</v>
          </cell>
          <cell r="AP302">
            <v>20000</v>
          </cell>
          <cell r="AQ302">
            <v>9.1999999999999993</v>
          </cell>
          <cell r="AR302">
            <v>11.69</v>
          </cell>
          <cell r="AS302">
            <v>7.6</v>
          </cell>
          <cell r="AT302">
            <v>13.38</v>
          </cell>
          <cell r="AU302">
            <v>5.7</v>
          </cell>
          <cell r="AV302">
            <v>6.92</v>
          </cell>
          <cell r="AW302">
            <v>5.3</v>
          </cell>
          <cell r="AX302" t="str">
            <v>&amp;^%</v>
          </cell>
          <cell r="AY302" t="str">
            <v>&amp;^%</v>
          </cell>
          <cell r="BA302" t="str">
            <v>South Derbyshire</v>
          </cell>
          <cell r="BB302" t="str">
            <v>E07000039</v>
          </cell>
          <cell r="BC302">
            <v>20000</v>
          </cell>
          <cell r="BD302">
            <v>9.1999999999999993</v>
          </cell>
          <cell r="BE302">
            <v>478.3</v>
          </cell>
          <cell r="BF302">
            <v>5.4</v>
          </cell>
          <cell r="BG302">
            <v>550.4</v>
          </cell>
          <cell r="BH302">
            <v>5.8</v>
          </cell>
          <cell r="BI302">
            <v>252</v>
          </cell>
          <cell r="BJ302">
            <v>6.8</v>
          </cell>
          <cell r="BK302" t="str">
            <v>&amp;^%</v>
          </cell>
          <cell r="BL302" t="str">
            <v>&amp;^%</v>
          </cell>
          <cell r="BN302" t="str">
            <v>South Derbyshire</v>
          </cell>
          <cell r="BO302" t="str">
            <v>E07000039</v>
          </cell>
          <cell r="BP302">
            <v>26000</v>
          </cell>
          <cell r="BQ302">
            <v>8.1</v>
          </cell>
          <cell r="BR302">
            <v>39.1</v>
          </cell>
          <cell r="BS302">
            <v>1.5</v>
          </cell>
          <cell r="BT302">
            <v>35.299999999999997</v>
          </cell>
          <cell r="BU302">
            <v>3.1</v>
          </cell>
          <cell r="BV302" t="str">
            <v>&amp;^%</v>
          </cell>
          <cell r="BW302" t="str">
            <v>&amp;^%</v>
          </cell>
          <cell r="BX302" t="str">
            <v>&amp;^%</v>
          </cell>
          <cell r="BY302" t="str">
            <v>&amp;^%</v>
          </cell>
          <cell r="CA302" t="str">
            <v>South Derbyshire</v>
          </cell>
          <cell r="CB302" t="str">
            <v>E07000039</v>
          </cell>
          <cell r="CC302">
            <v>24000</v>
          </cell>
          <cell r="CD302">
            <v>10.6</v>
          </cell>
          <cell r="CE302">
            <v>20828</v>
          </cell>
          <cell r="CF302">
            <v>12</v>
          </cell>
          <cell r="CG302">
            <v>23645</v>
          </cell>
          <cell r="CH302">
            <v>8.5</v>
          </cell>
          <cell r="CI302" t="str">
            <v>&amp;^%</v>
          </cell>
          <cell r="CJ302" t="str">
            <v>&amp;^%</v>
          </cell>
          <cell r="CK302" t="str">
            <v>&amp;^%</v>
          </cell>
          <cell r="CL302" t="str">
            <v>&amp;^%</v>
          </cell>
          <cell r="CN302" t="str">
            <v>South Derbyshire</v>
          </cell>
          <cell r="CO302" t="str">
            <v>E07000039</v>
          </cell>
          <cell r="CP302">
            <v>26000</v>
          </cell>
          <cell r="CQ302">
            <v>8.1</v>
          </cell>
          <cell r="CR302">
            <v>10.35</v>
          </cell>
          <cell r="CS302">
            <v>7.4</v>
          </cell>
          <cell r="CT302">
            <v>12.88</v>
          </cell>
          <cell r="CU302">
            <v>5.5</v>
          </cell>
          <cell r="CV302">
            <v>6.15</v>
          </cell>
          <cell r="CW302">
            <v>2.2999999999999998</v>
          </cell>
          <cell r="CX302" t="str">
            <v>&amp;^%</v>
          </cell>
          <cell r="CY302" t="str">
            <v>&amp;^%</v>
          </cell>
          <cell r="DA302" t="str">
            <v>South Derbyshire</v>
          </cell>
          <cell r="DB302" t="str">
            <v>E07000039</v>
          </cell>
          <cell r="DC302">
            <v>26000</v>
          </cell>
          <cell r="DD302">
            <v>8.1</v>
          </cell>
          <cell r="DE302">
            <v>410.5</v>
          </cell>
          <cell r="DF302">
            <v>9</v>
          </cell>
          <cell r="DG302">
            <v>454.3</v>
          </cell>
          <cell r="DH302">
            <v>6.4</v>
          </cell>
          <cell r="DI302" t="str">
            <v>&amp;^%</v>
          </cell>
          <cell r="DJ302" t="str">
            <v>&amp;^%</v>
          </cell>
          <cell r="DK302" t="str">
            <v>&amp;^%</v>
          </cell>
          <cell r="DL302" t="str">
            <v>&amp;^%</v>
          </cell>
          <cell r="DN302" t="str">
            <v>South Derbyshire</v>
          </cell>
          <cell r="DO302" t="str">
            <v>E07000039</v>
          </cell>
          <cell r="DP302">
            <v>6000</v>
          </cell>
          <cell r="DQ302">
            <v>16.5</v>
          </cell>
          <cell r="DR302">
            <v>38.6</v>
          </cell>
          <cell r="DS302">
            <v>2.5</v>
          </cell>
          <cell r="DT302">
            <v>39.6</v>
          </cell>
          <cell r="DU302">
            <v>3.4</v>
          </cell>
          <cell r="DV302" t="str">
            <v>&amp;^%</v>
          </cell>
          <cell r="DW302" t="str">
            <v>&amp;^%</v>
          </cell>
          <cell r="DX302" t="str">
            <v>&amp;^%</v>
          </cell>
          <cell r="DY302" t="str">
            <v>&amp;^%</v>
          </cell>
          <cell r="EA302" t="str">
            <v>South Derbyshire</v>
          </cell>
          <cell r="EB302" t="str">
            <v>E07000039</v>
          </cell>
          <cell r="EC302">
            <v>5000</v>
          </cell>
          <cell r="ED302">
            <v>19.7</v>
          </cell>
          <cell r="EE302">
            <v>17015</v>
          </cell>
          <cell r="EF302">
            <v>17</v>
          </cell>
          <cell r="EG302">
            <v>21010</v>
          </cell>
          <cell r="EH302">
            <v>11</v>
          </cell>
          <cell r="EI302" t="str">
            <v>&amp;^%</v>
          </cell>
          <cell r="EJ302" t="str">
            <v>&amp;^%</v>
          </cell>
          <cell r="EK302" t="str">
            <v>&amp;^%</v>
          </cell>
          <cell r="EL302" t="str">
            <v>&amp;^%</v>
          </cell>
          <cell r="EN302" t="str">
            <v>South Derbyshire</v>
          </cell>
          <cell r="EO302" t="str">
            <v>E07000039</v>
          </cell>
          <cell r="EP302">
            <v>6000</v>
          </cell>
          <cell r="EQ302">
            <v>16.5</v>
          </cell>
          <cell r="ER302">
            <v>9.58</v>
          </cell>
          <cell r="ES302">
            <v>13</v>
          </cell>
          <cell r="ET302">
            <v>10.81</v>
          </cell>
          <cell r="EU302">
            <v>8.3000000000000007</v>
          </cell>
          <cell r="EV302" t="str">
            <v>&amp;^%</v>
          </cell>
          <cell r="EW302" t="str">
            <v>&amp;^%</v>
          </cell>
          <cell r="EX302" t="str">
            <v>&amp;^%</v>
          </cell>
          <cell r="EY302" t="str">
            <v>&amp;^%</v>
          </cell>
          <cell r="FA302" t="str">
            <v>South Derbyshire</v>
          </cell>
          <cell r="FB302" t="str">
            <v>E07000039</v>
          </cell>
          <cell r="FC302">
            <v>6000</v>
          </cell>
          <cell r="FD302">
            <v>16.5</v>
          </cell>
          <cell r="FE302">
            <v>374</v>
          </cell>
          <cell r="FF302">
            <v>13</v>
          </cell>
          <cell r="FG302">
            <v>427.6</v>
          </cell>
          <cell r="FH302">
            <v>7.8</v>
          </cell>
          <cell r="FI302" t="str">
            <v>&amp;^%</v>
          </cell>
          <cell r="FJ302" t="str">
            <v>&amp;^%</v>
          </cell>
          <cell r="FK302" t="str">
            <v>&amp;^%</v>
          </cell>
          <cell r="FL302" t="str">
            <v>&amp;^%</v>
          </cell>
          <cell r="FN302" t="str">
            <v>South Derbyshire</v>
          </cell>
          <cell r="FO302" t="str">
            <v>E07000039</v>
          </cell>
          <cell r="FP302">
            <v>14000</v>
          </cell>
          <cell r="FQ302">
            <v>11</v>
          </cell>
          <cell r="FR302">
            <v>40.5</v>
          </cell>
          <cell r="FS302">
            <v>1.7</v>
          </cell>
          <cell r="FT302">
            <v>41.8</v>
          </cell>
          <cell r="FU302">
            <v>1.6</v>
          </cell>
          <cell r="FV302">
            <v>37</v>
          </cell>
          <cell r="FW302">
            <v>4.3</v>
          </cell>
          <cell r="FX302" t="str">
            <v>&amp;^%</v>
          </cell>
          <cell r="FY302" t="str">
            <v>&amp;^%</v>
          </cell>
          <cell r="GA302" t="str">
            <v>South Derbyshire</v>
          </cell>
          <cell r="GB302" t="str">
            <v>E07000039</v>
          </cell>
          <cell r="GC302">
            <v>14000</v>
          </cell>
          <cell r="GD302">
            <v>12.4</v>
          </cell>
          <cell r="GE302">
            <v>25508</v>
          </cell>
          <cell r="GF302">
            <v>8.3000000000000007</v>
          </cell>
          <cell r="GG302">
            <v>30321</v>
          </cell>
          <cell r="GH302">
            <v>8.4</v>
          </cell>
          <cell r="GI302">
            <v>15314</v>
          </cell>
          <cell r="GJ302">
            <v>13</v>
          </cell>
          <cell r="GK302" t="str">
            <v>&amp;^%</v>
          </cell>
          <cell r="GL302" t="str">
            <v>&amp;^%</v>
          </cell>
          <cell r="GN302" t="str">
            <v>South Derbyshire</v>
          </cell>
          <cell r="GO302" t="str">
            <v>E07000039</v>
          </cell>
          <cell r="GP302">
            <v>14000</v>
          </cell>
          <cell r="GQ302">
            <v>11</v>
          </cell>
          <cell r="GR302">
            <v>12.33</v>
          </cell>
          <cell r="GS302">
            <v>8.1</v>
          </cell>
          <cell r="GT302">
            <v>14.39</v>
          </cell>
          <cell r="GU302">
            <v>6.9</v>
          </cell>
          <cell r="GV302">
            <v>7.56</v>
          </cell>
          <cell r="GW302">
            <v>6.1</v>
          </cell>
          <cell r="GX302" t="str">
            <v>&amp;^%</v>
          </cell>
          <cell r="GY302" t="str">
            <v>&amp;^%</v>
          </cell>
        </row>
        <row r="303">
          <cell r="A303" t="str">
            <v>Blaby</v>
          </cell>
          <cell r="B303" t="str">
            <v>E07000129</v>
          </cell>
          <cell r="C303">
            <v>22000</v>
          </cell>
          <cell r="D303">
            <v>9</v>
          </cell>
          <cell r="E303">
            <v>522.5</v>
          </cell>
          <cell r="F303">
            <v>9.5</v>
          </cell>
          <cell r="G303">
            <v>632.1</v>
          </cell>
          <cell r="H303">
            <v>6.3</v>
          </cell>
          <cell r="I303">
            <v>306.60000000000002</v>
          </cell>
          <cell r="J303">
            <v>6.6</v>
          </cell>
          <cell r="K303" t="str">
            <v>&amp;^%</v>
          </cell>
          <cell r="L303" t="str">
            <v>&amp;^%</v>
          </cell>
          <cell r="N303" t="str">
            <v>Blaby</v>
          </cell>
          <cell r="O303" t="str">
            <v>E07000129</v>
          </cell>
          <cell r="P303">
            <v>37000</v>
          </cell>
          <cell r="Q303">
            <v>6.7</v>
          </cell>
          <cell r="R303">
            <v>37.4</v>
          </cell>
          <cell r="S303">
            <v>0.3</v>
          </cell>
          <cell r="T303">
            <v>38.700000000000003</v>
          </cell>
          <cell r="U303">
            <v>0.9</v>
          </cell>
          <cell r="V303">
            <v>33.9</v>
          </cell>
          <cell r="W303">
            <v>1.8</v>
          </cell>
          <cell r="X303" t="str">
            <v>&amp;^%</v>
          </cell>
          <cell r="Y303" t="str">
            <v>&amp;^%</v>
          </cell>
          <cell r="AA303" t="str">
            <v>Blaby</v>
          </cell>
          <cell r="AB303" t="str">
            <v>E07000129</v>
          </cell>
          <cell r="AC303">
            <v>32000</v>
          </cell>
          <cell r="AD303">
            <v>8</v>
          </cell>
          <cell r="AE303">
            <v>24551</v>
          </cell>
          <cell r="AF303">
            <v>7.5</v>
          </cell>
          <cell r="AG303">
            <v>31155</v>
          </cell>
          <cell r="AH303">
            <v>7.1</v>
          </cell>
          <cell r="AI303">
            <v>14940</v>
          </cell>
          <cell r="AJ303">
            <v>4.8</v>
          </cell>
          <cell r="AK303" t="str">
            <v>&amp;^%</v>
          </cell>
          <cell r="AL303" t="str">
            <v>&amp;^%</v>
          </cell>
          <cell r="AN303" t="str">
            <v>Blaby</v>
          </cell>
          <cell r="AO303" t="str">
            <v>E07000129</v>
          </cell>
          <cell r="AP303">
            <v>37000</v>
          </cell>
          <cell r="AQ303">
            <v>6.7</v>
          </cell>
          <cell r="AR303">
            <v>11.75</v>
          </cell>
          <cell r="AS303">
            <v>5.5</v>
          </cell>
          <cell r="AT303">
            <v>14.42</v>
          </cell>
          <cell r="AU303">
            <v>4.7</v>
          </cell>
          <cell r="AV303">
            <v>7.19</v>
          </cell>
          <cell r="AW303">
            <v>3.9</v>
          </cell>
          <cell r="AX303" t="str">
            <v>&amp;^%</v>
          </cell>
          <cell r="AY303" t="str">
            <v>&amp;^%</v>
          </cell>
          <cell r="BA303" t="str">
            <v>Blaby</v>
          </cell>
          <cell r="BB303" t="str">
            <v>E07000129</v>
          </cell>
          <cell r="BC303">
            <v>37000</v>
          </cell>
          <cell r="BD303">
            <v>6.7</v>
          </cell>
          <cell r="BE303">
            <v>460.7</v>
          </cell>
          <cell r="BF303">
            <v>7.3</v>
          </cell>
          <cell r="BG303">
            <v>558.1</v>
          </cell>
          <cell r="BH303">
            <v>4.5</v>
          </cell>
          <cell r="BI303">
            <v>273.39999999999998</v>
          </cell>
          <cell r="BJ303">
            <v>3.8</v>
          </cell>
          <cell r="BK303" t="str">
            <v>&amp;^%</v>
          </cell>
          <cell r="BL303" t="str">
            <v>&amp;^%</v>
          </cell>
          <cell r="BN303" t="str">
            <v>Blaby</v>
          </cell>
          <cell r="BO303" t="str">
            <v>E07000129</v>
          </cell>
          <cell r="BP303">
            <v>49000</v>
          </cell>
          <cell r="BQ303">
            <v>5.8</v>
          </cell>
          <cell r="BR303">
            <v>36.9</v>
          </cell>
          <cell r="BS303">
            <v>0.7</v>
          </cell>
          <cell r="BT303">
            <v>33.4</v>
          </cell>
          <cell r="BU303">
            <v>1.9</v>
          </cell>
          <cell r="BV303">
            <v>16</v>
          </cell>
          <cell r="BW303">
            <v>13</v>
          </cell>
          <cell r="BX303" t="str">
            <v>&amp;^%</v>
          </cell>
          <cell r="BY303" t="str">
            <v>&amp;^%</v>
          </cell>
          <cell r="CA303" t="str">
            <v>Blaby</v>
          </cell>
          <cell r="CB303" t="str">
            <v>E07000129</v>
          </cell>
          <cell r="CC303">
            <v>42000</v>
          </cell>
          <cell r="CD303">
            <v>7.8</v>
          </cell>
          <cell r="CE303">
            <v>21091</v>
          </cell>
          <cell r="CF303">
            <v>8.9</v>
          </cell>
          <cell r="CG303">
            <v>26504</v>
          </cell>
          <cell r="CH303">
            <v>7</v>
          </cell>
          <cell r="CI303">
            <v>8111</v>
          </cell>
          <cell r="CJ303">
            <v>17</v>
          </cell>
          <cell r="CK303" t="str">
            <v>&amp;^%</v>
          </cell>
          <cell r="CL303" t="str">
            <v>&amp;^%</v>
          </cell>
          <cell r="CN303" t="str">
            <v>Blaby</v>
          </cell>
          <cell r="CO303" t="str">
            <v>E07000129</v>
          </cell>
          <cell r="CP303">
            <v>49000</v>
          </cell>
          <cell r="CQ303">
            <v>5.8</v>
          </cell>
          <cell r="CR303">
            <v>10.73</v>
          </cell>
          <cell r="CS303">
            <v>5.2</v>
          </cell>
          <cell r="CT303">
            <v>13.89</v>
          </cell>
          <cell r="CU303">
            <v>4.3</v>
          </cell>
          <cell r="CV303">
            <v>6.5</v>
          </cell>
          <cell r="CW303">
            <v>2.4</v>
          </cell>
          <cell r="CX303" t="str">
            <v>&amp;^%</v>
          </cell>
          <cell r="CY303" t="str">
            <v>&amp;^%</v>
          </cell>
          <cell r="DA303" t="str">
            <v>Blaby</v>
          </cell>
          <cell r="DB303" t="str">
            <v>E07000129</v>
          </cell>
          <cell r="DC303">
            <v>49000</v>
          </cell>
          <cell r="DD303">
            <v>5.8</v>
          </cell>
          <cell r="DE303">
            <v>388.5</v>
          </cell>
          <cell r="DF303">
            <v>5</v>
          </cell>
          <cell r="DG303">
            <v>463.9</v>
          </cell>
          <cell r="DH303">
            <v>4.7</v>
          </cell>
          <cell r="DI303">
            <v>126.9</v>
          </cell>
          <cell r="DJ303">
            <v>15</v>
          </cell>
          <cell r="DK303" t="str">
            <v>&amp;^%</v>
          </cell>
          <cell r="DL303" t="str">
            <v>&amp;^%</v>
          </cell>
          <cell r="DN303" t="str">
            <v>Blaby</v>
          </cell>
          <cell r="DO303" t="str">
            <v>E07000129</v>
          </cell>
          <cell r="DP303">
            <v>15000</v>
          </cell>
          <cell r="DQ303">
            <v>10.199999999999999</v>
          </cell>
          <cell r="DR303">
            <v>37</v>
          </cell>
          <cell r="DS303">
            <v>0.4</v>
          </cell>
          <cell r="DT303">
            <v>37</v>
          </cell>
          <cell r="DU303">
            <v>0.9</v>
          </cell>
          <cell r="DV303">
            <v>32.5</v>
          </cell>
          <cell r="DW303">
            <v>2.5</v>
          </cell>
          <cell r="DX303" t="str">
            <v>&amp;^%</v>
          </cell>
          <cell r="DY303" t="str">
            <v>&amp;^%</v>
          </cell>
          <cell r="EA303" t="str">
            <v>Blaby</v>
          </cell>
          <cell r="EB303" t="str">
            <v>E07000129</v>
          </cell>
          <cell r="EC303">
            <v>14000</v>
          </cell>
          <cell r="ED303">
            <v>11.9</v>
          </cell>
          <cell r="EE303">
            <v>20668</v>
          </cell>
          <cell r="EF303">
            <v>7.8</v>
          </cell>
          <cell r="EG303">
            <v>24237</v>
          </cell>
          <cell r="EH303">
            <v>5.7</v>
          </cell>
          <cell r="EI303">
            <v>14297</v>
          </cell>
          <cell r="EJ303">
            <v>7.7</v>
          </cell>
          <cell r="EK303" t="str">
            <v>&amp;^%</v>
          </cell>
          <cell r="EL303" t="str">
            <v>&amp;^%</v>
          </cell>
          <cell r="EN303" t="str">
            <v>Blaby</v>
          </cell>
          <cell r="EO303" t="str">
            <v>E07000129</v>
          </cell>
          <cell r="EP303">
            <v>15000</v>
          </cell>
          <cell r="EQ303">
            <v>10.199999999999999</v>
          </cell>
          <cell r="ER303">
            <v>11.14</v>
          </cell>
          <cell r="ES303">
            <v>6.8</v>
          </cell>
          <cell r="ET303">
            <v>12.28</v>
          </cell>
          <cell r="EU303">
            <v>4.4000000000000004</v>
          </cell>
          <cell r="EV303">
            <v>6.77</v>
          </cell>
          <cell r="EW303">
            <v>4.0999999999999996</v>
          </cell>
          <cell r="EX303" t="str">
            <v>&amp;^%</v>
          </cell>
          <cell r="EY303" t="str">
            <v>&amp;^%</v>
          </cell>
          <cell r="FA303" t="str">
            <v>Blaby</v>
          </cell>
          <cell r="FB303" t="str">
            <v>E07000129</v>
          </cell>
          <cell r="FC303">
            <v>15000</v>
          </cell>
          <cell r="FD303">
            <v>10.199999999999999</v>
          </cell>
          <cell r="FE303">
            <v>402.3</v>
          </cell>
          <cell r="FF303">
            <v>8.3000000000000007</v>
          </cell>
          <cell r="FG303">
            <v>453.7</v>
          </cell>
          <cell r="FH303">
            <v>4.2</v>
          </cell>
          <cell r="FI303">
            <v>258.89999999999998</v>
          </cell>
          <cell r="FJ303">
            <v>4.7</v>
          </cell>
          <cell r="FK303" t="str">
            <v>&amp;^%</v>
          </cell>
          <cell r="FL303" t="str">
            <v>&amp;^%</v>
          </cell>
          <cell r="FN303" t="str">
            <v>Blaby</v>
          </cell>
          <cell r="FO303" t="str">
            <v>E07000129</v>
          </cell>
          <cell r="FP303">
            <v>22000</v>
          </cell>
          <cell r="FQ303">
            <v>9</v>
          </cell>
          <cell r="FR303">
            <v>37.5</v>
          </cell>
          <cell r="FS303">
            <v>1.5</v>
          </cell>
          <cell r="FT303">
            <v>39.9</v>
          </cell>
          <cell r="FU303">
            <v>1.4</v>
          </cell>
          <cell r="FV303">
            <v>34.9</v>
          </cell>
          <cell r="FW303">
            <v>1.3</v>
          </cell>
          <cell r="FX303" t="str">
            <v>&amp;^%</v>
          </cell>
          <cell r="FY303" t="str">
            <v>&amp;^%</v>
          </cell>
          <cell r="GA303" t="str">
            <v>Blaby</v>
          </cell>
          <cell r="GB303" t="str">
            <v>E07000129</v>
          </cell>
          <cell r="GC303">
            <v>18000</v>
          </cell>
          <cell r="GD303">
            <v>10.9</v>
          </cell>
          <cell r="GE303">
            <v>28229</v>
          </cell>
          <cell r="GF303">
            <v>9.6</v>
          </cell>
          <cell r="GG303">
            <v>36442</v>
          </cell>
          <cell r="GH303">
            <v>9.9</v>
          </cell>
          <cell r="GI303">
            <v>15648</v>
          </cell>
          <cell r="GJ303">
            <v>9.6</v>
          </cell>
          <cell r="GK303" t="str">
            <v>&amp;^%</v>
          </cell>
          <cell r="GL303" t="str">
            <v>&amp;^%</v>
          </cell>
          <cell r="GN303" t="str">
            <v>Blaby</v>
          </cell>
          <cell r="GO303" t="str">
            <v>E07000129</v>
          </cell>
          <cell r="GP303">
            <v>22000</v>
          </cell>
          <cell r="GQ303">
            <v>9</v>
          </cell>
          <cell r="GR303">
            <v>12.27</v>
          </cell>
          <cell r="GS303">
            <v>9.6</v>
          </cell>
          <cell r="GT303">
            <v>15.83</v>
          </cell>
          <cell r="GU303">
            <v>6.5</v>
          </cell>
          <cell r="GV303">
            <v>7.82</v>
          </cell>
          <cell r="GW303">
            <v>5.9</v>
          </cell>
          <cell r="GX303" t="str">
            <v>&amp;^%</v>
          </cell>
          <cell r="GY303" t="str">
            <v>&amp;^%</v>
          </cell>
        </row>
        <row r="304">
          <cell r="A304" t="str">
            <v>Charnwood</v>
          </cell>
          <cell r="B304" t="str">
            <v>E07000130</v>
          </cell>
          <cell r="C304">
            <v>22000</v>
          </cell>
          <cell r="D304">
            <v>8.9</v>
          </cell>
          <cell r="E304">
            <v>526</v>
          </cell>
          <cell r="F304">
            <v>9.9</v>
          </cell>
          <cell r="G304">
            <v>639.5</v>
          </cell>
          <cell r="H304">
            <v>5.7</v>
          </cell>
          <cell r="I304">
            <v>300.39999999999998</v>
          </cell>
          <cell r="J304">
            <v>6.8</v>
          </cell>
          <cell r="K304" t="str">
            <v>&amp;^%</v>
          </cell>
          <cell r="L304" t="str">
            <v>&amp;^%</v>
          </cell>
          <cell r="N304" t="str">
            <v>Charnwood</v>
          </cell>
          <cell r="O304" t="str">
            <v>E07000130</v>
          </cell>
          <cell r="P304">
            <v>35000</v>
          </cell>
          <cell r="Q304">
            <v>7</v>
          </cell>
          <cell r="R304">
            <v>37.5</v>
          </cell>
          <cell r="S304">
            <v>0.9</v>
          </cell>
          <cell r="T304">
            <v>39</v>
          </cell>
          <cell r="U304">
            <v>1.1000000000000001</v>
          </cell>
          <cell r="V304">
            <v>33.6</v>
          </cell>
          <cell r="W304">
            <v>1.9</v>
          </cell>
          <cell r="X304" t="str">
            <v>&amp;^%</v>
          </cell>
          <cell r="Y304" t="str">
            <v>&amp;^%</v>
          </cell>
          <cell r="AA304" t="str">
            <v>Charnwood</v>
          </cell>
          <cell r="AB304" t="str">
            <v>E07000130</v>
          </cell>
          <cell r="AC304">
            <v>32000</v>
          </cell>
          <cell r="AD304">
            <v>9.5</v>
          </cell>
          <cell r="AE304">
            <v>25849</v>
          </cell>
          <cell r="AF304">
            <v>9.4</v>
          </cell>
          <cell r="AG304">
            <v>30787</v>
          </cell>
          <cell r="AH304">
            <v>7.2</v>
          </cell>
          <cell r="AI304" t="str">
            <v>&amp;^%</v>
          </cell>
          <cell r="AJ304" t="str">
            <v>&amp;^%</v>
          </cell>
          <cell r="AK304" t="str">
            <v>&amp;^%</v>
          </cell>
          <cell r="AL304" t="str">
            <v>&amp;^%</v>
          </cell>
          <cell r="AN304" t="str">
            <v>Charnwood</v>
          </cell>
          <cell r="AO304" t="str">
            <v>E07000130</v>
          </cell>
          <cell r="AP304">
            <v>35000</v>
          </cell>
          <cell r="AQ304">
            <v>7</v>
          </cell>
          <cell r="AR304">
            <v>12.11</v>
          </cell>
          <cell r="AS304">
            <v>6.9</v>
          </cell>
          <cell r="AT304">
            <v>14.56</v>
          </cell>
          <cell r="AU304">
            <v>4.7</v>
          </cell>
          <cell r="AV304">
            <v>7.07</v>
          </cell>
          <cell r="AW304">
            <v>3.4</v>
          </cell>
          <cell r="AX304" t="str">
            <v>&amp;^%</v>
          </cell>
          <cell r="AY304" t="str">
            <v>&amp;^%</v>
          </cell>
          <cell r="BA304" t="str">
            <v>Charnwood</v>
          </cell>
          <cell r="BB304" t="str">
            <v>E07000130</v>
          </cell>
          <cell r="BC304">
            <v>35000</v>
          </cell>
          <cell r="BD304">
            <v>7</v>
          </cell>
          <cell r="BE304">
            <v>479.3</v>
          </cell>
          <cell r="BF304">
            <v>6.9</v>
          </cell>
          <cell r="BG304">
            <v>568.4</v>
          </cell>
          <cell r="BH304">
            <v>4.5</v>
          </cell>
          <cell r="BI304">
            <v>261.5</v>
          </cell>
          <cell r="BJ304">
            <v>4.4000000000000004</v>
          </cell>
          <cell r="BK304" t="str">
            <v>&amp;^%</v>
          </cell>
          <cell r="BL304" t="str">
            <v>&amp;^%</v>
          </cell>
          <cell r="BN304" t="str">
            <v>Charnwood</v>
          </cell>
          <cell r="BO304" t="str">
            <v>E07000130</v>
          </cell>
          <cell r="BP304">
            <v>51000</v>
          </cell>
          <cell r="BQ304">
            <v>5.8</v>
          </cell>
          <cell r="BR304">
            <v>36.9</v>
          </cell>
          <cell r="BS304">
            <v>1.5</v>
          </cell>
          <cell r="BT304">
            <v>32</v>
          </cell>
          <cell r="BU304">
            <v>2.2999999999999998</v>
          </cell>
          <cell r="BV304" t="str">
            <v>&amp;^%</v>
          </cell>
          <cell r="BW304" t="str">
            <v>&amp;^%</v>
          </cell>
          <cell r="BX304" t="str">
            <v>&amp;^%</v>
          </cell>
          <cell r="BY304" t="str">
            <v>&amp;^%</v>
          </cell>
          <cell r="CA304" t="str">
            <v>Charnwood</v>
          </cell>
          <cell r="CB304" t="str">
            <v>E07000130</v>
          </cell>
          <cell r="CC304">
            <v>44000</v>
          </cell>
          <cell r="CD304">
            <v>7.7</v>
          </cell>
          <cell r="CE304">
            <v>20275</v>
          </cell>
          <cell r="CF304">
            <v>12</v>
          </cell>
          <cell r="CG304">
            <v>24847</v>
          </cell>
          <cell r="CH304">
            <v>6.8</v>
          </cell>
          <cell r="CI304">
            <v>5306</v>
          </cell>
          <cell r="CJ304">
            <v>17</v>
          </cell>
          <cell r="CK304" t="str">
            <v>&amp;^%</v>
          </cell>
          <cell r="CL304" t="str">
            <v>&amp;^%</v>
          </cell>
          <cell r="CN304" t="str">
            <v>Charnwood</v>
          </cell>
          <cell r="CO304" t="str">
            <v>E07000130</v>
          </cell>
          <cell r="CP304">
            <v>51000</v>
          </cell>
          <cell r="CQ304">
            <v>5.8</v>
          </cell>
          <cell r="CR304">
            <v>10.36</v>
          </cell>
          <cell r="CS304">
            <v>6.1</v>
          </cell>
          <cell r="CT304">
            <v>13.72</v>
          </cell>
          <cell r="CU304">
            <v>4.3</v>
          </cell>
          <cell r="CV304">
            <v>6.24</v>
          </cell>
          <cell r="CW304">
            <v>2</v>
          </cell>
          <cell r="CX304" t="str">
            <v>&amp;^%</v>
          </cell>
          <cell r="CY304" t="str">
            <v>&amp;^%</v>
          </cell>
          <cell r="DA304" t="str">
            <v>Charnwood</v>
          </cell>
          <cell r="DB304" t="str">
            <v>E07000130</v>
          </cell>
          <cell r="DC304">
            <v>51000</v>
          </cell>
          <cell r="DD304">
            <v>5.8</v>
          </cell>
          <cell r="DE304">
            <v>377.2</v>
          </cell>
          <cell r="DF304">
            <v>7.8</v>
          </cell>
          <cell r="DG304">
            <v>439.2</v>
          </cell>
          <cell r="DH304">
            <v>4.9000000000000004</v>
          </cell>
          <cell r="DI304" t="str">
            <v>&amp;^%</v>
          </cell>
          <cell r="DJ304" t="str">
            <v>&amp;^%</v>
          </cell>
          <cell r="DK304" t="str">
            <v>&amp;^%</v>
          </cell>
          <cell r="DL304" t="str">
            <v>&amp;^%</v>
          </cell>
          <cell r="DN304" t="str">
            <v>Charnwood</v>
          </cell>
          <cell r="DO304" t="str">
            <v>E07000130</v>
          </cell>
          <cell r="DP304">
            <v>12000</v>
          </cell>
          <cell r="DQ304">
            <v>11.4</v>
          </cell>
          <cell r="DR304">
            <v>37</v>
          </cell>
          <cell r="DS304">
            <v>1.1000000000000001</v>
          </cell>
          <cell r="DT304">
            <v>37.6</v>
          </cell>
          <cell r="DU304">
            <v>2.2999999999999998</v>
          </cell>
          <cell r="DV304">
            <v>31.9</v>
          </cell>
          <cell r="DW304">
            <v>2</v>
          </cell>
          <cell r="DX304" t="str">
            <v>&amp;^%</v>
          </cell>
          <cell r="DY304" t="str">
            <v>&amp;^%</v>
          </cell>
          <cell r="EA304" t="str">
            <v>Charnwood</v>
          </cell>
          <cell r="EB304" t="str">
            <v>E07000130</v>
          </cell>
          <cell r="EC304">
            <v>12000</v>
          </cell>
          <cell r="ED304">
            <v>19.100000000000001</v>
          </cell>
          <cell r="EE304" t="str">
            <v>&amp;^%</v>
          </cell>
          <cell r="EF304" t="str">
            <v>&amp;^%</v>
          </cell>
          <cell r="EG304">
            <v>22701</v>
          </cell>
          <cell r="EH304">
            <v>10</v>
          </cell>
          <cell r="EI304" t="str">
            <v>&amp;^%</v>
          </cell>
          <cell r="EJ304" t="str">
            <v>&amp;^%</v>
          </cell>
          <cell r="EK304" t="str">
            <v>&amp;^%</v>
          </cell>
          <cell r="EL304" t="str">
            <v>&amp;^%</v>
          </cell>
          <cell r="EN304" t="str">
            <v>Charnwood</v>
          </cell>
          <cell r="EO304" t="str">
            <v>E07000130</v>
          </cell>
          <cell r="EP304">
            <v>12000</v>
          </cell>
          <cell r="EQ304">
            <v>11.4</v>
          </cell>
          <cell r="ER304">
            <v>9.7200000000000006</v>
          </cell>
          <cell r="ES304">
            <v>12</v>
          </cell>
          <cell r="ET304">
            <v>11.72</v>
          </cell>
          <cell r="EU304">
            <v>6</v>
          </cell>
          <cell r="EV304">
            <v>6.58</v>
          </cell>
          <cell r="EW304">
            <v>11</v>
          </cell>
          <cell r="EX304" t="str">
            <v>&amp;^%</v>
          </cell>
          <cell r="EY304" t="str">
            <v>&amp;^%</v>
          </cell>
          <cell r="FA304" t="str">
            <v>Charnwood</v>
          </cell>
          <cell r="FB304" t="str">
            <v>E07000130</v>
          </cell>
          <cell r="FC304">
            <v>12000</v>
          </cell>
          <cell r="FD304">
            <v>11.4</v>
          </cell>
          <cell r="FE304">
            <v>377.1</v>
          </cell>
          <cell r="FF304">
            <v>11</v>
          </cell>
          <cell r="FG304">
            <v>440.4</v>
          </cell>
          <cell r="FH304">
            <v>5.4</v>
          </cell>
          <cell r="FI304">
            <v>238.1</v>
          </cell>
          <cell r="FJ304">
            <v>8.6999999999999993</v>
          </cell>
          <cell r="FK304" t="str">
            <v>&amp;^%</v>
          </cell>
          <cell r="FL304" t="str">
            <v>&amp;^%</v>
          </cell>
          <cell r="FN304" t="str">
            <v>Charnwood</v>
          </cell>
          <cell r="FO304" t="str">
            <v>E07000130</v>
          </cell>
          <cell r="FP304">
            <v>22000</v>
          </cell>
          <cell r="FQ304">
            <v>8.9</v>
          </cell>
          <cell r="FR304">
            <v>38.5</v>
          </cell>
          <cell r="FS304">
            <v>1.7</v>
          </cell>
          <cell r="FT304">
            <v>39.9</v>
          </cell>
          <cell r="FU304">
            <v>1.1000000000000001</v>
          </cell>
          <cell r="FV304">
            <v>36.1</v>
          </cell>
          <cell r="FW304">
            <v>2.2000000000000002</v>
          </cell>
          <cell r="FX304" t="str">
            <v>&amp;^%</v>
          </cell>
          <cell r="FY304" t="str">
            <v>&amp;^%</v>
          </cell>
          <cell r="GA304" t="str">
            <v>Charnwood</v>
          </cell>
          <cell r="GB304" t="str">
            <v>E07000130</v>
          </cell>
          <cell r="GC304">
            <v>21000</v>
          </cell>
          <cell r="GD304">
            <v>10.3</v>
          </cell>
          <cell r="GE304">
            <v>28278</v>
          </cell>
          <cell r="GF304">
            <v>8.9</v>
          </cell>
          <cell r="GG304">
            <v>35224</v>
          </cell>
          <cell r="GH304">
            <v>8.1</v>
          </cell>
          <cell r="GI304">
            <v>15691</v>
          </cell>
          <cell r="GJ304">
            <v>11</v>
          </cell>
          <cell r="GK304" t="str">
            <v>&amp;^%</v>
          </cell>
          <cell r="GL304" t="str">
            <v>&amp;^%</v>
          </cell>
          <cell r="GN304" t="str">
            <v>Charnwood</v>
          </cell>
          <cell r="GO304" t="str">
            <v>E07000130</v>
          </cell>
          <cell r="GP304">
            <v>22000</v>
          </cell>
          <cell r="GQ304">
            <v>8.9</v>
          </cell>
          <cell r="GR304">
            <v>12.99</v>
          </cell>
          <cell r="GS304">
            <v>9.8000000000000007</v>
          </cell>
          <cell r="GT304">
            <v>16.05</v>
          </cell>
          <cell r="GU304">
            <v>5.9</v>
          </cell>
          <cell r="GV304">
            <v>7.52</v>
          </cell>
          <cell r="GW304">
            <v>5.5</v>
          </cell>
          <cell r="GX304" t="str">
            <v>&amp;^%</v>
          </cell>
          <cell r="GY304" t="str">
            <v>&amp;^%</v>
          </cell>
        </row>
        <row r="305">
          <cell r="A305" t="str">
            <v>Harborough</v>
          </cell>
          <cell r="B305" t="str">
            <v>E07000131</v>
          </cell>
          <cell r="C305">
            <v>15000</v>
          </cell>
          <cell r="D305">
            <v>10.9</v>
          </cell>
          <cell r="E305">
            <v>462.2</v>
          </cell>
          <cell r="F305">
            <v>11</v>
          </cell>
          <cell r="G305">
            <v>522.6</v>
          </cell>
          <cell r="H305">
            <v>5.3</v>
          </cell>
          <cell r="I305">
            <v>270.3</v>
          </cell>
          <cell r="J305">
            <v>4.3</v>
          </cell>
          <cell r="K305" t="str">
            <v>&amp;^%</v>
          </cell>
          <cell r="L305" t="str">
            <v>&amp;^%</v>
          </cell>
          <cell r="N305" t="str">
            <v>Harborough</v>
          </cell>
          <cell r="O305" t="str">
            <v>E07000131</v>
          </cell>
          <cell r="P305">
            <v>19000</v>
          </cell>
          <cell r="Q305">
            <v>9.3000000000000007</v>
          </cell>
          <cell r="R305">
            <v>39.5</v>
          </cell>
          <cell r="S305">
            <v>1.6</v>
          </cell>
          <cell r="T305">
            <v>41.1</v>
          </cell>
          <cell r="U305">
            <v>1.8</v>
          </cell>
          <cell r="V305">
            <v>35</v>
          </cell>
          <cell r="W305">
            <v>2.7</v>
          </cell>
          <cell r="X305" t="str">
            <v>&amp;^%</v>
          </cell>
          <cell r="Y305" t="str">
            <v>&amp;^%</v>
          </cell>
          <cell r="AA305" t="str">
            <v>Harborough</v>
          </cell>
          <cell r="AB305" t="str">
            <v>E07000131</v>
          </cell>
          <cell r="AC305">
            <v>16000</v>
          </cell>
          <cell r="AD305">
            <v>11.4</v>
          </cell>
          <cell r="AE305">
            <v>23616</v>
          </cell>
          <cell r="AF305">
            <v>12</v>
          </cell>
          <cell r="AG305">
            <v>26057</v>
          </cell>
          <cell r="AH305">
            <v>5.8</v>
          </cell>
          <cell r="AI305">
            <v>12618</v>
          </cell>
          <cell r="AJ305">
            <v>8.6999999999999993</v>
          </cell>
          <cell r="AK305" t="str">
            <v>&amp;^%</v>
          </cell>
          <cell r="AL305" t="str">
            <v>&amp;^%</v>
          </cell>
          <cell r="AN305" t="str">
            <v>Harborough</v>
          </cell>
          <cell r="AO305" t="str">
            <v>E07000131</v>
          </cell>
          <cell r="AP305">
            <v>19000</v>
          </cell>
          <cell r="AQ305">
            <v>9.3000000000000007</v>
          </cell>
          <cell r="AR305">
            <v>10.79</v>
          </cell>
          <cell r="AS305">
            <v>8</v>
          </cell>
          <cell r="AT305">
            <v>12.42</v>
          </cell>
          <cell r="AU305">
            <v>4.5</v>
          </cell>
          <cell r="AV305">
            <v>6.73</v>
          </cell>
          <cell r="AW305">
            <v>3.6</v>
          </cell>
          <cell r="AX305" t="str">
            <v>&amp;^%</v>
          </cell>
          <cell r="AY305" t="str">
            <v>&amp;^%</v>
          </cell>
          <cell r="BA305" t="str">
            <v>Harborough</v>
          </cell>
          <cell r="BB305" t="str">
            <v>E07000131</v>
          </cell>
          <cell r="BC305">
            <v>19000</v>
          </cell>
          <cell r="BD305">
            <v>9.3000000000000007</v>
          </cell>
          <cell r="BE305">
            <v>458.9</v>
          </cell>
          <cell r="BF305">
            <v>9.5</v>
          </cell>
          <cell r="BG305">
            <v>509.7</v>
          </cell>
          <cell r="BH305">
            <v>4.4000000000000004</v>
          </cell>
          <cell r="BI305">
            <v>262.5</v>
          </cell>
          <cell r="BJ305">
            <v>3.7</v>
          </cell>
          <cell r="BK305" t="str">
            <v>&amp;^%</v>
          </cell>
          <cell r="BL305" t="str">
            <v>&amp;^%</v>
          </cell>
          <cell r="BN305" t="str">
            <v>Harborough</v>
          </cell>
          <cell r="BO305" t="str">
            <v>E07000131</v>
          </cell>
          <cell r="BP305">
            <v>27000</v>
          </cell>
          <cell r="BQ305">
            <v>7.8</v>
          </cell>
          <cell r="BR305">
            <v>37.5</v>
          </cell>
          <cell r="BS305">
            <v>1.8</v>
          </cell>
          <cell r="BT305">
            <v>33.5</v>
          </cell>
          <cell r="BU305">
            <v>3.5</v>
          </cell>
          <cell r="BV305" t="str">
            <v>&amp;^%</v>
          </cell>
          <cell r="BW305" t="str">
            <v>&amp;^%</v>
          </cell>
          <cell r="BX305" t="str">
            <v>&amp;^%</v>
          </cell>
          <cell r="BY305" t="str">
            <v>&amp;^%</v>
          </cell>
          <cell r="CA305" t="str">
            <v>Harborough</v>
          </cell>
          <cell r="CB305" t="str">
            <v>E07000131</v>
          </cell>
          <cell r="CC305">
            <v>23000</v>
          </cell>
          <cell r="CD305">
            <v>9.5</v>
          </cell>
          <cell r="CE305">
            <v>17719</v>
          </cell>
          <cell r="CF305">
            <v>14</v>
          </cell>
          <cell r="CG305">
            <v>20521</v>
          </cell>
          <cell r="CH305">
            <v>6.9</v>
          </cell>
          <cell r="CI305" t="str">
            <v>&amp;^%</v>
          </cell>
          <cell r="CJ305" t="str">
            <v>&amp;^%</v>
          </cell>
          <cell r="CK305" t="str">
            <v>&amp;^%</v>
          </cell>
          <cell r="CL305" t="str">
            <v>&amp;^%</v>
          </cell>
          <cell r="CN305" t="str">
            <v>Harborough</v>
          </cell>
          <cell r="CO305" t="str">
            <v>E07000131</v>
          </cell>
          <cell r="CP305">
            <v>27000</v>
          </cell>
          <cell r="CQ305">
            <v>7.8</v>
          </cell>
          <cell r="CR305">
            <v>9.61</v>
          </cell>
          <cell r="CS305">
            <v>6.8</v>
          </cell>
          <cell r="CT305">
            <v>11.9</v>
          </cell>
          <cell r="CU305">
            <v>4.2</v>
          </cell>
          <cell r="CV305">
            <v>6.24</v>
          </cell>
          <cell r="CW305">
            <v>1.7</v>
          </cell>
          <cell r="CX305" t="str">
            <v>&amp;^%</v>
          </cell>
          <cell r="CY305" t="str">
            <v>&amp;^%</v>
          </cell>
          <cell r="DA305" t="str">
            <v>Harborough</v>
          </cell>
          <cell r="DB305" t="str">
            <v>E07000131</v>
          </cell>
          <cell r="DC305">
            <v>27000</v>
          </cell>
          <cell r="DD305">
            <v>7.8</v>
          </cell>
          <cell r="DE305">
            <v>356.2</v>
          </cell>
          <cell r="DF305">
            <v>11</v>
          </cell>
          <cell r="DG305">
            <v>398.3</v>
          </cell>
          <cell r="DH305">
            <v>5.4</v>
          </cell>
          <cell r="DI305" t="str">
            <v>&amp;^%</v>
          </cell>
          <cell r="DJ305" t="str">
            <v>&amp;^%</v>
          </cell>
          <cell r="DK305" t="str">
            <v>&amp;^%</v>
          </cell>
          <cell r="DL305" t="str">
            <v>&amp;^%</v>
          </cell>
          <cell r="DN305" t="str">
            <v>Harborough</v>
          </cell>
          <cell r="DO305" t="str">
            <v>E07000131</v>
          </cell>
          <cell r="DP305">
            <v>5000</v>
          </cell>
          <cell r="DQ305">
            <v>17.5</v>
          </cell>
          <cell r="DR305">
            <v>37.5</v>
          </cell>
          <cell r="DS305">
            <v>3.1</v>
          </cell>
          <cell r="DT305">
            <v>38.299999999999997</v>
          </cell>
          <cell r="DU305">
            <v>2.5</v>
          </cell>
          <cell r="DV305" t="str">
            <v>&amp;^%</v>
          </cell>
          <cell r="DW305" t="str">
            <v>&amp;^%</v>
          </cell>
          <cell r="DX305" t="str">
            <v>&amp;^%</v>
          </cell>
          <cell r="DY305" t="str">
            <v>&amp;^%</v>
          </cell>
          <cell r="EA305" t="str">
            <v>Harborough</v>
          </cell>
          <cell r="EB305" t="str">
            <v>E07000131</v>
          </cell>
          <cell r="EC305" t="str">
            <v>&amp;^%</v>
          </cell>
          <cell r="ED305" t="str">
            <v>&amp;^%</v>
          </cell>
          <cell r="EE305" t="str">
            <v>&amp;^%</v>
          </cell>
          <cell r="EF305" t="str">
            <v>&amp;^%</v>
          </cell>
          <cell r="EG305">
            <v>25298</v>
          </cell>
          <cell r="EH305">
            <v>11</v>
          </cell>
          <cell r="EI305" t="str">
            <v>&amp;^%</v>
          </cell>
          <cell r="EJ305" t="str">
            <v>&amp;^%</v>
          </cell>
          <cell r="EK305" t="str">
            <v>&amp;^%</v>
          </cell>
          <cell r="EL305" t="str">
            <v>&amp;^%</v>
          </cell>
          <cell r="EN305" t="str">
            <v>Harborough</v>
          </cell>
          <cell r="EO305" t="str">
            <v>E07000131</v>
          </cell>
          <cell r="EP305">
            <v>5000</v>
          </cell>
          <cell r="EQ305">
            <v>17.5</v>
          </cell>
          <cell r="ER305">
            <v>10.48</v>
          </cell>
          <cell r="ES305">
            <v>19</v>
          </cell>
          <cell r="ET305">
            <v>12.32</v>
          </cell>
          <cell r="EU305">
            <v>7.7</v>
          </cell>
          <cell r="EV305" t="str">
            <v>&amp;^%</v>
          </cell>
          <cell r="EW305" t="str">
            <v>&amp;^%</v>
          </cell>
          <cell r="EX305" t="str">
            <v>&amp;^%</v>
          </cell>
          <cell r="EY305" t="str">
            <v>&amp;^%</v>
          </cell>
          <cell r="FA305" t="str">
            <v>Harborough</v>
          </cell>
          <cell r="FB305" t="str">
            <v>E07000131</v>
          </cell>
          <cell r="FC305">
            <v>5000</v>
          </cell>
          <cell r="FD305">
            <v>17.5</v>
          </cell>
          <cell r="FE305">
            <v>440</v>
          </cell>
          <cell r="FF305">
            <v>17</v>
          </cell>
          <cell r="FG305">
            <v>472.1</v>
          </cell>
          <cell r="FH305">
            <v>7.3</v>
          </cell>
          <cell r="FI305" t="str">
            <v>&amp;^%</v>
          </cell>
          <cell r="FJ305" t="str">
            <v>&amp;^%</v>
          </cell>
          <cell r="FK305" t="str">
            <v>&amp;^%</v>
          </cell>
          <cell r="FL305" t="str">
            <v>&amp;^%</v>
          </cell>
          <cell r="FN305" t="str">
            <v>Harborough</v>
          </cell>
          <cell r="FO305" t="str">
            <v>E07000131</v>
          </cell>
          <cell r="FP305">
            <v>15000</v>
          </cell>
          <cell r="FQ305">
            <v>10.9</v>
          </cell>
          <cell r="FR305">
            <v>40</v>
          </cell>
          <cell r="FS305">
            <v>0.7</v>
          </cell>
          <cell r="FT305">
            <v>42</v>
          </cell>
          <cell r="FU305">
            <v>2.2000000000000002</v>
          </cell>
          <cell r="FV305">
            <v>36.299999999999997</v>
          </cell>
          <cell r="FW305">
            <v>1.6</v>
          </cell>
          <cell r="FX305" t="str">
            <v>&amp;^%</v>
          </cell>
          <cell r="FY305" t="str">
            <v>&amp;^%</v>
          </cell>
          <cell r="GA305" t="str">
            <v>Harborough</v>
          </cell>
          <cell r="GB305" t="str">
            <v>E07000131</v>
          </cell>
          <cell r="GC305">
            <v>12000</v>
          </cell>
          <cell r="GD305">
            <v>13.3</v>
          </cell>
          <cell r="GE305">
            <v>23836</v>
          </cell>
          <cell r="GF305">
            <v>13</v>
          </cell>
          <cell r="GG305">
            <v>26318</v>
          </cell>
          <cell r="GH305">
            <v>6.9</v>
          </cell>
          <cell r="GI305" t="str">
            <v>&amp;^%</v>
          </cell>
          <cell r="GJ305" t="str">
            <v>&amp;^%</v>
          </cell>
          <cell r="GK305" t="str">
            <v>&amp;^%</v>
          </cell>
          <cell r="GL305" t="str">
            <v>&amp;^%</v>
          </cell>
          <cell r="GN305" t="str">
            <v>Harborough</v>
          </cell>
          <cell r="GO305" t="str">
            <v>E07000131</v>
          </cell>
          <cell r="GP305">
            <v>15000</v>
          </cell>
          <cell r="GQ305">
            <v>10.9</v>
          </cell>
          <cell r="GR305">
            <v>10.97</v>
          </cell>
          <cell r="GS305">
            <v>9.1</v>
          </cell>
          <cell r="GT305">
            <v>12.45</v>
          </cell>
          <cell r="GU305">
            <v>5.4</v>
          </cell>
          <cell r="GV305">
            <v>6.67</v>
          </cell>
          <cell r="GW305">
            <v>5.5</v>
          </cell>
          <cell r="GX305" t="str">
            <v>&amp;^%</v>
          </cell>
          <cell r="GY305" t="str">
            <v>&amp;^%</v>
          </cell>
        </row>
        <row r="306">
          <cell r="A306" t="str">
            <v>Hinckley and Bosworth</v>
          </cell>
          <cell r="B306" t="str">
            <v>E07000132</v>
          </cell>
          <cell r="C306">
            <v>20000</v>
          </cell>
          <cell r="D306">
            <v>9.5</v>
          </cell>
          <cell r="E306">
            <v>533.5</v>
          </cell>
          <cell r="F306">
            <v>5.9</v>
          </cell>
          <cell r="G306">
            <v>615</v>
          </cell>
          <cell r="H306">
            <v>5.0999999999999996</v>
          </cell>
          <cell r="I306">
            <v>286.39999999999998</v>
          </cell>
          <cell r="J306">
            <v>7.5</v>
          </cell>
          <cell r="K306" t="str">
            <v>&amp;^%</v>
          </cell>
          <cell r="L306" t="str">
            <v>&amp;^%</v>
          </cell>
          <cell r="N306" t="str">
            <v>Hinckley and Bosworth</v>
          </cell>
          <cell r="O306" t="str">
            <v>E07000132</v>
          </cell>
          <cell r="P306">
            <v>30000</v>
          </cell>
          <cell r="Q306">
            <v>7.6</v>
          </cell>
          <cell r="R306">
            <v>37.5</v>
          </cell>
          <cell r="S306">
            <v>1.3</v>
          </cell>
          <cell r="T306">
            <v>39.4</v>
          </cell>
          <cell r="U306">
            <v>1.1000000000000001</v>
          </cell>
          <cell r="V306">
            <v>34.6</v>
          </cell>
          <cell r="W306">
            <v>1.8</v>
          </cell>
          <cell r="X306" t="str">
            <v>&amp;^%</v>
          </cell>
          <cell r="Y306" t="str">
            <v>&amp;^%</v>
          </cell>
          <cell r="AA306" t="str">
            <v>Hinckley and Bosworth</v>
          </cell>
          <cell r="AB306" t="str">
            <v>E07000132</v>
          </cell>
          <cell r="AC306">
            <v>27000</v>
          </cell>
          <cell r="AD306">
            <v>8.9</v>
          </cell>
          <cell r="AE306">
            <v>25395</v>
          </cell>
          <cell r="AF306">
            <v>8</v>
          </cell>
          <cell r="AG306">
            <v>29184</v>
          </cell>
          <cell r="AH306">
            <v>5.0999999999999996</v>
          </cell>
          <cell r="AI306">
            <v>13554</v>
          </cell>
          <cell r="AJ306">
            <v>4.9000000000000004</v>
          </cell>
          <cell r="AK306" t="str">
            <v>&amp;^%</v>
          </cell>
          <cell r="AL306" t="str">
            <v>&amp;^%</v>
          </cell>
          <cell r="AN306" t="str">
            <v>Hinckley and Bosworth</v>
          </cell>
          <cell r="AO306" t="str">
            <v>E07000132</v>
          </cell>
          <cell r="AP306">
            <v>30000</v>
          </cell>
          <cell r="AQ306">
            <v>7.6</v>
          </cell>
          <cell r="AR306">
            <v>12</v>
          </cell>
          <cell r="AS306">
            <v>7.6</v>
          </cell>
          <cell r="AT306">
            <v>14.13</v>
          </cell>
          <cell r="AU306">
            <v>4.3</v>
          </cell>
          <cell r="AV306">
            <v>6.79</v>
          </cell>
          <cell r="AW306">
            <v>3.5</v>
          </cell>
          <cell r="AX306" t="str">
            <v>&amp;^%</v>
          </cell>
          <cell r="AY306" t="str">
            <v>&amp;^%</v>
          </cell>
          <cell r="BA306" t="str">
            <v>Hinckley and Bosworth</v>
          </cell>
          <cell r="BB306" t="str">
            <v>E07000132</v>
          </cell>
          <cell r="BC306">
            <v>30000</v>
          </cell>
          <cell r="BD306">
            <v>7.6</v>
          </cell>
          <cell r="BE306">
            <v>495.7</v>
          </cell>
          <cell r="BF306">
            <v>7.6</v>
          </cell>
          <cell r="BG306">
            <v>556.20000000000005</v>
          </cell>
          <cell r="BH306">
            <v>4.2</v>
          </cell>
          <cell r="BI306">
            <v>260.39999999999998</v>
          </cell>
          <cell r="BJ306">
            <v>4.8</v>
          </cell>
          <cell r="BK306" t="str">
            <v>&amp;^%</v>
          </cell>
          <cell r="BL306" t="str">
            <v>&amp;^%</v>
          </cell>
          <cell r="BN306" t="str">
            <v>Hinckley and Bosworth</v>
          </cell>
          <cell r="BO306" t="str">
            <v>E07000132</v>
          </cell>
          <cell r="BP306">
            <v>40000</v>
          </cell>
          <cell r="BQ306">
            <v>6.5</v>
          </cell>
          <cell r="BR306">
            <v>37.4</v>
          </cell>
          <cell r="BS306">
            <v>0.4</v>
          </cell>
          <cell r="BT306">
            <v>34</v>
          </cell>
          <cell r="BU306">
            <v>2.1</v>
          </cell>
          <cell r="BV306">
            <v>16</v>
          </cell>
          <cell r="BW306">
            <v>13</v>
          </cell>
          <cell r="BX306" t="str">
            <v>&amp;^%</v>
          </cell>
          <cell r="BY306" t="str">
            <v>&amp;^%</v>
          </cell>
          <cell r="CA306" t="str">
            <v>Hinckley and Bosworth</v>
          </cell>
          <cell r="CB306" t="str">
            <v>E07000132</v>
          </cell>
          <cell r="CC306">
            <v>36000</v>
          </cell>
          <cell r="CD306">
            <v>7.6</v>
          </cell>
          <cell r="CE306">
            <v>21451</v>
          </cell>
          <cell r="CF306">
            <v>9.5</v>
          </cell>
          <cell r="CG306">
            <v>24293</v>
          </cell>
          <cell r="CH306">
            <v>5.5</v>
          </cell>
          <cell r="CI306">
            <v>6500</v>
          </cell>
          <cell r="CJ306">
            <v>20</v>
          </cell>
          <cell r="CK306" t="str">
            <v>&amp;^%</v>
          </cell>
          <cell r="CL306" t="str">
            <v>&amp;^%</v>
          </cell>
          <cell r="CN306" t="str">
            <v>Hinckley and Bosworth</v>
          </cell>
          <cell r="CO306" t="str">
            <v>E07000132</v>
          </cell>
          <cell r="CP306">
            <v>40000</v>
          </cell>
          <cell r="CQ306">
            <v>6.5</v>
          </cell>
          <cell r="CR306">
            <v>10.32</v>
          </cell>
          <cell r="CS306">
            <v>6.4</v>
          </cell>
          <cell r="CT306">
            <v>13.51</v>
          </cell>
          <cell r="CU306">
            <v>4</v>
          </cell>
          <cell r="CV306">
            <v>6.23</v>
          </cell>
          <cell r="CW306">
            <v>1.5</v>
          </cell>
          <cell r="CX306" t="str">
            <v>&amp;^%</v>
          </cell>
          <cell r="CY306" t="str">
            <v>&amp;^%</v>
          </cell>
          <cell r="DA306" t="str">
            <v>Hinckley and Bosworth</v>
          </cell>
          <cell r="DB306" t="str">
            <v>E07000132</v>
          </cell>
          <cell r="DC306">
            <v>40000</v>
          </cell>
          <cell r="DD306">
            <v>6.5</v>
          </cell>
          <cell r="DE306">
            <v>391.5</v>
          </cell>
          <cell r="DF306">
            <v>9</v>
          </cell>
          <cell r="DG306">
            <v>459.1</v>
          </cell>
          <cell r="DH306">
            <v>4.5999999999999996</v>
          </cell>
          <cell r="DI306">
            <v>115.2</v>
          </cell>
          <cell r="DJ306">
            <v>20</v>
          </cell>
          <cell r="DK306" t="str">
            <v>&amp;^%</v>
          </cell>
          <cell r="DL306" t="str">
            <v>&amp;^%</v>
          </cell>
          <cell r="DN306" t="str">
            <v>Hinckley and Bosworth</v>
          </cell>
          <cell r="DO306" t="str">
            <v>E07000132</v>
          </cell>
          <cell r="DP306">
            <v>10000</v>
          </cell>
          <cell r="DQ306">
            <v>12.5</v>
          </cell>
          <cell r="DR306">
            <v>37.5</v>
          </cell>
          <cell r="DS306">
            <v>1.3</v>
          </cell>
          <cell r="DT306">
            <v>37.5</v>
          </cell>
          <cell r="DU306">
            <v>1.5</v>
          </cell>
          <cell r="DV306">
            <v>32.4</v>
          </cell>
          <cell r="DW306">
            <v>2.5</v>
          </cell>
          <cell r="DX306" t="str">
            <v>&amp;^%</v>
          </cell>
          <cell r="DY306" t="str">
            <v>&amp;^%</v>
          </cell>
          <cell r="EA306" t="str">
            <v>Hinckley and Bosworth</v>
          </cell>
          <cell r="EB306" t="str">
            <v>E07000132</v>
          </cell>
          <cell r="EC306">
            <v>8000</v>
          </cell>
          <cell r="ED306">
            <v>15.1</v>
          </cell>
          <cell r="EE306">
            <v>21097</v>
          </cell>
          <cell r="EF306">
            <v>13</v>
          </cell>
          <cell r="EG306">
            <v>23562</v>
          </cell>
          <cell r="EH306">
            <v>6.1</v>
          </cell>
          <cell r="EI306" t="str">
            <v>&amp;^%</v>
          </cell>
          <cell r="EJ306" t="str">
            <v>&amp;^%</v>
          </cell>
          <cell r="EK306" t="str">
            <v>&amp;^%</v>
          </cell>
          <cell r="EL306" t="str">
            <v>&amp;^%</v>
          </cell>
          <cell r="EN306" t="str">
            <v>Hinckley and Bosworth</v>
          </cell>
          <cell r="EO306" t="str">
            <v>E07000132</v>
          </cell>
          <cell r="EP306">
            <v>10000</v>
          </cell>
          <cell r="EQ306">
            <v>12.5</v>
          </cell>
          <cell r="ER306">
            <v>9.89</v>
          </cell>
          <cell r="ES306">
            <v>13</v>
          </cell>
          <cell r="ET306">
            <v>11.74</v>
          </cell>
          <cell r="EU306">
            <v>5.6</v>
          </cell>
          <cell r="EV306" t="str">
            <v>&amp;^%</v>
          </cell>
          <cell r="EW306" t="str">
            <v>&amp;^%</v>
          </cell>
          <cell r="EX306" t="str">
            <v>&amp;^%</v>
          </cell>
          <cell r="EY306" t="str">
            <v>&amp;^%</v>
          </cell>
          <cell r="FA306" t="str">
            <v>Hinckley and Bosworth</v>
          </cell>
          <cell r="FB306" t="str">
            <v>E07000132</v>
          </cell>
          <cell r="FC306">
            <v>10000</v>
          </cell>
          <cell r="FD306">
            <v>12.5</v>
          </cell>
          <cell r="FE306">
            <v>383.4</v>
          </cell>
          <cell r="FF306">
            <v>11</v>
          </cell>
          <cell r="FG306">
            <v>440</v>
          </cell>
          <cell r="FH306">
            <v>5.4</v>
          </cell>
          <cell r="FI306">
            <v>233.7</v>
          </cell>
          <cell r="FJ306">
            <v>5.4</v>
          </cell>
          <cell r="FK306" t="str">
            <v>&amp;^%</v>
          </cell>
          <cell r="FL306" t="str">
            <v>&amp;^%</v>
          </cell>
          <cell r="FN306" t="str">
            <v>Hinckley and Bosworth</v>
          </cell>
          <cell r="FO306" t="str">
            <v>E07000132</v>
          </cell>
          <cell r="FP306">
            <v>20000</v>
          </cell>
          <cell r="FQ306">
            <v>9.5</v>
          </cell>
          <cell r="FR306">
            <v>38.9</v>
          </cell>
          <cell r="FS306">
            <v>1.6</v>
          </cell>
          <cell r="FT306">
            <v>40.299999999999997</v>
          </cell>
          <cell r="FU306">
            <v>1.4</v>
          </cell>
          <cell r="FV306">
            <v>36.299999999999997</v>
          </cell>
          <cell r="FW306">
            <v>1.5</v>
          </cell>
          <cell r="FX306" t="str">
            <v>&amp;^%</v>
          </cell>
          <cell r="FY306" t="str">
            <v>&amp;^%</v>
          </cell>
          <cell r="GA306" t="str">
            <v>Hinckley and Bosworth</v>
          </cell>
          <cell r="GB306" t="str">
            <v>E07000132</v>
          </cell>
          <cell r="GC306">
            <v>18000</v>
          </cell>
          <cell r="GD306">
            <v>11</v>
          </cell>
          <cell r="GE306">
            <v>28755</v>
          </cell>
          <cell r="GF306">
            <v>8.1</v>
          </cell>
          <cell r="GG306">
            <v>31765</v>
          </cell>
          <cell r="GH306">
            <v>6.3</v>
          </cell>
          <cell r="GI306">
            <v>13983</v>
          </cell>
          <cell r="GJ306">
            <v>8.6</v>
          </cell>
          <cell r="GK306" t="str">
            <v>&amp;^%</v>
          </cell>
          <cell r="GL306" t="str">
            <v>&amp;^%</v>
          </cell>
          <cell r="GN306" t="str">
            <v>Hinckley and Bosworth</v>
          </cell>
          <cell r="GO306" t="str">
            <v>E07000132</v>
          </cell>
          <cell r="GP306">
            <v>20000</v>
          </cell>
          <cell r="GQ306">
            <v>9.5</v>
          </cell>
          <cell r="GR306">
            <v>12.88</v>
          </cell>
          <cell r="GS306">
            <v>7.9</v>
          </cell>
          <cell r="GT306">
            <v>15.26</v>
          </cell>
          <cell r="GU306">
            <v>5.3</v>
          </cell>
          <cell r="GV306">
            <v>7.24</v>
          </cell>
          <cell r="GW306">
            <v>6</v>
          </cell>
          <cell r="GX306" t="str">
            <v>&amp;^%</v>
          </cell>
          <cell r="GY306" t="str">
            <v>&amp;^%</v>
          </cell>
        </row>
        <row r="307">
          <cell r="A307" t="str">
            <v>Melton</v>
          </cell>
          <cell r="B307" t="str">
            <v>E07000133</v>
          </cell>
          <cell r="C307">
            <v>7000</v>
          </cell>
          <cell r="D307">
            <v>15.7</v>
          </cell>
          <cell r="E307">
            <v>415.8</v>
          </cell>
          <cell r="F307">
            <v>12</v>
          </cell>
          <cell r="G307">
            <v>519.70000000000005</v>
          </cell>
          <cell r="H307">
            <v>12</v>
          </cell>
          <cell r="I307" t="str">
            <v>&amp;^%</v>
          </cell>
          <cell r="J307" t="str">
            <v>&amp;^%</v>
          </cell>
          <cell r="K307" t="str">
            <v>&amp;^%</v>
          </cell>
          <cell r="L307" t="str">
            <v>&amp;^%</v>
          </cell>
          <cell r="N307" t="str">
            <v>Melton</v>
          </cell>
          <cell r="O307" t="str">
            <v>E07000133</v>
          </cell>
          <cell r="P307">
            <v>12000</v>
          </cell>
          <cell r="Q307">
            <v>11.7</v>
          </cell>
          <cell r="R307">
            <v>38.9</v>
          </cell>
          <cell r="S307">
            <v>2</v>
          </cell>
          <cell r="T307">
            <v>40</v>
          </cell>
          <cell r="U307">
            <v>2.1</v>
          </cell>
          <cell r="V307">
            <v>32.200000000000003</v>
          </cell>
          <cell r="W307">
            <v>2</v>
          </cell>
          <cell r="X307" t="str">
            <v>&amp;^%</v>
          </cell>
          <cell r="Y307" t="str">
            <v>&amp;^%</v>
          </cell>
          <cell r="AA307" t="str">
            <v>Melton</v>
          </cell>
          <cell r="AB307" t="str">
            <v>E07000133</v>
          </cell>
          <cell r="AC307">
            <v>11000</v>
          </cell>
          <cell r="AD307">
            <v>13.9</v>
          </cell>
          <cell r="AE307">
            <v>23179</v>
          </cell>
          <cell r="AF307">
            <v>9.8000000000000007</v>
          </cell>
          <cell r="AG307">
            <v>27534</v>
          </cell>
          <cell r="AH307">
            <v>12</v>
          </cell>
          <cell r="AI307" t="str">
            <v>&amp;^%</v>
          </cell>
          <cell r="AJ307" t="str">
            <v>&amp;^%</v>
          </cell>
          <cell r="AK307" t="str">
            <v>&amp;^%</v>
          </cell>
          <cell r="AL307" t="str">
            <v>&amp;^%</v>
          </cell>
          <cell r="AN307" t="str">
            <v>Melton</v>
          </cell>
          <cell r="AO307" t="str">
            <v>E07000133</v>
          </cell>
          <cell r="AP307">
            <v>12000</v>
          </cell>
          <cell r="AQ307">
            <v>11.7</v>
          </cell>
          <cell r="AR307">
            <v>10.3</v>
          </cell>
          <cell r="AS307">
            <v>7.2</v>
          </cell>
          <cell r="AT307">
            <v>12.52</v>
          </cell>
          <cell r="AU307">
            <v>8.4</v>
          </cell>
          <cell r="AV307">
            <v>6.99</v>
          </cell>
          <cell r="AW307">
            <v>4.5</v>
          </cell>
          <cell r="AX307" t="str">
            <v>&amp;^%</v>
          </cell>
          <cell r="AY307" t="str">
            <v>&amp;^%</v>
          </cell>
          <cell r="BA307" t="str">
            <v>Melton</v>
          </cell>
          <cell r="BB307" t="str">
            <v>E07000133</v>
          </cell>
          <cell r="BC307">
            <v>12000</v>
          </cell>
          <cell r="BD307">
            <v>11.7</v>
          </cell>
          <cell r="BE307">
            <v>424.3</v>
          </cell>
          <cell r="BF307">
            <v>7.1</v>
          </cell>
          <cell r="BG307">
            <v>501.2</v>
          </cell>
          <cell r="BH307">
            <v>8.3000000000000007</v>
          </cell>
          <cell r="BI307">
            <v>268.60000000000002</v>
          </cell>
          <cell r="BJ307">
            <v>5.3</v>
          </cell>
          <cell r="BK307" t="str">
            <v>&amp;^%</v>
          </cell>
          <cell r="BL307" t="str">
            <v>&amp;^%</v>
          </cell>
          <cell r="BN307" t="str">
            <v>Melton</v>
          </cell>
          <cell r="BO307" t="str">
            <v>E07000133</v>
          </cell>
          <cell r="BP307">
            <v>19000</v>
          </cell>
          <cell r="BQ307">
            <v>9.3000000000000007</v>
          </cell>
          <cell r="BR307">
            <v>35</v>
          </cell>
          <cell r="BS307">
            <v>5.4</v>
          </cell>
          <cell r="BT307">
            <v>32.5</v>
          </cell>
          <cell r="BU307">
            <v>3.6</v>
          </cell>
          <cell r="BV307" t="str">
            <v>&amp;^%</v>
          </cell>
          <cell r="BW307" t="str">
            <v>&amp;^%</v>
          </cell>
          <cell r="BX307" t="str">
            <v>&amp;^%</v>
          </cell>
          <cell r="BY307" t="str">
            <v>&amp;^%</v>
          </cell>
          <cell r="CA307" t="str">
            <v>Melton</v>
          </cell>
          <cell r="CB307" t="str">
            <v>E07000133</v>
          </cell>
          <cell r="CC307">
            <v>17000</v>
          </cell>
          <cell r="CD307">
            <v>10.9</v>
          </cell>
          <cell r="CE307">
            <v>17616</v>
          </cell>
          <cell r="CF307">
            <v>13</v>
          </cell>
          <cell r="CG307">
            <v>20504</v>
          </cell>
          <cell r="CH307">
            <v>12</v>
          </cell>
          <cell r="CI307" t="str">
            <v>&amp;^%</v>
          </cell>
          <cell r="CJ307" t="str">
            <v>&amp;^%</v>
          </cell>
          <cell r="CK307" t="str">
            <v>&amp;^%</v>
          </cell>
          <cell r="CL307" t="str">
            <v>&amp;^%</v>
          </cell>
          <cell r="CN307" t="str">
            <v>Melton</v>
          </cell>
          <cell r="CO307" t="str">
            <v>E07000133</v>
          </cell>
          <cell r="CP307">
            <v>19000</v>
          </cell>
          <cell r="CQ307">
            <v>9.3000000000000007</v>
          </cell>
          <cell r="CR307">
            <v>8.82</v>
          </cell>
          <cell r="CS307">
            <v>6.8</v>
          </cell>
          <cell r="CT307">
            <v>11.69</v>
          </cell>
          <cell r="CU307">
            <v>7.3</v>
          </cell>
          <cell r="CV307">
            <v>6.24</v>
          </cell>
          <cell r="CW307">
            <v>1.4</v>
          </cell>
          <cell r="CX307" t="str">
            <v>&amp;^%</v>
          </cell>
          <cell r="CY307" t="str">
            <v>&amp;^%</v>
          </cell>
          <cell r="DA307" t="str">
            <v>Melton</v>
          </cell>
          <cell r="DB307" t="str">
            <v>E07000133</v>
          </cell>
          <cell r="DC307">
            <v>19000</v>
          </cell>
          <cell r="DD307">
            <v>9.3000000000000007</v>
          </cell>
          <cell r="DE307">
            <v>312.89999999999998</v>
          </cell>
          <cell r="DF307">
            <v>11</v>
          </cell>
          <cell r="DG307">
            <v>380</v>
          </cell>
          <cell r="DH307">
            <v>8.1999999999999993</v>
          </cell>
          <cell r="DI307">
            <v>119.6</v>
          </cell>
          <cell r="DJ307">
            <v>19</v>
          </cell>
          <cell r="DK307" t="str">
            <v>&amp;^%</v>
          </cell>
          <cell r="DL307" t="str">
            <v>&amp;^%</v>
          </cell>
          <cell r="DN307" t="str">
            <v>Melton</v>
          </cell>
          <cell r="DO307" t="str">
            <v>E07000133</v>
          </cell>
          <cell r="DP307">
            <v>5000</v>
          </cell>
          <cell r="DQ307">
            <v>17.5</v>
          </cell>
          <cell r="DR307">
            <v>36.6</v>
          </cell>
          <cell r="DS307">
            <v>4.5</v>
          </cell>
          <cell r="DT307">
            <v>37.200000000000003</v>
          </cell>
          <cell r="DU307">
            <v>3.2</v>
          </cell>
          <cell r="DV307" t="str">
            <v>&amp;^%</v>
          </cell>
          <cell r="DW307" t="str">
            <v>&amp;^%</v>
          </cell>
          <cell r="DX307" t="str">
            <v>&amp;^%</v>
          </cell>
          <cell r="DY307" t="str">
            <v>&amp;^%</v>
          </cell>
          <cell r="EA307" t="str">
            <v>Melton</v>
          </cell>
          <cell r="EB307" t="str">
            <v>E07000133</v>
          </cell>
          <cell r="EC307" t="str">
            <v>&amp;^%</v>
          </cell>
          <cell r="ED307" t="str">
            <v>&amp;^%</v>
          </cell>
          <cell r="EE307">
            <v>22931</v>
          </cell>
          <cell r="EF307">
            <v>15</v>
          </cell>
          <cell r="EG307">
            <v>24678</v>
          </cell>
          <cell r="EH307">
            <v>9.3000000000000007</v>
          </cell>
          <cell r="EI307" t="str">
            <v>&amp;^%</v>
          </cell>
          <cell r="EJ307" t="str">
            <v>&amp;^%</v>
          </cell>
          <cell r="EK307" t="str">
            <v>&amp;^%</v>
          </cell>
          <cell r="EL307" t="str">
            <v>&amp;^%</v>
          </cell>
          <cell r="EN307" t="str">
            <v>Melton</v>
          </cell>
          <cell r="EO307" t="str">
            <v>E07000133</v>
          </cell>
          <cell r="EP307">
            <v>5000</v>
          </cell>
          <cell r="EQ307">
            <v>17.5</v>
          </cell>
          <cell r="ER307">
            <v>11.11</v>
          </cell>
          <cell r="ES307">
            <v>13</v>
          </cell>
          <cell r="ET307">
            <v>12.8</v>
          </cell>
          <cell r="EU307">
            <v>10</v>
          </cell>
          <cell r="EV307" t="str">
            <v>&amp;^%</v>
          </cell>
          <cell r="EW307" t="str">
            <v>&amp;^%</v>
          </cell>
          <cell r="EX307" t="str">
            <v>&amp;^%</v>
          </cell>
          <cell r="EY307" t="str">
            <v>&amp;^%</v>
          </cell>
          <cell r="FA307" t="str">
            <v>Melton</v>
          </cell>
          <cell r="FB307" t="str">
            <v>E07000133</v>
          </cell>
          <cell r="FC307">
            <v>5000</v>
          </cell>
          <cell r="FD307">
            <v>17.5</v>
          </cell>
          <cell r="FE307">
            <v>424.4</v>
          </cell>
          <cell r="FF307">
            <v>9.8000000000000007</v>
          </cell>
          <cell r="FG307">
            <v>476.2</v>
          </cell>
          <cell r="FH307">
            <v>9.9</v>
          </cell>
          <cell r="FI307" t="str">
            <v>&amp;^%</v>
          </cell>
          <cell r="FJ307" t="str">
            <v>&amp;^%</v>
          </cell>
          <cell r="FK307" t="str">
            <v>&amp;^%</v>
          </cell>
          <cell r="FL307" t="str">
            <v>&amp;^%</v>
          </cell>
          <cell r="FN307" t="str">
            <v>Melton</v>
          </cell>
          <cell r="FO307" t="str">
            <v>E07000133</v>
          </cell>
          <cell r="FP307">
            <v>7000</v>
          </cell>
          <cell r="FQ307">
            <v>15.7</v>
          </cell>
          <cell r="FR307">
            <v>40</v>
          </cell>
          <cell r="FS307">
            <v>3.9</v>
          </cell>
          <cell r="FT307">
            <v>42.1</v>
          </cell>
          <cell r="FU307">
            <v>2.5</v>
          </cell>
          <cell r="FV307" t="str">
            <v>&amp;^%</v>
          </cell>
          <cell r="FW307" t="str">
            <v>&amp;^%</v>
          </cell>
          <cell r="FX307" t="str">
            <v>&amp;^%</v>
          </cell>
          <cell r="FY307" t="str">
            <v>&amp;^%</v>
          </cell>
          <cell r="GA307" t="str">
            <v>Melton</v>
          </cell>
          <cell r="GB307" t="str">
            <v>E07000133</v>
          </cell>
          <cell r="GC307">
            <v>6000</v>
          </cell>
          <cell r="GD307">
            <v>19.3</v>
          </cell>
          <cell r="GE307">
            <v>23409</v>
          </cell>
          <cell r="GF307">
            <v>11</v>
          </cell>
          <cell r="GG307">
            <v>30019</v>
          </cell>
          <cell r="GH307">
            <v>19</v>
          </cell>
          <cell r="GI307" t="str">
            <v>&amp;^%</v>
          </cell>
          <cell r="GJ307" t="str">
            <v>&amp;^%</v>
          </cell>
          <cell r="GK307" t="str">
            <v>&amp;^%</v>
          </cell>
          <cell r="GL307" t="str">
            <v>&amp;^%</v>
          </cell>
          <cell r="GN307" t="str">
            <v>Melton</v>
          </cell>
          <cell r="GO307" t="str">
            <v>E07000133</v>
          </cell>
          <cell r="GP307">
            <v>7000</v>
          </cell>
          <cell r="GQ307">
            <v>15.7</v>
          </cell>
          <cell r="GR307">
            <v>9.61</v>
          </cell>
          <cell r="GS307">
            <v>9.1999999999999993</v>
          </cell>
          <cell r="GT307">
            <v>12.34</v>
          </cell>
          <cell r="GU307">
            <v>12</v>
          </cell>
          <cell r="GV307" t="str">
            <v>&amp;^%</v>
          </cell>
          <cell r="GW307" t="str">
            <v>&amp;^%</v>
          </cell>
          <cell r="GX307" t="str">
            <v>&amp;^%</v>
          </cell>
          <cell r="GY307" t="str">
            <v>&amp;^%</v>
          </cell>
        </row>
        <row r="308">
          <cell r="A308" t="str">
            <v>North West Leicestershire</v>
          </cell>
          <cell r="B308" t="str">
            <v>E07000134</v>
          </cell>
          <cell r="C308">
            <v>25000</v>
          </cell>
          <cell r="D308">
            <v>8.1999999999999993</v>
          </cell>
          <cell r="E308">
            <v>525.1</v>
          </cell>
          <cell r="F308">
            <v>5.6</v>
          </cell>
          <cell r="G308">
            <v>626</v>
          </cell>
          <cell r="H308">
            <v>4.9000000000000004</v>
          </cell>
          <cell r="I308">
            <v>302.8</v>
          </cell>
          <cell r="J308">
            <v>5.3</v>
          </cell>
          <cell r="K308" t="str">
            <v>&amp;^%</v>
          </cell>
          <cell r="L308" t="str">
            <v>&amp;^%</v>
          </cell>
          <cell r="N308" t="str">
            <v>North West Leicestershire</v>
          </cell>
          <cell r="O308" t="str">
            <v>E07000134</v>
          </cell>
          <cell r="P308">
            <v>38000</v>
          </cell>
          <cell r="Q308">
            <v>6.7</v>
          </cell>
          <cell r="R308">
            <v>39.299999999999997</v>
          </cell>
          <cell r="S308">
            <v>1.6</v>
          </cell>
          <cell r="T308">
            <v>40.799999999999997</v>
          </cell>
          <cell r="U308">
            <v>1.1000000000000001</v>
          </cell>
          <cell r="V308">
            <v>34.200000000000003</v>
          </cell>
          <cell r="W308">
            <v>2.6</v>
          </cell>
          <cell r="X308" t="str">
            <v>&amp;^%</v>
          </cell>
          <cell r="Y308" t="str">
            <v>&amp;^%</v>
          </cell>
          <cell r="AA308" t="str">
            <v>North West Leicestershire</v>
          </cell>
          <cell r="AB308" t="str">
            <v>E07000134</v>
          </cell>
          <cell r="AC308">
            <v>35000</v>
          </cell>
          <cell r="AD308">
            <v>8.5</v>
          </cell>
          <cell r="AE308">
            <v>25431</v>
          </cell>
          <cell r="AF308">
            <v>7.5</v>
          </cell>
          <cell r="AG308">
            <v>29739</v>
          </cell>
          <cell r="AH308">
            <v>5.6</v>
          </cell>
          <cell r="AI308">
            <v>13741</v>
          </cell>
          <cell r="AJ308">
            <v>12</v>
          </cell>
          <cell r="AK308" t="str">
            <v>&amp;^%</v>
          </cell>
          <cell r="AL308" t="str">
            <v>&amp;^%</v>
          </cell>
          <cell r="AN308" t="str">
            <v>North West Leicestershire</v>
          </cell>
          <cell r="AO308" t="str">
            <v>E07000134</v>
          </cell>
          <cell r="AP308">
            <v>38000</v>
          </cell>
          <cell r="AQ308">
            <v>6.7</v>
          </cell>
          <cell r="AR308">
            <v>11.38</v>
          </cell>
          <cell r="AS308">
            <v>4.5999999999999996</v>
          </cell>
          <cell r="AT308">
            <v>13.92</v>
          </cell>
          <cell r="AU308">
            <v>4</v>
          </cell>
          <cell r="AV308">
            <v>7.09</v>
          </cell>
          <cell r="AW308">
            <v>3.8</v>
          </cell>
          <cell r="AX308" t="str">
            <v>&amp;^%</v>
          </cell>
          <cell r="AY308" t="str">
            <v>&amp;^%</v>
          </cell>
          <cell r="BA308" t="str">
            <v>North West Leicestershire</v>
          </cell>
          <cell r="BB308" t="str">
            <v>E07000134</v>
          </cell>
          <cell r="BC308">
            <v>38000</v>
          </cell>
          <cell r="BD308">
            <v>6.7</v>
          </cell>
          <cell r="BE308">
            <v>481.5</v>
          </cell>
          <cell r="BF308">
            <v>4.5999999999999996</v>
          </cell>
          <cell r="BG308">
            <v>568.4</v>
          </cell>
          <cell r="BH308">
            <v>4</v>
          </cell>
          <cell r="BI308">
            <v>283.60000000000002</v>
          </cell>
          <cell r="BJ308">
            <v>4.2</v>
          </cell>
          <cell r="BK308" t="str">
            <v>&amp;^%</v>
          </cell>
          <cell r="BL308" t="str">
            <v>&amp;^%</v>
          </cell>
          <cell r="BN308" t="str">
            <v>North West Leicestershire</v>
          </cell>
          <cell r="BO308" t="str">
            <v>E07000134</v>
          </cell>
          <cell r="BP308">
            <v>47000</v>
          </cell>
          <cell r="BQ308">
            <v>6</v>
          </cell>
          <cell r="BR308">
            <v>37.5</v>
          </cell>
          <cell r="BS308">
            <v>1.6</v>
          </cell>
          <cell r="BT308">
            <v>36.700000000000003</v>
          </cell>
          <cell r="BU308">
            <v>1.8</v>
          </cell>
          <cell r="BV308">
            <v>20</v>
          </cell>
          <cell r="BW308">
            <v>9.1999999999999993</v>
          </cell>
          <cell r="BX308" t="str">
            <v>&amp;^%</v>
          </cell>
          <cell r="BY308" t="str">
            <v>&amp;^%</v>
          </cell>
          <cell r="CA308" t="str">
            <v>North West Leicestershire</v>
          </cell>
          <cell r="CB308" t="str">
            <v>E07000134</v>
          </cell>
          <cell r="CC308">
            <v>43000</v>
          </cell>
          <cell r="CD308">
            <v>7.5</v>
          </cell>
          <cell r="CE308">
            <v>23007</v>
          </cell>
          <cell r="CF308">
            <v>8</v>
          </cell>
          <cell r="CG308">
            <v>26449</v>
          </cell>
          <cell r="CH308">
            <v>5.5</v>
          </cell>
          <cell r="CI308">
            <v>9206</v>
          </cell>
          <cell r="CJ308">
            <v>10</v>
          </cell>
          <cell r="CK308" t="str">
            <v>&amp;^%</v>
          </cell>
          <cell r="CL308" t="str">
            <v>&amp;^%</v>
          </cell>
          <cell r="CN308" t="str">
            <v>North West Leicestershire</v>
          </cell>
          <cell r="CO308" t="str">
            <v>E07000134</v>
          </cell>
          <cell r="CP308">
            <v>47000</v>
          </cell>
          <cell r="CQ308">
            <v>6</v>
          </cell>
          <cell r="CR308">
            <v>10.81</v>
          </cell>
          <cell r="CS308">
            <v>4.3</v>
          </cell>
          <cell r="CT308">
            <v>13.46</v>
          </cell>
          <cell r="CU308">
            <v>3.8</v>
          </cell>
          <cell r="CV308">
            <v>6.5</v>
          </cell>
          <cell r="CW308">
            <v>2.2999999999999998</v>
          </cell>
          <cell r="CX308" t="str">
            <v>&amp;^%</v>
          </cell>
          <cell r="CY308" t="str">
            <v>&amp;^%</v>
          </cell>
          <cell r="DA308" t="str">
            <v>North West Leicestershire</v>
          </cell>
          <cell r="DB308" t="str">
            <v>E07000134</v>
          </cell>
          <cell r="DC308">
            <v>47000</v>
          </cell>
          <cell r="DD308">
            <v>6</v>
          </cell>
          <cell r="DE308">
            <v>434.7</v>
          </cell>
          <cell r="DF308">
            <v>6.5</v>
          </cell>
          <cell r="DG308">
            <v>494.6</v>
          </cell>
          <cell r="DH308">
            <v>4.2</v>
          </cell>
          <cell r="DI308">
            <v>150.30000000000001</v>
          </cell>
          <cell r="DJ308">
            <v>15</v>
          </cell>
          <cell r="DK308" t="str">
            <v>&amp;^%</v>
          </cell>
          <cell r="DL308" t="str">
            <v>&amp;^%</v>
          </cell>
          <cell r="DN308" t="str">
            <v>North West Leicestershire</v>
          </cell>
          <cell r="DO308" t="str">
            <v>E07000134</v>
          </cell>
          <cell r="DP308">
            <v>13000</v>
          </cell>
          <cell r="DQ308">
            <v>11.4</v>
          </cell>
          <cell r="DR308">
            <v>37.5</v>
          </cell>
          <cell r="DS308">
            <v>0.9</v>
          </cell>
          <cell r="DT308">
            <v>37.6</v>
          </cell>
          <cell r="DU308">
            <v>1.5</v>
          </cell>
          <cell r="DV308">
            <v>32.4</v>
          </cell>
          <cell r="DW308">
            <v>2</v>
          </cell>
          <cell r="DX308" t="str">
            <v>&amp;^%</v>
          </cell>
          <cell r="DY308" t="str">
            <v>&amp;^%</v>
          </cell>
          <cell r="EA308" t="str">
            <v>North West Leicestershire</v>
          </cell>
          <cell r="EB308" t="str">
            <v>E07000134</v>
          </cell>
          <cell r="EC308">
            <v>12000</v>
          </cell>
          <cell r="ED308">
            <v>16.899999999999999</v>
          </cell>
          <cell r="EE308">
            <v>20223</v>
          </cell>
          <cell r="EF308">
            <v>19</v>
          </cell>
          <cell r="EG308">
            <v>24306</v>
          </cell>
          <cell r="EH308">
            <v>9.5</v>
          </cell>
          <cell r="EI308" t="str">
            <v>&amp;^%</v>
          </cell>
          <cell r="EJ308" t="str">
            <v>&amp;^%</v>
          </cell>
          <cell r="EK308" t="str">
            <v>&amp;^%</v>
          </cell>
          <cell r="EL308" t="str">
            <v>&amp;^%</v>
          </cell>
          <cell r="EN308" t="str">
            <v>North West Leicestershire</v>
          </cell>
          <cell r="EO308" t="str">
            <v>E07000134</v>
          </cell>
          <cell r="EP308">
            <v>13000</v>
          </cell>
          <cell r="EQ308">
            <v>11.4</v>
          </cell>
          <cell r="ER308">
            <v>10.51</v>
          </cell>
          <cell r="ES308">
            <v>8.9</v>
          </cell>
          <cell r="ET308">
            <v>12.02</v>
          </cell>
          <cell r="EU308">
            <v>5.3</v>
          </cell>
          <cell r="EV308">
            <v>7.09</v>
          </cell>
          <cell r="EW308">
            <v>7.2</v>
          </cell>
          <cell r="EX308" t="str">
            <v>&amp;^%</v>
          </cell>
          <cell r="EY308" t="str">
            <v>&amp;^%</v>
          </cell>
          <cell r="FA308" t="str">
            <v>North West Leicestershire</v>
          </cell>
          <cell r="FB308" t="str">
            <v>E07000134</v>
          </cell>
          <cell r="FC308">
            <v>13000</v>
          </cell>
          <cell r="FD308">
            <v>11.4</v>
          </cell>
          <cell r="FE308">
            <v>385.2</v>
          </cell>
          <cell r="FF308">
            <v>8.1</v>
          </cell>
          <cell r="FG308">
            <v>452.2</v>
          </cell>
          <cell r="FH308">
            <v>5.2</v>
          </cell>
          <cell r="FI308">
            <v>258.89999999999998</v>
          </cell>
          <cell r="FJ308">
            <v>9.8000000000000007</v>
          </cell>
          <cell r="FK308" t="str">
            <v>&amp;^%</v>
          </cell>
          <cell r="FL308" t="str">
            <v>&amp;^%</v>
          </cell>
          <cell r="FN308" t="str">
            <v>North West Leicestershire</v>
          </cell>
          <cell r="FO308" t="str">
            <v>E07000134</v>
          </cell>
          <cell r="FP308">
            <v>25000</v>
          </cell>
          <cell r="FQ308">
            <v>8.1999999999999993</v>
          </cell>
          <cell r="FR308">
            <v>40</v>
          </cell>
          <cell r="FS308">
            <v>1.3</v>
          </cell>
          <cell r="FT308">
            <v>42.4</v>
          </cell>
          <cell r="FU308">
            <v>1.3</v>
          </cell>
          <cell r="FV308">
            <v>37.200000000000003</v>
          </cell>
          <cell r="FW308">
            <v>1</v>
          </cell>
          <cell r="FX308" t="str">
            <v>&amp;^%</v>
          </cell>
          <cell r="FY308" t="str">
            <v>&amp;^%</v>
          </cell>
          <cell r="GA308" t="str">
            <v>North West Leicestershire</v>
          </cell>
          <cell r="GB308" t="str">
            <v>E07000134</v>
          </cell>
          <cell r="GC308">
            <v>23000</v>
          </cell>
          <cell r="GD308">
            <v>9.5</v>
          </cell>
          <cell r="GE308">
            <v>27353</v>
          </cell>
          <cell r="GF308">
            <v>5.5</v>
          </cell>
          <cell r="GG308">
            <v>32590</v>
          </cell>
          <cell r="GH308">
            <v>6.3</v>
          </cell>
          <cell r="GI308">
            <v>14561</v>
          </cell>
          <cell r="GJ308">
            <v>8.8000000000000007</v>
          </cell>
          <cell r="GK308" t="str">
            <v>&amp;^%</v>
          </cell>
          <cell r="GL308" t="str">
            <v>&amp;^%</v>
          </cell>
          <cell r="GN308" t="str">
            <v>North West Leicestershire</v>
          </cell>
          <cell r="GO308" t="str">
            <v>E07000134</v>
          </cell>
          <cell r="GP308">
            <v>25000</v>
          </cell>
          <cell r="GQ308">
            <v>8.1999999999999993</v>
          </cell>
          <cell r="GR308">
            <v>11.74</v>
          </cell>
          <cell r="GS308">
            <v>6.4</v>
          </cell>
          <cell r="GT308">
            <v>14.75</v>
          </cell>
          <cell r="GU308">
            <v>5</v>
          </cell>
          <cell r="GV308">
            <v>7.17</v>
          </cell>
          <cell r="GW308">
            <v>5</v>
          </cell>
          <cell r="GX308" t="str">
            <v>&amp;^%</v>
          </cell>
          <cell r="GY308" t="str">
            <v>&amp;^%</v>
          </cell>
        </row>
        <row r="309">
          <cell r="A309" t="str">
            <v>Oadby and Wigston</v>
          </cell>
          <cell r="B309" t="str">
            <v>E07000135</v>
          </cell>
          <cell r="C309">
            <v>7000</v>
          </cell>
          <cell r="D309">
            <v>15.1</v>
          </cell>
          <cell r="E309">
            <v>442</v>
          </cell>
          <cell r="F309">
            <v>11</v>
          </cell>
          <cell r="G309">
            <v>520.70000000000005</v>
          </cell>
          <cell r="H309">
            <v>8.6999999999999993</v>
          </cell>
          <cell r="I309" t="str">
            <v>&amp;^%</v>
          </cell>
          <cell r="J309" t="str">
            <v>&amp;^%</v>
          </cell>
          <cell r="K309" t="str">
            <v>&amp;^%</v>
          </cell>
          <cell r="L309" t="str">
            <v>&amp;^%</v>
          </cell>
          <cell r="N309" t="str">
            <v>Oadby and Wigston</v>
          </cell>
          <cell r="O309" t="str">
            <v>E07000135</v>
          </cell>
          <cell r="P309">
            <v>12000</v>
          </cell>
          <cell r="Q309">
            <v>11.8</v>
          </cell>
          <cell r="R309">
            <v>39</v>
          </cell>
          <cell r="S309">
            <v>1.6</v>
          </cell>
          <cell r="T309">
            <v>40.1</v>
          </cell>
          <cell r="U309">
            <v>1.9</v>
          </cell>
          <cell r="V309">
            <v>33.5</v>
          </cell>
          <cell r="W309">
            <v>4.4000000000000004</v>
          </cell>
          <cell r="X309" t="str">
            <v>&amp;^%</v>
          </cell>
          <cell r="Y309" t="str">
            <v>&amp;^%</v>
          </cell>
          <cell r="AA309" t="str">
            <v>Oadby and Wigston</v>
          </cell>
          <cell r="AB309" t="str">
            <v>E07000135</v>
          </cell>
          <cell r="AC309">
            <v>10000</v>
          </cell>
          <cell r="AD309">
            <v>14</v>
          </cell>
          <cell r="AE309">
            <v>21361</v>
          </cell>
          <cell r="AF309">
            <v>13</v>
          </cell>
          <cell r="AG309">
            <v>25694</v>
          </cell>
          <cell r="AH309">
            <v>8.8000000000000007</v>
          </cell>
          <cell r="AI309">
            <v>12386</v>
          </cell>
          <cell r="AJ309">
            <v>10</v>
          </cell>
          <cell r="AK309" t="str">
            <v>&amp;^%</v>
          </cell>
          <cell r="AL309" t="str">
            <v>&amp;^%</v>
          </cell>
          <cell r="AN309" t="str">
            <v>Oadby and Wigston</v>
          </cell>
          <cell r="AO309" t="str">
            <v>E07000135</v>
          </cell>
          <cell r="AP309">
            <v>12000</v>
          </cell>
          <cell r="AQ309">
            <v>11.8</v>
          </cell>
          <cell r="AR309">
            <v>10.45</v>
          </cell>
          <cell r="AS309">
            <v>9.5</v>
          </cell>
          <cell r="AT309">
            <v>11.76</v>
          </cell>
          <cell r="AU309">
            <v>6.5</v>
          </cell>
          <cell r="AV309">
            <v>6.31</v>
          </cell>
          <cell r="AW309">
            <v>2.7</v>
          </cell>
          <cell r="AX309" t="str">
            <v>&amp;^%</v>
          </cell>
          <cell r="AY309" t="str">
            <v>&amp;^%</v>
          </cell>
          <cell r="BA309" t="str">
            <v>Oadby and Wigston</v>
          </cell>
          <cell r="BB309" t="str">
            <v>E07000135</v>
          </cell>
          <cell r="BC309">
            <v>12000</v>
          </cell>
          <cell r="BD309">
            <v>11.8</v>
          </cell>
          <cell r="BE309">
            <v>405.9</v>
          </cell>
          <cell r="BF309">
            <v>11</v>
          </cell>
          <cell r="BG309">
            <v>471.9</v>
          </cell>
          <cell r="BH309">
            <v>6.6</v>
          </cell>
          <cell r="BI309">
            <v>252.1</v>
          </cell>
          <cell r="BJ309">
            <v>5.3</v>
          </cell>
          <cell r="BK309" t="str">
            <v>&amp;^%</v>
          </cell>
          <cell r="BL309" t="str">
            <v>&amp;^%</v>
          </cell>
          <cell r="BN309" t="str">
            <v>Oadby and Wigston</v>
          </cell>
          <cell r="BO309" t="str">
            <v>E07000135</v>
          </cell>
          <cell r="BP309">
            <v>17000</v>
          </cell>
          <cell r="BQ309">
            <v>9.8000000000000007</v>
          </cell>
          <cell r="BR309">
            <v>37.1</v>
          </cell>
          <cell r="BS309">
            <v>4.4000000000000004</v>
          </cell>
          <cell r="BT309">
            <v>33.4</v>
          </cell>
          <cell r="BU309">
            <v>3.6</v>
          </cell>
          <cell r="BV309">
            <v>15.6</v>
          </cell>
          <cell r="BW309">
            <v>18</v>
          </cell>
          <cell r="BX309" t="str">
            <v>&amp;^%</v>
          </cell>
          <cell r="BY309" t="str">
            <v>&amp;^%</v>
          </cell>
          <cell r="CA309" t="str">
            <v>Oadby and Wigston</v>
          </cell>
          <cell r="CB309" t="str">
            <v>E07000135</v>
          </cell>
          <cell r="CC309">
            <v>15000</v>
          </cell>
          <cell r="CD309">
            <v>11.8</v>
          </cell>
          <cell r="CE309">
            <v>17252</v>
          </cell>
          <cell r="CF309">
            <v>12</v>
          </cell>
          <cell r="CG309">
            <v>20834</v>
          </cell>
          <cell r="CH309">
            <v>9.1999999999999993</v>
          </cell>
          <cell r="CI309" t="str">
            <v>&amp;^%</v>
          </cell>
          <cell r="CJ309" t="str">
            <v>&amp;^%</v>
          </cell>
          <cell r="CK309" t="str">
            <v>&amp;^%</v>
          </cell>
          <cell r="CL309" t="str">
            <v>&amp;^%</v>
          </cell>
          <cell r="CN309" t="str">
            <v>Oadby and Wigston</v>
          </cell>
          <cell r="CO309" t="str">
            <v>E07000135</v>
          </cell>
          <cell r="CP309">
            <v>17000</v>
          </cell>
          <cell r="CQ309">
            <v>9.8000000000000007</v>
          </cell>
          <cell r="CR309">
            <v>8.86</v>
          </cell>
          <cell r="CS309">
            <v>9.3000000000000007</v>
          </cell>
          <cell r="CT309">
            <v>11.36</v>
          </cell>
          <cell r="CU309">
            <v>5.9</v>
          </cell>
          <cell r="CV309">
            <v>6.3</v>
          </cell>
          <cell r="CW309">
            <v>2.6</v>
          </cell>
          <cell r="CX309" t="str">
            <v>&amp;^%</v>
          </cell>
          <cell r="CY309" t="str">
            <v>&amp;^%</v>
          </cell>
          <cell r="DA309" t="str">
            <v>Oadby and Wigston</v>
          </cell>
          <cell r="DB309" t="str">
            <v>E07000135</v>
          </cell>
          <cell r="DC309">
            <v>17000</v>
          </cell>
          <cell r="DD309">
            <v>9.8000000000000007</v>
          </cell>
          <cell r="DE309">
            <v>321.2</v>
          </cell>
          <cell r="DF309">
            <v>11</v>
          </cell>
          <cell r="DG309">
            <v>378.9</v>
          </cell>
          <cell r="DH309">
            <v>7.1</v>
          </cell>
          <cell r="DI309">
            <v>125.4</v>
          </cell>
          <cell r="DJ309">
            <v>18</v>
          </cell>
          <cell r="DK309" t="str">
            <v>&amp;^%</v>
          </cell>
          <cell r="DL309" t="str">
            <v>&amp;^%</v>
          </cell>
          <cell r="DN309" t="str">
            <v>Oadby and Wigston</v>
          </cell>
          <cell r="DO309" t="str">
            <v>E07000135</v>
          </cell>
          <cell r="DP309">
            <v>5000</v>
          </cell>
          <cell r="DQ309">
            <v>19</v>
          </cell>
          <cell r="DR309">
            <v>39</v>
          </cell>
          <cell r="DS309">
            <v>2.2000000000000002</v>
          </cell>
          <cell r="DT309">
            <v>38.799999999999997</v>
          </cell>
          <cell r="DU309">
            <v>2.2000000000000002</v>
          </cell>
          <cell r="DV309" t="str">
            <v>&amp;^%</v>
          </cell>
          <cell r="DW309" t="str">
            <v>&amp;^%</v>
          </cell>
          <cell r="DX309" t="str">
            <v>&amp;^%</v>
          </cell>
          <cell r="DY309" t="str">
            <v>&amp;^%</v>
          </cell>
          <cell r="EA309" t="str">
            <v>Oadby and Wigston</v>
          </cell>
          <cell r="EB309" t="str">
            <v>E07000135</v>
          </cell>
          <cell r="EC309" t="str">
            <v>&amp;^%</v>
          </cell>
          <cell r="ED309" t="str">
            <v>&amp;^%</v>
          </cell>
          <cell r="EE309" t="str">
            <v>&amp;^%</v>
          </cell>
          <cell r="EF309" t="str">
            <v>&amp;^%</v>
          </cell>
          <cell r="EG309">
            <v>20759</v>
          </cell>
          <cell r="EH309">
            <v>9.6</v>
          </cell>
          <cell r="EI309" t="str">
            <v>&amp;^%</v>
          </cell>
          <cell r="EJ309" t="str">
            <v>&amp;^%</v>
          </cell>
          <cell r="EK309" t="str">
            <v>&amp;^%</v>
          </cell>
          <cell r="EL309" t="str">
            <v>&amp;^%</v>
          </cell>
          <cell r="EN309" t="str">
            <v>Oadby and Wigston</v>
          </cell>
          <cell r="EO309" t="str">
            <v>E07000135</v>
          </cell>
          <cell r="EP309">
            <v>5000</v>
          </cell>
          <cell r="EQ309">
            <v>19</v>
          </cell>
          <cell r="ER309">
            <v>8.81</v>
          </cell>
          <cell r="ES309">
            <v>15</v>
          </cell>
          <cell r="ET309">
            <v>10.14</v>
          </cell>
          <cell r="EU309">
            <v>7.9</v>
          </cell>
          <cell r="EV309" t="str">
            <v>&amp;^%</v>
          </cell>
          <cell r="EW309" t="str">
            <v>&amp;^%</v>
          </cell>
          <cell r="EX309" t="str">
            <v>&amp;^%</v>
          </cell>
          <cell r="EY309" t="str">
            <v>&amp;^%</v>
          </cell>
          <cell r="FA309" t="str">
            <v>Oadby and Wigston</v>
          </cell>
          <cell r="FB309" t="str">
            <v>E07000135</v>
          </cell>
          <cell r="FC309">
            <v>5000</v>
          </cell>
          <cell r="FD309">
            <v>19</v>
          </cell>
          <cell r="FE309">
            <v>334.6</v>
          </cell>
          <cell r="FF309">
            <v>17</v>
          </cell>
          <cell r="FG309">
            <v>393.5</v>
          </cell>
          <cell r="FH309">
            <v>7.5</v>
          </cell>
          <cell r="FI309" t="str">
            <v>&amp;^%</v>
          </cell>
          <cell r="FJ309" t="str">
            <v>&amp;^%</v>
          </cell>
          <cell r="FK309" t="str">
            <v>&amp;^%</v>
          </cell>
          <cell r="FL309" t="str">
            <v>&amp;^%</v>
          </cell>
          <cell r="FN309" t="str">
            <v>Oadby and Wigston</v>
          </cell>
          <cell r="FO309" t="str">
            <v>E07000135</v>
          </cell>
          <cell r="FP309">
            <v>7000</v>
          </cell>
          <cell r="FQ309">
            <v>15.1</v>
          </cell>
          <cell r="FR309">
            <v>39.9</v>
          </cell>
          <cell r="FS309">
            <v>2.5</v>
          </cell>
          <cell r="FT309">
            <v>40.9</v>
          </cell>
          <cell r="FU309">
            <v>2.8</v>
          </cell>
          <cell r="FV309" t="str">
            <v>&amp;^%</v>
          </cell>
          <cell r="FW309" t="str">
            <v>&amp;^%</v>
          </cell>
          <cell r="FX309" t="str">
            <v>&amp;^%</v>
          </cell>
          <cell r="FY309" t="str">
            <v>&amp;^%</v>
          </cell>
          <cell r="GA309" t="str">
            <v>Oadby and Wigston</v>
          </cell>
          <cell r="GB309" t="str">
            <v>E07000135</v>
          </cell>
          <cell r="GC309">
            <v>6000</v>
          </cell>
          <cell r="GD309">
            <v>18.600000000000001</v>
          </cell>
          <cell r="GE309">
            <v>23736</v>
          </cell>
          <cell r="GF309">
            <v>15</v>
          </cell>
          <cell r="GG309">
            <v>29203</v>
          </cell>
          <cell r="GH309">
            <v>12</v>
          </cell>
          <cell r="GI309" t="str">
            <v>&amp;^%</v>
          </cell>
          <cell r="GJ309" t="str">
            <v>&amp;^%</v>
          </cell>
          <cell r="GK309" t="str">
            <v>&amp;^%</v>
          </cell>
          <cell r="GL309" t="str">
            <v>&amp;^%</v>
          </cell>
          <cell r="GN309" t="str">
            <v>Oadby and Wigston</v>
          </cell>
          <cell r="GO309" t="str">
            <v>E07000135</v>
          </cell>
          <cell r="GP309">
            <v>7000</v>
          </cell>
          <cell r="GQ309">
            <v>15.1</v>
          </cell>
          <cell r="GR309">
            <v>10.66</v>
          </cell>
          <cell r="GS309">
            <v>13</v>
          </cell>
          <cell r="GT309">
            <v>12.72</v>
          </cell>
          <cell r="GU309">
            <v>8.5</v>
          </cell>
          <cell r="GV309" t="str">
            <v>&amp;^%</v>
          </cell>
          <cell r="GW309" t="str">
            <v>&amp;^%</v>
          </cell>
          <cell r="GX309" t="str">
            <v>&amp;^%</v>
          </cell>
          <cell r="GY309" t="str">
            <v>&amp;^%</v>
          </cell>
        </row>
        <row r="310">
          <cell r="A310" t="str">
            <v>Boston</v>
          </cell>
          <cell r="B310" t="str">
            <v>E07000136</v>
          </cell>
          <cell r="C310">
            <v>11000</v>
          </cell>
          <cell r="D310">
            <v>12.6</v>
          </cell>
          <cell r="E310">
            <v>421.2</v>
          </cell>
          <cell r="F310">
            <v>9</v>
          </cell>
          <cell r="G310">
            <v>487.9</v>
          </cell>
          <cell r="H310">
            <v>6.3</v>
          </cell>
          <cell r="I310">
            <v>274.89999999999998</v>
          </cell>
          <cell r="J310">
            <v>7.3</v>
          </cell>
          <cell r="K310" t="str">
            <v>&amp;^%</v>
          </cell>
          <cell r="L310" t="str">
            <v>&amp;^%</v>
          </cell>
          <cell r="N310" t="str">
            <v>Boston</v>
          </cell>
          <cell r="O310" t="str">
            <v>E07000136</v>
          </cell>
          <cell r="P310">
            <v>17000</v>
          </cell>
          <cell r="Q310">
            <v>9.8000000000000007</v>
          </cell>
          <cell r="R310">
            <v>39.299999999999997</v>
          </cell>
          <cell r="S310">
            <v>2</v>
          </cell>
          <cell r="T310">
            <v>41.4</v>
          </cell>
          <cell r="U310">
            <v>1.8</v>
          </cell>
          <cell r="V310">
            <v>35</v>
          </cell>
          <cell r="W310">
            <v>2.9</v>
          </cell>
          <cell r="X310" t="str">
            <v>&amp;^%</v>
          </cell>
          <cell r="Y310" t="str">
            <v>&amp;^%</v>
          </cell>
          <cell r="AA310" t="str">
            <v>Boston</v>
          </cell>
          <cell r="AB310" t="str">
            <v>E07000136</v>
          </cell>
          <cell r="AC310">
            <v>15000</v>
          </cell>
          <cell r="AD310">
            <v>11.9</v>
          </cell>
          <cell r="AE310">
            <v>21498</v>
          </cell>
          <cell r="AF310">
            <v>10</v>
          </cell>
          <cell r="AG310">
            <v>24073</v>
          </cell>
          <cell r="AH310">
            <v>6.7</v>
          </cell>
          <cell r="AI310">
            <v>13196</v>
          </cell>
          <cell r="AJ310">
            <v>12</v>
          </cell>
          <cell r="AK310" t="str">
            <v>&amp;^%</v>
          </cell>
          <cell r="AL310" t="str">
            <v>&amp;^%</v>
          </cell>
          <cell r="AN310" t="str">
            <v>Boston</v>
          </cell>
          <cell r="AO310" t="str">
            <v>E07000136</v>
          </cell>
          <cell r="AP310">
            <v>17000</v>
          </cell>
          <cell r="AQ310">
            <v>9.8000000000000007</v>
          </cell>
          <cell r="AR310">
            <v>9.74</v>
          </cell>
          <cell r="AS310">
            <v>7.9</v>
          </cell>
          <cell r="AT310">
            <v>11</v>
          </cell>
          <cell r="AU310">
            <v>4.5</v>
          </cell>
          <cell r="AV310">
            <v>6.39</v>
          </cell>
          <cell r="AW310">
            <v>2.5</v>
          </cell>
          <cell r="AX310" t="str">
            <v>&amp;^%</v>
          </cell>
          <cell r="AY310" t="str">
            <v>&amp;^%</v>
          </cell>
          <cell r="BA310" t="str">
            <v>Boston</v>
          </cell>
          <cell r="BB310" t="str">
            <v>E07000136</v>
          </cell>
          <cell r="BC310">
            <v>17000</v>
          </cell>
          <cell r="BD310">
            <v>9.8000000000000007</v>
          </cell>
          <cell r="BE310">
            <v>404.7</v>
          </cell>
          <cell r="BF310">
            <v>7.2</v>
          </cell>
          <cell r="BG310">
            <v>455.9</v>
          </cell>
          <cell r="BH310">
            <v>4.7</v>
          </cell>
          <cell r="BI310">
            <v>258.39999999999998</v>
          </cell>
          <cell r="BJ310">
            <v>5.2</v>
          </cell>
          <cell r="BK310" t="str">
            <v>&amp;^%</v>
          </cell>
          <cell r="BL310" t="str">
            <v>&amp;^%</v>
          </cell>
          <cell r="BN310" t="str">
            <v>Boston</v>
          </cell>
          <cell r="BO310" t="str">
            <v>E07000136</v>
          </cell>
          <cell r="BP310">
            <v>26000</v>
          </cell>
          <cell r="BQ310">
            <v>7.9</v>
          </cell>
          <cell r="BR310">
            <v>37</v>
          </cell>
          <cell r="BS310">
            <v>2.1</v>
          </cell>
          <cell r="BT310">
            <v>33.9</v>
          </cell>
          <cell r="BU310">
            <v>2.9</v>
          </cell>
          <cell r="BV310">
            <v>15.8</v>
          </cell>
          <cell r="BW310">
            <v>7.6</v>
          </cell>
          <cell r="BX310" t="str">
            <v>&amp;^%</v>
          </cell>
          <cell r="BY310" t="str">
            <v>&amp;^%</v>
          </cell>
          <cell r="CA310" t="str">
            <v>Boston</v>
          </cell>
          <cell r="CB310" t="str">
            <v>E07000136</v>
          </cell>
          <cell r="CC310">
            <v>21000</v>
          </cell>
          <cell r="CD310">
            <v>9.6999999999999993</v>
          </cell>
          <cell r="CE310">
            <v>17799</v>
          </cell>
          <cell r="CF310">
            <v>9.6999999999999993</v>
          </cell>
          <cell r="CG310">
            <v>20058</v>
          </cell>
          <cell r="CH310">
            <v>6.5</v>
          </cell>
          <cell r="CI310">
            <v>7308</v>
          </cell>
          <cell r="CJ310">
            <v>14</v>
          </cell>
          <cell r="CK310" t="str">
            <v>&amp;^%</v>
          </cell>
          <cell r="CL310" t="str">
            <v>&amp;^%</v>
          </cell>
          <cell r="CN310" t="str">
            <v>Boston</v>
          </cell>
          <cell r="CO310" t="str">
            <v>E07000136</v>
          </cell>
          <cell r="CP310">
            <v>26000</v>
          </cell>
          <cell r="CQ310">
            <v>7.9</v>
          </cell>
          <cell r="CR310">
            <v>8.9600000000000009</v>
          </cell>
          <cell r="CS310">
            <v>5.2</v>
          </cell>
          <cell r="CT310">
            <v>10.61</v>
          </cell>
          <cell r="CU310">
            <v>4</v>
          </cell>
          <cell r="CV310">
            <v>6.08</v>
          </cell>
          <cell r="CW310">
            <v>1.2</v>
          </cell>
          <cell r="CX310" t="str">
            <v>&amp;^%</v>
          </cell>
          <cell r="CY310" t="str">
            <v>&amp;^%</v>
          </cell>
          <cell r="DA310" t="str">
            <v>Boston</v>
          </cell>
          <cell r="DB310" t="str">
            <v>E07000136</v>
          </cell>
          <cell r="DC310">
            <v>26000</v>
          </cell>
          <cell r="DD310">
            <v>7.9</v>
          </cell>
          <cell r="DE310">
            <v>330.1</v>
          </cell>
          <cell r="DF310">
            <v>8.6</v>
          </cell>
          <cell r="DG310">
            <v>360.1</v>
          </cell>
          <cell r="DH310">
            <v>5.2</v>
          </cell>
          <cell r="DI310">
            <v>110.3</v>
          </cell>
          <cell r="DJ310">
            <v>11</v>
          </cell>
          <cell r="DK310" t="str">
            <v>&amp;^%</v>
          </cell>
          <cell r="DL310" t="str">
            <v>&amp;^%</v>
          </cell>
          <cell r="DN310" t="str">
            <v>Boston</v>
          </cell>
          <cell r="DO310" t="str">
            <v>E07000136</v>
          </cell>
          <cell r="DP310">
            <v>6000</v>
          </cell>
          <cell r="DQ310">
            <v>15.6</v>
          </cell>
          <cell r="DR310">
            <v>37.5</v>
          </cell>
          <cell r="DS310">
            <v>2.6</v>
          </cell>
          <cell r="DT310">
            <v>38.5</v>
          </cell>
          <cell r="DU310">
            <v>1.8</v>
          </cell>
          <cell r="DV310" t="str">
            <v>&amp;^%</v>
          </cell>
          <cell r="DW310" t="str">
            <v>&amp;^%</v>
          </cell>
          <cell r="DX310" t="str">
            <v>&amp;^%</v>
          </cell>
          <cell r="DY310" t="str">
            <v>&amp;^%</v>
          </cell>
          <cell r="EA310" t="str">
            <v>Boston</v>
          </cell>
          <cell r="EB310" t="str">
            <v>E07000136</v>
          </cell>
          <cell r="EC310">
            <v>5000</v>
          </cell>
          <cell r="ED310">
            <v>18.899999999999999</v>
          </cell>
          <cell r="EE310">
            <v>18029</v>
          </cell>
          <cell r="EF310">
            <v>17</v>
          </cell>
          <cell r="EG310">
            <v>21248</v>
          </cell>
          <cell r="EH310">
            <v>7.5</v>
          </cell>
          <cell r="EI310" t="str">
            <v>&amp;^%</v>
          </cell>
          <cell r="EJ310" t="str">
            <v>&amp;^%</v>
          </cell>
          <cell r="EK310" t="str">
            <v>&amp;^%</v>
          </cell>
          <cell r="EL310" t="str">
            <v>&amp;^%</v>
          </cell>
          <cell r="EN310" t="str">
            <v>Boston</v>
          </cell>
          <cell r="EO310" t="str">
            <v>E07000136</v>
          </cell>
          <cell r="EP310">
            <v>6000</v>
          </cell>
          <cell r="EQ310">
            <v>15.6</v>
          </cell>
          <cell r="ER310">
            <v>9.32</v>
          </cell>
          <cell r="ES310">
            <v>12</v>
          </cell>
          <cell r="ET310">
            <v>10.48</v>
          </cell>
          <cell r="EU310">
            <v>6.5</v>
          </cell>
          <cell r="EV310" t="str">
            <v>&amp;^%</v>
          </cell>
          <cell r="EW310" t="str">
            <v>&amp;^%</v>
          </cell>
          <cell r="EX310" t="str">
            <v>&amp;^%</v>
          </cell>
          <cell r="EY310" t="str">
            <v>&amp;^%</v>
          </cell>
          <cell r="FA310" t="str">
            <v>Boston</v>
          </cell>
          <cell r="FB310" t="str">
            <v>E07000136</v>
          </cell>
          <cell r="FC310">
            <v>6000</v>
          </cell>
          <cell r="FD310">
            <v>15.6</v>
          </cell>
          <cell r="FE310">
            <v>358.1</v>
          </cell>
          <cell r="FF310">
            <v>10</v>
          </cell>
          <cell r="FG310">
            <v>403.6</v>
          </cell>
          <cell r="FH310">
            <v>6</v>
          </cell>
          <cell r="FI310" t="str">
            <v>&amp;^%</v>
          </cell>
          <cell r="FJ310" t="str">
            <v>&amp;^%</v>
          </cell>
          <cell r="FK310" t="str">
            <v>&amp;^%</v>
          </cell>
          <cell r="FL310" t="str">
            <v>&amp;^%</v>
          </cell>
          <cell r="FN310" t="str">
            <v>Boston</v>
          </cell>
          <cell r="FO310" t="str">
            <v>E07000136</v>
          </cell>
          <cell r="FP310">
            <v>11000</v>
          </cell>
          <cell r="FQ310">
            <v>12.6</v>
          </cell>
          <cell r="FR310">
            <v>40</v>
          </cell>
          <cell r="FS310">
            <v>3.3</v>
          </cell>
          <cell r="FT310">
            <v>43.2</v>
          </cell>
          <cell r="FU310">
            <v>2.4</v>
          </cell>
          <cell r="FV310">
            <v>36.5</v>
          </cell>
          <cell r="FW310">
            <v>2.9</v>
          </cell>
          <cell r="FX310" t="str">
            <v>&amp;^%</v>
          </cell>
          <cell r="FY310" t="str">
            <v>&amp;^%</v>
          </cell>
          <cell r="GA310" t="str">
            <v>Boston</v>
          </cell>
          <cell r="GB310" t="str">
            <v>E07000136</v>
          </cell>
          <cell r="GC310">
            <v>9000</v>
          </cell>
          <cell r="GD310">
            <v>15.3</v>
          </cell>
          <cell r="GE310">
            <v>22239</v>
          </cell>
          <cell r="GF310">
            <v>12</v>
          </cell>
          <cell r="GG310">
            <v>25767</v>
          </cell>
          <cell r="GH310">
            <v>9.1</v>
          </cell>
          <cell r="GI310" t="str">
            <v>&amp;^%</v>
          </cell>
          <cell r="GJ310" t="str">
            <v>&amp;^%</v>
          </cell>
          <cell r="GK310" t="str">
            <v>&amp;^%</v>
          </cell>
          <cell r="GL310" t="str">
            <v>&amp;^%</v>
          </cell>
          <cell r="GN310" t="str">
            <v>Boston</v>
          </cell>
          <cell r="GO310" t="str">
            <v>E07000136</v>
          </cell>
          <cell r="GP310">
            <v>11000</v>
          </cell>
          <cell r="GQ310">
            <v>12.6</v>
          </cell>
          <cell r="GR310">
            <v>9.8699999999999992</v>
          </cell>
          <cell r="GS310">
            <v>8.9</v>
          </cell>
          <cell r="GT310">
            <v>11.28</v>
          </cell>
          <cell r="GU310">
            <v>6</v>
          </cell>
          <cell r="GV310">
            <v>6.7</v>
          </cell>
          <cell r="GW310">
            <v>5.8</v>
          </cell>
          <cell r="GX310" t="str">
            <v>&amp;^%</v>
          </cell>
          <cell r="GY310" t="str">
            <v>&amp;^%</v>
          </cell>
        </row>
        <row r="311">
          <cell r="A311" t="str">
            <v>East Lindsey</v>
          </cell>
          <cell r="B311" t="str">
            <v>E07000137</v>
          </cell>
          <cell r="C311">
            <v>13000</v>
          </cell>
          <cell r="D311">
            <v>11.7</v>
          </cell>
          <cell r="E311">
            <v>411.4</v>
          </cell>
          <cell r="F311">
            <v>7.7</v>
          </cell>
          <cell r="G311">
            <v>482.6</v>
          </cell>
          <cell r="H311">
            <v>6.4</v>
          </cell>
          <cell r="I311">
            <v>246.6</v>
          </cell>
          <cell r="J311">
            <v>7.6</v>
          </cell>
          <cell r="K311" t="str">
            <v>&amp;^%</v>
          </cell>
          <cell r="L311" t="str">
            <v>&amp;^%</v>
          </cell>
          <cell r="N311" t="str">
            <v>East Lindsey</v>
          </cell>
          <cell r="O311" t="str">
            <v>E07000137</v>
          </cell>
          <cell r="P311">
            <v>21000</v>
          </cell>
          <cell r="Q311">
            <v>9</v>
          </cell>
          <cell r="R311">
            <v>39.4</v>
          </cell>
          <cell r="S311">
            <v>1.6</v>
          </cell>
          <cell r="T311">
            <v>40.299999999999997</v>
          </cell>
          <cell r="U311">
            <v>1.5</v>
          </cell>
          <cell r="V311">
            <v>32.5</v>
          </cell>
          <cell r="W311">
            <v>2</v>
          </cell>
          <cell r="X311" t="str">
            <v>&amp;^%</v>
          </cell>
          <cell r="Y311" t="str">
            <v>&amp;^%</v>
          </cell>
          <cell r="AA311" t="str">
            <v>East Lindsey</v>
          </cell>
          <cell r="AB311" t="str">
            <v>E07000137</v>
          </cell>
          <cell r="AC311">
            <v>19000</v>
          </cell>
          <cell r="AD311">
            <v>10.5</v>
          </cell>
          <cell r="AE311">
            <v>21226</v>
          </cell>
          <cell r="AF311">
            <v>8.6</v>
          </cell>
          <cell r="AG311">
            <v>25590</v>
          </cell>
          <cell r="AH311">
            <v>6.8</v>
          </cell>
          <cell r="AI311">
            <v>13046</v>
          </cell>
          <cell r="AJ311">
            <v>8.4</v>
          </cell>
          <cell r="AK311" t="str">
            <v>&amp;^%</v>
          </cell>
          <cell r="AL311" t="str">
            <v>&amp;^%</v>
          </cell>
          <cell r="AN311" t="str">
            <v>East Lindsey</v>
          </cell>
          <cell r="AO311" t="str">
            <v>E07000137</v>
          </cell>
          <cell r="AP311">
            <v>21000</v>
          </cell>
          <cell r="AQ311">
            <v>9</v>
          </cell>
          <cell r="AR311">
            <v>9.0399999999999991</v>
          </cell>
          <cell r="AS311">
            <v>6.6</v>
          </cell>
          <cell r="AT311">
            <v>11.47</v>
          </cell>
          <cell r="AU311">
            <v>5.0999999999999996</v>
          </cell>
          <cell r="AV311">
            <v>6.35</v>
          </cell>
          <cell r="AW311">
            <v>2.1</v>
          </cell>
          <cell r="AX311" t="str">
            <v>&amp;^%</v>
          </cell>
          <cell r="AY311" t="str">
            <v>&amp;^%</v>
          </cell>
          <cell r="BA311" t="str">
            <v>East Lindsey</v>
          </cell>
          <cell r="BB311" t="str">
            <v>E07000137</v>
          </cell>
          <cell r="BC311">
            <v>21000</v>
          </cell>
          <cell r="BD311">
            <v>9</v>
          </cell>
          <cell r="BE311">
            <v>386.5</v>
          </cell>
          <cell r="BF311">
            <v>7.2</v>
          </cell>
          <cell r="BG311">
            <v>462.3</v>
          </cell>
          <cell r="BH311">
            <v>4.9000000000000004</v>
          </cell>
          <cell r="BI311">
            <v>242.8</v>
          </cell>
          <cell r="BJ311">
            <v>5.4</v>
          </cell>
          <cell r="BK311" t="str">
            <v>&amp;^%</v>
          </cell>
          <cell r="BL311" t="str">
            <v>&amp;^%</v>
          </cell>
          <cell r="BN311" t="str">
            <v>East Lindsey</v>
          </cell>
          <cell r="BO311" t="str">
            <v>E07000137</v>
          </cell>
          <cell r="BP311">
            <v>32000</v>
          </cell>
          <cell r="BQ311">
            <v>7.2</v>
          </cell>
          <cell r="BR311">
            <v>35.200000000000003</v>
          </cell>
          <cell r="BS311">
            <v>3.6</v>
          </cell>
          <cell r="BT311">
            <v>32.1</v>
          </cell>
          <cell r="BU311">
            <v>2.9</v>
          </cell>
          <cell r="BV311">
            <v>12.5</v>
          </cell>
          <cell r="BW311">
            <v>16</v>
          </cell>
          <cell r="BX311" t="str">
            <v>&amp;^%</v>
          </cell>
          <cell r="BY311" t="str">
            <v>&amp;^%</v>
          </cell>
          <cell r="CA311" t="str">
            <v>East Lindsey</v>
          </cell>
          <cell r="CB311" t="str">
            <v>E07000137</v>
          </cell>
          <cell r="CC311">
            <v>29000</v>
          </cell>
          <cell r="CD311">
            <v>8.4</v>
          </cell>
          <cell r="CE311">
            <v>17037</v>
          </cell>
          <cell r="CF311">
            <v>8.1999999999999993</v>
          </cell>
          <cell r="CG311">
            <v>19741</v>
          </cell>
          <cell r="CH311">
            <v>6.9</v>
          </cell>
          <cell r="CI311" t="str">
            <v>&amp;^%</v>
          </cell>
          <cell r="CJ311" t="str">
            <v>&amp;^%</v>
          </cell>
          <cell r="CK311" t="str">
            <v>&amp;^%</v>
          </cell>
          <cell r="CL311" t="str">
            <v>&amp;^%</v>
          </cell>
          <cell r="CN311" t="str">
            <v>East Lindsey</v>
          </cell>
          <cell r="CO311" t="str">
            <v>E07000137</v>
          </cell>
          <cell r="CP311">
            <v>32000</v>
          </cell>
          <cell r="CQ311">
            <v>7.2</v>
          </cell>
          <cell r="CR311">
            <v>8.5399999999999991</v>
          </cell>
          <cell r="CS311">
            <v>3.8</v>
          </cell>
          <cell r="CT311">
            <v>10.9</v>
          </cell>
          <cell r="CU311">
            <v>4.5</v>
          </cell>
          <cell r="CV311">
            <v>6.08</v>
          </cell>
          <cell r="CW311">
            <v>0.9</v>
          </cell>
          <cell r="CX311" t="str">
            <v>&amp;^%</v>
          </cell>
          <cell r="CY311" t="str">
            <v>&amp;^%</v>
          </cell>
          <cell r="DA311" t="str">
            <v>East Lindsey</v>
          </cell>
          <cell r="DB311" t="str">
            <v>E07000137</v>
          </cell>
          <cell r="DC311">
            <v>32000</v>
          </cell>
          <cell r="DD311">
            <v>7.2</v>
          </cell>
          <cell r="DE311">
            <v>299.10000000000002</v>
          </cell>
          <cell r="DF311">
            <v>7.8</v>
          </cell>
          <cell r="DG311">
            <v>350.1</v>
          </cell>
          <cell r="DH311">
            <v>5.3</v>
          </cell>
          <cell r="DI311">
            <v>95.5</v>
          </cell>
          <cell r="DJ311">
            <v>17</v>
          </cell>
          <cell r="DK311" t="str">
            <v>&amp;^%</v>
          </cell>
          <cell r="DL311" t="str">
            <v>&amp;^%</v>
          </cell>
          <cell r="DN311" t="str">
            <v>East Lindsey</v>
          </cell>
          <cell r="DO311" t="str">
            <v>E07000137</v>
          </cell>
          <cell r="DP311">
            <v>8000</v>
          </cell>
          <cell r="DQ311">
            <v>14.2</v>
          </cell>
          <cell r="DR311">
            <v>37</v>
          </cell>
          <cell r="DS311">
            <v>3.4</v>
          </cell>
          <cell r="DT311">
            <v>37.6</v>
          </cell>
          <cell r="DU311">
            <v>2.2000000000000002</v>
          </cell>
          <cell r="DV311" t="str">
            <v>&amp;^%</v>
          </cell>
          <cell r="DW311" t="str">
            <v>&amp;^%</v>
          </cell>
          <cell r="DX311" t="str">
            <v>&amp;^%</v>
          </cell>
          <cell r="DY311" t="str">
            <v>&amp;^%</v>
          </cell>
          <cell r="EA311" t="str">
            <v>East Lindsey</v>
          </cell>
          <cell r="EB311" t="str">
            <v>E07000137</v>
          </cell>
          <cell r="EC311">
            <v>7000</v>
          </cell>
          <cell r="ED311">
            <v>16.8</v>
          </cell>
          <cell r="EE311">
            <v>18030</v>
          </cell>
          <cell r="EF311">
            <v>16</v>
          </cell>
          <cell r="EG311">
            <v>22014</v>
          </cell>
          <cell r="EH311">
            <v>8.8000000000000007</v>
          </cell>
          <cell r="EI311" t="str">
            <v>&amp;^%</v>
          </cell>
          <cell r="EJ311" t="str">
            <v>&amp;^%</v>
          </cell>
          <cell r="EK311" t="str">
            <v>&amp;^%</v>
          </cell>
          <cell r="EL311" t="str">
            <v>&amp;^%</v>
          </cell>
          <cell r="EN311" t="str">
            <v>East Lindsey</v>
          </cell>
          <cell r="EO311" t="str">
            <v>E07000137</v>
          </cell>
          <cell r="EP311">
            <v>8000</v>
          </cell>
          <cell r="EQ311">
            <v>14.2</v>
          </cell>
          <cell r="ER311">
            <v>9.06</v>
          </cell>
          <cell r="ES311">
            <v>9</v>
          </cell>
          <cell r="ET311">
            <v>11.46</v>
          </cell>
          <cell r="EU311">
            <v>7.3</v>
          </cell>
          <cell r="EV311" t="str">
            <v>&amp;^%</v>
          </cell>
          <cell r="EW311" t="str">
            <v>&amp;^%</v>
          </cell>
          <cell r="EX311" t="str">
            <v>&amp;^%</v>
          </cell>
          <cell r="EY311" t="str">
            <v>&amp;^%</v>
          </cell>
          <cell r="FA311" t="str">
            <v>East Lindsey</v>
          </cell>
          <cell r="FB311" t="str">
            <v>E07000137</v>
          </cell>
          <cell r="FC311">
            <v>8000</v>
          </cell>
          <cell r="FD311">
            <v>14.2</v>
          </cell>
          <cell r="FE311">
            <v>339.8</v>
          </cell>
          <cell r="FF311">
            <v>12</v>
          </cell>
          <cell r="FG311">
            <v>430.6</v>
          </cell>
          <cell r="FH311">
            <v>7.2</v>
          </cell>
          <cell r="FI311" t="str">
            <v>&amp;^%</v>
          </cell>
          <cell r="FJ311" t="str">
            <v>&amp;^%</v>
          </cell>
          <cell r="FK311" t="str">
            <v>&amp;^%</v>
          </cell>
          <cell r="FL311" t="str">
            <v>&amp;^%</v>
          </cell>
          <cell r="FN311" t="str">
            <v>East Lindsey</v>
          </cell>
          <cell r="FO311" t="str">
            <v>E07000137</v>
          </cell>
          <cell r="FP311">
            <v>13000</v>
          </cell>
          <cell r="FQ311">
            <v>11.7</v>
          </cell>
          <cell r="FR311">
            <v>40</v>
          </cell>
          <cell r="FS311" t="str">
            <v>&amp;^%</v>
          </cell>
          <cell r="FT311">
            <v>42</v>
          </cell>
          <cell r="FU311">
            <v>1.9</v>
          </cell>
          <cell r="FV311">
            <v>35</v>
          </cell>
          <cell r="FW311">
            <v>3.3</v>
          </cell>
          <cell r="FX311" t="str">
            <v>&amp;^%</v>
          </cell>
          <cell r="FY311" t="str">
            <v>&amp;^%</v>
          </cell>
          <cell r="GA311" t="str">
            <v>East Lindsey</v>
          </cell>
          <cell r="GB311" t="str">
            <v>E07000137</v>
          </cell>
          <cell r="GC311">
            <v>12000</v>
          </cell>
          <cell r="GD311">
            <v>13.3</v>
          </cell>
          <cell r="GE311">
            <v>23151</v>
          </cell>
          <cell r="GF311">
            <v>8</v>
          </cell>
          <cell r="GG311">
            <v>27720</v>
          </cell>
          <cell r="GH311">
            <v>8.9</v>
          </cell>
          <cell r="GI311">
            <v>14339</v>
          </cell>
          <cell r="GJ311">
            <v>6.5</v>
          </cell>
          <cell r="GK311" t="str">
            <v>&amp;^%</v>
          </cell>
          <cell r="GL311" t="str">
            <v>&amp;^%</v>
          </cell>
          <cell r="GN311" t="str">
            <v>East Lindsey</v>
          </cell>
          <cell r="GO311" t="str">
            <v>E07000137</v>
          </cell>
          <cell r="GP311">
            <v>13000</v>
          </cell>
          <cell r="GQ311">
            <v>11.7</v>
          </cell>
          <cell r="GR311">
            <v>8.99</v>
          </cell>
          <cell r="GS311">
            <v>7.6</v>
          </cell>
          <cell r="GT311">
            <v>11.48</v>
          </cell>
          <cell r="GU311">
            <v>6.9</v>
          </cell>
          <cell r="GV311">
            <v>6.25</v>
          </cell>
          <cell r="GW311">
            <v>5.0999999999999996</v>
          </cell>
          <cell r="GX311" t="str">
            <v>&amp;^%</v>
          </cell>
          <cell r="GY311" t="str">
            <v>&amp;^%</v>
          </cell>
        </row>
        <row r="312">
          <cell r="A312" t="str">
            <v>Lincoln</v>
          </cell>
          <cell r="B312" t="str">
            <v>E07000138</v>
          </cell>
          <cell r="C312">
            <v>19000</v>
          </cell>
          <cell r="D312">
            <v>9.4</v>
          </cell>
          <cell r="E312">
            <v>504.9</v>
          </cell>
          <cell r="F312">
            <v>5.7</v>
          </cell>
          <cell r="G312">
            <v>587.20000000000005</v>
          </cell>
          <cell r="H312">
            <v>6.1</v>
          </cell>
          <cell r="I312">
            <v>262.5</v>
          </cell>
          <cell r="J312">
            <v>7.6</v>
          </cell>
          <cell r="K312" t="str">
            <v>&amp;^%</v>
          </cell>
          <cell r="L312" t="str">
            <v>&amp;^%</v>
          </cell>
          <cell r="N312" t="str">
            <v>Lincoln</v>
          </cell>
          <cell r="O312" t="str">
            <v>E07000138</v>
          </cell>
          <cell r="P312">
            <v>36000</v>
          </cell>
          <cell r="Q312">
            <v>6.8</v>
          </cell>
          <cell r="R312">
            <v>37.5</v>
          </cell>
          <cell r="S312">
            <v>0.3</v>
          </cell>
          <cell r="T312">
            <v>38.6</v>
          </cell>
          <cell r="U312">
            <v>1</v>
          </cell>
          <cell r="V312">
            <v>32.700000000000003</v>
          </cell>
          <cell r="W312">
            <v>2.2999999999999998</v>
          </cell>
          <cell r="X312" t="str">
            <v>&amp;^%</v>
          </cell>
          <cell r="Y312" t="str">
            <v>&amp;^%</v>
          </cell>
          <cell r="AA312" t="str">
            <v>Lincoln</v>
          </cell>
          <cell r="AB312" t="str">
            <v>E07000138</v>
          </cell>
          <cell r="AC312">
            <v>33000</v>
          </cell>
          <cell r="AD312">
            <v>7.9</v>
          </cell>
          <cell r="AE312">
            <v>24236</v>
          </cell>
          <cell r="AF312">
            <v>5.0999999999999996</v>
          </cell>
          <cell r="AG312">
            <v>27465</v>
          </cell>
          <cell r="AH312">
            <v>5</v>
          </cell>
          <cell r="AI312">
            <v>13177</v>
          </cell>
          <cell r="AJ312">
            <v>5.2</v>
          </cell>
          <cell r="AK312" t="str">
            <v>&amp;^%</v>
          </cell>
          <cell r="AL312" t="str">
            <v>&amp;^%</v>
          </cell>
          <cell r="AN312" t="str">
            <v>Lincoln</v>
          </cell>
          <cell r="AO312" t="str">
            <v>E07000138</v>
          </cell>
          <cell r="AP312">
            <v>36000</v>
          </cell>
          <cell r="AQ312">
            <v>6.8</v>
          </cell>
          <cell r="AR312">
            <v>12.4</v>
          </cell>
          <cell r="AS312">
            <v>4.8</v>
          </cell>
          <cell r="AT312">
            <v>14.08</v>
          </cell>
          <cell r="AU312">
            <v>4</v>
          </cell>
          <cell r="AV312">
            <v>6.95</v>
          </cell>
          <cell r="AW312">
            <v>4.5999999999999996</v>
          </cell>
          <cell r="AX312" t="str">
            <v>&amp;^%</v>
          </cell>
          <cell r="AY312" t="str">
            <v>&amp;^%</v>
          </cell>
          <cell r="BA312" t="str">
            <v>Lincoln</v>
          </cell>
          <cell r="BB312" t="str">
            <v>E07000138</v>
          </cell>
          <cell r="BC312">
            <v>36000</v>
          </cell>
          <cell r="BD312">
            <v>6.8</v>
          </cell>
          <cell r="BE312">
            <v>478.1</v>
          </cell>
          <cell r="BF312">
            <v>4.4000000000000004</v>
          </cell>
          <cell r="BG312">
            <v>543.29999999999995</v>
          </cell>
          <cell r="BH312">
            <v>4.0999999999999996</v>
          </cell>
          <cell r="BI312">
            <v>253.8</v>
          </cell>
          <cell r="BJ312">
            <v>4.0999999999999996</v>
          </cell>
          <cell r="BK312" t="str">
            <v>&amp;^%</v>
          </cell>
          <cell r="BL312" t="str">
            <v>&amp;^%</v>
          </cell>
          <cell r="BN312" t="str">
            <v>Lincoln</v>
          </cell>
          <cell r="BO312" t="str">
            <v>E07000138</v>
          </cell>
          <cell r="BP312">
            <v>54000</v>
          </cell>
          <cell r="BQ312">
            <v>5.5</v>
          </cell>
          <cell r="BR312">
            <v>36.799999999999997</v>
          </cell>
          <cell r="BS312">
            <v>1.4</v>
          </cell>
          <cell r="BT312">
            <v>31.6</v>
          </cell>
          <cell r="BU312">
            <v>2</v>
          </cell>
          <cell r="BV312">
            <v>12.9</v>
          </cell>
          <cell r="BW312">
            <v>11</v>
          </cell>
          <cell r="BX312" t="str">
            <v>&amp;^%</v>
          </cell>
          <cell r="BY312" t="str">
            <v>&amp;^%</v>
          </cell>
          <cell r="CA312" t="str">
            <v>Lincoln</v>
          </cell>
          <cell r="CB312" t="str">
            <v>E07000138</v>
          </cell>
          <cell r="CC312">
            <v>48000</v>
          </cell>
          <cell r="CD312">
            <v>6.5</v>
          </cell>
          <cell r="CE312">
            <v>19134</v>
          </cell>
          <cell r="CF312">
            <v>6.9</v>
          </cell>
          <cell r="CG312">
            <v>22120</v>
          </cell>
          <cell r="CH312">
            <v>5</v>
          </cell>
          <cell r="CI312">
            <v>6531</v>
          </cell>
          <cell r="CJ312">
            <v>13</v>
          </cell>
          <cell r="CK312" t="str">
            <v>&amp;^%</v>
          </cell>
          <cell r="CL312" t="str">
            <v>&amp;^%</v>
          </cell>
          <cell r="CN312" t="str">
            <v>Lincoln</v>
          </cell>
          <cell r="CO312" t="str">
            <v>E07000138</v>
          </cell>
          <cell r="CP312">
            <v>54000</v>
          </cell>
          <cell r="CQ312">
            <v>5.5</v>
          </cell>
          <cell r="CR312">
            <v>10.95</v>
          </cell>
          <cell r="CS312">
            <v>5.6</v>
          </cell>
          <cell r="CT312">
            <v>13.5</v>
          </cell>
          <cell r="CU312">
            <v>3.7</v>
          </cell>
          <cell r="CV312">
            <v>6.38</v>
          </cell>
          <cell r="CW312">
            <v>2.1</v>
          </cell>
          <cell r="CX312" t="str">
            <v>&amp;^%</v>
          </cell>
          <cell r="CY312" t="str">
            <v>&amp;^%</v>
          </cell>
          <cell r="DA312" t="str">
            <v>Lincoln</v>
          </cell>
          <cell r="DB312" t="str">
            <v>E07000138</v>
          </cell>
          <cell r="DC312">
            <v>54000</v>
          </cell>
          <cell r="DD312">
            <v>5.5</v>
          </cell>
          <cell r="DE312">
            <v>355.9</v>
          </cell>
          <cell r="DF312">
            <v>7.4</v>
          </cell>
          <cell r="DG312">
            <v>426.8</v>
          </cell>
          <cell r="DH312">
            <v>4.4000000000000004</v>
          </cell>
          <cell r="DI312">
            <v>109.2</v>
          </cell>
          <cell r="DJ312">
            <v>13</v>
          </cell>
          <cell r="DK312" t="str">
            <v>&amp;^%</v>
          </cell>
          <cell r="DL312" t="str">
            <v>&amp;^%</v>
          </cell>
          <cell r="DN312" t="str">
            <v>Lincoln</v>
          </cell>
          <cell r="DO312" t="str">
            <v>E07000138</v>
          </cell>
          <cell r="DP312">
            <v>17000</v>
          </cell>
          <cell r="DQ312">
            <v>9.8000000000000007</v>
          </cell>
          <cell r="DR312">
            <v>37.4</v>
          </cell>
          <cell r="DS312">
            <v>0.3</v>
          </cell>
          <cell r="DT312">
            <v>36.9</v>
          </cell>
          <cell r="DU312">
            <v>1</v>
          </cell>
          <cell r="DV312">
            <v>32.5</v>
          </cell>
          <cell r="DW312">
            <v>3.9</v>
          </cell>
          <cell r="DX312" t="str">
            <v>&amp;^%</v>
          </cell>
          <cell r="DY312" t="str">
            <v>&amp;^%</v>
          </cell>
          <cell r="EA312" t="str">
            <v>Lincoln</v>
          </cell>
          <cell r="EB312" t="str">
            <v>E07000138</v>
          </cell>
          <cell r="EC312">
            <v>16000</v>
          </cell>
          <cell r="ED312">
            <v>11.1</v>
          </cell>
          <cell r="EE312">
            <v>22036</v>
          </cell>
          <cell r="EF312">
            <v>8.1</v>
          </cell>
          <cell r="EG312">
            <v>24564</v>
          </cell>
          <cell r="EH312">
            <v>5.7</v>
          </cell>
          <cell r="EI312">
            <v>12255</v>
          </cell>
          <cell r="EJ312">
            <v>19</v>
          </cell>
          <cell r="EK312" t="str">
            <v>&amp;^%</v>
          </cell>
          <cell r="EL312" t="str">
            <v>&amp;^%</v>
          </cell>
          <cell r="EN312" t="str">
            <v>Lincoln</v>
          </cell>
          <cell r="EO312" t="str">
            <v>E07000138</v>
          </cell>
          <cell r="EP312">
            <v>17000</v>
          </cell>
          <cell r="EQ312">
            <v>9.8000000000000007</v>
          </cell>
          <cell r="ER312">
            <v>11.97</v>
          </cell>
          <cell r="ES312">
            <v>7.9</v>
          </cell>
          <cell r="ET312">
            <v>13.32</v>
          </cell>
          <cell r="EU312">
            <v>4.9000000000000004</v>
          </cell>
          <cell r="EV312">
            <v>6.91</v>
          </cell>
          <cell r="EW312">
            <v>5.4</v>
          </cell>
          <cell r="EX312" t="str">
            <v>&amp;^%</v>
          </cell>
          <cell r="EY312" t="str">
            <v>&amp;^%</v>
          </cell>
          <cell r="FA312" t="str">
            <v>Lincoln</v>
          </cell>
          <cell r="FB312" t="str">
            <v>E07000138</v>
          </cell>
          <cell r="FC312">
            <v>17000</v>
          </cell>
          <cell r="FD312">
            <v>9.8000000000000007</v>
          </cell>
          <cell r="FE312">
            <v>438.7</v>
          </cell>
          <cell r="FF312">
            <v>7.6</v>
          </cell>
          <cell r="FG312">
            <v>491.9</v>
          </cell>
          <cell r="FH312">
            <v>4.7</v>
          </cell>
          <cell r="FI312">
            <v>247.8</v>
          </cell>
          <cell r="FJ312">
            <v>4.4000000000000004</v>
          </cell>
          <cell r="FK312" t="str">
            <v>&amp;^%</v>
          </cell>
          <cell r="FL312" t="str">
            <v>&amp;^%</v>
          </cell>
          <cell r="FN312" t="str">
            <v>Lincoln</v>
          </cell>
          <cell r="FO312" t="str">
            <v>E07000138</v>
          </cell>
          <cell r="FP312">
            <v>19000</v>
          </cell>
          <cell r="FQ312">
            <v>9.4</v>
          </cell>
          <cell r="FR312">
            <v>37.5</v>
          </cell>
          <cell r="FS312">
            <v>1.3</v>
          </cell>
          <cell r="FT312">
            <v>40</v>
          </cell>
          <cell r="FU312">
            <v>1.5</v>
          </cell>
          <cell r="FV312">
            <v>34.200000000000003</v>
          </cell>
          <cell r="FW312">
            <v>2.8</v>
          </cell>
          <cell r="FX312" t="str">
            <v>&amp;^%</v>
          </cell>
          <cell r="FY312" t="str">
            <v>&amp;^%</v>
          </cell>
          <cell r="GA312" t="str">
            <v>Lincoln</v>
          </cell>
          <cell r="GB312" t="str">
            <v>E07000138</v>
          </cell>
          <cell r="GC312">
            <v>17000</v>
          </cell>
          <cell r="GD312">
            <v>11.2</v>
          </cell>
          <cell r="GE312">
            <v>25737</v>
          </cell>
          <cell r="GF312">
            <v>7.1</v>
          </cell>
          <cell r="GG312">
            <v>30144</v>
          </cell>
          <cell r="GH312">
            <v>7.5</v>
          </cell>
          <cell r="GI312">
            <v>13569</v>
          </cell>
          <cell r="GJ312">
            <v>14</v>
          </cell>
          <cell r="GK312" t="str">
            <v>&amp;^%</v>
          </cell>
          <cell r="GL312" t="str">
            <v>&amp;^%</v>
          </cell>
          <cell r="GN312" t="str">
            <v>Lincoln</v>
          </cell>
          <cell r="GO312" t="str">
            <v>E07000138</v>
          </cell>
          <cell r="GP312">
            <v>19000</v>
          </cell>
          <cell r="GQ312">
            <v>9.4</v>
          </cell>
          <cell r="GR312">
            <v>12.56</v>
          </cell>
          <cell r="GS312">
            <v>6.6</v>
          </cell>
          <cell r="GT312">
            <v>14.69</v>
          </cell>
          <cell r="GU312">
            <v>5.8</v>
          </cell>
          <cell r="GV312">
            <v>6.88</v>
          </cell>
          <cell r="GW312">
            <v>6.4</v>
          </cell>
          <cell r="GX312" t="str">
            <v>&amp;^%</v>
          </cell>
          <cell r="GY312" t="str">
            <v>&amp;^%</v>
          </cell>
        </row>
        <row r="313">
          <cell r="A313" t="str">
            <v>North Kesteven</v>
          </cell>
          <cell r="B313" t="str">
            <v>E07000139</v>
          </cell>
          <cell r="C313">
            <v>13000</v>
          </cell>
          <cell r="D313">
            <v>11.6</v>
          </cell>
          <cell r="E313">
            <v>484.9</v>
          </cell>
          <cell r="F313">
            <v>11</v>
          </cell>
          <cell r="G313">
            <v>622.29999999999995</v>
          </cell>
          <cell r="H313">
            <v>11</v>
          </cell>
          <cell r="I313">
            <v>270.3</v>
          </cell>
          <cell r="J313">
            <v>6.7</v>
          </cell>
          <cell r="K313" t="str">
            <v>&amp;^%</v>
          </cell>
          <cell r="L313" t="str">
            <v>&amp;^%</v>
          </cell>
          <cell r="N313" t="str">
            <v>North Kesteven</v>
          </cell>
          <cell r="O313" t="str">
            <v>E07000139</v>
          </cell>
          <cell r="P313">
            <v>22000</v>
          </cell>
          <cell r="Q313">
            <v>8.9</v>
          </cell>
          <cell r="R313">
            <v>37.700000000000003</v>
          </cell>
          <cell r="S313">
            <v>1.7</v>
          </cell>
          <cell r="T313">
            <v>39.200000000000003</v>
          </cell>
          <cell r="U313">
            <v>1.2</v>
          </cell>
          <cell r="V313">
            <v>32.5</v>
          </cell>
          <cell r="W313">
            <v>2</v>
          </cell>
          <cell r="X313" t="str">
            <v>&amp;^%</v>
          </cell>
          <cell r="Y313" t="str">
            <v>&amp;^%</v>
          </cell>
          <cell r="AA313" t="str">
            <v>North Kesteven</v>
          </cell>
          <cell r="AB313" t="str">
            <v>E07000139</v>
          </cell>
          <cell r="AC313">
            <v>20000</v>
          </cell>
          <cell r="AD313">
            <v>10.4</v>
          </cell>
          <cell r="AE313">
            <v>21410</v>
          </cell>
          <cell r="AF313">
            <v>14</v>
          </cell>
          <cell r="AG313">
            <v>28045</v>
          </cell>
          <cell r="AH313">
            <v>9.3000000000000007</v>
          </cell>
          <cell r="AI313">
            <v>13000</v>
          </cell>
          <cell r="AJ313">
            <v>7.2</v>
          </cell>
          <cell r="AK313" t="str">
            <v>&amp;^%</v>
          </cell>
          <cell r="AL313" t="str">
            <v>&amp;^%</v>
          </cell>
          <cell r="AN313" t="str">
            <v>North Kesteven</v>
          </cell>
          <cell r="AO313" t="str">
            <v>E07000139</v>
          </cell>
          <cell r="AP313">
            <v>22000</v>
          </cell>
          <cell r="AQ313">
            <v>8.9</v>
          </cell>
          <cell r="AR313">
            <v>10.36</v>
          </cell>
          <cell r="AS313">
            <v>9.8000000000000007</v>
          </cell>
          <cell r="AT313">
            <v>13.82</v>
          </cell>
          <cell r="AU313">
            <v>8.3000000000000007</v>
          </cell>
          <cell r="AV313">
            <v>6.49</v>
          </cell>
          <cell r="AW313">
            <v>2.9</v>
          </cell>
          <cell r="AX313" t="str">
            <v>&amp;^%</v>
          </cell>
          <cell r="AY313" t="str">
            <v>&amp;^%</v>
          </cell>
          <cell r="BA313" t="str">
            <v>North Kesteven</v>
          </cell>
          <cell r="BB313" t="str">
            <v>E07000139</v>
          </cell>
          <cell r="BC313">
            <v>22000</v>
          </cell>
          <cell r="BD313">
            <v>8.9</v>
          </cell>
          <cell r="BE313">
            <v>424.1</v>
          </cell>
          <cell r="BF313">
            <v>9.3000000000000007</v>
          </cell>
          <cell r="BG313">
            <v>541.5</v>
          </cell>
          <cell r="BH313">
            <v>8.3000000000000007</v>
          </cell>
          <cell r="BI313">
            <v>250</v>
          </cell>
          <cell r="BJ313">
            <v>3.8</v>
          </cell>
          <cell r="BK313" t="str">
            <v>&amp;^%</v>
          </cell>
          <cell r="BL313" t="str">
            <v>&amp;^%</v>
          </cell>
          <cell r="BN313" t="str">
            <v>North Kesteven</v>
          </cell>
          <cell r="BO313" t="str">
            <v>E07000139</v>
          </cell>
          <cell r="BP313">
            <v>29000</v>
          </cell>
          <cell r="BQ313">
            <v>7.6</v>
          </cell>
          <cell r="BR313">
            <v>37.299999999999997</v>
          </cell>
          <cell r="BS313">
            <v>1.7</v>
          </cell>
          <cell r="BT313">
            <v>33.799999999999997</v>
          </cell>
          <cell r="BU313">
            <v>2.4</v>
          </cell>
          <cell r="BV313">
            <v>15.3</v>
          </cell>
          <cell r="BW313">
            <v>15</v>
          </cell>
          <cell r="BX313" t="str">
            <v>&amp;^%</v>
          </cell>
          <cell r="BY313" t="str">
            <v>&amp;^%</v>
          </cell>
          <cell r="CA313" t="str">
            <v>North Kesteven</v>
          </cell>
          <cell r="CB313" t="str">
            <v>E07000139</v>
          </cell>
          <cell r="CC313">
            <v>26000</v>
          </cell>
          <cell r="CD313">
            <v>11.6</v>
          </cell>
          <cell r="CE313">
            <v>17394</v>
          </cell>
          <cell r="CF313">
            <v>18</v>
          </cell>
          <cell r="CG313">
            <v>23019</v>
          </cell>
          <cell r="CH313">
            <v>12</v>
          </cell>
          <cell r="CI313" t="str">
            <v>&amp;^%</v>
          </cell>
          <cell r="CJ313" t="str">
            <v>&amp;^%</v>
          </cell>
          <cell r="CK313" t="str">
            <v>&amp;^%</v>
          </cell>
          <cell r="CL313" t="str">
            <v>&amp;^%</v>
          </cell>
          <cell r="CN313" t="str">
            <v>North Kesteven</v>
          </cell>
          <cell r="CO313" t="str">
            <v>E07000139</v>
          </cell>
          <cell r="CP313">
            <v>29000</v>
          </cell>
          <cell r="CQ313">
            <v>7.6</v>
          </cell>
          <cell r="CR313">
            <v>9.34</v>
          </cell>
          <cell r="CS313">
            <v>6.9</v>
          </cell>
          <cell r="CT313">
            <v>13.1</v>
          </cell>
          <cell r="CU313">
            <v>7.6</v>
          </cell>
          <cell r="CV313">
            <v>6.2</v>
          </cell>
          <cell r="CW313">
            <v>1.7</v>
          </cell>
          <cell r="CX313" t="str">
            <v>&amp;^%</v>
          </cell>
          <cell r="CY313" t="str">
            <v>&amp;^%</v>
          </cell>
          <cell r="DA313" t="str">
            <v>North Kesteven</v>
          </cell>
          <cell r="DB313" t="str">
            <v>E07000139</v>
          </cell>
          <cell r="DC313">
            <v>29000</v>
          </cell>
          <cell r="DD313">
            <v>7.6</v>
          </cell>
          <cell r="DE313">
            <v>342.6</v>
          </cell>
          <cell r="DF313">
            <v>8.5</v>
          </cell>
          <cell r="DG313">
            <v>442.9</v>
          </cell>
          <cell r="DH313">
            <v>8.1</v>
          </cell>
          <cell r="DI313">
            <v>117.2</v>
          </cell>
          <cell r="DJ313">
            <v>16</v>
          </cell>
          <cell r="DK313" t="str">
            <v>&amp;^%</v>
          </cell>
          <cell r="DL313" t="str">
            <v>&amp;^%</v>
          </cell>
          <cell r="DN313" t="str">
            <v>North Kesteven</v>
          </cell>
          <cell r="DO313" t="str">
            <v>E07000139</v>
          </cell>
          <cell r="DP313">
            <v>8000</v>
          </cell>
          <cell r="DQ313">
            <v>13.8</v>
          </cell>
          <cell r="DR313">
            <v>37.200000000000003</v>
          </cell>
          <cell r="DS313">
            <v>1.6</v>
          </cell>
          <cell r="DT313">
            <v>36.9</v>
          </cell>
          <cell r="DU313">
            <v>1.4</v>
          </cell>
          <cell r="DV313" t="str">
            <v>&amp;^%</v>
          </cell>
          <cell r="DW313" t="str">
            <v>&amp;^%</v>
          </cell>
          <cell r="DX313" t="str">
            <v>&amp;^%</v>
          </cell>
          <cell r="DY313" t="str">
            <v>&amp;^%</v>
          </cell>
          <cell r="EA313" t="str">
            <v>North Kesteven</v>
          </cell>
          <cell r="EB313" t="str">
            <v>E07000139</v>
          </cell>
          <cell r="EC313">
            <v>7000</v>
          </cell>
          <cell r="ED313">
            <v>16.600000000000001</v>
          </cell>
          <cell r="EE313">
            <v>16798</v>
          </cell>
          <cell r="EF313">
            <v>13</v>
          </cell>
          <cell r="EG313">
            <v>19892</v>
          </cell>
          <cell r="EH313">
            <v>8</v>
          </cell>
          <cell r="EI313" t="str">
            <v>&amp;^%</v>
          </cell>
          <cell r="EJ313" t="str">
            <v>&amp;^%</v>
          </cell>
          <cell r="EK313" t="str">
            <v>&amp;^%</v>
          </cell>
          <cell r="EL313" t="str">
            <v>&amp;^%</v>
          </cell>
          <cell r="EN313" t="str">
            <v>North Kesteven</v>
          </cell>
          <cell r="EO313" t="str">
            <v>E07000139</v>
          </cell>
          <cell r="EP313">
            <v>8000</v>
          </cell>
          <cell r="EQ313">
            <v>13.8</v>
          </cell>
          <cell r="ER313">
            <v>9.27</v>
          </cell>
          <cell r="ES313">
            <v>13</v>
          </cell>
          <cell r="ET313">
            <v>11.2</v>
          </cell>
          <cell r="EU313">
            <v>6</v>
          </cell>
          <cell r="EV313" t="str">
            <v>&amp;^%</v>
          </cell>
          <cell r="EW313" t="str">
            <v>&amp;^%</v>
          </cell>
          <cell r="EX313" t="str">
            <v>&amp;^%</v>
          </cell>
          <cell r="EY313" t="str">
            <v>&amp;^%</v>
          </cell>
          <cell r="FA313" t="str">
            <v>North Kesteven</v>
          </cell>
          <cell r="FB313" t="str">
            <v>E07000139</v>
          </cell>
          <cell r="FC313">
            <v>8000</v>
          </cell>
          <cell r="FD313">
            <v>13.8</v>
          </cell>
          <cell r="FE313">
            <v>353</v>
          </cell>
          <cell r="FF313">
            <v>13</v>
          </cell>
          <cell r="FG313">
            <v>413.5</v>
          </cell>
          <cell r="FH313">
            <v>5.6</v>
          </cell>
          <cell r="FI313" t="str">
            <v>&amp;^%</v>
          </cell>
          <cell r="FJ313" t="str">
            <v>&amp;^%</v>
          </cell>
          <cell r="FK313" t="str">
            <v>&amp;^%</v>
          </cell>
          <cell r="FL313" t="str">
            <v>&amp;^%</v>
          </cell>
          <cell r="FN313" t="str">
            <v>North Kesteven</v>
          </cell>
          <cell r="FO313" t="str">
            <v>E07000139</v>
          </cell>
          <cell r="FP313">
            <v>13000</v>
          </cell>
          <cell r="FQ313">
            <v>11.6</v>
          </cell>
          <cell r="FR313">
            <v>40</v>
          </cell>
          <cell r="FS313">
            <v>1.6</v>
          </cell>
          <cell r="FT313">
            <v>40.6</v>
          </cell>
          <cell r="FU313">
            <v>1.5</v>
          </cell>
          <cell r="FV313">
            <v>35</v>
          </cell>
          <cell r="FW313">
            <v>3.3</v>
          </cell>
          <cell r="FX313" t="str">
            <v>&amp;^%</v>
          </cell>
          <cell r="FY313" t="str">
            <v>&amp;^%</v>
          </cell>
          <cell r="GA313" t="str">
            <v>North Kesteven</v>
          </cell>
          <cell r="GB313" t="str">
            <v>E07000139</v>
          </cell>
          <cell r="GC313">
            <v>12000</v>
          </cell>
          <cell r="GD313">
            <v>13.4</v>
          </cell>
          <cell r="GE313">
            <v>25594</v>
          </cell>
          <cell r="GF313">
            <v>15</v>
          </cell>
          <cell r="GG313">
            <v>32834</v>
          </cell>
          <cell r="GH313">
            <v>12</v>
          </cell>
          <cell r="GI313" t="str">
            <v>&amp;^%</v>
          </cell>
          <cell r="GJ313" t="str">
            <v>&amp;^%</v>
          </cell>
          <cell r="GK313" t="str">
            <v>&amp;^%</v>
          </cell>
          <cell r="GL313" t="str">
            <v>&amp;^%</v>
          </cell>
          <cell r="GN313" t="str">
            <v>North Kesteven</v>
          </cell>
          <cell r="GO313" t="str">
            <v>E07000139</v>
          </cell>
          <cell r="GP313">
            <v>13000</v>
          </cell>
          <cell r="GQ313">
            <v>11.6</v>
          </cell>
          <cell r="GR313">
            <v>11.37</v>
          </cell>
          <cell r="GS313">
            <v>12</v>
          </cell>
          <cell r="GT313">
            <v>15.32</v>
          </cell>
          <cell r="GU313">
            <v>11</v>
          </cell>
          <cell r="GV313">
            <v>6.56</v>
          </cell>
          <cell r="GW313">
            <v>4.7</v>
          </cell>
          <cell r="GX313" t="str">
            <v>&amp;^%</v>
          </cell>
          <cell r="GY313" t="str">
            <v>&amp;^%</v>
          </cell>
        </row>
        <row r="314">
          <cell r="A314" t="str">
            <v>South Holland</v>
          </cell>
          <cell r="B314" t="str">
            <v>E07000140</v>
          </cell>
          <cell r="C314">
            <v>16000</v>
          </cell>
          <cell r="D314">
            <v>10.4</v>
          </cell>
          <cell r="E314">
            <v>442.6</v>
          </cell>
          <cell r="F314">
            <v>6.4</v>
          </cell>
          <cell r="G314">
            <v>503.4</v>
          </cell>
          <cell r="H314">
            <v>4.3</v>
          </cell>
          <cell r="I314">
            <v>312.3</v>
          </cell>
          <cell r="J314">
            <v>7.7</v>
          </cell>
          <cell r="K314" t="str">
            <v>&amp;^%</v>
          </cell>
          <cell r="L314" t="str">
            <v>&amp;^%</v>
          </cell>
          <cell r="N314" t="str">
            <v>South Holland</v>
          </cell>
          <cell r="O314" t="str">
            <v>E07000140</v>
          </cell>
          <cell r="P314">
            <v>23000</v>
          </cell>
          <cell r="Q314">
            <v>8.5</v>
          </cell>
          <cell r="R314">
            <v>40</v>
          </cell>
          <cell r="S314">
            <v>1.9</v>
          </cell>
          <cell r="T314">
            <v>42.5</v>
          </cell>
          <cell r="U314">
            <v>1.6</v>
          </cell>
          <cell r="V314">
            <v>34.700000000000003</v>
          </cell>
          <cell r="W314">
            <v>3.2</v>
          </cell>
          <cell r="X314" t="str">
            <v>&amp;^%</v>
          </cell>
          <cell r="Y314" t="str">
            <v>&amp;^%</v>
          </cell>
          <cell r="AA314" t="str">
            <v>South Holland</v>
          </cell>
          <cell r="AB314" t="str">
            <v>E07000140</v>
          </cell>
          <cell r="AC314">
            <v>21000</v>
          </cell>
          <cell r="AD314">
            <v>9.9</v>
          </cell>
          <cell r="AE314">
            <v>21900</v>
          </cell>
          <cell r="AF314">
            <v>5.9</v>
          </cell>
          <cell r="AG314">
            <v>25252</v>
          </cell>
          <cell r="AH314">
            <v>4.5</v>
          </cell>
          <cell r="AI314">
            <v>14468</v>
          </cell>
          <cell r="AJ314">
            <v>6</v>
          </cell>
          <cell r="AK314" t="str">
            <v>&amp;^%</v>
          </cell>
          <cell r="AL314" t="str">
            <v>&amp;^%</v>
          </cell>
          <cell r="AN314" t="str">
            <v>South Holland</v>
          </cell>
          <cell r="AO314" t="str">
            <v>E07000140</v>
          </cell>
          <cell r="AP314">
            <v>23000</v>
          </cell>
          <cell r="AQ314">
            <v>8.5</v>
          </cell>
          <cell r="AR314">
            <v>9.49</v>
          </cell>
          <cell r="AS314">
            <v>5.3</v>
          </cell>
          <cell r="AT314">
            <v>11.04</v>
          </cell>
          <cell r="AU314">
            <v>3.9</v>
          </cell>
          <cell r="AV314">
            <v>6.61</v>
          </cell>
          <cell r="AW314">
            <v>3.4</v>
          </cell>
          <cell r="AX314" t="str">
            <v>&amp;^%</v>
          </cell>
          <cell r="AY314" t="str">
            <v>&amp;^%</v>
          </cell>
          <cell r="BA314" t="str">
            <v>South Holland</v>
          </cell>
          <cell r="BB314" t="str">
            <v>E07000140</v>
          </cell>
          <cell r="BC314">
            <v>23000</v>
          </cell>
          <cell r="BD314">
            <v>8.5</v>
          </cell>
          <cell r="BE314">
            <v>412.9</v>
          </cell>
          <cell r="BF314">
            <v>5</v>
          </cell>
          <cell r="BG314">
            <v>469.5</v>
          </cell>
          <cell r="BH314">
            <v>3.8</v>
          </cell>
          <cell r="BI314">
            <v>258.7</v>
          </cell>
          <cell r="BJ314">
            <v>4.9000000000000004</v>
          </cell>
          <cell r="BK314" t="str">
            <v>&amp;^%</v>
          </cell>
          <cell r="BL314" t="str">
            <v>&amp;^%</v>
          </cell>
          <cell r="BN314" t="str">
            <v>South Holland</v>
          </cell>
          <cell r="BO314" t="str">
            <v>E07000140</v>
          </cell>
          <cell r="BP314">
            <v>30000</v>
          </cell>
          <cell r="BQ314">
            <v>7.4</v>
          </cell>
          <cell r="BR314">
            <v>39</v>
          </cell>
          <cell r="BS314">
            <v>1.6</v>
          </cell>
          <cell r="BT314">
            <v>37.299999999999997</v>
          </cell>
          <cell r="BU314">
            <v>2.5</v>
          </cell>
          <cell r="BV314">
            <v>18.3</v>
          </cell>
          <cell r="BW314">
            <v>11</v>
          </cell>
          <cell r="BX314" t="str">
            <v>&amp;^%</v>
          </cell>
          <cell r="BY314" t="str">
            <v>&amp;^%</v>
          </cell>
          <cell r="CA314" t="str">
            <v>South Holland</v>
          </cell>
          <cell r="CB314" t="str">
            <v>E07000140</v>
          </cell>
          <cell r="CC314">
            <v>26000</v>
          </cell>
          <cell r="CD314">
            <v>10.1</v>
          </cell>
          <cell r="CE314">
            <v>19891</v>
          </cell>
          <cell r="CF314">
            <v>8.3000000000000007</v>
          </cell>
          <cell r="CG314">
            <v>21480</v>
          </cell>
          <cell r="CH314">
            <v>7</v>
          </cell>
          <cell r="CI314" t="str">
            <v>&amp;^%</v>
          </cell>
          <cell r="CJ314" t="str">
            <v>&amp;^%</v>
          </cell>
          <cell r="CK314" t="str">
            <v>&amp;^%</v>
          </cell>
          <cell r="CL314" t="str">
            <v>&amp;^%</v>
          </cell>
          <cell r="CN314" t="str">
            <v>South Holland</v>
          </cell>
          <cell r="CO314" t="str">
            <v>E07000140</v>
          </cell>
          <cell r="CP314">
            <v>30000</v>
          </cell>
          <cell r="CQ314">
            <v>7.4</v>
          </cell>
          <cell r="CR314">
            <v>8.66</v>
          </cell>
          <cell r="CS314">
            <v>4.2</v>
          </cell>
          <cell r="CT314">
            <v>10.63</v>
          </cell>
          <cell r="CU314">
            <v>3.6</v>
          </cell>
          <cell r="CV314">
            <v>6.08</v>
          </cell>
          <cell r="CW314">
            <v>1.5</v>
          </cell>
          <cell r="CX314" t="str">
            <v>&amp;^%</v>
          </cell>
          <cell r="CY314" t="str">
            <v>&amp;^%</v>
          </cell>
          <cell r="DA314" t="str">
            <v>South Holland</v>
          </cell>
          <cell r="DB314" t="str">
            <v>E07000140</v>
          </cell>
          <cell r="DC314">
            <v>30000</v>
          </cell>
          <cell r="DD314">
            <v>7.4</v>
          </cell>
          <cell r="DE314">
            <v>369.9</v>
          </cell>
          <cell r="DF314">
            <v>6.1</v>
          </cell>
          <cell r="DG314">
            <v>396.1</v>
          </cell>
          <cell r="DH314">
            <v>4.3</v>
          </cell>
          <cell r="DI314">
            <v>128</v>
          </cell>
          <cell r="DJ314">
            <v>12</v>
          </cell>
          <cell r="DK314" t="str">
            <v>&amp;^%</v>
          </cell>
          <cell r="DL314" t="str">
            <v>&amp;^%</v>
          </cell>
          <cell r="DN314" t="str">
            <v>South Holland</v>
          </cell>
          <cell r="DO314" t="str">
            <v>E07000140</v>
          </cell>
          <cell r="DP314">
            <v>8000</v>
          </cell>
          <cell r="DQ314">
            <v>14.7</v>
          </cell>
          <cell r="DR314">
            <v>39.200000000000003</v>
          </cell>
          <cell r="DS314">
            <v>1.7</v>
          </cell>
          <cell r="DT314">
            <v>39.200000000000003</v>
          </cell>
          <cell r="DU314">
            <v>1.6</v>
          </cell>
          <cell r="DV314" t="str">
            <v>&amp;^%</v>
          </cell>
          <cell r="DW314" t="str">
            <v>&amp;^%</v>
          </cell>
          <cell r="DX314" t="str">
            <v>&amp;^%</v>
          </cell>
          <cell r="DY314" t="str">
            <v>&amp;^%</v>
          </cell>
          <cell r="EA314" t="str">
            <v>South Holland</v>
          </cell>
          <cell r="EB314" t="str">
            <v>E07000140</v>
          </cell>
          <cell r="EC314">
            <v>6000</v>
          </cell>
          <cell r="ED314">
            <v>18.3</v>
          </cell>
          <cell r="EE314">
            <v>17674</v>
          </cell>
          <cell r="EF314">
            <v>14</v>
          </cell>
          <cell r="EG314">
            <v>21325</v>
          </cell>
          <cell r="EH314">
            <v>8.1999999999999993</v>
          </cell>
          <cell r="EI314" t="str">
            <v>&amp;^%</v>
          </cell>
          <cell r="EJ314" t="str">
            <v>&amp;^%</v>
          </cell>
          <cell r="EK314" t="str">
            <v>&amp;^%</v>
          </cell>
          <cell r="EL314" t="str">
            <v>&amp;^%</v>
          </cell>
          <cell r="EN314" t="str">
            <v>South Holland</v>
          </cell>
          <cell r="EO314" t="str">
            <v>E07000140</v>
          </cell>
          <cell r="EP314">
            <v>8000</v>
          </cell>
          <cell r="EQ314">
            <v>14.7</v>
          </cell>
          <cell r="ER314">
            <v>8.64</v>
          </cell>
          <cell r="ES314">
            <v>13</v>
          </cell>
          <cell r="ET314">
            <v>10.210000000000001</v>
          </cell>
          <cell r="EU314">
            <v>6.7</v>
          </cell>
          <cell r="EV314" t="str">
            <v>&amp;^%</v>
          </cell>
          <cell r="EW314" t="str">
            <v>&amp;^%</v>
          </cell>
          <cell r="EX314" t="str">
            <v>&amp;^%</v>
          </cell>
          <cell r="EY314" t="str">
            <v>&amp;^%</v>
          </cell>
          <cell r="FA314" t="str">
            <v>South Holland</v>
          </cell>
          <cell r="FB314" t="str">
            <v>E07000140</v>
          </cell>
          <cell r="FC314">
            <v>8000</v>
          </cell>
          <cell r="FD314">
            <v>14.7</v>
          </cell>
          <cell r="FE314">
            <v>324.89999999999998</v>
          </cell>
          <cell r="FF314">
            <v>12</v>
          </cell>
          <cell r="FG314">
            <v>399.6</v>
          </cell>
          <cell r="FH314">
            <v>6.7</v>
          </cell>
          <cell r="FI314" t="str">
            <v>&amp;^%</v>
          </cell>
          <cell r="FJ314" t="str">
            <v>&amp;^%</v>
          </cell>
          <cell r="FK314" t="str">
            <v>&amp;^%</v>
          </cell>
          <cell r="FL314" t="str">
            <v>&amp;^%</v>
          </cell>
          <cell r="FN314" t="str">
            <v>South Holland</v>
          </cell>
          <cell r="FO314" t="str">
            <v>E07000140</v>
          </cell>
          <cell r="FP314">
            <v>16000</v>
          </cell>
          <cell r="FQ314">
            <v>10.4</v>
          </cell>
          <cell r="FR314">
            <v>40.4</v>
          </cell>
          <cell r="FS314">
            <v>3.7</v>
          </cell>
          <cell r="FT314">
            <v>44.2</v>
          </cell>
          <cell r="FU314">
            <v>2.2000000000000002</v>
          </cell>
          <cell r="FV314">
            <v>36.1</v>
          </cell>
          <cell r="FW314">
            <v>3.8</v>
          </cell>
          <cell r="FX314" t="str">
            <v>&amp;^%</v>
          </cell>
          <cell r="FY314" t="str">
            <v>&amp;^%</v>
          </cell>
          <cell r="GA314" t="str">
            <v>South Holland</v>
          </cell>
          <cell r="GB314" t="str">
            <v>E07000140</v>
          </cell>
          <cell r="GC314">
            <v>15000</v>
          </cell>
          <cell r="GD314">
            <v>11.8</v>
          </cell>
          <cell r="GE314">
            <v>22834</v>
          </cell>
          <cell r="GF314">
            <v>8.6999999999999993</v>
          </cell>
          <cell r="GG314">
            <v>26799</v>
          </cell>
          <cell r="GH314">
            <v>5.2</v>
          </cell>
          <cell r="GI314">
            <v>16392</v>
          </cell>
          <cell r="GJ314">
            <v>7.6</v>
          </cell>
          <cell r="GK314" t="str">
            <v>&amp;^%</v>
          </cell>
          <cell r="GL314" t="str">
            <v>&amp;^%</v>
          </cell>
          <cell r="GN314" t="str">
            <v>South Holland</v>
          </cell>
          <cell r="GO314" t="str">
            <v>E07000140</v>
          </cell>
          <cell r="GP314">
            <v>16000</v>
          </cell>
          <cell r="GQ314">
            <v>10.4</v>
          </cell>
          <cell r="GR314">
            <v>9.67</v>
          </cell>
          <cell r="GS314">
            <v>6.2</v>
          </cell>
          <cell r="GT314">
            <v>11.4</v>
          </cell>
          <cell r="GU314">
            <v>4.7</v>
          </cell>
          <cell r="GV314">
            <v>7.05</v>
          </cell>
          <cell r="GW314">
            <v>6.1</v>
          </cell>
          <cell r="GX314" t="str">
            <v>&amp;^%</v>
          </cell>
          <cell r="GY314" t="str">
            <v>&amp;^%</v>
          </cell>
        </row>
        <row r="315">
          <cell r="A315" t="str">
            <v>South Kesteven</v>
          </cell>
          <cell r="B315" t="str">
            <v>E07000141</v>
          </cell>
          <cell r="C315">
            <v>19000</v>
          </cell>
          <cell r="D315">
            <v>9.6</v>
          </cell>
          <cell r="E315">
            <v>438.6</v>
          </cell>
          <cell r="F315">
            <v>7.9</v>
          </cell>
          <cell r="G315">
            <v>518.9</v>
          </cell>
          <cell r="H315">
            <v>4.8</v>
          </cell>
          <cell r="I315">
            <v>279.5</v>
          </cell>
          <cell r="J315">
            <v>5.9</v>
          </cell>
          <cell r="K315" t="str">
            <v>&amp;^%</v>
          </cell>
          <cell r="L315" t="str">
            <v>&amp;^%</v>
          </cell>
          <cell r="N315" t="str">
            <v>South Kesteven</v>
          </cell>
          <cell r="O315" t="str">
            <v>E07000141</v>
          </cell>
          <cell r="P315">
            <v>30000</v>
          </cell>
          <cell r="Q315">
            <v>7.6</v>
          </cell>
          <cell r="R315">
            <v>37.5</v>
          </cell>
          <cell r="S315">
            <v>1.8</v>
          </cell>
          <cell r="T315">
            <v>39.200000000000003</v>
          </cell>
          <cell r="U315">
            <v>1.2</v>
          </cell>
          <cell r="V315">
            <v>32.5</v>
          </cell>
          <cell r="W315">
            <v>1.9</v>
          </cell>
          <cell r="X315" t="str">
            <v>&amp;^%</v>
          </cell>
          <cell r="Y315" t="str">
            <v>&amp;^%</v>
          </cell>
          <cell r="AA315" t="str">
            <v>South Kesteven</v>
          </cell>
          <cell r="AB315" t="str">
            <v>E07000141</v>
          </cell>
          <cell r="AC315">
            <v>26000</v>
          </cell>
          <cell r="AD315">
            <v>13.8</v>
          </cell>
          <cell r="AE315">
            <v>21936</v>
          </cell>
          <cell r="AF315">
            <v>16</v>
          </cell>
          <cell r="AG315">
            <v>25711</v>
          </cell>
          <cell r="AH315">
            <v>9.6</v>
          </cell>
          <cell r="AI315" t="str">
            <v>&amp;^%</v>
          </cell>
          <cell r="AJ315" t="str">
            <v>&amp;^%</v>
          </cell>
          <cell r="AK315" t="str">
            <v>&amp;^%</v>
          </cell>
          <cell r="AL315" t="str">
            <v>&amp;^%</v>
          </cell>
          <cell r="AN315" t="str">
            <v>South Kesteven</v>
          </cell>
          <cell r="AO315" t="str">
            <v>E07000141</v>
          </cell>
          <cell r="AP315">
            <v>30000</v>
          </cell>
          <cell r="AQ315">
            <v>7.6</v>
          </cell>
          <cell r="AR315">
            <v>10.220000000000001</v>
          </cell>
          <cell r="AS315">
            <v>6.1</v>
          </cell>
          <cell r="AT315">
            <v>12.28</v>
          </cell>
          <cell r="AU315">
            <v>4.0999999999999996</v>
          </cell>
          <cell r="AV315">
            <v>6.81</v>
          </cell>
          <cell r="AW315">
            <v>2.8</v>
          </cell>
          <cell r="AX315" t="str">
            <v>&amp;^%</v>
          </cell>
          <cell r="AY315" t="str">
            <v>&amp;^%</v>
          </cell>
          <cell r="BA315" t="str">
            <v>South Kesteven</v>
          </cell>
          <cell r="BB315" t="str">
            <v>E07000141</v>
          </cell>
          <cell r="BC315">
            <v>30000</v>
          </cell>
          <cell r="BD315">
            <v>7.6</v>
          </cell>
          <cell r="BE315">
            <v>407.8</v>
          </cell>
          <cell r="BF315">
            <v>6</v>
          </cell>
          <cell r="BG315">
            <v>481.7</v>
          </cell>
          <cell r="BH315">
            <v>3.9</v>
          </cell>
          <cell r="BI315">
            <v>256.8</v>
          </cell>
          <cell r="BJ315">
            <v>3.7</v>
          </cell>
          <cell r="BK315" t="str">
            <v>&amp;^%</v>
          </cell>
          <cell r="BL315" t="str">
            <v>&amp;^%</v>
          </cell>
          <cell r="BN315" t="str">
            <v>South Kesteven</v>
          </cell>
          <cell r="BO315" t="str">
            <v>E07000141</v>
          </cell>
          <cell r="BP315">
            <v>43000</v>
          </cell>
          <cell r="BQ315">
            <v>6.2</v>
          </cell>
          <cell r="BR315">
            <v>36.5</v>
          </cell>
          <cell r="BS315">
            <v>2</v>
          </cell>
          <cell r="BT315">
            <v>32.799999999999997</v>
          </cell>
          <cell r="BU315">
            <v>2.2000000000000002</v>
          </cell>
          <cell r="BV315">
            <v>15.3</v>
          </cell>
          <cell r="BW315">
            <v>12</v>
          </cell>
          <cell r="BX315" t="str">
            <v>&amp;^%</v>
          </cell>
          <cell r="BY315" t="str">
            <v>&amp;^%</v>
          </cell>
          <cell r="CA315" t="str">
            <v>South Kesteven</v>
          </cell>
          <cell r="CB315" t="str">
            <v>E07000141</v>
          </cell>
          <cell r="CC315">
            <v>37000</v>
          </cell>
          <cell r="CD315">
            <v>10.5</v>
          </cell>
          <cell r="CE315">
            <v>17304</v>
          </cell>
          <cell r="CF315">
            <v>13</v>
          </cell>
          <cell r="CG315">
            <v>20709</v>
          </cell>
          <cell r="CH315">
            <v>7.7</v>
          </cell>
          <cell r="CI315" t="str">
            <v>&amp;^%</v>
          </cell>
          <cell r="CJ315" t="str">
            <v>&amp;^%</v>
          </cell>
          <cell r="CK315" t="str">
            <v>&amp;^%</v>
          </cell>
          <cell r="CL315" t="str">
            <v>&amp;^%</v>
          </cell>
          <cell r="CN315" t="str">
            <v>South Kesteven</v>
          </cell>
          <cell r="CO315" t="str">
            <v>E07000141</v>
          </cell>
          <cell r="CP315">
            <v>43000</v>
          </cell>
          <cell r="CQ315">
            <v>6.2</v>
          </cell>
          <cell r="CR315">
            <v>9.4600000000000009</v>
          </cell>
          <cell r="CS315">
            <v>5.4</v>
          </cell>
          <cell r="CT315">
            <v>11.86</v>
          </cell>
          <cell r="CU315">
            <v>3.8</v>
          </cell>
          <cell r="CV315">
            <v>6.26</v>
          </cell>
          <cell r="CW315">
            <v>2</v>
          </cell>
          <cell r="CX315" t="str">
            <v>&amp;^%</v>
          </cell>
          <cell r="CY315" t="str">
            <v>&amp;^%</v>
          </cell>
          <cell r="DA315" t="str">
            <v>South Kesteven</v>
          </cell>
          <cell r="DB315" t="str">
            <v>E07000141</v>
          </cell>
          <cell r="DC315">
            <v>43000</v>
          </cell>
          <cell r="DD315">
            <v>6.2</v>
          </cell>
          <cell r="DE315">
            <v>339.2</v>
          </cell>
          <cell r="DF315">
            <v>6.6</v>
          </cell>
          <cell r="DG315">
            <v>389.4</v>
          </cell>
          <cell r="DH315">
            <v>4.3</v>
          </cell>
          <cell r="DI315">
            <v>105.7</v>
          </cell>
          <cell r="DJ315">
            <v>14</v>
          </cell>
          <cell r="DK315" t="str">
            <v>&amp;^%</v>
          </cell>
          <cell r="DL315" t="str">
            <v>&amp;^%</v>
          </cell>
          <cell r="DN315" t="str">
            <v>South Kesteven</v>
          </cell>
          <cell r="DO315" t="str">
            <v>E07000141</v>
          </cell>
          <cell r="DP315">
            <v>11000</v>
          </cell>
          <cell r="DQ315">
            <v>12.4</v>
          </cell>
          <cell r="DR315">
            <v>37</v>
          </cell>
          <cell r="DS315">
            <v>1.5</v>
          </cell>
          <cell r="DT315">
            <v>36.4</v>
          </cell>
          <cell r="DU315">
            <v>1.2</v>
          </cell>
          <cell r="DV315">
            <v>31.8</v>
          </cell>
          <cell r="DW315">
            <v>2.2999999999999998</v>
          </cell>
          <cell r="DX315" t="str">
            <v>&amp;^%</v>
          </cell>
          <cell r="DY315" t="str">
            <v>&amp;^%</v>
          </cell>
          <cell r="EA315" t="str">
            <v>South Kesteven</v>
          </cell>
          <cell r="EB315" t="str">
            <v>E07000141</v>
          </cell>
          <cell r="EC315" t="str">
            <v>&amp;^%</v>
          </cell>
          <cell r="ED315" t="str">
            <v>&amp;^%</v>
          </cell>
          <cell r="EE315" t="str">
            <v>&amp;^%</v>
          </cell>
          <cell r="EF315" t="str">
            <v>&amp;^%</v>
          </cell>
          <cell r="EG315" t="str">
            <v>&amp;^%</v>
          </cell>
          <cell r="EH315" t="str">
            <v>&amp;^%</v>
          </cell>
          <cell r="EI315" t="str">
            <v>&amp;^%</v>
          </cell>
          <cell r="EJ315" t="str">
            <v>&amp;^%</v>
          </cell>
          <cell r="EK315" t="str">
            <v>&amp;^%</v>
          </cell>
          <cell r="EL315" t="str">
            <v>&amp;^%</v>
          </cell>
          <cell r="EN315" t="str">
            <v>South Kesteven</v>
          </cell>
          <cell r="EO315" t="str">
            <v>E07000141</v>
          </cell>
          <cell r="EP315">
            <v>11000</v>
          </cell>
          <cell r="EQ315">
            <v>12.4</v>
          </cell>
          <cell r="ER315">
            <v>9.5</v>
          </cell>
          <cell r="ES315">
            <v>12</v>
          </cell>
          <cell r="ET315">
            <v>11.41</v>
          </cell>
          <cell r="EU315">
            <v>6</v>
          </cell>
          <cell r="EV315" t="str">
            <v>&amp;^%</v>
          </cell>
          <cell r="EW315" t="str">
            <v>&amp;^%</v>
          </cell>
          <cell r="EX315" t="str">
            <v>&amp;^%</v>
          </cell>
          <cell r="EY315" t="str">
            <v>&amp;^%</v>
          </cell>
          <cell r="FA315" t="str">
            <v>South Kesteven</v>
          </cell>
          <cell r="FB315" t="str">
            <v>E07000141</v>
          </cell>
          <cell r="FC315">
            <v>11000</v>
          </cell>
          <cell r="FD315">
            <v>12.4</v>
          </cell>
          <cell r="FE315">
            <v>351.8</v>
          </cell>
          <cell r="FF315">
            <v>10</v>
          </cell>
          <cell r="FG315">
            <v>415.4</v>
          </cell>
          <cell r="FH315">
            <v>5.7</v>
          </cell>
          <cell r="FI315">
            <v>241.3</v>
          </cell>
          <cell r="FJ315">
            <v>6</v>
          </cell>
          <cell r="FK315" t="str">
            <v>&amp;^%</v>
          </cell>
          <cell r="FL315" t="str">
            <v>&amp;^%</v>
          </cell>
          <cell r="FN315" t="str">
            <v>South Kesteven</v>
          </cell>
          <cell r="FO315" t="str">
            <v>E07000141</v>
          </cell>
          <cell r="FP315">
            <v>19000</v>
          </cell>
          <cell r="FQ315">
            <v>9.6</v>
          </cell>
          <cell r="FR315">
            <v>39.6</v>
          </cell>
          <cell r="FS315">
            <v>1.8</v>
          </cell>
          <cell r="FT315">
            <v>40.799999999999997</v>
          </cell>
          <cell r="FU315">
            <v>1.6</v>
          </cell>
          <cell r="FV315">
            <v>34.299999999999997</v>
          </cell>
          <cell r="FW315">
            <v>2.4</v>
          </cell>
          <cell r="FX315" t="str">
            <v>&amp;^%</v>
          </cell>
          <cell r="FY315" t="str">
            <v>&amp;^%</v>
          </cell>
          <cell r="GA315" t="str">
            <v>South Kesteven</v>
          </cell>
          <cell r="GB315" t="str">
            <v>E07000141</v>
          </cell>
          <cell r="GC315">
            <v>17000</v>
          </cell>
          <cell r="GD315">
            <v>14.5</v>
          </cell>
          <cell r="GE315">
            <v>24587</v>
          </cell>
          <cell r="GF315">
            <v>13</v>
          </cell>
          <cell r="GG315">
            <v>28171</v>
          </cell>
          <cell r="GH315">
            <v>7</v>
          </cell>
          <cell r="GI315">
            <v>14434</v>
          </cell>
          <cell r="GJ315">
            <v>8.1999999999999993</v>
          </cell>
          <cell r="GK315" t="str">
            <v>&amp;^%</v>
          </cell>
          <cell r="GL315" t="str">
            <v>&amp;^%</v>
          </cell>
          <cell r="GN315" t="str">
            <v>South Kesteven</v>
          </cell>
          <cell r="GO315" t="str">
            <v>E07000141</v>
          </cell>
          <cell r="GP315">
            <v>19000</v>
          </cell>
          <cell r="GQ315">
            <v>9.6</v>
          </cell>
          <cell r="GR315">
            <v>10.69</v>
          </cell>
          <cell r="GS315">
            <v>7.4</v>
          </cell>
          <cell r="GT315">
            <v>12.72</v>
          </cell>
          <cell r="GU315">
            <v>5.3</v>
          </cell>
          <cell r="GV315">
            <v>7.05</v>
          </cell>
          <cell r="GW315">
            <v>3.8</v>
          </cell>
          <cell r="GX315" t="str">
            <v>&amp;^%</v>
          </cell>
          <cell r="GY315" t="str">
            <v>&amp;^%</v>
          </cell>
        </row>
        <row r="316">
          <cell r="A316" t="str">
            <v>West Lindsey</v>
          </cell>
          <cell r="B316" t="str">
            <v>E07000142</v>
          </cell>
          <cell r="C316">
            <v>10000</v>
          </cell>
          <cell r="D316">
            <v>13.4</v>
          </cell>
          <cell r="E316">
            <v>498</v>
          </cell>
          <cell r="F316">
            <v>10</v>
          </cell>
          <cell r="G316">
            <v>540.70000000000005</v>
          </cell>
          <cell r="H316">
            <v>5.3</v>
          </cell>
          <cell r="I316" t="str">
            <v>&amp;^%</v>
          </cell>
          <cell r="J316" t="str">
            <v>&amp;^%</v>
          </cell>
          <cell r="K316" t="str">
            <v>&amp;^%</v>
          </cell>
          <cell r="L316" t="str">
            <v>&amp;^%</v>
          </cell>
          <cell r="N316" t="str">
            <v>West Lindsey</v>
          </cell>
          <cell r="O316" t="str">
            <v>E07000142</v>
          </cell>
          <cell r="P316">
            <v>15000</v>
          </cell>
          <cell r="Q316">
            <v>10.5</v>
          </cell>
          <cell r="R316">
            <v>40</v>
          </cell>
          <cell r="S316">
            <v>1.6</v>
          </cell>
          <cell r="T316">
            <v>40.799999999999997</v>
          </cell>
          <cell r="U316">
            <v>1.7</v>
          </cell>
          <cell r="V316">
            <v>32.700000000000003</v>
          </cell>
          <cell r="W316">
            <v>2</v>
          </cell>
          <cell r="X316" t="str">
            <v>&amp;^%</v>
          </cell>
          <cell r="Y316" t="str">
            <v>&amp;^%</v>
          </cell>
          <cell r="AA316" t="str">
            <v>West Lindsey</v>
          </cell>
          <cell r="AB316" t="str">
            <v>E07000142</v>
          </cell>
          <cell r="AC316" t="str">
            <v>&amp;^%</v>
          </cell>
          <cell r="AD316" t="str">
            <v>&amp;^%</v>
          </cell>
          <cell r="AE316" t="str">
            <v>&amp;^%</v>
          </cell>
          <cell r="AF316" t="str">
            <v>&amp;^%</v>
          </cell>
          <cell r="AG316">
            <v>25208</v>
          </cell>
          <cell r="AH316">
            <v>16</v>
          </cell>
          <cell r="AI316" t="str">
            <v>&amp;^%</v>
          </cell>
          <cell r="AJ316" t="str">
            <v>&amp;^%</v>
          </cell>
          <cell r="AK316" t="str">
            <v>&amp;^%</v>
          </cell>
          <cell r="AL316" t="str">
            <v>&amp;^%</v>
          </cell>
          <cell r="AN316" t="str">
            <v>West Lindsey</v>
          </cell>
          <cell r="AO316" t="str">
            <v>E07000142</v>
          </cell>
          <cell r="AP316">
            <v>15000</v>
          </cell>
          <cell r="AQ316">
            <v>10.5</v>
          </cell>
          <cell r="AR316">
            <v>10.46</v>
          </cell>
          <cell r="AS316">
            <v>7.4</v>
          </cell>
          <cell r="AT316">
            <v>11.92</v>
          </cell>
          <cell r="AU316">
            <v>5.5</v>
          </cell>
          <cell r="AV316">
            <v>6.43</v>
          </cell>
          <cell r="AW316">
            <v>7</v>
          </cell>
          <cell r="AX316" t="str">
            <v>&amp;^%</v>
          </cell>
          <cell r="AY316" t="str">
            <v>&amp;^%</v>
          </cell>
          <cell r="BA316" t="str">
            <v>West Lindsey</v>
          </cell>
          <cell r="BB316" t="str">
            <v>E07000142</v>
          </cell>
          <cell r="BC316">
            <v>15000</v>
          </cell>
          <cell r="BD316">
            <v>10.5</v>
          </cell>
          <cell r="BE316">
            <v>436.1</v>
          </cell>
          <cell r="BF316">
            <v>8.5</v>
          </cell>
          <cell r="BG316">
            <v>486.3</v>
          </cell>
          <cell r="BH316">
            <v>5.5</v>
          </cell>
          <cell r="BI316">
            <v>264.39999999999998</v>
          </cell>
          <cell r="BJ316">
            <v>7.3</v>
          </cell>
          <cell r="BK316" t="str">
            <v>&amp;^%</v>
          </cell>
          <cell r="BL316" t="str">
            <v>&amp;^%</v>
          </cell>
          <cell r="BN316" t="str">
            <v>West Lindsey</v>
          </cell>
          <cell r="BO316" t="str">
            <v>E07000142</v>
          </cell>
          <cell r="BP316">
            <v>22000</v>
          </cell>
          <cell r="BQ316">
            <v>8.6</v>
          </cell>
          <cell r="BR316">
            <v>37.4</v>
          </cell>
          <cell r="BS316">
            <v>4.0999999999999996</v>
          </cell>
          <cell r="BT316">
            <v>32.9</v>
          </cell>
          <cell r="BU316">
            <v>3.5</v>
          </cell>
          <cell r="BV316" t="str">
            <v>&amp;^%</v>
          </cell>
          <cell r="BW316" t="str">
            <v>&amp;^%</v>
          </cell>
          <cell r="BX316" t="str">
            <v>&amp;^%</v>
          </cell>
          <cell r="BY316" t="str">
            <v>&amp;^%</v>
          </cell>
          <cell r="CA316" t="str">
            <v>West Lindsey</v>
          </cell>
          <cell r="CB316" t="str">
            <v>E07000142</v>
          </cell>
          <cell r="CC316">
            <v>20000</v>
          </cell>
          <cell r="CD316">
            <v>16.899999999999999</v>
          </cell>
          <cell r="CE316" t="str">
            <v>&amp;^%</v>
          </cell>
          <cell r="CF316" t="str">
            <v>&amp;^%</v>
          </cell>
          <cell r="CG316">
            <v>19505</v>
          </cell>
          <cell r="CH316">
            <v>12</v>
          </cell>
          <cell r="CI316" t="str">
            <v>&amp;^%</v>
          </cell>
          <cell r="CJ316" t="str">
            <v>&amp;^%</v>
          </cell>
          <cell r="CK316" t="str">
            <v>&amp;^%</v>
          </cell>
          <cell r="CL316" t="str">
            <v>&amp;^%</v>
          </cell>
          <cell r="CN316" t="str">
            <v>West Lindsey</v>
          </cell>
          <cell r="CO316" t="str">
            <v>E07000142</v>
          </cell>
          <cell r="CP316">
            <v>22000</v>
          </cell>
          <cell r="CQ316">
            <v>8.6</v>
          </cell>
          <cell r="CR316">
            <v>8.89</v>
          </cell>
          <cell r="CS316">
            <v>6.6</v>
          </cell>
          <cell r="CT316">
            <v>11.34</v>
          </cell>
          <cell r="CU316">
            <v>5.0999999999999996</v>
          </cell>
          <cell r="CV316">
            <v>6.15</v>
          </cell>
          <cell r="CW316">
            <v>1.4</v>
          </cell>
          <cell r="CX316" t="str">
            <v>&amp;^%</v>
          </cell>
          <cell r="CY316" t="str">
            <v>&amp;^%</v>
          </cell>
          <cell r="DA316" t="str">
            <v>West Lindsey</v>
          </cell>
          <cell r="DB316" t="str">
            <v>E07000142</v>
          </cell>
          <cell r="DC316">
            <v>22000</v>
          </cell>
          <cell r="DD316">
            <v>8.6</v>
          </cell>
          <cell r="DE316">
            <v>329.7</v>
          </cell>
          <cell r="DF316">
            <v>10</v>
          </cell>
          <cell r="DG316">
            <v>373.7</v>
          </cell>
          <cell r="DH316">
            <v>6.4</v>
          </cell>
          <cell r="DI316" t="str">
            <v>&amp;^%</v>
          </cell>
          <cell r="DJ316" t="str">
            <v>&amp;^%</v>
          </cell>
          <cell r="DK316" t="str">
            <v>&amp;^%</v>
          </cell>
          <cell r="DL316" t="str">
            <v>&amp;^%</v>
          </cell>
          <cell r="DN316" t="str">
            <v>West Lindsey</v>
          </cell>
          <cell r="DO316" t="str">
            <v>E07000142</v>
          </cell>
          <cell r="DP316">
            <v>6000</v>
          </cell>
          <cell r="DQ316">
            <v>16.8</v>
          </cell>
          <cell r="DR316">
            <v>37.5</v>
          </cell>
          <cell r="DS316">
            <v>2.6</v>
          </cell>
          <cell r="DT316">
            <v>38.1</v>
          </cell>
          <cell r="DU316">
            <v>1.8</v>
          </cell>
          <cell r="DV316" t="str">
            <v>&amp;^%</v>
          </cell>
          <cell r="DW316" t="str">
            <v>&amp;^%</v>
          </cell>
          <cell r="DX316" t="str">
            <v>&amp;^%</v>
          </cell>
          <cell r="DY316" t="str">
            <v>&amp;^%</v>
          </cell>
          <cell r="EA316" t="str">
            <v>West Lindsey</v>
          </cell>
          <cell r="EB316" t="str">
            <v>E07000142</v>
          </cell>
          <cell r="EC316" t="str">
            <v>&amp;^%</v>
          </cell>
          <cell r="ED316" t="str">
            <v>&amp;^%</v>
          </cell>
          <cell r="EE316" t="str">
            <v>&amp;^%</v>
          </cell>
          <cell r="EF316" t="str">
            <v>&amp;^%</v>
          </cell>
          <cell r="EG316" t="str">
            <v>&amp;^%</v>
          </cell>
          <cell r="EH316" t="str">
            <v>&amp;^%</v>
          </cell>
          <cell r="EI316" t="str">
            <v>&amp;^%</v>
          </cell>
          <cell r="EJ316" t="str">
            <v>&amp;^%</v>
          </cell>
          <cell r="EK316" t="str">
            <v>&amp;^%</v>
          </cell>
          <cell r="EL316" t="str">
            <v>&amp;^%</v>
          </cell>
          <cell r="EN316" t="str">
            <v>West Lindsey</v>
          </cell>
          <cell r="EO316" t="str">
            <v>E07000142</v>
          </cell>
          <cell r="EP316">
            <v>6000</v>
          </cell>
          <cell r="EQ316">
            <v>16.8</v>
          </cell>
          <cell r="ER316">
            <v>8.41</v>
          </cell>
          <cell r="ES316">
            <v>15</v>
          </cell>
          <cell r="ET316">
            <v>10.47</v>
          </cell>
          <cell r="EU316">
            <v>13</v>
          </cell>
          <cell r="EV316" t="str">
            <v>&amp;^%</v>
          </cell>
          <cell r="EW316" t="str">
            <v>&amp;^%</v>
          </cell>
          <cell r="EX316" t="str">
            <v>&amp;^%</v>
          </cell>
          <cell r="EY316" t="str">
            <v>&amp;^%</v>
          </cell>
          <cell r="FA316" t="str">
            <v>West Lindsey</v>
          </cell>
          <cell r="FB316" t="str">
            <v>E07000142</v>
          </cell>
          <cell r="FC316">
            <v>6000</v>
          </cell>
          <cell r="FD316">
            <v>16.8</v>
          </cell>
          <cell r="FE316">
            <v>323.7</v>
          </cell>
          <cell r="FF316">
            <v>13</v>
          </cell>
          <cell r="FG316">
            <v>399.2</v>
          </cell>
          <cell r="FH316">
            <v>12</v>
          </cell>
          <cell r="FI316" t="str">
            <v>&amp;^%</v>
          </cell>
          <cell r="FJ316" t="str">
            <v>&amp;^%</v>
          </cell>
          <cell r="FK316" t="str">
            <v>&amp;^%</v>
          </cell>
          <cell r="FL316" t="str">
            <v>&amp;^%</v>
          </cell>
          <cell r="FN316" t="str">
            <v>West Lindsey</v>
          </cell>
          <cell r="FO316" t="str">
            <v>E07000142</v>
          </cell>
          <cell r="FP316">
            <v>10000</v>
          </cell>
          <cell r="FQ316">
            <v>13.4</v>
          </cell>
          <cell r="FR316">
            <v>40</v>
          </cell>
          <cell r="FS316">
            <v>5.0999999999999996</v>
          </cell>
          <cell r="FT316">
            <v>42.5</v>
          </cell>
          <cell r="FU316">
            <v>2.4</v>
          </cell>
          <cell r="FV316">
            <v>35</v>
          </cell>
          <cell r="FW316">
            <v>3.6</v>
          </cell>
          <cell r="FX316" t="str">
            <v>&amp;^%</v>
          </cell>
          <cell r="FY316" t="str">
            <v>&amp;^%</v>
          </cell>
          <cell r="GA316" t="str">
            <v>West Lindsey</v>
          </cell>
          <cell r="GB316" t="str">
            <v>E07000142</v>
          </cell>
          <cell r="GC316">
            <v>9000</v>
          </cell>
          <cell r="GD316">
            <v>15.2</v>
          </cell>
          <cell r="GE316">
            <v>26424</v>
          </cell>
          <cell r="GF316">
            <v>11</v>
          </cell>
          <cell r="GG316">
            <v>27446</v>
          </cell>
          <cell r="GH316">
            <v>6.8</v>
          </cell>
          <cell r="GI316" t="str">
            <v>&amp;^%</v>
          </cell>
          <cell r="GJ316" t="str">
            <v>&amp;^%</v>
          </cell>
          <cell r="GK316" t="str">
            <v>&amp;^%</v>
          </cell>
          <cell r="GL316" t="str">
            <v>&amp;^%</v>
          </cell>
          <cell r="GN316" t="str">
            <v>West Lindsey</v>
          </cell>
          <cell r="GO316" t="str">
            <v>E07000142</v>
          </cell>
          <cell r="GP316">
            <v>10000</v>
          </cell>
          <cell r="GQ316">
            <v>13.4</v>
          </cell>
          <cell r="GR316">
            <v>11.59</v>
          </cell>
          <cell r="GS316">
            <v>9.1</v>
          </cell>
          <cell r="GT316">
            <v>12.73</v>
          </cell>
          <cell r="GU316">
            <v>5.5</v>
          </cell>
          <cell r="GV316">
            <v>7.55</v>
          </cell>
          <cell r="GW316">
            <v>5</v>
          </cell>
          <cell r="GX316" t="str">
            <v>&amp;^%</v>
          </cell>
          <cell r="GY316" t="str">
            <v>&amp;^%</v>
          </cell>
        </row>
        <row r="317">
          <cell r="A317" t="str">
            <v>Corby</v>
          </cell>
          <cell r="B317" t="str">
            <v>E07000150</v>
          </cell>
          <cell r="C317">
            <v>14000</v>
          </cell>
          <cell r="D317">
            <v>10.8</v>
          </cell>
          <cell r="E317">
            <v>457.8</v>
          </cell>
          <cell r="F317">
            <v>6.6</v>
          </cell>
          <cell r="G317">
            <v>526.29999999999995</v>
          </cell>
          <cell r="H317">
            <v>5</v>
          </cell>
          <cell r="I317">
            <v>296.3</v>
          </cell>
          <cell r="J317">
            <v>8.6999999999999993</v>
          </cell>
          <cell r="K317" t="str">
            <v>&amp;^%</v>
          </cell>
          <cell r="L317" t="str">
            <v>&amp;^%</v>
          </cell>
          <cell r="N317" t="str">
            <v>Corby</v>
          </cell>
          <cell r="O317" t="str">
            <v>E07000150</v>
          </cell>
          <cell r="P317">
            <v>22000</v>
          </cell>
          <cell r="Q317">
            <v>8.6</v>
          </cell>
          <cell r="R317">
            <v>39</v>
          </cell>
          <cell r="S317">
            <v>1.6</v>
          </cell>
          <cell r="T317">
            <v>39.9</v>
          </cell>
          <cell r="U317">
            <v>1.2</v>
          </cell>
          <cell r="V317">
            <v>35</v>
          </cell>
          <cell r="W317">
            <v>2</v>
          </cell>
          <cell r="X317" t="str">
            <v>&amp;^%</v>
          </cell>
          <cell r="Y317" t="str">
            <v>&amp;^%</v>
          </cell>
          <cell r="AA317" t="str">
            <v>Corby</v>
          </cell>
          <cell r="AB317" t="str">
            <v>E07000150</v>
          </cell>
          <cell r="AC317">
            <v>18000</v>
          </cell>
          <cell r="AD317">
            <v>10.4</v>
          </cell>
          <cell r="AE317">
            <v>23209</v>
          </cell>
          <cell r="AF317">
            <v>8.1</v>
          </cell>
          <cell r="AG317">
            <v>27261</v>
          </cell>
          <cell r="AH317">
            <v>5.3</v>
          </cell>
          <cell r="AI317">
            <v>14477</v>
          </cell>
          <cell r="AJ317">
            <v>7.8</v>
          </cell>
          <cell r="AK317" t="str">
            <v>&amp;^%</v>
          </cell>
          <cell r="AL317" t="str">
            <v>&amp;^%</v>
          </cell>
          <cell r="AN317" t="str">
            <v>Corby</v>
          </cell>
          <cell r="AO317" t="str">
            <v>E07000150</v>
          </cell>
          <cell r="AP317">
            <v>22000</v>
          </cell>
          <cell r="AQ317">
            <v>8.6</v>
          </cell>
          <cell r="AR317">
            <v>10.58</v>
          </cell>
          <cell r="AS317">
            <v>5.0999999999999996</v>
          </cell>
          <cell r="AT317">
            <v>12.6</v>
          </cell>
          <cell r="AU317">
            <v>4.5999999999999996</v>
          </cell>
          <cell r="AV317">
            <v>6.85</v>
          </cell>
          <cell r="AW317">
            <v>4.2</v>
          </cell>
          <cell r="AX317" t="str">
            <v>&amp;^%</v>
          </cell>
          <cell r="AY317" t="str">
            <v>&amp;^%</v>
          </cell>
          <cell r="BA317" t="str">
            <v>Corby</v>
          </cell>
          <cell r="BB317" t="str">
            <v>E07000150</v>
          </cell>
          <cell r="BC317">
            <v>22000</v>
          </cell>
          <cell r="BD317">
            <v>8.6</v>
          </cell>
          <cell r="BE317">
            <v>422.9</v>
          </cell>
          <cell r="BF317">
            <v>7.3</v>
          </cell>
          <cell r="BG317">
            <v>502.1</v>
          </cell>
          <cell r="BH317">
            <v>4.5</v>
          </cell>
          <cell r="BI317">
            <v>265.89999999999998</v>
          </cell>
          <cell r="BJ317">
            <v>5.8</v>
          </cell>
          <cell r="BK317" t="str">
            <v>&amp;^%</v>
          </cell>
          <cell r="BL317" t="str">
            <v>&amp;^%</v>
          </cell>
          <cell r="BN317" t="str">
            <v>Corby</v>
          </cell>
          <cell r="BO317" t="str">
            <v>E07000150</v>
          </cell>
          <cell r="BP317">
            <v>27000</v>
          </cell>
          <cell r="BQ317">
            <v>7.7</v>
          </cell>
          <cell r="BR317">
            <v>37.5</v>
          </cell>
          <cell r="BS317">
            <v>1.4</v>
          </cell>
          <cell r="BT317">
            <v>36.200000000000003</v>
          </cell>
          <cell r="BU317">
            <v>2</v>
          </cell>
          <cell r="BV317">
            <v>22.5</v>
          </cell>
          <cell r="BW317">
            <v>9.1</v>
          </cell>
          <cell r="BX317" t="str">
            <v>&amp;^%</v>
          </cell>
          <cell r="BY317" t="str">
            <v>&amp;^%</v>
          </cell>
          <cell r="CA317" t="str">
            <v>Corby</v>
          </cell>
          <cell r="CB317" t="str">
            <v>E07000150</v>
          </cell>
          <cell r="CC317">
            <v>24000</v>
          </cell>
          <cell r="CD317">
            <v>9.1</v>
          </cell>
          <cell r="CE317">
            <v>20055</v>
          </cell>
          <cell r="CF317">
            <v>7.4</v>
          </cell>
          <cell r="CG317">
            <v>23406</v>
          </cell>
          <cell r="CH317">
            <v>5.7</v>
          </cell>
          <cell r="CI317">
            <v>7187</v>
          </cell>
          <cell r="CJ317">
            <v>16</v>
          </cell>
          <cell r="CK317" t="str">
            <v>&amp;^%</v>
          </cell>
          <cell r="CL317" t="str">
            <v>&amp;^%</v>
          </cell>
          <cell r="CN317" t="str">
            <v>Corby</v>
          </cell>
          <cell r="CO317" t="str">
            <v>E07000150</v>
          </cell>
          <cell r="CP317">
            <v>27000</v>
          </cell>
          <cell r="CQ317">
            <v>7.7</v>
          </cell>
          <cell r="CR317">
            <v>9.86</v>
          </cell>
          <cell r="CS317">
            <v>5.2</v>
          </cell>
          <cell r="CT317">
            <v>12.1</v>
          </cell>
          <cell r="CU317">
            <v>4.4000000000000004</v>
          </cell>
          <cell r="CV317">
            <v>6.5</v>
          </cell>
          <cell r="CW317">
            <v>3</v>
          </cell>
          <cell r="CX317" t="str">
            <v>&amp;^%</v>
          </cell>
          <cell r="CY317" t="str">
            <v>&amp;^%</v>
          </cell>
          <cell r="DA317" t="str">
            <v>Corby</v>
          </cell>
          <cell r="DB317" t="str">
            <v>E07000150</v>
          </cell>
          <cell r="DC317">
            <v>27000</v>
          </cell>
          <cell r="DD317">
            <v>7.7</v>
          </cell>
          <cell r="DE317">
            <v>380</v>
          </cell>
          <cell r="DF317">
            <v>7</v>
          </cell>
          <cell r="DG317">
            <v>438.3</v>
          </cell>
          <cell r="DH317">
            <v>4.8</v>
          </cell>
          <cell r="DI317">
            <v>154.30000000000001</v>
          </cell>
          <cell r="DJ317">
            <v>16</v>
          </cell>
          <cell r="DK317" t="str">
            <v>&amp;^%</v>
          </cell>
          <cell r="DL317" t="str">
            <v>&amp;^%</v>
          </cell>
          <cell r="DN317" t="str">
            <v>Corby</v>
          </cell>
          <cell r="DO317" t="str">
            <v>E07000150</v>
          </cell>
          <cell r="DP317">
            <v>8000</v>
          </cell>
          <cell r="DQ317">
            <v>14.4</v>
          </cell>
          <cell r="DR317">
            <v>37.5</v>
          </cell>
          <cell r="DS317">
            <v>1.7</v>
          </cell>
          <cell r="DT317">
            <v>38.299999999999997</v>
          </cell>
          <cell r="DU317">
            <v>1.7</v>
          </cell>
          <cell r="DV317" t="str">
            <v>&amp;^%</v>
          </cell>
          <cell r="DW317" t="str">
            <v>&amp;^%</v>
          </cell>
          <cell r="DX317" t="str">
            <v>&amp;^%</v>
          </cell>
          <cell r="DY317" t="str">
            <v>&amp;^%</v>
          </cell>
          <cell r="EA317" t="str">
            <v>Corby</v>
          </cell>
          <cell r="EB317" t="str">
            <v>E07000150</v>
          </cell>
          <cell r="EC317">
            <v>6000</v>
          </cell>
          <cell r="ED317">
            <v>17.5</v>
          </cell>
          <cell r="EE317">
            <v>19468</v>
          </cell>
          <cell r="EF317">
            <v>13</v>
          </cell>
          <cell r="EG317">
            <v>24299</v>
          </cell>
          <cell r="EH317">
            <v>11</v>
          </cell>
          <cell r="EI317" t="str">
            <v>&amp;^%</v>
          </cell>
          <cell r="EJ317" t="str">
            <v>&amp;^%</v>
          </cell>
          <cell r="EK317" t="str">
            <v>&amp;^%</v>
          </cell>
          <cell r="EL317" t="str">
            <v>&amp;^%</v>
          </cell>
          <cell r="EN317" t="str">
            <v>Corby</v>
          </cell>
          <cell r="EO317" t="str">
            <v>E07000150</v>
          </cell>
          <cell r="EP317">
            <v>8000</v>
          </cell>
          <cell r="EQ317">
            <v>14.4</v>
          </cell>
          <cell r="ER317">
            <v>9.34</v>
          </cell>
          <cell r="ES317">
            <v>7.6</v>
          </cell>
          <cell r="ET317">
            <v>11.97</v>
          </cell>
          <cell r="EU317">
            <v>9.5</v>
          </cell>
          <cell r="EV317" t="str">
            <v>&amp;^%</v>
          </cell>
          <cell r="EW317" t="str">
            <v>&amp;^%</v>
          </cell>
          <cell r="EX317" t="str">
            <v>&amp;^%</v>
          </cell>
          <cell r="EY317" t="str">
            <v>&amp;^%</v>
          </cell>
          <cell r="FA317" t="str">
            <v>Corby</v>
          </cell>
          <cell r="FB317" t="str">
            <v>E07000150</v>
          </cell>
          <cell r="FC317">
            <v>8000</v>
          </cell>
          <cell r="FD317">
            <v>14.4</v>
          </cell>
          <cell r="FE317">
            <v>373.1</v>
          </cell>
          <cell r="FF317">
            <v>6.7</v>
          </cell>
          <cell r="FG317">
            <v>458.8</v>
          </cell>
          <cell r="FH317">
            <v>9</v>
          </cell>
          <cell r="FI317" t="str">
            <v>&amp;^%</v>
          </cell>
          <cell r="FJ317" t="str">
            <v>&amp;^%</v>
          </cell>
          <cell r="FK317" t="str">
            <v>&amp;^%</v>
          </cell>
          <cell r="FL317" t="str">
            <v>&amp;^%</v>
          </cell>
          <cell r="FN317" t="str">
            <v>Corby</v>
          </cell>
          <cell r="FO317" t="str">
            <v>E07000150</v>
          </cell>
          <cell r="FP317">
            <v>14000</v>
          </cell>
          <cell r="FQ317">
            <v>10.8</v>
          </cell>
          <cell r="FR317">
            <v>40</v>
          </cell>
          <cell r="FS317">
            <v>1.6</v>
          </cell>
          <cell r="FT317">
            <v>40.700000000000003</v>
          </cell>
          <cell r="FU317">
            <v>1.5</v>
          </cell>
          <cell r="FV317">
            <v>35</v>
          </cell>
          <cell r="FW317">
            <v>3.2</v>
          </cell>
          <cell r="FX317" t="str">
            <v>&amp;^%</v>
          </cell>
          <cell r="FY317" t="str">
            <v>&amp;^%</v>
          </cell>
          <cell r="GA317" t="str">
            <v>Corby</v>
          </cell>
          <cell r="GB317" t="str">
            <v>E07000150</v>
          </cell>
          <cell r="GC317">
            <v>12000</v>
          </cell>
          <cell r="GD317">
            <v>13</v>
          </cell>
          <cell r="GE317">
            <v>25470</v>
          </cell>
          <cell r="GF317">
            <v>9</v>
          </cell>
          <cell r="GG317">
            <v>28848</v>
          </cell>
          <cell r="GH317">
            <v>5.8</v>
          </cell>
          <cell r="GI317">
            <v>15798</v>
          </cell>
          <cell r="GJ317">
            <v>7.8</v>
          </cell>
          <cell r="GK317" t="str">
            <v>&amp;^%</v>
          </cell>
          <cell r="GL317" t="str">
            <v>&amp;^%</v>
          </cell>
          <cell r="GN317" t="str">
            <v>Corby</v>
          </cell>
          <cell r="GO317" t="str">
            <v>E07000150</v>
          </cell>
          <cell r="GP317">
            <v>14000</v>
          </cell>
          <cell r="GQ317">
            <v>10.8</v>
          </cell>
          <cell r="GR317">
            <v>11.05</v>
          </cell>
          <cell r="GS317">
            <v>5.2</v>
          </cell>
          <cell r="GT317">
            <v>12.93</v>
          </cell>
          <cell r="GU317">
            <v>5</v>
          </cell>
          <cell r="GV317">
            <v>7</v>
          </cell>
          <cell r="GW317">
            <v>5.7</v>
          </cell>
          <cell r="GX317" t="str">
            <v>&amp;^%</v>
          </cell>
          <cell r="GY317" t="str">
            <v>&amp;^%</v>
          </cell>
        </row>
        <row r="318">
          <cell r="A318" t="str">
            <v>Daventry</v>
          </cell>
          <cell r="B318" t="str">
            <v>E07000151</v>
          </cell>
          <cell r="C318">
            <v>14000</v>
          </cell>
          <cell r="D318">
            <v>10.8</v>
          </cell>
          <cell r="E318">
            <v>501.5</v>
          </cell>
          <cell r="F318">
            <v>7.6</v>
          </cell>
          <cell r="G318">
            <v>569.70000000000005</v>
          </cell>
          <cell r="H318">
            <v>6.4</v>
          </cell>
          <cell r="I318">
            <v>292.39999999999998</v>
          </cell>
          <cell r="J318">
            <v>5.9</v>
          </cell>
          <cell r="K318" t="str">
            <v>&amp;^%</v>
          </cell>
          <cell r="L318" t="str">
            <v>&amp;^%</v>
          </cell>
          <cell r="N318" t="str">
            <v>Daventry</v>
          </cell>
          <cell r="O318" t="str">
            <v>E07000151</v>
          </cell>
          <cell r="P318">
            <v>20000</v>
          </cell>
          <cell r="Q318">
            <v>9.1</v>
          </cell>
          <cell r="R318">
            <v>40</v>
          </cell>
          <cell r="S318">
            <v>1.4</v>
          </cell>
          <cell r="T318">
            <v>41.1</v>
          </cell>
          <cell r="U318">
            <v>1.3</v>
          </cell>
          <cell r="V318">
            <v>35.9</v>
          </cell>
          <cell r="W318">
            <v>4.0999999999999996</v>
          </cell>
          <cell r="X318" t="str">
            <v>&amp;^%</v>
          </cell>
          <cell r="Y318" t="str">
            <v>&amp;^%</v>
          </cell>
          <cell r="AA318" t="str">
            <v>Daventry</v>
          </cell>
          <cell r="AB318" t="str">
            <v>E07000151</v>
          </cell>
          <cell r="AC318">
            <v>18000</v>
          </cell>
          <cell r="AD318">
            <v>10.6</v>
          </cell>
          <cell r="AE318">
            <v>25920</v>
          </cell>
          <cell r="AF318">
            <v>8.1999999999999993</v>
          </cell>
          <cell r="AG318">
            <v>29562</v>
          </cell>
          <cell r="AH318">
            <v>6.6</v>
          </cell>
          <cell r="AI318">
            <v>15144</v>
          </cell>
          <cell r="AJ318">
            <v>6.3</v>
          </cell>
          <cell r="AK318" t="str">
            <v>&amp;^%</v>
          </cell>
          <cell r="AL318" t="str">
            <v>&amp;^%</v>
          </cell>
          <cell r="AN318" t="str">
            <v>Daventry</v>
          </cell>
          <cell r="AO318" t="str">
            <v>E07000151</v>
          </cell>
          <cell r="AP318">
            <v>20000</v>
          </cell>
          <cell r="AQ318">
            <v>9.1</v>
          </cell>
          <cell r="AR318">
            <v>10.92</v>
          </cell>
          <cell r="AS318">
            <v>6.9</v>
          </cell>
          <cell r="AT318">
            <v>12.94</v>
          </cell>
          <cell r="AU318">
            <v>5.4</v>
          </cell>
          <cell r="AV318">
            <v>7.11</v>
          </cell>
          <cell r="AW318">
            <v>4</v>
          </cell>
          <cell r="AX318" t="str">
            <v>&amp;^%</v>
          </cell>
          <cell r="AY318" t="str">
            <v>&amp;^%</v>
          </cell>
          <cell r="BA318" t="str">
            <v>Daventry</v>
          </cell>
          <cell r="BB318" t="str">
            <v>E07000151</v>
          </cell>
          <cell r="BC318">
            <v>20000</v>
          </cell>
          <cell r="BD318">
            <v>9.1</v>
          </cell>
          <cell r="BE318">
            <v>469</v>
          </cell>
          <cell r="BF318">
            <v>7.7</v>
          </cell>
          <cell r="BG318">
            <v>531.79999999999995</v>
          </cell>
          <cell r="BH318">
            <v>5.2</v>
          </cell>
          <cell r="BI318">
            <v>287.60000000000002</v>
          </cell>
          <cell r="BJ318">
            <v>5.8</v>
          </cell>
          <cell r="BK318" t="str">
            <v>&amp;^%</v>
          </cell>
          <cell r="BL318" t="str">
            <v>&amp;^%</v>
          </cell>
          <cell r="BN318" t="str">
            <v>Daventry</v>
          </cell>
          <cell r="BO318" t="str">
            <v>E07000151</v>
          </cell>
          <cell r="BP318">
            <v>27000</v>
          </cell>
          <cell r="BQ318">
            <v>7.8</v>
          </cell>
          <cell r="BR318">
            <v>39</v>
          </cell>
          <cell r="BS318">
            <v>1.6</v>
          </cell>
          <cell r="BT318">
            <v>35.6</v>
          </cell>
          <cell r="BU318">
            <v>2.6</v>
          </cell>
          <cell r="BV318">
            <v>16</v>
          </cell>
          <cell r="BW318">
            <v>16</v>
          </cell>
          <cell r="BX318" t="str">
            <v>&amp;^%</v>
          </cell>
          <cell r="BY318" t="str">
            <v>&amp;^%</v>
          </cell>
          <cell r="CA318" t="str">
            <v>Daventry</v>
          </cell>
          <cell r="CB318" t="str">
            <v>E07000151</v>
          </cell>
          <cell r="CC318">
            <v>25000</v>
          </cell>
          <cell r="CD318">
            <v>9</v>
          </cell>
          <cell r="CE318">
            <v>21942</v>
          </cell>
          <cell r="CF318">
            <v>10</v>
          </cell>
          <cell r="CG318">
            <v>24167</v>
          </cell>
          <cell r="CH318">
            <v>6.9</v>
          </cell>
          <cell r="CI318" t="str">
            <v>&amp;^%</v>
          </cell>
          <cell r="CJ318" t="str">
            <v>&amp;^%</v>
          </cell>
          <cell r="CK318" t="str">
            <v>&amp;^%</v>
          </cell>
          <cell r="CL318" t="str">
            <v>&amp;^%</v>
          </cell>
          <cell r="CN318" t="str">
            <v>Daventry</v>
          </cell>
          <cell r="CO318" t="str">
            <v>E07000151</v>
          </cell>
          <cell r="CP318">
            <v>27000</v>
          </cell>
          <cell r="CQ318">
            <v>7.8</v>
          </cell>
          <cell r="CR318">
            <v>10.23</v>
          </cell>
          <cell r="CS318">
            <v>5.7</v>
          </cell>
          <cell r="CT318">
            <v>12.72</v>
          </cell>
          <cell r="CU318">
            <v>5</v>
          </cell>
          <cell r="CV318">
            <v>6.38</v>
          </cell>
          <cell r="CW318">
            <v>3.4</v>
          </cell>
          <cell r="CX318" t="str">
            <v>&amp;^%</v>
          </cell>
          <cell r="CY318" t="str">
            <v>&amp;^%</v>
          </cell>
          <cell r="DA318" t="str">
            <v>Daventry</v>
          </cell>
          <cell r="DB318" t="str">
            <v>E07000151</v>
          </cell>
          <cell r="DC318">
            <v>27000</v>
          </cell>
          <cell r="DD318">
            <v>7.8</v>
          </cell>
          <cell r="DE318">
            <v>407.4</v>
          </cell>
          <cell r="DF318">
            <v>9.1</v>
          </cell>
          <cell r="DG318">
            <v>452.5</v>
          </cell>
          <cell r="DH318">
            <v>5.5</v>
          </cell>
          <cell r="DI318">
            <v>125.3</v>
          </cell>
          <cell r="DJ318">
            <v>19</v>
          </cell>
          <cell r="DK318" t="str">
            <v>&amp;^%</v>
          </cell>
          <cell r="DL318" t="str">
            <v>&amp;^%</v>
          </cell>
          <cell r="DN318" t="str">
            <v>Daventry</v>
          </cell>
          <cell r="DO318" t="str">
            <v>E07000151</v>
          </cell>
          <cell r="DP318">
            <v>6000</v>
          </cell>
          <cell r="DQ318">
            <v>16.600000000000001</v>
          </cell>
          <cell r="DR318">
            <v>37.700000000000003</v>
          </cell>
          <cell r="DS318">
            <v>2.7</v>
          </cell>
          <cell r="DT318">
            <v>39</v>
          </cell>
          <cell r="DU318">
            <v>2.5</v>
          </cell>
          <cell r="DV318" t="str">
            <v>&amp;^%</v>
          </cell>
          <cell r="DW318" t="str">
            <v>&amp;^%</v>
          </cell>
          <cell r="DX318" t="str">
            <v>&amp;^%</v>
          </cell>
          <cell r="DY318" t="str">
            <v>&amp;^%</v>
          </cell>
          <cell r="EA318" t="str">
            <v>Daventry</v>
          </cell>
          <cell r="EB318" t="str">
            <v>E07000151</v>
          </cell>
          <cell r="EC318">
            <v>5000</v>
          </cell>
          <cell r="ED318">
            <v>19.899999999999999</v>
          </cell>
          <cell r="EE318">
            <v>18641</v>
          </cell>
          <cell r="EF318">
            <v>15</v>
          </cell>
          <cell r="EG318">
            <v>22884</v>
          </cell>
          <cell r="EH318">
            <v>8.5</v>
          </cell>
          <cell r="EI318" t="str">
            <v>&amp;^%</v>
          </cell>
          <cell r="EJ318" t="str">
            <v>&amp;^%</v>
          </cell>
          <cell r="EK318" t="str">
            <v>&amp;^%</v>
          </cell>
          <cell r="EL318" t="str">
            <v>&amp;^%</v>
          </cell>
          <cell r="EN318" t="str">
            <v>Daventry</v>
          </cell>
          <cell r="EO318" t="str">
            <v>E07000151</v>
          </cell>
          <cell r="EP318">
            <v>6000</v>
          </cell>
          <cell r="EQ318">
            <v>16.600000000000001</v>
          </cell>
          <cell r="ER318">
            <v>9.3699999999999992</v>
          </cell>
          <cell r="ES318">
            <v>11</v>
          </cell>
          <cell r="ET318">
            <v>11.38</v>
          </cell>
          <cell r="EU318">
            <v>7.2</v>
          </cell>
          <cell r="EV318" t="str">
            <v>&amp;^%</v>
          </cell>
          <cell r="EW318" t="str">
            <v>&amp;^%</v>
          </cell>
          <cell r="EX318" t="str">
            <v>&amp;^%</v>
          </cell>
          <cell r="EY318" t="str">
            <v>&amp;^%</v>
          </cell>
          <cell r="FA318" t="str">
            <v>Daventry</v>
          </cell>
          <cell r="FB318" t="str">
            <v>E07000151</v>
          </cell>
          <cell r="FC318">
            <v>6000</v>
          </cell>
          <cell r="FD318">
            <v>16.600000000000001</v>
          </cell>
          <cell r="FE318">
            <v>401</v>
          </cell>
          <cell r="FF318">
            <v>11</v>
          </cell>
          <cell r="FG318">
            <v>443.5</v>
          </cell>
          <cell r="FH318">
            <v>6.7</v>
          </cell>
          <cell r="FI318" t="str">
            <v>&amp;^%</v>
          </cell>
          <cell r="FJ318" t="str">
            <v>&amp;^%</v>
          </cell>
          <cell r="FK318" t="str">
            <v>&amp;^%</v>
          </cell>
          <cell r="FL318" t="str">
            <v>&amp;^%</v>
          </cell>
          <cell r="FN318" t="str">
            <v>Daventry</v>
          </cell>
          <cell r="FO318" t="str">
            <v>E07000151</v>
          </cell>
          <cell r="FP318">
            <v>14000</v>
          </cell>
          <cell r="FQ318">
            <v>10.8</v>
          </cell>
          <cell r="FR318">
            <v>40</v>
          </cell>
          <cell r="FS318">
            <v>1.6</v>
          </cell>
          <cell r="FT318">
            <v>42</v>
          </cell>
          <cell r="FU318">
            <v>1.4</v>
          </cell>
          <cell r="FV318">
            <v>37.5</v>
          </cell>
          <cell r="FW318">
            <v>3.4</v>
          </cell>
          <cell r="FX318" t="str">
            <v>&amp;^%</v>
          </cell>
          <cell r="FY318" t="str">
            <v>&amp;^%</v>
          </cell>
          <cell r="GA318" t="str">
            <v>Daventry</v>
          </cell>
          <cell r="GB318" t="str">
            <v>E07000151</v>
          </cell>
          <cell r="GC318">
            <v>13000</v>
          </cell>
          <cell r="GD318">
            <v>12.5</v>
          </cell>
          <cell r="GE318">
            <v>29090</v>
          </cell>
          <cell r="GF318">
            <v>7.5</v>
          </cell>
          <cell r="GG318">
            <v>32193</v>
          </cell>
          <cell r="GH318">
            <v>7.8</v>
          </cell>
          <cell r="GI318">
            <v>16189</v>
          </cell>
          <cell r="GJ318">
            <v>9.1999999999999993</v>
          </cell>
          <cell r="GK318" t="str">
            <v>&amp;^%</v>
          </cell>
          <cell r="GL318" t="str">
            <v>&amp;^%</v>
          </cell>
          <cell r="GN318" t="str">
            <v>Daventry</v>
          </cell>
          <cell r="GO318" t="str">
            <v>E07000151</v>
          </cell>
          <cell r="GP318">
            <v>14000</v>
          </cell>
          <cell r="GQ318">
            <v>10.8</v>
          </cell>
          <cell r="GR318">
            <v>11.45</v>
          </cell>
          <cell r="GS318">
            <v>7.2</v>
          </cell>
          <cell r="GT318">
            <v>13.56</v>
          </cell>
          <cell r="GU318">
            <v>6.7</v>
          </cell>
          <cell r="GV318">
            <v>7.18</v>
          </cell>
          <cell r="GW318">
            <v>4.5</v>
          </cell>
          <cell r="GX318" t="str">
            <v>&amp;^%</v>
          </cell>
          <cell r="GY318" t="str">
            <v>&amp;^%</v>
          </cell>
        </row>
        <row r="319">
          <cell r="A319" t="str">
            <v>East Northamptonshire</v>
          </cell>
          <cell r="B319" t="str">
            <v>E07000152</v>
          </cell>
          <cell r="C319">
            <v>9000</v>
          </cell>
          <cell r="D319">
            <v>14.3</v>
          </cell>
          <cell r="E319">
            <v>499.8</v>
          </cell>
          <cell r="F319">
            <v>15</v>
          </cell>
          <cell r="G319">
            <v>548.5</v>
          </cell>
          <cell r="H319">
            <v>6.3</v>
          </cell>
          <cell r="I319" t="str">
            <v>&amp;^%</v>
          </cell>
          <cell r="J319" t="str">
            <v>&amp;^%</v>
          </cell>
          <cell r="K319" t="str">
            <v>&amp;^%</v>
          </cell>
          <cell r="L319" t="str">
            <v>&amp;^%</v>
          </cell>
          <cell r="N319" t="str">
            <v>East Northamptonshire</v>
          </cell>
          <cell r="O319" t="str">
            <v>E07000152</v>
          </cell>
          <cell r="P319">
            <v>16000</v>
          </cell>
          <cell r="Q319">
            <v>10.4</v>
          </cell>
          <cell r="R319">
            <v>39.9</v>
          </cell>
          <cell r="S319">
            <v>1.6</v>
          </cell>
          <cell r="T319">
            <v>40.200000000000003</v>
          </cell>
          <cell r="U319">
            <v>1.7</v>
          </cell>
          <cell r="V319">
            <v>34</v>
          </cell>
          <cell r="W319">
            <v>2.2999999999999998</v>
          </cell>
          <cell r="X319" t="str">
            <v>&amp;^%</v>
          </cell>
          <cell r="Y319" t="str">
            <v>&amp;^%</v>
          </cell>
          <cell r="AA319" t="str">
            <v>East Northamptonshire</v>
          </cell>
          <cell r="AB319" t="str">
            <v>E07000152</v>
          </cell>
          <cell r="AC319">
            <v>14000</v>
          </cell>
          <cell r="AD319">
            <v>12.2</v>
          </cell>
          <cell r="AE319">
            <v>23709</v>
          </cell>
          <cell r="AF319">
            <v>11</v>
          </cell>
          <cell r="AG319">
            <v>26445</v>
          </cell>
          <cell r="AH319">
            <v>5.8</v>
          </cell>
          <cell r="AI319">
            <v>13011</v>
          </cell>
          <cell r="AJ319">
            <v>8.8000000000000007</v>
          </cell>
          <cell r="AK319" t="str">
            <v>&amp;^%</v>
          </cell>
          <cell r="AL319" t="str">
            <v>&amp;^%</v>
          </cell>
          <cell r="AN319" t="str">
            <v>East Northamptonshire</v>
          </cell>
          <cell r="AO319" t="str">
            <v>E07000152</v>
          </cell>
          <cell r="AP319">
            <v>16000</v>
          </cell>
          <cell r="AQ319">
            <v>10.4</v>
          </cell>
          <cell r="AR319">
            <v>10.96</v>
          </cell>
          <cell r="AS319">
            <v>9.5</v>
          </cell>
          <cell r="AT319">
            <v>12.44</v>
          </cell>
          <cell r="AU319">
            <v>4.7</v>
          </cell>
          <cell r="AV319">
            <v>6.67</v>
          </cell>
          <cell r="AW319">
            <v>4.3</v>
          </cell>
          <cell r="AX319" t="str">
            <v>&amp;^%</v>
          </cell>
          <cell r="AY319" t="str">
            <v>&amp;^%</v>
          </cell>
          <cell r="BA319" t="str">
            <v>East Northamptonshire</v>
          </cell>
          <cell r="BB319" t="str">
            <v>E07000152</v>
          </cell>
          <cell r="BC319">
            <v>16000</v>
          </cell>
          <cell r="BD319">
            <v>10.4</v>
          </cell>
          <cell r="BE319">
            <v>445.9</v>
          </cell>
          <cell r="BF319">
            <v>11</v>
          </cell>
          <cell r="BG319">
            <v>500.3</v>
          </cell>
          <cell r="BH319">
            <v>4.7</v>
          </cell>
          <cell r="BI319">
            <v>253.1</v>
          </cell>
          <cell r="BJ319">
            <v>5.8</v>
          </cell>
          <cell r="BK319" t="str">
            <v>&amp;^%</v>
          </cell>
          <cell r="BL319" t="str">
            <v>&amp;^%</v>
          </cell>
          <cell r="BN319" t="str">
            <v>East Northamptonshire</v>
          </cell>
          <cell r="BO319" t="str">
            <v>E07000152</v>
          </cell>
          <cell r="BP319">
            <v>25000</v>
          </cell>
          <cell r="BQ319">
            <v>8.1</v>
          </cell>
          <cell r="BR319">
            <v>35</v>
          </cell>
          <cell r="BS319">
            <v>5.5</v>
          </cell>
          <cell r="BT319">
            <v>30.8</v>
          </cell>
          <cell r="BU319">
            <v>3.7</v>
          </cell>
          <cell r="BV319" t="str">
            <v>&amp;^%</v>
          </cell>
          <cell r="BW319" t="str">
            <v>&amp;^%</v>
          </cell>
          <cell r="BX319" t="str">
            <v>&amp;^%</v>
          </cell>
          <cell r="BY319" t="str">
            <v>&amp;^%</v>
          </cell>
          <cell r="CA319" t="str">
            <v>East Northamptonshire</v>
          </cell>
          <cell r="CB319" t="str">
            <v>E07000152</v>
          </cell>
          <cell r="CC319">
            <v>23000</v>
          </cell>
          <cell r="CD319">
            <v>13.8</v>
          </cell>
          <cell r="CE319" t="str">
            <v>&amp;^%</v>
          </cell>
          <cell r="CF319" t="str">
            <v>&amp;^%</v>
          </cell>
          <cell r="CG319">
            <v>19571</v>
          </cell>
          <cell r="CH319">
            <v>10</v>
          </cell>
          <cell r="CI319" t="str">
            <v>&amp;^%</v>
          </cell>
          <cell r="CJ319" t="str">
            <v>&amp;^%</v>
          </cell>
          <cell r="CK319" t="str">
            <v>&amp;^%</v>
          </cell>
          <cell r="CL319" t="str">
            <v>&amp;^%</v>
          </cell>
          <cell r="CN319" t="str">
            <v>East Northamptonshire</v>
          </cell>
          <cell r="CO319" t="str">
            <v>E07000152</v>
          </cell>
          <cell r="CP319">
            <v>25000</v>
          </cell>
          <cell r="CQ319">
            <v>8.1</v>
          </cell>
          <cell r="CR319">
            <v>8.8000000000000007</v>
          </cell>
          <cell r="CS319">
            <v>7.6</v>
          </cell>
          <cell r="CT319">
            <v>11.73</v>
          </cell>
          <cell r="CU319">
            <v>4.2</v>
          </cell>
          <cell r="CV319">
            <v>6.24</v>
          </cell>
          <cell r="CW319">
            <v>1.2</v>
          </cell>
          <cell r="CX319" t="str">
            <v>&amp;^%</v>
          </cell>
          <cell r="CY319" t="str">
            <v>&amp;^%</v>
          </cell>
          <cell r="DA319" t="str">
            <v>East Northamptonshire</v>
          </cell>
          <cell r="DB319" t="str">
            <v>E07000152</v>
          </cell>
          <cell r="DC319">
            <v>25000</v>
          </cell>
          <cell r="DD319">
            <v>8.1</v>
          </cell>
          <cell r="DE319">
            <v>323.5</v>
          </cell>
          <cell r="DF319">
            <v>11</v>
          </cell>
          <cell r="DG319">
            <v>360.8</v>
          </cell>
          <cell r="DH319">
            <v>5.9</v>
          </cell>
          <cell r="DI319" t="str">
            <v>&amp;^%</v>
          </cell>
          <cell r="DJ319" t="str">
            <v>&amp;^%</v>
          </cell>
          <cell r="DK319" t="str">
            <v>&amp;^%</v>
          </cell>
          <cell r="DL319" t="str">
            <v>&amp;^%</v>
          </cell>
          <cell r="DN319" t="str">
            <v>East Northamptonshire</v>
          </cell>
          <cell r="DO319" t="str">
            <v>E07000152</v>
          </cell>
          <cell r="DP319">
            <v>7000</v>
          </cell>
          <cell r="DQ319">
            <v>15.2</v>
          </cell>
          <cell r="DR319">
            <v>37.5</v>
          </cell>
          <cell r="DS319">
            <v>2.7</v>
          </cell>
          <cell r="DT319">
            <v>38</v>
          </cell>
          <cell r="DU319">
            <v>1.9</v>
          </cell>
          <cell r="DV319" t="str">
            <v>&amp;^%</v>
          </cell>
          <cell r="DW319" t="str">
            <v>&amp;^%</v>
          </cell>
          <cell r="DX319" t="str">
            <v>&amp;^%</v>
          </cell>
          <cell r="DY319" t="str">
            <v>&amp;^%</v>
          </cell>
          <cell r="EA319" t="str">
            <v>East Northamptonshire</v>
          </cell>
          <cell r="EB319" t="str">
            <v>E07000152</v>
          </cell>
          <cell r="EC319">
            <v>6000</v>
          </cell>
          <cell r="ED319">
            <v>18</v>
          </cell>
          <cell r="EE319">
            <v>21243</v>
          </cell>
          <cell r="EF319">
            <v>20</v>
          </cell>
          <cell r="EG319">
            <v>22998</v>
          </cell>
          <cell r="EH319">
            <v>8</v>
          </cell>
          <cell r="EI319" t="str">
            <v>&amp;^%</v>
          </cell>
          <cell r="EJ319" t="str">
            <v>&amp;^%</v>
          </cell>
          <cell r="EK319" t="str">
            <v>&amp;^%</v>
          </cell>
          <cell r="EL319" t="str">
            <v>&amp;^%</v>
          </cell>
          <cell r="EN319" t="str">
            <v>East Northamptonshire</v>
          </cell>
          <cell r="EO319" t="str">
            <v>E07000152</v>
          </cell>
          <cell r="EP319">
            <v>7000</v>
          </cell>
          <cell r="EQ319">
            <v>15.2</v>
          </cell>
          <cell r="ER319" t="str">
            <v>&amp;^%</v>
          </cell>
          <cell r="ES319" t="str">
            <v>&amp;^%</v>
          </cell>
          <cell r="ET319">
            <v>11.57</v>
          </cell>
          <cell r="EU319">
            <v>6.6</v>
          </cell>
          <cell r="EV319" t="str">
            <v>&amp;^%</v>
          </cell>
          <cell r="EW319" t="str">
            <v>&amp;^%</v>
          </cell>
          <cell r="EX319" t="str">
            <v>&amp;^%</v>
          </cell>
          <cell r="EY319" t="str">
            <v>&amp;^%</v>
          </cell>
          <cell r="FA319" t="str">
            <v>East Northamptonshire</v>
          </cell>
          <cell r="FB319" t="str">
            <v>E07000152</v>
          </cell>
          <cell r="FC319">
            <v>7000</v>
          </cell>
          <cell r="FD319">
            <v>15.2</v>
          </cell>
          <cell r="FE319">
            <v>384.9</v>
          </cell>
          <cell r="FF319">
            <v>16</v>
          </cell>
          <cell r="FG319">
            <v>439.5</v>
          </cell>
          <cell r="FH319">
            <v>6.4</v>
          </cell>
          <cell r="FI319" t="str">
            <v>&amp;^%</v>
          </cell>
          <cell r="FJ319" t="str">
            <v>&amp;^%</v>
          </cell>
          <cell r="FK319" t="str">
            <v>&amp;^%</v>
          </cell>
          <cell r="FL319" t="str">
            <v>&amp;^%</v>
          </cell>
          <cell r="FN319" t="str">
            <v>East Northamptonshire</v>
          </cell>
          <cell r="FO319" t="str">
            <v>E07000152</v>
          </cell>
          <cell r="FP319">
            <v>9000</v>
          </cell>
          <cell r="FQ319">
            <v>14.3</v>
          </cell>
          <cell r="FR319">
            <v>40</v>
          </cell>
          <cell r="FS319">
            <v>2.4</v>
          </cell>
          <cell r="FT319">
            <v>42</v>
          </cell>
          <cell r="FU319">
            <v>2.4</v>
          </cell>
          <cell r="FV319" t="str">
            <v>&amp;^%</v>
          </cell>
          <cell r="FW319" t="str">
            <v>&amp;^%</v>
          </cell>
          <cell r="FX319" t="str">
            <v>&amp;^%</v>
          </cell>
          <cell r="FY319" t="str">
            <v>&amp;^%</v>
          </cell>
          <cell r="GA319" t="str">
            <v>East Northamptonshire</v>
          </cell>
          <cell r="GB319" t="str">
            <v>E07000152</v>
          </cell>
          <cell r="GC319">
            <v>8000</v>
          </cell>
          <cell r="GD319">
            <v>16.5</v>
          </cell>
          <cell r="GE319">
            <v>25556</v>
          </cell>
          <cell r="GF319">
            <v>13</v>
          </cell>
          <cell r="GG319">
            <v>28979</v>
          </cell>
          <cell r="GH319">
            <v>7.6</v>
          </cell>
          <cell r="GI319" t="str">
            <v>&amp;^%</v>
          </cell>
          <cell r="GJ319" t="str">
            <v>&amp;^%</v>
          </cell>
          <cell r="GK319" t="str">
            <v>&amp;^%</v>
          </cell>
          <cell r="GL319" t="str">
            <v>&amp;^%</v>
          </cell>
          <cell r="GN319" t="str">
            <v>East Northamptonshire</v>
          </cell>
          <cell r="GO319" t="str">
            <v>E07000152</v>
          </cell>
          <cell r="GP319">
            <v>9000</v>
          </cell>
          <cell r="GQ319">
            <v>14.3</v>
          </cell>
          <cell r="GR319">
            <v>11.44</v>
          </cell>
          <cell r="GS319">
            <v>13</v>
          </cell>
          <cell r="GT319">
            <v>13.06</v>
          </cell>
          <cell r="GU319">
            <v>6.3</v>
          </cell>
          <cell r="GV319" t="str">
            <v>&amp;^%</v>
          </cell>
          <cell r="GW319" t="str">
            <v>&amp;^%</v>
          </cell>
          <cell r="GX319" t="str">
            <v>&amp;^%</v>
          </cell>
          <cell r="GY319" t="str">
            <v>&amp;^%</v>
          </cell>
        </row>
        <row r="320">
          <cell r="A320" t="str">
            <v>Kettering</v>
          </cell>
          <cell r="B320" t="str">
            <v>E07000153</v>
          </cell>
          <cell r="C320">
            <v>16000</v>
          </cell>
          <cell r="D320">
            <v>10.4</v>
          </cell>
          <cell r="E320">
            <v>494</v>
          </cell>
          <cell r="F320">
            <v>11</v>
          </cell>
          <cell r="G320">
            <v>554.4</v>
          </cell>
          <cell r="H320">
            <v>4.9000000000000004</v>
          </cell>
          <cell r="I320">
            <v>289.89999999999998</v>
          </cell>
          <cell r="J320">
            <v>8</v>
          </cell>
          <cell r="K320" t="str">
            <v>&amp;^%</v>
          </cell>
          <cell r="L320" t="str">
            <v>&amp;^%</v>
          </cell>
          <cell r="N320" t="str">
            <v>Kettering</v>
          </cell>
          <cell r="O320" t="str">
            <v>E07000153</v>
          </cell>
          <cell r="P320">
            <v>29000</v>
          </cell>
          <cell r="Q320">
            <v>7.6</v>
          </cell>
          <cell r="R320">
            <v>37.5</v>
          </cell>
          <cell r="S320">
            <v>1.7</v>
          </cell>
          <cell r="T320">
            <v>40.200000000000003</v>
          </cell>
          <cell r="U320">
            <v>1.2</v>
          </cell>
          <cell r="V320">
            <v>34.9</v>
          </cell>
          <cell r="W320">
            <v>2.9</v>
          </cell>
          <cell r="X320" t="str">
            <v>&amp;^%</v>
          </cell>
          <cell r="Y320" t="str">
            <v>&amp;^%</v>
          </cell>
          <cell r="AA320" t="str">
            <v>Kettering</v>
          </cell>
          <cell r="AB320" t="str">
            <v>E07000153</v>
          </cell>
          <cell r="AC320">
            <v>25000</v>
          </cell>
          <cell r="AD320">
            <v>9.1</v>
          </cell>
          <cell r="AE320">
            <v>24760</v>
          </cell>
          <cell r="AF320">
            <v>6.8</v>
          </cell>
          <cell r="AG320">
            <v>27222</v>
          </cell>
          <cell r="AH320">
            <v>4.8</v>
          </cell>
          <cell r="AI320">
            <v>14149</v>
          </cell>
          <cell r="AJ320">
            <v>4.4000000000000004</v>
          </cell>
          <cell r="AK320" t="str">
            <v>&amp;^%</v>
          </cell>
          <cell r="AL320" t="str">
            <v>&amp;^%</v>
          </cell>
          <cell r="AN320" t="str">
            <v>Kettering</v>
          </cell>
          <cell r="AO320" t="str">
            <v>E07000153</v>
          </cell>
          <cell r="AP320">
            <v>29000</v>
          </cell>
          <cell r="AQ320">
            <v>7.6</v>
          </cell>
          <cell r="AR320">
            <v>11.25</v>
          </cell>
          <cell r="AS320">
            <v>5.7</v>
          </cell>
          <cell r="AT320">
            <v>12.76</v>
          </cell>
          <cell r="AU320">
            <v>3.8</v>
          </cell>
          <cell r="AV320">
            <v>6.99</v>
          </cell>
          <cell r="AW320">
            <v>4.5</v>
          </cell>
          <cell r="AX320" t="str">
            <v>&amp;^%</v>
          </cell>
          <cell r="AY320" t="str">
            <v>&amp;^%</v>
          </cell>
          <cell r="BA320" t="str">
            <v>Kettering</v>
          </cell>
          <cell r="BB320" t="str">
            <v>E07000153</v>
          </cell>
          <cell r="BC320">
            <v>29000</v>
          </cell>
          <cell r="BD320">
            <v>7.6</v>
          </cell>
          <cell r="BE320">
            <v>427.8</v>
          </cell>
          <cell r="BF320">
            <v>7.2</v>
          </cell>
          <cell r="BG320">
            <v>513.29999999999995</v>
          </cell>
          <cell r="BH320">
            <v>3.8</v>
          </cell>
          <cell r="BI320">
            <v>270</v>
          </cell>
          <cell r="BJ320">
            <v>5.0999999999999996</v>
          </cell>
          <cell r="BK320" t="str">
            <v>&amp;^%</v>
          </cell>
          <cell r="BL320" t="str">
            <v>&amp;^%</v>
          </cell>
          <cell r="BN320" t="str">
            <v>Kettering</v>
          </cell>
          <cell r="BO320" t="str">
            <v>E07000153</v>
          </cell>
          <cell r="BP320">
            <v>39000</v>
          </cell>
          <cell r="BQ320">
            <v>6.6</v>
          </cell>
          <cell r="BR320">
            <v>37.5</v>
          </cell>
          <cell r="BS320">
            <v>0.3</v>
          </cell>
          <cell r="BT320">
            <v>35.1</v>
          </cell>
          <cell r="BU320">
            <v>2</v>
          </cell>
          <cell r="BV320">
            <v>20</v>
          </cell>
          <cell r="BW320">
            <v>9.4</v>
          </cell>
          <cell r="BX320" t="str">
            <v>&amp;^%</v>
          </cell>
          <cell r="BY320" t="str">
            <v>&amp;^%</v>
          </cell>
          <cell r="CA320" t="str">
            <v>Kettering</v>
          </cell>
          <cell r="CB320" t="str">
            <v>E07000153</v>
          </cell>
          <cell r="CC320">
            <v>33000</v>
          </cell>
          <cell r="CD320">
            <v>7.9</v>
          </cell>
          <cell r="CE320">
            <v>20243</v>
          </cell>
          <cell r="CF320">
            <v>9.1</v>
          </cell>
          <cell r="CG320">
            <v>23169</v>
          </cell>
          <cell r="CH320">
            <v>5</v>
          </cell>
          <cell r="CI320">
            <v>8207</v>
          </cell>
          <cell r="CJ320">
            <v>16</v>
          </cell>
          <cell r="CK320" t="str">
            <v>&amp;^%</v>
          </cell>
          <cell r="CL320" t="str">
            <v>&amp;^%</v>
          </cell>
          <cell r="CN320" t="str">
            <v>Kettering</v>
          </cell>
          <cell r="CO320" t="str">
            <v>E07000153</v>
          </cell>
          <cell r="CP320">
            <v>39000</v>
          </cell>
          <cell r="CQ320">
            <v>6.6</v>
          </cell>
          <cell r="CR320">
            <v>10.050000000000001</v>
          </cell>
          <cell r="CS320">
            <v>5.9</v>
          </cell>
          <cell r="CT320">
            <v>12.36</v>
          </cell>
          <cell r="CU320">
            <v>3.5</v>
          </cell>
          <cell r="CV320">
            <v>6.41</v>
          </cell>
          <cell r="CW320">
            <v>2.6</v>
          </cell>
          <cell r="CX320" t="str">
            <v>&amp;^%</v>
          </cell>
          <cell r="CY320" t="str">
            <v>&amp;^%</v>
          </cell>
          <cell r="DA320" t="str">
            <v>Kettering</v>
          </cell>
          <cell r="DB320" t="str">
            <v>E07000153</v>
          </cell>
          <cell r="DC320">
            <v>39000</v>
          </cell>
          <cell r="DD320">
            <v>6.6</v>
          </cell>
          <cell r="DE320">
            <v>379</v>
          </cell>
          <cell r="DF320">
            <v>4.8</v>
          </cell>
          <cell r="DG320">
            <v>434.4</v>
          </cell>
          <cell r="DH320">
            <v>4.0999999999999996</v>
          </cell>
          <cell r="DI320">
            <v>151.30000000000001</v>
          </cell>
          <cell r="DJ320">
            <v>10</v>
          </cell>
          <cell r="DK320" t="str">
            <v>&amp;^%</v>
          </cell>
          <cell r="DL320" t="str">
            <v>&amp;^%</v>
          </cell>
          <cell r="DN320" t="str">
            <v>Kettering</v>
          </cell>
          <cell r="DO320" t="str">
            <v>E07000153</v>
          </cell>
          <cell r="DP320">
            <v>13000</v>
          </cell>
          <cell r="DQ320">
            <v>11.1</v>
          </cell>
          <cell r="DR320">
            <v>37.5</v>
          </cell>
          <cell r="DS320">
            <v>0.1</v>
          </cell>
          <cell r="DT320">
            <v>38.1</v>
          </cell>
          <cell r="DU320">
            <v>1.2</v>
          </cell>
          <cell r="DV320">
            <v>33.4</v>
          </cell>
          <cell r="DW320">
            <v>3.6</v>
          </cell>
          <cell r="DX320" t="str">
            <v>&amp;^%</v>
          </cell>
          <cell r="DY320" t="str">
            <v>&amp;^%</v>
          </cell>
          <cell r="EA320" t="str">
            <v>Kettering</v>
          </cell>
          <cell r="EB320" t="str">
            <v>E07000153</v>
          </cell>
          <cell r="EC320">
            <v>11000</v>
          </cell>
          <cell r="ED320">
            <v>13.6</v>
          </cell>
          <cell r="EE320">
            <v>21326</v>
          </cell>
          <cell r="EF320">
            <v>11</v>
          </cell>
          <cell r="EG320">
            <v>24604</v>
          </cell>
          <cell r="EH320">
            <v>8.4</v>
          </cell>
          <cell r="EI320">
            <v>12656</v>
          </cell>
          <cell r="EJ320">
            <v>8.1999999999999993</v>
          </cell>
          <cell r="EK320" t="str">
            <v>&amp;^%</v>
          </cell>
          <cell r="EL320" t="str">
            <v>&amp;^%</v>
          </cell>
          <cell r="EN320" t="str">
            <v>Kettering</v>
          </cell>
          <cell r="EO320" t="str">
            <v>E07000153</v>
          </cell>
          <cell r="EP320">
            <v>13000</v>
          </cell>
          <cell r="EQ320">
            <v>11.1</v>
          </cell>
          <cell r="ER320">
            <v>10.3</v>
          </cell>
          <cell r="ES320">
            <v>10</v>
          </cell>
          <cell r="ET320">
            <v>12.15</v>
          </cell>
          <cell r="EU320">
            <v>6.2</v>
          </cell>
          <cell r="EV320">
            <v>6.55</v>
          </cell>
          <cell r="EW320">
            <v>9.3000000000000007</v>
          </cell>
          <cell r="EX320" t="str">
            <v>&amp;^%</v>
          </cell>
          <cell r="EY320" t="str">
            <v>&amp;^%</v>
          </cell>
          <cell r="FA320" t="str">
            <v>Kettering</v>
          </cell>
          <cell r="FB320" t="str">
            <v>E07000153</v>
          </cell>
          <cell r="FC320">
            <v>13000</v>
          </cell>
          <cell r="FD320">
            <v>11.1</v>
          </cell>
          <cell r="FE320">
            <v>396.9</v>
          </cell>
          <cell r="FF320">
            <v>9.8000000000000007</v>
          </cell>
          <cell r="FG320">
            <v>463.2</v>
          </cell>
          <cell r="FH320">
            <v>5.9</v>
          </cell>
          <cell r="FI320">
            <v>245.9</v>
          </cell>
          <cell r="FJ320">
            <v>8</v>
          </cell>
          <cell r="FK320" t="str">
            <v>&amp;^%</v>
          </cell>
          <cell r="FL320" t="str">
            <v>&amp;^%</v>
          </cell>
          <cell r="FN320" t="str">
            <v>Kettering</v>
          </cell>
          <cell r="FO320" t="str">
            <v>E07000153</v>
          </cell>
          <cell r="FP320">
            <v>16000</v>
          </cell>
          <cell r="FQ320">
            <v>10.4</v>
          </cell>
          <cell r="FR320">
            <v>40</v>
          </cell>
          <cell r="FS320">
            <v>2.9</v>
          </cell>
          <cell r="FT320">
            <v>41.9</v>
          </cell>
          <cell r="FU320">
            <v>1.8</v>
          </cell>
          <cell r="FV320">
            <v>35.5</v>
          </cell>
          <cell r="FW320">
            <v>4</v>
          </cell>
          <cell r="FX320" t="str">
            <v>&amp;^%</v>
          </cell>
          <cell r="FY320" t="str">
            <v>&amp;^%</v>
          </cell>
          <cell r="GA320" t="str">
            <v>Kettering</v>
          </cell>
          <cell r="GB320" t="str">
            <v>E07000153</v>
          </cell>
          <cell r="GC320">
            <v>14000</v>
          </cell>
          <cell r="GD320">
            <v>12.2</v>
          </cell>
          <cell r="GE320">
            <v>26666</v>
          </cell>
          <cell r="GF320">
            <v>11</v>
          </cell>
          <cell r="GG320">
            <v>29184</v>
          </cell>
          <cell r="GH320">
            <v>5.6</v>
          </cell>
          <cell r="GI320">
            <v>14734</v>
          </cell>
          <cell r="GJ320">
            <v>11</v>
          </cell>
          <cell r="GK320" t="str">
            <v>&amp;^%</v>
          </cell>
          <cell r="GL320" t="str">
            <v>&amp;^%</v>
          </cell>
          <cell r="GN320" t="str">
            <v>Kettering</v>
          </cell>
          <cell r="GO320" t="str">
            <v>E07000153</v>
          </cell>
          <cell r="GP320">
            <v>16000</v>
          </cell>
          <cell r="GQ320">
            <v>10.4</v>
          </cell>
          <cell r="GR320">
            <v>11.69</v>
          </cell>
          <cell r="GS320">
            <v>7.5</v>
          </cell>
          <cell r="GT320">
            <v>13.22</v>
          </cell>
          <cell r="GU320">
            <v>4.8</v>
          </cell>
          <cell r="GV320">
            <v>7.41</v>
          </cell>
          <cell r="GW320">
            <v>7.6</v>
          </cell>
          <cell r="GX320" t="str">
            <v>&amp;^%</v>
          </cell>
          <cell r="GY320" t="str">
            <v>&amp;^%</v>
          </cell>
        </row>
        <row r="321">
          <cell r="A321" t="str">
            <v>Northampton</v>
          </cell>
          <cell r="B321" t="str">
            <v>E07000154</v>
          </cell>
          <cell r="C321">
            <v>61000</v>
          </cell>
          <cell r="D321">
            <v>5.3</v>
          </cell>
          <cell r="E321">
            <v>502.7</v>
          </cell>
          <cell r="F321">
            <v>5.4</v>
          </cell>
          <cell r="G321">
            <v>615.1</v>
          </cell>
          <cell r="H321">
            <v>3.8</v>
          </cell>
          <cell r="I321">
            <v>279.5</v>
          </cell>
          <cell r="J321">
            <v>4</v>
          </cell>
          <cell r="K321" t="str">
            <v>&amp;^%</v>
          </cell>
          <cell r="L321" t="str">
            <v>&amp;^%</v>
          </cell>
          <cell r="N321" t="str">
            <v>Northampton</v>
          </cell>
          <cell r="O321" t="str">
            <v>E07000154</v>
          </cell>
          <cell r="P321">
            <v>95000</v>
          </cell>
          <cell r="Q321">
            <v>4.2</v>
          </cell>
          <cell r="R321">
            <v>37.5</v>
          </cell>
          <cell r="S321">
            <v>0.9</v>
          </cell>
          <cell r="T321">
            <v>39.299999999999997</v>
          </cell>
          <cell r="U321">
            <v>0.6</v>
          </cell>
          <cell r="V321">
            <v>34.9</v>
          </cell>
          <cell r="W321">
            <v>0.1</v>
          </cell>
          <cell r="X321">
            <v>45.5</v>
          </cell>
          <cell r="Y321">
            <v>6</v>
          </cell>
          <cell r="AA321" t="str">
            <v>Northampton</v>
          </cell>
          <cell r="AB321" t="str">
            <v>E07000154</v>
          </cell>
          <cell r="AC321">
            <v>76000</v>
          </cell>
          <cell r="AD321">
            <v>7</v>
          </cell>
          <cell r="AE321">
            <v>26126</v>
          </cell>
          <cell r="AF321">
            <v>6.7</v>
          </cell>
          <cell r="AG321">
            <v>32196</v>
          </cell>
          <cell r="AH321">
            <v>4.3</v>
          </cell>
          <cell r="AI321">
            <v>14345</v>
          </cell>
          <cell r="AJ321">
            <v>3</v>
          </cell>
          <cell r="AK321" t="str">
            <v>&amp;^%</v>
          </cell>
          <cell r="AL321" t="str">
            <v>&amp;^%</v>
          </cell>
          <cell r="AN321" t="str">
            <v>Northampton</v>
          </cell>
          <cell r="AO321" t="str">
            <v>E07000154</v>
          </cell>
          <cell r="AP321">
            <v>95000</v>
          </cell>
          <cell r="AQ321">
            <v>4.2</v>
          </cell>
          <cell r="AR321">
            <v>11.89</v>
          </cell>
          <cell r="AS321">
            <v>4.2</v>
          </cell>
          <cell r="AT321">
            <v>14.72</v>
          </cell>
          <cell r="AU321">
            <v>3.1</v>
          </cell>
          <cell r="AV321">
            <v>6.85</v>
          </cell>
          <cell r="AW321">
            <v>2.4</v>
          </cell>
          <cell r="AX321" t="str">
            <v>&amp;^%</v>
          </cell>
          <cell r="AY321" t="str">
            <v>&amp;^%</v>
          </cell>
          <cell r="BA321" t="str">
            <v>Northampton</v>
          </cell>
          <cell r="BB321" t="str">
            <v>E07000154</v>
          </cell>
          <cell r="BC321">
            <v>95000</v>
          </cell>
          <cell r="BD321">
            <v>4.2</v>
          </cell>
          <cell r="BE321">
            <v>477.5</v>
          </cell>
          <cell r="BF321">
            <v>4.0999999999999996</v>
          </cell>
          <cell r="BG321">
            <v>578.20000000000005</v>
          </cell>
          <cell r="BH321">
            <v>3</v>
          </cell>
          <cell r="BI321">
            <v>262.89999999999998</v>
          </cell>
          <cell r="BJ321">
            <v>2.6</v>
          </cell>
          <cell r="BK321" t="str">
            <v>&amp;^%</v>
          </cell>
          <cell r="BL321" t="str">
            <v>&amp;^%</v>
          </cell>
          <cell r="BN321" t="str">
            <v>Northampton</v>
          </cell>
          <cell r="BO321" t="str">
            <v>E07000154</v>
          </cell>
          <cell r="BP321">
            <v>129000</v>
          </cell>
          <cell r="BQ321">
            <v>3.6</v>
          </cell>
          <cell r="BR321">
            <v>37.5</v>
          </cell>
          <cell r="BS321">
            <v>0.3</v>
          </cell>
          <cell r="BT321">
            <v>33.9</v>
          </cell>
          <cell r="BU321">
            <v>1.2</v>
          </cell>
          <cell r="BV321">
            <v>16</v>
          </cell>
          <cell r="BW321">
            <v>7.4</v>
          </cell>
          <cell r="BX321">
            <v>44.1</v>
          </cell>
          <cell r="BY321">
            <v>4.9000000000000004</v>
          </cell>
          <cell r="CA321" t="str">
            <v>Northampton</v>
          </cell>
          <cell r="CB321" t="str">
            <v>E07000154</v>
          </cell>
          <cell r="CC321">
            <v>103000</v>
          </cell>
          <cell r="CD321">
            <v>5.9</v>
          </cell>
          <cell r="CE321">
            <v>21705</v>
          </cell>
          <cell r="CF321">
            <v>6.5</v>
          </cell>
          <cell r="CG321">
            <v>26588</v>
          </cell>
          <cell r="CH321">
            <v>4.5</v>
          </cell>
          <cell r="CI321">
            <v>6939</v>
          </cell>
          <cell r="CJ321">
            <v>18</v>
          </cell>
          <cell r="CK321" t="str">
            <v>&amp;^%</v>
          </cell>
          <cell r="CL321" t="str">
            <v>&amp;^%</v>
          </cell>
          <cell r="CN321" t="str">
            <v>Northampton</v>
          </cell>
          <cell r="CO321" t="str">
            <v>E07000154</v>
          </cell>
          <cell r="CP321">
            <v>129000</v>
          </cell>
          <cell r="CQ321">
            <v>3.6</v>
          </cell>
          <cell r="CR321">
            <v>10.6</v>
          </cell>
          <cell r="CS321">
            <v>3.8</v>
          </cell>
          <cell r="CT321">
            <v>14.05</v>
          </cell>
          <cell r="CU321">
            <v>2.8</v>
          </cell>
          <cell r="CV321">
            <v>6.31</v>
          </cell>
          <cell r="CW321">
            <v>1.3</v>
          </cell>
          <cell r="CX321">
            <v>23.84</v>
          </cell>
          <cell r="CY321">
            <v>19</v>
          </cell>
          <cell r="DA321" t="str">
            <v>Northampton</v>
          </cell>
          <cell r="DB321" t="str">
            <v>E07000154</v>
          </cell>
          <cell r="DC321">
            <v>129000</v>
          </cell>
          <cell r="DD321">
            <v>3.6</v>
          </cell>
          <cell r="DE321">
            <v>387.2</v>
          </cell>
          <cell r="DF321">
            <v>4.4000000000000004</v>
          </cell>
          <cell r="DG321">
            <v>476.4</v>
          </cell>
          <cell r="DH321">
            <v>3.1</v>
          </cell>
          <cell r="DI321">
            <v>133.1</v>
          </cell>
          <cell r="DJ321">
            <v>6.6</v>
          </cell>
          <cell r="DK321">
            <v>836.7</v>
          </cell>
          <cell r="DL321">
            <v>19</v>
          </cell>
          <cell r="DN321" t="str">
            <v>Northampton</v>
          </cell>
          <cell r="DO321" t="str">
            <v>E07000154</v>
          </cell>
          <cell r="DP321">
            <v>34000</v>
          </cell>
          <cell r="DQ321">
            <v>6.8</v>
          </cell>
          <cell r="DR321">
            <v>37.5</v>
          </cell>
          <cell r="DS321">
            <v>0</v>
          </cell>
          <cell r="DT321">
            <v>37.4</v>
          </cell>
          <cell r="DU321">
            <v>0.7</v>
          </cell>
          <cell r="DV321">
            <v>33.1</v>
          </cell>
          <cell r="DW321">
            <v>2.7</v>
          </cell>
          <cell r="DX321" t="str">
            <v>&amp;^%</v>
          </cell>
          <cell r="DY321" t="str">
            <v>&amp;^%</v>
          </cell>
          <cell r="EA321" t="str">
            <v>Northampton</v>
          </cell>
          <cell r="EB321" t="str">
            <v>E07000154</v>
          </cell>
          <cell r="EC321">
            <v>29000</v>
          </cell>
          <cell r="ED321">
            <v>9.9</v>
          </cell>
          <cell r="EE321">
            <v>23385</v>
          </cell>
          <cell r="EF321">
            <v>7.2</v>
          </cell>
          <cell r="EG321">
            <v>27596</v>
          </cell>
          <cell r="EH321">
            <v>6.4</v>
          </cell>
          <cell r="EI321">
            <v>13413</v>
          </cell>
          <cell r="EJ321">
            <v>6.7</v>
          </cell>
          <cell r="EK321" t="str">
            <v>&amp;^%</v>
          </cell>
          <cell r="EL321" t="str">
            <v>&amp;^%</v>
          </cell>
          <cell r="EN321" t="str">
            <v>Northampton</v>
          </cell>
          <cell r="EO321" t="str">
            <v>E07000154</v>
          </cell>
          <cell r="EP321">
            <v>34000</v>
          </cell>
          <cell r="EQ321">
            <v>6.8</v>
          </cell>
          <cell r="ER321">
            <v>11.42</v>
          </cell>
          <cell r="ES321">
            <v>7</v>
          </cell>
          <cell r="ET321">
            <v>13.69</v>
          </cell>
          <cell r="EU321">
            <v>4.8</v>
          </cell>
          <cell r="EV321">
            <v>6.66</v>
          </cell>
          <cell r="EW321">
            <v>3</v>
          </cell>
          <cell r="EX321" t="str">
            <v>&amp;^%</v>
          </cell>
          <cell r="EY321" t="str">
            <v>&amp;^%</v>
          </cell>
          <cell r="FA321" t="str">
            <v>Northampton</v>
          </cell>
          <cell r="FB321" t="str">
            <v>E07000154</v>
          </cell>
          <cell r="FC321">
            <v>34000</v>
          </cell>
          <cell r="FD321">
            <v>6.8</v>
          </cell>
          <cell r="FE321">
            <v>432.1</v>
          </cell>
          <cell r="FF321">
            <v>6.6</v>
          </cell>
          <cell r="FG321">
            <v>512.29999999999995</v>
          </cell>
          <cell r="FH321">
            <v>4.8</v>
          </cell>
          <cell r="FI321">
            <v>253.9</v>
          </cell>
          <cell r="FJ321">
            <v>3.8</v>
          </cell>
          <cell r="FK321" t="str">
            <v>&amp;^%</v>
          </cell>
          <cell r="FL321" t="str">
            <v>&amp;^%</v>
          </cell>
          <cell r="FN321" t="str">
            <v>Northampton</v>
          </cell>
          <cell r="FO321" t="str">
            <v>E07000154</v>
          </cell>
          <cell r="FP321">
            <v>61000</v>
          </cell>
          <cell r="FQ321">
            <v>5.3</v>
          </cell>
          <cell r="FR321">
            <v>38.9</v>
          </cell>
          <cell r="FS321">
            <v>1.6</v>
          </cell>
          <cell r="FT321">
            <v>40.299999999999997</v>
          </cell>
          <cell r="FU321">
            <v>0.7</v>
          </cell>
          <cell r="FV321">
            <v>35</v>
          </cell>
          <cell r="FW321">
            <v>0.5</v>
          </cell>
          <cell r="FX321">
            <v>47.2</v>
          </cell>
          <cell r="FY321">
            <v>14</v>
          </cell>
          <cell r="GA321" t="str">
            <v>Northampton</v>
          </cell>
          <cell r="GB321" t="str">
            <v>E07000154</v>
          </cell>
          <cell r="GC321">
            <v>47000</v>
          </cell>
          <cell r="GD321">
            <v>9.5</v>
          </cell>
          <cell r="GE321">
            <v>28696</v>
          </cell>
          <cell r="GF321">
            <v>8.8000000000000007</v>
          </cell>
          <cell r="GG321">
            <v>35038</v>
          </cell>
          <cell r="GH321">
            <v>5.8</v>
          </cell>
          <cell r="GI321">
            <v>15562</v>
          </cell>
          <cell r="GJ321">
            <v>14</v>
          </cell>
          <cell r="GK321" t="str">
            <v>&amp;^%</v>
          </cell>
          <cell r="GL321" t="str">
            <v>&amp;^%</v>
          </cell>
          <cell r="GN321" t="str">
            <v>Northampton</v>
          </cell>
          <cell r="GO321" t="str">
            <v>E07000154</v>
          </cell>
          <cell r="GP321">
            <v>61000</v>
          </cell>
          <cell r="GQ321">
            <v>5.3</v>
          </cell>
          <cell r="GR321">
            <v>12.25</v>
          </cell>
          <cell r="GS321">
            <v>5.3</v>
          </cell>
          <cell r="GT321">
            <v>15.25</v>
          </cell>
          <cell r="GU321">
            <v>3.9</v>
          </cell>
          <cell r="GV321">
            <v>6.88</v>
          </cell>
          <cell r="GW321">
            <v>3.3</v>
          </cell>
          <cell r="GX321" t="str">
            <v>&amp;^%</v>
          </cell>
          <cell r="GY321" t="str">
            <v>&amp;^%</v>
          </cell>
        </row>
        <row r="322">
          <cell r="A322" t="str">
            <v>South Northamptonshire</v>
          </cell>
          <cell r="B322" t="str">
            <v>E07000155</v>
          </cell>
          <cell r="C322">
            <v>10000</v>
          </cell>
          <cell r="D322">
            <v>13.7</v>
          </cell>
          <cell r="E322">
            <v>543.9</v>
          </cell>
          <cell r="F322">
            <v>14</v>
          </cell>
          <cell r="G322">
            <v>627.5</v>
          </cell>
          <cell r="H322">
            <v>7.8</v>
          </cell>
          <cell r="I322" t="str">
            <v>&amp;^%</v>
          </cell>
          <cell r="J322" t="str">
            <v>&amp;^%</v>
          </cell>
          <cell r="K322" t="str">
            <v>&amp;^%</v>
          </cell>
          <cell r="L322" t="str">
            <v>&amp;^%</v>
          </cell>
          <cell r="N322" t="str">
            <v>South Northamptonshire</v>
          </cell>
          <cell r="O322" t="str">
            <v>E07000155</v>
          </cell>
          <cell r="P322">
            <v>15000</v>
          </cell>
          <cell r="Q322">
            <v>11.1</v>
          </cell>
          <cell r="R322">
            <v>39</v>
          </cell>
          <cell r="S322">
            <v>1.6</v>
          </cell>
          <cell r="T322">
            <v>39.799999999999997</v>
          </cell>
          <cell r="U322">
            <v>1.7</v>
          </cell>
          <cell r="V322">
            <v>34.5</v>
          </cell>
          <cell r="W322">
            <v>6.6</v>
          </cell>
          <cell r="X322" t="str">
            <v>&amp;^%</v>
          </cell>
          <cell r="Y322" t="str">
            <v>&amp;^%</v>
          </cell>
          <cell r="AA322" t="str">
            <v>South Northamptonshire</v>
          </cell>
          <cell r="AB322" t="str">
            <v>E07000155</v>
          </cell>
          <cell r="AC322">
            <v>13000</v>
          </cell>
          <cell r="AD322">
            <v>12.7</v>
          </cell>
          <cell r="AE322">
            <v>22971</v>
          </cell>
          <cell r="AF322">
            <v>13</v>
          </cell>
          <cell r="AG322">
            <v>30503</v>
          </cell>
          <cell r="AH322">
            <v>12</v>
          </cell>
          <cell r="AI322">
            <v>13720</v>
          </cell>
          <cell r="AJ322">
            <v>9.8000000000000007</v>
          </cell>
          <cell r="AK322" t="str">
            <v>&amp;^%</v>
          </cell>
          <cell r="AL322" t="str">
            <v>&amp;^%</v>
          </cell>
          <cell r="AN322" t="str">
            <v>South Northamptonshire</v>
          </cell>
          <cell r="AO322" t="str">
            <v>E07000155</v>
          </cell>
          <cell r="AP322">
            <v>15000</v>
          </cell>
          <cell r="AQ322">
            <v>11.1</v>
          </cell>
          <cell r="AR322">
            <v>12.23</v>
          </cell>
          <cell r="AS322">
            <v>11</v>
          </cell>
          <cell r="AT322">
            <v>14.38</v>
          </cell>
          <cell r="AU322">
            <v>6.8</v>
          </cell>
          <cell r="AV322">
            <v>7.21</v>
          </cell>
          <cell r="AW322">
            <v>3.9</v>
          </cell>
          <cell r="AX322" t="str">
            <v>&amp;^%</v>
          </cell>
          <cell r="AY322" t="str">
            <v>&amp;^%</v>
          </cell>
          <cell r="BA322" t="str">
            <v>South Northamptonshire</v>
          </cell>
          <cell r="BB322" t="str">
            <v>E07000155</v>
          </cell>
          <cell r="BC322">
            <v>15000</v>
          </cell>
          <cell r="BD322">
            <v>11.1</v>
          </cell>
          <cell r="BE322">
            <v>472.2</v>
          </cell>
          <cell r="BF322">
            <v>12</v>
          </cell>
          <cell r="BG322">
            <v>572.79999999999995</v>
          </cell>
          <cell r="BH322">
            <v>6.7</v>
          </cell>
          <cell r="BI322">
            <v>279.5</v>
          </cell>
          <cell r="BJ322">
            <v>4.8</v>
          </cell>
          <cell r="BK322" t="str">
            <v>&amp;^%</v>
          </cell>
          <cell r="BL322" t="str">
            <v>&amp;^%</v>
          </cell>
          <cell r="BN322" t="str">
            <v>South Northamptonshire</v>
          </cell>
          <cell r="BO322" t="str">
            <v>E07000155</v>
          </cell>
          <cell r="BP322">
            <v>21000</v>
          </cell>
          <cell r="BQ322">
            <v>9</v>
          </cell>
          <cell r="BR322">
            <v>37.4</v>
          </cell>
          <cell r="BS322">
            <v>3.1</v>
          </cell>
          <cell r="BT322">
            <v>32.700000000000003</v>
          </cell>
          <cell r="BU322">
            <v>3.3</v>
          </cell>
          <cell r="BV322" t="str">
            <v>&amp;^%</v>
          </cell>
          <cell r="BW322" t="str">
            <v>&amp;^%</v>
          </cell>
          <cell r="BX322" t="str">
            <v>&amp;^%</v>
          </cell>
          <cell r="BY322" t="str">
            <v>&amp;^%</v>
          </cell>
          <cell r="CA322" t="str">
            <v>South Northamptonshire</v>
          </cell>
          <cell r="CB322" t="str">
            <v>E07000155</v>
          </cell>
          <cell r="CC322">
            <v>19000</v>
          </cell>
          <cell r="CD322">
            <v>10.5</v>
          </cell>
          <cell r="CE322">
            <v>18738</v>
          </cell>
          <cell r="CF322">
            <v>11</v>
          </cell>
          <cell r="CG322">
            <v>23883</v>
          </cell>
          <cell r="CH322">
            <v>12</v>
          </cell>
          <cell r="CI322" t="str">
            <v>&amp;^%</v>
          </cell>
          <cell r="CJ322" t="str">
            <v>&amp;^%</v>
          </cell>
          <cell r="CK322" t="str">
            <v>&amp;^%</v>
          </cell>
          <cell r="CL322" t="str">
            <v>&amp;^%</v>
          </cell>
          <cell r="CN322" t="str">
            <v>South Northamptonshire</v>
          </cell>
          <cell r="CO322" t="str">
            <v>E07000155</v>
          </cell>
          <cell r="CP322">
            <v>21000</v>
          </cell>
          <cell r="CQ322">
            <v>9</v>
          </cell>
          <cell r="CR322">
            <v>10.97</v>
          </cell>
          <cell r="CS322">
            <v>9</v>
          </cell>
          <cell r="CT322">
            <v>13.63</v>
          </cell>
          <cell r="CU322">
            <v>6.1</v>
          </cell>
          <cell r="CV322">
            <v>6.75</v>
          </cell>
          <cell r="CW322">
            <v>3.6</v>
          </cell>
          <cell r="CX322" t="str">
            <v>&amp;^%</v>
          </cell>
          <cell r="CY322" t="str">
            <v>&amp;^%</v>
          </cell>
          <cell r="DA322" t="str">
            <v>South Northamptonshire</v>
          </cell>
          <cell r="DB322" t="str">
            <v>E07000155</v>
          </cell>
          <cell r="DC322">
            <v>21000</v>
          </cell>
          <cell r="DD322">
            <v>9</v>
          </cell>
          <cell r="DE322">
            <v>352.7</v>
          </cell>
          <cell r="DF322">
            <v>11</v>
          </cell>
          <cell r="DG322">
            <v>446.1</v>
          </cell>
          <cell r="DH322">
            <v>7</v>
          </cell>
          <cell r="DI322" t="str">
            <v>&amp;^%</v>
          </cell>
          <cell r="DJ322" t="str">
            <v>&amp;^%</v>
          </cell>
          <cell r="DK322" t="str">
            <v>&amp;^%</v>
          </cell>
          <cell r="DL322" t="str">
            <v>&amp;^%</v>
          </cell>
          <cell r="DN322" t="str">
            <v>South Northamptonshire</v>
          </cell>
          <cell r="DO322" t="str">
            <v>E07000155</v>
          </cell>
          <cell r="DP322">
            <v>5000</v>
          </cell>
          <cell r="DQ322">
            <v>18.8</v>
          </cell>
          <cell r="DR322">
            <v>37.5</v>
          </cell>
          <cell r="DS322">
            <v>2.7</v>
          </cell>
          <cell r="DT322">
            <v>38.700000000000003</v>
          </cell>
          <cell r="DU322">
            <v>1.7</v>
          </cell>
          <cell r="DV322" t="str">
            <v>&amp;^%</v>
          </cell>
          <cell r="DW322" t="str">
            <v>&amp;^%</v>
          </cell>
          <cell r="DX322" t="str">
            <v>&amp;^%</v>
          </cell>
          <cell r="DY322" t="str">
            <v>&amp;^%</v>
          </cell>
          <cell r="EA322" t="str">
            <v>South Northamptonshire</v>
          </cell>
          <cell r="EB322" t="str">
            <v>E07000155</v>
          </cell>
          <cell r="EC322" t="str">
            <v>&amp;^%</v>
          </cell>
          <cell r="ED322" t="str">
            <v>&amp;^%</v>
          </cell>
          <cell r="EE322">
            <v>18228</v>
          </cell>
          <cell r="EF322">
            <v>12</v>
          </cell>
          <cell r="EG322">
            <v>22621</v>
          </cell>
          <cell r="EH322">
            <v>13</v>
          </cell>
          <cell r="EI322" t="str">
            <v>&amp;^%</v>
          </cell>
          <cell r="EJ322" t="str">
            <v>&amp;^%</v>
          </cell>
          <cell r="EK322" t="str">
            <v>&amp;^%</v>
          </cell>
          <cell r="EL322" t="str">
            <v>&amp;^%</v>
          </cell>
          <cell r="EN322" t="str">
            <v>South Northamptonshire</v>
          </cell>
          <cell r="EO322" t="str">
            <v>E07000155</v>
          </cell>
          <cell r="EP322">
            <v>5000</v>
          </cell>
          <cell r="EQ322">
            <v>18.8</v>
          </cell>
          <cell r="ER322">
            <v>9.5</v>
          </cell>
          <cell r="ES322">
            <v>10</v>
          </cell>
          <cell r="ET322">
            <v>11.76</v>
          </cell>
          <cell r="EU322">
            <v>11</v>
          </cell>
          <cell r="EV322" t="str">
            <v>&amp;^%</v>
          </cell>
          <cell r="EW322" t="str">
            <v>&amp;^%</v>
          </cell>
          <cell r="EX322" t="str">
            <v>&amp;^%</v>
          </cell>
          <cell r="EY322" t="str">
            <v>&amp;^%</v>
          </cell>
          <cell r="FA322" t="str">
            <v>South Northamptonshire</v>
          </cell>
          <cell r="FB322" t="str">
            <v>E07000155</v>
          </cell>
          <cell r="FC322">
            <v>5000</v>
          </cell>
          <cell r="FD322">
            <v>18.8</v>
          </cell>
          <cell r="FE322">
            <v>355.7</v>
          </cell>
          <cell r="FF322">
            <v>15</v>
          </cell>
          <cell r="FG322">
            <v>454.5</v>
          </cell>
          <cell r="FH322">
            <v>11</v>
          </cell>
          <cell r="FI322" t="str">
            <v>&amp;^%</v>
          </cell>
          <cell r="FJ322" t="str">
            <v>&amp;^%</v>
          </cell>
          <cell r="FK322" t="str">
            <v>&amp;^%</v>
          </cell>
          <cell r="FL322" t="str">
            <v>&amp;^%</v>
          </cell>
          <cell r="FN322" t="str">
            <v>South Northamptonshire</v>
          </cell>
          <cell r="FO322" t="str">
            <v>E07000155</v>
          </cell>
          <cell r="FP322">
            <v>10000</v>
          </cell>
          <cell r="FQ322">
            <v>13.7</v>
          </cell>
          <cell r="FR322">
            <v>39</v>
          </cell>
          <cell r="FS322">
            <v>1.7</v>
          </cell>
          <cell r="FT322">
            <v>40.4</v>
          </cell>
          <cell r="FU322">
            <v>2.2999999999999998</v>
          </cell>
          <cell r="FV322" t="str">
            <v>&amp;^%</v>
          </cell>
          <cell r="FW322" t="str">
            <v>&amp;^%</v>
          </cell>
          <cell r="FX322" t="str">
            <v>&amp;^%</v>
          </cell>
          <cell r="FY322" t="str">
            <v>&amp;^%</v>
          </cell>
          <cell r="GA322" t="str">
            <v>South Northamptonshire</v>
          </cell>
          <cell r="GB322" t="str">
            <v>E07000155</v>
          </cell>
          <cell r="GC322">
            <v>9000</v>
          </cell>
          <cell r="GD322">
            <v>16.2</v>
          </cell>
          <cell r="GE322">
            <v>26532</v>
          </cell>
          <cell r="GF322">
            <v>14</v>
          </cell>
          <cell r="GG322">
            <v>34930</v>
          </cell>
          <cell r="GH322">
            <v>15</v>
          </cell>
          <cell r="GI322" t="str">
            <v>&amp;^%</v>
          </cell>
          <cell r="GJ322" t="str">
            <v>&amp;^%</v>
          </cell>
          <cell r="GK322" t="str">
            <v>&amp;^%</v>
          </cell>
          <cell r="GL322" t="str">
            <v>&amp;^%</v>
          </cell>
          <cell r="GN322" t="str">
            <v>South Northamptonshire</v>
          </cell>
          <cell r="GO322" t="str">
            <v>E07000155</v>
          </cell>
          <cell r="GP322">
            <v>10000</v>
          </cell>
          <cell r="GQ322">
            <v>13.7</v>
          </cell>
          <cell r="GR322">
            <v>12.92</v>
          </cell>
          <cell r="GS322">
            <v>13</v>
          </cell>
          <cell r="GT322">
            <v>15.55</v>
          </cell>
          <cell r="GU322">
            <v>8.1</v>
          </cell>
          <cell r="GV322" t="str">
            <v>&amp;^%</v>
          </cell>
          <cell r="GW322" t="str">
            <v>&amp;^%</v>
          </cell>
          <cell r="GX322" t="str">
            <v>&amp;^%</v>
          </cell>
          <cell r="GY322" t="str">
            <v>&amp;^%</v>
          </cell>
        </row>
        <row r="323">
          <cell r="A323" t="str">
            <v>Wellingborough</v>
          </cell>
          <cell r="B323" t="str">
            <v>E07000156</v>
          </cell>
          <cell r="C323">
            <v>15000</v>
          </cell>
          <cell r="D323">
            <v>10.3</v>
          </cell>
          <cell r="E323">
            <v>430.4</v>
          </cell>
          <cell r="F323">
            <v>9.6</v>
          </cell>
          <cell r="G323">
            <v>533.9</v>
          </cell>
          <cell r="H323">
            <v>6</v>
          </cell>
          <cell r="I323">
            <v>296.2</v>
          </cell>
          <cell r="J323">
            <v>5.0999999999999996</v>
          </cell>
          <cell r="K323" t="str">
            <v>&amp;^%</v>
          </cell>
          <cell r="L323" t="str">
            <v>&amp;^%</v>
          </cell>
          <cell r="N323" t="str">
            <v>Wellingborough</v>
          </cell>
          <cell r="O323" t="str">
            <v>E07000156</v>
          </cell>
          <cell r="P323">
            <v>21000</v>
          </cell>
          <cell r="Q323">
            <v>8.8000000000000007</v>
          </cell>
          <cell r="R323">
            <v>39</v>
          </cell>
          <cell r="S323">
            <v>1.3</v>
          </cell>
          <cell r="T323">
            <v>40.5</v>
          </cell>
          <cell r="U323">
            <v>1.4</v>
          </cell>
          <cell r="V323">
            <v>35</v>
          </cell>
          <cell r="W323">
            <v>3.1</v>
          </cell>
          <cell r="X323" t="str">
            <v>&amp;^%</v>
          </cell>
          <cell r="Y323" t="str">
            <v>&amp;^%</v>
          </cell>
          <cell r="AA323" t="str">
            <v>Wellingborough</v>
          </cell>
          <cell r="AB323" t="str">
            <v>E07000156</v>
          </cell>
          <cell r="AC323">
            <v>17000</v>
          </cell>
          <cell r="AD323">
            <v>10.8</v>
          </cell>
          <cell r="AE323">
            <v>22413</v>
          </cell>
          <cell r="AF323">
            <v>9.1</v>
          </cell>
          <cell r="AG323">
            <v>27727</v>
          </cell>
          <cell r="AH323">
            <v>6.8</v>
          </cell>
          <cell r="AI323">
            <v>14432</v>
          </cell>
          <cell r="AJ323">
            <v>8.8000000000000007</v>
          </cell>
          <cell r="AK323" t="str">
            <v>&amp;^%</v>
          </cell>
          <cell r="AL323" t="str">
            <v>&amp;^%</v>
          </cell>
          <cell r="AN323" t="str">
            <v>Wellingborough</v>
          </cell>
          <cell r="AO323" t="str">
            <v>E07000156</v>
          </cell>
          <cell r="AP323">
            <v>21000</v>
          </cell>
          <cell r="AQ323">
            <v>8.8000000000000007</v>
          </cell>
          <cell r="AR323">
            <v>10.37</v>
          </cell>
          <cell r="AS323">
            <v>6</v>
          </cell>
          <cell r="AT323">
            <v>12.28</v>
          </cell>
          <cell r="AU323">
            <v>5.2</v>
          </cell>
          <cell r="AV323">
            <v>7.18</v>
          </cell>
          <cell r="AW323">
            <v>3.6</v>
          </cell>
          <cell r="AX323" t="str">
            <v>&amp;^%</v>
          </cell>
          <cell r="AY323" t="str">
            <v>&amp;^%</v>
          </cell>
          <cell r="BA323" t="str">
            <v>Wellingborough</v>
          </cell>
          <cell r="BB323" t="str">
            <v>E07000156</v>
          </cell>
          <cell r="BC323">
            <v>21000</v>
          </cell>
          <cell r="BD323">
            <v>8.8000000000000007</v>
          </cell>
          <cell r="BE323">
            <v>421.6</v>
          </cell>
          <cell r="BF323">
            <v>4.9000000000000004</v>
          </cell>
          <cell r="BG323">
            <v>497.5</v>
          </cell>
          <cell r="BH323">
            <v>5.0999999999999996</v>
          </cell>
          <cell r="BI323">
            <v>278.3</v>
          </cell>
          <cell r="BJ323">
            <v>4.7</v>
          </cell>
          <cell r="BK323" t="str">
            <v>&amp;^%</v>
          </cell>
          <cell r="BL323" t="str">
            <v>&amp;^%</v>
          </cell>
          <cell r="BN323" t="str">
            <v>Wellingborough</v>
          </cell>
          <cell r="BO323" t="str">
            <v>E07000156</v>
          </cell>
          <cell r="BP323">
            <v>27000</v>
          </cell>
          <cell r="BQ323">
            <v>7.8</v>
          </cell>
          <cell r="BR323">
            <v>38</v>
          </cell>
          <cell r="BS323">
            <v>1.6</v>
          </cell>
          <cell r="BT323">
            <v>35.4</v>
          </cell>
          <cell r="BU323">
            <v>2.7</v>
          </cell>
          <cell r="BV323" t="str">
            <v>&amp;^%</v>
          </cell>
          <cell r="BW323" t="str">
            <v>&amp;^%</v>
          </cell>
          <cell r="BX323" t="str">
            <v>&amp;^%</v>
          </cell>
          <cell r="BY323" t="str">
            <v>&amp;^%</v>
          </cell>
          <cell r="CA323" t="str">
            <v>Wellingborough</v>
          </cell>
          <cell r="CB323" t="str">
            <v>E07000156</v>
          </cell>
          <cell r="CC323">
            <v>22000</v>
          </cell>
          <cell r="CD323">
            <v>9.6</v>
          </cell>
          <cell r="CE323">
            <v>20302</v>
          </cell>
          <cell r="CF323">
            <v>8.5</v>
          </cell>
          <cell r="CG323">
            <v>23958</v>
          </cell>
          <cell r="CH323">
            <v>7.1</v>
          </cell>
          <cell r="CI323" t="str">
            <v>&amp;^%</v>
          </cell>
          <cell r="CJ323" t="str">
            <v>&amp;^%</v>
          </cell>
          <cell r="CK323" t="str">
            <v>&amp;^%</v>
          </cell>
          <cell r="CL323" t="str">
            <v>&amp;^%</v>
          </cell>
          <cell r="CN323" t="str">
            <v>Wellingborough</v>
          </cell>
          <cell r="CO323" t="str">
            <v>E07000156</v>
          </cell>
          <cell r="CP323">
            <v>27000</v>
          </cell>
          <cell r="CQ323">
            <v>7.8</v>
          </cell>
          <cell r="CR323">
            <v>9.81</v>
          </cell>
          <cell r="CS323">
            <v>5.7</v>
          </cell>
          <cell r="CT323">
            <v>11.98</v>
          </cell>
          <cell r="CU323">
            <v>4.9000000000000004</v>
          </cell>
          <cell r="CV323">
            <v>6.53</v>
          </cell>
          <cell r="CW323">
            <v>4.0999999999999996</v>
          </cell>
          <cell r="CX323" t="str">
            <v>&amp;^%</v>
          </cell>
          <cell r="CY323" t="str">
            <v>&amp;^%</v>
          </cell>
          <cell r="DA323" t="str">
            <v>Wellingborough</v>
          </cell>
          <cell r="DB323" t="str">
            <v>E07000156</v>
          </cell>
          <cell r="DC323">
            <v>27000</v>
          </cell>
          <cell r="DD323">
            <v>7.8</v>
          </cell>
          <cell r="DE323">
            <v>376.9</v>
          </cell>
          <cell r="DF323">
            <v>6.6</v>
          </cell>
          <cell r="DG323">
            <v>424.2</v>
          </cell>
          <cell r="DH323">
            <v>5.5</v>
          </cell>
          <cell r="DI323">
            <v>132.9</v>
          </cell>
          <cell r="DJ323">
            <v>20</v>
          </cell>
          <cell r="DK323" t="str">
            <v>&amp;^%</v>
          </cell>
          <cell r="DL323" t="str">
            <v>&amp;^%</v>
          </cell>
          <cell r="DN323" t="str">
            <v>Wellingborough</v>
          </cell>
          <cell r="DO323" t="str">
            <v>E07000156</v>
          </cell>
          <cell r="DP323">
            <v>6000</v>
          </cell>
          <cell r="DQ323">
            <v>16.8</v>
          </cell>
          <cell r="DR323">
            <v>37.5</v>
          </cell>
          <cell r="DS323">
            <v>1</v>
          </cell>
          <cell r="DT323">
            <v>36.9</v>
          </cell>
          <cell r="DU323">
            <v>1.6</v>
          </cell>
          <cell r="DV323" t="str">
            <v>&amp;^%</v>
          </cell>
          <cell r="DW323" t="str">
            <v>&amp;^%</v>
          </cell>
          <cell r="DX323" t="str">
            <v>&amp;^%</v>
          </cell>
          <cell r="DY323" t="str">
            <v>&amp;^%</v>
          </cell>
          <cell r="EA323" t="str">
            <v>Wellingborough</v>
          </cell>
          <cell r="EB323" t="str">
            <v>E07000156</v>
          </cell>
          <cell r="EC323">
            <v>5000</v>
          </cell>
          <cell r="ED323">
            <v>20</v>
          </cell>
          <cell r="EE323">
            <v>19066</v>
          </cell>
          <cell r="EF323">
            <v>13</v>
          </cell>
          <cell r="EG323">
            <v>20749</v>
          </cell>
          <cell r="EH323">
            <v>7.1</v>
          </cell>
          <cell r="EI323" t="str">
            <v>&amp;^%</v>
          </cell>
          <cell r="EJ323" t="str">
            <v>&amp;^%</v>
          </cell>
          <cell r="EK323" t="str">
            <v>&amp;^%</v>
          </cell>
          <cell r="EL323" t="str">
            <v>&amp;^%</v>
          </cell>
          <cell r="EN323" t="str">
            <v>Wellingborough</v>
          </cell>
          <cell r="EO323" t="str">
            <v>E07000156</v>
          </cell>
          <cell r="EP323">
            <v>6000</v>
          </cell>
          <cell r="EQ323">
            <v>16.8</v>
          </cell>
          <cell r="ER323">
            <v>9.6999999999999993</v>
          </cell>
          <cell r="ES323">
            <v>9.4</v>
          </cell>
          <cell r="ET323">
            <v>10.74</v>
          </cell>
          <cell r="EU323">
            <v>6.9</v>
          </cell>
          <cell r="EV323" t="str">
            <v>&amp;^%</v>
          </cell>
          <cell r="EW323" t="str">
            <v>&amp;^%</v>
          </cell>
          <cell r="EX323" t="str">
            <v>&amp;^%</v>
          </cell>
          <cell r="EY323" t="str">
            <v>&amp;^%</v>
          </cell>
          <cell r="FA323" t="str">
            <v>Wellingborough</v>
          </cell>
          <cell r="FB323" t="str">
            <v>E07000156</v>
          </cell>
          <cell r="FC323">
            <v>6000</v>
          </cell>
          <cell r="FD323">
            <v>16.8</v>
          </cell>
          <cell r="FE323">
            <v>389.9</v>
          </cell>
          <cell r="FF323">
            <v>9.9</v>
          </cell>
          <cell r="FG323">
            <v>396.9</v>
          </cell>
          <cell r="FH323">
            <v>6.2</v>
          </cell>
          <cell r="FI323" t="str">
            <v>&amp;^%</v>
          </cell>
          <cell r="FJ323" t="str">
            <v>&amp;^%</v>
          </cell>
          <cell r="FK323" t="str">
            <v>&amp;^%</v>
          </cell>
          <cell r="FL323" t="str">
            <v>&amp;^%</v>
          </cell>
          <cell r="FN323" t="str">
            <v>Wellingborough</v>
          </cell>
          <cell r="FO323" t="str">
            <v>E07000156</v>
          </cell>
          <cell r="FP323">
            <v>15000</v>
          </cell>
          <cell r="FQ323">
            <v>10.3</v>
          </cell>
          <cell r="FR323">
            <v>40</v>
          </cell>
          <cell r="FS323">
            <v>1.2</v>
          </cell>
          <cell r="FT323">
            <v>41.8</v>
          </cell>
          <cell r="FU323">
            <v>1.7</v>
          </cell>
          <cell r="FV323">
            <v>36</v>
          </cell>
          <cell r="FW323">
            <v>3.3</v>
          </cell>
          <cell r="FX323" t="str">
            <v>&amp;^%</v>
          </cell>
          <cell r="FY323" t="str">
            <v>&amp;^%</v>
          </cell>
          <cell r="GA323" t="str">
            <v>Wellingborough</v>
          </cell>
          <cell r="GB323" t="str">
            <v>E07000156</v>
          </cell>
          <cell r="GC323">
            <v>12000</v>
          </cell>
          <cell r="GD323">
            <v>12.8</v>
          </cell>
          <cell r="GE323">
            <v>24609</v>
          </cell>
          <cell r="GF323">
            <v>11</v>
          </cell>
          <cell r="GG323">
            <v>30422</v>
          </cell>
          <cell r="GH323">
            <v>8.1</v>
          </cell>
          <cell r="GI323">
            <v>15709</v>
          </cell>
          <cell r="GJ323">
            <v>12</v>
          </cell>
          <cell r="GK323" t="str">
            <v>&amp;^%</v>
          </cell>
          <cell r="GL323" t="str">
            <v>&amp;^%</v>
          </cell>
          <cell r="GN323" t="str">
            <v>Wellingborough</v>
          </cell>
          <cell r="GO323" t="str">
            <v>E07000156</v>
          </cell>
          <cell r="GP323">
            <v>15000</v>
          </cell>
          <cell r="GQ323">
            <v>10.3</v>
          </cell>
          <cell r="GR323">
            <v>10.47</v>
          </cell>
          <cell r="GS323">
            <v>7.1</v>
          </cell>
          <cell r="GT323">
            <v>12.77</v>
          </cell>
          <cell r="GU323">
            <v>6.2</v>
          </cell>
          <cell r="GV323">
            <v>7.36</v>
          </cell>
          <cell r="GW323">
            <v>5.0999999999999996</v>
          </cell>
          <cell r="GX323" t="str">
            <v>&amp;^%</v>
          </cell>
          <cell r="GY323" t="str">
            <v>&amp;^%</v>
          </cell>
        </row>
        <row r="324">
          <cell r="A324" t="str">
            <v>Ashfield</v>
          </cell>
          <cell r="B324" t="str">
            <v>E07000170</v>
          </cell>
          <cell r="C324">
            <v>21000</v>
          </cell>
          <cell r="D324">
            <v>9.3000000000000007</v>
          </cell>
          <cell r="E324">
            <v>479.4</v>
          </cell>
          <cell r="F324">
            <v>7.2</v>
          </cell>
          <cell r="G324">
            <v>590.1</v>
          </cell>
          <cell r="H324">
            <v>5.2</v>
          </cell>
          <cell r="I324">
            <v>281.10000000000002</v>
          </cell>
          <cell r="J324">
            <v>4.3</v>
          </cell>
          <cell r="K324" t="str">
            <v>&amp;^%</v>
          </cell>
          <cell r="L324" t="str">
            <v>&amp;^%</v>
          </cell>
          <cell r="N324" t="str">
            <v>Ashfield</v>
          </cell>
          <cell r="O324" t="str">
            <v>E07000170</v>
          </cell>
          <cell r="P324">
            <v>34000</v>
          </cell>
          <cell r="Q324">
            <v>7.1</v>
          </cell>
          <cell r="R324">
            <v>38.9</v>
          </cell>
          <cell r="S324">
            <v>1.6</v>
          </cell>
          <cell r="T324">
            <v>40.5</v>
          </cell>
          <cell r="U324">
            <v>1.1000000000000001</v>
          </cell>
          <cell r="V324">
            <v>35</v>
          </cell>
          <cell r="W324">
            <v>3.1</v>
          </cell>
          <cell r="X324" t="str">
            <v>&amp;^%</v>
          </cell>
          <cell r="Y324" t="str">
            <v>&amp;^%</v>
          </cell>
          <cell r="AA324" t="str">
            <v>Ashfield</v>
          </cell>
          <cell r="AB324" t="str">
            <v>E07000170</v>
          </cell>
          <cell r="AC324">
            <v>30000</v>
          </cell>
          <cell r="AD324">
            <v>9.1</v>
          </cell>
          <cell r="AE324">
            <v>22029</v>
          </cell>
          <cell r="AF324">
            <v>8.1999999999999993</v>
          </cell>
          <cell r="AG324">
            <v>27389</v>
          </cell>
          <cell r="AH324">
            <v>5.8</v>
          </cell>
          <cell r="AI324">
            <v>13335</v>
          </cell>
          <cell r="AJ324">
            <v>4</v>
          </cell>
          <cell r="AK324" t="str">
            <v>&amp;^%</v>
          </cell>
          <cell r="AL324" t="str">
            <v>&amp;^%</v>
          </cell>
          <cell r="AN324" t="str">
            <v>Ashfield</v>
          </cell>
          <cell r="AO324" t="str">
            <v>E07000170</v>
          </cell>
          <cell r="AP324">
            <v>34000</v>
          </cell>
          <cell r="AQ324">
            <v>7.1</v>
          </cell>
          <cell r="AR324">
            <v>10.52</v>
          </cell>
          <cell r="AS324">
            <v>5.6</v>
          </cell>
          <cell r="AT324">
            <v>13.38</v>
          </cell>
          <cell r="AU324">
            <v>4.5999999999999996</v>
          </cell>
          <cell r="AV324">
            <v>6.73</v>
          </cell>
          <cell r="AW324">
            <v>3.1</v>
          </cell>
          <cell r="AX324" t="str">
            <v>&amp;^%</v>
          </cell>
          <cell r="AY324" t="str">
            <v>&amp;^%</v>
          </cell>
          <cell r="BA324" t="str">
            <v>Ashfield</v>
          </cell>
          <cell r="BB324" t="str">
            <v>E07000170</v>
          </cell>
          <cell r="BC324">
            <v>34000</v>
          </cell>
          <cell r="BD324">
            <v>7.1</v>
          </cell>
          <cell r="BE324">
            <v>445</v>
          </cell>
          <cell r="BF324">
            <v>5.6</v>
          </cell>
          <cell r="BG324">
            <v>542.29999999999995</v>
          </cell>
          <cell r="BH324">
            <v>4.5999999999999996</v>
          </cell>
          <cell r="BI324">
            <v>259.89999999999998</v>
          </cell>
          <cell r="BJ324">
            <v>3</v>
          </cell>
          <cell r="BK324" t="str">
            <v>&amp;^%</v>
          </cell>
          <cell r="BL324" t="str">
            <v>&amp;^%</v>
          </cell>
          <cell r="BN324" t="str">
            <v>Ashfield</v>
          </cell>
          <cell r="BO324" t="str">
            <v>E07000170</v>
          </cell>
          <cell r="BP324">
            <v>45000</v>
          </cell>
          <cell r="BQ324">
            <v>6.1</v>
          </cell>
          <cell r="BR324">
            <v>37.5</v>
          </cell>
          <cell r="BS324">
            <v>1</v>
          </cell>
          <cell r="BT324">
            <v>35.200000000000003</v>
          </cell>
          <cell r="BU324">
            <v>2</v>
          </cell>
          <cell r="BV324">
            <v>17.899999999999999</v>
          </cell>
          <cell r="BW324">
            <v>7.2</v>
          </cell>
          <cell r="BX324" t="str">
            <v>&amp;^%</v>
          </cell>
          <cell r="BY324" t="str">
            <v>&amp;^%</v>
          </cell>
          <cell r="CA324" t="str">
            <v>Ashfield</v>
          </cell>
          <cell r="CB324" t="str">
            <v>E07000170</v>
          </cell>
          <cell r="CC324">
            <v>39000</v>
          </cell>
          <cell r="CD324">
            <v>7.7</v>
          </cell>
          <cell r="CE324">
            <v>19746</v>
          </cell>
          <cell r="CF324">
            <v>8</v>
          </cell>
          <cell r="CG324">
            <v>23929</v>
          </cell>
          <cell r="CH324">
            <v>5.6</v>
          </cell>
          <cell r="CI324">
            <v>8436</v>
          </cell>
          <cell r="CJ324">
            <v>12</v>
          </cell>
          <cell r="CK324" t="str">
            <v>&amp;^%</v>
          </cell>
          <cell r="CL324" t="str">
            <v>&amp;^%</v>
          </cell>
          <cell r="CN324" t="str">
            <v>Ashfield</v>
          </cell>
          <cell r="CO324" t="str">
            <v>E07000170</v>
          </cell>
          <cell r="CP324">
            <v>45000</v>
          </cell>
          <cell r="CQ324">
            <v>6.1</v>
          </cell>
          <cell r="CR324">
            <v>9.98</v>
          </cell>
          <cell r="CS324">
            <v>5.0999999999999996</v>
          </cell>
          <cell r="CT324">
            <v>13.07</v>
          </cell>
          <cell r="CU324">
            <v>4.2</v>
          </cell>
          <cell r="CV324">
            <v>6.25</v>
          </cell>
          <cell r="CW324">
            <v>2.2999999999999998</v>
          </cell>
          <cell r="CX324" t="str">
            <v>&amp;^%</v>
          </cell>
          <cell r="CY324" t="str">
            <v>&amp;^%</v>
          </cell>
          <cell r="DA324" t="str">
            <v>Ashfield</v>
          </cell>
          <cell r="DB324" t="str">
            <v>E07000170</v>
          </cell>
          <cell r="DC324">
            <v>45000</v>
          </cell>
          <cell r="DD324">
            <v>6.1</v>
          </cell>
          <cell r="DE324">
            <v>368.7</v>
          </cell>
          <cell r="DF324">
            <v>7.4</v>
          </cell>
          <cell r="DG324">
            <v>460.1</v>
          </cell>
          <cell r="DH324">
            <v>4.7</v>
          </cell>
          <cell r="DI324">
            <v>142.5</v>
          </cell>
          <cell r="DJ324">
            <v>13</v>
          </cell>
          <cell r="DK324" t="str">
            <v>&amp;^%</v>
          </cell>
          <cell r="DL324" t="str">
            <v>&amp;^%</v>
          </cell>
          <cell r="DN324" t="str">
            <v>Ashfield</v>
          </cell>
          <cell r="DO324" t="str">
            <v>E07000170</v>
          </cell>
          <cell r="DP324">
            <v>13000</v>
          </cell>
          <cell r="DQ324">
            <v>11</v>
          </cell>
          <cell r="DR324">
            <v>37.5</v>
          </cell>
          <cell r="DS324" t="str">
            <v>&amp;^%</v>
          </cell>
          <cell r="DT324">
            <v>37</v>
          </cell>
          <cell r="DU324">
            <v>1.1000000000000001</v>
          </cell>
          <cell r="DV324">
            <v>31.8</v>
          </cell>
          <cell r="DW324">
            <v>2.5</v>
          </cell>
          <cell r="DX324" t="str">
            <v>&amp;^%</v>
          </cell>
          <cell r="DY324" t="str">
            <v>&amp;^%</v>
          </cell>
          <cell r="EA324" t="str">
            <v>Ashfield</v>
          </cell>
          <cell r="EB324" t="str">
            <v>E07000170</v>
          </cell>
          <cell r="EC324">
            <v>12000</v>
          </cell>
          <cell r="ED324">
            <v>12.7</v>
          </cell>
          <cell r="EE324">
            <v>17239</v>
          </cell>
          <cell r="EF324">
            <v>12</v>
          </cell>
          <cell r="EG324">
            <v>24174</v>
          </cell>
          <cell r="EH324">
            <v>11</v>
          </cell>
          <cell r="EI324">
            <v>12561</v>
          </cell>
          <cell r="EJ324">
            <v>8.6</v>
          </cell>
          <cell r="EK324" t="str">
            <v>&amp;^%</v>
          </cell>
          <cell r="EL324" t="str">
            <v>&amp;^%</v>
          </cell>
          <cell r="EN324" t="str">
            <v>Ashfield</v>
          </cell>
          <cell r="EO324" t="str">
            <v>E07000170</v>
          </cell>
          <cell r="EP324">
            <v>13000</v>
          </cell>
          <cell r="EQ324">
            <v>11</v>
          </cell>
          <cell r="ER324">
            <v>9.6</v>
          </cell>
          <cell r="ES324">
            <v>11</v>
          </cell>
          <cell r="ET324">
            <v>12.56</v>
          </cell>
          <cell r="EU324">
            <v>8.9</v>
          </cell>
          <cell r="EV324">
            <v>6.14</v>
          </cell>
          <cell r="EW324">
            <v>3.1</v>
          </cell>
          <cell r="EX324" t="str">
            <v>&amp;^%</v>
          </cell>
          <cell r="EY324" t="str">
            <v>&amp;^%</v>
          </cell>
          <cell r="FA324" t="str">
            <v>Ashfield</v>
          </cell>
          <cell r="FB324" t="str">
            <v>E07000170</v>
          </cell>
          <cell r="FC324">
            <v>13000</v>
          </cell>
          <cell r="FD324">
            <v>11</v>
          </cell>
          <cell r="FE324">
            <v>353.6</v>
          </cell>
          <cell r="FF324">
            <v>11</v>
          </cell>
          <cell r="FG324">
            <v>465.3</v>
          </cell>
          <cell r="FH324">
            <v>9</v>
          </cell>
          <cell r="FI324">
            <v>242.7</v>
          </cell>
          <cell r="FJ324">
            <v>3.1</v>
          </cell>
          <cell r="FK324" t="str">
            <v>&amp;^%</v>
          </cell>
          <cell r="FL324" t="str">
            <v>&amp;^%</v>
          </cell>
          <cell r="FN324" t="str">
            <v>Ashfield</v>
          </cell>
          <cell r="FO324" t="str">
            <v>E07000170</v>
          </cell>
          <cell r="FP324">
            <v>21000</v>
          </cell>
          <cell r="FQ324">
            <v>9.3000000000000007</v>
          </cell>
          <cell r="FR324">
            <v>40</v>
          </cell>
          <cell r="FS324">
            <v>1.9</v>
          </cell>
          <cell r="FT324">
            <v>42.7</v>
          </cell>
          <cell r="FU324">
            <v>1.5</v>
          </cell>
          <cell r="FV324">
            <v>37</v>
          </cell>
          <cell r="FW324">
            <v>0.5</v>
          </cell>
          <cell r="FX324" t="str">
            <v>&amp;^%</v>
          </cell>
          <cell r="FY324" t="str">
            <v>&amp;^%</v>
          </cell>
          <cell r="GA324" t="str">
            <v>Ashfield</v>
          </cell>
          <cell r="GB324" t="str">
            <v>E07000170</v>
          </cell>
          <cell r="GC324">
            <v>18000</v>
          </cell>
          <cell r="GD324">
            <v>12.6</v>
          </cell>
          <cell r="GE324">
            <v>24559</v>
          </cell>
          <cell r="GF324">
            <v>12</v>
          </cell>
          <cell r="GG324">
            <v>29504</v>
          </cell>
          <cell r="GH324">
            <v>6.7</v>
          </cell>
          <cell r="GI324">
            <v>13783</v>
          </cell>
          <cell r="GJ324">
            <v>6.6</v>
          </cell>
          <cell r="GK324" t="str">
            <v>&amp;^%</v>
          </cell>
          <cell r="GL324" t="str">
            <v>&amp;^%</v>
          </cell>
          <cell r="GN324" t="str">
            <v>Ashfield</v>
          </cell>
          <cell r="GO324" t="str">
            <v>E07000170</v>
          </cell>
          <cell r="GP324">
            <v>21000</v>
          </cell>
          <cell r="GQ324">
            <v>9.3000000000000007</v>
          </cell>
          <cell r="GR324">
            <v>11.09</v>
          </cell>
          <cell r="GS324">
            <v>7</v>
          </cell>
          <cell r="GT324">
            <v>13.82</v>
          </cell>
          <cell r="GU324">
            <v>5.3</v>
          </cell>
          <cell r="GV324">
            <v>7.1</v>
          </cell>
          <cell r="GW324">
            <v>2.8</v>
          </cell>
          <cell r="GX324" t="str">
            <v>&amp;^%</v>
          </cell>
          <cell r="GY324" t="str">
            <v>&amp;^%</v>
          </cell>
        </row>
        <row r="325">
          <cell r="A325" t="str">
            <v>Bassetlaw</v>
          </cell>
          <cell r="B325" t="str">
            <v>E07000171</v>
          </cell>
          <cell r="C325">
            <v>21000</v>
          </cell>
          <cell r="D325">
            <v>9</v>
          </cell>
          <cell r="E325">
            <v>499</v>
          </cell>
          <cell r="F325">
            <v>6.2</v>
          </cell>
          <cell r="G325">
            <v>536.29999999999995</v>
          </cell>
          <cell r="H325">
            <v>4.0999999999999996</v>
          </cell>
          <cell r="I325">
            <v>280.60000000000002</v>
          </cell>
          <cell r="J325">
            <v>6.9</v>
          </cell>
          <cell r="K325" t="str">
            <v>&amp;^%</v>
          </cell>
          <cell r="L325" t="str">
            <v>&amp;^%</v>
          </cell>
          <cell r="N325" t="str">
            <v>Bassetlaw</v>
          </cell>
          <cell r="O325" t="str">
            <v>E07000171</v>
          </cell>
          <cell r="P325">
            <v>31000</v>
          </cell>
          <cell r="Q325">
            <v>7.2</v>
          </cell>
          <cell r="R325">
            <v>39.9</v>
          </cell>
          <cell r="S325">
            <v>0.7</v>
          </cell>
          <cell r="T325">
            <v>40.6</v>
          </cell>
          <cell r="U325">
            <v>1</v>
          </cell>
          <cell r="V325">
            <v>35.200000000000003</v>
          </cell>
          <cell r="W325">
            <v>1.7</v>
          </cell>
          <cell r="X325" t="str">
            <v>&amp;^%</v>
          </cell>
          <cell r="Y325" t="str">
            <v>&amp;^%</v>
          </cell>
          <cell r="AA325" t="str">
            <v>Bassetlaw</v>
          </cell>
          <cell r="AB325" t="str">
            <v>E07000171</v>
          </cell>
          <cell r="AC325">
            <v>27000</v>
          </cell>
          <cell r="AD325">
            <v>9.6</v>
          </cell>
          <cell r="AE325">
            <v>23413</v>
          </cell>
          <cell r="AF325">
            <v>7.3</v>
          </cell>
          <cell r="AG325">
            <v>25905</v>
          </cell>
          <cell r="AH325">
            <v>4.3</v>
          </cell>
          <cell r="AI325">
            <v>14918</v>
          </cell>
          <cell r="AJ325">
            <v>14</v>
          </cell>
          <cell r="AK325" t="str">
            <v>&amp;^%</v>
          </cell>
          <cell r="AL325" t="str">
            <v>&amp;^%</v>
          </cell>
          <cell r="AN325" t="str">
            <v>Bassetlaw</v>
          </cell>
          <cell r="AO325" t="str">
            <v>E07000171</v>
          </cell>
          <cell r="AP325">
            <v>31000</v>
          </cell>
          <cell r="AQ325">
            <v>7.2</v>
          </cell>
          <cell r="AR325">
            <v>10.91</v>
          </cell>
          <cell r="AS325">
            <v>5.0999999999999996</v>
          </cell>
          <cell r="AT325">
            <v>12.52</v>
          </cell>
          <cell r="AU325">
            <v>3.3</v>
          </cell>
          <cell r="AV325">
            <v>7.09</v>
          </cell>
          <cell r="AW325">
            <v>5</v>
          </cell>
          <cell r="AX325" t="str">
            <v>&amp;^%</v>
          </cell>
          <cell r="AY325" t="str">
            <v>&amp;^%</v>
          </cell>
          <cell r="BA325" t="str">
            <v>Bassetlaw</v>
          </cell>
          <cell r="BB325" t="str">
            <v>E07000171</v>
          </cell>
          <cell r="BC325">
            <v>31000</v>
          </cell>
          <cell r="BD325">
            <v>7.2</v>
          </cell>
          <cell r="BE325">
            <v>461.3</v>
          </cell>
          <cell r="BF325">
            <v>5.3</v>
          </cell>
          <cell r="BG325">
            <v>508.7</v>
          </cell>
          <cell r="BH325">
            <v>3.3</v>
          </cell>
          <cell r="BI325">
            <v>282</v>
          </cell>
          <cell r="BJ325">
            <v>4.8</v>
          </cell>
          <cell r="BK325" t="str">
            <v>&amp;^%</v>
          </cell>
          <cell r="BL325" t="str">
            <v>&amp;^%</v>
          </cell>
          <cell r="BN325" t="str">
            <v>Bassetlaw</v>
          </cell>
          <cell r="BO325" t="str">
            <v>E07000171</v>
          </cell>
          <cell r="BP325">
            <v>43000</v>
          </cell>
          <cell r="BQ325">
            <v>6.1</v>
          </cell>
          <cell r="BR325">
            <v>37.6</v>
          </cell>
          <cell r="BS325">
            <v>1.4</v>
          </cell>
          <cell r="BT325">
            <v>35.299999999999997</v>
          </cell>
          <cell r="BU325">
            <v>1.9</v>
          </cell>
          <cell r="BV325">
            <v>17.5</v>
          </cell>
          <cell r="BW325">
            <v>12</v>
          </cell>
          <cell r="BX325" t="str">
            <v>&amp;^%</v>
          </cell>
          <cell r="BY325" t="str">
            <v>&amp;^%</v>
          </cell>
          <cell r="CA325" t="str">
            <v>Bassetlaw</v>
          </cell>
          <cell r="CB325" t="str">
            <v>E07000171</v>
          </cell>
          <cell r="CC325">
            <v>36000</v>
          </cell>
          <cell r="CD325">
            <v>10</v>
          </cell>
          <cell r="CE325">
            <v>20541</v>
          </cell>
          <cell r="CF325">
            <v>11</v>
          </cell>
          <cell r="CG325">
            <v>22707</v>
          </cell>
          <cell r="CH325">
            <v>6.5</v>
          </cell>
          <cell r="CI325">
            <v>7046</v>
          </cell>
          <cell r="CJ325">
            <v>15</v>
          </cell>
          <cell r="CK325" t="str">
            <v>&amp;^%</v>
          </cell>
          <cell r="CL325" t="str">
            <v>&amp;^%</v>
          </cell>
          <cell r="CN325" t="str">
            <v>Bassetlaw</v>
          </cell>
          <cell r="CO325" t="str">
            <v>E07000171</v>
          </cell>
          <cell r="CP325">
            <v>43000</v>
          </cell>
          <cell r="CQ325">
            <v>6.1</v>
          </cell>
          <cell r="CR325">
            <v>10.1</v>
          </cell>
          <cell r="CS325">
            <v>4.2</v>
          </cell>
          <cell r="CT325">
            <v>12.16</v>
          </cell>
          <cell r="CU325">
            <v>3.1</v>
          </cell>
          <cell r="CV325">
            <v>6.4</v>
          </cell>
          <cell r="CW325">
            <v>2.8</v>
          </cell>
          <cell r="CX325" t="str">
            <v>&amp;^%</v>
          </cell>
          <cell r="CY325" t="str">
            <v>&amp;^%</v>
          </cell>
          <cell r="DA325" t="str">
            <v>Bassetlaw</v>
          </cell>
          <cell r="DB325" t="str">
            <v>E07000171</v>
          </cell>
          <cell r="DC325">
            <v>43000</v>
          </cell>
          <cell r="DD325">
            <v>6.1</v>
          </cell>
          <cell r="DE325">
            <v>382.7</v>
          </cell>
          <cell r="DF325">
            <v>5.7</v>
          </cell>
          <cell r="DG325">
            <v>428.8</v>
          </cell>
          <cell r="DH325">
            <v>3.7</v>
          </cell>
          <cell r="DI325">
            <v>135.80000000000001</v>
          </cell>
          <cell r="DJ325">
            <v>12</v>
          </cell>
          <cell r="DK325" t="str">
            <v>&amp;^%</v>
          </cell>
          <cell r="DL325" t="str">
            <v>&amp;^%</v>
          </cell>
          <cell r="DN325" t="str">
            <v>Bassetlaw</v>
          </cell>
          <cell r="DO325" t="str">
            <v>E07000171</v>
          </cell>
          <cell r="DP325">
            <v>11000</v>
          </cell>
          <cell r="DQ325">
            <v>12.3</v>
          </cell>
          <cell r="DR325">
            <v>38.700000000000003</v>
          </cell>
          <cell r="DS325">
            <v>2</v>
          </cell>
          <cell r="DT325">
            <v>38.9</v>
          </cell>
          <cell r="DU325">
            <v>1.4</v>
          </cell>
          <cell r="DV325">
            <v>33.9</v>
          </cell>
          <cell r="DW325">
            <v>3.6</v>
          </cell>
          <cell r="DX325" t="str">
            <v>&amp;^%</v>
          </cell>
          <cell r="DY325" t="str">
            <v>&amp;^%</v>
          </cell>
          <cell r="EA325" t="str">
            <v>Bassetlaw</v>
          </cell>
          <cell r="EB325" t="str">
            <v>E07000171</v>
          </cell>
          <cell r="EC325">
            <v>9000</v>
          </cell>
          <cell r="ED325">
            <v>14.7</v>
          </cell>
          <cell r="EE325">
            <v>21278</v>
          </cell>
          <cell r="EF325">
            <v>8.1</v>
          </cell>
          <cell r="EG325">
            <v>22950</v>
          </cell>
          <cell r="EH325">
            <v>5.3</v>
          </cell>
          <cell r="EI325" t="str">
            <v>&amp;^%</v>
          </cell>
          <cell r="EJ325" t="str">
            <v>&amp;^%</v>
          </cell>
          <cell r="EK325" t="str">
            <v>&amp;^%</v>
          </cell>
          <cell r="EL325" t="str">
            <v>&amp;^%</v>
          </cell>
          <cell r="EN325" t="str">
            <v>Bassetlaw</v>
          </cell>
          <cell r="EO325" t="str">
            <v>E07000171</v>
          </cell>
          <cell r="EP325">
            <v>11000</v>
          </cell>
          <cell r="EQ325">
            <v>12.3</v>
          </cell>
          <cell r="ER325">
            <v>10.09</v>
          </cell>
          <cell r="ES325">
            <v>7.2</v>
          </cell>
          <cell r="ET325">
            <v>11.66</v>
          </cell>
          <cell r="EU325">
            <v>4.9000000000000004</v>
          </cell>
          <cell r="EV325" t="str">
            <v>&amp;^%</v>
          </cell>
          <cell r="EW325" t="str">
            <v>&amp;^%</v>
          </cell>
          <cell r="EX325" t="str">
            <v>&amp;^%</v>
          </cell>
          <cell r="EY325" t="str">
            <v>&amp;^%</v>
          </cell>
          <cell r="FA325" t="str">
            <v>Bassetlaw</v>
          </cell>
          <cell r="FB325" t="str">
            <v>E07000171</v>
          </cell>
          <cell r="FC325">
            <v>11000</v>
          </cell>
          <cell r="FD325">
            <v>12.3</v>
          </cell>
          <cell r="FE325">
            <v>410.3</v>
          </cell>
          <cell r="FF325">
            <v>7.6</v>
          </cell>
          <cell r="FG325">
            <v>453.5</v>
          </cell>
          <cell r="FH325">
            <v>4.8</v>
          </cell>
          <cell r="FI325">
            <v>281.89999999999998</v>
          </cell>
          <cell r="FJ325">
            <v>7.9</v>
          </cell>
          <cell r="FK325" t="str">
            <v>&amp;^%</v>
          </cell>
          <cell r="FL325" t="str">
            <v>&amp;^%</v>
          </cell>
          <cell r="FN325" t="str">
            <v>Bassetlaw</v>
          </cell>
          <cell r="FO325" t="str">
            <v>E07000171</v>
          </cell>
          <cell r="FP325">
            <v>21000</v>
          </cell>
          <cell r="FQ325">
            <v>9</v>
          </cell>
          <cell r="FR325">
            <v>40</v>
          </cell>
          <cell r="FS325">
            <v>1.3</v>
          </cell>
          <cell r="FT325">
            <v>41.5</v>
          </cell>
          <cell r="FU325">
            <v>1.2</v>
          </cell>
          <cell r="FV325">
            <v>36.9</v>
          </cell>
          <cell r="FW325">
            <v>1.5</v>
          </cell>
          <cell r="FX325" t="str">
            <v>&amp;^%</v>
          </cell>
          <cell r="FY325" t="str">
            <v>&amp;^%</v>
          </cell>
          <cell r="GA325" t="str">
            <v>Bassetlaw</v>
          </cell>
          <cell r="GB325" t="str">
            <v>E07000171</v>
          </cell>
          <cell r="GC325">
            <v>17000</v>
          </cell>
          <cell r="GD325">
            <v>12.4</v>
          </cell>
          <cell r="GE325">
            <v>24457</v>
          </cell>
          <cell r="GF325">
            <v>12</v>
          </cell>
          <cell r="GG325">
            <v>27439</v>
          </cell>
          <cell r="GH325">
            <v>5.7</v>
          </cell>
          <cell r="GI325" t="str">
            <v>&amp;^%</v>
          </cell>
          <cell r="GJ325" t="str">
            <v>&amp;^%</v>
          </cell>
          <cell r="GK325" t="str">
            <v>&amp;^%</v>
          </cell>
          <cell r="GL325" t="str">
            <v>&amp;^%</v>
          </cell>
          <cell r="GN325" t="str">
            <v>Bassetlaw</v>
          </cell>
          <cell r="GO325" t="str">
            <v>E07000171</v>
          </cell>
          <cell r="GP325">
            <v>21000</v>
          </cell>
          <cell r="GQ325">
            <v>9</v>
          </cell>
          <cell r="GR325">
            <v>11.07</v>
          </cell>
          <cell r="GS325">
            <v>6</v>
          </cell>
          <cell r="GT325">
            <v>12.93</v>
          </cell>
          <cell r="GU325">
            <v>4.2</v>
          </cell>
          <cell r="GV325">
            <v>7</v>
          </cell>
          <cell r="GW325">
            <v>6.7</v>
          </cell>
          <cell r="GX325" t="str">
            <v>&amp;^%</v>
          </cell>
          <cell r="GY325" t="str">
            <v>&amp;^%</v>
          </cell>
        </row>
        <row r="326">
          <cell r="A326" t="str">
            <v>Broxtowe</v>
          </cell>
          <cell r="B326" t="str">
            <v>E07000172</v>
          </cell>
          <cell r="C326">
            <v>13000</v>
          </cell>
          <cell r="D326">
            <v>11.5</v>
          </cell>
          <cell r="E326">
            <v>453.1</v>
          </cell>
          <cell r="F326">
            <v>11</v>
          </cell>
          <cell r="G326">
            <v>536.9</v>
          </cell>
          <cell r="H326">
            <v>6.4</v>
          </cell>
          <cell r="I326">
            <v>268.5</v>
          </cell>
          <cell r="J326">
            <v>8.5</v>
          </cell>
          <cell r="K326" t="str">
            <v>&amp;^%</v>
          </cell>
          <cell r="L326" t="str">
            <v>&amp;^%</v>
          </cell>
          <cell r="N326" t="str">
            <v>Broxtowe</v>
          </cell>
          <cell r="O326" t="str">
            <v>E07000172</v>
          </cell>
          <cell r="P326">
            <v>19000</v>
          </cell>
          <cell r="Q326">
            <v>9.4</v>
          </cell>
          <cell r="R326">
            <v>37.5</v>
          </cell>
          <cell r="S326">
            <v>1.7</v>
          </cell>
          <cell r="T326">
            <v>39.700000000000003</v>
          </cell>
          <cell r="U326">
            <v>1.7</v>
          </cell>
          <cell r="V326">
            <v>34.9</v>
          </cell>
          <cell r="W326">
            <v>4</v>
          </cell>
          <cell r="X326" t="str">
            <v>&amp;^%</v>
          </cell>
          <cell r="Y326" t="str">
            <v>&amp;^%</v>
          </cell>
          <cell r="AA326" t="str">
            <v>Broxtowe</v>
          </cell>
          <cell r="AB326" t="str">
            <v>E07000172</v>
          </cell>
          <cell r="AC326">
            <v>19000</v>
          </cell>
          <cell r="AD326">
            <v>10.6</v>
          </cell>
          <cell r="AE326">
            <v>22541</v>
          </cell>
          <cell r="AF326">
            <v>9.1</v>
          </cell>
          <cell r="AG326">
            <v>26111</v>
          </cell>
          <cell r="AH326">
            <v>6.1</v>
          </cell>
          <cell r="AI326">
            <v>13482</v>
          </cell>
          <cell r="AJ326">
            <v>16</v>
          </cell>
          <cell r="AK326" t="str">
            <v>&amp;^%</v>
          </cell>
          <cell r="AL326" t="str">
            <v>&amp;^%</v>
          </cell>
          <cell r="AN326" t="str">
            <v>Broxtowe</v>
          </cell>
          <cell r="AO326" t="str">
            <v>E07000172</v>
          </cell>
          <cell r="AP326">
            <v>19000</v>
          </cell>
          <cell r="AQ326">
            <v>9.4</v>
          </cell>
          <cell r="AR326">
            <v>10.97</v>
          </cell>
          <cell r="AS326">
            <v>6</v>
          </cell>
          <cell r="AT326">
            <v>12.6</v>
          </cell>
          <cell r="AU326">
            <v>5.2</v>
          </cell>
          <cell r="AV326">
            <v>6.57</v>
          </cell>
          <cell r="AW326">
            <v>4</v>
          </cell>
          <cell r="AX326" t="str">
            <v>&amp;^%</v>
          </cell>
          <cell r="AY326" t="str">
            <v>&amp;^%</v>
          </cell>
          <cell r="BA326" t="str">
            <v>Broxtowe</v>
          </cell>
          <cell r="BB326" t="str">
            <v>E07000172</v>
          </cell>
          <cell r="BC326">
            <v>19000</v>
          </cell>
          <cell r="BD326">
            <v>9.4</v>
          </cell>
          <cell r="BE326">
            <v>438.3</v>
          </cell>
          <cell r="BF326">
            <v>8</v>
          </cell>
          <cell r="BG326">
            <v>500.4</v>
          </cell>
          <cell r="BH326">
            <v>5.2</v>
          </cell>
          <cell r="BI326">
            <v>247.4</v>
          </cell>
          <cell r="BJ326">
            <v>4.5999999999999996</v>
          </cell>
          <cell r="BK326" t="str">
            <v>&amp;^%</v>
          </cell>
          <cell r="BL326" t="str">
            <v>&amp;^%</v>
          </cell>
          <cell r="BN326" t="str">
            <v>Broxtowe</v>
          </cell>
          <cell r="BO326" t="str">
            <v>E07000172</v>
          </cell>
          <cell r="BP326">
            <v>28000</v>
          </cell>
          <cell r="BQ326">
            <v>7.7</v>
          </cell>
          <cell r="BR326">
            <v>37</v>
          </cell>
          <cell r="BS326">
            <v>1.9</v>
          </cell>
          <cell r="BT326">
            <v>32.9</v>
          </cell>
          <cell r="BU326">
            <v>2.8</v>
          </cell>
          <cell r="BV326">
            <v>16.2</v>
          </cell>
          <cell r="BW326">
            <v>15</v>
          </cell>
          <cell r="BX326" t="str">
            <v>&amp;^%</v>
          </cell>
          <cell r="BY326" t="str">
            <v>&amp;^%</v>
          </cell>
          <cell r="CA326" t="str">
            <v>Broxtowe</v>
          </cell>
          <cell r="CB326" t="str">
            <v>E07000172</v>
          </cell>
          <cell r="CC326">
            <v>26000</v>
          </cell>
          <cell r="CD326">
            <v>8.9</v>
          </cell>
          <cell r="CE326">
            <v>18999</v>
          </cell>
          <cell r="CF326">
            <v>9.3000000000000007</v>
          </cell>
          <cell r="CG326">
            <v>22119</v>
          </cell>
          <cell r="CH326">
            <v>6.2</v>
          </cell>
          <cell r="CI326">
            <v>6224</v>
          </cell>
          <cell r="CJ326">
            <v>18</v>
          </cell>
          <cell r="CK326" t="str">
            <v>&amp;^%</v>
          </cell>
          <cell r="CL326" t="str">
            <v>&amp;^%</v>
          </cell>
          <cell r="CN326" t="str">
            <v>Broxtowe</v>
          </cell>
          <cell r="CO326" t="str">
            <v>E07000172</v>
          </cell>
          <cell r="CP326">
            <v>28000</v>
          </cell>
          <cell r="CQ326">
            <v>7.7</v>
          </cell>
          <cell r="CR326">
            <v>9.76</v>
          </cell>
          <cell r="CS326">
            <v>7.1</v>
          </cell>
          <cell r="CT326">
            <v>12.23</v>
          </cell>
          <cell r="CU326">
            <v>4.7</v>
          </cell>
          <cell r="CV326">
            <v>6.37</v>
          </cell>
          <cell r="CW326">
            <v>2.2000000000000002</v>
          </cell>
          <cell r="CX326" t="str">
            <v>&amp;^%</v>
          </cell>
          <cell r="CY326" t="str">
            <v>&amp;^%</v>
          </cell>
          <cell r="DA326" t="str">
            <v>Broxtowe</v>
          </cell>
          <cell r="DB326" t="str">
            <v>E07000172</v>
          </cell>
          <cell r="DC326">
            <v>28000</v>
          </cell>
          <cell r="DD326">
            <v>7.7</v>
          </cell>
          <cell r="DE326">
            <v>356</v>
          </cell>
          <cell r="DF326">
            <v>8.6999999999999993</v>
          </cell>
          <cell r="DG326">
            <v>402.7</v>
          </cell>
          <cell r="DH326">
            <v>5.5</v>
          </cell>
          <cell r="DI326">
            <v>123.1</v>
          </cell>
          <cell r="DJ326">
            <v>15</v>
          </cell>
          <cell r="DK326" t="str">
            <v>&amp;^%</v>
          </cell>
          <cell r="DL326" t="str">
            <v>&amp;^%</v>
          </cell>
          <cell r="DN326" t="str">
            <v>Broxtowe</v>
          </cell>
          <cell r="DO326" t="str">
            <v>E07000172</v>
          </cell>
          <cell r="DP326">
            <v>6000</v>
          </cell>
          <cell r="DQ326">
            <v>16.3</v>
          </cell>
          <cell r="DR326">
            <v>37.1</v>
          </cell>
          <cell r="DS326">
            <v>1.9</v>
          </cell>
          <cell r="DT326">
            <v>37.799999999999997</v>
          </cell>
          <cell r="DU326">
            <v>2.2999999999999998</v>
          </cell>
          <cell r="DV326" t="str">
            <v>&amp;^%</v>
          </cell>
          <cell r="DW326" t="str">
            <v>&amp;^%</v>
          </cell>
          <cell r="DX326" t="str">
            <v>&amp;^%</v>
          </cell>
          <cell r="DY326" t="str">
            <v>&amp;^%</v>
          </cell>
          <cell r="EA326" t="str">
            <v>Broxtowe</v>
          </cell>
          <cell r="EB326" t="str">
            <v>E07000172</v>
          </cell>
          <cell r="EC326">
            <v>6000</v>
          </cell>
          <cell r="ED326">
            <v>18.100000000000001</v>
          </cell>
          <cell r="EE326">
            <v>18704</v>
          </cell>
          <cell r="EF326">
            <v>12</v>
          </cell>
          <cell r="EG326">
            <v>20678</v>
          </cell>
          <cell r="EH326">
            <v>9.1</v>
          </cell>
          <cell r="EI326" t="str">
            <v>&amp;^%</v>
          </cell>
          <cell r="EJ326" t="str">
            <v>&amp;^%</v>
          </cell>
          <cell r="EK326" t="str">
            <v>&amp;^%</v>
          </cell>
          <cell r="EL326" t="str">
            <v>&amp;^%</v>
          </cell>
          <cell r="EN326" t="str">
            <v>Broxtowe</v>
          </cell>
          <cell r="EO326" t="str">
            <v>E07000172</v>
          </cell>
          <cell r="EP326">
            <v>6000</v>
          </cell>
          <cell r="EQ326">
            <v>16.3</v>
          </cell>
          <cell r="ER326">
            <v>9.9</v>
          </cell>
          <cell r="ES326">
            <v>11</v>
          </cell>
          <cell r="ET326">
            <v>11.14</v>
          </cell>
          <cell r="EU326">
            <v>7.7</v>
          </cell>
          <cell r="EV326" t="str">
            <v>&amp;^%</v>
          </cell>
          <cell r="EW326" t="str">
            <v>&amp;^%</v>
          </cell>
          <cell r="EX326" t="str">
            <v>&amp;^%</v>
          </cell>
          <cell r="EY326" t="str">
            <v>&amp;^%</v>
          </cell>
          <cell r="FA326" t="str">
            <v>Broxtowe</v>
          </cell>
          <cell r="FB326" t="str">
            <v>E07000172</v>
          </cell>
          <cell r="FC326">
            <v>6000</v>
          </cell>
          <cell r="FD326">
            <v>16.3</v>
          </cell>
          <cell r="FE326">
            <v>370.3</v>
          </cell>
          <cell r="FF326">
            <v>12</v>
          </cell>
          <cell r="FG326">
            <v>421.8</v>
          </cell>
          <cell r="FH326">
            <v>7.1</v>
          </cell>
          <cell r="FI326" t="str">
            <v>&amp;^%</v>
          </cell>
          <cell r="FJ326" t="str">
            <v>&amp;^%</v>
          </cell>
          <cell r="FK326" t="str">
            <v>&amp;^%</v>
          </cell>
          <cell r="FL326" t="str">
            <v>&amp;^%</v>
          </cell>
          <cell r="FN326" t="str">
            <v>Broxtowe</v>
          </cell>
          <cell r="FO326" t="str">
            <v>E07000172</v>
          </cell>
          <cell r="FP326">
            <v>13000</v>
          </cell>
          <cell r="FQ326">
            <v>11.5</v>
          </cell>
          <cell r="FR326">
            <v>37.5</v>
          </cell>
          <cell r="FS326">
            <v>1.7</v>
          </cell>
          <cell r="FT326">
            <v>40.6</v>
          </cell>
          <cell r="FU326">
            <v>2.1</v>
          </cell>
          <cell r="FV326">
            <v>35.6</v>
          </cell>
          <cell r="FW326">
            <v>5.2</v>
          </cell>
          <cell r="FX326" t="str">
            <v>&amp;^%</v>
          </cell>
          <cell r="FY326" t="str">
            <v>&amp;^%</v>
          </cell>
          <cell r="GA326" t="str">
            <v>Broxtowe</v>
          </cell>
          <cell r="GB326" t="str">
            <v>E07000172</v>
          </cell>
          <cell r="GC326">
            <v>12000</v>
          </cell>
          <cell r="GD326">
            <v>13.1</v>
          </cell>
          <cell r="GE326">
            <v>24124</v>
          </cell>
          <cell r="GF326">
            <v>12</v>
          </cell>
          <cell r="GG326">
            <v>28798</v>
          </cell>
          <cell r="GH326">
            <v>7.2</v>
          </cell>
          <cell r="GI326">
            <v>14731</v>
          </cell>
          <cell r="GJ326">
            <v>13</v>
          </cell>
          <cell r="GK326" t="str">
            <v>&amp;^%</v>
          </cell>
          <cell r="GL326" t="str">
            <v>&amp;^%</v>
          </cell>
          <cell r="GN326" t="str">
            <v>Broxtowe</v>
          </cell>
          <cell r="GO326" t="str">
            <v>E07000172</v>
          </cell>
          <cell r="GP326">
            <v>13000</v>
          </cell>
          <cell r="GQ326">
            <v>11.5</v>
          </cell>
          <cell r="GR326">
            <v>11.52</v>
          </cell>
          <cell r="GS326">
            <v>9.8000000000000007</v>
          </cell>
          <cell r="GT326">
            <v>13.23</v>
          </cell>
          <cell r="GU326">
            <v>6.4</v>
          </cell>
          <cell r="GV326">
            <v>7.09</v>
          </cell>
          <cell r="GW326">
            <v>4.7</v>
          </cell>
          <cell r="GX326" t="str">
            <v>&amp;^%</v>
          </cell>
          <cell r="GY326" t="str">
            <v>&amp;^%</v>
          </cell>
        </row>
        <row r="327">
          <cell r="A327" t="str">
            <v>Gedling</v>
          </cell>
          <cell r="B327" t="str">
            <v>E07000173</v>
          </cell>
          <cell r="C327">
            <v>11000</v>
          </cell>
          <cell r="D327">
            <v>12.5</v>
          </cell>
          <cell r="E327">
            <v>542.20000000000005</v>
          </cell>
          <cell r="F327">
            <v>10</v>
          </cell>
          <cell r="G327">
            <v>588.29999999999995</v>
          </cell>
          <cell r="H327">
            <v>5.2</v>
          </cell>
          <cell r="I327">
            <v>296.2</v>
          </cell>
          <cell r="J327">
            <v>9.1999999999999993</v>
          </cell>
          <cell r="K327" t="str">
            <v>&amp;^%</v>
          </cell>
          <cell r="L327" t="str">
            <v>&amp;^%</v>
          </cell>
          <cell r="N327" t="str">
            <v>Gedling</v>
          </cell>
          <cell r="O327" t="str">
            <v>E07000173</v>
          </cell>
          <cell r="P327">
            <v>18000</v>
          </cell>
          <cell r="Q327">
            <v>9.8000000000000007</v>
          </cell>
          <cell r="R327">
            <v>39.1</v>
          </cell>
          <cell r="S327">
            <v>1.6</v>
          </cell>
          <cell r="T327">
            <v>39.799999999999997</v>
          </cell>
          <cell r="U327">
            <v>1.5</v>
          </cell>
          <cell r="V327">
            <v>35.5</v>
          </cell>
          <cell r="W327">
            <v>3.7</v>
          </cell>
          <cell r="X327" t="str">
            <v>&amp;^%</v>
          </cell>
          <cell r="Y327" t="str">
            <v>&amp;^%</v>
          </cell>
          <cell r="AA327" t="str">
            <v>Gedling</v>
          </cell>
          <cell r="AB327" t="str">
            <v>E07000173</v>
          </cell>
          <cell r="AC327">
            <v>16000</v>
          </cell>
          <cell r="AD327">
            <v>11.3</v>
          </cell>
          <cell r="AE327">
            <v>27090</v>
          </cell>
          <cell r="AF327">
            <v>9.6</v>
          </cell>
          <cell r="AG327">
            <v>28507</v>
          </cell>
          <cell r="AH327">
            <v>5</v>
          </cell>
          <cell r="AI327">
            <v>13587</v>
          </cell>
          <cell r="AJ327">
            <v>7.7</v>
          </cell>
          <cell r="AK327" t="str">
            <v>&amp;^%</v>
          </cell>
          <cell r="AL327" t="str">
            <v>&amp;^%</v>
          </cell>
          <cell r="AN327" t="str">
            <v>Gedling</v>
          </cell>
          <cell r="AO327" t="str">
            <v>E07000173</v>
          </cell>
          <cell r="AP327">
            <v>18000</v>
          </cell>
          <cell r="AQ327">
            <v>9.8000000000000007</v>
          </cell>
          <cell r="AR327">
            <v>12.91</v>
          </cell>
          <cell r="AS327">
            <v>8.4</v>
          </cell>
          <cell r="AT327">
            <v>13.69</v>
          </cell>
          <cell r="AU327">
            <v>4.0999999999999996</v>
          </cell>
          <cell r="AV327">
            <v>7.09</v>
          </cell>
          <cell r="AW327">
            <v>4.9000000000000004</v>
          </cell>
          <cell r="AX327" t="str">
            <v>&amp;^%</v>
          </cell>
          <cell r="AY327" t="str">
            <v>&amp;^%</v>
          </cell>
          <cell r="BA327" t="str">
            <v>Gedling</v>
          </cell>
          <cell r="BB327" t="str">
            <v>E07000173</v>
          </cell>
          <cell r="BC327">
            <v>18000</v>
          </cell>
          <cell r="BD327">
            <v>9.8000000000000007</v>
          </cell>
          <cell r="BE327">
            <v>522.6</v>
          </cell>
          <cell r="BF327">
            <v>7.1</v>
          </cell>
          <cell r="BG327">
            <v>545.4</v>
          </cell>
          <cell r="BH327">
            <v>4.2</v>
          </cell>
          <cell r="BI327">
            <v>272.2</v>
          </cell>
          <cell r="BJ327">
            <v>4.5999999999999996</v>
          </cell>
          <cell r="BK327" t="str">
            <v>&amp;^%</v>
          </cell>
          <cell r="BL327" t="str">
            <v>&amp;^%</v>
          </cell>
          <cell r="BN327" t="str">
            <v>Gedling</v>
          </cell>
          <cell r="BO327" t="str">
            <v>E07000173</v>
          </cell>
          <cell r="BP327">
            <v>27000</v>
          </cell>
          <cell r="BQ327">
            <v>7.8</v>
          </cell>
          <cell r="BR327">
            <v>37</v>
          </cell>
          <cell r="BS327">
            <v>3</v>
          </cell>
          <cell r="BT327">
            <v>32.6</v>
          </cell>
          <cell r="BU327">
            <v>2.8</v>
          </cell>
          <cell r="BV327">
            <v>14.9</v>
          </cell>
          <cell r="BW327">
            <v>11</v>
          </cell>
          <cell r="BX327" t="str">
            <v>&amp;^%</v>
          </cell>
          <cell r="BY327" t="str">
            <v>&amp;^%</v>
          </cell>
          <cell r="CA327" t="str">
            <v>Gedling</v>
          </cell>
          <cell r="CB327" t="str">
            <v>E07000173</v>
          </cell>
          <cell r="CC327">
            <v>25000</v>
          </cell>
          <cell r="CD327">
            <v>9.1</v>
          </cell>
          <cell r="CE327">
            <v>20949</v>
          </cell>
          <cell r="CF327">
            <v>11</v>
          </cell>
          <cell r="CG327">
            <v>23159</v>
          </cell>
          <cell r="CH327">
            <v>5.5</v>
          </cell>
          <cell r="CI327">
            <v>7012</v>
          </cell>
          <cell r="CJ327">
            <v>16</v>
          </cell>
          <cell r="CK327" t="str">
            <v>&amp;^%</v>
          </cell>
          <cell r="CL327" t="str">
            <v>&amp;^%</v>
          </cell>
          <cell r="CN327" t="str">
            <v>Gedling</v>
          </cell>
          <cell r="CO327" t="str">
            <v>E07000173</v>
          </cell>
          <cell r="CP327">
            <v>27000</v>
          </cell>
          <cell r="CQ327">
            <v>7.8</v>
          </cell>
          <cell r="CR327">
            <v>10.8</v>
          </cell>
          <cell r="CS327">
            <v>9.4</v>
          </cell>
          <cell r="CT327">
            <v>13.09</v>
          </cell>
          <cell r="CU327">
            <v>3.8</v>
          </cell>
          <cell r="CV327">
            <v>6.09</v>
          </cell>
          <cell r="CW327">
            <v>1.3</v>
          </cell>
          <cell r="CX327" t="str">
            <v>&amp;^%</v>
          </cell>
          <cell r="CY327" t="str">
            <v>&amp;^%</v>
          </cell>
          <cell r="DA327" t="str">
            <v>Gedling</v>
          </cell>
          <cell r="DB327" t="str">
            <v>E07000173</v>
          </cell>
          <cell r="DC327">
            <v>27000</v>
          </cell>
          <cell r="DD327">
            <v>7.8</v>
          </cell>
          <cell r="DE327">
            <v>397.4</v>
          </cell>
          <cell r="DF327">
            <v>10</v>
          </cell>
          <cell r="DG327">
            <v>426.7</v>
          </cell>
          <cell r="DH327">
            <v>5</v>
          </cell>
          <cell r="DI327">
            <v>101.2</v>
          </cell>
          <cell r="DJ327">
            <v>16</v>
          </cell>
          <cell r="DK327" t="str">
            <v>&amp;^%</v>
          </cell>
          <cell r="DL327" t="str">
            <v>&amp;^%</v>
          </cell>
          <cell r="DN327" t="str">
            <v>Gedling</v>
          </cell>
          <cell r="DO327" t="str">
            <v>E07000173</v>
          </cell>
          <cell r="DP327">
            <v>6000</v>
          </cell>
          <cell r="DQ327">
            <v>16</v>
          </cell>
          <cell r="DR327">
            <v>37.4</v>
          </cell>
          <cell r="DS327" t="str">
            <v>&amp;^%</v>
          </cell>
          <cell r="DT327">
            <v>37.200000000000003</v>
          </cell>
          <cell r="DU327">
            <v>1.3</v>
          </cell>
          <cell r="DV327" t="str">
            <v>&amp;^%</v>
          </cell>
          <cell r="DW327" t="str">
            <v>&amp;^%</v>
          </cell>
          <cell r="DX327" t="str">
            <v>&amp;^%</v>
          </cell>
          <cell r="DY327" t="str">
            <v>&amp;^%</v>
          </cell>
          <cell r="EA327" t="str">
            <v>Gedling</v>
          </cell>
          <cell r="EB327" t="str">
            <v>E07000173</v>
          </cell>
          <cell r="EC327">
            <v>6000</v>
          </cell>
          <cell r="ED327">
            <v>17.600000000000001</v>
          </cell>
          <cell r="EE327">
            <v>21950</v>
          </cell>
          <cell r="EF327">
            <v>16</v>
          </cell>
          <cell r="EG327">
            <v>23102</v>
          </cell>
          <cell r="EH327">
            <v>6.7</v>
          </cell>
          <cell r="EI327" t="str">
            <v>&amp;^%</v>
          </cell>
          <cell r="EJ327" t="str">
            <v>&amp;^%</v>
          </cell>
          <cell r="EK327" t="str">
            <v>&amp;^%</v>
          </cell>
          <cell r="EL327" t="str">
            <v>&amp;^%</v>
          </cell>
          <cell r="EN327" t="str">
            <v>Gedling</v>
          </cell>
          <cell r="EO327" t="str">
            <v>E07000173</v>
          </cell>
          <cell r="EP327">
            <v>6000</v>
          </cell>
          <cell r="EQ327">
            <v>16</v>
          </cell>
          <cell r="ER327">
            <v>12.93</v>
          </cell>
          <cell r="ES327">
            <v>13</v>
          </cell>
          <cell r="ET327">
            <v>12.59</v>
          </cell>
          <cell r="EU327">
            <v>6.5</v>
          </cell>
          <cell r="EV327" t="str">
            <v>&amp;^%</v>
          </cell>
          <cell r="EW327" t="str">
            <v>&amp;^%</v>
          </cell>
          <cell r="EX327" t="str">
            <v>&amp;^%</v>
          </cell>
          <cell r="EY327" t="str">
            <v>&amp;^%</v>
          </cell>
          <cell r="FA327" t="str">
            <v>Gedling</v>
          </cell>
          <cell r="FB327" t="str">
            <v>E07000173</v>
          </cell>
          <cell r="FC327">
            <v>6000</v>
          </cell>
          <cell r="FD327">
            <v>16</v>
          </cell>
          <cell r="FE327">
            <v>465.3</v>
          </cell>
          <cell r="FF327">
            <v>13</v>
          </cell>
          <cell r="FG327">
            <v>468.6</v>
          </cell>
          <cell r="FH327">
            <v>6.2</v>
          </cell>
          <cell r="FI327" t="str">
            <v>&amp;^%</v>
          </cell>
          <cell r="FJ327" t="str">
            <v>&amp;^%</v>
          </cell>
          <cell r="FK327" t="str">
            <v>&amp;^%</v>
          </cell>
          <cell r="FL327" t="str">
            <v>&amp;^%</v>
          </cell>
          <cell r="FN327" t="str">
            <v>Gedling</v>
          </cell>
          <cell r="FO327" t="str">
            <v>E07000173</v>
          </cell>
          <cell r="FP327">
            <v>11000</v>
          </cell>
          <cell r="FQ327">
            <v>12.5</v>
          </cell>
          <cell r="FR327">
            <v>40</v>
          </cell>
          <cell r="FS327">
            <v>1.2</v>
          </cell>
          <cell r="FT327">
            <v>41.3</v>
          </cell>
          <cell r="FU327">
            <v>2.1</v>
          </cell>
          <cell r="FV327">
            <v>37</v>
          </cell>
          <cell r="FW327">
            <v>6.3</v>
          </cell>
          <cell r="FX327" t="str">
            <v>&amp;^%</v>
          </cell>
          <cell r="FY327" t="str">
            <v>&amp;^%</v>
          </cell>
          <cell r="GA327" t="str">
            <v>Gedling</v>
          </cell>
          <cell r="GB327" t="str">
            <v>E07000173</v>
          </cell>
          <cell r="GC327">
            <v>10000</v>
          </cell>
          <cell r="GD327">
            <v>14.6</v>
          </cell>
          <cell r="GE327">
            <v>29142</v>
          </cell>
          <cell r="GF327">
            <v>16</v>
          </cell>
          <cell r="GG327">
            <v>31921</v>
          </cell>
          <cell r="GH327">
            <v>6.1</v>
          </cell>
          <cell r="GI327" t="str">
            <v>&amp;^%</v>
          </cell>
          <cell r="GJ327" t="str">
            <v>&amp;^%</v>
          </cell>
          <cell r="GK327" t="str">
            <v>&amp;^%</v>
          </cell>
          <cell r="GL327" t="str">
            <v>&amp;^%</v>
          </cell>
          <cell r="GN327" t="str">
            <v>Gedling</v>
          </cell>
          <cell r="GO327" t="str">
            <v>E07000173</v>
          </cell>
          <cell r="GP327">
            <v>11000</v>
          </cell>
          <cell r="GQ327">
            <v>12.5</v>
          </cell>
          <cell r="GR327">
            <v>12.89</v>
          </cell>
          <cell r="GS327">
            <v>11</v>
          </cell>
          <cell r="GT327">
            <v>14.24</v>
          </cell>
          <cell r="GU327">
            <v>5.2</v>
          </cell>
          <cell r="GV327">
            <v>7.33</v>
          </cell>
          <cell r="GW327">
            <v>9.6</v>
          </cell>
          <cell r="GX327" t="str">
            <v>&amp;^%</v>
          </cell>
          <cell r="GY327" t="str">
            <v>&amp;^%</v>
          </cell>
        </row>
        <row r="328">
          <cell r="A328" t="str">
            <v>Mansfield</v>
          </cell>
          <cell r="B328" t="str">
            <v>E07000174</v>
          </cell>
          <cell r="C328">
            <v>11000</v>
          </cell>
          <cell r="D328">
            <v>12.4</v>
          </cell>
          <cell r="E328">
            <v>401.6</v>
          </cell>
          <cell r="F328">
            <v>11</v>
          </cell>
          <cell r="G328">
            <v>489.9</v>
          </cell>
          <cell r="H328">
            <v>6</v>
          </cell>
          <cell r="I328">
            <v>253.8</v>
          </cell>
          <cell r="J328">
            <v>8.3000000000000007</v>
          </cell>
          <cell r="K328" t="str">
            <v>&amp;^%</v>
          </cell>
          <cell r="L328" t="str">
            <v>&amp;^%</v>
          </cell>
          <cell r="N328" t="str">
            <v>Mansfield</v>
          </cell>
          <cell r="O328" t="str">
            <v>E07000174</v>
          </cell>
          <cell r="P328">
            <v>19000</v>
          </cell>
          <cell r="Q328">
            <v>9.3000000000000007</v>
          </cell>
          <cell r="R328">
            <v>37.5</v>
          </cell>
          <cell r="S328">
            <v>1.8</v>
          </cell>
          <cell r="T328">
            <v>39.700000000000003</v>
          </cell>
          <cell r="U328">
            <v>1.5</v>
          </cell>
          <cell r="V328">
            <v>32.5</v>
          </cell>
          <cell r="W328">
            <v>2.8</v>
          </cell>
          <cell r="X328" t="str">
            <v>&amp;^%</v>
          </cell>
          <cell r="Y328" t="str">
            <v>&amp;^%</v>
          </cell>
          <cell r="AA328" t="str">
            <v>Mansfield</v>
          </cell>
          <cell r="AB328" t="str">
            <v>E07000174</v>
          </cell>
          <cell r="AC328">
            <v>16000</v>
          </cell>
          <cell r="AD328">
            <v>11.2</v>
          </cell>
          <cell r="AE328">
            <v>19764</v>
          </cell>
          <cell r="AF328">
            <v>9.6999999999999993</v>
          </cell>
          <cell r="AG328">
            <v>23833</v>
          </cell>
          <cell r="AH328">
            <v>5.8</v>
          </cell>
          <cell r="AI328">
            <v>13197</v>
          </cell>
          <cell r="AJ328">
            <v>6.9</v>
          </cell>
          <cell r="AK328" t="str">
            <v>&amp;^%</v>
          </cell>
          <cell r="AL328" t="str">
            <v>&amp;^%</v>
          </cell>
          <cell r="AN328" t="str">
            <v>Mansfield</v>
          </cell>
          <cell r="AO328" t="str">
            <v>E07000174</v>
          </cell>
          <cell r="AP328">
            <v>19000</v>
          </cell>
          <cell r="AQ328">
            <v>9.3000000000000007</v>
          </cell>
          <cell r="AR328">
            <v>9.7799999999999994</v>
          </cell>
          <cell r="AS328">
            <v>8.1</v>
          </cell>
          <cell r="AT328">
            <v>11.8</v>
          </cell>
          <cell r="AU328">
            <v>5</v>
          </cell>
          <cell r="AV328">
            <v>6.41</v>
          </cell>
          <cell r="AW328">
            <v>2.6</v>
          </cell>
          <cell r="AX328" t="str">
            <v>&amp;^%</v>
          </cell>
          <cell r="AY328" t="str">
            <v>&amp;^%</v>
          </cell>
          <cell r="BA328" t="str">
            <v>Mansfield</v>
          </cell>
          <cell r="BB328" t="str">
            <v>E07000174</v>
          </cell>
          <cell r="BC328">
            <v>19000</v>
          </cell>
          <cell r="BD328">
            <v>9.3000000000000007</v>
          </cell>
          <cell r="BE328">
            <v>391.1</v>
          </cell>
          <cell r="BF328">
            <v>7.3</v>
          </cell>
          <cell r="BG328">
            <v>468.5</v>
          </cell>
          <cell r="BH328">
            <v>4.7</v>
          </cell>
          <cell r="BI328">
            <v>250</v>
          </cell>
          <cell r="BJ328">
            <v>5.3</v>
          </cell>
          <cell r="BK328" t="str">
            <v>&amp;^%</v>
          </cell>
          <cell r="BL328" t="str">
            <v>&amp;^%</v>
          </cell>
          <cell r="BN328" t="str">
            <v>Mansfield</v>
          </cell>
          <cell r="BO328" t="str">
            <v>E07000174</v>
          </cell>
          <cell r="BP328">
            <v>32000</v>
          </cell>
          <cell r="BQ328">
            <v>7.2</v>
          </cell>
          <cell r="BR328">
            <v>35.5</v>
          </cell>
          <cell r="BS328">
            <v>5</v>
          </cell>
          <cell r="BT328">
            <v>31.9</v>
          </cell>
          <cell r="BU328">
            <v>2.7</v>
          </cell>
          <cell r="BV328">
            <v>15</v>
          </cell>
          <cell r="BW328">
            <v>11</v>
          </cell>
          <cell r="BX328" t="str">
            <v>&amp;^%</v>
          </cell>
          <cell r="BY328" t="str">
            <v>&amp;^%</v>
          </cell>
          <cell r="CA328" t="str">
            <v>Mansfield</v>
          </cell>
          <cell r="CB328" t="str">
            <v>E07000174</v>
          </cell>
          <cell r="CC328">
            <v>27000</v>
          </cell>
          <cell r="CD328">
            <v>11.1</v>
          </cell>
          <cell r="CE328">
            <v>16580</v>
          </cell>
          <cell r="CF328">
            <v>14</v>
          </cell>
          <cell r="CG328">
            <v>18516</v>
          </cell>
          <cell r="CH328">
            <v>6.8</v>
          </cell>
          <cell r="CI328">
            <v>5622</v>
          </cell>
          <cell r="CJ328">
            <v>8.6999999999999993</v>
          </cell>
          <cell r="CK328" t="str">
            <v>&amp;^%</v>
          </cell>
          <cell r="CL328" t="str">
            <v>&amp;^%</v>
          </cell>
          <cell r="CN328" t="str">
            <v>Mansfield</v>
          </cell>
          <cell r="CO328" t="str">
            <v>E07000174</v>
          </cell>
          <cell r="CP328">
            <v>32000</v>
          </cell>
          <cell r="CQ328">
            <v>7.2</v>
          </cell>
          <cell r="CR328">
            <v>9.0500000000000007</v>
          </cell>
          <cell r="CS328">
            <v>5.9</v>
          </cell>
          <cell r="CT328">
            <v>11.44</v>
          </cell>
          <cell r="CU328">
            <v>4.2</v>
          </cell>
          <cell r="CV328">
            <v>6.15</v>
          </cell>
          <cell r="CW328">
            <v>1</v>
          </cell>
          <cell r="CX328" t="str">
            <v>&amp;^%</v>
          </cell>
          <cell r="CY328" t="str">
            <v>&amp;^%</v>
          </cell>
          <cell r="DA328" t="str">
            <v>Mansfield</v>
          </cell>
          <cell r="DB328" t="str">
            <v>E07000174</v>
          </cell>
          <cell r="DC328">
            <v>32000</v>
          </cell>
          <cell r="DD328">
            <v>7.2</v>
          </cell>
          <cell r="DE328">
            <v>312.5</v>
          </cell>
          <cell r="DF328">
            <v>7.2</v>
          </cell>
          <cell r="DG328">
            <v>364.6</v>
          </cell>
          <cell r="DH328">
            <v>5</v>
          </cell>
          <cell r="DI328">
            <v>106.9</v>
          </cell>
          <cell r="DJ328">
            <v>8.4</v>
          </cell>
          <cell r="DK328" t="str">
            <v>&amp;^%</v>
          </cell>
          <cell r="DL328" t="str">
            <v>&amp;^%</v>
          </cell>
          <cell r="DN328" t="str">
            <v>Mansfield</v>
          </cell>
          <cell r="DO328" t="str">
            <v>E07000174</v>
          </cell>
          <cell r="DP328">
            <v>8000</v>
          </cell>
          <cell r="DQ328">
            <v>13.9</v>
          </cell>
          <cell r="DR328">
            <v>37</v>
          </cell>
          <cell r="DS328">
            <v>0.8</v>
          </cell>
          <cell r="DT328">
            <v>37.5</v>
          </cell>
          <cell r="DU328">
            <v>2.2999999999999998</v>
          </cell>
          <cell r="DV328" t="str">
            <v>&amp;^%</v>
          </cell>
          <cell r="DW328" t="str">
            <v>&amp;^%</v>
          </cell>
          <cell r="DX328" t="str">
            <v>&amp;^%</v>
          </cell>
          <cell r="DY328" t="str">
            <v>&amp;^%</v>
          </cell>
          <cell r="EA328" t="str">
            <v>Mansfield</v>
          </cell>
          <cell r="EB328" t="str">
            <v>E07000174</v>
          </cell>
          <cell r="EC328">
            <v>7000</v>
          </cell>
          <cell r="ED328">
            <v>16.8</v>
          </cell>
          <cell r="EE328">
            <v>18011</v>
          </cell>
          <cell r="EF328">
            <v>9.6</v>
          </cell>
          <cell r="EG328">
            <v>21778</v>
          </cell>
          <cell r="EH328">
            <v>9.3000000000000007</v>
          </cell>
          <cell r="EI328" t="str">
            <v>&amp;^%</v>
          </cell>
          <cell r="EJ328" t="str">
            <v>&amp;^%</v>
          </cell>
          <cell r="EK328" t="str">
            <v>&amp;^%</v>
          </cell>
          <cell r="EL328" t="str">
            <v>&amp;^%</v>
          </cell>
          <cell r="EN328" t="str">
            <v>Mansfield</v>
          </cell>
          <cell r="EO328" t="str">
            <v>E07000174</v>
          </cell>
          <cell r="EP328">
            <v>8000</v>
          </cell>
          <cell r="EQ328">
            <v>13.9</v>
          </cell>
          <cell r="ER328">
            <v>9.64</v>
          </cell>
          <cell r="ES328">
            <v>11</v>
          </cell>
          <cell r="ET328">
            <v>11.68</v>
          </cell>
          <cell r="EU328">
            <v>7.6</v>
          </cell>
          <cell r="EV328" t="str">
            <v>&amp;^%</v>
          </cell>
          <cell r="EW328" t="str">
            <v>&amp;^%</v>
          </cell>
          <cell r="EX328" t="str">
            <v>&amp;^%</v>
          </cell>
          <cell r="EY328" t="str">
            <v>&amp;^%</v>
          </cell>
          <cell r="FA328" t="str">
            <v>Mansfield</v>
          </cell>
          <cell r="FB328" t="str">
            <v>E07000174</v>
          </cell>
          <cell r="FC328">
            <v>8000</v>
          </cell>
          <cell r="FD328">
            <v>13.9</v>
          </cell>
          <cell r="FE328">
            <v>375</v>
          </cell>
          <cell r="FF328">
            <v>11</v>
          </cell>
          <cell r="FG328">
            <v>437.5</v>
          </cell>
          <cell r="FH328">
            <v>7.5</v>
          </cell>
          <cell r="FI328" t="str">
            <v>&amp;^%</v>
          </cell>
          <cell r="FJ328" t="str">
            <v>&amp;^%</v>
          </cell>
          <cell r="FK328" t="str">
            <v>&amp;^%</v>
          </cell>
          <cell r="FL328" t="str">
            <v>&amp;^%</v>
          </cell>
          <cell r="FN328" t="str">
            <v>Mansfield</v>
          </cell>
          <cell r="FO328" t="str">
            <v>E07000174</v>
          </cell>
          <cell r="FP328">
            <v>11000</v>
          </cell>
          <cell r="FQ328">
            <v>12.4</v>
          </cell>
          <cell r="FR328">
            <v>40</v>
          </cell>
          <cell r="FS328">
            <v>2.7</v>
          </cell>
          <cell r="FT328">
            <v>41.2</v>
          </cell>
          <cell r="FU328">
            <v>1.8</v>
          </cell>
          <cell r="FV328">
            <v>35.200000000000003</v>
          </cell>
          <cell r="FW328">
            <v>4.0999999999999996</v>
          </cell>
          <cell r="FX328" t="str">
            <v>&amp;^%</v>
          </cell>
          <cell r="FY328" t="str">
            <v>&amp;^%</v>
          </cell>
          <cell r="GA328" t="str">
            <v>Mansfield</v>
          </cell>
          <cell r="GB328" t="str">
            <v>E07000174</v>
          </cell>
          <cell r="GC328">
            <v>10000</v>
          </cell>
          <cell r="GD328">
            <v>15.1</v>
          </cell>
          <cell r="GE328">
            <v>21968</v>
          </cell>
          <cell r="GF328">
            <v>11</v>
          </cell>
          <cell r="GG328">
            <v>25307</v>
          </cell>
          <cell r="GH328">
            <v>7.2</v>
          </cell>
          <cell r="GI328" t="str">
            <v>&amp;^%</v>
          </cell>
          <cell r="GJ328" t="str">
            <v>&amp;^%</v>
          </cell>
          <cell r="GK328" t="str">
            <v>&amp;^%</v>
          </cell>
          <cell r="GL328" t="str">
            <v>&amp;^%</v>
          </cell>
          <cell r="GN328" t="str">
            <v>Mansfield</v>
          </cell>
          <cell r="GO328" t="str">
            <v>E07000174</v>
          </cell>
          <cell r="GP328">
            <v>11000</v>
          </cell>
          <cell r="GQ328">
            <v>12.4</v>
          </cell>
          <cell r="GR328">
            <v>9.7799999999999994</v>
          </cell>
          <cell r="GS328">
            <v>10</v>
          </cell>
          <cell r="GT328">
            <v>11.88</v>
          </cell>
          <cell r="GU328">
            <v>6.5</v>
          </cell>
          <cell r="GV328">
            <v>6.32</v>
          </cell>
          <cell r="GW328">
            <v>2.2000000000000002</v>
          </cell>
          <cell r="GX328" t="str">
            <v>&amp;^%</v>
          </cell>
          <cell r="GY328" t="str">
            <v>&amp;^%</v>
          </cell>
        </row>
        <row r="329">
          <cell r="A329" t="str">
            <v>Newark and Sherwood</v>
          </cell>
          <cell r="B329" t="str">
            <v>E07000175</v>
          </cell>
          <cell r="C329">
            <v>16000</v>
          </cell>
          <cell r="D329">
            <v>10.5</v>
          </cell>
          <cell r="E329">
            <v>487.1</v>
          </cell>
          <cell r="F329">
            <v>11</v>
          </cell>
          <cell r="G329">
            <v>569.4</v>
          </cell>
          <cell r="H329">
            <v>5.0999999999999996</v>
          </cell>
          <cell r="I329">
            <v>299.39999999999998</v>
          </cell>
          <cell r="J329">
            <v>8</v>
          </cell>
          <cell r="K329" t="str">
            <v>&amp;^%</v>
          </cell>
          <cell r="L329" t="str">
            <v>&amp;^%</v>
          </cell>
          <cell r="N329" t="str">
            <v>Newark and Sherwood</v>
          </cell>
          <cell r="O329" t="str">
            <v>E07000175</v>
          </cell>
          <cell r="P329">
            <v>24000</v>
          </cell>
          <cell r="Q329">
            <v>8.4</v>
          </cell>
          <cell r="R329">
            <v>38.799999999999997</v>
          </cell>
          <cell r="S329">
            <v>1.6</v>
          </cell>
          <cell r="T329">
            <v>39.9</v>
          </cell>
          <cell r="U329">
            <v>1</v>
          </cell>
          <cell r="V329">
            <v>35</v>
          </cell>
          <cell r="W329">
            <v>2.4</v>
          </cell>
          <cell r="X329" t="str">
            <v>&amp;^%</v>
          </cell>
          <cell r="Y329" t="str">
            <v>&amp;^%</v>
          </cell>
          <cell r="AA329" t="str">
            <v>Newark and Sherwood</v>
          </cell>
          <cell r="AB329" t="str">
            <v>E07000175</v>
          </cell>
          <cell r="AC329">
            <v>21000</v>
          </cell>
          <cell r="AD329">
            <v>11.7</v>
          </cell>
          <cell r="AE329">
            <v>22046</v>
          </cell>
          <cell r="AF329">
            <v>10</v>
          </cell>
          <cell r="AG329">
            <v>26606</v>
          </cell>
          <cell r="AH329">
            <v>6</v>
          </cell>
          <cell r="AI329">
            <v>13188</v>
          </cell>
          <cell r="AJ329">
            <v>9.1999999999999993</v>
          </cell>
          <cell r="AK329" t="str">
            <v>&amp;^%</v>
          </cell>
          <cell r="AL329" t="str">
            <v>&amp;^%</v>
          </cell>
          <cell r="AN329" t="str">
            <v>Newark and Sherwood</v>
          </cell>
          <cell r="AO329" t="str">
            <v>E07000175</v>
          </cell>
          <cell r="AP329">
            <v>24000</v>
          </cell>
          <cell r="AQ329">
            <v>8.4</v>
          </cell>
          <cell r="AR329">
            <v>10.39</v>
          </cell>
          <cell r="AS329">
            <v>6.9</v>
          </cell>
          <cell r="AT329">
            <v>12.88</v>
          </cell>
          <cell r="AU329">
            <v>4.5</v>
          </cell>
          <cell r="AV329">
            <v>6.72</v>
          </cell>
          <cell r="AW329">
            <v>3.8</v>
          </cell>
          <cell r="AX329" t="str">
            <v>&amp;^%</v>
          </cell>
          <cell r="AY329" t="str">
            <v>&amp;^%</v>
          </cell>
          <cell r="BA329" t="str">
            <v>Newark and Sherwood</v>
          </cell>
          <cell r="BB329" t="str">
            <v>E07000175</v>
          </cell>
          <cell r="BC329">
            <v>24000</v>
          </cell>
          <cell r="BD329">
            <v>8.4</v>
          </cell>
          <cell r="BE329">
            <v>430.1</v>
          </cell>
          <cell r="BF329">
            <v>7.7</v>
          </cell>
          <cell r="BG329">
            <v>513.79999999999995</v>
          </cell>
          <cell r="BH329">
            <v>4.3</v>
          </cell>
          <cell r="BI329">
            <v>263</v>
          </cell>
          <cell r="BJ329">
            <v>3.8</v>
          </cell>
          <cell r="BK329" t="str">
            <v>&amp;^%</v>
          </cell>
          <cell r="BL329" t="str">
            <v>&amp;^%</v>
          </cell>
          <cell r="BN329" t="str">
            <v>Newark and Sherwood</v>
          </cell>
          <cell r="BO329" t="str">
            <v>E07000175</v>
          </cell>
          <cell r="BP329">
            <v>38000</v>
          </cell>
          <cell r="BQ329">
            <v>6.6</v>
          </cell>
          <cell r="BR329">
            <v>37</v>
          </cell>
          <cell r="BS329">
            <v>1.7</v>
          </cell>
          <cell r="BT329">
            <v>31.8</v>
          </cell>
          <cell r="BU329">
            <v>2.6</v>
          </cell>
          <cell r="BV329">
            <v>10.199999999999999</v>
          </cell>
          <cell r="BW329">
            <v>18</v>
          </cell>
          <cell r="BX329" t="str">
            <v>&amp;^%</v>
          </cell>
          <cell r="BY329" t="str">
            <v>&amp;^%</v>
          </cell>
          <cell r="CA329" t="str">
            <v>Newark and Sherwood</v>
          </cell>
          <cell r="CB329" t="str">
            <v>E07000175</v>
          </cell>
          <cell r="CC329">
            <v>32000</v>
          </cell>
          <cell r="CD329">
            <v>12.2</v>
          </cell>
          <cell r="CE329">
            <v>18777</v>
          </cell>
          <cell r="CF329">
            <v>17</v>
          </cell>
          <cell r="CG329">
            <v>20732</v>
          </cell>
          <cell r="CH329">
            <v>8</v>
          </cell>
          <cell r="CI329" t="str">
            <v>&amp;^%</v>
          </cell>
          <cell r="CJ329" t="str">
            <v>&amp;^%</v>
          </cell>
          <cell r="CK329" t="str">
            <v>&amp;^%</v>
          </cell>
          <cell r="CL329" t="str">
            <v>&amp;^%</v>
          </cell>
          <cell r="CN329" t="str">
            <v>Newark and Sherwood</v>
          </cell>
          <cell r="CO329" t="str">
            <v>E07000175</v>
          </cell>
          <cell r="CP329">
            <v>38000</v>
          </cell>
          <cell r="CQ329">
            <v>6.6</v>
          </cell>
          <cell r="CR329">
            <v>9.65</v>
          </cell>
          <cell r="CS329">
            <v>4.8</v>
          </cell>
          <cell r="CT329">
            <v>12.29</v>
          </cell>
          <cell r="CU329">
            <v>3.9</v>
          </cell>
          <cell r="CV329">
            <v>6.18</v>
          </cell>
          <cell r="CW329">
            <v>0.6</v>
          </cell>
          <cell r="CX329" t="str">
            <v>&amp;^%</v>
          </cell>
          <cell r="CY329" t="str">
            <v>&amp;^%</v>
          </cell>
          <cell r="DA329" t="str">
            <v>Newark and Sherwood</v>
          </cell>
          <cell r="DB329" t="str">
            <v>E07000175</v>
          </cell>
          <cell r="DC329">
            <v>38000</v>
          </cell>
          <cell r="DD329">
            <v>6.6</v>
          </cell>
          <cell r="DE329">
            <v>353.2</v>
          </cell>
          <cell r="DF329">
            <v>7</v>
          </cell>
          <cell r="DG329">
            <v>391.1</v>
          </cell>
          <cell r="DH329">
            <v>4.8</v>
          </cell>
          <cell r="DI329">
            <v>87.2</v>
          </cell>
          <cell r="DJ329">
            <v>16</v>
          </cell>
          <cell r="DK329" t="str">
            <v>&amp;^%</v>
          </cell>
          <cell r="DL329" t="str">
            <v>&amp;^%</v>
          </cell>
          <cell r="DN329" t="str">
            <v>Newark and Sherwood</v>
          </cell>
          <cell r="DO329" t="str">
            <v>E07000175</v>
          </cell>
          <cell r="DP329">
            <v>8000</v>
          </cell>
          <cell r="DQ329">
            <v>14</v>
          </cell>
          <cell r="DR329">
            <v>37.5</v>
          </cell>
          <cell r="DS329">
            <v>2.1</v>
          </cell>
          <cell r="DT329">
            <v>38.6</v>
          </cell>
          <cell r="DU329">
            <v>1.6</v>
          </cell>
          <cell r="DV329" t="str">
            <v>&amp;^%</v>
          </cell>
          <cell r="DW329" t="str">
            <v>&amp;^%</v>
          </cell>
          <cell r="DX329" t="str">
            <v>&amp;^%</v>
          </cell>
          <cell r="DY329" t="str">
            <v>&amp;^%</v>
          </cell>
          <cell r="EA329" t="str">
            <v>Newark and Sherwood</v>
          </cell>
          <cell r="EB329" t="str">
            <v>E07000175</v>
          </cell>
          <cell r="EC329">
            <v>7000</v>
          </cell>
          <cell r="ED329">
            <v>17.5</v>
          </cell>
          <cell r="EE329">
            <v>18605</v>
          </cell>
          <cell r="EF329">
            <v>14</v>
          </cell>
          <cell r="EG329">
            <v>21018</v>
          </cell>
          <cell r="EH329">
            <v>9.1</v>
          </cell>
          <cell r="EI329" t="str">
            <v>&amp;^%</v>
          </cell>
          <cell r="EJ329" t="str">
            <v>&amp;^%</v>
          </cell>
          <cell r="EK329" t="str">
            <v>&amp;^%</v>
          </cell>
          <cell r="EL329" t="str">
            <v>&amp;^%</v>
          </cell>
          <cell r="EN329" t="str">
            <v>Newark and Sherwood</v>
          </cell>
          <cell r="EO329" t="str">
            <v>E07000175</v>
          </cell>
          <cell r="EP329">
            <v>8000</v>
          </cell>
          <cell r="EQ329">
            <v>14</v>
          </cell>
          <cell r="ER329">
            <v>9.07</v>
          </cell>
          <cell r="ES329">
            <v>10</v>
          </cell>
          <cell r="ET329">
            <v>10.5</v>
          </cell>
          <cell r="EU329">
            <v>6.5</v>
          </cell>
          <cell r="EV329" t="str">
            <v>&amp;^%</v>
          </cell>
          <cell r="EW329" t="str">
            <v>&amp;^%</v>
          </cell>
          <cell r="EX329" t="str">
            <v>&amp;^%</v>
          </cell>
          <cell r="EY329" t="str">
            <v>&amp;^%</v>
          </cell>
          <cell r="FA329" t="str">
            <v>Newark and Sherwood</v>
          </cell>
          <cell r="FB329" t="str">
            <v>E07000175</v>
          </cell>
          <cell r="FC329">
            <v>8000</v>
          </cell>
          <cell r="FD329">
            <v>14</v>
          </cell>
          <cell r="FE329">
            <v>351.4</v>
          </cell>
          <cell r="FF329">
            <v>11</v>
          </cell>
          <cell r="FG329">
            <v>405.4</v>
          </cell>
          <cell r="FH329">
            <v>6.5</v>
          </cell>
          <cell r="FI329" t="str">
            <v>&amp;^%</v>
          </cell>
          <cell r="FJ329" t="str">
            <v>&amp;^%</v>
          </cell>
          <cell r="FK329" t="str">
            <v>&amp;^%</v>
          </cell>
          <cell r="FL329" t="str">
            <v>&amp;^%</v>
          </cell>
          <cell r="FN329" t="str">
            <v>Newark and Sherwood</v>
          </cell>
          <cell r="FO329" t="str">
            <v>E07000175</v>
          </cell>
          <cell r="FP329">
            <v>16000</v>
          </cell>
          <cell r="FQ329">
            <v>10.5</v>
          </cell>
          <cell r="FR329">
            <v>39.200000000000003</v>
          </cell>
          <cell r="FS329">
            <v>1.6</v>
          </cell>
          <cell r="FT329">
            <v>40.5</v>
          </cell>
          <cell r="FU329">
            <v>1.3</v>
          </cell>
          <cell r="FV329">
            <v>37</v>
          </cell>
          <cell r="FW329">
            <v>2.2999999999999998</v>
          </cell>
          <cell r="FX329" t="str">
            <v>&amp;^%</v>
          </cell>
          <cell r="FY329" t="str">
            <v>&amp;^%</v>
          </cell>
          <cell r="GA329" t="str">
            <v>Newark and Sherwood</v>
          </cell>
          <cell r="GB329" t="str">
            <v>E07000175</v>
          </cell>
          <cell r="GC329">
            <v>14000</v>
          </cell>
          <cell r="GD329">
            <v>15.1</v>
          </cell>
          <cell r="GE329">
            <v>23493</v>
          </cell>
          <cell r="GF329">
            <v>17</v>
          </cell>
          <cell r="GG329">
            <v>29246</v>
          </cell>
          <cell r="GH329">
            <v>7.5</v>
          </cell>
          <cell r="GI329" t="str">
            <v>&amp;^%</v>
          </cell>
          <cell r="GJ329" t="str">
            <v>&amp;^%</v>
          </cell>
          <cell r="GK329" t="str">
            <v>&amp;^%</v>
          </cell>
          <cell r="GL329" t="str">
            <v>&amp;^%</v>
          </cell>
          <cell r="GN329" t="str">
            <v>Newark and Sherwood</v>
          </cell>
          <cell r="GO329" t="str">
            <v>E07000175</v>
          </cell>
          <cell r="GP329">
            <v>16000</v>
          </cell>
          <cell r="GQ329">
            <v>10.5</v>
          </cell>
          <cell r="GR329">
            <v>11.75</v>
          </cell>
          <cell r="GS329">
            <v>11</v>
          </cell>
          <cell r="GT329">
            <v>14.05</v>
          </cell>
          <cell r="GU329">
            <v>5.4</v>
          </cell>
          <cell r="GV329">
            <v>7.5</v>
          </cell>
          <cell r="GW329">
            <v>6.3</v>
          </cell>
          <cell r="GX329" t="str">
            <v>&amp;^%</v>
          </cell>
          <cell r="GY329" t="str">
            <v>&amp;^%</v>
          </cell>
        </row>
        <row r="330">
          <cell r="A330" t="str">
            <v>Rushcliffe</v>
          </cell>
          <cell r="B330" t="str">
            <v>E07000176</v>
          </cell>
          <cell r="C330">
            <v>15000</v>
          </cell>
          <cell r="D330">
            <v>10.8</v>
          </cell>
          <cell r="E330">
            <v>508.6</v>
          </cell>
          <cell r="F330">
            <v>11</v>
          </cell>
          <cell r="G330">
            <v>614.79999999999995</v>
          </cell>
          <cell r="H330">
            <v>8.5</v>
          </cell>
          <cell r="I330">
            <v>254</v>
          </cell>
          <cell r="J330">
            <v>6.5</v>
          </cell>
          <cell r="K330" t="str">
            <v>&amp;^%</v>
          </cell>
          <cell r="L330" t="str">
            <v>&amp;^%</v>
          </cell>
          <cell r="N330" t="str">
            <v>Rushcliffe</v>
          </cell>
          <cell r="O330" t="str">
            <v>E07000176</v>
          </cell>
          <cell r="P330">
            <v>23000</v>
          </cell>
          <cell r="Q330">
            <v>8.5</v>
          </cell>
          <cell r="R330">
            <v>37.5</v>
          </cell>
          <cell r="S330">
            <v>1.4</v>
          </cell>
          <cell r="T330">
            <v>38.700000000000003</v>
          </cell>
          <cell r="U330">
            <v>1.2</v>
          </cell>
          <cell r="V330">
            <v>32.5</v>
          </cell>
          <cell r="W330">
            <v>2.2000000000000002</v>
          </cell>
          <cell r="X330" t="str">
            <v>&amp;^%</v>
          </cell>
          <cell r="Y330" t="str">
            <v>&amp;^%</v>
          </cell>
          <cell r="AA330" t="str">
            <v>Rushcliffe</v>
          </cell>
          <cell r="AB330" t="str">
            <v>E07000176</v>
          </cell>
          <cell r="AC330">
            <v>21000</v>
          </cell>
          <cell r="AD330">
            <v>13</v>
          </cell>
          <cell r="AE330">
            <v>25004</v>
          </cell>
          <cell r="AF330">
            <v>15</v>
          </cell>
          <cell r="AG330">
            <v>30246</v>
          </cell>
          <cell r="AH330">
            <v>11</v>
          </cell>
          <cell r="AI330" t="str">
            <v>&amp;^%</v>
          </cell>
          <cell r="AJ330" t="str">
            <v>&amp;^%</v>
          </cell>
          <cell r="AK330" t="str">
            <v>&amp;^%</v>
          </cell>
          <cell r="AL330" t="str">
            <v>&amp;^%</v>
          </cell>
          <cell r="AN330" t="str">
            <v>Rushcliffe</v>
          </cell>
          <cell r="AO330" t="str">
            <v>E07000176</v>
          </cell>
          <cell r="AP330">
            <v>23000</v>
          </cell>
          <cell r="AQ330">
            <v>8.5</v>
          </cell>
          <cell r="AR330">
            <v>12.72</v>
          </cell>
          <cell r="AS330">
            <v>7.6</v>
          </cell>
          <cell r="AT330">
            <v>14.74</v>
          </cell>
          <cell r="AU330">
            <v>6.4</v>
          </cell>
          <cell r="AV330">
            <v>6.79</v>
          </cell>
          <cell r="AW330">
            <v>3.8</v>
          </cell>
          <cell r="AX330" t="str">
            <v>&amp;^%</v>
          </cell>
          <cell r="AY330" t="str">
            <v>&amp;^%</v>
          </cell>
          <cell r="BA330" t="str">
            <v>Rushcliffe</v>
          </cell>
          <cell r="BB330" t="str">
            <v>E07000176</v>
          </cell>
          <cell r="BC330">
            <v>23000</v>
          </cell>
          <cell r="BD330">
            <v>8.5</v>
          </cell>
          <cell r="BE330">
            <v>470.6</v>
          </cell>
          <cell r="BF330">
            <v>9.6</v>
          </cell>
          <cell r="BG330">
            <v>571</v>
          </cell>
          <cell r="BH330">
            <v>6.4</v>
          </cell>
          <cell r="BI330">
            <v>249.9</v>
          </cell>
          <cell r="BJ330">
            <v>5.5</v>
          </cell>
          <cell r="BK330" t="str">
            <v>&amp;^%</v>
          </cell>
          <cell r="BL330" t="str">
            <v>&amp;^%</v>
          </cell>
          <cell r="BN330" t="str">
            <v>Rushcliffe</v>
          </cell>
          <cell r="BO330" t="str">
            <v>E07000176</v>
          </cell>
          <cell r="BP330">
            <v>35000</v>
          </cell>
          <cell r="BQ330">
            <v>6.8</v>
          </cell>
          <cell r="BR330">
            <v>35.799999999999997</v>
          </cell>
          <cell r="BS330">
            <v>2.8</v>
          </cell>
          <cell r="BT330">
            <v>31.6</v>
          </cell>
          <cell r="BU330">
            <v>2.7</v>
          </cell>
          <cell r="BV330" t="str">
            <v>&amp;^%</v>
          </cell>
          <cell r="BW330" t="str">
            <v>&amp;^%</v>
          </cell>
          <cell r="BX330" t="str">
            <v>&amp;^%</v>
          </cell>
          <cell r="BY330" t="str">
            <v>&amp;^%</v>
          </cell>
          <cell r="CA330" t="str">
            <v>Rushcliffe</v>
          </cell>
          <cell r="CB330" t="str">
            <v>E07000176</v>
          </cell>
          <cell r="CC330">
            <v>31000</v>
          </cell>
          <cell r="CD330">
            <v>9.8000000000000007</v>
          </cell>
          <cell r="CE330">
            <v>18989</v>
          </cell>
          <cell r="CF330">
            <v>14</v>
          </cell>
          <cell r="CG330">
            <v>23911</v>
          </cell>
          <cell r="CH330">
            <v>9</v>
          </cell>
          <cell r="CI330" t="str">
            <v>&amp;^%</v>
          </cell>
          <cell r="CJ330" t="str">
            <v>&amp;^%</v>
          </cell>
          <cell r="CK330" t="str">
            <v>&amp;^%</v>
          </cell>
          <cell r="CL330" t="str">
            <v>&amp;^%</v>
          </cell>
          <cell r="CN330" t="str">
            <v>Rushcliffe</v>
          </cell>
          <cell r="CO330" t="str">
            <v>E07000176</v>
          </cell>
          <cell r="CP330">
            <v>35000</v>
          </cell>
          <cell r="CQ330">
            <v>6.8</v>
          </cell>
          <cell r="CR330">
            <v>10.86</v>
          </cell>
          <cell r="CS330">
            <v>8.6999999999999993</v>
          </cell>
          <cell r="CT330">
            <v>14.12</v>
          </cell>
          <cell r="CU330">
            <v>5.6</v>
          </cell>
          <cell r="CV330">
            <v>6.27</v>
          </cell>
          <cell r="CW330">
            <v>2.1</v>
          </cell>
          <cell r="CX330" t="str">
            <v>&amp;^%</v>
          </cell>
          <cell r="CY330" t="str">
            <v>&amp;^%</v>
          </cell>
          <cell r="DA330" t="str">
            <v>Rushcliffe</v>
          </cell>
          <cell r="DB330" t="str">
            <v>E07000176</v>
          </cell>
          <cell r="DC330">
            <v>35000</v>
          </cell>
          <cell r="DD330">
            <v>6.8</v>
          </cell>
          <cell r="DE330">
            <v>343.2</v>
          </cell>
          <cell r="DF330">
            <v>10</v>
          </cell>
          <cell r="DG330">
            <v>445.6</v>
          </cell>
          <cell r="DH330">
            <v>6.2</v>
          </cell>
          <cell r="DI330" t="str">
            <v>&amp;^%</v>
          </cell>
          <cell r="DJ330" t="str">
            <v>&amp;^%</v>
          </cell>
          <cell r="DK330" t="str">
            <v>&amp;^%</v>
          </cell>
          <cell r="DL330" t="str">
            <v>&amp;^%</v>
          </cell>
          <cell r="DN330" t="str">
            <v>Rushcliffe</v>
          </cell>
          <cell r="DO330" t="str">
            <v>E07000176</v>
          </cell>
          <cell r="DP330">
            <v>8000</v>
          </cell>
          <cell r="DQ330">
            <v>13.9</v>
          </cell>
          <cell r="DR330">
            <v>37</v>
          </cell>
          <cell r="DS330">
            <v>1.2</v>
          </cell>
          <cell r="DT330">
            <v>37.4</v>
          </cell>
          <cell r="DU330">
            <v>2.1</v>
          </cell>
          <cell r="DV330" t="str">
            <v>&amp;^%</v>
          </cell>
          <cell r="DW330" t="str">
            <v>&amp;^%</v>
          </cell>
          <cell r="DX330" t="str">
            <v>&amp;^%</v>
          </cell>
          <cell r="DY330" t="str">
            <v>&amp;^%</v>
          </cell>
          <cell r="EA330" t="str">
            <v>Rushcliffe</v>
          </cell>
          <cell r="EB330" t="str">
            <v>E07000176</v>
          </cell>
          <cell r="EC330" t="str">
            <v>&amp;^%</v>
          </cell>
          <cell r="ED330" t="str">
            <v>&amp;^%</v>
          </cell>
          <cell r="EE330" t="str">
            <v>&amp;^%</v>
          </cell>
          <cell r="EF330" t="str">
            <v>&amp;^%</v>
          </cell>
          <cell r="EG330">
            <v>22948</v>
          </cell>
          <cell r="EH330">
            <v>17</v>
          </cell>
          <cell r="EI330" t="str">
            <v>&amp;^%</v>
          </cell>
          <cell r="EJ330" t="str">
            <v>&amp;^%</v>
          </cell>
          <cell r="EK330" t="str">
            <v>&amp;^%</v>
          </cell>
          <cell r="EL330" t="str">
            <v>&amp;^%</v>
          </cell>
          <cell r="EN330" t="str">
            <v>Rushcliffe</v>
          </cell>
          <cell r="EO330" t="str">
            <v>E07000176</v>
          </cell>
          <cell r="EP330">
            <v>8000</v>
          </cell>
          <cell r="EQ330">
            <v>13.9</v>
          </cell>
          <cell r="ER330">
            <v>12.44</v>
          </cell>
          <cell r="ES330">
            <v>8.6999999999999993</v>
          </cell>
          <cell r="ET330">
            <v>13.1</v>
          </cell>
          <cell r="EU330">
            <v>7</v>
          </cell>
          <cell r="EV330">
            <v>6.73</v>
          </cell>
          <cell r="EW330">
            <v>5.5</v>
          </cell>
          <cell r="EX330" t="str">
            <v>&amp;^%</v>
          </cell>
          <cell r="EY330" t="str">
            <v>&amp;^%</v>
          </cell>
          <cell r="FA330" t="str">
            <v>Rushcliffe</v>
          </cell>
          <cell r="FB330" t="str">
            <v>E07000176</v>
          </cell>
          <cell r="FC330">
            <v>8000</v>
          </cell>
          <cell r="FD330">
            <v>13.9</v>
          </cell>
          <cell r="FE330">
            <v>439.1</v>
          </cell>
          <cell r="FF330">
            <v>11</v>
          </cell>
          <cell r="FG330">
            <v>489.9</v>
          </cell>
          <cell r="FH330">
            <v>6.8</v>
          </cell>
          <cell r="FI330" t="str">
            <v>&amp;^%</v>
          </cell>
          <cell r="FJ330" t="str">
            <v>&amp;^%</v>
          </cell>
          <cell r="FK330" t="str">
            <v>&amp;^%</v>
          </cell>
          <cell r="FL330" t="str">
            <v>&amp;^%</v>
          </cell>
          <cell r="FN330" t="str">
            <v>Rushcliffe</v>
          </cell>
          <cell r="FO330" t="str">
            <v>E07000176</v>
          </cell>
          <cell r="FP330">
            <v>15000</v>
          </cell>
          <cell r="FQ330">
            <v>10.8</v>
          </cell>
          <cell r="FR330">
            <v>38.299999999999997</v>
          </cell>
          <cell r="FS330">
            <v>1.7</v>
          </cell>
          <cell r="FT330">
            <v>39.5</v>
          </cell>
          <cell r="FU330">
            <v>1.4</v>
          </cell>
          <cell r="FV330">
            <v>35</v>
          </cell>
          <cell r="FW330">
            <v>2.8</v>
          </cell>
          <cell r="FX330" t="str">
            <v>&amp;^%</v>
          </cell>
          <cell r="FY330" t="str">
            <v>&amp;^%</v>
          </cell>
          <cell r="GA330" t="str">
            <v>Rushcliffe</v>
          </cell>
          <cell r="GB330" t="str">
            <v>E07000176</v>
          </cell>
          <cell r="GC330">
            <v>13000</v>
          </cell>
          <cell r="GD330">
            <v>12.8</v>
          </cell>
          <cell r="GE330">
            <v>28316</v>
          </cell>
          <cell r="GF330">
            <v>12</v>
          </cell>
          <cell r="GG330">
            <v>34266</v>
          </cell>
          <cell r="GH330">
            <v>11</v>
          </cell>
          <cell r="GI330">
            <v>15024</v>
          </cell>
          <cell r="GJ330">
            <v>9.5</v>
          </cell>
          <cell r="GK330" t="str">
            <v>&amp;^%</v>
          </cell>
          <cell r="GL330" t="str">
            <v>&amp;^%</v>
          </cell>
          <cell r="GN330" t="str">
            <v>Rushcliffe</v>
          </cell>
          <cell r="GO330" t="str">
            <v>E07000176</v>
          </cell>
          <cell r="GP330">
            <v>15000</v>
          </cell>
          <cell r="GQ330">
            <v>10.8</v>
          </cell>
          <cell r="GR330">
            <v>12.78</v>
          </cell>
          <cell r="GS330">
            <v>11</v>
          </cell>
          <cell r="GT330">
            <v>15.58</v>
          </cell>
          <cell r="GU330">
            <v>8.6</v>
          </cell>
          <cell r="GV330">
            <v>6.9</v>
          </cell>
          <cell r="GW330">
            <v>4.5999999999999996</v>
          </cell>
          <cell r="GX330" t="str">
            <v>&amp;^%</v>
          </cell>
          <cell r="GY330" t="str">
            <v>&amp;^%</v>
          </cell>
        </row>
        <row r="331">
          <cell r="A331" t="str">
            <v>Herefordshire</v>
          </cell>
          <cell r="B331" t="str">
            <v>E06000019</v>
          </cell>
          <cell r="C331">
            <v>25000</v>
          </cell>
          <cell r="D331">
            <v>8.3000000000000007</v>
          </cell>
          <cell r="E331">
            <v>436.1</v>
          </cell>
          <cell r="F331">
            <v>6</v>
          </cell>
          <cell r="G331">
            <v>547.79999999999995</v>
          </cell>
          <cell r="H331">
            <v>7</v>
          </cell>
          <cell r="I331">
            <v>289.5</v>
          </cell>
          <cell r="J331">
            <v>6</v>
          </cell>
          <cell r="K331" t="str">
            <v>&amp;^%</v>
          </cell>
          <cell r="L331" t="str">
            <v>&amp;^%</v>
          </cell>
          <cell r="N331" t="str">
            <v>Herefordshire</v>
          </cell>
          <cell r="O331" t="str">
            <v>E06000019</v>
          </cell>
          <cell r="P331">
            <v>41000</v>
          </cell>
          <cell r="Q331">
            <v>6.4</v>
          </cell>
          <cell r="R331">
            <v>38.4</v>
          </cell>
          <cell r="S331">
            <v>1.6</v>
          </cell>
          <cell r="T331">
            <v>39.5</v>
          </cell>
          <cell r="U331">
            <v>0.9</v>
          </cell>
          <cell r="V331">
            <v>33.5</v>
          </cell>
          <cell r="W331">
            <v>1.9</v>
          </cell>
          <cell r="X331" t="str">
            <v>&amp;^%</v>
          </cell>
          <cell r="Y331" t="str">
            <v>&amp;^%</v>
          </cell>
          <cell r="AA331" t="str">
            <v>Herefordshire</v>
          </cell>
          <cell r="AB331" t="str">
            <v>E06000019</v>
          </cell>
          <cell r="AC331">
            <v>35000</v>
          </cell>
          <cell r="AD331">
            <v>8.6</v>
          </cell>
          <cell r="AE331">
            <v>20045</v>
          </cell>
          <cell r="AF331">
            <v>5.2</v>
          </cell>
          <cell r="AG331">
            <v>24744</v>
          </cell>
          <cell r="AH331">
            <v>5.8</v>
          </cell>
          <cell r="AI331">
            <v>13239</v>
          </cell>
          <cell r="AJ331">
            <v>5.3</v>
          </cell>
          <cell r="AK331" t="str">
            <v>&amp;^%</v>
          </cell>
          <cell r="AL331" t="str">
            <v>&amp;^%</v>
          </cell>
          <cell r="AN331" t="str">
            <v>Herefordshire</v>
          </cell>
          <cell r="AO331" t="str">
            <v>E06000019</v>
          </cell>
          <cell r="AP331">
            <v>41000</v>
          </cell>
          <cell r="AQ331">
            <v>6.4</v>
          </cell>
          <cell r="AR331">
            <v>9.44</v>
          </cell>
          <cell r="AS331">
            <v>4</v>
          </cell>
          <cell r="AT331">
            <v>12.05</v>
          </cell>
          <cell r="AU331">
            <v>5.3</v>
          </cell>
          <cell r="AV331">
            <v>6.77</v>
          </cell>
          <cell r="AW331">
            <v>2.6</v>
          </cell>
          <cell r="AX331" t="str">
            <v>&amp;^%</v>
          </cell>
          <cell r="AY331" t="str">
            <v>&amp;^%</v>
          </cell>
          <cell r="BA331" t="str">
            <v>Herefordshire</v>
          </cell>
          <cell r="BB331" t="str">
            <v>E06000019</v>
          </cell>
          <cell r="BC331">
            <v>41000</v>
          </cell>
          <cell r="BD331">
            <v>6.4</v>
          </cell>
          <cell r="BE331">
            <v>384.6</v>
          </cell>
          <cell r="BF331">
            <v>4.2</v>
          </cell>
          <cell r="BG331">
            <v>475.8</v>
          </cell>
          <cell r="BH331">
            <v>5.2</v>
          </cell>
          <cell r="BI331">
            <v>250.4</v>
          </cell>
          <cell r="BJ331">
            <v>4.5</v>
          </cell>
          <cell r="BK331" t="str">
            <v>&amp;^%</v>
          </cell>
          <cell r="BL331" t="str">
            <v>&amp;^%</v>
          </cell>
          <cell r="BN331" t="str">
            <v>Herefordshire</v>
          </cell>
          <cell r="BO331" t="str">
            <v>E06000019</v>
          </cell>
          <cell r="BP331">
            <v>64000</v>
          </cell>
          <cell r="BQ331">
            <v>5.0999999999999996</v>
          </cell>
          <cell r="BR331">
            <v>36.5</v>
          </cell>
          <cell r="BS331">
            <v>1.9</v>
          </cell>
          <cell r="BT331">
            <v>32</v>
          </cell>
          <cell r="BU331">
            <v>2</v>
          </cell>
          <cell r="BV331">
            <v>12.2</v>
          </cell>
          <cell r="BW331">
            <v>12</v>
          </cell>
          <cell r="BX331">
            <v>44</v>
          </cell>
          <cell r="BY331">
            <v>14</v>
          </cell>
          <cell r="CA331" t="str">
            <v>Herefordshire</v>
          </cell>
          <cell r="CB331" t="str">
            <v>E06000019</v>
          </cell>
          <cell r="CC331">
            <v>53000</v>
          </cell>
          <cell r="CD331">
            <v>8</v>
          </cell>
          <cell r="CE331">
            <v>17257</v>
          </cell>
          <cell r="CF331">
            <v>7.8</v>
          </cell>
          <cell r="CG331">
            <v>19758</v>
          </cell>
          <cell r="CH331">
            <v>6.8</v>
          </cell>
          <cell r="CI331" t="str">
            <v>&amp;^%</v>
          </cell>
          <cell r="CJ331" t="str">
            <v>&amp;^%</v>
          </cell>
          <cell r="CK331" t="str">
            <v>&amp;^%</v>
          </cell>
          <cell r="CL331" t="str">
            <v>&amp;^%</v>
          </cell>
          <cell r="CN331" t="str">
            <v>Herefordshire</v>
          </cell>
          <cell r="CO331" t="str">
            <v>E06000019</v>
          </cell>
          <cell r="CP331">
            <v>64000</v>
          </cell>
          <cell r="CQ331">
            <v>5.0999999999999996</v>
          </cell>
          <cell r="CR331">
            <v>9</v>
          </cell>
          <cell r="CS331">
            <v>3.8</v>
          </cell>
          <cell r="CT331">
            <v>11.73</v>
          </cell>
          <cell r="CU331">
            <v>4.4000000000000004</v>
          </cell>
          <cell r="CV331">
            <v>6.27</v>
          </cell>
          <cell r="CW331">
            <v>1.2</v>
          </cell>
          <cell r="CX331" t="str">
            <v>&amp;^%</v>
          </cell>
          <cell r="CY331" t="str">
            <v>&amp;^%</v>
          </cell>
          <cell r="DA331" t="str">
            <v>Herefordshire</v>
          </cell>
          <cell r="DB331" t="str">
            <v>E06000019</v>
          </cell>
          <cell r="DC331">
            <v>64000</v>
          </cell>
          <cell r="DD331">
            <v>5.0999999999999996</v>
          </cell>
          <cell r="DE331">
            <v>327.2</v>
          </cell>
          <cell r="DF331">
            <v>4.3</v>
          </cell>
          <cell r="DG331">
            <v>374.8</v>
          </cell>
          <cell r="DH331">
            <v>4.9000000000000004</v>
          </cell>
          <cell r="DI331">
            <v>100.9</v>
          </cell>
          <cell r="DJ331">
            <v>11</v>
          </cell>
          <cell r="DK331" t="str">
            <v>&amp;^%</v>
          </cell>
          <cell r="DL331" t="str">
            <v>&amp;^%</v>
          </cell>
          <cell r="DN331" t="str">
            <v>Herefordshire</v>
          </cell>
          <cell r="DO331" t="str">
            <v>E06000019</v>
          </cell>
          <cell r="DP331">
            <v>16000</v>
          </cell>
          <cell r="DQ331">
            <v>10</v>
          </cell>
          <cell r="DR331">
            <v>37</v>
          </cell>
          <cell r="DS331">
            <v>1.9</v>
          </cell>
          <cell r="DT331">
            <v>37.5</v>
          </cell>
          <cell r="DU331">
            <v>1.2</v>
          </cell>
          <cell r="DV331">
            <v>32.5</v>
          </cell>
          <cell r="DW331">
            <v>2.2999999999999998</v>
          </cell>
          <cell r="DX331" t="str">
            <v>&amp;^%</v>
          </cell>
          <cell r="DY331" t="str">
            <v>&amp;^%</v>
          </cell>
          <cell r="EA331" t="str">
            <v>Herefordshire</v>
          </cell>
          <cell r="EB331" t="str">
            <v>E06000019</v>
          </cell>
          <cell r="EC331">
            <v>13000</v>
          </cell>
          <cell r="ED331">
            <v>16.100000000000001</v>
          </cell>
          <cell r="EE331">
            <v>17069</v>
          </cell>
          <cell r="EF331">
            <v>5.9</v>
          </cell>
          <cell r="EG331">
            <v>18624</v>
          </cell>
          <cell r="EH331">
            <v>5.2</v>
          </cell>
          <cell r="EI331">
            <v>11575</v>
          </cell>
          <cell r="EJ331">
            <v>15</v>
          </cell>
          <cell r="EK331" t="str">
            <v>&amp;^%</v>
          </cell>
          <cell r="EL331" t="str">
            <v>&amp;^%</v>
          </cell>
          <cell r="EN331" t="str">
            <v>Herefordshire</v>
          </cell>
          <cell r="EO331" t="str">
            <v>E06000019</v>
          </cell>
          <cell r="EP331">
            <v>16000</v>
          </cell>
          <cell r="EQ331">
            <v>10</v>
          </cell>
          <cell r="ER331">
            <v>8.26</v>
          </cell>
          <cell r="ES331">
            <v>5.7</v>
          </cell>
          <cell r="ET331">
            <v>9.73</v>
          </cell>
          <cell r="EU331">
            <v>4.5999999999999996</v>
          </cell>
          <cell r="EV331">
            <v>6.25</v>
          </cell>
          <cell r="EW331">
            <v>2.7</v>
          </cell>
          <cell r="EX331" t="str">
            <v>&amp;^%</v>
          </cell>
          <cell r="EY331" t="str">
            <v>&amp;^%</v>
          </cell>
          <cell r="FA331" t="str">
            <v>Herefordshire</v>
          </cell>
          <cell r="FB331" t="str">
            <v>E06000019</v>
          </cell>
          <cell r="FC331">
            <v>16000</v>
          </cell>
          <cell r="FD331">
            <v>10</v>
          </cell>
          <cell r="FE331">
            <v>320.39999999999998</v>
          </cell>
          <cell r="FF331">
            <v>4.2</v>
          </cell>
          <cell r="FG331">
            <v>364.7</v>
          </cell>
          <cell r="FH331">
            <v>4.3</v>
          </cell>
          <cell r="FI331">
            <v>228.1</v>
          </cell>
          <cell r="FJ331">
            <v>4.9000000000000004</v>
          </cell>
          <cell r="FK331" t="str">
            <v>&amp;^%</v>
          </cell>
          <cell r="FL331" t="str">
            <v>&amp;^%</v>
          </cell>
          <cell r="FN331" t="str">
            <v>Herefordshire</v>
          </cell>
          <cell r="FO331" t="str">
            <v>E06000019</v>
          </cell>
          <cell r="FP331">
            <v>25000</v>
          </cell>
          <cell r="FQ331">
            <v>8.3000000000000007</v>
          </cell>
          <cell r="FR331">
            <v>39.9</v>
          </cell>
          <cell r="FS331">
            <v>1.6</v>
          </cell>
          <cell r="FT331">
            <v>40.799999999999997</v>
          </cell>
          <cell r="FU331">
            <v>1.2</v>
          </cell>
          <cell r="FV331">
            <v>35.5</v>
          </cell>
          <cell r="FW331">
            <v>2.2999999999999998</v>
          </cell>
          <cell r="FX331" t="str">
            <v>&amp;^%</v>
          </cell>
          <cell r="FY331" t="str">
            <v>&amp;^%</v>
          </cell>
          <cell r="GA331" t="str">
            <v>Herefordshire</v>
          </cell>
          <cell r="GB331" t="str">
            <v>E06000019</v>
          </cell>
          <cell r="GC331">
            <v>22000</v>
          </cell>
          <cell r="GD331">
            <v>9.9</v>
          </cell>
          <cell r="GE331">
            <v>23459</v>
          </cell>
          <cell r="GF331">
            <v>5.9</v>
          </cell>
          <cell r="GG331">
            <v>28429</v>
          </cell>
          <cell r="GH331">
            <v>7.4</v>
          </cell>
          <cell r="GI331">
            <v>15408</v>
          </cell>
          <cell r="GJ331">
            <v>6.2</v>
          </cell>
          <cell r="GK331" t="str">
            <v>&amp;^%</v>
          </cell>
          <cell r="GL331" t="str">
            <v>&amp;^%</v>
          </cell>
          <cell r="GN331" t="str">
            <v>Herefordshire</v>
          </cell>
          <cell r="GO331" t="str">
            <v>E06000019</v>
          </cell>
          <cell r="GP331">
            <v>25000</v>
          </cell>
          <cell r="GQ331">
            <v>8.3000000000000007</v>
          </cell>
          <cell r="GR331">
            <v>10.27</v>
          </cell>
          <cell r="GS331">
            <v>7.1</v>
          </cell>
          <cell r="GT331">
            <v>13.42</v>
          </cell>
          <cell r="GU331">
            <v>7.1</v>
          </cell>
          <cell r="GV331">
            <v>7.46</v>
          </cell>
          <cell r="GW331">
            <v>3.8</v>
          </cell>
          <cell r="GX331" t="str">
            <v>&amp;^%</v>
          </cell>
          <cell r="GY331" t="str">
            <v>&amp;^%</v>
          </cell>
        </row>
        <row r="332">
          <cell r="A332" t="str">
            <v>Shropshire</v>
          </cell>
          <cell r="B332" t="str">
            <v>E06000051</v>
          </cell>
          <cell r="C332">
            <v>38000</v>
          </cell>
          <cell r="D332">
            <v>6.7</v>
          </cell>
          <cell r="E332">
            <v>459.9</v>
          </cell>
          <cell r="F332">
            <v>6.6</v>
          </cell>
          <cell r="G332">
            <v>550.9</v>
          </cell>
          <cell r="H332">
            <v>4.9000000000000004</v>
          </cell>
          <cell r="I332">
            <v>276.7</v>
          </cell>
          <cell r="J332">
            <v>3.9</v>
          </cell>
          <cell r="K332" t="str">
            <v>&amp;^%</v>
          </cell>
          <cell r="L332" t="str">
            <v>&amp;^%</v>
          </cell>
          <cell r="N332" t="str">
            <v>Shropshire</v>
          </cell>
          <cell r="O332" t="str">
            <v>E06000051</v>
          </cell>
          <cell r="P332">
            <v>66000</v>
          </cell>
          <cell r="Q332">
            <v>5.0999999999999996</v>
          </cell>
          <cell r="R332">
            <v>39</v>
          </cell>
          <cell r="S332">
            <v>1.3</v>
          </cell>
          <cell r="T332">
            <v>40.200000000000003</v>
          </cell>
          <cell r="U332">
            <v>0.9</v>
          </cell>
          <cell r="V332">
            <v>34.799999999999997</v>
          </cell>
          <cell r="W332">
            <v>1.8</v>
          </cell>
          <cell r="X332">
            <v>47.4</v>
          </cell>
          <cell r="Y332">
            <v>13</v>
          </cell>
          <cell r="AA332" t="str">
            <v>Shropshire</v>
          </cell>
          <cell r="AB332" t="str">
            <v>E06000051</v>
          </cell>
          <cell r="AC332">
            <v>59000</v>
          </cell>
          <cell r="AD332">
            <v>7.6</v>
          </cell>
          <cell r="AE332">
            <v>22069</v>
          </cell>
          <cell r="AF332">
            <v>7.4</v>
          </cell>
          <cell r="AG332">
            <v>26125</v>
          </cell>
          <cell r="AH332">
            <v>5.5</v>
          </cell>
          <cell r="AI332">
            <v>12737</v>
          </cell>
          <cell r="AJ332">
            <v>14</v>
          </cell>
          <cell r="AK332" t="str">
            <v>&amp;^%</v>
          </cell>
          <cell r="AL332" t="str">
            <v>&amp;^%</v>
          </cell>
          <cell r="AN332" t="str">
            <v>Shropshire</v>
          </cell>
          <cell r="AO332" t="str">
            <v>E06000051</v>
          </cell>
          <cell r="AP332">
            <v>66000</v>
          </cell>
          <cell r="AQ332">
            <v>5.0999999999999996</v>
          </cell>
          <cell r="AR332">
            <v>10.24</v>
          </cell>
          <cell r="AS332">
            <v>3.8</v>
          </cell>
          <cell r="AT332">
            <v>12.33</v>
          </cell>
          <cell r="AU332">
            <v>3.5</v>
          </cell>
          <cell r="AV332">
            <v>6.36</v>
          </cell>
          <cell r="AW332">
            <v>1.8</v>
          </cell>
          <cell r="AX332" t="str">
            <v>&amp;^%</v>
          </cell>
          <cell r="AY332" t="str">
            <v>&amp;^%</v>
          </cell>
          <cell r="BA332" t="str">
            <v>Shropshire</v>
          </cell>
          <cell r="BB332" t="str">
            <v>E06000051</v>
          </cell>
          <cell r="BC332">
            <v>66000</v>
          </cell>
          <cell r="BD332">
            <v>5.0999999999999996</v>
          </cell>
          <cell r="BE332">
            <v>410</v>
          </cell>
          <cell r="BF332">
            <v>4.3</v>
          </cell>
          <cell r="BG332">
            <v>495.2</v>
          </cell>
          <cell r="BH332">
            <v>3.5</v>
          </cell>
          <cell r="BI332">
            <v>244.4</v>
          </cell>
          <cell r="BJ332">
            <v>2.6</v>
          </cell>
          <cell r="BK332" t="str">
            <v>&amp;^%</v>
          </cell>
          <cell r="BL332" t="str">
            <v>&amp;^%</v>
          </cell>
          <cell r="BN332" t="str">
            <v>Shropshire</v>
          </cell>
          <cell r="BO332" t="str">
            <v>E06000051</v>
          </cell>
          <cell r="BP332">
            <v>104000</v>
          </cell>
          <cell r="BQ332">
            <v>4</v>
          </cell>
          <cell r="BR332">
            <v>37</v>
          </cell>
          <cell r="BS332">
            <v>1.4</v>
          </cell>
          <cell r="BT332">
            <v>32.1</v>
          </cell>
          <cell r="BU332">
            <v>1.6</v>
          </cell>
          <cell r="BV332">
            <v>13</v>
          </cell>
          <cell r="BW332">
            <v>8.9</v>
          </cell>
          <cell r="BX332">
            <v>44.7</v>
          </cell>
          <cell r="BY332">
            <v>7.5</v>
          </cell>
          <cell r="CA332" t="str">
            <v>Shropshire</v>
          </cell>
          <cell r="CB332" t="str">
            <v>E06000051</v>
          </cell>
          <cell r="CC332">
            <v>93000</v>
          </cell>
          <cell r="CD332">
            <v>6</v>
          </cell>
          <cell r="CE332">
            <v>17552</v>
          </cell>
          <cell r="CF332">
            <v>8.1999999999999993</v>
          </cell>
          <cell r="CG332">
            <v>20689</v>
          </cell>
          <cell r="CH332">
            <v>4.8</v>
          </cell>
          <cell r="CI332">
            <v>5622</v>
          </cell>
          <cell r="CJ332">
            <v>15</v>
          </cell>
          <cell r="CK332" t="str">
            <v>&amp;^%</v>
          </cell>
          <cell r="CL332" t="str">
            <v>&amp;^%</v>
          </cell>
          <cell r="CN332" t="str">
            <v>Shropshire</v>
          </cell>
          <cell r="CO332" t="str">
            <v>E06000051</v>
          </cell>
          <cell r="CP332">
            <v>104000</v>
          </cell>
          <cell r="CQ332">
            <v>4</v>
          </cell>
          <cell r="CR332">
            <v>9.5299999999999994</v>
          </cell>
          <cell r="CS332">
            <v>3.4</v>
          </cell>
          <cell r="CT332">
            <v>12.05</v>
          </cell>
          <cell r="CU332">
            <v>3</v>
          </cell>
          <cell r="CV332">
            <v>6.25</v>
          </cell>
          <cell r="CW332">
            <v>1</v>
          </cell>
          <cell r="CX332">
            <v>20.25</v>
          </cell>
          <cell r="CY332">
            <v>19</v>
          </cell>
          <cell r="DA332" t="str">
            <v>Shropshire</v>
          </cell>
          <cell r="DB332" t="str">
            <v>E06000051</v>
          </cell>
          <cell r="DC332">
            <v>104000</v>
          </cell>
          <cell r="DD332">
            <v>4</v>
          </cell>
          <cell r="DE332">
            <v>324.10000000000002</v>
          </cell>
          <cell r="DF332">
            <v>4.7</v>
          </cell>
          <cell r="DG332">
            <v>387.3</v>
          </cell>
          <cell r="DH332">
            <v>3.4</v>
          </cell>
          <cell r="DI332">
            <v>100.5</v>
          </cell>
          <cell r="DJ332">
            <v>7.4</v>
          </cell>
          <cell r="DK332">
            <v>714.8</v>
          </cell>
          <cell r="DL332">
            <v>15</v>
          </cell>
          <cell r="DN332" t="str">
            <v>Shropshire</v>
          </cell>
          <cell r="DO332" t="str">
            <v>E06000051</v>
          </cell>
          <cell r="DP332">
            <v>28000</v>
          </cell>
          <cell r="DQ332">
            <v>7.6</v>
          </cell>
          <cell r="DR332">
            <v>37.5</v>
          </cell>
          <cell r="DS332">
            <v>0.3</v>
          </cell>
          <cell r="DT332">
            <v>37.799999999999997</v>
          </cell>
          <cell r="DU332">
            <v>1.4</v>
          </cell>
          <cell r="DV332">
            <v>32</v>
          </cell>
          <cell r="DW332">
            <v>1.5</v>
          </cell>
          <cell r="DX332" t="str">
            <v>&amp;^%</v>
          </cell>
          <cell r="DY332" t="str">
            <v>&amp;^%</v>
          </cell>
          <cell r="EA332" t="str">
            <v>Shropshire</v>
          </cell>
          <cell r="EB332" t="str">
            <v>E06000051</v>
          </cell>
          <cell r="EC332">
            <v>26000</v>
          </cell>
          <cell r="ED332">
            <v>12.2</v>
          </cell>
          <cell r="EE332">
            <v>19162</v>
          </cell>
          <cell r="EF332">
            <v>13</v>
          </cell>
          <cell r="EG332">
            <v>21470</v>
          </cell>
          <cell r="EH332">
            <v>8.6999999999999993</v>
          </cell>
          <cell r="EI332" t="str">
            <v>&amp;^%</v>
          </cell>
          <cell r="EJ332" t="str">
            <v>&amp;^%</v>
          </cell>
          <cell r="EK332" t="str">
            <v>&amp;^%</v>
          </cell>
          <cell r="EL332" t="str">
            <v>&amp;^%</v>
          </cell>
          <cell r="EN332" t="str">
            <v>Shropshire</v>
          </cell>
          <cell r="EO332" t="str">
            <v>E06000051</v>
          </cell>
          <cell r="EP332">
            <v>28000</v>
          </cell>
          <cell r="EQ332">
            <v>7.6</v>
          </cell>
          <cell r="ER332">
            <v>9.66</v>
          </cell>
          <cell r="ES332">
            <v>5.5</v>
          </cell>
          <cell r="ET332">
            <v>11.06</v>
          </cell>
          <cell r="EU332">
            <v>3.7</v>
          </cell>
          <cell r="EV332">
            <v>6.25</v>
          </cell>
          <cell r="EW332">
            <v>2.6</v>
          </cell>
          <cell r="EX332" t="str">
            <v>&amp;^%</v>
          </cell>
          <cell r="EY332" t="str">
            <v>&amp;^%</v>
          </cell>
          <cell r="FA332" t="str">
            <v>Shropshire</v>
          </cell>
          <cell r="FB332" t="str">
            <v>E06000051</v>
          </cell>
          <cell r="FC332">
            <v>28000</v>
          </cell>
          <cell r="FD332">
            <v>7.6</v>
          </cell>
          <cell r="FE332">
            <v>361.1</v>
          </cell>
          <cell r="FF332">
            <v>6.4</v>
          </cell>
          <cell r="FG332">
            <v>418.4</v>
          </cell>
          <cell r="FH332">
            <v>3.8</v>
          </cell>
          <cell r="FI332">
            <v>235</v>
          </cell>
          <cell r="FJ332">
            <v>2.8</v>
          </cell>
          <cell r="FK332" t="str">
            <v>&amp;^%</v>
          </cell>
          <cell r="FL332" t="str">
            <v>&amp;^%</v>
          </cell>
          <cell r="FN332" t="str">
            <v>Shropshire</v>
          </cell>
          <cell r="FO332" t="str">
            <v>E06000051</v>
          </cell>
          <cell r="FP332">
            <v>38000</v>
          </cell>
          <cell r="FQ332">
            <v>6.7</v>
          </cell>
          <cell r="FR332">
            <v>40</v>
          </cell>
          <cell r="FS332">
            <v>0.5</v>
          </cell>
          <cell r="FT332">
            <v>41.8</v>
          </cell>
          <cell r="FU332">
            <v>1</v>
          </cell>
          <cell r="FV332">
            <v>36.6</v>
          </cell>
          <cell r="FW332">
            <v>1</v>
          </cell>
          <cell r="FX332" t="str">
            <v>&amp;^%</v>
          </cell>
          <cell r="FY332" t="str">
            <v>&amp;^%</v>
          </cell>
          <cell r="GA332" t="str">
            <v>Shropshire</v>
          </cell>
          <cell r="GB332" t="str">
            <v>E06000051</v>
          </cell>
          <cell r="GC332">
            <v>34000</v>
          </cell>
          <cell r="GD332">
            <v>9.6999999999999993</v>
          </cell>
          <cell r="GE332">
            <v>24479</v>
          </cell>
          <cell r="GF332">
            <v>9.6999999999999993</v>
          </cell>
          <cell r="GG332">
            <v>29674</v>
          </cell>
          <cell r="GH332">
            <v>6.4</v>
          </cell>
          <cell r="GI332">
            <v>14999</v>
          </cell>
          <cell r="GJ332">
            <v>3.7</v>
          </cell>
          <cell r="GK332" t="str">
            <v>&amp;^%</v>
          </cell>
          <cell r="GL332" t="str">
            <v>&amp;^%</v>
          </cell>
          <cell r="GN332" t="str">
            <v>Shropshire</v>
          </cell>
          <cell r="GO332" t="str">
            <v>E06000051</v>
          </cell>
          <cell r="GP332">
            <v>38000</v>
          </cell>
          <cell r="GQ332">
            <v>6.7</v>
          </cell>
          <cell r="GR332">
            <v>10.78</v>
          </cell>
          <cell r="GS332">
            <v>5.3</v>
          </cell>
          <cell r="GT332">
            <v>13.17</v>
          </cell>
          <cell r="GU332">
            <v>5</v>
          </cell>
          <cell r="GV332">
            <v>6.5</v>
          </cell>
          <cell r="GW332">
            <v>2.5</v>
          </cell>
          <cell r="GX332" t="str">
            <v>&amp;^%</v>
          </cell>
          <cell r="GY332" t="str">
            <v>&amp;^%</v>
          </cell>
        </row>
        <row r="333">
          <cell r="A333" t="str">
            <v>Stoke-on-Trent</v>
          </cell>
          <cell r="B333" t="str">
            <v>E06000021</v>
          </cell>
          <cell r="C333">
            <v>45000</v>
          </cell>
          <cell r="D333">
            <v>6.2</v>
          </cell>
          <cell r="E333">
            <v>459.5</v>
          </cell>
          <cell r="F333">
            <v>4.5999999999999996</v>
          </cell>
          <cell r="G333">
            <v>523.5</v>
          </cell>
          <cell r="H333">
            <v>3</v>
          </cell>
          <cell r="I333">
            <v>271.2</v>
          </cell>
          <cell r="J333">
            <v>2.5</v>
          </cell>
          <cell r="K333" t="str">
            <v>&amp;^%</v>
          </cell>
          <cell r="L333" t="str">
            <v>&amp;^%</v>
          </cell>
          <cell r="N333" t="str">
            <v>Stoke-on-Trent</v>
          </cell>
          <cell r="O333" t="str">
            <v>E06000021</v>
          </cell>
          <cell r="P333">
            <v>74000</v>
          </cell>
          <cell r="Q333">
            <v>4.8</v>
          </cell>
          <cell r="R333">
            <v>37.5</v>
          </cell>
          <cell r="S333">
            <v>1</v>
          </cell>
          <cell r="T333">
            <v>39.1</v>
          </cell>
          <cell r="U333">
            <v>0.6</v>
          </cell>
          <cell r="V333">
            <v>34.299999999999997</v>
          </cell>
          <cell r="W333">
            <v>1.8</v>
          </cell>
          <cell r="X333">
            <v>45</v>
          </cell>
          <cell r="Y333">
            <v>8.6999999999999993</v>
          </cell>
          <cell r="AA333" t="str">
            <v>Stoke-on-Trent</v>
          </cell>
          <cell r="AB333" t="str">
            <v>E06000021</v>
          </cell>
          <cell r="AC333">
            <v>67000</v>
          </cell>
          <cell r="AD333">
            <v>5.5</v>
          </cell>
          <cell r="AE333">
            <v>22963</v>
          </cell>
          <cell r="AF333">
            <v>3.8</v>
          </cell>
          <cell r="AG333">
            <v>25702</v>
          </cell>
          <cell r="AH333">
            <v>2.7</v>
          </cell>
          <cell r="AI333">
            <v>14042</v>
          </cell>
          <cell r="AJ333">
            <v>2.8</v>
          </cell>
          <cell r="AK333" t="str">
            <v>&amp;^%</v>
          </cell>
          <cell r="AL333" t="str">
            <v>&amp;^%</v>
          </cell>
          <cell r="AN333" t="str">
            <v>Stoke-on-Trent</v>
          </cell>
          <cell r="AO333" t="str">
            <v>E06000021</v>
          </cell>
          <cell r="AP333">
            <v>74000</v>
          </cell>
          <cell r="AQ333">
            <v>4.8</v>
          </cell>
          <cell r="AR333">
            <v>11.36</v>
          </cell>
          <cell r="AS333">
            <v>4</v>
          </cell>
          <cell r="AT333">
            <v>12.84</v>
          </cell>
          <cell r="AU333">
            <v>2.2999999999999998</v>
          </cell>
          <cell r="AV333">
            <v>6.89</v>
          </cell>
          <cell r="AW333">
            <v>1.7</v>
          </cell>
          <cell r="AX333">
            <v>21.67</v>
          </cell>
          <cell r="AY333">
            <v>17</v>
          </cell>
          <cell r="BA333" t="str">
            <v>Stoke-on-Trent</v>
          </cell>
          <cell r="BB333" t="str">
            <v>E06000021</v>
          </cell>
          <cell r="BC333">
            <v>74000</v>
          </cell>
          <cell r="BD333">
            <v>4.8</v>
          </cell>
          <cell r="BE333">
            <v>449.6</v>
          </cell>
          <cell r="BF333">
            <v>3.1</v>
          </cell>
          <cell r="BG333">
            <v>501.5</v>
          </cell>
          <cell r="BH333">
            <v>2.2999999999999998</v>
          </cell>
          <cell r="BI333">
            <v>268.3</v>
          </cell>
          <cell r="BJ333">
            <v>2.1</v>
          </cell>
          <cell r="BK333">
            <v>815.3</v>
          </cell>
          <cell r="BL333">
            <v>16</v>
          </cell>
          <cell r="BN333" t="str">
            <v>Stoke-on-Trent</v>
          </cell>
          <cell r="BO333" t="str">
            <v>E06000021</v>
          </cell>
          <cell r="BP333">
            <v>104000</v>
          </cell>
          <cell r="BQ333">
            <v>4</v>
          </cell>
          <cell r="BR333">
            <v>37</v>
          </cell>
          <cell r="BS333">
            <v>0.4</v>
          </cell>
          <cell r="BT333">
            <v>33.5</v>
          </cell>
          <cell r="BU333">
            <v>1.3</v>
          </cell>
          <cell r="BV333">
            <v>17.2</v>
          </cell>
          <cell r="BW333">
            <v>6.1</v>
          </cell>
          <cell r="BX333">
            <v>43.5</v>
          </cell>
          <cell r="BY333">
            <v>6.5</v>
          </cell>
          <cell r="CA333" t="str">
            <v>Stoke-on-Trent</v>
          </cell>
          <cell r="CB333" t="str">
            <v>E06000021</v>
          </cell>
          <cell r="CC333">
            <v>92000</v>
          </cell>
          <cell r="CD333">
            <v>5.3</v>
          </cell>
          <cell r="CE333">
            <v>19620</v>
          </cell>
          <cell r="CF333">
            <v>6</v>
          </cell>
          <cell r="CG333">
            <v>22008</v>
          </cell>
          <cell r="CH333">
            <v>3.7</v>
          </cell>
          <cell r="CI333">
            <v>7892</v>
          </cell>
          <cell r="CJ333">
            <v>18</v>
          </cell>
          <cell r="CK333" t="str">
            <v>&amp;^%</v>
          </cell>
          <cell r="CL333" t="str">
            <v>&amp;^%</v>
          </cell>
          <cell r="CN333" t="str">
            <v>Stoke-on-Trent</v>
          </cell>
          <cell r="CO333" t="str">
            <v>E06000021</v>
          </cell>
          <cell r="CP333">
            <v>104000</v>
          </cell>
          <cell r="CQ333">
            <v>4</v>
          </cell>
          <cell r="CR333">
            <v>10.18</v>
          </cell>
          <cell r="CS333">
            <v>3.5</v>
          </cell>
          <cell r="CT333">
            <v>12.49</v>
          </cell>
          <cell r="CU333">
            <v>2.2000000000000002</v>
          </cell>
          <cell r="CV333">
            <v>6.4</v>
          </cell>
          <cell r="CW333">
            <v>1.6</v>
          </cell>
          <cell r="CX333">
            <v>20.9</v>
          </cell>
          <cell r="CY333">
            <v>14</v>
          </cell>
          <cell r="DA333" t="str">
            <v>Stoke-on-Trent</v>
          </cell>
          <cell r="DB333" t="str">
            <v>E06000021</v>
          </cell>
          <cell r="DC333">
            <v>104000</v>
          </cell>
          <cell r="DD333">
            <v>4</v>
          </cell>
          <cell r="DE333">
            <v>375.3</v>
          </cell>
          <cell r="DF333">
            <v>4.9000000000000004</v>
          </cell>
          <cell r="DG333">
            <v>418.2</v>
          </cell>
          <cell r="DH333">
            <v>2.6</v>
          </cell>
          <cell r="DI333">
            <v>138.30000000000001</v>
          </cell>
          <cell r="DJ333">
            <v>6.9</v>
          </cell>
          <cell r="DK333">
            <v>750.7</v>
          </cell>
          <cell r="DL333">
            <v>13</v>
          </cell>
          <cell r="DN333" t="str">
            <v>Stoke-on-Trent</v>
          </cell>
          <cell r="DO333" t="str">
            <v>E06000021</v>
          </cell>
          <cell r="DP333">
            <v>29000</v>
          </cell>
          <cell r="DQ333">
            <v>7.4</v>
          </cell>
          <cell r="DR333">
            <v>37</v>
          </cell>
          <cell r="DS333">
            <v>0.4</v>
          </cell>
          <cell r="DT333">
            <v>36.9</v>
          </cell>
          <cell r="DU333">
            <v>0.8</v>
          </cell>
          <cell r="DV333">
            <v>31.8</v>
          </cell>
          <cell r="DW333">
            <v>1.7</v>
          </cell>
          <cell r="DX333" t="str">
            <v>&amp;^%</v>
          </cell>
          <cell r="DY333" t="str">
            <v>&amp;^%</v>
          </cell>
          <cell r="EA333" t="str">
            <v>Stoke-on-Trent</v>
          </cell>
          <cell r="EB333" t="str">
            <v>E06000021</v>
          </cell>
          <cell r="EC333">
            <v>27000</v>
          </cell>
          <cell r="ED333">
            <v>8.6</v>
          </cell>
          <cell r="EE333">
            <v>20687</v>
          </cell>
          <cell r="EF333">
            <v>6.9</v>
          </cell>
          <cell r="EG333">
            <v>23888</v>
          </cell>
          <cell r="EH333">
            <v>4.2</v>
          </cell>
          <cell r="EI333">
            <v>13013</v>
          </cell>
          <cell r="EJ333">
            <v>7.6</v>
          </cell>
          <cell r="EK333" t="str">
            <v>&amp;^%</v>
          </cell>
          <cell r="EL333" t="str">
            <v>&amp;^%</v>
          </cell>
          <cell r="EN333" t="str">
            <v>Stoke-on-Trent</v>
          </cell>
          <cell r="EO333" t="str">
            <v>E06000021</v>
          </cell>
          <cell r="EP333">
            <v>29000</v>
          </cell>
          <cell r="EQ333">
            <v>7.4</v>
          </cell>
          <cell r="ER333">
            <v>10.95</v>
          </cell>
          <cell r="ES333">
            <v>5.8</v>
          </cell>
          <cell r="ET333">
            <v>12.69</v>
          </cell>
          <cell r="EU333">
            <v>3.6</v>
          </cell>
          <cell r="EV333">
            <v>6.91</v>
          </cell>
          <cell r="EW333">
            <v>3.4</v>
          </cell>
          <cell r="EX333" t="str">
            <v>&amp;^%</v>
          </cell>
          <cell r="EY333" t="str">
            <v>&amp;^%</v>
          </cell>
          <cell r="FA333" t="str">
            <v>Stoke-on-Trent</v>
          </cell>
          <cell r="FB333" t="str">
            <v>E06000021</v>
          </cell>
          <cell r="FC333">
            <v>29000</v>
          </cell>
          <cell r="FD333">
            <v>7.4</v>
          </cell>
          <cell r="FE333">
            <v>400.3</v>
          </cell>
          <cell r="FF333">
            <v>5.6</v>
          </cell>
          <cell r="FG333">
            <v>467.8</v>
          </cell>
          <cell r="FH333">
            <v>3.5</v>
          </cell>
          <cell r="FI333">
            <v>256.5</v>
          </cell>
          <cell r="FJ333">
            <v>3</v>
          </cell>
          <cell r="FK333" t="str">
            <v>&amp;^%</v>
          </cell>
          <cell r="FL333" t="str">
            <v>&amp;^%</v>
          </cell>
          <cell r="FN333" t="str">
            <v>Stoke-on-Trent</v>
          </cell>
          <cell r="FO333" t="str">
            <v>E06000021</v>
          </cell>
          <cell r="FP333">
            <v>45000</v>
          </cell>
          <cell r="FQ333">
            <v>6.2</v>
          </cell>
          <cell r="FR333">
            <v>39.5</v>
          </cell>
          <cell r="FS333">
            <v>1.3</v>
          </cell>
          <cell r="FT333">
            <v>40.5</v>
          </cell>
          <cell r="FU333">
            <v>0.8</v>
          </cell>
          <cell r="FV333">
            <v>35.200000000000003</v>
          </cell>
          <cell r="FW333">
            <v>1.4</v>
          </cell>
          <cell r="FX333" t="str">
            <v>&amp;^%</v>
          </cell>
          <cell r="FY333" t="str">
            <v>&amp;^%</v>
          </cell>
          <cell r="GA333" t="str">
            <v>Stoke-on-Trent</v>
          </cell>
          <cell r="GB333" t="str">
            <v>E06000021</v>
          </cell>
          <cell r="GC333">
            <v>41000</v>
          </cell>
          <cell r="GD333">
            <v>7.2</v>
          </cell>
          <cell r="GE333">
            <v>23826</v>
          </cell>
          <cell r="GF333">
            <v>5</v>
          </cell>
          <cell r="GG333">
            <v>26884</v>
          </cell>
          <cell r="GH333">
            <v>3.5</v>
          </cell>
          <cell r="GI333">
            <v>14277</v>
          </cell>
          <cell r="GJ333">
            <v>2.2999999999999998</v>
          </cell>
          <cell r="GK333" t="str">
            <v>&amp;^%</v>
          </cell>
          <cell r="GL333" t="str">
            <v>&amp;^%</v>
          </cell>
          <cell r="GN333" t="str">
            <v>Stoke-on-Trent</v>
          </cell>
          <cell r="GO333" t="str">
            <v>E06000021</v>
          </cell>
          <cell r="GP333">
            <v>45000</v>
          </cell>
          <cell r="GQ333">
            <v>6.2</v>
          </cell>
          <cell r="GR333">
            <v>11.61</v>
          </cell>
          <cell r="GS333">
            <v>4.2</v>
          </cell>
          <cell r="GT333">
            <v>12.93</v>
          </cell>
          <cell r="GU333">
            <v>3.1</v>
          </cell>
          <cell r="GV333">
            <v>6.85</v>
          </cell>
          <cell r="GW333">
            <v>2.2999999999999998</v>
          </cell>
          <cell r="GX333" t="str">
            <v>&amp;^%</v>
          </cell>
          <cell r="GY333" t="str">
            <v>&amp;^%</v>
          </cell>
        </row>
        <row r="334">
          <cell r="A334" t="str">
            <v>Telford and Wrekin</v>
          </cell>
          <cell r="B334" t="str">
            <v>E06000020</v>
          </cell>
          <cell r="C334">
            <v>37000</v>
          </cell>
          <cell r="D334">
            <v>6.9</v>
          </cell>
          <cell r="E334">
            <v>499.8</v>
          </cell>
          <cell r="F334">
            <v>5.4</v>
          </cell>
          <cell r="G334">
            <v>569.9</v>
          </cell>
          <cell r="H334">
            <v>4.0999999999999996</v>
          </cell>
          <cell r="I334">
            <v>300</v>
          </cell>
          <cell r="J334">
            <v>3.4</v>
          </cell>
          <cell r="K334" t="str">
            <v>&amp;^%</v>
          </cell>
          <cell r="L334" t="str">
            <v>&amp;^%</v>
          </cell>
          <cell r="N334" t="str">
            <v>Telford and Wrekin</v>
          </cell>
          <cell r="O334" t="str">
            <v>E06000020</v>
          </cell>
          <cell r="P334">
            <v>57000</v>
          </cell>
          <cell r="Q334">
            <v>5.5</v>
          </cell>
          <cell r="R334">
            <v>37.5</v>
          </cell>
          <cell r="S334">
            <v>0.9</v>
          </cell>
          <cell r="T334">
            <v>39.4</v>
          </cell>
          <cell r="U334">
            <v>0.7</v>
          </cell>
          <cell r="V334">
            <v>36.4</v>
          </cell>
          <cell r="W334">
            <v>1.4</v>
          </cell>
          <cell r="X334" t="str">
            <v>&amp;^%</v>
          </cell>
          <cell r="Y334" t="str">
            <v>&amp;^%</v>
          </cell>
          <cell r="AA334" t="str">
            <v>Telford and Wrekin</v>
          </cell>
          <cell r="AB334" t="str">
            <v>E06000020</v>
          </cell>
          <cell r="AC334">
            <v>51000</v>
          </cell>
          <cell r="AD334">
            <v>6.4</v>
          </cell>
          <cell r="AE334">
            <v>24230</v>
          </cell>
          <cell r="AF334">
            <v>5.3</v>
          </cell>
          <cell r="AG334">
            <v>28073</v>
          </cell>
          <cell r="AH334">
            <v>4.0999999999999996</v>
          </cell>
          <cell r="AI334">
            <v>15002</v>
          </cell>
          <cell r="AJ334">
            <v>3.6</v>
          </cell>
          <cell r="AK334" t="str">
            <v>&amp;^%</v>
          </cell>
          <cell r="AL334" t="str">
            <v>&amp;^%</v>
          </cell>
          <cell r="AN334" t="str">
            <v>Telford and Wrekin</v>
          </cell>
          <cell r="AO334" t="str">
            <v>E06000020</v>
          </cell>
          <cell r="AP334">
            <v>57000</v>
          </cell>
          <cell r="AQ334">
            <v>5.5</v>
          </cell>
          <cell r="AR334">
            <v>11.91</v>
          </cell>
          <cell r="AS334">
            <v>4.0999999999999996</v>
          </cell>
          <cell r="AT334">
            <v>13.62</v>
          </cell>
          <cell r="AU334">
            <v>3.3</v>
          </cell>
          <cell r="AV334">
            <v>7.27</v>
          </cell>
          <cell r="AW334">
            <v>3.1</v>
          </cell>
          <cell r="AX334" t="str">
            <v>&amp;^%</v>
          </cell>
          <cell r="AY334" t="str">
            <v>&amp;^%</v>
          </cell>
          <cell r="BA334" t="str">
            <v>Telford and Wrekin</v>
          </cell>
          <cell r="BB334" t="str">
            <v>E06000020</v>
          </cell>
          <cell r="BC334">
            <v>57000</v>
          </cell>
          <cell r="BD334">
            <v>5.5</v>
          </cell>
          <cell r="BE334">
            <v>467.5</v>
          </cell>
          <cell r="BF334">
            <v>4.7</v>
          </cell>
          <cell r="BG334">
            <v>536.79999999999995</v>
          </cell>
          <cell r="BH334">
            <v>3.2</v>
          </cell>
          <cell r="BI334">
            <v>283.3</v>
          </cell>
          <cell r="BJ334">
            <v>3.2</v>
          </cell>
          <cell r="BK334" t="str">
            <v>&amp;^%</v>
          </cell>
          <cell r="BL334" t="str">
            <v>&amp;^%</v>
          </cell>
          <cell r="BN334" t="str">
            <v>Telford and Wrekin</v>
          </cell>
          <cell r="BO334" t="str">
            <v>E06000020</v>
          </cell>
          <cell r="BP334">
            <v>79000</v>
          </cell>
          <cell r="BQ334">
            <v>4.5999999999999996</v>
          </cell>
          <cell r="BR334">
            <v>37</v>
          </cell>
          <cell r="BS334">
            <v>0.4</v>
          </cell>
          <cell r="BT334">
            <v>33.700000000000003</v>
          </cell>
          <cell r="BU334">
            <v>1.5</v>
          </cell>
          <cell r="BV334">
            <v>17.3</v>
          </cell>
          <cell r="BW334">
            <v>7.6</v>
          </cell>
          <cell r="BX334">
            <v>42.7</v>
          </cell>
          <cell r="BY334">
            <v>8</v>
          </cell>
          <cell r="CA334" t="str">
            <v>Telford and Wrekin</v>
          </cell>
          <cell r="CB334" t="str">
            <v>E06000020</v>
          </cell>
          <cell r="CC334">
            <v>70000</v>
          </cell>
          <cell r="CD334">
            <v>5.4</v>
          </cell>
          <cell r="CE334">
            <v>20199</v>
          </cell>
          <cell r="CF334">
            <v>5.9</v>
          </cell>
          <cell r="CG334">
            <v>23549</v>
          </cell>
          <cell r="CH334">
            <v>4.2</v>
          </cell>
          <cell r="CI334">
            <v>7245</v>
          </cell>
          <cell r="CJ334">
            <v>10</v>
          </cell>
          <cell r="CK334" t="str">
            <v>&amp;^%</v>
          </cell>
          <cell r="CL334" t="str">
            <v>&amp;^%</v>
          </cell>
          <cell r="CN334" t="str">
            <v>Telford and Wrekin</v>
          </cell>
          <cell r="CO334" t="str">
            <v>E06000020</v>
          </cell>
          <cell r="CP334">
            <v>79000</v>
          </cell>
          <cell r="CQ334">
            <v>4.5999999999999996</v>
          </cell>
          <cell r="CR334">
            <v>10.59</v>
          </cell>
          <cell r="CS334">
            <v>4.9000000000000004</v>
          </cell>
          <cell r="CT334">
            <v>13.14</v>
          </cell>
          <cell r="CU334">
            <v>3</v>
          </cell>
          <cell r="CV334">
            <v>6.45</v>
          </cell>
          <cell r="CW334">
            <v>1.6</v>
          </cell>
          <cell r="CX334" t="str">
            <v>&amp;^%</v>
          </cell>
          <cell r="CY334" t="str">
            <v>&amp;^%</v>
          </cell>
          <cell r="DA334" t="str">
            <v>Telford and Wrekin</v>
          </cell>
          <cell r="DB334" t="str">
            <v>E06000020</v>
          </cell>
          <cell r="DC334">
            <v>79000</v>
          </cell>
          <cell r="DD334">
            <v>4.5999999999999996</v>
          </cell>
          <cell r="DE334">
            <v>387.2</v>
          </cell>
          <cell r="DF334">
            <v>5.8</v>
          </cell>
          <cell r="DG334">
            <v>442.6</v>
          </cell>
          <cell r="DH334">
            <v>3.4</v>
          </cell>
          <cell r="DI334">
            <v>126.9</v>
          </cell>
          <cell r="DJ334">
            <v>9.4</v>
          </cell>
          <cell r="DK334">
            <v>780.4</v>
          </cell>
          <cell r="DL334">
            <v>20</v>
          </cell>
          <cell r="DN334" t="str">
            <v>Telford and Wrekin</v>
          </cell>
          <cell r="DO334" t="str">
            <v>E06000020</v>
          </cell>
          <cell r="DP334">
            <v>20000</v>
          </cell>
          <cell r="DQ334">
            <v>9</v>
          </cell>
          <cell r="DR334">
            <v>37.5</v>
          </cell>
          <cell r="DS334">
            <v>0.3</v>
          </cell>
          <cell r="DT334">
            <v>37.6</v>
          </cell>
          <cell r="DU334">
            <v>0.9</v>
          </cell>
          <cell r="DV334">
            <v>35</v>
          </cell>
          <cell r="DW334">
            <v>3.5</v>
          </cell>
          <cell r="DX334" t="str">
            <v>&amp;^%</v>
          </cell>
          <cell r="DY334" t="str">
            <v>&amp;^%</v>
          </cell>
          <cell r="EA334" t="str">
            <v>Telford and Wrekin</v>
          </cell>
          <cell r="EB334" t="str">
            <v>E06000020</v>
          </cell>
          <cell r="EC334">
            <v>18000</v>
          </cell>
          <cell r="ED334">
            <v>10.5</v>
          </cell>
          <cell r="EE334">
            <v>22201</v>
          </cell>
          <cell r="EF334">
            <v>10</v>
          </cell>
          <cell r="EG334">
            <v>25083</v>
          </cell>
          <cell r="EH334">
            <v>5.5</v>
          </cell>
          <cell r="EI334">
            <v>13670</v>
          </cell>
          <cell r="EJ334">
            <v>8.8000000000000007</v>
          </cell>
          <cell r="EK334" t="str">
            <v>&amp;^%</v>
          </cell>
          <cell r="EL334" t="str">
            <v>&amp;^%</v>
          </cell>
          <cell r="EN334" t="str">
            <v>Telford and Wrekin</v>
          </cell>
          <cell r="EO334" t="str">
            <v>E06000020</v>
          </cell>
          <cell r="EP334">
            <v>20000</v>
          </cell>
          <cell r="EQ334">
            <v>9</v>
          </cell>
          <cell r="ER334">
            <v>10.85</v>
          </cell>
          <cell r="ES334">
            <v>7.5</v>
          </cell>
          <cell r="ET334">
            <v>12.62</v>
          </cell>
          <cell r="EU334">
            <v>4.7</v>
          </cell>
          <cell r="EV334">
            <v>6.52</v>
          </cell>
          <cell r="EW334">
            <v>4</v>
          </cell>
          <cell r="EX334" t="str">
            <v>&amp;^%</v>
          </cell>
          <cell r="EY334" t="str">
            <v>&amp;^%</v>
          </cell>
          <cell r="FA334" t="str">
            <v>Telford and Wrekin</v>
          </cell>
          <cell r="FB334" t="str">
            <v>E06000020</v>
          </cell>
          <cell r="FC334">
            <v>20000</v>
          </cell>
          <cell r="FD334">
            <v>9</v>
          </cell>
          <cell r="FE334">
            <v>402.7</v>
          </cell>
          <cell r="FF334">
            <v>8.6</v>
          </cell>
          <cell r="FG334">
            <v>474.8</v>
          </cell>
          <cell r="FH334">
            <v>4.5999999999999996</v>
          </cell>
          <cell r="FI334">
            <v>255.6</v>
          </cell>
          <cell r="FJ334">
            <v>4.3</v>
          </cell>
          <cell r="FK334" t="str">
            <v>&amp;^%</v>
          </cell>
          <cell r="FL334" t="str">
            <v>&amp;^%</v>
          </cell>
          <cell r="FN334" t="str">
            <v>Telford and Wrekin</v>
          </cell>
          <cell r="FO334" t="str">
            <v>E06000020</v>
          </cell>
          <cell r="FP334">
            <v>37000</v>
          </cell>
          <cell r="FQ334">
            <v>6.9</v>
          </cell>
          <cell r="FR334">
            <v>38.5</v>
          </cell>
          <cell r="FS334">
            <v>1.5</v>
          </cell>
          <cell r="FT334">
            <v>40.4</v>
          </cell>
          <cell r="FU334">
            <v>0.9</v>
          </cell>
          <cell r="FV334">
            <v>37</v>
          </cell>
          <cell r="FW334">
            <v>0</v>
          </cell>
          <cell r="FX334" t="str">
            <v>&amp;^%</v>
          </cell>
          <cell r="FY334" t="str">
            <v>&amp;^%</v>
          </cell>
          <cell r="GA334" t="str">
            <v>Telford and Wrekin</v>
          </cell>
          <cell r="GB334" t="str">
            <v>E06000020</v>
          </cell>
          <cell r="GC334">
            <v>33000</v>
          </cell>
          <cell r="GD334">
            <v>8.1</v>
          </cell>
          <cell r="GE334">
            <v>25138</v>
          </cell>
          <cell r="GF334">
            <v>6.1</v>
          </cell>
          <cell r="GG334">
            <v>29684</v>
          </cell>
          <cell r="GH334">
            <v>5.4</v>
          </cell>
          <cell r="GI334">
            <v>16051</v>
          </cell>
          <cell r="GJ334">
            <v>3.7</v>
          </cell>
          <cell r="GK334" t="str">
            <v>&amp;^%</v>
          </cell>
          <cell r="GL334" t="str">
            <v>&amp;^%</v>
          </cell>
          <cell r="GN334" t="str">
            <v>Telford and Wrekin</v>
          </cell>
          <cell r="GO334" t="str">
            <v>E06000020</v>
          </cell>
          <cell r="GP334">
            <v>37000</v>
          </cell>
          <cell r="GQ334">
            <v>6.9</v>
          </cell>
          <cell r="GR334">
            <v>12.01</v>
          </cell>
          <cell r="GS334">
            <v>4.9000000000000004</v>
          </cell>
          <cell r="GT334">
            <v>14.12</v>
          </cell>
          <cell r="GU334">
            <v>4.2</v>
          </cell>
          <cell r="GV334">
            <v>7.56</v>
          </cell>
          <cell r="GW334">
            <v>3.2</v>
          </cell>
          <cell r="GX334" t="str">
            <v>&amp;^%</v>
          </cell>
          <cell r="GY334" t="str">
            <v>&amp;^%</v>
          </cell>
        </row>
        <row r="335">
          <cell r="A335" t="str">
            <v>Cannock Chase</v>
          </cell>
          <cell r="B335" t="str">
            <v>E07000192</v>
          </cell>
          <cell r="C335">
            <v>13000</v>
          </cell>
          <cell r="D335">
            <v>11.7</v>
          </cell>
          <cell r="E335">
            <v>430.2</v>
          </cell>
          <cell r="F335">
            <v>9.9</v>
          </cell>
          <cell r="G335">
            <v>497.2</v>
          </cell>
          <cell r="H335">
            <v>5.9</v>
          </cell>
          <cell r="I335">
            <v>269.5</v>
          </cell>
          <cell r="J335">
            <v>5.5</v>
          </cell>
          <cell r="K335" t="str">
            <v>&amp;^%</v>
          </cell>
          <cell r="L335" t="str">
            <v>&amp;^%</v>
          </cell>
          <cell r="N335" t="str">
            <v>Cannock Chase</v>
          </cell>
          <cell r="O335" t="str">
            <v>E07000192</v>
          </cell>
          <cell r="P335">
            <v>19000</v>
          </cell>
          <cell r="Q335">
            <v>9.6</v>
          </cell>
          <cell r="R335">
            <v>38.4</v>
          </cell>
          <cell r="S335">
            <v>1.3</v>
          </cell>
          <cell r="T335">
            <v>40</v>
          </cell>
          <cell r="U335">
            <v>1.6</v>
          </cell>
          <cell r="V335">
            <v>34</v>
          </cell>
          <cell r="W335">
            <v>2.1</v>
          </cell>
          <cell r="X335" t="str">
            <v>&amp;^%</v>
          </cell>
          <cell r="Y335" t="str">
            <v>&amp;^%</v>
          </cell>
          <cell r="AA335" t="str">
            <v>Cannock Chase</v>
          </cell>
          <cell r="AB335" t="str">
            <v>E07000192</v>
          </cell>
          <cell r="AC335">
            <v>16000</v>
          </cell>
          <cell r="AD335">
            <v>19.5</v>
          </cell>
          <cell r="AE335">
            <v>22369</v>
          </cell>
          <cell r="AF335">
            <v>20</v>
          </cell>
          <cell r="AG335">
            <v>26174</v>
          </cell>
          <cell r="AH335">
            <v>10</v>
          </cell>
          <cell r="AI335" t="str">
            <v>&amp;^%</v>
          </cell>
          <cell r="AJ335" t="str">
            <v>&amp;^%</v>
          </cell>
          <cell r="AK335" t="str">
            <v>&amp;^%</v>
          </cell>
          <cell r="AL335" t="str">
            <v>&amp;^%</v>
          </cell>
          <cell r="AN335" t="str">
            <v>Cannock Chase</v>
          </cell>
          <cell r="AO335" t="str">
            <v>E07000192</v>
          </cell>
          <cell r="AP335">
            <v>19000</v>
          </cell>
          <cell r="AQ335">
            <v>9.6</v>
          </cell>
          <cell r="AR335">
            <v>10.1</v>
          </cell>
          <cell r="AS335">
            <v>7</v>
          </cell>
          <cell r="AT335">
            <v>12.14</v>
          </cell>
          <cell r="AU335">
            <v>5.3</v>
          </cell>
          <cell r="AV335">
            <v>6.48</v>
          </cell>
          <cell r="AW335">
            <v>3.3</v>
          </cell>
          <cell r="AX335" t="str">
            <v>&amp;^%</v>
          </cell>
          <cell r="AY335" t="str">
            <v>&amp;^%</v>
          </cell>
          <cell r="BA335" t="str">
            <v>Cannock Chase</v>
          </cell>
          <cell r="BB335" t="str">
            <v>E07000192</v>
          </cell>
          <cell r="BC335">
            <v>19000</v>
          </cell>
          <cell r="BD335">
            <v>9.6</v>
          </cell>
          <cell r="BE335">
            <v>415.2</v>
          </cell>
          <cell r="BF335">
            <v>9.6999999999999993</v>
          </cell>
          <cell r="BG335">
            <v>485.1</v>
          </cell>
          <cell r="BH335">
            <v>5.0999999999999996</v>
          </cell>
          <cell r="BI335">
            <v>253.3</v>
          </cell>
          <cell r="BJ335">
            <v>5.4</v>
          </cell>
          <cell r="BK335" t="str">
            <v>&amp;^%</v>
          </cell>
          <cell r="BL335" t="str">
            <v>&amp;^%</v>
          </cell>
          <cell r="BN335" t="str">
            <v>Cannock Chase</v>
          </cell>
          <cell r="BO335" t="str">
            <v>E07000192</v>
          </cell>
          <cell r="BP335">
            <v>27000</v>
          </cell>
          <cell r="BQ335">
            <v>7.8</v>
          </cell>
          <cell r="BR335">
            <v>37</v>
          </cell>
          <cell r="BS335">
            <v>2.4</v>
          </cell>
          <cell r="BT335">
            <v>33</v>
          </cell>
          <cell r="BU335">
            <v>2.9</v>
          </cell>
          <cell r="BV335">
            <v>12.4</v>
          </cell>
          <cell r="BW335">
            <v>12</v>
          </cell>
          <cell r="BX335" t="str">
            <v>&amp;^%</v>
          </cell>
          <cell r="BY335" t="str">
            <v>&amp;^%</v>
          </cell>
          <cell r="CA335" t="str">
            <v>Cannock Chase</v>
          </cell>
          <cell r="CB335" t="str">
            <v>E07000192</v>
          </cell>
          <cell r="CC335">
            <v>24000</v>
          </cell>
          <cell r="CD335">
            <v>14.4</v>
          </cell>
          <cell r="CE335">
            <v>18865</v>
          </cell>
          <cell r="CF335">
            <v>19</v>
          </cell>
          <cell r="CG335">
            <v>21256</v>
          </cell>
          <cell r="CH335">
            <v>8.1</v>
          </cell>
          <cell r="CI335">
            <v>5804</v>
          </cell>
          <cell r="CJ335">
            <v>19</v>
          </cell>
          <cell r="CK335" t="str">
            <v>&amp;^%</v>
          </cell>
          <cell r="CL335" t="str">
            <v>&amp;^%</v>
          </cell>
          <cell r="CN335" t="str">
            <v>Cannock Chase</v>
          </cell>
          <cell r="CO335" t="str">
            <v>E07000192</v>
          </cell>
          <cell r="CP335">
            <v>27000</v>
          </cell>
          <cell r="CQ335">
            <v>7.8</v>
          </cell>
          <cell r="CR335">
            <v>9.6</v>
          </cell>
          <cell r="CS335">
            <v>4.4000000000000004</v>
          </cell>
          <cell r="CT335">
            <v>11.76</v>
          </cell>
          <cell r="CU335">
            <v>4.7</v>
          </cell>
          <cell r="CV335">
            <v>6.23</v>
          </cell>
          <cell r="CW335">
            <v>1.6</v>
          </cell>
          <cell r="CX335" t="str">
            <v>&amp;^%</v>
          </cell>
          <cell r="CY335" t="str">
            <v>&amp;^%</v>
          </cell>
          <cell r="DA335" t="str">
            <v>Cannock Chase</v>
          </cell>
          <cell r="DB335" t="str">
            <v>E07000192</v>
          </cell>
          <cell r="DC335">
            <v>27000</v>
          </cell>
          <cell r="DD335">
            <v>7.8</v>
          </cell>
          <cell r="DE335">
            <v>328.1</v>
          </cell>
          <cell r="DF335">
            <v>9.1</v>
          </cell>
          <cell r="DG335">
            <v>388.2</v>
          </cell>
          <cell r="DH335">
            <v>5.4</v>
          </cell>
          <cell r="DI335">
            <v>102.1</v>
          </cell>
          <cell r="DJ335">
            <v>16</v>
          </cell>
          <cell r="DK335" t="str">
            <v>&amp;^%</v>
          </cell>
          <cell r="DL335" t="str">
            <v>&amp;^%</v>
          </cell>
          <cell r="DN335" t="str">
            <v>Cannock Chase</v>
          </cell>
          <cell r="DO335" t="str">
            <v>E07000192</v>
          </cell>
          <cell r="DP335">
            <v>6000</v>
          </cell>
          <cell r="DQ335">
            <v>16.8</v>
          </cell>
          <cell r="DR335">
            <v>37</v>
          </cell>
          <cell r="DS335">
            <v>2.6</v>
          </cell>
          <cell r="DT335">
            <v>36.4</v>
          </cell>
          <cell r="DU335">
            <v>1.6</v>
          </cell>
          <cell r="DV335" t="str">
            <v>&amp;^%</v>
          </cell>
          <cell r="DW335" t="str">
            <v>&amp;^%</v>
          </cell>
          <cell r="DX335" t="str">
            <v>&amp;^%</v>
          </cell>
          <cell r="DY335" t="str">
            <v>&amp;^%</v>
          </cell>
          <cell r="EA335" t="str">
            <v>Cannock Chase</v>
          </cell>
          <cell r="EB335" t="str">
            <v>E07000192</v>
          </cell>
          <cell r="EC335" t="str">
            <v>&amp;^%</v>
          </cell>
          <cell r="ED335" t="str">
            <v>&amp;^%</v>
          </cell>
          <cell r="EE335" t="str">
            <v>&amp;^%</v>
          </cell>
          <cell r="EF335" t="str">
            <v>&amp;^%</v>
          </cell>
          <cell r="EG335">
            <v>26798</v>
          </cell>
          <cell r="EH335">
            <v>20</v>
          </cell>
          <cell r="EI335" t="str">
            <v>&amp;^%</v>
          </cell>
          <cell r="EJ335" t="str">
            <v>&amp;^%</v>
          </cell>
          <cell r="EK335" t="str">
            <v>&amp;^%</v>
          </cell>
          <cell r="EL335" t="str">
            <v>&amp;^%</v>
          </cell>
          <cell r="EN335" t="str">
            <v>Cannock Chase</v>
          </cell>
          <cell r="EO335" t="str">
            <v>E07000192</v>
          </cell>
          <cell r="EP335">
            <v>6000</v>
          </cell>
          <cell r="EQ335">
            <v>16.8</v>
          </cell>
          <cell r="ER335">
            <v>9.76</v>
          </cell>
          <cell r="ES335">
            <v>20</v>
          </cell>
          <cell r="ET335">
            <v>12.54</v>
          </cell>
          <cell r="EU335">
            <v>10</v>
          </cell>
          <cell r="EV335" t="str">
            <v>&amp;^%</v>
          </cell>
          <cell r="EW335" t="str">
            <v>&amp;^%</v>
          </cell>
          <cell r="EX335" t="str">
            <v>&amp;^%</v>
          </cell>
          <cell r="EY335" t="str">
            <v>&amp;^%</v>
          </cell>
          <cell r="FA335" t="str">
            <v>Cannock Chase</v>
          </cell>
          <cell r="FB335" t="str">
            <v>E07000192</v>
          </cell>
          <cell r="FC335">
            <v>6000</v>
          </cell>
          <cell r="FD335">
            <v>16.8</v>
          </cell>
          <cell r="FE335" t="str">
            <v>&amp;^%</v>
          </cell>
          <cell r="FF335" t="str">
            <v>&amp;^%</v>
          </cell>
          <cell r="FG335">
            <v>456.6</v>
          </cell>
          <cell r="FH335">
            <v>10</v>
          </cell>
          <cell r="FI335" t="str">
            <v>&amp;^%</v>
          </cell>
          <cell r="FJ335" t="str">
            <v>&amp;^%</v>
          </cell>
          <cell r="FK335" t="str">
            <v>&amp;^%</v>
          </cell>
          <cell r="FL335" t="str">
            <v>&amp;^%</v>
          </cell>
          <cell r="FN335" t="str">
            <v>Cannock Chase</v>
          </cell>
          <cell r="FO335" t="str">
            <v>E07000192</v>
          </cell>
          <cell r="FP335">
            <v>13000</v>
          </cell>
          <cell r="FQ335">
            <v>11.7</v>
          </cell>
          <cell r="FR335">
            <v>39.299999999999997</v>
          </cell>
          <cell r="FS335">
            <v>1.6</v>
          </cell>
          <cell r="FT335">
            <v>41.5</v>
          </cell>
          <cell r="FU335">
            <v>1.9</v>
          </cell>
          <cell r="FV335">
            <v>36</v>
          </cell>
          <cell r="FW335">
            <v>3.4</v>
          </cell>
          <cell r="FX335" t="str">
            <v>&amp;^%</v>
          </cell>
          <cell r="FY335" t="str">
            <v>&amp;^%</v>
          </cell>
          <cell r="GA335" t="str">
            <v>Cannock Chase</v>
          </cell>
          <cell r="GB335" t="str">
            <v>E07000192</v>
          </cell>
          <cell r="GC335" t="str">
            <v>&amp;^%</v>
          </cell>
          <cell r="GD335" t="str">
            <v>&amp;^%</v>
          </cell>
          <cell r="GE335" t="str">
            <v>&amp;^%</v>
          </cell>
          <cell r="GF335" t="str">
            <v>&amp;^%</v>
          </cell>
          <cell r="GG335">
            <v>25951</v>
          </cell>
          <cell r="GH335">
            <v>12</v>
          </cell>
          <cell r="GI335" t="str">
            <v>&amp;^%</v>
          </cell>
          <cell r="GJ335" t="str">
            <v>&amp;^%</v>
          </cell>
          <cell r="GK335" t="str">
            <v>&amp;^%</v>
          </cell>
          <cell r="GL335" t="str">
            <v>&amp;^%</v>
          </cell>
          <cell r="GN335" t="str">
            <v>Cannock Chase</v>
          </cell>
          <cell r="GO335" t="str">
            <v>E07000192</v>
          </cell>
          <cell r="GP335">
            <v>13000</v>
          </cell>
          <cell r="GQ335">
            <v>11.7</v>
          </cell>
          <cell r="GR335">
            <v>10.14</v>
          </cell>
          <cell r="GS335">
            <v>8.1</v>
          </cell>
          <cell r="GT335">
            <v>11.99</v>
          </cell>
          <cell r="GU335">
            <v>6.2</v>
          </cell>
          <cell r="GV335">
            <v>6.98</v>
          </cell>
          <cell r="GW335">
            <v>3.3</v>
          </cell>
          <cell r="GX335" t="str">
            <v>&amp;^%</v>
          </cell>
          <cell r="GY335" t="str">
            <v>&amp;^%</v>
          </cell>
        </row>
        <row r="336">
          <cell r="A336" t="str">
            <v>East Staffordshire</v>
          </cell>
          <cell r="B336" t="str">
            <v>E07000193</v>
          </cell>
          <cell r="C336">
            <v>22000</v>
          </cell>
          <cell r="D336">
            <v>8.9</v>
          </cell>
          <cell r="E336">
            <v>559</v>
          </cell>
          <cell r="F336">
            <v>7.5</v>
          </cell>
          <cell r="G336">
            <v>625.79999999999995</v>
          </cell>
          <cell r="H336">
            <v>5</v>
          </cell>
          <cell r="I336">
            <v>300.5</v>
          </cell>
          <cell r="J336">
            <v>7.2</v>
          </cell>
          <cell r="K336" t="str">
            <v>&amp;^%</v>
          </cell>
          <cell r="L336" t="str">
            <v>&amp;^%</v>
          </cell>
          <cell r="N336" t="str">
            <v>East Staffordshire</v>
          </cell>
          <cell r="O336" t="str">
            <v>E07000193</v>
          </cell>
          <cell r="P336">
            <v>33000</v>
          </cell>
          <cell r="Q336">
            <v>7.1</v>
          </cell>
          <cell r="R336">
            <v>39</v>
          </cell>
          <cell r="S336">
            <v>1.6</v>
          </cell>
          <cell r="T336">
            <v>40.1</v>
          </cell>
          <cell r="U336">
            <v>1.1000000000000001</v>
          </cell>
          <cell r="V336">
            <v>34.9</v>
          </cell>
          <cell r="W336">
            <v>1.8</v>
          </cell>
          <cell r="X336" t="str">
            <v>&amp;^%</v>
          </cell>
          <cell r="Y336" t="str">
            <v>&amp;^%</v>
          </cell>
          <cell r="AA336" t="str">
            <v>East Staffordshire</v>
          </cell>
          <cell r="AB336" t="str">
            <v>E07000193</v>
          </cell>
          <cell r="AC336">
            <v>29000</v>
          </cell>
          <cell r="AD336">
            <v>10.7</v>
          </cell>
          <cell r="AE336">
            <v>24846</v>
          </cell>
          <cell r="AF336">
            <v>13</v>
          </cell>
          <cell r="AG336">
            <v>29386</v>
          </cell>
          <cell r="AH336">
            <v>6.8</v>
          </cell>
          <cell r="AI336">
            <v>13225</v>
          </cell>
          <cell r="AJ336">
            <v>13</v>
          </cell>
          <cell r="AK336" t="str">
            <v>&amp;^%</v>
          </cell>
          <cell r="AL336" t="str">
            <v>&amp;^%</v>
          </cell>
          <cell r="AN336" t="str">
            <v>East Staffordshire</v>
          </cell>
          <cell r="AO336" t="str">
            <v>E07000193</v>
          </cell>
          <cell r="AP336">
            <v>33000</v>
          </cell>
          <cell r="AQ336">
            <v>7.1</v>
          </cell>
          <cell r="AR336">
            <v>12.25</v>
          </cell>
          <cell r="AS336">
            <v>6</v>
          </cell>
          <cell r="AT336">
            <v>14.36</v>
          </cell>
          <cell r="AU336">
            <v>4.3</v>
          </cell>
          <cell r="AV336">
            <v>6.94</v>
          </cell>
          <cell r="AW336">
            <v>3.8</v>
          </cell>
          <cell r="AX336" t="str">
            <v>&amp;^%</v>
          </cell>
          <cell r="AY336" t="str">
            <v>&amp;^%</v>
          </cell>
          <cell r="BA336" t="str">
            <v>East Staffordshire</v>
          </cell>
          <cell r="BB336" t="str">
            <v>E07000193</v>
          </cell>
          <cell r="BC336">
            <v>33000</v>
          </cell>
          <cell r="BD336">
            <v>7.1</v>
          </cell>
          <cell r="BE336">
            <v>499.9</v>
          </cell>
          <cell r="BF336">
            <v>7.6</v>
          </cell>
          <cell r="BG336">
            <v>575.70000000000005</v>
          </cell>
          <cell r="BH336">
            <v>4.2</v>
          </cell>
          <cell r="BI336">
            <v>276</v>
          </cell>
          <cell r="BJ336">
            <v>4.5</v>
          </cell>
          <cell r="BK336" t="str">
            <v>&amp;^%</v>
          </cell>
          <cell r="BL336" t="str">
            <v>&amp;^%</v>
          </cell>
          <cell r="BN336" t="str">
            <v>East Staffordshire</v>
          </cell>
          <cell r="BO336" t="str">
            <v>E07000193</v>
          </cell>
          <cell r="BP336">
            <v>49000</v>
          </cell>
          <cell r="BQ336">
            <v>5.8</v>
          </cell>
          <cell r="BR336">
            <v>36.799999999999997</v>
          </cell>
          <cell r="BS336">
            <v>1.7</v>
          </cell>
          <cell r="BT336">
            <v>33.200000000000003</v>
          </cell>
          <cell r="BU336">
            <v>2.1</v>
          </cell>
          <cell r="BV336">
            <v>15.1</v>
          </cell>
          <cell r="BW336">
            <v>14</v>
          </cell>
          <cell r="BX336" t="str">
            <v>&amp;^%</v>
          </cell>
          <cell r="BY336" t="str">
            <v>&amp;^%</v>
          </cell>
          <cell r="CA336" t="str">
            <v>East Staffordshire</v>
          </cell>
          <cell r="CB336" t="str">
            <v>E07000193</v>
          </cell>
          <cell r="CC336">
            <v>42000</v>
          </cell>
          <cell r="CD336">
            <v>8.1999999999999993</v>
          </cell>
          <cell r="CE336">
            <v>18993</v>
          </cell>
          <cell r="CF336">
            <v>11</v>
          </cell>
          <cell r="CG336">
            <v>23665</v>
          </cell>
          <cell r="CH336">
            <v>6.1</v>
          </cell>
          <cell r="CI336">
            <v>5984</v>
          </cell>
          <cell r="CJ336">
            <v>16</v>
          </cell>
          <cell r="CK336" t="str">
            <v>&amp;^%</v>
          </cell>
          <cell r="CL336" t="str">
            <v>&amp;^%</v>
          </cell>
          <cell r="CN336" t="str">
            <v>East Staffordshire</v>
          </cell>
          <cell r="CO336" t="str">
            <v>E07000193</v>
          </cell>
          <cell r="CP336">
            <v>49000</v>
          </cell>
          <cell r="CQ336">
            <v>5.8</v>
          </cell>
          <cell r="CR336">
            <v>10.33</v>
          </cell>
          <cell r="CS336">
            <v>5.8</v>
          </cell>
          <cell r="CT336">
            <v>13.53</v>
          </cell>
          <cell r="CU336">
            <v>3.9</v>
          </cell>
          <cell r="CV336">
            <v>6.31</v>
          </cell>
          <cell r="CW336">
            <v>2.2000000000000002</v>
          </cell>
          <cell r="CX336" t="str">
            <v>&amp;^%</v>
          </cell>
          <cell r="CY336" t="str">
            <v>&amp;^%</v>
          </cell>
          <cell r="DA336" t="str">
            <v>East Staffordshire</v>
          </cell>
          <cell r="DB336" t="str">
            <v>E07000193</v>
          </cell>
          <cell r="DC336">
            <v>49000</v>
          </cell>
          <cell r="DD336">
            <v>5.8</v>
          </cell>
          <cell r="DE336">
            <v>373.5</v>
          </cell>
          <cell r="DF336">
            <v>6</v>
          </cell>
          <cell r="DG336">
            <v>449.1</v>
          </cell>
          <cell r="DH336">
            <v>4.5</v>
          </cell>
          <cell r="DI336">
            <v>110.9</v>
          </cell>
          <cell r="DJ336">
            <v>14</v>
          </cell>
          <cell r="DK336" t="str">
            <v>&amp;^%</v>
          </cell>
          <cell r="DL336" t="str">
            <v>&amp;^%</v>
          </cell>
          <cell r="DN336" t="str">
            <v>East Staffordshire</v>
          </cell>
          <cell r="DO336" t="str">
            <v>E07000193</v>
          </cell>
          <cell r="DP336">
            <v>11000</v>
          </cell>
          <cell r="DQ336">
            <v>12</v>
          </cell>
          <cell r="DR336">
            <v>37.5</v>
          </cell>
          <cell r="DS336">
            <v>1.8</v>
          </cell>
          <cell r="DT336">
            <v>38.1</v>
          </cell>
          <cell r="DU336">
            <v>1.5</v>
          </cell>
          <cell r="DV336">
            <v>32.5</v>
          </cell>
          <cell r="DW336">
            <v>3.5</v>
          </cell>
          <cell r="DX336" t="str">
            <v>&amp;^%</v>
          </cell>
          <cell r="DY336" t="str">
            <v>&amp;^%</v>
          </cell>
          <cell r="EA336" t="str">
            <v>East Staffordshire</v>
          </cell>
          <cell r="EB336" t="str">
            <v>E07000193</v>
          </cell>
          <cell r="EC336">
            <v>10000</v>
          </cell>
          <cell r="ED336">
            <v>14.2</v>
          </cell>
          <cell r="EE336">
            <v>19871</v>
          </cell>
          <cell r="EF336">
            <v>11</v>
          </cell>
          <cell r="EG336">
            <v>24402</v>
          </cell>
          <cell r="EH336">
            <v>12</v>
          </cell>
          <cell r="EI336" t="str">
            <v>&amp;^%</v>
          </cell>
          <cell r="EJ336" t="str">
            <v>&amp;^%</v>
          </cell>
          <cell r="EK336" t="str">
            <v>&amp;^%</v>
          </cell>
          <cell r="EL336" t="str">
            <v>&amp;^%</v>
          </cell>
          <cell r="EN336" t="str">
            <v>East Staffordshire</v>
          </cell>
          <cell r="EO336" t="str">
            <v>E07000193</v>
          </cell>
          <cell r="EP336">
            <v>11000</v>
          </cell>
          <cell r="EQ336">
            <v>12</v>
          </cell>
          <cell r="ER336">
            <v>10.69</v>
          </cell>
          <cell r="ES336">
            <v>9.1</v>
          </cell>
          <cell r="ET336">
            <v>12.57</v>
          </cell>
          <cell r="EU336">
            <v>6.9</v>
          </cell>
          <cell r="EV336" t="str">
            <v>&amp;^%</v>
          </cell>
          <cell r="EW336" t="str">
            <v>&amp;^%</v>
          </cell>
          <cell r="EX336" t="str">
            <v>&amp;^%</v>
          </cell>
          <cell r="EY336" t="str">
            <v>&amp;^%</v>
          </cell>
          <cell r="FA336" t="str">
            <v>East Staffordshire</v>
          </cell>
          <cell r="FB336" t="str">
            <v>E07000193</v>
          </cell>
          <cell r="FC336">
            <v>11000</v>
          </cell>
          <cell r="FD336">
            <v>12</v>
          </cell>
          <cell r="FE336">
            <v>398.4</v>
          </cell>
          <cell r="FF336">
            <v>8.8000000000000007</v>
          </cell>
          <cell r="FG336">
            <v>478.6</v>
          </cell>
          <cell r="FH336">
            <v>7.1</v>
          </cell>
          <cell r="FI336">
            <v>255.8</v>
          </cell>
          <cell r="FJ336">
            <v>12</v>
          </cell>
          <cell r="FK336" t="str">
            <v>&amp;^%</v>
          </cell>
          <cell r="FL336" t="str">
            <v>&amp;^%</v>
          </cell>
          <cell r="FN336" t="str">
            <v>East Staffordshire</v>
          </cell>
          <cell r="FO336" t="str">
            <v>E07000193</v>
          </cell>
          <cell r="FP336">
            <v>22000</v>
          </cell>
          <cell r="FQ336">
            <v>8.9</v>
          </cell>
          <cell r="FR336">
            <v>39.799999999999997</v>
          </cell>
          <cell r="FS336">
            <v>0.9</v>
          </cell>
          <cell r="FT336">
            <v>41.1</v>
          </cell>
          <cell r="FU336">
            <v>1.3</v>
          </cell>
          <cell r="FV336">
            <v>35</v>
          </cell>
          <cell r="FW336">
            <v>1.3</v>
          </cell>
          <cell r="FX336" t="str">
            <v>&amp;^%</v>
          </cell>
          <cell r="FY336" t="str">
            <v>&amp;^%</v>
          </cell>
          <cell r="GA336" t="str">
            <v>East Staffordshire</v>
          </cell>
          <cell r="GB336" t="str">
            <v>E07000193</v>
          </cell>
          <cell r="GC336">
            <v>19000</v>
          </cell>
          <cell r="GD336">
            <v>14.5</v>
          </cell>
          <cell r="GE336">
            <v>28794</v>
          </cell>
          <cell r="GF336">
            <v>15</v>
          </cell>
          <cell r="GG336">
            <v>31985</v>
          </cell>
          <cell r="GH336">
            <v>8.5</v>
          </cell>
          <cell r="GI336" t="str">
            <v>&amp;^%</v>
          </cell>
          <cell r="GJ336" t="str">
            <v>&amp;^%</v>
          </cell>
          <cell r="GK336" t="str">
            <v>&amp;^%</v>
          </cell>
          <cell r="GL336" t="str">
            <v>&amp;^%</v>
          </cell>
          <cell r="GN336" t="str">
            <v>East Staffordshire</v>
          </cell>
          <cell r="GO336" t="str">
            <v>E07000193</v>
          </cell>
          <cell r="GP336">
            <v>22000</v>
          </cell>
          <cell r="GQ336">
            <v>8.9</v>
          </cell>
          <cell r="GR336">
            <v>13.2</v>
          </cell>
          <cell r="GS336">
            <v>7.5</v>
          </cell>
          <cell r="GT336">
            <v>15.22</v>
          </cell>
          <cell r="GU336">
            <v>5.2</v>
          </cell>
          <cell r="GV336">
            <v>7.47</v>
          </cell>
          <cell r="GW336">
            <v>5</v>
          </cell>
          <cell r="GX336" t="str">
            <v>&amp;^%</v>
          </cell>
          <cell r="GY336" t="str">
            <v>&amp;^%</v>
          </cell>
        </row>
        <row r="337">
          <cell r="A337" t="str">
            <v>Lichfield</v>
          </cell>
          <cell r="B337" t="str">
            <v>E07000194</v>
          </cell>
          <cell r="C337">
            <v>15000</v>
          </cell>
          <cell r="D337">
            <v>11</v>
          </cell>
          <cell r="E337">
            <v>500.1</v>
          </cell>
          <cell r="F337">
            <v>8.1</v>
          </cell>
          <cell r="G337">
            <v>594.5</v>
          </cell>
          <cell r="H337">
            <v>6.4</v>
          </cell>
          <cell r="I337">
            <v>283.7</v>
          </cell>
          <cell r="J337">
            <v>10</v>
          </cell>
          <cell r="K337" t="str">
            <v>&amp;^%</v>
          </cell>
          <cell r="L337" t="str">
            <v>&amp;^%</v>
          </cell>
          <cell r="N337" t="str">
            <v>Lichfield</v>
          </cell>
          <cell r="O337" t="str">
            <v>E07000194</v>
          </cell>
          <cell r="P337">
            <v>25000</v>
          </cell>
          <cell r="Q337">
            <v>8.1999999999999993</v>
          </cell>
          <cell r="R337">
            <v>39</v>
          </cell>
          <cell r="S337">
            <v>1.6</v>
          </cell>
          <cell r="T337">
            <v>39.9</v>
          </cell>
          <cell r="U337">
            <v>1.2</v>
          </cell>
          <cell r="V337">
            <v>34.9</v>
          </cell>
          <cell r="W337">
            <v>1.9</v>
          </cell>
          <cell r="X337" t="str">
            <v>&amp;^%</v>
          </cell>
          <cell r="Y337" t="str">
            <v>&amp;^%</v>
          </cell>
          <cell r="AA337" t="str">
            <v>Lichfield</v>
          </cell>
          <cell r="AB337" t="str">
            <v>E07000194</v>
          </cell>
          <cell r="AC337">
            <v>22000</v>
          </cell>
          <cell r="AD337">
            <v>9.6999999999999993</v>
          </cell>
          <cell r="AE337">
            <v>22589</v>
          </cell>
          <cell r="AF337">
            <v>9.5</v>
          </cell>
          <cell r="AG337">
            <v>27954</v>
          </cell>
          <cell r="AH337">
            <v>5.5</v>
          </cell>
          <cell r="AI337">
            <v>13645</v>
          </cell>
          <cell r="AJ337">
            <v>7</v>
          </cell>
          <cell r="AK337" t="str">
            <v>&amp;^%</v>
          </cell>
          <cell r="AL337" t="str">
            <v>&amp;^%</v>
          </cell>
          <cell r="AN337" t="str">
            <v>Lichfield</v>
          </cell>
          <cell r="AO337" t="str">
            <v>E07000194</v>
          </cell>
          <cell r="AP337">
            <v>25000</v>
          </cell>
          <cell r="AQ337">
            <v>8.1999999999999993</v>
          </cell>
          <cell r="AR337">
            <v>10.8</v>
          </cell>
          <cell r="AS337">
            <v>6.6</v>
          </cell>
          <cell r="AT337">
            <v>13.44</v>
          </cell>
          <cell r="AU337">
            <v>5.0999999999999996</v>
          </cell>
          <cell r="AV337">
            <v>6.64</v>
          </cell>
          <cell r="AW337">
            <v>3.9</v>
          </cell>
          <cell r="AX337" t="str">
            <v>&amp;^%</v>
          </cell>
          <cell r="AY337" t="str">
            <v>&amp;^%</v>
          </cell>
          <cell r="BA337" t="str">
            <v>Lichfield</v>
          </cell>
          <cell r="BB337" t="str">
            <v>E07000194</v>
          </cell>
          <cell r="BC337">
            <v>25000</v>
          </cell>
          <cell r="BD337">
            <v>8.1999999999999993</v>
          </cell>
          <cell r="BE337">
            <v>433.3</v>
          </cell>
          <cell r="BF337">
            <v>7.4</v>
          </cell>
          <cell r="BG337">
            <v>536.4</v>
          </cell>
          <cell r="BH337">
            <v>4.9000000000000004</v>
          </cell>
          <cell r="BI337">
            <v>265.5</v>
          </cell>
          <cell r="BJ337">
            <v>5.4</v>
          </cell>
          <cell r="BK337" t="str">
            <v>&amp;^%</v>
          </cell>
          <cell r="BL337" t="str">
            <v>&amp;^%</v>
          </cell>
          <cell r="BN337" t="str">
            <v>Lichfield</v>
          </cell>
          <cell r="BO337" t="str">
            <v>E07000194</v>
          </cell>
          <cell r="BP337">
            <v>36000</v>
          </cell>
          <cell r="BQ337">
            <v>6.7</v>
          </cell>
          <cell r="BR337">
            <v>37.299999999999997</v>
          </cell>
          <cell r="BS337">
            <v>1.7</v>
          </cell>
          <cell r="BT337">
            <v>32.9</v>
          </cell>
          <cell r="BU337">
            <v>2.5</v>
          </cell>
          <cell r="BV337" t="str">
            <v>&amp;^%</v>
          </cell>
          <cell r="BW337" t="str">
            <v>&amp;^%</v>
          </cell>
          <cell r="BX337" t="str">
            <v>&amp;^%</v>
          </cell>
          <cell r="BY337" t="str">
            <v>&amp;^%</v>
          </cell>
          <cell r="CA337" t="str">
            <v>Lichfield</v>
          </cell>
          <cell r="CB337" t="str">
            <v>E07000194</v>
          </cell>
          <cell r="CC337">
            <v>31000</v>
          </cell>
          <cell r="CD337">
            <v>9.9</v>
          </cell>
          <cell r="CE337">
            <v>18611</v>
          </cell>
          <cell r="CF337">
            <v>14</v>
          </cell>
          <cell r="CG337">
            <v>22555</v>
          </cell>
          <cell r="CH337">
            <v>7.1</v>
          </cell>
          <cell r="CI337" t="str">
            <v>&amp;^%</v>
          </cell>
          <cell r="CJ337" t="str">
            <v>&amp;^%</v>
          </cell>
          <cell r="CK337" t="str">
            <v>&amp;^%</v>
          </cell>
          <cell r="CL337" t="str">
            <v>&amp;^%</v>
          </cell>
          <cell r="CN337" t="str">
            <v>Lichfield</v>
          </cell>
          <cell r="CO337" t="str">
            <v>E07000194</v>
          </cell>
          <cell r="CP337">
            <v>36000</v>
          </cell>
          <cell r="CQ337">
            <v>6.7</v>
          </cell>
          <cell r="CR337">
            <v>9.91</v>
          </cell>
          <cell r="CS337">
            <v>5.0999999999999996</v>
          </cell>
          <cell r="CT337">
            <v>12.89</v>
          </cell>
          <cell r="CU337">
            <v>4.5999999999999996</v>
          </cell>
          <cell r="CV337">
            <v>6.28</v>
          </cell>
          <cell r="CW337">
            <v>1.9</v>
          </cell>
          <cell r="CX337" t="str">
            <v>&amp;^%</v>
          </cell>
          <cell r="CY337" t="str">
            <v>&amp;^%</v>
          </cell>
          <cell r="DA337" t="str">
            <v>Lichfield</v>
          </cell>
          <cell r="DB337" t="str">
            <v>E07000194</v>
          </cell>
          <cell r="DC337">
            <v>36000</v>
          </cell>
          <cell r="DD337">
            <v>6.7</v>
          </cell>
          <cell r="DE337">
            <v>352.1</v>
          </cell>
          <cell r="DF337">
            <v>6.5</v>
          </cell>
          <cell r="DG337">
            <v>424.4</v>
          </cell>
          <cell r="DH337">
            <v>5.2</v>
          </cell>
          <cell r="DI337">
            <v>102.7</v>
          </cell>
          <cell r="DJ337">
            <v>18</v>
          </cell>
          <cell r="DK337" t="str">
            <v>&amp;^%</v>
          </cell>
          <cell r="DL337" t="str">
            <v>&amp;^%</v>
          </cell>
          <cell r="DN337" t="str">
            <v>Lichfield</v>
          </cell>
          <cell r="DO337" t="str">
            <v>E07000194</v>
          </cell>
          <cell r="DP337">
            <v>11000</v>
          </cell>
          <cell r="DQ337">
            <v>12.1</v>
          </cell>
          <cell r="DR337">
            <v>37.5</v>
          </cell>
          <cell r="DS337">
            <v>1.2</v>
          </cell>
          <cell r="DT337">
            <v>38</v>
          </cell>
          <cell r="DU337">
            <v>1.2</v>
          </cell>
          <cell r="DV337">
            <v>32.5</v>
          </cell>
          <cell r="DW337">
            <v>3.7</v>
          </cell>
          <cell r="DX337" t="str">
            <v>&amp;^%</v>
          </cell>
          <cell r="DY337" t="str">
            <v>&amp;^%</v>
          </cell>
          <cell r="EA337" t="str">
            <v>Lichfield</v>
          </cell>
          <cell r="EB337" t="str">
            <v>E07000194</v>
          </cell>
          <cell r="EC337">
            <v>10000</v>
          </cell>
          <cell r="ED337">
            <v>14.1</v>
          </cell>
          <cell r="EE337">
            <v>18344</v>
          </cell>
          <cell r="EF337">
            <v>11</v>
          </cell>
          <cell r="EG337">
            <v>22528</v>
          </cell>
          <cell r="EH337">
            <v>7.9</v>
          </cell>
          <cell r="EI337" t="str">
            <v>&amp;^%</v>
          </cell>
          <cell r="EJ337" t="str">
            <v>&amp;^%</v>
          </cell>
          <cell r="EK337" t="str">
            <v>&amp;^%</v>
          </cell>
          <cell r="EL337" t="str">
            <v>&amp;^%</v>
          </cell>
          <cell r="EN337" t="str">
            <v>Lichfield</v>
          </cell>
          <cell r="EO337" t="str">
            <v>E07000194</v>
          </cell>
          <cell r="EP337">
            <v>11000</v>
          </cell>
          <cell r="EQ337">
            <v>12.1</v>
          </cell>
          <cell r="ER337">
            <v>9.32</v>
          </cell>
          <cell r="ES337">
            <v>7.9</v>
          </cell>
          <cell r="ET337">
            <v>12.05</v>
          </cell>
          <cell r="EU337">
            <v>7.4</v>
          </cell>
          <cell r="EV337" t="str">
            <v>&amp;^%</v>
          </cell>
          <cell r="EW337" t="str">
            <v>&amp;^%</v>
          </cell>
          <cell r="EX337" t="str">
            <v>&amp;^%</v>
          </cell>
          <cell r="EY337" t="str">
            <v>&amp;^%</v>
          </cell>
          <cell r="FA337" t="str">
            <v>Lichfield</v>
          </cell>
          <cell r="FB337" t="str">
            <v>E07000194</v>
          </cell>
          <cell r="FC337">
            <v>11000</v>
          </cell>
          <cell r="FD337">
            <v>12.1</v>
          </cell>
          <cell r="FE337">
            <v>354</v>
          </cell>
          <cell r="FF337">
            <v>7</v>
          </cell>
          <cell r="FG337">
            <v>458.2</v>
          </cell>
          <cell r="FH337">
            <v>7.2</v>
          </cell>
          <cell r="FI337">
            <v>251.2</v>
          </cell>
          <cell r="FJ337">
            <v>9.5</v>
          </cell>
          <cell r="FK337" t="str">
            <v>&amp;^%</v>
          </cell>
          <cell r="FL337" t="str">
            <v>&amp;^%</v>
          </cell>
          <cell r="FN337" t="str">
            <v>Lichfield</v>
          </cell>
          <cell r="FO337" t="str">
            <v>E07000194</v>
          </cell>
          <cell r="FP337">
            <v>15000</v>
          </cell>
          <cell r="FQ337">
            <v>11</v>
          </cell>
          <cell r="FR337">
            <v>39.9</v>
          </cell>
          <cell r="FS337">
            <v>1.6</v>
          </cell>
          <cell r="FT337">
            <v>41.3</v>
          </cell>
          <cell r="FU337">
            <v>1.8</v>
          </cell>
          <cell r="FV337">
            <v>35.6</v>
          </cell>
          <cell r="FW337">
            <v>3.3</v>
          </cell>
          <cell r="FX337" t="str">
            <v>&amp;^%</v>
          </cell>
          <cell r="FY337" t="str">
            <v>&amp;^%</v>
          </cell>
          <cell r="GA337" t="str">
            <v>Lichfield</v>
          </cell>
          <cell r="GB337" t="str">
            <v>E07000194</v>
          </cell>
          <cell r="GC337">
            <v>12000</v>
          </cell>
          <cell r="GD337">
            <v>13.3</v>
          </cell>
          <cell r="GE337">
            <v>27824</v>
          </cell>
          <cell r="GF337">
            <v>13</v>
          </cell>
          <cell r="GG337">
            <v>32386</v>
          </cell>
          <cell r="GH337">
            <v>6.9</v>
          </cell>
          <cell r="GI337">
            <v>15602</v>
          </cell>
          <cell r="GJ337">
            <v>8.4</v>
          </cell>
          <cell r="GK337" t="str">
            <v>&amp;^%</v>
          </cell>
          <cell r="GL337" t="str">
            <v>&amp;^%</v>
          </cell>
          <cell r="GN337" t="str">
            <v>Lichfield</v>
          </cell>
          <cell r="GO337" t="str">
            <v>E07000194</v>
          </cell>
          <cell r="GP337">
            <v>15000</v>
          </cell>
          <cell r="GQ337">
            <v>11</v>
          </cell>
          <cell r="GR337">
            <v>11.53</v>
          </cell>
          <cell r="GS337">
            <v>8.4</v>
          </cell>
          <cell r="GT337">
            <v>14.4</v>
          </cell>
          <cell r="GU337">
            <v>6.7</v>
          </cell>
          <cell r="GV337">
            <v>6.97</v>
          </cell>
          <cell r="GW337">
            <v>7.4</v>
          </cell>
          <cell r="GX337" t="str">
            <v>&amp;^%</v>
          </cell>
          <cell r="GY337" t="str">
            <v>&amp;^%</v>
          </cell>
        </row>
        <row r="338">
          <cell r="A338" t="str">
            <v>Newcastle-under-Lyme</v>
          </cell>
          <cell r="B338" t="str">
            <v>E07000195</v>
          </cell>
          <cell r="C338">
            <v>15000</v>
          </cell>
          <cell r="D338">
            <v>10.4</v>
          </cell>
          <cell r="E338">
            <v>413.9</v>
          </cell>
          <cell r="F338">
            <v>8.1999999999999993</v>
          </cell>
          <cell r="G338">
            <v>473.8</v>
          </cell>
          <cell r="H338">
            <v>7.4</v>
          </cell>
          <cell r="I338">
            <v>263.89999999999998</v>
          </cell>
          <cell r="J338">
            <v>5.4</v>
          </cell>
          <cell r="K338" t="str">
            <v>&amp;^%</v>
          </cell>
          <cell r="L338" t="str">
            <v>&amp;^%</v>
          </cell>
          <cell r="N338" t="str">
            <v>Newcastle-under-Lyme</v>
          </cell>
          <cell r="O338" t="str">
            <v>E07000195</v>
          </cell>
          <cell r="P338">
            <v>25000</v>
          </cell>
          <cell r="Q338">
            <v>8</v>
          </cell>
          <cell r="R338">
            <v>38.700000000000003</v>
          </cell>
          <cell r="S338">
            <v>1.3</v>
          </cell>
          <cell r="T338">
            <v>38.9</v>
          </cell>
          <cell r="U338">
            <v>0.9</v>
          </cell>
          <cell r="V338">
            <v>33.1</v>
          </cell>
          <cell r="W338">
            <v>2.1</v>
          </cell>
          <cell r="X338" t="str">
            <v>&amp;^%</v>
          </cell>
          <cell r="Y338" t="str">
            <v>&amp;^%</v>
          </cell>
          <cell r="AA338" t="str">
            <v>Newcastle-under-Lyme</v>
          </cell>
          <cell r="AB338" t="str">
            <v>E07000195</v>
          </cell>
          <cell r="AC338">
            <v>23000</v>
          </cell>
          <cell r="AD338">
            <v>10.8</v>
          </cell>
          <cell r="AE338">
            <v>21263</v>
          </cell>
          <cell r="AF338">
            <v>11</v>
          </cell>
          <cell r="AG338">
            <v>25038</v>
          </cell>
          <cell r="AH338">
            <v>7</v>
          </cell>
          <cell r="AI338">
            <v>13189</v>
          </cell>
          <cell r="AJ338">
            <v>3.4</v>
          </cell>
          <cell r="AK338" t="str">
            <v>&amp;^%</v>
          </cell>
          <cell r="AL338" t="str">
            <v>&amp;^%</v>
          </cell>
          <cell r="AN338" t="str">
            <v>Newcastle-under-Lyme</v>
          </cell>
          <cell r="AO338" t="str">
            <v>E07000195</v>
          </cell>
          <cell r="AP338">
            <v>25000</v>
          </cell>
          <cell r="AQ338">
            <v>8</v>
          </cell>
          <cell r="AR338">
            <v>9.77</v>
          </cell>
          <cell r="AS338">
            <v>5.7</v>
          </cell>
          <cell r="AT338">
            <v>12.06</v>
          </cell>
          <cell r="AU338">
            <v>5.3</v>
          </cell>
          <cell r="AV338">
            <v>6.63</v>
          </cell>
          <cell r="AW338">
            <v>3</v>
          </cell>
          <cell r="AX338" t="str">
            <v>&amp;^%</v>
          </cell>
          <cell r="AY338" t="str">
            <v>&amp;^%</v>
          </cell>
          <cell r="BA338" t="str">
            <v>Newcastle-under-Lyme</v>
          </cell>
          <cell r="BB338" t="str">
            <v>E07000195</v>
          </cell>
          <cell r="BC338">
            <v>25000</v>
          </cell>
          <cell r="BD338">
            <v>8</v>
          </cell>
          <cell r="BE338">
            <v>405.9</v>
          </cell>
          <cell r="BF338">
            <v>7</v>
          </cell>
          <cell r="BG338">
            <v>469.4</v>
          </cell>
          <cell r="BH338">
            <v>5.2</v>
          </cell>
          <cell r="BI338">
            <v>256.2</v>
          </cell>
          <cell r="BJ338">
            <v>4.8</v>
          </cell>
          <cell r="BK338" t="str">
            <v>&amp;^%</v>
          </cell>
          <cell r="BL338" t="str">
            <v>&amp;^%</v>
          </cell>
          <cell r="BN338" t="str">
            <v>Newcastle-under-Lyme</v>
          </cell>
          <cell r="BO338" t="str">
            <v>E07000195</v>
          </cell>
          <cell r="BP338">
            <v>36000</v>
          </cell>
          <cell r="BQ338">
            <v>6.7</v>
          </cell>
          <cell r="BR338">
            <v>37</v>
          </cell>
          <cell r="BS338">
            <v>1.7</v>
          </cell>
          <cell r="BT338">
            <v>32.4</v>
          </cell>
          <cell r="BU338">
            <v>2.4</v>
          </cell>
          <cell r="BV338">
            <v>14.9</v>
          </cell>
          <cell r="BW338">
            <v>12</v>
          </cell>
          <cell r="BX338" t="str">
            <v>&amp;^%</v>
          </cell>
          <cell r="BY338" t="str">
            <v>&amp;^%</v>
          </cell>
          <cell r="CA338" t="str">
            <v>Newcastle-under-Lyme</v>
          </cell>
          <cell r="CB338" t="str">
            <v>E07000195</v>
          </cell>
          <cell r="CC338">
            <v>34000</v>
          </cell>
          <cell r="CD338">
            <v>8.6</v>
          </cell>
          <cell r="CE338">
            <v>17217</v>
          </cell>
          <cell r="CF338">
            <v>10</v>
          </cell>
          <cell r="CG338">
            <v>20198</v>
          </cell>
          <cell r="CH338">
            <v>6.6</v>
          </cell>
          <cell r="CI338">
            <v>5499</v>
          </cell>
          <cell r="CJ338">
            <v>15</v>
          </cell>
          <cell r="CK338" t="str">
            <v>&amp;^%</v>
          </cell>
          <cell r="CL338" t="str">
            <v>&amp;^%</v>
          </cell>
          <cell r="CN338" t="str">
            <v>Newcastle-under-Lyme</v>
          </cell>
          <cell r="CO338" t="str">
            <v>E07000195</v>
          </cell>
          <cell r="CP338">
            <v>36000</v>
          </cell>
          <cell r="CQ338">
            <v>6.7</v>
          </cell>
          <cell r="CR338">
            <v>9.32</v>
          </cell>
          <cell r="CS338">
            <v>4.5</v>
          </cell>
          <cell r="CT338">
            <v>11.68</v>
          </cell>
          <cell r="CU338">
            <v>4.8</v>
          </cell>
          <cell r="CV338">
            <v>6.21</v>
          </cell>
          <cell r="CW338">
            <v>0.9</v>
          </cell>
          <cell r="CX338" t="str">
            <v>&amp;^%</v>
          </cell>
          <cell r="CY338" t="str">
            <v>&amp;^%</v>
          </cell>
          <cell r="DA338" t="str">
            <v>Newcastle-under-Lyme</v>
          </cell>
          <cell r="DB338" t="str">
            <v>E07000195</v>
          </cell>
          <cell r="DC338">
            <v>36000</v>
          </cell>
          <cell r="DD338">
            <v>6.7</v>
          </cell>
          <cell r="DE338">
            <v>323.8</v>
          </cell>
          <cell r="DF338">
            <v>6.5</v>
          </cell>
          <cell r="DG338">
            <v>378.1</v>
          </cell>
          <cell r="DH338">
            <v>5.4</v>
          </cell>
          <cell r="DI338">
            <v>100</v>
          </cell>
          <cell r="DJ338">
            <v>12</v>
          </cell>
          <cell r="DK338" t="str">
            <v>&amp;^%</v>
          </cell>
          <cell r="DL338" t="str">
            <v>&amp;^%</v>
          </cell>
          <cell r="DN338" t="str">
            <v>Newcastle-under-Lyme</v>
          </cell>
          <cell r="DO338" t="str">
            <v>E07000195</v>
          </cell>
          <cell r="DP338">
            <v>10000</v>
          </cell>
          <cell r="DQ338">
            <v>12.6</v>
          </cell>
          <cell r="DR338">
            <v>37.4</v>
          </cell>
          <cell r="DS338">
            <v>1.2</v>
          </cell>
          <cell r="DT338">
            <v>36.9</v>
          </cell>
          <cell r="DU338">
            <v>1.2</v>
          </cell>
          <cell r="DV338">
            <v>32.299999999999997</v>
          </cell>
          <cell r="DW338">
            <v>5.4</v>
          </cell>
          <cell r="DX338" t="str">
            <v>&amp;^%</v>
          </cell>
          <cell r="DY338" t="str">
            <v>&amp;^%</v>
          </cell>
          <cell r="EA338" t="str">
            <v>Newcastle-under-Lyme</v>
          </cell>
          <cell r="EB338" t="str">
            <v>E07000195</v>
          </cell>
          <cell r="EC338" t="str">
            <v>&amp;^%</v>
          </cell>
          <cell r="ED338" t="str">
            <v>&amp;^%</v>
          </cell>
          <cell r="EE338" t="str">
            <v>&amp;^%</v>
          </cell>
          <cell r="EF338" t="str">
            <v>&amp;^%</v>
          </cell>
          <cell r="EG338">
            <v>24438</v>
          </cell>
          <cell r="EH338">
            <v>9.8000000000000007</v>
          </cell>
          <cell r="EI338" t="str">
            <v>&amp;^%</v>
          </cell>
          <cell r="EJ338" t="str">
            <v>&amp;^%</v>
          </cell>
          <cell r="EK338" t="str">
            <v>&amp;^%</v>
          </cell>
          <cell r="EL338" t="str">
            <v>&amp;^%</v>
          </cell>
          <cell r="EN338" t="str">
            <v>Newcastle-under-Lyme</v>
          </cell>
          <cell r="EO338" t="str">
            <v>E07000195</v>
          </cell>
          <cell r="EP338">
            <v>10000</v>
          </cell>
          <cell r="EQ338">
            <v>12.6</v>
          </cell>
          <cell r="ER338">
            <v>9.74</v>
          </cell>
          <cell r="ES338">
            <v>14</v>
          </cell>
          <cell r="ET338">
            <v>12.55</v>
          </cell>
          <cell r="EU338">
            <v>6.9</v>
          </cell>
          <cell r="EV338" t="str">
            <v>&amp;^%</v>
          </cell>
          <cell r="EW338" t="str">
            <v>&amp;^%</v>
          </cell>
          <cell r="EX338" t="str">
            <v>&amp;^%</v>
          </cell>
          <cell r="EY338" t="str">
            <v>&amp;^%</v>
          </cell>
          <cell r="FA338" t="str">
            <v>Newcastle-under-Lyme</v>
          </cell>
          <cell r="FB338" t="str">
            <v>E07000195</v>
          </cell>
          <cell r="FC338">
            <v>10000</v>
          </cell>
          <cell r="FD338">
            <v>12.6</v>
          </cell>
          <cell r="FE338">
            <v>371.5</v>
          </cell>
          <cell r="FF338">
            <v>15</v>
          </cell>
          <cell r="FG338">
            <v>462.8</v>
          </cell>
          <cell r="FH338">
            <v>6.7</v>
          </cell>
          <cell r="FI338">
            <v>234.1</v>
          </cell>
          <cell r="FJ338">
            <v>10</v>
          </cell>
          <cell r="FK338" t="str">
            <v>&amp;^%</v>
          </cell>
          <cell r="FL338" t="str">
            <v>&amp;^%</v>
          </cell>
          <cell r="FN338" t="str">
            <v>Newcastle-under-Lyme</v>
          </cell>
          <cell r="FO338" t="str">
            <v>E07000195</v>
          </cell>
          <cell r="FP338">
            <v>15000</v>
          </cell>
          <cell r="FQ338">
            <v>10.4</v>
          </cell>
          <cell r="FR338">
            <v>39.9</v>
          </cell>
          <cell r="FS338">
            <v>0.8</v>
          </cell>
          <cell r="FT338">
            <v>40.200000000000003</v>
          </cell>
          <cell r="FU338">
            <v>1.2</v>
          </cell>
          <cell r="FV338">
            <v>35</v>
          </cell>
          <cell r="FW338">
            <v>3.1</v>
          </cell>
          <cell r="FX338" t="str">
            <v>&amp;^%</v>
          </cell>
          <cell r="FY338" t="str">
            <v>&amp;^%</v>
          </cell>
          <cell r="GA338" t="str">
            <v>Newcastle-under-Lyme</v>
          </cell>
          <cell r="GB338" t="str">
            <v>E07000195</v>
          </cell>
          <cell r="GC338">
            <v>15000</v>
          </cell>
          <cell r="GD338">
            <v>11.7</v>
          </cell>
          <cell r="GE338">
            <v>21267</v>
          </cell>
          <cell r="GF338">
            <v>9.5</v>
          </cell>
          <cell r="GG338">
            <v>25377</v>
          </cell>
          <cell r="GH338">
            <v>9.1999999999999993</v>
          </cell>
          <cell r="GI338">
            <v>13261</v>
          </cell>
          <cell r="GJ338">
            <v>3.9</v>
          </cell>
          <cell r="GK338" t="str">
            <v>&amp;^%</v>
          </cell>
          <cell r="GL338" t="str">
            <v>&amp;^%</v>
          </cell>
          <cell r="GN338" t="str">
            <v>Newcastle-under-Lyme</v>
          </cell>
          <cell r="GO338" t="str">
            <v>E07000195</v>
          </cell>
          <cell r="GP338">
            <v>15000</v>
          </cell>
          <cell r="GQ338">
            <v>10.4</v>
          </cell>
          <cell r="GR338">
            <v>9.77</v>
          </cell>
          <cell r="GS338">
            <v>6.5</v>
          </cell>
          <cell r="GT338">
            <v>11.77</v>
          </cell>
          <cell r="GU338">
            <v>7.5</v>
          </cell>
          <cell r="GV338">
            <v>6.88</v>
          </cell>
          <cell r="GW338">
            <v>3.4</v>
          </cell>
          <cell r="GX338" t="str">
            <v>&amp;^%</v>
          </cell>
          <cell r="GY338" t="str">
            <v>&amp;^%</v>
          </cell>
        </row>
        <row r="339">
          <cell r="A339" t="str">
            <v>South Staffordshire</v>
          </cell>
          <cell r="B339" t="str">
            <v>E07000196</v>
          </cell>
          <cell r="C339">
            <v>11000</v>
          </cell>
          <cell r="D339">
            <v>12.9</v>
          </cell>
          <cell r="E339">
            <v>504.9</v>
          </cell>
          <cell r="F339">
            <v>8.6</v>
          </cell>
          <cell r="G339">
            <v>530.20000000000005</v>
          </cell>
          <cell r="H339">
            <v>5.8</v>
          </cell>
          <cell r="I339" t="str">
            <v>&amp;^%</v>
          </cell>
          <cell r="J339" t="str">
            <v>&amp;^%</v>
          </cell>
          <cell r="K339" t="str">
            <v>&amp;^%</v>
          </cell>
          <cell r="L339" t="str">
            <v>&amp;^%</v>
          </cell>
          <cell r="N339" t="str">
            <v>South Staffordshire</v>
          </cell>
          <cell r="O339" t="str">
            <v>E07000196</v>
          </cell>
          <cell r="P339">
            <v>16000</v>
          </cell>
          <cell r="Q339">
            <v>10.199999999999999</v>
          </cell>
          <cell r="R339">
            <v>39</v>
          </cell>
          <cell r="S339">
            <v>1.6</v>
          </cell>
          <cell r="T339">
            <v>39.9</v>
          </cell>
          <cell r="U339">
            <v>1.6</v>
          </cell>
          <cell r="V339">
            <v>32.5</v>
          </cell>
          <cell r="W339">
            <v>2.9</v>
          </cell>
          <cell r="X339" t="str">
            <v>&amp;^%</v>
          </cell>
          <cell r="Y339" t="str">
            <v>&amp;^%</v>
          </cell>
          <cell r="AA339" t="str">
            <v>South Staffordshire</v>
          </cell>
          <cell r="AB339" t="str">
            <v>E07000196</v>
          </cell>
          <cell r="AC339" t="str">
            <v>&amp;^%</v>
          </cell>
          <cell r="AD339" t="str">
            <v>&amp;^%</v>
          </cell>
          <cell r="AE339" t="str">
            <v>&amp;^%</v>
          </cell>
          <cell r="AF339" t="str">
            <v>&amp;^%</v>
          </cell>
          <cell r="AG339">
            <v>25704</v>
          </cell>
          <cell r="AH339">
            <v>19</v>
          </cell>
          <cell r="AI339" t="str">
            <v>&amp;^%</v>
          </cell>
          <cell r="AJ339" t="str">
            <v>&amp;^%</v>
          </cell>
          <cell r="AK339" t="str">
            <v>&amp;^%</v>
          </cell>
          <cell r="AL339" t="str">
            <v>&amp;^%</v>
          </cell>
          <cell r="AN339" t="str">
            <v>South Staffordshire</v>
          </cell>
          <cell r="AO339" t="str">
            <v>E07000196</v>
          </cell>
          <cell r="AP339">
            <v>16000</v>
          </cell>
          <cell r="AQ339">
            <v>10.199999999999999</v>
          </cell>
          <cell r="AR339">
            <v>10.31</v>
          </cell>
          <cell r="AS339">
            <v>12</v>
          </cell>
          <cell r="AT339">
            <v>12.23</v>
          </cell>
          <cell r="AU339">
            <v>5.3</v>
          </cell>
          <cell r="AV339">
            <v>6.38</v>
          </cell>
          <cell r="AW339">
            <v>2.2999999999999998</v>
          </cell>
          <cell r="AX339" t="str">
            <v>&amp;^%</v>
          </cell>
          <cell r="AY339" t="str">
            <v>&amp;^%</v>
          </cell>
          <cell r="BA339" t="str">
            <v>South Staffordshire</v>
          </cell>
          <cell r="BB339" t="str">
            <v>E07000196</v>
          </cell>
          <cell r="BC339">
            <v>16000</v>
          </cell>
          <cell r="BD339">
            <v>10.199999999999999</v>
          </cell>
          <cell r="BE339">
            <v>427.8</v>
          </cell>
          <cell r="BF339">
            <v>9.6</v>
          </cell>
          <cell r="BG339">
            <v>488.3</v>
          </cell>
          <cell r="BH339">
            <v>5.0999999999999996</v>
          </cell>
          <cell r="BI339">
            <v>245</v>
          </cell>
          <cell r="BJ339">
            <v>6.1</v>
          </cell>
          <cell r="BK339" t="str">
            <v>&amp;^%</v>
          </cell>
          <cell r="BL339" t="str">
            <v>&amp;^%</v>
          </cell>
          <cell r="BN339" t="str">
            <v>South Staffordshire</v>
          </cell>
          <cell r="BO339" t="str">
            <v>E07000196</v>
          </cell>
          <cell r="BP339">
            <v>24000</v>
          </cell>
          <cell r="BQ339">
            <v>8.5</v>
          </cell>
          <cell r="BR339">
            <v>37.1</v>
          </cell>
          <cell r="BS339">
            <v>4.3</v>
          </cell>
          <cell r="BT339">
            <v>33</v>
          </cell>
          <cell r="BU339">
            <v>3.3</v>
          </cell>
          <cell r="BV339">
            <v>14.3</v>
          </cell>
          <cell r="BW339">
            <v>20</v>
          </cell>
          <cell r="BX339" t="str">
            <v>&amp;^%</v>
          </cell>
          <cell r="BY339" t="str">
            <v>&amp;^%</v>
          </cell>
          <cell r="CA339" t="str">
            <v>South Staffordshire</v>
          </cell>
          <cell r="CB339" t="str">
            <v>E07000196</v>
          </cell>
          <cell r="CC339">
            <v>19000</v>
          </cell>
          <cell r="CD339">
            <v>18</v>
          </cell>
          <cell r="CE339" t="str">
            <v>&amp;^%</v>
          </cell>
          <cell r="CF339" t="str">
            <v>&amp;^%</v>
          </cell>
          <cell r="CG339">
            <v>20889</v>
          </cell>
          <cell r="CH339">
            <v>14</v>
          </cell>
          <cell r="CI339" t="str">
            <v>&amp;^%</v>
          </cell>
          <cell r="CJ339" t="str">
            <v>&amp;^%</v>
          </cell>
          <cell r="CK339" t="str">
            <v>&amp;^%</v>
          </cell>
          <cell r="CL339" t="str">
            <v>&amp;^%</v>
          </cell>
          <cell r="CN339" t="str">
            <v>South Staffordshire</v>
          </cell>
          <cell r="CO339" t="str">
            <v>E07000196</v>
          </cell>
          <cell r="CP339">
            <v>24000</v>
          </cell>
          <cell r="CQ339">
            <v>8.5</v>
          </cell>
          <cell r="CR339">
            <v>9.26</v>
          </cell>
          <cell r="CS339">
            <v>8.1999999999999993</v>
          </cell>
          <cell r="CT339">
            <v>11.55</v>
          </cell>
          <cell r="CU339">
            <v>4.8</v>
          </cell>
          <cell r="CV339">
            <v>6.24</v>
          </cell>
          <cell r="CW339">
            <v>1.3</v>
          </cell>
          <cell r="CX339" t="str">
            <v>&amp;^%</v>
          </cell>
          <cell r="CY339" t="str">
            <v>&amp;^%</v>
          </cell>
          <cell r="DA339" t="str">
            <v>South Staffordshire</v>
          </cell>
          <cell r="DB339" t="str">
            <v>E07000196</v>
          </cell>
          <cell r="DC339">
            <v>24000</v>
          </cell>
          <cell r="DD339">
            <v>8.5</v>
          </cell>
          <cell r="DE339">
            <v>314.3</v>
          </cell>
          <cell r="DF339">
            <v>11</v>
          </cell>
          <cell r="DG339">
            <v>380.9</v>
          </cell>
          <cell r="DH339">
            <v>5.9</v>
          </cell>
          <cell r="DI339">
            <v>102.5</v>
          </cell>
          <cell r="DJ339">
            <v>16</v>
          </cell>
          <cell r="DK339" t="str">
            <v>&amp;^%</v>
          </cell>
          <cell r="DL339" t="str">
            <v>&amp;^%</v>
          </cell>
          <cell r="DN339" t="str">
            <v>South Staffordshire</v>
          </cell>
          <cell r="DO339" t="str">
            <v>E07000196</v>
          </cell>
          <cell r="DP339">
            <v>6000</v>
          </cell>
          <cell r="DQ339">
            <v>16.8</v>
          </cell>
          <cell r="DR339">
            <v>37.5</v>
          </cell>
          <cell r="DS339">
            <v>2.8</v>
          </cell>
          <cell r="DT339">
            <v>37.299999999999997</v>
          </cell>
          <cell r="DU339">
            <v>1.8</v>
          </cell>
          <cell r="DV339" t="str">
            <v>&amp;^%</v>
          </cell>
          <cell r="DW339" t="str">
            <v>&amp;^%</v>
          </cell>
          <cell r="DX339" t="str">
            <v>&amp;^%</v>
          </cell>
          <cell r="DY339" t="str">
            <v>&amp;^%</v>
          </cell>
          <cell r="EA339" t="str">
            <v>South Staffordshire</v>
          </cell>
          <cell r="EB339" t="str">
            <v>E07000196</v>
          </cell>
          <cell r="EC339" t="str">
            <v>&amp;^%</v>
          </cell>
          <cell r="ED339" t="str">
            <v>&amp;^%</v>
          </cell>
          <cell r="EE339" t="str">
            <v>&amp;^%</v>
          </cell>
          <cell r="EF339" t="str">
            <v>&amp;^%</v>
          </cell>
          <cell r="EG339" t="str">
            <v>&amp;^%</v>
          </cell>
          <cell r="EH339" t="str">
            <v>&amp;^%</v>
          </cell>
          <cell r="EI339" t="str">
            <v>&amp;^%</v>
          </cell>
          <cell r="EJ339" t="str">
            <v>&amp;^%</v>
          </cell>
          <cell r="EK339" t="str">
            <v>&amp;^%</v>
          </cell>
          <cell r="EL339" t="str">
            <v>&amp;^%</v>
          </cell>
          <cell r="EN339" t="str">
            <v>South Staffordshire</v>
          </cell>
          <cell r="EO339" t="str">
            <v>E07000196</v>
          </cell>
          <cell r="EP339">
            <v>6000</v>
          </cell>
          <cell r="EQ339">
            <v>16.8</v>
          </cell>
          <cell r="ER339">
            <v>8.3699999999999992</v>
          </cell>
          <cell r="ES339">
            <v>17</v>
          </cell>
          <cell r="ET339">
            <v>10.97</v>
          </cell>
          <cell r="EU339">
            <v>9.1999999999999993</v>
          </cell>
          <cell r="EV339" t="str">
            <v>&amp;^%</v>
          </cell>
          <cell r="EW339" t="str">
            <v>&amp;^%</v>
          </cell>
          <cell r="EX339" t="str">
            <v>&amp;^%</v>
          </cell>
          <cell r="EY339" t="str">
            <v>&amp;^%</v>
          </cell>
          <cell r="FA339" t="str">
            <v>South Staffordshire</v>
          </cell>
          <cell r="FB339" t="str">
            <v>E07000196</v>
          </cell>
          <cell r="FC339">
            <v>6000</v>
          </cell>
          <cell r="FD339">
            <v>16.8</v>
          </cell>
          <cell r="FE339">
            <v>325.10000000000002</v>
          </cell>
          <cell r="FF339">
            <v>16</v>
          </cell>
          <cell r="FG339">
            <v>409.8</v>
          </cell>
          <cell r="FH339">
            <v>9.1</v>
          </cell>
          <cell r="FI339" t="str">
            <v>&amp;^%</v>
          </cell>
          <cell r="FJ339" t="str">
            <v>&amp;^%</v>
          </cell>
          <cell r="FK339" t="str">
            <v>&amp;^%</v>
          </cell>
          <cell r="FL339" t="str">
            <v>&amp;^%</v>
          </cell>
          <cell r="FN339" t="str">
            <v>South Staffordshire</v>
          </cell>
          <cell r="FO339" t="str">
            <v>E07000196</v>
          </cell>
          <cell r="FP339">
            <v>11000</v>
          </cell>
          <cell r="FQ339">
            <v>12.9</v>
          </cell>
          <cell r="FR339">
            <v>39</v>
          </cell>
          <cell r="FS339">
            <v>2.1</v>
          </cell>
          <cell r="FT339">
            <v>41.3</v>
          </cell>
          <cell r="FU339">
            <v>2.1</v>
          </cell>
          <cell r="FV339">
            <v>34.9</v>
          </cell>
          <cell r="FW339">
            <v>4</v>
          </cell>
          <cell r="FX339" t="str">
            <v>&amp;^%</v>
          </cell>
          <cell r="FY339" t="str">
            <v>&amp;^%</v>
          </cell>
          <cell r="GA339" t="str">
            <v>South Staffordshire</v>
          </cell>
          <cell r="GB339" t="str">
            <v>E07000196</v>
          </cell>
          <cell r="GC339">
            <v>9000</v>
          </cell>
          <cell r="GD339">
            <v>15.4</v>
          </cell>
          <cell r="GE339">
            <v>27084</v>
          </cell>
          <cell r="GF339">
            <v>10</v>
          </cell>
          <cell r="GG339">
            <v>28870</v>
          </cell>
          <cell r="GH339">
            <v>6.8</v>
          </cell>
          <cell r="GI339" t="str">
            <v>&amp;^%</v>
          </cell>
          <cell r="GJ339" t="str">
            <v>&amp;^%</v>
          </cell>
          <cell r="GK339" t="str">
            <v>&amp;^%</v>
          </cell>
          <cell r="GL339" t="str">
            <v>&amp;^%</v>
          </cell>
          <cell r="GN339" t="str">
            <v>South Staffordshire</v>
          </cell>
          <cell r="GO339" t="str">
            <v>E07000196</v>
          </cell>
          <cell r="GP339">
            <v>11000</v>
          </cell>
          <cell r="GQ339">
            <v>12.9</v>
          </cell>
          <cell r="GR339">
            <v>11.52</v>
          </cell>
          <cell r="GS339">
            <v>11</v>
          </cell>
          <cell r="GT339">
            <v>12.83</v>
          </cell>
          <cell r="GU339">
            <v>6.4</v>
          </cell>
          <cell r="GV339" t="str">
            <v>&amp;^%</v>
          </cell>
          <cell r="GW339" t="str">
            <v>&amp;^%</v>
          </cell>
          <cell r="GX339" t="str">
            <v>&amp;^%</v>
          </cell>
          <cell r="GY339" t="str">
            <v>&amp;^%</v>
          </cell>
        </row>
        <row r="340">
          <cell r="A340" t="str">
            <v>Stafford</v>
          </cell>
          <cell r="B340" t="str">
            <v>E07000197</v>
          </cell>
          <cell r="C340">
            <v>18000</v>
          </cell>
          <cell r="D340">
            <v>9.6</v>
          </cell>
          <cell r="E340">
            <v>498.9</v>
          </cell>
          <cell r="F340">
            <v>7.8</v>
          </cell>
          <cell r="G340">
            <v>558.29999999999995</v>
          </cell>
          <cell r="H340">
            <v>5.2</v>
          </cell>
          <cell r="I340">
            <v>287.5</v>
          </cell>
          <cell r="J340">
            <v>7</v>
          </cell>
          <cell r="K340" t="str">
            <v>&amp;^%</v>
          </cell>
          <cell r="L340" t="str">
            <v>&amp;^%</v>
          </cell>
          <cell r="N340" t="str">
            <v>Stafford</v>
          </cell>
          <cell r="O340" t="str">
            <v>E07000197</v>
          </cell>
          <cell r="P340">
            <v>32000</v>
          </cell>
          <cell r="Q340">
            <v>7.2</v>
          </cell>
          <cell r="R340">
            <v>37.5</v>
          </cell>
          <cell r="S340">
            <v>0.7</v>
          </cell>
          <cell r="T340">
            <v>39</v>
          </cell>
          <cell r="U340">
            <v>1.1000000000000001</v>
          </cell>
          <cell r="V340">
            <v>34.799999999999997</v>
          </cell>
          <cell r="W340">
            <v>2</v>
          </cell>
          <cell r="X340" t="str">
            <v>&amp;^%</v>
          </cell>
          <cell r="Y340" t="str">
            <v>&amp;^%</v>
          </cell>
          <cell r="AA340" t="str">
            <v>Stafford</v>
          </cell>
          <cell r="AB340" t="str">
            <v>E07000197</v>
          </cell>
          <cell r="AC340">
            <v>29000</v>
          </cell>
          <cell r="AD340">
            <v>10.1</v>
          </cell>
          <cell r="AE340">
            <v>24872</v>
          </cell>
          <cell r="AF340">
            <v>6.9</v>
          </cell>
          <cell r="AG340">
            <v>27412</v>
          </cell>
          <cell r="AH340">
            <v>5.2</v>
          </cell>
          <cell r="AI340">
            <v>13848</v>
          </cell>
          <cell r="AJ340">
            <v>7</v>
          </cell>
          <cell r="AK340" t="str">
            <v>&amp;^%</v>
          </cell>
          <cell r="AL340" t="str">
            <v>&amp;^%</v>
          </cell>
          <cell r="AN340" t="str">
            <v>Stafford</v>
          </cell>
          <cell r="AO340" t="str">
            <v>E07000197</v>
          </cell>
          <cell r="AP340">
            <v>32000</v>
          </cell>
          <cell r="AQ340">
            <v>7.2</v>
          </cell>
          <cell r="AR340">
            <v>12.28</v>
          </cell>
          <cell r="AS340">
            <v>6.4</v>
          </cell>
          <cell r="AT340">
            <v>13.62</v>
          </cell>
          <cell r="AU340">
            <v>3.7</v>
          </cell>
          <cell r="AV340">
            <v>7.09</v>
          </cell>
          <cell r="AW340">
            <v>3.8</v>
          </cell>
          <cell r="AX340" t="str">
            <v>&amp;^%</v>
          </cell>
          <cell r="AY340" t="str">
            <v>&amp;^%</v>
          </cell>
          <cell r="BA340" t="str">
            <v>Stafford</v>
          </cell>
          <cell r="BB340" t="str">
            <v>E07000197</v>
          </cell>
          <cell r="BC340">
            <v>32000</v>
          </cell>
          <cell r="BD340">
            <v>7.2</v>
          </cell>
          <cell r="BE340">
            <v>474.2</v>
          </cell>
          <cell r="BF340">
            <v>6.7</v>
          </cell>
          <cell r="BG340">
            <v>531.9</v>
          </cell>
          <cell r="BH340">
            <v>3.8</v>
          </cell>
          <cell r="BI340">
            <v>266.89999999999998</v>
          </cell>
          <cell r="BJ340">
            <v>4.5</v>
          </cell>
          <cell r="BK340" t="str">
            <v>&amp;^%</v>
          </cell>
          <cell r="BL340" t="str">
            <v>&amp;^%</v>
          </cell>
          <cell r="BN340" t="str">
            <v>Stafford</v>
          </cell>
          <cell r="BO340" t="str">
            <v>E07000197</v>
          </cell>
          <cell r="BP340">
            <v>48000</v>
          </cell>
          <cell r="BQ340">
            <v>5.8</v>
          </cell>
          <cell r="BR340">
            <v>37</v>
          </cell>
          <cell r="BS340">
            <v>1.4</v>
          </cell>
          <cell r="BT340">
            <v>30.9</v>
          </cell>
          <cell r="BU340">
            <v>2.5</v>
          </cell>
          <cell r="BV340">
            <v>10</v>
          </cell>
          <cell r="BW340">
            <v>20</v>
          </cell>
          <cell r="BX340" t="str">
            <v>&amp;^%</v>
          </cell>
          <cell r="BY340" t="str">
            <v>&amp;^%</v>
          </cell>
          <cell r="CA340" t="str">
            <v>Stafford</v>
          </cell>
          <cell r="CB340" t="str">
            <v>E07000197</v>
          </cell>
          <cell r="CC340">
            <v>41000</v>
          </cell>
          <cell r="CD340">
            <v>8</v>
          </cell>
          <cell r="CE340">
            <v>19728</v>
          </cell>
          <cell r="CF340">
            <v>8.1999999999999993</v>
          </cell>
          <cell r="CG340">
            <v>21531</v>
          </cell>
          <cell r="CH340">
            <v>6.2</v>
          </cell>
          <cell r="CI340">
            <v>4857</v>
          </cell>
          <cell r="CJ340">
            <v>16</v>
          </cell>
          <cell r="CK340" t="str">
            <v>&amp;^%</v>
          </cell>
          <cell r="CL340" t="str">
            <v>&amp;^%</v>
          </cell>
          <cell r="CN340" t="str">
            <v>Stafford</v>
          </cell>
          <cell r="CO340" t="str">
            <v>E07000197</v>
          </cell>
          <cell r="CP340">
            <v>48000</v>
          </cell>
          <cell r="CQ340">
            <v>5.8</v>
          </cell>
          <cell r="CR340">
            <v>10.31</v>
          </cell>
          <cell r="CS340">
            <v>5</v>
          </cell>
          <cell r="CT340">
            <v>12.87</v>
          </cell>
          <cell r="CU340">
            <v>3.3</v>
          </cell>
          <cell r="CV340">
            <v>6.25</v>
          </cell>
          <cell r="CW340">
            <v>2</v>
          </cell>
          <cell r="CX340" t="str">
            <v>&amp;^%</v>
          </cell>
          <cell r="CY340" t="str">
            <v>&amp;^%</v>
          </cell>
          <cell r="DA340" t="str">
            <v>Stafford</v>
          </cell>
          <cell r="DB340" t="str">
            <v>E07000197</v>
          </cell>
          <cell r="DC340">
            <v>48000</v>
          </cell>
          <cell r="DD340">
            <v>5.8</v>
          </cell>
          <cell r="DE340">
            <v>338.7</v>
          </cell>
          <cell r="DF340">
            <v>8.1</v>
          </cell>
          <cell r="DG340">
            <v>397.7</v>
          </cell>
          <cell r="DH340">
            <v>4.4000000000000004</v>
          </cell>
          <cell r="DI340">
            <v>80.8</v>
          </cell>
          <cell r="DJ340">
            <v>15</v>
          </cell>
          <cell r="DK340" t="str">
            <v>&amp;^%</v>
          </cell>
          <cell r="DL340" t="str">
            <v>&amp;^%</v>
          </cell>
          <cell r="DN340" t="str">
            <v>Stafford</v>
          </cell>
          <cell r="DO340" t="str">
            <v>E07000197</v>
          </cell>
          <cell r="DP340">
            <v>14000</v>
          </cell>
          <cell r="DQ340">
            <v>10.7</v>
          </cell>
          <cell r="DR340">
            <v>37.299999999999997</v>
          </cell>
          <cell r="DS340">
            <v>0.3</v>
          </cell>
          <cell r="DT340">
            <v>37.5</v>
          </cell>
          <cell r="DU340">
            <v>1.4</v>
          </cell>
          <cell r="DV340">
            <v>32.5</v>
          </cell>
          <cell r="DW340">
            <v>3.6</v>
          </cell>
          <cell r="DX340" t="str">
            <v>&amp;^%</v>
          </cell>
          <cell r="DY340" t="str">
            <v>&amp;^%</v>
          </cell>
          <cell r="EA340" t="str">
            <v>Stafford</v>
          </cell>
          <cell r="EB340" t="str">
            <v>E07000197</v>
          </cell>
          <cell r="EC340">
            <v>12000</v>
          </cell>
          <cell r="ED340">
            <v>19</v>
          </cell>
          <cell r="EE340">
            <v>22743</v>
          </cell>
          <cell r="EF340">
            <v>14</v>
          </cell>
          <cell r="EG340">
            <v>25661</v>
          </cell>
          <cell r="EH340">
            <v>11</v>
          </cell>
          <cell r="EI340">
            <v>11746</v>
          </cell>
          <cell r="EJ340">
            <v>16</v>
          </cell>
          <cell r="EK340" t="str">
            <v>&amp;^%</v>
          </cell>
          <cell r="EL340" t="str">
            <v>&amp;^%</v>
          </cell>
          <cell r="EN340" t="str">
            <v>Stafford</v>
          </cell>
          <cell r="EO340" t="str">
            <v>E07000197</v>
          </cell>
          <cell r="EP340">
            <v>14000</v>
          </cell>
          <cell r="EQ340">
            <v>10.7</v>
          </cell>
          <cell r="ER340">
            <v>11.59</v>
          </cell>
          <cell r="ES340">
            <v>12</v>
          </cell>
          <cell r="ET340">
            <v>13.25</v>
          </cell>
          <cell r="EU340">
            <v>5.3</v>
          </cell>
          <cell r="EV340">
            <v>6.76</v>
          </cell>
          <cell r="EW340">
            <v>4.7</v>
          </cell>
          <cell r="EX340" t="str">
            <v>&amp;^%</v>
          </cell>
          <cell r="EY340" t="str">
            <v>&amp;^%</v>
          </cell>
          <cell r="FA340" t="str">
            <v>Stafford</v>
          </cell>
          <cell r="FB340" t="str">
            <v>E07000197</v>
          </cell>
          <cell r="FC340">
            <v>14000</v>
          </cell>
          <cell r="FD340">
            <v>10.7</v>
          </cell>
          <cell r="FE340">
            <v>420.1</v>
          </cell>
          <cell r="FF340">
            <v>9.9</v>
          </cell>
          <cell r="FG340">
            <v>497.5</v>
          </cell>
          <cell r="FH340">
            <v>5.3</v>
          </cell>
          <cell r="FI340">
            <v>246.1</v>
          </cell>
          <cell r="FJ340">
            <v>5.8</v>
          </cell>
          <cell r="FK340" t="str">
            <v>&amp;^%</v>
          </cell>
          <cell r="FL340" t="str">
            <v>&amp;^%</v>
          </cell>
          <cell r="FN340" t="str">
            <v>Stafford</v>
          </cell>
          <cell r="FO340" t="str">
            <v>E07000197</v>
          </cell>
          <cell r="FP340">
            <v>18000</v>
          </cell>
          <cell r="FQ340">
            <v>9.6</v>
          </cell>
          <cell r="FR340">
            <v>38.4</v>
          </cell>
          <cell r="FS340">
            <v>1.7</v>
          </cell>
          <cell r="FT340">
            <v>40.200000000000003</v>
          </cell>
          <cell r="FU340">
            <v>1.5</v>
          </cell>
          <cell r="FV340">
            <v>35.799999999999997</v>
          </cell>
          <cell r="FW340">
            <v>3.2</v>
          </cell>
          <cell r="FX340" t="str">
            <v>&amp;^%</v>
          </cell>
          <cell r="FY340" t="str">
            <v>&amp;^%</v>
          </cell>
          <cell r="GA340" t="str">
            <v>Stafford</v>
          </cell>
          <cell r="GB340" t="str">
            <v>E07000197</v>
          </cell>
          <cell r="GC340">
            <v>17000</v>
          </cell>
          <cell r="GD340">
            <v>11.1</v>
          </cell>
          <cell r="GE340">
            <v>25773</v>
          </cell>
          <cell r="GF340">
            <v>7.6</v>
          </cell>
          <cell r="GG340">
            <v>28603</v>
          </cell>
          <cell r="GH340">
            <v>5.4</v>
          </cell>
          <cell r="GI340">
            <v>15198</v>
          </cell>
          <cell r="GJ340">
            <v>9.8000000000000007</v>
          </cell>
          <cell r="GK340" t="str">
            <v>&amp;^%</v>
          </cell>
          <cell r="GL340" t="str">
            <v>&amp;^%</v>
          </cell>
          <cell r="GN340" t="str">
            <v>Stafford</v>
          </cell>
          <cell r="GO340" t="str">
            <v>E07000197</v>
          </cell>
          <cell r="GP340">
            <v>18000</v>
          </cell>
          <cell r="GQ340">
            <v>9.6</v>
          </cell>
          <cell r="GR340">
            <v>12.32</v>
          </cell>
          <cell r="GS340">
            <v>7.6</v>
          </cell>
          <cell r="GT340">
            <v>13.89</v>
          </cell>
          <cell r="GU340">
            <v>5</v>
          </cell>
          <cell r="GV340">
            <v>7.84</v>
          </cell>
          <cell r="GW340">
            <v>5.9</v>
          </cell>
          <cell r="GX340" t="str">
            <v>&amp;^%</v>
          </cell>
          <cell r="GY340" t="str">
            <v>&amp;^%</v>
          </cell>
        </row>
        <row r="341">
          <cell r="A341" t="str">
            <v>Staffordshire Moorlands</v>
          </cell>
          <cell r="B341" t="str">
            <v>E07000198</v>
          </cell>
          <cell r="C341">
            <v>10000</v>
          </cell>
          <cell r="D341">
            <v>13.1</v>
          </cell>
          <cell r="E341">
            <v>500.1</v>
          </cell>
          <cell r="F341">
            <v>10</v>
          </cell>
          <cell r="G341">
            <v>579.70000000000005</v>
          </cell>
          <cell r="H341">
            <v>8.6</v>
          </cell>
          <cell r="I341">
            <v>243.2</v>
          </cell>
          <cell r="J341">
            <v>12</v>
          </cell>
          <cell r="K341" t="str">
            <v>&amp;^%</v>
          </cell>
          <cell r="L341" t="str">
            <v>&amp;^%</v>
          </cell>
          <cell r="N341" t="str">
            <v>Staffordshire Moorlands</v>
          </cell>
          <cell r="O341" t="str">
            <v>E07000198</v>
          </cell>
          <cell r="P341">
            <v>16000</v>
          </cell>
          <cell r="Q341">
            <v>10.3</v>
          </cell>
          <cell r="R341">
            <v>37.799999999999997</v>
          </cell>
          <cell r="S341">
            <v>1.7</v>
          </cell>
          <cell r="T341">
            <v>39.4</v>
          </cell>
          <cell r="U341">
            <v>1.5</v>
          </cell>
          <cell r="V341">
            <v>33.200000000000003</v>
          </cell>
          <cell r="W341">
            <v>2.2999999999999998</v>
          </cell>
          <cell r="X341" t="str">
            <v>&amp;^%</v>
          </cell>
          <cell r="Y341" t="str">
            <v>&amp;^%</v>
          </cell>
          <cell r="AA341" t="str">
            <v>Staffordshire Moorlands</v>
          </cell>
          <cell r="AB341" t="str">
            <v>E07000198</v>
          </cell>
          <cell r="AC341">
            <v>13000</v>
          </cell>
          <cell r="AD341">
            <v>12.8</v>
          </cell>
          <cell r="AE341">
            <v>26111</v>
          </cell>
          <cell r="AF341">
            <v>9.3000000000000007</v>
          </cell>
          <cell r="AG341">
            <v>30098</v>
          </cell>
          <cell r="AH341">
            <v>9.4</v>
          </cell>
          <cell r="AI341">
            <v>13442</v>
          </cell>
          <cell r="AJ341">
            <v>14</v>
          </cell>
          <cell r="AK341" t="str">
            <v>&amp;^%</v>
          </cell>
          <cell r="AL341" t="str">
            <v>&amp;^%</v>
          </cell>
          <cell r="AN341" t="str">
            <v>Staffordshire Moorlands</v>
          </cell>
          <cell r="AO341" t="str">
            <v>E07000198</v>
          </cell>
          <cell r="AP341">
            <v>16000</v>
          </cell>
          <cell r="AQ341">
            <v>10.3</v>
          </cell>
          <cell r="AR341">
            <v>11.78</v>
          </cell>
          <cell r="AS341">
            <v>8.5</v>
          </cell>
          <cell r="AT341">
            <v>13.26</v>
          </cell>
          <cell r="AU341">
            <v>6.7</v>
          </cell>
          <cell r="AV341">
            <v>6.28</v>
          </cell>
          <cell r="AW341">
            <v>3.1</v>
          </cell>
          <cell r="AX341" t="str">
            <v>&amp;^%</v>
          </cell>
          <cell r="AY341" t="str">
            <v>&amp;^%</v>
          </cell>
          <cell r="BA341" t="str">
            <v>Staffordshire Moorlands</v>
          </cell>
          <cell r="BB341" t="str">
            <v>E07000198</v>
          </cell>
          <cell r="BC341">
            <v>16000</v>
          </cell>
          <cell r="BD341">
            <v>10.3</v>
          </cell>
          <cell r="BE341">
            <v>459.7</v>
          </cell>
          <cell r="BF341">
            <v>8.5</v>
          </cell>
          <cell r="BG341">
            <v>522.5</v>
          </cell>
          <cell r="BH341">
            <v>6.6</v>
          </cell>
          <cell r="BI341">
            <v>243.1</v>
          </cell>
          <cell r="BJ341">
            <v>5</v>
          </cell>
          <cell r="BK341" t="str">
            <v>&amp;^%</v>
          </cell>
          <cell r="BL341" t="str">
            <v>&amp;^%</v>
          </cell>
          <cell r="BN341" t="str">
            <v>Staffordshire Moorlands</v>
          </cell>
          <cell r="BO341" t="str">
            <v>E07000198</v>
          </cell>
          <cell r="BP341">
            <v>25000</v>
          </cell>
          <cell r="BQ341">
            <v>8.1999999999999993</v>
          </cell>
          <cell r="BR341">
            <v>35.299999999999997</v>
          </cell>
          <cell r="BS341">
            <v>3.4</v>
          </cell>
          <cell r="BT341">
            <v>31</v>
          </cell>
          <cell r="BU341">
            <v>3.5</v>
          </cell>
          <cell r="BV341" t="str">
            <v>&amp;^%</v>
          </cell>
          <cell r="BW341" t="str">
            <v>&amp;^%</v>
          </cell>
          <cell r="BX341" t="str">
            <v>&amp;^%</v>
          </cell>
          <cell r="BY341" t="str">
            <v>&amp;^%</v>
          </cell>
          <cell r="CA341" t="str">
            <v>Staffordshire Moorlands</v>
          </cell>
          <cell r="CB341" t="str">
            <v>E07000198</v>
          </cell>
          <cell r="CC341">
            <v>19000</v>
          </cell>
          <cell r="CD341">
            <v>11.9</v>
          </cell>
          <cell r="CE341" t="str">
            <v>&amp;^%</v>
          </cell>
          <cell r="CF341" t="str">
            <v>&amp;^%</v>
          </cell>
          <cell r="CG341">
            <v>23165</v>
          </cell>
          <cell r="CH341">
            <v>11</v>
          </cell>
          <cell r="CI341" t="str">
            <v>&amp;^%</v>
          </cell>
          <cell r="CJ341" t="str">
            <v>&amp;^%</v>
          </cell>
          <cell r="CK341" t="str">
            <v>&amp;^%</v>
          </cell>
          <cell r="CL341" t="str">
            <v>&amp;^%</v>
          </cell>
          <cell r="CN341" t="str">
            <v>Staffordshire Moorlands</v>
          </cell>
          <cell r="CO341" t="str">
            <v>E07000198</v>
          </cell>
          <cell r="CP341">
            <v>25000</v>
          </cell>
          <cell r="CQ341">
            <v>8.1999999999999993</v>
          </cell>
          <cell r="CR341">
            <v>9.17</v>
          </cell>
          <cell r="CS341">
            <v>9.9</v>
          </cell>
          <cell r="CT341">
            <v>12.73</v>
          </cell>
          <cell r="CU341">
            <v>6.6</v>
          </cell>
          <cell r="CV341">
            <v>6.13</v>
          </cell>
          <cell r="CW341">
            <v>0.8</v>
          </cell>
          <cell r="CX341" t="str">
            <v>&amp;^%</v>
          </cell>
          <cell r="CY341" t="str">
            <v>&amp;^%</v>
          </cell>
          <cell r="DA341" t="str">
            <v>Staffordshire Moorlands</v>
          </cell>
          <cell r="DB341" t="str">
            <v>E07000198</v>
          </cell>
          <cell r="DC341">
            <v>25000</v>
          </cell>
          <cell r="DD341">
            <v>8.1999999999999993</v>
          </cell>
          <cell r="DE341">
            <v>340.4</v>
          </cell>
          <cell r="DF341">
            <v>12</v>
          </cell>
          <cell r="DG341">
            <v>395</v>
          </cell>
          <cell r="DH341">
            <v>7.5</v>
          </cell>
          <cell r="DI341" t="str">
            <v>&amp;^%</v>
          </cell>
          <cell r="DJ341" t="str">
            <v>&amp;^%</v>
          </cell>
          <cell r="DK341" t="str">
            <v>&amp;^%</v>
          </cell>
          <cell r="DL341" t="str">
            <v>&amp;^%</v>
          </cell>
          <cell r="DN341" t="str">
            <v>Staffordshire Moorlands</v>
          </cell>
          <cell r="DO341" t="str">
            <v>E07000198</v>
          </cell>
          <cell r="DP341">
            <v>6000</v>
          </cell>
          <cell r="DQ341">
            <v>16.5</v>
          </cell>
          <cell r="DR341">
            <v>36.9</v>
          </cell>
          <cell r="DS341">
            <v>2.7</v>
          </cell>
          <cell r="DT341">
            <v>37</v>
          </cell>
          <cell r="DU341">
            <v>1.8</v>
          </cell>
          <cell r="DV341" t="str">
            <v>&amp;^%</v>
          </cell>
          <cell r="DW341" t="str">
            <v>&amp;^%</v>
          </cell>
          <cell r="DX341" t="str">
            <v>&amp;^%</v>
          </cell>
          <cell r="DY341" t="str">
            <v>&amp;^%</v>
          </cell>
          <cell r="EA341" t="str">
            <v>Staffordshire Moorlands</v>
          </cell>
          <cell r="EB341" t="str">
            <v>E07000198</v>
          </cell>
          <cell r="EC341" t="str">
            <v>&amp;^%</v>
          </cell>
          <cell r="ED341" t="str">
            <v>&amp;^%</v>
          </cell>
          <cell r="EE341">
            <v>20948</v>
          </cell>
          <cell r="EF341">
            <v>18</v>
          </cell>
          <cell r="EG341">
            <v>23014</v>
          </cell>
          <cell r="EH341">
            <v>8.5</v>
          </cell>
          <cell r="EI341" t="str">
            <v>&amp;^%</v>
          </cell>
          <cell r="EJ341" t="str">
            <v>&amp;^%</v>
          </cell>
          <cell r="EK341" t="str">
            <v>&amp;^%</v>
          </cell>
          <cell r="EL341" t="str">
            <v>&amp;^%</v>
          </cell>
          <cell r="EN341" t="str">
            <v>Staffordshire Moorlands</v>
          </cell>
          <cell r="EO341" t="str">
            <v>E07000198</v>
          </cell>
          <cell r="EP341">
            <v>6000</v>
          </cell>
          <cell r="EQ341">
            <v>16.5</v>
          </cell>
          <cell r="ER341">
            <v>10.45</v>
          </cell>
          <cell r="ES341">
            <v>11</v>
          </cell>
          <cell r="ET341">
            <v>11.33</v>
          </cell>
          <cell r="EU341">
            <v>6.8</v>
          </cell>
          <cell r="EV341" t="str">
            <v>&amp;^%</v>
          </cell>
          <cell r="EW341" t="str">
            <v>&amp;^%</v>
          </cell>
          <cell r="EX341" t="str">
            <v>&amp;^%</v>
          </cell>
          <cell r="EY341" t="str">
            <v>&amp;^%</v>
          </cell>
          <cell r="FA341" t="str">
            <v>Staffordshire Moorlands</v>
          </cell>
          <cell r="FB341" t="str">
            <v>E07000198</v>
          </cell>
          <cell r="FC341">
            <v>6000</v>
          </cell>
          <cell r="FD341">
            <v>16.5</v>
          </cell>
          <cell r="FE341">
            <v>360</v>
          </cell>
          <cell r="FF341">
            <v>13</v>
          </cell>
          <cell r="FG341">
            <v>419.8</v>
          </cell>
          <cell r="FH341">
            <v>6.5</v>
          </cell>
          <cell r="FI341" t="str">
            <v>&amp;^%</v>
          </cell>
          <cell r="FJ341" t="str">
            <v>&amp;^%</v>
          </cell>
          <cell r="FK341" t="str">
            <v>&amp;^%</v>
          </cell>
          <cell r="FL341" t="str">
            <v>&amp;^%</v>
          </cell>
          <cell r="FN341" t="str">
            <v>Staffordshire Moorlands</v>
          </cell>
          <cell r="FO341" t="str">
            <v>E07000198</v>
          </cell>
          <cell r="FP341">
            <v>10000</v>
          </cell>
          <cell r="FQ341">
            <v>13.1</v>
          </cell>
          <cell r="FR341">
            <v>39.1</v>
          </cell>
          <cell r="FS341">
            <v>1.7</v>
          </cell>
          <cell r="FT341">
            <v>40.700000000000003</v>
          </cell>
          <cell r="FU341">
            <v>2</v>
          </cell>
          <cell r="FV341" t="str">
            <v>&amp;^%</v>
          </cell>
          <cell r="FW341" t="str">
            <v>&amp;^%</v>
          </cell>
          <cell r="FX341" t="str">
            <v>&amp;^%</v>
          </cell>
          <cell r="FY341" t="str">
            <v>&amp;^%</v>
          </cell>
          <cell r="GA341" t="str">
            <v>Staffordshire Moorlands</v>
          </cell>
          <cell r="GB341" t="str">
            <v>E07000198</v>
          </cell>
          <cell r="GC341">
            <v>8000</v>
          </cell>
          <cell r="GD341">
            <v>16.5</v>
          </cell>
          <cell r="GE341">
            <v>28935</v>
          </cell>
          <cell r="GF341">
            <v>12</v>
          </cell>
          <cell r="GG341">
            <v>34210</v>
          </cell>
          <cell r="GH341">
            <v>12</v>
          </cell>
          <cell r="GI341" t="str">
            <v>&amp;^%</v>
          </cell>
          <cell r="GJ341" t="str">
            <v>&amp;^%</v>
          </cell>
          <cell r="GK341" t="str">
            <v>&amp;^%</v>
          </cell>
          <cell r="GL341" t="str">
            <v>&amp;^%</v>
          </cell>
          <cell r="GN341" t="str">
            <v>Staffordshire Moorlands</v>
          </cell>
          <cell r="GO341" t="str">
            <v>E07000198</v>
          </cell>
          <cell r="GP341">
            <v>10000</v>
          </cell>
          <cell r="GQ341">
            <v>13.1</v>
          </cell>
          <cell r="GR341">
            <v>12.72</v>
          </cell>
          <cell r="GS341">
            <v>10</v>
          </cell>
          <cell r="GT341">
            <v>14.23</v>
          </cell>
          <cell r="GU341">
            <v>8.9</v>
          </cell>
          <cell r="GV341">
            <v>6.24</v>
          </cell>
          <cell r="GW341">
            <v>4.2</v>
          </cell>
          <cell r="GX341" t="str">
            <v>&amp;^%</v>
          </cell>
          <cell r="GY341" t="str">
            <v>&amp;^%</v>
          </cell>
        </row>
        <row r="342">
          <cell r="A342" t="str">
            <v>Tamworth</v>
          </cell>
          <cell r="B342" t="str">
            <v>E07000199</v>
          </cell>
          <cell r="C342">
            <v>8000</v>
          </cell>
          <cell r="D342">
            <v>14.6</v>
          </cell>
          <cell r="E342">
            <v>463.2</v>
          </cell>
          <cell r="F342">
            <v>9.1999999999999993</v>
          </cell>
          <cell r="G342">
            <v>536</v>
          </cell>
          <cell r="H342">
            <v>7.1</v>
          </cell>
          <cell r="I342" t="str">
            <v>&amp;^%</v>
          </cell>
          <cell r="J342" t="str">
            <v>&amp;^%</v>
          </cell>
          <cell r="K342" t="str">
            <v>&amp;^%</v>
          </cell>
          <cell r="L342" t="str">
            <v>&amp;^%</v>
          </cell>
          <cell r="N342" t="str">
            <v>Tamworth</v>
          </cell>
          <cell r="O342" t="str">
            <v>E07000199</v>
          </cell>
          <cell r="P342">
            <v>14000</v>
          </cell>
          <cell r="Q342">
            <v>11</v>
          </cell>
          <cell r="R342">
            <v>39.5</v>
          </cell>
          <cell r="S342">
            <v>1.6</v>
          </cell>
          <cell r="T342">
            <v>40.200000000000003</v>
          </cell>
          <cell r="U342">
            <v>1.6</v>
          </cell>
          <cell r="V342">
            <v>35</v>
          </cell>
          <cell r="W342">
            <v>3.1</v>
          </cell>
          <cell r="X342" t="str">
            <v>&amp;^%</v>
          </cell>
          <cell r="Y342" t="str">
            <v>&amp;^%</v>
          </cell>
          <cell r="AA342" t="str">
            <v>Tamworth</v>
          </cell>
          <cell r="AB342" t="str">
            <v>E07000199</v>
          </cell>
          <cell r="AC342">
            <v>12000</v>
          </cell>
          <cell r="AD342">
            <v>12.9</v>
          </cell>
          <cell r="AE342">
            <v>22466</v>
          </cell>
          <cell r="AF342">
            <v>8.1999999999999993</v>
          </cell>
          <cell r="AG342">
            <v>24940</v>
          </cell>
          <cell r="AH342">
            <v>6.4</v>
          </cell>
          <cell r="AI342">
            <v>13320</v>
          </cell>
          <cell r="AJ342">
            <v>18</v>
          </cell>
          <cell r="AK342" t="str">
            <v>&amp;^%</v>
          </cell>
          <cell r="AL342" t="str">
            <v>&amp;^%</v>
          </cell>
          <cell r="AN342" t="str">
            <v>Tamworth</v>
          </cell>
          <cell r="AO342" t="str">
            <v>E07000199</v>
          </cell>
          <cell r="AP342">
            <v>14000</v>
          </cell>
          <cell r="AQ342">
            <v>11</v>
          </cell>
          <cell r="AR342">
            <v>10.15</v>
          </cell>
          <cell r="AS342">
            <v>9.1</v>
          </cell>
          <cell r="AT342">
            <v>12.06</v>
          </cell>
          <cell r="AU342">
            <v>5.8</v>
          </cell>
          <cell r="AV342">
            <v>6.49</v>
          </cell>
          <cell r="AW342">
            <v>3.3</v>
          </cell>
          <cell r="AX342" t="str">
            <v>&amp;^%</v>
          </cell>
          <cell r="AY342" t="str">
            <v>&amp;^%</v>
          </cell>
          <cell r="BA342" t="str">
            <v>Tamworth</v>
          </cell>
          <cell r="BB342" t="str">
            <v>E07000199</v>
          </cell>
          <cell r="BC342">
            <v>14000</v>
          </cell>
          <cell r="BD342">
            <v>11</v>
          </cell>
          <cell r="BE342">
            <v>429.9</v>
          </cell>
          <cell r="BF342">
            <v>7</v>
          </cell>
          <cell r="BG342">
            <v>485.3</v>
          </cell>
          <cell r="BH342">
            <v>5.6</v>
          </cell>
          <cell r="BI342">
            <v>252.5</v>
          </cell>
          <cell r="BJ342">
            <v>6.2</v>
          </cell>
          <cell r="BK342" t="str">
            <v>&amp;^%</v>
          </cell>
          <cell r="BL342" t="str">
            <v>&amp;^%</v>
          </cell>
          <cell r="BN342" t="str">
            <v>Tamworth</v>
          </cell>
          <cell r="BO342" t="str">
            <v>E07000199</v>
          </cell>
          <cell r="BP342">
            <v>21000</v>
          </cell>
          <cell r="BQ342">
            <v>8.9</v>
          </cell>
          <cell r="BR342">
            <v>37.4</v>
          </cell>
          <cell r="BS342">
            <v>2.7</v>
          </cell>
          <cell r="BT342">
            <v>33.1</v>
          </cell>
          <cell r="BU342">
            <v>3.3</v>
          </cell>
          <cell r="BV342">
            <v>12.7</v>
          </cell>
          <cell r="BW342">
            <v>20</v>
          </cell>
          <cell r="BX342" t="str">
            <v>&amp;^%</v>
          </cell>
          <cell r="BY342" t="str">
            <v>&amp;^%</v>
          </cell>
          <cell r="CA342" t="str">
            <v>Tamworth</v>
          </cell>
          <cell r="CB342" t="str">
            <v>E07000199</v>
          </cell>
          <cell r="CC342">
            <v>17000</v>
          </cell>
          <cell r="CD342">
            <v>10.6</v>
          </cell>
          <cell r="CE342">
            <v>18617</v>
          </cell>
          <cell r="CF342">
            <v>12</v>
          </cell>
          <cell r="CG342">
            <v>19974</v>
          </cell>
          <cell r="CH342">
            <v>7</v>
          </cell>
          <cell r="CI342" t="str">
            <v>&amp;^%</v>
          </cell>
          <cell r="CJ342" t="str">
            <v>&amp;^%</v>
          </cell>
          <cell r="CK342" t="str">
            <v>&amp;^%</v>
          </cell>
          <cell r="CL342" t="str">
            <v>&amp;^%</v>
          </cell>
          <cell r="CN342" t="str">
            <v>Tamworth</v>
          </cell>
          <cell r="CO342" t="str">
            <v>E07000199</v>
          </cell>
          <cell r="CP342">
            <v>21000</v>
          </cell>
          <cell r="CQ342">
            <v>8.9</v>
          </cell>
          <cell r="CR342">
            <v>9.67</v>
          </cell>
          <cell r="CS342">
            <v>6.1</v>
          </cell>
          <cell r="CT342">
            <v>11.62</v>
          </cell>
          <cell r="CU342">
            <v>5.2</v>
          </cell>
          <cell r="CV342">
            <v>6.18</v>
          </cell>
          <cell r="CW342">
            <v>1.7</v>
          </cell>
          <cell r="CX342" t="str">
            <v>&amp;^%</v>
          </cell>
          <cell r="CY342" t="str">
            <v>&amp;^%</v>
          </cell>
          <cell r="DA342" t="str">
            <v>Tamworth</v>
          </cell>
          <cell r="DB342" t="str">
            <v>E07000199</v>
          </cell>
          <cell r="DC342">
            <v>21000</v>
          </cell>
          <cell r="DD342">
            <v>8.9</v>
          </cell>
          <cell r="DE342">
            <v>352.4</v>
          </cell>
          <cell r="DF342">
            <v>10</v>
          </cell>
          <cell r="DG342">
            <v>384.9</v>
          </cell>
          <cell r="DH342">
            <v>6</v>
          </cell>
          <cell r="DI342" t="str">
            <v>&amp;^%</v>
          </cell>
          <cell r="DJ342" t="str">
            <v>&amp;^%</v>
          </cell>
          <cell r="DK342" t="str">
            <v>&amp;^%</v>
          </cell>
          <cell r="DL342" t="str">
            <v>&amp;^%</v>
          </cell>
          <cell r="DN342" t="str">
            <v>Tamworth</v>
          </cell>
          <cell r="DO342" t="str">
            <v>E07000199</v>
          </cell>
          <cell r="DP342">
            <v>6000</v>
          </cell>
          <cell r="DQ342">
            <v>16.600000000000001</v>
          </cell>
          <cell r="DR342">
            <v>37.299999999999997</v>
          </cell>
          <cell r="DS342">
            <v>2.7</v>
          </cell>
          <cell r="DT342">
            <v>37.200000000000003</v>
          </cell>
          <cell r="DU342">
            <v>1.6</v>
          </cell>
          <cell r="DV342" t="str">
            <v>&amp;^%</v>
          </cell>
          <cell r="DW342" t="str">
            <v>&amp;^%</v>
          </cell>
          <cell r="DX342" t="str">
            <v>&amp;^%</v>
          </cell>
          <cell r="DY342" t="str">
            <v>&amp;^%</v>
          </cell>
          <cell r="EA342" t="str">
            <v>Tamworth</v>
          </cell>
          <cell r="EB342" t="str">
            <v>E07000199</v>
          </cell>
          <cell r="EC342">
            <v>5000</v>
          </cell>
          <cell r="ED342">
            <v>19.899999999999999</v>
          </cell>
          <cell r="EE342">
            <v>19628</v>
          </cell>
          <cell r="EF342">
            <v>17</v>
          </cell>
          <cell r="EG342">
            <v>21276</v>
          </cell>
          <cell r="EH342">
            <v>9.4</v>
          </cell>
          <cell r="EI342" t="str">
            <v>&amp;^%</v>
          </cell>
          <cell r="EJ342" t="str">
            <v>&amp;^%</v>
          </cell>
          <cell r="EK342" t="str">
            <v>&amp;^%</v>
          </cell>
          <cell r="EL342" t="str">
            <v>&amp;^%</v>
          </cell>
          <cell r="EN342" t="str">
            <v>Tamworth</v>
          </cell>
          <cell r="EO342" t="str">
            <v>E07000199</v>
          </cell>
          <cell r="EP342">
            <v>6000</v>
          </cell>
          <cell r="EQ342">
            <v>16.600000000000001</v>
          </cell>
          <cell r="ER342">
            <v>9.67</v>
          </cell>
          <cell r="ES342">
            <v>15</v>
          </cell>
          <cell r="ET342">
            <v>11.07</v>
          </cell>
          <cell r="EU342">
            <v>8.3000000000000007</v>
          </cell>
          <cell r="EV342" t="str">
            <v>&amp;^%</v>
          </cell>
          <cell r="EW342" t="str">
            <v>&amp;^%</v>
          </cell>
          <cell r="EX342" t="str">
            <v>&amp;^%</v>
          </cell>
          <cell r="EY342" t="str">
            <v>&amp;^%</v>
          </cell>
          <cell r="FA342" t="str">
            <v>Tamworth</v>
          </cell>
          <cell r="FB342" t="str">
            <v>E07000199</v>
          </cell>
          <cell r="FC342">
            <v>6000</v>
          </cell>
          <cell r="FD342">
            <v>16.600000000000001</v>
          </cell>
          <cell r="FE342">
            <v>347.5</v>
          </cell>
          <cell r="FF342">
            <v>16</v>
          </cell>
          <cell r="FG342">
            <v>411.5</v>
          </cell>
          <cell r="FH342">
            <v>7.8</v>
          </cell>
          <cell r="FI342" t="str">
            <v>&amp;^%</v>
          </cell>
          <cell r="FJ342" t="str">
            <v>&amp;^%</v>
          </cell>
          <cell r="FK342" t="str">
            <v>&amp;^%</v>
          </cell>
          <cell r="FL342" t="str">
            <v>&amp;^%</v>
          </cell>
          <cell r="FN342" t="str">
            <v>Tamworth</v>
          </cell>
          <cell r="FO342" t="str">
            <v>E07000199</v>
          </cell>
          <cell r="FP342">
            <v>8000</v>
          </cell>
          <cell r="FQ342">
            <v>14.6</v>
          </cell>
          <cell r="FR342">
            <v>40</v>
          </cell>
          <cell r="FS342">
            <v>4.7</v>
          </cell>
          <cell r="FT342">
            <v>42.3</v>
          </cell>
          <cell r="FU342">
            <v>2.1</v>
          </cell>
          <cell r="FV342" t="str">
            <v>&amp;^%</v>
          </cell>
          <cell r="FW342" t="str">
            <v>&amp;^%</v>
          </cell>
          <cell r="FX342" t="str">
            <v>&amp;^%</v>
          </cell>
          <cell r="FY342" t="str">
            <v>&amp;^%</v>
          </cell>
          <cell r="GA342" t="str">
            <v>Tamworth</v>
          </cell>
          <cell r="GB342" t="str">
            <v>E07000199</v>
          </cell>
          <cell r="GC342">
            <v>7000</v>
          </cell>
          <cell r="GD342">
            <v>17</v>
          </cell>
          <cell r="GE342">
            <v>23819</v>
          </cell>
          <cell r="GF342">
            <v>11</v>
          </cell>
          <cell r="GG342">
            <v>27382</v>
          </cell>
          <cell r="GH342">
            <v>8</v>
          </cell>
          <cell r="GI342" t="str">
            <v>&amp;^%</v>
          </cell>
          <cell r="GJ342" t="str">
            <v>&amp;^%</v>
          </cell>
          <cell r="GK342" t="str">
            <v>&amp;^%</v>
          </cell>
          <cell r="GL342" t="str">
            <v>&amp;^%</v>
          </cell>
          <cell r="GN342" t="str">
            <v>Tamworth</v>
          </cell>
          <cell r="GO342" t="str">
            <v>E07000199</v>
          </cell>
          <cell r="GP342">
            <v>8000</v>
          </cell>
          <cell r="GQ342">
            <v>14.6</v>
          </cell>
          <cell r="GR342">
            <v>10.29</v>
          </cell>
          <cell r="GS342">
            <v>13</v>
          </cell>
          <cell r="GT342">
            <v>12.66</v>
          </cell>
          <cell r="GU342">
            <v>7.6</v>
          </cell>
          <cell r="GV342" t="str">
            <v>&amp;^%</v>
          </cell>
          <cell r="GW342" t="str">
            <v>&amp;^%</v>
          </cell>
          <cell r="GX342" t="str">
            <v>&amp;^%</v>
          </cell>
          <cell r="GY342" t="str">
            <v>&amp;^%</v>
          </cell>
        </row>
        <row r="343">
          <cell r="A343" t="str">
            <v>North Warwickshire</v>
          </cell>
          <cell r="B343" t="str">
            <v>E07000218</v>
          </cell>
          <cell r="C343">
            <v>18000</v>
          </cell>
          <cell r="D343">
            <v>9.8000000000000007</v>
          </cell>
          <cell r="E343">
            <v>515</v>
          </cell>
          <cell r="F343">
            <v>6.9</v>
          </cell>
          <cell r="G343">
            <v>615.5</v>
          </cell>
          <cell r="H343">
            <v>5.5</v>
          </cell>
          <cell r="I343">
            <v>323.60000000000002</v>
          </cell>
          <cell r="J343">
            <v>5.7</v>
          </cell>
          <cell r="K343" t="str">
            <v>&amp;^%</v>
          </cell>
          <cell r="L343" t="str">
            <v>&amp;^%</v>
          </cell>
          <cell r="N343" t="str">
            <v>North Warwickshire</v>
          </cell>
          <cell r="O343" t="str">
            <v>E07000218</v>
          </cell>
          <cell r="P343">
            <v>25000</v>
          </cell>
          <cell r="Q343">
            <v>8.1999999999999993</v>
          </cell>
          <cell r="R343">
            <v>39.799999999999997</v>
          </cell>
          <cell r="S343">
            <v>1.3</v>
          </cell>
          <cell r="T343">
            <v>40.200000000000003</v>
          </cell>
          <cell r="U343">
            <v>0.9</v>
          </cell>
          <cell r="V343">
            <v>36.200000000000003</v>
          </cell>
          <cell r="W343">
            <v>1.5</v>
          </cell>
          <cell r="X343" t="str">
            <v>&amp;^%</v>
          </cell>
          <cell r="Y343" t="str">
            <v>&amp;^%</v>
          </cell>
          <cell r="AA343" t="str">
            <v>North Warwickshire</v>
          </cell>
          <cell r="AB343" t="str">
            <v>E07000218</v>
          </cell>
          <cell r="AC343">
            <v>22000</v>
          </cell>
          <cell r="AD343">
            <v>9.6999999999999993</v>
          </cell>
          <cell r="AE343">
            <v>25277</v>
          </cell>
          <cell r="AF343">
            <v>7.8</v>
          </cell>
          <cell r="AG343">
            <v>31492</v>
          </cell>
          <cell r="AH343">
            <v>5.5</v>
          </cell>
          <cell r="AI343">
            <v>16292</v>
          </cell>
          <cell r="AJ343">
            <v>6.9</v>
          </cell>
          <cell r="AK343" t="str">
            <v>&amp;^%</v>
          </cell>
          <cell r="AL343" t="str">
            <v>&amp;^%</v>
          </cell>
          <cell r="AN343" t="str">
            <v>North Warwickshire</v>
          </cell>
          <cell r="AO343" t="str">
            <v>E07000218</v>
          </cell>
          <cell r="AP343">
            <v>25000</v>
          </cell>
          <cell r="AQ343">
            <v>8.1999999999999993</v>
          </cell>
          <cell r="AR343">
            <v>11.6</v>
          </cell>
          <cell r="AS343">
            <v>5.3</v>
          </cell>
          <cell r="AT343">
            <v>13.9</v>
          </cell>
          <cell r="AU343">
            <v>4.9000000000000004</v>
          </cell>
          <cell r="AV343">
            <v>7.37</v>
          </cell>
          <cell r="AW343">
            <v>2.8</v>
          </cell>
          <cell r="AX343" t="str">
            <v>&amp;^%</v>
          </cell>
          <cell r="AY343" t="str">
            <v>&amp;^%</v>
          </cell>
          <cell r="BA343" t="str">
            <v>North Warwickshire</v>
          </cell>
          <cell r="BB343" t="str">
            <v>E07000218</v>
          </cell>
          <cell r="BC343">
            <v>25000</v>
          </cell>
          <cell r="BD343">
            <v>8.1999999999999993</v>
          </cell>
          <cell r="BE343">
            <v>467.9</v>
          </cell>
          <cell r="BF343">
            <v>6.7</v>
          </cell>
          <cell r="BG343">
            <v>558.20000000000005</v>
          </cell>
          <cell r="BH343">
            <v>4.7</v>
          </cell>
          <cell r="BI343">
            <v>294.2</v>
          </cell>
          <cell r="BJ343">
            <v>3.6</v>
          </cell>
          <cell r="BK343" t="str">
            <v>&amp;^%</v>
          </cell>
          <cell r="BL343" t="str">
            <v>&amp;^%</v>
          </cell>
          <cell r="BN343" t="str">
            <v>North Warwickshire</v>
          </cell>
          <cell r="BO343" t="str">
            <v>E07000218</v>
          </cell>
          <cell r="BP343">
            <v>34000</v>
          </cell>
          <cell r="BQ343">
            <v>6.9</v>
          </cell>
          <cell r="BR343">
            <v>37.5</v>
          </cell>
          <cell r="BS343">
            <v>1.3</v>
          </cell>
          <cell r="BT343">
            <v>34.6</v>
          </cell>
          <cell r="BU343">
            <v>2.1</v>
          </cell>
          <cell r="BV343">
            <v>19.600000000000001</v>
          </cell>
          <cell r="BW343">
            <v>13</v>
          </cell>
          <cell r="BX343" t="str">
            <v>&amp;^%</v>
          </cell>
          <cell r="BY343" t="str">
            <v>&amp;^%</v>
          </cell>
          <cell r="CA343" t="str">
            <v>North Warwickshire</v>
          </cell>
          <cell r="CB343" t="str">
            <v>E07000218</v>
          </cell>
          <cell r="CC343">
            <v>30000</v>
          </cell>
          <cell r="CD343">
            <v>10.199999999999999</v>
          </cell>
          <cell r="CE343">
            <v>22341</v>
          </cell>
          <cell r="CF343">
            <v>12</v>
          </cell>
          <cell r="CG343">
            <v>26511</v>
          </cell>
          <cell r="CH343">
            <v>7.5</v>
          </cell>
          <cell r="CI343" t="str">
            <v>&amp;^%</v>
          </cell>
          <cell r="CJ343" t="str">
            <v>&amp;^%</v>
          </cell>
          <cell r="CK343" t="str">
            <v>&amp;^%</v>
          </cell>
          <cell r="CL343" t="str">
            <v>&amp;^%</v>
          </cell>
          <cell r="CN343" t="str">
            <v>North Warwickshire</v>
          </cell>
          <cell r="CO343" t="str">
            <v>E07000218</v>
          </cell>
          <cell r="CP343">
            <v>34000</v>
          </cell>
          <cell r="CQ343">
            <v>6.9</v>
          </cell>
          <cell r="CR343">
            <v>10.27</v>
          </cell>
          <cell r="CS343">
            <v>6</v>
          </cell>
          <cell r="CT343">
            <v>13.53</v>
          </cell>
          <cell r="CU343">
            <v>4.5999999999999996</v>
          </cell>
          <cell r="CV343">
            <v>6.26</v>
          </cell>
          <cell r="CW343">
            <v>3.3</v>
          </cell>
          <cell r="CX343" t="str">
            <v>&amp;^%</v>
          </cell>
          <cell r="CY343" t="str">
            <v>&amp;^%</v>
          </cell>
          <cell r="DA343" t="str">
            <v>North Warwickshire</v>
          </cell>
          <cell r="DB343" t="str">
            <v>E07000218</v>
          </cell>
          <cell r="DC343">
            <v>34000</v>
          </cell>
          <cell r="DD343">
            <v>6.9</v>
          </cell>
          <cell r="DE343">
            <v>390.6</v>
          </cell>
          <cell r="DF343">
            <v>8</v>
          </cell>
          <cell r="DG343">
            <v>467.9</v>
          </cell>
          <cell r="DH343">
            <v>5</v>
          </cell>
          <cell r="DI343">
            <v>142.80000000000001</v>
          </cell>
          <cell r="DJ343">
            <v>15</v>
          </cell>
          <cell r="DK343" t="str">
            <v>&amp;^%</v>
          </cell>
          <cell r="DL343" t="str">
            <v>&amp;^%</v>
          </cell>
          <cell r="DN343" t="str">
            <v>North Warwickshire</v>
          </cell>
          <cell r="DO343" t="str">
            <v>E07000218</v>
          </cell>
          <cell r="DP343">
            <v>7000</v>
          </cell>
          <cell r="DQ343">
            <v>14.7</v>
          </cell>
          <cell r="DR343">
            <v>38</v>
          </cell>
          <cell r="DS343">
            <v>1.8</v>
          </cell>
          <cell r="DT343">
            <v>38.5</v>
          </cell>
          <cell r="DU343">
            <v>1.4</v>
          </cell>
          <cell r="DV343" t="str">
            <v>&amp;^%</v>
          </cell>
          <cell r="DW343" t="str">
            <v>&amp;^%</v>
          </cell>
          <cell r="DX343" t="str">
            <v>&amp;^%</v>
          </cell>
          <cell r="DY343" t="str">
            <v>&amp;^%</v>
          </cell>
          <cell r="EA343" t="str">
            <v>North Warwickshire</v>
          </cell>
          <cell r="EB343" t="str">
            <v>E07000218</v>
          </cell>
          <cell r="EC343">
            <v>6000</v>
          </cell>
          <cell r="ED343">
            <v>17.8</v>
          </cell>
          <cell r="EE343">
            <v>18781</v>
          </cell>
          <cell r="EF343">
            <v>15</v>
          </cell>
          <cell r="EG343">
            <v>21690</v>
          </cell>
          <cell r="EH343">
            <v>7.6</v>
          </cell>
          <cell r="EI343" t="str">
            <v>&amp;^%</v>
          </cell>
          <cell r="EJ343" t="str">
            <v>&amp;^%</v>
          </cell>
          <cell r="EK343" t="str">
            <v>&amp;^%</v>
          </cell>
          <cell r="EL343" t="str">
            <v>&amp;^%</v>
          </cell>
          <cell r="EN343" t="str">
            <v>North Warwickshire</v>
          </cell>
          <cell r="EO343" t="str">
            <v>E07000218</v>
          </cell>
          <cell r="EP343">
            <v>7000</v>
          </cell>
          <cell r="EQ343">
            <v>14.7</v>
          </cell>
          <cell r="ER343">
            <v>9.58</v>
          </cell>
          <cell r="ES343">
            <v>11</v>
          </cell>
          <cell r="ET343">
            <v>10.8</v>
          </cell>
          <cell r="EU343">
            <v>5.7</v>
          </cell>
          <cell r="EV343" t="str">
            <v>&amp;^%</v>
          </cell>
          <cell r="EW343" t="str">
            <v>&amp;^%</v>
          </cell>
          <cell r="EX343" t="str">
            <v>&amp;^%</v>
          </cell>
          <cell r="EY343" t="str">
            <v>&amp;^%</v>
          </cell>
          <cell r="FA343" t="str">
            <v>North Warwickshire</v>
          </cell>
          <cell r="FB343" t="str">
            <v>E07000218</v>
          </cell>
          <cell r="FC343">
            <v>7000</v>
          </cell>
          <cell r="FD343">
            <v>14.7</v>
          </cell>
          <cell r="FE343">
            <v>357.2</v>
          </cell>
          <cell r="FF343">
            <v>12</v>
          </cell>
          <cell r="FG343">
            <v>415.5</v>
          </cell>
          <cell r="FH343">
            <v>5.7</v>
          </cell>
          <cell r="FI343" t="str">
            <v>&amp;^%</v>
          </cell>
          <cell r="FJ343" t="str">
            <v>&amp;^%</v>
          </cell>
          <cell r="FK343" t="str">
            <v>&amp;^%</v>
          </cell>
          <cell r="FL343" t="str">
            <v>&amp;^%</v>
          </cell>
          <cell r="FN343" t="str">
            <v>North Warwickshire</v>
          </cell>
          <cell r="FO343" t="str">
            <v>E07000218</v>
          </cell>
          <cell r="FP343">
            <v>18000</v>
          </cell>
          <cell r="FQ343">
            <v>9.8000000000000007</v>
          </cell>
          <cell r="FR343">
            <v>40</v>
          </cell>
          <cell r="FS343">
            <v>0.7</v>
          </cell>
          <cell r="FT343">
            <v>40.799999999999997</v>
          </cell>
          <cell r="FU343">
            <v>1.1000000000000001</v>
          </cell>
          <cell r="FV343">
            <v>36.9</v>
          </cell>
          <cell r="FW343">
            <v>1.7</v>
          </cell>
          <cell r="FX343" t="str">
            <v>&amp;^%</v>
          </cell>
          <cell r="FY343" t="str">
            <v>&amp;^%</v>
          </cell>
          <cell r="GA343" t="str">
            <v>North Warwickshire</v>
          </cell>
          <cell r="GB343" t="str">
            <v>E07000218</v>
          </cell>
          <cell r="GC343">
            <v>16000</v>
          </cell>
          <cell r="GD343">
            <v>11.6</v>
          </cell>
          <cell r="GE343">
            <v>29118</v>
          </cell>
          <cell r="GF343">
            <v>10</v>
          </cell>
          <cell r="GG343">
            <v>35188</v>
          </cell>
          <cell r="GH343">
            <v>6.2</v>
          </cell>
          <cell r="GI343">
            <v>18866</v>
          </cell>
          <cell r="GJ343">
            <v>5</v>
          </cell>
          <cell r="GK343" t="str">
            <v>&amp;^%</v>
          </cell>
          <cell r="GL343" t="str">
            <v>&amp;^%</v>
          </cell>
          <cell r="GN343" t="str">
            <v>North Warwickshire</v>
          </cell>
          <cell r="GO343" t="str">
            <v>E07000218</v>
          </cell>
          <cell r="GP343">
            <v>18000</v>
          </cell>
          <cell r="GQ343">
            <v>9.8000000000000007</v>
          </cell>
          <cell r="GR343">
            <v>12.18</v>
          </cell>
          <cell r="GS343">
            <v>7.2</v>
          </cell>
          <cell r="GT343">
            <v>15.07</v>
          </cell>
          <cell r="GU343">
            <v>5.8</v>
          </cell>
          <cell r="GV343">
            <v>7.82</v>
          </cell>
          <cell r="GW343">
            <v>5</v>
          </cell>
          <cell r="GX343" t="str">
            <v>&amp;^%</v>
          </cell>
          <cell r="GY343" t="str">
            <v>&amp;^%</v>
          </cell>
        </row>
        <row r="344">
          <cell r="A344" t="str">
            <v>Nuneaton and Bedworth</v>
          </cell>
          <cell r="B344" t="str">
            <v>E07000219</v>
          </cell>
          <cell r="C344">
            <v>15000</v>
          </cell>
          <cell r="D344">
            <v>10.6</v>
          </cell>
          <cell r="E344">
            <v>460</v>
          </cell>
          <cell r="F344">
            <v>6.9</v>
          </cell>
          <cell r="G344">
            <v>528.6</v>
          </cell>
          <cell r="H344">
            <v>5.0999999999999996</v>
          </cell>
          <cell r="I344">
            <v>287</v>
          </cell>
          <cell r="J344">
            <v>6.8</v>
          </cell>
          <cell r="K344" t="str">
            <v>&amp;^%</v>
          </cell>
          <cell r="L344" t="str">
            <v>&amp;^%</v>
          </cell>
          <cell r="N344" t="str">
            <v>Nuneaton and Bedworth</v>
          </cell>
          <cell r="O344" t="str">
            <v>E07000219</v>
          </cell>
          <cell r="P344">
            <v>25000</v>
          </cell>
          <cell r="Q344">
            <v>8.1</v>
          </cell>
          <cell r="R344">
            <v>39</v>
          </cell>
          <cell r="S344">
            <v>1.6</v>
          </cell>
          <cell r="T344">
            <v>40.5</v>
          </cell>
          <cell r="U344">
            <v>1.3</v>
          </cell>
          <cell r="V344">
            <v>36</v>
          </cell>
          <cell r="W344">
            <v>3.2</v>
          </cell>
          <cell r="X344" t="str">
            <v>&amp;^%</v>
          </cell>
          <cell r="Y344" t="str">
            <v>&amp;^%</v>
          </cell>
          <cell r="AA344" t="str">
            <v>Nuneaton and Bedworth</v>
          </cell>
          <cell r="AB344" t="str">
            <v>E07000219</v>
          </cell>
          <cell r="AC344">
            <v>23000</v>
          </cell>
          <cell r="AD344">
            <v>9.6</v>
          </cell>
          <cell r="AE344">
            <v>22612</v>
          </cell>
          <cell r="AF344">
            <v>6.4</v>
          </cell>
          <cell r="AG344">
            <v>24947</v>
          </cell>
          <cell r="AH344">
            <v>4.5999999999999996</v>
          </cell>
          <cell r="AI344">
            <v>13469</v>
          </cell>
          <cell r="AJ344">
            <v>8.1999999999999993</v>
          </cell>
          <cell r="AK344" t="str">
            <v>&amp;^%</v>
          </cell>
          <cell r="AL344" t="str">
            <v>&amp;^%</v>
          </cell>
          <cell r="AN344" t="str">
            <v>Nuneaton and Bedworth</v>
          </cell>
          <cell r="AO344" t="str">
            <v>E07000219</v>
          </cell>
          <cell r="AP344">
            <v>25000</v>
          </cell>
          <cell r="AQ344">
            <v>8.1</v>
          </cell>
          <cell r="AR344">
            <v>10.53</v>
          </cell>
          <cell r="AS344">
            <v>5.4</v>
          </cell>
          <cell r="AT344">
            <v>11.94</v>
          </cell>
          <cell r="AU344">
            <v>3.9</v>
          </cell>
          <cell r="AV344">
            <v>6.91</v>
          </cell>
          <cell r="AW344">
            <v>3.5</v>
          </cell>
          <cell r="AX344" t="str">
            <v>&amp;^%</v>
          </cell>
          <cell r="AY344" t="str">
            <v>&amp;^%</v>
          </cell>
          <cell r="BA344" t="str">
            <v>Nuneaton and Bedworth</v>
          </cell>
          <cell r="BB344" t="str">
            <v>E07000219</v>
          </cell>
          <cell r="BC344">
            <v>25000</v>
          </cell>
          <cell r="BD344">
            <v>8.1</v>
          </cell>
          <cell r="BE344">
            <v>437.9</v>
          </cell>
          <cell r="BF344">
            <v>4.9000000000000004</v>
          </cell>
          <cell r="BG344">
            <v>484</v>
          </cell>
          <cell r="BH344">
            <v>3.9</v>
          </cell>
          <cell r="BI344">
            <v>261.3</v>
          </cell>
          <cell r="BJ344">
            <v>4</v>
          </cell>
          <cell r="BK344" t="str">
            <v>&amp;^%</v>
          </cell>
          <cell r="BL344" t="str">
            <v>&amp;^%</v>
          </cell>
          <cell r="BN344" t="str">
            <v>Nuneaton and Bedworth</v>
          </cell>
          <cell r="BO344" t="str">
            <v>E07000219</v>
          </cell>
          <cell r="BP344">
            <v>41000</v>
          </cell>
          <cell r="BQ344">
            <v>6.3</v>
          </cell>
          <cell r="BR344">
            <v>37</v>
          </cell>
          <cell r="BS344">
            <v>3.3</v>
          </cell>
          <cell r="BT344">
            <v>31.9</v>
          </cell>
          <cell r="BU344">
            <v>2.6</v>
          </cell>
          <cell r="BV344">
            <v>12.4</v>
          </cell>
          <cell r="BW344">
            <v>11</v>
          </cell>
          <cell r="BX344" t="str">
            <v>&amp;^%</v>
          </cell>
          <cell r="BY344" t="str">
            <v>&amp;^%</v>
          </cell>
          <cell r="CA344" t="str">
            <v>Nuneaton and Bedworth</v>
          </cell>
          <cell r="CB344" t="str">
            <v>E07000219</v>
          </cell>
          <cell r="CC344">
            <v>36000</v>
          </cell>
          <cell r="CD344">
            <v>8.3000000000000007</v>
          </cell>
          <cell r="CE344">
            <v>17951</v>
          </cell>
          <cell r="CF344">
            <v>11</v>
          </cell>
          <cell r="CG344">
            <v>19880</v>
          </cell>
          <cell r="CH344">
            <v>5.5</v>
          </cell>
          <cell r="CI344">
            <v>5399</v>
          </cell>
          <cell r="CJ344">
            <v>14</v>
          </cell>
          <cell r="CK344" t="str">
            <v>&amp;^%</v>
          </cell>
          <cell r="CL344" t="str">
            <v>&amp;^%</v>
          </cell>
          <cell r="CN344" t="str">
            <v>Nuneaton and Bedworth</v>
          </cell>
          <cell r="CO344" t="str">
            <v>E07000219</v>
          </cell>
          <cell r="CP344">
            <v>41000</v>
          </cell>
          <cell r="CQ344">
            <v>6.3</v>
          </cell>
          <cell r="CR344">
            <v>9.4600000000000009</v>
          </cell>
          <cell r="CS344">
            <v>5.4</v>
          </cell>
          <cell r="CT344">
            <v>11.86</v>
          </cell>
          <cell r="CU344">
            <v>3.6</v>
          </cell>
          <cell r="CV344">
            <v>6.09</v>
          </cell>
          <cell r="CW344">
            <v>0.7</v>
          </cell>
          <cell r="CX344" t="str">
            <v>&amp;^%</v>
          </cell>
          <cell r="CY344" t="str">
            <v>&amp;^%</v>
          </cell>
          <cell r="DA344" t="str">
            <v>Nuneaton and Bedworth</v>
          </cell>
          <cell r="DB344" t="str">
            <v>E07000219</v>
          </cell>
          <cell r="DC344">
            <v>41000</v>
          </cell>
          <cell r="DD344">
            <v>6.3</v>
          </cell>
          <cell r="DE344">
            <v>340.2</v>
          </cell>
          <cell r="DF344">
            <v>7.6</v>
          </cell>
          <cell r="DG344">
            <v>378.1</v>
          </cell>
          <cell r="DH344">
            <v>4.3</v>
          </cell>
          <cell r="DI344">
            <v>99</v>
          </cell>
          <cell r="DJ344">
            <v>11</v>
          </cell>
          <cell r="DK344" t="str">
            <v>&amp;^%</v>
          </cell>
          <cell r="DL344" t="str">
            <v>&amp;^%</v>
          </cell>
          <cell r="DN344" t="str">
            <v>Nuneaton and Bedworth</v>
          </cell>
          <cell r="DO344" t="str">
            <v>E07000219</v>
          </cell>
          <cell r="DP344">
            <v>10000</v>
          </cell>
          <cell r="DQ344">
            <v>12.6</v>
          </cell>
          <cell r="DR344">
            <v>37.5</v>
          </cell>
          <cell r="DS344">
            <v>1.4</v>
          </cell>
          <cell r="DT344">
            <v>38.6</v>
          </cell>
          <cell r="DU344">
            <v>1.9</v>
          </cell>
          <cell r="DV344">
            <v>32.1</v>
          </cell>
          <cell r="DW344">
            <v>4.8</v>
          </cell>
          <cell r="DX344" t="str">
            <v>&amp;^%</v>
          </cell>
          <cell r="DY344" t="str">
            <v>&amp;^%</v>
          </cell>
          <cell r="EA344" t="str">
            <v>Nuneaton and Bedworth</v>
          </cell>
          <cell r="EB344" t="str">
            <v>E07000219</v>
          </cell>
          <cell r="EC344">
            <v>9000</v>
          </cell>
          <cell r="ED344">
            <v>14.6</v>
          </cell>
          <cell r="EE344">
            <v>18630</v>
          </cell>
          <cell r="EF344">
            <v>9.5</v>
          </cell>
          <cell r="EG344">
            <v>20750</v>
          </cell>
          <cell r="EH344">
            <v>5.5</v>
          </cell>
          <cell r="EI344" t="str">
            <v>&amp;^%</v>
          </cell>
          <cell r="EJ344" t="str">
            <v>&amp;^%</v>
          </cell>
          <cell r="EK344" t="str">
            <v>&amp;^%</v>
          </cell>
          <cell r="EL344" t="str">
            <v>&amp;^%</v>
          </cell>
          <cell r="EN344" t="str">
            <v>Nuneaton and Bedworth</v>
          </cell>
          <cell r="EO344" t="str">
            <v>E07000219</v>
          </cell>
          <cell r="EP344">
            <v>10000</v>
          </cell>
          <cell r="EQ344">
            <v>12.6</v>
          </cell>
          <cell r="ER344">
            <v>9.43</v>
          </cell>
          <cell r="ES344">
            <v>9</v>
          </cell>
          <cell r="ET344">
            <v>10.75</v>
          </cell>
          <cell r="EU344">
            <v>4.9000000000000004</v>
          </cell>
          <cell r="EV344" t="str">
            <v>&amp;^%</v>
          </cell>
          <cell r="EW344" t="str">
            <v>&amp;^%</v>
          </cell>
          <cell r="EX344" t="str">
            <v>&amp;^%</v>
          </cell>
          <cell r="EY344" t="str">
            <v>&amp;^%</v>
          </cell>
          <cell r="FA344" t="str">
            <v>Nuneaton and Bedworth</v>
          </cell>
          <cell r="FB344" t="str">
            <v>E07000219</v>
          </cell>
          <cell r="FC344">
            <v>10000</v>
          </cell>
          <cell r="FD344">
            <v>12.6</v>
          </cell>
          <cell r="FE344">
            <v>365.5</v>
          </cell>
          <cell r="FF344">
            <v>9.1999999999999993</v>
          </cell>
          <cell r="FG344">
            <v>414.9</v>
          </cell>
          <cell r="FH344">
            <v>4.8</v>
          </cell>
          <cell r="FI344">
            <v>256.60000000000002</v>
          </cell>
          <cell r="FJ344">
            <v>5.2</v>
          </cell>
          <cell r="FK344" t="str">
            <v>&amp;^%</v>
          </cell>
          <cell r="FL344" t="str">
            <v>&amp;^%</v>
          </cell>
          <cell r="FN344" t="str">
            <v>Nuneaton and Bedworth</v>
          </cell>
          <cell r="FO344" t="str">
            <v>E07000219</v>
          </cell>
          <cell r="FP344">
            <v>15000</v>
          </cell>
          <cell r="FQ344">
            <v>10.6</v>
          </cell>
          <cell r="FR344">
            <v>40</v>
          </cell>
          <cell r="FS344">
            <v>1.7</v>
          </cell>
          <cell r="FT344">
            <v>41.8</v>
          </cell>
          <cell r="FU344">
            <v>1.6</v>
          </cell>
          <cell r="FV344">
            <v>37</v>
          </cell>
          <cell r="FW344">
            <v>1.6</v>
          </cell>
          <cell r="FX344" t="str">
            <v>&amp;^%</v>
          </cell>
          <cell r="FY344" t="str">
            <v>&amp;^%</v>
          </cell>
          <cell r="GA344" t="str">
            <v>Nuneaton and Bedworth</v>
          </cell>
          <cell r="GB344" t="str">
            <v>E07000219</v>
          </cell>
          <cell r="GC344">
            <v>14000</v>
          </cell>
          <cell r="GD344">
            <v>12.6</v>
          </cell>
          <cell r="GE344">
            <v>24975</v>
          </cell>
          <cell r="GF344">
            <v>7.3</v>
          </cell>
          <cell r="GG344">
            <v>27778</v>
          </cell>
          <cell r="GH344">
            <v>6</v>
          </cell>
          <cell r="GI344">
            <v>15647</v>
          </cell>
          <cell r="GJ344">
            <v>15</v>
          </cell>
          <cell r="GK344" t="str">
            <v>&amp;^%</v>
          </cell>
          <cell r="GL344" t="str">
            <v>&amp;^%</v>
          </cell>
          <cell r="GN344" t="str">
            <v>Nuneaton and Bedworth</v>
          </cell>
          <cell r="GO344" t="str">
            <v>E07000219</v>
          </cell>
          <cell r="GP344">
            <v>15000</v>
          </cell>
          <cell r="GQ344">
            <v>10.6</v>
          </cell>
          <cell r="GR344">
            <v>11.23</v>
          </cell>
          <cell r="GS344">
            <v>7.9</v>
          </cell>
          <cell r="GT344">
            <v>12.64</v>
          </cell>
          <cell r="GU344">
            <v>5.2</v>
          </cell>
          <cell r="GV344">
            <v>7.13</v>
          </cell>
          <cell r="GW344">
            <v>5.6</v>
          </cell>
          <cell r="GX344" t="str">
            <v>&amp;^%</v>
          </cell>
          <cell r="GY344" t="str">
            <v>&amp;^%</v>
          </cell>
        </row>
        <row r="345">
          <cell r="A345" t="str">
            <v>Rugby</v>
          </cell>
          <cell r="B345" t="str">
            <v>E07000220</v>
          </cell>
          <cell r="C345">
            <v>22000</v>
          </cell>
          <cell r="D345">
            <v>9</v>
          </cell>
          <cell r="E345">
            <v>568.5</v>
          </cell>
          <cell r="F345">
            <v>6.3</v>
          </cell>
          <cell r="G345">
            <v>642.20000000000005</v>
          </cell>
          <cell r="H345">
            <v>4.5999999999999996</v>
          </cell>
          <cell r="I345">
            <v>306.7</v>
          </cell>
          <cell r="J345">
            <v>6</v>
          </cell>
          <cell r="K345" t="str">
            <v>&amp;^%</v>
          </cell>
          <cell r="L345" t="str">
            <v>&amp;^%</v>
          </cell>
          <cell r="N345" t="str">
            <v>Rugby</v>
          </cell>
          <cell r="O345" t="str">
            <v>E07000220</v>
          </cell>
          <cell r="P345">
            <v>31000</v>
          </cell>
          <cell r="Q345">
            <v>7.5</v>
          </cell>
          <cell r="R345">
            <v>38</v>
          </cell>
          <cell r="S345">
            <v>1.1000000000000001</v>
          </cell>
          <cell r="T345">
            <v>39.6</v>
          </cell>
          <cell r="U345">
            <v>1</v>
          </cell>
          <cell r="V345">
            <v>35</v>
          </cell>
          <cell r="W345">
            <v>1.2</v>
          </cell>
          <cell r="X345" t="str">
            <v>&amp;^%</v>
          </cell>
          <cell r="Y345" t="str">
            <v>&amp;^%</v>
          </cell>
          <cell r="AA345" t="str">
            <v>Rugby</v>
          </cell>
          <cell r="AB345" t="str">
            <v>E07000220</v>
          </cell>
          <cell r="AC345">
            <v>24000</v>
          </cell>
          <cell r="AD345">
            <v>11.4</v>
          </cell>
          <cell r="AE345">
            <v>27456</v>
          </cell>
          <cell r="AF345">
            <v>8.5</v>
          </cell>
          <cell r="AG345">
            <v>31857</v>
          </cell>
          <cell r="AH345">
            <v>5.9</v>
          </cell>
          <cell r="AI345">
            <v>14270</v>
          </cell>
          <cell r="AJ345">
            <v>8.6</v>
          </cell>
          <cell r="AK345" t="str">
            <v>&amp;^%</v>
          </cell>
          <cell r="AL345" t="str">
            <v>&amp;^%</v>
          </cell>
          <cell r="AN345" t="str">
            <v>Rugby</v>
          </cell>
          <cell r="AO345" t="str">
            <v>E07000220</v>
          </cell>
          <cell r="AP345">
            <v>31000</v>
          </cell>
          <cell r="AQ345">
            <v>7.5</v>
          </cell>
          <cell r="AR345">
            <v>13.24</v>
          </cell>
          <cell r="AS345">
            <v>6.1</v>
          </cell>
          <cell r="AT345">
            <v>15.09</v>
          </cell>
          <cell r="AU345">
            <v>3.8</v>
          </cell>
          <cell r="AV345">
            <v>7.5</v>
          </cell>
          <cell r="AW345">
            <v>4.9000000000000004</v>
          </cell>
          <cell r="AX345" t="str">
            <v>&amp;^%</v>
          </cell>
          <cell r="AY345" t="str">
            <v>&amp;^%</v>
          </cell>
          <cell r="BA345" t="str">
            <v>Rugby</v>
          </cell>
          <cell r="BB345" t="str">
            <v>E07000220</v>
          </cell>
          <cell r="BC345">
            <v>31000</v>
          </cell>
          <cell r="BD345">
            <v>7.5</v>
          </cell>
          <cell r="BE345">
            <v>529.29999999999995</v>
          </cell>
          <cell r="BF345">
            <v>5.7</v>
          </cell>
          <cell r="BG345">
            <v>598.1</v>
          </cell>
          <cell r="BH345">
            <v>3.9</v>
          </cell>
          <cell r="BI345">
            <v>287.3</v>
          </cell>
          <cell r="BJ345">
            <v>5.2</v>
          </cell>
          <cell r="BK345" t="str">
            <v>&amp;^%</v>
          </cell>
          <cell r="BL345" t="str">
            <v>&amp;^%</v>
          </cell>
          <cell r="BN345" t="str">
            <v>Rugby</v>
          </cell>
          <cell r="BO345" t="str">
            <v>E07000220</v>
          </cell>
          <cell r="BP345">
            <v>39000</v>
          </cell>
          <cell r="BQ345">
            <v>6.6</v>
          </cell>
          <cell r="BR345">
            <v>37.5</v>
          </cell>
          <cell r="BS345">
            <v>0.6</v>
          </cell>
          <cell r="BT345">
            <v>35.4</v>
          </cell>
          <cell r="BU345">
            <v>1.9</v>
          </cell>
          <cell r="BV345">
            <v>18.399999999999999</v>
          </cell>
          <cell r="BW345">
            <v>15</v>
          </cell>
          <cell r="BX345" t="str">
            <v>&amp;^%</v>
          </cell>
          <cell r="BY345" t="str">
            <v>&amp;^%</v>
          </cell>
          <cell r="CA345" t="str">
            <v>Rugby</v>
          </cell>
          <cell r="CB345" t="str">
            <v>E07000220</v>
          </cell>
          <cell r="CC345">
            <v>31000</v>
          </cell>
          <cell r="CD345">
            <v>10.5</v>
          </cell>
          <cell r="CE345">
            <v>24289</v>
          </cell>
          <cell r="CF345">
            <v>12</v>
          </cell>
          <cell r="CG345">
            <v>27488</v>
          </cell>
          <cell r="CH345">
            <v>7.3</v>
          </cell>
          <cell r="CI345" t="str">
            <v>&amp;^%</v>
          </cell>
          <cell r="CJ345" t="str">
            <v>&amp;^%</v>
          </cell>
          <cell r="CK345" t="str">
            <v>&amp;^%</v>
          </cell>
          <cell r="CL345" t="str">
            <v>&amp;^%</v>
          </cell>
          <cell r="CN345" t="str">
            <v>Rugby</v>
          </cell>
          <cell r="CO345" t="str">
            <v>E07000220</v>
          </cell>
          <cell r="CP345">
            <v>39000</v>
          </cell>
          <cell r="CQ345">
            <v>6.6</v>
          </cell>
          <cell r="CR345">
            <v>11.98</v>
          </cell>
          <cell r="CS345">
            <v>6.4</v>
          </cell>
          <cell r="CT345">
            <v>14.73</v>
          </cell>
          <cell r="CU345">
            <v>3.6</v>
          </cell>
          <cell r="CV345">
            <v>6.84</v>
          </cell>
          <cell r="CW345">
            <v>2.2999999999999998</v>
          </cell>
          <cell r="CX345" t="str">
            <v>&amp;^%</v>
          </cell>
          <cell r="CY345" t="str">
            <v>&amp;^%</v>
          </cell>
          <cell r="DA345" t="str">
            <v>Rugby</v>
          </cell>
          <cell r="DB345" t="str">
            <v>E07000220</v>
          </cell>
          <cell r="DC345">
            <v>39000</v>
          </cell>
          <cell r="DD345">
            <v>6.6</v>
          </cell>
          <cell r="DE345">
            <v>471.7</v>
          </cell>
          <cell r="DF345">
            <v>7.2</v>
          </cell>
          <cell r="DG345">
            <v>520.79999999999995</v>
          </cell>
          <cell r="DH345">
            <v>4.2</v>
          </cell>
          <cell r="DI345">
            <v>159.1</v>
          </cell>
          <cell r="DJ345">
            <v>15</v>
          </cell>
          <cell r="DK345" t="str">
            <v>&amp;^%</v>
          </cell>
          <cell r="DL345" t="str">
            <v>&amp;^%</v>
          </cell>
          <cell r="DN345" t="str">
            <v>Rugby</v>
          </cell>
          <cell r="DO345" t="str">
            <v>E07000220</v>
          </cell>
          <cell r="DP345">
            <v>9000</v>
          </cell>
          <cell r="DQ345">
            <v>13.2</v>
          </cell>
          <cell r="DR345">
            <v>37.5</v>
          </cell>
          <cell r="DS345">
            <v>0.9</v>
          </cell>
          <cell r="DT345">
            <v>37.6</v>
          </cell>
          <cell r="DU345">
            <v>1.3</v>
          </cell>
          <cell r="DV345" t="str">
            <v>&amp;^%</v>
          </cell>
          <cell r="DW345" t="str">
            <v>&amp;^%</v>
          </cell>
          <cell r="DX345" t="str">
            <v>&amp;^%</v>
          </cell>
          <cell r="DY345" t="str">
            <v>&amp;^%</v>
          </cell>
          <cell r="EA345" t="str">
            <v>Rugby</v>
          </cell>
          <cell r="EB345" t="str">
            <v>E07000220</v>
          </cell>
          <cell r="EC345">
            <v>7000</v>
          </cell>
          <cell r="ED345">
            <v>16.2</v>
          </cell>
          <cell r="EE345">
            <v>21545</v>
          </cell>
          <cell r="EF345">
            <v>12</v>
          </cell>
          <cell r="EG345">
            <v>25301</v>
          </cell>
          <cell r="EH345">
            <v>8.8000000000000007</v>
          </cell>
          <cell r="EI345" t="str">
            <v>&amp;^%</v>
          </cell>
          <cell r="EJ345" t="str">
            <v>&amp;^%</v>
          </cell>
          <cell r="EK345" t="str">
            <v>&amp;^%</v>
          </cell>
          <cell r="EL345" t="str">
            <v>&amp;^%</v>
          </cell>
          <cell r="EN345" t="str">
            <v>Rugby</v>
          </cell>
          <cell r="EO345" t="str">
            <v>E07000220</v>
          </cell>
          <cell r="EP345">
            <v>9000</v>
          </cell>
          <cell r="EQ345">
            <v>13.2</v>
          </cell>
          <cell r="ER345">
            <v>10.81</v>
          </cell>
          <cell r="ES345">
            <v>11</v>
          </cell>
          <cell r="ET345">
            <v>13.05</v>
          </cell>
          <cell r="EU345">
            <v>6.2</v>
          </cell>
          <cell r="EV345">
            <v>6.86</v>
          </cell>
          <cell r="EW345">
            <v>4.5</v>
          </cell>
          <cell r="EX345" t="str">
            <v>&amp;^%</v>
          </cell>
          <cell r="EY345" t="str">
            <v>&amp;^%</v>
          </cell>
          <cell r="FA345" t="str">
            <v>Rugby</v>
          </cell>
          <cell r="FB345" t="str">
            <v>E07000220</v>
          </cell>
          <cell r="FC345">
            <v>9000</v>
          </cell>
          <cell r="FD345">
            <v>13.2</v>
          </cell>
          <cell r="FE345">
            <v>408.9</v>
          </cell>
          <cell r="FF345">
            <v>11</v>
          </cell>
          <cell r="FG345">
            <v>490.4</v>
          </cell>
          <cell r="FH345">
            <v>6.4</v>
          </cell>
          <cell r="FI345">
            <v>238.1</v>
          </cell>
          <cell r="FJ345">
            <v>7.6</v>
          </cell>
          <cell r="FK345" t="str">
            <v>&amp;^%</v>
          </cell>
          <cell r="FL345" t="str">
            <v>&amp;^%</v>
          </cell>
          <cell r="FN345" t="str">
            <v>Rugby</v>
          </cell>
          <cell r="FO345" t="str">
            <v>E07000220</v>
          </cell>
          <cell r="FP345">
            <v>22000</v>
          </cell>
          <cell r="FQ345">
            <v>9</v>
          </cell>
          <cell r="FR345">
            <v>39</v>
          </cell>
          <cell r="FS345">
            <v>1.6</v>
          </cell>
          <cell r="FT345">
            <v>40.5</v>
          </cell>
          <cell r="FU345">
            <v>1.3</v>
          </cell>
          <cell r="FV345">
            <v>35</v>
          </cell>
          <cell r="FW345">
            <v>2.4</v>
          </cell>
          <cell r="FX345" t="str">
            <v>&amp;^%</v>
          </cell>
          <cell r="FY345" t="str">
            <v>&amp;^%</v>
          </cell>
          <cell r="GA345" t="str">
            <v>Rugby</v>
          </cell>
          <cell r="GB345" t="str">
            <v>E07000220</v>
          </cell>
          <cell r="GC345">
            <v>17000</v>
          </cell>
          <cell r="GD345">
            <v>14.8</v>
          </cell>
          <cell r="GE345">
            <v>32145</v>
          </cell>
          <cell r="GF345">
            <v>8.1999999999999993</v>
          </cell>
          <cell r="GG345">
            <v>34710</v>
          </cell>
          <cell r="GH345">
            <v>6.7</v>
          </cell>
          <cell r="GI345">
            <v>16052</v>
          </cell>
          <cell r="GJ345">
            <v>15</v>
          </cell>
          <cell r="GK345" t="str">
            <v>&amp;^%</v>
          </cell>
          <cell r="GL345" t="str">
            <v>&amp;^%</v>
          </cell>
          <cell r="GN345" t="str">
            <v>Rugby</v>
          </cell>
          <cell r="GO345" t="str">
            <v>E07000220</v>
          </cell>
          <cell r="GP345">
            <v>22000</v>
          </cell>
          <cell r="GQ345">
            <v>9</v>
          </cell>
          <cell r="GR345">
            <v>13.82</v>
          </cell>
          <cell r="GS345">
            <v>8</v>
          </cell>
          <cell r="GT345">
            <v>15.87</v>
          </cell>
          <cell r="GU345">
            <v>4.5</v>
          </cell>
          <cell r="GV345">
            <v>7.99</v>
          </cell>
          <cell r="GW345">
            <v>6.2</v>
          </cell>
          <cell r="GX345" t="str">
            <v>&amp;^%</v>
          </cell>
          <cell r="GY345" t="str">
            <v>&amp;^%</v>
          </cell>
        </row>
        <row r="346">
          <cell r="A346" t="str">
            <v>Stratford-on-Avon</v>
          </cell>
          <cell r="B346" t="str">
            <v>E07000221</v>
          </cell>
          <cell r="C346">
            <v>24000</v>
          </cell>
          <cell r="D346">
            <v>8.6999999999999993</v>
          </cell>
          <cell r="E346">
            <v>575</v>
          </cell>
          <cell r="F346">
            <v>9.8000000000000007</v>
          </cell>
          <cell r="G346">
            <v>676.8</v>
          </cell>
          <cell r="H346">
            <v>4.5</v>
          </cell>
          <cell r="I346">
            <v>316.5</v>
          </cell>
          <cell r="J346">
            <v>5.6</v>
          </cell>
          <cell r="K346" t="str">
            <v>&amp;^%</v>
          </cell>
          <cell r="L346" t="str">
            <v>&amp;^%</v>
          </cell>
          <cell r="N346" t="str">
            <v>Stratford-on-Avon</v>
          </cell>
          <cell r="O346" t="str">
            <v>E07000221</v>
          </cell>
          <cell r="P346">
            <v>36000</v>
          </cell>
          <cell r="Q346">
            <v>7</v>
          </cell>
          <cell r="R346">
            <v>38.1</v>
          </cell>
          <cell r="S346">
            <v>1</v>
          </cell>
          <cell r="T346">
            <v>40.200000000000003</v>
          </cell>
          <cell r="U346">
            <v>1.3</v>
          </cell>
          <cell r="V346">
            <v>35</v>
          </cell>
          <cell r="W346">
            <v>0.1</v>
          </cell>
          <cell r="X346" t="str">
            <v>&amp;^%</v>
          </cell>
          <cell r="Y346" t="str">
            <v>&amp;^%</v>
          </cell>
          <cell r="AA346" t="str">
            <v>Stratford-on-Avon</v>
          </cell>
          <cell r="AB346" t="str">
            <v>E07000221</v>
          </cell>
          <cell r="AC346">
            <v>31000</v>
          </cell>
          <cell r="AD346">
            <v>9.4</v>
          </cell>
          <cell r="AE346">
            <v>26948</v>
          </cell>
          <cell r="AF346">
            <v>11</v>
          </cell>
          <cell r="AG346">
            <v>33348</v>
          </cell>
          <cell r="AH346">
            <v>5.5</v>
          </cell>
          <cell r="AI346">
            <v>14577</v>
          </cell>
          <cell r="AJ346">
            <v>5.7</v>
          </cell>
          <cell r="AK346" t="str">
            <v>&amp;^%</v>
          </cell>
          <cell r="AL346" t="str">
            <v>&amp;^%</v>
          </cell>
          <cell r="AN346" t="str">
            <v>Stratford-on-Avon</v>
          </cell>
          <cell r="AO346" t="str">
            <v>E07000221</v>
          </cell>
          <cell r="AP346">
            <v>36000</v>
          </cell>
          <cell r="AQ346">
            <v>7</v>
          </cell>
          <cell r="AR346">
            <v>13.09</v>
          </cell>
          <cell r="AS346">
            <v>7.2</v>
          </cell>
          <cell r="AT346">
            <v>15.33</v>
          </cell>
          <cell r="AU346">
            <v>4</v>
          </cell>
          <cell r="AV346">
            <v>7.24</v>
          </cell>
          <cell r="AW346">
            <v>3.7</v>
          </cell>
          <cell r="AX346" t="str">
            <v>&amp;^%</v>
          </cell>
          <cell r="AY346" t="str">
            <v>&amp;^%</v>
          </cell>
          <cell r="BA346" t="str">
            <v>Stratford-on-Avon</v>
          </cell>
          <cell r="BB346" t="str">
            <v>E07000221</v>
          </cell>
          <cell r="BC346">
            <v>36000</v>
          </cell>
          <cell r="BD346">
            <v>7</v>
          </cell>
          <cell r="BE346">
            <v>519.79999999999995</v>
          </cell>
          <cell r="BF346">
            <v>6</v>
          </cell>
          <cell r="BG346">
            <v>616.1</v>
          </cell>
          <cell r="BH346">
            <v>3.8</v>
          </cell>
          <cell r="BI346">
            <v>289.7</v>
          </cell>
          <cell r="BJ346">
            <v>4.2</v>
          </cell>
          <cell r="BK346" t="str">
            <v>&amp;^%</v>
          </cell>
          <cell r="BL346" t="str">
            <v>&amp;^%</v>
          </cell>
          <cell r="BN346" t="str">
            <v>Stratford-on-Avon</v>
          </cell>
          <cell r="BO346" t="str">
            <v>E07000221</v>
          </cell>
          <cell r="BP346">
            <v>49000</v>
          </cell>
          <cell r="BQ346">
            <v>5.9</v>
          </cell>
          <cell r="BR346">
            <v>37</v>
          </cell>
          <cell r="BS346">
            <v>0.4</v>
          </cell>
          <cell r="BT346">
            <v>34.200000000000003</v>
          </cell>
          <cell r="BU346">
            <v>2.2000000000000002</v>
          </cell>
          <cell r="BV346">
            <v>14.5</v>
          </cell>
          <cell r="BW346">
            <v>13</v>
          </cell>
          <cell r="BX346" t="str">
            <v>&amp;^%</v>
          </cell>
          <cell r="BY346" t="str">
            <v>&amp;^%</v>
          </cell>
          <cell r="CA346" t="str">
            <v>Stratford-on-Avon</v>
          </cell>
          <cell r="CB346" t="str">
            <v>E07000221</v>
          </cell>
          <cell r="CC346">
            <v>43000</v>
          </cell>
          <cell r="CD346">
            <v>9.8000000000000007</v>
          </cell>
          <cell r="CE346">
            <v>21993</v>
          </cell>
          <cell r="CF346">
            <v>16</v>
          </cell>
          <cell r="CG346">
            <v>26365</v>
          </cell>
          <cell r="CH346">
            <v>7.6</v>
          </cell>
          <cell r="CI346" t="str">
            <v>&amp;^%</v>
          </cell>
          <cell r="CJ346" t="str">
            <v>&amp;^%</v>
          </cell>
          <cell r="CK346" t="str">
            <v>&amp;^%</v>
          </cell>
          <cell r="CL346" t="str">
            <v>&amp;^%</v>
          </cell>
          <cell r="CN346" t="str">
            <v>Stratford-on-Avon</v>
          </cell>
          <cell r="CO346" t="str">
            <v>E07000221</v>
          </cell>
          <cell r="CP346">
            <v>49000</v>
          </cell>
          <cell r="CQ346">
            <v>5.9</v>
          </cell>
          <cell r="CR346">
            <v>11.34</v>
          </cell>
          <cell r="CS346">
            <v>6.6</v>
          </cell>
          <cell r="CT346">
            <v>14.56</v>
          </cell>
          <cell r="CU346">
            <v>3.8</v>
          </cell>
          <cell r="CV346">
            <v>6.5</v>
          </cell>
          <cell r="CW346">
            <v>2.1</v>
          </cell>
          <cell r="CX346" t="str">
            <v>&amp;^%</v>
          </cell>
          <cell r="CY346" t="str">
            <v>&amp;^%</v>
          </cell>
          <cell r="DA346" t="str">
            <v>Stratford-on-Avon</v>
          </cell>
          <cell r="DB346" t="str">
            <v>E07000221</v>
          </cell>
          <cell r="DC346">
            <v>49000</v>
          </cell>
          <cell r="DD346">
            <v>5.9</v>
          </cell>
          <cell r="DE346">
            <v>432.4</v>
          </cell>
          <cell r="DF346">
            <v>7.2</v>
          </cell>
          <cell r="DG346">
            <v>497.2</v>
          </cell>
          <cell r="DH346">
            <v>4.2</v>
          </cell>
          <cell r="DI346">
            <v>124.2</v>
          </cell>
          <cell r="DJ346">
            <v>13</v>
          </cell>
          <cell r="DK346" t="str">
            <v>&amp;^%</v>
          </cell>
          <cell r="DL346" t="str">
            <v>&amp;^%</v>
          </cell>
          <cell r="DN346" t="str">
            <v>Stratford-on-Avon</v>
          </cell>
          <cell r="DO346" t="str">
            <v>E07000221</v>
          </cell>
          <cell r="DP346">
            <v>12000</v>
          </cell>
          <cell r="DQ346">
            <v>11.6</v>
          </cell>
          <cell r="DR346">
            <v>37.5</v>
          </cell>
          <cell r="DS346">
            <v>1.9</v>
          </cell>
          <cell r="DT346">
            <v>39.799999999999997</v>
          </cell>
          <cell r="DU346">
            <v>2.4</v>
          </cell>
          <cell r="DV346">
            <v>34.6</v>
          </cell>
          <cell r="DW346">
            <v>3.7</v>
          </cell>
          <cell r="DX346" t="str">
            <v>&amp;^%</v>
          </cell>
          <cell r="DY346" t="str">
            <v>&amp;^%</v>
          </cell>
          <cell r="EA346" t="str">
            <v>Stratford-on-Avon</v>
          </cell>
          <cell r="EB346" t="str">
            <v>E07000221</v>
          </cell>
          <cell r="EC346">
            <v>9000</v>
          </cell>
          <cell r="ED346">
            <v>14.7</v>
          </cell>
          <cell r="EE346">
            <v>24825</v>
          </cell>
          <cell r="EF346">
            <v>12</v>
          </cell>
          <cell r="EG346">
            <v>26117</v>
          </cell>
          <cell r="EH346">
            <v>7.1</v>
          </cell>
          <cell r="EI346" t="str">
            <v>&amp;^%</v>
          </cell>
          <cell r="EJ346" t="str">
            <v>&amp;^%</v>
          </cell>
          <cell r="EK346" t="str">
            <v>&amp;^%</v>
          </cell>
          <cell r="EL346" t="str">
            <v>&amp;^%</v>
          </cell>
          <cell r="EN346" t="str">
            <v>Stratford-on-Avon</v>
          </cell>
          <cell r="EO346" t="str">
            <v>E07000221</v>
          </cell>
          <cell r="EP346">
            <v>12000</v>
          </cell>
          <cell r="EQ346">
            <v>11.6</v>
          </cell>
          <cell r="ER346">
            <v>11.3</v>
          </cell>
          <cell r="ES346">
            <v>12</v>
          </cell>
          <cell r="ET346">
            <v>12.52</v>
          </cell>
          <cell r="EU346">
            <v>6.1</v>
          </cell>
          <cell r="EV346">
            <v>6.38</v>
          </cell>
          <cell r="EW346">
            <v>3.6</v>
          </cell>
          <cell r="EX346" t="str">
            <v>&amp;^%</v>
          </cell>
          <cell r="EY346" t="str">
            <v>&amp;^%</v>
          </cell>
          <cell r="FA346" t="str">
            <v>Stratford-on-Avon</v>
          </cell>
          <cell r="FB346" t="str">
            <v>E07000221</v>
          </cell>
          <cell r="FC346">
            <v>12000</v>
          </cell>
          <cell r="FD346">
            <v>11.6</v>
          </cell>
          <cell r="FE346">
            <v>451.5</v>
          </cell>
          <cell r="FF346">
            <v>10</v>
          </cell>
          <cell r="FG346">
            <v>498.6</v>
          </cell>
          <cell r="FH346">
            <v>5.5</v>
          </cell>
          <cell r="FI346">
            <v>253.1</v>
          </cell>
          <cell r="FJ346">
            <v>5.0999999999999996</v>
          </cell>
          <cell r="FK346" t="str">
            <v>&amp;^%</v>
          </cell>
          <cell r="FL346" t="str">
            <v>&amp;^%</v>
          </cell>
          <cell r="FN346" t="str">
            <v>Stratford-on-Avon</v>
          </cell>
          <cell r="FO346" t="str">
            <v>E07000221</v>
          </cell>
          <cell r="FP346">
            <v>24000</v>
          </cell>
          <cell r="FQ346">
            <v>8.6999999999999993</v>
          </cell>
          <cell r="FR346">
            <v>38.6</v>
          </cell>
          <cell r="FS346">
            <v>1.2</v>
          </cell>
          <cell r="FT346">
            <v>40.4</v>
          </cell>
          <cell r="FU346">
            <v>1.5</v>
          </cell>
          <cell r="FV346">
            <v>35</v>
          </cell>
          <cell r="FW346">
            <v>1.4</v>
          </cell>
          <cell r="FX346" t="str">
            <v>&amp;^%</v>
          </cell>
          <cell r="FY346" t="str">
            <v>&amp;^%</v>
          </cell>
          <cell r="GA346" t="str">
            <v>Stratford-on-Avon</v>
          </cell>
          <cell r="GB346" t="str">
            <v>E07000221</v>
          </cell>
          <cell r="GC346">
            <v>22000</v>
          </cell>
          <cell r="GD346">
            <v>11.9</v>
          </cell>
          <cell r="GE346">
            <v>30105</v>
          </cell>
          <cell r="GF346">
            <v>15</v>
          </cell>
          <cell r="GG346">
            <v>36427</v>
          </cell>
          <cell r="GH346">
            <v>6.9</v>
          </cell>
          <cell r="GI346">
            <v>15903</v>
          </cell>
          <cell r="GJ346">
            <v>6</v>
          </cell>
          <cell r="GK346" t="str">
            <v>&amp;^%</v>
          </cell>
          <cell r="GL346" t="str">
            <v>&amp;^%</v>
          </cell>
          <cell r="GN346" t="str">
            <v>Stratford-on-Avon</v>
          </cell>
          <cell r="GO346" t="str">
            <v>E07000221</v>
          </cell>
          <cell r="GP346">
            <v>24000</v>
          </cell>
          <cell r="GQ346">
            <v>8.6999999999999993</v>
          </cell>
          <cell r="GR346">
            <v>14.39</v>
          </cell>
          <cell r="GS346">
            <v>11</v>
          </cell>
          <cell r="GT346">
            <v>16.77</v>
          </cell>
          <cell r="GU346">
            <v>4.9000000000000004</v>
          </cell>
          <cell r="GV346">
            <v>7.7</v>
          </cell>
          <cell r="GW346">
            <v>4.0999999999999996</v>
          </cell>
          <cell r="GX346" t="str">
            <v>&amp;^%</v>
          </cell>
          <cell r="GY346" t="str">
            <v>&amp;^%</v>
          </cell>
        </row>
        <row r="347">
          <cell r="A347" t="str">
            <v>Warwick</v>
          </cell>
          <cell r="B347" t="str">
            <v>E07000222</v>
          </cell>
          <cell r="C347">
            <v>35000</v>
          </cell>
          <cell r="D347">
            <v>7.2</v>
          </cell>
          <cell r="E347">
            <v>576.1</v>
          </cell>
          <cell r="F347">
            <v>6.3</v>
          </cell>
          <cell r="G347">
            <v>690.3</v>
          </cell>
          <cell r="H347">
            <v>3.9</v>
          </cell>
          <cell r="I347">
            <v>348.1</v>
          </cell>
          <cell r="J347">
            <v>7.6</v>
          </cell>
          <cell r="K347" t="str">
            <v>&amp;^%</v>
          </cell>
          <cell r="L347" t="str">
            <v>&amp;^%</v>
          </cell>
          <cell r="N347" t="str">
            <v>Warwick</v>
          </cell>
          <cell r="O347" t="str">
            <v>E07000222</v>
          </cell>
          <cell r="P347">
            <v>57000</v>
          </cell>
          <cell r="Q347">
            <v>5.5</v>
          </cell>
          <cell r="R347">
            <v>37.5</v>
          </cell>
          <cell r="S347">
            <v>0</v>
          </cell>
          <cell r="T347">
            <v>38.700000000000003</v>
          </cell>
          <cell r="U347">
            <v>0.6</v>
          </cell>
          <cell r="V347">
            <v>35</v>
          </cell>
          <cell r="W347">
            <v>1.5</v>
          </cell>
          <cell r="X347" t="str">
            <v>&amp;^%</v>
          </cell>
          <cell r="Y347" t="str">
            <v>&amp;^%</v>
          </cell>
          <cell r="AA347" t="str">
            <v>Warwick</v>
          </cell>
          <cell r="AB347" t="str">
            <v>E07000222</v>
          </cell>
          <cell r="AC347">
            <v>50000</v>
          </cell>
          <cell r="AD347">
            <v>6.9</v>
          </cell>
          <cell r="AE347">
            <v>26989</v>
          </cell>
          <cell r="AF347">
            <v>5.7</v>
          </cell>
          <cell r="AG347">
            <v>32351</v>
          </cell>
          <cell r="AH347">
            <v>5.2</v>
          </cell>
          <cell r="AI347">
            <v>14187</v>
          </cell>
          <cell r="AJ347">
            <v>8.9</v>
          </cell>
          <cell r="AK347" t="str">
            <v>&amp;^%</v>
          </cell>
          <cell r="AL347" t="str">
            <v>&amp;^%</v>
          </cell>
          <cell r="AN347" t="str">
            <v>Warwick</v>
          </cell>
          <cell r="AO347" t="str">
            <v>E07000222</v>
          </cell>
          <cell r="AP347">
            <v>57000</v>
          </cell>
          <cell r="AQ347">
            <v>5.5</v>
          </cell>
          <cell r="AR347">
            <v>13.49</v>
          </cell>
          <cell r="AS347">
            <v>5.8</v>
          </cell>
          <cell r="AT347">
            <v>15.88</v>
          </cell>
          <cell r="AU347">
            <v>3.2</v>
          </cell>
          <cell r="AV347">
            <v>7.85</v>
          </cell>
          <cell r="AW347">
            <v>3.6</v>
          </cell>
          <cell r="AX347" t="str">
            <v>&amp;^%</v>
          </cell>
          <cell r="AY347" t="str">
            <v>&amp;^%</v>
          </cell>
          <cell r="BA347" t="str">
            <v>Warwick</v>
          </cell>
          <cell r="BB347" t="str">
            <v>E07000222</v>
          </cell>
          <cell r="BC347">
            <v>57000</v>
          </cell>
          <cell r="BD347">
            <v>5.5</v>
          </cell>
          <cell r="BE347">
            <v>521.20000000000005</v>
          </cell>
          <cell r="BF347">
            <v>5.3</v>
          </cell>
          <cell r="BG347">
            <v>614</v>
          </cell>
          <cell r="BH347">
            <v>3.1</v>
          </cell>
          <cell r="BI347">
            <v>295.8</v>
          </cell>
          <cell r="BJ347">
            <v>2.8</v>
          </cell>
          <cell r="BK347" t="str">
            <v>&amp;^%</v>
          </cell>
          <cell r="BL347" t="str">
            <v>&amp;^%</v>
          </cell>
          <cell r="BN347" t="str">
            <v>Warwick</v>
          </cell>
          <cell r="BO347" t="str">
            <v>E07000222</v>
          </cell>
          <cell r="BP347">
            <v>80000</v>
          </cell>
          <cell r="BQ347">
            <v>4.5999999999999996</v>
          </cell>
          <cell r="BR347">
            <v>37</v>
          </cell>
          <cell r="BS347">
            <v>0.3</v>
          </cell>
          <cell r="BT347">
            <v>32.700000000000003</v>
          </cell>
          <cell r="BU347">
            <v>1.6</v>
          </cell>
          <cell r="BV347">
            <v>15</v>
          </cell>
          <cell r="BW347">
            <v>16</v>
          </cell>
          <cell r="BX347">
            <v>41.9</v>
          </cell>
          <cell r="BY347">
            <v>7.4</v>
          </cell>
          <cell r="CA347" t="str">
            <v>Warwick</v>
          </cell>
          <cell r="CB347" t="str">
            <v>E07000222</v>
          </cell>
          <cell r="CC347">
            <v>69000</v>
          </cell>
          <cell r="CD347">
            <v>6</v>
          </cell>
          <cell r="CE347">
            <v>22771</v>
          </cell>
          <cell r="CF347">
            <v>6.9</v>
          </cell>
          <cell r="CG347">
            <v>26877</v>
          </cell>
          <cell r="CH347">
            <v>5.2</v>
          </cell>
          <cell r="CI347" t="str">
            <v>&amp;^%</v>
          </cell>
          <cell r="CJ347" t="str">
            <v>&amp;^%</v>
          </cell>
          <cell r="CK347" t="str">
            <v>&amp;^%</v>
          </cell>
          <cell r="CL347" t="str">
            <v>&amp;^%</v>
          </cell>
          <cell r="CN347" t="str">
            <v>Warwick</v>
          </cell>
          <cell r="CO347" t="str">
            <v>E07000222</v>
          </cell>
          <cell r="CP347">
            <v>80000</v>
          </cell>
          <cell r="CQ347">
            <v>4.5999999999999996</v>
          </cell>
          <cell r="CR347">
            <v>11.89</v>
          </cell>
          <cell r="CS347">
            <v>4.9000000000000004</v>
          </cell>
          <cell r="CT347">
            <v>15.28</v>
          </cell>
          <cell r="CU347">
            <v>2.9</v>
          </cell>
          <cell r="CV347">
            <v>6.45</v>
          </cell>
          <cell r="CW347">
            <v>2.1</v>
          </cell>
          <cell r="CX347" t="str">
            <v>&amp;^%</v>
          </cell>
          <cell r="CY347" t="str">
            <v>&amp;^%</v>
          </cell>
          <cell r="DA347" t="str">
            <v>Warwick</v>
          </cell>
          <cell r="DB347" t="str">
            <v>E07000222</v>
          </cell>
          <cell r="DC347">
            <v>80000</v>
          </cell>
          <cell r="DD347">
            <v>4.5999999999999996</v>
          </cell>
          <cell r="DE347">
            <v>435</v>
          </cell>
          <cell r="DF347">
            <v>3.8</v>
          </cell>
          <cell r="DG347">
            <v>499.6</v>
          </cell>
          <cell r="DH347">
            <v>3.4</v>
          </cell>
          <cell r="DI347">
            <v>106.3</v>
          </cell>
          <cell r="DJ347">
            <v>16</v>
          </cell>
          <cell r="DK347" t="str">
            <v>&amp;^%</v>
          </cell>
          <cell r="DL347" t="str">
            <v>&amp;^%</v>
          </cell>
          <cell r="DN347" t="str">
            <v>Warwick</v>
          </cell>
          <cell r="DO347" t="str">
            <v>E07000222</v>
          </cell>
          <cell r="DP347">
            <v>22000</v>
          </cell>
          <cell r="DQ347">
            <v>8.6</v>
          </cell>
          <cell r="DR347">
            <v>37.4</v>
          </cell>
          <cell r="DS347">
            <v>0.3</v>
          </cell>
          <cell r="DT347">
            <v>37.6</v>
          </cell>
          <cell r="DU347">
            <v>0.9</v>
          </cell>
          <cell r="DV347">
            <v>33.9</v>
          </cell>
          <cell r="DW347">
            <v>3.4</v>
          </cell>
          <cell r="DX347" t="str">
            <v>&amp;^%</v>
          </cell>
          <cell r="DY347" t="str">
            <v>&amp;^%</v>
          </cell>
          <cell r="EA347" t="str">
            <v>Warwick</v>
          </cell>
          <cell r="EB347" t="str">
            <v>E07000222</v>
          </cell>
          <cell r="EC347">
            <v>18000</v>
          </cell>
          <cell r="ED347">
            <v>12.3</v>
          </cell>
          <cell r="EE347">
            <v>20832</v>
          </cell>
          <cell r="EF347">
            <v>13</v>
          </cell>
          <cell r="EG347">
            <v>24743</v>
          </cell>
          <cell r="EH347">
            <v>8</v>
          </cell>
          <cell r="EI347" t="str">
            <v>&amp;^%</v>
          </cell>
          <cell r="EJ347" t="str">
            <v>&amp;^%</v>
          </cell>
          <cell r="EK347" t="str">
            <v>&amp;^%</v>
          </cell>
          <cell r="EL347" t="str">
            <v>&amp;^%</v>
          </cell>
          <cell r="EN347" t="str">
            <v>Warwick</v>
          </cell>
          <cell r="EO347" t="str">
            <v>E07000222</v>
          </cell>
          <cell r="EP347">
            <v>22000</v>
          </cell>
          <cell r="EQ347">
            <v>8.6</v>
          </cell>
          <cell r="ER347">
            <v>11.13</v>
          </cell>
          <cell r="ES347">
            <v>5.6</v>
          </cell>
          <cell r="ET347">
            <v>13.04</v>
          </cell>
          <cell r="EU347">
            <v>4.4000000000000004</v>
          </cell>
          <cell r="EV347">
            <v>7.01</v>
          </cell>
          <cell r="EW347">
            <v>4.5999999999999996</v>
          </cell>
          <cell r="EX347" t="str">
            <v>&amp;^%</v>
          </cell>
          <cell r="EY347" t="str">
            <v>&amp;^%</v>
          </cell>
          <cell r="FA347" t="str">
            <v>Warwick</v>
          </cell>
          <cell r="FB347" t="str">
            <v>E07000222</v>
          </cell>
          <cell r="FC347">
            <v>22000</v>
          </cell>
          <cell r="FD347">
            <v>8.6</v>
          </cell>
          <cell r="FE347">
            <v>412.4</v>
          </cell>
          <cell r="FF347">
            <v>5.6</v>
          </cell>
          <cell r="FG347">
            <v>490.1</v>
          </cell>
          <cell r="FH347">
            <v>4.3</v>
          </cell>
          <cell r="FI347">
            <v>265.3</v>
          </cell>
          <cell r="FJ347">
            <v>4.9000000000000004</v>
          </cell>
          <cell r="FK347" t="str">
            <v>&amp;^%</v>
          </cell>
          <cell r="FL347" t="str">
            <v>&amp;^%</v>
          </cell>
          <cell r="FN347" t="str">
            <v>Warwick</v>
          </cell>
          <cell r="FO347" t="str">
            <v>E07000222</v>
          </cell>
          <cell r="FP347">
            <v>35000</v>
          </cell>
          <cell r="FQ347">
            <v>7.2</v>
          </cell>
          <cell r="FR347">
            <v>37.5</v>
          </cell>
          <cell r="FS347">
            <v>1</v>
          </cell>
          <cell r="FT347">
            <v>39.299999999999997</v>
          </cell>
          <cell r="FU347">
            <v>0.8</v>
          </cell>
          <cell r="FV347">
            <v>36.5</v>
          </cell>
          <cell r="FW347">
            <v>1.4</v>
          </cell>
          <cell r="FX347" t="str">
            <v>&amp;^%</v>
          </cell>
          <cell r="FY347" t="str">
            <v>&amp;^%</v>
          </cell>
          <cell r="GA347" t="str">
            <v>Warwick</v>
          </cell>
          <cell r="GB347" t="str">
            <v>E07000222</v>
          </cell>
          <cell r="GC347">
            <v>32000</v>
          </cell>
          <cell r="GD347">
            <v>8.4</v>
          </cell>
          <cell r="GE347">
            <v>29059</v>
          </cell>
          <cell r="GF347">
            <v>6.1</v>
          </cell>
          <cell r="GG347">
            <v>36643</v>
          </cell>
          <cell r="GH347">
            <v>6</v>
          </cell>
          <cell r="GI347">
            <v>17722</v>
          </cell>
          <cell r="GJ347">
            <v>9.1999999999999993</v>
          </cell>
          <cell r="GK347" t="str">
            <v>&amp;^%</v>
          </cell>
          <cell r="GL347" t="str">
            <v>&amp;^%</v>
          </cell>
          <cell r="GN347" t="str">
            <v>Warwick</v>
          </cell>
          <cell r="GO347" t="str">
            <v>E07000222</v>
          </cell>
          <cell r="GP347">
            <v>35000</v>
          </cell>
          <cell r="GQ347">
            <v>7.2</v>
          </cell>
          <cell r="GR347">
            <v>15.33</v>
          </cell>
          <cell r="GS347">
            <v>6.1</v>
          </cell>
          <cell r="GT347">
            <v>17.55</v>
          </cell>
          <cell r="GU347">
            <v>4</v>
          </cell>
          <cell r="GV347">
            <v>8.44</v>
          </cell>
          <cell r="GW347">
            <v>5</v>
          </cell>
          <cell r="GX347" t="str">
            <v>&amp;^%</v>
          </cell>
          <cell r="GY347" t="str">
            <v>&amp;^%</v>
          </cell>
        </row>
        <row r="348">
          <cell r="A348" t="str">
            <v>Birmingham</v>
          </cell>
          <cell r="B348" t="str">
            <v>E08000025</v>
          </cell>
          <cell r="C348">
            <v>187000</v>
          </cell>
          <cell r="D348">
            <v>3</v>
          </cell>
          <cell r="E348">
            <v>554.5</v>
          </cell>
          <cell r="F348">
            <v>2.2999999999999998</v>
          </cell>
          <cell r="G348">
            <v>665.4</v>
          </cell>
          <cell r="H348">
            <v>3.1</v>
          </cell>
          <cell r="I348">
            <v>297.10000000000002</v>
          </cell>
          <cell r="J348">
            <v>2</v>
          </cell>
          <cell r="K348">
            <v>1072.2</v>
          </cell>
          <cell r="L348">
            <v>14</v>
          </cell>
          <cell r="N348" t="str">
            <v>Birmingham</v>
          </cell>
          <cell r="O348" t="str">
            <v>E08000025</v>
          </cell>
          <cell r="P348">
            <v>324000</v>
          </cell>
          <cell r="Q348">
            <v>2.2999999999999998</v>
          </cell>
          <cell r="R348">
            <v>37.5</v>
          </cell>
          <cell r="S348">
            <v>0</v>
          </cell>
          <cell r="T348">
            <v>38.5</v>
          </cell>
          <cell r="U348">
            <v>0.3</v>
          </cell>
          <cell r="V348">
            <v>32.700000000000003</v>
          </cell>
          <cell r="W348">
            <v>1.1000000000000001</v>
          </cell>
          <cell r="X348">
            <v>44.2</v>
          </cell>
          <cell r="Y348">
            <v>3.4</v>
          </cell>
          <cell r="AA348" t="str">
            <v>Birmingham</v>
          </cell>
          <cell r="AB348" t="str">
            <v>E08000025</v>
          </cell>
          <cell r="AC348">
            <v>273000</v>
          </cell>
          <cell r="AD348">
            <v>3</v>
          </cell>
          <cell r="AE348">
            <v>26307</v>
          </cell>
          <cell r="AF348">
            <v>2.8</v>
          </cell>
          <cell r="AG348">
            <v>31325</v>
          </cell>
          <cell r="AH348">
            <v>2.4</v>
          </cell>
          <cell r="AI348">
            <v>14186</v>
          </cell>
          <cell r="AJ348">
            <v>2.6</v>
          </cell>
          <cell r="AK348">
            <v>48974</v>
          </cell>
          <cell r="AL348">
            <v>12</v>
          </cell>
          <cell r="AN348" t="str">
            <v>Birmingham</v>
          </cell>
          <cell r="AO348" t="str">
            <v>E08000025</v>
          </cell>
          <cell r="AP348">
            <v>324000</v>
          </cell>
          <cell r="AQ348">
            <v>2.2999999999999998</v>
          </cell>
          <cell r="AR348">
            <v>13.2</v>
          </cell>
          <cell r="AS348">
            <v>2.2000000000000002</v>
          </cell>
          <cell r="AT348">
            <v>15.56</v>
          </cell>
          <cell r="AU348">
            <v>2.1</v>
          </cell>
          <cell r="AV348">
            <v>7.27</v>
          </cell>
          <cell r="AW348">
            <v>1.3</v>
          </cell>
          <cell r="AX348">
            <v>25.45</v>
          </cell>
          <cell r="AY348">
            <v>7.7</v>
          </cell>
          <cell r="BA348" t="str">
            <v>Birmingham</v>
          </cell>
          <cell r="BB348" t="str">
            <v>E08000025</v>
          </cell>
          <cell r="BC348">
            <v>324000</v>
          </cell>
          <cell r="BD348">
            <v>2.2999999999999998</v>
          </cell>
          <cell r="BE348">
            <v>507.9</v>
          </cell>
          <cell r="BF348">
            <v>2.1</v>
          </cell>
          <cell r="BG348">
            <v>598.70000000000005</v>
          </cell>
          <cell r="BH348">
            <v>2.1</v>
          </cell>
          <cell r="BI348">
            <v>285.3</v>
          </cell>
          <cell r="BJ348">
            <v>1.2</v>
          </cell>
          <cell r="BK348">
            <v>958.3</v>
          </cell>
          <cell r="BL348">
            <v>8</v>
          </cell>
          <cell r="BN348" t="str">
            <v>Birmingham</v>
          </cell>
          <cell r="BO348" t="str">
            <v>E08000025</v>
          </cell>
          <cell r="BP348">
            <v>431000</v>
          </cell>
          <cell r="BQ348">
            <v>1.9</v>
          </cell>
          <cell r="BR348">
            <v>37</v>
          </cell>
          <cell r="BS348">
            <v>0.2</v>
          </cell>
          <cell r="BT348">
            <v>33.4</v>
          </cell>
          <cell r="BU348">
            <v>0.7</v>
          </cell>
          <cell r="BV348">
            <v>16</v>
          </cell>
          <cell r="BW348">
            <v>4.4000000000000004</v>
          </cell>
          <cell r="BX348">
            <v>42.4</v>
          </cell>
          <cell r="BY348">
            <v>3</v>
          </cell>
          <cell r="CA348" t="str">
            <v>Birmingham</v>
          </cell>
          <cell r="CB348" t="str">
            <v>E08000025</v>
          </cell>
          <cell r="CC348">
            <v>362000</v>
          </cell>
          <cell r="CD348">
            <v>2.6</v>
          </cell>
          <cell r="CE348">
            <v>22052</v>
          </cell>
          <cell r="CF348">
            <v>3</v>
          </cell>
          <cell r="CG348">
            <v>26328</v>
          </cell>
          <cell r="CH348">
            <v>2.2999999999999998</v>
          </cell>
          <cell r="CI348">
            <v>6912</v>
          </cell>
          <cell r="CJ348">
            <v>5.9</v>
          </cell>
          <cell r="CK348">
            <v>44877</v>
          </cell>
          <cell r="CL348">
            <v>9.3000000000000007</v>
          </cell>
          <cell r="CN348" t="str">
            <v>Birmingham</v>
          </cell>
          <cell r="CO348" t="str">
            <v>E08000025</v>
          </cell>
          <cell r="CP348">
            <v>431000</v>
          </cell>
          <cell r="CQ348">
            <v>1.9</v>
          </cell>
          <cell r="CR348">
            <v>12</v>
          </cell>
          <cell r="CS348">
            <v>2.1</v>
          </cell>
          <cell r="CT348">
            <v>14.97</v>
          </cell>
          <cell r="CU348">
            <v>1.9</v>
          </cell>
          <cell r="CV348">
            <v>6.58</v>
          </cell>
          <cell r="CW348">
            <v>1.3</v>
          </cell>
          <cell r="CX348">
            <v>24.38</v>
          </cell>
          <cell r="CY348">
            <v>6.9</v>
          </cell>
          <cell r="DA348" t="str">
            <v>Birmingham</v>
          </cell>
          <cell r="DB348" t="str">
            <v>E08000025</v>
          </cell>
          <cell r="DC348">
            <v>431000</v>
          </cell>
          <cell r="DD348">
            <v>1.9</v>
          </cell>
          <cell r="DE348">
            <v>423.7</v>
          </cell>
          <cell r="DF348">
            <v>2.4</v>
          </cell>
          <cell r="DG348">
            <v>499.6</v>
          </cell>
          <cell r="DH348">
            <v>2</v>
          </cell>
          <cell r="DI348">
            <v>131.4</v>
          </cell>
          <cell r="DJ348">
            <v>4.2</v>
          </cell>
          <cell r="DK348">
            <v>881.2</v>
          </cell>
          <cell r="DL348">
            <v>6.6</v>
          </cell>
          <cell r="DN348" t="str">
            <v>Birmingham</v>
          </cell>
          <cell r="DO348" t="str">
            <v>E08000025</v>
          </cell>
          <cell r="DP348">
            <v>138000</v>
          </cell>
          <cell r="DQ348">
            <v>3.4</v>
          </cell>
          <cell r="DR348">
            <v>37</v>
          </cell>
          <cell r="DS348">
            <v>0.3</v>
          </cell>
          <cell r="DT348">
            <v>36.700000000000003</v>
          </cell>
          <cell r="DU348">
            <v>0.4</v>
          </cell>
          <cell r="DV348">
            <v>32.4</v>
          </cell>
          <cell r="DW348">
            <v>0</v>
          </cell>
          <cell r="DX348">
            <v>40</v>
          </cell>
          <cell r="DY348">
            <v>3.5</v>
          </cell>
          <cell r="EA348" t="str">
            <v>Birmingham</v>
          </cell>
          <cell r="EB348" t="str">
            <v>E08000025</v>
          </cell>
          <cell r="EC348">
            <v>116000</v>
          </cell>
          <cell r="ED348">
            <v>4.5</v>
          </cell>
          <cell r="EE348">
            <v>22988</v>
          </cell>
          <cell r="EF348">
            <v>3.9</v>
          </cell>
          <cell r="EG348">
            <v>26499</v>
          </cell>
          <cell r="EH348">
            <v>3.2</v>
          </cell>
          <cell r="EI348">
            <v>13277</v>
          </cell>
          <cell r="EJ348">
            <v>4.2</v>
          </cell>
          <cell r="EK348">
            <v>41662</v>
          </cell>
          <cell r="EL348">
            <v>15</v>
          </cell>
          <cell r="EN348" t="str">
            <v>Birmingham</v>
          </cell>
          <cell r="EO348" t="str">
            <v>E08000025</v>
          </cell>
          <cell r="EP348">
            <v>138000</v>
          </cell>
          <cell r="EQ348">
            <v>3.4</v>
          </cell>
          <cell r="ER348">
            <v>12.26</v>
          </cell>
          <cell r="ES348">
            <v>2.8</v>
          </cell>
          <cell r="ET348">
            <v>13.87</v>
          </cell>
          <cell r="EU348">
            <v>1.8</v>
          </cell>
          <cell r="EV348">
            <v>7.11</v>
          </cell>
          <cell r="EW348">
            <v>1.6</v>
          </cell>
          <cell r="EX348">
            <v>23.31</v>
          </cell>
          <cell r="EY348">
            <v>10</v>
          </cell>
          <cell r="FA348" t="str">
            <v>Birmingham</v>
          </cell>
          <cell r="FB348" t="str">
            <v>E08000025</v>
          </cell>
          <cell r="FC348">
            <v>138000</v>
          </cell>
          <cell r="FD348">
            <v>3.4</v>
          </cell>
          <cell r="FE348">
            <v>447.4</v>
          </cell>
          <cell r="FF348">
            <v>3</v>
          </cell>
          <cell r="FG348">
            <v>508.3</v>
          </cell>
          <cell r="FH348">
            <v>1.7</v>
          </cell>
          <cell r="FI348">
            <v>267.60000000000002</v>
          </cell>
          <cell r="FJ348">
            <v>1.9</v>
          </cell>
          <cell r="FK348">
            <v>804.9</v>
          </cell>
          <cell r="FL348">
            <v>10</v>
          </cell>
          <cell r="FN348" t="str">
            <v>Birmingham</v>
          </cell>
          <cell r="FO348" t="str">
            <v>E08000025</v>
          </cell>
          <cell r="FP348">
            <v>187000</v>
          </cell>
          <cell r="FQ348">
            <v>3</v>
          </cell>
          <cell r="FR348">
            <v>37.5</v>
          </cell>
          <cell r="FS348">
            <v>0.7</v>
          </cell>
          <cell r="FT348">
            <v>39.799999999999997</v>
          </cell>
          <cell r="FU348">
            <v>0.5</v>
          </cell>
          <cell r="FV348">
            <v>35</v>
          </cell>
          <cell r="FW348">
            <v>0</v>
          </cell>
          <cell r="FX348">
            <v>46.9</v>
          </cell>
          <cell r="FY348">
            <v>4.4000000000000004</v>
          </cell>
          <cell r="GA348" t="str">
            <v>Birmingham</v>
          </cell>
          <cell r="GB348" t="str">
            <v>E08000025</v>
          </cell>
          <cell r="GC348">
            <v>157000</v>
          </cell>
          <cell r="GD348">
            <v>4.0999999999999996</v>
          </cell>
          <cell r="GE348">
            <v>28752</v>
          </cell>
          <cell r="GF348">
            <v>3.7</v>
          </cell>
          <cell r="GG348">
            <v>34887</v>
          </cell>
          <cell r="GH348">
            <v>3.2</v>
          </cell>
          <cell r="GI348">
            <v>15216</v>
          </cell>
          <cell r="GJ348">
            <v>3.2</v>
          </cell>
          <cell r="GK348" t="str">
            <v>&amp;^%</v>
          </cell>
          <cell r="GL348" t="str">
            <v>&amp;^%</v>
          </cell>
          <cell r="GN348" t="str">
            <v>Birmingham</v>
          </cell>
          <cell r="GO348" t="str">
            <v>E08000025</v>
          </cell>
          <cell r="GP348">
            <v>187000</v>
          </cell>
          <cell r="GQ348">
            <v>3</v>
          </cell>
          <cell r="GR348">
            <v>14.01</v>
          </cell>
          <cell r="GS348">
            <v>2.6</v>
          </cell>
          <cell r="GT348">
            <v>16.7</v>
          </cell>
          <cell r="GU348">
            <v>3.1</v>
          </cell>
          <cell r="GV348">
            <v>7.5</v>
          </cell>
          <cell r="GW348">
            <v>1.9</v>
          </cell>
          <cell r="GX348">
            <v>27.96</v>
          </cell>
          <cell r="GY348">
            <v>16</v>
          </cell>
        </row>
        <row r="349">
          <cell r="A349" t="str">
            <v>Coventry</v>
          </cell>
          <cell r="B349" t="str">
            <v>E08000026</v>
          </cell>
          <cell r="C349">
            <v>55000</v>
          </cell>
          <cell r="D349">
            <v>5.8</v>
          </cell>
          <cell r="E349">
            <v>555.5</v>
          </cell>
          <cell r="F349">
            <v>4.7</v>
          </cell>
          <cell r="G349">
            <v>658.5</v>
          </cell>
          <cell r="H349">
            <v>3.7</v>
          </cell>
          <cell r="I349">
            <v>288</v>
          </cell>
          <cell r="J349">
            <v>5.6</v>
          </cell>
          <cell r="K349" t="str">
            <v>&amp;^%</v>
          </cell>
          <cell r="L349" t="str">
            <v>&amp;^%</v>
          </cell>
          <cell r="N349" t="str">
            <v>Coventry</v>
          </cell>
          <cell r="O349" t="str">
            <v>E08000026</v>
          </cell>
          <cell r="P349">
            <v>96000</v>
          </cell>
          <cell r="Q349">
            <v>4.2</v>
          </cell>
          <cell r="R349">
            <v>37.5</v>
          </cell>
          <cell r="S349">
            <v>0</v>
          </cell>
          <cell r="T349">
            <v>38.6</v>
          </cell>
          <cell r="U349">
            <v>0.5</v>
          </cell>
          <cell r="V349">
            <v>35</v>
          </cell>
          <cell r="W349">
            <v>0.4</v>
          </cell>
          <cell r="X349">
            <v>43.6</v>
          </cell>
          <cell r="Y349">
            <v>7.4</v>
          </cell>
          <cell r="AA349" t="str">
            <v>Coventry</v>
          </cell>
          <cell r="AB349" t="str">
            <v>E08000026</v>
          </cell>
          <cell r="AC349">
            <v>84000</v>
          </cell>
          <cell r="AD349">
            <v>7.5</v>
          </cell>
          <cell r="AE349">
            <v>26876</v>
          </cell>
          <cell r="AF349">
            <v>7.9</v>
          </cell>
          <cell r="AG349">
            <v>31027</v>
          </cell>
          <cell r="AH349">
            <v>6.3</v>
          </cell>
          <cell r="AI349" t="str">
            <v>&amp;^%</v>
          </cell>
          <cell r="AJ349" t="str">
            <v>&amp;^%</v>
          </cell>
          <cell r="AK349" t="str">
            <v>&amp;^%</v>
          </cell>
          <cell r="AL349" t="str">
            <v>&amp;^%</v>
          </cell>
          <cell r="AN349" t="str">
            <v>Coventry</v>
          </cell>
          <cell r="AO349" t="str">
            <v>E08000026</v>
          </cell>
          <cell r="AP349">
            <v>96000</v>
          </cell>
          <cell r="AQ349">
            <v>4.2</v>
          </cell>
          <cell r="AR349">
            <v>13.39</v>
          </cell>
          <cell r="AS349">
            <v>4.2</v>
          </cell>
          <cell r="AT349">
            <v>15.4</v>
          </cell>
          <cell r="AU349">
            <v>2.6</v>
          </cell>
          <cell r="AV349">
            <v>7.39</v>
          </cell>
          <cell r="AW349">
            <v>2.1</v>
          </cell>
          <cell r="AX349">
            <v>25.02</v>
          </cell>
          <cell r="AY349">
            <v>18</v>
          </cell>
          <cell r="BA349" t="str">
            <v>Coventry</v>
          </cell>
          <cell r="BB349" t="str">
            <v>E08000026</v>
          </cell>
          <cell r="BC349">
            <v>96000</v>
          </cell>
          <cell r="BD349">
            <v>4.2</v>
          </cell>
          <cell r="BE349">
            <v>520.20000000000005</v>
          </cell>
          <cell r="BF349">
            <v>3.5</v>
          </cell>
          <cell r="BG349">
            <v>594</v>
          </cell>
          <cell r="BH349">
            <v>2.7</v>
          </cell>
          <cell r="BI349">
            <v>278.60000000000002</v>
          </cell>
          <cell r="BJ349">
            <v>2.4</v>
          </cell>
          <cell r="BK349">
            <v>980.4</v>
          </cell>
          <cell r="BL349">
            <v>17</v>
          </cell>
          <cell r="BN349" t="str">
            <v>Coventry</v>
          </cell>
          <cell r="BO349" t="str">
            <v>E08000026</v>
          </cell>
          <cell r="BP349">
            <v>134000</v>
          </cell>
          <cell r="BQ349">
            <v>3.5</v>
          </cell>
          <cell r="BR349">
            <v>37</v>
          </cell>
          <cell r="BS349">
            <v>0.4</v>
          </cell>
          <cell r="BT349">
            <v>33.1</v>
          </cell>
          <cell r="BU349">
            <v>1.1000000000000001</v>
          </cell>
          <cell r="BV349">
            <v>16.3</v>
          </cell>
          <cell r="BW349">
            <v>6.1</v>
          </cell>
          <cell r="BX349">
            <v>41.8</v>
          </cell>
          <cell r="BY349">
            <v>4.9000000000000004</v>
          </cell>
          <cell r="CA349" t="str">
            <v>Coventry</v>
          </cell>
          <cell r="CB349" t="str">
            <v>E08000026</v>
          </cell>
          <cell r="CC349">
            <v>116000</v>
          </cell>
          <cell r="CD349">
            <v>5.9</v>
          </cell>
          <cell r="CE349">
            <v>22655</v>
          </cell>
          <cell r="CF349">
            <v>7.8</v>
          </cell>
          <cell r="CG349">
            <v>26288</v>
          </cell>
          <cell r="CH349">
            <v>5.0999999999999996</v>
          </cell>
          <cell r="CI349" t="str">
            <v>&amp;^%</v>
          </cell>
          <cell r="CJ349" t="str">
            <v>&amp;^%</v>
          </cell>
          <cell r="CK349" t="str">
            <v>&amp;^%</v>
          </cell>
          <cell r="CL349" t="str">
            <v>&amp;^%</v>
          </cell>
          <cell r="CN349" t="str">
            <v>Coventry</v>
          </cell>
          <cell r="CO349" t="str">
            <v>E08000026</v>
          </cell>
          <cell r="CP349">
            <v>134000</v>
          </cell>
          <cell r="CQ349">
            <v>3.5</v>
          </cell>
          <cell r="CR349">
            <v>12.24</v>
          </cell>
          <cell r="CS349">
            <v>4.4000000000000004</v>
          </cell>
          <cell r="CT349">
            <v>15.08</v>
          </cell>
          <cell r="CU349">
            <v>2.4</v>
          </cell>
          <cell r="CV349">
            <v>6.69</v>
          </cell>
          <cell r="CW349">
            <v>1.8</v>
          </cell>
          <cell r="CX349">
            <v>25.68</v>
          </cell>
          <cell r="CY349">
            <v>14</v>
          </cell>
          <cell r="DA349" t="str">
            <v>Coventry</v>
          </cell>
          <cell r="DB349" t="str">
            <v>E08000026</v>
          </cell>
          <cell r="DC349">
            <v>134000</v>
          </cell>
          <cell r="DD349">
            <v>3.5</v>
          </cell>
          <cell r="DE349">
            <v>437.9</v>
          </cell>
          <cell r="DF349">
            <v>4.0999999999999996</v>
          </cell>
          <cell r="DG349">
            <v>498.6</v>
          </cell>
          <cell r="DH349">
            <v>2.7</v>
          </cell>
          <cell r="DI349">
            <v>144.9</v>
          </cell>
          <cell r="DJ349">
            <v>7.9</v>
          </cell>
          <cell r="DK349">
            <v>893</v>
          </cell>
          <cell r="DL349">
            <v>12</v>
          </cell>
          <cell r="DN349" t="str">
            <v>Coventry</v>
          </cell>
          <cell r="DO349" t="str">
            <v>E08000026</v>
          </cell>
          <cell r="DP349">
            <v>40000</v>
          </cell>
          <cell r="DQ349">
            <v>6.3</v>
          </cell>
          <cell r="DR349">
            <v>37</v>
          </cell>
          <cell r="DS349">
            <v>0.4</v>
          </cell>
          <cell r="DT349">
            <v>37.4</v>
          </cell>
          <cell r="DU349">
            <v>0.6</v>
          </cell>
          <cell r="DV349">
            <v>33.9</v>
          </cell>
          <cell r="DW349">
            <v>2.4</v>
          </cell>
          <cell r="DX349" t="str">
            <v>&amp;^%</v>
          </cell>
          <cell r="DY349" t="str">
            <v>&amp;^%</v>
          </cell>
          <cell r="EA349" t="str">
            <v>Coventry</v>
          </cell>
          <cell r="EB349" t="str">
            <v>E08000026</v>
          </cell>
          <cell r="EC349">
            <v>36000</v>
          </cell>
          <cell r="ED349">
            <v>7.4</v>
          </cell>
          <cell r="EE349">
            <v>22711</v>
          </cell>
          <cell r="EF349">
            <v>5.6</v>
          </cell>
          <cell r="EG349">
            <v>25816</v>
          </cell>
          <cell r="EH349">
            <v>3.5</v>
          </cell>
          <cell r="EI349">
            <v>13786</v>
          </cell>
          <cell r="EJ349">
            <v>4.2</v>
          </cell>
          <cell r="EK349" t="str">
            <v>&amp;^%</v>
          </cell>
          <cell r="EL349" t="str">
            <v>&amp;^%</v>
          </cell>
          <cell r="EN349" t="str">
            <v>Coventry</v>
          </cell>
          <cell r="EO349" t="str">
            <v>E08000026</v>
          </cell>
          <cell r="EP349">
            <v>40000</v>
          </cell>
          <cell r="EQ349">
            <v>6.3</v>
          </cell>
          <cell r="ER349">
            <v>12.08</v>
          </cell>
          <cell r="ES349">
            <v>5.7</v>
          </cell>
          <cell r="ET349">
            <v>13.5</v>
          </cell>
          <cell r="EU349">
            <v>2.9</v>
          </cell>
          <cell r="EV349">
            <v>7.34</v>
          </cell>
          <cell r="EW349">
            <v>2</v>
          </cell>
          <cell r="EX349" t="str">
            <v>&amp;^%</v>
          </cell>
          <cell r="EY349" t="str">
            <v>&amp;^%</v>
          </cell>
          <cell r="FA349" t="str">
            <v>Coventry</v>
          </cell>
          <cell r="FB349" t="str">
            <v>E08000026</v>
          </cell>
          <cell r="FC349">
            <v>40000</v>
          </cell>
          <cell r="FD349">
            <v>6.3</v>
          </cell>
          <cell r="FE349">
            <v>458.7</v>
          </cell>
          <cell r="FF349">
            <v>5.4</v>
          </cell>
          <cell r="FG349">
            <v>505.3</v>
          </cell>
          <cell r="FH349">
            <v>2.9</v>
          </cell>
          <cell r="FI349">
            <v>270.10000000000002</v>
          </cell>
          <cell r="FJ349">
            <v>2.7</v>
          </cell>
          <cell r="FK349" t="str">
            <v>&amp;^%</v>
          </cell>
          <cell r="FL349" t="str">
            <v>&amp;^%</v>
          </cell>
          <cell r="FN349" t="str">
            <v>Coventry</v>
          </cell>
          <cell r="FO349" t="str">
            <v>E08000026</v>
          </cell>
          <cell r="FP349">
            <v>55000</v>
          </cell>
          <cell r="FQ349">
            <v>5.8</v>
          </cell>
          <cell r="FR349">
            <v>37.5</v>
          </cell>
          <cell r="FS349">
            <v>1</v>
          </cell>
          <cell r="FT349">
            <v>39.4</v>
          </cell>
          <cell r="FU349">
            <v>0.7</v>
          </cell>
          <cell r="FV349">
            <v>35.5</v>
          </cell>
          <cell r="FW349">
            <v>1</v>
          </cell>
          <cell r="FX349" t="str">
            <v>&amp;^%</v>
          </cell>
          <cell r="FY349" t="str">
            <v>&amp;^%</v>
          </cell>
          <cell r="GA349" t="str">
            <v>Coventry</v>
          </cell>
          <cell r="GB349" t="str">
            <v>E08000026</v>
          </cell>
          <cell r="GC349">
            <v>48000</v>
          </cell>
          <cell r="GD349">
            <v>12</v>
          </cell>
          <cell r="GE349">
            <v>28432</v>
          </cell>
          <cell r="GF349">
            <v>14</v>
          </cell>
          <cell r="GG349">
            <v>34962</v>
          </cell>
          <cell r="GH349">
            <v>11</v>
          </cell>
          <cell r="GI349" t="str">
            <v>&amp;^%</v>
          </cell>
          <cell r="GJ349" t="str">
            <v>&amp;^%</v>
          </cell>
          <cell r="GK349" t="str">
            <v>&amp;^%</v>
          </cell>
          <cell r="GL349" t="str">
            <v>&amp;^%</v>
          </cell>
          <cell r="GN349" t="str">
            <v>Coventry</v>
          </cell>
          <cell r="GO349" t="str">
            <v>E08000026</v>
          </cell>
          <cell r="GP349">
            <v>55000</v>
          </cell>
          <cell r="GQ349">
            <v>5.8</v>
          </cell>
          <cell r="GR349">
            <v>14.59</v>
          </cell>
          <cell r="GS349">
            <v>4.7</v>
          </cell>
          <cell r="GT349">
            <v>16.72</v>
          </cell>
          <cell r="GU349">
            <v>3.7</v>
          </cell>
          <cell r="GV349">
            <v>7.49</v>
          </cell>
          <cell r="GW349">
            <v>4.9000000000000004</v>
          </cell>
          <cell r="GX349" t="str">
            <v>&amp;^%</v>
          </cell>
          <cell r="GY349" t="str">
            <v>&amp;^%</v>
          </cell>
        </row>
        <row r="350">
          <cell r="A350" t="str">
            <v>Dudley</v>
          </cell>
          <cell r="B350" t="str">
            <v>E08000027</v>
          </cell>
          <cell r="C350">
            <v>45000</v>
          </cell>
          <cell r="D350">
            <v>6.2</v>
          </cell>
          <cell r="E350">
            <v>413.8</v>
          </cell>
          <cell r="F350">
            <v>5.5</v>
          </cell>
          <cell r="G350">
            <v>514.5</v>
          </cell>
          <cell r="H350">
            <v>3.6</v>
          </cell>
          <cell r="I350">
            <v>269.3</v>
          </cell>
          <cell r="J350">
            <v>4.4000000000000004</v>
          </cell>
          <cell r="K350" t="str">
            <v>&amp;^%</v>
          </cell>
          <cell r="L350" t="str">
            <v>&amp;^%</v>
          </cell>
          <cell r="N350" t="str">
            <v>Dudley</v>
          </cell>
          <cell r="O350" t="str">
            <v>E08000027</v>
          </cell>
          <cell r="P350">
            <v>75000</v>
          </cell>
          <cell r="Q350">
            <v>4.8</v>
          </cell>
          <cell r="R350">
            <v>37.5</v>
          </cell>
          <cell r="S350">
            <v>0.9</v>
          </cell>
          <cell r="T350">
            <v>39.1</v>
          </cell>
          <cell r="U350">
            <v>0.7</v>
          </cell>
          <cell r="V350">
            <v>32.5</v>
          </cell>
          <cell r="W350">
            <v>0.7</v>
          </cell>
          <cell r="X350">
            <v>45</v>
          </cell>
          <cell r="Y350">
            <v>8.4</v>
          </cell>
          <cell r="AA350" t="str">
            <v>Dudley</v>
          </cell>
          <cell r="AB350" t="str">
            <v>E08000027</v>
          </cell>
          <cell r="AC350">
            <v>63000</v>
          </cell>
          <cell r="AD350">
            <v>9</v>
          </cell>
          <cell r="AE350">
            <v>22224</v>
          </cell>
          <cell r="AF350">
            <v>9.4</v>
          </cell>
          <cell r="AG350">
            <v>25967</v>
          </cell>
          <cell r="AH350">
            <v>4.7</v>
          </cell>
          <cell r="AI350">
            <v>12821</v>
          </cell>
          <cell r="AJ350">
            <v>11</v>
          </cell>
          <cell r="AK350" t="str">
            <v>&amp;^%</v>
          </cell>
          <cell r="AL350" t="str">
            <v>&amp;^%</v>
          </cell>
          <cell r="AN350" t="str">
            <v>Dudley</v>
          </cell>
          <cell r="AO350" t="str">
            <v>E08000027</v>
          </cell>
          <cell r="AP350">
            <v>75000</v>
          </cell>
          <cell r="AQ350">
            <v>4.8</v>
          </cell>
          <cell r="AR350">
            <v>10.16</v>
          </cell>
          <cell r="AS350">
            <v>4.5</v>
          </cell>
          <cell r="AT350">
            <v>12.69</v>
          </cell>
          <cell r="AU350">
            <v>2.8</v>
          </cell>
          <cell r="AV350">
            <v>6.76</v>
          </cell>
          <cell r="AW350">
            <v>2</v>
          </cell>
          <cell r="AX350" t="str">
            <v>&amp;^%</v>
          </cell>
          <cell r="AY350" t="str">
            <v>&amp;^%</v>
          </cell>
          <cell r="BA350" t="str">
            <v>Dudley</v>
          </cell>
          <cell r="BB350" t="str">
            <v>E08000027</v>
          </cell>
          <cell r="BC350">
            <v>75000</v>
          </cell>
          <cell r="BD350">
            <v>4.8</v>
          </cell>
          <cell r="BE350">
            <v>411.5</v>
          </cell>
          <cell r="BF350">
            <v>4</v>
          </cell>
          <cell r="BG350">
            <v>495.5</v>
          </cell>
          <cell r="BH350">
            <v>2.7</v>
          </cell>
          <cell r="BI350">
            <v>258.7</v>
          </cell>
          <cell r="BJ350">
            <v>2.7</v>
          </cell>
          <cell r="BK350" t="str">
            <v>&amp;^%</v>
          </cell>
          <cell r="BL350" t="str">
            <v>&amp;^%</v>
          </cell>
          <cell r="BN350" t="str">
            <v>Dudley</v>
          </cell>
          <cell r="BO350" t="str">
            <v>E08000027</v>
          </cell>
          <cell r="BP350">
            <v>117000</v>
          </cell>
          <cell r="BQ350">
            <v>3.7</v>
          </cell>
          <cell r="BR350">
            <v>36.200000000000003</v>
          </cell>
          <cell r="BS350">
            <v>2.1</v>
          </cell>
          <cell r="BT350">
            <v>31.6</v>
          </cell>
          <cell r="BU350">
            <v>1.4</v>
          </cell>
          <cell r="BV350">
            <v>12.6</v>
          </cell>
          <cell r="BW350">
            <v>9.1</v>
          </cell>
          <cell r="BX350">
            <v>43</v>
          </cell>
          <cell r="BY350">
            <v>6.2</v>
          </cell>
          <cell r="CA350" t="str">
            <v>Dudley</v>
          </cell>
          <cell r="CB350" t="str">
            <v>E08000027</v>
          </cell>
          <cell r="CC350">
            <v>102000</v>
          </cell>
          <cell r="CD350">
            <v>6.4</v>
          </cell>
          <cell r="CE350">
            <v>16567</v>
          </cell>
          <cell r="CF350">
            <v>7.7</v>
          </cell>
          <cell r="CG350">
            <v>20091</v>
          </cell>
          <cell r="CH350">
            <v>4.5</v>
          </cell>
          <cell r="CI350">
            <v>5036</v>
          </cell>
          <cell r="CJ350">
            <v>14</v>
          </cell>
          <cell r="CK350" t="str">
            <v>&amp;^%</v>
          </cell>
          <cell r="CL350" t="str">
            <v>&amp;^%</v>
          </cell>
          <cell r="CN350" t="str">
            <v>Dudley</v>
          </cell>
          <cell r="CO350" t="str">
            <v>E08000027</v>
          </cell>
          <cell r="CP350">
            <v>117000</v>
          </cell>
          <cell r="CQ350">
            <v>3.7</v>
          </cell>
          <cell r="CR350">
            <v>9</v>
          </cell>
          <cell r="CS350">
            <v>2.8</v>
          </cell>
          <cell r="CT350">
            <v>12.13</v>
          </cell>
          <cell r="CU350">
            <v>2.5</v>
          </cell>
          <cell r="CV350">
            <v>6.2</v>
          </cell>
          <cell r="CW350">
            <v>0.8</v>
          </cell>
          <cell r="CX350">
            <v>20.91</v>
          </cell>
          <cell r="CY350">
            <v>14</v>
          </cell>
          <cell r="DA350" t="str">
            <v>Dudley</v>
          </cell>
          <cell r="DB350" t="str">
            <v>E08000027</v>
          </cell>
          <cell r="DC350">
            <v>117000</v>
          </cell>
          <cell r="DD350">
            <v>3.7</v>
          </cell>
          <cell r="DE350">
            <v>314.89999999999998</v>
          </cell>
          <cell r="DF350">
            <v>3.6</v>
          </cell>
          <cell r="DG350">
            <v>383.6</v>
          </cell>
          <cell r="DH350">
            <v>2.9</v>
          </cell>
          <cell r="DI350">
            <v>93.4</v>
          </cell>
          <cell r="DJ350">
            <v>7.5</v>
          </cell>
          <cell r="DK350">
            <v>716.6</v>
          </cell>
          <cell r="DL350">
            <v>15</v>
          </cell>
          <cell r="DN350" t="str">
            <v>Dudley</v>
          </cell>
          <cell r="DO350" t="str">
            <v>E08000027</v>
          </cell>
          <cell r="DP350">
            <v>29000</v>
          </cell>
          <cell r="DQ350">
            <v>7.4</v>
          </cell>
          <cell r="DR350">
            <v>37</v>
          </cell>
          <cell r="DS350">
            <v>0.3</v>
          </cell>
          <cell r="DT350">
            <v>37.5</v>
          </cell>
          <cell r="DU350">
            <v>1.3</v>
          </cell>
          <cell r="DV350">
            <v>32.5</v>
          </cell>
          <cell r="DW350">
            <v>1.9</v>
          </cell>
          <cell r="DX350" t="str">
            <v>&amp;^%</v>
          </cell>
          <cell r="DY350" t="str">
            <v>&amp;^%</v>
          </cell>
          <cell r="EA350" t="str">
            <v>Dudley</v>
          </cell>
          <cell r="EB350" t="str">
            <v>E08000027</v>
          </cell>
          <cell r="EC350">
            <v>25000</v>
          </cell>
          <cell r="ED350">
            <v>18.100000000000001</v>
          </cell>
          <cell r="EE350">
            <v>20759</v>
          </cell>
          <cell r="EF350">
            <v>18</v>
          </cell>
          <cell r="EG350">
            <v>23792</v>
          </cell>
          <cell r="EH350">
            <v>7.6</v>
          </cell>
          <cell r="EI350">
            <v>12090</v>
          </cell>
          <cell r="EJ350">
            <v>4.9000000000000004</v>
          </cell>
          <cell r="EK350" t="str">
            <v>&amp;^%</v>
          </cell>
          <cell r="EL350" t="str">
            <v>&amp;^%</v>
          </cell>
          <cell r="EN350" t="str">
            <v>Dudley</v>
          </cell>
          <cell r="EO350" t="str">
            <v>E08000027</v>
          </cell>
          <cell r="EP350">
            <v>29000</v>
          </cell>
          <cell r="EQ350">
            <v>7.4</v>
          </cell>
          <cell r="ER350">
            <v>10.14</v>
          </cell>
          <cell r="ES350">
            <v>8.8000000000000007</v>
          </cell>
          <cell r="ET350">
            <v>12.42</v>
          </cell>
          <cell r="EU350">
            <v>4.0999999999999996</v>
          </cell>
          <cell r="EV350">
            <v>6.68</v>
          </cell>
          <cell r="EW350">
            <v>2.8</v>
          </cell>
          <cell r="EX350" t="str">
            <v>&amp;^%</v>
          </cell>
          <cell r="EY350" t="str">
            <v>&amp;^%</v>
          </cell>
          <cell r="FA350" t="str">
            <v>Dudley</v>
          </cell>
          <cell r="FB350" t="str">
            <v>E08000027</v>
          </cell>
          <cell r="FC350">
            <v>29000</v>
          </cell>
          <cell r="FD350">
            <v>7.4</v>
          </cell>
          <cell r="FE350">
            <v>401.6</v>
          </cell>
          <cell r="FF350">
            <v>8.1999999999999993</v>
          </cell>
          <cell r="FG350">
            <v>466.2</v>
          </cell>
          <cell r="FH350">
            <v>3.9</v>
          </cell>
          <cell r="FI350">
            <v>246.7</v>
          </cell>
          <cell r="FJ350">
            <v>4.4000000000000004</v>
          </cell>
          <cell r="FK350" t="str">
            <v>&amp;^%</v>
          </cell>
          <cell r="FL350" t="str">
            <v>&amp;^%</v>
          </cell>
          <cell r="FN350" t="str">
            <v>Dudley</v>
          </cell>
          <cell r="FO350" t="str">
            <v>E08000027</v>
          </cell>
          <cell r="FP350">
            <v>45000</v>
          </cell>
          <cell r="FQ350">
            <v>6.2</v>
          </cell>
          <cell r="FR350">
            <v>39.1</v>
          </cell>
          <cell r="FS350">
            <v>1.3</v>
          </cell>
          <cell r="FT350">
            <v>40.1</v>
          </cell>
          <cell r="FU350">
            <v>0.8</v>
          </cell>
          <cell r="FV350">
            <v>35</v>
          </cell>
          <cell r="FW350">
            <v>2.6</v>
          </cell>
          <cell r="FX350" t="str">
            <v>&amp;^%</v>
          </cell>
          <cell r="FY350" t="str">
            <v>&amp;^%</v>
          </cell>
          <cell r="GA350" t="str">
            <v>Dudley</v>
          </cell>
          <cell r="GB350" t="str">
            <v>E08000027</v>
          </cell>
          <cell r="GC350">
            <v>38000</v>
          </cell>
          <cell r="GD350">
            <v>9</v>
          </cell>
          <cell r="GE350">
            <v>22796</v>
          </cell>
          <cell r="GF350">
            <v>9.8000000000000007</v>
          </cell>
          <cell r="GG350">
            <v>27410</v>
          </cell>
          <cell r="GH350">
            <v>6.1</v>
          </cell>
          <cell r="GI350" t="str">
            <v>&amp;^%</v>
          </cell>
          <cell r="GJ350" t="str">
            <v>&amp;^%</v>
          </cell>
          <cell r="GK350" t="str">
            <v>&amp;^%</v>
          </cell>
          <cell r="GL350" t="str">
            <v>&amp;^%</v>
          </cell>
          <cell r="GN350" t="str">
            <v>Dudley</v>
          </cell>
          <cell r="GO350" t="str">
            <v>E08000027</v>
          </cell>
          <cell r="GP350">
            <v>45000</v>
          </cell>
          <cell r="GQ350">
            <v>6.2</v>
          </cell>
          <cell r="GR350">
            <v>10.15</v>
          </cell>
          <cell r="GS350">
            <v>5.0999999999999996</v>
          </cell>
          <cell r="GT350">
            <v>12.84</v>
          </cell>
          <cell r="GU350">
            <v>3.7</v>
          </cell>
          <cell r="GV350">
            <v>6.83</v>
          </cell>
          <cell r="GW350">
            <v>3</v>
          </cell>
          <cell r="GX350" t="str">
            <v>&amp;^%</v>
          </cell>
          <cell r="GY350" t="str">
            <v>&amp;^%</v>
          </cell>
        </row>
        <row r="351">
          <cell r="A351" t="str">
            <v>Sandwell</v>
          </cell>
          <cell r="B351" t="str">
            <v>E08000028</v>
          </cell>
          <cell r="C351">
            <v>59000</v>
          </cell>
          <cell r="D351">
            <v>5.4</v>
          </cell>
          <cell r="E351">
            <v>461.5</v>
          </cell>
          <cell r="F351">
            <v>3.8</v>
          </cell>
          <cell r="G351">
            <v>536</v>
          </cell>
          <cell r="H351">
            <v>3.6</v>
          </cell>
          <cell r="I351">
            <v>285</v>
          </cell>
          <cell r="J351">
            <v>3.6</v>
          </cell>
          <cell r="K351" t="str">
            <v>&amp;^%</v>
          </cell>
          <cell r="L351" t="str">
            <v>&amp;^%</v>
          </cell>
          <cell r="N351" t="str">
            <v>Sandwell</v>
          </cell>
          <cell r="O351" t="str">
            <v>E08000028</v>
          </cell>
          <cell r="P351">
            <v>83000</v>
          </cell>
          <cell r="Q351">
            <v>4.5</v>
          </cell>
          <cell r="R351">
            <v>38.799999999999997</v>
          </cell>
          <cell r="S351">
            <v>1.2</v>
          </cell>
          <cell r="T351">
            <v>40.5</v>
          </cell>
          <cell r="U351">
            <v>0.9</v>
          </cell>
          <cell r="V351">
            <v>35</v>
          </cell>
          <cell r="W351">
            <v>1.5</v>
          </cell>
          <cell r="X351">
            <v>48.3</v>
          </cell>
          <cell r="Y351">
            <v>9.8000000000000007</v>
          </cell>
          <cell r="AA351" t="str">
            <v>Sandwell</v>
          </cell>
          <cell r="AB351" t="str">
            <v>E08000028</v>
          </cell>
          <cell r="AC351">
            <v>77000</v>
          </cell>
          <cell r="AD351">
            <v>5.5</v>
          </cell>
          <cell r="AE351">
            <v>23694</v>
          </cell>
          <cell r="AF351">
            <v>4.3</v>
          </cell>
          <cell r="AG351">
            <v>27029</v>
          </cell>
          <cell r="AH351">
            <v>4.0999999999999996</v>
          </cell>
          <cell r="AI351">
            <v>13369</v>
          </cell>
          <cell r="AJ351">
            <v>4</v>
          </cell>
          <cell r="AK351" t="str">
            <v>&amp;^%</v>
          </cell>
          <cell r="AL351" t="str">
            <v>&amp;^%</v>
          </cell>
          <cell r="AN351" t="str">
            <v>Sandwell</v>
          </cell>
          <cell r="AO351" t="str">
            <v>E08000028</v>
          </cell>
          <cell r="AP351">
            <v>83000</v>
          </cell>
          <cell r="AQ351">
            <v>4.5</v>
          </cell>
          <cell r="AR351">
            <v>10.69</v>
          </cell>
          <cell r="AS351">
            <v>2.7</v>
          </cell>
          <cell r="AT351">
            <v>12.57</v>
          </cell>
          <cell r="AU351">
            <v>2.9</v>
          </cell>
          <cell r="AV351">
            <v>6.69</v>
          </cell>
          <cell r="AW351">
            <v>2.2000000000000002</v>
          </cell>
          <cell r="AX351">
            <v>20.399999999999999</v>
          </cell>
          <cell r="AY351">
            <v>17</v>
          </cell>
          <cell r="BA351" t="str">
            <v>Sandwell</v>
          </cell>
          <cell r="BB351" t="str">
            <v>E08000028</v>
          </cell>
          <cell r="BC351">
            <v>83000</v>
          </cell>
          <cell r="BD351">
            <v>4.5</v>
          </cell>
          <cell r="BE351">
            <v>440.5</v>
          </cell>
          <cell r="BF351">
            <v>3.5</v>
          </cell>
          <cell r="BG351">
            <v>509.3</v>
          </cell>
          <cell r="BH351">
            <v>2.9</v>
          </cell>
          <cell r="BI351">
            <v>268.89999999999998</v>
          </cell>
          <cell r="BJ351">
            <v>2.6</v>
          </cell>
          <cell r="BK351" t="str">
            <v>&amp;^%</v>
          </cell>
          <cell r="BL351" t="str">
            <v>&amp;^%</v>
          </cell>
          <cell r="BN351" t="str">
            <v>Sandwell</v>
          </cell>
          <cell r="BO351" t="str">
            <v>E08000028</v>
          </cell>
          <cell r="BP351">
            <v>116000</v>
          </cell>
          <cell r="BQ351">
            <v>3.8</v>
          </cell>
          <cell r="BR351">
            <v>37</v>
          </cell>
          <cell r="BS351">
            <v>0.4</v>
          </cell>
          <cell r="BT351">
            <v>34.4</v>
          </cell>
          <cell r="BU351">
            <v>1.4</v>
          </cell>
          <cell r="BV351">
            <v>15</v>
          </cell>
          <cell r="BW351">
            <v>5.5</v>
          </cell>
          <cell r="BX351">
            <v>46</v>
          </cell>
          <cell r="BY351">
            <v>8.6999999999999993</v>
          </cell>
          <cell r="CA351" t="str">
            <v>Sandwell</v>
          </cell>
          <cell r="CB351" t="str">
            <v>E08000028</v>
          </cell>
          <cell r="CC351">
            <v>104000</v>
          </cell>
          <cell r="CD351">
            <v>4.9000000000000004</v>
          </cell>
          <cell r="CE351">
            <v>19723</v>
          </cell>
          <cell r="CF351">
            <v>4.9000000000000004</v>
          </cell>
          <cell r="CG351">
            <v>22483</v>
          </cell>
          <cell r="CH351">
            <v>4.0999999999999996</v>
          </cell>
          <cell r="CI351">
            <v>5850</v>
          </cell>
          <cell r="CJ351">
            <v>16</v>
          </cell>
          <cell r="CK351" t="str">
            <v>&amp;^%</v>
          </cell>
          <cell r="CL351" t="str">
            <v>&amp;^%</v>
          </cell>
          <cell r="CN351" t="str">
            <v>Sandwell</v>
          </cell>
          <cell r="CO351" t="str">
            <v>E08000028</v>
          </cell>
          <cell r="CP351">
            <v>116000</v>
          </cell>
          <cell r="CQ351">
            <v>3.8</v>
          </cell>
          <cell r="CR351">
            <v>9.57</v>
          </cell>
          <cell r="CS351">
            <v>3.7</v>
          </cell>
          <cell r="CT351">
            <v>12.02</v>
          </cell>
          <cell r="CU351">
            <v>2.6</v>
          </cell>
          <cell r="CV351">
            <v>6.08</v>
          </cell>
          <cell r="CW351">
            <v>0.6</v>
          </cell>
          <cell r="CX351">
            <v>19.23</v>
          </cell>
          <cell r="CY351">
            <v>14</v>
          </cell>
          <cell r="DA351" t="str">
            <v>Sandwell</v>
          </cell>
          <cell r="DB351" t="str">
            <v>E08000028</v>
          </cell>
          <cell r="DC351">
            <v>116000</v>
          </cell>
          <cell r="DD351">
            <v>3.8</v>
          </cell>
          <cell r="DE351">
            <v>367</v>
          </cell>
          <cell r="DF351">
            <v>4.5</v>
          </cell>
          <cell r="DG351">
            <v>413.8</v>
          </cell>
          <cell r="DH351">
            <v>3</v>
          </cell>
          <cell r="DI351">
            <v>99</v>
          </cell>
          <cell r="DJ351">
            <v>7.3</v>
          </cell>
          <cell r="DK351">
            <v>703.8</v>
          </cell>
          <cell r="DL351">
            <v>13</v>
          </cell>
          <cell r="DN351" t="str">
            <v>Sandwell</v>
          </cell>
          <cell r="DO351" t="str">
            <v>E08000028</v>
          </cell>
          <cell r="DP351">
            <v>24000</v>
          </cell>
          <cell r="DQ351">
            <v>8</v>
          </cell>
          <cell r="DR351">
            <v>37.4</v>
          </cell>
          <cell r="DS351">
            <v>0.3</v>
          </cell>
          <cell r="DT351">
            <v>37.799999999999997</v>
          </cell>
          <cell r="DU351">
            <v>1.4</v>
          </cell>
          <cell r="DV351">
            <v>30.7</v>
          </cell>
          <cell r="DW351">
            <v>4.5999999999999996</v>
          </cell>
          <cell r="DX351" t="str">
            <v>&amp;^%</v>
          </cell>
          <cell r="DY351" t="str">
            <v>&amp;^%</v>
          </cell>
          <cell r="EA351" t="str">
            <v>Sandwell</v>
          </cell>
          <cell r="EB351" t="str">
            <v>E08000028</v>
          </cell>
          <cell r="EC351">
            <v>23000</v>
          </cell>
          <cell r="ED351">
            <v>9.1999999999999993</v>
          </cell>
          <cell r="EE351">
            <v>19672</v>
          </cell>
          <cell r="EF351">
            <v>10</v>
          </cell>
          <cell r="EG351">
            <v>22971</v>
          </cell>
          <cell r="EH351">
            <v>4.5</v>
          </cell>
          <cell r="EI351">
            <v>11954</v>
          </cell>
          <cell r="EJ351">
            <v>5.4</v>
          </cell>
          <cell r="EK351" t="str">
            <v>&amp;^%</v>
          </cell>
          <cell r="EL351" t="str">
            <v>&amp;^%</v>
          </cell>
          <cell r="EN351" t="str">
            <v>Sandwell</v>
          </cell>
          <cell r="EO351" t="str">
            <v>E08000028</v>
          </cell>
          <cell r="EP351">
            <v>24000</v>
          </cell>
          <cell r="EQ351">
            <v>8</v>
          </cell>
          <cell r="ER351">
            <v>10.17</v>
          </cell>
          <cell r="ES351">
            <v>7.3</v>
          </cell>
          <cell r="ET351">
            <v>11.76</v>
          </cell>
          <cell r="EU351">
            <v>3.9</v>
          </cell>
          <cell r="EV351">
            <v>6.37</v>
          </cell>
          <cell r="EW351">
            <v>1.9</v>
          </cell>
          <cell r="EX351" t="str">
            <v>&amp;^%</v>
          </cell>
          <cell r="EY351" t="str">
            <v>&amp;^%</v>
          </cell>
          <cell r="FA351" t="str">
            <v>Sandwell</v>
          </cell>
          <cell r="FB351" t="str">
            <v>E08000028</v>
          </cell>
          <cell r="FC351">
            <v>24000</v>
          </cell>
          <cell r="FD351">
            <v>8</v>
          </cell>
          <cell r="FE351">
            <v>385.2</v>
          </cell>
          <cell r="FF351">
            <v>6.9</v>
          </cell>
          <cell r="FG351">
            <v>444.5</v>
          </cell>
          <cell r="FH351">
            <v>3.8</v>
          </cell>
          <cell r="FI351">
            <v>248.7</v>
          </cell>
          <cell r="FJ351">
            <v>3.2</v>
          </cell>
          <cell r="FK351" t="str">
            <v>&amp;^%</v>
          </cell>
          <cell r="FL351" t="str">
            <v>&amp;^%</v>
          </cell>
          <cell r="FN351" t="str">
            <v>Sandwell</v>
          </cell>
          <cell r="FO351" t="str">
            <v>E08000028</v>
          </cell>
          <cell r="FP351">
            <v>59000</v>
          </cell>
          <cell r="FQ351">
            <v>5.4</v>
          </cell>
          <cell r="FR351">
            <v>39.9</v>
          </cell>
          <cell r="FS351">
            <v>0.7</v>
          </cell>
          <cell r="FT351">
            <v>41.6</v>
          </cell>
          <cell r="FU351">
            <v>1</v>
          </cell>
          <cell r="FV351">
            <v>36.5</v>
          </cell>
          <cell r="FW351">
            <v>1.3</v>
          </cell>
          <cell r="FX351">
            <v>50</v>
          </cell>
          <cell r="FY351">
            <v>19</v>
          </cell>
          <cell r="GA351" t="str">
            <v>Sandwell</v>
          </cell>
          <cell r="GB351" t="str">
            <v>E08000028</v>
          </cell>
          <cell r="GC351">
            <v>54000</v>
          </cell>
          <cell r="GD351">
            <v>6.8</v>
          </cell>
          <cell r="GE351">
            <v>24415</v>
          </cell>
          <cell r="GF351">
            <v>5.0999999999999996</v>
          </cell>
          <cell r="GG351">
            <v>28752</v>
          </cell>
          <cell r="GH351">
            <v>5.2</v>
          </cell>
          <cell r="GI351">
            <v>14694</v>
          </cell>
          <cell r="GJ351">
            <v>4.9000000000000004</v>
          </cell>
          <cell r="GK351" t="str">
            <v>&amp;^%</v>
          </cell>
          <cell r="GL351" t="str">
            <v>&amp;^%</v>
          </cell>
          <cell r="GN351" t="str">
            <v>Sandwell</v>
          </cell>
          <cell r="GO351" t="str">
            <v>E08000028</v>
          </cell>
          <cell r="GP351">
            <v>59000</v>
          </cell>
          <cell r="GQ351">
            <v>5.4</v>
          </cell>
          <cell r="GR351">
            <v>10.89</v>
          </cell>
          <cell r="GS351">
            <v>4.0999999999999996</v>
          </cell>
          <cell r="GT351">
            <v>12.87</v>
          </cell>
          <cell r="GU351">
            <v>3.6</v>
          </cell>
          <cell r="GV351">
            <v>7.07</v>
          </cell>
          <cell r="GW351">
            <v>3</v>
          </cell>
          <cell r="GX351" t="str">
            <v>&amp;^%</v>
          </cell>
          <cell r="GY351" t="str">
            <v>&amp;^%</v>
          </cell>
        </row>
        <row r="352">
          <cell r="A352" t="str">
            <v>Solihull</v>
          </cell>
          <cell r="B352" t="str">
            <v>E08000029</v>
          </cell>
          <cell r="C352">
            <v>47000</v>
          </cell>
          <cell r="D352">
            <v>6.1</v>
          </cell>
          <cell r="E352">
            <v>580.70000000000005</v>
          </cell>
          <cell r="F352">
            <v>4.5999999999999996</v>
          </cell>
          <cell r="G352">
            <v>659</v>
          </cell>
          <cell r="H352">
            <v>3.3</v>
          </cell>
          <cell r="I352">
            <v>303.2</v>
          </cell>
          <cell r="J352">
            <v>4.2</v>
          </cell>
          <cell r="K352" t="str">
            <v>&amp;^%</v>
          </cell>
          <cell r="L352" t="str">
            <v>&amp;^%</v>
          </cell>
          <cell r="N352" t="str">
            <v>Solihull</v>
          </cell>
          <cell r="O352" t="str">
            <v>E08000029</v>
          </cell>
          <cell r="P352">
            <v>69000</v>
          </cell>
          <cell r="Q352">
            <v>5</v>
          </cell>
          <cell r="R352">
            <v>37.5</v>
          </cell>
          <cell r="S352">
            <v>1.1000000000000001</v>
          </cell>
          <cell r="T352">
            <v>39.200000000000003</v>
          </cell>
          <cell r="U352">
            <v>0.6</v>
          </cell>
          <cell r="V352">
            <v>35</v>
          </cell>
          <cell r="W352">
            <v>2.2999999999999998</v>
          </cell>
          <cell r="X352">
            <v>45.4</v>
          </cell>
          <cell r="Y352">
            <v>9.1</v>
          </cell>
          <cell r="AA352" t="str">
            <v>Solihull</v>
          </cell>
          <cell r="AB352" t="str">
            <v>E08000029</v>
          </cell>
          <cell r="AC352">
            <v>57000</v>
          </cell>
          <cell r="AD352">
            <v>9</v>
          </cell>
          <cell r="AE352">
            <v>28782</v>
          </cell>
          <cell r="AF352">
            <v>11</v>
          </cell>
          <cell r="AG352">
            <v>32550</v>
          </cell>
          <cell r="AH352">
            <v>5.7</v>
          </cell>
          <cell r="AI352">
            <v>13230</v>
          </cell>
          <cell r="AJ352">
            <v>19</v>
          </cell>
          <cell r="AK352" t="str">
            <v>&amp;^%</v>
          </cell>
          <cell r="AL352" t="str">
            <v>&amp;^%</v>
          </cell>
          <cell r="AN352" t="str">
            <v>Solihull</v>
          </cell>
          <cell r="AO352" t="str">
            <v>E08000029</v>
          </cell>
          <cell r="AP352">
            <v>69000</v>
          </cell>
          <cell r="AQ352">
            <v>5</v>
          </cell>
          <cell r="AR352">
            <v>13.63</v>
          </cell>
          <cell r="AS352">
            <v>4.9000000000000004</v>
          </cell>
          <cell r="AT352">
            <v>15.75</v>
          </cell>
          <cell r="AU352">
            <v>2.9</v>
          </cell>
          <cell r="AV352">
            <v>7.2</v>
          </cell>
          <cell r="AW352">
            <v>3</v>
          </cell>
          <cell r="AX352" t="str">
            <v>&amp;^%</v>
          </cell>
          <cell r="AY352" t="str">
            <v>&amp;^%</v>
          </cell>
          <cell r="BA352" t="str">
            <v>Solihull</v>
          </cell>
          <cell r="BB352" t="str">
            <v>E08000029</v>
          </cell>
          <cell r="BC352">
            <v>69000</v>
          </cell>
          <cell r="BD352">
            <v>5</v>
          </cell>
          <cell r="BE352">
            <v>527.6</v>
          </cell>
          <cell r="BF352">
            <v>4.4000000000000004</v>
          </cell>
          <cell r="BG352">
            <v>617.4</v>
          </cell>
          <cell r="BH352">
            <v>2.9</v>
          </cell>
          <cell r="BI352">
            <v>280</v>
          </cell>
          <cell r="BJ352">
            <v>3.2</v>
          </cell>
          <cell r="BK352" t="str">
            <v>&amp;^%</v>
          </cell>
          <cell r="BL352" t="str">
            <v>&amp;^%</v>
          </cell>
          <cell r="BN352" t="str">
            <v>Solihull</v>
          </cell>
          <cell r="BO352" t="str">
            <v>E08000029</v>
          </cell>
          <cell r="BP352">
            <v>94000</v>
          </cell>
          <cell r="BQ352">
            <v>4.2</v>
          </cell>
          <cell r="BR352">
            <v>37</v>
          </cell>
          <cell r="BS352">
            <v>0.4</v>
          </cell>
          <cell r="BT352">
            <v>33.9</v>
          </cell>
          <cell r="BU352">
            <v>1.4</v>
          </cell>
          <cell r="BV352">
            <v>16.2</v>
          </cell>
          <cell r="BW352">
            <v>11</v>
          </cell>
          <cell r="BX352">
            <v>44.7</v>
          </cell>
          <cell r="BY352">
            <v>6.6</v>
          </cell>
          <cell r="CA352" t="str">
            <v>Solihull</v>
          </cell>
          <cell r="CB352" t="str">
            <v>E08000029</v>
          </cell>
          <cell r="CC352">
            <v>78000</v>
          </cell>
          <cell r="CD352">
            <v>7.1</v>
          </cell>
          <cell r="CE352">
            <v>23369</v>
          </cell>
          <cell r="CF352">
            <v>12</v>
          </cell>
          <cell r="CG352">
            <v>26525</v>
          </cell>
          <cell r="CH352">
            <v>4.9000000000000004</v>
          </cell>
          <cell r="CI352" t="str">
            <v>&amp;^%</v>
          </cell>
          <cell r="CJ352" t="str">
            <v>&amp;^%</v>
          </cell>
          <cell r="CK352" t="str">
            <v>&amp;^%</v>
          </cell>
          <cell r="CL352" t="str">
            <v>&amp;^%</v>
          </cell>
          <cell r="CN352" t="str">
            <v>Solihull</v>
          </cell>
          <cell r="CO352" t="str">
            <v>E08000029</v>
          </cell>
          <cell r="CP352">
            <v>94000</v>
          </cell>
          <cell r="CQ352">
            <v>4.2</v>
          </cell>
          <cell r="CR352">
            <v>11.4</v>
          </cell>
          <cell r="CS352">
            <v>4.5999999999999996</v>
          </cell>
          <cell r="CT352">
            <v>14.82</v>
          </cell>
          <cell r="CU352">
            <v>2.7</v>
          </cell>
          <cell r="CV352">
            <v>6.41</v>
          </cell>
          <cell r="CW352">
            <v>1.8</v>
          </cell>
          <cell r="CX352" t="str">
            <v>&amp;^%</v>
          </cell>
          <cell r="CY352" t="str">
            <v>&amp;^%</v>
          </cell>
          <cell r="DA352" t="str">
            <v>Solihull</v>
          </cell>
          <cell r="DB352" t="str">
            <v>E08000029</v>
          </cell>
          <cell r="DC352">
            <v>94000</v>
          </cell>
          <cell r="DD352">
            <v>4.2</v>
          </cell>
          <cell r="DE352">
            <v>428</v>
          </cell>
          <cell r="DF352">
            <v>6</v>
          </cell>
          <cell r="DG352">
            <v>502.2</v>
          </cell>
          <cell r="DH352">
            <v>3.1</v>
          </cell>
          <cell r="DI352">
            <v>118.5</v>
          </cell>
          <cell r="DJ352">
            <v>12</v>
          </cell>
          <cell r="DK352">
            <v>919.8</v>
          </cell>
          <cell r="DL352">
            <v>20</v>
          </cell>
          <cell r="DN352" t="str">
            <v>Solihull</v>
          </cell>
          <cell r="DO352" t="str">
            <v>E08000029</v>
          </cell>
          <cell r="DP352">
            <v>22000</v>
          </cell>
          <cell r="DQ352">
            <v>8.6</v>
          </cell>
          <cell r="DR352">
            <v>37.4</v>
          </cell>
          <cell r="DS352">
            <v>0.3</v>
          </cell>
          <cell r="DT352">
            <v>37.5</v>
          </cell>
          <cell r="DU352">
            <v>1</v>
          </cell>
          <cell r="DV352">
            <v>32.5</v>
          </cell>
          <cell r="DW352">
            <v>2</v>
          </cell>
          <cell r="DX352" t="str">
            <v>&amp;^%</v>
          </cell>
          <cell r="DY352" t="str">
            <v>&amp;^%</v>
          </cell>
          <cell r="EA352" t="str">
            <v>Solihull</v>
          </cell>
          <cell r="EB352" t="str">
            <v>E08000029</v>
          </cell>
          <cell r="EC352" t="str">
            <v>&amp;^%</v>
          </cell>
          <cell r="ED352" t="str">
            <v>&amp;^%</v>
          </cell>
          <cell r="EE352" t="str">
            <v>&amp;^%</v>
          </cell>
          <cell r="EF352" t="str">
            <v>&amp;^%</v>
          </cell>
          <cell r="EG352">
            <v>26113</v>
          </cell>
          <cell r="EH352">
            <v>12</v>
          </cell>
          <cell r="EI352" t="str">
            <v>&amp;^%</v>
          </cell>
          <cell r="EJ352" t="str">
            <v>&amp;^%</v>
          </cell>
          <cell r="EK352" t="str">
            <v>&amp;^%</v>
          </cell>
          <cell r="EL352" t="str">
            <v>&amp;^%</v>
          </cell>
          <cell r="EN352" t="str">
            <v>Solihull</v>
          </cell>
          <cell r="EO352" t="str">
            <v>E08000029</v>
          </cell>
          <cell r="EP352">
            <v>22000</v>
          </cell>
          <cell r="EQ352">
            <v>8.6</v>
          </cell>
          <cell r="ER352">
            <v>10.81</v>
          </cell>
          <cell r="ES352">
            <v>8.6999999999999993</v>
          </cell>
          <cell r="ET352">
            <v>14.1</v>
          </cell>
          <cell r="EU352">
            <v>5.5</v>
          </cell>
          <cell r="EV352">
            <v>6.83</v>
          </cell>
          <cell r="EW352">
            <v>3.3</v>
          </cell>
          <cell r="EX352" t="str">
            <v>&amp;^%</v>
          </cell>
          <cell r="EY352" t="str">
            <v>&amp;^%</v>
          </cell>
          <cell r="FA352" t="str">
            <v>Solihull</v>
          </cell>
          <cell r="FB352" t="str">
            <v>E08000029</v>
          </cell>
          <cell r="FC352">
            <v>22000</v>
          </cell>
          <cell r="FD352">
            <v>8.6</v>
          </cell>
          <cell r="FE352">
            <v>406.1</v>
          </cell>
          <cell r="FF352">
            <v>8.4</v>
          </cell>
          <cell r="FG352">
            <v>528</v>
          </cell>
          <cell r="FH352">
            <v>5.4</v>
          </cell>
          <cell r="FI352">
            <v>253.6</v>
          </cell>
          <cell r="FJ352">
            <v>3.4</v>
          </cell>
          <cell r="FK352" t="str">
            <v>&amp;^%</v>
          </cell>
          <cell r="FL352" t="str">
            <v>&amp;^%</v>
          </cell>
          <cell r="FN352" t="str">
            <v>Solihull</v>
          </cell>
          <cell r="FO352" t="str">
            <v>E08000029</v>
          </cell>
          <cell r="FP352">
            <v>47000</v>
          </cell>
          <cell r="FQ352">
            <v>6.1</v>
          </cell>
          <cell r="FR352">
            <v>37.5</v>
          </cell>
          <cell r="FS352">
            <v>1.4</v>
          </cell>
          <cell r="FT352">
            <v>40</v>
          </cell>
          <cell r="FU352">
            <v>0.8</v>
          </cell>
          <cell r="FV352">
            <v>36</v>
          </cell>
          <cell r="FW352">
            <v>1.4</v>
          </cell>
          <cell r="FX352" t="str">
            <v>&amp;^%</v>
          </cell>
          <cell r="FY352" t="str">
            <v>&amp;^%</v>
          </cell>
          <cell r="GA352" t="str">
            <v>Solihull</v>
          </cell>
          <cell r="GB352" t="str">
            <v>E08000029</v>
          </cell>
          <cell r="GC352">
            <v>39000</v>
          </cell>
          <cell r="GD352">
            <v>8</v>
          </cell>
          <cell r="GE352">
            <v>32126</v>
          </cell>
          <cell r="GF352">
            <v>7.1</v>
          </cell>
          <cell r="GG352">
            <v>35532</v>
          </cell>
          <cell r="GH352">
            <v>5.3</v>
          </cell>
          <cell r="GI352" t="str">
            <v>&amp;^%</v>
          </cell>
          <cell r="GJ352" t="str">
            <v>&amp;^%</v>
          </cell>
          <cell r="GK352" t="str">
            <v>&amp;^%</v>
          </cell>
          <cell r="GL352" t="str">
            <v>&amp;^%</v>
          </cell>
          <cell r="GN352" t="str">
            <v>Solihull</v>
          </cell>
          <cell r="GO352" t="str">
            <v>E08000029</v>
          </cell>
          <cell r="GP352">
            <v>47000</v>
          </cell>
          <cell r="GQ352">
            <v>6.1</v>
          </cell>
          <cell r="GR352">
            <v>14.59</v>
          </cell>
          <cell r="GS352">
            <v>5.4</v>
          </cell>
          <cell r="GT352">
            <v>16.47</v>
          </cell>
          <cell r="GU352">
            <v>3.3</v>
          </cell>
          <cell r="GV352">
            <v>7.78</v>
          </cell>
          <cell r="GW352">
            <v>3.7</v>
          </cell>
          <cell r="GX352" t="str">
            <v>&amp;^%</v>
          </cell>
          <cell r="GY352" t="str">
            <v>&amp;^%</v>
          </cell>
        </row>
        <row r="353">
          <cell r="A353" t="str">
            <v>Walsall</v>
          </cell>
          <cell r="B353" t="str">
            <v>E08000030</v>
          </cell>
          <cell r="C353">
            <v>37000</v>
          </cell>
          <cell r="D353">
            <v>6.9</v>
          </cell>
          <cell r="E353">
            <v>475</v>
          </cell>
          <cell r="F353">
            <v>6.7</v>
          </cell>
          <cell r="G353">
            <v>536.70000000000005</v>
          </cell>
          <cell r="H353">
            <v>3.7</v>
          </cell>
          <cell r="I353">
            <v>273.5</v>
          </cell>
          <cell r="J353">
            <v>4.3</v>
          </cell>
          <cell r="K353" t="str">
            <v>&amp;^%</v>
          </cell>
          <cell r="L353" t="str">
            <v>&amp;^%</v>
          </cell>
          <cell r="N353" t="str">
            <v>Walsall</v>
          </cell>
          <cell r="O353" t="str">
            <v>E08000030</v>
          </cell>
          <cell r="P353">
            <v>60000</v>
          </cell>
          <cell r="Q353">
            <v>5.3</v>
          </cell>
          <cell r="R353">
            <v>37.5</v>
          </cell>
          <cell r="S353">
            <v>1</v>
          </cell>
          <cell r="T353">
            <v>39.1</v>
          </cell>
          <cell r="U353">
            <v>0.7</v>
          </cell>
          <cell r="V353">
            <v>32.5</v>
          </cell>
          <cell r="W353">
            <v>1.6</v>
          </cell>
          <cell r="X353">
            <v>46</v>
          </cell>
          <cell r="Y353">
            <v>12</v>
          </cell>
          <cell r="AA353" t="str">
            <v>Walsall</v>
          </cell>
          <cell r="AB353" t="str">
            <v>E08000030</v>
          </cell>
          <cell r="AC353">
            <v>55000</v>
          </cell>
          <cell r="AD353">
            <v>6.7</v>
          </cell>
          <cell r="AE353">
            <v>23242</v>
          </cell>
          <cell r="AF353">
            <v>7.4</v>
          </cell>
          <cell r="AG353">
            <v>26476</v>
          </cell>
          <cell r="AH353">
            <v>4</v>
          </cell>
          <cell r="AI353">
            <v>12702</v>
          </cell>
          <cell r="AJ353">
            <v>4.7</v>
          </cell>
          <cell r="AK353" t="str">
            <v>&amp;^%</v>
          </cell>
          <cell r="AL353" t="str">
            <v>&amp;^%</v>
          </cell>
          <cell r="AN353" t="str">
            <v>Walsall</v>
          </cell>
          <cell r="AO353" t="str">
            <v>E08000030</v>
          </cell>
          <cell r="AP353">
            <v>60000</v>
          </cell>
          <cell r="AQ353">
            <v>5.3</v>
          </cell>
          <cell r="AR353">
            <v>11.03</v>
          </cell>
          <cell r="AS353">
            <v>6.1</v>
          </cell>
          <cell r="AT353">
            <v>13.2</v>
          </cell>
          <cell r="AU353">
            <v>3.4</v>
          </cell>
          <cell r="AV353">
            <v>6.52</v>
          </cell>
          <cell r="AW353">
            <v>3.1</v>
          </cell>
          <cell r="AX353" t="str">
            <v>&amp;^%</v>
          </cell>
          <cell r="AY353" t="str">
            <v>&amp;^%</v>
          </cell>
          <cell r="BA353" t="str">
            <v>Walsall</v>
          </cell>
          <cell r="BB353" t="str">
            <v>E08000030</v>
          </cell>
          <cell r="BC353">
            <v>60000</v>
          </cell>
          <cell r="BD353">
            <v>5.3</v>
          </cell>
          <cell r="BE353">
            <v>449.2</v>
          </cell>
          <cell r="BF353">
            <v>5.9</v>
          </cell>
          <cell r="BG353">
            <v>516.70000000000005</v>
          </cell>
          <cell r="BH353">
            <v>3.3</v>
          </cell>
          <cell r="BI353">
            <v>256.89999999999998</v>
          </cell>
          <cell r="BJ353">
            <v>3.3</v>
          </cell>
          <cell r="BK353" t="str">
            <v>&amp;^%</v>
          </cell>
          <cell r="BL353" t="str">
            <v>&amp;^%</v>
          </cell>
          <cell r="BN353" t="str">
            <v>Walsall</v>
          </cell>
          <cell r="BO353" t="str">
            <v>E08000030</v>
          </cell>
          <cell r="BP353">
            <v>85000</v>
          </cell>
          <cell r="BQ353">
            <v>4.4000000000000004</v>
          </cell>
          <cell r="BR353">
            <v>37</v>
          </cell>
          <cell r="BS353">
            <v>0.8</v>
          </cell>
          <cell r="BT353">
            <v>33.299999999999997</v>
          </cell>
          <cell r="BU353">
            <v>1.5</v>
          </cell>
          <cell r="BV353">
            <v>16</v>
          </cell>
          <cell r="BW353">
            <v>9.4</v>
          </cell>
          <cell r="BX353">
            <v>44</v>
          </cell>
          <cell r="BY353">
            <v>7.2</v>
          </cell>
          <cell r="CA353" t="str">
            <v>Walsall</v>
          </cell>
          <cell r="CB353" t="str">
            <v>E08000030</v>
          </cell>
          <cell r="CC353">
            <v>78000</v>
          </cell>
          <cell r="CD353">
            <v>5.4</v>
          </cell>
          <cell r="CE353">
            <v>17737</v>
          </cell>
          <cell r="CF353">
            <v>5.3</v>
          </cell>
          <cell r="CG353">
            <v>21468</v>
          </cell>
          <cell r="CH353">
            <v>4.0999999999999996</v>
          </cell>
          <cell r="CI353">
            <v>5722</v>
          </cell>
          <cell r="CJ353">
            <v>9</v>
          </cell>
          <cell r="CK353" t="str">
            <v>&amp;^%</v>
          </cell>
          <cell r="CL353" t="str">
            <v>&amp;^%</v>
          </cell>
          <cell r="CN353" t="str">
            <v>Walsall</v>
          </cell>
          <cell r="CO353" t="str">
            <v>E08000030</v>
          </cell>
          <cell r="CP353">
            <v>85000</v>
          </cell>
          <cell r="CQ353">
            <v>4.4000000000000004</v>
          </cell>
          <cell r="CR353">
            <v>9.69</v>
          </cell>
          <cell r="CS353">
            <v>4</v>
          </cell>
          <cell r="CT353">
            <v>12.71</v>
          </cell>
          <cell r="CU353">
            <v>3.2</v>
          </cell>
          <cell r="CV353">
            <v>6.15</v>
          </cell>
          <cell r="CW353">
            <v>1</v>
          </cell>
          <cell r="CX353" t="str">
            <v>&amp;^%</v>
          </cell>
          <cell r="CY353" t="str">
            <v>&amp;^%</v>
          </cell>
          <cell r="DA353" t="str">
            <v>Walsall</v>
          </cell>
          <cell r="DB353" t="str">
            <v>E08000030</v>
          </cell>
          <cell r="DC353">
            <v>85000</v>
          </cell>
          <cell r="DD353">
            <v>4.4000000000000004</v>
          </cell>
          <cell r="DE353">
            <v>352.1</v>
          </cell>
          <cell r="DF353">
            <v>4.3</v>
          </cell>
          <cell r="DG353">
            <v>423.3</v>
          </cell>
          <cell r="DH353">
            <v>3.5</v>
          </cell>
          <cell r="DI353">
            <v>122.5</v>
          </cell>
          <cell r="DJ353">
            <v>9.1999999999999993</v>
          </cell>
          <cell r="DK353" t="str">
            <v>&amp;^%</v>
          </cell>
          <cell r="DL353" t="str">
            <v>&amp;^%</v>
          </cell>
          <cell r="DN353" t="str">
            <v>Walsall</v>
          </cell>
          <cell r="DO353" t="str">
            <v>E08000030</v>
          </cell>
          <cell r="DP353">
            <v>23000</v>
          </cell>
          <cell r="DQ353">
            <v>8.4</v>
          </cell>
          <cell r="DR353">
            <v>37</v>
          </cell>
          <cell r="DS353">
            <v>0.4</v>
          </cell>
          <cell r="DT353">
            <v>37.299999999999997</v>
          </cell>
          <cell r="DU353">
            <v>0.9</v>
          </cell>
          <cell r="DV353">
            <v>32.5</v>
          </cell>
          <cell r="DW353">
            <v>1.5</v>
          </cell>
          <cell r="DX353" t="str">
            <v>&amp;^%</v>
          </cell>
          <cell r="DY353" t="str">
            <v>&amp;^%</v>
          </cell>
          <cell r="EA353" t="str">
            <v>Walsall</v>
          </cell>
          <cell r="EB353" t="str">
            <v>E08000030</v>
          </cell>
          <cell r="EC353">
            <v>21000</v>
          </cell>
          <cell r="ED353">
            <v>9.6</v>
          </cell>
          <cell r="EE353">
            <v>19786</v>
          </cell>
          <cell r="EF353">
            <v>11</v>
          </cell>
          <cell r="EG353">
            <v>24657</v>
          </cell>
          <cell r="EH353">
            <v>7.8</v>
          </cell>
          <cell r="EI353">
            <v>10562</v>
          </cell>
          <cell r="EJ353">
            <v>12</v>
          </cell>
          <cell r="EK353" t="str">
            <v>&amp;^%</v>
          </cell>
          <cell r="EL353" t="str">
            <v>&amp;^%</v>
          </cell>
          <cell r="EN353" t="str">
            <v>Walsall</v>
          </cell>
          <cell r="EO353" t="str">
            <v>E08000030</v>
          </cell>
          <cell r="EP353">
            <v>23000</v>
          </cell>
          <cell r="EQ353">
            <v>8.4</v>
          </cell>
          <cell r="ER353">
            <v>10.41</v>
          </cell>
          <cell r="ES353">
            <v>11</v>
          </cell>
          <cell r="ET353">
            <v>12.99</v>
          </cell>
          <cell r="EU353">
            <v>6.2</v>
          </cell>
          <cell r="EV353">
            <v>6.28</v>
          </cell>
          <cell r="EW353">
            <v>2.2999999999999998</v>
          </cell>
          <cell r="EX353" t="str">
            <v>&amp;^%</v>
          </cell>
          <cell r="EY353" t="str">
            <v>&amp;^%</v>
          </cell>
          <cell r="FA353" t="str">
            <v>Walsall</v>
          </cell>
          <cell r="FB353" t="str">
            <v>E08000030</v>
          </cell>
          <cell r="FC353">
            <v>23000</v>
          </cell>
          <cell r="FD353">
            <v>8.4</v>
          </cell>
          <cell r="FE353">
            <v>401.7</v>
          </cell>
          <cell r="FF353">
            <v>9</v>
          </cell>
          <cell r="FG353">
            <v>484.4</v>
          </cell>
          <cell r="FH353">
            <v>6.2</v>
          </cell>
          <cell r="FI353">
            <v>230.7</v>
          </cell>
          <cell r="FJ353">
            <v>5.6</v>
          </cell>
          <cell r="FK353" t="str">
            <v>&amp;^%</v>
          </cell>
          <cell r="FL353" t="str">
            <v>&amp;^%</v>
          </cell>
          <cell r="FN353" t="str">
            <v>Walsall</v>
          </cell>
          <cell r="FO353" t="str">
            <v>E08000030</v>
          </cell>
          <cell r="FP353">
            <v>37000</v>
          </cell>
          <cell r="FQ353">
            <v>6.9</v>
          </cell>
          <cell r="FR353">
            <v>39</v>
          </cell>
          <cell r="FS353">
            <v>1.5</v>
          </cell>
          <cell r="FT353">
            <v>40.299999999999997</v>
          </cell>
          <cell r="FU353">
            <v>1</v>
          </cell>
          <cell r="FV353">
            <v>35</v>
          </cell>
          <cell r="FW353">
            <v>2.7</v>
          </cell>
          <cell r="FX353" t="str">
            <v>&amp;^%</v>
          </cell>
          <cell r="FY353" t="str">
            <v>&amp;^%</v>
          </cell>
          <cell r="GA353" t="str">
            <v>Walsall</v>
          </cell>
          <cell r="GB353" t="str">
            <v>E08000030</v>
          </cell>
          <cell r="GC353">
            <v>33000</v>
          </cell>
          <cell r="GD353">
            <v>9.1999999999999993</v>
          </cell>
          <cell r="GE353">
            <v>24560</v>
          </cell>
          <cell r="GF353">
            <v>9</v>
          </cell>
          <cell r="GG353">
            <v>27640</v>
          </cell>
          <cell r="GH353">
            <v>4.5</v>
          </cell>
          <cell r="GI353">
            <v>14695</v>
          </cell>
          <cell r="GJ353">
            <v>4.2</v>
          </cell>
          <cell r="GK353" t="str">
            <v>&amp;^%</v>
          </cell>
          <cell r="GL353" t="str">
            <v>&amp;^%</v>
          </cell>
          <cell r="GN353" t="str">
            <v>Walsall</v>
          </cell>
          <cell r="GO353" t="str">
            <v>E08000030</v>
          </cell>
          <cell r="GP353">
            <v>37000</v>
          </cell>
          <cell r="GQ353">
            <v>6.9</v>
          </cell>
          <cell r="GR353">
            <v>11.09</v>
          </cell>
          <cell r="GS353">
            <v>6.5</v>
          </cell>
          <cell r="GT353">
            <v>13.32</v>
          </cell>
          <cell r="GU353">
            <v>3.9</v>
          </cell>
          <cell r="GV353">
            <v>6.74</v>
          </cell>
          <cell r="GW353">
            <v>4.4000000000000004</v>
          </cell>
          <cell r="GX353" t="str">
            <v>&amp;^%</v>
          </cell>
          <cell r="GY353" t="str">
            <v>&amp;^%</v>
          </cell>
        </row>
        <row r="354">
          <cell r="A354" t="str">
            <v>Wolverhampton</v>
          </cell>
          <cell r="B354" t="str">
            <v>E08000031</v>
          </cell>
          <cell r="C354">
            <v>46000</v>
          </cell>
          <cell r="D354">
            <v>6.2</v>
          </cell>
          <cell r="E354">
            <v>522.6</v>
          </cell>
          <cell r="F354">
            <v>6.4</v>
          </cell>
          <cell r="G354">
            <v>650.29999999999995</v>
          </cell>
          <cell r="H354">
            <v>5.0999999999999996</v>
          </cell>
          <cell r="I354">
            <v>295.39999999999998</v>
          </cell>
          <cell r="J354">
            <v>3.9</v>
          </cell>
          <cell r="K354" t="str">
            <v>&amp;^%</v>
          </cell>
          <cell r="L354" t="str">
            <v>&amp;^%</v>
          </cell>
          <cell r="N354" t="str">
            <v>Wolverhampton</v>
          </cell>
          <cell r="O354" t="str">
            <v>E08000031</v>
          </cell>
          <cell r="P354">
            <v>73000</v>
          </cell>
          <cell r="Q354">
            <v>4.9000000000000004</v>
          </cell>
          <cell r="R354">
            <v>37.5</v>
          </cell>
          <cell r="S354">
            <v>1</v>
          </cell>
          <cell r="T354">
            <v>39.799999999999997</v>
          </cell>
          <cell r="U354">
            <v>0.8</v>
          </cell>
          <cell r="V354">
            <v>34.1</v>
          </cell>
          <cell r="W354">
            <v>2</v>
          </cell>
          <cell r="X354">
            <v>47.2</v>
          </cell>
          <cell r="Y354">
            <v>12</v>
          </cell>
          <cell r="AA354" t="str">
            <v>Wolverhampton</v>
          </cell>
          <cell r="AB354" t="str">
            <v>E08000031</v>
          </cell>
          <cell r="AC354">
            <v>63000</v>
          </cell>
          <cell r="AD354">
            <v>9.3000000000000007</v>
          </cell>
          <cell r="AE354">
            <v>24989</v>
          </cell>
          <cell r="AF354">
            <v>10</v>
          </cell>
          <cell r="AG354">
            <v>31575</v>
          </cell>
          <cell r="AH354">
            <v>6.9</v>
          </cell>
          <cell r="AI354" t="str">
            <v>&amp;^%</v>
          </cell>
          <cell r="AJ354" t="str">
            <v>&amp;^%</v>
          </cell>
          <cell r="AK354" t="str">
            <v>&amp;^%</v>
          </cell>
          <cell r="AL354" t="str">
            <v>&amp;^%</v>
          </cell>
          <cell r="AN354" t="str">
            <v>Wolverhampton</v>
          </cell>
          <cell r="AO354" t="str">
            <v>E08000031</v>
          </cell>
          <cell r="AP354">
            <v>73000</v>
          </cell>
          <cell r="AQ354">
            <v>4.9000000000000004</v>
          </cell>
          <cell r="AR354">
            <v>12.04</v>
          </cell>
          <cell r="AS354">
            <v>4.3</v>
          </cell>
          <cell r="AT354">
            <v>14.82</v>
          </cell>
          <cell r="AU354">
            <v>3.9</v>
          </cell>
          <cell r="AV354">
            <v>6.87</v>
          </cell>
          <cell r="AW354">
            <v>3.5</v>
          </cell>
          <cell r="AX354" t="str">
            <v>&amp;^%</v>
          </cell>
          <cell r="AY354" t="str">
            <v>&amp;^%</v>
          </cell>
          <cell r="BA354" t="str">
            <v>Wolverhampton</v>
          </cell>
          <cell r="BB354" t="str">
            <v>E08000031</v>
          </cell>
          <cell r="BC354">
            <v>73000</v>
          </cell>
          <cell r="BD354">
            <v>4.9000000000000004</v>
          </cell>
          <cell r="BE354">
            <v>481.4</v>
          </cell>
          <cell r="BF354">
            <v>3.8</v>
          </cell>
          <cell r="BG354">
            <v>590.6</v>
          </cell>
          <cell r="BH354">
            <v>3.8</v>
          </cell>
          <cell r="BI354">
            <v>280.60000000000002</v>
          </cell>
          <cell r="BJ354">
            <v>2.6</v>
          </cell>
          <cell r="BK354" t="str">
            <v>&amp;^%</v>
          </cell>
          <cell r="BL354" t="str">
            <v>&amp;^%</v>
          </cell>
          <cell r="BN354" t="str">
            <v>Wolverhampton</v>
          </cell>
          <cell r="BO354" t="str">
            <v>E08000031</v>
          </cell>
          <cell r="BP354">
            <v>103000</v>
          </cell>
          <cell r="BQ354">
            <v>4</v>
          </cell>
          <cell r="BR354">
            <v>37</v>
          </cell>
          <cell r="BS354">
            <v>0.4</v>
          </cell>
          <cell r="BT354">
            <v>33.799999999999997</v>
          </cell>
          <cell r="BU354">
            <v>1.4</v>
          </cell>
          <cell r="BV354">
            <v>16</v>
          </cell>
          <cell r="BW354">
            <v>7.1</v>
          </cell>
          <cell r="BX354">
            <v>45</v>
          </cell>
          <cell r="BY354">
            <v>7.8</v>
          </cell>
          <cell r="CA354" t="str">
            <v>Wolverhampton</v>
          </cell>
          <cell r="CB354" t="str">
            <v>E08000031</v>
          </cell>
          <cell r="CC354">
            <v>88000</v>
          </cell>
          <cell r="CD354">
            <v>7.5</v>
          </cell>
          <cell r="CE354">
            <v>19692</v>
          </cell>
          <cell r="CF354">
            <v>9.8000000000000007</v>
          </cell>
          <cell r="CG354">
            <v>25333</v>
          </cell>
          <cell r="CH354">
            <v>6.2</v>
          </cell>
          <cell r="CI354">
            <v>5874</v>
          </cell>
          <cell r="CJ354">
            <v>16</v>
          </cell>
          <cell r="CK354" t="str">
            <v>&amp;^%</v>
          </cell>
          <cell r="CL354" t="str">
            <v>&amp;^%</v>
          </cell>
          <cell r="CN354" t="str">
            <v>Wolverhampton</v>
          </cell>
          <cell r="CO354" t="str">
            <v>E08000031</v>
          </cell>
          <cell r="CP354">
            <v>103000</v>
          </cell>
          <cell r="CQ354">
            <v>4</v>
          </cell>
          <cell r="CR354">
            <v>10.4</v>
          </cell>
          <cell r="CS354">
            <v>4</v>
          </cell>
          <cell r="CT354">
            <v>13.98</v>
          </cell>
          <cell r="CU354">
            <v>3.5</v>
          </cell>
          <cell r="CV354">
            <v>6.28</v>
          </cell>
          <cell r="CW354">
            <v>1.6</v>
          </cell>
          <cell r="CX354">
            <v>23.88</v>
          </cell>
          <cell r="CY354">
            <v>19</v>
          </cell>
          <cell r="DA354" t="str">
            <v>Wolverhampton</v>
          </cell>
          <cell r="DB354" t="str">
            <v>E08000031</v>
          </cell>
          <cell r="DC354">
            <v>103000</v>
          </cell>
          <cell r="DD354">
            <v>4</v>
          </cell>
          <cell r="DE354">
            <v>371.5</v>
          </cell>
          <cell r="DF354">
            <v>5.3</v>
          </cell>
          <cell r="DG354">
            <v>472.4</v>
          </cell>
          <cell r="DH354">
            <v>3.8</v>
          </cell>
          <cell r="DI354">
            <v>129.9</v>
          </cell>
          <cell r="DJ354">
            <v>9.1999999999999993</v>
          </cell>
          <cell r="DK354">
            <v>871.7</v>
          </cell>
          <cell r="DL354">
            <v>18</v>
          </cell>
          <cell r="DN354" t="str">
            <v>Wolverhampton</v>
          </cell>
          <cell r="DO354" t="str">
            <v>E08000031</v>
          </cell>
          <cell r="DP354">
            <v>27000</v>
          </cell>
          <cell r="DQ354">
            <v>7.7</v>
          </cell>
          <cell r="DR354">
            <v>37</v>
          </cell>
          <cell r="DS354">
            <v>0.4</v>
          </cell>
          <cell r="DT354">
            <v>37</v>
          </cell>
          <cell r="DU354">
            <v>0.9</v>
          </cell>
          <cell r="DV354">
            <v>32.4</v>
          </cell>
          <cell r="DW354">
            <v>1.2</v>
          </cell>
          <cell r="DX354" t="str">
            <v>&amp;^%</v>
          </cell>
          <cell r="DY354" t="str">
            <v>&amp;^%</v>
          </cell>
          <cell r="EA354" t="str">
            <v>Wolverhampton</v>
          </cell>
          <cell r="EB354" t="str">
            <v>E08000031</v>
          </cell>
          <cell r="EC354">
            <v>24000</v>
          </cell>
          <cell r="ED354">
            <v>12</v>
          </cell>
          <cell r="EE354">
            <v>21061</v>
          </cell>
          <cell r="EF354">
            <v>13</v>
          </cell>
          <cell r="EG354">
            <v>25021</v>
          </cell>
          <cell r="EH354">
            <v>6.7</v>
          </cell>
          <cell r="EI354" t="str">
            <v>&amp;^%</v>
          </cell>
          <cell r="EJ354" t="str">
            <v>&amp;^%</v>
          </cell>
          <cell r="EK354" t="str">
            <v>&amp;^%</v>
          </cell>
          <cell r="EL354" t="str">
            <v>&amp;^%</v>
          </cell>
          <cell r="EN354" t="str">
            <v>Wolverhampton</v>
          </cell>
          <cell r="EO354" t="str">
            <v>E08000031</v>
          </cell>
          <cell r="EP354">
            <v>27000</v>
          </cell>
          <cell r="EQ354">
            <v>7.7</v>
          </cell>
          <cell r="ER354">
            <v>11.18</v>
          </cell>
          <cell r="ES354">
            <v>7.7</v>
          </cell>
          <cell r="ET354">
            <v>13.16</v>
          </cell>
          <cell r="EU354">
            <v>4.0999999999999996</v>
          </cell>
          <cell r="EV354">
            <v>6.49</v>
          </cell>
          <cell r="EW354">
            <v>3.3</v>
          </cell>
          <cell r="EX354" t="str">
            <v>&amp;^%</v>
          </cell>
          <cell r="EY354" t="str">
            <v>&amp;^%</v>
          </cell>
          <cell r="FA354" t="str">
            <v>Wolverhampton</v>
          </cell>
          <cell r="FB354" t="str">
            <v>E08000031</v>
          </cell>
          <cell r="FC354">
            <v>27000</v>
          </cell>
          <cell r="FD354">
            <v>7.7</v>
          </cell>
          <cell r="FE354">
            <v>423.3</v>
          </cell>
          <cell r="FF354">
            <v>8.3000000000000007</v>
          </cell>
          <cell r="FG354">
            <v>487.5</v>
          </cell>
          <cell r="FH354">
            <v>3.9</v>
          </cell>
          <cell r="FI354">
            <v>245.1</v>
          </cell>
          <cell r="FJ354">
            <v>5.6</v>
          </cell>
          <cell r="FK354" t="str">
            <v>&amp;^%</v>
          </cell>
          <cell r="FL354" t="str">
            <v>&amp;^%</v>
          </cell>
          <cell r="FN354" t="str">
            <v>Wolverhampton</v>
          </cell>
          <cell r="FO354" t="str">
            <v>E08000031</v>
          </cell>
          <cell r="FP354">
            <v>46000</v>
          </cell>
          <cell r="FQ354">
            <v>6.2</v>
          </cell>
          <cell r="FR354">
            <v>40</v>
          </cell>
          <cell r="FS354">
            <v>0.7</v>
          </cell>
          <cell r="FT354">
            <v>41.5</v>
          </cell>
          <cell r="FU354">
            <v>1</v>
          </cell>
          <cell r="FV354">
            <v>36.200000000000003</v>
          </cell>
          <cell r="FW354">
            <v>1.4</v>
          </cell>
          <cell r="FX354" t="str">
            <v>&amp;^%</v>
          </cell>
          <cell r="FY354" t="str">
            <v>&amp;^%</v>
          </cell>
          <cell r="GA354" t="str">
            <v>Wolverhampton</v>
          </cell>
          <cell r="GB354" t="str">
            <v>E08000031</v>
          </cell>
          <cell r="GC354">
            <v>39000</v>
          </cell>
          <cell r="GD354">
            <v>13.1</v>
          </cell>
          <cell r="GE354">
            <v>27650</v>
          </cell>
          <cell r="GF354">
            <v>16</v>
          </cell>
          <cell r="GG354">
            <v>35554</v>
          </cell>
          <cell r="GH354">
            <v>9.5</v>
          </cell>
          <cell r="GI354" t="str">
            <v>&amp;^%</v>
          </cell>
          <cell r="GJ354" t="str">
            <v>&amp;^%</v>
          </cell>
          <cell r="GK354" t="str">
            <v>&amp;^%</v>
          </cell>
          <cell r="GL354" t="str">
            <v>&amp;^%</v>
          </cell>
          <cell r="GN354" t="str">
            <v>Wolverhampton</v>
          </cell>
          <cell r="GO354" t="str">
            <v>E08000031</v>
          </cell>
          <cell r="GP354">
            <v>46000</v>
          </cell>
          <cell r="GQ354">
            <v>6.2</v>
          </cell>
          <cell r="GR354">
            <v>12.3</v>
          </cell>
          <cell r="GS354">
            <v>5.6</v>
          </cell>
          <cell r="GT354">
            <v>15.68</v>
          </cell>
          <cell r="GU354">
            <v>5.3</v>
          </cell>
          <cell r="GV354">
            <v>7.34</v>
          </cell>
          <cell r="GW354">
            <v>4.0999999999999996</v>
          </cell>
          <cell r="GX354" t="str">
            <v>&amp;^%</v>
          </cell>
          <cell r="GY354" t="str">
            <v>&amp;^%</v>
          </cell>
        </row>
        <row r="355">
          <cell r="A355" t="str">
            <v>Bromsgrove</v>
          </cell>
          <cell r="B355" t="str">
            <v>E07000234</v>
          </cell>
          <cell r="C355">
            <v>13000</v>
          </cell>
          <cell r="D355">
            <v>11.6</v>
          </cell>
          <cell r="E355">
            <v>464.8</v>
          </cell>
          <cell r="F355">
            <v>13</v>
          </cell>
          <cell r="G355">
            <v>586.5</v>
          </cell>
          <cell r="H355">
            <v>7.3</v>
          </cell>
          <cell r="I355">
            <v>255.2</v>
          </cell>
          <cell r="J355">
            <v>8.5</v>
          </cell>
          <cell r="K355" t="str">
            <v>&amp;^%</v>
          </cell>
          <cell r="L355" t="str">
            <v>&amp;^%</v>
          </cell>
          <cell r="N355" t="str">
            <v>Bromsgrove</v>
          </cell>
          <cell r="O355" t="str">
            <v>E07000234</v>
          </cell>
          <cell r="P355">
            <v>19000</v>
          </cell>
          <cell r="Q355">
            <v>9.4</v>
          </cell>
          <cell r="R355">
            <v>37.6</v>
          </cell>
          <cell r="S355">
            <v>1.2</v>
          </cell>
          <cell r="T355">
            <v>38.6</v>
          </cell>
          <cell r="U355">
            <v>1</v>
          </cell>
          <cell r="V355">
            <v>33.700000000000003</v>
          </cell>
          <cell r="W355">
            <v>2.2000000000000002</v>
          </cell>
          <cell r="X355" t="str">
            <v>&amp;^%</v>
          </cell>
          <cell r="Y355" t="str">
            <v>&amp;^%</v>
          </cell>
          <cell r="AA355" t="str">
            <v>Bromsgrove</v>
          </cell>
          <cell r="AB355" t="str">
            <v>E07000234</v>
          </cell>
          <cell r="AC355">
            <v>17000</v>
          </cell>
          <cell r="AD355">
            <v>13.5</v>
          </cell>
          <cell r="AE355">
            <v>22349</v>
          </cell>
          <cell r="AF355">
            <v>15</v>
          </cell>
          <cell r="AG355">
            <v>27235</v>
          </cell>
          <cell r="AH355">
            <v>6.5</v>
          </cell>
          <cell r="AI355">
            <v>12309</v>
          </cell>
          <cell r="AJ355">
            <v>4.4000000000000004</v>
          </cell>
          <cell r="AK355" t="str">
            <v>&amp;^%</v>
          </cell>
          <cell r="AL355" t="str">
            <v>&amp;^%</v>
          </cell>
          <cell r="AN355" t="str">
            <v>Bromsgrove</v>
          </cell>
          <cell r="AO355" t="str">
            <v>E07000234</v>
          </cell>
          <cell r="AP355">
            <v>19000</v>
          </cell>
          <cell r="AQ355">
            <v>9.4</v>
          </cell>
          <cell r="AR355">
            <v>11.59</v>
          </cell>
          <cell r="AS355">
            <v>9.5</v>
          </cell>
          <cell r="AT355">
            <v>14.13</v>
          </cell>
          <cell r="AU355">
            <v>6.1</v>
          </cell>
          <cell r="AV355">
            <v>6.39</v>
          </cell>
          <cell r="AW355">
            <v>2.7</v>
          </cell>
          <cell r="AX355" t="str">
            <v>&amp;^%</v>
          </cell>
          <cell r="AY355" t="str">
            <v>&amp;^%</v>
          </cell>
          <cell r="BA355" t="str">
            <v>Bromsgrove</v>
          </cell>
          <cell r="BB355" t="str">
            <v>E07000234</v>
          </cell>
          <cell r="BC355">
            <v>19000</v>
          </cell>
          <cell r="BD355">
            <v>9.4</v>
          </cell>
          <cell r="BE355">
            <v>448.8</v>
          </cell>
          <cell r="BF355">
            <v>8.6999999999999993</v>
          </cell>
          <cell r="BG355">
            <v>545.5</v>
          </cell>
          <cell r="BH355">
            <v>5.8</v>
          </cell>
          <cell r="BI355">
            <v>236.6</v>
          </cell>
          <cell r="BJ355">
            <v>4.0999999999999996</v>
          </cell>
          <cell r="BK355" t="str">
            <v>&amp;^%</v>
          </cell>
          <cell r="BL355" t="str">
            <v>&amp;^%</v>
          </cell>
          <cell r="BN355" t="str">
            <v>Bromsgrove</v>
          </cell>
          <cell r="BO355" t="str">
            <v>E07000234</v>
          </cell>
          <cell r="BP355">
            <v>27000</v>
          </cell>
          <cell r="BQ355">
            <v>7.8</v>
          </cell>
          <cell r="BR355">
            <v>37</v>
          </cell>
          <cell r="BS355">
            <v>1.7</v>
          </cell>
          <cell r="BT355">
            <v>32.5</v>
          </cell>
          <cell r="BU355">
            <v>2.7</v>
          </cell>
          <cell r="BV355" t="str">
            <v>&amp;^%</v>
          </cell>
          <cell r="BW355" t="str">
            <v>&amp;^%</v>
          </cell>
          <cell r="BX355" t="str">
            <v>&amp;^%</v>
          </cell>
          <cell r="BY355" t="str">
            <v>&amp;^%</v>
          </cell>
          <cell r="CA355" t="str">
            <v>Bromsgrove</v>
          </cell>
          <cell r="CB355" t="str">
            <v>E07000234</v>
          </cell>
          <cell r="CC355">
            <v>25000</v>
          </cell>
          <cell r="CD355">
            <v>10.5</v>
          </cell>
          <cell r="CE355">
            <v>18201</v>
          </cell>
          <cell r="CF355">
            <v>11</v>
          </cell>
          <cell r="CG355">
            <v>21499</v>
          </cell>
          <cell r="CH355">
            <v>6.8</v>
          </cell>
          <cell r="CI355" t="str">
            <v>&amp;^%</v>
          </cell>
          <cell r="CJ355" t="str">
            <v>&amp;^%</v>
          </cell>
          <cell r="CK355" t="str">
            <v>&amp;^%</v>
          </cell>
          <cell r="CL355" t="str">
            <v>&amp;^%</v>
          </cell>
          <cell r="CN355" t="str">
            <v>Bromsgrove</v>
          </cell>
          <cell r="CO355" t="str">
            <v>E07000234</v>
          </cell>
          <cell r="CP355">
            <v>27000</v>
          </cell>
          <cell r="CQ355">
            <v>7.8</v>
          </cell>
          <cell r="CR355">
            <v>10.09</v>
          </cell>
          <cell r="CS355">
            <v>7.9</v>
          </cell>
          <cell r="CT355">
            <v>13.4</v>
          </cell>
          <cell r="CU355">
            <v>5.6</v>
          </cell>
          <cell r="CV355">
            <v>6.25</v>
          </cell>
          <cell r="CW355">
            <v>1.7</v>
          </cell>
          <cell r="CX355" t="str">
            <v>&amp;^%</v>
          </cell>
          <cell r="CY355" t="str">
            <v>&amp;^%</v>
          </cell>
          <cell r="DA355" t="str">
            <v>Bromsgrove</v>
          </cell>
          <cell r="DB355" t="str">
            <v>E07000234</v>
          </cell>
          <cell r="DC355">
            <v>27000</v>
          </cell>
          <cell r="DD355">
            <v>7.8</v>
          </cell>
          <cell r="DE355">
            <v>356.2</v>
          </cell>
          <cell r="DF355">
            <v>9.3000000000000007</v>
          </cell>
          <cell r="DG355">
            <v>435.9</v>
          </cell>
          <cell r="DH355">
            <v>6.2</v>
          </cell>
          <cell r="DI355">
            <v>123</v>
          </cell>
          <cell r="DJ355">
            <v>16</v>
          </cell>
          <cell r="DK355" t="str">
            <v>&amp;^%</v>
          </cell>
          <cell r="DL355" t="str">
            <v>&amp;^%</v>
          </cell>
          <cell r="DN355" t="str">
            <v>Bromsgrove</v>
          </cell>
          <cell r="DO355" t="str">
            <v>E07000234</v>
          </cell>
          <cell r="DP355">
            <v>6000</v>
          </cell>
          <cell r="DQ355">
            <v>15.8</v>
          </cell>
          <cell r="DR355">
            <v>37</v>
          </cell>
          <cell r="DS355">
            <v>1.6</v>
          </cell>
          <cell r="DT355">
            <v>37.4</v>
          </cell>
          <cell r="DU355">
            <v>1.3</v>
          </cell>
          <cell r="DV355" t="str">
            <v>&amp;^%</v>
          </cell>
          <cell r="DW355" t="str">
            <v>&amp;^%</v>
          </cell>
          <cell r="DX355" t="str">
            <v>&amp;^%</v>
          </cell>
          <cell r="DY355" t="str">
            <v>&amp;^%</v>
          </cell>
          <cell r="EA355" t="str">
            <v>Bromsgrove</v>
          </cell>
          <cell r="EB355" t="str">
            <v>E07000234</v>
          </cell>
          <cell r="EC355">
            <v>6000</v>
          </cell>
          <cell r="ED355">
            <v>18.3</v>
          </cell>
          <cell r="EE355" t="str">
            <v>&amp;^%</v>
          </cell>
          <cell r="EF355" t="str">
            <v>&amp;^%</v>
          </cell>
          <cell r="EG355">
            <v>24010</v>
          </cell>
          <cell r="EH355">
            <v>9.8000000000000007</v>
          </cell>
          <cell r="EI355" t="str">
            <v>&amp;^%</v>
          </cell>
          <cell r="EJ355" t="str">
            <v>&amp;^%</v>
          </cell>
          <cell r="EK355" t="str">
            <v>&amp;^%</v>
          </cell>
          <cell r="EL355" t="str">
            <v>&amp;^%</v>
          </cell>
          <cell r="EN355" t="str">
            <v>Bromsgrove</v>
          </cell>
          <cell r="EO355" t="str">
            <v>E07000234</v>
          </cell>
          <cell r="EP355">
            <v>6000</v>
          </cell>
          <cell r="EQ355">
            <v>15.8</v>
          </cell>
          <cell r="ER355">
            <v>11.13</v>
          </cell>
          <cell r="ES355">
            <v>20</v>
          </cell>
          <cell r="ET355">
            <v>12.33</v>
          </cell>
          <cell r="EU355">
            <v>8</v>
          </cell>
          <cell r="EV355" t="str">
            <v>&amp;^%</v>
          </cell>
          <cell r="EW355" t="str">
            <v>&amp;^%</v>
          </cell>
          <cell r="EX355" t="str">
            <v>&amp;^%</v>
          </cell>
          <cell r="EY355" t="str">
            <v>&amp;^%</v>
          </cell>
          <cell r="FA355" t="str">
            <v>Bromsgrove</v>
          </cell>
          <cell r="FB355" t="str">
            <v>E07000234</v>
          </cell>
          <cell r="FC355">
            <v>6000</v>
          </cell>
          <cell r="FD355">
            <v>15.8</v>
          </cell>
          <cell r="FE355">
            <v>402.9</v>
          </cell>
          <cell r="FF355">
            <v>20</v>
          </cell>
          <cell r="FG355">
            <v>460.8</v>
          </cell>
          <cell r="FH355">
            <v>7.8</v>
          </cell>
          <cell r="FI355" t="str">
            <v>&amp;^%</v>
          </cell>
          <cell r="FJ355" t="str">
            <v>&amp;^%</v>
          </cell>
          <cell r="FK355" t="str">
            <v>&amp;^%</v>
          </cell>
          <cell r="FL355" t="str">
            <v>&amp;^%</v>
          </cell>
          <cell r="FN355" t="str">
            <v>Bromsgrove</v>
          </cell>
          <cell r="FO355" t="str">
            <v>E07000234</v>
          </cell>
          <cell r="FP355">
            <v>13000</v>
          </cell>
          <cell r="FQ355">
            <v>11.6</v>
          </cell>
          <cell r="FR355">
            <v>38.700000000000003</v>
          </cell>
          <cell r="FS355">
            <v>1.7</v>
          </cell>
          <cell r="FT355">
            <v>39.200000000000003</v>
          </cell>
          <cell r="FU355">
            <v>1.3</v>
          </cell>
          <cell r="FV355">
            <v>35</v>
          </cell>
          <cell r="FW355">
            <v>3.7</v>
          </cell>
          <cell r="FX355" t="str">
            <v>&amp;^%</v>
          </cell>
          <cell r="FY355" t="str">
            <v>&amp;^%</v>
          </cell>
          <cell r="GA355" t="str">
            <v>Bromsgrove</v>
          </cell>
          <cell r="GB355" t="str">
            <v>E07000234</v>
          </cell>
          <cell r="GC355">
            <v>11000</v>
          </cell>
          <cell r="GD355">
            <v>18.2</v>
          </cell>
          <cell r="GE355" t="str">
            <v>&amp;^%</v>
          </cell>
          <cell r="GF355" t="str">
            <v>&amp;^%</v>
          </cell>
          <cell r="GG355">
            <v>28921</v>
          </cell>
          <cell r="GH355">
            <v>8.4</v>
          </cell>
          <cell r="GI355">
            <v>13518</v>
          </cell>
          <cell r="GJ355">
            <v>8.4</v>
          </cell>
          <cell r="GK355" t="str">
            <v>&amp;^%</v>
          </cell>
          <cell r="GL355" t="str">
            <v>&amp;^%</v>
          </cell>
          <cell r="GN355" t="str">
            <v>Bromsgrove</v>
          </cell>
          <cell r="GO355" t="str">
            <v>E07000234</v>
          </cell>
          <cell r="GP355">
            <v>13000</v>
          </cell>
          <cell r="GQ355">
            <v>11.6</v>
          </cell>
          <cell r="GR355">
            <v>11.69</v>
          </cell>
          <cell r="GS355">
            <v>14</v>
          </cell>
          <cell r="GT355">
            <v>14.96</v>
          </cell>
          <cell r="GU355">
            <v>7.8</v>
          </cell>
          <cell r="GV355">
            <v>6.66</v>
          </cell>
          <cell r="GW355">
            <v>5.2</v>
          </cell>
          <cell r="GX355" t="str">
            <v>&amp;^%</v>
          </cell>
          <cell r="GY355" t="str">
            <v>&amp;^%</v>
          </cell>
        </row>
        <row r="356">
          <cell r="A356" t="str">
            <v>Malvern Hills</v>
          </cell>
          <cell r="B356" t="str">
            <v>E07000235</v>
          </cell>
          <cell r="C356">
            <v>10000</v>
          </cell>
          <cell r="D356">
            <v>13.4</v>
          </cell>
          <cell r="E356">
            <v>516</v>
          </cell>
          <cell r="F356">
            <v>11</v>
          </cell>
          <cell r="G356">
            <v>612.4</v>
          </cell>
          <cell r="H356">
            <v>7.6</v>
          </cell>
          <cell r="I356">
            <v>283.60000000000002</v>
          </cell>
          <cell r="J356">
            <v>9.4</v>
          </cell>
          <cell r="K356" t="str">
            <v>&amp;^%</v>
          </cell>
          <cell r="L356" t="str">
            <v>&amp;^%</v>
          </cell>
          <cell r="N356" t="str">
            <v>Malvern Hills</v>
          </cell>
          <cell r="O356" t="str">
            <v>E07000235</v>
          </cell>
          <cell r="P356">
            <v>15000</v>
          </cell>
          <cell r="Q356">
            <v>10.7</v>
          </cell>
          <cell r="R356">
            <v>37.5</v>
          </cell>
          <cell r="S356">
            <v>2.1</v>
          </cell>
          <cell r="T356">
            <v>39</v>
          </cell>
          <cell r="U356">
            <v>1.3</v>
          </cell>
          <cell r="V356">
            <v>33.6</v>
          </cell>
          <cell r="W356">
            <v>2.7</v>
          </cell>
          <cell r="X356" t="str">
            <v>&amp;^%</v>
          </cell>
          <cell r="Y356" t="str">
            <v>&amp;^%</v>
          </cell>
          <cell r="AA356" t="str">
            <v>Malvern Hills</v>
          </cell>
          <cell r="AB356" t="str">
            <v>E07000235</v>
          </cell>
          <cell r="AC356">
            <v>12000</v>
          </cell>
          <cell r="AD356">
            <v>13.3</v>
          </cell>
          <cell r="AE356">
            <v>22896</v>
          </cell>
          <cell r="AF356">
            <v>13</v>
          </cell>
          <cell r="AG356">
            <v>28552</v>
          </cell>
          <cell r="AH356">
            <v>7.3</v>
          </cell>
          <cell r="AI356">
            <v>14877</v>
          </cell>
          <cell r="AJ356">
            <v>14</v>
          </cell>
          <cell r="AK356" t="str">
            <v>&amp;^%</v>
          </cell>
          <cell r="AL356" t="str">
            <v>&amp;^%</v>
          </cell>
          <cell r="AN356" t="str">
            <v>Malvern Hills</v>
          </cell>
          <cell r="AO356" t="str">
            <v>E07000235</v>
          </cell>
          <cell r="AP356">
            <v>15000</v>
          </cell>
          <cell r="AQ356">
            <v>10.7</v>
          </cell>
          <cell r="AR356">
            <v>11.09</v>
          </cell>
          <cell r="AS356">
            <v>12</v>
          </cell>
          <cell r="AT356">
            <v>14.39</v>
          </cell>
          <cell r="AU356">
            <v>6.5</v>
          </cell>
          <cell r="AV356">
            <v>7.04</v>
          </cell>
          <cell r="AW356">
            <v>4.5</v>
          </cell>
          <cell r="AX356" t="str">
            <v>&amp;^%</v>
          </cell>
          <cell r="AY356" t="str">
            <v>&amp;^%</v>
          </cell>
          <cell r="BA356" t="str">
            <v>Malvern Hills</v>
          </cell>
          <cell r="BB356" t="str">
            <v>E07000235</v>
          </cell>
          <cell r="BC356">
            <v>15000</v>
          </cell>
          <cell r="BD356">
            <v>10.7</v>
          </cell>
          <cell r="BE356">
            <v>445.9</v>
          </cell>
          <cell r="BF356">
            <v>11</v>
          </cell>
          <cell r="BG356">
            <v>560.79999999999995</v>
          </cell>
          <cell r="BH356">
            <v>6.1</v>
          </cell>
          <cell r="BI356">
            <v>271.89999999999998</v>
          </cell>
          <cell r="BJ356">
            <v>8</v>
          </cell>
          <cell r="BK356" t="str">
            <v>&amp;^%</v>
          </cell>
          <cell r="BL356" t="str">
            <v>&amp;^%</v>
          </cell>
          <cell r="BN356" t="str">
            <v>Malvern Hills</v>
          </cell>
          <cell r="BO356" t="str">
            <v>E07000235</v>
          </cell>
          <cell r="BP356">
            <v>23000</v>
          </cell>
          <cell r="BQ356">
            <v>8.6999999999999993</v>
          </cell>
          <cell r="BR356">
            <v>36.799999999999997</v>
          </cell>
          <cell r="BS356">
            <v>2.7</v>
          </cell>
          <cell r="BT356">
            <v>30.6</v>
          </cell>
          <cell r="BU356">
            <v>3.7</v>
          </cell>
          <cell r="BV356" t="str">
            <v>&amp;^%</v>
          </cell>
          <cell r="BW356" t="str">
            <v>&amp;^%</v>
          </cell>
          <cell r="BX356" t="str">
            <v>&amp;^%</v>
          </cell>
          <cell r="BY356" t="str">
            <v>&amp;^%</v>
          </cell>
          <cell r="CA356" t="str">
            <v>Malvern Hills</v>
          </cell>
          <cell r="CB356" t="str">
            <v>E07000235</v>
          </cell>
          <cell r="CC356">
            <v>18000</v>
          </cell>
          <cell r="CD356">
            <v>10.7</v>
          </cell>
          <cell r="CE356">
            <v>18101</v>
          </cell>
          <cell r="CF356">
            <v>12</v>
          </cell>
          <cell r="CG356">
            <v>21090</v>
          </cell>
          <cell r="CH356">
            <v>8.6999999999999993</v>
          </cell>
          <cell r="CI356" t="str">
            <v>&amp;^%</v>
          </cell>
          <cell r="CJ356" t="str">
            <v>&amp;^%</v>
          </cell>
          <cell r="CK356" t="str">
            <v>&amp;^%</v>
          </cell>
          <cell r="CL356" t="str">
            <v>&amp;^%</v>
          </cell>
          <cell r="CN356" t="str">
            <v>Malvern Hills</v>
          </cell>
          <cell r="CO356" t="str">
            <v>E07000235</v>
          </cell>
          <cell r="CP356">
            <v>23000</v>
          </cell>
          <cell r="CQ356">
            <v>8.6999999999999993</v>
          </cell>
          <cell r="CR356">
            <v>9.44</v>
          </cell>
          <cell r="CS356">
            <v>8.1</v>
          </cell>
          <cell r="CT356">
            <v>13.38</v>
          </cell>
          <cell r="CU356">
            <v>6</v>
          </cell>
          <cell r="CV356">
            <v>6.19</v>
          </cell>
          <cell r="CW356">
            <v>1.7</v>
          </cell>
          <cell r="CX356" t="str">
            <v>&amp;^%</v>
          </cell>
          <cell r="CY356" t="str">
            <v>&amp;^%</v>
          </cell>
          <cell r="DA356" t="str">
            <v>Malvern Hills</v>
          </cell>
          <cell r="DB356" t="str">
            <v>E07000235</v>
          </cell>
          <cell r="DC356">
            <v>23000</v>
          </cell>
          <cell r="DD356">
            <v>8.6999999999999993</v>
          </cell>
          <cell r="DE356">
            <v>353.7</v>
          </cell>
          <cell r="DF356">
            <v>10</v>
          </cell>
          <cell r="DG356">
            <v>409.1</v>
          </cell>
          <cell r="DH356">
            <v>7.2</v>
          </cell>
          <cell r="DI356" t="str">
            <v>&amp;^%</v>
          </cell>
          <cell r="DJ356" t="str">
            <v>&amp;^%</v>
          </cell>
          <cell r="DK356" t="str">
            <v>&amp;^%</v>
          </cell>
          <cell r="DL356" t="str">
            <v>&amp;^%</v>
          </cell>
          <cell r="DN356" t="str">
            <v>Malvern Hills</v>
          </cell>
          <cell r="DO356" t="str">
            <v>E07000235</v>
          </cell>
          <cell r="DP356">
            <v>5000</v>
          </cell>
          <cell r="DQ356">
            <v>17.899999999999999</v>
          </cell>
          <cell r="DR356">
            <v>37.5</v>
          </cell>
          <cell r="DS356">
            <v>2.5</v>
          </cell>
          <cell r="DT356">
            <v>38.5</v>
          </cell>
          <cell r="DU356">
            <v>2.4</v>
          </cell>
          <cell r="DV356" t="str">
            <v>&amp;^%</v>
          </cell>
          <cell r="DW356" t="str">
            <v>&amp;^%</v>
          </cell>
          <cell r="DX356" t="str">
            <v>&amp;^%</v>
          </cell>
          <cell r="DY356" t="str">
            <v>&amp;^%</v>
          </cell>
          <cell r="EA356" t="str">
            <v>Malvern Hills</v>
          </cell>
          <cell r="EB356" t="str">
            <v>E07000235</v>
          </cell>
          <cell r="EC356" t="str">
            <v>&amp;^%</v>
          </cell>
          <cell r="ED356" t="str">
            <v>&amp;^%</v>
          </cell>
          <cell r="EE356">
            <v>21298</v>
          </cell>
          <cell r="EF356">
            <v>18</v>
          </cell>
          <cell r="EG356">
            <v>23799</v>
          </cell>
          <cell r="EH356">
            <v>8.6</v>
          </cell>
          <cell r="EI356" t="str">
            <v>&amp;^%</v>
          </cell>
          <cell r="EJ356" t="str">
            <v>&amp;^%</v>
          </cell>
          <cell r="EK356" t="str">
            <v>&amp;^%</v>
          </cell>
          <cell r="EL356" t="str">
            <v>&amp;^%</v>
          </cell>
          <cell r="EN356" t="str">
            <v>Malvern Hills</v>
          </cell>
          <cell r="EO356" t="str">
            <v>E07000235</v>
          </cell>
          <cell r="EP356">
            <v>5000</v>
          </cell>
          <cell r="EQ356">
            <v>17.899999999999999</v>
          </cell>
          <cell r="ER356">
            <v>10.42</v>
          </cell>
          <cell r="ES356">
            <v>17</v>
          </cell>
          <cell r="ET356">
            <v>11.9</v>
          </cell>
          <cell r="EU356">
            <v>7.8</v>
          </cell>
          <cell r="EV356" t="str">
            <v>&amp;^%</v>
          </cell>
          <cell r="EW356" t="str">
            <v>&amp;^%</v>
          </cell>
          <cell r="EX356" t="str">
            <v>&amp;^%</v>
          </cell>
          <cell r="EY356" t="str">
            <v>&amp;^%</v>
          </cell>
          <cell r="FA356" t="str">
            <v>Malvern Hills</v>
          </cell>
          <cell r="FB356" t="str">
            <v>E07000235</v>
          </cell>
          <cell r="FC356">
            <v>5000</v>
          </cell>
          <cell r="FD356">
            <v>17.899999999999999</v>
          </cell>
          <cell r="FE356">
            <v>393.6</v>
          </cell>
          <cell r="FF356">
            <v>14</v>
          </cell>
          <cell r="FG356">
            <v>458.3</v>
          </cell>
          <cell r="FH356">
            <v>7.2</v>
          </cell>
          <cell r="FI356" t="str">
            <v>&amp;^%</v>
          </cell>
          <cell r="FJ356" t="str">
            <v>&amp;^%</v>
          </cell>
          <cell r="FK356" t="str">
            <v>&amp;^%</v>
          </cell>
          <cell r="FL356" t="str">
            <v>&amp;^%</v>
          </cell>
          <cell r="FN356" t="str">
            <v>Malvern Hills</v>
          </cell>
          <cell r="FO356" t="str">
            <v>E07000235</v>
          </cell>
          <cell r="FP356">
            <v>10000</v>
          </cell>
          <cell r="FQ356">
            <v>13.4</v>
          </cell>
          <cell r="FR356">
            <v>38.700000000000003</v>
          </cell>
          <cell r="FS356">
            <v>2.1</v>
          </cell>
          <cell r="FT356">
            <v>39.200000000000003</v>
          </cell>
          <cell r="FU356">
            <v>1.6</v>
          </cell>
          <cell r="FV356" t="str">
            <v>&amp;^%</v>
          </cell>
          <cell r="FW356" t="str">
            <v>&amp;^%</v>
          </cell>
          <cell r="FX356" t="str">
            <v>&amp;^%</v>
          </cell>
          <cell r="FY356" t="str">
            <v>&amp;^%</v>
          </cell>
          <cell r="GA356" t="str">
            <v>Malvern Hills</v>
          </cell>
          <cell r="GB356" t="str">
            <v>E07000235</v>
          </cell>
          <cell r="GC356">
            <v>8000</v>
          </cell>
          <cell r="GD356">
            <v>16.8</v>
          </cell>
          <cell r="GE356">
            <v>23757</v>
          </cell>
          <cell r="GF356">
            <v>19</v>
          </cell>
          <cell r="GG356">
            <v>31101</v>
          </cell>
          <cell r="GH356">
            <v>9.4</v>
          </cell>
          <cell r="GI356" t="str">
            <v>&amp;^%</v>
          </cell>
          <cell r="GJ356" t="str">
            <v>&amp;^%</v>
          </cell>
          <cell r="GK356" t="str">
            <v>&amp;^%</v>
          </cell>
          <cell r="GL356" t="str">
            <v>&amp;^%</v>
          </cell>
          <cell r="GN356" t="str">
            <v>Malvern Hills</v>
          </cell>
          <cell r="GO356" t="str">
            <v>E07000235</v>
          </cell>
          <cell r="GP356">
            <v>10000</v>
          </cell>
          <cell r="GQ356">
            <v>13.4</v>
          </cell>
          <cell r="GR356">
            <v>11.75</v>
          </cell>
          <cell r="GS356">
            <v>15</v>
          </cell>
          <cell r="GT356">
            <v>15.63</v>
          </cell>
          <cell r="GU356">
            <v>8.1999999999999993</v>
          </cell>
          <cell r="GV356">
            <v>7.3</v>
          </cell>
          <cell r="GW356">
            <v>5.7</v>
          </cell>
          <cell r="GX356" t="str">
            <v>&amp;^%</v>
          </cell>
          <cell r="GY356" t="str">
            <v>&amp;^%</v>
          </cell>
        </row>
        <row r="357">
          <cell r="A357" t="str">
            <v>Redditch</v>
          </cell>
          <cell r="B357" t="str">
            <v>E07000236</v>
          </cell>
          <cell r="C357">
            <v>19000</v>
          </cell>
          <cell r="D357">
            <v>9.8000000000000007</v>
          </cell>
          <cell r="E357">
            <v>483.7</v>
          </cell>
          <cell r="F357">
            <v>10</v>
          </cell>
          <cell r="G357">
            <v>579.79999999999995</v>
          </cell>
          <cell r="H357">
            <v>5.4</v>
          </cell>
          <cell r="I357">
            <v>268</v>
          </cell>
          <cell r="J357">
            <v>5</v>
          </cell>
          <cell r="K357" t="str">
            <v>&amp;^%</v>
          </cell>
          <cell r="L357" t="str">
            <v>&amp;^%</v>
          </cell>
          <cell r="N357" t="str">
            <v>Redditch</v>
          </cell>
          <cell r="O357" t="str">
            <v>E07000236</v>
          </cell>
          <cell r="P357">
            <v>28000</v>
          </cell>
          <cell r="Q357">
            <v>7.8</v>
          </cell>
          <cell r="R357">
            <v>39</v>
          </cell>
          <cell r="S357">
            <v>1.6</v>
          </cell>
          <cell r="T357">
            <v>40</v>
          </cell>
          <cell r="U357">
            <v>1.1000000000000001</v>
          </cell>
          <cell r="V357">
            <v>34.6</v>
          </cell>
          <cell r="W357">
            <v>2</v>
          </cell>
          <cell r="X357" t="str">
            <v>&amp;^%</v>
          </cell>
          <cell r="Y357" t="str">
            <v>&amp;^%</v>
          </cell>
          <cell r="AA357" t="str">
            <v>Redditch</v>
          </cell>
          <cell r="AB357" t="str">
            <v>E07000236</v>
          </cell>
          <cell r="AC357">
            <v>24000</v>
          </cell>
          <cell r="AD357">
            <v>9.4</v>
          </cell>
          <cell r="AE357">
            <v>22096</v>
          </cell>
          <cell r="AF357">
            <v>8.4</v>
          </cell>
          <cell r="AG357">
            <v>27515</v>
          </cell>
          <cell r="AH357">
            <v>6</v>
          </cell>
          <cell r="AI357">
            <v>13501</v>
          </cell>
          <cell r="AJ357">
            <v>6.3</v>
          </cell>
          <cell r="AK357" t="str">
            <v>&amp;^%</v>
          </cell>
          <cell r="AL357" t="str">
            <v>&amp;^%</v>
          </cell>
          <cell r="AN357" t="str">
            <v>Redditch</v>
          </cell>
          <cell r="AO357" t="str">
            <v>E07000236</v>
          </cell>
          <cell r="AP357">
            <v>28000</v>
          </cell>
          <cell r="AQ357">
            <v>7.8</v>
          </cell>
          <cell r="AR357">
            <v>10.87</v>
          </cell>
          <cell r="AS357">
            <v>7.9</v>
          </cell>
          <cell r="AT357">
            <v>13.52</v>
          </cell>
          <cell r="AU357">
            <v>4.8</v>
          </cell>
          <cell r="AV357">
            <v>6.5</v>
          </cell>
          <cell r="AW357">
            <v>2.1</v>
          </cell>
          <cell r="AX357" t="str">
            <v>&amp;^%</v>
          </cell>
          <cell r="AY357" t="str">
            <v>&amp;^%</v>
          </cell>
          <cell r="BA357" t="str">
            <v>Redditch</v>
          </cell>
          <cell r="BB357" t="str">
            <v>E07000236</v>
          </cell>
          <cell r="BC357">
            <v>28000</v>
          </cell>
          <cell r="BD357">
            <v>7.8</v>
          </cell>
          <cell r="BE357">
            <v>449.9</v>
          </cell>
          <cell r="BF357">
            <v>7.6</v>
          </cell>
          <cell r="BG357">
            <v>540.29999999999995</v>
          </cell>
          <cell r="BH357">
            <v>4.5999999999999996</v>
          </cell>
          <cell r="BI357">
            <v>256.2</v>
          </cell>
          <cell r="BJ357">
            <v>3.5</v>
          </cell>
          <cell r="BK357" t="str">
            <v>&amp;^%</v>
          </cell>
          <cell r="BL357" t="str">
            <v>&amp;^%</v>
          </cell>
          <cell r="BN357" t="str">
            <v>Redditch</v>
          </cell>
          <cell r="BO357" t="str">
            <v>E07000236</v>
          </cell>
          <cell r="BP357">
            <v>39000</v>
          </cell>
          <cell r="BQ357">
            <v>6.6</v>
          </cell>
          <cell r="BR357">
            <v>37.5</v>
          </cell>
          <cell r="BS357">
            <v>1.5</v>
          </cell>
          <cell r="BT357">
            <v>33.799999999999997</v>
          </cell>
          <cell r="BU357">
            <v>2.4</v>
          </cell>
          <cell r="BV357">
            <v>15</v>
          </cell>
          <cell r="BW357">
            <v>11</v>
          </cell>
          <cell r="BX357" t="str">
            <v>&amp;^%</v>
          </cell>
          <cell r="BY357" t="str">
            <v>&amp;^%</v>
          </cell>
          <cell r="CA357" t="str">
            <v>Redditch</v>
          </cell>
          <cell r="CB357" t="str">
            <v>E07000236</v>
          </cell>
          <cell r="CC357">
            <v>34000</v>
          </cell>
          <cell r="CD357">
            <v>7.8</v>
          </cell>
          <cell r="CE357">
            <v>17487</v>
          </cell>
          <cell r="CF357">
            <v>8.6</v>
          </cell>
          <cell r="CG357">
            <v>21680</v>
          </cell>
          <cell r="CH357">
            <v>6.4</v>
          </cell>
          <cell r="CI357">
            <v>5647</v>
          </cell>
          <cell r="CJ357">
            <v>17</v>
          </cell>
          <cell r="CK357" t="str">
            <v>&amp;^%</v>
          </cell>
          <cell r="CL357" t="str">
            <v>&amp;^%</v>
          </cell>
          <cell r="CN357" t="str">
            <v>Redditch</v>
          </cell>
          <cell r="CO357" t="str">
            <v>E07000236</v>
          </cell>
          <cell r="CP357">
            <v>39000</v>
          </cell>
          <cell r="CQ357">
            <v>6.6</v>
          </cell>
          <cell r="CR357">
            <v>9.81</v>
          </cell>
          <cell r="CS357">
            <v>5.4</v>
          </cell>
          <cell r="CT357">
            <v>12.84</v>
          </cell>
          <cell r="CU357">
            <v>4.4000000000000004</v>
          </cell>
          <cell r="CV357">
            <v>6.25</v>
          </cell>
          <cell r="CW357">
            <v>1.4</v>
          </cell>
          <cell r="CX357" t="str">
            <v>&amp;^%</v>
          </cell>
          <cell r="CY357" t="str">
            <v>&amp;^%</v>
          </cell>
          <cell r="DA357" t="str">
            <v>Redditch</v>
          </cell>
          <cell r="DB357" t="str">
            <v>E07000236</v>
          </cell>
          <cell r="DC357">
            <v>39000</v>
          </cell>
          <cell r="DD357">
            <v>6.6</v>
          </cell>
          <cell r="DE357">
            <v>370</v>
          </cell>
          <cell r="DF357">
            <v>7.1</v>
          </cell>
          <cell r="DG357">
            <v>434.1</v>
          </cell>
          <cell r="DH357">
            <v>5</v>
          </cell>
          <cell r="DI357">
            <v>118.7</v>
          </cell>
          <cell r="DJ357">
            <v>14</v>
          </cell>
          <cell r="DK357" t="str">
            <v>&amp;^%</v>
          </cell>
          <cell r="DL357" t="str">
            <v>&amp;^%</v>
          </cell>
          <cell r="DN357" t="str">
            <v>Redditch</v>
          </cell>
          <cell r="DO357" t="str">
            <v>E07000236</v>
          </cell>
          <cell r="DP357">
            <v>9000</v>
          </cell>
          <cell r="DQ357">
            <v>13.1</v>
          </cell>
          <cell r="DR357">
            <v>37.4</v>
          </cell>
          <cell r="DS357">
            <v>2</v>
          </cell>
          <cell r="DT357">
            <v>37.799999999999997</v>
          </cell>
          <cell r="DU357">
            <v>1.5</v>
          </cell>
          <cell r="DV357">
            <v>32.4</v>
          </cell>
          <cell r="DW357">
            <v>3.6</v>
          </cell>
          <cell r="DX357" t="str">
            <v>&amp;^%</v>
          </cell>
          <cell r="DY357" t="str">
            <v>&amp;^%</v>
          </cell>
          <cell r="EA357" t="str">
            <v>Redditch</v>
          </cell>
          <cell r="EB357" t="str">
            <v>E07000236</v>
          </cell>
          <cell r="EC357">
            <v>8000</v>
          </cell>
          <cell r="ED357">
            <v>15.7</v>
          </cell>
          <cell r="EE357">
            <v>20275</v>
          </cell>
          <cell r="EF357">
            <v>11</v>
          </cell>
          <cell r="EG357">
            <v>24679</v>
          </cell>
          <cell r="EH357">
            <v>12</v>
          </cell>
          <cell r="EI357" t="str">
            <v>&amp;^%</v>
          </cell>
          <cell r="EJ357" t="str">
            <v>&amp;^%</v>
          </cell>
          <cell r="EK357" t="str">
            <v>&amp;^%</v>
          </cell>
          <cell r="EL357" t="str">
            <v>&amp;^%</v>
          </cell>
          <cell r="EN357" t="str">
            <v>Redditch</v>
          </cell>
          <cell r="EO357" t="str">
            <v>E07000236</v>
          </cell>
          <cell r="EP357">
            <v>9000</v>
          </cell>
          <cell r="EQ357">
            <v>13.1</v>
          </cell>
          <cell r="ER357">
            <v>9.58</v>
          </cell>
          <cell r="ES357">
            <v>14</v>
          </cell>
          <cell r="ET357">
            <v>12.16</v>
          </cell>
          <cell r="EU357">
            <v>8.6999999999999993</v>
          </cell>
          <cell r="EV357" t="str">
            <v>&amp;^%</v>
          </cell>
          <cell r="EW357" t="str">
            <v>&amp;^%</v>
          </cell>
          <cell r="EX357" t="str">
            <v>&amp;^%</v>
          </cell>
          <cell r="EY357" t="str">
            <v>&amp;^%</v>
          </cell>
          <cell r="FA357" t="str">
            <v>Redditch</v>
          </cell>
          <cell r="FB357" t="str">
            <v>E07000236</v>
          </cell>
          <cell r="FC357">
            <v>9000</v>
          </cell>
          <cell r="FD357">
            <v>13.1</v>
          </cell>
          <cell r="FE357">
            <v>383.3</v>
          </cell>
          <cell r="FF357">
            <v>11</v>
          </cell>
          <cell r="FG357">
            <v>459.3</v>
          </cell>
          <cell r="FH357">
            <v>8.4</v>
          </cell>
          <cell r="FI357" t="str">
            <v>&amp;^%</v>
          </cell>
          <cell r="FJ357" t="str">
            <v>&amp;^%</v>
          </cell>
          <cell r="FK357" t="str">
            <v>&amp;^%</v>
          </cell>
          <cell r="FL357" t="str">
            <v>&amp;^%</v>
          </cell>
          <cell r="FN357" t="str">
            <v>Redditch</v>
          </cell>
          <cell r="FO357" t="str">
            <v>E07000236</v>
          </cell>
          <cell r="FP357">
            <v>19000</v>
          </cell>
          <cell r="FQ357">
            <v>9.8000000000000007</v>
          </cell>
          <cell r="FR357">
            <v>39.6</v>
          </cell>
          <cell r="FS357">
            <v>2.6</v>
          </cell>
          <cell r="FT357">
            <v>41</v>
          </cell>
          <cell r="FU357">
            <v>1.3</v>
          </cell>
          <cell r="FV357">
            <v>35</v>
          </cell>
          <cell r="FW357">
            <v>3.3</v>
          </cell>
          <cell r="FX357" t="str">
            <v>&amp;^%</v>
          </cell>
          <cell r="FY357" t="str">
            <v>&amp;^%</v>
          </cell>
          <cell r="GA357" t="str">
            <v>Redditch</v>
          </cell>
          <cell r="GB357" t="str">
            <v>E07000236</v>
          </cell>
          <cell r="GC357">
            <v>16000</v>
          </cell>
          <cell r="GD357">
            <v>11.8</v>
          </cell>
          <cell r="GE357">
            <v>24148</v>
          </cell>
          <cell r="GF357">
            <v>10</v>
          </cell>
          <cell r="GG357">
            <v>28887</v>
          </cell>
          <cell r="GH357">
            <v>7</v>
          </cell>
          <cell r="GI357">
            <v>14063</v>
          </cell>
          <cell r="GJ357">
            <v>16</v>
          </cell>
          <cell r="GK357" t="str">
            <v>&amp;^%</v>
          </cell>
          <cell r="GL357" t="str">
            <v>&amp;^%</v>
          </cell>
          <cell r="GN357" t="str">
            <v>Redditch</v>
          </cell>
          <cell r="GO357" t="str">
            <v>E07000236</v>
          </cell>
          <cell r="GP357">
            <v>19000</v>
          </cell>
          <cell r="GQ357">
            <v>9.8000000000000007</v>
          </cell>
          <cell r="GR357">
            <v>11.4</v>
          </cell>
          <cell r="GS357">
            <v>8.8000000000000007</v>
          </cell>
          <cell r="GT357">
            <v>14.13</v>
          </cell>
          <cell r="GU357">
            <v>5.6</v>
          </cell>
          <cell r="GV357">
            <v>6.6</v>
          </cell>
          <cell r="GW357">
            <v>3.7</v>
          </cell>
          <cell r="GX357" t="str">
            <v>&amp;^%</v>
          </cell>
          <cell r="GY357" t="str">
            <v>&amp;^%</v>
          </cell>
        </row>
        <row r="358">
          <cell r="A358" t="str">
            <v>Worcester</v>
          </cell>
          <cell r="B358" t="str">
            <v>E07000237</v>
          </cell>
          <cell r="C358">
            <v>19000</v>
          </cell>
          <cell r="D358">
            <v>9.6999999999999993</v>
          </cell>
          <cell r="E358">
            <v>485.8</v>
          </cell>
          <cell r="F358">
            <v>8.3000000000000007</v>
          </cell>
          <cell r="G358">
            <v>560.4</v>
          </cell>
          <cell r="H358">
            <v>5.6</v>
          </cell>
          <cell r="I358">
            <v>294.39999999999998</v>
          </cell>
          <cell r="J358">
            <v>6.3</v>
          </cell>
          <cell r="K358" t="str">
            <v>&amp;^%</v>
          </cell>
          <cell r="L358" t="str">
            <v>&amp;^%</v>
          </cell>
          <cell r="N358" t="str">
            <v>Worcester</v>
          </cell>
          <cell r="O358" t="str">
            <v>E07000237</v>
          </cell>
          <cell r="P358">
            <v>35000</v>
          </cell>
          <cell r="Q358">
            <v>7</v>
          </cell>
          <cell r="R358">
            <v>37.5</v>
          </cell>
          <cell r="S358">
            <v>0.3</v>
          </cell>
          <cell r="T358">
            <v>38.5</v>
          </cell>
          <cell r="U358">
            <v>0.9</v>
          </cell>
          <cell r="V358">
            <v>34.9</v>
          </cell>
          <cell r="W358">
            <v>1.9</v>
          </cell>
          <cell r="X358" t="str">
            <v>&amp;^%</v>
          </cell>
          <cell r="Y358" t="str">
            <v>&amp;^%</v>
          </cell>
          <cell r="AA358" t="str">
            <v>Worcester</v>
          </cell>
          <cell r="AB358" t="str">
            <v>E07000237</v>
          </cell>
          <cell r="AC358">
            <v>30000</v>
          </cell>
          <cell r="AD358">
            <v>9.6999999999999993</v>
          </cell>
          <cell r="AE358">
            <v>25160</v>
          </cell>
          <cell r="AF358">
            <v>6.7</v>
          </cell>
          <cell r="AG358">
            <v>28275</v>
          </cell>
          <cell r="AH358">
            <v>5.2</v>
          </cell>
          <cell r="AI358">
            <v>14089</v>
          </cell>
          <cell r="AJ358">
            <v>6.1</v>
          </cell>
          <cell r="AK358" t="str">
            <v>&amp;^%</v>
          </cell>
          <cell r="AL358" t="str">
            <v>&amp;^%</v>
          </cell>
          <cell r="AN358" t="str">
            <v>Worcester</v>
          </cell>
          <cell r="AO358" t="str">
            <v>E07000237</v>
          </cell>
          <cell r="AP358">
            <v>35000</v>
          </cell>
          <cell r="AQ358">
            <v>7</v>
          </cell>
          <cell r="AR358">
            <v>12.14</v>
          </cell>
          <cell r="AS358">
            <v>4.7</v>
          </cell>
          <cell r="AT358">
            <v>13.81</v>
          </cell>
          <cell r="AU358">
            <v>3.7</v>
          </cell>
          <cell r="AV358">
            <v>7.47</v>
          </cell>
          <cell r="AW358">
            <v>3.2</v>
          </cell>
          <cell r="AX358" t="str">
            <v>&amp;^%</v>
          </cell>
          <cell r="AY358" t="str">
            <v>&amp;^%</v>
          </cell>
          <cell r="BA358" t="str">
            <v>Worcester</v>
          </cell>
          <cell r="BB358" t="str">
            <v>E07000237</v>
          </cell>
          <cell r="BC358">
            <v>35000</v>
          </cell>
          <cell r="BD358">
            <v>7</v>
          </cell>
          <cell r="BE358">
            <v>466.9</v>
          </cell>
          <cell r="BF358">
            <v>5.3</v>
          </cell>
          <cell r="BG358">
            <v>531.5</v>
          </cell>
          <cell r="BH358">
            <v>3.7</v>
          </cell>
          <cell r="BI358">
            <v>280.10000000000002</v>
          </cell>
          <cell r="BJ358">
            <v>4</v>
          </cell>
          <cell r="BK358" t="str">
            <v>&amp;^%</v>
          </cell>
          <cell r="BL358" t="str">
            <v>&amp;^%</v>
          </cell>
          <cell r="BN358" t="str">
            <v>Worcester</v>
          </cell>
          <cell r="BO358" t="str">
            <v>E07000237</v>
          </cell>
          <cell r="BP358">
            <v>57000</v>
          </cell>
          <cell r="BQ358">
            <v>5.4</v>
          </cell>
          <cell r="BR358">
            <v>36.200000000000003</v>
          </cell>
          <cell r="BS358">
            <v>1.7</v>
          </cell>
          <cell r="BT358">
            <v>30.9</v>
          </cell>
          <cell r="BU358">
            <v>2.1</v>
          </cell>
          <cell r="BV358">
            <v>13.1</v>
          </cell>
          <cell r="BW358">
            <v>15</v>
          </cell>
          <cell r="BX358">
            <v>41</v>
          </cell>
          <cell r="BY358">
            <v>16</v>
          </cell>
          <cell r="CA358" t="str">
            <v>Worcester</v>
          </cell>
          <cell r="CB358" t="str">
            <v>E07000237</v>
          </cell>
          <cell r="CC358">
            <v>48000</v>
          </cell>
          <cell r="CD358">
            <v>7.3</v>
          </cell>
          <cell r="CE358">
            <v>19101</v>
          </cell>
          <cell r="CF358">
            <v>9</v>
          </cell>
          <cell r="CG358">
            <v>21783</v>
          </cell>
          <cell r="CH358">
            <v>5.2</v>
          </cell>
          <cell r="CI358">
            <v>5151</v>
          </cell>
          <cell r="CJ358">
            <v>18</v>
          </cell>
          <cell r="CK358" t="str">
            <v>&amp;^%</v>
          </cell>
          <cell r="CL358" t="str">
            <v>&amp;^%</v>
          </cell>
          <cell r="CN358" t="str">
            <v>Worcester</v>
          </cell>
          <cell r="CO358" t="str">
            <v>E07000237</v>
          </cell>
          <cell r="CP358">
            <v>57000</v>
          </cell>
          <cell r="CQ358">
            <v>5.4</v>
          </cell>
          <cell r="CR358">
            <v>10.83</v>
          </cell>
          <cell r="CS358">
            <v>5.0999999999999996</v>
          </cell>
          <cell r="CT358">
            <v>13.07</v>
          </cell>
          <cell r="CU358">
            <v>3.2</v>
          </cell>
          <cell r="CV358">
            <v>6.4</v>
          </cell>
          <cell r="CW358">
            <v>2.2999999999999998</v>
          </cell>
          <cell r="CX358" t="str">
            <v>&amp;^%</v>
          </cell>
          <cell r="CY358" t="str">
            <v>&amp;^%</v>
          </cell>
          <cell r="DA358" t="str">
            <v>Worcester</v>
          </cell>
          <cell r="DB358" t="str">
            <v>E07000237</v>
          </cell>
          <cell r="DC358">
            <v>57000</v>
          </cell>
          <cell r="DD358">
            <v>5.4</v>
          </cell>
          <cell r="DE358">
            <v>348</v>
          </cell>
          <cell r="DF358">
            <v>7.1</v>
          </cell>
          <cell r="DG358">
            <v>403.7</v>
          </cell>
          <cell r="DH358">
            <v>4</v>
          </cell>
          <cell r="DI358">
            <v>88.2</v>
          </cell>
          <cell r="DJ358">
            <v>15</v>
          </cell>
          <cell r="DK358" t="str">
            <v>&amp;^%</v>
          </cell>
          <cell r="DL358" t="str">
            <v>&amp;^%</v>
          </cell>
          <cell r="DN358" t="str">
            <v>Worcester</v>
          </cell>
          <cell r="DO358" t="str">
            <v>E07000237</v>
          </cell>
          <cell r="DP358">
            <v>16000</v>
          </cell>
          <cell r="DQ358">
            <v>10</v>
          </cell>
          <cell r="DR358">
            <v>37</v>
          </cell>
          <cell r="DS358">
            <v>0.4</v>
          </cell>
          <cell r="DT358">
            <v>37</v>
          </cell>
          <cell r="DU358">
            <v>0.9</v>
          </cell>
          <cell r="DV358">
            <v>32.5</v>
          </cell>
          <cell r="DW358">
            <v>3.5</v>
          </cell>
          <cell r="DX358" t="str">
            <v>&amp;^%</v>
          </cell>
          <cell r="DY358" t="str">
            <v>&amp;^%</v>
          </cell>
          <cell r="EA358" t="str">
            <v>Worcester</v>
          </cell>
          <cell r="EB358" t="str">
            <v>E07000237</v>
          </cell>
          <cell r="EC358">
            <v>14000</v>
          </cell>
          <cell r="ED358">
            <v>16.399999999999999</v>
          </cell>
          <cell r="EE358">
            <v>24006</v>
          </cell>
          <cell r="EF358" t="str">
            <v>&amp;^%</v>
          </cell>
          <cell r="EG358">
            <v>25904</v>
          </cell>
          <cell r="EH358">
            <v>5.6</v>
          </cell>
          <cell r="EI358">
            <v>12430</v>
          </cell>
          <cell r="EJ358">
            <v>16</v>
          </cell>
          <cell r="EK358" t="str">
            <v>&amp;^%</v>
          </cell>
          <cell r="EL358" t="str">
            <v>&amp;^%</v>
          </cell>
          <cell r="EN358" t="str">
            <v>Worcester</v>
          </cell>
          <cell r="EO358" t="str">
            <v>E07000237</v>
          </cell>
          <cell r="EP358">
            <v>16000</v>
          </cell>
          <cell r="EQ358">
            <v>10</v>
          </cell>
          <cell r="ER358">
            <v>12.16</v>
          </cell>
          <cell r="ES358">
            <v>6.2</v>
          </cell>
          <cell r="ET358">
            <v>13.44</v>
          </cell>
          <cell r="EU358">
            <v>4.4000000000000004</v>
          </cell>
          <cell r="EV358">
            <v>7.12</v>
          </cell>
          <cell r="EW358">
            <v>7.8</v>
          </cell>
          <cell r="EX358" t="str">
            <v>&amp;^%</v>
          </cell>
          <cell r="EY358" t="str">
            <v>&amp;^%</v>
          </cell>
          <cell r="FA358" t="str">
            <v>Worcester</v>
          </cell>
          <cell r="FB358" t="str">
            <v>E07000237</v>
          </cell>
          <cell r="FC358">
            <v>16000</v>
          </cell>
          <cell r="FD358">
            <v>10</v>
          </cell>
          <cell r="FE358">
            <v>450.9</v>
          </cell>
          <cell r="FF358">
            <v>6.8</v>
          </cell>
          <cell r="FG358">
            <v>497.9</v>
          </cell>
          <cell r="FH358">
            <v>4.4000000000000004</v>
          </cell>
          <cell r="FI358">
            <v>263.10000000000002</v>
          </cell>
          <cell r="FJ358">
            <v>8.6</v>
          </cell>
          <cell r="FK358" t="str">
            <v>&amp;^%</v>
          </cell>
          <cell r="FL358" t="str">
            <v>&amp;^%</v>
          </cell>
          <cell r="FN358" t="str">
            <v>Worcester</v>
          </cell>
          <cell r="FO358" t="str">
            <v>E07000237</v>
          </cell>
          <cell r="FP358">
            <v>19000</v>
          </cell>
          <cell r="FQ358">
            <v>9.6999999999999993</v>
          </cell>
          <cell r="FR358">
            <v>37.5</v>
          </cell>
          <cell r="FS358">
            <v>1.8</v>
          </cell>
          <cell r="FT358">
            <v>39.700000000000003</v>
          </cell>
          <cell r="FU358">
            <v>1.3</v>
          </cell>
          <cell r="FV358">
            <v>35.9</v>
          </cell>
          <cell r="FW358">
            <v>1.7</v>
          </cell>
          <cell r="FX358" t="str">
            <v>&amp;^%</v>
          </cell>
          <cell r="FY358" t="str">
            <v>&amp;^%</v>
          </cell>
          <cell r="GA358" t="str">
            <v>Worcester</v>
          </cell>
          <cell r="GB358" t="str">
            <v>E07000237</v>
          </cell>
          <cell r="GC358">
            <v>17000</v>
          </cell>
          <cell r="GD358">
            <v>11.5</v>
          </cell>
          <cell r="GE358">
            <v>26073</v>
          </cell>
          <cell r="GF358">
            <v>7.5</v>
          </cell>
          <cell r="GG358">
            <v>30233</v>
          </cell>
          <cell r="GH358">
            <v>7.8</v>
          </cell>
          <cell r="GI358">
            <v>15184</v>
          </cell>
          <cell r="GJ358">
            <v>9.5</v>
          </cell>
          <cell r="GK358" t="str">
            <v>&amp;^%</v>
          </cell>
          <cell r="GL358" t="str">
            <v>&amp;^%</v>
          </cell>
          <cell r="GN358" t="str">
            <v>Worcester</v>
          </cell>
          <cell r="GO358" t="str">
            <v>E07000237</v>
          </cell>
          <cell r="GP358">
            <v>19000</v>
          </cell>
          <cell r="GQ358">
            <v>9.6999999999999993</v>
          </cell>
          <cell r="GR358">
            <v>11.93</v>
          </cell>
          <cell r="GS358">
            <v>8.1</v>
          </cell>
          <cell r="GT358">
            <v>14.1</v>
          </cell>
          <cell r="GU358">
            <v>5.6</v>
          </cell>
          <cell r="GV358">
            <v>7.59</v>
          </cell>
          <cell r="GW358">
            <v>4.7</v>
          </cell>
          <cell r="GX358" t="str">
            <v>&amp;^%</v>
          </cell>
          <cell r="GY358" t="str">
            <v>&amp;^%</v>
          </cell>
        </row>
        <row r="359">
          <cell r="A359" t="str">
            <v>Wychavon</v>
          </cell>
          <cell r="B359" t="str">
            <v>E07000238</v>
          </cell>
          <cell r="C359">
            <v>19000</v>
          </cell>
          <cell r="D359">
            <v>9.5</v>
          </cell>
          <cell r="E359">
            <v>467</v>
          </cell>
          <cell r="F359">
            <v>6.2</v>
          </cell>
          <cell r="G359">
            <v>511.3</v>
          </cell>
          <cell r="H359">
            <v>4.2</v>
          </cell>
          <cell r="I359">
            <v>285.2</v>
          </cell>
          <cell r="J359">
            <v>4.5</v>
          </cell>
          <cell r="K359" t="str">
            <v>&amp;^%</v>
          </cell>
          <cell r="L359" t="str">
            <v>&amp;^%</v>
          </cell>
          <cell r="N359" t="str">
            <v>Wychavon</v>
          </cell>
          <cell r="O359" t="str">
            <v>E07000238</v>
          </cell>
          <cell r="P359">
            <v>28000</v>
          </cell>
          <cell r="Q359">
            <v>7.7</v>
          </cell>
          <cell r="R359">
            <v>39</v>
          </cell>
          <cell r="S359">
            <v>1.6</v>
          </cell>
          <cell r="T359">
            <v>40.299999999999997</v>
          </cell>
          <cell r="U359">
            <v>1.3</v>
          </cell>
          <cell r="V359">
            <v>32.5</v>
          </cell>
          <cell r="W359">
            <v>3</v>
          </cell>
          <cell r="X359" t="str">
            <v>&amp;^%</v>
          </cell>
          <cell r="Y359" t="str">
            <v>&amp;^%</v>
          </cell>
          <cell r="AA359" t="str">
            <v>Wychavon</v>
          </cell>
          <cell r="AB359" t="str">
            <v>E07000238</v>
          </cell>
          <cell r="AC359">
            <v>23000</v>
          </cell>
          <cell r="AD359">
            <v>9.4</v>
          </cell>
          <cell r="AE359">
            <v>23702</v>
          </cell>
          <cell r="AF359">
            <v>6.7</v>
          </cell>
          <cell r="AG359">
            <v>26122</v>
          </cell>
          <cell r="AH359">
            <v>4.5999999999999996</v>
          </cell>
          <cell r="AI359">
            <v>14720</v>
          </cell>
          <cell r="AJ359">
            <v>5.6</v>
          </cell>
          <cell r="AK359" t="str">
            <v>&amp;^%</v>
          </cell>
          <cell r="AL359" t="str">
            <v>&amp;^%</v>
          </cell>
          <cell r="AN359" t="str">
            <v>Wychavon</v>
          </cell>
          <cell r="AO359" t="str">
            <v>E07000238</v>
          </cell>
          <cell r="AP359">
            <v>28000</v>
          </cell>
          <cell r="AQ359">
            <v>7.7</v>
          </cell>
          <cell r="AR359">
            <v>10.46</v>
          </cell>
          <cell r="AS359">
            <v>6</v>
          </cell>
          <cell r="AT359">
            <v>12.04</v>
          </cell>
          <cell r="AU359">
            <v>3.5</v>
          </cell>
          <cell r="AV359">
            <v>6.84</v>
          </cell>
          <cell r="AW359">
            <v>3.8</v>
          </cell>
          <cell r="AX359" t="str">
            <v>&amp;^%</v>
          </cell>
          <cell r="AY359" t="str">
            <v>&amp;^%</v>
          </cell>
          <cell r="BA359" t="str">
            <v>Wychavon</v>
          </cell>
          <cell r="BB359" t="str">
            <v>E07000238</v>
          </cell>
          <cell r="BC359">
            <v>28000</v>
          </cell>
          <cell r="BD359">
            <v>7.7</v>
          </cell>
          <cell r="BE359">
            <v>433.6</v>
          </cell>
          <cell r="BF359">
            <v>5.4</v>
          </cell>
          <cell r="BG359">
            <v>485.5</v>
          </cell>
          <cell r="BH359">
            <v>3.3</v>
          </cell>
          <cell r="BI359">
            <v>273.8</v>
          </cell>
          <cell r="BJ359">
            <v>3.6</v>
          </cell>
          <cell r="BK359" t="str">
            <v>&amp;^%</v>
          </cell>
          <cell r="BL359" t="str">
            <v>&amp;^%</v>
          </cell>
          <cell r="BN359" t="str">
            <v>Wychavon</v>
          </cell>
          <cell r="BO359" t="str">
            <v>E07000238</v>
          </cell>
          <cell r="BP359">
            <v>41000</v>
          </cell>
          <cell r="BQ359">
            <v>6.4</v>
          </cell>
          <cell r="BR359">
            <v>37.5</v>
          </cell>
          <cell r="BS359">
            <v>1.5</v>
          </cell>
          <cell r="BT359">
            <v>33.4</v>
          </cell>
          <cell r="BU359">
            <v>2.5</v>
          </cell>
          <cell r="BV359" t="str">
            <v>&amp;^%</v>
          </cell>
          <cell r="BW359" t="str">
            <v>&amp;^%</v>
          </cell>
          <cell r="BX359" t="str">
            <v>&amp;^%</v>
          </cell>
          <cell r="BY359" t="str">
            <v>&amp;^%</v>
          </cell>
          <cell r="CA359" t="str">
            <v>Wychavon</v>
          </cell>
          <cell r="CB359" t="str">
            <v>E07000238</v>
          </cell>
          <cell r="CC359">
            <v>34000</v>
          </cell>
          <cell r="CD359">
            <v>7.7</v>
          </cell>
          <cell r="CE359">
            <v>18849</v>
          </cell>
          <cell r="CF359">
            <v>8.8000000000000007</v>
          </cell>
          <cell r="CG359">
            <v>20864</v>
          </cell>
          <cell r="CH359">
            <v>5</v>
          </cell>
          <cell r="CI359">
            <v>6733</v>
          </cell>
          <cell r="CJ359">
            <v>15</v>
          </cell>
          <cell r="CK359" t="str">
            <v>&amp;^%</v>
          </cell>
          <cell r="CL359" t="str">
            <v>&amp;^%</v>
          </cell>
          <cell r="CN359" t="str">
            <v>Wychavon</v>
          </cell>
          <cell r="CO359" t="str">
            <v>E07000238</v>
          </cell>
          <cell r="CP359">
            <v>41000</v>
          </cell>
          <cell r="CQ359">
            <v>6.4</v>
          </cell>
          <cell r="CR359">
            <v>9.57</v>
          </cell>
          <cell r="CS359">
            <v>4.9000000000000004</v>
          </cell>
          <cell r="CT359">
            <v>11.5</v>
          </cell>
          <cell r="CU359">
            <v>3.2</v>
          </cell>
          <cell r="CV359">
            <v>6.28</v>
          </cell>
          <cell r="CW359">
            <v>2</v>
          </cell>
          <cell r="CX359" t="str">
            <v>&amp;^%</v>
          </cell>
          <cell r="CY359" t="str">
            <v>&amp;^%</v>
          </cell>
          <cell r="DA359" t="str">
            <v>Wychavon</v>
          </cell>
          <cell r="DB359" t="str">
            <v>E07000238</v>
          </cell>
          <cell r="DC359">
            <v>41000</v>
          </cell>
          <cell r="DD359">
            <v>6.4</v>
          </cell>
          <cell r="DE359">
            <v>354.8</v>
          </cell>
          <cell r="DF359">
            <v>7.5</v>
          </cell>
          <cell r="DG359">
            <v>383.7</v>
          </cell>
          <cell r="DH359">
            <v>4</v>
          </cell>
          <cell r="DI359">
            <v>102.9</v>
          </cell>
          <cell r="DJ359">
            <v>19</v>
          </cell>
          <cell r="DK359" t="str">
            <v>&amp;^%</v>
          </cell>
          <cell r="DL359" t="str">
            <v>&amp;^%</v>
          </cell>
          <cell r="DN359" t="str">
            <v>Wychavon</v>
          </cell>
          <cell r="DO359" t="str">
            <v>E07000238</v>
          </cell>
          <cell r="DP359">
            <v>10000</v>
          </cell>
          <cell r="DQ359">
            <v>13.1</v>
          </cell>
          <cell r="DR359">
            <v>37.5</v>
          </cell>
          <cell r="DS359">
            <v>2.5</v>
          </cell>
          <cell r="DT359">
            <v>36.9</v>
          </cell>
          <cell r="DU359">
            <v>1.7</v>
          </cell>
          <cell r="DV359" t="str">
            <v>&amp;^%</v>
          </cell>
          <cell r="DW359" t="str">
            <v>&amp;^%</v>
          </cell>
          <cell r="DX359" t="str">
            <v>&amp;^%</v>
          </cell>
          <cell r="DY359" t="str">
            <v>&amp;^%</v>
          </cell>
          <cell r="EA359" t="str">
            <v>Wychavon</v>
          </cell>
          <cell r="EB359" t="str">
            <v>E07000238</v>
          </cell>
          <cell r="EC359">
            <v>8000</v>
          </cell>
          <cell r="ED359">
            <v>16.3</v>
          </cell>
          <cell r="EE359">
            <v>21580</v>
          </cell>
          <cell r="EF359">
            <v>11</v>
          </cell>
          <cell r="EG359">
            <v>22949</v>
          </cell>
          <cell r="EH359">
            <v>6</v>
          </cell>
          <cell r="EI359" t="str">
            <v>&amp;^%</v>
          </cell>
          <cell r="EJ359" t="str">
            <v>&amp;^%</v>
          </cell>
          <cell r="EK359" t="str">
            <v>&amp;^%</v>
          </cell>
          <cell r="EL359" t="str">
            <v>&amp;^%</v>
          </cell>
          <cell r="EN359" t="str">
            <v>Wychavon</v>
          </cell>
          <cell r="EO359" t="str">
            <v>E07000238</v>
          </cell>
          <cell r="EP359">
            <v>10000</v>
          </cell>
          <cell r="EQ359">
            <v>13.1</v>
          </cell>
          <cell r="ER359">
            <v>10.61</v>
          </cell>
          <cell r="ES359">
            <v>12</v>
          </cell>
          <cell r="ET359">
            <v>11.77</v>
          </cell>
          <cell r="EU359">
            <v>5.0999999999999996</v>
          </cell>
          <cell r="EV359" t="str">
            <v>&amp;^%</v>
          </cell>
          <cell r="EW359" t="str">
            <v>&amp;^%</v>
          </cell>
          <cell r="EX359" t="str">
            <v>&amp;^%</v>
          </cell>
          <cell r="EY359" t="str">
            <v>&amp;^%</v>
          </cell>
          <cell r="FA359" t="str">
            <v>Wychavon</v>
          </cell>
          <cell r="FB359" t="str">
            <v>E07000238</v>
          </cell>
          <cell r="FC359">
            <v>10000</v>
          </cell>
          <cell r="FD359">
            <v>13.1</v>
          </cell>
          <cell r="FE359">
            <v>403.5</v>
          </cell>
          <cell r="FF359">
            <v>8.9</v>
          </cell>
          <cell r="FG359">
            <v>434.1</v>
          </cell>
          <cell r="FH359">
            <v>4.8</v>
          </cell>
          <cell r="FI359">
            <v>261.8</v>
          </cell>
          <cell r="FJ359">
            <v>7.3</v>
          </cell>
          <cell r="FK359" t="str">
            <v>&amp;^%</v>
          </cell>
          <cell r="FL359" t="str">
            <v>&amp;^%</v>
          </cell>
          <cell r="FN359" t="str">
            <v>Wychavon</v>
          </cell>
          <cell r="FO359" t="str">
            <v>E07000238</v>
          </cell>
          <cell r="FP359">
            <v>19000</v>
          </cell>
          <cell r="FQ359">
            <v>9.5</v>
          </cell>
          <cell r="FR359">
            <v>40</v>
          </cell>
          <cell r="FS359">
            <v>1.2</v>
          </cell>
          <cell r="FT359">
            <v>42.1</v>
          </cell>
          <cell r="FU359">
            <v>1.6</v>
          </cell>
          <cell r="FV359">
            <v>36.700000000000003</v>
          </cell>
          <cell r="FW359">
            <v>3.1</v>
          </cell>
          <cell r="FX359" t="str">
            <v>&amp;^%</v>
          </cell>
          <cell r="FY359" t="str">
            <v>&amp;^%</v>
          </cell>
          <cell r="GA359" t="str">
            <v>Wychavon</v>
          </cell>
          <cell r="GB359" t="str">
            <v>E07000238</v>
          </cell>
          <cell r="GC359">
            <v>16000</v>
          </cell>
          <cell r="GD359">
            <v>11.5</v>
          </cell>
          <cell r="GE359">
            <v>24139</v>
          </cell>
          <cell r="GF359">
            <v>9</v>
          </cell>
          <cell r="GG359">
            <v>27614</v>
          </cell>
          <cell r="GH359">
            <v>5.8</v>
          </cell>
          <cell r="GI359">
            <v>14827</v>
          </cell>
          <cell r="GJ359">
            <v>6.9</v>
          </cell>
          <cell r="GK359" t="str">
            <v>&amp;^%</v>
          </cell>
          <cell r="GL359" t="str">
            <v>&amp;^%</v>
          </cell>
          <cell r="GN359" t="str">
            <v>Wychavon</v>
          </cell>
          <cell r="GO359" t="str">
            <v>E07000238</v>
          </cell>
          <cell r="GP359">
            <v>19000</v>
          </cell>
          <cell r="GQ359">
            <v>9.5</v>
          </cell>
          <cell r="GR359">
            <v>10.39</v>
          </cell>
          <cell r="GS359">
            <v>6.7</v>
          </cell>
          <cell r="GT359">
            <v>12.16</v>
          </cell>
          <cell r="GU359">
            <v>4.4000000000000004</v>
          </cell>
          <cell r="GV359">
            <v>6.76</v>
          </cell>
          <cell r="GW359">
            <v>5</v>
          </cell>
          <cell r="GX359" t="str">
            <v>&amp;^%</v>
          </cell>
          <cell r="GY359" t="str">
            <v>&amp;^%</v>
          </cell>
        </row>
        <row r="360">
          <cell r="A360" t="str">
            <v>Wyre Forest</v>
          </cell>
          <cell r="B360" t="str">
            <v>E07000239</v>
          </cell>
          <cell r="C360">
            <v>10000</v>
          </cell>
          <cell r="D360">
            <v>12.8</v>
          </cell>
          <cell r="E360">
            <v>391.3</v>
          </cell>
          <cell r="F360">
            <v>8.6999999999999993</v>
          </cell>
          <cell r="G360">
            <v>434.1</v>
          </cell>
          <cell r="H360">
            <v>5.0999999999999996</v>
          </cell>
          <cell r="I360">
            <v>253.7</v>
          </cell>
          <cell r="J360">
            <v>4.2</v>
          </cell>
          <cell r="K360" t="str">
            <v>&amp;^%</v>
          </cell>
          <cell r="L360" t="str">
            <v>&amp;^%</v>
          </cell>
          <cell r="N360" t="str">
            <v>Wyre Forest</v>
          </cell>
          <cell r="O360" t="str">
            <v>E07000239</v>
          </cell>
          <cell r="P360">
            <v>17000</v>
          </cell>
          <cell r="Q360">
            <v>10</v>
          </cell>
          <cell r="R360">
            <v>38</v>
          </cell>
          <cell r="S360">
            <v>1.7</v>
          </cell>
          <cell r="T360">
            <v>39.799999999999997</v>
          </cell>
          <cell r="U360">
            <v>1.5</v>
          </cell>
          <cell r="V360">
            <v>35.299999999999997</v>
          </cell>
          <cell r="W360">
            <v>3.1</v>
          </cell>
          <cell r="X360" t="str">
            <v>&amp;^%</v>
          </cell>
          <cell r="Y360" t="str">
            <v>&amp;^%</v>
          </cell>
          <cell r="AA360" t="str">
            <v>Wyre Forest</v>
          </cell>
          <cell r="AB360" t="str">
            <v>E07000239</v>
          </cell>
          <cell r="AC360">
            <v>16000</v>
          </cell>
          <cell r="AD360">
            <v>15</v>
          </cell>
          <cell r="AE360">
            <v>18564</v>
          </cell>
          <cell r="AF360">
            <v>13</v>
          </cell>
          <cell r="AG360">
            <v>21066</v>
          </cell>
          <cell r="AH360">
            <v>5.6</v>
          </cell>
          <cell r="AI360">
            <v>12271</v>
          </cell>
          <cell r="AJ360">
            <v>19</v>
          </cell>
          <cell r="AK360" t="str">
            <v>&amp;^%</v>
          </cell>
          <cell r="AL360" t="str">
            <v>&amp;^%</v>
          </cell>
          <cell r="AN360" t="str">
            <v>Wyre Forest</v>
          </cell>
          <cell r="AO360" t="str">
            <v>E07000239</v>
          </cell>
          <cell r="AP360">
            <v>17000</v>
          </cell>
          <cell r="AQ360">
            <v>10</v>
          </cell>
          <cell r="AR360">
            <v>8.94</v>
          </cell>
          <cell r="AS360">
            <v>6.2</v>
          </cell>
          <cell r="AT360">
            <v>10.15</v>
          </cell>
          <cell r="AU360">
            <v>3.9</v>
          </cell>
          <cell r="AV360">
            <v>6.27</v>
          </cell>
          <cell r="AW360">
            <v>1.9</v>
          </cell>
          <cell r="AX360" t="str">
            <v>&amp;^%</v>
          </cell>
          <cell r="AY360" t="str">
            <v>&amp;^%</v>
          </cell>
          <cell r="BA360" t="str">
            <v>Wyre Forest</v>
          </cell>
          <cell r="BB360" t="str">
            <v>E07000239</v>
          </cell>
          <cell r="BC360">
            <v>17000</v>
          </cell>
          <cell r="BD360">
            <v>10</v>
          </cell>
          <cell r="BE360">
            <v>354.6</v>
          </cell>
          <cell r="BF360">
            <v>7.7</v>
          </cell>
          <cell r="BG360">
            <v>403.8</v>
          </cell>
          <cell r="BH360">
            <v>4.0999999999999996</v>
          </cell>
          <cell r="BI360">
            <v>240.1</v>
          </cell>
          <cell r="BJ360">
            <v>4.3</v>
          </cell>
          <cell r="BK360" t="str">
            <v>&amp;^%</v>
          </cell>
          <cell r="BL360" t="str">
            <v>&amp;^%</v>
          </cell>
          <cell r="BN360" t="str">
            <v>Wyre Forest</v>
          </cell>
          <cell r="BO360" t="str">
            <v>E07000239</v>
          </cell>
          <cell r="BP360">
            <v>24000</v>
          </cell>
          <cell r="BQ360">
            <v>8.1999999999999993</v>
          </cell>
          <cell r="BR360">
            <v>37</v>
          </cell>
          <cell r="BS360">
            <v>1.2</v>
          </cell>
          <cell r="BT360">
            <v>33.700000000000003</v>
          </cell>
          <cell r="BU360">
            <v>2.7</v>
          </cell>
          <cell r="BV360">
            <v>16</v>
          </cell>
          <cell r="BW360">
            <v>12</v>
          </cell>
          <cell r="BX360" t="str">
            <v>&amp;^%</v>
          </cell>
          <cell r="BY360" t="str">
            <v>&amp;^%</v>
          </cell>
          <cell r="CA360" t="str">
            <v>Wyre Forest</v>
          </cell>
          <cell r="CB360" t="str">
            <v>E07000239</v>
          </cell>
          <cell r="CC360">
            <v>23000</v>
          </cell>
          <cell r="CD360">
            <v>11.4</v>
          </cell>
          <cell r="CE360">
            <v>15627</v>
          </cell>
          <cell r="CF360">
            <v>7.3</v>
          </cell>
          <cell r="CG360">
            <v>17357</v>
          </cell>
          <cell r="CH360">
            <v>5.4</v>
          </cell>
          <cell r="CI360" t="str">
            <v>&amp;^%</v>
          </cell>
          <cell r="CJ360" t="str">
            <v>&amp;^%</v>
          </cell>
          <cell r="CK360" t="str">
            <v>&amp;^%</v>
          </cell>
          <cell r="CL360" t="str">
            <v>&amp;^%</v>
          </cell>
          <cell r="CN360" t="str">
            <v>Wyre Forest</v>
          </cell>
          <cell r="CO360" t="str">
            <v>E07000239</v>
          </cell>
          <cell r="CP360">
            <v>24000</v>
          </cell>
          <cell r="CQ360">
            <v>8.1999999999999993</v>
          </cell>
          <cell r="CR360">
            <v>8.4499999999999993</v>
          </cell>
          <cell r="CS360">
            <v>5.2</v>
          </cell>
          <cell r="CT360">
            <v>9.93</v>
          </cell>
          <cell r="CU360">
            <v>3.5</v>
          </cell>
          <cell r="CV360">
            <v>6.19</v>
          </cell>
          <cell r="CW360">
            <v>0.9</v>
          </cell>
          <cell r="CX360" t="str">
            <v>&amp;^%</v>
          </cell>
          <cell r="CY360" t="str">
            <v>&amp;^%</v>
          </cell>
          <cell r="DA360" t="str">
            <v>Wyre Forest</v>
          </cell>
          <cell r="DB360" t="str">
            <v>E07000239</v>
          </cell>
          <cell r="DC360">
            <v>24000</v>
          </cell>
          <cell r="DD360">
            <v>8.1999999999999993</v>
          </cell>
          <cell r="DE360">
            <v>307.7</v>
          </cell>
          <cell r="DF360">
            <v>6.5</v>
          </cell>
          <cell r="DG360">
            <v>335.1</v>
          </cell>
          <cell r="DH360">
            <v>4.5999999999999996</v>
          </cell>
          <cell r="DI360">
            <v>104.6</v>
          </cell>
          <cell r="DJ360">
            <v>18</v>
          </cell>
          <cell r="DK360" t="str">
            <v>&amp;^%</v>
          </cell>
          <cell r="DL360" t="str">
            <v>&amp;^%</v>
          </cell>
          <cell r="DN360" t="str">
            <v>Wyre Forest</v>
          </cell>
          <cell r="DO360" t="str">
            <v>E07000239</v>
          </cell>
          <cell r="DP360">
            <v>7000</v>
          </cell>
          <cell r="DQ360">
            <v>15.8</v>
          </cell>
          <cell r="DR360">
            <v>37.5</v>
          </cell>
          <cell r="DS360">
            <v>1.3</v>
          </cell>
          <cell r="DT360">
            <v>37.799999999999997</v>
          </cell>
          <cell r="DU360">
            <v>1.5</v>
          </cell>
          <cell r="DV360" t="str">
            <v>&amp;^%</v>
          </cell>
          <cell r="DW360" t="str">
            <v>&amp;^%</v>
          </cell>
          <cell r="DX360" t="str">
            <v>&amp;^%</v>
          </cell>
          <cell r="DY360" t="str">
            <v>&amp;^%</v>
          </cell>
          <cell r="EA360" t="str">
            <v>Wyre Forest</v>
          </cell>
          <cell r="EB360" t="str">
            <v>E07000239</v>
          </cell>
          <cell r="EC360">
            <v>6000</v>
          </cell>
          <cell r="ED360">
            <v>18.399999999999999</v>
          </cell>
          <cell r="EE360">
            <v>16827</v>
          </cell>
          <cell r="EF360">
            <v>12</v>
          </cell>
          <cell r="EG360">
            <v>17722</v>
          </cell>
          <cell r="EH360">
            <v>8.3000000000000007</v>
          </cell>
          <cell r="EI360" t="str">
            <v>&amp;^%</v>
          </cell>
          <cell r="EJ360" t="str">
            <v>&amp;^%</v>
          </cell>
          <cell r="EK360" t="str">
            <v>&amp;^%</v>
          </cell>
          <cell r="EL360" t="str">
            <v>&amp;^%</v>
          </cell>
          <cell r="EN360" t="str">
            <v>Wyre Forest</v>
          </cell>
          <cell r="EO360" t="str">
            <v>E07000239</v>
          </cell>
          <cell r="EP360">
            <v>7000</v>
          </cell>
          <cell r="EQ360">
            <v>15.8</v>
          </cell>
          <cell r="ER360">
            <v>8.5299999999999994</v>
          </cell>
          <cell r="ES360">
            <v>12</v>
          </cell>
          <cell r="ET360">
            <v>9.42</v>
          </cell>
          <cell r="EU360">
            <v>6.5</v>
          </cell>
          <cell r="EV360" t="str">
            <v>&amp;^%</v>
          </cell>
          <cell r="EW360" t="str">
            <v>&amp;^%</v>
          </cell>
          <cell r="EX360" t="str">
            <v>&amp;^%</v>
          </cell>
          <cell r="EY360" t="str">
            <v>&amp;^%</v>
          </cell>
          <cell r="FA360" t="str">
            <v>Wyre Forest</v>
          </cell>
          <cell r="FB360" t="str">
            <v>E07000239</v>
          </cell>
          <cell r="FC360">
            <v>7000</v>
          </cell>
          <cell r="FD360">
            <v>15.8</v>
          </cell>
          <cell r="FE360">
            <v>314</v>
          </cell>
          <cell r="FF360">
            <v>10</v>
          </cell>
          <cell r="FG360">
            <v>355.5</v>
          </cell>
          <cell r="FH360">
            <v>6.3</v>
          </cell>
          <cell r="FI360" t="str">
            <v>&amp;^%</v>
          </cell>
          <cell r="FJ360" t="str">
            <v>&amp;^%</v>
          </cell>
          <cell r="FK360" t="str">
            <v>&amp;^%</v>
          </cell>
          <cell r="FL360" t="str">
            <v>&amp;^%</v>
          </cell>
          <cell r="FN360" t="str">
            <v>Wyre Forest</v>
          </cell>
          <cell r="FO360" t="str">
            <v>E07000239</v>
          </cell>
          <cell r="FP360">
            <v>10000</v>
          </cell>
          <cell r="FQ360">
            <v>12.8</v>
          </cell>
          <cell r="FR360">
            <v>40</v>
          </cell>
          <cell r="FS360">
            <v>2.4</v>
          </cell>
          <cell r="FT360">
            <v>41</v>
          </cell>
          <cell r="FU360">
            <v>2</v>
          </cell>
          <cell r="FV360">
            <v>36.200000000000003</v>
          </cell>
          <cell r="FW360">
            <v>4.4000000000000004</v>
          </cell>
          <cell r="FX360" t="str">
            <v>&amp;^%</v>
          </cell>
          <cell r="FY360" t="str">
            <v>&amp;^%</v>
          </cell>
          <cell r="GA360" t="str">
            <v>Wyre Forest</v>
          </cell>
          <cell r="GB360" t="str">
            <v>E07000239</v>
          </cell>
          <cell r="GC360" t="str">
            <v>&amp;^%</v>
          </cell>
          <cell r="GD360" t="str">
            <v>&amp;^%</v>
          </cell>
          <cell r="GE360" t="str">
            <v>&amp;^%</v>
          </cell>
          <cell r="GF360" t="str">
            <v>&amp;^%</v>
          </cell>
          <cell r="GG360">
            <v>23009</v>
          </cell>
          <cell r="GH360">
            <v>7.5</v>
          </cell>
          <cell r="GI360" t="str">
            <v>&amp;^%</v>
          </cell>
          <cell r="GJ360" t="str">
            <v>&amp;^%</v>
          </cell>
          <cell r="GK360" t="str">
            <v>&amp;^%</v>
          </cell>
          <cell r="GL360" t="str">
            <v>&amp;^%</v>
          </cell>
          <cell r="GN360" t="str">
            <v>Wyre Forest</v>
          </cell>
          <cell r="GO360" t="str">
            <v>E07000239</v>
          </cell>
          <cell r="GP360">
            <v>10000</v>
          </cell>
          <cell r="GQ360">
            <v>12.8</v>
          </cell>
          <cell r="GR360">
            <v>9.39</v>
          </cell>
          <cell r="GS360">
            <v>8.1999999999999993</v>
          </cell>
          <cell r="GT360">
            <v>10.58</v>
          </cell>
          <cell r="GU360">
            <v>4.7</v>
          </cell>
          <cell r="GV360">
            <v>6.62</v>
          </cell>
          <cell r="GW360">
            <v>3.6</v>
          </cell>
          <cell r="GX360" t="str">
            <v>&amp;^%</v>
          </cell>
          <cell r="GY360" t="str">
            <v>&amp;^%</v>
          </cell>
        </row>
        <row r="361">
          <cell r="A361" t="str">
            <v>Bedford</v>
          </cell>
          <cell r="B361" t="str">
            <v>E06000055</v>
          </cell>
          <cell r="C361">
            <v>32000</v>
          </cell>
          <cell r="D361">
            <v>7.3</v>
          </cell>
          <cell r="E361">
            <v>491.2</v>
          </cell>
          <cell r="F361">
            <v>5.3</v>
          </cell>
          <cell r="G361">
            <v>576.4</v>
          </cell>
          <cell r="H361">
            <v>4</v>
          </cell>
          <cell r="I361">
            <v>307.8</v>
          </cell>
          <cell r="J361">
            <v>4.5999999999999996</v>
          </cell>
          <cell r="K361" t="str">
            <v>&amp;^%</v>
          </cell>
          <cell r="L361" t="str">
            <v>&amp;^%</v>
          </cell>
          <cell r="N361" t="str">
            <v>Bedford</v>
          </cell>
          <cell r="O361" t="str">
            <v>E06000055</v>
          </cell>
          <cell r="P361">
            <v>53000</v>
          </cell>
          <cell r="Q361">
            <v>5.6</v>
          </cell>
          <cell r="R361">
            <v>38.4</v>
          </cell>
          <cell r="S361">
            <v>1.6</v>
          </cell>
          <cell r="T361">
            <v>39.4</v>
          </cell>
          <cell r="U361">
            <v>0.7</v>
          </cell>
          <cell r="V361">
            <v>35</v>
          </cell>
          <cell r="W361">
            <v>1.3</v>
          </cell>
          <cell r="X361" t="str">
            <v>&amp;^%</v>
          </cell>
          <cell r="Y361" t="str">
            <v>&amp;^%</v>
          </cell>
          <cell r="AA361" t="str">
            <v>Bedford</v>
          </cell>
          <cell r="AB361" t="str">
            <v>E06000055</v>
          </cell>
          <cell r="AC361">
            <v>41000</v>
          </cell>
          <cell r="AD361">
            <v>8.6999999999999993</v>
          </cell>
          <cell r="AE361">
            <v>24591</v>
          </cell>
          <cell r="AF361">
            <v>7</v>
          </cell>
          <cell r="AG361">
            <v>27933</v>
          </cell>
          <cell r="AH361">
            <v>4.2</v>
          </cell>
          <cell r="AI361">
            <v>15125</v>
          </cell>
          <cell r="AJ361">
            <v>5.4</v>
          </cell>
          <cell r="AK361" t="str">
            <v>&amp;^%</v>
          </cell>
          <cell r="AL361" t="str">
            <v>&amp;^%</v>
          </cell>
          <cell r="AN361" t="str">
            <v>Bedford</v>
          </cell>
          <cell r="AO361" t="str">
            <v>E06000055</v>
          </cell>
          <cell r="AP361">
            <v>53000</v>
          </cell>
          <cell r="AQ361">
            <v>5.6</v>
          </cell>
          <cell r="AR361">
            <v>12</v>
          </cell>
          <cell r="AS361">
            <v>3.4</v>
          </cell>
          <cell r="AT361">
            <v>13.54</v>
          </cell>
          <cell r="AU361">
            <v>3</v>
          </cell>
          <cell r="AV361">
            <v>7.35</v>
          </cell>
          <cell r="AW361">
            <v>3.8</v>
          </cell>
          <cell r="AX361" t="str">
            <v>&amp;^%</v>
          </cell>
          <cell r="AY361" t="str">
            <v>&amp;^%</v>
          </cell>
          <cell r="BA361" t="str">
            <v>Bedford</v>
          </cell>
          <cell r="BB361" t="str">
            <v>E06000055</v>
          </cell>
          <cell r="BC361">
            <v>53000</v>
          </cell>
          <cell r="BD361">
            <v>5.6</v>
          </cell>
          <cell r="BE361">
            <v>473.5</v>
          </cell>
          <cell r="BF361">
            <v>3.8</v>
          </cell>
          <cell r="BG361">
            <v>533.4</v>
          </cell>
          <cell r="BH361">
            <v>2.9</v>
          </cell>
          <cell r="BI361">
            <v>283.2</v>
          </cell>
          <cell r="BJ361">
            <v>4.0999999999999996</v>
          </cell>
          <cell r="BK361" t="str">
            <v>&amp;^%</v>
          </cell>
          <cell r="BL361" t="str">
            <v>&amp;^%</v>
          </cell>
          <cell r="BN361" t="str">
            <v>Bedford</v>
          </cell>
          <cell r="BO361" t="str">
            <v>E06000055</v>
          </cell>
          <cell r="BP361">
            <v>73000</v>
          </cell>
          <cell r="BQ361">
            <v>4.7</v>
          </cell>
          <cell r="BR361">
            <v>37.4</v>
          </cell>
          <cell r="BS361">
            <v>0.3</v>
          </cell>
          <cell r="BT361">
            <v>33.6</v>
          </cell>
          <cell r="BU361">
            <v>1.6</v>
          </cell>
          <cell r="BV361">
            <v>15.4</v>
          </cell>
          <cell r="BW361">
            <v>11</v>
          </cell>
          <cell r="BX361">
            <v>43.9</v>
          </cell>
          <cell r="BY361">
            <v>8.6999999999999993</v>
          </cell>
          <cell r="CA361" t="str">
            <v>Bedford</v>
          </cell>
          <cell r="CB361" t="str">
            <v>E06000055</v>
          </cell>
          <cell r="CC361">
            <v>58000</v>
          </cell>
          <cell r="CD361">
            <v>6.9</v>
          </cell>
          <cell r="CE361">
            <v>20995</v>
          </cell>
          <cell r="CF361">
            <v>5.8</v>
          </cell>
          <cell r="CG361">
            <v>22984</v>
          </cell>
          <cell r="CH361">
            <v>4.2</v>
          </cell>
          <cell r="CI361">
            <v>6156</v>
          </cell>
          <cell r="CJ361">
            <v>11</v>
          </cell>
          <cell r="CK361" t="str">
            <v>&amp;^%</v>
          </cell>
          <cell r="CL361" t="str">
            <v>&amp;^%</v>
          </cell>
          <cell r="CN361" t="str">
            <v>Bedford</v>
          </cell>
          <cell r="CO361" t="str">
            <v>E06000055</v>
          </cell>
          <cell r="CP361">
            <v>73000</v>
          </cell>
          <cell r="CQ361">
            <v>4.7</v>
          </cell>
          <cell r="CR361">
            <v>11.18</v>
          </cell>
          <cell r="CS361">
            <v>3.6</v>
          </cell>
          <cell r="CT361">
            <v>13.2</v>
          </cell>
          <cell r="CU361">
            <v>2.7</v>
          </cell>
          <cell r="CV361">
            <v>6.56</v>
          </cell>
          <cell r="CW361">
            <v>2.5</v>
          </cell>
          <cell r="CX361" t="str">
            <v>&amp;^%</v>
          </cell>
          <cell r="CY361" t="str">
            <v>&amp;^%</v>
          </cell>
          <cell r="DA361" t="str">
            <v>Bedford</v>
          </cell>
          <cell r="DB361" t="str">
            <v>E06000055</v>
          </cell>
          <cell r="DC361">
            <v>73000</v>
          </cell>
          <cell r="DD361">
            <v>4.7</v>
          </cell>
          <cell r="DE361">
            <v>413.9</v>
          </cell>
          <cell r="DF361">
            <v>4</v>
          </cell>
          <cell r="DG361">
            <v>444.1</v>
          </cell>
          <cell r="DH361">
            <v>3.1</v>
          </cell>
          <cell r="DI361">
            <v>124.7</v>
          </cell>
          <cell r="DJ361">
            <v>12</v>
          </cell>
          <cell r="DK361">
            <v>769.4</v>
          </cell>
          <cell r="DL361">
            <v>18</v>
          </cell>
          <cell r="DN361" t="str">
            <v>Bedford</v>
          </cell>
          <cell r="DO361" t="str">
            <v>E06000055</v>
          </cell>
          <cell r="DP361">
            <v>21000</v>
          </cell>
          <cell r="DQ361">
            <v>8.6</v>
          </cell>
          <cell r="DR361">
            <v>37.5</v>
          </cell>
          <cell r="DS361">
            <v>1</v>
          </cell>
          <cell r="DT361">
            <v>37.9</v>
          </cell>
          <cell r="DU361">
            <v>1</v>
          </cell>
          <cell r="DV361">
            <v>32.5</v>
          </cell>
          <cell r="DW361">
            <v>3.6</v>
          </cell>
          <cell r="DX361" t="str">
            <v>&amp;^%</v>
          </cell>
          <cell r="DY361" t="str">
            <v>&amp;^%</v>
          </cell>
          <cell r="EA361" t="str">
            <v>Bedford</v>
          </cell>
          <cell r="EB361" t="str">
            <v>E06000055</v>
          </cell>
          <cell r="EC361">
            <v>17000</v>
          </cell>
          <cell r="ED361">
            <v>10.9</v>
          </cell>
          <cell r="EE361">
            <v>22812</v>
          </cell>
          <cell r="EF361">
            <v>8.8000000000000007</v>
          </cell>
          <cell r="EG361">
            <v>24217</v>
          </cell>
          <cell r="EH361">
            <v>4.5</v>
          </cell>
          <cell r="EI361">
            <v>13038</v>
          </cell>
          <cell r="EJ361">
            <v>8.4</v>
          </cell>
          <cell r="EK361" t="str">
            <v>&amp;^%</v>
          </cell>
          <cell r="EL361" t="str">
            <v>&amp;^%</v>
          </cell>
          <cell r="EN361" t="str">
            <v>Bedford</v>
          </cell>
          <cell r="EO361" t="str">
            <v>E06000055</v>
          </cell>
          <cell r="EP361">
            <v>21000</v>
          </cell>
          <cell r="EQ361">
            <v>8.6</v>
          </cell>
          <cell r="ER361">
            <v>11.72</v>
          </cell>
          <cell r="ES361">
            <v>6.7</v>
          </cell>
          <cell r="ET361">
            <v>12.4</v>
          </cell>
          <cell r="EU361">
            <v>3.6</v>
          </cell>
          <cell r="EV361">
            <v>6.67</v>
          </cell>
          <cell r="EW361">
            <v>4.4000000000000004</v>
          </cell>
          <cell r="EX361" t="str">
            <v>&amp;^%</v>
          </cell>
          <cell r="EY361" t="str">
            <v>&amp;^%</v>
          </cell>
          <cell r="FA361" t="str">
            <v>Bedford</v>
          </cell>
          <cell r="FB361" t="str">
            <v>E06000055</v>
          </cell>
          <cell r="FC361">
            <v>21000</v>
          </cell>
          <cell r="FD361">
            <v>8.6</v>
          </cell>
          <cell r="FE361">
            <v>433.6</v>
          </cell>
          <cell r="FF361">
            <v>6.9</v>
          </cell>
          <cell r="FG361">
            <v>470</v>
          </cell>
          <cell r="FH361">
            <v>3.4</v>
          </cell>
          <cell r="FI361">
            <v>243.3</v>
          </cell>
          <cell r="FJ361">
            <v>5.2</v>
          </cell>
          <cell r="FK361" t="str">
            <v>&amp;^%</v>
          </cell>
          <cell r="FL361" t="str">
            <v>&amp;^%</v>
          </cell>
          <cell r="FN361" t="str">
            <v>Bedford</v>
          </cell>
          <cell r="FO361" t="str">
            <v>E06000055</v>
          </cell>
          <cell r="FP361">
            <v>32000</v>
          </cell>
          <cell r="FQ361">
            <v>7.3</v>
          </cell>
          <cell r="FR361">
            <v>39.9</v>
          </cell>
          <cell r="FS361">
            <v>1.1000000000000001</v>
          </cell>
          <cell r="FT361">
            <v>40.4</v>
          </cell>
          <cell r="FU361">
            <v>0.9</v>
          </cell>
          <cell r="FV361">
            <v>35.200000000000003</v>
          </cell>
          <cell r="FW361">
            <v>1.4</v>
          </cell>
          <cell r="FX361" t="str">
            <v>&amp;^%</v>
          </cell>
          <cell r="FY361" t="str">
            <v>&amp;^%</v>
          </cell>
          <cell r="GA361" t="str">
            <v>Bedford</v>
          </cell>
          <cell r="GB361" t="str">
            <v>E06000055</v>
          </cell>
          <cell r="GC361">
            <v>24000</v>
          </cell>
          <cell r="GD361">
            <v>12.6</v>
          </cell>
          <cell r="GE361">
            <v>25515</v>
          </cell>
          <cell r="GF361">
            <v>13</v>
          </cell>
          <cell r="GG361">
            <v>30463</v>
          </cell>
          <cell r="GH361">
            <v>6.1</v>
          </cell>
          <cell r="GI361">
            <v>16795</v>
          </cell>
          <cell r="GJ361">
            <v>6.2</v>
          </cell>
          <cell r="GK361" t="str">
            <v>&amp;^%</v>
          </cell>
          <cell r="GL361" t="str">
            <v>&amp;^%</v>
          </cell>
          <cell r="GN361" t="str">
            <v>Bedford</v>
          </cell>
          <cell r="GO361" t="str">
            <v>E06000055</v>
          </cell>
          <cell r="GP361">
            <v>32000</v>
          </cell>
          <cell r="GQ361">
            <v>7.3</v>
          </cell>
          <cell r="GR361">
            <v>12.14</v>
          </cell>
          <cell r="GS361">
            <v>3.9</v>
          </cell>
          <cell r="GT361">
            <v>14.25</v>
          </cell>
          <cell r="GU361">
            <v>4.0999999999999996</v>
          </cell>
          <cell r="GV361">
            <v>7.97</v>
          </cell>
          <cell r="GW361">
            <v>4.5999999999999996</v>
          </cell>
          <cell r="GX361" t="str">
            <v>&amp;^%</v>
          </cell>
          <cell r="GY361" t="str">
            <v>&amp;^%</v>
          </cell>
        </row>
        <row r="362">
          <cell r="A362" t="str">
            <v>Central Bedfordshire</v>
          </cell>
          <cell r="B362" t="str">
            <v>E06000056</v>
          </cell>
          <cell r="C362">
            <v>30000</v>
          </cell>
          <cell r="D362">
            <v>7.7</v>
          </cell>
          <cell r="E362">
            <v>492.8</v>
          </cell>
          <cell r="F362">
            <v>6.4</v>
          </cell>
          <cell r="G362">
            <v>626.20000000000005</v>
          </cell>
          <cell r="H362">
            <v>6</v>
          </cell>
          <cell r="I362">
            <v>265.3</v>
          </cell>
          <cell r="J362">
            <v>5</v>
          </cell>
          <cell r="K362" t="str">
            <v>&amp;^%</v>
          </cell>
          <cell r="L362" t="str">
            <v>&amp;^%</v>
          </cell>
          <cell r="N362" t="str">
            <v>Central Bedfordshire</v>
          </cell>
          <cell r="O362" t="str">
            <v>E06000056</v>
          </cell>
          <cell r="P362">
            <v>49000</v>
          </cell>
          <cell r="Q362">
            <v>5.9</v>
          </cell>
          <cell r="R362">
            <v>37.5</v>
          </cell>
          <cell r="S362">
            <v>1.6</v>
          </cell>
          <cell r="T362">
            <v>39.299999999999997</v>
          </cell>
          <cell r="U362">
            <v>0.9</v>
          </cell>
          <cell r="V362">
            <v>33</v>
          </cell>
          <cell r="W362">
            <v>3.3</v>
          </cell>
          <cell r="X362" t="str">
            <v>&amp;^%</v>
          </cell>
          <cell r="Y362" t="str">
            <v>&amp;^%</v>
          </cell>
          <cell r="AA362" t="str">
            <v>Central Bedfordshire</v>
          </cell>
          <cell r="AB362" t="str">
            <v>E06000056</v>
          </cell>
          <cell r="AC362">
            <v>42000</v>
          </cell>
          <cell r="AD362">
            <v>7.7</v>
          </cell>
          <cell r="AE362">
            <v>24604</v>
          </cell>
          <cell r="AF362">
            <v>7.6</v>
          </cell>
          <cell r="AG362">
            <v>31498</v>
          </cell>
          <cell r="AH362">
            <v>6.9</v>
          </cell>
          <cell r="AI362">
            <v>13126</v>
          </cell>
          <cell r="AJ362">
            <v>8.8000000000000007</v>
          </cell>
          <cell r="AK362" t="str">
            <v>&amp;^%</v>
          </cell>
          <cell r="AL362" t="str">
            <v>&amp;^%</v>
          </cell>
          <cell r="AN362" t="str">
            <v>Central Bedfordshire</v>
          </cell>
          <cell r="AO362" t="str">
            <v>E06000056</v>
          </cell>
          <cell r="AP362">
            <v>49000</v>
          </cell>
          <cell r="AQ362">
            <v>5.9</v>
          </cell>
          <cell r="AR362">
            <v>11.13</v>
          </cell>
          <cell r="AS362">
            <v>5</v>
          </cell>
          <cell r="AT362">
            <v>14.43</v>
          </cell>
          <cell r="AU362">
            <v>4.5999999999999996</v>
          </cell>
          <cell r="AV362">
            <v>6.63</v>
          </cell>
          <cell r="AW362">
            <v>3</v>
          </cell>
          <cell r="AX362" t="str">
            <v>&amp;^%</v>
          </cell>
          <cell r="AY362" t="str">
            <v>&amp;^%</v>
          </cell>
          <cell r="BA362" t="str">
            <v>Central Bedfordshire</v>
          </cell>
          <cell r="BB362" t="str">
            <v>E06000056</v>
          </cell>
          <cell r="BC362">
            <v>49000</v>
          </cell>
          <cell r="BD362">
            <v>5.9</v>
          </cell>
          <cell r="BE362">
            <v>458.3</v>
          </cell>
          <cell r="BF362">
            <v>5.6</v>
          </cell>
          <cell r="BG362">
            <v>566.6</v>
          </cell>
          <cell r="BH362">
            <v>4.5</v>
          </cell>
          <cell r="BI362">
            <v>260.39999999999998</v>
          </cell>
          <cell r="BJ362">
            <v>2.9</v>
          </cell>
          <cell r="BK362" t="str">
            <v>&amp;^%</v>
          </cell>
          <cell r="BL362" t="str">
            <v>&amp;^%</v>
          </cell>
          <cell r="BN362" t="str">
            <v>Central Bedfordshire</v>
          </cell>
          <cell r="BO362" t="str">
            <v>E06000056</v>
          </cell>
          <cell r="BP362">
            <v>71000</v>
          </cell>
          <cell r="BQ362">
            <v>4.8</v>
          </cell>
          <cell r="BR362">
            <v>37</v>
          </cell>
          <cell r="BS362">
            <v>1.1000000000000001</v>
          </cell>
          <cell r="BT362">
            <v>32.6</v>
          </cell>
          <cell r="BU362">
            <v>1.8</v>
          </cell>
          <cell r="BV362">
            <v>14.7</v>
          </cell>
          <cell r="BW362">
            <v>11</v>
          </cell>
          <cell r="BX362">
            <v>45.3</v>
          </cell>
          <cell r="BY362">
            <v>9.9</v>
          </cell>
          <cell r="CA362" t="str">
            <v>Central Bedfordshire</v>
          </cell>
          <cell r="CB362" t="str">
            <v>E06000056</v>
          </cell>
          <cell r="CC362">
            <v>60000</v>
          </cell>
          <cell r="CD362">
            <v>8.5</v>
          </cell>
          <cell r="CE362">
            <v>19500</v>
          </cell>
          <cell r="CF362">
            <v>15</v>
          </cell>
          <cell r="CG362">
            <v>25023</v>
          </cell>
          <cell r="CH362">
            <v>8.4</v>
          </cell>
          <cell r="CI362" t="str">
            <v>&amp;^%</v>
          </cell>
          <cell r="CJ362" t="str">
            <v>&amp;^%</v>
          </cell>
          <cell r="CK362" t="str">
            <v>&amp;^%</v>
          </cell>
          <cell r="CL362" t="str">
            <v>&amp;^%</v>
          </cell>
          <cell r="CN362" t="str">
            <v>Central Bedfordshire</v>
          </cell>
          <cell r="CO362" t="str">
            <v>E06000056</v>
          </cell>
          <cell r="CP362">
            <v>71000</v>
          </cell>
          <cell r="CQ362">
            <v>4.8</v>
          </cell>
          <cell r="CR362">
            <v>9.94</v>
          </cell>
          <cell r="CS362">
            <v>4.4000000000000004</v>
          </cell>
          <cell r="CT362">
            <v>13.73</v>
          </cell>
          <cell r="CU362">
            <v>4.0999999999999996</v>
          </cell>
          <cell r="CV362">
            <v>6.28</v>
          </cell>
          <cell r="CW362">
            <v>1.5</v>
          </cell>
          <cell r="CX362" t="str">
            <v>&amp;^%</v>
          </cell>
          <cell r="CY362" t="str">
            <v>&amp;^%</v>
          </cell>
          <cell r="DA362" t="str">
            <v>Central Bedfordshire</v>
          </cell>
          <cell r="DB362" t="str">
            <v>E06000056</v>
          </cell>
          <cell r="DC362">
            <v>71000</v>
          </cell>
          <cell r="DD362">
            <v>4.8</v>
          </cell>
          <cell r="DE362">
            <v>362.6</v>
          </cell>
          <cell r="DF362">
            <v>5.7</v>
          </cell>
          <cell r="DG362">
            <v>447.7</v>
          </cell>
          <cell r="DH362">
            <v>4.5</v>
          </cell>
          <cell r="DI362">
            <v>99.9</v>
          </cell>
          <cell r="DJ362">
            <v>15</v>
          </cell>
          <cell r="DK362" t="str">
            <v>&amp;^%</v>
          </cell>
          <cell r="DL362" t="str">
            <v>&amp;^%</v>
          </cell>
          <cell r="DN362" t="str">
            <v>Central Bedfordshire</v>
          </cell>
          <cell r="DO362" t="str">
            <v>E06000056</v>
          </cell>
          <cell r="DP362">
            <v>19000</v>
          </cell>
          <cell r="DQ362">
            <v>9.1</v>
          </cell>
          <cell r="DR362">
            <v>37</v>
          </cell>
          <cell r="DS362">
            <v>0.9</v>
          </cell>
          <cell r="DT362">
            <v>36.9</v>
          </cell>
          <cell r="DU362">
            <v>1.3</v>
          </cell>
          <cell r="DV362">
            <v>30.1</v>
          </cell>
          <cell r="DW362">
            <v>5.3</v>
          </cell>
          <cell r="DX362" t="str">
            <v>&amp;^%</v>
          </cell>
          <cell r="DY362" t="str">
            <v>&amp;^%</v>
          </cell>
          <cell r="EA362" t="str">
            <v>Central Bedfordshire</v>
          </cell>
          <cell r="EB362" t="str">
            <v>E06000056</v>
          </cell>
          <cell r="EC362">
            <v>16000</v>
          </cell>
          <cell r="ED362">
            <v>13.6</v>
          </cell>
          <cell r="EE362">
            <v>20179</v>
          </cell>
          <cell r="EF362">
            <v>16</v>
          </cell>
          <cell r="EG362">
            <v>24816</v>
          </cell>
          <cell r="EH362">
            <v>8.8000000000000007</v>
          </cell>
          <cell r="EI362" t="str">
            <v>&amp;^%</v>
          </cell>
          <cell r="EJ362" t="str">
            <v>&amp;^%</v>
          </cell>
          <cell r="EK362" t="str">
            <v>&amp;^%</v>
          </cell>
          <cell r="EL362" t="str">
            <v>&amp;^%</v>
          </cell>
          <cell r="EN362" t="str">
            <v>Central Bedfordshire</v>
          </cell>
          <cell r="EO362" t="str">
            <v>E06000056</v>
          </cell>
          <cell r="EP362">
            <v>19000</v>
          </cell>
          <cell r="EQ362">
            <v>9.1</v>
          </cell>
          <cell r="ER362">
            <v>10.37</v>
          </cell>
          <cell r="ES362">
            <v>8.1999999999999993</v>
          </cell>
          <cell r="ET362">
            <v>12.84</v>
          </cell>
          <cell r="EU362">
            <v>5.2</v>
          </cell>
          <cell r="EV362">
            <v>6.95</v>
          </cell>
          <cell r="EW362">
            <v>3.8</v>
          </cell>
          <cell r="EX362" t="str">
            <v>&amp;^%</v>
          </cell>
          <cell r="EY362" t="str">
            <v>&amp;^%</v>
          </cell>
          <cell r="FA362" t="str">
            <v>Central Bedfordshire</v>
          </cell>
          <cell r="FB362" t="str">
            <v>E06000056</v>
          </cell>
          <cell r="FC362">
            <v>19000</v>
          </cell>
          <cell r="FD362">
            <v>9.1</v>
          </cell>
          <cell r="FE362">
            <v>381.9</v>
          </cell>
          <cell r="FF362">
            <v>8.3000000000000007</v>
          </cell>
          <cell r="FG362">
            <v>473.7</v>
          </cell>
          <cell r="FH362">
            <v>5.0999999999999996</v>
          </cell>
          <cell r="FI362">
            <v>257.60000000000002</v>
          </cell>
          <cell r="FJ362">
            <v>5.6</v>
          </cell>
          <cell r="FK362" t="str">
            <v>&amp;^%</v>
          </cell>
          <cell r="FL362" t="str">
            <v>&amp;^%</v>
          </cell>
          <cell r="FN362" t="str">
            <v>Central Bedfordshire</v>
          </cell>
          <cell r="FO362" t="str">
            <v>E06000056</v>
          </cell>
          <cell r="FP362">
            <v>30000</v>
          </cell>
          <cell r="FQ362">
            <v>7.7</v>
          </cell>
          <cell r="FR362">
            <v>40</v>
          </cell>
          <cell r="FS362">
            <v>1.6</v>
          </cell>
          <cell r="FT362">
            <v>40.799999999999997</v>
          </cell>
          <cell r="FU362">
            <v>1.1000000000000001</v>
          </cell>
          <cell r="FV362">
            <v>36.1</v>
          </cell>
          <cell r="FW362">
            <v>2.8</v>
          </cell>
          <cell r="FX362" t="str">
            <v>&amp;^%</v>
          </cell>
          <cell r="FY362" t="str">
            <v>&amp;^%</v>
          </cell>
          <cell r="GA362" t="str">
            <v>Central Bedfordshire</v>
          </cell>
          <cell r="GB362" t="str">
            <v>E06000056</v>
          </cell>
          <cell r="GC362">
            <v>26000</v>
          </cell>
          <cell r="GD362">
            <v>9.1</v>
          </cell>
          <cell r="GE362">
            <v>26460</v>
          </cell>
          <cell r="GF362">
            <v>8.4</v>
          </cell>
          <cell r="GG362">
            <v>35643</v>
          </cell>
          <cell r="GH362">
            <v>8.6999999999999993</v>
          </cell>
          <cell r="GI362">
            <v>13883</v>
          </cell>
          <cell r="GJ362">
            <v>8</v>
          </cell>
          <cell r="GK362" t="str">
            <v>&amp;^%</v>
          </cell>
          <cell r="GL362" t="str">
            <v>&amp;^%</v>
          </cell>
          <cell r="GN362" t="str">
            <v>Central Bedfordshire</v>
          </cell>
          <cell r="GO362" t="str">
            <v>E06000056</v>
          </cell>
          <cell r="GP362">
            <v>30000</v>
          </cell>
          <cell r="GQ362">
            <v>7.7</v>
          </cell>
          <cell r="GR362">
            <v>11.49</v>
          </cell>
          <cell r="GS362">
            <v>6.2</v>
          </cell>
          <cell r="GT362">
            <v>15.36</v>
          </cell>
          <cell r="GU362">
            <v>6.3</v>
          </cell>
          <cell r="GV362">
            <v>6.46</v>
          </cell>
          <cell r="GW362">
            <v>3.9</v>
          </cell>
          <cell r="GX362" t="str">
            <v>&amp;^%</v>
          </cell>
          <cell r="GY362" t="str">
            <v>&amp;^%</v>
          </cell>
        </row>
        <row r="363">
          <cell r="A363" t="str">
            <v>Luton</v>
          </cell>
          <cell r="B363" t="str">
            <v>E06000032</v>
          </cell>
          <cell r="C363">
            <v>35000</v>
          </cell>
          <cell r="D363">
            <v>7.1</v>
          </cell>
          <cell r="E363">
            <v>498.3</v>
          </cell>
          <cell r="F363">
            <v>6.3</v>
          </cell>
          <cell r="G363">
            <v>633.70000000000005</v>
          </cell>
          <cell r="H363">
            <v>4.9000000000000004</v>
          </cell>
          <cell r="I363">
            <v>277.5</v>
          </cell>
          <cell r="J363">
            <v>4.4000000000000004</v>
          </cell>
          <cell r="K363" t="str">
            <v>&amp;^%</v>
          </cell>
          <cell r="L363" t="str">
            <v>&amp;^%</v>
          </cell>
          <cell r="N363" t="str">
            <v>Luton</v>
          </cell>
          <cell r="O363" t="str">
            <v>E06000032</v>
          </cell>
          <cell r="P363">
            <v>65000</v>
          </cell>
          <cell r="Q363">
            <v>5.0999999999999996</v>
          </cell>
          <cell r="R363">
            <v>37.700000000000003</v>
          </cell>
          <cell r="S363">
            <v>1</v>
          </cell>
          <cell r="T363">
            <v>39.5</v>
          </cell>
          <cell r="U363">
            <v>0.9</v>
          </cell>
          <cell r="V363">
            <v>34.9</v>
          </cell>
          <cell r="W363">
            <v>1.2</v>
          </cell>
          <cell r="X363">
            <v>46</v>
          </cell>
          <cell r="Y363">
            <v>11</v>
          </cell>
          <cell r="AA363" t="str">
            <v>Luton</v>
          </cell>
          <cell r="AB363" t="str">
            <v>E06000032</v>
          </cell>
          <cell r="AC363">
            <v>53000</v>
          </cell>
          <cell r="AD363">
            <v>9.1</v>
          </cell>
          <cell r="AE363">
            <v>24646</v>
          </cell>
          <cell r="AF363">
            <v>9.6999999999999993</v>
          </cell>
          <cell r="AG363">
            <v>29792</v>
          </cell>
          <cell r="AH363">
            <v>7.4</v>
          </cell>
          <cell r="AI363" t="str">
            <v>&amp;^%</v>
          </cell>
          <cell r="AJ363" t="str">
            <v>&amp;^%</v>
          </cell>
          <cell r="AK363" t="str">
            <v>&amp;^%</v>
          </cell>
          <cell r="AL363" t="str">
            <v>&amp;^%</v>
          </cell>
          <cell r="AN363" t="str">
            <v>Luton</v>
          </cell>
          <cell r="AO363" t="str">
            <v>E06000032</v>
          </cell>
          <cell r="AP363">
            <v>65000</v>
          </cell>
          <cell r="AQ363">
            <v>5.0999999999999996</v>
          </cell>
          <cell r="AR363">
            <v>11.32</v>
          </cell>
          <cell r="AS363">
            <v>5.0999999999999996</v>
          </cell>
          <cell r="AT363">
            <v>13.97</v>
          </cell>
          <cell r="AU363">
            <v>3.6</v>
          </cell>
          <cell r="AV363">
            <v>6.5</v>
          </cell>
          <cell r="AW363">
            <v>1.8</v>
          </cell>
          <cell r="AX363" t="str">
            <v>&amp;^%</v>
          </cell>
          <cell r="AY363" t="str">
            <v>&amp;^%</v>
          </cell>
          <cell r="BA363" t="str">
            <v>Luton</v>
          </cell>
          <cell r="BB363" t="str">
            <v>E06000032</v>
          </cell>
          <cell r="BC363">
            <v>65000</v>
          </cell>
          <cell r="BD363">
            <v>5.0999999999999996</v>
          </cell>
          <cell r="BE363">
            <v>450.2</v>
          </cell>
          <cell r="BF363">
            <v>4.4000000000000004</v>
          </cell>
          <cell r="BG363">
            <v>551.70000000000005</v>
          </cell>
          <cell r="BH363">
            <v>3.5</v>
          </cell>
          <cell r="BI363">
            <v>252</v>
          </cell>
          <cell r="BJ363">
            <v>2.4</v>
          </cell>
          <cell r="BK363" t="str">
            <v>&amp;^%</v>
          </cell>
          <cell r="BL363" t="str">
            <v>&amp;^%</v>
          </cell>
          <cell r="BN363" t="str">
            <v>Luton</v>
          </cell>
          <cell r="BO363" t="str">
            <v>E06000032</v>
          </cell>
          <cell r="BP363">
            <v>93000</v>
          </cell>
          <cell r="BQ363">
            <v>4.2</v>
          </cell>
          <cell r="BR363">
            <v>37</v>
          </cell>
          <cell r="BS363">
            <v>0.5</v>
          </cell>
          <cell r="BT363">
            <v>33.200000000000003</v>
          </cell>
          <cell r="BU363">
            <v>1.5</v>
          </cell>
          <cell r="BV363">
            <v>16</v>
          </cell>
          <cell r="BW363">
            <v>6.5</v>
          </cell>
          <cell r="BX363">
            <v>44</v>
          </cell>
          <cell r="BY363">
            <v>7</v>
          </cell>
          <cell r="CA363" t="str">
            <v>Luton</v>
          </cell>
          <cell r="CB363" t="str">
            <v>E06000032</v>
          </cell>
          <cell r="CC363">
            <v>75000</v>
          </cell>
          <cell r="CD363">
            <v>7</v>
          </cell>
          <cell r="CE363">
            <v>19446</v>
          </cell>
          <cell r="CF363">
            <v>11</v>
          </cell>
          <cell r="CG363">
            <v>23941</v>
          </cell>
          <cell r="CH363">
            <v>6.3</v>
          </cell>
          <cell r="CI363" t="str">
            <v>&amp;^%</v>
          </cell>
          <cell r="CJ363" t="str">
            <v>&amp;^%</v>
          </cell>
          <cell r="CK363" t="str">
            <v>&amp;^%</v>
          </cell>
          <cell r="CL363" t="str">
            <v>&amp;^%</v>
          </cell>
          <cell r="CN363" t="str">
            <v>Luton</v>
          </cell>
          <cell r="CO363" t="str">
            <v>E06000032</v>
          </cell>
          <cell r="CP363">
            <v>93000</v>
          </cell>
          <cell r="CQ363">
            <v>4.2</v>
          </cell>
          <cell r="CR363">
            <v>9.82</v>
          </cell>
          <cell r="CS363">
            <v>4.8</v>
          </cell>
          <cell r="CT363">
            <v>13.27</v>
          </cell>
          <cell r="CU363">
            <v>3.3</v>
          </cell>
          <cell r="CV363">
            <v>6.1</v>
          </cell>
          <cell r="CW363">
            <v>0.5</v>
          </cell>
          <cell r="CX363" t="str">
            <v>&amp;^%</v>
          </cell>
          <cell r="CY363" t="str">
            <v>&amp;^%</v>
          </cell>
          <cell r="DA363" t="str">
            <v>Luton</v>
          </cell>
          <cell r="DB363" t="str">
            <v>E06000032</v>
          </cell>
          <cell r="DC363">
            <v>93000</v>
          </cell>
          <cell r="DD363">
            <v>4.2</v>
          </cell>
          <cell r="DE363">
            <v>355.8</v>
          </cell>
          <cell r="DF363">
            <v>5.0999999999999996</v>
          </cell>
          <cell r="DG363">
            <v>439.8</v>
          </cell>
          <cell r="DH363">
            <v>3.6</v>
          </cell>
          <cell r="DI363">
            <v>112.5</v>
          </cell>
          <cell r="DJ363">
            <v>7.9</v>
          </cell>
          <cell r="DK363" t="str">
            <v>&amp;^%</v>
          </cell>
          <cell r="DL363" t="str">
            <v>&amp;^%</v>
          </cell>
          <cell r="DN363" t="str">
            <v>Luton</v>
          </cell>
          <cell r="DO363" t="str">
            <v>E06000032</v>
          </cell>
          <cell r="DP363">
            <v>30000</v>
          </cell>
          <cell r="DQ363">
            <v>7.4</v>
          </cell>
          <cell r="DR363">
            <v>37.5</v>
          </cell>
          <cell r="DS363">
            <v>1.1000000000000001</v>
          </cell>
          <cell r="DT363">
            <v>38.700000000000003</v>
          </cell>
          <cell r="DU363">
            <v>1.5</v>
          </cell>
          <cell r="DV363">
            <v>32.299999999999997</v>
          </cell>
          <cell r="DW363">
            <v>2.8</v>
          </cell>
          <cell r="DX363" t="str">
            <v>&amp;^%</v>
          </cell>
          <cell r="DY363" t="str">
            <v>&amp;^%</v>
          </cell>
          <cell r="EA363" t="str">
            <v>Luton</v>
          </cell>
          <cell r="EB363" t="str">
            <v>E06000032</v>
          </cell>
          <cell r="EC363">
            <v>23000</v>
          </cell>
          <cell r="ED363">
            <v>11.5</v>
          </cell>
          <cell r="EE363">
            <v>20612</v>
          </cell>
          <cell r="EF363">
            <v>8.5</v>
          </cell>
          <cell r="EG363">
            <v>23887</v>
          </cell>
          <cell r="EH363">
            <v>5.5</v>
          </cell>
          <cell r="EI363">
            <v>11113</v>
          </cell>
          <cell r="EJ363">
            <v>11</v>
          </cell>
          <cell r="EK363" t="str">
            <v>&amp;^%</v>
          </cell>
          <cell r="EL363" t="str">
            <v>&amp;^%</v>
          </cell>
          <cell r="EN363" t="str">
            <v>Luton</v>
          </cell>
          <cell r="EO363" t="str">
            <v>E06000032</v>
          </cell>
          <cell r="EP363">
            <v>30000</v>
          </cell>
          <cell r="EQ363">
            <v>7.4</v>
          </cell>
          <cell r="ER363">
            <v>9.83</v>
          </cell>
          <cell r="ES363">
            <v>6.9</v>
          </cell>
          <cell r="ET363">
            <v>11.77</v>
          </cell>
          <cell r="EU363">
            <v>4.3</v>
          </cell>
          <cell r="EV363">
            <v>6.43</v>
          </cell>
          <cell r="EW363">
            <v>1.7</v>
          </cell>
          <cell r="EX363" t="str">
            <v>&amp;^%</v>
          </cell>
          <cell r="EY363" t="str">
            <v>&amp;^%</v>
          </cell>
          <cell r="FA363" t="str">
            <v>Luton</v>
          </cell>
          <cell r="FB363" t="str">
            <v>E06000032</v>
          </cell>
          <cell r="FC363">
            <v>30000</v>
          </cell>
          <cell r="FD363">
            <v>7.4</v>
          </cell>
          <cell r="FE363">
            <v>383.9</v>
          </cell>
          <cell r="FF363">
            <v>6.8</v>
          </cell>
          <cell r="FG363">
            <v>454.8</v>
          </cell>
          <cell r="FH363">
            <v>3.9</v>
          </cell>
          <cell r="FI363">
            <v>238.1</v>
          </cell>
          <cell r="FJ363">
            <v>2.7</v>
          </cell>
          <cell r="FK363" t="str">
            <v>&amp;^%</v>
          </cell>
          <cell r="FL363" t="str">
            <v>&amp;^%</v>
          </cell>
          <cell r="FN363" t="str">
            <v>Luton</v>
          </cell>
          <cell r="FO363" t="str">
            <v>E06000032</v>
          </cell>
          <cell r="FP363">
            <v>35000</v>
          </cell>
          <cell r="FQ363">
            <v>7.1</v>
          </cell>
          <cell r="FR363">
            <v>39.1</v>
          </cell>
          <cell r="FS363">
            <v>1.6</v>
          </cell>
          <cell r="FT363">
            <v>40.200000000000003</v>
          </cell>
          <cell r="FU363">
            <v>1</v>
          </cell>
          <cell r="FV363">
            <v>35</v>
          </cell>
          <cell r="FW363">
            <v>1</v>
          </cell>
          <cell r="FX363" t="str">
            <v>&amp;^%</v>
          </cell>
          <cell r="FY363" t="str">
            <v>&amp;^%</v>
          </cell>
          <cell r="GA363" t="str">
            <v>Luton</v>
          </cell>
          <cell r="GB363" t="str">
            <v>E06000032</v>
          </cell>
          <cell r="GC363">
            <v>30000</v>
          </cell>
          <cell r="GD363">
            <v>13.4</v>
          </cell>
          <cell r="GE363">
            <v>28138</v>
          </cell>
          <cell r="GF363">
            <v>17</v>
          </cell>
          <cell r="GG363">
            <v>34433</v>
          </cell>
          <cell r="GH363">
            <v>12</v>
          </cell>
          <cell r="GI363" t="str">
            <v>&amp;^%</v>
          </cell>
          <cell r="GJ363" t="str">
            <v>&amp;^%</v>
          </cell>
          <cell r="GK363" t="str">
            <v>&amp;^%</v>
          </cell>
          <cell r="GL363" t="str">
            <v>&amp;^%</v>
          </cell>
          <cell r="GN363" t="str">
            <v>Luton</v>
          </cell>
          <cell r="GO363" t="str">
            <v>E06000032</v>
          </cell>
          <cell r="GP363">
            <v>35000</v>
          </cell>
          <cell r="GQ363">
            <v>7.1</v>
          </cell>
          <cell r="GR363">
            <v>12.53</v>
          </cell>
          <cell r="GS363">
            <v>7.6</v>
          </cell>
          <cell r="GT363">
            <v>15.76</v>
          </cell>
          <cell r="GU363">
            <v>5.0999999999999996</v>
          </cell>
          <cell r="GV363">
            <v>6.62</v>
          </cell>
          <cell r="GW363">
            <v>3.5</v>
          </cell>
          <cell r="GX363" t="str">
            <v>&amp;^%</v>
          </cell>
          <cell r="GY363" t="str">
            <v>&amp;^%</v>
          </cell>
        </row>
        <row r="364">
          <cell r="A364" t="str">
            <v>Peterborough</v>
          </cell>
          <cell r="B364" t="str">
            <v>E06000031</v>
          </cell>
          <cell r="C364">
            <v>53000</v>
          </cell>
          <cell r="D364">
            <v>5.8</v>
          </cell>
          <cell r="E364">
            <v>541.79999999999995</v>
          </cell>
          <cell r="F364">
            <v>5.7</v>
          </cell>
          <cell r="G364">
            <v>612.5</v>
          </cell>
          <cell r="H364">
            <v>2.9</v>
          </cell>
          <cell r="I364">
            <v>302.5</v>
          </cell>
          <cell r="J364">
            <v>3.9</v>
          </cell>
          <cell r="K364" t="str">
            <v>&amp;^%</v>
          </cell>
          <cell r="L364" t="str">
            <v>&amp;^%</v>
          </cell>
          <cell r="N364" t="str">
            <v>Peterborough</v>
          </cell>
          <cell r="O364" t="str">
            <v>E06000031</v>
          </cell>
          <cell r="P364">
            <v>88000</v>
          </cell>
          <cell r="Q364">
            <v>4.4000000000000004</v>
          </cell>
          <cell r="R364">
            <v>37.5</v>
          </cell>
          <cell r="S364">
            <v>0</v>
          </cell>
          <cell r="T364">
            <v>38.799999999999997</v>
          </cell>
          <cell r="U364">
            <v>0.6</v>
          </cell>
          <cell r="V364">
            <v>35</v>
          </cell>
          <cell r="W364">
            <v>0.7</v>
          </cell>
          <cell r="X364">
            <v>44.8</v>
          </cell>
          <cell r="Y364">
            <v>7.5</v>
          </cell>
          <cell r="AA364" t="str">
            <v>Peterborough</v>
          </cell>
          <cell r="AB364" t="str">
            <v>E06000031</v>
          </cell>
          <cell r="AC364">
            <v>78000</v>
          </cell>
          <cell r="AD364">
            <v>8.3000000000000007</v>
          </cell>
          <cell r="AE364">
            <v>25849</v>
          </cell>
          <cell r="AF364">
            <v>7.2</v>
          </cell>
          <cell r="AG364">
            <v>29394</v>
          </cell>
          <cell r="AH364">
            <v>3.6</v>
          </cell>
          <cell r="AI364">
            <v>14561</v>
          </cell>
          <cell r="AJ364">
            <v>3.2</v>
          </cell>
          <cell r="AK364" t="str">
            <v>&amp;^%</v>
          </cell>
          <cell r="AL364" t="str">
            <v>&amp;^%</v>
          </cell>
          <cell r="AN364" t="str">
            <v>Peterborough</v>
          </cell>
          <cell r="AO364" t="str">
            <v>E06000031</v>
          </cell>
          <cell r="AP364">
            <v>88000</v>
          </cell>
          <cell r="AQ364">
            <v>4.4000000000000004</v>
          </cell>
          <cell r="AR364">
            <v>12.47</v>
          </cell>
          <cell r="AS364">
            <v>3.6</v>
          </cell>
          <cell r="AT364">
            <v>14.17</v>
          </cell>
          <cell r="AU364">
            <v>2.2999999999999998</v>
          </cell>
          <cell r="AV364">
            <v>7.21</v>
          </cell>
          <cell r="AW364">
            <v>2.5</v>
          </cell>
          <cell r="AX364">
            <v>23.82</v>
          </cell>
          <cell r="AY364">
            <v>15</v>
          </cell>
          <cell r="BA364" t="str">
            <v>Peterborough</v>
          </cell>
          <cell r="BB364" t="str">
            <v>E06000031</v>
          </cell>
          <cell r="BC364">
            <v>88000</v>
          </cell>
          <cell r="BD364">
            <v>4.4000000000000004</v>
          </cell>
          <cell r="BE364">
            <v>479.6</v>
          </cell>
          <cell r="BF364">
            <v>3.3</v>
          </cell>
          <cell r="BG364">
            <v>549.29999999999995</v>
          </cell>
          <cell r="BH364">
            <v>2.2999999999999998</v>
          </cell>
          <cell r="BI364">
            <v>281.5</v>
          </cell>
          <cell r="BJ364">
            <v>2.2000000000000002</v>
          </cell>
          <cell r="BK364">
            <v>910.5</v>
          </cell>
          <cell r="BL364">
            <v>16</v>
          </cell>
          <cell r="BN364" t="str">
            <v>Peterborough</v>
          </cell>
          <cell r="BO364" t="str">
            <v>E06000031</v>
          </cell>
          <cell r="BP364">
            <v>120000</v>
          </cell>
          <cell r="BQ364">
            <v>3.8</v>
          </cell>
          <cell r="BR364">
            <v>37</v>
          </cell>
          <cell r="BS364">
            <v>0.3</v>
          </cell>
          <cell r="BT364">
            <v>33.6</v>
          </cell>
          <cell r="BU364">
            <v>1.2</v>
          </cell>
          <cell r="BV364">
            <v>17.399999999999999</v>
          </cell>
          <cell r="BW364">
            <v>6.7</v>
          </cell>
          <cell r="BX364">
            <v>42.9</v>
          </cell>
          <cell r="BY364">
            <v>5.6</v>
          </cell>
          <cell r="CA364" t="str">
            <v>Peterborough</v>
          </cell>
          <cell r="CB364" t="str">
            <v>E06000031</v>
          </cell>
          <cell r="CC364">
            <v>103000</v>
          </cell>
          <cell r="CD364">
            <v>6.9</v>
          </cell>
          <cell r="CE364">
            <v>22016</v>
          </cell>
          <cell r="CF364">
            <v>7.9</v>
          </cell>
          <cell r="CG364">
            <v>24669</v>
          </cell>
          <cell r="CH364">
            <v>3.7</v>
          </cell>
          <cell r="CI364">
            <v>7921</v>
          </cell>
          <cell r="CJ364">
            <v>7.7</v>
          </cell>
          <cell r="CK364" t="str">
            <v>&amp;^%</v>
          </cell>
          <cell r="CL364" t="str">
            <v>&amp;^%</v>
          </cell>
          <cell r="CN364" t="str">
            <v>Peterborough</v>
          </cell>
          <cell r="CO364" t="str">
            <v>E06000031</v>
          </cell>
          <cell r="CP364">
            <v>120000</v>
          </cell>
          <cell r="CQ364">
            <v>3.8</v>
          </cell>
          <cell r="CR364">
            <v>11.05</v>
          </cell>
          <cell r="CS364">
            <v>3.2</v>
          </cell>
          <cell r="CT364">
            <v>13.47</v>
          </cell>
          <cell r="CU364">
            <v>2.1</v>
          </cell>
          <cell r="CV364">
            <v>6.42</v>
          </cell>
          <cell r="CW364">
            <v>1.7</v>
          </cell>
          <cell r="CX364">
            <v>21.94</v>
          </cell>
          <cell r="CY364">
            <v>11</v>
          </cell>
          <cell r="DA364" t="str">
            <v>Peterborough</v>
          </cell>
          <cell r="DB364" t="str">
            <v>E06000031</v>
          </cell>
          <cell r="DC364">
            <v>120000</v>
          </cell>
          <cell r="DD364">
            <v>3.8</v>
          </cell>
          <cell r="DE364">
            <v>404.6</v>
          </cell>
          <cell r="DF364">
            <v>3.4</v>
          </cell>
          <cell r="DG364">
            <v>452.5</v>
          </cell>
          <cell r="DH364">
            <v>2.5</v>
          </cell>
          <cell r="DI364">
            <v>138</v>
          </cell>
          <cell r="DJ364">
            <v>7.1</v>
          </cell>
          <cell r="DK364">
            <v>806.4</v>
          </cell>
          <cell r="DL364">
            <v>12</v>
          </cell>
          <cell r="DN364" t="str">
            <v>Peterborough</v>
          </cell>
          <cell r="DO364" t="str">
            <v>E06000031</v>
          </cell>
          <cell r="DP364">
            <v>35000</v>
          </cell>
          <cell r="DQ364">
            <v>6.8</v>
          </cell>
          <cell r="DR364">
            <v>37.5</v>
          </cell>
          <cell r="DS364">
            <v>0.3</v>
          </cell>
          <cell r="DT364">
            <v>37.4</v>
          </cell>
          <cell r="DU364">
            <v>0.8</v>
          </cell>
          <cell r="DV364">
            <v>32.5</v>
          </cell>
          <cell r="DW364">
            <v>2.2999999999999998</v>
          </cell>
          <cell r="DX364" t="str">
            <v>&amp;^%</v>
          </cell>
          <cell r="DY364" t="str">
            <v>&amp;^%</v>
          </cell>
          <cell r="EA364" t="str">
            <v>Peterborough</v>
          </cell>
          <cell r="EB364" t="str">
            <v>E06000031</v>
          </cell>
          <cell r="EC364">
            <v>30000</v>
          </cell>
          <cell r="ED364">
            <v>13</v>
          </cell>
          <cell r="EE364">
            <v>21122</v>
          </cell>
          <cell r="EF364">
            <v>8</v>
          </cell>
          <cell r="EG364">
            <v>23755</v>
          </cell>
          <cell r="EH364">
            <v>3.8</v>
          </cell>
          <cell r="EI364">
            <v>13567</v>
          </cell>
          <cell r="EJ364">
            <v>5</v>
          </cell>
          <cell r="EK364" t="str">
            <v>&amp;^%</v>
          </cell>
          <cell r="EL364" t="str">
            <v>&amp;^%</v>
          </cell>
          <cell r="EN364" t="str">
            <v>Peterborough</v>
          </cell>
          <cell r="EO364" t="str">
            <v>E06000031</v>
          </cell>
          <cell r="EP364">
            <v>35000</v>
          </cell>
          <cell r="EQ364">
            <v>6.8</v>
          </cell>
          <cell r="ER364">
            <v>10.77</v>
          </cell>
          <cell r="ES364">
            <v>5.4</v>
          </cell>
          <cell r="ET364">
            <v>12.09</v>
          </cell>
          <cell r="EU364">
            <v>2.9</v>
          </cell>
          <cell r="EV364">
            <v>7.06</v>
          </cell>
          <cell r="EW364">
            <v>3.6</v>
          </cell>
          <cell r="EX364" t="str">
            <v>&amp;^%</v>
          </cell>
          <cell r="EY364" t="str">
            <v>&amp;^%</v>
          </cell>
          <cell r="FA364" t="str">
            <v>Peterborough</v>
          </cell>
          <cell r="FB364" t="str">
            <v>E06000031</v>
          </cell>
          <cell r="FC364">
            <v>35000</v>
          </cell>
          <cell r="FD364">
            <v>6.8</v>
          </cell>
          <cell r="FE364">
            <v>400.7</v>
          </cell>
          <cell r="FF364">
            <v>4.7</v>
          </cell>
          <cell r="FG364">
            <v>452.1</v>
          </cell>
          <cell r="FH364">
            <v>2.8</v>
          </cell>
          <cell r="FI364">
            <v>266</v>
          </cell>
          <cell r="FJ364">
            <v>2.8</v>
          </cell>
          <cell r="FK364" t="str">
            <v>&amp;^%</v>
          </cell>
          <cell r="FL364" t="str">
            <v>&amp;^%</v>
          </cell>
          <cell r="FN364" t="str">
            <v>Peterborough</v>
          </cell>
          <cell r="FO364" t="str">
            <v>E06000031</v>
          </cell>
          <cell r="FP364">
            <v>53000</v>
          </cell>
          <cell r="FQ364">
            <v>5.8</v>
          </cell>
          <cell r="FR364">
            <v>37.5</v>
          </cell>
          <cell r="FS364">
            <v>1</v>
          </cell>
          <cell r="FT364">
            <v>39.700000000000003</v>
          </cell>
          <cell r="FU364">
            <v>0.7</v>
          </cell>
          <cell r="FV364">
            <v>35.6</v>
          </cell>
          <cell r="FW364">
            <v>1.2</v>
          </cell>
          <cell r="FX364" t="str">
            <v>&amp;^%</v>
          </cell>
          <cell r="FY364" t="str">
            <v>&amp;^%</v>
          </cell>
          <cell r="GA364" t="str">
            <v>Peterborough</v>
          </cell>
          <cell r="GB364" t="str">
            <v>E06000031</v>
          </cell>
          <cell r="GC364">
            <v>48000</v>
          </cell>
          <cell r="GD364">
            <v>10.7</v>
          </cell>
          <cell r="GE364">
            <v>28453</v>
          </cell>
          <cell r="GF364">
            <v>7.7</v>
          </cell>
          <cell r="GG364">
            <v>32894</v>
          </cell>
          <cell r="GH364">
            <v>4.7</v>
          </cell>
          <cell r="GI364">
            <v>16070</v>
          </cell>
          <cell r="GJ364">
            <v>7.4</v>
          </cell>
          <cell r="GK364" t="str">
            <v>&amp;^%</v>
          </cell>
          <cell r="GL364" t="str">
            <v>&amp;^%</v>
          </cell>
          <cell r="GN364" t="str">
            <v>Peterborough</v>
          </cell>
          <cell r="GO364" t="str">
            <v>E06000031</v>
          </cell>
          <cell r="GP364">
            <v>53000</v>
          </cell>
          <cell r="GQ364">
            <v>5.8</v>
          </cell>
          <cell r="GR364">
            <v>13.53</v>
          </cell>
          <cell r="GS364">
            <v>4.5999999999999996</v>
          </cell>
          <cell r="GT364">
            <v>15.45</v>
          </cell>
          <cell r="GU364">
            <v>3</v>
          </cell>
          <cell r="GV364">
            <v>7.68</v>
          </cell>
          <cell r="GW364">
            <v>4.2</v>
          </cell>
          <cell r="GX364" t="str">
            <v>&amp;^%</v>
          </cell>
          <cell r="GY364" t="str">
            <v>&amp;^%</v>
          </cell>
        </row>
        <row r="365">
          <cell r="A365" t="str">
            <v>Southend-on-Sea</v>
          </cell>
          <cell r="B365" t="str">
            <v>E06000033</v>
          </cell>
          <cell r="C365">
            <v>18000</v>
          </cell>
          <cell r="D365">
            <v>9.8000000000000007</v>
          </cell>
          <cell r="E365">
            <v>471.6</v>
          </cell>
          <cell r="F365">
            <v>6</v>
          </cell>
          <cell r="G365">
            <v>552.79999999999995</v>
          </cell>
          <cell r="H365">
            <v>4.8</v>
          </cell>
          <cell r="I365">
            <v>316.8</v>
          </cell>
          <cell r="J365">
            <v>4.7</v>
          </cell>
          <cell r="K365" t="str">
            <v>&amp;^%</v>
          </cell>
          <cell r="L365" t="str">
            <v>&amp;^%</v>
          </cell>
          <cell r="N365" t="str">
            <v>Southend-on-Sea</v>
          </cell>
          <cell r="O365" t="str">
            <v>E06000033</v>
          </cell>
          <cell r="P365">
            <v>33000</v>
          </cell>
          <cell r="Q365">
            <v>7.2</v>
          </cell>
          <cell r="R365">
            <v>37.5</v>
          </cell>
          <cell r="S365">
            <v>1.8</v>
          </cell>
          <cell r="T365">
            <v>39.299999999999997</v>
          </cell>
          <cell r="U365">
            <v>1.1000000000000001</v>
          </cell>
          <cell r="V365">
            <v>32.6</v>
          </cell>
          <cell r="W365">
            <v>2</v>
          </cell>
          <cell r="X365" t="str">
            <v>&amp;^%</v>
          </cell>
          <cell r="Y365" t="str">
            <v>&amp;^%</v>
          </cell>
          <cell r="AA365" t="str">
            <v>Southend-on-Sea</v>
          </cell>
          <cell r="AB365" t="str">
            <v>E06000033</v>
          </cell>
          <cell r="AC365">
            <v>29000</v>
          </cell>
          <cell r="AD365">
            <v>9.6999999999999993</v>
          </cell>
          <cell r="AE365">
            <v>24294</v>
          </cell>
          <cell r="AF365">
            <v>5</v>
          </cell>
          <cell r="AG365">
            <v>27033</v>
          </cell>
          <cell r="AH365">
            <v>4.4000000000000004</v>
          </cell>
          <cell r="AI365">
            <v>15010</v>
          </cell>
          <cell r="AJ365">
            <v>6</v>
          </cell>
          <cell r="AK365" t="str">
            <v>&amp;^%</v>
          </cell>
          <cell r="AL365" t="str">
            <v>&amp;^%</v>
          </cell>
          <cell r="AN365" t="str">
            <v>Southend-on-Sea</v>
          </cell>
          <cell r="AO365" t="str">
            <v>E06000033</v>
          </cell>
          <cell r="AP365">
            <v>33000</v>
          </cell>
          <cell r="AQ365">
            <v>7.2</v>
          </cell>
          <cell r="AR365">
            <v>11.61</v>
          </cell>
          <cell r="AS365">
            <v>6</v>
          </cell>
          <cell r="AT365">
            <v>13.6</v>
          </cell>
          <cell r="AU365">
            <v>3.5</v>
          </cell>
          <cell r="AV365">
            <v>7.56</v>
          </cell>
          <cell r="AW365">
            <v>5.2</v>
          </cell>
          <cell r="AX365" t="str">
            <v>&amp;^%</v>
          </cell>
          <cell r="AY365" t="str">
            <v>&amp;^%</v>
          </cell>
          <cell r="BA365" t="str">
            <v>Southend-on-Sea</v>
          </cell>
          <cell r="BB365" t="str">
            <v>E06000033</v>
          </cell>
          <cell r="BC365">
            <v>33000</v>
          </cell>
          <cell r="BD365">
            <v>7.2</v>
          </cell>
          <cell r="BE365">
            <v>479.1</v>
          </cell>
          <cell r="BF365">
            <v>4.5</v>
          </cell>
          <cell r="BG365">
            <v>533.9</v>
          </cell>
          <cell r="BH365">
            <v>3.3</v>
          </cell>
          <cell r="BI365">
            <v>301.5</v>
          </cell>
          <cell r="BJ365">
            <v>3.7</v>
          </cell>
          <cell r="BK365" t="str">
            <v>&amp;^%</v>
          </cell>
          <cell r="BL365" t="str">
            <v>&amp;^%</v>
          </cell>
          <cell r="BN365" t="str">
            <v>Southend-on-Sea</v>
          </cell>
          <cell r="BO365" t="str">
            <v>E06000033</v>
          </cell>
          <cell r="BP365">
            <v>50000</v>
          </cell>
          <cell r="BQ365">
            <v>5.7</v>
          </cell>
          <cell r="BR365">
            <v>35.1</v>
          </cell>
          <cell r="BS365">
            <v>2.5</v>
          </cell>
          <cell r="BT365">
            <v>31.2</v>
          </cell>
          <cell r="BU365">
            <v>2.2999999999999998</v>
          </cell>
          <cell r="BV365">
            <v>11.5</v>
          </cell>
          <cell r="BW365">
            <v>13</v>
          </cell>
          <cell r="BX365" t="str">
            <v>&amp;^%</v>
          </cell>
          <cell r="BY365" t="str">
            <v>&amp;^%</v>
          </cell>
          <cell r="CA365" t="str">
            <v>Southend-on-Sea</v>
          </cell>
          <cell r="CB365" t="str">
            <v>E06000033</v>
          </cell>
          <cell r="CC365">
            <v>44000</v>
          </cell>
          <cell r="CD365">
            <v>7.4</v>
          </cell>
          <cell r="CE365">
            <v>20012</v>
          </cell>
          <cell r="CF365">
            <v>7.6</v>
          </cell>
          <cell r="CG365">
            <v>21127</v>
          </cell>
          <cell r="CH365">
            <v>4.9000000000000004</v>
          </cell>
          <cell r="CI365">
            <v>5398</v>
          </cell>
          <cell r="CJ365">
            <v>11</v>
          </cell>
          <cell r="CK365" t="str">
            <v>&amp;^%</v>
          </cell>
          <cell r="CL365" t="str">
            <v>&amp;^%</v>
          </cell>
          <cell r="CN365" t="str">
            <v>Southend-on-Sea</v>
          </cell>
          <cell r="CO365" t="str">
            <v>E06000033</v>
          </cell>
          <cell r="CP365">
            <v>50000</v>
          </cell>
          <cell r="CQ365">
            <v>5.7</v>
          </cell>
          <cell r="CR365">
            <v>10.53</v>
          </cell>
          <cell r="CS365">
            <v>3.8</v>
          </cell>
          <cell r="CT365">
            <v>13.01</v>
          </cell>
          <cell r="CU365">
            <v>3.1</v>
          </cell>
          <cell r="CV365">
            <v>6.4</v>
          </cell>
          <cell r="CW365">
            <v>2</v>
          </cell>
          <cell r="CX365" t="str">
            <v>&amp;^%</v>
          </cell>
          <cell r="CY365" t="str">
            <v>&amp;^%</v>
          </cell>
          <cell r="DA365" t="str">
            <v>Southend-on-Sea</v>
          </cell>
          <cell r="DB365" t="str">
            <v>E06000033</v>
          </cell>
          <cell r="DC365">
            <v>50000</v>
          </cell>
          <cell r="DD365">
            <v>5.7</v>
          </cell>
          <cell r="DE365">
            <v>381.1</v>
          </cell>
          <cell r="DF365">
            <v>7</v>
          </cell>
          <cell r="DG365">
            <v>406</v>
          </cell>
          <cell r="DH365">
            <v>3.9</v>
          </cell>
          <cell r="DI365">
            <v>89.6</v>
          </cell>
          <cell r="DJ365">
            <v>13</v>
          </cell>
          <cell r="DK365" t="str">
            <v>&amp;^%</v>
          </cell>
          <cell r="DL365" t="str">
            <v>&amp;^%</v>
          </cell>
          <cell r="DN365" t="str">
            <v>Southend-on-Sea</v>
          </cell>
          <cell r="DO365" t="str">
            <v>E06000033</v>
          </cell>
          <cell r="DP365">
            <v>14000</v>
          </cell>
          <cell r="DQ365">
            <v>10.6</v>
          </cell>
          <cell r="DR365">
            <v>37</v>
          </cell>
          <cell r="DS365">
            <v>0.5</v>
          </cell>
          <cell r="DT365">
            <v>37.1</v>
          </cell>
          <cell r="DU365">
            <v>1</v>
          </cell>
          <cell r="DV365">
            <v>32.5</v>
          </cell>
          <cell r="DW365">
            <v>1.9</v>
          </cell>
          <cell r="DX365" t="str">
            <v>&amp;^%</v>
          </cell>
          <cell r="DY365" t="str">
            <v>&amp;^%</v>
          </cell>
          <cell r="EA365" t="str">
            <v>Southend-on-Sea</v>
          </cell>
          <cell r="EB365" t="str">
            <v>E06000033</v>
          </cell>
          <cell r="EC365">
            <v>13000</v>
          </cell>
          <cell r="ED365">
            <v>12.6</v>
          </cell>
          <cell r="EE365">
            <v>24326</v>
          </cell>
          <cell r="EF365">
            <v>8.1999999999999993</v>
          </cell>
          <cell r="EG365">
            <v>25688</v>
          </cell>
          <cell r="EH365">
            <v>5.0999999999999996</v>
          </cell>
          <cell r="EI365">
            <v>13645</v>
          </cell>
          <cell r="EJ365">
            <v>7.4</v>
          </cell>
          <cell r="EK365" t="str">
            <v>&amp;^%</v>
          </cell>
          <cell r="EL365" t="str">
            <v>&amp;^%</v>
          </cell>
          <cell r="EN365" t="str">
            <v>Southend-on-Sea</v>
          </cell>
          <cell r="EO365" t="str">
            <v>E06000033</v>
          </cell>
          <cell r="EP365">
            <v>14000</v>
          </cell>
          <cell r="EQ365">
            <v>10.6</v>
          </cell>
          <cell r="ER365">
            <v>12.72</v>
          </cell>
          <cell r="ES365">
            <v>8.6999999999999993</v>
          </cell>
          <cell r="ET365">
            <v>13.76</v>
          </cell>
          <cell r="EU365">
            <v>4.4000000000000004</v>
          </cell>
          <cell r="EV365">
            <v>7.1</v>
          </cell>
          <cell r="EW365">
            <v>7.3</v>
          </cell>
          <cell r="EX365" t="str">
            <v>&amp;^%</v>
          </cell>
          <cell r="EY365" t="str">
            <v>&amp;^%</v>
          </cell>
          <cell r="FA365" t="str">
            <v>Southend-on-Sea</v>
          </cell>
          <cell r="FB365" t="str">
            <v>E06000033</v>
          </cell>
          <cell r="FC365">
            <v>14000</v>
          </cell>
          <cell r="FD365">
            <v>10.6</v>
          </cell>
          <cell r="FE365">
            <v>479.2</v>
          </cell>
          <cell r="FF365">
            <v>7.4</v>
          </cell>
          <cell r="FG365">
            <v>509.9</v>
          </cell>
          <cell r="FH365">
            <v>4.0999999999999996</v>
          </cell>
          <cell r="FI365">
            <v>283.8</v>
          </cell>
          <cell r="FJ365">
            <v>5.5</v>
          </cell>
          <cell r="FK365" t="str">
            <v>&amp;^%</v>
          </cell>
          <cell r="FL365" t="str">
            <v>&amp;^%</v>
          </cell>
          <cell r="FN365" t="str">
            <v>Southend-on-Sea</v>
          </cell>
          <cell r="FO365" t="str">
            <v>E06000033</v>
          </cell>
          <cell r="FP365">
            <v>18000</v>
          </cell>
          <cell r="FQ365">
            <v>9.8000000000000007</v>
          </cell>
          <cell r="FR365">
            <v>40</v>
          </cell>
          <cell r="FS365">
            <v>1.8</v>
          </cell>
          <cell r="FT365">
            <v>41</v>
          </cell>
          <cell r="FU365">
            <v>1.6</v>
          </cell>
          <cell r="FV365">
            <v>35</v>
          </cell>
          <cell r="FW365">
            <v>1.5</v>
          </cell>
          <cell r="FX365" t="str">
            <v>&amp;^%</v>
          </cell>
          <cell r="FY365" t="str">
            <v>&amp;^%</v>
          </cell>
          <cell r="GA365" t="str">
            <v>Southend-on-Sea</v>
          </cell>
          <cell r="GB365" t="str">
            <v>E06000033</v>
          </cell>
          <cell r="GC365">
            <v>16000</v>
          </cell>
          <cell r="GD365">
            <v>14.2</v>
          </cell>
          <cell r="GE365">
            <v>24076</v>
          </cell>
          <cell r="GF365">
            <v>8.6999999999999993</v>
          </cell>
          <cell r="GG365">
            <v>28098</v>
          </cell>
          <cell r="GH365">
            <v>6.5</v>
          </cell>
          <cell r="GI365">
            <v>16286</v>
          </cell>
          <cell r="GJ365">
            <v>8.1999999999999993</v>
          </cell>
          <cell r="GK365" t="str">
            <v>&amp;^%</v>
          </cell>
          <cell r="GL365" t="str">
            <v>&amp;^%</v>
          </cell>
          <cell r="GN365" t="str">
            <v>Southend-on-Sea</v>
          </cell>
          <cell r="GO365" t="str">
            <v>E06000033</v>
          </cell>
          <cell r="GP365">
            <v>18000</v>
          </cell>
          <cell r="GQ365">
            <v>9.8000000000000007</v>
          </cell>
          <cell r="GR365">
            <v>11.41</v>
          </cell>
          <cell r="GS365">
            <v>6.8</v>
          </cell>
          <cell r="GT365">
            <v>13.49</v>
          </cell>
          <cell r="GU365">
            <v>5.0999999999999996</v>
          </cell>
          <cell r="GV365">
            <v>7.79</v>
          </cell>
          <cell r="GW365">
            <v>6.8</v>
          </cell>
          <cell r="GX365" t="str">
            <v>&amp;^%</v>
          </cell>
          <cell r="GY365" t="str">
            <v>&amp;^%</v>
          </cell>
        </row>
        <row r="366">
          <cell r="A366" t="str">
            <v>Thurrock</v>
          </cell>
          <cell r="B366" t="str">
            <v>E06000034</v>
          </cell>
          <cell r="C366">
            <v>22000</v>
          </cell>
          <cell r="D366">
            <v>8.6999999999999993</v>
          </cell>
          <cell r="E366">
            <v>518.4</v>
          </cell>
          <cell r="F366">
            <v>7</v>
          </cell>
          <cell r="G366">
            <v>565.9</v>
          </cell>
          <cell r="H366">
            <v>4</v>
          </cell>
          <cell r="I366">
            <v>286.89999999999998</v>
          </cell>
          <cell r="J366">
            <v>7.2</v>
          </cell>
          <cell r="K366" t="str">
            <v>&amp;^%</v>
          </cell>
          <cell r="L366" t="str">
            <v>&amp;^%</v>
          </cell>
          <cell r="N366" t="str">
            <v>Thurrock</v>
          </cell>
          <cell r="O366" t="str">
            <v>E06000034</v>
          </cell>
          <cell r="P366">
            <v>33000</v>
          </cell>
          <cell r="Q366">
            <v>7</v>
          </cell>
          <cell r="R366">
            <v>39.1</v>
          </cell>
          <cell r="S366">
            <v>1.3</v>
          </cell>
          <cell r="T366">
            <v>40.4</v>
          </cell>
          <cell r="U366">
            <v>1.1000000000000001</v>
          </cell>
          <cell r="V366">
            <v>34.9</v>
          </cell>
          <cell r="W366">
            <v>1.8</v>
          </cell>
          <cell r="X366" t="str">
            <v>&amp;^%</v>
          </cell>
          <cell r="Y366" t="str">
            <v>&amp;^%</v>
          </cell>
          <cell r="AA366" t="str">
            <v>Thurrock</v>
          </cell>
          <cell r="AB366" t="str">
            <v>E06000034</v>
          </cell>
          <cell r="AC366">
            <v>30000</v>
          </cell>
          <cell r="AD366">
            <v>8.1999999999999993</v>
          </cell>
          <cell r="AE366">
            <v>25177</v>
          </cell>
          <cell r="AF366">
            <v>7</v>
          </cell>
          <cell r="AG366">
            <v>27964</v>
          </cell>
          <cell r="AH366">
            <v>4.5</v>
          </cell>
          <cell r="AI366">
            <v>13688</v>
          </cell>
          <cell r="AJ366">
            <v>6.4</v>
          </cell>
          <cell r="AK366" t="str">
            <v>&amp;^%</v>
          </cell>
          <cell r="AL366" t="str">
            <v>&amp;^%</v>
          </cell>
          <cell r="AN366" t="str">
            <v>Thurrock</v>
          </cell>
          <cell r="AO366" t="str">
            <v>E06000034</v>
          </cell>
          <cell r="AP366">
            <v>33000</v>
          </cell>
          <cell r="AQ366">
            <v>7</v>
          </cell>
          <cell r="AR366">
            <v>11.43</v>
          </cell>
          <cell r="AS366">
            <v>5.2</v>
          </cell>
          <cell r="AT366">
            <v>12.78</v>
          </cell>
          <cell r="AU366">
            <v>3.3</v>
          </cell>
          <cell r="AV366">
            <v>7.07</v>
          </cell>
          <cell r="AW366">
            <v>4.5999999999999996</v>
          </cell>
          <cell r="AX366" t="str">
            <v>&amp;^%</v>
          </cell>
          <cell r="AY366" t="str">
            <v>&amp;^%</v>
          </cell>
          <cell r="BA366" t="str">
            <v>Thurrock</v>
          </cell>
          <cell r="BB366" t="str">
            <v>E06000034</v>
          </cell>
          <cell r="BC366">
            <v>33000</v>
          </cell>
          <cell r="BD366">
            <v>7</v>
          </cell>
          <cell r="BE366">
            <v>450</v>
          </cell>
          <cell r="BF366">
            <v>5.8</v>
          </cell>
          <cell r="BG366">
            <v>516.29999999999995</v>
          </cell>
          <cell r="BH366">
            <v>3.4</v>
          </cell>
          <cell r="BI366">
            <v>276.60000000000002</v>
          </cell>
          <cell r="BJ366">
            <v>4.2</v>
          </cell>
          <cell r="BK366" t="str">
            <v>&amp;^%</v>
          </cell>
          <cell r="BL366" t="str">
            <v>&amp;^%</v>
          </cell>
          <cell r="BN366" t="str">
            <v>Thurrock</v>
          </cell>
          <cell r="BO366" t="str">
            <v>E06000034</v>
          </cell>
          <cell r="BP366">
            <v>48000</v>
          </cell>
          <cell r="BQ366">
            <v>5.7</v>
          </cell>
          <cell r="BR366">
            <v>37.4</v>
          </cell>
          <cell r="BS366">
            <v>1.7</v>
          </cell>
          <cell r="BT366">
            <v>33.5</v>
          </cell>
          <cell r="BU366">
            <v>2.1</v>
          </cell>
          <cell r="BV366">
            <v>15.7</v>
          </cell>
          <cell r="BW366">
            <v>8.3000000000000007</v>
          </cell>
          <cell r="BX366" t="str">
            <v>&amp;^%</v>
          </cell>
          <cell r="BY366" t="str">
            <v>&amp;^%</v>
          </cell>
          <cell r="CA366" t="str">
            <v>Thurrock</v>
          </cell>
          <cell r="CB366" t="str">
            <v>E06000034</v>
          </cell>
          <cell r="CC366">
            <v>44000</v>
          </cell>
          <cell r="CD366">
            <v>8.1999999999999993</v>
          </cell>
          <cell r="CE366">
            <v>18818</v>
          </cell>
          <cell r="CF366">
            <v>13</v>
          </cell>
          <cell r="CG366">
            <v>21528</v>
          </cell>
          <cell r="CH366">
            <v>6.6</v>
          </cell>
          <cell r="CI366" t="str">
            <v>&amp;^%</v>
          </cell>
          <cell r="CJ366" t="str">
            <v>&amp;^%</v>
          </cell>
          <cell r="CK366" t="str">
            <v>&amp;^%</v>
          </cell>
          <cell r="CL366" t="str">
            <v>&amp;^%</v>
          </cell>
          <cell r="CN366" t="str">
            <v>Thurrock</v>
          </cell>
          <cell r="CO366" t="str">
            <v>E06000034</v>
          </cell>
          <cell r="CP366">
            <v>48000</v>
          </cell>
          <cell r="CQ366">
            <v>5.7</v>
          </cell>
          <cell r="CR366">
            <v>9.7899999999999991</v>
          </cell>
          <cell r="CS366">
            <v>5</v>
          </cell>
          <cell r="CT366">
            <v>12.04</v>
          </cell>
          <cell r="CU366">
            <v>3.1</v>
          </cell>
          <cell r="CV366">
            <v>6.24</v>
          </cell>
          <cell r="CW366">
            <v>1.3</v>
          </cell>
          <cell r="CX366" t="str">
            <v>&amp;^%</v>
          </cell>
          <cell r="CY366" t="str">
            <v>&amp;^%</v>
          </cell>
          <cell r="DA366" t="str">
            <v>Thurrock</v>
          </cell>
          <cell r="DB366" t="str">
            <v>E06000034</v>
          </cell>
          <cell r="DC366">
            <v>48000</v>
          </cell>
          <cell r="DD366">
            <v>5.7</v>
          </cell>
          <cell r="DE366">
            <v>367.6</v>
          </cell>
          <cell r="DF366">
            <v>7.1</v>
          </cell>
          <cell r="DG366">
            <v>403.1</v>
          </cell>
          <cell r="DH366">
            <v>3.9</v>
          </cell>
          <cell r="DI366">
            <v>111.6</v>
          </cell>
          <cell r="DJ366">
            <v>10</v>
          </cell>
          <cell r="DK366" t="str">
            <v>&amp;^%</v>
          </cell>
          <cell r="DL366" t="str">
            <v>&amp;^%</v>
          </cell>
          <cell r="DN366" t="str">
            <v>Thurrock</v>
          </cell>
          <cell r="DO366" t="str">
            <v>E06000034</v>
          </cell>
          <cell r="DP366">
            <v>11000</v>
          </cell>
          <cell r="DQ366">
            <v>11.6</v>
          </cell>
          <cell r="DR366">
            <v>37</v>
          </cell>
          <cell r="DS366">
            <v>1.7</v>
          </cell>
          <cell r="DT366">
            <v>36.9</v>
          </cell>
          <cell r="DU366">
            <v>1.1000000000000001</v>
          </cell>
          <cell r="DV366">
            <v>32.200000000000003</v>
          </cell>
          <cell r="DW366">
            <v>2.1</v>
          </cell>
          <cell r="DX366" t="str">
            <v>&amp;^%</v>
          </cell>
          <cell r="DY366" t="str">
            <v>&amp;^%</v>
          </cell>
          <cell r="EA366" t="str">
            <v>Thurrock</v>
          </cell>
          <cell r="EB366" t="str">
            <v>E06000034</v>
          </cell>
          <cell r="EC366">
            <v>10000</v>
          </cell>
          <cell r="ED366">
            <v>13.8</v>
          </cell>
          <cell r="EE366">
            <v>18115</v>
          </cell>
          <cell r="EF366">
            <v>9.5</v>
          </cell>
          <cell r="EG366">
            <v>20720</v>
          </cell>
          <cell r="EH366">
            <v>6.5</v>
          </cell>
          <cell r="EI366" t="str">
            <v>&amp;^%</v>
          </cell>
          <cell r="EJ366" t="str">
            <v>&amp;^%</v>
          </cell>
          <cell r="EK366" t="str">
            <v>&amp;^%</v>
          </cell>
          <cell r="EL366" t="str">
            <v>&amp;^%</v>
          </cell>
          <cell r="EN366" t="str">
            <v>Thurrock</v>
          </cell>
          <cell r="EO366" t="str">
            <v>E06000034</v>
          </cell>
          <cell r="EP366">
            <v>11000</v>
          </cell>
          <cell r="EQ366">
            <v>11.6</v>
          </cell>
          <cell r="ER366">
            <v>9.58</v>
          </cell>
          <cell r="ES366">
            <v>6.2</v>
          </cell>
          <cell r="ET366">
            <v>11.25</v>
          </cell>
          <cell r="EU366">
            <v>5.6</v>
          </cell>
          <cell r="EV366">
            <v>6.11</v>
          </cell>
          <cell r="EW366">
            <v>3.9</v>
          </cell>
          <cell r="EX366" t="str">
            <v>&amp;^%</v>
          </cell>
          <cell r="EY366" t="str">
            <v>&amp;^%</v>
          </cell>
          <cell r="FA366" t="str">
            <v>Thurrock</v>
          </cell>
          <cell r="FB366" t="str">
            <v>E06000034</v>
          </cell>
          <cell r="FC366">
            <v>11000</v>
          </cell>
          <cell r="FD366">
            <v>11.6</v>
          </cell>
          <cell r="FE366">
            <v>362.3</v>
          </cell>
          <cell r="FF366">
            <v>7.2</v>
          </cell>
          <cell r="FG366">
            <v>415.5</v>
          </cell>
          <cell r="FH366">
            <v>5.5</v>
          </cell>
          <cell r="FI366">
            <v>234.9</v>
          </cell>
          <cell r="FJ366">
            <v>4.3</v>
          </cell>
          <cell r="FK366" t="str">
            <v>&amp;^%</v>
          </cell>
          <cell r="FL366" t="str">
            <v>&amp;^%</v>
          </cell>
          <cell r="FN366" t="str">
            <v>Thurrock</v>
          </cell>
          <cell r="FO366" t="str">
            <v>E06000034</v>
          </cell>
          <cell r="FP366">
            <v>22000</v>
          </cell>
          <cell r="FQ366">
            <v>8.6999999999999993</v>
          </cell>
          <cell r="FR366">
            <v>40</v>
          </cell>
          <cell r="FS366">
            <v>1.8</v>
          </cell>
          <cell r="FT366">
            <v>42.1</v>
          </cell>
          <cell r="FU366">
            <v>1.4</v>
          </cell>
          <cell r="FV366">
            <v>36</v>
          </cell>
          <cell r="FW366">
            <v>2.4</v>
          </cell>
          <cell r="FX366" t="str">
            <v>&amp;^%</v>
          </cell>
          <cell r="FY366" t="str">
            <v>&amp;^%</v>
          </cell>
          <cell r="GA366" t="str">
            <v>Thurrock</v>
          </cell>
          <cell r="GB366" t="str">
            <v>E06000034</v>
          </cell>
          <cell r="GC366">
            <v>20000</v>
          </cell>
          <cell r="GD366">
            <v>10.199999999999999</v>
          </cell>
          <cell r="GE366">
            <v>28445</v>
          </cell>
          <cell r="GF366">
            <v>7.6</v>
          </cell>
          <cell r="GG366">
            <v>31541</v>
          </cell>
          <cell r="GH366">
            <v>5.0999999999999996</v>
          </cell>
          <cell r="GI366">
            <v>15867</v>
          </cell>
          <cell r="GJ366">
            <v>8.6999999999999993</v>
          </cell>
          <cell r="GK366" t="str">
            <v>&amp;^%</v>
          </cell>
          <cell r="GL366" t="str">
            <v>&amp;^%</v>
          </cell>
          <cell r="GN366" t="str">
            <v>Thurrock</v>
          </cell>
          <cell r="GO366" t="str">
            <v>E06000034</v>
          </cell>
          <cell r="GP366">
            <v>22000</v>
          </cell>
          <cell r="GQ366">
            <v>8.6999999999999993</v>
          </cell>
          <cell r="GR366">
            <v>12.01</v>
          </cell>
          <cell r="GS366">
            <v>5.3</v>
          </cell>
          <cell r="GT366">
            <v>13.44</v>
          </cell>
          <cell r="GU366">
            <v>4</v>
          </cell>
          <cell r="GV366">
            <v>7.36</v>
          </cell>
          <cell r="GW366">
            <v>4.2</v>
          </cell>
          <cell r="GX366" t="str">
            <v>&amp;^%</v>
          </cell>
          <cell r="GY366" t="str">
            <v>&amp;^%</v>
          </cell>
        </row>
        <row r="367">
          <cell r="A367" t="str">
            <v>Cambridge</v>
          </cell>
          <cell r="B367" t="str">
            <v>E07000008</v>
          </cell>
          <cell r="C367">
            <v>40000</v>
          </cell>
          <cell r="D367">
            <v>6.9</v>
          </cell>
          <cell r="E367">
            <v>643.9</v>
          </cell>
          <cell r="F367">
            <v>5.9</v>
          </cell>
          <cell r="G367">
            <v>746.6</v>
          </cell>
          <cell r="H367">
            <v>3.9</v>
          </cell>
          <cell r="I367">
            <v>344.3</v>
          </cell>
          <cell r="J367">
            <v>4</v>
          </cell>
          <cell r="K367" t="str">
            <v>&amp;^%</v>
          </cell>
          <cell r="L367" t="str">
            <v>&amp;^%</v>
          </cell>
          <cell r="N367" t="str">
            <v>Cambridge</v>
          </cell>
          <cell r="O367" t="str">
            <v>E07000008</v>
          </cell>
          <cell r="P367">
            <v>65000</v>
          </cell>
          <cell r="Q367">
            <v>5.2</v>
          </cell>
          <cell r="R367">
            <v>37.4</v>
          </cell>
          <cell r="S367">
            <v>0.3</v>
          </cell>
          <cell r="T367">
            <v>38</v>
          </cell>
          <cell r="U367">
            <v>0.6</v>
          </cell>
          <cell r="V367">
            <v>35</v>
          </cell>
          <cell r="W367">
            <v>1.3</v>
          </cell>
          <cell r="X367">
            <v>40.700000000000003</v>
          </cell>
          <cell r="Y367">
            <v>17</v>
          </cell>
          <cell r="AA367" t="str">
            <v>Cambridge</v>
          </cell>
          <cell r="AB367" t="str">
            <v>E07000008</v>
          </cell>
          <cell r="AC367">
            <v>55000</v>
          </cell>
          <cell r="AD367">
            <v>7.2</v>
          </cell>
          <cell r="AE367">
            <v>29152</v>
          </cell>
          <cell r="AF367">
            <v>5.8</v>
          </cell>
          <cell r="AG367">
            <v>34543</v>
          </cell>
          <cell r="AH367">
            <v>4.8</v>
          </cell>
          <cell r="AI367">
            <v>16875</v>
          </cell>
          <cell r="AJ367">
            <v>9.9</v>
          </cell>
          <cell r="AK367" t="str">
            <v>&amp;^%</v>
          </cell>
          <cell r="AL367" t="str">
            <v>&amp;^%</v>
          </cell>
          <cell r="AN367" t="str">
            <v>Cambridge</v>
          </cell>
          <cell r="AO367" t="str">
            <v>E07000008</v>
          </cell>
          <cell r="AP367">
            <v>65000</v>
          </cell>
          <cell r="AQ367">
            <v>5.2</v>
          </cell>
          <cell r="AR367">
            <v>15.61</v>
          </cell>
          <cell r="AS367">
            <v>4.5</v>
          </cell>
          <cell r="AT367">
            <v>17.61</v>
          </cell>
          <cell r="AU367">
            <v>3</v>
          </cell>
          <cell r="AV367">
            <v>8.2799999999999994</v>
          </cell>
          <cell r="AW367">
            <v>3.4</v>
          </cell>
          <cell r="AX367" t="str">
            <v>&amp;^%</v>
          </cell>
          <cell r="AY367" t="str">
            <v>&amp;^%</v>
          </cell>
          <cell r="BA367" t="str">
            <v>Cambridge</v>
          </cell>
          <cell r="BB367" t="str">
            <v>E07000008</v>
          </cell>
          <cell r="BC367">
            <v>65000</v>
          </cell>
          <cell r="BD367">
            <v>5.2</v>
          </cell>
          <cell r="BE367">
            <v>585.9</v>
          </cell>
          <cell r="BF367">
            <v>4.2</v>
          </cell>
          <cell r="BG367">
            <v>668.2</v>
          </cell>
          <cell r="BH367">
            <v>2.9</v>
          </cell>
          <cell r="BI367">
            <v>321.8</v>
          </cell>
          <cell r="BJ367">
            <v>3.3</v>
          </cell>
          <cell r="BK367" t="str">
            <v>&amp;^%</v>
          </cell>
          <cell r="BL367" t="str">
            <v>&amp;^%</v>
          </cell>
          <cell r="BN367" t="str">
            <v>Cambridge</v>
          </cell>
          <cell r="BO367" t="str">
            <v>E07000008</v>
          </cell>
          <cell r="BP367">
            <v>93000</v>
          </cell>
          <cell r="BQ367">
            <v>4.3</v>
          </cell>
          <cell r="BR367">
            <v>37</v>
          </cell>
          <cell r="BS367">
            <v>0.4</v>
          </cell>
          <cell r="BT367">
            <v>31.9</v>
          </cell>
          <cell r="BU367">
            <v>1.5</v>
          </cell>
          <cell r="BV367">
            <v>14</v>
          </cell>
          <cell r="BW367">
            <v>12</v>
          </cell>
          <cell r="BX367">
            <v>40</v>
          </cell>
          <cell r="BY367">
            <v>7.1</v>
          </cell>
          <cell r="CA367" t="str">
            <v>Cambridge</v>
          </cell>
          <cell r="CB367" t="str">
            <v>E07000008</v>
          </cell>
          <cell r="CC367">
            <v>78000</v>
          </cell>
          <cell r="CD367">
            <v>6.5</v>
          </cell>
          <cell r="CE367">
            <v>24900</v>
          </cell>
          <cell r="CF367">
            <v>8.4</v>
          </cell>
          <cell r="CG367">
            <v>28127</v>
          </cell>
          <cell r="CH367">
            <v>4.7</v>
          </cell>
          <cell r="CI367">
            <v>7684</v>
          </cell>
          <cell r="CJ367">
            <v>11</v>
          </cell>
          <cell r="CK367" t="str">
            <v>&amp;^%</v>
          </cell>
          <cell r="CL367" t="str">
            <v>&amp;^%</v>
          </cell>
          <cell r="CN367" t="str">
            <v>Cambridge</v>
          </cell>
          <cell r="CO367" t="str">
            <v>E07000008</v>
          </cell>
          <cell r="CP367">
            <v>93000</v>
          </cell>
          <cell r="CQ367">
            <v>4.3</v>
          </cell>
          <cell r="CR367">
            <v>14.12</v>
          </cell>
          <cell r="CS367">
            <v>3.5</v>
          </cell>
          <cell r="CT367">
            <v>16.84</v>
          </cell>
          <cell r="CU367">
            <v>2.9</v>
          </cell>
          <cell r="CV367">
            <v>7</v>
          </cell>
          <cell r="CW367">
            <v>2</v>
          </cell>
          <cell r="CX367" t="str">
            <v>&amp;^%</v>
          </cell>
          <cell r="CY367" t="str">
            <v>&amp;^%</v>
          </cell>
          <cell r="DA367" t="str">
            <v>Cambridge</v>
          </cell>
          <cell r="DB367" t="str">
            <v>E07000008</v>
          </cell>
          <cell r="DC367">
            <v>93000</v>
          </cell>
          <cell r="DD367">
            <v>4.3</v>
          </cell>
          <cell r="DE367">
            <v>465.6</v>
          </cell>
          <cell r="DF367">
            <v>4.8</v>
          </cell>
          <cell r="DG367">
            <v>537.79999999999995</v>
          </cell>
          <cell r="DH367">
            <v>3.3</v>
          </cell>
          <cell r="DI367">
            <v>139.19999999999999</v>
          </cell>
          <cell r="DJ367">
            <v>11</v>
          </cell>
          <cell r="DK367" t="str">
            <v>&amp;^%</v>
          </cell>
          <cell r="DL367" t="str">
            <v>&amp;^%</v>
          </cell>
          <cell r="DN367" t="str">
            <v>Cambridge</v>
          </cell>
          <cell r="DO367" t="str">
            <v>E07000008</v>
          </cell>
          <cell r="DP367">
            <v>26000</v>
          </cell>
          <cell r="DQ367">
            <v>7.8</v>
          </cell>
          <cell r="DR367">
            <v>37</v>
          </cell>
          <cell r="DS367">
            <v>0.4</v>
          </cell>
          <cell r="DT367">
            <v>37.200000000000003</v>
          </cell>
          <cell r="DU367">
            <v>0.8</v>
          </cell>
          <cell r="DV367">
            <v>32.6</v>
          </cell>
          <cell r="DW367">
            <v>2.6</v>
          </cell>
          <cell r="DX367" t="str">
            <v>&amp;^%</v>
          </cell>
          <cell r="DY367" t="str">
            <v>&amp;^%</v>
          </cell>
          <cell r="EA367" t="str">
            <v>Cambridge</v>
          </cell>
          <cell r="EB367" t="str">
            <v>E07000008</v>
          </cell>
          <cell r="EC367">
            <v>23000</v>
          </cell>
          <cell r="ED367">
            <v>9.3000000000000007</v>
          </cell>
          <cell r="EE367">
            <v>26207</v>
          </cell>
          <cell r="EF367">
            <v>4.9000000000000004</v>
          </cell>
          <cell r="EG367">
            <v>27726</v>
          </cell>
          <cell r="EH367">
            <v>3.7</v>
          </cell>
          <cell r="EI367">
            <v>15695</v>
          </cell>
          <cell r="EJ367">
            <v>6</v>
          </cell>
          <cell r="EK367" t="str">
            <v>&amp;^%</v>
          </cell>
          <cell r="EL367" t="str">
            <v>&amp;^%</v>
          </cell>
          <cell r="EN367" t="str">
            <v>Cambridge</v>
          </cell>
          <cell r="EO367" t="str">
            <v>E07000008</v>
          </cell>
          <cell r="EP367">
            <v>26000</v>
          </cell>
          <cell r="EQ367">
            <v>7.8</v>
          </cell>
          <cell r="ER367">
            <v>14.12</v>
          </cell>
          <cell r="ES367">
            <v>4.9000000000000004</v>
          </cell>
          <cell r="ET367">
            <v>14.75</v>
          </cell>
          <cell r="EU367">
            <v>3.2</v>
          </cell>
          <cell r="EV367">
            <v>7.67</v>
          </cell>
          <cell r="EW367">
            <v>5</v>
          </cell>
          <cell r="EX367" t="str">
            <v>&amp;^%</v>
          </cell>
          <cell r="EY367" t="str">
            <v>&amp;^%</v>
          </cell>
          <cell r="FA367" t="str">
            <v>Cambridge</v>
          </cell>
          <cell r="FB367" t="str">
            <v>E07000008</v>
          </cell>
          <cell r="FC367">
            <v>26000</v>
          </cell>
          <cell r="FD367">
            <v>7.8</v>
          </cell>
          <cell r="FE367">
            <v>513.20000000000005</v>
          </cell>
          <cell r="FF367">
            <v>5.6</v>
          </cell>
          <cell r="FG367">
            <v>547.9</v>
          </cell>
          <cell r="FH367">
            <v>3.1</v>
          </cell>
          <cell r="FI367">
            <v>296.89999999999998</v>
          </cell>
          <cell r="FJ367">
            <v>5.8</v>
          </cell>
          <cell r="FK367" t="str">
            <v>&amp;^%</v>
          </cell>
          <cell r="FL367" t="str">
            <v>&amp;^%</v>
          </cell>
          <cell r="FN367" t="str">
            <v>Cambridge</v>
          </cell>
          <cell r="FO367" t="str">
            <v>E07000008</v>
          </cell>
          <cell r="FP367">
            <v>40000</v>
          </cell>
          <cell r="FQ367">
            <v>6.9</v>
          </cell>
          <cell r="FR367">
            <v>37.5</v>
          </cell>
          <cell r="FS367">
            <v>0.3</v>
          </cell>
          <cell r="FT367">
            <v>38.5</v>
          </cell>
          <cell r="FU367">
            <v>0.8</v>
          </cell>
          <cell r="FV367">
            <v>35.4</v>
          </cell>
          <cell r="FW367">
            <v>0.9</v>
          </cell>
          <cell r="FX367" t="str">
            <v>&amp;^%</v>
          </cell>
          <cell r="FY367" t="str">
            <v>&amp;^%</v>
          </cell>
          <cell r="GA367" t="str">
            <v>Cambridge</v>
          </cell>
          <cell r="GB367" t="str">
            <v>E07000008</v>
          </cell>
          <cell r="GC367">
            <v>33000</v>
          </cell>
          <cell r="GD367">
            <v>10.3</v>
          </cell>
          <cell r="GE367">
            <v>32379</v>
          </cell>
          <cell r="GF367">
            <v>10</v>
          </cell>
          <cell r="GG367">
            <v>39300</v>
          </cell>
          <cell r="GH367">
            <v>7.2</v>
          </cell>
          <cell r="GI367" t="str">
            <v>&amp;^%</v>
          </cell>
          <cell r="GJ367" t="str">
            <v>&amp;^%</v>
          </cell>
          <cell r="GK367" t="str">
            <v>&amp;^%</v>
          </cell>
          <cell r="GL367" t="str">
            <v>&amp;^%</v>
          </cell>
          <cell r="GN367" t="str">
            <v>Cambridge</v>
          </cell>
          <cell r="GO367" t="str">
            <v>E07000008</v>
          </cell>
          <cell r="GP367">
            <v>40000</v>
          </cell>
          <cell r="GQ367">
            <v>6.9</v>
          </cell>
          <cell r="GR367">
            <v>16.88</v>
          </cell>
          <cell r="GS367">
            <v>5.9</v>
          </cell>
          <cell r="GT367">
            <v>19.399999999999999</v>
          </cell>
          <cell r="GU367">
            <v>4.0999999999999996</v>
          </cell>
          <cell r="GV367">
            <v>8.7200000000000006</v>
          </cell>
          <cell r="GW367">
            <v>3.7</v>
          </cell>
          <cell r="GX367" t="str">
            <v>&amp;^%</v>
          </cell>
          <cell r="GY367" t="str">
            <v>&amp;^%</v>
          </cell>
        </row>
        <row r="368">
          <cell r="A368" t="str">
            <v>East Cambridgeshire</v>
          </cell>
          <cell r="B368" t="str">
            <v>E07000009</v>
          </cell>
          <cell r="C368">
            <v>13000</v>
          </cell>
          <cell r="D368">
            <v>11.9</v>
          </cell>
          <cell r="E368">
            <v>494</v>
          </cell>
          <cell r="F368">
            <v>8</v>
          </cell>
          <cell r="G368">
            <v>586.79999999999995</v>
          </cell>
          <cell r="H368">
            <v>9.9</v>
          </cell>
          <cell r="I368">
            <v>266.2</v>
          </cell>
          <cell r="J368">
            <v>16</v>
          </cell>
          <cell r="K368" t="str">
            <v>&amp;^%</v>
          </cell>
          <cell r="L368" t="str">
            <v>&amp;^%</v>
          </cell>
          <cell r="N368" t="str">
            <v>East Cambridgeshire</v>
          </cell>
          <cell r="O368" t="str">
            <v>E07000009</v>
          </cell>
          <cell r="P368">
            <v>18000</v>
          </cell>
          <cell r="Q368">
            <v>9.9</v>
          </cell>
          <cell r="R368">
            <v>40</v>
          </cell>
          <cell r="S368">
            <v>0.7</v>
          </cell>
          <cell r="T368">
            <v>41.7</v>
          </cell>
          <cell r="U368">
            <v>1.8</v>
          </cell>
          <cell r="V368">
            <v>35</v>
          </cell>
          <cell r="W368">
            <v>2.5</v>
          </cell>
          <cell r="X368" t="str">
            <v>&amp;^%</v>
          </cell>
          <cell r="Y368" t="str">
            <v>&amp;^%</v>
          </cell>
          <cell r="AA368" t="str">
            <v>East Cambridgeshire</v>
          </cell>
          <cell r="AB368" t="str">
            <v>E07000009</v>
          </cell>
          <cell r="AC368" t="str">
            <v>&amp;^%</v>
          </cell>
          <cell r="AD368" t="str">
            <v>&amp;^%</v>
          </cell>
          <cell r="AE368" t="str">
            <v>&amp;^%</v>
          </cell>
          <cell r="AF368" t="str">
            <v>&amp;^%</v>
          </cell>
          <cell r="AG368">
            <v>27022</v>
          </cell>
          <cell r="AH368">
            <v>9.4</v>
          </cell>
          <cell r="AI368">
            <v>13267</v>
          </cell>
          <cell r="AJ368">
            <v>15</v>
          </cell>
          <cell r="AK368" t="str">
            <v>&amp;^%</v>
          </cell>
          <cell r="AL368" t="str">
            <v>&amp;^%</v>
          </cell>
          <cell r="AN368" t="str">
            <v>East Cambridgeshire</v>
          </cell>
          <cell r="AO368" t="str">
            <v>E07000009</v>
          </cell>
          <cell r="AP368">
            <v>18000</v>
          </cell>
          <cell r="AQ368">
            <v>9.9</v>
          </cell>
          <cell r="AR368">
            <v>10.3</v>
          </cell>
          <cell r="AS368">
            <v>7.2</v>
          </cell>
          <cell r="AT368">
            <v>12.89</v>
          </cell>
          <cell r="AU368">
            <v>8.3000000000000007</v>
          </cell>
          <cell r="AV368">
            <v>6.63</v>
          </cell>
          <cell r="AW368">
            <v>7.5</v>
          </cell>
          <cell r="AX368" t="str">
            <v>&amp;^%</v>
          </cell>
          <cell r="AY368" t="str">
            <v>&amp;^%</v>
          </cell>
          <cell r="BA368" t="str">
            <v>East Cambridgeshire</v>
          </cell>
          <cell r="BB368" t="str">
            <v>E07000009</v>
          </cell>
          <cell r="BC368">
            <v>18000</v>
          </cell>
          <cell r="BD368">
            <v>9.9</v>
          </cell>
          <cell r="BE368">
            <v>445.9</v>
          </cell>
          <cell r="BF368">
            <v>8.9</v>
          </cell>
          <cell r="BG368">
            <v>537.1</v>
          </cell>
          <cell r="BH368">
            <v>8.1999999999999993</v>
          </cell>
          <cell r="BI368">
            <v>259</v>
          </cell>
          <cell r="BJ368">
            <v>8.9</v>
          </cell>
          <cell r="BK368" t="str">
            <v>&amp;^%</v>
          </cell>
          <cell r="BL368" t="str">
            <v>&amp;^%</v>
          </cell>
          <cell r="BN368" t="str">
            <v>East Cambridgeshire</v>
          </cell>
          <cell r="BO368" t="str">
            <v>E07000009</v>
          </cell>
          <cell r="BP368">
            <v>24000</v>
          </cell>
          <cell r="BQ368">
            <v>8.5</v>
          </cell>
          <cell r="BR368">
            <v>38.9</v>
          </cell>
          <cell r="BS368">
            <v>2.2999999999999998</v>
          </cell>
          <cell r="BT368">
            <v>35.9</v>
          </cell>
          <cell r="BU368">
            <v>3</v>
          </cell>
          <cell r="BV368">
            <v>17.3</v>
          </cell>
          <cell r="BW368">
            <v>20</v>
          </cell>
          <cell r="BX368" t="str">
            <v>&amp;^%</v>
          </cell>
          <cell r="BY368" t="str">
            <v>&amp;^%</v>
          </cell>
          <cell r="CA368" t="str">
            <v>East Cambridgeshire</v>
          </cell>
          <cell r="CB368" t="str">
            <v>E07000009</v>
          </cell>
          <cell r="CC368">
            <v>21000</v>
          </cell>
          <cell r="CD368">
            <v>19.3</v>
          </cell>
          <cell r="CE368">
            <v>18779</v>
          </cell>
          <cell r="CF368" t="str">
            <v>&amp;^%</v>
          </cell>
          <cell r="CG368">
            <v>22524</v>
          </cell>
          <cell r="CH368">
            <v>8.3000000000000007</v>
          </cell>
          <cell r="CI368">
            <v>6832</v>
          </cell>
          <cell r="CJ368">
            <v>17</v>
          </cell>
          <cell r="CK368" t="str">
            <v>&amp;^%</v>
          </cell>
          <cell r="CL368" t="str">
            <v>&amp;^%</v>
          </cell>
          <cell r="CN368" t="str">
            <v>East Cambridgeshire</v>
          </cell>
          <cell r="CO368" t="str">
            <v>E07000009</v>
          </cell>
          <cell r="CP368">
            <v>24000</v>
          </cell>
          <cell r="CQ368">
            <v>8.5</v>
          </cell>
          <cell r="CR368">
            <v>9.59</v>
          </cell>
          <cell r="CS368">
            <v>5.7</v>
          </cell>
          <cell r="CT368">
            <v>12.48</v>
          </cell>
          <cell r="CU368">
            <v>7.6</v>
          </cell>
          <cell r="CV368">
            <v>6.27</v>
          </cell>
          <cell r="CW368">
            <v>2.9</v>
          </cell>
          <cell r="CX368" t="str">
            <v>&amp;^%</v>
          </cell>
          <cell r="CY368" t="str">
            <v>&amp;^%</v>
          </cell>
          <cell r="DA368" t="str">
            <v>East Cambridgeshire</v>
          </cell>
          <cell r="DB368" t="str">
            <v>E07000009</v>
          </cell>
          <cell r="DC368">
            <v>24000</v>
          </cell>
          <cell r="DD368">
            <v>8.5</v>
          </cell>
          <cell r="DE368">
            <v>362.6</v>
          </cell>
          <cell r="DF368">
            <v>9.8000000000000007</v>
          </cell>
          <cell r="DG368">
            <v>448.8</v>
          </cell>
          <cell r="DH368">
            <v>8</v>
          </cell>
          <cell r="DI368">
            <v>144.69999999999999</v>
          </cell>
          <cell r="DJ368">
            <v>18</v>
          </cell>
          <cell r="DK368" t="str">
            <v>&amp;^%</v>
          </cell>
          <cell r="DL368" t="str">
            <v>&amp;^%</v>
          </cell>
          <cell r="DN368" t="str">
            <v>East Cambridgeshire</v>
          </cell>
          <cell r="DO368" t="str">
            <v>E07000009</v>
          </cell>
          <cell r="DP368">
            <v>5000</v>
          </cell>
          <cell r="DQ368">
            <v>18</v>
          </cell>
          <cell r="DR368">
            <v>37.5</v>
          </cell>
          <cell r="DS368">
            <v>3.4</v>
          </cell>
          <cell r="DT368">
            <v>37.799999999999997</v>
          </cell>
          <cell r="DU368">
            <v>1.8</v>
          </cell>
          <cell r="DV368" t="str">
            <v>&amp;^%</v>
          </cell>
          <cell r="DW368" t="str">
            <v>&amp;^%</v>
          </cell>
          <cell r="DX368" t="str">
            <v>&amp;^%</v>
          </cell>
          <cell r="DY368" t="str">
            <v>&amp;^%</v>
          </cell>
          <cell r="EA368" t="str">
            <v>East Cambridgeshire</v>
          </cell>
          <cell r="EB368" t="str">
            <v>E07000009</v>
          </cell>
          <cell r="EC368" t="str">
            <v>&amp;^%</v>
          </cell>
          <cell r="ED368" t="str">
            <v>&amp;^%</v>
          </cell>
          <cell r="EE368">
            <v>17550</v>
          </cell>
          <cell r="EF368">
            <v>16</v>
          </cell>
          <cell r="EG368">
            <v>21157</v>
          </cell>
          <cell r="EH368">
            <v>12</v>
          </cell>
          <cell r="EI368" t="str">
            <v>&amp;^%</v>
          </cell>
          <cell r="EJ368" t="str">
            <v>&amp;^%</v>
          </cell>
          <cell r="EK368" t="str">
            <v>&amp;^%</v>
          </cell>
          <cell r="EL368" t="str">
            <v>&amp;^%</v>
          </cell>
          <cell r="EN368" t="str">
            <v>East Cambridgeshire</v>
          </cell>
          <cell r="EO368" t="str">
            <v>E07000009</v>
          </cell>
          <cell r="EP368">
            <v>5000</v>
          </cell>
          <cell r="EQ368">
            <v>18</v>
          </cell>
          <cell r="ER368">
            <v>8.7100000000000009</v>
          </cell>
          <cell r="ES368">
            <v>11</v>
          </cell>
          <cell r="ET368">
            <v>10.78</v>
          </cell>
          <cell r="EU368">
            <v>10</v>
          </cell>
          <cell r="EV368" t="str">
            <v>&amp;^%</v>
          </cell>
          <cell r="EW368" t="str">
            <v>&amp;^%</v>
          </cell>
          <cell r="EX368" t="str">
            <v>&amp;^%</v>
          </cell>
          <cell r="EY368" t="str">
            <v>&amp;^%</v>
          </cell>
          <cell r="FA368" t="str">
            <v>East Cambridgeshire</v>
          </cell>
          <cell r="FB368" t="str">
            <v>E07000009</v>
          </cell>
          <cell r="FC368">
            <v>5000</v>
          </cell>
          <cell r="FD368">
            <v>18</v>
          </cell>
          <cell r="FE368">
            <v>339</v>
          </cell>
          <cell r="FF368">
            <v>7.8</v>
          </cell>
          <cell r="FG368">
            <v>407</v>
          </cell>
          <cell r="FH368">
            <v>9.8000000000000007</v>
          </cell>
          <cell r="FI368" t="str">
            <v>&amp;^%</v>
          </cell>
          <cell r="FJ368" t="str">
            <v>&amp;^%</v>
          </cell>
          <cell r="FK368" t="str">
            <v>&amp;^%</v>
          </cell>
          <cell r="FL368" t="str">
            <v>&amp;^%</v>
          </cell>
          <cell r="FN368" t="str">
            <v>East Cambridgeshire</v>
          </cell>
          <cell r="FO368" t="str">
            <v>E07000009</v>
          </cell>
          <cell r="FP368">
            <v>13000</v>
          </cell>
          <cell r="FQ368">
            <v>11.9</v>
          </cell>
          <cell r="FR368">
            <v>40</v>
          </cell>
          <cell r="FS368">
            <v>3.3</v>
          </cell>
          <cell r="FT368">
            <v>43.1</v>
          </cell>
          <cell r="FU368">
            <v>2.2999999999999998</v>
          </cell>
          <cell r="FV368">
            <v>36.799999999999997</v>
          </cell>
          <cell r="FW368">
            <v>4.4000000000000004</v>
          </cell>
          <cell r="FX368" t="str">
            <v>&amp;^%</v>
          </cell>
          <cell r="FY368" t="str">
            <v>&amp;^%</v>
          </cell>
          <cell r="GA368" t="str">
            <v>East Cambridgeshire</v>
          </cell>
          <cell r="GB368" t="str">
            <v>E07000009</v>
          </cell>
          <cell r="GC368" t="str">
            <v>&amp;^%</v>
          </cell>
          <cell r="GD368" t="str">
            <v>&amp;^%</v>
          </cell>
          <cell r="GE368">
            <v>24684</v>
          </cell>
          <cell r="GF368" t="str">
            <v>&amp;^%</v>
          </cell>
          <cell r="GG368">
            <v>29540</v>
          </cell>
          <cell r="GH368">
            <v>13</v>
          </cell>
          <cell r="GI368" t="str">
            <v>&amp;^%</v>
          </cell>
          <cell r="GJ368" t="str">
            <v>&amp;^%</v>
          </cell>
          <cell r="GK368" t="str">
            <v>&amp;^%</v>
          </cell>
          <cell r="GL368" t="str">
            <v>&amp;^%</v>
          </cell>
          <cell r="GN368" t="str">
            <v>East Cambridgeshire</v>
          </cell>
          <cell r="GO368" t="str">
            <v>E07000009</v>
          </cell>
          <cell r="GP368">
            <v>13000</v>
          </cell>
          <cell r="GQ368">
            <v>11.9</v>
          </cell>
          <cell r="GR368">
            <v>11.02</v>
          </cell>
          <cell r="GS368">
            <v>9.8000000000000007</v>
          </cell>
          <cell r="GT368">
            <v>13.6</v>
          </cell>
          <cell r="GU368">
            <v>10</v>
          </cell>
          <cell r="GV368">
            <v>6.76</v>
          </cell>
          <cell r="GW368">
            <v>9.3000000000000007</v>
          </cell>
          <cell r="GX368" t="str">
            <v>&amp;^%</v>
          </cell>
          <cell r="GY368" t="str">
            <v>&amp;^%</v>
          </cell>
        </row>
        <row r="369">
          <cell r="A369" t="str">
            <v>Fenland</v>
          </cell>
          <cell r="B369" t="str">
            <v>E07000010</v>
          </cell>
          <cell r="C369">
            <v>12000</v>
          </cell>
          <cell r="D369">
            <v>11.9</v>
          </cell>
          <cell r="E369">
            <v>459.9</v>
          </cell>
          <cell r="F369">
            <v>8.9</v>
          </cell>
          <cell r="G369">
            <v>517.29999999999995</v>
          </cell>
          <cell r="H369">
            <v>6.4</v>
          </cell>
          <cell r="I369">
            <v>291.39999999999998</v>
          </cell>
          <cell r="J369">
            <v>7.6</v>
          </cell>
          <cell r="K369" t="str">
            <v>&amp;^%</v>
          </cell>
          <cell r="L369" t="str">
            <v>&amp;^%</v>
          </cell>
          <cell r="N369" t="str">
            <v>Fenland</v>
          </cell>
          <cell r="O369" t="str">
            <v>E07000010</v>
          </cell>
          <cell r="P369">
            <v>18000</v>
          </cell>
          <cell r="Q369">
            <v>9.4</v>
          </cell>
          <cell r="R369">
            <v>40</v>
          </cell>
          <cell r="S369">
            <v>1.9</v>
          </cell>
          <cell r="T369">
            <v>41.8</v>
          </cell>
          <cell r="U369">
            <v>1.8</v>
          </cell>
          <cell r="V369">
            <v>32.799999999999997</v>
          </cell>
          <cell r="W369">
            <v>2.2000000000000002</v>
          </cell>
          <cell r="X369" t="str">
            <v>&amp;^%</v>
          </cell>
          <cell r="Y369" t="str">
            <v>&amp;^%</v>
          </cell>
          <cell r="AA369" t="str">
            <v>Fenland</v>
          </cell>
          <cell r="AB369" t="str">
            <v>E07000010</v>
          </cell>
          <cell r="AC369">
            <v>16000</v>
          </cell>
          <cell r="AD369">
            <v>11.3</v>
          </cell>
          <cell r="AE369">
            <v>23655</v>
          </cell>
          <cell r="AF369">
            <v>9.5</v>
          </cell>
          <cell r="AG369">
            <v>30191</v>
          </cell>
          <cell r="AH369">
            <v>18</v>
          </cell>
          <cell r="AI369">
            <v>14823</v>
          </cell>
          <cell r="AJ369">
            <v>9.5</v>
          </cell>
          <cell r="AK369" t="str">
            <v>&amp;^%</v>
          </cell>
          <cell r="AL369" t="str">
            <v>&amp;^%</v>
          </cell>
          <cell r="AN369" t="str">
            <v>Fenland</v>
          </cell>
          <cell r="AO369" t="str">
            <v>E07000010</v>
          </cell>
          <cell r="AP369">
            <v>18000</v>
          </cell>
          <cell r="AQ369">
            <v>9.4</v>
          </cell>
          <cell r="AR369">
            <v>9.64</v>
          </cell>
          <cell r="AS369">
            <v>9.4</v>
          </cell>
          <cell r="AT369">
            <v>11.96</v>
          </cell>
          <cell r="AU369">
            <v>5.3</v>
          </cell>
          <cell r="AV369">
            <v>6.51</v>
          </cell>
          <cell r="AW369">
            <v>3.8</v>
          </cell>
          <cell r="AX369" t="str">
            <v>&amp;^%</v>
          </cell>
          <cell r="AY369" t="str">
            <v>&amp;^%</v>
          </cell>
          <cell r="BA369" t="str">
            <v>Fenland</v>
          </cell>
          <cell r="BB369" t="str">
            <v>E07000010</v>
          </cell>
          <cell r="BC369">
            <v>18000</v>
          </cell>
          <cell r="BD369">
            <v>9.4</v>
          </cell>
          <cell r="BE369">
            <v>415.5</v>
          </cell>
          <cell r="BF369">
            <v>9.3000000000000007</v>
          </cell>
          <cell r="BG369">
            <v>499.2</v>
          </cell>
          <cell r="BH369">
            <v>5</v>
          </cell>
          <cell r="BI369">
            <v>267.39999999999998</v>
          </cell>
          <cell r="BJ369">
            <v>6.1</v>
          </cell>
          <cell r="BK369" t="str">
            <v>&amp;^%</v>
          </cell>
          <cell r="BL369" t="str">
            <v>&amp;^%</v>
          </cell>
          <cell r="BN369" t="str">
            <v>Fenland</v>
          </cell>
          <cell r="BO369" t="str">
            <v>E07000010</v>
          </cell>
          <cell r="BP369">
            <v>26000</v>
          </cell>
          <cell r="BQ369">
            <v>7.8</v>
          </cell>
          <cell r="BR369">
            <v>37.5</v>
          </cell>
          <cell r="BS369">
            <v>3.5</v>
          </cell>
          <cell r="BT369">
            <v>34.9</v>
          </cell>
          <cell r="BU369">
            <v>2.9</v>
          </cell>
          <cell r="BV369">
            <v>15</v>
          </cell>
          <cell r="BW369">
            <v>14</v>
          </cell>
          <cell r="BX369" t="str">
            <v>&amp;^%</v>
          </cell>
          <cell r="BY369" t="str">
            <v>&amp;^%</v>
          </cell>
          <cell r="CA369" t="str">
            <v>Fenland</v>
          </cell>
          <cell r="CB369" t="str">
            <v>E07000010</v>
          </cell>
          <cell r="CC369">
            <v>22000</v>
          </cell>
          <cell r="CD369">
            <v>9.5</v>
          </cell>
          <cell r="CE369">
            <v>18897</v>
          </cell>
          <cell r="CF369">
            <v>9.9</v>
          </cell>
          <cell r="CG369">
            <v>24274</v>
          </cell>
          <cell r="CH369">
            <v>16</v>
          </cell>
          <cell r="CI369" t="str">
            <v>&amp;^%</v>
          </cell>
          <cell r="CJ369" t="str">
            <v>&amp;^%</v>
          </cell>
          <cell r="CK369" t="str">
            <v>&amp;^%</v>
          </cell>
          <cell r="CL369" t="str">
            <v>&amp;^%</v>
          </cell>
          <cell r="CN369" t="str">
            <v>Fenland</v>
          </cell>
          <cell r="CO369" t="str">
            <v>E07000010</v>
          </cell>
          <cell r="CP369">
            <v>26000</v>
          </cell>
          <cell r="CQ369">
            <v>7.8</v>
          </cell>
          <cell r="CR369">
            <v>8.89</v>
          </cell>
          <cell r="CS369">
            <v>7</v>
          </cell>
          <cell r="CT369">
            <v>11.54</v>
          </cell>
          <cell r="CU369">
            <v>4.8</v>
          </cell>
          <cell r="CV369">
            <v>6.24</v>
          </cell>
          <cell r="CW369">
            <v>1.7</v>
          </cell>
          <cell r="CX369" t="str">
            <v>&amp;^%</v>
          </cell>
          <cell r="CY369" t="str">
            <v>&amp;^%</v>
          </cell>
          <cell r="DA369" t="str">
            <v>Fenland</v>
          </cell>
          <cell r="DB369" t="str">
            <v>E07000010</v>
          </cell>
          <cell r="DC369">
            <v>26000</v>
          </cell>
          <cell r="DD369">
            <v>7.8</v>
          </cell>
          <cell r="DE369">
            <v>354.6</v>
          </cell>
          <cell r="DF369">
            <v>6</v>
          </cell>
          <cell r="DG369">
            <v>402.8</v>
          </cell>
          <cell r="DH369">
            <v>5.3</v>
          </cell>
          <cell r="DI369">
            <v>121.9</v>
          </cell>
          <cell r="DJ369">
            <v>14</v>
          </cell>
          <cell r="DK369" t="str">
            <v>&amp;^%</v>
          </cell>
          <cell r="DL369" t="str">
            <v>&amp;^%</v>
          </cell>
          <cell r="DN369" t="str">
            <v>Fenland</v>
          </cell>
          <cell r="DO369" t="str">
            <v>E07000010</v>
          </cell>
          <cell r="DP369">
            <v>6000</v>
          </cell>
          <cell r="DQ369">
            <v>15.5</v>
          </cell>
          <cell r="DR369">
            <v>37.5</v>
          </cell>
          <cell r="DS369">
            <v>3.2</v>
          </cell>
          <cell r="DT369">
            <v>39.9</v>
          </cell>
          <cell r="DU369">
            <v>3.1</v>
          </cell>
          <cell r="DV369" t="str">
            <v>&amp;^%</v>
          </cell>
          <cell r="DW369" t="str">
            <v>&amp;^%</v>
          </cell>
          <cell r="DX369" t="str">
            <v>&amp;^%</v>
          </cell>
          <cell r="DY369" t="str">
            <v>&amp;^%</v>
          </cell>
          <cell r="EA369" t="str">
            <v>Fenland</v>
          </cell>
          <cell r="EB369" t="str">
            <v>E07000010</v>
          </cell>
          <cell r="EC369">
            <v>6000</v>
          </cell>
          <cell r="ED369">
            <v>17.899999999999999</v>
          </cell>
          <cell r="EE369">
            <v>20999</v>
          </cell>
          <cell r="EF369">
            <v>16</v>
          </cell>
          <cell r="EG369">
            <v>24138</v>
          </cell>
          <cell r="EH369">
            <v>8.5</v>
          </cell>
          <cell r="EI369" t="str">
            <v>&amp;^%</v>
          </cell>
          <cell r="EJ369" t="str">
            <v>&amp;^%</v>
          </cell>
          <cell r="EK369" t="str">
            <v>&amp;^%</v>
          </cell>
          <cell r="EL369" t="str">
            <v>&amp;^%</v>
          </cell>
          <cell r="EN369" t="str">
            <v>Fenland</v>
          </cell>
          <cell r="EO369" t="str">
            <v>E07000010</v>
          </cell>
          <cell r="EP369">
            <v>6000</v>
          </cell>
          <cell r="EQ369">
            <v>15.5</v>
          </cell>
          <cell r="ER369" t="str">
            <v>&amp;^%</v>
          </cell>
          <cell r="ES369" t="str">
            <v>&amp;^%</v>
          </cell>
          <cell r="ET369">
            <v>11.67</v>
          </cell>
          <cell r="EU369">
            <v>8</v>
          </cell>
          <cell r="EV369" t="str">
            <v>&amp;^%</v>
          </cell>
          <cell r="EW369" t="str">
            <v>&amp;^%</v>
          </cell>
          <cell r="EX369" t="str">
            <v>&amp;^%</v>
          </cell>
          <cell r="EY369" t="str">
            <v>&amp;^%</v>
          </cell>
          <cell r="FA369" t="str">
            <v>Fenland</v>
          </cell>
          <cell r="FB369" t="str">
            <v>E07000010</v>
          </cell>
          <cell r="FC369">
            <v>6000</v>
          </cell>
          <cell r="FD369">
            <v>15.5</v>
          </cell>
          <cell r="FE369">
            <v>376.9</v>
          </cell>
          <cell r="FF369">
            <v>15</v>
          </cell>
          <cell r="FG369">
            <v>465.6</v>
          </cell>
          <cell r="FH369">
            <v>7.7</v>
          </cell>
          <cell r="FI369" t="str">
            <v>&amp;^%</v>
          </cell>
          <cell r="FJ369" t="str">
            <v>&amp;^%</v>
          </cell>
          <cell r="FK369" t="str">
            <v>&amp;^%</v>
          </cell>
          <cell r="FL369" t="str">
            <v>&amp;^%</v>
          </cell>
          <cell r="FN369" t="str">
            <v>Fenland</v>
          </cell>
          <cell r="FO369" t="str">
            <v>E07000010</v>
          </cell>
          <cell r="FP369">
            <v>12000</v>
          </cell>
          <cell r="FQ369">
            <v>11.9</v>
          </cell>
          <cell r="FR369">
            <v>41</v>
          </cell>
          <cell r="FS369">
            <v>1.6</v>
          </cell>
          <cell r="FT369">
            <v>42.7</v>
          </cell>
          <cell r="FU369">
            <v>2.1</v>
          </cell>
          <cell r="FV369">
            <v>35</v>
          </cell>
          <cell r="FW369">
            <v>3.9</v>
          </cell>
          <cell r="FX369" t="str">
            <v>&amp;^%</v>
          </cell>
          <cell r="FY369" t="str">
            <v>&amp;^%</v>
          </cell>
          <cell r="GA369" t="str">
            <v>Fenland</v>
          </cell>
          <cell r="GB369" t="str">
            <v>E07000010</v>
          </cell>
          <cell r="GC369">
            <v>10000</v>
          </cell>
          <cell r="GD369">
            <v>14.6</v>
          </cell>
          <cell r="GE369">
            <v>24770</v>
          </cell>
          <cell r="GF369">
            <v>10</v>
          </cell>
          <cell r="GG369" t="str">
            <v>&amp;^%</v>
          </cell>
          <cell r="GH369" t="str">
            <v>&amp;^%</v>
          </cell>
          <cell r="GI369" t="str">
            <v>&amp;^%</v>
          </cell>
          <cell r="GJ369" t="str">
            <v>&amp;^%</v>
          </cell>
          <cell r="GK369" t="str">
            <v>&amp;^%</v>
          </cell>
          <cell r="GL369" t="str">
            <v>&amp;^%</v>
          </cell>
          <cell r="GN369" t="str">
            <v>Fenland</v>
          </cell>
          <cell r="GO369" t="str">
            <v>E07000010</v>
          </cell>
          <cell r="GP369">
            <v>12000</v>
          </cell>
          <cell r="GQ369">
            <v>11.9</v>
          </cell>
          <cell r="GR369">
            <v>9.85</v>
          </cell>
          <cell r="GS369">
            <v>11</v>
          </cell>
          <cell r="GT369">
            <v>12.1</v>
          </cell>
          <cell r="GU369">
            <v>6.9</v>
          </cell>
          <cell r="GV369">
            <v>6.8</v>
          </cell>
          <cell r="GW369">
            <v>5.3</v>
          </cell>
          <cell r="GX369" t="str">
            <v>&amp;^%</v>
          </cell>
          <cell r="GY369" t="str">
            <v>&amp;^%</v>
          </cell>
        </row>
        <row r="370">
          <cell r="A370" t="str">
            <v>Huntingdonshire</v>
          </cell>
          <cell r="B370" t="str">
            <v>E07000011</v>
          </cell>
          <cell r="C370">
            <v>28000</v>
          </cell>
          <cell r="D370">
            <v>8</v>
          </cell>
          <cell r="E370">
            <v>517.5</v>
          </cell>
          <cell r="F370">
            <v>7</v>
          </cell>
          <cell r="G370">
            <v>606.1</v>
          </cell>
          <cell r="H370">
            <v>4.5999999999999996</v>
          </cell>
          <cell r="I370">
            <v>330.2</v>
          </cell>
          <cell r="J370">
            <v>6.8</v>
          </cell>
          <cell r="K370" t="str">
            <v>&amp;^%</v>
          </cell>
          <cell r="L370" t="str">
            <v>&amp;^%</v>
          </cell>
          <cell r="N370" t="str">
            <v>Huntingdonshire</v>
          </cell>
          <cell r="O370" t="str">
            <v>E07000011</v>
          </cell>
          <cell r="P370">
            <v>45000</v>
          </cell>
          <cell r="Q370">
            <v>6.2</v>
          </cell>
          <cell r="R370">
            <v>37.5</v>
          </cell>
          <cell r="S370">
            <v>1.1000000000000001</v>
          </cell>
          <cell r="T370">
            <v>39.5</v>
          </cell>
          <cell r="U370">
            <v>1.6</v>
          </cell>
          <cell r="V370">
            <v>34.9</v>
          </cell>
          <cell r="W370">
            <v>1.8</v>
          </cell>
          <cell r="X370" t="str">
            <v>&amp;^%</v>
          </cell>
          <cell r="Y370" t="str">
            <v>&amp;^%</v>
          </cell>
          <cell r="AA370" t="str">
            <v>Huntingdonshire</v>
          </cell>
          <cell r="AB370" t="str">
            <v>E07000011</v>
          </cell>
          <cell r="AC370">
            <v>40000</v>
          </cell>
          <cell r="AD370">
            <v>10.8</v>
          </cell>
          <cell r="AE370">
            <v>26180</v>
          </cell>
          <cell r="AF370">
            <v>9.8000000000000007</v>
          </cell>
          <cell r="AG370">
            <v>30271</v>
          </cell>
          <cell r="AH370">
            <v>4.7</v>
          </cell>
          <cell r="AI370">
            <v>16219</v>
          </cell>
          <cell r="AJ370">
            <v>5.3</v>
          </cell>
          <cell r="AK370" t="str">
            <v>&amp;^%</v>
          </cell>
          <cell r="AL370" t="str">
            <v>&amp;^%</v>
          </cell>
          <cell r="AN370" t="str">
            <v>Huntingdonshire</v>
          </cell>
          <cell r="AO370" t="str">
            <v>E07000011</v>
          </cell>
          <cell r="AP370">
            <v>45000</v>
          </cell>
          <cell r="AQ370">
            <v>6.2</v>
          </cell>
          <cell r="AR370">
            <v>12.48</v>
          </cell>
          <cell r="AS370">
            <v>4.5</v>
          </cell>
          <cell r="AT370">
            <v>14.38</v>
          </cell>
          <cell r="AU370">
            <v>3.9</v>
          </cell>
          <cell r="AV370">
            <v>7.84</v>
          </cell>
          <cell r="AW370">
            <v>3.3</v>
          </cell>
          <cell r="AX370" t="str">
            <v>&amp;^%</v>
          </cell>
          <cell r="AY370" t="str">
            <v>&amp;^%</v>
          </cell>
          <cell r="BA370" t="str">
            <v>Huntingdonshire</v>
          </cell>
          <cell r="BB370" t="str">
            <v>E07000011</v>
          </cell>
          <cell r="BC370">
            <v>45000</v>
          </cell>
          <cell r="BD370">
            <v>6.2</v>
          </cell>
          <cell r="BE370">
            <v>488.6</v>
          </cell>
          <cell r="BF370">
            <v>5</v>
          </cell>
          <cell r="BG370">
            <v>568.70000000000005</v>
          </cell>
          <cell r="BH370">
            <v>3.4</v>
          </cell>
          <cell r="BI370">
            <v>306.7</v>
          </cell>
          <cell r="BJ370">
            <v>4.4000000000000004</v>
          </cell>
          <cell r="BK370" t="str">
            <v>&amp;^%</v>
          </cell>
          <cell r="BL370" t="str">
            <v>&amp;^%</v>
          </cell>
          <cell r="BN370" t="str">
            <v>Huntingdonshire</v>
          </cell>
          <cell r="BO370" t="str">
            <v>E07000011</v>
          </cell>
          <cell r="BP370">
            <v>63000</v>
          </cell>
          <cell r="BQ370">
            <v>5.2</v>
          </cell>
          <cell r="BR370">
            <v>37</v>
          </cell>
          <cell r="BS370">
            <v>0.4</v>
          </cell>
          <cell r="BT370">
            <v>33.700000000000003</v>
          </cell>
          <cell r="BU370">
            <v>2.1</v>
          </cell>
          <cell r="BV370">
            <v>15.6</v>
          </cell>
          <cell r="BW370">
            <v>15</v>
          </cell>
          <cell r="BX370">
            <v>43.3</v>
          </cell>
          <cell r="BY370">
            <v>14</v>
          </cell>
          <cell r="CA370" t="str">
            <v>Huntingdonshire</v>
          </cell>
          <cell r="CB370" t="str">
            <v>E07000011</v>
          </cell>
          <cell r="CC370">
            <v>54000</v>
          </cell>
          <cell r="CD370">
            <v>8.5</v>
          </cell>
          <cell r="CE370">
            <v>22581</v>
          </cell>
          <cell r="CF370">
            <v>8.8000000000000007</v>
          </cell>
          <cell r="CG370">
            <v>25389</v>
          </cell>
          <cell r="CH370">
            <v>4.5</v>
          </cell>
          <cell r="CI370">
            <v>6443</v>
          </cell>
          <cell r="CJ370">
            <v>19</v>
          </cell>
          <cell r="CK370" t="str">
            <v>&amp;^%</v>
          </cell>
          <cell r="CL370" t="str">
            <v>&amp;^%</v>
          </cell>
          <cell r="CN370" t="str">
            <v>Huntingdonshire</v>
          </cell>
          <cell r="CO370" t="str">
            <v>E07000011</v>
          </cell>
          <cell r="CP370">
            <v>63000</v>
          </cell>
          <cell r="CQ370">
            <v>5.2</v>
          </cell>
          <cell r="CR370">
            <v>11.54</v>
          </cell>
          <cell r="CS370">
            <v>4.5</v>
          </cell>
          <cell r="CT370">
            <v>14.04</v>
          </cell>
          <cell r="CU370">
            <v>3.5</v>
          </cell>
          <cell r="CV370">
            <v>6.87</v>
          </cell>
          <cell r="CW370">
            <v>3.1</v>
          </cell>
          <cell r="CX370" t="str">
            <v>&amp;^%</v>
          </cell>
          <cell r="CY370" t="str">
            <v>&amp;^%</v>
          </cell>
          <cell r="DA370" t="str">
            <v>Huntingdonshire</v>
          </cell>
          <cell r="DB370" t="str">
            <v>E07000011</v>
          </cell>
          <cell r="DC370">
            <v>63000</v>
          </cell>
          <cell r="DD370">
            <v>5.2</v>
          </cell>
          <cell r="DE370">
            <v>417.5</v>
          </cell>
          <cell r="DF370">
            <v>4.2</v>
          </cell>
          <cell r="DG370">
            <v>472.9</v>
          </cell>
          <cell r="DH370">
            <v>3.6</v>
          </cell>
          <cell r="DI370">
            <v>133.9</v>
          </cell>
          <cell r="DJ370">
            <v>16</v>
          </cell>
          <cell r="DK370" t="str">
            <v>&amp;^%</v>
          </cell>
          <cell r="DL370" t="str">
            <v>&amp;^%</v>
          </cell>
          <cell r="DN370" t="str">
            <v>Huntingdonshire</v>
          </cell>
          <cell r="DO370" t="str">
            <v>E07000011</v>
          </cell>
          <cell r="DP370">
            <v>17000</v>
          </cell>
          <cell r="DQ370">
            <v>9.6999999999999993</v>
          </cell>
          <cell r="DR370">
            <v>37.5</v>
          </cell>
          <cell r="DS370">
            <v>0.3</v>
          </cell>
          <cell r="DT370">
            <v>37.299999999999997</v>
          </cell>
          <cell r="DU370">
            <v>0.9</v>
          </cell>
          <cell r="DV370">
            <v>32.5</v>
          </cell>
          <cell r="DW370">
            <v>2.2999999999999998</v>
          </cell>
          <cell r="DX370" t="str">
            <v>&amp;^%</v>
          </cell>
          <cell r="DY370" t="str">
            <v>&amp;^%</v>
          </cell>
          <cell r="EA370" t="str">
            <v>Huntingdonshire</v>
          </cell>
          <cell r="EB370" t="str">
            <v>E07000011</v>
          </cell>
          <cell r="EC370" t="str">
            <v>&amp;^%</v>
          </cell>
          <cell r="ED370" t="str">
            <v>&amp;^%</v>
          </cell>
          <cell r="EE370" t="str">
            <v>&amp;^%</v>
          </cell>
          <cell r="EF370" t="str">
            <v>&amp;^%</v>
          </cell>
          <cell r="EG370">
            <v>26205</v>
          </cell>
          <cell r="EH370">
            <v>6.7</v>
          </cell>
          <cell r="EI370">
            <v>14717</v>
          </cell>
          <cell r="EJ370">
            <v>5.9</v>
          </cell>
          <cell r="EK370" t="str">
            <v>&amp;^%</v>
          </cell>
          <cell r="EL370" t="str">
            <v>&amp;^%</v>
          </cell>
          <cell r="EN370" t="str">
            <v>Huntingdonshire</v>
          </cell>
          <cell r="EO370" t="str">
            <v>E07000011</v>
          </cell>
          <cell r="EP370">
            <v>17000</v>
          </cell>
          <cell r="EQ370">
            <v>9.6999999999999993</v>
          </cell>
          <cell r="ER370">
            <v>12.25</v>
          </cell>
          <cell r="ES370">
            <v>8.1999999999999993</v>
          </cell>
          <cell r="ET370">
            <v>13.59</v>
          </cell>
          <cell r="EU370">
            <v>4.5999999999999996</v>
          </cell>
          <cell r="EV370">
            <v>7.71</v>
          </cell>
          <cell r="EW370">
            <v>4.9000000000000004</v>
          </cell>
          <cell r="EX370" t="str">
            <v>&amp;^%</v>
          </cell>
          <cell r="EY370" t="str">
            <v>&amp;^%</v>
          </cell>
          <cell r="FA370" t="str">
            <v>Huntingdonshire</v>
          </cell>
          <cell r="FB370" t="str">
            <v>E07000011</v>
          </cell>
          <cell r="FC370">
            <v>17000</v>
          </cell>
          <cell r="FD370">
            <v>9.6999999999999993</v>
          </cell>
          <cell r="FE370">
            <v>444.8</v>
          </cell>
          <cell r="FF370">
            <v>7.3</v>
          </cell>
          <cell r="FG370">
            <v>507.4</v>
          </cell>
          <cell r="FH370">
            <v>4.5</v>
          </cell>
          <cell r="FI370">
            <v>287.10000000000002</v>
          </cell>
          <cell r="FJ370">
            <v>5.0999999999999996</v>
          </cell>
          <cell r="FK370" t="str">
            <v>&amp;^%</v>
          </cell>
          <cell r="FL370" t="str">
            <v>&amp;^%</v>
          </cell>
          <cell r="FN370" t="str">
            <v>Huntingdonshire</v>
          </cell>
          <cell r="FO370" t="str">
            <v>E07000011</v>
          </cell>
          <cell r="FP370">
            <v>28000</v>
          </cell>
          <cell r="FQ370">
            <v>8</v>
          </cell>
          <cell r="FR370">
            <v>39</v>
          </cell>
          <cell r="FS370">
            <v>1.6</v>
          </cell>
          <cell r="FT370">
            <v>40.9</v>
          </cell>
          <cell r="FU370">
            <v>2.4</v>
          </cell>
          <cell r="FV370">
            <v>36</v>
          </cell>
          <cell r="FW370">
            <v>2.1</v>
          </cell>
          <cell r="FX370" t="str">
            <v>&amp;^%</v>
          </cell>
          <cell r="FY370" t="str">
            <v>&amp;^%</v>
          </cell>
          <cell r="GA370" t="str">
            <v>Huntingdonshire</v>
          </cell>
          <cell r="GB370" t="str">
            <v>E07000011</v>
          </cell>
          <cell r="GC370">
            <v>25000</v>
          </cell>
          <cell r="GD370">
            <v>11.5</v>
          </cell>
          <cell r="GE370">
            <v>27422</v>
          </cell>
          <cell r="GF370">
            <v>8.1999999999999993</v>
          </cell>
          <cell r="GG370">
            <v>32781</v>
          </cell>
          <cell r="GH370">
            <v>5.3</v>
          </cell>
          <cell r="GI370">
            <v>18030</v>
          </cell>
          <cell r="GJ370">
            <v>7.4</v>
          </cell>
          <cell r="GK370" t="str">
            <v>&amp;^%</v>
          </cell>
          <cell r="GL370" t="str">
            <v>&amp;^%</v>
          </cell>
          <cell r="GN370" t="str">
            <v>Huntingdonshire</v>
          </cell>
          <cell r="GO370" t="str">
            <v>E07000011</v>
          </cell>
          <cell r="GP370">
            <v>28000</v>
          </cell>
          <cell r="GQ370">
            <v>8</v>
          </cell>
          <cell r="GR370">
            <v>12.51</v>
          </cell>
          <cell r="GS370">
            <v>6.1</v>
          </cell>
          <cell r="GT370">
            <v>14.83</v>
          </cell>
          <cell r="GU370">
            <v>5.5</v>
          </cell>
          <cell r="GV370">
            <v>7.99</v>
          </cell>
          <cell r="GW370">
            <v>5.0999999999999996</v>
          </cell>
          <cell r="GX370" t="str">
            <v>&amp;^%</v>
          </cell>
          <cell r="GY370" t="str">
            <v>&amp;^%</v>
          </cell>
        </row>
        <row r="371">
          <cell r="A371" t="str">
            <v>South Cambridgeshire</v>
          </cell>
          <cell r="B371" t="str">
            <v>E07000012</v>
          </cell>
          <cell r="C371">
            <v>32000</v>
          </cell>
          <cell r="D371">
            <v>7.7</v>
          </cell>
          <cell r="E371">
            <v>656</v>
          </cell>
          <cell r="F371">
            <v>7.6</v>
          </cell>
          <cell r="G371">
            <v>771.5</v>
          </cell>
          <cell r="H371">
            <v>4.2</v>
          </cell>
          <cell r="I371">
            <v>336.4</v>
          </cell>
          <cell r="J371">
            <v>5.9</v>
          </cell>
          <cell r="K371" t="str">
            <v>&amp;^%</v>
          </cell>
          <cell r="L371" t="str">
            <v>&amp;^%</v>
          </cell>
          <cell r="N371" t="str">
            <v>South Cambridgeshire</v>
          </cell>
          <cell r="O371" t="str">
            <v>E07000012</v>
          </cell>
          <cell r="P371">
            <v>49000</v>
          </cell>
          <cell r="Q371">
            <v>6.1</v>
          </cell>
          <cell r="R371">
            <v>37.5</v>
          </cell>
          <cell r="S371">
            <v>0</v>
          </cell>
          <cell r="T371">
            <v>38.299999999999997</v>
          </cell>
          <cell r="U371">
            <v>0.6</v>
          </cell>
          <cell r="V371">
            <v>35</v>
          </cell>
          <cell r="W371">
            <v>0.3</v>
          </cell>
          <cell r="X371" t="str">
            <v>&amp;^%</v>
          </cell>
          <cell r="Y371" t="str">
            <v>&amp;^%</v>
          </cell>
          <cell r="AA371" t="str">
            <v>South Cambridgeshire</v>
          </cell>
          <cell r="AB371" t="str">
            <v>E07000012</v>
          </cell>
          <cell r="AC371">
            <v>41000</v>
          </cell>
          <cell r="AD371">
            <v>7.4</v>
          </cell>
          <cell r="AE371">
            <v>32750</v>
          </cell>
          <cell r="AF371">
            <v>7.7</v>
          </cell>
          <cell r="AG371">
            <v>39316</v>
          </cell>
          <cell r="AH371">
            <v>4.4000000000000004</v>
          </cell>
          <cell r="AI371">
            <v>17005</v>
          </cell>
          <cell r="AJ371">
            <v>6.2</v>
          </cell>
          <cell r="AK371" t="str">
            <v>&amp;^%</v>
          </cell>
          <cell r="AL371" t="str">
            <v>&amp;^%</v>
          </cell>
          <cell r="AN371" t="str">
            <v>South Cambridgeshire</v>
          </cell>
          <cell r="AO371" t="str">
            <v>E07000012</v>
          </cell>
          <cell r="AP371">
            <v>49000</v>
          </cell>
          <cell r="AQ371">
            <v>6.1</v>
          </cell>
          <cell r="AR371">
            <v>15.89</v>
          </cell>
          <cell r="AS371">
            <v>6.2</v>
          </cell>
          <cell r="AT371">
            <v>18.850000000000001</v>
          </cell>
          <cell r="AU371">
            <v>3.6</v>
          </cell>
          <cell r="AV371">
            <v>8.8000000000000007</v>
          </cell>
          <cell r="AW371">
            <v>4.3</v>
          </cell>
          <cell r="AX371" t="str">
            <v>&amp;^%</v>
          </cell>
          <cell r="AY371" t="str">
            <v>&amp;^%</v>
          </cell>
          <cell r="BA371" t="str">
            <v>South Cambridgeshire</v>
          </cell>
          <cell r="BB371" t="str">
            <v>E07000012</v>
          </cell>
          <cell r="BC371">
            <v>49000</v>
          </cell>
          <cell r="BD371">
            <v>6.1</v>
          </cell>
          <cell r="BE371">
            <v>606.20000000000005</v>
          </cell>
          <cell r="BF371">
            <v>6.7</v>
          </cell>
          <cell r="BG371">
            <v>722</v>
          </cell>
          <cell r="BH371">
            <v>3.5</v>
          </cell>
          <cell r="BI371">
            <v>330.6</v>
          </cell>
          <cell r="BJ371">
            <v>2.9</v>
          </cell>
          <cell r="BK371" t="str">
            <v>&amp;^%</v>
          </cell>
          <cell r="BL371" t="str">
            <v>&amp;^%</v>
          </cell>
          <cell r="BN371" t="str">
            <v>South Cambridgeshire</v>
          </cell>
          <cell r="BO371" t="str">
            <v>E07000012</v>
          </cell>
          <cell r="BP371">
            <v>64000</v>
          </cell>
          <cell r="BQ371">
            <v>5.3</v>
          </cell>
          <cell r="BR371">
            <v>37</v>
          </cell>
          <cell r="BS371">
            <v>0.5</v>
          </cell>
          <cell r="BT371">
            <v>33.700000000000003</v>
          </cell>
          <cell r="BU371">
            <v>1.5</v>
          </cell>
          <cell r="BV371">
            <v>19.899999999999999</v>
          </cell>
          <cell r="BW371">
            <v>12</v>
          </cell>
          <cell r="BX371">
            <v>40.5</v>
          </cell>
          <cell r="BY371">
            <v>13</v>
          </cell>
          <cell r="CA371" t="str">
            <v>South Cambridgeshire</v>
          </cell>
          <cell r="CB371" t="str">
            <v>E07000012</v>
          </cell>
          <cell r="CC371">
            <v>54000</v>
          </cell>
          <cell r="CD371">
            <v>7.5</v>
          </cell>
          <cell r="CE371">
            <v>26387</v>
          </cell>
          <cell r="CF371">
            <v>12</v>
          </cell>
          <cell r="CG371">
            <v>32993</v>
          </cell>
          <cell r="CH371">
            <v>6</v>
          </cell>
          <cell r="CI371" t="str">
            <v>&amp;^%</v>
          </cell>
          <cell r="CJ371" t="str">
            <v>&amp;^%</v>
          </cell>
          <cell r="CK371" t="str">
            <v>&amp;^%</v>
          </cell>
          <cell r="CL371" t="str">
            <v>&amp;^%</v>
          </cell>
          <cell r="CN371" t="str">
            <v>South Cambridgeshire</v>
          </cell>
          <cell r="CO371" t="str">
            <v>E07000012</v>
          </cell>
          <cell r="CP371">
            <v>64000</v>
          </cell>
          <cell r="CQ371">
            <v>5.3</v>
          </cell>
          <cell r="CR371">
            <v>14.51</v>
          </cell>
          <cell r="CS371">
            <v>5.8</v>
          </cell>
          <cell r="CT371">
            <v>18.23</v>
          </cell>
          <cell r="CU371">
            <v>3.5</v>
          </cell>
          <cell r="CV371">
            <v>7.23</v>
          </cell>
          <cell r="CW371">
            <v>4.5</v>
          </cell>
          <cell r="CX371" t="str">
            <v>&amp;^%</v>
          </cell>
          <cell r="CY371" t="str">
            <v>&amp;^%</v>
          </cell>
          <cell r="DA371" t="str">
            <v>South Cambridgeshire</v>
          </cell>
          <cell r="DB371" t="str">
            <v>E07000012</v>
          </cell>
          <cell r="DC371">
            <v>64000</v>
          </cell>
          <cell r="DD371">
            <v>5.3</v>
          </cell>
          <cell r="DE371">
            <v>505.3</v>
          </cell>
          <cell r="DF371">
            <v>6.6</v>
          </cell>
          <cell r="DG371">
            <v>614.9</v>
          </cell>
          <cell r="DH371">
            <v>3.8</v>
          </cell>
          <cell r="DI371">
            <v>161</v>
          </cell>
          <cell r="DJ371">
            <v>13</v>
          </cell>
          <cell r="DK371" t="str">
            <v>&amp;^%</v>
          </cell>
          <cell r="DL371" t="str">
            <v>&amp;^%</v>
          </cell>
          <cell r="DN371" t="str">
            <v>South Cambridgeshire</v>
          </cell>
          <cell r="DO371" t="str">
            <v>E07000012</v>
          </cell>
          <cell r="DP371">
            <v>17000</v>
          </cell>
          <cell r="DQ371">
            <v>10</v>
          </cell>
          <cell r="DR371">
            <v>37</v>
          </cell>
          <cell r="DS371">
            <v>0.6</v>
          </cell>
          <cell r="DT371">
            <v>36.799999999999997</v>
          </cell>
          <cell r="DU371">
            <v>1.1000000000000001</v>
          </cell>
          <cell r="DV371">
            <v>32.4</v>
          </cell>
          <cell r="DW371">
            <v>3.7</v>
          </cell>
          <cell r="DX371" t="str">
            <v>&amp;^%</v>
          </cell>
          <cell r="DY371" t="str">
            <v>&amp;^%</v>
          </cell>
          <cell r="EA371" t="str">
            <v>South Cambridgeshire</v>
          </cell>
          <cell r="EB371" t="str">
            <v>E07000012</v>
          </cell>
          <cell r="EC371">
            <v>14000</v>
          </cell>
          <cell r="ED371">
            <v>12</v>
          </cell>
          <cell r="EE371">
            <v>27479</v>
          </cell>
          <cell r="EF371">
            <v>14</v>
          </cell>
          <cell r="EG371">
            <v>33072</v>
          </cell>
          <cell r="EH371">
            <v>7.1</v>
          </cell>
          <cell r="EI371">
            <v>14977</v>
          </cell>
          <cell r="EJ371">
            <v>9.1</v>
          </cell>
          <cell r="EK371" t="str">
            <v>&amp;^%</v>
          </cell>
          <cell r="EL371" t="str">
            <v>&amp;^%</v>
          </cell>
          <cell r="EN371" t="str">
            <v>South Cambridgeshire</v>
          </cell>
          <cell r="EO371" t="str">
            <v>E07000012</v>
          </cell>
          <cell r="EP371">
            <v>17000</v>
          </cell>
          <cell r="EQ371">
            <v>10</v>
          </cell>
          <cell r="ER371">
            <v>14.43</v>
          </cell>
          <cell r="ES371">
            <v>9.8000000000000007</v>
          </cell>
          <cell r="ET371">
            <v>17.010000000000002</v>
          </cell>
          <cell r="EU371">
            <v>6</v>
          </cell>
          <cell r="EV371">
            <v>8.9499999999999993</v>
          </cell>
          <cell r="EW371">
            <v>5.8</v>
          </cell>
          <cell r="EX371" t="str">
            <v>&amp;^%</v>
          </cell>
          <cell r="EY371" t="str">
            <v>&amp;^%</v>
          </cell>
          <cell r="FA371" t="str">
            <v>South Cambridgeshire</v>
          </cell>
          <cell r="FB371" t="str">
            <v>E07000012</v>
          </cell>
          <cell r="FC371">
            <v>17000</v>
          </cell>
          <cell r="FD371">
            <v>10</v>
          </cell>
          <cell r="FE371">
            <v>515.79999999999995</v>
          </cell>
          <cell r="FF371">
            <v>11</v>
          </cell>
          <cell r="FG371">
            <v>625.6</v>
          </cell>
          <cell r="FH371">
            <v>6</v>
          </cell>
          <cell r="FI371">
            <v>318.5</v>
          </cell>
          <cell r="FJ371">
            <v>5.3</v>
          </cell>
          <cell r="FK371" t="str">
            <v>&amp;^%</v>
          </cell>
          <cell r="FL371" t="str">
            <v>&amp;^%</v>
          </cell>
          <cell r="FN371" t="str">
            <v>South Cambridgeshire</v>
          </cell>
          <cell r="FO371" t="str">
            <v>E07000012</v>
          </cell>
          <cell r="FP371">
            <v>32000</v>
          </cell>
          <cell r="FQ371">
            <v>7.7</v>
          </cell>
          <cell r="FR371">
            <v>37.5</v>
          </cell>
          <cell r="FS371">
            <v>1.7</v>
          </cell>
          <cell r="FT371">
            <v>39.1</v>
          </cell>
          <cell r="FU371">
            <v>0.7</v>
          </cell>
          <cell r="FV371">
            <v>36</v>
          </cell>
          <cell r="FW371">
            <v>0.8</v>
          </cell>
          <cell r="FX371" t="str">
            <v>&amp;^%</v>
          </cell>
          <cell r="FY371" t="str">
            <v>&amp;^%</v>
          </cell>
          <cell r="GA371" t="str">
            <v>South Cambridgeshire</v>
          </cell>
          <cell r="GB371" t="str">
            <v>E07000012</v>
          </cell>
          <cell r="GC371">
            <v>27000</v>
          </cell>
          <cell r="GD371">
            <v>9.3000000000000007</v>
          </cell>
          <cell r="GE371">
            <v>36013</v>
          </cell>
          <cell r="GF371">
            <v>11</v>
          </cell>
          <cell r="GG371">
            <v>42603</v>
          </cell>
          <cell r="GH371">
            <v>5.3</v>
          </cell>
          <cell r="GI371">
            <v>18950</v>
          </cell>
          <cell r="GJ371">
            <v>9</v>
          </cell>
          <cell r="GK371" t="str">
            <v>&amp;^%</v>
          </cell>
          <cell r="GL371" t="str">
            <v>&amp;^%</v>
          </cell>
          <cell r="GN371" t="str">
            <v>South Cambridgeshire</v>
          </cell>
          <cell r="GO371" t="str">
            <v>E07000012</v>
          </cell>
          <cell r="GP371">
            <v>32000</v>
          </cell>
          <cell r="GQ371">
            <v>7.7</v>
          </cell>
          <cell r="GR371">
            <v>16.59</v>
          </cell>
          <cell r="GS371">
            <v>9.9</v>
          </cell>
          <cell r="GT371">
            <v>19.739999999999998</v>
          </cell>
          <cell r="GU371">
            <v>4.4000000000000004</v>
          </cell>
          <cell r="GV371">
            <v>8.6199999999999992</v>
          </cell>
          <cell r="GW371">
            <v>5.9</v>
          </cell>
          <cell r="GX371" t="str">
            <v>&amp;^%</v>
          </cell>
          <cell r="GY371" t="str">
            <v>&amp;^%</v>
          </cell>
        </row>
        <row r="372">
          <cell r="A372" t="str">
            <v>Basildon</v>
          </cell>
          <cell r="B372" t="str">
            <v>E07000066</v>
          </cell>
          <cell r="C372">
            <v>31000</v>
          </cell>
          <cell r="D372">
            <v>7.6</v>
          </cell>
          <cell r="E372">
            <v>610.5</v>
          </cell>
          <cell r="F372">
            <v>5.7</v>
          </cell>
          <cell r="G372">
            <v>694.8</v>
          </cell>
          <cell r="H372">
            <v>4</v>
          </cell>
          <cell r="I372">
            <v>313</v>
          </cell>
          <cell r="J372">
            <v>6.5</v>
          </cell>
          <cell r="K372" t="str">
            <v>&amp;^%</v>
          </cell>
          <cell r="L372" t="str">
            <v>&amp;^%</v>
          </cell>
          <cell r="N372" t="str">
            <v>Basildon</v>
          </cell>
          <cell r="O372" t="str">
            <v>E07000066</v>
          </cell>
          <cell r="P372">
            <v>49000</v>
          </cell>
          <cell r="Q372">
            <v>5.9</v>
          </cell>
          <cell r="R372">
            <v>37.5</v>
          </cell>
          <cell r="S372">
            <v>1.5</v>
          </cell>
          <cell r="T372">
            <v>39.4</v>
          </cell>
          <cell r="U372">
            <v>0.8</v>
          </cell>
          <cell r="V372">
            <v>32.5</v>
          </cell>
          <cell r="W372">
            <v>2.2000000000000002</v>
          </cell>
          <cell r="X372" t="str">
            <v>&amp;^%</v>
          </cell>
          <cell r="Y372" t="str">
            <v>&amp;^%</v>
          </cell>
          <cell r="AA372" t="str">
            <v>Basildon</v>
          </cell>
          <cell r="AB372" t="str">
            <v>E07000066</v>
          </cell>
          <cell r="AC372">
            <v>41000</v>
          </cell>
          <cell r="AD372">
            <v>9.5</v>
          </cell>
          <cell r="AE372">
            <v>28481</v>
          </cell>
          <cell r="AF372">
            <v>5.4</v>
          </cell>
          <cell r="AG372">
            <v>33022</v>
          </cell>
          <cell r="AH372">
            <v>4.0999999999999996</v>
          </cell>
          <cell r="AI372">
            <v>15977</v>
          </cell>
          <cell r="AJ372">
            <v>7</v>
          </cell>
          <cell r="AK372" t="str">
            <v>&amp;^%</v>
          </cell>
          <cell r="AL372" t="str">
            <v>&amp;^%</v>
          </cell>
          <cell r="AN372" t="str">
            <v>Basildon</v>
          </cell>
          <cell r="AO372" t="str">
            <v>E07000066</v>
          </cell>
          <cell r="AP372">
            <v>49000</v>
          </cell>
          <cell r="AQ372">
            <v>5.9</v>
          </cell>
          <cell r="AR372">
            <v>13.72</v>
          </cell>
          <cell r="AS372">
            <v>5.8</v>
          </cell>
          <cell r="AT372">
            <v>15.62</v>
          </cell>
          <cell r="AU372">
            <v>3.3</v>
          </cell>
          <cell r="AV372">
            <v>7.48</v>
          </cell>
          <cell r="AW372">
            <v>4.4000000000000004</v>
          </cell>
          <cell r="AX372" t="str">
            <v>&amp;^%</v>
          </cell>
          <cell r="AY372" t="str">
            <v>&amp;^%</v>
          </cell>
          <cell r="BA372" t="str">
            <v>Basildon</v>
          </cell>
          <cell r="BB372" t="str">
            <v>E07000066</v>
          </cell>
          <cell r="BC372">
            <v>49000</v>
          </cell>
          <cell r="BD372">
            <v>5.9</v>
          </cell>
          <cell r="BE372">
            <v>540.70000000000005</v>
          </cell>
          <cell r="BF372">
            <v>4.5999999999999996</v>
          </cell>
          <cell r="BG372">
            <v>615.4</v>
          </cell>
          <cell r="BH372">
            <v>3.2</v>
          </cell>
          <cell r="BI372">
            <v>292.39999999999998</v>
          </cell>
          <cell r="BJ372">
            <v>4.5999999999999996</v>
          </cell>
          <cell r="BK372" t="str">
            <v>&amp;^%</v>
          </cell>
          <cell r="BL372" t="str">
            <v>&amp;^%</v>
          </cell>
          <cell r="BN372" t="str">
            <v>Basildon</v>
          </cell>
          <cell r="BO372" t="str">
            <v>E07000066</v>
          </cell>
          <cell r="BP372">
            <v>72000</v>
          </cell>
          <cell r="BQ372">
            <v>4.8</v>
          </cell>
          <cell r="BR372">
            <v>37</v>
          </cell>
          <cell r="BS372">
            <v>1.7</v>
          </cell>
          <cell r="BT372">
            <v>32.299999999999997</v>
          </cell>
          <cell r="BU372">
            <v>1.8</v>
          </cell>
          <cell r="BV372">
            <v>12.4</v>
          </cell>
          <cell r="BW372">
            <v>14</v>
          </cell>
          <cell r="BX372">
            <v>44.9</v>
          </cell>
          <cell r="BY372">
            <v>9</v>
          </cell>
          <cell r="CA372" t="str">
            <v>Basildon</v>
          </cell>
          <cell r="CB372" t="str">
            <v>E07000066</v>
          </cell>
          <cell r="CC372">
            <v>61000</v>
          </cell>
          <cell r="CD372">
            <v>7.2</v>
          </cell>
          <cell r="CE372">
            <v>21532</v>
          </cell>
          <cell r="CF372">
            <v>7</v>
          </cell>
          <cell r="CG372">
            <v>25472</v>
          </cell>
          <cell r="CH372">
            <v>4.8</v>
          </cell>
          <cell r="CI372">
            <v>5041</v>
          </cell>
          <cell r="CJ372">
            <v>16</v>
          </cell>
          <cell r="CK372" t="str">
            <v>&amp;^%</v>
          </cell>
          <cell r="CL372" t="str">
            <v>&amp;^%</v>
          </cell>
          <cell r="CN372" t="str">
            <v>Basildon</v>
          </cell>
          <cell r="CO372" t="str">
            <v>E07000066</v>
          </cell>
          <cell r="CP372">
            <v>72000</v>
          </cell>
          <cell r="CQ372">
            <v>4.8</v>
          </cell>
          <cell r="CR372">
            <v>11.14</v>
          </cell>
          <cell r="CS372">
            <v>5.7</v>
          </cell>
          <cell r="CT372">
            <v>14.67</v>
          </cell>
          <cell r="CU372">
            <v>3</v>
          </cell>
          <cell r="CV372">
            <v>6.28</v>
          </cell>
          <cell r="CW372">
            <v>1.5</v>
          </cell>
          <cell r="CX372" t="str">
            <v>&amp;^%</v>
          </cell>
          <cell r="CY372" t="str">
            <v>&amp;^%</v>
          </cell>
          <cell r="DA372" t="str">
            <v>Basildon</v>
          </cell>
          <cell r="DB372" t="str">
            <v>E07000066</v>
          </cell>
          <cell r="DC372">
            <v>72000</v>
          </cell>
          <cell r="DD372">
            <v>4.8</v>
          </cell>
          <cell r="DE372">
            <v>394</v>
          </cell>
          <cell r="DF372">
            <v>6</v>
          </cell>
          <cell r="DG372">
            <v>473.8</v>
          </cell>
          <cell r="DH372">
            <v>3.6</v>
          </cell>
          <cell r="DI372">
            <v>100.1</v>
          </cell>
          <cell r="DJ372">
            <v>14</v>
          </cell>
          <cell r="DK372" t="str">
            <v>&amp;^%</v>
          </cell>
          <cell r="DL372" t="str">
            <v>&amp;^%</v>
          </cell>
          <cell r="DN372" t="str">
            <v>Basildon</v>
          </cell>
          <cell r="DO372" t="str">
            <v>E07000066</v>
          </cell>
          <cell r="DP372">
            <v>18000</v>
          </cell>
          <cell r="DQ372">
            <v>9.1999999999999993</v>
          </cell>
          <cell r="DR372">
            <v>37.5</v>
          </cell>
          <cell r="DS372">
            <v>0</v>
          </cell>
          <cell r="DT372">
            <v>37.1</v>
          </cell>
          <cell r="DU372">
            <v>0.8</v>
          </cell>
          <cell r="DV372">
            <v>32.5</v>
          </cell>
          <cell r="DW372">
            <v>2.2000000000000002</v>
          </cell>
          <cell r="DX372" t="str">
            <v>&amp;^%</v>
          </cell>
          <cell r="DY372" t="str">
            <v>&amp;^%</v>
          </cell>
          <cell r="EA372" t="str">
            <v>Basildon</v>
          </cell>
          <cell r="EB372" t="str">
            <v>E07000066</v>
          </cell>
          <cell r="EC372">
            <v>15000</v>
          </cell>
          <cell r="ED372">
            <v>11.3</v>
          </cell>
          <cell r="EE372">
            <v>22997</v>
          </cell>
          <cell r="EF372">
            <v>8.8000000000000007</v>
          </cell>
          <cell r="EG372">
            <v>25815</v>
          </cell>
          <cell r="EH372">
            <v>5.8</v>
          </cell>
          <cell r="EI372">
            <v>13585</v>
          </cell>
          <cell r="EJ372">
            <v>12</v>
          </cell>
          <cell r="EK372" t="str">
            <v>&amp;^%</v>
          </cell>
          <cell r="EL372" t="str">
            <v>&amp;^%</v>
          </cell>
          <cell r="EN372" t="str">
            <v>Basildon</v>
          </cell>
          <cell r="EO372" t="str">
            <v>E07000066</v>
          </cell>
          <cell r="EP372">
            <v>18000</v>
          </cell>
          <cell r="EQ372">
            <v>9.1999999999999993</v>
          </cell>
          <cell r="ER372">
            <v>11.71</v>
          </cell>
          <cell r="ES372">
            <v>7.6</v>
          </cell>
          <cell r="ET372">
            <v>12.99</v>
          </cell>
          <cell r="EU372">
            <v>4.3</v>
          </cell>
          <cell r="EV372">
            <v>6.94</v>
          </cell>
          <cell r="EW372">
            <v>5.7</v>
          </cell>
          <cell r="EX372" t="str">
            <v>&amp;^%</v>
          </cell>
          <cell r="EY372" t="str">
            <v>&amp;^%</v>
          </cell>
          <cell r="FA372" t="str">
            <v>Basildon</v>
          </cell>
          <cell r="FB372" t="str">
            <v>E07000066</v>
          </cell>
          <cell r="FC372">
            <v>18000</v>
          </cell>
          <cell r="FD372">
            <v>9.1999999999999993</v>
          </cell>
          <cell r="FE372">
            <v>443.1</v>
          </cell>
          <cell r="FF372">
            <v>7.2</v>
          </cell>
          <cell r="FG372">
            <v>482.1</v>
          </cell>
          <cell r="FH372">
            <v>4.0999999999999996</v>
          </cell>
          <cell r="FI372">
            <v>262</v>
          </cell>
          <cell r="FJ372">
            <v>6.7</v>
          </cell>
          <cell r="FK372" t="str">
            <v>&amp;^%</v>
          </cell>
          <cell r="FL372" t="str">
            <v>&amp;^%</v>
          </cell>
          <cell r="FN372" t="str">
            <v>Basildon</v>
          </cell>
          <cell r="FO372" t="str">
            <v>E07000066</v>
          </cell>
          <cell r="FP372">
            <v>31000</v>
          </cell>
          <cell r="FQ372">
            <v>7.6</v>
          </cell>
          <cell r="FR372">
            <v>39.799999999999997</v>
          </cell>
          <cell r="FS372">
            <v>1.6</v>
          </cell>
          <cell r="FT372">
            <v>40.799999999999997</v>
          </cell>
          <cell r="FU372">
            <v>1.1000000000000001</v>
          </cell>
          <cell r="FV372">
            <v>35</v>
          </cell>
          <cell r="FW372">
            <v>2.8</v>
          </cell>
          <cell r="FX372" t="str">
            <v>&amp;^%</v>
          </cell>
          <cell r="FY372" t="str">
            <v>&amp;^%</v>
          </cell>
          <cell r="GA372" t="str">
            <v>Basildon</v>
          </cell>
          <cell r="GB372" t="str">
            <v>E07000066</v>
          </cell>
          <cell r="GC372">
            <v>26000</v>
          </cell>
          <cell r="GD372">
            <v>13.6</v>
          </cell>
          <cell r="GE372">
            <v>31693</v>
          </cell>
          <cell r="GF372">
            <v>14</v>
          </cell>
          <cell r="GG372">
            <v>37207</v>
          </cell>
          <cell r="GH372">
            <v>4.9000000000000004</v>
          </cell>
          <cell r="GI372">
            <v>17552</v>
          </cell>
          <cell r="GJ372">
            <v>6.4</v>
          </cell>
          <cell r="GK372" t="str">
            <v>&amp;^%</v>
          </cell>
          <cell r="GL372" t="str">
            <v>&amp;^%</v>
          </cell>
          <cell r="GN372" t="str">
            <v>Basildon</v>
          </cell>
          <cell r="GO372" t="str">
            <v>E07000066</v>
          </cell>
          <cell r="GP372">
            <v>31000</v>
          </cell>
          <cell r="GQ372">
            <v>7.6</v>
          </cell>
          <cell r="GR372">
            <v>15.56</v>
          </cell>
          <cell r="GS372">
            <v>5.9</v>
          </cell>
          <cell r="GT372">
            <v>17.05</v>
          </cell>
          <cell r="GU372">
            <v>4.2</v>
          </cell>
          <cell r="GV372">
            <v>7.61</v>
          </cell>
          <cell r="GW372">
            <v>5</v>
          </cell>
          <cell r="GX372" t="str">
            <v>&amp;^%</v>
          </cell>
          <cell r="GY372" t="str">
            <v>&amp;^%</v>
          </cell>
        </row>
        <row r="373">
          <cell r="A373" t="str">
            <v>Braintree</v>
          </cell>
          <cell r="B373" t="str">
            <v>E07000067</v>
          </cell>
          <cell r="C373">
            <v>21000</v>
          </cell>
          <cell r="D373">
            <v>9.3000000000000007</v>
          </cell>
          <cell r="E373">
            <v>504.6</v>
          </cell>
          <cell r="F373">
            <v>6.2</v>
          </cell>
          <cell r="G373">
            <v>579.5</v>
          </cell>
          <cell r="H373">
            <v>5.4</v>
          </cell>
          <cell r="I373">
            <v>300.2</v>
          </cell>
          <cell r="J373">
            <v>5.9</v>
          </cell>
          <cell r="K373" t="str">
            <v>&amp;^%</v>
          </cell>
          <cell r="L373" t="str">
            <v>&amp;^%</v>
          </cell>
          <cell r="N373" t="str">
            <v>Braintree</v>
          </cell>
          <cell r="O373" t="str">
            <v>E07000067</v>
          </cell>
          <cell r="P373">
            <v>30000</v>
          </cell>
          <cell r="Q373">
            <v>7.5</v>
          </cell>
          <cell r="R373">
            <v>40</v>
          </cell>
          <cell r="S373">
            <v>1.3</v>
          </cell>
          <cell r="T373">
            <v>42.4</v>
          </cell>
          <cell r="U373">
            <v>2.2999999999999998</v>
          </cell>
          <cell r="V373">
            <v>35</v>
          </cell>
          <cell r="W373">
            <v>1.5</v>
          </cell>
          <cell r="X373" t="str">
            <v>&amp;^%</v>
          </cell>
          <cell r="Y373" t="str">
            <v>&amp;^%</v>
          </cell>
          <cell r="AA373" t="str">
            <v>Braintree</v>
          </cell>
          <cell r="AB373" t="str">
            <v>E07000067</v>
          </cell>
          <cell r="AC373">
            <v>25000</v>
          </cell>
          <cell r="AD373">
            <v>9.1999999999999993</v>
          </cell>
          <cell r="AE373">
            <v>24399</v>
          </cell>
          <cell r="AF373">
            <v>6.7</v>
          </cell>
          <cell r="AG373">
            <v>28896</v>
          </cell>
          <cell r="AH373">
            <v>5.7</v>
          </cell>
          <cell r="AI373">
            <v>13860</v>
          </cell>
          <cell r="AJ373">
            <v>6.3</v>
          </cell>
          <cell r="AK373" t="str">
            <v>&amp;^%</v>
          </cell>
          <cell r="AL373" t="str">
            <v>&amp;^%</v>
          </cell>
          <cell r="AN373" t="str">
            <v>Braintree</v>
          </cell>
          <cell r="AO373" t="str">
            <v>E07000067</v>
          </cell>
          <cell r="AP373">
            <v>30000</v>
          </cell>
          <cell r="AQ373">
            <v>7.5</v>
          </cell>
          <cell r="AR373">
            <v>10.52</v>
          </cell>
          <cell r="AS373">
            <v>5.8</v>
          </cell>
          <cell r="AT373">
            <v>12.83</v>
          </cell>
          <cell r="AU373">
            <v>4.9000000000000004</v>
          </cell>
          <cell r="AV373">
            <v>6.92</v>
          </cell>
          <cell r="AW373">
            <v>4</v>
          </cell>
          <cell r="AX373" t="str">
            <v>&amp;^%</v>
          </cell>
          <cell r="AY373" t="str">
            <v>&amp;^%</v>
          </cell>
          <cell r="BA373" t="str">
            <v>Braintree</v>
          </cell>
          <cell r="BB373" t="str">
            <v>E07000067</v>
          </cell>
          <cell r="BC373">
            <v>30000</v>
          </cell>
          <cell r="BD373">
            <v>7.5</v>
          </cell>
          <cell r="BE373">
            <v>473.4</v>
          </cell>
          <cell r="BF373">
            <v>6</v>
          </cell>
          <cell r="BG373">
            <v>544.4</v>
          </cell>
          <cell r="BH373">
            <v>4.5</v>
          </cell>
          <cell r="BI373">
            <v>270.89999999999998</v>
          </cell>
          <cell r="BJ373">
            <v>5.3</v>
          </cell>
          <cell r="BK373" t="str">
            <v>&amp;^%</v>
          </cell>
          <cell r="BL373" t="str">
            <v>&amp;^%</v>
          </cell>
          <cell r="BN373" t="str">
            <v>Braintree</v>
          </cell>
          <cell r="BO373" t="str">
            <v>E07000067</v>
          </cell>
          <cell r="BP373">
            <v>42000</v>
          </cell>
          <cell r="BQ373">
            <v>6.3</v>
          </cell>
          <cell r="BR373">
            <v>37.5</v>
          </cell>
          <cell r="BS373">
            <v>1.4</v>
          </cell>
          <cell r="BT373">
            <v>35.200000000000003</v>
          </cell>
          <cell r="BU373">
            <v>2.9</v>
          </cell>
          <cell r="BV373">
            <v>12</v>
          </cell>
          <cell r="BW373">
            <v>14</v>
          </cell>
          <cell r="BX373" t="str">
            <v>&amp;^%</v>
          </cell>
          <cell r="BY373" t="str">
            <v>&amp;^%</v>
          </cell>
          <cell r="CA373" t="str">
            <v>Braintree</v>
          </cell>
          <cell r="CB373" t="str">
            <v>E07000067</v>
          </cell>
          <cell r="CC373">
            <v>35000</v>
          </cell>
          <cell r="CD373">
            <v>7.6</v>
          </cell>
          <cell r="CE373">
            <v>19981</v>
          </cell>
          <cell r="CF373">
            <v>8.4</v>
          </cell>
          <cell r="CG373">
            <v>22937</v>
          </cell>
          <cell r="CH373">
            <v>6.1</v>
          </cell>
          <cell r="CI373">
            <v>5796</v>
          </cell>
          <cell r="CJ373">
            <v>18</v>
          </cell>
          <cell r="CK373" t="str">
            <v>&amp;^%</v>
          </cell>
          <cell r="CL373" t="str">
            <v>&amp;^%</v>
          </cell>
          <cell r="CN373" t="str">
            <v>Braintree</v>
          </cell>
          <cell r="CO373" t="str">
            <v>E07000067</v>
          </cell>
          <cell r="CP373">
            <v>42000</v>
          </cell>
          <cell r="CQ373">
            <v>6.3</v>
          </cell>
          <cell r="CR373">
            <v>9.8000000000000007</v>
          </cell>
          <cell r="CS373">
            <v>5.2</v>
          </cell>
          <cell r="CT373">
            <v>12.33</v>
          </cell>
          <cell r="CU373">
            <v>4.4000000000000004</v>
          </cell>
          <cell r="CV373">
            <v>6.51</v>
          </cell>
          <cell r="CW373">
            <v>2.5</v>
          </cell>
          <cell r="CX373" t="str">
            <v>&amp;^%</v>
          </cell>
          <cell r="CY373" t="str">
            <v>&amp;^%</v>
          </cell>
          <cell r="DA373" t="str">
            <v>Braintree</v>
          </cell>
          <cell r="DB373" t="str">
            <v>E07000067</v>
          </cell>
          <cell r="DC373">
            <v>42000</v>
          </cell>
          <cell r="DD373">
            <v>6.3</v>
          </cell>
          <cell r="DE373">
            <v>374.2</v>
          </cell>
          <cell r="DF373">
            <v>7.2</v>
          </cell>
          <cell r="DG373">
            <v>434.2</v>
          </cell>
          <cell r="DH373">
            <v>4.8</v>
          </cell>
          <cell r="DI373">
            <v>107.2</v>
          </cell>
          <cell r="DJ373">
            <v>16</v>
          </cell>
          <cell r="DK373" t="str">
            <v>&amp;^%</v>
          </cell>
          <cell r="DL373" t="str">
            <v>&amp;^%</v>
          </cell>
          <cell r="DN373" t="str">
            <v>Braintree</v>
          </cell>
          <cell r="DO373" t="str">
            <v>E07000067</v>
          </cell>
          <cell r="DP373">
            <v>10000</v>
          </cell>
          <cell r="DQ373">
            <v>12.9</v>
          </cell>
          <cell r="DR373">
            <v>37.5</v>
          </cell>
          <cell r="DS373">
            <v>1.7</v>
          </cell>
          <cell r="DT373">
            <v>42</v>
          </cell>
          <cell r="DU373">
            <v>6.4</v>
          </cell>
          <cell r="DV373">
            <v>32.5</v>
          </cell>
          <cell r="DW373">
            <v>3.5</v>
          </cell>
          <cell r="DX373" t="str">
            <v>&amp;^%</v>
          </cell>
          <cell r="DY373" t="str">
            <v>&amp;^%</v>
          </cell>
          <cell r="EA373" t="str">
            <v>Braintree</v>
          </cell>
          <cell r="EB373" t="str">
            <v>E07000067</v>
          </cell>
          <cell r="EC373">
            <v>8000</v>
          </cell>
          <cell r="ED373">
            <v>16.100000000000001</v>
          </cell>
          <cell r="EE373">
            <v>19929</v>
          </cell>
          <cell r="EF373">
            <v>11</v>
          </cell>
          <cell r="EG373">
            <v>24751</v>
          </cell>
          <cell r="EH373">
            <v>11</v>
          </cell>
          <cell r="EI373" t="str">
            <v>&amp;^%</v>
          </cell>
          <cell r="EJ373" t="str">
            <v>&amp;^%</v>
          </cell>
          <cell r="EK373" t="str">
            <v>&amp;^%</v>
          </cell>
          <cell r="EL373" t="str">
            <v>&amp;^%</v>
          </cell>
          <cell r="EN373" t="str">
            <v>Braintree</v>
          </cell>
          <cell r="EO373" t="str">
            <v>E07000067</v>
          </cell>
          <cell r="EP373">
            <v>10000</v>
          </cell>
          <cell r="EQ373">
            <v>12.9</v>
          </cell>
          <cell r="ER373">
            <v>9.24</v>
          </cell>
          <cell r="ES373">
            <v>9.1999999999999993</v>
          </cell>
          <cell r="ET373">
            <v>11.2</v>
          </cell>
          <cell r="EU373">
            <v>9.4</v>
          </cell>
          <cell r="EV373" t="str">
            <v>&amp;^%</v>
          </cell>
          <cell r="EW373" t="str">
            <v>&amp;^%</v>
          </cell>
          <cell r="EX373" t="str">
            <v>&amp;^%</v>
          </cell>
          <cell r="EY373" t="str">
            <v>&amp;^%</v>
          </cell>
          <cell r="FA373" t="str">
            <v>Braintree</v>
          </cell>
          <cell r="FB373" t="str">
            <v>E07000067</v>
          </cell>
          <cell r="FC373">
            <v>10000</v>
          </cell>
          <cell r="FD373">
            <v>12.9</v>
          </cell>
          <cell r="FE373">
            <v>387.4</v>
          </cell>
          <cell r="FF373">
            <v>10</v>
          </cell>
          <cell r="FG373">
            <v>470.7</v>
          </cell>
          <cell r="FH373">
            <v>7.5</v>
          </cell>
          <cell r="FI373">
            <v>239.4</v>
          </cell>
          <cell r="FJ373">
            <v>8.5</v>
          </cell>
          <cell r="FK373" t="str">
            <v>&amp;^%</v>
          </cell>
          <cell r="FL373" t="str">
            <v>&amp;^%</v>
          </cell>
          <cell r="FN373" t="str">
            <v>Braintree</v>
          </cell>
          <cell r="FO373" t="str">
            <v>E07000067</v>
          </cell>
          <cell r="FP373">
            <v>21000</v>
          </cell>
          <cell r="FQ373">
            <v>9.3000000000000007</v>
          </cell>
          <cell r="FR373">
            <v>40</v>
          </cell>
          <cell r="FS373">
            <v>2.6</v>
          </cell>
          <cell r="FT373">
            <v>42.6</v>
          </cell>
          <cell r="FU373">
            <v>1.5</v>
          </cell>
          <cell r="FV373">
            <v>36.299999999999997</v>
          </cell>
          <cell r="FW373">
            <v>1.7</v>
          </cell>
          <cell r="FX373" t="str">
            <v>&amp;^%</v>
          </cell>
          <cell r="FY373" t="str">
            <v>&amp;^%</v>
          </cell>
          <cell r="GA373" t="str">
            <v>Braintree</v>
          </cell>
          <cell r="GB373" t="str">
            <v>E07000067</v>
          </cell>
          <cell r="GC373">
            <v>17000</v>
          </cell>
          <cell r="GD373">
            <v>11.3</v>
          </cell>
          <cell r="GE373">
            <v>26446</v>
          </cell>
          <cell r="GF373">
            <v>7.4</v>
          </cell>
          <cell r="GG373">
            <v>30755</v>
          </cell>
          <cell r="GH373">
            <v>6.7</v>
          </cell>
          <cell r="GI373">
            <v>15454</v>
          </cell>
          <cell r="GJ373">
            <v>12</v>
          </cell>
          <cell r="GK373" t="str">
            <v>&amp;^%</v>
          </cell>
          <cell r="GL373" t="str">
            <v>&amp;^%</v>
          </cell>
          <cell r="GN373" t="str">
            <v>Braintree</v>
          </cell>
          <cell r="GO373" t="str">
            <v>E07000067</v>
          </cell>
          <cell r="GP373">
            <v>21000</v>
          </cell>
          <cell r="GQ373">
            <v>9.3000000000000007</v>
          </cell>
          <cell r="GR373">
            <v>11.12</v>
          </cell>
          <cell r="GS373">
            <v>6.7</v>
          </cell>
          <cell r="GT373">
            <v>13.6</v>
          </cell>
          <cell r="GU373">
            <v>5.4</v>
          </cell>
          <cell r="GV373">
            <v>7.07</v>
          </cell>
          <cell r="GW373">
            <v>5.7</v>
          </cell>
          <cell r="GX373" t="str">
            <v>&amp;^%</v>
          </cell>
          <cell r="GY373" t="str">
            <v>&amp;^%</v>
          </cell>
        </row>
        <row r="374">
          <cell r="A374" t="str">
            <v>Brentwood</v>
          </cell>
          <cell r="B374" t="str">
            <v>E07000068</v>
          </cell>
          <cell r="C374">
            <v>13000</v>
          </cell>
          <cell r="D374">
            <v>11.9</v>
          </cell>
          <cell r="E374">
            <v>591.20000000000005</v>
          </cell>
          <cell r="F374">
            <v>14</v>
          </cell>
          <cell r="G374">
            <v>720.3</v>
          </cell>
          <cell r="H374">
            <v>6.9</v>
          </cell>
          <cell r="I374">
            <v>312.5</v>
          </cell>
          <cell r="J374">
            <v>8.6999999999999993</v>
          </cell>
          <cell r="K374" t="str">
            <v>&amp;^%</v>
          </cell>
          <cell r="L374" t="str">
            <v>&amp;^%</v>
          </cell>
          <cell r="N374" t="str">
            <v>Brentwood</v>
          </cell>
          <cell r="O374" t="str">
            <v>E07000068</v>
          </cell>
          <cell r="P374">
            <v>20000</v>
          </cell>
          <cell r="Q374">
            <v>9.5</v>
          </cell>
          <cell r="R374">
            <v>37.5</v>
          </cell>
          <cell r="S374">
            <v>1.7</v>
          </cell>
          <cell r="T374">
            <v>39.299999999999997</v>
          </cell>
          <cell r="U374">
            <v>1.1000000000000001</v>
          </cell>
          <cell r="V374">
            <v>34.9</v>
          </cell>
          <cell r="W374">
            <v>1.9</v>
          </cell>
          <cell r="X374" t="str">
            <v>&amp;^%</v>
          </cell>
          <cell r="Y374" t="str">
            <v>&amp;^%</v>
          </cell>
          <cell r="AA374" t="str">
            <v>Brentwood</v>
          </cell>
          <cell r="AB374" t="str">
            <v>E07000068</v>
          </cell>
          <cell r="AC374">
            <v>16000</v>
          </cell>
          <cell r="AD374">
            <v>11.5</v>
          </cell>
          <cell r="AE374">
            <v>28659</v>
          </cell>
          <cell r="AF374">
            <v>14</v>
          </cell>
          <cell r="AG374">
            <v>33889</v>
          </cell>
          <cell r="AH374">
            <v>6.2</v>
          </cell>
          <cell r="AI374">
            <v>15393</v>
          </cell>
          <cell r="AJ374">
            <v>11</v>
          </cell>
          <cell r="AK374" t="str">
            <v>&amp;^%</v>
          </cell>
          <cell r="AL374" t="str">
            <v>&amp;^%</v>
          </cell>
          <cell r="AN374" t="str">
            <v>Brentwood</v>
          </cell>
          <cell r="AO374" t="str">
            <v>E07000068</v>
          </cell>
          <cell r="AP374">
            <v>20000</v>
          </cell>
          <cell r="AQ374">
            <v>9.5</v>
          </cell>
          <cell r="AR374">
            <v>13.85</v>
          </cell>
          <cell r="AS374">
            <v>11</v>
          </cell>
          <cell r="AT374">
            <v>16.690000000000001</v>
          </cell>
          <cell r="AU374">
            <v>5.9</v>
          </cell>
          <cell r="AV374">
            <v>7.08</v>
          </cell>
          <cell r="AW374">
            <v>5</v>
          </cell>
          <cell r="AX374" t="str">
            <v>&amp;^%</v>
          </cell>
          <cell r="AY374" t="str">
            <v>&amp;^%</v>
          </cell>
          <cell r="BA374" t="str">
            <v>Brentwood</v>
          </cell>
          <cell r="BB374" t="str">
            <v>E07000068</v>
          </cell>
          <cell r="BC374">
            <v>20000</v>
          </cell>
          <cell r="BD374">
            <v>9.5</v>
          </cell>
          <cell r="BE374">
            <v>539.29999999999995</v>
          </cell>
          <cell r="BF374">
            <v>8.4</v>
          </cell>
          <cell r="BG374">
            <v>656.4</v>
          </cell>
          <cell r="BH374">
            <v>5.8</v>
          </cell>
          <cell r="BI374">
            <v>289</v>
          </cell>
          <cell r="BJ374">
            <v>6.7</v>
          </cell>
          <cell r="BK374" t="str">
            <v>&amp;^%</v>
          </cell>
          <cell r="BL374" t="str">
            <v>&amp;^%</v>
          </cell>
          <cell r="BN374" t="str">
            <v>Brentwood</v>
          </cell>
          <cell r="BO374" t="str">
            <v>E07000068</v>
          </cell>
          <cell r="BP374">
            <v>26000</v>
          </cell>
          <cell r="BQ374">
            <v>8.1999999999999993</v>
          </cell>
          <cell r="BR374">
            <v>37.5</v>
          </cell>
          <cell r="BS374">
            <v>2</v>
          </cell>
          <cell r="BT374">
            <v>34.6</v>
          </cell>
          <cell r="BU374">
            <v>2.2999999999999998</v>
          </cell>
          <cell r="BV374">
            <v>18.399999999999999</v>
          </cell>
          <cell r="BW374">
            <v>12</v>
          </cell>
          <cell r="BX374" t="str">
            <v>&amp;^%</v>
          </cell>
          <cell r="BY374" t="str">
            <v>&amp;^%</v>
          </cell>
          <cell r="CA374" t="str">
            <v>Brentwood</v>
          </cell>
          <cell r="CB374" t="str">
            <v>E07000068</v>
          </cell>
          <cell r="CC374">
            <v>22000</v>
          </cell>
          <cell r="CD374">
            <v>9.6999999999999993</v>
          </cell>
          <cell r="CE374">
            <v>24321</v>
          </cell>
          <cell r="CF374">
            <v>13</v>
          </cell>
          <cell r="CG374">
            <v>28361</v>
          </cell>
          <cell r="CH374">
            <v>6.6</v>
          </cell>
          <cell r="CI374">
            <v>6756</v>
          </cell>
          <cell r="CJ374">
            <v>18</v>
          </cell>
          <cell r="CK374" t="str">
            <v>&amp;^%</v>
          </cell>
          <cell r="CL374" t="str">
            <v>&amp;^%</v>
          </cell>
          <cell r="CN374" t="str">
            <v>Brentwood</v>
          </cell>
          <cell r="CO374" t="str">
            <v>E07000068</v>
          </cell>
          <cell r="CP374">
            <v>26000</v>
          </cell>
          <cell r="CQ374">
            <v>8.1999999999999993</v>
          </cell>
          <cell r="CR374">
            <v>12.34</v>
          </cell>
          <cell r="CS374">
            <v>12</v>
          </cell>
          <cell r="CT374">
            <v>15.81</v>
          </cell>
          <cell r="CU374">
            <v>5.5</v>
          </cell>
          <cell r="CV374">
            <v>6.49</v>
          </cell>
          <cell r="CW374">
            <v>3.3</v>
          </cell>
          <cell r="CX374" t="str">
            <v>&amp;^%</v>
          </cell>
          <cell r="CY374" t="str">
            <v>&amp;^%</v>
          </cell>
          <cell r="DA374" t="str">
            <v>Brentwood</v>
          </cell>
          <cell r="DB374" t="str">
            <v>E07000068</v>
          </cell>
          <cell r="DC374">
            <v>26000</v>
          </cell>
          <cell r="DD374">
            <v>8.1999999999999993</v>
          </cell>
          <cell r="DE374">
            <v>455.4</v>
          </cell>
          <cell r="DF374">
            <v>10</v>
          </cell>
          <cell r="DG374">
            <v>546.5</v>
          </cell>
          <cell r="DH374">
            <v>6.1</v>
          </cell>
          <cell r="DI374">
            <v>148.5</v>
          </cell>
          <cell r="DJ374">
            <v>13</v>
          </cell>
          <cell r="DK374" t="str">
            <v>&amp;^%</v>
          </cell>
          <cell r="DL374" t="str">
            <v>&amp;^%</v>
          </cell>
          <cell r="DN374" t="str">
            <v>Brentwood</v>
          </cell>
          <cell r="DO374" t="str">
            <v>E07000068</v>
          </cell>
          <cell r="DP374">
            <v>6000</v>
          </cell>
          <cell r="DQ374">
            <v>15.7</v>
          </cell>
          <cell r="DR374">
            <v>36.9</v>
          </cell>
          <cell r="DS374">
            <v>1.8</v>
          </cell>
          <cell r="DT374">
            <v>36.9</v>
          </cell>
          <cell r="DU374">
            <v>1.8</v>
          </cell>
          <cell r="DV374" t="str">
            <v>&amp;^%</v>
          </cell>
          <cell r="DW374" t="str">
            <v>&amp;^%</v>
          </cell>
          <cell r="DX374" t="str">
            <v>&amp;^%</v>
          </cell>
          <cell r="DY374" t="str">
            <v>&amp;^%</v>
          </cell>
          <cell r="EA374" t="str">
            <v>Brentwood</v>
          </cell>
          <cell r="EB374" t="str">
            <v>E07000068</v>
          </cell>
          <cell r="EC374">
            <v>5000</v>
          </cell>
          <cell r="ED374">
            <v>19.600000000000001</v>
          </cell>
          <cell r="EE374">
            <v>23437</v>
          </cell>
          <cell r="EF374">
            <v>20</v>
          </cell>
          <cell r="EG374">
            <v>26916</v>
          </cell>
          <cell r="EH374">
            <v>9.4</v>
          </cell>
          <cell r="EI374" t="str">
            <v>&amp;^%</v>
          </cell>
          <cell r="EJ374" t="str">
            <v>&amp;^%</v>
          </cell>
          <cell r="EK374" t="str">
            <v>&amp;^%</v>
          </cell>
          <cell r="EL374" t="str">
            <v>&amp;^%</v>
          </cell>
          <cell r="EN374" t="str">
            <v>Brentwood</v>
          </cell>
          <cell r="EO374" t="str">
            <v>E07000068</v>
          </cell>
          <cell r="EP374">
            <v>6000</v>
          </cell>
          <cell r="EQ374">
            <v>15.7</v>
          </cell>
          <cell r="ER374" t="str">
            <v>&amp;^%</v>
          </cell>
          <cell r="ES374" t="str">
            <v>&amp;^%</v>
          </cell>
          <cell r="ET374">
            <v>14.17</v>
          </cell>
          <cell r="EU374">
            <v>9.5</v>
          </cell>
          <cell r="EV374" t="str">
            <v>&amp;^%</v>
          </cell>
          <cell r="EW374" t="str">
            <v>&amp;^%</v>
          </cell>
          <cell r="EX374" t="str">
            <v>&amp;^%</v>
          </cell>
          <cell r="EY374" t="str">
            <v>&amp;^%</v>
          </cell>
          <cell r="FA374" t="str">
            <v>Brentwood</v>
          </cell>
          <cell r="FB374" t="str">
            <v>E07000068</v>
          </cell>
          <cell r="FC374">
            <v>6000</v>
          </cell>
          <cell r="FD374">
            <v>15.7</v>
          </cell>
          <cell r="FE374">
            <v>431.6</v>
          </cell>
          <cell r="FF374">
            <v>18</v>
          </cell>
          <cell r="FG374">
            <v>523.1</v>
          </cell>
          <cell r="FH374">
            <v>9.5</v>
          </cell>
          <cell r="FI374" t="str">
            <v>&amp;^%</v>
          </cell>
          <cell r="FJ374" t="str">
            <v>&amp;^%</v>
          </cell>
          <cell r="FK374" t="str">
            <v>&amp;^%</v>
          </cell>
          <cell r="FL374" t="str">
            <v>&amp;^%</v>
          </cell>
          <cell r="FN374" t="str">
            <v>Brentwood</v>
          </cell>
          <cell r="FO374" t="str">
            <v>E07000068</v>
          </cell>
          <cell r="FP374">
            <v>13000</v>
          </cell>
          <cell r="FQ374">
            <v>11.9</v>
          </cell>
          <cell r="FR374">
            <v>40</v>
          </cell>
          <cell r="FS374">
            <v>1.6</v>
          </cell>
          <cell r="FT374">
            <v>40.5</v>
          </cell>
          <cell r="FU374">
            <v>1.3</v>
          </cell>
          <cell r="FV374">
            <v>35.6</v>
          </cell>
          <cell r="FW374">
            <v>2.4</v>
          </cell>
          <cell r="FX374" t="str">
            <v>&amp;^%</v>
          </cell>
          <cell r="FY374" t="str">
            <v>&amp;^%</v>
          </cell>
          <cell r="GA374" t="str">
            <v>Brentwood</v>
          </cell>
          <cell r="GB374" t="str">
            <v>E07000068</v>
          </cell>
          <cell r="GC374">
            <v>11000</v>
          </cell>
          <cell r="GD374">
            <v>14.1</v>
          </cell>
          <cell r="GE374">
            <v>31840</v>
          </cell>
          <cell r="GF374">
            <v>16</v>
          </cell>
          <cell r="GG374">
            <v>36981</v>
          </cell>
          <cell r="GH374">
            <v>7.3</v>
          </cell>
          <cell r="GI374" t="str">
            <v>&amp;^%</v>
          </cell>
          <cell r="GJ374" t="str">
            <v>&amp;^%</v>
          </cell>
          <cell r="GK374" t="str">
            <v>&amp;^%</v>
          </cell>
          <cell r="GL374" t="str">
            <v>&amp;^%</v>
          </cell>
          <cell r="GN374" t="str">
            <v>Brentwood</v>
          </cell>
          <cell r="GO374" t="str">
            <v>E07000068</v>
          </cell>
          <cell r="GP374">
            <v>13000</v>
          </cell>
          <cell r="GQ374">
            <v>11.9</v>
          </cell>
          <cell r="GR374">
            <v>14.4</v>
          </cell>
          <cell r="GS374">
            <v>14</v>
          </cell>
          <cell r="GT374">
            <v>17.79</v>
          </cell>
          <cell r="GU374">
            <v>7.1</v>
          </cell>
          <cell r="GV374">
            <v>7.8</v>
          </cell>
          <cell r="GW374">
            <v>7.5</v>
          </cell>
          <cell r="GX374" t="str">
            <v>&amp;^%</v>
          </cell>
          <cell r="GY374" t="str">
            <v>&amp;^%</v>
          </cell>
        </row>
        <row r="375">
          <cell r="A375" t="str">
            <v>Castle Point</v>
          </cell>
          <cell r="B375" t="str">
            <v>E07000069</v>
          </cell>
          <cell r="C375">
            <v>5000</v>
          </cell>
          <cell r="D375">
            <v>19.2</v>
          </cell>
          <cell r="E375">
            <v>465.4</v>
          </cell>
          <cell r="F375">
            <v>19</v>
          </cell>
          <cell r="G375">
            <v>571.4</v>
          </cell>
          <cell r="H375">
            <v>13</v>
          </cell>
          <cell r="I375" t="str">
            <v>&amp;^%</v>
          </cell>
          <cell r="J375" t="str">
            <v>&amp;^%</v>
          </cell>
          <cell r="K375" t="str">
            <v>&amp;^%</v>
          </cell>
          <cell r="L375" t="str">
            <v>&amp;^%</v>
          </cell>
          <cell r="N375" t="str">
            <v>Castle Point</v>
          </cell>
          <cell r="O375" t="str">
            <v>E07000069</v>
          </cell>
          <cell r="P375">
            <v>8000</v>
          </cell>
          <cell r="Q375">
            <v>14.2</v>
          </cell>
          <cell r="R375">
            <v>39</v>
          </cell>
          <cell r="S375">
            <v>2.8</v>
          </cell>
          <cell r="T375">
            <v>40.1</v>
          </cell>
          <cell r="U375">
            <v>2.4</v>
          </cell>
          <cell r="V375" t="str">
            <v>&amp;^%</v>
          </cell>
          <cell r="W375" t="str">
            <v>&amp;^%</v>
          </cell>
          <cell r="X375" t="str">
            <v>&amp;^%</v>
          </cell>
          <cell r="Y375" t="str">
            <v>&amp;^%</v>
          </cell>
          <cell r="AA375" t="str">
            <v>Castle Point</v>
          </cell>
          <cell r="AB375" t="str">
            <v>E07000069</v>
          </cell>
          <cell r="AC375">
            <v>7000</v>
          </cell>
          <cell r="AD375">
            <v>17</v>
          </cell>
          <cell r="AE375">
            <v>20934</v>
          </cell>
          <cell r="AF375">
            <v>18</v>
          </cell>
          <cell r="AG375">
            <v>26526</v>
          </cell>
          <cell r="AH375">
            <v>12</v>
          </cell>
          <cell r="AI375" t="str">
            <v>&amp;^%</v>
          </cell>
          <cell r="AJ375" t="str">
            <v>&amp;^%</v>
          </cell>
          <cell r="AK375" t="str">
            <v>&amp;^%</v>
          </cell>
          <cell r="AL375" t="str">
            <v>&amp;^%</v>
          </cell>
          <cell r="AN375" t="str">
            <v>Castle Point</v>
          </cell>
          <cell r="AO375" t="str">
            <v>E07000069</v>
          </cell>
          <cell r="AP375">
            <v>8000</v>
          </cell>
          <cell r="AQ375">
            <v>14.2</v>
          </cell>
          <cell r="AR375">
            <v>10.39</v>
          </cell>
          <cell r="AS375">
            <v>12</v>
          </cell>
          <cell r="AT375">
            <v>12.39</v>
          </cell>
          <cell r="AU375">
            <v>9.1999999999999993</v>
          </cell>
          <cell r="AV375" t="str">
            <v>&amp;^%</v>
          </cell>
          <cell r="AW375" t="str">
            <v>&amp;^%</v>
          </cell>
          <cell r="AX375" t="str">
            <v>&amp;^%</v>
          </cell>
          <cell r="AY375" t="str">
            <v>&amp;^%</v>
          </cell>
          <cell r="BA375" t="str">
            <v>Castle Point</v>
          </cell>
          <cell r="BB375" t="str">
            <v>E07000069</v>
          </cell>
          <cell r="BC375">
            <v>8000</v>
          </cell>
          <cell r="BD375">
            <v>14.2</v>
          </cell>
          <cell r="BE375">
            <v>406.8</v>
          </cell>
          <cell r="BF375">
            <v>13</v>
          </cell>
          <cell r="BG375">
            <v>496.2</v>
          </cell>
          <cell r="BH375">
            <v>9.1999999999999993</v>
          </cell>
          <cell r="BI375" t="str">
            <v>&amp;^%</v>
          </cell>
          <cell r="BJ375" t="str">
            <v>&amp;^%</v>
          </cell>
          <cell r="BK375" t="str">
            <v>&amp;^%</v>
          </cell>
          <cell r="BL375" t="str">
            <v>&amp;^%</v>
          </cell>
          <cell r="BN375" t="str">
            <v>Castle Point</v>
          </cell>
          <cell r="BO375" t="str">
            <v>E07000069</v>
          </cell>
          <cell r="BP375">
            <v>14000</v>
          </cell>
          <cell r="BQ375">
            <v>10.6</v>
          </cell>
          <cell r="BR375">
            <v>34.1</v>
          </cell>
          <cell r="BS375">
            <v>10</v>
          </cell>
          <cell r="BT375">
            <v>30.5</v>
          </cell>
          <cell r="BU375">
            <v>4.5999999999999996</v>
          </cell>
          <cell r="BV375" t="str">
            <v>&amp;^%</v>
          </cell>
          <cell r="BW375" t="str">
            <v>&amp;^%</v>
          </cell>
          <cell r="BX375" t="str">
            <v>&amp;^%</v>
          </cell>
          <cell r="BY375" t="str">
            <v>&amp;^%</v>
          </cell>
          <cell r="CA375" t="str">
            <v>Castle Point</v>
          </cell>
          <cell r="CB375" t="str">
            <v>E07000069</v>
          </cell>
          <cell r="CC375">
            <v>12000</v>
          </cell>
          <cell r="CD375">
            <v>12.8</v>
          </cell>
          <cell r="CE375">
            <v>14649</v>
          </cell>
          <cell r="CF375">
            <v>17</v>
          </cell>
          <cell r="CG375">
            <v>19029</v>
          </cell>
          <cell r="CH375">
            <v>12</v>
          </cell>
          <cell r="CI375" t="str">
            <v>&amp;^%</v>
          </cell>
          <cell r="CJ375" t="str">
            <v>&amp;^%</v>
          </cell>
          <cell r="CK375" t="str">
            <v>&amp;^%</v>
          </cell>
          <cell r="CL375" t="str">
            <v>&amp;^%</v>
          </cell>
          <cell r="CN375" t="str">
            <v>Castle Point</v>
          </cell>
          <cell r="CO375" t="str">
            <v>E07000069</v>
          </cell>
          <cell r="CP375">
            <v>14000</v>
          </cell>
          <cell r="CQ375">
            <v>10.6</v>
          </cell>
          <cell r="CR375">
            <v>9.43</v>
          </cell>
          <cell r="CS375">
            <v>8.6999999999999993</v>
          </cell>
          <cell r="CT375">
            <v>11.63</v>
          </cell>
          <cell r="CU375">
            <v>7.7</v>
          </cell>
          <cell r="CV375">
            <v>6.15</v>
          </cell>
          <cell r="CW375">
            <v>0.9</v>
          </cell>
          <cell r="CX375" t="str">
            <v>&amp;^%</v>
          </cell>
          <cell r="CY375" t="str">
            <v>&amp;^%</v>
          </cell>
          <cell r="DA375" t="str">
            <v>Castle Point</v>
          </cell>
          <cell r="DB375" t="str">
            <v>E07000069</v>
          </cell>
          <cell r="DC375">
            <v>14000</v>
          </cell>
          <cell r="DD375">
            <v>10.6</v>
          </cell>
          <cell r="DE375">
            <v>294.3</v>
          </cell>
          <cell r="DF375">
            <v>14</v>
          </cell>
          <cell r="DG375">
            <v>354.5</v>
          </cell>
          <cell r="DH375">
            <v>9.1999999999999993</v>
          </cell>
          <cell r="DI375">
            <v>90.7</v>
          </cell>
          <cell r="DJ375">
            <v>17</v>
          </cell>
          <cell r="DK375" t="str">
            <v>&amp;^%</v>
          </cell>
          <cell r="DL375" t="str">
            <v>&amp;^%</v>
          </cell>
          <cell r="DN375" t="str">
            <v>Castle Point</v>
          </cell>
          <cell r="DO375" t="str">
            <v>E07000069</v>
          </cell>
          <cell r="DP375" t="str">
            <v>&amp;^%</v>
          </cell>
          <cell r="DQ375" t="str">
            <v>&amp;^%</v>
          </cell>
          <cell r="DR375">
            <v>37</v>
          </cell>
          <cell r="DS375">
            <v>4.4000000000000004</v>
          </cell>
          <cell r="DT375">
            <v>37.4</v>
          </cell>
          <cell r="DU375">
            <v>2.2999999999999998</v>
          </cell>
          <cell r="DV375" t="str">
            <v>&amp;^%</v>
          </cell>
          <cell r="DW375" t="str">
            <v>&amp;^%</v>
          </cell>
          <cell r="DX375" t="str">
            <v>&amp;^%</v>
          </cell>
          <cell r="DY375" t="str">
            <v>&amp;^%</v>
          </cell>
          <cell r="EA375" t="str">
            <v>Castle Point</v>
          </cell>
          <cell r="EB375" t="str">
            <v>E07000069</v>
          </cell>
          <cell r="EC375" t="str">
            <v>&amp;^%</v>
          </cell>
          <cell r="ED375" t="str">
            <v>&amp;^%</v>
          </cell>
          <cell r="EE375">
            <v>18169</v>
          </cell>
          <cell r="EF375">
            <v>16</v>
          </cell>
          <cell r="EG375">
            <v>21815</v>
          </cell>
          <cell r="EH375">
            <v>10</v>
          </cell>
          <cell r="EI375" t="str">
            <v>&amp;^%</v>
          </cell>
          <cell r="EJ375" t="str">
            <v>&amp;^%</v>
          </cell>
          <cell r="EK375" t="str">
            <v>&amp;^%</v>
          </cell>
          <cell r="EL375" t="str">
            <v>&amp;^%</v>
          </cell>
          <cell r="EN375" t="str">
            <v>Castle Point</v>
          </cell>
          <cell r="EO375" t="str">
            <v>E07000069</v>
          </cell>
          <cell r="EP375" t="str">
            <v>&amp;^%</v>
          </cell>
          <cell r="EQ375" t="str">
            <v>&amp;^%</v>
          </cell>
          <cell r="ER375">
            <v>8.82</v>
          </cell>
          <cell r="ES375">
            <v>19</v>
          </cell>
          <cell r="ET375">
            <v>10.6</v>
          </cell>
          <cell r="EU375">
            <v>9.4</v>
          </cell>
          <cell r="EV375" t="str">
            <v>&amp;^%</v>
          </cell>
          <cell r="EW375" t="str">
            <v>&amp;^%</v>
          </cell>
          <cell r="EX375" t="str">
            <v>&amp;^%</v>
          </cell>
          <cell r="EY375" t="str">
            <v>&amp;^%</v>
          </cell>
          <cell r="FA375" t="str">
            <v>Castle Point</v>
          </cell>
          <cell r="FB375" t="str">
            <v>E07000069</v>
          </cell>
          <cell r="FC375" t="str">
            <v>&amp;^%</v>
          </cell>
          <cell r="FD375" t="str">
            <v>&amp;^%</v>
          </cell>
          <cell r="FE375">
            <v>335.2</v>
          </cell>
          <cell r="FF375">
            <v>14</v>
          </cell>
          <cell r="FG375">
            <v>396.1</v>
          </cell>
          <cell r="FH375">
            <v>9</v>
          </cell>
          <cell r="FI375" t="str">
            <v>&amp;^%</v>
          </cell>
          <cell r="FJ375" t="str">
            <v>&amp;^%</v>
          </cell>
          <cell r="FK375" t="str">
            <v>&amp;^%</v>
          </cell>
          <cell r="FL375" t="str">
            <v>&amp;^%</v>
          </cell>
          <cell r="FN375" t="str">
            <v>Castle Point</v>
          </cell>
          <cell r="FO375" t="str">
            <v>E07000069</v>
          </cell>
          <cell r="FP375">
            <v>5000</v>
          </cell>
          <cell r="FQ375">
            <v>19.2</v>
          </cell>
          <cell r="FR375">
            <v>40</v>
          </cell>
          <cell r="FS375">
            <v>4.8</v>
          </cell>
          <cell r="FT375">
            <v>42.1</v>
          </cell>
          <cell r="FU375">
            <v>3.4</v>
          </cell>
          <cell r="FV375" t="str">
            <v>&amp;^%</v>
          </cell>
          <cell r="FW375" t="str">
            <v>&amp;^%</v>
          </cell>
          <cell r="FX375" t="str">
            <v>&amp;^%</v>
          </cell>
          <cell r="FY375" t="str">
            <v>&amp;^%</v>
          </cell>
          <cell r="GA375" t="str">
            <v>Castle Point</v>
          </cell>
          <cell r="GB375" t="str">
            <v>E07000069</v>
          </cell>
          <cell r="GC375" t="str">
            <v>&amp;^%</v>
          </cell>
          <cell r="GD375" t="str">
            <v>&amp;^%</v>
          </cell>
          <cell r="GE375" t="str">
            <v>&amp;^%</v>
          </cell>
          <cell r="GF375" t="str">
            <v>&amp;^%</v>
          </cell>
          <cell r="GG375">
            <v>30047</v>
          </cell>
          <cell r="GH375">
            <v>17</v>
          </cell>
          <cell r="GI375" t="str">
            <v>&amp;^%</v>
          </cell>
          <cell r="GJ375" t="str">
            <v>&amp;^%</v>
          </cell>
          <cell r="GK375" t="str">
            <v>&amp;^%</v>
          </cell>
          <cell r="GL375" t="str">
            <v>&amp;^%</v>
          </cell>
          <cell r="GN375" t="str">
            <v>Castle Point</v>
          </cell>
          <cell r="GO375" t="str">
            <v>E07000069</v>
          </cell>
          <cell r="GP375">
            <v>5000</v>
          </cell>
          <cell r="GQ375">
            <v>19.2</v>
          </cell>
          <cell r="GR375">
            <v>11.29</v>
          </cell>
          <cell r="GS375">
            <v>13</v>
          </cell>
          <cell r="GT375">
            <v>13.58</v>
          </cell>
          <cell r="GU375">
            <v>13</v>
          </cell>
          <cell r="GV375" t="str">
            <v>&amp;^%</v>
          </cell>
          <cell r="GW375" t="str">
            <v>&amp;^%</v>
          </cell>
          <cell r="GX375" t="str">
            <v>&amp;^%</v>
          </cell>
          <cell r="GY375" t="str">
            <v>&amp;^%</v>
          </cell>
        </row>
        <row r="376">
          <cell r="A376" t="str">
            <v>Chelmsford</v>
          </cell>
          <cell r="B376" t="str">
            <v>E07000070</v>
          </cell>
          <cell r="C376">
            <v>26000</v>
          </cell>
          <cell r="D376">
            <v>8.1999999999999993</v>
          </cell>
          <cell r="E376">
            <v>569.79999999999995</v>
          </cell>
          <cell r="F376">
            <v>6.3</v>
          </cell>
          <cell r="G376">
            <v>625.5</v>
          </cell>
          <cell r="H376">
            <v>4.9000000000000004</v>
          </cell>
          <cell r="I376">
            <v>283</v>
          </cell>
          <cell r="J376">
            <v>5.6</v>
          </cell>
          <cell r="K376" t="str">
            <v>&amp;^%</v>
          </cell>
          <cell r="L376" t="str">
            <v>&amp;^%</v>
          </cell>
          <cell r="N376" t="str">
            <v>Chelmsford</v>
          </cell>
          <cell r="O376" t="str">
            <v>E07000070</v>
          </cell>
          <cell r="P376">
            <v>44000</v>
          </cell>
          <cell r="Q376">
            <v>6.2</v>
          </cell>
          <cell r="R376">
            <v>37.5</v>
          </cell>
          <cell r="S376">
            <v>0.3</v>
          </cell>
          <cell r="T376">
            <v>38.6</v>
          </cell>
          <cell r="U376">
            <v>0.7</v>
          </cell>
          <cell r="V376">
            <v>35</v>
          </cell>
          <cell r="W376">
            <v>0.6</v>
          </cell>
          <cell r="X376" t="str">
            <v>&amp;^%</v>
          </cell>
          <cell r="Y376" t="str">
            <v>&amp;^%</v>
          </cell>
          <cell r="AA376" t="str">
            <v>Chelmsford</v>
          </cell>
          <cell r="AB376" t="str">
            <v>E07000070</v>
          </cell>
          <cell r="AC376">
            <v>38000</v>
          </cell>
          <cell r="AD376">
            <v>7.4</v>
          </cell>
          <cell r="AE376">
            <v>27445</v>
          </cell>
          <cell r="AF376">
            <v>6.8</v>
          </cell>
          <cell r="AG376">
            <v>30121</v>
          </cell>
          <cell r="AH376">
            <v>3.9</v>
          </cell>
          <cell r="AI376">
            <v>15598</v>
          </cell>
          <cell r="AJ376">
            <v>5.6</v>
          </cell>
          <cell r="AK376" t="str">
            <v>&amp;^%</v>
          </cell>
          <cell r="AL376" t="str">
            <v>&amp;^%</v>
          </cell>
          <cell r="AN376" t="str">
            <v>Chelmsford</v>
          </cell>
          <cell r="AO376" t="str">
            <v>E07000070</v>
          </cell>
          <cell r="AP376">
            <v>44000</v>
          </cell>
          <cell r="AQ376">
            <v>6.2</v>
          </cell>
          <cell r="AR376">
            <v>13.57</v>
          </cell>
          <cell r="AS376">
            <v>5.9</v>
          </cell>
          <cell r="AT376">
            <v>15.23</v>
          </cell>
          <cell r="AU376">
            <v>3.4</v>
          </cell>
          <cell r="AV376">
            <v>7.33</v>
          </cell>
          <cell r="AW376">
            <v>4.5</v>
          </cell>
          <cell r="AX376" t="str">
            <v>&amp;^%</v>
          </cell>
          <cell r="AY376" t="str">
            <v>&amp;^%</v>
          </cell>
          <cell r="BA376" t="str">
            <v>Chelmsford</v>
          </cell>
          <cell r="BB376" t="str">
            <v>E07000070</v>
          </cell>
          <cell r="BC376">
            <v>44000</v>
          </cell>
          <cell r="BD376">
            <v>6.2</v>
          </cell>
          <cell r="BE376">
            <v>519.6</v>
          </cell>
          <cell r="BF376">
            <v>5.8</v>
          </cell>
          <cell r="BG376">
            <v>587.79999999999995</v>
          </cell>
          <cell r="BH376">
            <v>3.4</v>
          </cell>
          <cell r="BI376">
            <v>293.39999999999998</v>
          </cell>
          <cell r="BJ376">
            <v>4.8</v>
          </cell>
          <cell r="BK376" t="str">
            <v>&amp;^%</v>
          </cell>
          <cell r="BL376" t="str">
            <v>&amp;^%</v>
          </cell>
          <cell r="BN376" t="str">
            <v>Chelmsford</v>
          </cell>
          <cell r="BO376" t="str">
            <v>E07000070</v>
          </cell>
          <cell r="BP376">
            <v>66000</v>
          </cell>
          <cell r="BQ376">
            <v>5</v>
          </cell>
          <cell r="BR376">
            <v>37</v>
          </cell>
          <cell r="BS376">
            <v>1.2</v>
          </cell>
          <cell r="BT376">
            <v>31.4</v>
          </cell>
          <cell r="BU376">
            <v>1.8</v>
          </cell>
          <cell r="BV376">
            <v>12.1</v>
          </cell>
          <cell r="BW376">
            <v>11</v>
          </cell>
          <cell r="BX376">
            <v>41.4</v>
          </cell>
          <cell r="BY376">
            <v>8.4</v>
          </cell>
          <cell r="CA376" t="str">
            <v>Chelmsford</v>
          </cell>
          <cell r="CB376" t="str">
            <v>E07000070</v>
          </cell>
          <cell r="CC376">
            <v>56000</v>
          </cell>
          <cell r="CD376">
            <v>6</v>
          </cell>
          <cell r="CE376">
            <v>20354</v>
          </cell>
          <cell r="CF376">
            <v>7.3</v>
          </cell>
          <cell r="CG376">
            <v>23366</v>
          </cell>
          <cell r="CH376">
            <v>4.3</v>
          </cell>
          <cell r="CI376">
            <v>5948</v>
          </cell>
          <cell r="CJ376">
            <v>12</v>
          </cell>
          <cell r="CK376" t="str">
            <v>&amp;^%</v>
          </cell>
          <cell r="CL376" t="str">
            <v>&amp;^%</v>
          </cell>
          <cell r="CN376" t="str">
            <v>Chelmsford</v>
          </cell>
          <cell r="CO376" t="str">
            <v>E07000070</v>
          </cell>
          <cell r="CP376">
            <v>66000</v>
          </cell>
          <cell r="CQ376">
            <v>5</v>
          </cell>
          <cell r="CR376">
            <v>11.85</v>
          </cell>
          <cell r="CS376">
            <v>5</v>
          </cell>
          <cell r="CT376">
            <v>14.38</v>
          </cell>
          <cell r="CU376">
            <v>3.1</v>
          </cell>
          <cell r="CV376">
            <v>6.75</v>
          </cell>
          <cell r="CW376">
            <v>2.1</v>
          </cell>
          <cell r="CX376" t="str">
            <v>&amp;^%</v>
          </cell>
          <cell r="CY376" t="str">
            <v>&amp;^%</v>
          </cell>
          <cell r="DA376" t="str">
            <v>Chelmsford</v>
          </cell>
          <cell r="DB376" t="str">
            <v>E07000070</v>
          </cell>
          <cell r="DC376">
            <v>66000</v>
          </cell>
          <cell r="DD376">
            <v>5</v>
          </cell>
          <cell r="DE376">
            <v>390.3</v>
          </cell>
          <cell r="DF376">
            <v>6.3</v>
          </cell>
          <cell r="DG376">
            <v>451.9</v>
          </cell>
          <cell r="DH376">
            <v>3.8</v>
          </cell>
          <cell r="DI376">
            <v>107.9</v>
          </cell>
          <cell r="DJ376">
            <v>9</v>
          </cell>
          <cell r="DK376" t="str">
            <v>&amp;^%</v>
          </cell>
          <cell r="DL376" t="str">
            <v>&amp;^%</v>
          </cell>
          <cell r="DN376" t="str">
            <v>Chelmsford</v>
          </cell>
          <cell r="DO376" t="str">
            <v>E07000070</v>
          </cell>
          <cell r="DP376">
            <v>18000</v>
          </cell>
          <cell r="DQ376">
            <v>9.1999999999999993</v>
          </cell>
          <cell r="DR376">
            <v>37</v>
          </cell>
          <cell r="DS376">
            <v>0.4</v>
          </cell>
          <cell r="DT376">
            <v>37.4</v>
          </cell>
          <cell r="DU376">
            <v>0.8</v>
          </cell>
          <cell r="DV376">
            <v>34</v>
          </cell>
          <cell r="DW376">
            <v>1.9</v>
          </cell>
          <cell r="DX376" t="str">
            <v>&amp;^%</v>
          </cell>
          <cell r="DY376" t="str">
            <v>&amp;^%</v>
          </cell>
          <cell r="EA376" t="str">
            <v>Chelmsford</v>
          </cell>
          <cell r="EB376" t="str">
            <v>E07000070</v>
          </cell>
          <cell r="EC376">
            <v>15000</v>
          </cell>
          <cell r="ED376">
            <v>11.5</v>
          </cell>
          <cell r="EE376">
            <v>24312</v>
          </cell>
          <cell r="EF376">
            <v>10</v>
          </cell>
          <cell r="EG376">
            <v>26763</v>
          </cell>
          <cell r="EH376">
            <v>4.3</v>
          </cell>
          <cell r="EI376">
            <v>16393</v>
          </cell>
          <cell r="EJ376">
            <v>11</v>
          </cell>
          <cell r="EK376" t="str">
            <v>&amp;^%</v>
          </cell>
          <cell r="EL376" t="str">
            <v>&amp;^%</v>
          </cell>
          <cell r="EN376" t="str">
            <v>Chelmsford</v>
          </cell>
          <cell r="EO376" t="str">
            <v>E07000070</v>
          </cell>
          <cell r="EP376">
            <v>18000</v>
          </cell>
          <cell r="EQ376">
            <v>9.1999999999999993</v>
          </cell>
          <cell r="ER376">
            <v>13.13</v>
          </cell>
          <cell r="ES376">
            <v>6.8</v>
          </cell>
          <cell r="ET376">
            <v>14.29</v>
          </cell>
          <cell r="EU376">
            <v>3.8</v>
          </cell>
          <cell r="EV376">
            <v>7.81</v>
          </cell>
          <cell r="EW376">
            <v>5.0999999999999996</v>
          </cell>
          <cell r="EX376" t="str">
            <v>&amp;^%</v>
          </cell>
          <cell r="EY376" t="str">
            <v>&amp;^%</v>
          </cell>
          <cell r="FA376" t="str">
            <v>Chelmsford</v>
          </cell>
          <cell r="FB376" t="str">
            <v>E07000070</v>
          </cell>
          <cell r="FC376">
            <v>18000</v>
          </cell>
          <cell r="FD376">
            <v>9.1999999999999993</v>
          </cell>
          <cell r="FE376">
            <v>477.9</v>
          </cell>
          <cell r="FF376">
            <v>7.2</v>
          </cell>
          <cell r="FG376">
            <v>534.20000000000005</v>
          </cell>
          <cell r="FH376">
            <v>3.8</v>
          </cell>
          <cell r="FI376">
            <v>316.2</v>
          </cell>
          <cell r="FJ376">
            <v>7.1</v>
          </cell>
          <cell r="FK376" t="str">
            <v>&amp;^%</v>
          </cell>
          <cell r="FL376" t="str">
            <v>&amp;^%</v>
          </cell>
          <cell r="FN376" t="str">
            <v>Chelmsford</v>
          </cell>
          <cell r="FO376" t="str">
            <v>E07000070</v>
          </cell>
          <cell r="FP376">
            <v>26000</v>
          </cell>
          <cell r="FQ376">
            <v>8.1999999999999993</v>
          </cell>
          <cell r="FR376">
            <v>37.799999999999997</v>
          </cell>
          <cell r="FS376">
            <v>1.8</v>
          </cell>
          <cell r="FT376">
            <v>39.5</v>
          </cell>
          <cell r="FU376">
            <v>0.9</v>
          </cell>
          <cell r="FV376">
            <v>35</v>
          </cell>
          <cell r="FW376">
            <v>1.2</v>
          </cell>
          <cell r="FX376" t="str">
            <v>&amp;^%</v>
          </cell>
          <cell r="FY376" t="str">
            <v>&amp;^%</v>
          </cell>
          <cell r="GA376" t="str">
            <v>Chelmsford</v>
          </cell>
          <cell r="GB376" t="str">
            <v>E07000070</v>
          </cell>
          <cell r="GC376">
            <v>24000</v>
          </cell>
          <cell r="GD376">
            <v>9.6999999999999993</v>
          </cell>
          <cell r="GE376">
            <v>29099</v>
          </cell>
          <cell r="GF376">
            <v>8.4</v>
          </cell>
          <cell r="GG376">
            <v>32196</v>
          </cell>
          <cell r="GH376">
            <v>5.3</v>
          </cell>
          <cell r="GI376">
            <v>15185</v>
          </cell>
          <cell r="GJ376">
            <v>6.3</v>
          </cell>
          <cell r="GK376" t="str">
            <v>&amp;^%</v>
          </cell>
          <cell r="GL376" t="str">
            <v>&amp;^%</v>
          </cell>
          <cell r="GN376" t="str">
            <v>Chelmsford</v>
          </cell>
          <cell r="GO376" t="str">
            <v>E07000070</v>
          </cell>
          <cell r="GP376">
            <v>26000</v>
          </cell>
          <cell r="GQ376">
            <v>8.1999999999999993</v>
          </cell>
          <cell r="GR376">
            <v>14.11</v>
          </cell>
          <cell r="GS376">
            <v>7.3</v>
          </cell>
          <cell r="GT376">
            <v>15.85</v>
          </cell>
          <cell r="GU376">
            <v>5</v>
          </cell>
          <cell r="GV376">
            <v>6.84</v>
          </cell>
          <cell r="GW376">
            <v>6.2</v>
          </cell>
          <cell r="GX376" t="str">
            <v>&amp;^%</v>
          </cell>
          <cell r="GY376" t="str">
            <v>&amp;^%</v>
          </cell>
        </row>
        <row r="377">
          <cell r="A377" t="str">
            <v>Colchester</v>
          </cell>
          <cell r="B377" t="str">
            <v>E07000071</v>
          </cell>
          <cell r="C377">
            <v>33000</v>
          </cell>
          <cell r="D377">
            <v>7.4</v>
          </cell>
          <cell r="E377">
            <v>529.4</v>
          </cell>
          <cell r="F377">
            <v>6</v>
          </cell>
          <cell r="G377">
            <v>607.79999999999995</v>
          </cell>
          <cell r="H377">
            <v>4.2</v>
          </cell>
          <cell r="I377">
            <v>333.2</v>
          </cell>
          <cell r="J377">
            <v>3.3</v>
          </cell>
          <cell r="K377" t="str">
            <v>&amp;^%</v>
          </cell>
          <cell r="L377" t="str">
            <v>&amp;^%</v>
          </cell>
          <cell r="N377" t="str">
            <v>Colchester</v>
          </cell>
          <cell r="O377" t="str">
            <v>E07000071</v>
          </cell>
          <cell r="P377">
            <v>54000</v>
          </cell>
          <cell r="Q377">
            <v>5.6</v>
          </cell>
          <cell r="R377">
            <v>38.9</v>
          </cell>
          <cell r="S377">
            <v>1.6</v>
          </cell>
          <cell r="T377">
            <v>40.200000000000003</v>
          </cell>
          <cell r="U377">
            <v>0.9</v>
          </cell>
          <cell r="V377">
            <v>35</v>
          </cell>
          <cell r="W377">
            <v>1.4</v>
          </cell>
          <cell r="X377" t="str">
            <v>&amp;^%</v>
          </cell>
          <cell r="Y377" t="str">
            <v>&amp;^%</v>
          </cell>
          <cell r="AA377" t="str">
            <v>Colchester</v>
          </cell>
          <cell r="AB377" t="str">
            <v>E07000071</v>
          </cell>
          <cell r="AC377">
            <v>44000</v>
          </cell>
          <cell r="AD377">
            <v>6.9</v>
          </cell>
          <cell r="AE377">
            <v>24994</v>
          </cell>
          <cell r="AF377">
            <v>5.4</v>
          </cell>
          <cell r="AG377">
            <v>29536</v>
          </cell>
          <cell r="AH377">
            <v>4.3</v>
          </cell>
          <cell r="AI377">
            <v>15863</v>
          </cell>
          <cell r="AJ377">
            <v>3.8</v>
          </cell>
          <cell r="AK377" t="str">
            <v>&amp;^%</v>
          </cell>
          <cell r="AL377" t="str">
            <v>&amp;^%</v>
          </cell>
          <cell r="AN377" t="str">
            <v>Colchester</v>
          </cell>
          <cell r="AO377" t="str">
            <v>E07000071</v>
          </cell>
          <cell r="AP377">
            <v>54000</v>
          </cell>
          <cell r="AQ377">
            <v>5.6</v>
          </cell>
          <cell r="AR377">
            <v>11.86</v>
          </cell>
          <cell r="AS377">
            <v>4.8</v>
          </cell>
          <cell r="AT377">
            <v>13.85</v>
          </cell>
          <cell r="AU377">
            <v>3.3</v>
          </cell>
          <cell r="AV377">
            <v>7.26</v>
          </cell>
          <cell r="AW377">
            <v>3.4</v>
          </cell>
          <cell r="AX377" t="str">
            <v>&amp;^%</v>
          </cell>
          <cell r="AY377" t="str">
            <v>&amp;^%</v>
          </cell>
          <cell r="BA377" t="str">
            <v>Colchester</v>
          </cell>
          <cell r="BB377" t="str">
            <v>E07000071</v>
          </cell>
          <cell r="BC377">
            <v>54000</v>
          </cell>
          <cell r="BD377">
            <v>5.6</v>
          </cell>
          <cell r="BE377">
            <v>489.2</v>
          </cell>
          <cell r="BF377">
            <v>4.8</v>
          </cell>
          <cell r="BG377">
            <v>556.6</v>
          </cell>
          <cell r="BH377">
            <v>3.2</v>
          </cell>
          <cell r="BI377">
            <v>301.2</v>
          </cell>
          <cell r="BJ377">
            <v>2.5</v>
          </cell>
          <cell r="BK377" t="str">
            <v>&amp;^%</v>
          </cell>
          <cell r="BL377" t="str">
            <v>&amp;^%</v>
          </cell>
          <cell r="BN377" t="str">
            <v>Colchester</v>
          </cell>
          <cell r="BO377" t="str">
            <v>E07000071</v>
          </cell>
          <cell r="BP377">
            <v>78000</v>
          </cell>
          <cell r="BQ377">
            <v>4.5999999999999996</v>
          </cell>
          <cell r="BR377">
            <v>37</v>
          </cell>
          <cell r="BS377">
            <v>1</v>
          </cell>
          <cell r="BT377">
            <v>33.1</v>
          </cell>
          <cell r="BU377">
            <v>1.8</v>
          </cell>
          <cell r="BV377">
            <v>13.2</v>
          </cell>
          <cell r="BW377">
            <v>12</v>
          </cell>
          <cell r="BX377">
            <v>45.2</v>
          </cell>
          <cell r="BY377">
            <v>9.1999999999999993</v>
          </cell>
          <cell r="CA377" t="str">
            <v>Colchester</v>
          </cell>
          <cell r="CB377" t="str">
            <v>E07000071</v>
          </cell>
          <cell r="CC377">
            <v>62000</v>
          </cell>
          <cell r="CD377">
            <v>6.2</v>
          </cell>
          <cell r="CE377">
            <v>20966</v>
          </cell>
          <cell r="CF377">
            <v>5.3</v>
          </cell>
          <cell r="CG377">
            <v>23844</v>
          </cell>
          <cell r="CH377">
            <v>4.8</v>
          </cell>
          <cell r="CI377" t="str">
            <v>&amp;^%</v>
          </cell>
          <cell r="CJ377" t="str">
            <v>&amp;^%</v>
          </cell>
          <cell r="CK377" t="str">
            <v>&amp;^%</v>
          </cell>
          <cell r="CL377" t="str">
            <v>&amp;^%</v>
          </cell>
          <cell r="CN377" t="str">
            <v>Colchester</v>
          </cell>
          <cell r="CO377" t="str">
            <v>E07000071</v>
          </cell>
          <cell r="CP377">
            <v>78000</v>
          </cell>
          <cell r="CQ377">
            <v>4.5999999999999996</v>
          </cell>
          <cell r="CR377">
            <v>10.49</v>
          </cell>
          <cell r="CS377">
            <v>4</v>
          </cell>
          <cell r="CT377">
            <v>13.22</v>
          </cell>
          <cell r="CU377">
            <v>3</v>
          </cell>
          <cell r="CV377">
            <v>6.49</v>
          </cell>
          <cell r="CW377">
            <v>1.5</v>
          </cell>
          <cell r="CX377" t="str">
            <v>&amp;^%</v>
          </cell>
          <cell r="CY377" t="str">
            <v>&amp;^%</v>
          </cell>
          <cell r="DA377" t="str">
            <v>Colchester</v>
          </cell>
          <cell r="DB377" t="str">
            <v>E07000071</v>
          </cell>
          <cell r="DC377">
            <v>78000</v>
          </cell>
          <cell r="DD377">
            <v>4.5999999999999996</v>
          </cell>
          <cell r="DE377">
            <v>384.4</v>
          </cell>
          <cell r="DF377">
            <v>4.5999999999999996</v>
          </cell>
          <cell r="DG377">
            <v>436.8</v>
          </cell>
          <cell r="DH377">
            <v>3.5</v>
          </cell>
          <cell r="DI377">
            <v>101.2</v>
          </cell>
          <cell r="DJ377">
            <v>15</v>
          </cell>
          <cell r="DK377" t="str">
            <v>&amp;^%</v>
          </cell>
          <cell r="DL377" t="str">
            <v>&amp;^%</v>
          </cell>
          <cell r="DN377" t="str">
            <v>Colchester</v>
          </cell>
          <cell r="DO377" t="str">
            <v>E07000071</v>
          </cell>
          <cell r="DP377">
            <v>21000</v>
          </cell>
          <cell r="DQ377">
            <v>8.6999999999999993</v>
          </cell>
          <cell r="DR377">
            <v>37.5</v>
          </cell>
          <cell r="DS377">
            <v>0.6</v>
          </cell>
          <cell r="DT377">
            <v>38.1</v>
          </cell>
          <cell r="DU377">
            <v>1.2</v>
          </cell>
          <cell r="DV377">
            <v>32.799999999999997</v>
          </cell>
          <cell r="DW377">
            <v>3.5</v>
          </cell>
          <cell r="DX377" t="str">
            <v>&amp;^%</v>
          </cell>
          <cell r="DY377" t="str">
            <v>&amp;^%</v>
          </cell>
          <cell r="EA377" t="str">
            <v>Colchester</v>
          </cell>
          <cell r="EB377" t="str">
            <v>E07000071</v>
          </cell>
          <cell r="EC377">
            <v>16000</v>
          </cell>
          <cell r="ED377">
            <v>11</v>
          </cell>
          <cell r="EE377">
            <v>22715</v>
          </cell>
          <cell r="EF377">
            <v>8.6999999999999993</v>
          </cell>
          <cell r="EG377">
            <v>25461</v>
          </cell>
          <cell r="EH377">
            <v>5.0999999999999996</v>
          </cell>
          <cell r="EI377">
            <v>14389</v>
          </cell>
          <cell r="EJ377">
            <v>5.6</v>
          </cell>
          <cell r="EK377" t="str">
            <v>&amp;^%</v>
          </cell>
          <cell r="EL377" t="str">
            <v>&amp;^%</v>
          </cell>
          <cell r="EN377" t="str">
            <v>Colchester</v>
          </cell>
          <cell r="EO377" t="str">
            <v>E07000071</v>
          </cell>
          <cell r="EP377">
            <v>21000</v>
          </cell>
          <cell r="EQ377">
            <v>8.6999999999999993</v>
          </cell>
          <cell r="ER377">
            <v>11.15</v>
          </cell>
          <cell r="ES377">
            <v>7.9</v>
          </cell>
          <cell r="ET377">
            <v>12.46</v>
          </cell>
          <cell r="EU377">
            <v>4.4000000000000004</v>
          </cell>
          <cell r="EV377">
            <v>6.72</v>
          </cell>
          <cell r="EW377">
            <v>3.8</v>
          </cell>
          <cell r="EX377" t="str">
            <v>&amp;^%</v>
          </cell>
          <cell r="EY377" t="str">
            <v>&amp;^%</v>
          </cell>
          <cell r="FA377" t="str">
            <v>Colchester</v>
          </cell>
          <cell r="FB377" t="str">
            <v>E07000071</v>
          </cell>
          <cell r="FC377">
            <v>21000</v>
          </cell>
          <cell r="FD377">
            <v>8.6999999999999993</v>
          </cell>
          <cell r="FE377">
            <v>416.7</v>
          </cell>
          <cell r="FF377">
            <v>8.3000000000000007</v>
          </cell>
          <cell r="FG377">
            <v>474.7</v>
          </cell>
          <cell r="FH377">
            <v>4.2</v>
          </cell>
          <cell r="FI377">
            <v>268.3</v>
          </cell>
          <cell r="FJ377">
            <v>4.5</v>
          </cell>
          <cell r="FK377" t="str">
            <v>&amp;^%</v>
          </cell>
          <cell r="FL377" t="str">
            <v>&amp;^%</v>
          </cell>
          <cell r="FN377" t="str">
            <v>Colchester</v>
          </cell>
          <cell r="FO377" t="str">
            <v>E07000071</v>
          </cell>
          <cell r="FP377">
            <v>33000</v>
          </cell>
          <cell r="FQ377">
            <v>7.4</v>
          </cell>
          <cell r="FR377">
            <v>40</v>
          </cell>
          <cell r="FS377">
            <v>0.5</v>
          </cell>
          <cell r="FT377">
            <v>41.5</v>
          </cell>
          <cell r="FU377">
            <v>1.1000000000000001</v>
          </cell>
          <cell r="FV377">
            <v>36</v>
          </cell>
          <cell r="FW377">
            <v>1.3</v>
          </cell>
          <cell r="FX377" t="str">
            <v>&amp;^%</v>
          </cell>
          <cell r="FY377" t="str">
            <v>&amp;^%</v>
          </cell>
          <cell r="GA377" t="str">
            <v>Colchester</v>
          </cell>
          <cell r="GB377" t="str">
            <v>E07000071</v>
          </cell>
          <cell r="GC377">
            <v>27000</v>
          </cell>
          <cell r="GD377">
            <v>8.9</v>
          </cell>
          <cell r="GE377">
            <v>27086</v>
          </cell>
          <cell r="GF377">
            <v>6.6</v>
          </cell>
          <cell r="GG377">
            <v>31951</v>
          </cell>
          <cell r="GH377">
            <v>5.7</v>
          </cell>
          <cell r="GI377">
            <v>16814</v>
          </cell>
          <cell r="GJ377">
            <v>6.1</v>
          </cell>
          <cell r="GK377" t="str">
            <v>&amp;^%</v>
          </cell>
          <cell r="GL377" t="str">
            <v>&amp;^%</v>
          </cell>
          <cell r="GN377" t="str">
            <v>Colchester</v>
          </cell>
          <cell r="GO377" t="str">
            <v>E07000071</v>
          </cell>
          <cell r="GP377">
            <v>33000</v>
          </cell>
          <cell r="GQ377">
            <v>7.4</v>
          </cell>
          <cell r="GR377">
            <v>12.49</v>
          </cell>
          <cell r="GS377">
            <v>6.1</v>
          </cell>
          <cell r="GT377">
            <v>14.65</v>
          </cell>
          <cell r="GU377">
            <v>4.4000000000000004</v>
          </cell>
          <cell r="GV377">
            <v>7.85</v>
          </cell>
          <cell r="GW377">
            <v>5.5</v>
          </cell>
          <cell r="GX377" t="str">
            <v>&amp;^%</v>
          </cell>
          <cell r="GY377" t="str">
            <v>&amp;^%</v>
          </cell>
        </row>
        <row r="378">
          <cell r="A378" t="str">
            <v>Epping Forest</v>
          </cell>
          <cell r="B378" t="str">
            <v>E07000072</v>
          </cell>
          <cell r="C378">
            <v>15000</v>
          </cell>
          <cell r="D378">
            <v>10.8</v>
          </cell>
          <cell r="E378">
            <v>565.4</v>
          </cell>
          <cell r="F378">
            <v>7.3</v>
          </cell>
          <cell r="G378">
            <v>655.20000000000005</v>
          </cell>
          <cell r="H378">
            <v>7.7</v>
          </cell>
          <cell r="I378">
            <v>315.7</v>
          </cell>
          <cell r="J378">
            <v>9.9</v>
          </cell>
          <cell r="K378" t="str">
            <v>&amp;^%</v>
          </cell>
          <cell r="L378" t="str">
            <v>&amp;^%</v>
          </cell>
          <cell r="N378" t="str">
            <v>Epping Forest</v>
          </cell>
          <cell r="O378" t="str">
            <v>E07000072</v>
          </cell>
          <cell r="P378">
            <v>24000</v>
          </cell>
          <cell r="Q378">
            <v>8.4</v>
          </cell>
          <cell r="R378">
            <v>39.799999999999997</v>
          </cell>
          <cell r="S378">
            <v>1.6</v>
          </cell>
          <cell r="T378">
            <v>40.4</v>
          </cell>
          <cell r="U378">
            <v>1.2</v>
          </cell>
          <cell r="V378">
            <v>34.9</v>
          </cell>
          <cell r="W378">
            <v>2.2999999999999998</v>
          </cell>
          <cell r="X378" t="str">
            <v>&amp;^%</v>
          </cell>
          <cell r="Y378" t="str">
            <v>&amp;^%</v>
          </cell>
          <cell r="AA378" t="str">
            <v>Epping Forest</v>
          </cell>
          <cell r="AB378" t="str">
            <v>E07000072</v>
          </cell>
          <cell r="AC378">
            <v>22000</v>
          </cell>
          <cell r="AD378">
            <v>9.8000000000000007</v>
          </cell>
          <cell r="AE378">
            <v>27939</v>
          </cell>
          <cell r="AF378">
            <v>7.2</v>
          </cell>
          <cell r="AG378">
            <v>31178</v>
          </cell>
          <cell r="AH378">
            <v>6.8</v>
          </cell>
          <cell r="AI378">
            <v>14656</v>
          </cell>
          <cell r="AJ378">
            <v>9</v>
          </cell>
          <cell r="AK378" t="str">
            <v>&amp;^%</v>
          </cell>
          <cell r="AL378" t="str">
            <v>&amp;^%</v>
          </cell>
          <cell r="AN378" t="str">
            <v>Epping Forest</v>
          </cell>
          <cell r="AO378" t="str">
            <v>E07000072</v>
          </cell>
          <cell r="AP378">
            <v>24000</v>
          </cell>
          <cell r="AQ378">
            <v>8.4</v>
          </cell>
          <cell r="AR378">
            <v>12.71</v>
          </cell>
          <cell r="AS378">
            <v>6.7</v>
          </cell>
          <cell r="AT378">
            <v>14.53</v>
          </cell>
          <cell r="AU378">
            <v>5.9</v>
          </cell>
          <cell r="AV378">
            <v>7.17</v>
          </cell>
          <cell r="AW378">
            <v>3.9</v>
          </cell>
          <cell r="AX378" t="str">
            <v>&amp;^%</v>
          </cell>
          <cell r="AY378" t="str">
            <v>&amp;^%</v>
          </cell>
          <cell r="BA378" t="str">
            <v>Epping Forest</v>
          </cell>
          <cell r="BB378" t="str">
            <v>E07000072</v>
          </cell>
          <cell r="BC378">
            <v>24000</v>
          </cell>
          <cell r="BD378">
            <v>8.4</v>
          </cell>
          <cell r="BE378">
            <v>511.6</v>
          </cell>
          <cell r="BF378">
            <v>6</v>
          </cell>
          <cell r="BG378">
            <v>586.9</v>
          </cell>
          <cell r="BH378">
            <v>5.9</v>
          </cell>
          <cell r="BI378">
            <v>271.7</v>
          </cell>
          <cell r="BJ378">
            <v>4.5999999999999996</v>
          </cell>
          <cell r="BK378" t="str">
            <v>&amp;^%</v>
          </cell>
          <cell r="BL378" t="str">
            <v>&amp;^%</v>
          </cell>
          <cell r="BN378" t="str">
            <v>Epping Forest</v>
          </cell>
          <cell r="BO378" t="str">
            <v>E07000072</v>
          </cell>
          <cell r="BP378">
            <v>34000</v>
          </cell>
          <cell r="BQ378">
            <v>7.1</v>
          </cell>
          <cell r="BR378">
            <v>37.5</v>
          </cell>
          <cell r="BS378">
            <v>2.1</v>
          </cell>
          <cell r="BT378">
            <v>34.4</v>
          </cell>
          <cell r="BU378">
            <v>2.4</v>
          </cell>
          <cell r="BV378">
            <v>16.100000000000001</v>
          </cell>
          <cell r="BW378">
            <v>12</v>
          </cell>
          <cell r="BX378" t="str">
            <v>&amp;^%</v>
          </cell>
          <cell r="BY378" t="str">
            <v>&amp;^%</v>
          </cell>
          <cell r="CA378" t="str">
            <v>Epping Forest</v>
          </cell>
          <cell r="CB378" t="str">
            <v>E07000072</v>
          </cell>
          <cell r="CC378">
            <v>31000</v>
          </cell>
          <cell r="CD378">
            <v>9.4</v>
          </cell>
          <cell r="CE378">
            <v>23095</v>
          </cell>
          <cell r="CF378">
            <v>12</v>
          </cell>
          <cell r="CG378">
            <v>25578</v>
          </cell>
          <cell r="CH378">
            <v>7.9</v>
          </cell>
          <cell r="CI378" t="str">
            <v>&amp;^%</v>
          </cell>
          <cell r="CJ378" t="str">
            <v>&amp;^%</v>
          </cell>
          <cell r="CK378" t="str">
            <v>&amp;^%</v>
          </cell>
          <cell r="CL378" t="str">
            <v>&amp;^%</v>
          </cell>
          <cell r="CN378" t="str">
            <v>Epping Forest</v>
          </cell>
          <cell r="CO378" t="str">
            <v>E07000072</v>
          </cell>
          <cell r="CP378">
            <v>34000</v>
          </cell>
          <cell r="CQ378">
            <v>7.1</v>
          </cell>
          <cell r="CR378">
            <v>11.51</v>
          </cell>
          <cell r="CS378">
            <v>6.7</v>
          </cell>
          <cell r="CT378">
            <v>13.85</v>
          </cell>
          <cell r="CU378">
            <v>5.3</v>
          </cell>
          <cell r="CV378">
            <v>6.4</v>
          </cell>
          <cell r="CW378">
            <v>4.0999999999999996</v>
          </cell>
          <cell r="CX378" t="str">
            <v>&amp;^%</v>
          </cell>
          <cell r="CY378" t="str">
            <v>&amp;^%</v>
          </cell>
          <cell r="DA378" t="str">
            <v>Epping Forest</v>
          </cell>
          <cell r="DB378" t="str">
            <v>E07000072</v>
          </cell>
          <cell r="DC378">
            <v>34000</v>
          </cell>
          <cell r="DD378">
            <v>7.1</v>
          </cell>
          <cell r="DE378">
            <v>410.9</v>
          </cell>
          <cell r="DF378">
            <v>9.5</v>
          </cell>
          <cell r="DG378">
            <v>476.8</v>
          </cell>
          <cell r="DH378">
            <v>6</v>
          </cell>
          <cell r="DI378">
            <v>142.5</v>
          </cell>
          <cell r="DJ378">
            <v>12</v>
          </cell>
          <cell r="DK378" t="str">
            <v>&amp;^%</v>
          </cell>
          <cell r="DL378" t="str">
            <v>&amp;^%</v>
          </cell>
          <cell r="DN378" t="str">
            <v>Epping Forest</v>
          </cell>
          <cell r="DO378" t="str">
            <v>E07000072</v>
          </cell>
          <cell r="DP378">
            <v>9000</v>
          </cell>
          <cell r="DQ378">
            <v>13.3</v>
          </cell>
          <cell r="DR378">
            <v>37.5</v>
          </cell>
          <cell r="DS378" t="str">
            <v>&amp;^%</v>
          </cell>
          <cell r="DT378">
            <v>38.799999999999997</v>
          </cell>
          <cell r="DU378">
            <v>2.1</v>
          </cell>
          <cell r="DV378">
            <v>32.5</v>
          </cell>
          <cell r="DW378">
            <v>2.2999999999999998</v>
          </cell>
          <cell r="DX378" t="str">
            <v>&amp;^%</v>
          </cell>
          <cell r="DY378" t="str">
            <v>&amp;^%</v>
          </cell>
          <cell r="EA378" t="str">
            <v>Epping Forest</v>
          </cell>
          <cell r="EB378" t="str">
            <v>E07000072</v>
          </cell>
          <cell r="EC378">
            <v>8000</v>
          </cell>
          <cell r="ED378">
            <v>15.8</v>
          </cell>
          <cell r="EE378">
            <v>20087</v>
          </cell>
          <cell r="EF378">
            <v>15</v>
          </cell>
          <cell r="EG378">
            <v>24458</v>
          </cell>
          <cell r="EH378">
            <v>8.4</v>
          </cell>
          <cell r="EI378" t="str">
            <v>&amp;^%</v>
          </cell>
          <cell r="EJ378" t="str">
            <v>&amp;^%</v>
          </cell>
          <cell r="EK378" t="str">
            <v>&amp;^%</v>
          </cell>
          <cell r="EL378" t="str">
            <v>&amp;^%</v>
          </cell>
          <cell r="EN378" t="str">
            <v>Epping Forest</v>
          </cell>
          <cell r="EO378" t="str">
            <v>E07000072</v>
          </cell>
          <cell r="EP378">
            <v>9000</v>
          </cell>
          <cell r="EQ378">
            <v>13.3</v>
          </cell>
          <cell r="ER378">
            <v>10.130000000000001</v>
          </cell>
          <cell r="ES378">
            <v>14</v>
          </cell>
          <cell r="ET378">
            <v>12.14</v>
          </cell>
          <cell r="EU378">
            <v>6.8</v>
          </cell>
          <cell r="EV378" t="str">
            <v>&amp;^%</v>
          </cell>
          <cell r="EW378" t="str">
            <v>&amp;^%</v>
          </cell>
          <cell r="EX378" t="str">
            <v>&amp;^%</v>
          </cell>
          <cell r="EY378" t="str">
            <v>&amp;^%</v>
          </cell>
          <cell r="FA378" t="str">
            <v>Epping Forest</v>
          </cell>
          <cell r="FB378" t="str">
            <v>E07000072</v>
          </cell>
          <cell r="FC378">
            <v>9000</v>
          </cell>
          <cell r="FD378">
            <v>13.3</v>
          </cell>
          <cell r="FE378">
            <v>397.9</v>
          </cell>
          <cell r="FF378">
            <v>12</v>
          </cell>
          <cell r="FG378">
            <v>470.8</v>
          </cell>
          <cell r="FH378">
            <v>6.5</v>
          </cell>
          <cell r="FI378" t="str">
            <v>&amp;^%</v>
          </cell>
          <cell r="FJ378" t="str">
            <v>&amp;^%</v>
          </cell>
          <cell r="FK378" t="str">
            <v>&amp;^%</v>
          </cell>
          <cell r="FL378" t="str">
            <v>&amp;^%</v>
          </cell>
          <cell r="FN378" t="str">
            <v>Epping Forest</v>
          </cell>
          <cell r="FO378" t="str">
            <v>E07000072</v>
          </cell>
          <cell r="FP378">
            <v>15000</v>
          </cell>
          <cell r="FQ378">
            <v>10.8</v>
          </cell>
          <cell r="FR378">
            <v>40</v>
          </cell>
          <cell r="FS378">
            <v>1.7</v>
          </cell>
          <cell r="FT378">
            <v>41.4</v>
          </cell>
          <cell r="FU378">
            <v>1.3</v>
          </cell>
          <cell r="FV378">
            <v>36</v>
          </cell>
          <cell r="FW378">
            <v>1.4</v>
          </cell>
          <cell r="FX378" t="str">
            <v>&amp;^%</v>
          </cell>
          <cell r="FY378" t="str">
            <v>&amp;^%</v>
          </cell>
          <cell r="GA378" t="str">
            <v>Epping Forest</v>
          </cell>
          <cell r="GB378" t="str">
            <v>E07000072</v>
          </cell>
          <cell r="GC378">
            <v>14000</v>
          </cell>
          <cell r="GD378">
            <v>12.4</v>
          </cell>
          <cell r="GE378">
            <v>29885</v>
          </cell>
          <cell r="GF378">
            <v>7.5</v>
          </cell>
          <cell r="GG378">
            <v>34854</v>
          </cell>
          <cell r="GH378">
            <v>8.6</v>
          </cell>
          <cell r="GI378">
            <v>18085</v>
          </cell>
          <cell r="GJ378">
            <v>11</v>
          </cell>
          <cell r="GK378" t="str">
            <v>&amp;^%</v>
          </cell>
          <cell r="GL378" t="str">
            <v>&amp;^%</v>
          </cell>
          <cell r="GN378" t="str">
            <v>Epping Forest</v>
          </cell>
          <cell r="GO378" t="str">
            <v>E07000072</v>
          </cell>
          <cell r="GP378">
            <v>15000</v>
          </cell>
          <cell r="GQ378">
            <v>10.8</v>
          </cell>
          <cell r="GR378">
            <v>14.04</v>
          </cell>
          <cell r="GS378">
            <v>5.7</v>
          </cell>
          <cell r="GT378">
            <v>15.84</v>
          </cell>
          <cell r="GU378">
            <v>7.7</v>
          </cell>
          <cell r="GV378">
            <v>8</v>
          </cell>
          <cell r="GW378">
            <v>6.5</v>
          </cell>
          <cell r="GX378" t="str">
            <v>&amp;^%</v>
          </cell>
          <cell r="GY378" t="str">
            <v>&amp;^%</v>
          </cell>
        </row>
        <row r="379">
          <cell r="A379" t="str">
            <v>Harlow</v>
          </cell>
          <cell r="B379" t="str">
            <v>E07000073</v>
          </cell>
          <cell r="C379">
            <v>16000</v>
          </cell>
          <cell r="D379">
            <v>10.6</v>
          </cell>
          <cell r="E379">
            <v>563.6</v>
          </cell>
          <cell r="F379">
            <v>11</v>
          </cell>
          <cell r="G379">
            <v>660.7</v>
          </cell>
          <cell r="H379">
            <v>6.4</v>
          </cell>
          <cell r="I379">
            <v>262.5</v>
          </cell>
          <cell r="J379">
            <v>9.5</v>
          </cell>
          <cell r="K379" t="str">
            <v>&amp;^%</v>
          </cell>
          <cell r="L379" t="str">
            <v>&amp;^%</v>
          </cell>
          <cell r="N379" t="str">
            <v>Harlow</v>
          </cell>
          <cell r="O379" t="str">
            <v>E07000073</v>
          </cell>
          <cell r="P379">
            <v>25000</v>
          </cell>
          <cell r="Q379">
            <v>8.4</v>
          </cell>
          <cell r="R379">
            <v>37.5</v>
          </cell>
          <cell r="S379">
            <v>1.7</v>
          </cell>
          <cell r="T379">
            <v>39.4</v>
          </cell>
          <cell r="U379">
            <v>1.2</v>
          </cell>
          <cell r="V379">
            <v>35</v>
          </cell>
          <cell r="W379">
            <v>0.9</v>
          </cell>
          <cell r="X379" t="str">
            <v>&amp;^%</v>
          </cell>
          <cell r="Y379" t="str">
            <v>&amp;^%</v>
          </cell>
          <cell r="AA379" t="str">
            <v>Harlow</v>
          </cell>
          <cell r="AB379" t="str">
            <v>E07000073</v>
          </cell>
          <cell r="AC379">
            <v>21000</v>
          </cell>
          <cell r="AD379">
            <v>13.1</v>
          </cell>
          <cell r="AE379">
            <v>28640</v>
          </cell>
          <cell r="AF379">
            <v>11</v>
          </cell>
          <cell r="AG379">
            <v>35235</v>
          </cell>
          <cell r="AH379">
            <v>6</v>
          </cell>
          <cell r="AI379">
            <v>16368</v>
          </cell>
          <cell r="AJ379">
            <v>7.4</v>
          </cell>
          <cell r="AK379" t="str">
            <v>&amp;^%</v>
          </cell>
          <cell r="AL379" t="str">
            <v>&amp;^%</v>
          </cell>
          <cell r="AN379" t="str">
            <v>Harlow</v>
          </cell>
          <cell r="AO379" t="str">
            <v>E07000073</v>
          </cell>
          <cell r="AP379">
            <v>25000</v>
          </cell>
          <cell r="AQ379">
            <v>8.4</v>
          </cell>
          <cell r="AR379">
            <v>13.55</v>
          </cell>
          <cell r="AS379">
            <v>9.1999999999999993</v>
          </cell>
          <cell r="AT379">
            <v>15.78</v>
          </cell>
          <cell r="AU379">
            <v>5.2</v>
          </cell>
          <cell r="AV379">
            <v>7.01</v>
          </cell>
          <cell r="AW379">
            <v>6.6</v>
          </cell>
          <cell r="AX379" t="str">
            <v>&amp;^%</v>
          </cell>
          <cell r="AY379" t="str">
            <v>&amp;^%</v>
          </cell>
          <cell r="BA379" t="str">
            <v>Harlow</v>
          </cell>
          <cell r="BB379" t="str">
            <v>E07000073</v>
          </cell>
          <cell r="BC379">
            <v>25000</v>
          </cell>
          <cell r="BD379">
            <v>8.4</v>
          </cell>
          <cell r="BE379">
            <v>514.1</v>
          </cell>
          <cell r="BF379">
            <v>8.8000000000000007</v>
          </cell>
          <cell r="BG379">
            <v>622.5</v>
          </cell>
          <cell r="BH379">
            <v>4.9000000000000004</v>
          </cell>
          <cell r="BI379">
            <v>283.8</v>
          </cell>
          <cell r="BJ379">
            <v>5.9</v>
          </cell>
          <cell r="BK379" t="str">
            <v>&amp;^%</v>
          </cell>
          <cell r="BL379" t="str">
            <v>&amp;^%</v>
          </cell>
          <cell r="BN379" t="str">
            <v>Harlow</v>
          </cell>
          <cell r="BO379" t="str">
            <v>E07000073</v>
          </cell>
          <cell r="BP379">
            <v>34000</v>
          </cell>
          <cell r="BQ379">
            <v>7</v>
          </cell>
          <cell r="BR379">
            <v>37.299999999999997</v>
          </cell>
          <cell r="BS379">
            <v>0.9</v>
          </cell>
          <cell r="BT379">
            <v>32.9</v>
          </cell>
          <cell r="BU379">
            <v>2.6</v>
          </cell>
          <cell r="BV379">
            <v>12</v>
          </cell>
          <cell r="BW379">
            <v>16</v>
          </cell>
          <cell r="BX379" t="str">
            <v>&amp;^%</v>
          </cell>
          <cell r="BY379" t="str">
            <v>&amp;^%</v>
          </cell>
          <cell r="CA379" t="str">
            <v>Harlow</v>
          </cell>
          <cell r="CB379" t="str">
            <v>E07000073</v>
          </cell>
          <cell r="CC379">
            <v>29000</v>
          </cell>
          <cell r="CD379">
            <v>10.3</v>
          </cell>
          <cell r="CE379">
            <v>21967</v>
          </cell>
          <cell r="CF379">
            <v>11</v>
          </cell>
          <cell r="CG379">
            <v>27441</v>
          </cell>
          <cell r="CH379">
            <v>6.8</v>
          </cell>
          <cell r="CI379">
            <v>5626</v>
          </cell>
          <cell r="CJ379">
            <v>18</v>
          </cell>
          <cell r="CK379" t="str">
            <v>&amp;^%</v>
          </cell>
          <cell r="CL379" t="str">
            <v>&amp;^%</v>
          </cell>
          <cell r="CN379" t="str">
            <v>Harlow</v>
          </cell>
          <cell r="CO379" t="str">
            <v>E07000073</v>
          </cell>
          <cell r="CP379">
            <v>34000</v>
          </cell>
          <cell r="CQ379">
            <v>7</v>
          </cell>
          <cell r="CR379">
            <v>11.14</v>
          </cell>
          <cell r="CS379">
            <v>8.5</v>
          </cell>
          <cell r="CT379">
            <v>14.9</v>
          </cell>
          <cell r="CU379">
            <v>4.9000000000000004</v>
          </cell>
          <cell r="CV379">
            <v>6.43</v>
          </cell>
          <cell r="CW379">
            <v>2.7</v>
          </cell>
          <cell r="CX379" t="str">
            <v>&amp;^%</v>
          </cell>
          <cell r="CY379" t="str">
            <v>&amp;^%</v>
          </cell>
          <cell r="DA379" t="str">
            <v>Harlow</v>
          </cell>
          <cell r="DB379" t="str">
            <v>E07000073</v>
          </cell>
          <cell r="DC379">
            <v>34000</v>
          </cell>
          <cell r="DD379">
            <v>7</v>
          </cell>
          <cell r="DE379">
            <v>409.7</v>
          </cell>
          <cell r="DF379">
            <v>10</v>
          </cell>
          <cell r="DG379">
            <v>490.2</v>
          </cell>
          <cell r="DH379">
            <v>5.6</v>
          </cell>
          <cell r="DI379">
            <v>92.6</v>
          </cell>
          <cell r="DJ379">
            <v>17</v>
          </cell>
          <cell r="DK379" t="str">
            <v>&amp;^%</v>
          </cell>
          <cell r="DL379" t="str">
            <v>&amp;^%</v>
          </cell>
          <cell r="DN379" t="str">
            <v>Harlow</v>
          </cell>
          <cell r="DO379" t="str">
            <v>E07000073</v>
          </cell>
          <cell r="DP379">
            <v>9000</v>
          </cell>
          <cell r="DQ379">
            <v>13.6</v>
          </cell>
          <cell r="DR379">
            <v>37.5</v>
          </cell>
          <cell r="DS379" t="str">
            <v>&amp;^%</v>
          </cell>
          <cell r="DT379">
            <v>37.200000000000003</v>
          </cell>
          <cell r="DU379">
            <v>1</v>
          </cell>
          <cell r="DV379" t="str">
            <v>&amp;^%</v>
          </cell>
          <cell r="DW379" t="str">
            <v>&amp;^%</v>
          </cell>
          <cell r="DX379" t="str">
            <v>&amp;^%</v>
          </cell>
          <cell r="DY379" t="str">
            <v>&amp;^%</v>
          </cell>
          <cell r="EA379" t="str">
            <v>Harlow</v>
          </cell>
          <cell r="EB379" t="str">
            <v>E07000073</v>
          </cell>
          <cell r="EC379">
            <v>7000</v>
          </cell>
          <cell r="ED379">
            <v>17</v>
          </cell>
          <cell r="EE379">
            <v>26273</v>
          </cell>
          <cell r="EF379">
            <v>14</v>
          </cell>
          <cell r="EG379">
            <v>31800</v>
          </cell>
          <cell r="EH379">
            <v>8.4</v>
          </cell>
          <cell r="EI379" t="str">
            <v>&amp;^%</v>
          </cell>
          <cell r="EJ379" t="str">
            <v>&amp;^%</v>
          </cell>
          <cell r="EK379" t="str">
            <v>&amp;^%</v>
          </cell>
          <cell r="EL379" t="str">
            <v>&amp;^%</v>
          </cell>
          <cell r="EN379" t="str">
            <v>Harlow</v>
          </cell>
          <cell r="EO379" t="str">
            <v>E07000073</v>
          </cell>
          <cell r="EP379">
            <v>9000</v>
          </cell>
          <cell r="EQ379">
            <v>13.6</v>
          </cell>
          <cell r="ER379">
            <v>13.22</v>
          </cell>
          <cell r="ES379">
            <v>14</v>
          </cell>
          <cell r="ET379">
            <v>14.85</v>
          </cell>
          <cell r="EU379">
            <v>6.8</v>
          </cell>
          <cell r="EV379" t="str">
            <v>&amp;^%</v>
          </cell>
          <cell r="EW379" t="str">
            <v>&amp;^%</v>
          </cell>
          <cell r="EX379" t="str">
            <v>&amp;^%</v>
          </cell>
          <cell r="EY379" t="str">
            <v>&amp;^%</v>
          </cell>
          <cell r="FA379" t="str">
            <v>Harlow</v>
          </cell>
          <cell r="FB379" t="str">
            <v>E07000073</v>
          </cell>
          <cell r="FC379">
            <v>9000</v>
          </cell>
          <cell r="FD379">
            <v>13.6</v>
          </cell>
          <cell r="FE379">
            <v>479.5</v>
          </cell>
          <cell r="FF379">
            <v>13</v>
          </cell>
          <cell r="FG379">
            <v>551.6</v>
          </cell>
          <cell r="FH379">
            <v>6.6</v>
          </cell>
          <cell r="FI379" t="str">
            <v>&amp;^%</v>
          </cell>
          <cell r="FJ379" t="str">
            <v>&amp;^%</v>
          </cell>
          <cell r="FK379" t="str">
            <v>&amp;^%</v>
          </cell>
          <cell r="FL379" t="str">
            <v>&amp;^%</v>
          </cell>
          <cell r="FN379" t="str">
            <v>Harlow</v>
          </cell>
          <cell r="FO379" t="str">
            <v>E07000073</v>
          </cell>
          <cell r="FP379">
            <v>16000</v>
          </cell>
          <cell r="FQ379">
            <v>10.6</v>
          </cell>
          <cell r="FR379">
            <v>39.200000000000003</v>
          </cell>
          <cell r="FS379">
            <v>1.6</v>
          </cell>
          <cell r="FT379">
            <v>40.700000000000003</v>
          </cell>
          <cell r="FU379">
            <v>1.6</v>
          </cell>
          <cell r="FV379">
            <v>36</v>
          </cell>
          <cell r="FW379">
            <v>0.9</v>
          </cell>
          <cell r="FX379" t="str">
            <v>&amp;^%</v>
          </cell>
          <cell r="FY379" t="str">
            <v>&amp;^%</v>
          </cell>
          <cell r="GA379" t="str">
            <v>Harlow</v>
          </cell>
          <cell r="GB379" t="str">
            <v>E07000073</v>
          </cell>
          <cell r="GC379">
            <v>14000</v>
          </cell>
          <cell r="GD379">
            <v>17.8</v>
          </cell>
          <cell r="GE379">
            <v>30726</v>
          </cell>
          <cell r="GF379" t="str">
            <v>&amp;^%</v>
          </cell>
          <cell r="GG379">
            <v>36988</v>
          </cell>
          <cell r="GH379">
            <v>7.9</v>
          </cell>
          <cell r="GI379">
            <v>15234</v>
          </cell>
          <cell r="GJ379">
            <v>11</v>
          </cell>
          <cell r="GK379" t="str">
            <v>&amp;^%</v>
          </cell>
          <cell r="GL379" t="str">
            <v>&amp;^%</v>
          </cell>
          <cell r="GN379" t="str">
            <v>Harlow</v>
          </cell>
          <cell r="GO379" t="str">
            <v>E07000073</v>
          </cell>
          <cell r="GP379">
            <v>16000</v>
          </cell>
          <cell r="GQ379">
            <v>10.6</v>
          </cell>
          <cell r="GR379">
            <v>13.68</v>
          </cell>
          <cell r="GS379">
            <v>13</v>
          </cell>
          <cell r="GT379">
            <v>16.239999999999998</v>
          </cell>
          <cell r="GU379">
            <v>6.9</v>
          </cell>
          <cell r="GV379">
            <v>6.55</v>
          </cell>
          <cell r="GW379">
            <v>9.6</v>
          </cell>
          <cell r="GX379" t="str">
            <v>&amp;^%</v>
          </cell>
          <cell r="GY379" t="str">
            <v>&amp;^%</v>
          </cell>
        </row>
        <row r="380">
          <cell r="A380" t="str">
            <v>Maldon</v>
          </cell>
          <cell r="B380" t="str">
            <v>E07000074</v>
          </cell>
          <cell r="C380">
            <v>6000</v>
          </cell>
          <cell r="D380">
            <v>16.7</v>
          </cell>
          <cell r="E380">
            <v>572.29999999999995</v>
          </cell>
          <cell r="F380">
            <v>19</v>
          </cell>
          <cell r="G380">
            <v>691.9</v>
          </cell>
          <cell r="H380">
            <v>9.1999999999999993</v>
          </cell>
          <cell r="I380" t="str">
            <v>&amp;^%</v>
          </cell>
          <cell r="J380" t="str">
            <v>&amp;^%</v>
          </cell>
          <cell r="K380" t="str">
            <v>&amp;^%</v>
          </cell>
          <cell r="L380" t="str">
            <v>&amp;^%</v>
          </cell>
          <cell r="N380" t="str">
            <v>Maldon</v>
          </cell>
          <cell r="O380" t="str">
            <v>E07000074</v>
          </cell>
          <cell r="P380">
            <v>9000</v>
          </cell>
          <cell r="Q380">
            <v>14.2</v>
          </cell>
          <cell r="R380">
            <v>39</v>
          </cell>
          <cell r="S380">
            <v>1.9</v>
          </cell>
          <cell r="T380">
            <v>40</v>
          </cell>
          <cell r="U380">
            <v>1.8</v>
          </cell>
          <cell r="V380" t="str">
            <v>&amp;^%</v>
          </cell>
          <cell r="W380" t="str">
            <v>&amp;^%</v>
          </cell>
          <cell r="X380" t="str">
            <v>&amp;^%</v>
          </cell>
          <cell r="Y380" t="str">
            <v>&amp;^%</v>
          </cell>
          <cell r="AA380" t="str">
            <v>Maldon</v>
          </cell>
          <cell r="AB380" t="str">
            <v>E07000074</v>
          </cell>
          <cell r="AC380" t="str">
            <v>&amp;^%</v>
          </cell>
          <cell r="AD380" t="str">
            <v>&amp;^%</v>
          </cell>
          <cell r="AE380">
            <v>25785</v>
          </cell>
          <cell r="AF380" t="str">
            <v>&amp;^%</v>
          </cell>
          <cell r="AG380">
            <v>33651</v>
          </cell>
          <cell r="AH380">
            <v>13</v>
          </cell>
          <cell r="AI380" t="str">
            <v>&amp;^%</v>
          </cell>
          <cell r="AJ380" t="str">
            <v>&amp;^%</v>
          </cell>
          <cell r="AK380" t="str">
            <v>&amp;^%</v>
          </cell>
          <cell r="AL380" t="str">
            <v>&amp;^%</v>
          </cell>
          <cell r="AN380" t="str">
            <v>Maldon</v>
          </cell>
          <cell r="AO380" t="str">
            <v>E07000074</v>
          </cell>
          <cell r="AP380">
            <v>9000</v>
          </cell>
          <cell r="AQ380">
            <v>14.2</v>
          </cell>
          <cell r="AR380">
            <v>13.21</v>
          </cell>
          <cell r="AS380">
            <v>18</v>
          </cell>
          <cell r="AT380">
            <v>16.190000000000001</v>
          </cell>
          <cell r="AU380">
            <v>8</v>
          </cell>
          <cell r="AV380" t="str">
            <v>&amp;^%</v>
          </cell>
          <cell r="AW380" t="str">
            <v>&amp;^%</v>
          </cell>
          <cell r="AX380" t="str">
            <v>&amp;^%</v>
          </cell>
          <cell r="AY380" t="str">
            <v>&amp;^%</v>
          </cell>
          <cell r="BA380" t="str">
            <v>Maldon</v>
          </cell>
          <cell r="BB380" t="str">
            <v>E07000074</v>
          </cell>
          <cell r="BC380">
            <v>9000</v>
          </cell>
          <cell r="BD380">
            <v>14.2</v>
          </cell>
          <cell r="BE380">
            <v>503.7</v>
          </cell>
          <cell r="BF380">
            <v>18</v>
          </cell>
          <cell r="BG380">
            <v>648.4</v>
          </cell>
          <cell r="BH380">
            <v>7.8</v>
          </cell>
          <cell r="BI380" t="str">
            <v>&amp;^%</v>
          </cell>
          <cell r="BJ380" t="str">
            <v>&amp;^%</v>
          </cell>
          <cell r="BK380" t="str">
            <v>&amp;^%</v>
          </cell>
          <cell r="BL380" t="str">
            <v>&amp;^%</v>
          </cell>
          <cell r="BN380" t="str">
            <v>Maldon</v>
          </cell>
          <cell r="BO380" t="str">
            <v>E07000074</v>
          </cell>
          <cell r="BP380">
            <v>14000</v>
          </cell>
          <cell r="BQ380">
            <v>10.8</v>
          </cell>
          <cell r="BR380">
            <v>36.700000000000003</v>
          </cell>
          <cell r="BS380">
            <v>9.8000000000000007</v>
          </cell>
          <cell r="BT380">
            <v>30.6</v>
          </cell>
          <cell r="BU380">
            <v>4.7</v>
          </cell>
          <cell r="BV380" t="str">
            <v>&amp;^%</v>
          </cell>
          <cell r="BW380" t="str">
            <v>&amp;^%</v>
          </cell>
          <cell r="BX380" t="str">
            <v>&amp;^%</v>
          </cell>
          <cell r="BY380" t="str">
            <v>&amp;^%</v>
          </cell>
          <cell r="CA380" t="str">
            <v>Maldon</v>
          </cell>
          <cell r="CB380" t="str">
            <v>E07000074</v>
          </cell>
          <cell r="CC380">
            <v>13000</v>
          </cell>
          <cell r="CD380">
            <v>18.899999999999999</v>
          </cell>
          <cell r="CE380">
            <v>19000</v>
          </cell>
          <cell r="CF380">
            <v>19</v>
          </cell>
          <cell r="CG380">
            <v>25851</v>
          </cell>
          <cell r="CH380">
            <v>12</v>
          </cell>
          <cell r="CI380" t="str">
            <v>&amp;^%</v>
          </cell>
          <cell r="CJ380" t="str">
            <v>&amp;^%</v>
          </cell>
          <cell r="CK380" t="str">
            <v>&amp;^%</v>
          </cell>
          <cell r="CL380" t="str">
            <v>&amp;^%</v>
          </cell>
          <cell r="CN380" t="str">
            <v>Maldon</v>
          </cell>
          <cell r="CO380" t="str">
            <v>E07000074</v>
          </cell>
          <cell r="CP380">
            <v>14000</v>
          </cell>
          <cell r="CQ380">
            <v>10.8</v>
          </cell>
          <cell r="CR380">
            <v>10.8</v>
          </cell>
          <cell r="CS380">
            <v>15</v>
          </cell>
          <cell r="CT380">
            <v>15.47</v>
          </cell>
          <cell r="CU380">
            <v>7.8</v>
          </cell>
          <cell r="CV380">
            <v>6.55</v>
          </cell>
          <cell r="CW380">
            <v>3.4</v>
          </cell>
          <cell r="CX380" t="str">
            <v>&amp;^%</v>
          </cell>
          <cell r="CY380" t="str">
            <v>&amp;^%</v>
          </cell>
          <cell r="DA380" t="str">
            <v>Maldon</v>
          </cell>
          <cell r="DB380" t="str">
            <v>E07000074</v>
          </cell>
          <cell r="DC380">
            <v>14000</v>
          </cell>
          <cell r="DD380">
            <v>10.8</v>
          </cell>
          <cell r="DE380">
            <v>351.3</v>
          </cell>
          <cell r="DF380">
            <v>17</v>
          </cell>
          <cell r="DG380">
            <v>474.2</v>
          </cell>
          <cell r="DH380">
            <v>9.1</v>
          </cell>
          <cell r="DI380" t="str">
            <v>&amp;^%</v>
          </cell>
          <cell r="DJ380" t="str">
            <v>&amp;^%</v>
          </cell>
          <cell r="DK380" t="str">
            <v>&amp;^%</v>
          </cell>
          <cell r="DL380" t="str">
            <v>&amp;^%</v>
          </cell>
          <cell r="DN380" t="str">
            <v>Maldon</v>
          </cell>
          <cell r="DO380" t="str">
            <v>E07000074</v>
          </cell>
          <cell r="DP380" t="str">
            <v>&amp;^%</v>
          </cell>
          <cell r="DQ380" t="str">
            <v>&amp;^%</v>
          </cell>
          <cell r="DR380">
            <v>36.9</v>
          </cell>
          <cell r="DS380">
            <v>5</v>
          </cell>
          <cell r="DT380">
            <v>36.200000000000003</v>
          </cell>
          <cell r="DU380">
            <v>2.2999999999999998</v>
          </cell>
          <cell r="DV380" t="str">
            <v>&amp;^%</v>
          </cell>
          <cell r="DW380" t="str">
            <v>&amp;^%</v>
          </cell>
          <cell r="DX380" t="str">
            <v>&amp;^%</v>
          </cell>
          <cell r="DY380" t="str">
            <v>&amp;^%</v>
          </cell>
          <cell r="EA380" t="str">
            <v>Maldon</v>
          </cell>
          <cell r="EB380" t="str">
            <v>E07000074</v>
          </cell>
          <cell r="EC380" t="str">
            <v>&amp;^%</v>
          </cell>
          <cell r="ED380" t="str">
            <v>&amp;^%</v>
          </cell>
          <cell r="EE380" t="str">
            <v>&amp;^%</v>
          </cell>
          <cell r="EF380" t="str">
            <v>&amp;^%</v>
          </cell>
          <cell r="EG380">
            <v>26695</v>
          </cell>
          <cell r="EH380">
            <v>15</v>
          </cell>
          <cell r="EI380" t="str">
            <v>&amp;^%</v>
          </cell>
          <cell r="EJ380" t="str">
            <v>&amp;^%</v>
          </cell>
          <cell r="EK380" t="str">
            <v>&amp;^%</v>
          </cell>
          <cell r="EL380" t="str">
            <v>&amp;^%</v>
          </cell>
          <cell r="EN380" t="str">
            <v>Maldon</v>
          </cell>
          <cell r="EO380" t="str">
            <v>E07000074</v>
          </cell>
          <cell r="EP380" t="str">
            <v>&amp;^%</v>
          </cell>
          <cell r="EQ380" t="str">
            <v>&amp;^%</v>
          </cell>
          <cell r="ER380" t="str">
            <v>&amp;^%</v>
          </cell>
          <cell r="ES380" t="str">
            <v>&amp;^%</v>
          </cell>
          <cell r="ET380">
            <v>14.44</v>
          </cell>
          <cell r="EU380">
            <v>12</v>
          </cell>
          <cell r="EV380" t="str">
            <v>&amp;^%</v>
          </cell>
          <cell r="EW380" t="str">
            <v>&amp;^%</v>
          </cell>
          <cell r="EX380" t="str">
            <v>&amp;^%</v>
          </cell>
          <cell r="EY380" t="str">
            <v>&amp;^%</v>
          </cell>
          <cell r="FA380" t="str">
            <v>Maldon</v>
          </cell>
          <cell r="FB380" t="str">
            <v>E07000074</v>
          </cell>
          <cell r="FC380" t="str">
            <v>&amp;^%</v>
          </cell>
          <cell r="FD380" t="str">
            <v>&amp;^%</v>
          </cell>
          <cell r="FE380">
            <v>482.4</v>
          </cell>
          <cell r="FF380" t="str">
            <v>&amp;^%</v>
          </cell>
          <cell r="FG380">
            <v>523.1</v>
          </cell>
          <cell r="FH380">
            <v>12</v>
          </cell>
          <cell r="FI380" t="str">
            <v>&amp;^%</v>
          </cell>
          <cell r="FJ380" t="str">
            <v>&amp;^%</v>
          </cell>
          <cell r="FK380" t="str">
            <v>&amp;^%</v>
          </cell>
          <cell r="FL380" t="str">
            <v>&amp;^%</v>
          </cell>
          <cell r="FN380" t="str">
            <v>Maldon</v>
          </cell>
          <cell r="FO380" t="str">
            <v>E07000074</v>
          </cell>
          <cell r="FP380">
            <v>6000</v>
          </cell>
          <cell r="FQ380">
            <v>16.7</v>
          </cell>
          <cell r="FR380">
            <v>40</v>
          </cell>
          <cell r="FS380">
            <v>3.4</v>
          </cell>
          <cell r="FT380">
            <v>41.4</v>
          </cell>
          <cell r="FU380">
            <v>2</v>
          </cell>
          <cell r="FV380" t="str">
            <v>&amp;^%</v>
          </cell>
          <cell r="FW380" t="str">
            <v>&amp;^%</v>
          </cell>
          <cell r="FX380" t="str">
            <v>&amp;^%</v>
          </cell>
          <cell r="FY380" t="str">
            <v>&amp;^%</v>
          </cell>
          <cell r="GA380" t="str">
            <v>Maldon</v>
          </cell>
          <cell r="GB380" t="str">
            <v>E07000074</v>
          </cell>
          <cell r="GC380" t="str">
            <v>&amp;^%</v>
          </cell>
          <cell r="GD380" t="str">
            <v>&amp;^%</v>
          </cell>
          <cell r="GE380" t="str">
            <v>&amp;^%</v>
          </cell>
          <cell r="GF380" t="str">
            <v>&amp;^%</v>
          </cell>
          <cell r="GG380">
            <v>35903</v>
          </cell>
          <cell r="GH380">
            <v>16</v>
          </cell>
          <cell r="GI380" t="str">
            <v>&amp;^%</v>
          </cell>
          <cell r="GJ380" t="str">
            <v>&amp;^%</v>
          </cell>
          <cell r="GK380" t="str">
            <v>&amp;^%</v>
          </cell>
          <cell r="GL380" t="str">
            <v>&amp;^%</v>
          </cell>
          <cell r="GN380" t="str">
            <v>Maldon</v>
          </cell>
          <cell r="GO380" t="str">
            <v>E07000074</v>
          </cell>
          <cell r="GP380">
            <v>6000</v>
          </cell>
          <cell r="GQ380">
            <v>16.7</v>
          </cell>
          <cell r="GR380" t="str">
            <v>&amp;^%</v>
          </cell>
          <cell r="GS380" t="str">
            <v>&amp;^%</v>
          </cell>
          <cell r="GT380">
            <v>16.73</v>
          </cell>
          <cell r="GU380">
            <v>9.6</v>
          </cell>
          <cell r="GV380" t="str">
            <v>&amp;^%</v>
          </cell>
          <cell r="GW380" t="str">
            <v>&amp;^%</v>
          </cell>
          <cell r="GX380" t="str">
            <v>&amp;^%</v>
          </cell>
          <cell r="GY380" t="str">
            <v>&amp;^%</v>
          </cell>
        </row>
        <row r="381">
          <cell r="A381" t="str">
            <v>Rochford</v>
          </cell>
          <cell r="B381" t="str">
            <v>E07000075</v>
          </cell>
          <cell r="C381">
            <v>7000</v>
          </cell>
          <cell r="D381">
            <v>16.100000000000001</v>
          </cell>
          <cell r="E381">
            <v>497.9</v>
          </cell>
          <cell r="F381">
            <v>13</v>
          </cell>
          <cell r="G381">
            <v>549.20000000000005</v>
          </cell>
          <cell r="H381">
            <v>8</v>
          </cell>
          <cell r="I381" t="str">
            <v>&amp;^%</v>
          </cell>
          <cell r="J381" t="str">
            <v>&amp;^%</v>
          </cell>
          <cell r="K381" t="str">
            <v>&amp;^%</v>
          </cell>
          <cell r="L381" t="str">
            <v>&amp;^%</v>
          </cell>
          <cell r="N381" t="str">
            <v>Rochford</v>
          </cell>
          <cell r="O381" t="str">
            <v>E07000075</v>
          </cell>
          <cell r="P381">
            <v>11000</v>
          </cell>
          <cell r="Q381">
            <v>12.7</v>
          </cell>
          <cell r="R381">
            <v>39.799999999999997</v>
          </cell>
          <cell r="S381">
            <v>2.9</v>
          </cell>
          <cell r="T381">
            <v>40.5</v>
          </cell>
          <cell r="U381">
            <v>2</v>
          </cell>
          <cell r="V381">
            <v>32.5</v>
          </cell>
          <cell r="W381">
            <v>2.9</v>
          </cell>
          <cell r="X381" t="str">
            <v>&amp;^%</v>
          </cell>
          <cell r="Y381" t="str">
            <v>&amp;^%</v>
          </cell>
          <cell r="AA381" t="str">
            <v>Rochford</v>
          </cell>
          <cell r="AB381" t="str">
            <v>E07000075</v>
          </cell>
          <cell r="AC381" t="str">
            <v>&amp;^%</v>
          </cell>
          <cell r="AD381" t="str">
            <v>&amp;^%</v>
          </cell>
          <cell r="AE381">
            <v>21493</v>
          </cell>
          <cell r="AF381">
            <v>13</v>
          </cell>
          <cell r="AG381">
            <v>26043</v>
          </cell>
          <cell r="AH381">
            <v>11</v>
          </cell>
          <cell r="AI381" t="str">
            <v>&amp;^%</v>
          </cell>
          <cell r="AJ381" t="str">
            <v>&amp;^%</v>
          </cell>
          <cell r="AK381" t="str">
            <v>&amp;^%</v>
          </cell>
          <cell r="AL381" t="str">
            <v>&amp;^%</v>
          </cell>
          <cell r="AN381" t="str">
            <v>Rochford</v>
          </cell>
          <cell r="AO381" t="str">
            <v>E07000075</v>
          </cell>
          <cell r="AP381">
            <v>11000</v>
          </cell>
          <cell r="AQ381">
            <v>12.7</v>
          </cell>
          <cell r="AR381">
            <v>10.76</v>
          </cell>
          <cell r="AS381">
            <v>12</v>
          </cell>
          <cell r="AT381">
            <v>12.56</v>
          </cell>
          <cell r="AU381">
            <v>6.1</v>
          </cell>
          <cell r="AV381">
            <v>6.67</v>
          </cell>
          <cell r="AW381">
            <v>13</v>
          </cell>
          <cell r="AX381" t="str">
            <v>&amp;^%</v>
          </cell>
          <cell r="AY381" t="str">
            <v>&amp;^%</v>
          </cell>
          <cell r="BA381" t="str">
            <v>Rochford</v>
          </cell>
          <cell r="BB381" t="str">
            <v>E07000075</v>
          </cell>
          <cell r="BC381">
            <v>11000</v>
          </cell>
          <cell r="BD381">
            <v>12.7</v>
          </cell>
          <cell r="BE381">
            <v>437.7</v>
          </cell>
          <cell r="BF381">
            <v>9.1</v>
          </cell>
          <cell r="BG381">
            <v>508.4</v>
          </cell>
          <cell r="BH381">
            <v>6.3</v>
          </cell>
          <cell r="BI381">
            <v>245.7</v>
          </cell>
          <cell r="BJ381">
            <v>16</v>
          </cell>
          <cell r="BK381" t="str">
            <v>&amp;^%</v>
          </cell>
          <cell r="BL381" t="str">
            <v>&amp;^%</v>
          </cell>
          <cell r="BN381" t="str">
            <v>Rochford</v>
          </cell>
          <cell r="BO381" t="str">
            <v>E07000075</v>
          </cell>
          <cell r="BP381">
            <v>18000</v>
          </cell>
          <cell r="BQ381">
            <v>9.5</v>
          </cell>
          <cell r="BR381">
            <v>34.299999999999997</v>
          </cell>
          <cell r="BS381">
            <v>7.5</v>
          </cell>
          <cell r="BT381">
            <v>30.3</v>
          </cell>
          <cell r="BU381">
            <v>4.4000000000000004</v>
          </cell>
          <cell r="BV381" t="str">
            <v>&amp;^%</v>
          </cell>
          <cell r="BW381" t="str">
            <v>&amp;^%</v>
          </cell>
          <cell r="BX381" t="str">
            <v>&amp;^%</v>
          </cell>
          <cell r="BY381" t="str">
            <v>&amp;^%</v>
          </cell>
          <cell r="CA381" t="str">
            <v>Rochford</v>
          </cell>
          <cell r="CB381" t="str">
            <v>E07000075</v>
          </cell>
          <cell r="CC381">
            <v>15000</v>
          </cell>
          <cell r="CD381">
            <v>15.5</v>
          </cell>
          <cell r="CE381">
            <v>16924</v>
          </cell>
          <cell r="CF381">
            <v>16</v>
          </cell>
          <cell r="CG381">
            <v>18997</v>
          </cell>
          <cell r="CH381">
            <v>13</v>
          </cell>
          <cell r="CI381" t="str">
            <v>&amp;^%</v>
          </cell>
          <cell r="CJ381" t="str">
            <v>&amp;^%</v>
          </cell>
          <cell r="CK381" t="str">
            <v>&amp;^%</v>
          </cell>
          <cell r="CL381" t="str">
            <v>&amp;^%</v>
          </cell>
          <cell r="CN381" t="str">
            <v>Rochford</v>
          </cell>
          <cell r="CO381" t="str">
            <v>E07000075</v>
          </cell>
          <cell r="CP381">
            <v>18000</v>
          </cell>
          <cell r="CQ381">
            <v>9.5</v>
          </cell>
          <cell r="CR381">
            <v>9.31</v>
          </cell>
          <cell r="CS381">
            <v>6.3</v>
          </cell>
          <cell r="CT381">
            <v>11.91</v>
          </cell>
          <cell r="CU381">
            <v>5.3</v>
          </cell>
          <cell r="CV381">
            <v>6.11</v>
          </cell>
          <cell r="CW381">
            <v>2.7</v>
          </cell>
          <cell r="CX381" t="str">
            <v>&amp;^%</v>
          </cell>
          <cell r="CY381" t="str">
            <v>&amp;^%</v>
          </cell>
          <cell r="DA381" t="str">
            <v>Rochford</v>
          </cell>
          <cell r="DB381" t="str">
            <v>E07000075</v>
          </cell>
          <cell r="DC381">
            <v>18000</v>
          </cell>
          <cell r="DD381">
            <v>9.5</v>
          </cell>
          <cell r="DE381">
            <v>321.39999999999998</v>
          </cell>
          <cell r="DF381">
            <v>14</v>
          </cell>
          <cell r="DG381">
            <v>360.4</v>
          </cell>
          <cell r="DH381">
            <v>7.3</v>
          </cell>
          <cell r="DI381" t="str">
            <v>&amp;^%</v>
          </cell>
          <cell r="DJ381" t="str">
            <v>&amp;^%</v>
          </cell>
          <cell r="DK381" t="str">
            <v>&amp;^%</v>
          </cell>
          <cell r="DL381" t="str">
            <v>&amp;^%</v>
          </cell>
          <cell r="DN381" t="str">
            <v>Rochford</v>
          </cell>
          <cell r="DO381" t="str">
            <v>E07000075</v>
          </cell>
          <cell r="DP381" t="str">
            <v>&amp;^%</v>
          </cell>
          <cell r="DQ381" t="str">
            <v>&amp;^%</v>
          </cell>
          <cell r="DR381">
            <v>37</v>
          </cell>
          <cell r="DS381">
            <v>6.5</v>
          </cell>
          <cell r="DT381">
            <v>37.6</v>
          </cell>
          <cell r="DU381">
            <v>2.9</v>
          </cell>
          <cell r="DV381" t="str">
            <v>&amp;^%</v>
          </cell>
          <cell r="DW381" t="str">
            <v>&amp;^%</v>
          </cell>
          <cell r="DX381" t="str">
            <v>&amp;^%</v>
          </cell>
          <cell r="DY381" t="str">
            <v>&amp;^%</v>
          </cell>
          <cell r="EA381" t="str">
            <v>Rochford</v>
          </cell>
          <cell r="EB381" t="str">
            <v>E07000075</v>
          </cell>
          <cell r="EC381" t="str">
            <v>&amp;^%</v>
          </cell>
          <cell r="ED381" t="str">
            <v>&amp;^%</v>
          </cell>
          <cell r="EE381">
            <v>19757</v>
          </cell>
          <cell r="EF381">
            <v>16</v>
          </cell>
          <cell r="EG381">
            <v>21160</v>
          </cell>
          <cell r="EH381">
            <v>9.6999999999999993</v>
          </cell>
          <cell r="EI381" t="str">
            <v>&amp;^%</v>
          </cell>
          <cell r="EJ381" t="str">
            <v>&amp;^%</v>
          </cell>
          <cell r="EK381" t="str">
            <v>&amp;^%</v>
          </cell>
          <cell r="EL381" t="str">
            <v>&amp;^%</v>
          </cell>
          <cell r="EN381" t="str">
            <v>Rochford</v>
          </cell>
          <cell r="EO381" t="str">
            <v>E07000075</v>
          </cell>
          <cell r="EP381" t="str">
            <v>&amp;^%</v>
          </cell>
          <cell r="EQ381" t="str">
            <v>&amp;^%</v>
          </cell>
          <cell r="ER381">
            <v>9.8800000000000008</v>
          </cell>
          <cell r="ES381">
            <v>20</v>
          </cell>
          <cell r="ET381">
            <v>11.49</v>
          </cell>
          <cell r="EU381">
            <v>9.4</v>
          </cell>
          <cell r="EV381" t="str">
            <v>&amp;^%</v>
          </cell>
          <cell r="EW381" t="str">
            <v>&amp;^%</v>
          </cell>
          <cell r="EX381" t="str">
            <v>&amp;^%</v>
          </cell>
          <cell r="EY381" t="str">
            <v>&amp;^%</v>
          </cell>
          <cell r="FA381" t="str">
            <v>Rochford</v>
          </cell>
          <cell r="FB381" t="str">
            <v>E07000075</v>
          </cell>
          <cell r="FC381" t="str">
            <v>&amp;^%</v>
          </cell>
          <cell r="FD381" t="str">
            <v>&amp;^%</v>
          </cell>
          <cell r="FE381">
            <v>386.1</v>
          </cell>
          <cell r="FF381">
            <v>15</v>
          </cell>
          <cell r="FG381">
            <v>432</v>
          </cell>
          <cell r="FH381">
            <v>8.6</v>
          </cell>
          <cell r="FI381" t="str">
            <v>&amp;^%</v>
          </cell>
          <cell r="FJ381" t="str">
            <v>&amp;^%</v>
          </cell>
          <cell r="FK381" t="str">
            <v>&amp;^%</v>
          </cell>
          <cell r="FL381" t="str">
            <v>&amp;^%</v>
          </cell>
          <cell r="FN381" t="str">
            <v>Rochford</v>
          </cell>
          <cell r="FO381" t="str">
            <v>E07000075</v>
          </cell>
          <cell r="FP381">
            <v>7000</v>
          </cell>
          <cell r="FQ381">
            <v>16.100000000000001</v>
          </cell>
          <cell r="FR381">
            <v>40</v>
          </cell>
          <cell r="FS381">
            <v>3.8</v>
          </cell>
          <cell r="FT381">
            <v>42</v>
          </cell>
          <cell r="FU381">
            <v>2.4</v>
          </cell>
          <cell r="FV381" t="str">
            <v>&amp;^%</v>
          </cell>
          <cell r="FW381" t="str">
            <v>&amp;^%</v>
          </cell>
          <cell r="FX381" t="str">
            <v>&amp;^%</v>
          </cell>
          <cell r="FY381" t="str">
            <v>&amp;^%</v>
          </cell>
          <cell r="GA381" t="str">
            <v>Rochford</v>
          </cell>
          <cell r="GB381" t="str">
            <v>E07000075</v>
          </cell>
          <cell r="GC381" t="str">
            <v>&amp;^%</v>
          </cell>
          <cell r="GD381" t="str">
            <v>&amp;^%</v>
          </cell>
          <cell r="GE381">
            <v>27111</v>
          </cell>
          <cell r="GF381" t="str">
            <v>&amp;^%</v>
          </cell>
          <cell r="GG381">
            <v>28877</v>
          </cell>
          <cell r="GH381">
            <v>13</v>
          </cell>
          <cell r="GI381" t="str">
            <v>&amp;^%</v>
          </cell>
          <cell r="GJ381" t="str">
            <v>&amp;^%</v>
          </cell>
          <cell r="GK381" t="str">
            <v>&amp;^%</v>
          </cell>
          <cell r="GL381" t="str">
            <v>&amp;^%</v>
          </cell>
          <cell r="GN381" t="str">
            <v>Rochford</v>
          </cell>
          <cell r="GO381" t="str">
            <v>E07000075</v>
          </cell>
          <cell r="GP381">
            <v>7000</v>
          </cell>
          <cell r="GQ381">
            <v>16.100000000000001</v>
          </cell>
          <cell r="GR381">
            <v>10.92</v>
          </cell>
          <cell r="GS381">
            <v>14</v>
          </cell>
          <cell r="GT381">
            <v>13.06</v>
          </cell>
          <cell r="GU381">
            <v>7.7</v>
          </cell>
          <cell r="GV381" t="str">
            <v>&amp;^%</v>
          </cell>
          <cell r="GW381" t="str">
            <v>&amp;^%</v>
          </cell>
          <cell r="GX381" t="str">
            <v>&amp;^%</v>
          </cell>
          <cell r="GY381" t="str">
            <v>&amp;^%</v>
          </cell>
        </row>
        <row r="382">
          <cell r="A382" t="str">
            <v>Tendring</v>
          </cell>
          <cell r="B382" t="str">
            <v>E07000076</v>
          </cell>
          <cell r="C382">
            <v>11000</v>
          </cell>
          <cell r="D382">
            <v>12.6</v>
          </cell>
          <cell r="E382">
            <v>426.8</v>
          </cell>
          <cell r="F382">
            <v>9.8000000000000007</v>
          </cell>
          <cell r="G382">
            <v>504.3</v>
          </cell>
          <cell r="H382">
            <v>6.2</v>
          </cell>
          <cell r="I382">
            <v>252.7</v>
          </cell>
          <cell r="J382">
            <v>13</v>
          </cell>
          <cell r="K382" t="str">
            <v>&amp;^%</v>
          </cell>
          <cell r="L382" t="str">
            <v>&amp;^%</v>
          </cell>
          <cell r="N382" t="str">
            <v>Tendring</v>
          </cell>
          <cell r="O382" t="str">
            <v>E07000076</v>
          </cell>
          <cell r="P382">
            <v>18000</v>
          </cell>
          <cell r="Q382">
            <v>9.6999999999999993</v>
          </cell>
          <cell r="R382">
            <v>37.5</v>
          </cell>
          <cell r="S382">
            <v>2.1</v>
          </cell>
          <cell r="T382">
            <v>39.9</v>
          </cell>
          <cell r="U382">
            <v>2.1</v>
          </cell>
          <cell r="V382">
            <v>32</v>
          </cell>
          <cell r="W382">
            <v>1.9</v>
          </cell>
          <cell r="X382" t="str">
            <v>&amp;^%</v>
          </cell>
          <cell r="Y382" t="str">
            <v>&amp;^%</v>
          </cell>
          <cell r="AA382" t="str">
            <v>Tendring</v>
          </cell>
          <cell r="AB382" t="str">
            <v>E07000076</v>
          </cell>
          <cell r="AC382">
            <v>15000</v>
          </cell>
          <cell r="AD382">
            <v>11.8</v>
          </cell>
          <cell r="AE382">
            <v>22299</v>
          </cell>
          <cell r="AF382">
            <v>11</v>
          </cell>
          <cell r="AG382">
            <v>26876</v>
          </cell>
          <cell r="AH382">
            <v>6.6</v>
          </cell>
          <cell r="AI382">
            <v>12407</v>
          </cell>
          <cell r="AJ382">
            <v>12</v>
          </cell>
          <cell r="AK382" t="str">
            <v>&amp;^%</v>
          </cell>
          <cell r="AL382" t="str">
            <v>&amp;^%</v>
          </cell>
          <cell r="AN382" t="str">
            <v>Tendring</v>
          </cell>
          <cell r="AO382" t="str">
            <v>E07000076</v>
          </cell>
          <cell r="AP382">
            <v>18000</v>
          </cell>
          <cell r="AQ382">
            <v>9.6999999999999993</v>
          </cell>
          <cell r="AR382">
            <v>10.11</v>
          </cell>
          <cell r="AS382">
            <v>7</v>
          </cell>
          <cell r="AT382">
            <v>12.4</v>
          </cell>
          <cell r="AU382">
            <v>5.2</v>
          </cell>
          <cell r="AV382">
            <v>6.42</v>
          </cell>
          <cell r="AW382">
            <v>2.9</v>
          </cell>
          <cell r="AX382" t="str">
            <v>&amp;^%</v>
          </cell>
          <cell r="AY382" t="str">
            <v>&amp;^%</v>
          </cell>
          <cell r="BA382" t="str">
            <v>Tendring</v>
          </cell>
          <cell r="BB382" t="str">
            <v>E07000076</v>
          </cell>
          <cell r="BC382">
            <v>18000</v>
          </cell>
          <cell r="BD382">
            <v>9.6999999999999993</v>
          </cell>
          <cell r="BE382">
            <v>410.1</v>
          </cell>
          <cell r="BF382">
            <v>7.8</v>
          </cell>
          <cell r="BG382">
            <v>495</v>
          </cell>
          <cell r="BH382">
            <v>5.0999999999999996</v>
          </cell>
          <cell r="BI382">
            <v>249.6</v>
          </cell>
          <cell r="BJ382">
            <v>5.6</v>
          </cell>
          <cell r="BK382" t="str">
            <v>&amp;^%</v>
          </cell>
          <cell r="BL382" t="str">
            <v>&amp;^%</v>
          </cell>
          <cell r="BN382" t="str">
            <v>Tendring</v>
          </cell>
          <cell r="BO382" t="str">
            <v>E07000076</v>
          </cell>
          <cell r="BP382">
            <v>28000</v>
          </cell>
          <cell r="BQ382">
            <v>7.5</v>
          </cell>
          <cell r="BR382">
            <v>32.700000000000003</v>
          </cell>
          <cell r="BS382">
            <v>5</v>
          </cell>
          <cell r="BT382">
            <v>31.3</v>
          </cell>
          <cell r="BU382">
            <v>3.3</v>
          </cell>
          <cell r="BV382">
            <v>10.5</v>
          </cell>
          <cell r="BW382">
            <v>14</v>
          </cell>
          <cell r="BX382" t="str">
            <v>&amp;^%</v>
          </cell>
          <cell r="BY382" t="str">
            <v>&amp;^%</v>
          </cell>
          <cell r="CA382" t="str">
            <v>Tendring</v>
          </cell>
          <cell r="CB382" t="str">
            <v>E07000076</v>
          </cell>
          <cell r="CC382">
            <v>24000</v>
          </cell>
          <cell r="CD382">
            <v>9.1</v>
          </cell>
          <cell r="CE382">
            <v>15188</v>
          </cell>
          <cell r="CF382">
            <v>14</v>
          </cell>
          <cell r="CG382">
            <v>19886</v>
          </cell>
          <cell r="CH382">
            <v>7.1</v>
          </cell>
          <cell r="CI382" t="str">
            <v>&amp;^%</v>
          </cell>
          <cell r="CJ382" t="str">
            <v>&amp;^%</v>
          </cell>
          <cell r="CK382" t="str">
            <v>&amp;^%</v>
          </cell>
          <cell r="CL382" t="str">
            <v>&amp;^%</v>
          </cell>
          <cell r="CN382" t="str">
            <v>Tendring</v>
          </cell>
          <cell r="CO382" t="str">
            <v>E07000076</v>
          </cell>
          <cell r="CP382">
            <v>28000</v>
          </cell>
          <cell r="CQ382">
            <v>7.5</v>
          </cell>
          <cell r="CR382">
            <v>8.9600000000000009</v>
          </cell>
          <cell r="CS382">
            <v>6.3</v>
          </cell>
          <cell r="CT382">
            <v>11.68</v>
          </cell>
          <cell r="CU382">
            <v>4.5999999999999996</v>
          </cell>
          <cell r="CV382">
            <v>6.08</v>
          </cell>
          <cell r="CW382">
            <v>1.6</v>
          </cell>
          <cell r="CX382" t="str">
            <v>&amp;^%</v>
          </cell>
          <cell r="CY382" t="str">
            <v>&amp;^%</v>
          </cell>
          <cell r="DA382" t="str">
            <v>Tendring</v>
          </cell>
          <cell r="DB382" t="str">
            <v>E07000076</v>
          </cell>
          <cell r="DC382">
            <v>28000</v>
          </cell>
          <cell r="DD382">
            <v>7.5</v>
          </cell>
          <cell r="DE382">
            <v>288.8</v>
          </cell>
          <cell r="DF382">
            <v>9.6</v>
          </cell>
          <cell r="DG382">
            <v>365.1</v>
          </cell>
          <cell r="DH382">
            <v>5.6</v>
          </cell>
          <cell r="DI382">
            <v>84.5</v>
          </cell>
          <cell r="DJ382">
            <v>16</v>
          </cell>
          <cell r="DK382" t="str">
            <v>&amp;^%</v>
          </cell>
          <cell r="DL382" t="str">
            <v>&amp;^%</v>
          </cell>
          <cell r="DN382" t="str">
            <v>Tendring</v>
          </cell>
          <cell r="DO382" t="str">
            <v>E07000076</v>
          </cell>
          <cell r="DP382">
            <v>7000</v>
          </cell>
          <cell r="DQ382">
            <v>15.2</v>
          </cell>
          <cell r="DR382">
            <v>37</v>
          </cell>
          <cell r="DS382" t="str">
            <v>&amp;^%</v>
          </cell>
          <cell r="DT382">
            <v>35.9</v>
          </cell>
          <cell r="DU382">
            <v>1.5</v>
          </cell>
          <cell r="DV382" t="str">
            <v>&amp;^%</v>
          </cell>
          <cell r="DW382" t="str">
            <v>&amp;^%</v>
          </cell>
          <cell r="DX382" t="str">
            <v>&amp;^%</v>
          </cell>
          <cell r="DY382" t="str">
            <v>&amp;^%</v>
          </cell>
          <cell r="EA382" t="str">
            <v>Tendring</v>
          </cell>
          <cell r="EB382" t="str">
            <v>E07000076</v>
          </cell>
          <cell r="EC382">
            <v>5000</v>
          </cell>
          <cell r="ED382">
            <v>19.399999999999999</v>
          </cell>
          <cell r="EE382" t="str">
            <v>&amp;^%</v>
          </cell>
          <cell r="EF382" t="str">
            <v>&amp;^%</v>
          </cell>
          <cell r="EG382">
            <v>25418</v>
          </cell>
          <cell r="EH382">
            <v>13</v>
          </cell>
          <cell r="EI382" t="str">
            <v>&amp;^%</v>
          </cell>
          <cell r="EJ382" t="str">
            <v>&amp;^%</v>
          </cell>
          <cell r="EK382" t="str">
            <v>&amp;^%</v>
          </cell>
          <cell r="EL382" t="str">
            <v>&amp;^%</v>
          </cell>
          <cell r="EN382" t="str">
            <v>Tendring</v>
          </cell>
          <cell r="EO382" t="str">
            <v>E07000076</v>
          </cell>
          <cell r="EP382">
            <v>7000</v>
          </cell>
          <cell r="EQ382">
            <v>15.2</v>
          </cell>
          <cell r="ER382">
            <v>10.31</v>
          </cell>
          <cell r="ES382">
            <v>17</v>
          </cell>
          <cell r="ET382">
            <v>13.41</v>
          </cell>
          <cell r="EU382">
            <v>8.8000000000000007</v>
          </cell>
          <cell r="EV382" t="str">
            <v>&amp;^%</v>
          </cell>
          <cell r="EW382" t="str">
            <v>&amp;^%</v>
          </cell>
          <cell r="EX382" t="str">
            <v>&amp;^%</v>
          </cell>
          <cell r="EY382" t="str">
            <v>&amp;^%</v>
          </cell>
          <cell r="FA382" t="str">
            <v>Tendring</v>
          </cell>
          <cell r="FB382" t="str">
            <v>E07000076</v>
          </cell>
          <cell r="FC382">
            <v>7000</v>
          </cell>
          <cell r="FD382">
            <v>15.2</v>
          </cell>
          <cell r="FE382">
            <v>375.7</v>
          </cell>
          <cell r="FF382">
            <v>14</v>
          </cell>
          <cell r="FG382">
            <v>480.6</v>
          </cell>
          <cell r="FH382">
            <v>8.6</v>
          </cell>
          <cell r="FI382" t="str">
            <v>&amp;^%</v>
          </cell>
          <cell r="FJ382" t="str">
            <v>&amp;^%</v>
          </cell>
          <cell r="FK382" t="str">
            <v>&amp;^%</v>
          </cell>
          <cell r="FL382" t="str">
            <v>&amp;^%</v>
          </cell>
          <cell r="FN382" t="str">
            <v>Tendring</v>
          </cell>
          <cell r="FO382" t="str">
            <v>E07000076</v>
          </cell>
          <cell r="FP382">
            <v>11000</v>
          </cell>
          <cell r="FQ382">
            <v>12.6</v>
          </cell>
          <cell r="FR382">
            <v>39.799999999999997</v>
          </cell>
          <cell r="FS382">
            <v>3.1</v>
          </cell>
          <cell r="FT382">
            <v>42.6</v>
          </cell>
          <cell r="FU382">
            <v>3</v>
          </cell>
          <cell r="FV382">
            <v>32.5</v>
          </cell>
          <cell r="FW382">
            <v>4.7</v>
          </cell>
          <cell r="FX382" t="str">
            <v>&amp;^%</v>
          </cell>
          <cell r="FY382" t="str">
            <v>&amp;^%</v>
          </cell>
          <cell r="GA382" t="str">
            <v>Tendring</v>
          </cell>
          <cell r="GB382" t="str">
            <v>E07000076</v>
          </cell>
          <cell r="GC382">
            <v>10000</v>
          </cell>
          <cell r="GD382">
            <v>14.9</v>
          </cell>
          <cell r="GE382">
            <v>23036</v>
          </cell>
          <cell r="GF382">
            <v>11</v>
          </cell>
          <cell r="GG382">
            <v>27688</v>
          </cell>
          <cell r="GH382">
            <v>7.4</v>
          </cell>
          <cell r="GI382" t="str">
            <v>&amp;^%</v>
          </cell>
          <cell r="GJ382" t="str">
            <v>&amp;^%</v>
          </cell>
          <cell r="GK382" t="str">
            <v>&amp;^%</v>
          </cell>
          <cell r="GL382" t="str">
            <v>&amp;^%</v>
          </cell>
          <cell r="GN382" t="str">
            <v>Tendring</v>
          </cell>
          <cell r="GO382" t="str">
            <v>E07000076</v>
          </cell>
          <cell r="GP382">
            <v>11000</v>
          </cell>
          <cell r="GQ382">
            <v>12.6</v>
          </cell>
          <cell r="GR382">
            <v>10.029999999999999</v>
          </cell>
          <cell r="GS382">
            <v>7.4</v>
          </cell>
          <cell r="GT382">
            <v>11.85</v>
          </cell>
          <cell r="GU382">
            <v>6.4</v>
          </cell>
          <cell r="GV382">
            <v>6.31</v>
          </cell>
          <cell r="GW382">
            <v>11</v>
          </cell>
          <cell r="GX382" t="str">
            <v>&amp;^%</v>
          </cell>
          <cell r="GY382" t="str">
            <v>&amp;^%</v>
          </cell>
        </row>
        <row r="383">
          <cell r="A383" t="str">
            <v>Uttlesford</v>
          </cell>
          <cell r="B383" t="str">
            <v>E07000077</v>
          </cell>
          <cell r="C383">
            <v>12000</v>
          </cell>
          <cell r="D383">
            <v>11.8</v>
          </cell>
          <cell r="E383">
            <v>575.5</v>
          </cell>
          <cell r="F383">
            <v>14</v>
          </cell>
          <cell r="G383">
            <v>737.6</v>
          </cell>
          <cell r="H383">
            <v>7.7</v>
          </cell>
          <cell r="I383">
            <v>304</v>
          </cell>
          <cell r="J383">
            <v>8.6</v>
          </cell>
          <cell r="K383" t="str">
            <v>&amp;^%</v>
          </cell>
          <cell r="L383" t="str">
            <v>&amp;^%</v>
          </cell>
          <cell r="N383" t="str">
            <v>Uttlesford</v>
          </cell>
          <cell r="O383" t="str">
            <v>E07000077</v>
          </cell>
          <cell r="P383">
            <v>20000</v>
          </cell>
          <cell r="Q383">
            <v>9.1</v>
          </cell>
          <cell r="R383">
            <v>38.5</v>
          </cell>
          <cell r="S383">
            <v>1.7</v>
          </cell>
          <cell r="T383">
            <v>39.5</v>
          </cell>
          <cell r="U383">
            <v>1.3</v>
          </cell>
          <cell r="V383">
            <v>32.5</v>
          </cell>
          <cell r="W383">
            <v>2.1</v>
          </cell>
          <cell r="X383" t="str">
            <v>&amp;^%</v>
          </cell>
          <cell r="Y383" t="str">
            <v>&amp;^%</v>
          </cell>
          <cell r="AA383" t="str">
            <v>Uttlesford</v>
          </cell>
          <cell r="AB383" t="str">
            <v>E07000077</v>
          </cell>
          <cell r="AC383">
            <v>18000</v>
          </cell>
          <cell r="AD383">
            <v>10.9</v>
          </cell>
          <cell r="AE383">
            <v>26106</v>
          </cell>
          <cell r="AF383">
            <v>12</v>
          </cell>
          <cell r="AG383">
            <v>33866</v>
          </cell>
          <cell r="AH383">
            <v>7.3</v>
          </cell>
          <cell r="AI383">
            <v>14275</v>
          </cell>
          <cell r="AJ383">
            <v>10</v>
          </cell>
          <cell r="AK383" t="str">
            <v>&amp;^%</v>
          </cell>
          <cell r="AL383" t="str">
            <v>&amp;^%</v>
          </cell>
          <cell r="AN383" t="str">
            <v>Uttlesford</v>
          </cell>
          <cell r="AO383" t="str">
            <v>E07000077</v>
          </cell>
          <cell r="AP383">
            <v>20000</v>
          </cell>
          <cell r="AQ383">
            <v>9.1</v>
          </cell>
          <cell r="AR383">
            <v>12.95</v>
          </cell>
          <cell r="AS383">
            <v>7.2</v>
          </cell>
          <cell r="AT383">
            <v>16.13</v>
          </cell>
          <cell r="AU383">
            <v>6.2</v>
          </cell>
          <cell r="AV383">
            <v>7.18</v>
          </cell>
          <cell r="AW383">
            <v>5</v>
          </cell>
          <cell r="AX383" t="str">
            <v>&amp;^%</v>
          </cell>
          <cell r="AY383" t="str">
            <v>&amp;^%</v>
          </cell>
          <cell r="BA383" t="str">
            <v>Uttlesford</v>
          </cell>
          <cell r="BB383" t="str">
            <v>E07000077</v>
          </cell>
          <cell r="BC383">
            <v>20000</v>
          </cell>
          <cell r="BD383">
            <v>9.1</v>
          </cell>
          <cell r="BE383">
            <v>519.79999999999995</v>
          </cell>
          <cell r="BF383">
            <v>7.3</v>
          </cell>
          <cell r="BG383">
            <v>637.4</v>
          </cell>
          <cell r="BH383">
            <v>6.1</v>
          </cell>
          <cell r="BI383">
            <v>276.7</v>
          </cell>
          <cell r="BJ383">
            <v>6.3</v>
          </cell>
          <cell r="BK383" t="str">
            <v>&amp;^%</v>
          </cell>
          <cell r="BL383" t="str">
            <v>&amp;^%</v>
          </cell>
          <cell r="BN383" t="str">
            <v>Uttlesford</v>
          </cell>
          <cell r="BO383" t="str">
            <v>E07000077</v>
          </cell>
          <cell r="BP383">
            <v>29000</v>
          </cell>
          <cell r="BQ383">
            <v>7.6</v>
          </cell>
          <cell r="BR383">
            <v>37.4</v>
          </cell>
          <cell r="BS383">
            <v>1.7</v>
          </cell>
          <cell r="BT383">
            <v>32.700000000000003</v>
          </cell>
          <cell r="BU383">
            <v>2.9</v>
          </cell>
          <cell r="BV383">
            <v>14.6</v>
          </cell>
          <cell r="BW383">
            <v>20</v>
          </cell>
          <cell r="BX383" t="str">
            <v>&amp;^%</v>
          </cell>
          <cell r="BY383" t="str">
            <v>&amp;^%</v>
          </cell>
          <cell r="CA383" t="str">
            <v>Uttlesford</v>
          </cell>
          <cell r="CB383" t="str">
            <v>E07000077</v>
          </cell>
          <cell r="CC383">
            <v>24000</v>
          </cell>
          <cell r="CD383">
            <v>9.1999999999999993</v>
          </cell>
          <cell r="CE383">
            <v>21488</v>
          </cell>
          <cell r="CF383">
            <v>11</v>
          </cell>
          <cell r="CG383">
            <v>28426</v>
          </cell>
          <cell r="CH383">
            <v>7.6</v>
          </cell>
          <cell r="CI383">
            <v>7153</v>
          </cell>
          <cell r="CJ383">
            <v>19</v>
          </cell>
          <cell r="CK383" t="str">
            <v>&amp;^%</v>
          </cell>
          <cell r="CL383" t="str">
            <v>&amp;^%</v>
          </cell>
          <cell r="CN383" t="str">
            <v>Uttlesford</v>
          </cell>
          <cell r="CO383" t="str">
            <v>E07000077</v>
          </cell>
          <cell r="CP383">
            <v>29000</v>
          </cell>
          <cell r="CQ383">
            <v>7.6</v>
          </cell>
          <cell r="CR383">
            <v>11.46</v>
          </cell>
          <cell r="CS383">
            <v>7</v>
          </cell>
          <cell r="CT383">
            <v>15.78</v>
          </cell>
          <cell r="CU383">
            <v>5.9</v>
          </cell>
          <cell r="CV383">
            <v>6.5</v>
          </cell>
          <cell r="CW383">
            <v>4.4000000000000004</v>
          </cell>
          <cell r="CX383" t="str">
            <v>&amp;^%</v>
          </cell>
          <cell r="CY383" t="str">
            <v>&amp;^%</v>
          </cell>
          <cell r="DA383" t="str">
            <v>Uttlesford</v>
          </cell>
          <cell r="DB383" t="str">
            <v>E07000077</v>
          </cell>
          <cell r="DC383">
            <v>29000</v>
          </cell>
          <cell r="DD383">
            <v>7.6</v>
          </cell>
          <cell r="DE383">
            <v>414</v>
          </cell>
          <cell r="DF383">
            <v>8.1999999999999993</v>
          </cell>
          <cell r="DG383">
            <v>515.29999999999995</v>
          </cell>
          <cell r="DH383">
            <v>6.4</v>
          </cell>
          <cell r="DI383">
            <v>120.3</v>
          </cell>
          <cell r="DJ383">
            <v>17</v>
          </cell>
          <cell r="DK383" t="str">
            <v>&amp;^%</v>
          </cell>
          <cell r="DL383" t="str">
            <v>&amp;^%</v>
          </cell>
          <cell r="DN383" t="str">
            <v>Uttlesford</v>
          </cell>
          <cell r="DO383" t="str">
            <v>E07000077</v>
          </cell>
          <cell r="DP383">
            <v>8000</v>
          </cell>
          <cell r="DQ383">
            <v>14.1</v>
          </cell>
          <cell r="DR383">
            <v>37.4</v>
          </cell>
          <cell r="DS383">
            <v>3.2</v>
          </cell>
          <cell r="DT383">
            <v>37.6</v>
          </cell>
          <cell r="DU383">
            <v>2.4</v>
          </cell>
          <cell r="DV383" t="str">
            <v>&amp;^%</v>
          </cell>
          <cell r="DW383" t="str">
            <v>&amp;^%</v>
          </cell>
          <cell r="DX383" t="str">
            <v>&amp;^%</v>
          </cell>
          <cell r="DY383" t="str">
            <v>&amp;^%</v>
          </cell>
          <cell r="EA383" t="str">
            <v>Uttlesford</v>
          </cell>
          <cell r="EB383" t="str">
            <v>E07000077</v>
          </cell>
          <cell r="EC383">
            <v>7000</v>
          </cell>
          <cell r="ED383">
            <v>16.600000000000001</v>
          </cell>
          <cell r="EE383">
            <v>22926</v>
          </cell>
          <cell r="EF383">
            <v>12</v>
          </cell>
          <cell r="EG383">
            <v>25179</v>
          </cell>
          <cell r="EH383">
            <v>8.6</v>
          </cell>
          <cell r="EI383" t="str">
            <v>&amp;^%</v>
          </cell>
          <cell r="EJ383" t="str">
            <v>&amp;^%</v>
          </cell>
          <cell r="EK383" t="str">
            <v>&amp;^%</v>
          </cell>
          <cell r="EL383" t="str">
            <v>&amp;^%</v>
          </cell>
          <cell r="EN383" t="str">
            <v>Uttlesford</v>
          </cell>
          <cell r="EO383" t="str">
            <v>E07000077</v>
          </cell>
          <cell r="EP383">
            <v>8000</v>
          </cell>
          <cell r="EQ383">
            <v>14.1</v>
          </cell>
          <cell r="ER383">
            <v>11.46</v>
          </cell>
          <cell r="ES383">
            <v>9.6</v>
          </cell>
          <cell r="ET383">
            <v>12.82</v>
          </cell>
          <cell r="EU383">
            <v>7.1</v>
          </cell>
          <cell r="EV383" t="str">
            <v>&amp;^%</v>
          </cell>
          <cell r="EW383" t="str">
            <v>&amp;^%</v>
          </cell>
          <cell r="EX383" t="str">
            <v>&amp;^%</v>
          </cell>
          <cell r="EY383" t="str">
            <v>&amp;^%</v>
          </cell>
          <cell r="FA383" t="str">
            <v>Uttlesford</v>
          </cell>
          <cell r="FB383" t="str">
            <v>E07000077</v>
          </cell>
          <cell r="FC383">
            <v>8000</v>
          </cell>
          <cell r="FD383">
            <v>14.1</v>
          </cell>
          <cell r="FE383">
            <v>441.7</v>
          </cell>
          <cell r="FF383">
            <v>9.8000000000000007</v>
          </cell>
          <cell r="FG383">
            <v>482.3</v>
          </cell>
          <cell r="FH383">
            <v>7.1</v>
          </cell>
          <cell r="FI383" t="str">
            <v>&amp;^%</v>
          </cell>
          <cell r="FJ383" t="str">
            <v>&amp;^%</v>
          </cell>
          <cell r="FK383" t="str">
            <v>&amp;^%</v>
          </cell>
          <cell r="FL383" t="str">
            <v>&amp;^%</v>
          </cell>
          <cell r="FN383" t="str">
            <v>Uttlesford</v>
          </cell>
          <cell r="FO383" t="str">
            <v>E07000077</v>
          </cell>
          <cell r="FP383">
            <v>12000</v>
          </cell>
          <cell r="FQ383">
            <v>11.8</v>
          </cell>
          <cell r="FR383">
            <v>40</v>
          </cell>
          <cell r="FS383">
            <v>1.9</v>
          </cell>
          <cell r="FT383">
            <v>40.700000000000003</v>
          </cell>
          <cell r="FU383">
            <v>1.5</v>
          </cell>
          <cell r="FV383">
            <v>36.9</v>
          </cell>
          <cell r="FW383">
            <v>3.8</v>
          </cell>
          <cell r="FX383" t="str">
            <v>&amp;^%</v>
          </cell>
          <cell r="FY383" t="str">
            <v>&amp;^%</v>
          </cell>
          <cell r="GA383" t="str">
            <v>Uttlesford</v>
          </cell>
          <cell r="GB383" t="str">
            <v>E07000077</v>
          </cell>
          <cell r="GC383">
            <v>10000</v>
          </cell>
          <cell r="GD383">
            <v>14.4</v>
          </cell>
          <cell r="GE383">
            <v>32597</v>
          </cell>
          <cell r="GF383">
            <v>17</v>
          </cell>
          <cell r="GG383">
            <v>39904</v>
          </cell>
          <cell r="GH383">
            <v>9.1999999999999993</v>
          </cell>
          <cell r="GI383" t="str">
            <v>&amp;^%</v>
          </cell>
          <cell r="GJ383" t="str">
            <v>&amp;^%</v>
          </cell>
          <cell r="GK383" t="str">
            <v>&amp;^%</v>
          </cell>
          <cell r="GL383" t="str">
            <v>&amp;^%</v>
          </cell>
          <cell r="GN383" t="str">
            <v>Uttlesford</v>
          </cell>
          <cell r="GO383" t="str">
            <v>E07000077</v>
          </cell>
          <cell r="GP383">
            <v>12000</v>
          </cell>
          <cell r="GQ383">
            <v>11.8</v>
          </cell>
          <cell r="GR383">
            <v>14.29</v>
          </cell>
          <cell r="GS383">
            <v>14</v>
          </cell>
          <cell r="GT383">
            <v>18.100000000000001</v>
          </cell>
          <cell r="GU383">
            <v>8</v>
          </cell>
          <cell r="GV383">
            <v>7.43</v>
          </cell>
          <cell r="GW383">
            <v>8.1</v>
          </cell>
          <cell r="GX383" t="str">
            <v>&amp;^%</v>
          </cell>
          <cell r="GY383" t="str">
            <v>&amp;^%</v>
          </cell>
        </row>
        <row r="384">
          <cell r="A384" t="str">
            <v>Broxbourne</v>
          </cell>
          <cell r="B384" t="str">
            <v>E07000095</v>
          </cell>
          <cell r="C384">
            <v>14000</v>
          </cell>
          <cell r="D384">
            <v>11</v>
          </cell>
          <cell r="E384">
            <v>516.5</v>
          </cell>
          <cell r="F384">
            <v>7.1</v>
          </cell>
          <cell r="G384">
            <v>583.29999999999995</v>
          </cell>
          <cell r="H384">
            <v>4.5999999999999996</v>
          </cell>
          <cell r="I384">
            <v>321.2</v>
          </cell>
          <cell r="J384">
            <v>7.3</v>
          </cell>
          <cell r="K384" t="str">
            <v>&amp;^%</v>
          </cell>
          <cell r="L384" t="str">
            <v>&amp;^%</v>
          </cell>
          <cell r="N384" t="str">
            <v>Broxbourne</v>
          </cell>
          <cell r="O384" t="str">
            <v>E07000095</v>
          </cell>
          <cell r="P384">
            <v>21000</v>
          </cell>
          <cell r="Q384">
            <v>8.9</v>
          </cell>
          <cell r="R384">
            <v>40</v>
          </cell>
          <cell r="S384">
            <v>1.5</v>
          </cell>
          <cell r="T384">
            <v>40.9</v>
          </cell>
          <cell r="U384">
            <v>1.6</v>
          </cell>
          <cell r="V384">
            <v>32.5</v>
          </cell>
          <cell r="W384">
            <v>2.5</v>
          </cell>
          <cell r="X384" t="str">
            <v>&amp;^%</v>
          </cell>
          <cell r="Y384" t="str">
            <v>&amp;^%</v>
          </cell>
          <cell r="AA384" t="str">
            <v>Broxbourne</v>
          </cell>
          <cell r="AB384" t="str">
            <v>E07000095</v>
          </cell>
          <cell r="AC384">
            <v>18000</v>
          </cell>
          <cell r="AD384">
            <v>13</v>
          </cell>
          <cell r="AE384">
            <v>25282</v>
          </cell>
          <cell r="AF384">
            <v>13</v>
          </cell>
          <cell r="AG384">
            <v>28393</v>
          </cell>
          <cell r="AH384">
            <v>5.4</v>
          </cell>
          <cell r="AI384">
            <v>14000</v>
          </cell>
          <cell r="AJ384">
            <v>8.3000000000000007</v>
          </cell>
          <cell r="AK384" t="str">
            <v>&amp;^%</v>
          </cell>
          <cell r="AL384" t="str">
            <v>&amp;^%</v>
          </cell>
          <cell r="AN384" t="str">
            <v>Broxbourne</v>
          </cell>
          <cell r="AO384" t="str">
            <v>E07000095</v>
          </cell>
          <cell r="AP384">
            <v>21000</v>
          </cell>
          <cell r="AQ384">
            <v>8.9</v>
          </cell>
          <cell r="AR384">
            <v>12.05</v>
          </cell>
          <cell r="AS384">
            <v>5.6</v>
          </cell>
          <cell r="AT384">
            <v>13.46</v>
          </cell>
          <cell r="AU384">
            <v>3.9</v>
          </cell>
          <cell r="AV384">
            <v>7.52</v>
          </cell>
          <cell r="AW384">
            <v>3.3</v>
          </cell>
          <cell r="AX384" t="str">
            <v>&amp;^%</v>
          </cell>
          <cell r="AY384" t="str">
            <v>&amp;^%</v>
          </cell>
          <cell r="BA384" t="str">
            <v>Broxbourne</v>
          </cell>
          <cell r="BB384" t="str">
            <v>E07000095</v>
          </cell>
          <cell r="BC384">
            <v>21000</v>
          </cell>
          <cell r="BD384">
            <v>8.9</v>
          </cell>
          <cell r="BE384">
            <v>490.7</v>
          </cell>
          <cell r="BF384">
            <v>5.8</v>
          </cell>
          <cell r="BG384">
            <v>551</v>
          </cell>
          <cell r="BH384">
            <v>4</v>
          </cell>
          <cell r="BI384">
            <v>287.39999999999998</v>
          </cell>
          <cell r="BJ384">
            <v>5.3</v>
          </cell>
          <cell r="BK384" t="str">
            <v>&amp;^%</v>
          </cell>
          <cell r="BL384" t="str">
            <v>&amp;^%</v>
          </cell>
          <cell r="BN384" t="str">
            <v>Broxbourne</v>
          </cell>
          <cell r="BO384" t="str">
            <v>E07000095</v>
          </cell>
          <cell r="BP384">
            <v>30000</v>
          </cell>
          <cell r="BQ384">
            <v>7.4</v>
          </cell>
          <cell r="BR384">
            <v>37.5</v>
          </cell>
          <cell r="BS384">
            <v>3.1</v>
          </cell>
          <cell r="BT384">
            <v>33.700000000000003</v>
          </cell>
          <cell r="BU384">
            <v>2.9</v>
          </cell>
          <cell r="BV384">
            <v>11.6</v>
          </cell>
          <cell r="BW384">
            <v>16</v>
          </cell>
          <cell r="BX384" t="str">
            <v>&amp;^%</v>
          </cell>
          <cell r="BY384" t="str">
            <v>&amp;^%</v>
          </cell>
          <cell r="CA384" t="str">
            <v>Broxbourne</v>
          </cell>
          <cell r="CB384" t="str">
            <v>E07000095</v>
          </cell>
          <cell r="CC384">
            <v>25000</v>
          </cell>
          <cell r="CD384">
            <v>15.3</v>
          </cell>
          <cell r="CE384">
            <v>21600</v>
          </cell>
          <cell r="CF384">
            <v>20</v>
          </cell>
          <cell r="CG384">
            <v>23467</v>
          </cell>
          <cell r="CH384">
            <v>6.1</v>
          </cell>
          <cell r="CI384" t="str">
            <v>&amp;^%</v>
          </cell>
          <cell r="CJ384" t="str">
            <v>&amp;^%</v>
          </cell>
          <cell r="CK384" t="str">
            <v>&amp;^%</v>
          </cell>
          <cell r="CL384" t="str">
            <v>&amp;^%</v>
          </cell>
          <cell r="CN384" t="str">
            <v>Broxbourne</v>
          </cell>
          <cell r="CO384" t="str">
            <v>E07000095</v>
          </cell>
          <cell r="CP384">
            <v>30000</v>
          </cell>
          <cell r="CQ384">
            <v>7.4</v>
          </cell>
          <cell r="CR384">
            <v>11.5</v>
          </cell>
          <cell r="CS384">
            <v>6.2</v>
          </cell>
          <cell r="CT384">
            <v>13.09</v>
          </cell>
          <cell r="CU384">
            <v>3.6</v>
          </cell>
          <cell r="CV384">
            <v>7</v>
          </cell>
          <cell r="CW384">
            <v>3.3</v>
          </cell>
          <cell r="CX384" t="str">
            <v>&amp;^%</v>
          </cell>
          <cell r="CY384" t="str">
            <v>&amp;^%</v>
          </cell>
          <cell r="DA384" t="str">
            <v>Broxbourne</v>
          </cell>
          <cell r="DB384" t="str">
            <v>E07000095</v>
          </cell>
          <cell r="DC384">
            <v>30000</v>
          </cell>
          <cell r="DD384">
            <v>7.4</v>
          </cell>
          <cell r="DE384">
            <v>400.4</v>
          </cell>
          <cell r="DF384">
            <v>7.3</v>
          </cell>
          <cell r="DG384">
            <v>441.4</v>
          </cell>
          <cell r="DH384">
            <v>4.5999999999999996</v>
          </cell>
          <cell r="DI384">
            <v>113.5</v>
          </cell>
          <cell r="DJ384">
            <v>19</v>
          </cell>
          <cell r="DK384" t="str">
            <v>&amp;^%</v>
          </cell>
          <cell r="DL384" t="str">
            <v>&amp;^%</v>
          </cell>
          <cell r="DN384" t="str">
            <v>Broxbourne</v>
          </cell>
          <cell r="DO384" t="str">
            <v>E07000095</v>
          </cell>
          <cell r="DP384">
            <v>7000</v>
          </cell>
          <cell r="DQ384">
            <v>15.2</v>
          </cell>
          <cell r="DR384">
            <v>37.5</v>
          </cell>
          <cell r="DS384">
            <v>3.4</v>
          </cell>
          <cell r="DT384">
            <v>38.799999999999997</v>
          </cell>
          <cell r="DU384">
            <v>3.8</v>
          </cell>
          <cell r="DV384" t="str">
            <v>&amp;^%</v>
          </cell>
          <cell r="DW384" t="str">
            <v>&amp;^%</v>
          </cell>
          <cell r="DX384" t="str">
            <v>&amp;^%</v>
          </cell>
          <cell r="DY384" t="str">
            <v>&amp;^%</v>
          </cell>
          <cell r="EA384" t="str">
            <v>Broxbourne</v>
          </cell>
          <cell r="EB384" t="str">
            <v>E07000095</v>
          </cell>
          <cell r="EC384">
            <v>6000</v>
          </cell>
          <cell r="ED384">
            <v>17.7</v>
          </cell>
          <cell r="EE384">
            <v>21857</v>
          </cell>
          <cell r="EF384">
            <v>16</v>
          </cell>
          <cell r="EG384">
            <v>24125</v>
          </cell>
          <cell r="EH384">
            <v>8.1</v>
          </cell>
          <cell r="EI384" t="str">
            <v>&amp;^%</v>
          </cell>
          <cell r="EJ384" t="str">
            <v>&amp;^%</v>
          </cell>
          <cell r="EK384" t="str">
            <v>&amp;^%</v>
          </cell>
          <cell r="EL384" t="str">
            <v>&amp;^%</v>
          </cell>
          <cell r="EN384" t="str">
            <v>Broxbourne</v>
          </cell>
          <cell r="EO384" t="str">
            <v>E07000095</v>
          </cell>
          <cell r="EP384">
            <v>7000</v>
          </cell>
          <cell r="EQ384">
            <v>15.2</v>
          </cell>
          <cell r="ER384">
            <v>10.27</v>
          </cell>
          <cell r="ES384">
            <v>12</v>
          </cell>
          <cell r="ET384">
            <v>12.45</v>
          </cell>
          <cell r="EU384">
            <v>7.8</v>
          </cell>
          <cell r="EV384" t="str">
            <v>&amp;^%</v>
          </cell>
          <cell r="EW384" t="str">
            <v>&amp;^%</v>
          </cell>
          <cell r="EX384" t="str">
            <v>&amp;^%</v>
          </cell>
          <cell r="EY384" t="str">
            <v>&amp;^%</v>
          </cell>
          <cell r="FA384" t="str">
            <v>Broxbourne</v>
          </cell>
          <cell r="FB384" t="str">
            <v>E07000095</v>
          </cell>
          <cell r="FC384">
            <v>7000</v>
          </cell>
          <cell r="FD384">
            <v>15.2</v>
          </cell>
          <cell r="FE384">
            <v>404.9</v>
          </cell>
          <cell r="FF384">
            <v>11</v>
          </cell>
          <cell r="FG384">
            <v>483.6</v>
          </cell>
          <cell r="FH384">
            <v>7.4</v>
          </cell>
          <cell r="FI384" t="str">
            <v>&amp;^%</v>
          </cell>
          <cell r="FJ384" t="str">
            <v>&amp;^%</v>
          </cell>
          <cell r="FK384" t="str">
            <v>&amp;^%</v>
          </cell>
          <cell r="FL384" t="str">
            <v>&amp;^%</v>
          </cell>
          <cell r="FN384" t="str">
            <v>Broxbourne</v>
          </cell>
          <cell r="FO384" t="str">
            <v>E07000095</v>
          </cell>
          <cell r="FP384">
            <v>14000</v>
          </cell>
          <cell r="FQ384">
            <v>11</v>
          </cell>
          <cell r="FR384">
            <v>40</v>
          </cell>
          <cell r="FS384">
            <v>2.6</v>
          </cell>
          <cell r="FT384">
            <v>41.9</v>
          </cell>
          <cell r="FU384">
            <v>1.6</v>
          </cell>
          <cell r="FV384">
            <v>36.1</v>
          </cell>
          <cell r="FW384">
            <v>4.3</v>
          </cell>
          <cell r="FX384" t="str">
            <v>&amp;^%</v>
          </cell>
          <cell r="FY384" t="str">
            <v>&amp;^%</v>
          </cell>
          <cell r="GA384" t="str">
            <v>Broxbourne</v>
          </cell>
          <cell r="GB384" t="str">
            <v>E07000095</v>
          </cell>
          <cell r="GC384">
            <v>12000</v>
          </cell>
          <cell r="GD384">
            <v>17.5</v>
          </cell>
          <cell r="GE384">
            <v>27862</v>
          </cell>
          <cell r="GF384">
            <v>18</v>
          </cell>
          <cell r="GG384">
            <v>30571</v>
          </cell>
          <cell r="GH384">
            <v>6.9</v>
          </cell>
          <cell r="GI384" t="str">
            <v>&amp;^%</v>
          </cell>
          <cell r="GJ384" t="str">
            <v>&amp;^%</v>
          </cell>
          <cell r="GK384" t="str">
            <v>&amp;^%</v>
          </cell>
          <cell r="GL384" t="str">
            <v>&amp;^%</v>
          </cell>
          <cell r="GN384" t="str">
            <v>Broxbourne</v>
          </cell>
          <cell r="GO384" t="str">
            <v>E07000095</v>
          </cell>
          <cell r="GP384">
            <v>14000</v>
          </cell>
          <cell r="GQ384">
            <v>11</v>
          </cell>
          <cell r="GR384">
            <v>12.38</v>
          </cell>
          <cell r="GS384">
            <v>6.2</v>
          </cell>
          <cell r="GT384">
            <v>13.91</v>
          </cell>
          <cell r="GU384">
            <v>4.5</v>
          </cell>
          <cell r="GV384">
            <v>7.82</v>
          </cell>
          <cell r="GW384">
            <v>4.3</v>
          </cell>
          <cell r="GX384" t="str">
            <v>&amp;^%</v>
          </cell>
          <cell r="GY384" t="str">
            <v>&amp;^%</v>
          </cell>
        </row>
        <row r="385">
          <cell r="A385" t="str">
            <v>Dacorum</v>
          </cell>
          <cell r="B385" t="str">
            <v>E07000096</v>
          </cell>
          <cell r="C385">
            <v>27000</v>
          </cell>
          <cell r="D385">
            <v>8</v>
          </cell>
          <cell r="E385">
            <v>562.29999999999995</v>
          </cell>
          <cell r="F385">
            <v>7.6</v>
          </cell>
          <cell r="G385">
            <v>682.1</v>
          </cell>
          <cell r="H385">
            <v>5</v>
          </cell>
          <cell r="I385">
            <v>307.39999999999998</v>
          </cell>
          <cell r="J385">
            <v>6.8</v>
          </cell>
          <cell r="K385" t="str">
            <v>&amp;^%</v>
          </cell>
          <cell r="L385" t="str">
            <v>&amp;^%</v>
          </cell>
          <cell r="N385" t="str">
            <v>Dacorum</v>
          </cell>
          <cell r="O385" t="str">
            <v>E07000096</v>
          </cell>
          <cell r="P385">
            <v>44000</v>
          </cell>
          <cell r="Q385">
            <v>6.2</v>
          </cell>
          <cell r="R385">
            <v>37.5</v>
          </cell>
          <cell r="S385">
            <v>1.6</v>
          </cell>
          <cell r="T385">
            <v>38.799999999999997</v>
          </cell>
          <cell r="U385">
            <v>0.8</v>
          </cell>
          <cell r="V385">
            <v>35</v>
          </cell>
          <cell r="W385">
            <v>1.9</v>
          </cell>
          <cell r="X385" t="str">
            <v>&amp;^%</v>
          </cell>
          <cell r="Y385" t="str">
            <v>&amp;^%</v>
          </cell>
          <cell r="AA385" t="str">
            <v>Dacorum</v>
          </cell>
          <cell r="AB385" t="str">
            <v>E07000096</v>
          </cell>
          <cell r="AC385">
            <v>38000</v>
          </cell>
          <cell r="AD385">
            <v>7.4</v>
          </cell>
          <cell r="AE385">
            <v>28018</v>
          </cell>
          <cell r="AF385">
            <v>6.7</v>
          </cell>
          <cell r="AG385">
            <v>33604</v>
          </cell>
          <cell r="AH385">
            <v>4.9000000000000004</v>
          </cell>
          <cell r="AI385">
            <v>15063</v>
          </cell>
          <cell r="AJ385">
            <v>5.9</v>
          </cell>
          <cell r="AK385" t="str">
            <v>&amp;^%</v>
          </cell>
          <cell r="AL385" t="str">
            <v>&amp;^%</v>
          </cell>
          <cell r="AN385" t="str">
            <v>Dacorum</v>
          </cell>
          <cell r="AO385" t="str">
            <v>E07000096</v>
          </cell>
          <cell r="AP385">
            <v>44000</v>
          </cell>
          <cell r="AQ385">
            <v>6.2</v>
          </cell>
          <cell r="AR385">
            <v>13.15</v>
          </cell>
          <cell r="AS385">
            <v>6.1</v>
          </cell>
          <cell r="AT385">
            <v>16.14</v>
          </cell>
          <cell r="AU385">
            <v>4</v>
          </cell>
          <cell r="AV385">
            <v>7.33</v>
          </cell>
          <cell r="AW385">
            <v>3.1</v>
          </cell>
          <cell r="AX385" t="str">
            <v>&amp;^%</v>
          </cell>
          <cell r="AY385" t="str">
            <v>&amp;^%</v>
          </cell>
          <cell r="BA385" t="str">
            <v>Dacorum</v>
          </cell>
          <cell r="BB385" t="str">
            <v>E07000096</v>
          </cell>
          <cell r="BC385">
            <v>44000</v>
          </cell>
          <cell r="BD385">
            <v>6.2</v>
          </cell>
          <cell r="BE385">
            <v>522.4</v>
          </cell>
          <cell r="BF385">
            <v>6.4</v>
          </cell>
          <cell r="BG385">
            <v>626.70000000000005</v>
          </cell>
          <cell r="BH385">
            <v>3.9</v>
          </cell>
          <cell r="BI385">
            <v>287.39999999999998</v>
          </cell>
          <cell r="BJ385">
            <v>4.5999999999999996</v>
          </cell>
          <cell r="BK385" t="str">
            <v>&amp;^%</v>
          </cell>
          <cell r="BL385" t="str">
            <v>&amp;^%</v>
          </cell>
          <cell r="BN385" t="str">
            <v>Dacorum</v>
          </cell>
          <cell r="BO385" t="str">
            <v>E07000096</v>
          </cell>
          <cell r="BP385">
            <v>62000</v>
          </cell>
          <cell r="BQ385">
            <v>5.2</v>
          </cell>
          <cell r="BR385">
            <v>37</v>
          </cell>
          <cell r="BS385">
            <v>0.8</v>
          </cell>
          <cell r="BT385">
            <v>32.6</v>
          </cell>
          <cell r="BU385">
            <v>1.9</v>
          </cell>
          <cell r="BV385">
            <v>12.6</v>
          </cell>
          <cell r="BW385">
            <v>14</v>
          </cell>
          <cell r="BX385">
            <v>42</v>
          </cell>
          <cell r="BY385">
            <v>12</v>
          </cell>
          <cell r="CA385" t="str">
            <v>Dacorum</v>
          </cell>
          <cell r="CB385" t="str">
            <v>E07000096</v>
          </cell>
          <cell r="CC385">
            <v>52000</v>
          </cell>
          <cell r="CD385">
            <v>6.3</v>
          </cell>
          <cell r="CE385">
            <v>22219</v>
          </cell>
          <cell r="CF385">
            <v>7.6</v>
          </cell>
          <cell r="CG385">
            <v>27127</v>
          </cell>
          <cell r="CH385">
            <v>5.0999999999999996</v>
          </cell>
          <cell r="CI385">
            <v>6249</v>
          </cell>
          <cell r="CJ385">
            <v>16</v>
          </cell>
          <cell r="CK385" t="str">
            <v>&amp;^%</v>
          </cell>
          <cell r="CL385" t="str">
            <v>&amp;^%</v>
          </cell>
          <cell r="CN385" t="str">
            <v>Dacorum</v>
          </cell>
          <cell r="CO385" t="str">
            <v>E07000096</v>
          </cell>
          <cell r="CP385">
            <v>62000</v>
          </cell>
          <cell r="CQ385">
            <v>5.2</v>
          </cell>
          <cell r="CR385">
            <v>11.49</v>
          </cell>
          <cell r="CS385">
            <v>5.0999999999999996</v>
          </cell>
          <cell r="CT385">
            <v>15.2</v>
          </cell>
          <cell r="CU385">
            <v>3.7</v>
          </cell>
          <cell r="CV385">
            <v>6.54</v>
          </cell>
          <cell r="CW385">
            <v>2.8</v>
          </cell>
          <cell r="CX385" t="str">
            <v>&amp;^%</v>
          </cell>
          <cell r="CY385" t="str">
            <v>&amp;^%</v>
          </cell>
          <cell r="DA385" t="str">
            <v>Dacorum</v>
          </cell>
          <cell r="DB385" t="str">
            <v>E07000096</v>
          </cell>
          <cell r="DC385">
            <v>62000</v>
          </cell>
          <cell r="DD385">
            <v>5.2</v>
          </cell>
          <cell r="DE385">
            <v>402.9</v>
          </cell>
          <cell r="DF385">
            <v>6.2</v>
          </cell>
          <cell r="DG385">
            <v>494.9</v>
          </cell>
          <cell r="DH385">
            <v>4.2</v>
          </cell>
          <cell r="DI385">
            <v>112.7</v>
          </cell>
          <cell r="DJ385">
            <v>13</v>
          </cell>
          <cell r="DK385" t="str">
            <v>&amp;^%</v>
          </cell>
          <cell r="DL385" t="str">
            <v>&amp;^%</v>
          </cell>
          <cell r="DN385" t="str">
            <v>Dacorum</v>
          </cell>
          <cell r="DO385" t="str">
            <v>E07000096</v>
          </cell>
          <cell r="DP385">
            <v>17000</v>
          </cell>
          <cell r="DQ385">
            <v>9.8000000000000007</v>
          </cell>
          <cell r="DR385">
            <v>37.4</v>
          </cell>
          <cell r="DS385">
            <v>0.3</v>
          </cell>
          <cell r="DT385">
            <v>37.700000000000003</v>
          </cell>
          <cell r="DU385">
            <v>1.2</v>
          </cell>
          <cell r="DV385">
            <v>32.5</v>
          </cell>
          <cell r="DW385">
            <v>2.5</v>
          </cell>
          <cell r="DX385" t="str">
            <v>&amp;^%</v>
          </cell>
          <cell r="DY385" t="str">
            <v>&amp;^%</v>
          </cell>
          <cell r="EA385" t="str">
            <v>Dacorum</v>
          </cell>
          <cell r="EB385" t="str">
            <v>E07000096</v>
          </cell>
          <cell r="EC385">
            <v>15000</v>
          </cell>
          <cell r="ED385">
            <v>11.7</v>
          </cell>
          <cell r="EE385">
            <v>23827</v>
          </cell>
          <cell r="EF385">
            <v>12</v>
          </cell>
          <cell r="EG385">
            <v>27553</v>
          </cell>
          <cell r="EH385">
            <v>6.7</v>
          </cell>
          <cell r="EI385">
            <v>13016</v>
          </cell>
          <cell r="EJ385">
            <v>10</v>
          </cell>
          <cell r="EK385" t="str">
            <v>&amp;^%</v>
          </cell>
          <cell r="EL385" t="str">
            <v>&amp;^%</v>
          </cell>
          <cell r="EN385" t="str">
            <v>Dacorum</v>
          </cell>
          <cell r="EO385" t="str">
            <v>E07000096</v>
          </cell>
          <cell r="EP385">
            <v>17000</v>
          </cell>
          <cell r="EQ385">
            <v>9.8000000000000007</v>
          </cell>
          <cell r="ER385">
            <v>11.79</v>
          </cell>
          <cell r="ES385">
            <v>10</v>
          </cell>
          <cell r="ET385">
            <v>14.26</v>
          </cell>
          <cell r="EU385">
            <v>5.5</v>
          </cell>
          <cell r="EV385">
            <v>7.09</v>
          </cell>
          <cell r="EW385">
            <v>5.6</v>
          </cell>
          <cell r="EX385" t="str">
            <v>&amp;^%</v>
          </cell>
          <cell r="EY385" t="str">
            <v>&amp;^%</v>
          </cell>
          <cell r="FA385" t="str">
            <v>Dacorum</v>
          </cell>
          <cell r="FB385" t="str">
            <v>E07000096</v>
          </cell>
          <cell r="FC385">
            <v>17000</v>
          </cell>
          <cell r="FD385">
            <v>9.8000000000000007</v>
          </cell>
          <cell r="FE385">
            <v>442.3</v>
          </cell>
          <cell r="FF385">
            <v>11</v>
          </cell>
          <cell r="FG385">
            <v>537.29999999999995</v>
          </cell>
          <cell r="FH385">
            <v>5.2</v>
          </cell>
          <cell r="FI385">
            <v>261.8</v>
          </cell>
          <cell r="FJ385">
            <v>5.0999999999999996</v>
          </cell>
          <cell r="FK385" t="str">
            <v>&amp;^%</v>
          </cell>
          <cell r="FL385" t="str">
            <v>&amp;^%</v>
          </cell>
          <cell r="FN385" t="str">
            <v>Dacorum</v>
          </cell>
          <cell r="FO385" t="str">
            <v>E07000096</v>
          </cell>
          <cell r="FP385">
            <v>27000</v>
          </cell>
          <cell r="FQ385">
            <v>8</v>
          </cell>
          <cell r="FR385">
            <v>37.5</v>
          </cell>
          <cell r="FS385">
            <v>1.6</v>
          </cell>
          <cell r="FT385">
            <v>39.6</v>
          </cell>
          <cell r="FU385">
            <v>1</v>
          </cell>
          <cell r="FV385">
            <v>35</v>
          </cell>
          <cell r="FW385">
            <v>1.4</v>
          </cell>
          <cell r="FX385" t="str">
            <v>&amp;^%</v>
          </cell>
          <cell r="FY385" t="str">
            <v>&amp;^%</v>
          </cell>
          <cell r="GA385" t="str">
            <v>Dacorum</v>
          </cell>
          <cell r="GB385" t="str">
            <v>E07000096</v>
          </cell>
          <cell r="GC385">
            <v>23000</v>
          </cell>
          <cell r="GD385">
            <v>9.6</v>
          </cell>
          <cell r="GE385">
            <v>30916</v>
          </cell>
          <cell r="GF385">
            <v>8.6</v>
          </cell>
          <cell r="GG385">
            <v>37370</v>
          </cell>
          <cell r="GH385">
            <v>6.2</v>
          </cell>
          <cell r="GI385">
            <v>16500</v>
          </cell>
          <cell r="GJ385">
            <v>7.6</v>
          </cell>
          <cell r="GK385" t="str">
            <v>&amp;^%</v>
          </cell>
          <cell r="GL385" t="str">
            <v>&amp;^%</v>
          </cell>
          <cell r="GN385" t="str">
            <v>Dacorum</v>
          </cell>
          <cell r="GO385" t="str">
            <v>E07000096</v>
          </cell>
          <cell r="GP385">
            <v>27000</v>
          </cell>
          <cell r="GQ385">
            <v>8</v>
          </cell>
          <cell r="GR385">
            <v>14.01</v>
          </cell>
          <cell r="GS385">
            <v>7.7</v>
          </cell>
          <cell r="GT385">
            <v>17.239999999999998</v>
          </cell>
          <cell r="GU385">
            <v>5.3</v>
          </cell>
          <cell r="GV385">
            <v>7.74</v>
          </cell>
          <cell r="GW385">
            <v>4.3</v>
          </cell>
          <cell r="GX385" t="str">
            <v>&amp;^%</v>
          </cell>
          <cell r="GY385" t="str">
            <v>&amp;^%</v>
          </cell>
        </row>
        <row r="386">
          <cell r="A386" t="str">
            <v>East Hertfordshire</v>
          </cell>
          <cell r="B386" t="str">
            <v>E07000097</v>
          </cell>
          <cell r="C386">
            <v>19000</v>
          </cell>
          <cell r="D386">
            <v>9.6</v>
          </cell>
          <cell r="E386">
            <v>584.5</v>
          </cell>
          <cell r="F386">
            <v>7.2</v>
          </cell>
          <cell r="G386">
            <v>643.6</v>
          </cell>
          <cell r="H386">
            <v>4.9000000000000004</v>
          </cell>
          <cell r="I386">
            <v>301.39999999999998</v>
          </cell>
          <cell r="J386">
            <v>11</v>
          </cell>
          <cell r="K386" t="str">
            <v>&amp;^%</v>
          </cell>
          <cell r="L386" t="str">
            <v>&amp;^%</v>
          </cell>
          <cell r="N386" t="str">
            <v>East Hertfordshire</v>
          </cell>
          <cell r="O386" t="str">
            <v>E07000097</v>
          </cell>
          <cell r="P386">
            <v>33000</v>
          </cell>
          <cell r="Q386">
            <v>7.3</v>
          </cell>
          <cell r="R386">
            <v>37.5</v>
          </cell>
          <cell r="S386" t="str">
            <v>&amp;^%</v>
          </cell>
          <cell r="T386">
            <v>39</v>
          </cell>
          <cell r="U386">
            <v>1.1000000000000001</v>
          </cell>
          <cell r="V386">
            <v>32.700000000000003</v>
          </cell>
          <cell r="W386">
            <v>1.6</v>
          </cell>
          <cell r="X386" t="str">
            <v>&amp;^%</v>
          </cell>
          <cell r="Y386" t="str">
            <v>&amp;^%</v>
          </cell>
          <cell r="AA386" t="str">
            <v>East Hertfordshire</v>
          </cell>
          <cell r="AB386" t="str">
            <v>E07000097</v>
          </cell>
          <cell r="AC386">
            <v>30000</v>
          </cell>
          <cell r="AD386">
            <v>17</v>
          </cell>
          <cell r="AE386" t="str">
            <v>&amp;^%</v>
          </cell>
          <cell r="AF386" t="str">
            <v>&amp;^%</v>
          </cell>
          <cell r="AG386">
            <v>33135</v>
          </cell>
          <cell r="AH386">
            <v>12</v>
          </cell>
          <cell r="AI386" t="str">
            <v>&amp;^%</v>
          </cell>
          <cell r="AJ386" t="str">
            <v>&amp;^%</v>
          </cell>
          <cell r="AK386" t="str">
            <v>&amp;^%</v>
          </cell>
          <cell r="AL386" t="str">
            <v>&amp;^%</v>
          </cell>
          <cell r="AN386" t="str">
            <v>East Hertfordshire</v>
          </cell>
          <cell r="AO386" t="str">
            <v>E07000097</v>
          </cell>
          <cell r="AP386">
            <v>33000</v>
          </cell>
          <cell r="AQ386">
            <v>7.3</v>
          </cell>
          <cell r="AR386">
            <v>13.07</v>
          </cell>
          <cell r="AS386">
            <v>7.4</v>
          </cell>
          <cell r="AT386">
            <v>15.5</v>
          </cell>
          <cell r="AU386">
            <v>4.3</v>
          </cell>
          <cell r="AV386">
            <v>7.48</v>
          </cell>
          <cell r="AW386">
            <v>4.7</v>
          </cell>
          <cell r="AX386" t="str">
            <v>&amp;^%</v>
          </cell>
          <cell r="AY386" t="str">
            <v>&amp;^%</v>
          </cell>
          <cell r="BA386" t="str">
            <v>East Hertfordshire</v>
          </cell>
          <cell r="BB386" t="str">
            <v>E07000097</v>
          </cell>
          <cell r="BC386">
            <v>33000</v>
          </cell>
          <cell r="BD386">
            <v>7.3</v>
          </cell>
          <cell r="BE386">
            <v>518.20000000000005</v>
          </cell>
          <cell r="BF386">
            <v>6.9</v>
          </cell>
          <cell r="BG386">
            <v>604.1</v>
          </cell>
          <cell r="BH386">
            <v>4.0999999999999996</v>
          </cell>
          <cell r="BI386">
            <v>283.60000000000002</v>
          </cell>
          <cell r="BJ386">
            <v>5.4</v>
          </cell>
          <cell r="BK386" t="str">
            <v>&amp;^%</v>
          </cell>
          <cell r="BL386" t="str">
            <v>&amp;^%</v>
          </cell>
          <cell r="BN386" t="str">
            <v>East Hertfordshire</v>
          </cell>
          <cell r="BO386" t="str">
            <v>E07000097</v>
          </cell>
          <cell r="BP386">
            <v>51000</v>
          </cell>
          <cell r="BQ386">
            <v>5.7</v>
          </cell>
          <cell r="BR386">
            <v>35.5</v>
          </cell>
          <cell r="BS386">
            <v>3.2</v>
          </cell>
          <cell r="BT386">
            <v>30</v>
          </cell>
          <cell r="BU386">
            <v>2.7</v>
          </cell>
          <cell r="BV386">
            <v>6.4</v>
          </cell>
          <cell r="BW386">
            <v>15</v>
          </cell>
          <cell r="BX386" t="str">
            <v>&amp;^%</v>
          </cell>
          <cell r="BY386" t="str">
            <v>&amp;^%</v>
          </cell>
          <cell r="CA386" t="str">
            <v>East Hertfordshire</v>
          </cell>
          <cell r="CB386" t="str">
            <v>E07000097</v>
          </cell>
          <cell r="CC386">
            <v>44000</v>
          </cell>
          <cell r="CD386">
            <v>12.1</v>
          </cell>
          <cell r="CE386">
            <v>20157</v>
          </cell>
          <cell r="CF386">
            <v>20</v>
          </cell>
          <cell r="CG386">
            <v>25359</v>
          </cell>
          <cell r="CH386">
            <v>8.5</v>
          </cell>
          <cell r="CI386" t="str">
            <v>&amp;^%</v>
          </cell>
          <cell r="CJ386" t="str">
            <v>&amp;^%</v>
          </cell>
          <cell r="CK386" t="str">
            <v>&amp;^%</v>
          </cell>
          <cell r="CL386" t="str">
            <v>&amp;^%</v>
          </cell>
          <cell r="CN386" t="str">
            <v>East Hertfordshire</v>
          </cell>
          <cell r="CO386" t="str">
            <v>E07000097</v>
          </cell>
          <cell r="CP386">
            <v>51000</v>
          </cell>
          <cell r="CQ386">
            <v>5.7</v>
          </cell>
          <cell r="CR386">
            <v>10.71</v>
          </cell>
          <cell r="CS386">
            <v>5.4</v>
          </cell>
          <cell r="CT386">
            <v>14.66</v>
          </cell>
          <cell r="CU386">
            <v>3.9</v>
          </cell>
          <cell r="CV386">
            <v>6.33</v>
          </cell>
          <cell r="CW386">
            <v>2.7</v>
          </cell>
          <cell r="CX386" t="str">
            <v>&amp;^%</v>
          </cell>
          <cell r="CY386" t="str">
            <v>&amp;^%</v>
          </cell>
          <cell r="DA386" t="str">
            <v>East Hertfordshire</v>
          </cell>
          <cell r="DB386" t="str">
            <v>E07000097</v>
          </cell>
          <cell r="DC386">
            <v>51000</v>
          </cell>
          <cell r="DD386">
            <v>5.7</v>
          </cell>
          <cell r="DE386">
            <v>373.8</v>
          </cell>
          <cell r="DF386">
            <v>7.1</v>
          </cell>
          <cell r="DG386">
            <v>439.7</v>
          </cell>
          <cell r="DH386">
            <v>4.8</v>
          </cell>
          <cell r="DI386">
            <v>50.9</v>
          </cell>
          <cell r="DJ386">
            <v>19</v>
          </cell>
          <cell r="DK386" t="str">
            <v>&amp;^%</v>
          </cell>
          <cell r="DL386" t="str">
            <v>&amp;^%</v>
          </cell>
          <cell r="DN386" t="str">
            <v>East Hertfordshire</v>
          </cell>
          <cell r="DO386" t="str">
            <v>E07000097</v>
          </cell>
          <cell r="DP386">
            <v>13000</v>
          </cell>
          <cell r="DQ386">
            <v>11.1</v>
          </cell>
          <cell r="DR386">
            <v>37</v>
          </cell>
          <cell r="DS386">
            <v>0.7</v>
          </cell>
          <cell r="DT386">
            <v>37.299999999999997</v>
          </cell>
          <cell r="DU386">
            <v>1.3</v>
          </cell>
          <cell r="DV386">
            <v>32.5</v>
          </cell>
          <cell r="DW386">
            <v>3.1</v>
          </cell>
          <cell r="DX386" t="str">
            <v>&amp;^%</v>
          </cell>
          <cell r="DY386" t="str">
            <v>&amp;^%</v>
          </cell>
          <cell r="EA386" t="str">
            <v>East Hertfordshire</v>
          </cell>
          <cell r="EB386" t="str">
            <v>E07000097</v>
          </cell>
          <cell r="EC386" t="str">
            <v>&amp;^%</v>
          </cell>
          <cell r="ED386" t="str">
            <v>&amp;^%</v>
          </cell>
          <cell r="EE386" t="str">
            <v>&amp;^%</v>
          </cell>
          <cell r="EF386" t="str">
            <v>&amp;^%</v>
          </cell>
          <cell r="EG386" t="str">
            <v>&amp;^%</v>
          </cell>
          <cell r="EH386" t="str">
            <v>&amp;^%</v>
          </cell>
          <cell r="EI386" t="str">
            <v>&amp;^%</v>
          </cell>
          <cell r="EJ386" t="str">
            <v>&amp;^%</v>
          </cell>
          <cell r="EK386" t="str">
            <v>&amp;^%</v>
          </cell>
          <cell r="EL386" t="str">
            <v>&amp;^%</v>
          </cell>
          <cell r="EN386" t="str">
            <v>East Hertfordshire</v>
          </cell>
          <cell r="EO386" t="str">
            <v>E07000097</v>
          </cell>
          <cell r="EP386">
            <v>13000</v>
          </cell>
          <cell r="EQ386">
            <v>11.1</v>
          </cell>
          <cell r="ER386">
            <v>11.92</v>
          </cell>
          <cell r="ES386">
            <v>10</v>
          </cell>
          <cell r="ET386">
            <v>14.63</v>
          </cell>
          <cell r="EU386">
            <v>7.4</v>
          </cell>
          <cell r="EV386" t="str">
            <v>&amp;^%</v>
          </cell>
          <cell r="EW386" t="str">
            <v>&amp;^%</v>
          </cell>
          <cell r="EX386" t="str">
            <v>&amp;^%</v>
          </cell>
          <cell r="EY386" t="str">
            <v>&amp;^%</v>
          </cell>
          <cell r="FA386" t="str">
            <v>East Hertfordshire</v>
          </cell>
          <cell r="FB386" t="str">
            <v>E07000097</v>
          </cell>
          <cell r="FC386">
            <v>13000</v>
          </cell>
          <cell r="FD386">
            <v>11.1</v>
          </cell>
          <cell r="FE386">
            <v>455.8</v>
          </cell>
          <cell r="FF386">
            <v>9.6</v>
          </cell>
          <cell r="FG386">
            <v>546.1</v>
          </cell>
          <cell r="FH386">
            <v>7.2</v>
          </cell>
          <cell r="FI386">
            <v>276.2</v>
          </cell>
          <cell r="FJ386">
            <v>6.5</v>
          </cell>
          <cell r="FK386" t="str">
            <v>&amp;^%</v>
          </cell>
          <cell r="FL386" t="str">
            <v>&amp;^%</v>
          </cell>
          <cell r="FN386" t="str">
            <v>East Hertfordshire</v>
          </cell>
          <cell r="FO386" t="str">
            <v>E07000097</v>
          </cell>
          <cell r="FP386">
            <v>19000</v>
          </cell>
          <cell r="FQ386">
            <v>9.6</v>
          </cell>
          <cell r="FR386">
            <v>37.5</v>
          </cell>
          <cell r="FS386">
            <v>1.7</v>
          </cell>
          <cell r="FT386">
            <v>40.1</v>
          </cell>
          <cell r="FU386">
            <v>1.6</v>
          </cell>
          <cell r="FV386">
            <v>33.799999999999997</v>
          </cell>
          <cell r="FW386">
            <v>2</v>
          </cell>
          <cell r="FX386" t="str">
            <v>&amp;^%</v>
          </cell>
          <cell r="FY386" t="str">
            <v>&amp;^%</v>
          </cell>
          <cell r="GA386" t="str">
            <v>East Hertfordshire</v>
          </cell>
          <cell r="GB386" t="str">
            <v>E07000097</v>
          </cell>
          <cell r="GC386">
            <v>17000</v>
          </cell>
          <cell r="GD386">
            <v>14.7</v>
          </cell>
          <cell r="GE386">
            <v>31715</v>
          </cell>
          <cell r="GF386">
            <v>15</v>
          </cell>
          <cell r="GG386">
            <v>36568</v>
          </cell>
          <cell r="GH386">
            <v>9.6</v>
          </cell>
          <cell r="GI386" t="str">
            <v>&amp;^%</v>
          </cell>
          <cell r="GJ386" t="str">
            <v>&amp;^%</v>
          </cell>
          <cell r="GK386" t="str">
            <v>&amp;^%</v>
          </cell>
          <cell r="GL386" t="str">
            <v>&amp;^%</v>
          </cell>
          <cell r="GN386" t="str">
            <v>East Hertfordshire</v>
          </cell>
          <cell r="GO386" t="str">
            <v>E07000097</v>
          </cell>
          <cell r="GP386">
            <v>19000</v>
          </cell>
          <cell r="GQ386">
            <v>9.6</v>
          </cell>
          <cell r="GR386">
            <v>13.53</v>
          </cell>
          <cell r="GS386">
            <v>8.4</v>
          </cell>
          <cell r="GT386">
            <v>16.05</v>
          </cell>
          <cell r="GU386">
            <v>5.2</v>
          </cell>
          <cell r="GV386">
            <v>7.75</v>
          </cell>
          <cell r="GW386">
            <v>7.2</v>
          </cell>
          <cell r="GX386" t="str">
            <v>&amp;^%</v>
          </cell>
          <cell r="GY386" t="str">
            <v>&amp;^%</v>
          </cell>
        </row>
        <row r="387">
          <cell r="A387" t="str">
            <v>Hertsmere</v>
          </cell>
          <cell r="B387" t="str">
            <v>E07000098</v>
          </cell>
          <cell r="C387">
            <v>16000</v>
          </cell>
          <cell r="D387">
            <v>10.5</v>
          </cell>
          <cell r="E387">
            <v>670.6</v>
          </cell>
          <cell r="F387">
            <v>6.9</v>
          </cell>
          <cell r="G387">
            <v>787.5</v>
          </cell>
          <cell r="H387">
            <v>7.7</v>
          </cell>
          <cell r="I387">
            <v>332.3</v>
          </cell>
          <cell r="J387">
            <v>7.2</v>
          </cell>
          <cell r="K387" t="str">
            <v>&amp;^%</v>
          </cell>
          <cell r="L387" t="str">
            <v>&amp;^%</v>
          </cell>
          <cell r="N387" t="str">
            <v>Hertsmere</v>
          </cell>
          <cell r="O387" t="str">
            <v>E07000098</v>
          </cell>
          <cell r="P387">
            <v>25000</v>
          </cell>
          <cell r="Q387">
            <v>8.1999999999999993</v>
          </cell>
          <cell r="R387">
            <v>37.799999999999997</v>
          </cell>
          <cell r="S387">
            <v>1.7</v>
          </cell>
          <cell r="T387">
            <v>39.700000000000003</v>
          </cell>
          <cell r="U387">
            <v>1.3</v>
          </cell>
          <cell r="V387">
            <v>33.200000000000003</v>
          </cell>
          <cell r="W387">
            <v>2.1</v>
          </cell>
          <cell r="X387" t="str">
            <v>&amp;^%</v>
          </cell>
          <cell r="Y387" t="str">
            <v>&amp;^%</v>
          </cell>
          <cell r="AA387" t="str">
            <v>Hertsmere</v>
          </cell>
          <cell r="AB387" t="str">
            <v>E07000098</v>
          </cell>
          <cell r="AC387">
            <v>22000</v>
          </cell>
          <cell r="AD387">
            <v>13.6</v>
          </cell>
          <cell r="AE387">
            <v>30298</v>
          </cell>
          <cell r="AF387">
            <v>14</v>
          </cell>
          <cell r="AG387">
            <v>37496</v>
          </cell>
          <cell r="AH387">
            <v>8.3000000000000007</v>
          </cell>
          <cell r="AI387">
            <v>15939</v>
          </cell>
          <cell r="AJ387">
            <v>6.1</v>
          </cell>
          <cell r="AK387" t="str">
            <v>&amp;^%</v>
          </cell>
          <cell r="AL387" t="str">
            <v>&amp;^%</v>
          </cell>
          <cell r="AN387" t="str">
            <v>Hertsmere</v>
          </cell>
          <cell r="AO387" t="str">
            <v>E07000098</v>
          </cell>
          <cell r="AP387">
            <v>25000</v>
          </cell>
          <cell r="AQ387">
            <v>8.1999999999999993</v>
          </cell>
          <cell r="AR387">
            <v>14.96</v>
          </cell>
          <cell r="AS387">
            <v>7.2</v>
          </cell>
          <cell r="AT387">
            <v>17.739999999999998</v>
          </cell>
          <cell r="AU387">
            <v>6.1</v>
          </cell>
          <cell r="AV387">
            <v>7.52</v>
          </cell>
          <cell r="AW387">
            <v>3.8</v>
          </cell>
          <cell r="AX387" t="str">
            <v>&amp;^%</v>
          </cell>
          <cell r="AY387" t="str">
            <v>&amp;^%</v>
          </cell>
          <cell r="BA387" t="str">
            <v>Hertsmere</v>
          </cell>
          <cell r="BB387" t="str">
            <v>E07000098</v>
          </cell>
          <cell r="BC387">
            <v>25000</v>
          </cell>
          <cell r="BD387">
            <v>8.1999999999999993</v>
          </cell>
          <cell r="BE387">
            <v>575.4</v>
          </cell>
          <cell r="BF387">
            <v>7.9</v>
          </cell>
          <cell r="BG387">
            <v>703.5</v>
          </cell>
          <cell r="BH387">
            <v>6</v>
          </cell>
          <cell r="BI387">
            <v>299.10000000000002</v>
          </cell>
          <cell r="BJ387">
            <v>4.5</v>
          </cell>
          <cell r="BK387" t="str">
            <v>&amp;^%</v>
          </cell>
          <cell r="BL387" t="str">
            <v>&amp;^%</v>
          </cell>
          <cell r="BN387" t="str">
            <v>Hertsmere</v>
          </cell>
          <cell r="BO387" t="str">
            <v>E07000098</v>
          </cell>
          <cell r="BP387">
            <v>37000</v>
          </cell>
          <cell r="BQ387">
            <v>6.7</v>
          </cell>
          <cell r="BR387">
            <v>35.299999999999997</v>
          </cell>
          <cell r="BS387">
            <v>2.9</v>
          </cell>
          <cell r="BT387">
            <v>32.5</v>
          </cell>
          <cell r="BU387">
            <v>2.6</v>
          </cell>
          <cell r="BV387" t="str">
            <v>&amp;^%</v>
          </cell>
          <cell r="BW387" t="str">
            <v>&amp;^%</v>
          </cell>
          <cell r="BX387" t="str">
            <v>&amp;^%</v>
          </cell>
          <cell r="BY387" t="str">
            <v>&amp;^%</v>
          </cell>
          <cell r="CA387" t="str">
            <v>Hertsmere</v>
          </cell>
          <cell r="CB387" t="str">
            <v>E07000098</v>
          </cell>
          <cell r="CC387">
            <v>31000</v>
          </cell>
          <cell r="CD387">
            <v>10.5</v>
          </cell>
          <cell r="CE387">
            <v>23519</v>
          </cell>
          <cell r="CF387">
            <v>14</v>
          </cell>
          <cell r="CG387">
            <v>30156</v>
          </cell>
          <cell r="CH387">
            <v>7.8</v>
          </cell>
          <cell r="CI387">
            <v>7092</v>
          </cell>
          <cell r="CJ387">
            <v>18</v>
          </cell>
          <cell r="CK387" t="str">
            <v>&amp;^%</v>
          </cell>
          <cell r="CL387" t="str">
            <v>&amp;^%</v>
          </cell>
          <cell r="CN387" t="str">
            <v>Hertsmere</v>
          </cell>
          <cell r="CO387" t="str">
            <v>E07000098</v>
          </cell>
          <cell r="CP387">
            <v>37000</v>
          </cell>
          <cell r="CQ387">
            <v>6.7</v>
          </cell>
          <cell r="CR387">
            <v>12.88</v>
          </cell>
          <cell r="CS387">
            <v>7.9</v>
          </cell>
          <cell r="CT387">
            <v>16.600000000000001</v>
          </cell>
          <cell r="CU387">
            <v>5.6</v>
          </cell>
          <cell r="CV387">
            <v>6.6</v>
          </cell>
          <cell r="CW387">
            <v>3</v>
          </cell>
          <cell r="CX387" t="str">
            <v>&amp;^%</v>
          </cell>
          <cell r="CY387" t="str">
            <v>&amp;^%</v>
          </cell>
          <cell r="DA387" t="str">
            <v>Hertsmere</v>
          </cell>
          <cell r="DB387" t="str">
            <v>E07000098</v>
          </cell>
          <cell r="DC387">
            <v>37000</v>
          </cell>
          <cell r="DD387">
            <v>6.7</v>
          </cell>
          <cell r="DE387">
            <v>431.2</v>
          </cell>
          <cell r="DF387">
            <v>9.6</v>
          </cell>
          <cell r="DG387">
            <v>540</v>
          </cell>
          <cell r="DH387">
            <v>6.2</v>
          </cell>
          <cell r="DI387">
            <v>118.8</v>
          </cell>
          <cell r="DJ387">
            <v>14</v>
          </cell>
          <cell r="DK387" t="str">
            <v>&amp;^%</v>
          </cell>
          <cell r="DL387" t="str">
            <v>&amp;^%</v>
          </cell>
          <cell r="DN387" t="str">
            <v>Hertsmere</v>
          </cell>
          <cell r="DO387" t="str">
            <v>E07000098</v>
          </cell>
          <cell r="DP387">
            <v>9000</v>
          </cell>
          <cell r="DQ387">
            <v>13.3</v>
          </cell>
          <cell r="DR387">
            <v>36.6</v>
          </cell>
          <cell r="DS387">
            <v>2.8</v>
          </cell>
          <cell r="DT387">
            <v>38</v>
          </cell>
          <cell r="DU387">
            <v>2.2999999999999998</v>
          </cell>
          <cell r="DV387">
            <v>32.5</v>
          </cell>
          <cell r="DW387">
            <v>1.4</v>
          </cell>
          <cell r="DX387" t="str">
            <v>&amp;^%</v>
          </cell>
          <cell r="DY387" t="str">
            <v>&amp;^%</v>
          </cell>
          <cell r="EA387" t="str">
            <v>Hertsmere</v>
          </cell>
          <cell r="EB387" t="str">
            <v>E07000098</v>
          </cell>
          <cell r="EC387" t="str">
            <v>&amp;^%</v>
          </cell>
          <cell r="ED387" t="str">
            <v>&amp;^%</v>
          </cell>
          <cell r="EE387" t="str">
            <v>&amp;^%</v>
          </cell>
          <cell r="EF387" t="str">
            <v>&amp;^%</v>
          </cell>
          <cell r="EG387">
            <v>28970</v>
          </cell>
          <cell r="EH387">
            <v>12</v>
          </cell>
          <cell r="EI387" t="str">
            <v>&amp;^%</v>
          </cell>
          <cell r="EJ387" t="str">
            <v>&amp;^%</v>
          </cell>
          <cell r="EK387" t="str">
            <v>&amp;^%</v>
          </cell>
          <cell r="EL387" t="str">
            <v>&amp;^%</v>
          </cell>
          <cell r="EN387" t="str">
            <v>Hertsmere</v>
          </cell>
          <cell r="EO387" t="str">
            <v>E07000098</v>
          </cell>
          <cell r="EP387">
            <v>9000</v>
          </cell>
          <cell r="EQ387">
            <v>13.3</v>
          </cell>
          <cell r="ER387">
            <v>11.46</v>
          </cell>
          <cell r="ES387">
            <v>14</v>
          </cell>
          <cell r="ET387">
            <v>14.47</v>
          </cell>
          <cell r="EU387">
            <v>7.8</v>
          </cell>
          <cell r="EV387" t="str">
            <v>&amp;^%</v>
          </cell>
          <cell r="EW387" t="str">
            <v>&amp;^%</v>
          </cell>
          <cell r="EX387" t="str">
            <v>&amp;^%</v>
          </cell>
          <cell r="EY387" t="str">
            <v>&amp;^%</v>
          </cell>
          <cell r="FA387" t="str">
            <v>Hertsmere</v>
          </cell>
          <cell r="FB387" t="str">
            <v>E07000098</v>
          </cell>
          <cell r="FC387">
            <v>9000</v>
          </cell>
          <cell r="FD387">
            <v>13.3</v>
          </cell>
          <cell r="FE387">
            <v>454.4</v>
          </cell>
          <cell r="FF387">
            <v>11</v>
          </cell>
          <cell r="FG387">
            <v>549.9</v>
          </cell>
          <cell r="FH387">
            <v>7.2</v>
          </cell>
          <cell r="FI387" t="str">
            <v>&amp;^%</v>
          </cell>
          <cell r="FJ387" t="str">
            <v>&amp;^%</v>
          </cell>
          <cell r="FK387" t="str">
            <v>&amp;^%</v>
          </cell>
          <cell r="FL387" t="str">
            <v>&amp;^%</v>
          </cell>
          <cell r="FN387" t="str">
            <v>Hertsmere</v>
          </cell>
          <cell r="FO387" t="str">
            <v>E07000098</v>
          </cell>
          <cell r="FP387">
            <v>16000</v>
          </cell>
          <cell r="FQ387">
            <v>10.5</v>
          </cell>
          <cell r="FR387">
            <v>39.9</v>
          </cell>
          <cell r="FS387">
            <v>1.6</v>
          </cell>
          <cell r="FT387">
            <v>40.6</v>
          </cell>
          <cell r="FU387">
            <v>1.6</v>
          </cell>
          <cell r="FV387">
            <v>35</v>
          </cell>
          <cell r="FW387">
            <v>2</v>
          </cell>
          <cell r="FX387" t="str">
            <v>&amp;^%</v>
          </cell>
          <cell r="FY387" t="str">
            <v>&amp;^%</v>
          </cell>
          <cell r="GA387" t="str">
            <v>Hertsmere</v>
          </cell>
          <cell r="GB387" t="str">
            <v>E07000098</v>
          </cell>
          <cell r="GC387">
            <v>14000</v>
          </cell>
          <cell r="GD387">
            <v>16.600000000000001</v>
          </cell>
          <cell r="GE387">
            <v>33097</v>
          </cell>
          <cell r="GF387" t="str">
            <v>&amp;^%</v>
          </cell>
          <cell r="GG387">
            <v>41919</v>
          </cell>
          <cell r="GH387">
            <v>9.6999999999999993</v>
          </cell>
          <cell r="GI387">
            <v>17846</v>
          </cell>
          <cell r="GJ387">
            <v>7.3</v>
          </cell>
          <cell r="GK387" t="str">
            <v>&amp;^%</v>
          </cell>
          <cell r="GL387" t="str">
            <v>&amp;^%</v>
          </cell>
          <cell r="GN387" t="str">
            <v>Hertsmere</v>
          </cell>
          <cell r="GO387" t="str">
            <v>E07000098</v>
          </cell>
          <cell r="GP387">
            <v>16000</v>
          </cell>
          <cell r="GQ387">
            <v>10.5</v>
          </cell>
          <cell r="GR387">
            <v>16.16</v>
          </cell>
          <cell r="GS387">
            <v>7.1</v>
          </cell>
          <cell r="GT387">
            <v>19.41</v>
          </cell>
          <cell r="GU387">
            <v>7.8</v>
          </cell>
          <cell r="GV387">
            <v>8.14</v>
          </cell>
          <cell r="GW387">
            <v>6.7</v>
          </cell>
          <cell r="GX387" t="str">
            <v>&amp;^%</v>
          </cell>
          <cell r="GY387" t="str">
            <v>&amp;^%</v>
          </cell>
        </row>
        <row r="388">
          <cell r="A388" t="str">
            <v>North Hertfordshire</v>
          </cell>
          <cell r="B388" t="str">
            <v>E07000099</v>
          </cell>
          <cell r="C388">
            <v>17000</v>
          </cell>
          <cell r="D388">
            <v>10.199999999999999</v>
          </cell>
          <cell r="E388">
            <v>577.1</v>
          </cell>
          <cell r="F388">
            <v>9.8000000000000007</v>
          </cell>
          <cell r="G388">
            <v>627.79999999999995</v>
          </cell>
          <cell r="H388">
            <v>5</v>
          </cell>
          <cell r="I388">
            <v>289.3</v>
          </cell>
          <cell r="J388">
            <v>11</v>
          </cell>
          <cell r="K388" t="str">
            <v>&amp;^%</v>
          </cell>
          <cell r="L388" t="str">
            <v>&amp;^%</v>
          </cell>
          <cell r="N388" t="str">
            <v>North Hertfordshire</v>
          </cell>
          <cell r="O388" t="str">
            <v>E07000099</v>
          </cell>
          <cell r="P388">
            <v>29000</v>
          </cell>
          <cell r="Q388">
            <v>7.7</v>
          </cell>
          <cell r="R388">
            <v>37.9</v>
          </cell>
          <cell r="S388">
            <v>1.6</v>
          </cell>
          <cell r="T388">
            <v>39.200000000000003</v>
          </cell>
          <cell r="U388">
            <v>1.2</v>
          </cell>
          <cell r="V388">
            <v>32.5</v>
          </cell>
          <cell r="W388">
            <v>2.8</v>
          </cell>
          <cell r="X388" t="str">
            <v>&amp;^%</v>
          </cell>
          <cell r="Y388" t="str">
            <v>&amp;^%</v>
          </cell>
          <cell r="AA388" t="str">
            <v>North Hertfordshire</v>
          </cell>
          <cell r="AB388" t="str">
            <v>E07000099</v>
          </cell>
          <cell r="AC388">
            <v>26000</v>
          </cell>
          <cell r="AD388">
            <v>9.1</v>
          </cell>
          <cell r="AE388">
            <v>27555</v>
          </cell>
          <cell r="AF388">
            <v>9.6999999999999993</v>
          </cell>
          <cell r="AG388">
            <v>30724</v>
          </cell>
          <cell r="AH388">
            <v>5</v>
          </cell>
          <cell r="AI388">
            <v>13559</v>
          </cell>
          <cell r="AJ388">
            <v>9.5</v>
          </cell>
          <cell r="AK388" t="str">
            <v>&amp;^%</v>
          </cell>
          <cell r="AL388" t="str">
            <v>&amp;^%</v>
          </cell>
          <cell r="AN388" t="str">
            <v>North Hertfordshire</v>
          </cell>
          <cell r="AO388" t="str">
            <v>E07000099</v>
          </cell>
          <cell r="AP388">
            <v>29000</v>
          </cell>
          <cell r="AQ388">
            <v>7.7</v>
          </cell>
          <cell r="AR388">
            <v>12.4</v>
          </cell>
          <cell r="AS388">
            <v>8.6</v>
          </cell>
          <cell r="AT388">
            <v>14.77</v>
          </cell>
          <cell r="AU388">
            <v>4.0999999999999996</v>
          </cell>
          <cell r="AV388">
            <v>6.92</v>
          </cell>
          <cell r="AW388">
            <v>4.8</v>
          </cell>
          <cell r="AX388" t="str">
            <v>&amp;^%</v>
          </cell>
          <cell r="AY388" t="str">
            <v>&amp;^%</v>
          </cell>
          <cell r="BA388" t="str">
            <v>North Hertfordshire</v>
          </cell>
          <cell r="BB388" t="str">
            <v>E07000099</v>
          </cell>
          <cell r="BC388">
            <v>29000</v>
          </cell>
          <cell r="BD388">
            <v>7.7</v>
          </cell>
          <cell r="BE388">
            <v>498</v>
          </cell>
          <cell r="BF388">
            <v>8</v>
          </cell>
          <cell r="BG388">
            <v>579.20000000000005</v>
          </cell>
          <cell r="BH388">
            <v>4</v>
          </cell>
          <cell r="BI388">
            <v>277.39999999999998</v>
          </cell>
          <cell r="BJ388">
            <v>5.3</v>
          </cell>
          <cell r="BK388" t="str">
            <v>&amp;^%</v>
          </cell>
          <cell r="BL388" t="str">
            <v>&amp;^%</v>
          </cell>
          <cell r="BN388" t="str">
            <v>North Hertfordshire</v>
          </cell>
          <cell r="BO388" t="str">
            <v>E07000099</v>
          </cell>
          <cell r="BP388">
            <v>43000</v>
          </cell>
          <cell r="BQ388">
            <v>6.2</v>
          </cell>
          <cell r="BR388">
            <v>36.700000000000003</v>
          </cell>
          <cell r="BS388">
            <v>1.7</v>
          </cell>
          <cell r="BT388">
            <v>32</v>
          </cell>
          <cell r="BU388">
            <v>2.2999999999999998</v>
          </cell>
          <cell r="BV388">
            <v>13.3</v>
          </cell>
          <cell r="BW388">
            <v>12</v>
          </cell>
          <cell r="BX388" t="str">
            <v>&amp;^%</v>
          </cell>
          <cell r="BY388" t="str">
            <v>&amp;^%</v>
          </cell>
          <cell r="CA388" t="str">
            <v>North Hertfordshire</v>
          </cell>
          <cell r="CB388" t="str">
            <v>E07000099</v>
          </cell>
          <cell r="CC388">
            <v>38000</v>
          </cell>
          <cell r="CD388">
            <v>8.5</v>
          </cell>
          <cell r="CE388">
            <v>19998</v>
          </cell>
          <cell r="CF388">
            <v>10</v>
          </cell>
          <cell r="CG388">
            <v>24038</v>
          </cell>
          <cell r="CH388">
            <v>5.4</v>
          </cell>
          <cell r="CI388">
            <v>6356</v>
          </cell>
          <cell r="CJ388">
            <v>15</v>
          </cell>
          <cell r="CK388" t="str">
            <v>&amp;^%</v>
          </cell>
          <cell r="CL388" t="str">
            <v>&amp;^%</v>
          </cell>
          <cell r="CN388" t="str">
            <v>North Hertfordshire</v>
          </cell>
          <cell r="CO388" t="str">
            <v>E07000099</v>
          </cell>
          <cell r="CP388">
            <v>43000</v>
          </cell>
          <cell r="CQ388">
            <v>6.2</v>
          </cell>
          <cell r="CR388">
            <v>10.77</v>
          </cell>
          <cell r="CS388">
            <v>5.7</v>
          </cell>
          <cell r="CT388">
            <v>14.1</v>
          </cell>
          <cell r="CU388">
            <v>3.7</v>
          </cell>
          <cell r="CV388">
            <v>6.62</v>
          </cell>
          <cell r="CW388">
            <v>2.2999999999999998</v>
          </cell>
          <cell r="CX388" t="str">
            <v>&amp;^%</v>
          </cell>
          <cell r="CY388" t="str">
            <v>&amp;^%</v>
          </cell>
          <cell r="DA388" t="str">
            <v>North Hertfordshire</v>
          </cell>
          <cell r="DB388" t="str">
            <v>E07000099</v>
          </cell>
          <cell r="DC388">
            <v>43000</v>
          </cell>
          <cell r="DD388">
            <v>6.2</v>
          </cell>
          <cell r="DE388">
            <v>374.8</v>
          </cell>
          <cell r="DF388">
            <v>6.9</v>
          </cell>
          <cell r="DG388">
            <v>451.1</v>
          </cell>
          <cell r="DH388">
            <v>4.4000000000000004</v>
          </cell>
          <cell r="DI388">
            <v>115.3</v>
          </cell>
          <cell r="DJ388">
            <v>15</v>
          </cell>
          <cell r="DK388" t="str">
            <v>&amp;^%</v>
          </cell>
          <cell r="DL388" t="str">
            <v>&amp;^%</v>
          </cell>
          <cell r="DN388" t="str">
            <v>North Hertfordshire</v>
          </cell>
          <cell r="DO388" t="str">
            <v>E07000099</v>
          </cell>
          <cell r="DP388">
            <v>12000</v>
          </cell>
          <cell r="DQ388">
            <v>11.6</v>
          </cell>
          <cell r="DR388">
            <v>37.5</v>
          </cell>
          <cell r="DS388">
            <v>2.2999999999999998</v>
          </cell>
          <cell r="DT388">
            <v>37.200000000000003</v>
          </cell>
          <cell r="DU388">
            <v>1.5</v>
          </cell>
          <cell r="DV388">
            <v>30.9</v>
          </cell>
          <cell r="DW388">
            <v>5.4</v>
          </cell>
          <cell r="DX388" t="str">
            <v>&amp;^%</v>
          </cell>
          <cell r="DY388" t="str">
            <v>&amp;^%</v>
          </cell>
          <cell r="EA388" t="str">
            <v>North Hertfordshire</v>
          </cell>
          <cell r="EB388" t="str">
            <v>E07000099</v>
          </cell>
          <cell r="EC388">
            <v>10000</v>
          </cell>
          <cell r="ED388">
            <v>13.8</v>
          </cell>
          <cell r="EE388">
            <v>20868</v>
          </cell>
          <cell r="EF388">
            <v>12</v>
          </cell>
          <cell r="EG388">
            <v>26086</v>
          </cell>
          <cell r="EH388">
            <v>8.3000000000000007</v>
          </cell>
          <cell r="EI388" t="str">
            <v>&amp;^%</v>
          </cell>
          <cell r="EJ388" t="str">
            <v>&amp;^%</v>
          </cell>
          <cell r="EK388" t="str">
            <v>&amp;^%</v>
          </cell>
          <cell r="EL388" t="str">
            <v>&amp;^%</v>
          </cell>
          <cell r="EN388" t="str">
            <v>North Hertfordshire</v>
          </cell>
          <cell r="EO388" t="str">
            <v>E07000099</v>
          </cell>
          <cell r="EP388">
            <v>12000</v>
          </cell>
          <cell r="EQ388">
            <v>11.6</v>
          </cell>
          <cell r="ER388">
            <v>10.77</v>
          </cell>
          <cell r="ES388">
            <v>12</v>
          </cell>
          <cell r="ET388">
            <v>13.74</v>
          </cell>
          <cell r="EU388">
            <v>6.4</v>
          </cell>
          <cell r="EV388">
            <v>6.49</v>
          </cell>
          <cell r="EW388">
            <v>6.1</v>
          </cell>
          <cell r="EX388" t="str">
            <v>&amp;^%</v>
          </cell>
          <cell r="EY388" t="str">
            <v>&amp;^%</v>
          </cell>
          <cell r="FA388" t="str">
            <v>North Hertfordshire</v>
          </cell>
          <cell r="FB388" t="str">
            <v>E07000099</v>
          </cell>
          <cell r="FC388">
            <v>12000</v>
          </cell>
          <cell r="FD388">
            <v>11.6</v>
          </cell>
          <cell r="FE388">
            <v>411.3</v>
          </cell>
          <cell r="FF388">
            <v>11</v>
          </cell>
          <cell r="FG388">
            <v>510.8</v>
          </cell>
          <cell r="FH388">
            <v>6.3</v>
          </cell>
          <cell r="FI388">
            <v>269</v>
          </cell>
          <cell r="FJ388">
            <v>9.6999999999999993</v>
          </cell>
          <cell r="FK388" t="str">
            <v>&amp;^%</v>
          </cell>
          <cell r="FL388" t="str">
            <v>&amp;^%</v>
          </cell>
          <cell r="FN388" t="str">
            <v>North Hertfordshire</v>
          </cell>
          <cell r="FO388" t="str">
            <v>E07000099</v>
          </cell>
          <cell r="FP388">
            <v>17000</v>
          </cell>
          <cell r="FQ388">
            <v>10.199999999999999</v>
          </cell>
          <cell r="FR388">
            <v>39</v>
          </cell>
          <cell r="FS388">
            <v>1.6</v>
          </cell>
          <cell r="FT388">
            <v>40.700000000000003</v>
          </cell>
          <cell r="FU388">
            <v>1.6</v>
          </cell>
          <cell r="FV388">
            <v>35</v>
          </cell>
          <cell r="FW388">
            <v>2.6</v>
          </cell>
          <cell r="FX388" t="str">
            <v>&amp;^%</v>
          </cell>
          <cell r="FY388" t="str">
            <v>&amp;^%</v>
          </cell>
          <cell r="GA388" t="str">
            <v>North Hertfordshire</v>
          </cell>
          <cell r="GB388" t="str">
            <v>E07000099</v>
          </cell>
          <cell r="GC388">
            <v>15000</v>
          </cell>
          <cell r="GD388">
            <v>12</v>
          </cell>
          <cell r="GE388">
            <v>31011</v>
          </cell>
          <cell r="GF388">
            <v>9.6</v>
          </cell>
          <cell r="GG388">
            <v>33868</v>
          </cell>
          <cell r="GH388">
            <v>6</v>
          </cell>
          <cell r="GI388">
            <v>15579</v>
          </cell>
          <cell r="GJ388">
            <v>11</v>
          </cell>
          <cell r="GK388" t="str">
            <v>&amp;^%</v>
          </cell>
          <cell r="GL388" t="str">
            <v>&amp;^%</v>
          </cell>
          <cell r="GN388" t="str">
            <v>North Hertfordshire</v>
          </cell>
          <cell r="GO388" t="str">
            <v>E07000099</v>
          </cell>
          <cell r="GP388">
            <v>17000</v>
          </cell>
          <cell r="GQ388">
            <v>10.199999999999999</v>
          </cell>
          <cell r="GR388">
            <v>14.37</v>
          </cell>
          <cell r="GS388">
            <v>9.1999999999999993</v>
          </cell>
          <cell r="GT388">
            <v>15.44</v>
          </cell>
          <cell r="GU388">
            <v>5.2</v>
          </cell>
          <cell r="GV388">
            <v>7.01</v>
          </cell>
          <cell r="GW388">
            <v>7.9</v>
          </cell>
          <cell r="GX388" t="str">
            <v>&amp;^%</v>
          </cell>
          <cell r="GY388" t="str">
            <v>&amp;^%</v>
          </cell>
        </row>
        <row r="389">
          <cell r="A389" t="str">
            <v>St Albans</v>
          </cell>
          <cell r="B389" t="str">
            <v>E07000100</v>
          </cell>
          <cell r="C389">
            <v>24000</v>
          </cell>
          <cell r="D389">
            <v>8.8000000000000007</v>
          </cell>
          <cell r="E389">
            <v>564.29999999999995</v>
          </cell>
          <cell r="F389">
            <v>7.4</v>
          </cell>
          <cell r="G389">
            <v>643.29999999999995</v>
          </cell>
          <cell r="H389">
            <v>4.7</v>
          </cell>
          <cell r="I389">
            <v>299.60000000000002</v>
          </cell>
          <cell r="J389">
            <v>5.8</v>
          </cell>
          <cell r="K389" t="str">
            <v>&amp;^%</v>
          </cell>
          <cell r="L389" t="str">
            <v>&amp;^%</v>
          </cell>
          <cell r="N389" t="str">
            <v>St Albans</v>
          </cell>
          <cell r="O389" t="str">
            <v>E07000100</v>
          </cell>
          <cell r="P389">
            <v>37000</v>
          </cell>
          <cell r="Q389">
            <v>6.9</v>
          </cell>
          <cell r="R389">
            <v>37.5</v>
          </cell>
          <cell r="S389">
            <v>1</v>
          </cell>
          <cell r="T389">
            <v>38.799999999999997</v>
          </cell>
          <cell r="U389">
            <v>1</v>
          </cell>
          <cell r="V389">
            <v>32.5</v>
          </cell>
          <cell r="W389">
            <v>1.9</v>
          </cell>
          <cell r="X389" t="str">
            <v>&amp;^%</v>
          </cell>
          <cell r="Y389" t="str">
            <v>&amp;^%</v>
          </cell>
          <cell r="AA389" t="str">
            <v>St Albans</v>
          </cell>
          <cell r="AB389" t="str">
            <v>E07000100</v>
          </cell>
          <cell r="AC389">
            <v>30000</v>
          </cell>
          <cell r="AD389">
            <v>12.6</v>
          </cell>
          <cell r="AE389">
            <v>27691</v>
          </cell>
          <cell r="AF389">
            <v>11</v>
          </cell>
          <cell r="AG389">
            <v>33572</v>
          </cell>
          <cell r="AH389">
            <v>6.8</v>
          </cell>
          <cell r="AI389">
            <v>16385</v>
          </cell>
          <cell r="AJ389">
            <v>6.2</v>
          </cell>
          <cell r="AK389" t="str">
            <v>&amp;^%</v>
          </cell>
          <cell r="AL389" t="str">
            <v>&amp;^%</v>
          </cell>
          <cell r="AN389" t="str">
            <v>St Albans</v>
          </cell>
          <cell r="AO389" t="str">
            <v>E07000100</v>
          </cell>
          <cell r="AP389">
            <v>37000</v>
          </cell>
          <cell r="AQ389">
            <v>6.9</v>
          </cell>
          <cell r="AR389">
            <v>12.91</v>
          </cell>
          <cell r="AS389">
            <v>6.4</v>
          </cell>
          <cell r="AT389">
            <v>15.28</v>
          </cell>
          <cell r="AU389">
            <v>3.9</v>
          </cell>
          <cell r="AV389">
            <v>7.26</v>
          </cell>
          <cell r="AW389">
            <v>3.6</v>
          </cell>
          <cell r="AX389" t="str">
            <v>&amp;^%</v>
          </cell>
          <cell r="AY389" t="str">
            <v>&amp;^%</v>
          </cell>
          <cell r="BA389" t="str">
            <v>St Albans</v>
          </cell>
          <cell r="BB389" t="str">
            <v>E07000100</v>
          </cell>
          <cell r="BC389">
            <v>37000</v>
          </cell>
          <cell r="BD389">
            <v>6.9</v>
          </cell>
          <cell r="BE389">
            <v>509.6</v>
          </cell>
          <cell r="BF389">
            <v>5.8</v>
          </cell>
          <cell r="BG389">
            <v>593.20000000000005</v>
          </cell>
          <cell r="BH389">
            <v>3.7</v>
          </cell>
          <cell r="BI389">
            <v>288</v>
          </cell>
          <cell r="BJ389">
            <v>4.9000000000000004</v>
          </cell>
          <cell r="BK389" t="str">
            <v>&amp;^%</v>
          </cell>
          <cell r="BL389" t="str">
            <v>&amp;^%</v>
          </cell>
          <cell r="BN389" t="str">
            <v>St Albans</v>
          </cell>
          <cell r="BO389" t="str">
            <v>E07000100</v>
          </cell>
          <cell r="BP389">
            <v>55000</v>
          </cell>
          <cell r="BQ389">
            <v>5.6</v>
          </cell>
          <cell r="BR389">
            <v>36.200000000000003</v>
          </cell>
          <cell r="BS389">
            <v>1.7</v>
          </cell>
          <cell r="BT389">
            <v>31.8</v>
          </cell>
          <cell r="BU389">
            <v>2.1</v>
          </cell>
          <cell r="BV389">
            <v>12.2</v>
          </cell>
          <cell r="BW389">
            <v>13</v>
          </cell>
          <cell r="BX389" t="str">
            <v>&amp;^%</v>
          </cell>
          <cell r="BY389" t="str">
            <v>&amp;^%</v>
          </cell>
          <cell r="CA389" t="str">
            <v>St Albans</v>
          </cell>
          <cell r="CB389" t="str">
            <v>E07000100</v>
          </cell>
          <cell r="CC389">
            <v>43000</v>
          </cell>
          <cell r="CD389">
            <v>9.5</v>
          </cell>
          <cell r="CE389">
            <v>22632</v>
          </cell>
          <cell r="CF389">
            <v>10</v>
          </cell>
          <cell r="CG389">
            <v>26239</v>
          </cell>
          <cell r="CH389">
            <v>6.9</v>
          </cell>
          <cell r="CI389">
            <v>6155</v>
          </cell>
          <cell r="CJ389">
            <v>13</v>
          </cell>
          <cell r="CK389" t="str">
            <v>&amp;^%</v>
          </cell>
          <cell r="CL389" t="str">
            <v>&amp;^%</v>
          </cell>
          <cell r="CN389" t="str">
            <v>St Albans</v>
          </cell>
          <cell r="CO389" t="str">
            <v>E07000100</v>
          </cell>
          <cell r="CP389">
            <v>55000</v>
          </cell>
          <cell r="CQ389">
            <v>5.6</v>
          </cell>
          <cell r="CR389">
            <v>11.65</v>
          </cell>
          <cell r="CS389">
            <v>5.6</v>
          </cell>
          <cell r="CT389">
            <v>14.51</v>
          </cell>
          <cell r="CU389">
            <v>3.5</v>
          </cell>
          <cell r="CV389">
            <v>6.5</v>
          </cell>
          <cell r="CW389">
            <v>2.2000000000000002</v>
          </cell>
          <cell r="CX389" t="str">
            <v>&amp;^%</v>
          </cell>
          <cell r="CY389" t="str">
            <v>&amp;^%</v>
          </cell>
          <cell r="DA389" t="str">
            <v>St Albans</v>
          </cell>
          <cell r="DB389" t="str">
            <v>E07000100</v>
          </cell>
          <cell r="DC389">
            <v>55000</v>
          </cell>
          <cell r="DD389">
            <v>5.6</v>
          </cell>
          <cell r="DE389">
            <v>403.3</v>
          </cell>
          <cell r="DF389">
            <v>6.9</v>
          </cell>
          <cell r="DG389">
            <v>462.1</v>
          </cell>
          <cell r="DH389">
            <v>4.0999999999999996</v>
          </cell>
          <cell r="DI389">
            <v>101.5</v>
          </cell>
          <cell r="DJ389">
            <v>15</v>
          </cell>
          <cell r="DK389" t="str">
            <v>&amp;^%</v>
          </cell>
          <cell r="DL389" t="str">
            <v>&amp;^%</v>
          </cell>
          <cell r="DN389" t="str">
            <v>St Albans</v>
          </cell>
          <cell r="DO389" t="str">
            <v>E07000100</v>
          </cell>
          <cell r="DP389">
            <v>14000</v>
          </cell>
          <cell r="DQ389">
            <v>10.8</v>
          </cell>
          <cell r="DR389">
            <v>37</v>
          </cell>
          <cell r="DS389">
            <v>1.7</v>
          </cell>
          <cell r="DT389">
            <v>36.6</v>
          </cell>
          <cell r="DU389">
            <v>1</v>
          </cell>
          <cell r="DV389">
            <v>32.5</v>
          </cell>
          <cell r="DW389">
            <v>1.9</v>
          </cell>
          <cell r="DX389" t="str">
            <v>&amp;^%</v>
          </cell>
          <cell r="DY389" t="str">
            <v>&amp;^%</v>
          </cell>
          <cell r="EA389" t="str">
            <v>St Albans</v>
          </cell>
          <cell r="EB389" t="str">
            <v>E07000100</v>
          </cell>
          <cell r="EC389">
            <v>11000</v>
          </cell>
          <cell r="ED389">
            <v>13.3</v>
          </cell>
          <cell r="EE389">
            <v>25103</v>
          </cell>
          <cell r="EF389">
            <v>10</v>
          </cell>
          <cell r="EG389">
            <v>28023</v>
          </cell>
          <cell r="EH389">
            <v>6.3</v>
          </cell>
          <cell r="EI389">
            <v>14560</v>
          </cell>
          <cell r="EJ389">
            <v>18</v>
          </cell>
          <cell r="EK389" t="str">
            <v>&amp;^%</v>
          </cell>
          <cell r="EL389" t="str">
            <v>&amp;^%</v>
          </cell>
          <cell r="EN389" t="str">
            <v>St Albans</v>
          </cell>
          <cell r="EO389" t="str">
            <v>E07000100</v>
          </cell>
          <cell r="EP389">
            <v>14000</v>
          </cell>
          <cell r="EQ389">
            <v>10.8</v>
          </cell>
          <cell r="ER389">
            <v>11.98</v>
          </cell>
          <cell r="ES389">
            <v>9.6999999999999993</v>
          </cell>
          <cell r="ET389">
            <v>13.85</v>
          </cell>
          <cell r="EU389">
            <v>5.6</v>
          </cell>
          <cell r="EV389">
            <v>6.98</v>
          </cell>
          <cell r="EW389">
            <v>4.9000000000000004</v>
          </cell>
          <cell r="EX389" t="str">
            <v>&amp;^%</v>
          </cell>
          <cell r="EY389" t="str">
            <v>&amp;^%</v>
          </cell>
          <cell r="FA389" t="str">
            <v>St Albans</v>
          </cell>
          <cell r="FB389" t="str">
            <v>E07000100</v>
          </cell>
          <cell r="FC389">
            <v>14000</v>
          </cell>
          <cell r="FD389">
            <v>10.8</v>
          </cell>
          <cell r="FE389">
            <v>443.6</v>
          </cell>
          <cell r="FF389">
            <v>7.1</v>
          </cell>
          <cell r="FG389">
            <v>507.5</v>
          </cell>
          <cell r="FH389">
            <v>5.3</v>
          </cell>
          <cell r="FI389">
            <v>256.5</v>
          </cell>
          <cell r="FJ389">
            <v>9.8000000000000007</v>
          </cell>
          <cell r="FK389" t="str">
            <v>&amp;^%</v>
          </cell>
          <cell r="FL389" t="str">
            <v>&amp;^%</v>
          </cell>
          <cell r="FN389" t="str">
            <v>St Albans</v>
          </cell>
          <cell r="FO389" t="str">
            <v>E07000100</v>
          </cell>
          <cell r="FP389">
            <v>24000</v>
          </cell>
          <cell r="FQ389">
            <v>8.8000000000000007</v>
          </cell>
          <cell r="FR389">
            <v>39</v>
          </cell>
          <cell r="FS389">
            <v>1.6</v>
          </cell>
          <cell r="FT389">
            <v>40.1</v>
          </cell>
          <cell r="FU389">
            <v>1.3</v>
          </cell>
          <cell r="FV389">
            <v>35</v>
          </cell>
          <cell r="FW389">
            <v>2.1</v>
          </cell>
          <cell r="FX389" t="str">
            <v>&amp;^%</v>
          </cell>
          <cell r="FY389" t="str">
            <v>&amp;^%</v>
          </cell>
          <cell r="GA389" t="str">
            <v>St Albans</v>
          </cell>
          <cell r="GB389" t="str">
            <v>E07000100</v>
          </cell>
          <cell r="GC389">
            <v>19000</v>
          </cell>
          <cell r="GD389">
            <v>18.5</v>
          </cell>
          <cell r="GE389">
            <v>30048</v>
          </cell>
          <cell r="GF389">
            <v>17</v>
          </cell>
          <cell r="GG389">
            <v>36893</v>
          </cell>
          <cell r="GH389">
            <v>9.6</v>
          </cell>
          <cell r="GI389" t="str">
            <v>&amp;^%</v>
          </cell>
          <cell r="GJ389" t="str">
            <v>&amp;^%</v>
          </cell>
          <cell r="GK389" t="str">
            <v>&amp;^%</v>
          </cell>
          <cell r="GL389" t="str">
            <v>&amp;^%</v>
          </cell>
          <cell r="GN389" t="str">
            <v>St Albans</v>
          </cell>
          <cell r="GO389" t="str">
            <v>E07000100</v>
          </cell>
          <cell r="GP389">
            <v>24000</v>
          </cell>
          <cell r="GQ389">
            <v>8.8000000000000007</v>
          </cell>
          <cell r="GR389">
            <v>13.34</v>
          </cell>
          <cell r="GS389">
            <v>9</v>
          </cell>
          <cell r="GT389">
            <v>16.04</v>
          </cell>
          <cell r="GU389">
            <v>5.0999999999999996</v>
          </cell>
          <cell r="GV389">
            <v>7.54</v>
          </cell>
          <cell r="GW389">
            <v>5.0999999999999996</v>
          </cell>
          <cell r="GX389" t="str">
            <v>&amp;^%</v>
          </cell>
          <cell r="GY389" t="str">
            <v>&amp;^%</v>
          </cell>
        </row>
        <row r="390">
          <cell r="A390" t="str">
            <v>Stevenage</v>
          </cell>
          <cell r="B390" t="str">
            <v>E07000101</v>
          </cell>
          <cell r="C390">
            <v>20000</v>
          </cell>
          <cell r="D390">
            <v>9.6999999999999993</v>
          </cell>
          <cell r="E390">
            <v>670.1</v>
          </cell>
          <cell r="F390">
            <v>8.1</v>
          </cell>
          <cell r="G390">
            <v>748.2</v>
          </cell>
          <cell r="H390">
            <v>5.6</v>
          </cell>
          <cell r="I390">
            <v>317.3</v>
          </cell>
          <cell r="J390">
            <v>8</v>
          </cell>
          <cell r="K390" t="str">
            <v>&amp;^%</v>
          </cell>
          <cell r="L390" t="str">
            <v>&amp;^%</v>
          </cell>
          <cell r="N390" t="str">
            <v>Stevenage</v>
          </cell>
          <cell r="O390" t="str">
            <v>E07000101</v>
          </cell>
          <cell r="P390">
            <v>33000</v>
          </cell>
          <cell r="Q390">
            <v>7.3</v>
          </cell>
          <cell r="R390">
            <v>37.5</v>
          </cell>
          <cell r="S390">
            <v>0.3</v>
          </cell>
          <cell r="T390">
            <v>38.1</v>
          </cell>
          <cell r="U390">
            <v>0.8</v>
          </cell>
          <cell r="V390">
            <v>32.5</v>
          </cell>
          <cell r="W390">
            <v>2</v>
          </cell>
          <cell r="X390" t="str">
            <v>&amp;^%</v>
          </cell>
          <cell r="Y390" t="str">
            <v>&amp;^%</v>
          </cell>
          <cell r="AA390" t="str">
            <v>Stevenage</v>
          </cell>
          <cell r="AB390" t="str">
            <v>E07000101</v>
          </cell>
          <cell r="AC390">
            <v>28000</v>
          </cell>
          <cell r="AD390">
            <v>8.8000000000000007</v>
          </cell>
          <cell r="AE390">
            <v>31802</v>
          </cell>
          <cell r="AF390">
            <v>9.6</v>
          </cell>
          <cell r="AG390">
            <v>37069</v>
          </cell>
          <cell r="AH390">
            <v>5.5</v>
          </cell>
          <cell r="AI390">
            <v>15582</v>
          </cell>
          <cell r="AJ390">
            <v>7.8</v>
          </cell>
          <cell r="AK390" t="str">
            <v>&amp;^%</v>
          </cell>
          <cell r="AL390" t="str">
            <v>&amp;^%</v>
          </cell>
          <cell r="AN390" t="str">
            <v>Stevenage</v>
          </cell>
          <cell r="AO390" t="str">
            <v>E07000101</v>
          </cell>
          <cell r="AP390">
            <v>33000</v>
          </cell>
          <cell r="AQ390">
            <v>7.3</v>
          </cell>
          <cell r="AR390">
            <v>15.56</v>
          </cell>
          <cell r="AS390">
            <v>8.3000000000000007</v>
          </cell>
          <cell r="AT390">
            <v>17.66</v>
          </cell>
          <cell r="AU390">
            <v>4.4000000000000004</v>
          </cell>
          <cell r="AV390">
            <v>7.82</v>
          </cell>
          <cell r="AW390">
            <v>5.3</v>
          </cell>
          <cell r="AX390" t="str">
            <v>&amp;^%</v>
          </cell>
          <cell r="AY390" t="str">
            <v>&amp;^%</v>
          </cell>
          <cell r="BA390" t="str">
            <v>Stevenage</v>
          </cell>
          <cell r="BB390" t="str">
            <v>E07000101</v>
          </cell>
          <cell r="BC390">
            <v>33000</v>
          </cell>
          <cell r="BD390">
            <v>7.3</v>
          </cell>
          <cell r="BE390">
            <v>606.1</v>
          </cell>
          <cell r="BF390">
            <v>7.9</v>
          </cell>
          <cell r="BG390">
            <v>672.7</v>
          </cell>
          <cell r="BH390">
            <v>4.3</v>
          </cell>
          <cell r="BI390">
            <v>302.5</v>
          </cell>
          <cell r="BJ390">
            <v>6.4</v>
          </cell>
          <cell r="BK390" t="str">
            <v>&amp;^%</v>
          </cell>
          <cell r="BL390" t="str">
            <v>&amp;^%</v>
          </cell>
          <cell r="BN390" t="str">
            <v>Stevenage</v>
          </cell>
          <cell r="BO390" t="str">
            <v>E07000101</v>
          </cell>
          <cell r="BP390">
            <v>45000</v>
          </cell>
          <cell r="BQ390">
            <v>6.2</v>
          </cell>
          <cell r="BR390">
            <v>37</v>
          </cell>
          <cell r="BS390">
            <v>0.4</v>
          </cell>
          <cell r="BT390">
            <v>32.6</v>
          </cell>
          <cell r="BU390">
            <v>2</v>
          </cell>
          <cell r="BV390">
            <v>15.7</v>
          </cell>
          <cell r="BW390">
            <v>14</v>
          </cell>
          <cell r="BX390" t="str">
            <v>&amp;^%</v>
          </cell>
          <cell r="BY390" t="str">
            <v>&amp;^%</v>
          </cell>
          <cell r="CA390" t="str">
            <v>Stevenage</v>
          </cell>
          <cell r="CB390" t="str">
            <v>E07000101</v>
          </cell>
          <cell r="CC390">
            <v>38000</v>
          </cell>
          <cell r="CD390">
            <v>9</v>
          </cell>
          <cell r="CE390">
            <v>24464</v>
          </cell>
          <cell r="CF390">
            <v>14</v>
          </cell>
          <cell r="CG390">
            <v>30267</v>
          </cell>
          <cell r="CH390">
            <v>7.5</v>
          </cell>
          <cell r="CI390" t="str">
            <v>&amp;^%</v>
          </cell>
          <cell r="CJ390" t="str">
            <v>&amp;^%</v>
          </cell>
          <cell r="CK390" t="str">
            <v>&amp;^%</v>
          </cell>
          <cell r="CL390" t="str">
            <v>&amp;^%</v>
          </cell>
          <cell r="CN390" t="str">
            <v>Stevenage</v>
          </cell>
          <cell r="CO390" t="str">
            <v>E07000101</v>
          </cell>
          <cell r="CP390">
            <v>45000</v>
          </cell>
          <cell r="CQ390">
            <v>6.2</v>
          </cell>
          <cell r="CR390">
            <v>12.91</v>
          </cell>
          <cell r="CS390">
            <v>8.4</v>
          </cell>
          <cell r="CT390">
            <v>16.61</v>
          </cell>
          <cell r="CU390">
            <v>4.2</v>
          </cell>
          <cell r="CV390">
            <v>6.69</v>
          </cell>
          <cell r="CW390">
            <v>3.8</v>
          </cell>
          <cell r="CX390" t="str">
            <v>&amp;^%</v>
          </cell>
          <cell r="CY390" t="str">
            <v>&amp;^%</v>
          </cell>
          <cell r="DA390" t="str">
            <v>Stevenage</v>
          </cell>
          <cell r="DB390" t="str">
            <v>E07000101</v>
          </cell>
          <cell r="DC390">
            <v>45000</v>
          </cell>
          <cell r="DD390">
            <v>6.2</v>
          </cell>
          <cell r="DE390">
            <v>442.5</v>
          </cell>
          <cell r="DF390">
            <v>7.7</v>
          </cell>
          <cell r="DG390">
            <v>540.5</v>
          </cell>
          <cell r="DH390">
            <v>4.8</v>
          </cell>
          <cell r="DI390">
            <v>111.4</v>
          </cell>
          <cell r="DJ390">
            <v>13</v>
          </cell>
          <cell r="DK390" t="str">
            <v>&amp;^%</v>
          </cell>
          <cell r="DL390" t="str">
            <v>&amp;^%</v>
          </cell>
          <cell r="DN390" t="str">
            <v>Stevenage</v>
          </cell>
          <cell r="DO390" t="str">
            <v>E07000101</v>
          </cell>
          <cell r="DP390">
            <v>13000</v>
          </cell>
          <cell r="DQ390">
            <v>11</v>
          </cell>
          <cell r="DR390">
            <v>37</v>
          </cell>
          <cell r="DS390">
            <v>0.4</v>
          </cell>
          <cell r="DT390">
            <v>36.4</v>
          </cell>
          <cell r="DU390">
            <v>1.1000000000000001</v>
          </cell>
          <cell r="DV390">
            <v>32</v>
          </cell>
          <cell r="DW390">
            <v>1.9</v>
          </cell>
          <cell r="DX390" t="str">
            <v>&amp;^%</v>
          </cell>
          <cell r="DY390" t="str">
            <v>&amp;^%</v>
          </cell>
          <cell r="EA390" t="str">
            <v>Stevenage</v>
          </cell>
          <cell r="EB390" t="str">
            <v>E07000101</v>
          </cell>
          <cell r="EC390">
            <v>10000</v>
          </cell>
          <cell r="ED390">
            <v>13.8</v>
          </cell>
          <cell r="EE390">
            <v>26215</v>
          </cell>
          <cell r="EF390">
            <v>13</v>
          </cell>
          <cell r="EG390">
            <v>30144</v>
          </cell>
          <cell r="EH390">
            <v>6.9</v>
          </cell>
          <cell r="EI390" t="str">
            <v>&amp;^%</v>
          </cell>
          <cell r="EJ390" t="str">
            <v>&amp;^%</v>
          </cell>
          <cell r="EK390" t="str">
            <v>&amp;^%</v>
          </cell>
          <cell r="EL390" t="str">
            <v>&amp;^%</v>
          </cell>
          <cell r="EN390" t="str">
            <v>Stevenage</v>
          </cell>
          <cell r="EO390" t="str">
            <v>E07000101</v>
          </cell>
          <cell r="EP390">
            <v>13000</v>
          </cell>
          <cell r="EQ390">
            <v>11</v>
          </cell>
          <cell r="ER390">
            <v>12.98</v>
          </cell>
          <cell r="ES390">
            <v>10</v>
          </cell>
          <cell r="ET390">
            <v>15.32</v>
          </cell>
          <cell r="EU390">
            <v>5.7</v>
          </cell>
          <cell r="EV390">
            <v>8.0299999999999994</v>
          </cell>
          <cell r="EW390">
            <v>8.5</v>
          </cell>
          <cell r="EX390" t="str">
            <v>&amp;^%</v>
          </cell>
          <cell r="EY390" t="str">
            <v>&amp;^%</v>
          </cell>
          <cell r="FA390" t="str">
            <v>Stevenage</v>
          </cell>
          <cell r="FB390" t="str">
            <v>E07000101</v>
          </cell>
          <cell r="FC390">
            <v>13000</v>
          </cell>
          <cell r="FD390">
            <v>11</v>
          </cell>
          <cell r="FE390">
            <v>476.5</v>
          </cell>
          <cell r="FF390">
            <v>10</v>
          </cell>
          <cell r="FG390">
            <v>558.5</v>
          </cell>
          <cell r="FH390">
            <v>5.7</v>
          </cell>
          <cell r="FI390">
            <v>269.2</v>
          </cell>
          <cell r="FJ390">
            <v>8.1</v>
          </cell>
          <cell r="FK390" t="str">
            <v>&amp;^%</v>
          </cell>
          <cell r="FL390" t="str">
            <v>&amp;^%</v>
          </cell>
          <cell r="FN390" t="str">
            <v>Stevenage</v>
          </cell>
          <cell r="FO390" t="str">
            <v>E07000101</v>
          </cell>
          <cell r="FP390">
            <v>20000</v>
          </cell>
          <cell r="FQ390">
            <v>9.6999999999999993</v>
          </cell>
          <cell r="FR390">
            <v>37.5</v>
          </cell>
          <cell r="FS390">
            <v>1.7</v>
          </cell>
          <cell r="FT390">
            <v>39.200000000000003</v>
          </cell>
          <cell r="FU390">
            <v>1.1000000000000001</v>
          </cell>
          <cell r="FV390">
            <v>35.6</v>
          </cell>
          <cell r="FW390">
            <v>3.1</v>
          </cell>
          <cell r="FX390" t="str">
            <v>&amp;^%</v>
          </cell>
          <cell r="FY390" t="str">
            <v>&amp;^%</v>
          </cell>
          <cell r="GA390" t="str">
            <v>Stevenage</v>
          </cell>
          <cell r="GB390" t="str">
            <v>E07000101</v>
          </cell>
          <cell r="GC390">
            <v>18000</v>
          </cell>
          <cell r="GD390">
            <v>11.4</v>
          </cell>
          <cell r="GE390">
            <v>34916</v>
          </cell>
          <cell r="GF390">
            <v>12</v>
          </cell>
          <cell r="GG390">
            <v>41097</v>
          </cell>
          <cell r="GH390">
            <v>7</v>
          </cell>
          <cell r="GI390">
            <v>16582</v>
          </cell>
          <cell r="GJ390">
            <v>10</v>
          </cell>
          <cell r="GK390" t="str">
            <v>&amp;^%</v>
          </cell>
          <cell r="GL390" t="str">
            <v>&amp;^%</v>
          </cell>
          <cell r="GN390" t="str">
            <v>Stevenage</v>
          </cell>
          <cell r="GO390" t="str">
            <v>E07000101</v>
          </cell>
          <cell r="GP390">
            <v>20000</v>
          </cell>
          <cell r="GQ390">
            <v>9.6999999999999993</v>
          </cell>
          <cell r="GR390">
            <v>17.21</v>
          </cell>
          <cell r="GS390">
            <v>9.8000000000000007</v>
          </cell>
          <cell r="GT390">
            <v>19.100000000000001</v>
          </cell>
          <cell r="GU390">
            <v>5.8</v>
          </cell>
          <cell r="GV390">
            <v>7.58</v>
          </cell>
          <cell r="GW390">
            <v>8</v>
          </cell>
          <cell r="GX390" t="str">
            <v>&amp;^%</v>
          </cell>
          <cell r="GY390" t="str">
            <v>&amp;^%</v>
          </cell>
        </row>
        <row r="391">
          <cell r="A391" t="str">
            <v>Three Rivers</v>
          </cell>
          <cell r="B391" t="str">
            <v>E07000102</v>
          </cell>
          <cell r="C391">
            <v>12000</v>
          </cell>
          <cell r="D391">
            <v>12.2</v>
          </cell>
          <cell r="E391">
            <v>637.79999999999995</v>
          </cell>
          <cell r="F391">
            <v>12</v>
          </cell>
          <cell r="G391">
            <v>717.1</v>
          </cell>
          <cell r="H391">
            <v>6.1</v>
          </cell>
          <cell r="I391">
            <v>307.39999999999998</v>
          </cell>
          <cell r="J391">
            <v>13</v>
          </cell>
          <cell r="K391" t="str">
            <v>&amp;^%</v>
          </cell>
          <cell r="L391" t="str">
            <v>&amp;^%</v>
          </cell>
          <cell r="N391" t="str">
            <v>Three Rivers</v>
          </cell>
          <cell r="O391" t="str">
            <v>E07000102</v>
          </cell>
          <cell r="P391">
            <v>19000</v>
          </cell>
          <cell r="Q391">
            <v>9.5</v>
          </cell>
          <cell r="R391">
            <v>37.5</v>
          </cell>
          <cell r="S391">
            <v>1.1000000000000001</v>
          </cell>
          <cell r="T391">
            <v>38.4</v>
          </cell>
          <cell r="U391">
            <v>1.1000000000000001</v>
          </cell>
          <cell r="V391">
            <v>33.1</v>
          </cell>
          <cell r="W391">
            <v>2.1</v>
          </cell>
          <cell r="X391" t="str">
            <v>&amp;^%</v>
          </cell>
          <cell r="Y391" t="str">
            <v>&amp;^%</v>
          </cell>
          <cell r="AA391" t="str">
            <v>Three Rivers</v>
          </cell>
          <cell r="AB391" t="str">
            <v>E07000102</v>
          </cell>
          <cell r="AC391">
            <v>16000</v>
          </cell>
          <cell r="AD391">
            <v>11.4</v>
          </cell>
          <cell r="AE391">
            <v>31492</v>
          </cell>
          <cell r="AF391">
            <v>6.9</v>
          </cell>
          <cell r="AG391">
            <v>36066</v>
          </cell>
          <cell r="AH391">
            <v>6</v>
          </cell>
          <cell r="AI391">
            <v>17217</v>
          </cell>
          <cell r="AJ391">
            <v>14</v>
          </cell>
          <cell r="AK391" t="str">
            <v>&amp;^%</v>
          </cell>
          <cell r="AL391" t="str">
            <v>&amp;^%</v>
          </cell>
          <cell r="AN391" t="str">
            <v>Three Rivers</v>
          </cell>
          <cell r="AO391" t="str">
            <v>E07000102</v>
          </cell>
          <cell r="AP391">
            <v>19000</v>
          </cell>
          <cell r="AQ391">
            <v>9.5</v>
          </cell>
          <cell r="AR391">
            <v>15.77</v>
          </cell>
          <cell r="AS391">
            <v>7.2</v>
          </cell>
          <cell r="AT391">
            <v>17.52</v>
          </cell>
          <cell r="AU391">
            <v>4.7</v>
          </cell>
          <cell r="AV391">
            <v>8.18</v>
          </cell>
          <cell r="AW391">
            <v>9.6999999999999993</v>
          </cell>
          <cell r="AX391" t="str">
            <v>&amp;^%</v>
          </cell>
          <cell r="AY391" t="str">
            <v>&amp;^%</v>
          </cell>
          <cell r="BA391" t="str">
            <v>Three Rivers</v>
          </cell>
          <cell r="BB391" t="str">
            <v>E07000102</v>
          </cell>
          <cell r="BC391">
            <v>19000</v>
          </cell>
          <cell r="BD391">
            <v>9.5</v>
          </cell>
          <cell r="BE391">
            <v>606.9</v>
          </cell>
          <cell r="BF391">
            <v>6.1</v>
          </cell>
          <cell r="BG391">
            <v>673</v>
          </cell>
          <cell r="BH391">
            <v>4.5999999999999996</v>
          </cell>
          <cell r="BI391">
            <v>320.39999999999998</v>
          </cell>
          <cell r="BJ391">
            <v>9.6999999999999993</v>
          </cell>
          <cell r="BK391" t="str">
            <v>&amp;^%</v>
          </cell>
          <cell r="BL391" t="str">
            <v>&amp;^%</v>
          </cell>
          <cell r="BN391" t="str">
            <v>Three Rivers</v>
          </cell>
          <cell r="BO391" t="str">
            <v>E07000102</v>
          </cell>
          <cell r="BP391">
            <v>25000</v>
          </cell>
          <cell r="BQ391">
            <v>8.1</v>
          </cell>
          <cell r="BR391">
            <v>37</v>
          </cell>
          <cell r="BS391">
            <v>1.7</v>
          </cell>
          <cell r="BT391">
            <v>32.799999999999997</v>
          </cell>
          <cell r="BU391">
            <v>2.7</v>
          </cell>
          <cell r="BV391">
            <v>14.7</v>
          </cell>
          <cell r="BW391">
            <v>16</v>
          </cell>
          <cell r="BX391" t="str">
            <v>&amp;^%</v>
          </cell>
          <cell r="BY391" t="str">
            <v>&amp;^%</v>
          </cell>
          <cell r="CA391" t="str">
            <v>Three Rivers</v>
          </cell>
          <cell r="CB391" t="str">
            <v>E07000102</v>
          </cell>
          <cell r="CC391">
            <v>21000</v>
          </cell>
          <cell r="CD391">
            <v>9.9</v>
          </cell>
          <cell r="CE391">
            <v>28075</v>
          </cell>
          <cell r="CF391">
            <v>9.1</v>
          </cell>
          <cell r="CG391">
            <v>29897</v>
          </cell>
          <cell r="CH391">
            <v>6.8</v>
          </cell>
          <cell r="CI391" t="str">
            <v>&amp;^%</v>
          </cell>
          <cell r="CJ391" t="str">
            <v>&amp;^%</v>
          </cell>
          <cell r="CK391" t="str">
            <v>&amp;^%</v>
          </cell>
          <cell r="CL391" t="str">
            <v>&amp;^%</v>
          </cell>
          <cell r="CN391" t="str">
            <v>Three Rivers</v>
          </cell>
          <cell r="CO391" t="str">
            <v>E07000102</v>
          </cell>
          <cell r="CP391">
            <v>25000</v>
          </cell>
          <cell r="CQ391">
            <v>8.1</v>
          </cell>
          <cell r="CR391">
            <v>14.15</v>
          </cell>
          <cell r="CS391">
            <v>8.1</v>
          </cell>
          <cell r="CT391">
            <v>16.68</v>
          </cell>
          <cell r="CU391">
            <v>4.5</v>
          </cell>
          <cell r="CV391">
            <v>7</v>
          </cell>
          <cell r="CW391">
            <v>4</v>
          </cell>
          <cell r="CX391" t="str">
            <v>&amp;^%</v>
          </cell>
          <cell r="CY391" t="str">
            <v>&amp;^%</v>
          </cell>
          <cell r="DA391" t="str">
            <v>Three Rivers</v>
          </cell>
          <cell r="DB391" t="str">
            <v>E07000102</v>
          </cell>
          <cell r="DC391">
            <v>25000</v>
          </cell>
          <cell r="DD391">
            <v>8.1</v>
          </cell>
          <cell r="DE391">
            <v>526.5</v>
          </cell>
          <cell r="DF391">
            <v>9.1999999999999993</v>
          </cell>
          <cell r="DG391">
            <v>547.29999999999995</v>
          </cell>
          <cell r="DH391">
            <v>5.4</v>
          </cell>
          <cell r="DI391" t="str">
            <v>&amp;^%</v>
          </cell>
          <cell r="DJ391" t="str">
            <v>&amp;^%</v>
          </cell>
          <cell r="DK391" t="str">
            <v>&amp;^%</v>
          </cell>
          <cell r="DL391" t="str">
            <v>&amp;^%</v>
          </cell>
          <cell r="DN391" t="str">
            <v>Three Rivers</v>
          </cell>
          <cell r="DO391" t="str">
            <v>E07000102</v>
          </cell>
          <cell r="DP391">
            <v>7000</v>
          </cell>
          <cell r="DQ391">
            <v>15</v>
          </cell>
          <cell r="DR391">
            <v>37.200000000000003</v>
          </cell>
          <cell r="DS391">
            <v>1.3</v>
          </cell>
          <cell r="DT391">
            <v>36.799999999999997</v>
          </cell>
          <cell r="DU391">
            <v>1.5</v>
          </cell>
          <cell r="DV391" t="str">
            <v>&amp;^%</v>
          </cell>
          <cell r="DW391" t="str">
            <v>&amp;^%</v>
          </cell>
          <cell r="DX391" t="str">
            <v>&amp;^%</v>
          </cell>
          <cell r="DY391" t="str">
            <v>&amp;^%</v>
          </cell>
          <cell r="EA391" t="str">
            <v>Three Rivers</v>
          </cell>
          <cell r="EB391" t="str">
            <v>E07000102</v>
          </cell>
          <cell r="EC391">
            <v>6000</v>
          </cell>
          <cell r="ED391">
            <v>18.2</v>
          </cell>
          <cell r="EE391">
            <v>30101</v>
          </cell>
          <cell r="EF391">
            <v>9.3000000000000007</v>
          </cell>
          <cell r="EG391">
            <v>31340</v>
          </cell>
          <cell r="EH391">
            <v>6.6</v>
          </cell>
          <cell r="EI391" t="str">
            <v>&amp;^%</v>
          </cell>
          <cell r="EJ391" t="str">
            <v>&amp;^%</v>
          </cell>
          <cell r="EK391" t="str">
            <v>&amp;^%</v>
          </cell>
          <cell r="EL391" t="str">
            <v>&amp;^%</v>
          </cell>
          <cell r="EN391" t="str">
            <v>Three Rivers</v>
          </cell>
          <cell r="EO391" t="str">
            <v>E07000102</v>
          </cell>
          <cell r="EP391">
            <v>7000</v>
          </cell>
          <cell r="EQ391">
            <v>15</v>
          </cell>
          <cell r="ER391">
            <v>15.27</v>
          </cell>
          <cell r="ES391">
            <v>9.5</v>
          </cell>
          <cell r="ET391">
            <v>16.239999999999998</v>
          </cell>
          <cell r="EU391">
            <v>6</v>
          </cell>
          <cell r="EV391" t="str">
            <v>&amp;^%</v>
          </cell>
          <cell r="EW391" t="str">
            <v>&amp;^%</v>
          </cell>
          <cell r="EX391" t="str">
            <v>&amp;^%</v>
          </cell>
          <cell r="EY391" t="str">
            <v>&amp;^%</v>
          </cell>
          <cell r="FA391" t="str">
            <v>Three Rivers</v>
          </cell>
          <cell r="FB391" t="str">
            <v>E07000102</v>
          </cell>
          <cell r="FC391">
            <v>7000</v>
          </cell>
          <cell r="FD391">
            <v>15</v>
          </cell>
          <cell r="FE391">
            <v>570.5</v>
          </cell>
          <cell r="FF391">
            <v>9.6999999999999993</v>
          </cell>
          <cell r="FG391">
            <v>596.9</v>
          </cell>
          <cell r="FH391">
            <v>6.1</v>
          </cell>
          <cell r="FI391" t="str">
            <v>&amp;^%</v>
          </cell>
          <cell r="FJ391" t="str">
            <v>&amp;^%</v>
          </cell>
          <cell r="FK391" t="str">
            <v>&amp;^%</v>
          </cell>
          <cell r="FL391" t="str">
            <v>&amp;^%</v>
          </cell>
          <cell r="FN391" t="str">
            <v>Three Rivers</v>
          </cell>
          <cell r="FO391" t="str">
            <v>E07000102</v>
          </cell>
          <cell r="FP391">
            <v>12000</v>
          </cell>
          <cell r="FQ391">
            <v>12.2</v>
          </cell>
          <cell r="FR391">
            <v>37.5</v>
          </cell>
          <cell r="FS391">
            <v>1.8</v>
          </cell>
          <cell r="FT391">
            <v>39.4</v>
          </cell>
          <cell r="FU391">
            <v>1.5</v>
          </cell>
          <cell r="FV391">
            <v>35</v>
          </cell>
          <cell r="FW391">
            <v>2.1</v>
          </cell>
          <cell r="FX391" t="str">
            <v>&amp;^%</v>
          </cell>
          <cell r="FY391" t="str">
            <v>&amp;^%</v>
          </cell>
          <cell r="GA391" t="str">
            <v>Three Rivers</v>
          </cell>
          <cell r="GB391" t="str">
            <v>E07000102</v>
          </cell>
          <cell r="GC391">
            <v>11000</v>
          </cell>
          <cell r="GD391">
            <v>14.6</v>
          </cell>
          <cell r="GE391">
            <v>32466</v>
          </cell>
          <cell r="GF391">
            <v>14</v>
          </cell>
          <cell r="GG391">
            <v>38678</v>
          </cell>
          <cell r="GH391">
            <v>8</v>
          </cell>
          <cell r="GI391" t="str">
            <v>&amp;^%</v>
          </cell>
          <cell r="GJ391" t="str">
            <v>&amp;^%</v>
          </cell>
          <cell r="GK391" t="str">
            <v>&amp;^%</v>
          </cell>
          <cell r="GL391" t="str">
            <v>&amp;^%</v>
          </cell>
          <cell r="GN391" t="str">
            <v>Three Rivers</v>
          </cell>
          <cell r="GO391" t="str">
            <v>E07000102</v>
          </cell>
          <cell r="GP391">
            <v>12000</v>
          </cell>
          <cell r="GQ391">
            <v>12.2</v>
          </cell>
          <cell r="GR391">
            <v>16.77</v>
          </cell>
          <cell r="GS391">
            <v>13</v>
          </cell>
          <cell r="GT391">
            <v>18.21</v>
          </cell>
          <cell r="GU391">
            <v>6.3</v>
          </cell>
          <cell r="GV391">
            <v>7.93</v>
          </cell>
          <cell r="GW391">
            <v>11</v>
          </cell>
          <cell r="GX391" t="str">
            <v>&amp;^%</v>
          </cell>
          <cell r="GY391" t="str">
            <v>&amp;^%</v>
          </cell>
        </row>
        <row r="392">
          <cell r="A392" t="str">
            <v>Watford</v>
          </cell>
          <cell r="B392" t="str">
            <v>E07000103</v>
          </cell>
          <cell r="C392">
            <v>20000</v>
          </cell>
          <cell r="D392">
            <v>9.5</v>
          </cell>
          <cell r="E392">
            <v>594.5</v>
          </cell>
          <cell r="F392">
            <v>9.4</v>
          </cell>
          <cell r="G392">
            <v>725.7</v>
          </cell>
          <cell r="H392">
            <v>5.9</v>
          </cell>
          <cell r="I392">
            <v>274</v>
          </cell>
          <cell r="J392">
            <v>13</v>
          </cell>
          <cell r="K392" t="str">
            <v>&amp;^%</v>
          </cell>
          <cell r="L392" t="str">
            <v>&amp;^%</v>
          </cell>
          <cell r="N392" t="str">
            <v>Watford</v>
          </cell>
          <cell r="O392" t="str">
            <v>E07000103</v>
          </cell>
          <cell r="P392">
            <v>36000</v>
          </cell>
          <cell r="Q392">
            <v>6.9</v>
          </cell>
          <cell r="R392">
            <v>37.5</v>
          </cell>
          <cell r="S392">
            <v>1.6</v>
          </cell>
          <cell r="T392">
            <v>38.799999999999997</v>
          </cell>
          <cell r="U392">
            <v>1</v>
          </cell>
          <cell r="V392">
            <v>33.299999999999997</v>
          </cell>
          <cell r="W392">
            <v>1.9</v>
          </cell>
          <cell r="X392" t="str">
            <v>&amp;^%</v>
          </cell>
          <cell r="Y392" t="str">
            <v>&amp;^%</v>
          </cell>
          <cell r="AA392" t="str">
            <v>Watford</v>
          </cell>
          <cell r="AB392" t="str">
            <v>E07000103</v>
          </cell>
          <cell r="AC392" t="str">
            <v>&amp;^%</v>
          </cell>
          <cell r="AD392" t="str">
            <v>&amp;^%</v>
          </cell>
          <cell r="AE392" t="str">
            <v>&amp;^%</v>
          </cell>
          <cell r="AF392" t="str">
            <v>&amp;^%</v>
          </cell>
          <cell r="AG392">
            <v>32427</v>
          </cell>
          <cell r="AH392">
            <v>8.4</v>
          </cell>
          <cell r="AI392" t="str">
            <v>&amp;^%</v>
          </cell>
          <cell r="AJ392" t="str">
            <v>&amp;^%</v>
          </cell>
          <cell r="AK392" t="str">
            <v>&amp;^%</v>
          </cell>
          <cell r="AL392" t="str">
            <v>&amp;^%</v>
          </cell>
          <cell r="AN392" t="str">
            <v>Watford</v>
          </cell>
          <cell r="AO392" t="str">
            <v>E07000103</v>
          </cell>
          <cell r="AP392">
            <v>36000</v>
          </cell>
          <cell r="AQ392">
            <v>6.9</v>
          </cell>
          <cell r="AR392">
            <v>13.59</v>
          </cell>
          <cell r="AS392">
            <v>5.9</v>
          </cell>
          <cell r="AT392">
            <v>16.29</v>
          </cell>
          <cell r="AU392">
            <v>4.3</v>
          </cell>
          <cell r="AV392">
            <v>6.9</v>
          </cell>
          <cell r="AW392">
            <v>5.2</v>
          </cell>
          <cell r="AX392" t="str">
            <v>&amp;^%</v>
          </cell>
          <cell r="AY392" t="str">
            <v>&amp;^%</v>
          </cell>
          <cell r="BA392" t="str">
            <v>Watford</v>
          </cell>
          <cell r="BB392" t="str">
            <v>E07000103</v>
          </cell>
          <cell r="BC392">
            <v>36000</v>
          </cell>
          <cell r="BD392">
            <v>6.9</v>
          </cell>
          <cell r="BE392">
            <v>534.5</v>
          </cell>
          <cell r="BF392">
            <v>6</v>
          </cell>
          <cell r="BG392">
            <v>632</v>
          </cell>
          <cell r="BH392">
            <v>4.3</v>
          </cell>
          <cell r="BI392">
            <v>272.7</v>
          </cell>
          <cell r="BJ392">
            <v>5.0999999999999996</v>
          </cell>
          <cell r="BK392" t="str">
            <v>&amp;^%</v>
          </cell>
          <cell r="BL392" t="str">
            <v>&amp;^%</v>
          </cell>
          <cell r="BN392" t="str">
            <v>Watford</v>
          </cell>
          <cell r="BO392" t="str">
            <v>E07000103</v>
          </cell>
          <cell r="BP392">
            <v>66000</v>
          </cell>
          <cell r="BQ392">
            <v>5</v>
          </cell>
          <cell r="BR392">
            <v>32.6</v>
          </cell>
          <cell r="BS392">
            <v>5.5</v>
          </cell>
          <cell r="BT392">
            <v>28.1</v>
          </cell>
          <cell r="BU392">
            <v>2.4</v>
          </cell>
          <cell r="BV392">
            <v>7.8</v>
          </cell>
          <cell r="BW392">
            <v>9.8000000000000007</v>
          </cell>
          <cell r="BX392">
            <v>40.4</v>
          </cell>
          <cell r="BY392">
            <v>13</v>
          </cell>
          <cell r="CA392" t="str">
            <v>Watford</v>
          </cell>
          <cell r="CB392" t="str">
            <v>E07000103</v>
          </cell>
          <cell r="CC392">
            <v>52000</v>
          </cell>
          <cell r="CD392">
            <v>13.4</v>
          </cell>
          <cell r="CE392">
            <v>16646</v>
          </cell>
          <cell r="CF392">
            <v>16</v>
          </cell>
          <cell r="CG392">
            <v>22050</v>
          </cell>
          <cell r="CH392">
            <v>6.7</v>
          </cell>
          <cell r="CI392">
            <v>3788</v>
          </cell>
          <cell r="CJ392">
            <v>13</v>
          </cell>
          <cell r="CK392" t="str">
            <v>&amp;^%</v>
          </cell>
          <cell r="CL392" t="str">
            <v>&amp;^%</v>
          </cell>
          <cell r="CN392" t="str">
            <v>Watford</v>
          </cell>
          <cell r="CO392" t="str">
            <v>E07000103</v>
          </cell>
          <cell r="CP392">
            <v>66000</v>
          </cell>
          <cell r="CQ392">
            <v>5</v>
          </cell>
          <cell r="CR392">
            <v>12.07</v>
          </cell>
          <cell r="CS392">
            <v>4</v>
          </cell>
          <cell r="CT392">
            <v>15.18</v>
          </cell>
          <cell r="CU392">
            <v>3.7</v>
          </cell>
          <cell r="CV392">
            <v>6.29</v>
          </cell>
          <cell r="CW392">
            <v>2.6</v>
          </cell>
          <cell r="CX392" t="str">
            <v>&amp;^%</v>
          </cell>
          <cell r="CY392" t="str">
            <v>&amp;^%</v>
          </cell>
          <cell r="DA392" t="str">
            <v>Watford</v>
          </cell>
          <cell r="DB392" t="str">
            <v>E07000103</v>
          </cell>
          <cell r="DC392">
            <v>66000</v>
          </cell>
          <cell r="DD392">
            <v>5</v>
          </cell>
          <cell r="DE392">
            <v>336.8</v>
          </cell>
          <cell r="DF392">
            <v>11</v>
          </cell>
          <cell r="DG392">
            <v>425.9</v>
          </cell>
          <cell r="DH392">
            <v>4.5999999999999996</v>
          </cell>
          <cell r="DI392">
            <v>87</v>
          </cell>
          <cell r="DJ392">
            <v>9.4</v>
          </cell>
          <cell r="DK392" t="str">
            <v>&amp;^%</v>
          </cell>
          <cell r="DL392" t="str">
            <v>&amp;^%</v>
          </cell>
          <cell r="DN392" t="str">
            <v>Watford</v>
          </cell>
          <cell r="DO392" t="str">
            <v>E07000103</v>
          </cell>
          <cell r="DP392">
            <v>16000</v>
          </cell>
          <cell r="DQ392">
            <v>10.1</v>
          </cell>
          <cell r="DR392">
            <v>37.5</v>
          </cell>
          <cell r="DS392">
            <v>0.1</v>
          </cell>
          <cell r="DT392">
            <v>37.6</v>
          </cell>
          <cell r="DU392">
            <v>1.3</v>
          </cell>
          <cell r="DV392">
            <v>32.5</v>
          </cell>
          <cell r="DW392">
            <v>3.4</v>
          </cell>
          <cell r="DX392" t="str">
            <v>&amp;^%</v>
          </cell>
          <cell r="DY392" t="str">
            <v>&amp;^%</v>
          </cell>
          <cell r="EA392" t="str">
            <v>Watford</v>
          </cell>
          <cell r="EB392" t="str">
            <v>E07000103</v>
          </cell>
          <cell r="EC392" t="str">
            <v>&amp;^%</v>
          </cell>
          <cell r="ED392" t="str">
            <v>&amp;^%</v>
          </cell>
          <cell r="EE392">
            <v>23870</v>
          </cell>
          <cell r="EF392" t="str">
            <v>&amp;^%</v>
          </cell>
          <cell r="EG392">
            <v>26381</v>
          </cell>
          <cell r="EH392">
            <v>12</v>
          </cell>
          <cell r="EI392" t="str">
            <v>&amp;^%</v>
          </cell>
          <cell r="EJ392" t="str">
            <v>&amp;^%</v>
          </cell>
          <cell r="EK392" t="str">
            <v>&amp;^%</v>
          </cell>
          <cell r="EL392" t="str">
            <v>&amp;^%</v>
          </cell>
          <cell r="EN392" t="str">
            <v>Watford</v>
          </cell>
          <cell r="EO392" t="str">
            <v>E07000103</v>
          </cell>
          <cell r="EP392">
            <v>16000</v>
          </cell>
          <cell r="EQ392">
            <v>10.1</v>
          </cell>
          <cell r="ER392">
            <v>12.74</v>
          </cell>
          <cell r="ES392">
            <v>6.6</v>
          </cell>
          <cell r="ET392">
            <v>13.62</v>
          </cell>
          <cell r="EU392">
            <v>4.7</v>
          </cell>
          <cell r="EV392">
            <v>7.18</v>
          </cell>
          <cell r="EW392">
            <v>5.3</v>
          </cell>
          <cell r="EX392" t="str">
            <v>&amp;^%</v>
          </cell>
          <cell r="EY392" t="str">
            <v>&amp;^%</v>
          </cell>
          <cell r="FA392" t="str">
            <v>Watford</v>
          </cell>
          <cell r="FB392" t="str">
            <v>E07000103</v>
          </cell>
          <cell r="FC392">
            <v>16000</v>
          </cell>
          <cell r="FD392">
            <v>10.1</v>
          </cell>
          <cell r="FE392">
            <v>475.4</v>
          </cell>
          <cell r="FF392">
            <v>6.9</v>
          </cell>
          <cell r="FG392">
            <v>512.20000000000005</v>
          </cell>
          <cell r="FH392">
            <v>4.5</v>
          </cell>
          <cell r="FI392">
            <v>264.39999999999998</v>
          </cell>
          <cell r="FJ392">
            <v>5.7</v>
          </cell>
          <cell r="FK392" t="str">
            <v>&amp;^%</v>
          </cell>
          <cell r="FL392" t="str">
            <v>&amp;^%</v>
          </cell>
          <cell r="FN392" t="str">
            <v>Watford</v>
          </cell>
          <cell r="FO392" t="str">
            <v>E07000103</v>
          </cell>
          <cell r="FP392">
            <v>20000</v>
          </cell>
          <cell r="FQ392">
            <v>9.5</v>
          </cell>
          <cell r="FR392">
            <v>37.5</v>
          </cell>
          <cell r="FS392">
            <v>1.7</v>
          </cell>
          <cell r="FT392">
            <v>39.700000000000003</v>
          </cell>
          <cell r="FU392">
            <v>1.5</v>
          </cell>
          <cell r="FV392">
            <v>35</v>
          </cell>
          <cell r="FW392">
            <v>1.9</v>
          </cell>
          <cell r="FX392" t="str">
            <v>&amp;^%</v>
          </cell>
          <cell r="FY392" t="str">
            <v>&amp;^%</v>
          </cell>
          <cell r="GA392" t="str">
            <v>Watford</v>
          </cell>
          <cell r="GB392" t="str">
            <v>E07000103</v>
          </cell>
          <cell r="GC392" t="str">
            <v>&amp;^%</v>
          </cell>
          <cell r="GD392" t="str">
            <v>&amp;^%</v>
          </cell>
          <cell r="GE392">
            <v>30205</v>
          </cell>
          <cell r="GF392" t="str">
            <v>&amp;^%</v>
          </cell>
          <cell r="GG392">
            <v>36611</v>
          </cell>
          <cell r="GH392">
            <v>12</v>
          </cell>
          <cell r="GI392" t="str">
            <v>&amp;^%</v>
          </cell>
          <cell r="GJ392" t="str">
            <v>&amp;^%</v>
          </cell>
          <cell r="GK392" t="str">
            <v>&amp;^%</v>
          </cell>
          <cell r="GL392" t="str">
            <v>&amp;^%</v>
          </cell>
          <cell r="GN392" t="str">
            <v>Watford</v>
          </cell>
          <cell r="GO392" t="str">
            <v>E07000103</v>
          </cell>
          <cell r="GP392">
            <v>20000</v>
          </cell>
          <cell r="GQ392">
            <v>9.5</v>
          </cell>
          <cell r="GR392">
            <v>14.42</v>
          </cell>
          <cell r="GS392">
            <v>13</v>
          </cell>
          <cell r="GT392">
            <v>18.260000000000002</v>
          </cell>
          <cell r="GU392">
            <v>6</v>
          </cell>
          <cell r="GV392">
            <v>6.81</v>
          </cell>
          <cell r="GW392">
            <v>8.6</v>
          </cell>
          <cell r="GX392" t="str">
            <v>&amp;^%</v>
          </cell>
          <cell r="GY392" t="str">
            <v>&amp;^%</v>
          </cell>
        </row>
        <row r="393">
          <cell r="A393" t="str">
            <v>Welwyn Hatfield</v>
          </cell>
          <cell r="B393" t="str">
            <v>E07000104</v>
          </cell>
          <cell r="C393">
            <v>30000</v>
          </cell>
          <cell r="D393">
            <v>7.8</v>
          </cell>
          <cell r="E393">
            <v>580.5</v>
          </cell>
          <cell r="F393">
            <v>10</v>
          </cell>
          <cell r="G393">
            <v>706</v>
          </cell>
          <cell r="H393">
            <v>4.0999999999999996</v>
          </cell>
          <cell r="I393">
            <v>323.7</v>
          </cell>
          <cell r="J393">
            <v>3.6</v>
          </cell>
          <cell r="K393" t="str">
            <v>&amp;^%</v>
          </cell>
          <cell r="L393" t="str">
            <v>&amp;^%</v>
          </cell>
          <cell r="N393" t="str">
            <v>Welwyn Hatfield</v>
          </cell>
          <cell r="O393" t="str">
            <v>E07000104</v>
          </cell>
          <cell r="P393">
            <v>45000</v>
          </cell>
          <cell r="Q393">
            <v>6.2</v>
          </cell>
          <cell r="R393">
            <v>37.5</v>
          </cell>
          <cell r="S393">
            <v>1.6</v>
          </cell>
          <cell r="T393">
            <v>39.1</v>
          </cell>
          <cell r="U393">
            <v>0.7</v>
          </cell>
          <cell r="V393">
            <v>35</v>
          </cell>
          <cell r="W393">
            <v>1.1000000000000001</v>
          </cell>
          <cell r="X393" t="str">
            <v>&amp;^%</v>
          </cell>
          <cell r="Y393" t="str">
            <v>&amp;^%</v>
          </cell>
          <cell r="AA393" t="str">
            <v>Welwyn Hatfield</v>
          </cell>
          <cell r="AB393" t="str">
            <v>E07000104</v>
          </cell>
          <cell r="AC393">
            <v>37000</v>
          </cell>
          <cell r="AD393">
            <v>8.8000000000000007</v>
          </cell>
          <cell r="AE393">
            <v>28941</v>
          </cell>
          <cell r="AF393">
            <v>11</v>
          </cell>
          <cell r="AG393">
            <v>35635</v>
          </cell>
          <cell r="AH393">
            <v>5.0999999999999996</v>
          </cell>
          <cell r="AI393">
            <v>15903</v>
          </cell>
          <cell r="AJ393">
            <v>6.2</v>
          </cell>
          <cell r="AK393" t="str">
            <v>&amp;^%</v>
          </cell>
          <cell r="AL393" t="str">
            <v>&amp;^%</v>
          </cell>
          <cell r="AN393" t="str">
            <v>Welwyn Hatfield</v>
          </cell>
          <cell r="AO393" t="str">
            <v>E07000104</v>
          </cell>
          <cell r="AP393">
            <v>45000</v>
          </cell>
          <cell r="AQ393">
            <v>6.2</v>
          </cell>
          <cell r="AR393">
            <v>14.22</v>
          </cell>
          <cell r="AS393">
            <v>7.1</v>
          </cell>
          <cell r="AT393">
            <v>17.12</v>
          </cell>
          <cell r="AU393">
            <v>3.6</v>
          </cell>
          <cell r="AV393">
            <v>8</v>
          </cell>
          <cell r="AW393">
            <v>2.9</v>
          </cell>
          <cell r="AX393" t="str">
            <v>&amp;^%</v>
          </cell>
          <cell r="AY393" t="str">
            <v>&amp;^%</v>
          </cell>
          <cell r="BA393" t="str">
            <v>Welwyn Hatfield</v>
          </cell>
          <cell r="BB393" t="str">
            <v>E07000104</v>
          </cell>
          <cell r="BC393">
            <v>45000</v>
          </cell>
          <cell r="BD393">
            <v>6.2</v>
          </cell>
          <cell r="BE393">
            <v>550.79999999999995</v>
          </cell>
          <cell r="BF393">
            <v>7.2</v>
          </cell>
          <cell r="BG393">
            <v>669.4</v>
          </cell>
          <cell r="BH393">
            <v>3.4</v>
          </cell>
          <cell r="BI393">
            <v>313.7</v>
          </cell>
          <cell r="BJ393">
            <v>3.3</v>
          </cell>
          <cell r="BK393" t="str">
            <v>&amp;^%</v>
          </cell>
          <cell r="BL393" t="str">
            <v>&amp;^%</v>
          </cell>
          <cell r="BN393" t="str">
            <v>Welwyn Hatfield</v>
          </cell>
          <cell r="BO393" t="str">
            <v>E07000104</v>
          </cell>
          <cell r="BP393">
            <v>61000</v>
          </cell>
          <cell r="BQ393">
            <v>5.3</v>
          </cell>
          <cell r="BR393">
            <v>37.4</v>
          </cell>
          <cell r="BS393">
            <v>0.3</v>
          </cell>
          <cell r="BT393">
            <v>33.5</v>
          </cell>
          <cell r="BU393">
            <v>1.7</v>
          </cell>
          <cell r="BV393">
            <v>15</v>
          </cell>
          <cell r="BW393">
            <v>14</v>
          </cell>
          <cell r="BX393">
            <v>43.1</v>
          </cell>
          <cell r="BY393">
            <v>12</v>
          </cell>
          <cell r="CA393" t="str">
            <v>Welwyn Hatfield</v>
          </cell>
          <cell r="CB393" t="str">
            <v>E07000104</v>
          </cell>
          <cell r="CC393">
            <v>50000</v>
          </cell>
          <cell r="CD393">
            <v>7.2</v>
          </cell>
          <cell r="CE393">
            <v>23672</v>
          </cell>
          <cell r="CF393">
            <v>10</v>
          </cell>
          <cell r="CG393">
            <v>29070</v>
          </cell>
          <cell r="CH393">
            <v>5.0999999999999996</v>
          </cell>
          <cell r="CI393">
            <v>6165</v>
          </cell>
          <cell r="CJ393">
            <v>18</v>
          </cell>
          <cell r="CK393" t="str">
            <v>&amp;^%</v>
          </cell>
          <cell r="CL393" t="str">
            <v>&amp;^%</v>
          </cell>
          <cell r="CN393" t="str">
            <v>Welwyn Hatfield</v>
          </cell>
          <cell r="CO393" t="str">
            <v>E07000104</v>
          </cell>
          <cell r="CP393">
            <v>61000</v>
          </cell>
          <cell r="CQ393">
            <v>5.3</v>
          </cell>
          <cell r="CR393">
            <v>12.03</v>
          </cell>
          <cell r="CS393">
            <v>6</v>
          </cell>
          <cell r="CT393">
            <v>16.09</v>
          </cell>
          <cell r="CU393">
            <v>3.4</v>
          </cell>
          <cell r="CV393">
            <v>6.69</v>
          </cell>
          <cell r="CW393">
            <v>3.3</v>
          </cell>
          <cell r="CX393" t="str">
            <v>&amp;^%</v>
          </cell>
          <cell r="CY393" t="str">
            <v>&amp;^%</v>
          </cell>
          <cell r="DA393" t="str">
            <v>Welwyn Hatfield</v>
          </cell>
          <cell r="DB393" t="str">
            <v>E07000104</v>
          </cell>
          <cell r="DC393">
            <v>61000</v>
          </cell>
          <cell r="DD393">
            <v>5.3</v>
          </cell>
          <cell r="DE393">
            <v>450</v>
          </cell>
          <cell r="DF393">
            <v>5.5</v>
          </cell>
          <cell r="DG393">
            <v>538.29999999999995</v>
          </cell>
          <cell r="DH393">
            <v>3.9</v>
          </cell>
          <cell r="DI393">
            <v>118.7</v>
          </cell>
          <cell r="DJ393">
            <v>16</v>
          </cell>
          <cell r="DK393" t="str">
            <v>&amp;^%</v>
          </cell>
          <cell r="DL393" t="str">
            <v>&amp;^%</v>
          </cell>
          <cell r="DN393" t="str">
            <v>Welwyn Hatfield</v>
          </cell>
          <cell r="DO393" t="str">
            <v>E07000104</v>
          </cell>
          <cell r="DP393">
            <v>15000</v>
          </cell>
          <cell r="DQ393">
            <v>10.4</v>
          </cell>
          <cell r="DR393">
            <v>37.4</v>
          </cell>
          <cell r="DS393">
            <v>0.1</v>
          </cell>
          <cell r="DT393">
            <v>38</v>
          </cell>
          <cell r="DU393">
            <v>1.1000000000000001</v>
          </cell>
          <cell r="DV393">
            <v>33.4</v>
          </cell>
          <cell r="DW393">
            <v>3.6</v>
          </cell>
          <cell r="DX393" t="str">
            <v>&amp;^%</v>
          </cell>
          <cell r="DY393" t="str">
            <v>&amp;^%</v>
          </cell>
          <cell r="EA393" t="str">
            <v>Welwyn Hatfield</v>
          </cell>
          <cell r="EB393" t="str">
            <v>E07000104</v>
          </cell>
          <cell r="EC393">
            <v>13000</v>
          </cell>
          <cell r="ED393">
            <v>12.5</v>
          </cell>
          <cell r="EE393">
            <v>24754</v>
          </cell>
          <cell r="EF393">
            <v>12</v>
          </cell>
          <cell r="EG393">
            <v>30971</v>
          </cell>
          <cell r="EH393">
            <v>8.4</v>
          </cell>
          <cell r="EI393" t="str">
            <v>&amp;^%</v>
          </cell>
          <cell r="EJ393" t="str">
            <v>&amp;^%</v>
          </cell>
          <cell r="EK393" t="str">
            <v>&amp;^%</v>
          </cell>
          <cell r="EL393" t="str">
            <v>&amp;^%</v>
          </cell>
          <cell r="EN393" t="str">
            <v>Welwyn Hatfield</v>
          </cell>
          <cell r="EO393" t="str">
            <v>E07000104</v>
          </cell>
          <cell r="EP393">
            <v>15000</v>
          </cell>
          <cell r="EQ393">
            <v>10.4</v>
          </cell>
          <cell r="ER393">
            <v>13.35</v>
          </cell>
          <cell r="ES393">
            <v>9.9</v>
          </cell>
          <cell r="ET393">
            <v>15.72</v>
          </cell>
          <cell r="EU393">
            <v>6.1</v>
          </cell>
          <cell r="EV393">
            <v>7.6</v>
          </cell>
          <cell r="EW393">
            <v>4.2</v>
          </cell>
          <cell r="EX393" t="str">
            <v>&amp;^%</v>
          </cell>
          <cell r="EY393" t="str">
            <v>&amp;^%</v>
          </cell>
          <cell r="FA393" t="str">
            <v>Welwyn Hatfield</v>
          </cell>
          <cell r="FB393" t="str">
            <v>E07000104</v>
          </cell>
          <cell r="FC393">
            <v>15000</v>
          </cell>
          <cell r="FD393">
            <v>10.4</v>
          </cell>
          <cell r="FE393">
            <v>479.9</v>
          </cell>
          <cell r="FF393">
            <v>11</v>
          </cell>
          <cell r="FG393">
            <v>596.9</v>
          </cell>
          <cell r="FH393">
            <v>6</v>
          </cell>
          <cell r="FI393">
            <v>278.8</v>
          </cell>
          <cell r="FJ393">
            <v>5</v>
          </cell>
          <cell r="FK393" t="str">
            <v>&amp;^%</v>
          </cell>
          <cell r="FL393" t="str">
            <v>&amp;^%</v>
          </cell>
          <cell r="FN393" t="str">
            <v>Welwyn Hatfield</v>
          </cell>
          <cell r="FO393" t="str">
            <v>E07000104</v>
          </cell>
          <cell r="FP393">
            <v>30000</v>
          </cell>
          <cell r="FQ393">
            <v>7.8</v>
          </cell>
          <cell r="FR393">
            <v>37.5</v>
          </cell>
          <cell r="FS393">
            <v>1.7</v>
          </cell>
          <cell r="FT393">
            <v>39.700000000000003</v>
          </cell>
          <cell r="FU393">
            <v>0.9</v>
          </cell>
          <cell r="FV393">
            <v>36.1</v>
          </cell>
          <cell r="FW393">
            <v>1.3</v>
          </cell>
          <cell r="FX393" t="str">
            <v>&amp;^%</v>
          </cell>
          <cell r="FY393" t="str">
            <v>&amp;^%</v>
          </cell>
          <cell r="GA393" t="str">
            <v>Welwyn Hatfield</v>
          </cell>
          <cell r="GB393" t="str">
            <v>E07000104</v>
          </cell>
          <cell r="GC393">
            <v>24000</v>
          </cell>
          <cell r="GD393">
            <v>11.6</v>
          </cell>
          <cell r="GE393">
            <v>32853</v>
          </cell>
          <cell r="GF393">
            <v>15</v>
          </cell>
          <cell r="GG393">
            <v>38090</v>
          </cell>
          <cell r="GH393">
            <v>6.4</v>
          </cell>
          <cell r="GI393">
            <v>17154</v>
          </cell>
          <cell r="GJ393">
            <v>4.9000000000000004</v>
          </cell>
          <cell r="GK393" t="str">
            <v>&amp;^%</v>
          </cell>
          <cell r="GL393" t="str">
            <v>&amp;^%</v>
          </cell>
          <cell r="GN393" t="str">
            <v>Welwyn Hatfield</v>
          </cell>
          <cell r="GO393" t="str">
            <v>E07000104</v>
          </cell>
          <cell r="GP393">
            <v>30000</v>
          </cell>
          <cell r="GQ393">
            <v>7.8</v>
          </cell>
          <cell r="GR393">
            <v>14.88</v>
          </cell>
          <cell r="GS393">
            <v>11</v>
          </cell>
          <cell r="GT393">
            <v>17.79</v>
          </cell>
          <cell r="GU393">
            <v>4.4000000000000004</v>
          </cell>
          <cell r="GV393">
            <v>8.33</v>
          </cell>
          <cell r="GW393">
            <v>3.9</v>
          </cell>
          <cell r="GX393" t="str">
            <v>&amp;^%</v>
          </cell>
          <cell r="GY393" t="str">
            <v>&amp;^%</v>
          </cell>
        </row>
        <row r="394">
          <cell r="A394" t="str">
            <v>Breckland</v>
          </cell>
          <cell r="B394" t="str">
            <v>E07000143</v>
          </cell>
          <cell r="C394">
            <v>15000</v>
          </cell>
          <cell r="D394">
            <v>10.8</v>
          </cell>
          <cell r="E394">
            <v>480.3</v>
          </cell>
          <cell r="F394">
            <v>8.1999999999999993</v>
          </cell>
          <cell r="G394">
            <v>525</v>
          </cell>
          <cell r="H394">
            <v>4.8</v>
          </cell>
          <cell r="I394">
            <v>262.5</v>
          </cell>
          <cell r="J394">
            <v>9.6</v>
          </cell>
          <cell r="K394" t="str">
            <v>&amp;^%</v>
          </cell>
          <cell r="L394" t="str">
            <v>&amp;^%</v>
          </cell>
          <cell r="N394" t="str">
            <v>Breckland</v>
          </cell>
          <cell r="O394" t="str">
            <v>E07000143</v>
          </cell>
          <cell r="P394">
            <v>23000</v>
          </cell>
          <cell r="Q394">
            <v>8.5</v>
          </cell>
          <cell r="R394">
            <v>40</v>
          </cell>
          <cell r="S394">
            <v>1</v>
          </cell>
          <cell r="T394">
            <v>41</v>
          </cell>
          <cell r="U394">
            <v>1.5</v>
          </cell>
          <cell r="V394">
            <v>32.5</v>
          </cell>
          <cell r="W394">
            <v>2.6</v>
          </cell>
          <cell r="X394" t="str">
            <v>&amp;^%</v>
          </cell>
          <cell r="Y394" t="str">
            <v>&amp;^%</v>
          </cell>
          <cell r="AA394" t="str">
            <v>Breckland</v>
          </cell>
          <cell r="AB394" t="str">
            <v>E07000143</v>
          </cell>
          <cell r="AC394">
            <v>20000</v>
          </cell>
          <cell r="AD394">
            <v>10.3</v>
          </cell>
          <cell r="AE394">
            <v>24474</v>
          </cell>
          <cell r="AF394">
            <v>8</v>
          </cell>
          <cell r="AG394">
            <v>25780</v>
          </cell>
          <cell r="AH394">
            <v>4.9000000000000004</v>
          </cell>
          <cell r="AI394">
            <v>13040</v>
          </cell>
          <cell r="AJ394">
            <v>6.4</v>
          </cell>
          <cell r="AK394" t="str">
            <v>&amp;^%</v>
          </cell>
          <cell r="AL394" t="str">
            <v>&amp;^%</v>
          </cell>
          <cell r="AN394" t="str">
            <v>Breckland</v>
          </cell>
          <cell r="AO394" t="str">
            <v>E07000143</v>
          </cell>
          <cell r="AP394">
            <v>23000</v>
          </cell>
          <cell r="AQ394">
            <v>8.5</v>
          </cell>
          <cell r="AR394">
            <v>10.44</v>
          </cell>
          <cell r="AS394">
            <v>7</v>
          </cell>
          <cell r="AT394">
            <v>11.75</v>
          </cell>
          <cell r="AU394">
            <v>4.0999999999999996</v>
          </cell>
          <cell r="AV394">
            <v>6.3</v>
          </cell>
          <cell r="AW394">
            <v>2.9</v>
          </cell>
          <cell r="AX394" t="str">
            <v>&amp;^%</v>
          </cell>
          <cell r="AY394" t="str">
            <v>&amp;^%</v>
          </cell>
          <cell r="BA394" t="str">
            <v>Breckland</v>
          </cell>
          <cell r="BB394" t="str">
            <v>E07000143</v>
          </cell>
          <cell r="BC394">
            <v>23000</v>
          </cell>
          <cell r="BD394">
            <v>8.5</v>
          </cell>
          <cell r="BE394">
            <v>437.4</v>
          </cell>
          <cell r="BF394">
            <v>7.1</v>
          </cell>
          <cell r="BG394">
            <v>482.4</v>
          </cell>
          <cell r="BH394">
            <v>4.0999999999999996</v>
          </cell>
          <cell r="BI394">
            <v>244.6</v>
          </cell>
          <cell r="BJ394">
            <v>3.9</v>
          </cell>
          <cell r="BK394" t="str">
            <v>&amp;^%</v>
          </cell>
          <cell r="BL394" t="str">
            <v>&amp;^%</v>
          </cell>
          <cell r="BN394" t="str">
            <v>Breckland</v>
          </cell>
          <cell r="BO394" t="str">
            <v>E07000143</v>
          </cell>
          <cell r="BP394">
            <v>35000</v>
          </cell>
          <cell r="BQ394">
            <v>6.9</v>
          </cell>
          <cell r="BR394">
            <v>37</v>
          </cell>
          <cell r="BS394">
            <v>4.0999999999999996</v>
          </cell>
          <cell r="BT394">
            <v>33.6</v>
          </cell>
          <cell r="BU394">
            <v>2.7</v>
          </cell>
          <cell r="BV394">
            <v>13.2</v>
          </cell>
          <cell r="BW394">
            <v>19</v>
          </cell>
          <cell r="BX394" t="str">
            <v>&amp;^%</v>
          </cell>
          <cell r="BY394" t="str">
            <v>&amp;^%</v>
          </cell>
          <cell r="CA394" t="str">
            <v>Breckland</v>
          </cell>
          <cell r="CB394" t="str">
            <v>E07000143</v>
          </cell>
          <cell r="CC394">
            <v>29000</v>
          </cell>
          <cell r="CD394">
            <v>10.4</v>
          </cell>
          <cell r="CE394">
            <v>18143</v>
          </cell>
          <cell r="CF394">
            <v>16</v>
          </cell>
          <cell r="CG394">
            <v>20272</v>
          </cell>
          <cell r="CH394">
            <v>8.3000000000000007</v>
          </cell>
          <cell r="CI394" t="str">
            <v>&amp;^%</v>
          </cell>
          <cell r="CJ394" t="str">
            <v>&amp;^%</v>
          </cell>
          <cell r="CK394" t="str">
            <v>&amp;^%</v>
          </cell>
          <cell r="CL394" t="str">
            <v>&amp;^%</v>
          </cell>
          <cell r="CN394" t="str">
            <v>Breckland</v>
          </cell>
          <cell r="CO394" t="str">
            <v>E07000143</v>
          </cell>
          <cell r="CP394">
            <v>35000</v>
          </cell>
          <cell r="CQ394">
            <v>6.9</v>
          </cell>
          <cell r="CR394">
            <v>9.19</v>
          </cell>
          <cell r="CS394">
            <v>5.3</v>
          </cell>
          <cell r="CT394">
            <v>11.2</v>
          </cell>
          <cell r="CU394">
            <v>3.7</v>
          </cell>
          <cell r="CV394">
            <v>6.2</v>
          </cell>
          <cell r="CW394">
            <v>1.3</v>
          </cell>
          <cell r="CX394" t="str">
            <v>&amp;^%</v>
          </cell>
          <cell r="CY394" t="str">
            <v>&amp;^%</v>
          </cell>
          <cell r="DA394" t="str">
            <v>Breckland</v>
          </cell>
          <cell r="DB394" t="str">
            <v>E07000143</v>
          </cell>
          <cell r="DC394">
            <v>35000</v>
          </cell>
          <cell r="DD394">
            <v>6.9</v>
          </cell>
          <cell r="DE394">
            <v>325.7</v>
          </cell>
          <cell r="DF394">
            <v>9.1999999999999993</v>
          </cell>
          <cell r="DG394">
            <v>376.6</v>
          </cell>
          <cell r="DH394">
            <v>4.5999999999999996</v>
          </cell>
          <cell r="DI394">
            <v>104.3</v>
          </cell>
          <cell r="DJ394">
            <v>17</v>
          </cell>
          <cell r="DK394" t="str">
            <v>&amp;^%</v>
          </cell>
          <cell r="DL394" t="str">
            <v>&amp;^%</v>
          </cell>
          <cell r="DN394" t="str">
            <v>Breckland</v>
          </cell>
          <cell r="DO394" t="str">
            <v>E07000143</v>
          </cell>
          <cell r="DP394">
            <v>8000</v>
          </cell>
          <cell r="DQ394">
            <v>14</v>
          </cell>
          <cell r="DR394">
            <v>37</v>
          </cell>
          <cell r="DS394">
            <v>2.9</v>
          </cell>
          <cell r="DT394">
            <v>37.6</v>
          </cell>
          <cell r="DU394">
            <v>2.4</v>
          </cell>
          <cell r="DV394" t="str">
            <v>&amp;^%</v>
          </cell>
          <cell r="DW394" t="str">
            <v>&amp;^%</v>
          </cell>
          <cell r="DX394" t="str">
            <v>&amp;^%</v>
          </cell>
          <cell r="DY394" t="str">
            <v>&amp;^%</v>
          </cell>
          <cell r="EA394" t="str">
            <v>Breckland</v>
          </cell>
          <cell r="EB394" t="str">
            <v>E07000143</v>
          </cell>
          <cell r="EC394">
            <v>7000</v>
          </cell>
          <cell r="ED394">
            <v>16.600000000000001</v>
          </cell>
          <cell r="EE394">
            <v>17950</v>
          </cell>
          <cell r="EF394">
            <v>15</v>
          </cell>
          <cell r="EG394">
            <v>21300</v>
          </cell>
          <cell r="EH394">
            <v>8.3000000000000007</v>
          </cell>
          <cell r="EI394" t="str">
            <v>&amp;^%</v>
          </cell>
          <cell r="EJ394" t="str">
            <v>&amp;^%</v>
          </cell>
          <cell r="EK394" t="str">
            <v>&amp;^%</v>
          </cell>
          <cell r="EL394" t="str">
            <v>&amp;^%</v>
          </cell>
          <cell r="EN394" t="str">
            <v>Breckland</v>
          </cell>
          <cell r="EO394" t="str">
            <v>E07000143</v>
          </cell>
          <cell r="EP394">
            <v>8000</v>
          </cell>
          <cell r="EQ394">
            <v>14</v>
          </cell>
          <cell r="ER394">
            <v>8.36</v>
          </cell>
          <cell r="ES394">
            <v>13</v>
          </cell>
          <cell r="ET394">
            <v>10.72</v>
          </cell>
          <cell r="EU394">
            <v>7.5</v>
          </cell>
          <cell r="EV394" t="str">
            <v>&amp;^%</v>
          </cell>
          <cell r="EW394" t="str">
            <v>&amp;^%</v>
          </cell>
          <cell r="EX394" t="str">
            <v>&amp;^%</v>
          </cell>
          <cell r="EY394" t="str">
            <v>&amp;^%</v>
          </cell>
          <cell r="FA394" t="str">
            <v>Breckland</v>
          </cell>
          <cell r="FB394" t="str">
            <v>E07000143</v>
          </cell>
          <cell r="FC394">
            <v>8000</v>
          </cell>
          <cell r="FD394">
            <v>14</v>
          </cell>
          <cell r="FE394">
            <v>336.6</v>
          </cell>
          <cell r="FF394">
            <v>13</v>
          </cell>
          <cell r="FG394">
            <v>403.4</v>
          </cell>
          <cell r="FH394">
            <v>7</v>
          </cell>
          <cell r="FI394" t="str">
            <v>&amp;^%</v>
          </cell>
          <cell r="FJ394" t="str">
            <v>&amp;^%</v>
          </cell>
          <cell r="FK394" t="str">
            <v>&amp;^%</v>
          </cell>
          <cell r="FL394" t="str">
            <v>&amp;^%</v>
          </cell>
          <cell r="FN394" t="str">
            <v>Breckland</v>
          </cell>
          <cell r="FO394" t="str">
            <v>E07000143</v>
          </cell>
          <cell r="FP394">
            <v>15000</v>
          </cell>
          <cell r="FQ394">
            <v>10.8</v>
          </cell>
          <cell r="FR394">
            <v>40.299999999999997</v>
          </cell>
          <cell r="FS394">
            <v>2.5</v>
          </cell>
          <cell r="FT394">
            <v>42.9</v>
          </cell>
          <cell r="FU394">
            <v>1.8</v>
          </cell>
          <cell r="FV394">
            <v>36.5</v>
          </cell>
          <cell r="FW394">
            <v>3.6</v>
          </cell>
          <cell r="FX394" t="str">
            <v>&amp;^%</v>
          </cell>
          <cell r="FY394" t="str">
            <v>&amp;^%</v>
          </cell>
          <cell r="GA394" t="str">
            <v>Breckland</v>
          </cell>
          <cell r="GB394" t="str">
            <v>E07000143</v>
          </cell>
          <cell r="GC394">
            <v>13000</v>
          </cell>
          <cell r="GD394">
            <v>13.1</v>
          </cell>
          <cell r="GE394">
            <v>26543</v>
          </cell>
          <cell r="GF394">
            <v>8</v>
          </cell>
          <cell r="GG394">
            <v>28318</v>
          </cell>
          <cell r="GH394">
            <v>5.8</v>
          </cell>
          <cell r="GI394">
            <v>14899</v>
          </cell>
          <cell r="GJ394">
            <v>19</v>
          </cell>
          <cell r="GK394" t="str">
            <v>&amp;^%</v>
          </cell>
          <cell r="GL394" t="str">
            <v>&amp;^%</v>
          </cell>
          <cell r="GN394" t="str">
            <v>Breckland</v>
          </cell>
          <cell r="GO394" t="str">
            <v>E07000143</v>
          </cell>
          <cell r="GP394">
            <v>15000</v>
          </cell>
          <cell r="GQ394">
            <v>10.8</v>
          </cell>
          <cell r="GR394">
            <v>11.1</v>
          </cell>
          <cell r="GS394">
            <v>8.1</v>
          </cell>
          <cell r="GT394">
            <v>12.24</v>
          </cell>
          <cell r="GU394">
            <v>4.9000000000000004</v>
          </cell>
          <cell r="GV394">
            <v>6.58</v>
          </cell>
          <cell r="GW394">
            <v>4.8</v>
          </cell>
          <cell r="GX394" t="str">
            <v>&amp;^%</v>
          </cell>
          <cell r="GY394" t="str">
            <v>&amp;^%</v>
          </cell>
        </row>
        <row r="395">
          <cell r="A395" t="str">
            <v>Broadland</v>
          </cell>
          <cell r="B395" t="str">
            <v>E07000144</v>
          </cell>
          <cell r="C395">
            <v>20000</v>
          </cell>
          <cell r="D395">
            <v>9.3000000000000007</v>
          </cell>
          <cell r="E395">
            <v>508.1</v>
          </cell>
          <cell r="F395">
            <v>7.8</v>
          </cell>
          <cell r="G395">
            <v>594.9</v>
          </cell>
          <cell r="H395">
            <v>5.9</v>
          </cell>
          <cell r="I395">
            <v>297.2</v>
          </cell>
          <cell r="J395">
            <v>5.5</v>
          </cell>
          <cell r="K395" t="str">
            <v>&amp;^%</v>
          </cell>
          <cell r="L395" t="str">
            <v>&amp;^%</v>
          </cell>
          <cell r="N395" t="str">
            <v>Broadland</v>
          </cell>
          <cell r="O395" t="str">
            <v>E07000144</v>
          </cell>
          <cell r="P395">
            <v>28000</v>
          </cell>
          <cell r="Q395">
            <v>7.8</v>
          </cell>
          <cell r="R395">
            <v>37.799999999999997</v>
          </cell>
          <cell r="S395">
            <v>1.7</v>
          </cell>
          <cell r="T395">
            <v>39.9</v>
          </cell>
          <cell r="U395">
            <v>1.1000000000000001</v>
          </cell>
          <cell r="V395" t="str">
            <v>&amp;^%</v>
          </cell>
          <cell r="W395" t="str">
            <v>&amp;^%</v>
          </cell>
          <cell r="X395" t="str">
            <v>&amp;^%</v>
          </cell>
          <cell r="Y395" t="str">
            <v>&amp;^%</v>
          </cell>
          <cell r="AA395" t="str">
            <v>Broadland</v>
          </cell>
          <cell r="AB395" t="str">
            <v>E07000144</v>
          </cell>
          <cell r="AC395">
            <v>24000</v>
          </cell>
          <cell r="AD395">
            <v>10.7</v>
          </cell>
          <cell r="AE395">
            <v>23924</v>
          </cell>
          <cell r="AF395">
            <v>11</v>
          </cell>
          <cell r="AG395">
            <v>30749</v>
          </cell>
          <cell r="AH395">
            <v>7.3</v>
          </cell>
          <cell r="AI395" t="str">
            <v>&amp;^%</v>
          </cell>
          <cell r="AJ395" t="str">
            <v>&amp;^%</v>
          </cell>
          <cell r="AK395" t="str">
            <v>&amp;^%</v>
          </cell>
          <cell r="AL395" t="str">
            <v>&amp;^%</v>
          </cell>
          <cell r="AN395" t="str">
            <v>Broadland</v>
          </cell>
          <cell r="AO395" t="str">
            <v>E07000144</v>
          </cell>
          <cell r="AP395">
            <v>28000</v>
          </cell>
          <cell r="AQ395">
            <v>7.8</v>
          </cell>
          <cell r="AR395">
            <v>11.6</v>
          </cell>
          <cell r="AS395">
            <v>7.1</v>
          </cell>
          <cell r="AT395">
            <v>14.06</v>
          </cell>
          <cell r="AU395">
            <v>5.3</v>
          </cell>
          <cell r="AV395">
            <v>7.17</v>
          </cell>
          <cell r="AW395">
            <v>4</v>
          </cell>
          <cell r="AX395" t="str">
            <v>&amp;^%</v>
          </cell>
          <cell r="AY395" t="str">
            <v>&amp;^%</v>
          </cell>
          <cell r="BA395" t="str">
            <v>Broadland</v>
          </cell>
          <cell r="BB395" t="str">
            <v>E07000144</v>
          </cell>
          <cell r="BC395">
            <v>28000</v>
          </cell>
          <cell r="BD395">
            <v>7.8</v>
          </cell>
          <cell r="BE395">
            <v>455</v>
          </cell>
          <cell r="BF395">
            <v>6.3</v>
          </cell>
          <cell r="BG395">
            <v>560.5</v>
          </cell>
          <cell r="BH395">
            <v>5.0999999999999996</v>
          </cell>
          <cell r="BI395">
            <v>290.89999999999998</v>
          </cell>
          <cell r="BJ395">
            <v>5</v>
          </cell>
          <cell r="BK395" t="str">
            <v>&amp;^%</v>
          </cell>
          <cell r="BL395" t="str">
            <v>&amp;^%</v>
          </cell>
          <cell r="BN395" t="str">
            <v>Broadland</v>
          </cell>
          <cell r="BO395" t="str">
            <v>E07000144</v>
          </cell>
          <cell r="BP395">
            <v>38000</v>
          </cell>
          <cell r="BQ395">
            <v>6.6</v>
          </cell>
          <cell r="BR395">
            <v>37</v>
          </cell>
          <cell r="BS395">
            <v>1.7</v>
          </cell>
          <cell r="BT395">
            <v>33.6</v>
          </cell>
          <cell r="BU395">
            <v>2.2999999999999998</v>
          </cell>
          <cell r="BV395">
            <v>16.100000000000001</v>
          </cell>
          <cell r="BW395">
            <v>10</v>
          </cell>
          <cell r="BX395" t="str">
            <v>&amp;^%</v>
          </cell>
          <cell r="BY395" t="str">
            <v>&amp;^%</v>
          </cell>
          <cell r="CA395" t="str">
            <v>Broadland</v>
          </cell>
          <cell r="CB395" t="str">
            <v>E07000144</v>
          </cell>
          <cell r="CC395">
            <v>33000</v>
          </cell>
          <cell r="CD395">
            <v>8.8000000000000007</v>
          </cell>
          <cell r="CE395">
            <v>21278</v>
          </cell>
          <cell r="CF395">
            <v>8.6</v>
          </cell>
          <cell r="CG395">
            <v>25591</v>
          </cell>
          <cell r="CH395">
            <v>6.9</v>
          </cell>
          <cell r="CI395">
            <v>6860</v>
          </cell>
          <cell r="CJ395">
            <v>18</v>
          </cell>
          <cell r="CK395" t="str">
            <v>&amp;^%</v>
          </cell>
          <cell r="CL395" t="str">
            <v>&amp;^%</v>
          </cell>
          <cell r="CN395" t="str">
            <v>Broadland</v>
          </cell>
          <cell r="CO395" t="str">
            <v>E07000144</v>
          </cell>
          <cell r="CP395">
            <v>38000</v>
          </cell>
          <cell r="CQ395">
            <v>6.6</v>
          </cell>
          <cell r="CR395">
            <v>10.52</v>
          </cell>
          <cell r="CS395">
            <v>4.7</v>
          </cell>
          <cell r="CT395">
            <v>13.76</v>
          </cell>
          <cell r="CU395">
            <v>5</v>
          </cell>
          <cell r="CV395">
            <v>6.5</v>
          </cell>
          <cell r="CW395">
            <v>3.5</v>
          </cell>
          <cell r="CX395" t="str">
            <v>&amp;^%</v>
          </cell>
          <cell r="CY395" t="str">
            <v>&amp;^%</v>
          </cell>
          <cell r="DA395" t="str">
            <v>Broadland</v>
          </cell>
          <cell r="DB395" t="str">
            <v>E07000144</v>
          </cell>
          <cell r="DC395">
            <v>38000</v>
          </cell>
          <cell r="DD395">
            <v>6.6</v>
          </cell>
          <cell r="DE395">
            <v>392</v>
          </cell>
          <cell r="DF395">
            <v>5.5</v>
          </cell>
          <cell r="DG395">
            <v>462.9</v>
          </cell>
          <cell r="DH395">
            <v>5.4</v>
          </cell>
          <cell r="DI395">
            <v>122.3</v>
          </cell>
          <cell r="DJ395">
            <v>11</v>
          </cell>
          <cell r="DK395" t="str">
            <v>&amp;^%</v>
          </cell>
          <cell r="DL395" t="str">
            <v>&amp;^%</v>
          </cell>
          <cell r="DN395" t="str">
            <v>Broadland</v>
          </cell>
          <cell r="DO395" t="str">
            <v>E07000144</v>
          </cell>
          <cell r="DP395">
            <v>7000</v>
          </cell>
          <cell r="DQ395">
            <v>14.7</v>
          </cell>
          <cell r="DR395">
            <v>37.5</v>
          </cell>
          <cell r="DS395">
            <v>1.9</v>
          </cell>
          <cell r="DT395">
            <v>38.5</v>
          </cell>
          <cell r="DU395">
            <v>2</v>
          </cell>
          <cell r="DV395" t="str">
            <v>&amp;^%</v>
          </cell>
          <cell r="DW395" t="str">
            <v>&amp;^%</v>
          </cell>
          <cell r="DX395" t="str">
            <v>&amp;^%</v>
          </cell>
          <cell r="DY395" t="str">
            <v>&amp;^%</v>
          </cell>
          <cell r="EA395" t="str">
            <v>Broadland</v>
          </cell>
          <cell r="EB395" t="str">
            <v>E07000144</v>
          </cell>
          <cell r="EC395">
            <v>6000</v>
          </cell>
          <cell r="ED395">
            <v>17.7</v>
          </cell>
          <cell r="EE395">
            <v>21223</v>
          </cell>
          <cell r="EF395">
            <v>8.9</v>
          </cell>
          <cell r="EG395">
            <v>24999</v>
          </cell>
          <cell r="EH395">
            <v>12</v>
          </cell>
          <cell r="EI395" t="str">
            <v>&amp;^%</v>
          </cell>
          <cell r="EJ395" t="str">
            <v>&amp;^%</v>
          </cell>
          <cell r="EK395" t="str">
            <v>&amp;^%</v>
          </cell>
          <cell r="EL395" t="str">
            <v>&amp;^%</v>
          </cell>
          <cell r="EN395" t="str">
            <v>Broadland</v>
          </cell>
          <cell r="EO395" t="str">
            <v>E07000144</v>
          </cell>
          <cell r="EP395">
            <v>7000</v>
          </cell>
          <cell r="EQ395">
            <v>14.7</v>
          </cell>
          <cell r="ER395">
            <v>10.61</v>
          </cell>
          <cell r="ES395">
            <v>8.1</v>
          </cell>
          <cell r="ET395">
            <v>12.03</v>
          </cell>
          <cell r="EU395">
            <v>8.9</v>
          </cell>
          <cell r="EV395" t="str">
            <v>&amp;^%</v>
          </cell>
          <cell r="EW395" t="str">
            <v>&amp;^%</v>
          </cell>
          <cell r="EX395" t="str">
            <v>&amp;^%</v>
          </cell>
          <cell r="EY395" t="str">
            <v>&amp;^%</v>
          </cell>
          <cell r="FA395" t="str">
            <v>Broadland</v>
          </cell>
          <cell r="FB395" t="str">
            <v>E07000144</v>
          </cell>
          <cell r="FC395">
            <v>7000</v>
          </cell>
          <cell r="FD395">
            <v>14.7</v>
          </cell>
          <cell r="FE395">
            <v>393.1</v>
          </cell>
          <cell r="FF395">
            <v>7.5</v>
          </cell>
          <cell r="FG395">
            <v>463.4</v>
          </cell>
          <cell r="FH395">
            <v>8.8000000000000007</v>
          </cell>
          <cell r="FI395" t="str">
            <v>&amp;^%</v>
          </cell>
          <cell r="FJ395" t="str">
            <v>&amp;^%</v>
          </cell>
          <cell r="FK395" t="str">
            <v>&amp;^%</v>
          </cell>
          <cell r="FL395" t="str">
            <v>&amp;^%</v>
          </cell>
          <cell r="FN395" t="str">
            <v>Broadland</v>
          </cell>
          <cell r="FO395" t="str">
            <v>E07000144</v>
          </cell>
          <cell r="FP395">
            <v>20000</v>
          </cell>
          <cell r="FQ395">
            <v>9.3000000000000007</v>
          </cell>
          <cell r="FR395">
            <v>39.1</v>
          </cell>
          <cell r="FS395">
            <v>1.6</v>
          </cell>
          <cell r="FT395">
            <v>40.299999999999997</v>
          </cell>
          <cell r="FU395">
            <v>1.3</v>
          </cell>
          <cell r="FV395">
            <v>35</v>
          </cell>
          <cell r="FW395">
            <v>1.4</v>
          </cell>
          <cell r="FX395" t="str">
            <v>&amp;^%</v>
          </cell>
          <cell r="FY395" t="str">
            <v>&amp;^%</v>
          </cell>
          <cell r="GA395" t="str">
            <v>Broadland</v>
          </cell>
          <cell r="GB395" t="str">
            <v>E07000144</v>
          </cell>
          <cell r="GC395">
            <v>18000</v>
          </cell>
          <cell r="GD395">
            <v>13</v>
          </cell>
          <cell r="GE395">
            <v>27594</v>
          </cell>
          <cell r="GF395">
            <v>13</v>
          </cell>
          <cell r="GG395">
            <v>32695</v>
          </cell>
          <cell r="GH395">
            <v>8.8000000000000007</v>
          </cell>
          <cell r="GI395" t="str">
            <v>&amp;^%</v>
          </cell>
          <cell r="GJ395" t="str">
            <v>&amp;^%</v>
          </cell>
          <cell r="GK395" t="str">
            <v>&amp;^%</v>
          </cell>
          <cell r="GL395" t="str">
            <v>&amp;^%</v>
          </cell>
          <cell r="GN395" t="str">
            <v>Broadland</v>
          </cell>
          <cell r="GO395" t="str">
            <v>E07000144</v>
          </cell>
          <cell r="GP395">
            <v>20000</v>
          </cell>
          <cell r="GQ395">
            <v>9.3000000000000007</v>
          </cell>
          <cell r="GR395">
            <v>12.54</v>
          </cell>
          <cell r="GS395">
            <v>8</v>
          </cell>
          <cell r="GT395">
            <v>14.75</v>
          </cell>
          <cell r="GU395">
            <v>6.3</v>
          </cell>
          <cell r="GV395">
            <v>7.21</v>
          </cell>
          <cell r="GW395">
            <v>5.5</v>
          </cell>
          <cell r="GX395" t="str">
            <v>&amp;^%</v>
          </cell>
          <cell r="GY395" t="str">
            <v>&amp;^%</v>
          </cell>
        </row>
        <row r="396">
          <cell r="A396" t="str">
            <v>Great Yarmouth</v>
          </cell>
          <cell r="B396" t="str">
            <v>E07000145</v>
          </cell>
          <cell r="C396">
            <v>15000</v>
          </cell>
          <cell r="D396">
            <v>10.9</v>
          </cell>
          <cell r="E396">
            <v>541.4</v>
          </cell>
          <cell r="F396">
            <v>7.1</v>
          </cell>
          <cell r="G396">
            <v>611.29999999999995</v>
          </cell>
          <cell r="H396">
            <v>6</v>
          </cell>
          <cell r="I396">
            <v>314.2</v>
          </cell>
          <cell r="J396">
            <v>14</v>
          </cell>
          <cell r="K396" t="str">
            <v>&amp;^%</v>
          </cell>
          <cell r="L396" t="str">
            <v>&amp;^%</v>
          </cell>
          <cell r="N396" t="str">
            <v>Great Yarmouth</v>
          </cell>
          <cell r="O396" t="str">
            <v>E07000145</v>
          </cell>
          <cell r="P396">
            <v>23000</v>
          </cell>
          <cell r="Q396">
            <v>8.6999999999999993</v>
          </cell>
          <cell r="R396">
            <v>39</v>
          </cell>
          <cell r="S396">
            <v>1.6</v>
          </cell>
          <cell r="T396">
            <v>41.1</v>
          </cell>
          <cell r="U396">
            <v>1.7</v>
          </cell>
          <cell r="V396">
            <v>33.799999999999997</v>
          </cell>
          <cell r="W396">
            <v>1.9</v>
          </cell>
          <cell r="X396" t="str">
            <v>&amp;^%</v>
          </cell>
          <cell r="Y396" t="str">
            <v>&amp;^%</v>
          </cell>
          <cell r="AA396" t="str">
            <v>Great Yarmouth</v>
          </cell>
          <cell r="AB396" t="str">
            <v>E07000145</v>
          </cell>
          <cell r="AC396">
            <v>19000</v>
          </cell>
          <cell r="AD396">
            <v>10.7</v>
          </cell>
          <cell r="AE396">
            <v>26104</v>
          </cell>
          <cell r="AF396">
            <v>7.8</v>
          </cell>
          <cell r="AG396">
            <v>29308</v>
          </cell>
          <cell r="AH396">
            <v>6.1</v>
          </cell>
          <cell r="AI396">
            <v>13825</v>
          </cell>
          <cell r="AJ396">
            <v>9.8000000000000007</v>
          </cell>
          <cell r="AK396" t="str">
            <v>&amp;^%</v>
          </cell>
          <cell r="AL396" t="str">
            <v>&amp;^%</v>
          </cell>
          <cell r="AN396" t="str">
            <v>Great Yarmouth</v>
          </cell>
          <cell r="AO396" t="str">
            <v>E07000145</v>
          </cell>
          <cell r="AP396">
            <v>23000</v>
          </cell>
          <cell r="AQ396">
            <v>8.6999999999999993</v>
          </cell>
          <cell r="AR396">
            <v>12.32</v>
          </cell>
          <cell r="AS396">
            <v>7</v>
          </cell>
          <cell r="AT396">
            <v>13.59</v>
          </cell>
          <cell r="AU396">
            <v>4.5</v>
          </cell>
          <cell r="AV396">
            <v>7.28</v>
          </cell>
          <cell r="AW396">
            <v>6.2</v>
          </cell>
          <cell r="AX396" t="str">
            <v>&amp;^%</v>
          </cell>
          <cell r="AY396" t="str">
            <v>&amp;^%</v>
          </cell>
          <cell r="BA396" t="str">
            <v>Great Yarmouth</v>
          </cell>
          <cell r="BB396" t="str">
            <v>E07000145</v>
          </cell>
          <cell r="BC396">
            <v>23000</v>
          </cell>
          <cell r="BD396">
            <v>8.6999999999999993</v>
          </cell>
          <cell r="BE396">
            <v>506.4</v>
          </cell>
          <cell r="BF396">
            <v>5.8</v>
          </cell>
          <cell r="BG396">
            <v>558.9</v>
          </cell>
          <cell r="BH396">
            <v>4.8</v>
          </cell>
          <cell r="BI396">
            <v>285</v>
          </cell>
          <cell r="BJ396">
            <v>7.7</v>
          </cell>
          <cell r="BK396" t="str">
            <v>&amp;^%</v>
          </cell>
          <cell r="BL396" t="str">
            <v>&amp;^%</v>
          </cell>
          <cell r="BN396" t="str">
            <v>Great Yarmouth</v>
          </cell>
          <cell r="BO396" t="str">
            <v>E07000145</v>
          </cell>
          <cell r="BP396">
            <v>36000</v>
          </cell>
          <cell r="BQ396">
            <v>6.9</v>
          </cell>
          <cell r="BR396">
            <v>37.4</v>
          </cell>
          <cell r="BS396">
            <v>2.4</v>
          </cell>
          <cell r="BT396">
            <v>32.799999999999997</v>
          </cell>
          <cell r="BU396">
            <v>2.9</v>
          </cell>
          <cell r="BV396">
            <v>12</v>
          </cell>
          <cell r="BW396">
            <v>18</v>
          </cell>
          <cell r="BX396" t="str">
            <v>&amp;^%</v>
          </cell>
          <cell r="BY396" t="str">
            <v>&amp;^%</v>
          </cell>
          <cell r="CA396" t="str">
            <v>Great Yarmouth</v>
          </cell>
          <cell r="CB396" t="str">
            <v>E07000145</v>
          </cell>
          <cell r="CC396">
            <v>29000</v>
          </cell>
          <cell r="CD396">
            <v>9.3000000000000007</v>
          </cell>
          <cell r="CE396">
            <v>20491</v>
          </cell>
          <cell r="CF396">
            <v>12</v>
          </cell>
          <cell r="CG396">
            <v>22385</v>
          </cell>
          <cell r="CH396">
            <v>7.6</v>
          </cell>
          <cell r="CI396" t="str">
            <v>&amp;^%</v>
          </cell>
          <cell r="CJ396" t="str">
            <v>&amp;^%</v>
          </cell>
          <cell r="CK396" t="str">
            <v>&amp;^%</v>
          </cell>
          <cell r="CL396" t="str">
            <v>&amp;^%</v>
          </cell>
          <cell r="CN396" t="str">
            <v>Great Yarmouth</v>
          </cell>
          <cell r="CO396" t="str">
            <v>E07000145</v>
          </cell>
          <cell r="CP396">
            <v>36000</v>
          </cell>
          <cell r="CQ396">
            <v>6.9</v>
          </cell>
          <cell r="CR396">
            <v>10.68</v>
          </cell>
          <cell r="CS396">
            <v>6.9</v>
          </cell>
          <cell r="CT396">
            <v>12.93</v>
          </cell>
          <cell r="CU396">
            <v>4</v>
          </cell>
          <cell r="CV396">
            <v>6.14</v>
          </cell>
          <cell r="CW396">
            <v>1.1000000000000001</v>
          </cell>
          <cell r="CX396" t="str">
            <v>&amp;^%</v>
          </cell>
          <cell r="CY396" t="str">
            <v>&amp;^%</v>
          </cell>
          <cell r="DA396" t="str">
            <v>Great Yarmouth</v>
          </cell>
          <cell r="DB396" t="str">
            <v>E07000145</v>
          </cell>
          <cell r="DC396">
            <v>36000</v>
          </cell>
          <cell r="DD396">
            <v>6.9</v>
          </cell>
          <cell r="DE396">
            <v>383.7</v>
          </cell>
          <cell r="DF396">
            <v>8.1</v>
          </cell>
          <cell r="DG396">
            <v>424.6</v>
          </cell>
          <cell r="DH396">
            <v>5.2</v>
          </cell>
          <cell r="DI396">
            <v>93.8</v>
          </cell>
          <cell r="DJ396">
            <v>17</v>
          </cell>
          <cell r="DK396" t="str">
            <v>&amp;^%</v>
          </cell>
          <cell r="DL396" t="str">
            <v>&amp;^%</v>
          </cell>
          <cell r="DN396" t="str">
            <v>Great Yarmouth</v>
          </cell>
          <cell r="DO396" t="str">
            <v>E07000145</v>
          </cell>
          <cell r="DP396">
            <v>8000</v>
          </cell>
          <cell r="DQ396">
            <v>14.4</v>
          </cell>
          <cell r="DR396">
            <v>37.5</v>
          </cell>
          <cell r="DS396" t="str">
            <v>&amp;^%</v>
          </cell>
          <cell r="DT396">
            <v>38.200000000000003</v>
          </cell>
          <cell r="DU396">
            <v>2.7</v>
          </cell>
          <cell r="DV396" t="str">
            <v>&amp;^%</v>
          </cell>
          <cell r="DW396" t="str">
            <v>&amp;^%</v>
          </cell>
          <cell r="DX396" t="str">
            <v>&amp;^%</v>
          </cell>
          <cell r="DY396" t="str">
            <v>&amp;^%</v>
          </cell>
          <cell r="EA396" t="str">
            <v>Great Yarmouth</v>
          </cell>
          <cell r="EB396" t="str">
            <v>E07000145</v>
          </cell>
          <cell r="EC396">
            <v>7000</v>
          </cell>
          <cell r="ED396">
            <v>17.3</v>
          </cell>
          <cell r="EE396">
            <v>19615</v>
          </cell>
          <cell r="EF396">
            <v>13</v>
          </cell>
          <cell r="EG396">
            <v>22574</v>
          </cell>
          <cell r="EH396">
            <v>6.7</v>
          </cell>
          <cell r="EI396" t="str">
            <v>&amp;^%</v>
          </cell>
          <cell r="EJ396" t="str">
            <v>&amp;^%</v>
          </cell>
          <cell r="EK396" t="str">
            <v>&amp;^%</v>
          </cell>
          <cell r="EL396" t="str">
            <v>&amp;^%</v>
          </cell>
          <cell r="EN396" t="str">
            <v>Great Yarmouth</v>
          </cell>
          <cell r="EO396" t="str">
            <v>E07000145</v>
          </cell>
          <cell r="EP396">
            <v>8000</v>
          </cell>
          <cell r="EQ396">
            <v>14.4</v>
          </cell>
          <cell r="ER396">
            <v>11.21</v>
          </cell>
          <cell r="ES396">
            <v>11</v>
          </cell>
          <cell r="ET396">
            <v>12.01</v>
          </cell>
          <cell r="EU396">
            <v>5.6</v>
          </cell>
          <cell r="EV396" t="str">
            <v>&amp;^%</v>
          </cell>
          <cell r="EW396" t="str">
            <v>&amp;^%</v>
          </cell>
          <cell r="EX396" t="str">
            <v>&amp;^%</v>
          </cell>
          <cell r="EY396" t="str">
            <v>&amp;^%</v>
          </cell>
          <cell r="FA396" t="str">
            <v>Great Yarmouth</v>
          </cell>
          <cell r="FB396" t="str">
            <v>E07000145</v>
          </cell>
          <cell r="FC396">
            <v>8000</v>
          </cell>
          <cell r="FD396">
            <v>14.4</v>
          </cell>
          <cell r="FE396">
            <v>407.5</v>
          </cell>
          <cell r="FF396">
            <v>10</v>
          </cell>
          <cell r="FG396">
            <v>458.4</v>
          </cell>
          <cell r="FH396">
            <v>5.4</v>
          </cell>
          <cell r="FI396" t="str">
            <v>&amp;^%</v>
          </cell>
          <cell r="FJ396" t="str">
            <v>&amp;^%</v>
          </cell>
          <cell r="FK396" t="str">
            <v>&amp;^%</v>
          </cell>
          <cell r="FL396" t="str">
            <v>&amp;^%</v>
          </cell>
          <cell r="FN396" t="str">
            <v>Great Yarmouth</v>
          </cell>
          <cell r="FO396" t="str">
            <v>E07000145</v>
          </cell>
          <cell r="FP396">
            <v>15000</v>
          </cell>
          <cell r="FQ396">
            <v>10.9</v>
          </cell>
          <cell r="FR396">
            <v>40</v>
          </cell>
          <cell r="FS396">
            <v>1.6</v>
          </cell>
          <cell r="FT396">
            <v>42.7</v>
          </cell>
          <cell r="FU396">
            <v>2.1</v>
          </cell>
          <cell r="FV396">
            <v>37.1</v>
          </cell>
          <cell r="FW396">
            <v>3.3</v>
          </cell>
          <cell r="FX396" t="str">
            <v>&amp;^%</v>
          </cell>
          <cell r="FY396" t="str">
            <v>&amp;^%</v>
          </cell>
          <cell r="GA396" t="str">
            <v>Great Yarmouth</v>
          </cell>
          <cell r="GB396" t="str">
            <v>E07000145</v>
          </cell>
          <cell r="GC396">
            <v>12000</v>
          </cell>
          <cell r="GD396">
            <v>13.5</v>
          </cell>
          <cell r="GE396">
            <v>27954</v>
          </cell>
          <cell r="GF396">
            <v>10</v>
          </cell>
          <cell r="GG396">
            <v>32969</v>
          </cell>
          <cell r="GH396">
            <v>7.6</v>
          </cell>
          <cell r="GI396">
            <v>15741</v>
          </cell>
          <cell r="GJ396">
            <v>17</v>
          </cell>
          <cell r="GK396" t="str">
            <v>&amp;^%</v>
          </cell>
          <cell r="GL396" t="str">
            <v>&amp;^%</v>
          </cell>
          <cell r="GN396" t="str">
            <v>Great Yarmouth</v>
          </cell>
          <cell r="GO396" t="str">
            <v>E07000145</v>
          </cell>
          <cell r="GP396">
            <v>15000</v>
          </cell>
          <cell r="GQ396">
            <v>10.9</v>
          </cell>
          <cell r="GR396">
            <v>13.55</v>
          </cell>
          <cell r="GS396">
            <v>8.6999999999999993</v>
          </cell>
          <cell r="GT396">
            <v>14.32</v>
          </cell>
          <cell r="GU396">
            <v>5.8</v>
          </cell>
          <cell r="GV396">
            <v>7.41</v>
          </cell>
          <cell r="GW396">
            <v>7.4</v>
          </cell>
          <cell r="GX396" t="str">
            <v>&amp;^%</v>
          </cell>
          <cell r="GY396" t="str">
            <v>&amp;^%</v>
          </cell>
        </row>
        <row r="397">
          <cell r="A397" t="str">
            <v>King's Lynn and West Norfolk</v>
          </cell>
          <cell r="B397" t="str">
            <v>E07000146</v>
          </cell>
          <cell r="C397">
            <v>21000</v>
          </cell>
          <cell r="D397">
            <v>9</v>
          </cell>
          <cell r="E397">
            <v>500.2</v>
          </cell>
          <cell r="F397">
            <v>6.5</v>
          </cell>
          <cell r="G397">
            <v>536.5</v>
          </cell>
          <cell r="H397">
            <v>4.5999999999999996</v>
          </cell>
          <cell r="I397">
            <v>266.5</v>
          </cell>
          <cell r="J397">
            <v>5</v>
          </cell>
          <cell r="K397" t="str">
            <v>&amp;^%</v>
          </cell>
          <cell r="L397" t="str">
            <v>&amp;^%</v>
          </cell>
          <cell r="N397" t="str">
            <v>King's Lynn and West Norfolk</v>
          </cell>
          <cell r="O397" t="str">
            <v>E07000146</v>
          </cell>
          <cell r="P397">
            <v>34000</v>
          </cell>
          <cell r="Q397">
            <v>7.1</v>
          </cell>
          <cell r="R397">
            <v>39</v>
          </cell>
          <cell r="S397">
            <v>1.6</v>
          </cell>
          <cell r="T397">
            <v>40.4</v>
          </cell>
          <cell r="U397">
            <v>1.2</v>
          </cell>
          <cell r="V397">
            <v>32.9</v>
          </cell>
          <cell r="W397">
            <v>2.2000000000000002</v>
          </cell>
          <cell r="X397" t="str">
            <v>&amp;^%</v>
          </cell>
          <cell r="Y397" t="str">
            <v>&amp;^%</v>
          </cell>
          <cell r="AA397" t="str">
            <v>King's Lynn and West Norfolk</v>
          </cell>
          <cell r="AB397" t="str">
            <v>E07000146</v>
          </cell>
          <cell r="AC397">
            <v>28000</v>
          </cell>
          <cell r="AD397">
            <v>9.9</v>
          </cell>
          <cell r="AE397">
            <v>24807</v>
          </cell>
          <cell r="AF397">
            <v>10</v>
          </cell>
          <cell r="AG397">
            <v>26760</v>
          </cell>
          <cell r="AH397">
            <v>6.1</v>
          </cell>
          <cell r="AI397" t="str">
            <v>&amp;^%</v>
          </cell>
          <cell r="AJ397" t="str">
            <v>&amp;^%</v>
          </cell>
          <cell r="AK397" t="str">
            <v>&amp;^%</v>
          </cell>
          <cell r="AL397" t="str">
            <v>&amp;^%</v>
          </cell>
          <cell r="AN397" t="str">
            <v>King's Lynn and West Norfolk</v>
          </cell>
          <cell r="AO397" t="str">
            <v>E07000146</v>
          </cell>
          <cell r="AP397">
            <v>34000</v>
          </cell>
          <cell r="AQ397">
            <v>7.1</v>
          </cell>
          <cell r="AR397">
            <v>11.14</v>
          </cell>
          <cell r="AS397">
            <v>6.2</v>
          </cell>
          <cell r="AT397">
            <v>12.76</v>
          </cell>
          <cell r="AU397">
            <v>3.7</v>
          </cell>
          <cell r="AV397">
            <v>6.71</v>
          </cell>
          <cell r="AW397">
            <v>2.8</v>
          </cell>
          <cell r="AX397" t="str">
            <v>&amp;^%</v>
          </cell>
          <cell r="AY397" t="str">
            <v>&amp;^%</v>
          </cell>
          <cell r="BA397" t="str">
            <v>King's Lynn and West Norfolk</v>
          </cell>
          <cell r="BB397" t="str">
            <v>E07000146</v>
          </cell>
          <cell r="BC397">
            <v>34000</v>
          </cell>
          <cell r="BD397">
            <v>7.1</v>
          </cell>
          <cell r="BE397">
            <v>480.2</v>
          </cell>
          <cell r="BF397">
            <v>6.1</v>
          </cell>
          <cell r="BG397">
            <v>515.29999999999995</v>
          </cell>
          <cell r="BH397">
            <v>3.6</v>
          </cell>
          <cell r="BI397">
            <v>259.3</v>
          </cell>
          <cell r="BJ397">
            <v>3.6</v>
          </cell>
          <cell r="BK397" t="str">
            <v>&amp;^%</v>
          </cell>
          <cell r="BL397" t="str">
            <v>&amp;^%</v>
          </cell>
          <cell r="BN397" t="str">
            <v>King's Lynn and West Norfolk</v>
          </cell>
          <cell r="BO397" t="str">
            <v>E07000146</v>
          </cell>
          <cell r="BP397">
            <v>47000</v>
          </cell>
          <cell r="BQ397">
            <v>6</v>
          </cell>
          <cell r="BR397">
            <v>37</v>
          </cell>
          <cell r="BS397">
            <v>1</v>
          </cell>
          <cell r="BT397">
            <v>34.200000000000003</v>
          </cell>
          <cell r="BU397">
            <v>2.1</v>
          </cell>
          <cell r="BV397">
            <v>15</v>
          </cell>
          <cell r="BW397">
            <v>13</v>
          </cell>
          <cell r="BX397" t="str">
            <v>&amp;^%</v>
          </cell>
          <cell r="BY397" t="str">
            <v>&amp;^%</v>
          </cell>
          <cell r="CA397" t="str">
            <v>King's Lynn and West Norfolk</v>
          </cell>
          <cell r="CB397" t="str">
            <v>E07000146</v>
          </cell>
          <cell r="CC397">
            <v>39000</v>
          </cell>
          <cell r="CD397">
            <v>8</v>
          </cell>
          <cell r="CE397">
            <v>18133</v>
          </cell>
          <cell r="CF397">
            <v>11</v>
          </cell>
          <cell r="CG397">
            <v>21424</v>
          </cell>
          <cell r="CH397">
            <v>5.9</v>
          </cell>
          <cell r="CI397" t="str">
            <v>&amp;^%</v>
          </cell>
          <cell r="CJ397" t="str">
            <v>&amp;^%</v>
          </cell>
          <cell r="CK397" t="str">
            <v>&amp;^%</v>
          </cell>
          <cell r="CL397" t="str">
            <v>&amp;^%</v>
          </cell>
          <cell r="CN397" t="str">
            <v>King's Lynn and West Norfolk</v>
          </cell>
          <cell r="CO397" t="str">
            <v>E07000146</v>
          </cell>
          <cell r="CP397">
            <v>47000</v>
          </cell>
          <cell r="CQ397">
            <v>6</v>
          </cell>
          <cell r="CR397">
            <v>8.8699999999999992</v>
          </cell>
          <cell r="CS397">
            <v>5.9</v>
          </cell>
          <cell r="CT397">
            <v>11.95</v>
          </cell>
          <cell r="CU397">
            <v>3.5</v>
          </cell>
          <cell r="CV397">
            <v>6.2</v>
          </cell>
          <cell r="CW397">
            <v>1.1000000000000001</v>
          </cell>
          <cell r="CX397" t="str">
            <v>&amp;^%</v>
          </cell>
          <cell r="CY397" t="str">
            <v>&amp;^%</v>
          </cell>
          <cell r="DA397" t="str">
            <v>King's Lynn and West Norfolk</v>
          </cell>
          <cell r="DB397" t="str">
            <v>E07000146</v>
          </cell>
          <cell r="DC397">
            <v>47000</v>
          </cell>
          <cell r="DD397">
            <v>6</v>
          </cell>
          <cell r="DE397">
            <v>342.8</v>
          </cell>
          <cell r="DF397">
            <v>9.3000000000000007</v>
          </cell>
          <cell r="DG397">
            <v>409</v>
          </cell>
          <cell r="DH397">
            <v>4.2</v>
          </cell>
          <cell r="DI397">
            <v>97.4</v>
          </cell>
          <cell r="DJ397">
            <v>12</v>
          </cell>
          <cell r="DK397" t="str">
            <v>&amp;^%</v>
          </cell>
          <cell r="DL397" t="str">
            <v>&amp;^%</v>
          </cell>
          <cell r="DN397" t="str">
            <v>King's Lynn and West Norfolk</v>
          </cell>
          <cell r="DO397" t="str">
            <v>E07000146</v>
          </cell>
          <cell r="DP397">
            <v>12000</v>
          </cell>
          <cell r="DQ397">
            <v>11.5</v>
          </cell>
          <cell r="DR397">
            <v>37.299999999999997</v>
          </cell>
          <cell r="DS397">
            <v>0.9</v>
          </cell>
          <cell r="DT397">
            <v>37.5</v>
          </cell>
          <cell r="DU397">
            <v>1.5</v>
          </cell>
          <cell r="DV397">
            <v>32.1</v>
          </cell>
          <cell r="DW397">
            <v>5.2</v>
          </cell>
          <cell r="DX397" t="str">
            <v>&amp;^%</v>
          </cell>
          <cell r="DY397" t="str">
            <v>&amp;^%</v>
          </cell>
          <cell r="EA397" t="str">
            <v>King's Lynn and West Norfolk</v>
          </cell>
          <cell r="EB397" t="str">
            <v>E07000146</v>
          </cell>
          <cell r="EC397">
            <v>11000</v>
          </cell>
          <cell r="ED397">
            <v>13.7</v>
          </cell>
          <cell r="EE397">
            <v>24494</v>
          </cell>
          <cell r="EF397">
            <v>12</v>
          </cell>
          <cell r="EG397">
            <v>25100</v>
          </cell>
          <cell r="EH397">
            <v>6.3</v>
          </cell>
          <cell r="EI397">
            <v>11979</v>
          </cell>
          <cell r="EJ397">
            <v>16</v>
          </cell>
          <cell r="EK397" t="str">
            <v>&amp;^%</v>
          </cell>
          <cell r="EL397" t="str">
            <v>&amp;^%</v>
          </cell>
          <cell r="EN397" t="str">
            <v>King's Lynn and West Norfolk</v>
          </cell>
          <cell r="EO397" t="str">
            <v>E07000146</v>
          </cell>
          <cell r="EP397">
            <v>12000</v>
          </cell>
          <cell r="EQ397">
            <v>11.5</v>
          </cell>
          <cell r="ER397">
            <v>11.14</v>
          </cell>
          <cell r="ES397">
            <v>13</v>
          </cell>
          <cell r="ET397">
            <v>12.76</v>
          </cell>
          <cell r="EU397">
            <v>5.5</v>
          </cell>
          <cell r="EV397">
            <v>6.7</v>
          </cell>
          <cell r="EW397">
            <v>3.5</v>
          </cell>
          <cell r="EX397" t="str">
            <v>&amp;^%</v>
          </cell>
          <cell r="EY397" t="str">
            <v>&amp;^%</v>
          </cell>
          <cell r="FA397" t="str">
            <v>King's Lynn and West Norfolk</v>
          </cell>
          <cell r="FB397" t="str">
            <v>E07000146</v>
          </cell>
          <cell r="FC397">
            <v>12000</v>
          </cell>
          <cell r="FD397">
            <v>11.5</v>
          </cell>
          <cell r="FE397">
            <v>417.8</v>
          </cell>
          <cell r="FF397">
            <v>13</v>
          </cell>
          <cell r="FG397">
            <v>478.7</v>
          </cell>
          <cell r="FH397">
            <v>5.7</v>
          </cell>
          <cell r="FI397">
            <v>242.3</v>
          </cell>
          <cell r="FJ397">
            <v>6.3</v>
          </cell>
          <cell r="FK397" t="str">
            <v>&amp;^%</v>
          </cell>
          <cell r="FL397" t="str">
            <v>&amp;^%</v>
          </cell>
          <cell r="FN397" t="str">
            <v>King's Lynn and West Norfolk</v>
          </cell>
          <cell r="FO397" t="str">
            <v>E07000146</v>
          </cell>
          <cell r="FP397">
            <v>21000</v>
          </cell>
          <cell r="FQ397">
            <v>9</v>
          </cell>
          <cell r="FR397">
            <v>40</v>
          </cell>
          <cell r="FS397">
            <v>1</v>
          </cell>
          <cell r="FT397">
            <v>42</v>
          </cell>
          <cell r="FU397">
            <v>1.6</v>
          </cell>
          <cell r="FV397">
            <v>35</v>
          </cell>
          <cell r="FW397">
            <v>3.2</v>
          </cell>
          <cell r="FX397" t="str">
            <v>&amp;^%</v>
          </cell>
          <cell r="FY397" t="str">
            <v>&amp;^%</v>
          </cell>
          <cell r="GA397" t="str">
            <v>King's Lynn and West Norfolk</v>
          </cell>
          <cell r="GB397" t="str">
            <v>E07000146</v>
          </cell>
          <cell r="GC397">
            <v>17000</v>
          </cell>
          <cell r="GD397">
            <v>13.5</v>
          </cell>
          <cell r="GE397">
            <v>24740</v>
          </cell>
          <cell r="GF397">
            <v>13</v>
          </cell>
          <cell r="GG397">
            <v>27789</v>
          </cell>
          <cell r="GH397">
            <v>9.1</v>
          </cell>
          <cell r="GI397" t="str">
            <v>&amp;^%</v>
          </cell>
          <cell r="GJ397" t="str">
            <v>&amp;^%</v>
          </cell>
          <cell r="GK397" t="str">
            <v>&amp;^%</v>
          </cell>
          <cell r="GL397" t="str">
            <v>&amp;^%</v>
          </cell>
          <cell r="GN397" t="str">
            <v>King's Lynn and West Norfolk</v>
          </cell>
          <cell r="GO397" t="str">
            <v>E07000146</v>
          </cell>
          <cell r="GP397">
            <v>21000</v>
          </cell>
          <cell r="GQ397">
            <v>9</v>
          </cell>
          <cell r="GR397">
            <v>11.06</v>
          </cell>
          <cell r="GS397">
            <v>6.9</v>
          </cell>
          <cell r="GT397">
            <v>12.76</v>
          </cell>
          <cell r="GU397">
            <v>4.8</v>
          </cell>
          <cell r="GV397">
            <v>6.71</v>
          </cell>
          <cell r="GW397">
            <v>4.4000000000000004</v>
          </cell>
          <cell r="GX397" t="str">
            <v>&amp;^%</v>
          </cell>
          <cell r="GY397" t="str">
            <v>&amp;^%</v>
          </cell>
        </row>
        <row r="398">
          <cell r="A398" t="str">
            <v>North Norfolk</v>
          </cell>
          <cell r="B398" t="str">
            <v>E07000147</v>
          </cell>
          <cell r="C398">
            <v>11000</v>
          </cell>
          <cell r="D398">
            <v>12.5</v>
          </cell>
          <cell r="E398">
            <v>400.9</v>
          </cell>
          <cell r="F398">
            <v>13</v>
          </cell>
          <cell r="G398">
            <v>531.70000000000005</v>
          </cell>
          <cell r="H398">
            <v>7.6</v>
          </cell>
          <cell r="I398">
            <v>296.7</v>
          </cell>
          <cell r="J398">
            <v>6.1</v>
          </cell>
          <cell r="K398" t="str">
            <v>&amp;^%</v>
          </cell>
          <cell r="L398" t="str">
            <v>&amp;^%</v>
          </cell>
          <cell r="N398" t="str">
            <v>North Norfolk</v>
          </cell>
          <cell r="O398" t="str">
            <v>E07000147</v>
          </cell>
          <cell r="P398">
            <v>17000</v>
          </cell>
          <cell r="Q398">
            <v>10</v>
          </cell>
          <cell r="R398">
            <v>39.799999999999997</v>
          </cell>
          <cell r="S398">
            <v>1</v>
          </cell>
          <cell r="T398">
            <v>40.9</v>
          </cell>
          <cell r="U398">
            <v>1.6</v>
          </cell>
          <cell r="V398">
            <v>33.4</v>
          </cell>
          <cell r="W398">
            <v>1.9</v>
          </cell>
          <cell r="X398" t="str">
            <v>&amp;^%</v>
          </cell>
          <cell r="Y398" t="str">
            <v>&amp;^%</v>
          </cell>
          <cell r="AA398" t="str">
            <v>North Norfolk</v>
          </cell>
          <cell r="AB398" t="str">
            <v>E07000147</v>
          </cell>
          <cell r="AC398">
            <v>15000</v>
          </cell>
          <cell r="AD398">
            <v>11.8</v>
          </cell>
          <cell r="AE398">
            <v>20998</v>
          </cell>
          <cell r="AF398">
            <v>11</v>
          </cell>
          <cell r="AG398">
            <v>26736</v>
          </cell>
          <cell r="AH398">
            <v>7.2</v>
          </cell>
          <cell r="AI398">
            <v>14825</v>
          </cell>
          <cell r="AJ398">
            <v>9.6999999999999993</v>
          </cell>
          <cell r="AK398" t="str">
            <v>&amp;^%</v>
          </cell>
          <cell r="AL398" t="str">
            <v>&amp;^%</v>
          </cell>
          <cell r="AN398" t="str">
            <v>North Norfolk</v>
          </cell>
          <cell r="AO398" t="str">
            <v>E07000147</v>
          </cell>
          <cell r="AP398">
            <v>17000</v>
          </cell>
          <cell r="AQ398">
            <v>10</v>
          </cell>
          <cell r="AR398">
            <v>9.49</v>
          </cell>
          <cell r="AS398">
            <v>4.0999999999999996</v>
          </cell>
          <cell r="AT398">
            <v>12.12</v>
          </cell>
          <cell r="AU398">
            <v>6.4</v>
          </cell>
          <cell r="AV398">
            <v>6.98</v>
          </cell>
          <cell r="AW398">
            <v>4</v>
          </cell>
          <cell r="AX398" t="str">
            <v>&amp;^%</v>
          </cell>
          <cell r="AY398" t="str">
            <v>&amp;^%</v>
          </cell>
          <cell r="BA398" t="str">
            <v>North Norfolk</v>
          </cell>
          <cell r="BB398" t="str">
            <v>E07000147</v>
          </cell>
          <cell r="BC398">
            <v>17000</v>
          </cell>
          <cell r="BD398">
            <v>10</v>
          </cell>
          <cell r="BE398">
            <v>389.9</v>
          </cell>
          <cell r="BF398">
            <v>8.1999999999999993</v>
          </cell>
          <cell r="BG398">
            <v>495.3</v>
          </cell>
          <cell r="BH398">
            <v>6.3</v>
          </cell>
          <cell r="BI398">
            <v>272.60000000000002</v>
          </cell>
          <cell r="BJ398">
            <v>7.3</v>
          </cell>
          <cell r="BK398" t="str">
            <v>&amp;^%</v>
          </cell>
          <cell r="BL398" t="str">
            <v>&amp;^%</v>
          </cell>
          <cell r="BN398" t="str">
            <v>North Norfolk</v>
          </cell>
          <cell r="BO398" t="str">
            <v>E07000147</v>
          </cell>
          <cell r="BP398">
            <v>23000</v>
          </cell>
          <cell r="BQ398">
            <v>8.4</v>
          </cell>
          <cell r="BR398">
            <v>37.5</v>
          </cell>
          <cell r="BS398">
            <v>2.9</v>
          </cell>
          <cell r="BT398">
            <v>34.4</v>
          </cell>
          <cell r="BU398">
            <v>3.2</v>
          </cell>
          <cell r="BV398" t="str">
            <v>&amp;^%</v>
          </cell>
          <cell r="BW398" t="str">
            <v>&amp;^%</v>
          </cell>
          <cell r="BX398" t="str">
            <v>&amp;^%</v>
          </cell>
          <cell r="BY398" t="str">
            <v>&amp;^%</v>
          </cell>
          <cell r="CA398" t="str">
            <v>North Norfolk</v>
          </cell>
          <cell r="CB398" t="str">
            <v>E07000147</v>
          </cell>
          <cell r="CC398">
            <v>21000</v>
          </cell>
          <cell r="CD398">
            <v>9.9</v>
          </cell>
          <cell r="CE398">
            <v>17967</v>
          </cell>
          <cell r="CF398">
            <v>8.1</v>
          </cell>
          <cell r="CG398">
            <v>21496</v>
          </cell>
          <cell r="CH398">
            <v>7.7</v>
          </cell>
          <cell r="CI398" t="str">
            <v>&amp;^%</v>
          </cell>
          <cell r="CJ398" t="str">
            <v>&amp;^%</v>
          </cell>
          <cell r="CK398" t="str">
            <v>&amp;^%</v>
          </cell>
          <cell r="CL398" t="str">
            <v>&amp;^%</v>
          </cell>
          <cell r="CN398" t="str">
            <v>North Norfolk</v>
          </cell>
          <cell r="CO398" t="str">
            <v>E07000147</v>
          </cell>
          <cell r="CP398">
            <v>23000</v>
          </cell>
          <cell r="CQ398">
            <v>8.4</v>
          </cell>
          <cell r="CR398">
            <v>8.9700000000000006</v>
          </cell>
          <cell r="CS398">
            <v>5.5</v>
          </cell>
          <cell r="CT398">
            <v>11.53</v>
          </cell>
          <cell r="CU398">
            <v>5.8</v>
          </cell>
          <cell r="CV398">
            <v>6.1</v>
          </cell>
          <cell r="CW398">
            <v>1.1000000000000001</v>
          </cell>
          <cell r="CX398" t="str">
            <v>&amp;^%</v>
          </cell>
          <cell r="CY398" t="str">
            <v>&amp;^%</v>
          </cell>
          <cell r="DA398" t="str">
            <v>North Norfolk</v>
          </cell>
          <cell r="DB398" t="str">
            <v>E07000147</v>
          </cell>
          <cell r="DC398">
            <v>23000</v>
          </cell>
          <cell r="DD398">
            <v>8.4</v>
          </cell>
          <cell r="DE398">
            <v>338.3</v>
          </cell>
          <cell r="DF398">
            <v>6.7</v>
          </cell>
          <cell r="DG398">
            <v>396.5</v>
          </cell>
          <cell r="DH398">
            <v>6.7</v>
          </cell>
          <cell r="DI398" t="str">
            <v>&amp;^%</v>
          </cell>
          <cell r="DJ398" t="str">
            <v>&amp;^%</v>
          </cell>
          <cell r="DK398" t="str">
            <v>&amp;^%</v>
          </cell>
          <cell r="DL398" t="str">
            <v>&amp;^%</v>
          </cell>
          <cell r="DN398" t="str">
            <v>North Norfolk</v>
          </cell>
          <cell r="DO398" t="str">
            <v>E07000147</v>
          </cell>
          <cell r="DP398">
            <v>6000</v>
          </cell>
          <cell r="DQ398">
            <v>16.8</v>
          </cell>
          <cell r="DR398">
            <v>37.5</v>
          </cell>
          <cell r="DS398">
            <v>3.5</v>
          </cell>
          <cell r="DT398">
            <v>37.6</v>
          </cell>
          <cell r="DU398">
            <v>2.1</v>
          </cell>
          <cell r="DV398" t="str">
            <v>&amp;^%</v>
          </cell>
          <cell r="DW398" t="str">
            <v>&amp;^%</v>
          </cell>
          <cell r="DX398" t="str">
            <v>&amp;^%</v>
          </cell>
          <cell r="DY398" t="str">
            <v>&amp;^%</v>
          </cell>
          <cell r="EA398" t="str">
            <v>North Norfolk</v>
          </cell>
          <cell r="EB398" t="str">
            <v>E07000147</v>
          </cell>
          <cell r="EC398">
            <v>5000</v>
          </cell>
          <cell r="ED398">
            <v>19.899999999999999</v>
          </cell>
          <cell r="EE398">
            <v>18524</v>
          </cell>
          <cell r="EF398">
            <v>14</v>
          </cell>
          <cell r="EG398">
            <v>22397</v>
          </cell>
          <cell r="EH398">
            <v>12</v>
          </cell>
          <cell r="EI398" t="str">
            <v>&amp;^%</v>
          </cell>
          <cell r="EJ398" t="str">
            <v>&amp;^%</v>
          </cell>
          <cell r="EK398" t="str">
            <v>&amp;^%</v>
          </cell>
          <cell r="EL398" t="str">
            <v>&amp;^%</v>
          </cell>
          <cell r="EN398" t="str">
            <v>North Norfolk</v>
          </cell>
          <cell r="EO398" t="str">
            <v>E07000147</v>
          </cell>
          <cell r="EP398">
            <v>6000</v>
          </cell>
          <cell r="EQ398">
            <v>16.8</v>
          </cell>
          <cell r="ER398">
            <v>9.01</v>
          </cell>
          <cell r="ES398">
            <v>14</v>
          </cell>
          <cell r="ET398">
            <v>11.26</v>
          </cell>
          <cell r="EU398">
            <v>11</v>
          </cell>
          <cell r="EV398" t="str">
            <v>&amp;^%</v>
          </cell>
          <cell r="EW398" t="str">
            <v>&amp;^%</v>
          </cell>
          <cell r="EX398" t="str">
            <v>&amp;^%</v>
          </cell>
          <cell r="EY398" t="str">
            <v>&amp;^%</v>
          </cell>
          <cell r="FA398" t="str">
            <v>North Norfolk</v>
          </cell>
          <cell r="FB398" t="str">
            <v>E07000147</v>
          </cell>
          <cell r="FC398">
            <v>6000</v>
          </cell>
          <cell r="FD398">
            <v>16.8</v>
          </cell>
          <cell r="FE398">
            <v>336.9</v>
          </cell>
          <cell r="FF398">
            <v>13</v>
          </cell>
          <cell r="FG398">
            <v>424</v>
          </cell>
          <cell r="FH398">
            <v>11</v>
          </cell>
          <cell r="FI398" t="str">
            <v>&amp;^%</v>
          </cell>
          <cell r="FJ398" t="str">
            <v>&amp;^%</v>
          </cell>
          <cell r="FK398" t="str">
            <v>&amp;^%</v>
          </cell>
          <cell r="FL398" t="str">
            <v>&amp;^%</v>
          </cell>
          <cell r="FN398" t="str">
            <v>North Norfolk</v>
          </cell>
          <cell r="FO398" t="str">
            <v>E07000147</v>
          </cell>
          <cell r="FP398">
            <v>11000</v>
          </cell>
          <cell r="FQ398">
            <v>12.5</v>
          </cell>
          <cell r="FR398">
            <v>40</v>
          </cell>
          <cell r="FS398">
            <v>3.2</v>
          </cell>
          <cell r="FT398">
            <v>42.5</v>
          </cell>
          <cell r="FU398">
            <v>2</v>
          </cell>
          <cell r="FV398" t="str">
            <v>&amp;^%</v>
          </cell>
          <cell r="FW398" t="str">
            <v>&amp;^%</v>
          </cell>
          <cell r="FX398" t="str">
            <v>&amp;^%</v>
          </cell>
          <cell r="FY398" t="str">
            <v>&amp;^%</v>
          </cell>
          <cell r="GA398" t="str">
            <v>North Norfolk</v>
          </cell>
          <cell r="GB398" t="str">
            <v>E07000147</v>
          </cell>
          <cell r="GC398">
            <v>10000</v>
          </cell>
          <cell r="GD398">
            <v>14.6</v>
          </cell>
          <cell r="GE398">
            <v>24416</v>
          </cell>
          <cell r="GF398">
            <v>14</v>
          </cell>
          <cell r="GG398">
            <v>28847</v>
          </cell>
          <cell r="GH398">
            <v>8.6999999999999993</v>
          </cell>
          <cell r="GI398" t="str">
            <v>&amp;^%</v>
          </cell>
          <cell r="GJ398" t="str">
            <v>&amp;^%</v>
          </cell>
          <cell r="GK398" t="str">
            <v>&amp;^%</v>
          </cell>
          <cell r="GL398" t="str">
            <v>&amp;^%</v>
          </cell>
          <cell r="GN398" t="str">
            <v>North Norfolk</v>
          </cell>
          <cell r="GO398" t="str">
            <v>E07000147</v>
          </cell>
          <cell r="GP398">
            <v>11000</v>
          </cell>
          <cell r="GQ398">
            <v>12.5</v>
          </cell>
          <cell r="GR398">
            <v>9.5299999999999994</v>
          </cell>
          <cell r="GS398">
            <v>8.1</v>
          </cell>
          <cell r="GT398">
            <v>12.5</v>
          </cell>
          <cell r="GU398">
            <v>7.9</v>
          </cell>
          <cell r="GV398">
            <v>7.07</v>
          </cell>
          <cell r="GW398">
            <v>5.7</v>
          </cell>
          <cell r="GX398" t="str">
            <v>&amp;^%</v>
          </cell>
          <cell r="GY398" t="str">
            <v>&amp;^%</v>
          </cell>
        </row>
        <row r="399">
          <cell r="A399" t="str">
            <v>Norwich</v>
          </cell>
          <cell r="B399" t="str">
            <v>E07000148</v>
          </cell>
          <cell r="C399">
            <v>30000</v>
          </cell>
          <cell r="D399">
            <v>7.8</v>
          </cell>
          <cell r="E399">
            <v>559.20000000000005</v>
          </cell>
          <cell r="F399">
            <v>7.9</v>
          </cell>
          <cell r="G399">
            <v>588.9</v>
          </cell>
          <cell r="H399">
            <v>3.5</v>
          </cell>
          <cell r="I399">
            <v>282.3</v>
          </cell>
          <cell r="J399">
            <v>5.8</v>
          </cell>
          <cell r="K399" t="str">
            <v>&amp;^%</v>
          </cell>
          <cell r="L399" t="str">
            <v>&amp;^%</v>
          </cell>
          <cell r="N399" t="str">
            <v>Norwich</v>
          </cell>
          <cell r="O399" t="str">
            <v>E07000148</v>
          </cell>
          <cell r="P399">
            <v>48000</v>
          </cell>
          <cell r="Q399">
            <v>6</v>
          </cell>
          <cell r="R399">
            <v>37.5</v>
          </cell>
          <cell r="S399" t="str">
            <v>&amp;^%</v>
          </cell>
          <cell r="T399">
            <v>38.799999999999997</v>
          </cell>
          <cell r="U399">
            <v>0.9</v>
          </cell>
          <cell r="V399">
            <v>35</v>
          </cell>
          <cell r="W399">
            <v>1.9</v>
          </cell>
          <cell r="X399" t="str">
            <v>&amp;^%</v>
          </cell>
          <cell r="Y399" t="str">
            <v>&amp;^%</v>
          </cell>
          <cell r="AA399" t="str">
            <v>Norwich</v>
          </cell>
          <cell r="AB399" t="str">
            <v>E07000148</v>
          </cell>
          <cell r="AC399">
            <v>42000</v>
          </cell>
          <cell r="AD399">
            <v>9.3000000000000007</v>
          </cell>
          <cell r="AE399">
            <v>24871</v>
          </cell>
          <cell r="AF399">
            <v>11</v>
          </cell>
          <cell r="AG399">
            <v>28254</v>
          </cell>
          <cell r="AH399">
            <v>4.7</v>
          </cell>
          <cell r="AI399" t="str">
            <v>&amp;^%</v>
          </cell>
          <cell r="AJ399" t="str">
            <v>&amp;^%</v>
          </cell>
          <cell r="AK399" t="str">
            <v>&amp;^%</v>
          </cell>
          <cell r="AL399" t="str">
            <v>&amp;^%</v>
          </cell>
          <cell r="AN399" t="str">
            <v>Norwich</v>
          </cell>
          <cell r="AO399" t="str">
            <v>E07000148</v>
          </cell>
          <cell r="AP399">
            <v>48000</v>
          </cell>
          <cell r="AQ399">
            <v>6</v>
          </cell>
          <cell r="AR399">
            <v>12.16</v>
          </cell>
          <cell r="AS399">
            <v>6.3</v>
          </cell>
          <cell r="AT399">
            <v>14</v>
          </cell>
          <cell r="AU399">
            <v>3</v>
          </cell>
          <cell r="AV399">
            <v>6.93</v>
          </cell>
          <cell r="AW399">
            <v>2.5</v>
          </cell>
          <cell r="AX399" t="str">
            <v>&amp;^%</v>
          </cell>
          <cell r="AY399" t="str">
            <v>&amp;^%</v>
          </cell>
          <cell r="BA399" t="str">
            <v>Norwich</v>
          </cell>
          <cell r="BB399" t="str">
            <v>E07000148</v>
          </cell>
          <cell r="BC399">
            <v>48000</v>
          </cell>
          <cell r="BD399">
            <v>6</v>
          </cell>
          <cell r="BE399">
            <v>461.4</v>
          </cell>
          <cell r="BF399">
            <v>6.4</v>
          </cell>
          <cell r="BG399">
            <v>542.6</v>
          </cell>
          <cell r="BH399">
            <v>2.9</v>
          </cell>
          <cell r="BI399">
            <v>267.7</v>
          </cell>
          <cell r="BJ399">
            <v>3.1</v>
          </cell>
          <cell r="BK399" t="str">
            <v>&amp;^%</v>
          </cell>
          <cell r="BL399" t="str">
            <v>&amp;^%</v>
          </cell>
          <cell r="BN399" t="str">
            <v>Norwich</v>
          </cell>
          <cell r="BO399" t="str">
            <v>E07000148</v>
          </cell>
          <cell r="BP399">
            <v>81000</v>
          </cell>
          <cell r="BQ399">
            <v>4.5</v>
          </cell>
          <cell r="BR399">
            <v>35</v>
          </cell>
          <cell r="BS399">
            <v>2.4</v>
          </cell>
          <cell r="BT399">
            <v>30.1</v>
          </cell>
          <cell r="BU399">
            <v>1.9</v>
          </cell>
          <cell r="BV399">
            <v>10</v>
          </cell>
          <cell r="BW399">
            <v>12</v>
          </cell>
          <cell r="BX399">
            <v>41.4</v>
          </cell>
          <cell r="BY399">
            <v>7.3</v>
          </cell>
          <cell r="CA399" t="str">
            <v>Norwich</v>
          </cell>
          <cell r="CB399" t="str">
            <v>E07000148</v>
          </cell>
          <cell r="CC399">
            <v>64000</v>
          </cell>
          <cell r="CD399">
            <v>6.9</v>
          </cell>
          <cell r="CE399">
            <v>18274</v>
          </cell>
          <cell r="CF399">
            <v>9.4</v>
          </cell>
          <cell r="CG399">
            <v>21752</v>
          </cell>
          <cell r="CH399">
            <v>4.3</v>
          </cell>
          <cell r="CI399">
            <v>5269</v>
          </cell>
          <cell r="CJ399">
            <v>13</v>
          </cell>
          <cell r="CK399" t="str">
            <v>&amp;^%</v>
          </cell>
          <cell r="CL399" t="str">
            <v>&amp;^%</v>
          </cell>
          <cell r="CN399" t="str">
            <v>Norwich</v>
          </cell>
          <cell r="CO399" t="str">
            <v>E07000148</v>
          </cell>
          <cell r="CP399">
            <v>81000</v>
          </cell>
          <cell r="CQ399">
            <v>4.5</v>
          </cell>
          <cell r="CR399">
            <v>9.92</v>
          </cell>
          <cell r="CS399">
            <v>3.8</v>
          </cell>
          <cell r="CT399">
            <v>13.03</v>
          </cell>
          <cell r="CU399">
            <v>2.6</v>
          </cell>
          <cell r="CV399">
            <v>6.31</v>
          </cell>
          <cell r="CW399">
            <v>0.9</v>
          </cell>
          <cell r="CX399">
            <v>22.03</v>
          </cell>
          <cell r="CY399">
            <v>16</v>
          </cell>
          <cell r="DA399" t="str">
            <v>Norwich</v>
          </cell>
          <cell r="DB399" t="str">
            <v>E07000148</v>
          </cell>
          <cell r="DC399">
            <v>81000</v>
          </cell>
          <cell r="DD399">
            <v>4.5</v>
          </cell>
          <cell r="DE399">
            <v>334.3</v>
          </cell>
          <cell r="DF399">
            <v>4.3</v>
          </cell>
          <cell r="DG399">
            <v>392.5</v>
          </cell>
          <cell r="DH399">
            <v>3.4</v>
          </cell>
          <cell r="DI399">
            <v>75.2</v>
          </cell>
          <cell r="DJ399">
            <v>12</v>
          </cell>
          <cell r="DK399">
            <v>798.9</v>
          </cell>
          <cell r="DL399">
            <v>17</v>
          </cell>
          <cell r="DN399" t="str">
            <v>Norwich</v>
          </cell>
          <cell r="DO399" t="str">
            <v>E07000148</v>
          </cell>
          <cell r="DP399">
            <v>19000</v>
          </cell>
          <cell r="DQ399">
            <v>9.3000000000000007</v>
          </cell>
          <cell r="DR399">
            <v>37</v>
          </cell>
          <cell r="DS399">
            <v>0.5</v>
          </cell>
          <cell r="DT399">
            <v>37.799999999999997</v>
          </cell>
          <cell r="DU399">
            <v>1.6</v>
          </cell>
          <cell r="DV399">
            <v>32.4</v>
          </cell>
          <cell r="DW399">
            <v>3.1</v>
          </cell>
          <cell r="DX399" t="str">
            <v>&amp;^%</v>
          </cell>
          <cell r="DY399" t="str">
            <v>&amp;^%</v>
          </cell>
          <cell r="EA399" t="str">
            <v>Norwich</v>
          </cell>
          <cell r="EB399" t="str">
            <v>E07000148</v>
          </cell>
          <cell r="EC399">
            <v>17000</v>
          </cell>
          <cell r="ED399">
            <v>18.7</v>
          </cell>
          <cell r="EE399" t="str">
            <v>&amp;^%</v>
          </cell>
          <cell r="EF399" t="str">
            <v>&amp;^%</v>
          </cell>
          <cell r="EG399">
            <v>23244</v>
          </cell>
          <cell r="EH399">
            <v>8.3000000000000007</v>
          </cell>
          <cell r="EI399" t="str">
            <v>&amp;^%</v>
          </cell>
          <cell r="EJ399" t="str">
            <v>&amp;^%</v>
          </cell>
          <cell r="EK399" t="str">
            <v>&amp;^%</v>
          </cell>
          <cell r="EL399" t="str">
            <v>&amp;^%</v>
          </cell>
          <cell r="EN399" t="str">
            <v>Norwich</v>
          </cell>
          <cell r="EO399" t="str">
            <v>E07000148</v>
          </cell>
          <cell r="EP399">
            <v>19000</v>
          </cell>
          <cell r="EQ399">
            <v>9.3000000000000007</v>
          </cell>
          <cell r="ER399">
            <v>10.56</v>
          </cell>
          <cell r="ES399">
            <v>7</v>
          </cell>
          <cell r="ET399">
            <v>12.41</v>
          </cell>
          <cell r="EU399">
            <v>4.5</v>
          </cell>
          <cell r="EV399">
            <v>6.97</v>
          </cell>
          <cell r="EW399">
            <v>5</v>
          </cell>
          <cell r="EX399" t="str">
            <v>&amp;^%</v>
          </cell>
          <cell r="EY399" t="str">
            <v>&amp;^%</v>
          </cell>
          <cell r="FA399" t="str">
            <v>Norwich</v>
          </cell>
          <cell r="FB399" t="str">
            <v>E07000148</v>
          </cell>
          <cell r="FC399">
            <v>19000</v>
          </cell>
          <cell r="FD399">
            <v>9.3000000000000007</v>
          </cell>
          <cell r="FE399">
            <v>412.3</v>
          </cell>
          <cell r="FF399">
            <v>5.7</v>
          </cell>
          <cell r="FG399">
            <v>468.6</v>
          </cell>
          <cell r="FH399">
            <v>4.5999999999999996</v>
          </cell>
          <cell r="FI399">
            <v>265</v>
          </cell>
          <cell r="FJ399">
            <v>5.2</v>
          </cell>
          <cell r="FK399" t="str">
            <v>&amp;^%</v>
          </cell>
          <cell r="FL399" t="str">
            <v>&amp;^%</v>
          </cell>
          <cell r="FN399" t="str">
            <v>Norwich</v>
          </cell>
          <cell r="FO399" t="str">
            <v>E07000148</v>
          </cell>
          <cell r="FP399">
            <v>30000</v>
          </cell>
          <cell r="FQ399">
            <v>7.8</v>
          </cell>
          <cell r="FR399">
            <v>37.5</v>
          </cell>
          <cell r="FS399">
            <v>1.2</v>
          </cell>
          <cell r="FT399">
            <v>39.4</v>
          </cell>
          <cell r="FU399">
            <v>1</v>
          </cell>
          <cell r="FV399">
            <v>35</v>
          </cell>
          <cell r="FW399">
            <v>0.8</v>
          </cell>
          <cell r="FX399" t="str">
            <v>&amp;^%</v>
          </cell>
          <cell r="FY399" t="str">
            <v>&amp;^%</v>
          </cell>
          <cell r="GA399" t="str">
            <v>Norwich</v>
          </cell>
          <cell r="GB399" t="str">
            <v>E07000148</v>
          </cell>
          <cell r="GC399">
            <v>25000</v>
          </cell>
          <cell r="GD399">
            <v>9.3000000000000007</v>
          </cell>
          <cell r="GE399">
            <v>29250</v>
          </cell>
          <cell r="GF399">
            <v>8.6999999999999993</v>
          </cell>
          <cell r="GG399">
            <v>31523</v>
          </cell>
          <cell r="GH399">
            <v>4.3</v>
          </cell>
          <cell r="GI399">
            <v>14345</v>
          </cell>
          <cell r="GJ399">
            <v>6.5</v>
          </cell>
          <cell r="GK399" t="str">
            <v>&amp;^%</v>
          </cell>
          <cell r="GL399" t="str">
            <v>&amp;^%</v>
          </cell>
          <cell r="GN399" t="str">
            <v>Norwich</v>
          </cell>
          <cell r="GO399" t="str">
            <v>E07000148</v>
          </cell>
          <cell r="GP399">
            <v>30000</v>
          </cell>
          <cell r="GQ399">
            <v>7.8</v>
          </cell>
          <cell r="GR399">
            <v>13.75</v>
          </cell>
          <cell r="GS399">
            <v>8.9</v>
          </cell>
          <cell r="GT399">
            <v>14.95</v>
          </cell>
          <cell r="GU399">
            <v>3.7</v>
          </cell>
          <cell r="GV399">
            <v>6.86</v>
          </cell>
          <cell r="GW399">
            <v>3.4</v>
          </cell>
          <cell r="GX399" t="str">
            <v>&amp;^%</v>
          </cell>
          <cell r="GY399" t="str">
            <v>&amp;^%</v>
          </cell>
        </row>
        <row r="400">
          <cell r="A400" t="str">
            <v>South Norfolk</v>
          </cell>
          <cell r="B400" t="str">
            <v>E07000149</v>
          </cell>
          <cell r="C400">
            <v>23000</v>
          </cell>
          <cell r="D400">
            <v>8.9</v>
          </cell>
          <cell r="E400">
            <v>522.4</v>
          </cell>
          <cell r="F400">
            <v>8.8000000000000007</v>
          </cell>
          <cell r="G400">
            <v>654</v>
          </cell>
          <cell r="H400">
            <v>6.1</v>
          </cell>
          <cell r="I400">
            <v>300</v>
          </cell>
          <cell r="J400">
            <v>6.3</v>
          </cell>
          <cell r="K400" t="str">
            <v>&amp;^%</v>
          </cell>
          <cell r="L400" t="str">
            <v>&amp;^%</v>
          </cell>
          <cell r="N400" t="str">
            <v>South Norfolk</v>
          </cell>
          <cell r="O400" t="str">
            <v>E07000149</v>
          </cell>
          <cell r="P400">
            <v>34000</v>
          </cell>
          <cell r="Q400">
            <v>7.1</v>
          </cell>
          <cell r="R400">
            <v>38</v>
          </cell>
          <cell r="S400">
            <v>1.4</v>
          </cell>
          <cell r="T400">
            <v>40</v>
          </cell>
          <cell r="U400">
            <v>1</v>
          </cell>
          <cell r="V400">
            <v>36.9</v>
          </cell>
          <cell r="W400">
            <v>2.4</v>
          </cell>
          <cell r="X400" t="str">
            <v>&amp;^%</v>
          </cell>
          <cell r="Y400" t="str">
            <v>&amp;^%</v>
          </cell>
          <cell r="AA400" t="str">
            <v>South Norfolk</v>
          </cell>
          <cell r="AB400" t="str">
            <v>E07000149</v>
          </cell>
          <cell r="AC400">
            <v>31000</v>
          </cell>
          <cell r="AD400">
            <v>11.4</v>
          </cell>
          <cell r="AE400">
            <v>24965</v>
          </cell>
          <cell r="AF400">
            <v>14</v>
          </cell>
          <cell r="AG400">
            <v>30694</v>
          </cell>
          <cell r="AH400">
            <v>6.7</v>
          </cell>
          <cell r="AI400" t="str">
            <v>&amp;^%</v>
          </cell>
          <cell r="AJ400" t="str">
            <v>&amp;^%</v>
          </cell>
          <cell r="AK400" t="str">
            <v>&amp;^%</v>
          </cell>
          <cell r="AL400" t="str">
            <v>&amp;^%</v>
          </cell>
          <cell r="AN400" t="str">
            <v>South Norfolk</v>
          </cell>
          <cell r="AO400" t="str">
            <v>E07000149</v>
          </cell>
          <cell r="AP400">
            <v>34000</v>
          </cell>
          <cell r="AQ400">
            <v>7.1</v>
          </cell>
          <cell r="AR400">
            <v>12.39</v>
          </cell>
          <cell r="AS400">
            <v>6.6</v>
          </cell>
          <cell r="AT400">
            <v>15.48</v>
          </cell>
          <cell r="AU400">
            <v>4.8</v>
          </cell>
          <cell r="AV400">
            <v>7.47</v>
          </cell>
          <cell r="AW400">
            <v>2.9</v>
          </cell>
          <cell r="AX400" t="str">
            <v>&amp;^%</v>
          </cell>
          <cell r="AY400" t="str">
            <v>&amp;^%</v>
          </cell>
          <cell r="BA400" t="str">
            <v>South Norfolk</v>
          </cell>
          <cell r="BB400" t="str">
            <v>E07000149</v>
          </cell>
          <cell r="BC400">
            <v>34000</v>
          </cell>
          <cell r="BD400">
            <v>7.1</v>
          </cell>
          <cell r="BE400">
            <v>497</v>
          </cell>
          <cell r="BF400">
            <v>6.3</v>
          </cell>
          <cell r="BG400">
            <v>618.5</v>
          </cell>
          <cell r="BH400">
            <v>4.7</v>
          </cell>
          <cell r="BI400">
            <v>297.7</v>
          </cell>
          <cell r="BJ400">
            <v>3.9</v>
          </cell>
          <cell r="BK400" t="str">
            <v>&amp;^%</v>
          </cell>
          <cell r="BL400" t="str">
            <v>&amp;^%</v>
          </cell>
          <cell r="BN400" t="str">
            <v>South Norfolk</v>
          </cell>
          <cell r="BO400" t="str">
            <v>E07000149</v>
          </cell>
          <cell r="BP400">
            <v>50000</v>
          </cell>
          <cell r="BQ400">
            <v>5.8</v>
          </cell>
          <cell r="BR400">
            <v>37.299999999999997</v>
          </cell>
          <cell r="BS400">
            <v>0.3</v>
          </cell>
          <cell r="BT400">
            <v>33.4</v>
          </cell>
          <cell r="BU400">
            <v>2.1</v>
          </cell>
          <cell r="BV400">
            <v>15.5</v>
          </cell>
          <cell r="BW400">
            <v>9.4</v>
          </cell>
          <cell r="BX400" t="str">
            <v>&amp;^%</v>
          </cell>
          <cell r="BY400" t="str">
            <v>&amp;^%</v>
          </cell>
          <cell r="CA400" t="str">
            <v>South Norfolk</v>
          </cell>
          <cell r="CB400" t="str">
            <v>E07000149</v>
          </cell>
          <cell r="CC400">
            <v>43000</v>
          </cell>
          <cell r="CD400">
            <v>8.9</v>
          </cell>
          <cell r="CE400">
            <v>21312</v>
          </cell>
          <cell r="CF400">
            <v>10</v>
          </cell>
          <cell r="CG400">
            <v>25333</v>
          </cell>
          <cell r="CH400">
            <v>6.1</v>
          </cell>
          <cell r="CI400">
            <v>7189</v>
          </cell>
          <cell r="CJ400">
            <v>12</v>
          </cell>
          <cell r="CK400" t="str">
            <v>&amp;^%</v>
          </cell>
          <cell r="CL400" t="str">
            <v>&amp;^%</v>
          </cell>
          <cell r="CN400" t="str">
            <v>South Norfolk</v>
          </cell>
          <cell r="CO400" t="str">
            <v>E07000149</v>
          </cell>
          <cell r="CP400">
            <v>50000</v>
          </cell>
          <cell r="CQ400">
            <v>5.8</v>
          </cell>
          <cell r="CR400">
            <v>11.17</v>
          </cell>
          <cell r="CS400">
            <v>5.8</v>
          </cell>
          <cell r="CT400">
            <v>14.8</v>
          </cell>
          <cell r="CU400">
            <v>4.4000000000000004</v>
          </cell>
          <cell r="CV400">
            <v>6.99</v>
          </cell>
          <cell r="CW400">
            <v>2.7</v>
          </cell>
          <cell r="CX400" t="str">
            <v>&amp;^%</v>
          </cell>
          <cell r="CY400" t="str">
            <v>&amp;^%</v>
          </cell>
          <cell r="DA400" t="str">
            <v>South Norfolk</v>
          </cell>
          <cell r="DB400" t="str">
            <v>E07000149</v>
          </cell>
          <cell r="DC400">
            <v>50000</v>
          </cell>
          <cell r="DD400">
            <v>5.8</v>
          </cell>
          <cell r="DE400">
            <v>410.3</v>
          </cell>
          <cell r="DF400">
            <v>5.6</v>
          </cell>
          <cell r="DG400">
            <v>494.4</v>
          </cell>
          <cell r="DH400">
            <v>4.9000000000000004</v>
          </cell>
          <cell r="DI400">
            <v>124.2</v>
          </cell>
          <cell r="DJ400">
            <v>11</v>
          </cell>
          <cell r="DK400" t="str">
            <v>&amp;^%</v>
          </cell>
          <cell r="DL400" t="str">
            <v>&amp;^%</v>
          </cell>
          <cell r="DN400" t="str">
            <v>South Norfolk</v>
          </cell>
          <cell r="DO400" t="str">
            <v>E07000149</v>
          </cell>
          <cell r="DP400">
            <v>12000</v>
          </cell>
          <cell r="DQ400">
            <v>11.8</v>
          </cell>
          <cell r="DR400">
            <v>37.299999999999997</v>
          </cell>
          <cell r="DS400">
            <v>0.3</v>
          </cell>
          <cell r="DT400">
            <v>37.5</v>
          </cell>
          <cell r="DU400">
            <v>0.9</v>
          </cell>
          <cell r="DV400">
            <v>32.9</v>
          </cell>
          <cell r="DW400">
            <v>3.9</v>
          </cell>
          <cell r="DX400" t="str">
            <v>&amp;^%</v>
          </cell>
          <cell r="DY400" t="str">
            <v>&amp;^%</v>
          </cell>
          <cell r="EA400" t="str">
            <v>South Norfolk</v>
          </cell>
          <cell r="EB400" t="str">
            <v>E07000149</v>
          </cell>
          <cell r="EC400">
            <v>11000</v>
          </cell>
          <cell r="ED400">
            <v>13.7</v>
          </cell>
          <cell r="EE400">
            <v>22479</v>
          </cell>
          <cell r="EF400">
            <v>10</v>
          </cell>
          <cell r="EG400">
            <v>26197</v>
          </cell>
          <cell r="EH400">
            <v>7.1</v>
          </cell>
          <cell r="EI400" t="str">
            <v>&amp;^%</v>
          </cell>
          <cell r="EJ400" t="str">
            <v>&amp;^%</v>
          </cell>
          <cell r="EK400" t="str">
            <v>&amp;^%</v>
          </cell>
          <cell r="EL400" t="str">
            <v>&amp;^%</v>
          </cell>
          <cell r="EN400" t="str">
            <v>South Norfolk</v>
          </cell>
          <cell r="EO400" t="str">
            <v>E07000149</v>
          </cell>
          <cell r="EP400">
            <v>12000</v>
          </cell>
          <cell r="EQ400">
            <v>11.8</v>
          </cell>
          <cell r="ER400">
            <v>11.75</v>
          </cell>
          <cell r="ES400">
            <v>9.9</v>
          </cell>
          <cell r="ET400">
            <v>14.64</v>
          </cell>
          <cell r="EU400">
            <v>6.2</v>
          </cell>
          <cell r="EV400">
            <v>7.24</v>
          </cell>
          <cell r="EW400">
            <v>6.6</v>
          </cell>
          <cell r="EX400" t="str">
            <v>&amp;^%</v>
          </cell>
          <cell r="EY400" t="str">
            <v>&amp;^%</v>
          </cell>
          <cell r="FA400" t="str">
            <v>South Norfolk</v>
          </cell>
          <cell r="FB400" t="str">
            <v>E07000149</v>
          </cell>
          <cell r="FC400">
            <v>12000</v>
          </cell>
          <cell r="FD400">
            <v>11.8</v>
          </cell>
          <cell r="FE400">
            <v>446.3</v>
          </cell>
          <cell r="FF400">
            <v>9</v>
          </cell>
          <cell r="FG400">
            <v>549.29999999999995</v>
          </cell>
          <cell r="FH400">
            <v>6.4</v>
          </cell>
          <cell r="FI400">
            <v>275.60000000000002</v>
          </cell>
          <cell r="FJ400">
            <v>9.1999999999999993</v>
          </cell>
          <cell r="FK400" t="str">
            <v>&amp;^%</v>
          </cell>
          <cell r="FL400" t="str">
            <v>&amp;^%</v>
          </cell>
          <cell r="FN400" t="str">
            <v>South Norfolk</v>
          </cell>
          <cell r="FO400" t="str">
            <v>E07000149</v>
          </cell>
          <cell r="FP400">
            <v>23000</v>
          </cell>
          <cell r="FQ400">
            <v>8.9</v>
          </cell>
          <cell r="FR400">
            <v>39.6</v>
          </cell>
          <cell r="FS400">
            <v>1.3</v>
          </cell>
          <cell r="FT400">
            <v>41.2</v>
          </cell>
          <cell r="FU400">
            <v>1.3</v>
          </cell>
          <cell r="FV400">
            <v>37</v>
          </cell>
          <cell r="FW400">
            <v>1.2</v>
          </cell>
          <cell r="FX400" t="str">
            <v>&amp;^%</v>
          </cell>
          <cell r="FY400" t="str">
            <v>&amp;^%</v>
          </cell>
          <cell r="GA400" t="str">
            <v>South Norfolk</v>
          </cell>
          <cell r="GB400" t="str">
            <v>E07000149</v>
          </cell>
          <cell r="GC400">
            <v>20000</v>
          </cell>
          <cell r="GD400">
            <v>15.9</v>
          </cell>
          <cell r="GE400">
            <v>27132</v>
          </cell>
          <cell r="GF400">
            <v>19</v>
          </cell>
          <cell r="GG400">
            <v>33103</v>
          </cell>
          <cell r="GH400">
            <v>9.5</v>
          </cell>
          <cell r="GI400" t="str">
            <v>&amp;^%</v>
          </cell>
          <cell r="GJ400" t="str">
            <v>&amp;^%</v>
          </cell>
          <cell r="GK400" t="str">
            <v>&amp;^%</v>
          </cell>
          <cell r="GL400" t="str">
            <v>&amp;^%</v>
          </cell>
          <cell r="GN400" t="str">
            <v>South Norfolk</v>
          </cell>
          <cell r="GO400" t="str">
            <v>E07000149</v>
          </cell>
          <cell r="GP400">
            <v>23000</v>
          </cell>
          <cell r="GQ400">
            <v>8.9</v>
          </cell>
          <cell r="GR400">
            <v>12.7</v>
          </cell>
          <cell r="GS400">
            <v>9.1</v>
          </cell>
          <cell r="GT400">
            <v>15.87</v>
          </cell>
          <cell r="GU400">
            <v>6.3</v>
          </cell>
          <cell r="GV400">
            <v>7.48</v>
          </cell>
          <cell r="GW400">
            <v>3.5</v>
          </cell>
          <cell r="GX400" t="str">
            <v>&amp;^%</v>
          </cell>
          <cell r="GY400" t="str">
            <v>&amp;^%</v>
          </cell>
        </row>
        <row r="401">
          <cell r="A401" t="str">
            <v>Babergh</v>
          </cell>
          <cell r="B401" t="str">
            <v>E07000200</v>
          </cell>
          <cell r="C401">
            <v>12000</v>
          </cell>
          <cell r="D401">
            <v>12.2</v>
          </cell>
          <cell r="E401">
            <v>456.3</v>
          </cell>
          <cell r="F401">
            <v>10</v>
          </cell>
          <cell r="G401">
            <v>504.3</v>
          </cell>
          <cell r="H401">
            <v>5.5</v>
          </cell>
          <cell r="I401">
            <v>273.60000000000002</v>
          </cell>
          <cell r="J401">
            <v>9.1999999999999993</v>
          </cell>
          <cell r="K401" t="str">
            <v>&amp;^%</v>
          </cell>
          <cell r="L401" t="str">
            <v>&amp;^%</v>
          </cell>
          <cell r="N401" t="str">
            <v>Babergh</v>
          </cell>
          <cell r="O401" t="str">
            <v>E07000200</v>
          </cell>
          <cell r="P401">
            <v>18000</v>
          </cell>
          <cell r="Q401">
            <v>9.8000000000000007</v>
          </cell>
          <cell r="R401">
            <v>39</v>
          </cell>
          <cell r="S401">
            <v>1.5</v>
          </cell>
          <cell r="T401">
            <v>39.799999999999997</v>
          </cell>
          <cell r="U401">
            <v>1.2</v>
          </cell>
          <cell r="V401">
            <v>34.1</v>
          </cell>
          <cell r="W401">
            <v>3.3</v>
          </cell>
          <cell r="X401" t="str">
            <v>&amp;^%</v>
          </cell>
          <cell r="Y401" t="str">
            <v>&amp;^%</v>
          </cell>
          <cell r="AA401" t="str">
            <v>Babergh</v>
          </cell>
          <cell r="AB401" t="str">
            <v>E07000200</v>
          </cell>
          <cell r="AC401">
            <v>15000</v>
          </cell>
          <cell r="AD401">
            <v>11.6</v>
          </cell>
          <cell r="AE401">
            <v>23498</v>
          </cell>
          <cell r="AF401">
            <v>9.5</v>
          </cell>
          <cell r="AG401">
            <v>24970</v>
          </cell>
          <cell r="AH401">
            <v>4.7</v>
          </cell>
          <cell r="AI401">
            <v>13695</v>
          </cell>
          <cell r="AJ401">
            <v>9.5</v>
          </cell>
          <cell r="AK401" t="str">
            <v>&amp;^%</v>
          </cell>
          <cell r="AL401" t="str">
            <v>&amp;^%</v>
          </cell>
          <cell r="AN401" t="str">
            <v>Babergh</v>
          </cell>
          <cell r="AO401" t="str">
            <v>E07000200</v>
          </cell>
          <cell r="AP401">
            <v>18000</v>
          </cell>
          <cell r="AQ401">
            <v>9.8000000000000007</v>
          </cell>
          <cell r="AR401">
            <v>10.4</v>
          </cell>
          <cell r="AS401">
            <v>8</v>
          </cell>
          <cell r="AT401">
            <v>11.77</v>
          </cell>
          <cell r="AU401">
            <v>4.5</v>
          </cell>
          <cell r="AV401">
            <v>6.69</v>
          </cell>
          <cell r="AW401">
            <v>3.7</v>
          </cell>
          <cell r="AX401" t="str">
            <v>&amp;^%</v>
          </cell>
          <cell r="AY401" t="str">
            <v>&amp;^%</v>
          </cell>
          <cell r="BA401" t="str">
            <v>Babergh</v>
          </cell>
          <cell r="BB401" t="str">
            <v>E07000200</v>
          </cell>
          <cell r="BC401">
            <v>18000</v>
          </cell>
          <cell r="BD401">
            <v>9.8000000000000007</v>
          </cell>
          <cell r="BE401">
            <v>438</v>
          </cell>
          <cell r="BF401">
            <v>7.2</v>
          </cell>
          <cell r="BG401">
            <v>468.9</v>
          </cell>
          <cell r="BH401">
            <v>4.4000000000000004</v>
          </cell>
          <cell r="BI401">
            <v>260.60000000000002</v>
          </cell>
          <cell r="BJ401">
            <v>3.7</v>
          </cell>
          <cell r="BK401" t="str">
            <v>&amp;^%</v>
          </cell>
          <cell r="BL401" t="str">
            <v>&amp;^%</v>
          </cell>
          <cell r="BN401" t="str">
            <v>Babergh</v>
          </cell>
          <cell r="BO401" t="str">
            <v>E07000200</v>
          </cell>
          <cell r="BP401">
            <v>32000</v>
          </cell>
          <cell r="BQ401">
            <v>7.1</v>
          </cell>
          <cell r="BR401">
            <v>34</v>
          </cell>
          <cell r="BS401">
            <v>7</v>
          </cell>
          <cell r="BT401">
            <v>29.7</v>
          </cell>
          <cell r="BU401">
            <v>3.1</v>
          </cell>
          <cell r="BV401" t="str">
            <v>&amp;^%</v>
          </cell>
          <cell r="BW401" t="str">
            <v>&amp;^%</v>
          </cell>
          <cell r="BX401" t="str">
            <v>&amp;^%</v>
          </cell>
          <cell r="BY401" t="str">
            <v>&amp;^%</v>
          </cell>
          <cell r="CA401" t="str">
            <v>Babergh</v>
          </cell>
          <cell r="CB401" t="str">
            <v>E07000200</v>
          </cell>
          <cell r="CC401">
            <v>27000</v>
          </cell>
          <cell r="CD401">
            <v>8.6</v>
          </cell>
          <cell r="CE401">
            <v>16010</v>
          </cell>
          <cell r="CF401">
            <v>10</v>
          </cell>
          <cell r="CG401">
            <v>18236</v>
          </cell>
          <cell r="CH401">
            <v>5.8</v>
          </cell>
          <cell r="CI401" t="str">
            <v>&amp;^%</v>
          </cell>
          <cell r="CJ401" t="str">
            <v>&amp;^%</v>
          </cell>
          <cell r="CK401" t="str">
            <v>&amp;^%</v>
          </cell>
          <cell r="CL401" t="str">
            <v>&amp;^%</v>
          </cell>
          <cell r="CN401" t="str">
            <v>Babergh</v>
          </cell>
          <cell r="CO401" t="str">
            <v>E07000200</v>
          </cell>
          <cell r="CP401">
            <v>32000</v>
          </cell>
          <cell r="CQ401">
            <v>7.1</v>
          </cell>
          <cell r="CR401">
            <v>8.6</v>
          </cell>
          <cell r="CS401">
            <v>6.2</v>
          </cell>
          <cell r="CT401">
            <v>11.23</v>
          </cell>
          <cell r="CU401">
            <v>4.0999999999999996</v>
          </cell>
          <cell r="CV401">
            <v>6.25</v>
          </cell>
          <cell r="CW401">
            <v>1</v>
          </cell>
          <cell r="CX401" t="str">
            <v>&amp;^%</v>
          </cell>
          <cell r="CY401" t="str">
            <v>&amp;^%</v>
          </cell>
          <cell r="DA401" t="str">
            <v>Babergh</v>
          </cell>
          <cell r="DB401" t="str">
            <v>E07000200</v>
          </cell>
          <cell r="DC401">
            <v>32000</v>
          </cell>
          <cell r="DD401">
            <v>7.1</v>
          </cell>
          <cell r="DE401">
            <v>284.5</v>
          </cell>
          <cell r="DF401">
            <v>11</v>
          </cell>
          <cell r="DG401">
            <v>333.8</v>
          </cell>
          <cell r="DH401">
            <v>5.2</v>
          </cell>
          <cell r="DI401">
            <v>60</v>
          </cell>
          <cell r="DJ401">
            <v>19</v>
          </cell>
          <cell r="DK401" t="str">
            <v>&amp;^%</v>
          </cell>
          <cell r="DL401" t="str">
            <v>&amp;^%</v>
          </cell>
          <cell r="DN401" t="str">
            <v>Babergh</v>
          </cell>
          <cell r="DO401" t="str">
            <v>E07000200</v>
          </cell>
          <cell r="DP401">
            <v>6000</v>
          </cell>
          <cell r="DQ401">
            <v>16.5</v>
          </cell>
          <cell r="DR401">
            <v>38.299999999999997</v>
          </cell>
          <cell r="DS401">
            <v>3.3</v>
          </cell>
          <cell r="DT401">
            <v>38.4</v>
          </cell>
          <cell r="DU401">
            <v>1.8</v>
          </cell>
          <cell r="DV401" t="str">
            <v>&amp;^%</v>
          </cell>
          <cell r="DW401" t="str">
            <v>&amp;^%</v>
          </cell>
          <cell r="DX401" t="str">
            <v>&amp;^%</v>
          </cell>
          <cell r="DY401" t="str">
            <v>&amp;^%</v>
          </cell>
          <cell r="EA401" t="str">
            <v>Babergh</v>
          </cell>
          <cell r="EB401" t="str">
            <v>E07000200</v>
          </cell>
          <cell r="EC401" t="str">
            <v>&amp;^%</v>
          </cell>
          <cell r="ED401" t="str">
            <v>&amp;^%</v>
          </cell>
          <cell r="EE401">
            <v>18532</v>
          </cell>
          <cell r="EF401">
            <v>15</v>
          </cell>
          <cell r="EG401">
            <v>19779</v>
          </cell>
          <cell r="EH401">
            <v>7.3</v>
          </cell>
          <cell r="EI401" t="str">
            <v>&amp;^%</v>
          </cell>
          <cell r="EJ401" t="str">
            <v>&amp;^%</v>
          </cell>
          <cell r="EK401" t="str">
            <v>&amp;^%</v>
          </cell>
          <cell r="EL401" t="str">
            <v>&amp;^%</v>
          </cell>
          <cell r="EN401" t="str">
            <v>Babergh</v>
          </cell>
          <cell r="EO401" t="str">
            <v>E07000200</v>
          </cell>
          <cell r="EP401">
            <v>6000</v>
          </cell>
          <cell r="EQ401">
            <v>16.5</v>
          </cell>
          <cell r="ER401">
            <v>9.3000000000000007</v>
          </cell>
          <cell r="ES401">
            <v>14</v>
          </cell>
          <cell r="ET401">
            <v>10.31</v>
          </cell>
          <cell r="EU401">
            <v>5.8</v>
          </cell>
          <cell r="EV401" t="str">
            <v>&amp;^%</v>
          </cell>
          <cell r="EW401" t="str">
            <v>&amp;^%</v>
          </cell>
          <cell r="EX401" t="str">
            <v>&amp;^%</v>
          </cell>
          <cell r="EY401" t="str">
            <v>&amp;^%</v>
          </cell>
          <cell r="FA401" t="str">
            <v>Babergh</v>
          </cell>
          <cell r="FB401" t="str">
            <v>E07000200</v>
          </cell>
          <cell r="FC401">
            <v>6000</v>
          </cell>
          <cell r="FD401">
            <v>16.5</v>
          </cell>
          <cell r="FE401">
            <v>363.6</v>
          </cell>
          <cell r="FF401">
            <v>13</v>
          </cell>
          <cell r="FG401">
            <v>395.7</v>
          </cell>
          <cell r="FH401">
            <v>5.9</v>
          </cell>
          <cell r="FI401" t="str">
            <v>&amp;^%</v>
          </cell>
          <cell r="FJ401" t="str">
            <v>&amp;^%</v>
          </cell>
          <cell r="FK401" t="str">
            <v>&amp;^%</v>
          </cell>
          <cell r="FL401" t="str">
            <v>&amp;^%</v>
          </cell>
          <cell r="FN401" t="str">
            <v>Babergh</v>
          </cell>
          <cell r="FO401" t="str">
            <v>E07000200</v>
          </cell>
          <cell r="FP401">
            <v>12000</v>
          </cell>
          <cell r="FQ401">
            <v>12.2</v>
          </cell>
          <cell r="FR401">
            <v>39</v>
          </cell>
          <cell r="FS401">
            <v>1.4</v>
          </cell>
          <cell r="FT401">
            <v>40.5</v>
          </cell>
          <cell r="FU401">
            <v>1.4</v>
          </cell>
          <cell r="FV401">
            <v>36.299999999999997</v>
          </cell>
          <cell r="FW401">
            <v>4.2</v>
          </cell>
          <cell r="FX401" t="str">
            <v>&amp;^%</v>
          </cell>
          <cell r="FY401" t="str">
            <v>&amp;^%</v>
          </cell>
          <cell r="GA401" t="str">
            <v>Babergh</v>
          </cell>
          <cell r="GB401" t="str">
            <v>E07000200</v>
          </cell>
          <cell r="GC401">
            <v>11000</v>
          </cell>
          <cell r="GD401">
            <v>14.2</v>
          </cell>
          <cell r="GE401">
            <v>26935</v>
          </cell>
          <cell r="GF401">
            <v>12</v>
          </cell>
          <cell r="GG401">
            <v>27310</v>
          </cell>
          <cell r="GH401">
            <v>5.4</v>
          </cell>
          <cell r="GI401" t="str">
            <v>&amp;^%</v>
          </cell>
          <cell r="GJ401" t="str">
            <v>&amp;^%</v>
          </cell>
          <cell r="GK401" t="str">
            <v>&amp;^%</v>
          </cell>
          <cell r="GL401" t="str">
            <v>&amp;^%</v>
          </cell>
          <cell r="GN401" t="str">
            <v>Babergh</v>
          </cell>
          <cell r="GO401" t="str">
            <v>E07000200</v>
          </cell>
          <cell r="GP401">
            <v>12000</v>
          </cell>
          <cell r="GQ401">
            <v>12.2</v>
          </cell>
          <cell r="GR401">
            <v>11.43</v>
          </cell>
          <cell r="GS401">
            <v>9</v>
          </cell>
          <cell r="GT401">
            <v>12.44</v>
          </cell>
          <cell r="GU401">
            <v>5.7</v>
          </cell>
          <cell r="GV401">
            <v>6.89</v>
          </cell>
          <cell r="GW401">
            <v>5.7</v>
          </cell>
          <cell r="GX401" t="str">
            <v>&amp;^%</v>
          </cell>
          <cell r="GY401" t="str">
            <v>&amp;^%</v>
          </cell>
        </row>
        <row r="402">
          <cell r="A402" t="str">
            <v>Forest Heath</v>
          </cell>
          <cell r="B402" t="str">
            <v>E07000201</v>
          </cell>
          <cell r="C402">
            <v>9000</v>
          </cell>
          <cell r="D402">
            <v>14.2</v>
          </cell>
          <cell r="E402">
            <v>509.3</v>
          </cell>
          <cell r="F402">
            <v>11</v>
          </cell>
          <cell r="G402">
            <v>629.79999999999995</v>
          </cell>
          <cell r="H402">
            <v>15</v>
          </cell>
          <cell r="I402" t="str">
            <v>&amp;^%</v>
          </cell>
          <cell r="J402" t="str">
            <v>&amp;^%</v>
          </cell>
          <cell r="K402" t="str">
            <v>&amp;^%</v>
          </cell>
          <cell r="L402" t="str">
            <v>&amp;^%</v>
          </cell>
          <cell r="N402" t="str">
            <v>Forest Heath</v>
          </cell>
          <cell r="O402" t="str">
            <v>E07000201</v>
          </cell>
          <cell r="P402">
            <v>14000</v>
          </cell>
          <cell r="Q402">
            <v>10.8</v>
          </cell>
          <cell r="R402">
            <v>39.200000000000003</v>
          </cell>
          <cell r="S402">
            <v>1.6</v>
          </cell>
          <cell r="T402">
            <v>39.9</v>
          </cell>
          <cell r="U402">
            <v>1.4</v>
          </cell>
          <cell r="V402">
            <v>35</v>
          </cell>
          <cell r="W402">
            <v>2.4</v>
          </cell>
          <cell r="X402" t="str">
            <v>&amp;^%</v>
          </cell>
          <cell r="Y402" t="str">
            <v>&amp;^%</v>
          </cell>
          <cell r="AA402" t="str">
            <v>Forest Heath</v>
          </cell>
          <cell r="AB402" t="str">
            <v>E07000201</v>
          </cell>
          <cell r="AC402">
            <v>12000</v>
          </cell>
          <cell r="AD402">
            <v>17.399999999999999</v>
          </cell>
          <cell r="AE402" t="str">
            <v>&amp;^%</v>
          </cell>
          <cell r="AF402" t="str">
            <v>&amp;^%</v>
          </cell>
          <cell r="AG402">
            <v>32623</v>
          </cell>
          <cell r="AH402">
            <v>20</v>
          </cell>
          <cell r="AI402">
            <v>13545</v>
          </cell>
          <cell r="AJ402">
            <v>9</v>
          </cell>
          <cell r="AK402" t="str">
            <v>&amp;^%</v>
          </cell>
          <cell r="AL402" t="str">
            <v>&amp;^%</v>
          </cell>
          <cell r="AN402" t="str">
            <v>Forest Heath</v>
          </cell>
          <cell r="AO402" t="str">
            <v>E07000201</v>
          </cell>
          <cell r="AP402">
            <v>14000</v>
          </cell>
          <cell r="AQ402">
            <v>10.8</v>
          </cell>
          <cell r="AR402">
            <v>9.9700000000000006</v>
          </cell>
          <cell r="AS402">
            <v>12</v>
          </cell>
          <cell r="AT402">
            <v>13.79</v>
          </cell>
          <cell r="AU402">
            <v>11</v>
          </cell>
          <cell r="AV402">
            <v>6.98</v>
          </cell>
          <cell r="AW402">
            <v>4.2</v>
          </cell>
          <cell r="AX402" t="str">
            <v>&amp;^%</v>
          </cell>
          <cell r="AY402" t="str">
            <v>&amp;^%</v>
          </cell>
          <cell r="BA402" t="str">
            <v>Forest Heath</v>
          </cell>
          <cell r="BB402" t="str">
            <v>E07000201</v>
          </cell>
          <cell r="BC402">
            <v>14000</v>
          </cell>
          <cell r="BD402">
            <v>10.8</v>
          </cell>
          <cell r="BE402">
            <v>417.1</v>
          </cell>
          <cell r="BF402">
            <v>11</v>
          </cell>
          <cell r="BG402">
            <v>549.4</v>
          </cell>
          <cell r="BH402">
            <v>11</v>
          </cell>
          <cell r="BI402">
            <v>253.7</v>
          </cell>
          <cell r="BJ402">
            <v>3.6</v>
          </cell>
          <cell r="BK402" t="str">
            <v>&amp;^%</v>
          </cell>
          <cell r="BL402" t="str">
            <v>&amp;^%</v>
          </cell>
          <cell r="BN402" t="str">
            <v>Forest Heath</v>
          </cell>
          <cell r="BO402" t="str">
            <v>E07000201</v>
          </cell>
          <cell r="BP402">
            <v>24000</v>
          </cell>
          <cell r="BQ402">
            <v>8.4</v>
          </cell>
          <cell r="BR402">
            <v>36.799999999999997</v>
          </cell>
          <cell r="BS402">
            <v>6.5</v>
          </cell>
          <cell r="BT402">
            <v>30.5</v>
          </cell>
          <cell r="BU402">
            <v>3.7</v>
          </cell>
          <cell r="BV402">
            <v>9</v>
          </cell>
          <cell r="BW402">
            <v>15</v>
          </cell>
          <cell r="BX402" t="str">
            <v>&amp;^%</v>
          </cell>
          <cell r="BY402" t="str">
            <v>&amp;^%</v>
          </cell>
          <cell r="CA402" t="str">
            <v>Forest Heath</v>
          </cell>
          <cell r="CB402" t="str">
            <v>E07000201</v>
          </cell>
          <cell r="CC402">
            <v>19000</v>
          </cell>
          <cell r="CD402">
            <v>14.4</v>
          </cell>
          <cell r="CE402" t="str">
            <v>&amp;^%</v>
          </cell>
          <cell r="CF402" t="str">
            <v>&amp;^%</v>
          </cell>
          <cell r="CG402">
            <v>24500</v>
          </cell>
          <cell r="CH402">
            <v>18</v>
          </cell>
          <cell r="CI402" t="str">
            <v>&amp;^%</v>
          </cell>
          <cell r="CJ402" t="str">
            <v>&amp;^%</v>
          </cell>
          <cell r="CK402" t="str">
            <v>&amp;^%</v>
          </cell>
          <cell r="CL402" t="str">
            <v>&amp;^%</v>
          </cell>
          <cell r="CN402" t="str">
            <v>Forest Heath</v>
          </cell>
          <cell r="CO402" t="str">
            <v>E07000201</v>
          </cell>
          <cell r="CP402">
            <v>24000</v>
          </cell>
          <cell r="CQ402">
            <v>8.4</v>
          </cell>
          <cell r="CR402">
            <v>9.06</v>
          </cell>
          <cell r="CS402">
            <v>6.9</v>
          </cell>
          <cell r="CT402">
            <v>13.03</v>
          </cell>
          <cell r="CU402">
            <v>9.6</v>
          </cell>
          <cell r="CV402">
            <v>6.16</v>
          </cell>
          <cell r="CW402">
            <v>1</v>
          </cell>
          <cell r="CX402" t="str">
            <v>&amp;^%</v>
          </cell>
          <cell r="CY402" t="str">
            <v>&amp;^%</v>
          </cell>
          <cell r="DA402" t="str">
            <v>Forest Heath</v>
          </cell>
          <cell r="DB402" t="str">
            <v>E07000201</v>
          </cell>
          <cell r="DC402">
            <v>24000</v>
          </cell>
          <cell r="DD402">
            <v>8.4</v>
          </cell>
          <cell r="DE402">
            <v>299.39999999999998</v>
          </cell>
          <cell r="DF402">
            <v>9.8000000000000007</v>
          </cell>
          <cell r="DG402">
            <v>396.7</v>
          </cell>
          <cell r="DH402">
            <v>10</v>
          </cell>
          <cell r="DI402">
            <v>70.099999999999994</v>
          </cell>
          <cell r="DJ402">
            <v>15</v>
          </cell>
          <cell r="DK402" t="str">
            <v>&amp;^%</v>
          </cell>
          <cell r="DL402" t="str">
            <v>&amp;^%</v>
          </cell>
          <cell r="DN402" t="str">
            <v>Forest Heath</v>
          </cell>
          <cell r="DO402" t="str">
            <v>E07000201</v>
          </cell>
          <cell r="DP402">
            <v>6000</v>
          </cell>
          <cell r="DQ402">
            <v>16.7</v>
          </cell>
          <cell r="DR402">
            <v>37.5</v>
          </cell>
          <cell r="DS402">
            <v>2.5</v>
          </cell>
          <cell r="DT402">
            <v>39.299999999999997</v>
          </cell>
          <cell r="DU402">
            <v>2.4</v>
          </cell>
          <cell r="DV402" t="str">
            <v>&amp;^%</v>
          </cell>
          <cell r="DW402" t="str">
            <v>&amp;^%</v>
          </cell>
          <cell r="DX402" t="str">
            <v>&amp;^%</v>
          </cell>
          <cell r="DY402" t="str">
            <v>&amp;^%</v>
          </cell>
          <cell r="EA402" t="str">
            <v>Forest Heath</v>
          </cell>
          <cell r="EB402" t="str">
            <v>E07000201</v>
          </cell>
          <cell r="EC402" t="str">
            <v>&amp;^%</v>
          </cell>
          <cell r="ED402" t="str">
            <v>&amp;^%</v>
          </cell>
          <cell r="EE402">
            <v>19264</v>
          </cell>
          <cell r="EF402">
            <v>16</v>
          </cell>
          <cell r="EG402">
            <v>22599</v>
          </cell>
          <cell r="EH402">
            <v>9.8000000000000007</v>
          </cell>
          <cell r="EI402" t="str">
            <v>&amp;^%</v>
          </cell>
          <cell r="EJ402" t="str">
            <v>&amp;^%</v>
          </cell>
          <cell r="EK402" t="str">
            <v>&amp;^%</v>
          </cell>
          <cell r="EL402" t="str">
            <v>&amp;^%</v>
          </cell>
          <cell r="EN402" t="str">
            <v>Forest Heath</v>
          </cell>
          <cell r="EO402" t="str">
            <v>E07000201</v>
          </cell>
          <cell r="EP402">
            <v>6000</v>
          </cell>
          <cell r="EQ402">
            <v>16.7</v>
          </cell>
          <cell r="ER402">
            <v>8.69</v>
          </cell>
          <cell r="ES402">
            <v>14</v>
          </cell>
          <cell r="ET402">
            <v>10.8</v>
          </cell>
          <cell r="EU402">
            <v>7.7</v>
          </cell>
          <cell r="EV402" t="str">
            <v>&amp;^%</v>
          </cell>
          <cell r="EW402" t="str">
            <v>&amp;^%</v>
          </cell>
          <cell r="EX402" t="str">
            <v>&amp;^%</v>
          </cell>
          <cell r="EY402" t="str">
            <v>&amp;^%</v>
          </cell>
          <cell r="FA402" t="str">
            <v>Forest Heath</v>
          </cell>
          <cell r="FB402" t="str">
            <v>E07000201</v>
          </cell>
          <cell r="FC402">
            <v>6000</v>
          </cell>
          <cell r="FD402">
            <v>16.7</v>
          </cell>
          <cell r="FE402">
            <v>355.5</v>
          </cell>
          <cell r="FF402">
            <v>14</v>
          </cell>
          <cell r="FG402">
            <v>424.4</v>
          </cell>
          <cell r="FH402">
            <v>7.7</v>
          </cell>
          <cell r="FI402" t="str">
            <v>&amp;^%</v>
          </cell>
          <cell r="FJ402" t="str">
            <v>&amp;^%</v>
          </cell>
          <cell r="FK402" t="str">
            <v>&amp;^%</v>
          </cell>
          <cell r="FL402" t="str">
            <v>&amp;^%</v>
          </cell>
          <cell r="FN402" t="str">
            <v>Forest Heath</v>
          </cell>
          <cell r="FO402" t="str">
            <v>E07000201</v>
          </cell>
          <cell r="FP402">
            <v>9000</v>
          </cell>
          <cell r="FQ402">
            <v>14.2</v>
          </cell>
          <cell r="FR402">
            <v>40</v>
          </cell>
          <cell r="FS402">
            <v>1.9</v>
          </cell>
          <cell r="FT402">
            <v>40.200000000000003</v>
          </cell>
          <cell r="FU402">
            <v>1.7</v>
          </cell>
          <cell r="FV402" t="str">
            <v>&amp;^%</v>
          </cell>
          <cell r="FW402" t="str">
            <v>&amp;^%</v>
          </cell>
          <cell r="FX402" t="str">
            <v>&amp;^%</v>
          </cell>
          <cell r="FY402" t="str">
            <v>&amp;^%</v>
          </cell>
          <cell r="GA402" t="str">
            <v>Forest Heath</v>
          </cell>
          <cell r="GB402" t="str">
            <v>E07000201</v>
          </cell>
          <cell r="GC402" t="str">
            <v>&amp;^%</v>
          </cell>
          <cell r="GD402" t="str">
            <v>&amp;^%</v>
          </cell>
          <cell r="GE402" t="str">
            <v>&amp;^%</v>
          </cell>
          <cell r="GF402" t="str">
            <v>&amp;^%</v>
          </cell>
          <cell r="GG402" t="str">
            <v>&amp;^%</v>
          </cell>
          <cell r="GH402" t="str">
            <v>&amp;^%</v>
          </cell>
          <cell r="GI402" t="str">
            <v>&amp;^%</v>
          </cell>
          <cell r="GJ402" t="str">
            <v>&amp;^%</v>
          </cell>
          <cell r="GK402" t="str">
            <v>&amp;^%</v>
          </cell>
          <cell r="GL402" t="str">
            <v>&amp;^%</v>
          </cell>
          <cell r="GN402" t="str">
            <v>Forest Heath</v>
          </cell>
          <cell r="GO402" t="str">
            <v>E07000201</v>
          </cell>
          <cell r="GP402">
            <v>9000</v>
          </cell>
          <cell r="GQ402">
            <v>14.2</v>
          </cell>
          <cell r="GR402">
            <v>12.35</v>
          </cell>
          <cell r="GS402">
            <v>11</v>
          </cell>
          <cell r="GT402">
            <v>15.66</v>
          </cell>
          <cell r="GU402">
            <v>15</v>
          </cell>
          <cell r="GV402" t="str">
            <v>&amp;^%</v>
          </cell>
          <cell r="GW402" t="str">
            <v>&amp;^%</v>
          </cell>
          <cell r="GX402" t="str">
            <v>&amp;^%</v>
          </cell>
          <cell r="GY402" t="str">
            <v>&amp;^%</v>
          </cell>
        </row>
        <row r="403">
          <cell r="A403" t="str">
            <v>Ipswich</v>
          </cell>
          <cell r="B403" t="str">
            <v>E07000202</v>
          </cell>
          <cell r="C403">
            <v>26000</v>
          </cell>
          <cell r="D403">
            <v>8.3000000000000007</v>
          </cell>
          <cell r="E403">
            <v>558.79999999999995</v>
          </cell>
          <cell r="F403">
            <v>9.6999999999999993</v>
          </cell>
          <cell r="G403">
            <v>683.3</v>
          </cell>
          <cell r="H403">
            <v>5.6</v>
          </cell>
          <cell r="I403">
            <v>317</v>
          </cell>
          <cell r="J403">
            <v>6.6</v>
          </cell>
          <cell r="K403" t="str">
            <v>&amp;^%</v>
          </cell>
          <cell r="L403" t="str">
            <v>&amp;^%</v>
          </cell>
          <cell r="N403" t="str">
            <v>Ipswich</v>
          </cell>
          <cell r="O403" t="str">
            <v>E07000202</v>
          </cell>
          <cell r="P403">
            <v>42000</v>
          </cell>
          <cell r="Q403">
            <v>6.3</v>
          </cell>
          <cell r="R403">
            <v>37.5</v>
          </cell>
          <cell r="S403">
            <v>0.1</v>
          </cell>
          <cell r="T403">
            <v>38.9</v>
          </cell>
          <cell r="U403">
            <v>0.8</v>
          </cell>
          <cell r="V403">
            <v>35</v>
          </cell>
          <cell r="W403">
            <v>0.4</v>
          </cell>
          <cell r="X403" t="str">
            <v>&amp;^%</v>
          </cell>
          <cell r="Y403" t="str">
            <v>&amp;^%</v>
          </cell>
          <cell r="AA403" t="str">
            <v>Ipswich</v>
          </cell>
          <cell r="AB403" t="str">
            <v>E07000202</v>
          </cell>
          <cell r="AC403">
            <v>37000</v>
          </cell>
          <cell r="AD403">
            <v>9.6999999999999993</v>
          </cell>
          <cell r="AE403">
            <v>24633</v>
          </cell>
          <cell r="AF403">
            <v>10</v>
          </cell>
          <cell r="AG403">
            <v>31517</v>
          </cell>
          <cell r="AH403">
            <v>6.7</v>
          </cell>
          <cell r="AI403" t="str">
            <v>&amp;^%</v>
          </cell>
          <cell r="AJ403" t="str">
            <v>&amp;^%</v>
          </cell>
          <cell r="AK403" t="str">
            <v>&amp;^%</v>
          </cell>
          <cell r="AL403" t="str">
            <v>&amp;^%</v>
          </cell>
          <cell r="AN403" t="str">
            <v>Ipswich</v>
          </cell>
          <cell r="AO403" t="str">
            <v>E07000202</v>
          </cell>
          <cell r="AP403">
            <v>42000</v>
          </cell>
          <cell r="AQ403">
            <v>6.3</v>
          </cell>
          <cell r="AR403">
            <v>12.32</v>
          </cell>
          <cell r="AS403">
            <v>5.8</v>
          </cell>
          <cell r="AT403">
            <v>15.28</v>
          </cell>
          <cell r="AU403">
            <v>4.5999999999999996</v>
          </cell>
          <cell r="AV403">
            <v>7</v>
          </cell>
          <cell r="AW403">
            <v>3.5</v>
          </cell>
          <cell r="AX403" t="str">
            <v>&amp;^%</v>
          </cell>
          <cell r="AY403" t="str">
            <v>&amp;^%</v>
          </cell>
          <cell r="BA403" t="str">
            <v>Ipswich</v>
          </cell>
          <cell r="BB403" t="str">
            <v>E07000202</v>
          </cell>
          <cell r="BC403">
            <v>42000</v>
          </cell>
          <cell r="BD403">
            <v>6.3</v>
          </cell>
          <cell r="BE403">
            <v>470.8</v>
          </cell>
          <cell r="BF403">
            <v>5.4</v>
          </cell>
          <cell r="BG403">
            <v>594.4</v>
          </cell>
          <cell r="BH403">
            <v>4.5</v>
          </cell>
          <cell r="BI403">
            <v>269.5</v>
          </cell>
          <cell r="BJ403">
            <v>2.9</v>
          </cell>
          <cell r="BK403" t="str">
            <v>&amp;^%</v>
          </cell>
          <cell r="BL403" t="str">
            <v>&amp;^%</v>
          </cell>
          <cell r="BN403" t="str">
            <v>Ipswich</v>
          </cell>
          <cell r="BO403" t="str">
            <v>E07000202</v>
          </cell>
          <cell r="BP403">
            <v>67000</v>
          </cell>
          <cell r="BQ403">
            <v>5</v>
          </cell>
          <cell r="BR403">
            <v>35</v>
          </cell>
          <cell r="BS403">
            <v>1.5</v>
          </cell>
          <cell r="BT403">
            <v>30.8</v>
          </cell>
          <cell r="BU403">
            <v>2</v>
          </cell>
          <cell r="BV403">
            <v>11</v>
          </cell>
          <cell r="BW403">
            <v>13</v>
          </cell>
          <cell r="BX403">
            <v>42.4</v>
          </cell>
          <cell r="BY403">
            <v>11</v>
          </cell>
          <cell r="CA403" t="str">
            <v>Ipswich</v>
          </cell>
          <cell r="CB403" t="str">
            <v>E07000202</v>
          </cell>
          <cell r="CC403">
            <v>59000</v>
          </cell>
          <cell r="CD403">
            <v>7</v>
          </cell>
          <cell r="CE403">
            <v>20344</v>
          </cell>
          <cell r="CF403">
            <v>8.8000000000000007</v>
          </cell>
          <cell r="CG403">
            <v>23914</v>
          </cell>
          <cell r="CH403">
            <v>5.8</v>
          </cell>
          <cell r="CI403">
            <v>5605</v>
          </cell>
          <cell r="CJ403">
            <v>15</v>
          </cell>
          <cell r="CK403" t="str">
            <v>&amp;^%</v>
          </cell>
          <cell r="CL403" t="str">
            <v>&amp;^%</v>
          </cell>
          <cell r="CN403" t="str">
            <v>Ipswich</v>
          </cell>
          <cell r="CO403" t="str">
            <v>E07000202</v>
          </cell>
          <cell r="CP403">
            <v>67000</v>
          </cell>
          <cell r="CQ403">
            <v>5</v>
          </cell>
          <cell r="CR403">
            <v>10.88</v>
          </cell>
          <cell r="CS403">
            <v>4.5999999999999996</v>
          </cell>
          <cell r="CT403">
            <v>14.66</v>
          </cell>
          <cell r="CU403">
            <v>3.9</v>
          </cell>
          <cell r="CV403">
            <v>6.42</v>
          </cell>
          <cell r="CW403">
            <v>1.7</v>
          </cell>
          <cell r="CX403" t="str">
            <v>&amp;^%</v>
          </cell>
          <cell r="CY403" t="str">
            <v>&amp;^%</v>
          </cell>
          <cell r="DA403" t="str">
            <v>Ipswich</v>
          </cell>
          <cell r="DB403" t="str">
            <v>E07000202</v>
          </cell>
          <cell r="DC403">
            <v>67000</v>
          </cell>
          <cell r="DD403">
            <v>5</v>
          </cell>
          <cell r="DE403">
            <v>383.1</v>
          </cell>
          <cell r="DF403">
            <v>5.9</v>
          </cell>
          <cell r="DG403">
            <v>451.9</v>
          </cell>
          <cell r="DH403">
            <v>4.5</v>
          </cell>
          <cell r="DI403">
            <v>93.6</v>
          </cell>
          <cell r="DJ403">
            <v>16</v>
          </cell>
          <cell r="DK403" t="str">
            <v>&amp;^%</v>
          </cell>
          <cell r="DL403" t="str">
            <v>&amp;^%</v>
          </cell>
          <cell r="DN403" t="str">
            <v>Ipswich</v>
          </cell>
          <cell r="DO403" t="str">
            <v>E07000202</v>
          </cell>
          <cell r="DP403">
            <v>16000</v>
          </cell>
          <cell r="DQ403">
            <v>9.6999999999999993</v>
          </cell>
          <cell r="DR403">
            <v>37</v>
          </cell>
          <cell r="DS403">
            <v>0.4</v>
          </cell>
          <cell r="DT403">
            <v>37.4</v>
          </cell>
          <cell r="DU403">
            <v>1.3</v>
          </cell>
          <cell r="DV403">
            <v>32.6</v>
          </cell>
          <cell r="DW403">
            <v>3.2</v>
          </cell>
          <cell r="DX403" t="str">
            <v>&amp;^%</v>
          </cell>
          <cell r="DY403" t="str">
            <v>&amp;^%</v>
          </cell>
          <cell r="EA403" t="str">
            <v>Ipswich</v>
          </cell>
          <cell r="EB403" t="str">
            <v>E07000202</v>
          </cell>
          <cell r="EC403">
            <v>14000</v>
          </cell>
          <cell r="ED403">
            <v>17.100000000000001</v>
          </cell>
          <cell r="EE403">
            <v>20306</v>
          </cell>
          <cell r="EF403">
            <v>18</v>
          </cell>
          <cell r="EG403">
            <v>24279</v>
          </cell>
          <cell r="EH403">
            <v>11</v>
          </cell>
          <cell r="EI403" t="str">
            <v>&amp;^%</v>
          </cell>
          <cell r="EJ403" t="str">
            <v>&amp;^%</v>
          </cell>
          <cell r="EK403" t="str">
            <v>&amp;^%</v>
          </cell>
          <cell r="EL403" t="str">
            <v>&amp;^%</v>
          </cell>
          <cell r="EN403" t="str">
            <v>Ipswich</v>
          </cell>
          <cell r="EO403" t="str">
            <v>E07000202</v>
          </cell>
          <cell r="EP403">
            <v>16000</v>
          </cell>
          <cell r="EQ403">
            <v>9.6999999999999993</v>
          </cell>
          <cell r="ER403">
            <v>10.31</v>
          </cell>
          <cell r="ES403">
            <v>7.9</v>
          </cell>
          <cell r="ET403">
            <v>12.08</v>
          </cell>
          <cell r="EU403">
            <v>5.8</v>
          </cell>
          <cell r="EV403">
            <v>6.67</v>
          </cell>
          <cell r="EW403">
            <v>3.5</v>
          </cell>
          <cell r="EX403" t="str">
            <v>&amp;^%</v>
          </cell>
          <cell r="EY403" t="str">
            <v>&amp;^%</v>
          </cell>
          <cell r="FA403" t="str">
            <v>Ipswich</v>
          </cell>
          <cell r="FB403" t="str">
            <v>E07000202</v>
          </cell>
          <cell r="FC403">
            <v>16000</v>
          </cell>
          <cell r="FD403">
            <v>9.6999999999999993</v>
          </cell>
          <cell r="FE403">
            <v>387.7</v>
          </cell>
          <cell r="FF403">
            <v>7.3</v>
          </cell>
          <cell r="FG403">
            <v>452.3</v>
          </cell>
          <cell r="FH403">
            <v>5.8</v>
          </cell>
          <cell r="FI403">
            <v>249.5</v>
          </cell>
          <cell r="FJ403">
            <v>6.5</v>
          </cell>
          <cell r="FK403" t="str">
            <v>&amp;^%</v>
          </cell>
          <cell r="FL403" t="str">
            <v>&amp;^%</v>
          </cell>
          <cell r="FN403" t="str">
            <v>Ipswich</v>
          </cell>
          <cell r="FO403" t="str">
            <v>E07000202</v>
          </cell>
          <cell r="FP403">
            <v>26000</v>
          </cell>
          <cell r="FQ403">
            <v>8.3000000000000007</v>
          </cell>
          <cell r="FR403">
            <v>37.5</v>
          </cell>
          <cell r="FS403">
            <v>1.7</v>
          </cell>
          <cell r="FT403">
            <v>39.799999999999997</v>
          </cell>
          <cell r="FU403">
            <v>1</v>
          </cell>
          <cell r="FV403">
            <v>35</v>
          </cell>
          <cell r="FW403">
            <v>1.4</v>
          </cell>
          <cell r="FX403" t="str">
            <v>&amp;^%</v>
          </cell>
          <cell r="FY403" t="str">
            <v>&amp;^%</v>
          </cell>
          <cell r="GA403" t="str">
            <v>Ipswich</v>
          </cell>
          <cell r="GB403" t="str">
            <v>E07000202</v>
          </cell>
          <cell r="GC403">
            <v>22000</v>
          </cell>
          <cell r="GD403">
            <v>11.5</v>
          </cell>
          <cell r="GE403">
            <v>28900</v>
          </cell>
          <cell r="GF403">
            <v>14</v>
          </cell>
          <cell r="GG403">
            <v>36184</v>
          </cell>
          <cell r="GH403">
            <v>7.2</v>
          </cell>
          <cell r="GI403">
            <v>16467</v>
          </cell>
          <cell r="GJ403">
            <v>9.5</v>
          </cell>
          <cell r="GK403" t="str">
            <v>&amp;^%</v>
          </cell>
          <cell r="GL403" t="str">
            <v>&amp;^%</v>
          </cell>
          <cell r="GN403" t="str">
            <v>Ipswich</v>
          </cell>
          <cell r="GO403" t="str">
            <v>E07000202</v>
          </cell>
          <cell r="GP403">
            <v>26000</v>
          </cell>
          <cell r="GQ403">
            <v>8.3000000000000007</v>
          </cell>
          <cell r="GR403">
            <v>14.05</v>
          </cell>
          <cell r="GS403">
            <v>10</v>
          </cell>
          <cell r="GT403">
            <v>17.16</v>
          </cell>
          <cell r="GU403">
            <v>5.8</v>
          </cell>
          <cell r="GV403">
            <v>7.62</v>
          </cell>
          <cell r="GW403">
            <v>5.4</v>
          </cell>
          <cell r="GX403" t="str">
            <v>&amp;^%</v>
          </cell>
          <cell r="GY403" t="str">
            <v>&amp;^%</v>
          </cell>
        </row>
        <row r="404">
          <cell r="A404" t="str">
            <v>Mid Suffolk</v>
          </cell>
          <cell r="B404" t="str">
            <v>E07000203</v>
          </cell>
          <cell r="C404">
            <v>14000</v>
          </cell>
          <cell r="D404">
            <v>11</v>
          </cell>
          <cell r="E404">
            <v>433.4</v>
          </cell>
          <cell r="F404">
            <v>7.1</v>
          </cell>
          <cell r="G404">
            <v>479.2</v>
          </cell>
          <cell r="H404">
            <v>4.7</v>
          </cell>
          <cell r="I404">
            <v>296.3</v>
          </cell>
          <cell r="J404">
            <v>8.3000000000000007</v>
          </cell>
          <cell r="K404" t="str">
            <v>&amp;^%</v>
          </cell>
          <cell r="L404" t="str">
            <v>&amp;^%</v>
          </cell>
          <cell r="N404" t="str">
            <v>Mid Suffolk</v>
          </cell>
          <cell r="O404" t="str">
            <v>E07000203</v>
          </cell>
          <cell r="P404">
            <v>19000</v>
          </cell>
          <cell r="Q404">
            <v>9.1999999999999993</v>
          </cell>
          <cell r="R404">
            <v>40</v>
          </cell>
          <cell r="S404">
            <v>2.1</v>
          </cell>
          <cell r="T404">
            <v>42.2</v>
          </cell>
          <cell r="U404">
            <v>1.5</v>
          </cell>
          <cell r="V404">
            <v>36</v>
          </cell>
          <cell r="W404">
            <v>1.4</v>
          </cell>
          <cell r="X404" t="str">
            <v>&amp;^%</v>
          </cell>
          <cell r="Y404" t="str">
            <v>&amp;^%</v>
          </cell>
          <cell r="AA404" t="str">
            <v>Mid Suffolk</v>
          </cell>
          <cell r="AB404" t="str">
            <v>E07000203</v>
          </cell>
          <cell r="AC404">
            <v>17000</v>
          </cell>
          <cell r="AD404">
            <v>15</v>
          </cell>
          <cell r="AE404">
            <v>22057</v>
          </cell>
          <cell r="AF404">
            <v>11</v>
          </cell>
          <cell r="AG404">
            <v>24528</v>
          </cell>
          <cell r="AH404">
            <v>5.7</v>
          </cell>
          <cell r="AI404">
            <v>13568</v>
          </cell>
          <cell r="AJ404">
            <v>8.1</v>
          </cell>
          <cell r="AK404" t="str">
            <v>&amp;^%</v>
          </cell>
          <cell r="AL404" t="str">
            <v>&amp;^%</v>
          </cell>
          <cell r="AN404" t="str">
            <v>Mid Suffolk</v>
          </cell>
          <cell r="AO404" t="str">
            <v>E07000203</v>
          </cell>
          <cell r="AP404">
            <v>19000</v>
          </cell>
          <cell r="AQ404">
            <v>9.1999999999999993</v>
          </cell>
          <cell r="AR404">
            <v>9.6300000000000008</v>
          </cell>
          <cell r="AS404">
            <v>5.4</v>
          </cell>
          <cell r="AT404">
            <v>10.95</v>
          </cell>
          <cell r="AU404">
            <v>4</v>
          </cell>
          <cell r="AV404">
            <v>6.98</v>
          </cell>
          <cell r="AW404">
            <v>3.7</v>
          </cell>
          <cell r="AX404" t="str">
            <v>&amp;^%</v>
          </cell>
          <cell r="AY404" t="str">
            <v>&amp;^%</v>
          </cell>
          <cell r="BA404" t="str">
            <v>Mid Suffolk</v>
          </cell>
          <cell r="BB404" t="str">
            <v>E07000203</v>
          </cell>
          <cell r="BC404">
            <v>19000</v>
          </cell>
          <cell r="BD404">
            <v>9.1999999999999993</v>
          </cell>
          <cell r="BE404">
            <v>416.4</v>
          </cell>
          <cell r="BF404">
            <v>6.3</v>
          </cell>
          <cell r="BG404">
            <v>462.5</v>
          </cell>
          <cell r="BH404">
            <v>4</v>
          </cell>
          <cell r="BI404">
            <v>258.89999999999998</v>
          </cell>
          <cell r="BJ404">
            <v>6.9</v>
          </cell>
          <cell r="BK404" t="str">
            <v>&amp;^%</v>
          </cell>
          <cell r="BL404" t="str">
            <v>&amp;^%</v>
          </cell>
          <cell r="BN404" t="str">
            <v>Mid Suffolk</v>
          </cell>
          <cell r="BO404" t="str">
            <v>E07000203</v>
          </cell>
          <cell r="BP404">
            <v>30000</v>
          </cell>
          <cell r="BQ404">
            <v>7.3</v>
          </cell>
          <cell r="BR404">
            <v>37</v>
          </cell>
          <cell r="BS404">
            <v>1.7</v>
          </cell>
          <cell r="BT404">
            <v>33.5</v>
          </cell>
          <cell r="BU404">
            <v>3</v>
          </cell>
          <cell r="BV404">
            <v>11.6</v>
          </cell>
          <cell r="BW404">
            <v>18</v>
          </cell>
          <cell r="BX404" t="str">
            <v>&amp;^%</v>
          </cell>
          <cell r="BY404" t="str">
            <v>&amp;^%</v>
          </cell>
          <cell r="CA404" t="str">
            <v>Mid Suffolk</v>
          </cell>
          <cell r="CB404" t="str">
            <v>E07000203</v>
          </cell>
          <cell r="CC404">
            <v>26000</v>
          </cell>
          <cell r="CD404">
            <v>11.1</v>
          </cell>
          <cell r="CE404">
            <v>19143</v>
          </cell>
          <cell r="CF404">
            <v>8.9</v>
          </cell>
          <cell r="CG404">
            <v>20424</v>
          </cell>
          <cell r="CH404">
            <v>5.9</v>
          </cell>
          <cell r="CI404" t="str">
            <v>&amp;^%</v>
          </cell>
          <cell r="CJ404" t="str">
            <v>&amp;^%</v>
          </cell>
          <cell r="CK404" t="str">
            <v>&amp;^%</v>
          </cell>
          <cell r="CL404" t="str">
            <v>&amp;^%</v>
          </cell>
          <cell r="CN404" t="str">
            <v>Mid Suffolk</v>
          </cell>
          <cell r="CO404" t="str">
            <v>E07000203</v>
          </cell>
          <cell r="CP404">
            <v>30000</v>
          </cell>
          <cell r="CQ404">
            <v>7.3</v>
          </cell>
          <cell r="CR404">
            <v>8.9600000000000009</v>
          </cell>
          <cell r="CS404">
            <v>5.4</v>
          </cell>
          <cell r="CT404">
            <v>11.16</v>
          </cell>
          <cell r="CU404">
            <v>3.8</v>
          </cell>
          <cell r="CV404">
            <v>6.4</v>
          </cell>
          <cell r="CW404">
            <v>2.7</v>
          </cell>
          <cell r="CX404" t="str">
            <v>&amp;^%</v>
          </cell>
          <cell r="CY404" t="str">
            <v>&amp;^%</v>
          </cell>
          <cell r="DA404" t="str">
            <v>Mid Suffolk</v>
          </cell>
          <cell r="DB404" t="str">
            <v>E07000203</v>
          </cell>
          <cell r="DC404">
            <v>30000</v>
          </cell>
          <cell r="DD404">
            <v>7.3</v>
          </cell>
          <cell r="DE404">
            <v>338.3</v>
          </cell>
          <cell r="DF404">
            <v>6.8</v>
          </cell>
          <cell r="DG404">
            <v>373.6</v>
          </cell>
          <cell r="DH404">
            <v>4.5999999999999996</v>
          </cell>
          <cell r="DI404">
            <v>89.3</v>
          </cell>
          <cell r="DJ404">
            <v>20</v>
          </cell>
          <cell r="DK404" t="str">
            <v>&amp;^%</v>
          </cell>
          <cell r="DL404" t="str">
            <v>&amp;^%</v>
          </cell>
          <cell r="DN404" t="str">
            <v>Mid Suffolk</v>
          </cell>
          <cell r="DO404" t="str">
            <v>E07000203</v>
          </cell>
          <cell r="DP404">
            <v>5000</v>
          </cell>
          <cell r="DQ404">
            <v>17.100000000000001</v>
          </cell>
          <cell r="DR404">
            <v>37.299999999999997</v>
          </cell>
          <cell r="DS404">
            <v>2.1</v>
          </cell>
          <cell r="DT404">
            <v>38.700000000000003</v>
          </cell>
          <cell r="DU404">
            <v>2.1</v>
          </cell>
          <cell r="DV404" t="str">
            <v>&amp;^%</v>
          </cell>
          <cell r="DW404" t="str">
            <v>&amp;^%</v>
          </cell>
          <cell r="DX404" t="str">
            <v>&amp;^%</v>
          </cell>
          <cell r="DY404" t="str">
            <v>&amp;^%</v>
          </cell>
          <cell r="EA404" t="str">
            <v>Mid Suffolk</v>
          </cell>
          <cell r="EB404" t="str">
            <v>E07000203</v>
          </cell>
          <cell r="EC404">
            <v>5000</v>
          </cell>
          <cell r="ED404">
            <v>19.899999999999999</v>
          </cell>
          <cell r="EE404">
            <v>18373</v>
          </cell>
          <cell r="EF404">
            <v>17</v>
          </cell>
          <cell r="EG404">
            <v>20361</v>
          </cell>
          <cell r="EH404">
            <v>8.5</v>
          </cell>
          <cell r="EI404" t="str">
            <v>&amp;^%</v>
          </cell>
          <cell r="EJ404" t="str">
            <v>&amp;^%</v>
          </cell>
          <cell r="EK404" t="str">
            <v>&amp;^%</v>
          </cell>
          <cell r="EL404" t="str">
            <v>&amp;^%</v>
          </cell>
          <cell r="EN404" t="str">
            <v>Mid Suffolk</v>
          </cell>
          <cell r="EO404" t="str">
            <v>E07000203</v>
          </cell>
          <cell r="EP404">
            <v>5000</v>
          </cell>
          <cell r="EQ404">
            <v>17.100000000000001</v>
          </cell>
          <cell r="ER404">
            <v>9.7200000000000006</v>
          </cell>
          <cell r="ES404">
            <v>13</v>
          </cell>
          <cell r="ET404">
            <v>10.81</v>
          </cell>
          <cell r="EU404">
            <v>7</v>
          </cell>
          <cell r="EV404" t="str">
            <v>&amp;^%</v>
          </cell>
          <cell r="EW404" t="str">
            <v>&amp;^%</v>
          </cell>
          <cell r="EX404" t="str">
            <v>&amp;^%</v>
          </cell>
          <cell r="EY404" t="str">
            <v>&amp;^%</v>
          </cell>
          <cell r="FA404" t="str">
            <v>Mid Suffolk</v>
          </cell>
          <cell r="FB404" t="str">
            <v>E07000203</v>
          </cell>
          <cell r="FC404">
            <v>5000</v>
          </cell>
          <cell r="FD404">
            <v>17.100000000000001</v>
          </cell>
          <cell r="FE404">
            <v>378</v>
          </cell>
          <cell r="FF404">
            <v>14</v>
          </cell>
          <cell r="FG404">
            <v>418.2</v>
          </cell>
          <cell r="FH404">
            <v>6.9</v>
          </cell>
          <cell r="FI404" t="str">
            <v>&amp;^%</v>
          </cell>
          <cell r="FJ404" t="str">
            <v>&amp;^%</v>
          </cell>
          <cell r="FK404" t="str">
            <v>&amp;^%</v>
          </cell>
          <cell r="FL404" t="str">
            <v>&amp;^%</v>
          </cell>
          <cell r="FN404" t="str">
            <v>Mid Suffolk</v>
          </cell>
          <cell r="FO404" t="str">
            <v>E07000203</v>
          </cell>
          <cell r="FP404">
            <v>14000</v>
          </cell>
          <cell r="FQ404">
            <v>11</v>
          </cell>
          <cell r="FR404">
            <v>40</v>
          </cell>
          <cell r="FS404">
            <v>3.8</v>
          </cell>
          <cell r="FT404">
            <v>43.6</v>
          </cell>
          <cell r="FU404">
            <v>1.9</v>
          </cell>
          <cell r="FV404">
            <v>37</v>
          </cell>
          <cell r="FW404">
            <v>1.8</v>
          </cell>
          <cell r="FX404" t="str">
            <v>&amp;^%</v>
          </cell>
          <cell r="FY404" t="str">
            <v>&amp;^%</v>
          </cell>
          <cell r="GA404" t="str">
            <v>Mid Suffolk</v>
          </cell>
          <cell r="GB404" t="str">
            <v>E07000203</v>
          </cell>
          <cell r="GC404">
            <v>12000</v>
          </cell>
          <cell r="GD404">
            <v>19.399999999999999</v>
          </cell>
          <cell r="GE404">
            <v>23571</v>
          </cell>
          <cell r="GF404">
            <v>14</v>
          </cell>
          <cell r="GG404">
            <v>26192</v>
          </cell>
          <cell r="GH404">
            <v>6.9</v>
          </cell>
          <cell r="GI404" t="str">
            <v>&amp;^%</v>
          </cell>
          <cell r="GJ404" t="str">
            <v>&amp;^%</v>
          </cell>
          <cell r="GK404" t="str">
            <v>&amp;^%</v>
          </cell>
          <cell r="GL404" t="str">
            <v>&amp;^%</v>
          </cell>
          <cell r="GN404" t="str">
            <v>Mid Suffolk</v>
          </cell>
          <cell r="GO404" t="str">
            <v>E07000203</v>
          </cell>
          <cell r="GP404">
            <v>14000</v>
          </cell>
          <cell r="GQ404">
            <v>11</v>
          </cell>
          <cell r="GR404">
            <v>9.5</v>
          </cell>
          <cell r="GS404">
            <v>5.9</v>
          </cell>
          <cell r="GT404">
            <v>10.99</v>
          </cell>
          <cell r="GU404">
            <v>4.8</v>
          </cell>
          <cell r="GV404">
            <v>7.14</v>
          </cell>
          <cell r="GW404">
            <v>5.6</v>
          </cell>
          <cell r="GX404" t="str">
            <v>&amp;^%</v>
          </cell>
          <cell r="GY404" t="str">
            <v>&amp;^%</v>
          </cell>
        </row>
        <row r="405">
          <cell r="A405" t="str">
            <v>St Edmundsbury</v>
          </cell>
          <cell r="B405" t="str">
            <v>E07000204</v>
          </cell>
          <cell r="C405">
            <v>22000</v>
          </cell>
          <cell r="D405">
            <v>8.9</v>
          </cell>
          <cell r="E405">
            <v>492.5</v>
          </cell>
          <cell r="F405">
            <v>6</v>
          </cell>
          <cell r="G405">
            <v>534</v>
          </cell>
          <cell r="H405">
            <v>4.0999999999999996</v>
          </cell>
          <cell r="I405">
            <v>289.8</v>
          </cell>
          <cell r="J405">
            <v>6.4</v>
          </cell>
          <cell r="K405" t="str">
            <v>&amp;^%</v>
          </cell>
          <cell r="L405" t="str">
            <v>&amp;^%</v>
          </cell>
          <cell r="N405" t="str">
            <v>St Edmundsbury</v>
          </cell>
          <cell r="O405" t="str">
            <v>E07000204</v>
          </cell>
          <cell r="P405">
            <v>35000</v>
          </cell>
          <cell r="Q405">
            <v>6.9</v>
          </cell>
          <cell r="R405">
            <v>37.5</v>
          </cell>
          <cell r="S405">
            <v>1.4</v>
          </cell>
          <cell r="T405">
            <v>39.299999999999997</v>
          </cell>
          <cell r="U405">
            <v>0.9</v>
          </cell>
          <cell r="V405">
            <v>34.6</v>
          </cell>
          <cell r="W405">
            <v>1.8</v>
          </cell>
          <cell r="X405" t="str">
            <v>&amp;^%</v>
          </cell>
          <cell r="Y405" t="str">
            <v>&amp;^%</v>
          </cell>
          <cell r="AA405" t="str">
            <v>St Edmundsbury</v>
          </cell>
          <cell r="AB405" t="str">
            <v>E07000204</v>
          </cell>
          <cell r="AC405">
            <v>32000</v>
          </cell>
          <cell r="AD405">
            <v>9.1</v>
          </cell>
          <cell r="AE405">
            <v>22828</v>
          </cell>
          <cell r="AF405">
            <v>7.5</v>
          </cell>
          <cell r="AG405">
            <v>26019</v>
          </cell>
          <cell r="AH405">
            <v>4.7</v>
          </cell>
          <cell r="AI405">
            <v>13324</v>
          </cell>
          <cell r="AJ405">
            <v>6</v>
          </cell>
          <cell r="AK405" t="str">
            <v>&amp;^%</v>
          </cell>
          <cell r="AL405" t="str">
            <v>&amp;^%</v>
          </cell>
          <cell r="AN405" t="str">
            <v>St Edmundsbury</v>
          </cell>
          <cell r="AO405" t="str">
            <v>E07000204</v>
          </cell>
          <cell r="AP405">
            <v>35000</v>
          </cell>
          <cell r="AQ405">
            <v>6.9</v>
          </cell>
          <cell r="AR405">
            <v>11.47</v>
          </cell>
          <cell r="AS405">
            <v>3.9</v>
          </cell>
          <cell r="AT405">
            <v>13.12</v>
          </cell>
          <cell r="AU405">
            <v>3.7</v>
          </cell>
          <cell r="AV405">
            <v>7.22</v>
          </cell>
          <cell r="AW405">
            <v>3.7</v>
          </cell>
          <cell r="AX405" t="str">
            <v>&amp;^%</v>
          </cell>
          <cell r="AY405" t="str">
            <v>&amp;^%</v>
          </cell>
          <cell r="BA405" t="str">
            <v>St Edmundsbury</v>
          </cell>
          <cell r="BB405" t="str">
            <v>E07000204</v>
          </cell>
          <cell r="BC405">
            <v>35000</v>
          </cell>
          <cell r="BD405">
            <v>6.9</v>
          </cell>
          <cell r="BE405">
            <v>454.7</v>
          </cell>
          <cell r="BF405">
            <v>5.3</v>
          </cell>
          <cell r="BG405">
            <v>516.4</v>
          </cell>
          <cell r="BH405">
            <v>3.6</v>
          </cell>
          <cell r="BI405">
            <v>266</v>
          </cell>
          <cell r="BJ405">
            <v>4.2</v>
          </cell>
          <cell r="BK405" t="str">
            <v>&amp;^%</v>
          </cell>
          <cell r="BL405" t="str">
            <v>&amp;^%</v>
          </cell>
          <cell r="BN405" t="str">
            <v>St Edmundsbury</v>
          </cell>
          <cell r="BO405" t="str">
            <v>E07000204</v>
          </cell>
          <cell r="BP405">
            <v>54000</v>
          </cell>
          <cell r="BQ405">
            <v>5.5</v>
          </cell>
          <cell r="BR405">
            <v>36.9</v>
          </cell>
          <cell r="BS405">
            <v>1.7</v>
          </cell>
          <cell r="BT405">
            <v>31.7</v>
          </cell>
          <cell r="BU405">
            <v>2.2000000000000002</v>
          </cell>
          <cell r="BV405">
            <v>12</v>
          </cell>
          <cell r="BW405">
            <v>14</v>
          </cell>
          <cell r="BX405" t="str">
            <v>&amp;^%</v>
          </cell>
          <cell r="BY405" t="str">
            <v>&amp;^%</v>
          </cell>
          <cell r="CA405" t="str">
            <v>St Edmundsbury</v>
          </cell>
          <cell r="CB405" t="str">
            <v>E07000204</v>
          </cell>
          <cell r="CC405">
            <v>48000</v>
          </cell>
          <cell r="CD405">
            <v>7.7</v>
          </cell>
          <cell r="CE405">
            <v>18812</v>
          </cell>
          <cell r="CF405">
            <v>9.8000000000000007</v>
          </cell>
          <cell r="CG405">
            <v>21147</v>
          </cell>
          <cell r="CH405">
            <v>5.3</v>
          </cell>
          <cell r="CI405" t="str">
            <v>&amp;^%</v>
          </cell>
          <cell r="CJ405" t="str">
            <v>&amp;^%</v>
          </cell>
          <cell r="CK405" t="str">
            <v>&amp;^%</v>
          </cell>
          <cell r="CL405" t="str">
            <v>&amp;^%</v>
          </cell>
          <cell r="CN405" t="str">
            <v>St Edmundsbury</v>
          </cell>
          <cell r="CO405" t="str">
            <v>E07000204</v>
          </cell>
          <cell r="CP405">
            <v>54000</v>
          </cell>
          <cell r="CQ405">
            <v>5.5</v>
          </cell>
          <cell r="CR405">
            <v>10.59</v>
          </cell>
          <cell r="CS405">
            <v>5.4</v>
          </cell>
          <cell r="CT405">
            <v>12.86</v>
          </cell>
          <cell r="CU405">
            <v>3.2</v>
          </cell>
          <cell r="CV405">
            <v>6.52</v>
          </cell>
          <cell r="CW405">
            <v>1.7</v>
          </cell>
          <cell r="CX405" t="str">
            <v>&amp;^%</v>
          </cell>
          <cell r="CY405" t="str">
            <v>&amp;^%</v>
          </cell>
          <cell r="DA405" t="str">
            <v>St Edmundsbury</v>
          </cell>
          <cell r="DB405" t="str">
            <v>E07000204</v>
          </cell>
          <cell r="DC405">
            <v>54000</v>
          </cell>
          <cell r="DD405">
            <v>5.5</v>
          </cell>
          <cell r="DE405">
            <v>358.8</v>
          </cell>
          <cell r="DF405">
            <v>7</v>
          </cell>
          <cell r="DG405">
            <v>407.8</v>
          </cell>
          <cell r="DH405">
            <v>3.9</v>
          </cell>
          <cell r="DI405">
            <v>104.4</v>
          </cell>
          <cell r="DJ405">
            <v>16</v>
          </cell>
          <cell r="DK405" t="str">
            <v>&amp;^%</v>
          </cell>
          <cell r="DL405" t="str">
            <v>&amp;^%</v>
          </cell>
          <cell r="DN405" t="str">
            <v>St Edmundsbury</v>
          </cell>
          <cell r="DO405" t="str">
            <v>E07000204</v>
          </cell>
          <cell r="DP405">
            <v>13000</v>
          </cell>
          <cell r="DQ405">
            <v>11.1</v>
          </cell>
          <cell r="DR405">
            <v>37</v>
          </cell>
          <cell r="DS405">
            <v>1.7</v>
          </cell>
          <cell r="DT405">
            <v>37.1</v>
          </cell>
          <cell r="DU405">
            <v>1.2</v>
          </cell>
          <cell r="DV405">
            <v>32</v>
          </cell>
          <cell r="DW405">
            <v>3.1</v>
          </cell>
          <cell r="DX405" t="str">
            <v>&amp;^%</v>
          </cell>
          <cell r="DY405" t="str">
            <v>&amp;^%</v>
          </cell>
          <cell r="EA405" t="str">
            <v>St Edmundsbury</v>
          </cell>
          <cell r="EB405" t="str">
            <v>E07000204</v>
          </cell>
          <cell r="EC405">
            <v>12000</v>
          </cell>
          <cell r="ED405">
            <v>13.1</v>
          </cell>
          <cell r="EE405">
            <v>19760</v>
          </cell>
          <cell r="EF405">
            <v>12</v>
          </cell>
          <cell r="EG405">
            <v>25043</v>
          </cell>
          <cell r="EH405">
            <v>8.6999999999999993</v>
          </cell>
          <cell r="EI405">
            <v>11798</v>
          </cell>
          <cell r="EJ405">
            <v>18</v>
          </cell>
          <cell r="EK405" t="str">
            <v>&amp;^%</v>
          </cell>
          <cell r="EL405" t="str">
            <v>&amp;^%</v>
          </cell>
          <cell r="EN405" t="str">
            <v>St Edmundsbury</v>
          </cell>
          <cell r="EO405" t="str">
            <v>E07000204</v>
          </cell>
          <cell r="EP405">
            <v>13000</v>
          </cell>
          <cell r="EQ405">
            <v>11.1</v>
          </cell>
          <cell r="ER405">
            <v>10.46</v>
          </cell>
          <cell r="ES405">
            <v>7.7</v>
          </cell>
          <cell r="ET405">
            <v>13.12</v>
          </cell>
          <cell r="EU405">
            <v>6.9</v>
          </cell>
          <cell r="EV405">
            <v>7</v>
          </cell>
          <cell r="EW405">
            <v>5</v>
          </cell>
          <cell r="EX405" t="str">
            <v>&amp;^%</v>
          </cell>
          <cell r="EY405" t="str">
            <v>&amp;^%</v>
          </cell>
          <cell r="FA405" t="str">
            <v>St Edmundsbury</v>
          </cell>
          <cell r="FB405" t="str">
            <v>E07000204</v>
          </cell>
          <cell r="FC405">
            <v>13000</v>
          </cell>
          <cell r="FD405">
            <v>11.1</v>
          </cell>
          <cell r="FE405">
            <v>401.6</v>
          </cell>
          <cell r="FF405">
            <v>10</v>
          </cell>
          <cell r="FG405">
            <v>486.7</v>
          </cell>
          <cell r="FH405">
            <v>7</v>
          </cell>
          <cell r="FI405">
            <v>254.3</v>
          </cell>
          <cell r="FJ405">
            <v>4.4000000000000004</v>
          </cell>
          <cell r="FK405" t="str">
            <v>&amp;^%</v>
          </cell>
          <cell r="FL405" t="str">
            <v>&amp;^%</v>
          </cell>
          <cell r="FN405" t="str">
            <v>St Edmundsbury</v>
          </cell>
          <cell r="FO405" t="str">
            <v>E07000204</v>
          </cell>
          <cell r="FP405">
            <v>22000</v>
          </cell>
          <cell r="FQ405">
            <v>8.9</v>
          </cell>
          <cell r="FR405">
            <v>39</v>
          </cell>
          <cell r="FS405">
            <v>1.6</v>
          </cell>
          <cell r="FT405">
            <v>40.700000000000003</v>
          </cell>
          <cell r="FU405">
            <v>1.1000000000000001</v>
          </cell>
          <cell r="FV405">
            <v>36.700000000000003</v>
          </cell>
          <cell r="FW405">
            <v>1.5</v>
          </cell>
          <cell r="FX405" t="str">
            <v>&amp;^%</v>
          </cell>
          <cell r="FY405" t="str">
            <v>&amp;^%</v>
          </cell>
          <cell r="GA405" t="str">
            <v>St Edmundsbury</v>
          </cell>
          <cell r="GB405" t="str">
            <v>E07000204</v>
          </cell>
          <cell r="GC405">
            <v>21000</v>
          </cell>
          <cell r="GD405">
            <v>12.3</v>
          </cell>
          <cell r="GE405">
            <v>23714</v>
          </cell>
          <cell r="GF405">
            <v>10</v>
          </cell>
          <cell r="GG405">
            <v>26580</v>
          </cell>
          <cell r="GH405">
            <v>5.5</v>
          </cell>
          <cell r="GI405">
            <v>14309</v>
          </cell>
          <cell r="GJ405">
            <v>7.5</v>
          </cell>
          <cell r="GK405" t="str">
            <v>&amp;^%</v>
          </cell>
          <cell r="GL405" t="str">
            <v>&amp;^%</v>
          </cell>
          <cell r="GN405" t="str">
            <v>St Edmundsbury</v>
          </cell>
          <cell r="GO405" t="str">
            <v>E07000204</v>
          </cell>
          <cell r="GP405">
            <v>22000</v>
          </cell>
          <cell r="GQ405">
            <v>8.9</v>
          </cell>
          <cell r="GR405">
            <v>11.65</v>
          </cell>
          <cell r="GS405">
            <v>5.0999999999999996</v>
          </cell>
          <cell r="GT405">
            <v>13.13</v>
          </cell>
          <cell r="GU405">
            <v>4.2</v>
          </cell>
          <cell r="GV405">
            <v>7.23</v>
          </cell>
          <cell r="GW405">
            <v>4.9000000000000004</v>
          </cell>
          <cell r="GX405" t="str">
            <v>&amp;^%</v>
          </cell>
          <cell r="GY405" t="str">
            <v>&amp;^%</v>
          </cell>
        </row>
        <row r="406">
          <cell r="A406" t="str">
            <v>Suffolk Coastal</v>
          </cell>
          <cell r="B406" t="str">
            <v>E07000205</v>
          </cell>
          <cell r="C406">
            <v>23000</v>
          </cell>
          <cell r="D406">
            <v>8.8000000000000007</v>
          </cell>
          <cell r="E406">
            <v>549.29999999999995</v>
          </cell>
          <cell r="F406">
            <v>5.8</v>
          </cell>
          <cell r="G406">
            <v>589.9</v>
          </cell>
          <cell r="H406">
            <v>3.7</v>
          </cell>
          <cell r="I406">
            <v>317.89999999999998</v>
          </cell>
          <cell r="J406">
            <v>6.7</v>
          </cell>
          <cell r="K406" t="str">
            <v>&amp;^%</v>
          </cell>
          <cell r="L406" t="str">
            <v>&amp;^%</v>
          </cell>
          <cell r="N406" t="str">
            <v>Suffolk Coastal</v>
          </cell>
          <cell r="O406" t="str">
            <v>E07000205</v>
          </cell>
          <cell r="P406">
            <v>31000</v>
          </cell>
          <cell r="Q406">
            <v>7.5</v>
          </cell>
          <cell r="R406">
            <v>40</v>
          </cell>
          <cell r="S406">
            <v>1.4</v>
          </cell>
          <cell r="T406">
            <v>41.3</v>
          </cell>
          <cell r="U406">
            <v>1.2</v>
          </cell>
          <cell r="V406">
            <v>36</v>
          </cell>
          <cell r="W406">
            <v>1.3</v>
          </cell>
          <cell r="X406" t="str">
            <v>&amp;^%</v>
          </cell>
          <cell r="Y406" t="str">
            <v>&amp;^%</v>
          </cell>
          <cell r="AA406" t="str">
            <v>Suffolk Coastal</v>
          </cell>
          <cell r="AB406" t="str">
            <v>E07000205</v>
          </cell>
          <cell r="AC406">
            <v>28000</v>
          </cell>
          <cell r="AD406">
            <v>15.3</v>
          </cell>
          <cell r="AE406">
            <v>28520</v>
          </cell>
          <cell r="AF406">
            <v>17</v>
          </cell>
          <cell r="AG406">
            <v>30716</v>
          </cell>
          <cell r="AH406">
            <v>4.7</v>
          </cell>
          <cell r="AI406">
            <v>15275</v>
          </cell>
          <cell r="AJ406">
            <v>7.3</v>
          </cell>
          <cell r="AK406" t="str">
            <v>&amp;^%</v>
          </cell>
          <cell r="AL406" t="str">
            <v>&amp;^%</v>
          </cell>
          <cell r="AN406" t="str">
            <v>Suffolk Coastal</v>
          </cell>
          <cell r="AO406" t="str">
            <v>E07000205</v>
          </cell>
          <cell r="AP406">
            <v>31000</v>
          </cell>
          <cell r="AQ406">
            <v>7.5</v>
          </cell>
          <cell r="AR406">
            <v>12.55</v>
          </cell>
          <cell r="AS406">
            <v>6</v>
          </cell>
          <cell r="AT406">
            <v>13.61</v>
          </cell>
          <cell r="AU406">
            <v>3.5</v>
          </cell>
          <cell r="AV406">
            <v>6.97</v>
          </cell>
          <cell r="AW406">
            <v>3.6</v>
          </cell>
          <cell r="AX406" t="str">
            <v>&amp;^%</v>
          </cell>
          <cell r="AY406" t="str">
            <v>&amp;^%</v>
          </cell>
          <cell r="BA406" t="str">
            <v>Suffolk Coastal</v>
          </cell>
          <cell r="BB406" t="str">
            <v>E07000205</v>
          </cell>
          <cell r="BC406">
            <v>31000</v>
          </cell>
          <cell r="BD406">
            <v>7.5</v>
          </cell>
          <cell r="BE406">
            <v>514.79999999999995</v>
          </cell>
          <cell r="BF406">
            <v>6.6</v>
          </cell>
          <cell r="BG406">
            <v>562.29999999999995</v>
          </cell>
          <cell r="BH406">
            <v>3.4</v>
          </cell>
          <cell r="BI406">
            <v>284.39999999999998</v>
          </cell>
          <cell r="BJ406">
            <v>6.4</v>
          </cell>
          <cell r="BK406" t="str">
            <v>&amp;^%</v>
          </cell>
          <cell r="BL406" t="str">
            <v>&amp;^%</v>
          </cell>
          <cell r="BN406" t="str">
            <v>Suffolk Coastal</v>
          </cell>
          <cell r="BO406" t="str">
            <v>E07000205</v>
          </cell>
          <cell r="BP406">
            <v>43000</v>
          </cell>
          <cell r="BQ406">
            <v>6.3</v>
          </cell>
          <cell r="BR406">
            <v>37.5</v>
          </cell>
          <cell r="BS406">
            <v>1.8</v>
          </cell>
          <cell r="BT406">
            <v>34.9</v>
          </cell>
          <cell r="BU406">
            <v>2.2000000000000002</v>
          </cell>
          <cell r="BV406">
            <v>15.4</v>
          </cell>
          <cell r="BW406">
            <v>18</v>
          </cell>
          <cell r="BX406" t="str">
            <v>&amp;^%</v>
          </cell>
          <cell r="BY406" t="str">
            <v>&amp;^%</v>
          </cell>
          <cell r="CA406" t="str">
            <v>Suffolk Coastal</v>
          </cell>
          <cell r="CB406" t="str">
            <v>E07000205</v>
          </cell>
          <cell r="CC406">
            <v>38000</v>
          </cell>
          <cell r="CD406">
            <v>12.4</v>
          </cell>
          <cell r="CE406">
            <v>24000</v>
          </cell>
          <cell r="CF406" t="str">
            <v>&amp;^%</v>
          </cell>
          <cell r="CG406">
            <v>27029</v>
          </cell>
          <cell r="CH406">
            <v>5.7</v>
          </cell>
          <cell r="CI406" t="str">
            <v>&amp;^%</v>
          </cell>
          <cell r="CJ406" t="str">
            <v>&amp;^%</v>
          </cell>
          <cell r="CK406" t="str">
            <v>&amp;^%</v>
          </cell>
          <cell r="CL406" t="str">
            <v>&amp;^%</v>
          </cell>
          <cell r="CN406" t="str">
            <v>Suffolk Coastal</v>
          </cell>
          <cell r="CO406" t="str">
            <v>E07000205</v>
          </cell>
          <cell r="CP406">
            <v>43000</v>
          </cell>
          <cell r="CQ406">
            <v>6.3</v>
          </cell>
          <cell r="CR406">
            <v>11.93</v>
          </cell>
          <cell r="CS406">
            <v>6.8</v>
          </cell>
          <cell r="CT406">
            <v>13.91</v>
          </cell>
          <cell r="CU406">
            <v>3.7</v>
          </cell>
          <cell r="CV406">
            <v>6.67</v>
          </cell>
          <cell r="CW406">
            <v>2.7</v>
          </cell>
          <cell r="CX406" t="str">
            <v>&amp;^%</v>
          </cell>
          <cell r="CY406" t="str">
            <v>&amp;^%</v>
          </cell>
          <cell r="DA406" t="str">
            <v>Suffolk Coastal</v>
          </cell>
          <cell r="DB406" t="str">
            <v>E07000205</v>
          </cell>
          <cell r="DC406">
            <v>43000</v>
          </cell>
          <cell r="DD406">
            <v>6.3</v>
          </cell>
          <cell r="DE406">
            <v>450.2</v>
          </cell>
          <cell r="DF406">
            <v>6.9</v>
          </cell>
          <cell r="DG406">
            <v>485.7</v>
          </cell>
          <cell r="DH406">
            <v>3.9</v>
          </cell>
          <cell r="DI406">
            <v>127</v>
          </cell>
          <cell r="DJ406">
            <v>16</v>
          </cell>
          <cell r="DK406" t="str">
            <v>&amp;^%</v>
          </cell>
          <cell r="DL406" t="str">
            <v>&amp;^%</v>
          </cell>
          <cell r="DN406" t="str">
            <v>Suffolk Coastal</v>
          </cell>
          <cell r="DO406" t="str">
            <v>E07000205</v>
          </cell>
          <cell r="DP406">
            <v>8000</v>
          </cell>
          <cell r="DQ406">
            <v>14.3</v>
          </cell>
          <cell r="DR406">
            <v>37.5</v>
          </cell>
          <cell r="DS406">
            <v>2.2999999999999998</v>
          </cell>
          <cell r="DT406">
            <v>39</v>
          </cell>
          <cell r="DU406">
            <v>2.2000000000000002</v>
          </cell>
          <cell r="DV406" t="str">
            <v>&amp;^%</v>
          </cell>
          <cell r="DW406" t="str">
            <v>&amp;^%</v>
          </cell>
          <cell r="DX406" t="str">
            <v>&amp;^%</v>
          </cell>
          <cell r="DY406" t="str">
            <v>&amp;^%</v>
          </cell>
          <cell r="EA406" t="str">
            <v>Suffolk Coastal</v>
          </cell>
          <cell r="EB406" t="str">
            <v>E07000205</v>
          </cell>
          <cell r="EC406">
            <v>7000</v>
          </cell>
          <cell r="ED406">
            <v>17.100000000000001</v>
          </cell>
          <cell r="EE406">
            <v>20935</v>
          </cell>
          <cell r="EF406">
            <v>15</v>
          </cell>
          <cell r="EG406">
            <v>24931</v>
          </cell>
          <cell r="EH406">
            <v>11</v>
          </cell>
          <cell r="EI406" t="str">
            <v>&amp;^%</v>
          </cell>
          <cell r="EJ406" t="str">
            <v>&amp;^%</v>
          </cell>
          <cell r="EK406" t="str">
            <v>&amp;^%</v>
          </cell>
          <cell r="EL406" t="str">
            <v>&amp;^%</v>
          </cell>
          <cell r="EN406" t="str">
            <v>Suffolk Coastal</v>
          </cell>
          <cell r="EO406" t="str">
            <v>E07000205</v>
          </cell>
          <cell r="EP406">
            <v>8000</v>
          </cell>
          <cell r="EQ406">
            <v>14.3</v>
          </cell>
          <cell r="ER406">
            <v>10.46</v>
          </cell>
          <cell r="ES406">
            <v>12</v>
          </cell>
          <cell r="ET406">
            <v>12.36</v>
          </cell>
          <cell r="EU406">
            <v>7.6</v>
          </cell>
          <cell r="EV406" t="str">
            <v>&amp;^%</v>
          </cell>
          <cell r="EW406" t="str">
            <v>&amp;^%</v>
          </cell>
          <cell r="EX406" t="str">
            <v>&amp;^%</v>
          </cell>
          <cell r="EY406" t="str">
            <v>&amp;^%</v>
          </cell>
          <cell r="FA406" t="str">
            <v>Suffolk Coastal</v>
          </cell>
          <cell r="FB406" t="str">
            <v>E07000205</v>
          </cell>
          <cell r="FC406">
            <v>8000</v>
          </cell>
          <cell r="FD406">
            <v>14.3</v>
          </cell>
          <cell r="FE406">
            <v>402.8</v>
          </cell>
          <cell r="FF406">
            <v>8.3000000000000007</v>
          </cell>
          <cell r="FG406">
            <v>481.7</v>
          </cell>
          <cell r="FH406">
            <v>7.7</v>
          </cell>
          <cell r="FI406" t="str">
            <v>&amp;^%</v>
          </cell>
          <cell r="FJ406" t="str">
            <v>&amp;^%</v>
          </cell>
          <cell r="FK406" t="str">
            <v>&amp;^%</v>
          </cell>
          <cell r="FL406" t="str">
            <v>&amp;^%</v>
          </cell>
          <cell r="FN406" t="str">
            <v>Suffolk Coastal</v>
          </cell>
          <cell r="FO406" t="str">
            <v>E07000205</v>
          </cell>
          <cell r="FP406">
            <v>23000</v>
          </cell>
          <cell r="FQ406">
            <v>8.8000000000000007</v>
          </cell>
          <cell r="FR406">
            <v>41</v>
          </cell>
          <cell r="FS406" t="str">
            <v>&amp;^%</v>
          </cell>
          <cell r="FT406">
            <v>42.1</v>
          </cell>
          <cell r="FU406">
            <v>1.4</v>
          </cell>
          <cell r="FV406">
            <v>36.799999999999997</v>
          </cell>
          <cell r="FW406">
            <v>0.9</v>
          </cell>
          <cell r="FX406" t="str">
            <v>&amp;^%</v>
          </cell>
          <cell r="FY406" t="str">
            <v>&amp;^%</v>
          </cell>
          <cell r="GA406" t="str">
            <v>Suffolk Coastal</v>
          </cell>
          <cell r="GB406" t="str">
            <v>E07000205</v>
          </cell>
          <cell r="GC406">
            <v>21000</v>
          </cell>
          <cell r="GD406">
            <v>19.5</v>
          </cell>
          <cell r="GE406" t="str">
            <v>&amp;^%</v>
          </cell>
          <cell r="GF406" t="str">
            <v>&amp;^%</v>
          </cell>
          <cell r="GG406">
            <v>32572</v>
          </cell>
          <cell r="GH406">
            <v>5.6</v>
          </cell>
          <cell r="GI406">
            <v>17422</v>
          </cell>
          <cell r="GJ406">
            <v>9.1999999999999993</v>
          </cell>
          <cell r="GK406" t="str">
            <v>&amp;^%</v>
          </cell>
          <cell r="GL406" t="str">
            <v>&amp;^%</v>
          </cell>
          <cell r="GN406" t="str">
            <v>Suffolk Coastal</v>
          </cell>
          <cell r="GO406" t="str">
            <v>E07000205</v>
          </cell>
          <cell r="GP406">
            <v>23000</v>
          </cell>
          <cell r="GQ406">
            <v>8.8000000000000007</v>
          </cell>
          <cell r="GR406">
            <v>13.2</v>
          </cell>
          <cell r="GS406">
            <v>6</v>
          </cell>
          <cell r="GT406">
            <v>14</v>
          </cell>
          <cell r="GU406">
            <v>4</v>
          </cell>
          <cell r="GV406">
            <v>7.07</v>
          </cell>
          <cell r="GW406">
            <v>5.4</v>
          </cell>
          <cell r="GX406" t="str">
            <v>&amp;^%</v>
          </cell>
          <cell r="GY406" t="str">
            <v>&amp;^%</v>
          </cell>
        </row>
        <row r="407">
          <cell r="A407" t="str">
            <v>Waveney</v>
          </cell>
          <cell r="B407" t="str">
            <v>E07000206</v>
          </cell>
          <cell r="C407">
            <v>13000</v>
          </cell>
          <cell r="D407">
            <v>11.4</v>
          </cell>
          <cell r="E407">
            <v>417.6</v>
          </cell>
          <cell r="F407">
            <v>8.6999999999999993</v>
          </cell>
          <cell r="G407">
            <v>483.2</v>
          </cell>
          <cell r="H407">
            <v>5.7</v>
          </cell>
          <cell r="I407">
            <v>265.7</v>
          </cell>
          <cell r="J407">
            <v>6.1</v>
          </cell>
          <cell r="K407" t="str">
            <v>&amp;^%</v>
          </cell>
          <cell r="L407" t="str">
            <v>&amp;^%</v>
          </cell>
          <cell r="N407" t="str">
            <v>Waveney</v>
          </cell>
          <cell r="O407" t="str">
            <v>E07000206</v>
          </cell>
          <cell r="P407">
            <v>22000</v>
          </cell>
          <cell r="Q407">
            <v>8.6999999999999993</v>
          </cell>
          <cell r="R407">
            <v>39</v>
          </cell>
          <cell r="S407">
            <v>1.6</v>
          </cell>
          <cell r="T407">
            <v>40</v>
          </cell>
          <cell r="U407">
            <v>1.2</v>
          </cell>
          <cell r="V407">
            <v>34.700000000000003</v>
          </cell>
          <cell r="W407">
            <v>2</v>
          </cell>
          <cell r="X407" t="str">
            <v>&amp;^%</v>
          </cell>
          <cell r="Y407" t="str">
            <v>&amp;^%</v>
          </cell>
          <cell r="AA407" t="str">
            <v>Waveney</v>
          </cell>
          <cell r="AB407" t="str">
            <v>E07000206</v>
          </cell>
          <cell r="AC407">
            <v>20000</v>
          </cell>
          <cell r="AD407">
            <v>10.3</v>
          </cell>
          <cell r="AE407">
            <v>20974</v>
          </cell>
          <cell r="AF407">
            <v>7.6</v>
          </cell>
          <cell r="AG407">
            <v>23853</v>
          </cell>
          <cell r="AH407">
            <v>5.6</v>
          </cell>
          <cell r="AI407">
            <v>13310</v>
          </cell>
          <cell r="AJ407">
            <v>10</v>
          </cell>
          <cell r="AK407" t="str">
            <v>&amp;^%</v>
          </cell>
          <cell r="AL407" t="str">
            <v>&amp;^%</v>
          </cell>
          <cell r="AN407" t="str">
            <v>Waveney</v>
          </cell>
          <cell r="AO407" t="str">
            <v>E07000206</v>
          </cell>
          <cell r="AP407">
            <v>22000</v>
          </cell>
          <cell r="AQ407">
            <v>8.6999999999999993</v>
          </cell>
          <cell r="AR407">
            <v>9.89</v>
          </cell>
          <cell r="AS407">
            <v>6.6</v>
          </cell>
          <cell r="AT407">
            <v>11.36</v>
          </cell>
          <cell r="AU407">
            <v>4.2</v>
          </cell>
          <cell r="AV407">
            <v>6.66</v>
          </cell>
          <cell r="AW407">
            <v>3.6</v>
          </cell>
          <cell r="AX407" t="str">
            <v>&amp;^%</v>
          </cell>
          <cell r="AY407" t="str">
            <v>&amp;^%</v>
          </cell>
          <cell r="BA407" t="str">
            <v>Waveney</v>
          </cell>
          <cell r="BB407" t="str">
            <v>E07000206</v>
          </cell>
          <cell r="BC407">
            <v>22000</v>
          </cell>
          <cell r="BD407">
            <v>8.6999999999999993</v>
          </cell>
          <cell r="BE407">
            <v>397.4</v>
          </cell>
          <cell r="BF407">
            <v>6.5</v>
          </cell>
          <cell r="BG407">
            <v>454.7</v>
          </cell>
          <cell r="BH407">
            <v>4.2</v>
          </cell>
          <cell r="BI407">
            <v>261.7</v>
          </cell>
          <cell r="BJ407">
            <v>3.2</v>
          </cell>
          <cell r="BK407" t="str">
            <v>&amp;^%</v>
          </cell>
          <cell r="BL407" t="str">
            <v>&amp;^%</v>
          </cell>
          <cell r="BN407" t="str">
            <v>Waveney</v>
          </cell>
          <cell r="BO407" t="str">
            <v>E07000206</v>
          </cell>
          <cell r="BP407">
            <v>36000</v>
          </cell>
          <cell r="BQ407">
            <v>6.7</v>
          </cell>
          <cell r="BR407">
            <v>36.299999999999997</v>
          </cell>
          <cell r="BS407">
            <v>3.2</v>
          </cell>
          <cell r="BT407">
            <v>31.6</v>
          </cell>
          <cell r="BU407">
            <v>2.6</v>
          </cell>
          <cell r="BV407">
            <v>12.5</v>
          </cell>
          <cell r="BW407">
            <v>19</v>
          </cell>
          <cell r="BX407" t="str">
            <v>&amp;^%</v>
          </cell>
          <cell r="BY407" t="str">
            <v>&amp;^%</v>
          </cell>
          <cell r="CA407" t="str">
            <v>Waveney</v>
          </cell>
          <cell r="CB407" t="str">
            <v>E07000206</v>
          </cell>
          <cell r="CC407">
            <v>32000</v>
          </cell>
          <cell r="CD407">
            <v>8.6999999999999993</v>
          </cell>
          <cell r="CE407">
            <v>16064</v>
          </cell>
          <cell r="CF407">
            <v>12</v>
          </cell>
          <cell r="CG407">
            <v>18816</v>
          </cell>
          <cell r="CH407">
            <v>6.4</v>
          </cell>
          <cell r="CI407">
            <v>5403</v>
          </cell>
          <cell r="CJ407">
            <v>16</v>
          </cell>
          <cell r="CK407" t="str">
            <v>&amp;^%</v>
          </cell>
          <cell r="CL407" t="str">
            <v>&amp;^%</v>
          </cell>
          <cell r="CN407" t="str">
            <v>Waveney</v>
          </cell>
          <cell r="CO407" t="str">
            <v>E07000206</v>
          </cell>
          <cell r="CP407">
            <v>36000</v>
          </cell>
          <cell r="CQ407">
            <v>6.7</v>
          </cell>
          <cell r="CR407">
            <v>8.84</v>
          </cell>
          <cell r="CS407">
            <v>5.6</v>
          </cell>
          <cell r="CT407">
            <v>11.46</v>
          </cell>
          <cell r="CU407">
            <v>4</v>
          </cell>
          <cell r="CV407">
            <v>6.31</v>
          </cell>
          <cell r="CW407">
            <v>1.9</v>
          </cell>
          <cell r="CX407" t="str">
            <v>&amp;^%</v>
          </cell>
          <cell r="CY407" t="str">
            <v>&amp;^%</v>
          </cell>
          <cell r="DA407" t="str">
            <v>Waveney</v>
          </cell>
          <cell r="DB407" t="str">
            <v>E07000206</v>
          </cell>
          <cell r="DC407">
            <v>36000</v>
          </cell>
          <cell r="DD407">
            <v>6.7</v>
          </cell>
          <cell r="DE407">
            <v>309.5</v>
          </cell>
          <cell r="DF407">
            <v>7.6</v>
          </cell>
          <cell r="DG407">
            <v>362.6</v>
          </cell>
          <cell r="DH407">
            <v>4.7</v>
          </cell>
          <cell r="DI407">
            <v>101.9</v>
          </cell>
          <cell r="DJ407">
            <v>16</v>
          </cell>
          <cell r="DK407" t="str">
            <v>&amp;^%</v>
          </cell>
          <cell r="DL407" t="str">
            <v>&amp;^%</v>
          </cell>
          <cell r="DN407" t="str">
            <v>Waveney</v>
          </cell>
          <cell r="DO407" t="str">
            <v>E07000206</v>
          </cell>
          <cell r="DP407">
            <v>9000</v>
          </cell>
          <cell r="DQ407">
            <v>13.4</v>
          </cell>
          <cell r="DR407">
            <v>37.5</v>
          </cell>
          <cell r="DS407">
            <v>2.2000000000000002</v>
          </cell>
          <cell r="DT407">
            <v>39</v>
          </cell>
          <cell r="DU407">
            <v>1.8</v>
          </cell>
          <cell r="DV407" t="str">
            <v>&amp;^%</v>
          </cell>
          <cell r="DW407" t="str">
            <v>&amp;^%</v>
          </cell>
          <cell r="DX407" t="str">
            <v>&amp;^%</v>
          </cell>
          <cell r="DY407" t="str">
            <v>&amp;^%</v>
          </cell>
          <cell r="EA407" t="str">
            <v>Waveney</v>
          </cell>
          <cell r="EB407" t="str">
            <v>E07000206</v>
          </cell>
          <cell r="EC407">
            <v>8000</v>
          </cell>
          <cell r="ED407">
            <v>15.8</v>
          </cell>
          <cell r="EE407">
            <v>18556</v>
          </cell>
          <cell r="EF407">
            <v>12</v>
          </cell>
          <cell r="EG407">
            <v>21396</v>
          </cell>
          <cell r="EH407">
            <v>7.1</v>
          </cell>
          <cell r="EI407" t="str">
            <v>&amp;^%</v>
          </cell>
          <cell r="EJ407" t="str">
            <v>&amp;^%</v>
          </cell>
          <cell r="EK407" t="str">
            <v>&amp;^%</v>
          </cell>
          <cell r="EL407" t="str">
            <v>&amp;^%</v>
          </cell>
          <cell r="EN407" t="str">
            <v>Waveney</v>
          </cell>
          <cell r="EO407" t="str">
            <v>E07000206</v>
          </cell>
          <cell r="EP407">
            <v>9000</v>
          </cell>
          <cell r="EQ407">
            <v>13.4</v>
          </cell>
          <cell r="ER407">
            <v>9.58</v>
          </cell>
          <cell r="ES407">
            <v>10</v>
          </cell>
          <cell r="ET407">
            <v>10.57</v>
          </cell>
          <cell r="EU407">
            <v>5.4</v>
          </cell>
          <cell r="EV407" t="str">
            <v>&amp;^%</v>
          </cell>
          <cell r="EW407" t="str">
            <v>&amp;^%</v>
          </cell>
          <cell r="EX407" t="str">
            <v>&amp;^%</v>
          </cell>
          <cell r="EY407" t="str">
            <v>&amp;^%</v>
          </cell>
          <cell r="FA407" t="str">
            <v>Waveney</v>
          </cell>
          <cell r="FB407" t="str">
            <v>E07000206</v>
          </cell>
          <cell r="FC407">
            <v>9000</v>
          </cell>
          <cell r="FD407">
            <v>13.4</v>
          </cell>
          <cell r="FE407">
            <v>368.3</v>
          </cell>
          <cell r="FF407">
            <v>11</v>
          </cell>
          <cell r="FG407">
            <v>412.3</v>
          </cell>
          <cell r="FH407">
            <v>5.6</v>
          </cell>
          <cell r="FI407">
            <v>255.9</v>
          </cell>
          <cell r="FJ407">
            <v>13</v>
          </cell>
          <cell r="FK407" t="str">
            <v>&amp;^%</v>
          </cell>
          <cell r="FL407" t="str">
            <v>&amp;^%</v>
          </cell>
          <cell r="FN407" t="str">
            <v>Waveney</v>
          </cell>
          <cell r="FO407" t="str">
            <v>E07000206</v>
          </cell>
          <cell r="FP407">
            <v>13000</v>
          </cell>
          <cell r="FQ407">
            <v>11.4</v>
          </cell>
          <cell r="FR407">
            <v>39.4</v>
          </cell>
          <cell r="FS407">
            <v>1.2</v>
          </cell>
          <cell r="FT407">
            <v>40.700000000000003</v>
          </cell>
          <cell r="FU407">
            <v>1.5</v>
          </cell>
          <cell r="FV407">
            <v>36</v>
          </cell>
          <cell r="FW407">
            <v>2.9</v>
          </cell>
          <cell r="FX407" t="str">
            <v>&amp;^%</v>
          </cell>
          <cell r="FY407" t="str">
            <v>&amp;^%</v>
          </cell>
          <cell r="GA407" t="str">
            <v>Waveney</v>
          </cell>
          <cell r="GB407" t="str">
            <v>E07000206</v>
          </cell>
          <cell r="GC407">
            <v>12000</v>
          </cell>
          <cell r="GD407">
            <v>13.6</v>
          </cell>
          <cell r="GE407">
            <v>21566</v>
          </cell>
          <cell r="GF407">
            <v>10</v>
          </cell>
          <cell r="GG407">
            <v>25522</v>
          </cell>
          <cell r="GH407">
            <v>7.7</v>
          </cell>
          <cell r="GI407" t="str">
            <v>&amp;^%</v>
          </cell>
          <cell r="GJ407" t="str">
            <v>&amp;^%</v>
          </cell>
          <cell r="GK407" t="str">
            <v>&amp;^%</v>
          </cell>
          <cell r="GL407" t="str">
            <v>&amp;^%</v>
          </cell>
          <cell r="GN407" t="str">
            <v>Waveney</v>
          </cell>
          <cell r="GO407" t="str">
            <v>E07000206</v>
          </cell>
          <cell r="GP407">
            <v>13000</v>
          </cell>
          <cell r="GQ407">
            <v>11.4</v>
          </cell>
          <cell r="GR407">
            <v>10.029999999999999</v>
          </cell>
          <cell r="GS407">
            <v>9.3000000000000007</v>
          </cell>
          <cell r="GT407">
            <v>11.87</v>
          </cell>
          <cell r="GU407">
            <v>5.7</v>
          </cell>
          <cell r="GV407">
            <v>6.72</v>
          </cell>
          <cell r="GW407">
            <v>5.8</v>
          </cell>
          <cell r="GX407" t="str">
            <v>&amp;^%</v>
          </cell>
          <cell r="GY407" t="str">
            <v>&amp;^%</v>
          </cell>
        </row>
        <row r="408">
          <cell r="A408" t="str">
            <v>Camden</v>
          </cell>
          <cell r="B408" t="str">
            <v>E09000007</v>
          </cell>
          <cell r="C408">
            <v>120000</v>
          </cell>
          <cell r="D408">
            <v>4</v>
          </cell>
          <cell r="E408">
            <v>728.3</v>
          </cell>
          <cell r="F408">
            <v>3</v>
          </cell>
          <cell r="G408">
            <v>882.5</v>
          </cell>
          <cell r="H408">
            <v>3</v>
          </cell>
          <cell r="I408">
            <v>383</v>
          </cell>
          <cell r="J408">
            <v>3.2</v>
          </cell>
          <cell r="K408">
            <v>1495.3</v>
          </cell>
          <cell r="L408">
            <v>19</v>
          </cell>
          <cell r="N408" t="str">
            <v>Camden</v>
          </cell>
          <cell r="O408" t="str">
            <v>E09000007</v>
          </cell>
          <cell r="P408">
            <v>209000</v>
          </cell>
          <cell r="Q408">
            <v>2.9</v>
          </cell>
          <cell r="R408">
            <v>37.5</v>
          </cell>
          <cell r="S408">
            <v>0</v>
          </cell>
          <cell r="T408">
            <v>38.1</v>
          </cell>
          <cell r="U408">
            <v>0.4</v>
          </cell>
          <cell r="V408">
            <v>34.9</v>
          </cell>
          <cell r="W408">
            <v>0.4</v>
          </cell>
          <cell r="X408">
            <v>42.4</v>
          </cell>
          <cell r="Y408">
            <v>4.5999999999999996</v>
          </cell>
          <cell r="AA408" t="str">
            <v>Camden</v>
          </cell>
          <cell r="AB408" t="str">
            <v>E09000007</v>
          </cell>
          <cell r="AC408">
            <v>165000</v>
          </cell>
          <cell r="AD408">
            <v>5.3</v>
          </cell>
          <cell r="AE408">
            <v>36951</v>
          </cell>
          <cell r="AF408">
            <v>4.5</v>
          </cell>
          <cell r="AG408">
            <v>44841</v>
          </cell>
          <cell r="AH408">
            <v>5.3</v>
          </cell>
          <cell r="AI408">
            <v>19391</v>
          </cell>
          <cell r="AJ408">
            <v>11</v>
          </cell>
          <cell r="AK408" t="str">
            <v>&amp;^%</v>
          </cell>
          <cell r="AL408" t="str">
            <v>&amp;^%</v>
          </cell>
          <cell r="AN408" t="str">
            <v>Camden</v>
          </cell>
          <cell r="AO408" t="str">
            <v>E09000007</v>
          </cell>
          <cell r="AP408">
            <v>209000</v>
          </cell>
          <cell r="AQ408">
            <v>2.9</v>
          </cell>
          <cell r="AR408">
            <v>18.350000000000001</v>
          </cell>
          <cell r="AS408">
            <v>2.6</v>
          </cell>
          <cell r="AT408">
            <v>21.29</v>
          </cell>
          <cell r="AU408">
            <v>2.1</v>
          </cell>
          <cell r="AV408">
            <v>9.5</v>
          </cell>
          <cell r="AW408">
            <v>2.8</v>
          </cell>
          <cell r="AX408">
            <v>35.61</v>
          </cell>
          <cell r="AY408">
            <v>13</v>
          </cell>
          <cell r="BA408" t="str">
            <v>Camden</v>
          </cell>
          <cell r="BB408" t="str">
            <v>E09000007</v>
          </cell>
          <cell r="BC408">
            <v>209000</v>
          </cell>
          <cell r="BD408">
            <v>2.9</v>
          </cell>
          <cell r="BE408">
            <v>685.7</v>
          </cell>
          <cell r="BF408">
            <v>2.6</v>
          </cell>
          <cell r="BG408">
            <v>811.2</v>
          </cell>
          <cell r="BH408">
            <v>2.1</v>
          </cell>
          <cell r="BI408">
            <v>379.9</v>
          </cell>
          <cell r="BJ408">
            <v>2.4</v>
          </cell>
          <cell r="BK408">
            <v>1294.2</v>
          </cell>
          <cell r="BL408">
            <v>12</v>
          </cell>
          <cell r="BN408" t="str">
            <v>Camden</v>
          </cell>
          <cell r="BO408" t="str">
            <v>E09000007</v>
          </cell>
          <cell r="BP408">
            <v>245000</v>
          </cell>
          <cell r="BQ408">
            <v>2.7</v>
          </cell>
          <cell r="BR408">
            <v>36.9</v>
          </cell>
          <cell r="BS408">
            <v>0.6</v>
          </cell>
          <cell r="BT408">
            <v>35.1</v>
          </cell>
          <cell r="BU408">
            <v>0.7</v>
          </cell>
          <cell r="BV408">
            <v>22.8</v>
          </cell>
          <cell r="BW408">
            <v>5.3</v>
          </cell>
          <cell r="BX408">
            <v>41.3</v>
          </cell>
          <cell r="BY408">
            <v>3.8</v>
          </cell>
          <cell r="CA408" t="str">
            <v>Camden</v>
          </cell>
          <cell r="CB408" t="str">
            <v>E09000007</v>
          </cell>
          <cell r="CC408">
            <v>191000</v>
          </cell>
          <cell r="CD408">
            <v>5</v>
          </cell>
          <cell r="CE408">
            <v>34096</v>
          </cell>
          <cell r="CF408">
            <v>4.5</v>
          </cell>
          <cell r="CG408">
            <v>41593</v>
          </cell>
          <cell r="CH408">
            <v>5.5</v>
          </cell>
          <cell r="CI408" t="str">
            <v>&amp;^%</v>
          </cell>
          <cell r="CJ408" t="str">
            <v>&amp;^%</v>
          </cell>
          <cell r="CK408" t="str">
            <v>&amp;^%</v>
          </cell>
          <cell r="CL408" t="str">
            <v>&amp;^%</v>
          </cell>
          <cell r="CN408" t="str">
            <v>Camden</v>
          </cell>
          <cell r="CO408" t="str">
            <v>E09000007</v>
          </cell>
          <cell r="CP408">
            <v>245000</v>
          </cell>
          <cell r="CQ408">
            <v>2.7</v>
          </cell>
          <cell r="CR408">
            <v>17.89</v>
          </cell>
          <cell r="CS408">
            <v>2.2000000000000002</v>
          </cell>
          <cell r="CT408">
            <v>21.14</v>
          </cell>
          <cell r="CU408">
            <v>2.4</v>
          </cell>
          <cell r="CV408">
            <v>8.5</v>
          </cell>
          <cell r="CW408">
            <v>2.7</v>
          </cell>
          <cell r="CX408">
            <v>35.01</v>
          </cell>
          <cell r="CY408">
            <v>11</v>
          </cell>
          <cell r="DA408" t="str">
            <v>Camden</v>
          </cell>
          <cell r="DB408" t="str">
            <v>E09000007</v>
          </cell>
          <cell r="DC408">
            <v>245000</v>
          </cell>
          <cell r="DD408">
            <v>2.7</v>
          </cell>
          <cell r="DE408">
            <v>630.29999999999995</v>
          </cell>
          <cell r="DF408">
            <v>1.9</v>
          </cell>
          <cell r="DG408">
            <v>742.7</v>
          </cell>
          <cell r="DH408">
            <v>2.5</v>
          </cell>
          <cell r="DI408">
            <v>256.3</v>
          </cell>
          <cell r="DJ408">
            <v>5.7</v>
          </cell>
          <cell r="DK408">
            <v>1245.7</v>
          </cell>
          <cell r="DL408">
            <v>12</v>
          </cell>
          <cell r="DN408" t="str">
            <v>Camden</v>
          </cell>
          <cell r="DO408" t="str">
            <v>E09000007</v>
          </cell>
          <cell r="DP408">
            <v>89000</v>
          </cell>
          <cell r="DQ408">
            <v>4.2</v>
          </cell>
          <cell r="DR408">
            <v>37.5</v>
          </cell>
          <cell r="DS408">
            <v>0</v>
          </cell>
          <cell r="DT408">
            <v>37.799999999999997</v>
          </cell>
          <cell r="DU408">
            <v>0.6</v>
          </cell>
          <cell r="DV408">
            <v>34.5</v>
          </cell>
          <cell r="DW408">
            <v>1.2</v>
          </cell>
          <cell r="DX408">
            <v>41.3</v>
          </cell>
          <cell r="DY408">
            <v>11</v>
          </cell>
          <cell r="EA408" t="str">
            <v>Camden</v>
          </cell>
          <cell r="EB408" t="str">
            <v>E09000007</v>
          </cell>
          <cell r="EC408">
            <v>69000</v>
          </cell>
          <cell r="ED408">
            <v>8.1</v>
          </cell>
          <cell r="EE408">
            <v>34192</v>
          </cell>
          <cell r="EF408">
            <v>4.8</v>
          </cell>
          <cell r="EG408">
            <v>38475</v>
          </cell>
          <cell r="EH408">
            <v>4.7</v>
          </cell>
          <cell r="EI408">
            <v>19358</v>
          </cell>
          <cell r="EJ408">
            <v>8.9</v>
          </cell>
          <cell r="EK408" t="str">
            <v>&amp;^%</v>
          </cell>
          <cell r="EL408" t="str">
            <v>&amp;^%</v>
          </cell>
          <cell r="EN408" t="str">
            <v>Camden</v>
          </cell>
          <cell r="EO408" t="str">
            <v>E09000007</v>
          </cell>
          <cell r="EP408">
            <v>89000</v>
          </cell>
          <cell r="EQ408">
            <v>4.2</v>
          </cell>
          <cell r="ER408">
            <v>17.440000000000001</v>
          </cell>
          <cell r="ES408">
            <v>3.1</v>
          </cell>
          <cell r="ET408">
            <v>18.899999999999999</v>
          </cell>
          <cell r="EU408">
            <v>2.2999999999999998</v>
          </cell>
          <cell r="EV408">
            <v>9.31</v>
          </cell>
          <cell r="EW408">
            <v>4</v>
          </cell>
          <cell r="EX408">
            <v>29.91</v>
          </cell>
          <cell r="EY408">
            <v>18</v>
          </cell>
          <cell r="FA408" t="str">
            <v>Camden</v>
          </cell>
          <cell r="FB408" t="str">
            <v>E09000007</v>
          </cell>
          <cell r="FC408">
            <v>89000</v>
          </cell>
          <cell r="FD408">
            <v>4.2</v>
          </cell>
          <cell r="FE408">
            <v>644.79999999999995</v>
          </cell>
          <cell r="FF408">
            <v>2.8</v>
          </cell>
          <cell r="FG408">
            <v>715.2</v>
          </cell>
          <cell r="FH408">
            <v>2.2999999999999998</v>
          </cell>
          <cell r="FI408">
            <v>367</v>
          </cell>
          <cell r="FJ408">
            <v>3.6</v>
          </cell>
          <cell r="FK408">
            <v>1103.8</v>
          </cell>
          <cell r="FL408">
            <v>17</v>
          </cell>
          <cell r="FN408" t="str">
            <v>Camden</v>
          </cell>
          <cell r="FO408" t="str">
            <v>E09000007</v>
          </cell>
          <cell r="FP408">
            <v>120000</v>
          </cell>
          <cell r="FQ408">
            <v>4</v>
          </cell>
          <cell r="FR408">
            <v>37.5</v>
          </cell>
          <cell r="FS408">
            <v>0.1</v>
          </cell>
          <cell r="FT408">
            <v>38.299999999999997</v>
          </cell>
          <cell r="FU408">
            <v>0.5</v>
          </cell>
          <cell r="FV408">
            <v>35</v>
          </cell>
          <cell r="FW408">
            <v>0</v>
          </cell>
          <cell r="FX408">
            <v>43.6</v>
          </cell>
          <cell r="FY408">
            <v>7</v>
          </cell>
          <cell r="GA408" t="str">
            <v>Camden</v>
          </cell>
          <cell r="GB408" t="str">
            <v>E09000007</v>
          </cell>
          <cell r="GC408">
            <v>96000</v>
          </cell>
          <cell r="GD408">
            <v>7.1</v>
          </cell>
          <cell r="GE408">
            <v>39199</v>
          </cell>
          <cell r="GF408">
            <v>7</v>
          </cell>
          <cell r="GG408">
            <v>49401</v>
          </cell>
          <cell r="GH408">
            <v>7.7</v>
          </cell>
          <cell r="GI408" t="str">
            <v>&amp;^%</v>
          </cell>
          <cell r="GJ408" t="str">
            <v>&amp;^%</v>
          </cell>
          <cell r="GK408" t="str">
            <v>&amp;^%</v>
          </cell>
          <cell r="GL408" t="str">
            <v>&amp;^%</v>
          </cell>
          <cell r="GN408" t="str">
            <v>Camden</v>
          </cell>
          <cell r="GO408" t="str">
            <v>E09000007</v>
          </cell>
          <cell r="GP408">
            <v>120000</v>
          </cell>
          <cell r="GQ408">
            <v>4</v>
          </cell>
          <cell r="GR408">
            <v>19.079999999999998</v>
          </cell>
          <cell r="GS408">
            <v>3.8</v>
          </cell>
          <cell r="GT408">
            <v>23.04</v>
          </cell>
          <cell r="GU408">
            <v>3.1</v>
          </cell>
          <cell r="GV408">
            <v>9.6</v>
          </cell>
          <cell r="GW408">
            <v>4.3</v>
          </cell>
          <cell r="GX408">
            <v>41.44</v>
          </cell>
          <cell r="GY408">
            <v>18</v>
          </cell>
        </row>
        <row r="409">
          <cell r="A409" t="str">
            <v>City of London</v>
          </cell>
          <cell r="B409" t="str">
            <v>E09000001</v>
          </cell>
          <cell r="C409">
            <v>193000</v>
          </cell>
          <cell r="D409">
            <v>3.1</v>
          </cell>
          <cell r="E409">
            <v>1028.8</v>
          </cell>
          <cell r="F409">
            <v>4</v>
          </cell>
          <cell r="G409">
            <v>1330.2</v>
          </cell>
          <cell r="H409">
            <v>2.4</v>
          </cell>
          <cell r="I409">
            <v>479.1</v>
          </cell>
          <cell r="J409">
            <v>3.4</v>
          </cell>
          <cell r="K409">
            <v>2418.5</v>
          </cell>
          <cell r="L409">
            <v>14</v>
          </cell>
          <cell r="N409" t="str">
            <v>City of London</v>
          </cell>
          <cell r="O409" t="str">
            <v>E09000001</v>
          </cell>
          <cell r="P409">
            <v>298000</v>
          </cell>
          <cell r="Q409">
            <v>2.4</v>
          </cell>
          <cell r="R409">
            <v>35</v>
          </cell>
          <cell r="S409">
            <v>1.1000000000000001</v>
          </cell>
          <cell r="T409">
            <v>36.9</v>
          </cell>
          <cell r="U409">
            <v>0.2</v>
          </cell>
          <cell r="V409">
            <v>35</v>
          </cell>
          <cell r="W409">
            <v>0</v>
          </cell>
          <cell r="X409">
            <v>40</v>
          </cell>
          <cell r="Y409">
            <v>1.6</v>
          </cell>
          <cell r="AA409" t="str">
            <v>City of London</v>
          </cell>
          <cell r="AB409" t="str">
            <v>E09000001</v>
          </cell>
          <cell r="AC409">
            <v>237000</v>
          </cell>
          <cell r="AD409">
            <v>3.7</v>
          </cell>
          <cell r="AE409">
            <v>53730</v>
          </cell>
          <cell r="AF409">
            <v>4.8</v>
          </cell>
          <cell r="AG409">
            <v>82996</v>
          </cell>
          <cell r="AH409">
            <v>4.3</v>
          </cell>
          <cell r="AI409">
            <v>25529</v>
          </cell>
          <cell r="AJ409">
            <v>6.7</v>
          </cell>
          <cell r="AK409" t="str">
            <v>&amp;^%</v>
          </cell>
          <cell r="AL409" t="str">
            <v>&amp;^%</v>
          </cell>
          <cell r="AN409" t="str">
            <v>City of London</v>
          </cell>
          <cell r="AO409" t="str">
            <v>E09000001</v>
          </cell>
          <cell r="AP409">
            <v>298000</v>
          </cell>
          <cell r="AQ409">
            <v>2.4</v>
          </cell>
          <cell r="AR409">
            <v>24.95</v>
          </cell>
          <cell r="AS409">
            <v>2.8</v>
          </cell>
          <cell r="AT409">
            <v>32.200000000000003</v>
          </cell>
          <cell r="AU409">
            <v>1.9</v>
          </cell>
          <cell r="AV409">
            <v>11.91</v>
          </cell>
          <cell r="AW409">
            <v>2</v>
          </cell>
          <cell r="AX409">
            <v>62.43</v>
          </cell>
          <cell r="AY409">
            <v>9.1</v>
          </cell>
          <cell r="BA409" t="str">
            <v>City of London</v>
          </cell>
          <cell r="BB409" t="str">
            <v>E09000001</v>
          </cell>
          <cell r="BC409">
            <v>298000</v>
          </cell>
          <cell r="BD409">
            <v>2.4</v>
          </cell>
          <cell r="BE409">
            <v>917.1</v>
          </cell>
          <cell r="BF409">
            <v>2.6</v>
          </cell>
          <cell r="BG409">
            <v>1189.4000000000001</v>
          </cell>
          <cell r="BH409">
            <v>1.9</v>
          </cell>
          <cell r="BI409">
            <v>460</v>
          </cell>
          <cell r="BJ409">
            <v>2.1</v>
          </cell>
          <cell r="BK409">
            <v>2235.3000000000002</v>
          </cell>
          <cell r="BL409">
            <v>9.8000000000000007</v>
          </cell>
          <cell r="BN409" t="str">
            <v>City of London</v>
          </cell>
          <cell r="BO409" t="str">
            <v>E09000001</v>
          </cell>
          <cell r="BP409">
            <v>324000</v>
          </cell>
          <cell r="BQ409">
            <v>2.2999999999999998</v>
          </cell>
          <cell r="BR409">
            <v>35</v>
          </cell>
          <cell r="BS409" t="str">
            <v>&amp;^%</v>
          </cell>
          <cell r="BT409">
            <v>35.5</v>
          </cell>
          <cell r="BU409">
            <v>0.4</v>
          </cell>
          <cell r="BV409">
            <v>33.799999999999997</v>
          </cell>
          <cell r="BW409">
            <v>3.1</v>
          </cell>
          <cell r="BX409">
            <v>40</v>
          </cell>
          <cell r="BY409">
            <v>1.3</v>
          </cell>
          <cell r="CA409" t="str">
            <v>City of London</v>
          </cell>
          <cell r="CB409" t="str">
            <v>E09000001</v>
          </cell>
          <cell r="CC409">
            <v>259000</v>
          </cell>
          <cell r="CD409">
            <v>3.5</v>
          </cell>
          <cell r="CE409">
            <v>50373</v>
          </cell>
          <cell r="CF409">
            <v>5.0999999999999996</v>
          </cell>
          <cell r="CG409">
            <v>80365</v>
          </cell>
          <cell r="CH409">
            <v>5.3</v>
          </cell>
          <cell r="CI409">
            <v>20619</v>
          </cell>
          <cell r="CJ409">
            <v>7.4</v>
          </cell>
          <cell r="CK409" t="str">
            <v>&amp;^%</v>
          </cell>
          <cell r="CL409" t="str">
            <v>&amp;^%</v>
          </cell>
          <cell r="CN409" t="str">
            <v>City of London</v>
          </cell>
          <cell r="CO409" t="str">
            <v>E09000001</v>
          </cell>
          <cell r="CP409">
            <v>324000</v>
          </cell>
          <cell r="CQ409">
            <v>2.2999999999999998</v>
          </cell>
          <cell r="CR409">
            <v>24.24</v>
          </cell>
          <cell r="CS409">
            <v>2.7</v>
          </cell>
          <cell r="CT409">
            <v>31.72</v>
          </cell>
          <cell r="CU409">
            <v>1.9</v>
          </cell>
          <cell r="CV409">
            <v>10.94</v>
          </cell>
          <cell r="CW409">
            <v>2.9</v>
          </cell>
          <cell r="CX409">
            <v>61.03</v>
          </cell>
          <cell r="CY409">
            <v>8.5</v>
          </cell>
          <cell r="DA409" t="str">
            <v>City of London</v>
          </cell>
          <cell r="DB409" t="str">
            <v>E09000001</v>
          </cell>
          <cell r="DC409">
            <v>324000</v>
          </cell>
          <cell r="DD409">
            <v>2.2999999999999998</v>
          </cell>
          <cell r="DE409">
            <v>862.4</v>
          </cell>
          <cell r="DF409">
            <v>2.5</v>
          </cell>
          <cell r="DG409">
            <v>1126.2</v>
          </cell>
          <cell r="DH409">
            <v>1.9</v>
          </cell>
          <cell r="DI409">
            <v>383.3</v>
          </cell>
          <cell r="DJ409">
            <v>3.1</v>
          </cell>
          <cell r="DK409">
            <v>2135.9</v>
          </cell>
          <cell r="DL409">
            <v>8.9</v>
          </cell>
          <cell r="DN409" t="str">
            <v>City of London</v>
          </cell>
          <cell r="DO409" t="str">
            <v>E09000001</v>
          </cell>
          <cell r="DP409">
            <v>105000</v>
          </cell>
          <cell r="DQ409">
            <v>3.8</v>
          </cell>
          <cell r="DR409">
            <v>35</v>
          </cell>
          <cell r="DS409" t="str">
            <v>&amp;^%</v>
          </cell>
          <cell r="DT409">
            <v>36.5</v>
          </cell>
          <cell r="DU409">
            <v>0.3</v>
          </cell>
          <cell r="DV409">
            <v>35</v>
          </cell>
          <cell r="DW409">
            <v>0.1</v>
          </cell>
          <cell r="DX409">
            <v>40</v>
          </cell>
          <cell r="DY409">
            <v>4.0999999999999996</v>
          </cell>
          <cell r="EA409" t="str">
            <v>City of London</v>
          </cell>
          <cell r="EB409" t="str">
            <v>E09000001</v>
          </cell>
          <cell r="EC409">
            <v>83000</v>
          </cell>
          <cell r="ED409">
            <v>6.3</v>
          </cell>
          <cell r="EE409">
            <v>41559</v>
          </cell>
          <cell r="EF409">
            <v>7.2</v>
          </cell>
          <cell r="EG409">
            <v>57259</v>
          </cell>
          <cell r="EH409">
            <v>5.3</v>
          </cell>
          <cell r="EI409">
            <v>23169</v>
          </cell>
          <cell r="EJ409">
            <v>11</v>
          </cell>
          <cell r="EK409" t="str">
            <v>&amp;^%</v>
          </cell>
          <cell r="EL409" t="str">
            <v>&amp;^%</v>
          </cell>
          <cell r="EN409" t="str">
            <v>City of London</v>
          </cell>
          <cell r="EO409" t="str">
            <v>E09000001</v>
          </cell>
          <cell r="EP409">
            <v>105000</v>
          </cell>
          <cell r="EQ409">
            <v>3.8</v>
          </cell>
          <cell r="ER409">
            <v>20.76</v>
          </cell>
          <cell r="ES409">
            <v>2.6</v>
          </cell>
          <cell r="ET409">
            <v>25.57</v>
          </cell>
          <cell r="EU409">
            <v>2.6</v>
          </cell>
          <cell r="EV409">
            <v>11.57</v>
          </cell>
          <cell r="EW409">
            <v>2.9</v>
          </cell>
          <cell r="EX409">
            <v>45.15</v>
          </cell>
          <cell r="EY409">
            <v>18</v>
          </cell>
          <cell r="FA409" t="str">
            <v>City of London</v>
          </cell>
          <cell r="FB409" t="str">
            <v>E09000001</v>
          </cell>
          <cell r="FC409">
            <v>105000</v>
          </cell>
          <cell r="FD409">
            <v>3.8</v>
          </cell>
          <cell r="FE409">
            <v>749.1</v>
          </cell>
          <cell r="FF409">
            <v>2.9</v>
          </cell>
          <cell r="FG409">
            <v>932.3</v>
          </cell>
          <cell r="FH409">
            <v>2.5</v>
          </cell>
          <cell r="FI409">
            <v>433</v>
          </cell>
          <cell r="FJ409">
            <v>3.4</v>
          </cell>
          <cell r="FK409">
            <v>1613.8</v>
          </cell>
          <cell r="FL409">
            <v>18</v>
          </cell>
          <cell r="FN409" t="str">
            <v>City of London</v>
          </cell>
          <cell r="FO409" t="str">
            <v>E09000001</v>
          </cell>
          <cell r="FP409">
            <v>193000</v>
          </cell>
          <cell r="FQ409">
            <v>3.1</v>
          </cell>
          <cell r="FR409">
            <v>35</v>
          </cell>
          <cell r="FS409">
            <v>1.4</v>
          </cell>
          <cell r="FT409">
            <v>37.200000000000003</v>
          </cell>
          <cell r="FU409">
            <v>0.3</v>
          </cell>
          <cell r="FV409">
            <v>35</v>
          </cell>
          <cell r="FW409">
            <v>0</v>
          </cell>
          <cell r="FX409">
            <v>41</v>
          </cell>
          <cell r="FY409">
            <v>4.7</v>
          </cell>
          <cell r="GA409" t="str">
            <v>City of London</v>
          </cell>
          <cell r="GB409" t="str">
            <v>E09000001</v>
          </cell>
          <cell r="GC409">
            <v>153000</v>
          </cell>
          <cell r="GD409">
            <v>4.5</v>
          </cell>
          <cell r="GE409">
            <v>62258</v>
          </cell>
          <cell r="GF409">
            <v>7.2</v>
          </cell>
          <cell r="GG409">
            <v>96983</v>
          </cell>
          <cell r="GH409">
            <v>5.3</v>
          </cell>
          <cell r="GI409">
            <v>27774</v>
          </cell>
          <cell r="GJ409">
            <v>8.6999999999999993</v>
          </cell>
          <cell r="GK409" t="str">
            <v>&amp;^%</v>
          </cell>
          <cell r="GL409" t="str">
            <v>&amp;^%</v>
          </cell>
          <cell r="GN409" t="str">
            <v>City of London</v>
          </cell>
          <cell r="GO409" t="str">
            <v>E09000001</v>
          </cell>
          <cell r="GP409">
            <v>193000</v>
          </cell>
          <cell r="GQ409">
            <v>3.1</v>
          </cell>
          <cell r="GR409">
            <v>28.45</v>
          </cell>
          <cell r="GS409">
            <v>4.3</v>
          </cell>
          <cell r="GT409">
            <v>35.770000000000003</v>
          </cell>
          <cell r="GU409">
            <v>2.4</v>
          </cell>
          <cell r="GV409">
            <v>12.32</v>
          </cell>
          <cell r="GW409">
            <v>3.3</v>
          </cell>
          <cell r="GX409">
            <v>67.790000000000006</v>
          </cell>
          <cell r="GY409">
            <v>13</v>
          </cell>
        </row>
        <row r="410">
          <cell r="A410" t="str">
            <v>Hackney</v>
          </cell>
          <cell r="B410" t="str">
            <v>E09000012</v>
          </cell>
          <cell r="C410">
            <v>27000</v>
          </cell>
          <cell r="D410">
            <v>8.5</v>
          </cell>
          <cell r="E410">
            <v>653</v>
          </cell>
          <cell r="F410">
            <v>5.7</v>
          </cell>
          <cell r="G410">
            <v>771.5</v>
          </cell>
          <cell r="H410">
            <v>5.6</v>
          </cell>
          <cell r="I410">
            <v>373</v>
          </cell>
          <cell r="J410">
            <v>6.4</v>
          </cell>
          <cell r="K410" t="str">
            <v>&amp;^%</v>
          </cell>
          <cell r="L410" t="str">
            <v>&amp;^%</v>
          </cell>
          <cell r="N410" t="str">
            <v>Hackney</v>
          </cell>
          <cell r="O410" t="str">
            <v>E09000012</v>
          </cell>
          <cell r="P410">
            <v>45000</v>
          </cell>
          <cell r="Q410">
            <v>6.3</v>
          </cell>
          <cell r="R410">
            <v>37.5</v>
          </cell>
          <cell r="S410">
            <v>1</v>
          </cell>
          <cell r="T410">
            <v>38.6</v>
          </cell>
          <cell r="U410">
            <v>0.9</v>
          </cell>
          <cell r="V410">
            <v>34.9</v>
          </cell>
          <cell r="W410">
            <v>0.9</v>
          </cell>
          <cell r="X410" t="str">
            <v>&amp;^%</v>
          </cell>
          <cell r="Y410" t="str">
            <v>&amp;^%</v>
          </cell>
          <cell r="AA410" t="str">
            <v>Hackney</v>
          </cell>
          <cell r="AB410" t="str">
            <v>E09000012</v>
          </cell>
          <cell r="AC410">
            <v>38000</v>
          </cell>
          <cell r="AD410">
            <v>8.9</v>
          </cell>
          <cell r="AE410">
            <v>34806</v>
          </cell>
          <cell r="AF410">
            <v>7.7</v>
          </cell>
          <cell r="AG410">
            <v>41071</v>
          </cell>
          <cell r="AH410">
            <v>8.4</v>
          </cell>
          <cell r="AI410" t="str">
            <v>&amp;^%</v>
          </cell>
          <cell r="AJ410" t="str">
            <v>&amp;^%</v>
          </cell>
          <cell r="AK410" t="str">
            <v>&amp;^%</v>
          </cell>
          <cell r="AL410" t="str">
            <v>&amp;^%</v>
          </cell>
          <cell r="AN410" t="str">
            <v>Hackney</v>
          </cell>
          <cell r="AO410" t="str">
            <v>E09000012</v>
          </cell>
          <cell r="AP410">
            <v>45000</v>
          </cell>
          <cell r="AQ410">
            <v>6.3</v>
          </cell>
          <cell r="AR410">
            <v>15.94</v>
          </cell>
          <cell r="AS410">
            <v>4.9000000000000004</v>
          </cell>
          <cell r="AT410">
            <v>18.850000000000001</v>
          </cell>
          <cell r="AU410">
            <v>4</v>
          </cell>
          <cell r="AV410">
            <v>9.2799999999999994</v>
          </cell>
          <cell r="AW410">
            <v>5</v>
          </cell>
          <cell r="AX410" t="str">
            <v>&amp;^%</v>
          </cell>
          <cell r="AY410" t="str">
            <v>&amp;^%</v>
          </cell>
          <cell r="BA410" t="str">
            <v>Hackney</v>
          </cell>
          <cell r="BB410" t="str">
            <v>E09000012</v>
          </cell>
          <cell r="BC410">
            <v>45000</v>
          </cell>
          <cell r="BD410">
            <v>6.3</v>
          </cell>
          <cell r="BE410">
            <v>624.1</v>
          </cell>
          <cell r="BF410">
            <v>5.3</v>
          </cell>
          <cell r="BG410">
            <v>728.5</v>
          </cell>
          <cell r="BH410">
            <v>3.9</v>
          </cell>
          <cell r="BI410">
            <v>370.6</v>
          </cell>
          <cell r="BJ410">
            <v>3.4</v>
          </cell>
          <cell r="BK410" t="str">
            <v>&amp;^%</v>
          </cell>
          <cell r="BL410" t="str">
            <v>&amp;^%</v>
          </cell>
          <cell r="BN410" t="str">
            <v>Hackney</v>
          </cell>
          <cell r="BO410" t="str">
            <v>E09000012</v>
          </cell>
          <cell r="BP410">
            <v>60000</v>
          </cell>
          <cell r="BQ410">
            <v>5.4</v>
          </cell>
          <cell r="BR410">
            <v>36.1</v>
          </cell>
          <cell r="BS410">
            <v>1.7</v>
          </cell>
          <cell r="BT410">
            <v>33.5</v>
          </cell>
          <cell r="BU410">
            <v>1.7</v>
          </cell>
          <cell r="BV410">
            <v>16.100000000000001</v>
          </cell>
          <cell r="BW410">
            <v>12</v>
          </cell>
          <cell r="BX410">
            <v>42.5</v>
          </cell>
          <cell r="BY410">
            <v>16</v>
          </cell>
          <cell r="CA410" t="str">
            <v>Hackney</v>
          </cell>
          <cell r="CB410" t="str">
            <v>E09000012</v>
          </cell>
          <cell r="CC410">
            <v>49000</v>
          </cell>
          <cell r="CD410">
            <v>7.5</v>
          </cell>
          <cell r="CE410">
            <v>28263</v>
          </cell>
          <cell r="CF410">
            <v>11</v>
          </cell>
          <cell r="CG410">
            <v>34217</v>
          </cell>
          <cell r="CH410">
            <v>8</v>
          </cell>
          <cell r="CI410">
            <v>6500</v>
          </cell>
          <cell r="CJ410">
            <v>12</v>
          </cell>
          <cell r="CK410" t="str">
            <v>&amp;^%</v>
          </cell>
          <cell r="CL410" t="str">
            <v>&amp;^%</v>
          </cell>
          <cell r="CN410" t="str">
            <v>Hackney</v>
          </cell>
          <cell r="CO410" t="str">
            <v>E09000012</v>
          </cell>
          <cell r="CP410">
            <v>60000</v>
          </cell>
          <cell r="CQ410">
            <v>5.4</v>
          </cell>
          <cell r="CR410">
            <v>14.36</v>
          </cell>
          <cell r="CS410">
            <v>4.5</v>
          </cell>
          <cell r="CT410">
            <v>17.96</v>
          </cell>
          <cell r="CU410">
            <v>3.7</v>
          </cell>
          <cell r="CV410">
            <v>7</v>
          </cell>
          <cell r="CW410">
            <v>4.9000000000000004</v>
          </cell>
          <cell r="CX410" t="str">
            <v>&amp;^%</v>
          </cell>
          <cell r="CY410" t="str">
            <v>&amp;^%</v>
          </cell>
          <cell r="DA410" t="str">
            <v>Hackney</v>
          </cell>
          <cell r="DB410" t="str">
            <v>E09000012</v>
          </cell>
          <cell r="DC410">
            <v>60000</v>
          </cell>
          <cell r="DD410">
            <v>5.4</v>
          </cell>
          <cell r="DE410">
            <v>533.9</v>
          </cell>
          <cell r="DF410">
            <v>5.3</v>
          </cell>
          <cell r="DG410">
            <v>602</v>
          </cell>
          <cell r="DH410">
            <v>4.0999999999999996</v>
          </cell>
          <cell r="DI410">
            <v>133.19999999999999</v>
          </cell>
          <cell r="DJ410">
            <v>6.9</v>
          </cell>
          <cell r="DK410" t="str">
            <v>&amp;^%</v>
          </cell>
          <cell r="DL410" t="str">
            <v>&amp;^%</v>
          </cell>
          <cell r="DN410" t="str">
            <v>Hackney</v>
          </cell>
          <cell r="DO410" t="str">
            <v>E09000012</v>
          </cell>
          <cell r="DP410">
            <v>18000</v>
          </cell>
          <cell r="DQ410">
            <v>9.5</v>
          </cell>
          <cell r="DR410">
            <v>37</v>
          </cell>
          <cell r="DS410">
            <v>1</v>
          </cell>
          <cell r="DT410">
            <v>37.4</v>
          </cell>
          <cell r="DU410">
            <v>1</v>
          </cell>
          <cell r="DV410">
            <v>34.799999999999997</v>
          </cell>
          <cell r="DW410">
            <v>2.2999999999999998</v>
          </cell>
          <cell r="DX410" t="str">
            <v>&amp;^%</v>
          </cell>
          <cell r="DY410" t="str">
            <v>&amp;^%</v>
          </cell>
          <cell r="EA410" t="str">
            <v>Hackney</v>
          </cell>
          <cell r="EB410" t="str">
            <v>E09000012</v>
          </cell>
          <cell r="EC410">
            <v>16000</v>
          </cell>
          <cell r="ED410">
            <v>11.1</v>
          </cell>
          <cell r="EE410">
            <v>32216</v>
          </cell>
          <cell r="EF410">
            <v>8</v>
          </cell>
          <cell r="EG410">
            <v>34465</v>
          </cell>
          <cell r="EH410">
            <v>5.4</v>
          </cell>
          <cell r="EI410">
            <v>18265</v>
          </cell>
          <cell r="EJ410">
            <v>9.9</v>
          </cell>
          <cell r="EK410" t="str">
            <v>&amp;^%</v>
          </cell>
          <cell r="EL410" t="str">
            <v>&amp;^%</v>
          </cell>
          <cell r="EN410" t="str">
            <v>Hackney</v>
          </cell>
          <cell r="EO410" t="str">
            <v>E09000012</v>
          </cell>
          <cell r="EP410">
            <v>18000</v>
          </cell>
          <cell r="EQ410">
            <v>9.5</v>
          </cell>
          <cell r="ER410">
            <v>15.58</v>
          </cell>
          <cell r="ES410">
            <v>6.7</v>
          </cell>
          <cell r="ET410">
            <v>17.78</v>
          </cell>
          <cell r="EU410">
            <v>4.4000000000000004</v>
          </cell>
          <cell r="EV410">
            <v>9.8699999999999992</v>
          </cell>
          <cell r="EW410">
            <v>6.5</v>
          </cell>
          <cell r="EX410" t="str">
            <v>&amp;^%</v>
          </cell>
          <cell r="EY410" t="str">
            <v>&amp;^%</v>
          </cell>
          <cell r="FA410" t="str">
            <v>Hackney</v>
          </cell>
          <cell r="FB410" t="str">
            <v>E09000012</v>
          </cell>
          <cell r="FC410">
            <v>18000</v>
          </cell>
          <cell r="FD410">
            <v>9.5</v>
          </cell>
          <cell r="FE410">
            <v>587</v>
          </cell>
          <cell r="FF410">
            <v>6.8</v>
          </cell>
          <cell r="FG410">
            <v>665.9</v>
          </cell>
          <cell r="FH410">
            <v>4.2</v>
          </cell>
          <cell r="FI410">
            <v>368.9</v>
          </cell>
          <cell r="FJ410">
            <v>5.5</v>
          </cell>
          <cell r="FK410" t="str">
            <v>&amp;^%</v>
          </cell>
          <cell r="FL410" t="str">
            <v>&amp;^%</v>
          </cell>
          <cell r="FN410" t="str">
            <v>Hackney</v>
          </cell>
          <cell r="FO410" t="str">
            <v>E09000012</v>
          </cell>
          <cell r="FP410">
            <v>27000</v>
          </cell>
          <cell r="FQ410">
            <v>8.5</v>
          </cell>
          <cell r="FR410">
            <v>38.299999999999997</v>
          </cell>
          <cell r="FS410">
            <v>1.7</v>
          </cell>
          <cell r="FT410">
            <v>39.5</v>
          </cell>
          <cell r="FU410">
            <v>1.2</v>
          </cell>
          <cell r="FV410">
            <v>34.9</v>
          </cell>
          <cell r="FW410">
            <v>1.2</v>
          </cell>
          <cell r="FX410" t="str">
            <v>&amp;^%</v>
          </cell>
          <cell r="FY410" t="str">
            <v>&amp;^%</v>
          </cell>
          <cell r="GA410" t="str">
            <v>Hackney</v>
          </cell>
          <cell r="GB410" t="str">
            <v>E09000012</v>
          </cell>
          <cell r="GC410">
            <v>22000</v>
          </cell>
          <cell r="GD410">
            <v>13.1</v>
          </cell>
          <cell r="GE410">
            <v>35514</v>
          </cell>
          <cell r="GF410">
            <v>15</v>
          </cell>
          <cell r="GG410">
            <v>46026</v>
          </cell>
          <cell r="GH410">
            <v>13</v>
          </cell>
          <cell r="GI410" t="str">
            <v>&amp;^%</v>
          </cell>
          <cell r="GJ410" t="str">
            <v>&amp;^%</v>
          </cell>
          <cell r="GK410" t="str">
            <v>&amp;^%</v>
          </cell>
          <cell r="GL410" t="str">
            <v>&amp;^%</v>
          </cell>
          <cell r="GN410" t="str">
            <v>Hackney</v>
          </cell>
          <cell r="GO410" t="str">
            <v>E09000012</v>
          </cell>
          <cell r="GP410">
            <v>27000</v>
          </cell>
          <cell r="GQ410">
            <v>8.5</v>
          </cell>
          <cell r="GR410">
            <v>16.09</v>
          </cell>
          <cell r="GS410">
            <v>7.1</v>
          </cell>
          <cell r="GT410">
            <v>19.55</v>
          </cell>
          <cell r="GU410">
            <v>5.7</v>
          </cell>
          <cell r="GV410">
            <v>8.9600000000000009</v>
          </cell>
          <cell r="GW410">
            <v>6.8</v>
          </cell>
          <cell r="GX410" t="str">
            <v>&amp;^%</v>
          </cell>
          <cell r="GY410" t="str">
            <v>&amp;^%</v>
          </cell>
        </row>
        <row r="411">
          <cell r="A411" t="str">
            <v>Hammersmith and Fulham</v>
          </cell>
          <cell r="B411" t="str">
            <v>E09000013</v>
          </cell>
          <cell r="C411">
            <v>41000</v>
          </cell>
          <cell r="D411">
            <v>6.7</v>
          </cell>
          <cell r="E411">
            <v>718</v>
          </cell>
          <cell r="F411">
            <v>6.9</v>
          </cell>
          <cell r="G411">
            <v>835.1</v>
          </cell>
          <cell r="H411">
            <v>4.4000000000000004</v>
          </cell>
          <cell r="I411">
            <v>374.5</v>
          </cell>
          <cell r="J411">
            <v>4.9000000000000004</v>
          </cell>
          <cell r="K411" t="str">
            <v>&amp;^%</v>
          </cell>
          <cell r="L411" t="str">
            <v>&amp;^%</v>
          </cell>
          <cell r="N411" t="str">
            <v>Hammersmith and Fulham</v>
          </cell>
          <cell r="O411" t="str">
            <v>E09000013</v>
          </cell>
          <cell r="P411">
            <v>80000</v>
          </cell>
          <cell r="Q411">
            <v>4.7</v>
          </cell>
          <cell r="R411">
            <v>37.5</v>
          </cell>
          <cell r="S411">
            <v>1.6</v>
          </cell>
          <cell r="T411">
            <v>38.700000000000003</v>
          </cell>
          <cell r="U411">
            <v>0.7</v>
          </cell>
          <cell r="V411">
            <v>35</v>
          </cell>
          <cell r="W411">
            <v>0</v>
          </cell>
          <cell r="X411">
            <v>43</v>
          </cell>
          <cell r="Y411">
            <v>12</v>
          </cell>
          <cell r="AA411" t="str">
            <v>Hammersmith and Fulham</v>
          </cell>
          <cell r="AB411" t="str">
            <v>E09000013</v>
          </cell>
          <cell r="AC411">
            <v>62000</v>
          </cell>
          <cell r="AD411">
            <v>6.9</v>
          </cell>
          <cell r="AE411">
            <v>34917</v>
          </cell>
          <cell r="AF411">
            <v>5.4</v>
          </cell>
          <cell r="AG411">
            <v>44007</v>
          </cell>
          <cell r="AH411">
            <v>6.6</v>
          </cell>
          <cell r="AI411">
            <v>18965</v>
          </cell>
          <cell r="AJ411">
            <v>5.7</v>
          </cell>
          <cell r="AK411" t="str">
            <v>&amp;^%</v>
          </cell>
          <cell r="AL411" t="str">
            <v>&amp;^%</v>
          </cell>
          <cell r="AN411" t="str">
            <v>Hammersmith and Fulham</v>
          </cell>
          <cell r="AO411" t="str">
            <v>E09000013</v>
          </cell>
          <cell r="AP411">
            <v>80000</v>
          </cell>
          <cell r="AQ411">
            <v>4.7</v>
          </cell>
          <cell r="AR411">
            <v>17.27</v>
          </cell>
          <cell r="AS411">
            <v>3.4</v>
          </cell>
          <cell r="AT411">
            <v>19.62</v>
          </cell>
          <cell r="AU411">
            <v>3.1</v>
          </cell>
          <cell r="AV411">
            <v>8.77</v>
          </cell>
          <cell r="AW411">
            <v>3.4</v>
          </cell>
          <cell r="AX411">
            <v>30.91</v>
          </cell>
          <cell r="AY411">
            <v>20</v>
          </cell>
          <cell r="BA411" t="str">
            <v>Hammersmith and Fulham</v>
          </cell>
          <cell r="BB411" t="str">
            <v>E09000013</v>
          </cell>
          <cell r="BC411">
            <v>80000</v>
          </cell>
          <cell r="BD411">
            <v>4.7</v>
          </cell>
          <cell r="BE411">
            <v>643.9</v>
          </cell>
          <cell r="BF411">
            <v>3.1</v>
          </cell>
          <cell r="BG411">
            <v>759.7</v>
          </cell>
          <cell r="BH411">
            <v>3.2</v>
          </cell>
          <cell r="BI411">
            <v>353.6</v>
          </cell>
          <cell r="BJ411">
            <v>3.1</v>
          </cell>
          <cell r="BK411" t="str">
            <v>&amp;^%</v>
          </cell>
          <cell r="BL411" t="str">
            <v>&amp;^%</v>
          </cell>
          <cell r="BN411" t="str">
            <v>Hammersmith and Fulham</v>
          </cell>
          <cell r="BO411" t="str">
            <v>E09000013</v>
          </cell>
          <cell r="BP411">
            <v>99000</v>
          </cell>
          <cell r="BQ411">
            <v>4.0999999999999996</v>
          </cell>
          <cell r="BR411">
            <v>37.5</v>
          </cell>
          <cell r="BS411">
            <v>0.1</v>
          </cell>
          <cell r="BT411">
            <v>34.200000000000003</v>
          </cell>
          <cell r="BU411">
            <v>1.3</v>
          </cell>
          <cell r="BV411">
            <v>16</v>
          </cell>
          <cell r="BW411">
            <v>14</v>
          </cell>
          <cell r="BX411">
            <v>41.5</v>
          </cell>
          <cell r="BY411">
            <v>5.7</v>
          </cell>
          <cell r="CA411" t="str">
            <v>Hammersmith and Fulham</v>
          </cell>
          <cell r="CB411" t="str">
            <v>E09000013</v>
          </cell>
          <cell r="CC411">
            <v>76000</v>
          </cell>
          <cell r="CD411">
            <v>6.3</v>
          </cell>
          <cell r="CE411">
            <v>31874</v>
          </cell>
          <cell r="CF411">
            <v>4.8</v>
          </cell>
          <cell r="CG411">
            <v>38257</v>
          </cell>
          <cell r="CH411">
            <v>6.7</v>
          </cell>
          <cell r="CI411" t="str">
            <v>&amp;^%</v>
          </cell>
          <cell r="CJ411" t="str">
            <v>&amp;^%</v>
          </cell>
          <cell r="CK411" t="str">
            <v>&amp;^%</v>
          </cell>
          <cell r="CL411" t="str">
            <v>&amp;^%</v>
          </cell>
          <cell r="CN411" t="str">
            <v>Hammersmith and Fulham</v>
          </cell>
          <cell r="CO411" t="str">
            <v>E09000013</v>
          </cell>
          <cell r="CP411">
            <v>99000</v>
          </cell>
          <cell r="CQ411">
            <v>4.0999999999999996</v>
          </cell>
          <cell r="CR411">
            <v>15.76</v>
          </cell>
          <cell r="CS411">
            <v>4</v>
          </cell>
          <cell r="CT411">
            <v>19.05</v>
          </cell>
          <cell r="CU411">
            <v>3</v>
          </cell>
          <cell r="CV411">
            <v>7.23</v>
          </cell>
          <cell r="CW411">
            <v>2.5</v>
          </cell>
          <cell r="CX411">
            <v>29.8</v>
          </cell>
          <cell r="CY411">
            <v>16</v>
          </cell>
          <cell r="DA411" t="str">
            <v>Hammersmith and Fulham</v>
          </cell>
          <cell r="DB411" t="str">
            <v>E09000013</v>
          </cell>
          <cell r="DC411">
            <v>99000</v>
          </cell>
          <cell r="DD411">
            <v>4.0999999999999996</v>
          </cell>
          <cell r="DE411">
            <v>582.70000000000005</v>
          </cell>
          <cell r="DF411">
            <v>4.2</v>
          </cell>
          <cell r="DG411">
            <v>650.79999999999995</v>
          </cell>
          <cell r="DH411">
            <v>3.3</v>
          </cell>
          <cell r="DI411">
            <v>127.1</v>
          </cell>
          <cell r="DJ411">
            <v>16</v>
          </cell>
          <cell r="DK411">
            <v>1111</v>
          </cell>
          <cell r="DL411">
            <v>17</v>
          </cell>
          <cell r="DN411" t="str">
            <v>Hammersmith and Fulham</v>
          </cell>
          <cell r="DO411" t="str">
            <v>E09000013</v>
          </cell>
          <cell r="DP411">
            <v>39000</v>
          </cell>
          <cell r="DQ411">
            <v>6.5</v>
          </cell>
          <cell r="DR411">
            <v>37.5</v>
          </cell>
          <cell r="DS411" t="str">
            <v>&amp;^%</v>
          </cell>
          <cell r="DT411">
            <v>37.700000000000003</v>
          </cell>
          <cell r="DU411">
            <v>0.6</v>
          </cell>
          <cell r="DV411" t="str">
            <v>&amp;^%</v>
          </cell>
          <cell r="DW411" t="str">
            <v>&amp;^%</v>
          </cell>
          <cell r="DX411" t="str">
            <v>&amp;^%</v>
          </cell>
          <cell r="DY411" t="str">
            <v>&amp;^%</v>
          </cell>
          <cell r="EA411" t="str">
            <v>Hammersmith and Fulham</v>
          </cell>
          <cell r="EB411" t="str">
            <v>E09000013</v>
          </cell>
          <cell r="EC411">
            <v>29000</v>
          </cell>
          <cell r="ED411">
            <v>11.3</v>
          </cell>
          <cell r="EE411">
            <v>32262</v>
          </cell>
          <cell r="EF411">
            <v>4.8</v>
          </cell>
          <cell r="EG411">
            <v>38527</v>
          </cell>
          <cell r="EH411">
            <v>11</v>
          </cell>
          <cell r="EI411">
            <v>16900</v>
          </cell>
          <cell r="EJ411">
            <v>7.9</v>
          </cell>
          <cell r="EK411" t="str">
            <v>&amp;^%</v>
          </cell>
          <cell r="EL411" t="str">
            <v>&amp;^%</v>
          </cell>
          <cell r="EN411" t="str">
            <v>Hammersmith and Fulham</v>
          </cell>
          <cell r="EO411" t="str">
            <v>E09000013</v>
          </cell>
          <cell r="EP411">
            <v>39000</v>
          </cell>
          <cell r="EQ411">
            <v>6.5</v>
          </cell>
          <cell r="ER411">
            <v>15.87</v>
          </cell>
          <cell r="ES411">
            <v>5.0999999999999996</v>
          </cell>
          <cell r="ET411">
            <v>18</v>
          </cell>
          <cell r="EU411">
            <v>4.3</v>
          </cell>
          <cell r="EV411">
            <v>8.7200000000000006</v>
          </cell>
          <cell r="EW411">
            <v>4.3</v>
          </cell>
          <cell r="EX411" t="str">
            <v>&amp;^%</v>
          </cell>
          <cell r="EY411" t="str">
            <v>&amp;^%</v>
          </cell>
          <cell r="FA411" t="str">
            <v>Hammersmith and Fulham</v>
          </cell>
          <cell r="FB411" t="str">
            <v>E09000013</v>
          </cell>
          <cell r="FC411">
            <v>39000</v>
          </cell>
          <cell r="FD411">
            <v>6.5</v>
          </cell>
          <cell r="FE411">
            <v>603.1</v>
          </cell>
          <cell r="FF411">
            <v>4.3</v>
          </cell>
          <cell r="FG411">
            <v>679</v>
          </cell>
          <cell r="FH411">
            <v>4.3</v>
          </cell>
          <cell r="FI411">
            <v>345.9</v>
          </cell>
          <cell r="FJ411">
            <v>3.9</v>
          </cell>
          <cell r="FK411" t="str">
            <v>&amp;^%</v>
          </cell>
          <cell r="FL411" t="str">
            <v>&amp;^%</v>
          </cell>
          <cell r="FN411" t="str">
            <v>Hammersmith and Fulham</v>
          </cell>
          <cell r="FO411" t="str">
            <v>E09000013</v>
          </cell>
          <cell r="FP411">
            <v>41000</v>
          </cell>
          <cell r="FQ411">
            <v>6.7</v>
          </cell>
          <cell r="FR411">
            <v>37.6</v>
          </cell>
          <cell r="FS411">
            <v>1.7</v>
          </cell>
          <cell r="FT411">
            <v>39.6</v>
          </cell>
          <cell r="FU411">
            <v>1.1000000000000001</v>
          </cell>
          <cell r="FV411">
            <v>35</v>
          </cell>
          <cell r="FW411">
            <v>0.3</v>
          </cell>
          <cell r="FX411" t="str">
            <v>&amp;^%</v>
          </cell>
          <cell r="FY411" t="str">
            <v>&amp;^%</v>
          </cell>
          <cell r="GA411" t="str">
            <v>Hammersmith and Fulham</v>
          </cell>
          <cell r="GB411" t="str">
            <v>E09000013</v>
          </cell>
          <cell r="GC411">
            <v>33000</v>
          </cell>
          <cell r="GD411">
            <v>8.3000000000000007</v>
          </cell>
          <cell r="GE411">
            <v>41859</v>
          </cell>
          <cell r="GF411">
            <v>6.9</v>
          </cell>
          <cell r="GG411">
            <v>48827</v>
          </cell>
          <cell r="GH411">
            <v>8</v>
          </cell>
          <cell r="GI411">
            <v>21139</v>
          </cell>
          <cell r="GJ411">
            <v>8.1999999999999993</v>
          </cell>
          <cell r="GK411" t="str">
            <v>&amp;^%</v>
          </cell>
          <cell r="GL411" t="str">
            <v>&amp;^%</v>
          </cell>
          <cell r="GN411" t="str">
            <v>Hammersmith and Fulham</v>
          </cell>
          <cell r="GO411" t="str">
            <v>E09000013</v>
          </cell>
          <cell r="GP411">
            <v>41000</v>
          </cell>
          <cell r="GQ411">
            <v>6.7</v>
          </cell>
          <cell r="GR411">
            <v>19.559999999999999</v>
          </cell>
          <cell r="GS411">
            <v>5.9</v>
          </cell>
          <cell r="GT411">
            <v>21.06</v>
          </cell>
          <cell r="GU411">
            <v>4.4000000000000004</v>
          </cell>
          <cell r="GV411">
            <v>8.8699999999999992</v>
          </cell>
          <cell r="GW411">
            <v>6.2</v>
          </cell>
          <cell r="GX411" t="str">
            <v>&amp;^%</v>
          </cell>
          <cell r="GY411" t="str">
            <v>&amp;^%</v>
          </cell>
        </row>
        <row r="412">
          <cell r="A412" t="str">
            <v>Haringey</v>
          </cell>
          <cell r="B412" t="str">
            <v>E09000014</v>
          </cell>
          <cell r="C412">
            <v>18000</v>
          </cell>
          <cell r="D412">
            <v>9.9</v>
          </cell>
          <cell r="E412">
            <v>568.70000000000005</v>
          </cell>
          <cell r="F412">
            <v>6.3</v>
          </cell>
          <cell r="G412">
            <v>636.5</v>
          </cell>
          <cell r="H412">
            <v>6</v>
          </cell>
          <cell r="I412">
            <v>287.10000000000002</v>
          </cell>
          <cell r="J412">
            <v>11</v>
          </cell>
          <cell r="K412" t="str">
            <v>&amp;^%</v>
          </cell>
          <cell r="L412" t="str">
            <v>&amp;^%</v>
          </cell>
          <cell r="N412" t="str">
            <v>Haringey</v>
          </cell>
          <cell r="O412" t="str">
            <v>E09000014</v>
          </cell>
          <cell r="P412">
            <v>29000</v>
          </cell>
          <cell r="Q412">
            <v>7.6</v>
          </cell>
          <cell r="R412">
            <v>37.5</v>
          </cell>
          <cell r="S412">
            <v>2.1</v>
          </cell>
          <cell r="T412">
            <v>38.799999999999997</v>
          </cell>
          <cell r="U412">
            <v>1.1000000000000001</v>
          </cell>
          <cell r="V412">
            <v>32.5</v>
          </cell>
          <cell r="W412">
            <v>1.7</v>
          </cell>
          <cell r="X412" t="str">
            <v>&amp;^%</v>
          </cell>
          <cell r="Y412" t="str">
            <v>&amp;^%</v>
          </cell>
          <cell r="AA412" t="str">
            <v>Haringey</v>
          </cell>
          <cell r="AB412" t="str">
            <v>E09000014</v>
          </cell>
          <cell r="AC412">
            <v>25000</v>
          </cell>
          <cell r="AD412">
            <v>9</v>
          </cell>
          <cell r="AE412">
            <v>29309</v>
          </cell>
          <cell r="AF412">
            <v>6.4</v>
          </cell>
          <cell r="AG412">
            <v>32059</v>
          </cell>
          <cell r="AH412">
            <v>5.2</v>
          </cell>
          <cell r="AI412">
            <v>14561</v>
          </cell>
          <cell r="AJ412">
            <v>10</v>
          </cell>
          <cell r="AK412" t="str">
            <v>&amp;^%</v>
          </cell>
          <cell r="AL412" t="str">
            <v>&amp;^%</v>
          </cell>
          <cell r="AN412" t="str">
            <v>Haringey</v>
          </cell>
          <cell r="AO412" t="str">
            <v>E09000014</v>
          </cell>
          <cell r="AP412">
            <v>29000</v>
          </cell>
          <cell r="AQ412">
            <v>7.6</v>
          </cell>
          <cell r="AR412">
            <v>14.35</v>
          </cell>
          <cell r="AS412">
            <v>6</v>
          </cell>
          <cell r="AT412">
            <v>15.87</v>
          </cell>
          <cell r="AU412">
            <v>4.2</v>
          </cell>
          <cell r="AV412">
            <v>6.98</v>
          </cell>
          <cell r="AW412">
            <v>8.1999999999999993</v>
          </cell>
          <cell r="AX412" t="str">
            <v>&amp;^%</v>
          </cell>
          <cell r="AY412" t="str">
            <v>&amp;^%</v>
          </cell>
          <cell r="BA412" t="str">
            <v>Haringey</v>
          </cell>
          <cell r="BB412" t="str">
            <v>E09000014</v>
          </cell>
          <cell r="BC412">
            <v>29000</v>
          </cell>
          <cell r="BD412">
            <v>7.6</v>
          </cell>
          <cell r="BE412">
            <v>550.9</v>
          </cell>
          <cell r="BF412">
            <v>4.7</v>
          </cell>
          <cell r="BG412">
            <v>615.29999999999995</v>
          </cell>
          <cell r="BH412">
            <v>4.2</v>
          </cell>
          <cell r="BI412">
            <v>288</v>
          </cell>
          <cell r="BJ412">
            <v>8.8000000000000007</v>
          </cell>
          <cell r="BK412" t="str">
            <v>&amp;^%</v>
          </cell>
          <cell r="BL412" t="str">
            <v>&amp;^%</v>
          </cell>
          <cell r="BN412" t="str">
            <v>Haringey</v>
          </cell>
          <cell r="BO412" t="str">
            <v>E09000014</v>
          </cell>
          <cell r="BP412">
            <v>39000</v>
          </cell>
          <cell r="BQ412">
            <v>6.4</v>
          </cell>
          <cell r="BR412">
            <v>36</v>
          </cell>
          <cell r="BS412">
            <v>1.8</v>
          </cell>
          <cell r="BT412">
            <v>33.700000000000003</v>
          </cell>
          <cell r="BU412">
            <v>2</v>
          </cell>
          <cell r="BV412">
            <v>16</v>
          </cell>
          <cell r="BW412">
            <v>11</v>
          </cell>
          <cell r="BX412" t="str">
            <v>&amp;^%</v>
          </cell>
          <cell r="BY412" t="str">
            <v>&amp;^%</v>
          </cell>
          <cell r="CA412" t="str">
            <v>Haringey</v>
          </cell>
          <cell r="CB412" t="str">
            <v>E09000014</v>
          </cell>
          <cell r="CC412">
            <v>34000</v>
          </cell>
          <cell r="CD412">
            <v>7.6</v>
          </cell>
          <cell r="CE412">
            <v>24727</v>
          </cell>
          <cell r="CF412">
            <v>8.3000000000000007</v>
          </cell>
          <cell r="CG412">
            <v>26412</v>
          </cell>
          <cell r="CH412">
            <v>5.5</v>
          </cell>
          <cell r="CI412">
            <v>6485</v>
          </cell>
          <cell r="CJ412">
            <v>13</v>
          </cell>
          <cell r="CK412" t="str">
            <v>&amp;^%</v>
          </cell>
          <cell r="CL412" t="str">
            <v>&amp;^%</v>
          </cell>
          <cell r="CN412" t="str">
            <v>Haringey</v>
          </cell>
          <cell r="CO412" t="str">
            <v>E09000014</v>
          </cell>
          <cell r="CP412">
            <v>39000</v>
          </cell>
          <cell r="CQ412">
            <v>6.4</v>
          </cell>
          <cell r="CR412">
            <v>12.57</v>
          </cell>
          <cell r="CS412">
            <v>6.8</v>
          </cell>
          <cell r="CT412">
            <v>15.14</v>
          </cell>
          <cell r="CU412">
            <v>3.9</v>
          </cell>
          <cell r="CV412">
            <v>6.35</v>
          </cell>
          <cell r="CW412">
            <v>2.4</v>
          </cell>
          <cell r="CX412" t="str">
            <v>&amp;^%</v>
          </cell>
          <cell r="CY412" t="str">
            <v>&amp;^%</v>
          </cell>
          <cell r="DA412" t="str">
            <v>Haringey</v>
          </cell>
          <cell r="DB412" t="str">
            <v>E09000014</v>
          </cell>
          <cell r="DC412">
            <v>39000</v>
          </cell>
          <cell r="DD412">
            <v>6.4</v>
          </cell>
          <cell r="DE412">
            <v>469.1</v>
          </cell>
          <cell r="DF412">
            <v>8</v>
          </cell>
          <cell r="DG412">
            <v>510.1</v>
          </cell>
          <cell r="DH412">
            <v>4.5</v>
          </cell>
          <cell r="DI412">
            <v>143</v>
          </cell>
          <cell r="DJ412">
            <v>11</v>
          </cell>
          <cell r="DK412" t="str">
            <v>&amp;^%</v>
          </cell>
          <cell r="DL412" t="str">
            <v>&amp;^%</v>
          </cell>
          <cell r="DN412" t="str">
            <v>Haringey</v>
          </cell>
          <cell r="DO412" t="str">
            <v>E09000014</v>
          </cell>
          <cell r="DP412">
            <v>11000</v>
          </cell>
          <cell r="DQ412">
            <v>11.8</v>
          </cell>
          <cell r="DR412">
            <v>36</v>
          </cell>
          <cell r="DS412">
            <v>1.8</v>
          </cell>
          <cell r="DT412">
            <v>36.6</v>
          </cell>
          <cell r="DU412">
            <v>1.5</v>
          </cell>
          <cell r="DV412" t="str">
            <v>&amp;^%</v>
          </cell>
          <cell r="DW412" t="str">
            <v>&amp;^%</v>
          </cell>
          <cell r="DX412" t="str">
            <v>&amp;^%</v>
          </cell>
          <cell r="DY412" t="str">
            <v>&amp;^%</v>
          </cell>
          <cell r="EA412" t="str">
            <v>Haringey</v>
          </cell>
          <cell r="EB412" t="str">
            <v>E09000014</v>
          </cell>
          <cell r="EC412">
            <v>11000</v>
          </cell>
          <cell r="ED412">
            <v>13.4</v>
          </cell>
          <cell r="EE412">
            <v>27886</v>
          </cell>
          <cell r="EF412">
            <v>11</v>
          </cell>
          <cell r="EG412">
            <v>30148</v>
          </cell>
          <cell r="EH412">
            <v>6.2</v>
          </cell>
          <cell r="EI412">
            <v>12911</v>
          </cell>
          <cell r="EJ412">
            <v>17</v>
          </cell>
          <cell r="EK412" t="str">
            <v>&amp;^%</v>
          </cell>
          <cell r="EL412" t="str">
            <v>&amp;^%</v>
          </cell>
          <cell r="EN412" t="str">
            <v>Haringey</v>
          </cell>
          <cell r="EO412" t="str">
            <v>E09000014</v>
          </cell>
          <cell r="EP412">
            <v>11000</v>
          </cell>
          <cell r="EQ412">
            <v>11.8</v>
          </cell>
          <cell r="ER412">
            <v>14.96</v>
          </cell>
          <cell r="ES412">
            <v>7.8</v>
          </cell>
          <cell r="ET412">
            <v>15.93</v>
          </cell>
          <cell r="EU412">
            <v>5.5</v>
          </cell>
          <cell r="EV412">
            <v>6.7</v>
          </cell>
          <cell r="EW412">
            <v>11</v>
          </cell>
          <cell r="EX412" t="str">
            <v>&amp;^%</v>
          </cell>
          <cell r="EY412" t="str">
            <v>&amp;^%</v>
          </cell>
          <cell r="FA412" t="str">
            <v>Haringey</v>
          </cell>
          <cell r="FB412" t="str">
            <v>E09000014</v>
          </cell>
          <cell r="FC412">
            <v>11000</v>
          </cell>
          <cell r="FD412">
            <v>11.8</v>
          </cell>
          <cell r="FE412">
            <v>539.70000000000005</v>
          </cell>
          <cell r="FF412">
            <v>9.5</v>
          </cell>
          <cell r="FG412">
            <v>582.4</v>
          </cell>
          <cell r="FH412">
            <v>5.3</v>
          </cell>
          <cell r="FI412">
            <v>285.89999999999998</v>
          </cell>
          <cell r="FJ412">
            <v>9.5</v>
          </cell>
          <cell r="FK412" t="str">
            <v>&amp;^%</v>
          </cell>
          <cell r="FL412" t="str">
            <v>&amp;^%</v>
          </cell>
          <cell r="FN412" t="str">
            <v>Haringey</v>
          </cell>
          <cell r="FO412" t="str">
            <v>E09000014</v>
          </cell>
          <cell r="FP412">
            <v>18000</v>
          </cell>
          <cell r="FQ412">
            <v>9.9</v>
          </cell>
          <cell r="FR412">
            <v>39.6</v>
          </cell>
          <cell r="FS412">
            <v>1.8</v>
          </cell>
          <cell r="FT412">
            <v>40.200000000000003</v>
          </cell>
          <cell r="FU412">
            <v>1.5</v>
          </cell>
          <cell r="FV412">
            <v>34.5</v>
          </cell>
          <cell r="FW412">
            <v>1.9</v>
          </cell>
          <cell r="FX412" t="str">
            <v>&amp;^%</v>
          </cell>
          <cell r="FY412" t="str">
            <v>&amp;^%</v>
          </cell>
          <cell r="GA412" t="str">
            <v>Haringey</v>
          </cell>
          <cell r="GB412" t="str">
            <v>E09000014</v>
          </cell>
          <cell r="GC412">
            <v>14000</v>
          </cell>
          <cell r="GD412">
            <v>12.2</v>
          </cell>
          <cell r="GE412">
            <v>29855</v>
          </cell>
          <cell r="GF412">
            <v>6.9</v>
          </cell>
          <cell r="GG412">
            <v>33524</v>
          </cell>
          <cell r="GH412">
            <v>7.6</v>
          </cell>
          <cell r="GI412">
            <v>16104</v>
          </cell>
          <cell r="GJ412">
            <v>15</v>
          </cell>
          <cell r="GK412" t="str">
            <v>&amp;^%</v>
          </cell>
          <cell r="GL412" t="str">
            <v>&amp;^%</v>
          </cell>
          <cell r="GN412" t="str">
            <v>Haringey</v>
          </cell>
          <cell r="GO412" t="str">
            <v>E09000014</v>
          </cell>
          <cell r="GP412">
            <v>18000</v>
          </cell>
          <cell r="GQ412">
            <v>9.9</v>
          </cell>
          <cell r="GR412">
            <v>13.67</v>
          </cell>
          <cell r="GS412">
            <v>7.5</v>
          </cell>
          <cell r="GT412">
            <v>15.84</v>
          </cell>
          <cell r="GU412">
            <v>5.9</v>
          </cell>
          <cell r="GV412">
            <v>6.98</v>
          </cell>
          <cell r="GW412">
            <v>11</v>
          </cell>
          <cell r="GX412" t="str">
            <v>&amp;^%</v>
          </cell>
          <cell r="GY412" t="str">
            <v>&amp;^%</v>
          </cell>
        </row>
        <row r="413">
          <cell r="A413" t="str">
            <v>Islington</v>
          </cell>
          <cell r="B413" t="str">
            <v>E09000019</v>
          </cell>
          <cell r="C413">
            <v>82000</v>
          </cell>
          <cell r="D413">
            <v>4.8</v>
          </cell>
          <cell r="E413">
            <v>755.4</v>
          </cell>
          <cell r="F413">
            <v>4.5</v>
          </cell>
          <cell r="G413">
            <v>1001.1</v>
          </cell>
          <cell r="H413">
            <v>3.8</v>
          </cell>
          <cell r="I413">
            <v>416.7</v>
          </cell>
          <cell r="J413">
            <v>4</v>
          </cell>
          <cell r="K413" t="str">
            <v>&amp;^%</v>
          </cell>
          <cell r="L413" t="str">
            <v>&amp;^%</v>
          </cell>
          <cell r="N413" t="str">
            <v>Islington</v>
          </cell>
          <cell r="O413" t="str">
            <v>E09000019</v>
          </cell>
          <cell r="P413">
            <v>139000</v>
          </cell>
          <cell r="Q413">
            <v>3.6</v>
          </cell>
          <cell r="R413">
            <v>37.299999999999997</v>
          </cell>
          <cell r="S413">
            <v>1.1000000000000001</v>
          </cell>
          <cell r="T413">
            <v>37.799999999999997</v>
          </cell>
          <cell r="U413">
            <v>0.4</v>
          </cell>
          <cell r="V413">
            <v>35</v>
          </cell>
          <cell r="W413">
            <v>0</v>
          </cell>
          <cell r="X413">
            <v>42.1</v>
          </cell>
          <cell r="Y413">
            <v>6.1</v>
          </cell>
          <cell r="AA413" t="str">
            <v>Islington</v>
          </cell>
          <cell r="AB413" t="str">
            <v>E09000019</v>
          </cell>
          <cell r="AC413">
            <v>112000</v>
          </cell>
          <cell r="AD413">
            <v>5.6</v>
          </cell>
          <cell r="AE413">
            <v>36938</v>
          </cell>
          <cell r="AF413">
            <v>4.8</v>
          </cell>
          <cell r="AG413">
            <v>58366</v>
          </cell>
          <cell r="AH413">
            <v>12</v>
          </cell>
          <cell r="AI413">
            <v>20192</v>
          </cell>
          <cell r="AJ413">
            <v>11</v>
          </cell>
          <cell r="AK413" t="str">
            <v>&amp;^%</v>
          </cell>
          <cell r="AL413" t="str">
            <v>&amp;^%</v>
          </cell>
          <cell r="AN413" t="str">
            <v>Islington</v>
          </cell>
          <cell r="AO413" t="str">
            <v>E09000019</v>
          </cell>
          <cell r="AP413">
            <v>139000</v>
          </cell>
          <cell r="AQ413">
            <v>3.6</v>
          </cell>
          <cell r="AR413">
            <v>18.690000000000001</v>
          </cell>
          <cell r="AS413">
            <v>3.1</v>
          </cell>
          <cell r="AT413">
            <v>23.66</v>
          </cell>
          <cell r="AU413">
            <v>2.8</v>
          </cell>
          <cell r="AV413">
            <v>10.52</v>
          </cell>
          <cell r="AW413">
            <v>2.8</v>
          </cell>
          <cell r="AX413" t="str">
            <v>&amp;^%</v>
          </cell>
          <cell r="AY413" t="str">
            <v>&amp;^%</v>
          </cell>
          <cell r="BA413" t="str">
            <v>Islington</v>
          </cell>
          <cell r="BB413" t="str">
            <v>E09000019</v>
          </cell>
          <cell r="BC413">
            <v>139000</v>
          </cell>
          <cell r="BD413">
            <v>3.6</v>
          </cell>
          <cell r="BE413">
            <v>691.1</v>
          </cell>
          <cell r="BF413">
            <v>2.7</v>
          </cell>
          <cell r="BG413">
            <v>893.2</v>
          </cell>
          <cell r="BH413">
            <v>2.8</v>
          </cell>
          <cell r="BI413">
            <v>392.4</v>
          </cell>
          <cell r="BJ413">
            <v>2.6</v>
          </cell>
          <cell r="BK413" t="str">
            <v>&amp;^%</v>
          </cell>
          <cell r="BL413" t="str">
            <v>&amp;^%</v>
          </cell>
          <cell r="BN413" t="str">
            <v>Islington</v>
          </cell>
          <cell r="BO413" t="str">
            <v>E09000019</v>
          </cell>
          <cell r="BP413">
            <v>167000</v>
          </cell>
          <cell r="BQ413">
            <v>3.2</v>
          </cell>
          <cell r="BR413">
            <v>35</v>
          </cell>
          <cell r="BS413">
            <v>1.4</v>
          </cell>
          <cell r="BT413">
            <v>34.5</v>
          </cell>
          <cell r="BU413">
            <v>0.8</v>
          </cell>
          <cell r="BV413">
            <v>21</v>
          </cell>
          <cell r="BW413">
            <v>4.5999999999999996</v>
          </cell>
          <cell r="BX413">
            <v>41</v>
          </cell>
          <cell r="BY413">
            <v>5.2</v>
          </cell>
          <cell r="CA413" t="str">
            <v>Islington</v>
          </cell>
          <cell r="CB413" t="str">
            <v>E09000019</v>
          </cell>
          <cell r="CC413">
            <v>133000</v>
          </cell>
          <cell r="CD413">
            <v>5.3</v>
          </cell>
          <cell r="CE413">
            <v>34427</v>
          </cell>
          <cell r="CF413">
            <v>6</v>
          </cell>
          <cell r="CG413">
            <v>51692</v>
          </cell>
          <cell r="CH413">
            <v>12</v>
          </cell>
          <cell r="CI413" t="str">
            <v>&amp;^%</v>
          </cell>
          <cell r="CJ413" t="str">
            <v>&amp;^%</v>
          </cell>
          <cell r="CK413" t="str">
            <v>&amp;^%</v>
          </cell>
          <cell r="CL413" t="str">
            <v>&amp;^%</v>
          </cell>
          <cell r="CN413" t="str">
            <v>Islington</v>
          </cell>
          <cell r="CO413" t="str">
            <v>E09000019</v>
          </cell>
          <cell r="CP413">
            <v>167000</v>
          </cell>
          <cell r="CQ413">
            <v>3.2</v>
          </cell>
          <cell r="CR413">
            <v>17.72</v>
          </cell>
          <cell r="CS413">
            <v>3.2</v>
          </cell>
          <cell r="CT413">
            <v>22.93</v>
          </cell>
          <cell r="CU413">
            <v>2.7</v>
          </cell>
          <cell r="CV413">
            <v>8.34</v>
          </cell>
          <cell r="CW413">
            <v>3.5</v>
          </cell>
          <cell r="CX413">
            <v>41.07</v>
          </cell>
          <cell r="CY413">
            <v>15</v>
          </cell>
          <cell r="DA413" t="str">
            <v>Islington</v>
          </cell>
          <cell r="DB413" t="str">
            <v>E09000019</v>
          </cell>
          <cell r="DC413">
            <v>167000</v>
          </cell>
          <cell r="DD413">
            <v>3.2</v>
          </cell>
          <cell r="DE413">
            <v>643.5</v>
          </cell>
          <cell r="DF413">
            <v>2.5</v>
          </cell>
          <cell r="DG413">
            <v>790.3</v>
          </cell>
          <cell r="DH413">
            <v>2.8</v>
          </cell>
          <cell r="DI413">
            <v>230</v>
          </cell>
          <cell r="DJ413">
            <v>8.5</v>
          </cell>
          <cell r="DK413">
            <v>1455.6</v>
          </cell>
          <cell r="DL413">
            <v>16</v>
          </cell>
          <cell r="DN413" t="str">
            <v>Islington</v>
          </cell>
          <cell r="DO413" t="str">
            <v>E09000019</v>
          </cell>
          <cell r="DP413">
            <v>57000</v>
          </cell>
          <cell r="DQ413">
            <v>5.3</v>
          </cell>
          <cell r="DR413">
            <v>35.5</v>
          </cell>
          <cell r="DS413">
            <v>1.7</v>
          </cell>
          <cell r="DT413">
            <v>37</v>
          </cell>
          <cell r="DU413">
            <v>0.5</v>
          </cell>
          <cell r="DV413">
            <v>35</v>
          </cell>
          <cell r="DW413">
            <v>0.9</v>
          </cell>
          <cell r="DX413">
            <v>40</v>
          </cell>
          <cell r="DY413">
            <v>8.1999999999999993</v>
          </cell>
          <cell r="EA413" t="str">
            <v>Islington</v>
          </cell>
          <cell r="EB413" t="str">
            <v>E09000019</v>
          </cell>
          <cell r="EC413">
            <v>43000</v>
          </cell>
          <cell r="ED413">
            <v>7.7</v>
          </cell>
          <cell r="EE413">
            <v>33237</v>
          </cell>
          <cell r="EF413">
            <v>5.9</v>
          </cell>
          <cell r="EG413">
            <v>39715</v>
          </cell>
          <cell r="EH413">
            <v>5.0999999999999996</v>
          </cell>
          <cell r="EI413">
            <v>18750</v>
          </cell>
          <cell r="EJ413">
            <v>4.7</v>
          </cell>
          <cell r="EK413" t="str">
            <v>&amp;^%</v>
          </cell>
          <cell r="EL413" t="str">
            <v>&amp;^%</v>
          </cell>
          <cell r="EN413" t="str">
            <v>Islington</v>
          </cell>
          <cell r="EO413" t="str">
            <v>E09000019</v>
          </cell>
          <cell r="EP413">
            <v>57000</v>
          </cell>
          <cell r="EQ413">
            <v>5.3</v>
          </cell>
          <cell r="ER413">
            <v>17.399999999999999</v>
          </cell>
          <cell r="ES413">
            <v>3.9</v>
          </cell>
          <cell r="ET413">
            <v>20</v>
          </cell>
          <cell r="EU413">
            <v>3.1</v>
          </cell>
          <cell r="EV413">
            <v>10.39</v>
          </cell>
          <cell r="EW413">
            <v>2.9</v>
          </cell>
          <cell r="EX413" t="str">
            <v>&amp;^%</v>
          </cell>
          <cell r="EY413" t="str">
            <v>&amp;^%</v>
          </cell>
          <cell r="FA413" t="str">
            <v>Islington</v>
          </cell>
          <cell r="FB413" t="str">
            <v>E09000019</v>
          </cell>
          <cell r="FC413">
            <v>57000</v>
          </cell>
          <cell r="FD413">
            <v>5.3</v>
          </cell>
          <cell r="FE413">
            <v>646.5</v>
          </cell>
          <cell r="FF413">
            <v>2.8</v>
          </cell>
          <cell r="FG413">
            <v>739.9</v>
          </cell>
          <cell r="FH413">
            <v>3.1</v>
          </cell>
          <cell r="FI413">
            <v>383.3</v>
          </cell>
          <cell r="FJ413">
            <v>3</v>
          </cell>
          <cell r="FK413" t="str">
            <v>&amp;^%</v>
          </cell>
          <cell r="FL413" t="str">
            <v>&amp;^%</v>
          </cell>
          <cell r="FN413" t="str">
            <v>Islington</v>
          </cell>
          <cell r="FO413" t="str">
            <v>E09000019</v>
          </cell>
          <cell r="FP413">
            <v>82000</v>
          </cell>
          <cell r="FQ413">
            <v>4.8</v>
          </cell>
          <cell r="FR413">
            <v>37.5</v>
          </cell>
          <cell r="FS413">
            <v>0.3</v>
          </cell>
          <cell r="FT413">
            <v>38.299999999999997</v>
          </cell>
          <cell r="FU413">
            <v>0.6</v>
          </cell>
          <cell r="FV413">
            <v>35</v>
          </cell>
          <cell r="FW413">
            <v>0</v>
          </cell>
          <cell r="FX413">
            <v>44</v>
          </cell>
          <cell r="FY413">
            <v>8.8000000000000007</v>
          </cell>
          <cell r="GA413" t="str">
            <v>Islington</v>
          </cell>
          <cell r="GB413" t="str">
            <v>E09000019</v>
          </cell>
          <cell r="GC413">
            <v>68000</v>
          </cell>
          <cell r="GD413">
            <v>7.7</v>
          </cell>
          <cell r="GE413">
            <v>40394</v>
          </cell>
          <cell r="GF413">
            <v>8.6999999999999993</v>
          </cell>
          <cell r="GG413">
            <v>70165</v>
          </cell>
          <cell r="GH413">
            <v>16</v>
          </cell>
          <cell r="GI413" t="str">
            <v>&amp;^%</v>
          </cell>
          <cell r="GJ413" t="str">
            <v>&amp;^%</v>
          </cell>
          <cell r="GK413" t="str">
            <v>&amp;^%</v>
          </cell>
          <cell r="GL413" t="str">
            <v>&amp;^%</v>
          </cell>
          <cell r="GN413" t="str">
            <v>Islington</v>
          </cell>
          <cell r="GO413" t="str">
            <v>E09000019</v>
          </cell>
          <cell r="GP413">
            <v>82000</v>
          </cell>
          <cell r="GQ413">
            <v>4.8</v>
          </cell>
          <cell r="GR413">
            <v>20.13</v>
          </cell>
          <cell r="GS413">
            <v>5.2</v>
          </cell>
          <cell r="GT413">
            <v>26.15</v>
          </cell>
          <cell r="GU413">
            <v>3.9</v>
          </cell>
          <cell r="GV413">
            <v>10.56</v>
          </cell>
          <cell r="GW413">
            <v>4</v>
          </cell>
          <cell r="GX413" t="str">
            <v>&amp;^%</v>
          </cell>
          <cell r="GY413" t="str">
            <v>&amp;^%</v>
          </cell>
        </row>
        <row r="414">
          <cell r="A414" t="str">
            <v>Kensington and Chelsea</v>
          </cell>
          <cell r="B414" t="str">
            <v>E09000020</v>
          </cell>
          <cell r="C414">
            <v>35000</v>
          </cell>
          <cell r="D414">
            <v>7.2</v>
          </cell>
          <cell r="E414">
            <v>612.20000000000005</v>
          </cell>
          <cell r="F414">
            <v>7.8</v>
          </cell>
          <cell r="G414">
            <v>718.6</v>
          </cell>
          <cell r="H414">
            <v>5</v>
          </cell>
          <cell r="I414">
            <v>335.7</v>
          </cell>
          <cell r="J414">
            <v>4.8</v>
          </cell>
          <cell r="K414" t="str">
            <v>&amp;^%</v>
          </cell>
          <cell r="L414" t="str">
            <v>&amp;^%</v>
          </cell>
          <cell r="N414" t="str">
            <v>Kensington and Chelsea</v>
          </cell>
          <cell r="O414" t="str">
            <v>E09000020</v>
          </cell>
          <cell r="P414">
            <v>71000</v>
          </cell>
          <cell r="Q414">
            <v>4.9000000000000004</v>
          </cell>
          <cell r="R414">
            <v>39</v>
          </cell>
          <cell r="S414">
            <v>1.6</v>
          </cell>
          <cell r="T414">
            <v>39.200000000000003</v>
          </cell>
          <cell r="U414">
            <v>0.7</v>
          </cell>
          <cell r="V414">
            <v>35</v>
          </cell>
          <cell r="W414">
            <v>0.7</v>
          </cell>
          <cell r="X414">
            <v>44.6</v>
          </cell>
          <cell r="Y414">
            <v>10</v>
          </cell>
          <cell r="AA414" t="str">
            <v>Kensington and Chelsea</v>
          </cell>
          <cell r="AB414" t="str">
            <v>E09000020</v>
          </cell>
          <cell r="AC414">
            <v>54000</v>
          </cell>
          <cell r="AD414">
            <v>6.6</v>
          </cell>
          <cell r="AE414">
            <v>30791</v>
          </cell>
          <cell r="AF414">
            <v>6.7</v>
          </cell>
          <cell r="AG414">
            <v>37217</v>
          </cell>
          <cell r="AH414">
            <v>5</v>
          </cell>
          <cell r="AI414">
            <v>16639</v>
          </cell>
          <cell r="AJ414">
            <v>8.9</v>
          </cell>
          <cell r="AK414" t="str">
            <v>&amp;^%</v>
          </cell>
          <cell r="AL414" t="str">
            <v>&amp;^%</v>
          </cell>
          <cell r="AN414" t="str">
            <v>Kensington and Chelsea</v>
          </cell>
          <cell r="AO414" t="str">
            <v>E09000020</v>
          </cell>
          <cell r="AP414">
            <v>71000</v>
          </cell>
          <cell r="AQ414">
            <v>4.9000000000000004</v>
          </cell>
          <cell r="AR414">
            <v>15.07</v>
          </cell>
          <cell r="AS414">
            <v>4.9000000000000004</v>
          </cell>
          <cell r="AT414">
            <v>17.78</v>
          </cell>
          <cell r="AU414">
            <v>3.3</v>
          </cell>
          <cell r="AV414">
            <v>8.17</v>
          </cell>
          <cell r="AW414">
            <v>3.5</v>
          </cell>
          <cell r="AX414" t="str">
            <v>&amp;^%</v>
          </cell>
          <cell r="AY414" t="str">
            <v>&amp;^%</v>
          </cell>
          <cell r="BA414" t="str">
            <v>Kensington and Chelsea</v>
          </cell>
          <cell r="BB414" t="str">
            <v>E09000020</v>
          </cell>
          <cell r="BC414">
            <v>71000</v>
          </cell>
          <cell r="BD414">
            <v>4.9000000000000004</v>
          </cell>
          <cell r="BE414">
            <v>586.29999999999995</v>
          </cell>
          <cell r="BF414">
            <v>4</v>
          </cell>
          <cell r="BG414">
            <v>696.7</v>
          </cell>
          <cell r="BH414">
            <v>3.3</v>
          </cell>
          <cell r="BI414">
            <v>333</v>
          </cell>
          <cell r="BJ414">
            <v>2.9</v>
          </cell>
          <cell r="BK414" t="str">
            <v>&amp;^%</v>
          </cell>
          <cell r="BL414" t="str">
            <v>&amp;^%</v>
          </cell>
          <cell r="BN414" t="str">
            <v>Kensington and Chelsea</v>
          </cell>
          <cell r="BO414" t="str">
            <v>E09000020</v>
          </cell>
          <cell r="BP414">
            <v>88000</v>
          </cell>
          <cell r="BQ414">
            <v>4.3</v>
          </cell>
          <cell r="BR414">
            <v>37.5</v>
          </cell>
          <cell r="BS414">
            <v>0.3</v>
          </cell>
          <cell r="BT414">
            <v>35.200000000000003</v>
          </cell>
          <cell r="BU414">
            <v>1.2</v>
          </cell>
          <cell r="BV414">
            <v>19.7</v>
          </cell>
          <cell r="BW414">
            <v>8.4</v>
          </cell>
          <cell r="BX414">
            <v>43.8</v>
          </cell>
          <cell r="BY414">
            <v>7</v>
          </cell>
          <cell r="CA414" t="str">
            <v>Kensington and Chelsea</v>
          </cell>
          <cell r="CB414" t="str">
            <v>E09000020</v>
          </cell>
          <cell r="CC414">
            <v>66000</v>
          </cell>
          <cell r="CD414">
            <v>5.8</v>
          </cell>
          <cell r="CE414">
            <v>27352</v>
          </cell>
          <cell r="CF414">
            <v>6.7</v>
          </cell>
          <cell r="CG414">
            <v>33327</v>
          </cell>
          <cell r="CH414">
            <v>4.7</v>
          </cell>
          <cell r="CI414">
            <v>10717</v>
          </cell>
          <cell r="CJ414">
            <v>17</v>
          </cell>
          <cell r="CK414" t="str">
            <v>&amp;^%</v>
          </cell>
          <cell r="CL414" t="str">
            <v>&amp;^%</v>
          </cell>
          <cell r="CN414" t="str">
            <v>Kensington and Chelsea</v>
          </cell>
          <cell r="CO414" t="str">
            <v>E09000020</v>
          </cell>
          <cell r="CP414">
            <v>88000</v>
          </cell>
          <cell r="CQ414">
            <v>4.3</v>
          </cell>
          <cell r="CR414">
            <v>14.17</v>
          </cell>
          <cell r="CS414">
            <v>4.7</v>
          </cell>
          <cell r="CT414">
            <v>17.47</v>
          </cell>
          <cell r="CU414">
            <v>3.1</v>
          </cell>
          <cell r="CV414">
            <v>7.41</v>
          </cell>
          <cell r="CW414">
            <v>2.5</v>
          </cell>
          <cell r="CX414">
            <v>30.74</v>
          </cell>
          <cell r="CY414">
            <v>19</v>
          </cell>
          <cell r="DA414" t="str">
            <v>Kensington and Chelsea</v>
          </cell>
          <cell r="DB414" t="str">
            <v>E09000020</v>
          </cell>
          <cell r="DC414">
            <v>88000</v>
          </cell>
          <cell r="DD414">
            <v>4.3</v>
          </cell>
          <cell r="DE414">
            <v>518.20000000000005</v>
          </cell>
          <cell r="DF414">
            <v>4.5999999999999996</v>
          </cell>
          <cell r="DG414">
            <v>614.79999999999995</v>
          </cell>
          <cell r="DH414">
            <v>3.3</v>
          </cell>
          <cell r="DI414">
            <v>198.4</v>
          </cell>
          <cell r="DJ414">
            <v>8.8000000000000007</v>
          </cell>
          <cell r="DK414" t="str">
            <v>&amp;^%</v>
          </cell>
          <cell r="DL414" t="str">
            <v>&amp;^%</v>
          </cell>
          <cell r="DN414" t="str">
            <v>Kensington and Chelsea</v>
          </cell>
          <cell r="DO414" t="str">
            <v>E09000020</v>
          </cell>
          <cell r="DP414">
            <v>36000</v>
          </cell>
          <cell r="DQ414">
            <v>6.6</v>
          </cell>
          <cell r="DR414">
            <v>37.5</v>
          </cell>
          <cell r="DS414">
            <v>1.7</v>
          </cell>
          <cell r="DT414">
            <v>38.5</v>
          </cell>
          <cell r="DU414">
            <v>0.8</v>
          </cell>
          <cell r="DV414">
            <v>34.5</v>
          </cell>
          <cell r="DW414">
            <v>2.2000000000000002</v>
          </cell>
          <cell r="DX414" t="str">
            <v>&amp;^%</v>
          </cell>
          <cell r="DY414" t="str">
            <v>&amp;^%</v>
          </cell>
          <cell r="EA414" t="str">
            <v>Kensington and Chelsea</v>
          </cell>
          <cell r="EB414" t="str">
            <v>E09000020</v>
          </cell>
          <cell r="EC414">
            <v>27000</v>
          </cell>
          <cell r="ED414">
            <v>9.8000000000000007</v>
          </cell>
          <cell r="EE414">
            <v>30496</v>
          </cell>
          <cell r="EF414">
            <v>9.4</v>
          </cell>
          <cell r="EG414">
            <v>36580</v>
          </cell>
          <cell r="EH414">
            <v>7.4</v>
          </cell>
          <cell r="EI414" t="str">
            <v>&amp;^%</v>
          </cell>
          <cell r="EJ414" t="str">
            <v>&amp;^%</v>
          </cell>
          <cell r="EK414" t="str">
            <v>&amp;^%</v>
          </cell>
          <cell r="EL414" t="str">
            <v>&amp;^%</v>
          </cell>
          <cell r="EN414" t="str">
            <v>Kensington and Chelsea</v>
          </cell>
          <cell r="EO414" t="str">
            <v>E09000020</v>
          </cell>
          <cell r="EP414">
            <v>36000</v>
          </cell>
          <cell r="EQ414">
            <v>6.6</v>
          </cell>
          <cell r="ER414">
            <v>15.11</v>
          </cell>
          <cell r="ES414">
            <v>4.5999999999999996</v>
          </cell>
          <cell r="ET414">
            <v>17.559999999999999</v>
          </cell>
          <cell r="EU414">
            <v>4.2</v>
          </cell>
          <cell r="EV414">
            <v>8.39</v>
          </cell>
          <cell r="EW414">
            <v>5.5</v>
          </cell>
          <cell r="EX414" t="str">
            <v>&amp;^%</v>
          </cell>
          <cell r="EY414" t="str">
            <v>&amp;^%</v>
          </cell>
          <cell r="FA414" t="str">
            <v>Kensington and Chelsea</v>
          </cell>
          <cell r="FB414" t="str">
            <v>E09000020</v>
          </cell>
          <cell r="FC414">
            <v>36000</v>
          </cell>
          <cell r="FD414">
            <v>6.6</v>
          </cell>
          <cell r="FE414">
            <v>574.9</v>
          </cell>
          <cell r="FF414">
            <v>4.5999999999999996</v>
          </cell>
          <cell r="FG414">
            <v>675.5</v>
          </cell>
          <cell r="FH414">
            <v>4.3</v>
          </cell>
          <cell r="FI414">
            <v>332.6</v>
          </cell>
          <cell r="FJ414">
            <v>3.2</v>
          </cell>
          <cell r="FK414" t="str">
            <v>&amp;^%</v>
          </cell>
          <cell r="FL414" t="str">
            <v>&amp;^%</v>
          </cell>
          <cell r="FN414" t="str">
            <v>Kensington and Chelsea</v>
          </cell>
          <cell r="FO414" t="str">
            <v>E09000020</v>
          </cell>
          <cell r="FP414">
            <v>35000</v>
          </cell>
          <cell r="FQ414">
            <v>7.2</v>
          </cell>
          <cell r="FR414">
            <v>39.9</v>
          </cell>
          <cell r="FS414">
            <v>1.6</v>
          </cell>
          <cell r="FT414">
            <v>39.9</v>
          </cell>
          <cell r="FU414">
            <v>1</v>
          </cell>
          <cell r="FV414">
            <v>35</v>
          </cell>
          <cell r="FW414">
            <v>1.4</v>
          </cell>
          <cell r="FX414" t="str">
            <v>&amp;^%</v>
          </cell>
          <cell r="FY414" t="str">
            <v>&amp;^%</v>
          </cell>
          <cell r="GA414" t="str">
            <v>Kensington and Chelsea</v>
          </cell>
          <cell r="GB414" t="str">
            <v>E09000020</v>
          </cell>
          <cell r="GC414">
            <v>28000</v>
          </cell>
          <cell r="GD414">
            <v>8.9</v>
          </cell>
          <cell r="GE414">
            <v>31182</v>
          </cell>
          <cell r="GF414">
            <v>8.6999999999999993</v>
          </cell>
          <cell r="GG414">
            <v>37824</v>
          </cell>
          <cell r="GH414">
            <v>6.6</v>
          </cell>
          <cell r="GI414">
            <v>16994</v>
          </cell>
          <cell r="GJ414">
            <v>10</v>
          </cell>
          <cell r="GK414" t="str">
            <v>&amp;^%</v>
          </cell>
          <cell r="GL414" t="str">
            <v>&amp;^%</v>
          </cell>
          <cell r="GN414" t="str">
            <v>Kensington and Chelsea</v>
          </cell>
          <cell r="GO414" t="str">
            <v>E09000020</v>
          </cell>
          <cell r="GP414">
            <v>35000</v>
          </cell>
          <cell r="GQ414">
            <v>7.2</v>
          </cell>
          <cell r="GR414">
            <v>14.55</v>
          </cell>
          <cell r="GS414">
            <v>9.5</v>
          </cell>
          <cell r="GT414">
            <v>17.989999999999998</v>
          </cell>
          <cell r="GU414">
            <v>5.0999999999999996</v>
          </cell>
          <cell r="GV414">
            <v>7.8</v>
          </cell>
          <cell r="GW414">
            <v>5.5</v>
          </cell>
          <cell r="GX414" t="str">
            <v>&amp;^%</v>
          </cell>
          <cell r="GY414" t="str">
            <v>&amp;^%</v>
          </cell>
        </row>
        <row r="415">
          <cell r="A415" t="str">
            <v>Lambeth</v>
          </cell>
          <cell r="B415" t="str">
            <v>E09000022</v>
          </cell>
          <cell r="C415">
            <v>51000</v>
          </cell>
          <cell r="D415">
            <v>6</v>
          </cell>
          <cell r="E415">
            <v>689.9</v>
          </cell>
          <cell r="F415">
            <v>5.2</v>
          </cell>
          <cell r="G415">
            <v>886.4</v>
          </cell>
          <cell r="H415">
            <v>4.5</v>
          </cell>
          <cell r="I415">
            <v>390.5</v>
          </cell>
          <cell r="J415">
            <v>5.2</v>
          </cell>
          <cell r="K415" t="str">
            <v>&amp;^%</v>
          </cell>
          <cell r="L415" t="str">
            <v>&amp;^%</v>
          </cell>
          <cell r="N415" t="str">
            <v>Lambeth</v>
          </cell>
          <cell r="O415" t="str">
            <v>E09000022</v>
          </cell>
          <cell r="P415">
            <v>91000</v>
          </cell>
          <cell r="Q415">
            <v>4.3</v>
          </cell>
          <cell r="R415">
            <v>37.5</v>
          </cell>
          <cell r="S415">
            <v>0.1</v>
          </cell>
          <cell r="T415">
            <v>38.299999999999997</v>
          </cell>
          <cell r="U415">
            <v>0.6</v>
          </cell>
          <cell r="V415">
            <v>35</v>
          </cell>
          <cell r="W415">
            <v>0</v>
          </cell>
          <cell r="X415">
            <v>42.5</v>
          </cell>
          <cell r="Y415">
            <v>10</v>
          </cell>
          <cell r="AA415" t="str">
            <v>Lambeth</v>
          </cell>
          <cell r="AB415" t="str">
            <v>E09000022</v>
          </cell>
          <cell r="AC415">
            <v>79000</v>
          </cell>
          <cell r="AD415">
            <v>5.2</v>
          </cell>
          <cell r="AE415">
            <v>35196</v>
          </cell>
          <cell r="AF415">
            <v>4</v>
          </cell>
          <cell r="AG415">
            <v>44335</v>
          </cell>
          <cell r="AH415">
            <v>5.7</v>
          </cell>
          <cell r="AI415">
            <v>18254</v>
          </cell>
          <cell r="AJ415">
            <v>4.9000000000000004</v>
          </cell>
          <cell r="AK415" t="str">
            <v>&amp;^%</v>
          </cell>
          <cell r="AL415" t="str">
            <v>&amp;^%</v>
          </cell>
          <cell r="AN415" t="str">
            <v>Lambeth</v>
          </cell>
          <cell r="AO415" t="str">
            <v>E09000022</v>
          </cell>
          <cell r="AP415">
            <v>91000</v>
          </cell>
          <cell r="AQ415">
            <v>4.3</v>
          </cell>
          <cell r="AR415">
            <v>17.510000000000002</v>
          </cell>
          <cell r="AS415">
            <v>3.4</v>
          </cell>
          <cell r="AT415">
            <v>20.78</v>
          </cell>
          <cell r="AU415">
            <v>3.2</v>
          </cell>
          <cell r="AV415">
            <v>9.44</v>
          </cell>
          <cell r="AW415">
            <v>3.4</v>
          </cell>
          <cell r="AX415" t="str">
            <v>&amp;^%</v>
          </cell>
          <cell r="AY415" t="str">
            <v>&amp;^%</v>
          </cell>
          <cell r="BA415" t="str">
            <v>Lambeth</v>
          </cell>
          <cell r="BB415" t="str">
            <v>E09000022</v>
          </cell>
          <cell r="BC415">
            <v>91000</v>
          </cell>
          <cell r="BD415">
            <v>4.3</v>
          </cell>
          <cell r="BE415">
            <v>654.9</v>
          </cell>
          <cell r="BF415">
            <v>3.2</v>
          </cell>
          <cell r="BG415">
            <v>796.5</v>
          </cell>
          <cell r="BH415">
            <v>3.1</v>
          </cell>
          <cell r="BI415">
            <v>364.1</v>
          </cell>
          <cell r="BJ415">
            <v>4.3</v>
          </cell>
          <cell r="BK415" t="str">
            <v>&amp;^%</v>
          </cell>
          <cell r="BL415" t="str">
            <v>&amp;^%</v>
          </cell>
          <cell r="BN415" t="str">
            <v>Lambeth</v>
          </cell>
          <cell r="BO415" t="str">
            <v>E09000022</v>
          </cell>
          <cell r="BP415">
            <v>114000</v>
          </cell>
          <cell r="BQ415">
            <v>3.8</v>
          </cell>
          <cell r="BR415">
            <v>36.799999999999997</v>
          </cell>
          <cell r="BS415">
            <v>1</v>
          </cell>
          <cell r="BT415">
            <v>34.200000000000003</v>
          </cell>
          <cell r="BU415">
            <v>1.1000000000000001</v>
          </cell>
          <cell r="BV415">
            <v>18.8</v>
          </cell>
          <cell r="BW415">
            <v>8.6999999999999993</v>
          </cell>
          <cell r="BX415">
            <v>41.2</v>
          </cell>
          <cell r="BY415">
            <v>7.4</v>
          </cell>
          <cell r="CA415" t="str">
            <v>Lambeth</v>
          </cell>
          <cell r="CB415" t="str">
            <v>E09000022</v>
          </cell>
          <cell r="CC415">
            <v>99000</v>
          </cell>
          <cell r="CD415">
            <v>4.9000000000000004</v>
          </cell>
          <cell r="CE415">
            <v>31787</v>
          </cell>
          <cell r="CF415">
            <v>5.0999999999999996</v>
          </cell>
          <cell r="CG415">
            <v>38936</v>
          </cell>
          <cell r="CH415">
            <v>5.7</v>
          </cell>
          <cell r="CI415">
            <v>10197</v>
          </cell>
          <cell r="CJ415">
            <v>15</v>
          </cell>
          <cell r="CK415" t="str">
            <v>&amp;^%</v>
          </cell>
          <cell r="CL415" t="str">
            <v>&amp;^%</v>
          </cell>
          <cell r="CN415" t="str">
            <v>Lambeth</v>
          </cell>
          <cell r="CO415" t="str">
            <v>E09000022</v>
          </cell>
          <cell r="CP415">
            <v>114000</v>
          </cell>
          <cell r="CQ415">
            <v>3.8</v>
          </cell>
          <cell r="CR415">
            <v>16.920000000000002</v>
          </cell>
          <cell r="CS415">
            <v>3.3</v>
          </cell>
          <cell r="CT415">
            <v>20.309999999999999</v>
          </cell>
          <cell r="CU415">
            <v>3</v>
          </cell>
          <cell r="CV415">
            <v>7.77</v>
          </cell>
          <cell r="CW415">
            <v>3.2</v>
          </cell>
          <cell r="CX415" t="str">
            <v>&amp;^%</v>
          </cell>
          <cell r="CY415" t="str">
            <v>&amp;^%</v>
          </cell>
          <cell r="DA415" t="str">
            <v>Lambeth</v>
          </cell>
          <cell r="DB415" t="str">
            <v>E09000022</v>
          </cell>
          <cell r="DC415">
            <v>114000</v>
          </cell>
          <cell r="DD415">
            <v>3.8</v>
          </cell>
          <cell r="DE415">
            <v>598.1</v>
          </cell>
          <cell r="DF415">
            <v>3.5</v>
          </cell>
          <cell r="DG415">
            <v>694.8</v>
          </cell>
          <cell r="DH415">
            <v>3.1</v>
          </cell>
          <cell r="DI415">
            <v>205.2</v>
          </cell>
          <cell r="DJ415">
            <v>9.9</v>
          </cell>
          <cell r="DK415" t="str">
            <v>&amp;^%</v>
          </cell>
          <cell r="DL415" t="str">
            <v>&amp;^%</v>
          </cell>
          <cell r="DN415" t="str">
            <v>Lambeth</v>
          </cell>
          <cell r="DO415" t="str">
            <v>E09000022</v>
          </cell>
          <cell r="DP415">
            <v>41000</v>
          </cell>
          <cell r="DQ415">
            <v>6.3</v>
          </cell>
          <cell r="DR415">
            <v>37.5</v>
          </cell>
          <cell r="DS415" t="str">
            <v>&amp;^%</v>
          </cell>
          <cell r="DT415">
            <v>37.1</v>
          </cell>
          <cell r="DU415">
            <v>0.6</v>
          </cell>
          <cell r="DV415">
            <v>34.5</v>
          </cell>
          <cell r="DW415">
            <v>1.8</v>
          </cell>
          <cell r="DX415" t="str">
            <v>&amp;^%</v>
          </cell>
          <cell r="DY415" t="str">
            <v>&amp;^%</v>
          </cell>
          <cell r="EA415" t="str">
            <v>Lambeth</v>
          </cell>
          <cell r="EB415" t="str">
            <v>E09000022</v>
          </cell>
          <cell r="EC415">
            <v>36000</v>
          </cell>
          <cell r="ED415">
            <v>7.5</v>
          </cell>
          <cell r="EE415">
            <v>31989</v>
          </cell>
          <cell r="EF415">
            <v>5.8</v>
          </cell>
          <cell r="EG415">
            <v>36551</v>
          </cell>
          <cell r="EH415">
            <v>5.2</v>
          </cell>
          <cell r="EI415">
            <v>16684</v>
          </cell>
          <cell r="EJ415">
            <v>8.3000000000000007</v>
          </cell>
          <cell r="EK415" t="str">
            <v>&amp;^%</v>
          </cell>
          <cell r="EL415" t="str">
            <v>&amp;^%</v>
          </cell>
          <cell r="EN415" t="str">
            <v>Lambeth</v>
          </cell>
          <cell r="EO415" t="str">
            <v>E09000022</v>
          </cell>
          <cell r="EP415">
            <v>41000</v>
          </cell>
          <cell r="EQ415">
            <v>6.3</v>
          </cell>
          <cell r="ER415">
            <v>16.809999999999999</v>
          </cell>
          <cell r="ES415">
            <v>4.8</v>
          </cell>
          <cell r="ET415">
            <v>18.5</v>
          </cell>
          <cell r="EU415">
            <v>3.4</v>
          </cell>
          <cell r="EV415">
            <v>9.4499999999999993</v>
          </cell>
          <cell r="EW415">
            <v>4.8</v>
          </cell>
          <cell r="EX415" t="str">
            <v>&amp;^%</v>
          </cell>
          <cell r="EY415" t="str">
            <v>&amp;^%</v>
          </cell>
          <cell r="FA415" t="str">
            <v>Lambeth</v>
          </cell>
          <cell r="FB415" t="str">
            <v>E09000022</v>
          </cell>
          <cell r="FC415">
            <v>41000</v>
          </cell>
          <cell r="FD415">
            <v>6.3</v>
          </cell>
          <cell r="FE415">
            <v>623.70000000000005</v>
          </cell>
          <cell r="FF415">
            <v>3.9</v>
          </cell>
          <cell r="FG415">
            <v>685.6</v>
          </cell>
          <cell r="FH415">
            <v>3.3</v>
          </cell>
          <cell r="FI415">
            <v>352.1</v>
          </cell>
          <cell r="FJ415">
            <v>5.9</v>
          </cell>
          <cell r="FK415" t="str">
            <v>&amp;^%</v>
          </cell>
          <cell r="FL415" t="str">
            <v>&amp;^%</v>
          </cell>
          <cell r="FN415" t="str">
            <v>Lambeth</v>
          </cell>
          <cell r="FO415" t="str">
            <v>E09000022</v>
          </cell>
          <cell r="FP415">
            <v>51000</v>
          </cell>
          <cell r="FQ415">
            <v>6</v>
          </cell>
          <cell r="FR415">
            <v>37.5</v>
          </cell>
          <cell r="FS415">
            <v>0.6</v>
          </cell>
          <cell r="FT415">
            <v>39.299999999999997</v>
          </cell>
          <cell r="FU415">
            <v>0.9</v>
          </cell>
          <cell r="FV415">
            <v>35</v>
          </cell>
          <cell r="FW415">
            <v>0</v>
          </cell>
          <cell r="FX415" t="str">
            <v>&amp;^%</v>
          </cell>
          <cell r="FY415" t="str">
            <v>&amp;^%</v>
          </cell>
          <cell r="GA415" t="str">
            <v>Lambeth</v>
          </cell>
          <cell r="GB415" t="str">
            <v>E09000022</v>
          </cell>
          <cell r="GC415">
            <v>43000</v>
          </cell>
          <cell r="GD415">
            <v>7.2</v>
          </cell>
          <cell r="GE415">
            <v>37545</v>
          </cell>
          <cell r="GF415">
            <v>6.6</v>
          </cell>
          <cell r="GG415">
            <v>50812</v>
          </cell>
          <cell r="GH415">
            <v>8.5</v>
          </cell>
          <cell r="GI415">
            <v>19720</v>
          </cell>
          <cell r="GJ415">
            <v>4.9000000000000004</v>
          </cell>
          <cell r="GK415" t="str">
            <v>&amp;^%</v>
          </cell>
          <cell r="GL415" t="str">
            <v>&amp;^%</v>
          </cell>
          <cell r="GN415" t="str">
            <v>Lambeth</v>
          </cell>
          <cell r="GO415" t="str">
            <v>E09000022</v>
          </cell>
          <cell r="GP415">
            <v>51000</v>
          </cell>
          <cell r="GQ415">
            <v>6</v>
          </cell>
          <cell r="GR415">
            <v>17.829999999999998</v>
          </cell>
          <cell r="GS415">
            <v>4.9000000000000004</v>
          </cell>
          <cell r="GT415">
            <v>22.53</v>
          </cell>
          <cell r="GU415">
            <v>4.7</v>
          </cell>
          <cell r="GV415">
            <v>9.39</v>
          </cell>
          <cell r="GW415">
            <v>6.2</v>
          </cell>
          <cell r="GX415" t="str">
            <v>&amp;^%</v>
          </cell>
          <cell r="GY415" t="str">
            <v>&amp;^%</v>
          </cell>
        </row>
        <row r="416">
          <cell r="A416" t="str">
            <v>Lewisham</v>
          </cell>
          <cell r="B416" t="str">
            <v>E09000023</v>
          </cell>
          <cell r="C416">
            <v>12000</v>
          </cell>
          <cell r="D416">
            <v>12.2</v>
          </cell>
          <cell r="E416">
            <v>586.79999999999995</v>
          </cell>
          <cell r="F416">
            <v>8.9</v>
          </cell>
          <cell r="G416">
            <v>621.5</v>
          </cell>
          <cell r="H416">
            <v>5.2</v>
          </cell>
          <cell r="I416">
            <v>291.39999999999998</v>
          </cell>
          <cell r="J416">
            <v>12</v>
          </cell>
          <cell r="K416" t="str">
            <v>&amp;^%</v>
          </cell>
          <cell r="L416" t="str">
            <v>&amp;^%</v>
          </cell>
          <cell r="N416" t="str">
            <v>Lewisham</v>
          </cell>
          <cell r="O416" t="str">
            <v>E09000023</v>
          </cell>
          <cell r="P416">
            <v>25000</v>
          </cell>
          <cell r="Q416">
            <v>8.1999999999999993</v>
          </cell>
          <cell r="R416">
            <v>37.5</v>
          </cell>
          <cell r="S416">
            <v>2.5</v>
          </cell>
          <cell r="T416">
            <v>38.1</v>
          </cell>
          <cell r="U416">
            <v>1.4</v>
          </cell>
          <cell r="V416">
            <v>29.6</v>
          </cell>
          <cell r="W416">
            <v>5.4</v>
          </cell>
          <cell r="X416" t="str">
            <v>&amp;^%</v>
          </cell>
          <cell r="Y416" t="str">
            <v>&amp;^%</v>
          </cell>
          <cell r="AA416" t="str">
            <v>Lewisham</v>
          </cell>
          <cell r="AB416" t="str">
            <v>E09000023</v>
          </cell>
          <cell r="AC416">
            <v>21000</v>
          </cell>
          <cell r="AD416">
            <v>15</v>
          </cell>
          <cell r="AE416">
            <v>30014</v>
          </cell>
          <cell r="AF416" t="str">
            <v>&amp;^%</v>
          </cell>
          <cell r="AG416">
            <v>30846</v>
          </cell>
          <cell r="AH416">
            <v>4.7</v>
          </cell>
          <cell r="AI416">
            <v>13924</v>
          </cell>
          <cell r="AJ416">
            <v>11</v>
          </cell>
          <cell r="AK416" t="str">
            <v>&amp;^%</v>
          </cell>
          <cell r="AL416" t="str">
            <v>&amp;^%</v>
          </cell>
          <cell r="AN416" t="str">
            <v>Lewisham</v>
          </cell>
          <cell r="AO416" t="str">
            <v>E09000023</v>
          </cell>
          <cell r="AP416">
            <v>25000</v>
          </cell>
          <cell r="AQ416">
            <v>8.1999999999999993</v>
          </cell>
          <cell r="AR416">
            <v>14.76</v>
          </cell>
          <cell r="AS416">
            <v>8</v>
          </cell>
          <cell r="AT416">
            <v>15.68</v>
          </cell>
          <cell r="AU416">
            <v>3.9</v>
          </cell>
          <cell r="AV416">
            <v>7.07</v>
          </cell>
          <cell r="AW416">
            <v>4.0999999999999996</v>
          </cell>
          <cell r="AX416" t="str">
            <v>&amp;^%</v>
          </cell>
          <cell r="AY416" t="str">
            <v>&amp;^%</v>
          </cell>
          <cell r="BA416" t="str">
            <v>Lewisham</v>
          </cell>
          <cell r="BB416" t="str">
            <v>E09000023</v>
          </cell>
          <cell r="BC416">
            <v>25000</v>
          </cell>
          <cell r="BD416">
            <v>8.1999999999999993</v>
          </cell>
          <cell r="BE416">
            <v>568.70000000000005</v>
          </cell>
          <cell r="BF416">
            <v>6.2</v>
          </cell>
          <cell r="BG416">
            <v>597.20000000000005</v>
          </cell>
          <cell r="BH416">
            <v>3.4</v>
          </cell>
          <cell r="BI416">
            <v>292.2</v>
          </cell>
          <cell r="BJ416">
            <v>5.4</v>
          </cell>
          <cell r="BK416" t="str">
            <v>&amp;^%</v>
          </cell>
          <cell r="BL416" t="str">
            <v>&amp;^%</v>
          </cell>
          <cell r="BN416" t="str">
            <v>Lewisham</v>
          </cell>
          <cell r="BO416" t="str">
            <v>E09000023</v>
          </cell>
          <cell r="BP416">
            <v>38000</v>
          </cell>
          <cell r="BQ416">
            <v>6.6</v>
          </cell>
          <cell r="BR416">
            <v>35</v>
          </cell>
          <cell r="BS416">
            <v>1.8</v>
          </cell>
          <cell r="BT416">
            <v>31.5</v>
          </cell>
          <cell r="BU416">
            <v>2.4</v>
          </cell>
          <cell r="BV416">
            <v>14.9</v>
          </cell>
          <cell r="BW416">
            <v>12</v>
          </cell>
          <cell r="BX416" t="str">
            <v>&amp;^%</v>
          </cell>
          <cell r="BY416" t="str">
            <v>&amp;^%</v>
          </cell>
          <cell r="CA416" t="str">
            <v>Lewisham</v>
          </cell>
          <cell r="CB416" t="str">
            <v>E09000023</v>
          </cell>
          <cell r="CC416">
            <v>32000</v>
          </cell>
          <cell r="CD416">
            <v>10.7</v>
          </cell>
          <cell r="CE416">
            <v>21993</v>
          </cell>
          <cell r="CF416">
            <v>11</v>
          </cell>
          <cell r="CG416">
            <v>23910</v>
          </cell>
          <cell r="CH416">
            <v>6</v>
          </cell>
          <cell r="CI416">
            <v>5239</v>
          </cell>
          <cell r="CJ416">
            <v>19</v>
          </cell>
          <cell r="CK416" t="str">
            <v>&amp;^%</v>
          </cell>
          <cell r="CL416" t="str">
            <v>&amp;^%</v>
          </cell>
          <cell r="CN416" t="str">
            <v>Lewisham</v>
          </cell>
          <cell r="CO416" t="str">
            <v>E09000023</v>
          </cell>
          <cell r="CP416">
            <v>38000</v>
          </cell>
          <cell r="CQ416">
            <v>6.6</v>
          </cell>
          <cell r="CR416">
            <v>13.13</v>
          </cell>
          <cell r="CS416">
            <v>6.5</v>
          </cell>
          <cell r="CT416">
            <v>14.87</v>
          </cell>
          <cell r="CU416">
            <v>3.5</v>
          </cell>
          <cell r="CV416">
            <v>6.55</v>
          </cell>
          <cell r="CW416">
            <v>2.4</v>
          </cell>
          <cell r="CX416" t="str">
            <v>&amp;^%</v>
          </cell>
          <cell r="CY416" t="str">
            <v>&amp;^%</v>
          </cell>
          <cell r="DA416" t="str">
            <v>Lewisham</v>
          </cell>
          <cell r="DB416" t="str">
            <v>E09000023</v>
          </cell>
          <cell r="DC416">
            <v>38000</v>
          </cell>
          <cell r="DD416">
            <v>6.6</v>
          </cell>
          <cell r="DE416">
            <v>429.7</v>
          </cell>
          <cell r="DF416">
            <v>8.6</v>
          </cell>
          <cell r="DG416">
            <v>468.1</v>
          </cell>
          <cell r="DH416">
            <v>4.0999999999999996</v>
          </cell>
          <cell r="DI416">
            <v>114.9</v>
          </cell>
          <cell r="DJ416">
            <v>13</v>
          </cell>
          <cell r="DK416" t="str">
            <v>&amp;^%</v>
          </cell>
          <cell r="DL416" t="str">
            <v>&amp;^%</v>
          </cell>
          <cell r="DN416" t="str">
            <v>Lewisham</v>
          </cell>
          <cell r="DO416" t="str">
            <v>E09000023</v>
          </cell>
          <cell r="DP416">
            <v>13000</v>
          </cell>
          <cell r="DQ416">
            <v>11</v>
          </cell>
          <cell r="DR416">
            <v>35</v>
          </cell>
          <cell r="DS416">
            <v>1.8</v>
          </cell>
          <cell r="DT416">
            <v>36.6</v>
          </cell>
          <cell r="DU416">
            <v>1.9</v>
          </cell>
          <cell r="DV416">
            <v>27.6</v>
          </cell>
          <cell r="DW416">
            <v>3.1</v>
          </cell>
          <cell r="DX416" t="str">
            <v>&amp;^%</v>
          </cell>
          <cell r="DY416" t="str">
            <v>&amp;^%</v>
          </cell>
          <cell r="EA416" t="str">
            <v>Lewisham</v>
          </cell>
          <cell r="EB416" t="str">
            <v>E09000023</v>
          </cell>
          <cell r="EC416">
            <v>11000</v>
          </cell>
          <cell r="ED416">
            <v>13</v>
          </cell>
          <cell r="EE416">
            <v>28145</v>
          </cell>
          <cell r="EF416">
            <v>11</v>
          </cell>
          <cell r="EG416">
            <v>28969</v>
          </cell>
          <cell r="EH416">
            <v>5.3</v>
          </cell>
          <cell r="EI416">
            <v>13930</v>
          </cell>
          <cell r="EJ416">
            <v>18</v>
          </cell>
          <cell r="EK416" t="str">
            <v>&amp;^%</v>
          </cell>
          <cell r="EL416" t="str">
            <v>&amp;^%</v>
          </cell>
          <cell r="EN416" t="str">
            <v>Lewisham</v>
          </cell>
          <cell r="EO416" t="str">
            <v>E09000023</v>
          </cell>
          <cell r="EP416">
            <v>13000</v>
          </cell>
          <cell r="EQ416">
            <v>11</v>
          </cell>
          <cell r="ER416">
            <v>14.81</v>
          </cell>
          <cell r="ES416">
            <v>13</v>
          </cell>
          <cell r="ET416">
            <v>15.67</v>
          </cell>
          <cell r="EU416">
            <v>5.0999999999999996</v>
          </cell>
          <cell r="EV416">
            <v>7.46</v>
          </cell>
          <cell r="EW416">
            <v>4.5999999999999996</v>
          </cell>
          <cell r="EX416" t="str">
            <v>&amp;^%</v>
          </cell>
          <cell r="EY416" t="str">
            <v>&amp;^%</v>
          </cell>
          <cell r="FA416" t="str">
            <v>Lewisham</v>
          </cell>
          <cell r="FB416" t="str">
            <v>E09000023</v>
          </cell>
          <cell r="FC416">
            <v>13000</v>
          </cell>
          <cell r="FD416">
            <v>11</v>
          </cell>
          <cell r="FE416">
            <v>544.20000000000005</v>
          </cell>
          <cell r="FF416">
            <v>8.6999999999999993</v>
          </cell>
          <cell r="FG416">
            <v>573.1</v>
          </cell>
          <cell r="FH416">
            <v>4.4000000000000004</v>
          </cell>
          <cell r="FI416">
            <v>293.10000000000002</v>
          </cell>
          <cell r="FJ416">
            <v>6.5</v>
          </cell>
          <cell r="FK416" t="str">
            <v>&amp;^%</v>
          </cell>
          <cell r="FL416" t="str">
            <v>&amp;^%</v>
          </cell>
          <cell r="FN416" t="str">
            <v>Lewisham</v>
          </cell>
          <cell r="FO416" t="str">
            <v>E09000023</v>
          </cell>
          <cell r="FP416">
            <v>12000</v>
          </cell>
          <cell r="FQ416">
            <v>12.2</v>
          </cell>
          <cell r="FR416">
            <v>38.6</v>
          </cell>
          <cell r="FS416">
            <v>2.5</v>
          </cell>
          <cell r="FT416">
            <v>39.6</v>
          </cell>
          <cell r="FU416">
            <v>2</v>
          </cell>
          <cell r="FV416" t="str">
            <v>&amp;^%</v>
          </cell>
          <cell r="FW416" t="str">
            <v>&amp;^%</v>
          </cell>
          <cell r="FX416" t="str">
            <v>&amp;^%</v>
          </cell>
          <cell r="FY416" t="str">
            <v>&amp;^%</v>
          </cell>
          <cell r="GA416" t="str">
            <v>Lewisham</v>
          </cell>
          <cell r="GB416" t="str">
            <v>E09000023</v>
          </cell>
          <cell r="GC416" t="str">
            <v>&amp;^%</v>
          </cell>
          <cell r="GD416" t="str">
            <v>&amp;^%</v>
          </cell>
          <cell r="GE416" t="str">
            <v>&amp;^%</v>
          </cell>
          <cell r="GF416" t="str">
            <v>&amp;^%</v>
          </cell>
          <cell r="GG416">
            <v>32936</v>
          </cell>
          <cell r="GH416">
            <v>7.5</v>
          </cell>
          <cell r="GI416" t="str">
            <v>&amp;^%</v>
          </cell>
          <cell r="GJ416" t="str">
            <v>&amp;^%</v>
          </cell>
          <cell r="GK416" t="str">
            <v>&amp;^%</v>
          </cell>
          <cell r="GL416" t="str">
            <v>&amp;^%</v>
          </cell>
          <cell r="GN416" t="str">
            <v>Lewisham</v>
          </cell>
          <cell r="GO416" t="str">
            <v>E09000023</v>
          </cell>
          <cell r="GP416">
            <v>12000</v>
          </cell>
          <cell r="GQ416">
            <v>12.2</v>
          </cell>
          <cell r="GR416">
            <v>14.42</v>
          </cell>
          <cell r="GS416">
            <v>11</v>
          </cell>
          <cell r="GT416">
            <v>15.68</v>
          </cell>
          <cell r="GU416">
            <v>5.9</v>
          </cell>
          <cell r="GV416">
            <v>6.79</v>
          </cell>
          <cell r="GW416">
            <v>4.2</v>
          </cell>
          <cell r="GX416" t="str">
            <v>&amp;^%</v>
          </cell>
          <cell r="GY416" t="str">
            <v>&amp;^%</v>
          </cell>
        </row>
        <row r="417">
          <cell r="A417" t="str">
            <v>Newham</v>
          </cell>
          <cell r="B417" t="str">
            <v>E09000025</v>
          </cell>
          <cell r="C417">
            <v>28000</v>
          </cell>
          <cell r="D417">
            <v>7.9</v>
          </cell>
          <cell r="E417">
            <v>589.4</v>
          </cell>
          <cell r="F417">
            <v>6.1</v>
          </cell>
          <cell r="G417">
            <v>670.3</v>
          </cell>
          <cell r="H417">
            <v>6.9</v>
          </cell>
          <cell r="I417">
            <v>307.39999999999998</v>
          </cell>
          <cell r="J417">
            <v>6.6</v>
          </cell>
          <cell r="K417" t="str">
            <v>&amp;^%</v>
          </cell>
          <cell r="L417" t="str">
            <v>&amp;^%</v>
          </cell>
          <cell r="N417" t="str">
            <v>Newham</v>
          </cell>
          <cell r="O417" t="str">
            <v>E09000025</v>
          </cell>
          <cell r="P417">
            <v>49000</v>
          </cell>
          <cell r="Q417">
            <v>5.8</v>
          </cell>
          <cell r="R417">
            <v>37.5</v>
          </cell>
          <cell r="S417">
            <v>0.3</v>
          </cell>
          <cell r="T417">
            <v>39.1</v>
          </cell>
          <cell r="U417">
            <v>1.1000000000000001</v>
          </cell>
          <cell r="V417">
            <v>34.1</v>
          </cell>
          <cell r="W417">
            <v>1.9</v>
          </cell>
          <cell r="X417" t="str">
            <v>&amp;^%</v>
          </cell>
          <cell r="Y417" t="str">
            <v>&amp;^%</v>
          </cell>
          <cell r="AA417" t="str">
            <v>Newham</v>
          </cell>
          <cell r="AB417" t="str">
            <v>E09000025</v>
          </cell>
          <cell r="AC417">
            <v>41000</v>
          </cell>
          <cell r="AD417">
            <v>7.1</v>
          </cell>
          <cell r="AE417">
            <v>30484</v>
          </cell>
          <cell r="AF417">
            <v>5</v>
          </cell>
          <cell r="AG417">
            <v>35439</v>
          </cell>
          <cell r="AH417">
            <v>7.5</v>
          </cell>
          <cell r="AI417">
            <v>15437</v>
          </cell>
          <cell r="AJ417">
            <v>7.7</v>
          </cell>
          <cell r="AK417" t="str">
            <v>&amp;^%</v>
          </cell>
          <cell r="AL417" t="str">
            <v>&amp;^%</v>
          </cell>
          <cell r="AN417" t="str">
            <v>Newham</v>
          </cell>
          <cell r="AO417" t="str">
            <v>E09000025</v>
          </cell>
          <cell r="AP417">
            <v>49000</v>
          </cell>
          <cell r="AQ417">
            <v>5.8</v>
          </cell>
          <cell r="AR417">
            <v>14.97</v>
          </cell>
          <cell r="AS417">
            <v>5.2</v>
          </cell>
          <cell r="AT417">
            <v>16.21</v>
          </cell>
          <cell r="AU417">
            <v>4.4000000000000004</v>
          </cell>
          <cell r="AV417">
            <v>7.81</v>
          </cell>
          <cell r="AW417">
            <v>4.2</v>
          </cell>
          <cell r="AX417" t="str">
            <v>&amp;^%</v>
          </cell>
          <cell r="AY417" t="str">
            <v>&amp;^%</v>
          </cell>
          <cell r="BA417" t="str">
            <v>Newham</v>
          </cell>
          <cell r="BB417" t="str">
            <v>E09000025</v>
          </cell>
          <cell r="BC417">
            <v>49000</v>
          </cell>
          <cell r="BD417">
            <v>5.8</v>
          </cell>
          <cell r="BE417">
            <v>570.79999999999995</v>
          </cell>
          <cell r="BF417">
            <v>4</v>
          </cell>
          <cell r="BG417">
            <v>634</v>
          </cell>
          <cell r="BH417">
            <v>4.4000000000000004</v>
          </cell>
          <cell r="BI417">
            <v>293.2</v>
          </cell>
          <cell r="BJ417">
            <v>4.7</v>
          </cell>
          <cell r="BK417" t="str">
            <v>&amp;^%</v>
          </cell>
          <cell r="BL417" t="str">
            <v>&amp;^%</v>
          </cell>
          <cell r="BN417" t="str">
            <v>Newham</v>
          </cell>
          <cell r="BO417" t="str">
            <v>E09000025</v>
          </cell>
          <cell r="BP417">
            <v>68000</v>
          </cell>
          <cell r="BQ417">
            <v>4.9000000000000004</v>
          </cell>
          <cell r="BR417">
            <v>36</v>
          </cell>
          <cell r="BS417">
            <v>1.1000000000000001</v>
          </cell>
          <cell r="BT417">
            <v>33</v>
          </cell>
          <cell r="BU417">
            <v>1.8</v>
          </cell>
          <cell r="BV417">
            <v>12.9</v>
          </cell>
          <cell r="BW417">
            <v>15</v>
          </cell>
          <cell r="BX417">
            <v>42.8</v>
          </cell>
          <cell r="BY417">
            <v>11</v>
          </cell>
          <cell r="CA417" t="str">
            <v>Newham</v>
          </cell>
          <cell r="CB417" t="str">
            <v>E09000025</v>
          </cell>
          <cell r="CC417">
            <v>56000</v>
          </cell>
          <cell r="CD417">
            <v>5.9</v>
          </cell>
          <cell r="CE417">
            <v>24851</v>
          </cell>
          <cell r="CF417">
            <v>7.2</v>
          </cell>
          <cell r="CG417">
            <v>28531</v>
          </cell>
          <cell r="CH417">
            <v>7.3</v>
          </cell>
          <cell r="CI417">
            <v>6038</v>
          </cell>
          <cell r="CJ417">
            <v>9.3000000000000007</v>
          </cell>
          <cell r="CK417" t="str">
            <v>&amp;^%</v>
          </cell>
          <cell r="CL417" t="str">
            <v>&amp;^%</v>
          </cell>
          <cell r="CN417" t="str">
            <v>Newham</v>
          </cell>
          <cell r="CO417" t="str">
            <v>E09000025</v>
          </cell>
          <cell r="CP417">
            <v>68000</v>
          </cell>
          <cell r="CQ417">
            <v>4.9000000000000004</v>
          </cell>
          <cell r="CR417">
            <v>12.71</v>
          </cell>
          <cell r="CS417">
            <v>5.4</v>
          </cell>
          <cell r="CT417">
            <v>15.41</v>
          </cell>
          <cell r="CU417">
            <v>4.0999999999999996</v>
          </cell>
          <cell r="CV417">
            <v>6.32</v>
          </cell>
          <cell r="CW417">
            <v>2.5</v>
          </cell>
          <cell r="CX417">
            <v>24.53</v>
          </cell>
          <cell r="CY417">
            <v>17</v>
          </cell>
          <cell r="DA417" t="str">
            <v>Newham</v>
          </cell>
          <cell r="DB417" t="str">
            <v>E09000025</v>
          </cell>
          <cell r="DC417">
            <v>68000</v>
          </cell>
          <cell r="DD417">
            <v>4.9000000000000004</v>
          </cell>
          <cell r="DE417">
            <v>454.7</v>
          </cell>
          <cell r="DF417">
            <v>6.3</v>
          </cell>
          <cell r="DG417">
            <v>508.2</v>
          </cell>
          <cell r="DH417">
            <v>4.5</v>
          </cell>
          <cell r="DI417">
            <v>107.6</v>
          </cell>
          <cell r="DJ417">
            <v>10</v>
          </cell>
          <cell r="DK417" t="str">
            <v>&amp;^%</v>
          </cell>
          <cell r="DL417" t="str">
            <v>&amp;^%</v>
          </cell>
          <cell r="DN417" t="str">
            <v>Newham</v>
          </cell>
          <cell r="DO417" t="str">
            <v>E09000025</v>
          </cell>
          <cell r="DP417">
            <v>22000</v>
          </cell>
          <cell r="DQ417">
            <v>8.6</v>
          </cell>
          <cell r="DR417">
            <v>36</v>
          </cell>
          <cell r="DS417">
            <v>1.1000000000000001</v>
          </cell>
          <cell r="DT417">
            <v>36.799999999999997</v>
          </cell>
          <cell r="DU417">
            <v>0.8</v>
          </cell>
          <cell r="DV417">
            <v>32.5</v>
          </cell>
          <cell r="DW417">
            <v>2.9</v>
          </cell>
          <cell r="DX417" t="str">
            <v>&amp;^%</v>
          </cell>
          <cell r="DY417" t="str">
            <v>&amp;^%</v>
          </cell>
          <cell r="EA417" t="str">
            <v>Newham</v>
          </cell>
          <cell r="EB417" t="str">
            <v>E09000025</v>
          </cell>
          <cell r="EC417">
            <v>18000</v>
          </cell>
          <cell r="ED417">
            <v>10.4</v>
          </cell>
          <cell r="EE417">
            <v>30009</v>
          </cell>
          <cell r="EF417">
            <v>6.6</v>
          </cell>
          <cell r="EG417">
            <v>31253</v>
          </cell>
          <cell r="EH417">
            <v>4.9000000000000004</v>
          </cell>
          <cell r="EI417">
            <v>14931</v>
          </cell>
          <cell r="EJ417">
            <v>9.1</v>
          </cell>
          <cell r="EK417" t="str">
            <v>&amp;^%</v>
          </cell>
          <cell r="EL417" t="str">
            <v>&amp;^%</v>
          </cell>
          <cell r="EN417" t="str">
            <v>Newham</v>
          </cell>
          <cell r="EO417" t="str">
            <v>E09000025</v>
          </cell>
          <cell r="EP417">
            <v>22000</v>
          </cell>
          <cell r="EQ417">
            <v>8.6</v>
          </cell>
          <cell r="ER417">
            <v>15.32</v>
          </cell>
          <cell r="ES417">
            <v>5.2</v>
          </cell>
          <cell r="ET417">
            <v>15.97</v>
          </cell>
          <cell r="EU417">
            <v>3.8</v>
          </cell>
          <cell r="EV417">
            <v>7.69</v>
          </cell>
          <cell r="EW417">
            <v>7.1</v>
          </cell>
          <cell r="EX417" t="str">
            <v>&amp;^%</v>
          </cell>
          <cell r="EY417" t="str">
            <v>&amp;^%</v>
          </cell>
          <cell r="FA417" t="str">
            <v>Newham</v>
          </cell>
          <cell r="FB417" t="str">
            <v>E09000025</v>
          </cell>
          <cell r="FC417">
            <v>22000</v>
          </cell>
          <cell r="FD417">
            <v>8.6</v>
          </cell>
          <cell r="FE417">
            <v>539.79999999999995</v>
          </cell>
          <cell r="FF417">
            <v>5.9</v>
          </cell>
          <cell r="FG417">
            <v>587.6</v>
          </cell>
          <cell r="FH417">
            <v>3.9</v>
          </cell>
          <cell r="FI417">
            <v>277.8</v>
          </cell>
          <cell r="FJ417">
            <v>5.2</v>
          </cell>
          <cell r="FK417" t="str">
            <v>&amp;^%</v>
          </cell>
          <cell r="FL417" t="str">
            <v>&amp;^%</v>
          </cell>
          <cell r="FN417" t="str">
            <v>Newham</v>
          </cell>
          <cell r="FO417" t="str">
            <v>E09000025</v>
          </cell>
          <cell r="FP417">
            <v>28000</v>
          </cell>
          <cell r="FQ417">
            <v>7.9</v>
          </cell>
          <cell r="FR417">
            <v>39</v>
          </cell>
          <cell r="FS417">
            <v>1.6</v>
          </cell>
          <cell r="FT417">
            <v>40.9</v>
          </cell>
          <cell r="FU417">
            <v>1.7</v>
          </cell>
          <cell r="FV417">
            <v>35</v>
          </cell>
          <cell r="FW417">
            <v>1.8</v>
          </cell>
          <cell r="FX417" t="str">
            <v>&amp;^%</v>
          </cell>
          <cell r="FY417" t="str">
            <v>&amp;^%</v>
          </cell>
          <cell r="GA417" t="str">
            <v>Newham</v>
          </cell>
          <cell r="GB417" t="str">
            <v>E09000025</v>
          </cell>
          <cell r="GC417">
            <v>23000</v>
          </cell>
          <cell r="GD417">
            <v>9.6</v>
          </cell>
          <cell r="GE417">
            <v>30724</v>
          </cell>
          <cell r="GF417">
            <v>7.4</v>
          </cell>
          <cell r="GG417">
            <v>38792</v>
          </cell>
          <cell r="GH417">
            <v>12</v>
          </cell>
          <cell r="GI417">
            <v>16580</v>
          </cell>
          <cell r="GJ417">
            <v>11</v>
          </cell>
          <cell r="GK417" t="str">
            <v>&amp;^%</v>
          </cell>
          <cell r="GL417" t="str">
            <v>&amp;^%</v>
          </cell>
          <cell r="GN417" t="str">
            <v>Newham</v>
          </cell>
          <cell r="GO417" t="str">
            <v>E09000025</v>
          </cell>
          <cell r="GP417">
            <v>28000</v>
          </cell>
          <cell r="GQ417">
            <v>7.9</v>
          </cell>
          <cell r="GR417">
            <v>13.91</v>
          </cell>
          <cell r="GS417">
            <v>6.4</v>
          </cell>
          <cell r="GT417">
            <v>16.39</v>
          </cell>
          <cell r="GU417">
            <v>7</v>
          </cell>
          <cell r="GV417">
            <v>7.84</v>
          </cell>
          <cell r="GW417">
            <v>5</v>
          </cell>
          <cell r="GX417" t="str">
            <v>&amp;^%</v>
          </cell>
          <cell r="GY417" t="str">
            <v>&amp;^%</v>
          </cell>
        </row>
        <row r="418">
          <cell r="A418" t="str">
            <v>Southwark</v>
          </cell>
          <cell r="B418" t="str">
            <v>E09000028</v>
          </cell>
          <cell r="C418">
            <v>75000</v>
          </cell>
          <cell r="D418">
            <v>5</v>
          </cell>
          <cell r="E418">
            <v>728</v>
          </cell>
          <cell r="F418">
            <v>4.9000000000000004</v>
          </cell>
          <cell r="G418">
            <v>914.2</v>
          </cell>
          <cell r="H418">
            <v>4.5999999999999996</v>
          </cell>
          <cell r="I418">
            <v>383.2</v>
          </cell>
          <cell r="J418">
            <v>4.0999999999999996</v>
          </cell>
          <cell r="K418" t="str">
            <v>&amp;^%</v>
          </cell>
          <cell r="L418" t="str">
            <v>&amp;^%</v>
          </cell>
          <cell r="N418" t="str">
            <v>Southwark</v>
          </cell>
          <cell r="O418" t="str">
            <v>E09000028</v>
          </cell>
          <cell r="P418">
            <v>125000</v>
          </cell>
          <cell r="Q418">
            <v>3.8</v>
          </cell>
          <cell r="R418">
            <v>36.9</v>
          </cell>
          <cell r="S418">
            <v>1</v>
          </cell>
          <cell r="T418">
            <v>37.799999999999997</v>
          </cell>
          <cell r="U418">
            <v>0.5</v>
          </cell>
          <cell r="V418">
            <v>35</v>
          </cell>
          <cell r="W418">
            <v>0.1</v>
          </cell>
          <cell r="X418">
            <v>42.5</v>
          </cell>
          <cell r="Y418">
            <v>5.7</v>
          </cell>
          <cell r="AA418" t="str">
            <v>Southwark</v>
          </cell>
          <cell r="AB418" t="str">
            <v>E09000028</v>
          </cell>
          <cell r="AC418">
            <v>103000</v>
          </cell>
          <cell r="AD418">
            <v>5.3</v>
          </cell>
          <cell r="AE418">
            <v>36023</v>
          </cell>
          <cell r="AF418">
            <v>4.0999999999999996</v>
          </cell>
          <cell r="AG418">
            <v>47603</v>
          </cell>
          <cell r="AH418">
            <v>7.5</v>
          </cell>
          <cell r="AI418">
            <v>19198</v>
          </cell>
          <cell r="AJ418">
            <v>4.5</v>
          </cell>
          <cell r="AK418" t="str">
            <v>&amp;^%</v>
          </cell>
          <cell r="AL418" t="str">
            <v>&amp;^%</v>
          </cell>
          <cell r="AN418" t="str">
            <v>Southwark</v>
          </cell>
          <cell r="AO418" t="str">
            <v>E09000028</v>
          </cell>
          <cell r="AP418">
            <v>125000</v>
          </cell>
          <cell r="AQ418">
            <v>3.8</v>
          </cell>
          <cell r="AR418">
            <v>18.23</v>
          </cell>
          <cell r="AS418">
            <v>3.2</v>
          </cell>
          <cell r="AT418">
            <v>21.97</v>
          </cell>
          <cell r="AU418">
            <v>3.3</v>
          </cell>
          <cell r="AV418">
            <v>9.68</v>
          </cell>
          <cell r="AW418">
            <v>2.5</v>
          </cell>
          <cell r="AX418">
            <v>38.28</v>
          </cell>
          <cell r="AY418">
            <v>19</v>
          </cell>
          <cell r="BA418" t="str">
            <v>Southwark</v>
          </cell>
          <cell r="BB418" t="str">
            <v>E09000028</v>
          </cell>
          <cell r="BC418">
            <v>125000</v>
          </cell>
          <cell r="BD418">
            <v>3.8</v>
          </cell>
          <cell r="BE418">
            <v>682.9</v>
          </cell>
          <cell r="BF418">
            <v>3.3</v>
          </cell>
          <cell r="BG418">
            <v>830.7</v>
          </cell>
          <cell r="BH418">
            <v>3.3</v>
          </cell>
          <cell r="BI418">
            <v>379.1</v>
          </cell>
          <cell r="BJ418">
            <v>3.1</v>
          </cell>
          <cell r="BK418">
            <v>1416.1</v>
          </cell>
          <cell r="BL418">
            <v>17</v>
          </cell>
          <cell r="BN418" t="str">
            <v>Southwark</v>
          </cell>
          <cell r="BO418" t="str">
            <v>E09000028</v>
          </cell>
          <cell r="BP418">
            <v>149000</v>
          </cell>
          <cell r="BQ418">
            <v>3.4</v>
          </cell>
          <cell r="BR418">
            <v>35</v>
          </cell>
          <cell r="BS418">
            <v>0.9</v>
          </cell>
          <cell r="BT418">
            <v>34.6</v>
          </cell>
          <cell r="BU418">
            <v>0.9</v>
          </cell>
          <cell r="BV418">
            <v>20.9</v>
          </cell>
          <cell r="BW418">
            <v>7.2</v>
          </cell>
          <cell r="BX418">
            <v>41.6</v>
          </cell>
          <cell r="BY418">
            <v>4.3</v>
          </cell>
          <cell r="CA418" t="str">
            <v>Southwark</v>
          </cell>
          <cell r="CB418" t="str">
            <v>E09000028</v>
          </cell>
          <cell r="CC418">
            <v>122000</v>
          </cell>
          <cell r="CD418">
            <v>4.9000000000000004</v>
          </cell>
          <cell r="CE418">
            <v>32645</v>
          </cell>
          <cell r="CF418">
            <v>4.5</v>
          </cell>
          <cell r="CG418">
            <v>42034</v>
          </cell>
          <cell r="CH418">
            <v>7.4</v>
          </cell>
          <cell r="CI418">
            <v>10144</v>
          </cell>
          <cell r="CJ418">
            <v>17</v>
          </cell>
          <cell r="CK418" t="str">
            <v>&amp;^%</v>
          </cell>
          <cell r="CL418" t="str">
            <v>&amp;^%</v>
          </cell>
          <cell r="CN418" t="str">
            <v>Southwark</v>
          </cell>
          <cell r="CO418" t="str">
            <v>E09000028</v>
          </cell>
          <cell r="CP418">
            <v>149000</v>
          </cell>
          <cell r="CQ418">
            <v>3.4</v>
          </cell>
          <cell r="CR418">
            <v>17.04</v>
          </cell>
          <cell r="CS418">
            <v>3.4</v>
          </cell>
          <cell r="CT418">
            <v>21.11</v>
          </cell>
          <cell r="CU418">
            <v>3.2</v>
          </cell>
          <cell r="CV418">
            <v>7.5</v>
          </cell>
          <cell r="CW418">
            <v>3.8</v>
          </cell>
          <cell r="CX418">
            <v>36.520000000000003</v>
          </cell>
          <cell r="CY418">
            <v>18</v>
          </cell>
          <cell r="DA418" t="str">
            <v>Southwark</v>
          </cell>
          <cell r="DB418" t="str">
            <v>E09000028</v>
          </cell>
          <cell r="DC418">
            <v>149000</v>
          </cell>
          <cell r="DD418">
            <v>3.4</v>
          </cell>
          <cell r="DE418">
            <v>609.5</v>
          </cell>
          <cell r="DF418">
            <v>3.2</v>
          </cell>
          <cell r="DG418">
            <v>729.6</v>
          </cell>
          <cell r="DH418">
            <v>3.3</v>
          </cell>
          <cell r="DI418">
            <v>187.7</v>
          </cell>
          <cell r="DJ418">
            <v>9.1999999999999993</v>
          </cell>
          <cell r="DK418">
            <v>1318.9</v>
          </cell>
          <cell r="DL418">
            <v>17</v>
          </cell>
          <cell r="DN418" t="str">
            <v>Southwark</v>
          </cell>
          <cell r="DO418" t="str">
            <v>E09000028</v>
          </cell>
          <cell r="DP418">
            <v>50000</v>
          </cell>
          <cell r="DQ418">
            <v>5.8</v>
          </cell>
          <cell r="DR418">
            <v>36</v>
          </cell>
          <cell r="DS418">
            <v>1.4</v>
          </cell>
          <cell r="DT418">
            <v>37</v>
          </cell>
          <cell r="DU418">
            <v>0.7</v>
          </cell>
          <cell r="DV418">
            <v>34.9</v>
          </cell>
          <cell r="DW418">
            <v>0.3</v>
          </cell>
          <cell r="DX418" t="str">
            <v>&amp;^%</v>
          </cell>
          <cell r="DY418" t="str">
            <v>&amp;^%</v>
          </cell>
          <cell r="EA418" t="str">
            <v>Southwark</v>
          </cell>
          <cell r="EB418" t="str">
            <v>E09000028</v>
          </cell>
          <cell r="EC418">
            <v>40000</v>
          </cell>
          <cell r="ED418">
            <v>9.6</v>
          </cell>
          <cell r="EE418">
            <v>32843</v>
          </cell>
          <cell r="EF418">
            <v>5</v>
          </cell>
          <cell r="EG418">
            <v>37434</v>
          </cell>
          <cell r="EH418">
            <v>3.8</v>
          </cell>
          <cell r="EI418">
            <v>18940</v>
          </cell>
          <cell r="EJ418">
            <v>7</v>
          </cell>
          <cell r="EK418" t="str">
            <v>&amp;^%</v>
          </cell>
          <cell r="EL418" t="str">
            <v>&amp;^%</v>
          </cell>
          <cell r="EN418" t="str">
            <v>Southwark</v>
          </cell>
          <cell r="EO418" t="str">
            <v>E09000028</v>
          </cell>
          <cell r="EP418">
            <v>50000</v>
          </cell>
          <cell r="EQ418">
            <v>5.8</v>
          </cell>
          <cell r="ER418">
            <v>17.03</v>
          </cell>
          <cell r="ES418">
            <v>4.5</v>
          </cell>
          <cell r="ET418">
            <v>19.05</v>
          </cell>
          <cell r="EU418">
            <v>2.9</v>
          </cell>
          <cell r="EV418">
            <v>9.9600000000000009</v>
          </cell>
          <cell r="EW418">
            <v>4.7</v>
          </cell>
          <cell r="EX418" t="str">
            <v>&amp;^%</v>
          </cell>
          <cell r="EY418" t="str">
            <v>&amp;^%</v>
          </cell>
          <cell r="FA418" t="str">
            <v>Southwark</v>
          </cell>
          <cell r="FB418" t="str">
            <v>E09000028</v>
          </cell>
          <cell r="FC418">
            <v>50000</v>
          </cell>
          <cell r="FD418">
            <v>5.8</v>
          </cell>
          <cell r="FE418">
            <v>618.20000000000005</v>
          </cell>
          <cell r="FF418">
            <v>4.2</v>
          </cell>
          <cell r="FG418">
            <v>704.2</v>
          </cell>
          <cell r="FH418">
            <v>2.8</v>
          </cell>
          <cell r="FI418">
            <v>371.3</v>
          </cell>
          <cell r="FJ418">
            <v>5.2</v>
          </cell>
          <cell r="FK418" t="str">
            <v>&amp;^%</v>
          </cell>
          <cell r="FL418" t="str">
            <v>&amp;^%</v>
          </cell>
          <cell r="FN418" t="str">
            <v>Southwark</v>
          </cell>
          <cell r="FO418" t="str">
            <v>E09000028</v>
          </cell>
          <cell r="FP418">
            <v>75000</v>
          </cell>
          <cell r="FQ418">
            <v>5</v>
          </cell>
          <cell r="FR418">
            <v>37.4</v>
          </cell>
          <cell r="FS418">
            <v>1</v>
          </cell>
          <cell r="FT418">
            <v>38.4</v>
          </cell>
          <cell r="FU418">
            <v>0.6</v>
          </cell>
          <cell r="FV418">
            <v>35</v>
          </cell>
          <cell r="FW418">
            <v>0</v>
          </cell>
          <cell r="FX418">
            <v>43.7</v>
          </cell>
          <cell r="FY418">
            <v>12</v>
          </cell>
          <cell r="GA418" t="str">
            <v>Southwark</v>
          </cell>
          <cell r="GB418" t="str">
            <v>E09000028</v>
          </cell>
          <cell r="GC418">
            <v>63000</v>
          </cell>
          <cell r="GD418">
            <v>6.2</v>
          </cell>
          <cell r="GE418">
            <v>39826</v>
          </cell>
          <cell r="GF418">
            <v>7.1</v>
          </cell>
          <cell r="GG418">
            <v>54012</v>
          </cell>
          <cell r="GH418">
            <v>11</v>
          </cell>
          <cell r="GI418">
            <v>19509</v>
          </cell>
          <cell r="GJ418">
            <v>8.4</v>
          </cell>
          <cell r="GK418" t="str">
            <v>&amp;^%</v>
          </cell>
          <cell r="GL418" t="str">
            <v>&amp;^%</v>
          </cell>
          <cell r="GN418" t="str">
            <v>Southwark</v>
          </cell>
          <cell r="GO418" t="str">
            <v>E09000028</v>
          </cell>
          <cell r="GP418">
            <v>75000</v>
          </cell>
          <cell r="GQ418">
            <v>5</v>
          </cell>
          <cell r="GR418">
            <v>19.43</v>
          </cell>
          <cell r="GS418">
            <v>4.8</v>
          </cell>
          <cell r="GT418">
            <v>23.83</v>
          </cell>
          <cell r="GU418">
            <v>4.8</v>
          </cell>
          <cell r="GV418">
            <v>9.5</v>
          </cell>
          <cell r="GW418">
            <v>3.7</v>
          </cell>
          <cell r="GX418" t="str">
            <v>&amp;^%</v>
          </cell>
          <cell r="GY418" t="str">
            <v>&amp;^%</v>
          </cell>
        </row>
        <row r="419">
          <cell r="A419" t="str">
            <v>Tower Hamlets</v>
          </cell>
          <cell r="B419" t="str">
            <v>E09000030</v>
          </cell>
          <cell r="C419">
            <v>128000</v>
          </cell>
          <cell r="D419">
            <v>3.8</v>
          </cell>
          <cell r="E419">
            <v>929.4</v>
          </cell>
          <cell r="F419">
            <v>4.2</v>
          </cell>
          <cell r="G419">
            <v>1150.9000000000001</v>
          </cell>
          <cell r="H419">
            <v>2.6</v>
          </cell>
          <cell r="I419">
            <v>461.8</v>
          </cell>
          <cell r="J419">
            <v>4.0999999999999996</v>
          </cell>
          <cell r="K419">
            <v>2010.4</v>
          </cell>
          <cell r="L419">
            <v>18</v>
          </cell>
          <cell r="N419" t="str">
            <v>Tower Hamlets</v>
          </cell>
          <cell r="O419" t="str">
            <v>E09000030</v>
          </cell>
          <cell r="P419">
            <v>200000</v>
          </cell>
          <cell r="Q419">
            <v>2.9</v>
          </cell>
          <cell r="R419">
            <v>35</v>
          </cell>
          <cell r="S419">
            <v>0.2</v>
          </cell>
          <cell r="T419">
            <v>37.6</v>
          </cell>
          <cell r="U419">
            <v>0.5</v>
          </cell>
          <cell r="V419">
            <v>34.9</v>
          </cell>
          <cell r="W419">
            <v>0.1</v>
          </cell>
          <cell r="X419">
            <v>42</v>
          </cell>
          <cell r="Y419">
            <v>5</v>
          </cell>
          <cell r="AA419" t="str">
            <v>Tower Hamlets</v>
          </cell>
          <cell r="AB419" t="str">
            <v>E09000030</v>
          </cell>
          <cell r="AC419">
            <v>165000</v>
          </cell>
          <cell r="AD419">
            <v>4</v>
          </cell>
          <cell r="AE419">
            <v>44928</v>
          </cell>
          <cell r="AF419">
            <v>4.7</v>
          </cell>
          <cell r="AG419">
            <v>64988</v>
          </cell>
          <cell r="AH419">
            <v>4.2</v>
          </cell>
          <cell r="AI419">
            <v>22998</v>
          </cell>
          <cell r="AJ419">
            <v>5.3</v>
          </cell>
          <cell r="AK419" t="str">
            <v>&amp;^%</v>
          </cell>
          <cell r="AL419" t="str">
            <v>&amp;^%</v>
          </cell>
          <cell r="AN419" t="str">
            <v>Tower Hamlets</v>
          </cell>
          <cell r="AO419" t="str">
            <v>E09000030</v>
          </cell>
          <cell r="AP419">
            <v>200000</v>
          </cell>
          <cell r="AQ419">
            <v>2.9</v>
          </cell>
          <cell r="AR419">
            <v>22.72</v>
          </cell>
          <cell r="AS419">
            <v>2.2999999999999998</v>
          </cell>
          <cell r="AT419">
            <v>27.94</v>
          </cell>
          <cell r="AU419">
            <v>2.2000000000000002</v>
          </cell>
          <cell r="AV419">
            <v>11.41</v>
          </cell>
          <cell r="AW419">
            <v>2.8</v>
          </cell>
          <cell r="AX419">
            <v>51.84</v>
          </cell>
          <cell r="AY419">
            <v>12</v>
          </cell>
          <cell r="BA419" t="str">
            <v>Tower Hamlets</v>
          </cell>
          <cell r="BB419" t="str">
            <v>E09000030</v>
          </cell>
          <cell r="BC419">
            <v>200000</v>
          </cell>
          <cell r="BD419">
            <v>2.9</v>
          </cell>
          <cell r="BE419">
            <v>843.2</v>
          </cell>
          <cell r="BF419">
            <v>2.9</v>
          </cell>
          <cell r="BG419">
            <v>1050.5999999999999</v>
          </cell>
          <cell r="BH419">
            <v>2.1</v>
          </cell>
          <cell r="BI419">
            <v>438.2</v>
          </cell>
          <cell r="BJ419">
            <v>2.9</v>
          </cell>
          <cell r="BK419">
            <v>1830.3</v>
          </cell>
          <cell r="BL419">
            <v>12</v>
          </cell>
          <cell r="BN419" t="str">
            <v>Tower Hamlets</v>
          </cell>
          <cell r="BO419" t="str">
            <v>E09000030</v>
          </cell>
          <cell r="BP419">
            <v>226000</v>
          </cell>
          <cell r="BQ419">
            <v>2.8</v>
          </cell>
          <cell r="BR419">
            <v>35</v>
          </cell>
          <cell r="BS419">
            <v>0.7</v>
          </cell>
          <cell r="BT419">
            <v>35.5</v>
          </cell>
          <cell r="BU419">
            <v>0.6</v>
          </cell>
          <cell r="BV419">
            <v>28</v>
          </cell>
          <cell r="BW419">
            <v>6.8</v>
          </cell>
          <cell r="BX419">
            <v>41.2</v>
          </cell>
          <cell r="BY419">
            <v>3.8</v>
          </cell>
          <cell r="CA419" t="str">
            <v>Tower Hamlets</v>
          </cell>
          <cell r="CB419" t="str">
            <v>E09000030</v>
          </cell>
          <cell r="CC419">
            <v>186000</v>
          </cell>
          <cell r="CD419">
            <v>3.7</v>
          </cell>
          <cell r="CE419">
            <v>41783</v>
          </cell>
          <cell r="CF419">
            <v>4.3</v>
          </cell>
          <cell r="CG419">
            <v>59764</v>
          </cell>
          <cell r="CH419">
            <v>4.0999999999999996</v>
          </cell>
          <cell r="CI419">
            <v>16471</v>
          </cell>
          <cell r="CJ419">
            <v>8.1</v>
          </cell>
          <cell r="CK419" t="str">
            <v>&amp;^%</v>
          </cell>
          <cell r="CL419" t="str">
            <v>&amp;^%</v>
          </cell>
          <cell r="CN419" t="str">
            <v>Tower Hamlets</v>
          </cell>
          <cell r="CO419" t="str">
            <v>E09000030</v>
          </cell>
          <cell r="CP419">
            <v>226000</v>
          </cell>
          <cell r="CQ419">
            <v>2.8</v>
          </cell>
          <cell r="CR419">
            <v>21.57</v>
          </cell>
          <cell r="CS419">
            <v>2.4</v>
          </cell>
          <cell r="CT419">
            <v>27.17</v>
          </cell>
          <cell r="CU419">
            <v>2.1</v>
          </cell>
          <cell r="CV419">
            <v>9.39</v>
          </cell>
          <cell r="CW419">
            <v>3.2</v>
          </cell>
          <cell r="CX419">
            <v>49.46</v>
          </cell>
          <cell r="CY419">
            <v>12</v>
          </cell>
          <cell r="DA419" t="str">
            <v>Tower Hamlets</v>
          </cell>
          <cell r="DB419" t="str">
            <v>E09000030</v>
          </cell>
          <cell r="DC419">
            <v>226000</v>
          </cell>
          <cell r="DD419">
            <v>2.8</v>
          </cell>
          <cell r="DE419">
            <v>775.3</v>
          </cell>
          <cell r="DF419">
            <v>2.7</v>
          </cell>
          <cell r="DG419">
            <v>964.7</v>
          </cell>
          <cell r="DH419">
            <v>2.1</v>
          </cell>
          <cell r="DI419">
            <v>308.3</v>
          </cell>
          <cell r="DJ419">
            <v>5.3</v>
          </cell>
          <cell r="DK419">
            <v>1789.3</v>
          </cell>
          <cell r="DL419">
            <v>11</v>
          </cell>
          <cell r="DN419" t="str">
            <v>Tower Hamlets</v>
          </cell>
          <cell r="DO419" t="str">
            <v>E09000030</v>
          </cell>
          <cell r="DP419">
            <v>72000</v>
          </cell>
          <cell r="DQ419">
            <v>4.7</v>
          </cell>
          <cell r="DR419">
            <v>35</v>
          </cell>
          <cell r="DS419">
            <v>0.9</v>
          </cell>
          <cell r="DT419">
            <v>37.200000000000003</v>
          </cell>
          <cell r="DU419">
            <v>0.9</v>
          </cell>
          <cell r="DV419">
            <v>34.9</v>
          </cell>
          <cell r="DW419">
            <v>0.1</v>
          </cell>
          <cell r="DX419">
            <v>40</v>
          </cell>
          <cell r="DY419">
            <v>19</v>
          </cell>
          <cell r="EA419" t="str">
            <v>Tower Hamlets</v>
          </cell>
          <cell r="EB419" t="str">
            <v>E09000030</v>
          </cell>
          <cell r="EC419">
            <v>59000</v>
          </cell>
          <cell r="ED419">
            <v>6.4</v>
          </cell>
          <cell r="EE419">
            <v>38489</v>
          </cell>
          <cell r="EF419">
            <v>4.7</v>
          </cell>
          <cell r="EG419">
            <v>48459</v>
          </cell>
          <cell r="EH419">
            <v>5.5</v>
          </cell>
          <cell r="EI419">
            <v>20645</v>
          </cell>
          <cell r="EJ419">
            <v>12</v>
          </cell>
          <cell r="EK419" t="str">
            <v>&amp;^%</v>
          </cell>
          <cell r="EL419" t="str">
            <v>&amp;^%</v>
          </cell>
          <cell r="EN419" t="str">
            <v>Tower Hamlets</v>
          </cell>
          <cell r="EO419" t="str">
            <v>E09000030</v>
          </cell>
          <cell r="EP419">
            <v>72000</v>
          </cell>
          <cell r="EQ419">
            <v>4.7</v>
          </cell>
          <cell r="ER419">
            <v>20.65</v>
          </cell>
          <cell r="ES419">
            <v>4.7</v>
          </cell>
          <cell r="ET419">
            <v>23.43</v>
          </cell>
          <cell r="EU419">
            <v>3.2</v>
          </cell>
          <cell r="EV419">
            <v>10.99</v>
          </cell>
          <cell r="EW419">
            <v>4.7</v>
          </cell>
          <cell r="EX419" t="str">
            <v>&amp;^%</v>
          </cell>
          <cell r="EY419" t="str">
            <v>&amp;^%</v>
          </cell>
          <cell r="FA419" t="str">
            <v>Tower Hamlets</v>
          </cell>
          <cell r="FB419" t="str">
            <v>E09000030</v>
          </cell>
          <cell r="FC419">
            <v>72000</v>
          </cell>
          <cell r="FD419">
            <v>4.7</v>
          </cell>
          <cell r="FE419">
            <v>747.5</v>
          </cell>
          <cell r="FF419">
            <v>3.2</v>
          </cell>
          <cell r="FG419">
            <v>871.6</v>
          </cell>
          <cell r="FH419">
            <v>3</v>
          </cell>
          <cell r="FI419">
            <v>406.6</v>
          </cell>
          <cell r="FJ419">
            <v>4.3</v>
          </cell>
          <cell r="FK419" t="str">
            <v>&amp;^%</v>
          </cell>
          <cell r="FL419" t="str">
            <v>&amp;^%</v>
          </cell>
          <cell r="FN419" t="str">
            <v>Tower Hamlets</v>
          </cell>
          <cell r="FO419" t="str">
            <v>E09000030</v>
          </cell>
          <cell r="FP419">
            <v>128000</v>
          </cell>
          <cell r="FQ419">
            <v>3.8</v>
          </cell>
          <cell r="FR419">
            <v>35</v>
          </cell>
          <cell r="FS419">
            <v>0.9</v>
          </cell>
          <cell r="FT419">
            <v>37.799999999999997</v>
          </cell>
          <cell r="FU419">
            <v>0.5</v>
          </cell>
          <cell r="FV419">
            <v>34.9</v>
          </cell>
          <cell r="FW419">
            <v>0.1</v>
          </cell>
          <cell r="FX419">
            <v>43.6</v>
          </cell>
          <cell r="FY419">
            <v>6.5</v>
          </cell>
          <cell r="GA419" t="str">
            <v>Tower Hamlets</v>
          </cell>
          <cell r="GB419" t="str">
            <v>E09000030</v>
          </cell>
          <cell r="GC419">
            <v>106000</v>
          </cell>
          <cell r="GD419">
            <v>5.0999999999999996</v>
          </cell>
          <cell r="GE419">
            <v>51116</v>
          </cell>
          <cell r="GF419">
            <v>5.6</v>
          </cell>
          <cell r="GG419">
            <v>74181</v>
          </cell>
          <cell r="GH419">
            <v>5.3</v>
          </cell>
          <cell r="GI419">
            <v>25519</v>
          </cell>
          <cell r="GJ419">
            <v>4.8</v>
          </cell>
          <cell r="GK419" t="str">
            <v>&amp;^%</v>
          </cell>
          <cell r="GL419" t="str">
            <v>&amp;^%</v>
          </cell>
          <cell r="GN419" t="str">
            <v>Tower Hamlets</v>
          </cell>
          <cell r="GO419" t="str">
            <v>E09000030</v>
          </cell>
          <cell r="GP419">
            <v>128000</v>
          </cell>
          <cell r="GQ419">
            <v>3.8</v>
          </cell>
          <cell r="GR419">
            <v>24.61</v>
          </cell>
          <cell r="GS419">
            <v>4.0999999999999996</v>
          </cell>
          <cell r="GT419">
            <v>30.42</v>
          </cell>
          <cell r="GU419">
            <v>2.7</v>
          </cell>
          <cell r="GV419">
            <v>11.87</v>
          </cell>
          <cell r="GW419">
            <v>4</v>
          </cell>
          <cell r="GX419">
            <v>56.85</v>
          </cell>
          <cell r="GY419">
            <v>18</v>
          </cell>
        </row>
        <row r="420">
          <cell r="A420" t="str">
            <v>Wandsworth</v>
          </cell>
          <cell r="B420" t="str">
            <v>E09000032</v>
          </cell>
          <cell r="C420">
            <v>32000</v>
          </cell>
          <cell r="D420">
            <v>7.5</v>
          </cell>
          <cell r="E420">
            <v>630.79999999999995</v>
          </cell>
          <cell r="F420">
            <v>5.2</v>
          </cell>
          <cell r="G420">
            <v>693.8</v>
          </cell>
          <cell r="H420">
            <v>4.7</v>
          </cell>
          <cell r="I420">
            <v>318.89999999999998</v>
          </cell>
          <cell r="J420">
            <v>7.4</v>
          </cell>
          <cell r="K420" t="str">
            <v>&amp;^%</v>
          </cell>
          <cell r="L420" t="str">
            <v>&amp;^%</v>
          </cell>
          <cell r="N420" t="str">
            <v>Wandsworth</v>
          </cell>
          <cell r="O420" t="str">
            <v>E09000032</v>
          </cell>
          <cell r="P420">
            <v>59000</v>
          </cell>
          <cell r="Q420">
            <v>5.4</v>
          </cell>
          <cell r="R420">
            <v>37.5</v>
          </cell>
          <cell r="S420">
            <v>1.6</v>
          </cell>
          <cell r="T420">
            <v>39.700000000000003</v>
          </cell>
          <cell r="U420">
            <v>0.9</v>
          </cell>
          <cell r="V420">
            <v>34.5</v>
          </cell>
          <cell r="W420">
            <v>1.7</v>
          </cell>
          <cell r="X420" t="str">
            <v>&amp;^%</v>
          </cell>
          <cell r="Y420" t="str">
            <v>&amp;^%</v>
          </cell>
          <cell r="AA420" t="str">
            <v>Wandsworth</v>
          </cell>
          <cell r="AB420" t="str">
            <v>E09000032</v>
          </cell>
          <cell r="AC420">
            <v>53000</v>
          </cell>
          <cell r="AD420">
            <v>8.3000000000000007</v>
          </cell>
          <cell r="AE420">
            <v>31283</v>
          </cell>
          <cell r="AF420">
            <v>8</v>
          </cell>
          <cell r="AG420">
            <v>35324</v>
          </cell>
          <cell r="AH420">
            <v>5.3</v>
          </cell>
          <cell r="AI420" t="str">
            <v>&amp;^%</v>
          </cell>
          <cell r="AJ420" t="str">
            <v>&amp;^%</v>
          </cell>
          <cell r="AK420" t="str">
            <v>&amp;^%</v>
          </cell>
          <cell r="AL420" t="str">
            <v>&amp;^%</v>
          </cell>
          <cell r="AN420" t="str">
            <v>Wandsworth</v>
          </cell>
          <cell r="AO420" t="str">
            <v>E09000032</v>
          </cell>
          <cell r="AP420">
            <v>59000</v>
          </cell>
          <cell r="AQ420">
            <v>5.4</v>
          </cell>
          <cell r="AR420">
            <v>14.36</v>
          </cell>
          <cell r="AS420">
            <v>5.3</v>
          </cell>
          <cell r="AT420">
            <v>16.350000000000001</v>
          </cell>
          <cell r="AU420">
            <v>3.3</v>
          </cell>
          <cell r="AV420">
            <v>7.65</v>
          </cell>
          <cell r="AW420">
            <v>3.5</v>
          </cell>
          <cell r="AX420" t="str">
            <v>&amp;^%</v>
          </cell>
          <cell r="AY420" t="str">
            <v>&amp;^%</v>
          </cell>
          <cell r="BA420" t="str">
            <v>Wandsworth</v>
          </cell>
          <cell r="BB420" t="str">
            <v>E09000032</v>
          </cell>
          <cell r="BC420">
            <v>59000</v>
          </cell>
          <cell r="BD420">
            <v>5.4</v>
          </cell>
          <cell r="BE420">
            <v>575</v>
          </cell>
          <cell r="BF420">
            <v>4.5999999999999996</v>
          </cell>
          <cell r="BG420">
            <v>649.9</v>
          </cell>
          <cell r="BH420">
            <v>3.2</v>
          </cell>
          <cell r="BI420">
            <v>322</v>
          </cell>
          <cell r="BJ420">
            <v>4.5999999999999996</v>
          </cell>
          <cell r="BK420" t="str">
            <v>&amp;^%</v>
          </cell>
          <cell r="BL420" t="str">
            <v>&amp;^%</v>
          </cell>
          <cell r="BN420" t="str">
            <v>Wandsworth</v>
          </cell>
          <cell r="BO420" t="str">
            <v>E09000032</v>
          </cell>
          <cell r="BP420">
            <v>82000</v>
          </cell>
          <cell r="BQ420">
            <v>4.5</v>
          </cell>
          <cell r="BR420">
            <v>36.1</v>
          </cell>
          <cell r="BS420">
            <v>1.7</v>
          </cell>
          <cell r="BT420">
            <v>33.799999999999997</v>
          </cell>
          <cell r="BU420">
            <v>1.6</v>
          </cell>
          <cell r="BV420">
            <v>16</v>
          </cell>
          <cell r="BW420">
            <v>12</v>
          </cell>
          <cell r="BX420">
            <v>45</v>
          </cell>
          <cell r="BY420">
            <v>11</v>
          </cell>
          <cell r="CA420" t="str">
            <v>Wandsworth</v>
          </cell>
          <cell r="CB420" t="str">
            <v>E09000032</v>
          </cell>
          <cell r="CC420">
            <v>74000</v>
          </cell>
          <cell r="CD420">
            <v>6.8</v>
          </cell>
          <cell r="CE420">
            <v>25702</v>
          </cell>
          <cell r="CF420">
            <v>8.3000000000000007</v>
          </cell>
          <cell r="CG420">
            <v>28665</v>
          </cell>
          <cell r="CH420">
            <v>5.2</v>
          </cell>
          <cell r="CI420" t="str">
            <v>&amp;^%</v>
          </cell>
          <cell r="CJ420" t="str">
            <v>&amp;^%</v>
          </cell>
          <cell r="CK420" t="str">
            <v>&amp;^%</v>
          </cell>
          <cell r="CL420" t="str">
            <v>&amp;^%</v>
          </cell>
          <cell r="CN420" t="str">
            <v>Wandsworth</v>
          </cell>
          <cell r="CO420" t="str">
            <v>E09000032</v>
          </cell>
          <cell r="CP420">
            <v>82000</v>
          </cell>
          <cell r="CQ420">
            <v>4.5</v>
          </cell>
          <cell r="CR420">
            <v>13.13</v>
          </cell>
          <cell r="CS420">
            <v>4.2</v>
          </cell>
          <cell r="CT420">
            <v>15.52</v>
          </cell>
          <cell r="CU420">
            <v>3</v>
          </cell>
          <cell r="CV420">
            <v>6.73</v>
          </cell>
          <cell r="CW420">
            <v>2.2000000000000002</v>
          </cell>
          <cell r="CX420" t="str">
            <v>&amp;^%</v>
          </cell>
          <cell r="CY420" t="str">
            <v>&amp;^%</v>
          </cell>
          <cell r="DA420" t="str">
            <v>Wandsworth</v>
          </cell>
          <cell r="DB420" t="str">
            <v>E09000032</v>
          </cell>
          <cell r="DC420">
            <v>82000</v>
          </cell>
          <cell r="DD420">
            <v>4.5</v>
          </cell>
          <cell r="DE420">
            <v>464.7</v>
          </cell>
          <cell r="DF420">
            <v>4.4000000000000004</v>
          </cell>
          <cell r="DG420">
            <v>525.29999999999995</v>
          </cell>
          <cell r="DH420">
            <v>3.3</v>
          </cell>
          <cell r="DI420">
            <v>140.1</v>
          </cell>
          <cell r="DJ420">
            <v>9.1</v>
          </cell>
          <cell r="DK420" t="str">
            <v>&amp;^%</v>
          </cell>
          <cell r="DL420" t="str">
            <v>&amp;^%</v>
          </cell>
          <cell r="DN420" t="str">
            <v>Wandsworth</v>
          </cell>
          <cell r="DO420" t="str">
            <v>E09000032</v>
          </cell>
          <cell r="DP420">
            <v>27000</v>
          </cell>
          <cell r="DQ420">
            <v>7.7</v>
          </cell>
          <cell r="DR420">
            <v>37.5</v>
          </cell>
          <cell r="DS420">
            <v>1</v>
          </cell>
          <cell r="DT420">
            <v>38.5</v>
          </cell>
          <cell r="DU420">
            <v>1.2</v>
          </cell>
          <cell r="DV420">
            <v>32.799999999999997</v>
          </cell>
          <cell r="DW420">
            <v>1.9</v>
          </cell>
          <cell r="DX420" t="str">
            <v>&amp;^%</v>
          </cell>
          <cell r="DY420" t="str">
            <v>&amp;^%</v>
          </cell>
          <cell r="EA420" t="str">
            <v>Wandsworth</v>
          </cell>
          <cell r="EB420" t="str">
            <v>E09000032</v>
          </cell>
          <cell r="EC420">
            <v>24000</v>
          </cell>
          <cell r="ED420">
            <v>13.1</v>
          </cell>
          <cell r="EE420">
            <v>28151</v>
          </cell>
          <cell r="EF420">
            <v>9.4</v>
          </cell>
          <cell r="EG420">
            <v>31351</v>
          </cell>
          <cell r="EH420">
            <v>6.4</v>
          </cell>
          <cell r="EI420" t="str">
            <v>&amp;^%</v>
          </cell>
          <cell r="EJ420" t="str">
            <v>&amp;^%</v>
          </cell>
          <cell r="EK420" t="str">
            <v>&amp;^%</v>
          </cell>
          <cell r="EL420" t="str">
            <v>&amp;^%</v>
          </cell>
          <cell r="EN420" t="str">
            <v>Wandsworth</v>
          </cell>
          <cell r="EO420" t="str">
            <v>E09000032</v>
          </cell>
          <cell r="EP420">
            <v>27000</v>
          </cell>
          <cell r="EQ420">
            <v>7.7</v>
          </cell>
          <cell r="ER420">
            <v>13.94</v>
          </cell>
          <cell r="ES420">
            <v>7.4</v>
          </cell>
          <cell r="ET420">
            <v>15.53</v>
          </cell>
          <cell r="EU420">
            <v>4</v>
          </cell>
          <cell r="EV420">
            <v>7.53</v>
          </cell>
          <cell r="EW420">
            <v>3.7</v>
          </cell>
          <cell r="EX420" t="str">
            <v>&amp;^%</v>
          </cell>
          <cell r="EY420" t="str">
            <v>&amp;^%</v>
          </cell>
          <cell r="FA420" t="str">
            <v>Wandsworth</v>
          </cell>
          <cell r="FB420" t="str">
            <v>E09000032</v>
          </cell>
          <cell r="FC420">
            <v>27000</v>
          </cell>
          <cell r="FD420">
            <v>7.7</v>
          </cell>
          <cell r="FE420">
            <v>522</v>
          </cell>
          <cell r="FF420">
            <v>6.1</v>
          </cell>
          <cell r="FG420">
            <v>598.4</v>
          </cell>
          <cell r="FH420">
            <v>3.8</v>
          </cell>
          <cell r="FI420">
            <v>322.89999999999998</v>
          </cell>
          <cell r="FJ420">
            <v>4.9000000000000004</v>
          </cell>
          <cell r="FK420" t="str">
            <v>&amp;^%</v>
          </cell>
          <cell r="FL420" t="str">
            <v>&amp;^%</v>
          </cell>
          <cell r="FN420" t="str">
            <v>Wandsworth</v>
          </cell>
          <cell r="FO420" t="str">
            <v>E09000032</v>
          </cell>
          <cell r="FP420">
            <v>32000</v>
          </cell>
          <cell r="FQ420">
            <v>7.5</v>
          </cell>
          <cell r="FR420">
            <v>40</v>
          </cell>
          <cell r="FS420">
            <v>1.6</v>
          </cell>
          <cell r="FT420">
            <v>40.799999999999997</v>
          </cell>
          <cell r="FU420">
            <v>1.2</v>
          </cell>
          <cell r="FV420">
            <v>34.5</v>
          </cell>
          <cell r="FW420">
            <v>1.9</v>
          </cell>
          <cell r="FX420" t="str">
            <v>&amp;^%</v>
          </cell>
          <cell r="FY420" t="str">
            <v>&amp;^%</v>
          </cell>
          <cell r="GA420" t="str">
            <v>Wandsworth</v>
          </cell>
          <cell r="GB420" t="str">
            <v>E09000032</v>
          </cell>
          <cell r="GC420">
            <v>29000</v>
          </cell>
          <cell r="GD420">
            <v>10.6</v>
          </cell>
          <cell r="GE420">
            <v>33617</v>
          </cell>
          <cell r="GF420">
            <v>8.8000000000000007</v>
          </cell>
          <cell r="GG420">
            <v>38648</v>
          </cell>
          <cell r="GH420">
            <v>7.7</v>
          </cell>
          <cell r="GI420" t="str">
            <v>&amp;^%</v>
          </cell>
          <cell r="GJ420" t="str">
            <v>&amp;^%</v>
          </cell>
          <cell r="GK420" t="str">
            <v>&amp;^%</v>
          </cell>
          <cell r="GL420" t="str">
            <v>&amp;^%</v>
          </cell>
          <cell r="GN420" t="str">
            <v>Wandsworth</v>
          </cell>
          <cell r="GO420" t="str">
            <v>E09000032</v>
          </cell>
          <cell r="GP420">
            <v>32000</v>
          </cell>
          <cell r="GQ420">
            <v>7.5</v>
          </cell>
          <cell r="GR420">
            <v>14.46</v>
          </cell>
          <cell r="GS420">
            <v>6.8</v>
          </cell>
          <cell r="GT420">
            <v>17.010000000000002</v>
          </cell>
          <cell r="GU420">
            <v>4.8</v>
          </cell>
          <cell r="GV420">
            <v>7.84</v>
          </cell>
          <cell r="GW420">
            <v>5.8</v>
          </cell>
          <cell r="GX420" t="str">
            <v>&amp;^%</v>
          </cell>
          <cell r="GY420" t="str">
            <v>&amp;^%</v>
          </cell>
        </row>
        <row r="421">
          <cell r="A421" t="str">
            <v>Westminster</v>
          </cell>
          <cell r="B421" t="str">
            <v>E09000033</v>
          </cell>
          <cell r="C421">
            <v>255000</v>
          </cell>
          <cell r="D421">
            <v>2.6</v>
          </cell>
          <cell r="E421">
            <v>765.3</v>
          </cell>
          <cell r="F421">
            <v>2</v>
          </cell>
          <cell r="G421">
            <v>984.9</v>
          </cell>
          <cell r="H421">
            <v>2.6</v>
          </cell>
          <cell r="I421">
            <v>372.9</v>
          </cell>
          <cell r="J421">
            <v>2</v>
          </cell>
          <cell r="K421">
            <v>1670</v>
          </cell>
          <cell r="L421">
            <v>14</v>
          </cell>
          <cell r="N421" t="str">
            <v>Westminster</v>
          </cell>
          <cell r="O421" t="str">
            <v>E09000033</v>
          </cell>
          <cell r="P421">
            <v>431000</v>
          </cell>
          <cell r="Q421">
            <v>2</v>
          </cell>
          <cell r="R421">
            <v>37.5</v>
          </cell>
          <cell r="S421">
            <v>0</v>
          </cell>
          <cell r="T421">
            <v>38.5</v>
          </cell>
          <cell r="U421">
            <v>0.3</v>
          </cell>
          <cell r="V421">
            <v>35</v>
          </cell>
          <cell r="W421">
            <v>0</v>
          </cell>
          <cell r="X421">
            <v>42.5</v>
          </cell>
          <cell r="Y421">
            <v>2.4</v>
          </cell>
          <cell r="AA421" t="str">
            <v>Westminster</v>
          </cell>
          <cell r="AB421" t="str">
            <v>E09000033</v>
          </cell>
          <cell r="AC421">
            <v>346000</v>
          </cell>
          <cell r="AD421">
            <v>2.8</v>
          </cell>
          <cell r="AE421">
            <v>37648</v>
          </cell>
          <cell r="AF421">
            <v>3.1</v>
          </cell>
          <cell r="AG421">
            <v>55503</v>
          </cell>
          <cell r="AH421">
            <v>4.3</v>
          </cell>
          <cell r="AI421">
            <v>19575</v>
          </cell>
          <cell r="AJ421">
            <v>2.9</v>
          </cell>
          <cell r="AK421" t="str">
            <v>&amp;^%</v>
          </cell>
          <cell r="AL421" t="str">
            <v>&amp;^%</v>
          </cell>
          <cell r="AN421" t="str">
            <v>Westminster</v>
          </cell>
          <cell r="AO421" t="str">
            <v>E09000033</v>
          </cell>
          <cell r="AP421">
            <v>431000</v>
          </cell>
          <cell r="AQ421">
            <v>2</v>
          </cell>
          <cell r="AR421">
            <v>18.03</v>
          </cell>
          <cell r="AS421">
            <v>2</v>
          </cell>
          <cell r="AT421">
            <v>22.95</v>
          </cell>
          <cell r="AU421">
            <v>1.9</v>
          </cell>
          <cell r="AV421">
            <v>9.11</v>
          </cell>
          <cell r="AW421">
            <v>1.9</v>
          </cell>
          <cell r="AX421">
            <v>40.65</v>
          </cell>
          <cell r="AY421">
            <v>8.6</v>
          </cell>
          <cell r="BA421" t="str">
            <v>Westminster</v>
          </cell>
          <cell r="BB421" t="str">
            <v>E09000033</v>
          </cell>
          <cell r="BC421">
            <v>431000</v>
          </cell>
          <cell r="BD421">
            <v>2</v>
          </cell>
          <cell r="BE421">
            <v>686.4</v>
          </cell>
          <cell r="BF421">
            <v>2</v>
          </cell>
          <cell r="BG421">
            <v>883.1</v>
          </cell>
          <cell r="BH421">
            <v>1.9</v>
          </cell>
          <cell r="BI421">
            <v>355.2</v>
          </cell>
          <cell r="BJ421">
            <v>1.9</v>
          </cell>
          <cell r="BK421">
            <v>1519.7</v>
          </cell>
          <cell r="BL421">
            <v>8.8000000000000007</v>
          </cell>
          <cell r="BN421" t="str">
            <v>Westminster</v>
          </cell>
          <cell r="BO421" t="str">
            <v>E09000033</v>
          </cell>
          <cell r="BP421">
            <v>506000</v>
          </cell>
          <cell r="BQ421">
            <v>1.8</v>
          </cell>
          <cell r="BR421">
            <v>37.4</v>
          </cell>
          <cell r="BS421">
            <v>0.3</v>
          </cell>
          <cell r="BT421">
            <v>35.5</v>
          </cell>
          <cell r="BU421">
            <v>0.5</v>
          </cell>
          <cell r="BV421">
            <v>22.6</v>
          </cell>
          <cell r="BW421">
            <v>3.5</v>
          </cell>
          <cell r="BX421">
            <v>42</v>
          </cell>
          <cell r="BY421">
            <v>2.4</v>
          </cell>
          <cell r="CA421" t="str">
            <v>Westminster</v>
          </cell>
          <cell r="CB421" t="str">
            <v>E09000033</v>
          </cell>
          <cell r="CC421">
            <v>405000</v>
          </cell>
          <cell r="CD421">
            <v>2.6</v>
          </cell>
          <cell r="CE421">
            <v>34294</v>
          </cell>
          <cell r="CF421">
            <v>2.7</v>
          </cell>
          <cell r="CG421">
            <v>50034</v>
          </cell>
          <cell r="CH421">
            <v>4.2</v>
          </cell>
          <cell r="CI421">
            <v>12000</v>
          </cell>
          <cell r="CJ421">
            <v>5.5</v>
          </cell>
          <cell r="CK421">
            <v>81259</v>
          </cell>
          <cell r="CL421">
            <v>17</v>
          </cell>
          <cell r="CN421" t="str">
            <v>Westminster</v>
          </cell>
          <cell r="CO421" t="str">
            <v>E09000033</v>
          </cell>
          <cell r="CP421">
            <v>506000</v>
          </cell>
          <cell r="CQ421">
            <v>1.8</v>
          </cell>
          <cell r="CR421">
            <v>16.95</v>
          </cell>
          <cell r="CS421">
            <v>1.6</v>
          </cell>
          <cell r="CT421">
            <v>22.31</v>
          </cell>
          <cell r="CU421">
            <v>1.8</v>
          </cell>
          <cell r="CV421">
            <v>7.65</v>
          </cell>
          <cell r="CW421">
            <v>1.4</v>
          </cell>
          <cell r="CX421">
            <v>39.29</v>
          </cell>
          <cell r="CY421">
            <v>7.6</v>
          </cell>
          <cell r="DA421" t="str">
            <v>Westminster</v>
          </cell>
          <cell r="DB421" t="str">
            <v>E09000033</v>
          </cell>
          <cell r="DC421">
            <v>506000</v>
          </cell>
          <cell r="DD421">
            <v>1.8</v>
          </cell>
          <cell r="DE421">
            <v>618.6</v>
          </cell>
          <cell r="DF421">
            <v>1.5</v>
          </cell>
          <cell r="DG421">
            <v>792.2</v>
          </cell>
          <cell r="DH421">
            <v>1.9</v>
          </cell>
          <cell r="DI421">
            <v>230</v>
          </cell>
          <cell r="DJ421">
            <v>4.3</v>
          </cell>
          <cell r="DK421">
            <v>1438.1</v>
          </cell>
          <cell r="DL421">
            <v>7.2</v>
          </cell>
          <cell r="DN421" t="str">
            <v>Westminster</v>
          </cell>
          <cell r="DO421" t="str">
            <v>E09000033</v>
          </cell>
          <cell r="DP421">
            <v>176000</v>
          </cell>
          <cell r="DQ421">
            <v>2.9</v>
          </cell>
          <cell r="DR421">
            <v>37.5</v>
          </cell>
          <cell r="DS421">
            <v>0</v>
          </cell>
          <cell r="DT421">
            <v>37.700000000000003</v>
          </cell>
          <cell r="DU421">
            <v>0.3</v>
          </cell>
          <cell r="DV421">
            <v>35</v>
          </cell>
          <cell r="DW421">
            <v>0</v>
          </cell>
          <cell r="DX421">
            <v>41</v>
          </cell>
          <cell r="DY421">
            <v>3.1</v>
          </cell>
          <cell r="EA421" t="str">
            <v>Westminster</v>
          </cell>
          <cell r="EB421" t="str">
            <v>E09000033</v>
          </cell>
          <cell r="EC421">
            <v>139000</v>
          </cell>
          <cell r="ED421">
            <v>4</v>
          </cell>
          <cell r="EE421">
            <v>32608</v>
          </cell>
          <cell r="EF421">
            <v>3</v>
          </cell>
          <cell r="EG421">
            <v>43461</v>
          </cell>
          <cell r="EH421">
            <v>6</v>
          </cell>
          <cell r="EI421">
            <v>18423</v>
          </cell>
          <cell r="EJ421">
            <v>3.6</v>
          </cell>
          <cell r="EK421" t="str">
            <v>&amp;^%</v>
          </cell>
          <cell r="EL421" t="str">
            <v>&amp;^%</v>
          </cell>
          <cell r="EN421" t="str">
            <v>Westminster</v>
          </cell>
          <cell r="EO421" t="str">
            <v>E09000033</v>
          </cell>
          <cell r="EP421">
            <v>176000</v>
          </cell>
          <cell r="EQ421">
            <v>2.9</v>
          </cell>
          <cell r="ER421">
            <v>16.399999999999999</v>
          </cell>
          <cell r="ES421">
            <v>2.1</v>
          </cell>
          <cell r="ET421">
            <v>19.510000000000002</v>
          </cell>
          <cell r="EU421">
            <v>2</v>
          </cell>
          <cell r="EV421">
            <v>8.74</v>
          </cell>
          <cell r="EW421">
            <v>2.9</v>
          </cell>
          <cell r="EX421">
            <v>33.1</v>
          </cell>
          <cell r="EY421">
            <v>15</v>
          </cell>
          <cell r="FA421" t="str">
            <v>Westminster</v>
          </cell>
          <cell r="FB421" t="str">
            <v>E09000033</v>
          </cell>
          <cell r="FC421">
            <v>176000</v>
          </cell>
          <cell r="FD421">
            <v>2.9</v>
          </cell>
          <cell r="FE421">
            <v>606.4</v>
          </cell>
          <cell r="FF421">
            <v>2.1</v>
          </cell>
          <cell r="FG421">
            <v>736</v>
          </cell>
          <cell r="FH421">
            <v>2</v>
          </cell>
          <cell r="FI421">
            <v>345</v>
          </cell>
          <cell r="FJ421">
            <v>2.8</v>
          </cell>
          <cell r="FK421">
            <v>1210.5999999999999</v>
          </cell>
          <cell r="FL421">
            <v>14</v>
          </cell>
          <cell r="FN421" t="str">
            <v>Westminster</v>
          </cell>
          <cell r="FO421" t="str">
            <v>E09000033</v>
          </cell>
          <cell r="FP421">
            <v>255000</v>
          </cell>
          <cell r="FQ421">
            <v>2.6</v>
          </cell>
          <cell r="FR421">
            <v>37.5</v>
          </cell>
          <cell r="FS421">
            <v>1</v>
          </cell>
          <cell r="FT421">
            <v>39</v>
          </cell>
          <cell r="FU421">
            <v>0.4</v>
          </cell>
          <cell r="FV421">
            <v>35</v>
          </cell>
          <cell r="FW421">
            <v>0</v>
          </cell>
          <cell r="FX421">
            <v>44.8</v>
          </cell>
          <cell r="FY421">
            <v>4.0999999999999996</v>
          </cell>
          <cell r="GA421" t="str">
            <v>Westminster</v>
          </cell>
          <cell r="GB421" t="str">
            <v>E09000033</v>
          </cell>
          <cell r="GC421">
            <v>208000</v>
          </cell>
          <cell r="GD421">
            <v>3.9</v>
          </cell>
          <cell r="GE421">
            <v>42358</v>
          </cell>
          <cell r="GF421">
            <v>4.7</v>
          </cell>
          <cell r="GG421">
            <v>63562</v>
          </cell>
          <cell r="GH421">
            <v>5.6</v>
          </cell>
          <cell r="GI421">
            <v>20738</v>
          </cell>
          <cell r="GJ421">
            <v>3.6</v>
          </cell>
          <cell r="GK421" t="str">
            <v>&amp;^%</v>
          </cell>
          <cell r="GL421" t="str">
            <v>&amp;^%</v>
          </cell>
          <cell r="GN421" t="str">
            <v>Westminster</v>
          </cell>
          <cell r="GO421" t="str">
            <v>E09000033</v>
          </cell>
          <cell r="GP421">
            <v>255000</v>
          </cell>
          <cell r="GQ421">
            <v>2.6</v>
          </cell>
          <cell r="GR421">
            <v>20.02</v>
          </cell>
          <cell r="GS421">
            <v>2.4</v>
          </cell>
          <cell r="GT421">
            <v>25.26</v>
          </cell>
          <cell r="GU421">
            <v>2.7</v>
          </cell>
          <cell r="GV421">
            <v>9.2799999999999994</v>
          </cell>
          <cell r="GW421">
            <v>2.2000000000000002</v>
          </cell>
          <cell r="GX421">
            <v>44.95</v>
          </cell>
          <cell r="GY421">
            <v>13</v>
          </cell>
        </row>
        <row r="422">
          <cell r="A422" t="str">
            <v>Barking and Dagenham</v>
          </cell>
          <cell r="B422" t="str">
            <v>E09000002</v>
          </cell>
          <cell r="C422">
            <v>23000</v>
          </cell>
          <cell r="D422">
            <v>8.6</v>
          </cell>
          <cell r="E422">
            <v>699.7</v>
          </cell>
          <cell r="F422">
            <v>7</v>
          </cell>
          <cell r="G422">
            <v>799.4</v>
          </cell>
          <cell r="H422">
            <v>5.6</v>
          </cell>
          <cell r="I422">
            <v>366</v>
          </cell>
          <cell r="J422">
            <v>8.1999999999999993</v>
          </cell>
          <cell r="K422" t="str">
            <v>&amp;^%</v>
          </cell>
          <cell r="L422" t="str">
            <v>&amp;^%</v>
          </cell>
          <cell r="N422" t="str">
            <v>Barking and Dagenham</v>
          </cell>
          <cell r="O422" t="str">
            <v>E09000002</v>
          </cell>
          <cell r="P422">
            <v>32000</v>
          </cell>
          <cell r="Q422">
            <v>7.2</v>
          </cell>
          <cell r="R422">
            <v>37.5</v>
          </cell>
          <cell r="S422">
            <v>1.7</v>
          </cell>
          <cell r="T422">
            <v>40.700000000000003</v>
          </cell>
          <cell r="U422">
            <v>1.4</v>
          </cell>
          <cell r="V422">
            <v>35</v>
          </cell>
          <cell r="W422">
            <v>1.6</v>
          </cell>
          <cell r="X422" t="str">
            <v>&amp;^%</v>
          </cell>
          <cell r="Y422" t="str">
            <v>&amp;^%</v>
          </cell>
          <cell r="AA422" t="str">
            <v>Barking and Dagenham</v>
          </cell>
          <cell r="AB422" t="str">
            <v>E09000002</v>
          </cell>
          <cell r="AC422">
            <v>29000</v>
          </cell>
          <cell r="AD422">
            <v>8.3000000000000007</v>
          </cell>
          <cell r="AE422">
            <v>33305</v>
          </cell>
          <cell r="AF422">
            <v>6.7</v>
          </cell>
          <cell r="AG422">
            <v>37134</v>
          </cell>
          <cell r="AH422">
            <v>4.9000000000000004</v>
          </cell>
          <cell r="AI422">
            <v>17218</v>
          </cell>
          <cell r="AJ422">
            <v>7.4</v>
          </cell>
          <cell r="AK422" t="str">
            <v>&amp;^%</v>
          </cell>
          <cell r="AL422" t="str">
            <v>&amp;^%</v>
          </cell>
          <cell r="AN422" t="str">
            <v>Barking and Dagenham</v>
          </cell>
          <cell r="AO422" t="str">
            <v>E09000002</v>
          </cell>
          <cell r="AP422">
            <v>32000</v>
          </cell>
          <cell r="AQ422">
            <v>7.2</v>
          </cell>
          <cell r="AR422">
            <v>15.95</v>
          </cell>
          <cell r="AS422">
            <v>6.4</v>
          </cell>
          <cell r="AT422">
            <v>17.75</v>
          </cell>
          <cell r="AU422">
            <v>4.5</v>
          </cell>
          <cell r="AV422">
            <v>8.68</v>
          </cell>
          <cell r="AW422">
            <v>10</v>
          </cell>
          <cell r="AX422" t="str">
            <v>&amp;^%</v>
          </cell>
          <cell r="AY422" t="str">
            <v>&amp;^%</v>
          </cell>
          <cell r="BA422" t="str">
            <v>Barking and Dagenham</v>
          </cell>
          <cell r="BB422" t="str">
            <v>E09000002</v>
          </cell>
          <cell r="BC422">
            <v>32000</v>
          </cell>
          <cell r="BD422">
            <v>7.2</v>
          </cell>
          <cell r="BE422">
            <v>655.6</v>
          </cell>
          <cell r="BF422">
            <v>5</v>
          </cell>
          <cell r="BG422">
            <v>722.9</v>
          </cell>
          <cell r="BH422">
            <v>4.7</v>
          </cell>
          <cell r="BI422">
            <v>322</v>
          </cell>
          <cell r="BJ422">
            <v>6.6</v>
          </cell>
          <cell r="BK422" t="str">
            <v>&amp;^%</v>
          </cell>
          <cell r="BL422" t="str">
            <v>&amp;^%</v>
          </cell>
          <cell r="BN422" t="str">
            <v>Barking and Dagenham</v>
          </cell>
          <cell r="BO422" t="str">
            <v>E09000002</v>
          </cell>
          <cell r="BP422">
            <v>45000</v>
          </cell>
          <cell r="BQ422">
            <v>6</v>
          </cell>
          <cell r="BR422">
            <v>37.5</v>
          </cell>
          <cell r="BS422">
            <v>1</v>
          </cell>
          <cell r="BT422">
            <v>34.700000000000003</v>
          </cell>
          <cell r="BU422">
            <v>2.2000000000000002</v>
          </cell>
          <cell r="BV422">
            <v>18.399999999999999</v>
          </cell>
          <cell r="BW422">
            <v>8.1</v>
          </cell>
          <cell r="BX422" t="str">
            <v>&amp;^%</v>
          </cell>
          <cell r="BY422" t="str">
            <v>&amp;^%</v>
          </cell>
          <cell r="CA422" t="str">
            <v>Barking and Dagenham</v>
          </cell>
          <cell r="CB422" t="str">
            <v>E09000002</v>
          </cell>
          <cell r="CC422">
            <v>41000</v>
          </cell>
          <cell r="CD422">
            <v>7</v>
          </cell>
          <cell r="CE422">
            <v>28653</v>
          </cell>
          <cell r="CF422">
            <v>8.3000000000000007</v>
          </cell>
          <cell r="CG422">
            <v>31787</v>
          </cell>
          <cell r="CH422">
            <v>4.9000000000000004</v>
          </cell>
          <cell r="CI422">
            <v>8676</v>
          </cell>
          <cell r="CJ422">
            <v>11</v>
          </cell>
          <cell r="CK422" t="str">
            <v>&amp;^%</v>
          </cell>
          <cell r="CL422" t="str">
            <v>&amp;^%</v>
          </cell>
          <cell r="CN422" t="str">
            <v>Barking and Dagenham</v>
          </cell>
          <cell r="CO422" t="str">
            <v>E09000002</v>
          </cell>
          <cell r="CP422">
            <v>45000</v>
          </cell>
          <cell r="CQ422">
            <v>6</v>
          </cell>
          <cell r="CR422">
            <v>14.25</v>
          </cell>
          <cell r="CS422">
            <v>6.2</v>
          </cell>
          <cell r="CT422">
            <v>17.5</v>
          </cell>
          <cell r="CU422">
            <v>4.0999999999999996</v>
          </cell>
          <cell r="CV422">
            <v>6.97</v>
          </cell>
          <cell r="CW422">
            <v>4.7</v>
          </cell>
          <cell r="CX422" t="str">
            <v>&amp;^%</v>
          </cell>
          <cell r="CY422" t="str">
            <v>&amp;^%</v>
          </cell>
          <cell r="DA422" t="str">
            <v>Barking and Dagenham</v>
          </cell>
          <cell r="DB422" t="str">
            <v>E09000002</v>
          </cell>
          <cell r="DC422">
            <v>45000</v>
          </cell>
          <cell r="DD422">
            <v>6</v>
          </cell>
          <cell r="DE422">
            <v>545.5</v>
          </cell>
          <cell r="DF422">
            <v>6.1</v>
          </cell>
          <cell r="DG422">
            <v>607</v>
          </cell>
          <cell r="DH422">
            <v>4.7</v>
          </cell>
          <cell r="DI422">
            <v>142.4</v>
          </cell>
          <cell r="DJ422">
            <v>7.8</v>
          </cell>
          <cell r="DK422" t="str">
            <v>&amp;^%</v>
          </cell>
          <cell r="DL422" t="str">
            <v>&amp;^%</v>
          </cell>
          <cell r="DN422" t="str">
            <v>Barking and Dagenham</v>
          </cell>
          <cell r="DO422" t="str">
            <v>E09000002</v>
          </cell>
          <cell r="DP422">
            <v>9000</v>
          </cell>
          <cell r="DQ422">
            <v>13.4</v>
          </cell>
          <cell r="DR422">
            <v>37.5</v>
          </cell>
          <cell r="DS422">
            <v>1.7</v>
          </cell>
          <cell r="DT422">
            <v>36.700000000000003</v>
          </cell>
          <cell r="DU422">
            <v>1.4</v>
          </cell>
          <cell r="DV422" t="str">
            <v>&amp;^%</v>
          </cell>
          <cell r="DW422" t="str">
            <v>&amp;^%</v>
          </cell>
          <cell r="DX422" t="str">
            <v>&amp;^%</v>
          </cell>
          <cell r="DY422" t="str">
            <v>&amp;^%</v>
          </cell>
          <cell r="EA422" t="str">
            <v>Barking and Dagenham</v>
          </cell>
          <cell r="EB422" t="str">
            <v>E09000002</v>
          </cell>
          <cell r="EC422">
            <v>8000</v>
          </cell>
          <cell r="ED422">
            <v>15.4</v>
          </cell>
          <cell r="EE422">
            <v>24511</v>
          </cell>
          <cell r="EF422">
            <v>12</v>
          </cell>
          <cell r="EG422">
            <v>25921</v>
          </cell>
          <cell r="EH422">
            <v>5.4</v>
          </cell>
          <cell r="EI422" t="str">
            <v>&amp;^%</v>
          </cell>
          <cell r="EJ422" t="str">
            <v>&amp;^%</v>
          </cell>
          <cell r="EK422" t="str">
            <v>&amp;^%</v>
          </cell>
          <cell r="EL422" t="str">
            <v>&amp;^%</v>
          </cell>
          <cell r="EN422" t="str">
            <v>Barking and Dagenham</v>
          </cell>
          <cell r="EO422" t="str">
            <v>E09000002</v>
          </cell>
          <cell r="EP422">
            <v>9000</v>
          </cell>
          <cell r="EQ422">
            <v>13.4</v>
          </cell>
          <cell r="ER422">
            <v>13.53</v>
          </cell>
          <cell r="ES422">
            <v>9.1999999999999993</v>
          </cell>
          <cell r="ET422">
            <v>14.45</v>
          </cell>
          <cell r="EU422">
            <v>4.8</v>
          </cell>
          <cell r="EV422">
            <v>7.88</v>
          </cell>
          <cell r="EW422">
            <v>17</v>
          </cell>
          <cell r="EX422" t="str">
            <v>&amp;^%</v>
          </cell>
          <cell r="EY422" t="str">
            <v>&amp;^%</v>
          </cell>
          <cell r="FA422" t="str">
            <v>Barking and Dagenham</v>
          </cell>
          <cell r="FB422" t="str">
            <v>E09000002</v>
          </cell>
          <cell r="FC422">
            <v>9000</v>
          </cell>
          <cell r="FD422">
            <v>13.4</v>
          </cell>
          <cell r="FE422">
            <v>505.7</v>
          </cell>
          <cell r="FF422">
            <v>11</v>
          </cell>
          <cell r="FG422">
            <v>529.9</v>
          </cell>
          <cell r="FH422">
            <v>5.0999999999999996</v>
          </cell>
          <cell r="FI422" t="str">
            <v>&amp;^%</v>
          </cell>
          <cell r="FJ422" t="str">
            <v>&amp;^%</v>
          </cell>
          <cell r="FK422" t="str">
            <v>&amp;^%</v>
          </cell>
          <cell r="FL422" t="str">
            <v>&amp;^%</v>
          </cell>
          <cell r="FN422" t="str">
            <v>Barking and Dagenham</v>
          </cell>
          <cell r="FO422" t="str">
            <v>E09000002</v>
          </cell>
          <cell r="FP422">
            <v>23000</v>
          </cell>
          <cell r="FQ422">
            <v>8.6</v>
          </cell>
          <cell r="FR422">
            <v>39</v>
          </cell>
          <cell r="FS422">
            <v>2.6</v>
          </cell>
          <cell r="FT422">
            <v>42.3</v>
          </cell>
          <cell r="FU422">
            <v>1.8</v>
          </cell>
          <cell r="FV422">
            <v>35</v>
          </cell>
          <cell r="FW422">
            <v>1.7</v>
          </cell>
          <cell r="FX422" t="str">
            <v>&amp;^%</v>
          </cell>
          <cell r="FY422" t="str">
            <v>&amp;^%</v>
          </cell>
          <cell r="GA422" t="str">
            <v>Barking and Dagenham</v>
          </cell>
          <cell r="GB422" t="str">
            <v>E09000002</v>
          </cell>
          <cell r="GC422">
            <v>21000</v>
          </cell>
          <cell r="GD422">
            <v>9.8000000000000007</v>
          </cell>
          <cell r="GE422">
            <v>37057</v>
          </cell>
          <cell r="GF422">
            <v>9.4</v>
          </cell>
          <cell r="GG422">
            <v>41483</v>
          </cell>
          <cell r="GH422">
            <v>5.6</v>
          </cell>
          <cell r="GI422">
            <v>19553</v>
          </cell>
          <cell r="GJ422">
            <v>11</v>
          </cell>
          <cell r="GK422" t="str">
            <v>&amp;^%</v>
          </cell>
          <cell r="GL422" t="str">
            <v>&amp;^%</v>
          </cell>
          <cell r="GN422" t="str">
            <v>Barking and Dagenham</v>
          </cell>
          <cell r="GO422" t="str">
            <v>E09000002</v>
          </cell>
          <cell r="GP422">
            <v>23000</v>
          </cell>
          <cell r="GQ422">
            <v>8.6</v>
          </cell>
          <cell r="GR422">
            <v>16.86</v>
          </cell>
          <cell r="GS422">
            <v>7.2</v>
          </cell>
          <cell r="GT422">
            <v>18.88</v>
          </cell>
          <cell r="GU422">
            <v>5.5</v>
          </cell>
          <cell r="GV422">
            <v>9.65</v>
          </cell>
          <cell r="GW422">
            <v>11</v>
          </cell>
          <cell r="GX422" t="str">
            <v>&amp;^%</v>
          </cell>
          <cell r="GY422" t="str">
            <v>&amp;^%</v>
          </cell>
        </row>
        <row r="423">
          <cell r="A423" t="str">
            <v>Barnet</v>
          </cell>
          <cell r="B423" t="str">
            <v>E09000003</v>
          </cell>
          <cell r="C423">
            <v>27000</v>
          </cell>
          <cell r="D423">
            <v>8</v>
          </cell>
          <cell r="E423">
            <v>646.29999999999995</v>
          </cell>
          <cell r="F423">
            <v>8</v>
          </cell>
          <cell r="G423">
            <v>700.1</v>
          </cell>
          <cell r="H423">
            <v>4.2</v>
          </cell>
          <cell r="I423">
            <v>326.8</v>
          </cell>
          <cell r="J423">
            <v>6</v>
          </cell>
          <cell r="K423" t="str">
            <v>&amp;^%</v>
          </cell>
          <cell r="L423" t="str">
            <v>&amp;^%</v>
          </cell>
          <cell r="N423" t="str">
            <v>Barnet</v>
          </cell>
          <cell r="O423" t="str">
            <v>E09000003</v>
          </cell>
          <cell r="P423">
            <v>53000</v>
          </cell>
          <cell r="Q423">
            <v>5.6</v>
          </cell>
          <cell r="R423">
            <v>37.5</v>
          </cell>
          <cell r="S423">
            <v>1</v>
          </cell>
          <cell r="T423">
            <v>38.4</v>
          </cell>
          <cell r="U423">
            <v>0.8</v>
          </cell>
          <cell r="V423">
            <v>33</v>
          </cell>
          <cell r="W423">
            <v>3.8</v>
          </cell>
          <cell r="X423" t="str">
            <v>&amp;^%</v>
          </cell>
          <cell r="Y423" t="str">
            <v>&amp;^%</v>
          </cell>
          <cell r="AA423" t="str">
            <v>Barnet</v>
          </cell>
          <cell r="AB423" t="str">
            <v>E09000003</v>
          </cell>
          <cell r="AC423">
            <v>47000</v>
          </cell>
          <cell r="AD423">
            <v>7.9</v>
          </cell>
          <cell r="AE423">
            <v>29619</v>
          </cell>
          <cell r="AF423">
            <v>8.1999999999999993</v>
          </cell>
          <cell r="AG423">
            <v>33105</v>
          </cell>
          <cell r="AH423">
            <v>5.8</v>
          </cell>
          <cell r="AI423" t="str">
            <v>&amp;^%</v>
          </cell>
          <cell r="AJ423" t="str">
            <v>&amp;^%</v>
          </cell>
          <cell r="AK423" t="str">
            <v>&amp;^%</v>
          </cell>
          <cell r="AL423" t="str">
            <v>&amp;^%</v>
          </cell>
          <cell r="AN423" t="str">
            <v>Barnet</v>
          </cell>
          <cell r="AO423" t="str">
            <v>E09000003</v>
          </cell>
          <cell r="AP423">
            <v>53000</v>
          </cell>
          <cell r="AQ423">
            <v>5.6</v>
          </cell>
          <cell r="AR423">
            <v>14.14</v>
          </cell>
          <cell r="AS423">
            <v>5</v>
          </cell>
          <cell r="AT423">
            <v>16.13</v>
          </cell>
          <cell r="AU423">
            <v>3</v>
          </cell>
          <cell r="AV423">
            <v>7.74</v>
          </cell>
          <cell r="AW423">
            <v>2.4</v>
          </cell>
          <cell r="AX423" t="str">
            <v>&amp;^%</v>
          </cell>
          <cell r="AY423" t="str">
            <v>&amp;^%</v>
          </cell>
          <cell r="BA423" t="str">
            <v>Barnet</v>
          </cell>
          <cell r="BB423" t="str">
            <v>E09000003</v>
          </cell>
          <cell r="BC423">
            <v>53000</v>
          </cell>
          <cell r="BD423">
            <v>5.6</v>
          </cell>
          <cell r="BE423">
            <v>553.70000000000005</v>
          </cell>
          <cell r="BF423">
            <v>5</v>
          </cell>
          <cell r="BG423">
            <v>620</v>
          </cell>
          <cell r="BH423">
            <v>2.9</v>
          </cell>
          <cell r="BI423">
            <v>304.10000000000002</v>
          </cell>
          <cell r="BJ423">
            <v>3.2</v>
          </cell>
          <cell r="BK423" t="str">
            <v>&amp;^%</v>
          </cell>
          <cell r="BL423" t="str">
            <v>&amp;^%</v>
          </cell>
          <cell r="BN423" t="str">
            <v>Barnet</v>
          </cell>
          <cell r="BO423" t="str">
            <v>E09000003</v>
          </cell>
          <cell r="BP423">
            <v>79000</v>
          </cell>
          <cell r="BQ423">
            <v>4.5</v>
          </cell>
          <cell r="BR423">
            <v>35.6</v>
          </cell>
          <cell r="BS423">
            <v>0.8</v>
          </cell>
          <cell r="BT423">
            <v>31.1</v>
          </cell>
          <cell r="BU423">
            <v>1.8</v>
          </cell>
          <cell r="BV423">
            <v>10.3</v>
          </cell>
          <cell r="BW423">
            <v>7.8</v>
          </cell>
          <cell r="BX423">
            <v>42</v>
          </cell>
          <cell r="BY423">
            <v>8.3000000000000007</v>
          </cell>
          <cell r="CA423" t="str">
            <v>Barnet</v>
          </cell>
          <cell r="CB423" t="str">
            <v>E09000003</v>
          </cell>
          <cell r="CC423">
            <v>69000</v>
          </cell>
          <cell r="CD423">
            <v>7.2</v>
          </cell>
          <cell r="CE423">
            <v>24719</v>
          </cell>
          <cell r="CF423">
            <v>10</v>
          </cell>
          <cell r="CG423">
            <v>27743</v>
          </cell>
          <cell r="CH423">
            <v>6.3</v>
          </cell>
          <cell r="CI423" t="str">
            <v>&amp;^%</v>
          </cell>
          <cell r="CJ423" t="str">
            <v>&amp;^%</v>
          </cell>
          <cell r="CK423" t="str">
            <v>&amp;^%</v>
          </cell>
          <cell r="CL423" t="str">
            <v>&amp;^%</v>
          </cell>
          <cell r="CN423" t="str">
            <v>Barnet</v>
          </cell>
          <cell r="CO423" t="str">
            <v>E09000003</v>
          </cell>
          <cell r="CP423">
            <v>79000</v>
          </cell>
          <cell r="CQ423">
            <v>4.5</v>
          </cell>
          <cell r="CR423">
            <v>12.95</v>
          </cell>
          <cell r="CS423">
            <v>4.2</v>
          </cell>
          <cell r="CT423">
            <v>15.81</v>
          </cell>
          <cell r="CU423">
            <v>2.7</v>
          </cell>
          <cell r="CV423">
            <v>6.92</v>
          </cell>
          <cell r="CW423">
            <v>3</v>
          </cell>
          <cell r="CX423">
            <v>27.58</v>
          </cell>
          <cell r="CY423">
            <v>17</v>
          </cell>
          <cell r="DA423" t="str">
            <v>Barnet</v>
          </cell>
          <cell r="DB423" t="str">
            <v>E09000003</v>
          </cell>
          <cell r="DC423">
            <v>79000</v>
          </cell>
          <cell r="DD423">
            <v>4.5</v>
          </cell>
          <cell r="DE423">
            <v>450.4</v>
          </cell>
          <cell r="DF423">
            <v>5.2</v>
          </cell>
          <cell r="DG423">
            <v>492.1</v>
          </cell>
          <cell r="DH423">
            <v>3.2</v>
          </cell>
          <cell r="DI423">
            <v>104.2</v>
          </cell>
          <cell r="DJ423">
            <v>10</v>
          </cell>
          <cell r="DK423">
            <v>894.1</v>
          </cell>
          <cell r="DL423">
            <v>15</v>
          </cell>
          <cell r="DN423" t="str">
            <v>Barnet</v>
          </cell>
          <cell r="DO423" t="str">
            <v>E09000003</v>
          </cell>
          <cell r="DP423">
            <v>26000</v>
          </cell>
          <cell r="DQ423">
            <v>7.9</v>
          </cell>
          <cell r="DR423">
            <v>37</v>
          </cell>
          <cell r="DS423">
            <v>1</v>
          </cell>
          <cell r="DT423">
            <v>37.299999999999997</v>
          </cell>
          <cell r="DU423">
            <v>1.1000000000000001</v>
          </cell>
          <cell r="DV423">
            <v>31.4</v>
          </cell>
          <cell r="DW423">
            <v>4.3</v>
          </cell>
          <cell r="DX423" t="str">
            <v>&amp;^%</v>
          </cell>
          <cell r="DY423" t="str">
            <v>&amp;^%</v>
          </cell>
          <cell r="EA423" t="str">
            <v>Barnet</v>
          </cell>
          <cell r="EB423" t="str">
            <v>E09000003</v>
          </cell>
          <cell r="EC423">
            <v>22000</v>
          </cell>
          <cell r="ED423">
            <v>9.4</v>
          </cell>
          <cell r="EE423">
            <v>26525</v>
          </cell>
          <cell r="EF423">
            <v>5.8</v>
          </cell>
          <cell r="EG423">
            <v>27801</v>
          </cell>
          <cell r="EH423">
            <v>3.9</v>
          </cell>
          <cell r="EI423">
            <v>13930</v>
          </cell>
          <cell r="EJ423">
            <v>7.9</v>
          </cell>
          <cell r="EK423" t="str">
            <v>&amp;^%</v>
          </cell>
          <cell r="EL423" t="str">
            <v>&amp;^%</v>
          </cell>
          <cell r="EN423" t="str">
            <v>Barnet</v>
          </cell>
          <cell r="EO423" t="str">
            <v>E09000003</v>
          </cell>
          <cell r="EP423">
            <v>26000</v>
          </cell>
          <cell r="EQ423">
            <v>7.9</v>
          </cell>
          <cell r="ER423">
            <v>13.2</v>
          </cell>
          <cell r="ES423">
            <v>5.8</v>
          </cell>
          <cell r="ET423">
            <v>14.34</v>
          </cell>
          <cell r="EU423">
            <v>3.5</v>
          </cell>
          <cell r="EV423">
            <v>7.54</v>
          </cell>
          <cell r="EW423">
            <v>3.8</v>
          </cell>
          <cell r="EX423" t="str">
            <v>&amp;^%</v>
          </cell>
          <cell r="EY423" t="str">
            <v>&amp;^%</v>
          </cell>
          <cell r="FA423" t="str">
            <v>Barnet</v>
          </cell>
          <cell r="FB423" t="str">
            <v>E09000003</v>
          </cell>
          <cell r="FC423">
            <v>26000</v>
          </cell>
          <cell r="FD423">
            <v>7.9</v>
          </cell>
          <cell r="FE423">
            <v>503.2</v>
          </cell>
          <cell r="FF423">
            <v>5.2</v>
          </cell>
          <cell r="FG423">
            <v>535.5</v>
          </cell>
          <cell r="FH423">
            <v>3.2</v>
          </cell>
          <cell r="FI423">
            <v>288.5</v>
          </cell>
          <cell r="FJ423">
            <v>6.1</v>
          </cell>
          <cell r="FK423" t="str">
            <v>&amp;^%</v>
          </cell>
          <cell r="FL423" t="str">
            <v>&amp;^%</v>
          </cell>
          <cell r="FN423" t="str">
            <v>Barnet</v>
          </cell>
          <cell r="FO423" t="str">
            <v>E09000003</v>
          </cell>
          <cell r="FP423">
            <v>27000</v>
          </cell>
          <cell r="FQ423">
            <v>8</v>
          </cell>
          <cell r="FR423">
            <v>38.6</v>
          </cell>
          <cell r="FS423">
            <v>2</v>
          </cell>
          <cell r="FT423">
            <v>39.5</v>
          </cell>
          <cell r="FU423">
            <v>1.2</v>
          </cell>
          <cell r="FV423">
            <v>35</v>
          </cell>
          <cell r="FW423">
            <v>1.2</v>
          </cell>
          <cell r="FX423" t="str">
            <v>&amp;^%</v>
          </cell>
          <cell r="FY423" t="str">
            <v>&amp;^%</v>
          </cell>
          <cell r="GA423" t="str">
            <v>Barnet</v>
          </cell>
          <cell r="GB423" t="str">
            <v>E09000003</v>
          </cell>
          <cell r="GC423">
            <v>25000</v>
          </cell>
          <cell r="GD423">
            <v>12.3</v>
          </cell>
          <cell r="GE423">
            <v>32617</v>
          </cell>
          <cell r="GF423">
            <v>15</v>
          </cell>
          <cell r="GG423">
            <v>37607</v>
          </cell>
          <cell r="GH423">
            <v>9.6999999999999993</v>
          </cell>
          <cell r="GI423" t="str">
            <v>&amp;^%</v>
          </cell>
          <cell r="GJ423" t="str">
            <v>&amp;^%</v>
          </cell>
          <cell r="GK423" t="str">
            <v>&amp;^%</v>
          </cell>
          <cell r="GL423" t="str">
            <v>&amp;^%</v>
          </cell>
          <cell r="GN423" t="str">
            <v>Barnet</v>
          </cell>
          <cell r="GO423" t="str">
            <v>E09000003</v>
          </cell>
          <cell r="GP423">
            <v>27000</v>
          </cell>
          <cell r="GQ423">
            <v>8</v>
          </cell>
          <cell r="GR423">
            <v>15.49</v>
          </cell>
          <cell r="GS423">
            <v>9.1</v>
          </cell>
          <cell r="GT423">
            <v>17.72</v>
          </cell>
          <cell r="GU423">
            <v>4.4000000000000004</v>
          </cell>
          <cell r="GV423">
            <v>8.16</v>
          </cell>
          <cell r="GW423">
            <v>6</v>
          </cell>
          <cell r="GX423" t="str">
            <v>&amp;^%</v>
          </cell>
          <cell r="GY423" t="str">
            <v>&amp;^%</v>
          </cell>
        </row>
        <row r="424">
          <cell r="A424" t="str">
            <v>Bexley</v>
          </cell>
          <cell r="B424" t="str">
            <v>E09000004</v>
          </cell>
          <cell r="C424">
            <v>24000</v>
          </cell>
          <cell r="D424">
            <v>8.3000000000000007</v>
          </cell>
          <cell r="E424">
            <v>581.70000000000005</v>
          </cell>
          <cell r="F424">
            <v>6.6</v>
          </cell>
          <cell r="G424">
            <v>660.7</v>
          </cell>
          <cell r="H424">
            <v>4.5999999999999996</v>
          </cell>
          <cell r="I424">
            <v>303.8</v>
          </cell>
          <cell r="J424">
            <v>7.2</v>
          </cell>
          <cell r="K424" t="str">
            <v>&amp;^%</v>
          </cell>
          <cell r="L424" t="str">
            <v>&amp;^%</v>
          </cell>
          <cell r="N424" t="str">
            <v>Bexley</v>
          </cell>
          <cell r="O424" t="str">
            <v>E09000004</v>
          </cell>
          <cell r="P424">
            <v>41000</v>
          </cell>
          <cell r="Q424">
            <v>6.4</v>
          </cell>
          <cell r="R424">
            <v>37.5</v>
          </cell>
          <cell r="S424">
            <v>1.9</v>
          </cell>
          <cell r="T424">
            <v>39.4</v>
          </cell>
          <cell r="U424">
            <v>1</v>
          </cell>
          <cell r="V424">
            <v>32.5</v>
          </cell>
          <cell r="W424">
            <v>2</v>
          </cell>
          <cell r="X424" t="str">
            <v>&amp;^%</v>
          </cell>
          <cell r="Y424" t="str">
            <v>&amp;^%</v>
          </cell>
          <cell r="AA424" t="str">
            <v>Bexley</v>
          </cell>
          <cell r="AB424" t="str">
            <v>E09000004</v>
          </cell>
          <cell r="AC424">
            <v>36000</v>
          </cell>
          <cell r="AD424">
            <v>13.6</v>
          </cell>
          <cell r="AE424">
            <v>27460</v>
          </cell>
          <cell r="AF424">
            <v>9.4</v>
          </cell>
          <cell r="AG424">
            <v>30733</v>
          </cell>
          <cell r="AH424">
            <v>7.3</v>
          </cell>
          <cell r="AI424">
            <v>13281</v>
          </cell>
          <cell r="AJ424">
            <v>10</v>
          </cell>
          <cell r="AK424" t="str">
            <v>&amp;^%</v>
          </cell>
          <cell r="AL424" t="str">
            <v>&amp;^%</v>
          </cell>
          <cell r="AN424" t="str">
            <v>Bexley</v>
          </cell>
          <cell r="AO424" t="str">
            <v>E09000004</v>
          </cell>
          <cell r="AP424">
            <v>41000</v>
          </cell>
          <cell r="AQ424">
            <v>6.4</v>
          </cell>
          <cell r="AR424">
            <v>13.96</v>
          </cell>
          <cell r="AS424">
            <v>6.8</v>
          </cell>
          <cell r="AT424">
            <v>15.29</v>
          </cell>
          <cell r="AU424">
            <v>3.6</v>
          </cell>
          <cell r="AV424">
            <v>7.12</v>
          </cell>
          <cell r="AW424">
            <v>2.8</v>
          </cell>
          <cell r="AX424" t="str">
            <v>&amp;^%</v>
          </cell>
          <cell r="AY424" t="str">
            <v>&amp;^%</v>
          </cell>
          <cell r="BA424" t="str">
            <v>Bexley</v>
          </cell>
          <cell r="BB424" t="str">
            <v>E09000004</v>
          </cell>
          <cell r="BC424">
            <v>41000</v>
          </cell>
          <cell r="BD424">
            <v>6.4</v>
          </cell>
          <cell r="BE424">
            <v>541.20000000000005</v>
          </cell>
          <cell r="BF424">
            <v>5.8</v>
          </cell>
          <cell r="BG424">
            <v>602.9</v>
          </cell>
          <cell r="BH424">
            <v>3.5</v>
          </cell>
          <cell r="BI424">
            <v>266.3</v>
          </cell>
          <cell r="BJ424">
            <v>4.8</v>
          </cell>
          <cell r="BK424" t="str">
            <v>&amp;^%</v>
          </cell>
          <cell r="BL424" t="str">
            <v>&amp;^%</v>
          </cell>
          <cell r="BN424" t="str">
            <v>Bexley</v>
          </cell>
          <cell r="BO424" t="str">
            <v>E09000004</v>
          </cell>
          <cell r="BP424">
            <v>59000</v>
          </cell>
          <cell r="BQ424">
            <v>5.2</v>
          </cell>
          <cell r="BR424">
            <v>36</v>
          </cell>
          <cell r="BS424">
            <v>1.4</v>
          </cell>
          <cell r="BT424">
            <v>32.6</v>
          </cell>
          <cell r="BU424">
            <v>2</v>
          </cell>
          <cell r="BV424">
            <v>14.9</v>
          </cell>
          <cell r="BW424">
            <v>13</v>
          </cell>
          <cell r="BX424">
            <v>45.5</v>
          </cell>
          <cell r="BY424">
            <v>10</v>
          </cell>
          <cell r="CA424" t="str">
            <v>Bexley</v>
          </cell>
          <cell r="CB424" t="str">
            <v>E09000004</v>
          </cell>
          <cell r="CC424">
            <v>51000</v>
          </cell>
          <cell r="CD424">
            <v>10.1</v>
          </cell>
          <cell r="CE424">
            <v>20999</v>
          </cell>
          <cell r="CF424">
            <v>8.9</v>
          </cell>
          <cell r="CG424">
            <v>24798</v>
          </cell>
          <cell r="CH424">
            <v>8.1</v>
          </cell>
          <cell r="CI424">
            <v>6014</v>
          </cell>
          <cell r="CJ424">
            <v>11</v>
          </cell>
          <cell r="CK424" t="str">
            <v>&amp;^%</v>
          </cell>
          <cell r="CL424" t="str">
            <v>&amp;^%</v>
          </cell>
          <cell r="CN424" t="str">
            <v>Bexley</v>
          </cell>
          <cell r="CO424" t="str">
            <v>E09000004</v>
          </cell>
          <cell r="CP424">
            <v>59000</v>
          </cell>
          <cell r="CQ424">
            <v>5.2</v>
          </cell>
          <cell r="CR424">
            <v>11.52</v>
          </cell>
          <cell r="CS424">
            <v>6</v>
          </cell>
          <cell r="CT424">
            <v>14.54</v>
          </cell>
          <cell r="CU424">
            <v>3.3</v>
          </cell>
          <cell r="CV424">
            <v>6.51</v>
          </cell>
          <cell r="CW424">
            <v>2.2999999999999998</v>
          </cell>
          <cell r="CX424" t="str">
            <v>&amp;^%</v>
          </cell>
          <cell r="CY424" t="str">
            <v>&amp;^%</v>
          </cell>
          <cell r="DA424" t="str">
            <v>Bexley</v>
          </cell>
          <cell r="DB424" t="str">
            <v>E09000004</v>
          </cell>
          <cell r="DC424">
            <v>59000</v>
          </cell>
          <cell r="DD424">
            <v>5.2</v>
          </cell>
          <cell r="DE424">
            <v>402.2</v>
          </cell>
          <cell r="DF424">
            <v>8.1999999999999993</v>
          </cell>
          <cell r="DG424">
            <v>473.6</v>
          </cell>
          <cell r="DH424">
            <v>3.9</v>
          </cell>
          <cell r="DI424">
            <v>110</v>
          </cell>
          <cell r="DJ424">
            <v>9.5</v>
          </cell>
          <cell r="DK424" t="str">
            <v>&amp;^%</v>
          </cell>
          <cell r="DL424" t="str">
            <v>&amp;^%</v>
          </cell>
          <cell r="DN424" t="str">
            <v>Bexley</v>
          </cell>
          <cell r="DO424" t="str">
            <v>E09000004</v>
          </cell>
          <cell r="DP424">
            <v>17000</v>
          </cell>
          <cell r="DQ424">
            <v>9.9</v>
          </cell>
          <cell r="DR424">
            <v>36.1</v>
          </cell>
          <cell r="DS424">
            <v>1.6</v>
          </cell>
          <cell r="DT424">
            <v>36.5</v>
          </cell>
          <cell r="DU424">
            <v>1.2</v>
          </cell>
          <cell r="DV424">
            <v>32.4</v>
          </cell>
          <cell r="DW424">
            <v>2.8</v>
          </cell>
          <cell r="DX424" t="str">
            <v>&amp;^%</v>
          </cell>
          <cell r="DY424" t="str">
            <v>&amp;^%</v>
          </cell>
          <cell r="EA424" t="str">
            <v>Bexley</v>
          </cell>
          <cell r="EB424" t="str">
            <v>E09000004</v>
          </cell>
          <cell r="EC424" t="str">
            <v>&amp;^%</v>
          </cell>
          <cell r="ED424" t="str">
            <v>&amp;^%</v>
          </cell>
          <cell r="EE424" t="str">
            <v>&amp;^%</v>
          </cell>
          <cell r="EF424" t="str">
            <v>&amp;^%</v>
          </cell>
          <cell r="EG424">
            <v>24979</v>
          </cell>
          <cell r="EH424">
            <v>13</v>
          </cell>
          <cell r="EI424" t="str">
            <v>&amp;^%</v>
          </cell>
          <cell r="EJ424" t="str">
            <v>&amp;^%</v>
          </cell>
          <cell r="EK424" t="str">
            <v>&amp;^%</v>
          </cell>
          <cell r="EL424" t="str">
            <v>&amp;^%</v>
          </cell>
          <cell r="EN424" t="str">
            <v>Bexley</v>
          </cell>
          <cell r="EO424" t="str">
            <v>E09000004</v>
          </cell>
          <cell r="EP424">
            <v>17000</v>
          </cell>
          <cell r="EQ424">
            <v>9.9</v>
          </cell>
          <cell r="ER424">
            <v>12.47</v>
          </cell>
          <cell r="ES424">
            <v>11</v>
          </cell>
          <cell r="ET424">
            <v>14.19</v>
          </cell>
          <cell r="EU424">
            <v>4.8</v>
          </cell>
          <cell r="EV424">
            <v>6.78</v>
          </cell>
          <cell r="EW424">
            <v>5.0999999999999996</v>
          </cell>
          <cell r="EX424" t="str">
            <v>&amp;^%</v>
          </cell>
          <cell r="EY424" t="str">
            <v>&amp;^%</v>
          </cell>
          <cell r="FA424" t="str">
            <v>Bexley</v>
          </cell>
          <cell r="FB424" t="str">
            <v>E09000004</v>
          </cell>
          <cell r="FC424">
            <v>17000</v>
          </cell>
          <cell r="FD424">
            <v>9.9</v>
          </cell>
          <cell r="FE424">
            <v>478.5</v>
          </cell>
          <cell r="FF424">
            <v>10</v>
          </cell>
          <cell r="FG424">
            <v>517.4</v>
          </cell>
          <cell r="FH424">
            <v>4.5999999999999996</v>
          </cell>
          <cell r="FI424">
            <v>249.5</v>
          </cell>
          <cell r="FJ424">
            <v>10</v>
          </cell>
          <cell r="FK424" t="str">
            <v>&amp;^%</v>
          </cell>
          <cell r="FL424" t="str">
            <v>&amp;^%</v>
          </cell>
          <cell r="FN424" t="str">
            <v>Bexley</v>
          </cell>
          <cell r="FO424" t="str">
            <v>E09000004</v>
          </cell>
          <cell r="FP424">
            <v>24000</v>
          </cell>
          <cell r="FQ424">
            <v>8.3000000000000007</v>
          </cell>
          <cell r="FR424">
            <v>40</v>
          </cell>
          <cell r="FS424">
            <v>2</v>
          </cell>
          <cell r="FT424">
            <v>41.4</v>
          </cell>
          <cell r="FU424">
            <v>1.2</v>
          </cell>
          <cell r="FV424">
            <v>35</v>
          </cell>
          <cell r="FW424">
            <v>2.5</v>
          </cell>
          <cell r="FX424" t="str">
            <v>&amp;^%</v>
          </cell>
          <cell r="FY424" t="str">
            <v>&amp;^%</v>
          </cell>
          <cell r="GA424" t="str">
            <v>Bexley</v>
          </cell>
          <cell r="GB424" t="str">
            <v>E09000004</v>
          </cell>
          <cell r="GC424">
            <v>21000</v>
          </cell>
          <cell r="GD424">
            <v>17.7</v>
          </cell>
          <cell r="GE424">
            <v>30515</v>
          </cell>
          <cell r="GF424">
            <v>7.1</v>
          </cell>
          <cell r="GG424">
            <v>35008</v>
          </cell>
          <cell r="GH424">
            <v>8.1999999999999993</v>
          </cell>
          <cell r="GI424">
            <v>15529</v>
          </cell>
          <cell r="GJ424">
            <v>9.8000000000000007</v>
          </cell>
          <cell r="GK424" t="str">
            <v>&amp;^%</v>
          </cell>
          <cell r="GL424" t="str">
            <v>&amp;^%</v>
          </cell>
          <cell r="GN424" t="str">
            <v>Bexley</v>
          </cell>
          <cell r="GO424" t="str">
            <v>E09000004</v>
          </cell>
          <cell r="GP424">
            <v>24000</v>
          </cell>
          <cell r="GQ424">
            <v>8.3000000000000007</v>
          </cell>
          <cell r="GR424">
            <v>14.36</v>
          </cell>
          <cell r="GS424">
            <v>7</v>
          </cell>
          <cell r="GT424">
            <v>15.95</v>
          </cell>
          <cell r="GU424">
            <v>4.9000000000000004</v>
          </cell>
          <cell r="GV424">
            <v>7.17</v>
          </cell>
          <cell r="GW424">
            <v>2.5</v>
          </cell>
          <cell r="GX424" t="str">
            <v>&amp;^%</v>
          </cell>
          <cell r="GY424" t="str">
            <v>&amp;^%</v>
          </cell>
        </row>
        <row r="425">
          <cell r="A425" t="str">
            <v>Brent</v>
          </cell>
          <cell r="B425" t="str">
            <v>E09000005</v>
          </cell>
          <cell r="C425">
            <v>29000</v>
          </cell>
          <cell r="D425">
            <v>7.5</v>
          </cell>
          <cell r="E425">
            <v>546.1</v>
          </cell>
          <cell r="F425">
            <v>5</v>
          </cell>
          <cell r="G425">
            <v>615.6</v>
          </cell>
          <cell r="H425">
            <v>4.3</v>
          </cell>
          <cell r="I425">
            <v>308.10000000000002</v>
          </cell>
          <cell r="J425">
            <v>6.5</v>
          </cell>
          <cell r="K425" t="str">
            <v>&amp;^%</v>
          </cell>
          <cell r="L425" t="str">
            <v>&amp;^%</v>
          </cell>
          <cell r="N425" t="str">
            <v>Brent</v>
          </cell>
          <cell r="O425" t="str">
            <v>E09000005</v>
          </cell>
          <cell r="P425">
            <v>50000</v>
          </cell>
          <cell r="Q425">
            <v>5.7</v>
          </cell>
          <cell r="R425">
            <v>38</v>
          </cell>
          <cell r="S425">
            <v>1.1000000000000001</v>
          </cell>
          <cell r="T425">
            <v>39.9</v>
          </cell>
          <cell r="U425">
            <v>0.9</v>
          </cell>
          <cell r="V425">
            <v>33.700000000000003</v>
          </cell>
          <cell r="W425">
            <v>1.9</v>
          </cell>
          <cell r="X425" t="str">
            <v>&amp;^%</v>
          </cell>
          <cell r="Y425" t="str">
            <v>&amp;^%</v>
          </cell>
          <cell r="AA425" t="str">
            <v>Brent</v>
          </cell>
          <cell r="AB425" t="str">
            <v>E09000005</v>
          </cell>
          <cell r="AC425">
            <v>42000</v>
          </cell>
          <cell r="AD425">
            <v>8</v>
          </cell>
          <cell r="AE425">
            <v>27539</v>
          </cell>
          <cell r="AF425">
            <v>8.3000000000000007</v>
          </cell>
          <cell r="AG425">
            <v>31734</v>
          </cell>
          <cell r="AH425">
            <v>5.7</v>
          </cell>
          <cell r="AI425">
            <v>15751</v>
          </cell>
          <cell r="AJ425">
            <v>13</v>
          </cell>
          <cell r="AK425" t="str">
            <v>&amp;^%</v>
          </cell>
          <cell r="AL425" t="str">
            <v>&amp;^%</v>
          </cell>
          <cell r="AN425" t="str">
            <v>Brent</v>
          </cell>
          <cell r="AO425" t="str">
            <v>E09000005</v>
          </cell>
          <cell r="AP425">
            <v>50000</v>
          </cell>
          <cell r="AQ425">
            <v>5.7</v>
          </cell>
          <cell r="AR425">
            <v>13.39</v>
          </cell>
          <cell r="AS425">
            <v>4.7</v>
          </cell>
          <cell r="AT425">
            <v>14.88</v>
          </cell>
          <cell r="AU425">
            <v>3.2</v>
          </cell>
          <cell r="AV425">
            <v>7.24</v>
          </cell>
          <cell r="AW425">
            <v>2.7</v>
          </cell>
          <cell r="AX425" t="str">
            <v>&amp;^%</v>
          </cell>
          <cell r="AY425" t="str">
            <v>&amp;^%</v>
          </cell>
          <cell r="BA425" t="str">
            <v>Brent</v>
          </cell>
          <cell r="BB425" t="str">
            <v>E09000005</v>
          </cell>
          <cell r="BC425">
            <v>50000</v>
          </cell>
          <cell r="BD425">
            <v>5.7</v>
          </cell>
          <cell r="BE425">
            <v>536.79999999999995</v>
          </cell>
          <cell r="BF425">
            <v>4.0999999999999996</v>
          </cell>
          <cell r="BG425">
            <v>593.6</v>
          </cell>
          <cell r="BH425">
            <v>3.2</v>
          </cell>
          <cell r="BI425">
            <v>286.89999999999998</v>
          </cell>
          <cell r="BJ425">
            <v>4.5</v>
          </cell>
          <cell r="BK425" t="str">
            <v>&amp;^%</v>
          </cell>
          <cell r="BL425" t="str">
            <v>&amp;^%</v>
          </cell>
          <cell r="BN425" t="str">
            <v>Brent</v>
          </cell>
          <cell r="BO425" t="str">
            <v>E09000005</v>
          </cell>
          <cell r="BP425">
            <v>69000</v>
          </cell>
          <cell r="BQ425">
            <v>4.7</v>
          </cell>
          <cell r="BR425">
            <v>37.5</v>
          </cell>
          <cell r="BS425">
            <v>1</v>
          </cell>
          <cell r="BT425">
            <v>33.700000000000003</v>
          </cell>
          <cell r="BU425">
            <v>1.7</v>
          </cell>
          <cell r="BV425">
            <v>15</v>
          </cell>
          <cell r="BW425">
            <v>11</v>
          </cell>
          <cell r="BX425">
            <v>45.9</v>
          </cell>
          <cell r="BY425">
            <v>9.9</v>
          </cell>
          <cell r="CA425" t="str">
            <v>Brent</v>
          </cell>
          <cell r="CB425" t="str">
            <v>E09000005</v>
          </cell>
          <cell r="CC425">
            <v>58000</v>
          </cell>
          <cell r="CD425">
            <v>6.8</v>
          </cell>
          <cell r="CE425">
            <v>21951</v>
          </cell>
          <cell r="CF425">
            <v>9.1</v>
          </cell>
          <cell r="CG425">
            <v>25974</v>
          </cell>
          <cell r="CH425">
            <v>5.5</v>
          </cell>
          <cell r="CI425" t="str">
            <v>&amp;^%</v>
          </cell>
          <cell r="CJ425" t="str">
            <v>&amp;^%</v>
          </cell>
          <cell r="CK425" t="str">
            <v>&amp;^%</v>
          </cell>
          <cell r="CL425" t="str">
            <v>&amp;^%</v>
          </cell>
          <cell r="CN425" t="str">
            <v>Brent</v>
          </cell>
          <cell r="CO425" t="str">
            <v>E09000005</v>
          </cell>
          <cell r="CP425">
            <v>69000</v>
          </cell>
          <cell r="CQ425">
            <v>4.7</v>
          </cell>
          <cell r="CR425">
            <v>11.93</v>
          </cell>
          <cell r="CS425">
            <v>5.0999999999999996</v>
          </cell>
          <cell r="CT425">
            <v>14.27</v>
          </cell>
          <cell r="CU425">
            <v>2.9</v>
          </cell>
          <cell r="CV425">
            <v>6.66</v>
          </cell>
          <cell r="CW425">
            <v>2.5</v>
          </cell>
          <cell r="CX425">
            <v>23.99</v>
          </cell>
          <cell r="CY425">
            <v>20</v>
          </cell>
          <cell r="DA425" t="str">
            <v>Brent</v>
          </cell>
          <cell r="DB425" t="str">
            <v>E09000005</v>
          </cell>
          <cell r="DC425">
            <v>69000</v>
          </cell>
          <cell r="DD425">
            <v>4.7</v>
          </cell>
          <cell r="DE425">
            <v>421.6</v>
          </cell>
          <cell r="DF425">
            <v>5.5</v>
          </cell>
          <cell r="DG425">
            <v>481</v>
          </cell>
          <cell r="DH425">
            <v>3.4</v>
          </cell>
          <cell r="DI425">
            <v>133.4</v>
          </cell>
          <cell r="DJ425">
            <v>7.8</v>
          </cell>
          <cell r="DK425" t="str">
            <v>&amp;^%</v>
          </cell>
          <cell r="DL425" t="str">
            <v>&amp;^%</v>
          </cell>
          <cell r="DN425" t="str">
            <v>Brent</v>
          </cell>
          <cell r="DO425" t="str">
            <v>E09000005</v>
          </cell>
          <cell r="DP425">
            <v>20000</v>
          </cell>
          <cell r="DQ425">
            <v>8.6999999999999993</v>
          </cell>
          <cell r="DR425">
            <v>37.5</v>
          </cell>
          <cell r="DS425">
            <v>0</v>
          </cell>
          <cell r="DT425">
            <v>38.1</v>
          </cell>
          <cell r="DU425">
            <v>1.1000000000000001</v>
          </cell>
          <cell r="DV425">
            <v>32.5</v>
          </cell>
          <cell r="DW425">
            <v>2.4</v>
          </cell>
          <cell r="DX425" t="str">
            <v>&amp;^%</v>
          </cell>
          <cell r="DY425" t="str">
            <v>&amp;^%</v>
          </cell>
          <cell r="EA425" t="str">
            <v>Brent</v>
          </cell>
          <cell r="EB425" t="str">
            <v>E09000005</v>
          </cell>
          <cell r="EC425">
            <v>16000</v>
          </cell>
          <cell r="ED425">
            <v>10.8</v>
          </cell>
          <cell r="EE425">
            <v>25517</v>
          </cell>
          <cell r="EF425">
            <v>10</v>
          </cell>
          <cell r="EG425">
            <v>29858</v>
          </cell>
          <cell r="EH425">
            <v>5.7</v>
          </cell>
          <cell r="EI425">
            <v>13489</v>
          </cell>
          <cell r="EJ425">
            <v>9.9</v>
          </cell>
          <cell r="EK425" t="str">
            <v>&amp;^%</v>
          </cell>
          <cell r="EL425" t="str">
            <v>&amp;^%</v>
          </cell>
          <cell r="EN425" t="str">
            <v>Brent</v>
          </cell>
          <cell r="EO425" t="str">
            <v>E09000005</v>
          </cell>
          <cell r="EP425">
            <v>20000</v>
          </cell>
          <cell r="EQ425">
            <v>8.6999999999999993</v>
          </cell>
          <cell r="ER425">
            <v>13.48</v>
          </cell>
          <cell r="ES425">
            <v>7.5</v>
          </cell>
          <cell r="ET425">
            <v>14.76</v>
          </cell>
          <cell r="EU425">
            <v>4.5</v>
          </cell>
          <cell r="EV425">
            <v>7.12</v>
          </cell>
          <cell r="EW425">
            <v>4.5999999999999996</v>
          </cell>
          <cell r="EX425" t="str">
            <v>&amp;^%</v>
          </cell>
          <cell r="EY425" t="str">
            <v>&amp;^%</v>
          </cell>
          <cell r="FA425" t="str">
            <v>Brent</v>
          </cell>
          <cell r="FB425" t="str">
            <v>E09000005</v>
          </cell>
          <cell r="FC425">
            <v>20000</v>
          </cell>
          <cell r="FD425">
            <v>8.6999999999999993</v>
          </cell>
          <cell r="FE425">
            <v>494.8</v>
          </cell>
          <cell r="FF425">
            <v>7.3</v>
          </cell>
          <cell r="FG425">
            <v>562</v>
          </cell>
          <cell r="FH425">
            <v>4.4000000000000004</v>
          </cell>
          <cell r="FI425">
            <v>266.60000000000002</v>
          </cell>
          <cell r="FJ425">
            <v>4.5999999999999996</v>
          </cell>
          <cell r="FK425" t="str">
            <v>&amp;^%</v>
          </cell>
          <cell r="FL425" t="str">
            <v>&amp;^%</v>
          </cell>
          <cell r="FN425" t="str">
            <v>Brent</v>
          </cell>
          <cell r="FO425" t="str">
            <v>E09000005</v>
          </cell>
          <cell r="FP425">
            <v>29000</v>
          </cell>
          <cell r="FQ425">
            <v>7.5</v>
          </cell>
          <cell r="FR425">
            <v>39.299999999999997</v>
          </cell>
          <cell r="FS425">
            <v>1.3</v>
          </cell>
          <cell r="FT425">
            <v>41.2</v>
          </cell>
          <cell r="FU425">
            <v>1.3</v>
          </cell>
          <cell r="FV425">
            <v>35</v>
          </cell>
          <cell r="FW425">
            <v>1.7</v>
          </cell>
          <cell r="FX425" t="str">
            <v>&amp;^%</v>
          </cell>
          <cell r="FY425" t="str">
            <v>&amp;^%</v>
          </cell>
          <cell r="GA425" t="str">
            <v>Brent</v>
          </cell>
          <cell r="GB425" t="str">
            <v>E09000005</v>
          </cell>
          <cell r="GC425">
            <v>26000</v>
          </cell>
          <cell r="GD425">
            <v>11.1</v>
          </cell>
          <cell r="GE425">
            <v>28482</v>
          </cell>
          <cell r="GF425">
            <v>11</v>
          </cell>
          <cell r="GG425">
            <v>32913</v>
          </cell>
          <cell r="GH425">
            <v>8.4</v>
          </cell>
          <cell r="GI425" t="str">
            <v>&amp;^%</v>
          </cell>
          <cell r="GJ425" t="str">
            <v>&amp;^%</v>
          </cell>
          <cell r="GK425" t="str">
            <v>&amp;^%</v>
          </cell>
          <cell r="GL425" t="str">
            <v>&amp;^%</v>
          </cell>
          <cell r="GN425" t="str">
            <v>Brent</v>
          </cell>
          <cell r="GO425" t="str">
            <v>E09000005</v>
          </cell>
          <cell r="GP425">
            <v>29000</v>
          </cell>
          <cell r="GQ425">
            <v>7.5</v>
          </cell>
          <cell r="GR425">
            <v>13.3</v>
          </cell>
          <cell r="GS425">
            <v>5.3</v>
          </cell>
          <cell r="GT425">
            <v>14.96</v>
          </cell>
          <cell r="GU425">
            <v>4.3</v>
          </cell>
          <cell r="GV425">
            <v>7.28</v>
          </cell>
          <cell r="GW425">
            <v>3.5</v>
          </cell>
          <cell r="GX425" t="str">
            <v>&amp;^%</v>
          </cell>
          <cell r="GY425" t="str">
            <v>&amp;^%</v>
          </cell>
        </row>
        <row r="426">
          <cell r="A426" t="str">
            <v>Bromley</v>
          </cell>
          <cell r="B426" t="str">
            <v>E09000006</v>
          </cell>
          <cell r="C426">
            <v>28000</v>
          </cell>
          <cell r="D426">
            <v>7.9</v>
          </cell>
          <cell r="E426">
            <v>598.1</v>
          </cell>
          <cell r="F426">
            <v>6.4</v>
          </cell>
          <cell r="G426">
            <v>723.4</v>
          </cell>
          <cell r="H426">
            <v>4.7</v>
          </cell>
          <cell r="I426">
            <v>343.5</v>
          </cell>
          <cell r="J426">
            <v>6.6</v>
          </cell>
          <cell r="K426" t="str">
            <v>&amp;^%</v>
          </cell>
          <cell r="L426" t="str">
            <v>&amp;^%</v>
          </cell>
          <cell r="N426" t="str">
            <v>Bromley</v>
          </cell>
          <cell r="O426" t="str">
            <v>E09000006</v>
          </cell>
          <cell r="P426">
            <v>53000</v>
          </cell>
          <cell r="Q426">
            <v>5.6</v>
          </cell>
          <cell r="R426">
            <v>37.5</v>
          </cell>
          <cell r="S426">
            <v>0.3</v>
          </cell>
          <cell r="T426">
            <v>38.799999999999997</v>
          </cell>
          <cell r="U426">
            <v>0.9</v>
          </cell>
          <cell r="V426">
            <v>34.9</v>
          </cell>
          <cell r="W426">
            <v>1.8</v>
          </cell>
          <cell r="X426" t="str">
            <v>&amp;^%</v>
          </cell>
          <cell r="Y426" t="str">
            <v>&amp;^%</v>
          </cell>
          <cell r="AA426" t="str">
            <v>Bromley</v>
          </cell>
          <cell r="AB426" t="str">
            <v>E09000006</v>
          </cell>
          <cell r="AC426">
            <v>47000</v>
          </cell>
          <cell r="AD426">
            <v>6.7</v>
          </cell>
          <cell r="AE426">
            <v>28624</v>
          </cell>
          <cell r="AF426">
            <v>6</v>
          </cell>
          <cell r="AG426">
            <v>33934</v>
          </cell>
          <cell r="AH426">
            <v>4.5999999999999996</v>
          </cell>
          <cell r="AI426">
            <v>14757</v>
          </cell>
          <cell r="AJ426">
            <v>5.9</v>
          </cell>
          <cell r="AK426" t="str">
            <v>&amp;^%</v>
          </cell>
          <cell r="AL426" t="str">
            <v>&amp;^%</v>
          </cell>
          <cell r="AN426" t="str">
            <v>Bromley</v>
          </cell>
          <cell r="AO426" t="str">
            <v>E09000006</v>
          </cell>
          <cell r="AP426">
            <v>53000</v>
          </cell>
          <cell r="AQ426">
            <v>5.6</v>
          </cell>
          <cell r="AR426">
            <v>14.14</v>
          </cell>
          <cell r="AS426">
            <v>4.3</v>
          </cell>
          <cell r="AT426">
            <v>16.690000000000001</v>
          </cell>
          <cell r="AU426">
            <v>3.5</v>
          </cell>
          <cell r="AV426">
            <v>7.88</v>
          </cell>
          <cell r="AW426">
            <v>3.1</v>
          </cell>
          <cell r="AX426" t="str">
            <v>&amp;^%</v>
          </cell>
          <cell r="AY426" t="str">
            <v>&amp;^%</v>
          </cell>
          <cell r="BA426" t="str">
            <v>Bromley</v>
          </cell>
          <cell r="BB426" t="str">
            <v>E09000006</v>
          </cell>
          <cell r="BC426">
            <v>53000</v>
          </cell>
          <cell r="BD426">
            <v>5.6</v>
          </cell>
          <cell r="BE426">
            <v>546</v>
          </cell>
          <cell r="BF426">
            <v>3.9</v>
          </cell>
          <cell r="BG426">
            <v>646.9</v>
          </cell>
          <cell r="BH426">
            <v>3.4</v>
          </cell>
          <cell r="BI426">
            <v>290</v>
          </cell>
          <cell r="BJ426">
            <v>5.0999999999999996</v>
          </cell>
          <cell r="BK426" t="str">
            <v>&amp;^%</v>
          </cell>
          <cell r="BL426" t="str">
            <v>&amp;^%</v>
          </cell>
          <cell r="BN426" t="str">
            <v>Bromley</v>
          </cell>
          <cell r="BO426" t="str">
            <v>E09000006</v>
          </cell>
          <cell r="BP426">
            <v>78000</v>
          </cell>
          <cell r="BQ426">
            <v>4.5</v>
          </cell>
          <cell r="BR426">
            <v>36.1</v>
          </cell>
          <cell r="BS426">
            <v>1</v>
          </cell>
          <cell r="BT426">
            <v>32</v>
          </cell>
          <cell r="BU426">
            <v>1.6</v>
          </cell>
          <cell r="BV426">
            <v>14.5</v>
          </cell>
          <cell r="BW426">
            <v>8.1999999999999993</v>
          </cell>
          <cell r="BX426">
            <v>42.5</v>
          </cell>
          <cell r="BY426">
            <v>9</v>
          </cell>
          <cell r="CA426" t="str">
            <v>Bromley</v>
          </cell>
          <cell r="CB426" t="str">
            <v>E09000006</v>
          </cell>
          <cell r="CC426">
            <v>68000</v>
          </cell>
          <cell r="CD426">
            <v>5.4</v>
          </cell>
          <cell r="CE426">
            <v>21061</v>
          </cell>
          <cell r="CF426">
            <v>6.9</v>
          </cell>
          <cell r="CG426">
            <v>26474</v>
          </cell>
          <cell r="CH426">
            <v>4.8</v>
          </cell>
          <cell r="CI426">
            <v>6105</v>
          </cell>
          <cell r="CJ426">
            <v>8.8000000000000007</v>
          </cell>
          <cell r="CK426" t="str">
            <v>&amp;^%</v>
          </cell>
          <cell r="CL426" t="str">
            <v>&amp;^%</v>
          </cell>
          <cell r="CN426" t="str">
            <v>Bromley</v>
          </cell>
          <cell r="CO426" t="str">
            <v>E09000006</v>
          </cell>
          <cell r="CP426">
            <v>78000</v>
          </cell>
          <cell r="CQ426">
            <v>4.5</v>
          </cell>
          <cell r="CR426">
            <v>12.12</v>
          </cell>
          <cell r="CS426">
            <v>4.8</v>
          </cell>
          <cell r="CT426">
            <v>15.64</v>
          </cell>
          <cell r="CU426">
            <v>3.1</v>
          </cell>
          <cell r="CV426">
            <v>6.8</v>
          </cell>
          <cell r="CW426">
            <v>2.6</v>
          </cell>
          <cell r="CX426" t="str">
            <v>&amp;^%</v>
          </cell>
          <cell r="CY426" t="str">
            <v>&amp;^%</v>
          </cell>
          <cell r="DA426" t="str">
            <v>Bromley</v>
          </cell>
          <cell r="DB426" t="str">
            <v>E09000006</v>
          </cell>
          <cell r="DC426">
            <v>78000</v>
          </cell>
          <cell r="DD426">
            <v>4.5</v>
          </cell>
          <cell r="DE426">
            <v>417.5</v>
          </cell>
          <cell r="DF426">
            <v>6.7</v>
          </cell>
          <cell r="DG426">
            <v>501.1</v>
          </cell>
          <cell r="DH426">
            <v>3.6</v>
          </cell>
          <cell r="DI426">
            <v>116.4</v>
          </cell>
          <cell r="DJ426">
            <v>8.1</v>
          </cell>
          <cell r="DK426" t="str">
            <v>&amp;^%</v>
          </cell>
          <cell r="DL426" t="str">
            <v>&amp;^%</v>
          </cell>
          <cell r="DN426" t="str">
            <v>Bromley</v>
          </cell>
          <cell r="DO426" t="str">
            <v>E09000006</v>
          </cell>
          <cell r="DP426">
            <v>25000</v>
          </cell>
          <cell r="DQ426">
            <v>8</v>
          </cell>
          <cell r="DR426">
            <v>36.299999999999997</v>
          </cell>
          <cell r="DS426">
            <v>1</v>
          </cell>
          <cell r="DT426">
            <v>36.799999999999997</v>
          </cell>
          <cell r="DU426">
            <v>0.9</v>
          </cell>
          <cell r="DV426">
            <v>32.1</v>
          </cell>
          <cell r="DW426">
            <v>2.4</v>
          </cell>
          <cell r="DX426" t="str">
            <v>&amp;^%</v>
          </cell>
          <cell r="DY426" t="str">
            <v>&amp;^%</v>
          </cell>
          <cell r="EA426" t="str">
            <v>Bromley</v>
          </cell>
          <cell r="EB426" t="str">
            <v>E09000006</v>
          </cell>
          <cell r="EC426">
            <v>22000</v>
          </cell>
          <cell r="ED426">
            <v>9.4</v>
          </cell>
          <cell r="EE426">
            <v>24362</v>
          </cell>
          <cell r="EF426">
            <v>7.9</v>
          </cell>
          <cell r="EG426">
            <v>27666</v>
          </cell>
          <cell r="EH426">
            <v>5.4</v>
          </cell>
          <cell r="EI426">
            <v>13318</v>
          </cell>
          <cell r="EJ426">
            <v>6.1</v>
          </cell>
          <cell r="EK426" t="str">
            <v>&amp;^%</v>
          </cell>
          <cell r="EL426" t="str">
            <v>&amp;^%</v>
          </cell>
          <cell r="EN426" t="str">
            <v>Bromley</v>
          </cell>
          <cell r="EO426" t="str">
            <v>E09000006</v>
          </cell>
          <cell r="EP426">
            <v>25000</v>
          </cell>
          <cell r="EQ426">
            <v>8</v>
          </cell>
          <cell r="ER426">
            <v>13.04</v>
          </cell>
          <cell r="ES426">
            <v>7</v>
          </cell>
          <cell r="ET426">
            <v>15.22</v>
          </cell>
          <cell r="EU426">
            <v>4.5999999999999996</v>
          </cell>
          <cell r="EV426">
            <v>7.81</v>
          </cell>
          <cell r="EW426">
            <v>3.8</v>
          </cell>
          <cell r="EX426" t="str">
            <v>&amp;^%</v>
          </cell>
          <cell r="EY426" t="str">
            <v>&amp;^%</v>
          </cell>
          <cell r="FA426" t="str">
            <v>Bromley</v>
          </cell>
          <cell r="FB426" t="str">
            <v>E09000006</v>
          </cell>
          <cell r="FC426">
            <v>25000</v>
          </cell>
          <cell r="FD426">
            <v>8</v>
          </cell>
          <cell r="FE426">
            <v>487.4</v>
          </cell>
          <cell r="FF426">
            <v>7.2</v>
          </cell>
          <cell r="FG426">
            <v>560.20000000000005</v>
          </cell>
          <cell r="FH426">
            <v>4.5999999999999996</v>
          </cell>
          <cell r="FI426">
            <v>283</v>
          </cell>
          <cell r="FJ426">
            <v>3.8</v>
          </cell>
          <cell r="FK426" t="str">
            <v>&amp;^%</v>
          </cell>
          <cell r="FL426" t="str">
            <v>&amp;^%</v>
          </cell>
          <cell r="FN426" t="str">
            <v>Bromley</v>
          </cell>
          <cell r="FO426" t="str">
            <v>E09000006</v>
          </cell>
          <cell r="FP426">
            <v>28000</v>
          </cell>
          <cell r="FQ426">
            <v>7.9</v>
          </cell>
          <cell r="FR426">
            <v>39</v>
          </cell>
          <cell r="FS426">
            <v>1.6</v>
          </cell>
          <cell r="FT426">
            <v>40.5</v>
          </cell>
          <cell r="FU426">
            <v>1.3</v>
          </cell>
          <cell r="FV426">
            <v>35</v>
          </cell>
          <cell r="FW426">
            <v>0.1</v>
          </cell>
          <cell r="FX426" t="str">
            <v>&amp;^%</v>
          </cell>
          <cell r="FY426" t="str">
            <v>&amp;^%</v>
          </cell>
          <cell r="GA426" t="str">
            <v>Bromley</v>
          </cell>
          <cell r="GB426" t="str">
            <v>E09000006</v>
          </cell>
          <cell r="GC426">
            <v>25000</v>
          </cell>
          <cell r="GD426">
            <v>9.5</v>
          </cell>
          <cell r="GE426">
            <v>32690</v>
          </cell>
          <cell r="GF426">
            <v>7.7</v>
          </cell>
          <cell r="GG426">
            <v>39551</v>
          </cell>
          <cell r="GH426">
            <v>6.4</v>
          </cell>
          <cell r="GI426">
            <v>17403</v>
          </cell>
          <cell r="GJ426">
            <v>6.6</v>
          </cell>
          <cell r="GK426" t="str">
            <v>&amp;^%</v>
          </cell>
          <cell r="GL426" t="str">
            <v>&amp;^%</v>
          </cell>
          <cell r="GN426" t="str">
            <v>Bromley</v>
          </cell>
          <cell r="GO426" t="str">
            <v>E09000006</v>
          </cell>
          <cell r="GP426">
            <v>28000</v>
          </cell>
          <cell r="GQ426">
            <v>7.9</v>
          </cell>
          <cell r="GR426">
            <v>15.19</v>
          </cell>
          <cell r="GS426">
            <v>5.5</v>
          </cell>
          <cell r="GT426">
            <v>17.87</v>
          </cell>
          <cell r="GU426">
            <v>4.9000000000000004</v>
          </cell>
          <cell r="GV426">
            <v>8.4499999999999993</v>
          </cell>
          <cell r="GW426">
            <v>6.1</v>
          </cell>
          <cell r="GX426" t="str">
            <v>&amp;^%</v>
          </cell>
          <cell r="GY426" t="str">
            <v>&amp;^%</v>
          </cell>
        </row>
        <row r="427">
          <cell r="A427" t="str">
            <v>Croydon</v>
          </cell>
          <cell r="B427" t="str">
            <v>E09000008</v>
          </cell>
          <cell r="C427">
            <v>41000</v>
          </cell>
          <cell r="D427">
            <v>6.6</v>
          </cell>
          <cell r="E427">
            <v>618.29999999999995</v>
          </cell>
          <cell r="F427">
            <v>4</v>
          </cell>
          <cell r="G427">
            <v>725.1</v>
          </cell>
          <cell r="H427">
            <v>3.9</v>
          </cell>
          <cell r="I427">
            <v>340.1</v>
          </cell>
          <cell r="J427">
            <v>7.7</v>
          </cell>
          <cell r="K427" t="str">
            <v>&amp;^%</v>
          </cell>
          <cell r="L427" t="str">
            <v>&amp;^%</v>
          </cell>
          <cell r="N427" t="str">
            <v>Croydon</v>
          </cell>
          <cell r="O427" t="str">
            <v>E09000008</v>
          </cell>
          <cell r="P427">
            <v>71000</v>
          </cell>
          <cell r="Q427">
            <v>4.9000000000000004</v>
          </cell>
          <cell r="R427">
            <v>37.5</v>
          </cell>
          <cell r="S427">
            <v>1.6</v>
          </cell>
          <cell r="T427">
            <v>38.700000000000003</v>
          </cell>
          <cell r="U427">
            <v>0.7</v>
          </cell>
          <cell r="V427">
            <v>33</v>
          </cell>
          <cell r="W427">
            <v>1.4</v>
          </cell>
          <cell r="X427">
            <v>44.3</v>
          </cell>
          <cell r="Y427">
            <v>12</v>
          </cell>
          <cell r="AA427" t="str">
            <v>Croydon</v>
          </cell>
          <cell r="AB427" t="str">
            <v>E09000008</v>
          </cell>
          <cell r="AC427">
            <v>63000</v>
          </cell>
          <cell r="AD427">
            <v>7.6</v>
          </cell>
          <cell r="AE427">
            <v>28964</v>
          </cell>
          <cell r="AF427">
            <v>6.5</v>
          </cell>
          <cell r="AG427">
            <v>33847</v>
          </cell>
          <cell r="AH427">
            <v>5.3</v>
          </cell>
          <cell r="AI427" t="str">
            <v>&amp;^%</v>
          </cell>
          <cell r="AJ427" t="str">
            <v>&amp;^%</v>
          </cell>
          <cell r="AK427" t="str">
            <v>&amp;^%</v>
          </cell>
          <cell r="AL427" t="str">
            <v>&amp;^%</v>
          </cell>
          <cell r="AN427" t="str">
            <v>Croydon</v>
          </cell>
          <cell r="AO427" t="str">
            <v>E09000008</v>
          </cell>
          <cell r="AP427">
            <v>71000</v>
          </cell>
          <cell r="AQ427">
            <v>4.9000000000000004</v>
          </cell>
          <cell r="AR427">
            <v>14.32</v>
          </cell>
          <cell r="AS427">
            <v>3.6</v>
          </cell>
          <cell r="AT427">
            <v>16.72</v>
          </cell>
          <cell r="AU427">
            <v>3</v>
          </cell>
          <cell r="AV427">
            <v>7.65</v>
          </cell>
          <cell r="AW427">
            <v>4.9000000000000004</v>
          </cell>
          <cell r="AX427" t="str">
            <v>&amp;^%</v>
          </cell>
          <cell r="AY427" t="str">
            <v>&amp;^%</v>
          </cell>
          <cell r="BA427" t="str">
            <v>Croydon</v>
          </cell>
          <cell r="BB427" t="str">
            <v>E09000008</v>
          </cell>
          <cell r="BC427">
            <v>71000</v>
          </cell>
          <cell r="BD427">
            <v>4.9000000000000004</v>
          </cell>
          <cell r="BE427">
            <v>572.5</v>
          </cell>
          <cell r="BF427">
            <v>3.1</v>
          </cell>
          <cell r="BG427">
            <v>646.70000000000005</v>
          </cell>
          <cell r="BH427">
            <v>2.9</v>
          </cell>
          <cell r="BI427">
            <v>287.7</v>
          </cell>
          <cell r="BJ427">
            <v>4.7</v>
          </cell>
          <cell r="BK427" t="str">
            <v>&amp;^%</v>
          </cell>
          <cell r="BL427" t="str">
            <v>&amp;^%</v>
          </cell>
          <cell r="BN427" t="str">
            <v>Croydon</v>
          </cell>
          <cell r="BO427" t="str">
            <v>E09000008</v>
          </cell>
          <cell r="BP427">
            <v>96000</v>
          </cell>
          <cell r="BQ427">
            <v>4.0999999999999996</v>
          </cell>
          <cell r="BR427">
            <v>36.1</v>
          </cell>
          <cell r="BS427">
            <v>1.4</v>
          </cell>
          <cell r="BT427">
            <v>33.200000000000003</v>
          </cell>
          <cell r="BU427">
            <v>1.3</v>
          </cell>
          <cell r="BV427">
            <v>15.8</v>
          </cell>
          <cell r="BW427">
            <v>8.5</v>
          </cell>
          <cell r="BX427">
            <v>42.5</v>
          </cell>
          <cell r="BY427">
            <v>6.3</v>
          </cell>
          <cell r="CA427" t="str">
            <v>Croydon</v>
          </cell>
          <cell r="CB427" t="str">
            <v>E09000008</v>
          </cell>
          <cell r="CC427">
            <v>85000</v>
          </cell>
          <cell r="CD427">
            <v>6.2</v>
          </cell>
          <cell r="CE427">
            <v>25433</v>
          </cell>
          <cell r="CF427">
            <v>7.7</v>
          </cell>
          <cell r="CG427">
            <v>28184</v>
          </cell>
          <cell r="CH427">
            <v>4.7</v>
          </cell>
          <cell r="CI427" t="str">
            <v>&amp;^%</v>
          </cell>
          <cell r="CJ427" t="str">
            <v>&amp;^%</v>
          </cell>
          <cell r="CK427" t="str">
            <v>&amp;^%</v>
          </cell>
          <cell r="CL427" t="str">
            <v>&amp;^%</v>
          </cell>
          <cell r="CN427" t="str">
            <v>Croydon</v>
          </cell>
          <cell r="CO427" t="str">
            <v>E09000008</v>
          </cell>
          <cell r="CP427">
            <v>96000</v>
          </cell>
          <cell r="CQ427">
            <v>4.0999999999999996</v>
          </cell>
          <cell r="CR427">
            <v>13.24</v>
          </cell>
          <cell r="CS427">
            <v>3.3</v>
          </cell>
          <cell r="CT427">
            <v>16.13</v>
          </cell>
          <cell r="CU427">
            <v>2.7</v>
          </cell>
          <cell r="CV427">
            <v>6.81</v>
          </cell>
          <cell r="CW427">
            <v>2.1</v>
          </cell>
          <cell r="CX427">
            <v>27.42</v>
          </cell>
          <cell r="CY427">
            <v>18</v>
          </cell>
          <cell r="DA427" t="str">
            <v>Croydon</v>
          </cell>
          <cell r="DB427" t="str">
            <v>E09000008</v>
          </cell>
          <cell r="DC427">
            <v>96000</v>
          </cell>
          <cell r="DD427">
            <v>4.0999999999999996</v>
          </cell>
          <cell r="DE427">
            <v>484.4</v>
          </cell>
          <cell r="DF427">
            <v>5.0999999999999996</v>
          </cell>
          <cell r="DG427">
            <v>535.79999999999995</v>
          </cell>
          <cell r="DH427">
            <v>3.1</v>
          </cell>
          <cell r="DI427">
            <v>140.19999999999999</v>
          </cell>
          <cell r="DJ427">
            <v>9</v>
          </cell>
          <cell r="DK427">
            <v>972</v>
          </cell>
          <cell r="DL427">
            <v>17</v>
          </cell>
          <cell r="DN427" t="str">
            <v>Croydon</v>
          </cell>
          <cell r="DO427" t="str">
            <v>E09000008</v>
          </cell>
          <cell r="DP427">
            <v>30000</v>
          </cell>
          <cell r="DQ427">
            <v>7.2</v>
          </cell>
          <cell r="DR427">
            <v>37.4</v>
          </cell>
          <cell r="DS427">
            <v>1</v>
          </cell>
          <cell r="DT427">
            <v>37.9</v>
          </cell>
          <cell r="DU427">
            <v>1</v>
          </cell>
          <cell r="DV427">
            <v>32.5</v>
          </cell>
          <cell r="DW427">
            <v>1</v>
          </cell>
          <cell r="DX427" t="str">
            <v>&amp;^%</v>
          </cell>
          <cell r="DY427" t="str">
            <v>&amp;^%</v>
          </cell>
          <cell r="EA427" t="str">
            <v>Croydon</v>
          </cell>
          <cell r="EB427" t="str">
            <v>E09000008</v>
          </cell>
          <cell r="EC427">
            <v>27000</v>
          </cell>
          <cell r="ED427">
            <v>8.5</v>
          </cell>
          <cell r="EE427">
            <v>25907</v>
          </cell>
          <cell r="EF427">
            <v>6</v>
          </cell>
          <cell r="EG427">
            <v>27982</v>
          </cell>
          <cell r="EH427">
            <v>4.5999999999999996</v>
          </cell>
          <cell r="EI427">
            <v>13625</v>
          </cell>
          <cell r="EJ427">
            <v>7.1</v>
          </cell>
          <cell r="EK427" t="str">
            <v>&amp;^%</v>
          </cell>
          <cell r="EL427" t="str">
            <v>&amp;^%</v>
          </cell>
          <cell r="EN427" t="str">
            <v>Croydon</v>
          </cell>
          <cell r="EO427" t="str">
            <v>E09000008</v>
          </cell>
          <cell r="EP427">
            <v>30000</v>
          </cell>
          <cell r="EQ427">
            <v>7.2</v>
          </cell>
          <cell r="ER427">
            <v>12.78</v>
          </cell>
          <cell r="ES427">
            <v>4.4000000000000004</v>
          </cell>
          <cell r="ET427">
            <v>14.24</v>
          </cell>
          <cell r="EU427">
            <v>3.6</v>
          </cell>
          <cell r="EV427">
            <v>6.87</v>
          </cell>
          <cell r="EW427">
            <v>4.9000000000000004</v>
          </cell>
          <cell r="EX427" t="str">
            <v>&amp;^%</v>
          </cell>
          <cell r="EY427" t="str">
            <v>&amp;^%</v>
          </cell>
          <cell r="FA427" t="str">
            <v>Croydon</v>
          </cell>
          <cell r="FB427" t="str">
            <v>E09000008</v>
          </cell>
          <cell r="FC427">
            <v>30000</v>
          </cell>
          <cell r="FD427">
            <v>7.2</v>
          </cell>
          <cell r="FE427">
            <v>488.9</v>
          </cell>
          <cell r="FF427">
            <v>5.2</v>
          </cell>
          <cell r="FG427">
            <v>539.20000000000005</v>
          </cell>
          <cell r="FH427">
            <v>3.4</v>
          </cell>
          <cell r="FI427">
            <v>271.39999999999998</v>
          </cell>
          <cell r="FJ427">
            <v>3.6</v>
          </cell>
          <cell r="FK427" t="str">
            <v>&amp;^%</v>
          </cell>
          <cell r="FL427" t="str">
            <v>&amp;^%</v>
          </cell>
          <cell r="FN427" t="str">
            <v>Croydon</v>
          </cell>
          <cell r="FO427" t="str">
            <v>E09000008</v>
          </cell>
          <cell r="FP427">
            <v>41000</v>
          </cell>
          <cell r="FQ427">
            <v>6.6</v>
          </cell>
          <cell r="FR427">
            <v>37.5</v>
          </cell>
          <cell r="FS427">
            <v>1.7</v>
          </cell>
          <cell r="FT427">
            <v>39.299999999999997</v>
          </cell>
          <cell r="FU427">
            <v>0.9</v>
          </cell>
          <cell r="FV427">
            <v>34.200000000000003</v>
          </cell>
          <cell r="FW427">
            <v>1.8</v>
          </cell>
          <cell r="FX427" t="str">
            <v>&amp;^%</v>
          </cell>
          <cell r="FY427" t="str">
            <v>&amp;^%</v>
          </cell>
          <cell r="GA427" t="str">
            <v>Croydon</v>
          </cell>
          <cell r="GB427" t="str">
            <v>E09000008</v>
          </cell>
          <cell r="GC427">
            <v>36000</v>
          </cell>
          <cell r="GD427">
            <v>11.5</v>
          </cell>
          <cell r="GE427">
            <v>32012</v>
          </cell>
          <cell r="GF427">
            <v>11</v>
          </cell>
          <cell r="GG427">
            <v>38224</v>
          </cell>
          <cell r="GH427">
            <v>8.4</v>
          </cell>
          <cell r="GI427" t="str">
            <v>&amp;^%</v>
          </cell>
          <cell r="GJ427" t="str">
            <v>&amp;^%</v>
          </cell>
          <cell r="GK427" t="str">
            <v>&amp;^%</v>
          </cell>
          <cell r="GL427" t="str">
            <v>&amp;^%</v>
          </cell>
          <cell r="GN427" t="str">
            <v>Croydon</v>
          </cell>
          <cell r="GO427" t="str">
            <v>E09000008</v>
          </cell>
          <cell r="GP427">
            <v>41000</v>
          </cell>
          <cell r="GQ427">
            <v>6.6</v>
          </cell>
          <cell r="GR427">
            <v>15.84</v>
          </cell>
          <cell r="GS427">
            <v>5.2</v>
          </cell>
          <cell r="GT427">
            <v>18.46</v>
          </cell>
          <cell r="GU427">
            <v>4</v>
          </cell>
          <cell r="GV427">
            <v>8.41</v>
          </cell>
          <cell r="GW427">
            <v>6.4</v>
          </cell>
          <cell r="GX427" t="str">
            <v>&amp;^%</v>
          </cell>
          <cell r="GY427" t="str">
            <v>&amp;^%</v>
          </cell>
        </row>
        <row r="428">
          <cell r="A428" t="str">
            <v>Ealing</v>
          </cell>
          <cell r="B428" t="str">
            <v>E09000009</v>
          </cell>
          <cell r="C428">
            <v>40000</v>
          </cell>
          <cell r="D428">
            <v>6.5</v>
          </cell>
          <cell r="E428">
            <v>622.79999999999995</v>
          </cell>
          <cell r="F428">
            <v>6.3</v>
          </cell>
          <cell r="G428">
            <v>687.1</v>
          </cell>
          <cell r="H428">
            <v>4</v>
          </cell>
          <cell r="I428">
            <v>310.39999999999998</v>
          </cell>
          <cell r="J428">
            <v>4.3</v>
          </cell>
          <cell r="K428" t="str">
            <v>&amp;^%</v>
          </cell>
          <cell r="L428" t="str">
            <v>&amp;^%</v>
          </cell>
          <cell r="N428" t="str">
            <v>Ealing</v>
          </cell>
          <cell r="O428" t="str">
            <v>E09000009</v>
          </cell>
          <cell r="P428">
            <v>62000</v>
          </cell>
          <cell r="Q428">
            <v>5.2</v>
          </cell>
          <cell r="R428">
            <v>37.6</v>
          </cell>
          <cell r="S428">
            <v>1.5</v>
          </cell>
          <cell r="T428">
            <v>39.299999999999997</v>
          </cell>
          <cell r="U428">
            <v>0.8</v>
          </cell>
          <cell r="V428">
            <v>34.6</v>
          </cell>
          <cell r="W428">
            <v>1.9</v>
          </cell>
          <cell r="X428">
            <v>47.5</v>
          </cell>
          <cell r="Y428">
            <v>11</v>
          </cell>
          <cell r="AA428" t="str">
            <v>Ealing</v>
          </cell>
          <cell r="AB428" t="str">
            <v>E09000009</v>
          </cell>
          <cell r="AC428">
            <v>48000</v>
          </cell>
          <cell r="AD428">
            <v>8</v>
          </cell>
          <cell r="AE428">
            <v>30471</v>
          </cell>
          <cell r="AF428">
            <v>8.8000000000000007</v>
          </cell>
          <cell r="AG428">
            <v>34335</v>
          </cell>
          <cell r="AH428">
            <v>4.9000000000000004</v>
          </cell>
          <cell r="AI428">
            <v>14942</v>
          </cell>
          <cell r="AJ428">
            <v>6.3</v>
          </cell>
          <cell r="AK428" t="str">
            <v>&amp;^%</v>
          </cell>
          <cell r="AL428" t="str">
            <v>&amp;^%</v>
          </cell>
          <cell r="AN428" t="str">
            <v>Ealing</v>
          </cell>
          <cell r="AO428" t="str">
            <v>E09000009</v>
          </cell>
          <cell r="AP428">
            <v>62000</v>
          </cell>
          <cell r="AQ428">
            <v>5.2</v>
          </cell>
          <cell r="AR428">
            <v>14.66</v>
          </cell>
          <cell r="AS428">
            <v>5.0999999999999996</v>
          </cell>
          <cell r="AT428">
            <v>16.170000000000002</v>
          </cell>
          <cell r="AU428">
            <v>3.2</v>
          </cell>
          <cell r="AV428">
            <v>7.17</v>
          </cell>
          <cell r="AW428">
            <v>3.7</v>
          </cell>
          <cell r="AX428" t="str">
            <v>&amp;^%</v>
          </cell>
          <cell r="AY428" t="str">
            <v>&amp;^%</v>
          </cell>
          <cell r="BA428" t="str">
            <v>Ealing</v>
          </cell>
          <cell r="BB428" t="str">
            <v>E09000009</v>
          </cell>
          <cell r="BC428">
            <v>62000</v>
          </cell>
          <cell r="BD428">
            <v>5.2</v>
          </cell>
          <cell r="BE428">
            <v>565</v>
          </cell>
          <cell r="BF428">
            <v>5</v>
          </cell>
          <cell r="BG428">
            <v>634.9</v>
          </cell>
          <cell r="BH428">
            <v>3.1</v>
          </cell>
          <cell r="BI428">
            <v>288.60000000000002</v>
          </cell>
          <cell r="BJ428">
            <v>2.9</v>
          </cell>
          <cell r="BK428" t="str">
            <v>&amp;^%</v>
          </cell>
          <cell r="BL428" t="str">
            <v>&amp;^%</v>
          </cell>
          <cell r="BN428" t="str">
            <v>Ealing</v>
          </cell>
          <cell r="BO428" t="str">
            <v>E09000009</v>
          </cell>
          <cell r="BP428">
            <v>84000</v>
          </cell>
          <cell r="BQ428">
            <v>4.4000000000000004</v>
          </cell>
          <cell r="BR428">
            <v>37</v>
          </cell>
          <cell r="BS428">
            <v>1</v>
          </cell>
          <cell r="BT428">
            <v>33.6</v>
          </cell>
          <cell r="BU428">
            <v>1.5</v>
          </cell>
          <cell r="BV428">
            <v>15</v>
          </cell>
          <cell r="BW428">
            <v>8.5</v>
          </cell>
          <cell r="BX428">
            <v>45</v>
          </cell>
          <cell r="BY428">
            <v>8.1999999999999993</v>
          </cell>
          <cell r="CA428" t="str">
            <v>Ealing</v>
          </cell>
          <cell r="CB428" t="str">
            <v>E09000009</v>
          </cell>
          <cell r="CC428">
            <v>63000</v>
          </cell>
          <cell r="CD428">
            <v>7.1</v>
          </cell>
          <cell r="CE428">
            <v>25141</v>
          </cell>
          <cell r="CF428">
            <v>11</v>
          </cell>
          <cell r="CG428">
            <v>29218</v>
          </cell>
          <cell r="CH428">
            <v>5.3</v>
          </cell>
          <cell r="CI428" t="str">
            <v>&amp;^%</v>
          </cell>
          <cell r="CJ428" t="str">
            <v>&amp;^%</v>
          </cell>
          <cell r="CK428" t="str">
            <v>&amp;^%</v>
          </cell>
          <cell r="CL428" t="str">
            <v>&amp;^%</v>
          </cell>
          <cell r="CN428" t="str">
            <v>Ealing</v>
          </cell>
          <cell r="CO428" t="str">
            <v>E09000009</v>
          </cell>
          <cell r="CP428">
            <v>84000</v>
          </cell>
          <cell r="CQ428">
            <v>4.4000000000000004</v>
          </cell>
          <cell r="CR428">
            <v>13.08</v>
          </cell>
          <cell r="CS428">
            <v>5.2</v>
          </cell>
          <cell r="CT428">
            <v>15.86</v>
          </cell>
          <cell r="CU428">
            <v>3</v>
          </cell>
          <cell r="CV428">
            <v>6.5</v>
          </cell>
          <cell r="CW428">
            <v>2.5</v>
          </cell>
          <cell r="CX428">
            <v>27.16</v>
          </cell>
          <cell r="CY428">
            <v>16</v>
          </cell>
          <cell r="DA428" t="str">
            <v>Ealing</v>
          </cell>
          <cell r="DB428" t="str">
            <v>E09000009</v>
          </cell>
          <cell r="DC428">
            <v>84000</v>
          </cell>
          <cell r="DD428">
            <v>4.4000000000000004</v>
          </cell>
          <cell r="DE428">
            <v>490</v>
          </cell>
          <cell r="DF428">
            <v>5.2</v>
          </cell>
          <cell r="DG428">
            <v>533.29999999999995</v>
          </cell>
          <cell r="DH428">
            <v>3.3</v>
          </cell>
          <cell r="DI428">
            <v>123.5</v>
          </cell>
          <cell r="DJ428">
            <v>9.3000000000000007</v>
          </cell>
          <cell r="DK428">
            <v>970.4</v>
          </cell>
          <cell r="DL428">
            <v>18</v>
          </cell>
          <cell r="DN428" t="str">
            <v>Ealing</v>
          </cell>
          <cell r="DO428" t="str">
            <v>E09000009</v>
          </cell>
          <cell r="DP428">
            <v>22000</v>
          </cell>
          <cell r="DQ428">
            <v>8.4</v>
          </cell>
          <cell r="DR428">
            <v>37.5</v>
          </cell>
          <cell r="DS428">
            <v>1.5</v>
          </cell>
          <cell r="DT428">
            <v>37.299999999999997</v>
          </cell>
          <cell r="DU428">
            <v>1.2</v>
          </cell>
          <cell r="DV428">
            <v>30.3</v>
          </cell>
          <cell r="DW428">
            <v>4.0999999999999996</v>
          </cell>
          <cell r="DX428" t="str">
            <v>&amp;^%</v>
          </cell>
          <cell r="DY428" t="str">
            <v>&amp;^%</v>
          </cell>
          <cell r="EA428" t="str">
            <v>Ealing</v>
          </cell>
          <cell r="EB428" t="str">
            <v>E09000009</v>
          </cell>
          <cell r="EC428">
            <v>14000</v>
          </cell>
          <cell r="ED428">
            <v>11.6</v>
          </cell>
          <cell r="EE428">
            <v>24059</v>
          </cell>
          <cell r="EF428">
            <v>10</v>
          </cell>
          <cell r="EG428">
            <v>26661</v>
          </cell>
          <cell r="EH428">
            <v>6.2</v>
          </cell>
          <cell r="EI428">
            <v>12387</v>
          </cell>
          <cell r="EJ428">
            <v>18</v>
          </cell>
          <cell r="EK428" t="str">
            <v>&amp;^%</v>
          </cell>
          <cell r="EL428" t="str">
            <v>&amp;^%</v>
          </cell>
          <cell r="EN428" t="str">
            <v>Ealing</v>
          </cell>
          <cell r="EO428" t="str">
            <v>E09000009</v>
          </cell>
          <cell r="EP428">
            <v>22000</v>
          </cell>
          <cell r="EQ428">
            <v>8.4</v>
          </cell>
          <cell r="ER428">
            <v>13.85</v>
          </cell>
          <cell r="ES428">
            <v>6.8</v>
          </cell>
          <cell r="ET428">
            <v>14.46</v>
          </cell>
          <cell r="EU428">
            <v>4</v>
          </cell>
          <cell r="EV428">
            <v>6.68</v>
          </cell>
          <cell r="EW428">
            <v>4.5</v>
          </cell>
          <cell r="EX428" t="str">
            <v>&amp;^%</v>
          </cell>
          <cell r="EY428" t="str">
            <v>&amp;^%</v>
          </cell>
          <cell r="FA428" t="str">
            <v>Ealing</v>
          </cell>
          <cell r="FB428" t="str">
            <v>E09000009</v>
          </cell>
          <cell r="FC428">
            <v>22000</v>
          </cell>
          <cell r="FD428">
            <v>8.4</v>
          </cell>
          <cell r="FE428">
            <v>508.9</v>
          </cell>
          <cell r="FF428">
            <v>6.5</v>
          </cell>
          <cell r="FG428">
            <v>539</v>
          </cell>
          <cell r="FH428">
            <v>3.7</v>
          </cell>
          <cell r="FI428">
            <v>275</v>
          </cell>
          <cell r="FJ428">
            <v>3</v>
          </cell>
          <cell r="FK428" t="str">
            <v>&amp;^%</v>
          </cell>
          <cell r="FL428" t="str">
            <v>&amp;^%</v>
          </cell>
          <cell r="FN428" t="str">
            <v>Ealing</v>
          </cell>
          <cell r="FO428" t="str">
            <v>E09000009</v>
          </cell>
          <cell r="FP428">
            <v>40000</v>
          </cell>
          <cell r="FQ428">
            <v>6.5</v>
          </cell>
          <cell r="FR428">
            <v>39.9</v>
          </cell>
          <cell r="FS428">
            <v>1.4</v>
          </cell>
          <cell r="FT428">
            <v>40.299999999999997</v>
          </cell>
          <cell r="FU428">
            <v>0.9</v>
          </cell>
          <cell r="FV428">
            <v>35</v>
          </cell>
          <cell r="FW428">
            <v>0.7</v>
          </cell>
          <cell r="FX428" t="str">
            <v>&amp;^%</v>
          </cell>
          <cell r="FY428" t="str">
            <v>&amp;^%</v>
          </cell>
          <cell r="GA428" t="str">
            <v>Ealing</v>
          </cell>
          <cell r="GB428" t="str">
            <v>E09000009</v>
          </cell>
          <cell r="GC428">
            <v>34000</v>
          </cell>
          <cell r="GD428">
            <v>10.3</v>
          </cell>
          <cell r="GE428">
            <v>33051</v>
          </cell>
          <cell r="GF428">
            <v>10</v>
          </cell>
          <cell r="GG428">
            <v>37536</v>
          </cell>
          <cell r="GH428">
            <v>6.2</v>
          </cell>
          <cell r="GI428" t="str">
            <v>&amp;^%</v>
          </cell>
          <cell r="GJ428" t="str">
            <v>&amp;^%</v>
          </cell>
          <cell r="GK428" t="str">
            <v>&amp;^%</v>
          </cell>
          <cell r="GL428" t="str">
            <v>&amp;^%</v>
          </cell>
          <cell r="GN428" t="str">
            <v>Ealing</v>
          </cell>
          <cell r="GO428" t="str">
            <v>E09000009</v>
          </cell>
          <cell r="GP428">
            <v>40000</v>
          </cell>
          <cell r="GQ428">
            <v>6.5</v>
          </cell>
          <cell r="GR428">
            <v>15.51</v>
          </cell>
          <cell r="GS428">
            <v>7.6</v>
          </cell>
          <cell r="GT428">
            <v>17.03</v>
          </cell>
          <cell r="GU428">
            <v>4.2</v>
          </cell>
          <cell r="GV428">
            <v>7.52</v>
          </cell>
          <cell r="GW428">
            <v>4</v>
          </cell>
          <cell r="GX428" t="str">
            <v>&amp;^%</v>
          </cell>
          <cell r="GY428" t="str">
            <v>&amp;^%</v>
          </cell>
        </row>
        <row r="429">
          <cell r="A429" t="str">
            <v>Enfield</v>
          </cell>
          <cell r="B429" t="str">
            <v>E09000010</v>
          </cell>
          <cell r="C429">
            <v>27000</v>
          </cell>
          <cell r="D429">
            <v>8</v>
          </cell>
          <cell r="E429">
            <v>585.1</v>
          </cell>
          <cell r="F429">
            <v>7</v>
          </cell>
          <cell r="G429">
            <v>680.5</v>
          </cell>
          <cell r="H429">
            <v>4.5999999999999996</v>
          </cell>
          <cell r="I429">
            <v>325.2</v>
          </cell>
          <cell r="J429">
            <v>3.4</v>
          </cell>
          <cell r="K429" t="str">
            <v>&amp;^%</v>
          </cell>
          <cell r="L429" t="str">
            <v>&amp;^%</v>
          </cell>
          <cell r="N429" t="str">
            <v>Enfield</v>
          </cell>
          <cell r="O429" t="str">
            <v>E09000010</v>
          </cell>
          <cell r="P429">
            <v>45000</v>
          </cell>
          <cell r="Q429">
            <v>6.1</v>
          </cell>
          <cell r="R429">
            <v>37.5</v>
          </cell>
          <cell r="S429">
            <v>1.7</v>
          </cell>
          <cell r="T429">
            <v>40</v>
          </cell>
          <cell r="U429">
            <v>0.9</v>
          </cell>
          <cell r="V429">
            <v>35</v>
          </cell>
          <cell r="W429">
            <v>0.3</v>
          </cell>
          <cell r="X429" t="str">
            <v>&amp;^%</v>
          </cell>
          <cell r="Y429" t="str">
            <v>&amp;^%</v>
          </cell>
          <cell r="AA429" t="str">
            <v>Enfield</v>
          </cell>
          <cell r="AB429" t="str">
            <v>E09000010</v>
          </cell>
          <cell r="AC429">
            <v>41000</v>
          </cell>
          <cell r="AD429">
            <v>7.1</v>
          </cell>
          <cell r="AE429">
            <v>27150</v>
          </cell>
          <cell r="AF429">
            <v>6.6</v>
          </cell>
          <cell r="AG429">
            <v>31771</v>
          </cell>
          <cell r="AH429">
            <v>4.5</v>
          </cell>
          <cell r="AI429">
            <v>14627</v>
          </cell>
          <cell r="AJ429">
            <v>4.9000000000000004</v>
          </cell>
          <cell r="AK429" t="str">
            <v>&amp;^%</v>
          </cell>
          <cell r="AL429" t="str">
            <v>&amp;^%</v>
          </cell>
          <cell r="AN429" t="str">
            <v>Enfield</v>
          </cell>
          <cell r="AO429" t="str">
            <v>E09000010</v>
          </cell>
          <cell r="AP429">
            <v>45000</v>
          </cell>
          <cell r="AQ429">
            <v>6.1</v>
          </cell>
          <cell r="AR429">
            <v>13.34</v>
          </cell>
          <cell r="AS429">
            <v>5.2</v>
          </cell>
          <cell r="AT429">
            <v>15.96</v>
          </cell>
          <cell r="AU429">
            <v>3.6</v>
          </cell>
          <cell r="AV429">
            <v>7.62</v>
          </cell>
          <cell r="AW429">
            <v>3.3</v>
          </cell>
          <cell r="AX429" t="str">
            <v>&amp;^%</v>
          </cell>
          <cell r="AY429" t="str">
            <v>&amp;^%</v>
          </cell>
          <cell r="BA429" t="str">
            <v>Enfield</v>
          </cell>
          <cell r="BB429" t="str">
            <v>E09000010</v>
          </cell>
          <cell r="BC429">
            <v>45000</v>
          </cell>
          <cell r="BD429">
            <v>6.1</v>
          </cell>
          <cell r="BE429">
            <v>548.6</v>
          </cell>
          <cell r="BF429">
            <v>5.3</v>
          </cell>
          <cell r="BG429">
            <v>638.9</v>
          </cell>
          <cell r="BH429">
            <v>3.6</v>
          </cell>
          <cell r="BI429">
            <v>312</v>
          </cell>
          <cell r="BJ429">
            <v>3.7</v>
          </cell>
          <cell r="BK429" t="str">
            <v>&amp;^%</v>
          </cell>
          <cell r="BL429" t="str">
            <v>&amp;^%</v>
          </cell>
          <cell r="BN429" t="str">
            <v>Enfield</v>
          </cell>
          <cell r="BO429" t="str">
            <v>E09000010</v>
          </cell>
          <cell r="BP429">
            <v>70000</v>
          </cell>
          <cell r="BQ429">
            <v>4.8</v>
          </cell>
          <cell r="BR429">
            <v>36</v>
          </cell>
          <cell r="BS429">
            <v>1.1000000000000001</v>
          </cell>
          <cell r="BT429">
            <v>32.200000000000003</v>
          </cell>
          <cell r="BU429">
            <v>1.9</v>
          </cell>
          <cell r="BV429">
            <v>14</v>
          </cell>
          <cell r="BW429">
            <v>12</v>
          </cell>
          <cell r="BX429">
            <v>45</v>
          </cell>
          <cell r="BY429">
            <v>9.4</v>
          </cell>
          <cell r="CA429" t="str">
            <v>Enfield</v>
          </cell>
          <cell r="CB429" t="str">
            <v>E09000010</v>
          </cell>
          <cell r="CC429">
            <v>63000</v>
          </cell>
          <cell r="CD429">
            <v>5.9</v>
          </cell>
          <cell r="CE429">
            <v>22884</v>
          </cell>
          <cell r="CF429">
            <v>6</v>
          </cell>
          <cell r="CG429">
            <v>26159</v>
          </cell>
          <cell r="CH429">
            <v>4.5999999999999996</v>
          </cell>
          <cell r="CI429">
            <v>6896</v>
          </cell>
          <cell r="CJ429">
            <v>16</v>
          </cell>
          <cell r="CK429" t="str">
            <v>&amp;^%</v>
          </cell>
          <cell r="CL429" t="str">
            <v>&amp;^%</v>
          </cell>
          <cell r="CN429" t="str">
            <v>Enfield</v>
          </cell>
          <cell r="CO429" t="str">
            <v>E09000010</v>
          </cell>
          <cell r="CP429">
            <v>70000</v>
          </cell>
          <cell r="CQ429">
            <v>4.8</v>
          </cell>
          <cell r="CR429">
            <v>12.24</v>
          </cell>
          <cell r="CS429">
            <v>4.5</v>
          </cell>
          <cell r="CT429">
            <v>15.8</v>
          </cell>
          <cell r="CU429">
            <v>3.3</v>
          </cell>
          <cell r="CV429">
            <v>6.7</v>
          </cell>
          <cell r="CW429">
            <v>2.8</v>
          </cell>
          <cell r="CX429" t="str">
            <v>&amp;^%</v>
          </cell>
          <cell r="CY429" t="str">
            <v>&amp;^%</v>
          </cell>
          <cell r="DA429" t="str">
            <v>Enfield</v>
          </cell>
          <cell r="DB429" t="str">
            <v>E09000010</v>
          </cell>
          <cell r="DC429">
            <v>70000</v>
          </cell>
          <cell r="DD429">
            <v>4.8</v>
          </cell>
          <cell r="DE429">
            <v>430.9</v>
          </cell>
          <cell r="DF429">
            <v>5.8</v>
          </cell>
          <cell r="DG429">
            <v>508.1</v>
          </cell>
          <cell r="DH429">
            <v>3.7</v>
          </cell>
          <cell r="DI429">
            <v>121.5</v>
          </cell>
          <cell r="DJ429">
            <v>9.6999999999999993</v>
          </cell>
          <cell r="DK429" t="str">
            <v>&amp;^%</v>
          </cell>
          <cell r="DL429" t="str">
            <v>&amp;^%</v>
          </cell>
          <cell r="DN429" t="str">
            <v>Enfield</v>
          </cell>
          <cell r="DO429" t="str">
            <v>E09000010</v>
          </cell>
          <cell r="DP429">
            <v>17000</v>
          </cell>
          <cell r="DQ429">
            <v>9.5</v>
          </cell>
          <cell r="DR429">
            <v>37.4</v>
          </cell>
          <cell r="DS429">
            <v>1</v>
          </cell>
          <cell r="DT429">
            <v>37.799999999999997</v>
          </cell>
          <cell r="DU429">
            <v>1.1000000000000001</v>
          </cell>
          <cell r="DV429">
            <v>33.1</v>
          </cell>
          <cell r="DW429">
            <v>2.9</v>
          </cell>
          <cell r="DX429" t="str">
            <v>&amp;^%</v>
          </cell>
          <cell r="DY429" t="str">
            <v>&amp;^%</v>
          </cell>
          <cell r="EA429" t="str">
            <v>Enfield</v>
          </cell>
          <cell r="EB429" t="str">
            <v>E09000010</v>
          </cell>
          <cell r="EC429">
            <v>16000</v>
          </cell>
          <cell r="ED429">
            <v>10.9</v>
          </cell>
          <cell r="EE429">
            <v>25350</v>
          </cell>
          <cell r="EF429">
            <v>7.5</v>
          </cell>
          <cell r="EG429">
            <v>29525</v>
          </cell>
          <cell r="EH429">
            <v>6.9</v>
          </cell>
          <cell r="EI429">
            <v>13380</v>
          </cell>
          <cell r="EJ429">
            <v>11</v>
          </cell>
          <cell r="EK429" t="str">
            <v>&amp;^%</v>
          </cell>
          <cell r="EL429" t="str">
            <v>&amp;^%</v>
          </cell>
          <cell r="EN429" t="str">
            <v>Enfield</v>
          </cell>
          <cell r="EO429" t="str">
            <v>E09000010</v>
          </cell>
          <cell r="EP429">
            <v>17000</v>
          </cell>
          <cell r="EQ429">
            <v>9.5</v>
          </cell>
          <cell r="ER429">
            <v>13.57</v>
          </cell>
          <cell r="ES429">
            <v>7.2</v>
          </cell>
          <cell r="ET429">
            <v>15.15</v>
          </cell>
          <cell r="EU429">
            <v>5.0999999999999996</v>
          </cell>
          <cell r="EV429">
            <v>7.62</v>
          </cell>
          <cell r="EW429">
            <v>5.6</v>
          </cell>
          <cell r="EX429" t="str">
            <v>&amp;^%</v>
          </cell>
          <cell r="EY429" t="str">
            <v>&amp;^%</v>
          </cell>
          <cell r="FA429" t="str">
            <v>Enfield</v>
          </cell>
          <cell r="FB429" t="str">
            <v>E09000010</v>
          </cell>
          <cell r="FC429">
            <v>17000</v>
          </cell>
          <cell r="FD429">
            <v>9.5</v>
          </cell>
          <cell r="FE429">
            <v>511.2</v>
          </cell>
          <cell r="FF429">
            <v>6.7</v>
          </cell>
          <cell r="FG429">
            <v>572.29999999999995</v>
          </cell>
          <cell r="FH429">
            <v>5.3</v>
          </cell>
          <cell r="FI429">
            <v>275.60000000000002</v>
          </cell>
          <cell r="FJ429">
            <v>5.3</v>
          </cell>
          <cell r="FK429" t="str">
            <v>&amp;^%</v>
          </cell>
          <cell r="FL429" t="str">
            <v>&amp;^%</v>
          </cell>
          <cell r="FN429" t="str">
            <v>Enfield</v>
          </cell>
          <cell r="FO429" t="str">
            <v>E09000010</v>
          </cell>
          <cell r="FP429">
            <v>27000</v>
          </cell>
          <cell r="FQ429">
            <v>8</v>
          </cell>
          <cell r="FR429">
            <v>40</v>
          </cell>
          <cell r="FS429">
            <v>1.9</v>
          </cell>
          <cell r="FT429">
            <v>41.4</v>
          </cell>
          <cell r="FU429">
            <v>1.2</v>
          </cell>
          <cell r="FV429">
            <v>35.700000000000003</v>
          </cell>
          <cell r="FW429">
            <v>0.7</v>
          </cell>
          <cell r="FX429" t="str">
            <v>&amp;^%</v>
          </cell>
          <cell r="FY429" t="str">
            <v>&amp;^%</v>
          </cell>
          <cell r="GA429" t="str">
            <v>Enfield</v>
          </cell>
          <cell r="GB429" t="str">
            <v>E09000010</v>
          </cell>
          <cell r="GC429">
            <v>25000</v>
          </cell>
          <cell r="GD429">
            <v>9.4</v>
          </cell>
          <cell r="GE429">
            <v>28735</v>
          </cell>
          <cell r="GF429">
            <v>9</v>
          </cell>
          <cell r="GG429">
            <v>33217</v>
          </cell>
          <cell r="GH429">
            <v>5.8</v>
          </cell>
          <cell r="GI429">
            <v>15172</v>
          </cell>
          <cell r="GJ429">
            <v>9.1</v>
          </cell>
          <cell r="GK429" t="str">
            <v>&amp;^%</v>
          </cell>
          <cell r="GL429" t="str">
            <v>&amp;^%</v>
          </cell>
          <cell r="GN429" t="str">
            <v>Enfield</v>
          </cell>
          <cell r="GO429" t="str">
            <v>E09000010</v>
          </cell>
          <cell r="GP429">
            <v>27000</v>
          </cell>
          <cell r="GQ429">
            <v>8</v>
          </cell>
          <cell r="GR429">
            <v>13.12</v>
          </cell>
          <cell r="GS429">
            <v>7.6</v>
          </cell>
          <cell r="GT429">
            <v>16.43</v>
          </cell>
          <cell r="GU429">
            <v>4.8</v>
          </cell>
          <cell r="GV429">
            <v>7.53</v>
          </cell>
          <cell r="GW429">
            <v>4</v>
          </cell>
          <cell r="GX429" t="str">
            <v>&amp;^%</v>
          </cell>
          <cell r="GY429" t="str">
            <v>&amp;^%</v>
          </cell>
        </row>
        <row r="430">
          <cell r="A430" t="str">
            <v>Greenwich</v>
          </cell>
          <cell r="B430" t="str">
            <v>E09000011</v>
          </cell>
          <cell r="C430">
            <v>24000</v>
          </cell>
          <cell r="D430">
            <v>8.5</v>
          </cell>
          <cell r="E430">
            <v>594.20000000000005</v>
          </cell>
          <cell r="F430">
            <v>6.9</v>
          </cell>
          <cell r="G430">
            <v>685.4</v>
          </cell>
          <cell r="H430">
            <v>4.7</v>
          </cell>
          <cell r="I430">
            <v>337.1</v>
          </cell>
          <cell r="J430">
            <v>5.4</v>
          </cell>
          <cell r="K430" t="str">
            <v>&amp;^%</v>
          </cell>
          <cell r="L430" t="str">
            <v>&amp;^%</v>
          </cell>
          <cell r="N430" t="str">
            <v>Greenwich</v>
          </cell>
          <cell r="O430" t="str">
            <v>E09000011</v>
          </cell>
          <cell r="P430">
            <v>44000</v>
          </cell>
          <cell r="Q430">
            <v>6.2</v>
          </cell>
          <cell r="R430">
            <v>37.5</v>
          </cell>
          <cell r="S430">
            <v>1.5</v>
          </cell>
          <cell r="T430">
            <v>38.4</v>
          </cell>
          <cell r="U430">
            <v>1.1000000000000001</v>
          </cell>
          <cell r="V430">
            <v>30.6</v>
          </cell>
          <cell r="W430">
            <v>6.1</v>
          </cell>
          <cell r="X430" t="str">
            <v>&amp;^%</v>
          </cell>
          <cell r="Y430" t="str">
            <v>&amp;^%</v>
          </cell>
          <cell r="AA430" t="str">
            <v>Greenwich</v>
          </cell>
          <cell r="AB430" t="str">
            <v>E09000011</v>
          </cell>
          <cell r="AC430">
            <v>37000</v>
          </cell>
          <cell r="AD430">
            <v>9.4</v>
          </cell>
          <cell r="AE430">
            <v>30071</v>
          </cell>
          <cell r="AF430">
            <v>9.1999999999999993</v>
          </cell>
          <cell r="AG430">
            <v>32810</v>
          </cell>
          <cell r="AH430">
            <v>6.5</v>
          </cell>
          <cell r="AI430" t="str">
            <v>&amp;^%</v>
          </cell>
          <cell r="AJ430" t="str">
            <v>&amp;^%</v>
          </cell>
          <cell r="AK430" t="str">
            <v>&amp;^%</v>
          </cell>
          <cell r="AL430" t="str">
            <v>&amp;^%</v>
          </cell>
          <cell r="AN430" t="str">
            <v>Greenwich</v>
          </cell>
          <cell r="AO430" t="str">
            <v>E09000011</v>
          </cell>
          <cell r="AP430">
            <v>44000</v>
          </cell>
          <cell r="AQ430">
            <v>6.2</v>
          </cell>
          <cell r="AR430">
            <v>15.42</v>
          </cell>
          <cell r="AS430">
            <v>4.5</v>
          </cell>
          <cell r="AT430">
            <v>16.72</v>
          </cell>
          <cell r="AU430">
            <v>3.3</v>
          </cell>
          <cell r="AV430">
            <v>8.1300000000000008</v>
          </cell>
          <cell r="AW430">
            <v>5.2</v>
          </cell>
          <cell r="AX430" t="str">
            <v>&amp;^%</v>
          </cell>
          <cell r="AY430" t="str">
            <v>&amp;^%</v>
          </cell>
          <cell r="BA430" t="str">
            <v>Greenwich</v>
          </cell>
          <cell r="BB430" t="str">
            <v>E09000011</v>
          </cell>
          <cell r="BC430">
            <v>44000</v>
          </cell>
          <cell r="BD430">
            <v>6.2</v>
          </cell>
          <cell r="BE430">
            <v>579.1</v>
          </cell>
          <cell r="BF430">
            <v>4.8</v>
          </cell>
          <cell r="BG430">
            <v>642</v>
          </cell>
          <cell r="BH430">
            <v>3.2</v>
          </cell>
          <cell r="BI430">
            <v>330</v>
          </cell>
          <cell r="BJ430">
            <v>4.0999999999999996</v>
          </cell>
          <cell r="BK430" t="str">
            <v>&amp;^%</v>
          </cell>
          <cell r="BL430" t="str">
            <v>&amp;^%</v>
          </cell>
          <cell r="BN430" t="str">
            <v>Greenwich</v>
          </cell>
          <cell r="BO430" t="str">
            <v>E09000011</v>
          </cell>
          <cell r="BP430">
            <v>63000</v>
          </cell>
          <cell r="BQ430">
            <v>5</v>
          </cell>
          <cell r="BR430">
            <v>35</v>
          </cell>
          <cell r="BS430">
            <v>1.7</v>
          </cell>
          <cell r="BT430">
            <v>31.7</v>
          </cell>
          <cell r="BU430">
            <v>2</v>
          </cell>
          <cell r="BV430">
            <v>13.9</v>
          </cell>
          <cell r="BW430">
            <v>13</v>
          </cell>
          <cell r="BX430" t="str">
            <v>&amp;^%</v>
          </cell>
          <cell r="BY430" t="str">
            <v>&amp;^%</v>
          </cell>
          <cell r="CA430" t="str">
            <v>Greenwich</v>
          </cell>
          <cell r="CB430" t="str">
            <v>E09000011</v>
          </cell>
          <cell r="CC430">
            <v>53000</v>
          </cell>
          <cell r="CD430">
            <v>7.3</v>
          </cell>
          <cell r="CE430">
            <v>23867</v>
          </cell>
          <cell r="CF430">
            <v>11</v>
          </cell>
          <cell r="CG430">
            <v>26425</v>
          </cell>
          <cell r="CH430">
            <v>5.6</v>
          </cell>
          <cell r="CI430" t="str">
            <v>&amp;^%</v>
          </cell>
          <cell r="CJ430" t="str">
            <v>&amp;^%</v>
          </cell>
          <cell r="CK430" t="str">
            <v>&amp;^%</v>
          </cell>
          <cell r="CL430" t="str">
            <v>&amp;^%</v>
          </cell>
          <cell r="CN430" t="str">
            <v>Greenwich</v>
          </cell>
          <cell r="CO430" t="str">
            <v>E09000011</v>
          </cell>
          <cell r="CP430">
            <v>63000</v>
          </cell>
          <cell r="CQ430">
            <v>5</v>
          </cell>
          <cell r="CR430">
            <v>14</v>
          </cell>
          <cell r="CS430">
            <v>4</v>
          </cell>
          <cell r="CT430">
            <v>16.149999999999999</v>
          </cell>
          <cell r="CU430">
            <v>3</v>
          </cell>
          <cell r="CV430">
            <v>7.17</v>
          </cell>
          <cell r="CW430">
            <v>3.2</v>
          </cell>
          <cell r="CX430" t="str">
            <v>&amp;^%</v>
          </cell>
          <cell r="CY430" t="str">
            <v>&amp;^%</v>
          </cell>
          <cell r="DA430" t="str">
            <v>Greenwich</v>
          </cell>
          <cell r="DB430" t="str">
            <v>E09000011</v>
          </cell>
          <cell r="DC430">
            <v>63000</v>
          </cell>
          <cell r="DD430">
            <v>5</v>
          </cell>
          <cell r="DE430">
            <v>468.3</v>
          </cell>
          <cell r="DF430">
            <v>5.9</v>
          </cell>
          <cell r="DG430">
            <v>512.29999999999995</v>
          </cell>
          <cell r="DH430">
            <v>3.6</v>
          </cell>
          <cell r="DI430">
            <v>124</v>
          </cell>
          <cell r="DJ430">
            <v>11</v>
          </cell>
          <cell r="DK430">
            <v>900.2</v>
          </cell>
          <cell r="DL430">
            <v>20</v>
          </cell>
          <cell r="DN430" t="str">
            <v>Greenwich</v>
          </cell>
          <cell r="DO430" t="str">
            <v>E09000011</v>
          </cell>
          <cell r="DP430">
            <v>20000</v>
          </cell>
          <cell r="DQ430">
            <v>8.9</v>
          </cell>
          <cell r="DR430">
            <v>36.200000000000003</v>
          </cell>
          <cell r="DS430">
            <v>1.7</v>
          </cell>
          <cell r="DT430">
            <v>36.6</v>
          </cell>
          <cell r="DU430">
            <v>1.4</v>
          </cell>
          <cell r="DV430">
            <v>27.6</v>
          </cell>
          <cell r="DW430">
            <v>6.3</v>
          </cell>
          <cell r="DX430" t="str">
            <v>&amp;^%</v>
          </cell>
          <cell r="DY430" t="str">
            <v>&amp;^%</v>
          </cell>
          <cell r="EA430" t="str">
            <v>Greenwich</v>
          </cell>
          <cell r="EB430" t="str">
            <v>E09000011</v>
          </cell>
          <cell r="EC430">
            <v>17000</v>
          </cell>
          <cell r="ED430">
            <v>16.399999999999999</v>
          </cell>
          <cell r="EE430">
            <v>27886</v>
          </cell>
          <cell r="EF430">
            <v>19</v>
          </cell>
          <cell r="EG430">
            <v>29496</v>
          </cell>
          <cell r="EH430">
            <v>12</v>
          </cell>
          <cell r="EI430" t="str">
            <v>&amp;^%</v>
          </cell>
          <cell r="EJ430" t="str">
            <v>&amp;^%</v>
          </cell>
          <cell r="EK430" t="str">
            <v>&amp;^%</v>
          </cell>
          <cell r="EL430" t="str">
            <v>&amp;^%</v>
          </cell>
          <cell r="EN430" t="str">
            <v>Greenwich</v>
          </cell>
          <cell r="EO430" t="str">
            <v>E09000011</v>
          </cell>
          <cell r="EP430">
            <v>20000</v>
          </cell>
          <cell r="EQ430">
            <v>8.9</v>
          </cell>
          <cell r="ER430">
            <v>15.31</v>
          </cell>
          <cell r="ES430">
            <v>8.3000000000000007</v>
          </cell>
          <cell r="ET430">
            <v>16.13</v>
          </cell>
          <cell r="EU430">
            <v>4.0999999999999996</v>
          </cell>
          <cell r="EV430">
            <v>7.78</v>
          </cell>
          <cell r="EW430">
            <v>8</v>
          </cell>
          <cell r="EX430" t="str">
            <v>&amp;^%</v>
          </cell>
          <cell r="EY430" t="str">
            <v>&amp;^%</v>
          </cell>
          <cell r="FA430" t="str">
            <v>Greenwich</v>
          </cell>
          <cell r="FB430" t="str">
            <v>E09000011</v>
          </cell>
          <cell r="FC430">
            <v>20000</v>
          </cell>
          <cell r="FD430">
            <v>8.9</v>
          </cell>
          <cell r="FE430">
            <v>557.20000000000005</v>
          </cell>
          <cell r="FF430">
            <v>7.6</v>
          </cell>
          <cell r="FG430">
            <v>589.9</v>
          </cell>
          <cell r="FH430">
            <v>3.9</v>
          </cell>
          <cell r="FI430">
            <v>313.3</v>
          </cell>
          <cell r="FJ430">
            <v>8.4</v>
          </cell>
          <cell r="FK430" t="str">
            <v>&amp;^%</v>
          </cell>
          <cell r="FL430" t="str">
            <v>&amp;^%</v>
          </cell>
          <cell r="FN430" t="str">
            <v>Greenwich</v>
          </cell>
          <cell r="FO430" t="str">
            <v>E09000011</v>
          </cell>
          <cell r="FP430">
            <v>24000</v>
          </cell>
          <cell r="FQ430">
            <v>8.5</v>
          </cell>
          <cell r="FR430">
            <v>38.1</v>
          </cell>
          <cell r="FS430">
            <v>2</v>
          </cell>
          <cell r="FT430">
            <v>39.9</v>
          </cell>
          <cell r="FU430">
            <v>1.6</v>
          </cell>
          <cell r="FV430">
            <v>35</v>
          </cell>
          <cell r="FW430">
            <v>3.1</v>
          </cell>
          <cell r="FX430" t="str">
            <v>&amp;^%</v>
          </cell>
          <cell r="FY430" t="str">
            <v>&amp;^%</v>
          </cell>
          <cell r="GA430" t="str">
            <v>Greenwich</v>
          </cell>
          <cell r="GB430" t="str">
            <v>E09000011</v>
          </cell>
          <cell r="GC430">
            <v>20000</v>
          </cell>
          <cell r="GD430">
            <v>10.3</v>
          </cell>
          <cell r="GE430">
            <v>30551</v>
          </cell>
          <cell r="GF430">
            <v>9.1</v>
          </cell>
          <cell r="GG430">
            <v>35651</v>
          </cell>
          <cell r="GH430">
            <v>6.2</v>
          </cell>
          <cell r="GI430">
            <v>16932</v>
          </cell>
          <cell r="GJ430">
            <v>12</v>
          </cell>
          <cell r="GK430" t="str">
            <v>&amp;^%</v>
          </cell>
          <cell r="GL430" t="str">
            <v>&amp;^%</v>
          </cell>
          <cell r="GN430" t="str">
            <v>Greenwich</v>
          </cell>
          <cell r="GO430" t="str">
            <v>E09000011</v>
          </cell>
          <cell r="GP430">
            <v>24000</v>
          </cell>
          <cell r="GQ430">
            <v>8.5</v>
          </cell>
          <cell r="GR430">
            <v>15.6</v>
          </cell>
          <cell r="GS430">
            <v>5.6</v>
          </cell>
          <cell r="GT430">
            <v>17.170000000000002</v>
          </cell>
          <cell r="GU430">
            <v>4.8</v>
          </cell>
          <cell r="GV430">
            <v>8.15</v>
          </cell>
          <cell r="GW430">
            <v>7.9</v>
          </cell>
          <cell r="GX430" t="str">
            <v>&amp;^%</v>
          </cell>
          <cell r="GY430" t="str">
            <v>&amp;^%</v>
          </cell>
        </row>
        <row r="431">
          <cell r="A431" t="str">
            <v>Harrow</v>
          </cell>
          <cell r="B431" t="str">
            <v>E09000015</v>
          </cell>
          <cell r="C431">
            <v>21000</v>
          </cell>
          <cell r="D431">
            <v>9.5</v>
          </cell>
          <cell r="E431">
            <v>539.5</v>
          </cell>
          <cell r="F431">
            <v>8.5</v>
          </cell>
          <cell r="G431">
            <v>648.20000000000005</v>
          </cell>
          <cell r="H431">
            <v>5.6</v>
          </cell>
          <cell r="I431">
            <v>302.2</v>
          </cell>
          <cell r="J431">
            <v>7.7</v>
          </cell>
          <cell r="K431" t="str">
            <v>&amp;^%</v>
          </cell>
          <cell r="L431" t="str">
            <v>&amp;^%</v>
          </cell>
          <cell r="N431" t="str">
            <v>Harrow</v>
          </cell>
          <cell r="O431" t="str">
            <v>E09000015</v>
          </cell>
          <cell r="P431">
            <v>38000</v>
          </cell>
          <cell r="Q431">
            <v>6.8</v>
          </cell>
          <cell r="R431">
            <v>37.5</v>
          </cell>
          <cell r="S431">
            <v>1.1000000000000001</v>
          </cell>
          <cell r="T431">
            <v>38.5</v>
          </cell>
          <cell r="U431">
            <v>1.1000000000000001</v>
          </cell>
          <cell r="V431">
            <v>32.5</v>
          </cell>
          <cell r="W431">
            <v>5.5</v>
          </cell>
          <cell r="X431" t="str">
            <v>&amp;^%</v>
          </cell>
          <cell r="Y431" t="str">
            <v>&amp;^%</v>
          </cell>
          <cell r="AA431" t="str">
            <v>Harrow</v>
          </cell>
          <cell r="AB431" t="str">
            <v>E09000015</v>
          </cell>
          <cell r="AC431">
            <v>33000</v>
          </cell>
          <cell r="AD431">
            <v>9.4</v>
          </cell>
          <cell r="AE431">
            <v>26892</v>
          </cell>
          <cell r="AF431">
            <v>7.3</v>
          </cell>
          <cell r="AG431">
            <v>32028</v>
          </cell>
          <cell r="AH431">
            <v>5.8</v>
          </cell>
          <cell r="AI431">
            <v>15265</v>
          </cell>
          <cell r="AJ431">
            <v>6</v>
          </cell>
          <cell r="AK431" t="str">
            <v>&amp;^%</v>
          </cell>
          <cell r="AL431" t="str">
            <v>&amp;^%</v>
          </cell>
          <cell r="AN431" t="str">
            <v>Harrow</v>
          </cell>
          <cell r="AO431" t="str">
            <v>E09000015</v>
          </cell>
          <cell r="AP431">
            <v>38000</v>
          </cell>
          <cell r="AQ431">
            <v>6.8</v>
          </cell>
          <cell r="AR431">
            <v>13.66</v>
          </cell>
          <cell r="AS431">
            <v>6</v>
          </cell>
          <cell r="AT431">
            <v>15.96</v>
          </cell>
          <cell r="AU431">
            <v>4.3</v>
          </cell>
          <cell r="AV431">
            <v>7.65</v>
          </cell>
          <cell r="AW431">
            <v>2.7</v>
          </cell>
          <cell r="AX431" t="str">
            <v>&amp;^%</v>
          </cell>
          <cell r="AY431" t="str">
            <v>&amp;^%</v>
          </cell>
          <cell r="BA431" t="str">
            <v>Harrow</v>
          </cell>
          <cell r="BB431" t="str">
            <v>E09000015</v>
          </cell>
          <cell r="BC431">
            <v>38000</v>
          </cell>
          <cell r="BD431">
            <v>6.8</v>
          </cell>
          <cell r="BE431">
            <v>519.70000000000005</v>
          </cell>
          <cell r="BF431">
            <v>5.0999999999999996</v>
          </cell>
          <cell r="BG431">
            <v>614</v>
          </cell>
          <cell r="BH431">
            <v>4.0999999999999996</v>
          </cell>
          <cell r="BI431">
            <v>300.10000000000002</v>
          </cell>
          <cell r="BJ431">
            <v>4.3</v>
          </cell>
          <cell r="BK431" t="str">
            <v>&amp;^%</v>
          </cell>
          <cell r="BL431" t="str">
            <v>&amp;^%</v>
          </cell>
          <cell r="BN431" t="str">
            <v>Harrow</v>
          </cell>
          <cell r="BO431" t="str">
            <v>E09000015</v>
          </cell>
          <cell r="BP431">
            <v>57000</v>
          </cell>
          <cell r="BQ431">
            <v>5.4</v>
          </cell>
          <cell r="BR431">
            <v>36</v>
          </cell>
          <cell r="BS431">
            <v>1.6</v>
          </cell>
          <cell r="BT431">
            <v>31.9</v>
          </cell>
          <cell r="BU431">
            <v>2</v>
          </cell>
          <cell r="BV431">
            <v>13.3</v>
          </cell>
          <cell r="BW431">
            <v>13</v>
          </cell>
          <cell r="BX431" t="str">
            <v>&amp;^%</v>
          </cell>
          <cell r="BY431" t="str">
            <v>&amp;^%</v>
          </cell>
          <cell r="CA431" t="str">
            <v>Harrow</v>
          </cell>
          <cell r="CB431" t="str">
            <v>E09000015</v>
          </cell>
          <cell r="CC431">
            <v>50000</v>
          </cell>
          <cell r="CD431">
            <v>7.8</v>
          </cell>
          <cell r="CE431">
            <v>20613</v>
          </cell>
          <cell r="CF431">
            <v>9.8000000000000007</v>
          </cell>
          <cell r="CG431">
            <v>24618</v>
          </cell>
          <cell r="CH431">
            <v>6.8</v>
          </cell>
          <cell r="CI431" t="str">
            <v>&amp;^%</v>
          </cell>
          <cell r="CJ431" t="str">
            <v>&amp;^%</v>
          </cell>
          <cell r="CK431" t="str">
            <v>&amp;^%</v>
          </cell>
          <cell r="CL431" t="str">
            <v>&amp;^%</v>
          </cell>
          <cell r="CN431" t="str">
            <v>Harrow</v>
          </cell>
          <cell r="CO431" t="str">
            <v>E09000015</v>
          </cell>
          <cell r="CP431">
            <v>57000</v>
          </cell>
          <cell r="CQ431">
            <v>5.4</v>
          </cell>
          <cell r="CR431">
            <v>11.44</v>
          </cell>
          <cell r="CS431">
            <v>6.6</v>
          </cell>
          <cell r="CT431">
            <v>14.87</v>
          </cell>
          <cell r="CU431">
            <v>3.9</v>
          </cell>
          <cell r="CV431">
            <v>6.57</v>
          </cell>
          <cell r="CW431">
            <v>3.1</v>
          </cell>
          <cell r="CX431" t="str">
            <v>&amp;^%</v>
          </cell>
          <cell r="CY431" t="str">
            <v>&amp;^%</v>
          </cell>
          <cell r="DA431" t="str">
            <v>Harrow</v>
          </cell>
          <cell r="DB431" t="str">
            <v>E09000015</v>
          </cell>
          <cell r="DC431">
            <v>57000</v>
          </cell>
          <cell r="DD431">
            <v>5.4</v>
          </cell>
          <cell r="DE431">
            <v>408.8</v>
          </cell>
          <cell r="DF431">
            <v>6.7</v>
          </cell>
          <cell r="DG431">
            <v>474</v>
          </cell>
          <cell r="DH431">
            <v>4.4000000000000004</v>
          </cell>
          <cell r="DI431">
            <v>119.3</v>
          </cell>
          <cell r="DJ431">
            <v>13</v>
          </cell>
          <cell r="DK431" t="str">
            <v>&amp;^%</v>
          </cell>
          <cell r="DL431" t="str">
            <v>&amp;^%</v>
          </cell>
          <cell r="DN431" t="str">
            <v>Harrow</v>
          </cell>
          <cell r="DO431" t="str">
            <v>E09000015</v>
          </cell>
          <cell r="DP431">
            <v>18000</v>
          </cell>
          <cell r="DQ431">
            <v>9.6999999999999993</v>
          </cell>
          <cell r="DR431">
            <v>37.299999999999997</v>
          </cell>
          <cell r="DS431">
            <v>1</v>
          </cell>
          <cell r="DT431">
            <v>37.5</v>
          </cell>
          <cell r="DU431">
            <v>2.1</v>
          </cell>
          <cell r="DV431">
            <v>30</v>
          </cell>
          <cell r="DW431">
            <v>6.3</v>
          </cell>
          <cell r="DX431" t="str">
            <v>&amp;^%</v>
          </cell>
          <cell r="DY431" t="str">
            <v>&amp;^%</v>
          </cell>
          <cell r="EA431" t="str">
            <v>Harrow</v>
          </cell>
          <cell r="EB431" t="str">
            <v>E09000015</v>
          </cell>
          <cell r="EC431">
            <v>15000</v>
          </cell>
          <cell r="ED431">
            <v>15.6</v>
          </cell>
          <cell r="EE431">
            <v>22873</v>
          </cell>
          <cell r="EF431">
            <v>9.6</v>
          </cell>
          <cell r="EG431">
            <v>29034</v>
          </cell>
          <cell r="EH431">
            <v>11</v>
          </cell>
          <cell r="EI431">
            <v>13806</v>
          </cell>
          <cell r="EJ431">
            <v>7.8</v>
          </cell>
          <cell r="EK431" t="str">
            <v>&amp;^%</v>
          </cell>
          <cell r="EL431" t="str">
            <v>&amp;^%</v>
          </cell>
          <cell r="EN431" t="str">
            <v>Harrow</v>
          </cell>
          <cell r="EO431" t="str">
            <v>E09000015</v>
          </cell>
          <cell r="EP431">
            <v>18000</v>
          </cell>
          <cell r="EQ431">
            <v>9.6999999999999993</v>
          </cell>
          <cell r="ER431">
            <v>13.23</v>
          </cell>
          <cell r="ES431">
            <v>11</v>
          </cell>
          <cell r="ET431">
            <v>15.3</v>
          </cell>
          <cell r="EU431">
            <v>6.3</v>
          </cell>
          <cell r="EV431">
            <v>7.65</v>
          </cell>
          <cell r="EW431">
            <v>5.0999999999999996</v>
          </cell>
          <cell r="EX431" t="str">
            <v>&amp;^%</v>
          </cell>
          <cell r="EY431" t="str">
            <v>&amp;^%</v>
          </cell>
          <cell r="FA431" t="str">
            <v>Harrow</v>
          </cell>
          <cell r="FB431" t="str">
            <v>E09000015</v>
          </cell>
          <cell r="FC431">
            <v>18000</v>
          </cell>
          <cell r="FD431">
            <v>9.6999999999999993</v>
          </cell>
          <cell r="FE431">
            <v>480.3</v>
          </cell>
          <cell r="FF431">
            <v>8</v>
          </cell>
          <cell r="FG431">
            <v>573.79999999999995</v>
          </cell>
          <cell r="FH431">
            <v>6.1</v>
          </cell>
          <cell r="FI431">
            <v>283.2</v>
          </cell>
          <cell r="FJ431">
            <v>6</v>
          </cell>
          <cell r="FK431" t="str">
            <v>&amp;^%</v>
          </cell>
          <cell r="FL431" t="str">
            <v>&amp;^%</v>
          </cell>
          <cell r="FN431" t="str">
            <v>Harrow</v>
          </cell>
          <cell r="FO431" t="str">
            <v>E09000015</v>
          </cell>
          <cell r="FP431">
            <v>21000</v>
          </cell>
          <cell r="FQ431">
            <v>9.5</v>
          </cell>
          <cell r="FR431">
            <v>38.9</v>
          </cell>
          <cell r="FS431">
            <v>1.7</v>
          </cell>
          <cell r="FT431">
            <v>39.299999999999997</v>
          </cell>
          <cell r="FU431">
            <v>1.2</v>
          </cell>
          <cell r="FV431">
            <v>35</v>
          </cell>
          <cell r="FW431">
            <v>3.8</v>
          </cell>
          <cell r="FX431" t="str">
            <v>&amp;^%</v>
          </cell>
          <cell r="FY431" t="str">
            <v>&amp;^%</v>
          </cell>
          <cell r="GA431" t="str">
            <v>Harrow</v>
          </cell>
          <cell r="GB431" t="str">
            <v>E09000015</v>
          </cell>
          <cell r="GC431">
            <v>18000</v>
          </cell>
          <cell r="GD431">
            <v>11.3</v>
          </cell>
          <cell r="GE431">
            <v>30854</v>
          </cell>
          <cell r="GF431">
            <v>8.4</v>
          </cell>
          <cell r="GG431">
            <v>34571</v>
          </cell>
          <cell r="GH431">
            <v>6.7</v>
          </cell>
          <cell r="GI431">
            <v>16628</v>
          </cell>
          <cell r="GJ431">
            <v>11</v>
          </cell>
          <cell r="GK431" t="str">
            <v>&amp;^%</v>
          </cell>
          <cell r="GL431" t="str">
            <v>&amp;^%</v>
          </cell>
          <cell r="GN431" t="str">
            <v>Harrow</v>
          </cell>
          <cell r="GO431" t="str">
            <v>E09000015</v>
          </cell>
          <cell r="GP431">
            <v>21000</v>
          </cell>
          <cell r="GQ431">
            <v>9.5</v>
          </cell>
          <cell r="GR431">
            <v>13.96</v>
          </cell>
          <cell r="GS431">
            <v>7.8</v>
          </cell>
          <cell r="GT431">
            <v>16.489999999999998</v>
          </cell>
          <cell r="GU431">
            <v>5.9</v>
          </cell>
          <cell r="GV431">
            <v>7.65</v>
          </cell>
          <cell r="GW431">
            <v>6.9</v>
          </cell>
          <cell r="GX431" t="str">
            <v>&amp;^%</v>
          </cell>
          <cell r="GY431" t="str">
            <v>&amp;^%</v>
          </cell>
        </row>
        <row r="432">
          <cell r="A432" t="str">
            <v>Havering</v>
          </cell>
          <cell r="B432" t="str">
            <v>E09000016</v>
          </cell>
          <cell r="C432">
            <v>18000</v>
          </cell>
          <cell r="D432">
            <v>9.8000000000000007</v>
          </cell>
          <cell r="E432">
            <v>566.79999999999995</v>
          </cell>
          <cell r="F432">
            <v>6.5</v>
          </cell>
          <cell r="G432">
            <v>616.6</v>
          </cell>
          <cell r="H432">
            <v>4.7</v>
          </cell>
          <cell r="I432">
            <v>287.5</v>
          </cell>
          <cell r="J432">
            <v>8.5</v>
          </cell>
          <cell r="K432" t="str">
            <v>&amp;^%</v>
          </cell>
          <cell r="L432" t="str">
            <v>&amp;^%</v>
          </cell>
          <cell r="N432" t="str">
            <v>Havering</v>
          </cell>
          <cell r="O432" t="str">
            <v>E09000016</v>
          </cell>
          <cell r="P432">
            <v>39000</v>
          </cell>
          <cell r="Q432">
            <v>6.6</v>
          </cell>
          <cell r="R432">
            <v>37.5</v>
          </cell>
          <cell r="S432">
            <v>1.1000000000000001</v>
          </cell>
          <cell r="T432">
            <v>38.799999999999997</v>
          </cell>
          <cell r="U432">
            <v>1</v>
          </cell>
          <cell r="V432">
            <v>32.5</v>
          </cell>
          <cell r="W432">
            <v>1.9</v>
          </cell>
          <cell r="X432" t="str">
            <v>&amp;^%</v>
          </cell>
          <cell r="Y432" t="str">
            <v>&amp;^%</v>
          </cell>
          <cell r="AA432" t="str">
            <v>Havering</v>
          </cell>
          <cell r="AB432" t="str">
            <v>E09000016</v>
          </cell>
          <cell r="AC432">
            <v>35000</v>
          </cell>
          <cell r="AD432">
            <v>7.7</v>
          </cell>
          <cell r="AE432">
            <v>28276</v>
          </cell>
          <cell r="AF432">
            <v>5.4</v>
          </cell>
          <cell r="AG432">
            <v>31671</v>
          </cell>
          <cell r="AH432">
            <v>4.2</v>
          </cell>
          <cell r="AI432">
            <v>15000</v>
          </cell>
          <cell r="AJ432">
            <v>4.5999999999999996</v>
          </cell>
          <cell r="AK432" t="str">
            <v>&amp;^%</v>
          </cell>
          <cell r="AL432" t="str">
            <v>&amp;^%</v>
          </cell>
          <cell r="AN432" t="str">
            <v>Havering</v>
          </cell>
          <cell r="AO432" t="str">
            <v>E09000016</v>
          </cell>
          <cell r="AP432">
            <v>39000</v>
          </cell>
          <cell r="AQ432">
            <v>6.6</v>
          </cell>
          <cell r="AR432">
            <v>13.98</v>
          </cell>
          <cell r="AS432">
            <v>6.1</v>
          </cell>
          <cell r="AT432">
            <v>15.43</v>
          </cell>
          <cell r="AU432">
            <v>3.5</v>
          </cell>
          <cell r="AV432">
            <v>7.37</v>
          </cell>
          <cell r="AW432">
            <v>4.9000000000000004</v>
          </cell>
          <cell r="AX432" t="str">
            <v>&amp;^%</v>
          </cell>
          <cell r="AY432" t="str">
            <v>&amp;^%</v>
          </cell>
          <cell r="BA432" t="str">
            <v>Havering</v>
          </cell>
          <cell r="BB432" t="str">
            <v>E09000016</v>
          </cell>
          <cell r="BC432">
            <v>39000</v>
          </cell>
          <cell r="BD432">
            <v>6.6</v>
          </cell>
          <cell r="BE432">
            <v>543.6</v>
          </cell>
          <cell r="BF432">
            <v>4.4000000000000004</v>
          </cell>
          <cell r="BG432">
            <v>598.29999999999995</v>
          </cell>
          <cell r="BH432">
            <v>3.3</v>
          </cell>
          <cell r="BI432">
            <v>287.5</v>
          </cell>
          <cell r="BJ432">
            <v>4.7</v>
          </cell>
          <cell r="BK432" t="str">
            <v>&amp;^%</v>
          </cell>
          <cell r="BL432" t="str">
            <v>&amp;^%</v>
          </cell>
          <cell r="BN432" t="str">
            <v>Havering</v>
          </cell>
          <cell r="BO432" t="str">
            <v>E09000016</v>
          </cell>
          <cell r="BP432">
            <v>56000</v>
          </cell>
          <cell r="BQ432">
            <v>5.4</v>
          </cell>
          <cell r="BR432">
            <v>36</v>
          </cell>
          <cell r="BS432">
            <v>1.4</v>
          </cell>
          <cell r="BT432">
            <v>32.200000000000003</v>
          </cell>
          <cell r="BU432">
            <v>1.9</v>
          </cell>
          <cell r="BV432">
            <v>14</v>
          </cell>
          <cell r="BW432">
            <v>8.3000000000000007</v>
          </cell>
          <cell r="BX432">
            <v>44.4</v>
          </cell>
          <cell r="BY432">
            <v>14</v>
          </cell>
          <cell r="CA432" t="str">
            <v>Havering</v>
          </cell>
          <cell r="CB432" t="str">
            <v>E09000016</v>
          </cell>
          <cell r="CC432">
            <v>49000</v>
          </cell>
          <cell r="CD432">
            <v>7.4</v>
          </cell>
          <cell r="CE432">
            <v>22060</v>
          </cell>
          <cell r="CF432">
            <v>11</v>
          </cell>
          <cell r="CG432">
            <v>25352</v>
          </cell>
          <cell r="CH432">
            <v>5.5</v>
          </cell>
          <cell r="CI432" t="str">
            <v>&amp;^%</v>
          </cell>
          <cell r="CJ432" t="str">
            <v>&amp;^%</v>
          </cell>
          <cell r="CK432" t="str">
            <v>&amp;^%</v>
          </cell>
          <cell r="CL432" t="str">
            <v>&amp;^%</v>
          </cell>
          <cell r="CN432" t="str">
            <v>Havering</v>
          </cell>
          <cell r="CO432" t="str">
            <v>E09000016</v>
          </cell>
          <cell r="CP432">
            <v>56000</v>
          </cell>
          <cell r="CQ432">
            <v>5.4</v>
          </cell>
          <cell r="CR432">
            <v>12.21</v>
          </cell>
          <cell r="CS432">
            <v>5.5</v>
          </cell>
          <cell r="CT432">
            <v>14.65</v>
          </cell>
          <cell r="CU432">
            <v>3.2</v>
          </cell>
          <cell r="CV432">
            <v>6.5</v>
          </cell>
          <cell r="CW432">
            <v>2.6</v>
          </cell>
          <cell r="CX432" t="str">
            <v>&amp;^%</v>
          </cell>
          <cell r="CY432" t="str">
            <v>&amp;^%</v>
          </cell>
          <cell r="DA432" t="str">
            <v>Havering</v>
          </cell>
          <cell r="DB432" t="str">
            <v>E09000016</v>
          </cell>
          <cell r="DC432">
            <v>56000</v>
          </cell>
          <cell r="DD432">
            <v>5.4</v>
          </cell>
          <cell r="DE432">
            <v>420.7</v>
          </cell>
          <cell r="DF432">
            <v>7.1</v>
          </cell>
          <cell r="DG432">
            <v>472</v>
          </cell>
          <cell r="DH432">
            <v>3.7</v>
          </cell>
          <cell r="DI432">
            <v>115.9</v>
          </cell>
          <cell r="DJ432">
            <v>8.6</v>
          </cell>
          <cell r="DK432" t="str">
            <v>&amp;^%</v>
          </cell>
          <cell r="DL432" t="str">
            <v>&amp;^%</v>
          </cell>
          <cell r="DN432" t="str">
            <v>Havering</v>
          </cell>
          <cell r="DO432" t="str">
            <v>E09000016</v>
          </cell>
          <cell r="DP432">
            <v>21000</v>
          </cell>
          <cell r="DQ432">
            <v>8.8000000000000007</v>
          </cell>
          <cell r="DR432">
            <v>37</v>
          </cell>
          <cell r="DS432">
            <v>1</v>
          </cell>
          <cell r="DT432">
            <v>37.4</v>
          </cell>
          <cell r="DU432">
            <v>1.2</v>
          </cell>
          <cell r="DV432">
            <v>32.5</v>
          </cell>
          <cell r="DW432">
            <v>1.8</v>
          </cell>
          <cell r="DX432" t="str">
            <v>&amp;^%</v>
          </cell>
          <cell r="DY432" t="str">
            <v>&amp;^%</v>
          </cell>
          <cell r="EA432" t="str">
            <v>Havering</v>
          </cell>
          <cell r="EB432" t="str">
            <v>E09000016</v>
          </cell>
          <cell r="EC432">
            <v>19000</v>
          </cell>
          <cell r="ED432">
            <v>10.3</v>
          </cell>
          <cell r="EE432">
            <v>28032</v>
          </cell>
          <cell r="EF432">
            <v>8</v>
          </cell>
          <cell r="EG432">
            <v>30351</v>
          </cell>
          <cell r="EH432">
            <v>5.8</v>
          </cell>
          <cell r="EI432">
            <v>14630</v>
          </cell>
          <cell r="EJ432">
            <v>8.8000000000000007</v>
          </cell>
          <cell r="EK432" t="str">
            <v>&amp;^%</v>
          </cell>
          <cell r="EL432" t="str">
            <v>&amp;^%</v>
          </cell>
          <cell r="EN432" t="str">
            <v>Havering</v>
          </cell>
          <cell r="EO432" t="str">
            <v>E09000016</v>
          </cell>
          <cell r="EP432">
            <v>21000</v>
          </cell>
          <cell r="EQ432">
            <v>8.8000000000000007</v>
          </cell>
          <cell r="ER432">
            <v>14.86</v>
          </cell>
          <cell r="ES432">
            <v>7.2</v>
          </cell>
          <cell r="ET432">
            <v>15.56</v>
          </cell>
          <cell r="EU432">
            <v>4.7</v>
          </cell>
          <cell r="EV432">
            <v>6.99</v>
          </cell>
          <cell r="EW432">
            <v>6.2</v>
          </cell>
          <cell r="EX432" t="str">
            <v>&amp;^%</v>
          </cell>
          <cell r="EY432" t="str">
            <v>&amp;^%</v>
          </cell>
          <cell r="FA432" t="str">
            <v>Havering</v>
          </cell>
          <cell r="FB432" t="str">
            <v>E09000016</v>
          </cell>
          <cell r="FC432">
            <v>21000</v>
          </cell>
          <cell r="FD432">
            <v>8.8000000000000007</v>
          </cell>
          <cell r="FE432">
            <v>531.1</v>
          </cell>
          <cell r="FF432">
            <v>6.9</v>
          </cell>
          <cell r="FG432">
            <v>582</v>
          </cell>
          <cell r="FH432">
            <v>4.7</v>
          </cell>
          <cell r="FI432">
            <v>287.5</v>
          </cell>
          <cell r="FJ432">
            <v>7.3</v>
          </cell>
          <cell r="FK432" t="str">
            <v>&amp;^%</v>
          </cell>
          <cell r="FL432" t="str">
            <v>&amp;^%</v>
          </cell>
          <cell r="FN432" t="str">
            <v>Havering</v>
          </cell>
          <cell r="FO432" t="str">
            <v>E09000016</v>
          </cell>
          <cell r="FP432">
            <v>18000</v>
          </cell>
          <cell r="FQ432">
            <v>9.8000000000000007</v>
          </cell>
          <cell r="FR432">
            <v>39.799999999999997</v>
          </cell>
          <cell r="FS432">
            <v>1.6</v>
          </cell>
          <cell r="FT432">
            <v>40.299999999999997</v>
          </cell>
          <cell r="FU432">
            <v>1.4</v>
          </cell>
          <cell r="FV432">
            <v>32.9</v>
          </cell>
          <cell r="FW432">
            <v>2.2000000000000002</v>
          </cell>
          <cell r="FX432" t="str">
            <v>&amp;^%</v>
          </cell>
          <cell r="FY432" t="str">
            <v>&amp;^%</v>
          </cell>
          <cell r="GA432" t="str">
            <v>Havering</v>
          </cell>
          <cell r="GB432" t="str">
            <v>E09000016</v>
          </cell>
          <cell r="GC432">
            <v>16000</v>
          </cell>
          <cell r="GD432">
            <v>11.7</v>
          </cell>
          <cell r="GE432">
            <v>28934</v>
          </cell>
          <cell r="GF432">
            <v>8.6999999999999993</v>
          </cell>
          <cell r="GG432">
            <v>33212</v>
          </cell>
          <cell r="GH432">
            <v>6.2</v>
          </cell>
          <cell r="GI432">
            <v>15206</v>
          </cell>
          <cell r="GJ432">
            <v>9.3000000000000007</v>
          </cell>
          <cell r="GK432" t="str">
            <v>&amp;^%</v>
          </cell>
          <cell r="GL432" t="str">
            <v>&amp;^%</v>
          </cell>
          <cell r="GN432" t="str">
            <v>Havering</v>
          </cell>
          <cell r="GO432" t="str">
            <v>E09000016</v>
          </cell>
          <cell r="GP432">
            <v>18000</v>
          </cell>
          <cell r="GQ432">
            <v>9.8000000000000007</v>
          </cell>
          <cell r="GR432">
            <v>13.11</v>
          </cell>
          <cell r="GS432">
            <v>8.5</v>
          </cell>
          <cell r="GT432">
            <v>15.29</v>
          </cell>
          <cell r="GU432">
            <v>5.0999999999999996</v>
          </cell>
          <cell r="GV432">
            <v>7.58</v>
          </cell>
          <cell r="GW432">
            <v>7.1</v>
          </cell>
          <cell r="GX432" t="str">
            <v>&amp;^%</v>
          </cell>
          <cell r="GY432" t="str">
            <v>&amp;^%</v>
          </cell>
        </row>
        <row r="433">
          <cell r="A433" t="str">
            <v>Hillingdon</v>
          </cell>
          <cell r="B433" t="str">
            <v>E09000017</v>
          </cell>
          <cell r="C433">
            <v>79000</v>
          </cell>
          <cell r="D433">
            <v>4.5</v>
          </cell>
          <cell r="E433">
            <v>683.6</v>
          </cell>
          <cell r="F433">
            <v>3.8</v>
          </cell>
          <cell r="G433">
            <v>804</v>
          </cell>
          <cell r="H433">
            <v>3.1</v>
          </cell>
          <cell r="I433">
            <v>344.6</v>
          </cell>
          <cell r="J433">
            <v>2.9</v>
          </cell>
          <cell r="K433" t="str">
            <v>&amp;^%</v>
          </cell>
          <cell r="L433" t="str">
            <v>&amp;^%</v>
          </cell>
          <cell r="N433" t="str">
            <v>Hillingdon</v>
          </cell>
          <cell r="O433" t="str">
            <v>E09000017</v>
          </cell>
          <cell r="P433">
            <v>121000</v>
          </cell>
          <cell r="Q433">
            <v>3.6</v>
          </cell>
          <cell r="R433">
            <v>37.5</v>
          </cell>
          <cell r="S433">
            <v>1.1000000000000001</v>
          </cell>
          <cell r="T433">
            <v>39.1</v>
          </cell>
          <cell r="U433">
            <v>0.6</v>
          </cell>
          <cell r="V433">
            <v>30</v>
          </cell>
          <cell r="W433">
            <v>2.1</v>
          </cell>
          <cell r="X433">
            <v>47.1</v>
          </cell>
          <cell r="Y433">
            <v>6.4</v>
          </cell>
          <cell r="AA433" t="str">
            <v>Hillingdon</v>
          </cell>
          <cell r="AB433" t="str">
            <v>E09000017</v>
          </cell>
          <cell r="AC433">
            <v>109000</v>
          </cell>
          <cell r="AD433">
            <v>5.7</v>
          </cell>
          <cell r="AE433">
            <v>33820</v>
          </cell>
          <cell r="AF433">
            <v>5.0999999999999996</v>
          </cell>
          <cell r="AG433">
            <v>39828</v>
          </cell>
          <cell r="AH433">
            <v>3.5</v>
          </cell>
          <cell r="AI433">
            <v>17859</v>
          </cell>
          <cell r="AJ433">
            <v>6.6</v>
          </cell>
          <cell r="AK433" t="str">
            <v>&amp;^%</v>
          </cell>
          <cell r="AL433" t="str">
            <v>&amp;^%</v>
          </cell>
          <cell r="AN433" t="str">
            <v>Hillingdon</v>
          </cell>
          <cell r="AO433" t="str">
            <v>E09000017</v>
          </cell>
          <cell r="AP433">
            <v>121000</v>
          </cell>
          <cell r="AQ433">
            <v>3.6</v>
          </cell>
          <cell r="AR433">
            <v>15.56</v>
          </cell>
          <cell r="AS433">
            <v>2.9</v>
          </cell>
          <cell r="AT433">
            <v>18.82</v>
          </cell>
          <cell r="AU433">
            <v>2.6</v>
          </cell>
          <cell r="AV433">
            <v>7.85</v>
          </cell>
          <cell r="AW433">
            <v>2.8</v>
          </cell>
          <cell r="AX433">
            <v>34.58</v>
          </cell>
          <cell r="AY433">
            <v>19</v>
          </cell>
          <cell r="BA433" t="str">
            <v>Hillingdon</v>
          </cell>
          <cell r="BB433" t="str">
            <v>E09000017</v>
          </cell>
          <cell r="BC433">
            <v>121000</v>
          </cell>
          <cell r="BD433">
            <v>3.6</v>
          </cell>
          <cell r="BE433">
            <v>614.70000000000005</v>
          </cell>
          <cell r="BF433">
            <v>3.8</v>
          </cell>
          <cell r="BG433">
            <v>736.5</v>
          </cell>
          <cell r="BH433">
            <v>2.4</v>
          </cell>
          <cell r="BI433">
            <v>329.6</v>
          </cell>
          <cell r="BJ433">
            <v>2.4</v>
          </cell>
          <cell r="BK433">
            <v>1242.9000000000001</v>
          </cell>
          <cell r="BL433">
            <v>17</v>
          </cell>
          <cell r="BN433" t="str">
            <v>Hillingdon</v>
          </cell>
          <cell r="BO433" t="str">
            <v>E09000017</v>
          </cell>
          <cell r="BP433">
            <v>155000</v>
          </cell>
          <cell r="BQ433">
            <v>3.1</v>
          </cell>
          <cell r="BR433">
            <v>37.4</v>
          </cell>
          <cell r="BS433">
            <v>0.1</v>
          </cell>
          <cell r="BT433">
            <v>34.799999999999997</v>
          </cell>
          <cell r="BU433">
            <v>0.9</v>
          </cell>
          <cell r="BV433">
            <v>20</v>
          </cell>
          <cell r="BW433">
            <v>4.9000000000000004</v>
          </cell>
          <cell r="BX433">
            <v>45.1</v>
          </cell>
          <cell r="BY433">
            <v>5.5</v>
          </cell>
          <cell r="CA433" t="str">
            <v>Hillingdon</v>
          </cell>
          <cell r="CB433" t="str">
            <v>E09000017</v>
          </cell>
          <cell r="CC433">
            <v>138000</v>
          </cell>
          <cell r="CD433">
            <v>5.3</v>
          </cell>
          <cell r="CE433">
            <v>29961</v>
          </cell>
          <cell r="CF433">
            <v>6.3</v>
          </cell>
          <cell r="CG433">
            <v>35106</v>
          </cell>
          <cell r="CH433">
            <v>3.9</v>
          </cell>
          <cell r="CI433" t="str">
            <v>&amp;^%</v>
          </cell>
          <cell r="CJ433" t="str">
            <v>&amp;^%</v>
          </cell>
          <cell r="CK433" t="str">
            <v>&amp;^%</v>
          </cell>
          <cell r="CL433" t="str">
            <v>&amp;^%</v>
          </cell>
          <cell r="CN433" t="str">
            <v>Hillingdon</v>
          </cell>
          <cell r="CO433" t="str">
            <v>E09000017</v>
          </cell>
          <cell r="CP433">
            <v>155000</v>
          </cell>
          <cell r="CQ433">
            <v>3.1</v>
          </cell>
          <cell r="CR433">
            <v>15.05</v>
          </cell>
          <cell r="CS433">
            <v>2.5</v>
          </cell>
          <cell r="CT433">
            <v>18.45</v>
          </cell>
          <cell r="CU433">
            <v>2.2999999999999998</v>
          </cell>
          <cell r="CV433">
            <v>7.25</v>
          </cell>
          <cell r="CW433">
            <v>1.6</v>
          </cell>
          <cell r="CX433">
            <v>33.270000000000003</v>
          </cell>
          <cell r="CY433">
            <v>14</v>
          </cell>
          <cell r="DA433" t="str">
            <v>Hillingdon</v>
          </cell>
          <cell r="DB433" t="str">
            <v>E09000017</v>
          </cell>
          <cell r="DC433">
            <v>155000</v>
          </cell>
          <cell r="DD433">
            <v>3.1</v>
          </cell>
          <cell r="DE433">
            <v>536.9</v>
          </cell>
          <cell r="DF433">
            <v>3.3</v>
          </cell>
          <cell r="DG433">
            <v>641.9</v>
          </cell>
          <cell r="DH433">
            <v>2.4</v>
          </cell>
          <cell r="DI433">
            <v>201.3</v>
          </cell>
          <cell r="DJ433">
            <v>6.6</v>
          </cell>
          <cell r="DK433">
            <v>1121.5999999999999</v>
          </cell>
          <cell r="DL433">
            <v>14</v>
          </cell>
          <cell r="DN433" t="str">
            <v>Hillingdon</v>
          </cell>
          <cell r="DO433" t="str">
            <v>E09000017</v>
          </cell>
          <cell r="DP433">
            <v>42000</v>
          </cell>
          <cell r="DQ433">
            <v>5.9</v>
          </cell>
          <cell r="DR433">
            <v>37.4</v>
          </cell>
          <cell r="DS433">
            <v>0.1</v>
          </cell>
          <cell r="DT433">
            <v>37.4</v>
          </cell>
          <cell r="DU433">
            <v>1</v>
          </cell>
          <cell r="DV433">
            <v>30</v>
          </cell>
          <cell r="DW433">
            <v>1.9</v>
          </cell>
          <cell r="DX433" t="str">
            <v>&amp;^%</v>
          </cell>
          <cell r="DY433" t="str">
            <v>&amp;^%</v>
          </cell>
          <cell r="EA433" t="str">
            <v>Hillingdon</v>
          </cell>
          <cell r="EB433" t="str">
            <v>E09000017</v>
          </cell>
          <cell r="EC433">
            <v>36000</v>
          </cell>
          <cell r="ED433">
            <v>12.7</v>
          </cell>
          <cell r="EE433">
            <v>28704</v>
          </cell>
          <cell r="EF433">
            <v>11</v>
          </cell>
          <cell r="EG433">
            <v>32456</v>
          </cell>
          <cell r="EH433">
            <v>7.4</v>
          </cell>
          <cell r="EI433" t="str">
            <v>&amp;^%</v>
          </cell>
          <cell r="EJ433" t="str">
            <v>&amp;^%</v>
          </cell>
          <cell r="EK433" t="str">
            <v>&amp;^%</v>
          </cell>
          <cell r="EL433" t="str">
            <v>&amp;^%</v>
          </cell>
          <cell r="EN433" t="str">
            <v>Hillingdon</v>
          </cell>
          <cell r="EO433" t="str">
            <v>E09000017</v>
          </cell>
          <cell r="EP433">
            <v>42000</v>
          </cell>
          <cell r="EQ433">
            <v>5.9</v>
          </cell>
          <cell r="ER433">
            <v>14.76</v>
          </cell>
          <cell r="ES433">
            <v>4</v>
          </cell>
          <cell r="ET433">
            <v>16.309999999999999</v>
          </cell>
          <cell r="EU433">
            <v>3.2</v>
          </cell>
          <cell r="EV433">
            <v>7.84</v>
          </cell>
          <cell r="EW433">
            <v>5.3</v>
          </cell>
          <cell r="EX433" t="str">
            <v>&amp;^%</v>
          </cell>
          <cell r="EY433" t="str">
            <v>&amp;^%</v>
          </cell>
          <cell r="FA433" t="str">
            <v>Hillingdon</v>
          </cell>
          <cell r="FB433" t="str">
            <v>E09000017</v>
          </cell>
          <cell r="FC433">
            <v>42000</v>
          </cell>
          <cell r="FD433">
            <v>5.9</v>
          </cell>
          <cell r="FE433">
            <v>542.29999999999995</v>
          </cell>
          <cell r="FF433">
            <v>4.0999999999999996</v>
          </cell>
          <cell r="FG433">
            <v>610.9</v>
          </cell>
          <cell r="FH433">
            <v>3</v>
          </cell>
          <cell r="FI433">
            <v>311.39999999999998</v>
          </cell>
          <cell r="FJ433">
            <v>4.0999999999999996</v>
          </cell>
          <cell r="FK433" t="str">
            <v>&amp;^%</v>
          </cell>
          <cell r="FL433" t="str">
            <v>&amp;^%</v>
          </cell>
          <cell r="FN433" t="str">
            <v>Hillingdon</v>
          </cell>
          <cell r="FO433" t="str">
            <v>E09000017</v>
          </cell>
          <cell r="FP433">
            <v>79000</v>
          </cell>
          <cell r="FQ433">
            <v>4.5</v>
          </cell>
          <cell r="FR433">
            <v>37.700000000000003</v>
          </cell>
          <cell r="FS433">
            <v>1.6</v>
          </cell>
          <cell r="FT433">
            <v>40</v>
          </cell>
          <cell r="FU433">
            <v>0.7</v>
          </cell>
          <cell r="FV433">
            <v>32.299999999999997</v>
          </cell>
          <cell r="FW433">
            <v>3.9</v>
          </cell>
          <cell r="FX433">
            <v>48.2</v>
          </cell>
          <cell r="FY433">
            <v>9.3000000000000007</v>
          </cell>
          <cell r="GA433" t="str">
            <v>Hillingdon</v>
          </cell>
          <cell r="GB433" t="str">
            <v>E09000017</v>
          </cell>
          <cell r="GC433">
            <v>72000</v>
          </cell>
          <cell r="GD433">
            <v>5.7</v>
          </cell>
          <cell r="GE433">
            <v>36631</v>
          </cell>
          <cell r="GF433">
            <v>3.9</v>
          </cell>
          <cell r="GG433">
            <v>43514</v>
          </cell>
          <cell r="GH433">
            <v>3.7</v>
          </cell>
          <cell r="GI433">
            <v>18492</v>
          </cell>
          <cell r="GJ433">
            <v>4</v>
          </cell>
          <cell r="GK433" t="str">
            <v>&amp;^%</v>
          </cell>
          <cell r="GL433" t="str">
            <v>&amp;^%</v>
          </cell>
          <cell r="GN433" t="str">
            <v>Hillingdon</v>
          </cell>
          <cell r="GO433" t="str">
            <v>E09000017</v>
          </cell>
          <cell r="GP433">
            <v>79000</v>
          </cell>
          <cell r="GQ433">
            <v>4.5</v>
          </cell>
          <cell r="GR433">
            <v>16.260000000000002</v>
          </cell>
          <cell r="GS433">
            <v>4.5</v>
          </cell>
          <cell r="GT433">
            <v>20.079999999999998</v>
          </cell>
          <cell r="GU433">
            <v>3.3</v>
          </cell>
          <cell r="GV433">
            <v>7.82</v>
          </cell>
          <cell r="GW433">
            <v>3.3</v>
          </cell>
          <cell r="GX433" t="str">
            <v>&amp;^%</v>
          </cell>
          <cell r="GY433" t="str">
            <v>&amp;^%</v>
          </cell>
        </row>
        <row r="434">
          <cell r="A434" t="str">
            <v>Hounslow</v>
          </cell>
          <cell r="B434" t="str">
            <v>E09000018</v>
          </cell>
          <cell r="C434">
            <v>52000</v>
          </cell>
          <cell r="D434">
            <v>5.7</v>
          </cell>
          <cell r="E434">
            <v>628.6</v>
          </cell>
          <cell r="F434">
            <v>5</v>
          </cell>
          <cell r="G434">
            <v>778.3</v>
          </cell>
          <cell r="H434">
            <v>3.9</v>
          </cell>
          <cell r="I434">
            <v>342.1</v>
          </cell>
          <cell r="J434">
            <v>3.9</v>
          </cell>
          <cell r="K434" t="str">
            <v>&amp;^%</v>
          </cell>
          <cell r="L434" t="str">
            <v>&amp;^%</v>
          </cell>
          <cell r="N434" t="str">
            <v>Hounslow</v>
          </cell>
          <cell r="O434" t="str">
            <v>E09000018</v>
          </cell>
          <cell r="P434">
            <v>79000</v>
          </cell>
          <cell r="Q434">
            <v>4.5999999999999996</v>
          </cell>
          <cell r="R434">
            <v>37.5</v>
          </cell>
          <cell r="S434">
            <v>1.1000000000000001</v>
          </cell>
          <cell r="T434">
            <v>39.6</v>
          </cell>
          <cell r="U434">
            <v>0.7</v>
          </cell>
          <cell r="V434">
            <v>35</v>
          </cell>
          <cell r="W434">
            <v>0</v>
          </cell>
          <cell r="X434">
            <v>45.6</v>
          </cell>
          <cell r="Y434">
            <v>11</v>
          </cell>
          <cell r="AA434" t="str">
            <v>Hounslow</v>
          </cell>
          <cell r="AB434" t="str">
            <v>E09000018</v>
          </cell>
          <cell r="AC434">
            <v>66000</v>
          </cell>
          <cell r="AD434">
            <v>6.1</v>
          </cell>
          <cell r="AE434">
            <v>31854</v>
          </cell>
          <cell r="AF434">
            <v>4.3</v>
          </cell>
          <cell r="AG434">
            <v>41810</v>
          </cell>
          <cell r="AH434">
            <v>5.3</v>
          </cell>
          <cell r="AI434">
            <v>17039</v>
          </cell>
          <cell r="AJ434">
            <v>4</v>
          </cell>
          <cell r="AK434" t="str">
            <v>&amp;^%</v>
          </cell>
          <cell r="AL434" t="str">
            <v>&amp;^%</v>
          </cell>
          <cell r="AN434" t="str">
            <v>Hounslow</v>
          </cell>
          <cell r="AO434" t="str">
            <v>E09000018</v>
          </cell>
          <cell r="AP434">
            <v>79000</v>
          </cell>
          <cell r="AQ434">
            <v>4.5999999999999996</v>
          </cell>
          <cell r="AR434">
            <v>14.79</v>
          </cell>
          <cell r="AS434">
            <v>4.2</v>
          </cell>
          <cell r="AT434">
            <v>18.440000000000001</v>
          </cell>
          <cell r="AU434">
            <v>3.5</v>
          </cell>
          <cell r="AV434">
            <v>8.01</v>
          </cell>
          <cell r="AW434">
            <v>3.4</v>
          </cell>
          <cell r="AX434" t="str">
            <v>&amp;^%</v>
          </cell>
          <cell r="AY434" t="str">
            <v>&amp;^%</v>
          </cell>
          <cell r="BA434" t="str">
            <v>Hounslow</v>
          </cell>
          <cell r="BB434" t="str">
            <v>E09000018</v>
          </cell>
          <cell r="BC434">
            <v>79000</v>
          </cell>
          <cell r="BD434">
            <v>4.5999999999999996</v>
          </cell>
          <cell r="BE434">
            <v>583.4</v>
          </cell>
          <cell r="BF434">
            <v>3.8</v>
          </cell>
          <cell r="BG434">
            <v>730.6</v>
          </cell>
          <cell r="BH434">
            <v>3.4</v>
          </cell>
          <cell r="BI434">
            <v>332.7</v>
          </cell>
          <cell r="BJ434">
            <v>3.5</v>
          </cell>
          <cell r="BK434" t="str">
            <v>&amp;^%</v>
          </cell>
          <cell r="BL434" t="str">
            <v>&amp;^%</v>
          </cell>
          <cell r="BN434" t="str">
            <v>Hounslow</v>
          </cell>
          <cell r="BO434" t="str">
            <v>E09000018</v>
          </cell>
          <cell r="BP434">
            <v>97000</v>
          </cell>
          <cell r="BQ434">
            <v>4.0999999999999996</v>
          </cell>
          <cell r="BR434">
            <v>37.5</v>
          </cell>
          <cell r="BS434" t="str">
            <v>&amp;^%</v>
          </cell>
          <cell r="BT434">
            <v>35.6</v>
          </cell>
          <cell r="BU434">
            <v>1.2</v>
          </cell>
          <cell r="BV434">
            <v>18.899999999999999</v>
          </cell>
          <cell r="BW434">
            <v>6.7</v>
          </cell>
          <cell r="BX434">
            <v>44.8</v>
          </cell>
          <cell r="BY434">
            <v>8.1999999999999993</v>
          </cell>
          <cell r="CA434" t="str">
            <v>Hounslow</v>
          </cell>
          <cell r="CB434" t="str">
            <v>E09000018</v>
          </cell>
          <cell r="CC434">
            <v>81000</v>
          </cell>
          <cell r="CD434">
            <v>5.3</v>
          </cell>
          <cell r="CE434">
            <v>27574</v>
          </cell>
          <cell r="CF434">
            <v>4.7</v>
          </cell>
          <cell r="CG434">
            <v>35971</v>
          </cell>
          <cell r="CH434">
            <v>5.3</v>
          </cell>
          <cell r="CI434">
            <v>8269</v>
          </cell>
          <cell r="CJ434">
            <v>14</v>
          </cell>
          <cell r="CK434" t="str">
            <v>&amp;^%</v>
          </cell>
          <cell r="CL434" t="str">
            <v>&amp;^%</v>
          </cell>
          <cell r="CN434" t="str">
            <v>Hounslow</v>
          </cell>
          <cell r="CO434" t="str">
            <v>E09000018</v>
          </cell>
          <cell r="CP434">
            <v>97000</v>
          </cell>
          <cell r="CQ434">
            <v>4.0999999999999996</v>
          </cell>
          <cell r="CR434">
            <v>13.45</v>
          </cell>
          <cell r="CS434">
            <v>3.6</v>
          </cell>
          <cell r="CT434">
            <v>17.68</v>
          </cell>
          <cell r="CU434">
            <v>3.4</v>
          </cell>
          <cell r="CV434">
            <v>7.09</v>
          </cell>
          <cell r="CW434">
            <v>1.9</v>
          </cell>
          <cell r="CX434" t="str">
            <v>&amp;^%</v>
          </cell>
          <cell r="CY434" t="str">
            <v>&amp;^%</v>
          </cell>
          <cell r="DA434" t="str">
            <v>Hounslow</v>
          </cell>
          <cell r="DB434" t="str">
            <v>E09000018</v>
          </cell>
          <cell r="DC434">
            <v>97000</v>
          </cell>
          <cell r="DD434">
            <v>4.0999999999999996</v>
          </cell>
          <cell r="DE434">
            <v>520.4</v>
          </cell>
          <cell r="DF434">
            <v>3.5</v>
          </cell>
          <cell r="DG434">
            <v>629.70000000000005</v>
          </cell>
          <cell r="DH434">
            <v>3.5</v>
          </cell>
          <cell r="DI434">
            <v>160.69999999999999</v>
          </cell>
          <cell r="DJ434">
            <v>11</v>
          </cell>
          <cell r="DK434" t="str">
            <v>&amp;^%</v>
          </cell>
          <cell r="DL434" t="str">
            <v>&amp;^%</v>
          </cell>
          <cell r="DN434" t="str">
            <v>Hounslow</v>
          </cell>
          <cell r="DO434" t="str">
            <v>E09000018</v>
          </cell>
          <cell r="DP434">
            <v>26000</v>
          </cell>
          <cell r="DQ434">
            <v>7.7</v>
          </cell>
          <cell r="DR434">
            <v>37.5</v>
          </cell>
          <cell r="DS434" t="str">
            <v>&amp;^%</v>
          </cell>
          <cell r="DT434">
            <v>38.299999999999997</v>
          </cell>
          <cell r="DU434">
            <v>1</v>
          </cell>
          <cell r="DV434">
            <v>33.1</v>
          </cell>
          <cell r="DW434">
            <v>2.1</v>
          </cell>
          <cell r="DX434" t="str">
            <v>&amp;^%</v>
          </cell>
          <cell r="DY434" t="str">
            <v>&amp;^%</v>
          </cell>
          <cell r="EA434" t="str">
            <v>Hounslow</v>
          </cell>
          <cell r="EB434" t="str">
            <v>E09000018</v>
          </cell>
          <cell r="EC434">
            <v>20000</v>
          </cell>
          <cell r="ED434">
            <v>12.4</v>
          </cell>
          <cell r="EE434">
            <v>28061</v>
          </cell>
          <cell r="EF434">
            <v>7.2</v>
          </cell>
          <cell r="EG434">
            <v>36355</v>
          </cell>
          <cell r="EH434">
            <v>12</v>
          </cell>
          <cell r="EI434">
            <v>15959</v>
          </cell>
          <cell r="EJ434">
            <v>8.1</v>
          </cell>
          <cell r="EK434" t="str">
            <v>&amp;^%</v>
          </cell>
          <cell r="EL434" t="str">
            <v>&amp;^%</v>
          </cell>
          <cell r="EN434" t="str">
            <v>Hounslow</v>
          </cell>
          <cell r="EO434" t="str">
            <v>E09000018</v>
          </cell>
          <cell r="EP434">
            <v>26000</v>
          </cell>
          <cell r="EQ434">
            <v>7.7</v>
          </cell>
          <cell r="ER434">
            <v>14.08</v>
          </cell>
          <cell r="ES434">
            <v>5.6</v>
          </cell>
          <cell r="ET434">
            <v>16.57</v>
          </cell>
          <cell r="EU434">
            <v>6.8</v>
          </cell>
          <cell r="EV434">
            <v>7.49</v>
          </cell>
          <cell r="EW434">
            <v>6</v>
          </cell>
          <cell r="EX434" t="str">
            <v>&amp;^%</v>
          </cell>
          <cell r="EY434" t="str">
            <v>&amp;^%</v>
          </cell>
          <cell r="FA434" t="str">
            <v>Hounslow</v>
          </cell>
          <cell r="FB434" t="str">
            <v>E09000018</v>
          </cell>
          <cell r="FC434">
            <v>26000</v>
          </cell>
          <cell r="FD434">
            <v>7.7</v>
          </cell>
          <cell r="FE434">
            <v>530.79999999999995</v>
          </cell>
          <cell r="FF434">
            <v>4.5</v>
          </cell>
          <cell r="FG434">
            <v>635.20000000000005</v>
          </cell>
          <cell r="FH434">
            <v>6.6</v>
          </cell>
          <cell r="FI434">
            <v>315.39999999999998</v>
          </cell>
          <cell r="FJ434">
            <v>7.9</v>
          </cell>
          <cell r="FK434" t="str">
            <v>&amp;^%</v>
          </cell>
          <cell r="FL434" t="str">
            <v>&amp;^%</v>
          </cell>
          <cell r="FN434" t="str">
            <v>Hounslow</v>
          </cell>
          <cell r="FO434" t="str">
            <v>E09000018</v>
          </cell>
          <cell r="FP434">
            <v>52000</v>
          </cell>
          <cell r="FQ434">
            <v>5.7</v>
          </cell>
          <cell r="FR434">
            <v>38</v>
          </cell>
          <cell r="FS434">
            <v>1.6</v>
          </cell>
          <cell r="FT434">
            <v>40.299999999999997</v>
          </cell>
          <cell r="FU434">
            <v>0.9</v>
          </cell>
          <cell r="FV434">
            <v>35</v>
          </cell>
          <cell r="FW434">
            <v>0.5</v>
          </cell>
          <cell r="FX434" t="str">
            <v>&amp;^%</v>
          </cell>
          <cell r="FY434" t="str">
            <v>&amp;^%</v>
          </cell>
          <cell r="GA434" t="str">
            <v>Hounslow</v>
          </cell>
          <cell r="GB434" t="str">
            <v>E09000018</v>
          </cell>
          <cell r="GC434">
            <v>45000</v>
          </cell>
          <cell r="GD434">
            <v>6.8</v>
          </cell>
          <cell r="GE434">
            <v>33097</v>
          </cell>
          <cell r="GF434">
            <v>6.8</v>
          </cell>
          <cell r="GG434">
            <v>44254</v>
          </cell>
          <cell r="GH434">
            <v>5.8</v>
          </cell>
          <cell r="GI434">
            <v>17188</v>
          </cell>
          <cell r="GJ434">
            <v>4.7</v>
          </cell>
          <cell r="GK434" t="str">
            <v>&amp;^%</v>
          </cell>
          <cell r="GL434" t="str">
            <v>&amp;^%</v>
          </cell>
          <cell r="GN434" t="str">
            <v>Hounslow</v>
          </cell>
          <cell r="GO434" t="str">
            <v>E09000018</v>
          </cell>
          <cell r="GP434">
            <v>52000</v>
          </cell>
          <cell r="GQ434">
            <v>5.7</v>
          </cell>
          <cell r="GR434">
            <v>15.87</v>
          </cell>
          <cell r="GS434">
            <v>5.9</v>
          </cell>
          <cell r="GT434">
            <v>19.32</v>
          </cell>
          <cell r="GU434">
            <v>4.0999999999999996</v>
          </cell>
          <cell r="GV434">
            <v>8.25</v>
          </cell>
          <cell r="GW434">
            <v>4.5999999999999996</v>
          </cell>
          <cell r="GX434" t="str">
            <v>&amp;^%</v>
          </cell>
          <cell r="GY434" t="str">
            <v>&amp;^%</v>
          </cell>
        </row>
        <row r="435">
          <cell r="A435" t="str">
            <v>Kingston upon Thames</v>
          </cell>
          <cell r="B435" t="str">
            <v>E09000021</v>
          </cell>
          <cell r="C435">
            <v>27000</v>
          </cell>
          <cell r="D435">
            <v>8.1999999999999993</v>
          </cell>
          <cell r="E435">
            <v>576</v>
          </cell>
          <cell r="F435">
            <v>5.5</v>
          </cell>
          <cell r="G435">
            <v>715.7</v>
          </cell>
          <cell r="H435">
            <v>5.6</v>
          </cell>
          <cell r="I435">
            <v>321</v>
          </cell>
          <cell r="J435">
            <v>7.5</v>
          </cell>
          <cell r="K435" t="str">
            <v>&amp;^%</v>
          </cell>
          <cell r="L435" t="str">
            <v>&amp;^%</v>
          </cell>
          <cell r="N435" t="str">
            <v>Kingston upon Thames</v>
          </cell>
          <cell r="O435" t="str">
            <v>E09000021</v>
          </cell>
          <cell r="P435">
            <v>46000</v>
          </cell>
          <cell r="Q435">
            <v>6.2</v>
          </cell>
          <cell r="R435">
            <v>37.5</v>
          </cell>
          <cell r="S435">
            <v>1.3</v>
          </cell>
          <cell r="T435">
            <v>38.700000000000003</v>
          </cell>
          <cell r="U435">
            <v>0.7</v>
          </cell>
          <cell r="V435">
            <v>35</v>
          </cell>
          <cell r="W435">
            <v>1.6</v>
          </cell>
          <cell r="X435" t="str">
            <v>&amp;^%</v>
          </cell>
          <cell r="Y435" t="str">
            <v>&amp;^%</v>
          </cell>
          <cell r="AA435" t="str">
            <v>Kingston upon Thames</v>
          </cell>
          <cell r="AB435" t="str">
            <v>E09000021</v>
          </cell>
          <cell r="AC435">
            <v>36000</v>
          </cell>
          <cell r="AD435">
            <v>14.8</v>
          </cell>
          <cell r="AE435">
            <v>29112</v>
          </cell>
          <cell r="AF435">
            <v>13</v>
          </cell>
          <cell r="AG435">
            <v>36495</v>
          </cell>
          <cell r="AH435">
            <v>14</v>
          </cell>
          <cell r="AI435" t="str">
            <v>&amp;^%</v>
          </cell>
          <cell r="AJ435" t="str">
            <v>&amp;^%</v>
          </cell>
          <cell r="AK435" t="str">
            <v>&amp;^%</v>
          </cell>
          <cell r="AL435" t="str">
            <v>&amp;^%</v>
          </cell>
          <cell r="AN435" t="str">
            <v>Kingston upon Thames</v>
          </cell>
          <cell r="AO435" t="str">
            <v>E09000021</v>
          </cell>
          <cell r="AP435">
            <v>46000</v>
          </cell>
          <cell r="AQ435">
            <v>6.2</v>
          </cell>
          <cell r="AR435">
            <v>13.79</v>
          </cell>
          <cell r="AS435">
            <v>5</v>
          </cell>
          <cell r="AT435">
            <v>16.920000000000002</v>
          </cell>
          <cell r="AU435">
            <v>4.3</v>
          </cell>
          <cell r="AV435">
            <v>7.66</v>
          </cell>
          <cell r="AW435">
            <v>3.6</v>
          </cell>
          <cell r="AX435" t="str">
            <v>&amp;^%</v>
          </cell>
          <cell r="AY435" t="str">
            <v>&amp;^%</v>
          </cell>
          <cell r="BA435" t="str">
            <v>Kingston upon Thames</v>
          </cell>
          <cell r="BB435" t="str">
            <v>E09000021</v>
          </cell>
          <cell r="BC435">
            <v>46000</v>
          </cell>
          <cell r="BD435">
            <v>6.2</v>
          </cell>
          <cell r="BE435">
            <v>548.4</v>
          </cell>
          <cell r="BF435">
            <v>4.2</v>
          </cell>
          <cell r="BG435">
            <v>655</v>
          </cell>
          <cell r="BH435">
            <v>4.2</v>
          </cell>
          <cell r="BI435">
            <v>305.89999999999998</v>
          </cell>
          <cell r="BJ435">
            <v>3.4</v>
          </cell>
          <cell r="BK435" t="str">
            <v>&amp;^%</v>
          </cell>
          <cell r="BL435" t="str">
            <v>&amp;^%</v>
          </cell>
          <cell r="BN435" t="str">
            <v>Kingston upon Thames</v>
          </cell>
          <cell r="BO435" t="str">
            <v>E09000021</v>
          </cell>
          <cell r="BP435">
            <v>66000</v>
          </cell>
          <cell r="BQ435">
            <v>5</v>
          </cell>
          <cell r="BR435">
            <v>36.4</v>
          </cell>
          <cell r="BS435">
            <v>0.8</v>
          </cell>
          <cell r="BT435">
            <v>31.9</v>
          </cell>
          <cell r="BU435">
            <v>1.8</v>
          </cell>
          <cell r="BV435">
            <v>12</v>
          </cell>
          <cell r="BW435">
            <v>15</v>
          </cell>
          <cell r="BX435">
            <v>42.5</v>
          </cell>
          <cell r="BY435">
            <v>9.9</v>
          </cell>
          <cell r="CA435" t="str">
            <v>Kingston upon Thames</v>
          </cell>
          <cell r="CB435" t="str">
            <v>E09000021</v>
          </cell>
          <cell r="CC435">
            <v>51000</v>
          </cell>
          <cell r="CD435">
            <v>14.6</v>
          </cell>
          <cell r="CE435">
            <v>25145</v>
          </cell>
          <cell r="CF435">
            <v>20</v>
          </cell>
          <cell r="CG435">
            <v>29375</v>
          </cell>
          <cell r="CH435">
            <v>15</v>
          </cell>
          <cell r="CI435" t="str">
            <v>&amp;^%</v>
          </cell>
          <cell r="CJ435" t="str">
            <v>&amp;^%</v>
          </cell>
          <cell r="CK435" t="str">
            <v>&amp;^%</v>
          </cell>
          <cell r="CL435" t="str">
            <v>&amp;^%</v>
          </cell>
          <cell r="CN435" t="str">
            <v>Kingston upon Thames</v>
          </cell>
          <cell r="CO435" t="str">
            <v>E09000021</v>
          </cell>
          <cell r="CP435">
            <v>66000</v>
          </cell>
          <cell r="CQ435">
            <v>5</v>
          </cell>
          <cell r="CR435">
            <v>12.94</v>
          </cell>
          <cell r="CS435">
            <v>4.5999999999999996</v>
          </cell>
          <cell r="CT435">
            <v>16.399999999999999</v>
          </cell>
          <cell r="CU435">
            <v>3.8</v>
          </cell>
          <cell r="CV435">
            <v>6.92</v>
          </cell>
          <cell r="CW435">
            <v>3.1</v>
          </cell>
          <cell r="CX435" t="str">
            <v>&amp;^%</v>
          </cell>
          <cell r="CY435" t="str">
            <v>&amp;^%</v>
          </cell>
          <cell r="DA435" t="str">
            <v>Kingston upon Thames</v>
          </cell>
          <cell r="DB435" t="str">
            <v>E09000021</v>
          </cell>
          <cell r="DC435">
            <v>66000</v>
          </cell>
          <cell r="DD435">
            <v>5</v>
          </cell>
          <cell r="DE435">
            <v>459.1</v>
          </cell>
          <cell r="DF435">
            <v>6.3</v>
          </cell>
          <cell r="DG435">
            <v>522.79999999999995</v>
          </cell>
          <cell r="DH435">
            <v>4.2</v>
          </cell>
          <cell r="DI435">
            <v>113.3</v>
          </cell>
          <cell r="DJ435">
            <v>10</v>
          </cell>
          <cell r="DK435" t="str">
            <v>&amp;^%</v>
          </cell>
          <cell r="DL435" t="str">
            <v>&amp;^%</v>
          </cell>
          <cell r="DN435" t="str">
            <v>Kingston upon Thames</v>
          </cell>
          <cell r="DO435" t="str">
            <v>E09000021</v>
          </cell>
          <cell r="DP435">
            <v>18000</v>
          </cell>
          <cell r="DQ435">
            <v>9.3000000000000007</v>
          </cell>
          <cell r="DR435">
            <v>37.5</v>
          </cell>
          <cell r="DS435">
            <v>0.3</v>
          </cell>
          <cell r="DT435">
            <v>37.6</v>
          </cell>
          <cell r="DU435">
            <v>1</v>
          </cell>
          <cell r="DV435">
            <v>33.200000000000003</v>
          </cell>
          <cell r="DW435">
            <v>3.8</v>
          </cell>
          <cell r="DX435" t="str">
            <v>&amp;^%</v>
          </cell>
          <cell r="DY435" t="str">
            <v>&amp;^%</v>
          </cell>
          <cell r="EA435" t="str">
            <v>Kingston upon Thames</v>
          </cell>
          <cell r="EB435" t="str">
            <v>E09000021</v>
          </cell>
          <cell r="EC435" t="str">
            <v>&amp;^%</v>
          </cell>
          <cell r="ED435" t="str">
            <v>&amp;^%</v>
          </cell>
          <cell r="EE435">
            <v>25900</v>
          </cell>
          <cell r="EF435">
            <v>20</v>
          </cell>
          <cell r="EG435" t="str">
            <v>&amp;^%</v>
          </cell>
          <cell r="EH435" t="str">
            <v>&amp;^%</v>
          </cell>
          <cell r="EI435" t="str">
            <v>&amp;^%</v>
          </cell>
          <cell r="EJ435" t="str">
            <v>&amp;^%</v>
          </cell>
          <cell r="EK435" t="str">
            <v>&amp;^%</v>
          </cell>
          <cell r="EL435" t="str">
            <v>&amp;^%</v>
          </cell>
          <cell r="EN435" t="str">
            <v>Kingston upon Thames</v>
          </cell>
          <cell r="EO435" t="str">
            <v>E09000021</v>
          </cell>
          <cell r="EP435">
            <v>18000</v>
          </cell>
          <cell r="EQ435">
            <v>9.3000000000000007</v>
          </cell>
          <cell r="ER435">
            <v>12.96</v>
          </cell>
          <cell r="ES435">
            <v>8.9</v>
          </cell>
          <cell r="ET435">
            <v>15.02</v>
          </cell>
          <cell r="EU435">
            <v>5.6</v>
          </cell>
          <cell r="EV435">
            <v>7.54</v>
          </cell>
          <cell r="EW435">
            <v>4.7</v>
          </cell>
          <cell r="EX435" t="str">
            <v>&amp;^%</v>
          </cell>
          <cell r="EY435" t="str">
            <v>&amp;^%</v>
          </cell>
          <cell r="FA435" t="str">
            <v>Kingston upon Thames</v>
          </cell>
          <cell r="FB435" t="str">
            <v>E09000021</v>
          </cell>
          <cell r="FC435">
            <v>18000</v>
          </cell>
          <cell r="FD435">
            <v>9.3000000000000007</v>
          </cell>
          <cell r="FE435">
            <v>493.9</v>
          </cell>
          <cell r="FF435">
            <v>8.8000000000000007</v>
          </cell>
          <cell r="FG435">
            <v>565.29999999999995</v>
          </cell>
          <cell r="FH435">
            <v>5.6</v>
          </cell>
          <cell r="FI435">
            <v>287.39999999999998</v>
          </cell>
          <cell r="FJ435">
            <v>5</v>
          </cell>
          <cell r="FK435" t="str">
            <v>&amp;^%</v>
          </cell>
          <cell r="FL435" t="str">
            <v>&amp;^%</v>
          </cell>
          <cell r="FN435" t="str">
            <v>Kingston upon Thames</v>
          </cell>
          <cell r="FO435" t="str">
            <v>E09000021</v>
          </cell>
          <cell r="FP435">
            <v>27000</v>
          </cell>
          <cell r="FQ435">
            <v>8.1999999999999993</v>
          </cell>
          <cell r="FR435">
            <v>37.9</v>
          </cell>
          <cell r="FS435">
            <v>1.7</v>
          </cell>
          <cell r="FT435">
            <v>39.4</v>
          </cell>
          <cell r="FU435">
            <v>0.9</v>
          </cell>
          <cell r="FV435">
            <v>35</v>
          </cell>
          <cell r="FW435">
            <v>2.1</v>
          </cell>
          <cell r="FX435" t="str">
            <v>&amp;^%</v>
          </cell>
          <cell r="FY435" t="str">
            <v>&amp;^%</v>
          </cell>
          <cell r="GA435" t="str">
            <v>Kingston upon Thames</v>
          </cell>
          <cell r="GB435" t="str">
            <v>E09000021</v>
          </cell>
          <cell r="GC435" t="str">
            <v>&amp;^%</v>
          </cell>
          <cell r="GD435" t="str">
            <v>&amp;^%</v>
          </cell>
          <cell r="GE435" t="str">
            <v>&amp;^%</v>
          </cell>
          <cell r="GF435" t="str">
            <v>&amp;^%</v>
          </cell>
          <cell r="GG435">
            <v>39823</v>
          </cell>
          <cell r="GH435">
            <v>10</v>
          </cell>
          <cell r="GI435" t="str">
            <v>&amp;^%</v>
          </cell>
          <cell r="GJ435" t="str">
            <v>&amp;^%</v>
          </cell>
          <cell r="GK435" t="str">
            <v>&amp;^%</v>
          </cell>
          <cell r="GL435" t="str">
            <v>&amp;^%</v>
          </cell>
          <cell r="GN435" t="str">
            <v>Kingston upon Thames</v>
          </cell>
          <cell r="GO435" t="str">
            <v>E09000021</v>
          </cell>
          <cell r="GP435">
            <v>27000</v>
          </cell>
          <cell r="GQ435">
            <v>8.1999999999999993</v>
          </cell>
          <cell r="GR435">
            <v>14.58</v>
          </cell>
          <cell r="GS435">
            <v>6.9</v>
          </cell>
          <cell r="GT435">
            <v>18.149999999999999</v>
          </cell>
          <cell r="GU435">
            <v>5.7</v>
          </cell>
          <cell r="GV435">
            <v>7.97</v>
          </cell>
          <cell r="GW435">
            <v>6</v>
          </cell>
          <cell r="GX435" t="str">
            <v>&amp;^%</v>
          </cell>
          <cell r="GY435" t="str">
            <v>&amp;^%</v>
          </cell>
        </row>
        <row r="436">
          <cell r="A436" t="str">
            <v>Merton</v>
          </cell>
          <cell r="B436" t="str">
            <v>E09000024</v>
          </cell>
          <cell r="C436">
            <v>21000</v>
          </cell>
          <cell r="D436">
            <v>9</v>
          </cell>
          <cell r="E436">
            <v>547.20000000000005</v>
          </cell>
          <cell r="F436">
            <v>5.7</v>
          </cell>
          <cell r="G436">
            <v>659</v>
          </cell>
          <cell r="H436">
            <v>5.6</v>
          </cell>
          <cell r="I436">
            <v>332.4</v>
          </cell>
          <cell r="J436">
            <v>5</v>
          </cell>
          <cell r="K436" t="str">
            <v>&amp;^%</v>
          </cell>
          <cell r="L436" t="str">
            <v>&amp;^%</v>
          </cell>
          <cell r="N436" t="str">
            <v>Merton</v>
          </cell>
          <cell r="O436" t="str">
            <v>E09000024</v>
          </cell>
          <cell r="P436">
            <v>36000</v>
          </cell>
          <cell r="Q436">
            <v>6.9</v>
          </cell>
          <cell r="R436">
            <v>37.5</v>
          </cell>
          <cell r="S436">
            <v>1.4</v>
          </cell>
          <cell r="T436">
            <v>38.799999999999997</v>
          </cell>
          <cell r="U436">
            <v>1</v>
          </cell>
          <cell r="V436">
            <v>32.5</v>
          </cell>
          <cell r="W436">
            <v>3.3</v>
          </cell>
          <cell r="X436" t="str">
            <v>&amp;^%</v>
          </cell>
          <cell r="Y436" t="str">
            <v>&amp;^%</v>
          </cell>
          <cell r="AA436" t="str">
            <v>Merton</v>
          </cell>
          <cell r="AB436" t="str">
            <v>E09000024</v>
          </cell>
          <cell r="AC436">
            <v>30000</v>
          </cell>
          <cell r="AD436">
            <v>11.6</v>
          </cell>
          <cell r="AE436">
            <v>28711</v>
          </cell>
          <cell r="AF436">
            <v>6.6</v>
          </cell>
          <cell r="AG436">
            <v>32978</v>
          </cell>
          <cell r="AH436">
            <v>6.2</v>
          </cell>
          <cell r="AI436" t="str">
            <v>&amp;^%</v>
          </cell>
          <cell r="AJ436" t="str">
            <v>&amp;^%</v>
          </cell>
          <cell r="AK436" t="str">
            <v>&amp;^%</v>
          </cell>
          <cell r="AL436" t="str">
            <v>&amp;^%</v>
          </cell>
          <cell r="AN436" t="str">
            <v>Merton</v>
          </cell>
          <cell r="AO436" t="str">
            <v>E09000024</v>
          </cell>
          <cell r="AP436">
            <v>36000</v>
          </cell>
          <cell r="AQ436">
            <v>6.9</v>
          </cell>
          <cell r="AR436">
            <v>13.47</v>
          </cell>
          <cell r="AS436">
            <v>4</v>
          </cell>
          <cell r="AT436">
            <v>15.99</v>
          </cell>
          <cell r="AU436">
            <v>4.2</v>
          </cell>
          <cell r="AV436">
            <v>8.56</v>
          </cell>
          <cell r="AW436">
            <v>4.0999999999999996</v>
          </cell>
          <cell r="AX436" t="str">
            <v>&amp;^%</v>
          </cell>
          <cell r="AY436" t="str">
            <v>&amp;^%</v>
          </cell>
          <cell r="BA436" t="str">
            <v>Merton</v>
          </cell>
          <cell r="BB436" t="str">
            <v>E09000024</v>
          </cell>
          <cell r="BC436">
            <v>36000</v>
          </cell>
          <cell r="BD436">
            <v>6.9</v>
          </cell>
          <cell r="BE436">
            <v>535.29999999999995</v>
          </cell>
          <cell r="BF436">
            <v>4.3</v>
          </cell>
          <cell r="BG436">
            <v>621.1</v>
          </cell>
          <cell r="BH436">
            <v>4</v>
          </cell>
          <cell r="BI436">
            <v>315.89999999999998</v>
          </cell>
          <cell r="BJ436">
            <v>3.8</v>
          </cell>
          <cell r="BK436" t="str">
            <v>&amp;^%</v>
          </cell>
          <cell r="BL436" t="str">
            <v>&amp;^%</v>
          </cell>
          <cell r="BN436" t="str">
            <v>Merton</v>
          </cell>
          <cell r="BO436" t="str">
            <v>E09000024</v>
          </cell>
          <cell r="BP436">
            <v>48000</v>
          </cell>
          <cell r="BQ436">
            <v>5.8</v>
          </cell>
          <cell r="BR436">
            <v>36</v>
          </cell>
          <cell r="BS436">
            <v>1.8</v>
          </cell>
          <cell r="BT436">
            <v>33.4</v>
          </cell>
          <cell r="BU436">
            <v>1.9</v>
          </cell>
          <cell r="BV436">
            <v>15.2</v>
          </cell>
          <cell r="BW436">
            <v>12</v>
          </cell>
          <cell r="BX436" t="str">
            <v>&amp;^%</v>
          </cell>
          <cell r="BY436" t="str">
            <v>&amp;^%</v>
          </cell>
          <cell r="CA436" t="str">
            <v>Merton</v>
          </cell>
          <cell r="CB436" t="str">
            <v>E09000024</v>
          </cell>
          <cell r="CC436">
            <v>41000</v>
          </cell>
          <cell r="CD436">
            <v>9.6</v>
          </cell>
          <cell r="CE436">
            <v>23352</v>
          </cell>
          <cell r="CF436">
            <v>9.9</v>
          </cell>
          <cell r="CG436">
            <v>27011</v>
          </cell>
          <cell r="CH436">
            <v>6.5</v>
          </cell>
          <cell r="CI436" t="str">
            <v>&amp;^%</v>
          </cell>
          <cell r="CJ436" t="str">
            <v>&amp;^%</v>
          </cell>
          <cell r="CK436" t="str">
            <v>&amp;^%</v>
          </cell>
          <cell r="CL436" t="str">
            <v>&amp;^%</v>
          </cell>
          <cell r="CN436" t="str">
            <v>Merton</v>
          </cell>
          <cell r="CO436" t="str">
            <v>E09000024</v>
          </cell>
          <cell r="CP436">
            <v>48000</v>
          </cell>
          <cell r="CQ436">
            <v>5.8</v>
          </cell>
          <cell r="CR436">
            <v>12.48</v>
          </cell>
          <cell r="CS436">
            <v>3.7</v>
          </cell>
          <cell r="CT436">
            <v>15.29</v>
          </cell>
          <cell r="CU436">
            <v>3.9</v>
          </cell>
          <cell r="CV436">
            <v>6.99</v>
          </cell>
          <cell r="CW436">
            <v>4.3</v>
          </cell>
          <cell r="CX436" t="str">
            <v>&amp;^%</v>
          </cell>
          <cell r="CY436" t="str">
            <v>&amp;^%</v>
          </cell>
          <cell r="DA436" t="str">
            <v>Merton</v>
          </cell>
          <cell r="DB436" t="str">
            <v>E09000024</v>
          </cell>
          <cell r="DC436">
            <v>48000</v>
          </cell>
          <cell r="DD436">
            <v>5.8</v>
          </cell>
          <cell r="DE436">
            <v>460</v>
          </cell>
          <cell r="DF436">
            <v>5.0999999999999996</v>
          </cell>
          <cell r="DG436">
            <v>510.6</v>
          </cell>
          <cell r="DH436">
            <v>4.3</v>
          </cell>
          <cell r="DI436">
            <v>124.2</v>
          </cell>
          <cell r="DJ436">
            <v>9.9</v>
          </cell>
          <cell r="DK436" t="str">
            <v>&amp;^%</v>
          </cell>
          <cell r="DL436" t="str">
            <v>&amp;^%</v>
          </cell>
          <cell r="DN436" t="str">
            <v>Merton</v>
          </cell>
          <cell r="DO436" t="str">
            <v>E09000024</v>
          </cell>
          <cell r="DP436">
            <v>14000</v>
          </cell>
          <cell r="DQ436">
            <v>10.5</v>
          </cell>
          <cell r="DR436">
            <v>37.4</v>
          </cell>
          <cell r="DS436">
            <v>1.7</v>
          </cell>
          <cell r="DT436">
            <v>37.5</v>
          </cell>
          <cell r="DU436">
            <v>1.5</v>
          </cell>
          <cell r="DV436">
            <v>31</v>
          </cell>
          <cell r="DW436">
            <v>2.1</v>
          </cell>
          <cell r="DX436" t="str">
            <v>&amp;^%</v>
          </cell>
          <cell r="DY436" t="str">
            <v>&amp;^%</v>
          </cell>
          <cell r="EA436" t="str">
            <v>Merton</v>
          </cell>
          <cell r="EB436" t="str">
            <v>E09000024</v>
          </cell>
          <cell r="EC436">
            <v>12000</v>
          </cell>
          <cell r="ED436">
            <v>12.9</v>
          </cell>
          <cell r="EE436">
            <v>26895</v>
          </cell>
          <cell r="EF436">
            <v>8.8000000000000007</v>
          </cell>
          <cell r="EG436">
            <v>30015</v>
          </cell>
          <cell r="EH436">
            <v>7.2</v>
          </cell>
          <cell r="EI436" t="str">
            <v>&amp;^%</v>
          </cell>
          <cell r="EJ436" t="str">
            <v>&amp;^%</v>
          </cell>
          <cell r="EK436" t="str">
            <v>&amp;^%</v>
          </cell>
          <cell r="EL436" t="str">
            <v>&amp;^%</v>
          </cell>
          <cell r="EN436" t="str">
            <v>Merton</v>
          </cell>
          <cell r="EO436" t="str">
            <v>E09000024</v>
          </cell>
          <cell r="EP436">
            <v>14000</v>
          </cell>
          <cell r="EQ436">
            <v>10.5</v>
          </cell>
          <cell r="ER436">
            <v>13.83</v>
          </cell>
          <cell r="ES436">
            <v>7.2</v>
          </cell>
          <cell r="ET436">
            <v>15.06</v>
          </cell>
          <cell r="EU436">
            <v>4.8</v>
          </cell>
          <cell r="EV436">
            <v>8.77</v>
          </cell>
          <cell r="EW436">
            <v>6.5</v>
          </cell>
          <cell r="EX436" t="str">
            <v>&amp;^%</v>
          </cell>
          <cell r="EY436" t="str">
            <v>&amp;^%</v>
          </cell>
          <cell r="FA436" t="str">
            <v>Merton</v>
          </cell>
          <cell r="FB436" t="str">
            <v>E09000024</v>
          </cell>
          <cell r="FC436">
            <v>14000</v>
          </cell>
          <cell r="FD436">
            <v>10.5</v>
          </cell>
          <cell r="FE436">
            <v>518.29999999999995</v>
          </cell>
          <cell r="FF436">
            <v>6.5</v>
          </cell>
          <cell r="FG436">
            <v>564.5</v>
          </cell>
          <cell r="FH436">
            <v>4.8</v>
          </cell>
          <cell r="FI436">
            <v>304.2</v>
          </cell>
          <cell r="FJ436">
            <v>4.9000000000000004</v>
          </cell>
          <cell r="FK436" t="str">
            <v>&amp;^%</v>
          </cell>
          <cell r="FL436" t="str">
            <v>&amp;^%</v>
          </cell>
          <cell r="FN436" t="str">
            <v>Merton</v>
          </cell>
          <cell r="FO436" t="str">
            <v>E09000024</v>
          </cell>
          <cell r="FP436">
            <v>21000</v>
          </cell>
          <cell r="FQ436">
            <v>9</v>
          </cell>
          <cell r="FR436">
            <v>38.799999999999997</v>
          </cell>
          <cell r="FS436">
            <v>1.6</v>
          </cell>
          <cell r="FT436">
            <v>39.799999999999997</v>
          </cell>
          <cell r="FU436">
            <v>1.4</v>
          </cell>
          <cell r="FV436">
            <v>34.700000000000003</v>
          </cell>
          <cell r="FW436">
            <v>3.7</v>
          </cell>
          <cell r="FX436" t="str">
            <v>&amp;^%</v>
          </cell>
          <cell r="FY436" t="str">
            <v>&amp;^%</v>
          </cell>
          <cell r="GA436" t="str">
            <v>Merton</v>
          </cell>
          <cell r="GB436" t="str">
            <v>E09000024</v>
          </cell>
          <cell r="GC436">
            <v>18000</v>
          </cell>
          <cell r="GD436">
            <v>17</v>
          </cell>
          <cell r="GE436">
            <v>29416</v>
          </cell>
          <cell r="GF436" t="str">
            <v>&amp;^%</v>
          </cell>
          <cell r="GG436">
            <v>34864</v>
          </cell>
          <cell r="GH436">
            <v>8.9</v>
          </cell>
          <cell r="GI436" t="str">
            <v>&amp;^%</v>
          </cell>
          <cell r="GJ436" t="str">
            <v>&amp;^%</v>
          </cell>
          <cell r="GK436" t="str">
            <v>&amp;^%</v>
          </cell>
          <cell r="GL436" t="str">
            <v>&amp;^%</v>
          </cell>
          <cell r="GN436" t="str">
            <v>Merton</v>
          </cell>
          <cell r="GO436" t="str">
            <v>E09000024</v>
          </cell>
          <cell r="GP436">
            <v>21000</v>
          </cell>
          <cell r="GQ436">
            <v>9</v>
          </cell>
          <cell r="GR436">
            <v>13.18</v>
          </cell>
          <cell r="GS436">
            <v>6.2</v>
          </cell>
          <cell r="GT436">
            <v>16.57</v>
          </cell>
          <cell r="GU436">
            <v>5.9</v>
          </cell>
          <cell r="GV436">
            <v>8.44</v>
          </cell>
          <cell r="GW436">
            <v>5.7</v>
          </cell>
          <cell r="GX436" t="str">
            <v>&amp;^%</v>
          </cell>
          <cell r="GY436" t="str">
            <v>&amp;^%</v>
          </cell>
        </row>
        <row r="437">
          <cell r="A437" t="str">
            <v>Redbridge</v>
          </cell>
          <cell r="B437" t="str">
            <v>E09000026</v>
          </cell>
          <cell r="C437">
            <v>16000</v>
          </cell>
          <cell r="D437">
            <v>10.7</v>
          </cell>
          <cell r="E437">
            <v>611.70000000000005</v>
          </cell>
          <cell r="F437">
            <v>10</v>
          </cell>
          <cell r="G437">
            <v>643.70000000000005</v>
          </cell>
          <cell r="H437">
            <v>4.5</v>
          </cell>
          <cell r="I437">
            <v>322.60000000000002</v>
          </cell>
          <cell r="J437">
            <v>7.6</v>
          </cell>
          <cell r="K437" t="str">
            <v>&amp;^%</v>
          </cell>
          <cell r="L437" t="str">
            <v>&amp;^%</v>
          </cell>
          <cell r="N437" t="str">
            <v>Redbridge</v>
          </cell>
          <cell r="O437" t="str">
            <v>E09000026</v>
          </cell>
          <cell r="P437">
            <v>28000</v>
          </cell>
          <cell r="Q437">
            <v>7.7</v>
          </cell>
          <cell r="R437">
            <v>37</v>
          </cell>
          <cell r="S437">
            <v>1.1000000000000001</v>
          </cell>
          <cell r="T437">
            <v>37.799999999999997</v>
          </cell>
          <cell r="U437">
            <v>1.2</v>
          </cell>
          <cell r="V437">
            <v>32.299999999999997</v>
          </cell>
          <cell r="W437">
            <v>1.9</v>
          </cell>
          <cell r="X437" t="str">
            <v>&amp;^%</v>
          </cell>
          <cell r="Y437" t="str">
            <v>&amp;^%</v>
          </cell>
          <cell r="AA437" t="str">
            <v>Redbridge</v>
          </cell>
          <cell r="AB437" t="str">
            <v>E09000026</v>
          </cell>
          <cell r="AC437">
            <v>26000</v>
          </cell>
          <cell r="AD437">
            <v>12</v>
          </cell>
          <cell r="AE437">
            <v>28106</v>
          </cell>
          <cell r="AF437">
            <v>7.6</v>
          </cell>
          <cell r="AG437">
            <v>30386</v>
          </cell>
          <cell r="AH437">
            <v>4.5</v>
          </cell>
          <cell r="AI437">
            <v>13074</v>
          </cell>
          <cell r="AJ437">
            <v>6.8</v>
          </cell>
          <cell r="AK437" t="str">
            <v>&amp;^%</v>
          </cell>
          <cell r="AL437" t="str">
            <v>&amp;^%</v>
          </cell>
          <cell r="AN437" t="str">
            <v>Redbridge</v>
          </cell>
          <cell r="AO437" t="str">
            <v>E09000026</v>
          </cell>
          <cell r="AP437">
            <v>28000</v>
          </cell>
          <cell r="AQ437">
            <v>7.7</v>
          </cell>
          <cell r="AR437">
            <v>14.79</v>
          </cell>
          <cell r="AS437">
            <v>7.8</v>
          </cell>
          <cell r="AT437">
            <v>15.75</v>
          </cell>
          <cell r="AU437">
            <v>3.7</v>
          </cell>
          <cell r="AV437">
            <v>7.56</v>
          </cell>
          <cell r="AW437">
            <v>3.2</v>
          </cell>
          <cell r="AX437" t="str">
            <v>&amp;^%</v>
          </cell>
          <cell r="AY437" t="str">
            <v>&amp;^%</v>
          </cell>
          <cell r="BA437" t="str">
            <v>Redbridge</v>
          </cell>
          <cell r="BB437" t="str">
            <v>E09000026</v>
          </cell>
          <cell r="BC437">
            <v>28000</v>
          </cell>
          <cell r="BD437">
            <v>7.7</v>
          </cell>
          <cell r="BE437">
            <v>554.29999999999995</v>
          </cell>
          <cell r="BF437">
            <v>7.1</v>
          </cell>
          <cell r="BG437">
            <v>595</v>
          </cell>
          <cell r="BH437">
            <v>3.5</v>
          </cell>
          <cell r="BI437">
            <v>297</v>
          </cell>
          <cell r="BJ437">
            <v>3.4</v>
          </cell>
          <cell r="BK437" t="str">
            <v>&amp;^%</v>
          </cell>
          <cell r="BL437" t="str">
            <v>&amp;^%</v>
          </cell>
          <cell r="BN437" t="str">
            <v>Redbridge</v>
          </cell>
          <cell r="BO437" t="str">
            <v>E09000026</v>
          </cell>
          <cell r="BP437">
            <v>42000</v>
          </cell>
          <cell r="BQ437">
            <v>6.1</v>
          </cell>
          <cell r="BR437">
            <v>35</v>
          </cell>
          <cell r="BS437">
            <v>2.5</v>
          </cell>
          <cell r="BT437">
            <v>30.9</v>
          </cell>
          <cell r="BU437">
            <v>2.2999999999999998</v>
          </cell>
          <cell r="BV437">
            <v>11.7</v>
          </cell>
          <cell r="BW437">
            <v>15</v>
          </cell>
          <cell r="BX437" t="str">
            <v>&amp;^%</v>
          </cell>
          <cell r="BY437" t="str">
            <v>&amp;^%</v>
          </cell>
          <cell r="CA437" t="str">
            <v>Redbridge</v>
          </cell>
          <cell r="CB437" t="str">
            <v>E09000026</v>
          </cell>
          <cell r="CC437">
            <v>39000</v>
          </cell>
          <cell r="CD437">
            <v>9</v>
          </cell>
          <cell r="CE437">
            <v>21427</v>
          </cell>
          <cell r="CF437">
            <v>10</v>
          </cell>
          <cell r="CG437">
            <v>23885</v>
          </cell>
          <cell r="CH437">
            <v>5.4</v>
          </cell>
          <cell r="CI437">
            <v>5370</v>
          </cell>
          <cell r="CJ437">
            <v>16</v>
          </cell>
          <cell r="CK437" t="str">
            <v>&amp;^%</v>
          </cell>
          <cell r="CL437" t="str">
            <v>&amp;^%</v>
          </cell>
          <cell r="CN437" t="str">
            <v>Redbridge</v>
          </cell>
          <cell r="CO437" t="str">
            <v>E09000026</v>
          </cell>
          <cell r="CP437">
            <v>42000</v>
          </cell>
          <cell r="CQ437">
            <v>6.1</v>
          </cell>
          <cell r="CR437">
            <v>12.09</v>
          </cell>
          <cell r="CS437">
            <v>9.1</v>
          </cell>
          <cell r="CT437">
            <v>14.8</v>
          </cell>
          <cell r="CU437">
            <v>3.4</v>
          </cell>
          <cell r="CV437">
            <v>6.67</v>
          </cell>
          <cell r="CW437">
            <v>2.9</v>
          </cell>
          <cell r="CX437" t="str">
            <v>&amp;^%</v>
          </cell>
          <cell r="CY437" t="str">
            <v>&amp;^%</v>
          </cell>
          <cell r="DA437" t="str">
            <v>Redbridge</v>
          </cell>
          <cell r="DB437" t="str">
            <v>E09000026</v>
          </cell>
          <cell r="DC437">
            <v>42000</v>
          </cell>
          <cell r="DD437">
            <v>6.1</v>
          </cell>
          <cell r="DE437">
            <v>394.5</v>
          </cell>
          <cell r="DF437">
            <v>8.6</v>
          </cell>
          <cell r="DG437">
            <v>458</v>
          </cell>
          <cell r="DH437">
            <v>4.0999999999999996</v>
          </cell>
          <cell r="DI437">
            <v>107.7</v>
          </cell>
          <cell r="DJ437">
            <v>12</v>
          </cell>
          <cell r="DK437" t="str">
            <v>&amp;^%</v>
          </cell>
          <cell r="DL437" t="str">
            <v>&amp;^%</v>
          </cell>
          <cell r="DN437" t="str">
            <v>Redbridge</v>
          </cell>
          <cell r="DO437" t="str">
            <v>E09000026</v>
          </cell>
          <cell r="DP437">
            <v>13000</v>
          </cell>
          <cell r="DQ437">
            <v>11.1</v>
          </cell>
          <cell r="DR437">
            <v>35.9</v>
          </cell>
          <cell r="DS437">
            <v>1.8</v>
          </cell>
          <cell r="DT437">
            <v>36.700000000000003</v>
          </cell>
          <cell r="DU437">
            <v>1.8</v>
          </cell>
          <cell r="DV437">
            <v>31.1</v>
          </cell>
          <cell r="DW437">
            <v>2.1</v>
          </cell>
          <cell r="DX437" t="str">
            <v>&amp;^%</v>
          </cell>
          <cell r="DY437" t="str">
            <v>&amp;^%</v>
          </cell>
          <cell r="EA437" t="str">
            <v>Redbridge</v>
          </cell>
          <cell r="EB437" t="str">
            <v>E09000026</v>
          </cell>
          <cell r="EC437">
            <v>12000</v>
          </cell>
          <cell r="ED437">
            <v>12.9</v>
          </cell>
          <cell r="EE437">
            <v>23773</v>
          </cell>
          <cell r="EF437">
            <v>13</v>
          </cell>
          <cell r="EG437">
            <v>27093</v>
          </cell>
          <cell r="EH437">
            <v>7</v>
          </cell>
          <cell r="EI437" t="str">
            <v>&amp;^%</v>
          </cell>
          <cell r="EJ437" t="str">
            <v>&amp;^%</v>
          </cell>
          <cell r="EK437" t="str">
            <v>&amp;^%</v>
          </cell>
          <cell r="EL437" t="str">
            <v>&amp;^%</v>
          </cell>
          <cell r="EN437" t="str">
            <v>Redbridge</v>
          </cell>
          <cell r="EO437" t="str">
            <v>E09000026</v>
          </cell>
          <cell r="EP437">
            <v>13000</v>
          </cell>
          <cell r="EQ437">
            <v>11.1</v>
          </cell>
          <cell r="ER437">
            <v>13.01</v>
          </cell>
          <cell r="ES437">
            <v>11</v>
          </cell>
          <cell r="ET437">
            <v>14.63</v>
          </cell>
          <cell r="EU437">
            <v>5.9</v>
          </cell>
          <cell r="EV437">
            <v>7.32</v>
          </cell>
          <cell r="EW437">
            <v>4.8</v>
          </cell>
          <cell r="EX437" t="str">
            <v>&amp;^%</v>
          </cell>
          <cell r="EY437" t="str">
            <v>&amp;^%</v>
          </cell>
          <cell r="FA437" t="str">
            <v>Redbridge</v>
          </cell>
          <cell r="FB437" t="str">
            <v>E09000026</v>
          </cell>
          <cell r="FC437">
            <v>13000</v>
          </cell>
          <cell r="FD437">
            <v>11.1</v>
          </cell>
          <cell r="FE437">
            <v>496.5</v>
          </cell>
          <cell r="FF437">
            <v>9.6</v>
          </cell>
          <cell r="FG437">
            <v>536.79999999999995</v>
          </cell>
          <cell r="FH437">
            <v>5.3</v>
          </cell>
          <cell r="FI437">
            <v>286.89999999999998</v>
          </cell>
          <cell r="FJ437">
            <v>5</v>
          </cell>
          <cell r="FK437" t="str">
            <v>&amp;^%</v>
          </cell>
          <cell r="FL437" t="str">
            <v>&amp;^%</v>
          </cell>
          <cell r="FN437" t="str">
            <v>Redbridge</v>
          </cell>
          <cell r="FO437" t="str">
            <v>E09000026</v>
          </cell>
          <cell r="FP437">
            <v>16000</v>
          </cell>
          <cell r="FQ437">
            <v>10.7</v>
          </cell>
          <cell r="FR437">
            <v>37.5</v>
          </cell>
          <cell r="FS437">
            <v>2.4</v>
          </cell>
          <cell r="FT437">
            <v>38.700000000000003</v>
          </cell>
          <cell r="FU437">
            <v>1.5</v>
          </cell>
          <cell r="FV437">
            <v>32.5</v>
          </cell>
          <cell r="FW437">
            <v>4.5999999999999996</v>
          </cell>
          <cell r="FX437" t="str">
            <v>&amp;^%</v>
          </cell>
          <cell r="FY437" t="str">
            <v>&amp;^%</v>
          </cell>
          <cell r="GA437" t="str">
            <v>Redbridge</v>
          </cell>
          <cell r="GB437" t="str">
            <v>E09000026</v>
          </cell>
          <cell r="GC437">
            <v>15000</v>
          </cell>
          <cell r="GD437">
            <v>19</v>
          </cell>
          <cell r="GE437">
            <v>31611</v>
          </cell>
          <cell r="GF437" t="str">
            <v>&amp;^%</v>
          </cell>
          <cell r="GG437">
            <v>33089</v>
          </cell>
          <cell r="GH437">
            <v>5.4</v>
          </cell>
          <cell r="GI437">
            <v>14888</v>
          </cell>
          <cell r="GJ437">
            <v>15</v>
          </cell>
          <cell r="GK437" t="str">
            <v>&amp;^%</v>
          </cell>
          <cell r="GL437" t="str">
            <v>&amp;^%</v>
          </cell>
          <cell r="GN437" t="str">
            <v>Redbridge</v>
          </cell>
          <cell r="GO437" t="str">
            <v>E09000026</v>
          </cell>
          <cell r="GP437">
            <v>16000</v>
          </cell>
          <cell r="GQ437">
            <v>10.7</v>
          </cell>
          <cell r="GR437">
            <v>15.83</v>
          </cell>
          <cell r="GS437">
            <v>10</v>
          </cell>
          <cell r="GT437">
            <v>16.64</v>
          </cell>
          <cell r="GU437">
            <v>4.5</v>
          </cell>
          <cell r="GV437">
            <v>7.92</v>
          </cell>
          <cell r="GW437">
            <v>7.9</v>
          </cell>
          <cell r="GX437" t="str">
            <v>&amp;^%</v>
          </cell>
          <cell r="GY437" t="str">
            <v>&amp;^%</v>
          </cell>
        </row>
        <row r="438">
          <cell r="A438" t="str">
            <v>Richmond upon Thames</v>
          </cell>
          <cell r="B438" t="str">
            <v>E09000027</v>
          </cell>
          <cell r="C438">
            <v>23000</v>
          </cell>
          <cell r="D438">
            <v>8.9</v>
          </cell>
          <cell r="E438">
            <v>613.29999999999995</v>
          </cell>
          <cell r="F438">
            <v>9.1999999999999993</v>
          </cell>
          <cell r="G438">
            <v>714</v>
          </cell>
          <cell r="H438">
            <v>5.3</v>
          </cell>
          <cell r="I438">
            <v>330.1</v>
          </cell>
          <cell r="J438">
            <v>5.5</v>
          </cell>
          <cell r="K438" t="str">
            <v>&amp;^%</v>
          </cell>
          <cell r="L438" t="str">
            <v>&amp;^%</v>
          </cell>
          <cell r="N438" t="str">
            <v>Richmond upon Thames</v>
          </cell>
          <cell r="O438" t="str">
            <v>E09000027</v>
          </cell>
          <cell r="P438">
            <v>39000</v>
          </cell>
          <cell r="Q438">
            <v>6.7</v>
          </cell>
          <cell r="R438">
            <v>37.5</v>
          </cell>
          <cell r="S438">
            <v>1.7</v>
          </cell>
          <cell r="T438">
            <v>39.1</v>
          </cell>
          <cell r="U438">
            <v>1</v>
          </cell>
          <cell r="V438">
            <v>34.700000000000003</v>
          </cell>
          <cell r="W438">
            <v>1.9</v>
          </cell>
          <cell r="X438" t="str">
            <v>&amp;^%</v>
          </cell>
          <cell r="Y438" t="str">
            <v>&amp;^%</v>
          </cell>
          <cell r="AA438" t="str">
            <v>Richmond upon Thames</v>
          </cell>
          <cell r="AB438" t="str">
            <v>E09000027</v>
          </cell>
          <cell r="AC438">
            <v>33000</v>
          </cell>
          <cell r="AD438">
            <v>11.8</v>
          </cell>
          <cell r="AE438">
            <v>31586</v>
          </cell>
          <cell r="AF438">
            <v>14</v>
          </cell>
          <cell r="AG438">
            <v>36377</v>
          </cell>
          <cell r="AH438">
            <v>6.8</v>
          </cell>
          <cell r="AI438" t="str">
            <v>&amp;^%</v>
          </cell>
          <cell r="AJ438" t="str">
            <v>&amp;^%</v>
          </cell>
          <cell r="AK438" t="str">
            <v>&amp;^%</v>
          </cell>
          <cell r="AL438" t="str">
            <v>&amp;^%</v>
          </cell>
          <cell r="AN438" t="str">
            <v>Richmond upon Thames</v>
          </cell>
          <cell r="AO438" t="str">
            <v>E09000027</v>
          </cell>
          <cell r="AP438">
            <v>39000</v>
          </cell>
          <cell r="AQ438">
            <v>6.7</v>
          </cell>
          <cell r="AR438">
            <v>15.79</v>
          </cell>
          <cell r="AS438">
            <v>6.6</v>
          </cell>
          <cell r="AT438">
            <v>17.739999999999998</v>
          </cell>
          <cell r="AU438">
            <v>4.2</v>
          </cell>
          <cell r="AV438">
            <v>7.48</v>
          </cell>
          <cell r="AW438">
            <v>3.6</v>
          </cell>
          <cell r="AX438" t="str">
            <v>&amp;^%</v>
          </cell>
          <cell r="AY438" t="str">
            <v>&amp;^%</v>
          </cell>
          <cell r="BA438" t="str">
            <v>Richmond upon Thames</v>
          </cell>
          <cell r="BB438" t="str">
            <v>E09000027</v>
          </cell>
          <cell r="BC438">
            <v>39000</v>
          </cell>
          <cell r="BD438">
            <v>6.7</v>
          </cell>
          <cell r="BE438">
            <v>586</v>
          </cell>
          <cell r="BF438">
            <v>5.7</v>
          </cell>
          <cell r="BG438">
            <v>692.9</v>
          </cell>
          <cell r="BH438">
            <v>4</v>
          </cell>
          <cell r="BI438">
            <v>305.2</v>
          </cell>
          <cell r="BJ438">
            <v>5.0999999999999996</v>
          </cell>
          <cell r="BK438" t="str">
            <v>&amp;^%</v>
          </cell>
          <cell r="BL438" t="str">
            <v>&amp;^%</v>
          </cell>
          <cell r="BN438" t="str">
            <v>Richmond upon Thames</v>
          </cell>
          <cell r="BO438" t="str">
            <v>E09000027</v>
          </cell>
          <cell r="BP438">
            <v>54000</v>
          </cell>
          <cell r="BQ438">
            <v>5.6</v>
          </cell>
          <cell r="BR438">
            <v>36.1</v>
          </cell>
          <cell r="BS438">
            <v>1.1000000000000001</v>
          </cell>
          <cell r="BT438">
            <v>33.5</v>
          </cell>
          <cell r="BU438">
            <v>1.8</v>
          </cell>
          <cell r="BV438">
            <v>16.100000000000001</v>
          </cell>
          <cell r="BW438">
            <v>13</v>
          </cell>
          <cell r="BX438" t="str">
            <v>&amp;^%</v>
          </cell>
          <cell r="BY438" t="str">
            <v>&amp;^%</v>
          </cell>
          <cell r="CA438" t="str">
            <v>Richmond upon Thames</v>
          </cell>
          <cell r="CB438" t="str">
            <v>E09000027</v>
          </cell>
          <cell r="CC438">
            <v>46000</v>
          </cell>
          <cell r="CD438">
            <v>9.9</v>
          </cell>
          <cell r="CE438">
            <v>24834</v>
          </cell>
          <cell r="CF438">
            <v>16</v>
          </cell>
          <cell r="CG438">
            <v>29836</v>
          </cell>
          <cell r="CH438">
            <v>6.7</v>
          </cell>
          <cell r="CI438" t="str">
            <v>&amp;^%</v>
          </cell>
          <cell r="CJ438" t="str">
            <v>&amp;^%</v>
          </cell>
          <cell r="CK438" t="str">
            <v>&amp;^%</v>
          </cell>
          <cell r="CL438" t="str">
            <v>&amp;^%</v>
          </cell>
          <cell r="CN438" t="str">
            <v>Richmond upon Thames</v>
          </cell>
          <cell r="CO438" t="str">
            <v>E09000027</v>
          </cell>
          <cell r="CP438">
            <v>54000</v>
          </cell>
          <cell r="CQ438">
            <v>5.6</v>
          </cell>
          <cell r="CR438">
            <v>13.71</v>
          </cell>
          <cell r="CS438">
            <v>6.8</v>
          </cell>
          <cell r="CT438">
            <v>16.88</v>
          </cell>
          <cell r="CU438">
            <v>3.9</v>
          </cell>
          <cell r="CV438">
            <v>6.86</v>
          </cell>
          <cell r="CW438">
            <v>2</v>
          </cell>
          <cell r="CX438" t="str">
            <v>&amp;^%</v>
          </cell>
          <cell r="CY438" t="str">
            <v>&amp;^%</v>
          </cell>
          <cell r="DA438" t="str">
            <v>Richmond upon Thames</v>
          </cell>
          <cell r="DB438" t="str">
            <v>E09000027</v>
          </cell>
          <cell r="DC438">
            <v>54000</v>
          </cell>
          <cell r="DD438">
            <v>5.6</v>
          </cell>
          <cell r="DE438">
            <v>479.1</v>
          </cell>
          <cell r="DF438">
            <v>7.4</v>
          </cell>
          <cell r="DG438">
            <v>565.6</v>
          </cell>
          <cell r="DH438">
            <v>4.2</v>
          </cell>
          <cell r="DI438">
            <v>141.6</v>
          </cell>
          <cell r="DJ438">
            <v>10</v>
          </cell>
          <cell r="DK438" t="str">
            <v>&amp;^%</v>
          </cell>
          <cell r="DL438" t="str">
            <v>&amp;^%</v>
          </cell>
          <cell r="DN438" t="str">
            <v>Richmond upon Thames</v>
          </cell>
          <cell r="DO438" t="str">
            <v>E09000027</v>
          </cell>
          <cell r="DP438">
            <v>16000</v>
          </cell>
          <cell r="DQ438">
            <v>10.1</v>
          </cell>
          <cell r="DR438">
            <v>37</v>
          </cell>
          <cell r="DS438">
            <v>1.1000000000000001</v>
          </cell>
          <cell r="DT438">
            <v>37.4</v>
          </cell>
          <cell r="DU438">
            <v>1.4</v>
          </cell>
          <cell r="DV438">
            <v>32.4</v>
          </cell>
          <cell r="DW438">
            <v>3.9</v>
          </cell>
          <cell r="DX438" t="str">
            <v>&amp;^%</v>
          </cell>
          <cell r="DY438" t="str">
            <v>&amp;^%</v>
          </cell>
          <cell r="EA438" t="str">
            <v>Richmond upon Thames</v>
          </cell>
          <cell r="EB438" t="str">
            <v>E09000027</v>
          </cell>
          <cell r="EC438" t="str">
            <v>&amp;^%</v>
          </cell>
          <cell r="ED438" t="str">
            <v>&amp;^%</v>
          </cell>
          <cell r="EE438" t="str">
            <v>&amp;^%</v>
          </cell>
          <cell r="EF438" t="str">
            <v>&amp;^%</v>
          </cell>
          <cell r="EG438">
            <v>35819</v>
          </cell>
          <cell r="EH438">
            <v>9.5</v>
          </cell>
          <cell r="EI438" t="str">
            <v>&amp;^%</v>
          </cell>
          <cell r="EJ438" t="str">
            <v>&amp;^%</v>
          </cell>
          <cell r="EK438" t="str">
            <v>&amp;^%</v>
          </cell>
          <cell r="EL438" t="str">
            <v>&amp;^%</v>
          </cell>
          <cell r="EN438" t="str">
            <v>Richmond upon Thames</v>
          </cell>
          <cell r="EO438" t="str">
            <v>E09000027</v>
          </cell>
          <cell r="EP438">
            <v>16000</v>
          </cell>
          <cell r="EQ438">
            <v>10.1</v>
          </cell>
          <cell r="ER438">
            <v>15.98</v>
          </cell>
          <cell r="ES438">
            <v>7.7</v>
          </cell>
          <cell r="ET438">
            <v>17.7</v>
          </cell>
          <cell r="EU438">
            <v>6.2</v>
          </cell>
          <cell r="EV438">
            <v>7.35</v>
          </cell>
          <cell r="EW438">
            <v>5.0999999999999996</v>
          </cell>
          <cell r="EX438" t="str">
            <v>&amp;^%</v>
          </cell>
          <cell r="EY438" t="str">
            <v>&amp;^%</v>
          </cell>
          <cell r="FA438" t="str">
            <v>Richmond upon Thames</v>
          </cell>
          <cell r="FB438" t="str">
            <v>E09000027</v>
          </cell>
          <cell r="FC438">
            <v>16000</v>
          </cell>
          <cell r="FD438">
            <v>10.1</v>
          </cell>
          <cell r="FE438">
            <v>574.9</v>
          </cell>
          <cell r="FF438">
            <v>7.8</v>
          </cell>
          <cell r="FG438">
            <v>662.5</v>
          </cell>
          <cell r="FH438">
            <v>6</v>
          </cell>
          <cell r="FI438">
            <v>288.2</v>
          </cell>
          <cell r="FJ438">
            <v>8.6</v>
          </cell>
          <cell r="FK438" t="str">
            <v>&amp;^%</v>
          </cell>
          <cell r="FL438" t="str">
            <v>&amp;^%</v>
          </cell>
          <cell r="FN438" t="str">
            <v>Richmond upon Thames</v>
          </cell>
          <cell r="FO438" t="str">
            <v>E09000027</v>
          </cell>
          <cell r="FP438">
            <v>23000</v>
          </cell>
          <cell r="FQ438">
            <v>8.9</v>
          </cell>
          <cell r="FR438">
            <v>39.1</v>
          </cell>
          <cell r="FS438">
            <v>1.6</v>
          </cell>
          <cell r="FT438">
            <v>40.200000000000003</v>
          </cell>
          <cell r="FU438">
            <v>1.3</v>
          </cell>
          <cell r="FV438">
            <v>35</v>
          </cell>
          <cell r="FW438">
            <v>2.7</v>
          </cell>
          <cell r="FX438" t="str">
            <v>&amp;^%</v>
          </cell>
          <cell r="FY438" t="str">
            <v>&amp;^%</v>
          </cell>
          <cell r="GA438" t="str">
            <v>Richmond upon Thames</v>
          </cell>
          <cell r="GB438" t="str">
            <v>E09000027</v>
          </cell>
          <cell r="GC438">
            <v>21000</v>
          </cell>
          <cell r="GD438">
            <v>13.8</v>
          </cell>
          <cell r="GE438">
            <v>31634</v>
          </cell>
          <cell r="GF438">
            <v>19</v>
          </cell>
          <cell r="GG438">
            <v>36701</v>
          </cell>
          <cell r="GH438">
            <v>9.1999999999999993</v>
          </cell>
          <cell r="GI438" t="str">
            <v>&amp;^%</v>
          </cell>
          <cell r="GJ438" t="str">
            <v>&amp;^%</v>
          </cell>
          <cell r="GK438" t="str">
            <v>&amp;^%</v>
          </cell>
          <cell r="GL438" t="str">
            <v>&amp;^%</v>
          </cell>
          <cell r="GN438" t="str">
            <v>Richmond upon Thames</v>
          </cell>
          <cell r="GO438" t="str">
            <v>E09000027</v>
          </cell>
          <cell r="GP438">
            <v>23000</v>
          </cell>
          <cell r="GQ438">
            <v>8.9</v>
          </cell>
          <cell r="GR438">
            <v>15.78</v>
          </cell>
          <cell r="GS438">
            <v>9.1999999999999993</v>
          </cell>
          <cell r="GT438">
            <v>17.77</v>
          </cell>
          <cell r="GU438">
            <v>5.7</v>
          </cell>
          <cell r="GV438">
            <v>7.48</v>
          </cell>
          <cell r="GW438">
            <v>3.7</v>
          </cell>
          <cell r="GX438" t="str">
            <v>&amp;^%</v>
          </cell>
          <cell r="GY438" t="str">
            <v>&amp;^%</v>
          </cell>
        </row>
        <row r="439">
          <cell r="A439" t="str">
            <v>Sutton</v>
          </cell>
          <cell r="B439" t="str">
            <v>E09000029</v>
          </cell>
          <cell r="C439">
            <v>33000</v>
          </cell>
          <cell r="D439">
            <v>6.9</v>
          </cell>
          <cell r="E439">
            <v>516.70000000000005</v>
          </cell>
          <cell r="F439">
            <v>5.8</v>
          </cell>
          <cell r="G439">
            <v>601.6</v>
          </cell>
          <cell r="H439">
            <v>4.0999999999999996</v>
          </cell>
          <cell r="I439">
            <v>302.39999999999998</v>
          </cell>
          <cell r="J439">
            <v>3.8</v>
          </cell>
          <cell r="K439" t="str">
            <v>&amp;^%</v>
          </cell>
          <cell r="L439" t="str">
            <v>&amp;^%</v>
          </cell>
          <cell r="N439" t="str">
            <v>Sutton</v>
          </cell>
          <cell r="O439" t="str">
            <v>E09000029</v>
          </cell>
          <cell r="P439">
            <v>52000</v>
          </cell>
          <cell r="Q439">
            <v>5.6</v>
          </cell>
          <cell r="R439">
            <v>39.700000000000003</v>
          </cell>
          <cell r="S439">
            <v>1.6</v>
          </cell>
          <cell r="T439">
            <v>41.2</v>
          </cell>
          <cell r="U439">
            <v>0.9</v>
          </cell>
          <cell r="V439">
            <v>35</v>
          </cell>
          <cell r="W439">
            <v>0.1</v>
          </cell>
          <cell r="X439" t="str">
            <v>&amp;^%</v>
          </cell>
          <cell r="Y439" t="str">
            <v>&amp;^%</v>
          </cell>
          <cell r="AA439" t="str">
            <v>Sutton</v>
          </cell>
          <cell r="AB439" t="str">
            <v>E09000029</v>
          </cell>
          <cell r="AC439">
            <v>42000</v>
          </cell>
          <cell r="AD439">
            <v>9.1999999999999993</v>
          </cell>
          <cell r="AE439">
            <v>25397</v>
          </cell>
          <cell r="AF439">
            <v>9.6</v>
          </cell>
          <cell r="AG439">
            <v>29319</v>
          </cell>
          <cell r="AH439">
            <v>4.3</v>
          </cell>
          <cell r="AI439">
            <v>15010</v>
          </cell>
          <cell r="AJ439">
            <v>6.6</v>
          </cell>
          <cell r="AK439" t="str">
            <v>&amp;^%</v>
          </cell>
          <cell r="AL439" t="str">
            <v>&amp;^%</v>
          </cell>
          <cell r="AN439" t="str">
            <v>Sutton</v>
          </cell>
          <cell r="AO439" t="str">
            <v>E09000029</v>
          </cell>
          <cell r="AP439">
            <v>52000</v>
          </cell>
          <cell r="AQ439">
            <v>5.6</v>
          </cell>
          <cell r="AR439">
            <v>12.76</v>
          </cell>
          <cell r="AS439">
            <v>4.0999999999999996</v>
          </cell>
          <cell r="AT439">
            <v>14.42</v>
          </cell>
          <cell r="AU439">
            <v>3.2</v>
          </cell>
          <cell r="AV439">
            <v>7.21</v>
          </cell>
          <cell r="AW439">
            <v>2.2999999999999998</v>
          </cell>
          <cell r="AX439" t="str">
            <v>&amp;^%</v>
          </cell>
          <cell r="AY439" t="str">
            <v>&amp;^%</v>
          </cell>
          <cell r="BA439" t="str">
            <v>Sutton</v>
          </cell>
          <cell r="BB439" t="str">
            <v>E09000029</v>
          </cell>
          <cell r="BC439">
            <v>52000</v>
          </cell>
          <cell r="BD439">
            <v>5.6</v>
          </cell>
          <cell r="BE439">
            <v>518.5</v>
          </cell>
          <cell r="BF439">
            <v>4.5999999999999996</v>
          </cell>
          <cell r="BG439">
            <v>593.29999999999995</v>
          </cell>
          <cell r="BH439">
            <v>3</v>
          </cell>
          <cell r="BI439">
            <v>305.2</v>
          </cell>
          <cell r="BJ439">
            <v>3.7</v>
          </cell>
          <cell r="BK439" t="str">
            <v>&amp;^%</v>
          </cell>
          <cell r="BL439" t="str">
            <v>&amp;^%</v>
          </cell>
          <cell r="BN439" t="str">
            <v>Sutton</v>
          </cell>
          <cell r="BO439" t="str">
            <v>E09000029</v>
          </cell>
          <cell r="BP439">
            <v>71000</v>
          </cell>
          <cell r="BQ439">
            <v>4.7</v>
          </cell>
          <cell r="BR439">
            <v>37.4</v>
          </cell>
          <cell r="BS439">
            <v>1.1000000000000001</v>
          </cell>
          <cell r="BT439">
            <v>34.5</v>
          </cell>
          <cell r="BU439">
            <v>1.7</v>
          </cell>
          <cell r="BV439">
            <v>13.4</v>
          </cell>
          <cell r="BW439">
            <v>11</v>
          </cell>
          <cell r="BX439">
            <v>49.8</v>
          </cell>
          <cell r="BY439">
            <v>8.4</v>
          </cell>
          <cell r="CA439" t="str">
            <v>Sutton</v>
          </cell>
          <cell r="CB439" t="str">
            <v>E09000029</v>
          </cell>
          <cell r="CC439">
            <v>58000</v>
          </cell>
          <cell r="CD439">
            <v>7.5</v>
          </cell>
          <cell r="CE439">
            <v>21102</v>
          </cell>
          <cell r="CF439">
            <v>6.7</v>
          </cell>
          <cell r="CG439">
            <v>24224</v>
          </cell>
          <cell r="CH439">
            <v>4.3</v>
          </cell>
          <cell r="CI439">
            <v>5965</v>
          </cell>
          <cell r="CJ439">
            <v>14</v>
          </cell>
          <cell r="CK439" t="str">
            <v>&amp;^%</v>
          </cell>
          <cell r="CL439" t="str">
            <v>&amp;^%</v>
          </cell>
          <cell r="CN439" t="str">
            <v>Sutton</v>
          </cell>
          <cell r="CO439" t="str">
            <v>E09000029</v>
          </cell>
          <cell r="CP439">
            <v>71000</v>
          </cell>
          <cell r="CQ439">
            <v>4.7</v>
          </cell>
          <cell r="CR439">
            <v>11.63</v>
          </cell>
          <cell r="CS439">
            <v>5.2</v>
          </cell>
          <cell r="CT439">
            <v>14.1</v>
          </cell>
          <cell r="CU439">
            <v>3</v>
          </cell>
          <cell r="CV439">
            <v>6.64</v>
          </cell>
          <cell r="CW439">
            <v>2.7</v>
          </cell>
          <cell r="CX439">
            <v>24.56</v>
          </cell>
          <cell r="CY439">
            <v>20</v>
          </cell>
          <cell r="DA439" t="str">
            <v>Sutton</v>
          </cell>
          <cell r="DB439" t="str">
            <v>E09000029</v>
          </cell>
          <cell r="DC439">
            <v>71000</v>
          </cell>
          <cell r="DD439">
            <v>4.7</v>
          </cell>
          <cell r="DE439">
            <v>422.7</v>
          </cell>
          <cell r="DF439">
            <v>5.0999999999999996</v>
          </cell>
          <cell r="DG439">
            <v>486</v>
          </cell>
          <cell r="DH439">
            <v>3.4</v>
          </cell>
          <cell r="DI439">
            <v>110.9</v>
          </cell>
          <cell r="DJ439">
            <v>7.9</v>
          </cell>
          <cell r="DK439" t="str">
            <v>&amp;^%</v>
          </cell>
          <cell r="DL439" t="str">
            <v>&amp;^%</v>
          </cell>
          <cell r="DN439" t="str">
            <v>Sutton</v>
          </cell>
          <cell r="DO439" t="str">
            <v>E09000029</v>
          </cell>
          <cell r="DP439">
            <v>19000</v>
          </cell>
          <cell r="DQ439">
            <v>9.3000000000000007</v>
          </cell>
          <cell r="DR439">
            <v>37.5</v>
          </cell>
          <cell r="DS439">
            <v>1.4</v>
          </cell>
          <cell r="DT439">
            <v>38</v>
          </cell>
          <cell r="DU439">
            <v>1.2</v>
          </cell>
          <cell r="DV439">
            <v>32.799999999999997</v>
          </cell>
          <cell r="DW439">
            <v>3.6</v>
          </cell>
          <cell r="DX439" t="str">
            <v>&amp;^%</v>
          </cell>
          <cell r="DY439" t="str">
            <v>&amp;^%</v>
          </cell>
          <cell r="EA439" t="str">
            <v>Sutton</v>
          </cell>
          <cell r="EB439" t="str">
            <v>E09000029</v>
          </cell>
          <cell r="EC439">
            <v>16000</v>
          </cell>
          <cell r="ED439">
            <v>17</v>
          </cell>
          <cell r="EE439">
            <v>25228</v>
          </cell>
          <cell r="EF439">
            <v>16</v>
          </cell>
          <cell r="EG439">
            <v>27463</v>
          </cell>
          <cell r="EH439">
            <v>5.5</v>
          </cell>
          <cell r="EI439">
            <v>14786</v>
          </cell>
          <cell r="EJ439">
            <v>12</v>
          </cell>
          <cell r="EK439" t="str">
            <v>&amp;^%</v>
          </cell>
          <cell r="EL439" t="str">
            <v>&amp;^%</v>
          </cell>
          <cell r="EN439" t="str">
            <v>Sutton</v>
          </cell>
          <cell r="EO439" t="str">
            <v>E09000029</v>
          </cell>
          <cell r="EP439">
            <v>19000</v>
          </cell>
          <cell r="EQ439">
            <v>9.3000000000000007</v>
          </cell>
          <cell r="ER439">
            <v>13.6</v>
          </cell>
          <cell r="ES439">
            <v>8.1999999999999993</v>
          </cell>
          <cell r="ET439">
            <v>15.22</v>
          </cell>
          <cell r="EU439">
            <v>4.0999999999999996</v>
          </cell>
          <cell r="EV439">
            <v>7.55</v>
          </cell>
          <cell r="EW439">
            <v>8.3000000000000007</v>
          </cell>
          <cell r="EX439" t="str">
            <v>&amp;^%</v>
          </cell>
          <cell r="EY439" t="str">
            <v>&amp;^%</v>
          </cell>
          <cell r="FA439" t="str">
            <v>Sutton</v>
          </cell>
          <cell r="FB439" t="str">
            <v>E09000029</v>
          </cell>
          <cell r="FC439">
            <v>19000</v>
          </cell>
          <cell r="FD439">
            <v>9.3000000000000007</v>
          </cell>
          <cell r="FE439">
            <v>525.79999999999995</v>
          </cell>
          <cell r="FF439">
            <v>7.5</v>
          </cell>
          <cell r="FG439">
            <v>579.1</v>
          </cell>
          <cell r="FH439">
            <v>4.2</v>
          </cell>
          <cell r="FI439">
            <v>312.2</v>
          </cell>
          <cell r="FJ439">
            <v>6.6</v>
          </cell>
          <cell r="FK439" t="str">
            <v>&amp;^%</v>
          </cell>
          <cell r="FL439" t="str">
            <v>&amp;^%</v>
          </cell>
          <cell r="FN439" t="str">
            <v>Sutton</v>
          </cell>
          <cell r="FO439" t="str">
            <v>E09000029</v>
          </cell>
          <cell r="FP439">
            <v>33000</v>
          </cell>
          <cell r="FQ439">
            <v>6.9</v>
          </cell>
          <cell r="FR439">
            <v>40.200000000000003</v>
          </cell>
          <cell r="FS439">
            <v>2.1</v>
          </cell>
          <cell r="FT439">
            <v>43</v>
          </cell>
          <cell r="FU439">
            <v>1.2</v>
          </cell>
          <cell r="FV439">
            <v>35</v>
          </cell>
          <cell r="FW439">
            <v>0.1</v>
          </cell>
          <cell r="FX439" t="str">
            <v>&amp;^%</v>
          </cell>
          <cell r="FY439" t="str">
            <v>&amp;^%</v>
          </cell>
          <cell r="GA439" t="str">
            <v>Sutton</v>
          </cell>
          <cell r="GB439" t="str">
            <v>E09000029</v>
          </cell>
          <cell r="GC439">
            <v>26000</v>
          </cell>
          <cell r="GD439">
            <v>10.7</v>
          </cell>
          <cell r="GE439">
            <v>25420</v>
          </cell>
          <cell r="GF439">
            <v>12</v>
          </cell>
          <cell r="GG439">
            <v>30430</v>
          </cell>
          <cell r="GH439">
            <v>5.7</v>
          </cell>
          <cell r="GI439">
            <v>15410</v>
          </cell>
          <cell r="GJ439">
            <v>10</v>
          </cell>
          <cell r="GK439" t="str">
            <v>&amp;^%</v>
          </cell>
          <cell r="GL439" t="str">
            <v>&amp;^%</v>
          </cell>
          <cell r="GN439" t="str">
            <v>Sutton</v>
          </cell>
          <cell r="GO439" t="str">
            <v>E09000029</v>
          </cell>
          <cell r="GP439">
            <v>33000</v>
          </cell>
          <cell r="GQ439">
            <v>6.9</v>
          </cell>
          <cell r="GR439">
            <v>11.2</v>
          </cell>
          <cell r="GS439">
            <v>8</v>
          </cell>
          <cell r="GT439">
            <v>14</v>
          </cell>
          <cell r="GU439">
            <v>4.4000000000000004</v>
          </cell>
          <cell r="GV439">
            <v>7.14</v>
          </cell>
          <cell r="GW439">
            <v>2.4</v>
          </cell>
          <cell r="GX439" t="str">
            <v>&amp;^%</v>
          </cell>
          <cell r="GY439" t="str">
            <v>&amp;^%</v>
          </cell>
        </row>
        <row r="440">
          <cell r="A440" t="str">
            <v>Waltham Forest</v>
          </cell>
          <cell r="B440" t="str">
            <v>E09000031</v>
          </cell>
          <cell r="C440">
            <v>17000</v>
          </cell>
          <cell r="D440">
            <v>10.1</v>
          </cell>
          <cell r="E440">
            <v>587.20000000000005</v>
          </cell>
          <cell r="F440">
            <v>6.5</v>
          </cell>
          <cell r="G440">
            <v>619.9</v>
          </cell>
          <cell r="H440">
            <v>4.5999999999999996</v>
          </cell>
          <cell r="I440">
            <v>324.2</v>
          </cell>
          <cell r="J440">
            <v>5.5</v>
          </cell>
          <cell r="K440" t="str">
            <v>&amp;^%</v>
          </cell>
          <cell r="L440" t="str">
            <v>&amp;^%</v>
          </cell>
          <cell r="N440" t="str">
            <v>Waltham Forest</v>
          </cell>
          <cell r="O440" t="str">
            <v>E09000031</v>
          </cell>
          <cell r="P440">
            <v>27000</v>
          </cell>
          <cell r="Q440">
            <v>7.9</v>
          </cell>
          <cell r="R440">
            <v>37.5</v>
          </cell>
          <cell r="S440">
            <v>2.2000000000000002</v>
          </cell>
          <cell r="T440">
            <v>39</v>
          </cell>
          <cell r="U440">
            <v>1.2</v>
          </cell>
          <cell r="V440">
            <v>32.5</v>
          </cell>
          <cell r="W440">
            <v>1.8</v>
          </cell>
          <cell r="X440" t="str">
            <v>&amp;^%</v>
          </cell>
          <cell r="Y440" t="str">
            <v>&amp;^%</v>
          </cell>
          <cell r="AA440" t="str">
            <v>Waltham Forest</v>
          </cell>
          <cell r="AB440" t="str">
            <v>E09000031</v>
          </cell>
          <cell r="AC440">
            <v>25000</v>
          </cell>
          <cell r="AD440">
            <v>15.8</v>
          </cell>
          <cell r="AE440">
            <v>27314</v>
          </cell>
          <cell r="AF440">
            <v>13</v>
          </cell>
          <cell r="AG440">
            <v>30766</v>
          </cell>
          <cell r="AH440">
            <v>8.8000000000000007</v>
          </cell>
          <cell r="AI440">
            <v>14595</v>
          </cell>
          <cell r="AJ440">
            <v>4.5</v>
          </cell>
          <cell r="AK440" t="str">
            <v>&amp;^%</v>
          </cell>
          <cell r="AL440" t="str">
            <v>&amp;^%</v>
          </cell>
          <cell r="AN440" t="str">
            <v>Waltham Forest</v>
          </cell>
          <cell r="AO440" t="str">
            <v>E09000031</v>
          </cell>
          <cell r="AP440">
            <v>27000</v>
          </cell>
          <cell r="AQ440">
            <v>7.9</v>
          </cell>
          <cell r="AR440">
            <v>13.77</v>
          </cell>
          <cell r="AS440">
            <v>6.3</v>
          </cell>
          <cell r="AT440">
            <v>15.19</v>
          </cell>
          <cell r="AU440">
            <v>4.0999999999999996</v>
          </cell>
          <cell r="AV440">
            <v>6.86</v>
          </cell>
          <cell r="AW440">
            <v>5.0999999999999996</v>
          </cell>
          <cell r="AX440" t="str">
            <v>&amp;^%</v>
          </cell>
          <cell r="AY440" t="str">
            <v>&amp;^%</v>
          </cell>
          <cell r="BA440" t="str">
            <v>Waltham Forest</v>
          </cell>
          <cell r="BB440" t="str">
            <v>E09000031</v>
          </cell>
          <cell r="BC440">
            <v>27000</v>
          </cell>
          <cell r="BD440">
            <v>7.9</v>
          </cell>
          <cell r="BE440">
            <v>523.4</v>
          </cell>
          <cell r="BF440">
            <v>6.3</v>
          </cell>
          <cell r="BG440">
            <v>592.6</v>
          </cell>
          <cell r="BH440">
            <v>3.8</v>
          </cell>
          <cell r="BI440">
            <v>281.89999999999998</v>
          </cell>
          <cell r="BJ440">
            <v>5</v>
          </cell>
          <cell r="BK440" t="str">
            <v>&amp;^%</v>
          </cell>
          <cell r="BL440" t="str">
            <v>&amp;^%</v>
          </cell>
          <cell r="BN440" t="str">
            <v>Waltham Forest</v>
          </cell>
          <cell r="BO440" t="str">
            <v>E09000031</v>
          </cell>
          <cell r="BP440">
            <v>38000</v>
          </cell>
          <cell r="BQ440">
            <v>6.4</v>
          </cell>
          <cell r="BR440">
            <v>35.9</v>
          </cell>
          <cell r="BS440">
            <v>1.8</v>
          </cell>
          <cell r="BT440">
            <v>32.5</v>
          </cell>
          <cell r="BU440">
            <v>2.2999999999999998</v>
          </cell>
          <cell r="BV440">
            <v>13.7</v>
          </cell>
          <cell r="BW440">
            <v>15</v>
          </cell>
          <cell r="BX440" t="str">
            <v>&amp;^%</v>
          </cell>
          <cell r="BY440" t="str">
            <v>&amp;^%</v>
          </cell>
          <cell r="CA440" t="str">
            <v>Waltham Forest</v>
          </cell>
          <cell r="CB440" t="str">
            <v>E09000031</v>
          </cell>
          <cell r="CC440">
            <v>35000</v>
          </cell>
          <cell r="CD440">
            <v>11.9</v>
          </cell>
          <cell r="CE440">
            <v>23081</v>
          </cell>
          <cell r="CF440">
            <v>9.1</v>
          </cell>
          <cell r="CG440">
            <v>24993</v>
          </cell>
          <cell r="CH440">
            <v>9.3000000000000007</v>
          </cell>
          <cell r="CI440">
            <v>6032</v>
          </cell>
          <cell r="CJ440">
            <v>14</v>
          </cell>
          <cell r="CK440" t="str">
            <v>&amp;^%</v>
          </cell>
          <cell r="CL440" t="str">
            <v>&amp;^%</v>
          </cell>
          <cell r="CN440" t="str">
            <v>Waltham Forest</v>
          </cell>
          <cell r="CO440" t="str">
            <v>E09000031</v>
          </cell>
          <cell r="CP440">
            <v>38000</v>
          </cell>
          <cell r="CQ440">
            <v>6.4</v>
          </cell>
          <cell r="CR440">
            <v>11.88</v>
          </cell>
          <cell r="CS440">
            <v>7.4</v>
          </cell>
          <cell r="CT440">
            <v>14.44</v>
          </cell>
          <cell r="CU440">
            <v>3.8</v>
          </cell>
          <cell r="CV440">
            <v>6.39</v>
          </cell>
          <cell r="CW440">
            <v>2.4</v>
          </cell>
          <cell r="CX440" t="str">
            <v>&amp;^%</v>
          </cell>
          <cell r="CY440" t="str">
            <v>&amp;^%</v>
          </cell>
          <cell r="DA440" t="str">
            <v>Waltham Forest</v>
          </cell>
          <cell r="DB440" t="str">
            <v>E09000031</v>
          </cell>
          <cell r="DC440">
            <v>38000</v>
          </cell>
          <cell r="DD440">
            <v>6.4</v>
          </cell>
          <cell r="DE440">
            <v>444.6</v>
          </cell>
          <cell r="DF440">
            <v>8.8000000000000007</v>
          </cell>
          <cell r="DG440">
            <v>469.8</v>
          </cell>
          <cell r="DH440">
            <v>4.4000000000000004</v>
          </cell>
          <cell r="DI440">
            <v>109</v>
          </cell>
          <cell r="DJ440">
            <v>14</v>
          </cell>
          <cell r="DK440" t="str">
            <v>&amp;^%</v>
          </cell>
          <cell r="DL440" t="str">
            <v>&amp;^%</v>
          </cell>
          <cell r="DN440" t="str">
            <v>Waltham Forest</v>
          </cell>
          <cell r="DO440" t="str">
            <v>E09000031</v>
          </cell>
          <cell r="DP440">
            <v>10000</v>
          </cell>
          <cell r="DQ440">
            <v>12.5</v>
          </cell>
          <cell r="DR440">
            <v>35.9</v>
          </cell>
          <cell r="DS440">
            <v>1.8</v>
          </cell>
          <cell r="DT440">
            <v>37</v>
          </cell>
          <cell r="DU440">
            <v>1.5</v>
          </cell>
          <cell r="DV440">
            <v>32.5</v>
          </cell>
          <cell r="DW440">
            <v>3</v>
          </cell>
          <cell r="DX440" t="str">
            <v>&amp;^%</v>
          </cell>
          <cell r="DY440" t="str">
            <v>&amp;^%</v>
          </cell>
          <cell r="EA440" t="str">
            <v>Waltham Forest</v>
          </cell>
          <cell r="EB440" t="str">
            <v>E09000031</v>
          </cell>
          <cell r="EC440">
            <v>9000</v>
          </cell>
          <cell r="ED440">
            <v>14.3</v>
          </cell>
          <cell r="EE440">
            <v>24333</v>
          </cell>
          <cell r="EF440">
            <v>17</v>
          </cell>
          <cell r="EG440">
            <v>28516</v>
          </cell>
          <cell r="EH440">
            <v>7.6</v>
          </cell>
          <cell r="EI440" t="str">
            <v>&amp;^%</v>
          </cell>
          <cell r="EJ440" t="str">
            <v>&amp;^%</v>
          </cell>
          <cell r="EK440" t="str">
            <v>&amp;^%</v>
          </cell>
          <cell r="EL440" t="str">
            <v>&amp;^%</v>
          </cell>
          <cell r="EN440" t="str">
            <v>Waltham Forest</v>
          </cell>
          <cell r="EO440" t="str">
            <v>E09000031</v>
          </cell>
          <cell r="EP440">
            <v>10000</v>
          </cell>
          <cell r="EQ440">
            <v>12.5</v>
          </cell>
          <cell r="ER440">
            <v>13.59</v>
          </cell>
          <cell r="ES440">
            <v>13</v>
          </cell>
          <cell r="ET440">
            <v>14.76</v>
          </cell>
          <cell r="EU440">
            <v>7</v>
          </cell>
          <cell r="EV440">
            <v>6.1</v>
          </cell>
          <cell r="EW440">
            <v>4.0999999999999996</v>
          </cell>
          <cell r="EX440" t="str">
            <v>&amp;^%</v>
          </cell>
          <cell r="EY440" t="str">
            <v>&amp;^%</v>
          </cell>
          <cell r="FA440" t="str">
            <v>Waltham Forest</v>
          </cell>
          <cell r="FB440" t="str">
            <v>E09000031</v>
          </cell>
          <cell r="FC440">
            <v>10000</v>
          </cell>
          <cell r="FD440">
            <v>12.5</v>
          </cell>
          <cell r="FE440">
            <v>473.4</v>
          </cell>
          <cell r="FF440">
            <v>14</v>
          </cell>
          <cell r="FG440">
            <v>545.5</v>
          </cell>
          <cell r="FH440">
            <v>6.5</v>
          </cell>
          <cell r="FI440">
            <v>247.7</v>
          </cell>
          <cell r="FJ440">
            <v>8.1999999999999993</v>
          </cell>
          <cell r="FK440" t="str">
            <v>&amp;^%</v>
          </cell>
          <cell r="FL440" t="str">
            <v>&amp;^%</v>
          </cell>
          <cell r="FN440" t="str">
            <v>Waltham Forest</v>
          </cell>
          <cell r="FO440" t="str">
            <v>E09000031</v>
          </cell>
          <cell r="FP440">
            <v>17000</v>
          </cell>
          <cell r="FQ440">
            <v>10.1</v>
          </cell>
          <cell r="FR440">
            <v>39.9</v>
          </cell>
          <cell r="FS440">
            <v>2</v>
          </cell>
          <cell r="FT440">
            <v>40.200000000000003</v>
          </cell>
          <cell r="FU440">
            <v>1.6</v>
          </cell>
          <cell r="FV440">
            <v>33.6</v>
          </cell>
          <cell r="FW440">
            <v>2</v>
          </cell>
          <cell r="FX440" t="str">
            <v>&amp;^%</v>
          </cell>
          <cell r="FY440" t="str">
            <v>&amp;^%</v>
          </cell>
          <cell r="GA440" t="str">
            <v>Waltham Forest</v>
          </cell>
          <cell r="GB440" t="str">
            <v>E09000031</v>
          </cell>
          <cell r="GC440" t="str">
            <v>&amp;^%</v>
          </cell>
          <cell r="GD440" t="str">
            <v>&amp;^%</v>
          </cell>
          <cell r="GE440">
            <v>29225</v>
          </cell>
          <cell r="GF440" t="str">
            <v>&amp;^%</v>
          </cell>
          <cell r="GG440">
            <v>32077</v>
          </cell>
          <cell r="GH440">
            <v>13</v>
          </cell>
          <cell r="GI440">
            <v>17149</v>
          </cell>
          <cell r="GJ440">
            <v>7.4</v>
          </cell>
          <cell r="GK440" t="str">
            <v>&amp;^%</v>
          </cell>
          <cell r="GL440" t="str">
            <v>&amp;^%</v>
          </cell>
          <cell r="GN440" t="str">
            <v>Waltham Forest</v>
          </cell>
          <cell r="GO440" t="str">
            <v>E09000031</v>
          </cell>
          <cell r="GP440">
            <v>17000</v>
          </cell>
          <cell r="GQ440">
            <v>10.1</v>
          </cell>
          <cell r="GR440">
            <v>14.05</v>
          </cell>
          <cell r="GS440">
            <v>7.7</v>
          </cell>
          <cell r="GT440">
            <v>15.42</v>
          </cell>
          <cell r="GU440">
            <v>5.0999999999999996</v>
          </cell>
          <cell r="GV440">
            <v>7.7</v>
          </cell>
          <cell r="GW440">
            <v>4.0999999999999996</v>
          </cell>
          <cell r="GX440" t="str">
            <v>&amp;^%</v>
          </cell>
          <cell r="GY440" t="str">
            <v>&amp;^%</v>
          </cell>
        </row>
        <row r="441">
          <cell r="A441" t="str">
            <v>Bracknell Forest</v>
          </cell>
          <cell r="B441" t="str">
            <v>E06000036</v>
          </cell>
          <cell r="C441">
            <v>23000</v>
          </cell>
          <cell r="D441">
            <v>9.1</v>
          </cell>
          <cell r="E441">
            <v>750.1</v>
          </cell>
          <cell r="F441">
            <v>9</v>
          </cell>
          <cell r="G441">
            <v>879.1</v>
          </cell>
          <cell r="H441">
            <v>5.7</v>
          </cell>
          <cell r="I441">
            <v>345</v>
          </cell>
          <cell r="J441">
            <v>5.8</v>
          </cell>
          <cell r="K441" t="str">
            <v>&amp;^%</v>
          </cell>
          <cell r="L441" t="str">
            <v>&amp;^%</v>
          </cell>
          <cell r="N441" t="str">
            <v>Bracknell Forest</v>
          </cell>
          <cell r="O441" t="str">
            <v>E06000036</v>
          </cell>
          <cell r="P441">
            <v>36000</v>
          </cell>
          <cell r="Q441">
            <v>7</v>
          </cell>
          <cell r="R441">
            <v>37.5</v>
          </cell>
          <cell r="S441">
            <v>0.1</v>
          </cell>
          <cell r="T441">
            <v>38.799999999999997</v>
          </cell>
          <cell r="U441">
            <v>0.8</v>
          </cell>
          <cell r="V441">
            <v>35</v>
          </cell>
          <cell r="W441">
            <v>0.8</v>
          </cell>
          <cell r="X441" t="str">
            <v>&amp;^%</v>
          </cell>
          <cell r="Y441" t="str">
            <v>&amp;^%</v>
          </cell>
          <cell r="AA441" t="str">
            <v>Bracknell Forest</v>
          </cell>
          <cell r="AB441" t="str">
            <v>E06000036</v>
          </cell>
          <cell r="AC441">
            <v>30000</v>
          </cell>
          <cell r="AD441">
            <v>8.5</v>
          </cell>
          <cell r="AE441">
            <v>36764</v>
          </cell>
          <cell r="AF441">
            <v>8.6</v>
          </cell>
          <cell r="AG441">
            <v>42948</v>
          </cell>
          <cell r="AH441">
            <v>5.8</v>
          </cell>
          <cell r="AI441">
            <v>15082</v>
          </cell>
          <cell r="AJ441">
            <v>10</v>
          </cell>
          <cell r="AK441" t="str">
            <v>&amp;^%</v>
          </cell>
          <cell r="AL441" t="str">
            <v>&amp;^%</v>
          </cell>
          <cell r="AN441" t="str">
            <v>Bracknell Forest</v>
          </cell>
          <cell r="AO441" t="str">
            <v>E06000036</v>
          </cell>
          <cell r="AP441">
            <v>36000</v>
          </cell>
          <cell r="AQ441">
            <v>7</v>
          </cell>
          <cell r="AR441">
            <v>16.559999999999999</v>
          </cell>
          <cell r="AS441">
            <v>9.1</v>
          </cell>
          <cell r="AT441">
            <v>20.61</v>
          </cell>
          <cell r="AU441">
            <v>5</v>
          </cell>
          <cell r="AV441">
            <v>7.84</v>
          </cell>
          <cell r="AW441">
            <v>5.6</v>
          </cell>
          <cell r="AX441" t="str">
            <v>&amp;^%</v>
          </cell>
          <cell r="AY441" t="str">
            <v>&amp;^%</v>
          </cell>
          <cell r="BA441" t="str">
            <v>Bracknell Forest</v>
          </cell>
          <cell r="BB441" t="str">
            <v>E06000036</v>
          </cell>
          <cell r="BC441">
            <v>36000</v>
          </cell>
          <cell r="BD441">
            <v>7</v>
          </cell>
          <cell r="BE441">
            <v>629.20000000000005</v>
          </cell>
          <cell r="BF441">
            <v>9.1</v>
          </cell>
          <cell r="BG441">
            <v>798.6</v>
          </cell>
          <cell r="BH441">
            <v>4.7</v>
          </cell>
          <cell r="BI441">
            <v>320.5</v>
          </cell>
          <cell r="BJ441">
            <v>4.9000000000000004</v>
          </cell>
          <cell r="BK441" t="str">
            <v>&amp;^%</v>
          </cell>
          <cell r="BL441" t="str">
            <v>&amp;^%</v>
          </cell>
          <cell r="BN441" t="str">
            <v>Bracknell Forest</v>
          </cell>
          <cell r="BO441" t="str">
            <v>E06000036</v>
          </cell>
          <cell r="BP441">
            <v>46000</v>
          </cell>
          <cell r="BQ441">
            <v>6</v>
          </cell>
          <cell r="BR441">
            <v>37.4</v>
          </cell>
          <cell r="BS441">
            <v>0.3</v>
          </cell>
          <cell r="BT441">
            <v>33.799999999999997</v>
          </cell>
          <cell r="BU441">
            <v>1.8</v>
          </cell>
          <cell r="BV441">
            <v>15</v>
          </cell>
          <cell r="BW441">
            <v>15</v>
          </cell>
          <cell r="BX441" t="str">
            <v>&amp;^%</v>
          </cell>
          <cell r="BY441" t="str">
            <v>&amp;^%</v>
          </cell>
          <cell r="CA441" t="str">
            <v>Bracknell Forest</v>
          </cell>
          <cell r="CB441" t="str">
            <v>E06000036</v>
          </cell>
          <cell r="CC441">
            <v>39000</v>
          </cell>
          <cell r="CD441">
            <v>7.4</v>
          </cell>
          <cell r="CE441">
            <v>27743</v>
          </cell>
          <cell r="CF441">
            <v>12</v>
          </cell>
          <cell r="CG441">
            <v>35856</v>
          </cell>
          <cell r="CH441">
            <v>6.1</v>
          </cell>
          <cell r="CI441">
            <v>7085</v>
          </cell>
          <cell r="CJ441">
            <v>13</v>
          </cell>
          <cell r="CK441" t="str">
            <v>&amp;^%</v>
          </cell>
          <cell r="CL441" t="str">
            <v>&amp;^%</v>
          </cell>
          <cell r="CN441" t="str">
            <v>Bracknell Forest</v>
          </cell>
          <cell r="CO441" t="str">
            <v>E06000036</v>
          </cell>
          <cell r="CP441">
            <v>46000</v>
          </cell>
          <cell r="CQ441">
            <v>6</v>
          </cell>
          <cell r="CR441">
            <v>14.37</v>
          </cell>
          <cell r="CS441">
            <v>7.1</v>
          </cell>
          <cell r="CT441">
            <v>19.52</v>
          </cell>
          <cell r="CU441">
            <v>4.7</v>
          </cell>
          <cell r="CV441">
            <v>6.79</v>
          </cell>
          <cell r="CW441">
            <v>3.6</v>
          </cell>
          <cell r="CX441" t="str">
            <v>&amp;^%</v>
          </cell>
          <cell r="CY441" t="str">
            <v>&amp;^%</v>
          </cell>
          <cell r="DA441" t="str">
            <v>Bracknell Forest</v>
          </cell>
          <cell r="DB441" t="str">
            <v>E06000036</v>
          </cell>
          <cell r="DC441">
            <v>46000</v>
          </cell>
          <cell r="DD441">
            <v>6</v>
          </cell>
          <cell r="DE441">
            <v>507.8</v>
          </cell>
          <cell r="DF441">
            <v>8.3000000000000007</v>
          </cell>
          <cell r="DG441">
            <v>659.5</v>
          </cell>
          <cell r="DH441">
            <v>5</v>
          </cell>
          <cell r="DI441">
            <v>134.4</v>
          </cell>
          <cell r="DJ441">
            <v>11</v>
          </cell>
          <cell r="DK441" t="str">
            <v>&amp;^%</v>
          </cell>
          <cell r="DL441" t="str">
            <v>&amp;^%</v>
          </cell>
          <cell r="DN441" t="str">
            <v>Bracknell Forest</v>
          </cell>
          <cell r="DO441" t="str">
            <v>E06000036</v>
          </cell>
          <cell r="DP441">
            <v>13000</v>
          </cell>
          <cell r="DQ441">
            <v>11</v>
          </cell>
          <cell r="DR441">
            <v>37.4</v>
          </cell>
          <cell r="DS441">
            <v>0.3</v>
          </cell>
          <cell r="DT441">
            <v>38.1</v>
          </cell>
          <cell r="DU441">
            <v>1.6</v>
          </cell>
          <cell r="DV441">
            <v>34.799999999999997</v>
          </cell>
          <cell r="DW441">
            <v>2.6</v>
          </cell>
          <cell r="DX441" t="str">
            <v>&amp;^%</v>
          </cell>
          <cell r="DY441" t="str">
            <v>&amp;^%</v>
          </cell>
          <cell r="EA441" t="str">
            <v>Bracknell Forest</v>
          </cell>
          <cell r="EB441" t="str">
            <v>E06000036</v>
          </cell>
          <cell r="EC441">
            <v>11000</v>
          </cell>
          <cell r="ED441">
            <v>13.3</v>
          </cell>
          <cell r="EE441">
            <v>27200</v>
          </cell>
          <cell r="EF441">
            <v>12</v>
          </cell>
          <cell r="EG441">
            <v>35541</v>
          </cell>
          <cell r="EH441">
            <v>11</v>
          </cell>
          <cell r="EI441" t="str">
            <v>&amp;^%</v>
          </cell>
          <cell r="EJ441" t="str">
            <v>&amp;^%</v>
          </cell>
          <cell r="EK441" t="str">
            <v>&amp;^%</v>
          </cell>
          <cell r="EL441" t="str">
            <v>&amp;^%</v>
          </cell>
          <cell r="EN441" t="str">
            <v>Bracknell Forest</v>
          </cell>
          <cell r="EO441" t="str">
            <v>E06000036</v>
          </cell>
          <cell r="EP441">
            <v>13000</v>
          </cell>
          <cell r="EQ441">
            <v>11</v>
          </cell>
          <cell r="ER441">
            <v>13.78</v>
          </cell>
          <cell r="ES441">
            <v>7.4</v>
          </cell>
          <cell r="ET441">
            <v>17.22</v>
          </cell>
          <cell r="EU441">
            <v>8.1</v>
          </cell>
          <cell r="EV441">
            <v>7.29</v>
          </cell>
          <cell r="EW441">
            <v>12</v>
          </cell>
          <cell r="EX441" t="str">
            <v>&amp;^%</v>
          </cell>
          <cell r="EY441" t="str">
            <v>&amp;^%</v>
          </cell>
          <cell r="FA441" t="str">
            <v>Bracknell Forest</v>
          </cell>
          <cell r="FB441" t="str">
            <v>E06000036</v>
          </cell>
          <cell r="FC441">
            <v>13000</v>
          </cell>
          <cell r="FD441">
            <v>11</v>
          </cell>
          <cell r="FE441">
            <v>519.1</v>
          </cell>
          <cell r="FF441">
            <v>8</v>
          </cell>
          <cell r="FG441">
            <v>655.4</v>
          </cell>
          <cell r="FH441">
            <v>7.7</v>
          </cell>
          <cell r="FI441">
            <v>294.2</v>
          </cell>
          <cell r="FJ441">
            <v>9.5</v>
          </cell>
          <cell r="FK441" t="str">
            <v>&amp;^%</v>
          </cell>
          <cell r="FL441" t="str">
            <v>&amp;^%</v>
          </cell>
          <cell r="FN441" t="str">
            <v>Bracknell Forest</v>
          </cell>
          <cell r="FO441" t="str">
            <v>E06000036</v>
          </cell>
          <cell r="FP441">
            <v>23000</v>
          </cell>
          <cell r="FQ441">
            <v>9.1</v>
          </cell>
          <cell r="FR441">
            <v>37.5</v>
          </cell>
          <cell r="FS441">
            <v>1.7</v>
          </cell>
          <cell r="FT441">
            <v>39.1</v>
          </cell>
          <cell r="FU441">
            <v>0.9</v>
          </cell>
          <cell r="FV441">
            <v>35</v>
          </cell>
          <cell r="FW441">
            <v>0.8</v>
          </cell>
          <cell r="FX441" t="str">
            <v>&amp;^%</v>
          </cell>
          <cell r="FY441" t="str">
            <v>&amp;^%</v>
          </cell>
          <cell r="GA441" t="str">
            <v>Bracknell Forest</v>
          </cell>
          <cell r="GB441" t="str">
            <v>E06000036</v>
          </cell>
          <cell r="GC441">
            <v>19000</v>
          </cell>
          <cell r="GD441">
            <v>11.1</v>
          </cell>
          <cell r="GE441">
            <v>39499</v>
          </cell>
          <cell r="GF441">
            <v>11</v>
          </cell>
          <cell r="GG441">
            <v>47225</v>
          </cell>
          <cell r="GH441">
            <v>6.7</v>
          </cell>
          <cell r="GI441">
            <v>17403</v>
          </cell>
          <cell r="GJ441">
            <v>12</v>
          </cell>
          <cell r="GK441" t="str">
            <v>&amp;^%</v>
          </cell>
          <cell r="GL441" t="str">
            <v>&amp;^%</v>
          </cell>
          <cell r="GN441" t="str">
            <v>Bracknell Forest</v>
          </cell>
          <cell r="GO441" t="str">
            <v>E06000036</v>
          </cell>
          <cell r="GP441">
            <v>23000</v>
          </cell>
          <cell r="GQ441">
            <v>9.1</v>
          </cell>
          <cell r="GR441">
            <v>19.64</v>
          </cell>
          <cell r="GS441">
            <v>9.6</v>
          </cell>
          <cell r="GT441">
            <v>22.46</v>
          </cell>
          <cell r="GU441">
            <v>6</v>
          </cell>
          <cell r="GV441">
            <v>8.5399999999999991</v>
          </cell>
          <cell r="GW441">
            <v>6.5</v>
          </cell>
          <cell r="GX441" t="str">
            <v>&amp;^%</v>
          </cell>
          <cell r="GY441" t="str">
            <v>&amp;^%</v>
          </cell>
        </row>
        <row r="442">
          <cell r="A442" t="str">
            <v>Brighton and Hove</v>
          </cell>
          <cell r="B442" t="str">
            <v>E06000043</v>
          </cell>
          <cell r="C442">
            <v>41000</v>
          </cell>
          <cell r="D442">
            <v>6.7</v>
          </cell>
          <cell r="E442">
            <v>527.79999999999995</v>
          </cell>
          <cell r="F442">
            <v>6.7</v>
          </cell>
          <cell r="G442">
            <v>601.6</v>
          </cell>
          <cell r="H442">
            <v>4.0999999999999996</v>
          </cell>
          <cell r="I442">
            <v>297.7</v>
          </cell>
          <cell r="J442">
            <v>5.5</v>
          </cell>
          <cell r="K442" t="str">
            <v>&amp;^%</v>
          </cell>
          <cell r="L442" t="str">
            <v>&amp;^%</v>
          </cell>
          <cell r="N442" t="str">
            <v>Brighton and Hove</v>
          </cell>
          <cell r="O442" t="str">
            <v>E06000043</v>
          </cell>
          <cell r="P442">
            <v>71000</v>
          </cell>
          <cell r="Q442">
            <v>5</v>
          </cell>
          <cell r="R442">
            <v>37.5</v>
          </cell>
          <cell r="S442">
            <v>0</v>
          </cell>
          <cell r="T442">
            <v>38.4</v>
          </cell>
          <cell r="U442">
            <v>0.6</v>
          </cell>
          <cell r="V442">
            <v>34.5</v>
          </cell>
          <cell r="W442">
            <v>1.8</v>
          </cell>
          <cell r="X442">
            <v>42.6</v>
          </cell>
          <cell r="Y442">
            <v>13</v>
          </cell>
          <cell r="AA442" t="str">
            <v>Brighton and Hove</v>
          </cell>
          <cell r="AB442" t="str">
            <v>E06000043</v>
          </cell>
          <cell r="AC442">
            <v>58000</v>
          </cell>
          <cell r="AD442">
            <v>9.4</v>
          </cell>
          <cell r="AE442">
            <v>25535</v>
          </cell>
          <cell r="AF442">
            <v>9.6</v>
          </cell>
          <cell r="AG442">
            <v>29508</v>
          </cell>
          <cell r="AH442">
            <v>7.2</v>
          </cell>
          <cell r="AI442" t="str">
            <v>&amp;^%</v>
          </cell>
          <cell r="AJ442" t="str">
            <v>&amp;^%</v>
          </cell>
          <cell r="AK442" t="str">
            <v>&amp;^%</v>
          </cell>
          <cell r="AL442" t="str">
            <v>&amp;^%</v>
          </cell>
          <cell r="AN442" t="str">
            <v>Brighton and Hove</v>
          </cell>
          <cell r="AO442" t="str">
            <v>E06000043</v>
          </cell>
          <cell r="AP442">
            <v>71000</v>
          </cell>
          <cell r="AQ442">
            <v>5</v>
          </cell>
          <cell r="AR442">
            <v>12.46</v>
          </cell>
          <cell r="AS442">
            <v>4.8</v>
          </cell>
          <cell r="AT442">
            <v>14.72</v>
          </cell>
          <cell r="AU442">
            <v>3</v>
          </cell>
          <cell r="AV442">
            <v>7.5</v>
          </cell>
          <cell r="AW442">
            <v>3.1</v>
          </cell>
          <cell r="AX442" t="str">
            <v>&amp;^%</v>
          </cell>
          <cell r="AY442" t="str">
            <v>&amp;^%</v>
          </cell>
          <cell r="BA442" t="str">
            <v>Brighton and Hove</v>
          </cell>
          <cell r="BB442" t="str">
            <v>E06000043</v>
          </cell>
          <cell r="BC442">
            <v>71000</v>
          </cell>
          <cell r="BD442">
            <v>5</v>
          </cell>
          <cell r="BE442">
            <v>472.3</v>
          </cell>
          <cell r="BF442">
            <v>4.5999999999999996</v>
          </cell>
          <cell r="BG442">
            <v>564.70000000000005</v>
          </cell>
          <cell r="BH442">
            <v>2.9</v>
          </cell>
          <cell r="BI442">
            <v>296.7</v>
          </cell>
          <cell r="BJ442">
            <v>3.5</v>
          </cell>
          <cell r="BK442" t="str">
            <v>&amp;^%</v>
          </cell>
          <cell r="BL442" t="str">
            <v>&amp;^%</v>
          </cell>
          <cell r="BN442" t="str">
            <v>Brighton and Hove</v>
          </cell>
          <cell r="BO442" t="str">
            <v>E06000043</v>
          </cell>
          <cell r="BP442">
            <v>106000</v>
          </cell>
          <cell r="BQ442">
            <v>4</v>
          </cell>
          <cell r="BR442">
            <v>36.9</v>
          </cell>
          <cell r="BS442">
            <v>1.2</v>
          </cell>
          <cell r="BT442">
            <v>31.7</v>
          </cell>
          <cell r="BU442">
            <v>1.4</v>
          </cell>
          <cell r="BV442">
            <v>15</v>
          </cell>
          <cell r="BW442">
            <v>8.6999999999999993</v>
          </cell>
          <cell r="BX442">
            <v>41.6</v>
          </cell>
          <cell r="BY442">
            <v>4.9000000000000004</v>
          </cell>
          <cell r="CA442" t="str">
            <v>Brighton and Hove</v>
          </cell>
          <cell r="CB442" t="str">
            <v>E06000043</v>
          </cell>
          <cell r="CC442">
            <v>86000</v>
          </cell>
          <cell r="CD442">
            <v>7</v>
          </cell>
          <cell r="CE442">
            <v>20803</v>
          </cell>
          <cell r="CF442">
            <v>9.5</v>
          </cell>
          <cell r="CG442">
            <v>23885</v>
          </cell>
          <cell r="CH442">
            <v>5.6</v>
          </cell>
          <cell r="CI442" t="str">
            <v>&amp;^%</v>
          </cell>
          <cell r="CJ442" t="str">
            <v>&amp;^%</v>
          </cell>
          <cell r="CK442" t="str">
            <v>&amp;^%</v>
          </cell>
          <cell r="CL442" t="str">
            <v>&amp;^%</v>
          </cell>
          <cell r="CN442" t="str">
            <v>Brighton and Hove</v>
          </cell>
          <cell r="CO442" t="str">
            <v>E06000043</v>
          </cell>
          <cell r="CP442">
            <v>106000</v>
          </cell>
          <cell r="CQ442">
            <v>4</v>
          </cell>
          <cell r="CR442">
            <v>11.67</v>
          </cell>
          <cell r="CS442">
            <v>3</v>
          </cell>
          <cell r="CT442">
            <v>14.17</v>
          </cell>
          <cell r="CU442">
            <v>2.6</v>
          </cell>
          <cell r="CV442">
            <v>6.83</v>
          </cell>
          <cell r="CW442">
            <v>2.2999999999999998</v>
          </cell>
          <cell r="CX442">
            <v>23.05</v>
          </cell>
          <cell r="CY442">
            <v>15</v>
          </cell>
          <cell r="DA442" t="str">
            <v>Brighton and Hove</v>
          </cell>
          <cell r="DB442" t="str">
            <v>E06000043</v>
          </cell>
          <cell r="DC442">
            <v>106000</v>
          </cell>
          <cell r="DD442">
            <v>4</v>
          </cell>
          <cell r="DE442">
            <v>387.7</v>
          </cell>
          <cell r="DF442">
            <v>3.2</v>
          </cell>
          <cell r="DG442">
            <v>449.3</v>
          </cell>
          <cell r="DH442">
            <v>3</v>
          </cell>
          <cell r="DI442">
            <v>132.80000000000001</v>
          </cell>
          <cell r="DJ442">
            <v>8.6</v>
          </cell>
          <cell r="DK442">
            <v>792.6</v>
          </cell>
          <cell r="DL442">
            <v>17</v>
          </cell>
          <cell r="DN442" t="str">
            <v>Brighton and Hove</v>
          </cell>
          <cell r="DO442" t="str">
            <v>E06000043</v>
          </cell>
          <cell r="DP442">
            <v>30000</v>
          </cell>
          <cell r="DQ442">
            <v>7.3</v>
          </cell>
          <cell r="DR442">
            <v>37.5</v>
          </cell>
          <cell r="DS442">
            <v>0.3</v>
          </cell>
          <cell r="DT442">
            <v>37.200000000000003</v>
          </cell>
          <cell r="DU442">
            <v>0.7</v>
          </cell>
          <cell r="DV442">
            <v>32.4</v>
          </cell>
          <cell r="DW442">
            <v>3.4</v>
          </cell>
          <cell r="DX442" t="str">
            <v>&amp;^%</v>
          </cell>
          <cell r="DY442" t="str">
            <v>&amp;^%</v>
          </cell>
          <cell r="EA442" t="str">
            <v>Brighton and Hove</v>
          </cell>
          <cell r="EB442" t="str">
            <v>E06000043</v>
          </cell>
          <cell r="EC442">
            <v>25000</v>
          </cell>
          <cell r="ED442">
            <v>19.2</v>
          </cell>
          <cell r="EE442" t="str">
            <v>&amp;^%</v>
          </cell>
          <cell r="EF442" t="str">
            <v>&amp;^%</v>
          </cell>
          <cell r="EG442">
            <v>25852</v>
          </cell>
          <cell r="EH442">
            <v>15</v>
          </cell>
          <cell r="EI442" t="str">
            <v>&amp;^%</v>
          </cell>
          <cell r="EJ442" t="str">
            <v>&amp;^%</v>
          </cell>
          <cell r="EK442" t="str">
            <v>&amp;^%</v>
          </cell>
          <cell r="EL442" t="str">
            <v>&amp;^%</v>
          </cell>
          <cell r="EN442" t="str">
            <v>Brighton and Hove</v>
          </cell>
          <cell r="EO442" t="str">
            <v>E06000043</v>
          </cell>
          <cell r="EP442">
            <v>30000</v>
          </cell>
          <cell r="EQ442">
            <v>7.3</v>
          </cell>
          <cell r="ER442">
            <v>12.28</v>
          </cell>
          <cell r="ES442">
            <v>5.5</v>
          </cell>
          <cell r="ET442">
            <v>13.83</v>
          </cell>
          <cell r="EU442">
            <v>3.7</v>
          </cell>
          <cell r="EV442">
            <v>7.55</v>
          </cell>
          <cell r="EW442">
            <v>5.7</v>
          </cell>
          <cell r="EX442" t="str">
            <v>&amp;^%</v>
          </cell>
          <cell r="EY442" t="str">
            <v>&amp;^%</v>
          </cell>
          <cell r="FA442" t="str">
            <v>Brighton and Hove</v>
          </cell>
          <cell r="FB442" t="str">
            <v>E06000043</v>
          </cell>
          <cell r="FC442">
            <v>30000</v>
          </cell>
          <cell r="FD442">
            <v>7.3</v>
          </cell>
          <cell r="FE442">
            <v>444.6</v>
          </cell>
          <cell r="FF442">
            <v>4.0999999999999996</v>
          </cell>
          <cell r="FG442">
            <v>514</v>
          </cell>
          <cell r="FH442">
            <v>3.7</v>
          </cell>
          <cell r="FI442">
            <v>295.7</v>
          </cell>
          <cell r="FJ442">
            <v>4.5</v>
          </cell>
          <cell r="FK442" t="str">
            <v>&amp;^%</v>
          </cell>
          <cell r="FL442" t="str">
            <v>&amp;^%</v>
          </cell>
          <cell r="FN442" t="str">
            <v>Brighton and Hove</v>
          </cell>
          <cell r="FO442" t="str">
            <v>E06000043</v>
          </cell>
          <cell r="FP442">
            <v>41000</v>
          </cell>
          <cell r="FQ442">
            <v>6.7</v>
          </cell>
          <cell r="FR442">
            <v>37.5</v>
          </cell>
          <cell r="FS442">
            <v>1.7</v>
          </cell>
          <cell r="FT442">
            <v>39.200000000000003</v>
          </cell>
          <cell r="FU442">
            <v>0.9</v>
          </cell>
          <cell r="FV442">
            <v>35</v>
          </cell>
          <cell r="FW442">
            <v>0.7</v>
          </cell>
          <cell r="FX442" t="str">
            <v>&amp;^%</v>
          </cell>
          <cell r="FY442" t="str">
            <v>&amp;^%</v>
          </cell>
          <cell r="GA442" t="str">
            <v>Brighton and Hove</v>
          </cell>
          <cell r="GB442" t="str">
            <v>E06000043</v>
          </cell>
          <cell r="GC442">
            <v>33000</v>
          </cell>
          <cell r="GD442">
            <v>8.3000000000000007</v>
          </cell>
          <cell r="GE442">
            <v>27191</v>
          </cell>
          <cell r="GF442">
            <v>7.5</v>
          </cell>
          <cell r="GG442">
            <v>32208</v>
          </cell>
          <cell r="GH442">
            <v>5.2</v>
          </cell>
          <cell r="GI442">
            <v>15847</v>
          </cell>
          <cell r="GJ442">
            <v>6.6</v>
          </cell>
          <cell r="GK442" t="str">
            <v>&amp;^%</v>
          </cell>
          <cell r="GL442" t="str">
            <v>&amp;^%</v>
          </cell>
          <cell r="GN442" t="str">
            <v>Brighton and Hove</v>
          </cell>
          <cell r="GO442" t="str">
            <v>E06000043</v>
          </cell>
          <cell r="GP442">
            <v>41000</v>
          </cell>
          <cell r="GQ442">
            <v>6.7</v>
          </cell>
          <cell r="GR442">
            <v>12.63</v>
          </cell>
          <cell r="GS442">
            <v>7.3</v>
          </cell>
          <cell r="GT442">
            <v>15.33</v>
          </cell>
          <cell r="GU442">
            <v>4.2</v>
          </cell>
          <cell r="GV442">
            <v>7.49</v>
          </cell>
          <cell r="GW442">
            <v>3.7</v>
          </cell>
          <cell r="GX442" t="str">
            <v>&amp;^%</v>
          </cell>
          <cell r="GY442" t="str">
            <v>&amp;^%</v>
          </cell>
        </row>
        <row r="443">
          <cell r="A443" t="str">
            <v>Isle of Wight</v>
          </cell>
          <cell r="B443" t="str">
            <v>E06000046</v>
          </cell>
          <cell r="C443">
            <v>18000</v>
          </cell>
          <cell r="D443">
            <v>10</v>
          </cell>
          <cell r="E443">
            <v>526.1</v>
          </cell>
          <cell r="F443">
            <v>8.6999999999999993</v>
          </cell>
          <cell r="G443">
            <v>583.4</v>
          </cell>
          <cell r="H443">
            <v>4.9000000000000004</v>
          </cell>
          <cell r="I443">
            <v>262.5</v>
          </cell>
          <cell r="J443">
            <v>6.9</v>
          </cell>
          <cell r="K443" t="str">
            <v>&amp;^%</v>
          </cell>
          <cell r="L443" t="str">
            <v>&amp;^%</v>
          </cell>
          <cell r="N443" t="str">
            <v>Isle of Wight</v>
          </cell>
          <cell r="O443" t="str">
            <v>E06000046</v>
          </cell>
          <cell r="P443">
            <v>28000</v>
          </cell>
          <cell r="Q443">
            <v>7.8</v>
          </cell>
          <cell r="R443">
            <v>37.5</v>
          </cell>
          <cell r="S443">
            <v>1.1000000000000001</v>
          </cell>
          <cell r="T443">
            <v>38.6</v>
          </cell>
          <cell r="U443">
            <v>1</v>
          </cell>
          <cell r="V443">
            <v>32.9</v>
          </cell>
          <cell r="W443">
            <v>3.2</v>
          </cell>
          <cell r="X443" t="str">
            <v>&amp;^%</v>
          </cell>
          <cell r="Y443" t="str">
            <v>&amp;^%</v>
          </cell>
          <cell r="AA443" t="str">
            <v>Isle of Wight</v>
          </cell>
          <cell r="AB443" t="str">
            <v>E06000046</v>
          </cell>
          <cell r="AC443">
            <v>25000</v>
          </cell>
          <cell r="AD443">
            <v>11.2</v>
          </cell>
          <cell r="AE443">
            <v>25285</v>
          </cell>
          <cell r="AF443">
            <v>13</v>
          </cell>
          <cell r="AG443">
            <v>28675</v>
          </cell>
          <cell r="AH443">
            <v>5.7</v>
          </cell>
          <cell r="AI443" t="str">
            <v>&amp;^%</v>
          </cell>
          <cell r="AJ443" t="str">
            <v>&amp;^%</v>
          </cell>
          <cell r="AK443" t="str">
            <v>&amp;^%</v>
          </cell>
          <cell r="AL443" t="str">
            <v>&amp;^%</v>
          </cell>
          <cell r="AN443" t="str">
            <v>Isle of Wight</v>
          </cell>
          <cell r="AO443" t="str">
            <v>E06000046</v>
          </cell>
          <cell r="AP443">
            <v>28000</v>
          </cell>
          <cell r="AQ443">
            <v>7.8</v>
          </cell>
          <cell r="AR443">
            <v>11.5</v>
          </cell>
          <cell r="AS443">
            <v>7.4</v>
          </cell>
          <cell r="AT443">
            <v>13.79</v>
          </cell>
          <cell r="AU443">
            <v>4.2</v>
          </cell>
          <cell r="AV443">
            <v>6.53</v>
          </cell>
          <cell r="AW443">
            <v>3.4</v>
          </cell>
          <cell r="AX443" t="str">
            <v>&amp;^%</v>
          </cell>
          <cell r="AY443" t="str">
            <v>&amp;^%</v>
          </cell>
          <cell r="BA443" t="str">
            <v>Isle of Wight</v>
          </cell>
          <cell r="BB443" t="str">
            <v>E06000046</v>
          </cell>
          <cell r="BC443">
            <v>28000</v>
          </cell>
          <cell r="BD443">
            <v>7.8</v>
          </cell>
          <cell r="BE443">
            <v>460</v>
          </cell>
          <cell r="BF443">
            <v>7.6</v>
          </cell>
          <cell r="BG443">
            <v>532.9</v>
          </cell>
          <cell r="BH443">
            <v>4.0999999999999996</v>
          </cell>
          <cell r="BI443">
            <v>249.9</v>
          </cell>
          <cell r="BJ443">
            <v>4.3</v>
          </cell>
          <cell r="BK443" t="str">
            <v>&amp;^%</v>
          </cell>
          <cell r="BL443" t="str">
            <v>&amp;^%</v>
          </cell>
          <cell r="BN443" t="str">
            <v>Isle of Wight</v>
          </cell>
          <cell r="BO443" t="str">
            <v>E06000046</v>
          </cell>
          <cell r="BP443">
            <v>41000</v>
          </cell>
          <cell r="BQ443">
            <v>6.4</v>
          </cell>
          <cell r="BR443">
            <v>36.9</v>
          </cell>
          <cell r="BS443">
            <v>0.8</v>
          </cell>
          <cell r="BT443">
            <v>32.5</v>
          </cell>
          <cell r="BU443">
            <v>2.1</v>
          </cell>
          <cell r="BV443">
            <v>15</v>
          </cell>
          <cell r="BW443">
            <v>15</v>
          </cell>
          <cell r="BX443" t="str">
            <v>&amp;^%</v>
          </cell>
          <cell r="BY443" t="str">
            <v>&amp;^%</v>
          </cell>
          <cell r="CA443" t="str">
            <v>Isle of Wight</v>
          </cell>
          <cell r="CB443" t="str">
            <v>E06000046</v>
          </cell>
          <cell r="CC443">
            <v>36000</v>
          </cell>
          <cell r="CD443">
            <v>10.3</v>
          </cell>
          <cell r="CE443">
            <v>18850</v>
          </cell>
          <cell r="CF443">
            <v>18</v>
          </cell>
          <cell r="CG443">
            <v>22800</v>
          </cell>
          <cell r="CH443">
            <v>7.4</v>
          </cell>
          <cell r="CI443" t="str">
            <v>&amp;^%</v>
          </cell>
          <cell r="CJ443" t="str">
            <v>&amp;^%</v>
          </cell>
          <cell r="CK443" t="str">
            <v>&amp;^%</v>
          </cell>
          <cell r="CL443" t="str">
            <v>&amp;^%</v>
          </cell>
          <cell r="CN443" t="str">
            <v>Isle of Wight</v>
          </cell>
          <cell r="CO443" t="str">
            <v>E06000046</v>
          </cell>
          <cell r="CP443">
            <v>41000</v>
          </cell>
          <cell r="CQ443">
            <v>6.4</v>
          </cell>
          <cell r="CR443">
            <v>10.210000000000001</v>
          </cell>
          <cell r="CS443">
            <v>5.5</v>
          </cell>
          <cell r="CT443">
            <v>13</v>
          </cell>
          <cell r="CU443">
            <v>3.8</v>
          </cell>
          <cell r="CV443">
            <v>6.31</v>
          </cell>
          <cell r="CW443">
            <v>1.8</v>
          </cell>
          <cell r="CX443" t="str">
            <v>&amp;^%</v>
          </cell>
          <cell r="CY443" t="str">
            <v>&amp;^%</v>
          </cell>
          <cell r="DA443" t="str">
            <v>Isle of Wight</v>
          </cell>
          <cell r="DB443" t="str">
            <v>E06000046</v>
          </cell>
          <cell r="DC443">
            <v>41000</v>
          </cell>
          <cell r="DD443">
            <v>6.4</v>
          </cell>
          <cell r="DE443">
            <v>346.9</v>
          </cell>
          <cell r="DF443">
            <v>9.1</v>
          </cell>
          <cell r="DG443">
            <v>423</v>
          </cell>
          <cell r="DH443">
            <v>4.5</v>
          </cell>
          <cell r="DI443">
            <v>125.3</v>
          </cell>
          <cell r="DJ443">
            <v>13</v>
          </cell>
          <cell r="DK443" t="str">
            <v>&amp;^%</v>
          </cell>
          <cell r="DL443" t="str">
            <v>&amp;^%</v>
          </cell>
          <cell r="DN443" t="str">
            <v>Isle of Wight</v>
          </cell>
          <cell r="DO443" t="str">
            <v>E06000046</v>
          </cell>
          <cell r="DP443">
            <v>10000</v>
          </cell>
          <cell r="DQ443">
            <v>12.5</v>
          </cell>
          <cell r="DR443">
            <v>37.299999999999997</v>
          </cell>
          <cell r="DS443">
            <v>0.7</v>
          </cell>
          <cell r="DT443">
            <v>37.1</v>
          </cell>
          <cell r="DU443">
            <v>1.3</v>
          </cell>
          <cell r="DV443">
            <v>31.4</v>
          </cell>
          <cell r="DW443">
            <v>2.2999999999999998</v>
          </cell>
          <cell r="DX443" t="str">
            <v>&amp;^%</v>
          </cell>
          <cell r="DY443" t="str">
            <v>&amp;^%</v>
          </cell>
          <cell r="EA443" t="str">
            <v>Isle of Wight</v>
          </cell>
          <cell r="EB443" t="str">
            <v>E06000046</v>
          </cell>
          <cell r="EC443">
            <v>9000</v>
          </cell>
          <cell r="ED443">
            <v>19.100000000000001</v>
          </cell>
          <cell r="EE443" t="str">
            <v>&amp;^%</v>
          </cell>
          <cell r="EF443" t="str">
            <v>&amp;^%</v>
          </cell>
          <cell r="EG443">
            <v>23131</v>
          </cell>
          <cell r="EH443">
            <v>8.4</v>
          </cell>
          <cell r="EI443">
            <v>12062</v>
          </cell>
          <cell r="EJ443">
            <v>14</v>
          </cell>
          <cell r="EK443" t="str">
            <v>&amp;^%</v>
          </cell>
          <cell r="EL443" t="str">
            <v>&amp;^%</v>
          </cell>
          <cell r="EN443" t="str">
            <v>Isle of Wight</v>
          </cell>
          <cell r="EO443" t="str">
            <v>E06000046</v>
          </cell>
          <cell r="EP443">
            <v>10000</v>
          </cell>
          <cell r="EQ443">
            <v>12.5</v>
          </cell>
          <cell r="ER443">
            <v>9.23</v>
          </cell>
          <cell r="ES443">
            <v>11</v>
          </cell>
          <cell r="ET443">
            <v>11.85</v>
          </cell>
          <cell r="EU443">
            <v>6.7</v>
          </cell>
          <cell r="EV443">
            <v>6.34</v>
          </cell>
          <cell r="EW443">
            <v>3.9</v>
          </cell>
          <cell r="EX443" t="str">
            <v>&amp;^%</v>
          </cell>
          <cell r="EY443" t="str">
            <v>&amp;^%</v>
          </cell>
          <cell r="FA443" t="str">
            <v>Isle of Wight</v>
          </cell>
          <cell r="FB443" t="str">
            <v>E06000046</v>
          </cell>
          <cell r="FC443">
            <v>10000</v>
          </cell>
          <cell r="FD443">
            <v>12.5</v>
          </cell>
          <cell r="FE443">
            <v>348</v>
          </cell>
          <cell r="FF443">
            <v>10</v>
          </cell>
          <cell r="FG443">
            <v>439.7</v>
          </cell>
          <cell r="FH443">
            <v>6.8</v>
          </cell>
          <cell r="FI443">
            <v>232.8</v>
          </cell>
          <cell r="FJ443">
            <v>6.9</v>
          </cell>
          <cell r="FK443" t="str">
            <v>&amp;^%</v>
          </cell>
          <cell r="FL443" t="str">
            <v>&amp;^%</v>
          </cell>
          <cell r="FN443" t="str">
            <v>Isle of Wight</v>
          </cell>
          <cell r="FO443" t="str">
            <v>E06000046</v>
          </cell>
          <cell r="FP443">
            <v>18000</v>
          </cell>
          <cell r="FQ443">
            <v>10</v>
          </cell>
          <cell r="FR443">
            <v>38.5</v>
          </cell>
          <cell r="FS443">
            <v>1.8</v>
          </cell>
          <cell r="FT443">
            <v>39.5</v>
          </cell>
          <cell r="FU443">
            <v>1.2</v>
          </cell>
          <cell r="FV443">
            <v>35</v>
          </cell>
          <cell r="FW443">
            <v>4.9000000000000004</v>
          </cell>
          <cell r="FX443" t="str">
            <v>&amp;^%</v>
          </cell>
          <cell r="FY443" t="str">
            <v>&amp;^%</v>
          </cell>
          <cell r="GA443" t="str">
            <v>Isle of Wight</v>
          </cell>
          <cell r="GB443" t="str">
            <v>E06000046</v>
          </cell>
          <cell r="GC443">
            <v>16000</v>
          </cell>
          <cell r="GD443">
            <v>13.8</v>
          </cell>
          <cell r="GE443">
            <v>28248</v>
          </cell>
          <cell r="GF443">
            <v>13</v>
          </cell>
          <cell r="GG443">
            <v>31743</v>
          </cell>
          <cell r="GH443">
            <v>7</v>
          </cell>
          <cell r="GI443" t="str">
            <v>&amp;^%</v>
          </cell>
          <cell r="GJ443" t="str">
            <v>&amp;^%</v>
          </cell>
          <cell r="GK443" t="str">
            <v>&amp;^%</v>
          </cell>
          <cell r="GL443" t="str">
            <v>&amp;^%</v>
          </cell>
          <cell r="GN443" t="str">
            <v>Isle of Wight</v>
          </cell>
          <cell r="GO443" t="str">
            <v>E06000046</v>
          </cell>
          <cell r="GP443">
            <v>18000</v>
          </cell>
          <cell r="GQ443">
            <v>10</v>
          </cell>
          <cell r="GR443">
            <v>13.12</v>
          </cell>
          <cell r="GS443">
            <v>8.6</v>
          </cell>
          <cell r="GT443">
            <v>14.78</v>
          </cell>
          <cell r="GU443">
            <v>5.2</v>
          </cell>
          <cell r="GV443">
            <v>6.55</v>
          </cell>
          <cell r="GW443">
            <v>6.8</v>
          </cell>
          <cell r="GX443" t="str">
            <v>&amp;^%</v>
          </cell>
          <cell r="GY443" t="str">
            <v>&amp;^%</v>
          </cell>
        </row>
        <row r="444">
          <cell r="A444" t="str">
            <v>Medway</v>
          </cell>
          <cell r="B444" t="str">
            <v>E06000035</v>
          </cell>
          <cell r="C444">
            <v>28000</v>
          </cell>
          <cell r="D444">
            <v>8.1</v>
          </cell>
          <cell r="E444">
            <v>553.29999999999995</v>
          </cell>
          <cell r="F444">
            <v>7</v>
          </cell>
          <cell r="G444">
            <v>596.1</v>
          </cell>
          <cell r="H444">
            <v>3.4</v>
          </cell>
          <cell r="I444">
            <v>324.10000000000002</v>
          </cell>
          <cell r="J444">
            <v>5.7</v>
          </cell>
          <cell r="K444" t="str">
            <v>&amp;^%</v>
          </cell>
          <cell r="L444" t="str">
            <v>&amp;^%</v>
          </cell>
          <cell r="N444" t="str">
            <v>Medway</v>
          </cell>
          <cell r="O444" t="str">
            <v>E06000035</v>
          </cell>
          <cell r="P444">
            <v>48000</v>
          </cell>
          <cell r="Q444">
            <v>6</v>
          </cell>
          <cell r="R444">
            <v>37.5</v>
          </cell>
          <cell r="S444">
            <v>1.1000000000000001</v>
          </cell>
          <cell r="T444">
            <v>39.1</v>
          </cell>
          <cell r="U444">
            <v>0.9</v>
          </cell>
          <cell r="V444">
            <v>32.5</v>
          </cell>
          <cell r="W444">
            <v>0.8</v>
          </cell>
          <cell r="X444" t="str">
            <v>&amp;^%</v>
          </cell>
          <cell r="Y444" t="str">
            <v>&amp;^%</v>
          </cell>
          <cell r="AA444" t="str">
            <v>Medway</v>
          </cell>
          <cell r="AB444" t="str">
            <v>E06000035</v>
          </cell>
          <cell r="AC444">
            <v>42000</v>
          </cell>
          <cell r="AD444">
            <v>8.5</v>
          </cell>
          <cell r="AE444">
            <v>26175</v>
          </cell>
          <cell r="AF444">
            <v>8.5</v>
          </cell>
          <cell r="AG444">
            <v>28379</v>
          </cell>
          <cell r="AH444">
            <v>3.7</v>
          </cell>
          <cell r="AI444">
            <v>14434</v>
          </cell>
          <cell r="AJ444">
            <v>6.4</v>
          </cell>
          <cell r="AK444" t="str">
            <v>&amp;^%</v>
          </cell>
          <cell r="AL444" t="str">
            <v>&amp;^%</v>
          </cell>
          <cell r="AN444" t="str">
            <v>Medway</v>
          </cell>
          <cell r="AO444" t="str">
            <v>E06000035</v>
          </cell>
          <cell r="AP444">
            <v>48000</v>
          </cell>
          <cell r="AQ444">
            <v>6</v>
          </cell>
          <cell r="AR444">
            <v>12.26</v>
          </cell>
          <cell r="AS444">
            <v>6.1</v>
          </cell>
          <cell r="AT444">
            <v>13.92</v>
          </cell>
          <cell r="AU444">
            <v>2.9</v>
          </cell>
          <cell r="AV444">
            <v>7.19</v>
          </cell>
          <cell r="AW444">
            <v>4.5999999999999996</v>
          </cell>
          <cell r="AX444" t="str">
            <v>&amp;^%</v>
          </cell>
          <cell r="AY444" t="str">
            <v>&amp;^%</v>
          </cell>
          <cell r="BA444" t="str">
            <v>Medway</v>
          </cell>
          <cell r="BB444" t="str">
            <v>E06000035</v>
          </cell>
          <cell r="BC444">
            <v>48000</v>
          </cell>
          <cell r="BD444">
            <v>6</v>
          </cell>
          <cell r="BE444">
            <v>487.8</v>
          </cell>
          <cell r="BF444">
            <v>5.3</v>
          </cell>
          <cell r="BG444">
            <v>543.79999999999995</v>
          </cell>
          <cell r="BH444">
            <v>2.7</v>
          </cell>
          <cell r="BI444">
            <v>272.7</v>
          </cell>
          <cell r="BJ444">
            <v>3.9</v>
          </cell>
          <cell r="BK444" t="str">
            <v>&amp;^%</v>
          </cell>
          <cell r="BL444" t="str">
            <v>&amp;^%</v>
          </cell>
          <cell r="BN444" t="str">
            <v>Medway</v>
          </cell>
          <cell r="BO444" t="str">
            <v>E06000035</v>
          </cell>
          <cell r="BP444">
            <v>70000</v>
          </cell>
          <cell r="BQ444">
            <v>4.8</v>
          </cell>
          <cell r="BR444">
            <v>36.9</v>
          </cell>
          <cell r="BS444">
            <v>1.4</v>
          </cell>
          <cell r="BT444">
            <v>32.6</v>
          </cell>
          <cell r="BU444">
            <v>1.7</v>
          </cell>
          <cell r="BV444">
            <v>14.7</v>
          </cell>
          <cell r="BW444">
            <v>9.6</v>
          </cell>
          <cell r="BX444">
            <v>43</v>
          </cell>
          <cell r="BY444">
            <v>11</v>
          </cell>
          <cell r="CA444" t="str">
            <v>Medway</v>
          </cell>
          <cell r="CB444" t="str">
            <v>E06000035</v>
          </cell>
          <cell r="CC444">
            <v>60000</v>
          </cell>
          <cell r="CD444">
            <v>6.7</v>
          </cell>
          <cell r="CE444">
            <v>20215</v>
          </cell>
          <cell r="CF444">
            <v>8.8000000000000007</v>
          </cell>
          <cell r="CG444">
            <v>22526</v>
          </cell>
          <cell r="CH444">
            <v>3.9</v>
          </cell>
          <cell r="CI444">
            <v>5705</v>
          </cell>
          <cell r="CJ444">
            <v>10</v>
          </cell>
          <cell r="CK444" t="str">
            <v>&amp;^%</v>
          </cell>
          <cell r="CL444" t="str">
            <v>&amp;^%</v>
          </cell>
          <cell r="CN444" t="str">
            <v>Medway</v>
          </cell>
          <cell r="CO444" t="str">
            <v>E06000035</v>
          </cell>
          <cell r="CP444">
            <v>70000</v>
          </cell>
          <cell r="CQ444">
            <v>4.8</v>
          </cell>
          <cell r="CR444">
            <v>10.78</v>
          </cell>
          <cell r="CS444">
            <v>4.3</v>
          </cell>
          <cell r="CT444">
            <v>13.18</v>
          </cell>
          <cell r="CU444">
            <v>2.7</v>
          </cell>
          <cell r="CV444">
            <v>6.3</v>
          </cell>
          <cell r="CW444">
            <v>1.6</v>
          </cell>
          <cell r="CX444">
            <v>21.99</v>
          </cell>
          <cell r="CY444">
            <v>19</v>
          </cell>
          <cell r="DA444" t="str">
            <v>Medway</v>
          </cell>
          <cell r="DB444" t="str">
            <v>E06000035</v>
          </cell>
          <cell r="DC444">
            <v>70000</v>
          </cell>
          <cell r="DD444">
            <v>4.8</v>
          </cell>
          <cell r="DE444">
            <v>378.1</v>
          </cell>
          <cell r="DF444">
            <v>5</v>
          </cell>
          <cell r="DG444">
            <v>429.1</v>
          </cell>
          <cell r="DH444">
            <v>3.2</v>
          </cell>
          <cell r="DI444">
            <v>103.3</v>
          </cell>
          <cell r="DJ444">
            <v>11</v>
          </cell>
          <cell r="DK444">
            <v>813.9</v>
          </cell>
          <cell r="DL444">
            <v>16</v>
          </cell>
          <cell r="DN444" t="str">
            <v>Medway</v>
          </cell>
          <cell r="DO444" t="str">
            <v>E06000035</v>
          </cell>
          <cell r="DP444">
            <v>20000</v>
          </cell>
          <cell r="DQ444">
            <v>8.9</v>
          </cell>
          <cell r="DR444">
            <v>37.1</v>
          </cell>
          <cell r="DS444">
            <v>0.8</v>
          </cell>
          <cell r="DT444">
            <v>37.4</v>
          </cell>
          <cell r="DU444">
            <v>1.3</v>
          </cell>
          <cell r="DV444">
            <v>32.5</v>
          </cell>
          <cell r="DW444">
            <v>1.5</v>
          </cell>
          <cell r="DX444" t="str">
            <v>&amp;^%</v>
          </cell>
          <cell r="DY444" t="str">
            <v>&amp;^%</v>
          </cell>
          <cell r="EA444" t="str">
            <v>Medway</v>
          </cell>
          <cell r="EB444" t="str">
            <v>E06000035</v>
          </cell>
          <cell r="EC444">
            <v>17000</v>
          </cell>
          <cell r="ED444">
            <v>10.6</v>
          </cell>
          <cell r="EE444">
            <v>22149</v>
          </cell>
          <cell r="EF444">
            <v>9.5</v>
          </cell>
          <cell r="EG444">
            <v>24690</v>
          </cell>
          <cell r="EH444">
            <v>4.7</v>
          </cell>
          <cell r="EI444">
            <v>12096</v>
          </cell>
          <cell r="EJ444">
            <v>6.5</v>
          </cell>
          <cell r="EK444" t="str">
            <v>&amp;^%</v>
          </cell>
          <cell r="EL444" t="str">
            <v>&amp;^%</v>
          </cell>
          <cell r="EN444" t="str">
            <v>Medway</v>
          </cell>
          <cell r="EO444" t="str">
            <v>E06000035</v>
          </cell>
          <cell r="EP444">
            <v>20000</v>
          </cell>
          <cell r="EQ444">
            <v>8.9</v>
          </cell>
          <cell r="ER444">
            <v>11.19</v>
          </cell>
          <cell r="ES444">
            <v>8</v>
          </cell>
          <cell r="ET444">
            <v>12.54</v>
          </cell>
          <cell r="EU444">
            <v>4.4000000000000004</v>
          </cell>
          <cell r="EV444">
            <v>6.33</v>
          </cell>
          <cell r="EW444">
            <v>3.8</v>
          </cell>
          <cell r="EX444" t="str">
            <v>&amp;^%</v>
          </cell>
          <cell r="EY444" t="str">
            <v>&amp;^%</v>
          </cell>
          <cell r="FA444" t="str">
            <v>Medway</v>
          </cell>
          <cell r="FB444" t="str">
            <v>E06000035</v>
          </cell>
          <cell r="FC444">
            <v>20000</v>
          </cell>
          <cell r="FD444">
            <v>8.9</v>
          </cell>
          <cell r="FE444">
            <v>415.7</v>
          </cell>
          <cell r="FF444">
            <v>8.5</v>
          </cell>
          <cell r="FG444">
            <v>468.6</v>
          </cell>
          <cell r="FH444">
            <v>4</v>
          </cell>
          <cell r="FI444">
            <v>250</v>
          </cell>
          <cell r="FJ444">
            <v>5.7</v>
          </cell>
          <cell r="FK444" t="str">
            <v>&amp;^%</v>
          </cell>
          <cell r="FL444" t="str">
            <v>&amp;^%</v>
          </cell>
          <cell r="FN444" t="str">
            <v>Medway</v>
          </cell>
          <cell r="FO444" t="str">
            <v>E06000035</v>
          </cell>
          <cell r="FP444">
            <v>28000</v>
          </cell>
          <cell r="FQ444">
            <v>8.1</v>
          </cell>
          <cell r="FR444">
            <v>39</v>
          </cell>
          <cell r="FS444">
            <v>1.6</v>
          </cell>
          <cell r="FT444">
            <v>40.299999999999997</v>
          </cell>
          <cell r="FU444">
            <v>1.2</v>
          </cell>
          <cell r="FV444">
            <v>35</v>
          </cell>
          <cell r="FW444">
            <v>2.7</v>
          </cell>
          <cell r="FX444" t="str">
            <v>&amp;^%</v>
          </cell>
          <cell r="FY444" t="str">
            <v>&amp;^%</v>
          </cell>
          <cell r="GA444" t="str">
            <v>Medway</v>
          </cell>
          <cell r="GB444" t="str">
            <v>E06000035</v>
          </cell>
          <cell r="GC444">
            <v>25000</v>
          </cell>
          <cell r="GD444">
            <v>12.5</v>
          </cell>
          <cell r="GE444">
            <v>29529</v>
          </cell>
          <cell r="GF444">
            <v>11</v>
          </cell>
          <cell r="GG444">
            <v>30983</v>
          </cell>
          <cell r="GH444">
            <v>5.4</v>
          </cell>
          <cell r="GI444" t="str">
            <v>&amp;^%</v>
          </cell>
          <cell r="GJ444" t="str">
            <v>&amp;^%</v>
          </cell>
          <cell r="GK444" t="str">
            <v>&amp;^%</v>
          </cell>
          <cell r="GL444" t="str">
            <v>&amp;^%</v>
          </cell>
          <cell r="GN444" t="str">
            <v>Medway</v>
          </cell>
          <cell r="GO444" t="str">
            <v>E06000035</v>
          </cell>
          <cell r="GP444">
            <v>28000</v>
          </cell>
          <cell r="GQ444">
            <v>8.1</v>
          </cell>
          <cell r="GR444">
            <v>13.63</v>
          </cell>
          <cell r="GS444">
            <v>7.9</v>
          </cell>
          <cell r="GT444">
            <v>14.81</v>
          </cell>
          <cell r="GU444">
            <v>3.6</v>
          </cell>
          <cell r="GV444">
            <v>8.2100000000000009</v>
          </cell>
          <cell r="GW444">
            <v>4.7</v>
          </cell>
          <cell r="GX444" t="str">
            <v>&amp;^%</v>
          </cell>
          <cell r="GY444" t="str">
            <v>&amp;^%</v>
          </cell>
        </row>
        <row r="445">
          <cell r="A445" t="str">
            <v>Milton Keynes</v>
          </cell>
          <cell r="B445" t="str">
            <v>E06000042</v>
          </cell>
          <cell r="C445">
            <v>60000</v>
          </cell>
          <cell r="D445">
            <v>5.4</v>
          </cell>
          <cell r="E445">
            <v>608.1</v>
          </cell>
          <cell r="F445">
            <v>5.4</v>
          </cell>
          <cell r="G445">
            <v>718.6</v>
          </cell>
          <cell r="H445">
            <v>3.7</v>
          </cell>
          <cell r="I445">
            <v>329.3</v>
          </cell>
          <cell r="J445">
            <v>3</v>
          </cell>
          <cell r="K445" t="str">
            <v>&amp;^%</v>
          </cell>
          <cell r="L445" t="str">
            <v>&amp;^%</v>
          </cell>
          <cell r="N445" t="str">
            <v>Milton Keynes</v>
          </cell>
          <cell r="O445" t="str">
            <v>E06000042</v>
          </cell>
          <cell r="P445">
            <v>100000</v>
          </cell>
          <cell r="Q445">
            <v>4.0999999999999996</v>
          </cell>
          <cell r="R445">
            <v>37.5</v>
          </cell>
          <cell r="S445">
            <v>0</v>
          </cell>
          <cell r="T445">
            <v>38.5</v>
          </cell>
          <cell r="U445">
            <v>0.5</v>
          </cell>
          <cell r="V445">
            <v>34.9</v>
          </cell>
          <cell r="W445">
            <v>1.4</v>
          </cell>
          <cell r="X445">
            <v>44.3</v>
          </cell>
          <cell r="Y445">
            <v>5.9</v>
          </cell>
          <cell r="AA445" t="str">
            <v>Milton Keynes</v>
          </cell>
          <cell r="AB445" t="str">
            <v>E06000042</v>
          </cell>
          <cell r="AC445">
            <v>91000</v>
          </cell>
          <cell r="AD445">
            <v>6.2</v>
          </cell>
          <cell r="AE445">
            <v>27442</v>
          </cell>
          <cell r="AF445">
            <v>5.0999999999999996</v>
          </cell>
          <cell r="AG445">
            <v>34949</v>
          </cell>
          <cell r="AH445">
            <v>4.7</v>
          </cell>
          <cell r="AI445">
            <v>15781</v>
          </cell>
          <cell r="AJ445">
            <v>3.5</v>
          </cell>
          <cell r="AK445" t="str">
            <v>&amp;^%</v>
          </cell>
          <cell r="AL445" t="str">
            <v>&amp;^%</v>
          </cell>
          <cell r="AN445" t="str">
            <v>Milton Keynes</v>
          </cell>
          <cell r="AO445" t="str">
            <v>E06000042</v>
          </cell>
          <cell r="AP445">
            <v>100000</v>
          </cell>
          <cell r="AQ445">
            <v>4.0999999999999996</v>
          </cell>
          <cell r="AR445">
            <v>13.75</v>
          </cell>
          <cell r="AS445">
            <v>3.7</v>
          </cell>
          <cell r="AT445">
            <v>16.739999999999998</v>
          </cell>
          <cell r="AU445">
            <v>2.8</v>
          </cell>
          <cell r="AV445">
            <v>8.01</v>
          </cell>
          <cell r="AW445">
            <v>2.4</v>
          </cell>
          <cell r="AX445">
            <v>29.63</v>
          </cell>
          <cell r="AY445">
            <v>17</v>
          </cell>
          <cell r="BA445" t="str">
            <v>Milton Keynes</v>
          </cell>
          <cell r="BB445" t="str">
            <v>E06000042</v>
          </cell>
          <cell r="BC445">
            <v>100000</v>
          </cell>
          <cell r="BD445">
            <v>4.0999999999999996</v>
          </cell>
          <cell r="BE445">
            <v>535.5</v>
          </cell>
          <cell r="BF445">
            <v>3.7</v>
          </cell>
          <cell r="BG445">
            <v>644.70000000000005</v>
          </cell>
          <cell r="BH445">
            <v>2.7</v>
          </cell>
          <cell r="BI445">
            <v>308.2</v>
          </cell>
          <cell r="BJ445">
            <v>1.8</v>
          </cell>
          <cell r="BK445">
            <v>1088.2</v>
          </cell>
          <cell r="BL445">
            <v>17</v>
          </cell>
          <cell r="BN445" t="str">
            <v>Milton Keynes</v>
          </cell>
          <cell r="BO445" t="str">
            <v>E06000042</v>
          </cell>
          <cell r="BP445">
            <v>131000</v>
          </cell>
          <cell r="BQ445">
            <v>3.5</v>
          </cell>
          <cell r="BR445">
            <v>37</v>
          </cell>
          <cell r="BS445">
            <v>0.4</v>
          </cell>
          <cell r="BT445">
            <v>33.799999999999997</v>
          </cell>
          <cell r="BU445">
            <v>1</v>
          </cell>
          <cell r="BV445">
            <v>17.8</v>
          </cell>
          <cell r="BW445">
            <v>7.1</v>
          </cell>
          <cell r="BX445">
            <v>42.5</v>
          </cell>
          <cell r="BY445">
            <v>5.4</v>
          </cell>
          <cell r="CA445" t="str">
            <v>Milton Keynes</v>
          </cell>
          <cell r="CB445" t="str">
            <v>E06000042</v>
          </cell>
          <cell r="CC445">
            <v>117000</v>
          </cell>
          <cell r="CD445">
            <v>5.4</v>
          </cell>
          <cell r="CE445">
            <v>24117</v>
          </cell>
          <cell r="CF445">
            <v>3.6</v>
          </cell>
          <cell r="CG445">
            <v>30152</v>
          </cell>
          <cell r="CH445">
            <v>4.8</v>
          </cell>
          <cell r="CI445">
            <v>8086</v>
          </cell>
          <cell r="CJ445">
            <v>9.6</v>
          </cell>
          <cell r="CK445" t="str">
            <v>&amp;^%</v>
          </cell>
          <cell r="CL445" t="str">
            <v>&amp;^%</v>
          </cell>
          <cell r="CN445" t="str">
            <v>Milton Keynes</v>
          </cell>
          <cell r="CO445" t="str">
            <v>E06000042</v>
          </cell>
          <cell r="CP445">
            <v>131000</v>
          </cell>
          <cell r="CQ445">
            <v>3.5</v>
          </cell>
          <cell r="CR445">
            <v>12.62</v>
          </cell>
          <cell r="CS445">
            <v>3.3</v>
          </cell>
          <cell r="CT445">
            <v>16.399999999999999</v>
          </cell>
          <cell r="CU445">
            <v>2.8</v>
          </cell>
          <cell r="CV445">
            <v>7.11</v>
          </cell>
          <cell r="CW445">
            <v>2.2999999999999998</v>
          </cell>
          <cell r="CX445">
            <v>28.17</v>
          </cell>
          <cell r="CY445">
            <v>14</v>
          </cell>
          <cell r="DA445" t="str">
            <v>Milton Keynes</v>
          </cell>
          <cell r="DB445" t="str">
            <v>E06000042</v>
          </cell>
          <cell r="DC445">
            <v>131000</v>
          </cell>
          <cell r="DD445">
            <v>3.5</v>
          </cell>
          <cell r="DE445">
            <v>460.2</v>
          </cell>
          <cell r="DF445">
            <v>3.5</v>
          </cell>
          <cell r="DG445">
            <v>554.79999999999995</v>
          </cell>
          <cell r="DH445">
            <v>2.9</v>
          </cell>
          <cell r="DI445">
            <v>154.80000000000001</v>
          </cell>
          <cell r="DJ445">
            <v>8.9</v>
          </cell>
          <cell r="DK445">
            <v>1001</v>
          </cell>
          <cell r="DL445">
            <v>15</v>
          </cell>
          <cell r="DN445" t="str">
            <v>Milton Keynes</v>
          </cell>
          <cell r="DO445" t="str">
            <v>E06000042</v>
          </cell>
          <cell r="DP445">
            <v>40000</v>
          </cell>
          <cell r="DQ445">
            <v>6.2</v>
          </cell>
          <cell r="DR445">
            <v>37.299999999999997</v>
          </cell>
          <cell r="DS445">
            <v>0.3</v>
          </cell>
          <cell r="DT445">
            <v>36.9</v>
          </cell>
          <cell r="DU445">
            <v>0.7</v>
          </cell>
          <cell r="DV445">
            <v>32</v>
          </cell>
          <cell r="DW445">
            <v>2.5</v>
          </cell>
          <cell r="DX445" t="str">
            <v>&amp;^%</v>
          </cell>
          <cell r="DY445" t="str">
            <v>&amp;^%</v>
          </cell>
          <cell r="EA445" t="str">
            <v>Milton Keynes</v>
          </cell>
          <cell r="EB445" t="str">
            <v>E06000042</v>
          </cell>
          <cell r="EC445">
            <v>37000</v>
          </cell>
          <cell r="ED445">
            <v>9.1999999999999993</v>
          </cell>
          <cell r="EE445">
            <v>23800</v>
          </cell>
          <cell r="EF445">
            <v>4.9000000000000004</v>
          </cell>
          <cell r="EG445">
            <v>27749</v>
          </cell>
          <cell r="EH445">
            <v>11</v>
          </cell>
          <cell r="EI445">
            <v>14196</v>
          </cell>
          <cell r="EJ445">
            <v>6.1</v>
          </cell>
          <cell r="EK445" t="str">
            <v>&amp;^%</v>
          </cell>
          <cell r="EL445" t="str">
            <v>&amp;^%</v>
          </cell>
          <cell r="EN445" t="str">
            <v>Milton Keynes</v>
          </cell>
          <cell r="EO445" t="str">
            <v>E06000042</v>
          </cell>
          <cell r="EP445">
            <v>40000</v>
          </cell>
          <cell r="EQ445">
            <v>6.2</v>
          </cell>
          <cell r="ER445">
            <v>12.3</v>
          </cell>
          <cell r="ES445">
            <v>4.3</v>
          </cell>
          <cell r="ET445">
            <v>14.51</v>
          </cell>
          <cell r="EU445">
            <v>3.2</v>
          </cell>
          <cell r="EV445">
            <v>7.66</v>
          </cell>
          <cell r="EW445">
            <v>3.3</v>
          </cell>
          <cell r="EX445" t="str">
            <v>&amp;^%</v>
          </cell>
          <cell r="EY445" t="str">
            <v>&amp;^%</v>
          </cell>
          <cell r="FA445" t="str">
            <v>Milton Keynes</v>
          </cell>
          <cell r="FB445" t="str">
            <v>E06000042</v>
          </cell>
          <cell r="FC445">
            <v>40000</v>
          </cell>
          <cell r="FD445">
            <v>6.2</v>
          </cell>
          <cell r="FE445">
            <v>470.6</v>
          </cell>
          <cell r="FF445">
            <v>3.6</v>
          </cell>
          <cell r="FG445">
            <v>535</v>
          </cell>
          <cell r="FH445">
            <v>3.1</v>
          </cell>
          <cell r="FI445">
            <v>280.5</v>
          </cell>
          <cell r="FJ445">
            <v>4.3</v>
          </cell>
          <cell r="FK445" t="str">
            <v>&amp;^%</v>
          </cell>
          <cell r="FL445" t="str">
            <v>&amp;^%</v>
          </cell>
          <cell r="FN445" t="str">
            <v>Milton Keynes</v>
          </cell>
          <cell r="FO445" t="str">
            <v>E06000042</v>
          </cell>
          <cell r="FP445">
            <v>60000</v>
          </cell>
          <cell r="FQ445">
            <v>5.4</v>
          </cell>
          <cell r="FR445">
            <v>37.5</v>
          </cell>
          <cell r="FS445">
            <v>1.4</v>
          </cell>
          <cell r="FT445">
            <v>39.6</v>
          </cell>
          <cell r="FU445">
            <v>0.7</v>
          </cell>
          <cell r="FV445">
            <v>35</v>
          </cell>
          <cell r="FW445">
            <v>0.1</v>
          </cell>
          <cell r="FX445" t="str">
            <v>&amp;^%</v>
          </cell>
          <cell r="FY445" t="str">
            <v>&amp;^%</v>
          </cell>
          <cell r="GA445" t="str">
            <v>Milton Keynes</v>
          </cell>
          <cell r="GB445" t="str">
            <v>E06000042</v>
          </cell>
          <cell r="GC445">
            <v>54000</v>
          </cell>
          <cell r="GD445">
            <v>8.4</v>
          </cell>
          <cell r="GE445">
            <v>33104</v>
          </cell>
          <cell r="GF445">
            <v>7</v>
          </cell>
          <cell r="GG445">
            <v>39948</v>
          </cell>
          <cell r="GH445">
            <v>4.8</v>
          </cell>
          <cell r="GI445">
            <v>17448</v>
          </cell>
          <cell r="GJ445">
            <v>3.3</v>
          </cell>
          <cell r="GK445" t="str">
            <v>&amp;^%</v>
          </cell>
          <cell r="GL445" t="str">
            <v>&amp;^%</v>
          </cell>
          <cell r="GN445" t="str">
            <v>Milton Keynes</v>
          </cell>
          <cell r="GO445" t="str">
            <v>E06000042</v>
          </cell>
          <cell r="GP445">
            <v>60000</v>
          </cell>
          <cell r="GQ445">
            <v>5.4</v>
          </cell>
          <cell r="GR445">
            <v>14.93</v>
          </cell>
          <cell r="GS445">
            <v>6.4</v>
          </cell>
          <cell r="GT445">
            <v>18.13</v>
          </cell>
          <cell r="GU445">
            <v>3.8</v>
          </cell>
          <cell r="GV445">
            <v>8.17</v>
          </cell>
          <cell r="GW445">
            <v>3.1</v>
          </cell>
          <cell r="GX445" t="str">
            <v>&amp;^%</v>
          </cell>
          <cell r="GY445" t="str">
            <v>&amp;^%</v>
          </cell>
        </row>
        <row r="446">
          <cell r="A446" t="str">
            <v>Portsmouth</v>
          </cell>
          <cell r="B446" t="str">
            <v>E06000044</v>
          </cell>
          <cell r="C446">
            <v>43000</v>
          </cell>
          <cell r="D446">
            <v>6.5</v>
          </cell>
          <cell r="E446">
            <v>574.9</v>
          </cell>
          <cell r="F446">
            <v>4.5999999999999996</v>
          </cell>
          <cell r="G446">
            <v>707.8</v>
          </cell>
          <cell r="H446">
            <v>6.6</v>
          </cell>
          <cell r="I446">
            <v>294.10000000000002</v>
          </cell>
          <cell r="J446">
            <v>6</v>
          </cell>
          <cell r="K446" t="str">
            <v>&amp;^%</v>
          </cell>
          <cell r="L446" t="str">
            <v>&amp;^%</v>
          </cell>
          <cell r="N446" t="str">
            <v>Portsmouth</v>
          </cell>
          <cell r="O446" t="str">
            <v>E06000044</v>
          </cell>
          <cell r="P446">
            <v>64000</v>
          </cell>
          <cell r="Q446">
            <v>5.3</v>
          </cell>
          <cell r="R446">
            <v>37</v>
          </cell>
          <cell r="S446">
            <v>0.4</v>
          </cell>
          <cell r="T446">
            <v>38.4</v>
          </cell>
          <cell r="U446">
            <v>0.7</v>
          </cell>
          <cell r="V446">
            <v>33</v>
          </cell>
          <cell r="W446">
            <v>1.8</v>
          </cell>
          <cell r="X446" t="str">
            <v>&amp;^%</v>
          </cell>
          <cell r="Y446" t="str">
            <v>&amp;^%</v>
          </cell>
          <cell r="AA446" t="str">
            <v>Portsmouth</v>
          </cell>
          <cell r="AB446" t="str">
            <v>E06000044</v>
          </cell>
          <cell r="AC446">
            <v>56000</v>
          </cell>
          <cell r="AD446">
            <v>7.8</v>
          </cell>
          <cell r="AE446">
            <v>27070</v>
          </cell>
          <cell r="AF446">
            <v>6.4</v>
          </cell>
          <cell r="AG446">
            <v>32350</v>
          </cell>
          <cell r="AH446">
            <v>6.2</v>
          </cell>
          <cell r="AI446">
            <v>13787</v>
          </cell>
          <cell r="AJ446">
            <v>8.6999999999999993</v>
          </cell>
          <cell r="AK446" t="str">
            <v>&amp;^%</v>
          </cell>
          <cell r="AL446" t="str">
            <v>&amp;^%</v>
          </cell>
          <cell r="AN446" t="str">
            <v>Portsmouth</v>
          </cell>
          <cell r="AO446" t="str">
            <v>E06000044</v>
          </cell>
          <cell r="AP446">
            <v>64000</v>
          </cell>
          <cell r="AQ446">
            <v>5.3</v>
          </cell>
          <cell r="AR446">
            <v>13.61</v>
          </cell>
          <cell r="AS446">
            <v>3.6</v>
          </cell>
          <cell r="AT446">
            <v>16.440000000000001</v>
          </cell>
          <cell r="AU446">
            <v>5.2</v>
          </cell>
          <cell r="AV446">
            <v>7.33</v>
          </cell>
          <cell r="AW446">
            <v>3.6</v>
          </cell>
          <cell r="AX446" t="str">
            <v>&amp;^%</v>
          </cell>
          <cell r="AY446" t="str">
            <v>&amp;^%</v>
          </cell>
          <cell r="BA446" t="str">
            <v>Portsmouth</v>
          </cell>
          <cell r="BB446" t="str">
            <v>E06000044</v>
          </cell>
          <cell r="BC446">
            <v>64000</v>
          </cell>
          <cell r="BD446">
            <v>5.3</v>
          </cell>
          <cell r="BE446">
            <v>520.1</v>
          </cell>
          <cell r="BF446">
            <v>3.7</v>
          </cell>
          <cell r="BG446">
            <v>631.1</v>
          </cell>
          <cell r="BH446">
            <v>5.2</v>
          </cell>
          <cell r="BI446">
            <v>291.39999999999998</v>
          </cell>
          <cell r="BJ446">
            <v>3.2</v>
          </cell>
          <cell r="BK446" t="str">
            <v>&amp;^%</v>
          </cell>
          <cell r="BL446" t="str">
            <v>&amp;^%</v>
          </cell>
          <cell r="BN446" t="str">
            <v>Portsmouth</v>
          </cell>
          <cell r="BO446" t="str">
            <v>E06000044</v>
          </cell>
          <cell r="BP446">
            <v>86000</v>
          </cell>
          <cell r="BQ446">
            <v>4.4000000000000004</v>
          </cell>
          <cell r="BR446">
            <v>37</v>
          </cell>
          <cell r="BS446">
            <v>0.1</v>
          </cell>
          <cell r="BT446">
            <v>33.299999999999997</v>
          </cell>
          <cell r="BU446">
            <v>1.3</v>
          </cell>
          <cell r="BV446">
            <v>16.8</v>
          </cell>
          <cell r="BW446">
            <v>5.9</v>
          </cell>
          <cell r="BX446">
            <v>42.3</v>
          </cell>
          <cell r="BY446">
            <v>6</v>
          </cell>
          <cell r="CA446" t="str">
            <v>Portsmouth</v>
          </cell>
          <cell r="CB446" t="str">
            <v>E06000044</v>
          </cell>
          <cell r="CC446">
            <v>74000</v>
          </cell>
          <cell r="CD446">
            <v>6.6</v>
          </cell>
          <cell r="CE446">
            <v>24000</v>
          </cell>
          <cell r="CF446">
            <v>8.4</v>
          </cell>
          <cell r="CG446">
            <v>27546</v>
          </cell>
          <cell r="CH446">
            <v>5.7</v>
          </cell>
          <cell r="CI446">
            <v>7724</v>
          </cell>
          <cell r="CJ446">
            <v>13</v>
          </cell>
          <cell r="CK446" t="str">
            <v>&amp;^%</v>
          </cell>
          <cell r="CL446" t="str">
            <v>&amp;^%</v>
          </cell>
          <cell r="CN446" t="str">
            <v>Portsmouth</v>
          </cell>
          <cell r="CO446" t="str">
            <v>E06000044</v>
          </cell>
          <cell r="CP446">
            <v>86000</v>
          </cell>
          <cell r="CQ446">
            <v>4.4000000000000004</v>
          </cell>
          <cell r="CR446">
            <v>12.47</v>
          </cell>
          <cell r="CS446">
            <v>3.9</v>
          </cell>
          <cell r="CT446">
            <v>15.86</v>
          </cell>
          <cell r="CU446">
            <v>4.7</v>
          </cell>
          <cell r="CV446">
            <v>6.74</v>
          </cell>
          <cell r="CW446">
            <v>2.2000000000000002</v>
          </cell>
          <cell r="CX446" t="str">
            <v>&amp;^%</v>
          </cell>
          <cell r="CY446" t="str">
            <v>&amp;^%</v>
          </cell>
          <cell r="DA446" t="str">
            <v>Portsmouth</v>
          </cell>
          <cell r="DB446" t="str">
            <v>E06000044</v>
          </cell>
          <cell r="DC446">
            <v>86000</v>
          </cell>
          <cell r="DD446">
            <v>4.4000000000000004</v>
          </cell>
          <cell r="DE446">
            <v>448.9</v>
          </cell>
          <cell r="DF446">
            <v>4.5</v>
          </cell>
          <cell r="DG446">
            <v>528.29999999999995</v>
          </cell>
          <cell r="DH446">
            <v>4.9000000000000004</v>
          </cell>
          <cell r="DI446">
            <v>144.1</v>
          </cell>
          <cell r="DJ446">
            <v>9.8000000000000007</v>
          </cell>
          <cell r="DK446" t="str">
            <v>&amp;^%</v>
          </cell>
          <cell r="DL446" t="str">
            <v>&amp;^%</v>
          </cell>
          <cell r="DN446" t="str">
            <v>Portsmouth</v>
          </cell>
          <cell r="DO446" t="str">
            <v>E06000044</v>
          </cell>
          <cell r="DP446">
            <v>21000</v>
          </cell>
          <cell r="DQ446">
            <v>8.9</v>
          </cell>
          <cell r="DR446">
            <v>37</v>
          </cell>
          <cell r="DS446">
            <v>0</v>
          </cell>
          <cell r="DT446">
            <v>36.700000000000003</v>
          </cell>
          <cell r="DU446">
            <v>0.9</v>
          </cell>
          <cell r="DV446">
            <v>32.4</v>
          </cell>
          <cell r="DW446">
            <v>2</v>
          </cell>
          <cell r="DX446" t="str">
            <v>&amp;^%</v>
          </cell>
          <cell r="DY446" t="str">
            <v>&amp;^%</v>
          </cell>
          <cell r="EA446" t="str">
            <v>Portsmouth</v>
          </cell>
          <cell r="EB446" t="str">
            <v>E06000044</v>
          </cell>
          <cell r="EC446">
            <v>17000</v>
          </cell>
          <cell r="ED446">
            <v>12.8</v>
          </cell>
          <cell r="EE446">
            <v>20733</v>
          </cell>
          <cell r="EF446">
            <v>9.5</v>
          </cell>
          <cell r="EG446">
            <v>23467</v>
          </cell>
          <cell r="EH446">
            <v>5.7</v>
          </cell>
          <cell r="EI446" t="str">
            <v>&amp;^%</v>
          </cell>
          <cell r="EJ446" t="str">
            <v>&amp;^%</v>
          </cell>
          <cell r="EK446" t="str">
            <v>&amp;^%</v>
          </cell>
          <cell r="EL446" t="str">
            <v>&amp;^%</v>
          </cell>
          <cell r="EN446" t="str">
            <v>Portsmouth</v>
          </cell>
          <cell r="EO446" t="str">
            <v>E06000044</v>
          </cell>
          <cell r="EP446">
            <v>21000</v>
          </cell>
          <cell r="EQ446">
            <v>8.9</v>
          </cell>
          <cell r="ER446">
            <v>11.78</v>
          </cell>
          <cell r="ES446">
            <v>6.5</v>
          </cell>
          <cell r="ET446">
            <v>12.83</v>
          </cell>
          <cell r="EU446">
            <v>3.9</v>
          </cell>
          <cell r="EV446">
            <v>7.26</v>
          </cell>
          <cell r="EW446">
            <v>5.4</v>
          </cell>
          <cell r="EX446" t="str">
            <v>&amp;^%</v>
          </cell>
          <cell r="EY446" t="str">
            <v>&amp;^%</v>
          </cell>
          <cell r="FA446" t="str">
            <v>Portsmouth</v>
          </cell>
          <cell r="FB446" t="str">
            <v>E06000044</v>
          </cell>
          <cell r="FC446">
            <v>21000</v>
          </cell>
          <cell r="FD446">
            <v>8.9</v>
          </cell>
          <cell r="FE446">
            <v>421.4</v>
          </cell>
          <cell r="FF446">
            <v>5.3</v>
          </cell>
          <cell r="FG446">
            <v>471.1</v>
          </cell>
          <cell r="FH446">
            <v>3.7</v>
          </cell>
          <cell r="FI446">
            <v>272.89999999999998</v>
          </cell>
          <cell r="FJ446">
            <v>5.7</v>
          </cell>
          <cell r="FK446" t="str">
            <v>&amp;^%</v>
          </cell>
          <cell r="FL446" t="str">
            <v>&amp;^%</v>
          </cell>
          <cell r="FN446" t="str">
            <v>Portsmouth</v>
          </cell>
          <cell r="FO446" t="str">
            <v>E06000044</v>
          </cell>
          <cell r="FP446">
            <v>43000</v>
          </cell>
          <cell r="FQ446">
            <v>6.5</v>
          </cell>
          <cell r="FR446">
            <v>37.4</v>
          </cell>
          <cell r="FS446">
            <v>0.7</v>
          </cell>
          <cell r="FT446">
            <v>39.200000000000003</v>
          </cell>
          <cell r="FU446">
            <v>0.9</v>
          </cell>
          <cell r="FV446">
            <v>34.9</v>
          </cell>
          <cell r="FW446">
            <v>2.8</v>
          </cell>
          <cell r="FX446" t="str">
            <v>&amp;^%</v>
          </cell>
          <cell r="FY446" t="str">
            <v>&amp;^%</v>
          </cell>
          <cell r="GA446" t="str">
            <v>Portsmouth</v>
          </cell>
          <cell r="GB446" t="str">
            <v>E06000044</v>
          </cell>
          <cell r="GC446">
            <v>38000</v>
          </cell>
          <cell r="GD446">
            <v>9.8000000000000007</v>
          </cell>
          <cell r="GE446">
            <v>29681</v>
          </cell>
          <cell r="GF446">
            <v>7.9</v>
          </cell>
          <cell r="GG446">
            <v>36374</v>
          </cell>
          <cell r="GH446">
            <v>7.7</v>
          </cell>
          <cell r="GI446">
            <v>15294</v>
          </cell>
          <cell r="GJ446">
            <v>8.1</v>
          </cell>
          <cell r="GK446" t="str">
            <v>&amp;^%</v>
          </cell>
          <cell r="GL446" t="str">
            <v>&amp;^%</v>
          </cell>
          <cell r="GN446" t="str">
            <v>Portsmouth</v>
          </cell>
          <cell r="GO446" t="str">
            <v>E06000044</v>
          </cell>
          <cell r="GP446">
            <v>43000</v>
          </cell>
          <cell r="GQ446">
            <v>6.5</v>
          </cell>
          <cell r="GR446">
            <v>14.44</v>
          </cell>
          <cell r="GS446">
            <v>5.4</v>
          </cell>
          <cell r="GT446">
            <v>18.059999999999999</v>
          </cell>
          <cell r="GU446">
            <v>6.7</v>
          </cell>
          <cell r="GV446">
            <v>7.37</v>
          </cell>
          <cell r="GW446">
            <v>5.4</v>
          </cell>
          <cell r="GX446" t="str">
            <v>&amp;^%</v>
          </cell>
          <cell r="GY446" t="str">
            <v>&amp;^%</v>
          </cell>
        </row>
        <row r="447">
          <cell r="A447" t="str">
            <v>Reading</v>
          </cell>
          <cell r="B447" t="str">
            <v>E06000038</v>
          </cell>
          <cell r="C447">
            <v>35000</v>
          </cell>
          <cell r="D447">
            <v>7.3</v>
          </cell>
          <cell r="E447">
            <v>670</v>
          </cell>
          <cell r="F447">
            <v>8.6</v>
          </cell>
          <cell r="G447">
            <v>780.8</v>
          </cell>
          <cell r="H447">
            <v>4.7</v>
          </cell>
          <cell r="I447">
            <v>345</v>
          </cell>
          <cell r="J447">
            <v>4.9000000000000004</v>
          </cell>
          <cell r="K447" t="str">
            <v>&amp;^%</v>
          </cell>
          <cell r="L447" t="str">
            <v>&amp;^%</v>
          </cell>
          <cell r="N447" t="str">
            <v>Reading</v>
          </cell>
          <cell r="O447" t="str">
            <v>E06000038</v>
          </cell>
          <cell r="P447">
            <v>58000</v>
          </cell>
          <cell r="Q447">
            <v>5.5</v>
          </cell>
          <cell r="R447">
            <v>37.5</v>
          </cell>
          <cell r="S447" t="str">
            <v>&amp;^%</v>
          </cell>
          <cell r="T447">
            <v>38.6</v>
          </cell>
          <cell r="U447">
            <v>0.7</v>
          </cell>
          <cell r="V447">
            <v>35</v>
          </cell>
          <cell r="W447">
            <v>1.6</v>
          </cell>
          <cell r="X447" t="str">
            <v>&amp;^%</v>
          </cell>
          <cell r="Y447" t="str">
            <v>&amp;^%</v>
          </cell>
          <cell r="AA447" t="str">
            <v>Reading</v>
          </cell>
          <cell r="AB447" t="str">
            <v>E06000038</v>
          </cell>
          <cell r="AC447">
            <v>50000</v>
          </cell>
          <cell r="AD447">
            <v>6.5</v>
          </cell>
          <cell r="AE447">
            <v>31640</v>
          </cell>
          <cell r="AF447">
            <v>4.9000000000000004</v>
          </cell>
          <cell r="AG447">
            <v>37650</v>
          </cell>
          <cell r="AH447">
            <v>4.3</v>
          </cell>
          <cell r="AI447">
            <v>16124</v>
          </cell>
          <cell r="AJ447">
            <v>6.7</v>
          </cell>
          <cell r="AK447" t="str">
            <v>&amp;^%</v>
          </cell>
          <cell r="AL447" t="str">
            <v>&amp;^%</v>
          </cell>
          <cell r="AN447" t="str">
            <v>Reading</v>
          </cell>
          <cell r="AO447" t="str">
            <v>E06000038</v>
          </cell>
          <cell r="AP447">
            <v>58000</v>
          </cell>
          <cell r="AQ447">
            <v>5.5</v>
          </cell>
          <cell r="AR447">
            <v>15.16</v>
          </cell>
          <cell r="AS447">
            <v>4.5999999999999996</v>
          </cell>
          <cell r="AT447">
            <v>18.2</v>
          </cell>
          <cell r="AU447">
            <v>3.7</v>
          </cell>
          <cell r="AV447">
            <v>7.61</v>
          </cell>
          <cell r="AW447">
            <v>5.0999999999999996</v>
          </cell>
          <cell r="AX447" t="str">
            <v>&amp;^%</v>
          </cell>
          <cell r="AY447" t="str">
            <v>&amp;^%</v>
          </cell>
          <cell r="BA447" t="str">
            <v>Reading</v>
          </cell>
          <cell r="BB447" t="str">
            <v>E06000038</v>
          </cell>
          <cell r="BC447">
            <v>58000</v>
          </cell>
          <cell r="BD447">
            <v>5.5</v>
          </cell>
          <cell r="BE447">
            <v>586.29999999999995</v>
          </cell>
          <cell r="BF447">
            <v>4.8</v>
          </cell>
          <cell r="BG447">
            <v>701.5</v>
          </cell>
          <cell r="BH447">
            <v>3.6</v>
          </cell>
          <cell r="BI447">
            <v>299.2</v>
          </cell>
          <cell r="BJ447">
            <v>4.5999999999999996</v>
          </cell>
          <cell r="BK447" t="str">
            <v>&amp;^%</v>
          </cell>
          <cell r="BL447" t="str">
            <v>&amp;^%</v>
          </cell>
          <cell r="BN447" t="str">
            <v>Reading</v>
          </cell>
          <cell r="BO447" t="str">
            <v>E06000038</v>
          </cell>
          <cell r="BP447">
            <v>78000</v>
          </cell>
          <cell r="BQ447">
            <v>4.5999999999999996</v>
          </cell>
          <cell r="BR447">
            <v>37</v>
          </cell>
          <cell r="BS447">
            <v>0.4</v>
          </cell>
          <cell r="BT447">
            <v>33.6</v>
          </cell>
          <cell r="BU447">
            <v>1.4</v>
          </cell>
          <cell r="BV447">
            <v>18</v>
          </cell>
          <cell r="BW447">
            <v>7.4</v>
          </cell>
          <cell r="BX447">
            <v>41.6</v>
          </cell>
          <cell r="BY447">
            <v>9.4</v>
          </cell>
          <cell r="CA447" t="str">
            <v>Reading</v>
          </cell>
          <cell r="CB447" t="str">
            <v>E06000038</v>
          </cell>
          <cell r="CC447">
            <v>69000</v>
          </cell>
          <cell r="CD447">
            <v>5.5</v>
          </cell>
          <cell r="CE447">
            <v>26390</v>
          </cell>
          <cell r="CF447">
            <v>5.8</v>
          </cell>
          <cell r="CG447">
            <v>31265</v>
          </cell>
          <cell r="CH447">
            <v>4.4000000000000004</v>
          </cell>
          <cell r="CI447">
            <v>7741</v>
          </cell>
          <cell r="CJ447">
            <v>8.6999999999999993</v>
          </cell>
          <cell r="CK447" t="str">
            <v>&amp;^%</v>
          </cell>
          <cell r="CL447" t="str">
            <v>&amp;^%</v>
          </cell>
          <cell r="CN447" t="str">
            <v>Reading</v>
          </cell>
          <cell r="CO447" t="str">
            <v>E06000038</v>
          </cell>
          <cell r="CP447">
            <v>78000</v>
          </cell>
          <cell r="CQ447">
            <v>4.5999999999999996</v>
          </cell>
          <cell r="CR447">
            <v>13.69</v>
          </cell>
          <cell r="CS447">
            <v>4.8</v>
          </cell>
          <cell r="CT447">
            <v>17.260000000000002</v>
          </cell>
          <cell r="CU447">
            <v>3.4</v>
          </cell>
          <cell r="CV447">
            <v>6.81</v>
          </cell>
          <cell r="CW447">
            <v>2.2999999999999998</v>
          </cell>
          <cell r="CX447" t="str">
            <v>&amp;^%</v>
          </cell>
          <cell r="CY447" t="str">
            <v>&amp;^%</v>
          </cell>
          <cell r="DA447" t="str">
            <v>Reading</v>
          </cell>
          <cell r="DB447" t="str">
            <v>E06000038</v>
          </cell>
          <cell r="DC447">
            <v>78000</v>
          </cell>
          <cell r="DD447">
            <v>4.5999999999999996</v>
          </cell>
          <cell r="DE447">
            <v>479.1</v>
          </cell>
          <cell r="DF447">
            <v>5.6</v>
          </cell>
          <cell r="DG447">
            <v>580.20000000000005</v>
          </cell>
          <cell r="DH447">
            <v>3.7</v>
          </cell>
          <cell r="DI447">
            <v>149</v>
          </cell>
          <cell r="DJ447">
            <v>8.3000000000000007</v>
          </cell>
          <cell r="DK447" t="str">
            <v>&amp;^%</v>
          </cell>
          <cell r="DL447" t="str">
            <v>&amp;^%</v>
          </cell>
          <cell r="DN447" t="str">
            <v>Reading</v>
          </cell>
          <cell r="DO447" t="str">
            <v>E06000038</v>
          </cell>
          <cell r="DP447">
            <v>24000</v>
          </cell>
          <cell r="DQ447">
            <v>8.3000000000000007</v>
          </cell>
          <cell r="DR447">
            <v>37.5</v>
          </cell>
          <cell r="DS447">
            <v>0.3</v>
          </cell>
          <cell r="DT447">
            <v>37.200000000000003</v>
          </cell>
          <cell r="DU447">
            <v>0.9</v>
          </cell>
          <cell r="DV447">
            <v>32.9</v>
          </cell>
          <cell r="DW447">
            <v>3.8</v>
          </cell>
          <cell r="DX447" t="str">
            <v>&amp;^%</v>
          </cell>
          <cell r="DY447" t="str">
            <v>&amp;^%</v>
          </cell>
          <cell r="EA447" t="str">
            <v>Reading</v>
          </cell>
          <cell r="EB447" t="str">
            <v>E06000038</v>
          </cell>
          <cell r="EC447">
            <v>20000</v>
          </cell>
          <cell r="ED447">
            <v>9.8000000000000007</v>
          </cell>
          <cell r="EE447">
            <v>26739</v>
          </cell>
          <cell r="EF447">
            <v>7.6</v>
          </cell>
          <cell r="EG447">
            <v>30625</v>
          </cell>
          <cell r="EH447">
            <v>6.3</v>
          </cell>
          <cell r="EI447">
            <v>14213</v>
          </cell>
          <cell r="EJ447">
            <v>9.4</v>
          </cell>
          <cell r="EK447" t="str">
            <v>&amp;^%</v>
          </cell>
          <cell r="EL447" t="str">
            <v>&amp;^%</v>
          </cell>
          <cell r="EN447" t="str">
            <v>Reading</v>
          </cell>
          <cell r="EO447" t="str">
            <v>E06000038</v>
          </cell>
          <cell r="EP447">
            <v>24000</v>
          </cell>
          <cell r="EQ447">
            <v>8.3000000000000007</v>
          </cell>
          <cell r="ER447">
            <v>13.69</v>
          </cell>
          <cell r="ES447">
            <v>7.4</v>
          </cell>
          <cell r="ET447">
            <v>15.7</v>
          </cell>
          <cell r="EU447">
            <v>5.0999999999999996</v>
          </cell>
          <cell r="EV447">
            <v>7.23</v>
          </cell>
          <cell r="EW447">
            <v>6.4</v>
          </cell>
          <cell r="EX447" t="str">
            <v>&amp;^%</v>
          </cell>
          <cell r="EY447" t="str">
            <v>&amp;^%</v>
          </cell>
          <cell r="FA447" t="str">
            <v>Reading</v>
          </cell>
          <cell r="FB447" t="str">
            <v>E06000038</v>
          </cell>
          <cell r="FC447">
            <v>24000</v>
          </cell>
          <cell r="FD447">
            <v>8.3000000000000007</v>
          </cell>
          <cell r="FE447">
            <v>510.6</v>
          </cell>
          <cell r="FF447">
            <v>6.8</v>
          </cell>
          <cell r="FG447">
            <v>584.6</v>
          </cell>
          <cell r="FH447">
            <v>5.0999999999999996</v>
          </cell>
          <cell r="FI447">
            <v>272.7</v>
          </cell>
          <cell r="FJ447">
            <v>4.5999999999999996</v>
          </cell>
          <cell r="FK447" t="str">
            <v>&amp;^%</v>
          </cell>
          <cell r="FL447" t="str">
            <v>&amp;^%</v>
          </cell>
          <cell r="FN447" t="str">
            <v>Reading</v>
          </cell>
          <cell r="FO447" t="str">
            <v>E06000038</v>
          </cell>
          <cell r="FP447">
            <v>35000</v>
          </cell>
          <cell r="FQ447">
            <v>7.3</v>
          </cell>
          <cell r="FR447">
            <v>37.5</v>
          </cell>
          <cell r="FS447">
            <v>1.7</v>
          </cell>
          <cell r="FT447">
            <v>39.4</v>
          </cell>
          <cell r="FU447">
            <v>0.9</v>
          </cell>
          <cell r="FV447">
            <v>35.200000000000003</v>
          </cell>
          <cell r="FW447">
            <v>1.6</v>
          </cell>
          <cell r="FX447" t="str">
            <v>&amp;^%</v>
          </cell>
          <cell r="FY447" t="str">
            <v>&amp;^%</v>
          </cell>
          <cell r="GA447" t="str">
            <v>Reading</v>
          </cell>
          <cell r="GB447" t="str">
            <v>E06000038</v>
          </cell>
          <cell r="GC447">
            <v>30000</v>
          </cell>
          <cell r="GD447">
            <v>8.6999999999999993</v>
          </cell>
          <cell r="GE447">
            <v>36251</v>
          </cell>
          <cell r="GF447">
            <v>6.7</v>
          </cell>
          <cell r="GG447">
            <v>42349</v>
          </cell>
          <cell r="GH447">
            <v>5.3</v>
          </cell>
          <cell r="GI447">
            <v>19425</v>
          </cell>
          <cell r="GJ447">
            <v>7.3</v>
          </cell>
          <cell r="GK447" t="str">
            <v>&amp;^%</v>
          </cell>
          <cell r="GL447" t="str">
            <v>&amp;^%</v>
          </cell>
          <cell r="GN447" t="str">
            <v>Reading</v>
          </cell>
          <cell r="GO447" t="str">
            <v>E06000038</v>
          </cell>
          <cell r="GP447">
            <v>35000</v>
          </cell>
          <cell r="GQ447">
            <v>7.3</v>
          </cell>
          <cell r="GR447">
            <v>16.690000000000001</v>
          </cell>
          <cell r="GS447">
            <v>8.3000000000000007</v>
          </cell>
          <cell r="GT447">
            <v>19.79</v>
          </cell>
          <cell r="GU447">
            <v>4.9000000000000004</v>
          </cell>
          <cell r="GV447">
            <v>8.4499999999999993</v>
          </cell>
          <cell r="GW447">
            <v>6.1</v>
          </cell>
          <cell r="GX447" t="str">
            <v>&amp;^%</v>
          </cell>
          <cell r="GY447" t="str">
            <v>&amp;^%</v>
          </cell>
        </row>
        <row r="448">
          <cell r="A448" t="str">
            <v>Slough</v>
          </cell>
          <cell r="B448" t="str">
            <v>E06000039</v>
          </cell>
          <cell r="C448">
            <v>37000</v>
          </cell>
          <cell r="D448">
            <v>7</v>
          </cell>
          <cell r="E448">
            <v>675.8</v>
          </cell>
          <cell r="F448">
            <v>5.9</v>
          </cell>
          <cell r="G448">
            <v>791.6</v>
          </cell>
          <cell r="H448">
            <v>4.9000000000000004</v>
          </cell>
          <cell r="I448">
            <v>325.8</v>
          </cell>
          <cell r="J448">
            <v>4.3</v>
          </cell>
          <cell r="K448" t="str">
            <v>&amp;^%</v>
          </cell>
          <cell r="L448" t="str">
            <v>&amp;^%</v>
          </cell>
          <cell r="N448" t="str">
            <v>Slough</v>
          </cell>
          <cell r="O448" t="str">
            <v>E06000039</v>
          </cell>
          <cell r="P448">
            <v>55000</v>
          </cell>
          <cell r="Q448">
            <v>5.6</v>
          </cell>
          <cell r="R448">
            <v>37.5</v>
          </cell>
          <cell r="S448">
            <v>1</v>
          </cell>
          <cell r="T448">
            <v>39.700000000000003</v>
          </cell>
          <cell r="U448">
            <v>0.8</v>
          </cell>
          <cell r="V448">
            <v>35</v>
          </cell>
          <cell r="W448">
            <v>1.8</v>
          </cell>
          <cell r="X448" t="str">
            <v>&amp;^%</v>
          </cell>
          <cell r="Y448" t="str">
            <v>&amp;^%</v>
          </cell>
          <cell r="AA448" t="str">
            <v>Slough</v>
          </cell>
          <cell r="AB448" t="str">
            <v>E06000039</v>
          </cell>
          <cell r="AC448">
            <v>49000</v>
          </cell>
          <cell r="AD448">
            <v>8.1</v>
          </cell>
          <cell r="AE448">
            <v>30980</v>
          </cell>
          <cell r="AF448">
            <v>6.7</v>
          </cell>
          <cell r="AG448">
            <v>38892</v>
          </cell>
          <cell r="AH448">
            <v>6.6</v>
          </cell>
          <cell r="AI448">
            <v>16866</v>
          </cell>
          <cell r="AJ448">
            <v>6.6</v>
          </cell>
          <cell r="AK448" t="str">
            <v>&amp;^%</v>
          </cell>
          <cell r="AL448" t="str">
            <v>&amp;^%</v>
          </cell>
          <cell r="AN448" t="str">
            <v>Slough</v>
          </cell>
          <cell r="AO448" t="str">
            <v>E06000039</v>
          </cell>
          <cell r="AP448">
            <v>55000</v>
          </cell>
          <cell r="AQ448">
            <v>5.6</v>
          </cell>
          <cell r="AR448">
            <v>15.15</v>
          </cell>
          <cell r="AS448">
            <v>4.9000000000000004</v>
          </cell>
          <cell r="AT448">
            <v>18.149999999999999</v>
          </cell>
          <cell r="AU448">
            <v>4.0999999999999996</v>
          </cell>
          <cell r="AV448">
            <v>7.78</v>
          </cell>
          <cell r="AW448">
            <v>4.3</v>
          </cell>
          <cell r="AX448" t="str">
            <v>&amp;^%</v>
          </cell>
          <cell r="AY448" t="str">
            <v>&amp;^%</v>
          </cell>
          <cell r="BA448" t="str">
            <v>Slough</v>
          </cell>
          <cell r="BB448" t="str">
            <v>E06000039</v>
          </cell>
          <cell r="BC448">
            <v>55000</v>
          </cell>
          <cell r="BD448">
            <v>5.6</v>
          </cell>
          <cell r="BE448">
            <v>593.79999999999995</v>
          </cell>
          <cell r="BF448">
            <v>5.2</v>
          </cell>
          <cell r="BG448">
            <v>719.9</v>
          </cell>
          <cell r="BH448">
            <v>4</v>
          </cell>
          <cell r="BI448">
            <v>320.3</v>
          </cell>
          <cell r="BJ448">
            <v>2.5</v>
          </cell>
          <cell r="BK448" t="str">
            <v>&amp;^%</v>
          </cell>
          <cell r="BL448" t="str">
            <v>&amp;^%</v>
          </cell>
          <cell r="BN448" t="str">
            <v>Slough</v>
          </cell>
          <cell r="BO448" t="str">
            <v>E06000039</v>
          </cell>
          <cell r="BP448">
            <v>66000</v>
          </cell>
          <cell r="BQ448">
            <v>5</v>
          </cell>
          <cell r="BR448">
            <v>37.5</v>
          </cell>
          <cell r="BS448">
            <v>0.1</v>
          </cell>
          <cell r="BT448">
            <v>36.200000000000003</v>
          </cell>
          <cell r="BU448">
            <v>1.3</v>
          </cell>
          <cell r="BV448">
            <v>20.100000000000001</v>
          </cell>
          <cell r="BW448">
            <v>12</v>
          </cell>
          <cell r="BX448">
            <v>46.2</v>
          </cell>
          <cell r="BY448">
            <v>12</v>
          </cell>
          <cell r="CA448" t="str">
            <v>Slough</v>
          </cell>
          <cell r="CB448" t="str">
            <v>E06000039</v>
          </cell>
          <cell r="CC448">
            <v>59000</v>
          </cell>
          <cell r="CD448">
            <v>7.1</v>
          </cell>
          <cell r="CE448">
            <v>28304</v>
          </cell>
          <cell r="CF448">
            <v>5.7</v>
          </cell>
          <cell r="CG448">
            <v>34222</v>
          </cell>
          <cell r="CH448">
            <v>6.8</v>
          </cell>
          <cell r="CI448">
            <v>9306</v>
          </cell>
          <cell r="CJ448">
            <v>13</v>
          </cell>
          <cell r="CK448" t="str">
            <v>&amp;^%</v>
          </cell>
          <cell r="CL448" t="str">
            <v>&amp;^%</v>
          </cell>
          <cell r="CN448" t="str">
            <v>Slough</v>
          </cell>
          <cell r="CO448" t="str">
            <v>E06000039</v>
          </cell>
          <cell r="CP448">
            <v>66000</v>
          </cell>
          <cell r="CQ448">
            <v>5</v>
          </cell>
          <cell r="CR448">
            <v>13.81</v>
          </cell>
          <cell r="CS448">
            <v>4.5</v>
          </cell>
          <cell r="CT448">
            <v>17.559999999999999</v>
          </cell>
          <cell r="CU448">
            <v>3.9</v>
          </cell>
          <cell r="CV448">
            <v>6.95</v>
          </cell>
          <cell r="CW448">
            <v>2.1</v>
          </cell>
          <cell r="CX448" t="str">
            <v>&amp;^%</v>
          </cell>
          <cell r="CY448" t="str">
            <v>&amp;^%</v>
          </cell>
          <cell r="DA448" t="str">
            <v>Slough</v>
          </cell>
          <cell r="DB448" t="str">
            <v>E06000039</v>
          </cell>
          <cell r="DC448">
            <v>66000</v>
          </cell>
          <cell r="DD448">
            <v>5</v>
          </cell>
          <cell r="DE448">
            <v>540.70000000000005</v>
          </cell>
          <cell r="DF448">
            <v>3.9</v>
          </cell>
          <cell r="DG448">
            <v>635.20000000000005</v>
          </cell>
          <cell r="DH448">
            <v>4.0999999999999996</v>
          </cell>
          <cell r="DI448">
            <v>183.9</v>
          </cell>
          <cell r="DJ448">
            <v>13</v>
          </cell>
          <cell r="DK448" t="str">
            <v>&amp;^%</v>
          </cell>
          <cell r="DL448" t="str">
            <v>&amp;^%</v>
          </cell>
          <cell r="DN448" t="str">
            <v>Slough</v>
          </cell>
          <cell r="DO448" t="str">
            <v>E06000039</v>
          </cell>
          <cell r="DP448">
            <v>18000</v>
          </cell>
          <cell r="DQ448">
            <v>9.3000000000000007</v>
          </cell>
          <cell r="DR448">
            <v>37.5</v>
          </cell>
          <cell r="DS448">
            <v>0.3</v>
          </cell>
          <cell r="DT448">
            <v>37.799999999999997</v>
          </cell>
          <cell r="DU448">
            <v>1.4</v>
          </cell>
          <cell r="DV448">
            <v>32.5</v>
          </cell>
          <cell r="DW448">
            <v>1.7</v>
          </cell>
          <cell r="DX448" t="str">
            <v>&amp;^%</v>
          </cell>
          <cell r="DY448" t="str">
            <v>&amp;^%</v>
          </cell>
          <cell r="EA448" t="str">
            <v>Slough</v>
          </cell>
          <cell r="EB448" t="str">
            <v>E06000039</v>
          </cell>
          <cell r="EC448">
            <v>17000</v>
          </cell>
          <cell r="ED448">
            <v>14.7</v>
          </cell>
          <cell r="EE448">
            <v>26680</v>
          </cell>
          <cell r="EF448">
            <v>7.9</v>
          </cell>
          <cell r="EG448">
            <v>31456</v>
          </cell>
          <cell r="EH448">
            <v>8.3000000000000007</v>
          </cell>
          <cell r="EI448">
            <v>14314</v>
          </cell>
          <cell r="EJ448">
            <v>11</v>
          </cell>
          <cell r="EK448" t="str">
            <v>&amp;^%</v>
          </cell>
          <cell r="EL448" t="str">
            <v>&amp;^%</v>
          </cell>
          <cell r="EN448" t="str">
            <v>Slough</v>
          </cell>
          <cell r="EO448" t="str">
            <v>E06000039</v>
          </cell>
          <cell r="EP448">
            <v>18000</v>
          </cell>
          <cell r="EQ448">
            <v>9.3000000000000007</v>
          </cell>
          <cell r="ER448">
            <v>13.68</v>
          </cell>
          <cell r="ES448">
            <v>4.9000000000000004</v>
          </cell>
          <cell r="ET448">
            <v>15.23</v>
          </cell>
          <cell r="EU448">
            <v>5.0999999999999996</v>
          </cell>
          <cell r="EV448">
            <v>7.12</v>
          </cell>
          <cell r="EW448">
            <v>7.3</v>
          </cell>
          <cell r="EX448" t="str">
            <v>&amp;^%</v>
          </cell>
          <cell r="EY448" t="str">
            <v>&amp;^%</v>
          </cell>
          <cell r="FA448" t="str">
            <v>Slough</v>
          </cell>
          <cell r="FB448" t="str">
            <v>E06000039</v>
          </cell>
          <cell r="FC448">
            <v>18000</v>
          </cell>
          <cell r="FD448">
            <v>9.3000000000000007</v>
          </cell>
          <cell r="FE448">
            <v>512.1</v>
          </cell>
          <cell r="FF448">
            <v>3.8</v>
          </cell>
          <cell r="FG448">
            <v>576.4</v>
          </cell>
          <cell r="FH448">
            <v>5.2</v>
          </cell>
          <cell r="FI448">
            <v>295.89999999999998</v>
          </cell>
          <cell r="FJ448">
            <v>7.8</v>
          </cell>
          <cell r="FK448" t="str">
            <v>&amp;^%</v>
          </cell>
          <cell r="FL448" t="str">
            <v>&amp;^%</v>
          </cell>
          <cell r="FN448" t="str">
            <v>Slough</v>
          </cell>
          <cell r="FO448" t="str">
            <v>E06000039</v>
          </cell>
          <cell r="FP448">
            <v>37000</v>
          </cell>
          <cell r="FQ448">
            <v>7</v>
          </cell>
          <cell r="FR448">
            <v>38.9</v>
          </cell>
          <cell r="FS448">
            <v>1.6</v>
          </cell>
          <cell r="FT448">
            <v>40.6</v>
          </cell>
          <cell r="FU448">
            <v>1</v>
          </cell>
          <cell r="FV448">
            <v>35.299999999999997</v>
          </cell>
          <cell r="FW448">
            <v>0.9</v>
          </cell>
          <cell r="FX448" t="str">
            <v>&amp;^%</v>
          </cell>
          <cell r="FY448" t="str">
            <v>&amp;^%</v>
          </cell>
          <cell r="GA448" t="str">
            <v>Slough</v>
          </cell>
          <cell r="GB448" t="str">
            <v>E06000039</v>
          </cell>
          <cell r="GC448">
            <v>33000</v>
          </cell>
          <cell r="GD448">
            <v>9.6</v>
          </cell>
          <cell r="GE448">
            <v>36368</v>
          </cell>
          <cell r="GF448">
            <v>6.7</v>
          </cell>
          <cell r="GG448">
            <v>42691</v>
          </cell>
          <cell r="GH448">
            <v>8.1</v>
          </cell>
          <cell r="GI448">
            <v>17763</v>
          </cell>
          <cell r="GJ448">
            <v>8.3000000000000007</v>
          </cell>
          <cell r="GK448" t="str">
            <v>&amp;^%</v>
          </cell>
          <cell r="GL448" t="str">
            <v>&amp;^%</v>
          </cell>
          <cell r="GN448" t="str">
            <v>Slough</v>
          </cell>
          <cell r="GO448" t="str">
            <v>E06000039</v>
          </cell>
          <cell r="GP448">
            <v>37000</v>
          </cell>
          <cell r="GQ448">
            <v>7</v>
          </cell>
          <cell r="GR448">
            <v>16.46</v>
          </cell>
          <cell r="GS448">
            <v>6.4</v>
          </cell>
          <cell r="GT448">
            <v>19.5</v>
          </cell>
          <cell r="GU448">
            <v>5.2</v>
          </cell>
          <cell r="GV448">
            <v>8.09</v>
          </cell>
          <cell r="GW448">
            <v>4.7</v>
          </cell>
          <cell r="GX448" t="str">
            <v>&amp;^%</v>
          </cell>
          <cell r="GY448" t="str">
            <v>&amp;^%</v>
          </cell>
        </row>
        <row r="449">
          <cell r="A449" t="str">
            <v>Southampton</v>
          </cell>
          <cell r="B449" t="str">
            <v>E06000045</v>
          </cell>
          <cell r="C449">
            <v>41000</v>
          </cell>
          <cell r="D449">
            <v>6.7</v>
          </cell>
          <cell r="E449">
            <v>594.9</v>
          </cell>
          <cell r="F449">
            <v>3.7</v>
          </cell>
          <cell r="G449">
            <v>641.29999999999995</v>
          </cell>
          <cell r="H449">
            <v>3.2</v>
          </cell>
          <cell r="I449">
            <v>312</v>
          </cell>
          <cell r="J449">
            <v>3.9</v>
          </cell>
          <cell r="K449" t="str">
            <v>&amp;^%</v>
          </cell>
          <cell r="L449" t="str">
            <v>&amp;^%</v>
          </cell>
          <cell r="N449" t="str">
            <v>Southampton</v>
          </cell>
          <cell r="O449" t="str">
            <v>E06000045</v>
          </cell>
          <cell r="P449">
            <v>65000</v>
          </cell>
          <cell r="Q449">
            <v>5.2</v>
          </cell>
          <cell r="R449">
            <v>37.5</v>
          </cell>
          <cell r="S449">
            <v>0.3</v>
          </cell>
          <cell r="T449">
            <v>38.6</v>
          </cell>
          <cell r="U449">
            <v>0.7</v>
          </cell>
          <cell r="V449">
            <v>34.5</v>
          </cell>
          <cell r="W449">
            <v>1.8</v>
          </cell>
          <cell r="X449">
            <v>44.9</v>
          </cell>
          <cell r="Y449">
            <v>11</v>
          </cell>
          <cell r="AA449" t="str">
            <v>Southampton</v>
          </cell>
          <cell r="AB449" t="str">
            <v>E06000045</v>
          </cell>
          <cell r="AC449">
            <v>54000</v>
          </cell>
          <cell r="AD449">
            <v>7.6</v>
          </cell>
          <cell r="AE449">
            <v>27784</v>
          </cell>
          <cell r="AF449">
            <v>7.1</v>
          </cell>
          <cell r="AG449">
            <v>31586</v>
          </cell>
          <cell r="AH449">
            <v>4.5</v>
          </cell>
          <cell r="AI449" t="str">
            <v>&amp;^%</v>
          </cell>
          <cell r="AJ449" t="str">
            <v>&amp;^%</v>
          </cell>
          <cell r="AK449" t="str">
            <v>&amp;^%</v>
          </cell>
          <cell r="AL449" t="str">
            <v>&amp;^%</v>
          </cell>
          <cell r="AN449" t="str">
            <v>Southampton</v>
          </cell>
          <cell r="AO449" t="str">
            <v>E06000045</v>
          </cell>
          <cell r="AP449">
            <v>65000</v>
          </cell>
          <cell r="AQ449">
            <v>5.2</v>
          </cell>
          <cell r="AR449">
            <v>13.67</v>
          </cell>
          <cell r="AS449">
            <v>3.6</v>
          </cell>
          <cell r="AT449">
            <v>15.37</v>
          </cell>
          <cell r="AU449">
            <v>2.7</v>
          </cell>
          <cell r="AV449">
            <v>7.67</v>
          </cell>
          <cell r="AW449">
            <v>2.8</v>
          </cell>
          <cell r="AX449" t="str">
            <v>&amp;^%</v>
          </cell>
          <cell r="AY449" t="str">
            <v>&amp;^%</v>
          </cell>
          <cell r="BA449" t="str">
            <v>Southampton</v>
          </cell>
          <cell r="BB449" t="str">
            <v>E06000045</v>
          </cell>
          <cell r="BC449">
            <v>65000</v>
          </cell>
          <cell r="BD449">
            <v>5.2</v>
          </cell>
          <cell r="BE449">
            <v>528.5</v>
          </cell>
          <cell r="BF449">
            <v>3.9</v>
          </cell>
          <cell r="BG449">
            <v>593.1</v>
          </cell>
          <cell r="BH449">
            <v>2.6</v>
          </cell>
          <cell r="BI449">
            <v>299</v>
          </cell>
          <cell r="BJ449">
            <v>2.1</v>
          </cell>
          <cell r="BK449" t="str">
            <v>&amp;^%</v>
          </cell>
          <cell r="BL449" t="str">
            <v>&amp;^%</v>
          </cell>
          <cell r="BN449" t="str">
            <v>Southampton</v>
          </cell>
          <cell r="BO449" t="str">
            <v>E06000045</v>
          </cell>
          <cell r="BP449">
            <v>90000</v>
          </cell>
          <cell r="BQ449">
            <v>4.3</v>
          </cell>
          <cell r="BR449">
            <v>36.299999999999997</v>
          </cell>
          <cell r="BS449">
            <v>1.4</v>
          </cell>
          <cell r="BT449">
            <v>32.799999999999997</v>
          </cell>
          <cell r="BU449">
            <v>1.4</v>
          </cell>
          <cell r="BV449">
            <v>15</v>
          </cell>
          <cell r="BW449">
            <v>11</v>
          </cell>
          <cell r="BX449">
            <v>42.5</v>
          </cell>
          <cell r="BY449">
            <v>7.5</v>
          </cell>
          <cell r="CA449" t="str">
            <v>Southampton</v>
          </cell>
          <cell r="CB449" t="str">
            <v>E06000045</v>
          </cell>
          <cell r="CC449">
            <v>76000</v>
          </cell>
          <cell r="CD449">
            <v>6.9</v>
          </cell>
          <cell r="CE449">
            <v>22677</v>
          </cell>
          <cell r="CF449">
            <v>8.9</v>
          </cell>
          <cell r="CG449">
            <v>25446</v>
          </cell>
          <cell r="CH449">
            <v>4.5</v>
          </cell>
          <cell r="CI449">
            <v>5685</v>
          </cell>
          <cell r="CJ449">
            <v>14</v>
          </cell>
          <cell r="CK449" t="str">
            <v>&amp;^%</v>
          </cell>
          <cell r="CL449" t="str">
            <v>&amp;^%</v>
          </cell>
          <cell r="CN449" t="str">
            <v>Southampton</v>
          </cell>
          <cell r="CO449" t="str">
            <v>E06000045</v>
          </cell>
          <cell r="CP449">
            <v>90000</v>
          </cell>
          <cell r="CQ449">
            <v>4.3</v>
          </cell>
          <cell r="CR449">
            <v>12.2</v>
          </cell>
          <cell r="CS449">
            <v>4.3</v>
          </cell>
          <cell r="CT449">
            <v>14.61</v>
          </cell>
          <cell r="CU449">
            <v>2.5</v>
          </cell>
          <cell r="CV449">
            <v>6.64</v>
          </cell>
          <cell r="CW449">
            <v>1.8</v>
          </cell>
          <cell r="CX449">
            <v>25.14</v>
          </cell>
          <cell r="CY449">
            <v>17</v>
          </cell>
          <cell r="DA449" t="str">
            <v>Southampton</v>
          </cell>
          <cell r="DB449" t="str">
            <v>E06000045</v>
          </cell>
          <cell r="DC449">
            <v>90000</v>
          </cell>
          <cell r="DD449">
            <v>4.3</v>
          </cell>
          <cell r="DE449">
            <v>428.8</v>
          </cell>
          <cell r="DF449">
            <v>5.3</v>
          </cell>
          <cell r="DG449">
            <v>479.5</v>
          </cell>
          <cell r="DH449">
            <v>2.9</v>
          </cell>
          <cell r="DI449">
            <v>110.7</v>
          </cell>
          <cell r="DJ449">
            <v>9.6</v>
          </cell>
          <cell r="DK449">
            <v>901.3</v>
          </cell>
          <cell r="DL449">
            <v>17</v>
          </cell>
          <cell r="DN449" t="str">
            <v>Southampton</v>
          </cell>
          <cell r="DO449" t="str">
            <v>E06000045</v>
          </cell>
          <cell r="DP449">
            <v>24000</v>
          </cell>
          <cell r="DQ449">
            <v>8.1999999999999993</v>
          </cell>
          <cell r="DR449">
            <v>37</v>
          </cell>
          <cell r="DS449">
            <v>0.5</v>
          </cell>
          <cell r="DT449">
            <v>36.799999999999997</v>
          </cell>
          <cell r="DU449">
            <v>0.9</v>
          </cell>
          <cell r="DV449">
            <v>32.5</v>
          </cell>
          <cell r="DW449">
            <v>2.8</v>
          </cell>
          <cell r="DX449" t="str">
            <v>&amp;^%</v>
          </cell>
          <cell r="DY449" t="str">
            <v>&amp;^%</v>
          </cell>
          <cell r="EA449" t="str">
            <v>Southampton</v>
          </cell>
          <cell r="EB449" t="str">
            <v>E06000045</v>
          </cell>
          <cell r="EC449">
            <v>20000</v>
          </cell>
          <cell r="ED449">
            <v>15.3</v>
          </cell>
          <cell r="EE449">
            <v>24185</v>
          </cell>
          <cell r="EF449">
            <v>14</v>
          </cell>
          <cell r="EG449">
            <v>26793</v>
          </cell>
          <cell r="EH449">
            <v>9</v>
          </cell>
          <cell r="EI449" t="str">
            <v>&amp;^%</v>
          </cell>
          <cell r="EJ449" t="str">
            <v>&amp;^%</v>
          </cell>
          <cell r="EK449" t="str">
            <v>&amp;^%</v>
          </cell>
          <cell r="EL449" t="str">
            <v>&amp;^%</v>
          </cell>
          <cell r="EN449" t="str">
            <v>Southampton</v>
          </cell>
          <cell r="EO449" t="str">
            <v>E06000045</v>
          </cell>
          <cell r="EP449">
            <v>24000</v>
          </cell>
          <cell r="EQ449">
            <v>8.1999999999999993</v>
          </cell>
          <cell r="ER449">
            <v>12.7</v>
          </cell>
          <cell r="ES449">
            <v>6.4</v>
          </cell>
          <cell r="ET449">
            <v>13.9</v>
          </cell>
          <cell r="EU449">
            <v>4.2</v>
          </cell>
          <cell r="EV449">
            <v>7.53</v>
          </cell>
          <cell r="EW449">
            <v>4.5999999999999996</v>
          </cell>
          <cell r="EX449" t="str">
            <v>&amp;^%</v>
          </cell>
          <cell r="EY449" t="str">
            <v>&amp;^%</v>
          </cell>
          <cell r="FA449" t="str">
            <v>Southampton</v>
          </cell>
          <cell r="FB449" t="str">
            <v>E06000045</v>
          </cell>
          <cell r="FC449">
            <v>24000</v>
          </cell>
          <cell r="FD449">
            <v>8.1999999999999993</v>
          </cell>
          <cell r="FE449">
            <v>454.8</v>
          </cell>
          <cell r="FF449">
            <v>6.3</v>
          </cell>
          <cell r="FG449">
            <v>512.1</v>
          </cell>
          <cell r="FH449">
            <v>4.0999999999999996</v>
          </cell>
          <cell r="FI449">
            <v>287.8</v>
          </cell>
          <cell r="FJ449">
            <v>3.8</v>
          </cell>
          <cell r="FK449" t="str">
            <v>&amp;^%</v>
          </cell>
          <cell r="FL449" t="str">
            <v>&amp;^%</v>
          </cell>
          <cell r="FN449" t="str">
            <v>Southampton</v>
          </cell>
          <cell r="FO449" t="str">
            <v>E06000045</v>
          </cell>
          <cell r="FP449">
            <v>41000</v>
          </cell>
          <cell r="FQ449">
            <v>6.7</v>
          </cell>
          <cell r="FR449">
            <v>37.5</v>
          </cell>
          <cell r="FS449">
            <v>1.8</v>
          </cell>
          <cell r="FT449">
            <v>39.6</v>
          </cell>
          <cell r="FU449">
            <v>1</v>
          </cell>
          <cell r="FV449">
            <v>35</v>
          </cell>
          <cell r="FW449">
            <v>0.4</v>
          </cell>
          <cell r="FX449" t="str">
            <v>&amp;^%</v>
          </cell>
          <cell r="FY449" t="str">
            <v>&amp;^%</v>
          </cell>
          <cell r="GA449" t="str">
            <v>Southampton</v>
          </cell>
          <cell r="GB449" t="str">
            <v>E06000045</v>
          </cell>
          <cell r="GC449">
            <v>35000</v>
          </cell>
          <cell r="GD449">
            <v>8.1</v>
          </cell>
          <cell r="GE449">
            <v>31129</v>
          </cell>
          <cell r="GF449">
            <v>4.8</v>
          </cell>
          <cell r="GG449">
            <v>34273</v>
          </cell>
          <cell r="GH449">
            <v>4.4000000000000004</v>
          </cell>
          <cell r="GI449">
            <v>16301</v>
          </cell>
          <cell r="GJ449">
            <v>7.9</v>
          </cell>
          <cell r="GK449" t="str">
            <v>&amp;^%</v>
          </cell>
          <cell r="GL449" t="str">
            <v>&amp;^%</v>
          </cell>
          <cell r="GN449" t="str">
            <v>Southampton</v>
          </cell>
          <cell r="GO449" t="str">
            <v>E06000045</v>
          </cell>
          <cell r="GP449">
            <v>41000</v>
          </cell>
          <cell r="GQ449">
            <v>6.7</v>
          </cell>
          <cell r="GR449">
            <v>14.45</v>
          </cell>
          <cell r="GS449">
            <v>5.6</v>
          </cell>
          <cell r="GT449">
            <v>16.18</v>
          </cell>
          <cell r="GU449">
            <v>3.5</v>
          </cell>
          <cell r="GV449">
            <v>7.78</v>
          </cell>
          <cell r="GW449">
            <v>4.5999999999999996</v>
          </cell>
          <cell r="GX449" t="str">
            <v>&amp;^%</v>
          </cell>
          <cell r="GY449" t="str">
            <v>&amp;^%</v>
          </cell>
        </row>
        <row r="450">
          <cell r="A450" t="str">
            <v>West Berkshire</v>
          </cell>
          <cell r="B450" t="str">
            <v>E06000037</v>
          </cell>
          <cell r="C450">
            <v>45000</v>
          </cell>
          <cell r="D450">
            <v>6.4</v>
          </cell>
          <cell r="E450">
            <v>668.5</v>
          </cell>
          <cell r="F450">
            <v>6.5</v>
          </cell>
          <cell r="G450">
            <v>742.5</v>
          </cell>
          <cell r="H450">
            <v>3.4</v>
          </cell>
          <cell r="I450">
            <v>330.6</v>
          </cell>
          <cell r="J450">
            <v>3.9</v>
          </cell>
          <cell r="K450" t="str">
            <v>&amp;^%</v>
          </cell>
          <cell r="L450" t="str">
            <v>&amp;^%</v>
          </cell>
          <cell r="N450" t="str">
            <v>West Berkshire</v>
          </cell>
          <cell r="O450" t="str">
            <v>E06000037</v>
          </cell>
          <cell r="P450">
            <v>69000</v>
          </cell>
          <cell r="Q450">
            <v>5.0999999999999996</v>
          </cell>
          <cell r="R450">
            <v>37.5</v>
          </cell>
          <cell r="S450" t="str">
            <v>&amp;^%</v>
          </cell>
          <cell r="T450">
            <v>38.9</v>
          </cell>
          <cell r="U450">
            <v>0.7</v>
          </cell>
          <cell r="V450">
            <v>34.9</v>
          </cell>
          <cell r="W450">
            <v>1.8</v>
          </cell>
          <cell r="X450">
            <v>45</v>
          </cell>
          <cell r="Y450">
            <v>13</v>
          </cell>
          <cell r="AA450" t="str">
            <v>West Berkshire</v>
          </cell>
          <cell r="AB450" t="str">
            <v>E06000037</v>
          </cell>
          <cell r="AC450">
            <v>59000</v>
          </cell>
          <cell r="AD450">
            <v>7.1</v>
          </cell>
          <cell r="AE450">
            <v>30450</v>
          </cell>
          <cell r="AF450">
            <v>6.1</v>
          </cell>
          <cell r="AG450">
            <v>36407</v>
          </cell>
          <cell r="AH450">
            <v>3.7</v>
          </cell>
          <cell r="AI450">
            <v>15547</v>
          </cell>
          <cell r="AJ450">
            <v>5.3</v>
          </cell>
          <cell r="AK450" t="str">
            <v>&amp;^%</v>
          </cell>
          <cell r="AL450" t="str">
            <v>&amp;^%</v>
          </cell>
          <cell r="AN450" t="str">
            <v>West Berkshire</v>
          </cell>
          <cell r="AO450" t="str">
            <v>E06000037</v>
          </cell>
          <cell r="AP450">
            <v>69000</v>
          </cell>
          <cell r="AQ450">
            <v>5.0999999999999996</v>
          </cell>
          <cell r="AR450">
            <v>15.14</v>
          </cell>
          <cell r="AS450">
            <v>5.0999999999999996</v>
          </cell>
          <cell r="AT450">
            <v>17.36</v>
          </cell>
          <cell r="AU450">
            <v>3</v>
          </cell>
          <cell r="AV450">
            <v>7.67</v>
          </cell>
          <cell r="AW450">
            <v>3.6</v>
          </cell>
          <cell r="AX450" t="str">
            <v>&amp;^%</v>
          </cell>
          <cell r="AY450" t="str">
            <v>&amp;^%</v>
          </cell>
          <cell r="BA450" t="str">
            <v>West Berkshire</v>
          </cell>
          <cell r="BB450" t="str">
            <v>E06000037</v>
          </cell>
          <cell r="BC450">
            <v>69000</v>
          </cell>
          <cell r="BD450">
            <v>5.0999999999999996</v>
          </cell>
          <cell r="BE450">
            <v>584.5</v>
          </cell>
          <cell r="BF450">
            <v>4.8</v>
          </cell>
          <cell r="BG450">
            <v>675.8</v>
          </cell>
          <cell r="BH450">
            <v>2.9</v>
          </cell>
          <cell r="BI450">
            <v>306.60000000000002</v>
          </cell>
          <cell r="BJ450">
            <v>2.6</v>
          </cell>
          <cell r="BK450" t="str">
            <v>&amp;^%</v>
          </cell>
          <cell r="BL450" t="str">
            <v>&amp;^%</v>
          </cell>
          <cell r="BN450" t="str">
            <v>West Berkshire</v>
          </cell>
          <cell r="BO450" t="str">
            <v>E06000037</v>
          </cell>
          <cell r="BP450">
            <v>87000</v>
          </cell>
          <cell r="BQ450">
            <v>4.5</v>
          </cell>
          <cell r="BR450">
            <v>37.4</v>
          </cell>
          <cell r="BS450">
            <v>0.3</v>
          </cell>
          <cell r="BT450">
            <v>34.5</v>
          </cell>
          <cell r="BU450">
            <v>1.3</v>
          </cell>
          <cell r="BV450">
            <v>17</v>
          </cell>
          <cell r="BW450">
            <v>9.3000000000000007</v>
          </cell>
          <cell r="BX450">
            <v>44.8</v>
          </cell>
          <cell r="BY450">
            <v>7.3</v>
          </cell>
          <cell r="CA450" t="str">
            <v>West Berkshire</v>
          </cell>
          <cell r="CB450" t="str">
            <v>E06000037</v>
          </cell>
          <cell r="CC450">
            <v>73000</v>
          </cell>
          <cell r="CD450">
            <v>6.1</v>
          </cell>
          <cell r="CE450">
            <v>26251</v>
          </cell>
          <cell r="CF450">
            <v>5.5</v>
          </cell>
          <cell r="CG450">
            <v>31564</v>
          </cell>
          <cell r="CH450">
            <v>4</v>
          </cell>
          <cell r="CI450">
            <v>9046</v>
          </cell>
          <cell r="CJ450">
            <v>13</v>
          </cell>
          <cell r="CK450" t="str">
            <v>&amp;^%</v>
          </cell>
          <cell r="CL450" t="str">
            <v>&amp;^%</v>
          </cell>
          <cell r="CN450" t="str">
            <v>West Berkshire</v>
          </cell>
          <cell r="CO450" t="str">
            <v>E06000037</v>
          </cell>
          <cell r="CP450">
            <v>87000</v>
          </cell>
          <cell r="CQ450">
            <v>4.5</v>
          </cell>
          <cell r="CR450">
            <v>13.56</v>
          </cell>
          <cell r="CS450">
            <v>5.5</v>
          </cell>
          <cell r="CT450">
            <v>16.760000000000002</v>
          </cell>
          <cell r="CU450">
            <v>2.9</v>
          </cell>
          <cell r="CV450">
            <v>6.84</v>
          </cell>
          <cell r="CW450">
            <v>1.7</v>
          </cell>
          <cell r="CX450">
            <v>28.87</v>
          </cell>
          <cell r="CY450">
            <v>19</v>
          </cell>
          <cell r="DA450" t="str">
            <v>West Berkshire</v>
          </cell>
          <cell r="DB450" t="str">
            <v>E06000037</v>
          </cell>
          <cell r="DC450">
            <v>87000</v>
          </cell>
          <cell r="DD450">
            <v>4.5</v>
          </cell>
          <cell r="DE450">
            <v>495.5</v>
          </cell>
          <cell r="DF450">
            <v>5.7</v>
          </cell>
          <cell r="DG450">
            <v>578</v>
          </cell>
          <cell r="DH450">
            <v>3.1</v>
          </cell>
          <cell r="DI450">
            <v>150.30000000000001</v>
          </cell>
          <cell r="DJ450">
            <v>11</v>
          </cell>
          <cell r="DK450">
            <v>1075.5999999999999</v>
          </cell>
          <cell r="DL450">
            <v>19</v>
          </cell>
          <cell r="DN450" t="str">
            <v>West Berkshire</v>
          </cell>
          <cell r="DO450" t="str">
            <v>E06000037</v>
          </cell>
          <cell r="DP450">
            <v>24000</v>
          </cell>
          <cell r="DQ450">
            <v>8.4</v>
          </cell>
          <cell r="DR450">
            <v>37.5</v>
          </cell>
          <cell r="DS450">
            <v>0.1</v>
          </cell>
          <cell r="DT450">
            <v>37.9</v>
          </cell>
          <cell r="DU450">
            <v>1.3</v>
          </cell>
          <cell r="DV450">
            <v>32</v>
          </cell>
          <cell r="DW450">
            <v>2</v>
          </cell>
          <cell r="DX450" t="str">
            <v>&amp;^%</v>
          </cell>
          <cell r="DY450" t="str">
            <v>&amp;^%</v>
          </cell>
          <cell r="EA450" t="str">
            <v>West Berkshire</v>
          </cell>
          <cell r="EB450" t="str">
            <v>E06000037</v>
          </cell>
          <cell r="EC450">
            <v>19000</v>
          </cell>
          <cell r="ED450">
            <v>10.199999999999999</v>
          </cell>
          <cell r="EE450">
            <v>25004</v>
          </cell>
          <cell r="EF450">
            <v>7.4</v>
          </cell>
          <cell r="EG450">
            <v>30239</v>
          </cell>
          <cell r="EH450">
            <v>5.9</v>
          </cell>
          <cell r="EI450">
            <v>13869</v>
          </cell>
          <cell r="EJ450">
            <v>8.1999999999999993</v>
          </cell>
          <cell r="EK450" t="str">
            <v>&amp;^%</v>
          </cell>
          <cell r="EL450" t="str">
            <v>&amp;^%</v>
          </cell>
          <cell r="EN450" t="str">
            <v>West Berkshire</v>
          </cell>
          <cell r="EO450" t="str">
            <v>E06000037</v>
          </cell>
          <cell r="EP450">
            <v>24000</v>
          </cell>
          <cell r="EQ450">
            <v>8.4</v>
          </cell>
          <cell r="ER450">
            <v>11.95</v>
          </cell>
          <cell r="ES450">
            <v>6.6</v>
          </cell>
          <cell r="ET450">
            <v>14.47</v>
          </cell>
          <cell r="EU450">
            <v>4.9000000000000004</v>
          </cell>
          <cell r="EV450">
            <v>6.83</v>
          </cell>
          <cell r="EW450">
            <v>4.7</v>
          </cell>
          <cell r="EX450" t="str">
            <v>&amp;^%</v>
          </cell>
          <cell r="EY450" t="str">
            <v>&amp;^%</v>
          </cell>
          <cell r="FA450" t="str">
            <v>West Berkshire</v>
          </cell>
          <cell r="FB450" t="str">
            <v>E06000037</v>
          </cell>
          <cell r="FC450">
            <v>24000</v>
          </cell>
          <cell r="FD450">
            <v>8.4</v>
          </cell>
          <cell r="FE450">
            <v>448.9</v>
          </cell>
          <cell r="FF450">
            <v>6.9</v>
          </cell>
          <cell r="FG450">
            <v>548</v>
          </cell>
          <cell r="FH450">
            <v>4.5999999999999996</v>
          </cell>
          <cell r="FI450">
            <v>264.2</v>
          </cell>
          <cell r="FJ450">
            <v>5.4</v>
          </cell>
          <cell r="FK450" t="str">
            <v>&amp;^%</v>
          </cell>
          <cell r="FL450" t="str">
            <v>&amp;^%</v>
          </cell>
          <cell r="FN450" t="str">
            <v>West Berkshire</v>
          </cell>
          <cell r="FO450" t="str">
            <v>E06000037</v>
          </cell>
          <cell r="FP450">
            <v>45000</v>
          </cell>
          <cell r="FQ450">
            <v>6.4</v>
          </cell>
          <cell r="FR450">
            <v>37.5</v>
          </cell>
          <cell r="FS450">
            <v>1.7</v>
          </cell>
          <cell r="FT450">
            <v>39.5</v>
          </cell>
          <cell r="FU450">
            <v>0.8</v>
          </cell>
          <cell r="FV450">
            <v>35.1</v>
          </cell>
          <cell r="FW450">
            <v>0.9</v>
          </cell>
          <cell r="FX450" t="str">
            <v>&amp;^%</v>
          </cell>
          <cell r="FY450" t="str">
            <v>&amp;^%</v>
          </cell>
          <cell r="GA450" t="str">
            <v>West Berkshire</v>
          </cell>
          <cell r="GB450" t="str">
            <v>E06000037</v>
          </cell>
          <cell r="GC450">
            <v>40000</v>
          </cell>
          <cell r="GD450">
            <v>9.1999999999999993</v>
          </cell>
          <cell r="GE450">
            <v>34705</v>
          </cell>
          <cell r="GF450">
            <v>8</v>
          </cell>
          <cell r="GG450">
            <v>39315</v>
          </cell>
          <cell r="GH450">
            <v>4.4000000000000004</v>
          </cell>
          <cell r="GI450">
            <v>16978</v>
          </cell>
          <cell r="GJ450">
            <v>5.2</v>
          </cell>
          <cell r="GK450" t="str">
            <v>&amp;^%</v>
          </cell>
          <cell r="GL450" t="str">
            <v>&amp;^%</v>
          </cell>
          <cell r="GN450" t="str">
            <v>West Berkshire</v>
          </cell>
          <cell r="GO450" t="str">
            <v>E06000037</v>
          </cell>
          <cell r="GP450">
            <v>45000</v>
          </cell>
          <cell r="GQ450">
            <v>6.4</v>
          </cell>
          <cell r="GR450">
            <v>16.41</v>
          </cell>
          <cell r="GS450">
            <v>7.2</v>
          </cell>
          <cell r="GT450">
            <v>18.809999999999999</v>
          </cell>
          <cell r="GU450">
            <v>3.6</v>
          </cell>
          <cell r="GV450">
            <v>8.2200000000000006</v>
          </cell>
          <cell r="GW450">
            <v>4.3</v>
          </cell>
          <cell r="GX450" t="str">
            <v>&amp;^%</v>
          </cell>
          <cell r="GY450" t="str">
            <v>&amp;^%</v>
          </cell>
        </row>
        <row r="451">
          <cell r="A451" t="str">
            <v>Windsor and Maidenhead</v>
          </cell>
          <cell r="B451" t="str">
            <v>E06000040</v>
          </cell>
          <cell r="C451">
            <v>30000</v>
          </cell>
          <cell r="D451">
            <v>8.1</v>
          </cell>
          <cell r="E451">
            <v>724.5</v>
          </cell>
          <cell r="F451">
            <v>10</v>
          </cell>
          <cell r="G451">
            <v>974.9</v>
          </cell>
          <cell r="H451">
            <v>7.3</v>
          </cell>
          <cell r="I451">
            <v>345</v>
          </cell>
          <cell r="J451">
            <v>9.9</v>
          </cell>
          <cell r="K451" t="str">
            <v>&amp;^%</v>
          </cell>
          <cell r="L451" t="str">
            <v>&amp;^%</v>
          </cell>
          <cell r="N451" t="str">
            <v>Windsor and Maidenhead</v>
          </cell>
          <cell r="O451" t="str">
            <v>E06000040</v>
          </cell>
          <cell r="P451">
            <v>48000</v>
          </cell>
          <cell r="Q451">
            <v>6.1</v>
          </cell>
          <cell r="R451">
            <v>37.5</v>
          </cell>
          <cell r="S451">
            <v>1.3</v>
          </cell>
          <cell r="T451">
            <v>38.700000000000003</v>
          </cell>
          <cell r="U451">
            <v>0.8</v>
          </cell>
          <cell r="V451">
            <v>35</v>
          </cell>
          <cell r="W451">
            <v>0.9</v>
          </cell>
          <cell r="X451" t="str">
            <v>&amp;^%</v>
          </cell>
          <cell r="Y451" t="str">
            <v>&amp;^%</v>
          </cell>
          <cell r="AA451" t="str">
            <v>Windsor and Maidenhead</v>
          </cell>
          <cell r="AB451" t="str">
            <v>E06000040</v>
          </cell>
          <cell r="AC451">
            <v>39000</v>
          </cell>
          <cell r="AD451">
            <v>11.1</v>
          </cell>
          <cell r="AE451">
            <v>32810</v>
          </cell>
          <cell r="AF451">
            <v>11</v>
          </cell>
          <cell r="AG451">
            <v>48410</v>
          </cell>
          <cell r="AH451">
            <v>12</v>
          </cell>
          <cell r="AI451" t="str">
            <v>&amp;^%</v>
          </cell>
          <cell r="AJ451" t="str">
            <v>&amp;^%</v>
          </cell>
          <cell r="AK451" t="str">
            <v>&amp;^%</v>
          </cell>
          <cell r="AL451" t="str">
            <v>&amp;^%</v>
          </cell>
          <cell r="AN451" t="str">
            <v>Windsor and Maidenhead</v>
          </cell>
          <cell r="AO451" t="str">
            <v>E06000040</v>
          </cell>
          <cell r="AP451">
            <v>48000</v>
          </cell>
          <cell r="AQ451">
            <v>6.1</v>
          </cell>
          <cell r="AR451">
            <v>16.350000000000001</v>
          </cell>
          <cell r="AS451">
            <v>6.2</v>
          </cell>
          <cell r="AT451">
            <v>21.9</v>
          </cell>
          <cell r="AU451">
            <v>5.7</v>
          </cell>
          <cell r="AV451">
            <v>8.1999999999999993</v>
          </cell>
          <cell r="AW451">
            <v>5.0999999999999996</v>
          </cell>
          <cell r="AX451" t="str">
            <v>&amp;^%</v>
          </cell>
          <cell r="AY451" t="str">
            <v>&amp;^%</v>
          </cell>
          <cell r="BA451" t="str">
            <v>Windsor and Maidenhead</v>
          </cell>
          <cell r="BB451" t="str">
            <v>E06000040</v>
          </cell>
          <cell r="BC451">
            <v>48000</v>
          </cell>
          <cell r="BD451">
            <v>6.1</v>
          </cell>
          <cell r="BE451">
            <v>618.1</v>
          </cell>
          <cell r="BF451">
            <v>6.1</v>
          </cell>
          <cell r="BG451">
            <v>848.1</v>
          </cell>
          <cell r="BH451">
            <v>5.6</v>
          </cell>
          <cell r="BI451">
            <v>326.7</v>
          </cell>
          <cell r="BJ451">
            <v>5.4</v>
          </cell>
          <cell r="BK451" t="str">
            <v>&amp;^%</v>
          </cell>
          <cell r="BL451" t="str">
            <v>&amp;^%</v>
          </cell>
          <cell r="BN451" t="str">
            <v>Windsor and Maidenhead</v>
          </cell>
          <cell r="BO451" t="str">
            <v>E06000040</v>
          </cell>
          <cell r="BP451">
            <v>63000</v>
          </cell>
          <cell r="BQ451">
            <v>5.2</v>
          </cell>
          <cell r="BR451">
            <v>37.5</v>
          </cell>
          <cell r="BS451">
            <v>0.3</v>
          </cell>
          <cell r="BT451">
            <v>33.799999999999997</v>
          </cell>
          <cell r="BU451">
            <v>1.6</v>
          </cell>
          <cell r="BV451">
            <v>16.3</v>
          </cell>
          <cell r="BW451">
            <v>13</v>
          </cell>
          <cell r="BX451">
            <v>41.1</v>
          </cell>
          <cell r="BY451">
            <v>16</v>
          </cell>
          <cell r="CA451" t="str">
            <v>Windsor and Maidenhead</v>
          </cell>
          <cell r="CB451" t="str">
            <v>E06000040</v>
          </cell>
          <cell r="CC451">
            <v>50000</v>
          </cell>
          <cell r="CD451">
            <v>9.1</v>
          </cell>
          <cell r="CE451">
            <v>27892</v>
          </cell>
          <cell r="CF451">
            <v>10</v>
          </cell>
          <cell r="CG451">
            <v>40269</v>
          </cell>
          <cell r="CH451">
            <v>12</v>
          </cell>
          <cell r="CI451">
            <v>7050</v>
          </cell>
          <cell r="CJ451">
            <v>12</v>
          </cell>
          <cell r="CK451" t="str">
            <v>&amp;^%</v>
          </cell>
          <cell r="CL451" t="str">
            <v>&amp;^%</v>
          </cell>
          <cell r="CN451" t="str">
            <v>Windsor and Maidenhead</v>
          </cell>
          <cell r="CO451" t="str">
            <v>E06000040</v>
          </cell>
          <cell r="CP451">
            <v>63000</v>
          </cell>
          <cell r="CQ451">
            <v>5.2</v>
          </cell>
          <cell r="CR451">
            <v>14.7</v>
          </cell>
          <cell r="CS451">
            <v>5.2</v>
          </cell>
          <cell r="CT451">
            <v>20.79</v>
          </cell>
          <cell r="CU451">
            <v>5.4</v>
          </cell>
          <cell r="CV451">
            <v>7.02</v>
          </cell>
          <cell r="CW451">
            <v>3.8</v>
          </cell>
          <cell r="CX451" t="str">
            <v>&amp;^%</v>
          </cell>
          <cell r="CY451" t="str">
            <v>&amp;^%</v>
          </cell>
          <cell r="DA451" t="str">
            <v>Windsor and Maidenhead</v>
          </cell>
          <cell r="DB451" t="str">
            <v>E06000040</v>
          </cell>
          <cell r="DC451">
            <v>63000</v>
          </cell>
          <cell r="DD451">
            <v>5.2</v>
          </cell>
          <cell r="DE451">
            <v>527.6</v>
          </cell>
          <cell r="DF451">
            <v>6.5</v>
          </cell>
          <cell r="DG451">
            <v>702</v>
          </cell>
          <cell r="DH451">
            <v>5.6</v>
          </cell>
          <cell r="DI451">
            <v>143.6</v>
          </cell>
          <cell r="DJ451">
            <v>13</v>
          </cell>
          <cell r="DK451" t="str">
            <v>&amp;^%</v>
          </cell>
          <cell r="DL451" t="str">
            <v>&amp;^%</v>
          </cell>
          <cell r="DN451" t="str">
            <v>Windsor and Maidenhead</v>
          </cell>
          <cell r="DO451" t="str">
            <v>E06000040</v>
          </cell>
          <cell r="DP451">
            <v>19000</v>
          </cell>
          <cell r="DQ451">
            <v>9.1999999999999993</v>
          </cell>
          <cell r="DR451">
            <v>37.5</v>
          </cell>
          <cell r="DS451">
            <v>0</v>
          </cell>
          <cell r="DT451">
            <v>37.5</v>
          </cell>
          <cell r="DU451">
            <v>1</v>
          </cell>
          <cell r="DV451">
            <v>33.200000000000003</v>
          </cell>
          <cell r="DW451">
            <v>3.6</v>
          </cell>
          <cell r="DX451" t="str">
            <v>&amp;^%</v>
          </cell>
          <cell r="DY451" t="str">
            <v>&amp;^%</v>
          </cell>
          <cell r="EA451" t="str">
            <v>Windsor and Maidenhead</v>
          </cell>
          <cell r="EB451" t="str">
            <v>E06000040</v>
          </cell>
          <cell r="EC451">
            <v>16000</v>
          </cell>
          <cell r="ED451">
            <v>11</v>
          </cell>
          <cell r="EE451">
            <v>27871</v>
          </cell>
          <cell r="EF451">
            <v>7.8</v>
          </cell>
          <cell r="EG451">
            <v>33574</v>
          </cell>
          <cell r="EH451">
            <v>9.3000000000000007</v>
          </cell>
          <cell r="EI451">
            <v>15455</v>
          </cell>
          <cell r="EJ451">
            <v>7.4</v>
          </cell>
          <cell r="EK451" t="str">
            <v>&amp;^%</v>
          </cell>
          <cell r="EL451" t="str">
            <v>&amp;^%</v>
          </cell>
          <cell r="EN451" t="str">
            <v>Windsor and Maidenhead</v>
          </cell>
          <cell r="EO451" t="str">
            <v>E06000040</v>
          </cell>
          <cell r="EP451">
            <v>19000</v>
          </cell>
          <cell r="EQ451">
            <v>9.1999999999999993</v>
          </cell>
          <cell r="ER451">
            <v>14.45</v>
          </cell>
          <cell r="ES451">
            <v>6.2</v>
          </cell>
          <cell r="ET451">
            <v>17.32</v>
          </cell>
          <cell r="EU451">
            <v>6.4</v>
          </cell>
          <cell r="EV451">
            <v>8.2100000000000009</v>
          </cell>
          <cell r="EW451">
            <v>6.3</v>
          </cell>
          <cell r="EX451" t="str">
            <v>&amp;^%</v>
          </cell>
          <cell r="EY451" t="str">
            <v>&amp;^%</v>
          </cell>
          <cell r="FA451" t="str">
            <v>Windsor and Maidenhead</v>
          </cell>
          <cell r="FB451" t="str">
            <v>E06000040</v>
          </cell>
          <cell r="FC451">
            <v>19000</v>
          </cell>
          <cell r="FD451">
            <v>9.1999999999999993</v>
          </cell>
          <cell r="FE451">
            <v>541.70000000000005</v>
          </cell>
          <cell r="FF451">
            <v>6.5</v>
          </cell>
          <cell r="FG451">
            <v>649.5</v>
          </cell>
          <cell r="FH451">
            <v>6.4</v>
          </cell>
          <cell r="FI451">
            <v>311.60000000000002</v>
          </cell>
          <cell r="FJ451">
            <v>7.4</v>
          </cell>
          <cell r="FK451" t="str">
            <v>&amp;^%</v>
          </cell>
          <cell r="FL451" t="str">
            <v>&amp;^%</v>
          </cell>
          <cell r="FN451" t="str">
            <v>Windsor and Maidenhead</v>
          </cell>
          <cell r="FO451" t="str">
            <v>E06000040</v>
          </cell>
          <cell r="FP451">
            <v>30000</v>
          </cell>
          <cell r="FQ451">
            <v>8.1</v>
          </cell>
          <cell r="FR451">
            <v>37.5</v>
          </cell>
          <cell r="FS451">
            <v>1.6</v>
          </cell>
          <cell r="FT451">
            <v>39.5</v>
          </cell>
          <cell r="FU451">
            <v>1.1000000000000001</v>
          </cell>
          <cell r="FV451">
            <v>35</v>
          </cell>
          <cell r="FW451">
            <v>1.3</v>
          </cell>
          <cell r="FX451" t="str">
            <v>&amp;^%</v>
          </cell>
          <cell r="FY451" t="str">
            <v>&amp;^%</v>
          </cell>
          <cell r="GA451" t="str">
            <v>Windsor and Maidenhead</v>
          </cell>
          <cell r="GB451" t="str">
            <v>E06000040</v>
          </cell>
          <cell r="GC451">
            <v>23000</v>
          </cell>
          <cell r="GD451">
            <v>17.3</v>
          </cell>
          <cell r="GE451" t="str">
            <v>&amp;^%</v>
          </cell>
          <cell r="GF451" t="str">
            <v>&amp;^%</v>
          </cell>
          <cell r="GG451">
            <v>59027</v>
          </cell>
          <cell r="GH451">
            <v>17</v>
          </cell>
          <cell r="GI451" t="str">
            <v>&amp;^%</v>
          </cell>
          <cell r="GJ451" t="str">
            <v>&amp;^%</v>
          </cell>
          <cell r="GK451" t="str">
            <v>&amp;^%</v>
          </cell>
          <cell r="GL451" t="str">
            <v>&amp;^%</v>
          </cell>
          <cell r="GN451" t="str">
            <v>Windsor and Maidenhead</v>
          </cell>
          <cell r="GO451" t="str">
            <v>E06000040</v>
          </cell>
          <cell r="GP451">
            <v>30000</v>
          </cell>
          <cell r="GQ451">
            <v>8.1</v>
          </cell>
          <cell r="GR451">
            <v>18.62</v>
          </cell>
          <cell r="GS451">
            <v>11</v>
          </cell>
          <cell r="GT451">
            <v>24.68</v>
          </cell>
          <cell r="GU451">
            <v>7.6</v>
          </cell>
          <cell r="GV451">
            <v>8.14</v>
          </cell>
          <cell r="GW451">
            <v>8.3000000000000007</v>
          </cell>
          <cell r="GX451" t="str">
            <v>&amp;^%</v>
          </cell>
          <cell r="GY451" t="str">
            <v>&amp;^%</v>
          </cell>
        </row>
        <row r="452">
          <cell r="A452" t="str">
            <v>Wokingham</v>
          </cell>
          <cell r="B452" t="str">
            <v>E06000041</v>
          </cell>
          <cell r="C452">
            <v>29000</v>
          </cell>
          <cell r="D452">
            <v>8.1999999999999993</v>
          </cell>
          <cell r="E452">
            <v>728.9</v>
          </cell>
          <cell r="F452">
            <v>11</v>
          </cell>
          <cell r="G452">
            <v>925.9</v>
          </cell>
          <cell r="H452">
            <v>6.1</v>
          </cell>
          <cell r="I452">
            <v>329.8</v>
          </cell>
          <cell r="J452">
            <v>5.6</v>
          </cell>
          <cell r="K452" t="str">
            <v>&amp;^%</v>
          </cell>
          <cell r="L452" t="str">
            <v>&amp;^%</v>
          </cell>
          <cell r="N452" t="str">
            <v>Wokingham</v>
          </cell>
          <cell r="O452" t="str">
            <v>E06000041</v>
          </cell>
          <cell r="P452">
            <v>44000</v>
          </cell>
          <cell r="Q452">
            <v>6.4</v>
          </cell>
          <cell r="R452">
            <v>37.5</v>
          </cell>
          <cell r="S452" t="str">
            <v>&amp;^%</v>
          </cell>
          <cell r="T452">
            <v>38.299999999999997</v>
          </cell>
          <cell r="U452">
            <v>0.7</v>
          </cell>
          <cell r="V452">
            <v>35</v>
          </cell>
          <cell r="W452">
            <v>0.7</v>
          </cell>
          <cell r="X452" t="str">
            <v>&amp;^%</v>
          </cell>
          <cell r="Y452" t="str">
            <v>&amp;^%</v>
          </cell>
          <cell r="AA452" t="str">
            <v>Wokingham</v>
          </cell>
          <cell r="AB452" t="str">
            <v>E06000041</v>
          </cell>
          <cell r="AC452">
            <v>37000</v>
          </cell>
          <cell r="AD452">
            <v>9.8000000000000007</v>
          </cell>
          <cell r="AE452">
            <v>38848</v>
          </cell>
          <cell r="AF452">
            <v>8.4</v>
          </cell>
          <cell r="AG452">
            <v>48354</v>
          </cell>
          <cell r="AH452">
            <v>7.3</v>
          </cell>
          <cell r="AI452">
            <v>15770</v>
          </cell>
          <cell r="AJ452">
            <v>7.8</v>
          </cell>
          <cell r="AK452" t="str">
            <v>&amp;^%</v>
          </cell>
          <cell r="AL452" t="str">
            <v>&amp;^%</v>
          </cell>
          <cell r="AN452" t="str">
            <v>Wokingham</v>
          </cell>
          <cell r="AO452" t="str">
            <v>E06000041</v>
          </cell>
          <cell r="AP452">
            <v>44000</v>
          </cell>
          <cell r="AQ452">
            <v>6.4</v>
          </cell>
          <cell r="AR452">
            <v>17.260000000000002</v>
          </cell>
          <cell r="AS452">
            <v>7.7</v>
          </cell>
          <cell r="AT452">
            <v>21.52</v>
          </cell>
          <cell r="AU452">
            <v>4.9000000000000004</v>
          </cell>
          <cell r="AV452">
            <v>8.0500000000000007</v>
          </cell>
          <cell r="AW452">
            <v>5.0999999999999996</v>
          </cell>
          <cell r="AX452" t="str">
            <v>&amp;^%</v>
          </cell>
          <cell r="AY452" t="str">
            <v>&amp;^%</v>
          </cell>
          <cell r="BA452" t="str">
            <v>Wokingham</v>
          </cell>
          <cell r="BB452" t="str">
            <v>E06000041</v>
          </cell>
          <cell r="BC452">
            <v>44000</v>
          </cell>
          <cell r="BD452">
            <v>6.4</v>
          </cell>
          <cell r="BE452">
            <v>644.5</v>
          </cell>
          <cell r="BF452">
            <v>7.7</v>
          </cell>
          <cell r="BG452">
            <v>823.4</v>
          </cell>
          <cell r="BH452">
            <v>4.8</v>
          </cell>
          <cell r="BI452">
            <v>322.7</v>
          </cell>
          <cell r="BJ452">
            <v>4.4000000000000004</v>
          </cell>
          <cell r="BK452" t="str">
            <v>&amp;^%</v>
          </cell>
          <cell r="BL452" t="str">
            <v>&amp;^%</v>
          </cell>
          <cell r="BN452" t="str">
            <v>Wokingham</v>
          </cell>
          <cell r="BO452" t="str">
            <v>E06000041</v>
          </cell>
          <cell r="BP452">
            <v>58000</v>
          </cell>
          <cell r="BQ452">
            <v>5.5</v>
          </cell>
          <cell r="BR452">
            <v>37</v>
          </cell>
          <cell r="BS452">
            <v>0.4</v>
          </cell>
          <cell r="BT452">
            <v>33.299999999999997</v>
          </cell>
          <cell r="BU452">
            <v>1.6</v>
          </cell>
          <cell r="BV452">
            <v>16.100000000000001</v>
          </cell>
          <cell r="BW452">
            <v>14</v>
          </cell>
          <cell r="BX452" t="str">
            <v>&amp;^%</v>
          </cell>
          <cell r="BY452" t="str">
            <v>&amp;^%</v>
          </cell>
          <cell r="CA452" t="str">
            <v>Wokingham</v>
          </cell>
          <cell r="CB452" t="str">
            <v>E06000041</v>
          </cell>
          <cell r="CC452">
            <v>49000</v>
          </cell>
          <cell r="CD452">
            <v>11.3</v>
          </cell>
          <cell r="CE452" t="str">
            <v>&amp;^%</v>
          </cell>
          <cell r="CF452" t="str">
            <v>&amp;^%</v>
          </cell>
          <cell r="CG452">
            <v>39043</v>
          </cell>
          <cell r="CH452">
            <v>11</v>
          </cell>
          <cell r="CI452" t="str">
            <v>&amp;^%</v>
          </cell>
          <cell r="CJ452" t="str">
            <v>&amp;^%</v>
          </cell>
          <cell r="CK452" t="str">
            <v>&amp;^%</v>
          </cell>
          <cell r="CL452" t="str">
            <v>&amp;^%</v>
          </cell>
          <cell r="CN452" t="str">
            <v>Wokingham</v>
          </cell>
          <cell r="CO452" t="str">
            <v>E06000041</v>
          </cell>
          <cell r="CP452">
            <v>58000</v>
          </cell>
          <cell r="CQ452">
            <v>5.5</v>
          </cell>
          <cell r="CR452">
            <v>13.82</v>
          </cell>
          <cell r="CS452">
            <v>7.2</v>
          </cell>
          <cell r="CT452">
            <v>20.25</v>
          </cell>
          <cell r="CU452">
            <v>4.7</v>
          </cell>
          <cell r="CV452">
            <v>6.92</v>
          </cell>
          <cell r="CW452">
            <v>2.1</v>
          </cell>
          <cell r="CX452" t="str">
            <v>&amp;^%</v>
          </cell>
          <cell r="CY452" t="str">
            <v>&amp;^%</v>
          </cell>
          <cell r="DA452" t="str">
            <v>Wokingham</v>
          </cell>
          <cell r="DB452" t="str">
            <v>E06000041</v>
          </cell>
          <cell r="DC452">
            <v>58000</v>
          </cell>
          <cell r="DD452">
            <v>5.5</v>
          </cell>
          <cell r="DE452">
            <v>521.70000000000005</v>
          </cell>
          <cell r="DF452">
            <v>6.8</v>
          </cell>
          <cell r="DG452">
            <v>674.4</v>
          </cell>
          <cell r="DH452">
            <v>5</v>
          </cell>
          <cell r="DI452">
            <v>139.4</v>
          </cell>
          <cell r="DJ452">
            <v>9.6999999999999993</v>
          </cell>
          <cell r="DK452" t="str">
            <v>&amp;^%</v>
          </cell>
          <cell r="DL452" t="str">
            <v>&amp;^%</v>
          </cell>
          <cell r="DN452" t="str">
            <v>Wokingham</v>
          </cell>
          <cell r="DO452" t="str">
            <v>E06000041</v>
          </cell>
          <cell r="DP452">
            <v>16000</v>
          </cell>
          <cell r="DQ452">
            <v>10.3</v>
          </cell>
          <cell r="DR452">
            <v>37.5</v>
          </cell>
          <cell r="DS452">
            <v>0.4</v>
          </cell>
          <cell r="DT452">
            <v>37.200000000000003</v>
          </cell>
          <cell r="DU452">
            <v>1.5</v>
          </cell>
          <cell r="DV452">
            <v>32.5</v>
          </cell>
          <cell r="DW452">
            <v>5.6</v>
          </cell>
          <cell r="DX452" t="str">
            <v>&amp;^%</v>
          </cell>
          <cell r="DY452" t="str">
            <v>&amp;^%</v>
          </cell>
          <cell r="EA452" t="str">
            <v>Wokingham</v>
          </cell>
          <cell r="EB452" t="str">
            <v>E06000041</v>
          </cell>
          <cell r="EC452">
            <v>13000</v>
          </cell>
          <cell r="ED452">
            <v>12.6</v>
          </cell>
          <cell r="EE452">
            <v>29388</v>
          </cell>
          <cell r="EF452">
            <v>15</v>
          </cell>
          <cell r="EG452">
            <v>31839</v>
          </cell>
          <cell r="EH452">
            <v>7.1</v>
          </cell>
          <cell r="EI452">
            <v>13300</v>
          </cell>
          <cell r="EJ452">
            <v>20</v>
          </cell>
          <cell r="EK452" t="str">
            <v>&amp;^%</v>
          </cell>
          <cell r="EL452" t="str">
            <v>&amp;^%</v>
          </cell>
          <cell r="EN452" t="str">
            <v>Wokingham</v>
          </cell>
          <cell r="EO452" t="str">
            <v>E06000041</v>
          </cell>
          <cell r="EP452">
            <v>16000</v>
          </cell>
          <cell r="EQ452">
            <v>10.3</v>
          </cell>
          <cell r="ER452">
            <v>15.38</v>
          </cell>
          <cell r="ES452">
            <v>9.3000000000000007</v>
          </cell>
          <cell r="ET452">
            <v>17.02</v>
          </cell>
          <cell r="EU452">
            <v>5.2</v>
          </cell>
          <cell r="EV452">
            <v>7.6</v>
          </cell>
          <cell r="EW452">
            <v>8.9</v>
          </cell>
          <cell r="EX452" t="str">
            <v>&amp;^%</v>
          </cell>
          <cell r="EY452" t="str">
            <v>&amp;^%</v>
          </cell>
          <cell r="FA452" t="str">
            <v>Wokingham</v>
          </cell>
          <cell r="FB452" t="str">
            <v>E06000041</v>
          </cell>
          <cell r="FC452">
            <v>16000</v>
          </cell>
          <cell r="FD452">
            <v>10.3</v>
          </cell>
          <cell r="FE452">
            <v>576.29999999999995</v>
          </cell>
          <cell r="FF452">
            <v>7.3</v>
          </cell>
          <cell r="FG452">
            <v>633.9</v>
          </cell>
          <cell r="FH452">
            <v>4.9000000000000004</v>
          </cell>
          <cell r="FI452">
            <v>304.39999999999998</v>
          </cell>
          <cell r="FJ452">
            <v>6.5</v>
          </cell>
          <cell r="FK452" t="str">
            <v>&amp;^%</v>
          </cell>
          <cell r="FL452" t="str">
            <v>&amp;^%</v>
          </cell>
          <cell r="FN452" t="str">
            <v>Wokingham</v>
          </cell>
          <cell r="FO452" t="str">
            <v>E06000041</v>
          </cell>
          <cell r="FP452">
            <v>29000</v>
          </cell>
          <cell r="FQ452">
            <v>8.1999999999999993</v>
          </cell>
          <cell r="FR452">
            <v>37.5</v>
          </cell>
          <cell r="FS452">
            <v>1.7</v>
          </cell>
          <cell r="FT452">
            <v>38.799999999999997</v>
          </cell>
          <cell r="FU452">
            <v>0.8</v>
          </cell>
          <cell r="FV452">
            <v>36.1</v>
          </cell>
          <cell r="FW452">
            <v>1.4</v>
          </cell>
          <cell r="FX452" t="str">
            <v>&amp;^%</v>
          </cell>
          <cell r="FY452" t="str">
            <v>&amp;^%</v>
          </cell>
          <cell r="GA452" t="str">
            <v>Wokingham</v>
          </cell>
          <cell r="GB452" t="str">
            <v>E06000041</v>
          </cell>
          <cell r="GC452">
            <v>24000</v>
          </cell>
          <cell r="GD452">
            <v>13.4</v>
          </cell>
          <cell r="GE452">
            <v>42896</v>
          </cell>
          <cell r="GF452">
            <v>11</v>
          </cell>
          <cell r="GG452">
            <v>57353</v>
          </cell>
          <cell r="GH452">
            <v>9.1</v>
          </cell>
          <cell r="GI452">
            <v>17948</v>
          </cell>
          <cell r="GJ452">
            <v>11</v>
          </cell>
          <cell r="GK452" t="str">
            <v>&amp;^%</v>
          </cell>
          <cell r="GL452" t="str">
            <v>&amp;^%</v>
          </cell>
          <cell r="GN452" t="str">
            <v>Wokingham</v>
          </cell>
          <cell r="GO452" t="str">
            <v>E06000041</v>
          </cell>
          <cell r="GP452">
            <v>29000</v>
          </cell>
          <cell r="GQ452">
            <v>8.1999999999999993</v>
          </cell>
          <cell r="GR452">
            <v>19.29</v>
          </cell>
          <cell r="GS452">
            <v>11</v>
          </cell>
          <cell r="GT452">
            <v>23.86</v>
          </cell>
          <cell r="GU452">
            <v>6.3</v>
          </cell>
          <cell r="GV452">
            <v>8.49</v>
          </cell>
          <cell r="GW452">
            <v>6.6</v>
          </cell>
          <cell r="GX452" t="str">
            <v>&amp;^%</v>
          </cell>
          <cell r="GY452" t="str">
            <v>&amp;^%</v>
          </cell>
        </row>
        <row r="453">
          <cell r="A453" t="str">
            <v>Aylesbury Vale</v>
          </cell>
          <cell r="B453" t="str">
            <v>E07000004</v>
          </cell>
          <cell r="C453">
            <v>19000</v>
          </cell>
          <cell r="D453">
            <v>9.6</v>
          </cell>
          <cell r="E453">
            <v>603.70000000000005</v>
          </cell>
          <cell r="F453">
            <v>8.5</v>
          </cell>
          <cell r="G453">
            <v>709.8</v>
          </cell>
          <cell r="H453">
            <v>5.8</v>
          </cell>
          <cell r="I453">
            <v>345.3</v>
          </cell>
          <cell r="J453">
            <v>7.2</v>
          </cell>
          <cell r="K453" t="str">
            <v>&amp;^%</v>
          </cell>
          <cell r="L453" t="str">
            <v>&amp;^%</v>
          </cell>
          <cell r="N453" t="str">
            <v>Aylesbury Vale</v>
          </cell>
          <cell r="O453" t="str">
            <v>E07000004</v>
          </cell>
          <cell r="P453">
            <v>36000</v>
          </cell>
          <cell r="Q453">
            <v>6.8</v>
          </cell>
          <cell r="R453">
            <v>37.5</v>
          </cell>
          <cell r="S453">
            <v>0.9</v>
          </cell>
          <cell r="T453">
            <v>39.299999999999997</v>
          </cell>
          <cell r="U453">
            <v>1</v>
          </cell>
          <cell r="V453">
            <v>34.5</v>
          </cell>
          <cell r="W453">
            <v>1.9</v>
          </cell>
          <cell r="X453" t="str">
            <v>&amp;^%</v>
          </cell>
          <cell r="Y453" t="str">
            <v>&amp;^%</v>
          </cell>
          <cell r="AA453" t="str">
            <v>Aylesbury Vale</v>
          </cell>
          <cell r="AB453" t="str">
            <v>E07000004</v>
          </cell>
          <cell r="AC453">
            <v>33000</v>
          </cell>
          <cell r="AD453">
            <v>10</v>
          </cell>
          <cell r="AE453">
            <v>27820</v>
          </cell>
          <cell r="AF453">
            <v>13</v>
          </cell>
          <cell r="AG453">
            <v>35456</v>
          </cell>
          <cell r="AH453">
            <v>7.2</v>
          </cell>
          <cell r="AI453" t="str">
            <v>&amp;^%</v>
          </cell>
          <cell r="AJ453" t="str">
            <v>&amp;^%</v>
          </cell>
          <cell r="AK453" t="str">
            <v>&amp;^%</v>
          </cell>
          <cell r="AL453" t="str">
            <v>&amp;^%</v>
          </cell>
          <cell r="AN453" t="str">
            <v>Aylesbury Vale</v>
          </cell>
          <cell r="AO453" t="str">
            <v>E07000004</v>
          </cell>
          <cell r="AP453">
            <v>36000</v>
          </cell>
          <cell r="AQ453">
            <v>6.8</v>
          </cell>
          <cell r="AR453">
            <v>13.14</v>
          </cell>
          <cell r="AS453">
            <v>6.3</v>
          </cell>
          <cell r="AT453">
            <v>16.32</v>
          </cell>
          <cell r="AU453">
            <v>4.4000000000000004</v>
          </cell>
          <cell r="AV453">
            <v>7.5</v>
          </cell>
          <cell r="AW453">
            <v>4.7</v>
          </cell>
          <cell r="AX453" t="str">
            <v>&amp;^%</v>
          </cell>
          <cell r="AY453" t="str">
            <v>&amp;^%</v>
          </cell>
          <cell r="BA453" t="str">
            <v>Aylesbury Vale</v>
          </cell>
          <cell r="BB453" t="str">
            <v>E07000004</v>
          </cell>
          <cell r="BC453">
            <v>36000</v>
          </cell>
          <cell r="BD453">
            <v>6.8</v>
          </cell>
          <cell r="BE453">
            <v>514.20000000000005</v>
          </cell>
          <cell r="BF453">
            <v>7.4</v>
          </cell>
          <cell r="BG453">
            <v>641.20000000000005</v>
          </cell>
          <cell r="BH453">
            <v>4.3</v>
          </cell>
          <cell r="BI453">
            <v>293</v>
          </cell>
          <cell r="BJ453">
            <v>5.6</v>
          </cell>
          <cell r="BK453" t="str">
            <v>&amp;^%</v>
          </cell>
          <cell r="BL453" t="str">
            <v>&amp;^%</v>
          </cell>
          <cell r="BN453" t="str">
            <v>Aylesbury Vale</v>
          </cell>
          <cell r="BO453" t="str">
            <v>E07000004</v>
          </cell>
          <cell r="BP453">
            <v>56000</v>
          </cell>
          <cell r="BQ453">
            <v>5.4</v>
          </cell>
          <cell r="BR453">
            <v>36.4</v>
          </cell>
          <cell r="BS453">
            <v>1.4</v>
          </cell>
          <cell r="BT453">
            <v>32.200000000000003</v>
          </cell>
          <cell r="BU453">
            <v>2</v>
          </cell>
          <cell r="BV453">
            <v>12.4</v>
          </cell>
          <cell r="BW453">
            <v>16</v>
          </cell>
          <cell r="BX453">
            <v>44.4</v>
          </cell>
          <cell r="BY453">
            <v>20</v>
          </cell>
          <cell r="CA453" t="str">
            <v>Aylesbury Vale</v>
          </cell>
          <cell r="CB453" t="str">
            <v>E07000004</v>
          </cell>
          <cell r="CC453">
            <v>49000</v>
          </cell>
          <cell r="CD453">
            <v>7.9</v>
          </cell>
          <cell r="CE453">
            <v>21906</v>
          </cell>
          <cell r="CF453">
            <v>11</v>
          </cell>
          <cell r="CG453">
            <v>28262</v>
          </cell>
          <cell r="CH453">
            <v>6.5</v>
          </cell>
          <cell r="CI453">
            <v>7423</v>
          </cell>
          <cell r="CJ453">
            <v>11</v>
          </cell>
          <cell r="CK453" t="str">
            <v>&amp;^%</v>
          </cell>
          <cell r="CL453" t="str">
            <v>&amp;^%</v>
          </cell>
          <cell r="CN453" t="str">
            <v>Aylesbury Vale</v>
          </cell>
          <cell r="CO453" t="str">
            <v>E07000004</v>
          </cell>
          <cell r="CP453">
            <v>56000</v>
          </cell>
          <cell r="CQ453">
            <v>5.4</v>
          </cell>
          <cell r="CR453">
            <v>11.94</v>
          </cell>
          <cell r="CS453">
            <v>5.0999999999999996</v>
          </cell>
          <cell r="CT453">
            <v>15.73</v>
          </cell>
          <cell r="CU453">
            <v>3.9</v>
          </cell>
          <cell r="CV453">
            <v>7</v>
          </cell>
          <cell r="CW453">
            <v>2.8</v>
          </cell>
          <cell r="CX453" t="str">
            <v>&amp;^%</v>
          </cell>
          <cell r="CY453" t="str">
            <v>&amp;^%</v>
          </cell>
          <cell r="DA453" t="str">
            <v>Aylesbury Vale</v>
          </cell>
          <cell r="DB453" t="str">
            <v>E07000004</v>
          </cell>
          <cell r="DC453">
            <v>56000</v>
          </cell>
          <cell r="DD453">
            <v>5.4</v>
          </cell>
          <cell r="DE453">
            <v>425.1</v>
          </cell>
          <cell r="DF453">
            <v>6</v>
          </cell>
          <cell r="DG453">
            <v>506.1</v>
          </cell>
          <cell r="DH453">
            <v>4.4000000000000004</v>
          </cell>
          <cell r="DI453">
            <v>115.6</v>
          </cell>
          <cell r="DJ453">
            <v>13</v>
          </cell>
          <cell r="DK453" t="str">
            <v>&amp;^%</v>
          </cell>
          <cell r="DL453" t="str">
            <v>&amp;^%</v>
          </cell>
          <cell r="DN453" t="str">
            <v>Aylesbury Vale</v>
          </cell>
          <cell r="DO453" t="str">
            <v>E07000004</v>
          </cell>
          <cell r="DP453">
            <v>17000</v>
          </cell>
          <cell r="DQ453">
            <v>9.6</v>
          </cell>
          <cell r="DR453">
            <v>36.9</v>
          </cell>
          <cell r="DS453">
            <v>0.4</v>
          </cell>
          <cell r="DT453">
            <v>36.9</v>
          </cell>
          <cell r="DU453">
            <v>0.8</v>
          </cell>
          <cell r="DV453">
            <v>32.5</v>
          </cell>
          <cell r="DW453">
            <v>2.6</v>
          </cell>
          <cell r="DX453" t="str">
            <v>&amp;^%</v>
          </cell>
          <cell r="DY453" t="str">
            <v>&amp;^%</v>
          </cell>
          <cell r="EA453" t="str">
            <v>Aylesbury Vale</v>
          </cell>
          <cell r="EB453" t="str">
            <v>E07000004</v>
          </cell>
          <cell r="EC453">
            <v>15000</v>
          </cell>
          <cell r="ED453">
            <v>17.7</v>
          </cell>
          <cell r="EE453" t="str">
            <v>&amp;^%</v>
          </cell>
          <cell r="EF453" t="str">
            <v>&amp;^%</v>
          </cell>
          <cell r="EG453">
            <v>30126</v>
          </cell>
          <cell r="EH453">
            <v>11</v>
          </cell>
          <cell r="EI453" t="str">
            <v>&amp;^%</v>
          </cell>
          <cell r="EJ453" t="str">
            <v>&amp;^%</v>
          </cell>
          <cell r="EK453" t="str">
            <v>&amp;^%</v>
          </cell>
          <cell r="EL453" t="str">
            <v>&amp;^%</v>
          </cell>
          <cell r="EN453" t="str">
            <v>Aylesbury Vale</v>
          </cell>
          <cell r="EO453" t="str">
            <v>E07000004</v>
          </cell>
          <cell r="EP453">
            <v>17000</v>
          </cell>
          <cell r="EQ453">
            <v>9.6</v>
          </cell>
          <cell r="ER453">
            <v>11.99</v>
          </cell>
          <cell r="ES453">
            <v>8.5</v>
          </cell>
          <cell r="ET453">
            <v>15.25</v>
          </cell>
          <cell r="EU453">
            <v>6.2</v>
          </cell>
          <cell r="EV453">
            <v>6.88</v>
          </cell>
          <cell r="EW453">
            <v>4.2</v>
          </cell>
          <cell r="EX453" t="str">
            <v>&amp;^%</v>
          </cell>
          <cell r="EY453" t="str">
            <v>&amp;^%</v>
          </cell>
          <cell r="FA453" t="str">
            <v>Aylesbury Vale</v>
          </cell>
          <cell r="FB453" t="str">
            <v>E07000004</v>
          </cell>
          <cell r="FC453">
            <v>17000</v>
          </cell>
          <cell r="FD453">
            <v>9.6</v>
          </cell>
          <cell r="FE453">
            <v>457.7</v>
          </cell>
          <cell r="FF453">
            <v>7.7</v>
          </cell>
          <cell r="FG453">
            <v>562.6</v>
          </cell>
          <cell r="FH453">
            <v>6.2</v>
          </cell>
          <cell r="FI453">
            <v>248.6</v>
          </cell>
          <cell r="FJ453">
            <v>6.8</v>
          </cell>
          <cell r="FK453" t="str">
            <v>&amp;^%</v>
          </cell>
          <cell r="FL453" t="str">
            <v>&amp;^%</v>
          </cell>
          <cell r="FN453" t="str">
            <v>Aylesbury Vale</v>
          </cell>
          <cell r="FO453" t="str">
            <v>E07000004</v>
          </cell>
          <cell r="FP453">
            <v>19000</v>
          </cell>
          <cell r="FQ453">
            <v>9.6</v>
          </cell>
          <cell r="FR453">
            <v>40</v>
          </cell>
          <cell r="FS453">
            <v>1.7</v>
          </cell>
          <cell r="FT453">
            <v>41.4</v>
          </cell>
          <cell r="FU453">
            <v>1.6</v>
          </cell>
          <cell r="FV453">
            <v>35</v>
          </cell>
          <cell r="FW453">
            <v>2.4</v>
          </cell>
          <cell r="FX453" t="str">
            <v>&amp;^%</v>
          </cell>
          <cell r="FY453" t="str">
            <v>&amp;^%</v>
          </cell>
          <cell r="GA453" t="str">
            <v>Aylesbury Vale</v>
          </cell>
          <cell r="GB453" t="str">
            <v>E07000004</v>
          </cell>
          <cell r="GC453">
            <v>18000</v>
          </cell>
          <cell r="GD453">
            <v>11.1</v>
          </cell>
          <cell r="GE453">
            <v>31435</v>
          </cell>
          <cell r="GF453">
            <v>12</v>
          </cell>
          <cell r="GG453">
            <v>39821</v>
          </cell>
          <cell r="GH453">
            <v>8.3000000000000007</v>
          </cell>
          <cell r="GI453">
            <v>17403</v>
          </cell>
          <cell r="GJ453">
            <v>12</v>
          </cell>
          <cell r="GK453" t="str">
            <v>&amp;^%</v>
          </cell>
          <cell r="GL453" t="str">
            <v>&amp;^%</v>
          </cell>
          <cell r="GN453" t="str">
            <v>Aylesbury Vale</v>
          </cell>
          <cell r="GO453" t="str">
            <v>E07000004</v>
          </cell>
          <cell r="GP453">
            <v>19000</v>
          </cell>
          <cell r="GQ453">
            <v>9.6</v>
          </cell>
          <cell r="GR453">
            <v>14.35</v>
          </cell>
          <cell r="GS453">
            <v>9.1999999999999993</v>
          </cell>
          <cell r="GT453">
            <v>17.149999999999999</v>
          </cell>
          <cell r="GU453">
            <v>6.1</v>
          </cell>
          <cell r="GV453">
            <v>7.89</v>
          </cell>
          <cell r="GW453">
            <v>5.8</v>
          </cell>
          <cell r="GX453" t="str">
            <v>&amp;^%</v>
          </cell>
          <cell r="GY453" t="str">
            <v>&amp;^%</v>
          </cell>
        </row>
        <row r="454">
          <cell r="A454" t="str">
            <v>Chiltern</v>
          </cell>
          <cell r="B454" t="str">
            <v>E07000005</v>
          </cell>
          <cell r="C454">
            <v>11000</v>
          </cell>
          <cell r="D454">
            <v>13.2</v>
          </cell>
          <cell r="E454">
            <v>609.70000000000005</v>
          </cell>
          <cell r="F454">
            <v>13</v>
          </cell>
          <cell r="G454">
            <v>823</v>
          </cell>
          <cell r="H454">
            <v>14</v>
          </cell>
          <cell r="I454" t="str">
            <v>&amp;^%</v>
          </cell>
          <cell r="J454" t="str">
            <v>&amp;^%</v>
          </cell>
          <cell r="K454" t="str">
            <v>&amp;^%</v>
          </cell>
          <cell r="L454" t="str">
            <v>&amp;^%</v>
          </cell>
          <cell r="N454" t="str">
            <v>Chiltern</v>
          </cell>
          <cell r="O454" t="str">
            <v>E07000005</v>
          </cell>
          <cell r="P454">
            <v>18000</v>
          </cell>
          <cell r="Q454">
            <v>9.9</v>
          </cell>
          <cell r="R454">
            <v>37.5</v>
          </cell>
          <cell r="S454">
            <v>1</v>
          </cell>
          <cell r="T454">
            <v>38.1</v>
          </cell>
          <cell r="U454">
            <v>1.1000000000000001</v>
          </cell>
          <cell r="V454">
            <v>32.4</v>
          </cell>
          <cell r="W454">
            <v>0.8</v>
          </cell>
          <cell r="X454" t="str">
            <v>&amp;^%</v>
          </cell>
          <cell r="Y454" t="str">
            <v>&amp;^%</v>
          </cell>
          <cell r="AA454" t="str">
            <v>Chiltern</v>
          </cell>
          <cell r="AB454" t="str">
            <v>E07000005</v>
          </cell>
          <cell r="AC454" t="str">
            <v>&amp;^%</v>
          </cell>
          <cell r="AD454" t="str">
            <v>&amp;^%</v>
          </cell>
          <cell r="AE454" t="str">
            <v>&amp;^%</v>
          </cell>
          <cell r="AF454" t="str">
            <v>&amp;^%</v>
          </cell>
          <cell r="AG454" t="str">
            <v>&amp;^%</v>
          </cell>
          <cell r="AH454" t="str">
            <v>&amp;^%</v>
          </cell>
          <cell r="AI454" t="str">
            <v>&amp;^%</v>
          </cell>
          <cell r="AJ454" t="str">
            <v>&amp;^%</v>
          </cell>
          <cell r="AK454" t="str">
            <v>&amp;^%</v>
          </cell>
          <cell r="AL454" t="str">
            <v>&amp;^%</v>
          </cell>
          <cell r="AN454" t="str">
            <v>Chiltern</v>
          </cell>
          <cell r="AO454" t="str">
            <v>E07000005</v>
          </cell>
          <cell r="AP454">
            <v>18000</v>
          </cell>
          <cell r="AQ454">
            <v>9.9</v>
          </cell>
          <cell r="AR454">
            <v>14.75</v>
          </cell>
          <cell r="AS454">
            <v>9.6999999999999993</v>
          </cell>
          <cell r="AT454">
            <v>18.64</v>
          </cell>
          <cell r="AU454">
            <v>10</v>
          </cell>
          <cell r="AV454">
            <v>7.67</v>
          </cell>
          <cell r="AW454">
            <v>7.2</v>
          </cell>
          <cell r="AX454" t="str">
            <v>&amp;^%</v>
          </cell>
          <cell r="AY454" t="str">
            <v>&amp;^%</v>
          </cell>
          <cell r="BA454" t="str">
            <v>Chiltern</v>
          </cell>
          <cell r="BB454" t="str">
            <v>E07000005</v>
          </cell>
          <cell r="BC454">
            <v>18000</v>
          </cell>
          <cell r="BD454">
            <v>9.9</v>
          </cell>
          <cell r="BE454">
            <v>546.4</v>
          </cell>
          <cell r="BF454">
            <v>11</v>
          </cell>
          <cell r="BG454">
            <v>710.5</v>
          </cell>
          <cell r="BH454">
            <v>10</v>
          </cell>
          <cell r="BI454">
            <v>288.2</v>
          </cell>
          <cell r="BJ454">
            <v>8.6</v>
          </cell>
          <cell r="BK454" t="str">
            <v>&amp;^%</v>
          </cell>
          <cell r="BL454" t="str">
            <v>&amp;^%</v>
          </cell>
          <cell r="BN454" t="str">
            <v>Chiltern</v>
          </cell>
          <cell r="BO454" t="str">
            <v>E07000005</v>
          </cell>
          <cell r="BP454">
            <v>26000</v>
          </cell>
          <cell r="BQ454">
            <v>8.1</v>
          </cell>
          <cell r="BR454">
            <v>37</v>
          </cell>
          <cell r="BS454">
            <v>3.5</v>
          </cell>
          <cell r="BT454">
            <v>32.1</v>
          </cell>
          <cell r="BU454">
            <v>2.6</v>
          </cell>
          <cell r="BV454">
            <v>12.8</v>
          </cell>
          <cell r="BW454">
            <v>20</v>
          </cell>
          <cell r="BX454" t="str">
            <v>&amp;^%</v>
          </cell>
          <cell r="BY454" t="str">
            <v>&amp;^%</v>
          </cell>
          <cell r="CA454" t="str">
            <v>Chiltern</v>
          </cell>
          <cell r="CB454" t="str">
            <v>E07000005</v>
          </cell>
          <cell r="CC454" t="str">
            <v>&amp;^%</v>
          </cell>
          <cell r="CD454" t="str">
            <v>&amp;^%</v>
          </cell>
          <cell r="CE454" t="str">
            <v>&amp;^%</v>
          </cell>
          <cell r="CF454" t="str">
            <v>&amp;^%</v>
          </cell>
          <cell r="CG454">
            <v>33163</v>
          </cell>
          <cell r="CH454">
            <v>20</v>
          </cell>
          <cell r="CI454" t="str">
            <v>&amp;^%</v>
          </cell>
          <cell r="CJ454" t="str">
            <v>&amp;^%</v>
          </cell>
          <cell r="CK454" t="str">
            <v>&amp;^%</v>
          </cell>
          <cell r="CL454" t="str">
            <v>&amp;^%</v>
          </cell>
          <cell r="CN454" t="str">
            <v>Chiltern</v>
          </cell>
          <cell r="CO454" t="str">
            <v>E07000005</v>
          </cell>
          <cell r="CP454">
            <v>26000</v>
          </cell>
          <cell r="CQ454">
            <v>8.1</v>
          </cell>
          <cell r="CR454">
            <v>13.19</v>
          </cell>
          <cell r="CS454">
            <v>9.1999999999999993</v>
          </cell>
          <cell r="CT454">
            <v>18.07</v>
          </cell>
          <cell r="CU454">
            <v>9.1</v>
          </cell>
          <cell r="CV454">
            <v>6.8</v>
          </cell>
          <cell r="CW454">
            <v>5.3</v>
          </cell>
          <cell r="CX454" t="str">
            <v>&amp;^%</v>
          </cell>
          <cell r="CY454" t="str">
            <v>&amp;^%</v>
          </cell>
          <cell r="DA454" t="str">
            <v>Chiltern</v>
          </cell>
          <cell r="DB454" t="str">
            <v>E07000005</v>
          </cell>
          <cell r="DC454">
            <v>26000</v>
          </cell>
          <cell r="DD454">
            <v>8.1</v>
          </cell>
          <cell r="DE454">
            <v>446.5</v>
          </cell>
          <cell r="DF454">
            <v>9.4</v>
          </cell>
          <cell r="DG454">
            <v>580.1</v>
          </cell>
          <cell r="DH454">
            <v>9.4</v>
          </cell>
          <cell r="DI454">
            <v>129.19999999999999</v>
          </cell>
          <cell r="DJ454">
            <v>10</v>
          </cell>
          <cell r="DK454" t="str">
            <v>&amp;^%</v>
          </cell>
          <cell r="DL454" t="str">
            <v>&amp;^%</v>
          </cell>
          <cell r="DN454" t="str">
            <v>Chiltern</v>
          </cell>
          <cell r="DO454" t="str">
            <v>E07000005</v>
          </cell>
          <cell r="DP454">
            <v>7000</v>
          </cell>
          <cell r="DQ454">
            <v>14.8</v>
          </cell>
          <cell r="DR454">
            <v>37.5</v>
          </cell>
          <cell r="DS454">
            <v>1.7</v>
          </cell>
          <cell r="DT454">
            <v>37.200000000000003</v>
          </cell>
          <cell r="DU454">
            <v>1.5</v>
          </cell>
          <cell r="DV454">
            <v>32.4</v>
          </cell>
          <cell r="DW454">
            <v>3.9</v>
          </cell>
          <cell r="DX454" t="str">
            <v>&amp;^%</v>
          </cell>
          <cell r="DY454" t="str">
            <v>&amp;^%</v>
          </cell>
          <cell r="EA454" t="str">
            <v>Chiltern</v>
          </cell>
          <cell r="EB454" t="str">
            <v>E07000005</v>
          </cell>
          <cell r="EC454" t="str">
            <v>&amp;^%</v>
          </cell>
          <cell r="ED454" t="str">
            <v>&amp;^%</v>
          </cell>
          <cell r="EE454" t="str">
            <v>&amp;^%</v>
          </cell>
          <cell r="EF454" t="str">
            <v>&amp;^%</v>
          </cell>
          <cell r="EG454">
            <v>27263</v>
          </cell>
          <cell r="EH454">
            <v>14</v>
          </cell>
          <cell r="EI454" t="str">
            <v>&amp;^%</v>
          </cell>
          <cell r="EJ454" t="str">
            <v>&amp;^%</v>
          </cell>
          <cell r="EK454" t="str">
            <v>&amp;^%</v>
          </cell>
          <cell r="EL454" t="str">
            <v>&amp;^%</v>
          </cell>
          <cell r="EN454" t="str">
            <v>Chiltern</v>
          </cell>
          <cell r="EO454" t="str">
            <v>E07000005</v>
          </cell>
          <cell r="EP454">
            <v>7000</v>
          </cell>
          <cell r="EQ454">
            <v>14.8</v>
          </cell>
          <cell r="ER454">
            <v>11.89</v>
          </cell>
          <cell r="ES454">
            <v>14</v>
          </cell>
          <cell r="ET454">
            <v>14.45</v>
          </cell>
          <cell r="EU454">
            <v>9.9</v>
          </cell>
          <cell r="EV454" t="str">
            <v>&amp;^%</v>
          </cell>
          <cell r="EW454" t="str">
            <v>&amp;^%</v>
          </cell>
          <cell r="EX454" t="str">
            <v>&amp;^%</v>
          </cell>
          <cell r="EY454" t="str">
            <v>&amp;^%</v>
          </cell>
          <cell r="FA454" t="str">
            <v>Chiltern</v>
          </cell>
          <cell r="FB454" t="str">
            <v>E07000005</v>
          </cell>
          <cell r="FC454">
            <v>7000</v>
          </cell>
          <cell r="FD454">
            <v>14.8</v>
          </cell>
          <cell r="FE454">
            <v>441.7</v>
          </cell>
          <cell r="FF454">
            <v>12</v>
          </cell>
          <cell r="FG454">
            <v>537.1</v>
          </cell>
          <cell r="FH454">
            <v>9.9</v>
          </cell>
          <cell r="FI454" t="str">
            <v>&amp;^%</v>
          </cell>
          <cell r="FJ454" t="str">
            <v>&amp;^%</v>
          </cell>
          <cell r="FK454" t="str">
            <v>&amp;^%</v>
          </cell>
          <cell r="FL454" t="str">
            <v>&amp;^%</v>
          </cell>
          <cell r="FN454" t="str">
            <v>Chiltern</v>
          </cell>
          <cell r="FO454" t="str">
            <v>E07000005</v>
          </cell>
          <cell r="FP454">
            <v>11000</v>
          </cell>
          <cell r="FQ454">
            <v>13.2</v>
          </cell>
          <cell r="FR454">
            <v>37.5</v>
          </cell>
          <cell r="FS454">
            <v>1.7</v>
          </cell>
          <cell r="FT454">
            <v>38.700000000000003</v>
          </cell>
          <cell r="FU454">
            <v>1.5</v>
          </cell>
          <cell r="FV454" t="str">
            <v>&amp;^%</v>
          </cell>
          <cell r="FW454" t="str">
            <v>&amp;^%</v>
          </cell>
          <cell r="FX454" t="str">
            <v>&amp;^%</v>
          </cell>
          <cell r="FY454" t="str">
            <v>&amp;^%</v>
          </cell>
          <cell r="GA454" t="str">
            <v>Chiltern</v>
          </cell>
          <cell r="GB454" t="str">
            <v>E07000005</v>
          </cell>
          <cell r="GC454" t="str">
            <v>&amp;^%</v>
          </cell>
          <cell r="GD454" t="str">
            <v>&amp;^%</v>
          </cell>
          <cell r="GE454" t="str">
            <v>&amp;^%</v>
          </cell>
          <cell r="GF454" t="str">
            <v>&amp;^%</v>
          </cell>
          <cell r="GG454" t="str">
            <v>&amp;^%</v>
          </cell>
          <cell r="GH454" t="str">
            <v>&amp;^%</v>
          </cell>
          <cell r="GI454" t="str">
            <v>&amp;^%</v>
          </cell>
          <cell r="GJ454" t="str">
            <v>&amp;^%</v>
          </cell>
          <cell r="GK454" t="str">
            <v>&amp;^%</v>
          </cell>
          <cell r="GL454" t="str">
            <v>&amp;^%</v>
          </cell>
          <cell r="GN454" t="str">
            <v>Chiltern</v>
          </cell>
          <cell r="GO454" t="str">
            <v>E07000005</v>
          </cell>
          <cell r="GP454">
            <v>11000</v>
          </cell>
          <cell r="GQ454">
            <v>13.2</v>
          </cell>
          <cell r="GR454">
            <v>15.68</v>
          </cell>
          <cell r="GS454">
            <v>15</v>
          </cell>
          <cell r="GT454">
            <v>21.25</v>
          </cell>
          <cell r="GU454">
            <v>14</v>
          </cell>
          <cell r="GV454" t="str">
            <v>&amp;^%</v>
          </cell>
          <cell r="GW454" t="str">
            <v>&amp;^%</v>
          </cell>
          <cell r="GX454" t="str">
            <v>&amp;^%</v>
          </cell>
          <cell r="GY454" t="str">
            <v>&amp;^%</v>
          </cell>
        </row>
        <row r="455">
          <cell r="A455" t="str">
            <v>South Bucks</v>
          </cell>
          <cell r="B455" t="str">
            <v>E07000006</v>
          </cell>
          <cell r="C455">
            <v>12000</v>
          </cell>
          <cell r="D455">
            <v>12.4</v>
          </cell>
          <cell r="E455">
            <v>678.5</v>
          </cell>
          <cell r="F455">
            <v>11</v>
          </cell>
          <cell r="G455">
            <v>808.4</v>
          </cell>
          <cell r="H455">
            <v>9.3000000000000007</v>
          </cell>
          <cell r="I455">
            <v>322.2</v>
          </cell>
          <cell r="J455">
            <v>11</v>
          </cell>
          <cell r="K455" t="str">
            <v>&amp;^%</v>
          </cell>
          <cell r="L455" t="str">
            <v>&amp;^%</v>
          </cell>
          <cell r="N455" t="str">
            <v>South Bucks</v>
          </cell>
          <cell r="O455" t="str">
            <v>E07000006</v>
          </cell>
          <cell r="P455">
            <v>20000</v>
          </cell>
          <cell r="Q455">
            <v>9.4</v>
          </cell>
          <cell r="R455">
            <v>37.5</v>
          </cell>
          <cell r="S455">
            <v>1.7</v>
          </cell>
          <cell r="T455">
            <v>39.299999999999997</v>
          </cell>
          <cell r="U455">
            <v>1.5</v>
          </cell>
          <cell r="V455">
            <v>34.9</v>
          </cell>
          <cell r="W455">
            <v>2.4</v>
          </cell>
          <cell r="X455" t="str">
            <v>&amp;^%</v>
          </cell>
          <cell r="Y455" t="str">
            <v>&amp;^%</v>
          </cell>
          <cell r="AA455" t="str">
            <v>South Bucks</v>
          </cell>
          <cell r="AB455" t="str">
            <v>E07000006</v>
          </cell>
          <cell r="AC455">
            <v>18000</v>
          </cell>
          <cell r="AD455">
            <v>16.5</v>
          </cell>
          <cell r="AE455">
            <v>31990</v>
          </cell>
          <cell r="AF455">
            <v>12</v>
          </cell>
          <cell r="AG455" t="str">
            <v>&amp;^%</v>
          </cell>
          <cell r="AH455" t="str">
            <v>&amp;^%</v>
          </cell>
          <cell r="AI455">
            <v>16279</v>
          </cell>
          <cell r="AJ455">
            <v>11</v>
          </cell>
          <cell r="AK455" t="str">
            <v>&amp;^%</v>
          </cell>
          <cell r="AL455" t="str">
            <v>&amp;^%</v>
          </cell>
          <cell r="AN455" t="str">
            <v>South Bucks</v>
          </cell>
          <cell r="AO455" t="str">
            <v>E07000006</v>
          </cell>
          <cell r="AP455">
            <v>20000</v>
          </cell>
          <cell r="AQ455">
            <v>9.4</v>
          </cell>
          <cell r="AR455">
            <v>14.82</v>
          </cell>
          <cell r="AS455">
            <v>10</v>
          </cell>
          <cell r="AT455">
            <v>18</v>
          </cell>
          <cell r="AU455">
            <v>7.2</v>
          </cell>
          <cell r="AV455">
            <v>7.76</v>
          </cell>
          <cell r="AW455">
            <v>6.5</v>
          </cell>
          <cell r="AX455" t="str">
            <v>&amp;^%</v>
          </cell>
          <cell r="AY455" t="str">
            <v>&amp;^%</v>
          </cell>
          <cell r="BA455" t="str">
            <v>South Bucks</v>
          </cell>
          <cell r="BB455" t="str">
            <v>E07000006</v>
          </cell>
          <cell r="BC455">
            <v>20000</v>
          </cell>
          <cell r="BD455">
            <v>9.4</v>
          </cell>
          <cell r="BE455">
            <v>613.79999999999995</v>
          </cell>
          <cell r="BF455">
            <v>9.1999999999999993</v>
          </cell>
          <cell r="BG455">
            <v>707.6</v>
          </cell>
          <cell r="BH455">
            <v>7.2</v>
          </cell>
          <cell r="BI455">
            <v>286.2</v>
          </cell>
          <cell r="BJ455">
            <v>7.6</v>
          </cell>
          <cell r="BK455" t="str">
            <v>&amp;^%</v>
          </cell>
          <cell r="BL455" t="str">
            <v>&amp;^%</v>
          </cell>
          <cell r="BN455" t="str">
            <v>South Bucks</v>
          </cell>
          <cell r="BO455" t="str">
            <v>E07000006</v>
          </cell>
          <cell r="BP455">
            <v>26000</v>
          </cell>
          <cell r="BQ455">
            <v>8.1999999999999993</v>
          </cell>
          <cell r="BR455">
            <v>37.4</v>
          </cell>
          <cell r="BS455">
            <v>1.1000000000000001</v>
          </cell>
          <cell r="BT455">
            <v>34.6</v>
          </cell>
          <cell r="BU455">
            <v>2.5</v>
          </cell>
          <cell r="BV455">
            <v>17.899999999999999</v>
          </cell>
          <cell r="BW455">
            <v>8.6999999999999993</v>
          </cell>
          <cell r="BX455" t="str">
            <v>&amp;^%</v>
          </cell>
          <cell r="BY455" t="str">
            <v>&amp;^%</v>
          </cell>
          <cell r="CA455" t="str">
            <v>South Bucks</v>
          </cell>
          <cell r="CB455" t="str">
            <v>E07000006</v>
          </cell>
          <cell r="CC455">
            <v>23000</v>
          </cell>
          <cell r="CD455">
            <v>13.5</v>
          </cell>
          <cell r="CE455">
            <v>26328</v>
          </cell>
          <cell r="CF455">
            <v>12</v>
          </cell>
          <cell r="CG455" t="str">
            <v>&amp;^%</v>
          </cell>
          <cell r="CH455" t="str">
            <v>&amp;^%</v>
          </cell>
          <cell r="CI455">
            <v>8161</v>
          </cell>
          <cell r="CJ455">
            <v>16</v>
          </cell>
          <cell r="CK455" t="str">
            <v>&amp;^%</v>
          </cell>
          <cell r="CL455" t="str">
            <v>&amp;^%</v>
          </cell>
          <cell r="CN455" t="str">
            <v>South Bucks</v>
          </cell>
          <cell r="CO455" t="str">
            <v>E07000006</v>
          </cell>
          <cell r="CP455">
            <v>26000</v>
          </cell>
          <cell r="CQ455">
            <v>8.1999999999999993</v>
          </cell>
          <cell r="CR455">
            <v>12.72</v>
          </cell>
          <cell r="CS455">
            <v>8.4</v>
          </cell>
          <cell r="CT455">
            <v>17.149999999999999</v>
          </cell>
          <cell r="CU455">
            <v>6.8</v>
          </cell>
          <cell r="CV455">
            <v>6.69</v>
          </cell>
          <cell r="CW455">
            <v>4</v>
          </cell>
          <cell r="CX455" t="str">
            <v>&amp;^%</v>
          </cell>
          <cell r="CY455" t="str">
            <v>&amp;^%</v>
          </cell>
          <cell r="DA455" t="str">
            <v>South Bucks</v>
          </cell>
          <cell r="DB455" t="str">
            <v>E07000006</v>
          </cell>
          <cell r="DC455">
            <v>26000</v>
          </cell>
          <cell r="DD455">
            <v>8.1999999999999993</v>
          </cell>
          <cell r="DE455">
            <v>487.1</v>
          </cell>
          <cell r="DF455">
            <v>12</v>
          </cell>
          <cell r="DG455">
            <v>593</v>
          </cell>
          <cell r="DH455">
            <v>7.4</v>
          </cell>
          <cell r="DI455">
            <v>155.9</v>
          </cell>
          <cell r="DJ455">
            <v>14</v>
          </cell>
          <cell r="DK455" t="str">
            <v>&amp;^%</v>
          </cell>
          <cell r="DL455" t="str">
            <v>&amp;^%</v>
          </cell>
          <cell r="DN455" t="str">
            <v>South Bucks</v>
          </cell>
          <cell r="DO455" t="str">
            <v>E07000006</v>
          </cell>
          <cell r="DP455">
            <v>8000</v>
          </cell>
          <cell r="DQ455">
            <v>14.5</v>
          </cell>
          <cell r="DR455">
            <v>37.5</v>
          </cell>
          <cell r="DS455">
            <v>1.5</v>
          </cell>
          <cell r="DT455">
            <v>38.4</v>
          </cell>
          <cell r="DU455">
            <v>2.7</v>
          </cell>
          <cell r="DV455" t="str">
            <v>&amp;^%</v>
          </cell>
          <cell r="DW455" t="str">
            <v>&amp;^%</v>
          </cell>
          <cell r="DX455" t="str">
            <v>&amp;^%</v>
          </cell>
          <cell r="DY455" t="str">
            <v>&amp;^%</v>
          </cell>
          <cell r="EA455" t="str">
            <v>South Bucks</v>
          </cell>
          <cell r="EB455" t="str">
            <v>E07000006</v>
          </cell>
          <cell r="EC455">
            <v>6000</v>
          </cell>
          <cell r="ED455">
            <v>17.899999999999999</v>
          </cell>
          <cell r="EE455">
            <v>24499</v>
          </cell>
          <cell r="EF455">
            <v>17</v>
          </cell>
          <cell r="EG455">
            <v>27635</v>
          </cell>
          <cell r="EH455">
            <v>8.4</v>
          </cell>
          <cell r="EI455" t="str">
            <v>&amp;^%</v>
          </cell>
          <cell r="EJ455" t="str">
            <v>&amp;^%</v>
          </cell>
          <cell r="EK455" t="str">
            <v>&amp;^%</v>
          </cell>
          <cell r="EL455" t="str">
            <v>&amp;^%</v>
          </cell>
          <cell r="EN455" t="str">
            <v>South Bucks</v>
          </cell>
          <cell r="EO455" t="str">
            <v>E07000006</v>
          </cell>
          <cell r="EP455">
            <v>8000</v>
          </cell>
          <cell r="EQ455">
            <v>14.5</v>
          </cell>
          <cell r="ER455">
            <v>11.83</v>
          </cell>
          <cell r="ES455">
            <v>12</v>
          </cell>
          <cell r="ET455">
            <v>14.15</v>
          </cell>
          <cell r="EU455">
            <v>7.2</v>
          </cell>
          <cell r="EV455">
            <v>7.29</v>
          </cell>
          <cell r="EW455">
            <v>6.4</v>
          </cell>
          <cell r="EX455" t="str">
            <v>&amp;^%</v>
          </cell>
          <cell r="EY455" t="str">
            <v>&amp;^%</v>
          </cell>
          <cell r="FA455" t="str">
            <v>South Bucks</v>
          </cell>
          <cell r="FB455" t="str">
            <v>E07000006</v>
          </cell>
          <cell r="FC455">
            <v>8000</v>
          </cell>
          <cell r="FD455">
            <v>14.5</v>
          </cell>
          <cell r="FE455">
            <v>472</v>
          </cell>
          <cell r="FF455">
            <v>12</v>
          </cell>
          <cell r="FG455">
            <v>543.70000000000005</v>
          </cell>
          <cell r="FH455">
            <v>7</v>
          </cell>
          <cell r="FI455" t="str">
            <v>&amp;^%</v>
          </cell>
          <cell r="FJ455" t="str">
            <v>&amp;^%</v>
          </cell>
          <cell r="FK455" t="str">
            <v>&amp;^%</v>
          </cell>
          <cell r="FL455" t="str">
            <v>&amp;^%</v>
          </cell>
          <cell r="FN455" t="str">
            <v>South Bucks</v>
          </cell>
          <cell r="FO455" t="str">
            <v>E07000006</v>
          </cell>
          <cell r="FP455">
            <v>12000</v>
          </cell>
          <cell r="FQ455">
            <v>12.4</v>
          </cell>
          <cell r="FR455">
            <v>38</v>
          </cell>
          <cell r="FS455">
            <v>1.7</v>
          </cell>
          <cell r="FT455">
            <v>39.9</v>
          </cell>
          <cell r="FU455">
            <v>1.9</v>
          </cell>
          <cell r="FV455">
            <v>35</v>
          </cell>
          <cell r="FW455">
            <v>3.1</v>
          </cell>
          <cell r="FX455" t="str">
            <v>&amp;^%</v>
          </cell>
          <cell r="FY455" t="str">
            <v>&amp;^%</v>
          </cell>
          <cell r="GA455" t="str">
            <v>South Bucks</v>
          </cell>
          <cell r="GB455" t="str">
            <v>E07000006</v>
          </cell>
          <cell r="GC455" t="str">
            <v>&amp;^%</v>
          </cell>
          <cell r="GD455" t="str">
            <v>&amp;^%</v>
          </cell>
          <cell r="GE455">
            <v>36351</v>
          </cell>
          <cell r="GF455">
            <v>12</v>
          </cell>
          <cell r="GG455" t="str">
            <v>&amp;^%</v>
          </cell>
          <cell r="GH455" t="str">
            <v>&amp;^%</v>
          </cell>
          <cell r="GI455">
            <v>17833</v>
          </cell>
          <cell r="GJ455">
            <v>17</v>
          </cell>
          <cell r="GK455" t="str">
            <v>&amp;^%</v>
          </cell>
          <cell r="GL455" t="str">
            <v>&amp;^%</v>
          </cell>
          <cell r="GN455" t="str">
            <v>South Bucks</v>
          </cell>
          <cell r="GO455" t="str">
            <v>E07000006</v>
          </cell>
          <cell r="GP455">
            <v>12000</v>
          </cell>
          <cell r="GQ455">
            <v>12.4</v>
          </cell>
          <cell r="GR455">
            <v>16.46</v>
          </cell>
          <cell r="GS455">
            <v>14</v>
          </cell>
          <cell r="GT455">
            <v>20.27</v>
          </cell>
          <cell r="GU455">
            <v>9.4</v>
          </cell>
          <cell r="GV455">
            <v>8.0500000000000007</v>
          </cell>
          <cell r="GW455">
            <v>8.1</v>
          </cell>
          <cell r="GX455" t="str">
            <v>&amp;^%</v>
          </cell>
          <cell r="GY455" t="str">
            <v>&amp;^%</v>
          </cell>
        </row>
        <row r="456">
          <cell r="A456" t="str">
            <v>Wycombe</v>
          </cell>
          <cell r="B456" t="str">
            <v>E07000007</v>
          </cell>
          <cell r="C456">
            <v>30000</v>
          </cell>
          <cell r="D456">
            <v>7.9</v>
          </cell>
          <cell r="E456">
            <v>604.70000000000005</v>
          </cell>
          <cell r="F456">
            <v>7.8</v>
          </cell>
          <cell r="G456">
            <v>729</v>
          </cell>
          <cell r="H456">
            <v>4.7</v>
          </cell>
          <cell r="I456">
            <v>341.5</v>
          </cell>
          <cell r="J456">
            <v>4.7</v>
          </cell>
          <cell r="K456" t="str">
            <v>&amp;^%</v>
          </cell>
          <cell r="L456" t="str">
            <v>&amp;^%</v>
          </cell>
          <cell r="N456" t="str">
            <v>Wycombe</v>
          </cell>
          <cell r="O456" t="str">
            <v>E07000007</v>
          </cell>
          <cell r="P456">
            <v>49000</v>
          </cell>
          <cell r="Q456">
            <v>6</v>
          </cell>
          <cell r="R456">
            <v>37.5</v>
          </cell>
          <cell r="S456">
            <v>1.5</v>
          </cell>
          <cell r="T456">
            <v>39.1</v>
          </cell>
          <cell r="U456">
            <v>0.7</v>
          </cell>
          <cell r="V456">
            <v>35</v>
          </cell>
          <cell r="W456">
            <v>0.8</v>
          </cell>
          <cell r="X456" t="str">
            <v>&amp;^%</v>
          </cell>
          <cell r="Y456" t="str">
            <v>&amp;^%</v>
          </cell>
          <cell r="AA456" t="str">
            <v>Wycombe</v>
          </cell>
          <cell r="AB456" t="str">
            <v>E07000007</v>
          </cell>
          <cell r="AC456">
            <v>43000</v>
          </cell>
          <cell r="AD456">
            <v>10.7</v>
          </cell>
          <cell r="AE456">
            <v>28864</v>
          </cell>
          <cell r="AF456">
            <v>9.5</v>
          </cell>
          <cell r="AG456">
            <v>36170</v>
          </cell>
          <cell r="AH456">
            <v>7.3</v>
          </cell>
          <cell r="AI456" t="str">
            <v>&amp;^%</v>
          </cell>
          <cell r="AJ456" t="str">
            <v>&amp;^%</v>
          </cell>
          <cell r="AK456" t="str">
            <v>&amp;^%</v>
          </cell>
          <cell r="AL456" t="str">
            <v>&amp;^%</v>
          </cell>
          <cell r="AN456" t="str">
            <v>Wycombe</v>
          </cell>
          <cell r="AO456" t="str">
            <v>E07000007</v>
          </cell>
          <cell r="AP456">
            <v>49000</v>
          </cell>
          <cell r="AQ456">
            <v>6</v>
          </cell>
          <cell r="AR456">
            <v>14.78</v>
          </cell>
          <cell r="AS456">
            <v>5.9</v>
          </cell>
          <cell r="AT456">
            <v>17.41</v>
          </cell>
          <cell r="AU456">
            <v>3.8</v>
          </cell>
          <cell r="AV456">
            <v>8.0399999999999991</v>
          </cell>
          <cell r="AW456">
            <v>3.6</v>
          </cell>
          <cell r="AX456" t="str">
            <v>&amp;^%</v>
          </cell>
          <cell r="AY456" t="str">
            <v>&amp;^%</v>
          </cell>
          <cell r="BA456" t="str">
            <v>Wycombe</v>
          </cell>
          <cell r="BB456" t="str">
            <v>E07000007</v>
          </cell>
          <cell r="BC456">
            <v>49000</v>
          </cell>
          <cell r="BD456">
            <v>6</v>
          </cell>
          <cell r="BE456">
            <v>577</v>
          </cell>
          <cell r="BF456">
            <v>5.2</v>
          </cell>
          <cell r="BG456">
            <v>680.5</v>
          </cell>
          <cell r="BH456">
            <v>3.7</v>
          </cell>
          <cell r="BI456">
            <v>320</v>
          </cell>
          <cell r="BJ456">
            <v>3.3</v>
          </cell>
          <cell r="BK456" t="str">
            <v>&amp;^%</v>
          </cell>
          <cell r="BL456" t="str">
            <v>&amp;^%</v>
          </cell>
          <cell r="BN456" t="str">
            <v>Wycombe</v>
          </cell>
          <cell r="BO456" t="str">
            <v>E07000007</v>
          </cell>
          <cell r="BP456">
            <v>65000</v>
          </cell>
          <cell r="BQ456">
            <v>5.0999999999999996</v>
          </cell>
          <cell r="BR456">
            <v>37.4</v>
          </cell>
          <cell r="BS456">
            <v>0.3</v>
          </cell>
          <cell r="BT456">
            <v>33.5</v>
          </cell>
          <cell r="BU456">
            <v>1.6</v>
          </cell>
          <cell r="BV456">
            <v>15.1</v>
          </cell>
          <cell r="BW456">
            <v>13</v>
          </cell>
          <cell r="BX456">
            <v>43</v>
          </cell>
          <cell r="BY456">
            <v>16</v>
          </cell>
          <cell r="CA456" t="str">
            <v>Wycombe</v>
          </cell>
          <cell r="CB456" t="str">
            <v>E07000007</v>
          </cell>
          <cell r="CC456">
            <v>56000</v>
          </cell>
          <cell r="CD456">
            <v>8.6</v>
          </cell>
          <cell r="CE456">
            <v>24563</v>
          </cell>
          <cell r="CF456">
            <v>11</v>
          </cell>
          <cell r="CG456">
            <v>29774</v>
          </cell>
          <cell r="CH456">
            <v>6.5</v>
          </cell>
          <cell r="CI456">
            <v>5994</v>
          </cell>
          <cell r="CJ456">
            <v>18</v>
          </cell>
          <cell r="CK456" t="str">
            <v>&amp;^%</v>
          </cell>
          <cell r="CL456" t="str">
            <v>&amp;^%</v>
          </cell>
          <cell r="CN456" t="str">
            <v>Wycombe</v>
          </cell>
          <cell r="CO456" t="str">
            <v>E07000007</v>
          </cell>
          <cell r="CP456">
            <v>65000</v>
          </cell>
          <cell r="CQ456">
            <v>5.0999999999999996</v>
          </cell>
          <cell r="CR456">
            <v>12.82</v>
          </cell>
          <cell r="CS456">
            <v>5</v>
          </cell>
          <cell r="CT456">
            <v>16.510000000000002</v>
          </cell>
          <cell r="CU456">
            <v>3.6</v>
          </cell>
          <cell r="CV456">
            <v>6.5</v>
          </cell>
          <cell r="CW456">
            <v>2.9</v>
          </cell>
          <cell r="CX456" t="str">
            <v>&amp;^%</v>
          </cell>
          <cell r="CY456" t="str">
            <v>&amp;^%</v>
          </cell>
          <cell r="DA456" t="str">
            <v>Wycombe</v>
          </cell>
          <cell r="DB456" t="str">
            <v>E07000007</v>
          </cell>
          <cell r="DC456">
            <v>65000</v>
          </cell>
          <cell r="DD456">
            <v>5.0999999999999996</v>
          </cell>
          <cell r="DE456">
            <v>479.1</v>
          </cell>
          <cell r="DF456">
            <v>4.8</v>
          </cell>
          <cell r="DG456">
            <v>553.20000000000005</v>
          </cell>
          <cell r="DH456">
            <v>4</v>
          </cell>
          <cell r="DI456">
            <v>107.9</v>
          </cell>
          <cell r="DJ456">
            <v>13</v>
          </cell>
          <cell r="DK456" t="str">
            <v>&amp;^%</v>
          </cell>
          <cell r="DL456" t="str">
            <v>&amp;^%</v>
          </cell>
          <cell r="DN456" t="str">
            <v>Wycombe</v>
          </cell>
          <cell r="DO456" t="str">
            <v>E07000007</v>
          </cell>
          <cell r="DP456">
            <v>19000</v>
          </cell>
          <cell r="DQ456">
            <v>9.1999999999999993</v>
          </cell>
          <cell r="DR456">
            <v>37.4</v>
          </cell>
          <cell r="DS456">
            <v>0.4</v>
          </cell>
          <cell r="DT456">
            <v>37.299999999999997</v>
          </cell>
          <cell r="DU456">
            <v>0.8</v>
          </cell>
          <cell r="DV456">
            <v>32.5</v>
          </cell>
          <cell r="DW456">
            <v>2</v>
          </cell>
          <cell r="DX456" t="str">
            <v>&amp;^%</v>
          </cell>
          <cell r="DY456" t="str">
            <v>&amp;^%</v>
          </cell>
          <cell r="EA456" t="str">
            <v>Wycombe</v>
          </cell>
          <cell r="EB456" t="str">
            <v>E07000007</v>
          </cell>
          <cell r="EC456">
            <v>16000</v>
          </cell>
          <cell r="ED456">
            <v>11.3</v>
          </cell>
          <cell r="EE456">
            <v>24922</v>
          </cell>
          <cell r="EF456">
            <v>9.9</v>
          </cell>
          <cell r="EG456">
            <v>31083</v>
          </cell>
          <cell r="EH456">
            <v>7.9</v>
          </cell>
          <cell r="EI456">
            <v>15156</v>
          </cell>
          <cell r="EJ456">
            <v>8.4</v>
          </cell>
          <cell r="EK456" t="str">
            <v>&amp;^%</v>
          </cell>
          <cell r="EL456" t="str">
            <v>&amp;^%</v>
          </cell>
          <cell r="EN456" t="str">
            <v>Wycombe</v>
          </cell>
          <cell r="EO456" t="str">
            <v>E07000007</v>
          </cell>
          <cell r="EP456">
            <v>19000</v>
          </cell>
          <cell r="EQ456">
            <v>9.1999999999999993</v>
          </cell>
          <cell r="ER456">
            <v>14.29</v>
          </cell>
          <cell r="ES456">
            <v>8.1999999999999993</v>
          </cell>
          <cell r="ET456">
            <v>16.2</v>
          </cell>
          <cell r="EU456">
            <v>5.7</v>
          </cell>
          <cell r="EV456">
            <v>8.01</v>
          </cell>
          <cell r="EW456">
            <v>5.3</v>
          </cell>
          <cell r="EX456" t="str">
            <v>&amp;^%</v>
          </cell>
          <cell r="EY456" t="str">
            <v>&amp;^%</v>
          </cell>
          <cell r="FA456" t="str">
            <v>Wycombe</v>
          </cell>
          <cell r="FB456" t="str">
            <v>E07000007</v>
          </cell>
          <cell r="FC456">
            <v>19000</v>
          </cell>
          <cell r="FD456">
            <v>9.1999999999999993</v>
          </cell>
          <cell r="FE456">
            <v>520</v>
          </cell>
          <cell r="FF456">
            <v>8.4</v>
          </cell>
          <cell r="FG456">
            <v>603.6</v>
          </cell>
          <cell r="FH456">
            <v>5.6</v>
          </cell>
          <cell r="FI456">
            <v>297.39999999999998</v>
          </cell>
          <cell r="FJ456">
            <v>6.1</v>
          </cell>
          <cell r="FK456" t="str">
            <v>&amp;^%</v>
          </cell>
          <cell r="FL456" t="str">
            <v>&amp;^%</v>
          </cell>
          <cell r="FN456" t="str">
            <v>Wycombe</v>
          </cell>
          <cell r="FO456" t="str">
            <v>E07000007</v>
          </cell>
          <cell r="FP456">
            <v>30000</v>
          </cell>
          <cell r="FQ456">
            <v>7.9</v>
          </cell>
          <cell r="FR456">
            <v>39</v>
          </cell>
          <cell r="FS456">
            <v>1.6</v>
          </cell>
          <cell r="FT456">
            <v>40.200000000000003</v>
          </cell>
          <cell r="FU456">
            <v>1</v>
          </cell>
          <cell r="FV456">
            <v>36.1</v>
          </cell>
          <cell r="FW456">
            <v>1.5</v>
          </cell>
          <cell r="FX456" t="str">
            <v>&amp;^%</v>
          </cell>
          <cell r="FY456" t="str">
            <v>&amp;^%</v>
          </cell>
          <cell r="GA456" t="str">
            <v>Wycombe</v>
          </cell>
          <cell r="GB456" t="str">
            <v>E07000007</v>
          </cell>
          <cell r="GC456">
            <v>27000</v>
          </cell>
          <cell r="GD456">
            <v>15.5</v>
          </cell>
          <cell r="GE456" t="str">
            <v>&amp;^%</v>
          </cell>
          <cell r="GF456" t="str">
            <v>&amp;^%</v>
          </cell>
          <cell r="GG456">
            <v>39092</v>
          </cell>
          <cell r="GH456">
            <v>11</v>
          </cell>
          <cell r="GI456" t="str">
            <v>&amp;^%</v>
          </cell>
          <cell r="GJ456" t="str">
            <v>&amp;^%</v>
          </cell>
          <cell r="GK456" t="str">
            <v>&amp;^%</v>
          </cell>
          <cell r="GL456" t="str">
            <v>&amp;^%</v>
          </cell>
          <cell r="GN456" t="str">
            <v>Wycombe</v>
          </cell>
          <cell r="GO456" t="str">
            <v>E07000007</v>
          </cell>
          <cell r="GP456">
            <v>30000</v>
          </cell>
          <cell r="GQ456">
            <v>7.9</v>
          </cell>
          <cell r="GR456">
            <v>15.31</v>
          </cell>
          <cell r="GS456">
            <v>6.8</v>
          </cell>
          <cell r="GT456">
            <v>18.12</v>
          </cell>
          <cell r="GU456">
            <v>4.9000000000000004</v>
          </cell>
          <cell r="GV456">
            <v>8.0399999999999991</v>
          </cell>
          <cell r="GW456">
            <v>5.8</v>
          </cell>
          <cell r="GX456" t="str">
            <v>&amp;^%</v>
          </cell>
          <cell r="GY456" t="str">
            <v>&amp;^%</v>
          </cell>
        </row>
        <row r="457">
          <cell r="A457" t="str">
            <v>Eastbourne</v>
          </cell>
          <cell r="B457" t="str">
            <v>E07000061</v>
          </cell>
          <cell r="C457">
            <v>13000</v>
          </cell>
          <cell r="D457">
            <v>11.8</v>
          </cell>
          <cell r="E457">
            <v>521.79999999999995</v>
          </cell>
          <cell r="F457">
            <v>13</v>
          </cell>
          <cell r="G457">
            <v>621.9</v>
          </cell>
          <cell r="H457">
            <v>8.3000000000000007</v>
          </cell>
          <cell r="I457">
            <v>273.7</v>
          </cell>
          <cell r="J457">
            <v>7.7</v>
          </cell>
          <cell r="K457" t="str">
            <v>&amp;^%</v>
          </cell>
          <cell r="L457" t="str">
            <v>&amp;^%</v>
          </cell>
          <cell r="N457" t="str">
            <v>Eastbourne</v>
          </cell>
          <cell r="O457" t="str">
            <v>E07000061</v>
          </cell>
          <cell r="P457">
            <v>23000</v>
          </cell>
          <cell r="Q457">
            <v>8.6</v>
          </cell>
          <cell r="R457">
            <v>37.5</v>
          </cell>
          <cell r="S457">
            <v>0.7</v>
          </cell>
          <cell r="T457">
            <v>38.4</v>
          </cell>
          <cell r="U457">
            <v>1</v>
          </cell>
          <cell r="V457">
            <v>33.9</v>
          </cell>
          <cell r="W457">
            <v>2</v>
          </cell>
          <cell r="X457" t="str">
            <v>&amp;^%</v>
          </cell>
          <cell r="Y457" t="str">
            <v>&amp;^%</v>
          </cell>
          <cell r="AA457" t="str">
            <v>Eastbourne</v>
          </cell>
          <cell r="AB457" t="str">
            <v>E07000061</v>
          </cell>
          <cell r="AC457">
            <v>21000</v>
          </cell>
          <cell r="AD457">
            <v>10</v>
          </cell>
          <cell r="AE457">
            <v>23119</v>
          </cell>
          <cell r="AF457">
            <v>10</v>
          </cell>
          <cell r="AG457">
            <v>27601</v>
          </cell>
          <cell r="AH457">
            <v>6.5</v>
          </cell>
          <cell r="AI457">
            <v>12704</v>
          </cell>
          <cell r="AJ457">
            <v>7.9</v>
          </cell>
          <cell r="AK457" t="str">
            <v>&amp;^%</v>
          </cell>
          <cell r="AL457" t="str">
            <v>&amp;^%</v>
          </cell>
          <cell r="AN457" t="str">
            <v>Eastbourne</v>
          </cell>
          <cell r="AO457" t="str">
            <v>E07000061</v>
          </cell>
          <cell r="AP457">
            <v>23000</v>
          </cell>
          <cell r="AQ457">
            <v>8.6</v>
          </cell>
          <cell r="AR457">
            <v>12.53</v>
          </cell>
          <cell r="AS457">
            <v>9.8000000000000007</v>
          </cell>
          <cell r="AT457">
            <v>14.81</v>
          </cell>
          <cell r="AU457">
            <v>5.7</v>
          </cell>
          <cell r="AV457">
            <v>6.78</v>
          </cell>
          <cell r="AW457">
            <v>4</v>
          </cell>
          <cell r="AX457" t="str">
            <v>&amp;^%</v>
          </cell>
          <cell r="AY457" t="str">
            <v>&amp;^%</v>
          </cell>
          <cell r="BA457" t="str">
            <v>Eastbourne</v>
          </cell>
          <cell r="BB457" t="str">
            <v>E07000061</v>
          </cell>
          <cell r="BC457">
            <v>23000</v>
          </cell>
          <cell r="BD457">
            <v>8.6</v>
          </cell>
          <cell r="BE457">
            <v>485.3</v>
          </cell>
          <cell r="BF457">
            <v>9.3000000000000007</v>
          </cell>
          <cell r="BG457">
            <v>568.1</v>
          </cell>
          <cell r="BH457">
            <v>5.6</v>
          </cell>
          <cell r="BI457">
            <v>276</v>
          </cell>
          <cell r="BJ457">
            <v>6.3</v>
          </cell>
          <cell r="BK457" t="str">
            <v>&amp;^%</v>
          </cell>
          <cell r="BL457" t="str">
            <v>&amp;^%</v>
          </cell>
          <cell r="BN457" t="str">
            <v>Eastbourne</v>
          </cell>
          <cell r="BO457" t="str">
            <v>E07000061</v>
          </cell>
          <cell r="BP457">
            <v>34000</v>
          </cell>
          <cell r="BQ457">
            <v>6.9</v>
          </cell>
          <cell r="BR457">
            <v>36.4</v>
          </cell>
          <cell r="BS457">
            <v>2.2999999999999998</v>
          </cell>
          <cell r="BT457">
            <v>31.1</v>
          </cell>
          <cell r="BU457">
            <v>2.5</v>
          </cell>
          <cell r="BV457">
            <v>12.5</v>
          </cell>
          <cell r="BW457">
            <v>13</v>
          </cell>
          <cell r="BX457" t="str">
            <v>&amp;^%</v>
          </cell>
          <cell r="BY457" t="str">
            <v>&amp;^%</v>
          </cell>
          <cell r="CA457" t="str">
            <v>Eastbourne</v>
          </cell>
          <cell r="CB457" t="str">
            <v>E07000061</v>
          </cell>
          <cell r="CC457">
            <v>30000</v>
          </cell>
          <cell r="CD457">
            <v>8.1</v>
          </cell>
          <cell r="CE457">
            <v>18328</v>
          </cell>
          <cell r="CF457">
            <v>8.9</v>
          </cell>
          <cell r="CG457">
            <v>22277</v>
          </cell>
          <cell r="CH457">
            <v>6.6</v>
          </cell>
          <cell r="CI457">
            <v>4958</v>
          </cell>
          <cell r="CJ457">
            <v>16</v>
          </cell>
          <cell r="CK457" t="str">
            <v>&amp;^%</v>
          </cell>
          <cell r="CL457" t="str">
            <v>&amp;^%</v>
          </cell>
          <cell r="CN457" t="str">
            <v>Eastbourne</v>
          </cell>
          <cell r="CO457" t="str">
            <v>E07000061</v>
          </cell>
          <cell r="CP457">
            <v>34000</v>
          </cell>
          <cell r="CQ457">
            <v>6.9</v>
          </cell>
          <cell r="CR457">
            <v>10.49</v>
          </cell>
          <cell r="CS457">
            <v>7.3</v>
          </cell>
          <cell r="CT457">
            <v>13.97</v>
          </cell>
          <cell r="CU457">
            <v>5</v>
          </cell>
          <cell r="CV457">
            <v>6.34</v>
          </cell>
          <cell r="CW457">
            <v>2.2000000000000002</v>
          </cell>
          <cell r="CX457" t="str">
            <v>&amp;^%</v>
          </cell>
          <cell r="CY457" t="str">
            <v>&amp;^%</v>
          </cell>
          <cell r="DA457" t="str">
            <v>Eastbourne</v>
          </cell>
          <cell r="DB457" t="str">
            <v>E07000061</v>
          </cell>
          <cell r="DC457">
            <v>34000</v>
          </cell>
          <cell r="DD457">
            <v>6.9</v>
          </cell>
          <cell r="DE457">
            <v>352.3</v>
          </cell>
          <cell r="DF457">
            <v>8.3000000000000007</v>
          </cell>
          <cell r="DG457">
            <v>434.8</v>
          </cell>
          <cell r="DH457">
            <v>5.8</v>
          </cell>
          <cell r="DI457">
            <v>97.1</v>
          </cell>
          <cell r="DJ457">
            <v>12</v>
          </cell>
          <cell r="DK457" t="str">
            <v>&amp;^%</v>
          </cell>
          <cell r="DL457" t="str">
            <v>&amp;^%</v>
          </cell>
          <cell r="DN457" t="str">
            <v>Eastbourne</v>
          </cell>
          <cell r="DO457" t="str">
            <v>E07000061</v>
          </cell>
          <cell r="DP457">
            <v>10000</v>
          </cell>
          <cell r="DQ457">
            <v>12.7</v>
          </cell>
          <cell r="DR457">
            <v>37.5</v>
          </cell>
          <cell r="DS457">
            <v>0.4</v>
          </cell>
          <cell r="DT457">
            <v>37</v>
          </cell>
          <cell r="DU457">
            <v>1.2</v>
          </cell>
          <cell r="DV457" t="str">
            <v>&amp;^%</v>
          </cell>
          <cell r="DW457" t="str">
            <v>&amp;^%</v>
          </cell>
          <cell r="DX457" t="str">
            <v>&amp;^%</v>
          </cell>
          <cell r="DY457" t="str">
            <v>&amp;^%</v>
          </cell>
          <cell r="EA457" t="str">
            <v>Eastbourne</v>
          </cell>
          <cell r="EB457" t="str">
            <v>E07000061</v>
          </cell>
          <cell r="EC457">
            <v>9000</v>
          </cell>
          <cell r="ED457">
            <v>15</v>
          </cell>
          <cell r="EE457">
            <v>23270</v>
          </cell>
          <cell r="EF457">
            <v>13</v>
          </cell>
          <cell r="EG457">
            <v>25000</v>
          </cell>
          <cell r="EH457">
            <v>6.5</v>
          </cell>
          <cell r="EI457" t="str">
            <v>&amp;^%</v>
          </cell>
          <cell r="EJ457" t="str">
            <v>&amp;^%</v>
          </cell>
          <cell r="EK457" t="str">
            <v>&amp;^%</v>
          </cell>
          <cell r="EL457" t="str">
            <v>&amp;^%</v>
          </cell>
          <cell r="EN457" t="str">
            <v>Eastbourne</v>
          </cell>
          <cell r="EO457" t="str">
            <v>E07000061</v>
          </cell>
          <cell r="EP457">
            <v>10000</v>
          </cell>
          <cell r="EQ457">
            <v>12.7</v>
          </cell>
          <cell r="ER457">
            <v>13.68</v>
          </cell>
          <cell r="ES457">
            <v>12</v>
          </cell>
          <cell r="ET457">
            <v>13.46</v>
          </cell>
          <cell r="EU457">
            <v>5.4</v>
          </cell>
          <cell r="EV457">
            <v>6.77</v>
          </cell>
          <cell r="EW457">
            <v>4.5999999999999996</v>
          </cell>
          <cell r="EX457" t="str">
            <v>&amp;^%</v>
          </cell>
          <cell r="EY457" t="str">
            <v>&amp;^%</v>
          </cell>
          <cell r="FA457" t="str">
            <v>Eastbourne</v>
          </cell>
          <cell r="FB457" t="str">
            <v>E07000061</v>
          </cell>
          <cell r="FC457">
            <v>10000</v>
          </cell>
          <cell r="FD457">
            <v>12.7</v>
          </cell>
          <cell r="FE457">
            <v>458.6</v>
          </cell>
          <cell r="FF457">
            <v>12</v>
          </cell>
          <cell r="FG457">
            <v>498.5</v>
          </cell>
          <cell r="FH457">
            <v>5.3</v>
          </cell>
          <cell r="FI457">
            <v>279.5</v>
          </cell>
          <cell r="FJ457">
            <v>9.1999999999999993</v>
          </cell>
          <cell r="FK457" t="str">
            <v>&amp;^%</v>
          </cell>
          <cell r="FL457" t="str">
            <v>&amp;^%</v>
          </cell>
          <cell r="FN457" t="str">
            <v>Eastbourne</v>
          </cell>
          <cell r="FO457" t="str">
            <v>E07000061</v>
          </cell>
          <cell r="FP457">
            <v>13000</v>
          </cell>
          <cell r="FQ457">
            <v>11.8</v>
          </cell>
          <cell r="FR457">
            <v>37.700000000000003</v>
          </cell>
          <cell r="FS457">
            <v>2</v>
          </cell>
          <cell r="FT457">
            <v>39.4</v>
          </cell>
          <cell r="FU457">
            <v>1.3</v>
          </cell>
          <cell r="FV457">
            <v>35</v>
          </cell>
          <cell r="FW457">
            <v>1.4</v>
          </cell>
          <cell r="FX457" t="str">
            <v>&amp;^%</v>
          </cell>
          <cell r="FY457" t="str">
            <v>&amp;^%</v>
          </cell>
          <cell r="GA457" t="str">
            <v>Eastbourne</v>
          </cell>
          <cell r="GB457" t="str">
            <v>E07000061</v>
          </cell>
          <cell r="GC457">
            <v>12000</v>
          </cell>
          <cell r="GD457">
            <v>13.3</v>
          </cell>
          <cell r="GE457">
            <v>22648</v>
          </cell>
          <cell r="GF457">
            <v>19</v>
          </cell>
          <cell r="GG457">
            <v>29526</v>
          </cell>
          <cell r="GH457">
            <v>9.6999999999999993</v>
          </cell>
          <cell r="GI457">
            <v>12542</v>
          </cell>
          <cell r="GJ457">
            <v>9.5</v>
          </cell>
          <cell r="GK457" t="str">
            <v>&amp;^%</v>
          </cell>
          <cell r="GL457" t="str">
            <v>&amp;^%</v>
          </cell>
          <cell r="GN457" t="str">
            <v>Eastbourne</v>
          </cell>
          <cell r="GO457" t="str">
            <v>E07000061</v>
          </cell>
          <cell r="GP457">
            <v>13000</v>
          </cell>
          <cell r="GQ457">
            <v>11.8</v>
          </cell>
          <cell r="GR457">
            <v>11.99</v>
          </cell>
          <cell r="GS457">
            <v>14</v>
          </cell>
          <cell r="GT457">
            <v>15.79</v>
          </cell>
          <cell r="GU457">
            <v>8.4</v>
          </cell>
          <cell r="GV457">
            <v>6.73</v>
          </cell>
          <cell r="GW457">
            <v>5.6</v>
          </cell>
          <cell r="GX457" t="str">
            <v>&amp;^%</v>
          </cell>
          <cell r="GY457" t="str">
            <v>&amp;^%</v>
          </cell>
        </row>
        <row r="458">
          <cell r="A458" t="str">
            <v>Hastings</v>
          </cell>
          <cell r="B458" t="str">
            <v>E07000062</v>
          </cell>
          <cell r="C458">
            <v>11000</v>
          </cell>
          <cell r="D458">
            <v>13.1</v>
          </cell>
          <cell r="E458">
            <v>490.5</v>
          </cell>
          <cell r="F458">
            <v>11</v>
          </cell>
          <cell r="G458">
            <v>561.5</v>
          </cell>
          <cell r="H458">
            <v>7.4</v>
          </cell>
          <cell r="I458" t="str">
            <v>&amp;^%</v>
          </cell>
          <cell r="J458" t="str">
            <v>&amp;^%</v>
          </cell>
          <cell r="K458" t="str">
            <v>&amp;^%</v>
          </cell>
          <cell r="L458" t="str">
            <v>&amp;^%</v>
          </cell>
          <cell r="N458" t="str">
            <v>Hastings</v>
          </cell>
          <cell r="O458" t="str">
            <v>E07000062</v>
          </cell>
          <cell r="P458">
            <v>19000</v>
          </cell>
          <cell r="Q458">
            <v>9.6</v>
          </cell>
          <cell r="R458">
            <v>37.5</v>
          </cell>
          <cell r="S458">
            <v>0.4</v>
          </cell>
          <cell r="T458">
            <v>38.200000000000003</v>
          </cell>
          <cell r="U458">
            <v>1.2</v>
          </cell>
          <cell r="V458">
            <v>32.5</v>
          </cell>
          <cell r="W458">
            <v>4.7</v>
          </cell>
          <cell r="X458" t="str">
            <v>&amp;^%</v>
          </cell>
          <cell r="Y458" t="str">
            <v>&amp;^%</v>
          </cell>
          <cell r="AA458" t="str">
            <v>Hastings</v>
          </cell>
          <cell r="AB458" t="str">
            <v>E07000062</v>
          </cell>
          <cell r="AC458">
            <v>17000</v>
          </cell>
          <cell r="AD458">
            <v>12.5</v>
          </cell>
          <cell r="AE458">
            <v>22515</v>
          </cell>
          <cell r="AF458">
            <v>6.8</v>
          </cell>
          <cell r="AG458">
            <v>26647</v>
          </cell>
          <cell r="AH458">
            <v>6.6</v>
          </cell>
          <cell r="AI458">
            <v>14243</v>
          </cell>
          <cell r="AJ458">
            <v>8.4</v>
          </cell>
          <cell r="AK458" t="str">
            <v>&amp;^%</v>
          </cell>
          <cell r="AL458" t="str">
            <v>&amp;^%</v>
          </cell>
          <cell r="AN458" t="str">
            <v>Hastings</v>
          </cell>
          <cell r="AO458" t="str">
            <v>E07000062</v>
          </cell>
          <cell r="AP458">
            <v>19000</v>
          </cell>
          <cell r="AQ458">
            <v>9.6</v>
          </cell>
          <cell r="AR458">
            <v>11.77</v>
          </cell>
          <cell r="AS458">
            <v>8.5</v>
          </cell>
          <cell r="AT458">
            <v>13.77</v>
          </cell>
          <cell r="AU458">
            <v>5.5</v>
          </cell>
          <cell r="AV458">
            <v>7.21</v>
          </cell>
          <cell r="AW458">
            <v>4.0999999999999996</v>
          </cell>
          <cell r="AX458" t="str">
            <v>&amp;^%</v>
          </cell>
          <cell r="AY458" t="str">
            <v>&amp;^%</v>
          </cell>
          <cell r="BA458" t="str">
            <v>Hastings</v>
          </cell>
          <cell r="BB458" t="str">
            <v>E07000062</v>
          </cell>
          <cell r="BC458">
            <v>19000</v>
          </cell>
          <cell r="BD458">
            <v>9.6</v>
          </cell>
          <cell r="BE458">
            <v>450.9</v>
          </cell>
          <cell r="BF458">
            <v>7.5</v>
          </cell>
          <cell r="BG458">
            <v>526.20000000000005</v>
          </cell>
          <cell r="BH458">
            <v>5.3</v>
          </cell>
          <cell r="BI458">
            <v>280.89999999999998</v>
          </cell>
          <cell r="BJ458">
            <v>4.0999999999999996</v>
          </cell>
          <cell r="BK458" t="str">
            <v>&amp;^%</v>
          </cell>
          <cell r="BL458" t="str">
            <v>&amp;^%</v>
          </cell>
          <cell r="BN458" t="str">
            <v>Hastings</v>
          </cell>
          <cell r="BO458" t="str">
            <v>E07000062</v>
          </cell>
          <cell r="BP458">
            <v>26000</v>
          </cell>
          <cell r="BQ458">
            <v>7.9</v>
          </cell>
          <cell r="BR458">
            <v>37</v>
          </cell>
          <cell r="BS458">
            <v>0.6</v>
          </cell>
          <cell r="BT458">
            <v>32.5</v>
          </cell>
          <cell r="BU458">
            <v>2.5</v>
          </cell>
          <cell r="BV458">
            <v>14.9</v>
          </cell>
          <cell r="BW458">
            <v>11</v>
          </cell>
          <cell r="BX458" t="str">
            <v>&amp;^%</v>
          </cell>
          <cell r="BY458" t="str">
            <v>&amp;^%</v>
          </cell>
          <cell r="CA458" t="str">
            <v>Hastings</v>
          </cell>
          <cell r="CB458" t="str">
            <v>E07000062</v>
          </cell>
          <cell r="CC458">
            <v>23000</v>
          </cell>
          <cell r="CD458">
            <v>10.1</v>
          </cell>
          <cell r="CE458">
            <v>19140</v>
          </cell>
          <cell r="CF458">
            <v>8.3000000000000007</v>
          </cell>
          <cell r="CG458">
            <v>21806</v>
          </cell>
          <cell r="CH458">
            <v>7.1</v>
          </cell>
          <cell r="CI458">
            <v>5946</v>
          </cell>
          <cell r="CJ458">
            <v>16</v>
          </cell>
          <cell r="CK458" t="str">
            <v>&amp;^%</v>
          </cell>
          <cell r="CL458" t="str">
            <v>&amp;^%</v>
          </cell>
          <cell r="CN458" t="str">
            <v>Hastings</v>
          </cell>
          <cell r="CO458" t="str">
            <v>E07000062</v>
          </cell>
          <cell r="CP458">
            <v>26000</v>
          </cell>
          <cell r="CQ458">
            <v>7.9</v>
          </cell>
          <cell r="CR458">
            <v>9.6999999999999993</v>
          </cell>
          <cell r="CS458">
            <v>6.8</v>
          </cell>
          <cell r="CT458">
            <v>12.88</v>
          </cell>
          <cell r="CU458">
            <v>5.0999999999999996</v>
          </cell>
          <cell r="CV458">
            <v>6.27</v>
          </cell>
          <cell r="CW458">
            <v>1.9</v>
          </cell>
          <cell r="CX458" t="str">
            <v>&amp;^%</v>
          </cell>
          <cell r="CY458" t="str">
            <v>&amp;^%</v>
          </cell>
          <cell r="DA458" t="str">
            <v>Hastings</v>
          </cell>
          <cell r="DB458" t="str">
            <v>E07000062</v>
          </cell>
          <cell r="DC458">
            <v>26000</v>
          </cell>
          <cell r="DD458">
            <v>7.9</v>
          </cell>
          <cell r="DE458">
            <v>368.1</v>
          </cell>
          <cell r="DF458">
            <v>8.4</v>
          </cell>
          <cell r="DG458">
            <v>418.8</v>
          </cell>
          <cell r="DH458">
            <v>5.8</v>
          </cell>
          <cell r="DI458">
            <v>100.8</v>
          </cell>
          <cell r="DJ458">
            <v>11</v>
          </cell>
          <cell r="DK458" t="str">
            <v>&amp;^%</v>
          </cell>
          <cell r="DL458" t="str">
            <v>&amp;^%</v>
          </cell>
          <cell r="DN458" t="str">
            <v>Hastings</v>
          </cell>
          <cell r="DO458" t="str">
            <v>E07000062</v>
          </cell>
          <cell r="DP458">
            <v>8000</v>
          </cell>
          <cell r="DQ458">
            <v>13.9</v>
          </cell>
          <cell r="DR458">
            <v>37</v>
          </cell>
          <cell r="DS458">
            <v>0.4</v>
          </cell>
          <cell r="DT458">
            <v>37.200000000000003</v>
          </cell>
          <cell r="DU458">
            <v>1.1000000000000001</v>
          </cell>
          <cell r="DV458" t="str">
            <v>&amp;^%</v>
          </cell>
          <cell r="DW458" t="str">
            <v>&amp;^%</v>
          </cell>
          <cell r="DX458" t="str">
            <v>&amp;^%</v>
          </cell>
          <cell r="DY458" t="str">
            <v>&amp;^%</v>
          </cell>
          <cell r="EA458" t="str">
            <v>Hastings</v>
          </cell>
          <cell r="EB458" t="str">
            <v>E07000062</v>
          </cell>
          <cell r="EC458">
            <v>7000</v>
          </cell>
          <cell r="ED458">
            <v>16.5</v>
          </cell>
          <cell r="EE458">
            <v>21561</v>
          </cell>
          <cell r="EF458">
            <v>12</v>
          </cell>
          <cell r="EG458">
            <v>24916</v>
          </cell>
          <cell r="EH458">
            <v>8.6999999999999993</v>
          </cell>
          <cell r="EI458" t="str">
            <v>&amp;^%</v>
          </cell>
          <cell r="EJ458" t="str">
            <v>&amp;^%</v>
          </cell>
          <cell r="EK458" t="str">
            <v>&amp;^%</v>
          </cell>
          <cell r="EL458" t="str">
            <v>&amp;^%</v>
          </cell>
          <cell r="EN458" t="str">
            <v>Hastings</v>
          </cell>
          <cell r="EO458" t="str">
            <v>E07000062</v>
          </cell>
          <cell r="EP458">
            <v>8000</v>
          </cell>
          <cell r="EQ458">
            <v>13.9</v>
          </cell>
          <cell r="ER458">
            <v>11.24</v>
          </cell>
          <cell r="ES458">
            <v>10</v>
          </cell>
          <cell r="ET458">
            <v>12.88</v>
          </cell>
          <cell r="EU458">
            <v>6.9</v>
          </cell>
          <cell r="EV458">
            <v>6.77</v>
          </cell>
          <cell r="EW458">
            <v>4.5</v>
          </cell>
          <cell r="EX458" t="str">
            <v>&amp;^%</v>
          </cell>
          <cell r="EY458" t="str">
            <v>&amp;^%</v>
          </cell>
          <cell r="FA458" t="str">
            <v>Hastings</v>
          </cell>
          <cell r="FB458" t="str">
            <v>E07000062</v>
          </cell>
          <cell r="FC458">
            <v>8000</v>
          </cell>
          <cell r="FD458">
            <v>13.9</v>
          </cell>
          <cell r="FE458">
            <v>414.5</v>
          </cell>
          <cell r="FF458">
            <v>9.1999999999999993</v>
          </cell>
          <cell r="FG458">
            <v>479.3</v>
          </cell>
          <cell r="FH458">
            <v>6.7</v>
          </cell>
          <cell r="FI458">
            <v>263.2</v>
          </cell>
          <cell r="FJ458">
            <v>4.7</v>
          </cell>
          <cell r="FK458" t="str">
            <v>&amp;^%</v>
          </cell>
          <cell r="FL458" t="str">
            <v>&amp;^%</v>
          </cell>
          <cell r="FN458" t="str">
            <v>Hastings</v>
          </cell>
          <cell r="FO458" t="str">
            <v>E07000062</v>
          </cell>
          <cell r="FP458">
            <v>11000</v>
          </cell>
          <cell r="FQ458">
            <v>13.1</v>
          </cell>
          <cell r="FR458">
            <v>37.5</v>
          </cell>
          <cell r="FS458">
            <v>1.6</v>
          </cell>
          <cell r="FT458">
            <v>39</v>
          </cell>
          <cell r="FU458">
            <v>1.8</v>
          </cell>
          <cell r="FV458" t="str">
            <v>&amp;^%</v>
          </cell>
          <cell r="FW458" t="str">
            <v>&amp;^%</v>
          </cell>
          <cell r="FX458" t="str">
            <v>&amp;^%</v>
          </cell>
          <cell r="FY458" t="str">
            <v>&amp;^%</v>
          </cell>
          <cell r="GA458" t="str">
            <v>Hastings</v>
          </cell>
          <cell r="GB458" t="str">
            <v>E07000062</v>
          </cell>
          <cell r="GC458">
            <v>10000</v>
          </cell>
          <cell r="GD458">
            <v>17.600000000000001</v>
          </cell>
          <cell r="GE458">
            <v>23309</v>
          </cell>
          <cell r="GF458">
            <v>13</v>
          </cell>
          <cell r="GG458">
            <v>27817</v>
          </cell>
          <cell r="GH458">
            <v>9.1</v>
          </cell>
          <cell r="GI458" t="str">
            <v>&amp;^%</v>
          </cell>
          <cell r="GJ458" t="str">
            <v>&amp;^%</v>
          </cell>
          <cell r="GK458" t="str">
            <v>&amp;^%</v>
          </cell>
          <cell r="GL458" t="str">
            <v>&amp;^%</v>
          </cell>
          <cell r="GN458" t="str">
            <v>Hastings</v>
          </cell>
          <cell r="GO458" t="str">
            <v>E07000062</v>
          </cell>
          <cell r="GP458">
            <v>11000</v>
          </cell>
          <cell r="GQ458">
            <v>13.1</v>
          </cell>
          <cell r="GR458">
            <v>12.24</v>
          </cell>
          <cell r="GS458">
            <v>16</v>
          </cell>
          <cell r="GT458">
            <v>14.42</v>
          </cell>
          <cell r="GU458">
            <v>7.8</v>
          </cell>
          <cell r="GV458">
            <v>7.63</v>
          </cell>
          <cell r="GW458">
            <v>8.1999999999999993</v>
          </cell>
          <cell r="GX458" t="str">
            <v>&amp;^%</v>
          </cell>
          <cell r="GY458" t="str">
            <v>&amp;^%</v>
          </cell>
        </row>
        <row r="459">
          <cell r="A459" t="str">
            <v>Lewes</v>
          </cell>
          <cell r="B459" t="str">
            <v>E07000063</v>
          </cell>
          <cell r="C459">
            <v>10000</v>
          </cell>
          <cell r="D459">
            <v>13.8</v>
          </cell>
          <cell r="E459">
            <v>528.6</v>
          </cell>
          <cell r="F459">
            <v>13</v>
          </cell>
          <cell r="G459">
            <v>583.9</v>
          </cell>
          <cell r="H459">
            <v>7.4</v>
          </cell>
          <cell r="I459" t="str">
            <v>&amp;^%</v>
          </cell>
          <cell r="J459" t="str">
            <v>&amp;^%</v>
          </cell>
          <cell r="K459" t="str">
            <v>&amp;^%</v>
          </cell>
          <cell r="L459" t="str">
            <v>&amp;^%</v>
          </cell>
          <cell r="N459" t="str">
            <v>Lewes</v>
          </cell>
          <cell r="O459" t="str">
            <v>E07000063</v>
          </cell>
          <cell r="P459">
            <v>19000</v>
          </cell>
          <cell r="Q459">
            <v>9.6999999999999993</v>
          </cell>
          <cell r="R459">
            <v>37.5</v>
          </cell>
          <cell r="S459">
            <v>1.4</v>
          </cell>
          <cell r="T459">
            <v>39</v>
          </cell>
          <cell r="U459">
            <v>1.5</v>
          </cell>
          <cell r="V459">
            <v>32.5</v>
          </cell>
          <cell r="W459">
            <v>2.4</v>
          </cell>
          <cell r="X459" t="str">
            <v>&amp;^%</v>
          </cell>
          <cell r="Y459" t="str">
            <v>&amp;^%</v>
          </cell>
          <cell r="AA459" t="str">
            <v>Lewes</v>
          </cell>
          <cell r="AB459" t="str">
            <v>E07000063</v>
          </cell>
          <cell r="AC459">
            <v>16000</v>
          </cell>
          <cell r="AD459">
            <v>11.6</v>
          </cell>
          <cell r="AE459">
            <v>25149</v>
          </cell>
          <cell r="AF459">
            <v>8.3000000000000007</v>
          </cell>
          <cell r="AG459">
            <v>27713</v>
          </cell>
          <cell r="AH459">
            <v>6.2</v>
          </cell>
          <cell r="AI459">
            <v>14206</v>
          </cell>
          <cell r="AJ459">
            <v>8.3000000000000007</v>
          </cell>
          <cell r="AK459" t="str">
            <v>&amp;^%</v>
          </cell>
          <cell r="AL459" t="str">
            <v>&amp;^%</v>
          </cell>
          <cell r="AN459" t="str">
            <v>Lewes</v>
          </cell>
          <cell r="AO459" t="str">
            <v>E07000063</v>
          </cell>
          <cell r="AP459">
            <v>19000</v>
          </cell>
          <cell r="AQ459">
            <v>9.6999999999999993</v>
          </cell>
          <cell r="AR459">
            <v>13.41</v>
          </cell>
          <cell r="AS459">
            <v>8.1999999999999993</v>
          </cell>
          <cell r="AT459">
            <v>13.82</v>
          </cell>
          <cell r="AU459">
            <v>4.9000000000000004</v>
          </cell>
          <cell r="AV459">
            <v>7.12</v>
          </cell>
          <cell r="AW459">
            <v>5.8</v>
          </cell>
          <cell r="AX459" t="str">
            <v>&amp;^%</v>
          </cell>
          <cell r="AY459" t="str">
            <v>&amp;^%</v>
          </cell>
          <cell r="BA459" t="str">
            <v>Lewes</v>
          </cell>
          <cell r="BB459" t="str">
            <v>E07000063</v>
          </cell>
          <cell r="BC459">
            <v>19000</v>
          </cell>
          <cell r="BD459">
            <v>9.6999999999999993</v>
          </cell>
          <cell r="BE459">
            <v>492.1</v>
          </cell>
          <cell r="BF459">
            <v>6.4</v>
          </cell>
          <cell r="BG459">
            <v>538.29999999999995</v>
          </cell>
          <cell r="BH459">
            <v>5</v>
          </cell>
          <cell r="BI459">
            <v>283.5</v>
          </cell>
          <cell r="BJ459">
            <v>8.4</v>
          </cell>
          <cell r="BK459" t="str">
            <v>&amp;^%</v>
          </cell>
          <cell r="BL459" t="str">
            <v>&amp;^%</v>
          </cell>
          <cell r="BN459" t="str">
            <v>Lewes</v>
          </cell>
          <cell r="BO459" t="str">
            <v>E07000063</v>
          </cell>
          <cell r="BP459">
            <v>26000</v>
          </cell>
          <cell r="BQ459">
            <v>8</v>
          </cell>
          <cell r="BR459">
            <v>37</v>
          </cell>
          <cell r="BS459">
            <v>1.4</v>
          </cell>
          <cell r="BT459">
            <v>32.700000000000003</v>
          </cell>
          <cell r="BU459">
            <v>2.8</v>
          </cell>
          <cell r="BV459">
            <v>14.7</v>
          </cell>
          <cell r="BW459">
            <v>14</v>
          </cell>
          <cell r="BX459" t="str">
            <v>&amp;^%</v>
          </cell>
          <cell r="BY459" t="str">
            <v>&amp;^%</v>
          </cell>
          <cell r="CA459" t="str">
            <v>Lewes</v>
          </cell>
          <cell r="CB459" t="str">
            <v>E07000063</v>
          </cell>
          <cell r="CC459">
            <v>23000</v>
          </cell>
          <cell r="CD459">
            <v>9.6</v>
          </cell>
          <cell r="CE459">
            <v>21917</v>
          </cell>
          <cell r="CF459">
            <v>9.8000000000000007</v>
          </cell>
          <cell r="CG459">
            <v>22959</v>
          </cell>
          <cell r="CH459">
            <v>6.5</v>
          </cell>
          <cell r="CI459" t="str">
            <v>&amp;^%</v>
          </cell>
          <cell r="CJ459" t="str">
            <v>&amp;^%</v>
          </cell>
          <cell r="CK459" t="str">
            <v>&amp;^%</v>
          </cell>
          <cell r="CL459" t="str">
            <v>&amp;^%</v>
          </cell>
          <cell r="CN459" t="str">
            <v>Lewes</v>
          </cell>
          <cell r="CO459" t="str">
            <v>E07000063</v>
          </cell>
          <cell r="CP459">
            <v>26000</v>
          </cell>
          <cell r="CQ459">
            <v>8</v>
          </cell>
          <cell r="CR459">
            <v>11.48</v>
          </cell>
          <cell r="CS459">
            <v>9</v>
          </cell>
          <cell r="CT459">
            <v>13.35</v>
          </cell>
          <cell r="CU459">
            <v>4.4000000000000004</v>
          </cell>
          <cell r="CV459">
            <v>6.72</v>
          </cell>
          <cell r="CW459">
            <v>3.1</v>
          </cell>
          <cell r="CX459" t="str">
            <v>&amp;^%</v>
          </cell>
          <cell r="CY459" t="str">
            <v>&amp;^%</v>
          </cell>
          <cell r="DA459" t="str">
            <v>Lewes</v>
          </cell>
          <cell r="DB459" t="str">
            <v>E07000063</v>
          </cell>
          <cell r="DC459">
            <v>26000</v>
          </cell>
          <cell r="DD459">
            <v>8</v>
          </cell>
          <cell r="DE459">
            <v>381.8</v>
          </cell>
          <cell r="DF459">
            <v>10</v>
          </cell>
          <cell r="DG459">
            <v>437.3</v>
          </cell>
          <cell r="DH459">
            <v>5.4</v>
          </cell>
          <cell r="DI459">
            <v>128.6</v>
          </cell>
          <cell r="DJ459">
            <v>13</v>
          </cell>
          <cell r="DK459" t="str">
            <v>&amp;^%</v>
          </cell>
          <cell r="DL459" t="str">
            <v>&amp;^%</v>
          </cell>
          <cell r="DN459" t="str">
            <v>Lewes</v>
          </cell>
          <cell r="DO459" t="str">
            <v>E07000063</v>
          </cell>
          <cell r="DP459">
            <v>9000</v>
          </cell>
          <cell r="DQ459">
            <v>13.7</v>
          </cell>
          <cell r="DR459">
            <v>37</v>
          </cell>
          <cell r="DS459">
            <v>1.7</v>
          </cell>
          <cell r="DT459">
            <v>37.299999999999997</v>
          </cell>
          <cell r="DU459">
            <v>2.7</v>
          </cell>
          <cell r="DV459" t="str">
            <v>&amp;^%</v>
          </cell>
          <cell r="DW459" t="str">
            <v>&amp;^%</v>
          </cell>
          <cell r="DX459" t="str">
            <v>&amp;^%</v>
          </cell>
          <cell r="DY459" t="str">
            <v>&amp;^%</v>
          </cell>
          <cell r="EA459" t="str">
            <v>Lewes</v>
          </cell>
          <cell r="EB459" t="str">
            <v>E07000063</v>
          </cell>
          <cell r="EC459">
            <v>8000</v>
          </cell>
          <cell r="ED459">
            <v>15.8</v>
          </cell>
          <cell r="EE459">
            <v>22611</v>
          </cell>
          <cell r="EF459">
            <v>11</v>
          </cell>
          <cell r="EG459">
            <v>23688</v>
          </cell>
          <cell r="EH459">
            <v>6.3</v>
          </cell>
          <cell r="EI459" t="str">
            <v>&amp;^%</v>
          </cell>
          <cell r="EJ459" t="str">
            <v>&amp;^%</v>
          </cell>
          <cell r="EK459" t="str">
            <v>&amp;^%</v>
          </cell>
          <cell r="EL459" t="str">
            <v>&amp;^%</v>
          </cell>
          <cell r="EN459" t="str">
            <v>Lewes</v>
          </cell>
          <cell r="EO459" t="str">
            <v>E07000063</v>
          </cell>
          <cell r="EP459">
            <v>9000</v>
          </cell>
          <cell r="EQ459">
            <v>13.7</v>
          </cell>
          <cell r="ER459">
            <v>13.15</v>
          </cell>
          <cell r="ES459">
            <v>11</v>
          </cell>
          <cell r="ET459">
            <v>13.05</v>
          </cell>
          <cell r="EU459">
            <v>5.2</v>
          </cell>
          <cell r="EV459">
            <v>7.16</v>
          </cell>
          <cell r="EW459">
            <v>13</v>
          </cell>
          <cell r="EX459" t="str">
            <v>&amp;^%</v>
          </cell>
          <cell r="EY459" t="str">
            <v>&amp;^%</v>
          </cell>
          <cell r="FA459" t="str">
            <v>Lewes</v>
          </cell>
          <cell r="FB459" t="str">
            <v>E07000063</v>
          </cell>
          <cell r="FC459">
            <v>9000</v>
          </cell>
          <cell r="FD459">
            <v>13.7</v>
          </cell>
          <cell r="FE459">
            <v>469.8</v>
          </cell>
          <cell r="FF459">
            <v>11</v>
          </cell>
          <cell r="FG459">
            <v>486.2</v>
          </cell>
          <cell r="FH459">
            <v>6.1</v>
          </cell>
          <cell r="FI459">
            <v>245.7</v>
          </cell>
          <cell r="FJ459">
            <v>20</v>
          </cell>
          <cell r="FK459" t="str">
            <v>&amp;^%</v>
          </cell>
          <cell r="FL459" t="str">
            <v>&amp;^%</v>
          </cell>
          <cell r="FN459" t="str">
            <v>Lewes</v>
          </cell>
          <cell r="FO459" t="str">
            <v>E07000063</v>
          </cell>
          <cell r="FP459">
            <v>10000</v>
          </cell>
          <cell r="FQ459">
            <v>13.8</v>
          </cell>
          <cell r="FR459">
            <v>39</v>
          </cell>
          <cell r="FS459">
            <v>2.2000000000000002</v>
          </cell>
          <cell r="FT459">
            <v>40.4</v>
          </cell>
          <cell r="FU459">
            <v>1.6</v>
          </cell>
          <cell r="FV459" t="str">
            <v>&amp;^%</v>
          </cell>
          <cell r="FW459" t="str">
            <v>&amp;^%</v>
          </cell>
          <cell r="FX459" t="str">
            <v>&amp;^%</v>
          </cell>
          <cell r="FY459" t="str">
            <v>&amp;^%</v>
          </cell>
          <cell r="GA459" t="str">
            <v>Lewes</v>
          </cell>
          <cell r="GB459" t="str">
            <v>E07000063</v>
          </cell>
          <cell r="GC459">
            <v>8000</v>
          </cell>
          <cell r="GD459">
            <v>16.8</v>
          </cell>
          <cell r="GE459">
            <v>28136</v>
          </cell>
          <cell r="GF459">
            <v>13</v>
          </cell>
          <cell r="GG459">
            <v>31438</v>
          </cell>
          <cell r="GH459">
            <v>9.3000000000000007</v>
          </cell>
          <cell r="GI459" t="str">
            <v>&amp;^%</v>
          </cell>
          <cell r="GJ459" t="str">
            <v>&amp;^%</v>
          </cell>
          <cell r="GK459" t="str">
            <v>&amp;^%</v>
          </cell>
          <cell r="GL459" t="str">
            <v>&amp;^%</v>
          </cell>
          <cell r="GN459" t="str">
            <v>Lewes</v>
          </cell>
          <cell r="GO459" t="str">
            <v>E07000063</v>
          </cell>
          <cell r="GP459">
            <v>10000</v>
          </cell>
          <cell r="GQ459">
            <v>13.8</v>
          </cell>
          <cell r="GR459">
            <v>13.55</v>
          </cell>
          <cell r="GS459">
            <v>14</v>
          </cell>
          <cell r="GT459">
            <v>14.44</v>
          </cell>
          <cell r="GU459">
            <v>7.5</v>
          </cell>
          <cell r="GV459" t="str">
            <v>&amp;^%</v>
          </cell>
          <cell r="GW459" t="str">
            <v>&amp;^%</v>
          </cell>
          <cell r="GX459" t="str">
            <v>&amp;^%</v>
          </cell>
          <cell r="GY459" t="str">
            <v>&amp;^%</v>
          </cell>
        </row>
        <row r="460">
          <cell r="A460" t="str">
            <v>Rother</v>
          </cell>
          <cell r="B460" t="str">
            <v>E07000064</v>
          </cell>
          <cell r="C460">
            <v>7000</v>
          </cell>
          <cell r="D460">
            <v>16.100000000000001</v>
          </cell>
          <cell r="E460">
            <v>447.2</v>
          </cell>
          <cell r="F460">
            <v>13</v>
          </cell>
          <cell r="G460">
            <v>559.29999999999995</v>
          </cell>
          <cell r="H460">
            <v>11</v>
          </cell>
          <cell r="I460" t="str">
            <v>&amp;^%</v>
          </cell>
          <cell r="J460" t="str">
            <v>&amp;^%</v>
          </cell>
          <cell r="K460" t="str">
            <v>&amp;^%</v>
          </cell>
          <cell r="L460" t="str">
            <v>&amp;^%</v>
          </cell>
          <cell r="N460" t="str">
            <v>Rother</v>
          </cell>
          <cell r="O460" t="str">
            <v>E07000064</v>
          </cell>
          <cell r="P460">
            <v>11000</v>
          </cell>
          <cell r="Q460">
            <v>12.8</v>
          </cell>
          <cell r="R460">
            <v>37.5</v>
          </cell>
          <cell r="S460">
            <v>2.2000000000000002</v>
          </cell>
          <cell r="T460">
            <v>38.700000000000003</v>
          </cell>
          <cell r="U460">
            <v>2.1</v>
          </cell>
          <cell r="V460">
            <v>32.5</v>
          </cell>
          <cell r="W460">
            <v>3.3</v>
          </cell>
          <cell r="X460" t="str">
            <v>&amp;^%</v>
          </cell>
          <cell r="Y460" t="str">
            <v>&amp;^%</v>
          </cell>
          <cell r="AA460" t="str">
            <v>Rother</v>
          </cell>
          <cell r="AB460" t="str">
            <v>E07000064</v>
          </cell>
          <cell r="AC460">
            <v>9000</v>
          </cell>
          <cell r="AD460">
            <v>15.5</v>
          </cell>
          <cell r="AE460">
            <v>21494</v>
          </cell>
          <cell r="AF460">
            <v>14</v>
          </cell>
          <cell r="AG460">
            <v>27116</v>
          </cell>
          <cell r="AH460">
            <v>11</v>
          </cell>
          <cell r="AI460" t="str">
            <v>&amp;^%</v>
          </cell>
          <cell r="AJ460" t="str">
            <v>&amp;^%</v>
          </cell>
          <cell r="AK460" t="str">
            <v>&amp;^%</v>
          </cell>
          <cell r="AL460" t="str">
            <v>&amp;^%</v>
          </cell>
          <cell r="AN460" t="str">
            <v>Rother</v>
          </cell>
          <cell r="AO460" t="str">
            <v>E07000064</v>
          </cell>
          <cell r="AP460">
            <v>11000</v>
          </cell>
          <cell r="AQ460">
            <v>12.8</v>
          </cell>
          <cell r="AR460">
            <v>10.97</v>
          </cell>
          <cell r="AS460">
            <v>7.1</v>
          </cell>
          <cell r="AT460">
            <v>13.54</v>
          </cell>
          <cell r="AU460">
            <v>9.1</v>
          </cell>
          <cell r="AV460">
            <v>6.82</v>
          </cell>
          <cell r="AW460">
            <v>8.8000000000000007</v>
          </cell>
          <cell r="AX460" t="str">
            <v>&amp;^%</v>
          </cell>
          <cell r="AY460" t="str">
            <v>&amp;^%</v>
          </cell>
          <cell r="BA460" t="str">
            <v>Rother</v>
          </cell>
          <cell r="BB460" t="str">
            <v>E07000064</v>
          </cell>
          <cell r="BC460">
            <v>11000</v>
          </cell>
          <cell r="BD460">
            <v>12.8</v>
          </cell>
          <cell r="BE460">
            <v>428.1</v>
          </cell>
          <cell r="BF460">
            <v>7.9</v>
          </cell>
          <cell r="BG460">
            <v>524.1</v>
          </cell>
          <cell r="BH460">
            <v>8.6999999999999993</v>
          </cell>
          <cell r="BI460">
            <v>262.39999999999998</v>
          </cell>
          <cell r="BJ460">
            <v>7</v>
          </cell>
          <cell r="BK460" t="str">
            <v>&amp;^%</v>
          </cell>
          <cell r="BL460" t="str">
            <v>&amp;^%</v>
          </cell>
          <cell r="BN460" t="str">
            <v>Rother</v>
          </cell>
          <cell r="BO460" t="str">
            <v>E07000064</v>
          </cell>
          <cell r="BP460">
            <v>17000</v>
          </cell>
          <cell r="BQ460">
            <v>9.9</v>
          </cell>
          <cell r="BR460">
            <v>35</v>
          </cell>
          <cell r="BS460">
            <v>5.5</v>
          </cell>
          <cell r="BT460">
            <v>30.8</v>
          </cell>
          <cell r="BU460">
            <v>3.9</v>
          </cell>
          <cell r="BV460">
            <v>12.6</v>
          </cell>
          <cell r="BW460">
            <v>19</v>
          </cell>
          <cell r="BX460" t="str">
            <v>&amp;^%</v>
          </cell>
          <cell r="BY460" t="str">
            <v>&amp;^%</v>
          </cell>
          <cell r="CA460" t="str">
            <v>Rother</v>
          </cell>
          <cell r="CB460" t="str">
            <v>E07000064</v>
          </cell>
          <cell r="CC460">
            <v>14000</v>
          </cell>
          <cell r="CD460">
            <v>12.2</v>
          </cell>
          <cell r="CE460">
            <v>15526</v>
          </cell>
          <cell r="CF460">
            <v>17</v>
          </cell>
          <cell r="CG460">
            <v>20292</v>
          </cell>
          <cell r="CH460">
            <v>11</v>
          </cell>
          <cell r="CI460" t="str">
            <v>&amp;^%</v>
          </cell>
          <cell r="CJ460" t="str">
            <v>&amp;^%</v>
          </cell>
          <cell r="CK460" t="str">
            <v>&amp;^%</v>
          </cell>
          <cell r="CL460" t="str">
            <v>&amp;^%</v>
          </cell>
          <cell r="CN460" t="str">
            <v>Rother</v>
          </cell>
          <cell r="CO460" t="str">
            <v>E07000064</v>
          </cell>
          <cell r="CP460">
            <v>17000</v>
          </cell>
          <cell r="CQ460">
            <v>9.9</v>
          </cell>
          <cell r="CR460">
            <v>9.48</v>
          </cell>
          <cell r="CS460">
            <v>7.9</v>
          </cell>
          <cell r="CT460">
            <v>12.52</v>
          </cell>
          <cell r="CU460">
            <v>8</v>
          </cell>
          <cell r="CV460">
            <v>6.16</v>
          </cell>
          <cell r="CW460">
            <v>5.0999999999999996</v>
          </cell>
          <cell r="CX460" t="str">
            <v>&amp;^%</v>
          </cell>
          <cell r="CY460" t="str">
            <v>&amp;^%</v>
          </cell>
          <cell r="DA460" t="str">
            <v>Rother</v>
          </cell>
          <cell r="DB460" t="str">
            <v>E07000064</v>
          </cell>
          <cell r="DC460">
            <v>17000</v>
          </cell>
          <cell r="DD460">
            <v>9.9</v>
          </cell>
          <cell r="DE460">
            <v>307.7</v>
          </cell>
          <cell r="DF460">
            <v>11</v>
          </cell>
          <cell r="DG460">
            <v>385.5</v>
          </cell>
          <cell r="DH460">
            <v>9</v>
          </cell>
          <cell r="DI460">
            <v>96.7</v>
          </cell>
          <cell r="DJ460">
            <v>18</v>
          </cell>
          <cell r="DK460" t="str">
            <v>&amp;^%</v>
          </cell>
          <cell r="DL460" t="str">
            <v>&amp;^%</v>
          </cell>
          <cell r="DN460" t="str">
            <v>Rother</v>
          </cell>
          <cell r="DO460" t="str">
            <v>E07000064</v>
          </cell>
          <cell r="DP460" t="str">
            <v>&amp;^%</v>
          </cell>
          <cell r="DQ460" t="str">
            <v>&amp;^%</v>
          </cell>
          <cell r="DR460">
            <v>37</v>
          </cell>
          <cell r="DS460">
            <v>4.8</v>
          </cell>
          <cell r="DT460">
            <v>36.799999999999997</v>
          </cell>
          <cell r="DU460">
            <v>2.2999999999999998</v>
          </cell>
          <cell r="DV460" t="str">
            <v>&amp;^%</v>
          </cell>
          <cell r="DW460" t="str">
            <v>&amp;^%</v>
          </cell>
          <cell r="DX460" t="str">
            <v>&amp;^%</v>
          </cell>
          <cell r="DY460" t="str">
            <v>&amp;^%</v>
          </cell>
          <cell r="EA460" t="str">
            <v>Rother</v>
          </cell>
          <cell r="EB460" t="str">
            <v>E07000064</v>
          </cell>
          <cell r="EC460" t="str">
            <v>&amp;^%</v>
          </cell>
          <cell r="ED460" t="str">
            <v>&amp;^%</v>
          </cell>
          <cell r="EE460">
            <v>19277</v>
          </cell>
          <cell r="EF460">
            <v>15</v>
          </cell>
          <cell r="EG460">
            <v>22712</v>
          </cell>
          <cell r="EH460">
            <v>12</v>
          </cell>
          <cell r="EI460" t="str">
            <v>&amp;^%</v>
          </cell>
          <cell r="EJ460" t="str">
            <v>&amp;^%</v>
          </cell>
          <cell r="EK460" t="str">
            <v>&amp;^%</v>
          </cell>
          <cell r="EL460" t="str">
            <v>&amp;^%</v>
          </cell>
          <cell r="EN460" t="str">
            <v>Rother</v>
          </cell>
          <cell r="EO460" t="str">
            <v>E07000064</v>
          </cell>
          <cell r="EP460" t="str">
            <v>&amp;^%</v>
          </cell>
          <cell r="EQ460" t="str">
            <v>&amp;^%</v>
          </cell>
          <cell r="ER460">
            <v>10.61</v>
          </cell>
          <cell r="ES460">
            <v>10</v>
          </cell>
          <cell r="ET460">
            <v>12.25</v>
          </cell>
          <cell r="EU460">
            <v>12</v>
          </cell>
          <cell r="EV460" t="str">
            <v>&amp;^%</v>
          </cell>
          <cell r="EW460" t="str">
            <v>&amp;^%</v>
          </cell>
          <cell r="EX460" t="str">
            <v>&amp;^%</v>
          </cell>
          <cell r="EY460" t="str">
            <v>&amp;^%</v>
          </cell>
          <cell r="FA460" t="str">
            <v>Rother</v>
          </cell>
          <cell r="FB460" t="str">
            <v>E07000064</v>
          </cell>
          <cell r="FC460" t="str">
            <v>&amp;^%</v>
          </cell>
          <cell r="FD460" t="str">
            <v>&amp;^%</v>
          </cell>
          <cell r="FE460">
            <v>374.4</v>
          </cell>
          <cell r="FF460">
            <v>11</v>
          </cell>
          <cell r="FG460">
            <v>450.7</v>
          </cell>
          <cell r="FH460">
            <v>12</v>
          </cell>
          <cell r="FI460" t="str">
            <v>&amp;^%</v>
          </cell>
          <cell r="FJ460" t="str">
            <v>&amp;^%</v>
          </cell>
          <cell r="FK460" t="str">
            <v>&amp;^%</v>
          </cell>
          <cell r="FL460" t="str">
            <v>&amp;^%</v>
          </cell>
          <cell r="FN460" t="str">
            <v>Rother</v>
          </cell>
          <cell r="FO460" t="str">
            <v>E07000064</v>
          </cell>
          <cell r="FP460">
            <v>7000</v>
          </cell>
          <cell r="FQ460">
            <v>16.100000000000001</v>
          </cell>
          <cell r="FR460">
            <v>38.200000000000003</v>
          </cell>
          <cell r="FS460">
            <v>2.9</v>
          </cell>
          <cell r="FT460">
            <v>39.6</v>
          </cell>
          <cell r="FU460">
            <v>2.8</v>
          </cell>
          <cell r="FV460" t="str">
            <v>&amp;^%</v>
          </cell>
          <cell r="FW460" t="str">
            <v>&amp;^%</v>
          </cell>
          <cell r="FX460" t="str">
            <v>&amp;^%</v>
          </cell>
          <cell r="FY460" t="str">
            <v>&amp;^%</v>
          </cell>
          <cell r="GA460" t="str">
            <v>Rother</v>
          </cell>
          <cell r="GB460" t="str">
            <v>E07000064</v>
          </cell>
          <cell r="GC460">
            <v>6000</v>
          </cell>
          <cell r="GD460">
            <v>20</v>
          </cell>
          <cell r="GE460">
            <v>22912</v>
          </cell>
          <cell r="GF460">
            <v>18</v>
          </cell>
          <cell r="GG460">
            <v>29597</v>
          </cell>
          <cell r="GH460">
            <v>15</v>
          </cell>
          <cell r="GI460" t="str">
            <v>&amp;^%</v>
          </cell>
          <cell r="GJ460" t="str">
            <v>&amp;^%</v>
          </cell>
          <cell r="GK460" t="str">
            <v>&amp;^%</v>
          </cell>
          <cell r="GL460" t="str">
            <v>&amp;^%</v>
          </cell>
          <cell r="GN460" t="str">
            <v>Rother</v>
          </cell>
          <cell r="GO460" t="str">
            <v>E07000064</v>
          </cell>
          <cell r="GP460">
            <v>7000</v>
          </cell>
          <cell r="GQ460">
            <v>16.100000000000001</v>
          </cell>
          <cell r="GR460">
            <v>11.08</v>
          </cell>
          <cell r="GS460">
            <v>12</v>
          </cell>
          <cell r="GT460">
            <v>14.12</v>
          </cell>
          <cell r="GU460">
            <v>12</v>
          </cell>
          <cell r="GV460" t="str">
            <v>&amp;^%</v>
          </cell>
          <cell r="GW460" t="str">
            <v>&amp;^%</v>
          </cell>
          <cell r="GX460" t="str">
            <v>&amp;^%</v>
          </cell>
          <cell r="GY460" t="str">
            <v>&amp;^%</v>
          </cell>
        </row>
        <row r="461">
          <cell r="A461" t="str">
            <v>Wealden</v>
          </cell>
          <cell r="B461" t="str">
            <v>E07000065</v>
          </cell>
          <cell r="C461">
            <v>10000</v>
          </cell>
          <cell r="D461">
            <v>13.2</v>
          </cell>
          <cell r="E461">
            <v>478</v>
          </cell>
          <cell r="F461">
            <v>13</v>
          </cell>
          <cell r="G461">
            <v>518.6</v>
          </cell>
          <cell r="H461">
            <v>6.5</v>
          </cell>
          <cell r="I461" t="str">
            <v>&amp;^%</v>
          </cell>
          <cell r="J461" t="str">
            <v>&amp;^%</v>
          </cell>
          <cell r="K461" t="str">
            <v>&amp;^%</v>
          </cell>
          <cell r="L461" t="str">
            <v>&amp;^%</v>
          </cell>
          <cell r="N461" t="str">
            <v>Wealden</v>
          </cell>
          <cell r="O461" t="str">
            <v>E07000065</v>
          </cell>
          <cell r="P461">
            <v>15000</v>
          </cell>
          <cell r="Q461">
            <v>10.7</v>
          </cell>
          <cell r="R461">
            <v>39.9</v>
          </cell>
          <cell r="S461">
            <v>1.6</v>
          </cell>
          <cell r="T461">
            <v>40.1</v>
          </cell>
          <cell r="U461">
            <v>1.3</v>
          </cell>
          <cell r="V461">
            <v>35</v>
          </cell>
          <cell r="W461">
            <v>3.3</v>
          </cell>
          <cell r="X461" t="str">
            <v>&amp;^%</v>
          </cell>
          <cell r="Y461" t="str">
            <v>&amp;^%</v>
          </cell>
          <cell r="AA461" t="str">
            <v>Wealden</v>
          </cell>
          <cell r="AB461" t="str">
            <v>E07000065</v>
          </cell>
          <cell r="AC461">
            <v>12000</v>
          </cell>
          <cell r="AD461">
            <v>13</v>
          </cell>
          <cell r="AE461">
            <v>23212</v>
          </cell>
          <cell r="AF461">
            <v>10</v>
          </cell>
          <cell r="AG461">
            <v>26012</v>
          </cell>
          <cell r="AH461">
            <v>6.3</v>
          </cell>
          <cell r="AI461">
            <v>13658</v>
          </cell>
          <cell r="AJ461">
            <v>6.9</v>
          </cell>
          <cell r="AK461" t="str">
            <v>&amp;^%</v>
          </cell>
          <cell r="AL461" t="str">
            <v>&amp;^%</v>
          </cell>
          <cell r="AN461" t="str">
            <v>Wealden</v>
          </cell>
          <cell r="AO461" t="str">
            <v>E07000065</v>
          </cell>
          <cell r="AP461">
            <v>15000</v>
          </cell>
          <cell r="AQ461">
            <v>10.7</v>
          </cell>
          <cell r="AR461">
            <v>10.42</v>
          </cell>
          <cell r="AS461">
            <v>11</v>
          </cell>
          <cell r="AT461">
            <v>12.24</v>
          </cell>
          <cell r="AU461">
            <v>5.4</v>
          </cell>
          <cell r="AV461">
            <v>6.56</v>
          </cell>
          <cell r="AW461">
            <v>2.2999999999999998</v>
          </cell>
          <cell r="AX461" t="str">
            <v>&amp;^%</v>
          </cell>
          <cell r="AY461" t="str">
            <v>&amp;^%</v>
          </cell>
          <cell r="BA461" t="str">
            <v>Wealden</v>
          </cell>
          <cell r="BB461" t="str">
            <v>E07000065</v>
          </cell>
          <cell r="BC461">
            <v>15000</v>
          </cell>
          <cell r="BD461">
            <v>10.7</v>
          </cell>
          <cell r="BE461">
            <v>441.3</v>
          </cell>
          <cell r="BF461">
            <v>11</v>
          </cell>
          <cell r="BG461">
            <v>490.6</v>
          </cell>
          <cell r="BH461">
            <v>5.2</v>
          </cell>
          <cell r="BI461">
            <v>264.89999999999998</v>
          </cell>
          <cell r="BJ461">
            <v>3.6</v>
          </cell>
          <cell r="BK461" t="str">
            <v>&amp;^%</v>
          </cell>
          <cell r="BL461" t="str">
            <v>&amp;^%</v>
          </cell>
          <cell r="BN461" t="str">
            <v>Wealden</v>
          </cell>
          <cell r="BO461" t="str">
            <v>E07000065</v>
          </cell>
          <cell r="BP461">
            <v>27000</v>
          </cell>
          <cell r="BQ461">
            <v>7.8</v>
          </cell>
          <cell r="BR461">
            <v>34.4</v>
          </cell>
          <cell r="BS461">
            <v>8.6999999999999993</v>
          </cell>
          <cell r="BT461">
            <v>29.1</v>
          </cell>
          <cell r="BU461">
            <v>3.7</v>
          </cell>
          <cell r="BV461">
            <v>8</v>
          </cell>
          <cell r="BW461">
            <v>14</v>
          </cell>
          <cell r="BX461" t="str">
            <v>&amp;^%</v>
          </cell>
          <cell r="BY461" t="str">
            <v>&amp;^%</v>
          </cell>
          <cell r="CA461" t="str">
            <v>Wealden</v>
          </cell>
          <cell r="CB461" t="str">
            <v>E07000065</v>
          </cell>
          <cell r="CC461">
            <v>22000</v>
          </cell>
          <cell r="CD461">
            <v>9.5</v>
          </cell>
          <cell r="CE461">
            <v>15398</v>
          </cell>
          <cell r="CF461">
            <v>16</v>
          </cell>
          <cell r="CG461">
            <v>18305</v>
          </cell>
          <cell r="CH461">
            <v>7.3</v>
          </cell>
          <cell r="CI461">
            <v>4669</v>
          </cell>
          <cell r="CJ461">
            <v>18</v>
          </cell>
          <cell r="CK461" t="str">
            <v>&amp;^%</v>
          </cell>
          <cell r="CL461" t="str">
            <v>&amp;^%</v>
          </cell>
          <cell r="CN461" t="str">
            <v>Wealden</v>
          </cell>
          <cell r="CO461" t="str">
            <v>E07000065</v>
          </cell>
          <cell r="CP461">
            <v>27000</v>
          </cell>
          <cell r="CQ461">
            <v>7.8</v>
          </cell>
          <cell r="CR461">
            <v>9.31</v>
          </cell>
          <cell r="CS461">
            <v>6.5</v>
          </cell>
          <cell r="CT461">
            <v>11.71</v>
          </cell>
          <cell r="CU461">
            <v>4.5</v>
          </cell>
          <cell r="CV461">
            <v>6.37</v>
          </cell>
          <cell r="CW461">
            <v>1.9</v>
          </cell>
          <cell r="CX461" t="str">
            <v>&amp;^%</v>
          </cell>
          <cell r="CY461" t="str">
            <v>&amp;^%</v>
          </cell>
          <cell r="DA461" t="str">
            <v>Wealden</v>
          </cell>
          <cell r="DB461" t="str">
            <v>E07000065</v>
          </cell>
          <cell r="DC461">
            <v>27000</v>
          </cell>
          <cell r="DD461">
            <v>7.8</v>
          </cell>
          <cell r="DE461">
            <v>283.5</v>
          </cell>
          <cell r="DF461">
            <v>8.1999999999999993</v>
          </cell>
          <cell r="DG461">
            <v>340.4</v>
          </cell>
          <cell r="DH461">
            <v>5.9</v>
          </cell>
          <cell r="DI461">
            <v>81.7</v>
          </cell>
          <cell r="DJ461">
            <v>18</v>
          </cell>
          <cell r="DK461" t="str">
            <v>&amp;^%</v>
          </cell>
          <cell r="DL461" t="str">
            <v>&amp;^%</v>
          </cell>
          <cell r="DN461" t="str">
            <v>Wealden</v>
          </cell>
          <cell r="DO461" t="str">
            <v>E07000065</v>
          </cell>
          <cell r="DP461">
            <v>5000</v>
          </cell>
          <cell r="DQ461">
            <v>18.3</v>
          </cell>
          <cell r="DR461">
            <v>37.5</v>
          </cell>
          <cell r="DS461">
            <v>3.3</v>
          </cell>
          <cell r="DT461">
            <v>38.299999999999997</v>
          </cell>
          <cell r="DU461">
            <v>2.1</v>
          </cell>
          <cell r="DV461" t="str">
            <v>&amp;^%</v>
          </cell>
          <cell r="DW461" t="str">
            <v>&amp;^%</v>
          </cell>
          <cell r="DX461" t="str">
            <v>&amp;^%</v>
          </cell>
          <cell r="DY461" t="str">
            <v>&amp;^%</v>
          </cell>
          <cell r="EA461" t="str">
            <v>Wealden</v>
          </cell>
          <cell r="EB461" t="str">
            <v>E07000065</v>
          </cell>
          <cell r="EC461" t="str">
            <v>&amp;^%</v>
          </cell>
          <cell r="ED461" t="str">
            <v>&amp;^%</v>
          </cell>
          <cell r="EE461">
            <v>22236</v>
          </cell>
          <cell r="EF461">
            <v>16</v>
          </cell>
          <cell r="EG461">
            <v>23617</v>
          </cell>
          <cell r="EH461">
            <v>9.4</v>
          </cell>
          <cell r="EI461" t="str">
            <v>&amp;^%</v>
          </cell>
          <cell r="EJ461" t="str">
            <v>&amp;^%</v>
          </cell>
          <cell r="EK461" t="str">
            <v>&amp;^%</v>
          </cell>
          <cell r="EL461" t="str">
            <v>&amp;^%</v>
          </cell>
          <cell r="EN461" t="str">
            <v>Wealden</v>
          </cell>
          <cell r="EO461" t="str">
            <v>E07000065</v>
          </cell>
          <cell r="EP461">
            <v>5000</v>
          </cell>
          <cell r="EQ461">
            <v>18.3</v>
          </cell>
          <cell r="ER461">
            <v>9.82</v>
          </cell>
          <cell r="ES461">
            <v>18</v>
          </cell>
          <cell r="ET461">
            <v>11.25</v>
          </cell>
          <cell r="EU461">
            <v>7.9</v>
          </cell>
          <cell r="EV461" t="str">
            <v>&amp;^%</v>
          </cell>
          <cell r="EW461" t="str">
            <v>&amp;^%</v>
          </cell>
          <cell r="EX461" t="str">
            <v>&amp;^%</v>
          </cell>
          <cell r="EY461" t="str">
            <v>&amp;^%</v>
          </cell>
          <cell r="FA461" t="str">
            <v>Wealden</v>
          </cell>
          <cell r="FB461" t="str">
            <v>E07000065</v>
          </cell>
          <cell r="FC461">
            <v>5000</v>
          </cell>
          <cell r="FD461">
            <v>18.3</v>
          </cell>
          <cell r="FE461">
            <v>392.7</v>
          </cell>
          <cell r="FF461">
            <v>16</v>
          </cell>
          <cell r="FG461">
            <v>430.4</v>
          </cell>
          <cell r="FH461">
            <v>7</v>
          </cell>
          <cell r="FI461" t="str">
            <v>&amp;^%</v>
          </cell>
          <cell r="FJ461" t="str">
            <v>&amp;^%</v>
          </cell>
          <cell r="FK461" t="str">
            <v>&amp;^%</v>
          </cell>
          <cell r="FL461" t="str">
            <v>&amp;^%</v>
          </cell>
          <cell r="FN461" t="str">
            <v>Wealden</v>
          </cell>
          <cell r="FO461" t="str">
            <v>E07000065</v>
          </cell>
          <cell r="FP461">
            <v>10000</v>
          </cell>
          <cell r="FQ461">
            <v>13.2</v>
          </cell>
          <cell r="FR461">
            <v>40</v>
          </cell>
          <cell r="FS461">
            <v>2.5</v>
          </cell>
          <cell r="FT461">
            <v>40.9</v>
          </cell>
          <cell r="FU461">
            <v>1.5</v>
          </cell>
          <cell r="FV461">
            <v>35</v>
          </cell>
          <cell r="FW461">
            <v>4.3</v>
          </cell>
          <cell r="FX461" t="str">
            <v>&amp;^%</v>
          </cell>
          <cell r="FY461" t="str">
            <v>&amp;^%</v>
          </cell>
          <cell r="GA461" t="str">
            <v>Wealden</v>
          </cell>
          <cell r="GB461" t="str">
            <v>E07000065</v>
          </cell>
          <cell r="GC461">
            <v>9000</v>
          </cell>
          <cell r="GD461">
            <v>15.3</v>
          </cell>
          <cell r="GE461">
            <v>24014</v>
          </cell>
          <cell r="GF461">
            <v>13</v>
          </cell>
          <cell r="GG461">
            <v>26862</v>
          </cell>
          <cell r="GH461">
            <v>7.6</v>
          </cell>
          <cell r="GI461" t="str">
            <v>&amp;^%</v>
          </cell>
          <cell r="GJ461" t="str">
            <v>&amp;^%</v>
          </cell>
          <cell r="GK461" t="str">
            <v>&amp;^%</v>
          </cell>
          <cell r="GL461" t="str">
            <v>&amp;^%</v>
          </cell>
          <cell r="GN461" t="str">
            <v>Wealden</v>
          </cell>
          <cell r="GO461" t="str">
            <v>E07000065</v>
          </cell>
          <cell r="GP461">
            <v>10000</v>
          </cell>
          <cell r="GQ461">
            <v>13.2</v>
          </cell>
          <cell r="GR461">
            <v>10.55</v>
          </cell>
          <cell r="GS461">
            <v>13</v>
          </cell>
          <cell r="GT461">
            <v>12.67</v>
          </cell>
          <cell r="GU461">
            <v>6.7</v>
          </cell>
          <cell r="GV461">
            <v>6.63</v>
          </cell>
          <cell r="GW461">
            <v>4.3</v>
          </cell>
          <cell r="GX461" t="str">
            <v>&amp;^%</v>
          </cell>
          <cell r="GY461" t="str">
            <v>&amp;^%</v>
          </cell>
        </row>
        <row r="462">
          <cell r="A462" t="str">
            <v>Basingstoke and Deane</v>
          </cell>
          <cell r="B462" t="str">
            <v>E07000084</v>
          </cell>
          <cell r="C462">
            <v>38000</v>
          </cell>
          <cell r="D462">
            <v>6.8</v>
          </cell>
          <cell r="E462">
            <v>586.5</v>
          </cell>
          <cell r="F462">
            <v>6</v>
          </cell>
          <cell r="G462">
            <v>774.8</v>
          </cell>
          <cell r="H462">
            <v>5.2</v>
          </cell>
          <cell r="I462">
            <v>314.89999999999998</v>
          </cell>
          <cell r="J462">
            <v>4.2</v>
          </cell>
          <cell r="K462" t="str">
            <v>&amp;^%</v>
          </cell>
          <cell r="L462" t="str">
            <v>&amp;^%</v>
          </cell>
          <cell r="N462" t="str">
            <v>Basingstoke and Deane</v>
          </cell>
          <cell r="O462" t="str">
            <v>E07000084</v>
          </cell>
          <cell r="P462">
            <v>58000</v>
          </cell>
          <cell r="Q462">
            <v>5.4</v>
          </cell>
          <cell r="R462">
            <v>37.5</v>
          </cell>
          <cell r="S462">
            <v>0</v>
          </cell>
          <cell r="T462">
            <v>39</v>
          </cell>
          <cell r="U462">
            <v>0.7</v>
          </cell>
          <cell r="V462">
            <v>35</v>
          </cell>
          <cell r="W462">
            <v>0.5</v>
          </cell>
          <cell r="X462" t="str">
            <v>&amp;^%</v>
          </cell>
          <cell r="Y462" t="str">
            <v>&amp;^%</v>
          </cell>
          <cell r="AA462" t="str">
            <v>Basingstoke and Deane</v>
          </cell>
          <cell r="AB462" t="str">
            <v>E07000084</v>
          </cell>
          <cell r="AC462">
            <v>48000</v>
          </cell>
          <cell r="AD462">
            <v>7.5</v>
          </cell>
          <cell r="AE462">
            <v>28853</v>
          </cell>
          <cell r="AF462">
            <v>6.7</v>
          </cell>
          <cell r="AG462">
            <v>37715</v>
          </cell>
          <cell r="AH462">
            <v>10</v>
          </cell>
          <cell r="AI462">
            <v>16255</v>
          </cell>
          <cell r="AJ462">
            <v>3.8</v>
          </cell>
          <cell r="AK462" t="str">
            <v>&amp;^%</v>
          </cell>
          <cell r="AL462" t="str">
            <v>&amp;^%</v>
          </cell>
          <cell r="AN462" t="str">
            <v>Basingstoke and Deane</v>
          </cell>
          <cell r="AO462" t="str">
            <v>E07000084</v>
          </cell>
          <cell r="AP462">
            <v>58000</v>
          </cell>
          <cell r="AQ462">
            <v>5.4</v>
          </cell>
          <cell r="AR462">
            <v>13.74</v>
          </cell>
          <cell r="AS462">
            <v>4.2</v>
          </cell>
          <cell r="AT462">
            <v>17.66</v>
          </cell>
          <cell r="AU462">
            <v>4.3</v>
          </cell>
          <cell r="AV462">
            <v>7.74</v>
          </cell>
          <cell r="AW462">
            <v>2.5</v>
          </cell>
          <cell r="AX462" t="str">
            <v>&amp;^%</v>
          </cell>
          <cell r="AY462" t="str">
            <v>&amp;^%</v>
          </cell>
          <cell r="BA462" t="str">
            <v>Basingstoke and Deane</v>
          </cell>
          <cell r="BB462" t="str">
            <v>E07000084</v>
          </cell>
          <cell r="BC462">
            <v>58000</v>
          </cell>
          <cell r="BD462">
            <v>5.4</v>
          </cell>
          <cell r="BE462">
            <v>543.9</v>
          </cell>
          <cell r="BF462">
            <v>3.9</v>
          </cell>
          <cell r="BG462">
            <v>688.5</v>
          </cell>
          <cell r="BH462">
            <v>4.2</v>
          </cell>
          <cell r="BI462">
            <v>303.89999999999998</v>
          </cell>
          <cell r="BJ462">
            <v>2.7</v>
          </cell>
          <cell r="BK462" t="str">
            <v>&amp;^%</v>
          </cell>
          <cell r="BL462" t="str">
            <v>&amp;^%</v>
          </cell>
          <cell r="BN462" t="str">
            <v>Basingstoke and Deane</v>
          </cell>
          <cell r="BO462" t="str">
            <v>E07000084</v>
          </cell>
          <cell r="BP462">
            <v>76000</v>
          </cell>
          <cell r="BQ462">
            <v>4.5999999999999996</v>
          </cell>
          <cell r="BR462">
            <v>37</v>
          </cell>
          <cell r="BS462">
            <v>0.4</v>
          </cell>
          <cell r="BT462">
            <v>34.1</v>
          </cell>
          <cell r="BU462">
            <v>1.4</v>
          </cell>
          <cell r="BV462">
            <v>17.7</v>
          </cell>
          <cell r="BW462">
            <v>8.1</v>
          </cell>
          <cell r="BX462">
            <v>43.8</v>
          </cell>
          <cell r="BY462">
            <v>8.6999999999999993</v>
          </cell>
          <cell r="CA462" t="str">
            <v>Basingstoke and Deane</v>
          </cell>
          <cell r="CB462" t="str">
            <v>E07000084</v>
          </cell>
          <cell r="CC462">
            <v>64000</v>
          </cell>
          <cell r="CD462">
            <v>6.2</v>
          </cell>
          <cell r="CE462">
            <v>24627</v>
          </cell>
          <cell r="CF462">
            <v>6</v>
          </cell>
          <cell r="CG462">
            <v>31972</v>
          </cell>
          <cell r="CH462">
            <v>9.8000000000000007</v>
          </cell>
          <cell r="CI462">
            <v>7745</v>
          </cell>
          <cell r="CJ462">
            <v>15</v>
          </cell>
          <cell r="CK462" t="str">
            <v>&amp;^%</v>
          </cell>
          <cell r="CL462" t="str">
            <v>&amp;^%</v>
          </cell>
          <cell r="CN462" t="str">
            <v>Basingstoke and Deane</v>
          </cell>
          <cell r="CO462" t="str">
            <v>E07000084</v>
          </cell>
          <cell r="CP462">
            <v>76000</v>
          </cell>
          <cell r="CQ462">
            <v>4.5999999999999996</v>
          </cell>
          <cell r="CR462">
            <v>12.69</v>
          </cell>
          <cell r="CS462">
            <v>4.3</v>
          </cell>
          <cell r="CT462">
            <v>17.079999999999998</v>
          </cell>
          <cell r="CU462">
            <v>3.9</v>
          </cell>
          <cell r="CV462">
            <v>7.02</v>
          </cell>
          <cell r="CW462">
            <v>2.4</v>
          </cell>
          <cell r="CX462" t="str">
            <v>&amp;^%</v>
          </cell>
          <cell r="CY462" t="str">
            <v>&amp;^%</v>
          </cell>
          <cell r="DA462" t="str">
            <v>Basingstoke and Deane</v>
          </cell>
          <cell r="DB462" t="str">
            <v>E07000084</v>
          </cell>
          <cell r="DC462">
            <v>76000</v>
          </cell>
          <cell r="DD462">
            <v>4.5999999999999996</v>
          </cell>
          <cell r="DE462">
            <v>472.1</v>
          </cell>
          <cell r="DF462">
            <v>5.4</v>
          </cell>
          <cell r="DG462">
            <v>582.20000000000005</v>
          </cell>
          <cell r="DH462">
            <v>4.2</v>
          </cell>
          <cell r="DI462">
            <v>151.4</v>
          </cell>
          <cell r="DJ462">
            <v>13</v>
          </cell>
          <cell r="DK462" t="str">
            <v>&amp;^%</v>
          </cell>
          <cell r="DL462" t="str">
            <v>&amp;^%</v>
          </cell>
          <cell r="DN462" t="str">
            <v>Basingstoke and Deane</v>
          </cell>
          <cell r="DO462" t="str">
            <v>E07000084</v>
          </cell>
          <cell r="DP462">
            <v>20000</v>
          </cell>
          <cell r="DQ462">
            <v>9</v>
          </cell>
          <cell r="DR462">
            <v>37.4</v>
          </cell>
          <cell r="DS462">
            <v>0.4</v>
          </cell>
          <cell r="DT462">
            <v>37.700000000000003</v>
          </cell>
          <cell r="DU462">
            <v>0.8</v>
          </cell>
          <cell r="DV462">
            <v>34.5</v>
          </cell>
          <cell r="DW462">
            <v>1.8</v>
          </cell>
          <cell r="DX462" t="str">
            <v>&amp;^%</v>
          </cell>
          <cell r="DY462" t="str">
            <v>&amp;^%</v>
          </cell>
          <cell r="EA462" t="str">
            <v>Basingstoke and Deane</v>
          </cell>
          <cell r="EB462" t="str">
            <v>E07000084</v>
          </cell>
          <cell r="EC462">
            <v>16000</v>
          </cell>
          <cell r="ED462">
            <v>10.9</v>
          </cell>
          <cell r="EE462">
            <v>22596</v>
          </cell>
          <cell r="EF462">
            <v>8.5</v>
          </cell>
          <cell r="EG462">
            <v>27315</v>
          </cell>
          <cell r="EH462">
            <v>9.8000000000000007</v>
          </cell>
          <cell r="EI462">
            <v>13232</v>
          </cell>
          <cell r="EJ462">
            <v>10</v>
          </cell>
          <cell r="EK462" t="str">
            <v>&amp;^%</v>
          </cell>
          <cell r="EL462" t="str">
            <v>&amp;^%</v>
          </cell>
          <cell r="EN462" t="str">
            <v>Basingstoke and Deane</v>
          </cell>
          <cell r="EO462" t="str">
            <v>E07000084</v>
          </cell>
          <cell r="EP462">
            <v>20000</v>
          </cell>
          <cell r="EQ462">
            <v>9</v>
          </cell>
          <cell r="ER462">
            <v>11.83</v>
          </cell>
          <cell r="ES462">
            <v>8.1</v>
          </cell>
          <cell r="ET462">
            <v>13.89</v>
          </cell>
          <cell r="EU462">
            <v>5.0999999999999996</v>
          </cell>
          <cell r="EV462">
            <v>7.73</v>
          </cell>
          <cell r="EW462">
            <v>3.7</v>
          </cell>
          <cell r="EX462" t="str">
            <v>&amp;^%</v>
          </cell>
          <cell r="EY462" t="str">
            <v>&amp;^%</v>
          </cell>
          <cell r="FA462" t="str">
            <v>Basingstoke and Deane</v>
          </cell>
          <cell r="FB462" t="str">
            <v>E07000084</v>
          </cell>
          <cell r="FC462">
            <v>20000</v>
          </cell>
          <cell r="FD462">
            <v>9</v>
          </cell>
          <cell r="FE462">
            <v>447.9</v>
          </cell>
          <cell r="FF462">
            <v>8.6</v>
          </cell>
          <cell r="FG462">
            <v>524.1</v>
          </cell>
          <cell r="FH462">
            <v>5.0999999999999996</v>
          </cell>
          <cell r="FI462">
            <v>283.5</v>
          </cell>
          <cell r="FJ462">
            <v>4.4000000000000004</v>
          </cell>
          <cell r="FK462" t="str">
            <v>&amp;^%</v>
          </cell>
          <cell r="FL462" t="str">
            <v>&amp;^%</v>
          </cell>
          <cell r="FN462" t="str">
            <v>Basingstoke and Deane</v>
          </cell>
          <cell r="FO462" t="str">
            <v>E07000084</v>
          </cell>
          <cell r="FP462">
            <v>38000</v>
          </cell>
          <cell r="FQ462">
            <v>6.8</v>
          </cell>
          <cell r="FR462">
            <v>37.5</v>
          </cell>
          <cell r="FS462">
            <v>1.5</v>
          </cell>
          <cell r="FT462">
            <v>39.700000000000003</v>
          </cell>
          <cell r="FU462">
            <v>0.9</v>
          </cell>
          <cell r="FV462">
            <v>36.1</v>
          </cell>
          <cell r="FW462">
            <v>0.6</v>
          </cell>
          <cell r="FX462" t="str">
            <v>&amp;^%</v>
          </cell>
          <cell r="FY462" t="str">
            <v>&amp;^%</v>
          </cell>
          <cell r="GA462" t="str">
            <v>Basingstoke and Deane</v>
          </cell>
          <cell r="GB462" t="str">
            <v>E07000084</v>
          </cell>
          <cell r="GC462">
            <v>32000</v>
          </cell>
          <cell r="GD462">
            <v>9.8000000000000007</v>
          </cell>
          <cell r="GE462">
            <v>32952</v>
          </cell>
          <cell r="GF462">
            <v>6.1</v>
          </cell>
          <cell r="GG462">
            <v>42978</v>
          </cell>
          <cell r="GH462">
            <v>13</v>
          </cell>
          <cell r="GI462">
            <v>17298</v>
          </cell>
          <cell r="GJ462">
            <v>5.8</v>
          </cell>
          <cell r="GK462" t="str">
            <v>&amp;^%</v>
          </cell>
          <cell r="GL462" t="str">
            <v>&amp;^%</v>
          </cell>
          <cell r="GN462" t="str">
            <v>Basingstoke and Deane</v>
          </cell>
          <cell r="GO462" t="str">
            <v>E07000084</v>
          </cell>
          <cell r="GP462">
            <v>38000</v>
          </cell>
          <cell r="GQ462">
            <v>6.8</v>
          </cell>
          <cell r="GR462">
            <v>14.39</v>
          </cell>
          <cell r="GS462">
            <v>6.2</v>
          </cell>
          <cell r="GT462">
            <v>19.54</v>
          </cell>
          <cell r="GU462">
            <v>5.4</v>
          </cell>
          <cell r="GV462">
            <v>7.79</v>
          </cell>
          <cell r="GW462">
            <v>4.5</v>
          </cell>
          <cell r="GX462" t="str">
            <v>&amp;^%</v>
          </cell>
          <cell r="GY462" t="str">
            <v>&amp;^%</v>
          </cell>
        </row>
        <row r="463">
          <cell r="A463" t="str">
            <v>East Hampshire</v>
          </cell>
          <cell r="B463" t="str">
            <v>E07000085</v>
          </cell>
          <cell r="C463">
            <v>12000</v>
          </cell>
          <cell r="D463">
            <v>12.5</v>
          </cell>
          <cell r="E463">
            <v>513</v>
          </cell>
          <cell r="F463">
            <v>11</v>
          </cell>
          <cell r="G463">
            <v>592.1</v>
          </cell>
          <cell r="H463">
            <v>6.6</v>
          </cell>
          <cell r="I463">
            <v>271.7</v>
          </cell>
          <cell r="J463">
            <v>8.4</v>
          </cell>
          <cell r="K463" t="str">
            <v>&amp;^%</v>
          </cell>
          <cell r="L463" t="str">
            <v>&amp;^%</v>
          </cell>
          <cell r="N463" t="str">
            <v>East Hampshire</v>
          </cell>
          <cell r="O463" t="str">
            <v>E07000085</v>
          </cell>
          <cell r="P463">
            <v>20000</v>
          </cell>
          <cell r="Q463">
            <v>9.1999999999999993</v>
          </cell>
          <cell r="R463">
            <v>38.5</v>
          </cell>
          <cell r="S463">
            <v>2</v>
          </cell>
          <cell r="T463">
            <v>39.299999999999997</v>
          </cell>
          <cell r="U463">
            <v>1.4</v>
          </cell>
          <cell r="V463">
            <v>32.4</v>
          </cell>
          <cell r="W463">
            <v>3.8</v>
          </cell>
          <cell r="X463" t="str">
            <v>&amp;^%</v>
          </cell>
          <cell r="Y463" t="str">
            <v>&amp;^%</v>
          </cell>
          <cell r="AA463" t="str">
            <v>East Hampshire</v>
          </cell>
          <cell r="AB463" t="str">
            <v>E07000085</v>
          </cell>
          <cell r="AC463">
            <v>18000</v>
          </cell>
          <cell r="AD463">
            <v>10.9</v>
          </cell>
          <cell r="AE463">
            <v>24751</v>
          </cell>
          <cell r="AF463">
            <v>9.5</v>
          </cell>
          <cell r="AG463">
            <v>29524</v>
          </cell>
          <cell r="AH463">
            <v>6.7</v>
          </cell>
          <cell r="AI463">
            <v>13255</v>
          </cell>
          <cell r="AJ463">
            <v>7.1</v>
          </cell>
          <cell r="AK463" t="str">
            <v>&amp;^%</v>
          </cell>
          <cell r="AL463" t="str">
            <v>&amp;^%</v>
          </cell>
          <cell r="AN463" t="str">
            <v>East Hampshire</v>
          </cell>
          <cell r="AO463" t="str">
            <v>E07000085</v>
          </cell>
          <cell r="AP463">
            <v>20000</v>
          </cell>
          <cell r="AQ463">
            <v>9.1999999999999993</v>
          </cell>
          <cell r="AR463">
            <v>12.18</v>
          </cell>
          <cell r="AS463">
            <v>10</v>
          </cell>
          <cell r="AT463">
            <v>14.3</v>
          </cell>
          <cell r="AU463">
            <v>5.5</v>
          </cell>
          <cell r="AV463">
            <v>6.91</v>
          </cell>
          <cell r="AW463">
            <v>3.9</v>
          </cell>
          <cell r="AX463" t="str">
            <v>&amp;^%</v>
          </cell>
          <cell r="AY463" t="str">
            <v>&amp;^%</v>
          </cell>
          <cell r="BA463" t="str">
            <v>East Hampshire</v>
          </cell>
          <cell r="BB463" t="str">
            <v>E07000085</v>
          </cell>
          <cell r="BC463">
            <v>20000</v>
          </cell>
          <cell r="BD463">
            <v>9.1999999999999993</v>
          </cell>
          <cell r="BE463">
            <v>479.3</v>
          </cell>
          <cell r="BF463">
            <v>7.1</v>
          </cell>
          <cell r="BG463">
            <v>561.70000000000005</v>
          </cell>
          <cell r="BH463">
            <v>5.3</v>
          </cell>
          <cell r="BI463">
            <v>258.7</v>
          </cell>
          <cell r="BJ463">
            <v>5.0999999999999996</v>
          </cell>
          <cell r="BK463" t="str">
            <v>&amp;^%</v>
          </cell>
          <cell r="BL463" t="str">
            <v>&amp;^%</v>
          </cell>
          <cell r="BN463" t="str">
            <v>East Hampshire</v>
          </cell>
          <cell r="BO463" t="str">
            <v>E07000085</v>
          </cell>
          <cell r="BP463">
            <v>32000</v>
          </cell>
          <cell r="BQ463">
            <v>7</v>
          </cell>
          <cell r="BR463">
            <v>35</v>
          </cell>
          <cell r="BS463">
            <v>4.0999999999999996</v>
          </cell>
          <cell r="BT463">
            <v>30.7</v>
          </cell>
          <cell r="BU463">
            <v>2.8</v>
          </cell>
          <cell r="BV463">
            <v>10.1</v>
          </cell>
          <cell r="BW463">
            <v>12</v>
          </cell>
          <cell r="BX463" t="str">
            <v>&amp;^%</v>
          </cell>
          <cell r="BY463" t="str">
            <v>&amp;^%</v>
          </cell>
          <cell r="CA463" t="str">
            <v>East Hampshire</v>
          </cell>
          <cell r="CB463" t="str">
            <v>E07000085</v>
          </cell>
          <cell r="CC463">
            <v>28000</v>
          </cell>
          <cell r="CD463">
            <v>8.9</v>
          </cell>
          <cell r="CE463">
            <v>17651</v>
          </cell>
          <cell r="CF463">
            <v>14</v>
          </cell>
          <cell r="CG463">
            <v>21979</v>
          </cell>
          <cell r="CH463">
            <v>7.9</v>
          </cell>
          <cell r="CI463" t="str">
            <v>&amp;^%</v>
          </cell>
          <cell r="CJ463" t="str">
            <v>&amp;^%</v>
          </cell>
          <cell r="CK463" t="str">
            <v>&amp;^%</v>
          </cell>
          <cell r="CL463" t="str">
            <v>&amp;^%</v>
          </cell>
          <cell r="CN463" t="str">
            <v>East Hampshire</v>
          </cell>
          <cell r="CO463" t="str">
            <v>E07000085</v>
          </cell>
          <cell r="CP463">
            <v>32000</v>
          </cell>
          <cell r="CQ463">
            <v>7</v>
          </cell>
          <cell r="CR463">
            <v>9.99</v>
          </cell>
          <cell r="CS463">
            <v>6.8</v>
          </cell>
          <cell r="CT463">
            <v>13.72</v>
          </cell>
          <cell r="CU463">
            <v>4.9000000000000004</v>
          </cell>
          <cell r="CV463">
            <v>6.18</v>
          </cell>
          <cell r="CW463">
            <v>1.6</v>
          </cell>
          <cell r="CX463" t="str">
            <v>&amp;^%</v>
          </cell>
          <cell r="CY463" t="str">
            <v>&amp;^%</v>
          </cell>
          <cell r="DA463" t="str">
            <v>East Hampshire</v>
          </cell>
          <cell r="DB463" t="str">
            <v>E07000085</v>
          </cell>
          <cell r="DC463">
            <v>32000</v>
          </cell>
          <cell r="DD463">
            <v>7</v>
          </cell>
          <cell r="DE463">
            <v>368.6</v>
          </cell>
          <cell r="DF463">
            <v>10</v>
          </cell>
          <cell r="DG463">
            <v>421.8</v>
          </cell>
          <cell r="DH463">
            <v>5.8</v>
          </cell>
          <cell r="DI463">
            <v>80.900000000000006</v>
          </cell>
          <cell r="DJ463">
            <v>15</v>
          </cell>
          <cell r="DK463" t="str">
            <v>&amp;^%</v>
          </cell>
          <cell r="DL463" t="str">
            <v>&amp;^%</v>
          </cell>
          <cell r="DN463" t="str">
            <v>East Hampshire</v>
          </cell>
          <cell r="DO463" t="str">
            <v>E07000085</v>
          </cell>
          <cell r="DP463">
            <v>8000</v>
          </cell>
          <cell r="DQ463">
            <v>13.6</v>
          </cell>
          <cell r="DR463">
            <v>37.200000000000003</v>
          </cell>
          <cell r="DS463">
            <v>3.4</v>
          </cell>
          <cell r="DT463">
            <v>38.299999999999997</v>
          </cell>
          <cell r="DU463">
            <v>2.1</v>
          </cell>
          <cell r="DV463" t="str">
            <v>&amp;^%</v>
          </cell>
          <cell r="DW463" t="str">
            <v>&amp;^%</v>
          </cell>
          <cell r="DX463" t="str">
            <v>&amp;^%</v>
          </cell>
          <cell r="DY463" t="str">
            <v>&amp;^%</v>
          </cell>
          <cell r="EA463" t="str">
            <v>East Hampshire</v>
          </cell>
          <cell r="EB463" t="str">
            <v>E07000085</v>
          </cell>
          <cell r="EC463">
            <v>7000</v>
          </cell>
          <cell r="ED463">
            <v>16.3</v>
          </cell>
          <cell r="EE463">
            <v>20921</v>
          </cell>
          <cell r="EF463">
            <v>16</v>
          </cell>
          <cell r="EG463">
            <v>25494</v>
          </cell>
          <cell r="EH463">
            <v>9.9</v>
          </cell>
          <cell r="EI463" t="str">
            <v>&amp;^%</v>
          </cell>
          <cell r="EJ463" t="str">
            <v>&amp;^%</v>
          </cell>
          <cell r="EK463" t="str">
            <v>&amp;^%</v>
          </cell>
          <cell r="EL463" t="str">
            <v>&amp;^%</v>
          </cell>
          <cell r="EN463" t="str">
            <v>East Hampshire</v>
          </cell>
          <cell r="EO463" t="str">
            <v>E07000085</v>
          </cell>
          <cell r="EP463">
            <v>8000</v>
          </cell>
          <cell r="EQ463">
            <v>13.6</v>
          </cell>
          <cell r="ER463">
            <v>11.56</v>
          </cell>
          <cell r="ES463">
            <v>13</v>
          </cell>
          <cell r="ET463">
            <v>13.58</v>
          </cell>
          <cell r="EU463">
            <v>8.9</v>
          </cell>
          <cell r="EV463">
            <v>6.36</v>
          </cell>
          <cell r="EW463">
            <v>5.2</v>
          </cell>
          <cell r="EX463" t="str">
            <v>&amp;^%</v>
          </cell>
          <cell r="EY463" t="str">
            <v>&amp;^%</v>
          </cell>
          <cell r="FA463" t="str">
            <v>East Hampshire</v>
          </cell>
          <cell r="FB463" t="str">
            <v>E07000085</v>
          </cell>
          <cell r="FC463">
            <v>8000</v>
          </cell>
          <cell r="FD463">
            <v>13.6</v>
          </cell>
          <cell r="FE463">
            <v>435.7</v>
          </cell>
          <cell r="FF463">
            <v>10</v>
          </cell>
          <cell r="FG463">
            <v>520.1</v>
          </cell>
          <cell r="FH463">
            <v>8.6</v>
          </cell>
          <cell r="FI463">
            <v>255.7</v>
          </cell>
          <cell r="FJ463">
            <v>6.6</v>
          </cell>
          <cell r="FK463" t="str">
            <v>&amp;^%</v>
          </cell>
          <cell r="FL463" t="str">
            <v>&amp;^%</v>
          </cell>
          <cell r="FN463" t="str">
            <v>East Hampshire</v>
          </cell>
          <cell r="FO463" t="str">
            <v>E07000085</v>
          </cell>
          <cell r="FP463">
            <v>12000</v>
          </cell>
          <cell r="FQ463">
            <v>12.5</v>
          </cell>
          <cell r="FR463">
            <v>39.4</v>
          </cell>
          <cell r="FS463">
            <v>1.6</v>
          </cell>
          <cell r="FT463">
            <v>40</v>
          </cell>
          <cell r="FU463">
            <v>1.7</v>
          </cell>
          <cell r="FV463">
            <v>34.799999999999997</v>
          </cell>
          <cell r="FW463">
            <v>5</v>
          </cell>
          <cell r="FX463" t="str">
            <v>&amp;^%</v>
          </cell>
          <cell r="FY463" t="str">
            <v>&amp;^%</v>
          </cell>
          <cell r="GA463" t="str">
            <v>East Hampshire</v>
          </cell>
          <cell r="GB463" t="str">
            <v>E07000085</v>
          </cell>
          <cell r="GC463">
            <v>10000</v>
          </cell>
          <cell r="GD463">
            <v>14.6</v>
          </cell>
          <cell r="GE463">
            <v>27306</v>
          </cell>
          <cell r="GF463">
            <v>13</v>
          </cell>
          <cell r="GG463">
            <v>32314</v>
          </cell>
          <cell r="GH463">
            <v>8.5</v>
          </cell>
          <cell r="GI463" t="str">
            <v>&amp;^%</v>
          </cell>
          <cell r="GJ463" t="str">
            <v>&amp;^%</v>
          </cell>
          <cell r="GK463" t="str">
            <v>&amp;^%</v>
          </cell>
          <cell r="GL463" t="str">
            <v>&amp;^%</v>
          </cell>
          <cell r="GN463" t="str">
            <v>East Hampshire</v>
          </cell>
          <cell r="GO463" t="str">
            <v>E07000085</v>
          </cell>
          <cell r="GP463">
            <v>12000</v>
          </cell>
          <cell r="GQ463">
            <v>12.5</v>
          </cell>
          <cell r="GR463">
            <v>13.3</v>
          </cell>
          <cell r="GS463">
            <v>14</v>
          </cell>
          <cell r="GT463">
            <v>14.81</v>
          </cell>
          <cell r="GU463">
            <v>6.8</v>
          </cell>
          <cell r="GV463">
            <v>7</v>
          </cell>
          <cell r="GW463">
            <v>6</v>
          </cell>
          <cell r="GX463" t="str">
            <v>&amp;^%</v>
          </cell>
          <cell r="GY463" t="str">
            <v>&amp;^%</v>
          </cell>
        </row>
        <row r="464">
          <cell r="A464" t="str">
            <v>Eastleigh</v>
          </cell>
          <cell r="B464" t="str">
            <v>E07000086</v>
          </cell>
          <cell r="C464">
            <v>25000</v>
          </cell>
          <cell r="D464">
            <v>8.3000000000000007</v>
          </cell>
          <cell r="E464">
            <v>505.3</v>
          </cell>
          <cell r="F464">
            <v>6.5</v>
          </cell>
          <cell r="G464">
            <v>615</v>
          </cell>
          <cell r="H464">
            <v>5.7</v>
          </cell>
          <cell r="I464">
            <v>310.2</v>
          </cell>
          <cell r="J464">
            <v>3.5</v>
          </cell>
          <cell r="K464" t="str">
            <v>&amp;^%</v>
          </cell>
          <cell r="L464" t="str">
            <v>&amp;^%</v>
          </cell>
          <cell r="N464" t="str">
            <v>Eastleigh</v>
          </cell>
          <cell r="O464" t="str">
            <v>E07000086</v>
          </cell>
          <cell r="P464">
            <v>42000</v>
          </cell>
          <cell r="Q464">
            <v>6.3</v>
          </cell>
          <cell r="R464">
            <v>37.5</v>
          </cell>
          <cell r="S464">
            <v>1</v>
          </cell>
          <cell r="T464">
            <v>38.9</v>
          </cell>
          <cell r="U464">
            <v>0.7</v>
          </cell>
          <cell r="V464">
            <v>35</v>
          </cell>
          <cell r="W464">
            <v>0.5</v>
          </cell>
          <cell r="X464" t="str">
            <v>&amp;^%</v>
          </cell>
          <cell r="Y464" t="str">
            <v>&amp;^%</v>
          </cell>
          <cell r="AA464" t="str">
            <v>Eastleigh</v>
          </cell>
          <cell r="AB464" t="str">
            <v>E07000086</v>
          </cell>
          <cell r="AC464">
            <v>38000</v>
          </cell>
          <cell r="AD464">
            <v>7.4</v>
          </cell>
          <cell r="AE464">
            <v>25142</v>
          </cell>
          <cell r="AF464">
            <v>5.2</v>
          </cell>
          <cell r="AG464">
            <v>29122</v>
          </cell>
          <cell r="AH464">
            <v>3.9</v>
          </cell>
          <cell r="AI464">
            <v>15774</v>
          </cell>
          <cell r="AJ464">
            <v>4.0999999999999996</v>
          </cell>
          <cell r="AK464" t="str">
            <v>&amp;^%</v>
          </cell>
          <cell r="AL464" t="str">
            <v>&amp;^%</v>
          </cell>
          <cell r="AN464" t="str">
            <v>Eastleigh</v>
          </cell>
          <cell r="AO464" t="str">
            <v>E07000086</v>
          </cell>
          <cell r="AP464">
            <v>42000</v>
          </cell>
          <cell r="AQ464">
            <v>6.3</v>
          </cell>
          <cell r="AR464">
            <v>12.25</v>
          </cell>
          <cell r="AS464">
            <v>5.3</v>
          </cell>
          <cell r="AT464">
            <v>14.53</v>
          </cell>
          <cell r="AU464">
            <v>4</v>
          </cell>
          <cell r="AV464">
            <v>7.62</v>
          </cell>
          <cell r="AW464">
            <v>3.5</v>
          </cell>
          <cell r="AX464" t="str">
            <v>&amp;^%</v>
          </cell>
          <cell r="AY464" t="str">
            <v>&amp;^%</v>
          </cell>
          <cell r="BA464" t="str">
            <v>Eastleigh</v>
          </cell>
          <cell r="BB464" t="str">
            <v>E07000086</v>
          </cell>
          <cell r="BC464">
            <v>42000</v>
          </cell>
          <cell r="BD464">
            <v>6.3</v>
          </cell>
          <cell r="BE464">
            <v>492.6</v>
          </cell>
          <cell r="BF464">
            <v>4.5</v>
          </cell>
          <cell r="BG464">
            <v>565.79999999999995</v>
          </cell>
          <cell r="BH464">
            <v>4</v>
          </cell>
          <cell r="BI464">
            <v>296.8</v>
          </cell>
          <cell r="BJ464">
            <v>3.6</v>
          </cell>
          <cell r="BK464" t="str">
            <v>&amp;^%</v>
          </cell>
          <cell r="BL464" t="str">
            <v>&amp;^%</v>
          </cell>
          <cell r="BN464" t="str">
            <v>Eastleigh</v>
          </cell>
          <cell r="BO464" t="str">
            <v>E07000086</v>
          </cell>
          <cell r="BP464">
            <v>64000</v>
          </cell>
          <cell r="BQ464">
            <v>4.9000000000000004</v>
          </cell>
          <cell r="BR464">
            <v>37</v>
          </cell>
          <cell r="BS464">
            <v>0.9</v>
          </cell>
          <cell r="BT464">
            <v>31.5</v>
          </cell>
          <cell r="BU464">
            <v>1.8</v>
          </cell>
          <cell r="BV464">
            <v>12.9</v>
          </cell>
          <cell r="BW464">
            <v>10</v>
          </cell>
          <cell r="BX464">
            <v>42.1</v>
          </cell>
          <cell r="BY464">
            <v>7.6</v>
          </cell>
          <cell r="CA464" t="str">
            <v>Eastleigh</v>
          </cell>
          <cell r="CB464" t="str">
            <v>E07000086</v>
          </cell>
          <cell r="CC464">
            <v>55000</v>
          </cell>
          <cell r="CD464">
            <v>6.6</v>
          </cell>
          <cell r="CE464">
            <v>20387</v>
          </cell>
          <cell r="CF464">
            <v>8.1</v>
          </cell>
          <cell r="CG464">
            <v>22810</v>
          </cell>
          <cell r="CH464">
            <v>5.0999999999999996</v>
          </cell>
          <cell r="CI464" t="str">
            <v>&amp;^%</v>
          </cell>
          <cell r="CJ464" t="str">
            <v>&amp;^%</v>
          </cell>
          <cell r="CK464" t="str">
            <v>&amp;^%</v>
          </cell>
          <cell r="CL464" t="str">
            <v>&amp;^%</v>
          </cell>
          <cell r="CN464" t="str">
            <v>Eastleigh</v>
          </cell>
          <cell r="CO464" t="str">
            <v>E07000086</v>
          </cell>
          <cell r="CP464">
            <v>64000</v>
          </cell>
          <cell r="CQ464">
            <v>4.9000000000000004</v>
          </cell>
          <cell r="CR464">
            <v>10.87</v>
          </cell>
          <cell r="CS464">
            <v>4.5</v>
          </cell>
          <cell r="CT464">
            <v>13.77</v>
          </cell>
          <cell r="CU464">
            <v>3.6</v>
          </cell>
          <cell r="CV464">
            <v>6.51</v>
          </cell>
          <cell r="CW464">
            <v>1.9</v>
          </cell>
          <cell r="CX464" t="str">
            <v>&amp;^%</v>
          </cell>
          <cell r="CY464" t="str">
            <v>&amp;^%</v>
          </cell>
          <cell r="DA464" t="str">
            <v>Eastleigh</v>
          </cell>
          <cell r="DB464" t="str">
            <v>E07000086</v>
          </cell>
          <cell r="DC464">
            <v>64000</v>
          </cell>
          <cell r="DD464">
            <v>4.9000000000000004</v>
          </cell>
          <cell r="DE464">
            <v>380.3</v>
          </cell>
          <cell r="DF464">
            <v>5.7</v>
          </cell>
          <cell r="DG464">
            <v>433.8</v>
          </cell>
          <cell r="DH464">
            <v>4.2</v>
          </cell>
          <cell r="DI464">
            <v>102.9</v>
          </cell>
          <cell r="DJ464">
            <v>10</v>
          </cell>
          <cell r="DK464" t="str">
            <v>&amp;^%</v>
          </cell>
          <cell r="DL464" t="str">
            <v>&amp;^%</v>
          </cell>
          <cell r="DN464" t="str">
            <v>Eastleigh</v>
          </cell>
          <cell r="DO464" t="str">
            <v>E07000086</v>
          </cell>
          <cell r="DP464">
            <v>17000</v>
          </cell>
          <cell r="DQ464">
            <v>9.6</v>
          </cell>
          <cell r="DR464">
            <v>37.4</v>
          </cell>
          <cell r="DS464">
            <v>0.4</v>
          </cell>
          <cell r="DT464">
            <v>37.1</v>
          </cell>
          <cell r="DU464">
            <v>1</v>
          </cell>
          <cell r="DV464">
            <v>32.299999999999997</v>
          </cell>
          <cell r="DW464">
            <v>3.5</v>
          </cell>
          <cell r="DX464" t="str">
            <v>&amp;^%</v>
          </cell>
          <cell r="DY464" t="str">
            <v>&amp;^%</v>
          </cell>
          <cell r="EA464" t="str">
            <v>Eastleigh</v>
          </cell>
          <cell r="EB464" t="str">
            <v>E07000086</v>
          </cell>
          <cell r="EC464">
            <v>15000</v>
          </cell>
          <cell r="ED464">
            <v>11.4</v>
          </cell>
          <cell r="EE464">
            <v>23894</v>
          </cell>
          <cell r="EF464">
            <v>8.5</v>
          </cell>
          <cell r="EG464">
            <v>26530</v>
          </cell>
          <cell r="EH464">
            <v>5.4</v>
          </cell>
          <cell r="EI464">
            <v>14703</v>
          </cell>
          <cell r="EJ464">
            <v>10</v>
          </cell>
          <cell r="EK464" t="str">
            <v>&amp;^%</v>
          </cell>
          <cell r="EL464" t="str">
            <v>&amp;^%</v>
          </cell>
          <cell r="EN464" t="str">
            <v>Eastleigh</v>
          </cell>
          <cell r="EO464" t="str">
            <v>E07000086</v>
          </cell>
          <cell r="EP464">
            <v>17000</v>
          </cell>
          <cell r="EQ464">
            <v>9.6</v>
          </cell>
          <cell r="ER464">
            <v>12.66</v>
          </cell>
          <cell r="ES464">
            <v>7.6</v>
          </cell>
          <cell r="ET464">
            <v>13.27</v>
          </cell>
          <cell r="EU464">
            <v>3.9</v>
          </cell>
          <cell r="EV464">
            <v>7.52</v>
          </cell>
          <cell r="EW464">
            <v>6.3</v>
          </cell>
          <cell r="EX464" t="str">
            <v>&amp;^%</v>
          </cell>
          <cell r="EY464" t="str">
            <v>&amp;^%</v>
          </cell>
          <cell r="FA464" t="str">
            <v>Eastleigh</v>
          </cell>
          <cell r="FB464" t="str">
            <v>E07000086</v>
          </cell>
          <cell r="FC464">
            <v>17000</v>
          </cell>
          <cell r="FD464">
            <v>9.6</v>
          </cell>
          <cell r="FE464">
            <v>456.4</v>
          </cell>
          <cell r="FF464">
            <v>7</v>
          </cell>
          <cell r="FG464">
            <v>492.9</v>
          </cell>
          <cell r="FH464">
            <v>3.9</v>
          </cell>
          <cell r="FI464">
            <v>280.2</v>
          </cell>
          <cell r="FJ464">
            <v>5.5</v>
          </cell>
          <cell r="FK464" t="str">
            <v>&amp;^%</v>
          </cell>
          <cell r="FL464" t="str">
            <v>&amp;^%</v>
          </cell>
          <cell r="FN464" t="str">
            <v>Eastleigh</v>
          </cell>
          <cell r="FO464" t="str">
            <v>E07000086</v>
          </cell>
          <cell r="FP464">
            <v>25000</v>
          </cell>
          <cell r="FQ464">
            <v>8.3000000000000007</v>
          </cell>
          <cell r="FR464">
            <v>38.9</v>
          </cell>
          <cell r="FS464">
            <v>1.4</v>
          </cell>
          <cell r="FT464">
            <v>40.200000000000003</v>
          </cell>
          <cell r="FU464">
            <v>0.9</v>
          </cell>
          <cell r="FV464">
            <v>37</v>
          </cell>
          <cell r="FW464">
            <v>0.8</v>
          </cell>
          <cell r="FX464" t="str">
            <v>&amp;^%</v>
          </cell>
          <cell r="FY464" t="str">
            <v>&amp;^%</v>
          </cell>
          <cell r="GA464" t="str">
            <v>Eastleigh</v>
          </cell>
          <cell r="GB464" t="str">
            <v>E07000086</v>
          </cell>
          <cell r="GC464">
            <v>23000</v>
          </cell>
          <cell r="GD464">
            <v>9.6999999999999993</v>
          </cell>
          <cell r="GE464">
            <v>25825</v>
          </cell>
          <cell r="GF464">
            <v>8.4</v>
          </cell>
          <cell r="GG464">
            <v>30847</v>
          </cell>
          <cell r="GH464">
            <v>5.2</v>
          </cell>
          <cell r="GI464">
            <v>16063</v>
          </cell>
          <cell r="GJ464">
            <v>4.7</v>
          </cell>
          <cell r="GK464" t="str">
            <v>&amp;^%</v>
          </cell>
          <cell r="GL464" t="str">
            <v>&amp;^%</v>
          </cell>
          <cell r="GN464" t="str">
            <v>Eastleigh</v>
          </cell>
          <cell r="GO464" t="str">
            <v>E07000086</v>
          </cell>
          <cell r="GP464">
            <v>25000</v>
          </cell>
          <cell r="GQ464">
            <v>8.3000000000000007</v>
          </cell>
          <cell r="GR464">
            <v>12.09</v>
          </cell>
          <cell r="GS464">
            <v>6.4</v>
          </cell>
          <cell r="GT464">
            <v>15.31</v>
          </cell>
          <cell r="GU464">
            <v>5.8</v>
          </cell>
          <cell r="GV464">
            <v>7.66</v>
          </cell>
          <cell r="GW464">
            <v>4.2</v>
          </cell>
          <cell r="GX464" t="str">
            <v>&amp;^%</v>
          </cell>
          <cell r="GY464" t="str">
            <v>&amp;^%</v>
          </cell>
        </row>
        <row r="465">
          <cell r="A465" t="str">
            <v>Fareham</v>
          </cell>
          <cell r="B465" t="str">
            <v>E07000087</v>
          </cell>
          <cell r="C465">
            <v>17000</v>
          </cell>
          <cell r="D465">
            <v>10.6</v>
          </cell>
          <cell r="E465">
            <v>525.5</v>
          </cell>
          <cell r="F465">
            <v>9.4</v>
          </cell>
          <cell r="G465">
            <v>659.7</v>
          </cell>
          <cell r="H465">
            <v>7</v>
          </cell>
          <cell r="I465">
            <v>294.89999999999998</v>
          </cell>
          <cell r="J465">
            <v>3.6</v>
          </cell>
          <cell r="K465" t="str">
            <v>&amp;^%</v>
          </cell>
          <cell r="L465" t="str">
            <v>&amp;^%</v>
          </cell>
          <cell r="N465" t="str">
            <v>Fareham</v>
          </cell>
          <cell r="O465" t="str">
            <v>E07000087</v>
          </cell>
          <cell r="P465">
            <v>26000</v>
          </cell>
          <cell r="Q465">
            <v>8.1999999999999993</v>
          </cell>
          <cell r="R465">
            <v>39.9</v>
          </cell>
          <cell r="S465">
            <v>1.6</v>
          </cell>
          <cell r="T465">
            <v>39.700000000000003</v>
          </cell>
          <cell r="U465">
            <v>0.9</v>
          </cell>
          <cell r="V465">
            <v>35.9</v>
          </cell>
          <cell r="W465">
            <v>2.1</v>
          </cell>
          <cell r="X465" t="str">
            <v>&amp;^%</v>
          </cell>
          <cell r="Y465" t="str">
            <v>&amp;^%</v>
          </cell>
          <cell r="AA465" t="str">
            <v>Fareham</v>
          </cell>
          <cell r="AB465" t="str">
            <v>E07000087</v>
          </cell>
          <cell r="AC465">
            <v>23000</v>
          </cell>
          <cell r="AD465">
            <v>9.6</v>
          </cell>
          <cell r="AE465">
            <v>26626</v>
          </cell>
          <cell r="AF465">
            <v>8.6</v>
          </cell>
          <cell r="AG465">
            <v>32963</v>
          </cell>
          <cell r="AH465">
            <v>7.1</v>
          </cell>
          <cell r="AI465">
            <v>14337</v>
          </cell>
          <cell r="AJ465">
            <v>5.3</v>
          </cell>
          <cell r="AK465" t="str">
            <v>&amp;^%</v>
          </cell>
          <cell r="AL465" t="str">
            <v>&amp;^%</v>
          </cell>
          <cell r="AN465" t="str">
            <v>Fareham</v>
          </cell>
          <cell r="AO465" t="str">
            <v>E07000087</v>
          </cell>
          <cell r="AP465">
            <v>26000</v>
          </cell>
          <cell r="AQ465">
            <v>8.1999999999999993</v>
          </cell>
          <cell r="AR465">
            <v>12.3</v>
          </cell>
          <cell r="AS465">
            <v>8.4</v>
          </cell>
          <cell r="AT465">
            <v>15.42</v>
          </cell>
          <cell r="AU465">
            <v>5.4</v>
          </cell>
          <cell r="AV465">
            <v>7.58</v>
          </cell>
          <cell r="AW465">
            <v>4</v>
          </cell>
          <cell r="AX465" t="str">
            <v>&amp;^%</v>
          </cell>
          <cell r="AY465" t="str">
            <v>&amp;^%</v>
          </cell>
          <cell r="BA465" t="str">
            <v>Fareham</v>
          </cell>
          <cell r="BB465" t="str">
            <v>E07000087</v>
          </cell>
          <cell r="BC465">
            <v>26000</v>
          </cell>
          <cell r="BD465">
            <v>8.1999999999999993</v>
          </cell>
          <cell r="BE465">
            <v>495.7</v>
          </cell>
          <cell r="BF465">
            <v>7.2</v>
          </cell>
          <cell r="BG465">
            <v>612.6</v>
          </cell>
          <cell r="BH465">
            <v>5.4</v>
          </cell>
          <cell r="BI465">
            <v>295.60000000000002</v>
          </cell>
          <cell r="BJ465">
            <v>4.3</v>
          </cell>
          <cell r="BK465" t="str">
            <v>&amp;^%</v>
          </cell>
          <cell r="BL465" t="str">
            <v>&amp;^%</v>
          </cell>
          <cell r="BN465" t="str">
            <v>Fareham</v>
          </cell>
          <cell r="BO465" t="str">
            <v>E07000087</v>
          </cell>
          <cell r="BP465">
            <v>36000</v>
          </cell>
          <cell r="BQ465">
            <v>6.7</v>
          </cell>
          <cell r="BR465">
            <v>37.5</v>
          </cell>
          <cell r="BS465">
            <v>1.4</v>
          </cell>
          <cell r="BT465">
            <v>33.299999999999997</v>
          </cell>
          <cell r="BU465">
            <v>2.2999999999999998</v>
          </cell>
          <cell r="BV465">
            <v>14.8</v>
          </cell>
          <cell r="BW465">
            <v>12</v>
          </cell>
          <cell r="BX465" t="str">
            <v>&amp;^%</v>
          </cell>
          <cell r="BY465" t="str">
            <v>&amp;^%</v>
          </cell>
          <cell r="CA465" t="str">
            <v>Fareham</v>
          </cell>
          <cell r="CB465" t="str">
            <v>E07000087</v>
          </cell>
          <cell r="CC465">
            <v>33000</v>
          </cell>
          <cell r="CD465">
            <v>8.4</v>
          </cell>
          <cell r="CE465">
            <v>20239</v>
          </cell>
          <cell r="CF465">
            <v>11</v>
          </cell>
          <cell r="CG465">
            <v>26096</v>
          </cell>
          <cell r="CH465">
            <v>7.8</v>
          </cell>
          <cell r="CI465" t="str">
            <v>&amp;^%</v>
          </cell>
          <cell r="CJ465" t="str">
            <v>&amp;^%</v>
          </cell>
          <cell r="CK465" t="str">
            <v>&amp;^%</v>
          </cell>
          <cell r="CL465" t="str">
            <v>&amp;^%</v>
          </cell>
          <cell r="CN465" t="str">
            <v>Fareham</v>
          </cell>
          <cell r="CO465" t="str">
            <v>E07000087</v>
          </cell>
          <cell r="CP465">
            <v>36000</v>
          </cell>
          <cell r="CQ465">
            <v>6.7</v>
          </cell>
          <cell r="CR465">
            <v>11.01</v>
          </cell>
          <cell r="CS465">
            <v>5.3</v>
          </cell>
          <cell r="CT465">
            <v>14.55</v>
          </cell>
          <cell r="CU465">
            <v>5</v>
          </cell>
          <cell r="CV465">
            <v>6.62</v>
          </cell>
          <cell r="CW465">
            <v>3.4</v>
          </cell>
          <cell r="CX465" t="str">
            <v>&amp;^%</v>
          </cell>
          <cell r="CY465" t="str">
            <v>&amp;^%</v>
          </cell>
          <cell r="DA465" t="str">
            <v>Fareham</v>
          </cell>
          <cell r="DB465" t="str">
            <v>E07000087</v>
          </cell>
          <cell r="DC465">
            <v>36000</v>
          </cell>
          <cell r="DD465">
            <v>6.7</v>
          </cell>
          <cell r="DE465">
            <v>403.2</v>
          </cell>
          <cell r="DF465">
            <v>7.5</v>
          </cell>
          <cell r="DG465">
            <v>485.3</v>
          </cell>
          <cell r="DH465">
            <v>5.6</v>
          </cell>
          <cell r="DI465">
            <v>113.3</v>
          </cell>
          <cell r="DJ465">
            <v>12</v>
          </cell>
          <cell r="DK465" t="str">
            <v>&amp;^%</v>
          </cell>
          <cell r="DL465" t="str">
            <v>&amp;^%</v>
          </cell>
          <cell r="DN465" t="str">
            <v>Fareham</v>
          </cell>
          <cell r="DO465" t="str">
            <v>E07000087</v>
          </cell>
          <cell r="DP465">
            <v>9000</v>
          </cell>
          <cell r="DQ465">
            <v>12.9</v>
          </cell>
          <cell r="DR465">
            <v>37.5</v>
          </cell>
          <cell r="DS465">
            <v>2.1</v>
          </cell>
          <cell r="DT465">
            <v>38.700000000000003</v>
          </cell>
          <cell r="DU465">
            <v>1.7</v>
          </cell>
          <cell r="DV465">
            <v>34</v>
          </cell>
          <cell r="DW465">
            <v>7.3</v>
          </cell>
          <cell r="DX465" t="str">
            <v>&amp;^%</v>
          </cell>
          <cell r="DY465" t="str">
            <v>&amp;^%</v>
          </cell>
          <cell r="EA465" t="str">
            <v>Fareham</v>
          </cell>
          <cell r="EB465" t="str">
            <v>E07000087</v>
          </cell>
          <cell r="EC465">
            <v>9000</v>
          </cell>
          <cell r="ED465">
            <v>14.7</v>
          </cell>
          <cell r="EE465">
            <v>21997</v>
          </cell>
          <cell r="EF465">
            <v>13</v>
          </cell>
          <cell r="EG465">
            <v>26712</v>
          </cell>
          <cell r="EH465">
            <v>8</v>
          </cell>
          <cell r="EI465" t="str">
            <v>&amp;^%</v>
          </cell>
          <cell r="EJ465" t="str">
            <v>&amp;^%</v>
          </cell>
          <cell r="EK465" t="str">
            <v>&amp;^%</v>
          </cell>
          <cell r="EL465" t="str">
            <v>&amp;^%</v>
          </cell>
          <cell r="EN465" t="str">
            <v>Fareham</v>
          </cell>
          <cell r="EO465" t="str">
            <v>E07000087</v>
          </cell>
          <cell r="EP465">
            <v>9000</v>
          </cell>
          <cell r="EQ465">
            <v>12.9</v>
          </cell>
          <cell r="ER465">
            <v>11.8</v>
          </cell>
          <cell r="ES465">
            <v>9.4</v>
          </cell>
          <cell r="ET465">
            <v>13.67</v>
          </cell>
          <cell r="EU465">
            <v>7.2</v>
          </cell>
          <cell r="EV465">
            <v>7.48</v>
          </cell>
          <cell r="EW465">
            <v>5.9</v>
          </cell>
          <cell r="EX465" t="str">
            <v>&amp;^%</v>
          </cell>
          <cell r="EY465" t="str">
            <v>&amp;^%</v>
          </cell>
          <cell r="FA465" t="str">
            <v>Fareham</v>
          </cell>
          <cell r="FB465" t="str">
            <v>E07000087</v>
          </cell>
          <cell r="FC465">
            <v>9000</v>
          </cell>
          <cell r="FD465">
            <v>12.9</v>
          </cell>
          <cell r="FE465">
            <v>443.9</v>
          </cell>
          <cell r="FF465">
            <v>11</v>
          </cell>
          <cell r="FG465">
            <v>528.79999999999995</v>
          </cell>
          <cell r="FH465">
            <v>7.2</v>
          </cell>
          <cell r="FI465">
            <v>295.3</v>
          </cell>
          <cell r="FJ465">
            <v>6.1</v>
          </cell>
          <cell r="FK465" t="str">
            <v>&amp;^%</v>
          </cell>
          <cell r="FL465" t="str">
            <v>&amp;^%</v>
          </cell>
          <cell r="FN465" t="str">
            <v>Fareham</v>
          </cell>
          <cell r="FO465" t="str">
            <v>E07000087</v>
          </cell>
          <cell r="FP465">
            <v>17000</v>
          </cell>
          <cell r="FQ465">
            <v>10.6</v>
          </cell>
          <cell r="FR465">
            <v>39.9</v>
          </cell>
          <cell r="FS465">
            <v>0.7</v>
          </cell>
          <cell r="FT465">
            <v>40.299999999999997</v>
          </cell>
          <cell r="FU465">
            <v>1.1000000000000001</v>
          </cell>
          <cell r="FV465">
            <v>36.799999999999997</v>
          </cell>
          <cell r="FW465">
            <v>1.4</v>
          </cell>
          <cell r="FX465" t="str">
            <v>&amp;^%</v>
          </cell>
          <cell r="FY465" t="str">
            <v>&amp;^%</v>
          </cell>
          <cell r="GA465" t="str">
            <v>Fareham</v>
          </cell>
          <cell r="GB465" t="str">
            <v>E07000087</v>
          </cell>
          <cell r="GC465">
            <v>15000</v>
          </cell>
          <cell r="GD465">
            <v>12.6</v>
          </cell>
          <cell r="GE465">
            <v>29565</v>
          </cell>
          <cell r="GF465">
            <v>11</v>
          </cell>
          <cell r="GG465">
            <v>36750</v>
          </cell>
          <cell r="GH465">
            <v>9.4</v>
          </cell>
          <cell r="GI465">
            <v>14212</v>
          </cell>
          <cell r="GJ465">
            <v>20</v>
          </cell>
          <cell r="GK465" t="str">
            <v>&amp;^%</v>
          </cell>
          <cell r="GL465" t="str">
            <v>&amp;^%</v>
          </cell>
          <cell r="GN465" t="str">
            <v>Fareham</v>
          </cell>
          <cell r="GO465" t="str">
            <v>E07000087</v>
          </cell>
          <cell r="GP465">
            <v>17000</v>
          </cell>
          <cell r="GQ465">
            <v>10.6</v>
          </cell>
          <cell r="GR465">
            <v>12.77</v>
          </cell>
          <cell r="GS465">
            <v>11</v>
          </cell>
          <cell r="GT465">
            <v>16.36</v>
          </cell>
          <cell r="GU465">
            <v>7.1</v>
          </cell>
          <cell r="GV465">
            <v>7.52</v>
          </cell>
          <cell r="GW465">
            <v>6.5</v>
          </cell>
          <cell r="GX465" t="str">
            <v>&amp;^%</v>
          </cell>
          <cell r="GY465" t="str">
            <v>&amp;^%</v>
          </cell>
        </row>
        <row r="466">
          <cell r="A466" t="str">
            <v>Gosport</v>
          </cell>
          <cell r="B466" t="str">
            <v>E07000088</v>
          </cell>
          <cell r="C466">
            <v>6000</v>
          </cell>
          <cell r="D466">
            <v>17</v>
          </cell>
          <cell r="E466">
            <v>522.29999999999995</v>
          </cell>
          <cell r="F466">
            <v>14</v>
          </cell>
          <cell r="G466">
            <v>560.5</v>
          </cell>
          <cell r="H466">
            <v>7.7</v>
          </cell>
          <cell r="I466" t="str">
            <v>&amp;^%</v>
          </cell>
          <cell r="J466" t="str">
            <v>&amp;^%</v>
          </cell>
          <cell r="K466" t="str">
            <v>&amp;^%</v>
          </cell>
          <cell r="L466" t="str">
            <v>&amp;^%</v>
          </cell>
          <cell r="N466" t="str">
            <v>Gosport</v>
          </cell>
          <cell r="O466" t="str">
            <v>E07000088</v>
          </cell>
          <cell r="P466">
            <v>10000</v>
          </cell>
          <cell r="Q466">
            <v>12.8</v>
          </cell>
          <cell r="R466">
            <v>39</v>
          </cell>
          <cell r="S466">
            <v>1.7</v>
          </cell>
          <cell r="T466">
            <v>41.1</v>
          </cell>
          <cell r="U466">
            <v>2.5</v>
          </cell>
          <cell r="V466" t="str">
            <v>&amp;^%</v>
          </cell>
          <cell r="W466" t="str">
            <v>&amp;^%</v>
          </cell>
          <cell r="X466" t="str">
            <v>&amp;^%</v>
          </cell>
          <cell r="Y466" t="str">
            <v>&amp;^%</v>
          </cell>
          <cell r="AA466" t="str">
            <v>Gosport</v>
          </cell>
          <cell r="AB466" t="str">
            <v>E07000088</v>
          </cell>
          <cell r="AC466">
            <v>9000</v>
          </cell>
          <cell r="AD466">
            <v>15.1</v>
          </cell>
          <cell r="AE466">
            <v>22386</v>
          </cell>
          <cell r="AF466">
            <v>14</v>
          </cell>
          <cell r="AG466">
            <v>25507</v>
          </cell>
          <cell r="AH466">
            <v>8.3000000000000007</v>
          </cell>
          <cell r="AI466" t="str">
            <v>&amp;^%</v>
          </cell>
          <cell r="AJ466" t="str">
            <v>&amp;^%</v>
          </cell>
          <cell r="AK466" t="str">
            <v>&amp;^%</v>
          </cell>
          <cell r="AL466" t="str">
            <v>&amp;^%</v>
          </cell>
          <cell r="AN466" t="str">
            <v>Gosport</v>
          </cell>
          <cell r="AO466" t="str">
            <v>E07000088</v>
          </cell>
          <cell r="AP466">
            <v>10000</v>
          </cell>
          <cell r="AQ466">
            <v>12.8</v>
          </cell>
          <cell r="AR466">
            <v>10.41</v>
          </cell>
          <cell r="AS466">
            <v>12</v>
          </cell>
          <cell r="AT466">
            <v>11.84</v>
          </cell>
          <cell r="AU466">
            <v>6</v>
          </cell>
          <cell r="AV466">
            <v>6.35</v>
          </cell>
          <cell r="AW466">
            <v>7.8</v>
          </cell>
          <cell r="AX466" t="str">
            <v>&amp;^%</v>
          </cell>
          <cell r="AY466" t="str">
            <v>&amp;^%</v>
          </cell>
          <cell r="BA466" t="str">
            <v>Gosport</v>
          </cell>
          <cell r="BB466" t="str">
            <v>E07000088</v>
          </cell>
          <cell r="BC466">
            <v>10000</v>
          </cell>
          <cell r="BD466">
            <v>12.8</v>
          </cell>
          <cell r="BE466">
            <v>430.8</v>
          </cell>
          <cell r="BF466">
            <v>9.5</v>
          </cell>
          <cell r="BG466">
            <v>486.5</v>
          </cell>
          <cell r="BH466">
            <v>6.2</v>
          </cell>
          <cell r="BI466">
            <v>240.6</v>
          </cell>
          <cell r="BJ466">
            <v>8.8000000000000007</v>
          </cell>
          <cell r="BK466" t="str">
            <v>&amp;^%</v>
          </cell>
          <cell r="BL466" t="str">
            <v>&amp;^%</v>
          </cell>
          <cell r="BN466" t="str">
            <v>Gosport</v>
          </cell>
          <cell r="BO466" t="str">
            <v>E07000088</v>
          </cell>
          <cell r="BP466">
            <v>15000</v>
          </cell>
          <cell r="BQ466">
            <v>10.199999999999999</v>
          </cell>
          <cell r="BR466">
            <v>37</v>
          </cell>
          <cell r="BS466">
            <v>3.4</v>
          </cell>
          <cell r="BT466">
            <v>33.799999999999997</v>
          </cell>
          <cell r="BU466">
            <v>3.8</v>
          </cell>
          <cell r="BV466">
            <v>14.3</v>
          </cell>
          <cell r="BW466">
            <v>16</v>
          </cell>
          <cell r="BX466" t="str">
            <v>&amp;^%</v>
          </cell>
          <cell r="BY466" t="str">
            <v>&amp;^%</v>
          </cell>
          <cell r="CA466" t="str">
            <v>Gosport</v>
          </cell>
          <cell r="CB466" t="str">
            <v>E07000088</v>
          </cell>
          <cell r="CC466">
            <v>14000</v>
          </cell>
          <cell r="CD466">
            <v>11.8</v>
          </cell>
          <cell r="CE466">
            <v>16408</v>
          </cell>
          <cell r="CF466">
            <v>16</v>
          </cell>
          <cell r="CG466">
            <v>20559</v>
          </cell>
          <cell r="CH466">
            <v>8.3000000000000007</v>
          </cell>
          <cell r="CI466" t="str">
            <v>&amp;^%</v>
          </cell>
          <cell r="CJ466" t="str">
            <v>&amp;^%</v>
          </cell>
          <cell r="CK466" t="str">
            <v>&amp;^%</v>
          </cell>
          <cell r="CL466" t="str">
            <v>&amp;^%</v>
          </cell>
          <cell r="CN466" t="str">
            <v>Gosport</v>
          </cell>
          <cell r="CO466" t="str">
            <v>E07000088</v>
          </cell>
          <cell r="CP466">
            <v>15000</v>
          </cell>
          <cell r="CQ466">
            <v>10.199999999999999</v>
          </cell>
          <cell r="CR466">
            <v>9.9600000000000009</v>
          </cell>
          <cell r="CS466">
            <v>9.6</v>
          </cell>
          <cell r="CT466">
            <v>11.92</v>
          </cell>
          <cell r="CU466">
            <v>5.3</v>
          </cell>
          <cell r="CV466">
            <v>6.41</v>
          </cell>
          <cell r="CW466">
            <v>4.7</v>
          </cell>
          <cell r="CX466" t="str">
            <v>&amp;^%</v>
          </cell>
          <cell r="CY466" t="str">
            <v>&amp;^%</v>
          </cell>
          <cell r="DA466" t="str">
            <v>Gosport</v>
          </cell>
          <cell r="DB466" t="str">
            <v>E07000088</v>
          </cell>
          <cell r="DC466">
            <v>15000</v>
          </cell>
          <cell r="DD466">
            <v>10.199999999999999</v>
          </cell>
          <cell r="DE466">
            <v>369.3</v>
          </cell>
          <cell r="DF466">
            <v>9.8000000000000007</v>
          </cell>
          <cell r="DG466">
            <v>403</v>
          </cell>
          <cell r="DH466">
            <v>6.3</v>
          </cell>
          <cell r="DI466" t="str">
            <v>&amp;^%</v>
          </cell>
          <cell r="DJ466" t="str">
            <v>&amp;^%</v>
          </cell>
          <cell r="DK466" t="str">
            <v>&amp;^%</v>
          </cell>
          <cell r="DL466" t="str">
            <v>&amp;^%</v>
          </cell>
          <cell r="DN466" t="str">
            <v>Gosport</v>
          </cell>
          <cell r="DO466" t="str">
            <v>E07000088</v>
          </cell>
          <cell r="DP466">
            <v>4000</v>
          </cell>
          <cell r="DQ466">
            <v>19.3</v>
          </cell>
          <cell r="DR466">
            <v>37.5</v>
          </cell>
          <cell r="DS466">
            <v>2.1</v>
          </cell>
          <cell r="DT466">
            <v>39.6</v>
          </cell>
          <cell r="DU466">
            <v>3.6</v>
          </cell>
          <cell r="DV466" t="str">
            <v>&amp;^%</v>
          </cell>
          <cell r="DW466" t="str">
            <v>&amp;^%</v>
          </cell>
          <cell r="DX466" t="str">
            <v>&amp;^%</v>
          </cell>
          <cell r="DY466" t="str">
            <v>&amp;^%</v>
          </cell>
          <cell r="EA466" t="str">
            <v>Gosport</v>
          </cell>
          <cell r="EB466" t="str">
            <v>E07000088</v>
          </cell>
          <cell r="EC466" t="str">
            <v>&amp;^%</v>
          </cell>
          <cell r="ED466" t="str">
            <v>&amp;^%</v>
          </cell>
          <cell r="EE466">
            <v>16994</v>
          </cell>
          <cell r="EF466">
            <v>19</v>
          </cell>
          <cell r="EG466">
            <v>18753</v>
          </cell>
          <cell r="EH466">
            <v>8.1</v>
          </cell>
          <cell r="EI466" t="str">
            <v>&amp;^%</v>
          </cell>
          <cell r="EJ466" t="str">
            <v>&amp;^%</v>
          </cell>
          <cell r="EK466" t="str">
            <v>&amp;^%</v>
          </cell>
          <cell r="EL466" t="str">
            <v>&amp;^%</v>
          </cell>
          <cell r="EN466" t="str">
            <v>Gosport</v>
          </cell>
          <cell r="EO466" t="str">
            <v>E07000088</v>
          </cell>
          <cell r="EP466">
            <v>4000</v>
          </cell>
          <cell r="EQ466">
            <v>19.3</v>
          </cell>
          <cell r="ER466">
            <v>8.27</v>
          </cell>
          <cell r="ES466">
            <v>16</v>
          </cell>
          <cell r="ET466">
            <v>9.44</v>
          </cell>
          <cell r="EU466">
            <v>7.2</v>
          </cell>
          <cell r="EV466" t="str">
            <v>&amp;^%</v>
          </cell>
          <cell r="EW466" t="str">
            <v>&amp;^%</v>
          </cell>
          <cell r="EX466" t="str">
            <v>&amp;^%</v>
          </cell>
          <cell r="EY466" t="str">
            <v>&amp;^%</v>
          </cell>
          <cell r="FA466" t="str">
            <v>Gosport</v>
          </cell>
          <cell r="FB466" t="str">
            <v>E07000088</v>
          </cell>
          <cell r="FC466">
            <v>4000</v>
          </cell>
          <cell r="FD466">
            <v>19.3</v>
          </cell>
          <cell r="FE466">
            <v>362.6</v>
          </cell>
          <cell r="FF466">
            <v>13</v>
          </cell>
          <cell r="FG466">
            <v>374</v>
          </cell>
          <cell r="FH466">
            <v>6.6</v>
          </cell>
          <cell r="FI466" t="str">
            <v>&amp;^%</v>
          </cell>
          <cell r="FJ466" t="str">
            <v>&amp;^%</v>
          </cell>
          <cell r="FK466" t="str">
            <v>&amp;^%</v>
          </cell>
          <cell r="FL466" t="str">
            <v>&amp;^%</v>
          </cell>
          <cell r="FN466" t="str">
            <v>Gosport</v>
          </cell>
          <cell r="FO466" t="str">
            <v>E07000088</v>
          </cell>
          <cell r="FP466">
            <v>6000</v>
          </cell>
          <cell r="FQ466">
            <v>17</v>
          </cell>
          <cell r="FR466">
            <v>40</v>
          </cell>
          <cell r="FS466">
            <v>4.5999999999999996</v>
          </cell>
          <cell r="FT466">
            <v>42</v>
          </cell>
          <cell r="FU466">
            <v>3.2</v>
          </cell>
          <cell r="FV466" t="str">
            <v>&amp;^%</v>
          </cell>
          <cell r="FW466" t="str">
            <v>&amp;^%</v>
          </cell>
          <cell r="FX466" t="str">
            <v>&amp;^%</v>
          </cell>
          <cell r="FY466" t="str">
            <v>&amp;^%</v>
          </cell>
          <cell r="GA466" t="str">
            <v>Gosport</v>
          </cell>
          <cell r="GB466" t="str">
            <v>E07000088</v>
          </cell>
          <cell r="GC466" t="str">
            <v>&amp;^%</v>
          </cell>
          <cell r="GD466" t="str">
            <v>&amp;^%</v>
          </cell>
          <cell r="GE466">
            <v>28685</v>
          </cell>
          <cell r="GF466">
            <v>16</v>
          </cell>
          <cell r="GG466">
            <v>29950</v>
          </cell>
          <cell r="GH466">
            <v>10</v>
          </cell>
          <cell r="GI466" t="str">
            <v>&amp;^%</v>
          </cell>
          <cell r="GJ466" t="str">
            <v>&amp;^%</v>
          </cell>
          <cell r="GK466" t="str">
            <v>&amp;^%</v>
          </cell>
          <cell r="GL466" t="str">
            <v>&amp;^%</v>
          </cell>
          <cell r="GN466" t="str">
            <v>Gosport</v>
          </cell>
          <cell r="GO466" t="str">
            <v>E07000088</v>
          </cell>
          <cell r="GP466">
            <v>6000</v>
          </cell>
          <cell r="GQ466">
            <v>17</v>
          </cell>
          <cell r="GR466">
            <v>11.99</v>
          </cell>
          <cell r="GS466">
            <v>12</v>
          </cell>
          <cell r="GT466">
            <v>13.34</v>
          </cell>
          <cell r="GU466">
            <v>7.4</v>
          </cell>
          <cell r="GV466" t="str">
            <v>&amp;^%</v>
          </cell>
          <cell r="GW466" t="str">
            <v>&amp;^%</v>
          </cell>
          <cell r="GX466" t="str">
            <v>&amp;^%</v>
          </cell>
          <cell r="GY466" t="str">
            <v>&amp;^%</v>
          </cell>
        </row>
        <row r="467">
          <cell r="A467" t="str">
            <v>Hart</v>
          </cell>
          <cell r="B467" t="str">
            <v>E07000089</v>
          </cell>
          <cell r="C467">
            <v>14000</v>
          </cell>
          <cell r="D467">
            <v>11.4</v>
          </cell>
          <cell r="E467">
            <v>707.1</v>
          </cell>
          <cell r="F467">
            <v>9.8000000000000007</v>
          </cell>
          <cell r="G467">
            <v>875.5</v>
          </cell>
          <cell r="H467">
            <v>8.3000000000000007</v>
          </cell>
          <cell r="I467">
            <v>343.5</v>
          </cell>
          <cell r="J467">
            <v>9.1</v>
          </cell>
          <cell r="K467" t="str">
            <v>&amp;^%</v>
          </cell>
          <cell r="L467" t="str">
            <v>&amp;^%</v>
          </cell>
          <cell r="N467" t="str">
            <v>Hart</v>
          </cell>
          <cell r="O467" t="str">
            <v>E07000089</v>
          </cell>
          <cell r="P467">
            <v>22000</v>
          </cell>
          <cell r="Q467">
            <v>9.6</v>
          </cell>
          <cell r="R467">
            <v>37.5</v>
          </cell>
          <cell r="S467">
            <v>1.7</v>
          </cell>
          <cell r="T467">
            <v>39.299999999999997</v>
          </cell>
          <cell r="U467">
            <v>1.5</v>
          </cell>
          <cell r="V467">
            <v>35</v>
          </cell>
          <cell r="W467">
            <v>5</v>
          </cell>
          <cell r="X467" t="str">
            <v>&amp;^%</v>
          </cell>
          <cell r="Y467" t="str">
            <v>&amp;^%</v>
          </cell>
          <cell r="AA467" t="str">
            <v>Hart</v>
          </cell>
          <cell r="AB467" t="str">
            <v>E07000089</v>
          </cell>
          <cell r="AC467">
            <v>18000</v>
          </cell>
          <cell r="AD467">
            <v>11</v>
          </cell>
          <cell r="AE467">
            <v>34122</v>
          </cell>
          <cell r="AF467">
            <v>9.1999999999999993</v>
          </cell>
          <cell r="AG467">
            <v>41665</v>
          </cell>
          <cell r="AH467">
            <v>7.9</v>
          </cell>
          <cell r="AI467">
            <v>17910</v>
          </cell>
          <cell r="AJ467">
            <v>7.8</v>
          </cell>
          <cell r="AK467" t="str">
            <v>&amp;^%</v>
          </cell>
          <cell r="AL467" t="str">
            <v>&amp;^%</v>
          </cell>
          <cell r="AN467" t="str">
            <v>Hart</v>
          </cell>
          <cell r="AO467" t="str">
            <v>E07000089</v>
          </cell>
          <cell r="AP467">
            <v>22000</v>
          </cell>
          <cell r="AQ467">
            <v>9.6</v>
          </cell>
          <cell r="AR467">
            <v>15.92</v>
          </cell>
          <cell r="AS467">
            <v>11</v>
          </cell>
          <cell r="AT467">
            <v>18.96</v>
          </cell>
          <cell r="AU467">
            <v>7</v>
          </cell>
          <cell r="AV467">
            <v>7.16</v>
          </cell>
          <cell r="AW467">
            <v>9.6</v>
          </cell>
          <cell r="AX467" t="str">
            <v>&amp;^%</v>
          </cell>
          <cell r="AY467" t="str">
            <v>&amp;^%</v>
          </cell>
          <cell r="BA467" t="str">
            <v>Hart</v>
          </cell>
          <cell r="BB467" t="str">
            <v>E07000089</v>
          </cell>
          <cell r="BC467">
            <v>22000</v>
          </cell>
          <cell r="BD467">
            <v>9.6</v>
          </cell>
          <cell r="BE467">
            <v>605.1</v>
          </cell>
          <cell r="BF467">
            <v>11</v>
          </cell>
          <cell r="BG467">
            <v>745.8</v>
          </cell>
          <cell r="BH467">
            <v>7.2</v>
          </cell>
          <cell r="BI467">
            <v>304.39999999999998</v>
          </cell>
          <cell r="BJ467">
            <v>7.3</v>
          </cell>
          <cell r="BK467" t="str">
            <v>&amp;^%</v>
          </cell>
          <cell r="BL467" t="str">
            <v>&amp;^%</v>
          </cell>
          <cell r="BN467" t="str">
            <v>Hart</v>
          </cell>
          <cell r="BO467" t="str">
            <v>E07000089</v>
          </cell>
          <cell r="BP467">
            <v>31000</v>
          </cell>
          <cell r="BQ467">
            <v>7.7</v>
          </cell>
          <cell r="BR467">
            <v>37.5</v>
          </cell>
          <cell r="BS467">
            <v>0.3</v>
          </cell>
          <cell r="BT467">
            <v>32.6</v>
          </cell>
          <cell r="BU467">
            <v>2.8</v>
          </cell>
          <cell r="BV467" t="str">
            <v>&amp;^%</v>
          </cell>
          <cell r="BW467" t="str">
            <v>&amp;^%</v>
          </cell>
          <cell r="BX467" t="str">
            <v>&amp;^%</v>
          </cell>
          <cell r="BY467" t="str">
            <v>&amp;^%</v>
          </cell>
          <cell r="CA467" t="str">
            <v>Hart</v>
          </cell>
          <cell r="CB467" t="str">
            <v>E07000089</v>
          </cell>
          <cell r="CC467">
            <v>25000</v>
          </cell>
          <cell r="CD467">
            <v>9.1</v>
          </cell>
          <cell r="CE467">
            <v>28091</v>
          </cell>
          <cell r="CF467">
            <v>12</v>
          </cell>
          <cell r="CG467">
            <v>33197</v>
          </cell>
          <cell r="CH467">
            <v>8.1</v>
          </cell>
          <cell r="CI467" t="str">
            <v>&amp;^%</v>
          </cell>
          <cell r="CJ467" t="str">
            <v>&amp;^%</v>
          </cell>
          <cell r="CK467" t="str">
            <v>&amp;^%</v>
          </cell>
          <cell r="CL467" t="str">
            <v>&amp;^%</v>
          </cell>
          <cell r="CN467" t="str">
            <v>Hart</v>
          </cell>
          <cell r="CO467" t="str">
            <v>E07000089</v>
          </cell>
          <cell r="CP467">
            <v>31000</v>
          </cell>
          <cell r="CQ467">
            <v>7.7</v>
          </cell>
          <cell r="CR467">
            <v>13.97</v>
          </cell>
          <cell r="CS467">
            <v>10</v>
          </cell>
          <cell r="CT467">
            <v>18.079999999999998</v>
          </cell>
          <cell r="CU467">
            <v>6.4</v>
          </cell>
          <cell r="CV467">
            <v>6.8</v>
          </cell>
          <cell r="CW467">
            <v>3.2</v>
          </cell>
          <cell r="CX467" t="str">
            <v>&amp;^%</v>
          </cell>
          <cell r="CY467" t="str">
            <v>&amp;^%</v>
          </cell>
          <cell r="DA467" t="str">
            <v>Hart</v>
          </cell>
          <cell r="DB467" t="str">
            <v>E07000089</v>
          </cell>
          <cell r="DC467">
            <v>31000</v>
          </cell>
          <cell r="DD467">
            <v>7.7</v>
          </cell>
          <cell r="DE467">
            <v>488.3</v>
          </cell>
          <cell r="DF467">
            <v>11</v>
          </cell>
          <cell r="DG467">
            <v>588.6</v>
          </cell>
          <cell r="DH467">
            <v>7.1</v>
          </cell>
          <cell r="DI467">
            <v>103.6</v>
          </cell>
          <cell r="DJ467">
            <v>14</v>
          </cell>
          <cell r="DK467" t="str">
            <v>&amp;^%</v>
          </cell>
          <cell r="DL467" t="str">
            <v>&amp;^%</v>
          </cell>
          <cell r="DN467" t="str">
            <v>Hart</v>
          </cell>
          <cell r="DO467" t="str">
            <v>E07000089</v>
          </cell>
          <cell r="DP467">
            <v>8000</v>
          </cell>
          <cell r="DQ467">
            <v>17.7</v>
          </cell>
          <cell r="DR467">
            <v>37.5</v>
          </cell>
          <cell r="DS467">
            <v>0.5</v>
          </cell>
          <cell r="DT467">
            <v>37</v>
          </cell>
          <cell r="DU467">
            <v>1.8</v>
          </cell>
          <cell r="DV467" t="str">
            <v>&amp;^%</v>
          </cell>
          <cell r="DW467" t="str">
            <v>&amp;^%</v>
          </cell>
          <cell r="DX467" t="str">
            <v>&amp;^%</v>
          </cell>
          <cell r="DY467" t="str">
            <v>&amp;^%</v>
          </cell>
          <cell r="EA467" t="str">
            <v>Hart</v>
          </cell>
          <cell r="EB467" t="str">
            <v>E07000089</v>
          </cell>
          <cell r="EC467">
            <v>6000</v>
          </cell>
          <cell r="ED467">
            <v>18.600000000000001</v>
          </cell>
          <cell r="EE467">
            <v>26106</v>
          </cell>
          <cell r="EF467">
            <v>15</v>
          </cell>
          <cell r="EG467">
            <v>28125</v>
          </cell>
          <cell r="EH467">
            <v>7.3</v>
          </cell>
          <cell r="EI467" t="str">
            <v>&amp;^%</v>
          </cell>
          <cell r="EJ467" t="str">
            <v>&amp;^%</v>
          </cell>
          <cell r="EK467" t="str">
            <v>&amp;^%</v>
          </cell>
          <cell r="EL467" t="str">
            <v>&amp;^%</v>
          </cell>
          <cell r="EN467" t="str">
            <v>Hart</v>
          </cell>
          <cell r="EO467" t="str">
            <v>E07000089</v>
          </cell>
          <cell r="EP467">
            <v>8000</v>
          </cell>
          <cell r="EQ467">
            <v>17.7</v>
          </cell>
          <cell r="ER467" t="str">
            <v>&amp;^%</v>
          </cell>
          <cell r="ES467" t="str">
            <v>&amp;^%</v>
          </cell>
          <cell r="ET467">
            <v>13.49</v>
          </cell>
          <cell r="EU467">
            <v>8.3000000000000007</v>
          </cell>
          <cell r="EV467" t="str">
            <v>&amp;^%</v>
          </cell>
          <cell r="EW467" t="str">
            <v>&amp;^%</v>
          </cell>
          <cell r="EX467" t="str">
            <v>&amp;^%</v>
          </cell>
          <cell r="EY467" t="str">
            <v>&amp;^%</v>
          </cell>
          <cell r="FA467" t="str">
            <v>Hart</v>
          </cell>
          <cell r="FB467" t="str">
            <v>E07000089</v>
          </cell>
          <cell r="FC467">
            <v>8000</v>
          </cell>
          <cell r="FD467">
            <v>17.7</v>
          </cell>
          <cell r="FE467" t="str">
            <v>&amp;^%</v>
          </cell>
          <cell r="FF467" t="str">
            <v>&amp;^%</v>
          </cell>
          <cell r="FG467">
            <v>498.8</v>
          </cell>
          <cell r="FH467">
            <v>7.8</v>
          </cell>
          <cell r="FI467" t="str">
            <v>&amp;^%</v>
          </cell>
          <cell r="FJ467" t="str">
            <v>&amp;^%</v>
          </cell>
          <cell r="FK467" t="str">
            <v>&amp;^%</v>
          </cell>
          <cell r="FL467" t="str">
            <v>&amp;^%</v>
          </cell>
          <cell r="FN467" t="str">
            <v>Hart</v>
          </cell>
          <cell r="FO467" t="str">
            <v>E07000089</v>
          </cell>
          <cell r="FP467">
            <v>14000</v>
          </cell>
          <cell r="FQ467">
            <v>11.4</v>
          </cell>
          <cell r="FR467">
            <v>37.700000000000003</v>
          </cell>
          <cell r="FS467">
            <v>1.7</v>
          </cell>
          <cell r="FT467">
            <v>40.6</v>
          </cell>
          <cell r="FU467">
            <v>1.9</v>
          </cell>
          <cell r="FV467">
            <v>37</v>
          </cell>
          <cell r="FW467">
            <v>1.4</v>
          </cell>
          <cell r="FX467" t="str">
            <v>&amp;^%</v>
          </cell>
          <cell r="FY467" t="str">
            <v>&amp;^%</v>
          </cell>
          <cell r="GA467" t="str">
            <v>Hart</v>
          </cell>
          <cell r="GB467" t="str">
            <v>E07000089</v>
          </cell>
          <cell r="GC467">
            <v>12000</v>
          </cell>
          <cell r="GD467">
            <v>13.7</v>
          </cell>
          <cell r="GE467">
            <v>39113</v>
          </cell>
          <cell r="GF467">
            <v>11</v>
          </cell>
          <cell r="GG467">
            <v>48286</v>
          </cell>
          <cell r="GH467">
            <v>9.4</v>
          </cell>
          <cell r="GI467">
            <v>18511</v>
          </cell>
          <cell r="GJ467">
            <v>12</v>
          </cell>
          <cell r="GK467" t="str">
            <v>&amp;^%</v>
          </cell>
          <cell r="GL467" t="str">
            <v>&amp;^%</v>
          </cell>
          <cell r="GN467" t="str">
            <v>Hart</v>
          </cell>
          <cell r="GO467" t="str">
            <v>E07000089</v>
          </cell>
          <cell r="GP467">
            <v>14000</v>
          </cell>
          <cell r="GQ467">
            <v>11.4</v>
          </cell>
          <cell r="GR467">
            <v>17.920000000000002</v>
          </cell>
          <cell r="GS467">
            <v>11</v>
          </cell>
          <cell r="GT467">
            <v>21.58</v>
          </cell>
          <cell r="GU467">
            <v>8.1</v>
          </cell>
          <cell r="GV467">
            <v>8.59</v>
          </cell>
          <cell r="GW467">
            <v>8.4</v>
          </cell>
          <cell r="GX467" t="str">
            <v>&amp;^%</v>
          </cell>
          <cell r="GY467" t="str">
            <v>&amp;^%</v>
          </cell>
        </row>
        <row r="468">
          <cell r="A468" t="str">
            <v>Havant</v>
          </cell>
          <cell r="B468" t="str">
            <v>E07000090</v>
          </cell>
          <cell r="C468">
            <v>16000</v>
          </cell>
          <cell r="D468">
            <v>10.5</v>
          </cell>
          <cell r="E468">
            <v>573</v>
          </cell>
          <cell r="F468">
            <v>11</v>
          </cell>
          <cell r="G468">
            <v>647.4</v>
          </cell>
          <cell r="H468">
            <v>5.0999999999999996</v>
          </cell>
          <cell r="I468">
            <v>297.3</v>
          </cell>
          <cell r="J468">
            <v>8.3000000000000007</v>
          </cell>
          <cell r="K468" t="str">
            <v>&amp;^%</v>
          </cell>
          <cell r="L468" t="str">
            <v>&amp;^%</v>
          </cell>
          <cell r="N468" t="str">
            <v>Havant</v>
          </cell>
          <cell r="O468" t="str">
            <v>E07000090</v>
          </cell>
          <cell r="P468">
            <v>26000</v>
          </cell>
          <cell r="Q468">
            <v>8.1999999999999993</v>
          </cell>
          <cell r="R468">
            <v>37.5</v>
          </cell>
          <cell r="S468">
            <v>1.7</v>
          </cell>
          <cell r="T468">
            <v>39.299999999999997</v>
          </cell>
          <cell r="U468">
            <v>1.1000000000000001</v>
          </cell>
          <cell r="V468">
            <v>35.799999999999997</v>
          </cell>
          <cell r="W468">
            <v>2.2999999999999998</v>
          </cell>
          <cell r="X468" t="str">
            <v>&amp;^%</v>
          </cell>
          <cell r="Y468" t="str">
            <v>&amp;^%</v>
          </cell>
          <cell r="AA468" t="str">
            <v>Havant</v>
          </cell>
          <cell r="AB468" t="str">
            <v>E07000090</v>
          </cell>
          <cell r="AC468">
            <v>24000</v>
          </cell>
          <cell r="AD468">
            <v>12</v>
          </cell>
          <cell r="AE468">
            <v>27350</v>
          </cell>
          <cell r="AF468">
            <v>13</v>
          </cell>
          <cell r="AG468">
            <v>30153</v>
          </cell>
          <cell r="AH468">
            <v>5.0999999999999996</v>
          </cell>
          <cell r="AI468">
            <v>15490</v>
          </cell>
          <cell r="AJ468">
            <v>6.6</v>
          </cell>
          <cell r="AK468" t="str">
            <v>&amp;^%</v>
          </cell>
          <cell r="AL468" t="str">
            <v>&amp;^%</v>
          </cell>
          <cell r="AN468" t="str">
            <v>Havant</v>
          </cell>
          <cell r="AO468" t="str">
            <v>E07000090</v>
          </cell>
          <cell r="AP468">
            <v>26000</v>
          </cell>
          <cell r="AQ468">
            <v>8.1999999999999993</v>
          </cell>
          <cell r="AR468">
            <v>13.32</v>
          </cell>
          <cell r="AS468">
            <v>7</v>
          </cell>
          <cell r="AT468">
            <v>15.25</v>
          </cell>
          <cell r="AU468">
            <v>4.2</v>
          </cell>
          <cell r="AV468">
            <v>7.4</v>
          </cell>
          <cell r="AW468">
            <v>4.9000000000000004</v>
          </cell>
          <cell r="AX468" t="str">
            <v>&amp;^%</v>
          </cell>
          <cell r="AY468" t="str">
            <v>&amp;^%</v>
          </cell>
          <cell r="BA468" t="str">
            <v>Havant</v>
          </cell>
          <cell r="BB468" t="str">
            <v>E07000090</v>
          </cell>
          <cell r="BC468">
            <v>26000</v>
          </cell>
          <cell r="BD468">
            <v>8.1999999999999993</v>
          </cell>
          <cell r="BE468">
            <v>528</v>
          </cell>
          <cell r="BF468">
            <v>6.8</v>
          </cell>
          <cell r="BG468">
            <v>598.6</v>
          </cell>
          <cell r="BH468">
            <v>4.0999999999999996</v>
          </cell>
          <cell r="BI468">
            <v>285.5</v>
          </cell>
          <cell r="BJ468">
            <v>6.5</v>
          </cell>
          <cell r="BK468" t="str">
            <v>&amp;^%</v>
          </cell>
          <cell r="BL468" t="str">
            <v>&amp;^%</v>
          </cell>
          <cell r="BN468" t="str">
            <v>Havant</v>
          </cell>
          <cell r="BO468" t="str">
            <v>E07000090</v>
          </cell>
          <cell r="BP468">
            <v>37000</v>
          </cell>
          <cell r="BQ468">
            <v>6.6</v>
          </cell>
          <cell r="BR468">
            <v>37</v>
          </cell>
          <cell r="BS468">
            <v>0.5</v>
          </cell>
          <cell r="BT468">
            <v>32.5</v>
          </cell>
          <cell r="BU468">
            <v>2.4</v>
          </cell>
          <cell r="BV468">
            <v>12.6</v>
          </cell>
          <cell r="BW468">
            <v>20</v>
          </cell>
          <cell r="BX468" t="str">
            <v>&amp;^%</v>
          </cell>
          <cell r="BY468" t="str">
            <v>&amp;^%</v>
          </cell>
          <cell r="CA468" t="str">
            <v>Havant</v>
          </cell>
          <cell r="CB468" t="str">
            <v>E07000090</v>
          </cell>
          <cell r="CC468">
            <v>34000</v>
          </cell>
          <cell r="CD468">
            <v>9.8000000000000007</v>
          </cell>
          <cell r="CE468">
            <v>21461</v>
          </cell>
          <cell r="CF468">
            <v>9.6</v>
          </cell>
          <cell r="CG468">
            <v>24584</v>
          </cell>
          <cell r="CH468">
            <v>5.5</v>
          </cell>
          <cell r="CI468">
            <v>6024</v>
          </cell>
          <cell r="CJ468">
            <v>17</v>
          </cell>
          <cell r="CK468" t="str">
            <v>&amp;^%</v>
          </cell>
          <cell r="CL468" t="str">
            <v>&amp;^%</v>
          </cell>
          <cell r="CN468" t="str">
            <v>Havant</v>
          </cell>
          <cell r="CO468" t="str">
            <v>E07000090</v>
          </cell>
          <cell r="CP468">
            <v>37000</v>
          </cell>
          <cell r="CQ468">
            <v>6.6</v>
          </cell>
          <cell r="CR468">
            <v>12.02</v>
          </cell>
          <cell r="CS468">
            <v>6.7</v>
          </cell>
          <cell r="CT468">
            <v>14.74</v>
          </cell>
          <cell r="CU468">
            <v>3.9</v>
          </cell>
          <cell r="CV468">
            <v>6.4</v>
          </cell>
          <cell r="CW468">
            <v>2.2999999999999998</v>
          </cell>
          <cell r="CX468" t="str">
            <v>&amp;^%</v>
          </cell>
          <cell r="CY468" t="str">
            <v>&amp;^%</v>
          </cell>
          <cell r="DA468" t="str">
            <v>Havant</v>
          </cell>
          <cell r="DB468" t="str">
            <v>E07000090</v>
          </cell>
          <cell r="DC468">
            <v>37000</v>
          </cell>
          <cell r="DD468">
            <v>6.6</v>
          </cell>
          <cell r="DE468">
            <v>419.8</v>
          </cell>
          <cell r="DF468">
            <v>5.7</v>
          </cell>
          <cell r="DG468">
            <v>478.7</v>
          </cell>
          <cell r="DH468">
            <v>4.5999999999999996</v>
          </cell>
          <cell r="DI468">
            <v>107</v>
          </cell>
          <cell r="DJ468">
            <v>16</v>
          </cell>
          <cell r="DK468" t="str">
            <v>&amp;^%</v>
          </cell>
          <cell r="DL468" t="str">
            <v>&amp;^%</v>
          </cell>
          <cell r="DN468" t="str">
            <v>Havant</v>
          </cell>
          <cell r="DO468" t="str">
            <v>E07000090</v>
          </cell>
          <cell r="DP468">
            <v>9000</v>
          </cell>
          <cell r="DQ468">
            <v>13.1</v>
          </cell>
          <cell r="DR468">
            <v>37.299999999999997</v>
          </cell>
          <cell r="DS468">
            <v>1.2</v>
          </cell>
          <cell r="DT468">
            <v>38</v>
          </cell>
          <cell r="DU468">
            <v>1.3</v>
          </cell>
          <cell r="DV468">
            <v>35.4</v>
          </cell>
          <cell r="DW468">
            <v>4.5999999999999996</v>
          </cell>
          <cell r="DX468" t="str">
            <v>&amp;^%</v>
          </cell>
          <cell r="DY468" t="str">
            <v>&amp;^%</v>
          </cell>
          <cell r="EA468" t="str">
            <v>Havant</v>
          </cell>
          <cell r="EB468" t="str">
            <v>E07000090</v>
          </cell>
          <cell r="EC468">
            <v>8000</v>
          </cell>
          <cell r="ED468">
            <v>15.5</v>
          </cell>
          <cell r="EE468">
            <v>23288</v>
          </cell>
          <cell r="EF468">
            <v>11</v>
          </cell>
          <cell r="EG468">
            <v>24729</v>
          </cell>
          <cell r="EH468">
            <v>6.5</v>
          </cell>
          <cell r="EI468" t="str">
            <v>&amp;^%</v>
          </cell>
          <cell r="EJ468" t="str">
            <v>&amp;^%</v>
          </cell>
          <cell r="EK468" t="str">
            <v>&amp;^%</v>
          </cell>
          <cell r="EL468" t="str">
            <v>&amp;^%</v>
          </cell>
          <cell r="EN468" t="str">
            <v>Havant</v>
          </cell>
          <cell r="EO468" t="str">
            <v>E07000090</v>
          </cell>
          <cell r="EP468">
            <v>9000</v>
          </cell>
          <cell r="EQ468">
            <v>13.1</v>
          </cell>
          <cell r="ER468">
            <v>12.1</v>
          </cell>
          <cell r="ES468">
            <v>9</v>
          </cell>
          <cell r="ET468">
            <v>13.48</v>
          </cell>
          <cell r="EU468">
            <v>5.9</v>
          </cell>
          <cell r="EV468">
            <v>6.57</v>
          </cell>
          <cell r="EW468">
            <v>5.8</v>
          </cell>
          <cell r="EX468" t="str">
            <v>&amp;^%</v>
          </cell>
          <cell r="EY468" t="str">
            <v>&amp;^%</v>
          </cell>
          <cell r="FA468" t="str">
            <v>Havant</v>
          </cell>
          <cell r="FB468" t="str">
            <v>E07000090</v>
          </cell>
          <cell r="FC468">
            <v>9000</v>
          </cell>
          <cell r="FD468">
            <v>13.1</v>
          </cell>
          <cell r="FE468">
            <v>453.8</v>
          </cell>
          <cell r="FF468">
            <v>8.3000000000000007</v>
          </cell>
          <cell r="FG468">
            <v>513</v>
          </cell>
          <cell r="FH468">
            <v>5.9</v>
          </cell>
          <cell r="FI468">
            <v>249.2</v>
          </cell>
          <cell r="FJ468">
            <v>10</v>
          </cell>
          <cell r="FK468" t="str">
            <v>&amp;^%</v>
          </cell>
          <cell r="FL468" t="str">
            <v>&amp;^%</v>
          </cell>
          <cell r="FN468" t="str">
            <v>Havant</v>
          </cell>
          <cell r="FO468" t="str">
            <v>E07000090</v>
          </cell>
          <cell r="FP468">
            <v>16000</v>
          </cell>
          <cell r="FQ468">
            <v>10.5</v>
          </cell>
          <cell r="FR468">
            <v>37.5</v>
          </cell>
          <cell r="FS468">
            <v>1.7</v>
          </cell>
          <cell r="FT468">
            <v>40</v>
          </cell>
          <cell r="FU468">
            <v>1.6</v>
          </cell>
          <cell r="FV468">
            <v>36</v>
          </cell>
          <cell r="FW468">
            <v>3.2</v>
          </cell>
          <cell r="FX468" t="str">
            <v>&amp;^%</v>
          </cell>
          <cell r="FY468" t="str">
            <v>&amp;^%</v>
          </cell>
          <cell r="GA468" t="str">
            <v>Havant</v>
          </cell>
          <cell r="GB468" t="str">
            <v>E07000090</v>
          </cell>
          <cell r="GC468">
            <v>15000</v>
          </cell>
          <cell r="GD468">
            <v>16.5</v>
          </cell>
          <cell r="GE468">
            <v>29061</v>
          </cell>
          <cell r="GF468">
            <v>19</v>
          </cell>
          <cell r="GG468">
            <v>33076</v>
          </cell>
          <cell r="GH468">
            <v>6.9</v>
          </cell>
          <cell r="GI468">
            <v>16458</v>
          </cell>
          <cell r="GJ468">
            <v>8.5</v>
          </cell>
          <cell r="GK468" t="str">
            <v>&amp;^%</v>
          </cell>
          <cell r="GL468" t="str">
            <v>&amp;^%</v>
          </cell>
          <cell r="GN468" t="str">
            <v>Havant</v>
          </cell>
          <cell r="GO468" t="str">
            <v>E07000090</v>
          </cell>
          <cell r="GP468">
            <v>16000</v>
          </cell>
          <cell r="GQ468">
            <v>10.5</v>
          </cell>
          <cell r="GR468">
            <v>14.14</v>
          </cell>
          <cell r="GS468">
            <v>12</v>
          </cell>
          <cell r="GT468">
            <v>16.21</v>
          </cell>
          <cell r="GU468">
            <v>5.4</v>
          </cell>
          <cell r="GV468">
            <v>7.59</v>
          </cell>
          <cell r="GW468">
            <v>6</v>
          </cell>
          <cell r="GX468" t="str">
            <v>&amp;^%</v>
          </cell>
          <cell r="GY468" t="str">
            <v>&amp;^%</v>
          </cell>
        </row>
        <row r="469">
          <cell r="A469" t="str">
            <v>New Forest</v>
          </cell>
          <cell r="B469" t="str">
            <v>E07000091</v>
          </cell>
          <cell r="C469">
            <v>25000</v>
          </cell>
          <cell r="D469">
            <v>8.6</v>
          </cell>
          <cell r="E469">
            <v>549.1</v>
          </cell>
          <cell r="F469">
            <v>7.2</v>
          </cell>
          <cell r="G469">
            <v>654.4</v>
          </cell>
          <cell r="H469">
            <v>7</v>
          </cell>
          <cell r="I469">
            <v>334.5</v>
          </cell>
          <cell r="J469">
            <v>4</v>
          </cell>
          <cell r="K469" t="str">
            <v>&amp;^%</v>
          </cell>
          <cell r="L469" t="str">
            <v>&amp;^%</v>
          </cell>
          <cell r="N469" t="str">
            <v>New Forest</v>
          </cell>
          <cell r="O469" t="str">
            <v>E07000091</v>
          </cell>
          <cell r="P469">
            <v>40000</v>
          </cell>
          <cell r="Q469">
            <v>6.6</v>
          </cell>
          <cell r="R469">
            <v>37.5</v>
          </cell>
          <cell r="S469">
            <v>1.6</v>
          </cell>
          <cell r="T469">
            <v>39.799999999999997</v>
          </cell>
          <cell r="U469">
            <v>1.1000000000000001</v>
          </cell>
          <cell r="V469">
            <v>34.9</v>
          </cell>
          <cell r="W469">
            <v>2.5</v>
          </cell>
          <cell r="X469" t="str">
            <v>&amp;^%</v>
          </cell>
          <cell r="Y469" t="str">
            <v>&amp;^%</v>
          </cell>
          <cell r="AA469" t="str">
            <v>New Forest</v>
          </cell>
          <cell r="AB469" t="str">
            <v>E07000091</v>
          </cell>
          <cell r="AC469">
            <v>36000</v>
          </cell>
          <cell r="AD469">
            <v>9</v>
          </cell>
          <cell r="AE469">
            <v>24833</v>
          </cell>
          <cell r="AF469">
            <v>8.3000000000000007</v>
          </cell>
          <cell r="AG469">
            <v>30552</v>
          </cell>
          <cell r="AH469">
            <v>7.2</v>
          </cell>
          <cell r="AI469">
            <v>15149</v>
          </cell>
          <cell r="AJ469">
            <v>5.5</v>
          </cell>
          <cell r="AK469" t="str">
            <v>&amp;^%</v>
          </cell>
          <cell r="AL469" t="str">
            <v>&amp;^%</v>
          </cell>
          <cell r="AN469" t="str">
            <v>New Forest</v>
          </cell>
          <cell r="AO469" t="str">
            <v>E07000091</v>
          </cell>
          <cell r="AP469">
            <v>40000</v>
          </cell>
          <cell r="AQ469">
            <v>6.6</v>
          </cell>
          <cell r="AR469">
            <v>12.02</v>
          </cell>
          <cell r="AS469">
            <v>5.8</v>
          </cell>
          <cell r="AT469">
            <v>14.62</v>
          </cell>
          <cell r="AU469">
            <v>5.3</v>
          </cell>
          <cell r="AV469">
            <v>7.54</v>
          </cell>
          <cell r="AW469">
            <v>3.6</v>
          </cell>
          <cell r="AX469" t="str">
            <v>&amp;^%</v>
          </cell>
          <cell r="AY469" t="str">
            <v>&amp;^%</v>
          </cell>
          <cell r="BA469" t="str">
            <v>New Forest</v>
          </cell>
          <cell r="BB469" t="str">
            <v>E07000091</v>
          </cell>
          <cell r="BC469">
            <v>40000</v>
          </cell>
          <cell r="BD469">
            <v>6.6</v>
          </cell>
          <cell r="BE469">
            <v>493.5</v>
          </cell>
          <cell r="BF469">
            <v>5.2</v>
          </cell>
          <cell r="BG469">
            <v>582.1</v>
          </cell>
          <cell r="BH469">
            <v>5.2</v>
          </cell>
          <cell r="BI469">
            <v>300.2</v>
          </cell>
          <cell r="BJ469">
            <v>3.5</v>
          </cell>
          <cell r="BK469" t="str">
            <v>&amp;^%</v>
          </cell>
          <cell r="BL469" t="str">
            <v>&amp;^%</v>
          </cell>
          <cell r="BN469" t="str">
            <v>New Forest</v>
          </cell>
          <cell r="BO469" t="str">
            <v>E07000091</v>
          </cell>
          <cell r="BP469">
            <v>61000</v>
          </cell>
          <cell r="BQ469">
            <v>5.2</v>
          </cell>
          <cell r="BR469">
            <v>37</v>
          </cell>
          <cell r="BS469">
            <v>1.7</v>
          </cell>
          <cell r="BT469">
            <v>32.6</v>
          </cell>
          <cell r="BU469">
            <v>1.9</v>
          </cell>
          <cell r="BV469">
            <v>15.1</v>
          </cell>
          <cell r="BW469">
            <v>6.4</v>
          </cell>
          <cell r="BX469">
            <v>45</v>
          </cell>
          <cell r="BY469">
            <v>17</v>
          </cell>
          <cell r="CA469" t="str">
            <v>New Forest</v>
          </cell>
          <cell r="CB469" t="str">
            <v>E07000091</v>
          </cell>
          <cell r="CC469">
            <v>55000</v>
          </cell>
          <cell r="CD469">
            <v>7.7</v>
          </cell>
          <cell r="CE469">
            <v>20000</v>
          </cell>
          <cell r="CF469">
            <v>9</v>
          </cell>
          <cell r="CG469">
            <v>23870</v>
          </cell>
          <cell r="CH469">
            <v>7.3</v>
          </cell>
          <cell r="CI469" t="str">
            <v>&amp;^%</v>
          </cell>
          <cell r="CJ469" t="str">
            <v>&amp;^%</v>
          </cell>
          <cell r="CK469" t="str">
            <v>&amp;^%</v>
          </cell>
          <cell r="CL469" t="str">
            <v>&amp;^%</v>
          </cell>
          <cell r="CN469" t="str">
            <v>New Forest</v>
          </cell>
          <cell r="CO469" t="str">
            <v>E07000091</v>
          </cell>
          <cell r="CP469">
            <v>61000</v>
          </cell>
          <cell r="CQ469">
            <v>5.2</v>
          </cell>
          <cell r="CR469">
            <v>10.88</v>
          </cell>
          <cell r="CS469">
            <v>4.5</v>
          </cell>
          <cell r="CT469">
            <v>13.92</v>
          </cell>
          <cell r="CU469">
            <v>4.5999999999999996</v>
          </cell>
          <cell r="CV469">
            <v>6.71</v>
          </cell>
          <cell r="CW469">
            <v>1.8</v>
          </cell>
          <cell r="CX469" t="str">
            <v>&amp;^%</v>
          </cell>
          <cell r="CY469" t="str">
            <v>&amp;^%</v>
          </cell>
          <cell r="DA469" t="str">
            <v>New Forest</v>
          </cell>
          <cell r="DB469" t="str">
            <v>E07000091</v>
          </cell>
          <cell r="DC469">
            <v>61000</v>
          </cell>
          <cell r="DD469">
            <v>5.2</v>
          </cell>
          <cell r="DE469">
            <v>400.4</v>
          </cell>
          <cell r="DF469">
            <v>4.8</v>
          </cell>
          <cell r="DG469">
            <v>453.5</v>
          </cell>
          <cell r="DH469">
            <v>4.9000000000000004</v>
          </cell>
          <cell r="DI469">
            <v>110.4</v>
          </cell>
          <cell r="DJ469">
            <v>7.4</v>
          </cell>
          <cell r="DK469" t="str">
            <v>&amp;^%</v>
          </cell>
          <cell r="DL469" t="str">
            <v>&amp;^%</v>
          </cell>
          <cell r="DN469" t="str">
            <v>New Forest</v>
          </cell>
          <cell r="DO469" t="str">
            <v>E07000091</v>
          </cell>
          <cell r="DP469">
            <v>15000</v>
          </cell>
          <cell r="DQ469">
            <v>10.199999999999999</v>
          </cell>
          <cell r="DR469">
            <v>37.5</v>
          </cell>
          <cell r="DS469">
            <v>1</v>
          </cell>
          <cell r="DT469">
            <v>37.4</v>
          </cell>
          <cell r="DU469">
            <v>1.3</v>
          </cell>
          <cell r="DV469">
            <v>31.4</v>
          </cell>
          <cell r="DW469">
            <v>5.4</v>
          </cell>
          <cell r="DX469" t="str">
            <v>&amp;^%</v>
          </cell>
          <cell r="DY469" t="str">
            <v>&amp;^%</v>
          </cell>
          <cell r="EA469" t="str">
            <v>New Forest</v>
          </cell>
          <cell r="EB469" t="str">
            <v>E07000091</v>
          </cell>
          <cell r="EC469">
            <v>13000</v>
          </cell>
          <cell r="ED469">
            <v>17.8</v>
          </cell>
          <cell r="EE469">
            <v>21095</v>
          </cell>
          <cell r="EF469">
            <v>19</v>
          </cell>
          <cell r="EG469">
            <v>24180</v>
          </cell>
          <cell r="EH469">
            <v>6.9</v>
          </cell>
          <cell r="EI469">
            <v>13496</v>
          </cell>
          <cell r="EJ469">
            <v>11</v>
          </cell>
          <cell r="EK469" t="str">
            <v>&amp;^%</v>
          </cell>
          <cell r="EL469" t="str">
            <v>&amp;^%</v>
          </cell>
          <cell r="EN469" t="str">
            <v>New Forest</v>
          </cell>
          <cell r="EO469" t="str">
            <v>E07000091</v>
          </cell>
          <cell r="EP469">
            <v>15000</v>
          </cell>
          <cell r="EQ469">
            <v>10.199999999999999</v>
          </cell>
          <cell r="ER469">
            <v>10.67</v>
          </cell>
          <cell r="ES469">
            <v>6.5</v>
          </cell>
          <cell r="ET469">
            <v>12.36</v>
          </cell>
          <cell r="EU469">
            <v>4.5</v>
          </cell>
          <cell r="EV469">
            <v>7.23</v>
          </cell>
          <cell r="EW469">
            <v>5.4</v>
          </cell>
          <cell r="EX469" t="str">
            <v>&amp;^%</v>
          </cell>
          <cell r="EY469" t="str">
            <v>&amp;^%</v>
          </cell>
          <cell r="FA469" t="str">
            <v>New Forest</v>
          </cell>
          <cell r="FB469" t="str">
            <v>E07000091</v>
          </cell>
          <cell r="FC469">
            <v>15000</v>
          </cell>
          <cell r="FD469">
            <v>10.199999999999999</v>
          </cell>
          <cell r="FE469">
            <v>409.5</v>
          </cell>
          <cell r="FF469">
            <v>6</v>
          </cell>
          <cell r="FG469">
            <v>462.8</v>
          </cell>
          <cell r="FH469">
            <v>4.3</v>
          </cell>
          <cell r="FI469">
            <v>268.2</v>
          </cell>
          <cell r="FJ469">
            <v>5.9</v>
          </cell>
          <cell r="FK469" t="str">
            <v>&amp;^%</v>
          </cell>
          <cell r="FL469" t="str">
            <v>&amp;^%</v>
          </cell>
          <cell r="FN469" t="str">
            <v>New Forest</v>
          </cell>
          <cell r="FO469" t="str">
            <v>E07000091</v>
          </cell>
          <cell r="FP469">
            <v>25000</v>
          </cell>
          <cell r="FQ469">
            <v>8.6</v>
          </cell>
          <cell r="FR469">
            <v>40</v>
          </cell>
          <cell r="FS469">
            <v>1.3</v>
          </cell>
          <cell r="FT469">
            <v>41.3</v>
          </cell>
          <cell r="FU469">
            <v>1.4</v>
          </cell>
          <cell r="FV469">
            <v>36</v>
          </cell>
          <cell r="FW469">
            <v>3.4</v>
          </cell>
          <cell r="FX469" t="str">
            <v>&amp;^%</v>
          </cell>
          <cell r="FY469" t="str">
            <v>&amp;^%</v>
          </cell>
          <cell r="GA469" t="str">
            <v>New Forest</v>
          </cell>
          <cell r="GB469" t="str">
            <v>E07000091</v>
          </cell>
          <cell r="GC469">
            <v>23000</v>
          </cell>
          <cell r="GD469">
            <v>9.9</v>
          </cell>
          <cell r="GE469">
            <v>27317</v>
          </cell>
          <cell r="GF469">
            <v>9.5</v>
          </cell>
          <cell r="GG469">
            <v>34129</v>
          </cell>
          <cell r="GH469">
            <v>9.1999999999999993</v>
          </cell>
          <cell r="GI469">
            <v>17128</v>
          </cell>
          <cell r="GJ469">
            <v>5.9</v>
          </cell>
          <cell r="GK469" t="str">
            <v>&amp;^%</v>
          </cell>
          <cell r="GL469" t="str">
            <v>&amp;^%</v>
          </cell>
          <cell r="GN469" t="str">
            <v>New Forest</v>
          </cell>
          <cell r="GO469" t="str">
            <v>E07000091</v>
          </cell>
          <cell r="GP469">
            <v>25000</v>
          </cell>
          <cell r="GQ469">
            <v>8.6</v>
          </cell>
          <cell r="GR469">
            <v>13.37</v>
          </cell>
          <cell r="GS469">
            <v>8.6</v>
          </cell>
          <cell r="GT469">
            <v>15.86</v>
          </cell>
          <cell r="GU469">
            <v>7.3</v>
          </cell>
          <cell r="GV469">
            <v>7.55</v>
          </cell>
          <cell r="GW469">
            <v>4.5</v>
          </cell>
          <cell r="GX469" t="str">
            <v>&amp;^%</v>
          </cell>
          <cell r="GY469" t="str">
            <v>&amp;^%</v>
          </cell>
        </row>
        <row r="470">
          <cell r="A470" t="str">
            <v>Rushmoor</v>
          </cell>
          <cell r="B470" t="str">
            <v>E07000092</v>
          </cell>
          <cell r="C470">
            <v>24000</v>
          </cell>
          <cell r="D470">
            <v>8.9</v>
          </cell>
          <cell r="E470">
            <v>689.3</v>
          </cell>
          <cell r="F470">
            <v>9.1</v>
          </cell>
          <cell r="G470">
            <v>823.5</v>
          </cell>
          <cell r="H470">
            <v>5.3</v>
          </cell>
          <cell r="I470">
            <v>358</v>
          </cell>
          <cell r="J470">
            <v>6.1</v>
          </cell>
          <cell r="K470" t="str">
            <v>&amp;^%</v>
          </cell>
          <cell r="L470" t="str">
            <v>&amp;^%</v>
          </cell>
          <cell r="N470" t="str">
            <v>Rushmoor</v>
          </cell>
          <cell r="O470" t="str">
            <v>E07000092</v>
          </cell>
          <cell r="P470">
            <v>33000</v>
          </cell>
          <cell r="Q470">
            <v>7.5</v>
          </cell>
          <cell r="R470">
            <v>37.5</v>
          </cell>
          <cell r="S470">
            <v>1.7</v>
          </cell>
          <cell r="T470">
            <v>38.6</v>
          </cell>
          <cell r="U470">
            <v>0.8</v>
          </cell>
          <cell r="V470">
            <v>35</v>
          </cell>
          <cell r="W470">
            <v>0.4</v>
          </cell>
          <cell r="X470" t="str">
            <v>&amp;^%</v>
          </cell>
          <cell r="Y470" t="str">
            <v>&amp;^%</v>
          </cell>
          <cell r="AA470" t="str">
            <v>Rushmoor</v>
          </cell>
          <cell r="AB470" t="str">
            <v>E07000092</v>
          </cell>
          <cell r="AC470">
            <v>29000</v>
          </cell>
          <cell r="AD470">
            <v>8.6999999999999993</v>
          </cell>
          <cell r="AE470">
            <v>32454</v>
          </cell>
          <cell r="AF470">
            <v>8</v>
          </cell>
          <cell r="AG470">
            <v>41246</v>
          </cell>
          <cell r="AH470">
            <v>6.5</v>
          </cell>
          <cell r="AI470">
            <v>16523</v>
          </cell>
          <cell r="AJ470">
            <v>6.7</v>
          </cell>
          <cell r="AK470" t="str">
            <v>&amp;^%</v>
          </cell>
          <cell r="AL470" t="str">
            <v>&amp;^%</v>
          </cell>
          <cell r="AN470" t="str">
            <v>Rushmoor</v>
          </cell>
          <cell r="AO470" t="str">
            <v>E07000092</v>
          </cell>
          <cell r="AP470">
            <v>33000</v>
          </cell>
          <cell r="AQ470">
            <v>7.5</v>
          </cell>
          <cell r="AR470">
            <v>17.47</v>
          </cell>
          <cell r="AS470">
            <v>7</v>
          </cell>
          <cell r="AT470">
            <v>20.12</v>
          </cell>
          <cell r="AU470">
            <v>4.7</v>
          </cell>
          <cell r="AV470">
            <v>8.51</v>
          </cell>
          <cell r="AW470">
            <v>4.8</v>
          </cell>
          <cell r="AX470" t="str">
            <v>&amp;^%</v>
          </cell>
          <cell r="AY470" t="str">
            <v>&amp;^%</v>
          </cell>
          <cell r="BA470" t="str">
            <v>Rushmoor</v>
          </cell>
          <cell r="BB470" t="str">
            <v>E07000092</v>
          </cell>
          <cell r="BC470">
            <v>33000</v>
          </cell>
          <cell r="BD470">
            <v>7.5</v>
          </cell>
          <cell r="BE470">
            <v>653.5</v>
          </cell>
          <cell r="BF470">
            <v>6.5</v>
          </cell>
          <cell r="BG470">
            <v>776.6</v>
          </cell>
          <cell r="BH470">
            <v>4.5999999999999996</v>
          </cell>
          <cell r="BI470">
            <v>341.7</v>
          </cell>
          <cell r="BJ470">
            <v>5.8</v>
          </cell>
          <cell r="BK470" t="str">
            <v>&amp;^%</v>
          </cell>
          <cell r="BL470" t="str">
            <v>&amp;^%</v>
          </cell>
          <cell r="BN470" t="str">
            <v>Rushmoor</v>
          </cell>
          <cell r="BO470" t="str">
            <v>E07000092</v>
          </cell>
          <cell r="BP470">
            <v>43000</v>
          </cell>
          <cell r="BQ470">
            <v>6.4</v>
          </cell>
          <cell r="BR470">
            <v>37</v>
          </cell>
          <cell r="BS470">
            <v>0.4</v>
          </cell>
          <cell r="BT470">
            <v>33.799999999999997</v>
          </cell>
          <cell r="BU470">
            <v>1.8</v>
          </cell>
          <cell r="BV470">
            <v>18</v>
          </cell>
          <cell r="BW470">
            <v>9.3000000000000007</v>
          </cell>
          <cell r="BX470" t="str">
            <v>&amp;^%</v>
          </cell>
          <cell r="BY470" t="str">
            <v>&amp;^%</v>
          </cell>
          <cell r="CA470" t="str">
            <v>Rushmoor</v>
          </cell>
          <cell r="CB470" t="str">
            <v>E07000092</v>
          </cell>
          <cell r="CC470">
            <v>37000</v>
          </cell>
          <cell r="CD470">
            <v>8.6999999999999993</v>
          </cell>
          <cell r="CE470">
            <v>28975</v>
          </cell>
          <cell r="CF470">
            <v>11</v>
          </cell>
          <cell r="CG470">
            <v>35062</v>
          </cell>
          <cell r="CH470">
            <v>7.6</v>
          </cell>
          <cell r="CI470" t="str">
            <v>&amp;^%</v>
          </cell>
          <cell r="CJ470" t="str">
            <v>&amp;^%</v>
          </cell>
          <cell r="CK470" t="str">
            <v>&amp;^%</v>
          </cell>
          <cell r="CL470" t="str">
            <v>&amp;^%</v>
          </cell>
          <cell r="CN470" t="str">
            <v>Rushmoor</v>
          </cell>
          <cell r="CO470" t="str">
            <v>E07000092</v>
          </cell>
          <cell r="CP470">
            <v>43000</v>
          </cell>
          <cell r="CQ470">
            <v>6.4</v>
          </cell>
          <cell r="CR470">
            <v>15.11</v>
          </cell>
          <cell r="CS470">
            <v>7.4</v>
          </cell>
          <cell r="CT470">
            <v>19.14</v>
          </cell>
          <cell r="CU470">
            <v>4.4000000000000004</v>
          </cell>
          <cell r="CV470">
            <v>7.18</v>
          </cell>
          <cell r="CW470">
            <v>3.8</v>
          </cell>
          <cell r="CX470" t="str">
            <v>&amp;^%</v>
          </cell>
          <cell r="CY470" t="str">
            <v>&amp;^%</v>
          </cell>
          <cell r="DA470" t="str">
            <v>Rushmoor</v>
          </cell>
          <cell r="DB470" t="str">
            <v>E07000092</v>
          </cell>
          <cell r="DC470">
            <v>43000</v>
          </cell>
          <cell r="DD470">
            <v>6.4</v>
          </cell>
          <cell r="DE470">
            <v>550</v>
          </cell>
          <cell r="DF470">
            <v>7.9</v>
          </cell>
          <cell r="DG470">
            <v>647.70000000000005</v>
          </cell>
          <cell r="DH470">
            <v>4.8</v>
          </cell>
          <cell r="DI470">
            <v>141.19999999999999</v>
          </cell>
          <cell r="DJ470">
            <v>11</v>
          </cell>
          <cell r="DK470" t="str">
            <v>&amp;^%</v>
          </cell>
          <cell r="DL470" t="str">
            <v>&amp;^%</v>
          </cell>
          <cell r="DN470" t="str">
            <v>Rushmoor</v>
          </cell>
          <cell r="DO470" t="str">
            <v>E07000092</v>
          </cell>
          <cell r="DP470">
            <v>9000</v>
          </cell>
          <cell r="DQ470">
            <v>13.5</v>
          </cell>
          <cell r="DR470">
            <v>37.1</v>
          </cell>
          <cell r="DS470">
            <v>0.4</v>
          </cell>
          <cell r="DT470">
            <v>37.799999999999997</v>
          </cell>
          <cell r="DU470">
            <v>1.3</v>
          </cell>
          <cell r="DV470" t="str">
            <v>&amp;^%</v>
          </cell>
          <cell r="DW470" t="str">
            <v>&amp;^%</v>
          </cell>
          <cell r="DX470" t="str">
            <v>&amp;^%</v>
          </cell>
          <cell r="DY470" t="str">
            <v>&amp;^%</v>
          </cell>
          <cell r="EA470" t="str">
            <v>Rushmoor</v>
          </cell>
          <cell r="EB470" t="str">
            <v>E07000092</v>
          </cell>
          <cell r="EC470">
            <v>8000</v>
          </cell>
          <cell r="ED470">
            <v>15.7</v>
          </cell>
          <cell r="EE470">
            <v>30658</v>
          </cell>
          <cell r="EF470">
            <v>14</v>
          </cell>
          <cell r="EG470">
            <v>33816</v>
          </cell>
          <cell r="EH470">
            <v>10</v>
          </cell>
          <cell r="EI470" t="str">
            <v>&amp;^%</v>
          </cell>
          <cell r="EJ470" t="str">
            <v>&amp;^%</v>
          </cell>
          <cell r="EK470" t="str">
            <v>&amp;^%</v>
          </cell>
          <cell r="EL470" t="str">
            <v>&amp;^%</v>
          </cell>
          <cell r="EN470" t="str">
            <v>Rushmoor</v>
          </cell>
          <cell r="EO470" t="str">
            <v>E07000092</v>
          </cell>
          <cell r="EP470">
            <v>9000</v>
          </cell>
          <cell r="EQ470">
            <v>13.5</v>
          </cell>
          <cell r="ER470">
            <v>15.46</v>
          </cell>
          <cell r="ES470">
            <v>12</v>
          </cell>
          <cell r="ET470">
            <v>17.04</v>
          </cell>
          <cell r="EU470">
            <v>7.9</v>
          </cell>
          <cell r="EV470">
            <v>7.41</v>
          </cell>
          <cell r="EW470">
            <v>7.1</v>
          </cell>
          <cell r="EX470" t="str">
            <v>&amp;^%</v>
          </cell>
          <cell r="EY470" t="str">
            <v>&amp;^%</v>
          </cell>
          <cell r="FA470" t="str">
            <v>Rushmoor</v>
          </cell>
          <cell r="FB470" t="str">
            <v>E07000092</v>
          </cell>
          <cell r="FC470">
            <v>9000</v>
          </cell>
          <cell r="FD470">
            <v>13.5</v>
          </cell>
          <cell r="FE470">
            <v>586.4</v>
          </cell>
          <cell r="FF470">
            <v>11</v>
          </cell>
          <cell r="FG470">
            <v>643.5</v>
          </cell>
          <cell r="FH470">
            <v>7.7</v>
          </cell>
          <cell r="FI470">
            <v>291.89999999999998</v>
          </cell>
          <cell r="FJ470">
            <v>8.4</v>
          </cell>
          <cell r="FK470" t="str">
            <v>&amp;^%</v>
          </cell>
          <cell r="FL470" t="str">
            <v>&amp;^%</v>
          </cell>
          <cell r="FN470" t="str">
            <v>Rushmoor</v>
          </cell>
          <cell r="FO470" t="str">
            <v>E07000092</v>
          </cell>
          <cell r="FP470">
            <v>24000</v>
          </cell>
          <cell r="FQ470">
            <v>8.9</v>
          </cell>
          <cell r="FR470">
            <v>37.5</v>
          </cell>
          <cell r="FS470">
            <v>1.7</v>
          </cell>
          <cell r="FT470">
            <v>38.9</v>
          </cell>
          <cell r="FU470">
            <v>1</v>
          </cell>
          <cell r="FV470">
            <v>35</v>
          </cell>
          <cell r="FW470">
            <v>1.3</v>
          </cell>
          <cell r="FX470" t="str">
            <v>&amp;^%</v>
          </cell>
          <cell r="FY470" t="str">
            <v>&amp;^%</v>
          </cell>
          <cell r="GA470" t="str">
            <v>Rushmoor</v>
          </cell>
          <cell r="GB470" t="str">
            <v>E07000092</v>
          </cell>
          <cell r="GC470">
            <v>22000</v>
          </cell>
          <cell r="GD470">
            <v>10.5</v>
          </cell>
          <cell r="GE470">
            <v>34163</v>
          </cell>
          <cell r="GF470">
            <v>11</v>
          </cell>
          <cell r="GG470">
            <v>43980</v>
          </cell>
          <cell r="GH470">
            <v>7.7</v>
          </cell>
          <cell r="GI470">
            <v>18562</v>
          </cell>
          <cell r="GJ470">
            <v>8.8000000000000007</v>
          </cell>
          <cell r="GK470" t="str">
            <v>&amp;^%</v>
          </cell>
          <cell r="GL470" t="str">
            <v>&amp;^%</v>
          </cell>
          <cell r="GN470" t="str">
            <v>Rushmoor</v>
          </cell>
          <cell r="GO470" t="str">
            <v>E07000092</v>
          </cell>
          <cell r="GP470">
            <v>24000</v>
          </cell>
          <cell r="GQ470">
            <v>8.9</v>
          </cell>
          <cell r="GR470">
            <v>18.21</v>
          </cell>
          <cell r="GS470">
            <v>8.5</v>
          </cell>
          <cell r="GT470">
            <v>21.17</v>
          </cell>
          <cell r="GU470">
            <v>5.5</v>
          </cell>
          <cell r="GV470">
            <v>9.07</v>
          </cell>
          <cell r="GW470">
            <v>6.5</v>
          </cell>
          <cell r="GX470" t="str">
            <v>&amp;^%</v>
          </cell>
          <cell r="GY470" t="str">
            <v>&amp;^%</v>
          </cell>
        </row>
        <row r="471">
          <cell r="A471" t="str">
            <v>Test Valley</v>
          </cell>
          <cell r="B471" t="str">
            <v>E07000093</v>
          </cell>
          <cell r="C471">
            <v>23000</v>
          </cell>
          <cell r="D471">
            <v>8.6999999999999993</v>
          </cell>
          <cell r="E471">
            <v>565.29999999999995</v>
          </cell>
          <cell r="F471">
            <v>5</v>
          </cell>
          <cell r="G471">
            <v>629.20000000000005</v>
          </cell>
          <cell r="H471">
            <v>5.0999999999999996</v>
          </cell>
          <cell r="I471">
            <v>335.4</v>
          </cell>
          <cell r="J471">
            <v>8</v>
          </cell>
          <cell r="K471" t="str">
            <v>&amp;^%</v>
          </cell>
          <cell r="L471" t="str">
            <v>&amp;^%</v>
          </cell>
          <cell r="N471" t="str">
            <v>Test Valley</v>
          </cell>
          <cell r="O471" t="str">
            <v>E07000093</v>
          </cell>
          <cell r="P471">
            <v>33000</v>
          </cell>
          <cell r="Q471">
            <v>7.1</v>
          </cell>
          <cell r="R471">
            <v>38</v>
          </cell>
          <cell r="S471">
            <v>1.7</v>
          </cell>
          <cell r="T471">
            <v>40.4</v>
          </cell>
          <cell r="U471">
            <v>1.3</v>
          </cell>
          <cell r="V471">
            <v>35</v>
          </cell>
          <cell r="W471">
            <v>0.4</v>
          </cell>
          <cell r="X471" t="str">
            <v>&amp;^%</v>
          </cell>
          <cell r="Y471" t="str">
            <v>&amp;^%</v>
          </cell>
          <cell r="AA471" t="str">
            <v>Test Valley</v>
          </cell>
          <cell r="AB471" t="str">
            <v>E07000093</v>
          </cell>
          <cell r="AC471">
            <v>29000</v>
          </cell>
          <cell r="AD471">
            <v>8.5</v>
          </cell>
          <cell r="AE471">
            <v>27734</v>
          </cell>
          <cell r="AF471">
            <v>4.9000000000000004</v>
          </cell>
          <cell r="AG471">
            <v>30472</v>
          </cell>
          <cell r="AH471">
            <v>5.2</v>
          </cell>
          <cell r="AI471">
            <v>15883</v>
          </cell>
          <cell r="AJ471">
            <v>7.6</v>
          </cell>
          <cell r="AK471" t="str">
            <v>&amp;^%</v>
          </cell>
          <cell r="AL471" t="str">
            <v>&amp;^%</v>
          </cell>
          <cell r="AN471" t="str">
            <v>Test Valley</v>
          </cell>
          <cell r="AO471" t="str">
            <v>E07000093</v>
          </cell>
          <cell r="AP471">
            <v>33000</v>
          </cell>
          <cell r="AQ471">
            <v>7.1</v>
          </cell>
          <cell r="AR471">
            <v>12.58</v>
          </cell>
          <cell r="AS471">
            <v>4.9000000000000004</v>
          </cell>
          <cell r="AT471">
            <v>14.4</v>
          </cell>
          <cell r="AU471">
            <v>4</v>
          </cell>
          <cell r="AV471">
            <v>7.45</v>
          </cell>
          <cell r="AW471">
            <v>4.9000000000000004</v>
          </cell>
          <cell r="AX471" t="str">
            <v>&amp;^%</v>
          </cell>
          <cell r="AY471" t="str">
            <v>&amp;^%</v>
          </cell>
          <cell r="BA471" t="str">
            <v>Test Valley</v>
          </cell>
          <cell r="BB471" t="str">
            <v>E07000093</v>
          </cell>
          <cell r="BC471">
            <v>33000</v>
          </cell>
          <cell r="BD471">
            <v>7.1</v>
          </cell>
          <cell r="BE471">
            <v>520.6</v>
          </cell>
          <cell r="BF471">
            <v>5.5</v>
          </cell>
          <cell r="BG471">
            <v>581.9</v>
          </cell>
          <cell r="BH471">
            <v>4.2</v>
          </cell>
          <cell r="BI471">
            <v>304.89999999999998</v>
          </cell>
          <cell r="BJ471">
            <v>7.7</v>
          </cell>
          <cell r="BK471" t="str">
            <v>&amp;^%</v>
          </cell>
          <cell r="BL471" t="str">
            <v>&amp;^%</v>
          </cell>
          <cell r="BN471" t="str">
            <v>Test Valley</v>
          </cell>
          <cell r="BO471" t="str">
            <v>E07000093</v>
          </cell>
          <cell r="BP471">
            <v>46000</v>
          </cell>
          <cell r="BQ471">
            <v>5.9</v>
          </cell>
          <cell r="BR471">
            <v>37</v>
          </cell>
          <cell r="BS471">
            <v>0.4</v>
          </cell>
          <cell r="BT471">
            <v>33.700000000000003</v>
          </cell>
          <cell r="BU471">
            <v>2.2999999999999998</v>
          </cell>
          <cell r="BV471">
            <v>11</v>
          </cell>
          <cell r="BW471">
            <v>17</v>
          </cell>
          <cell r="BX471" t="str">
            <v>&amp;^%</v>
          </cell>
          <cell r="BY471" t="str">
            <v>&amp;^%</v>
          </cell>
          <cell r="CA471" t="str">
            <v>Test Valley</v>
          </cell>
          <cell r="CB471" t="str">
            <v>E07000093</v>
          </cell>
          <cell r="CC471">
            <v>39000</v>
          </cell>
          <cell r="CD471">
            <v>7.2</v>
          </cell>
          <cell r="CE471">
            <v>23242</v>
          </cell>
          <cell r="CF471">
            <v>7.1</v>
          </cell>
          <cell r="CG471">
            <v>25219</v>
          </cell>
          <cell r="CH471">
            <v>5.4</v>
          </cell>
          <cell r="CI471">
            <v>6880</v>
          </cell>
          <cell r="CJ471">
            <v>17</v>
          </cell>
          <cell r="CK471" t="str">
            <v>&amp;^%</v>
          </cell>
          <cell r="CL471" t="str">
            <v>&amp;^%</v>
          </cell>
          <cell r="CN471" t="str">
            <v>Test Valley</v>
          </cell>
          <cell r="CO471" t="str">
            <v>E07000093</v>
          </cell>
          <cell r="CP471">
            <v>46000</v>
          </cell>
          <cell r="CQ471">
            <v>5.9</v>
          </cell>
          <cell r="CR471">
            <v>11.62</v>
          </cell>
          <cell r="CS471">
            <v>3.9</v>
          </cell>
          <cell r="CT471">
            <v>13.96</v>
          </cell>
          <cell r="CU471">
            <v>3.7</v>
          </cell>
          <cell r="CV471">
            <v>6.65</v>
          </cell>
          <cell r="CW471">
            <v>2.4</v>
          </cell>
          <cell r="CX471" t="str">
            <v>&amp;^%</v>
          </cell>
          <cell r="CY471" t="str">
            <v>&amp;^%</v>
          </cell>
          <cell r="DA471" t="str">
            <v>Test Valley</v>
          </cell>
          <cell r="DB471" t="str">
            <v>E07000093</v>
          </cell>
          <cell r="DC471">
            <v>46000</v>
          </cell>
          <cell r="DD471">
            <v>5.9</v>
          </cell>
          <cell r="DE471">
            <v>435.4</v>
          </cell>
          <cell r="DF471">
            <v>5.9</v>
          </cell>
          <cell r="DG471">
            <v>470.4</v>
          </cell>
          <cell r="DH471">
            <v>4.5</v>
          </cell>
          <cell r="DI471" t="str">
            <v>&amp;^%</v>
          </cell>
          <cell r="DJ471" t="str">
            <v>&amp;^%</v>
          </cell>
          <cell r="DK471" t="str">
            <v>&amp;^%</v>
          </cell>
          <cell r="DL471" t="str">
            <v>&amp;^%</v>
          </cell>
          <cell r="DN471" t="str">
            <v>Test Valley</v>
          </cell>
          <cell r="DO471" t="str">
            <v>E07000093</v>
          </cell>
          <cell r="DP471">
            <v>10000</v>
          </cell>
          <cell r="DQ471">
            <v>12.5</v>
          </cell>
          <cell r="DR471">
            <v>37</v>
          </cell>
          <cell r="DS471">
            <v>1.7</v>
          </cell>
          <cell r="DT471">
            <v>37.9</v>
          </cell>
          <cell r="DU471">
            <v>1.7</v>
          </cell>
          <cell r="DV471">
            <v>33.1</v>
          </cell>
          <cell r="DW471">
            <v>6.7</v>
          </cell>
          <cell r="DX471" t="str">
            <v>&amp;^%</v>
          </cell>
          <cell r="DY471" t="str">
            <v>&amp;^%</v>
          </cell>
          <cell r="EA471" t="str">
            <v>Test Valley</v>
          </cell>
          <cell r="EB471" t="str">
            <v>E07000093</v>
          </cell>
          <cell r="EC471">
            <v>8000</v>
          </cell>
          <cell r="ED471">
            <v>15.2</v>
          </cell>
          <cell r="EE471">
            <v>22376</v>
          </cell>
          <cell r="EF471">
            <v>11</v>
          </cell>
          <cell r="EG471">
            <v>25189</v>
          </cell>
          <cell r="EH471">
            <v>7.1</v>
          </cell>
          <cell r="EI471" t="str">
            <v>&amp;^%</v>
          </cell>
          <cell r="EJ471" t="str">
            <v>&amp;^%</v>
          </cell>
          <cell r="EK471" t="str">
            <v>&amp;^%</v>
          </cell>
          <cell r="EL471" t="str">
            <v>&amp;^%</v>
          </cell>
          <cell r="EN471" t="str">
            <v>Test Valley</v>
          </cell>
          <cell r="EO471" t="str">
            <v>E07000093</v>
          </cell>
          <cell r="EP471">
            <v>10000</v>
          </cell>
          <cell r="EQ471">
            <v>12.5</v>
          </cell>
          <cell r="ER471">
            <v>11.3</v>
          </cell>
          <cell r="ES471">
            <v>10</v>
          </cell>
          <cell r="ET471">
            <v>12.36</v>
          </cell>
          <cell r="EU471">
            <v>5.0999999999999996</v>
          </cell>
          <cell r="EV471">
            <v>6.92</v>
          </cell>
          <cell r="EW471">
            <v>10</v>
          </cell>
          <cell r="EX471" t="str">
            <v>&amp;^%</v>
          </cell>
          <cell r="EY471" t="str">
            <v>&amp;^%</v>
          </cell>
          <cell r="FA471" t="str">
            <v>Test Valley</v>
          </cell>
          <cell r="FB471" t="str">
            <v>E07000093</v>
          </cell>
          <cell r="FC471">
            <v>10000</v>
          </cell>
          <cell r="FD471">
            <v>12.5</v>
          </cell>
          <cell r="FE471">
            <v>425.2</v>
          </cell>
          <cell r="FF471">
            <v>6.9</v>
          </cell>
          <cell r="FG471">
            <v>468.2</v>
          </cell>
          <cell r="FH471">
            <v>5.0999999999999996</v>
          </cell>
          <cell r="FI471">
            <v>247.1</v>
          </cell>
          <cell r="FJ471">
            <v>16</v>
          </cell>
          <cell r="FK471" t="str">
            <v>&amp;^%</v>
          </cell>
          <cell r="FL471" t="str">
            <v>&amp;^%</v>
          </cell>
          <cell r="FN471" t="str">
            <v>Test Valley</v>
          </cell>
          <cell r="FO471" t="str">
            <v>E07000093</v>
          </cell>
          <cell r="FP471">
            <v>23000</v>
          </cell>
          <cell r="FQ471">
            <v>8.6999999999999993</v>
          </cell>
          <cell r="FR471">
            <v>39.200000000000003</v>
          </cell>
          <cell r="FS471">
            <v>1.6</v>
          </cell>
          <cell r="FT471">
            <v>41.5</v>
          </cell>
          <cell r="FU471">
            <v>1.7</v>
          </cell>
          <cell r="FV471">
            <v>36.299999999999997</v>
          </cell>
          <cell r="FW471">
            <v>1.4</v>
          </cell>
          <cell r="FX471" t="str">
            <v>&amp;^%</v>
          </cell>
          <cell r="FY471" t="str">
            <v>&amp;^%</v>
          </cell>
          <cell r="GA471" t="str">
            <v>Test Valley</v>
          </cell>
          <cell r="GB471" t="str">
            <v>E07000093</v>
          </cell>
          <cell r="GC471">
            <v>21000</v>
          </cell>
          <cell r="GD471">
            <v>10.199999999999999</v>
          </cell>
          <cell r="GE471">
            <v>28585</v>
          </cell>
          <cell r="GF471">
            <v>6.1</v>
          </cell>
          <cell r="GG471">
            <v>32441</v>
          </cell>
          <cell r="GH471">
            <v>6.2</v>
          </cell>
          <cell r="GI471">
            <v>16571</v>
          </cell>
          <cell r="GJ471">
            <v>9.6999999999999993</v>
          </cell>
          <cell r="GK471" t="str">
            <v>&amp;^%</v>
          </cell>
          <cell r="GL471" t="str">
            <v>&amp;^%</v>
          </cell>
          <cell r="GN471" t="str">
            <v>Test Valley</v>
          </cell>
          <cell r="GO471" t="str">
            <v>E07000093</v>
          </cell>
          <cell r="GP471">
            <v>23000</v>
          </cell>
          <cell r="GQ471">
            <v>8.6999999999999993</v>
          </cell>
          <cell r="GR471">
            <v>13.25</v>
          </cell>
          <cell r="GS471">
            <v>5.2</v>
          </cell>
          <cell r="GT471">
            <v>15.17</v>
          </cell>
          <cell r="GU471">
            <v>5</v>
          </cell>
          <cell r="GV471">
            <v>7.99</v>
          </cell>
          <cell r="GW471">
            <v>7.6</v>
          </cell>
          <cell r="GX471" t="str">
            <v>&amp;^%</v>
          </cell>
          <cell r="GY471" t="str">
            <v>&amp;^%</v>
          </cell>
        </row>
        <row r="472">
          <cell r="A472" t="str">
            <v>Winchester</v>
          </cell>
          <cell r="B472" t="str">
            <v>E07000094</v>
          </cell>
          <cell r="C472">
            <v>27000</v>
          </cell>
          <cell r="D472">
            <v>8.4</v>
          </cell>
          <cell r="E472">
            <v>643.9</v>
          </cell>
          <cell r="F472">
            <v>7.3</v>
          </cell>
          <cell r="G472">
            <v>745.5</v>
          </cell>
          <cell r="H472">
            <v>4.7</v>
          </cell>
          <cell r="I472">
            <v>346</v>
          </cell>
          <cell r="J472">
            <v>5.2</v>
          </cell>
          <cell r="K472" t="str">
            <v>&amp;^%</v>
          </cell>
          <cell r="L472" t="str">
            <v>&amp;^%</v>
          </cell>
          <cell r="N472" t="str">
            <v>Winchester</v>
          </cell>
          <cell r="O472" t="str">
            <v>E07000094</v>
          </cell>
          <cell r="P472">
            <v>46000</v>
          </cell>
          <cell r="Q472">
            <v>6.2</v>
          </cell>
          <cell r="R472">
            <v>37.5</v>
          </cell>
          <cell r="S472">
            <v>0.4</v>
          </cell>
          <cell r="T472">
            <v>38.6</v>
          </cell>
          <cell r="U472">
            <v>0.8</v>
          </cell>
          <cell r="V472">
            <v>35</v>
          </cell>
          <cell r="W472">
            <v>0.6</v>
          </cell>
          <cell r="X472" t="str">
            <v>&amp;^%</v>
          </cell>
          <cell r="Y472" t="str">
            <v>&amp;^%</v>
          </cell>
          <cell r="AA472" t="str">
            <v>Winchester</v>
          </cell>
          <cell r="AB472" t="str">
            <v>E07000094</v>
          </cell>
          <cell r="AC472">
            <v>42000</v>
          </cell>
          <cell r="AD472">
            <v>8.8000000000000007</v>
          </cell>
          <cell r="AE472">
            <v>29762</v>
          </cell>
          <cell r="AF472">
            <v>6.5</v>
          </cell>
          <cell r="AG472">
            <v>36218</v>
          </cell>
          <cell r="AH472">
            <v>5.7</v>
          </cell>
          <cell r="AI472">
            <v>15897</v>
          </cell>
          <cell r="AJ472">
            <v>6.6</v>
          </cell>
          <cell r="AK472" t="str">
            <v>&amp;^%</v>
          </cell>
          <cell r="AL472" t="str">
            <v>&amp;^%</v>
          </cell>
          <cell r="AN472" t="str">
            <v>Winchester</v>
          </cell>
          <cell r="AO472" t="str">
            <v>E07000094</v>
          </cell>
          <cell r="AP472">
            <v>46000</v>
          </cell>
          <cell r="AQ472">
            <v>6.2</v>
          </cell>
          <cell r="AR472">
            <v>14.87</v>
          </cell>
          <cell r="AS472">
            <v>6.8</v>
          </cell>
          <cell r="AT472">
            <v>17.59</v>
          </cell>
          <cell r="AU472">
            <v>3.6</v>
          </cell>
          <cell r="AV472">
            <v>8.19</v>
          </cell>
          <cell r="AW472">
            <v>4.2</v>
          </cell>
          <cell r="AX472" t="str">
            <v>&amp;^%</v>
          </cell>
          <cell r="AY472" t="str">
            <v>&amp;^%</v>
          </cell>
          <cell r="BA472" t="str">
            <v>Winchester</v>
          </cell>
          <cell r="BB472" t="str">
            <v>E07000094</v>
          </cell>
          <cell r="BC472">
            <v>46000</v>
          </cell>
          <cell r="BD472">
            <v>6.2</v>
          </cell>
          <cell r="BE472">
            <v>576.29999999999995</v>
          </cell>
          <cell r="BF472">
            <v>5.5</v>
          </cell>
          <cell r="BG472">
            <v>679.7</v>
          </cell>
          <cell r="BH472">
            <v>3.6</v>
          </cell>
          <cell r="BI472">
            <v>319.5</v>
          </cell>
          <cell r="BJ472">
            <v>3.4</v>
          </cell>
          <cell r="BK472" t="str">
            <v>&amp;^%</v>
          </cell>
          <cell r="BL472" t="str">
            <v>&amp;^%</v>
          </cell>
          <cell r="BN472" t="str">
            <v>Winchester</v>
          </cell>
          <cell r="BO472" t="str">
            <v>E07000094</v>
          </cell>
          <cell r="BP472">
            <v>70000</v>
          </cell>
          <cell r="BQ472">
            <v>4.9000000000000004</v>
          </cell>
          <cell r="BR472">
            <v>37</v>
          </cell>
          <cell r="BS472">
            <v>0.1</v>
          </cell>
          <cell r="BT472">
            <v>31</v>
          </cell>
          <cell r="BU472">
            <v>1.9</v>
          </cell>
          <cell r="BV472">
            <v>10.8</v>
          </cell>
          <cell r="BW472">
            <v>14</v>
          </cell>
          <cell r="BX472">
            <v>40</v>
          </cell>
          <cell r="BY472">
            <v>8.3000000000000007</v>
          </cell>
          <cell r="CA472" t="str">
            <v>Winchester</v>
          </cell>
          <cell r="CB472" t="str">
            <v>E07000094</v>
          </cell>
          <cell r="CC472">
            <v>62000</v>
          </cell>
          <cell r="CD472">
            <v>7.1</v>
          </cell>
          <cell r="CE472">
            <v>23885</v>
          </cell>
          <cell r="CF472">
            <v>8.6999999999999993</v>
          </cell>
          <cell r="CG472">
            <v>28381</v>
          </cell>
          <cell r="CH472">
            <v>6.1</v>
          </cell>
          <cell r="CI472" t="str">
            <v>&amp;^%</v>
          </cell>
          <cell r="CJ472" t="str">
            <v>&amp;^%</v>
          </cell>
          <cell r="CK472" t="str">
            <v>&amp;^%</v>
          </cell>
          <cell r="CL472" t="str">
            <v>&amp;^%</v>
          </cell>
          <cell r="CN472" t="str">
            <v>Winchester</v>
          </cell>
          <cell r="CO472" t="str">
            <v>E07000094</v>
          </cell>
          <cell r="CP472">
            <v>70000</v>
          </cell>
          <cell r="CQ472">
            <v>4.9000000000000004</v>
          </cell>
          <cell r="CR472">
            <v>14.05</v>
          </cell>
          <cell r="CS472">
            <v>5</v>
          </cell>
          <cell r="CT472">
            <v>17.12</v>
          </cell>
          <cell r="CU472">
            <v>3.2</v>
          </cell>
          <cell r="CV472">
            <v>7.09</v>
          </cell>
          <cell r="CW472">
            <v>3.2</v>
          </cell>
          <cell r="CX472" t="str">
            <v>&amp;^%</v>
          </cell>
          <cell r="CY472" t="str">
            <v>&amp;^%</v>
          </cell>
          <cell r="DA472" t="str">
            <v>Winchester</v>
          </cell>
          <cell r="DB472" t="str">
            <v>E07000094</v>
          </cell>
          <cell r="DC472">
            <v>70000</v>
          </cell>
          <cell r="DD472">
            <v>4.9000000000000004</v>
          </cell>
          <cell r="DE472">
            <v>459.4</v>
          </cell>
          <cell r="DF472">
            <v>5.9</v>
          </cell>
          <cell r="DG472">
            <v>530.70000000000005</v>
          </cell>
          <cell r="DH472">
            <v>3.7</v>
          </cell>
          <cell r="DI472">
            <v>105.9</v>
          </cell>
          <cell r="DJ472">
            <v>15</v>
          </cell>
          <cell r="DK472" t="str">
            <v>&amp;^%</v>
          </cell>
          <cell r="DL472" t="str">
            <v>&amp;^%</v>
          </cell>
          <cell r="DN472" t="str">
            <v>Winchester</v>
          </cell>
          <cell r="DO472" t="str">
            <v>E07000094</v>
          </cell>
          <cell r="DP472">
            <v>19000</v>
          </cell>
          <cell r="DQ472">
            <v>9</v>
          </cell>
          <cell r="DR472">
            <v>37</v>
          </cell>
          <cell r="DS472">
            <v>0.4</v>
          </cell>
          <cell r="DT472">
            <v>37.9</v>
          </cell>
          <cell r="DU472">
            <v>1.3</v>
          </cell>
          <cell r="DV472">
            <v>33.6</v>
          </cell>
          <cell r="DW472">
            <v>2.6</v>
          </cell>
          <cell r="DX472" t="str">
            <v>&amp;^%</v>
          </cell>
          <cell r="DY472" t="str">
            <v>&amp;^%</v>
          </cell>
          <cell r="EA472" t="str">
            <v>Winchester</v>
          </cell>
          <cell r="EB472" t="str">
            <v>E07000094</v>
          </cell>
          <cell r="EC472">
            <v>18000</v>
          </cell>
          <cell r="ED472">
            <v>10.5</v>
          </cell>
          <cell r="EE472">
            <v>25344</v>
          </cell>
          <cell r="EF472">
            <v>8.9</v>
          </cell>
          <cell r="EG472">
            <v>29851</v>
          </cell>
          <cell r="EH472">
            <v>6.8</v>
          </cell>
          <cell r="EI472">
            <v>13731</v>
          </cell>
          <cell r="EJ472">
            <v>13</v>
          </cell>
          <cell r="EK472" t="str">
            <v>&amp;^%</v>
          </cell>
          <cell r="EL472" t="str">
            <v>&amp;^%</v>
          </cell>
          <cell r="EN472" t="str">
            <v>Winchester</v>
          </cell>
          <cell r="EO472" t="str">
            <v>E07000094</v>
          </cell>
          <cell r="EP472">
            <v>19000</v>
          </cell>
          <cell r="EQ472">
            <v>9</v>
          </cell>
          <cell r="ER472">
            <v>13.85</v>
          </cell>
          <cell r="ES472">
            <v>8.6999999999999993</v>
          </cell>
          <cell r="ET472">
            <v>15.52</v>
          </cell>
          <cell r="EU472">
            <v>5</v>
          </cell>
          <cell r="EV472">
            <v>7.82</v>
          </cell>
          <cell r="EW472">
            <v>5.3</v>
          </cell>
          <cell r="EX472" t="str">
            <v>&amp;^%</v>
          </cell>
          <cell r="EY472" t="str">
            <v>&amp;^%</v>
          </cell>
          <cell r="FA472" t="str">
            <v>Winchester</v>
          </cell>
          <cell r="FB472" t="str">
            <v>E07000094</v>
          </cell>
          <cell r="FC472">
            <v>19000</v>
          </cell>
          <cell r="FD472">
            <v>9</v>
          </cell>
          <cell r="FE472">
            <v>522.79999999999995</v>
          </cell>
          <cell r="FF472">
            <v>7.3</v>
          </cell>
          <cell r="FG472">
            <v>588.1</v>
          </cell>
          <cell r="FH472">
            <v>5</v>
          </cell>
          <cell r="FI472">
            <v>283.39999999999998</v>
          </cell>
          <cell r="FJ472">
            <v>5.9</v>
          </cell>
          <cell r="FK472" t="str">
            <v>&amp;^%</v>
          </cell>
          <cell r="FL472" t="str">
            <v>&amp;^%</v>
          </cell>
          <cell r="FN472" t="str">
            <v>Winchester</v>
          </cell>
          <cell r="FO472" t="str">
            <v>E07000094</v>
          </cell>
          <cell r="FP472">
            <v>27000</v>
          </cell>
          <cell r="FQ472">
            <v>8.4</v>
          </cell>
          <cell r="FR472">
            <v>37.5</v>
          </cell>
          <cell r="FS472">
            <v>1.4</v>
          </cell>
          <cell r="FT472">
            <v>39.200000000000003</v>
          </cell>
          <cell r="FU472">
            <v>1</v>
          </cell>
          <cell r="FV472">
            <v>35</v>
          </cell>
          <cell r="FW472">
            <v>1.4</v>
          </cell>
          <cell r="FX472" t="str">
            <v>&amp;^%</v>
          </cell>
          <cell r="FY472" t="str">
            <v>&amp;^%</v>
          </cell>
          <cell r="GA472" t="str">
            <v>Winchester</v>
          </cell>
          <cell r="GB472" t="str">
            <v>E07000094</v>
          </cell>
          <cell r="GC472">
            <v>24000</v>
          </cell>
          <cell r="GD472">
            <v>13.3</v>
          </cell>
          <cell r="GE472">
            <v>33368</v>
          </cell>
          <cell r="GF472">
            <v>7.5</v>
          </cell>
          <cell r="GG472">
            <v>41062</v>
          </cell>
          <cell r="GH472">
            <v>7.6</v>
          </cell>
          <cell r="GI472">
            <v>17843</v>
          </cell>
          <cell r="GJ472">
            <v>7.2</v>
          </cell>
          <cell r="GK472" t="str">
            <v>&amp;^%</v>
          </cell>
          <cell r="GL472" t="str">
            <v>&amp;^%</v>
          </cell>
          <cell r="GN472" t="str">
            <v>Winchester</v>
          </cell>
          <cell r="GO472" t="str">
            <v>E07000094</v>
          </cell>
          <cell r="GP472">
            <v>27000</v>
          </cell>
          <cell r="GQ472">
            <v>8.4</v>
          </cell>
          <cell r="GR472">
            <v>16.190000000000001</v>
          </cell>
          <cell r="GS472">
            <v>10</v>
          </cell>
          <cell r="GT472">
            <v>19.04</v>
          </cell>
          <cell r="GU472">
            <v>4.8</v>
          </cell>
          <cell r="GV472">
            <v>8.7899999999999991</v>
          </cell>
          <cell r="GW472">
            <v>5.8</v>
          </cell>
          <cell r="GX472" t="str">
            <v>&amp;^%</v>
          </cell>
          <cell r="GY472" t="str">
            <v>&amp;^%</v>
          </cell>
        </row>
        <row r="473">
          <cell r="A473" t="str">
            <v>Ashford</v>
          </cell>
          <cell r="B473" t="str">
            <v>E07000105</v>
          </cell>
          <cell r="C473">
            <v>21000</v>
          </cell>
          <cell r="D473">
            <v>9.4</v>
          </cell>
          <cell r="E473">
            <v>545.9</v>
          </cell>
          <cell r="F473">
            <v>9.3000000000000007</v>
          </cell>
          <cell r="G473">
            <v>599.4</v>
          </cell>
          <cell r="H473">
            <v>4.4000000000000004</v>
          </cell>
          <cell r="I473">
            <v>286.10000000000002</v>
          </cell>
          <cell r="J473">
            <v>3.9</v>
          </cell>
          <cell r="K473" t="str">
            <v>&amp;^%</v>
          </cell>
          <cell r="L473" t="str">
            <v>&amp;^%</v>
          </cell>
          <cell r="N473" t="str">
            <v>Ashford</v>
          </cell>
          <cell r="O473" t="str">
            <v>E07000105</v>
          </cell>
          <cell r="P473">
            <v>33000</v>
          </cell>
          <cell r="Q473">
            <v>7.4</v>
          </cell>
          <cell r="R473">
            <v>38.299999999999997</v>
          </cell>
          <cell r="S473">
            <v>1.2</v>
          </cell>
          <cell r="T473">
            <v>39.799999999999997</v>
          </cell>
          <cell r="U473">
            <v>1.2</v>
          </cell>
          <cell r="V473">
            <v>33.200000000000003</v>
          </cell>
          <cell r="W473">
            <v>1.9</v>
          </cell>
          <cell r="X473" t="str">
            <v>&amp;^%</v>
          </cell>
          <cell r="Y473" t="str">
            <v>&amp;^%</v>
          </cell>
          <cell r="AA473" t="str">
            <v>Ashford</v>
          </cell>
          <cell r="AB473" t="str">
            <v>E07000105</v>
          </cell>
          <cell r="AC473">
            <v>27000</v>
          </cell>
          <cell r="AD473">
            <v>11.7</v>
          </cell>
          <cell r="AE473">
            <v>23733</v>
          </cell>
          <cell r="AF473">
            <v>9.1</v>
          </cell>
          <cell r="AG473">
            <v>29049</v>
          </cell>
          <cell r="AH473">
            <v>5.4</v>
          </cell>
          <cell r="AI473">
            <v>14330</v>
          </cell>
          <cell r="AJ473">
            <v>4.9000000000000004</v>
          </cell>
          <cell r="AK473" t="str">
            <v>&amp;^%</v>
          </cell>
          <cell r="AL473" t="str">
            <v>&amp;^%</v>
          </cell>
          <cell r="AN473" t="str">
            <v>Ashford</v>
          </cell>
          <cell r="AO473" t="str">
            <v>E07000105</v>
          </cell>
          <cell r="AP473">
            <v>33000</v>
          </cell>
          <cell r="AQ473">
            <v>7.4</v>
          </cell>
          <cell r="AR473">
            <v>11.4</v>
          </cell>
          <cell r="AS473">
            <v>9.1999999999999993</v>
          </cell>
          <cell r="AT473">
            <v>13.65</v>
          </cell>
          <cell r="AU473">
            <v>4</v>
          </cell>
          <cell r="AV473">
            <v>6.85</v>
          </cell>
          <cell r="AW473">
            <v>2.9</v>
          </cell>
          <cell r="AX473" t="str">
            <v>&amp;^%</v>
          </cell>
          <cell r="AY473" t="str">
            <v>&amp;^%</v>
          </cell>
          <cell r="BA473" t="str">
            <v>Ashford</v>
          </cell>
          <cell r="BB473" t="str">
            <v>E07000105</v>
          </cell>
          <cell r="BC473">
            <v>33000</v>
          </cell>
          <cell r="BD473">
            <v>7.4</v>
          </cell>
          <cell r="BE473">
            <v>467.8</v>
          </cell>
          <cell r="BF473">
            <v>7.5</v>
          </cell>
          <cell r="BG473">
            <v>542.79999999999995</v>
          </cell>
          <cell r="BH473">
            <v>3.9</v>
          </cell>
          <cell r="BI473">
            <v>275</v>
          </cell>
          <cell r="BJ473">
            <v>2.5</v>
          </cell>
          <cell r="BK473" t="str">
            <v>&amp;^%</v>
          </cell>
          <cell r="BL473" t="str">
            <v>&amp;^%</v>
          </cell>
          <cell r="BN473" t="str">
            <v>Ashford</v>
          </cell>
          <cell r="BO473" t="str">
            <v>E07000105</v>
          </cell>
          <cell r="BP473">
            <v>44000</v>
          </cell>
          <cell r="BQ473">
            <v>6.2</v>
          </cell>
          <cell r="BR473">
            <v>37.5</v>
          </cell>
          <cell r="BS473">
            <v>0.4</v>
          </cell>
          <cell r="BT473">
            <v>34.1</v>
          </cell>
          <cell r="BU473">
            <v>2.1</v>
          </cell>
          <cell r="BV473">
            <v>13.5</v>
          </cell>
          <cell r="BW473">
            <v>17</v>
          </cell>
          <cell r="BX473" t="str">
            <v>&amp;^%</v>
          </cell>
          <cell r="BY473" t="str">
            <v>&amp;^%</v>
          </cell>
          <cell r="CA473" t="str">
            <v>Ashford</v>
          </cell>
          <cell r="CB473" t="str">
            <v>E07000105</v>
          </cell>
          <cell r="CC473">
            <v>36000</v>
          </cell>
          <cell r="CD473">
            <v>9.3000000000000007</v>
          </cell>
          <cell r="CE473">
            <v>20472</v>
          </cell>
          <cell r="CF473">
            <v>7.6</v>
          </cell>
          <cell r="CG473">
            <v>23815</v>
          </cell>
          <cell r="CH473">
            <v>6.1</v>
          </cell>
          <cell r="CI473">
            <v>6957</v>
          </cell>
          <cell r="CJ473">
            <v>17</v>
          </cell>
          <cell r="CK473" t="str">
            <v>&amp;^%</v>
          </cell>
          <cell r="CL473" t="str">
            <v>&amp;^%</v>
          </cell>
          <cell r="CN473" t="str">
            <v>Ashford</v>
          </cell>
          <cell r="CO473" t="str">
            <v>E07000105</v>
          </cell>
          <cell r="CP473">
            <v>44000</v>
          </cell>
          <cell r="CQ473">
            <v>6.2</v>
          </cell>
          <cell r="CR473">
            <v>10.33</v>
          </cell>
          <cell r="CS473">
            <v>6.5</v>
          </cell>
          <cell r="CT473">
            <v>13.17</v>
          </cell>
          <cell r="CU473">
            <v>3.7</v>
          </cell>
          <cell r="CV473">
            <v>6.47</v>
          </cell>
          <cell r="CW473">
            <v>1.9</v>
          </cell>
          <cell r="CX473" t="str">
            <v>&amp;^%</v>
          </cell>
          <cell r="CY473" t="str">
            <v>&amp;^%</v>
          </cell>
          <cell r="DA473" t="str">
            <v>Ashford</v>
          </cell>
          <cell r="DB473" t="str">
            <v>E07000105</v>
          </cell>
          <cell r="DC473">
            <v>44000</v>
          </cell>
          <cell r="DD473">
            <v>6.2</v>
          </cell>
          <cell r="DE473">
            <v>383.3</v>
          </cell>
          <cell r="DF473">
            <v>6.7</v>
          </cell>
          <cell r="DG473">
            <v>448.9</v>
          </cell>
          <cell r="DH473">
            <v>4.2</v>
          </cell>
          <cell r="DI473">
            <v>125.1</v>
          </cell>
          <cell r="DJ473">
            <v>15</v>
          </cell>
          <cell r="DK473" t="str">
            <v>&amp;^%</v>
          </cell>
          <cell r="DL473" t="str">
            <v>&amp;^%</v>
          </cell>
          <cell r="DN473" t="str">
            <v>Ashford</v>
          </cell>
          <cell r="DO473" t="str">
            <v>E07000105</v>
          </cell>
          <cell r="DP473">
            <v>12000</v>
          </cell>
          <cell r="DQ473">
            <v>12</v>
          </cell>
          <cell r="DR473">
            <v>37.5</v>
          </cell>
          <cell r="DS473">
            <v>1.7</v>
          </cell>
          <cell r="DT473">
            <v>38</v>
          </cell>
          <cell r="DU473">
            <v>1.2</v>
          </cell>
          <cell r="DV473">
            <v>32.5</v>
          </cell>
          <cell r="DW473">
            <v>2.9</v>
          </cell>
          <cell r="DX473" t="str">
            <v>&amp;^%</v>
          </cell>
          <cell r="DY473" t="str">
            <v>&amp;^%</v>
          </cell>
          <cell r="EA473" t="str">
            <v>Ashford</v>
          </cell>
          <cell r="EB473" t="str">
            <v>E07000105</v>
          </cell>
          <cell r="EC473">
            <v>10000</v>
          </cell>
          <cell r="ED473">
            <v>14.6</v>
          </cell>
          <cell r="EE473">
            <v>20278</v>
          </cell>
          <cell r="EF473">
            <v>11</v>
          </cell>
          <cell r="EG473">
            <v>24433</v>
          </cell>
          <cell r="EH473">
            <v>9.6</v>
          </cell>
          <cell r="EI473" t="str">
            <v>&amp;^%</v>
          </cell>
          <cell r="EJ473" t="str">
            <v>&amp;^%</v>
          </cell>
          <cell r="EK473" t="str">
            <v>&amp;^%</v>
          </cell>
          <cell r="EL473" t="str">
            <v>&amp;^%</v>
          </cell>
          <cell r="EN473" t="str">
            <v>Ashford</v>
          </cell>
          <cell r="EO473" t="str">
            <v>E07000105</v>
          </cell>
          <cell r="EP473">
            <v>12000</v>
          </cell>
          <cell r="EQ473">
            <v>12</v>
          </cell>
          <cell r="ER473">
            <v>9.11</v>
          </cell>
          <cell r="ES473">
            <v>12</v>
          </cell>
          <cell r="ET473">
            <v>11.62</v>
          </cell>
          <cell r="EU473">
            <v>7.3</v>
          </cell>
          <cell r="EV473">
            <v>6.43</v>
          </cell>
          <cell r="EW473">
            <v>4.0999999999999996</v>
          </cell>
          <cell r="EX473" t="str">
            <v>&amp;^%</v>
          </cell>
          <cell r="EY473" t="str">
            <v>&amp;^%</v>
          </cell>
          <cell r="FA473" t="str">
            <v>Ashford</v>
          </cell>
          <cell r="FB473" t="str">
            <v>E07000105</v>
          </cell>
          <cell r="FC473">
            <v>12000</v>
          </cell>
          <cell r="FD473">
            <v>12</v>
          </cell>
          <cell r="FE473">
            <v>355.9</v>
          </cell>
          <cell r="FF473">
            <v>8.9</v>
          </cell>
          <cell r="FG473">
            <v>441.1</v>
          </cell>
          <cell r="FH473">
            <v>7.1</v>
          </cell>
          <cell r="FI473">
            <v>254.9</v>
          </cell>
          <cell r="FJ473">
            <v>7.3</v>
          </cell>
          <cell r="FK473" t="str">
            <v>&amp;^%</v>
          </cell>
          <cell r="FL473" t="str">
            <v>&amp;^%</v>
          </cell>
          <cell r="FN473" t="str">
            <v>Ashford</v>
          </cell>
          <cell r="FO473" t="str">
            <v>E07000105</v>
          </cell>
          <cell r="FP473">
            <v>21000</v>
          </cell>
          <cell r="FQ473">
            <v>9.4</v>
          </cell>
          <cell r="FR473">
            <v>39</v>
          </cell>
          <cell r="FS473">
            <v>1.6</v>
          </cell>
          <cell r="FT473">
            <v>40.799999999999997</v>
          </cell>
          <cell r="FU473">
            <v>1.6</v>
          </cell>
          <cell r="FV473">
            <v>33.5</v>
          </cell>
          <cell r="FW473">
            <v>3.1</v>
          </cell>
          <cell r="FX473" t="str">
            <v>&amp;^%</v>
          </cell>
          <cell r="FY473" t="str">
            <v>&amp;^%</v>
          </cell>
          <cell r="GA473" t="str">
            <v>Ashford</v>
          </cell>
          <cell r="GB473" t="str">
            <v>E07000105</v>
          </cell>
          <cell r="GC473">
            <v>17000</v>
          </cell>
          <cell r="GD473">
            <v>16.3</v>
          </cell>
          <cell r="GE473">
            <v>26661</v>
          </cell>
          <cell r="GF473">
            <v>14</v>
          </cell>
          <cell r="GG473">
            <v>31698</v>
          </cell>
          <cell r="GH473">
            <v>5.8</v>
          </cell>
          <cell r="GI473">
            <v>15465</v>
          </cell>
          <cell r="GJ473">
            <v>7.3</v>
          </cell>
          <cell r="GK473" t="str">
            <v>&amp;^%</v>
          </cell>
          <cell r="GL473" t="str">
            <v>&amp;^%</v>
          </cell>
          <cell r="GN473" t="str">
            <v>Ashford</v>
          </cell>
          <cell r="GO473" t="str">
            <v>E07000105</v>
          </cell>
          <cell r="GP473">
            <v>21000</v>
          </cell>
          <cell r="GQ473">
            <v>9.4</v>
          </cell>
          <cell r="GR473">
            <v>13.76</v>
          </cell>
          <cell r="GS473">
            <v>11</v>
          </cell>
          <cell r="GT473">
            <v>14.7</v>
          </cell>
          <cell r="GU473">
            <v>4.5999999999999996</v>
          </cell>
          <cell r="GV473">
            <v>7.11</v>
          </cell>
          <cell r="GW473">
            <v>4.2</v>
          </cell>
          <cell r="GX473" t="str">
            <v>&amp;^%</v>
          </cell>
          <cell r="GY473" t="str">
            <v>&amp;^%</v>
          </cell>
        </row>
        <row r="474">
          <cell r="A474" t="str">
            <v>Canterbury</v>
          </cell>
          <cell r="B474" t="str">
            <v>E07000106</v>
          </cell>
          <cell r="C474">
            <v>19000</v>
          </cell>
          <cell r="D474">
            <v>9.6</v>
          </cell>
          <cell r="E474">
            <v>553.4</v>
          </cell>
          <cell r="F474">
            <v>9.6</v>
          </cell>
          <cell r="G474">
            <v>682.5</v>
          </cell>
          <cell r="H474">
            <v>8.1999999999999993</v>
          </cell>
          <cell r="I474">
            <v>255.6</v>
          </cell>
          <cell r="J474">
            <v>6.1</v>
          </cell>
          <cell r="K474" t="str">
            <v>&amp;^%</v>
          </cell>
          <cell r="L474" t="str">
            <v>&amp;^%</v>
          </cell>
          <cell r="N474" t="str">
            <v>Canterbury</v>
          </cell>
          <cell r="O474" t="str">
            <v>E07000106</v>
          </cell>
          <cell r="P474">
            <v>33000</v>
          </cell>
          <cell r="Q474">
            <v>7.1</v>
          </cell>
          <cell r="R474">
            <v>37</v>
          </cell>
          <cell r="S474">
            <v>0.4</v>
          </cell>
          <cell r="T474">
            <v>37.9</v>
          </cell>
          <cell r="U474">
            <v>0.9</v>
          </cell>
          <cell r="V474">
            <v>32.5</v>
          </cell>
          <cell r="W474">
            <v>2.2000000000000002</v>
          </cell>
          <cell r="X474" t="str">
            <v>&amp;^%</v>
          </cell>
          <cell r="Y474" t="str">
            <v>&amp;^%</v>
          </cell>
          <cell r="AA474" t="str">
            <v>Canterbury</v>
          </cell>
          <cell r="AB474" t="str">
            <v>E07000106</v>
          </cell>
          <cell r="AC474">
            <v>29000</v>
          </cell>
          <cell r="AD474">
            <v>8.5</v>
          </cell>
          <cell r="AE474">
            <v>25911</v>
          </cell>
          <cell r="AF474">
            <v>9.1999999999999993</v>
          </cell>
          <cell r="AG474">
            <v>31845</v>
          </cell>
          <cell r="AH474">
            <v>7</v>
          </cell>
          <cell r="AI474">
            <v>13608</v>
          </cell>
          <cell r="AJ474">
            <v>5.8</v>
          </cell>
          <cell r="AK474" t="str">
            <v>&amp;^%</v>
          </cell>
          <cell r="AL474" t="str">
            <v>&amp;^%</v>
          </cell>
          <cell r="AN474" t="str">
            <v>Canterbury</v>
          </cell>
          <cell r="AO474" t="str">
            <v>E07000106</v>
          </cell>
          <cell r="AP474">
            <v>33000</v>
          </cell>
          <cell r="AQ474">
            <v>7.1</v>
          </cell>
          <cell r="AR474">
            <v>12.48</v>
          </cell>
          <cell r="AS474">
            <v>8.1999999999999993</v>
          </cell>
          <cell r="AT474">
            <v>15.64</v>
          </cell>
          <cell r="AU474">
            <v>5.9</v>
          </cell>
          <cell r="AV474">
            <v>6.83</v>
          </cell>
          <cell r="AW474">
            <v>3</v>
          </cell>
          <cell r="AX474" t="str">
            <v>&amp;^%</v>
          </cell>
          <cell r="AY474" t="str">
            <v>&amp;^%</v>
          </cell>
          <cell r="BA474" t="str">
            <v>Canterbury</v>
          </cell>
          <cell r="BB474" t="str">
            <v>E07000106</v>
          </cell>
          <cell r="BC474">
            <v>33000</v>
          </cell>
          <cell r="BD474">
            <v>7.1</v>
          </cell>
          <cell r="BE474">
            <v>465.2</v>
          </cell>
          <cell r="BF474">
            <v>7.3</v>
          </cell>
          <cell r="BG474">
            <v>592.1</v>
          </cell>
          <cell r="BH474">
            <v>5.8</v>
          </cell>
          <cell r="BI474">
            <v>252.6</v>
          </cell>
          <cell r="BJ474">
            <v>3.7</v>
          </cell>
          <cell r="BK474" t="str">
            <v>&amp;^%</v>
          </cell>
          <cell r="BL474" t="str">
            <v>&amp;^%</v>
          </cell>
          <cell r="BN474" t="str">
            <v>Canterbury</v>
          </cell>
          <cell r="BO474" t="str">
            <v>E07000106</v>
          </cell>
          <cell r="BP474">
            <v>53000</v>
          </cell>
          <cell r="BQ474">
            <v>5.5</v>
          </cell>
          <cell r="BR474">
            <v>35</v>
          </cell>
          <cell r="BS474">
            <v>2.5</v>
          </cell>
          <cell r="BT474">
            <v>29.9</v>
          </cell>
          <cell r="BU474">
            <v>2.2000000000000002</v>
          </cell>
          <cell r="BV474">
            <v>10.7</v>
          </cell>
          <cell r="BW474">
            <v>15</v>
          </cell>
          <cell r="BX474" t="str">
            <v>&amp;^%</v>
          </cell>
          <cell r="BY474" t="str">
            <v>&amp;^%</v>
          </cell>
          <cell r="CA474" t="str">
            <v>Canterbury</v>
          </cell>
          <cell r="CB474" t="str">
            <v>E07000106</v>
          </cell>
          <cell r="CC474">
            <v>45000</v>
          </cell>
          <cell r="CD474">
            <v>8.6</v>
          </cell>
          <cell r="CE474">
            <v>18734</v>
          </cell>
          <cell r="CF474">
            <v>14</v>
          </cell>
          <cell r="CG474">
            <v>24071</v>
          </cell>
          <cell r="CH474">
            <v>7.6</v>
          </cell>
          <cell r="CI474" t="str">
            <v>&amp;^%</v>
          </cell>
          <cell r="CJ474" t="str">
            <v>&amp;^%</v>
          </cell>
          <cell r="CK474" t="str">
            <v>&amp;^%</v>
          </cell>
          <cell r="CL474" t="str">
            <v>&amp;^%</v>
          </cell>
          <cell r="CN474" t="str">
            <v>Canterbury</v>
          </cell>
          <cell r="CO474" t="str">
            <v>E07000106</v>
          </cell>
          <cell r="CP474">
            <v>53000</v>
          </cell>
          <cell r="CQ474">
            <v>5.5</v>
          </cell>
          <cell r="CR474">
            <v>10.71</v>
          </cell>
          <cell r="CS474">
            <v>6.2</v>
          </cell>
          <cell r="CT474">
            <v>14.57</v>
          </cell>
          <cell r="CU474">
            <v>5.0999999999999996</v>
          </cell>
          <cell r="CV474">
            <v>6.37</v>
          </cell>
          <cell r="CW474">
            <v>1.7</v>
          </cell>
          <cell r="CX474" t="str">
            <v>&amp;^%</v>
          </cell>
          <cell r="CY474" t="str">
            <v>&amp;^%</v>
          </cell>
          <cell r="DA474" t="str">
            <v>Canterbury</v>
          </cell>
          <cell r="DB474" t="str">
            <v>E07000106</v>
          </cell>
          <cell r="DC474">
            <v>53000</v>
          </cell>
          <cell r="DD474">
            <v>5.5</v>
          </cell>
          <cell r="DE474">
            <v>341.5</v>
          </cell>
          <cell r="DF474">
            <v>8.6</v>
          </cell>
          <cell r="DG474">
            <v>434.9</v>
          </cell>
          <cell r="DH474">
            <v>5.7</v>
          </cell>
          <cell r="DI474">
            <v>101.5</v>
          </cell>
          <cell r="DJ474">
            <v>13</v>
          </cell>
          <cell r="DK474" t="str">
            <v>&amp;^%</v>
          </cell>
          <cell r="DL474" t="str">
            <v>&amp;^%</v>
          </cell>
          <cell r="DN474" t="str">
            <v>Canterbury</v>
          </cell>
          <cell r="DO474" t="str">
            <v>E07000106</v>
          </cell>
          <cell r="DP474">
            <v>14000</v>
          </cell>
          <cell r="DQ474">
            <v>10.6</v>
          </cell>
          <cell r="DR474">
            <v>37</v>
          </cell>
          <cell r="DS474">
            <v>1.5</v>
          </cell>
          <cell r="DT474">
            <v>36.6</v>
          </cell>
          <cell r="DU474">
            <v>1.3</v>
          </cell>
          <cell r="DV474">
            <v>31.6</v>
          </cell>
          <cell r="DW474">
            <v>2.2999999999999998</v>
          </cell>
          <cell r="DX474" t="str">
            <v>&amp;^%</v>
          </cell>
          <cell r="DY474" t="str">
            <v>&amp;^%</v>
          </cell>
          <cell r="EA474" t="str">
            <v>Canterbury</v>
          </cell>
          <cell r="EB474" t="str">
            <v>E07000106</v>
          </cell>
          <cell r="EC474">
            <v>12000</v>
          </cell>
          <cell r="ED474">
            <v>12.8</v>
          </cell>
          <cell r="EE474">
            <v>22257</v>
          </cell>
          <cell r="EF474">
            <v>12</v>
          </cell>
          <cell r="EG474">
            <v>25091</v>
          </cell>
          <cell r="EH474">
            <v>5.4</v>
          </cell>
          <cell r="EI474">
            <v>12900</v>
          </cell>
          <cell r="EJ474">
            <v>5.5</v>
          </cell>
          <cell r="EK474" t="str">
            <v>&amp;^%</v>
          </cell>
          <cell r="EL474" t="str">
            <v>&amp;^%</v>
          </cell>
          <cell r="EN474" t="str">
            <v>Canterbury</v>
          </cell>
          <cell r="EO474" t="str">
            <v>E07000106</v>
          </cell>
          <cell r="EP474">
            <v>14000</v>
          </cell>
          <cell r="EQ474">
            <v>10.6</v>
          </cell>
          <cell r="ER474">
            <v>11.46</v>
          </cell>
          <cell r="ES474">
            <v>10</v>
          </cell>
          <cell r="ET474">
            <v>12.86</v>
          </cell>
          <cell r="EU474">
            <v>4.5</v>
          </cell>
          <cell r="EV474">
            <v>6.95</v>
          </cell>
          <cell r="EW474">
            <v>3.7</v>
          </cell>
          <cell r="EX474" t="str">
            <v>&amp;^%</v>
          </cell>
          <cell r="EY474" t="str">
            <v>&amp;^%</v>
          </cell>
          <cell r="FA474" t="str">
            <v>Canterbury</v>
          </cell>
          <cell r="FB474" t="str">
            <v>E07000106</v>
          </cell>
          <cell r="FC474">
            <v>14000</v>
          </cell>
          <cell r="FD474">
            <v>10.6</v>
          </cell>
          <cell r="FE474">
            <v>430.8</v>
          </cell>
          <cell r="FF474">
            <v>9.6</v>
          </cell>
          <cell r="FG474">
            <v>470.1</v>
          </cell>
          <cell r="FH474">
            <v>4.5</v>
          </cell>
          <cell r="FI474">
            <v>250.5</v>
          </cell>
          <cell r="FJ474">
            <v>5.4</v>
          </cell>
          <cell r="FK474" t="str">
            <v>&amp;^%</v>
          </cell>
          <cell r="FL474" t="str">
            <v>&amp;^%</v>
          </cell>
          <cell r="FN474" t="str">
            <v>Canterbury</v>
          </cell>
          <cell r="FO474" t="str">
            <v>E07000106</v>
          </cell>
          <cell r="FP474">
            <v>19000</v>
          </cell>
          <cell r="FQ474">
            <v>9.6</v>
          </cell>
          <cell r="FR474">
            <v>37.5</v>
          </cell>
          <cell r="FS474">
            <v>1.9</v>
          </cell>
          <cell r="FT474">
            <v>38.799999999999997</v>
          </cell>
          <cell r="FU474">
            <v>1.1000000000000001</v>
          </cell>
          <cell r="FV474">
            <v>35</v>
          </cell>
          <cell r="FW474">
            <v>1.9</v>
          </cell>
          <cell r="FX474" t="str">
            <v>&amp;^%</v>
          </cell>
          <cell r="FY474" t="str">
            <v>&amp;^%</v>
          </cell>
          <cell r="GA474" t="str">
            <v>Canterbury</v>
          </cell>
          <cell r="GB474" t="str">
            <v>E07000106</v>
          </cell>
          <cell r="GC474">
            <v>17000</v>
          </cell>
          <cell r="GD474">
            <v>11.4</v>
          </cell>
          <cell r="GE474">
            <v>28138</v>
          </cell>
          <cell r="GF474">
            <v>13</v>
          </cell>
          <cell r="GG474">
            <v>36551</v>
          </cell>
          <cell r="GH474">
            <v>9.6</v>
          </cell>
          <cell r="GI474">
            <v>14080</v>
          </cell>
          <cell r="GJ474">
            <v>8.6</v>
          </cell>
          <cell r="GK474" t="str">
            <v>&amp;^%</v>
          </cell>
          <cell r="GL474" t="str">
            <v>&amp;^%</v>
          </cell>
          <cell r="GN474" t="str">
            <v>Canterbury</v>
          </cell>
          <cell r="GO474" t="str">
            <v>E07000106</v>
          </cell>
          <cell r="GP474">
            <v>19000</v>
          </cell>
          <cell r="GQ474">
            <v>9.6</v>
          </cell>
          <cell r="GR474">
            <v>13.7</v>
          </cell>
          <cell r="GS474">
            <v>13</v>
          </cell>
          <cell r="GT474">
            <v>17.57</v>
          </cell>
          <cell r="GU474">
            <v>8.3000000000000007</v>
          </cell>
          <cell r="GV474">
            <v>6.48</v>
          </cell>
          <cell r="GW474">
            <v>4.3</v>
          </cell>
          <cell r="GX474" t="str">
            <v>&amp;^%</v>
          </cell>
          <cell r="GY474" t="str">
            <v>&amp;^%</v>
          </cell>
        </row>
        <row r="475">
          <cell r="A475" t="str">
            <v>Dartford</v>
          </cell>
          <cell r="B475" t="str">
            <v>E07000107</v>
          </cell>
          <cell r="C475">
            <v>24000</v>
          </cell>
          <cell r="D475">
            <v>8.8000000000000007</v>
          </cell>
          <cell r="E475">
            <v>613.29999999999995</v>
          </cell>
          <cell r="F475">
            <v>6.2</v>
          </cell>
          <cell r="G475">
            <v>735.2</v>
          </cell>
          <cell r="H475">
            <v>6</v>
          </cell>
          <cell r="I475">
            <v>326.2</v>
          </cell>
          <cell r="J475">
            <v>5.4</v>
          </cell>
          <cell r="K475" t="str">
            <v>&amp;^%</v>
          </cell>
          <cell r="L475" t="str">
            <v>&amp;^%</v>
          </cell>
          <cell r="N475" t="str">
            <v>Dartford</v>
          </cell>
          <cell r="O475" t="str">
            <v>E07000107</v>
          </cell>
          <cell r="P475">
            <v>34000</v>
          </cell>
          <cell r="Q475">
            <v>7.1</v>
          </cell>
          <cell r="R475">
            <v>39.9</v>
          </cell>
          <cell r="S475">
            <v>1.5</v>
          </cell>
          <cell r="T475">
            <v>39.9</v>
          </cell>
          <cell r="U475">
            <v>1</v>
          </cell>
          <cell r="V475">
            <v>35</v>
          </cell>
          <cell r="W475">
            <v>1.7</v>
          </cell>
          <cell r="X475" t="str">
            <v>&amp;^%</v>
          </cell>
          <cell r="Y475" t="str">
            <v>&amp;^%</v>
          </cell>
          <cell r="AA475" t="str">
            <v>Dartford</v>
          </cell>
          <cell r="AB475" t="str">
            <v>E07000107</v>
          </cell>
          <cell r="AC475">
            <v>31000</v>
          </cell>
          <cell r="AD475">
            <v>8.4</v>
          </cell>
          <cell r="AE475">
            <v>28740</v>
          </cell>
          <cell r="AF475">
            <v>6</v>
          </cell>
          <cell r="AG475">
            <v>35041</v>
          </cell>
          <cell r="AH475">
            <v>6.8</v>
          </cell>
          <cell r="AI475">
            <v>14629</v>
          </cell>
          <cell r="AJ475">
            <v>8</v>
          </cell>
          <cell r="AK475" t="str">
            <v>&amp;^%</v>
          </cell>
          <cell r="AL475" t="str">
            <v>&amp;^%</v>
          </cell>
          <cell r="AN475" t="str">
            <v>Dartford</v>
          </cell>
          <cell r="AO475" t="str">
            <v>E07000107</v>
          </cell>
          <cell r="AP475">
            <v>34000</v>
          </cell>
          <cell r="AQ475">
            <v>7.1</v>
          </cell>
          <cell r="AR475">
            <v>13.97</v>
          </cell>
          <cell r="AS475">
            <v>5.0999999999999996</v>
          </cell>
          <cell r="AT475">
            <v>16.559999999999999</v>
          </cell>
          <cell r="AU475">
            <v>4.9000000000000004</v>
          </cell>
          <cell r="AV475">
            <v>7.69</v>
          </cell>
          <cell r="AW475">
            <v>3.8</v>
          </cell>
          <cell r="AX475" t="str">
            <v>&amp;^%</v>
          </cell>
          <cell r="AY475" t="str">
            <v>&amp;^%</v>
          </cell>
          <cell r="BA475" t="str">
            <v>Dartford</v>
          </cell>
          <cell r="BB475" t="str">
            <v>E07000107</v>
          </cell>
          <cell r="BC475">
            <v>34000</v>
          </cell>
          <cell r="BD475">
            <v>7.1</v>
          </cell>
          <cell r="BE475">
            <v>559.29999999999995</v>
          </cell>
          <cell r="BF475">
            <v>5.7</v>
          </cell>
          <cell r="BG475">
            <v>661.3</v>
          </cell>
          <cell r="BH475">
            <v>4.9000000000000004</v>
          </cell>
          <cell r="BI475">
            <v>294.10000000000002</v>
          </cell>
          <cell r="BJ475">
            <v>3.9</v>
          </cell>
          <cell r="BK475" t="str">
            <v>&amp;^%</v>
          </cell>
          <cell r="BL475" t="str">
            <v>&amp;^%</v>
          </cell>
          <cell r="BN475" t="str">
            <v>Dartford</v>
          </cell>
          <cell r="BO475" t="str">
            <v>E07000107</v>
          </cell>
          <cell r="BP475">
            <v>46000</v>
          </cell>
          <cell r="BQ475">
            <v>6</v>
          </cell>
          <cell r="BR475">
            <v>37.5</v>
          </cell>
          <cell r="BS475">
            <v>0.6</v>
          </cell>
          <cell r="BT475">
            <v>34.6</v>
          </cell>
          <cell r="BU475">
            <v>2</v>
          </cell>
          <cell r="BV475">
            <v>16.399999999999999</v>
          </cell>
          <cell r="BW475">
            <v>13</v>
          </cell>
          <cell r="BX475" t="str">
            <v>&amp;^%</v>
          </cell>
          <cell r="BY475" t="str">
            <v>&amp;^%</v>
          </cell>
          <cell r="CA475" t="str">
            <v>Dartford</v>
          </cell>
          <cell r="CB475" t="str">
            <v>E07000107</v>
          </cell>
          <cell r="CC475">
            <v>41000</v>
          </cell>
          <cell r="CD475">
            <v>7.7</v>
          </cell>
          <cell r="CE475">
            <v>24629</v>
          </cell>
          <cell r="CF475">
            <v>8.1999999999999993</v>
          </cell>
          <cell r="CG475">
            <v>29415</v>
          </cell>
          <cell r="CH475">
            <v>7.2</v>
          </cell>
          <cell r="CI475" t="str">
            <v>&amp;^%</v>
          </cell>
          <cell r="CJ475" t="str">
            <v>&amp;^%</v>
          </cell>
          <cell r="CK475" t="str">
            <v>&amp;^%</v>
          </cell>
          <cell r="CL475" t="str">
            <v>&amp;^%</v>
          </cell>
          <cell r="CN475" t="str">
            <v>Dartford</v>
          </cell>
          <cell r="CO475" t="str">
            <v>E07000107</v>
          </cell>
          <cell r="CP475">
            <v>46000</v>
          </cell>
          <cell r="CQ475">
            <v>6</v>
          </cell>
          <cell r="CR475">
            <v>12.34</v>
          </cell>
          <cell r="CS475">
            <v>5.6</v>
          </cell>
          <cell r="CT475">
            <v>15.76</v>
          </cell>
          <cell r="CU475">
            <v>4.5</v>
          </cell>
          <cell r="CV475">
            <v>6.93</v>
          </cell>
          <cell r="CW475">
            <v>2.9</v>
          </cell>
          <cell r="CX475" t="str">
            <v>&amp;^%</v>
          </cell>
          <cell r="CY475" t="str">
            <v>&amp;^%</v>
          </cell>
          <cell r="DA475" t="str">
            <v>Dartford</v>
          </cell>
          <cell r="DB475" t="str">
            <v>E07000107</v>
          </cell>
          <cell r="DC475">
            <v>46000</v>
          </cell>
          <cell r="DD475">
            <v>6</v>
          </cell>
          <cell r="DE475">
            <v>466.2</v>
          </cell>
          <cell r="DF475">
            <v>6.2</v>
          </cell>
          <cell r="DG475">
            <v>545.29999999999995</v>
          </cell>
          <cell r="DH475">
            <v>5.0999999999999996</v>
          </cell>
          <cell r="DI475">
            <v>126.2</v>
          </cell>
          <cell r="DJ475">
            <v>13</v>
          </cell>
          <cell r="DK475" t="str">
            <v>&amp;^%</v>
          </cell>
          <cell r="DL475" t="str">
            <v>&amp;^%</v>
          </cell>
          <cell r="DN475" t="str">
            <v>Dartford</v>
          </cell>
          <cell r="DO475" t="str">
            <v>E07000107</v>
          </cell>
          <cell r="DP475">
            <v>11000</v>
          </cell>
          <cell r="DQ475">
            <v>12.1</v>
          </cell>
          <cell r="DR475">
            <v>37.5</v>
          </cell>
          <cell r="DS475">
            <v>0.9</v>
          </cell>
          <cell r="DT475">
            <v>37.6</v>
          </cell>
          <cell r="DU475">
            <v>1</v>
          </cell>
          <cell r="DV475">
            <v>33.200000000000003</v>
          </cell>
          <cell r="DW475">
            <v>2.2999999999999998</v>
          </cell>
          <cell r="DX475" t="str">
            <v>&amp;^%</v>
          </cell>
          <cell r="DY475" t="str">
            <v>&amp;^%</v>
          </cell>
          <cell r="EA475" t="str">
            <v>Dartford</v>
          </cell>
          <cell r="EB475" t="str">
            <v>E07000107</v>
          </cell>
          <cell r="EC475">
            <v>9000</v>
          </cell>
          <cell r="ED475">
            <v>14.3</v>
          </cell>
          <cell r="EE475">
            <v>23378</v>
          </cell>
          <cell r="EF475">
            <v>9.9</v>
          </cell>
          <cell r="EG475">
            <v>26266</v>
          </cell>
          <cell r="EH475">
            <v>7.2</v>
          </cell>
          <cell r="EI475">
            <v>13434</v>
          </cell>
          <cell r="EJ475">
            <v>9.6</v>
          </cell>
          <cell r="EK475" t="str">
            <v>&amp;^%</v>
          </cell>
          <cell r="EL475" t="str">
            <v>&amp;^%</v>
          </cell>
          <cell r="EN475" t="str">
            <v>Dartford</v>
          </cell>
          <cell r="EO475" t="str">
            <v>E07000107</v>
          </cell>
          <cell r="EP475">
            <v>11000</v>
          </cell>
          <cell r="EQ475">
            <v>12.1</v>
          </cell>
          <cell r="ER475">
            <v>12.32</v>
          </cell>
          <cell r="ES475">
            <v>8.9</v>
          </cell>
          <cell r="ET475">
            <v>13.37</v>
          </cell>
          <cell r="EU475">
            <v>5.7</v>
          </cell>
          <cell r="EV475">
            <v>7</v>
          </cell>
          <cell r="EW475">
            <v>5.6</v>
          </cell>
          <cell r="EX475" t="str">
            <v>&amp;^%</v>
          </cell>
          <cell r="EY475" t="str">
            <v>&amp;^%</v>
          </cell>
          <cell r="FA475" t="str">
            <v>Dartford</v>
          </cell>
          <cell r="FB475" t="str">
            <v>E07000107</v>
          </cell>
          <cell r="FC475">
            <v>11000</v>
          </cell>
          <cell r="FD475">
            <v>12.1</v>
          </cell>
          <cell r="FE475">
            <v>460</v>
          </cell>
          <cell r="FF475">
            <v>8.3000000000000007</v>
          </cell>
          <cell r="FG475">
            <v>502.2</v>
          </cell>
          <cell r="FH475">
            <v>5.7</v>
          </cell>
          <cell r="FI475">
            <v>279</v>
          </cell>
          <cell r="FJ475">
            <v>5.9</v>
          </cell>
          <cell r="FK475" t="str">
            <v>&amp;^%</v>
          </cell>
          <cell r="FL475" t="str">
            <v>&amp;^%</v>
          </cell>
          <cell r="FN475" t="str">
            <v>Dartford</v>
          </cell>
          <cell r="FO475" t="str">
            <v>E07000107</v>
          </cell>
          <cell r="FP475">
            <v>24000</v>
          </cell>
          <cell r="FQ475">
            <v>8.8000000000000007</v>
          </cell>
          <cell r="FR475">
            <v>40</v>
          </cell>
          <cell r="FS475" t="str">
            <v>&amp;^%</v>
          </cell>
          <cell r="FT475">
            <v>41</v>
          </cell>
          <cell r="FU475">
            <v>1.3</v>
          </cell>
          <cell r="FV475">
            <v>36</v>
          </cell>
          <cell r="FW475">
            <v>1.8</v>
          </cell>
          <cell r="FX475" t="str">
            <v>&amp;^%</v>
          </cell>
          <cell r="FY475" t="str">
            <v>&amp;^%</v>
          </cell>
          <cell r="GA475" t="str">
            <v>Dartford</v>
          </cell>
          <cell r="GB475" t="str">
            <v>E07000107</v>
          </cell>
          <cell r="GC475">
            <v>22000</v>
          </cell>
          <cell r="GD475">
            <v>10.3</v>
          </cell>
          <cell r="GE475">
            <v>31408</v>
          </cell>
          <cell r="GF475">
            <v>6.6</v>
          </cell>
          <cell r="GG475">
            <v>38876</v>
          </cell>
          <cell r="GH475">
            <v>8.3000000000000007</v>
          </cell>
          <cell r="GI475">
            <v>17550</v>
          </cell>
          <cell r="GJ475">
            <v>8.1999999999999993</v>
          </cell>
          <cell r="GK475" t="str">
            <v>&amp;^%</v>
          </cell>
          <cell r="GL475" t="str">
            <v>&amp;^%</v>
          </cell>
          <cell r="GN475" t="str">
            <v>Dartford</v>
          </cell>
          <cell r="GO475" t="str">
            <v>E07000107</v>
          </cell>
          <cell r="GP475">
            <v>24000</v>
          </cell>
          <cell r="GQ475">
            <v>8.8000000000000007</v>
          </cell>
          <cell r="GR475">
            <v>14.59</v>
          </cell>
          <cell r="GS475">
            <v>6.8</v>
          </cell>
          <cell r="GT475">
            <v>17.920000000000002</v>
          </cell>
          <cell r="GU475">
            <v>6.1</v>
          </cell>
          <cell r="GV475">
            <v>8.1</v>
          </cell>
          <cell r="GW475">
            <v>5.0999999999999996</v>
          </cell>
          <cell r="GX475" t="str">
            <v>&amp;^%</v>
          </cell>
          <cell r="GY475" t="str">
            <v>&amp;^%</v>
          </cell>
        </row>
        <row r="476">
          <cell r="A476" t="str">
            <v>Dover</v>
          </cell>
          <cell r="B476" t="str">
            <v>E07000108</v>
          </cell>
          <cell r="C476">
            <v>10000</v>
          </cell>
          <cell r="D476">
            <v>13.1</v>
          </cell>
          <cell r="E476">
            <v>545.20000000000005</v>
          </cell>
          <cell r="F476">
            <v>11</v>
          </cell>
          <cell r="G476">
            <v>618.5</v>
          </cell>
          <cell r="H476">
            <v>6.5</v>
          </cell>
          <cell r="I476">
            <v>329.1</v>
          </cell>
          <cell r="J476">
            <v>13</v>
          </cell>
          <cell r="K476" t="str">
            <v>&amp;^%</v>
          </cell>
          <cell r="L476" t="str">
            <v>&amp;^%</v>
          </cell>
          <cell r="N476" t="str">
            <v>Dover</v>
          </cell>
          <cell r="O476" t="str">
            <v>E07000108</v>
          </cell>
          <cell r="P476">
            <v>18000</v>
          </cell>
          <cell r="Q476">
            <v>9.5</v>
          </cell>
          <cell r="R476">
            <v>37.5</v>
          </cell>
          <cell r="S476">
            <v>2.1</v>
          </cell>
          <cell r="T476">
            <v>39.4</v>
          </cell>
          <cell r="U476">
            <v>1.4</v>
          </cell>
          <cell r="V476">
            <v>32.5</v>
          </cell>
          <cell r="W476">
            <v>3.4</v>
          </cell>
          <cell r="X476" t="str">
            <v>&amp;^%</v>
          </cell>
          <cell r="Y476" t="str">
            <v>&amp;^%</v>
          </cell>
          <cell r="AA476" t="str">
            <v>Dover</v>
          </cell>
          <cell r="AB476" t="str">
            <v>E07000108</v>
          </cell>
          <cell r="AC476">
            <v>16000</v>
          </cell>
          <cell r="AD476">
            <v>12.6</v>
          </cell>
          <cell r="AE476">
            <v>26612</v>
          </cell>
          <cell r="AF476">
            <v>10</v>
          </cell>
          <cell r="AG476">
            <v>29213</v>
          </cell>
          <cell r="AH476">
            <v>6</v>
          </cell>
          <cell r="AI476">
            <v>13712</v>
          </cell>
          <cell r="AJ476">
            <v>8.3000000000000007</v>
          </cell>
          <cell r="AK476" t="str">
            <v>&amp;^%</v>
          </cell>
          <cell r="AL476" t="str">
            <v>&amp;^%</v>
          </cell>
          <cell r="AN476" t="str">
            <v>Dover</v>
          </cell>
          <cell r="AO476" t="str">
            <v>E07000108</v>
          </cell>
          <cell r="AP476">
            <v>18000</v>
          </cell>
          <cell r="AQ476">
            <v>9.5</v>
          </cell>
          <cell r="AR476">
            <v>13.31</v>
          </cell>
          <cell r="AS476">
            <v>7.9</v>
          </cell>
          <cell r="AT476">
            <v>14.51</v>
          </cell>
          <cell r="AU476">
            <v>5</v>
          </cell>
          <cell r="AV476">
            <v>6.99</v>
          </cell>
          <cell r="AW476">
            <v>5.7</v>
          </cell>
          <cell r="AX476" t="str">
            <v>&amp;^%</v>
          </cell>
          <cell r="AY476" t="str">
            <v>&amp;^%</v>
          </cell>
          <cell r="BA476" t="str">
            <v>Dover</v>
          </cell>
          <cell r="BB476" t="str">
            <v>E07000108</v>
          </cell>
          <cell r="BC476">
            <v>18000</v>
          </cell>
          <cell r="BD476">
            <v>9.5</v>
          </cell>
          <cell r="BE476">
            <v>499.8</v>
          </cell>
          <cell r="BF476">
            <v>7.6</v>
          </cell>
          <cell r="BG476">
            <v>571</v>
          </cell>
          <cell r="BH476">
            <v>4.8</v>
          </cell>
          <cell r="BI476">
            <v>279.2</v>
          </cell>
          <cell r="BJ476">
            <v>5.7</v>
          </cell>
          <cell r="BK476" t="str">
            <v>&amp;^%</v>
          </cell>
          <cell r="BL476" t="str">
            <v>&amp;^%</v>
          </cell>
          <cell r="BN476" t="str">
            <v>Dover</v>
          </cell>
          <cell r="BO476" t="str">
            <v>E07000108</v>
          </cell>
          <cell r="BP476">
            <v>23000</v>
          </cell>
          <cell r="BQ476">
            <v>8.3000000000000007</v>
          </cell>
          <cell r="BR476">
            <v>37</v>
          </cell>
          <cell r="BS476">
            <v>1.4</v>
          </cell>
          <cell r="BT476">
            <v>34.5</v>
          </cell>
          <cell r="BU476">
            <v>2.5</v>
          </cell>
          <cell r="BV476">
            <v>15.7</v>
          </cell>
          <cell r="BW476">
            <v>12</v>
          </cell>
          <cell r="BX476" t="str">
            <v>&amp;^%</v>
          </cell>
          <cell r="BY476" t="str">
            <v>&amp;^%</v>
          </cell>
          <cell r="CA476" t="str">
            <v>Dover</v>
          </cell>
          <cell r="CB476" t="str">
            <v>E07000108</v>
          </cell>
          <cell r="CC476">
            <v>20000</v>
          </cell>
          <cell r="CD476">
            <v>11.1</v>
          </cell>
          <cell r="CE476">
            <v>22210</v>
          </cell>
          <cell r="CF476">
            <v>12</v>
          </cell>
          <cell r="CG476">
            <v>25588</v>
          </cell>
          <cell r="CH476">
            <v>6.6</v>
          </cell>
          <cell r="CI476" t="str">
            <v>&amp;^%</v>
          </cell>
          <cell r="CJ476" t="str">
            <v>&amp;^%</v>
          </cell>
          <cell r="CK476" t="str">
            <v>&amp;^%</v>
          </cell>
          <cell r="CL476" t="str">
            <v>&amp;^%</v>
          </cell>
          <cell r="CN476" t="str">
            <v>Dover</v>
          </cell>
          <cell r="CO476" t="str">
            <v>E07000108</v>
          </cell>
          <cell r="CP476">
            <v>23000</v>
          </cell>
          <cell r="CQ476">
            <v>8.3000000000000007</v>
          </cell>
          <cell r="CR476">
            <v>11.43</v>
          </cell>
          <cell r="CS476">
            <v>9.1999999999999993</v>
          </cell>
          <cell r="CT476">
            <v>14.11</v>
          </cell>
          <cell r="CU476">
            <v>5</v>
          </cell>
          <cell r="CV476">
            <v>6.41</v>
          </cell>
          <cell r="CW476">
            <v>3.1</v>
          </cell>
          <cell r="CX476" t="str">
            <v>&amp;^%</v>
          </cell>
          <cell r="CY476" t="str">
            <v>&amp;^%</v>
          </cell>
          <cell r="DA476" t="str">
            <v>Dover</v>
          </cell>
          <cell r="DB476" t="str">
            <v>E07000108</v>
          </cell>
          <cell r="DC476">
            <v>23000</v>
          </cell>
          <cell r="DD476">
            <v>8.3000000000000007</v>
          </cell>
          <cell r="DE476">
            <v>436.8</v>
          </cell>
          <cell r="DF476">
            <v>10</v>
          </cell>
          <cell r="DG476">
            <v>487.1</v>
          </cell>
          <cell r="DH476">
            <v>5.5</v>
          </cell>
          <cell r="DI476">
            <v>111.3</v>
          </cell>
          <cell r="DJ476">
            <v>18</v>
          </cell>
          <cell r="DK476" t="str">
            <v>&amp;^%</v>
          </cell>
          <cell r="DL476" t="str">
            <v>&amp;^%</v>
          </cell>
          <cell r="DN476" t="str">
            <v>Dover</v>
          </cell>
          <cell r="DO476" t="str">
            <v>E07000108</v>
          </cell>
          <cell r="DP476">
            <v>8000</v>
          </cell>
          <cell r="DQ476">
            <v>13.7</v>
          </cell>
          <cell r="DR476">
            <v>37</v>
          </cell>
          <cell r="DS476">
            <v>2.8</v>
          </cell>
          <cell r="DT476">
            <v>37.6</v>
          </cell>
          <cell r="DU476">
            <v>1.8</v>
          </cell>
          <cell r="DV476" t="str">
            <v>&amp;^%</v>
          </cell>
          <cell r="DW476" t="str">
            <v>&amp;^%</v>
          </cell>
          <cell r="DX476" t="str">
            <v>&amp;^%</v>
          </cell>
          <cell r="DY476" t="str">
            <v>&amp;^%</v>
          </cell>
          <cell r="EA476" t="str">
            <v>Dover</v>
          </cell>
          <cell r="EB476" t="str">
            <v>E07000108</v>
          </cell>
          <cell r="EC476">
            <v>7000</v>
          </cell>
          <cell r="ED476">
            <v>16.2</v>
          </cell>
          <cell r="EE476">
            <v>24169</v>
          </cell>
          <cell r="EF476">
            <v>16</v>
          </cell>
          <cell r="EG476">
            <v>26566</v>
          </cell>
          <cell r="EH476">
            <v>7.8</v>
          </cell>
          <cell r="EI476" t="str">
            <v>&amp;^%</v>
          </cell>
          <cell r="EJ476" t="str">
            <v>&amp;^%</v>
          </cell>
          <cell r="EK476" t="str">
            <v>&amp;^%</v>
          </cell>
          <cell r="EL476" t="str">
            <v>&amp;^%</v>
          </cell>
          <cell r="EN476" t="str">
            <v>Dover</v>
          </cell>
          <cell r="EO476" t="str">
            <v>E07000108</v>
          </cell>
          <cell r="EP476">
            <v>8000</v>
          </cell>
          <cell r="EQ476">
            <v>13.7</v>
          </cell>
          <cell r="ER476">
            <v>13.39</v>
          </cell>
          <cell r="ES476">
            <v>12</v>
          </cell>
          <cell r="ET476">
            <v>13.62</v>
          </cell>
          <cell r="EU476">
            <v>7.1</v>
          </cell>
          <cell r="EV476" t="str">
            <v>&amp;^%</v>
          </cell>
          <cell r="EW476" t="str">
            <v>&amp;^%</v>
          </cell>
          <cell r="EX476" t="str">
            <v>&amp;^%</v>
          </cell>
          <cell r="EY476" t="str">
            <v>&amp;^%</v>
          </cell>
          <cell r="FA476" t="str">
            <v>Dover</v>
          </cell>
          <cell r="FB476" t="str">
            <v>E07000108</v>
          </cell>
          <cell r="FC476">
            <v>8000</v>
          </cell>
          <cell r="FD476">
            <v>13.7</v>
          </cell>
          <cell r="FE476">
            <v>464.9</v>
          </cell>
          <cell r="FF476">
            <v>13</v>
          </cell>
          <cell r="FG476">
            <v>511.8</v>
          </cell>
          <cell r="FH476">
            <v>6.8</v>
          </cell>
          <cell r="FI476">
            <v>262.89999999999998</v>
          </cell>
          <cell r="FJ476">
            <v>7.6</v>
          </cell>
          <cell r="FK476" t="str">
            <v>&amp;^%</v>
          </cell>
          <cell r="FL476" t="str">
            <v>&amp;^%</v>
          </cell>
          <cell r="FN476" t="str">
            <v>Dover</v>
          </cell>
          <cell r="FO476" t="str">
            <v>E07000108</v>
          </cell>
          <cell r="FP476">
            <v>10000</v>
          </cell>
          <cell r="FQ476">
            <v>13.1</v>
          </cell>
          <cell r="FR476">
            <v>40</v>
          </cell>
          <cell r="FS476">
            <v>2.9</v>
          </cell>
          <cell r="FT476">
            <v>40.799999999999997</v>
          </cell>
          <cell r="FU476">
            <v>2</v>
          </cell>
          <cell r="FV476" t="str">
            <v>&amp;^%</v>
          </cell>
          <cell r="FW476" t="str">
            <v>&amp;^%</v>
          </cell>
          <cell r="FX476" t="str">
            <v>&amp;^%</v>
          </cell>
          <cell r="FY476" t="str">
            <v>&amp;^%</v>
          </cell>
          <cell r="GA476" t="str">
            <v>Dover</v>
          </cell>
          <cell r="GB476" t="str">
            <v>E07000108</v>
          </cell>
          <cell r="GC476">
            <v>9000</v>
          </cell>
          <cell r="GD476">
            <v>18.7</v>
          </cell>
          <cell r="GE476">
            <v>28243</v>
          </cell>
          <cell r="GF476">
            <v>13</v>
          </cell>
          <cell r="GG476">
            <v>31364</v>
          </cell>
          <cell r="GH476">
            <v>8.3000000000000007</v>
          </cell>
          <cell r="GI476" t="str">
            <v>&amp;^%</v>
          </cell>
          <cell r="GJ476" t="str">
            <v>&amp;^%</v>
          </cell>
          <cell r="GK476" t="str">
            <v>&amp;^%</v>
          </cell>
          <cell r="GL476" t="str">
            <v>&amp;^%</v>
          </cell>
          <cell r="GN476" t="str">
            <v>Dover</v>
          </cell>
          <cell r="GO476" t="str">
            <v>E07000108</v>
          </cell>
          <cell r="GP476">
            <v>10000</v>
          </cell>
          <cell r="GQ476">
            <v>13.1</v>
          </cell>
          <cell r="GR476">
            <v>13.14</v>
          </cell>
          <cell r="GS476">
            <v>11</v>
          </cell>
          <cell r="GT476">
            <v>15.16</v>
          </cell>
          <cell r="GU476">
            <v>6.8</v>
          </cell>
          <cell r="GV476">
            <v>7.47</v>
          </cell>
          <cell r="GW476">
            <v>7.7</v>
          </cell>
          <cell r="GX476" t="str">
            <v>&amp;^%</v>
          </cell>
          <cell r="GY476" t="str">
            <v>&amp;^%</v>
          </cell>
        </row>
        <row r="477">
          <cell r="A477" t="str">
            <v>Gravesham</v>
          </cell>
          <cell r="B477" t="str">
            <v>E07000109</v>
          </cell>
          <cell r="C477">
            <v>8000</v>
          </cell>
          <cell r="D477">
            <v>14.9</v>
          </cell>
          <cell r="E477">
            <v>597.5</v>
          </cell>
          <cell r="F477">
            <v>9.9</v>
          </cell>
          <cell r="G477">
            <v>675.2</v>
          </cell>
          <cell r="H477">
            <v>7.5</v>
          </cell>
          <cell r="I477" t="str">
            <v>&amp;^%</v>
          </cell>
          <cell r="J477" t="str">
            <v>&amp;^%</v>
          </cell>
          <cell r="K477" t="str">
            <v>&amp;^%</v>
          </cell>
          <cell r="L477" t="str">
            <v>&amp;^%</v>
          </cell>
          <cell r="N477" t="str">
            <v>Gravesham</v>
          </cell>
          <cell r="O477" t="str">
            <v>E07000109</v>
          </cell>
          <cell r="P477">
            <v>16000</v>
          </cell>
          <cell r="Q477">
            <v>10.3</v>
          </cell>
          <cell r="R477">
            <v>37.6</v>
          </cell>
          <cell r="S477">
            <v>2</v>
          </cell>
          <cell r="T477">
            <v>39.9</v>
          </cell>
          <cell r="U477">
            <v>1.6</v>
          </cell>
          <cell r="V477">
            <v>32.5</v>
          </cell>
          <cell r="W477">
            <v>1.9</v>
          </cell>
          <cell r="X477" t="str">
            <v>&amp;^%</v>
          </cell>
          <cell r="Y477" t="str">
            <v>&amp;^%</v>
          </cell>
          <cell r="AA477" t="str">
            <v>Gravesham</v>
          </cell>
          <cell r="AB477" t="str">
            <v>E07000109</v>
          </cell>
          <cell r="AC477">
            <v>14000</v>
          </cell>
          <cell r="AD477">
            <v>12.1</v>
          </cell>
          <cell r="AE477">
            <v>27985</v>
          </cell>
          <cell r="AF477">
            <v>10</v>
          </cell>
          <cell r="AG477">
            <v>31142</v>
          </cell>
          <cell r="AH477">
            <v>6.6</v>
          </cell>
          <cell r="AI477">
            <v>12901</v>
          </cell>
          <cell r="AJ477">
            <v>13</v>
          </cell>
          <cell r="AK477" t="str">
            <v>&amp;^%</v>
          </cell>
          <cell r="AL477" t="str">
            <v>&amp;^%</v>
          </cell>
          <cell r="AN477" t="str">
            <v>Gravesham</v>
          </cell>
          <cell r="AO477" t="str">
            <v>E07000109</v>
          </cell>
          <cell r="AP477">
            <v>16000</v>
          </cell>
          <cell r="AQ477">
            <v>10.3</v>
          </cell>
          <cell r="AR477">
            <v>13.17</v>
          </cell>
          <cell r="AS477">
            <v>10</v>
          </cell>
          <cell r="AT477">
            <v>14.7</v>
          </cell>
          <cell r="AU477">
            <v>5.4</v>
          </cell>
          <cell r="AV477">
            <v>6.57</v>
          </cell>
          <cell r="AW477">
            <v>4.5</v>
          </cell>
          <cell r="AX477" t="str">
            <v>&amp;^%</v>
          </cell>
          <cell r="AY477" t="str">
            <v>&amp;^%</v>
          </cell>
          <cell r="BA477" t="str">
            <v>Gravesham</v>
          </cell>
          <cell r="BB477" t="str">
            <v>E07000109</v>
          </cell>
          <cell r="BC477">
            <v>16000</v>
          </cell>
          <cell r="BD477">
            <v>10.3</v>
          </cell>
          <cell r="BE477">
            <v>525.1</v>
          </cell>
          <cell r="BF477">
            <v>9.1</v>
          </cell>
          <cell r="BG477">
            <v>586.29999999999995</v>
          </cell>
          <cell r="BH477">
            <v>5.6</v>
          </cell>
          <cell r="BI477">
            <v>249</v>
          </cell>
          <cell r="BJ477">
            <v>7.5</v>
          </cell>
          <cell r="BK477" t="str">
            <v>&amp;^%</v>
          </cell>
          <cell r="BL477" t="str">
            <v>&amp;^%</v>
          </cell>
          <cell r="BN477" t="str">
            <v>Gravesham</v>
          </cell>
          <cell r="BO477" t="str">
            <v>E07000109</v>
          </cell>
          <cell r="BP477">
            <v>23000</v>
          </cell>
          <cell r="BQ477">
            <v>8.3000000000000007</v>
          </cell>
          <cell r="BR477">
            <v>36.9</v>
          </cell>
          <cell r="BS477">
            <v>3.3</v>
          </cell>
          <cell r="BT477">
            <v>32.4</v>
          </cell>
          <cell r="BU477">
            <v>3.2</v>
          </cell>
          <cell r="BV477" t="str">
            <v>&amp;^%</v>
          </cell>
          <cell r="BW477" t="str">
            <v>&amp;^%</v>
          </cell>
          <cell r="BX477" t="str">
            <v>&amp;^%</v>
          </cell>
          <cell r="BY477" t="str">
            <v>&amp;^%</v>
          </cell>
          <cell r="CA477" t="str">
            <v>Gravesham</v>
          </cell>
          <cell r="CB477" t="str">
            <v>E07000109</v>
          </cell>
          <cell r="CC477">
            <v>21000</v>
          </cell>
          <cell r="CD477">
            <v>9.6</v>
          </cell>
          <cell r="CE477">
            <v>20955</v>
          </cell>
          <cell r="CF477">
            <v>15</v>
          </cell>
          <cell r="CG477">
            <v>23516</v>
          </cell>
          <cell r="CH477">
            <v>7.6</v>
          </cell>
          <cell r="CI477">
            <v>5063</v>
          </cell>
          <cell r="CJ477">
            <v>17</v>
          </cell>
          <cell r="CK477" t="str">
            <v>&amp;^%</v>
          </cell>
          <cell r="CL477" t="str">
            <v>&amp;^%</v>
          </cell>
          <cell r="CN477" t="str">
            <v>Gravesham</v>
          </cell>
          <cell r="CO477" t="str">
            <v>E07000109</v>
          </cell>
          <cell r="CP477">
            <v>23000</v>
          </cell>
          <cell r="CQ477">
            <v>8.3000000000000007</v>
          </cell>
          <cell r="CR477">
            <v>10.68</v>
          </cell>
          <cell r="CS477">
            <v>9.6999999999999993</v>
          </cell>
          <cell r="CT477">
            <v>13.83</v>
          </cell>
          <cell r="CU477">
            <v>5</v>
          </cell>
          <cell r="CV477">
            <v>6.3</v>
          </cell>
          <cell r="CW477">
            <v>1.4</v>
          </cell>
          <cell r="CX477" t="str">
            <v>&amp;^%</v>
          </cell>
          <cell r="CY477" t="str">
            <v>&amp;^%</v>
          </cell>
          <cell r="DA477" t="str">
            <v>Gravesham</v>
          </cell>
          <cell r="DB477" t="str">
            <v>E07000109</v>
          </cell>
          <cell r="DC477">
            <v>23000</v>
          </cell>
          <cell r="DD477">
            <v>8.3000000000000007</v>
          </cell>
          <cell r="DE477">
            <v>385.6</v>
          </cell>
          <cell r="DF477">
            <v>12</v>
          </cell>
          <cell r="DG477">
            <v>448.4</v>
          </cell>
          <cell r="DH477">
            <v>6.4</v>
          </cell>
          <cell r="DI477">
            <v>86.5</v>
          </cell>
          <cell r="DJ477">
            <v>17</v>
          </cell>
          <cell r="DK477" t="str">
            <v>&amp;^%</v>
          </cell>
          <cell r="DL477" t="str">
            <v>&amp;^%</v>
          </cell>
          <cell r="DN477" t="str">
            <v>Gravesham</v>
          </cell>
          <cell r="DO477" t="str">
            <v>E07000109</v>
          </cell>
          <cell r="DP477">
            <v>8000</v>
          </cell>
          <cell r="DQ477">
            <v>14.2</v>
          </cell>
          <cell r="DR477">
            <v>37</v>
          </cell>
          <cell r="DS477">
            <v>3.1</v>
          </cell>
          <cell r="DT477">
            <v>37</v>
          </cell>
          <cell r="DU477">
            <v>1.7</v>
          </cell>
          <cell r="DV477" t="str">
            <v>&amp;^%</v>
          </cell>
          <cell r="DW477" t="str">
            <v>&amp;^%</v>
          </cell>
          <cell r="DX477" t="str">
            <v>&amp;^%</v>
          </cell>
          <cell r="DY477" t="str">
            <v>&amp;^%</v>
          </cell>
          <cell r="EA477" t="str">
            <v>Gravesham</v>
          </cell>
          <cell r="EB477" t="str">
            <v>E07000109</v>
          </cell>
          <cell r="EC477">
            <v>7000</v>
          </cell>
          <cell r="ED477">
            <v>16.899999999999999</v>
          </cell>
          <cell r="EE477">
            <v>23937</v>
          </cell>
          <cell r="EF477">
            <v>17</v>
          </cell>
          <cell r="EG477">
            <v>27559</v>
          </cell>
          <cell r="EH477">
            <v>10</v>
          </cell>
          <cell r="EI477" t="str">
            <v>&amp;^%</v>
          </cell>
          <cell r="EJ477" t="str">
            <v>&amp;^%</v>
          </cell>
          <cell r="EK477" t="str">
            <v>&amp;^%</v>
          </cell>
          <cell r="EL477" t="str">
            <v>&amp;^%</v>
          </cell>
          <cell r="EN477" t="str">
            <v>Gravesham</v>
          </cell>
          <cell r="EO477" t="str">
            <v>E07000109</v>
          </cell>
          <cell r="EP477">
            <v>8000</v>
          </cell>
          <cell r="EQ477">
            <v>14.2</v>
          </cell>
          <cell r="ER477">
            <v>11.17</v>
          </cell>
          <cell r="ES477">
            <v>18</v>
          </cell>
          <cell r="ET477">
            <v>13.62</v>
          </cell>
          <cell r="EU477">
            <v>7.8</v>
          </cell>
          <cell r="EV477">
            <v>6.38</v>
          </cell>
          <cell r="EW477">
            <v>3.6</v>
          </cell>
          <cell r="EX477" t="str">
            <v>&amp;^%</v>
          </cell>
          <cell r="EY477" t="str">
            <v>&amp;^%</v>
          </cell>
          <cell r="FA477" t="str">
            <v>Gravesham</v>
          </cell>
          <cell r="FB477" t="str">
            <v>E07000109</v>
          </cell>
          <cell r="FC477">
            <v>8000</v>
          </cell>
          <cell r="FD477">
            <v>14.2</v>
          </cell>
          <cell r="FE477">
            <v>447.9</v>
          </cell>
          <cell r="FF477">
            <v>16</v>
          </cell>
          <cell r="FG477">
            <v>504.7</v>
          </cell>
          <cell r="FH477">
            <v>7.5</v>
          </cell>
          <cell r="FI477">
            <v>238.8</v>
          </cell>
          <cell r="FJ477">
            <v>4.9000000000000004</v>
          </cell>
          <cell r="FK477" t="str">
            <v>&amp;^%</v>
          </cell>
          <cell r="FL477" t="str">
            <v>&amp;^%</v>
          </cell>
          <cell r="FN477" t="str">
            <v>Gravesham</v>
          </cell>
          <cell r="FO477" t="str">
            <v>E07000109</v>
          </cell>
          <cell r="FP477">
            <v>8000</v>
          </cell>
          <cell r="FQ477">
            <v>14.9</v>
          </cell>
          <cell r="FR477">
            <v>40.700000000000003</v>
          </cell>
          <cell r="FS477">
            <v>4.8</v>
          </cell>
          <cell r="FT477">
            <v>43</v>
          </cell>
          <cell r="FU477">
            <v>2.2000000000000002</v>
          </cell>
          <cell r="FV477" t="str">
            <v>&amp;^%</v>
          </cell>
          <cell r="FW477" t="str">
            <v>&amp;^%</v>
          </cell>
          <cell r="FX477" t="str">
            <v>&amp;^%</v>
          </cell>
          <cell r="FY477" t="str">
            <v>&amp;^%</v>
          </cell>
          <cell r="GA477" t="str">
            <v>Gravesham</v>
          </cell>
          <cell r="GB477" t="str">
            <v>E07000109</v>
          </cell>
          <cell r="GC477">
            <v>7000</v>
          </cell>
          <cell r="GD477">
            <v>17.3</v>
          </cell>
          <cell r="GE477">
            <v>30926</v>
          </cell>
          <cell r="GF477">
            <v>14</v>
          </cell>
          <cell r="GG477">
            <v>34629</v>
          </cell>
          <cell r="GH477">
            <v>8.1999999999999993</v>
          </cell>
          <cell r="GI477" t="str">
            <v>&amp;^%</v>
          </cell>
          <cell r="GJ477" t="str">
            <v>&amp;^%</v>
          </cell>
          <cell r="GK477" t="str">
            <v>&amp;^%</v>
          </cell>
          <cell r="GL477" t="str">
            <v>&amp;^%</v>
          </cell>
          <cell r="GN477" t="str">
            <v>Gravesham</v>
          </cell>
          <cell r="GO477" t="str">
            <v>E07000109</v>
          </cell>
          <cell r="GP477">
            <v>8000</v>
          </cell>
          <cell r="GQ477">
            <v>14.9</v>
          </cell>
          <cell r="GR477">
            <v>14.76</v>
          </cell>
          <cell r="GS477">
            <v>14</v>
          </cell>
          <cell r="GT477">
            <v>15.7</v>
          </cell>
          <cell r="GU477">
            <v>7.3</v>
          </cell>
          <cell r="GV477" t="str">
            <v>&amp;^%</v>
          </cell>
          <cell r="GW477" t="str">
            <v>&amp;^%</v>
          </cell>
          <cell r="GX477" t="str">
            <v>&amp;^%</v>
          </cell>
          <cell r="GY477" t="str">
            <v>&amp;^%</v>
          </cell>
        </row>
        <row r="478">
          <cell r="A478" t="str">
            <v>Maidstone</v>
          </cell>
          <cell r="B478" t="str">
            <v>E07000110</v>
          </cell>
          <cell r="C478">
            <v>29000</v>
          </cell>
          <cell r="D478">
            <v>7.7</v>
          </cell>
          <cell r="E478">
            <v>506.5</v>
          </cell>
          <cell r="F478">
            <v>5.5</v>
          </cell>
          <cell r="G478">
            <v>585.4</v>
          </cell>
          <cell r="H478">
            <v>4.0999999999999996</v>
          </cell>
          <cell r="I478">
            <v>296.10000000000002</v>
          </cell>
          <cell r="J478">
            <v>6.6</v>
          </cell>
          <cell r="K478" t="str">
            <v>&amp;^%</v>
          </cell>
          <cell r="L478" t="str">
            <v>&amp;^%</v>
          </cell>
          <cell r="N478" t="str">
            <v>Maidstone</v>
          </cell>
          <cell r="O478" t="str">
            <v>E07000110</v>
          </cell>
          <cell r="P478">
            <v>46000</v>
          </cell>
          <cell r="Q478">
            <v>6</v>
          </cell>
          <cell r="R478">
            <v>38.700000000000003</v>
          </cell>
          <cell r="S478">
            <v>1.7</v>
          </cell>
          <cell r="T478">
            <v>40.1</v>
          </cell>
          <cell r="U478">
            <v>1</v>
          </cell>
          <cell r="V478">
            <v>34.9</v>
          </cell>
          <cell r="W478">
            <v>1.8</v>
          </cell>
          <cell r="X478" t="str">
            <v>&amp;^%</v>
          </cell>
          <cell r="Y478" t="str">
            <v>&amp;^%</v>
          </cell>
          <cell r="AA478" t="str">
            <v>Maidstone</v>
          </cell>
          <cell r="AB478" t="str">
            <v>E07000110</v>
          </cell>
          <cell r="AC478">
            <v>39000</v>
          </cell>
          <cell r="AD478">
            <v>7.3</v>
          </cell>
          <cell r="AE478">
            <v>24728</v>
          </cell>
          <cell r="AF478">
            <v>5.2</v>
          </cell>
          <cell r="AG478">
            <v>28407</v>
          </cell>
          <cell r="AH478">
            <v>4</v>
          </cell>
          <cell r="AI478">
            <v>13928</v>
          </cell>
          <cell r="AJ478">
            <v>4.7</v>
          </cell>
          <cell r="AK478" t="str">
            <v>&amp;^%</v>
          </cell>
          <cell r="AL478" t="str">
            <v>&amp;^%</v>
          </cell>
          <cell r="AN478" t="str">
            <v>Maidstone</v>
          </cell>
          <cell r="AO478" t="str">
            <v>E07000110</v>
          </cell>
          <cell r="AP478">
            <v>46000</v>
          </cell>
          <cell r="AQ478">
            <v>6</v>
          </cell>
          <cell r="AR478">
            <v>11.65</v>
          </cell>
          <cell r="AS478">
            <v>5.9</v>
          </cell>
          <cell r="AT478">
            <v>13.7</v>
          </cell>
          <cell r="AU478">
            <v>3.3</v>
          </cell>
          <cell r="AV478">
            <v>6.89</v>
          </cell>
          <cell r="AW478">
            <v>3.2</v>
          </cell>
          <cell r="AX478" t="str">
            <v>&amp;^%</v>
          </cell>
          <cell r="AY478" t="str">
            <v>&amp;^%</v>
          </cell>
          <cell r="BA478" t="str">
            <v>Maidstone</v>
          </cell>
          <cell r="BB478" t="str">
            <v>E07000110</v>
          </cell>
          <cell r="BC478">
            <v>46000</v>
          </cell>
          <cell r="BD478">
            <v>6</v>
          </cell>
          <cell r="BE478">
            <v>480.6</v>
          </cell>
          <cell r="BF478">
            <v>4.3</v>
          </cell>
          <cell r="BG478">
            <v>548.9</v>
          </cell>
          <cell r="BH478">
            <v>3.2</v>
          </cell>
          <cell r="BI478">
            <v>271.89999999999998</v>
          </cell>
          <cell r="BJ478">
            <v>4.3</v>
          </cell>
          <cell r="BK478" t="str">
            <v>&amp;^%</v>
          </cell>
          <cell r="BL478" t="str">
            <v>&amp;^%</v>
          </cell>
          <cell r="BN478" t="str">
            <v>Maidstone</v>
          </cell>
          <cell r="BO478" t="str">
            <v>E07000110</v>
          </cell>
          <cell r="BP478">
            <v>68000</v>
          </cell>
          <cell r="BQ478">
            <v>4.8</v>
          </cell>
          <cell r="BR478">
            <v>37</v>
          </cell>
          <cell r="BS478">
            <v>1.4</v>
          </cell>
          <cell r="BT478">
            <v>32.4</v>
          </cell>
          <cell r="BU478">
            <v>1.9</v>
          </cell>
          <cell r="BV478">
            <v>12</v>
          </cell>
          <cell r="BW478">
            <v>13</v>
          </cell>
          <cell r="BX478">
            <v>45</v>
          </cell>
          <cell r="BY478">
            <v>11</v>
          </cell>
          <cell r="CA478" t="str">
            <v>Maidstone</v>
          </cell>
          <cell r="CB478" t="str">
            <v>E07000110</v>
          </cell>
          <cell r="CC478">
            <v>57000</v>
          </cell>
          <cell r="CD478">
            <v>6.6</v>
          </cell>
          <cell r="CE478">
            <v>19868</v>
          </cell>
          <cell r="CF478">
            <v>7.9</v>
          </cell>
          <cell r="CG478">
            <v>22206</v>
          </cell>
          <cell r="CH478">
            <v>4.8</v>
          </cell>
          <cell r="CI478">
            <v>5411</v>
          </cell>
          <cell r="CJ478">
            <v>11</v>
          </cell>
          <cell r="CK478" t="str">
            <v>&amp;^%</v>
          </cell>
          <cell r="CL478" t="str">
            <v>&amp;^%</v>
          </cell>
          <cell r="CN478" t="str">
            <v>Maidstone</v>
          </cell>
          <cell r="CO478" t="str">
            <v>E07000110</v>
          </cell>
          <cell r="CP478">
            <v>68000</v>
          </cell>
          <cell r="CQ478">
            <v>4.8</v>
          </cell>
          <cell r="CR478">
            <v>10.38</v>
          </cell>
          <cell r="CS478">
            <v>4.3</v>
          </cell>
          <cell r="CT478">
            <v>12.98</v>
          </cell>
          <cell r="CU478">
            <v>3</v>
          </cell>
          <cell r="CV478">
            <v>6.16</v>
          </cell>
          <cell r="CW478">
            <v>1.1000000000000001</v>
          </cell>
          <cell r="CX478" t="str">
            <v>&amp;^%</v>
          </cell>
          <cell r="CY478" t="str">
            <v>&amp;^%</v>
          </cell>
          <cell r="DA478" t="str">
            <v>Maidstone</v>
          </cell>
          <cell r="DB478" t="str">
            <v>E07000110</v>
          </cell>
          <cell r="DC478">
            <v>68000</v>
          </cell>
          <cell r="DD478">
            <v>4.8</v>
          </cell>
          <cell r="DE478">
            <v>383.2</v>
          </cell>
          <cell r="DF478">
            <v>4.9000000000000004</v>
          </cell>
          <cell r="DG478">
            <v>420.9</v>
          </cell>
          <cell r="DH478">
            <v>3.6</v>
          </cell>
          <cell r="DI478">
            <v>97</v>
          </cell>
          <cell r="DJ478">
            <v>9.1999999999999993</v>
          </cell>
          <cell r="DK478" t="str">
            <v>&amp;^%</v>
          </cell>
          <cell r="DL478" t="str">
            <v>&amp;^%</v>
          </cell>
          <cell r="DN478" t="str">
            <v>Maidstone</v>
          </cell>
          <cell r="DO478" t="str">
            <v>E07000110</v>
          </cell>
          <cell r="DP478">
            <v>17000</v>
          </cell>
          <cell r="DQ478">
            <v>9.6</v>
          </cell>
          <cell r="DR478">
            <v>37</v>
          </cell>
          <cell r="DS478">
            <v>0.9</v>
          </cell>
          <cell r="DT478">
            <v>37.9</v>
          </cell>
          <cell r="DU478">
            <v>1.2</v>
          </cell>
          <cell r="DV478">
            <v>32.5</v>
          </cell>
          <cell r="DW478">
            <v>2.9</v>
          </cell>
          <cell r="DX478" t="str">
            <v>&amp;^%</v>
          </cell>
          <cell r="DY478" t="str">
            <v>&amp;^%</v>
          </cell>
          <cell r="EA478" t="str">
            <v>Maidstone</v>
          </cell>
          <cell r="EB478" t="str">
            <v>E07000110</v>
          </cell>
          <cell r="EC478">
            <v>15000</v>
          </cell>
          <cell r="ED478">
            <v>11.5</v>
          </cell>
          <cell r="EE478">
            <v>21433</v>
          </cell>
          <cell r="EF478">
            <v>7.4</v>
          </cell>
          <cell r="EG478">
            <v>25053</v>
          </cell>
          <cell r="EH478">
            <v>6</v>
          </cell>
          <cell r="EI478">
            <v>12769</v>
          </cell>
          <cell r="EJ478">
            <v>6.3</v>
          </cell>
          <cell r="EK478" t="str">
            <v>&amp;^%</v>
          </cell>
          <cell r="EL478" t="str">
            <v>&amp;^%</v>
          </cell>
          <cell r="EN478" t="str">
            <v>Maidstone</v>
          </cell>
          <cell r="EO478" t="str">
            <v>E07000110</v>
          </cell>
          <cell r="EP478">
            <v>17000</v>
          </cell>
          <cell r="EQ478">
            <v>9.6</v>
          </cell>
          <cell r="ER478">
            <v>10.73</v>
          </cell>
          <cell r="ES478">
            <v>9.6</v>
          </cell>
          <cell r="ET478">
            <v>12.87</v>
          </cell>
          <cell r="EU478">
            <v>4.9000000000000004</v>
          </cell>
          <cell r="EV478">
            <v>6.73</v>
          </cell>
          <cell r="EW478">
            <v>3.2</v>
          </cell>
          <cell r="EX478" t="str">
            <v>&amp;^%</v>
          </cell>
          <cell r="EY478" t="str">
            <v>&amp;^%</v>
          </cell>
          <cell r="FA478" t="str">
            <v>Maidstone</v>
          </cell>
          <cell r="FB478" t="str">
            <v>E07000110</v>
          </cell>
          <cell r="FC478">
            <v>17000</v>
          </cell>
          <cell r="FD478">
            <v>9.6</v>
          </cell>
          <cell r="FE478">
            <v>411.3</v>
          </cell>
          <cell r="FF478">
            <v>7</v>
          </cell>
          <cell r="FG478">
            <v>488.2</v>
          </cell>
          <cell r="FH478">
            <v>4.8</v>
          </cell>
          <cell r="FI478">
            <v>252.1</v>
          </cell>
          <cell r="FJ478">
            <v>4.8</v>
          </cell>
          <cell r="FK478" t="str">
            <v>&amp;^%</v>
          </cell>
          <cell r="FL478" t="str">
            <v>&amp;^%</v>
          </cell>
          <cell r="FN478" t="str">
            <v>Maidstone</v>
          </cell>
          <cell r="FO478" t="str">
            <v>E07000110</v>
          </cell>
          <cell r="FP478">
            <v>29000</v>
          </cell>
          <cell r="FQ478">
            <v>7.7</v>
          </cell>
          <cell r="FR478">
            <v>40</v>
          </cell>
          <cell r="FS478">
            <v>1.3</v>
          </cell>
          <cell r="FT478">
            <v>41.3</v>
          </cell>
          <cell r="FU478">
            <v>1.3</v>
          </cell>
          <cell r="FV478">
            <v>35</v>
          </cell>
          <cell r="FW478">
            <v>1.4</v>
          </cell>
          <cell r="FX478" t="str">
            <v>&amp;^%</v>
          </cell>
          <cell r="FY478" t="str">
            <v>&amp;^%</v>
          </cell>
          <cell r="GA478" t="str">
            <v>Maidstone</v>
          </cell>
          <cell r="GB478" t="str">
            <v>E07000110</v>
          </cell>
          <cell r="GC478">
            <v>24000</v>
          </cell>
          <cell r="GD478">
            <v>9.3000000000000007</v>
          </cell>
          <cell r="GE478">
            <v>26876</v>
          </cell>
          <cell r="GF478">
            <v>6.5</v>
          </cell>
          <cell r="GG478">
            <v>30403</v>
          </cell>
          <cell r="GH478">
            <v>5.0999999999999996</v>
          </cell>
          <cell r="GI478">
            <v>15596</v>
          </cell>
          <cell r="GJ478">
            <v>9.3000000000000007</v>
          </cell>
          <cell r="GK478" t="str">
            <v>&amp;^%</v>
          </cell>
          <cell r="GL478" t="str">
            <v>&amp;^%</v>
          </cell>
          <cell r="GN478" t="str">
            <v>Maidstone</v>
          </cell>
          <cell r="GO478" t="str">
            <v>E07000110</v>
          </cell>
          <cell r="GP478">
            <v>29000</v>
          </cell>
          <cell r="GQ478">
            <v>7.7</v>
          </cell>
          <cell r="GR478">
            <v>13</v>
          </cell>
          <cell r="GS478">
            <v>6.9</v>
          </cell>
          <cell r="GT478">
            <v>14.16</v>
          </cell>
          <cell r="GU478">
            <v>4.3</v>
          </cell>
          <cell r="GV478">
            <v>7.11</v>
          </cell>
          <cell r="GW478">
            <v>5.3</v>
          </cell>
          <cell r="GX478" t="str">
            <v>&amp;^%</v>
          </cell>
          <cell r="GY478" t="str">
            <v>&amp;^%</v>
          </cell>
        </row>
        <row r="479">
          <cell r="A479" t="str">
            <v>Sevenoaks</v>
          </cell>
          <cell r="B479" t="str">
            <v>E07000111</v>
          </cell>
          <cell r="C479">
            <v>14000</v>
          </cell>
          <cell r="D479">
            <v>11.3</v>
          </cell>
          <cell r="E479">
            <v>543.5</v>
          </cell>
          <cell r="F479">
            <v>9</v>
          </cell>
          <cell r="G479">
            <v>610.1</v>
          </cell>
          <cell r="H479">
            <v>5.3</v>
          </cell>
          <cell r="I479">
            <v>278.5</v>
          </cell>
          <cell r="J479">
            <v>11</v>
          </cell>
          <cell r="K479" t="str">
            <v>&amp;^%</v>
          </cell>
          <cell r="L479" t="str">
            <v>&amp;^%</v>
          </cell>
          <cell r="N479" t="str">
            <v>Sevenoaks</v>
          </cell>
          <cell r="O479" t="str">
            <v>E07000111</v>
          </cell>
          <cell r="P479">
            <v>23000</v>
          </cell>
          <cell r="Q479">
            <v>8.6999999999999993</v>
          </cell>
          <cell r="R479">
            <v>37.5</v>
          </cell>
          <cell r="S479">
            <v>1.8</v>
          </cell>
          <cell r="T479">
            <v>39.4</v>
          </cell>
          <cell r="U479">
            <v>1.4</v>
          </cell>
          <cell r="V479">
            <v>32.5</v>
          </cell>
          <cell r="W479">
            <v>2.2000000000000002</v>
          </cell>
          <cell r="X479" t="str">
            <v>&amp;^%</v>
          </cell>
          <cell r="Y479" t="str">
            <v>&amp;^%</v>
          </cell>
          <cell r="AA479" t="str">
            <v>Sevenoaks</v>
          </cell>
          <cell r="AB479" t="str">
            <v>E07000111</v>
          </cell>
          <cell r="AC479">
            <v>21000</v>
          </cell>
          <cell r="AD479">
            <v>10.199999999999999</v>
          </cell>
          <cell r="AE479">
            <v>25204</v>
          </cell>
          <cell r="AF479">
            <v>11</v>
          </cell>
          <cell r="AG479">
            <v>29406</v>
          </cell>
          <cell r="AH479">
            <v>5.8</v>
          </cell>
          <cell r="AI479">
            <v>14532</v>
          </cell>
          <cell r="AJ479">
            <v>7.6</v>
          </cell>
          <cell r="AK479" t="str">
            <v>&amp;^%</v>
          </cell>
          <cell r="AL479" t="str">
            <v>&amp;^%</v>
          </cell>
          <cell r="AN479" t="str">
            <v>Sevenoaks</v>
          </cell>
          <cell r="AO479" t="str">
            <v>E07000111</v>
          </cell>
          <cell r="AP479">
            <v>23000</v>
          </cell>
          <cell r="AQ479">
            <v>8.6999999999999993</v>
          </cell>
          <cell r="AR479">
            <v>12.17</v>
          </cell>
          <cell r="AS479">
            <v>9.1999999999999993</v>
          </cell>
          <cell r="AT479">
            <v>14.05</v>
          </cell>
          <cell r="AU479">
            <v>4.2</v>
          </cell>
          <cell r="AV479">
            <v>7.2</v>
          </cell>
          <cell r="AW479">
            <v>5.5</v>
          </cell>
          <cell r="AX479" t="str">
            <v>&amp;^%</v>
          </cell>
          <cell r="AY479" t="str">
            <v>&amp;^%</v>
          </cell>
          <cell r="BA479" t="str">
            <v>Sevenoaks</v>
          </cell>
          <cell r="BB479" t="str">
            <v>E07000111</v>
          </cell>
          <cell r="BC479">
            <v>23000</v>
          </cell>
          <cell r="BD479">
            <v>8.6999999999999993</v>
          </cell>
          <cell r="BE479">
            <v>512.9</v>
          </cell>
          <cell r="BF479">
            <v>7.4</v>
          </cell>
          <cell r="BG479">
            <v>554.1</v>
          </cell>
          <cell r="BH479">
            <v>4.3</v>
          </cell>
          <cell r="BI479">
            <v>268</v>
          </cell>
          <cell r="BJ479">
            <v>5.4</v>
          </cell>
          <cell r="BK479" t="str">
            <v>&amp;^%</v>
          </cell>
          <cell r="BL479" t="str">
            <v>&amp;^%</v>
          </cell>
          <cell r="BN479" t="str">
            <v>Sevenoaks</v>
          </cell>
          <cell r="BO479" t="str">
            <v>E07000111</v>
          </cell>
          <cell r="BP479">
            <v>33000</v>
          </cell>
          <cell r="BQ479">
            <v>7</v>
          </cell>
          <cell r="BR479">
            <v>37</v>
          </cell>
          <cell r="BS479">
            <v>1.7</v>
          </cell>
          <cell r="BT479">
            <v>32.700000000000003</v>
          </cell>
          <cell r="BU479">
            <v>2.6</v>
          </cell>
          <cell r="BV479">
            <v>13.9</v>
          </cell>
          <cell r="BW479">
            <v>11</v>
          </cell>
          <cell r="BX479" t="str">
            <v>&amp;^%</v>
          </cell>
          <cell r="BY479" t="str">
            <v>&amp;^%</v>
          </cell>
          <cell r="CA479" t="str">
            <v>Sevenoaks</v>
          </cell>
          <cell r="CB479" t="str">
            <v>E07000111</v>
          </cell>
          <cell r="CC479">
            <v>29000</v>
          </cell>
          <cell r="CD479">
            <v>8.4</v>
          </cell>
          <cell r="CE479">
            <v>20117</v>
          </cell>
          <cell r="CF479">
            <v>9.9</v>
          </cell>
          <cell r="CG479">
            <v>23788</v>
          </cell>
          <cell r="CH479">
            <v>6</v>
          </cell>
          <cell r="CI479">
            <v>5986</v>
          </cell>
          <cell r="CJ479">
            <v>18</v>
          </cell>
          <cell r="CK479" t="str">
            <v>&amp;^%</v>
          </cell>
          <cell r="CL479" t="str">
            <v>&amp;^%</v>
          </cell>
          <cell r="CN479" t="str">
            <v>Sevenoaks</v>
          </cell>
          <cell r="CO479" t="str">
            <v>E07000111</v>
          </cell>
          <cell r="CP479">
            <v>33000</v>
          </cell>
          <cell r="CQ479">
            <v>7</v>
          </cell>
          <cell r="CR479">
            <v>11.08</v>
          </cell>
          <cell r="CS479">
            <v>6.1</v>
          </cell>
          <cell r="CT479">
            <v>13.59</v>
          </cell>
          <cell r="CU479">
            <v>3.8</v>
          </cell>
          <cell r="CV479">
            <v>6.2</v>
          </cell>
          <cell r="CW479">
            <v>1.7</v>
          </cell>
          <cell r="CX479" t="str">
            <v>&amp;^%</v>
          </cell>
          <cell r="CY479" t="str">
            <v>&amp;^%</v>
          </cell>
          <cell r="DA479" t="str">
            <v>Sevenoaks</v>
          </cell>
          <cell r="DB479" t="str">
            <v>E07000111</v>
          </cell>
          <cell r="DC479">
            <v>33000</v>
          </cell>
          <cell r="DD479">
            <v>7</v>
          </cell>
          <cell r="DE479">
            <v>387.6</v>
          </cell>
          <cell r="DF479">
            <v>8</v>
          </cell>
          <cell r="DG479">
            <v>444.8</v>
          </cell>
          <cell r="DH479">
            <v>4.7</v>
          </cell>
          <cell r="DI479">
            <v>108.5</v>
          </cell>
          <cell r="DJ479">
            <v>16</v>
          </cell>
          <cell r="DK479" t="str">
            <v>&amp;^%</v>
          </cell>
          <cell r="DL479" t="str">
            <v>&amp;^%</v>
          </cell>
          <cell r="DN479" t="str">
            <v>Sevenoaks</v>
          </cell>
          <cell r="DO479" t="str">
            <v>E07000111</v>
          </cell>
          <cell r="DP479">
            <v>9000</v>
          </cell>
          <cell r="DQ479">
            <v>13.4</v>
          </cell>
          <cell r="DR479">
            <v>37</v>
          </cell>
          <cell r="DS479">
            <v>2.1</v>
          </cell>
          <cell r="DT479">
            <v>37.700000000000003</v>
          </cell>
          <cell r="DU479">
            <v>1.9</v>
          </cell>
          <cell r="DV479">
            <v>32.5</v>
          </cell>
          <cell r="DW479">
            <v>3</v>
          </cell>
          <cell r="DX479" t="str">
            <v>&amp;^%</v>
          </cell>
          <cell r="DY479" t="str">
            <v>&amp;^%</v>
          </cell>
          <cell r="EA479" t="str">
            <v>Sevenoaks</v>
          </cell>
          <cell r="EB479" t="str">
            <v>E07000111</v>
          </cell>
          <cell r="EC479">
            <v>8000</v>
          </cell>
          <cell r="ED479">
            <v>15.8</v>
          </cell>
          <cell r="EE479">
            <v>19339</v>
          </cell>
          <cell r="EF479">
            <v>18</v>
          </cell>
          <cell r="EG479">
            <v>23988</v>
          </cell>
          <cell r="EH479">
            <v>8.4</v>
          </cell>
          <cell r="EI479" t="str">
            <v>&amp;^%</v>
          </cell>
          <cell r="EJ479" t="str">
            <v>&amp;^%</v>
          </cell>
          <cell r="EK479" t="str">
            <v>&amp;^%</v>
          </cell>
          <cell r="EL479" t="str">
            <v>&amp;^%</v>
          </cell>
          <cell r="EN479" t="str">
            <v>Sevenoaks</v>
          </cell>
          <cell r="EO479" t="str">
            <v>E07000111</v>
          </cell>
          <cell r="EP479">
            <v>9000</v>
          </cell>
          <cell r="EQ479">
            <v>13.4</v>
          </cell>
          <cell r="ER479">
            <v>10</v>
          </cell>
          <cell r="ES479">
            <v>15</v>
          </cell>
          <cell r="ET479">
            <v>12.34</v>
          </cell>
          <cell r="EU479">
            <v>6.9</v>
          </cell>
          <cell r="EV479" t="str">
            <v>&amp;^%</v>
          </cell>
          <cell r="EW479" t="str">
            <v>&amp;^%</v>
          </cell>
          <cell r="EX479" t="str">
            <v>&amp;^%</v>
          </cell>
          <cell r="EY479" t="str">
            <v>&amp;^%</v>
          </cell>
          <cell r="FA479" t="str">
            <v>Sevenoaks</v>
          </cell>
          <cell r="FB479" t="str">
            <v>E07000111</v>
          </cell>
          <cell r="FC479">
            <v>9000</v>
          </cell>
          <cell r="FD479">
            <v>13.4</v>
          </cell>
          <cell r="FE479">
            <v>383.1</v>
          </cell>
          <cell r="FF479">
            <v>14</v>
          </cell>
          <cell r="FG479">
            <v>465.3</v>
          </cell>
          <cell r="FH479">
            <v>6.8</v>
          </cell>
          <cell r="FI479" t="str">
            <v>&amp;^%</v>
          </cell>
          <cell r="FJ479" t="str">
            <v>&amp;^%</v>
          </cell>
          <cell r="FK479" t="str">
            <v>&amp;^%</v>
          </cell>
          <cell r="FL479" t="str">
            <v>&amp;^%</v>
          </cell>
          <cell r="FN479" t="str">
            <v>Sevenoaks</v>
          </cell>
          <cell r="FO479" t="str">
            <v>E07000111</v>
          </cell>
          <cell r="FP479">
            <v>14000</v>
          </cell>
          <cell r="FQ479">
            <v>11.3</v>
          </cell>
          <cell r="FR479">
            <v>39</v>
          </cell>
          <cell r="FS479">
            <v>1.7</v>
          </cell>
          <cell r="FT479">
            <v>40.5</v>
          </cell>
          <cell r="FU479">
            <v>1.9</v>
          </cell>
          <cell r="FV479">
            <v>35</v>
          </cell>
          <cell r="FW479">
            <v>4.7</v>
          </cell>
          <cell r="FX479" t="str">
            <v>&amp;^%</v>
          </cell>
          <cell r="FY479" t="str">
            <v>&amp;^%</v>
          </cell>
          <cell r="GA479" t="str">
            <v>Sevenoaks</v>
          </cell>
          <cell r="GB479" t="str">
            <v>E07000111</v>
          </cell>
          <cell r="GC479">
            <v>13000</v>
          </cell>
          <cell r="GD479">
            <v>13.3</v>
          </cell>
          <cell r="GE479">
            <v>30550</v>
          </cell>
          <cell r="GF479">
            <v>11</v>
          </cell>
          <cell r="GG479">
            <v>32725</v>
          </cell>
          <cell r="GH479">
            <v>7.1</v>
          </cell>
          <cell r="GI479">
            <v>16392</v>
          </cell>
          <cell r="GJ479">
            <v>15</v>
          </cell>
          <cell r="GK479" t="str">
            <v>&amp;^%</v>
          </cell>
          <cell r="GL479" t="str">
            <v>&amp;^%</v>
          </cell>
          <cell r="GN479" t="str">
            <v>Sevenoaks</v>
          </cell>
          <cell r="GO479" t="str">
            <v>E07000111</v>
          </cell>
          <cell r="GP479">
            <v>14000</v>
          </cell>
          <cell r="GQ479">
            <v>11.3</v>
          </cell>
          <cell r="GR479">
            <v>13.83</v>
          </cell>
          <cell r="GS479">
            <v>8.3000000000000007</v>
          </cell>
          <cell r="GT479">
            <v>15.06</v>
          </cell>
          <cell r="GU479">
            <v>5.0999999999999996</v>
          </cell>
          <cell r="GV479">
            <v>7.46</v>
          </cell>
          <cell r="GW479">
            <v>6.8</v>
          </cell>
          <cell r="GX479" t="str">
            <v>&amp;^%</v>
          </cell>
          <cell r="GY479" t="str">
            <v>&amp;^%</v>
          </cell>
        </row>
        <row r="480">
          <cell r="A480" t="str">
            <v>Shepway</v>
          </cell>
          <cell r="B480" t="str">
            <v>E07000112</v>
          </cell>
          <cell r="C480">
            <v>11000</v>
          </cell>
          <cell r="D480">
            <v>12.7</v>
          </cell>
          <cell r="E480">
            <v>556.79999999999995</v>
          </cell>
          <cell r="F480">
            <v>8</v>
          </cell>
          <cell r="G480">
            <v>609.5</v>
          </cell>
          <cell r="H480">
            <v>7.1</v>
          </cell>
          <cell r="I480" t="str">
            <v>&amp;^%</v>
          </cell>
          <cell r="J480" t="str">
            <v>&amp;^%</v>
          </cell>
          <cell r="K480" t="str">
            <v>&amp;^%</v>
          </cell>
          <cell r="L480" t="str">
            <v>&amp;^%</v>
          </cell>
          <cell r="N480" t="str">
            <v>Shepway</v>
          </cell>
          <cell r="O480" t="str">
            <v>E07000112</v>
          </cell>
          <cell r="P480">
            <v>17000</v>
          </cell>
          <cell r="Q480">
            <v>9.9</v>
          </cell>
          <cell r="R480">
            <v>38.6</v>
          </cell>
          <cell r="S480">
            <v>2</v>
          </cell>
          <cell r="T480">
            <v>39.4</v>
          </cell>
          <cell r="U480">
            <v>1.3</v>
          </cell>
          <cell r="V480">
            <v>32.700000000000003</v>
          </cell>
          <cell r="W480">
            <v>2.2999999999999998</v>
          </cell>
          <cell r="X480" t="str">
            <v>&amp;^%</v>
          </cell>
          <cell r="Y480" t="str">
            <v>&amp;^%</v>
          </cell>
          <cell r="AA480" t="str">
            <v>Shepway</v>
          </cell>
          <cell r="AB480" t="str">
            <v>E07000112</v>
          </cell>
          <cell r="AC480">
            <v>16000</v>
          </cell>
          <cell r="AD480">
            <v>11.5</v>
          </cell>
          <cell r="AE480">
            <v>26223</v>
          </cell>
          <cell r="AF480">
            <v>11</v>
          </cell>
          <cell r="AG480">
            <v>31770</v>
          </cell>
          <cell r="AH480">
            <v>8.8000000000000007</v>
          </cell>
          <cell r="AI480">
            <v>14568</v>
          </cell>
          <cell r="AJ480">
            <v>6.2</v>
          </cell>
          <cell r="AK480" t="str">
            <v>&amp;^%</v>
          </cell>
          <cell r="AL480" t="str">
            <v>&amp;^%</v>
          </cell>
          <cell r="AN480" t="str">
            <v>Shepway</v>
          </cell>
          <cell r="AO480" t="str">
            <v>E07000112</v>
          </cell>
          <cell r="AP480">
            <v>17000</v>
          </cell>
          <cell r="AQ480">
            <v>9.9</v>
          </cell>
          <cell r="AR480">
            <v>11.91</v>
          </cell>
          <cell r="AS480">
            <v>7.2</v>
          </cell>
          <cell r="AT480">
            <v>14.02</v>
          </cell>
          <cell r="AU480">
            <v>5.9</v>
          </cell>
          <cell r="AV480">
            <v>6.88</v>
          </cell>
          <cell r="AW480">
            <v>5.3</v>
          </cell>
          <cell r="AX480" t="str">
            <v>&amp;^%</v>
          </cell>
          <cell r="AY480" t="str">
            <v>&amp;^%</v>
          </cell>
          <cell r="BA480" t="str">
            <v>Shepway</v>
          </cell>
          <cell r="BB480" t="str">
            <v>E07000112</v>
          </cell>
          <cell r="BC480">
            <v>17000</v>
          </cell>
          <cell r="BD480">
            <v>9.9</v>
          </cell>
          <cell r="BE480">
            <v>475</v>
          </cell>
          <cell r="BF480">
            <v>7.9</v>
          </cell>
          <cell r="BG480">
            <v>552.4</v>
          </cell>
          <cell r="BH480">
            <v>5.7</v>
          </cell>
          <cell r="BI480">
            <v>264.8</v>
          </cell>
          <cell r="BJ480">
            <v>5.4</v>
          </cell>
          <cell r="BK480" t="str">
            <v>&amp;^%</v>
          </cell>
          <cell r="BL480" t="str">
            <v>&amp;^%</v>
          </cell>
          <cell r="BN480" t="str">
            <v>Shepway</v>
          </cell>
          <cell r="BO480" t="str">
            <v>E07000112</v>
          </cell>
          <cell r="BP480">
            <v>25000</v>
          </cell>
          <cell r="BQ480">
            <v>8</v>
          </cell>
          <cell r="BR480">
            <v>36.9</v>
          </cell>
          <cell r="BS480">
            <v>3.3</v>
          </cell>
          <cell r="BT480">
            <v>32.6</v>
          </cell>
          <cell r="BU480">
            <v>2.8</v>
          </cell>
          <cell r="BV480">
            <v>15.3</v>
          </cell>
          <cell r="BW480">
            <v>16</v>
          </cell>
          <cell r="BX480" t="str">
            <v>&amp;^%</v>
          </cell>
          <cell r="BY480" t="str">
            <v>&amp;^%</v>
          </cell>
          <cell r="CA480" t="str">
            <v>Shepway</v>
          </cell>
          <cell r="CB480" t="str">
            <v>E07000112</v>
          </cell>
          <cell r="CC480">
            <v>23000</v>
          </cell>
          <cell r="CD480">
            <v>9.4</v>
          </cell>
          <cell r="CE480">
            <v>20230</v>
          </cell>
          <cell r="CF480">
            <v>11</v>
          </cell>
          <cell r="CG480">
            <v>25295</v>
          </cell>
          <cell r="CH480">
            <v>8.8000000000000007</v>
          </cell>
          <cell r="CI480">
            <v>6278</v>
          </cell>
          <cell r="CJ480">
            <v>19</v>
          </cell>
          <cell r="CK480" t="str">
            <v>&amp;^%</v>
          </cell>
          <cell r="CL480" t="str">
            <v>&amp;^%</v>
          </cell>
          <cell r="CN480" t="str">
            <v>Shepway</v>
          </cell>
          <cell r="CO480" t="str">
            <v>E07000112</v>
          </cell>
          <cell r="CP480">
            <v>25000</v>
          </cell>
          <cell r="CQ480">
            <v>8</v>
          </cell>
          <cell r="CR480">
            <v>10.26</v>
          </cell>
          <cell r="CS480">
            <v>8.4</v>
          </cell>
          <cell r="CT480">
            <v>13.3</v>
          </cell>
          <cell r="CU480">
            <v>5.4</v>
          </cell>
          <cell r="CV480">
            <v>6.27</v>
          </cell>
          <cell r="CW480">
            <v>1.7</v>
          </cell>
          <cell r="CX480" t="str">
            <v>&amp;^%</v>
          </cell>
          <cell r="CY480" t="str">
            <v>&amp;^%</v>
          </cell>
          <cell r="DA480" t="str">
            <v>Shepway</v>
          </cell>
          <cell r="DB480" t="str">
            <v>E07000112</v>
          </cell>
          <cell r="DC480">
            <v>25000</v>
          </cell>
          <cell r="DD480">
            <v>8</v>
          </cell>
          <cell r="DE480">
            <v>366.4</v>
          </cell>
          <cell r="DF480">
            <v>11</v>
          </cell>
          <cell r="DG480">
            <v>433.3</v>
          </cell>
          <cell r="DH480">
            <v>6.2</v>
          </cell>
          <cell r="DI480">
            <v>115.9</v>
          </cell>
          <cell r="DJ480">
            <v>11</v>
          </cell>
          <cell r="DK480" t="str">
            <v>&amp;^%</v>
          </cell>
          <cell r="DL480" t="str">
            <v>&amp;^%</v>
          </cell>
          <cell r="DN480" t="str">
            <v>Shepway</v>
          </cell>
          <cell r="DO480" t="str">
            <v>E07000112</v>
          </cell>
          <cell r="DP480">
            <v>6000</v>
          </cell>
          <cell r="DQ480">
            <v>15.5</v>
          </cell>
          <cell r="DR480">
            <v>37.4</v>
          </cell>
          <cell r="DS480">
            <v>2.4</v>
          </cell>
          <cell r="DT480">
            <v>37.4</v>
          </cell>
          <cell r="DU480">
            <v>1.5</v>
          </cell>
          <cell r="DV480" t="str">
            <v>&amp;^%</v>
          </cell>
          <cell r="DW480" t="str">
            <v>&amp;^%</v>
          </cell>
          <cell r="DX480" t="str">
            <v>&amp;^%</v>
          </cell>
          <cell r="DY480" t="str">
            <v>&amp;^%</v>
          </cell>
          <cell r="EA480" t="str">
            <v>Shepway</v>
          </cell>
          <cell r="EB480" t="str">
            <v>E07000112</v>
          </cell>
          <cell r="EC480">
            <v>5000</v>
          </cell>
          <cell r="ED480">
            <v>19</v>
          </cell>
          <cell r="EE480">
            <v>19205</v>
          </cell>
          <cell r="EF480">
            <v>16</v>
          </cell>
          <cell r="EG480">
            <v>23960</v>
          </cell>
          <cell r="EH480">
            <v>11</v>
          </cell>
          <cell r="EI480" t="str">
            <v>&amp;^%</v>
          </cell>
          <cell r="EJ480" t="str">
            <v>&amp;^%</v>
          </cell>
          <cell r="EK480" t="str">
            <v>&amp;^%</v>
          </cell>
          <cell r="EL480" t="str">
            <v>&amp;^%</v>
          </cell>
          <cell r="EN480" t="str">
            <v>Shepway</v>
          </cell>
          <cell r="EO480" t="str">
            <v>E07000112</v>
          </cell>
          <cell r="EP480">
            <v>6000</v>
          </cell>
          <cell r="EQ480">
            <v>15.5</v>
          </cell>
          <cell r="ER480">
            <v>10.220000000000001</v>
          </cell>
          <cell r="ES480">
            <v>12</v>
          </cell>
          <cell r="ET480">
            <v>12.15</v>
          </cell>
          <cell r="EU480">
            <v>8.1999999999999993</v>
          </cell>
          <cell r="EV480" t="str">
            <v>&amp;^%</v>
          </cell>
          <cell r="EW480" t="str">
            <v>&amp;^%</v>
          </cell>
          <cell r="EX480" t="str">
            <v>&amp;^%</v>
          </cell>
          <cell r="EY480" t="str">
            <v>&amp;^%</v>
          </cell>
          <cell r="FA480" t="str">
            <v>Shepway</v>
          </cell>
          <cell r="FB480" t="str">
            <v>E07000112</v>
          </cell>
          <cell r="FC480">
            <v>6000</v>
          </cell>
          <cell r="FD480">
            <v>15.5</v>
          </cell>
          <cell r="FE480">
            <v>375.4</v>
          </cell>
          <cell r="FF480">
            <v>13</v>
          </cell>
          <cell r="FG480">
            <v>454.3</v>
          </cell>
          <cell r="FH480">
            <v>8.1</v>
          </cell>
          <cell r="FI480" t="str">
            <v>&amp;^%</v>
          </cell>
          <cell r="FJ480" t="str">
            <v>&amp;^%</v>
          </cell>
          <cell r="FK480" t="str">
            <v>&amp;^%</v>
          </cell>
          <cell r="FL480" t="str">
            <v>&amp;^%</v>
          </cell>
          <cell r="FN480" t="str">
            <v>Shepway</v>
          </cell>
          <cell r="FO480" t="str">
            <v>E07000112</v>
          </cell>
          <cell r="FP480">
            <v>11000</v>
          </cell>
          <cell r="FQ480">
            <v>12.7</v>
          </cell>
          <cell r="FR480">
            <v>40</v>
          </cell>
          <cell r="FS480">
            <v>3.2</v>
          </cell>
          <cell r="FT480">
            <v>40.6</v>
          </cell>
          <cell r="FU480">
            <v>1.8</v>
          </cell>
          <cell r="FV480" t="str">
            <v>&amp;^%</v>
          </cell>
          <cell r="FW480" t="str">
            <v>&amp;^%</v>
          </cell>
          <cell r="FX480" t="str">
            <v>&amp;^%</v>
          </cell>
          <cell r="FY480" t="str">
            <v>&amp;^%</v>
          </cell>
          <cell r="GA480" t="str">
            <v>Shepway</v>
          </cell>
          <cell r="GB480" t="str">
            <v>E07000112</v>
          </cell>
          <cell r="GC480">
            <v>10000</v>
          </cell>
          <cell r="GD480">
            <v>14.4</v>
          </cell>
          <cell r="GE480">
            <v>29663</v>
          </cell>
          <cell r="GF480">
            <v>13</v>
          </cell>
          <cell r="GG480">
            <v>35672</v>
          </cell>
          <cell r="GH480">
            <v>11</v>
          </cell>
          <cell r="GI480">
            <v>16271</v>
          </cell>
          <cell r="GJ480">
            <v>11</v>
          </cell>
          <cell r="GK480" t="str">
            <v>&amp;^%</v>
          </cell>
          <cell r="GL480" t="str">
            <v>&amp;^%</v>
          </cell>
          <cell r="GN480" t="str">
            <v>Shepway</v>
          </cell>
          <cell r="GO480" t="str">
            <v>E07000112</v>
          </cell>
          <cell r="GP480">
            <v>11000</v>
          </cell>
          <cell r="GQ480">
            <v>12.7</v>
          </cell>
          <cell r="GR480">
            <v>13.19</v>
          </cell>
          <cell r="GS480">
            <v>11</v>
          </cell>
          <cell r="GT480">
            <v>15.02</v>
          </cell>
          <cell r="GU480">
            <v>7.5</v>
          </cell>
          <cell r="GV480" t="str">
            <v>&amp;^%</v>
          </cell>
          <cell r="GW480" t="str">
            <v>&amp;^%</v>
          </cell>
          <cell r="GX480" t="str">
            <v>&amp;^%</v>
          </cell>
          <cell r="GY480" t="str">
            <v>&amp;^%</v>
          </cell>
        </row>
        <row r="481">
          <cell r="A481" t="str">
            <v>Swale</v>
          </cell>
          <cell r="B481" t="str">
            <v>E07000113</v>
          </cell>
          <cell r="C481">
            <v>15000</v>
          </cell>
          <cell r="D481">
            <v>10.5</v>
          </cell>
          <cell r="E481">
            <v>456.8</v>
          </cell>
          <cell r="F481">
            <v>11</v>
          </cell>
          <cell r="G481">
            <v>527.79999999999995</v>
          </cell>
          <cell r="H481">
            <v>4.9000000000000004</v>
          </cell>
          <cell r="I481">
            <v>272.8</v>
          </cell>
          <cell r="J481">
            <v>6.5</v>
          </cell>
          <cell r="K481" t="str">
            <v>&amp;^%</v>
          </cell>
          <cell r="L481" t="str">
            <v>&amp;^%</v>
          </cell>
          <cell r="N481" t="str">
            <v>Swale</v>
          </cell>
          <cell r="O481" t="str">
            <v>E07000113</v>
          </cell>
          <cell r="P481">
            <v>23000</v>
          </cell>
          <cell r="Q481">
            <v>8.4</v>
          </cell>
          <cell r="R481">
            <v>39</v>
          </cell>
          <cell r="S481">
            <v>1.5</v>
          </cell>
          <cell r="T481">
            <v>39.6</v>
          </cell>
          <cell r="U481">
            <v>1</v>
          </cell>
          <cell r="V481">
            <v>34.799999999999997</v>
          </cell>
          <cell r="W481">
            <v>2</v>
          </cell>
          <cell r="X481" t="str">
            <v>&amp;^%</v>
          </cell>
          <cell r="Y481" t="str">
            <v>&amp;^%</v>
          </cell>
          <cell r="AA481" t="str">
            <v>Swale</v>
          </cell>
          <cell r="AB481" t="str">
            <v>E07000113</v>
          </cell>
          <cell r="AC481">
            <v>20000</v>
          </cell>
          <cell r="AD481">
            <v>13.7</v>
          </cell>
          <cell r="AE481">
            <v>25604</v>
          </cell>
          <cell r="AF481">
            <v>16</v>
          </cell>
          <cell r="AG481">
            <v>27855</v>
          </cell>
          <cell r="AH481">
            <v>5.8</v>
          </cell>
          <cell r="AI481">
            <v>13880</v>
          </cell>
          <cell r="AJ481">
            <v>4.5999999999999996</v>
          </cell>
          <cell r="AK481" t="str">
            <v>&amp;^%</v>
          </cell>
          <cell r="AL481" t="str">
            <v>&amp;^%</v>
          </cell>
          <cell r="AN481" t="str">
            <v>Swale</v>
          </cell>
          <cell r="AO481" t="str">
            <v>E07000113</v>
          </cell>
          <cell r="AP481">
            <v>23000</v>
          </cell>
          <cell r="AQ481">
            <v>8.4</v>
          </cell>
          <cell r="AR481">
            <v>10.55</v>
          </cell>
          <cell r="AS481">
            <v>7.9</v>
          </cell>
          <cell r="AT481">
            <v>12.46</v>
          </cell>
          <cell r="AU481">
            <v>4.0999999999999996</v>
          </cell>
          <cell r="AV481">
            <v>6.95</v>
          </cell>
          <cell r="AW481">
            <v>2.7</v>
          </cell>
          <cell r="AX481" t="str">
            <v>&amp;^%</v>
          </cell>
          <cell r="AY481" t="str">
            <v>&amp;^%</v>
          </cell>
          <cell r="BA481" t="str">
            <v>Swale</v>
          </cell>
          <cell r="BB481" t="str">
            <v>E07000113</v>
          </cell>
          <cell r="BC481">
            <v>23000</v>
          </cell>
          <cell r="BD481">
            <v>8.4</v>
          </cell>
          <cell r="BE481">
            <v>427.3</v>
          </cell>
          <cell r="BF481">
            <v>8.6</v>
          </cell>
          <cell r="BG481">
            <v>493.6</v>
          </cell>
          <cell r="BH481">
            <v>4.0999999999999996</v>
          </cell>
          <cell r="BI481">
            <v>259.10000000000002</v>
          </cell>
          <cell r="BJ481">
            <v>4</v>
          </cell>
          <cell r="BK481" t="str">
            <v>&amp;^%</v>
          </cell>
          <cell r="BL481" t="str">
            <v>&amp;^%</v>
          </cell>
          <cell r="BN481" t="str">
            <v>Swale</v>
          </cell>
          <cell r="BO481" t="str">
            <v>E07000113</v>
          </cell>
          <cell r="BP481">
            <v>31000</v>
          </cell>
          <cell r="BQ481">
            <v>7.1</v>
          </cell>
          <cell r="BR481">
            <v>37.5</v>
          </cell>
          <cell r="BS481">
            <v>1.3</v>
          </cell>
          <cell r="BT481">
            <v>33.6</v>
          </cell>
          <cell r="BU481">
            <v>2.2999999999999998</v>
          </cell>
          <cell r="BV481">
            <v>15.3</v>
          </cell>
          <cell r="BW481">
            <v>12</v>
          </cell>
          <cell r="BX481" t="str">
            <v>&amp;^%</v>
          </cell>
          <cell r="BY481" t="str">
            <v>&amp;^%</v>
          </cell>
          <cell r="CA481" t="str">
            <v>Swale</v>
          </cell>
          <cell r="CB481" t="str">
            <v>E07000113</v>
          </cell>
          <cell r="CC481">
            <v>28000</v>
          </cell>
          <cell r="CD481">
            <v>11.9</v>
          </cell>
          <cell r="CE481">
            <v>19132</v>
          </cell>
          <cell r="CF481">
            <v>14</v>
          </cell>
          <cell r="CG481">
            <v>22467</v>
          </cell>
          <cell r="CH481">
            <v>7.6</v>
          </cell>
          <cell r="CI481" t="str">
            <v>&amp;^%</v>
          </cell>
          <cell r="CJ481" t="str">
            <v>&amp;^%</v>
          </cell>
          <cell r="CK481" t="str">
            <v>&amp;^%</v>
          </cell>
          <cell r="CL481" t="str">
            <v>&amp;^%</v>
          </cell>
          <cell r="CN481" t="str">
            <v>Swale</v>
          </cell>
          <cell r="CO481" t="str">
            <v>E07000113</v>
          </cell>
          <cell r="CP481">
            <v>31000</v>
          </cell>
          <cell r="CQ481">
            <v>7.1</v>
          </cell>
          <cell r="CR481">
            <v>9.9700000000000006</v>
          </cell>
          <cell r="CS481">
            <v>6.7</v>
          </cell>
          <cell r="CT481">
            <v>12.13</v>
          </cell>
          <cell r="CU481">
            <v>3.7</v>
          </cell>
          <cell r="CV481">
            <v>6.42</v>
          </cell>
          <cell r="CW481">
            <v>2.4</v>
          </cell>
          <cell r="CX481" t="str">
            <v>&amp;^%</v>
          </cell>
          <cell r="CY481" t="str">
            <v>&amp;^%</v>
          </cell>
          <cell r="DA481" t="str">
            <v>Swale</v>
          </cell>
          <cell r="DB481" t="str">
            <v>E07000113</v>
          </cell>
          <cell r="DC481">
            <v>31000</v>
          </cell>
          <cell r="DD481">
            <v>7.1</v>
          </cell>
          <cell r="DE481">
            <v>360.3</v>
          </cell>
          <cell r="DF481">
            <v>6.3</v>
          </cell>
          <cell r="DG481">
            <v>408</v>
          </cell>
          <cell r="DH481">
            <v>4.5</v>
          </cell>
          <cell r="DI481">
            <v>121.5</v>
          </cell>
          <cell r="DJ481">
            <v>12</v>
          </cell>
          <cell r="DK481" t="str">
            <v>&amp;^%</v>
          </cell>
          <cell r="DL481" t="str">
            <v>&amp;^%</v>
          </cell>
          <cell r="DN481" t="str">
            <v>Swale</v>
          </cell>
          <cell r="DO481" t="str">
            <v>E07000113</v>
          </cell>
          <cell r="DP481">
            <v>8000</v>
          </cell>
          <cell r="DQ481">
            <v>14</v>
          </cell>
          <cell r="DR481">
            <v>37.5</v>
          </cell>
          <cell r="DS481">
            <v>2.7</v>
          </cell>
          <cell r="DT481">
            <v>37.200000000000003</v>
          </cell>
          <cell r="DU481">
            <v>1.5</v>
          </cell>
          <cell r="DV481" t="str">
            <v>&amp;^%</v>
          </cell>
          <cell r="DW481" t="str">
            <v>&amp;^%</v>
          </cell>
          <cell r="DX481" t="str">
            <v>&amp;^%</v>
          </cell>
          <cell r="DY481" t="str">
            <v>&amp;^%</v>
          </cell>
          <cell r="EA481" t="str">
            <v>Swale</v>
          </cell>
          <cell r="EB481" t="str">
            <v>E07000113</v>
          </cell>
          <cell r="EC481" t="str">
            <v>&amp;^%</v>
          </cell>
          <cell r="ED481" t="str">
            <v>&amp;^%</v>
          </cell>
          <cell r="EE481">
            <v>18633</v>
          </cell>
          <cell r="EF481" t="str">
            <v>&amp;^%</v>
          </cell>
          <cell r="EG481">
            <v>22212</v>
          </cell>
          <cell r="EH481">
            <v>9.1</v>
          </cell>
          <cell r="EI481" t="str">
            <v>&amp;^%</v>
          </cell>
          <cell r="EJ481" t="str">
            <v>&amp;^%</v>
          </cell>
          <cell r="EK481" t="str">
            <v>&amp;^%</v>
          </cell>
          <cell r="EL481" t="str">
            <v>&amp;^%</v>
          </cell>
          <cell r="EN481" t="str">
            <v>Swale</v>
          </cell>
          <cell r="EO481" t="str">
            <v>E07000113</v>
          </cell>
          <cell r="EP481">
            <v>8000</v>
          </cell>
          <cell r="EQ481">
            <v>14</v>
          </cell>
          <cell r="ER481">
            <v>10.33</v>
          </cell>
          <cell r="ES481">
            <v>11</v>
          </cell>
          <cell r="ET481">
            <v>11.52</v>
          </cell>
          <cell r="EU481">
            <v>6.5</v>
          </cell>
          <cell r="EV481" t="str">
            <v>&amp;^%</v>
          </cell>
          <cell r="EW481" t="str">
            <v>&amp;^%</v>
          </cell>
          <cell r="EX481" t="str">
            <v>&amp;^%</v>
          </cell>
          <cell r="EY481" t="str">
            <v>&amp;^%</v>
          </cell>
          <cell r="FA481" t="str">
            <v>Swale</v>
          </cell>
          <cell r="FB481" t="str">
            <v>E07000113</v>
          </cell>
          <cell r="FC481">
            <v>8000</v>
          </cell>
          <cell r="FD481">
            <v>14</v>
          </cell>
          <cell r="FE481">
            <v>396.8</v>
          </cell>
          <cell r="FF481">
            <v>10</v>
          </cell>
          <cell r="FG481">
            <v>428</v>
          </cell>
          <cell r="FH481">
            <v>6.6</v>
          </cell>
          <cell r="FI481" t="str">
            <v>&amp;^%</v>
          </cell>
          <cell r="FJ481" t="str">
            <v>&amp;^%</v>
          </cell>
          <cell r="FK481" t="str">
            <v>&amp;^%</v>
          </cell>
          <cell r="FL481" t="str">
            <v>&amp;^%</v>
          </cell>
          <cell r="FN481" t="str">
            <v>Swale</v>
          </cell>
          <cell r="FO481" t="str">
            <v>E07000113</v>
          </cell>
          <cell r="FP481">
            <v>15000</v>
          </cell>
          <cell r="FQ481">
            <v>10.5</v>
          </cell>
          <cell r="FR481">
            <v>40</v>
          </cell>
          <cell r="FS481" t="str">
            <v>&amp;^%</v>
          </cell>
          <cell r="FT481">
            <v>40.9</v>
          </cell>
          <cell r="FU481">
            <v>1.3</v>
          </cell>
          <cell r="FV481">
            <v>36</v>
          </cell>
          <cell r="FW481">
            <v>1.4</v>
          </cell>
          <cell r="FX481" t="str">
            <v>&amp;^%</v>
          </cell>
          <cell r="FY481" t="str">
            <v>&amp;^%</v>
          </cell>
          <cell r="GA481" t="str">
            <v>Swale</v>
          </cell>
          <cell r="GB481" t="str">
            <v>E07000113</v>
          </cell>
          <cell r="GC481">
            <v>13000</v>
          </cell>
          <cell r="GD481">
            <v>16.600000000000001</v>
          </cell>
          <cell r="GE481">
            <v>28836</v>
          </cell>
          <cell r="GF481">
            <v>16</v>
          </cell>
          <cell r="GG481">
            <v>31051</v>
          </cell>
          <cell r="GH481">
            <v>6.8</v>
          </cell>
          <cell r="GI481">
            <v>16257</v>
          </cell>
          <cell r="GJ481">
            <v>6.9</v>
          </cell>
          <cell r="GK481" t="str">
            <v>&amp;^%</v>
          </cell>
          <cell r="GL481" t="str">
            <v>&amp;^%</v>
          </cell>
          <cell r="GN481" t="str">
            <v>Swale</v>
          </cell>
          <cell r="GO481" t="str">
            <v>E07000113</v>
          </cell>
          <cell r="GP481">
            <v>15000</v>
          </cell>
          <cell r="GQ481">
            <v>10.5</v>
          </cell>
          <cell r="GR481">
            <v>10.58</v>
          </cell>
          <cell r="GS481">
            <v>12</v>
          </cell>
          <cell r="GT481">
            <v>12.91</v>
          </cell>
          <cell r="GU481">
            <v>5</v>
          </cell>
          <cell r="GV481">
            <v>7.09</v>
          </cell>
          <cell r="GW481">
            <v>5.0999999999999996</v>
          </cell>
          <cell r="GX481" t="str">
            <v>&amp;^%</v>
          </cell>
          <cell r="GY481" t="str">
            <v>&amp;^%</v>
          </cell>
        </row>
        <row r="482">
          <cell r="A482" t="str">
            <v>Thanet</v>
          </cell>
          <cell r="B482" t="str">
            <v>E07000114</v>
          </cell>
          <cell r="C482">
            <v>10000</v>
          </cell>
          <cell r="D482">
            <v>13.3</v>
          </cell>
          <cell r="E482">
            <v>412.1</v>
          </cell>
          <cell r="F482">
            <v>10</v>
          </cell>
          <cell r="G482">
            <v>497</v>
          </cell>
          <cell r="H482">
            <v>8.6999999999999993</v>
          </cell>
          <cell r="I482" t="str">
            <v>&amp;^%</v>
          </cell>
          <cell r="J482" t="str">
            <v>&amp;^%</v>
          </cell>
          <cell r="K482" t="str">
            <v>&amp;^%</v>
          </cell>
          <cell r="L482" t="str">
            <v>&amp;^%</v>
          </cell>
          <cell r="N482" t="str">
            <v>Thanet</v>
          </cell>
          <cell r="O482" t="str">
            <v>E07000114</v>
          </cell>
          <cell r="P482">
            <v>19000</v>
          </cell>
          <cell r="Q482">
            <v>9.3000000000000007</v>
          </cell>
          <cell r="R482">
            <v>37.5</v>
          </cell>
          <cell r="S482">
            <v>1.1000000000000001</v>
          </cell>
          <cell r="T482">
            <v>38.200000000000003</v>
          </cell>
          <cell r="U482">
            <v>1.3</v>
          </cell>
          <cell r="V482">
            <v>32.5</v>
          </cell>
          <cell r="W482">
            <v>1.6</v>
          </cell>
          <cell r="X482" t="str">
            <v>&amp;^%</v>
          </cell>
          <cell r="Y482" t="str">
            <v>&amp;^%</v>
          </cell>
          <cell r="AA482" t="str">
            <v>Thanet</v>
          </cell>
          <cell r="AB482" t="str">
            <v>E07000114</v>
          </cell>
          <cell r="AC482">
            <v>17000</v>
          </cell>
          <cell r="AD482">
            <v>11</v>
          </cell>
          <cell r="AE482">
            <v>20385</v>
          </cell>
          <cell r="AF482">
            <v>10</v>
          </cell>
          <cell r="AG482">
            <v>24299</v>
          </cell>
          <cell r="AH482">
            <v>6.9</v>
          </cell>
          <cell r="AI482">
            <v>11734</v>
          </cell>
          <cell r="AJ482">
            <v>6</v>
          </cell>
          <cell r="AK482" t="str">
            <v>&amp;^%</v>
          </cell>
          <cell r="AL482" t="str">
            <v>&amp;^%</v>
          </cell>
          <cell r="AN482" t="str">
            <v>Thanet</v>
          </cell>
          <cell r="AO482" t="str">
            <v>E07000114</v>
          </cell>
          <cell r="AP482">
            <v>19000</v>
          </cell>
          <cell r="AQ482">
            <v>9.3000000000000007</v>
          </cell>
          <cell r="AR482">
            <v>9.7899999999999991</v>
          </cell>
          <cell r="AS482">
            <v>7.7</v>
          </cell>
          <cell r="AT482">
            <v>11.91</v>
          </cell>
          <cell r="AU482">
            <v>5.9</v>
          </cell>
          <cell r="AV482">
            <v>6.47</v>
          </cell>
          <cell r="AW482">
            <v>3.9</v>
          </cell>
          <cell r="AX482" t="str">
            <v>&amp;^%</v>
          </cell>
          <cell r="AY482" t="str">
            <v>&amp;^%</v>
          </cell>
          <cell r="BA482" t="str">
            <v>Thanet</v>
          </cell>
          <cell r="BB482" t="str">
            <v>E07000114</v>
          </cell>
          <cell r="BC482">
            <v>19000</v>
          </cell>
          <cell r="BD482">
            <v>9.3000000000000007</v>
          </cell>
          <cell r="BE482">
            <v>383.3</v>
          </cell>
          <cell r="BF482">
            <v>7.1</v>
          </cell>
          <cell r="BG482">
            <v>454.3</v>
          </cell>
          <cell r="BH482">
            <v>5.7</v>
          </cell>
          <cell r="BI482">
            <v>247.6</v>
          </cell>
          <cell r="BJ482">
            <v>5.4</v>
          </cell>
          <cell r="BK482" t="str">
            <v>&amp;^%</v>
          </cell>
          <cell r="BL482" t="str">
            <v>&amp;^%</v>
          </cell>
          <cell r="BN482" t="str">
            <v>Thanet</v>
          </cell>
          <cell r="BO482" t="str">
            <v>E07000114</v>
          </cell>
          <cell r="BP482">
            <v>30000</v>
          </cell>
          <cell r="BQ482">
            <v>7.2</v>
          </cell>
          <cell r="BR482">
            <v>35</v>
          </cell>
          <cell r="BS482">
            <v>3.8</v>
          </cell>
          <cell r="BT482">
            <v>31</v>
          </cell>
          <cell r="BU482">
            <v>2.6</v>
          </cell>
          <cell r="BV482">
            <v>13.5</v>
          </cell>
          <cell r="BW482">
            <v>14</v>
          </cell>
          <cell r="BX482" t="str">
            <v>&amp;^%</v>
          </cell>
          <cell r="BY482" t="str">
            <v>&amp;^%</v>
          </cell>
          <cell r="CA482" t="str">
            <v>Thanet</v>
          </cell>
          <cell r="CB482" t="str">
            <v>E07000114</v>
          </cell>
          <cell r="CC482">
            <v>27000</v>
          </cell>
          <cell r="CD482">
            <v>8.4</v>
          </cell>
          <cell r="CE482">
            <v>16230</v>
          </cell>
          <cell r="CF482">
            <v>10</v>
          </cell>
          <cell r="CG482">
            <v>18791</v>
          </cell>
          <cell r="CH482">
            <v>6.7</v>
          </cell>
          <cell r="CI482">
            <v>5329</v>
          </cell>
          <cell r="CJ482">
            <v>14</v>
          </cell>
          <cell r="CK482" t="str">
            <v>&amp;^%</v>
          </cell>
          <cell r="CL482" t="str">
            <v>&amp;^%</v>
          </cell>
          <cell r="CN482" t="str">
            <v>Thanet</v>
          </cell>
          <cell r="CO482" t="str">
            <v>E07000114</v>
          </cell>
          <cell r="CP482">
            <v>30000</v>
          </cell>
          <cell r="CQ482">
            <v>7.2</v>
          </cell>
          <cell r="CR482">
            <v>9.2100000000000009</v>
          </cell>
          <cell r="CS482">
            <v>6</v>
          </cell>
          <cell r="CT482">
            <v>11.31</v>
          </cell>
          <cell r="CU482">
            <v>4.9000000000000004</v>
          </cell>
          <cell r="CV482">
            <v>6.14</v>
          </cell>
          <cell r="CW482">
            <v>1.2</v>
          </cell>
          <cell r="CX482" t="str">
            <v>&amp;^%</v>
          </cell>
          <cell r="CY482" t="str">
            <v>&amp;^%</v>
          </cell>
          <cell r="DA482" t="str">
            <v>Thanet</v>
          </cell>
          <cell r="DB482" t="str">
            <v>E07000114</v>
          </cell>
          <cell r="DC482">
            <v>30000</v>
          </cell>
          <cell r="DD482">
            <v>7.2</v>
          </cell>
          <cell r="DE482">
            <v>317.8</v>
          </cell>
          <cell r="DF482">
            <v>5.6</v>
          </cell>
          <cell r="DG482">
            <v>350.8</v>
          </cell>
          <cell r="DH482">
            <v>5.6</v>
          </cell>
          <cell r="DI482">
            <v>92</v>
          </cell>
          <cell r="DJ482">
            <v>15</v>
          </cell>
          <cell r="DK482" t="str">
            <v>&amp;^%</v>
          </cell>
          <cell r="DL482" t="str">
            <v>&amp;^%</v>
          </cell>
          <cell r="DN482" t="str">
            <v>Thanet</v>
          </cell>
          <cell r="DO482" t="str">
            <v>E07000114</v>
          </cell>
          <cell r="DP482">
            <v>9000</v>
          </cell>
          <cell r="DQ482">
            <v>13.1</v>
          </cell>
          <cell r="DR482">
            <v>37</v>
          </cell>
          <cell r="DS482">
            <v>1.7</v>
          </cell>
          <cell r="DT482">
            <v>37.200000000000003</v>
          </cell>
          <cell r="DU482">
            <v>2.1</v>
          </cell>
          <cell r="DV482" t="str">
            <v>&amp;^%</v>
          </cell>
          <cell r="DW482" t="str">
            <v>&amp;^%</v>
          </cell>
          <cell r="DX482" t="str">
            <v>&amp;^%</v>
          </cell>
          <cell r="DY482" t="str">
            <v>&amp;^%</v>
          </cell>
          <cell r="EA482" t="str">
            <v>Thanet</v>
          </cell>
          <cell r="EB482" t="str">
            <v>E07000114</v>
          </cell>
          <cell r="EC482">
            <v>8000</v>
          </cell>
          <cell r="ED482">
            <v>15.5</v>
          </cell>
          <cell r="EE482">
            <v>18043</v>
          </cell>
          <cell r="EF482">
            <v>15</v>
          </cell>
          <cell r="EG482">
            <v>21297</v>
          </cell>
          <cell r="EH482">
            <v>8.1</v>
          </cell>
          <cell r="EI482" t="str">
            <v>&amp;^%</v>
          </cell>
          <cell r="EJ482" t="str">
            <v>&amp;^%</v>
          </cell>
          <cell r="EK482" t="str">
            <v>&amp;^%</v>
          </cell>
          <cell r="EL482" t="str">
            <v>&amp;^%</v>
          </cell>
          <cell r="EN482" t="str">
            <v>Thanet</v>
          </cell>
          <cell r="EO482" t="str">
            <v>E07000114</v>
          </cell>
          <cell r="EP482">
            <v>9000</v>
          </cell>
          <cell r="EQ482">
            <v>13.1</v>
          </cell>
          <cell r="ER482">
            <v>9.4499999999999993</v>
          </cell>
          <cell r="ES482">
            <v>7.4</v>
          </cell>
          <cell r="ET482">
            <v>10.97</v>
          </cell>
          <cell r="EU482">
            <v>6.4</v>
          </cell>
          <cell r="EV482">
            <v>6.69</v>
          </cell>
          <cell r="EW482">
            <v>5.2</v>
          </cell>
          <cell r="EX482" t="str">
            <v>&amp;^%</v>
          </cell>
          <cell r="EY482" t="str">
            <v>&amp;^%</v>
          </cell>
          <cell r="FA482" t="str">
            <v>Thanet</v>
          </cell>
          <cell r="FB482" t="str">
            <v>E07000114</v>
          </cell>
          <cell r="FC482">
            <v>9000</v>
          </cell>
          <cell r="FD482">
            <v>13.1</v>
          </cell>
          <cell r="FE482">
            <v>365.9</v>
          </cell>
          <cell r="FF482">
            <v>7.6</v>
          </cell>
          <cell r="FG482">
            <v>408.4</v>
          </cell>
          <cell r="FH482">
            <v>6.1</v>
          </cell>
          <cell r="FI482">
            <v>233.7</v>
          </cell>
          <cell r="FJ482">
            <v>8</v>
          </cell>
          <cell r="FK482" t="str">
            <v>&amp;^%</v>
          </cell>
          <cell r="FL482" t="str">
            <v>&amp;^%</v>
          </cell>
          <cell r="FN482" t="str">
            <v>Thanet</v>
          </cell>
          <cell r="FO482" t="str">
            <v>E07000114</v>
          </cell>
          <cell r="FP482">
            <v>10000</v>
          </cell>
          <cell r="FQ482">
            <v>13.3</v>
          </cell>
          <cell r="FR482">
            <v>38.1</v>
          </cell>
          <cell r="FS482">
            <v>2</v>
          </cell>
          <cell r="FT482">
            <v>39</v>
          </cell>
          <cell r="FU482">
            <v>1.4</v>
          </cell>
          <cell r="FV482" t="str">
            <v>&amp;^%</v>
          </cell>
          <cell r="FW482" t="str">
            <v>&amp;^%</v>
          </cell>
          <cell r="FX482" t="str">
            <v>&amp;^%</v>
          </cell>
          <cell r="FY482" t="str">
            <v>&amp;^%</v>
          </cell>
          <cell r="GA482" t="str">
            <v>Thanet</v>
          </cell>
          <cell r="GB482" t="str">
            <v>E07000114</v>
          </cell>
          <cell r="GC482">
            <v>9000</v>
          </cell>
          <cell r="GD482">
            <v>15.7</v>
          </cell>
          <cell r="GE482">
            <v>23691</v>
          </cell>
          <cell r="GF482">
            <v>11</v>
          </cell>
          <cell r="GG482">
            <v>27067</v>
          </cell>
          <cell r="GH482">
            <v>10</v>
          </cell>
          <cell r="GI482" t="str">
            <v>&amp;^%</v>
          </cell>
          <cell r="GJ482" t="str">
            <v>&amp;^%</v>
          </cell>
          <cell r="GK482" t="str">
            <v>&amp;^%</v>
          </cell>
          <cell r="GL482" t="str">
            <v>&amp;^%</v>
          </cell>
          <cell r="GN482" t="str">
            <v>Thanet</v>
          </cell>
          <cell r="GO482" t="str">
            <v>E07000114</v>
          </cell>
          <cell r="GP482">
            <v>10000</v>
          </cell>
          <cell r="GQ482">
            <v>13.3</v>
          </cell>
          <cell r="GR482">
            <v>10.64</v>
          </cell>
          <cell r="GS482">
            <v>12</v>
          </cell>
          <cell r="GT482">
            <v>12.74</v>
          </cell>
          <cell r="GU482">
            <v>9</v>
          </cell>
          <cell r="GV482" t="str">
            <v>&amp;^%</v>
          </cell>
          <cell r="GW482" t="str">
            <v>&amp;^%</v>
          </cell>
          <cell r="GX482" t="str">
            <v>&amp;^%</v>
          </cell>
          <cell r="GY482" t="str">
            <v>&amp;^%</v>
          </cell>
        </row>
        <row r="483">
          <cell r="A483" t="str">
            <v>Tonbridge and Malling</v>
          </cell>
          <cell r="B483" t="str">
            <v>E07000115</v>
          </cell>
          <cell r="C483">
            <v>24000</v>
          </cell>
          <cell r="D483">
            <v>8.4</v>
          </cell>
          <cell r="E483">
            <v>534.29999999999995</v>
          </cell>
          <cell r="F483">
            <v>6.1</v>
          </cell>
          <cell r="G483">
            <v>605.6</v>
          </cell>
          <cell r="H483">
            <v>4.2</v>
          </cell>
          <cell r="I483">
            <v>315.89999999999998</v>
          </cell>
          <cell r="J483">
            <v>5.6</v>
          </cell>
          <cell r="K483" t="str">
            <v>&amp;^%</v>
          </cell>
          <cell r="L483" t="str">
            <v>&amp;^%</v>
          </cell>
          <cell r="N483" t="str">
            <v>Tonbridge and Malling</v>
          </cell>
          <cell r="O483" t="str">
            <v>E07000115</v>
          </cell>
          <cell r="P483">
            <v>35000</v>
          </cell>
          <cell r="Q483">
            <v>6.9</v>
          </cell>
          <cell r="R483">
            <v>38</v>
          </cell>
          <cell r="S483">
            <v>1.7</v>
          </cell>
          <cell r="T483">
            <v>40</v>
          </cell>
          <cell r="U483">
            <v>1</v>
          </cell>
          <cell r="V483">
            <v>35</v>
          </cell>
          <cell r="W483">
            <v>1.8</v>
          </cell>
          <cell r="X483" t="str">
            <v>&amp;^%</v>
          </cell>
          <cell r="Y483" t="str">
            <v>&amp;^%</v>
          </cell>
          <cell r="AA483" t="str">
            <v>Tonbridge and Malling</v>
          </cell>
          <cell r="AB483" t="str">
            <v>E07000115</v>
          </cell>
          <cell r="AC483">
            <v>31000</v>
          </cell>
          <cell r="AD483">
            <v>9</v>
          </cell>
          <cell r="AE483">
            <v>28213</v>
          </cell>
          <cell r="AF483">
            <v>7.8</v>
          </cell>
          <cell r="AG483">
            <v>31399</v>
          </cell>
          <cell r="AH483">
            <v>4.2</v>
          </cell>
          <cell r="AI483">
            <v>14726</v>
          </cell>
          <cell r="AJ483">
            <v>6.1</v>
          </cell>
          <cell r="AK483" t="str">
            <v>&amp;^%</v>
          </cell>
          <cell r="AL483" t="str">
            <v>&amp;^%</v>
          </cell>
          <cell r="AN483" t="str">
            <v>Tonbridge and Malling</v>
          </cell>
          <cell r="AO483" t="str">
            <v>E07000115</v>
          </cell>
          <cell r="AP483">
            <v>35000</v>
          </cell>
          <cell r="AQ483">
            <v>6.9</v>
          </cell>
          <cell r="AR483">
            <v>13.26</v>
          </cell>
          <cell r="AS483">
            <v>5.7</v>
          </cell>
          <cell r="AT483">
            <v>14.99</v>
          </cell>
          <cell r="AU483">
            <v>3.7</v>
          </cell>
          <cell r="AV483">
            <v>7.43</v>
          </cell>
          <cell r="AW483">
            <v>2.7</v>
          </cell>
          <cell r="AX483" t="str">
            <v>&amp;^%</v>
          </cell>
          <cell r="AY483" t="str">
            <v>&amp;^%</v>
          </cell>
          <cell r="BA483" t="str">
            <v>Tonbridge and Malling</v>
          </cell>
          <cell r="BB483" t="str">
            <v>E07000115</v>
          </cell>
          <cell r="BC483">
            <v>35000</v>
          </cell>
          <cell r="BD483">
            <v>6.9</v>
          </cell>
          <cell r="BE483">
            <v>526.79999999999995</v>
          </cell>
          <cell r="BF483">
            <v>6.2</v>
          </cell>
          <cell r="BG483">
            <v>599.5</v>
          </cell>
          <cell r="BH483">
            <v>3.6</v>
          </cell>
          <cell r="BI483">
            <v>290.3</v>
          </cell>
          <cell r="BJ483">
            <v>4.4000000000000004</v>
          </cell>
          <cell r="BK483" t="str">
            <v>&amp;^%</v>
          </cell>
          <cell r="BL483" t="str">
            <v>&amp;^%</v>
          </cell>
          <cell r="BN483" t="str">
            <v>Tonbridge and Malling</v>
          </cell>
          <cell r="BO483" t="str">
            <v>E07000115</v>
          </cell>
          <cell r="BP483">
            <v>47000</v>
          </cell>
          <cell r="BQ483">
            <v>5.9</v>
          </cell>
          <cell r="BR483">
            <v>37.4</v>
          </cell>
          <cell r="BS483">
            <v>0.4</v>
          </cell>
          <cell r="BT483">
            <v>34.200000000000003</v>
          </cell>
          <cell r="BU483">
            <v>2</v>
          </cell>
          <cell r="BV483">
            <v>13.9</v>
          </cell>
          <cell r="BW483">
            <v>18</v>
          </cell>
          <cell r="BX483" t="str">
            <v>&amp;^%</v>
          </cell>
          <cell r="BY483" t="str">
            <v>&amp;^%</v>
          </cell>
          <cell r="CA483" t="str">
            <v>Tonbridge and Malling</v>
          </cell>
          <cell r="CB483" t="str">
            <v>E07000115</v>
          </cell>
          <cell r="CC483">
            <v>41000</v>
          </cell>
          <cell r="CD483">
            <v>7.9</v>
          </cell>
          <cell r="CE483">
            <v>22450</v>
          </cell>
          <cell r="CF483">
            <v>9</v>
          </cell>
          <cell r="CG483">
            <v>25895</v>
          </cell>
          <cell r="CH483">
            <v>5</v>
          </cell>
          <cell r="CI483" t="str">
            <v>&amp;^%</v>
          </cell>
          <cell r="CJ483" t="str">
            <v>&amp;^%</v>
          </cell>
          <cell r="CK483" t="str">
            <v>&amp;^%</v>
          </cell>
          <cell r="CL483" t="str">
            <v>&amp;^%</v>
          </cell>
          <cell r="CN483" t="str">
            <v>Tonbridge and Malling</v>
          </cell>
          <cell r="CO483" t="str">
            <v>E07000115</v>
          </cell>
          <cell r="CP483">
            <v>47000</v>
          </cell>
          <cell r="CQ483">
            <v>5.9</v>
          </cell>
          <cell r="CR483">
            <v>11.72</v>
          </cell>
          <cell r="CS483">
            <v>6.2</v>
          </cell>
          <cell r="CT483">
            <v>14.33</v>
          </cell>
          <cell r="CU483">
            <v>3.5</v>
          </cell>
          <cell r="CV483">
            <v>6.87</v>
          </cell>
          <cell r="CW483">
            <v>2.2000000000000002</v>
          </cell>
          <cell r="CX483" t="str">
            <v>&amp;^%</v>
          </cell>
          <cell r="CY483" t="str">
            <v>&amp;^%</v>
          </cell>
          <cell r="DA483" t="str">
            <v>Tonbridge and Malling</v>
          </cell>
          <cell r="DB483" t="str">
            <v>E07000115</v>
          </cell>
          <cell r="DC483">
            <v>47000</v>
          </cell>
          <cell r="DD483">
            <v>5.9</v>
          </cell>
          <cell r="DE483">
            <v>440.7</v>
          </cell>
          <cell r="DF483">
            <v>6.5</v>
          </cell>
          <cell r="DG483">
            <v>490.4</v>
          </cell>
          <cell r="DH483">
            <v>4.0999999999999996</v>
          </cell>
          <cell r="DI483">
            <v>121.5</v>
          </cell>
          <cell r="DJ483">
            <v>16</v>
          </cell>
          <cell r="DK483" t="str">
            <v>&amp;^%</v>
          </cell>
          <cell r="DL483" t="str">
            <v>&amp;^%</v>
          </cell>
          <cell r="DN483" t="str">
            <v>Tonbridge and Malling</v>
          </cell>
          <cell r="DO483" t="str">
            <v>E07000115</v>
          </cell>
          <cell r="DP483">
            <v>11000</v>
          </cell>
          <cell r="DQ483">
            <v>12.1</v>
          </cell>
          <cell r="DR483">
            <v>37</v>
          </cell>
          <cell r="DS483">
            <v>0.9</v>
          </cell>
          <cell r="DT483">
            <v>37.200000000000003</v>
          </cell>
          <cell r="DU483">
            <v>1.3</v>
          </cell>
          <cell r="DV483">
            <v>32.5</v>
          </cell>
          <cell r="DW483">
            <v>2.7</v>
          </cell>
          <cell r="DX483" t="str">
            <v>&amp;^%</v>
          </cell>
          <cell r="DY483" t="str">
            <v>&amp;^%</v>
          </cell>
          <cell r="EA483" t="str">
            <v>Tonbridge and Malling</v>
          </cell>
          <cell r="EB483" t="str">
            <v>E07000115</v>
          </cell>
          <cell r="EC483">
            <v>10000</v>
          </cell>
          <cell r="ED483">
            <v>14.3</v>
          </cell>
          <cell r="EE483">
            <v>23588</v>
          </cell>
          <cell r="EF483">
            <v>20</v>
          </cell>
          <cell r="EG483">
            <v>31015</v>
          </cell>
          <cell r="EH483">
            <v>8.3000000000000007</v>
          </cell>
          <cell r="EI483" t="str">
            <v>&amp;^%</v>
          </cell>
          <cell r="EJ483" t="str">
            <v>&amp;^%</v>
          </cell>
          <cell r="EK483" t="str">
            <v>&amp;^%</v>
          </cell>
          <cell r="EL483" t="str">
            <v>&amp;^%</v>
          </cell>
          <cell r="EN483" t="str">
            <v>Tonbridge and Malling</v>
          </cell>
          <cell r="EO483" t="str">
            <v>E07000115</v>
          </cell>
          <cell r="EP483">
            <v>11000</v>
          </cell>
          <cell r="EQ483">
            <v>12.1</v>
          </cell>
          <cell r="ER483">
            <v>12.66</v>
          </cell>
          <cell r="ES483">
            <v>19</v>
          </cell>
          <cell r="ET483">
            <v>15.76</v>
          </cell>
          <cell r="EU483">
            <v>6.8</v>
          </cell>
          <cell r="EV483">
            <v>7.1</v>
          </cell>
          <cell r="EW483">
            <v>5.9</v>
          </cell>
          <cell r="EX483" t="str">
            <v>&amp;^%</v>
          </cell>
          <cell r="EY483" t="str">
            <v>&amp;^%</v>
          </cell>
          <cell r="FA483" t="str">
            <v>Tonbridge and Malling</v>
          </cell>
          <cell r="FB483" t="str">
            <v>E07000115</v>
          </cell>
          <cell r="FC483">
            <v>11000</v>
          </cell>
          <cell r="FD483">
            <v>12.1</v>
          </cell>
          <cell r="FE483">
            <v>452.7</v>
          </cell>
          <cell r="FF483">
            <v>18</v>
          </cell>
          <cell r="FG483">
            <v>586</v>
          </cell>
          <cell r="FH483">
            <v>7</v>
          </cell>
          <cell r="FI483">
            <v>266.3</v>
          </cell>
          <cell r="FJ483">
            <v>7.6</v>
          </cell>
          <cell r="FK483" t="str">
            <v>&amp;^%</v>
          </cell>
          <cell r="FL483" t="str">
            <v>&amp;^%</v>
          </cell>
          <cell r="FN483" t="str">
            <v>Tonbridge and Malling</v>
          </cell>
          <cell r="FO483" t="str">
            <v>E07000115</v>
          </cell>
          <cell r="FP483">
            <v>24000</v>
          </cell>
          <cell r="FQ483">
            <v>8.4</v>
          </cell>
          <cell r="FR483">
            <v>40</v>
          </cell>
          <cell r="FS483">
            <v>1.5</v>
          </cell>
          <cell r="FT483">
            <v>41.3</v>
          </cell>
          <cell r="FU483">
            <v>1.2</v>
          </cell>
          <cell r="FV483">
            <v>35.700000000000003</v>
          </cell>
          <cell r="FW483">
            <v>2.2000000000000002</v>
          </cell>
          <cell r="FX483" t="str">
            <v>&amp;^%</v>
          </cell>
          <cell r="FY483" t="str">
            <v>&amp;^%</v>
          </cell>
          <cell r="GA483" t="str">
            <v>Tonbridge and Malling</v>
          </cell>
          <cell r="GB483" t="str">
            <v>E07000115</v>
          </cell>
          <cell r="GC483">
            <v>21000</v>
          </cell>
          <cell r="GD483">
            <v>11.3</v>
          </cell>
          <cell r="GE483">
            <v>28703</v>
          </cell>
          <cell r="GF483">
            <v>7.8</v>
          </cell>
          <cell r="GG483">
            <v>31576</v>
          </cell>
          <cell r="GH483">
            <v>4.7</v>
          </cell>
          <cell r="GI483">
            <v>16576</v>
          </cell>
          <cell r="GJ483">
            <v>7.8</v>
          </cell>
          <cell r="GK483" t="str">
            <v>&amp;^%</v>
          </cell>
          <cell r="GL483" t="str">
            <v>&amp;^%</v>
          </cell>
          <cell r="GN483" t="str">
            <v>Tonbridge and Malling</v>
          </cell>
          <cell r="GO483" t="str">
            <v>E07000115</v>
          </cell>
          <cell r="GP483">
            <v>24000</v>
          </cell>
          <cell r="GQ483">
            <v>8.4</v>
          </cell>
          <cell r="GR483">
            <v>13.24</v>
          </cell>
          <cell r="GS483">
            <v>6.1</v>
          </cell>
          <cell r="GT483">
            <v>14.68</v>
          </cell>
          <cell r="GU483">
            <v>4.4000000000000004</v>
          </cell>
          <cell r="GV483">
            <v>7.59</v>
          </cell>
          <cell r="GW483">
            <v>3.4</v>
          </cell>
          <cell r="GX483" t="str">
            <v>&amp;^%</v>
          </cell>
          <cell r="GY483" t="str">
            <v>&amp;^%</v>
          </cell>
        </row>
        <row r="484">
          <cell r="A484" t="str">
            <v>Tunbridge Wells</v>
          </cell>
          <cell r="B484" t="str">
            <v>E07000116</v>
          </cell>
          <cell r="C484">
            <v>14000</v>
          </cell>
          <cell r="D484">
            <v>11.2</v>
          </cell>
          <cell r="E484">
            <v>610.6</v>
          </cell>
          <cell r="F484">
            <v>9.1999999999999993</v>
          </cell>
          <cell r="G484">
            <v>715.3</v>
          </cell>
          <cell r="H484">
            <v>7.3</v>
          </cell>
          <cell r="I484">
            <v>314.7</v>
          </cell>
          <cell r="J484">
            <v>11</v>
          </cell>
          <cell r="K484" t="str">
            <v>&amp;^%</v>
          </cell>
          <cell r="L484" t="str">
            <v>&amp;^%</v>
          </cell>
          <cell r="N484" t="str">
            <v>Tunbridge Wells</v>
          </cell>
          <cell r="O484" t="str">
            <v>E07000116</v>
          </cell>
          <cell r="P484">
            <v>27000</v>
          </cell>
          <cell r="Q484">
            <v>8</v>
          </cell>
          <cell r="R484">
            <v>37.5</v>
          </cell>
          <cell r="S484">
            <v>1.7</v>
          </cell>
          <cell r="T484">
            <v>39.299999999999997</v>
          </cell>
          <cell r="U484">
            <v>1</v>
          </cell>
          <cell r="V484">
            <v>35</v>
          </cell>
          <cell r="W484">
            <v>1.5</v>
          </cell>
          <cell r="X484" t="str">
            <v>&amp;^%</v>
          </cell>
          <cell r="Y484" t="str">
            <v>&amp;^%</v>
          </cell>
          <cell r="AA484" t="str">
            <v>Tunbridge Wells</v>
          </cell>
          <cell r="AB484" t="str">
            <v>E07000116</v>
          </cell>
          <cell r="AC484">
            <v>25000</v>
          </cell>
          <cell r="AD484">
            <v>10.4</v>
          </cell>
          <cell r="AE484">
            <v>28707</v>
          </cell>
          <cell r="AF484">
            <v>10</v>
          </cell>
          <cell r="AG484">
            <v>34038</v>
          </cell>
          <cell r="AH484">
            <v>6.6</v>
          </cell>
          <cell r="AI484">
            <v>16435</v>
          </cell>
          <cell r="AJ484">
            <v>5.4</v>
          </cell>
          <cell r="AK484" t="str">
            <v>&amp;^%</v>
          </cell>
          <cell r="AL484" t="str">
            <v>&amp;^%</v>
          </cell>
          <cell r="AN484" t="str">
            <v>Tunbridge Wells</v>
          </cell>
          <cell r="AO484" t="str">
            <v>E07000116</v>
          </cell>
          <cell r="AP484">
            <v>27000</v>
          </cell>
          <cell r="AQ484">
            <v>8</v>
          </cell>
          <cell r="AR484">
            <v>14.23</v>
          </cell>
          <cell r="AS484">
            <v>7.8</v>
          </cell>
          <cell r="AT484">
            <v>16.13</v>
          </cell>
          <cell r="AU484">
            <v>5.0999999999999996</v>
          </cell>
          <cell r="AV484">
            <v>7.74</v>
          </cell>
          <cell r="AW484">
            <v>5.5</v>
          </cell>
          <cell r="AX484" t="str">
            <v>&amp;^%</v>
          </cell>
          <cell r="AY484" t="str">
            <v>&amp;^%</v>
          </cell>
          <cell r="BA484" t="str">
            <v>Tunbridge Wells</v>
          </cell>
          <cell r="BB484" t="str">
            <v>E07000116</v>
          </cell>
          <cell r="BC484">
            <v>27000</v>
          </cell>
          <cell r="BD484">
            <v>8</v>
          </cell>
          <cell r="BE484">
            <v>554.6</v>
          </cell>
          <cell r="BF484">
            <v>6.5</v>
          </cell>
          <cell r="BG484">
            <v>633.79999999999995</v>
          </cell>
          <cell r="BH484">
            <v>5.0999999999999996</v>
          </cell>
          <cell r="BI484">
            <v>311.5</v>
          </cell>
          <cell r="BJ484">
            <v>5.4</v>
          </cell>
          <cell r="BK484" t="str">
            <v>&amp;^%</v>
          </cell>
          <cell r="BL484" t="str">
            <v>&amp;^%</v>
          </cell>
          <cell r="BN484" t="str">
            <v>Tunbridge Wells</v>
          </cell>
          <cell r="BO484" t="str">
            <v>E07000116</v>
          </cell>
          <cell r="BP484">
            <v>38000</v>
          </cell>
          <cell r="BQ484">
            <v>6.6</v>
          </cell>
          <cell r="BR484">
            <v>37</v>
          </cell>
          <cell r="BS484">
            <v>1.7</v>
          </cell>
          <cell r="BT484">
            <v>32.6</v>
          </cell>
          <cell r="BU484">
            <v>2.2999999999999998</v>
          </cell>
          <cell r="BV484">
            <v>13</v>
          </cell>
          <cell r="BW484">
            <v>16</v>
          </cell>
          <cell r="BX484" t="str">
            <v>&amp;^%</v>
          </cell>
          <cell r="BY484" t="str">
            <v>&amp;^%</v>
          </cell>
          <cell r="CA484" t="str">
            <v>Tunbridge Wells</v>
          </cell>
          <cell r="CB484" t="str">
            <v>E07000116</v>
          </cell>
          <cell r="CC484">
            <v>34000</v>
          </cell>
          <cell r="CD484">
            <v>8.5</v>
          </cell>
          <cell r="CE484">
            <v>23835</v>
          </cell>
          <cell r="CF484">
            <v>11</v>
          </cell>
          <cell r="CG484">
            <v>27812</v>
          </cell>
          <cell r="CH484">
            <v>6.6</v>
          </cell>
          <cell r="CI484">
            <v>6047</v>
          </cell>
          <cell r="CJ484">
            <v>18</v>
          </cell>
          <cell r="CK484" t="str">
            <v>&amp;^%</v>
          </cell>
          <cell r="CL484" t="str">
            <v>&amp;^%</v>
          </cell>
          <cell r="CN484" t="str">
            <v>Tunbridge Wells</v>
          </cell>
          <cell r="CO484" t="str">
            <v>E07000116</v>
          </cell>
          <cell r="CP484">
            <v>38000</v>
          </cell>
          <cell r="CQ484">
            <v>6.6</v>
          </cell>
          <cell r="CR484">
            <v>12.22</v>
          </cell>
          <cell r="CS484">
            <v>7.8</v>
          </cell>
          <cell r="CT484">
            <v>15.38</v>
          </cell>
          <cell r="CU484">
            <v>4.7</v>
          </cell>
          <cell r="CV484">
            <v>6.69</v>
          </cell>
          <cell r="CW484">
            <v>3</v>
          </cell>
          <cell r="CX484" t="str">
            <v>&amp;^%</v>
          </cell>
          <cell r="CY484" t="str">
            <v>&amp;^%</v>
          </cell>
          <cell r="DA484" t="str">
            <v>Tunbridge Wells</v>
          </cell>
          <cell r="DB484" t="str">
            <v>E07000116</v>
          </cell>
          <cell r="DC484">
            <v>38000</v>
          </cell>
          <cell r="DD484">
            <v>6.6</v>
          </cell>
          <cell r="DE484">
            <v>439.3</v>
          </cell>
          <cell r="DF484">
            <v>8.9</v>
          </cell>
          <cell r="DG484">
            <v>501.7</v>
          </cell>
          <cell r="DH484">
            <v>5.3</v>
          </cell>
          <cell r="DI484">
            <v>99.7</v>
          </cell>
          <cell r="DJ484">
            <v>20</v>
          </cell>
          <cell r="DK484" t="str">
            <v>&amp;^%</v>
          </cell>
          <cell r="DL484" t="str">
            <v>&amp;^%</v>
          </cell>
          <cell r="DN484" t="str">
            <v>Tunbridge Wells</v>
          </cell>
          <cell r="DO484" t="str">
            <v>E07000116</v>
          </cell>
          <cell r="DP484">
            <v>12000</v>
          </cell>
          <cell r="DQ484">
            <v>11.4</v>
          </cell>
          <cell r="DR484">
            <v>37.5</v>
          </cell>
          <cell r="DS484">
            <v>1.9</v>
          </cell>
          <cell r="DT484">
            <v>38.1</v>
          </cell>
          <cell r="DU484">
            <v>1.4</v>
          </cell>
          <cell r="DV484">
            <v>33</v>
          </cell>
          <cell r="DW484">
            <v>4.8</v>
          </cell>
          <cell r="DX484" t="str">
            <v>&amp;^%</v>
          </cell>
          <cell r="DY484" t="str">
            <v>&amp;^%</v>
          </cell>
          <cell r="EA484" t="str">
            <v>Tunbridge Wells</v>
          </cell>
          <cell r="EB484" t="str">
            <v>E07000116</v>
          </cell>
          <cell r="EC484">
            <v>11000</v>
          </cell>
          <cell r="ED484">
            <v>13.6</v>
          </cell>
          <cell r="EE484">
            <v>25284</v>
          </cell>
          <cell r="EF484">
            <v>12</v>
          </cell>
          <cell r="EG484">
            <v>28252</v>
          </cell>
          <cell r="EH484">
            <v>6.9</v>
          </cell>
          <cell r="EI484" t="str">
            <v>&amp;^%</v>
          </cell>
          <cell r="EJ484" t="str">
            <v>&amp;^%</v>
          </cell>
          <cell r="EK484" t="str">
            <v>&amp;^%</v>
          </cell>
          <cell r="EL484" t="str">
            <v>&amp;^%</v>
          </cell>
          <cell r="EN484" t="str">
            <v>Tunbridge Wells</v>
          </cell>
          <cell r="EO484" t="str">
            <v>E07000116</v>
          </cell>
          <cell r="EP484">
            <v>12000</v>
          </cell>
          <cell r="EQ484">
            <v>11.4</v>
          </cell>
          <cell r="ER484">
            <v>12.73</v>
          </cell>
          <cell r="ES484">
            <v>13</v>
          </cell>
          <cell r="ET484">
            <v>14.1</v>
          </cell>
          <cell r="EU484">
            <v>5.7</v>
          </cell>
          <cell r="EV484">
            <v>7.67</v>
          </cell>
          <cell r="EW484">
            <v>8.1</v>
          </cell>
          <cell r="EX484" t="str">
            <v>&amp;^%</v>
          </cell>
          <cell r="EY484" t="str">
            <v>&amp;^%</v>
          </cell>
          <cell r="FA484" t="str">
            <v>Tunbridge Wells</v>
          </cell>
          <cell r="FB484" t="str">
            <v>E07000116</v>
          </cell>
          <cell r="FC484">
            <v>12000</v>
          </cell>
          <cell r="FD484">
            <v>11.4</v>
          </cell>
          <cell r="FE484">
            <v>497.7</v>
          </cell>
          <cell r="FF484">
            <v>9.6</v>
          </cell>
          <cell r="FG484">
            <v>537.79999999999995</v>
          </cell>
          <cell r="FH484">
            <v>5.4</v>
          </cell>
          <cell r="FI484">
            <v>283.60000000000002</v>
          </cell>
          <cell r="FJ484">
            <v>7.9</v>
          </cell>
          <cell r="FK484" t="str">
            <v>&amp;^%</v>
          </cell>
          <cell r="FL484" t="str">
            <v>&amp;^%</v>
          </cell>
          <cell r="FN484" t="str">
            <v>Tunbridge Wells</v>
          </cell>
          <cell r="FO484" t="str">
            <v>E07000116</v>
          </cell>
          <cell r="FP484">
            <v>14000</v>
          </cell>
          <cell r="FQ484">
            <v>11.2</v>
          </cell>
          <cell r="FR484">
            <v>39.9</v>
          </cell>
          <cell r="FS484">
            <v>2.1</v>
          </cell>
          <cell r="FT484">
            <v>40.299999999999997</v>
          </cell>
          <cell r="FU484">
            <v>1.3</v>
          </cell>
          <cell r="FV484">
            <v>35</v>
          </cell>
          <cell r="FW484">
            <v>1.7</v>
          </cell>
          <cell r="FX484" t="str">
            <v>&amp;^%</v>
          </cell>
          <cell r="FY484" t="str">
            <v>&amp;^%</v>
          </cell>
          <cell r="GA484" t="str">
            <v>Tunbridge Wells</v>
          </cell>
          <cell r="GB484" t="str">
            <v>E07000116</v>
          </cell>
          <cell r="GC484">
            <v>14000</v>
          </cell>
          <cell r="GD484">
            <v>15.3</v>
          </cell>
          <cell r="GE484">
            <v>31219</v>
          </cell>
          <cell r="GF484">
            <v>15</v>
          </cell>
          <cell r="GG484">
            <v>38615</v>
          </cell>
          <cell r="GH484">
            <v>9.6999999999999993</v>
          </cell>
          <cell r="GI484" t="str">
            <v>&amp;^%</v>
          </cell>
          <cell r="GJ484" t="str">
            <v>&amp;^%</v>
          </cell>
          <cell r="GK484" t="str">
            <v>&amp;^%</v>
          </cell>
          <cell r="GL484" t="str">
            <v>&amp;^%</v>
          </cell>
          <cell r="GN484" t="str">
            <v>Tunbridge Wells</v>
          </cell>
          <cell r="GO484" t="str">
            <v>E07000116</v>
          </cell>
          <cell r="GP484">
            <v>14000</v>
          </cell>
          <cell r="GQ484">
            <v>11.2</v>
          </cell>
          <cell r="GR484">
            <v>15.83</v>
          </cell>
          <cell r="GS484">
            <v>9.4</v>
          </cell>
          <cell r="GT484">
            <v>17.760000000000002</v>
          </cell>
          <cell r="GU484">
            <v>7.4</v>
          </cell>
          <cell r="GV484">
            <v>7.72</v>
          </cell>
          <cell r="GW484">
            <v>8.6999999999999993</v>
          </cell>
          <cell r="GX484" t="str">
            <v>&amp;^%</v>
          </cell>
          <cell r="GY484" t="str">
            <v>&amp;^%</v>
          </cell>
        </row>
        <row r="485">
          <cell r="A485" t="str">
            <v>Cherwell</v>
          </cell>
          <cell r="B485" t="str">
            <v>E07000177</v>
          </cell>
          <cell r="C485">
            <v>24000</v>
          </cell>
          <cell r="D485">
            <v>8.5</v>
          </cell>
          <cell r="E485">
            <v>517.4</v>
          </cell>
          <cell r="F485">
            <v>5.6</v>
          </cell>
          <cell r="G485">
            <v>604.9</v>
          </cell>
          <cell r="H485">
            <v>4.7</v>
          </cell>
          <cell r="I485">
            <v>303.3</v>
          </cell>
          <cell r="J485">
            <v>6.1</v>
          </cell>
          <cell r="K485" t="str">
            <v>&amp;^%</v>
          </cell>
          <cell r="L485" t="str">
            <v>&amp;^%</v>
          </cell>
          <cell r="N485" t="str">
            <v>Cherwell</v>
          </cell>
          <cell r="O485" t="str">
            <v>E07000177</v>
          </cell>
          <cell r="P485">
            <v>38000</v>
          </cell>
          <cell r="Q485">
            <v>6.7</v>
          </cell>
          <cell r="R485">
            <v>39</v>
          </cell>
          <cell r="S485">
            <v>1.6</v>
          </cell>
          <cell r="T485">
            <v>39.700000000000003</v>
          </cell>
          <cell r="U485">
            <v>0.8</v>
          </cell>
          <cell r="V485">
            <v>35</v>
          </cell>
          <cell r="W485">
            <v>1.4</v>
          </cell>
          <cell r="X485" t="str">
            <v>&amp;^%</v>
          </cell>
          <cell r="Y485" t="str">
            <v>&amp;^%</v>
          </cell>
          <cell r="AA485" t="str">
            <v>Cherwell</v>
          </cell>
          <cell r="AB485" t="str">
            <v>E07000177</v>
          </cell>
          <cell r="AC485">
            <v>31000</v>
          </cell>
          <cell r="AD485">
            <v>12.2</v>
          </cell>
          <cell r="AE485">
            <v>26899</v>
          </cell>
          <cell r="AF485">
            <v>13</v>
          </cell>
          <cell r="AG485">
            <v>29771</v>
          </cell>
          <cell r="AH485">
            <v>8.9</v>
          </cell>
          <cell r="AI485" t="str">
            <v>&amp;^%</v>
          </cell>
          <cell r="AJ485" t="str">
            <v>&amp;^%</v>
          </cell>
          <cell r="AK485" t="str">
            <v>&amp;^%</v>
          </cell>
          <cell r="AL485" t="str">
            <v>&amp;^%</v>
          </cell>
          <cell r="AN485" t="str">
            <v>Cherwell</v>
          </cell>
          <cell r="AO485" t="str">
            <v>E07000177</v>
          </cell>
          <cell r="AP485">
            <v>38000</v>
          </cell>
          <cell r="AQ485">
            <v>6.7</v>
          </cell>
          <cell r="AR485">
            <v>12.37</v>
          </cell>
          <cell r="AS485">
            <v>6</v>
          </cell>
          <cell r="AT485">
            <v>14.13</v>
          </cell>
          <cell r="AU485">
            <v>3.8</v>
          </cell>
          <cell r="AV485">
            <v>7.29</v>
          </cell>
          <cell r="AW485">
            <v>4.5</v>
          </cell>
          <cell r="AX485" t="str">
            <v>&amp;^%</v>
          </cell>
          <cell r="AY485" t="str">
            <v>&amp;^%</v>
          </cell>
          <cell r="BA485" t="str">
            <v>Cherwell</v>
          </cell>
          <cell r="BB485" t="str">
            <v>E07000177</v>
          </cell>
          <cell r="BC485">
            <v>38000</v>
          </cell>
          <cell r="BD485">
            <v>6.7</v>
          </cell>
          <cell r="BE485">
            <v>489.3</v>
          </cell>
          <cell r="BF485">
            <v>4.7</v>
          </cell>
          <cell r="BG485">
            <v>561</v>
          </cell>
          <cell r="BH485">
            <v>3.7</v>
          </cell>
          <cell r="BI485">
            <v>275.3</v>
          </cell>
          <cell r="BJ485">
            <v>3.6</v>
          </cell>
          <cell r="BK485" t="str">
            <v>&amp;^%</v>
          </cell>
          <cell r="BL485" t="str">
            <v>&amp;^%</v>
          </cell>
          <cell r="BN485" t="str">
            <v>Cherwell</v>
          </cell>
          <cell r="BO485" t="str">
            <v>E07000177</v>
          </cell>
          <cell r="BP485">
            <v>50000</v>
          </cell>
          <cell r="BQ485">
            <v>5.7</v>
          </cell>
          <cell r="BR485">
            <v>37.5</v>
          </cell>
          <cell r="BS485">
            <v>0.5</v>
          </cell>
          <cell r="BT485">
            <v>33.799999999999997</v>
          </cell>
          <cell r="BU485">
            <v>1.9</v>
          </cell>
          <cell r="BV485">
            <v>12.5</v>
          </cell>
          <cell r="BW485">
            <v>14</v>
          </cell>
          <cell r="BX485" t="str">
            <v>&amp;^%</v>
          </cell>
          <cell r="BY485" t="str">
            <v>&amp;^%</v>
          </cell>
          <cell r="CA485" t="str">
            <v>Cherwell</v>
          </cell>
          <cell r="CB485" t="str">
            <v>E07000177</v>
          </cell>
          <cell r="CC485">
            <v>42000</v>
          </cell>
          <cell r="CD485">
            <v>9.6999999999999993</v>
          </cell>
          <cell r="CE485">
            <v>22708</v>
          </cell>
          <cell r="CF485">
            <v>13</v>
          </cell>
          <cell r="CG485">
            <v>25190</v>
          </cell>
          <cell r="CH485">
            <v>7.4</v>
          </cell>
          <cell r="CI485" t="str">
            <v>&amp;^%</v>
          </cell>
          <cell r="CJ485" t="str">
            <v>&amp;^%</v>
          </cell>
          <cell r="CK485" t="str">
            <v>&amp;^%</v>
          </cell>
          <cell r="CL485" t="str">
            <v>&amp;^%</v>
          </cell>
          <cell r="CN485" t="str">
            <v>Cherwell</v>
          </cell>
          <cell r="CO485" t="str">
            <v>E07000177</v>
          </cell>
          <cell r="CP485">
            <v>50000</v>
          </cell>
          <cell r="CQ485">
            <v>5.7</v>
          </cell>
          <cell r="CR485">
            <v>11.04</v>
          </cell>
          <cell r="CS485">
            <v>5.8</v>
          </cell>
          <cell r="CT485">
            <v>13.86</v>
          </cell>
          <cell r="CU485">
            <v>3.6</v>
          </cell>
          <cell r="CV485">
            <v>6.5</v>
          </cell>
          <cell r="CW485">
            <v>1.7</v>
          </cell>
          <cell r="CX485" t="str">
            <v>&amp;^%</v>
          </cell>
          <cell r="CY485" t="str">
            <v>&amp;^%</v>
          </cell>
          <cell r="DA485" t="str">
            <v>Cherwell</v>
          </cell>
          <cell r="DB485" t="str">
            <v>E07000177</v>
          </cell>
          <cell r="DC485">
            <v>50000</v>
          </cell>
          <cell r="DD485">
            <v>5.7</v>
          </cell>
          <cell r="DE485">
            <v>421.8</v>
          </cell>
          <cell r="DF485">
            <v>5.5</v>
          </cell>
          <cell r="DG485">
            <v>468.3</v>
          </cell>
          <cell r="DH485">
            <v>4.0999999999999996</v>
          </cell>
          <cell r="DI485">
            <v>110</v>
          </cell>
          <cell r="DJ485">
            <v>14</v>
          </cell>
          <cell r="DK485" t="str">
            <v>&amp;^%</v>
          </cell>
          <cell r="DL485" t="str">
            <v>&amp;^%</v>
          </cell>
          <cell r="DN485" t="str">
            <v>Cherwell</v>
          </cell>
          <cell r="DO485" t="str">
            <v>E07000177</v>
          </cell>
          <cell r="DP485">
            <v>14000</v>
          </cell>
          <cell r="DQ485">
            <v>10.9</v>
          </cell>
          <cell r="DR485">
            <v>37.5</v>
          </cell>
          <cell r="DS485">
            <v>1.7</v>
          </cell>
          <cell r="DT485">
            <v>37.799999999999997</v>
          </cell>
          <cell r="DU485">
            <v>1.1000000000000001</v>
          </cell>
          <cell r="DV485">
            <v>32.5</v>
          </cell>
          <cell r="DW485">
            <v>3.2</v>
          </cell>
          <cell r="DX485" t="str">
            <v>&amp;^%</v>
          </cell>
          <cell r="DY485" t="str">
            <v>&amp;^%</v>
          </cell>
          <cell r="EA485" t="str">
            <v>Cherwell</v>
          </cell>
          <cell r="EB485" t="str">
            <v>E07000177</v>
          </cell>
          <cell r="EC485" t="str">
            <v>&amp;^%</v>
          </cell>
          <cell r="ED485" t="str">
            <v>&amp;^%</v>
          </cell>
          <cell r="EE485" t="str">
            <v>&amp;^%</v>
          </cell>
          <cell r="EF485" t="str">
            <v>&amp;^%</v>
          </cell>
          <cell r="EG485" t="str">
            <v>&amp;^%</v>
          </cell>
          <cell r="EH485" t="str">
            <v>&amp;^%</v>
          </cell>
          <cell r="EI485" t="str">
            <v>&amp;^%</v>
          </cell>
          <cell r="EJ485" t="str">
            <v>&amp;^%</v>
          </cell>
          <cell r="EK485" t="str">
            <v>&amp;^%</v>
          </cell>
          <cell r="EL485" t="str">
            <v>&amp;^%</v>
          </cell>
          <cell r="EN485" t="str">
            <v>Cherwell</v>
          </cell>
          <cell r="EO485" t="str">
            <v>E07000177</v>
          </cell>
          <cell r="EP485">
            <v>14000</v>
          </cell>
          <cell r="EQ485">
            <v>10.9</v>
          </cell>
          <cell r="ER485">
            <v>11.11</v>
          </cell>
          <cell r="ES485">
            <v>10</v>
          </cell>
          <cell r="ET485">
            <v>12.77</v>
          </cell>
          <cell r="EU485">
            <v>5.0999999999999996</v>
          </cell>
          <cell r="EV485">
            <v>6.88</v>
          </cell>
          <cell r="EW485">
            <v>4.7</v>
          </cell>
          <cell r="EX485" t="str">
            <v>&amp;^%</v>
          </cell>
          <cell r="EY485" t="str">
            <v>&amp;^%</v>
          </cell>
          <cell r="FA485" t="str">
            <v>Cherwell</v>
          </cell>
          <cell r="FB485" t="str">
            <v>E07000177</v>
          </cell>
          <cell r="FC485">
            <v>14000</v>
          </cell>
          <cell r="FD485">
            <v>10.9</v>
          </cell>
          <cell r="FE485">
            <v>432.9</v>
          </cell>
          <cell r="FF485">
            <v>9.5</v>
          </cell>
          <cell r="FG485">
            <v>482.8</v>
          </cell>
          <cell r="FH485">
            <v>5.2</v>
          </cell>
          <cell r="FI485">
            <v>264.8</v>
          </cell>
          <cell r="FJ485">
            <v>7.1</v>
          </cell>
          <cell r="FK485" t="str">
            <v>&amp;^%</v>
          </cell>
          <cell r="FL485" t="str">
            <v>&amp;^%</v>
          </cell>
          <cell r="FN485" t="str">
            <v>Cherwell</v>
          </cell>
          <cell r="FO485" t="str">
            <v>E07000177</v>
          </cell>
          <cell r="FP485">
            <v>24000</v>
          </cell>
          <cell r="FQ485">
            <v>8.5</v>
          </cell>
          <cell r="FR485">
            <v>39.9</v>
          </cell>
          <cell r="FS485">
            <v>0.9</v>
          </cell>
          <cell r="FT485">
            <v>40.799999999999997</v>
          </cell>
          <cell r="FU485">
            <v>1.1000000000000001</v>
          </cell>
          <cell r="FV485">
            <v>36</v>
          </cell>
          <cell r="FW485">
            <v>1.8</v>
          </cell>
          <cell r="FX485" t="str">
            <v>&amp;^%</v>
          </cell>
          <cell r="FY485" t="str">
            <v>&amp;^%</v>
          </cell>
          <cell r="GA485" t="str">
            <v>Cherwell</v>
          </cell>
          <cell r="GB485" t="str">
            <v>E07000177</v>
          </cell>
          <cell r="GC485">
            <v>21000</v>
          </cell>
          <cell r="GD485">
            <v>10.1</v>
          </cell>
          <cell r="GE485">
            <v>27864</v>
          </cell>
          <cell r="GF485">
            <v>7.6</v>
          </cell>
          <cell r="GG485">
            <v>32535</v>
          </cell>
          <cell r="GH485">
            <v>5.8</v>
          </cell>
          <cell r="GI485">
            <v>16869</v>
          </cell>
          <cell r="GJ485">
            <v>7.4</v>
          </cell>
          <cell r="GK485" t="str">
            <v>&amp;^%</v>
          </cell>
          <cell r="GL485" t="str">
            <v>&amp;^%</v>
          </cell>
          <cell r="GN485" t="str">
            <v>Cherwell</v>
          </cell>
          <cell r="GO485" t="str">
            <v>E07000177</v>
          </cell>
          <cell r="GP485">
            <v>24000</v>
          </cell>
          <cell r="GQ485">
            <v>8.5</v>
          </cell>
          <cell r="GR485">
            <v>12.75</v>
          </cell>
          <cell r="GS485">
            <v>6.4</v>
          </cell>
          <cell r="GT485">
            <v>14.84</v>
          </cell>
          <cell r="GU485">
            <v>4.9000000000000004</v>
          </cell>
          <cell r="GV485">
            <v>7.51</v>
          </cell>
          <cell r="GW485">
            <v>6.9</v>
          </cell>
          <cell r="GX485" t="str">
            <v>&amp;^%</v>
          </cell>
          <cell r="GY485" t="str">
            <v>&amp;^%</v>
          </cell>
        </row>
        <row r="486">
          <cell r="A486" t="str">
            <v>Oxford</v>
          </cell>
          <cell r="B486" t="str">
            <v>E07000178</v>
          </cell>
          <cell r="C486">
            <v>41000</v>
          </cell>
          <cell r="D486">
            <v>6.8</v>
          </cell>
          <cell r="E486">
            <v>584.6</v>
          </cell>
          <cell r="F486">
            <v>4</v>
          </cell>
          <cell r="G486">
            <v>670.7</v>
          </cell>
          <cell r="H486">
            <v>4.2</v>
          </cell>
          <cell r="I486">
            <v>310.3</v>
          </cell>
          <cell r="J486">
            <v>4.5</v>
          </cell>
          <cell r="K486" t="str">
            <v>&amp;^%</v>
          </cell>
          <cell r="L486" t="str">
            <v>&amp;^%</v>
          </cell>
          <cell r="N486" t="str">
            <v>Oxford</v>
          </cell>
          <cell r="O486" t="str">
            <v>E07000178</v>
          </cell>
          <cell r="P486">
            <v>70000</v>
          </cell>
          <cell r="Q486">
            <v>5</v>
          </cell>
          <cell r="R486">
            <v>37.5</v>
          </cell>
          <cell r="S486">
            <v>0</v>
          </cell>
          <cell r="T486">
            <v>38.700000000000003</v>
          </cell>
          <cell r="U486">
            <v>0.7</v>
          </cell>
          <cell r="V486">
            <v>35</v>
          </cell>
          <cell r="W486">
            <v>0.4</v>
          </cell>
          <cell r="X486">
            <v>44</v>
          </cell>
          <cell r="Y486">
            <v>15</v>
          </cell>
          <cell r="AA486" t="str">
            <v>Oxford</v>
          </cell>
          <cell r="AB486" t="str">
            <v>E07000178</v>
          </cell>
          <cell r="AC486">
            <v>62000</v>
          </cell>
          <cell r="AD486">
            <v>6.7</v>
          </cell>
          <cell r="AE486">
            <v>28969</v>
          </cell>
          <cell r="AF486">
            <v>5.8</v>
          </cell>
          <cell r="AG486">
            <v>32240</v>
          </cell>
          <cell r="AH486">
            <v>5</v>
          </cell>
          <cell r="AI486">
            <v>16131</v>
          </cell>
          <cell r="AJ486">
            <v>10</v>
          </cell>
          <cell r="AK486" t="str">
            <v>&amp;^%</v>
          </cell>
          <cell r="AL486" t="str">
            <v>&amp;^%</v>
          </cell>
          <cell r="AN486" t="str">
            <v>Oxford</v>
          </cell>
          <cell r="AO486" t="str">
            <v>E07000178</v>
          </cell>
          <cell r="AP486">
            <v>70000</v>
          </cell>
          <cell r="AQ486">
            <v>5</v>
          </cell>
          <cell r="AR486">
            <v>14.28</v>
          </cell>
          <cell r="AS486">
            <v>3.1</v>
          </cell>
          <cell r="AT486">
            <v>15.72</v>
          </cell>
          <cell r="AU486">
            <v>3.1</v>
          </cell>
          <cell r="AV486">
            <v>7.75</v>
          </cell>
          <cell r="AW486">
            <v>4</v>
          </cell>
          <cell r="AX486" t="str">
            <v>&amp;^%</v>
          </cell>
          <cell r="AY486" t="str">
            <v>&amp;^%</v>
          </cell>
          <cell r="BA486" t="str">
            <v>Oxford</v>
          </cell>
          <cell r="BB486" t="str">
            <v>E07000178</v>
          </cell>
          <cell r="BC486">
            <v>70000</v>
          </cell>
          <cell r="BD486">
            <v>5</v>
          </cell>
          <cell r="BE486">
            <v>550.9</v>
          </cell>
          <cell r="BF486">
            <v>2.9</v>
          </cell>
          <cell r="BG486">
            <v>608.79999999999995</v>
          </cell>
          <cell r="BH486">
            <v>3</v>
          </cell>
          <cell r="BI486">
            <v>309.10000000000002</v>
          </cell>
          <cell r="BJ486">
            <v>3.5</v>
          </cell>
          <cell r="BK486" t="str">
            <v>&amp;^%</v>
          </cell>
          <cell r="BL486" t="str">
            <v>&amp;^%</v>
          </cell>
          <cell r="BN486" t="str">
            <v>Oxford</v>
          </cell>
          <cell r="BO486" t="str">
            <v>E07000178</v>
          </cell>
          <cell r="BP486">
            <v>96000</v>
          </cell>
          <cell r="BQ486">
            <v>4.3</v>
          </cell>
          <cell r="BR486">
            <v>37</v>
          </cell>
          <cell r="BS486">
            <v>0.4</v>
          </cell>
          <cell r="BT486">
            <v>32.9</v>
          </cell>
          <cell r="BU486">
            <v>1.5</v>
          </cell>
          <cell r="BV486">
            <v>15</v>
          </cell>
          <cell r="BW486">
            <v>11</v>
          </cell>
          <cell r="BX486">
            <v>42.1</v>
          </cell>
          <cell r="BY486">
            <v>7.3</v>
          </cell>
          <cell r="CA486" t="str">
            <v>Oxford</v>
          </cell>
          <cell r="CB486" t="str">
            <v>E07000178</v>
          </cell>
          <cell r="CC486">
            <v>84000</v>
          </cell>
          <cell r="CD486">
            <v>6.1</v>
          </cell>
          <cell r="CE486">
            <v>24166</v>
          </cell>
          <cell r="CF486">
            <v>8.1</v>
          </cell>
          <cell r="CG486">
            <v>28147</v>
          </cell>
          <cell r="CH486">
            <v>5.2</v>
          </cell>
          <cell r="CI486" t="str">
            <v>&amp;^%</v>
          </cell>
          <cell r="CJ486" t="str">
            <v>&amp;^%</v>
          </cell>
          <cell r="CK486" t="str">
            <v>&amp;^%</v>
          </cell>
          <cell r="CL486" t="str">
            <v>&amp;^%</v>
          </cell>
          <cell r="CN486" t="str">
            <v>Oxford</v>
          </cell>
          <cell r="CO486" t="str">
            <v>E07000178</v>
          </cell>
          <cell r="CP486">
            <v>96000</v>
          </cell>
          <cell r="CQ486">
            <v>4.3</v>
          </cell>
          <cell r="CR486">
            <v>14.03</v>
          </cell>
          <cell r="CS486">
            <v>3.5</v>
          </cell>
          <cell r="CT486">
            <v>15.84</v>
          </cell>
          <cell r="CU486">
            <v>3.1</v>
          </cell>
          <cell r="CV486">
            <v>6.95</v>
          </cell>
          <cell r="CW486">
            <v>2.6</v>
          </cell>
          <cell r="CX486" t="str">
            <v>&amp;^%</v>
          </cell>
          <cell r="CY486" t="str">
            <v>&amp;^%</v>
          </cell>
          <cell r="DA486" t="str">
            <v>Oxford</v>
          </cell>
          <cell r="DB486" t="str">
            <v>E07000178</v>
          </cell>
          <cell r="DC486">
            <v>96000</v>
          </cell>
          <cell r="DD486">
            <v>4.3</v>
          </cell>
          <cell r="DE486">
            <v>456.6</v>
          </cell>
          <cell r="DF486">
            <v>4.5999999999999996</v>
          </cell>
          <cell r="DG486">
            <v>520.29999999999995</v>
          </cell>
          <cell r="DH486">
            <v>3.2</v>
          </cell>
          <cell r="DI486">
            <v>152.9</v>
          </cell>
          <cell r="DJ486">
            <v>9.4</v>
          </cell>
          <cell r="DK486" t="str">
            <v>&amp;^%</v>
          </cell>
          <cell r="DL486" t="str">
            <v>&amp;^%</v>
          </cell>
          <cell r="DN486" t="str">
            <v>Oxford</v>
          </cell>
          <cell r="DO486" t="str">
            <v>E07000178</v>
          </cell>
          <cell r="DP486">
            <v>29000</v>
          </cell>
          <cell r="DQ486">
            <v>7.4</v>
          </cell>
          <cell r="DR486">
            <v>37.5</v>
          </cell>
          <cell r="DS486">
            <v>0.3</v>
          </cell>
          <cell r="DT486">
            <v>37.5</v>
          </cell>
          <cell r="DU486">
            <v>0.8</v>
          </cell>
          <cell r="DV486">
            <v>33.1</v>
          </cell>
          <cell r="DW486">
            <v>1.9</v>
          </cell>
          <cell r="DX486" t="str">
            <v>&amp;^%</v>
          </cell>
          <cell r="DY486" t="str">
            <v>&amp;^%</v>
          </cell>
          <cell r="EA486" t="str">
            <v>Oxford</v>
          </cell>
          <cell r="EB486" t="str">
            <v>E07000178</v>
          </cell>
          <cell r="EC486">
            <v>24000</v>
          </cell>
          <cell r="ED486">
            <v>9.1</v>
          </cell>
          <cell r="EE486">
            <v>27054</v>
          </cell>
          <cell r="EF486">
            <v>7.2</v>
          </cell>
          <cell r="EG486">
            <v>27797</v>
          </cell>
          <cell r="EH486">
            <v>3.8</v>
          </cell>
          <cell r="EI486">
            <v>15437</v>
          </cell>
          <cell r="EJ486">
            <v>8.5</v>
          </cell>
          <cell r="EK486" t="str">
            <v>&amp;^%</v>
          </cell>
          <cell r="EL486" t="str">
            <v>&amp;^%</v>
          </cell>
          <cell r="EN486" t="str">
            <v>Oxford</v>
          </cell>
          <cell r="EO486" t="str">
            <v>E07000178</v>
          </cell>
          <cell r="EP486">
            <v>29000</v>
          </cell>
          <cell r="EQ486">
            <v>7.4</v>
          </cell>
          <cell r="ER486">
            <v>13.62</v>
          </cell>
          <cell r="ES486">
            <v>5.3</v>
          </cell>
          <cell r="ET486">
            <v>13.92</v>
          </cell>
          <cell r="EU486">
            <v>3.1</v>
          </cell>
          <cell r="EV486">
            <v>7.59</v>
          </cell>
          <cell r="EW486">
            <v>6.2</v>
          </cell>
          <cell r="EX486" t="str">
            <v>&amp;^%</v>
          </cell>
          <cell r="EY486" t="str">
            <v>&amp;^%</v>
          </cell>
          <cell r="FA486" t="str">
            <v>Oxford</v>
          </cell>
          <cell r="FB486" t="str">
            <v>E07000178</v>
          </cell>
          <cell r="FC486">
            <v>29000</v>
          </cell>
          <cell r="FD486">
            <v>7.4</v>
          </cell>
          <cell r="FE486">
            <v>490.9</v>
          </cell>
          <cell r="FF486">
            <v>5.7</v>
          </cell>
          <cell r="FG486">
            <v>522.29999999999995</v>
          </cell>
          <cell r="FH486">
            <v>2.9</v>
          </cell>
          <cell r="FI486">
            <v>301.89999999999998</v>
          </cell>
          <cell r="FJ486">
            <v>5.2</v>
          </cell>
          <cell r="FK486" t="str">
            <v>&amp;^%</v>
          </cell>
          <cell r="FL486" t="str">
            <v>&amp;^%</v>
          </cell>
          <cell r="FN486" t="str">
            <v>Oxford</v>
          </cell>
          <cell r="FO486" t="str">
            <v>E07000178</v>
          </cell>
          <cell r="FP486">
            <v>41000</v>
          </cell>
          <cell r="FQ486">
            <v>6.8</v>
          </cell>
          <cell r="FR486">
            <v>37.5</v>
          </cell>
          <cell r="FS486">
            <v>0.1</v>
          </cell>
          <cell r="FT486">
            <v>39.6</v>
          </cell>
          <cell r="FU486">
            <v>1.1000000000000001</v>
          </cell>
          <cell r="FV486">
            <v>35</v>
          </cell>
          <cell r="FW486">
            <v>1.1000000000000001</v>
          </cell>
          <cell r="FX486" t="str">
            <v>&amp;^%</v>
          </cell>
          <cell r="FY486" t="str">
            <v>&amp;^%</v>
          </cell>
          <cell r="GA486" t="str">
            <v>Oxford</v>
          </cell>
          <cell r="GB486" t="str">
            <v>E07000178</v>
          </cell>
          <cell r="GC486">
            <v>37000</v>
          </cell>
          <cell r="GD486">
            <v>9.3000000000000007</v>
          </cell>
          <cell r="GE486">
            <v>30164</v>
          </cell>
          <cell r="GF486">
            <v>8.1</v>
          </cell>
          <cell r="GG486">
            <v>35145</v>
          </cell>
          <cell r="GH486">
            <v>7.4</v>
          </cell>
          <cell r="GI486" t="str">
            <v>&amp;^%</v>
          </cell>
          <cell r="GJ486" t="str">
            <v>&amp;^%</v>
          </cell>
          <cell r="GK486" t="str">
            <v>&amp;^%</v>
          </cell>
          <cell r="GL486" t="str">
            <v>&amp;^%</v>
          </cell>
          <cell r="GN486" t="str">
            <v>Oxford</v>
          </cell>
          <cell r="GO486" t="str">
            <v>E07000178</v>
          </cell>
          <cell r="GP486">
            <v>41000</v>
          </cell>
          <cell r="GQ486">
            <v>6.8</v>
          </cell>
          <cell r="GR486">
            <v>14.75</v>
          </cell>
          <cell r="GS486">
            <v>4.7</v>
          </cell>
          <cell r="GT486">
            <v>16.95</v>
          </cell>
          <cell r="GU486">
            <v>4.4000000000000004</v>
          </cell>
          <cell r="GV486">
            <v>7.76</v>
          </cell>
          <cell r="GW486">
            <v>4.7</v>
          </cell>
          <cell r="GX486" t="str">
            <v>&amp;^%</v>
          </cell>
          <cell r="GY486" t="str">
            <v>&amp;^%</v>
          </cell>
        </row>
        <row r="487">
          <cell r="A487" t="str">
            <v>South Oxfordshire</v>
          </cell>
          <cell r="B487" t="str">
            <v>E07000179</v>
          </cell>
          <cell r="C487">
            <v>20000</v>
          </cell>
          <cell r="D487">
            <v>9.6999999999999993</v>
          </cell>
          <cell r="E487">
            <v>538.20000000000005</v>
          </cell>
          <cell r="F487">
            <v>8.5</v>
          </cell>
          <cell r="G487">
            <v>647.4</v>
          </cell>
          <cell r="H487">
            <v>6.2</v>
          </cell>
          <cell r="I487">
            <v>290.7</v>
          </cell>
          <cell r="J487">
            <v>6.8</v>
          </cell>
          <cell r="K487" t="str">
            <v>&amp;^%</v>
          </cell>
          <cell r="L487" t="str">
            <v>&amp;^%</v>
          </cell>
          <cell r="N487" t="str">
            <v>South Oxfordshire</v>
          </cell>
          <cell r="O487" t="str">
            <v>E07000179</v>
          </cell>
          <cell r="P487">
            <v>31000</v>
          </cell>
          <cell r="Q487">
            <v>7.5</v>
          </cell>
          <cell r="R487">
            <v>37.5</v>
          </cell>
          <cell r="S487">
            <v>1</v>
          </cell>
          <cell r="T487">
            <v>38.1</v>
          </cell>
          <cell r="U487">
            <v>0.8</v>
          </cell>
          <cell r="V487">
            <v>32.5</v>
          </cell>
          <cell r="W487">
            <v>2.2999999999999998</v>
          </cell>
          <cell r="X487" t="str">
            <v>&amp;^%</v>
          </cell>
          <cell r="Y487" t="str">
            <v>&amp;^%</v>
          </cell>
          <cell r="AA487" t="str">
            <v>South Oxfordshire</v>
          </cell>
          <cell r="AB487" t="str">
            <v>E07000179</v>
          </cell>
          <cell r="AC487">
            <v>26000</v>
          </cell>
          <cell r="AD487">
            <v>9.1</v>
          </cell>
          <cell r="AE487">
            <v>25779</v>
          </cell>
          <cell r="AF487">
            <v>7.5</v>
          </cell>
          <cell r="AG487">
            <v>32680</v>
          </cell>
          <cell r="AH487">
            <v>7</v>
          </cell>
          <cell r="AI487">
            <v>16026</v>
          </cell>
          <cell r="AJ487">
            <v>7.2</v>
          </cell>
          <cell r="AK487" t="str">
            <v>&amp;^%</v>
          </cell>
          <cell r="AL487" t="str">
            <v>&amp;^%</v>
          </cell>
          <cell r="AN487" t="str">
            <v>South Oxfordshire</v>
          </cell>
          <cell r="AO487" t="str">
            <v>E07000179</v>
          </cell>
          <cell r="AP487">
            <v>31000</v>
          </cell>
          <cell r="AQ487">
            <v>7.5</v>
          </cell>
          <cell r="AR487">
            <v>13.14</v>
          </cell>
          <cell r="AS487">
            <v>7</v>
          </cell>
          <cell r="AT487">
            <v>15.83</v>
          </cell>
          <cell r="AU487">
            <v>4.7</v>
          </cell>
          <cell r="AV487">
            <v>7.47</v>
          </cell>
          <cell r="AW487">
            <v>5</v>
          </cell>
          <cell r="AX487" t="str">
            <v>&amp;^%</v>
          </cell>
          <cell r="AY487" t="str">
            <v>&amp;^%</v>
          </cell>
          <cell r="BA487" t="str">
            <v>South Oxfordshire</v>
          </cell>
          <cell r="BB487" t="str">
            <v>E07000179</v>
          </cell>
          <cell r="BC487">
            <v>31000</v>
          </cell>
          <cell r="BD487">
            <v>7.5</v>
          </cell>
          <cell r="BE487">
            <v>502.4</v>
          </cell>
          <cell r="BF487">
            <v>7</v>
          </cell>
          <cell r="BG487">
            <v>603</v>
          </cell>
          <cell r="BH487">
            <v>4.5999999999999996</v>
          </cell>
          <cell r="BI487">
            <v>297.2</v>
          </cell>
          <cell r="BJ487">
            <v>4.3</v>
          </cell>
          <cell r="BK487" t="str">
            <v>&amp;^%</v>
          </cell>
          <cell r="BL487" t="str">
            <v>&amp;^%</v>
          </cell>
          <cell r="BN487" t="str">
            <v>South Oxfordshire</v>
          </cell>
          <cell r="BO487" t="str">
            <v>E07000179</v>
          </cell>
          <cell r="BP487">
            <v>46000</v>
          </cell>
          <cell r="BQ487">
            <v>5.9</v>
          </cell>
          <cell r="BR487">
            <v>36.799999999999997</v>
          </cell>
          <cell r="BS487">
            <v>1.5</v>
          </cell>
          <cell r="BT487">
            <v>30.8</v>
          </cell>
          <cell r="BU487">
            <v>2.2000000000000002</v>
          </cell>
          <cell r="BV487">
            <v>9.1999999999999993</v>
          </cell>
          <cell r="BW487">
            <v>13</v>
          </cell>
          <cell r="BX487" t="str">
            <v>&amp;^%</v>
          </cell>
          <cell r="BY487" t="str">
            <v>&amp;^%</v>
          </cell>
          <cell r="CA487" t="str">
            <v>South Oxfordshire</v>
          </cell>
          <cell r="CB487" t="str">
            <v>E07000179</v>
          </cell>
          <cell r="CC487">
            <v>37000</v>
          </cell>
          <cell r="CD487">
            <v>7.4</v>
          </cell>
          <cell r="CE487">
            <v>22593</v>
          </cell>
          <cell r="CF487">
            <v>6.1</v>
          </cell>
          <cell r="CG487">
            <v>26266</v>
          </cell>
          <cell r="CH487">
            <v>6.9</v>
          </cell>
          <cell r="CI487">
            <v>5251</v>
          </cell>
          <cell r="CJ487">
            <v>19</v>
          </cell>
          <cell r="CK487" t="str">
            <v>&amp;^%</v>
          </cell>
          <cell r="CL487" t="str">
            <v>&amp;^%</v>
          </cell>
          <cell r="CN487" t="str">
            <v>South Oxfordshire</v>
          </cell>
          <cell r="CO487" t="str">
            <v>E07000179</v>
          </cell>
          <cell r="CP487">
            <v>46000</v>
          </cell>
          <cell r="CQ487">
            <v>5.9</v>
          </cell>
          <cell r="CR487">
            <v>11.47</v>
          </cell>
          <cell r="CS487">
            <v>6.1</v>
          </cell>
          <cell r="CT487">
            <v>15.08</v>
          </cell>
          <cell r="CU487">
            <v>4.2</v>
          </cell>
          <cell r="CV487">
            <v>6.68</v>
          </cell>
          <cell r="CW487">
            <v>2.2000000000000002</v>
          </cell>
          <cell r="CX487" t="str">
            <v>&amp;^%</v>
          </cell>
          <cell r="CY487" t="str">
            <v>&amp;^%</v>
          </cell>
          <cell r="DA487" t="str">
            <v>South Oxfordshire</v>
          </cell>
          <cell r="DB487" t="str">
            <v>E07000179</v>
          </cell>
          <cell r="DC487">
            <v>46000</v>
          </cell>
          <cell r="DD487">
            <v>5.9</v>
          </cell>
          <cell r="DE487">
            <v>403.4</v>
          </cell>
          <cell r="DF487">
            <v>7.2</v>
          </cell>
          <cell r="DG487">
            <v>464</v>
          </cell>
          <cell r="DH487">
            <v>4.9000000000000004</v>
          </cell>
          <cell r="DI487">
            <v>76.5</v>
          </cell>
          <cell r="DJ487">
            <v>14</v>
          </cell>
          <cell r="DK487" t="str">
            <v>&amp;^%</v>
          </cell>
          <cell r="DL487" t="str">
            <v>&amp;^%</v>
          </cell>
          <cell r="DN487" t="str">
            <v>South Oxfordshire</v>
          </cell>
          <cell r="DO487" t="str">
            <v>E07000179</v>
          </cell>
          <cell r="DP487">
            <v>12000</v>
          </cell>
          <cell r="DQ487">
            <v>11.9</v>
          </cell>
          <cell r="DR487">
            <v>37.4</v>
          </cell>
          <cell r="DS487">
            <v>0.3</v>
          </cell>
          <cell r="DT487">
            <v>37.5</v>
          </cell>
          <cell r="DU487">
            <v>1.2</v>
          </cell>
          <cell r="DV487">
            <v>32.5</v>
          </cell>
          <cell r="DW487">
            <v>2.2999999999999998</v>
          </cell>
          <cell r="DX487" t="str">
            <v>&amp;^%</v>
          </cell>
          <cell r="DY487" t="str">
            <v>&amp;^%</v>
          </cell>
          <cell r="EA487" t="str">
            <v>South Oxfordshire</v>
          </cell>
          <cell r="EB487" t="str">
            <v>E07000179</v>
          </cell>
          <cell r="EC487">
            <v>10000</v>
          </cell>
          <cell r="ED487">
            <v>14.2</v>
          </cell>
          <cell r="EE487">
            <v>23869</v>
          </cell>
          <cell r="EF487">
            <v>11</v>
          </cell>
          <cell r="EG487">
            <v>27659</v>
          </cell>
          <cell r="EH487">
            <v>6.5</v>
          </cell>
          <cell r="EI487" t="str">
            <v>&amp;^%</v>
          </cell>
          <cell r="EJ487" t="str">
            <v>&amp;^%</v>
          </cell>
          <cell r="EK487" t="str">
            <v>&amp;^%</v>
          </cell>
          <cell r="EL487" t="str">
            <v>&amp;^%</v>
          </cell>
          <cell r="EN487" t="str">
            <v>South Oxfordshire</v>
          </cell>
          <cell r="EO487" t="str">
            <v>E07000179</v>
          </cell>
          <cell r="EP487">
            <v>12000</v>
          </cell>
          <cell r="EQ487">
            <v>11.9</v>
          </cell>
          <cell r="ER487">
            <v>12.87</v>
          </cell>
          <cell r="ES487">
            <v>11</v>
          </cell>
          <cell r="ET487">
            <v>14.07</v>
          </cell>
          <cell r="EU487">
            <v>5.6</v>
          </cell>
          <cell r="EV487">
            <v>7.7</v>
          </cell>
          <cell r="EW487">
            <v>7</v>
          </cell>
          <cell r="EX487" t="str">
            <v>&amp;^%</v>
          </cell>
          <cell r="EY487" t="str">
            <v>&amp;^%</v>
          </cell>
          <cell r="FA487" t="str">
            <v>South Oxfordshire</v>
          </cell>
          <cell r="FB487" t="str">
            <v>E07000179</v>
          </cell>
          <cell r="FC487">
            <v>12000</v>
          </cell>
          <cell r="FD487">
            <v>11.9</v>
          </cell>
          <cell r="FE487">
            <v>465.2</v>
          </cell>
          <cell r="FF487">
            <v>9.1</v>
          </cell>
          <cell r="FG487">
            <v>527.9</v>
          </cell>
          <cell r="FH487">
            <v>5.3</v>
          </cell>
          <cell r="FI487">
            <v>303.3</v>
          </cell>
          <cell r="FJ487">
            <v>5.7</v>
          </cell>
          <cell r="FK487" t="str">
            <v>&amp;^%</v>
          </cell>
          <cell r="FL487" t="str">
            <v>&amp;^%</v>
          </cell>
          <cell r="FN487" t="str">
            <v>South Oxfordshire</v>
          </cell>
          <cell r="FO487" t="str">
            <v>E07000179</v>
          </cell>
          <cell r="FP487">
            <v>20000</v>
          </cell>
          <cell r="FQ487">
            <v>9.6999999999999993</v>
          </cell>
          <cell r="FR487">
            <v>37.5</v>
          </cell>
          <cell r="FS487">
            <v>1.1000000000000001</v>
          </cell>
          <cell r="FT487">
            <v>38.4</v>
          </cell>
          <cell r="FU487">
            <v>1.1000000000000001</v>
          </cell>
          <cell r="FV487">
            <v>33.799999999999997</v>
          </cell>
          <cell r="FW487">
            <v>2.2999999999999998</v>
          </cell>
          <cell r="FX487" t="str">
            <v>&amp;^%</v>
          </cell>
          <cell r="FY487" t="str">
            <v>&amp;^%</v>
          </cell>
          <cell r="GA487" t="str">
            <v>South Oxfordshire</v>
          </cell>
          <cell r="GB487" t="str">
            <v>E07000179</v>
          </cell>
          <cell r="GC487">
            <v>16000</v>
          </cell>
          <cell r="GD487">
            <v>11.8</v>
          </cell>
          <cell r="GE487">
            <v>27881</v>
          </cell>
          <cell r="GF487">
            <v>9.3000000000000007</v>
          </cell>
          <cell r="GG487">
            <v>35774</v>
          </cell>
          <cell r="GH487">
            <v>9.6</v>
          </cell>
          <cell r="GI487">
            <v>15538</v>
          </cell>
          <cell r="GJ487">
            <v>11</v>
          </cell>
          <cell r="GK487" t="str">
            <v>&amp;^%</v>
          </cell>
          <cell r="GL487" t="str">
            <v>&amp;^%</v>
          </cell>
          <cell r="GN487" t="str">
            <v>South Oxfordshire</v>
          </cell>
          <cell r="GO487" t="str">
            <v>E07000179</v>
          </cell>
          <cell r="GP487">
            <v>20000</v>
          </cell>
          <cell r="GQ487">
            <v>9.6999999999999993</v>
          </cell>
          <cell r="GR487">
            <v>13.24</v>
          </cell>
          <cell r="GS487">
            <v>9.3000000000000007</v>
          </cell>
          <cell r="GT487">
            <v>16.84</v>
          </cell>
          <cell r="GU487">
            <v>6.3</v>
          </cell>
          <cell r="GV487">
            <v>7.32</v>
          </cell>
          <cell r="GW487">
            <v>7.7</v>
          </cell>
          <cell r="GX487" t="str">
            <v>&amp;^%</v>
          </cell>
          <cell r="GY487" t="str">
            <v>&amp;^%</v>
          </cell>
        </row>
        <row r="488">
          <cell r="A488" t="str">
            <v>Vale of White Horse</v>
          </cell>
          <cell r="B488" t="str">
            <v>E07000180</v>
          </cell>
          <cell r="C488">
            <v>31000</v>
          </cell>
          <cell r="D488">
            <v>7.9</v>
          </cell>
          <cell r="E488">
            <v>671.2</v>
          </cell>
          <cell r="F488">
            <v>6.4</v>
          </cell>
          <cell r="G488">
            <v>757.8</v>
          </cell>
          <cell r="H488">
            <v>4.2</v>
          </cell>
          <cell r="I488">
            <v>349.7</v>
          </cell>
          <cell r="J488">
            <v>8.5</v>
          </cell>
          <cell r="K488" t="str">
            <v>&amp;^%</v>
          </cell>
          <cell r="L488" t="str">
            <v>&amp;^%</v>
          </cell>
          <cell r="N488" t="str">
            <v>Vale of White Horse</v>
          </cell>
          <cell r="O488" t="str">
            <v>E07000180</v>
          </cell>
          <cell r="P488">
            <v>44000</v>
          </cell>
          <cell r="Q488">
            <v>6.5</v>
          </cell>
          <cell r="R488">
            <v>37.5</v>
          </cell>
          <cell r="S488">
            <v>1.1000000000000001</v>
          </cell>
          <cell r="T488">
            <v>38.9</v>
          </cell>
          <cell r="U488">
            <v>0.9</v>
          </cell>
          <cell r="V488">
            <v>34.5</v>
          </cell>
          <cell r="W488">
            <v>1.9</v>
          </cell>
          <cell r="X488" t="str">
            <v>&amp;^%</v>
          </cell>
          <cell r="Y488" t="str">
            <v>&amp;^%</v>
          </cell>
          <cell r="AA488" t="str">
            <v>Vale of White Horse</v>
          </cell>
          <cell r="AB488" t="str">
            <v>E07000180</v>
          </cell>
          <cell r="AC488">
            <v>38000</v>
          </cell>
          <cell r="AD488">
            <v>10.199999999999999</v>
          </cell>
          <cell r="AE488">
            <v>33253</v>
          </cell>
          <cell r="AF488">
            <v>9.1</v>
          </cell>
          <cell r="AG488">
            <v>38275</v>
          </cell>
          <cell r="AH488">
            <v>4.9000000000000004</v>
          </cell>
          <cell r="AI488">
            <v>17445</v>
          </cell>
          <cell r="AJ488">
            <v>7.6</v>
          </cell>
          <cell r="AK488" t="str">
            <v>&amp;^%</v>
          </cell>
          <cell r="AL488" t="str">
            <v>&amp;^%</v>
          </cell>
          <cell r="AN488" t="str">
            <v>Vale of White Horse</v>
          </cell>
          <cell r="AO488" t="str">
            <v>E07000180</v>
          </cell>
          <cell r="AP488">
            <v>44000</v>
          </cell>
          <cell r="AQ488">
            <v>6.5</v>
          </cell>
          <cell r="AR488">
            <v>16.16</v>
          </cell>
          <cell r="AS488">
            <v>5.4</v>
          </cell>
          <cell r="AT488">
            <v>18.27</v>
          </cell>
          <cell r="AU488">
            <v>3.6</v>
          </cell>
          <cell r="AV488">
            <v>8.5</v>
          </cell>
          <cell r="AW488">
            <v>5.2</v>
          </cell>
          <cell r="AX488" t="str">
            <v>&amp;^%</v>
          </cell>
          <cell r="AY488" t="str">
            <v>&amp;^%</v>
          </cell>
          <cell r="BA488" t="str">
            <v>Vale of White Horse</v>
          </cell>
          <cell r="BB488" t="str">
            <v>E07000180</v>
          </cell>
          <cell r="BC488">
            <v>44000</v>
          </cell>
          <cell r="BD488">
            <v>6.5</v>
          </cell>
          <cell r="BE488">
            <v>632.4</v>
          </cell>
          <cell r="BF488">
            <v>5.3</v>
          </cell>
          <cell r="BG488">
            <v>711.1</v>
          </cell>
          <cell r="BH488">
            <v>3.5</v>
          </cell>
          <cell r="BI488">
            <v>333.1</v>
          </cell>
          <cell r="BJ488">
            <v>3.7</v>
          </cell>
          <cell r="BK488" t="str">
            <v>&amp;^%</v>
          </cell>
          <cell r="BL488" t="str">
            <v>&amp;^%</v>
          </cell>
          <cell r="BN488" t="str">
            <v>Vale of White Horse</v>
          </cell>
          <cell r="BO488" t="str">
            <v>E07000180</v>
          </cell>
          <cell r="BP488">
            <v>58000</v>
          </cell>
          <cell r="BQ488">
            <v>5.5</v>
          </cell>
          <cell r="BR488">
            <v>37</v>
          </cell>
          <cell r="BS488">
            <v>0.4</v>
          </cell>
          <cell r="BT488">
            <v>33.5</v>
          </cell>
          <cell r="BU488">
            <v>1.8</v>
          </cell>
          <cell r="BV488">
            <v>14</v>
          </cell>
          <cell r="BW488">
            <v>15</v>
          </cell>
          <cell r="BX488" t="str">
            <v>&amp;^%</v>
          </cell>
          <cell r="BY488" t="str">
            <v>&amp;^%</v>
          </cell>
          <cell r="CA488" t="str">
            <v>Vale of White Horse</v>
          </cell>
          <cell r="CB488" t="str">
            <v>E07000180</v>
          </cell>
          <cell r="CC488">
            <v>49000</v>
          </cell>
          <cell r="CD488">
            <v>8.6</v>
          </cell>
          <cell r="CE488">
            <v>27793</v>
          </cell>
          <cell r="CF488">
            <v>11</v>
          </cell>
          <cell r="CG488">
            <v>31948</v>
          </cell>
          <cell r="CH488">
            <v>5.2</v>
          </cell>
          <cell r="CI488">
            <v>7330</v>
          </cell>
          <cell r="CJ488">
            <v>14</v>
          </cell>
          <cell r="CK488" t="str">
            <v>&amp;^%</v>
          </cell>
          <cell r="CL488" t="str">
            <v>&amp;^%</v>
          </cell>
          <cell r="CN488" t="str">
            <v>Vale of White Horse</v>
          </cell>
          <cell r="CO488" t="str">
            <v>E07000180</v>
          </cell>
          <cell r="CP488">
            <v>58000</v>
          </cell>
          <cell r="CQ488">
            <v>5.5</v>
          </cell>
          <cell r="CR488">
            <v>14.41</v>
          </cell>
          <cell r="CS488">
            <v>6.2</v>
          </cell>
          <cell r="CT488">
            <v>17.34</v>
          </cell>
          <cell r="CU488">
            <v>3.4</v>
          </cell>
          <cell r="CV488">
            <v>7.04</v>
          </cell>
          <cell r="CW488">
            <v>3.5</v>
          </cell>
          <cell r="CX488" t="str">
            <v>&amp;^%</v>
          </cell>
          <cell r="CY488" t="str">
            <v>&amp;^%</v>
          </cell>
          <cell r="DA488" t="str">
            <v>Vale of White Horse</v>
          </cell>
          <cell r="DB488" t="str">
            <v>E07000180</v>
          </cell>
          <cell r="DC488">
            <v>58000</v>
          </cell>
          <cell r="DD488">
            <v>5.5</v>
          </cell>
          <cell r="DE488">
            <v>501.5</v>
          </cell>
          <cell r="DF488">
            <v>6.5</v>
          </cell>
          <cell r="DG488">
            <v>580.6</v>
          </cell>
          <cell r="DH488">
            <v>3.9</v>
          </cell>
          <cell r="DI488">
            <v>134.5</v>
          </cell>
          <cell r="DJ488">
            <v>12</v>
          </cell>
          <cell r="DK488" t="str">
            <v>&amp;^%</v>
          </cell>
          <cell r="DL488" t="str">
            <v>&amp;^%</v>
          </cell>
          <cell r="DN488" t="str">
            <v>Vale of White Horse</v>
          </cell>
          <cell r="DO488" t="str">
            <v>E07000180</v>
          </cell>
          <cell r="DP488">
            <v>13000</v>
          </cell>
          <cell r="DQ488">
            <v>11.4</v>
          </cell>
          <cell r="DR488">
            <v>37.5</v>
          </cell>
          <cell r="DS488" t="str">
            <v>&amp;^%</v>
          </cell>
          <cell r="DT488">
            <v>38.200000000000003</v>
          </cell>
          <cell r="DU488">
            <v>1.8</v>
          </cell>
          <cell r="DV488">
            <v>32.5</v>
          </cell>
          <cell r="DW488">
            <v>3.7</v>
          </cell>
          <cell r="DX488" t="str">
            <v>&amp;^%</v>
          </cell>
          <cell r="DY488" t="str">
            <v>&amp;^%</v>
          </cell>
          <cell r="EA488" t="str">
            <v>Vale of White Horse</v>
          </cell>
          <cell r="EB488" t="str">
            <v>E07000180</v>
          </cell>
          <cell r="EC488">
            <v>11000</v>
          </cell>
          <cell r="ED488">
            <v>19.399999999999999</v>
          </cell>
          <cell r="EE488" t="str">
            <v>&amp;^%</v>
          </cell>
          <cell r="EF488" t="str">
            <v>&amp;^%</v>
          </cell>
          <cell r="EG488">
            <v>31311</v>
          </cell>
          <cell r="EH488">
            <v>8.5</v>
          </cell>
          <cell r="EI488" t="str">
            <v>&amp;^%</v>
          </cell>
          <cell r="EJ488" t="str">
            <v>&amp;^%</v>
          </cell>
          <cell r="EK488" t="str">
            <v>&amp;^%</v>
          </cell>
          <cell r="EL488" t="str">
            <v>&amp;^%</v>
          </cell>
          <cell r="EN488" t="str">
            <v>Vale of White Horse</v>
          </cell>
          <cell r="EO488" t="str">
            <v>E07000180</v>
          </cell>
          <cell r="EP488">
            <v>13000</v>
          </cell>
          <cell r="EQ488">
            <v>11.4</v>
          </cell>
          <cell r="ER488">
            <v>13.71</v>
          </cell>
          <cell r="ES488">
            <v>12</v>
          </cell>
          <cell r="ET488">
            <v>15.65</v>
          </cell>
          <cell r="EU488">
            <v>6.2</v>
          </cell>
          <cell r="EV488">
            <v>7.6</v>
          </cell>
          <cell r="EW488">
            <v>6.7</v>
          </cell>
          <cell r="EX488" t="str">
            <v>&amp;^%</v>
          </cell>
          <cell r="EY488" t="str">
            <v>&amp;^%</v>
          </cell>
          <cell r="FA488" t="str">
            <v>Vale of White Horse</v>
          </cell>
          <cell r="FB488" t="str">
            <v>E07000180</v>
          </cell>
          <cell r="FC488">
            <v>13000</v>
          </cell>
          <cell r="FD488">
            <v>11.4</v>
          </cell>
          <cell r="FE488">
            <v>520.4</v>
          </cell>
          <cell r="FF488">
            <v>11</v>
          </cell>
          <cell r="FG488">
            <v>597.5</v>
          </cell>
          <cell r="FH488">
            <v>5.8</v>
          </cell>
          <cell r="FI488">
            <v>306.3</v>
          </cell>
          <cell r="FJ488">
            <v>9.5</v>
          </cell>
          <cell r="FK488" t="str">
            <v>&amp;^%</v>
          </cell>
          <cell r="FL488" t="str">
            <v>&amp;^%</v>
          </cell>
          <cell r="FN488" t="str">
            <v>Vale of White Horse</v>
          </cell>
          <cell r="FO488" t="str">
            <v>E07000180</v>
          </cell>
          <cell r="FP488">
            <v>31000</v>
          </cell>
          <cell r="FQ488">
            <v>7.9</v>
          </cell>
          <cell r="FR488">
            <v>37.5</v>
          </cell>
          <cell r="FS488">
            <v>1.5</v>
          </cell>
          <cell r="FT488">
            <v>39.200000000000003</v>
          </cell>
          <cell r="FU488">
            <v>1</v>
          </cell>
          <cell r="FV488">
            <v>34.9</v>
          </cell>
          <cell r="FW488">
            <v>1.2</v>
          </cell>
          <cell r="FX488" t="str">
            <v>&amp;^%</v>
          </cell>
          <cell r="FY488" t="str">
            <v>&amp;^%</v>
          </cell>
          <cell r="GA488" t="str">
            <v>Vale of White Horse</v>
          </cell>
          <cell r="GB488" t="str">
            <v>E07000180</v>
          </cell>
          <cell r="GC488">
            <v>26000</v>
          </cell>
          <cell r="GD488">
            <v>12</v>
          </cell>
          <cell r="GE488">
            <v>36599</v>
          </cell>
          <cell r="GF488">
            <v>9.1999999999999993</v>
          </cell>
          <cell r="GG488">
            <v>41287</v>
          </cell>
          <cell r="GH488">
            <v>5.6</v>
          </cell>
          <cell r="GI488">
            <v>19630</v>
          </cell>
          <cell r="GJ488">
            <v>9.5</v>
          </cell>
          <cell r="GK488" t="str">
            <v>&amp;^%</v>
          </cell>
          <cell r="GL488" t="str">
            <v>&amp;^%</v>
          </cell>
          <cell r="GN488" t="str">
            <v>Vale of White Horse</v>
          </cell>
          <cell r="GO488" t="str">
            <v>E07000180</v>
          </cell>
          <cell r="GP488">
            <v>31000</v>
          </cell>
          <cell r="GQ488">
            <v>7.9</v>
          </cell>
          <cell r="GR488">
            <v>17.36</v>
          </cell>
          <cell r="GS488">
            <v>6.6</v>
          </cell>
          <cell r="GT488">
            <v>19.309999999999999</v>
          </cell>
          <cell r="GU488">
            <v>4.2</v>
          </cell>
          <cell r="GV488">
            <v>9.25</v>
          </cell>
          <cell r="GW488">
            <v>6.8</v>
          </cell>
          <cell r="GX488" t="str">
            <v>&amp;^%</v>
          </cell>
          <cell r="GY488" t="str">
            <v>&amp;^%</v>
          </cell>
        </row>
        <row r="489">
          <cell r="A489" t="str">
            <v>West Oxfordshire</v>
          </cell>
          <cell r="B489" t="str">
            <v>E07000181</v>
          </cell>
          <cell r="C489">
            <v>14000</v>
          </cell>
          <cell r="D489">
            <v>11.3</v>
          </cell>
          <cell r="E489">
            <v>498.4</v>
          </cell>
          <cell r="F489">
            <v>9</v>
          </cell>
          <cell r="G489">
            <v>583</v>
          </cell>
          <cell r="H489">
            <v>5.7</v>
          </cell>
          <cell r="I489">
            <v>289.2</v>
          </cell>
          <cell r="J489">
            <v>9.1</v>
          </cell>
          <cell r="K489" t="str">
            <v>&amp;^%</v>
          </cell>
          <cell r="L489" t="str">
            <v>&amp;^%</v>
          </cell>
          <cell r="N489" t="str">
            <v>West Oxfordshire</v>
          </cell>
          <cell r="O489" t="str">
            <v>E07000181</v>
          </cell>
          <cell r="P489">
            <v>23000</v>
          </cell>
          <cell r="Q489">
            <v>8.6</v>
          </cell>
          <cell r="R489">
            <v>39.799999999999997</v>
          </cell>
          <cell r="S489">
            <v>1.4</v>
          </cell>
          <cell r="T489">
            <v>39.799999999999997</v>
          </cell>
          <cell r="U489">
            <v>1.2</v>
          </cell>
          <cell r="V489">
            <v>35</v>
          </cell>
          <cell r="W489">
            <v>2.6</v>
          </cell>
          <cell r="X489" t="str">
            <v>&amp;^%</v>
          </cell>
          <cell r="Y489" t="str">
            <v>&amp;^%</v>
          </cell>
          <cell r="AA489" t="str">
            <v>West Oxfordshire</v>
          </cell>
          <cell r="AB489" t="str">
            <v>E07000181</v>
          </cell>
          <cell r="AC489">
            <v>20000</v>
          </cell>
          <cell r="AD489">
            <v>10.5</v>
          </cell>
          <cell r="AE489">
            <v>27075</v>
          </cell>
          <cell r="AF489">
            <v>7.6</v>
          </cell>
          <cell r="AG489">
            <v>30539</v>
          </cell>
          <cell r="AH489">
            <v>5.6</v>
          </cell>
          <cell r="AI489">
            <v>15901</v>
          </cell>
          <cell r="AJ489">
            <v>8.1999999999999993</v>
          </cell>
          <cell r="AK489" t="str">
            <v>&amp;^%</v>
          </cell>
          <cell r="AL489" t="str">
            <v>&amp;^%</v>
          </cell>
          <cell r="AN489" t="str">
            <v>West Oxfordshire</v>
          </cell>
          <cell r="AO489" t="str">
            <v>E07000181</v>
          </cell>
          <cell r="AP489">
            <v>23000</v>
          </cell>
          <cell r="AQ489">
            <v>8.6</v>
          </cell>
          <cell r="AR489">
            <v>12.42</v>
          </cell>
          <cell r="AS489">
            <v>6.1</v>
          </cell>
          <cell r="AT489">
            <v>14.28</v>
          </cell>
          <cell r="AU489">
            <v>4.4000000000000004</v>
          </cell>
          <cell r="AV489">
            <v>7.02</v>
          </cell>
          <cell r="AW489">
            <v>5.7</v>
          </cell>
          <cell r="AX489" t="str">
            <v>&amp;^%</v>
          </cell>
          <cell r="AY489" t="str">
            <v>&amp;^%</v>
          </cell>
          <cell r="BA489" t="str">
            <v>West Oxfordshire</v>
          </cell>
          <cell r="BB489" t="str">
            <v>E07000181</v>
          </cell>
          <cell r="BC489">
            <v>23000</v>
          </cell>
          <cell r="BD489">
            <v>8.6</v>
          </cell>
          <cell r="BE489">
            <v>499.3</v>
          </cell>
          <cell r="BF489">
            <v>5.4</v>
          </cell>
          <cell r="BG489">
            <v>568.1</v>
          </cell>
          <cell r="BH489">
            <v>4.3</v>
          </cell>
          <cell r="BI489">
            <v>287.2</v>
          </cell>
          <cell r="BJ489">
            <v>6.2</v>
          </cell>
          <cell r="BK489" t="str">
            <v>&amp;^%</v>
          </cell>
          <cell r="BL489" t="str">
            <v>&amp;^%</v>
          </cell>
          <cell r="BN489" t="str">
            <v>West Oxfordshire</v>
          </cell>
          <cell r="BO489" t="str">
            <v>E07000181</v>
          </cell>
          <cell r="BP489">
            <v>33000</v>
          </cell>
          <cell r="BQ489">
            <v>7</v>
          </cell>
          <cell r="BR489">
            <v>37.5</v>
          </cell>
          <cell r="BS489">
            <v>1.9</v>
          </cell>
          <cell r="BT489">
            <v>33.5</v>
          </cell>
          <cell r="BU489">
            <v>2.2999999999999998</v>
          </cell>
          <cell r="BV489">
            <v>14.3</v>
          </cell>
          <cell r="BW489">
            <v>14</v>
          </cell>
          <cell r="BX489" t="str">
            <v>&amp;^%</v>
          </cell>
          <cell r="BY489" t="str">
            <v>&amp;^%</v>
          </cell>
          <cell r="CA489" t="str">
            <v>West Oxfordshire</v>
          </cell>
          <cell r="CB489" t="str">
            <v>E07000181</v>
          </cell>
          <cell r="CC489">
            <v>28000</v>
          </cell>
          <cell r="CD489">
            <v>9.5</v>
          </cell>
          <cell r="CE489">
            <v>21990</v>
          </cell>
          <cell r="CF489">
            <v>11</v>
          </cell>
          <cell r="CG489">
            <v>24170</v>
          </cell>
          <cell r="CH489">
            <v>6.6</v>
          </cell>
          <cell r="CI489">
            <v>6167</v>
          </cell>
          <cell r="CJ489">
            <v>13</v>
          </cell>
          <cell r="CK489" t="str">
            <v>&amp;^%</v>
          </cell>
          <cell r="CL489" t="str">
            <v>&amp;^%</v>
          </cell>
          <cell r="CN489" t="str">
            <v>West Oxfordshire</v>
          </cell>
          <cell r="CO489" t="str">
            <v>E07000181</v>
          </cell>
          <cell r="CP489">
            <v>33000</v>
          </cell>
          <cell r="CQ489">
            <v>7</v>
          </cell>
          <cell r="CR489">
            <v>11</v>
          </cell>
          <cell r="CS489">
            <v>5.0999999999999996</v>
          </cell>
          <cell r="CT489">
            <v>13.4</v>
          </cell>
          <cell r="CU489">
            <v>4.0999999999999996</v>
          </cell>
          <cell r="CV489">
            <v>6.44</v>
          </cell>
          <cell r="CW489">
            <v>2.2999999999999998</v>
          </cell>
          <cell r="CX489" t="str">
            <v>&amp;^%</v>
          </cell>
          <cell r="CY489" t="str">
            <v>&amp;^%</v>
          </cell>
          <cell r="DA489" t="str">
            <v>West Oxfordshire</v>
          </cell>
          <cell r="DB489" t="str">
            <v>E07000181</v>
          </cell>
          <cell r="DC489">
            <v>33000</v>
          </cell>
          <cell r="DD489">
            <v>7</v>
          </cell>
          <cell r="DE489">
            <v>416.5</v>
          </cell>
          <cell r="DF489">
            <v>7.8</v>
          </cell>
          <cell r="DG489">
            <v>448.5</v>
          </cell>
          <cell r="DH489">
            <v>4.8</v>
          </cell>
          <cell r="DI489">
            <v>115</v>
          </cell>
          <cell r="DJ489">
            <v>14</v>
          </cell>
          <cell r="DK489" t="str">
            <v>&amp;^%</v>
          </cell>
          <cell r="DL489" t="str">
            <v>&amp;^%</v>
          </cell>
          <cell r="DN489" t="str">
            <v>West Oxfordshire</v>
          </cell>
          <cell r="DO489" t="str">
            <v>E07000181</v>
          </cell>
          <cell r="DP489">
            <v>9000</v>
          </cell>
          <cell r="DQ489">
            <v>13.3</v>
          </cell>
          <cell r="DR489">
            <v>37.799999999999997</v>
          </cell>
          <cell r="DS489">
            <v>2.8</v>
          </cell>
          <cell r="DT489">
            <v>38.799999999999997</v>
          </cell>
          <cell r="DU489">
            <v>2.2999999999999998</v>
          </cell>
          <cell r="DV489">
            <v>32.5</v>
          </cell>
          <cell r="DW489">
            <v>3.8</v>
          </cell>
          <cell r="DX489" t="str">
            <v>&amp;^%</v>
          </cell>
          <cell r="DY489" t="str">
            <v>&amp;^%</v>
          </cell>
          <cell r="EA489" t="str">
            <v>West Oxfordshire</v>
          </cell>
          <cell r="EB489" t="str">
            <v>E07000181</v>
          </cell>
          <cell r="EC489">
            <v>7000</v>
          </cell>
          <cell r="ED489">
            <v>16.3</v>
          </cell>
          <cell r="EE489">
            <v>25323</v>
          </cell>
          <cell r="EF489">
            <v>13</v>
          </cell>
          <cell r="EG489">
            <v>28245</v>
          </cell>
          <cell r="EH489">
            <v>9</v>
          </cell>
          <cell r="EI489" t="str">
            <v>&amp;^%</v>
          </cell>
          <cell r="EJ489" t="str">
            <v>&amp;^%</v>
          </cell>
          <cell r="EK489" t="str">
            <v>&amp;^%</v>
          </cell>
          <cell r="EL489" t="str">
            <v>&amp;^%</v>
          </cell>
          <cell r="EN489" t="str">
            <v>West Oxfordshire</v>
          </cell>
          <cell r="EO489" t="str">
            <v>E07000181</v>
          </cell>
          <cell r="EP489">
            <v>9000</v>
          </cell>
          <cell r="EQ489">
            <v>13.3</v>
          </cell>
          <cell r="ER489">
            <v>13.4</v>
          </cell>
          <cell r="ES489">
            <v>12</v>
          </cell>
          <cell r="ET489">
            <v>14.02</v>
          </cell>
          <cell r="EU489">
            <v>7.2</v>
          </cell>
          <cell r="EV489" t="str">
            <v>&amp;^%</v>
          </cell>
          <cell r="EW489" t="str">
            <v>&amp;^%</v>
          </cell>
          <cell r="EX489" t="str">
            <v>&amp;^%</v>
          </cell>
          <cell r="EY489" t="str">
            <v>&amp;^%</v>
          </cell>
          <cell r="FA489" t="str">
            <v>West Oxfordshire</v>
          </cell>
          <cell r="FB489" t="str">
            <v>E07000181</v>
          </cell>
          <cell r="FC489">
            <v>9000</v>
          </cell>
          <cell r="FD489">
            <v>13.3</v>
          </cell>
          <cell r="FE489">
            <v>501.1</v>
          </cell>
          <cell r="FF489">
            <v>11</v>
          </cell>
          <cell r="FG489">
            <v>544</v>
          </cell>
          <cell r="FH489">
            <v>6.5</v>
          </cell>
          <cell r="FI489">
            <v>277.7</v>
          </cell>
          <cell r="FJ489">
            <v>12</v>
          </cell>
          <cell r="FK489" t="str">
            <v>&amp;^%</v>
          </cell>
          <cell r="FL489" t="str">
            <v>&amp;^%</v>
          </cell>
          <cell r="FN489" t="str">
            <v>West Oxfordshire</v>
          </cell>
          <cell r="FO489" t="str">
            <v>E07000181</v>
          </cell>
          <cell r="FP489">
            <v>14000</v>
          </cell>
          <cell r="FQ489">
            <v>11.3</v>
          </cell>
          <cell r="FR489">
            <v>40</v>
          </cell>
          <cell r="FS489">
            <v>1</v>
          </cell>
          <cell r="FT489">
            <v>40.4</v>
          </cell>
          <cell r="FU489">
            <v>1.3</v>
          </cell>
          <cell r="FV489">
            <v>36.799999999999997</v>
          </cell>
          <cell r="FW489">
            <v>3.1</v>
          </cell>
          <cell r="FX489" t="str">
            <v>&amp;^%</v>
          </cell>
          <cell r="FY489" t="str">
            <v>&amp;^%</v>
          </cell>
          <cell r="GA489" t="str">
            <v>West Oxfordshire</v>
          </cell>
          <cell r="GB489" t="str">
            <v>E07000181</v>
          </cell>
          <cell r="GC489">
            <v>12000</v>
          </cell>
          <cell r="GD489">
            <v>13.7</v>
          </cell>
          <cell r="GE489">
            <v>28651</v>
          </cell>
          <cell r="GF489">
            <v>9.8000000000000007</v>
          </cell>
          <cell r="GG489">
            <v>31930</v>
          </cell>
          <cell r="GH489">
            <v>7</v>
          </cell>
          <cell r="GI489">
            <v>15781</v>
          </cell>
          <cell r="GJ489">
            <v>9.9</v>
          </cell>
          <cell r="GK489" t="str">
            <v>&amp;^%</v>
          </cell>
          <cell r="GL489" t="str">
            <v>&amp;^%</v>
          </cell>
          <cell r="GN489" t="str">
            <v>West Oxfordshire</v>
          </cell>
          <cell r="GO489" t="str">
            <v>E07000181</v>
          </cell>
          <cell r="GP489">
            <v>14000</v>
          </cell>
          <cell r="GQ489">
            <v>11.3</v>
          </cell>
          <cell r="GR489">
            <v>12.21</v>
          </cell>
          <cell r="GS489">
            <v>7.4</v>
          </cell>
          <cell r="GT489">
            <v>14.44</v>
          </cell>
          <cell r="GU489">
            <v>5.6</v>
          </cell>
          <cell r="GV489">
            <v>7.03</v>
          </cell>
          <cell r="GW489">
            <v>6</v>
          </cell>
          <cell r="GX489" t="str">
            <v>&amp;^%</v>
          </cell>
          <cell r="GY489" t="str">
            <v>&amp;^%</v>
          </cell>
        </row>
        <row r="490">
          <cell r="A490" t="str">
            <v>Elmbridge</v>
          </cell>
          <cell r="B490" t="str">
            <v>E07000207</v>
          </cell>
          <cell r="C490">
            <v>20000</v>
          </cell>
          <cell r="D490">
            <v>9.8000000000000007</v>
          </cell>
          <cell r="E490">
            <v>668.2</v>
          </cell>
          <cell r="F490">
            <v>9.4</v>
          </cell>
          <cell r="G490">
            <v>779.5</v>
          </cell>
          <cell r="H490">
            <v>6.2</v>
          </cell>
          <cell r="I490">
            <v>324.60000000000002</v>
          </cell>
          <cell r="J490">
            <v>9.6</v>
          </cell>
          <cell r="K490" t="str">
            <v>&amp;^%</v>
          </cell>
          <cell r="L490" t="str">
            <v>&amp;^%</v>
          </cell>
          <cell r="N490" t="str">
            <v>Elmbridge</v>
          </cell>
          <cell r="O490" t="str">
            <v>E07000207</v>
          </cell>
          <cell r="P490">
            <v>33000</v>
          </cell>
          <cell r="Q490">
            <v>7.4</v>
          </cell>
          <cell r="R490">
            <v>37.5</v>
          </cell>
          <cell r="S490" t="str">
            <v>&amp;^%</v>
          </cell>
          <cell r="T490">
            <v>38.700000000000003</v>
          </cell>
          <cell r="U490">
            <v>1.1000000000000001</v>
          </cell>
          <cell r="V490">
            <v>34.9</v>
          </cell>
          <cell r="W490">
            <v>1.4</v>
          </cell>
          <cell r="X490" t="str">
            <v>&amp;^%</v>
          </cell>
          <cell r="Y490" t="str">
            <v>&amp;^%</v>
          </cell>
          <cell r="AA490" t="str">
            <v>Elmbridge</v>
          </cell>
          <cell r="AB490" t="str">
            <v>E07000207</v>
          </cell>
          <cell r="AC490">
            <v>28000</v>
          </cell>
          <cell r="AD490">
            <v>8.9</v>
          </cell>
          <cell r="AE490">
            <v>32237</v>
          </cell>
          <cell r="AF490">
            <v>7.6</v>
          </cell>
          <cell r="AG490">
            <v>39634</v>
          </cell>
          <cell r="AH490">
            <v>7.4</v>
          </cell>
          <cell r="AI490">
            <v>14804</v>
          </cell>
          <cell r="AJ490">
            <v>8.8000000000000007</v>
          </cell>
          <cell r="AK490" t="str">
            <v>&amp;^%</v>
          </cell>
          <cell r="AL490" t="str">
            <v>&amp;^%</v>
          </cell>
          <cell r="AN490" t="str">
            <v>Elmbridge</v>
          </cell>
          <cell r="AO490" t="str">
            <v>E07000207</v>
          </cell>
          <cell r="AP490">
            <v>33000</v>
          </cell>
          <cell r="AQ490">
            <v>7.4</v>
          </cell>
          <cell r="AR490">
            <v>15.52</v>
          </cell>
          <cell r="AS490">
            <v>5.9</v>
          </cell>
          <cell r="AT490">
            <v>18.46</v>
          </cell>
          <cell r="AU490">
            <v>4.9000000000000004</v>
          </cell>
          <cell r="AV490">
            <v>7.56</v>
          </cell>
          <cell r="AW490">
            <v>6.1</v>
          </cell>
          <cell r="AX490" t="str">
            <v>&amp;^%</v>
          </cell>
          <cell r="AY490" t="str">
            <v>&amp;^%</v>
          </cell>
          <cell r="BA490" t="str">
            <v>Elmbridge</v>
          </cell>
          <cell r="BB490" t="str">
            <v>E07000207</v>
          </cell>
          <cell r="BC490">
            <v>33000</v>
          </cell>
          <cell r="BD490">
            <v>7.4</v>
          </cell>
          <cell r="BE490">
            <v>592.4</v>
          </cell>
          <cell r="BF490">
            <v>6.8</v>
          </cell>
          <cell r="BG490">
            <v>715.1</v>
          </cell>
          <cell r="BH490">
            <v>5</v>
          </cell>
          <cell r="BI490">
            <v>291.2</v>
          </cell>
          <cell r="BJ490">
            <v>7.3</v>
          </cell>
          <cell r="BK490" t="str">
            <v>&amp;^%</v>
          </cell>
          <cell r="BL490" t="str">
            <v>&amp;^%</v>
          </cell>
          <cell r="BN490" t="str">
            <v>Elmbridge</v>
          </cell>
          <cell r="BO490" t="str">
            <v>E07000207</v>
          </cell>
          <cell r="BP490">
            <v>47000</v>
          </cell>
          <cell r="BQ490">
            <v>6</v>
          </cell>
          <cell r="BR490">
            <v>36</v>
          </cell>
          <cell r="BS490">
            <v>1.7</v>
          </cell>
          <cell r="BT490">
            <v>32.200000000000003</v>
          </cell>
          <cell r="BU490">
            <v>2.1</v>
          </cell>
          <cell r="BV490">
            <v>12.2</v>
          </cell>
          <cell r="BW490">
            <v>12</v>
          </cell>
          <cell r="BX490" t="str">
            <v>&amp;^%</v>
          </cell>
          <cell r="BY490" t="str">
            <v>&amp;^%</v>
          </cell>
          <cell r="CA490" t="str">
            <v>Elmbridge</v>
          </cell>
          <cell r="CB490" t="str">
            <v>E07000207</v>
          </cell>
          <cell r="CC490">
            <v>39000</v>
          </cell>
          <cell r="CD490">
            <v>7.3</v>
          </cell>
          <cell r="CE490">
            <v>25034</v>
          </cell>
          <cell r="CF490">
            <v>10</v>
          </cell>
          <cell r="CG490">
            <v>32064</v>
          </cell>
          <cell r="CH490">
            <v>7.2</v>
          </cell>
          <cell r="CI490">
            <v>6107</v>
          </cell>
          <cell r="CJ490">
            <v>15</v>
          </cell>
          <cell r="CK490" t="str">
            <v>&amp;^%</v>
          </cell>
          <cell r="CL490" t="str">
            <v>&amp;^%</v>
          </cell>
          <cell r="CN490" t="str">
            <v>Elmbridge</v>
          </cell>
          <cell r="CO490" t="str">
            <v>E07000207</v>
          </cell>
          <cell r="CP490">
            <v>47000</v>
          </cell>
          <cell r="CQ490">
            <v>6</v>
          </cell>
          <cell r="CR490">
            <v>13.08</v>
          </cell>
          <cell r="CS490">
            <v>6.9</v>
          </cell>
          <cell r="CT490">
            <v>17.579999999999998</v>
          </cell>
          <cell r="CU490">
            <v>4.5</v>
          </cell>
          <cell r="CV490">
            <v>7.21</v>
          </cell>
          <cell r="CW490">
            <v>3.3</v>
          </cell>
          <cell r="CX490" t="str">
            <v>&amp;^%</v>
          </cell>
          <cell r="CY490" t="str">
            <v>&amp;^%</v>
          </cell>
          <cell r="DA490" t="str">
            <v>Elmbridge</v>
          </cell>
          <cell r="DB490" t="str">
            <v>E07000207</v>
          </cell>
          <cell r="DC490">
            <v>47000</v>
          </cell>
          <cell r="DD490">
            <v>6</v>
          </cell>
          <cell r="DE490">
            <v>472.5</v>
          </cell>
          <cell r="DF490">
            <v>8.9</v>
          </cell>
          <cell r="DG490">
            <v>566.70000000000005</v>
          </cell>
          <cell r="DH490">
            <v>5.0999999999999996</v>
          </cell>
          <cell r="DI490">
            <v>116.2</v>
          </cell>
          <cell r="DJ490">
            <v>12</v>
          </cell>
          <cell r="DK490" t="str">
            <v>&amp;^%</v>
          </cell>
          <cell r="DL490" t="str">
            <v>&amp;^%</v>
          </cell>
          <cell r="DN490" t="str">
            <v>Elmbridge</v>
          </cell>
          <cell r="DO490" t="str">
            <v>E07000207</v>
          </cell>
          <cell r="DP490">
            <v>13000</v>
          </cell>
          <cell r="DQ490">
            <v>11</v>
          </cell>
          <cell r="DR490">
            <v>37.4</v>
          </cell>
          <cell r="DS490">
            <v>1</v>
          </cell>
          <cell r="DT490">
            <v>37.700000000000003</v>
          </cell>
          <cell r="DU490">
            <v>1.2</v>
          </cell>
          <cell r="DV490">
            <v>34.200000000000003</v>
          </cell>
          <cell r="DW490">
            <v>3.6</v>
          </cell>
          <cell r="DX490" t="str">
            <v>&amp;^%</v>
          </cell>
          <cell r="DY490" t="str">
            <v>&amp;^%</v>
          </cell>
          <cell r="EA490" t="str">
            <v>Elmbridge</v>
          </cell>
          <cell r="EB490" t="str">
            <v>E07000207</v>
          </cell>
          <cell r="EC490">
            <v>11000</v>
          </cell>
          <cell r="ED490">
            <v>13.2</v>
          </cell>
          <cell r="EE490">
            <v>26423</v>
          </cell>
          <cell r="EF490">
            <v>13</v>
          </cell>
          <cell r="EG490">
            <v>32187</v>
          </cell>
          <cell r="EH490">
            <v>11</v>
          </cell>
          <cell r="EI490" t="str">
            <v>&amp;^%</v>
          </cell>
          <cell r="EJ490" t="str">
            <v>&amp;^%</v>
          </cell>
          <cell r="EK490" t="str">
            <v>&amp;^%</v>
          </cell>
          <cell r="EL490" t="str">
            <v>&amp;^%</v>
          </cell>
          <cell r="EN490" t="str">
            <v>Elmbridge</v>
          </cell>
          <cell r="EO490" t="str">
            <v>E07000207</v>
          </cell>
          <cell r="EP490">
            <v>13000</v>
          </cell>
          <cell r="EQ490">
            <v>11</v>
          </cell>
          <cell r="ER490">
            <v>13.73</v>
          </cell>
          <cell r="ES490">
            <v>11</v>
          </cell>
          <cell r="ET490">
            <v>16.36</v>
          </cell>
          <cell r="EU490">
            <v>8</v>
          </cell>
          <cell r="EV490">
            <v>7.31</v>
          </cell>
          <cell r="EW490">
            <v>5.8</v>
          </cell>
          <cell r="EX490" t="str">
            <v>&amp;^%</v>
          </cell>
          <cell r="EY490" t="str">
            <v>&amp;^%</v>
          </cell>
          <cell r="FA490" t="str">
            <v>Elmbridge</v>
          </cell>
          <cell r="FB490" t="str">
            <v>E07000207</v>
          </cell>
          <cell r="FC490">
            <v>13000</v>
          </cell>
          <cell r="FD490">
            <v>11</v>
          </cell>
          <cell r="FE490">
            <v>507.2</v>
          </cell>
          <cell r="FF490">
            <v>9.9</v>
          </cell>
          <cell r="FG490">
            <v>616.4</v>
          </cell>
          <cell r="FH490">
            <v>8</v>
          </cell>
          <cell r="FI490">
            <v>276.2</v>
          </cell>
          <cell r="FJ490">
            <v>5.7</v>
          </cell>
          <cell r="FK490" t="str">
            <v>&amp;^%</v>
          </cell>
          <cell r="FL490" t="str">
            <v>&amp;^%</v>
          </cell>
          <cell r="FN490" t="str">
            <v>Elmbridge</v>
          </cell>
          <cell r="FO490" t="str">
            <v>E07000207</v>
          </cell>
          <cell r="FP490">
            <v>20000</v>
          </cell>
          <cell r="FQ490">
            <v>9.8000000000000007</v>
          </cell>
          <cell r="FR490">
            <v>37.5</v>
          </cell>
          <cell r="FS490">
            <v>1.7</v>
          </cell>
          <cell r="FT490">
            <v>39.4</v>
          </cell>
          <cell r="FU490">
            <v>1.6</v>
          </cell>
          <cell r="FV490">
            <v>35</v>
          </cell>
          <cell r="FW490">
            <v>2.1</v>
          </cell>
          <cell r="FX490" t="str">
            <v>&amp;^%</v>
          </cell>
          <cell r="FY490" t="str">
            <v>&amp;^%</v>
          </cell>
          <cell r="GA490" t="str">
            <v>Elmbridge</v>
          </cell>
          <cell r="GB490" t="str">
            <v>E07000207</v>
          </cell>
          <cell r="GC490">
            <v>17000</v>
          </cell>
          <cell r="GD490">
            <v>11.9</v>
          </cell>
          <cell r="GE490">
            <v>35848</v>
          </cell>
          <cell r="GF490">
            <v>10</v>
          </cell>
          <cell r="GG490">
            <v>44643</v>
          </cell>
          <cell r="GH490">
            <v>9.3000000000000007</v>
          </cell>
          <cell r="GI490">
            <v>16735</v>
          </cell>
          <cell r="GJ490">
            <v>12</v>
          </cell>
          <cell r="GK490" t="str">
            <v>&amp;^%</v>
          </cell>
          <cell r="GL490" t="str">
            <v>&amp;^%</v>
          </cell>
          <cell r="GN490" t="str">
            <v>Elmbridge</v>
          </cell>
          <cell r="GO490" t="str">
            <v>E07000207</v>
          </cell>
          <cell r="GP490">
            <v>20000</v>
          </cell>
          <cell r="GQ490">
            <v>9.8000000000000007</v>
          </cell>
          <cell r="GR490">
            <v>16.670000000000002</v>
          </cell>
          <cell r="GS490">
            <v>9.1</v>
          </cell>
          <cell r="GT490">
            <v>19.77</v>
          </cell>
          <cell r="GU490">
            <v>6.1</v>
          </cell>
          <cell r="GV490">
            <v>7.74</v>
          </cell>
          <cell r="GW490">
            <v>8.9</v>
          </cell>
          <cell r="GX490" t="str">
            <v>&amp;^%</v>
          </cell>
          <cell r="GY490" t="str">
            <v>&amp;^%</v>
          </cell>
        </row>
        <row r="491">
          <cell r="A491" t="str">
            <v>Epsom and Ewell</v>
          </cell>
          <cell r="B491" t="str">
            <v>E07000208</v>
          </cell>
          <cell r="C491">
            <v>7000</v>
          </cell>
          <cell r="D491">
            <v>16</v>
          </cell>
          <cell r="E491">
            <v>637.79999999999995</v>
          </cell>
          <cell r="F491">
            <v>15</v>
          </cell>
          <cell r="G491">
            <v>704</v>
          </cell>
          <cell r="H491">
            <v>9.1999999999999993</v>
          </cell>
          <cell r="I491" t="str">
            <v>&amp;^%</v>
          </cell>
          <cell r="J491" t="str">
            <v>&amp;^%</v>
          </cell>
          <cell r="K491" t="str">
            <v>&amp;^%</v>
          </cell>
          <cell r="L491" t="str">
            <v>&amp;^%</v>
          </cell>
          <cell r="N491" t="str">
            <v>Epsom and Ewell</v>
          </cell>
          <cell r="O491" t="str">
            <v>E07000208</v>
          </cell>
          <cell r="P491">
            <v>13000</v>
          </cell>
          <cell r="Q491">
            <v>11.5</v>
          </cell>
          <cell r="R491">
            <v>37.5</v>
          </cell>
          <cell r="S491">
            <v>2.1</v>
          </cell>
          <cell r="T491">
            <v>39.1</v>
          </cell>
          <cell r="U491">
            <v>1.3</v>
          </cell>
          <cell r="V491">
            <v>35</v>
          </cell>
          <cell r="W491">
            <v>2.7</v>
          </cell>
          <cell r="X491" t="str">
            <v>&amp;^%</v>
          </cell>
          <cell r="Y491" t="str">
            <v>&amp;^%</v>
          </cell>
          <cell r="AA491" t="str">
            <v>Epsom and Ewell</v>
          </cell>
          <cell r="AB491" t="str">
            <v>E07000208</v>
          </cell>
          <cell r="AC491">
            <v>12000</v>
          </cell>
          <cell r="AD491">
            <v>19.2</v>
          </cell>
          <cell r="AE491">
            <v>31675</v>
          </cell>
          <cell r="AF491" t="str">
            <v>&amp;^%</v>
          </cell>
          <cell r="AG491">
            <v>35287</v>
          </cell>
          <cell r="AH491">
            <v>13</v>
          </cell>
          <cell r="AI491" t="str">
            <v>&amp;^%</v>
          </cell>
          <cell r="AJ491" t="str">
            <v>&amp;^%</v>
          </cell>
          <cell r="AK491" t="str">
            <v>&amp;^%</v>
          </cell>
          <cell r="AL491" t="str">
            <v>&amp;^%</v>
          </cell>
          <cell r="AN491" t="str">
            <v>Epsom and Ewell</v>
          </cell>
          <cell r="AO491" t="str">
            <v>E07000208</v>
          </cell>
          <cell r="AP491">
            <v>13000</v>
          </cell>
          <cell r="AQ491">
            <v>11.5</v>
          </cell>
          <cell r="AR491">
            <v>15.59</v>
          </cell>
          <cell r="AS491">
            <v>8.6</v>
          </cell>
          <cell r="AT491">
            <v>16.07</v>
          </cell>
          <cell r="AU491">
            <v>6.5</v>
          </cell>
          <cell r="AV491">
            <v>7.92</v>
          </cell>
          <cell r="AW491">
            <v>6.7</v>
          </cell>
          <cell r="AX491" t="str">
            <v>&amp;^%</v>
          </cell>
          <cell r="AY491" t="str">
            <v>&amp;^%</v>
          </cell>
          <cell r="BA491" t="str">
            <v>Epsom and Ewell</v>
          </cell>
          <cell r="BB491" t="str">
            <v>E07000208</v>
          </cell>
          <cell r="BC491">
            <v>13000</v>
          </cell>
          <cell r="BD491">
            <v>11.5</v>
          </cell>
          <cell r="BE491">
            <v>594.20000000000005</v>
          </cell>
          <cell r="BF491">
            <v>10</v>
          </cell>
          <cell r="BG491">
            <v>627.70000000000005</v>
          </cell>
          <cell r="BH491">
            <v>6.3</v>
          </cell>
          <cell r="BI491">
            <v>306</v>
          </cell>
          <cell r="BJ491">
            <v>7.8</v>
          </cell>
          <cell r="BK491" t="str">
            <v>&amp;^%</v>
          </cell>
          <cell r="BL491" t="str">
            <v>&amp;^%</v>
          </cell>
          <cell r="BN491" t="str">
            <v>Epsom and Ewell</v>
          </cell>
          <cell r="BO491" t="str">
            <v>E07000208</v>
          </cell>
          <cell r="BP491">
            <v>19000</v>
          </cell>
          <cell r="BQ491">
            <v>9.3000000000000007</v>
          </cell>
          <cell r="BR491">
            <v>36.799999999999997</v>
          </cell>
          <cell r="BS491">
            <v>1.8</v>
          </cell>
          <cell r="BT491">
            <v>32.700000000000003</v>
          </cell>
          <cell r="BU491">
            <v>3</v>
          </cell>
          <cell r="BV491" t="str">
            <v>&amp;^%</v>
          </cell>
          <cell r="BW491" t="str">
            <v>&amp;^%</v>
          </cell>
          <cell r="BX491" t="str">
            <v>&amp;^%</v>
          </cell>
          <cell r="BY491" t="str">
            <v>&amp;^%</v>
          </cell>
          <cell r="CA491" t="str">
            <v>Epsom and Ewell</v>
          </cell>
          <cell r="CB491" t="str">
            <v>E07000208</v>
          </cell>
          <cell r="CC491">
            <v>17000</v>
          </cell>
          <cell r="CD491">
            <v>14.6</v>
          </cell>
          <cell r="CE491">
            <v>24219</v>
          </cell>
          <cell r="CF491">
            <v>17</v>
          </cell>
          <cell r="CG491">
            <v>28082</v>
          </cell>
          <cell r="CH491">
            <v>12</v>
          </cell>
          <cell r="CI491" t="str">
            <v>&amp;^%</v>
          </cell>
          <cell r="CJ491" t="str">
            <v>&amp;^%</v>
          </cell>
          <cell r="CK491" t="str">
            <v>&amp;^%</v>
          </cell>
          <cell r="CL491" t="str">
            <v>&amp;^%</v>
          </cell>
          <cell r="CN491" t="str">
            <v>Epsom and Ewell</v>
          </cell>
          <cell r="CO491" t="str">
            <v>E07000208</v>
          </cell>
          <cell r="CP491">
            <v>19000</v>
          </cell>
          <cell r="CQ491">
            <v>9.3000000000000007</v>
          </cell>
          <cell r="CR491">
            <v>12.2</v>
          </cell>
          <cell r="CS491">
            <v>11</v>
          </cell>
          <cell r="CT491">
            <v>15.16</v>
          </cell>
          <cell r="CU491">
            <v>5.9</v>
          </cell>
          <cell r="CV491">
            <v>7.3</v>
          </cell>
          <cell r="CW491">
            <v>4.0999999999999996</v>
          </cell>
          <cell r="CX491" t="str">
            <v>&amp;^%</v>
          </cell>
          <cell r="CY491" t="str">
            <v>&amp;^%</v>
          </cell>
          <cell r="DA491" t="str">
            <v>Epsom and Ewell</v>
          </cell>
          <cell r="DB491" t="str">
            <v>E07000208</v>
          </cell>
          <cell r="DC491">
            <v>19000</v>
          </cell>
          <cell r="DD491">
            <v>9.3000000000000007</v>
          </cell>
          <cell r="DE491">
            <v>433.7</v>
          </cell>
          <cell r="DF491">
            <v>14</v>
          </cell>
          <cell r="DG491">
            <v>496.1</v>
          </cell>
          <cell r="DH491">
            <v>6.8</v>
          </cell>
          <cell r="DI491" t="str">
            <v>&amp;^%</v>
          </cell>
          <cell r="DJ491" t="str">
            <v>&amp;^%</v>
          </cell>
          <cell r="DK491" t="str">
            <v>&amp;^%</v>
          </cell>
          <cell r="DL491" t="str">
            <v>&amp;^%</v>
          </cell>
          <cell r="DN491" t="str">
            <v>Epsom and Ewell</v>
          </cell>
          <cell r="DO491" t="str">
            <v>E07000208</v>
          </cell>
          <cell r="DP491">
            <v>6000</v>
          </cell>
          <cell r="DQ491">
            <v>16.399999999999999</v>
          </cell>
          <cell r="DR491">
            <v>37.5</v>
          </cell>
          <cell r="DS491">
            <v>2.2999999999999998</v>
          </cell>
          <cell r="DT491">
            <v>38.5</v>
          </cell>
          <cell r="DU491">
            <v>1.8</v>
          </cell>
          <cell r="DV491" t="str">
            <v>&amp;^%</v>
          </cell>
          <cell r="DW491" t="str">
            <v>&amp;^%</v>
          </cell>
          <cell r="DX491" t="str">
            <v>&amp;^%</v>
          </cell>
          <cell r="DY491" t="str">
            <v>&amp;^%</v>
          </cell>
          <cell r="EA491" t="str">
            <v>Epsom and Ewell</v>
          </cell>
          <cell r="EB491" t="str">
            <v>E07000208</v>
          </cell>
          <cell r="EC491" t="str">
            <v>&amp;^%</v>
          </cell>
          <cell r="ED491" t="str">
            <v>&amp;^%</v>
          </cell>
          <cell r="EE491">
            <v>28971</v>
          </cell>
          <cell r="EF491">
            <v>13</v>
          </cell>
          <cell r="EG491">
            <v>28278</v>
          </cell>
          <cell r="EH491">
            <v>7.8</v>
          </cell>
          <cell r="EI491" t="str">
            <v>&amp;^%</v>
          </cell>
          <cell r="EJ491" t="str">
            <v>&amp;^%</v>
          </cell>
          <cell r="EK491" t="str">
            <v>&amp;^%</v>
          </cell>
          <cell r="EL491" t="str">
            <v>&amp;^%</v>
          </cell>
          <cell r="EN491" t="str">
            <v>Epsom and Ewell</v>
          </cell>
          <cell r="EO491" t="str">
            <v>E07000208</v>
          </cell>
          <cell r="EP491">
            <v>6000</v>
          </cell>
          <cell r="EQ491">
            <v>16.399999999999999</v>
          </cell>
          <cell r="ER491">
            <v>13.18</v>
          </cell>
          <cell r="ES491">
            <v>12</v>
          </cell>
          <cell r="ET491">
            <v>13.78</v>
          </cell>
          <cell r="EU491">
            <v>6.2</v>
          </cell>
          <cell r="EV491" t="str">
            <v>&amp;^%</v>
          </cell>
          <cell r="EW491" t="str">
            <v>&amp;^%</v>
          </cell>
          <cell r="EX491" t="str">
            <v>&amp;^%</v>
          </cell>
          <cell r="EY491" t="str">
            <v>&amp;^%</v>
          </cell>
          <cell r="FA491" t="str">
            <v>Epsom and Ewell</v>
          </cell>
          <cell r="FB491" t="str">
            <v>E07000208</v>
          </cell>
          <cell r="FC491">
            <v>6000</v>
          </cell>
          <cell r="FD491">
            <v>16.399999999999999</v>
          </cell>
          <cell r="FE491">
            <v>491.4</v>
          </cell>
          <cell r="FF491">
            <v>12</v>
          </cell>
          <cell r="FG491">
            <v>531</v>
          </cell>
          <cell r="FH491">
            <v>5.9</v>
          </cell>
          <cell r="FI491" t="str">
            <v>&amp;^%</v>
          </cell>
          <cell r="FJ491" t="str">
            <v>&amp;^%</v>
          </cell>
          <cell r="FK491" t="str">
            <v>&amp;^%</v>
          </cell>
          <cell r="FL491" t="str">
            <v>&amp;^%</v>
          </cell>
          <cell r="FN491" t="str">
            <v>Epsom and Ewell</v>
          </cell>
          <cell r="FO491" t="str">
            <v>E07000208</v>
          </cell>
          <cell r="FP491">
            <v>7000</v>
          </cell>
          <cell r="FQ491">
            <v>16</v>
          </cell>
          <cell r="FR491">
            <v>37.5</v>
          </cell>
          <cell r="FS491">
            <v>2.5</v>
          </cell>
          <cell r="FT491">
            <v>39.5</v>
          </cell>
          <cell r="FU491">
            <v>1.9</v>
          </cell>
          <cell r="FV491" t="str">
            <v>&amp;^%</v>
          </cell>
          <cell r="FW491" t="str">
            <v>&amp;^%</v>
          </cell>
          <cell r="FX491" t="str">
            <v>&amp;^%</v>
          </cell>
          <cell r="FY491" t="str">
            <v>&amp;^%</v>
          </cell>
          <cell r="GA491" t="str">
            <v>Epsom and Ewell</v>
          </cell>
          <cell r="GB491" t="str">
            <v>E07000208</v>
          </cell>
          <cell r="GC491" t="str">
            <v>&amp;^%</v>
          </cell>
          <cell r="GD491" t="str">
            <v>&amp;^%</v>
          </cell>
          <cell r="GE491" t="str">
            <v>&amp;^%</v>
          </cell>
          <cell r="GF491" t="str">
            <v>&amp;^%</v>
          </cell>
          <cell r="GG491">
            <v>40219</v>
          </cell>
          <cell r="GH491">
            <v>19</v>
          </cell>
          <cell r="GI491" t="str">
            <v>&amp;^%</v>
          </cell>
          <cell r="GJ491" t="str">
            <v>&amp;^%</v>
          </cell>
          <cell r="GK491" t="str">
            <v>&amp;^%</v>
          </cell>
          <cell r="GL491" t="str">
            <v>&amp;^%</v>
          </cell>
          <cell r="GN491" t="str">
            <v>Epsom and Ewell</v>
          </cell>
          <cell r="GO491" t="str">
            <v>E07000208</v>
          </cell>
          <cell r="GP491">
            <v>7000</v>
          </cell>
          <cell r="GQ491">
            <v>16</v>
          </cell>
          <cell r="GR491">
            <v>16.39</v>
          </cell>
          <cell r="GS491">
            <v>17</v>
          </cell>
          <cell r="GT491">
            <v>17.84</v>
          </cell>
          <cell r="GU491">
            <v>9.4</v>
          </cell>
          <cell r="GV491" t="str">
            <v>&amp;^%</v>
          </cell>
          <cell r="GW491" t="str">
            <v>&amp;^%</v>
          </cell>
          <cell r="GX491" t="str">
            <v>&amp;^%</v>
          </cell>
          <cell r="GY491" t="str">
            <v>&amp;^%</v>
          </cell>
        </row>
        <row r="492">
          <cell r="A492" t="str">
            <v>Guildford</v>
          </cell>
          <cell r="B492" t="str">
            <v>E07000209</v>
          </cell>
          <cell r="C492">
            <v>27000</v>
          </cell>
          <cell r="D492">
            <v>8.4</v>
          </cell>
          <cell r="E492">
            <v>629.29999999999995</v>
          </cell>
          <cell r="F492">
            <v>8.3000000000000007</v>
          </cell>
          <cell r="G492">
            <v>721.6</v>
          </cell>
          <cell r="H492">
            <v>4.5</v>
          </cell>
          <cell r="I492">
            <v>332.8</v>
          </cell>
          <cell r="J492">
            <v>6</v>
          </cell>
          <cell r="K492" t="str">
            <v>&amp;^%</v>
          </cell>
          <cell r="L492" t="str">
            <v>&amp;^%</v>
          </cell>
          <cell r="N492" t="str">
            <v>Guildford</v>
          </cell>
          <cell r="O492" t="str">
            <v>E07000209</v>
          </cell>
          <cell r="P492">
            <v>48000</v>
          </cell>
          <cell r="Q492">
            <v>6.1</v>
          </cell>
          <cell r="R492">
            <v>37.5</v>
          </cell>
          <cell r="S492">
            <v>0.1</v>
          </cell>
          <cell r="T492">
            <v>39.6</v>
          </cell>
          <cell r="U492">
            <v>1.2</v>
          </cell>
          <cell r="V492">
            <v>35</v>
          </cell>
          <cell r="W492">
            <v>0.1</v>
          </cell>
          <cell r="X492" t="str">
            <v>&amp;^%</v>
          </cell>
          <cell r="Y492" t="str">
            <v>&amp;^%</v>
          </cell>
          <cell r="AA492" t="str">
            <v>Guildford</v>
          </cell>
          <cell r="AB492" t="str">
            <v>E07000209</v>
          </cell>
          <cell r="AC492">
            <v>42000</v>
          </cell>
          <cell r="AD492">
            <v>7.3</v>
          </cell>
          <cell r="AE492">
            <v>31883</v>
          </cell>
          <cell r="AF492">
            <v>6.6</v>
          </cell>
          <cell r="AG492">
            <v>35066</v>
          </cell>
          <cell r="AH492">
            <v>3.8</v>
          </cell>
          <cell r="AI492">
            <v>16646</v>
          </cell>
          <cell r="AJ492">
            <v>7.5</v>
          </cell>
          <cell r="AK492" t="str">
            <v>&amp;^%</v>
          </cell>
          <cell r="AL492" t="str">
            <v>&amp;^%</v>
          </cell>
          <cell r="AN492" t="str">
            <v>Guildford</v>
          </cell>
          <cell r="AO492" t="str">
            <v>E07000209</v>
          </cell>
          <cell r="AP492">
            <v>48000</v>
          </cell>
          <cell r="AQ492">
            <v>6.1</v>
          </cell>
          <cell r="AR492">
            <v>15.01</v>
          </cell>
          <cell r="AS492">
            <v>5.7</v>
          </cell>
          <cell r="AT492">
            <v>16.739999999999998</v>
          </cell>
          <cell r="AU492">
            <v>3.3</v>
          </cell>
          <cell r="AV492">
            <v>8.08</v>
          </cell>
          <cell r="AW492">
            <v>4</v>
          </cell>
          <cell r="AX492" t="str">
            <v>&amp;^%</v>
          </cell>
          <cell r="AY492" t="str">
            <v>&amp;^%</v>
          </cell>
          <cell r="BA492" t="str">
            <v>Guildford</v>
          </cell>
          <cell r="BB492" t="str">
            <v>E07000209</v>
          </cell>
          <cell r="BC492">
            <v>48000</v>
          </cell>
          <cell r="BD492">
            <v>6.1</v>
          </cell>
          <cell r="BE492">
            <v>594.1</v>
          </cell>
          <cell r="BF492">
            <v>5.2</v>
          </cell>
          <cell r="BG492">
            <v>662.5</v>
          </cell>
          <cell r="BH492">
            <v>3.2</v>
          </cell>
          <cell r="BI492">
            <v>318.89999999999998</v>
          </cell>
          <cell r="BJ492">
            <v>3.4</v>
          </cell>
          <cell r="BK492" t="str">
            <v>&amp;^%</v>
          </cell>
          <cell r="BL492" t="str">
            <v>&amp;^%</v>
          </cell>
          <cell r="BN492" t="str">
            <v>Guildford</v>
          </cell>
          <cell r="BO492" t="str">
            <v>E07000209</v>
          </cell>
          <cell r="BP492">
            <v>65000</v>
          </cell>
          <cell r="BQ492">
            <v>5.0999999999999996</v>
          </cell>
          <cell r="BR492">
            <v>37</v>
          </cell>
          <cell r="BS492">
            <v>0.9</v>
          </cell>
          <cell r="BT492">
            <v>33.700000000000003</v>
          </cell>
          <cell r="BU492">
            <v>1.9</v>
          </cell>
          <cell r="BV492">
            <v>14</v>
          </cell>
          <cell r="BW492">
            <v>16</v>
          </cell>
          <cell r="BX492">
            <v>42.5</v>
          </cell>
          <cell r="BY492">
            <v>19</v>
          </cell>
          <cell r="CA492" t="str">
            <v>Guildford</v>
          </cell>
          <cell r="CB492" t="str">
            <v>E07000209</v>
          </cell>
          <cell r="CC492">
            <v>54000</v>
          </cell>
          <cell r="CD492">
            <v>7.4</v>
          </cell>
          <cell r="CE492">
            <v>27766</v>
          </cell>
          <cell r="CF492">
            <v>7.9</v>
          </cell>
          <cell r="CG492">
            <v>30493</v>
          </cell>
          <cell r="CH492">
            <v>4.8</v>
          </cell>
          <cell r="CI492">
            <v>9155</v>
          </cell>
          <cell r="CJ492">
            <v>19</v>
          </cell>
          <cell r="CK492" t="str">
            <v>&amp;^%</v>
          </cell>
          <cell r="CL492" t="str">
            <v>&amp;^%</v>
          </cell>
          <cell r="CN492" t="str">
            <v>Guildford</v>
          </cell>
          <cell r="CO492" t="str">
            <v>E07000209</v>
          </cell>
          <cell r="CP492">
            <v>65000</v>
          </cell>
          <cell r="CQ492">
            <v>5.0999999999999996</v>
          </cell>
          <cell r="CR492">
            <v>13.64</v>
          </cell>
          <cell r="CS492">
            <v>5.4</v>
          </cell>
          <cell r="CT492">
            <v>16.3</v>
          </cell>
          <cell r="CU492">
            <v>3</v>
          </cell>
          <cell r="CV492">
            <v>6.84</v>
          </cell>
          <cell r="CW492">
            <v>2.8</v>
          </cell>
          <cell r="CX492" t="str">
            <v>&amp;^%</v>
          </cell>
          <cell r="CY492" t="str">
            <v>&amp;^%</v>
          </cell>
          <cell r="DA492" t="str">
            <v>Guildford</v>
          </cell>
          <cell r="DB492" t="str">
            <v>E07000209</v>
          </cell>
          <cell r="DC492">
            <v>65000</v>
          </cell>
          <cell r="DD492">
            <v>5.0999999999999996</v>
          </cell>
          <cell r="DE492">
            <v>490.7</v>
          </cell>
          <cell r="DF492">
            <v>6</v>
          </cell>
          <cell r="DG492">
            <v>549.29999999999995</v>
          </cell>
          <cell r="DH492">
            <v>3.6</v>
          </cell>
          <cell r="DI492">
            <v>121.1</v>
          </cell>
          <cell r="DJ492">
            <v>16</v>
          </cell>
          <cell r="DK492" t="str">
            <v>&amp;^%</v>
          </cell>
          <cell r="DL492" t="str">
            <v>&amp;^%</v>
          </cell>
          <cell r="DN492" t="str">
            <v>Guildford</v>
          </cell>
          <cell r="DO492" t="str">
            <v>E07000209</v>
          </cell>
          <cell r="DP492">
            <v>21000</v>
          </cell>
          <cell r="DQ492">
            <v>8.8000000000000007</v>
          </cell>
          <cell r="DR492">
            <v>37.1</v>
          </cell>
          <cell r="DS492">
            <v>1</v>
          </cell>
          <cell r="DT492">
            <v>38</v>
          </cell>
          <cell r="DU492">
            <v>1.5</v>
          </cell>
          <cell r="DV492">
            <v>34.1</v>
          </cell>
          <cell r="DW492">
            <v>3.3</v>
          </cell>
          <cell r="DX492" t="str">
            <v>&amp;^%</v>
          </cell>
          <cell r="DY492" t="str">
            <v>&amp;^%</v>
          </cell>
          <cell r="EA492" t="str">
            <v>Guildford</v>
          </cell>
          <cell r="EB492" t="str">
            <v>E07000209</v>
          </cell>
          <cell r="EC492">
            <v>19000</v>
          </cell>
          <cell r="ED492">
            <v>10.4</v>
          </cell>
          <cell r="EE492">
            <v>28080</v>
          </cell>
          <cell r="EF492">
            <v>9.9</v>
          </cell>
          <cell r="EG492">
            <v>30947</v>
          </cell>
          <cell r="EH492">
            <v>4.9000000000000004</v>
          </cell>
          <cell r="EI492">
            <v>14475</v>
          </cell>
          <cell r="EJ492">
            <v>8.3000000000000007</v>
          </cell>
          <cell r="EK492" t="str">
            <v>&amp;^%</v>
          </cell>
          <cell r="EL492" t="str">
            <v>&amp;^%</v>
          </cell>
          <cell r="EN492" t="str">
            <v>Guildford</v>
          </cell>
          <cell r="EO492" t="str">
            <v>E07000209</v>
          </cell>
          <cell r="EP492">
            <v>21000</v>
          </cell>
          <cell r="EQ492">
            <v>8.8000000000000007</v>
          </cell>
          <cell r="ER492">
            <v>13.87</v>
          </cell>
          <cell r="ES492">
            <v>7.1</v>
          </cell>
          <cell r="ET492">
            <v>15.47</v>
          </cell>
          <cell r="EU492">
            <v>4.2</v>
          </cell>
          <cell r="EV492">
            <v>7.53</v>
          </cell>
          <cell r="EW492">
            <v>5.4</v>
          </cell>
          <cell r="EX492" t="str">
            <v>&amp;^%</v>
          </cell>
          <cell r="EY492" t="str">
            <v>&amp;^%</v>
          </cell>
          <cell r="FA492" t="str">
            <v>Guildford</v>
          </cell>
          <cell r="FB492" t="str">
            <v>E07000209</v>
          </cell>
          <cell r="FC492">
            <v>21000</v>
          </cell>
          <cell r="FD492">
            <v>8.8000000000000007</v>
          </cell>
          <cell r="FE492">
            <v>535.20000000000005</v>
          </cell>
          <cell r="FF492">
            <v>7</v>
          </cell>
          <cell r="FG492">
            <v>587.5</v>
          </cell>
          <cell r="FH492">
            <v>4</v>
          </cell>
          <cell r="FI492">
            <v>299</v>
          </cell>
          <cell r="FJ492">
            <v>6.4</v>
          </cell>
          <cell r="FK492" t="str">
            <v>&amp;^%</v>
          </cell>
          <cell r="FL492" t="str">
            <v>&amp;^%</v>
          </cell>
          <cell r="FN492" t="str">
            <v>Guildford</v>
          </cell>
          <cell r="FO492" t="str">
            <v>E07000209</v>
          </cell>
          <cell r="FP492">
            <v>27000</v>
          </cell>
          <cell r="FQ492">
            <v>8.4</v>
          </cell>
          <cell r="FR492">
            <v>37.5</v>
          </cell>
          <cell r="FS492">
            <v>1.7</v>
          </cell>
          <cell r="FT492">
            <v>40.799999999999997</v>
          </cell>
          <cell r="FU492">
            <v>1.8</v>
          </cell>
          <cell r="FV492">
            <v>35.5</v>
          </cell>
          <cell r="FW492">
            <v>0.8</v>
          </cell>
          <cell r="FX492" t="str">
            <v>&amp;^%</v>
          </cell>
          <cell r="FY492" t="str">
            <v>&amp;^%</v>
          </cell>
          <cell r="GA492" t="str">
            <v>Guildford</v>
          </cell>
          <cell r="GB492" t="str">
            <v>E07000209</v>
          </cell>
          <cell r="GC492">
            <v>23000</v>
          </cell>
          <cell r="GD492">
            <v>10.1</v>
          </cell>
          <cell r="GE492">
            <v>33555</v>
          </cell>
          <cell r="GF492">
            <v>8.4</v>
          </cell>
          <cell r="GG492">
            <v>38359</v>
          </cell>
          <cell r="GH492">
            <v>5.3</v>
          </cell>
          <cell r="GI492">
            <v>18429</v>
          </cell>
          <cell r="GJ492">
            <v>7.1</v>
          </cell>
          <cell r="GK492" t="str">
            <v>&amp;^%</v>
          </cell>
          <cell r="GL492" t="str">
            <v>&amp;^%</v>
          </cell>
          <cell r="GN492" t="str">
            <v>Guildford</v>
          </cell>
          <cell r="GO492" t="str">
            <v>E07000209</v>
          </cell>
          <cell r="GP492">
            <v>27000</v>
          </cell>
          <cell r="GQ492">
            <v>8.4</v>
          </cell>
          <cell r="GR492">
            <v>15.96</v>
          </cell>
          <cell r="GS492">
            <v>9.3000000000000007</v>
          </cell>
          <cell r="GT492">
            <v>17.670000000000002</v>
          </cell>
          <cell r="GU492">
            <v>4.5999999999999996</v>
          </cell>
          <cell r="GV492">
            <v>8.25</v>
          </cell>
          <cell r="GW492">
            <v>6</v>
          </cell>
          <cell r="GX492" t="str">
            <v>&amp;^%</v>
          </cell>
          <cell r="GY492" t="str">
            <v>&amp;^%</v>
          </cell>
        </row>
        <row r="493">
          <cell r="A493" t="str">
            <v>Mole Valley</v>
          </cell>
          <cell r="B493" t="str">
            <v>E07000210</v>
          </cell>
          <cell r="C493">
            <v>23000</v>
          </cell>
          <cell r="D493">
            <v>9.1</v>
          </cell>
          <cell r="E493">
            <v>780.7</v>
          </cell>
          <cell r="F493">
            <v>8.6</v>
          </cell>
          <cell r="G493">
            <v>934.9</v>
          </cell>
          <cell r="H493">
            <v>6</v>
          </cell>
          <cell r="I493">
            <v>353.2</v>
          </cell>
          <cell r="J493">
            <v>7.6</v>
          </cell>
          <cell r="K493" t="str">
            <v>&amp;^%</v>
          </cell>
          <cell r="L493" t="str">
            <v>&amp;^%</v>
          </cell>
          <cell r="N493" t="str">
            <v>Mole Valley</v>
          </cell>
          <cell r="O493" t="str">
            <v>E07000210</v>
          </cell>
          <cell r="P493">
            <v>34000</v>
          </cell>
          <cell r="Q493">
            <v>7.3</v>
          </cell>
          <cell r="R493">
            <v>37.5</v>
          </cell>
          <cell r="S493">
            <v>1.7</v>
          </cell>
          <cell r="T493">
            <v>38.9</v>
          </cell>
          <cell r="U493">
            <v>0.9</v>
          </cell>
          <cell r="V493">
            <v>35</v>
          </cell>
          <cell r="W493">
            <v>1.4</v>
          </cell>
          <cell r="X493" t="str">
            <v>&amp;^%</v>
          </cell>
          <cell r="Y493" t="str">
            <v>&amp;^%</v>
          </cell>
          <cell r="AA493" t="str">
            <v>Mole Valley</v>
          </cell>
          <cell r="AB493" t="str">
            <v>E07000210</v>
          </cell>
          <cell r="AC493">
            <v>29000</v>
          </cell>
          <cell r="AD493">
            <v>11.6</v>
          </cell>
          <cell r="AE493">
            <v>37454</v>
          </cell>
          <cell r="AF493">
            <v>15</v>
          </cell>
          <cell r="AG493">
            <v>45783</v>
          </cell>
          <cell r="AH493">
            <v>8.1</v>
          </cell>
          <cell r="AI493" t="str">
            <v>&amp;^%</v>
          </cell>
          <cell r="AJ493" t="str">
            <v>&amp;^%</v>
          </cell>
          <cell r="AK493" t="str">
            <v>&amp;^%</v>
          </cell>
          <cell r="AL493" t="str">
            <v>&amp;^%</v>
          </cell>
          <cell r="AN493" t="str">
            <v>Mole Valley</v>
          </cell>
          <cell r="AO493" t="str">
            <v>E07000210</v>
          </cell>
          <cell r="AP493">
            <v>34000</v>
          </cell>
          <cell r="AQ493">
            <v>7.3</v>
          </cell>
          <cell r="AR493">
            <v>17.309999999999999</v>
          </cell>
          <cell r="AS493">
            <v>7.3</v>
          </cell>
          <cell r="AT493">
            <v>21.3</v>
          </cell>
          <cell r="AU493">
            <v>5</v>
          </cell>
          <cell r="AV493">
            <v>8.7899999999999991</v>
          </cell>
          <cell r="AW493">
            <v>5.5</v>
          </cell>
          <cell r="AX493" t="str">
            <v>&amp;^%</v>
          </cell>
          <cell r="AY493" t="str">
            <v>&amp;^%</v>
          </cell>
          <cell r="BA493" t="str">
            <v>Mole Valley</v>
          </cell>
          <cell r="BB493" t="str">
            <v>E07000210</v>
          </cell>
          <cell r="BC493">
            <v>34000</v>
          </cell>
          <cell r="BD493">
            <v>7.3</v>
          </cell>
          <cell r="BE493">
            <v>672.1</v>
          </cell>
          <cell r="BF493">
            <v>7.3</v>
          </cell>
          <cell r="BG493">
            <v>829.1</v>
          </cell>
          <cell r="BH493">
            <v>5</v>
          </cell>
          <cell r="BI493">
            <v>322.89999999999998</v>
          </cell>
          <cell r="BJ493">
            <v>7.4</v>
          </cell>
          <cell r="BK493" t="str">
            <v>&amp;^%</v>
          </cell>
          <cell r="BL493" t="str">
            <v>&amp;^%</v>
          </cell>
          <cell r="BN493" t="str">
            <v>Mole Valley</v>
          </cell>
          <cell r="BO493" t="str">
            <v>E07000210</v>
          </cell>
          <cell r="BP493">
            <v>44000</v>
          </cell>
          <cell r="BQ493">
            <v>6.3</v>
          </cell>
          <cell r="BR493">
            <v>37</v>
          </cell>
          <cell r="BS493">
            <v>0.9</v>
          </cell>
          <cell r="BT493">
            <v>34.700000000000003</v>
          </cell>
          <cell r="BU493">
            <v>1.7</v>
          </cell>
          <cell r="BV493">
            <v>20.9</v>
          </cell>
          <cell r="BW493">
            <v>8</v>
          </cell>
          <cell r="BX493" t="str">
            <v>&amp;^%</v>
          </cell>
          <cell r="BY493" t="str">
            <v>&amp;^%</v>
          </cell>
          <cell r="CA493" t="str">
            <v>Mole Valley</v>
          </cell>
          <cell r="CB493" t="str">
            <v>E07000210</v>
          </cell>
          <cell r="CC493">
            <v>37000</v>
          </cell>
          <cell r="CD493">
            <v>11.4</v>
          </cell>
          <cell r="CE493">
            <v>31362</v>
          </cell>
          <cell r="CF493">
            <v>18</v>
          </cell>
          <cell r="CG493">
            <v>38839</v>
          </cell>
          <cell r="CH493">
            <v>9.1</v>
          </cell>
          <cell r="CI493" t="str">
            <v>&amp;^%</v>
          </cell>
          <cell r="CJ493" t="str">
            <v>&amp;^%</v>
          </cell>
          <cell r="CK493" t="str">
            <v>&amp;^%</v>
          </cell>
          <cell r="CL493" t="str">
            <v>&amp;^%</v>
          </cell>
          <cell r="CN493" t="str">
            <v>Mole Valley</v>
          </cell>
          <cell r="CO493" t="str">
            <v>E07000210</v>
          </cell>
          <cell r="CP493">
            <v>44000</v>
          </cell>
          <cell r="CQ493">
            <v>6.3</v>
          </cell>
          <cell r="CR493">
            <v>16.25</v>
          </cell>
          <cell r="CS493">
            <v>6.5</v>
          </cell>
          <cell r="CT493">
            <v>20.34</v>
          </cell>
          <cell r="CU493">
            <v>4.7</v>
          </cell>
          <cell r="CV493">
            <v>7.44</v>
          </cell>
          <cell r="CW493">
            <v>3</v>
          </cell>
          <cell r="CX493" t="str">
            <v>&amp;^%</v>
          </cell>
          <cell r="CY493" t="str">
            <v>&amp;^%</v>
          </cell>
          <cell r="DA493" t="str">
            <v>Mole Valley</v>
          </cell>
          <cell r="DB493" t="str">
            <v>E07000210</v>
          </cell>
          <cell r="DC493">
            <v>44000</v>
          </cell>
          <cell r="DD493">
            <v>6.3</v>
          </cell>
          <cell r="DE493">
            <v>583</v>
          </cell>
          <cell r="DF493">
            <v>7</v>
          </cell>
          <cell r="DG493">
            <v>705.9</v>
          </cell>
          <cell r="DH493">
            <v>5.0999999999999996</v>
          </cell>
          <cell r="DI493">
            <v>170.6</v>
          </cell>
          <cell r="DJ493">
            <v>14</v>
          </cell>
          <cell r="DK493" t="str">
            <v>&amp;^%</v>
          </cell>
          <cell r="DL493" t="str">
            <v>&amp;^%</v>
          </cell>
          <cell r="DN493" t="str">
            <v>Mole Valley</v>
          </cell>
          <cell r="DO493" t="str">
            <v>E07000210</v>
          </cell>
          <cell r="DP493">
            <v>11000</v>
          </cell>
          <cell r="DQ493">
            <v>12.4</v>
          </cell>
          <cell r="DR493">
            <v>36.9</v>
          </cell>
          <cell r="DS493">
            <v>1.2</v>
          </cell>
          <cell r="DT493">
            <v>37.1</v>
          </cell>
          <cell r="DU493">
            <v>1.4</v>
          </cell>
          <cell r="DV493">
            <v>32.299999999999997</v>
          </cell>
          <cell r="DW493">
            <v>4.9000000000000004</v>
          </cell>
          <cell r="DX493" t="str">
            <v>&amp;^%</v>
          </cell>
          <cell r="DY493" t="str">
            <v>&amp;^%</v>
          </cell>
          <cell r="EA493" t="str">
            <v>Mole Valley</v>
          </cell>
          <cell r="EB493" t="str">
            <v>E07000210</v>
          </cell>
          <cell r="EC493" t="str">
            <v>&amp;^%</v>
          </cell>
          <cell r="ED493" t="str">
            <v>&amp;^%</v>
          </cell>
          <cell r="EE493" t="str">
            <v>&amp;^%</v>
          </cell>
          <cell r="EF493" t="str">
            <v>&amp;^%</v>
          </cell>
          <cell r="EG493">
            <v>31204</v>
          </cell>
          <cell r="EH493">
            <v>15</v>
          </cell>
          <cell r="EI493" t="str">
            <v>&amp;^%</v>
          </cell>
          <cell r="EJ493" t="str">
            <v>&amp;^%</v>
          </cell>
          <cell r="EK493" t="str">
            <v>&amp;^%</v>
          </cell>
          <cell r="EL493" t="str">
            <v>&amp;^%</v>
          </cell>
          <cell r="EN493" t="str">
            <v>Mole Valley</v>
          </cell>
          <cell r="EO493" t="str">
            <v>E07000210</v>
          </cell>
          <cell r="EP493">
            <v>11000</v>
          </cell>
          <cell r="EQ493">
            <v>12.4</v>
          </cell>
          <cell r="ER493">
            <v>13.74</v>
          </cell>
          <cell r="ES493">
            <v>9.8000000000000007</v>
          </cell>
          <cell r="ET493">
            <v>16.12</v>
          </cell>
          <cell r="EU493">
            <v>6.1</v>
          </cell>
          <cell r="EV493">
            <v>7.9</v>
          </cell>
          <cell r="EW493">
            <v>13</v>
          </cell>
          <cell r="EX493" t="str">
            <v>&amp;^%</v>
          </cell>
          <cell r="EY493" t="str">
            <v>&amp;^%</v>
          </cell>
          <cell r="FA493" t="str">
            <v>Mole Valley</v>
          </cell>
          <cell r="FB493" t="str">
            <v>E07000210</v>
          </cell>
          <cell r="FC493">
            <v>11000</v>
          </cell>
          <cell r="FD493">
            <v>12.4</v>
          </cell>
          <cell r="FE493">
            <v>536.6</v>
          </cell>
          <cell r="FF493">
            <v>8.1</v>
          </cell>
          <cell r="FG493">
            <v>598.5</v>
          </cell>
          <cell r="FH493">
            <v>6</v>
          </cell>
          <cell r="FI493">
            <v>287</v>
          </cell>
          <cell r="FJ493">
            <v>17</v>
          </cell>
          <cell r="FK493" t="str">
            <v>&amp;^%</v>
          </cell>
          <cell r="FL493" t="str">
            <v>&amp;^%</v>
          </cell>
          <cell r="FN493" t="str">
            <v>Mole Valley</v>
          </cell>
          <cell r="FO493" t="str">
            <v>E07000210</v>
          </cell>
          <cell r="FP493">
            <v>23000</v>
          </cell>
          <cell r="FQ493">
            <v>9.1</v>
          </cell>
          <cell r="FR493">
            <v>38.1</v>
          </cell>
          <cell r="FS493">
            <v>1.7</v>
          </cell>
          <cell r="FT493">
            <v>39.799999999999997</v>
          </cell>
          <cell r="FU493">
            <v>1.2</v>
          </cell>
          <cell r="FV493">
            <v>35</v>
          </cell>
          <cell r="FW493">
            <v>0.2</v>
          </cell>
          <cell r="FX493" t="str">
            <v>&amp;^%</v>
          </cell>
          <cell r="FY493" t="str">
            <v>&amp;^%</v>
          </cell>
          <cell r="GA493" t="str">
            <v>Mole Valley</v>
          </cell>
          <cell r="GB493" t="str">
            <v>E07000210</v>
          </cell>
          <cell r="GC493">
            <v>20000</v>
          </cell>
          <cell r="GD493">
            <v>11</v>
          </cell>
          <cell r="GE493">
            <v>41881</v>
          </cell>
          <cell r="GF493">
            <v>10</v>
          </cell>
          <cell r="GG493">
            <v>52203</v>
          </cell>
          <cell r="GH493">
            <v>7.6</v>
          </cell>
          <cell r="GI493">
            <v>19725</v>
          </cell>
          <cell r="GJ493">
            <v>12</v>
          </cell>
          <cell r="GK493" t="str">
            <v>&amp;^%</v>
          </cell>
          <cell r="GL493" t="str">
            <v>&amp;^%</v>
          </cell>
          <cell r="GN493" t="str">
            <v>Mole Valley</v>
          </cell>
          <cell r="GO493" t="str">
            <v>E07000210</v>
          </cell>
          <cell r="GP493">
            <v>23000</v>
          </cell>
          <cell r="GQ493">
            <v>9.1</v>
          </cell>
          <cell r="GR493">
            <v>19.5</v>
          </cell>
          <cell r="GS493">
            <v>9</v>
          </cell>
          <cell r="GT493">
            <v>23.51</v>
          </cell>
          <cell r="GU493">
            <v>6.1</v>
          </cell>
          <cell r="GV493">
            <v>8.94</v>
          </cell>
          <cell r="GW493">
            <v>8.3000000000000007</v>
          </cell>
          <cell r="GX493" t="str">
            <v>&amp;^%</v>
          </cell>
          <cell r="GY493" t="str">
            <v>&amp;^%</v>
          </cell>
        </row>
        <row r="494">
          <cell r="A494" t="str">
            <v>Reigate and Banstead</v>
          </cell>
          <cell r="B494" t="str">
            <v>E07000211</v>
          </cell>
          <cell r="C494">
            <v>26000</v>
          </cell>
          <cell r="D494">
            <v>8.4</v>
          </cell>
          <cell r="E494">
            <v>697.4</v>
          </cell>
          <cell r="F494">
            <v>5.9</v>
          </cell>
          <cell r="G494">
            <v>897.3</v>
          </cell>
          <cell r="H494">
            <v>6.4</v>
          </cell>
          <cell r="I494">
            <v>343.9</v>
          </cell>
          <cell r="J494">
            <v>8.1</v>
          </cell>
          <cell r="K494" t="str">
            <v>&amp;^%</v>
          </cell>
          <cell r="L494" t="str">
            <v>&amp;^%</v>
          </cell>
          <cell r="N494" t="str">
            <v>Reigate and Banstead</v>
          </cell>
          <cell r="O494" t="str">
            <v>E07000211</v>
          </cell>
          <cell r="P494">
            <v>42000</v>
          </cell>
          <cell r="Q494">
            <v>6.5</v>
          </cell>
          <cell r="R494">
            <v>37.5</v>
          </cell>
          <cell r="S494">
            <v>0.3</v>
          </cell>
          <cell r="T494">
            <v>38.4</v>
          </cell>
          <cell r="U494">
            <v>0.8</v>
          </cell>
          <cell r="V494">
            <v>35</v>
          </cell>
          <cell r="W494">
            <v>0.1</v>
          </cell>
          <cell r="X494" t="str">
            <v>&amp;^%</v>
          </cell>
          <cell r="Y494" t="str">
            <v>&amp;^%</v>
          </cell>
          <cell r="AA494" t="str">
            <v>Reigate and Banstead</v>
          </cell>
          <cell r="AB494" t="str">
            <v>E07000211</v>
          </cell>
          <cell r="AC494">
            <v>36000</v>
          </cell>
          <cell r="AD494">
            <v>7.8</v>
          </cell>
          <cell r="AE494">
            <v>32874</v>
          </cell>
          <cell r="AF494">
            <v>7.4</v>
          </cell>
          <cell r="AG494">
            <v>45406</v>
          </cell>
          <cell r="AH494">
            <v>7.4</v>
          </cell>
          <cell r="AI494">
            <v>16317</v>
          </cell>
          <cell r="AJ494">
            <v>7.3</v>
          </cell>
          <cell r="AK494" t="str">
            <v>&amp;^%</v>
          </cell>
          <cell r="AL494" t="str">
            <v>&amp;^%</v>
          </cell>
          <cell r="AN494" t="str">
            <v>Reigate and Banstead</v>
          </cell>
          <cell r="AO494" t="str">
            <v>E07000211</v>
          </cell>
          <cell r="AP494">
            <v>42000</v>
          </cell>
          <cell r="AQ494">
            <v>6.5</v>
          </cell>
          <cell r="AR494">
            <v>16.61</v>
          </cell>
          <cell r="AS494">
            <v>5.4</v>
          </cell>
          <cell r="AT494">
            <v>20.89</v>
          </cell>
          <cell r="AU494">
            <v>5.3</v>
          </cell>
          <cell r="AV494">
            <v>8.61</v>
          </cell>
          <cell r="AW494">
            <v>5.5</v>
          </cell>
          <cell r="AX494" t="str">
            <v>&amp;^%</v>
          </cell>
          <cell r="AY494" t="str">
            <v>&amp;^%</v>
          </cell>
          <cell r="BA494" t="str">
            <v>Reigate and Banstead</v>
          </cell>
          <cell r="BB494" t="str">
            <v>E07000211</v>
          </cell>
          <cell r="BC494">
            <v>42000</v>
          </cell>
          <cell r="BD494">
            <v>6.5</v>
          </cell>
          <cell r="BE494">
            <v>651.1</v>
          </cell>
          <cell r="BF494">
            <v>4.4000000000000004</v>
          </cell>
          <cell r="BG494">
            <v>802.4</v>
          </cell>
          <cell r="BH494">
            <v>5.2</v>
          </cell>
          <cell r="BI494">
            <v>316.2</v>
          </cell>
          <cell r="BJ494">
            <v>5</v>
          </cell>
          <cell r="BK494" t="str">
            <v>&amp;^%</v>
          </cell>
          <cell r="BL494" t="str">
            <v>&amp;^%</v>
          </cell>
          <cell r="BN494" t="str">
            <v>Reigate and Banstead</v>
          </cell>
          <cell r="BO494" t="str">
            <v>E07000211</v>
          </cell>
          <cell r="BP494">
            <v>57000</v>
          </cell>
          <cell r="BQ494">
            <v>5.4</v>
          </cell>
          <cell r="BR494">
            <v>36.1</v>
          </cell>
          <cell r="BS494">
            <v>1.4</v>
          </cell>
          <cell r="BT494">
            <v>33.6</v>
          </cell>
          <cell r="BU494">
            <v>1.5</v>
          </cell>
          <cell r="BV494">
            <v>17.5</v>
          </cell>
          <cell r="BW494">
            <v>8.8000000000000007</v>
          </cell>
          <cell r="BX494" t="str">
            <v>&amp;^%</v>
          </cell>
          <cell r="BY494" t="str">
            <v>&amp;^%</v>
          </cell>
          <cell r="CA494" t="str">
            <v>Reigate and Banstead</v>
          </cell>
          <cell r="CB494" t="str">
            <v>E07000211</v>
          </cell>
          <cell r="CC494">
            <v>50000</v>
          </cell>
          <cell r="CD494">
            <v>6.5</v>
          </cell>
          <cell r="CE494">
            <v>27732</v>
          </cell>
          <cell r="CF494">
            <v>7.9</v>
          </cell>
          <cell r="CG494">
            <v>36903</v>
          </cell>
          <cell r="CH494">
            <v>7.2</v>
          </cell>
          <cell r="CI494">
            <v>7265</v>
          </cell>
          <cell r="CJ494">
            <v>12</v>
          </cell>
          <cell r="CK494" t="str">
            <v>&amp;^%</v>
          </cell>
          <cell r="CL494" t="str">
            <v>&amp;^%</v>
          </cell>
          <cell r="CN494" t="str">
            <v>Reigate and Banstead</v>
          </cell>
          <cell r="CO494" t="str">
            <v>E07000211</v>
          </cell>
          <cell r="CP494">
            <v>57000</v>
          </cell>
          <cell r="CQ494">
            <v>5.4</v>
          </cell>
          <cell r="CR494">
            <v>14.69</v>
          </cell>
          <cell r="CS494">
            <v>6.3</v>
          </cell>
          <cell r="CT494">
            <v>19.760000000000002</v>
          </cell>
          <cell r="CU494">
            <v>4.9000000000000004</v>
          </cell>
          <cell r="CV494">
            <v>6.68</v>
          </cell>
          <cell r="CW494">
            <v>4.2</v>
          </cell>
          <cell r="CX494" t="str">
            <v>&amp;^%</v>
          </cell>
          <cell r="CY494" t="str">
            <v>&amp;^%</v>
          </cell>
          <cell r="DA494" t="str">
            <v>Reigate and Banstead</v>
          </cell>
          <cell r="DB494" t="str">
            <v>E07000211</v>
          </cell>
          <cell r="DC494">
            <v>57000</v>
          </cell>
          <cell r="DD494">
            <v>5.4</v>
          </cell>
          <cell r="DE494">
            <v>541.9</v>
          </cell>
          <cell r="DF494">
            <v>6.8</v>
          </cell>
          <cell r="DG494">
            <v>664.6</v>
          </cell>
          <cell r="DH494">
            <v>5.0999999999999996</v>
          </cell>
          <cell r="DI494">
            <v>147.4</v>
          </cell>
          <cell r="DJ494">
            <v>9.3000000000000007</v>
          </cell>
          <cell r="DK494" t="str">
            <v>&amp;^%</v>
          </cell>
          <cell r="DL494" t="str">
            <v>&amp;^%</v>
          </cell>
          <cell r="DN494" t="str">
            <v>Reigate and Banstead</v>
          </cell>
          <cell r="DO494" t="str">
            <v>E07000211</v>
          </cell>
          <cell r="DP494">
            <v>16000</v>
          </cell>
          <cell r="DQ494">
            <v>10</v>
          </cell>
          <cell r="DR494">
            <v>37</v>
          </cell>
          <cell r="DS494">
            <v>1.6</v>
          </cell>
          <cell r="DT494">
            <v>37.4</v>
          </cell>
          <cell r="DU494">
            <v>1.2</v>
          </cell>
          <cell r="DV494">
            <v>34.1</v>
          </cell>
          <cell r="DW494">
            <v>2.5</v>
          </cell>
          <cell r="DX494" t="str">
            <v>&amp;^%</v>
          </cell>
          <cell r="DY494" t="str">
            <v>&amp;^%</v>
          </cell>
          <cell r="EA494" t="str">
            <v>Reigate and Banstead</v>
          </cell>
          <cell r="EB494" t="str">
            <v>E07000211</v>
          </cell>
          <cell r="EC494">
            <v>13000</v>
          </cell>
          <cell r="ED494">
            <v>12.3</v>
          </cell>
          <cell r="EE494">
            <v>26810</v>
          </cell>
          <cell r="EF494">
            <v>10</v>
          </cell>
          <cell r="EG494">
            <v>37156</v>
          </cell>
          <cell r="EH494">
            <v>13</v>
          </cell>
          <cell r="EI494">
            <v>14108</v>
          </cell>
          <cell r="EJ494">
            <v>9.1999999999999993</v>
          </cell>
          <cell r="EK494" t="str">
            <v>&amp;^%</v>
          </cell>
          <cell r="EL494" t="str">
            <v>&amp;^%</v>
          </cell>
          <cell r="EN494" t="str">
            <v>Reigate and Banstead</v>
          </cell>
          <cell r="EO494" t="str">
            <v>E07000211</v>
          </cell>
          <cell r="EP494">
            <v>16000</v>
          </cell>
          <cell r="EQ494">
            <v>10</v>
          </cell>
          <cell r="ER494">
            <v>14.03</v>
          </cell>
          <cell r="ES494">
            <v>12</v>
          </cell>
          <cell r="ET494">
            <v>17.29</v>
          </cell>
          <cell r="EU494">
            <v>7.9</v>
          </cell>
          <cell r="EV494">
            <v>8.11</v>
          </cell>
          <cell r="EW494">
            <v>8.1999999999999993</v>
          </cell>
          <cell r="EX494" t="str">
            <v>&amp;^%</v>
          </cell>
          <cell r="EY494" t="str">
            <v>&amp;^%</v>
          </cell>
          <cell r="FA494" t="str">
            <v>Reigate and Banstead</v>
          </cell>
          <cell r="FB494" t="str">
            <v>E07000211</v>
          </cell>
          <cell r="FC494">
            <v>16000</v>
          </cell>
          <cell r="FD494">
            <v>10</v>
          </cell>
          <cell r="FE494">
            <v>529.6</v>
          </cell>
          <cell r="FF494">
            <v>9.9</v>
          </cell>
          <cell r="FG494">
            <v>646.20000000000005</v>
          </cell>
          <cell r="FH494">
            <v>7.6</v>
          </cell>
          <cell r="FI494">
            <v>303.10000000000002</v>
          </cell>
          <cell r="FJ494">
            <v>6.4</v>
          </cell>
          <cell r="FK494" t="str">
            <v>&amp;^%</v>
          </cell>
          <cell r="FL494" t="str">
            <v>&amp;^%</v>
          </cell>
          <cell r="FN494" t="str">
            <v>Reigate and Banstead</v>
          </cell>
          <cell r="FO494" t="str">
            <v>E07000211</v>
          </cell>
          <cell r="FP494">
            <v>26000</v>
          </cell>
          <cell r="FQ494">
            <v>8.4</v>
          </cell>
          <cell r="FR494">
            <v>37.5</v>
          </cell>
          <cell r="FS494">
            <v>1.7</v>
          </cell>
          <cell r="FT494">
            <v>39</v>
          </cell>
          <cell r="FU494">
            <v>1.1000000000000001</v>
          </cell>
          <cell r="FV494">
            <v>35</v>
          </cell>
          <cell r="FW494">
            <v>0</v>
          </cell>
          <cell r="FX494" t="str">
            <v>&amp;^%</v>
          </cell>
          <cell r="FY494" t="str">
            <v>&amp;^%</v>
          </cell>
          <cell r="GA494" t="str">
            <v>Reigate and Banstead</v>
          </cell>
          <cell r="GB494" t="str">
            <v>E07000211</v>
          </cell>
          <cell r="GC494">
            <v>23000</v>
          </cell>
          <cell r="GD494">
            <v>10.1</v>
          </cell>
          <cell r="GE494">
            <v>36365</v>
          </cell>
          <cell r="GF494">
            <v>7.6</v>
          </cell>
          <cell r="GG494">
            <v>50169</v>
          </cell>
          <cell r="GH494">
            <v>8.8000000000000007</v>
          </cell>
          <cell r="GI494">
            <v>18301</v>
          </cell>
          <cell r="GJ494">
            <v>9.1999999999999993</v>
          </cell>
          <cell r="GK494" t="str">
            <v>&amp;^%</v>
          </cell>
          <cell r="GL494" t="str">
            <v>&amp;^%</v>
          </cell>
          <cell r="GN494" t="str">
            <v>Reigate and Banstead</v>
          </cell>
          <cell r="GO494" t="str">
            <v>E07000211</v>
          </cell>
          <cell r="GP494">
            <v>26000</v>
          </cell>
          <cell r="GQ494">
            <v>8.4</v>
          </cell>
          <cell r="GR494">
            <v>17.78</v>
          </cell>
          <cell r="GS494">
            <v>7.7</v>
          </cell>
          <cell r="GT494">
            <v>22.99</v>
          </cell>
          <cell r="GU494">
            <v>6.6</v>
          </cell>
          <cell r="GV494">
            <v>8.9499999999999993</v>
          </cell>
          <cell r="GW494">
            <v>9</v>
          </cell>
          <cell r="GX494" t="str">
            <v>&amp;^%</v>
          </cell>
          <cell r="GY494" t="str">
            <v>&amp;^%</v>
          </cell>
        </row>
        <row r="495">
          <cell r="A495" t="str">
            <v>Runnymede</v>
          </cell>
          <cell r="B495" t="str">
            <v>E07000212</v>
          </cell>
          <cell r="C495">
            <v>24000</v>
          </cell>
          <cell r="D495">
            <v>9</v>
          </cell>
          <cell r="E495">
            <v>782.3</v>
          </cell>
          <cell r="F495">
            <v>8.1999999999999993</v>
          </cell>
          <cell r="G495">
            <v>932.7</v>
          </cell>
          <cell r="H495">
            <v>6.8</v>
          </cell>
          <cell r="I495">
            <v>383.8</v>
          </cell>
          <cell r="J495">
            <v>6.9</v>
          </cell>
          <cell r="K495" t="str">
            <v>&amp;^%</v>
          </cell>
          <cell r="L495" t="str">
            <v>&amp;^%</v>
          </cell>
          <cell r="N495" t="str">
            <v>Runnymede</v>
          </cell>
          <cell r="O495" t="str">
            <v>E07000212</v>
          </cell>
          <cell r="P495">
            <v>38000</v>
          </cell>
          <cell r="Q495">
            <v>6.9</v>
          </cell>
          <cell r="R495">
            <v>37.5</v>
          </cell>
          <cell r="S495">
            <v>0.1</v>
          </cell>
          <cell r="T495">
            <v>38</v>
          </cell>
          <cell r="U495">
            <v>0.6</v>
          </cell>
          <cell r="V495">
            <v>35</v>
          </cell>
          <cell r="W495">
            <v>0.9</v>
          </cell>
          <cell r="X495" t="str">
            <v>&amp;^%</v>
          </cell>
          <cell r="Y495" t="str">
            <v>&amp;^%</v>
          </cell>
          <cell r="AA495" t="str">
            <v>Runnymede</v>
          </cell>
          <cell r="AB495" t="str">
            <v>E07000212</v>
          </cell>
          <cell r="AC495">
            <v>33000</v>
          </cell>
          <cell r="AD495">
            <v>10.1</v>
          </cell>
          <cell r="AE495">
            <v>35405</v>
          </cell>
          <cell r="AF495">
            <v>13</v>
          </cell>
          <cell r="AG495">
            <v>48465</v>
          </cell>
          <cell r="AH495">
            <v>9.1</v>
          </cell>
          <cell r="AI495" t="str">
            <v>&amp;^%</v>
          </cell>
          <cell r="AJ495" t="str">
            <v>&amp;^%</v>
          </cell>
          <cell r="AK495" t="str">
            <v>&amp;^%</v>
          </cell>
          <cell r="AL495" t="str">
            <v>&amp;^%</v>
          </cell>
          <cell r="AN495" t="str">
            <v>Runnymede</v>
          </cell>
          <cell r="AO495" t="str">
            <v>E07000212</v>
          </cell>
          <cell r="AP495">
            <v>38000</v>
          </cell>
          <cell r="AQ495">
            <v>6.9</v>
          </cell>
          <cell r="AR495">
            <v>17.13</v>
          </cell>
          <cell r="AS495">
            <v>8.1</v>
          </cell>
          <cell r="AT495">
            <v>21.78</v>
          </cell>
          <cell r="AU495">
            <v>5.3</v>
          </cell>
          <cell r="AV495">
            <v>9.01</v>
          </cell>
          <cell r="AW495">
            <v>4.9000000000000004</v>
          </cell>
          <cell r="AX495" t="str">
            <v>&amp;^%</v>
          </cell>
          <cell r="AY495" t="str">
            <v>&amp;^%</v>
          </cell>
          <cell r="BA495" t="str">
            <v>Runnymede</v>
          </cell>
          <cell r="BB495" t="str">
            <v>E07000212</v>
          </cell>
          <cell r="BC495">
            <v>38000</v>
          </cell>
          <cell r="BD495">
            <v>6.9</v>
          </cell>
          <cell r="BE495">
            <v>649.79999999999995</v>
          </cell>
          <cell r="BF495">
            <v>8.1</v>
          </cell>
          <cell r="BG495">
            <v>828.3</v>
          </cell>
          <cell r="BH495">
            <v>5.2</v>
          </cell>
          <cell r="BI495">
            <v>349.6</v>
          </cell>
          <cell r="BJ495">
            <v>4.5999999999999996</v>
          </cell>
          <cell r="BK495" t="str">
            <v>&amp;^%</v>
          </cell>
          <cell r="BL495" t="str">
            <v>&amp;^%</v>
          </cell>
          <cell r="BN495" t="str">
            <v>Runnymede</v>
          </cell>
          <cell r="BO495" t="str">
            <v>E07000212</v>
          </cell>
          <cell r="BP495">
            <v>48000</v>
          </cell>
          <cell r="BQ495">
            <v>6</v>
          </cell>
          <cell r="BR495">
            <v>37.299999999999997</v>
          </cell>
          <cell r="BS495">
            <v>0.4</v>
          </cell>
          <cell r="BT495">
            <v>33.700000000000003</v>
          </cell>
          <cell r="BU495">
            <v>1.7</v>
          </cell>
          <cell r="BV495">
            <v>18.100000000000001</v>
          </cell>
          <cell r="BW495">
            <v>13</v>
          </cell>
          <cell r="BX495" t="str">
            <v>&amp;^%</v>
          </cell>
          <cell r="BY495" t="str">
            <v>&amp;^%</v>
          </cell>
          <cell r="CA495" t="str">
            <v>Runnymede</v>
          </cell>
          <cell r="CB495" t="str">
            <v>E07000212</v>
          </cell>
          <cell r="CC495">
            <v>41000</v>
          </cell>
          <cell r="CD495">
            <v>8.6999999999999993</v>
          </cell>
          <cell r="CE495">
            <v>30325</v>
          </cell>
          <cell r="CF495">
            <v>12</v>
          </cell>
          <cell r="CG495">
            <v>41385</v>
          </cell>
          <cell r="CH495">
            <v>8.8000000000000007</v>
          </cell>
          <cell r="CI495">
            <v>9444</v>
          </cell>
          <cell r="CJ495">
            <v>12</v>
          </cell>
          <cell r="CK495" t="str">
            <v>&amp;^%</v>
          </cell>
          <cell r="CL495" t="str">
            <v>&amp;^%</v>
          </cell>
          <cell r="CN495" t="str">
            <v>Runnymede</v>
          </cell>
          <cell r="CO495" t="str">
            <v>E07000212</v>
          </cell>
          <cell r="CP495">
            <v>48000</v>
          </cell>
          <cell r="CQ495">
            <v>6</v>
          </cell>
          <cell r="CR495">
            <v>15.64</v>
          </cell>
          <cell r="CS495">
            <v>5.7</v>
          </cell>
          <cell r="CT495">
            <v>20.73</v>
          </cell>
          <cell r="CU495">
            <v>5.0999999999999996</v>
          </cell>
          <cell r="CV495">
            <v>7.89</v>
          </cell>
          <cell r="CW495">
            <v>4.7</v>
          </cell>
          <cell r="CX495" t="str">
            <v>&amp;^%</v>
          </cell>
          <cell r="CY495" t="str">
            <v>&amp;^%</v>
          </cell>
          <cell r="DA495" t="str">
            <v>Runnymede</v>
          </cell>
          <cell r="DB495" t="str">
            <v>E07000212</v>
          </cell>
          <cell r="DC495">
            <v>48000</v>
          </cell>
          <cell r="DD495">
            <v>6</v>
          </cell>
          <cell r="DE495">
            <v>540.79999999999995</v>
          </cell>
          <cell r="DF495">
            <v>6.5</v>
          </cell>
          <cell r="DG495">
            <v>698.9</v>
          </cell>
          <cell r="DH495">
            <v>5.4</v>
          </cell>
          <cell r="DI495">
            <v>160.80000000000001</v>
          </cell>
          <cell r="DJ495">
            <v>9.6999999999999993</v>
          </cell>
          <cell r="DK495" t="str">
            <v>&amp;^%</v>
          </cell>
          <cell r="DL495" t="str">
            <v>&amp;^%</v>
          </cell>
          <cell r="DN495" t="str">
            <v>Runnymede</v>
          </cell>
          <cell r="DO495" t="str">
            <v>E07000212</v>
          </cell>
          <cell r="DP495">
            <v>14000</v>
          </cell>
          <cell r="DQ495">
            <v>10.6</v>
          </cell>
          <cell r="DR495">
            <v>37.4</v>
          </cell>
          <cell r="DS495">
            <v>0.4</v>
          </cell>
          <cell r="DT495">
            <v>37.6</v>
          </cell>
          <cell r="DU495">
            <v>1.1000000000000001</v>
          </cell>
          <cell r="DV495">
            <v>34.1</v>
          </cell>
          <cell r="DW495">
            <v>3.7</v>
          </cell>
          <cell r="DX495" t="str">
            <v>&amp;^%</v>
          </cell>
          <cell r="DY495" t="str">
            <v>&amp;^%</v>
          </cell>
          <cell r="EA495" t="str">
            <v>Runnymede</v>
          </cell>
          <cell r="EB495" t="str">
            <v>E07000212</v>
          </cell>
          <cell r="EC495">
            <v>13000</v>
          </cell>
          <cell r="ED495">
            <v>12.6</v>
          </cell>
          <cell r="EE495">
            <v>29199</v>
          </cell>
          <cell r="EF495">
            <v>10</v>
          </cell>
          <cell r="EG495">
            <v>35695</v>
          </cell>
          <cell r="EH495">
            <v>7.3</v>
          </cell>
          <cell r="EI495">
            <v>16407</v>
          </cell>
          <cell r="EJ495">
            <v>11</v>
          </cell>
          <cell r="EK495" t="str">
            <v>&amp;^%</v>
          </cell>
          <cell r="EL495" t="str">
            <v>&amp;^%</v>
          </cell>
          <cell r="EN495" t="str">
            <v>Runnymede</v>
          </cell>
          <cell r="EO495" t="str">
            <v>E07000212</v>
          </cell>
          <cell r="EP495">
            <v>14000</v>
          </cell>
          <cell r="EQ495">
            <v>10.6</v>
          </cell>
          <cell r="ER495">
            <v>14.78</v>
          </cell>
          <cell r="ES495">
            <v>6.9</v>
          </cell>
          <cell r="ET495">
            <v>17.34</v>
          </cell>
          <cell r="EU495">
            <v>5.8</v>
          </cell>
          <cell r="EV495">
            <v>8.11</v>
          </cell>
          <cell r="EW495">
            <v>9.5</v>
          </cell>
          <cell r="EX495" t="str">
            <v>&amp;^%</v>
          </cell>
          <cell r="EY495" t="str">
            <v>&amp;^%</v>
          </cell>
          <cell r="FA495" t="str">
            <v>Runnymede</v>
          </cell>
          <cell r="FB495" t="str">
            <v>E07000212</v>
          </cell>
          <cell r="FC495">
            <v>14000</v>
          </cell>
          <cell r="FD495">
            <v>10.6</v>
          </cell>
          <cell r="FE495">
            <v>547.29999999999995</v>
          </cell>
          <cell r="FF495">
            <v>6.9</v>
          </cell>
          <cell r="FG495">
            <v>651.6</v>
          </cell>
          <cell r="FH495">
            <v>5.5</v>
          </cell>
          <cell r="FI495">
            <v>322.60000000000002</v>
          </cell>
          <cell r="FJ495">
            <v>6</v>
          </cell>
          <cell r="FK495" t="str">
            <v>&amp;^%</v>
          </cell>
          <cell r="FL495" t="str">
            <v>&amp;^%</v>
          </cell>
          <cell r="FN495" t="str">
            <v>Runnymede</v>
          </cell>
          <cell r="FO495" t="str">
            <v>E07000212</v>
          </cell>
          <cell r="FP495">
            <v>24000</v>
          </cell>
          <cell r="FQ495">
            <v>9</v>
          </cell>
          <cell r="FR495">
            <v>37.5</v>
          </cell>
          <cell r="FS495">
            <v>0.1</v>
          </cell>
          <cell r="FT495">
            <v>38.299999999999997</v>
          </cell>
          <cell r="FU495">
            <v>0.8</v>
          </cell>
          <cell r="FV495">
            <v>35</v>
          </cell>
          <cell r="FW495">
            <v>1.2</v>
          </cell>
          <cell r="FX495" t="str">
            <v>&amp;^%</v>
          </cell>
          <cell r="FY495" t="str">
            <v>&amp;^%</v>
          </cell>
          <cell r="GA495" t="str">
            <v>Runnymede</v>
          </cell>
          <cell r="GB495" t="str">
            <v>E07000212</v>
          </cell>
          <cell r="GC495">
            <v>21000</v>
          </cell>
          <cell r="GD495">
            <v>14.3</v>
          </cell>
          <cell r="GE495">
            <v>42066</v>
          </cell>
          <cell r="GF495">
            <v>16</v>
          </cell>
          <cell r="GG495">
            <v>56193</v>
          </cell>
          <cell r="GH495">
            <v>13</v>
          </cell>
          <cell r="GI495" t="str">
            <v>&amp;^%</v>
          </cell>
          <cell r="GJ495" t="str">
            <v>&amp;^%</v>
          </cell>
          <cell r="GK495" t="str">
            <v>&amp;^%</v>
          </cell>
          <cell r="GL495" t="str">
            <v>&amp;^%</v>
          </cell>
          <cell r="GN495" t="str">
            <v>Runnymede</v>
          </cell>
          <cell r="GO495" t="str">
            <v>E07000212</v>
          </cell>
          <cell r="GP495">
            <v>24000</v>
          </cell>
          <cell r="GQ495">
            <v>9</v>
          </cell>
          <cell r="GR495">
            <v>19.88</v>
          </cell>
          <cell r="GS495">
            <v>9.3000000000000007</v>
          </cell>
          <cell r="GT495">
            <v>24.35</v>
          </cell>
          <cell r="GU495">
            <v>6.9</v>
          </cell>
          <cell r="GV495">
            <v>9.5399999999999991</v>
          </cell>
          <cell r="GW495">
            <v>6.3</v>
          </cell>
          <cell r="GX495" t="str">
            <v>&amp;^%</v>
          </cell>
          <cell r="GY495" t="str">
            <v>&amp;^%</v>
          </cell>
        </row>
        <row r="496">
          <cell r="A496" t="str">
            <v>Spelthorne</v>
          </cell>
          <cell r="B496" t="str">
            <v>E07000213</v>
          </cell>
          <cell r="C496">
            <v>15000</v>
          </cell>
          <cell r="D496">
            <v>11.3</v>
          </cell>
          <cell r="E496">
            <v>711.9</v>
          </cell>
          <cell r="F496">
            <v>13</v>
          </cell>
          <cell r="G496">
            <v>917.5</v>
          </cell>
          <cell r="H496">
            <v>7.4</v>
          </cell>
          <cell r="I496">
            <v>358.3</v>
          </cell>
          <cell r="J496">
            <v>10</v>
          </cell>
          <cell r="K496" t="str">
            <v>&amp;^%</v>
          </cell>
          <cell r="L496" t="str">
            <v>&amp;^%</v>
          </cell>
          <cell r="N496" t="str">
            <v>Spelthorne</v>
          </cell>
          <cell r="O496" t="str">
            <v>E07000213</v>
          </cell>
          <cell r="P496">
            <v>22000</v>
          </cell>
          <cell r="Q496">
            <v>9</v>
          </cell>
          <cell r="R496">
            <v>37.5</v>
          </cell>
          <cell r="S496">
            <v>0.4</v>
          </cell>
          <cell r="T496">
            <v>38.4</v>
          </cell>
          <cell r="U496">
            <v>0.8</v>
          </cell>
          <cell r="V496">
            <v>35</v>
          </cell>
          <cell r="W496">
            <v>0.8</v>
          </cell>
          <cell r="X496" t="str">
            <v>&amp;^%</v>
          </cell>
          <cell r="Y496" t="str">
            <v>&amp;^%</v>
          </cell>
          <cell r="AA496" t="str">
            <v>Spelthorne</v>
          </cell>
          <cell r="AB496" t="str">
            <v>E07000213</v>
          </cell>
          <cell r="AC496">
            <v>20000</v>
          </cell>
          <cell r="AD496">
            <v>10.5</v>
          </cell>
          <cell r="AE496">
            <v>33071</v>
          </cell>
          <cell r="AF496">
            <v>11</v>
          </cell>
          <cell r="AG496">
            <v>46856</v>
          </cell>
          <cell r="AH496">
            <v>8.3000000000000007</v>
          </cell>
          <cell r="AI496">
            <v>16510</v>
          </cell>
          <cell r="AJ496">
            <v>8.5</v>
          </cell>
          <cell r="AK496" t="str">
            <v>&amp;^%</v>
          </cell>
          <cell r="AL496" t="str">
            <v>&amp;^%</v>
          </cell>
          <cell r="AN496" t="str">
            <v>Spelthorne</v>
          </cell>
          <cell r="AO496" t="str">
            <v>E07000213</v>
          </cell>
          <cell r="AP496">
            <v>22000</v>
          </cell>
          <cell r="AQ496">
            <v>9</v>
          </cell>
          <cell r="AR496">
            <v>16.11</v>
          </cell>
          <cell r="AS496">
            <v>10</v>
          </cell>
          <cell r="AT496">
            <v>21.82</v>
          </cell>
          <cell r="AU496">
            <v>6.3</v>
          </cell>
          <cell r="AV496">
            <v>8.14</v>
          </cell>
          <cell r="AW496">
            <v>6.9</v>
          </cell>
          <cell r="AX496" t="str">
            <v>&amp;^%</v>
          </cell>
          <cell r="AY496" t="str">
            <v>&amp;^%</v>
          </cell>
          <cell r="BA496" t="str">
            <v>Spelthorne</v>
          </cell>
          <cell r="BB496" t="str">
            <v>E07000213</v>
          </cell>
          <cell r="BC496">
            <v>22000</v>
          </cell>
          <cell r="BD496">
            <v>9</v>
          </cell>
          <cell r="BE496">
            <v>653.9</v>
          </cell>
          <cell r="BF496">
            <v>7.4</v>
          </cell>
          <cell r="BG496">
            <v>838.6</v>
          </cell>
          <cell r="BH496">
            <v>6.1</v>
          </cell>
          <cell r="BI496">
            <v>318.5</v>
          </cell>
          <cell r="BJ496">
            <v>8.6999999999999993</v>
          </cell>
          <cell r="BK496" t="str">
            <v>&amp;^%</v>
          </cell>
          <cell r="BL496" t="str">
            <v>&amp;^%</v>
          </cell>
          <cell r="BN496" t="str">
            <v>Spelthorne</v>
          </cell>
          <cell r="BO496" t="str">
            <v>E07000213</v>
          </cell>
          <cell r="BP496">
            <v>30000</v>
          </cell>
          <cell r="BQ496">
            <v>7.6</v>
          </cell>
          <cell r="BR496">
            <v>36.200000000000003</v>
          </cell>
          <cell r="BS496">
            <v>0.9</v>
          </cell>
          <cell r="BT496">
            <v>32.9</v>
          </cell>
          <cell r="BU496">
            <v>2.4</v>
          </cell>
          <cell r="BV496">
            <v>15</v>
          </cell>
          <cell r="BW496">
            <v>11</v>
          </cell>
          <cell r="BX496" t="str">
            <v>&amp;^%</v>
          </cell>
          <cell r="BY496" t="str">
            <v>&amp;^%</v>
          </cell>
          <cell r="CA496" t="str">
            <v>Spelthorne</v>
          </cell>
          <cell r="CB496" t="str">
            <v>E07000213</v>
          </cell>
          <cell r="CC496">
            <v>27000</v>
          </cell>
          <cell r="CD496">
            <v>9</v>
          </cell>
          <cell r="CE496">
            <v>28381</v>
          </cell>
          <cell r="CF496">
            <v>10</v>
          </cell>
          <cell r="CG496">
            <v>38400</v>
          </cell>
          <cell r="CH496">
            <v>8.5</v>
          </cell>
          <cell r="CI496">
            <v>7050</v>
          </cell>
          <cell r="CJ496">
            <v>16</v>
          </cell>
          <cell r="CK496" t="str">
            <v>&amp;^%</v>
          </cell>
          <cell r="CL496" t="str">
            <v>&amp;^%</v>
          </cell>
          <cell r="CN496" t="str">
            <v>Spelthorne</v>
          </cell>
          <cell r="CO496" t="str">
            <v>E07000213</v>
          </cell>
          <cell r="CP496">
            <v>30000</v>
          </cell>
          <cell r="CQ496">
            <v>7.6</v>
          </cell>
          <cell r="CR496">
            <v>14.59</v>
          </cell>
          <cell r="CS496">
            <v>7.7</v>
          </cell>
          <cell r="CT496">
            <v>20.51</v>
          </cell>
          <cell r="CU496">
            <v>6</v>
          </cell>
          <cell r="CV496">
            <v>7</v>
          </cell>
          <cell r="CW496">
            <v>2.7</v>
          </cell>
          <cell r="CX496" t="str">
            <v>&amp;^%</v>
          </cell>
          <cell r="CY496" t="str">
            <v>&amp;^%</v>
          </cell>
          <cell r="DA496" t="str">
            <v>Spelthorne</v>
          </cell>
          <cell r="DB496" t="str">
            <v>E07000213</v>
          </cell>
          <cell r="DC496">
            <v>30000</v>
          </cell>
          <cell r="DD496">
            <v>7.6</v>
          </cell>
          <cell r="DE496">
            <v>522.79999999999995</v>
          </cell>
          <cell r="DF496">
            <v>8.1</v>
          </cell>
          <cell r="DG496">
            <v>674.7</v>
          </cell>
          <cell r="DH496">
            <v>6.5</v>
          </cell>
          <cell r="DI496">
            <v>128.1</v>
          </cell>
          <cell r="DJ496">
            <v>9.6</v>
          </cell>
          <cell r="DK496" t="str">
            <v>&amp;^%</v>
          </cell>
          <cell r="DL496" t="str">
            <v>&amp;^%</v>
          </cell>
          <cell r="DN496" t="str">
            <v>Spelthorne</v>
          </cell>
          <cell r="DO496" t="str">
            <v>E07000213</v>
          </cell>
          <cell r="DP496">
            <v>7000</v>
          </cell>
          <cell r="DQ496">
            <v>14.7</v>
          </cell>
          <cell r="DR496">
            <v>37.5</v>
          </cell>
          <cell r="DS496">
            <v>0.9</v>
          </cell>
          <cell r="DT496">
            <v>37.5</v>
          </cell>
          <cell r="DU496">
            <v>1.2</v>
          </cell>
          <cell r="DV496" t="str">
            <v>&amp;^%</v>
          </cell>
          <cell r="DW496" t="str">
            <v>&amp;^%</v>
          </cell>
          <cell r="DX496" t="str">
            <v>&amp;^%</v>
          </cell>
          <cell r="DY496" t="str">
            <v>&amp;^%</v>
          </cell>
          <cell r="EA496" t="str">
            <v>Spelthorne</v>
          </cell>
          <cell r="EB496" t="str">
            <v>E07000213</v>
          </cell>
          <cell r="EC496">
            <v>7000</v>
          </cell>
          <cell r="ED496">
            <v>17.3</v>
          </cell>
          <cell r="EE496">
            <v>28381</v>
          </cell>
          <cell r="EF496">
            <v>17</v>
          </cell>
          <cell r="EG496">
            <v>36369</v>
          </cell>
          <cell r="EH496">
            <v>12</v>
          </cell>
          <cell r="EI496" t="str">
            <v>&amp;^%</v>
          </cell>
          <cell r="EJ496" t="str">
            <v>&amp;^%</v>
          </cell>
          <cell r="EK496" t="str">
            <v>&amp;^%</v>
          </cell>
          <cell r="EL496" t="str">
            <v>&amp;^%</v>
          </cell>
          <cell r="EN496" t="str">
            <v>Spelthorne</v>
          </cell>
          <cell r="EO496" t="str">
            <v>E07000213</v>
          </cell>
          <cell r="EP496">
            <v>7000</v>
          </cell>
          <cell r="EQ496">
            <v>14.7</v>
          </cell>
          <cell r="ER496">
            <v>15.19</v>
          </cell>
          <cell r="ES496">
            <v>13</v>
          </cell>
          <cell r="ET496">
            <v>18.09</v>
          </cell>
          <cell r="EU496">
            <v>9.5</v>
          </cell>
          <cell r="EV496" t="str">
            <v>&amp;^%</v>
          </cell>
          <cell r="EW496" t="str">
            <v>&amp;^%</v>
          </cell>
          <cell r="EX496" t="str">
            <v>&amp;^%</v>
          </cell>
          <cell r="EY496" t="str">
            <v>&amp;^%</v>
          </cell>
          <cell r="FA496" t="str">
            <v>Spelthorne</v>
          </cell>
          <cell r="FB496" t="str">
            <v>E07000213</v>
          </cell>
          <cell r="FC496">
            <v>7000</v>
          </cell>
          <cell r="FD496">
            <v>14.7</v>
          </cell>
          <cell r="FE496">
            <v>562.4</v>
          </cell>
          <cell r="FF496">
            <v>13</v>
          </cell>
          <cell r="FG496">
            <v>679.1</v>
          </cell>
          <cell r="FH496">
            <v>9.3000000000000007</v>
          </cell>
          <cell r="FI496" t="str">
            <v>&amp;^%</v>
          </cell>
          <cell r="FJ496" t="str">
            <v>&amp;^%</v>
          </cell>
          <cell r="FK496" t="str">
            <v>&amp;^%</v>
          </cell>
          <cell r="FL496" t="str">
            <v>&amp;^%</v>
          </cell>
          <cell r="FN496" t="str">
            <v>Spelthorne</v>
          </cell>
          <cell r="FO496" t="str">
            <v>E07000213</v>
          </cell>
          <cell r="FP496">
            <v>15000</v>
          </cell>
          <cell r="FQ496">
            <v>11.3</v>
          </cell>
          <cell r="FR496">
            <v>37.5</v>
          </cell>
          <cell r="FS496">
            <v>2</v>
          </cell>
          <cell r="FT496">
            <v>38.9</v>
          </cell>
          <cell r="FU496">
            <v>1</v>
          </cell>
          <cell r="FV496">
            <v>36</v>
          </cell>
          <cell r="FW496">
            <v>1.8</v>
          </cell>
          <cell r="FX496" t="str">
            <v>&amp;^%</v>
          </cell>
          <cell r="FY496" t="str">
            <v>&amp;^%</v>
          </cell>
          <cell r="GA496" t="str">
            <v>Spelthorne</v>
          </cell>
          <cell r="GB496" t="str">
            <v>E07000213</v>
          </cell>
          <cell r="GC496">
            <v>13000</v>
          </cell>
          <cell r="GD496">
            <v>13.3</v>
          </cell>
          <cell r="GE496">
            <v>37207</v>
          </cell>
          <cell r="GF496">
            <v>16</v>
          </cell>
          <cell r="GG496">
            <v>52055</v>
          </cell>
          <cell r="GH496">
            <v>10</v>
          </cell>
          <cell r="GI496">
            <v>19002</v>
          </cell>
          <cell r="GJ496">
            <v>13</v>
          </cell>
          <cell r="GK496" t="str">
            <v>&amp;^%</v>
          </cell>
          <cell r="GL496" t="str">
            <v>&amp;^%</v>
          </cell>
          <cell r="GN496" t="str">
            <v>Spelthorne</v>
          </cell>
          <cell r="GO496" t="str">
            <v>E07000213</v>
          </cell>
          <cell r="GP496">
            <v>15000</v>
          </cell>
          <cell r="GQ496">
            <v>11.3</v>
          </cell>
          <cell r="GR496">
            <v>16.59</v>
          </cell>
          <cell r="GS496">
            <v>17</v>
          </cell>
          <cell r="GT496">
            <v>23.6</v>
          </cell>
          <cell r="GU496">
            <v>7.8</v>
          </cell>
          <cell r="GV496">
            <v>8.56</v>
          </cell>
          <cell r="GW496">
            <v>11</v>
          </cell>
          <cell r="GX496" t="str">
            <v>&amp;^%</v>
          </cell>
          <cell r="GY496" t="str">
            <v>&amp;^%</v>
          </cell>
        </row>
        <row r="497">
          <cell r="A497" t="str">
            <v>Surrey Heath</v>
          </cell>
          <cell r="B497" t="str">
            <v>E07000214</v>
          </cell>
          <cell r="C497">
            <v>22000</v>
          </cell>
          <cell r="D497">
            <v>9.3000000000000007</v>
          </cell>
          <cell r="E497">
            <v>636.79999999999995</v>
          </cell>
          <cell r="F497">
            <v>9</v>
          </cell>
          <cell r="G497">
            <v>718.3</v>
          </cell>
          <cell r="H497">
            <v>4.7</v>
          </cell>
          <cell r="I497">
            <v>315.8</v>
          </cell>
          <cell r="J497">
            <v>11</v>
          </cell>
          <cell r="K497" t="str">
            <v>&amp;^%</v>
          </cell>
          <cell r="L497" t="str">
            <v>&amp;^%</v>
          </cell>
          <cell r="N497" t="str">
            <v>Surrey Heath</v>
          </cell>
          <cell r="O497" t="str">
            <v>E07000214</v>
          </cell>
          <cell r="P497">
            <v>31000</v>
          </cell>
          <cell r="Q497">
            <v>7.5</v>
          </cell>
          <cell r="R497">
            <v>38.9</v>
          </cell>
          <cell r="S497">
            <v>1.6</v>
          </cell>
          <cell r="T497">
            <v>40.9</v>
          </cell>
          <cell r="U497">
            <v>1.4</v>
          </cell>
          <cell r="V497">
            <v>36.1</v>
          </cell>
          <cell r="W497">
            <v>0.9</v>
          </cell>
          <cell r="X497" t="str">
            <v>&amp;^%</v>
          </cell>
          <cell r="Y497" t="str">
            <v>&amp;^%</v>
          </cell>
          <cell r="AA497" t="str">
            <v>Surrey Heath</v>
          </cell>
          <cell r="AB497" t="str">
            <v>E07000214</v>
          </cell>
          <cell r="AC497">
            <v>27000</v>
          </cell>
          <cell r="AD497">
            <v>11.5</v>
          </cell>
          <cell r="AE497">
            <v>30035</v>
          </cell>
          <cell r="AF497">
            <v>15</v>
          </cell>
          <cell r="AG497">
            <v>34330</v>
          </cell>
          <cell r="AH497">
            <v>6.4</v>
          </cell>
          <cell r="AI497" t="str">
            <v>&amp;^%</v>
          </cell>
          <cell r="AJ497" t="str">
            <v>&amp;^%</v>
          </cell>
          <cell r="AK497" t="str">
            <v>&amp;^%</v>
          </cell>
          <cell r="AL497" t="str">
            <v>&amp;^%</v>
          </cell>
          <cell r="AN497" t="str">
            <v>Surrey Heath</v>
          </cell>
          <cell r="AO497" t="str">
            <v>E07000214</v>
          </cell>
          <cell r="AP497">
            <v>31000</v>
          </cell>
          <cell r="AQ497">
            <v>7.5</v>
          </cell>
          <cell r="AR497">
            <v>14.28</v>
          </cell>
          <cell r="AS497">
            <v>6.1</v>
          </cell>
          <cell r="AT497">
            <v>16.18</v>
          </cell>
          <cell r="AU497">
            <v>4</v>
          </cell>
          <cell r="AV497">
            <v>7.32</v>
          </cell>
          <cell r="AW497">
            <v>6.7</v>
          </cell>
          <cell r="AX497" t="str">
            <v>&amp;^%</v>
          </cell>
          <cell r="AY497" t="str">
            <v>&amp;^%</v>
          </cell>
          <cell r="BA497" t="str">
            <v>Surrey Heath</v>
          </cell>
          <cell r="BB497" t="str">
            <v>E07000214</v>
          </cell>
          <cell r="BC497">
            <v>31000</v>
          </cell>
          <cell r="BD497">
            <v>7.5</v>
          </cell>
          <cell r="BE497">
            <v>613.6</v>
          </cell>
          <cell r="BF497">
            <v>6.6</v>
          </cell>
          <cell r="BG497">
            <v>662.4</v>
          </cell>
          <cell r="BH497">
            <v>3.9</v>
          </cell>
          <cell r="BI497">
            <v>297.39999999999998</v>
          </cell>
          <cell r="BJ497">
            <v>7.8</v>
          </cell>
          <cell r="BK497" t="str">
            <v>&amp;^%</v>
          </cell>
          <cell r="BL497" t="str">
            <v>&amp;^%</v>
          </cell>
          <cell r="BN497" t="str">
            <v>Surrey Heath</v>
          </cell>
          <cell r="BO497" t="str">
            <v>E07000214</v>
          </cell>
          <cell r="BP497">
            <v>41000</v>
          </cell>
          <cell r="BQ497">
            <v>6.4</v>
          </cell>
          <cell r="BR497">
            <v>37.5</v>
          </cell>
          <cell r="BS497">
            <v>0.3</v>
          </cell>
          <cell r="BT497">
            <v>35.299999999999997</v>
          </cell>
          <cell r="BU497">
            <v>2.2999999999999998</v>
          </cell>
          <cell r="BV497">
            <v>15</v>
          </cell>
          <cell r="BW497">
            <v>16</v>
          </cell>
          <cell r="BX497" t="str">
            <v>&amp;^%</v>
          </cell>
          <cell r="BY497" t="str">
            <v>&amp;^%</v>
          </cell>
          <cell r="CA497" t="str">
            <v>Surrey Heath</v>
          </cell>
          <cell r="CB497" t="str">
            <v>E07000214</v>
          </cell>
          <cell r="CC497">
            <v>36000</v>
          </cell>
          <cell r="CD497">
            <v>10.8</v>
          </cell>
          <cell r="CE497">
            <v>24532</v>
          </cell>
          <cell r="CF497">
            <v>16</v>
          </cell>
          <cell r="CG497">
            <v>29137</v>
          </cell>
          <cell r="CH497">
            <v>7.8</v>
          </cell>
          <cell r="CI497" t="str">
            <v>&amp;^%</v>
          </cell>
          <cell r="CJ497" t="str">
            <v>&amp;^%</v>
          </cell>
          <cell r="CK497" t="str">
            <v>&amp;^%</v>
          </cell>
          <cell r="CL497" t="str">
            <v>&amp;^%</v>
          </cell>
          <cell r="CN497" t="str">
            <v>Surrey Heath</v>
          </cell>
          <cell r="CO497" t="str">
            <v>E07000214</v>
          </cell>
          <cell r="CP497">
            <v>41000</v>
          </cell>
          <cell r="CQ497">
            <v>6.4</v>
          </cell>
          <cell r="CR497">
            <v>12.4</v>
          </cell>
          <cell r="CS497">
            <v>6.3</v>
          </cell>
          <cell r="CT497">
            <v>15.51</v>
          </cell>
          <cell r="CU497">
            <v>3.8</v>
          </cell>
          <cell r="CV497">
            <v>6.61</v>
          </cell>
          <cell r="CW497">
            <v>3.1</v>
          </cell>
          <cell r="CX497" t="str">
            <v>&amp;^%</v>
          </cell>
          <cell r="CY497" t="str">
            <v>&amp;^%</v>
          </cell>
          <cell r="DA497" t="str">
            <v>Surrey Heath</v>
          </cell>
          <cell r="DB497" t="str">
            <v>E07000214</v>
          </cell>
          <cell r="DC497">
            <v>41000</v>
          </cell>
          <cell r="DD497">
            <v>6.4</v>
          </cell>
          <cell r="DE497">
            <v>478.3</v>
          </cell>
          <cell r="DF497">
            <v>9.5</v>
          </cell>
          <cell r="DG497">
            <v>547</v>
          </cell>
          <cell r="DH497">
            <v>4.4000000000000004</v>
          </cell>
          <cell r="DI497">
            <v>124.5</v>
          </cell>
          <cell r="DJ497">
            <v>14</v>
          </cell>
          <cell r="DK497" t="str">
            <v>&amp;^%</v>
          </cell>
          <cell r="DL497" t="str">
            <v>&amp;^%</v>
          </cell>
          <cell r="DN497" t="str">
            <v>Surrey Heath</v>
          </cell>
          <cell r="DO497" t="str">
            <v>E07000214</v>
          </cell>
          <cell r="DP497">
            <v>10000</v>
          </cell>
          <cell r="DQ497">
            <v>12.6</v>
          </cell>
          <cell r="DR497">
            <v>37.5</v>
          </cell>
          <cell r="DS497">
            <v>0.5</v>
          </cell>
          <cell r="DT497">
            <v>38</v>
          </cell>
          <cell r="DU497">
            <v>1.3</v>
          </cell>
          <cell r="DV497">
            <v>35</v>
          </cell>
          <cell r="DW497">
            <v>4.0999999999999996</v>
          </cell>
          <cell r="DX497" t="str">
            <v>&amp;^%</v>
          </cell>
          <cell r="DY497" t="str">
            <v>&amp;^%</v>
          </cell>
          <cell r="EA497" t="str">
            <v>Surrey Heath</v>
          </cell>
          <cell r="EB497" t="str">
            <v>E07000214</v>
          </cell>
          <cell r="EC497" t="str">
            <v>&amp;^%</v>
          </cell>
          <cell r="ED497" t="str">
            <v>&amp;^%</v>
          </cell>
          <cell r="EE497" t="str">
            <v>&amp;^%</v>
          </cell>
          <cell r="EF497" t="str">
            <v>&amp;^%</v>
          </cell>
          <cell r="EG497">
            <v>26767</v>
          </cell>
          <cell r="EH497">
            <v>13</v>
          </cell>
          <cell r="EI497" t="str">
            <v>&amp;^%</v>
          </cell>
          <cell r="EJ497" t="str">
            <v>&amp;^%</v>
          </cell>
          <cell r="EK497" t="str">
            <v>&amp;^%</v>
          </cell>
          <cell r="EL497" t="str">
            <v>&amp;^%</v>
          </cell>
          <cell r="EN497" t="str">
            <v>Surrey Heath</v>
          </cell>
          <cell r="EO497" t="str">
            <v>E07000214</v>
          </cell>
          <cell r="EP497">
            <v>10000</v>
          </cell>
          <cell r="EQ497">
            <v>12.6</v>
          </cell>
          <cell r="ER497">
            <v>12.37</v>
          </cell>
          <cell r="ES497">
            <v>15</v>
          </cell>
          <cell r="ET497">
            <v>14.12</v>
          </cell>
          <cell r="EU497">
            <v>5.8</v>
          </cell>
          <cell r="EV497">
            <v>7.23</v>
          </cell>
          <cell r="EW497">
            <v>5.9</v>
          </cell>
          <cell r="EX497" t="str">
            <v>&amp;^%</v>
          </cell>
          <cell r="EY497" t="str">
            <v>&amp;^%</v>
          </cell>
          <cell r="FA497" t="str">
            <v>Surrey Heath</v>
          </cell>
          <cell r="FB497" t="str">
            <v>E07000214</v>
          </cell>
          <cell r="FC497">
            <v>10000</v>
          </cell>
          <cell r="FD497">
            <v>12.6</v>
          </cell>
          <cell r="FE497">
            <v>477.6</v>
          </cell>
          <cell r="FF497">
            <v>13</v>
          </cell>
          <cell r="FG497">
            <v>537.29999999999995</v>
          </cell>
          <cell r="FH497">
            <v>5.5</v>
          </cell>
          <cell r="FI497">
            <v>259.39999999999998</v>
          </cell>
          <cell r="FJ497">
            <v>11</v>
          </cell>
          <cell r="FK497" t="str">
            <v>&amp;^%</v>
          </cell>
          <cell r="FL497" t="str">
            <v>&amp;^%</v>
          </cell>
          <cell r="FN497" t="str">
            <v>Surrey Heath</v>
          </cell>
          <cell r="FO497" t="str">
            <v>E07000214</v>
          </cell>
          <cell r="FP497">
            <v>22000</v>
          </cell>
          <cell r="FQ497">
            <v>9.3000000000000007</v>
          </cell>
          <cell r="FR497">
            <v>40</v>
          </cell>
          <cell r="FS497">
            <v>1.7</v>
          </cell>
          <cell r="FT497">
            <v>42.2</v>
          </cell>
          <cell r="FU497">
            <v>1.8</v>
          </cell>
          <cell r="FV497">
            <v>36.200000000000003</v>
          </cell>
          <cell r="FW497">
            <v>1.4</v>
          </cell>
          <cell r="FX497" t="str">
            <v>&amp;^%</v>
          </cell>
          <cell r="FY497" t="str">
            <v>&amp;^%</v>
          </cell>
          <cell r="GA497" t="str">
            <v>Surrey Heath</v>
          </cell>
          <cell r="GB497" t="str">
            <v>E07000214</v>
          </cell>
          <cell r="GC497">
            <v>18000</v>
          </cell>
          <cell r="GD497">
            <v>11.4</v>
          </cell>
          <cell r="GE497">
            <v>33849</v>
          </cell>
          <cell r="GF497">
            <v>13</v>
          </cell>
          <cell r="GG497">
            <v>38249</v>
          </cell>
          <cell r="GH497">
            <v>5.5</v>
          </cell>
          <cell r="GI497">
            <v>18484</v>
          </cell>
          <cell r="GJ497">
            <v>8.6999999999999993</v>
          </cell>
          <cell r="GK497" t="str">
            <v>&amp;^%</v>
          </cell>
          <cell r="GL497" t="str">
            <v>&amp;^%</v>
          </cell>
          <cell r="GN497" t="str">
            <v>Surrey Heath</v>
          </cell>
          <cell r="GO497" t="str">
            <v>E07000214</v>
          </cell>
          <cell r="GP497">
            <v>22000</v>
          </cell>
          <cell r="GQ497">
            <v>9.3000000000000007</v>
          </cell>
          <cell r="GR497">
            <v>14.56</v>
          </cell>
          <cell r="GS497">
            <v>9.1999999999999993</v>
          </cell>
          <cell r="GT497">
            <v>17.010000000000002</v>
          </cell>
          <cell r="GU497">
            <v>5</v>
          </cell>
          <cell r="GV497">
            <v>7.28</v>
          </cell>
          <cell r="GW497">
            <v>9</v>
          </cell>
          <cell r="GX497" t="str">
            <v>&amp;^%</v>
          </cell>
          <cell r="GY497" t="str">
            <v>&amp;^%</v>
          </cell>
        </row>
        <row r="498">
          <cell r="A498" t="str">
            <v>Tandridge</v>
          </cell>
          <cell r="B498" t="str">
            <v>E07000215</v>
          </cell>
          <cell r="C498">
            <v>7000</v>
          </cell>
          <cell r="D498">
            <v>15.9</v>
          </cell>
          <cell r="E498">
            <v>459.8</v>
          </cell>
          <cell r="F498">
            <v>13</v>
          </cell>
          <cell r="G498">
            <v>525.29999999999995</v>
          </cell>
          <cell r="H498">
            <v>8.1</v>
          </cell>
          <cell r="I498" t="str">
            <v>&amp;^%</v>
          </cell>
          <cell r="J498" t="str">
            <v>&amp;^%</v>
          </cell>
          <cell r="K498" t="str">
            <v>&amp;^%</v>
          </cell>
          <cell r="L498" t="str">
            <v>&amp;^%</v>
          </cell>
          <cell r="N498" t="str">
            <v>Tandridge</v>
          </cell>
          <cell r="O498" t="str">
            <v>E07000215</v>
          </cell>
          <cell r="P498">
            <v>12000</v>
          </cell>
          <cell r="Q498">
            <v>11.8</v>
          </cell>
          <cell r="R498">
            <v>38.5</v>
          </cell>
          <cell r="S498">
            <v>1.7</v>
          </cell>
          <cell r="T498">
            <v>39.799999999999997</v>
          </cell>
          <cell r="U498">
            <v>1.5</v>
          </cell>
          <cell r="V498">
            <v>35</v>
          </cell>
          <cell r="W498">
            <v>3.4</v>
          </cell>
          <cell r="X498" t="str">
            <v>&amp;^%</v>
          </cell>
          <cell r="Y498" t="str">
            <v>&amp;^%</v>
          </cell>
          <cell r="AA498" t="str">
            <v>Tandridge</v>
          </cell>
          <cell r="AB498" t="str">
            <v>E07000215</v>
          </cell>
          <cell r="AC498">
            <v>11000</v>
          </cell>
          <cell r="AD498">
            <v>13.8</v>
          </cell>
          <cell r="AE498">
            <v>20194</v>
          </cell>
          <cell r="AF498">
            <v>9.1999999999999993</v>
          </cell>
          <cell r="AG498">
            <v>23419</v>
          </cell>
          <cell r="AH498">
            <v>8</v>
          </cell>
          <cell r="AI498" t="str">
            <v>&amp;^%</v>
          </cell>
          <cell r="AJ498" t="str">
            <v>&amp;^%</v>
          </cell>
          <cell r="AK498" t="str">
            <v>&amp;^%</v>
          </cell>
          <cell r="AL498" t="str">
            <v>&amp;^%</v>
          </cell>
          <cell r="AN498" t="str">
            <v>Tandridge</v>
          </cell>
          <cell r="AO498" t="str">
            <v>E07000215</v>
          </cell>
          <cell r="AP498">
            <v>12000</v>
          </cell>
          <cell r="AQ498">
            <v>11.8</v>
          </cell>
          <cell r="AR498">
            <v>10.6</v>
          </cell>
          <cell r="AS498">
            <v>7.9</v>
          </cell>
          <cell r="AT498">
            <v>11.83</v>
          </cell>
          <cell r="AU498">
            <v>5.8</v>
          </cell>
          <cell r="AV498">
            <v>6.89</v>
          </cell>
          <cell r="AW498">
            <v>12</v>
          </cell>
          <cell r="AX498" t="str">
            <v>&amp;^%</v>
          </cell>
          <cell r="AY498" t="str">
            <v>&amp;^%</v>
          </cell>
          <cell r="BA498" t="str">
            <v>Tandridge</v>
          </cell>
          <cell r="BB498" t="str">
            <v>E07000215</v>
          </cell>
          <cell r="BC498">
            <v>12000</v>
          </cell>
          <cell r="BD498">
            <v>11.8</v>
          </cell>
          <cell r="BE498">
            <v>415</v>
          </cell>
          <cell r="BF498">
            <v>8.4</v>
          </cell>
          <cell r="BG498">
            <v>470.4</v>
          </cell>
          <cell r="BH498">
            <v>5.7</v>
          </cell>
          <cell r="BI498">
            <v>285.8</v>
          </cell>
          <cell r="BJ498">
            <v>13</v>
          </cell>
          <cell r="BK498" t="str">
            <v>&amp;^%</v>
          </cell>
          <cell r="BL498" t="str">
            <v>&amp;^%</v>
          </cell>
          <cell r="BN498" t="str">
            <v>Tandridge</v>
          </cell>
          <cell r="BO498" t="str">
            <v>E07000215</v>
          </cell>
          <cell r="BP498">
            <v>20000</v>
          </cell>
          <cell r="BQ498">
            <v>8.9</v>
          </cell>
          <cell r="BR498">
            <v>35</v>
          </cell>
          <cell r="BS498">
            <v>7.4</v>
          </cell>
          <cell r="BT498">
            <v>30.8</v>
          </cell>
          <cell r="BU498">
            <v>3.5</v>
          </cell>
          <cell r="BV498">
            <v>11.1</v>
          </cell>
          <cell r="BW498">
            <v>16</v>
          </cell>
          <cell r="BX498" t="str">
            <v>&amp;^%</v>
          </cell>
          <cell r="BY498" t="str">
            <v>&amp;^%</v>
          </cell>
          <cell r="CA498" t="str">
            <v>Tandridge</v>
          </cell>
          <cell r="CB498" t="str">
            <v>E07000215</v>
          </cell>
          <cell r="CC498">
            <v>18000</v>
          </cell>
          <cell r="CD498">
            <v>13.8</v>
          </cell>
          <cell r="CE498">
            <v>17246</v>
          </cell>
          <cell r="CF498">
            <v>9.1999999999999993</v>
          </cell>
          <cell r="CG498">
            <v>19243</v>
          </cell>
          <cell r="CH498">
            <v>9.1999999999999993</v>
          </cell>
          <cell r="CI498" t="str">
            <v>&amp;^%</v>
          </cell>
          <cell r="CJ498" t="str">
            <v>&amp;^%</v>
          </cell>
          <cell r="CK498" t="str">
            <v>&amp;^%</v>
          </cell>
          <cell r="CL498" t="str">
            <v>&amp;^%</v>
          </cell>
          <cell r="CN498" t="str">
            <v>Tandridge</v>
          </cell>
          <cell r="CO498" t="str">
            <v>E07000215</v>
          </cell>
          <cell r="CP498">
            <v>20000</v>
          </cell>
          <cell r="CQ498">
            <v>8.9</v>
          </cell>
          <cell r="CR498">
            <v>10.41</v>
          </cell>
          <cell r="CS498">
            <v>7.2</v>
          </cell>
          <cell r="CT498">
            <v>12.15</v>
          </cell>
          <cell r="CU498">
            <v>5.3</v>
          </cell>
          <cell r="CV498">
            <v>6.5</v>
          </cell>
          <cell r="CW498">
            <v>5.5</v>
          </cell>
          <cell r="CX498" t="str">
            <v>&amp;^%</v>
          </cell>
          <cell r="CY498" t="str">
            <v>&amp;^%</v>
          </cell>
          <cell r="DA498" t="str">
            <v>Tandridge</v>
          </cell>
          <cell r="DB498" t="str">
            <v>E07000215</v>
          </cell>
          <cell r="DC498">
            <v>20000</v>
          </cell>
          <cell r="DD498">
            <v>8.9</v>
          </cell>
          <cell r="DE498">
            <v>333.4</v>
          </cell>
          <cell r="DF498">
            <v>7.7</v>
          </cell>
          <cell r="DG498">
            <v>373.9</v>
          </cell>
          <cell r="DH498">
            <v>6.1</v>
          </cell>
          <cell r="DI498" t="str">
            <v>&amp;^%</v>
          </cell>
          <cell r="DJ498" t="str">
            <v>&amp;^%</v>
          </cell>
          <cell r="DK498" t="str">
            <v>&amp;^%</v>
          </cell>
          <cell r="DL498" t="str">
            <v>&amp;^%</v>
          </cell>
          <cell r="DN498" t="str">
            <v>Tandridge</v>
          </cell>
          <cell r="DO498" t="str">
            <v>E07000215</v>
          </cell>
          <cell r="DP498">
            <v>5000</v>
          </cell>
          <cell r="DQ498">
            <v>17.7</v>
          </cell>
          <cell r="DR498">
            <v>37.5</v>
          </cell>
          <cell r="DS498">
            <v>4.2</v>
          </cell>
          <cell r="DT498">
            <v>39.4</v>
          </cell>
          <cell r="DU498">
            <v>2.2000000000000002</v>
          </cell>
          <cell r="DV498" t="str">
            <v>&amp;^%</v>
          </cell>
          <cell r="DW498" t="str">
            <v>&amp;^%</v>
          </cell>
          <cell r="DX498" t="str">
            <v>&amp;^%</v>
          </cell>
          <cell r="DY498" t="str">
            <v>&amp;^%</v>
          </cell>
          <cell r="EA498" t="str">
            <v>Tandridge</v>
          </cell>
          <cell r="EB498" t="str">
            <v>E07000215</v>
          </cell>
          <cell r="EC498" t="str">
            <v>&amp;^%</v>
          </cell>
          <cell r="ED498" t="str">
            <v>&amp;^%</v>
          </cell>
          <cell r="EE498">
            <v>19693</v>
          </cell>
          <cell r="EF498">
            <v>11</v>
          </cell>
          <cell r="EG498">
            <v>20828</v>
          </cell>
          <cell r="EH498">
            <v>7</v>
          </cell>
          <cell r="EI498" t="str">
            <v>&amp;^%</v>
          </cell>
          <cell r="EJ498" t="str">
            <v>&amp;^%</v>
          </cell>
          <cell r="EK498" t="str">
            <v>&amp;^%</v>
          </cell>
          <cell r="EL498" t="str">
            <v>&amp;^%</v>
          </cell>
          <cell r="EN498" t="str">
            <v>Tandridge</v>
          </cell>
          <cell r="EO498" t="str">
            <v>E07000215</v>
          </cell>
          <cell r="EP498">
            <v>5000</v>
          </cell>
          <cell r="EQ498">
            <v>17.7</v>
          </cell>
          <cell r="ER498">
            <v>10.18</v>
          </cell>
          <cell r="ES498">
            <v>10</v>
          </cell>
          <cell r="ET498">
            <v>10.16</v>
          </cell>
          <cell r="EU498">
            <v>5.6</v>
          </cell>
          <cell r="EV498" t="str">
            <v>&amp;^%</v>
          </cell>
          <cell r="EW498" t="str">
            <v>&amp;^%</v>
          </cell>
          <cell r="EX498" t="str">
            <v>&amp;^%</v>
          </cell>
          <cell r="EY498" t="str">
            <v>&amp;^%</v>
          </cell>
          <cell r="FA498" t="str">
            <v>Tandridge</v>
          </cell>
          <cell r="FB498" t="str">
            <v>E07000215</v>
          </cell>
          <cell r="FC498">
            <v>5000</v>
          </cell>
          <cell r="FD498">
            <v>17.7</v>
          </cell>
          <cell r="FE498">
            <v>375.5</v>
          </cell>
          <cell r="FF498">
            <v>10</v>
          </cell>
          <cell r="FG498">
            <v>400.1</v>
          </cell>
          <cell r="FH498">
            <v>5.4</v>
          </cell>
          <cell r="FI498" t="str">
            <v>&amp;^%</v>
          </cell>
          <cell r="FJ498" t="str">
            <v>&amp;^%</v>
          </cell>
          <cell r="FK498" t="str">
            <v>&amp;^%</v>
          </cell>
          <cell r="FL498" t="str">
            <v>&amp;^%</v>
          </cell>
          <cell r="FN498" t="str">
            <v>Tandridge</v>
          </cell>
          <cell r="FO498" t="str">
            <v>E07000215</v>
          </cell>
          <cell r="FP498">
            <v>7000</v>
          </cell>
          <cell r="FQ498">
            <v>15.9</v>
          </cell>
          <cell r="FR498">
            <v>39</v>
          </cell>
          <cell r="FS498">
            <v>3.3</v>
          </cell>
          <cell r="FT498">
            <v>40</v>
          </cell>
          <cell r="FU498">
            <v>2</v>
          </cell>
          <cell r="FV498" t="str">
            <v>&amp;^%</v>
          </cell>
          <cell r="FW498" t="str">
            <v>&amp;^%</v>
          </cell>
          <cell r="FX498" t="str">
            <v>&amp;^%</v>
          </cell>
          <cell r="FY498" t="str">
            <v>&amp;^%</v>
          </cell>
          <cell r="GA498" t="str">
            <v>Tandridge</v>
          </cell>
          <cell r="GB498" t="str">
            <v>E07000215</v>
          </cell>
          <cell r="GC498">
            <v>6000</v>
          </cell>
          <cell r="GD498">
            <v>18.600000000000001</v>
          </cell>
          <cell r="GE498">
            <v>21215</v>
          </cell>
          <cell r="GF498">
            <v>15</v>
          </cell>
          <cell r="GG498">
            <v>25487</v>
          </cell>
          <cell r="GH498">
            <v>12</v>
          </cell>
          <cell r="GI498" t="str">
            <v>&amp;^%</v>
          </cell>
          <cell r="GJ498" t="str">
            <v>&amp;^%</v>
          </cell>
          <cell r="GK498" t="str">
            <v>&amp;^%</v>
          </cell>
          <cell r="GL498" t="str">
            <v>&amp;^%</v>
          </cell>
          <cell r="GN498" t="str">
            <v>Tandridge</v>
          </cell>
          <cell r="GO498" t="str">
            <v>E07000215</v>
          </cell>
          <cell r="GP498">
            <v>7000</v>
          </cell>
          <cell r="GQ498">
            <v>15.9</v>
          </cell>
          <cell r="GR498">
            <v>11.57</v>
          </cell>
          <cell r="GS498">
            <v>12</v>
          </cell>
          <cell r="GT498">
            <v>13.12</v>
          </cell>
          <cell r="GU498">
            <v>8.1</v>
          </cell>
          <cell r="GV498" t="str">
            <v>&amp;^%</v>
          </cell>
          <cell r="GW498" t="str">
            <v>&amp;^%</v>
          </cell>
          <cell r="GX498" t="str">
            <v>&amp;^%</v>
          </cell>
          <cell r="GY498" t="str">
            <v>&amp;^%</v>
          </cell>
        </row>
        <row r="499">
          <cell r="A499" t="str">
            <v>Waverley</v>
          </cell>
          <cell r="B499" t="str">
            <v>E07000216</v>
          </cell>
          <cell r="C499">
            <v>15000</v>
          </cell>
          <cell r="D499">
            <v>11.3</v>
          </cell>
          <cell r="E499">
            <v>532.5</v>
          </cell>
          <cell r="F499">
            <v>11</v>
          </cell>
          <cell r="G499">
            <v>652.20000000000005</v>
          </cell>
          <cell r="H499">
            <v>6.7</v>
          </cell>
          <cell r="I499">
            <v>300.60000000000002</v>
          </cell>
          <cell r="J499">
            <v>6.1</v>
          </cell>
          <cell r="K499" t="str">
            <v>&amp;^%</v>
          </cell>
          <cell r="L499" t="str">
            <v>&amp;^%</v>
          </cell>
          <cell r="N499" t="str">
            <v>Waverley</v>
          </cell>
          <cell r="O499" t="str">
            <v>E07000216</v>
          </cell>
          <cell r="P499">
            <v>23000</v>
          </cell>
          <cell r="Q499">
            <v>8.8000000000000007</v>
          </cell>
          <cell r="R499">
            <v>38.4</v>
          </cell>
          <cell r="S499">
            <v>1.7</v>
          </cell>
          <cell r="T499">
            <v>39.6</v>
          </cell>
          <cell r="U499">
            <v>1.3</v>
          </cell>
          <cell r="V499">
            <v>34.299999999999997</v>
          </cell>
          <cell r="W499">
            <v>2.2999999999999998</v>
          </cell>
          <cell r="X499" t="str">
            <v>&amp;^%</v>
          </cell>
          <cell r="Y499" t="str">
            <v>&amp;^%</v>
          </cell>
          <cell r="AA499" t="str">
            <v>Waverley</v>
          </cell>
          <cell r="AB499" t="str">
            <v>E07000216</v>
          </cell>
          <cell r="AC499">
            <v>19000</v>
          </cell>
          <cell r="AD499">
            <v>10.6</v>
          </cell>
          <cell r="AE499">
            <v>26252</v>
          </cell>
          <cell r="AF499">
            <v>12</v>
          </cell>
          <cell r="AG499">
            <v>32054</v>
          </cell>
          <cell r="AH499">
            <v>5.8</v>
          </cell>
          <cell r="AI499">
            <v>15195</v>
          </cell>
          <cell r="AJ499">
            <v>7.1</v>
          </cell>
          <cell r="AK499" t="str">
            <v>&amp;^%</v>
          </cell>
          <cell r="AL499" t="str">
            <v>&amp;^%</v>
          </cell>
          <cell r="AN499" t="str">
            <v>Waverley</v>
          </cell>
          <cell r="AO499" t="str">
            <v>E07000216</v>
          </cell>
          <cell r="AP499">
            <v>23000</v>
          </cell>
          <cell r="AQ499">
            <v>8.8000000000000007</v>
          </cell>
          <cell r="AR499">
            <v>13.14</v>
          </cell>
          <cell r="AS499">
            <v>8.9</v>
          </cell>
          <cell r="AT499">
            <v>15.37</v>
          </cell>
          <cell r="AU499">
            <v>5.2</v>
          </cell>
          <cell r="AV499">
            <v>7.25</v>
          </cell>
          <cell r="AW499">
            <v>4</v>
          </cell>
          <cell r="AX499" t="str">
            <v>&amp;^%</v>
          </cell>
          <cell r="AY499" t="str">
            <v>&amp;^%</v>
          </cell>
          <cell r="BA499" t="str">
            <v>Waverley</v>
          </cell>
          <cell r="BB499" t="str">
            <v>E07000216</v>
          </cell>
          <cell r="BC499">
            <v>23000</v>
          </cell>
          <cell r="BD499">
            <v>8.8000000000000007</v>
          </cell>
          <cell r="BE499">
            <v>497.9</v>
          </cell>
          <cell r="BF499">
            <v>7.3</v>
          </cell>
          <cell r="BG499">
            <v>609.1</v>
          </cell>
          <cell r="BH499">
            <v>5.0999999999999996</v>
          </cell>
          <cell r="BI499">
            <v>282</v>
          </cell>
          <cell r="BJ499">
            <v>4.4000000000000004</v>
          </cell>
          <cell r="BK499" t="str">
            <v>&amp;^%</v>
          </cell>
          <cell r="BL499" t="str">
            <v>&amp;^%</v>
          </cell>
          <cell r="BN499" t="str">
            <v>Waverley</v>
          </cell>
          <cell r="BO499" t="str">
            <v>E07000216</v>
          </cell>
          <cell r="BP499">
            <v>35000</v>
          </cell>
          <cell r="BQ499">
            <v>6.9</v>
          </cell>
          <cell r="BR499">
            <v>36.200000000000003</v>
          </cell>
          <cell r="BS499">
            <v>3.6</v>
          </cell>
          <cell r="BT499">
            <v>31.1</v>
          </cell>
          <cell r="BU499">
            <v>2.9</v>
          </cell>
          <cell r="BV499">
            <v>9.9</v>
          </cell>
          <cell r="BW499">
            <v>14</v>
          </cell>
          <cell r="BX499" t="str">
            <v>&amp;^%</v>
          </cell>
          <cell r="BY499" t="str">
            <v>&amp;^%</v>
          </cell>
          <cell r="CA499" t="str">
            <v>Waverley</v>
          </cell>
          <cell r="CB499" t="str">
            <v>E07000216</v>
          </cell>
          <cell r="CC499">
            <v>30000</v>
          </cell>
          <cell r="CD499">
            <v>8.4</v>
          </cell>
          <cell r="CE499">
            <v>21381</v>
          </cell>
          <cell r="CF499">
            <v>8.1999999999999993</v>
          </cell>
          <cell r="CG499">
            <v>24900</v>
          </cell>
          <cell r="CH499">
            <v>6.1</v>
          </cell>
          <cell r="CI499">
            <v>6269</v>
          </cell>
          <cell r="CJ499">
            <v>19</v>
          </cell>
          <cell r="CK499" t="str">
            <v>&amp;^%</v>
          </cell>
          <cell r="CL499" t="str">
            <v>&amp;^%</v>
          </cell>
          <cell r="CN499" t="str">
            <v>Waverley</v>
          </cell>
          <cell r="CO499" t="str">
            <v>E07000216</v>
          </cell>
          <cell r="CP499">
            <v>35000</v>
          </cell>
          <cell r="CQ499">
            <v>6.9</v>
          </cell>
          <cell r="CR499">
            <v>11.39</v>
          </cell>
          <cell r="CS499">
            <v>8.1</v>
          </cell>
          <cell r="CT499">
            <v>15.08</v>
          </cell>
          <cell r="CU499">
            <v>4.5999999999999996</v>
          </cell>
          <cell r="CV499">
            <v>6.64</v>
          </cell>
          <cell r="CW499">
            <v>3.3</v>
          </cell>
          <cell r="CX499" t="str">
            <v>&amp;^%</v>
          </cell>
          <cell r="CY499" t="str">
            <v>&amp;^%</v>
          </cell>
          <cell r="DA499" t="str">
            <v>Waverley</v>
          </cell>
          <cell r="DB499" t="str">
            <v>E07000216</v>
          </cell>
          <cell r="DC499">
            <v>35000</v>
          </cell>
          <cell r="DD499">
            <v>6.9</v>
          </cell>
          <cell r="DE499">
            <v>400.2</v>
          </cell>
          <cell r="DF499">
            <v>8.6</v>
          </cell>
          <cell r="DG499">
            <v>469.1</v>
          </cell>
          <cell r="DH499">
            <v>5.4</v>
          </cell>
          <cell r="DI499">
            <v>106.6</v>
          </cell>
          <cell r="DJ499">
            <v>17</v>
          </cell>
          <cell r="DK499" t="str">
            <v>&amp;^%</v>
          </cell>
          <cell r="DL499" t="str">
            <v>&amp;^%</v>
          </cell>
          <cell r="DN499" t="str">
            <v>Waverley</v>
          </cell>
          <cell r="DO499" t="str">
            <v>E07000216</v>
          </cell>
          <cell r="DP499">
            <v>8000</v>
          </cell>
          <cell r="DQ499">
            <v>14</v>
          </cell>
          <cell r="DR499">
            <v>37.5</v>
          </cell>
          <cell r="DS499">
            <v>2.6</v>
          </cell>
          <cell r="DT499">
            <v>38.700000000000003</v>
          </cell>
          <cell r="DU499">
            <v>2.2999999999999998</v>
          </cell>
          <cell r="DV499">
            <v>32</v>
          </cell>
          <cell r="DW499">
            <v>4</v>
          </cell>
          <cell r="DX499" t="str">
            <v>&amp;^%</v>
          </cell>
          <cell r="DY499" t="str">
            <v>&amp;^%</v>
          </cell>
          <cell r="EA499" t="str">
            <v>Waverley</v>
          </cell>
          <cell r="EB499" t="str">
            <v>E07000216</v>
          </cell>
          <cell r="EC499">
            <v>7000</v>
          </cell>
          <cell r="ED499">
            <v>16.899999999999999</v>
          </cell>
          <cell r="EE499" t="str">
            <v>&amp;^%</v>
          </cell>
          <cell r="EF499" t="str">
            <v>&amp;^%</v>
          </cell>
          <cell r="EG499">
            <v>29652</v>
          </cell>
          <cell r="EH499">
            <v>9</v>
          </cell>
          <cell r="EI499" t="str">
            <v>&amp;^%</v>
          </cell>
          <cell r="EJ499" t="str">
            <v>&amp;^%</v>
          </cell>
          <cell r="EK499" t="str">
            <v>&amp;^%</v>
          </cell>
          <cell r="EL499" t="str">
            <v>&amp;^%</v>
          </cell>
          <cell r="EN499" t="str">
            <v>Waverley</v>
          </cell>
          <cell r="EO499" t="str">
            <v>E07000216</v>
          </cell>
          <cell r="EP499">
            <v>8000</v>
          </cell>
          <cell r="EQ499">
            <v>14</v>
          </cell>
          <cell r="ER499">
            <v>11.86</v>
          </cell>
          <cell r="ES499">
            <v>15</v>
          </cell>
          <cell r="ET499">
            <v>13.75</v>
          </cell>
          <cell r="EU499">
            <v>7.2</v>
          </cell>
          <cell r="EV499" t="str">
            <v>&amp;^%</v>
          </cell>
          <cell r="EW499" t="str">
            <v>&amp;^%</v>
          </cell>
          <cell r="EX499" t="str">
            <v>&amp;^%</v>
          </cell>
          <cell r="EY499" t="str">
            <v>&amp;^%</v>
          </cell>
          <cell r="FA499" t="str">
            <v>Waverley</v>
          </cell>
          <cell r="FB499" t="str">
            <v>E07000216</v>
          </cell>
          <cell r="FC499">
            <v>8000</v>
          </cell>
          <cell r="FD499">
            <v>14</v>
          </cell>
          <cell r="FE499">
            <v>475.8</v>
          </cell>
          <cell r="FF499">
            <v>15</v>
          </cell>
          <cell r="FG499">
            <v>531.9</v>
          </cell>
          <cell r="FH499">
            <v>6.6</v>
          </cell>
          <cell r="FI499">
            <v>272.39999999999998</v>
          </cell>
          <cell r="FJ499">
            <v>7.7</v>
          </cell>
          <cell r="FK499" t="str">
            <v>&amp;^%</v>
          </cell>
          <cell r="FL499" t="str">
            <v>&amp;^%</v>
          </cell>
          <cell r="FN499" t="str">
            <v>Waverley</v>
          </cell>
          <cell r="FO499" t="str">
            <v>E07000216</v>
          </cell>
          <cell r="FP499">
            <v>15000</v>
          </cell>
          <cell r="FQ499">
            <v>11.3</v>
          </cell>
          <cell r="FR499">
            <v>38.9</v>
          </cell>
          <cell r="FS499">
            <v>1.6</v>
          </cell>
          <cell r="FT499">
            <v>40.1</v>
          </cell>
          <cell r="FU499">
            <v>1.5</v>
          </cell>
          <cell r="FV499">
            <v>35</v>
          </cell>
          <cell r="FW499">
            <v>2.8</v>
          </cell>
          <cell r="FX499" t="str">
            <v>&amp;^%</v>
          </cell>
          <cell r="FY499" t="str">
            <v>&amp;^%</v>
          </cell>
          <cell r="GA499" t="str">
            <v>Waverley</v>
          </cell>
          <cell r="GB499" t="str">
            <v>E07000216</v>
          </cell>
          <cell r="GC499">
            <v>12000</v>
          </cell>
          <cell r="GD499">
            <v>13.6</v>
          </cell>
          <cell r="GE499">
            <v>27423</v>
          </cell>
          <cell r="GF499">
            <v>15</v>
          </cell>
          <cell r="GG499">
            <v>33374</v>
          </cell>
          <cell r="GH499">
            <v>7.4</v>
          </cell>
          <cell r="GI499">
            <v>15571</v>
          </cell>
          <cell r="GJ499">
            <v>10</v>
          </cell>
          <cell r="GK499" t="str">
            <v>&amp;^%</v>
          </cell>
          <cell r="GL499" t="str">
            <v>&amp;^%</v>
          </cell>
          <cell r="GN499" t="str">
            <v>Waverley</v>
          </cell>
          <cell r="GO499" t="str">
            <v>E07000216</v>
          </cell>
          <cell r="GP499">
            <v>15000</v>
          </cell>
          <cell r="GQ499">
            <v>11.3</v>
          </cell>
          <cell r="GR499">
            <v>13.42</v>
          </cell>
          <cell r="GS499">
            <v>14</v>
          </cell>
          <cell r="GT499">
            <v>16.25</v>
          </cell>
          <cell r="GU499">
            <v>6.8</v>
          </cell>
          <cell r="GV499">
            <v>7.66</v>
          </cell>
          <cell r="GW499">
            <v>4.7</v>
          </cell>
          <cell r="GX499" t="str">
            <v>&amp;^%</v>
          </cell>
          <cell r="GY499" t="str">
            <v>&amp;^%</v>
          </cell>
        </row>
        <row r="500">
          <cell r="A500" t="str">
            <v>Woking</v>
          </cell>
          <cell r="B500" t="str">
            <v>E07000217</v>
          </cell>
          <cell r="C500">
            <v>23000</v>
          </cell>
          <cell r="D500">
            <v>8.8000000000000007</v>
          </cell>
          <cell r="E500">
            <v>541.1</v>
          </cell>
          <cell r="F500">
            <v>9.8000000000000007</v>
          </cell>
          <cell r="G500">
            <v>765</v>
          </cell>
          <cell r="H500">
            <v>9.8000000000000007</v>
          </cell>
          <cell r="I500">
            <v>299.5</v>
          </cell>
          <cell r="J500">
            <v>6.1</v>
          </cell>
          <cell r="K500" t="str">
            <v>&amp;^%</v>
          </cell>
          <cell r="L500" t="str">
            <v>&amp;^%</v>
          </cell>
          <cell r="N500" t="str">
            <v>Woking</v>
          </cell>
          <cell r="O500" t="str">
            <v>E07000217</v>
          </cell>
          <cell r="P500">
            <v>36000</v>
          </cell>
          <cell r="Q500">
            <v>6.9</v>
          </cell>
          <cell r="R500">
            <v>38</v>
          </cell>
          <cell r="S500">
            <v>1.7</v>
          </cell>
          <cell r="T500">
            <v>39.5</v>
          </cell>
          <cell r="U500">
            <v>0.8</v>
          </cell>
          <cell r="V500">
            <v>34.9</v>
          </cell>
          <cell r="W500">
            <v>1.3</v>
          </cell>
          <cell r="X500" t="str">
            <v>&amp;^%</v>
          </cell>
          <cell r="Y500" t="str">
            <v>&amp;^%</v>
          </cell>
          <cell r="AA500" t="str">
            <v>Woking</v>
          </cell>
          <cell r="AB500" t="str">
            <v>E07000217</v>
          </cell>
          <cell r="AC500">
            <v>31000</v>
          </cell>
          <cell r="AD500">
            <v>8.1999999999999993</v>
          </cell>
          <cell r="AE500">
            <v>25159</v>
          </cell>
          <cell r="AF500">
            <v>6.5</v>
          </cell>
          <cell r="AG500">
            <v>37354</v>
          </cell>
          <cell r="AH500">
            <v>12</v>
          </cell>
          <cell r="AI500">
            <v>14551</v>
          </cell>
          <cell r="AJ500">
            <v>7</v>
          </cell>
          <cell r="AK500" t="str">
            <v>&amp;^%</v>
          </cell>
          <cell r="AL500" t="str">
            <v>&amp;^%</v>
          </cell>
          <cell r="AN500" t="str">
            <v>Woking</v>
          </cell>
          <cell r="AO500" t="str">
            <v>E07000217</v>
          </cell>
          <cell r="AP500">
            <v>36000</v>
          </cell>
          <cell r="AQ500">
            <v>6.9</v>
          </cell>
          <cell r="AR500">
            <v>12.77</v>
          </cell>
          <cell r="AS500">
            <v>6.8</v>
          </cell>
          <cell r="AT500">
            <v>16.649999999999999</v>
          </cell>
          <cell r="AU500">
            <v>7.6</v>
          </cell>
          <cell r="AV500">
            <v>7.14</v>
          </cell>
          <cell r="AW500">
            <v>3</v>
          </cell>
          <cell r="AX500" t="str">
            <v>&amp;^%</v>
          </cell>
          <cell r="AY500" t="str">
            <v>&amp;^%</v>
          </cell>
          <cell r="BA500" t="str">
            <v>Woking</v>
          </cell>
          <cell r="BB500" t="str">
            <v>E07000217</v>
          </cell>
          <cell r="BC500">
            <v>36000</v>
          </cell>
          <cell r="BD500">
            <v>6.9</v>
          </cell>
          <cell r="BE500">
            <v>483.3</v>
          </cell>
          <cell r="BF500">
            <v>5.7</v>
          </cell>
          <cell r="BG500">
            <v>658.2</v>
          </cell>
          <cell r="BH500">
            <v>7.6</v>
          </cell>
          <cell r="BI500">
            <v>278.39999999999998</v>
          </cell>
          <cell r="BJ500">
            <v>4.8</v>
          </cell>
          <cell r="BK500" t="str">
            <v>&amp;^%</v>
          </cell>
          <cell r="BL500" t="str">
            <v>&amp;^%</v>
          </cell>
          <cell r="BN500" t="str">
            <v>Woking</v>
          </cell>
          <cell r="BO500" t="str">
            <v>E07000217</v>
          </cell>
          <cell r="BP500">
            <v>55000</v>
          </cell>
          <cell r="BQ500">
            <v>5.3</v>
          </cell>
          <cell r="BR500">
            <v>36.6</v>
          </cell>
          <cell r="BS500">
            <v>1.7</v>
          </cell>
          <cell r="BT500">
            <v>31.4</v>
          </cell>
          <cell r="BU500">
            <v>2.1</v>
          </cell>
          <cell r="BV500">
            <v>11.6</v>
          </cell>
          <cell r="BW500">
            <v>7.5</v>
          </cell>
          <cell r="BX500">
            <v>43.8</v>
          </cell>
          <cell r="BY500">
            <v>13</v>
          </cell>
          <cell r="CA500" t="str">
            <v>Woking</v>
          </cell>
          <cell r="CB500" t="str">
            <v>E07000217</v>
          </cell>
          <cell r="CC500">
            <v>47000</v>
          </cell>
          <cell r="CD500">
            <v>6.4</v>
          </cell>
          <cell r="CE500">
            <v>19365</v>
          </cell>
          <cell r="CF500">
            <v>8.4</v>
          </cell>
          <cell r="CG500">
            <v>28204</v>
          </cell>
          <cell r="CH500">
            <v>11</v>
          </cell>
          <cell r="CI500">
            <v>5495</v>
          </cell>
          <cell r="CJ500">
            <v>9.1999999999999993</v>
          </cell>
          <cell r="CK500" t="str">
            <v>&amp;^%</v>
          </cell>
          <cell r="CL500" t="str">
            <v>&amp;^%</v>
          </cell>
          <cell r="CN500" t="str">
            <v>Woking</v>
          </cell>
          <cell r="CO500" t="str">
            <v>E07000217</v>
          </cell>
          <cell r="CP500">
            <v>55000</v>
          </cell>
          <cell r="CQ500">
            <v>5.3</v>
          </cell>
          <cell r="CR500">
            <v>10.19</v>
          </cell>
          <cell r="CS500">
            <v>5.3</v>
          </cell>
          <cell r="CT500">
            <v>15.46</v>
          </cell>
          <cell r="CU500">
            <v>6.8</v>
          </cell>
          <cell r="CV500">
            <v>6.08</v>
          </cell>
          <cell r="CW500">
            <v>1.3</v>
          </cell>
          <cell r="CX500" t="str">
            <v>&amp;^%</v>
          </cell>
          <cell r="CY500" t="str">
            <v>&amp;^%</v>
          </cell>
          <cell r="DA500" t="str">
            <v>Woking</v>
          </cell>
          <cell r="DB500" t="str">
            <v>E07000217</v>
          </cell>
          <cell r="DC500">
            <v>55000</v>
          </cell>
          <cell r="DD500">
            <v>5.3</v>
          </cell>
          <cell r="DE500">
            <v>365.7</v>
          </cell>
          <cell r="DF500">
            <v>6.5</v>
          </cell>
          <cell r="DG500">
            <v>484.8</v>
          </cell>
          <cell r="DH500">
            <v>7.3</v>
          </cell>
          <cell r="DI500">
            <v>83.3</v>
          </cell>
          <cell r="DJ500">
            <v>7.2</v>
          </cell>
          <cell r="DK500" t="str">
            <v>&amp;^%</v>
          </cell>
          <cell r="DL500" t="str">
            <v>&amp;^%</v>
          </cell>
          <cell r="DN500" t="str">
            <v>Woking</v>
          </cell>
          <cell r="DO500" t="str">
            <v>E07000217</v>
          </cell>
          <cell r="DP500">
            <v>13000</v>
          </cell>
          <cell r="DQ500">
            <v>10.9</v>
          </cell>
          <cell r="DR500">
            <v>37.5</v>
          </cell>
          <cell r="DS500">
            <v>1.2</v>
          </cell>
          <cell r="DT500">
            <v>38.299999999999997</v>
          </cell>
          <cell r="DU500">
            <v>1.5</v>
          </cell>
          <cell r="DV500">
            <v>32.5</v>
          </cell>
          <cell r="DW500">
            <v>2.8</v>
          </cell>
          <cell r="DX500" t="str">
            <v>&amp;^%</v>
          </cell>
          <cell r="DY500" t="str">
            <v>&amp;^%</v>
          </cell>
          <cell r="EA500" t="str">
            <v>Woking</v>
          </cell>
          <cell r="EB500" t="str">
            <v>E07000217</v>
          </cell>
          <cell r="EC500">
            <v>12000</v>
          </cell>
          <cell r="ED500">
            <v>12.6</v>
          </cell>
          <cell r="EE500">
            <v>21972</v>
          </cell>
          <cell r="EF500">
            <v>9.4</v>
          </cell>
          <cell r="EG500">
            <v>23790</v>
          </cell>
          <cell r="EH500">
            <v>6.4</v>
          </cell>
          <cell r="EI500">
            <v>11835</v>
          </cell>
          <cell r="EJ500">
            <v>15</v>
          </cell>
          <cell r="EK500" t="str">
            <v>&amp;^%</v>
          </cell>
          <cell r="EL500" t="str">
            <v>&amp;^%</v>
          </cell>
          <cell r="EN500" t="str">
            <v>Woking</v>
          </cell>
          <cell r="EO500" t="str">
            <v>E07000217</v>
          </cell>
          <cell r="EP500">
            <v>13000</v>
          </cell>
          <cell r="EQ500">
            <v>10.9</v>
          </cell>
          <cell r="ER500">
            <v>10.49</v>
          </cell>
          <cell r="ES500">
            <v>9.6999999999999993</v>
          </cell>
          <cell r="ET500">
            <v>12.14</v>
          </cell>
          <cell r="EU500">
            <v>5.0999999999999996</v>
          </cell>
          <cell r="EV500">
            <v>7.12</v>
          </cell>
          <cell r="EW500">
            <v>9</v>
          </cell>
          <cell r="EX500" t="str">
            <v>&amp;^%</v>
          </cell>
          <cell r="EY500" t="str">
            <v>&amp;^%</v>
          </cell>
          <cell r="FA500" t="str">
            <v>Woking</v>
          </cell>
          <cell r="FB500" t="str">
            <v>E07000217</v>
          </cell>
          <cell r="FC500">
            <v>13000</v>
          </cell>
          <cell r="FD500">
            <v>10.9</v>
          </cell>
          <cell r="FE500">
            <v>415.4</v>
          </cell>
          <cell r="FF500">
            <v>7.4</v>
          </cell>
          <cell r="FG500">
            <v>465.6</v>
          </cell>
          <cell r="FH500">
            <v>5.0999999999999996</v>
          </cell>
          <cell r="FI500">
            <v>250.3</v>
          </cell>
          <cell r="FJ500">
            <v>9.5</v>
          </cell>
          <cell r="FK500" t="str">
            <v>&amp;^%</v>
          </cell>
          <cell r="FL500" t="str">
            <v>&amp;^%</v>
          </cell>
          <cell r="FN500" t="str">
            <v>Woking</v>
          </cell>
          <cell r="FO500" t="str">
            <v>E07000217</v>
          </cell>
          <cell r="FP500">
            <v>23000</v>
          </cell>
          <cell r="FQ500">
            <v>8.8000000000000007</v>
          </cell>
          <cell r="FR500">
            <v>40</v>
          </cell>
          <cell r="FS500">
            <v>1.6</v>
          </cell>
          <cell r="FT500">
            <v>40.200000000000003</v>
          </cell>
          <cell r="FU500">
            <v>1</v>
          </cell>
          <cell r="FV500">
            <v>35</v>
          </cell>
          <cell r="FW500">
            <v>1.5</v>
          </cell>
          <cell r="FX500" t="str">
            <v>&amp;^%</v>
          </cell>
          <cell r="FY500" t="str">
            <v>&amp;^%</v>
          </cell>
          <cell r="GA500" t="str">
            <v>Woking</v>
          </cell>
          <cell r="GB500" t="str">
            <v>E07000217</v>
          </cell>
          <cell r="GC500">
            <v>19000</v>
          </cell>
          <cell r="GD500">
            <v>10.7</v>
          </cell>
          <cell r="GE500">
            <v>29978</v>
          </cell>
          <cell r="GF500">
            <v>13</v>
          </cell>
          <cell r="GG500">
            <v>45698</v>
          </cell>
          <cell r="GH500">
            <v>16</v>
          </cell>
          <cell r="GI500">
            <v>15782</v>
          </cell>
          <cell r="GJ500">
            <v>5.7</v>
          </cell>
          <cell r="GK500" t="str">
            <v>&amp;^%</v>
          </cell>
          <cell r="GL500" t="str">
            <v>&amp;^%</v>
          </cell>
          <cell r="GN500" t="str">
            <v>Woking</v>
          </cell>
          <cell r="GO500" t="str">
            <v>E07000217</v>
          </cell>
          <cell r="GP500">
            <v>23000</v>
          </cell>
          <cell r="GQ500">
            <v>8.8000000000000007</v>
          </cell>
          <cell r="GR500">
            <v>13.64</v>
          </cell>
          <cell r="GS500">
            <v>9.1</v>
          </cell>
          <cell r="GT500">
            <v>19.04</v>
          </cell>
          <cell r="GU500">
            <v>9.8000000000000007</v>
          </cell>
          <cell r="GV500">
            <v>7.16</v>
          </cell>
          <cell r="GW500">
            <v>4.2</v>
          </cell>
          <cell r="GX500" t="str">
            <v>&amp;^%</v>
          </cell>
          <cell r="GY500" t="str">
            <v>&amp;^%</v>
          </cell>
        </row>
        <row r="501">
          <cell r="A501" t="str">
            <v>Adur</v>
          </cell>
          <cell r="B501" t="str">
            <v>E07000223</v>
          </cell>
          <cell r="C501">
            <v>7000</v>
          </cell>
          <cell r="D501">
            <v>15.8</v>
          </cell>
          <cell r="E501">
            <v>452.7</v>
          </cell>
          <cell r="F501">
            <v>13</v>
          </cell>
          <cell r="G501">
            <v>541.9</v>
          </cell>
          <cell r="H501">
            <v>6.8</v>
          </cell>
          <cell r="I501" t="str">
            <v>&amp;^%</v>
          </cell>
          <cell r="J501" t="str">
            <v>&amp;^%</v>
          </cell>
          <cell r="K501" t="str">
            <v>&amp;^%</v>
          </cell>
          <cell r="L501" t="str">
            <v>&amp;^%</v>
          </cell>
          <cell r="N501" t="str">
            <v>Adur</v>
          </cell>
          <cell r="O501" t="str">
            <v>E07000223</v>
          </cell>
          <cell r="P501">
            <v>13000</v>
          </cell>
          <cell r="Q501">
            <v>11.6</v>
          </cell>
          <cell r="R501">
            <v>37.5</v>
          </cell>
          <cell r="S501">
            <v>1.9</v>
          </cell>
          <cell r="T501">
            <v>38.5</v>
          </cell>
          <cell r="U501">
            <v>1.1000000000000001</v>
          </cell>
          <cell r="V501">
            <v>34.6</v>
          </cell>
          <cell r="W501">
            <v>2.9</v>
          </cell>
          <cell r="X501" t="str">
            <v>&amp;^%</v>
          </cell>
          <cell r="Y501" t="str">
            <v>&amp;^%</v>
          </cell>
          <cell r="AA501" t="str">
            <v>Adur</v>
          </cell>
          <cell r="AB501" t="str">
            <v>E07000223</v>
          </cell>
          <cell r="AC501">
            <v>11000</v>
          </cell>
          <cell r="AD501">
            <v>17.899999999999999</v>
          </cell>
          <cell r="AE501" t="str">
            <v>&amp;^%</v>
          </cell>
          <cell r="AF501" t="str">
            <v>&amp;^%</v>
          </cell>
          <cell r="AG501">
            <v>26405</v>
          </cell>
          <cell r="AH501">
            <v>12</v>
          </cell>
          <cell r="AI501" t="str">
            <v>&amp;^%</v>
          </cell>
          <cell r="AJ501" t="str">
            <v>&amp;^%</v>
          </cell>
          <cell r="AK501" t="str">
            <v>&amp;^%</v>
          </cell>
          <cell r="AL501" t="str">
            <v>&amp;^%</v>
          </cell>
          <cell r="AN501" t="str">
            <v>Adur</v>
          </cell>
          <cell r="AO501" t="str">
            <v>E07000223</v>
          </cell>
          <cell r="AP501">
            <v>13000</v>
          </cell>
          <cell r="AQ501">
            <v>11.6</v>
          </cell>
          <cell r="AR501">
            <v>10.97</v>
          </cell>
          <cell r="AS501">
            <v>6.7</v>
          </cell>
          <cell r="AT501">
            <v>13.23</v>
          </cell>
          <cell r="AU501">
            <v>5.9</v>
          </cell>
          <cell r="AV501">
            <v>7.3</v>
          </cell>
          <cell r="AW501">
            <v>4.3</v>
          </cell>
          <cell r="AX501" t="str">
            <v>&amp;^%</v>
          </cell>
          <cell r="AY501" t="str">
            <v>&amp;^%</v>
          </cell>
          <cell r="BA501" t="str">
            <v>Adur</v>
          </cell>
          <cell r="BB501" t="str">
            <v>E07000223</v>
          </cell>
          <cell r="BC501">
            <v>13000</v>
          </cell>
          <cell r="BD501">
            <v>11.6</v>
          </cell>
          <cell r="BE501">
            <v>428.5</v>
          </cell>
          <cell r="BF501">
            <v>7.3</v>
          </cell>
          <cell r="BG501">
            <v>509</v>
          </cell>
          <cell r="BH501">
            <v>5.6</v>
          </cell>
          <cell r="BI501">
            <v>285</v>
          </cell>
          <cell r="BJ501">
            <v>5.3</v>
          </cell>
          <cell r="BK501" t="str">
            <v>&amp;^%</v>
          </cell>
          <cell r="BL501" t="str">
            <v>&amp;^%</v>
          </cell>
          <cell r="BN501" t="str">
            <v>Adur</v>
          </cell>
          <cell r="BO501" t="str">
            <v>E07000223</v>
          </cell>
          <cell r="BP501">
            <v>17000</v>
          </cell>
          <cell r="BQ501">
            <v>9.6999999999999993</v>
          </cell>
          <cell r="BR501">
            <v>37</v>
          </cell>
          <cell r="BS501">
            <v>1.4</v>
          </cell>
          <cell r="BT501">
            <v>32.1</v>
          </cell>
          <cell r="BU501">
            <v>3.4</v>
          </cell>
          <cell r="BV501" t="str">
            <v>&amp;^%</v>
          </cell>
          <cell r="BW501" t="str">
            <v>&amp;^%</v>
          </cell>
          <cell r="BX501" t="str">
            <v>&amp;^%</v>
          </cell>
          <cell r="BY501" t="str">
            <v>&amp;^%</v>
          </cell>
          <cell r="CA501" t="str">
            <v>Adur</v>
          </cell>
          <cell r="CB501" t="str">
            <v>E07000223</v>
          </cell>
          <cell r="CC501">
            <v>14000</v>
          </cell>
          <cell r="CD501">
            <v>14.6</v>
          </cell>
          <cell r="CE501">
            <v>19359</v>
          </cell>
          <cell r="CF501">
            <v>19</v>
          </cell>
          <cell r="CG501">
            <v>22489</v>
          </cell>
          <cell r="CH501">
            <v>10</v>
          </cell>
          <cell r="CI501" t="str">
            <v>&amp;^%</v>
          </cell>
          <cell r="CJ501" t="str">
            <v>&amp;^%</v>
          </cell>
          <cell r="CK501" t="str">
            <v>&amp;^%</v>
          </cell>
          <cell r="CL501" t="str">
            <v>&amp;^%</v>
          </cell>
          <cell r="CN501" t="str">
            <v>Adur</v>
          </cell>
          <cell r="CO501" t="str">
            <v>E07000223</v>
          </cell>
          <cell r="CP501">
            <v>17000</v>
          </cell>
          <cell r="CQ501">
            <v>9.6999999999999993</v>
          </cell>
          <cell r="CR501">
            <v>10.199999999999999</v>
          </cell>
          <cell r="CS501">
            <v>6.8</v>
          </cell>
          <cell r="CT501">
            <v>12.92</v>
          </cell>
          <cell r="CU501">
            <v>5.4</v>
          </cell>
          <cell r="CV501">
            <v>6.67</v>
          </cell>
          <cell r="CW501">
            <v>3.3</v>
          </cell>
          <cell r="CX501" t="str">
            <v>&amp;^%</v>
          </cell>
          <cell r="CY501" t="str">
            <v>&amp;^%</v>
          </cell>
          <cell r="DA501" t="str">
            <v>Adur</v>
          </cell>
          <cell r="DB501" t="str">
            <v>E07000223</v>
          </cell>
          <cell r="DC501">
            <v>17000</v>
          </cell>
          <cell r="DD501">
            <v>9.6999999999999993</v>
          </cell>
          <cell r="DE501">
            <v>371.5</v>
          </cell>
          <cell r="DF501">
            <v>7.8</v>
          </cell>
          <cell r="DG501">
            <v>414.7</v>
          </cell>
          <cell r="DH501">
            <v>6.3</v>
          </cell>
          <cell r="DI501" t="str">
            <v>&amp;^%</v>
          </cell>
          <cell r="DJ501" t="str">
            <v>&amp;^%</v>
          </cell>
          <cell r="DK501" t="str">
            <v>&amp;^%</v>
          </cell>
          <cell r="DL501" t="str">
            <v>&amp;^%</v>
          </cell>
          <cell r="DN501" t="str">
            <v>Adur</v>
          </cell>
          <cell r="DO501" t="str">
            <v>E07000223</v>
          </cell>
          <cell r="DP501">
            <v>6000</v>
          </cell>
          <cell r="DQ501">
            <v>17</v>
          </cell>
          <cell r="DR501">
            <v>37</v>
          </cell>
          <cell r="DS501">
            <v>0.8</v>
          </cell>
          <cell r="DT501">
            <v>37.299999999999997</v>
          </cell>
          <cell r="DU501">
            <v>1.3</v>
          </cell>
          <cell r="DV501" t="str">
            <v>&amp;^%</v>
          </cell>
          <cell r="DW501" t="str">
            <v>&amp;^%</v>
          </cell>
          <cell r="DX501" t="str">
            <v>&amp;^%</v>
          </cell>
          <cell r="DY501" t="str">
            <v>&amp;^%</v>
          </cell>
          <cell r="EA501" t="str">
            <v>Adur</v>
          </cell>
          <cell r="EB501" t="str">
            <v>E07000223</v>
          </cell>
          <cell r="EC501" t="str">
            <v>&amp;^%</v>
          </cell>
          <cell r="ED501" t="str">
            <v>&amp;^%</v>
          </cell>
          <cell r="EE501">
            <v>18428</v>
          </cell>
          <cell r="EF501">
            <v>19</v>
          </cell>
          <cell r="EG501">
            <v>23977</v>
          </cell>
          <cell r="EH501">
            <v>12</v>
          </cell>
          <cell r="EI501" t="str">
            <v>&amp;^%</v>
          </cell>
          <cell r="EJ501" t="str">
            <v>&amp;^%</v>
          </cell>
          <cell r="EK501" t="str">
            <v>&amp;^%</v>
          </cell>
          <cell r="EL501" t="str">
            <v>&amp;^%</v>
          </cell>
          <cell r="EN501" t="str">
            <v>Adur</v>
          </cell>
          <cell r="EO501" t="str">
            <v>E07000223</v>
          </cell>
          <cell r="EP501">
            <v>6000</v>
          </cell>
          <cell r="EQ501">
            <v>17</v>
          </cell>
          <cell r="ER501">
            <v>10.029999999999999</v>
          </cell>
          <cell r="ES501">
            <v>13</v>
          </cell>
          <cell r="ET501">
            <v>12.56</v>
          </cell>
          <cell r="EU501">
            <v>9.6999999999999993</v>
          </cell>
          <cell r="EV501" t="str">
            <v>&amp;^%</v>
          </cell>
          <cell r="EW501" t="str">
            <v>&amp;^%</v>
          </cell>
          <cell r="EX501" t="str">
            <v>&amp;^%</v>
          </cell>
          <cell r="EY501" t="str">
            <v>&amp;^%</v>
          </cell>
          <cell r="FA501" t="str">
            <v>Adur</v>
          </cell>
          <cell r="FB501" t="str">
            <v>E07000223</v>
          </cell>
          <cell r="FC501">
            <v>6000</v>
          </cell>
          <cell r="FD501">
            <v>17</v>
          </cell>
          <cell r="FE501">
            <v>387.1</v>
          </cell>
          <cell r="FF501">
            <v>11</v>
          </cell>
          <cell r="FG501">
            <v>467.9</v>
          </cell>
          <cell r="FH501">
            <v>9.3000000000000007</v>
          </cell>
          <cell r="FI501" t="str">
            <v>&amp;^%</v>
          </cell>
          <cell r="FJ501" t="str">
            <v>&amp;^%</v>
          </cell>
          <cell r="FK501" t="str">
            <v>&amp;^%</v>
          </cell>
          <cell r="FL501" t="str">
            <v>&amp;^%</v>
          </cell>
          <cell r="FN501" t="str">
            <v>Adur</v>
          </cell>
          <cell r="FO501" t="str">
            <v>E07000223</v>
          </cell>
          <cell r="FP501">
            <v>7000</v>
          </cell>
          <cell r="FQ501">
            <v>15.8</v>
          </cell>
          <cell r="FR501">
            <v>37.5</v>
          </cell>
          <cell r="FS501">
            <v>1.9</v>
          </cell>
          <cell r="FT501">
            <v>39.4</v>
          </cell>
          <cell r="FU501">
            <v>1.6</v>
          </cell>
          <cell r="FV501" t="str">
            <v>&amp;^%</v>
          </cell>
          <cell r="FW501" t="str">
            <v>&amp;^%</v>
          </cell>
          <cell r="FX501" t="str">
            <v>&amp;^%</v>
          </cell>
          <cell r="FY501" t="str">
            <v>&amp;^%</v>
          </cell>
          <cell r="GA501" t="str">
            <v>Adur</v>
          </cell>
          <cell r="GB501" t="str">
            <v>E07000223</v>
          </cell>
          <cell r="GC501" t="str">
            <v>&amp;^%</v>
          </cell>
          <cell r="GD501" t="str">
            <v>&amp;^%</v>
          </cell>
          <cell r="GE501" t="str">
            <v>&amp;^%</v>
          </cell>
          <cell r="GF501" t="str">
            <v>&amp;^%</v>
          </cell>
          <cell r="GG501">
            <v>28265</v>
          </cell>
          <cell r="GH501">
            <v>18</v>
          </cell>
          <cell r="GI501" t="str">
            <v>&amp;^%</v>
          </cell>
          <cell r="GJ501" t="str">
            <v>&amp;^%</v>
          </cell>
          <cell r="GK501" t="str">
            <v>&amp;^%</v>
          </cell>
          <cell r="GL501" t="str">
            <v>&amp;^%</v>
          </cell>
          <cell r="GN501" t="str">
            <v>Adur</v>
          </cell>
          <cell r="GO501" t="str">
            <v>E07000223</v>
          </cell>
          <cell r="GP501">
            <v>7000</v>
          </cell>
          <cell r="GQ501">
            <v>15.8</v>
          </cell>
          <cell r="GR501">
            <v>11.66</v>
          </cell>
          <cell r="GS501">
            <v>11</v>
          </cell>
          <cell r="GT501">
            <v>13.74</v>
          </cell>
          <cell r="GU501">
            <v>7.3</v>
          </cell>
          <cell r="GV501" t="str">
            <v>&amp;^%</v>
          </cell>
          <cell r="GW501" t="str">
            <v>&amp;^%</v>
          </cell>
          <cell r="GX501" t="str">
            <v>&amp;^%</v>
          </cell>
          <cell r="GY501" t="str">
            <v>&amp;^%</v>
          </cell>
        </row>
        <row r="502">
          <cell r="A502" t="str">
            <v>Arun</v>
          </cell>
          <cell r="B502" t="str">
            <v>E07000224</v>
          </cell>
          <cell r="C502">
            <v>12000</v>
          </cell>
          <cell r="D502">
            <v>11.5</v>
          </cell>
          <cell r="E502">
            <v>444.8</v>
          </cell>
          <cell r="F502">
            <v>7.1</v>
          </cell>
          <cell r="G502">
            <v>488.3</v>
          </cell>
          <cell r="H502">
            <v>4.9000000000000004</v>
          </cell>
          <cell r="I502">
            <v>261.39999999999998</v>
          </cell>
          <cell r="J502">
            <v>6.1</v>
          </cell>
          <cell r="K502" t="str">
            <v>&amp;^%</v>
          </cell>
          <cell r="L502" t="str">
            <v>&amp;^%</v>
          </cell>
          <cell r="N502" t="str">
            <v>Arun</v>
          </cell>
          <cell r="O502" t="str">
            <v>E07000224</v>
          </cell>
          <cell r="P502">
            <v>19000</v>
          </cell>
          <cell r="Q502">
            <v>9.1</v>
          </cell>
          <cell r="R502">
            <v>39.700000000000003</v>
          </cell>
          <cell r="S502">
            <v>2.2000000000000002</v>
          </cell>
          <cell r="T502">
            <v>40.9</v>
          </cell>
          <cell r="U502">
            <v>1.4</v>
          </cell>
          <cell r="V502">
            <v>33.200000000000003</v>
          </cell>
          <cell r="W502">
            <v>2.1</v>
          </cell>
          <cell r="X502" t="str">
            <v>&amp;^%</v>
          </cell>
          <cell r="Y502" t="str">
            <v>&amp;^%</v>
          </cell>
          <cell r="AA502" t="str">
            <v>Arun</v>
          </cell>
          <cell r="AB502" t="str">
            <v>E07000224</v>
          </cell>
          <cell r="AC502">
            <v>16000</v>
          </cell>
          <cell r="AD502">
            <v>11.3</v>
          </cell>
          <cell r="AE502">
            <v>22029</v>
          </cell>
          <cell r="AF502">
            <v>8.1</v>
          </cell>
          <cell r="AG502">
            <v>24114</v>
          </cell>
          <cell r="AH502">
            <v>5.3</v>
          </cell>
          <cell r="AI502">
            <v>12593</v>
          </cell>
          <cell r="AJ502">
            <v>10</v>
          </cell>
          <cell r="AK502" t="str">
            <v>&amp;^%</v>
          </cell>
          <cell r="AL502" t="str">
            <v>&amp;^%</v>
          </cell>
          <cell r="AN502" t="str">
            <v>Arun</v>
          </cell>
          <cell r="AO502" t="str">
            <v>E07000224</v>
          </cell>
          <cell r="AP502">
            <v>19000</v>
          </cell>
          <cell r="AQ502">
            <v>9.1</v>
          </cell>
          <cell r="AR502">
            <v>10.42</v>
          </cell>
          <cell r="AS502">
            <v>7.2</v>
          </cell>
          <cell r="AT502">
            <v>11.5</v>
          </cell>
          <cell r="AU502">
            <v>4.3</v>
          </cell>
          <cell r="AV502">
            <v>6.43</v>
          </cell>
          <cell r="AW502">
            <v>3.2</v>
          </cell>
          <cell r="AX502" t="str">
            <v>&amp;^%</v>
          </cell>
          <cell r="AY502" t="str">
            <v>&amp;^%</v>
          </cell>
          <cell r="BA502" t="str">
            <v>Arun</v>
          </cell>
          <cell r="BB502" t="str">
            <v>E07000224</v>
          </cell>
          <cell r="BC502">
            <v>19000</v>
          </cell>
          <cell r="BD502">
            <v>9.1</v>
          </cell>
          <cell r="BE502">
            <v>416.8</v>
          </cell>
          <cell r="BF502">
            <v>7</v>
          </cell>
          <cell r="BG502">
            <v>470.6</v>
          </cell>
          <cell r="BH502">
            <v>4.0999999999999996</v>
          </cell>
          <cell r="BI502">
            <v>256.10000000000002</v>
          </cell>
          <cell r="BJ502">
            <v>4.7</v>
          </cell>
          <cell r="BK502" t="str">
            <v>&amp;^%</v>
          </cell>
          <cell r="BL502" t="str">
            <v>&amp;^%</v>
          </cell>
          <cell r="BN502" t="str">
            <v>Arun</v>
          </cell>
          <cell r="BO502" t="str">
            <v>E07000224</v>
          </cell>
          <cell r="BP502">
            <v>31000</v>
          </cell>
          <cell r="BQ502">
            <v>7</v>
          </cell>
          <cell r="BR502">
            <v>36.799999999999997</v>
          </cell>
          <cell r="BS502">
            <v>3.5</v>
          </cell>
          <cell r="BT502">
            <v>32.299999999999997</v>
          </cell>
          <cell r="BU502">
            <v>2.8</v>
          </cell>
          <cell r="BV502">
            <v>11.9</v>
          </cell>
          <cell r="BW502">
            <v>14</v>
          </cell>
          <cell r="BX502" t="str">
            <v>&amp;^%</v>
          </cell>
          <cell r="BY502" t="str">
            <v>&amp;^%</v>
          </cell>
          <cell r="CA502" t="str">
            <v>Arun</v>
          </cell>
          <cell r="CB502" t="str">
            <v>E07000224</v>
          </cell>
          <cell r="CC502">
            <v>26000</v>
          </cell>
          <cell r="CD502">
            <v>8.6</v>
          </cell>
          <cell r="CE502">
            <v>16590</v>
          </cell>
          <cell r="CF502">
            <v>11</v>
          </cell>
          <cell r="CG502">
            <v>18539</v>
          </cell>
          <cell r="CH502">
            <v>5.7</v>
          </cell>
          <cell r="CI502">
            <v>5489</v>
          </cell>
          <cell r="CJ502">
            <v>18</v>
          </cell>
          <cell r="CK502" t="str">
            <v>&amp;^%</v>
          </cell>
          <cell r="CL502" t="str">
            <v>&amp;^%</v>
          </cell>
          <cell r="CN502" t="str">
            <v>Arun</v>
          </cell>
          <cell r="CO502" t="str">
            <v>E07000224</v>
          </cell>
          <cell r="CP502">
            <v>31000</v>
          </cell>
          <cell r="CQ502">
            <v>7</v>
          </cell>
          <cell r="CR502">
            <v>9.01</v>
          </cell>
          <cell r="CS502">
            <v>7.4</v>
          </cell>
          <cell r="CT502">
            <v>11.17</v>
          </cell>
          <cell r="CU502">
            <v>3.7</v>
          </cell>
          <cell r="CV502">
            <v>6.25</v>
          </cell>
          <cell r="CW502">
            <v>1.9</v>
          </cell>
          <cell r="CX502" t="str">
            <v>&amp;^%</v>
          </cell>
          <cell r="CY502" t="str">
            <v>&amp;^%</v>
          </cell>
          <cell r="DA502" t="str">
            <v>Arun</v>
          </cell>
          <cell r="DB502" t="str">
            <v>E07000224</v>
          </cell>
          <cell r="DC502">
            <v>31000</v>
          </cell>
          <cell r="DD502">
            <v>7</v>
          </cell>
          <cell r="DE502">
            <v>322.60000000000002</v>
          </cell>
          <cell r="DF502">
            <v>7.8</v>
          </cell>
          <cell r="DG502">
            <v>360.2</v>
          </cell>
          <cell r="DH502">
            <v>4.5999999999999996</v>
          </cell>
          <cell r="DI502">
            <v>92.4</v>
          </cell>
          <cell r="DJ502">
            <v>16</v>
          </cell>
          <cell r="DK502" t="str">
            <v>&amp;^%</v>
          </cell>
          <cell r="DL502" t="str">
            <v>&amp;^%</v>
          </cell>
          <cell r="DN502" t="str">
            <v>Arun</v>
          </cell>
          <cell r="DO502" t="str">
            <v>E07000224</v>
          </cell>
          <cell r="DP502">
            <v>7000</v>
          </cell>
          <cell r="DQ502">
            <v>15</v>
          </cell>
          <cell r="DR502">
            <v>37.5</v>
          </cell>
          <cell r="DS502">
            <v>3</v>
          </cell>
          <cell r="DT502">
            <v>37.700000000000003</v>
          </cell>
          <cell r="DU502">
            <v>2.2999999999999998</v>
          </cell>
          <cell r="DV502" t="str">
            <v>&amp;^%</v>
          </cell>
          <cell r="DW502" t="str">
            <v>&amp;^%</v>
          </cell>
          <cell r="DX502" t="str">
            <v>&amp;^%</v>
          </cell>
          <cell r="DY502" t="str">
            <v>&amp;^%</v>
          </cell>
          <cell r="EA502" t="str">
            <v>Arun</v>
          </cell>
          <cell r="EB502" t="str">
            <v>E07000224</v>
          </cell>
          <cell r="EC502">
            <v>5000</v>
          </cell>
          <cell r="ED502">
            <v>19.2</v>
          </cell>
          <cell r="EE502">
            <v>19963</v>
          </cell>
          <cell r="EF502">
            <v>12</v>
          </cell>
          <cell r="EG502">
            <v>21420</v>
          </cell>
          <cell r="EH502">
            <v>8.3000000000000007</v>
          </cell>
          <cell r="EI502" t="str">
            <v>&amp;^%</v>
          </cell>
          <cell r="EJ502" t="str">
            <v>&amp;^%</v>
          </cell>
          <cell r="EK502" t="str">
            <v>&amp;^%</v>
          </cell>
          <cell r="EL502" t="str">
            <v>&amp;^%</v>
          </cell>
          <cell r="EN502" t="str">
            <v>Arun</v>
          </cell>
          <cell r="EO502" t="str">
            <v>E07000224</v>
          </cell>
          <cell r="EP502">
            <v>7000</v>
          </cell>
          <cell r="EQ502">
            <v>15</v>
          </cell>
          <cell r="ER502">
            <v>9.9600000000000009</v>
          </cell>
          <cell r="ES502">
            <v>15</v>
          </cell>
          <cell r="ET502">
            <v>11.63</v>
          </cell>
          <cell r="EU502">
            <v>7.5</v>
          </cell>
          <cell r="EV502" t="str">
            <v>&amp;^%</v>
          </cell>
          <cell r="EW502" t="str">
            <v>&amp;^%</v>
          </cell>
          <cell r="EX502" t="str">
            <v>&amp;^%</v>
          </cell>
          <cell r="EY502" t="str">
            <v>&amp;^%</v>
          </cell>
          <cell r="FA502" t="str">
            <v>Arun</v>
          </cell>
          <cell r="FB502" t="str">
            <v>E07000224</v>
          </cell>
          <cell r="FC502">
            <v>7000</v>
          </cell>
          <cell r="FD502">
            <v>15</v>
          </cell>
          <cell r="FE502">
            <v>367.9</v>
          </cell>
          <cell r="FF502">
            <v>12</v>
          </cell>
          <cell r="FG502">
            <v>438.3</v>
          </cell>
          <cell r="FH502">
            <v>7.1</v>
          </cell>
          <cell r="FI502" t="str">
            <v>&amp;^%</v>
          </cell>
          <cell r="FJ502" t="str">
            <v>&amp;^%</v>
          </cell>
          <cell r="FK502" t="str">
            <v>&amp;^%</v>
          </cell>
          <cell r="FL502" t="str">
            <v>&amp;^%</v>
          </cell>
          <cell r="FN502" t="str">
            <v>Arun</v>
          </cell>
          <cell r="FO502" t="str">
            <v>E07000224</v>
          </cell>
          <cell r="FP502">
            <v>12000</v>
          </cell>
          <cell r="FQ502">
            <v>11.5</v>
          </cell>
          <cell r="FR502">
            <v>42.3</v>
          </cell>
          <cell r="FS502">
            <v>2.1</v>
          </cell>
          <cell r="FT502">
            <v>42.7</v>
          </cell>
          <cell r="FU502">
            <v>1.6</v>
          </cell>
          <cell r="FV502">
            <v>36.9</v>
          </cell>
          <cell r="FW502">
            <v>3.2</v>
          </cell>
          <cell r="FX502" t="str">
            <v>&amp;^%</v>
          </cell>
          <cell r="FY502" t="str">
            <v>&amp;^%</v>
          </cell>
          <cell r="GA502" t="str">
            <v>Arun</v>
          </cell>
          <cell r="GB502" t="str">
            <v>E07000224</v>
          </cell>
          <cell r="GC502">
            <v>11000</v>
          </cell>
          <cell r="GD502">
            <v>13.9</v>
          </cell>
          <cell r="GE502">
            <v>23215</v>
          </cell>
          <cell r="GF502">
            <v>11</v>
          </cell>
          <cell r="GG502">
            <v>25446</v>
          </cell>
          <cell r="GH502">
            <v>6.6</v>
          </cell>
          <cell r="GI502" t="str">
            <v>&amp;^%</v>
          </cell>
          <cell r="GJ502" t="str">
            <v>&amp;^%</v>
          </cell>
          <cell r="GK502" t="str">
            <v>&amp;^%</v>
          </cell>
          <cell r="GL502" t="str">
            <v>&amp;^%</v>
          </cell>
          <cell r="GN502" t="str">
            <v>Arun</v>
          </cell>
          <cell r="GO502" t="str">
            <v>E07000224</v>
          </cell>
          <cell r="GP502">
            <v>12000</v>
          </cell>
          <cell r="GQ502">
            <v>11.5</v>
          </cell>
          <cell r="GR502">
            <v>10.58</v>
          </cell>
          <cell r="GS502">
            <v>8.4</v>
          </cell>
          <cell r="GT502">
            <v>11.44</v>
          </cell>
          <cell r="GU502">
            <v>5.3</v>
          </cell>
          <cell r="GV502">
            <v>6.44</v>
          </cell>
          <cell r="GW502">
            <v>5.6</v>
          </cell>
          <cell r="GX502" t="str">
            <v>&amp;^%</v>
          </cell>
          <cell r="GY502" t="str">
            <v>&amp;^%</v>
          </cell>
        </row>
        <row r="503">
          <cell r="A503" t="str">
            <v>Chichester</v>
          </cell>
          <cell r="B503" t="str">
            <v>E07000225</v>
          </cell>
          <cell r="C503">
            <v>18000</v>
          </cell>
          <cell r="D503">
            <v>9.8000000000000007</v>
          </cell>
          <cell r="E503">
            <v>516.9</v>
          </cell>
          <cell r="F503">
            <v>8.6999999999999993</v>
          </cell>
          <cell r="G503">
            <v>620.5</v>
          </cell>
          <cell r="H503">
            <v>5.7</v>
          </cell>
          <cell r="I503">
            <v>316.2</v>
          </cell>
          <cell r="J503">
            <v>4.0999999999999996</v>
          </cell>
          <cell r="K503" t="str">
            <v>&amp;^%</v>
          </cell>
          <cell r="L503" t="str">
            <v>&amp;^%</v>
          </cell>
          <cell r="N503" t="str">
            <v>Chichester</v>
          </cell>
          <cell r="O503" t="str">
            <v>E07000225</v>
          </cell>
          <cell r="P503">
            <v>32000</v>
          </cell>
          <cell r="Q503">
            <v>7.1</v>
          </cell>
          <cell r="R503">
            <v>37.5</v>
          </cell>
          <cell r="S503">
            <v>0.7</v>
          </cell>
          <cell r="T503">
            <v>38.6</v>
          </cell>
          <cell r="U503">
            <v>1</v>
          </cell>
          <cell r="V503">
            <v>32.5</v>
          </cell>
          <cell r="W503">
            <v>0.7</v>
          </cell>
          <cell r="X503" t="str">
            <v>&amp;^%</v>
          </cell>
          <cell r="Y503" t="str">
            <v>&amp;^%</v>
          </cell>
          <cell r="AA503" t="str">
            <v>Chichester</v>
          </cell>
          <cell r="AB503" t="str">
            <v>E07000225</v>
          </cell>
          <cell r="AC503">
            <v>26000</v>
          </cell>
          <cell r="AD503">
            <v>8.8000000000000007</v>
          </cell>
          <cell r="AE503">
            <v>25511</v>
          </cell>
          <cell r="AF503">
            <v>8.6999999999999993</v>
          </cell>
          <cell r="AG503">
            <v>30043</v>
          </cell>
          <cell r="AH503">
            <v>5.4</v>
          </cell>
          <cell r="AI503">
            <v>14338</v>
          </cell>
          <cell r="AJ503">
            <v>13</v>
          </cell>
          <cell r="AK503" t="str">
            <v>&amp;^%</v>
          </cell>
          <cell r="AL503" t="str">
            <v>&amp;^%</v>
          </cell>
          <cell r="AN503" t="str">
            <v>Chichester</v>
          </cell>
          <cell r="AO503" t="str">
            <v>E07000225</v>
          </cell>
          <cell r="AP503">
            <v>32000</v>
          </cell>
          <cell r="AQ503">
            <v>7.1</v>
          </cell>
          <cell r="AR503">
            <v>12.85</v>
          </cell>
          <cell r="AS503">
            <v>6.9</v>
          </cell>
          <cell r="AT503">
            <v>15.3</v>
          </cell>
          <cell r="AU503">
            <v>4.0999999999999996</v>
          </cell>
          <cell r="AV503">
            <v>7.58</v>
          </cell>
          <cell r="AW503">
            <v>4.2</v>
          </cell>
          <cell r="AX503" t="str">
            <v>&amp;^%</v>
          </cell>
          <cell r="AY503" t="str">
            <v>&amp;^%</v>
          </cell>
          <cell r="BA503" t="str">
            <v>Chichester</v>
          </cell>
          <cell r="BB503" t="str">
            <v>E07000225</v>
          </cell>
          <cell r="BC503">
            <v>32000</v>
          </cell>
          <cell r="BD503">
            <v>7.1</v>
          </cell>
          <cell r="BE503">
            <v>511.8</v>
          </cell>
          <cell r="BF503">
            <v>7.3</v>
          </cell>
          <cell r="BG503">
            <v>591.20000000000005</v>
          </cell>
          <cell r="BH503">
            <v>4</v>
          </cell>
          <cell r="BI503">
            <v>304.10000000000002</v>
          </cell>
          <cell r="BJ503">
            <v>3.9</v>
          </cell>
          <cell r="BK503" t="str">
            <v>&amp;^%</v>
          </cell>
          <cell r="BL503" t="str">
            <v>&amp;^%</v>
          </cell>
          <cell r="BN503" t="str">
            <v>Chichester</v>
          </cell>
          <cell r="BO503" t="str">
            <v>E07000225</v>
          </cell>
          <cell r="BP503">
            <v>51000</v>
          </cell>
          <cell r="BQ503">
            <v>5.6</v>
          </cell>
          <cell r="BR503">
            <v>35</v>
          </cell>
          <cell r="BS503">
            <v>3.3</v>
          </cell>
          <cell r="BT503">
            <v>30.4</v>
          </cell>
          <cell r="BU503">
            <v>2.2999999999999998</v>
          </cell>
          <cell r="BV503">
            <v>11</v>
          </cell>
          <cell r="BW503">
            <v>16</v>
          </cell>
          <cell r="BX503" t="str">
            <v>&amp;^%</v>
          </cell>
          <cell r="BY503" t="str">
            <v>&amp;^%</v>
          </cell>
          <cell r="CA503" t="str">
            <v>Chichester</v>
          </cell>
          <cell r="CB503" t="str">
            <v>E07000225</v>
          </cell>
          <cell r="CC503">
            <v>42000</v>
          </cell>
          <cell r="CD503">
            <v>6.9</v>
          </cell>
          <cell r="CE503">
            <v>19215</v>
          </cell>
          <cell r="CF503">
            <v>8.9</v>
          </cell>
          <cell r="CG503">
            <v>22386</v>
          </cell>
          <cell r="CH503">
            <v>5.8</v>
          </cell>
          <cell r="CI503" t="str">
            <v>&amp;^%</v>
          </cell>
          <cell r="CJ503" t="str">
            <v>&amp;^%</v>
          </cell>
          <cell r="CK503" t="str">
            <v>&amp;^%</v>
          </cell>
          <cell r="CL503" t="str">
            <v>&amp;^%</v>
          </cell>
          <cell r="CN503" t="str">
            <v>Chichester</v>
          </cell>
          <cell r="CO503" t="str">
            <v>E07000225</v>
          </cell>
          <cell r="CP503">
            <v>51000</v>
          </cell>
          <cell r="CQ503">
            <v>5.6</v>
          </cell>
          <cell r="CR503">
            <v>10.44</v>
          </cell>
          <cell r="CS503">
            <v>6.4</v>
          </cell>
          <cell r="CT503">
            <v>14.24</v>
          </cell>
          <cell r="CU503">
            <v>3.7</v>
          </cell>
          <cell r="CV503">
            <v>6.5</v>
          </cell>
          <cell r="CW503">
            <v>2.2000000000000002</v>
          </cell>
          <cell r="CX503" t="str">
            <v>&amp;^%</v>
          </cell>
          <cell r="CY503" t="str">
            <v>&amp;^%</v>
          </cell>
          <cell r="DA503" t="str">
            <v>Chichester</v>
          </cell>
          <cell r="DB503" t="str">
            <v>E07000225</v>
          </cell>
          <cell r="DC503">
            <v>51000</v>
          </cell>
          <cell r="DD503">
            <v>5.6</v>
          </cell>
          <cell r="DE503">
            <v>356.8</v>
          </cell>
          <cell r="DF503">
            <v>7.3</v>
          </cell>
          <cell r="DG503">
            <v>432.9</v>
          </cell>
          <cell r="DH503">
            <v>4.5</v>
          </cell>
          <cell r="DI503">
            <v>86.7</v>
          </cell>
          <cell r="DJ503">
            <v>16</v>
          </cell>
          <cell r="DK503" t="str">
            <v>&amp;^%</v>
          </cell>
          <cell r="DL503" t="str">
            <v>&amp;^%</v>
          </cell>
          <cell r="DN503" t="str">
            <v>Chichester</v>
          </cell>
          <cell r="DO503" t="str">
            <v>E07000225</v>
          </cell>
          <cell r="DP503">
            <v>15000</v>
          </cell>
          <cell r="DQ503">
            <v>10.3</v>
          </cell>
          <cell r="DR503">
            <v>37</v>
          </cell>
          <cell r="DS503">
            <v>0.5</v>
          </cell>
          <cell r="DT503">
            <v>36.700000000000003</v>
          </cell>
          <cell r="DU503">
            <v>1.1000000000000001</v>
          </cell>
          <cell r="DV503">
            <v>32.5</v>
          </cell>
          <cell r="DW503">
            <v>1.1000000000000001</v>
          </cell>
          <cell r="DX503" t="str">
            <v>&amp;^%</v>
          </cell>
          <cell r="DY503" t="str">
            <v>&amp;^%</v>
          </cell>
          <cell r="EA503" t="str">
            <v>Chichester</v>
          </cell>
          <cell r="EB503" t="str">
            <v>E07000225</v>
          </cell>
          <cell r="EC503">
            <v>11000</v>
          </cell>
          <cell r="ED503">
            <v>13.6</v>
          </cell>
          <cell r="EE503">
            <v>23511</v>
          </cell>
          <cell r="EF503">
            <v>15</v>
          </cell>
          <cell r="EG503">
            <v>25601</v>
          </cell>
          <cell r="EH503">
            <v>7.3</v>
          </cell>
          <cell r="EI503" t="str">
            <v>&amp;^%</v>
          </cell>
          <cell r="EJ503" t="str">
            <v>&amp;^%</v>
          </cell>
          <cell r="EK503" t="str">
            <v>&amp;^%</v>
          </cell>
          <cell r="EL503" t="str">
            <v>&amp;^%</v>
          </cell>
          <cell r="EN503" t="str">
            <v>Chichester</v>
          </cell>
          <cell r="EO503" t="str">
            <v>E07000225</v>
          </cell>
          <cell r="EP503">
            <v>15000</v>
          </cell>
          <cell r="EQ503">
            <v>10.3</v>
          </cell>
          <cell r="ER503">
            <v>13.74</v>
          </cell>
          <cell r="ES503">
            <v>12</v>
          </cell>
          <cell r="ET503">
            <v>15.14</v>
          </cell>
          <cell r="EU503">
            <v>5.3</v>
          </cell>
          <cell r="EV503">
            <v>7.16</v>
          </cell>
          <cell r="EW503">
            <v>6.3</v>
          </cell>
          <cell r="EX503" t="str">
            <v>&amp;^%</v>
          </cell>
          <cell r="EY503" t="str">
            <v>&amp;^%</v>
          </cell>
          <cell r="FA503" t="str">
            <v>Chichester</v>
          </cell>
          <cell r="FB503" t="str">
            <v>E07000225</v>
          </cell>
          <cell r="FC503">
            <v>15000</v>
          </cell>
          <cell r="FD503">
            <v>10.3</v>
          </cell>
          <cell r="FE503">
            <v>497.9</v>
          </cell>
          <cell r="FF503">
            <v>9.8000000000000007</v>
          </cell>
          <cell r="FG503">
            <v>555.4</v>
          </cell>
          <cell r="FH503">
            <v>5.0999999999999996</v>
          </cell>
          <cell r="FI503">
            <v>276.89999999999998</v>
          </cell>
          <cell r="FJ503">
            <v>6</v>
          </cell>
          <cell r="FK503" t="str">
            <v>&amp;^%</v>
          </cell>
          <cell r="FL503" t="str">
            <v>&amp;^%</v>
          </cell>
          <cell r="FN503" t="str">
            <v>Chichester</v>
          </cell>
          <cell r="FO503" t="str">
            <v>E07000225</v>
          </cell>
          <cell r="FP503">
            <v>18000</v>
          </cell>
          <cell r="FQ503">
            <v>9.8000000000000007</v>
          </cell>
          <cell r="FR503">
            <v>39.799999999999997</v>
          </cell>
          <cell r="FS503">
            <v>1.6</v>
          </cell>
          <cell r="FT503">
            <v>40.200000000000003</v>
          </cell>
          <cell r="FU503">
            <v>1.4</v>
          </cell>
          <cell r="FV503">
            <v>34.799999999999997</v>
          </cell>
          <cell r="FW503">
            <v>1.9</v>
          </cell>
          <cell r="FX503" t="str">
            <v>&amp;^%</v>
          </cell>
          <cell r="FY503" t="str">
            <v>&amp;^%</v>
          </cell>
          <cell r="GA503" t="str">
            <v>Chichester</v>
          </cell>
          <cell r="GB503" t="str">
            <v>E07000225</v>
          </cell>
          <cell r="GC503">
            <v>16000</v>
          </cell>
          <cell r="GD503">
            <v>11.6</v>
          </cell>
          <cell r="GE503">
            <v>26251</v>
          </cell>
          <cell r="GF503">
            <v>9.6999999999999993</v>
          </cell>
          <cell r="GG503">
            <v>33081</v>
          </cell>
          <cell r="GH503">
            <v>7.1</v>
          </cell>
          <cell r="GI503">
            <v>16474</v>
          </cell>
          <cell r="GJ503">
            <v>6.4</v>
          </cell>
          <cell r="GK503" t="str">
            <v>&amp;^%</v>
          </cell>
          <cell r="GL503" t="str">
            <v>&amp;^%</v>
          </cell>
          <cell r="GN503" t="str">
            <v>Chichester</v>
          </cell>
          <cell r="GO503" t="str">
            <v>E07000225</v>
          </cell>
          <cell r="GP503">
            <v>18000</v>
          </cell>
          <cell r="GQ503">
            <v>9.8000000000000007</v>
          </cell>
          <cell r="GR503">
            <v>12.76</v>
          </cell>
          <cell r="GS503">
            <v>8.9</v>
          </cell>
          <cell r="GT503">
            <v>15.43</v>
          </cell>
          <cell r="GU503">
            <v>6</v>
          </cell>
          <cell r="GV503">
            <v>7.65</v>
          </cell>
          <cell r="GW503">
            <v>6.2</v>
          </cell>
          <cell r="GX503" t="str">
            <v>&amp;^%</v>
          </cell>
          <cell r="GY503" t="str">
            <v>&amp;^%</v>
          </cell>
        </row>
        <row r="504">
          <cell r="A504" t="str">
            <v>Crawley</v>
          </cell>
          <cell r="B504" t="str">
            <v>E07000226</v>
          </cell>
          <cell r="C504">
            <v>33000</v>
          </cell>
          <cell r="D504">
            <v>7.4</v>
          </cell>
          <cell r="E504">
            <v>622.20000000000005</v>
          </cell>
          <cell r="F504">
            <v>5.5</v>
          </cell>
          <cell r="G504">
            <v>692.4</v>
          </cell>
          <cell r="H504">
            <v>3.6</v>
          </cell>
          <cell r="I504">
            <v>319.5</v>
          </cell>
          <cell r="J504">
            <v>7</v>
          </cell>
          <cell r="K504" t="str">
            <v>&amp;^%</v>
          </cell>
          <cell r="L504" t="str">
            <v>&amp;^%</v>
          </cell>
          <cell r="N504" t="str">
            <v>Crawley</v>
          </cell>
          <cell r="O504" t="str">
            <v>E07000226</v>
          </cell>
          <cell r="P504">
            <v>54000</v>
          </cell>
          <cell r="Q504">
            <v>5.6</v>
          </cell>
          <cell r="R504">
            <v>37.5</v>
          </cell>
          <cell r="S504">
            <v>1.6</v>
          </cell>
          <cell r="T504">
            <v>39.4</v>
          </cell>
          <cell r="U504">
            <v>0.7</v>
          </cell>
          <cell r="V504">
            <v>35</v>
          </cell>
          <cell r="W504">
            <v>0.7</v>
          </cell>
          <cell r="X504" t="str">
            <v>&amp;^%</v>
          </cell>
          <cell r="Y504" t="str">
            <v>&amp;^%</v>
          </cell>
          <cell r="AA504" t="str">
            <v>Crawley</v>
          </cell>
          <cell r="AB504" t="str">
            <v>E07000226</v>
          </cell>
          <cell r="AC504">
            <v>47000</v>
          </cell>
          <cell r="AD504">
            <v>7.2</v>
          </cell>
          <cell r="AE504">
            <v>28124</v>
          </cell>
          <cell r="AF504">
            <v>6.4</v>
          </cell>
          <cell r="AG504">
            <v>34001</v>
          </cell>
          <cell r="AH504">
            <v>4.5</v>
          </cell>
          <cell r="AI504">
            <v>16239</v>
          </cell>
          <cell r="AJ504">
            <v>8.4</v>
          </cell>
          <cell r="AK504" t="str">
            <v>&amp;^%</v>
          </cell>
          <cell r="AL504" t="str">
            <v>&amp;^%</v>
          </cell>
          <cell r="AN504" t="str">
            <v>Crawley</v>
          </cell>
          <cell r="AO504" t="str">
            <v>E07000226</v>
          </cell>
          <cell r="AP504">
            <v>54000</v>
          </cell>
          <cell r="AQ504">
            <v>5.6</v>
          </cell>
          <cell r="AR504">
            <v>14.09</v>
          </cell>
          <cell r="AS504">
            <v>5.7</v>
          </cell>
          <cell r="AT504">
            <v>16.14</v>
          </cell>
          <cell r="AU504">
            <v>3.1</v>
          </cell>
          <cell r="AV504">
            <v>7.74</v>
          </cell>
          <cell r="AW504">
            <v>2.2999999999999998</v>
          </cell>
          <cell r="AX504" t="str">
            <v>&amp;^%</v>
          </cell>
          <cell r="AY504" t="str">
            <v>&amp;^%</v>
          </cell>
          <cell r="BA504" t="str">
            <v>Crawley</v>
          </cell>
          <cell r="BB504" t="str">
            <v>E07000226</v>
          </cell>
          <cell r="BC504">
            <v>54000</v>
          </cell>
          <cell r="BD504">
            <v>5.6</v>
          </cell>
          <cell r="BE504">
            <v>565.9</v>
          </cell>
          <cell r="BF504">
            <v>5.0999999999999996</v>
          </cell>
          <cell r="BG504">
            <v>636.20000000000005</v>
          </cell>
          <cell r="BH504">
            <v>2.9</v>
          </cell>
          <cell r="BI504">
            <v>306.3</v>
          </cell>
          <cell r="BJ504">
            <v>3.4</v>
          </cell>
          <cell r="BK504" t="str">
            <v>&amp;^%</v>
          </cell>
          <cell r="BL504" t="str">
            <v>&amp;^%</v>
          </cell>
          <cell r="BN504" t="str">
            <v>Crawley</v>
          </cell>
          <cell r="BO504" t="str">
            <v>E07000226</v>
          </cell>
          <cell r="BP504">
            <v>68000</v>
          </cell>
          <cell r="BQ504">
            <v>4.9000000000000004</v>
          </cell>
          <cell r="BR504">
            <v>37.4</v>
          </cell>
          <cell r="BS504">
            <v>0.1</v>
          </cell>
          <cell r="BT504">
            <v>35.1</v>
          </cell>
          <cell r="BU504">
            <v>1.4</v>
          </cell>
          <cell r="BV504">
            <v>18.7</v>
          </cell>
          <cell r="BW504">
            <v>4.4000000000000004</v>
          </cell>
          <cell r="BX504">
            <v>44.9</v>
          </cell>
          <cell r="BY504">
            <v>11</v>
          </cell>
          <cell r="CA504" t="str">
            <v>Crawley</v>
          </cell>
          <cell r="CB504" t="str">
            <v>E07000226</v>
          </cell>
          <cell r="CC504">
            <v>59000</v>
          </cell>
          <cell r="CD504">
            <v>6.2</v>
          </cell>
          <cell r="CE504">
            <v>24460</v>
          </cell>
          <cell r="CF504">
            <v>6.1</v>
          </cell>
          <cell r="CG504">
            <v>29659</v>
          </cell>
          <cell r="CH504">
            <v>4.5999999999999996</v>
          </cell>
          <cell r="CI504">
            <v>9017</v>
          </cell>
          <cell r="CJ504">
            <v>9.1999999999999993</v>
          </cell>
          <cell r="CK504" t="str">
            <v>&amp;^%</v>
          </cell>
          <cell r="CL504" t="str">
            <v>&amp;^%</v>
          </cell>
          <cell r="CN504" t="str">
            <v>Crawley</v>
          </cell>
          <cell r="CO504" t="str">
            <v>E07000226</v>
          </cell>
          <cell r="CP504">
            <v>68000</v>
          </cell>
          <cell r="CQ504">
            <v>4.9000000000000004</v>
          </cell>
          <cell r="CR504">
            <v>12.57</v>
          </cell>
          <cell r="CS504">
            <v>5.8</v>
          </cell>
          <cell r="CT504">
            <v>15.8</v>
          </cell>
          <cell r="CU504">
            <v>3.1</v>
          </cell>
          <cell r="CV504">
            <v>7.24</v>
          </cell>
          <cell r="CW504">
            <v>2.2999999999999998</v>
          </cell>
          <cell r="CX504" t="str">
            <v>&amp;^%</v>
          </cell>
          <cell r="CY504" t="str">
            <v>&amp;^%</v>
          </cell>
          <cell r="DA504" t="str">
            <v>Crawley</v>
          </cell>
          <cell r="DB504" t="str">
            <v>E07000226</v>
          </cell>
          <cell r="DC504">
            <v>68000</v>
          </cell>
          <cell r="DD504">
            <v>4.9000000000000004</v>
          </cell>
          <cell r="DE504">
            <v>477</v>
          </cell>
          <cell r="DF504">
            <v>5.7</v>
          </cell>
          <cell r="DG504">
            <v>555.4</v>
          </cell>
          <cell r="DH504">
            <v>3.3</v>
          </cell>
          <cell r="DI504">
            <v>177.5</v>
          </cell>
          <cell r="DJ504">
            <v>9.9</v>
          </cell>
          <cell r="DK504" t="str">
            <v>&amp;^%</v>
          </cell>
          <cell r="DL504" t="str">
            <v>&amp;^%</v>
          </cell>
          <cell r="DN504" t="str">
            <v>Crawley</v>
          </cell>
          <cell r="DO504" t="str">
            <v>E07000226</v>
          </cell>
          <cell r="DP504">
            <v>21000</v>
          </cell>
          <cell r="DQ504">
            <v>8.5</v>
          </cell>
          <cell r="DR504">
            <v>37.5</v>
          </cell>
          <cell r="DS504">
            <v>0.1</v>
          </cell>
          <cell r="DT504">
            <v>37.700000000000003</v>
          </cell>
          <cell r="DU504">
            <v>0.6</v>
          </cell>
          <cell r="DV504">
            <v>35</v>
          </cell>
          <cell r="DW504">
            <v>1.9</v>
          </cell>
          <cell r="DX504" t="str">
            <v>&amp;^%</v>
          </cell>
          <cell r="DY504" t="str">
            <v>&amp;^%</v>
          </cell>
          <cell r="EA504" t="str">
            <v>Crawley</v>
          </cell>
          <cell r="EB504" t="str">
            <v>E07000226</v>
          </cell>
          <cell r="EC504">
            <v>19000</v>
          </cell>
          <cell r="ED504">
            <v>12</v>
          </cell>
          <cell r="EE504">
            <v>24939</v>
          </cell>
          <cell r="EF504">
            <v>11</v>
          </cell>
          <cell r="EG504">
            <v>29726</v>
          </cell>
          <cell r="EH504">
            <v>7.3</v>
          </cell>
          <cell r="EI504" t="str">
            <v>&amp;^%</v>
          </cell>
          <cell r="EJ504" t="str">
            <v>&amp;^%</v>
          </cell>
          <cell r="EK504" t="str">
            <v>&amp;^%</v>
          </cell>
          <cell r="EL504" t="str">
            <v>&amp;^%</v>
          </cell>
          <cell r="EN504" t="str">
            <v>Crawley</v>
          </cell>
          <cell r="EO504" t="str">
            <v>E07000226</v>
          </cell>
          <cell r="EP504">
            <v>21000</v>
          </cell>
          <cell r="EQ504">
            <v>8.5</v>
          </cell>
          <cell r="ER504">
            <v>11.94</v>
          </cell>
          <cell r="ES504">
            <v>8.6</v>
          </cell>
          <cell r="ET504">
            <v>14.5</v>
          </cell>
          <cell r="EU504">
            <v>4.8</v>
          </cell>
          <cell r="EV504">
            <v>7.55</v>
          </cell>
          <cell r="EW504">
            <v>3</v>
          </cell>
          <cell r="EX504" t="str">
            <v>&amp;^%</v>
          </cell>
          <cell r="EY504" t="str">
            <v>&amp;^%</v>
          </cell>
          <cell r="FA504" t="str">
            <v>Crawley</v>
          </cell>
          <cell r="FB504" t="str">
            <v>E07000226</v>
          </cell>
          <cell r="FC504">
            <v>21000</v>
          </cell>
          <cell r="FD504">
            <v>8.5</v>
          </cell>
          <cell r="FE504">
            <v>461.7</v>
          </cell>
          <cell r="FF504">
            <v>8.6999999999999993</v>
          </cell>
          <cell r="FG504">
            <v>546.4</v>
          </cell>
          <cell r="FH504">
            <v>4.5999999999999996</v>
          </cell>
          <cell r="FI504">
            <v>286</v>
          </cell>
          <cell r="FJ504">
            <v>4.4000000000000004</v>
          </cell>
          <cell r="FK504" t="str">
            <v>&amp;^%</v>
          </cell>
          <cell r="FL504" t="str">
            <v>&amp;^%</v>
          </cell>
          <cell r="FN504" t="str">
            <v>Crawley</v>
          </cell>
          <cell r="FO504" t="str">
            <v>E07000226</v>
          </cell>
          <cell r="FP504">
            <v>33000</v>
          </cell>
          <cell r="FQ504">
            <v>7.4</v>
          </cell>
          <cell r="FR504">
            <v>37.9</v>
          </cell>
          <cell r="FS504">
            <v>1.7</v>
          </cell>
          <cell r="FT504">
            <v>40.5</v>
          </cell>
          <cell r="FU504">
            <v>1.1000000000000001</v>
          </cell>
          <cell r="FV504">
            <v>35</v>
          </cell>
          <cell r="FW504">
            <v>1.5</v>
          </cell>
          <cell r="FX504" t="str">
            <v>&amp;^%</v>
          </cell>
          <cell r="FY504" t="str">
            <v>&amp;^%</v>
          </cell>
          <cell r="GA504" t="str">
            <v>Crawley</v>
          </cell>
          <cell r="GB504" t="str">
            <v>E07000226</v>
          </cell>
          <cell r="GC504">
            <v>28000</v>
          </cell>
          <cell r="GD504">
            <v>8.9</v>
          </cell>
          <cell r="GE504">
            <v>31046</v>
          </cell>
          <cell r="GF504">
            <v>8.1999999999999993</v>
          </cell>
          <cell r="GG504">
            <v>36828</v>
          </cell>
          <cell r="GH504">
            <v>5.4</v>
          </cell>
          <cell r="GI504">
            <v>15922</v>
          </cell>
          <cell r="GJ504">
            <v>8</v>
          </cell>
          <cell r="GK504" t="str">
            <v>&amp;^%</v>
          </cell>
          <cell r="GL504" t="str">
            <v>&amp;^%</v>
          </cell>
          <cell r="GN504" t="str">
            <v>Crawley</v>
          </cell>
          <cell r="GO504" t="str">
            <v>E07000226</v>
          </cell>
          <cell r="GP504">
            <v>33000</v>
          </cell>
          <cell r="GQ504">
            <v>7.4</v>
          </cell>
          <cell r="GR504">
            <v>15.16</v>
          </cell>
          <cell r="GS504">
            <v>8</v>
          </cell>
          <cell r="GT504">
            <v>17.100000000000001</v>
          </cell>
          <cell r="GU504">
            <v>3.9</v>
          </cell>
          <cell r="GV504">
            <v>7.82</v>
          </cell>
          <cell r="GW504">
            <v>4.3</v>
          </cell>
          <cell r="GX504" t="str">
            <v>&amp;^%</v>
          </cell>
          <cell r="GY504" t="str">
            <v>&amp;^%</v>
          </cell>
        </row>
        <row r="505">
          <cell r="A505" t="str">
            <v>Horsham</v>
          </cell>
          <cell r="B505" t="str">
            <v>E07000227</v>
          </cell>
          <cell r="C505">
            <v>19000</v>
          </cell>
          <cell r="D505">
            <v>9.6999999999999993</v>
          </cell>
          <cell r="E505">
            <v>573.79999999999995</v>
          </cell>
          <cell r="F505">
            <v>9.6999999999999993</v>
          </cell>
          <cell r="G505">
            <v>634.5</v>
          </cell>
          <cell r="H505">
            <v>5.0999999999999996</v>
          </cell>
          <cell r="I505">
            <v>298.7</v>
          </cell>
          <cell r="J505">
            <v>6.9</v>
          </cell>
          <cell r="K505" t="str">
            <v>&amp;^%</v>
          </cell>
          <cell r="L505" t="str">
            <v>&amp;^%</v>
          </cell>
          <cell r="N505" t="str">
            <v>Horsham</v>
          </cell>
          <cell r="O505" t="str">
            <v>E07000227</v>
          </cell>
          <cell r="P505">
            <v>29000</v>
          </cell>
          <cell r="Q505">
            <v>7.7</v>
          </cell>
          <cell r="R505">
            <v>37.5</v>
          </cell>
          <cell r="S505">
            <v>1.4</v>
          </cell>
          <cell r="T505">
            <v>39</v>
          </cell>
          <cell r="U505">
            <v>1.1000000000000001</v>
          </cell>
          <cell r="V505">
            <v>34</v>
          </cell>
          <cell r="W505">
            <v>1.9</v>
          </cell>
          <cell r="X505" t="str">
            <v>&amp;^%</v>
          </cell>
          <cell r="Y505" t="str">
            <v>&amp;^%</v>
          </cell>
          <cell r="AA505" t="str">
            <v>Horsham</v>
          </cell>
          <cell r="AB505" t="str">
            <v>E07000227</v>
          </cell>
          <cell r="AC505">
            <v>26000</v>
          </cell>
          <cell r="AD505">
            <v>8.9</v>
          </cell>
          <cell r="AE505">
            <v>25896</v>
          </cell>
          <cell r="AF505">
            <v>10</v>
          </cell>
          <cell r="AG505">
            <v>31597</v>
          </cell>
          <cell r="AH505">
            <v>5.9</v>
          </cell>
          <cell r="AI505">
            <v>13848</v>
          </cell>
          <cell r="AJ505">
            <v>12</v>
          </cell>
          <cell r="AK505" t="str">
            <v>&amp;^%</v>
          </cell>
          <cell r="AL505" t="str">
            <v>&amp;^%</v>
          </cell>
          <cell r="AN505" t="str">
            <v>Horsham</v>
          </cell>
          <cell r="AO505" t="str">
            <v>E07000227</v>
          </cell>
          <cell r="AP505">
            <v>29000</v>
          </cell>
          <cell r="AQ505">
            <v>7.7</v>
          </cell>
          <cell r="AR505">
            <v>12.71</v>
          </cell>
          <cell r="AS505">
            <v>7.6</v>
          </cell>
          <cell r="AT505">
            <v>15.22</v>
          </cell>
          <cell r="AU505">
            <v>4.7</v>
          </cell>
          <cell r="AV505">
            <v>6.91</v>
          </cell>
          <cell r="AW505">
            <v>3.4</v>
          </cell>
          <cell r="AX505" t="str">
            <v>&amp;^%</v>
          </cell>
          <cell r="AY505" t="str">
            <v>&amp;^%</v>
          </cell>
          <cell r="BA505" t="str">
            <v>Horsham</v>
          </cell>
          <cell r="BB505" t="str">
            <v>E07000227</v>
          </cell>
          <cell r="BC505">
            <v>29000</v>
          </cell>
          <cell r="BD505">
            <v>7.7</v>
          </cell>
          <cell r="BE505">
            <v>498.3</v>
          </cell>
          <cell r="BF505">
            <v>8.3000000000000007</v>
          </cell>
          <cell r="BG505">
            <v>593.29999999999995</v>
          </cell>
          <cell r="BH505">
            <v>4.4000000000000004</v>
          </cell>
          <cell r="BI505">
            <v>270.89999999999998</v>
          </cell>
          <cell r="BJ505">
            <v>3.3</v>
          </cell>
          <cell r="BK505" t="str">
            <v>&amp;^%</v>
          </cell>
          <cell r="BL505" t="str">
            <v>&amp;^%</v>
          </cell>
          <cell r="BN505" t="str">
            <v>Horsham</v>
          </cell>
          <cell r="BO505" t="str">
            <v>E07000227</v>
          </cell>
          <cell r="BP505">
            <v>39000</v>
          </cell>
          <cell r="BQ505">
            <v>6.4</v>
          </cell>
          <cell r="BR505">
            <v>36.700000000000003</v>
          </cell>
          <cell r="BS505">
            <v>1.6</v>
          </cell>
          <cell r="BT505">
            <v>33</v>
          </cell>
          <cell r="BU505">
            <v>2.2000000000000002</v>
          </cell>
          <cell r="BV505">
            <v>12.2</v>
          </cell>
          <cell r="BW505">
            <v>16</v>
          </cell>
          <cell r="BX505" t="str">
            <v>&amp;^%</v>
          </cell>
          <cell r="BY505" t="str">
            <v>&amp;^%</v>
          </cell>
          <cell r="CA505" t="str">
            <v>Horsham</v>
          </cell>
          <cell r="CB505" t="str">
            <v>E07000227</v>
          </cell>
          <cell r="CC505">
            <v>36000</v>
          </cell>
          <cell r="CD505">
            <v>8.6999999999999993</v>
          </cell>
          <cell r="CE505">
            <v>21349</v>
          </cell>
          <cell r="CF505">
            <v>9.3000000000000007</v>
          </cell>
          <cell r="CG505" t="str">
            <v>&amp;^%</v>
          </cell>
          <cell r="CH505" t="str">
            <v>&amp;^%</v>
          </cell>
          <cell r="CI505" t="str">
            <v>&amp;^%</v>
          </cell>
          <cell r="CJ505" t="str">
            <v>&amp;^%</v>
          </cell>
          <cell r="CK505" t="str">
            <v>&amp;^%</v>
          </cell>
          <cell r="CL505" t="str">
            <v>&amp;^%</v>
          </cell>
          <cell r="CN505" t="str">
            <v>Horsham</v>
          </cell>
          <cell r="CO505" t="str">
            <v>E07000227</v>
          </cell>
          <cell r="CP505">
            <v>39000</v>
          </cell>
          <cell r="CQ505">
            <v>6.4</v>
          </cell>
          <cell r="CR505">
            <v>11.2</v>
          </cell>
          <cell r="CS505">
            <v>7.5</v>
          </cell>
          <cell r="CT505">
            <v>14.55</v>
          </cell>
          <cell r="CU505">
            <v>4.4000000000000004</v>
          </cell>
          <cell r="CV505">
            <v>6.65</v>
          </cell>
          <cell r="CW505">
            <v>2.1</v>
          </cell>
          <cell r="CX505" t="str">
            <v>&amp;^%</v>
          </cell>
          <cell r="CY505" t="str">
            <v>&amp;^%</v>
          </cell>
          <cell r="DA505" t="str">
            <v>Horsham</v>
          </cell>
          <cell r="DB505" t="str">
            <v>E07000227</v>
          </cell>
          <cell r="DC505">
            <v>39000</v>
          </cell>
          <cell r="DD505">
            <v>6.4</v>
          </cell>
          <cell r="DE505">
            <v>409</v>
          </cell>
          <cell r="DF505">
            <v>6.7</v>
          </cell>
          <cell r="DG505">
            <v>479.6</v>
          </cell>
          <cell r="DH505">
            <v>4.9000000000000004</v>
          </cell>
          <cell r="DI505">
            <v>111</v>
          </cell>
          <cell r="DJ505">
            <v>13</v>
          </cell>
          <cell r="DK505" t="str">
            <v>&amp;^%</v>
          </cell>
          <cell r="DL505" t="str">
            <v>&amp;^%</v>
          </cell>
          <cell r="DN505" t="str">
            <v>Horsham</v>
          </cell>
          <cell r="DO505" t="str">
            <v>E07000227</v>
          </cell>
          <cell r="DP505">
            <v>10000</v>
          </cell>
          <cell r="DQ505">
            <v>12.6</v>
          </cell>
          <cell r="DR505">
            <v>37</v>
          </cell>
          <cell r="DS505">
            <v>1.7</v>
          </cell>
          <cell r="DT505">
            <v>37.700000000000003</v>
          </cell>
          <cell r="DU505">
            <v>1.9</v>
          </cell>
          <cell r="DV505">
            <v>32.5</v>
          </cell>
          <cell r="DW505">
            <v>3.4</v>
          </cell>
          <cell r="DX505" t="str">
            <v>&amp;^%</v>
          </cell>
          <cell r="DY505" t="str">
            <v>&amp;^%</v>
          </cell>
          <cell r="EA505" t="str">
            <v>Horsham</v>
          </cell>
          <cell r="EB505" t="str">
            <v>E07000227</v>
          </cell>
          <cell r="EC505">
            <v>8000</v>
          </cell>
          <cell r="ED505">
            <v>15.1</v>
          </cell>
          <cell r="EE505">
            <v>21765</v>
          </cell>
          <cell r="EF505">
            <v>17</v>
          </cell>
          <cell r="EG505">
            <v>27940</v>
          </cell>
          <cell r="EH505">
            <v>11</v>
          </cell>
          <cell r="EI505" t="str">
            <v>&amp;^%</v>
          </cell>
          <cell r="EJ505" t="str">
            <v>&amp;^%</v>
          </cell>
          <cell r="EK505" t="str">
            <v>&amp;^%</v>
          </cell>
          <cell r="EL505" t="str">
            <v>&amp;^%</v>
          </cell>
          <cell r="EN505" t="str">
            <v>Horsham</v>
          </cell>
          <cell r="EO505" t="str">
            <v>E07000227</v>
          </cell>
          <cell r="EP505">
            <v>10000</v>
          </cell>
          <cell r="EQ505">
            <v>12.6</v>
          </cell>
          <cell r="ER505">
            <v>11.07</v>
          </cell>
          <cell r="ES505">
            <v>11</v>
          </cell>
          <cell r="ET505">
            <v>13.66</v>
          </cell>
          <cell r="EU505">
            <v>8.8000000000000007</v>
          </cell>
          <cell r="EV505">
            <v>6.52</v>
          </cell>
          <cell r="EW505">
            <v>3.9</v>
          </cell>
          <cell r="EX505" t="str">
            <v>&amp;^%</v>
          </cell>
          <cell r="EY505" t="str">
            <v>&amp;^%</v>
          </cell>
          <cell r="FA505" t="str">
            <v>Horsham</v>
          </cell>
          <cell r="FB505" t="str">
            <v>E07000227</v>
          </cell>
          <cell r="FC505">
            <v>10000</v>
          </cell>
          <cell r="FD505">
            <v>12.6</v>
          </cell>
          <cell r="FE505">
            <v>410.6</v>
          </cell>
          <cell r="FF505">
            <v>12</v>
          </cell>
          <cell r="FG505">
            <v>514.5</v>
          </cell>
          <cell r="FH505">
            <v>8.3000000000000007</v>
          </cell>
          <cell r="FI505">
            <v>261.60000000000002</v>
          </cell>
          <cell r="FJ505">
            <v>6</v>
          </cell>
          <cell r="FK505" t="str">
            <v>&amp;^%</v>
          </cell>
          <cell r="FL505" t="str">
            <v>&amp;^%</v>
          </cell>
          <cell r="FN505" t="str">
            <v>Horsham</v>
          </cell>
          <cell r="FO505" t="str">
            <v>E07000227</v>
          </cell>
          <cell r="FP505">
            <v>19000</v>
          </cell>
          <cell r="FQ505">
            <v>9.6999999999999993</v>
          </cell>
          <cell r="FR505">
            <v>38.299999999999997</v>
          </cell>
          <cell r="FS505">
            <v>2</v>
          </cell>
          <cell r="FT505">
            <v>39.700000000000003</v>
          </cell>
          <cell r="FU505">
            <v>1.3</v>
          </cell>
          <cell r="FV505">
            <v>35</v>
          </cell>
          <cell r="FW505">
            <v>0.7</v>
          </cell>
          <cell r="FX505" t="str">
            <v>&amp;^%</v>
          </cell>
          <cell r="FY505" t="str">
            <v>&amp;^%</v>
          </cell>
          <cell r="GA505" t="str">
            <v>Horsham</v>
          </cell>
          <cell r="GB505" t="str">
            <v>E07000227</v>
          </cell>
          <cell r="GC505">
            <v>18000</v>
          </cell>
          <cell r="GD505">
            <v>11</v>
          </cell>
          <cell r="GE505">
            <v>27889</v>
          </cell>
          <cell r="GF505">
            <v>11</v>
          </cell>
          <cell r="GG505">
            <v>33314</v>
          </cell>
          <cell r="GH505">
            <v>6.7</v>
          </cell>
          <cell r="GI505">
            <v>14335</v>
          </cell>
          <cell r="GJ505">
            <v>20</v>
          </cell>
          <cell r="GK505" t="str">
            <v>&amp;^%</v>
          </cell>
          <cell r="GL505" t="str">
            <v>&amp;^%</v>
          </cell>
          <cell r="GN505" t="str">
            <v>Horsham</v>
          </cell>
          <cell r="GO505" t="str">
            <v>E07000227</v>
          </cell>
          <cell r="GP505">
            <v>19000</v>
          </cell>
          <cell r="GQ505">
            <v>9.6999999999999993</v>
          </cell>
          <cell r="GR505">
            <v>14.35</v>
          </cell>
          <cell r="GS505">
            <v>8.9</v>
          </cell>
          <cell r="GT505">
            <v>15.99</v>
          </cell>
          <cell r="GU505">
            <v>5.5</v>
          </cell>
          <cell r="GV505">
            <v>7.04</v>
          </cell>
          <cell r="GW505">
            <v>4.4000000000000004</v>
          </cell>
          <cell r="GX505" t="str">
            <v>&amp;^%</v>
          </cell>
          <cell r="GY505" t="str">
            <v>&amp;^%</v>
          </cell>
        </row>
        <row r="506">
          <cell r="A506" t="str">
            <v>Mid Sussex</v>
          </cell>
          <cell r="B506" t="str">
            <v>E07000228</v>
          </cell>
          <cell r="C506">
            <v>18000</v>
          </cell>
          <cell r="D506">
            <v>10.199999999999999</v>
          </cell>
          <cell r="E506">
            <v>507.7</v>
          </cell>
          <cell r="F506">
            <v>8.5</v>
          </cell>
          <cell r="G506">
            <v>604.20000000000005</v>
          </cell>
          <cell r="H506">
            <v>4.8</v>
          </cell>
          <cell r="I506">
            <v>304.89999999999998</v>
          </cell>
          <cell r="J506">
            <v>7.9</v>
          </cell>
          <cell r="K506" t="str">
            <v>&amp;^%</v>
          </cell>
          <cell r="L506" t="str">
            <v>&amp;^%</v>
          </cell>
          <cell r="N506" t="str">
            <v>Mid Sussex</v>
          </cell>
          <cell r="O506" t="str">
            <v>E07000228</v>
          </cell>
          <cell r="P506">
            <v>31000</v>
          </cell>
          <cell r="Q506">
            <v>7.5</v>
          </cell>
          <cell r="R506">
            <v>37.5</v>
          </cell>
          <cell r="S506">
            <v>0.4</v>
          </cell>
          <cell r="T506">
            <v>38.299999999999997</v>
          </cell>
          <cell r="U506">
            <v>1</v>
          </cell>
          <cell r="V506">
            <v>33.799999999999997</v>
          </cell>
          <cell r="W506">
            <v>0.9</v>
          </cell>
          <cell r="X506" t="str">
            <v>&amp;^%</v>
          </cell>
          <cell r="Y506" t="str">
            <v>&amp;^%</v>
          </cell>
          <cell r="AA506" t="str">
            <v>Mid Sussex</v>
          </cell>
          <cell r="AB506" t="str">
            <v>E07000228</v>
          </cell>
          <cell r="AC506">
            <v>24000</v>
          </cell>
          <cell r="AD506">
            <v>9.4</v>
          </cell>
          <cell r="AE506">
            <v>25629</v>
          </cell>
          <cell r="AF506">
            <v>7.9</v>
          </cell>
          <cell r="AG506">
            <v>29134</v>
          </cell>
          <cell r="AH506">
            <v>4.7</v>
          </cell>
          <cell r="AI506">
            <v>15415</v>
          </cell>
          <cell r="AJ506">
            <v>7.6</v>
          </cell>
          <cell r="AK506" t="str">
            <v>&amp;^%</v>
          </cell>
          <cell r="AL506" t="str">
            <v>&amp;^%</v>
          </cell>
          <cell r="AN506" t="str">
            <v>Mid Sussex</v>
          </cell>
          <cell r="AO506" t="str">
            <v>E07000228</v>
          </cell>
          <cell r="AP506">
            <v>31000</v>
          </cell>
          <cell r="AQ506">
            <v>7.5</v>
          </cell>
          <cell r="AR506">
            <v>12.77</v>
          </cell>
          <cell r="AS506">
            <v>6.1</v>
          </cell>
          <cell r="AT506">
            <v>14.91</v>
          </cell>
          <cell r="AU506">
            <v>3.9</v>
          </cell>
          <cell r="AV506">
            <v>7.64</v>
          </cell>
          <cell r="AW506">
            <v>4.8</v>
          </cell>
          <cell r="AX506" t="str">
            <v>&amp;^%</v>
          </cell>
          <cell r="AY506" t="str">
            <v>&amp;^%</v>
          </cell>
          <cell r="BA506" t="str">
            <v>Mid Sussex</v>
          </cell>
          <cell r="BB506" t="str">
            <v>E07000228</v>
          </cell>
          <cell r="BC506">
            <v>31000</v>
          </cell>
          <cell r="BD506">
            <v>7.5</v>
          </cell>
          <cell r="BE506">
            <v>498.1</v>
          </cell>
          <cell r="BF506">
            <v>6</v>
          </cell>
          <cell r="BG506">
            <v>570.79999999999995</v>
          </cell>
          <cell r="BH506">
            <v>3.7</v>
          </cell>
          <cell r="BI506">
            <v>299.2</v>
          </cell>
          <cell r="BJ506">
            <v>4.0999999999999996</v>
          </cell>
          <cell r="BK506" t="str">
            <v>&amp;^%</v>
          </cell>
          <cell r="BL506" t="str">
            <v>&amp;^%</v>
          </cell>
          <cell r="BN506" t="str">
            <v>Mid Sussex</v>
          </cell>
          <cell r="BO506" t="str">
            <v>E07000228</v>
          </cell>
          <cell r="BP506">
            <v>45000</v>
          </cell>
          <cell r="BQ506">
            <v>6</v>
          </cell>
          <cell r="BR506">
            <v>35</v>
          </cell>
          <cell r="BS506">
            <v>2</v>
          </cell>
          <cell r="BT506">
            <v>31.4</v>
          </cell>
          <cell r="BU506">
            <v>2.2000000000000002</v>
          </cell>
          <cell r="BV506">
            <v>12</v>
          </cell>
          <cell r="BW506">
            <v>11</v>
          </cell>
          <cell r="BX506" t="str">
            <v>&amp;^%</v>
          </cell>
          <cell r="BY506" t="str">
            <v>&amp;^%</v>
          </cell>
          <cell r="CA506" t="str">
            <v>Mid Sussex</v>
          </cell>
          <cell r="CB506" t="str">
            <v>E07000228</v>
          </cell>
          <cell r="CC506">
            <v>36000</v>
          </cell>
          <cell r="CD506">
            <v>7.5</v>
          </cell>
          <cell r="CE506">
            <v>20860</v>
          </cell>
          <cell r="CF506">
            <v>6.8</v>
          </cell>
          <cell r="CG506">
            <v>22999</v>
          </cell>
          <cell r="CH506">
            <v>5.0999999999999996</v>
          </cell>
          <cell r="CI506">
            <v>4962</v>
          </cell>
          <cell r="CJ506">
            <v>19</v>
          </cell>
          <cell r="CK506" t="str">
            <v>&amp;^%</v>
          </cell>
          <cell r="CL506" t="str">
            <v>&amp;^%</v>
          </cell>
          <cell r="CN506" t="str">
            <v>Mid Sussex</v>
          </cell>
          <cell r="CO506" t="str">
            <v>E07000228</v>
          </cell>
          <cell r="CP506">
            <v>45000</v>
          </cell>
          <cell r="CQ506">
            <v>6</v>
          </cell>
          <cell r="CR506">
            <v>11.68</v>
          </cell>
          <cell r="CS506">
            <v>5.0999999999999996</v>
          </cell>
          <cell r="CT506">
            <v>14.32</v>
          </cell>
          <cell r="CU506">
            <v>3.5</v>
          </cell>
          <cell r="CV506">
            <v>6.74</v>
          </cell>
          <cell r="CW506">
            <v>1.9</v>
          </cell>
          <cell r="CX506" t="str">
            <v>&amp;^%</v>
          </cell>
          <cell r="CY506" t="str">
            <v>&amp;^%</v>
          </cell>
          <cell r="DA506" t="str">
            <v>Mid Sussex</v>
          </cell>
          <cell r="DB506" t="str">
            <v>E07000228</v>
          </cell>
          <cell r="DC506">
            <v>45000</v>
          </cell>
          <cell r="DD506">
            <v>6</v>
          </cell>
          <cell r="DE506">
            <v>404.6</v>
          </cell>
          <cell r="DF506">
            <v>7.2</v>
          </cell>
          <cell r="DG506">
            <v>449.4</v>
          </cell>
          <cell r="DH506">
            <v>4.0999999999999996</v>
          </cell>
          <cell r="DI506">
            <v>113.1</v>
          </cell>
          <cell r="DJ506">
            <v>14</v>
          </cell>
          <cell r="DK506" t="str">
            <v>&amp;^%</v>
          </cell>
          <cell r="DL506" t="str">
            <v>&amp;^%</v>
          </cell>
          <cell r="DN506" t="str">
            <v>Mid Sussex</v>
          </cell>
          <cell r="DO506" t="str">
            <v>E07000228</v>
          </cell>
          <cell r="DP506">
            <v>13000</v>
          </cell>
          <cell r="DQ506">
            <v>11</v>
          </cell>
          <cell r="DR506">
            <v>37.299999999999997</v>
          </cell>
          <cell r="DS506">
            <v>1.7</v>
          </cell>
          <cell r="DT506">
            <v>37.1</v>
          </cell>
          <cell r="DU506">
            <v>1.4</v>
          </cell>
          <cell r="DV506">
            <v>31.4</v>
          </cell>
          <cell r="DW506">
            <v>2.5</v>
          </cell>
          <cell r="DX506" t="str">
            <v>&amp;^%</v>
          </cell>
          <cell r="DY506" t="str">
            <v>&amp;^%</v>
          </cell>
          <cell r="EA506" t="str">
            <v>Mid Sussex</v>
          </cell>
          <cell r="EB506" t="str">
            <v>E07000228</v>
          </cell>
          <cell r="EC506">
            <v>10000</v>
          </cell>
          <cell r="ED506">
            <v>13.7</v>
          </cell>
          <cell r="EE506">
            <v>23423</v>
          </cell>
          <cell r="EF506">
            <v>13</v>
          </cell>
          <cell r="EG506">
            <v>27318</v>
          </cell>
          <cell r="EH506">
            <v>6.9</v>
          </cell>
          <cell r="EI506" t="str">
            <v>&amp;^%</v>
          </cell>
          <cell r="EJ506" t="str">
            <v>&amp;^%</v>
          </cell>
          <cell r="EK506" t="str">
            <v>&amp;^%</v>
          </cell>
          <cell r="EL506" t="str">
            <v>&amp;^%</v>
          </cell>
          <cell r="EN506" t="str">
            <v>Mid Sussex</v>
          </cell>
          <cell r="EO506" t="str">
            <v>E07000228</v>
          </cell>
          <cell r="EP506">
            <v>13000</v>
          </cell>
          <cell r="EQ506">
            <v>11</v>
          </cell>
          <cell r="ER506">
            <v>11.76</v>
          </cell>
          <cell r="ES506">
            <v>11</v>
          </cell>
          <cell r="ET506">
            <v>14.11</v>
          </cell>
          <cell r="EU506">
            <v>5.9</v>
          </cell>
          <cell r="EV506">
            <v>7.58</v>
          </cell>
          <cell r="EW506">
            <v>5.6</v>
          </cell>
          <cell r="EX506" t="str">
            <v>&amp;^%</v>
          </cell>
          <cell r="EY506" t="str">
            <v>&amp;^%</v>
          </cell>
          <cell r="FA506" t="str">
            <v>Mid Sussex</v>
          </cell>
          <cell r="FB506" t="str">
            <v>E07000228</v>
          </cell>
          <cell r="FC506">
            <v>13000</v>
          </cell>
          <cell r="FD506">
            <v>11</v>
          </cell>
          <cell r="FE506">
            <v>437.6</v>
          </cell>
          <cell r="FF506">
            <v>11</v>
          </cell>
          <cell r="FG506">
            <v>523.79999999999995</v>
          </cell>
          <cell r="FH506">
            <v>5.7</v>
          </cell>
          <cell r="FI506">
            <v>287.5</v>
          </cell>
          <cell r="FJ506">
            <v>5.8</v>
          </cell>
          <cell r="FK506" t="str">
            <v>&amp;^%</v>
          </cell>
          <cell r="FL506" t="str">
            <v>&amp;^%</v>
          </cell>
          <cell r="FN506" t="str">
            <v>Mid Sussex</v>
          </cell>
          <cell r="FO506" t="str">
            <v>E07000228</v>
          </cell>
          <cell r="FP506">
            <v>18000</v>
          </cell>
          <cell r="FQ506">
            <v>10.199999999999999</v>
          </cell>
          <cell r="FR506">
            <v>37.5</v>
          </cell>
          <cell r="FS506">
            <v>2.4</v>
          </cell>
          <cell r="FT506">
            <v>39.1</v>
          </cell>
          <cell r="FU506">
            <v>1.4</v>
          </cell>
          <cell r="FV506">
            <v>33.799999999999997</v>
          </cell>
          <cell r="FW506">
            <v>0.9</v>
          </cell>
          <cell r="FX506" t="str">
            <v>&amp;^%</v>
          </cell>
          <cell r="FY506" t="str">
            <v>&amp;^%</v>
          </cell>
          <cell r="GA506" t="str">
            <v>Mid Sussex</v>
          </cell>
          <cell r="GB506" t="str">
            <v>E07000228</v>
          </cell>
          <cell r="GC506">
            <v>14000</v>
          </cell>
          <cell r="GD506">
            <v>12.9</v>
          </cell>
          <cell r="GE506">
            <v>26566</v>
          </cell>
          <cell r="GF506">
            <v>11</v>
          </cell>
          <cell r="GG506">
            <v>30474</v>
          </cell>
          <cell r="GH506">
            <v>6.2</v>
          </cell>
          <cell r="GI506">
            <v>15811</v>
          </cell>
          <cell r="GJ506">
            <v>9.5</v>
          </cell>
          <cell r="GK506" t="str">
            <v>&amp;^%</v>
          </cell>
          <cell r="GL506" t="str">
            <v>&amp;^%</v>
          </cell>
          <cell r="GN506" t="str">
            <v>Mid Sussex</v>
          </cell>
          <cell r="GO506" t="str">
            <v>E07000228</v>
          </cell>
          <cell r="GP506">
            <v>18000</v>
          </cell>
          <cell r="GQ506">
            <v>10.199999999999999</v>
          </cell>
          <cell r="GR506">
            <v>13.23</v>
          </cell>
          <cell r="GS506">
            <v>8.4</v>
          </cell>
          <cell r="GT506">
            <v>15.45</v>
          </cell>
          <cell r="GU506">
            <v>5.0999999999999996</v>
          </cell>
          <cell r="GV506">
            <v>7.63</v>
          </cell>
          <cell r="GW506">
            <v>7.9</v>
          </cell>
          <cell r="GX506" t="str">
            <v>&amp;^%</v>
          </cell>
          <cell r="GY506" t="str">
            <v>&amp;^%</v>
          </cell>
        </row>
        <row r="507">
          <cell r="A507" t="str">
            <v>Worthing</v>
          </cell>
          <cell r="B507" t="str">
            <v>E07000229</v>
          </cell>
          <cell r="C507">
            <v>14000</v>
          </cell>
          <cell r="D507">
            <v>11.1</v>
          </cell>
          <cell r="E507">
            <v>502.6</v>
          </cell>
          <cell r="F507">
            <v>8.1</v>
          </cell>
          <cell r="G507">
            <v>599.9</v>
          </cell>
          <cell r="H507">
            <v>6.1</v>
          </cell>
          <cell r="I507">
            <v>308.39999999999998</v>
          </cell>
          <cell r="J507">
            <v>7</v>
          </cell>
          <cell r="K507" t="str">
            <v>&amp;^%</v>
          </cell>
          <cell r="L507" t="str">
            <v>&amp;^%</v>
          </cell>
          <cell r="N507" t="str">
            <v>Worthing</v>
          </cell>
          <cell r="O507" t="str">
            <v>E07000229</v>
          </cell>
          <cell r="P507">
            <v>27000</v>
          </cell>
          <cell r="Q507">
            <v>7.8</v>
          </cell>
          <cell r="R507">
            <v>37.5</v>
          </cell>
          <cell r="S507">
            <v>0.3</v>
          </cell>
          <cell r="T507">
            <v>38.299999999999997</v>
          </cell>
          <cell r="U507">
            <v>1.1000000000000001</v>
          </cell>
          <cell r="V507">
            <v>34.5</v>
          </cell>
          <cell r="W507">
            <v>1.9</v>
          </cell>
          <cell r="X507" t="str">
            <v>&amp;^%</v>
          </cell>
          <cell r="Y507" t="str">
            <v>&amp;^%</v>
          </cell>
          <cell r="AA507" t="str">
            <v>Worthing</v>
          </cell>
          <cell r="AB507" t="str">
            <v>E07000229</v>
          </cell>
          <cell r="AC507">
            <v>23000</v>
          </cell>
          <cell r="AD507">
            <v>12.6</v>
          </cell>
          <cell r="AE507">
            <v>25823</v>
          </cell>
          <cell r="AF507">
            <v>13</v>
          </cell>
          <cell r="AG507">
            <v>29984</v>
          </cell>
          <cell r="AH507">
            <v>10</v>
          </cell>
          <cell r="AI507" t="str">
            <v>&amp;^%</v>
          </cell>
          <cell r="AJ507" t="str">
            <v>&amp;^%</v>
          </cell>
          <cell r="AK507" t="str">
            <v>&amp;^%</v>
          </cell>
          <cell r="AL507" t="str">
            <v>&amp;^%</v>
          </cell>
          <cell r="AN507" t="str">
            <v>Worthing</v>
          </cell>
          <cell r="AO507" t="str">
            <v>E07000229</v>
          </cell>
          <cell r="AP507">
            <v>27000</v>
          </cell>
          <cell r="AQ507">
            <v>7.8</v>
          </cell>
          <cell r="AR507">
            <v>11.94</v>
          </cell>
          <cell r="AS507">
            <v>7.1</v>
          </cell>
          <cell r="AT507">
            <v>14.54</v>
          </cell>
          <cell r="AU507">
            <v>4.9000000000000004</v>
          </cell>
          <cell r="AV507">
            <v>7.15</v>
          </cell>
          <cell r="AW507">
            <v>4.0999999999999996</v>
          </cell>
          <cell r="AX507" t="str">
            <v>&amp;^%</v>
          </cell>
          <cell r="AY507" t="str">
            <v>&amp;^%</v>
          </cell>
          <cell r="BA507" t="str">
            <v>Worthing</v>
          </cell>
          <cell r="BB507" t="str">
            <v>E07000229</v>
          </cell>
          <cell r="BC507">
            <v>27000</v>
          </cell>
          <cell r="BD507">
            <v>7.8</v>
          </cell>
          <cell r="BE507">
            <v>466.7</v>
          </cell>
          <cell r="BF507">
            <v>6.2</v>
          </cell>
          <cell r="BG507">
            <v>557.70000000000005</v>
          </cell>
          <cell r="BH507">
            <v>4.8</v>
          </cell>
          <cell r="BI507">
            <v>275.2</v>
          </cell>
          <cell r="BJ507">
            <v>5</v>
          </cell>
          <cell r="BK507" t="str">
            <v>&amp;^%</v>
          </cell>
          <cell r="BL507" t="str">
            <v>&amp;^%</v>
          </cell>
          <cell r="BN507" t="str">
            <v>Worthing</v>
          </cell>
          <cell r="BO507" t="str">
            <v>E07000229</v>
          </cell>
          <cell r="BP507">
            <v>41000</v>
          </cell>
          <cell r="BQ507">
            <v>6.2</v>
          </cell>
          <cell r="BR507">
            <v>36</v>
          </cell>
          <cell r="BS507">
            <v>1.8</v>
          </cell>
          <cell r="BT507">
            <v>31.4</v>
          </cell>
          <cell r="BU507">
            <v>2.2000000000000002</v>
          </cell>
          <cell r="BV507">
            <v>14.6</v>
          </cell>
          <cell r="BW507">
            <v>12</v>
          </cell>
          <cell r="BX507" t="str">
            <v>&amp;^%</v>
          </cell>
          <cell r="BY507" t="str">
            <v>&amp;^%</v>
          </cell>
          <cell r="CA507" t="str">
            <v>Worthing</v>
          </cell>
          <cell r="CB507" t="str">
            <v>E07000229</v>
          </cell>
          <cell r="CC507">
            <v>35000</v>
          </cell>
          <cell r="CD507">
            <v>9.1999999999999993</v>
          </cell>
          <cell r="CE507">
            <v>19961</v>
          </cell>
          <cell r="CF507">
            <v>14</v>
          </cell>
          <cell r="CG507">
            <v>23552</v>
          </cell>
          <cell r="CH507">
            <v>7.9</v>
          </cell>
          <cell r="CI507" t="str">
            <v>&amp;^%</v>
          </cell>
          <cell r="CJ507" t="str">
            <v>&amp;^%</v>
          </cell>
          <cell r="CK507" t="str">
            <v>&amp;^%</v>
          </cell>
          <cell r="CL507" t="str">
            <v>&amp;^%</v>
          </cell>
          <cell r="CN507" t="str">
            <v>Worthing</v>
          </cell>
          <cell r="CO507" t="str">
            <v>E07000229</v>
          </cell>
          <cell r="CP507">
            <v>41000</v>
          </cell>
          <cell r="CQ507">
            <v>6.2</v>
          </cell>
          <cell r="CR507">
            <v>10.96</v>
          </cell>
          <cell r="CS507">
            <v>6.5</v>
          </cell>
          <cell r="CT507">
            <v>13.95</v>
          </cell>
          <cell r="CU507">
            <v>4.2</v>
          </cell>
          <cell r="CV507">
            <v>6.72</v>
          </cell>
          <cell r="CW507">
            <v>2.6</v>
          </cell>
          <cell r="CX507" t="str">
            <v>&amp;^%</v>
          </cell>
          <cell r="CY507" t="str">
            <v>&amp;^%</v>
          </cell>
          <cell r="DA507" t="str">
            <v>Worthing</v>
          </cell>
          <cell r="DB507" t="str">
            <v>E07000229</v>
          </cell>
          <cell r="DC507">
            <v>41000</v>
          </cell>
          <cell r="DD507">
            <v>6.2</v>
          </cell>
          <cell r="DE507">
            <v>365.2</v>
          </cell>
          <cell r="DF507">
            <v>6.5</v>
          </cell>
          <cell r="DG507">
            <v>438.3</v>
          </cell>
          <cell r="DH507">
            <v>4.8</v>
          </cell>
          <cell r="DI507">
            <v>124.3</v>
          </cell>
          <cell r="DJ507">
            <v>12</v>
          </cell>
          <cell r="DK507" t="str">
            <v>&amp;^%</v>
          </cell>
          <cell r="DL507" t="str">
            <v>&amp;^%</v>
          </cell>
          <cell r="DN507" t="str">
            <v>Worthing</v>
          </cell>
          <cell r="DO507" t="str">
            <v>E07000229</v>
          </cell>
          <cell r="DP507">
            <v>13000</v>
          </cell>
          <cell r="DQ507">
            <v>11</v>
          </cell>
          <cell r="DR507">
            <v>37.299999999999997</v>
          </cell>
          <cell r="DS507">
            <v>1</v>
          </cell>
          <cell r="DT507">
            <v>37.6</v>
          </cell>
          <cell r="DU507">
            <v>1.8</v>
          </cell>
          <cell r="DV507">
            <v>32.5</v>
          </cell>
          <cell r="DW507">
            <v>3.2</v>
          </cell>
          <cell r="DX507" t="str">
            <v>&amp;^%</v>
          </cell>
          <cell r="DY507" t="str">
            <v>&amp;^%</v>
          </cell>
          <cell r="EA507" t="str">
            <v>Worthing</v>
          </cell>
          <cell r="EB507" t="str">
            <v>E07000229</v>
          </cell>
          <cell r="EC507" t="str">
            <v>&amp;^%</v>
          </cell>
          <cell r="ED507" t="str">
            <v>&amp;^%</v>
          </cell>
          <cell r="EE507" t="str">
            <v>&amp;^%</v>
          </cell>
          <cell r="EF507" t="str">
            <v>&amp;^%</v>
          </cell>
          <cell r="EG507" t="str">
            <v>&amp;^%</v>
          </cell>
          <cell r="EH507" t="str">
            <v>&amp;^%</v>
          </cell>
          <cell r="EI507" t="str">
            <v>&amp;^%</v>
          </cell>
          <cell r="EJ507" t="str">
            <v>&amp;^%</v>
          </cell>
          <cell r="EK507" t="str">
            <v>&amp;^%</v>
          </cell>
          <cell r="EL507" t="str">
            <v>&amp;^%</v>
          </cell>
          <cell r="EN507" t="str">
            <v>Worthing</v>
          </cell>
          <cell r="EO507" t="str">
            <v>E07000229</v>
          </cell>
          <cell r="EP507">
            <v>13000</v>
          </cell>
          <cell r="EQ507">
            <v>11</v>
          </cell>
          <cell r="ER507">
            <v>10.02</v>
          </cell>
          <cell r="ES507">
            <v>9.6</v>
          </cell>
          <cell r="ET507">
            <v>13.54</v>
          </cell>
          <cell r="EU507">
            <v>7.5</v>
          </cell>
          <cell r="EV507">
            <v>7.04</v>
          </cell>
          <cell r="EW507">
            <v>4.2</v>
          </cell>
          <cell r="EX507" t="str">
            <v>&amp;^%</v>
          </cell>
          <cell r="EY507" t="str">
            <v>&amp;^%</v>
          </cell>
          <cell r="FA507" t="str">
            <v>Worthing</v>
          </cell>
          <cell r="FB507" t="str">
            <v>E07000229</v>
          </cell>
          <cell r="FC507">
            <v>13000</v>
          </cell>
          <cell r="FD507">
            <v>11</v>
          </cell>
          <cell r="FE507">
            <v>387.3</v>
          </cell>
          <cell r="FF507">
            <v>11</v>
          </cell>
          <cell r="FG507">
            <v>509.5</v>
          </cell>
          <cell r="FH507">
            <v>7.5</v>
          </cell>
          <cell r="FI507">
            <v>250</v>
          </cell>
          <cell r="FJ507">
            <v>6.4</v>
          </cell>
          <cell r="FK507" t="str">
            <v>&amp;^%</v>
          </cell>
          <cell r="FL507" t="str">
            <v>&amp;^%</v>
          </cell>
          <cell r="FN507" t="str">
            <v>Worthing</v>
          </cell>
          <cell r="FO507" t="str">
            <v>E07000229</v>
          </cell>
          <cell r="FP507">
            <v>14000</v>
          </cell>
          <cell r="FQ507">
            <v>11.1</v>
          </cell>
          <cell r="FR507">
            <v>37.5</v>
          </cell>
          <cell r="FS507">
            <v>1.3</v>
          </cell>
          <cell r="FT507">
            <v>39</v>
          </cell>
          <cell r="FU507">
            <v>1.2</v>
          </cell>
          <cell r="FV507">
            <v>35.299999999999997</v>
          </cell>
          <cell r="FW507">
            <v>3.8</v>
          </cell>
          <cell r="FX507" t="str">
            <v>&amp;^%</v>
          </cell>
          <cell r="FY507" t="str">
            <v>&amp;^%</v>
          </cell>
          <cell r="GA507" t="str">
            <v>Worthing</v>
          </cell>
          <cell r="GB507" t="str">
            <v>E07000229</v>
          </cell>
          <cell r="GC507">
            <v>13000</v>
          </cell>
          <cell r="GD507">
            <v>12.8</v>
          </cell>
          <cell r="GE507">
            <v>27179</v>
          </cell>
          <cell r="GF507">
            <v>11</v>
          </cell>
          <cell r="GG507">
            <v>32200</v>
          </cell>
          <cell r="GH507">
            <v>6.8</v>
          </cell>
          <cell r="GI507">
            <v>15902</v>
          </cell>
          <cell r="GJ507">
            <v>11</v>
          </cell>
          <cell r="GK507" t="str">
            <v>&amp;^%</v>
          </cell>
          <cell r="GL507" t="str">
            <v>&amp;^%</v>
          </cell>
          <cell r="GN507" t="str">
            <v>Worthing</v>
          </cell>
          <cell r="GO507" t="str">
            <v>E07000229</v>
          </cell>
          <cell r="GP507">
            <v>14000</v>
          </cell>
          <cell r="GQ507">
            <v>11.1</v>
          </cell>
          <cell r="GR507">
            <v>12.91</v>
          </cell>
          <cell r="GS507">
            <v>8.4</v>
          </cell>
          <cell r="GT507">
            <v>15.4</v>
          </cell>
          <cell r="GU507">
            <v>6.3</v>
          </cell>
          <cell r="GV507">
            <v>7.5</v>
          </cell>
          <cell r="GW507">
            <v>7.4</v>
          </cell>
          <cell r="GX507" t="str">
            <v>&amp;^%</v>
          </cell>
          <cell r="GY507" t="str">
            <v>&amp;^%</v>
          </cell>
        </row>
        <row r="508">
          <cell r="A508" t="str">
            <v>Bath and North East Somerset</v>
          </cell>
          <cell r="B508" t="str">
            <v>E06000022</v>
          </cell>
          <cell r="C508">
            <v>32000</v>
          </cell>
          <cell r="D508">
            <v>7.5</v>
          </cell>
          <cell r="E508">
            <v>536.70000000000005</v>
          </cell>
          <cell r="F508">
            <v>6.4</v>
          </cell>
          <cell r="G508">
            <v>629.79999999999995</v>
          </cell>
          <cell r="H508">
            <v>5</v>
          </cell>
          <cell r="I508">
            <v>311.89999999999998</v>
          </cell>
          <cell r="J508">
            <v>4.8</v>
          </cell>
          <cell r="K508" t="str">
            <v>&amp;^%</v>
          </cell>
          <cell r="L508" t="str">
            <v>&amp;^%</v>
          </cell>
          <cell r="N508" t="str">
            <v>Bath and North East Somerset</v>
          </cell>
          <cell r="O508" t="str">
            <v>E06000022</v>
          </cell>
          <cell r="P508">
            <v>53000</v>
          </cell>
          <cell r="Q508">
            <v>5.7</v>
          </cell>
          <cell r="R508">
            <v>37.5</v>
          </cell>
          <cell r="S508">
            <v>0.1</v>
          </cell>
          <cell r="T508">
            <v>38.700000000000003</v>
          </cell>
          <cell r="U508">
            <v>0.8</v>
          </cell>
          <cell r="V508">
            <v>33.9</v>
          </cell>
          <cell r="W508">
            <v>1.1000000000000001</v>
          </cell>
          <cell r="X508" t="str">
            <v>&amp;^%</v>
          </cell>
          <cell r="Y508" t="str">
            <v>&amp;^%</v>
          </cell>
          <cell r="AA508" t="str">
            <v>Bath and North East Somerset</v>
          </cell>
          <cell r="AB508" t="str">
            <v>E06000022</v>
          </cell>
          <cell r="AC508">
            <v>48000</v>
          </cell>
          <cell r="AD508">
            <v>7.6</v>
          </cell>
          <cell r="AE508">
            <v>25173</v>
          </cell>
          <cell r="AF508">
            <v>7.5</v>
          </cell>
          <cell r="AG508">
            <v>30440</v>
          </cell>
          <cell r="AH508">
            <v>4.5</v>
          </cell>
          <cell r="AI508">
            <v>15192</v>
          </cell>
          <cell r="AJ508">
            <v>5.4</v>
          </cell>
          <cell r="AK508" t="str">
            <v>&amp;^%</v>
          </cell>
          <cell r="AL508" t="str">
            <v>&amp;^%</v>
          </cell>
          <cell r="AN508" t="str">
            <v>Bath and North East Somerset</v>
          </cell>
          <cell r="AO508" t="str">
            <v>E06000022</v>
          </cell>
          <cell r="AP508">
            <v>53000</v>
          </cell>
          <cell r="AQ508">
            <v>5.7</v>
          </cell>
          <cell r="AR508">
            <v>12.6</v>
          </cell>
          <cell r="AS508">
            <v>5.4</v>
          </cell>
          <cell r="AT508">
            <v>15.08</v>
          </cell>
          <cell r="AU508">
            <v>3.7</v>
          </cell>
          <cell r="AV508">
            <v>7.71</v>
          </cell>
          <cell r="AW508">
            <v>2.9</v>
          </cell>
          <cell r="AX508" t="str">
            <v>&amp;^%</v>
          </cell>
          <cell r="AY508" t="str">
            <v>&amp;^%</v>
          </cell>
          <cell r="BA508" t="str">
            <v>Bath and North East Somerset</v>
          </cell>
          <cell r="BB508" t="str">
            <v>E06000022</v>
          </cell>
          <cell r="BC508">
            <v>53000</v>
          </cell>
          <cell r="BD508">
            <v>5.7</v>
          </cell>
          <cell r="BE508">
            <v>493.5</v>
          </cell>
          <cell r="BF508">
            <v>5.2</v>
          </cell>
          <cell r="BG508">
            <v>583.20000000000005</v>
          </cell>
          <cell r="BH508">
            <v>3.6</v>
          </cell>
          <cell r="BI508">
            <v>300.5</v>
          </cell>
          <cell r="BJ508">
            <v>3.1</v>
          </cell>
          <cell r="BK508" t="str">
            <v>&amp;^%</v>
          </cell>
          <cell r="BL508" t="str">
            <v>&amp;^%</v>
          </cell>
          <cell r="BN508" t="str">
            <v>Bath and North East Somerset</v>
          </cell>
          <cell r="BO508" t="str">
            <v>E06000022</v>
          </cell>
          <cell r="BP508">
            <v>79000</v>
          </cell>
          <cell r="BQ508">
            <v>4.5999999999999996</v>
          </cell>
          <cell r="BR508">
            <v>36.5</v>
          </cell>
          <cell r="BS508">
            <v>1.4</v>
          </cell>
          <cell r="BT508">
            <v>31.7</v>
          </cell>
          <cell r="BU508">
            <v>1.7</v>
          </cell>
          <cell r="BV508">
            <v>12.2</v>
          </cell>
          <cell r="BW508">
            <v>9.8000000000000007</v>
          </cell>
          <cell r="BX508">
            <v>42.5</v>
          </cell>
          <cell r="BY508">
            <v>7.4</v>
          </cell>
          <cell r="CA508" t="str">
            <v>Bath and North East Somerset</v>
          </cell>
          <cell r="CB508" t="str">
            <v>E06000022</v>
          </cell>
          <cell r="CC508">
            <v>70000</v>
          </cell>
          <cell r="CD508">
            <v>6</v>
          </cell>
          <cell r="CE508">
            <v>20921</v>
          </cell>
          <cell r="CF508">
            <v>5.7</v>
          </cell>
          <cell r="CG508">
            <v>24365</v>
          </cell>
          <cell r="CH508">
            <v>4.5</v>
          </cell>
          <cell r="CI508">
            <v>5926</v>
          </cell>
          <cell r="CJ508">
            <v>15</v>
          </cell>
          <cell r="CK508" t="str">
            <v>&amp;^%</v>
          </cell>
          <cell r="CL508" t="str">
            <v>&amp;^%</v>
          </cell>
          <cell r="CN508" t="str">
            <v>Bath and North East Somerset</v>
          </cell>
          <cell r="CO508" t="str">
            <v>E06000022</v>
          </cell>
          <cell r="CP508">
            <v>79000</v>
          </cell>
          <cell r="CQ508">
            <v>4.5999999999999996</v>
          </cell>
          <cell r="CR508">
            <v>11.45</v>
          </cell>
          <cell r="CS508">
            <v>4.5</v>
          </cell>
          <cell r="CT508">
            <v>14.5</v>
          </cell>
          <cell r="CU508">
            <v>3.2</v>
          </cell>
          <cell r="CV508">
            <v>6.84</v>
          </cell>
          <cell r="CW508">
            <v>1.7</v>
          </cell>
          <cell r="CX508" t="str">
            <v>&amp;^%</v>
          </cell>
          <cell r="CY508" t="str">
            <v>&amp;^%</v>
          </cell>
          <cell r="DA508" t="str">
            <v>Bath and North East Somerset</v>
          </cell>
          <cell r="DB508" t="str">
            <v>E06000022</v>
          </cell>
          <cell r="DC508">
            <v>79000</v>
          </cell>
          <cell r="DD508">
            <v>4.5999999999999996</v>
          </cell>
          <cell r="DE508">
            <v>385.5</v>
          </cell>
          <cell r="DF508">
            <v>4.8</v>
          </cell>
          <cell r="DG508">
            <v>459.7</v>
          </cell>
          <cell r="DH508">
            <v>3.7</v>
          </cell>
          <cell r="DI508">
            <v>104.9</v>
          </cell>
          <cell r="DJ508">
            <v>13</v>
          </cell>
          <cell r="DK508" t="str">
            <v>&amp;^%</v>
          </cell>
          <cell r="DL508" t="str">
            <v>&amp;^%</v>
          </cell>
          <cell r="DN508" t="str">
            <v>Bath and North East Somerset</v>
          </cell>
          <cell r="DO508" t="str">
            <v>E06000022</v>
          </cell>
          <cell r="DP508">
            <v>21000</v>
          </cell>
          <cell r="DQ508">
            <v>8.8000000000000007</v>
          </cell>
          <cell r="DR508">
            <v>37</v>
          </cell>
          <cell r="DS508">
            <v>0.9</v>
          </cell>
          <cell r="DT508">
            <v>36.9</v>
          </cell>
          <cell r="DU508">
            <v>1.1000000000000001</v>
          </cell>
          <cell r="DV508">
            <v>32</v>
          </cell>
          <cell r="DW508">
            <v>2.4</v>
          </cell>
          <cell r="DX508" t="str">
            <v>&amp;^%</v>
          </cell>
          <cell r="DY508" t="str">
            <v>&amp;^%</v>
          </cell>
          <cell r="EA508" t="str">
            <v>Bath and North East Somerset</v>
          </cell>
          <cell r="EB508" t="str">
            <v>E06000022</v>
          </cell>
          <cell r="EC508">
            <v>19000</v>
          </cell>
          <cell r="ED508">
            <v>10.3</v>
          </cell>
          <cell r="EE508">
            <v>22935</v>
          </cell>
          <cell r="EF508">
            <v>6.8</v>
          </cell>
          <cell r="EG508">
            <v>26389</v>
          </cell>
          <cell r="EH508">
            <v>5.6</v>
          </cell>
          <cell r="EI508">
            <v>13548</v>
          </cell>
          <cell r="EJ508">
            <v>7.6</v>
          </cell>
          <cell r="EK508" t="str">
            <v>&amp;^%</v>
          </cell>
          <cell r="EL508" t="str">
            <v>&amp;^%</v>
          </cell>
          <cell r="EN508" t="str">
            <v>Bath and North East Somerset</v>
          </cell>
          <cell r="EO508" t="str">
            <v>E06000022</v>
          </cell>
          <cell r="EP508">
            <v>21000</v>
          </cell>
          <cell r="EQ508">
            <v>8.8000000000000007</v>
          </cell>
          <cell r="ER508">
            <v>12.13</v>
          </cell>
          <cell r="ES508">
            <v>6.8</v>
          </cell>
          <cell r="ET508">
            <v>13.82</v>
          </cell>
          <cell r="EU508">
            <v>4.4000000000000004</v>
          </cell>
          <cell r="EV508">
            <v>7.23</v>
          </cell>
          <cell r="EW508">
            <v>5.4</v>
          </cell>
          <cell r="EX508" t="str">
            <v>&amp;^%</v>
          </cell>
          <cell r="EY508" t="str">
            <v>&amp;^%</v>
          </cell>
          <cell r="FA508" t="str">
            <v>Bath and North East Somerset</v>
          </cell>
          <cell r="FB508" t="str">
            <v>E06000022</v>
          </cell>
          <cell r="FC508">
            <v>21000</v>
          </cell>
          <cell r="FD508">
            <v>8.8000000000000007</v>
          </cell>
          <cell r="FE508">
            <v>440.4</v>
          </cell>
          <cell r="FF508">
            <v>6.1</v>
          </cell>
          <cell r="FG508">
            <v>510.3</v>
          </cell>
          <cell r="FH508">
            <v>4.3</v>
          </cell>
          <cell r="FI508">
            <v>285.7</v>
          </cell>
          <cell r="FJ508">
            <v>5.0999999999999996</v>
          </cell>
          <cell r="FK508" t="str">
            <v>&amp;^%</v>
          </cell>
          <cell r="FL508" t="str">
            <v>&amp;^%</v>
          </cell>
          <cell r="FN508" t="str">
            <v>Bath and North East Somerset</v>
          </cell>
          <cell r="FO508" t="str">
            <v>E06000022</v>
          </cell>
          <cell r="FP508">
            <v>32000</v>
          </cell>
          <cell r="FQ508">
            <v>7.5</v>
          </cell>
          <cell r="FR508">
            <v>37.5</v>
          </cell>
          <cell r="FS508">
            <v>1.7</v>
          </cell>
          <cell r="FT508">
            <v>39.799999999999997</v>
          </cell>
          <cell r="FU508">
            <v>1.1000000000000001</v>
          </cell>
          <cell r="FV508">
            <v>35</v>
          </cell>
          <cell r="FW508">
            <v>1.5</v>
          </cell>
          <cell r="FX508" t="str">
            <v>&amp;^%</v>
          </cell>
          <cell r="FY508" t="str">
            <v>&amp;^%</v>
          </cell>
          <cell r="GA508" t="str">
            <v>Bath and North East Somerset</v>
          </cell>
          <cell r="GB508" t="str">
            <v>E06000022</v>
          </cell>
          <cell r="GC508">
            <v>29000</v>
          </cell>
          <cell r="GD508">
            <v>10.6</v>
          </cell>
          <cell r="GE508">
            <v>27065</v>
          </cell>
          <cell r="GF508">
            <v>10</v>
          </cell>
          <cell r="GG508">
            <v>33061</v>
          </cell>
          <cell r="GH508">
            <v>6.2</v>
          </cell>
          <cell r="GI508">
            <v>16240</v>
          </cell>
          <cell r="GJ508">
            <v>4.7</v>
          </cell>
          <cell r="GK508" t="str">
            <v>&amp;^%</v>
          </cell>
          <cell r="GL508" t="str">
            <v>&amp;^%</v>
          </cell>
          <cell r="GN508" t="str">
            <v>Bath and North East Somerset</v>
          </cell>
          <cell r="GO508" t="str">
            <v>E06000022</v>
          </cell>
          <cell r="GP508">
            <v>32000</v>
          </cell>
          <cell r="GQ508">
            <v>7.5</v>
          </cell>
          <cell r="GR508">
            <v>12.71</v>
          </cell>
          <cell r="GS508">
            <v>7.8</v>
          </cell>
          <cell r="GT508">
            <v>15.83</v>
          </cell>
          <cell r="GU508">
            <v>5</v>
          </cell>
          <cell r="GV508">
            <v>7.94</v>
          </cell>
          <cell r="GW508">
            <v>2.9</v>
          </cell>
          <cell r="GX508" t="str">
            <v>&amp;^%</v>
          </cell>
          <cell r="GY508" t="str">
            <v>&amp;^%</v>
          </cell>
        </row>
        <row r="509">
          <cell r="A509" t="str">
            <v>Bournemouth</v>
          </cell>
          <cell r="B509" t="str">
            <v>E06000028</v>
          </cell>
          <cell r="C509">
            <v>24000</v>
          </cell>
          <cell r="D509">
            <v>8.6</v>
          </cell>
          <cell r="E509">
            <v>544.4</v>
          </cell>
          <cell r="F509">
            <v>9</v>
          </cell>
          <cell r="G509">
            <v>644.29999999999995</v>
          </cell>
          <cell r="H509">
            <v>5.9</v>
          </cell>
          <cell r="I509">
            <v>294</v>
          </cell>
          <cell r="J509">
            <v>5.5</v>
          </cell>
          <cell r="K509" t="str">
            <v>&amp;^%</v>
          </cell>
          <cell r="L509" t="str">
            <v>&amp;^%</v>
          </cell>
          <cell r="N509" t="str">
            <v>Bournemouth</v>
          </cell>
          <cell r="O509" t="str">
            <v>E06000028</v>
          </cell>
          <cell r="P509">
            <v>39000</v>
          </cell>
          <cell r="Q509">
            <v>6.6</v>
          </cell>
          <cell r="R509">
            <v>37.5</v>
          </cell>
          <cell r="S509">
            <v>0.1</v>
          </cell>
          <cell r="T509">
            <v>39</v>
          </cell>
          <cell r="U509">
            <v>1.3</v>
          </cell>
          <cell r="V509">
            <v>35</v>
          </cell>
          <cell r="W509">
            <v>1.3</v>
          </cell>
          <cell r="X509" t="str">
            <v>&amp;^%</v>
          </cell>
          <cell r="Y509" t="str">
            <v>&amp;^%</v>
          </cell>
          <cell r="AA509" t="str">
            <v>Bournemouth</v>
          </cell>
          <cell r="AB509" t="str">
            <v>E06000028</v>
          </cell>
          <cell r="AC509">
            <v>34000</v>
          </cell>
          <cell r="AD509">
            <v>18.7</v>
          </cell>
          <cell r="AE509" t="str">
            <v>&amp;^%</v>
          </cell>
          <cell r="AF509" t="str">
            <v>&amp;^%</v>
          </cell>
          <cell r="AG509">
            <v>30603</v>
          </cell>
          <cell r="AH509">
            <v>12</v>
          </cell>
          <cell r="AI509" t="str">
            <v>&amp;^%</v>
          </cell>
          <cell r="AJ509" t="str">
            <v>&amp;^%</v>
          </cell>
          <cell r="AK509" t="str">
            <v>&amp;^%</v>
          </cell>
          <cell r="AL509" t="str">
            <v>&amp;^%</v>
          </cell>
          <cell r="AN509" t="str">
            <v>Bournemouth</v>
          </cell>
          <cell r="AO509" t="str">
            <v>E06000028</v>
          </cell>
          <cell r="AP509">
            <v>39000</v>
          </cell>
          <cell r="AQ509">
            <v>6.6</v>
          </cell>
          <cell r="AR509">
            <v>12.77</v>
          </cell>
          <cell r="AS509">
            <v>6.3</v>
          </cell>
          <cell r="AT509">
            <v>15.06</v>
          </cell>
          <cell r="AU509">
            <v>4.5</v>
          </cell>
          <cell r="AV509">
            <v>7.17</v>
          </cell>
          <cell r="AW509">
            <v>3.7</v>
          </cell>
          <cell r="AX509" t="str">
            <v>&amp;^%</v>
          </cell>
          <cell r="AY509" t="str">
            <v>&amp;^%</v>
          </cell>
          <cell r="BA509" t="str">
            <v>Bournemouth</v>
          </cell>
          <cell r="BB509" t="str">
            <v>E06000028</v>
          </cell>
          <cell r="BC509">
            <v>39000</v>
          </cell>
          <cell r="BD509">
            <v>6.6</v>
          </cell>
          <cell r="BE509">
            <v>479.4</v>
          </cell>
          <cell r="BF509">
            <v>7.1</v>
          </cell>
          <cell r="BG509">
            <v>586.79999999999995</v>
          </cell>
          <cell r="BH509">
            <v>4.3</v>
          </cell>
          <cell r="BI509">
            <v>289.8</v>
          </cell>
          <cell r="BJ509">
            <v>3.5</v>
          </cell>
          <cell r="BK509" t="str">
            <v>&amp;^%</v>
          </cell>
          <cell r="BL509" t="str">
            <v>&amp;^%</v>
          </cell>
          <cell r="BN509" t="str">
            <v>Bournemouth</v>
          </cell>
          <cell r="BO509" t="str">
            <v>E06000028</v>
          </cell>
          <cell r="BP509">
            <v>65000</v>
          </cell>
          <cell r="BQ509">
            <v>5.0999999999999996</v>
          </cell>
          <cell r="BR509">
            <v>35</v>
          </cell>
          <cell r="BS509">
            <v>1.5</v>
          </cell>
          <cell r="BT509">
            <v>31</v>
          </cell>
          <cell r="BU509">
            <v>2</v>
          </cell>
          <cell r="BV509">
            <v>13.8</v>
          </cell>
          <cell r="BW509">
            <v>9.3000000000000007</v>
          </cell>
          <cell r="BX509">
            <v>42</v>
          </cell>
          <cell r="BY509">
            <v>9.3000000000000007</v>
          </cell>
          <cell r="CA509" t="str">
            <v>Bournemouth</v>
          </cell>
          <cell r="CB509" t="str">
            <v>E06000028</v>
          </cell>
          <cell r="CC509">
            <v>54000</v>
          </cell>
          <cell r="CD509">
            <v>12.5</v>
          </cell>
          <cell r="CE509">
            <v>18334</v>
          </cell>
          <cell r="CF509">
            <v>18</v>
          </cell>
          <cell r="CG509">
            <v>22995</v>
          </cell>
          <cell r="CH509">
            <v>8.6999999999999993</v>
          </cell>
          <cell r="CI509" t="str">
            <v>&amp;^%</v>
          </cell>
          <cell r="CJ509" t="str">
            <v>&amp;^%</v>
          </cell>
          <cell r="CK509" t="str">
            <v>&amp;^%</v>
          </cell>
          <cell r="CL509" t="str">
            <v>&amp;^%</v>
          </cell>
          <cell r="CN509" t="str">
            <v>Bournemouth</v>
          </cell>
          <cell r="CO509" t="str">
            <v>E06000028</v>
          </cell>
          <cell r="CP509">
            <v>65000</v>
          </cell>
          <cell r="CQ509">
            <v>5.0999999999999996</v>
          </cell>
          <cell r="CR509">
            <v>10.26</v>
          </cell>
          <cell r="CS509">
            <v>4.5</v>
          </cell>
          <cell r="CT509">
            <v>13.83</v>
          </cell>
          <cell r="CU509">
            <v>3.9</v>
          </cell>
          <cell r="CV509">
            <v>6.27</v>
          </cell>
          <cell r="CW509">
            <v>1.7</v>
          </cell>
          <cell r="CX509" t="str">
            <v>&amp;^%</v>
          </cell>
          <cell r="CY509" t="str">
            <v>&amp;^%</v>
          </cell>
          <cell r="DA509" t="str">
            <v>Bournemouth</v>
          </cell>
          <cell r="DB509" t="str">
            <v>E06000028</v>
          </cell>
          <cell r="DC509">
            <v>65000</v>
          </cell>
          <cell r="DD509">
            <v>5.0999999999999996</v>
          </cell>
          <cell r="DE509">
            <v>347.7</v>
          </cell>
          <cell r="DF509">
            <v>5.6</v>
          </cell>
          <cell r="DG509">
            <v>428.5</v>
          </cell>
          <cell r="DH509">
            <v>4.4000000000000004</v>
          </cell>
          <cell r="DI509">
            <v>99</v>
          </cell>
          <cell r="DJ509">
            <v>9.6999999999999993</v>
          </cell>
          <cell r="DK509" t="str">
            <v>&amp;^%</v>
          </cell>
          <cell r="DL509" t="str">
            <v>&amp;^%</v>
          </cell>
          <cell r="DN509" t="str">
            <v>Bournemouth</v>
          </cell>
          <cell r="DO509" t="str">
            <v>E06000028</v>
          </cell>
          <cell r="DP509">
            <v>16000</v>
          </cell>
          <cell r="DQ509">
            <v>10.1</v>
          </cell>
          <cell r="DR509">
            <v>37.5</v>
          </cell>
          <cell r="DS509">
            <v>0.4</v>
          </cell>
          <cell r="DT509">
            <v>38.700000000000003</v>
          </cell>
          <cell r="DU509">
            <v>2.8</v>
          </cell>
          <cell r="DV509">
            <v>32.4</v>
          </cell>
          <cell r="DW509">
            <v>2.8</v>
          </cell>
          <cell r="DX509" t="str">
            <v>&amp;^%</v>
          </cell>
          <cell r="DY509" t="str">
            <v>&amp;^%</v>
          </cell>
          <cell r="EA509" t="str">
            <v>Bournemouth</v>
          </cell>
          <cell r="EB509" t="str">
            <v>E06000028</v>
          </cell>
          <cell r="EC509" t="str">
            <v>&amp;^%</v>
          </cell>
          <cell r="ED509" t="str">
            <v>&amp;^%</v>
          </cell>
          <cell r="EE509" t="str">
            <v>&amp;^%</v>
          </cell>
          <cell r="EF509" t="str">
            <v>&amp;^%</v>
          </cell>
          <cell r="EG509">
            <v>25768</v>
          </cell>
          <cell r="EH509">
            <v>17</v>
          </cell>
          <cell r="EI509" t="str">
            <v>&amp;^%</v>
          </cell>
          <cell r="EJ509" t="str">
            <v>&amp;^%</v>
          </cell>
          <cell r="EK509" t="str">
            <v>&amp;^%</v>
          </cell>
          <cell r="EL509" t="str">
            <v>&amp;^%</v>
          </cell>
          <cell r="EN509" t="str">
            <v>Bournemouth</v>
          </cell>
          <cell r="EO509" t="str">
            <v>E06000028</v>
          </cell>
          <cell r="EP509">
            <v>16000</v>
          </cell>
          <cell r="EQ509">
            <v>10.1</v>
          </cell>
          <cell r="ER509">
            <v>11.59</v>
          </cell>
          <cell r="ES509">
            <v>6.8</v>
          </cell>
          <cell r="ET509">
            <v>12.9</v>
          </cell>
          <cell r="EU509">
            <v>5.5</v>
          </cell>
          <cell r="EV509">
            <v>7.01</v>
          </cell>
          <cell r="EW509">
            <v>4.2</v>
          </cell>
          <cell r="EX509" t="str">
            <v>&amp;^%</v>
          </cell>
          <cell r="EY509" t="str">
            <v>&amp;^%</v>
          </cell>
          <cell r="FA509" t="str">
            <v>Bournemouth</v>
          </cell>
          <cell r="FB509" t="str">
            <v>E06000028</v>
          </cell>
          <cell r="FC509">
            <v>16000</v>
          </cell>
          <cell r="FD509">
            <v>10.1</v>
          </cell>
          <cell r="FE509">
            <v>424.4</v>
          </cell>
          <cell r="FF509">
            <v>8.6</v>
          </cell>
          <cell r="FG509">
            <v>498.6</v>
          </cell>
          <cell r="FH509">
            <v>4.7</v>
          </cell>
          <cell r="FI509">
            <v>288.10000000000002</v>
          </cell>
          <cell r="FJ509">
            <v>4.2</v>
          </cell>
          <cell r="FK509" t="str">
            <v>&amp;^%</v>
          </cell>
          <cell r="FL509" t="str">
            <v>&amp;^%</v>
          </cell>
          <cell r="FN509" t="str">
            <v>Bournemouth</v>
          </cell>
          <cell r="FO509" t="str">
            <v>E06000028</v>
          </cell>
          <cell r="FP509">
            <v>24000</v>
          </cell>
          <cell r="FQ509">
            <v>8.6</v>
          </cell>
          <cell r="FR509">
            <v>37.5</v>
          </cell>
          <cell r="FS509">
            <v>1.7</v>
          </cell>
          <cell r="FT509">
            <v>39.200000000000003</v>
          </cell>
          <cell r="FU509">
            <v>1.1000000000000001</v>
          </cell>
          <cell r="FV509">
            <v>35</v>
          </cell>
          <cell r="FW509">
            <v>0</v>
          </cell>
          <cell r="FX509" t="str">
            <v>&amp;^%</v>
          </cell>
          <cell r="FY509" t="str">
            <v>&amp;^%</v>
          </cell>
          <cell r="GA509" t="str">
            <v>Bournemouth</v>
          </cell>
          <cell r="GB509" t="str">
            <v>E06000028</v>
          </cell>
          <cell r="GC509">
            <v>20000</v>
          </cell>
          <cell r="GD509">
            <v>19.899999999999999</v>
          </cell>
          <cell r="GE509" t="str">
            <v>&amp;^%</v>
          </cell>
          <cell r="GF509" t="str">
            <v>&amp;^%</v>
          </cell>
          <cell r="GG509">
            <v>33806</v>
          </cell>
          <cell r="GH509">
            <v>17</v>
          </cell>
          <cell r="GI509" t="str">
            <v>&amp;^%</v>
          </cell>
          <cell r="GJ509" t="str">
            <v>&amp;^%</v>
          </cell>
          <cell r="GK509" t="str">
            <v>&amp;^%</v>
          </cell>
          <cell r="GL509" t="str">
            <v>&amp;^%</v>
          </cell>
          <cell r="GN509" t="str">
            <v>Bournemouth</v>
          </cell>
          <cell r="GO509" t="str">
            <v>E06000028</v>
          </cell>
          <cell r="GP509">
            <v>24000</v>
          </cell>
          <cell r="GQ509">
            <v>8.6</v>
          </cell>
          <cell r="GR509">
            <v>13.67</v>
          </cell>
          <cell r="GS509">
            <v>8.5</v>
          </cell>
          <cell r="GT509">
            <v>16.440000000000001</v>
          </cell>
          <cell r="GU509">
            <v>5.9</v>
          </cell>
          <cell r="GV509">
            <v>7.16</v>
          </cell>
          <cell r="GW509">
            <v>6.6</v>
          </cell>
          <cell r="GX509" t="str">
            <v>&amp;^%</v>
          </cell>
          <cell r="GY509" t="str">
            <v>&amp;^%</v>
          </cell>
        </row>
        <row r="510">
          <cell r="A510" t="str">
            <v>Bristol, City of</v>
          </cell>
          <cell r="B510" t="str">
            <v>E06000023</v>
          </cell>
          <cell r="C510">
            <v>98000</v>
          </cell>
          <cell r="D510">
            <v>4.2</v>
          </cell>
          <cell r="E510">
            <v>558.6</v>
          </cell>
          <cell r="F510">
            <v>3.6</v>
          </cell>
          <cell r="G510">
            <v>652.20000000000005</v>
          </cell>
          <cell r="H510">
            <v>2.7</v>
          </cell>
          <cell r="I510">
            <v>313.5</v>
          </cell>
          <cell r="J510">
            <v>3</v>
          </cell>
          <cell r="K510">
            <v>1084.5</v>
          </cell>
          <cell r="L510">
            <v>16</v>
          </cell>
          <cell r="N510" t="str">
            <v>Bristol, City of</v>
          </cell>
          <cell r="O510" t="str">
            <v>E06000023</v>
          </cell>
          <cell r="P510">
            <v>162000</v>
          </cell>
          <cell r="Q510">
            <v>3.2</v>
          </cell>
          <cell r="R510">
            <v>37.5</v>
          </cell>
          <cell r="S510" t="str">
            <v>&amp;^%</v>
          </cell>
          <cell r="T510">
            <v>38.6</v>
          </cell>
          <cell r="U510">
            <v>0.4</v>
          </cell>
          <cell r="V510">
            <v>34.9</v>
          </cell>
          <cell r="W510">
            <v>0.6</v>
          </cell>
          <cell r="X510">
            <v>44.9</v>
          </cell>
          <cell r="Y510">
            <v>4.9000000000000004</v>
          </cell>
          <cell r="AA510" t="str">
            <v>Bristol, City of</v>
          </cell>
          <cell r="AB510" t="str">
            <v>E06000023</v>
          </cell>
          <cell r="AC510">
            <v>133000</v>
          </cell>
          <cell r="AD510">
            <v>4</v>
          </cell>
          <cell r="AE510">
            <v>26318</v>
          </cell>
          <cell r="AF510">
            <v>3.5</v>
          </cell>
          <cell r="AG510">
            <v>31264</v>
          </cell>
          <cell r="AH510">
            <v>2.6</v>
          </cell>
          <cell r="AI510">
            <v>15076</v>
          </cell>
          <cell r="AJ510">
            <v>3</v>
          </cell>
          <cell r="AK510">
            <v>51905</v>
          </cell>
          <cell r="AL510">
            <v>15</v>
          </cell>
          <cell r="AN510" t="str">
            <v>Bristol, City of</v>
          </cell>
          <cell r="AO510" t="str">
            <v>E06000023</v>
          </cell>
          <cell r="AP510">
            <v>162000</v>
          </cell>
          <cell r="AQ510">
            <v>3.2</v>
          </cell>
          <cell r="AR510">
            <v>13.09</v>
          </cell>
          <cell r="AS510">
            <v>2.8</v>
          </cell>
          <cell r="AT510">
            <v>15.51</v>
          </cell>
          <cell r="AU510">
            <v>2</v>
          </cell>
          <cell r="AV510">
            <v>7.51</v>
          </cell>
          <cell r="AW510">
            <v>2</v>
          </cell>
          <cell r="AX510">
            <v>26.49</v>
          </cell>
          <cell r="AY510">
            <v>11</v>
          </cell>
          <cell r="BA510" t="str">
            <v>Bristol, City of</v>
          </cell>
          <cell r="BB510" t="str">
            <v>E06000023</v>
          </cell>
          <cell r="BC510">
            <v>162000</v>
          </cell>
          <cell r="BD510">
            <v>3.2</v>
          </cell>
          <cell r="BE510">
            <v>507.8</v>
          </cell>
          <cell r="BF510">
            <v>2.7</v>
          </cell>
          <cell r="BG510">
            <v>599.29999999999995</v>
          </cell>
          <cell r="BH510">
            <v>2</v>
          </cell>
          <cell r="BI510">
            <v>297.60000000000002</v>
          </cell>
          <cell r="BJ510">
            <v>1.9</v>
          </cell>
          <cell r="BK510">
            <v>997.2</v>
          </cell>
          <cell r="BL510">
            <v>11</v>
          </cell>
          <cell r="BN510" t="str">
            <v>Bristol, City of</v>
          </cell>
          <cell r="BO510" t="str">
            <v>E06000023</v>
          </cell>
          <cell r="BP510">
            <v>221000</v>
          </cell>
          <cell r="BQ510">
            <v>2.7</v>
          </cell>
          <cell r="BR510">
            <v>36.4</v>
          </cell>
          <cell r="BS510">
            <v>1.4</v>
          </cell>
          <cell r="BT510">
            <v>33.1</v>
          </cell>
          <cell r="BU510">
            <v>0.9</v>
          </cell>
          <cell r="BV510">
            <v>15.9</v>
          </cell>
          <cell r="BW510">
            <v>5.8</v>
          </cell>
          <cell r="BX510">
            <v>42.5</v>
          </cell>
          <cell r="BY510">
            <v>4.4000000000000004</v>
          </cell>
          <cell r="CA510" t="str">
            <v>Bristol, City of</v>
          </cell>
          <cell r="CB510" t="str">
            <v>E06000023</v>
          </cell>
          <cell r="CC510">
            <v>183000</v>
          </cell>
          <cell r="CD510">
            <v>3.7</v>
          </cell>
          <cell r="CE510">
            <v>22293</v>
          </cell>
          <cell r="CF510">
            <v>3.5</v>
          </cell>
          <cell r="CG510">
            <v>26044</v>
          </cell>
          <cell r="CH510">
            <v>2.8</v>
          </cell>
          <cell r="CI510">
            <v>7557</v>
          </cell>
          <cell r="CJ510">
            <v>8</v>
          </cell>
          <cell r="CK510">
            <v>47301</v>
          </cell>
          <cell r="CL510">
            <v>15</v>
          </cell>
          <cell r="CN510" t="str">
            <v>Bristol, City of</v>
          </cell>
          <cell r="CO510" t="str">
            <v>E06000023</v>
          </cell>
          <cell r="CP510">
            <v>221000</v>
          </cell>
          <cell r="CQ510">
            <v>2.7</v>
          </cell>
          <cell r="CR510">
            <v>12.29</v>
          </cell>
          <cell r="CS510">
            <v>2.5</v>
          </cell>
          <cell r="CT510">
            <v>15.1</v>
          </cell>
          <cell r="CU510">
            <v>1.8</v>
          </cell>
          <cell r="CV510">
            <v>6.9</v>
          </cell>
          <cell r="CW510">
            <v>1.3</v>
          </cell>
          <cell r="CX510">
            <v>25.6</v>
          </cell>
          <cell r="CY510">
            <v>8.1</v>
          </cell>
          <cell r="DA510" t="str">
            <v>Bristol, City of</v>
          </cell>
          <cell r="DB510" t="str">
            <v>E06000023</v>
          </cell>
          <cell r="DC510">
            <v>221000</v>
          </cell>
          <cell r="DD510">
            <v>2.7</v>
          </cell>
          <cell r="DE510">
            <v>428.1</v>
          </cell>
          <cell r="DF510">
            <v>2.6</v>
          </cell>
          <cell r="DG510">
            <v>499.9</v>
          </cell>
          <cell r="DH510">
            <v>2.1</v>
          </cell>
          <cell r="DI510">
            <v>140.4</v>
          </cell>
          <cell r="DJ510">
            <v>7.1</v>
          </cell>
          <cell r="DK510">
            <v>914.5</v>
          </cell>
          <cell r="DL510">
            <v>9.4</v>
          </cell>
          <cell r="DN510" t="str">
            <v>Bristol, City of</v>
          </cell>
          <cell r="DO510" t="str">
            <v>E06000023</v>
          </cell>
          <cell r="DP510">
            <v>64000</v>
          </cell>
          <cell r="DQ510">
            <v>5</v>
          </cell>
          <cell r="DR510">
            <v>37</v>
          </cell>
          <cell r="DS510">
            <v>0.5</v>
          </cell>
          <cell r="DT510">
            <v>37.200000000000003</v>
          </cell>
          <cell r="DU510">
            <v>0.6</v>
          </cell>
          <cell r="DV510">
            <v>32.6</v>
          </cell>
          <cell r="DW510">
            <v>0.8</v>
          </cell>
          <cell r="DX510">
            <v>40.200000000000003</v>
          </cell>
          <cell r="DY510">
            <v>9.1</v>
          </cell>
          <cell r="EA510" t="str">
            <v>Bristol, City of</v>
          </cell>
          <cell r="EB510" t="str">
            <v>E06000023</v>
          </cell>
          <cell r="EC510">
            <v>52000</v>
          </cell>
          <cell r="ED510">
            <v>6.2</v>
          </cell>
          <cell r="EE510">
            <v>22478</v>
          </cell>
          <cell r="EF510">
            <v>4.2</v>
          </cell>
          <cell r="EG510">
            <v>27007</v>
          </cell>
          <cell r="EH510">
            <v>3.5</v>
          </cell>
          <cell r="EI510">
            <v>14089</v>
          </cell>
          <cell r="EJ510">
            <v>4</v>
          </cell>
          <cell r="EK510" t="str">
            <v>&amp;^%</v>
          </cell>
          <cell r="EL510" t="str">
            <v>&amp;^%</v>
          </cell>
          <cell r="EN510" t="str">
            <v>Bristol, City of</v>
          </cell>
          <cell r="EO510" t="str">
            <v>E06000023</v>
          </cell>
          <cell r="EP510">
            <v>64000</v>
          </cell>
          <cell r="EQ510">
            <v>5</v>
          </cell>
          <cell r="ER510">
            <v>12.08</v>
          </cell>
          <cell r="ES510">
            <v>3.7</v>
          </cell>
          <cell r="ET510">
            <v>13.93</v>
          </cell>
          <cell r="EU510">
            <v>2.6</v>
          </cell>
          <cell r="EV510">
            <v>7.33</v>
          </cell>
          <cell r="EW510">
            <v>2.5</v>
          </cell>
          <cell r="EX510" t="str">
            <v>&amp;^%</v>
          </cell>
          <cell r="EY510" t="str">
            <v>&amp;^%</v>
          </cell>
          <cell r="FA510" t="str">
            <v>Bristol, City of</v>
          </cell>
          <cell r="FB510" t="str">
            <v>E06000023</v>
          </cell>
          <cell r="FC510">
            <v>64000</v>
          </cell>
          <cell r="FD510">
            <v>5</v>
          </cell>
          <cell r="FE510">
            <v>446</v>
          </cell>
          <cell r="FF510">
            <v>3.5</v>
          </cell>
          <cell r="FG510">
            <v>517.6</v>
          </cell>
          <cell r="FH510">
            <v>2.6</v>
          </cell>
          <cell r="FI510">
            <v>281.7</v>
          </cell>
          <cell r="FJ510">
            <v>2.5</v>
          </cell>
          <cell r="FK510" t="str">
            <v>&amp;^%</v>
          </cell>
          <cell r="FL510" t="str">
            <v>&amp;^%</v>
          </cell>
          <cell r="FN510" t="str">
            <v>Bristol, City of</v>
          </cell>
          <cell r="FO510" t="str">
            <v>E06000023</v>
          </cell>
          <cell r="FP510">
            <v>98000</v>
          </cell>
          <cell r="FQ510">
            <v>4.2</v>
          </cell>
          <cell r="FR510">
            <v>37.5</v>
          </cell>
          <cell r="FS510">
            <v>1.1000000000000001</v>
          </cell>
          <cell r="FT510">
            <v>39.6</v>
          </cell>
          <cell r="FU510">
            <v>0.6</v>
          </cell>
          <cell r="FV510">
            <v>35</v>
          </cell>
          <cell r="FW510">
            <v>0</v>
          </cell>
          <cell r="FX510">
            <v>46</v>
          </cell>
          <cell r="FY510">
            <v>9</v>
          </cell>
          <cell r="GA510" t="str">
            <v>Bristol, City of</v>
          </cell>
          <cell r="GB510" t="str">
            <v>E06000023</v>
          </cell>
          <cell r="GC510">
            <v>81000</v>
          </cell>
          <cell r="GD510">
            <v>5.2</v>
          </cell>
          <cell r="GE510">
            <v>29186</v>
          </cell>
          <cell r="GF510">
            <v>3.8</v>
          </cell>
          <cell r="GG510">
            <v>33971</v>
          </cell>
          <cell r="GH510">
            <v>3.5</v>
          </cell>
          <cell r="GI510">
            <v>16613</v>
          </cell>
          <cell r="GJ510">
            <v>4.2</v>
          </cell>
          <cell r="GK510" t="str">
            <v>&amp;^%</v>
          </cell>
          <cell r="GL510" t="str">
            <v>&amp;^%</v>
          </cell>
          <cell r="GN510" t="str">
            <v>Bristol, City of</v>
          </cell>
          <cell r="GO510" t="str">
            <v>E06000023</v>
          </cell>
          <cell r="GP510">
            <v>98000</v>
          </cell>
          <cell r="GQ510">
            <v>4.2</v>
          </cell>
          <cell r="GR510">
            <v>13.98</v>
          </cell>
          <cell r="GS510">
            <v>3.7</v>
          </cell>
          <cell r="GT510">
            <v>16.47</v>
          </cell>
          <cell r="GU510">
            <v>2.7</v>
          </cell>
          <cell r="GV510">
            <v>7.66</v>
          </cell>
          <cell r="GW510">
            <v>2.4</v>
          </cell>
          <cell r="GX510">
            <v>28.67</v>
          </cell>
          <cell r="GY510">
            <v>17</v>
          </cell>
        </row>
        <row r="511">
          <cell r="A511" t="str">
            <v>Cornwall</v>
          </cell>
          <cell r="B511" t="str">
            <v>E06000052</v>
          </cell>
          <cell r="C511">
            <v>59000</v>
          </cell>
          <cell r="D511">
            <v>5.4</v>
          </cell>
          <cell r="E511">
            <v>418.4</v>
          </cell>
          <cell r="F511">
            <v>4.7</v>
          </cell>
          <cell r="G511">
            <v>502.1</v>
          </cell>
          <cell r="H511">
            <v>3.8</v>
          </cell>
          <cell r="I511">
            <v>268.2</v>
          </cell>
          <cell r="J511">
            <v>2</v>
          </cell>
          <cell r="K511" t="str">
            <v>&amp;^%</v>
          </cell>
          <cell r="L511" t="str">
            <v>&amp;^%</v>
          </cell>
          <cell r="N511" t="str">
            <v>Cornwall</v>
          </cell>
          <cell r="O511" t="str">
            <v>E06000052</v>
          </cell>
          <cell r="P511">
            <v>95000</v>
          </cell>
          <cell r="Q511">
            <v>4.2</v>
          </cell>
          <cell r="R511">
            <v>39</v>
          </cell>
          <cell r="S511">
            <v>1.1000000000000001</v>
          </cell>
          <cell r="T511">
            <v>39.9</v>
          </cell>
          <cell r="U511">
            <v>0.6</v>
          </cell>
          <cell r="V511">
            <v>34.9</v>
          </cell>
          <cell r="W511">
            <v>1.3</v>
          </cell>
          <cell r="X511">
            <v>46.4</v>
          </cell>
          <cell r="Y511">
            <v>8</v>
          </cell>
          <cell r="AA511" t="str">
            <v>Cornwall</v>
          </cell>
          <cell r="AB511" t="str">
            <v>E06000052</v>
          </cell>
          <cell r="AC511">
            <v>81000</v>
          </cell>
          <cell r="AD511">
            <v>5.3</v>
          </cell>
          <cell r="AE511">
            <v>20908</v>
          </cell>
          <cell r="AF511">
            <v>4.4000000000000004</v>
          </cell>
          <cell r="AG511">
            <v>25071</v>
          </cell>
          <cell r="AH511">
            <v>4.5999999999999996</v>
          </cell>
          <cell r="AI511">
            <v>13072</v>
          </cell>
          <cell r="AJ511">
            <v>3.8</v>
          </cell>
          <cell r="AK511" t="str">
            <v>&amp;^%</v>
          </cell>
          <cell r="AL511" t="str">
            <v>&amp;^%</v>
          </cell>
          <cell r="AN511" t="str">
            <v>Cornwall</v>
          </cell>
          <cell r="AO511" t="str">
            <v>E06000052</v>
          </cell>
          <cell r="AP511">
            <v>95000</v>
          </cell>
          <cell r="AQ511">
            <v>4.2</v>
          </cell>
          <cell r="AR511">
            <v>9.66</v>
          </cell>
          <cell r="AS511">
            <v>3.3</v>
          </cell>
          <cell r="AT511">
            <v>11.82</v>
          </cell>
          <cell r="AU511">
            <v>2.9</v>
          </cell>
          <cell r="AV511">
            <v>6.66</v>
          </cell>
          <cell r="AW511">
            <v>1.4</v>
          </cell>
          <cell r="AX511">
            <v>18.86</v>
          </cell>
          <cell r="AY511">
            <v>17</v>
          </cell>
          <cell r="BA511" t="str">
            <v>Cornwall</v>
          </cell>
          <cell r="BB511" t="str">
            <v>E06000052</v>
          </cell>
          <cell r="BC511">
            <v>95000</v>
          </cell>
          <cell r="BD511">
            <v>4.2</v>
          </cell>
          <cell r="BE511">
            <v>394.3</v>
          </cell>
          <cell r="BF511">
            <v>3.2</v>
          </cell>
          <cell r="BG511">
            <v>472.2</v>
          </cell>
          <cell r="BH511">
            <v>2.9</v>
          </cell>
          <cell r="BI511">
            <v>257.7</v>
          </cell>
          <cell r="BJ511">
            <v>1.9</v>
          </cell>
          <cell r="BK511">
            <v>709</v>
          </cell>
          <cell r="BL511">
            <v>17</v>
          </cell>
          <cell r="BN511" t="str">
            <v>Cornwall</v>
          </cell>
          <cell r="BO511" t="str">
            <v>E06000052</v>
          </cell>
          <cell r="BP511">
            <v>147000</v>
          </cell>
          <cell r="BQ511">
            <v>3.3</v>
          </cell>
          <cell r="BR511">
            <v>36.9</v>
          </cell>
          <cell r="BS511">
            <v>1.2</v>
          </cell>
          <cell r="BT511">
            <v>32.6</v>
          </cell>
          <cell r="BU511">
            <v>1.3</v>
          </cell>
          <cell r="BV511">
            <v>15</v>
          </cell>
          <cell r="BW511">
            <v>6.5</v>
          </cell>
          <cell r="BX511">
            <v>45</v>
          </cell>
          <cell r="BY511">
            <v>4.3</v>
          </cell>
          <cell r="CA511" t="str">
            <v>Cornwall</v>
          </cell>
          <cell r="CB511" t="str">
            <v>E06000052</v>
          </cell>
          <cell r="CC511">
            <v>125000</v>
          </cell>
          <cell r="CD511">
            <v>4.5</v>
          </cell>
          <cell r="CE511">
            <v>17389</v>
          </cell>
          <cell r="CF511">
            <v>4.9000000000000004</v>
          </cell>
          <cell r="CG511">
            <v>19870</v>
          </cell>
          <cell r="CH511">
            <v>4.3</v>
          </cell>
          <cell r="CI511">
            <v>5239</v>
          </cell>
          <cell r="CJ511">
            <v>17</v>
          </cell>
          <cell r="CK511" t="str">
            <v>&amp;^%</v>
          </cell>
          <cell r="CL511" t="str">
            <v>&amp;^%</v>
          </cell>
          <cell r="CN511" t="str">
            <v>Cornwall</v>
          </cell>
          <cell r="CO511" t="str">
            <v>E06000052</v>
          </cell>
          <cell r="CP511">
            <v>147000</v>
          </cell>
          <cell r="CQ511">
            <v>3.3</v>
          </cell>
          <cell r="CR511">
            <v>9.0500000000000007</v>
          </cell>
          <cell r="CS511">
            <v>2</v>
          </cell>
          <cell r="CT511">
            <v>11.38</v>
          </cell>
          <cell r="CU511">
            <v>2.5</v>
          </cell>
          <cell r="CV511">
            <v>6.24</v>
          </cell>
          <cell r="CW511">
            <v>0.7</v>
          </cell>
          <cell r="CX511">
            <v>18.3</v>
          </cell>
          <cell r="CY511">
            <v>13</v>
          </cell>
          <cell r="DA511" t="str">
            <v>Cornwall</v>
          </cell>
          <cell r="DB511" t="str">
            <v>E06000052</v>
          </cell>
          <cell r="DC511">
            <v>147000</v>
          </cell>
          <cell r="DD511">
            <v>3.3</v>
          </cell>
          <cell r="DE511">
            <v>325.7</v>
          </cell>
          <cell r="DF511">
            <v>3.4</v>
          </cell>
          <cell r="DG511">
            <v>370.6</v>
          </cell>
          <cell r="DH511">
            <v>2.8</v>
          </cell>
          <cell r="DI511">
            <v>102.3</v>
          </cell>
          <cell r="DJ511">
            <v>6.9</v>
          </cell>
          <cell r="DK511">
            <v>646.5</v>
          </cell>
          <cell r="DL511">
            <v>10</v>
          </cell>
          <cell r="DN511" t="str">
            <v>Cornwall</v>
          </cell>
          <cell r="DO511" t="str">
            <v>E06000052</v>
          </cell>
          <cell r="DP511">
            <v>36000</v>
          </cell>
          <cell r="DQ511">
            <v>6.7</v>
          </cell>
          <cell r="DR511">
            <v>37.5</v>
          </cell>
          <cell r="DS511">
            <v>0.3</v>
          </cell>
          <cell r="DT511">
            <v>38</v>
          </cell>
          <cell r="DU511">
            <v>0.8</v>
          </cell>
          <cell r="DV511">
            <v>33.200000000000003</v>
          </cell>
          <cell r="DW511">
            <v>2.5</v>
          </cell>
          <cell r="DX511" t="str">
            <v>&amp;^%</v>
          </cell>
          <cell r="DY511" t="str">
            <v>&amp;^%</v>
          </cell>
          <cell r="EA511" t="str">
            <v>Cornwall</v>
          </cell>
          <cell r="EB511" t="str">
            <v>E06000052</v>
          </cell>
          <cell r="EC511">
            <v>29000</v>
          </cell>
          <cell r="ED511">
            <v>8.1</v>
          </cell>
          <cell r="EE511">
            <v>18937</v>
          </cell>
          <cell r="EF511">
            <v>6.3</v>
          </cell>
          <cell r="EG511">
            <v>21966</v>
          </cell>
          <cell r="EH511">
            <v>5.7</v>
          </cell>
          <cell r="EI511">
            <v>12062</v>
          </cell>
          <cell r="EJ511">
            <v>6.5</v>
          </cell>
          <cell r="EK511" t="str">
            <v>&amp;^%</v>
          </cell>
          <cell r="EL511" t="str">
            <v>&amp;^%</v>
          </cell>
          <cell r="EN511" t="str">
            <v>Cornwall</v>
          </cell>
          <cell r="EO511" t="str">
            <v>E06000052</v>
          </cell>
          <cell r="EP511">
            <v>36000</v>
          </cell>
          <cell r="EQ511">
            <v>6.7</v>
          </cell>
          <cell r="ER511">
            <v>9.56</v>
          </cell>
          <cell r="ES511">
            <v>5.4</v>
          </cell>
          <cell r="ET511">
            <v>11.12</v>
          </cell>
          <cell r="EU511">
            <v>4.3</v>
          </cell>
          <cell r="EV511">
            <v>6.5</v>
          </cell>
          <cell r="EW511">
            <v>2.1</v>
          </cell>
          <cell r="EX511" t="str">
            <v>&amp;^%</v>
          </cell>
          <cell r="EY511" t="str">
            <v>&amp;^%</v>
          </cell>
          <cell r="FA511" t="str">
            <v>Cornwall</v>
          </cell>
          <cell r="FB511" t="str">
            <v>E06000052</v>
          </cell>
          <cell r="FC511">
            <v>36000</v>
          </cell>
          <cell r="FD511">
            <v>6.7</v>
          </cell>
          <cell r="FE511">
            <v>365.3</v>
          </cell>
          <cell r="FF511">
            <v>3.8</v>
          </cell>
          <cell r="FG511">
            <v>422.9</v>
          </cell>
          <cell r="FH511">
            <v>4.2</v>
          </cell>
          <cell r="FI511">
            <v>242.2</v>
          </cell>
          <cell r="FJ511">
            <v>2.4</v>
          </cell>
          <cell r="FK511" t="str">
            <v>&amp;^%</v>
          </cell>
          <cell r="FL511" t="str">
            <v>&amp;^%</v>
          </cell>
          <cell r="FN511" t="str">
            <v>Cornwall</v>
          </cell>
          <cell r="FO511" t="str">
            <v>E06000052</v>
          </cell>
          <cell r="FP511">
            <v>59000</v>
          </cell>
          <cell r="FQ511">
            <v>5.4</v>
          </cell>
          <cell r="FR511">
            <v>40</v>
          </cell>
          <cell r="FS511">
            <v>0.1</v>
          </cell>
          <cell r="FT511">
            <v>41.1</v>
          </cell>
          <cell r="FU511">
            <v>0.8</v>
          </cell>
          <cell r="FV511">
            <v>35</v>
          </cell>
          <cell r="FW511">
            <v>0.9</v>
          </cell>
          <cell r="FX511">
            <v>48</v>
          </cell>
          <cell r="FY511">
            <v>14</v>
          </cell>
          <cell r="GA511" t="str">
            <v>Cornwall</v>
          </cell>
          <cell r="GB511" t="str">
            <v>E06000052</v>
          </cell>
          <cell r="GC511">
            <v>52000</v>
          </cell>
          <cell r="GD511">
            <v>6.9</v>
          </cell>
          <cell r="GE511">
            <v>22012</v>
          </cell>
          <cell r="GF511">
            <v>6.1</v>
          </cell>
          <cell r="GG511">
            <v>26828</v>
          </cell>
          <cell r="GH511">
            <v>6.2</v>
          </cell>
          <cell r="GI511">
            <v>14031</v>
          </cell>
          <cell r="GJ511">
            <v>6.3</v>
          </cell>
          <cell r="GK511" t="str">
            <v>&amp;^%</v>
          </cell>
          <cell r="GL511" t="str">
            <v>&amp;^%</v>
          </cell>
          <cell r="GN511" t="str">
            <v>Cornwall</v>
          </cell>
          <cell r="GO511" t="str">
            <v>E06000052</v>
          </cell>
          <cell r="GP511">
            <v>59000</v>
          </cell>
          <cell r="GQ511">
            <v>5.4</v>
          </cell>
          <cell r="GR511">
            <v>9.84</v>
          </cell>
          <cell r="GS511">
            <v>4.2</v>
          </cell>
          <cell r="GT511">
            <v>12.22</v>
          </cell>
          <cell r="GU511">
            <v>3.9</v>
          </cell>
          <cell r="GV511">
            <v>6.82</v>
          </cell>
          <cell r="GW511">
            <v>1.9</v>
          </cell>
          <cell r="GX511" t="str">
            <v>&amp;^%</v>
          </cell>
          <cell r="GY511" t="str">
            <v>&amp;^%</v>
          </cell>
        </row>
        <row r="512">
          <cell r="A512" t="str">
            <v>Isles of Scilly</v>
          </cell>
          <cell r="B512" t="str">
            <v>E06000053</v>
          </cell>
          <cell r="C512" t="str">
            <v>&amp;^%</v>
          </cell>
          <cell r="D512" t="str">
            <v>&amp;^%</v>
          </cell>
          <cell r="E512" t="str">
            <v>&amp;^%</v>
          </cell>
          <cell r="F512" t="str">
            <v>&amp;^%</v>
          </cell>
          <cell r="G512" t="str">
            <v>&amp;^%</v>
          </cell>
          <cell r="H512" t="str">
            <v>&amp;^%</v>
          </cell>
          <cell r="I512" t="str">
            <v>&amp;^%</v>
          </cell>
          <cell r="J512" t="str">
            <v>&amp;^%</v>
          </cell>
          <cell r="K512" t="str">
            <v>&amp;^%</v>
          </cell>
          <cell r="L512" t="str">
            <v>&amp;^%</v>
          </cell>
          <cell r="N512" t="str">
            <v>Isles of Scilly</v>
          </cell>
          <cell r="O512" t="str">
            <v>E06000053</v>
          </cell>
          <cell r="P512" t="str">
            <v>&amp;^%</v>
          </cell>
          <cell r="Q512" t="str">
            <v>&amp;^%</v>
          </cell>
          <cell r="R512">
            <v>37.299999999999997</v>
          </cell>
          <cell r="S512" t="str">
            <v>&amp;^%</v>
          </cell>
          <cell r="T512">
            <v>37.9</v>
          </cell>
          <cell r="U512">
            <v>1.3</v>
          </cell>
          <cell r="V512" t="str">
            <v>&amp;^%</v>
          </cell>
          <cell r="W512" t="str">
            <v>&amp;^%</v>
          </cell>
          <cell r="X512" t="str">
            <v>&amp;^%</v>
          </cell>
          <cell r="Y512" t="str">
            <v>&amp;^%</v>
          </cell>
          <cell r="AA512" t="str">
            <v>Isles of Scilly</v>
          </cell>
          <cell r="AB512" t="str">
            <v>E06000053</v>
          </cell>
          <cell r="AC512" t="str">
            <v>&amp;^%</v>
          </cell>
          <cell r="AD512" t="str">
            <v>&amp;^%</v>
          </cell>
          <cell r="AE512" t="str">
            <v>&amp;^%</v>
          </cell>
          <cell r="AF512" t="str">
            <v>&amp;^%</v>
          </cell>
          <cell r="AG512" t="str">
            <v>&amp;^%</v>
          </cell>
          <cell r="AH512" t="str">
            <v>&amp;^%</v>
          </cell>
          <cell r="AI512" t="str">
            <v>&amp;^%</v>
          </cell>
          <cell r="AJ512" t="str">
            <v>&amp;^%</v>
          </cell>
          <cell r="AK512" t="str">
            <v>&amp;^%</v>
          </cell>
          <cell r="AL512" t="str">
            <v>&amp;^%</v>
          </cell>
          <cell r="AN512" t="str">
            <v>Isles of Scilly</v>
          </cell>
          <cell r="AO512" t="str">
            <v>E06000053</v>
          </cell>
          <cell r="AP512" t="str">
            <v>&amp;^%</v>
          </cell>
          <cell r="AQ512" t="str">
            <v>&amp;^%</v>
          </cell>
          <cell r="AR512" t="str">
            <v>&amp;^%</v>
          </cell>
          <cell r="AS512" t="str">
            <v>&amp;^%</v>
          </cell>
          <cell r="AT512" t="str">
            <v>&amp;^%</v>
          </cell>
          <cell r="AU512" t="str">
            <v>&amp;^%</v>
          </cell>
          <cell r="AV512" t="str">
            <v>&amp;^%</v>
          </cell>
          <cell r="AW512" t="str">
            <v>&amp;^%</v>
          </cell>
          <cell r="AX512" t="str">
            <v>&amp;^%</v>
          </cell>
          <cell r="AY512" t="str">
            <v>&amp;^%</v>
          </cell>
          <cell r="BA512" t="str">
            <v>Isles of Scilly</v>
          </cell>
          <cell r="BB512" t="str">
            <v>E06000053</v>
          </cell>
          <cell r="BC512" t="str">
            <v>&amp;^%</v>
          </cell>
          <cell r="BD512" t="str">
            <v>&amp;^%</v>
          </cell>
          <cell r="BE512" t="str">
            <v>&amp;^%</v>
          </cell>
          <cell r="BF512" t="str">
            <v>&amp;^%</v>
          </cell>
          <cell r="BG512" t="str">
            <v>&amp;^%</v>
          </cell>
          <cell r="BH512" t="str">
            <v>&amp;^%</v>
          </cell>
          <cell r="BI512" t="str">
            <v>&amp;^%</v>
          </cell>
          <cell r="BJ512" t="str">
            <v>&amp;^%</v>
          </cell>
          <cell r="BK512" t="str">
            <v>&amp;^%</v>
          </cell>
          <cell r="BL512" t="str">
            <v>&amp;^%</v>
          </cell>
          <cell r="BN512" t="str">
            <v>Isles of Scilly</v>
          </cell>
          <cell r="BO512" t="str">
            <v>E06000053</v>
          </cell>
          <cell r="BP512" t="str">
            <v>&amp;^%</v>
          </cell>
          <cell r="BQ512" t="str">
            <v>&amp;^%</v>
          </cell>
          <cell r="BR512" t="str">
            <v>&amp;^%</v>
          </cell>
          <cell r="BS512" t="str">
            <v>&amp;^%</v>
          </cell>
          <cell r="BT512" t="str">
            <v>&amp;^%</v>
          </cell>
          <cell r="BU512" t="str">
            <v>&amp;^%</v>
          </cell>
          <cell r="BV512" t="str">
            <v>&amp;^%</v>
          </cell>
          <cell r="BW512" t="str">
            <v>&amp;^%</v>
          </cell>
          <cell r="BX512" t="str">
            <v>&amp;^%</v>
          </cell>
          <cell r="BY512" t="str">
            <v>&amp;^%</v>
          </cell>
          <cell r="CA512" t="str">
            <v>Isles of Scilly</v>
          </cell>
          <cell r="CB512" t="str">
            <v>E06000053</v>
          </cell>
          <cell r="CC512" t="str">
            <v>&amp;^%</v>
          </cell>
          <cell r="CD512" t="str">
            <v>&amp;^%</v>
          </cell>
          <cell r="CE512" t="str">
            <v>&amp;^%</v>
          </cell>
          <cell r="CF512" t="str">
            <v>&amp;^%</v>
          </cell>
          <cell r="CG512" t="str">
            <v>&amp;^%</v>
          </cell>
          <cell r="CH512" t="str">
            <v>&amp;^%</v>
          </cell>
          <cell r="CI512" t="str">
            <v>&amp;^%</v>
          </cell>
          <cell r="CJ512" t="str">
            <v>&amp;^%</v>
          </cell>
          <cell r="CK512" t="str">
            <v>&amp;^%</v>
          </cell>
          <cell r="CL512" t="str">
            <v>&amp;^%</v>
          </cell>
          <cell r="CN512" t="str">
            <v>Isles of Scilly</v>
          </cell>
          <cell r="CO512" t="str">
            <v>E06000053</v>
          </cell>
          <cell r="CP512" t="str">
            <v>&amp;^%</v>
          </cell>
          <cell r="CQ512" t="str">
            <v>&amp;^%</v>
          </cell>
          <cell r="CR512" t="str">
            <v>&amp;^%</v>
          </cell>
          <cell r="CS512" t="str">
            <v>&amp;^%</v>
          </cell>
          <cell r="CT512" t="str">
            <v>&amp;^%</v>
          </cell>
          <cell r="CU512" t="str">
            <v>&amp;^%</v>
          </cell>
          <cell r="CV512" t="str">
            <v>&amp;^%</v>
          </cell>
          <cell r="CW512" t="str">
            <v>&amp;^%</v>
          </cell>
          <cell r="CX512" t="str">
            <v>&amp;^%</v>
          </cell>
          <cell r="CY512" t="str">
            <v>&amp;^%</v>
          </cell>
          <cell r="DA512" t="str">
            <v>Isles of Scilly</v>
          </cell>
          <cell r="DB512" t="str">
            <v>E06000053</v>
          </cell>
          <cell r="DC512" t="str">
            <v>&amp;^%</v>
          </cell>
          <cell r="DD512" t="str">
            <v>&amp;^%</v>
          </cell>
          <cell r="DE512" t="str">
            <v>&amp;^%</v>
          </cell>
          <cell r="DF512" t="str">
            <v>&amp;^%</v>
          </cell>
          <cell r="DG512" t="str">
            <v>&amp;^%</v>
          </cell>
          <cell r="DH512" t="str">
            <v>&amp;^%</v>
          </cell>
          <cell r="DI512" t="str">
            <v>&amp;^%</v>
          </cell>
          <cell r="DJ512" t="str">
            <v>&amp;^%</v>
          </cell>
          <cell r="DK512" t="str">
            <v>&amp;^%</v>
          </cell>
          <cell r="DL512" t="str">
            <v>&amp;^%</v>
          </cell>
          <cell r="DN512" t="str">
            <v>Isles of Scilly</v>
          </cell>
          <cell r="DO512" t="str">
            <v>E06000053</v>
          </cell>
          <cell r="DP512" t="str">
            <v>&amp;^%</v>
          </cell>
          <cell r="DQ512" t="str">
            <v>&amp;^%</v>
          </cell>
          <cell r="DR512" t="str">
            <v>&amp;^%</v>
          </cell>
          <cell r="DS512" t="str">
            <v>&amp;^%</v>
          </cell>
          <cell r="DT512" t="str">
            <v>&amp;^%</v>
          </cell>
          <cell r="DU512" t="str">
            <v>&amp;^%</v>
          </cell>
          <cell r="DV512" t="str">
            <v>&amp;^%</v>
          </cell>
          <cell r="DW512" t="str">
            <v>&amp;^%</v>
          </cell>
          <cell r="DX512" t="str">
            <v>&amp;^%</v>
          </cell>
          <cell r="DY512" t="str">
            <v>&amp;^%</v>
          </cell>
          <cell r="EA512" t="str">
            <v>Isles of Scilly</v>
          </cell>
          <cell r="EB512" t="str">
            <v>E06000053</v>
          </cell>
          <cell r="EC512" t="str">
            <v>&amp;^%</v>
          </cell>
          <cell r="ED512" t="str">
            <v>&amp;^%</v>
          </cell>
          <cell r="EE512" t="str">
            <v>&amp;^%</v>
          </cell>
          <cell r="EF512" t="str">
            <v>&amp;^%</v>
          </cell>
          <cell r="EG512" t="str">
            <v>&amp;^%</v>
          </cell>
          <cell r="EH512" t="str">
            <v>&amp;^%</v>
          </cell>
          <cell r="EI512" t="str">
            <v>&amp;^%</v>
          </cell>
          <cell r="EJ512" t="str">
            <v>&amp;^%</v>
          </cell>
          <cell r="EK512" t="str">
            <v>&amp;^%</v>
          </cell>
          <cell r="EL512" t="str">
            <v>&amp;^%</v>
          </cell>
          <cell r="EN512" t="str">
            <v>Isles of Scilly</v>
          </cell>
          <cell r="EO512" t="str">
            <v>E06000053</v>
          </cell>
          <cell r="EP512" t="str">
            <v>&amp;^%</v>
          </cell>
          <cell r="EQ512" t="str">
            <v>&amp;^%</v>
          </cell>
          <cell r="ER512" t="str">
            <v>&amp;^%</v>
          </cell>
          <cell r="ES512" t="str">
            <v>&amp;^%</v>
          </cell>
          <cell r="ET512" t="str">
            <v>&amp;^%</v>
          </cell>
          <cell r="EU512" t="str">
            <v>&amp;^%</v>
          </cell>
          <cell r="EV512" t="str">
            <v>&amp;^%</v>
          </cell>
          <cell r="EW512" t="str">
            <v>&amp;^%</v>
          </cell>
          <cell r="EX512" t="str">
            <v>&amp;^%</v>
          </cell>
          <cell r="EY512" t="str">
            <v>&amp;^%</v>
          </cell>
          <cell r="FA512" t="str">
            <v>Isles of Scilly</v>
          </cell>
          <cell r="FB512" t="str">
            <v>E06000053</v>
          </cell>
          <cell r="FC512" t="str">
            <v>&amp;^%</v>
          </cell>
          <cell r="FD512" t="str">
            <v>&amp;^%</v>
          </cell>
          <cell r="FE512" t="str">
            <v>&amp;^%</v>
          </cell>
          <cell r="FF512" t="str">
            <v>&amp;^%</v>
          </cell>
          <cell r="FG512" t="str">
            <v>&amp;^%</v>
          </cell>
          <cell r="FH512" t="str">
            <v>&amp;^%</v>
          </cell>
          <cell r="FI512" t="str">
            <v>&amp;^%</v>
          </cell>
          <cell r="FJ512" t="str">
            <v>&amp;^%</v>
          </cell>
          <cell r="FK512" t="str">
            <v>&amp;^%</v>
          </cell>
          <cell r="FL512" t="str">
            <v>&amp;^%</v>
          </cell>
          <cell r="FN512" t="str">
            <v>Isles of Scilly</v>
          </cell>
          <cell r="FO512" t="str">
            <v>E06000053</v>
          </cell>
          <cell r="FP512" t="str">
            <v>&amp;^%</v>
          </cell>
          <cell r="FQ512" t="str">
            <v>&amp;^%</v>
          </cell>
          <cell r="FR512" t="str">
            <v>&amp;^%</v>
          </cell>
          <cell r="FS512" t="str">
            <v>&amp;^%</v>
          </cell>
          <cell r="FT512" t="str">
            <v>&amp;^%</v>
          </cell>
          <cell r="FU512" t="str">
            <v>&amp;^%</v>
          </cell>
          <cell r="FV512" t="str">
            <v>&amp;^%</v>
          </cell>
          <cell r="FW512" t="str">
            <v>&amp;^%</v>
          </cell>
          <cell r="FX512" t="str">
            <v>&amp;^%</v>
          </cell>
          <cell r="FY512" t="str">
            <v>&amp;^%</v>
          </cell>
          <cell r="GA512" t="str">
            <v>Isles of Scilly</v>
          </cell>
          <cell r="GB512" t="str">
            <v>E06000053</v>
          </cell>
          <cell r="GC512" t="str">
            <v>&amp;^%</v>
          </cell>
          <cell r="GD512" t="str">
            <v>&amp;^%</v>
          </cell>
          <cell r="GE512" t="str">
            <v>&amp;^%</v>
          </cell>
          <cell r="GF512" t="str">
            <v>&amp;^%</v>
          </cell>
          <cell r="GG512" t="str">
            <v>&amp;^%</v>
          </cell>
          <cell r="GH512" t="str">
            <v>&amp;^%</v>
          </cell>
          <cell r="GI512" t="str">
            <v>&amp;^%</v>
          </cell>
          <cell r="GJ512" t="str">
            <v>&amp;^%</v>
          </cell>
          <cell r="GK512" t="str">
            <v>&amp;^%</v>
          </cell>
          <cell r="GL512" t="str">
            <v>&amp;^%</v>
          </cell>
          <cell r="GN512" t="str">
            <v>Isles of Scilly</v>
          </cell>
          <cell r="GO512" t="str">
            <v>E06000053</v>
          </cell>
          <cell r="GP512" t="str">
            <v>&amp;^%</v>
          </cell>
          <cell r="GQ512" t="str">
            <v>&amp;^%</v>
          </cell>
          <cell r="GR512" t="str">
            <v>&amp;^%</v>
          </cell>
          <cell r="GS512" t="str">
            <v>&amp;^%</v>
          </cell>
          <cell r="GT512" t="str">
            <v>&amp;^%</v>
          </cell>
          <cell r="GU512" t="str">
            <v>&amp;^%</v>
          </cell>
          <cell r="GV512" t="str">
            <v>&amp;^%</v>
          </cell>
          <cell r="GW512" t="str">
            <v>&amp;^%</v>
          </cell>
          <cell r="GX512" t="str">
            <v>&amp;^%</v>
          </cell>
          <cell r="GY512" t="str">
            <v>&amp;^%</v>
          </cell>
        </row>
        <row r="513">
          <cell r="A513" t="str">
            <v>North Somerset</v>
          </cell>
          <cell r="B513" t="str">
            <v>E06000024</v>
          </cell>
          <cell r="C513">
            <v>30000</v>
          </cell>
          <cell r="D513">
            <v>7.7</v>
          </cell>
          <cell r="E513">
            <v>585.5</v>
          </cell>
          <cell r="F513">
            <v>5.8</v>
          </cell>
          <cell r="G513">
            <v>618</v>
          </cell>
          <cell r="H513">
            <v>3.5</v>
          </cell>
          <cell r="I513">
            <v>316.3</v>
          </cell>
          <cell r="J513">
            <v>4.0999999999999996</v>
          </cell>
          <cell r="K513" t="str">
            <v>&amp;^%</v>
          </cell>
          <cell r="L513" t="str">
            <v>&amp;^%</v>
          </cell>
          <cell r="N513" t="str">
            <v>North Somerset</v>
          </cell>
          <cell r="O513" t="str">
            <v>E06000024</v>
          </cell>
          <cell r="P513">
            <v>46000</v>
          </cell>
          <cell r="Q513">
            <v>6.1</v>
          </cell>
          <cell r="R513">
            <v>37.5</v>
          </cell>
          <cell r="S513">
            <v>1.6</v>
          </cell>
          <cell r="T513">
            <v>40.200000000000003</v>
          </cell>
          <cell r="U513">
            <v>1.7</v>
          </cell>
          <cell r="V513">
            <v>34.299999999999997</v>
          </cell>
          <cell r="W513">
            <v>1.9</v>
          </cell>
          <cell r="X513" t="str">
            <v>&amp;^%</v>
          </cell>
          <cell r="Y513" t="str">
            <v>&amp;^%</v>
          </cell>
          <cell r="AA513" t="str">
            <v>North Somerset</v>
          </cell>
          <cell r="AB513" t="str">
            <v>E06000024</v>
          </cell>
          <cell r="AC513">
            <v>41000</v>
          </cell>
          <cell r="AD513">
            <v>7.2</v>
          </cell>
          <cell r="AE513">
            <v>26974</v>
          </cell>
          <cell r="AF513">
            <v>6.2</v>
          </cell>
          <cell r="AG513">
            <v>30895</v>
          </cell>
          <cell r="AH513">
            <v>4.8</v>
          </cell>
          <cell r="AI513">
            <v>15917</v>
          </cell>
          <cell r="AJ513">
            <v>4.5999999999999996</v>
          </cell>
          <cell r="AK513" t="str">
            <v>&amp;^%</v>
          </cell>
          <cell r="AL513" t="str">
            <v>&amp;^%</v>
          </cell>
          <cell r="AN513" t="str">
            <v>North Somerset</v>
          </cell>
          <cell r="AO513" t="str">
            <v>E06000024</v>
          </cell>
          <cell r="AP513">
            <v>46000</v>
          </cell>
          <cell r="AQ513">
            <v>6.1</v>
          </cell>
          <cell r="AR513">
            <v>12.62</v>
          </cell>
          <cell r="AS513">
            <v>6</v>
          </cell>
          <cell r="AT513">
            <v>14.06</v>
          </cell>
          <cell r="AU513">
            <v>3.5</v>
          </cell>
          <cell r="AV513">
            <v>7.29</v>
          </cell>
          <cell r="AW513">
            <v>3.6</v>
          </cell>
          <cell r="AX513" t="str">
            <v>&amp;^%</v>
          </cell>
          <cell r="AY513" t="str">
            <v>&amp;^%</v>
          </cell>
          <cell r="BA513" t="str">
            <v>North Somerset</v>
          </cell>
          <cell r="BB513" t="str">
            <v>E06000024</v>
          </cell>
          <cell r="BC513">
            <v>46000</v>
          </cell>
          <cell r="BD513">
            <v>6.1</v>
          </cell>
          <cell r="BE513">
            <v>514.79999999999995</v>
          </cell>
          <cell r="BF513">
            <v>5.8</v>
          </cell>
          <cell r="BG513">
            <v>565.20000000000005</v>
          </cell>
          <cell r="BH513">
            <v>3.1</v>
          </cell>
          <cell r="BI513">
            <v>295</v>
          </cell>
          <cell r="BJ513">
            <v>4.8</v>
          </cell>
          <cell r="BK513" t="str">
            <v>&amp;^%</v>
          </cell>
          <cell r="BL513" t="str">
            <v>&amp;^%</v>
          </cell>
          <cell r="BN513" t="str">
            <v>North Somerset</v>
          </cell>
          <cell r="BO513" t="str">
            <v>E06000024</v>
          </cell>
          <cell r="BP513">
            <v>68000</v>
          </cell>
          <cell r="BQ513">
            <v>5</v>
          </cell>
          <cell r="BR513">
            <v>37</v>
          </cell>
          <cell r="BS513">
            <v>1.2</v>
          </cell>
          <cell r="BT513">
            <v>33.1</v>
          </cell>
          <cell r="BU513">
            <v>2.2000000000000002</v>
          </cell>
          <cell r="BV513">
            <v>12.5</v>
          </cell>
          <cell r="BW513">
            <v>15</v>
          </cell>
          <cell r="BX513">
            <v>44.2</v>
          </cell>
          <cell r="BY513">
            <v>12</v>
          </cell>
          <cell r="CA513" t="str">
            <v>North Somerset</v>
          </cell>
          <cell r="CB513" t="str">
            <v>E06000024</v>
          </cell>
          <cell r="CC513">
            <v>59000</v>
          </cell>
          <cell r="CD513">
            <v>5.9</v>
          </cell>
          <cell r="CE513">
            <v>21456</v>
          </cell>
          <cell r="CF513">
            <v>6.5</v>
          </cell>
          <cell r="CG513">
            <v>24697</v>
          </cell>
          <cell r="CH513">
            <v>4.9000000000000004</v>
          </cell>
          <cell r="CI513">
            <v>5624</v>
          </cell>
          <cell r="CJ513">
            <v>20</v>
          </cell>
          <cell r="CK513" t="str">
            <v>&amp;^%</v>
          </cell>
          <cell r="CL513" t="str">
            <v>&amp;^%</v>
          </cell>
          <cell r="CN513" t="str">
            <v>North Somerset</v>
          </cell>
          <cell r="CO513" t="str">
            <v>E06000024</v>
          </cell>
          <cell r="CP513">
            <v>68000</v>
          </cell>
          <cell r="CQ513">
            <v>5</v>
          </cell>
          <cell r="CR513">
            <v>10.61</v>
          </cell>
          <cell r="CS513">
            <v>5.0999999999999996</v>
          </cell>
          <cell r="CT513">
            <v>13.35</v>
          </cell>
          <cell r="CU513">
            <v>3.1</v>
          </cell>
          <cell r="CV513">
            <v>6.31</v>
          </cell>
          <cell r="CW513">
            <v>1.4</v>
          </cell>
          <cell r="CX513" t="str">
            <v>&amp;^%</v>
          </cell>
          <cell r="CY513" t="str">
            <v>&amp;^%</v>
          </cell>
          <cell r="DA513" t="str">
            <v>North Somerset</v>
          </cell>
          <cell r="DB513" t="str">
            <v>E06000024</v>
          </cell>
          <cell r="DC513">
            <v>68000</v>
          </cell>
          <cell r="DD513">
            <v>5</v>
          </cell>
          <cell r="DE513">
            <v>379.9</v>
          </cell>
          <cell r="DF513">
            <v>5</v>
          </cell>
          <cell r="DG513">
            <v>441.9</v>
          </cell>
          <cell r="DH513">
            <v>3.5</v>
          </cell>
          <cell r="DI513">
            <v>88.8</v>
          </cell>
          <cell r="DJ513">
            <v>17</v>
          </cell>
          <cell r="DK513">
            <v>805.6</v>
          </cell>
          <cell r="DL513">
            <v>20</v>
          </cell>
          <cell r="DN513" t="str">
            <v>North Somerset</v>
          </cell>
          <cell r="DO513" t="str">
            <v>E06000024</v>
          </cell>
          <cell r="DP513">
            <v>17000</v>
          </cell>
          <cell r="DQ513">
            <v>9.8000000000000007</v>
          </cell>
          <cell r="DR513">
            <v>37</v>
          </cell>
          <cell r="DS513">
            <v>0.7</v>
          </cell>
          <cell r="DT513">
            <v>37.9</v>
          </cell>
          <cell r="DU513">
            <v>1.3</v>
          </cell>
          <cell r="DV513">
            <v>32.5</v>
          </cell>
          <cell r="DW513">
            <v>2</v>
          </cell>
          <cell r="DX513" t="str">
            <v>&amp;^%</v>
          </cell>
          <cell r="DY513" t="str">
            <v>&amp;^%</v>
          </cell>
          <cell r="EA513" t="str">
            <v>North Somerset</v>
          </cell>
          <cell r="EB513" t="str">
            <v>E06000024</v>
          </cell>
          <cell r="EC513">
            <v>15000</v>
          </cell>
          <cell r="ED513">
            <v>11.5</v>
          </cell>
          <cell r="EE513">
            <v>20532</v>
          </cell>
          <cell r="EF513">
            <v>7.6</v>
          </cell>
          <cell r="EG513">
            <v>24264</v>
          </cell>
          <cell r="EH513">
            <v>6</v>
          </cell>
          <cell r="EI513">
            <v>14037</v>
          </cell>
          <cell r="EJ513">
            <v>11</v>
          </cell>
          <cell r="EK513" t="str">
            <v>&amp;^%</v>
          </cell>
          <cell r="EL513" t="str">
            <v>&amp;^%</v>
          </cell>
          <cell r="EN513" t="str">
            <v>North Somerset</v>
          </cell>
          <cell r="EO513" t="str">
            <v>E06000024</v>
          </cell>
          <cell r="EP513">
            <v>17000</v>
          </cell>
          <cell r="EQ513">
            <v>9.8000000000000007</v>
          </cell>
          <cell r="ER513">
            <v>10.56</v>
          </cell>
          <cell r="ES513">
            <v>8.5</v>
          </cell>
          <cell r="ET513">
            <v>12.43</v>
          </cell>
          <cell r="EU513">
            <v>5.8</v>
          </cell>
          <cell r="EV513">
            <v>6.57</v>
          </cell>
          <cell r="EW513">
            <v>3.1</v>
          </cell>
          <cell r="EX513" t="str">
            <v>&amp;^%</v>
          </cell>
          <cell r="EY513" t="str">
            <v>&amp;^%</v>
          </cell>
          <cell r="FA513" t="str">
            <v>North Somerset</v>
          </cell>
          <cell r="FB513" t="str">
            <v>E06000024</v>
          </cell>
          <cell r="FC513">
            <v>17000</v>
          </cell>
          <cell r="FD513">
            <v>9.8000000000000007</v>
          </cell>
          <cell r="FE513">
            <v>382.4</v>
          </cell>
          <cell r="FF513">
            <v>8.1</v>
          </cell>
          <cell r="FG513">
            <v>471.8</v>
          </cell>
          <cell r="FH513">
            <v>5.6</v>
          </cell>
          <cell r="FI513">
            <v>251</v>
          </cell>
          <cell r="FJ513">
            <v>6.4</v>
          </cell>
          <cell r="FK513" t="str">
            <v>&amp;^%</v>
          </cell>
          <cell r="FL513" t="str">
            <v>&amp;^%</v>
          </cell>
          <cell r="FN513" t="str">
            <v>North Somerset</v>
          </cell>
          <cell r="FO513" t="str">
            <v>E06000024</v>
          </cell>
          <cell r="FP513">
            <v>30000</v>
          </cell>
          <cell r="FQ513">
            <v>7.7</v>
          </cell>
          <cell r="FR513">
            <v>39.299999999999997</v>
          </cell>
          <cell r="FS513">
            <v>1.6</v>
          </cell>
          <cell r="FT513">
            <v>41.5</v>
          </cell>
          <cell r="FU513">
            <v>2.4</v>
          </cell>
          <cell r="FV513">
            <v>35</v>
          </cell>
          <cell r="FW513">
            <v>1.8</v>
          </cell>
          <cell r="FX513" t="str">
            <v>&amp;^%</v>
          </cell>
          <cell r="FY513" t="str">
            <v>&amp;^%</v>
          </cell>
          <cell r="GA513" t="str">
            <v>North Somerset</v>
          </cell>
          <cell r="GB513" t="str">
            <v>E06000024</v>
          </cell>
          <cell r="GC513">
            <v>26000</v>
          </cell>
          <cell r="GD513">
            <v>9.1999999999999993</v>
          </cell>
          <cell r="GE513">
            <v>31207</v>
          </cell>
          <cell r="GF513">
            <v>6.8</v>
          </cell>
          <cell r="GG513">
            <v>34744</v>
          </cell>
          <cell r="GH513">
            <v>6.1</v>
          </cell>
          <cell r="GI513">
            <v>18389</v>
          </cell>
          <cell r="GJ513">
            <v>5.3</v>
          </cell>
          <cell r="GK513" t="str">
            <v>&amp;^%</v>
          </cell>
          <cell r="GL513" t="str">
            <v>&amp;^%</v>
          </cell>
          <cell r="GN513" t="str">
            <v>North Somerset</v>
          </cell>
          <cell r="GO513" t="str">
            <v>E06000024</v>
          </cell>
          <cell r="GP513">
            <v>30000</v>
          </cell>
          <cell r="GQ513">
            <v>7.7</v>
          </cell>
          <cell r="GR513">
            <v>14.43</v>
          </cell>
          <cell r="GS513">
            <v>8.8000000000000007</v>
          </cell>
          <cell r="GT513">
            <v>14.9</v>
          </cell>
          <cell r="GU513">
            <v>4.4000000000000004</v>
          </cell>
          <cell r="GV513">
            <v>7.99</v>
          </cell>
          <cell r="GW513">
            <v>5.5</v>
          </cell>
          <cell r="GX513" t="str">
            <v>&amp;^%</v>
          </cell>
          <cell r="GY513" t="str">
            <v>&amp;^%</v>
          </cell>
        </row>
        <row r="514">
          <cell r="A514" t="str">
            <v>Plymouth</v>
          </cell>
          <cell r="B514" t="str">
            <v>E06000026</v>
          </cell>
          <cell r="C514">
            <v>47000</v>
          </cell>
          <cell r="D514">
            <v>6.2</v>
          </cell>
          <cell r="E514">
            <v>529.4</v>
          </cell>
          <cell r="F514">
            <v>6</v>
          </cell>
          <cell r="G514">
            <v>589.20000000000005</v>
          </cell>
          <cell r="H514">
            <v>3.3</v>
          </cell>
          <cell r="I514">
            <v>298.3</v>
          </cell>
          <cell r="J514">
            <v>4.7</v>
          </cell>
          <cell r="K514" t="str">
            <v>&amp;^%</v>
          </cell>
          <cell r="L514" t="str">
            <v>&amp;^%</v>
          </cell>
          <cell r="N514" t="str">
            <v>Plymouth</v>
          </cell>
          <cell r="O514" t="str">
            <v>E06000026</v>
          </cell>
          <cell r="P514">
            <v>76000</v>
          </cell>
          <cell r="Q514">
            <v>4.8</v>
          </cell>
          <cell r="R514">
            <v>37.5</v>
          </cell>
          <cell r="S514">
            <v>0.5</v>
          </cell>
          <cell r="T514">
            <v>38.9</v>
          </cell>
          <cell r="U514">
            <v>0.6</v>
          </cell>
          <cell r="V514">
            <v>33.299999999999997</v>
          </cell>
          <cell r="W514">
            <v>1.9</v>
          </cell>
          <cell r="X514">
            <v>45</v>
          </cell>
          <cell r="Y514">
            <v>7.9</v>
          </cell>
          <cell r="AA514" t="str">
            <v>Plymouth</v>
          </cell>
          <cell r="AB514" t="str">
            <v>E06000026</v>
          </cell>
          <cell r="AC514">
            <v>63000</v>
          </cell>
          <cell r="AD514">
            <v>6.8</v>
          </cell>
          <cell r="AE514">
            <v>26445</v>
          </cell>
          <cell r="AF514">
            <v>7.4</v>
          </cell>
          <cell r="AG514">
            <v>29037</v>
          </cell>
          <cell r="AH514">
            <v>3.6</v>
          </cell>
          <cell r="AI514">
            <v>14689</v>
          </cell>
          <cell r="AJ514">
            <v>3.2</v>
          </cell>
          <cell r="AK514" t="str">
            <v>&amp;^%</v>
          </cell>
          <cell r="AL514" t="str">
            <v>&amp;^%</v>
          </cell>
          <cell r="AN514" t="str">
            <v>Plymouth</v>
          </cell>
          <cell r="AO514" t="str">
            <v>E06000026</v>
          </cell>
          <cell r="AP514">
            <v>76000</v>
          </cell>
          <cell r="AQ514">
            <v>4.8</v>
          </cell>
          <cell r="AR514">
            <v>12.55</v>
          </cell>
          <cell r="AS514">
            <v>4.3</v>
          </cell>
          <cell r="AT514">
            <v>14.34</v>
          </cell>
          <cell r="AU514">
            <v>2.5</v>
          </cell>
          <cell r="AV514">
            <v>7.42</v>
          </cell>
          <cell r="AW514">
            <v>3</v>
          </cell>
          <cell r="AX514" t="str">
            <v>&amp;^%</v>
          </cell>
          <cell r="AY514" t="str">
            <v>&amp;^%</v>
          </cell>
          <cell r="BA514" t="str">
            <v>Plymouth</v>
          </cell>
          <cell r="BB514" t="str">
            <v>E06000026</v>
          </cell>
          <cell r="BC514">
            <v>76000</v>
          </cell>
          <cell r="BD514">
            <v>4.8</v>
          </cell>
          <cell r="BE514">
            <v>479.4</v>
          </cell>
          <cell r="BF514">
            <v>4.2</v>
          </cell>
          <cell r="BG514">
            <v>558.29999999999995</v>
          </cell>
          <cell r="BH514">
            <v>2.6</v>
          </cell>
          <cell r="BI514">
            <v>287.5</v>
          </cell>
          <cell r="BJ514">
            <v>2.2000000000000002</v>
          </cell>
          <cell r="BK514">
            <v>886.5</v>
          </cell>
          <cell r="BL514">
            <v>19</v>
          </cell>
          <cell r="BN514" t="str">
            <v>Plymouth</v>
          </cell>
          <cell r="BO514" t="str">
            <v>E06000026</v>
          </cell>
          <cell r="BP514">
            <v>107000</v>
          </cell>
          <cell r="BQ514">
            <v>4</v>
          </cell>
          <cell r="BR514">
            <v>37</v>
          </cell>
          <cell r="BS514">
            <v>0.4</v>
          </cell>
          <cell r="BT514">
            <v>33.1</v>
          </cell>
          <cell r="BU514">
            <v>1.3</v>
          </cell>
          <cell r="BV514">
            <v>16</v>
          </cell>
          <cell r="BW514">
            <v>7.3</v>
          </cell>
          <cell r="BX514">
            <v>43.2</v>
          </cell>
          <cell r="BY514">
            <v>4.8</v>
          </cell>
          <cell r="CA514" t="str">
            <v>Plymouth</v>
          </cell>
          <cell r="CB514" t="str">
            <v>E06000026</v>
          </cell>
          <cell r="CC514">
            <v>90000</v>
          </cell>
          <cell r="CD514">
            <v>5.6</v>
          </cell>
          <cell r="CE514">
            <v>21234</v>
          </cell>
          <cell r="CF514">
            <v>6.7</v>
          </cell>
          <cell r="CG514">
            <v>23598</v>
          </cell>
          <cell r="CH514">
            <v>3.6</v>
          </cell>
          <cell r="CI514">
            <v>6163</v>
          </cell>
          <cell r="CJ514">
            <v>13</v>
          </cell>
          <cell r="CK514" t="str">
            <v>&amp;^%</v>
          </cell>
          <cell r="CL514" t="str">
            <v>&amp;^%</v>
          </cell>
          <cell r="CN514" t="str">
            <v>Plymouth</v>
          </cell>
          <cell r="CO514" t="str">
            <v>E06000026</v>
          </cell>
          <cell r="CP514">
            <v>107000</v>
          </cell>
          <cell r="CQ514">
            <v>4</v>
          </cell>
          <cell r="CR514">
            <v>11.31</v>
          </cell>
          <cell r="CS514">
            <v>4.4000000000000004</v>
          </cell>
          <cell r="CT514">
            <v>13.8</v>
          </cell>
          <cell r="CU514">
            <v>2.2999999999999998</v>
          </cell>
          <cell r="CV514">
            <v>6.47</v>
          </cell>
          <cell r="CW514">
            <v>1.7</v>
          </cell>
          <cell r="CX514">
            <v>22.88</v>
          </cell>
          <cell r="CY514">
            <v>15</v>
          </cell>
          <cell r="DA514" t="str">
            <v>Plymouth</v>
          </cell>
          <cell r="DB514" t="str">
            <v>E06000026</v>
          </cell>
          <cell r="DC514">
            <v>107000</v>
          </cell>
          <cell r="DD514">
            <v>4</v>
          </cell>
          <cell r="DE514">
            <v>405.7</v>
          </cell>
          <cell r="DF514">
            <v>4.3</v>
          </cell>
          <cell r="DG514">
            <v>456.5</v>
          </cell>
          <cell r="DH514">
            <v>2.8</v>
          </cell>
          <cell r="DI514">
            <v>121.5</v>
          </cell>
          <cell r="DJ514">
            <v>9.5</v>
          </cell>
          <cell r="DK514">
            <v>837.2</v>
          </cell>
          <cell r="DL514">
            <v>13</v>
          </cell>
          <cell r="DN514" t="str">
            <v>Plymouth</v>
          </cell>
          <cell r="DO514" t="str">
            <v>E06000026</v>
          </cell>
          <cell r="DP514">
            <v>29000</v>
          </cell>
          <cell r="DQ514">
            <v>7.5</v>
          </cell>
          <cell r="DR514">
            <v>37</v>
          </cell>
          <cell r="DS514">
            <v>0.4</v>
          </cell>
          <cell r="DT514">
            <v>37</v>
          </cell>
          <cell r="DU514">
            <v>0.9</v>
          </cell>
          <cell r="DV514">
            <v>32.299999999999997</v>
          </cell>
          <cell r="DW514">
            <v>1.7</v>
          </cell>
          <cell r="DX514" t="str">
            <v>&amp;^%</v>
          </cell>
          <cell r="DY514" t="str">
            <v>&amp;^%</v>
          </cell>
          <cell r="EA514" t="str">
            <v>Plymouth</v>
          </cell>
          <cell r="EB514" t="str">
            <v>E06000026</v>
          </cell>
          <cell r="EC514">
            <v>24000</v>
          </cell>
          <cell r="ED514">
            <v>12.9</v>
          </cell>
          <cell r="EE514">
            <v>22307</v>
          </cell>
          <cell r="EF514">
            <v>15</v>
          </cell>
          <cell r="EG514">
            <v>26239</v>
          </cell>
          <cell r="EH514">
            <v>6</v>
          </cell>
          <cell r="EI514">
            <v>14160</v>
          </cell>
          <cell r="EJ514">
            <v>4.7</v>
          </cell>
          <cell r="EK514" t="str">
            <v>&amp;^%</v>
          </cell>
          <cell r="EL514" t="str">
            <v>&amp;^%</v>
          </cell>
          <cell r="EN514" t="str">
            <v>Plymouth</v>
          </cell>
          <cell r="EO514" t="str">
            <v>E06000026</v>
          </cell>
          <cell r="EP514">
            <v>29000</v>
          </cell>
          <cell r="EQ514">
            <v>7.5</v>
          </cell>
          <cell r="ER514">
            <v>11.64</v>
          </cell>
          <cell r="ES514">
            <v>5.8</v>
          </cell>
          <cell r="ET514">
            <v>13.71</v>
          </cell>
          <cell r="EU514">
            <v>4</v>
          </cell>
          <cell r="EV514">
            <v>7.3</v>
          </cell>
          <cell r="EW514">
            <v>3.4</v>
          </cell>
          <cell r="EX514" t="str">
            <v>&amp;^%</v>
          </cell>
          <cell r="EY514" t="str">
            <v>&amp;^%</v>
          </cell>
          <cell r="FA514" t="str">
            <v>Plymouth</v>
          </cell>
          <cell r="FB514" t="str">
            <v>E06000026</v>
          </cell>
          <cell r="FC514">
            <v>29000</v>
          </cell>
          <cell r="FD514">
            <v>7.5</v>
          </cell>
          <cell r="FE514">
            <v>430.1</v>
          </cell>
          <cell r="FF514">
            <v>4.9000000000000004</v>
          </cell>
          <cell r="FG514">
            <v>507.1</v>
          </cell>
          <cell r="FH514">
            <v>4</v>
          </cell>
          <cell r="FI514">
            <v>279</v>
          </cell>
          <cell r="FJ514">
            <v>4.3</v>
          </cell>
          <cell r="FK514" t="str">
            <v>&amp;^%</v>
          </cell>
          <cell r="FL514" t="str">
            <v>&amp;^%</v>
          </cell>
          <cell r="FN514" t="str">
            <v>Plymouth</v>
          </cell>
          <cell r="FO514" t="str">
            <v>E06000026</v>
          </cell>
          <cell r="FP514">
            <v>47000</v>
          </cell>
          <cell r="FQ514">
            <v>6.2</v>
          </cell>
          <cell r="FR514">
            <v>39</v>
          </cell>
          <cell r="FS514">
            <v>1.3</v>
          </cell>
          <cell r="FT514">
            <v>40.1</v>
          </cell>
          <cell r="FU514">
            <v>0.8</v>
          </cell>
          <cell r="FV514">
            <v>35.799999999999997</v>
          </cell>
          <cell r="FW514">
            <v>2.4</v>
          </cell>
          <cell r="FX514" t="str">
            <v>&amp;^%</v>
          </cell>
          <cell r="FY514" t="str">
            <v>&amp;^%</v>
          </cell>
          <cell r="GA514" t="str">
            <v>Plymouth</v>
          </cell>
          <cell r="GB514" t="str">
            <v>E06000026</v>
          </cell>
          <cell r="GC514">
            <v>39000</v>
          </cell>
          <cell r="GD514">
            <v>7.6</v>
          </cell>
          <cell r="GE514">
            <v>29486</v>
          </cell>
          <cell r="GF514">
            <v>5.3</v>
          </cell>
          <cell r="GG514">
            <v>30811</v>
          </cell>
          <cell r="GH514">
            <v>4.0999999999999996</v>
          </cell>
          <cell r="GI514">
            <v>15371</v>
          </cell>
          <cell r="GJ514">
            <v>5.6</v>
          </cell>
          <cell r="GK514" t="str">
            <v>&amp;^%</v>
          </cell>
          <cell r="GL514" t="str">
            <v>&amp;^%</v>
          </cell>
          <cell r="GN514" t="str">
            <v>Plymouth</v>
          </cell>
          <cell r="GO514" t="str">
            <v>E06000026</v>
          </cell>
          <cell r="GP514">
            <v>47000</v>
          </cell>
          <cell r="GQ514">
            <v>6.2</v>
          </cell>
          <cell r="GR514">
            <v>13.6</v>
          </cell>
          <cell r="GS514">
            <v>5.0999999999999996</v>
          </cell>
          <cell r="GT514">
            <v>14.69</v>
          </cell>
          <cell r="GU514">
            <v>3.2</v>
          </cell>
          <cell r="GV514">
            <v>7.46</v>
          </cell>
          <cell r="GW514">
            <v>4</v>
          </cell>
          <cell r="GX514" t="str">
            <v>&amp;^%</v>
          </cell>
          <cell r="GY514" t="str">
            <v>&amp;^%</v>
          </cell>
        </row>
        <row r="515">
          <cell r="A515" t="str">
            <v>Poole</v>
          </cell>
          <cell r="B515" t="str">
            <v>E06000029</v>
          </cell>
          <cell r="C515">
            <v>33000</v>
          </cell>
          <cell r="D515">
            <v>7.3</v>
          </cell>
          <cell r="E515">
            <v>517.70000000000005</v>
          </cell>
          <cell r="F515">
            <v>7</v>
          </cell>
          <cell r="G515">
            <v>612</v>
          </cell>
          <cell r="H515">
            <v>4.5</v>
          </cell>
          <cell r="I515">
            <v>294.39999999999998</v>
          </cell>
          <cell r="J515">
            <v>5.3</v>
          </cell>
          <cell r="K515" t="str">
            <v>&amp;^%</v>
          </cell>
          <cell r="L515" t="str">
            <v>&amp;^%</v>
          </cell>
          <cell r="N515" t="str">
            <v>Poole</v>
          </cell>
          <cell r="O515" t="str">
            <v>E06000029</v>
          </cell>
          <cell r="P515">
            <v>50000</v>
          </cell>
          <cell r="Q515">
            <v>5.9</v>
          </cell>
          <cell r="R515">
            <v>37.5</v>
          </cell>
          <cell r="S515">
            <v>1</v>
          </cell>
          <cell r="T515">
            <v>39.799999999999997</v>
          </cell>
          <cell r="U515">
            <v>0.9</v>
          </cell>
          <cell r="V515">
            <v>34.799999999999997</v>
          </cell>
          <cell r="W515">
            <v>1.5</v>
          </cell>
          <cell r="X515" t="str">
            <v>&amp;^%</v>
          </cell>
          <cell r="Y515" t="str">
            <v>&amp;^%</v>
          </cell>
          <cell r="AA515" t="str">
            <v>Poole</v>
          </cell>
          <cell r="AB515" t="str">
            <v>E06000029</v>
          </cell>
          <cell r="AC515">
            <v>44000</v>
          </cell>
          <cell r="AD515">
            <v>8.6999999999999993</v>
          </cell>
          <cell r="AE515">
            <v>26480</v>
          </cell>
          <cell r="AF515">
            <v>9.4</v>
          </cell>
          <cell r="AG515">
            <v>30651</v>
          </cell>
          <cell r="AH515">
            <v>6</v>
          </cell>
          <cell r="AI515" t="str">
            <v>&amp;^%</v>
          </cell>
          <cell r="AJ515" t="str">
            <v>&amp;^%</v>
          </cell>
          <cell r="AK515" t="str">
            <v>&amp;^%</v>
          </cell>
          <cell r="AL515" t="str">
            <v>&amp;^%</v>
          </cell>
          <cell r="AN515" t="str">
            <v>Poole</v>
          </cell>
          <cell r="AO515" t="str">
            <v>E06000029</v>
          </cell>
          <cell r="AP515">
            <v>50000</v>
          </cell>
          <cell r="AQ515">
            <v>5.9</v>
          </cell>
          <cell r="AR515">
            <v>12.03</v>
          </cell>
          <cell r="AS515">
            <v>5.7</v>
          </cell>
          <cell r="AT515">
            <v>14.45</v>
          </cell>
          <cell r="AU515">
            <v>3.7</v>
          </cell>
          <cell r="AV515">
            <v>7.38</v>
          </cell>
          <cell r="AW515">
            <v>2.8</v>
          </cell>
          <cell r="AX515" t="str">
            <v>&amp;^%</v>
          </cell>
          <cell r="AY515" t="str">
            <v>&amp;^%</v>
          </cell>
          <cell r="BA515" t="str">
            <v>Poole</v>
          </cell>
          <cell r="BB515" t="str">
            <v>E06000029</v>
          </cell>
          <cell r="BC515">
            <v>50000</v>
          </cell>
          <cell r="BD515">
            <v>5.9</v>
          </cell>
          <cell r="BE515">
            <v>485.6</v>
          </cell>
          <cell r="BF515">
            <v>6.3</v>
          </cell>
          <cell r="BG515">
            <v>574.70000000000005</v>
          </cell>
          <cell r="BH515">
            <v>3.6</v>
          </cell>
          <cell r="BI515">
            <v>281.3</v>
          </cell>
          <cell r="BJ515">
            <v>3.4</v>
          </cell>
          <cell r="BK515" t="str">
            <v>&amp;^%</v>
          </cell>
          <cell r="BL515" t="str">
            <v>&amp;^%</v>
          </cell>
          <cell r="BN515" t="str">
            <v>Poole</v>
          </cell>
          <cell r="BO515" t="str">
            <v>E06000029</v>
          </cell>
          <cell r="BP515">
            <v>70000</v>
          </cell>
          <cell r="BQ515">
            <v>4.9000000000000004</v>
          </cell>
          <cell r="BR515">
            <v>37</v>
          </cell>
          <cell r="BS515">
            <v>0.4</v>
          </cell>
          <cell r="BT515">
            <v>33.200000000000003</v>
          </cell>
          <cell r="BU515">
            <v>1.8</v>
          </cell>
          <cell r="BV515">
            <v>13</v>
          </cell>
          <cell r="BW515">
            <v>13</v>
          </cell>
          <cell r="BX515">
            <v>44</v>
          </cell>
          <cell r="BY515">
            <v>11</v>
          </cell>
          <cell r="CA515" t="str">
            <v>Poole</v>
          </cell>
          <cell r="CB515" t="str">
            <v>E06000029</v>
          </cell>
          <cell r="CC515">
            <v>60000</v>
          </cell>
          <cell r="CD515">
            <v>7.9</v>
          </cell>
          <cell r="CE515">
            <v>21017</v>
          </cell>
          <cell r="CF515">
            <v>12</v>
          </cell>
          <cell r="CG515">
            <v>24789</v>
          </cell>
          <cell r="CH515">
            <v>6.1</v>
          </cell>
          <cell r="CI515" t="str">
            <v>&amp;^%</v>
          </cell>
          <cell r="CJ515" t="str">
            <v>&amp;^%</v>
          </cell>
          <cell r="CK515" t="str">
            <v>&amp;^%</v>
          </cell>
          <cell r="CL515" t="str">
            <v>&amp;^%</v>
          </cell>
          <cell r="CN515" t="str">
            <v>Poole</v>
          </cell>
          <cell r="CO515" t="str">
            <v>E06000029</v>
          </cell>
          <cell r="CP515">
            <v>70000</v>
          </cell>
          <cell r="CQ515">
            <v>4.9000000000000004</v>
          </cell>
          <cell r="CR515">
            <v>10.75</v>
          </cell>
          <cell r="CS515">
            <v>4.4000000000000004</v>
          </cell>
          <cell r="CT515">
            <v>13.71</v>
          </cell>
          <cell r="CU515">
            <v>3.4</v>
          </cell>
          <cell r="CV515">
            <v>6.49</v>
          </cell>
          <cell r="CW515">
            <v>2.2000000000000002</v>
          </cell>
          <cell r="CX515" t="str">
            <v>&amp;^%</v>
          </cell>
          <cell r="CY515" t="str">
            <v>&amp;^%</v>
          </cell>
          <cell r="DA515" t="str">
            <v>Poole</v>
          </cell>
          <cell r="DB515" t="str">
            <v>E06000029</v>
          </cell>
          <cell r="DC515">
            <v>70000</v>
          </cell>
          <cell r="DD515">
            <v>4.9000000000000004</v>
          </cell>
          <cell r="DE515">
            <v>389.1</v>
          </cell>
          <cell r="DF515">
            <v>5.4</v>
          </cell>
          <cell r="DG515">
            <v>455.5</v>
          </cell>
          <cell r="DH515">
            <v>3.8</v>
          </cell>
          <cell r="DI515">
            <v>112.9</v>
          </cell>
          <cell r="DJ515">
            <v>15</v>
          </cell>
          <cell r="DK515" t="str">
            <v>&amp;^%</v>
          </cell>
          <cell r="DL515" t="str">
            <v>&amp;^%</v>
          </cell>
          <cell r="DN515" t="str">
            <v>Poole</v>
          </cell>
          <cell r="DO515" t="str">
            <v>E06000029</v>
          </cell>
          <cell r="DP515">
            <v>16000</v>
          </cell>
          <cell r="DQ515">
            <v>9.8000000000000007</v>
          </cell>
          <cell r="DR515">
            <v>37.5</v>
          </cell>
          <cell r="DS515">
            <v>0.6</v>
          </cell>
          <cell r="DT515">
            <v>39.299999999999997</v>
          </cell>
          <cell r="DU515">
            <v>1.8</v>
          </cell>
          <cell r="DV515">
            <v>32.9</v>
          </cell>
          <cell r="DW515">
            <v>2</v>
          </cell>
          <cell r="DX515" t="str">
            <v>&amp;^%</v>
          </cell>
          <cell r="DY515" t="str">
            <v>&amp;^%</v>
          </cell>
          <cell r="EA515" t="str">
            <v>Poole</v>
          </cell>
          <cell r="EB515" t="str">
            <v>E06000029</v>
          </cell>
          <cell r="EC515">
            <v>14000</v>
          </cell>
          <cell r="ED515">
            <v>17.7</v>
          </cell>
          <cell r="EE515" t="str">
            <v>&amp;^%</v>
          </cell>
          <cell r="EF515" t="str">
            <v>&amp;^%</v>
          </cell>
          <cell r="EG515">
            <v>26480</v>
          </cell>
          <cell r="EH515">
            <v>9.3000000000000007</v>
          </cell>
          <cell r="EI515" t="str">
            <v>&amp;^%</v>
          </cell>
          <cell r="EJ515" t="str">
            <v>&amp;^%</v>
          </cell>
          <cell r="EK515" t="str">
            <v>&amp;^%</v>
          </cell>
          <cell r="EL515" t="str">
            <v>&amp;^%</v>
          </cell>
          <cell r="EN515" t="str">
            <v>Poole</v>
          </cell>
          <cell r="EO515" t="str">
            <v>E06000029</v>
          </cell>
          <cell r="EP515">
            <v>16000</v>
          </cell>
          <cell r="EQ515">
            <v>9.8000000000000007</v>
          </cell>
          <cell r="ER515">
            <v>10.49</v>
          </cell>
          <cell r="ES515">
            <v>9.4</v>
          </cell>
          <cell r="ET515">
            <v>12.71</v>
          </cell>
          <cell r="EU515">
            <v>5.0999999999999996</v>
          </cell>
          <cell r="EV515">
            <v>6.95</v>
          </cell>
          <cell r="EW515">
            <v>4.4000000000000004</v>
          </cell>
          <cell r="EX515" t="str">
            <v>&amp;^%</v>
          </cell>
          <cell r="EY515" t="str">
            <v>&amp;^%</v>
          </cell>
          <cell r="FA515" t="str">
            <v>Poole</v>
          </cell>
          <cell r="FB515" t="str">
            <v>E06000029</v>
          </cell>
          <cell r="FC515">
            <v>16000</v>
          </cell>
          <cell r="FD515">
            <v>9.8000000000000007</v>
          </cell>
          <cell r="FE515">
            <v>420.1</v>
          </cell>
          <cell r="FF515">
            <v>12</v>
          </cell>
          <cell r="FG515">
            <v>498.9</v>
          </cell>
          <cell r="FH515">
            <v>4.8</v>
          </cell>
          <cell r="FI515">
            <v>264.39999999999998</v>
          </cell>
          <cell r="FJ515">
            <v>5.3</v>
          </cell>
          <cell r="FK515" t="str">
            <v>&amp;^%</v>
          </cell>
          <cell r="FL515" t="str">
            <v>&amp;^%</v>
          </cell>
          <cell r="FN515" t="str">
            <v>Poole</v>
          </cell>
          <cell r="FO515" t="str">
            <v>E06000029</v>
          </cell>
          <cell r="FP515">
            <v>33000</v>
          </cell>
          <cell r="FQ515">
            <v>7.3</v>
          </cell>
          <cell r="FR515">
            <v>38.1</v>
          </cell>
          <cell r="FS515">
            <v>1.7</v>
          </cell>
          <cell r="FT515">
            <v>40</v>
          </cell>
          <cell r="FU515">
            <v>1</v>
          </cell>
          <cell r="FV515">
            <v>34.9</v>
          </cell>
          <cell r="FW515">
            <v>2.2000000000000002</v>
          </cell>
          <cell r="FX515" t="str">
            <v>&amp;^%</v>
          </cell>
          <cell r="FY515" t="str">
            <v>&amp;^%</v>
          </cell>
          <cell r="GA515" t="str">
            <v>Poole</v>
          </cell>
          <cell r="GB515" t="str">
            <v>E06000029</v>
          </cell>
          <cell r="GC515">
            <v>30000</v>
          </cell>
          <cell r="GD515">
            <v>9.8000000000000007</v>
          </cell>
          <cell r="GE515">
            <v>27819</v>
          </cell>
          <cell r="GF515">
            <v>9.1999999999999993</v>
          </cell>
          <cell r="GG515">
            <v>32579</v>
          </cell>
          <cell r="GH515">
            <v>7.3</v>
          </cell>
          <cell r="GI515" t="str">
            <v>&amp;^%</v>
          </cell>
          <cell r="GJ515" t="str">
            <v>&amp;^%</v>
          </cell>
          <cell r="GK515" t="str">
            <v>&amp;^%</v>
          </cell>
          <cell r="GL515" t="str">
            <v>&amp;^%</v>
          </cell>
          <cell r="GN515" t="str">
            <v>Poole</v>
          </cell>
          <cell r="GO515" t="str">
            <v>E06000029</v>
          </cell>
          <cell r="GP515">
            <v>33000</v>
          </cell>
          <cell r="GQ515">
            <v>7.3</v>
          </cell>
          <cell r="GR515">
            <v>12.82</v>
          </cell>
          <cell r="GS515">
            <v>6.9</v>
          </cell>
          <cell r="GT515">
            <v>15.29</v>
          </cell>
          <cell r="GU515">
            <v>4.5999999999999996</v>
          </cell>
          <cell r="GV515">
            <v>7.62</v>
          </cell>
          <cell r="GW515">
            <v>3.8</v>
          </cell>
          <cell r="GX515" t="str">
            <v>&amp;^%</v>
          </cell>
          <cell r="GY515" t="str">
            <v>&amp;^%</v>
          </cell>
        </row>
        <row r="516">
          <cell r="A516" t="str">
            <v>South Gloucestershire</v>
          </cell>
          <cell r="B516" t="str">
            <v>E06000025</v>
          </cell>
          <cell r="C516">
            <v>63000</v>
          </cell>
          <cell r="D516">
            <v>5.3</v>
          </cell>
          <cell r="E516">
            <v>543.79999999999995</v>
          </cell>
          <cell r="F516">
            <v>3.9</v>
          </cell>
          <cell r="G516">
            <v>615.79999999999995</v>
          </cell>
          <cell r="H516">
            <v>3</v>
          </cell>
          <cell r="I516">
            <v>299.89999999999998</v>
          </cell>
          <cell r="J516">
            <v>4.2</v>
          </cell>
          <cell r="K516" t="str">
            <v>&amp;^%</v>
          </cell>
          <cell r="L516" t="str">
            <v>&amp;^%</v>
          </cell>
          <cell r="N516" t="str">
            <v>South Gloucestershire</v>
          </cell>
          <cell r="O516" t="str">
            <v>E06000025</v>
          </cell>
          <cell r="P516">
            <v>95000</v>
          </cell>
          <cell r="Q516">
            <v>4.2</v>
          </cell>
          <cell r="R516">
            <v>37.5</v>
          </cell>
          <cell r="S516">
            <v>0.3</v>
          </cell>
          <cell r="T516">
            <v>39</v>
          </cell>
          <cell r="U516">
            <v>0.5</v>
          </cell>
          <cell r="V516">
            <v>34.9</v>
          </cell>
          <cell r="W516">
            <v>1</v>
          </cell>
          <cell r="X516">
            <v>45</v>
          </cell>
          <cell r="Y516">
            <v>6.2</v>
          </cell>
          <cell r="AA516" t="str">
            <v>South Gloucestershire</v>
          </cell>
          <cell r="AB516" t="str">
            <v>E06000025</v>
          </cell>
          <cell r="AC516">
            <v>83000</v>
          </cell>
          <cell r="AD516">
            <v>5.7</v>
          </cell>
          <cell r="AE516">
            <v>26897</v>
          </cell>
          <cell r="AF516">
            <v>5</v>
          </cell>
          <cell r="AG516">
            <v>30843</v>
          </cell>
          <cell r="AH516">
            <v>3.5</v>
          </cell>
          <cell r="AI516">
            <v>13688</v>
          </cell>
          <cell r="AJ516">
            <v>4.9000000000000004</v>
          </cell>
          <cell r="AK516" t="str">
            <v>&amp;^%</v>
          </cell>
          <cell r="AL516" t="str">
            <v>&amp;^%</v>
          </cell>
          <cell r="AN516" t="str">
            <v>South Gloucestershire</v>
          </cell>
          <cell r="AO516" t="str">
            <v>E06000025</v>
          </cell>
          <cell r="AP516">
            <v>95000</v>
          </cell>
          <cell r="AQ516">
            <v>4.2</v>
          </cell>
          <cell r="AR516">
            <v>12.69</v>
          </cell>
          <cell r="AS516">
            <v>3.9</v>
          </cell>
          <cell r="AT516">
            <v>14.69</v>
          </cell>
          <cell r="AU516">
            <v>2.5</v>
          </cell>
          <cell r="AV516">
            <v>6.87</v>
          </cell>
          <cell r="AW516">
            <v>2.6</v>
          </cell>
          <cell r="AX516">
            <v>25.2</v>
          </cell>
          <cell r="AY516">
            <v>18</v>
          </cell>
          <cell r="BA516" t="str">
            <v>South Gloucestershire</v>
          </cell>
          <cell r="BB516" t="str">
            <v>E06000025</v>
          </cell>
          <cell r="BC516">
            <v>95000</v>
          </cell>
          <cell r="BD516">
            <v>4.2</v>
          </cell>
          <cell r="BE516">
            <v>501.4</v>
          </cell>
          <cell r="BF516">
            <v>3.3</v>
          </cell>
          <cell r="BG516">
            <v>573.29999999999995</v>
          </cell>
          <cell r="BH516">
            <v>2.4</v>
          </cell>
          <cell r="BI516">
            <v>278.8</v>
          </cell>
          <cell r="BJ516">
            <v>3.1</v>
          </cell>
          <cell r="BK516">
            <v>936.6</v>
          </cell>
          <cell r="BL516">
            <v>19</v>
          </cell>
          <cell r="BN516" t="str">
            <v>South Gloucestershire</v>
          </cell>
          <cell r="BO516" t="str">
            <v>E06000025</v>
          </cell>
          <cell r="BP516">
            <v>154000</v>
          </cell>
          <cell r="BQ516">
            <v>3.3</v>
          </cell>
          <cell r="BR516">
            <v>36.200000000000003</v>
          </cell>
          <cell r="BS516">
            <v>1.4</v>
          </cell>
          <cell r="BT516">
            <v>30.2</v>
          </cell>
          <cell r="BU516">
            <v>1.4</v>
          </cell>
          <cell r="BV516">
            <v>10</v>
          </cell>
          <cell r="BW516">
            <v>5.9</v>
          </cell>
          <cell r="BX516">
            <v>42.5</v>
          </cell>
          <cell r="BY516">
            <v>4.5</v>
          </cell>
          <cell r="CA516" t="str">
            <v>South Gloucestershire</v>
          </cell>
          <cell r="CB516" t="str">
            <v>E06000025</v>
          </cell>
          <cell r="CC516">
            <v>131000</v>
          </cell>
          <cell r="CD516">
            <v>4.3</v>
          </cell>
          <cell r="CE516">
            <v>19382</v>
          </cell>
          <cell r="CF516">
            <v>5.4</v>
          </cell>
          <cell r="CG516">
            <v>22619</v>
          </cell>
          <cell r="CH516">
            <v>3.7</v>
          </cell>
          <cell r="CI516">
            <v>3817</v>
          </cell>
          <cell r="CJ516">
            <v>8.5</v>
          </cell>
          <cell r="CK516" t="str">
            <v>&amp;^%</v>
          </cell>
          <cell r="CL516" t="str">
            <v>&amp;^%</v>
          </cell>
          <cell r="CN516" t="str">
            <v>South Gloucestershire</v>
          </cell>
          <cell r="CO516" t="str">
            <v>E06000025</v>
          </cell>
          <cell r="CP516">
            <v>154000</v>
          </cell>
          <cell r="CQ516">
            <v>3.3</v>
          </cell>
          <cell r="CR516">
            <v>10.06</v>
          </cell>
          <cell r="CS516">
            <v>3.2</v>
          </cell>
          <cell r="CT516">
            <v>13.66</v>
          </cell>
          <cell r="CU516">
            <v>2.2999999999999998</v>
          </cell>
          <cell r="CV516">
            <v>6.08</v>
          </cell>
          <cell r="CW516">
            <v>0.4</v>
          </cell>
          <cell r="CX516">
            <v>22.62</v>
          </cell>
          <cell r="CY516">
            <v>12</v>
          </cell>
          <cell r="DA516" t="str">
            <v>South Gloucestershire</v>
          </cell>
          <cell r="DB516" t="str">
            <v>E06000025</v>
          </cell>
          <cell r="DC516">
            <v>154000</v>
          </cell>
          <cell r="DD516">
            <v>3.3</v>
          </cell>
          <cell r="DE516">
            <v>356.8</v>
          </cell>
          <cell r="DF516">
            <v>4.2</v>
          </cell>
          <cell r="DG516">
            <v>413.2</v>
          </cell>
          <cell r="DH516">
            <v>2.7</v>
          </cell>
          <cell r="DI516">
            <v>68.099999999999994</v>
          </cell>
          <cell r="DJ516">
            <v>6.3</v>
          </cell>
          <cell r="DK516">
            <v>815.8</v>
          </cell>
          <cell r="DL516">
            <v>12</v>
          </cell>
          <cell r="DN516" t="str">
            <v>South Gloucestershire</v>
          </cell>
          <cell r="DO516" t="str">
            <v>E06000025</v>
          </cell>
          <cell r="DP516">
            <v>32000</v>
          </cell>
          <cell r="DQ516">
            <v>7</v>
          </cell>
          <cell r="DR516">
            <v>37.4</v>
          </cell>
          <cell r="DS516">
            <v>0.3</v>
          </cell>
          <cell r="DT516">
            <v>38</v>
          </cell>
          <cell r="DU516">
            <v>1</v>
          </cell>
          <cell r="DV516">
            <v>32.5</v>
          </cell>
          <cell r="DW516">
            <v>1.6</v>
          </cell>
          <cell r="DX516" t="str">
            <v>&amp;^%</v>
          </cell>
          <cell r="DY516" t="str">
            <v>&amp;^%</v>
          </cell>
          <cell r="EA516" t="str">
            <v>South Gloucestershire</v>
          </cell>
          <cell r="EB516" t="str">
            <v>E06000025</v>
          </cell>
          <cell r="EC516">
            <v>27000</v>
          </cell>
          <cell r="ED516">
            <v>10.199999999999999</v>
          </cell>
          <cell r="EE516">
            <v>21726</v>
          </cell>
          <cell r="EF516">
            <v>9.6</v>
          </cell>
          <cell r="EG516">
            <v>24776</v>
          </cell>
          <cell r="EH516">
            <v>4.5999999999999996</v>
          </cell>
          <cell r="EI516">
            <v>11973</v>
          </cell>
          <cell r="EJ516">
            <v>8.1999999999999993</v>
          </cell>
          <cell r="EK516" t="str">
            <v>&amp;^%</v>
          </cell>
          <cell r="EL516" t="str">
            <v>&amp;^%</v>
          </cell>
          <cell r="EN516" t="str">
            <v>South Gloucestershire</v>
          </cell>
          <cell r="EO516" t="str">
            <v>E06000025</v>
          </cell>
          <cell r="EP516">
            <v>32000</v>
          </cell>
          <cell r="EQ516">
            <v>7</v>
          </cell>
          <cell r="ER516">
            <v>11.51</v>
          </cell>
          <cell r="ES516">
            <v>6.1</v>
          </cell>
          <cell r="ET516">
            <v>12.88</v>
          </cell>
          <cell r="EU516">
            <v>3.6</v>
          </cell>
          <cell r="EV516">
            <v>6.36</v>
          </cell>
          <cell r="EW516">
            <v>2.8</v>
          </cell>
          <cell r="EX516" t="str">
            <v>&amp;^%</v>
          </cell>
          <cell r="EY516" t="str">
            <v>&amp;^%</v>
          </cell>
          <cell r="FA516" t="str">
            <v>South Gloucestershire</v>
          </cell>
          <cell r="FB516" t="str">
            <v>E06000025</v>
          </cell>
          <cell r="FC516">
            <v>32000</v>
          </cell>
          <cell r="FD516">
            <v>7</v>
          </cell>
          <cell r="FE516">
            <v>435.9</v>
          </cell>
          <cell r="FF516">
            <v>6.2</v>
          </cell>
          <cell r="FG516">
            <v>489.5</v>
          </cell>
          <cell r="FH516">
            <v>3.4</v>
          </cell>
          <cell r="FI516">
            <v>256.10000000000002</v>
          </cell>
          <cell r="FJ516">
            <v>5.5</v>
          </cell>
          <cell r="FK516" t="str">
            <v>&amp;^%</v>
          </cell>
          <cell r="FL516" t="str">
            <v>&amp;^%</v>
          </cell>
          <cell r="FN516" t="str">
            <v>South Gloucestershire</v>
          </cell>
          <cell r="FO516" t="str">
            <v>E06000025</v>
          </cell>
          <cell r="FP516">
            <v>63000</v>
          </cell>
          <cell r="FQ516">
            <v>5.3</v>
          </cell>
          <cell r="FR516">
            <v>37.5</v>
          </cell>
          <cell r="FS516">
            <v>0.9</v>
          </cell>
          <cell r="FT516">
            <v>39.6</v>
          </cell>
          <cell r="FU516">
            <v>0.6</v>
          </cell>
          <cell r="FV516">
            <v>35</v>
          </cell>
          <cell r="FW516">
            <v>0.5</v>
          </cell>
          <cell r="FX516">
            <v>46.4</v>
          </cell>
          <cell r="FY516">
            <v>9.3000000000000007</v>
          </cell>
          <cell r="GA516" t="str">
            <v>South Gloucestershire</v>
          </cell>
          <cell r="GB516" t="str">
            <v>E06000025</v>
          </cell>
          <cell r="GC516">
            <v>56000</v>
          </cell>
          <cell r="GD516">
            <v>6.8</v>
          </cell>
          <cell r="GE516">
            <v>29596</v>
          </cell>
          <cell r="GF516">
            <v>4.5999999999999996</v>
          </cell>
          <cell r="GG516">
            <v>33714</v>
          </cell>
          <cell r="GH516">
            <v>4.3</v>
          </cell>
          <cell r="GI516">
            <v>15520</v>
          </cell>
          <cell r="GJ516">
            <v>6.3</v>
          </cell>
          <cell r="GK516" t="str">
            <v>&amp;^%</v>
          </cell>
          <cell r="GL516" t="str">
            <v>&amp;^%</v>
          </cell>
          <cell r="GN516" t="str">
            <v>South Gloucestershire</v>
          </cell>
          <cell r="GO516" t="str">
            <v>E06000025</v>
          </cell>
          <cell r="GP516">
            <v>63000</v>
          </cell>
          <cell r="GQ516">
            <v>5.3</v>
          </cell>
          <cell r="GR516">
            <v>13.4</v>
          </cell>
          <cell r="GS516">
            <v>5.2</v>
          </cell>
          <cell r="GT516">
            <v>15.56</v>
          </cell>
          <cell r="GU516">
            <v>3.2</v>
          </cell>
          <cell r="GV516">
            <v>7.25</v>
          </cell>
          <cell r="GW516">
            <v>4.3</v>
          </cell>
          <cell r="GX516" t="str">
            <v>&amp;^%</v>
          </cell>
          <cell r="GY516" t="str">
            <v>&amp;^%</v>
          </cell>
        </row>
        <row r="517">
          <cell r="A517" t="str">
            <v>Swindon</v>
          </cell>
          <cell r="B517" t="str">
            <v>E06000030</v>
          </cell>
          <cell r="C517">
            <v>42000</v>
          </cell>
          <cell r="D517">
            <v>6.5</v>
          </cell>
          <cell r="E517">
            <v>571.9</v>
          </cell>
          <cell r="F517">
            <v>5.9</v>
          </cell>
          <cell r="G517">
            <v>693.6</v>
          </cell>
          <cell r="H517">
            <v>4.3</v>
          </cell>
          <cell r="I517">
            <v>312.39999999999998</v>
          </cell>
          <cell r="J517">
            <v>4.2</v>
          </cell>
          <cell r="K517" t="str">
            <v>&amp;^%</v>
          </cell>
          <cell r="L517" t="str">
            <v>&amp;^%</v>
          </cell>
          <cell r="N517" t="str">
            <v>Swindon</v>
          </cell>
          <cell r="O517" t="str">
            <v>E06000030</v>
          </cell>
          <cell r="P517">
            <v>67000</v>
          </cell>
          <cell r="Q517">
            <v>5</v>
          </cell>
          <cell r="R517">
            <v>37.5</v>
          </cell>
          <cell r="S517">
            <v>0.3</v>
          </cell>
          <cell r="T517">
            <v>38.4</v>
          </cell>
          <cell r="U517">
            <v>0.6</v>
          </cell>
          <cell r="V517">
            <v>35</v>
          </cell>
          <cell r="W517">
            <v>0</v>
          </cell>
          <cell r="X517">
            <v>42.5</v>
          </cell>
          <cell r="Y517">
            <v>12</v>
          </cell>
          <cell r="AA517" t="str">
            <v>Swindon</v>
          </cell>
          <cell r="AB517" t="str">
            <v>E06000030</v>
          </cell>
          <cell r="AC517">
            <v>60000</v>
          </cell>
          <cell r="AD517">
            <v>5.9</v>
          </cell>
          <cell r="AE517">
            <v>27075</v>
          </cell>
          <cell r="AF517">
            <v>5.0999999999999996</v>
          </cell>
          <cell r="AG517">
            <v>33862</v>
          </cell>
          <cell r="AH517">
            <v>5.6</v>
          </cell>
          <cell r="AI517">
            <v>14876</v>
          </cell>
          <cell r="AJ517">
            <v>4.3</v>
          </cell>
          <cell r="AK517" t="str">
            <v>&amp;^%</v>
          </cell>
          <cell r="AL517" t="str">
            <v>&amp;^%</v>
          </cell>
          <cell r="AN517" t="str">
            <v>Swindon</v>
          </cell>
          <cell r="AO517" t="str">
            <v>E06000030</v>
          </cell>
          <cell r="AP517">
            <v>67000</v>
          </cell>
          <cell r="AQ517">
            <v>5</v>
          </cell>
          <cell r="AR517">
            <v>13.42</v>
          </cell>
          <cell r="AS517">
            <v>5.0999999999999996</v>
          </cell>
          <cell r="AT517">
            <v>16.32</v>
          </cell>
          <cell r="AU517">
            <v>3.4</v>
          </cell>
          <cell r="AV517">
            <v>7.68</v>
          </cell>
          <cell r="AW517">
            <v>3</v>
          </cell>
          <cell r="AX517" t="str">
            <v>&amp;^%</v>
          </cell>
          <cell r="AY517" t="str">
            <v>&amp;^%</v>
          </cell>
          <cell r="BA517" t="str">
            <v>Swindon</v>
          </cell>
          <cell r="BB517" t="str">
            <v>E06000030</v>
          </cell>
          <cell r="BC517">
            <v>67000</v>
          </cell>
          <cell r="BD517">
            <v>5</v>
          </cell>
          <cell r="BE517">
            <v>520.79999999999995</v>
          </cell>
          <cell r="BF517">
            <v>4.3</v>
          </cell>
          <cell r="BG517">
            <v>626</v>
          </cell>
          <cell r="BH517">
            <v>3.3</v>
          </cell>
          <cell r="BI517">
            <v>294.39999999999998</v>
          </cell>
          <cell r="BJ517">
            <v>3</v>
          </cell>
          <cell r="BK517" t="str">
            <v>&amp;^%</v>
          </cell>
          <cell r="BL517" t="str">
            <v>&amp;^%</v>
          </cell>
          <cell r="BN517" t="str">
            <v>Swindon</v>
          </cell>
          <cell r="BO517" t="str">
            <v>E06000030</v>
          </cell>
          <cell r="BP517">
            <v>95000</v>
          </cell>
          <cell r="BQ517">
            <v>4.0999999999999996</v>
          </cell>
          <cell r="BR517">
            <v>36.4</v>
          </cell>
          <cell r="BS517">
            <v>1.4</v>
          </cell>
          <cell r="BT517">
            <v>32.299999999999997</v>
          </cell>
          <cell r="BU517">
            <v>1.4</v>
          </cell>
          <cell r="BV517">
            <v>14.2</v>
          </cell>
          <cell r="BW517">
            <v>6.5</v>
          </cell>
          <cell r="BX517">
            <v>41.1</v>
          </cell>
          <cell r="BY517">
            <v>5</v>
          </cell>
          <cell r="CA517" t="str">
            <v>Swindon</v>
          </cell>
          <cell r="CB517" t="str">
            <v>E06000030</v>
          </cell>
          <cell r="CC517">
            <v>85000</v>
          </cell>
          <cell r="CD517">
            <v>5.4</v>
          </cell>
          <cell r="CE517">
            <v>21078</v>
          </cell>
          <cell r="CF517">
            <v>7.1</v>
          </cell>
          <cell r="CG517">
            <v>26948</v>
          </cell>
          <cell r="CH517">
            <v>5.9</v>
          </cell>
          <cell r="CI517" t="str">
            <v>&amp;^%</v>
          </cell>
          <cell r="CJ517" t="str">
            <v>&amp;^%</v>
          </cell>
          <cell r="CK517" t="str">
            <v>&amp;^%</v>
          </cell>
          <cell r="CL517" t="str">
            <v>&amp;^%</v>
          </cell>
          <cell r="CN517" t="str">
            <v>Swindon</v>
          </cell>
          <cell r="CO517" t="str">
            <v>E06000030</v>
          </cell>
          <cell r="CP517">
            <v>95000</v>
          </cell>
          <cell r="CQ517">
            <v>4.0999999999999996</v>
          </cell>
          <cell r="CR517">
            <v>11.9</v>
          </cell>
          <cell r="CS517">
            <v>4.5</v>
          </cell>
          <cell r="CT517">
            <v>15.32</v>
          </cell>
          <cell r="CU517">
            <v>3.1</v>
          </cell>
          <cell r="CV517">
            <v>6.75</v>
          </cell>
          <cell r="CW517">
            <v>2</v>
          </cell>
          <cell r="CX517">
            <v>25.01</v>
          </cell>
          <cell r="CY517">
            <v>20</v>
          </cell>
          <cell r="DA517" t="str">
            <v>Swindon</v>
          </cell>
          <cell r="DB517" t="str">
            <v>E06000030</v>
          </cell>
          <cell r="DC517">
            <v>95000</v>
          </cell>
          <cell r="DD517">
            <v>4.0999999999999996</v>
          </cell>
          <cell r="DE517">
            <v>408.2</v>
          </cell>
          <cell r="DF517">
            <v>5.5</v>
          </cell>
          <cell r="DG517">
            <v>494.8</v>
          </cell>
          <cell r="DH517">
            <v>3.5</v>
          </cell>
          <cell r="DI517">
            <v>123.4</v>
          </cell>
          <cell r="DJ517">
            <v>7.8</v>
          </cell>
          <cell r="DK517">
            <v>915.4</v>
          </cell>
          <cell r="DL517">
            <v>20</v>
          </cell>
          <cell r="DN517" t="str">
            <v>Swindon</v>
          </cell>
          <cell r="DO517" t="str">
            <v>E06000030</v>
          </cell>
          <cell r="DP517">
            <v>25000</v>
          </cell>
          <cell r="DQ517">
            <v>7.8</v>
          </cell>
          <cell r="DR517">
            <v>37</v>
          </cell>
          <cell r="DS517">
            <v>0.5</v>
          </cell>
          <cell r="DT517">
            <v>36.9</v>
          </cell>
          <cell r="DU517">
            <v>0.7</v>
          </cell>
          <cell r="DV517">
            <v>32.5</v>
          </cell>
          <cell r="DW517">
            <v>2.9</v>
          </cell>
          <cell r="DX517" t="str">
            <v>&amp;^%</v>
          </cell>
          <cell r="DY517" t="str">
            <v>&amp;^%</v>
          </cell>
          <cell r="EA517" t="str">
            <v>Swindon</v>
          </cell>
          <cell r="EB517" t="str">
            <v>E06000030</v>
          </cell>
          <cell r="EC517">
            <v>24000</v>
          </cell>
          <cell r="ED517">
            <v>9</v>
          </cell>
          <cell r="EE517">
            <v>22064</v>
          </cell>
          <cell r="EF517">
            <v>8.4</v>
          </cell>
          <cell r="EG517">
            <v>26211</v>
          </cell>
          <cell r="EH517">
            <v>5</v>
          </cell>
          <cell r="EI517">
            <v>13843</v>
          </cell>
          <cell r="EJ517">
            <v>5.7</v>
          </cell>
          <cell r="EK517" t="str">
            <v>&amp;^%</v>
          </cell>
          <cell r="EL517" t="str">
            <v>&amp;^%</v>
          </cell>
          <cell r="EN517" t="str">
            <v>Swindon</v>
          </cell>
          <cell r="EO517" t="str">
            <v>E06000030</v>
          </cell>
          <cell r="EP517">
            <v>25000</v>
          </cell>
          <cell r="EQ517">
            <v>7.8</v>
          </cell>
          <cell r="ER517">
            <v>12.18</v>
          </cell>
          <cell r="ES517">
            <v>6.6</v>
          </cell>
          <cell r="ET517">
            <v>13.96</v>
          </cell>
          <cell r="EU517">
            <v>4.2</v>
          </cell>
          <cell r="EV517">
            <v>7.37</v>
          </cell>
          <cell r="EW517">
            <v>3.8</v>
          </cell>
          <cell r="EX517" t="str">
            <v>&amp;^%</v>
          </cell>
          <cell r="EY517" t="str">
            <v>&amp;^%</v>
          </cell>
          <cell r="FA517" t="str">
            <v>Swindon</v>
          </cell>
          <cell r="FB517" t="str">
            <v>E06000030</v>
          </cell>
          <cell r="FC517">
            <v>25000</v>
          </cell>
          <cell r="FD517">
            <v>7.8</v>
          </cell>
          <cell r="FE517">
            <v>451.5</v>
          </cell>
          <cell r="FF517">
            <v>5.6</v>
          </cell>
          <cell r="FG517">
            <v>514.5</v>
          </cell>
          <cell r="FH517">
            <v>4.2</v>
          </cell>
          <cell r="FI517">
            <v>270.5</v>
          </cell>
          <cell r="FJ517">
            <v>4.2</v>
          </cell>
          <cell r="FK517" t="str">
            <v>&amp;^%</v>
          </cell>
          <cell r="FL517" t="str">
            <v>&amp;^%</v>
          </cell>
          <cell r="FN517" t="str">
            <v>Swindon</v>
          </cell>
          <cell r="FO517" t="str">
            <v>E06000030</v>
          </cell>
          <cell r="FP517">
            <v>42000</v>
          </cell>
          <cell r="FQ517">
            <v>6.5</v>
          </cell>
          <cell r="FR517">
            <v>37.5</v>
          </cell>
          <cell r="FS517">
            <v>0.9</v>
          </cell>
          <cell r="FT517">
            <v>39.299999999999997</v>
          </cell>
          <cell r="FU517">
            <v>0.9</v>
          </cell>
          <cell r="FV517">
            <v>35</v>
          </cell>
          <cell r="FW517">
            <v>0</v>
          </cell>
          <cell r="FX517" t="str">
            <v>&amp;^%</v>
          </cell>
          <cell r="FY517" t="str">
            <v>&amp;^%</v>
          </cell>
          <cell r="GA517" t="str">
            <v>Swindon</v>
          </cell>
          <cell r="GB517" t="str">
            <v>E06000030</v>
          </cell>
          <cell r="GC517">
            <v>37000</v>
          </cell>
          <cell r="GD517">
            <v>7.7</v>
          </cell>
          <cell r="GE517">
            <v>29903</v>
          </cell>
          <cell r="GF517">
            <v>6.7</v>
          </cell>
          <cell r="GG517">
            <v>38735</v>
          </cell>
          <cell r="GH517">
            <v>7.6</v>
          </cell>
          <cell r="GI517">
            <v>16756</v>
          </cell>
          <cell r="GJ517">
            <v>5</v>
          </cell>
          <cell r="GK517" t="str">
            <v>&amp;^%</v>
          </cell>
          <cell r="GL517" t="str">
            <v>&amp;^%</v>
          </cell>
          <cell r="GN517" t="str">
            <v>Swindon</v>
          </cell>
          <cell r="GO517" t="str">
            <v>E06000030</v>
          </cell>
          <cell r="GP517">
            <v>42000</v>
          </cell>
          <cell r="GQ517">
            <v>6.5</v>
          </cell>
          <cell r="GR517">
            <v>14.62</v>
          </cell>
          <cell r="GS517">
            <v>7.3</v>
          </cell>
          <cell r="GT517">
            <v>17.66</v>
          </cell>
          <cell r="GU517">
            <v>4.5</v>
          </cell>
          <cell r="GV517">
            <v>8.08</v>
          </cell>
          <cell r="GW517">
            <v>4.4000000000000004</v>
          </cell>
          <cell r="GX517" t="str">
            <v>&amp;^%</v>
          </cell>
          <cell r="GY517" t="str">
            <v>&amp;^%</v>
          </cell>
        </row>
        <row r="518">
          <cell r="A518" t="str">
            <v>Torbay</v>
          </cell>
          <cell r="B518" t="str">
            <v>E06000027</v>
          </cell>
          <cell r="C518">
            <v>15000</v>
          </cell>
          <cell r="D518">
            <v>10.9</v>
          </cell>
          <cell r="E518">
            <v>392.1</v>
          </cell>
          <cell r="F518">
            <v>8</v>
          </cell>
          <cell r="G518">
            <v>463.2</v>
          </cell>
          <cell r="H518">
            <v>6.5</v>
          </cell>
          <cell r="I518">
            <v>250.2</v>
          </cell>
          <cell r="J518">
            <v>9.6999999999999993</v>
          </cell>
          <cell r="K518" t="str">
            <v>&amp;^%</v>
          </cell>
          <cell r="L518" t="str">
            <v>&amp;^%</v>
          </cell>
          <cell r="N518" t="str">
            <v>Torbay</v>
          </cell>
          <cell r="O518" t="str">
            <v>E06000027</v>
          </cell>
          <cell r="P518">
            <v>27000</v>
          </cell>
          <cell r="Q518">
            <v>7.9</v>
          </cell>
          <cell r="R518">
            <v>37.5</v>
          </cell>
          <cell r="S518">
            <v>1.1000000000000001</v>
          </cell>
          <cell r="T518">
            <v>38.700000000000003</v>
          </cell>
          <cell r="U518">
            <v>1.1000000000000001</v>
          </cell>
          <cell r="V518">
            <v>32.5</v>
          </cell>
          <cell r="W518">
            <v>2.4</v>
          </cell>
          <cell r="X518" t="str">
            <v>&amp;^%</v>
          </cell>
          <cell r="Y518" t="str">
            <v>&amp;^%</v>
          </cell>
          <cell r="AA518" t="str">
            <v>Torbay</v>
          </cell>
          <cell r="AB518" t="str">
            <v>E06000027</v>
          </cell>
          <cell r="AC518">
            <v>23000</v>
          </cell>
          <cell r="AD518">
            <v>9.5</v>
          </cell>
          <cell r="AE518">
            <v>21520</v>
          </cell>
          <cell r="AF518">
            <v>7</v>
          </cell>
          <cell r="AG518">
            <v>24897</v>
          </cell>
          <cell r="AH518">
            <v>6.1</v>
          </cell>
          <cell r="AI518">
            <v>12729</v>
          </cell>
          <cell r="AJ518">
            <v>12</v>
          </cell>
          <cell r="AK518" t="str">
            <v>&amp;^%</v>
          </cell>
          <cell r="AL518" t="str">
            <v>&amp;^%</v>
          </cell>
          <cell r="AN518" t="str">
            <v>Torbay</v>
          </cell>
          <cell r="AO518" t="str">
            <v>E06000027</v>
          </cell>
          <cell r="AP518">
            <v>27000</v>
          </cell>
          <cell r="AQ518">
            <v>7.9</v>
          </cell>
          <cell r="AR518">
            <v>10.55</v>
          </cell>
          <cell r="AS518">
            <v>7.5</v>
          </cell>
          <cell r="AT518">
            <v>12.37</v>
          </cell>
          <cell r="AU518">
            <v>5</v>
          </cell>
          <cell r="AV518">
            <v>6.5</v>
          </cell>
          <cell r="AW518">
            <v>2.6</v>
          </cell>
          <cell r="AX518" t="str">
            <v>&amp;^%</v>
          </cell>
          <cell r="AY518" t="str">
            <v>&amp;^%</v>
          </cell>
          <cell r="BA518" t="str">
            <v>Torbay</v>
          </cell>
          <cell r="BB518" t="str">
            <v>E06000027</v>
          </cell>
          <cell r="BC518">
            <v>27000</v>
          </cell>
          <cell r="BD518">
            <v>7.9</v>
          </cell>
          <cell r="BE518">
            <v>412.9</v>
          </cell>
          <cell r="BF518">
            <v>6.6</v>
          </cell>
          <cell r="BG518">
            <v>479.3</v>
          </cell>
          <cell r="BH518">
            <v>4.9000000000000004</v>
          </cell>
          <cell r="BI518">
            <v>256</v>
          </cell>
          <cell r="BJ518">
            <v>6.3</v>
          </cell>
          <cell r="BK518" t="str">
            <v>&amp;^%</v>
          </cell>
          <cell r="BL518" t="str">
            <v>&amp;^%</v>
          </cell>
          <cell r="BN518" t="str">
            <v>Torbay</v>
          </cell>
          <cell r="BO518" t="str">
            <v>E06000027</v>
          </cell>
          <cell r="BP518">
            <v>43000</v>
          </cell>
          <cell r="BQ518">
            <v>6.2</v>
          </cell>
          <cell r="BR518">
            <v>35.299999999999997</v>
          </cell>
          <cell r="BS518">
            <v>3.8</v>
          </cell>
          <cell r="BT518">
            <v>31.1</v>
          </cell>
          <cell r="BU518">
            <v>2.4</v>
          </cell>
          <cell r="BV518">
            <v>13.5</v>
          </cell>
          <cell r="BW518">
            <v>13</v>
          </cell>
          <cell r="BX518" t="str">
            <v>&amp;^%</v>
          </cell>
          <cell r="BY518" t="str">
            <v>&amp;^%</v>
          </cell>
          <cell r="CA518" t="str">
            <v>Torbay</v>
          </cell>
          <cell r="CB518" t="str">
            <v>E06000027</v>
          </cell>
          <cell r="CC518">
            <v>38000</v>
          </cell>
          <cell r="CD518">
            <v>7.4</v>
          </cell>
          <cell r="CE518">
            <v>16560</v>
          </cell>
          <cell r="CF518">
            <v>6.7</v>
          </cell>
          <cell r="CG518">
            <v>19100</v>
          </cell>
          <cell r="CH518">
            <v>5.9</v>
          </cell>
          <cell r="CI518">
            <v>5555</v>
          </cell>
          <cell r="CJ518">
            <v>19</v>
          </cell>
          <cell r="CK518" t="str">
            <v>&amp;^%</v>
          </cell>
          <cell r="CL518" t="str">
            <v>&amp;^%</v>
          </cell>
          <cell r="CN518" t="str">
            <v>Torbay</v>
          </cell>
          <cell r="CO518" t="str">
            <v>E06000027</v>
          </cell>
          <cell r="CP518">
            <v>43000</v>
          </cell>
          <cell r="CQ518">
            <v>6.2</v>
          </cell>
          <cell r="CR518">
            <v>9.24</v>
          </cell>
          <cell r="CS518">
            <v>6.3</v>
          </cell>
          <cell r="CT518">
            <v>11.78</v>
          </cell>
          <cell r="CU518">
            <v>4.3</v>
          </cell>
          <cell r="CV518">
            <v>6.08</v>
          </cell>
          <cell r="CW518">
            <v>1.1000000000000001</v>
          </cell>
          <cell r="CX518" t="str">
            <v>&amp;^%</v>
          </cell>
          <cell r="CY518" t="str">
            <v>&amp;^%</v>
          </cell>
          <cell r="DA518" t="str">
            <v>Torbay</v>
          </cell>
          <cell r="DB518" t="str">
            <v>E06000027</v>
          </cell>
          <cell r="DC518">
            <v>43000</v>
          </cell>
          <cell r="DD518">
            <v>6.2</v>
          </cell>
          <cell r="DE518">
            <v>317.8</v>
          </cell>
          <cell r="DF518">
            <v>5.4</v>
          </cell>
          <cell r="DG518">
            <v>366.7</v>
          </cell>
          <cell r="DH518">
            <v>5</v>
          </cell>
          <cell r="DI518">
            <v>97.2</v>
          </cell>
          <cell r="DJ518">
            <v>18</v>
          </cell>
          <cell r="DK518" t="str">
            <v>&amp;^%</v>
          </cell>
          <cell r="DL518" t="str">
            <v>&amp;^%</v>
          </cell>
          <cell r="DN518" t="str">
            <v>Torbay</v>
          </cell>
          <cell r="DO518" t="str">
            <v>E06000027</v>
          </cell>
          <cell r="DP518">
            <v>12000</v>
          </cell>
          <cell r="DQ518">
            <v>11.5</v>
          </cell>
          <cell r="DR518">
            <v>37.5</v>
          </cell>
          <cell r="DS518">
            <v>0.6</v>
          </cell>
          <cell r="DT518">
            <v>37.5</v>
          </cell>
          <cell r="DU518">
            <v>1.6</v>
          </cell>
          <cell r="DV518">
            <v>32.5</v>
          </cell>
          <cell r="DW518">
            <v>2</v>
          </cell>
          <cell r="DX518" t="str">
            <v>&amp;^%</v>
          </cell>
          <cell r="DY518" t="str">
            <v>&amp;^%</v>
          </cell>
          <cell r="EA518" t="str">
            <v>Torbay</v>
          </cell>
          <cell r="EB518" t="str">
            <v>E06000027</v>
          </cell>
          <cell r="EC518">
            <v>11000</v>
          </cell>
          <cell r="ED518">
            <v>13.3</v>
          </cell>
          <cell r="EE518">
            <v>21922</v>
          </cell>
          <cell r="EF518">
            <v>11</v>
          </cell>
          <cell r="EG518">
            <v>25858</v>
          </cell>
          <cell r="EH518">
            <v>8.6999999999999993</v>
          </cell>
          <cell r="EI518" t="str">
            <v>&amp;^%</v>
          </cell>
          <cell r="EJ518" t="str">
            <v>&amp;^%</v>
          </cell>
          <cell r="EK518" t="str">
            <v>&amp;^%</v>
          </cell>
          <cell r="EL518" t="str">
            <v>&amp;^%</v>
          </cell>
          <cell r="EN518" t="str">
            <v>Torbay</v>
          </cell>
          <cell r="EO518" t="str">
            <v>E06000027</v>
          </cell>
          <cell r="EP518">
            <v>12000</v>
          </cell>
          <cell r="EQ518">
            <v>11.5</v>
          </cell>
          <cell r="ER518">
            <v>11.1</v>
          </cell>
          <cell r="ES518">
            <v>12</v>
          </cell>
          <cell r="ET518">
            <v>13.31</v>
          </cell>
          <cell r="EU518">
            <v>7.5</v>
          </cell>
          <cell r="EV518">
            <v>6.59</v>
          </cell>
          <cell r="EW518">
            <v>3.4</v>
          </cell>
          <cell r="EX518" t="str">
            <v>&amp;^%</v>
          </cell>
          <cell r="EY518" t="str">
            <v>&amp;^%</v>
          </cell>
          <cell r="FA518" t="str">
            <v>Torbay</v>
          </cell>
          <cell r="FB518" t="str">
            <v>E06000027</v>
          </cell>
          <cell r="FC518">
            <v>12000</v>
          </cell>
          <cell r="FD518">
            <v>11.5</v>
          </cell>
          <cell r="FE518">
            <v>417.9</v>
          </cell>
          <cell r="FF518">
            <v>11</v>
          </cell>
          <cell r="FG518">
            <v>499</v>
          </cell>
          <cell r="FH518">
            <v>7.4</v>
          </cell>
          <cell r="FI518">
            <v>259.39999999999998</v>
          </cell>
          <cell r="FJ518">
            <v>8</v>
          </cell>
          <cell r="FK518" t="str">
            <v>&amp;^%</v>
          </cell>
          <cell r="FL518" t="str">
            <v>&amp;^%</v>
          </cell>
          <cell r="FN518" t="str">
            <v>Torbay</v>
          </cell>
          <cell r="FO518" t="str">
            <v>E06000027</v>
          </cell>
          <cell r="FP518">
            <v>15000</v>
          </cell>
          <cell r="FQ518">
            <v>10.9</v>
          </cell>
          <cell r="FR518">
            <v>39</v>
          </cell>
          <cell r="FS518">
            <v>1.6</v>
          </cell>
          <cell r="FT518">
            <v>39.700000000000003</v>
          </cell>
          <cell r="FU518">
            <v>1.5</v>
          </cell>
          <cell r="FV518">
            <v>34.5</v>
          </cell>
          <cell r="FW518">
            <v>4.0999999999999996</v>
          </cell>
          <cell r="FX518" t="str">
            <v>&amp;^%</v>
          </cell>
          <cell r="FY518" t="str">
            <v>&amp;^%</v>
          </cell>
          <cell r="GA518" t="str">
            <v>Torbay</v>
          </cell>
          <cell r="GB518" t="str">
            <v>E06000027</v>
          </cell>
          <cell r="GC518">
            <v>12000</v>
          </cell>
          <cell r="GD518">
            <v>13.5</v>
          </cell>
          <cell r="GE518">
            <v>19773</v>
          </cell>
          <cell r="GF518">
            <v>9.5</v>
          </cell>
          <cell r="GG518">
            <v>23986</v>
          </cell>
          <cell r="GH518">
            <v>8.5</v>
          </cell>
          <cell r="GI518" t="str">
            <v>&amp;^%</v>
          </cell>
          <cell r="GJ518" t="str">
            <v>&amp;^%</v>
          </cell>
          <cell r="GK518" t="str">
            <v>&amp;^%</v>
          </cell>
          <cell r="GL518" t="str">
            <v>&amp;^%</v>
          </cell>
          <cell r="GN518" t="str">
            <v>Torbay</v>
          </cell>
          <cell r="GO518" t="str">
            <v>E06000027</v>
          </cell>
          <cell r="GP518">
            <v>15000</v>
          </cell>
          <cell r="GQ518">
            <v>10.9</v>
          </cell>
          <cell r="GR518">
            <v>9.84</v>
          </cell>
          <cell r="GS518">
            <v>8.6999999999999993</v>
          </cell>
          <cell r="GT518">
            <v>11.65</v>
          </cell>
          <cell r="GU518">
            <v>6.6</v>
          </cell>
          <cell r="GV518">
            <v>6.14</v>
          </cell>
          <cell r="GW518">
            <v>6.2</v>
          </cell>
          <cell r="GX518" t="str">
            <v>&amp;^%</v>
          </cell>
          <cell r="GY518" t="str">
            <v>&amp;^%</v>
          </cell>
        </row>
        <row r="519">
          <cell r="A519" t="str">
            <v>Wiltshire</v>
          </cell>
          <cell r="B519" t="str">
            <v>E06000054</v>
          </cell>
          <cell r="C519">
            <v>75000</v>
          </cell>
          <cell r="D519">
            <v>4.9000000000000004</v>
          </cell>
          <cell r="E519">
            <v>493.8</v>
          </cell>
          <cell r="F519">
            <v>3.9</v>
          </cell>
          <cell r="G519">
            <v>589.9</v>
          </cell>
          <cell r="H519">
            <v>3</v>
          </cell>
          <cell r="I519">
            <v>292.2</v>
          </cell>
          <cell r="J519">
            <v>2.5</v>
          </cell>
          <cell r="K519" t="str">
            <v>&amp;^%</v>
          </cell>
          <cell r="L519" t="str">
            <v>&amp;^%</v>
          </cell>
          <cell r="N519" t="str">
            <v>Wiltshire</v>
          </cell>
          <cell r="O519" t="str">
            <v>E06000054</v>
          </cell>
          <cell r="P519">
            <v>124000</v>
          </cell>
          <cell r="Q519">
            <v>3.7</v>
          </cell>
          <cell r="R519">
            <v>37.5</v>
          </cell>
          <cell r="S519">
            <v>1</v>
          </cell>
          <cell r="T519">
            <v>39.299999999999997</v>
          </cell>
          <cell r="U519">
            <v>0.6</v>
          </cell>
          <cell r="V519">
            <v>33.1</v>
          </cell>
          <cell r="W519">
            <v>1.9</v>
          </cell>
          <cell r="X519">
            <v>45.9</v>
          </cell>
          <cell r="Y519">
            <v>7.1</v>
          </cell>
          <cell r="AA519" t="str">
            <v>Wiltshire</v>
          </cell>
          <cell r="AB519" t="str">
            <v>E06000054</v>
          </cell>
          <cell r="AC519">
            <v>109000</v>
          </cell>
          <cell r="AD519">
            <v>5.5</v>
          </cell>
          <cell r="AE519">
            <v>23810</v>
          </cell>
          <cell r="AF519">
            <v>5.6</v>
          </cell>
          <cell r="AG519">
            <v>28711</v>
          </cell>
          <cell r="AH519">
            <v>3.8</v>
          </cell>
          <cell r="AI519">
            <v>14091</v>
          </cell>
          <cell r="AJ519">
            <v>6.6</v>
          </cell>
          <cell r="AK519" t="str">
            <v>&amp;^%</v>
          </cell>
          <cell r="AL519" t="str">
            <v>&amp;^%</v>
          </cell>
          <cell r="AN519" t="str">
            <v>Wiltshire</v>
          </cell>
          <cell r="AO519" t="str">
            <v>E06000054</v>
          </cell>
          <cell r="AP519">
            <v>124000</v>
          </cell>
          <cell r="AQ519">
            <v>3.7</v>
          </cell>
          <cell r="AR519">
            <v>11.44</v>
          </cell>
          <cell r="AS519">
            <v>2.6</v>
          </cell>
          <cell r="AT519">
            <v>13.99</v>
          </cell>
          <cell r="AU519">
            <v>2.2999999999999998</v>
          </cell>
          <cell r="AV519">
            <v>7.2</v>
          </cell>
          <cell r="AW519">
            <v>1.9</v>
          </cell>
          <cell r="AX519">
            <v>23.32</v>
          </cell>
          <cell r="AY519">
            <v>16</v>
          </cell>
          <cell r="BA519" t="str">
            <v>Wiltshire</v>
          </cell>
          <cell r="BB519" t="str">
            <v>E06000054</v>
          </cell>
          <cell r="BC519">
            <v>124000</v>
          </cell>
          <cell r="BD519">
            <v>3.7</v>
          </cell>
          <cell r="BE519">
            <v>457.8</v>
          </cell>
          <cell r="BF519">
            <v>3.3</v>
          </cell>
          <cell r="BG519">
            <v>549.79999999999995</v>
          </cell>
          <cell r="BH519">
            <v>2.2999999999999998</v>
          </cell>
          <cell r="BI519">
            <v>280.2</v>
          </cell>
          <cell r="BJ519">
            <v>1.6</v>
          </cell>
          <cell r="BK519">
            <v>872.8</v>
          </cell>
          <cell r="BL519">
            <v>14</v>
          </cell>
          <cell r="BN519" t="str">
            <v>Wiltshire</v>
          </cell>
          <cell r="BO519" t="str">
            <v>E06000054</v>
          </cell>
          <cell r="BP519">
            <v>182000</v>
          </cell>
          <cell r="BQ519">
            <v>3</v>
          </cell>
          <cell r="BR519">
            <v>37</v>
          </cell>
          <cell r="BS519">
            <v>0</v>
          </cell>
          <cell r="BT519">
            <v>32.200000000000003</v>
          </cell>
          <cell r="BU519">
            <v>1.2</v>
          </cell>
          <cell r="BV519">
            <v>12.5</v>
          </cell>
          <cell r="BW519">
            <v>7.3</v>
          </cell>
          <cell r="BX519">
            <v>43.2</v>
          </cell>
          <cell r="BY519">
            <v>4.9000000000000004</v>
          </cell>
          <cell r="CA519" t="str">
            <v>Wiltshire</v>
          </cell>
          <cell r="CB519" t="str">
            <v>E06000054</v>
          </cell>
          <cell r="CC519">
            <v>159000</v>
          </cell>
          <cell r="CD519">
            <v>4.5</v>
          </cell>
          <cell r="CE519">
            <v>19182</v>
          </cell>
          <cell r="CF519">
            <v>4.3</v>
          </cell>
          <cell r="CG519">
            <v>22738</v>
          </cell>
          <cell r="CH519">
            <v>3.7</v>
          </cell>
          <cell r="CI519">
            <v>5266</v>
          </cell>
          <cell r="CJ519">
            <v>13</v>
          </cell>
          <cell r="CK519" t="str">
            <v>&amp;^%</v>
          </cell>
          <cell r="CL519" t="str">
            <v>&amp;^%</v>
          </cell>
          <cell r="CN519" t="str">
            <v>Wiltshire</v>
          </cell>
          <cell r="CO519" t="str">
            <v>E06000054</v>
          </cell>
          <cell r="CP519">
            <v>182000</v>
          </cell>
          <cell r="CQ519">
            <v>3</v>
          </cell>
          <cell r="CR519">
            <v>10.49</v>
          </cell>
          <cell r="CS519">
            <v>2.5</v>
          </cell>
          <cell r="CT519">
            <v>13.36</v>
          </cell>
          <cell r="CU519">
            <v>2.1</v>
          </cell>
          <cell r="CV519">
            <v>6.45</v>
          </cell>
          <cell r="CW519">
            <v>1.2</v>
          </cell>
          <cell r="CX519">
            <v>22.36</v>
          </cell>
          <cell r="CY519">
            <v>11</v>
          </cell>
          <cell r="DA519" t="str">
            <v>Wiltshire</v>
          </cell>
          <cell r="DB519" t="str">
            <v>E06000054</v>
          </cell>
          <cell r="DC519">
            <v>182000</v>
          </cell>
          <cell r="DD519">
            <v>3</v>
          </cell>
          <cell r="DE519">
            <v>366.3</v>
          </cell>
          <cell r="DF519">
            <v>3.1</v>
          </cell>
          <cell r="DG519">
            <v>429.6</v>
          </cell>
          <cell r="DH519">
            <v>2.4</v>
          </cell>
          <cell r="DI519">
            <v>104</v>
          </cell>
          <cell r="DJ519">
            <v>6.9</v>
          </cell>
          <cell r="DK519">
            <v>803.2</v>
          </cell>
          <cell r="DL519">
            <v>10</v>
          </cell>
          <cell r="DN519" t="str">
            <v>Wiltshire</v>
          </cell>
          <cell r="DO519" t="str">
            <v>E06000054</v>
          </cell>
          <cell r="DP519">
            <v>49000</v>
          </cell>
          <cell r="DQ519">
            <v>5.7</v>
          </cell>
          <cell r="DR519">
            <v>37.1</v>
          </cell>
          <cell r="DS519">
            <v>0.4</v>
          </cell>
          <cell r="DT519">
            <v>37.700000000000003</v>
          </cell>
          <cell r="DU519">
            <v>0.8</v>
          </cell>
          <cell r="DV519">
            <v>32.5</v>
          </cell>
          <cell r="DW519">
            <v>1.1000000000000001</v>
          </cell>
          <cell r="DX519" t="str">
            <v>&amp;^%</v>
          </cell>
          <cell r="DY519" t="str">
            <v>&amp;^%</v>
          </cell>
          <cell r="EA519" t="str">
            <v>Wiltshire</v>
          </cell>
          <cell r="EB519" t="str">
            <v>E06000054</v>
          </cell>
          <cell r="EC519">
            <v>41000</v>
          </cell>
          <cell r="ED519">
            <v>9.1</v>
          </cell>
          <cell r="EE519">
            <v>19953</v>
          </cell>
          <cell r="EF519">
            <v>7.2</v>
          </cell>
          <cell r="EG519">
            <v>24890</v>
          </cell>
          <cell r="EH519">
            <v>7</v>
          </cell>
          <cell r="EI519" t="str">
            <v>&amp;^%</v>
          </cell>
          <cell r="EJ519" t="str">
            <v>&amp;^%</v>
          </cell>
          <cell r="EK519" t="str">
            <v>&amp;^%</v>
          </cell>
          <cell r="EL519" t="str">
            <v>&amp;^%</v>
          </cell>
          <cell r="EN519" t="str">
            <v>Wiltshire</v>
          </cell>
          <cell r="EO519" t="str">
            <v>E06000054</v>
          </cell>
          <cell r="EP519">
            <v>49000</v>
          </cell>
          <cell r="EQ519">
            <v>5.7</v>
          </cell>
          <cell r="ER519">
            <v>10.87</v>
          </cell>
          <cell r="ES519">
            <v>4.3</v>
          </cell>
          <cell r="ET519">
            <v>12.94</v>
          </cell>
          <cell r="EU519">
            <v>3.6</v>
          </cell>
          <cell r="EV519">
            <v>6.91</v>
          </cell>
          <cell r="EW519">
            <v>2.8</v>
          </cell>
          <cell r="EX519" t="str">
            <v>&amp;^%</v>
          </cell>
          <cell r="EY519" t="str">
            <v>&amp;^%</v>
          </cell>
          <cell r="FA519" t="str">
            <v>Wiltshire</v>
          </cell>
          <cell r="FB519" t="str">
            <v>E06000054</v>
          </cell>
          <cell r="FC519">
            <v>49000</v>
          </cell>
          <cell r="FD519">
            <v>5.7</v>
          </cell>
          <cell r="FE519">
            <v>407.7</v>
          </cell>
          <cell r="FF519">
            <v>4.4000000000000004</v>
          </cell>
          <cell r="FG519">
            <v>488.4</v>
          </cell>
          <cell r="FH519">
            <v>3.5</v>
          </cell>
          <cell r="FI519">
            <v>256.8</v>
          </cell>
          <cell r="FJ519">
            <v>4.0999999999999996</v>
          </cell>
          <cell r="FK519" t="str">
            <v>&amp;^%</v>
          </cell>
          <cell r="FL519" t="str">
            <v>&amp;^%</v>
          </cell>
          <cell r="FN519" t="str">
            <v>Wiltshire</v>
          </cell>
          <cell r="FO519" t="str">
            <v>E06000054</v>
          </cell>
          <cell r="FP519">
            <v>75000</v>
          </cell>
          <cell r="FQ519">
            <v>4.9000000000000004</v>
          </cell>
          <cell r="FR519">
            <v>39.1</v>
          </cell>
          <cell r="FS519">
            <v>1.5</v>
          </cell>
          <cell r="FT519">
            <v>40.299999999999997</v>
          </cell>
          <cell r="FU519">
            <v>0.8</v>
          </cell>
          <cell r="FV519">
            <v>35</v>
          </cell>
          <cell r="FW519">
            <v>0.7</v>
          </cell>
          <cell r="FX519">
            <v>48</v>
          </cell>
          <cell r="FY519">
            <v>16</v>
          </cell>
          <cell r="GA519" t="str">
            <v>Wiltshire</v>
          </cell>
          <cell r="GB519" t="str">
            <v>E06000054</v>
          </cell>
          <cell r="GC519">
            <v>67000</v>
          </cell>
          <cell r="GD519">
            <v>6.9</v>
          </cell>
          <cell r="GE519">
            <v>26378</v>
          </cell>
          <cell r="GF519">
            <v>6.5</v>
          </cell>
          <cell r="GG519">
            <v>31064</v>
          </cell>
          <cell r="GH519">
            <v>4.4000000000000004</v>
          </cell>
          <cell r="GI519">
            <v>15288</v>
          </cell>
          <cell r="GJ519">
            <v>7</v>
          </cell>
          <cell r="GK519" t="str">
            <v>&amp;^%</v>
          </cell>
          <cell r="GL519" t="str">
            <v>&amp;^%</v>
          </cell>
          <cell r="GN519" t="str">
            <v>Wiltshire</v>
          </cell>
          <cell r="GO519" t="str">
            <v>E06000054</v>
          </cell>
          <cell r="GP519">
            <v>75000</v>
          </cell>
          <cell r="GQ519">
            <v>4.9000000000000004</v>
          </cell>
          <cell r="GR519">
            <v>11.99</v>
          </cell>
          <cell r="GS519">
            <v>3.5</v>
          </cell>
          <cell r="GT519">
            <v>14.62</v>
          </cell>
          <cell r="GU519">
            <v>3</v>
          </cell>
          <cell r="GV519">
            <v>7.52</v>
          </cell>
          <cell r="GW519">
            <v>3</v>
          </cell>
          <cell r="GX519" t="str">
            <v>&amp;^%</v>
          </cell>
          <cell r="GY519" t="str">
            <v>&amp;^%</v>
          </cell>
        </row>
        <row r="520">
          <cell r="A520" t="str">
            <v>East Devon</v>
          </cell>
          <cell r="B520" t="str">
            <v>E07000040</v>
          </cell>
          <cell r="C520">
            <v>17000</v>
          </cell>
          <cell r="D520">
            <v>10.3</v>
          </cell>
          <cell r="E520">
            <v>460</v>
          </cell>
          <cell r="F520">
            <v>7.1</v>
          </cell>
          <cell r="G520">
            <v>546.20000000000005</v>
          </cell>
          <cell r="H520">
            <v>6.3</v>
          </cell>
          <cell r="I520">
            <v>306.2</v>
          </cell>
          <cell r="J520">
            <v>7.3</v>
          </cell>
          <cell r="K520" t="str">
            <v>&amp;^%</v>
          </cell>
          <cell r="L520" t="str">
            <v>&amp;^%</v>
          </cell>
          <cell r="N520" t="str">
            <v>East Devon</v>
          </cell>
          <cell r="O520" t="str">
            <v>E07000040</v>
          </cell>
          <cell r="P520">
            <v>26000</v>
          </cell>
          <cell r="Q520">
            <v>8.1</v>
          </cell>
          <cell r="R520">
            <v>39</v>
          </cell>
          <cell r="S520">
            <v>1.4</v>
          </cell>
          <cell r="T520">
            <v>40.1</v>
          </cell>
          <cell r="U520">
            <v>1.2</v>
          </cell>
          <cell r="V520">
            <v>35</v>
          </cell>
          <cell r="W520">
            <v>2.2000000000000002</v>
          </cell>
          <cell r="X520" t="str">
            <v>&amp;^%</v>
          </cell>
          <cell r="Y520" t="str">
            <v>&amp;^%</v>
          </cell>
          <cell r="AA520" t="str">
            <v>East Devon</v>
          </cell>
          <cell r="AB520" t="str">
            <v>E07000040</v>
          </cell>
          <cell r="AC520">
            <v>24000</v>
          </cell>
          <cell r="AD520">
            <v>18.7</v>
          </cell>
          <cell r="AE520">
            <v>21222</v>
          </cell>
          <cell r="AF520">
            <v>20</v>
          </cell>
          <cell r="AG520">
            <v>25421</v>
          </cell>
          <cell r="AH520">
            <v>14</v>
          </cell>
          <cell r="AI520" t="str">
            <v>&amp;^%</v>
          </cell>
          <cell r="AJ520" t="str">
            <v>&amp;^%</v>
          </cell>
          <cell r="AK520" t="str">
            <v>&amp;^%</v>
          </cell>
          <cell r="AL520" t="str">
            <v>&amp;^%</v>
          </cell>
          <cell r="AN520" t="str">
            <v>East Devon</v>
          </cell>
          <cell r="AO520" t="str">
            <v>E07000040</v>
          </cell>
          <cell r="AP520">
            <v>26000</v>
          </cell>
          <cell r="AQ520">
            <v>8.1</v>
          </cell>
          <cell r="AR520">
            <v>10.31</v>
          </cell>
          <cell r="AS520">
            <v>3.7</v>
          </cell>
          <cell r="AT520">
            <v>12.3</v>
          </cell>
          <cell r="AU520">
            <v>5.0999999999999996</v>
          </cell>
          <cell r="AV520">
            <v>7</v>
          </cell>
          <cell r="AW520">
            <v>3.4</v>
          </cell>
          <cell r="AX520" t="str">
            <v>&amp;^%</v>
          </cell>
          <cell r="AY520" t="str">
            <v>&amp;^%</v>
          </cell>
          <cell r="BA520" t="str">
            <v>East Devon</v>
          </cell>
          <cell r="BB520" t="str">
            <v>E07000040</v>
          </cell>
          <cell r="BC520">
            <v>26000</v>
          </cell>
          <cell r="BD520">
            <v>8.1</v>
          </cell>
          <cell r="BE520">
            <v>429.9</v>
          </cell>
          <cell r="BF520">
            <v>3.7</v>
          </cell>
          <cell r="BG520">
            <v>493</v>
          </cell>
          <cell r="BH520">
            <v>5</v>
          </cell>
          <cell r="BI520">
            <v>261.3</v>
          </cell>
          <cell r="BJ520">
            <v>4.3</v>
          </cell>
          <cell r="BK520" t="str">
            <v>&amp;^%</v>
          </cell>
          <cell r="BL520" t="str">
            <v>&amp;^%</v>
          </cell>
          <cell r="BN520" t="str">
            <v>East Devon</v>
          </cell>
          <cell r="BO520" t="str">
            <v>E07000040</v>
          </cell>
          <cell r="BP520">
            <v>39000</v>
          </cell>
          <cell r="BQ520">
            <v>6.6</v>
          </cell>
          <cell r="BR520">
            <v>37</v>
          </cell>
          <cell r="BS520">
            <v>2.2999999999999998</v>
          </cell>
          <cell r="BT520">
            <v>32.200000000000003</v>
          </cell>
          <cell r="BU520">
            <v>2.7</v>
          </cell>
          <cell r="BV520">
            <v>11.3</v>
          </cell>
          <cell r="BW520">
            <v>18</v>
          </cell>
          <cell r="BX520" t="str">
            <v>&amp;^%</v>
          </cell>
          <cell r="BY520" t="str">
            <v>&amp;^%</v>
          </cell>
          <cell r="CA520" t="str">
            <v>East Devon</v>
          </cell>
          <cell r="CB520" t="str">
            <v>E07000040</v>
          </cell>
          <cell r="CC520">
            <v>34000</v>
          </cell>
          <cell r="CD520">
            <v>13.9</v>
          </cell>
          <cell r="CE520">
            <v>19091</v>
          </cell>
          <cell r="CF520">
            <v>16</v>
          </cell>
          <cell r="CG520">
            <v>20870</v>
          </cell>
          <cell r="CH520">
            <v>11</v>
          </cell>
          <cell r="CI520" t="str">
            <v>&amp;^%</v>
          </cell>
          <cell r="CJ520" t="str">
            <v>&amp;^%</v>
          </cell>
          <cell r="CK520" t="str">
            <v>&amp;^%</v>
          </cell>
          <cell r="CL520" t="str">
            <v>&amp;^%</v>
          </cell>
          <cell r="CN520" t="str">
            <v>East Devon</v>
          </cell>
          <cell r="CO520" t="str">
            <v>E07000040</v>
          </cell>
          <cell r="CP520">
            <v>39000</v>
          </cell>
          <cell r="CQ520">
            <v>6.6</v>
          </cell>
          <cell r="CR520">
            <v>9.8000000000000007</v>
          </cell>
          <cell r="CS520">
            <v>3.7</v>
          </cell>
          <cell r="CT520">
            <v>11.97</v>
          </cell>
          <cell r="CU520">
            <v>4.5</v>
          </cell>
          <cell r="CV520">
            <v>6.28</v>
          </cell>
          <cell r="CW520">
            <v>3.1</v>
          </cell>
          <cell r="CX520" t="str">
            <v>&amp;^%</v>
          </cell>
          <cell r="CY520" t="str">
            <v>&amp;^%</v>
          </cell>
          <cell r="DA520" t="str">
            <v>East Devon</v>
          </cell>
          <cell r="DB520" t="str">
            <v>E07000040</v>
          </cell>
          <cell r="DC520">
            <v>39000</v>
          </cell>
          <cell r="DD520">
            <v>6.6</v>
          </cell>
          <cell r="DE520">
            <v>363.6</v>
          </cell>
          <cell r="DF520">
            <v>6.7</v>
          </cell>
          <cell r="DG520">
            <v>386</v>
          </cell>
          <cell r="DH520">
            <v>5.3</v>
          </cell>
          <cell r="DI520">
            <v>87.7</v>
          </cell>
          <cell r="DJ520">
            <v>19</v>
          </cell>
          <cell r="DK520" t="str">
            <v>&amp;^%</v>
          </cell>
          <cell r="DL520" t="str">
            <v>&amp;^%</v>
          </cell>
          <cell r="DN520" t="str">
            <v>East Devon</v>
          </cell>
          <cell r="DO520" t="str">
            <v>E07000040</v>
          </cell>
          <cell r="DP520">
            <v>9000</v>
          </cell>
          <cell r="DQ520">
            <v>13.2</v>
          </cell>
          <cell r="DR520">
            <v>37.5</v>
          </cell>
          <cell r="DS520">
            <v>2.1</v>
          </cell>
          <cell r="DT520">
            <v>38.700000000000003</v>
          </cell>
          <cell r="DU520">
            <v>1.4</v>
          </cell>
          <cell r="DV520">
            <v>33</v>
          </cell>
          <cell r="DW520">
            <v>3.7</v>
          </cell>
          <cell r="DX520" t="str">
            <v>&amp;^%</v>
          </cell>
          <cell r="DY520" t="str">
            <v>&amp;^%</v>
          </cell>
          <cell r="EA520" t="str">
            <v>East Devon</v>
          </cell>
          <cell r="EB520" t="str">
            <v>E07000040</v>
          </cell>
          <cell r="EC520">
            <v>8000</v>
          </cell>
          <cell r="ED520">
            <v>15.6</v>
          </cell>
          <cell r="EE520">
            <v>19057</v>
          </cell>
          <cell r="EF520">
            <v>6.8</v>
          </cell>
          <cell r="EG520">
            <v>21905</v>
          </cell>
          <cell r="EH520">
            <v>12</v>
          </cell>
          <cell r="EI520" t="str">
            <v>&amp;^%</v>
          </cell>
          <cell r="EJ520" t="str">
            <v>&amp;^%</v>
          </cell>
          <cell r="EK520" t="str">
            <v>&amp;^%</v>
          </cell>
          <cell r="EL520" t="str">
            <v>&amp;^%</v>
          </cell>
          <cell r="EN520" t="str">
            <v>East Devon</v>
          </cell>
          <cell r="EO520" t="str">
            <v>E07000040</v>
          </cell>
          <cell r="EP520">
            <v>9000</v>
          </cell>
          <cell r="EQ520">
            <v>13.2</v>
          </cell>
          <cell r="ER520">
            <v>9.67</v>
          </cell>
          <cell r="ES520">
            <v>7.6</v>
          </cell>
          <cell r="ET520">
            <v>10.210000000000001</v>
          </cell>
          <cell r="EU520">
            <v>5.7</v>
          </cell>
          <cell r="EV520" t="str">
            <v>&amp;^%</v>
          </cell>
          <cell r="EW520" t="str">
            <v>&amp;^%</v>
          </cell>
          <cell r="EX520" t="str">
            <v>&amp;^%</v>
          </cell>
          <cell r="EY520" t="str">
            <v>&amp;^%</v>
          </cell>
          <cell r="FA520" t="str">
            <v>East Devon</v>
          </cell>
          <cell r="FB520" t="str">
            <v>E07000040</v>
          </cell>
          <cell r="FC520">
            <v>9000</v>
          </cell>
          <cell r="FD520">
            <v>13.2</v>
          </cell>
          <cell r="FE520">
            <v>381.6</v>
          </cell>
          <cell r="FF520">
            <v>6.5</v>
          </cell>
          <cell r="FG520">
            <v>394.6</v>
          </cell>
          <cell r="FH520">
            <v>5.5</v>
          </cell>
          <cell r="FI520" t="str">
            <v>&amp;^%</v>
          </cell>
          <cell r="FJ520" t="str">
            <v>&amp;^%</v>
          </cell>
          <cell r="FK520" t="str">
            <v>&amp;^%</v>
          </cell>
          <cell r="FL520" t="str">
            <v>&amp;^%</v>
          </cell>
          <cell r="FN520" t="str">
            <v>East Devon</v>
          </cell>
          <cell r="FO520" t="str">
            <v>E07000040</v>
          </cell>
          <cell r="FP520">
            <v>17000</v>
          </cell>
          <cell r="FQ520">
            <v>10.3</v>
          </cell>
          <cell r="FR520">
            <v>40</v>
          </cell>
          <cell r="FS520">
            <v>0.8</v>
          </cell>
          <cell r="FT520">
            <v>40.799999999999997</v>
          </cell>
          <cell r="FU520">
            <v>1.6</v>
          </cell>
          <cell r="FV520">
            <v>35</v>
          </cell>
          <cell r="FW520">
            <v>2.2999999999999998</v>
          </cell>
          <cell r="FX520" t="str">
            <v>&amp;^%</v>
          </cell>
          <cell r="FY520" t="str">
            <v>&amp;^%</v>
          </cell>
          <cell r="GA520" t="str">
            <v>East Devon</v>
          </cell>
          <cell r="GB520" t="str">
            <v>E07000040</v>
          </cell>
          <cell r="GC520" t="str">
            <v>&amp;^%</v>
          </cell>
          <cell r="GD520" t="str">
            <v>&amp;^%</v>
          </cell>
          <cell r="GE520" t="str">
            <v>&amp;^%</v>
          </cell>
          <cell r="GF520" t="str">
            <v>&amp;^%</v>
          </cell>
          <cell r="GG520" t="str">
            <v>&amp;^%</v>
          </cell>
          <cell r="GH520" t="str">
            <v>&amp;^%</v>
          </cell>
          <cell r="GI520" t="str">
            <v>&amp;^%</v>
          </cell>
          <cell r="GJ520" t="str">
            <v>&amp;^%</v>
          </cell>
          <cell r="GK520" t="str">
            <v>&amp;^%</v>
          </cell>
          <cell r="GL520" t="str">
            <v>&amp;^%</v>
          </cell>
          <cell r="GN520" t="str">
            <v>East Devon</v>
          </cell>
          <cell r="GO520" t="str">
            <v>E07000040</v>
          </cell>
          <cell r="GP520">
            <v>17000</v>
          </cell>
          <cell r="GQ520">
            <v>10.3</v>
          </cell>
          <cell r="GR520">
            <v>10.73</v>
          </cell>
          <cell r="GS520">
            <v>6.6</v>
          </cell>
          <cell r="GT520">
            <v>13.38</v>
          </cell>
          <cell r="GU520">
            <v>6.6</v>
          </cell>
          <cell r="GV520">
            <v>7.34</v>
          </cell>
          <cell r="GW520">
            <v>5.2</v>
          </cell>
          <cell r="GX520" t="str">
            <v>&amp;^%</v>
          </cell>
          <cell r="GY520" t="str">
            <v>&amp;^%</v>
          </cell>
        </row>
        <row r="521">
          <cell r="A521" t="str">
            <v>Exeter</v>
          </cell>
          <cell r="B521" t="str">
            <v>E07000041</v>
          </cell>
          <cell r="C521">
            <v>36000</v>
          </cell>
          <cell r="D521">
            <v>6.9</v>
          </cell>
          <cell r="E521">
            <v>527</v>
          </cell>
          <cell r="F521">
            <v>4.9000000000000004</v>
          </cell>
          <cell r="G521">
            <v>585</v>
          </cell>
          <cell r="H521">
            <v>3.7</v>
          </cell>
          <cell r="I521">
            <v>286.3</v>
          </cell>
          <cell r="J521">
            <v>5.4</v>
          </cell>
          <cell r="K521" t="str">
            <v>&amp;^%</v>
          </cell>
          <cell r="L521" t="str">
            <v>&amp;^%</v>
          </cell>
          <cell r="N521" t="str">
            <v>Exeter</v>
          </cell>
          <cell r="O521" t="str">
            <v>E07000041</v>
          </cell>
          <cell r="P521">
            <v>59000</v>
          </cell>
          <cell r="Q521">
            <v>5.3</v>
          </cell>
          <cell r="R521">
            <v>37.5</v>
          </cell>
          <cell r="S521">
            <v>0</v>
          </cell>
          <cell r="T521">
            <v>38.5</v>
          </cell>
          <cell r="U521">
            <v>0.6</v>
          </cell>
          <cell r="V521">
            <v>34.9</v>
          </cell>
          <cell r="W521">
            <v>1.1000000000000001</v>
          </cell>
          <cell r="X521">
            <v>42.9</v>
          </cell>
          <cell r="Y521">
            <v>10</v>
          </cell>
          <cell r="AA521" t="str">
            <v>Exeter</v>
          </cell>
          <cell r="AB521" t="str">
            <v>E07000041</v>
          </cell>
          <cell r="AC521">
            <v>51000</v>
          </cell>
          <cell r="AD521">
            <v>7.7</v>
          </cell>
          <cell r="AE521">
            <v>25281</v>
          </cell>
          <cell r="AF521">
            <v>7.2</v>
          </cell>
          <cell r="AG521">
            <v>28285</v>
          </cell>
          <cell r="AH521">
            <v>4.2</v>
          </cell>
          <cell r="AI521">
            <v>14060</v>
          </cell>
          <cell r="AJ521">
            <v>9.6</v>
          </cell>
          <cell r="AK521" t="str">
            <v>&amp;^%</v>
          </cell>
          <cell r="AL521" t="str">
            <v>&amp;^%</v>
          </cell>
          <cell r="AN521" t="str">
            <v>Exeter</v>
          </cell>
          <cell r="AO521" t="str">
            <v>E07000041</v>
          </cell>
          <cell r="AP521">
            <v>59000</v>
          </cell>
          <cell r="AQ521">
            <v>5.3</v>
          </cell>
          <cell r="AR521">
            <v>12.49</v>
          </cell>
          <cell r="AS521">
            <v>6.1</v>
          </cell>
          <cell r="AT521">
            <v>14.11</v>
          </cell>
          <cell r="AU521">
            <v>2.9</v>
          </cell>
          <cell r="AV521">
            <v>7.31</v>
          </cell>
          <cell r="AW521">
            <v>2.7</v>
          </cell>
          <cell r="AX521" t="str">
            <v>&amp;^%</v>
          </cell>
          <cell r="AY521" t="str">
            <v>&amp;^%</v>
          </cell>
          <cell r="BA521" t="str">
            <v>Exeter</v>
          </cell>
          <cell r="BB521" t="str">
            <v>E07000041</v>
          </cell>
          <cell r="BC521">
            <v>59000</v>
          </cell>
          <cell r="BD521">
            <v>5.3</v>
          </cell>
          <cell r="BE521">
            <v>482.2</v>
          </cell>
          <cell r="BF521">
            <v>4.5999999999999996</v>
          </cell>
          <cell r="BG521">
            <v>543.5</v>
          </cell>
          <cell r="BH521">
            <v>2.9</v>
          </cell>
          <cell r="BI521">
            <v>271.60000000000002</v>
          </cell>
          <cell r="BJ521">
            <v>3.7</v>
          </cell>
          <cell r="BK521" t="str">
            <v>&amp;^%</v>
          </cell>
          <cell r="BL521" t="str">
            <v>&amp;^%</v>
          </cell>
          <cell r="BN521" t="str">
            <v>Exeter</v>
          </cell>
          <cell r="BO521" t="str">
            <v>E07000041</v>
          </cell>
          <cell r="BP521">
            <v>82000</v>
          </cell>
          <cell r="BQ521">
            <v>4.5</v>
          </cell>
          <cell r="BR521">
            <v>37</v>
          </cell>
          <cell r="BS521">
            <v>0.4</v>
          </cell>
          <cell r="BT521">
            <v>32.9</v>
          </cell>
          <cell r="BU521">
            <v>1.5</v>
          </cell>
          <cell r="BV521">
            <v>15.1</v>
          </cell>
          <cell r="BW521">
            <v>11</v>
          </cell>
          <cell r="BX521">
            <v>41.9</v>
          </cell>
          <cell r="BY521">
            <v>6.2</v>
          </cell>
          <cell r="CA521" t="str">
            <v>Exeter</v>
          </cell>
          <cell r="CB521" t="str">
            <v>E07000041</v>
          </cell>
          <cell r="CC521">
            <v>69000</v>
          </cell>
          <cell r="CD521">
            <v>6.3</v>
          </cell>
          <cell r="CE521">
            <v>22261</v>
          </cell>
          <cell r="CF521">
            <v>6.8</v>
          </cell>
          <cell r="CG521">
            <v>24512</v>
          </cell>
          <cell r="CH521">
            <v>3.8</v>
          </cell>
          <cell r="CI521">
            <v>8019</v>
          </cell>
          <cell r="CJ521">
            <v>16</v>
          </cell>
          <cell r="CK521" t="str">
            <v>&amp;^%</v>
          </cell>
          <cell r="CL521" t="str">
            <v>&amp;^%</v>
          </cell>
          <cell r="CN521" t="str">
            <v>Exeter</v>
          </cell>
          <cell r="CO521" t="str">
            <v>E07000041</v>
          </cell>
          <cell r="CP521">
            <v>82000</v>
          </cell>
          <cell r="CQ521">
            <v>4.5</v>
          </cell>
          <cell r="CR521">
            <v>11.98</v>
          </cell>
          <cell r="CS521">
            <v>5.0999999999999996</v>
          </cell>
          <cell r="CT521">
            <v>13.89</v>
          </cell>
          <cell r="CU521">
            <v>2.6</v>
          </cell>
          <cell r="CV521">
            <v>6.51</v>
          </cell>
          <cell r="CW521">
            <v>2</v>
          </cell>
          <cell r="CX521">
            <v>21.86</v>
          </cell>
          <cell r="CY521">
            <v>18</v>
          </cell>
          <cell r="DA521" t="str">
            <v>Exeter</v>
          </cell>
          <cell r="DB521" t="str">
            <v>E07000041</v>
          </cell>
          <cell r="DC521">
            <v>82000</v>
          </cell>
          <cell r="DD521">
            <v>4.5</v>
          </cell>
          <cell r="DE521">
            <v>406.1</v>
          </cell>
          <cell r="DF521">
            <v>4.8</v>
          </cell>
          <cell r="DG521">
            <v>456.3</v>
          </cell>
          <cell r="DH521">
            <v>3</v>
          </cell>
          <cell r="DI521">
            <v>132</v>
          </cell>
          <cell r="DJ521">
            <v>12</v>
          </cell>
          <cell r="DK521">
            <v>789</v>
          </cell>
          <cell r="DL521">
            <v>18</v>
          </cell>
          <cell r="DN521" t="str">
            <v>Exeter</v>
          </cell>
          <cell r="DO521" t="str">
            <v>E07000041</v>
          </cell>
          <cell r="DP521">
            <v>23000</v>
          </cell>
          <cell r="DQ521">
            <v>8.4</v>
          </cell>
          <cell r="DR521">
            <v>37</v>
          </cell>
          <cell r="DS521">
            <v>0.4</v>
          </cell>
          <cell r="DT521">
            <v>37.1</v>
          </cell>
          <cell r="DU521">
            <v>0.8</v>
          </cell>
          <cell r="DV521">
            <v>33.299999999999997</v>
          </cell>
          <cell r="DW521">
            <v>3.3</v>
          </cell>
          <cell r="DX521" t="str">
            <v>&amp;^%</v>
          </cell>
          <cell r="DY521" t="str">
            <v>&amp;^%</v>
          </cell>
          <cell r="EA521" t="str">
            <v>Exeter</v>
          </cell>
          <cell r="EB521" t="str">
            <v>E07000041</v>
          </cell>
          <cell r="EC521">
            <v>19000</v>
          </cell>
          <cell r="ED521">
            <v>12.5</v>
          </cell>
          <cell r="EE521">
            <v>21844</v>
          </cell>
          <cell r="EF521">
            <v>13</v>
          </cell>
          <cell r="EG521">
            <v>25240</v>
          </cell>
          <cell r="EH521">
            <v>5.8</v>
          </cell>
          <cell r="EI521">
            <v>13297</v>
          </cell>
          <cell r="EJ521">
            <v>8.5</v>
          </cell>
          <cell r="EK521" t="str">
            <v>&amp;^%</v>
          </cell>
          <cell r="EL521" t="str">
            <v>&amp;^%</v>
          </cell>
          <cell r="EN521" t="str">
            <v>Exeter</v>
          </cell>
          <cell r="EO521" t="str">
            <v>E07000041</v>
          </cell>
          <cell r="EP521">
            <v>23000</v>
          </cell>
          <cell r="EQ521">
            <v>8.4</v>
          </cell>
          <cell r="ER521">
            <v>11</v>
          </cell>
          <cell r="ES521">
            <v>8.4</v>
          </cell>
          <cell r="ET521">
            <v>12.9</v>
          </cell>
          <cell r="EU521">
            <v>4.0999999999999996</v>
          </cell>
          <cell r="EV521">
            <v>6.85</v>
          </cell>
          <cell r="EW521">
            <v>5.0999999999999996</v>
          </cell>
          <cell r="EX521" t="str">
            <v>&amp;^%</v>
          </cell>
          <cell r="EY521" t="str">
            <v>&amp;^%</v>
          </cell>
          <cell r="FA521" t="str">
            <v>Exeter</v>
          </cell>
          <cell r="FB521" t="str">
            <v>E07000041</v>
          </cell>
          <cell r="FC521">
            <v>23000</v>
          </cell>
          <cell r="FD521">
            <v>8.4</v>
          </cell>
          <cell r="FE521">
            <v>415.7</v>
          </cell>
          <cell r="FF521">
            <v>7.2</v>
          </cell>
          <cell r="FG521">
            <v>478.2</v>
          </cell>
          <cell r="FH521">
            <v>4.2</v>
          </cell>
          <cell r="FI521">
            <v>255.6</v>
          </cell>
          <cell r="FJ521">
            <v>7.1</v>
          </cell>
          <cell r="FK521" t="str">
            <v>&amp;^%</v>
          </cell>
          <cell r="FL521" t="str">
            <v>&amp;^%</v>
          </cell>
          <cell r="FN521" t="str">
            <v>Exeter</v>
          </cell>
          <cell r="FO521" t="str">
            <v>E07000041</v>
          </cell>
          <cell r="FP521">
            <v>36000</v>
          </cell>
          <cell r="FQ521">
            <v>6.9</v>
          </cell>
          <cell r="FR521">
            <v>38</v>
          </cell>
          <cell r="FS521">
            <v>1.6</v>
          </cell>
          <cell r="FT521">
            <v>39.5</v>
          </cell>
          <cell r="FU521">
            <v>0.8</v>
          </cell>
          <cell r="FV521">
            <v>35.1</v>
          </cell>
          <cell r="FW521">
            <v>1.1000000000000001</v>
          </cell>
          <cell r="FX521" t="str">
            <v>&amp;^%</v>
          </cell>
          <cell r="FY521" t="str">
            <v>&amp;^%</v>
          </cell>
          <cell r="GA521" t="str">
            <v>Exeter</v>
          </cell>
          <cell r="GB521" t="str">
            <v>E07000041</v>
          </cell>
          <cell r="GC521">
            <v>33000</v>
          </cell>
          <cell r="GD521">
            <v>9.8000000000000007</v>
          </cell>
          <cell r="GE521">
            <v>26606</v>
          </cell>
          <cell r="GF521">
            <v>8.6999999999999993</v>
          </cell>
          <cell r="GG521">
            <v>30013</v>
          </cell>
          <cell r="GH521">
            <v>5.5</v>
          </cell>
          <cell r="GI521">
            <v>15908</v>
          </cell>
          <cell r="GJ521">
            <v>20</v>
          </cell>
          <cell r="GK521" t="str">
            <v>&amp;^%</v>
          </cell>
          <cell r="GL521" t="str">
            <v>&amp;^%</v>
          </cell>
          <cell r="GN521" t="str">
            <v>Exeter</v>
          </cell>
          <cell r="GO521" t="str">
            <v>E07000041</v>
          </cell>
          <cell r="GP521">
            <v>36000</v>
          </cell>
          <cell r="GQ521">
            <v>6.9</v>
          </cell>
          <cell r="GR521">
            <v>13.95</v>
          </cell>
          <cell r="GS521">
            <v>5.0999999999999996</v>
          </cell>
          <cell r="GT521">
            <v>14.83</v>
          </cell>
          <cell r="GU521">
            <v>3.8</v>
          </cell>
          <cell r="GV521">
            <v>7.37</v>
          </cell>
          <cell r="GW521">
            <v>3.4</v>
          </cell>
          <cell r="GX521" t="str">
            <v>&amp;^%</v>
          </cell>
          <cell r="GY521" t="str">
            <v>&amp;^%</v>
          </cell>
        </row>
        <row r="522">
          <cell r="A522" t="str">
            <v>Mid Devon</v>
          </cell>
          <cell r="B522" t="str">
            <v>E07000042</v>
          </cell>
          <cell r="C522">
            <v>9000</v>
          </cell>
          <cell r="D522">
            <v>13.8</v>
          </cell>
          <cell r="E522">
            <v>454.8</v>
          </cell>
          <cell r="F522">
            <v>10</v>
          </cell>
          <cell r="G522">
            <v>485.3</v>
          </cell>
          <cell r="H522">
            <v>5.7</v>
          </cell>
          <cell r="I522">
            <v>281.7</v>
          </cell>
          <cell r="J522">
            <v>11</v>
          </cell>
          <cell r="K522" t="str">
            <v>&amp;^%</v>
          </cell>
          <cell r="L522" t="str">
            <v>&amp;^%</v>
          </cell>
          <cell r="N522" t="str">
            <v>Mid Devon</v>
          </cell>
          <cell r="O522" t="str">
            <v>E07000042</v>
          </cell>
          <cell r="P522">
            <v>13000</v>
          </cell>
          <cell r="Q522">
            <v>11.5</v>
          </cell>
          <cell r="R522">
            <v>40</v>
          </cell>
          <cell r="S522">
            <v>2.6</v>
          </cell>
          <cell r="T522">
            <v>41.5</v>
          </cell>
          <cell r="U522">
            <v>1.6</v>
          </cell>
          <cell r="V522">
            <v>36</v>
          </cell>
          <cell r="W522">
            <v>3.8</v>
          </cell>
          <cell r="X522" t="str">
            <v>&amp;^%</v>
          </cell>
          <cell r="Y522" t="str">
            <v>&amp;^%</v>
          </cell>
          <cell r="AA522" t="str">
            <v>Mid Devon</v>
          </cell>
          <cell r="AB522" t="str">
            <v>E07000042</v>
          </cell>
          <cell r="AC522" t="str">
            <v>&amp;^%</v>
          </cell>
          <cell r="AD522" t="str">
            <v>&amp;^%</v>
          </cell>
          <cell r="AE522">
            <v>23225</v>
          </cell>
          <cell r="AF522">
            <v>20</v>
          </cell>
          <cell r="AG522">
            <v>24111</v>
          </cell>
          <cell r="AH522">
            <v>14</v>
          </cell>
          <cell r="AI522" t="str">
            <v>&amp;^%</v>
          </cell>
          <cell r="AJ522" t="str">
            <v>&amp;^%</v>
          </cell>
          <cell r="AK522" t="str">
            <v>&amp;^%</v>
          </cell>
          <cell r="AL522" t="str">
            <v>&amp;^%</v>
          </cell>
          <cell r="AN522" t="str">
            <v>Mid Devon</v>
          </cell>
          <cell r="AO522" t="str">
            <v>E07000042</v>
          </cell>
          <cell r="AP522">
            <v>13000</v>
          </cell>
          <cell r="AQ522">
            <v>11.5</v>
          </cell>
          <cell r="AR522">
            <v>9.75</v>
          </cell>
          <cell r="AS522">
            <v>8.1</v>
          </cell>
          <cell r="AT522">
            <v>11.23</v>
          </cell>
          <cell r="AU522">
            <v>4.8</v>
          </cell>
          <cell r="AV522">
            <v>6.4</v>
          </cell>
          <cell r="AW522">
            <v>4.9000000000000004</v>
          </cell>
          <cell r="AX522" t="str">
            <v>&amp;^%</v>
          </cell>
          <cell r="AY522" t="str">
            <v>&amp;^%</v>
          </cell>
          <cell r="BA522" t="str">
            <v>Mid Devon</v>
          </cell>
          <cell r="BB522" t="str">
            <v>E07000042</v>
          </cell>
          <cell r="BC522">
            <v>13000</v>
          </cell>
          <cell r="BD522">
            <v>11.5</v>
          </cell>
          <cell r="BE522">
            <v>418.4</v>
          </cell>
          <cell r="BF522">
            <v>10</v>
          </cell>
          <cell r="BG522">
            <v>466.1</v>
          </cell>
          <cell r="BH522">
            <v>4.7</v>
          </cell>
          <cell r="BI522">
            <v>258.10000000000002</v>
          </cell>
          <cell r="BJ522">
            <v>7.6</v>
          </cell>
          <cell r="BK522" t="str">
            <v>&amp;^%</v>
          </cell>
          <cell r="BL522" t="str">
            <v>&amp;^%</v>
          </cell>
          <cell r="BN522" t="str">
            <v>Mid Devon</v>
          </cell>
          <cell r="BO522" t="str">
            <v>E07000042</v>
          </cell>
          <cell r="BP522">
            <v>22000</v>
          </cell>
          <cell r="BQ522">
            <v>8.6999999999999993</v>
          </cell>
          <cell r="BR522">
            <v>37</v>
          </cell>
          <cell r="BS522">
            <v>6.4</v>
          </cell>
          <cell r="BT522">
            <v>31.5</v>
          </cell>
          <cell r="BU522">
            <v>3.7</v>
          </cell>
          <cell r="BV522">
            <v>10.5</v>
          </cell>
          <cell r="BW522">
            <v>20</v>
          </cell>
          <cell r="BX522" t="str">
            <v>&amp;^%</v>
          </cell>
          <cell r="BY522" t="str">
            <v>&amp;^%</v>
          </cell>
          <cell r="CA522" t="str">
            <v>Mid Devon</v>
          </cell>
          <cell r="CB522" t="str">
            <v>E07000042</v>
          </cell>
          <cell r="CC522">
            <v>20000</v>
          </cell>
          <cell r="CD522">
            <v>14.1</v>
          </cell>
          <cell r="CE522" t="str">
            <v>&amp;^%</v>
          </cell>
          <cell r="CF522" t="str">
            <v>&amp;^%</v>
          </cell>
          <cell r="CG522">
            <v>18993</v>
          </cell>
          <cell r="CH522">
            <v>9.9</v>
          </cell>
          <cell r="CI522" t="str">
            <v>&amp;^%</v>
          </cell>
          <cell r="CJ522" t="str">
            <v>&amp;^%</v>
          </cell>
          <cell r="CK522" t="str">
            <v>&amp;^%</v>
          </cell>
          <cell r="CL522" t="str">
            <v>&amp;^%</v>
          </cell>
          <cell r="CN522" t="str">
            <v>Mid Devon</v>
          </cell>
          <cell r="CO522" t="str">
            <v>E07000042</v>
          </cell>
          <cell r="CP522">
            <v>22000</v>
          </cell>
          <cell r="CQ522">
            <v>8.6999999999999993</v>
          </cell>
          <cell r="CR522">
            <v>8.86</v>
          </cell>
          <cell r="CS522">
            <v>5.8</v>
          </cell>
          <cell r="CT522">
            <v>11.24</v>
          </cell>
          <cell r="CU522">
            <v>4.5999999999999996</v>
          </cell>
          <cell r="CV522">
            <v>6.13</v>
          </cell>
          <cell r="CW522">
            <v>3.7</v>
          </cell>
          <cell r="CX522" t="str">
            <v>&amp;^%</v>
          </cell>
          <cell r="CY522" t="str">
            <v>&amp;^%</v>
          </cell>
          <cell r="DA522" t="str">
            <v>Mid Devon</v>
          </cell>
          <cell r="DB522" t="str">
            <v>E07000042</v>
          </cell>
          <cell r="DC522">
            <v>22000</v>
          </cell>
          <cell r="DD522">
            <v>8.6999999999999993</v>
          </cell>
          <cell r="DE522">
            <v>317.3</v>
          </cell>
          <cell r="DF522">
            <v>10</v>
          </cell>
          <cell r="DG522">
            <v>354.3</v>
          </cell>
          <cell r="DH522">
            <v>5.8</v>
          </cell>
          <cell r="DI522">
            <v>92.9</v>
          </cell>
          <cell r="DJ522">
            <v>18</v>
          </cell>
          <cell r="DK522" t="str">
            <v>&amp;^%</v>
          </cell>
          <cell r="DL522" t="str">
            <v>&amp;^%</v>
          </cell>
          <cell r="DN522" t="str">
            <v>Mid Devon</v>
          </cell>
          <cell r="DO522" t="str">
            <v>E07000042</v>
          </cell>
          <cell r="DP522" t="str">
            <v>&amp;^%</v>
          </cell>
          <cell r="DQ522" t="str">
            <v>&amp;^%</v>
          </cell>
          <cell r="DR522">
            <v>39.700000000000003</v>
          </cell>
          <cell r="DS522">
            <v>2.2000000000000002</v>
          </cell>
          <cell r="DT522">
            <v>40.799999999999997</v>
          </cell>
          <cell r="DU522">
            <v>3</v>
          </cell>
          <cell r="DV522" t="str">
            <v>&amp;^%</v>
          </cell>
          <cell r="DW522" t="str">
            <v>&amp;^%</v>
          </cell>
          <cell r="DX522" t="str">
            <v>&amp;^%</v>
          </cell>
          <cell r="DY522" t="str">
            <v>&amp;^%</v>
          </cell>
          <cell r="EA522" t="str">
            <v>Mid Devon</v>
          </cell>
          <cell r="EB522" t="str">
            <v>E07000042</v>
          </cell>
          <cell r="EC522" t="str">
            <v>&amp;^%</v>
          </cell>
          <cell r="ED522" t="str">
            <v>&amp;^%</v>
          </cell>
          <cell r="EE522" t="str">
            <v>&amp;^%</v>
          </cell>
          <cell r="EF522" t="str">
            <v>&amp;^%</v>
          </cell>
          <cell r="EG522" t="str">
            <v>&amp;^%</v>
          </cell>
          <cell r="EH522" t="str">
            <v>&amp;^%</v>
          </cell>
          <cell r="EI522" t="str">
            <v>&amp;^%</v>
          </cell>
          <cell r="EJ522" t="str">
            <v>&amp;^%</v>
          </cell>
          <cell r="EK522" t="str">
            <v>&amp;^%</v>
          </cell>
          <cell r="EL522" t="str">
            <v>&amp;^%</v>
          </cell>
          <cell r="EN522" t="str">
            <v>Mid Devon</v>
          </cell>
          <cell r="EO522" t="str">
            <v>E07000042</v>
          </cell>
          <cell r="EP522" t="str">
            <v>&amp;^%</v>
          </cell>
          <cell r="EQ522" t="str">
            <v>&amp;^%</v>
          </cell>
          <cell r="ER522">
            <v>8.9700000000000006</v>
          </cell>
          <cell r="ES522">
            <v>18</v>
          </cell>
          <cell r="ET522">
            <v>10.29</v>
          </cell>
          <cell r="EU522">
            <v>6.8</v>
          </cell>
          <cell r="EV522" t="str">
            <v>&amp;^%</v>
          </cell>
          <cell r="EW522" t="str">
            <v>&amp;^%</v>
          </cell>
          <cell r="EX522" t="str">
            <v>&amp;^%</v>
          </cell>
          <cell r="EY522" t="str">
            <v>&amp;^%</v>
          </cell>
          <cell r="FA522" t="str">
            <v>Mid Devon</v>
          </cell>
          <cell r="FB522" t="str">
            <v>E07000042</v>
          </cell>
          <cell r="FC522" t="str">
            <v>&amp;^%</v>
          </cell>
          <cell r="FD522" t="str">
            <v>&amp;^%</v>
          </cell>
          <cell r="FE522">
            <v>377.6</v>
          </cell>
          <cell r="FF522">
            <v>15</v>
          </cell>
          <cell r="FG522">
            <v>419.5</v>
          </cell>
          <cell r="FH522">
            <v>7.1</v>
          </cell>
          <cell r="FI522" t="str">
            <v>&amp;^%</v>
          </cell>
          <cell r="FJ522" t="str">
            <v>&amp;^%</v>
          </cell>
          <cell r="FK522" t="str">
            <v>&amp;^%</v>
          </cell>
          <cell r="FL522" t="str">
            <v>&amp;^%</v>
          </cell>
          <cell r="FN522" t="str">
            <v>Mid Devon</v>
          </cell>
          <cell r="FO522" t="str">
            <v>E07000042</v>
          </cell>
          <cell r="FP522">
            <v>9000</v>
          </cell>
          <cell r="FQ522">
            <v>13.8</v>
          </cell>
          <cell r="FR522">
            <v>40</v>
          </cell>
          <cell r="FS522">
            <v>3.6</v>
          </cell>
          <cell r="FT522">
            <v>41.8</v>
          </cell>
          <cell r="FU522">
            <v>2</v>
          </cell>
          <cell r="FV522">
            <v>36</v>
          </cell>
          <cell r="FW522">
            <v>3.9</v>
          </cell>
          <cell r="FX522" t="str">
            <v>&amp;^%</v>
          </cell>
          <cell r="FY522" t="str">
            <v>&amp;^%</v>
          </cell>
          <cell r="GA522" t="str">
            <v>Mid Devon</v>
          </cell>
          <cell r="GB522" t="str">
            <v>E07000042</v>
          </cell>
          <cell r="GC522" t="str">
            <v>&amp;^%</v>
          </cell>
          <cell r="GD522" t="str">
            <v>&amp;^%</v>
          </cell>
          <cell r="GE522" t="str">
            <v>&amp;^%</v>
          </cell>
          <cell r="GF522" t="str">
            <v>&amp;^%</v>
          </cell>
          <cell r="GG522">
            <v>25169</v>
          </cell>
          <cell r="GH522">
            <v>17</v>
          </cell>
          <cell r="GI522" t="str">
            <v>&amp;^%</v>
          </cell>
          <cell r="GJ522" t="str">
            <v>&amp;^%</v>
          </cell>
          <cell r="GK522" t="str">
            <v>&amp;^%</v>
          </cell>
          <cell r="GL522" t="str">
            <v>&amp;^%</v>
          </cell>
          <cell r="GN522" t="str">
            <v>Mid Devon</v>
          </cell>
          <cell r="GO522" t="str">
            <v>E07000042</v>
          </cell>
          <cell r="GP522">
            <v>9000</v>
          </cell>
          <cell r="GQ522">
            <v>13.8</v>
          </cell>
          <cell r="GR522">
            <v>9.77</v>
          </cell>
          <cell r="GS522">
            <v>12</v>
          </cell>
          <cell r="GT522">
            <v>11.6</v>
          </cell>
          <cell r="GU522">
            <v>6</v>
          </cell>
          <cell r="GV522">
            <v>6.42</v>
          </cell>
          <cell r="GW522">
            <v>9</v>
          </cell>
          <cell r="GX522" t="str">
            <v>&amp;^%</v>
          </cell>
          <cell r="GY522" t="str">
            <v>&amp;^%</v>
          </cell>
        </row>
        <row r="523">
          <cell r="A523" t="str">
            <v>North Devon</v>
          </cell>
          <cell r="B523" t="str">
            <v>E07000043</v>
          </cell>
          <cell r="C523">
            <v>13000</v>
          </cell>
          <cell r="D523">
            <v>11.4</v>
          </cell>
          <cell r="E523">
            <v>437</v>
          </cell>
          <cell r="F523">
            <v>7.5</v>
          </cell>
          <cell r="G523">
            <v>521.1</v>
          </cell>
          <cell r="H523">
            <v>6.5</v>
          </cell>
          <cell r="I523">
            <v>292.5</v>
          </cell>
          <cell r="J523">
            <v>4</v>
          </cell>
          <cell r="K523" t="str">
            <v>&amp;^%</v>
          </cell>
          <cell r="L523" t="str">
            <v>&amp;^%</v>
          </cell>
          <cell r="N523" t="str">
            <v>North Devon</v>
          </cell>
          <cell r="O523" t="str">
            <v>E07000043</v>
          </cell>
          <cell r="P523">
            <v>22000</v>
          </cell>
          <cell r="Q523">
            <v>8.8000000000000007</v>
          </cell>
          <cell r="R523">
            <v>38</v>
          </cell>
          <cell r="S523">
            <v>1.1000000000000001</v>
          </cell>
          <cell r="T523">
            <v>39.700000000000003</v>
          </cell>
          <cell r="U523">
            <v>1.5</v>
          </cell>
          <cell r="V523">
            <v>33.799999999999997</v>
          </cell>
          <cell r="W523">
            <v>2</v>
          </cell>
          <cell r="X523" t="str">
            <v>&amp;^%</v>
          </cell>
          <cell r="Y523" t="str">
            <v>&amp;^%</v>
          </cell>
          <cell r="AA523" t="str">
            <v>North Devon</v>
          </cell>
          <cell r="AB523" t="str">
            <v>E07000043</v>
          </cell>
          <cell r="AC523">
            <v>20000</v>
          </cell>
          <cell r="AD523">
            <v>10.1</v>
          </cell>
          <cell r="AE523">
            <v>20989</v>
          </cell>
          <cell r="AF523">
            <v>5.7</v>
          </cell>
          <cell r="AG523">
            <v>24294</v>
          </cell>
          <cell r="AH523">
            <v>6.1</v>
          </cell>
          <cell r="AI523">
            <v>13472</v>
          </cell>
          <cell r="AJ523">
            <v>6</v>
          </cell>
          <cell r="AK523" t="str">
            <v>&amp;^%</v>
          </cell>
          <cell r="AL523" t="str">
            <v>&amp;^%</v>
          </cell>
          <cell r="AN523" t="str">
            <v>North Devon</v>
          </cell>
          <cell r="AO523" t="str">
            <v>E07000043</v>
          </cell>
          <cell r="AP523">
            <v>22000</v>
          </cell>
          <cell r="AQ523">
            <v>8.8000000000000007</v>
          </cell>
          <cell r="AR523">
            <v>9.8000000000000007</v>
          </cell>
          <cell r="AS523">
            <v>6.9</v>
          </cell>
          <cell r="AT523">
            <v>11.82</v>
          </cell>
          <cell r="AU523">
            <v>5.0999999999999996</v>
          </cell>
          <cell r="AV523">
            <v>6.53</v>
          </cell>
          <cell r="AW523">
            <v>4</v>
          </cell>
          <cell r="AX523" t="str">
            <v>&amp;^%</v>
          </cell>
          <cell r="AY523" t="str">
            <v>&amp;^%</v>
          </cell>
          <cell r="BA523" t="str">
            <v>North Devon</v>
          </cell>
          <cell r="BB523" t="str">
            <v>E07000043</v>
          </cell>
          <cell r="BC523">
            <v>22000</v>
          </cell>
          <cell r="BD523">
            <v>8.8000000000000007</v>
          </cell>
          <cell r="BE523">
            <v>403</v>
          </cell>
          <cell r="BF523">
            <v>5</v>
          </cell>
          <cell r="BG523">
            <v>469.6</v>
          </cell>
          <cell r="BH523">
            <v>5</v>
          </cell>
          <cell r="BI523">
            <v>269.3</v>
          </cell>
          <cell r="BJ523">
            <v>7.3</v>
          </cell>
          <cell r="BK523" t="str">
            <v>&amp;^%</v>
          </cell>
          <cell r="BL523" t="str">
            <v>&amp;^%</v>
          </cell>
          <cell r="BN523" t="str">
            <v>North Devon</v>
          </cell>
          <cell r="BO523" t="str">
            <v>E07000043</v>
          </cell>
          <cell r="BP523">
            <v>36000</v>
          </cell>
          <cell r="BQ523">
            <v>6.7</v>
          </cell>
          <cell r="BR523">
            <v>35.200000000000003</v>
          </cell>
          <cell r="BS523">
            <v>4.2</v>
          </cell>
          <cell r="BT523">
            <v>31.1</v>
          </cell>
          <cell r="BU523">
            <v>2.7</v>
          </cell>
          <cell r="BV523">
            <v>12</v>
          </cell>
          <cell r="BW523">
            <v>13</v>
          </cell>
          <cell r="BX523" t="str">
            <v>&amp;^%</v>
          </cell>
          <cell r="BY523" t="str">
            <v>&amp;^%</v>
          </cell>
          <cell r="CA523" t="str">
            <v>North Devon</v>
          </cell>
          <cell r="CB523" t="str">
            <v>E07000043</v>
          </cell>
          <cell r="CC523">
            <v>33000</v>
          </cell>
          <cell r="CD523">
            <v>8.6</v>
          </cell>
          <cell r="CE523">
            <v>17964</v>
          </cell>
          <cell r="CF523">
            <v>10</v>
          </cell>
          <cell r="CG523">
            <v>20326</v>
          </cell>
          <cell r="CH523">
            <v>7.4</v>
          </cell>
          <cell r="CI523" t="str">
            <v>&amp;^%</v>
          </cell>
          <cell r="CJ523" t="str">
            <v>&amp;^%</v>
          </cell>
          <cell r="CK523" t="str">
            <v>&amp;^%</v>
          </cell>
          <cell r="CL523" t="str">
            <v>&amp;^%</v>
          </cell>
          <cell r="CN523" t="str">
            <v>North Devon</v>
          </cell>
          <cell r="CO523" t="str">
            <v>E07000043</v>
          </cell>
          <cell r="CP523">
            <v>36000</v>
          </cell>
          <cell r="CQ523">
            <v>6.7</v>
          </cell>
          <cell r="CR523">
            <v>9.19</v>
          </cell>
          <cell r="CS523">
            <v>5.2</v>
          </cell>
          <cell r="CT523">
            <v>12.2</v>
          </cell>
          <cell r="CU523">
            <v>5.5</v>
          </cell>
          <cell r="CV523">
            <v>6.31</v>
          </cell>
          <cell r="CW523">
            <v>1.5</v>
          </cell>
          <cell r="CX523" t="str">
            <v>&amp;^%</v>
          </cell>
          <cell r="CY523" t="str">
            <v>&amp;^%</v>
          </cell>
          <cell r="DA523" t="str">
            <v>North Devon</v>
          </cell>
          <cell r="DB523" t="str">
            <v>E07000043</v>
          </cell>
          <cell r="DC523">
            <v>36000</v>
          </cell>
          <cell r="DD523">
            <v>6.7</v>
          </cell>
          <cell r="DE523">
            <v>327.2</v>
          </cell>
          <cell r="DF523">
            <v>7</v>
          </cell>
          <cell r="DG523">
            <v>379.4</v>
          </cell>
          <cell r="DH523">
            <v>5.9</v>
          </cell>
          <cell r="DI523">
            <v>100.2</v>
          </cell>
          <cell r="DJ523">
            <v>11</v>
          </cell>
          <cell r="DK523" t="str">
            <v>&amp;^%</v>
          </cell>
          <cell r="DL523" t="str">
            <v>&amp;^%</v>
          </cell>
          <cell r="DN523" t="str">
            <v>North Devon</v>
          </cell>
          <cell r="DO523" t="str">
            <v>E07000043</v>
          </cell>
          <cell r="DP523">
            <v>8000</v>
          </cell>
          <cell r="DQ523">
            <v>13.6</v>
          </cell>
          <cell r="DR523">
            <v>37.5</v>
          </cell>
          <cell r="DS523">
            <v>1.5</v>
          </cell>
          <cell r="DT523">
            <v>38</v>
          </cell>
          <cell r="DU523">
            <v>1.7</v>
          </cell>
          <cell r="DV523" t="str">
            <v>&amp;^%</v>
          </cell>
          <cell r="DW523" t="str">
            <v>&amp;^%</v>
          </cell>
          <cell r="DX523" t="str">
            <v>&amp;^%</v>
          </cell>
          <cell r="DY523" t="str">
            <v>&amp;^%</v>
          </cell>
          <cell r="EA523" t="str">
            <v>North Devon</v>
          </cell>
          <cell r="EB523" t="str">
            <v>E07000043</v>
          </cell>
          <cell r="EC523">
            <v>8000</v>
          </cell>
          <cell r="ED523">
            <v>15.9</v>
          </cell>
          <cell r="EE523">
            <v>18062</v>
          </cell>
          <cell r="EF523">
            <v>9.4</v>
          </cell>
          <cell r="EG523">
            <v>20280</v>
          </cell>
          <cell r="EH523">
            <v>6.9</v>
          </cell>
          <cell r="EI523" t="str">
            <v>&amp;^%</v>
          </cell>
          <cell r="EJ523" t="str">
            <v>&amp;^%</v>
          </cell>
          <cell r="EK523" t="str">
            <v>&amp;^%</v>
          </cell>
          <cell r="EL523" t="str">
            <v>&amp;^%</v>
          </cell>
          <cell r="EN523" t="str">
            <v>North Devon</v>
          </cell>
          <cell r="EO523" t="str">
            <v>E07000043</v>
          </cell>
          <cell r="EP523">
            <v>8000</v>
          </cell>
          <cell r="EQ523">
            <v>13.6</v>
          </cell>
          <cell r="ER523">
            <v>9.0299999999999994</v>
          </cell>
          <cell r="ES523">
            <v>9.1999999999999993</v>
          </cell>
          <cell r="ET523">
            <v>10.19</v>
          </cell>
          <cell r="EU523">
            <v>5.6</v>
          </cell>
          <cell r="EV523" t="str">
            <v>&amp;^%</v>
          </cell>
          <cell r="EW523" t="str">
            <v>&amp;^%</v>
          </cell>
          <cell r="EX523" t="str">
            <v>&amp;^%</v>
          </cell>
          <cell r="EY523" t="str">
            <v>&amp;^%</v>
          </cell>
          <cell r="FA523" t="str">
            <v>North Devon</v>
          </cell>
          <cell r="FB523" t="str">
            <v>E07000043</v>
          </cell>
          <cell r="FC523">
            <v>8000</v>
          </cell>
          <cell r="FD523">
            <v>13.6</v>
          </cell>
          <cell r="FE523">
            <v>365.5</v>
          </cell>
          <cell r="FF523">
            <v>7.6</v>
          </cell>
          <cell r="FG523">
            <v>386.7</v>
          </cell>
          <cell r="FH523">
            <v>5.5</v>
          </cell>
          <cell r="FI523" t="str">
            <v>&amp;^%</v>
          </cell>
          <cell r="FJ523" t="str">
            <v>&amp;^%</v>
          </cell>
          <cell r="FK523" t="str">
            <v>&amp;^%</v>
          </cell>
          <cell r="FL523" t="str">
            <v>&amp;^%</v>
          </cell>
          <cell r="FN523" t="str">
            <v>North Devon</v>
          </cell>
          <cell r="FO523" t="str">
            <v>E07000043</v>
          </cell>
          <cell r="FP523">
            <v>13000</v>
          </cell>
          <cell r="FQ523">
            <v>11.4</v>
          </cell>
          <cell r="FR523">
            <v>39</v>
          </cell>
          <cell r="FS523">
            <v>1.7</v>
          </cell>
          <cell r="FT523">
            <v>40.799999999999997</v>
          </cell>
          <cell r="FU523">
            <v>2.1</v>
          </cell>
          <cell r="FV523" t="str">
            <v>&amp;^%</v>
          </cell>
          <cell r="FW523" t="str">
            <v>&amp;^%</v>
          </cell>
          <cell r="FX523" t="str">
            <v>&amp;^%</v>
          </cell>
          <cell r="FY523" t="str">
            <v>&amp;^%</v>
          </cell>
          <cell r="GA523" t="str">
            <v>North Devon</v>
          </cell>
          <cell r="GB523" t="str">
            <v>E07000043</v>
          </cell>
          <cell r="GC523">
            <v>13000</v>
          </cell>
          <cell r="GD523">
            <v>13</v>
          </cell>
          <cell r="GE523">
            <v>22784</v>
          </cell>
          <cell r="GF523">
            <v>7.6</v>
          </cell>
          <cell r="GG523">
            <v>26648</v>
          </cell>
          <cell r="GH523">
            <v>8</v>
          </cell>
          <cell r="GI523">
            <v>15214</v>
          </cell>
          <cell r="GJ523">
            <v>7.4</v>
          </cell>
          <cell r="GK523" t="str">
            <v>&amp;^%</v>
          </cell>
          <cell r="GL523" t="str">
            <v>&amp;^%</v>
          </cell>
          <cell r="GN523" t="str">
            <v>North Devon</v>
          </cell>
          <cell r="GO523" t="str">
            <v>E07000043</v>
          </cell>
          <cell r="GP523">
            <v>13000</v>
          </cell>
          <cell r="GQ523">
            <v>11.4</v>
          </cell>
          <cell r="GR523">
            <v>11.1</v>
          </cell>
          <cell r="GS523">
            <v>8.1999999999999993</v>
          </cell>
          <cell r="GT523">
            <v>12.76</v>
          </cell>
          <cell r="GU523">
            <v>6.8</v>
          </cell>
          <cell r="GV523">
            <v>7.15</v>
          </cell>
          <cell r="GW523">
            <v>5.8</v>
          </cell>
          <cell r="GX523" t="str">
            <v>&amp;^%</v>
          </cell>
          <cell r="GY523" t="str">
            <v>&amp;^%</v>
          </cell>
        </row>
        <row r="524">
          <cell r="A524" t="str">
            <v>South Hams</v>
          </cell>
          <cell r="B524" t="str">
            <v>E07000044</v>
          </cell>
          <cell r="C524">
            <v>13000</v>
          </cell>
          <cell r="D524">
            <v>11.5</v>
          </cell>
          <cell r="E524">
            <v>393.1</v>
          </cell>
          <cell r="F524">
            <v>8.1999999999999993</v>
          </cell>
          <cell r="G524">
            <v>474.4</v>
          </cell>
          <cell r="H524">
            <v>5.4</v>
          </cell>
          <cell r="I524">
            <v>281.89999999999998</v>
          </cell>
          <cell r="J524">
            <v>7.4</v>
          </cell>
          <cell r="K524" t="str">
            <v>&amp;^%</v>
          </cell>
          <cell r="L524" t="str">
            <v>&amp;^%</v>
          </cell>
          <cell r="N524" t="str">
            <v>South Hams</v>
          </cell>
          <cell r="O524" t="str">
            <v>E07000044</v>
          </cell>
          <cell r="P524">
            <v>18000</v>
          </cell>
          <cell r="Q524">
            <v>9.6</v>
          </cell>
          <cell r="R524">
            <v>39.5</v>
          </cell>
          <cell r="S524">
            <v>1.3</v>
          </cell>
          <cell r="T524">
            <v>40.799999999999997</v>
          </cell>
          <cell r="U524">
            <v>1.4</v>
          </cell>
          <cell r="V524">
            <v>35.9</v>
          </cell>
          <cell r="W524">
            <v>3.5</v>
          </cell>
          <cell r="X524" t="str">
            <v>&amp;^%</v>
          </cell>
          <cell r="Y524" t="str">
            <v>&amp;^%</v>
          </cell>
          <cell r="AA524" t="str">
            <v>South Hams</v>
          </cell>
          <cell r="AB524" t="str">
            <v>E07000044</v>
          </cell>
          <cell r="AC524">
            <v>16000</v>
          </cell>
          <cell r="AD524">
            <v>11.4</v>
          </cell>
          <cell r="AE524">
            <v>20406</v>
          </cell>
          <cell r="AF524">
            <v>7.3</v>
          </cell>
          <cell r="AG524">
            <v>23376</v>
          </cell>
          <cell r="AH524">
            <v>6</v>
          </cell>
          <cell r="AI524">
            <v>12639</v>
          </cell>
          <cell r="AJ524">
            <v>8.5</v>
          </cell>
          <cell r="AK524" t="str">
            <v>&amp;^%</v>
          </cell>
          <cell r="AL524" t="str">
            <v>&amp;^%</v>
          </cell>
          <cell r="AN524" t="str">
            <v>South Hams</v>
          </cell>
          <cell r="AO524" t="str">
            <v>E07000044</v>
          </cell>
          <cell r="AP524">
            <v>18000</v>
          </cell>
          <cell r="AQ524">
            <v>9.6</v>
          </cell>
          <cell r="AR524">
            <v>9.68</v>
          </cell>
          <cell r="AS524">
            <v>5.2</v>
          </cell>
          <cell r="AT524">
            <v>11.2</v>
          </cell>
          <cell r="AU524">
            <v>4.4000000000000004</v>
          </cell>
          <cell r="AV524">
            <v>6.75</v>
          </cell>
          <cell r="AW524">
            <v>3.8</v>
          </cell>
          <cell r="AX524" t="str">
            <v>&amp;^%</v>
          </cell>
          <cell r="AY524" t="str">
            <v>&amp;^%</v>
          </cell>
          <cell r="BA524" t="str">
            <v>South Hams</v>
          </cell>
          <cell r="BB524" t="str">
            <v>E07000044</v>
          </cell>
          <cell r="BC524">
            <v>18000</v>
          </cell>
          <cell r="BD524">
            <v>9.6</v>
          </cell>
          <cell r="BE524">
            <v>386.6</v>
          </cell>
          <cell r="BF524">
            <v>6.7</v>
          </cell>
          <cell r="BG524">
            <v>457.3</v>
          </cell>
          <cell r="BH524">
            <v>4.4000000000000004</v>
          </cell>
          <cell r="BI524">
            <v>263.10000000000002</v>
          </cell>
          <cell r="BJ524">
            <v>7.6</v>
          </cell>
          <cell r="BK524" t="str">
            <v>&amp;^%</v>
          </cell>
          <cell r="BL524" t="str">
            <v>&amp;^%</v>
          </cell>
          <cell r="BN524" t="str">
            <v>South Hams</v>
          </cell>
          <cell r="BO524" t="str">
            <v>E07000044</v>
          </cell>
          <cell r="BP524">
            <v>31000</v>
          </cell>
          <cell r="BQ524">
            <v>7.3</v>
          </cell>
          <cell r="BR524">
            <v>37</v>
          </cell>
          <cell r="BS524">
            <v>5</v>
          </cell>
          <cell r="BT524">
            <v>31.8</v>
          </cell>
          <cell r="BU524">
            <v>3</v>
          </cell>
          <cell r="BV524">
            <v>12.1</v>
          </cell>
          <cell r="BW524">
            <v>13</v>
          </cell>
          <cell r="BX524" t="str">
            <v>&amp;^%</v>
          </cell>
          <cell r="BY524" t="str">
            <v>&amp;^%</v>
          </cell>
          <cell r="CA524" t="str">
            <v>South Hams</v>
          </cell>
          <cell r="CB524" t="str">
            <v>E07000044</v>
          </cell>
          <cell r="CC524">
            <v>27000</v>
          </cell>
          <cell r="CD524">
            <v>8.6</v>
          </cell>
          <cell r="CE524">
            <v>17000</v>
          </cell>
          <cell r="CF524">
            <v>8.6999999999999993</v>
          </cell>
          <cell r="CG524">
            <v>18554</v>
          </cell>
          <cell r="CH524">
            <v>6</v>
          </cell>
          <cell r="CI524">
            <v>4634</v>
          </cell>
          <cell r="CJ524">
            <v>20</v>
          </cell>
          <cell r="CK524" t="str">
            <v>&amp;^%</v>
          </cell>
          <cell r="CL524" t="str">
            <v>&amp;^%</v>
          </cell>
          <cell r="CN524" t="str">
            <v>South Hams</v>
          </cell>
          <cell r="CO524" t="str">
            <v>E07000044</v>
          </cell>
          <cell r="CP524">
            <v>31000</v>
          </cell>
          <cell r="CQ524">
            <v>7.3</v>
          </cell>
          <cell r="CR524">
            <v>9.5</v>
          </cell>
          <cell r="CS524">
            <v>3.4</v>
          </cell>
          <cell r="CT524">
            <v>11.27</v>
          </cell>
          <cell r="CU524">
            <v>3.9</v>
          </cell>
          <cell r="CV524">
            <v>6.48</v>
          </cell>
          <cell r="CW524">
            <v>2.1</v>
          </cell>
          <cell r="CX524" t="str">
            <v>&amp;^%</v>
          </cell>
          <cell r="CY524" t="str">
            <v>&amp;^%</v>
          </cell>
          <cell r="DA524" t="str">
            <v>South Hams</v>
          </cell>
          <cell r="DB524" t="str">
            <v>E07000044</v>
          </cell>
          <cell r="DC524">
            <v>31000</v>
          </cell>
          <cell r="DD524">
            <v>7.3</v>
          </cell>
          <cell r="DE524">
            <v>323.7</v>
          </cell>
          <cell r="DF524">
            <v>6.4</v>
          </cell>
          <cell r="DG524">
            <v>358.1</v>
          </cell>
          <cell r="DH524">
            <v>4.8</v>
          </cell>
          <cell r="DI524">
            <v>97.3</v>
          </cell>
          <cell r="DJ524">
            <v>16</v>
          </cell>
          <cell r="DK524" t="str">
            <v>&amp;^%</v>
          </cell>
          <cell r="DL524" t="str">
            <v>&amp;^%</v>
          </cell>
          <cell r="DN524" t="str">
            <v>South Hams</v>
          </cell>
          <cell r="DO524" t="str">
            <v>E07000044</v>
          </cell>
          <cell r="DP524">
            <v>5000</v>
          </cell>
          <cell r="DQ524">
            <v>17.600000000000001</v>
          </cell>
          <cell r="DR524">
            <v>37.5</v>
          </cell>
          <cell r="DS524">
            <v>2.2000000000000002</v>
          </cell>
          <cell r="DT524">
            <v>38.200000000000003</v>
          </cell>
          <cell r="DU524">
            <v>1.7</v>
          </cell>
          <cell r="DV524" t="str">
            <v>&amp;^%</v>
          </cell>
          <cell r="DW524" t="str">
            <v>&amp;^%</v>
          </cell>
          <cell r="DX524" t="str">
            <v>&amp;^%</v>
          </cell>
          <cell r="DY524" t="str">
            <v>&amp;^%</v>
          </cell>
          <cell r="EA524" t="str">
            <v>South Hams</v>
          </cell>
          <cell r="EB524" t="str">
            <v>E07000044</v>
          </cell>
          <cell r="EC524">
            <v>5000</v>
          </cell>
          <cell r="ED524">
            <v>19.8</v>
          </cell>
          <cell r="EE524">
            <v>18849</v>
          </cell>
          <cell r="EF524">
            <v>15</v>
          </cell>
          <cell r="EG524">
            <v>20960</v>
          </cell>
          <cell r="EH524">
            <v>8.6</v>
          </cell>
          <cell r="EI524" t="str">
            <v>&amp;^%</v>
          </cell>
          <cell r="EJ524" t="str">
            <v>&amp;^%</v>
          </cell>
          <cell r="EK524" t="str">
            <v>&amp;^%</v>
          </cell>
          <cell r="EL524" t="str">
            <v>&amp;^%</v>
          </cell>
          <cell r="EN524" t="str">
            <v>South Hams</v>
          </cell>
          <cell r="EO524" t="str">
            <v>E07000044</v>
          </cell>
          <cell r="EP524">
            <v>5000</v>
          </cell>
          <cell r="EQ524">
            <v>17.600000000000001</v>
          </cell>
          <cell r="ER524">
            <v>9.19</v>
          </cell>
          <cell r="ES524">
            <v>12</v>
          </cell>
          <cell r="ET524">
            <v>10.79</v>
          </cell>
          <cell r="EU524">
            <v>7</v>
          </cell>
          <cell r="EV524" t="str">
            <v>&amp;^%</v>
          </cell>
          <cell r="EW524" t="str">
            <v>&amp;^%</v>
          </cell>
          <cell r="EX524" t="str">
            <v>&amp;^%</v>
          </cell>
          <cell r="EY524" t="str">
            <v>&amp;^%</v>
          </cell>
          <cell r="FA524" t="str">
            <v>South Hams</v>
          </cell>
          <cell r="FB524" t="str">
            <v>E07000044</v>
          </cell>
          <cell r="FC524">
            <v>5000</v>
          </cell>
          <cell r="FD524">
            <v>17.600000000000001</v>
          </cell>
          <cell r="FE524">
            <v>365.9</v>
          </cell>
          <cell r="FF524">
            <v>11</v>
          </cell>
          <cell r="FG524">
            <v>411.9</v>
          </cell>
          <cell r="FH524">
            <v>6.9</v>
          </cell>
          <cell r="FI524" t="str">
            <v>&amp;^%</v>
          </cell>
          <cell r="FJ524" t="str">
            <v>&amp;^%</v>
          </cell>
          <cell r="FK524" t="str">
            <v>&amp;^%</v>
          </cell>
          <cell r="FL524" t="str">
            <v>&amp;^%</v>
          </cell>
          <cell r="FN524" t="str">
            <v>South Hams</v>
          </cell>
          <cell r="FO524" t="str">
            <v>E07000044</v>
          </cell>
          <cell r="FP524">
            <v>13000</v>
          </cell>
          <cell r="FQ524">
            <v>11.5</v>
          </cell>
          <cell r="FR524">
            <v>40</v>
          </cell>
          <cell r="FS524">
            <v>2.2000000000000002</v>
          </cell>
          <cell r="FT524">
            <v>41.9</v>
          </cell>
          <cell r="FU524">
            <v>1.8</v>
          </cell>
          <cell r="FV524">
            <v>36.9</v>
          </cell>
          <cell r="FW524">
            <v>3.6</v>
          </cell>
          <cell r="FX524" t="str">
            <v>&amp;^%</v>
          </cell>
          <cell r="FY524" t="str">
            <v>&amp;^%</v>
          </cell>
          <cell r="GA524" t="str">
            <v>South Hams</v>
          </cell>
          <cell r="GB524" t="str">
            <v>E07000044</v>
          </cell>
          <cell r="GC524">
            <v>11000</v>
          </cell>
          <cell r="GD524">
            <v>13.8</v>
          </cell>
          <cell r="GE524">
            <v>21096</v>
          </cell>
          <cell r="GF524">
            <v>8.5</v>
          </cell>
          <cell r="GG524">
            <v>24430</v>
          </cell>
          <cell r="GH524">
            <v>7.5</v>
          </cell>
          <cell r="GI524" t="str">
            <v>&amp;^%</v>
          </cell>
          <cell r="GJ524" t="str">
            <v>&amp;^%</v>
          </cell>
          <cell r="GK524" t="str">
            <v>&amp;^%</v>
          </cell>
          <cell r="GL524" t="str">
            <v>&amp;^%</v>
          </cell>
          <cell r="GN524" t="str">
            <v>South Hams</v>
          </cell>
          <cell r="GO524" t="str">
            <v>E07000044</v>
          </cell>
          <cell r="GP524">
            <v>13000</v>
          </cell>
          <cell r="GQ524">
            <v>11.5</v>
          </cell>
          <cell r="GR524">
            <v>9.75</v>
          </cell>
          <cell r="GS524">
            <v>5.8</v>
          </cell>
          <cell r="GT524">
            <v>11.34</v>
          </cell>
          <cell r="GU524">
            <v>5.4</v>
          </cell>
          <cell r="GV524">
            <v>6.94</v>
          </cell>
          <cell r="GW524">
            <v>5</v>
          </cell>
          <cell r="GX524" t="str">
            <v>&amp;^%</v>
          </cell>
          <cell r="GY524" t="str">
            <v>&amp;^%</v>
          </cell>
        </row>
        <row r="525">
          <cell r="A525" t="str">
            <v>Teignbridge</v>
          </cell>
          <cell r="B525" t="str">
            <v>E07000045</v>
          </cell>
          <cell r="C525">
            <v>15000</v>
          </cell>
          <cell r="D525">
            <v>10.6</v>
          </cell>
          <cell r="E525">
            <v>452.2</v>
          </cell>
          <cell r="F525">
            <v>11</v>
          </cell>
          <cell r="G525">
            <v>489.8</v>
          </cell>
          <cell r="H525">
            <v>4.7</v>
          </cell>
          <cell r="I525">
            <v>266.39999999999998</v>
          </cell>
          <cell r="J525">
            <v>5.7</v>
          </cell>
          <cell r="K525" t="str">
            <v>&amp;^%</v>
          </cell>
          <cell r="L525" t="str">
            <v>&amp;^%</v>
          </cell>
          <cell r="N525" t="str">
            <v>Teignbridge</v>
          </cell>
          <cell r="O525" t="str">
            <v>E07000045</v>
          </cell>
          <cell r="P525">
            <v>23000</v>
          </cell>
          <cell r="Q525">
            <v>8.5</v>
          </cell>
          <cell r="R525">
            <v>39.1</v>
          </cell>
          <cell r="S525">
            <v>1.4</v>
          </cell>
          <cell r="T525">
            <v>40.299999999999997</v>
          </cell>
          <cell r="U525">
            <v>1.3</v>
          </cell>
          <cell r="V525">
            <v>34.4</v>
          </cell>
          <cell r="W525">
            <v>2.1</v>
          </cell>
          <cell r="X525" t="str">
            <v>&amp;^%</v>
          </cell>
          <cell r="Y525" t="str">
            <v>&amp;^%</v>
          </cell>
          <cell r="AA525" t="str">
            <v>Teignbridge</v>
          </cell>
          <cell r="AB525" t="str">
            <v>E07000045</v>
          </cell>
          <cell r="AC525">
            <v>20000</v>
          </cell>
          <cell r="AD525">
            <v>10.199999999999999</v>
          </cell>
          <cell r="AE525">
            <v>22363</v>
          </cell>
          <cell r="AF525">
            <v>9</v>
          </cell>
          <cell r="AG525">
            <v>24946</v>
          </cell>
          <cell r="AH525">
            <v>4.5</v>
          </cell>
          <cell r="AI525">
            <v>13760</v>
          </cell>
          <cell r="AJ525">
            <v>8.9</v>
          </cell>
          <cell r="AK525" t="str">
            <v>&amp;^%</v>
          </cell>
          <cell r="AL525" t="str">
            <v>&amp;^%</v>
          </cell>
          <cell r="AN525" t="str">
            <v>Teignbridge</v>
          </cell>
          <cell r="AO525" t="str">
            <v>E07000045</v>
          </cell>
          <cell r="AP525">
            <v>23000</v>
          </cell>
          <cell r="AQ525">
            <v>8.5</v>
          </cell>
          <cell r="AR525">
            <v>9.98</v>
          </cell>
          <cell r="AS525">
            <v>7.7</v>
          </cell>
          <cell r="AT525">
            <v>11.46</v>
          </cell>
          <cell r="AU525">
            <v>4</v>
          </cell>
          <cell r="AV525">
            <v>6.6</v>
          </cell>
          <cell r="AW525">
            <v>2.7</v>
          </cell>
          <cell r="AX525" t="str">
            <v>&amp;^%</v>
          </cell>
          <cell r="AY525" t="str">
            <v>&amp;^%</v>
          </cell>
          <cell r="BA525" t="str">
            <v>Teignbridge</v>
          </cell>
          <cell r="BB525" t="str">
            <v>E07000045</v>
          </cell>
          <cell r="BC525">
            <v>23000</v>
          </cell>
          <cell r="BD525">
            <v>8.5</v>
          </cell>
          <cell r="BE525">
            <v>402.1</v>
          </cell>
          <cell r="BF525">
            <v>7.9</v>
          </cell>
          <cell r="BG525">
            <v>461.9</v>
          </cell>
          <cell r="BH525">
            <v>3.9</v>
          </cell>
          <cell r="BI525">
            <v>260.2</v>
          </cell>
          <cell r="BJ525">
            <v>4.0999999999999996</v>
          </cell>
          <cell r="BK525" t="str">
            <v>&amp;^%</v>
          </cell>
          <cell r="BL525" t="str">
            <v>&amp;^%</v>
          </cell>
          <cell r="BN525" t="str">
            <v>Teignbridge</v>
          </cell>
          <cell r="BO525" t="str">
            <v>E07000045</v>
          </cell>
          <cell r="BP525">
            <v>37000</v>
          </cell>
          <cell r="BQ525">
            <v>6.7</v>
          </cell>
          <cell r="BR525">
            <v>36.799999999999997</v>
          </cell>
          <cell r="BS525">
            <v>3.4</v>
          </cell>
          <cell r="BT525">
            <v>31.9</v>
          </cell>
          <cell r="BU525">
            <v>2.8</v>
          </cell>
          <cell r="BV525">
            <v>12.5</v>
          </cell>
          <cell r="BW525">
            <v>20</v>
          </cell>
          <cell r="BX525" t="str">
            <v>&amp;^%</v>
          </cell>
          <cell r="BY525" t="str">
            <v>&amp;^%</v>
          </cell>
          <cell r="CA525" t="str">
            <v>Teignbridge</v>
          </cell>
          <cell r="CB525" t="str">
            <v>E07000045</v>
          </cell>
          <cell r="CC525">
            <v>32000</v>
          </cell>
          <cell r="CD525">
            <v>8</v>
          </cell>
          <cell r="CE525">
            <v>17134</v>
          </cell>
          <cell r="CF525">
            <v>8.4</v>
          </cell>
          <cell r="CG525">
            <v>19456</v>
          </cell>
          <cell r="CH525">
            <v>5.2</v>
          </cell>
          <cell r="CI525">
            <v>5497</v>
          </cell>
          <cell r="CJ525">
            <v>19</v>
          </cell>
          <cell r="CK525" t="str">
            <v>&amp;^%</v>
          </cell>
          <cell r="CL525" t="str">
            <v>&amp;^%</v>
          </cell>
          <cell r="CN525" t="str">
            <v>Teignbridge</v>
          </cell>
          <cell r="CO525" t="str">
            <v>E07000045</v>
          </cell>
          <cell r="CP525">
            <v>37000</v>
          </cell>
          <cell r="CQ525">
            <v>6.7</v>
          </cell>
          <cell r="CR525">
            <v>8.6999999999999993</v>
          </cell>
          <cell r="CS525">
            <v>6.5</v>
          </cell>
          <cell r="CT525">
            <v>11.3</v>
          </cell>
          <cell r="CU525">
            <v>3.6</v>
          </cell>
          <cell r="CV525">
            <v>6.1</v>
          </cell>
          <cell r="CW525">
            <v>0.8</v>
          </cell>
          <cell r="CX525" t="str">
            <v>&amp;^%</v>
          </cell>
          <cell r="CY525" t="str">
            <v>&amp;^%</v>
          </cell>
          <cell r="DA525" t="str">
            <v>Teignbridge</v>
          </cell>
          <cell r="DB525" t="str">
            <v>E07000045</v>
          </cell>
          <cell r="DC525">
            <v>37000</v>
          </cell>
          <cell r="DD525">
            <v>6.7</v>
          </cell>
          <cell r="DE525">
            <v>310.89999999999998</v>
          </cell>
          <cell r="DF525">
            <v>5.8</v>
          </cell>
          <cell r="DG525">
            <v>360.5</v>
          </cell>
          <cell r="DH525">
            <v>4.5</v>
          </cell>
          <cell r="DI525" t="str">
            <v>&amp;^%</v>
          </cell>
          <cell r="DJ525" t="str">
            <v>&amp;^%</v>
          </cell>
          <cell r="DK525" t="str">
            <v>&amp;^%</v>
          </cell>
          <cell r="DL525" t="str">
            <v>&amp;^%</v>
          </cell>
          <cell r="DN525" t="str">
            <v>Teignbridge</v>
          </cell>
          <cell r="DO525" t="str">
            <v>E07000045</v>
          </cell>
          <cell r="DP525">
            <v>8000</v>
          </cell>
          <cell r="DQ525">
            <v>14.2</v>
          </cell>
          <cell r="DR525">
            <v>37.700000000000003</v>
          </cell>
          <cell r="DS525">
            <v>2.2000000000000002</v>
          </cell>
          <cell r="DT525">
            <v>39.299999999999997</v>
          </cell>
          <cell r="DU525">
            <v>2.2999999999999998</v>
          </cell>
          <cell r="DV525" t="str">
            <v>&amp;^%</v>
          </cell>
          <cell r="DW525" t="str">
            <v>&amp;^%</v>
          </cell>
          <cell r="DX525" t="str">
            <v>&amp;^%</v>
          </cell>
          <cell r="DY525" t="str">
            <v>&amp;^%</v>
          </cell>
          <cell r="EA525" t="str">
            <v>Teignbridge</v>
          </cell>
          <cell r="EB525" t="str">
            <v>E07000045</v>
          </cell>
          <cell r="EC525">
            <v>6000</v>
          </cell>
          <cell r="ED525">
            <v>17.600000000000001</v>
          </cell>
          <cell r="EE525">
            <v>19997</v>
          </cell>
          <cell r="EF525">
            <v>9.1999999999999993</v>
          </cell>
          <cell r="EG525">
            <v>21945</v>
          </cell>
          <cell r="EH525">
            <v>6.8</v>
          </cell>
          <cell r="EI525" t="str">
            <v>&amp;^%</v>
          </cell>
          <cell r="EJ525" t="str">
            <v>&amp;^%</v>
          </cell>
          <cell r="EK525" t="str">
            <v>&amp;^%</v>
          </cell>
          <cell r="EL525" t="str">
            <v>&amp;^%</v>
          </cell>
          <cell r="EN525" t="str">
            <v>Teignbridge</v>
          </cell>
          <cell r="EO525" t="str">
            <v>E07000045</v>
          </cell>
          <cell r="EP525">
            <v>8000</v>
          </cell>
          <cell r="EQ525">
            <v>14.2</v>
          </cell>
          <cell r="ER525">
            <v>8.67</v>
          </cell>
          <cell r="ES525">
            <v>11</v>
          </cell>
          <cell r="ET525">
            <v>10.35</v>
          </cell>
          <cell r="EU525">
            <v>6.9</v>
          </cell>
          <cell r="EV525" t="str">
            <v>&amp;^%</v>
          </cell>
          <cell r="EW525" t="str">
            <v>&amp;^%</v>
          </cell>
          <cell r="EX525" t="str">
            <v>&amp;^%</v>
          </cell>
          <cell r="EY525" t="str">
            <v>&amp;^%</v>
          </cell>
          <cell r="FA525" t="str">
            <v>Teignbridge</v>
          </cell>
          <cell r="FB525" t="str">
            <v>E07000045</v>
          </cell>
          <cell r="FC525">
            <v>8000</v>
          </cell>
          <cell r="FD525">
            <v>14.2</v>
          </cell>
          <cell r="FE525">
            <v>346.6</v>
          </cell>
          <cell r="FF525">
            <v>7.8</v>
          </cell>
          <cell r="FG525">
            <v>407.4</v>
          </cell>
          <cell r="FH525">
            <v>6.4</v>
          </cell>
          <cell r="FI525" t="str">
            <v>&amp;^%</v>
          </cell>
          <cell r="FJ525" t="str">
            <v>&amp;^%</v>
          </cell>
          <cell r="FK525" t="str">
            <v>&amp;^%</v>
          </cell>
          <cell r="FL525" t="str">
            <v>&amp;^%</v>
          </cell>
          <cell r="FN525" t="str">
            <v>Teignbridge</v>
          </cell>
          <cell r="FO525" t="str">
            <v>E07000045</v>
          </cell>
          <cell r="FP525">
            <v>15000</v>
          </cell>
          <cell r="FQ525">
            <v>10.6</v>
          </cell>
          <cell r="FR525">
            <v>39.5</v>
          </cell>
          <cell r="FS525">
            <v>1.3</v>
          </cell>
          <cell r="FT525">
            <v>40.799999999999997</v>
          </cell>
          <cell r="FU525">
            <v>1.6</v>
          </cell>
          <cell r="FV525">
            <v>35</v>
          </cell>
          <cell r="FW525">
            <v>3.3</v>
          </cell>
          <cell r="FX525" t="str">
            <v>&amp;^%</v>
          </cell>
          <cell r="FY525" t="str">
            <v>&amp;^%</v>
          </cell>
          <cell r="GA525" t="str">
            <v>Teignbridge</v>
          </cell>
          <cell r="GB525" t="str">
            <v>E07000045</v>
          </cell>
          <cell r="GC525">
            <v>14000</v>
          </cell>
          <cell r="GD525">
            <v>12.5</v>
          </cell>
          <cell r="GE525">
            <v>23682</v>
          </cell>
          <cell r="GF525">
            <v>11</v>
          </cell>
          <cell r="GG525">
            <v>26323</v>
          </cell>
          <cell r="GH525">
            <v>5.6</v>
          </cell>
          <cell r="GI525">
            <v>14278</v>
          </cell>
          <cell r="GJ525">
            <v>15</v>
          </cell>
          <cell r="GK525" t="str">
            <v>&amp;^%</v>
          </cell>
          <cell r="GL525" t="str">
            <v>&amp;^%</v>
          </cell>
          <cell r="GN525" t="str">
            <v>Teignbridge</v>
          </cell>
          <cell r="GO525" t="str">
            <v>E07000045</v>
          </cell>
          <cell r="GP525">
            <v>15000</v>
          </cell>
          <cell r="GQ525">
            <v>10.6</v>
          </cell>
          <cell r="GR525">
            <v>10.34</v>
          </cell>
          <cell r="GS525">
            <v>10</v>
          </cell>
          <cell r="GT525">
            <v>12.01</v>
          </cell>
          <cell r="GU525">
            <v>4.8</v>
          </cell>
          <cell r="GV525">
            <v>6.77</v>
          </cell>
          <cell r="GW525">
            <v>5</v>
          </cell>
          <cell r="GX525" t="str">
            <v>&amp;^%</v>
          </cell>
          <cell r="GY525" t="str">
            <v>&amp;^%</v>
          </cell>
        </row>
        <row r="526">
          <cell r="A526" t="str">
            <v>Torridge</v>
          </cell>
          <cell r="B526" t="str">
            <v>E07000046</v>
          </cell>
          <cell r="C526">
            <v>6000</v>
          </cell>
          <cell r="D526">
            <v>16.5</v>
          </cell>
          <cell r="E526">
            <v>405.8</v>
          </cell>
          <cell r="F526">
            <v>13</v>
          </cell>
          <cell r="G526">
            <v>482.4</v>
          </cell>
          <cell r="H526">
            <v>10</v>
          </cell>
          <cell r="I526" t="str">
            <v>&amp;^%</v>
          </cell>
          <cell r="J526" t="str">
            <v>&amp;^%</v>
          </cell>
          <cell r="K526" t="str">
            <v>&amp;^%</v>
          </cell>
          <cell r="L526" t="str">
            <v>&amp;^%</v>
          </cell>
          <cell r="N526" t="str">
            <v>Torridge</v>
          </cell>
          <cell r="O526" t="str">
            <v>E07000046</v>
          </cell>
          <cell r="P526">
            <v>9000</v>
          </cell>
          <cell r="Q526">
            <v>13.7</v>
          </cell>
          <cell r="R526">
            <v>40</v>
          </cell>
          <cell r="S526" t="str">
            <v>&amp;^%</v>
          </cell>
          <cell r="T526">
            <v>40.700000000000003</v>
          </cell>
          <cell r="U526">
            <v>1.8</v>
          </cell>
          <cell r="V526" t="str">
            <v>&amp;^%</v>
          </cell>
          <cell r="W526" t="str">
            <v>&amp;^%</v>
          </cell>
          <cell r="X526" t="str">
            <v>&amp;^%</v>
          </cell>
          <cell r="Y526" t="str">
            <v>&amp;^%</v>
          </cell>
          <cell r="AA526" t="str">
            <v>Torridge</v>
          </cell>
          <cell r="AB526" t="str">
            <v>E07000046</v>
          </cell>
          <cell r="AC526">
            <v>7000</v>
          </cell>
          <cell r="AD526">
            <v>17</v>
          </cell>
          <cell r="AE526">
            <v>17792</v>
          </cell>
          <cell r="AF526">
            <v>15</v>
          </cell>
          <cell r="AG526">
            <v>23078</v>
          </cell>
          <cell r="AH526">
            <v>12</v>
          </cell>
          <cell r="AI526" t="str">
            <v>&amp;^%</v>
          </cell>
          <cell r="AJ526" t="str">
            <v>&amp;^%</v>
          </cell>
          <cell r="AK526" t="str">
            <v>&amp;^%</v>
          </cell>
          <cell r="AL526" t="str">
            <v>&amp;^%</v>
          </cell>
          <cell r="AN526" t="str">
            <v>Torridge</v>
          </cell>
          <cell r="AO526" t="str">
            <v>E07000046</v>
          </cell>
          <cell r="AP526">
            <v>9000</v>
          </cell>
          <cell r="AQ526">
            <v>13.7</v>
          </cell>
          <cell r="AR526">
            <v>8.24</v>
          </cell>
          <cell r="AS526">
            <v>8.9</v>
          </cell>
          <cell r="AT526">
            <v>10.8</v>
          </cell>
          <cell r="AU526">
            <v>8.4</v>
          </cell>
          <cell r="AV526" t="str">
            <v>&amp;^%</v>
          </cell>
          <cell r="AW526" t="str">
            <v>&amp;^%</v>
          </cell>
          <cell r="AX526" t="str">
            <v>&amp;^%</v>
          </cell>
          <cell r="AY526" t="str">
            <v>&amp;^%</v>
          </cell>
          <cell r="BA526" t="str">
            <v>Torridge</v>
          </cell>
          <cell r="BB526" t="str">
            <v>E07000046</v>
          </cell>
          <cell r="BC526">
            <v>9000</v>
          </cell>
          <cell r="BD526">
            <v>13.7</v>
          </cell>
          <cell r="BE526">
            <v>347.5</v>
          </cell>
          <cell r="BF526">
            <v>9.9</v>
          </cell>
          <cell r="BG526">
            <v>439.6</v>
          </cell>
          <cell r="BH526">
            <v>8.3000000000000007</v>
          </cell>
          <cell r="BI526" t="str">
            <v>&amp;^%</v>
          </cell>
          <cell r="BJ526" t="str">
            <v>&amp;^%</v>
          </cell>
          <cell r="BK526" t="str">
            <v>&amp;^%</v>
          </cell>
          <cell r="BL526" t="str">
            <v>&amp;^%</v>
          </cell>
          <cell r="BN526" t="str">
            <v>Torridge</v>
          </cell>
          <cell r="BO526" t="str">
            <v>E07000046</v>
          </cell>
          <cell r="BP526">
            <v>16000</v>
          </cell>
          <cell r="BQ526">
            <v>9.6999999999999993</v>
          </cell>
          <cell r="BR526">
            <v>35.9</v>
          </cell>
          <cell r="BS526">
            <v>7.5</v>
          </cell>
          <cell r="BT526">
            <v>30.9</v>
          </cell>
          <cell r="BU526">
            <v>4</v>
          </cell>
          <cell r="BV526" t="str">
            <v>&amp;^%</v>
          </cell>
          <cell r="BW526" t="str">
            <v>&amp;^%</v>
          </cell>
          <cell r="BX526" t="str">
            <v>&amp;^%</v>
          </cell>
          <cell r="BY526" t="str">
            <v>&amp;^%</v>
          </cell>
          <cell r="CA526" t="str">
            <v>Torridge</v>
          </cell>
          <cell r="CB526" t="str">
            <v>E07000046</v>
          </cell>
          <cell r="CC526">
            <v>14000</v>
          </cell>
          <cell r="CD526">
            <v>11.7</v>
          </cell>
          <cell r="CE526">
            <v>14143</v>
          </cell>
          <cell r="CF526">
            <v>11</v>
          </cell>
          <cell r="CG526">
            <v>15925</v>
          </cell>
          <cell r="CH526">
            <v>11</v>
          </cell>
          <cell r="CI526" t="str">
            <v>&amp;^%</v>
          </cell>
          <cell r="CJ526" t="str">
            <v>&amp;^%</v>
          </cell>
          <cell r="CK526" t="str">
            <v>&amp;^%</v>
          </cell>
          <cell r="CL526" t="str">
            <v>&amp;^%</v>
          </cell>
          <cell r="CN526" t="str">
            <v>Torridge</v>
          </cell>
          <cell r="CO526" t="str">
            <v>E07000046</v>
          </cell>
          <cell r="CP526">
            <v>16000</v>
          </cell>
          <cell r="CQ526">
            <v>9.6999999999999993</v>
          </cell>
          <cell r="CR526">
            <v>7.37</v>
          </cell>
          <cell r="CS526">
            <v>6.1</v>
          </cell>
          <cell r="CT526">
            <v>10.029999999999999</v>
          </cell>
          <cell r="CU526">
            <v>6.7</v>
          </cell>
          <cell r="CV526">
            <v>6.11</v>
          </cell>
          <cell r="CW526">
            <v>1.4</v>
          </cell>
          <cell r="CX526" t="str">
            <v>&amp;^%</v>
          </cell>
          <cell r="CY526" t="str">
            <v>&amp;^%</v>
          </cell>
          <cell r="DA526" t="str">
            <v>Torridge</v>
          </cell>
          <cell r="DB526" t="str">
            <v>E07000046</v>
          </cell>
          <cell r="DC526">
            <v>16000</v>
          </cell>
          <cell r="DD526">
            <v>9.6999999999999993</v>
          </cell>
          <cell r="DE526">
            <v>272.10000000000002</v>
          </cell>
          <cell r="DF526">
            <v>11</v>
          </cell>
          <cell r="DG526">
            <v>309.5</v>
          </cell>
          <cell r="DH526">
            <v>8.1</v>
          </cell>
          <cell r="DI526" t="str">
            <v>&amp;^%</v>
          </cell>
          <cell r="DJ526" t="str">
            <v>&amp;^%</v>
          </cell>
          <cell r="DK526" t="str">
            <v>&amp;^%</v>
          </cell>
          <cell r="DL526" t="str">
            <v>&amp;^%</v>
          </cell>
          <cell r="DN526" t="str">
            <v>Torridge</v>
          </cell>
          <cell r="DO526" t="str">
            <v>E07000046</v>
          </cell>
          <cell r="DP526" t="str">
            <v>&amp;^%</v>
          </cell>
          <cell r="DQ526" t="str">
            <v>&amp;^%</v>
          </cell>
          <cell r="DR526">
            <v>38.1</v>
          </cell>
          <cell r="DS526">
            <v>5.7</v>
          </cell>
          <cell r="DT526">
            <v>39.5</v>
          </cell>
          <cell r="DU526">
            <v>3.3</v>
          </cell>
          <cell r="DV526" t="str">
            <v>&amp;^%</v>
          </cell>
          <cell r="DW526" t="str">
            <v>&amp;^%</v>
          </cell>
          <cell r="DX526" t="str">
            <v>&amp;^%</v>
          </cell>
          <cell r="DY526" t="str">
            <v>&amp;^%</v>
          </cell>
          <cell r="EA526" t="str">
            <v>Torridge</v>
          </cell>
          <cell r="EB526" t="str">
            <v>E07000046</v>
          </cell>
          <cell r="EC526" t="str">
            <v>&amp;^%</v>
          </cell>
          <cell r="ED526" t="str">
            <v>&amp;^%</v>
          </cell>
          <cell r="EE526">
            <v>15805</v>
          </cell>
          <cell r="EF526" t="str">
            <v>&amp;^%</v>
          </cell>
          <cell r="EG526">
            <v>19547</v>
          </cell>
          <cell r="EH526">
            <v>12</v>
          </cell>
          <cell r="EI526" t="str">
            <v>&amp;^%</v>
          </cell>
          <cell r="EJ526" t="str">
            <v>&amp;^%</v>
          </cell>
          <cell r="EK526" t="str">
            <v>&amp;^%</v>
          </cell>
          <cell r="EL526" t="str">
            <v>&amp;^%</v>
          </cell>
          <cell r="EN526" t="str">
            <v>Torridge</v>
          </cell>
          <cell r="EO526" t="str">
            <v>E07000046</v>
          </cell>
          <cell r="EP526" t="str">
            <v>&amp;^%</v>
          </cell>
          <cell r="EQ526" t="str">
            <v>&amp;^%</v>
          </cell>
          <cell r="ER526">
            <v>7.05</v>
          </cell>
          <cell r="ES526">
            <v>9.5</v>
          </cell>
          <cell r="ET526">
            <v>8.68</v>
          </cell>
          <cell r="EU526">
            <v>10</v>
          </cell>
          <cell r="EV526" t="str">
            <v>&amp;^%</v>
          </cell>
          <cell r="EW526" t="str">
            <v>&amp;^%</v>
          </cell>
          <cell r="EX526" t="str">
            <v>&amp;^%</v>
          </cell>
          <cell r="EY526" t="str">
            <v>&amp;^%</v>
          </cell>
          <cell r="FA526" t="str">
            <v>Torridge</v>
          </cell>
          <cell r="FB526" t="str">
            <v>E07000046</v>
          </cell>
          <cell r="FC526" t="str">
            <v>&amp;^%</v>
          </cell>
          <cell r="FD526" t="str">
            <v>&amp;^%</v>
          </cell>
          <cell r="FE526">
            <v>301.8</v>
          </cell>
          <cell r="FF526">
            <v>13</v>
          </cell>
          <cell r="FG526">
            <v>343.2</v>
          </cell>
          <cell r="FH526">
            <v>9.8000000000000007</v>
          </cell>
          <cell r="FI526" t="str">
            <v>&amp;^%</v>
          </cell>
          <cell r="FJ526" t="str">
            <v>&amp;^%</v>
          </cell>
          <cell r="FK526" t="str">
            <v>&amp;^%</v>
          </cell>
          <cell r="FL526" t="str">
            <v>&amp;^%</v>
          </cell>
          <cell r="FN526" t="str">
            <v>Torridge</v>
          </cell>
          <cell r="FO526" t="str">
            <v>E07000046</v>
          </cell>
          <cell r="FP526">
            <v>6000</v>
          </cell>
          <cell r="FQ526">
            <v>16.5</v>
          </cell>
          <cell r="FR526">
            <v>40</v>
          </cell>
          <cell r="FS526">
            <v>2.8</v>
          </cell>
          <cell r="FT526">
            <v>41.2</v>
          </cell>
          <cell r="FU526">
            <v>2.1</v>
          </cell>
          <cell r="FV526" t="str">
            <v>&amp;^%</v>
          </cell>
          <cell r="FW526" t="str">
            <v>&amp;^%</v>
          </cell>
          <cell r="FX526" t="str">
            <v>&amp;^%</v>
          </cell>
          <cell r="FY526" t="str">
            <v>&amp;^%</v>
          </cell>
          <cell r="GA526" t="str">
            <v>Torridge</v>
          </cell>
          <cell r="GB526" t="str">
            <v>E07000046</v>
          </cell>
          <cell r="GC526" t="str">
            <v>&amp;^%</v>
          </cell>
          <cell r="GD526" t="str">
            <v>&amp;^%</v>
          </cell>
          <cell r="GE526">
            <v>18588</v>
          </cell>
          <cell r="GF526">
            <v>15</v>
          </cell>
          <cell r="GG526">
            <v>24479</v>
          </cell>
          <cell r="GH526">
            <v>15</v>
          </cell>
          <cell r="GI526" t="str">
            <v>&amp;^%</v>
          </cell>
          <cell r="GJ526" t="str">
            <v>&amp;^%</v>
          </cell>
          <cell r="GK526" t="str">
            <v>&amp;^%</v>
          </cell>
          <cell r="GL526" t="str">
            <v>&amp;^%</v>
          </cell>
          <cell r="GN526" t="str">
            <v>Torridge</v>
          </cell>
          <cell r="GO526" t="str">
            <v>E07000046</v>
          </cell>
          <cell r="GP526">
            <v>6000</v>
          </cell>
          <cell r="GQ526">
            <v>16.5</v>
          </cell>
          <cell r="GR526">
            <v>9.2100000000000009</v>
          </cell>
          <cell r="GS526">
            <v>12</v>
          </cell>
          <cell r="GT526">
            <v>11.7</v>
          </cell>
          <cell r="GU526">
            <v>10</v>
          </cell>
          <cell r="GV526" t="str">
            <v>&amp;^%</v>
          </cell>
          <cell r="GW526" t="str">
            <v>&amp;^%</v>
          </cell>
          <cell r="GX526" t="str">
            <v>&amp;^%</v>
          </cell>
          <cell r="GY526" t="str">
            <v>&amp;^%</v>
          </cell>
        </row>
        <row r="527">
          <cell r="A527" t="str">
            <v>West Devon</v>
          </cell>
          <cell r="B527" t="str">
            <v>E07000047</v>
          </cell>
          <cell r="C527">
            <v>6000</v>
          </cell>
          <cell r="D527">
            <v>17.2</v>
          </cell>
          <cell r="E527">
            <v>412.6</v>
          </cell>
          <cell r="F527">
            <v>11</v>
          </cell>
          <cell r="G527">
            <v>418.1</v>
          </cell>
          <cell r="H527">
            <v>4.5999999999999996</v>
          </cell>
          <cell r="I527" t="str">
            <v>&amp;^%</v>
          </cell>
          <cell r="J527" t="str">
            <v>&amp;^%</v>
          </cell>
          <cell r="K527" t="str">
            <v>&amp;^%</v>
          </cell>
          <cell r="L527" t="str">
            <v>&amp;^%</v>
          </cell>
          <cell r="N527" t="str">
            <v>West Devon</v>
          </cell>
          <cell r="O527" t="str">
            <v>E07000047</v>
          </cell>
          <cell r="P527">
            <v>8000</v>
          </cell>
          <cell r="Q527">
            <v>14.1</v>
          </cell>
          <cell r="R527">
            <v>40</v>
          </cell>
          <cell r="S527">
            <v>3.5</v>
          </cell>
          <cell r="T527">
            <v>41</v>
          </cell>
          <cell r="U527">
            <v>2.1</v>
          </cell>
          <cell r="V527" t="str">
            <v>&amp;^%</v>
          </cell>
          <cell r="W527" t="str">
            <v>&amp;^%</v>
          </cell>
          <cell r="X527" t="str">
            <v>&amp;^%</v>
          </cell>
          <cell r="Y527" t="str">
            <v>&amp;^%</v>
          </cell>
          <cell r="AA527" t="str">
            <v>West Devon</v>
          </cell>
          <cell r="AB527" t="str">
            <v>E07000047</v>
          </cell>
          <cell r="AC527">
            <v>8000</v>
          </cell>
          <cell r="AD527">
            <v>16.3</v>
          </cell>
          <cell r="AE527">
            <v>20112</v>
          </cell>
          <cell r="AF527">
            <v>13</v>
          </cell>
          <cell r="AG527">
            <v>20969</v>
          </cell>
          <cell r="AH527">
            <v>5.8</v>
          </cell>
          <cell r="AI527" t="str">
            <v>&amp;^%</v>
          </cell>
          <cell r="AJ527" t="str">
            <v>&amp;^%</v>
          </cell>
          <cell r="AK527" t="str">
            <v>&amp;^%</v>
          </cell>
          <cell r="AL527" t="str">
            <v>&amp;^%</v>
          </cell>
          <cell r="AN527" t="str">
            <v>West Devon</v>
          </cell>
          <cell r="AO527" t="str">
            <v>E07000047</v>
          </cell>
          <cell r="AP527">
            <v>8000</v>
          </cell>
          <cell r="AQ527">
            <v>14.1</v>
          </cell>
          <cell r="AR527">
            <v>9.7799999999999994</v>
          </cell>
          <cell r="AS527">
            <v>10</v>
          </cell>
          <cell r="AT527">
            <v>10.36</v>
          </cell>
          <cell r="AU527">
            <v>4.9000000000000004</v>
          </cell>
          <cell r="AV527" t="str">
            <v>&amp;^%</v>
          </cell>
          <cell r="AW527" t="str">
            <v>&amp;^%</v>
          </cell>
          <cell r="AX527" t="str">
            <v>&amp;^%</v>
          </cell>
          <cell r="AY527" t="str">
            <v>&amp;^%</v>
          </cell>
          <cell r="BA527" t="str">
            <v>West Devon</v>
          </cell>
          <cell r="BB527" t="str">
            <v>E07000047</v>
          </cell>
          <cell r="BC527">
            <v>8000</v>
          </cell>
          <cell r="BD527">
            <v>14.1</v>
          </cell>
          <cell r="BE527">
            <v>406.6</v>
          </cell>
          <cell r="BF527">
            <v>9.1</v>
          </cell>
          <cell r="BG527">
            <v>424.8</v>
          </cell>
          <cell r="BH527">
            <v>4.5999999999999996</v>
          </cell>
          <cell r="BI527" t="str">
            <v>&amp;^%</v>
          </cell>
          <cell r="BJ527" t="str">
            <v>&amp;^%</v>
          </cell>
          <cell r="BK527" t="str">
            <v>&amp;^%</v>
          </cell>
          <cell r="BL527" t="str">
            <v>&amp;^%</v>
          </cell>
          <cell r="BN527" t="str">
            <v>West Devon</v>
          </cell>
          <cell r="BO527" t="str">
            <v>E07000047</v>
          </cell>
          <cell r="BP527">
            <v>15000</v>
          </cell>
          <cell r="BQ527">
            <v>10.5</v>
          </cell>
          <cell r="BR527">
            <v>35</v>
          </cell>
          <cell r="BS527">
            <v>9.5</v>
          </cell>
          <cell r="BT527">
            <v>31.1</v>
          </cell>
          <cell r="BU527">
            <v>4.4000000000000004</v>
          </cell>
          <cell r="BV527">
            <v>12.1</v>
          </cell>
          <cell r="BW527">
            <v>15</v>
          </cell>
          <cell r="BX527" t="str">
            <v>&amp;^%</v>
          </cell>
          <cell r="BY527" t="str">
            <v>&amp;^%</v>
          </cell>
          <cell r="CA527" t="str">
            <v>West Devon</v>
          </cell>
          <cell r="CB527" t="str">
            <v>E07000047</v>
          </cell>
          <cell r="CC527">
            <v>13000</v>
          </cell>
          <cell r="CD527">
            <v>12.7</v>
          </cell>
          <cell r="CE527">
            <v>16029</v>
          </cell>
          <cell r="CF527">
            <v>15</v>
          </cell>
          <cell r="CG527">
            <v>18216</v>
          </cell>
          <cell r="CH527">
            <v>8.1999999999999993</v>
          </cell>
          <cell r="CI527" t="str">
            <v>&amp;^%</v>
          </cell>
          <cell r="CJ527" t="str">
            <v>&amp;^%</v>
          </cell>
          <cell r="CK527" t="str">
            <v>&amp;^%</v>
          </cell>
          <cell r="CL527" t="str">
            <v>&amp;^%</v>
          </cell>
          <cell r="CN527" t="str">
            <v>West Devon</v>
          </cell>
          <cell r="CO527" t="str">
            <v>E07000047</v>
          </cell>
          <cell r="CP527">
            <v>15000</v>
          </cell>
          <cell r="CQ527">
            <v>10.5</v>
          </cell>
          <cell r="CR527">
            <v>9</v>
          </cell>
          <cell r="CS527">
            <v>8.8000000000000007</v>
          </cell>
          <cell r="CT527">
            <v>10.76</v>
          </cell>
          <cell r="CU527">
            <v>6</v>
          </cell>
          <cell r="CV527">
            <v>6</v>
          </cell>
          <cell r="CW527">
            <v>7.7</v>
          </cell>
          <cell r="CX527" t="str">
            <v>&amp;^%</v>
          </cell>
          <cell r="CY527" t="str">
            <v>&amp;^%</v>
          </cell>
          <cell r="DA527" t="str">
            <v>West Devon</v>
          </cell>
          <cell r="DB527" t="str">
            <v>E07000047</v>
          </cell>
          <cell r="DC527">
            <v>15000</v>
          </cell>
          <cell r="DD527">
            <v>10.5</v>
          </cell>
          <cell r="DE527">
            <v>310</v>
          </cell>
          <cell r="DF527">
            <v>11</v>
          </cell>
          <cell r="DG527">
            <v>334.7</v>
          </cell>
          <cell r="DH527">
            <v>7</v>
          </cell>
          <cell r="DI527" t="str">
            <v>&amp;^%</v>
          </cell>
          <cell r="DJ527" t="str">
            <v>&amp;^%</v>
          </cell>
          <cell r="DK527" t="str">
            <v>&amp;^%</v>
          </cell>
          <cell r="DL527" t="str">
            <v>&amp;^%</v>
          </cell>
          <cell r="DN527" t="str">
            <v>West Devon</v>
          </cell>
          <cell r="DO527" t="str">
            <v>E07000047</v>
          </cell>
          <cell r="DP527" t="str">
            <v>&amp;^%</v>
          </cell>
          <cell r="DQ527" t="str">
            <v>&amp;^%</v>
          </cell>
          <cell r="DR527">
            <v>37</v>
          </cell>
          <cell r="DS527" t="str">
            <v>&amp;^%</v>
          </cell>
          <cell r="DT527">
            <v>37.700000000000003</v>
          </cell>
          <cell r="DU527">
            <v>3.1</v>
          </cell>
          <cell r="DV527" t="str">
            <v>&amp;^%</v>
          </cell>
          <cell r="DW527" t="str">
            <v>&amp;^%</v>
          </cell>
          <cell r="DX527" t="str">
            <v>&amp;^%</v>
          </cell>
          <cell r="DY527" t="str">
            <v>&amp;^%</v>
          </cell>
          <cell r="EA527" t="str">
            <v>West Devon</v>
          </cell>
          <cell r="EB527" t="str">
            <v>E07000047</v>
          </cell>
          <cell r="EC527" t="str">
            <v>&amp;^%</v>
          </cell>
          <cell r="ED527" t="str">
            <v>&amp;^%</v>
          </cell>
          <cell r="EE527" t="str">
            <v>&amp;^%</v>
          </cell>
          <cell r="EF527" t="str">
            <v>&amp;^%</v>
          </cell>
          <cell r="EG527">
            <v>21083</v>
          </cell>
          <cell r="EH527">
            <v>12</v>
          </cell>
          <cell r="EI527" t="str">
            <v>&amp;^%</v>
          </cell>
          <cell r="EJ527" t="str">
            <v>&amp;^%</v>
          </cell>
          <cell r="EK527" t="str">
            <v>&amp;^%</v>
          </cell>
          <cell r="EL527" t="str">
            <v>&amp;^%</v>
          </cell>
          <cell r="EN527" t="str">
            <v>West Devon</v>
          </cell>
          <cell r="EO527" t="str">
            <v>E07000047</v>
          </cell>
          <cell r="EP527" t="str">
            <v>&amp;^%</v>
          </cell>
          <cell r="EQ527" t="str">
            <v>&amp;^%</v>
          </cell>
          <cell r="ER527">
            <v>10.9</v>
          </cell>
          <cell r="ES527">
            <v>19</v>
          </cell>
          <cell r="ET527">
            <v>11.64</v>
          </cell>
          <cell r="EU527">
            <v>11</v>
          </cell>
          <cell r="EV527" t="str">
            <v>&amp;^%</v>
          </cell>
          <cell r="EW527" t="str">
            <v>&amp;^%</v>
          </cell>
          <cell r="EX527" t="str">
            <v>&amp;^%</v>
          </cell>
          <cell r="EY527" t="str">
            <v>&amp;^%</v>
          </cell>
          <cell r="FA527" t="str">
            <v>West Devon</v>
          </cell>
          <cell r="FB527" t="str">
            <v>E07000047</v>
          </cell>
          <cell r="FC527" t="str">
            <v>&amp;^%</v>
          </cell>
          <cell r="FD527" t="str">
            <v>&amp;^%</v>
          </cell>
          <cell r="FE527">
            <v>360.1</v>
          </cell>
          <cell r="FF527" t="str">
            <v>&amp;^%</v>
          </cell>
          <cell r="FG527">
            <v>438.5</v>
          </cell>
          <cell r="FH527">
            <v>10</v>
          </cell>
          <cell r="FI527" t="str">
            <v>&amp;^%</v>
          </cell>
          <cell r="FJ527" t="str">
            <v>&amp;^%</v>
          </cell>
          <cell r="FK527" t="str">
            <v>&amp;^%</v>
          </cell>
          <cell r="FL527" t="str">
            <v>&amp;^%</v>
          </cell>
          <cell r="FN527" t="str">
            <v>West Devon</v>
          </cell>
          <cell r="FO527" t="str">
            <v>E07000047</v>
          </cell>
          <cell r="FP527">
            <v>6000</v>
          </cell>
          <cell r="FQ527">
            <v>17.2</v>
          </cell>
          <cell r="FR527">
            <v>40.700000000000003</v>
          </cell>
          <cell r="FS527">
            <v>3.4</v>
          </cell>
          <cell r="FT527">
            <v>42.6</v>
          </cell>
          <cell r="FU527">
            <v>2.5</v>
          </cell>
          <cell r="FV527" t="str">
            <v>&amp;^%</v>
          </cell>
          <cell r="FW527" t="str">
            <v>&amp;^%</v>
          </cell>
          <cell r="FX527" t="str">
            <v>&amp;^%</v>
          </cell>
          <cell r="FY527" t="str">
            <v>&amp;^%</v>
          </cell>
          <cell r="GA527" t="str">
            <v>West Devon</v>
          </cell>
          <cell r="GB527" t="str">
            <v>E07000047</v>
          </cell>
          <cell r="GC527">
            <v>5000</v>
          </cell>
          <cell r="GD527">
            <v>19.8</v>
          </cell>
          <cell r="GE527">
            <v>21079</v>
          </cell>
          <cell r="GF527">
            <v>15</v>
          </cell>
          <cell r="GG527">
            <v>20916</v>
          </cell>
          <cell r="GH527">
            <v>6.6</v>
          </cell>
          <cell r="GI527" t="str">
            <v>&amp;^%</v>
          </cell>
          <cell r="GJ527" t="str">
            <v>&amp;^%</v>
          </cell>
          <cell r="GK527" t="str">
            <v>&amp;^%</v>
          </cell>
          <cell r="GL527" t="str">
            <v>&amp;^%</v>
          </cell>
          <cell r="GN527" t="str">
            <v>West Devon</v>
          </cell>
          <cell r="GO527" t="str">
            <v>E07000047</v>
          </cell>
          <cell r="GP527">
            <v>6000</v>
          </cell>
          <cell r="GQ527">
            <v>17.2</v>
          </cell>
          <cell r="GR527">
            <v>9.39</v>
          </cell>
          <cell r="GS527">
            <v>12</v>
          </cell>
          <cell r="GT527">
            <v>9.81</v>
          </cell>
          <cell r="GU527">
            <v>4.9000000000000004</v>
          </cell>
          <cell r="GV527" t="str">
            <v>&amp;^%</v>
          </cell>
          <cell r="GW527" t="str">
            <v>&amp;^%</v>
          </cell>
          <cell r="GX527" t="str">
            <v>&amp;^%</v>
          </cell>
          <cell r="GY527" t="str">
            <v>&amp;^%</v>
          </cell>
        </row>
        <row r="528">
          <cell r="A528" t="str">
            <v>Christchurch</v>
          </cell>
          <cell r="B528" t="str">
            <v>E07000048</v>
          </cell>
          <cell r="C528">
            <v>8000</v>
          </cell>
          <cell r="D528">
            <v>15.7</v>
          </cell>
          <cell r="E528">
            <v>559</v>
          </cell>
          <cell r="F528">
            <v>11</v>
          </cell>
          <cell r="G528">
            <v>692.6</v>
          </cell>
          <cell r="H528">
            <v>11</v>
          </cell>
          <cell r="I528" t="str">
            <v>&amp;^%</v>
          </cell>
          <cell r="J528" t="str">
            <v>&amp;^%</v>
          </cell>
          <cell r="K528" t="str">
            <v>&amp;^%</v>
          </cell>
          <cell r="L528" t="str">
            <v>&amp;^%</v>
          </cell>
          <cell r="N528" t="str">
            <v>Christchurch</v>
          </cell>
          <cell r="O528" t="str">
            <v>E07000048</v>
          </cell>
          <cell r="P528">
            <v>12000</v>
          </cell>
          <cell r="Q528">
            <v>12</v>
          </cell>
          <cell r="R528">
            <v>38.200000000000003</v>
          </cell>
          <cell r="S528">
            <v>2</v>
          </cell>
          <cell r="T528">
            <v>40.200000000000003</v>
          </cell>
          <cell r="U528">
            <v>2.1</v>
          </cell>
          <cell r="V528">
            <v>33.6</v>
          </cell>
          <cell r="W528">
            <v>3.8</v>
          </cell>
          <cell r="X528" t="str">
            <v>&amp;^%</v>
          </cell>
          <cell r="Y528" t="str">
            <v>&amp;^%</v>
          </cell>
          <cell r="AA528" t="str">
            <v>Christchurch</v>
          </cell>
          <cell r="AB528" t="str">
            <v>E07000048</v>
          </cell>
          <cell r="AC528">
            <v>11000</v>
          </cell>
          <cell r="AD528">
            <v>14.5</v>
          </cell>
          <cell r="AE528">
            <v>24015</v>
          </cell>
          <cell r="AF528">
            <v>13</v>
          </cell>
          <cell r="AG528">
            <v>30897</v>
          </cell>
          <cell r="AH528">
            <v>14</v>
          </cell>
          <cell r="AI528" t="str">
            <v>&amp;^%</v>
          </cell>
          <cell r="AJ528" t="str">
            <v>&amp;^%</v>
          </cell>
          <cell r="AK528" t="str">
            <v>&amp;^%</v>
          </cell>
          <cell r="AL528" t="str">
            <v>&amp;^%</v>
          </cell>
          <cell r="AN528" t="str">
            <v>Christchurch</v>
          </cell>
          <cell r="AO528" t="str">
            <v>E07000048</v>
          </cell>
          <cell r="AP528">
            <v>12000</v>
          </cell>
          <cell r="AQ528">
            <v>12</v>
          </cell>
          <cell r="AR528">
            <v>11.79</v>
          </cell>
          <cell r="AS528">
            <v>11</v>
          </cell>
          <cell r="AT528">
            <v>14.62</v>
          </cell>
          <cell r="AU528">
            <v>8.6</v>
          </cell>
          <cell r="AV528">
            <v>7.39</v>
          </cell>
          <cell r="AW528">
            <v>5.7</v>
          </cell>
          <cell r="AX528" t="str">
            <v>&amp;^%</v>
          </cell>
          <cell r="AY528" t="str">
            <v>&amp;^%</v>
          </cell>
          <cell r="BA528" t="str">
            <v>Christchurch</v>
          </cell>
          <cell r="BB528" t="str">
            <v>E07000048</v>
          </cell>
          <cell r="BC528">
            <v>12000</v>
          </cell>
          <cell r="BD528">
            <v>12</v>
          </cell>
          <cell r="BE528">
            <v>477.4</v>
          </cell>
          <cell r="BF528">
            <v>10</v>
          </cell>
          <cell r="BG528">
            <v>588.1</v>
          </cell>
          <cell r="BH528">
            <v>8.6</v>
          </cell>
          <cell r="BI528">
            <v>281.7</v>
          </cell>
          <cell r="BJ528">
            <v>9</v>
          </cell>
          <cell r="BK528" t="str">
            <v>&amp;^%</v>
          </cell>
          <cell r="BL528" t="str">
            <v>&amp;^%</v>
          </cell>
          <cell r="BN528" t="str">
            <v>Christchurch</v>
          </cell>
          <cell r="BO528" t="str">
            <v>E07000048</v>
          </cell>
          <cell r="BP528">
            <v>18000</v>
          </cell>
          <cell r="BQ528">
            <v>9.8000000000000007</v>
          </cell>
          <cell r="BR528">
            <v>37</v>
          </cell>
          <cell r="BS528">
            <v>4.2</v>
          </cell>
          <cell r="BT528">
            <v>32.9</v>
          </cell>
          <cell r="BU528">
            <v>3.8</v>
          </cell>
          <cell r="BV528" t="str">
            <v>&amp;^%</v>
          </cell>
          <cell r="BW528" t="str">
            <v>&amp;^%</v>
          </cell>
          <cell r="BX528" t="str">
            <v>&amp;^%</v>
          </cell>
          <cell r="BY528" t="str">
            <v>&amp;^%</v>
          </cell>
          <cell r="CA528" t="str">
            <v>Christchurch</v>
          </cell>
          <cell r="CB528" t="str">
            <v>E07000048</v>
          </cell>
          <cell r="CC528">
            <v>15000</v>
          </cell>
          <cell r="CD528">
            <v>12</v>
          </cell>
          <cell r="CE528">
            <v>19853</v>
          </cell>
          <cell r="CF528">
            <v>15</v>
          </cell>
          <cell r="CG528">
            <v>24923</v>
          </cell>
          <cell r="CH528">
            <v>14</v>
          </cell>
          <cell r="CI528">
            <v>5997</v>
          </cell>
          <cell r="CJ528">
            <v>20</v>
          </cell>
          <cell r="CK528" t="str">
            <v>&amp;^%</v>
          </cell>
          <cell r="CL528" t="str">
            <v>&amp;^%</v>
          </cell>
          <cell r="CN528" t="str">
            <v>Christchurch</v>
          </cell>
          <cell r="CO528" t="str">
            <v>E07000048</v>
          </cell>
          <cell r="CP528">
            <v>18000</v>
          </cell>
          <cell r="CQ528">
            <v>9.8000000000000007</v>
          </cell>
          <cell r="CR528">
            <v>10.53</v>
          </cell>
          <cell r="CS528">
            <v>8.5</v>
          </cell>
          <cell r="CT528">
            <v>13.96</v>
          </cell>
          <cell r="CU528">
            <v>7.9</v>
          </cell>
          <cell r="CV528">
            <v>6.37</v>
          </cell>
          <cell r="CW528">
            <v>2.5</v>
          </cell>
          <cell r="CX528" t="str">
            <v>&amp;^%</v>
          </cell>
          <cell r="CY528" t="str">
            <v>&amp;^%</v>
          </cell>
          <cell r="DA528" t="str">
            <v>Christchurch</v>
          </cell>
          <cell r="DB528" t="str">
            <v>E07000048</v>
          </cell>
          <cell r="DC528">
            <v>18000</v>
          </cell>
          <cell r="DD528">
            <v>9.8000000000000007</v>
          </cell>
          <cell r="DE528">
            <v>362.8</v>
          </cell>
          <cell r="DF528">
            <v>12</v>
          </cell>
          <cell r="DG528">
            <v>459.1</v>
          </cell>
          <cell r="DH528">
            <v>8.8000000000000007</v>
          </cell>
          <cell r="DI528" t="str">
            <v>&amp;^%</v>
          </cell>
          <cell r="DJ528" t="str">
            <v>&amp;^%</v>
          </cell>
          <cell r="DK528" t="str">
            <v>&amp;^%</v>
          </cell>
          <cell r="DL528" t="str">
            <v>&amp;^%</v>
          </cell>
          <cell r="DN528" t="str">
            <v>Christchurch</v>
          </cell>
          <cell r="DO528" t="str">
            <v>E07000048</v>
          </cell>
          <cell r="DP528">
            <v>5000</v>
          </cell>
          <cell r="DQ528">
            <v>18.600000000000001</v>
          </cell>
          <cell r="DR528">
            <v>37</v>
          </cell>
          <cell r="DS528">
            <v>3</v>
          </cell>
          <cell r="DT528">
            <v>37.6</v>
          </cell>
          <cell r="DU528">
            <v>2.5</v>
          </cell>
          <cell r="DV528" t="str">
            <v>&amp;^%</v>
          </cell>
          <cell r="DW528" t="str">
            <v>&amp;^%</v>
          </cell>
          <cell r="DX528" t="str">
            <v>&amp;^%</v>
          </cell>
          <cell r="DY528" t="str">
            <v>&amp;^%</v>
          </cell>
          <cell r="EA528" t="str">
            <v>Christchurch</v>
          </cell>
          <cell r="EB528" t="str">
            <v>E07000048</v>
          </cell>
          <cell r="EC528" t="str">
            <v>&amp;^%</v>
          </cell>
          <cell r="ED528" t="str">
            <v>&amp;^%</v>
          </cell>
          <cell r="EE528">
            <v>17478</v>
          </cell>
          <cell r="EF528">
            <v>16</v>
          </cell>
          <cell r="EG528">
            <v>20692</v>
          </cell>
          <cell r="EH528">
            <v>8.3000000000000007</v>
          </cell>
          <cell r="EI528" t="str">
            <v>&amp;^%</v>
          </cell>
          <cell r="EJ528" t="str">
            <v>&amp;^%</v>
          </cell>
          <cell r="EK528" t="str">
            <v>&amp;^%</v>
          </cell>
          <cell r="EL528" t="str">
            <v>&amp;^%</v>
          </cell>
          <cell r="EN528" t="str">
            <v>Christchurch</v>
          </cell>
          <cell r="EO528" t="str">
            <v>E07000048</v>
          </cell>
          <cell r="EP528">
            <v>5000</v>
          </cell>
          <cell r="EQ528">
            <v>18.600000000000001</v>
          </cell>
          <cell r="ER528">
            <v>9.2100000000000009</v>
          </cell>
          <cell r="ES528">
            <v>18</v>
          </cell>
          <cell r="ET528">
            <v>11.05</v>
          </cell>
          <cell r="EU528">
            <v>7.2</v>
          </cell>
          <cell r="EV528" t="str">
            <v>&amp;^%</v>
          </cell>
          <cell r="EW528" t="str">
            <v>&amp;^%</v>
          </cell>
          <cell r="EX528" t="str">
            <v>&amp;^%</v>
          </cell>
          <cell r="EY528" t="str">
            <v>&amp;^%</v>
          </cell>
          <cell r="FA528" t="str">
            <v>Christchurch</v>
          </cell>
          <cell r="FB528" t="str">
            <v>E07000048</v>
          </cell>
          <cell r="FC528">
            <v>5000</v>
          </cell>
          <cell r="FD528">
            <v>18.600000000000001</v>
          </cell>
          <cell r="FE528">
            <v>347.5</v>
          </cell>
          <cell r="FF528">
            <v>14</v>
          </cell>
          <cell r="FG528">
            <v>415</v>
          </cell>
          <cell r="FH528">
            <v>7.2</v>
          </cell>
          <cell r="FI528" t="str">
            <v>&amp;^%</v>
          </cell>
          <cell r="FJ528" t="str">
            <v>&amp;^%</v>
          </cell>
          <cell r="FK528" t="str">
            <v>&amp;^%</v>
          </cell>
          <cell r="FL528" t="str">
            <v>&amp;^%</v>
          </cell>
          <cell r="FN528" t="str">
            <v>Christchurch</v>
          </cell>
          <cell r="FO528" t="str">
            <v>E07000048</v>
          </cell>
          <cell r="FP528">
            <v>8000</v>
          </cell>
          <cell r="FQ528">
            <v>15.7</v>
          </cell>
          <cell r="FR528">
            <v>40</v>
          </cell>
          <cell r="FS528">
            <v>4.2</v>
          </cell>
          <cell r="FT528">
            <v>41.8</v>
          </cell>
          <cell r="FU528">
            <v>2.9</v>
          </cell>
          <cell r="FV528" t="str">
            <v>&amp;^%</v>
          </cell>
          <cell r="FW528" t="str">
            <v>&amp;^%</v>
          </cell>
          <cell r="FX528" t="str">
            <v>&amp;^%</v>
          </cell>
          <cell r="FY528" t="str">
            <v>&amp;^%</v>
          </cell>
          <cell r="GA528" t="str">
            <v>Christchurch</v>
          </cell>
          <cell r="GB528" t="str">
            <v>E07000048</v>
          </cell>
          <cell r="GC528">
            <v>7000</v>
          </cell>
          <cell r="GD528">
            <v>18.8</v>
          </cell>
          <cell r="GE528">
            <v>29449</v>
          </cell>
          <cell r="GF528">
            <v>12</v>
          </cell>
          <cell r="GG528">
            <v>36873</v>
          </cell>
          <cell r="GH528">
            <v>18</v>
          </cell>
          <cell r="GI528" t="str">
            <v>&amp;^%</v>
          </cell>
          <cell r="GJ528" t="str">
            <v>&amp;^%</v>
          </cell>
          <cell r="GK528" t="str">
            <v>&amp;^%</v>
          </cell>
          <cell r="GL528" t="str">
            <v>&amp;^%</v>
          </cell>
          <cell r="GN528" t="str">
            <v>Christchurch</v>
          </cell>
          <cell r="GO528" t="str">
            <v>E07000048</v>
          </cell>
          <cell r="GP528">
            <v>8000</v>
          </cell>
          <cell r="GQ528">
            <v>15.7</v>
          </cell>
          <cell r="GR528">
            <v>13.15</v>
          </cell>
          <cell r="GS528">
            <v>11</v>
          </cell>
          <cell r="GT528">
            <v>16.57</v>
          </cell>
          <cell r="GU528">
            <v>11</v>
          </cell>
          <cell r="GV528" t="str">
            <v>&amp;^%</v>
          </cell>
          <cell r="GW528" t="str">
            <v>&amp;^%</v>
          </cell>
          <cell r="GX528" t="str">
            <v>&amp;^%</v>
          </cell>
          <cell r="GY528" t="str">
            <v>&amp;^%</v>
          </cell>
        </row>
        <row r="529">
          <cell r="A529" t="str">
            <v>East Dorset</v>
          </cell>
          <cell r="B529" t="str">
            <v>E07000049</v>
          </cell>
          <cell r="C529">
            <v>11000</v>
          </cell>
          <cell r="D529">
            <v>12.9</v>
          </cell>
          <cell r="E529">
            <v>484.1</v>
          </cell>
          <cell r="F529">
            <v>9.6</v>
          </cell>
          <cell r="G529">
            <v>568.1</v>
          </cell>
          <cell r="H529">
            <v>8.3000000000000007</v>
          </cell>
          <cell r="I529">
            <v>293.8</v>
          </cell>
          <cell r="J529">
            <v>9</v>
          </cell>
          <cell r="K529" t="str">
            <v>&amp;^%</v>
          </cell>
          <cell r="L529" t="str">
            <v>&amp;^%</v>
          </cell>
          <cell r="N529" t="str">
            <v>East Dorset</v>
          </cell>
          <cell r="O529" t="str">
            <v>E07000049</v>
          </cell>
          <cell r="P529">
            <v>16000</v>
          </cell>
          <cell r="Q529">
            <v>10.4</v>
          </cell>
          <cell r="R529">
            <v>37.799999999999997</v>
          </cell>
          <cell r="S529">
            <v>1.8</v>
          </cell>
          <cell r="T529">
            <v>39.799999999999997</v>
          </cell>
          <cell r="U529">
            <v>1.6</v>
          </cell>
          <cell r="V529">
            <v>33.200000000000003</v>
          </cell>
          <cell r="W529">
            <v>1.7</v>
          </cell>
          <cell r="X529" t="str">
            <v>&amp;^%</v>
          </cell>
          <cell r="Y529" t="str">
            <v>&amp;^%</v>
          </cell>
          <cell r="AA529" t="str">
            <v>East Dorset</v>
          </cell>
          <cell r="AB529" t="str">
            <v>E07000049</v>
          </cell>
          <cell r="AC529">
            <v>14000</v>
          </cell>
          <cell r="AD529">
            <v>12.2</v>
          </cell>
          <cell r="AE529">
            <v>23048</v>
          </cell>
          <cell r="AF529">
            <v>8.6999999999999993</v>
          </cell>
          <cell r="AG529">
            <v>27483</v>
          </cell>
          <cell r="AH529">
            <v>7.8</v>
          </cell>
          <cell r="AI529">
            <v>15829</v>
          </cell>
          <cell r="AJ529">
            <v>8.5</v>
          </cell>
          <cell r="AK529" t="str">
            <v>&amp;^%</v>
          </cell>
          <cell r="AL529" t="str">
            <v>&amp;^%</v>
          </cell>
          <cell r="AN529" t="str">
            <v>East Dorset</v>
          </cell>
          <cell r="AO529" t="str">
            <v>E07000049</v>
          </cell>
          <cell r="AP529">
            <v>16000</v>
          </cell>
          <cell r="AQ529">
            <v>10.4</v>
          </cell>
          <cell r="AR529">
            <v>11.67</v>
          </cell>
          <cell r="AS529">
            <v>7.1</v>
          </cell>
          <cell r="AT529">
            <v>13.45</v>
          </cell>
          <cell r="AU529">
            <v>6.6</v>
          </cell>
          <cell r="AV529">
            <v>6.93</v>
          </cell>
          <cell r="AW529">
            <v>5.6</v>
          </cell>
          <cell r="AX529" t="str">
            <v>&amp;^%</v>
          </cell>
          <cell r="AY529" t="str">
            <v>&amp;^%</v>
          </cell>
          <cell r="BA529" t="str">
            <v>East Dorset</v>
          </cell>
          <cell r="BB529" t="str">
            <v>E07000049</v>
          </cell>
          <cell r="BC529">
            <v>16000</v>
          </cell>
          <cell r="BD529">
            <v>10.4</v>
          </cell>
          <cell r="BE529">
            <v>458.5</v>
          </cell>
          <cell r="BF529">
            <v>8.4</v>
          </cell>
          <cell r="BG529">
            <v>535.70000000000005</v>
          </cell>
          <cell r="BH529">
            <v>6.4</v>
          </cell>
          <cell r="BI529">
            <v>283.5</v>
          </cell>
          <cell r="BJ529">
            <v>6.8</v>
          </cell>
          <cell r="BK529" t="str">
            <v>&amp;^%</v>
          </cell>
          <cell r="BL529" t="str">
            <v>&amp;^%</v>
          </cell>
          <cell r="BN529" t="str">
            <v>East Dorset</v>
          </cell>
          <cell r="BO529" t="str">
            <v>E07000049</v>
          </cell>
          <cell r="BP529">
            <v>22000</v>
          </cell>
          <cell r="BQ529">
            <v>8.6999999999999993</v>
          </cell>
          <cell r="BR529">
            <v>37</v>
          </cell>
          <cell r="BS529">
            <v>1.9</v>
          </cell>
          <cell r="BT529">
            <v>32.6</v>
          </cell>
          <cell r="BU529">
            <v>3.5</v>
          </cell>
          <cell r="BV529" t="str">
            <v>&amp;^%</v>
          </cell>
          <cell r="BW529" t="str">
            <v>&amp;^%</v>
          </cell>
          <cell r="BX529" t="str">
            <v>&amp;^%</v>
          </cell>
          <cell r="BY529" t="str">
            <v>&amp;^%</v>
          </cell>
          <cell r="CA529" t="str">
            <v>East Dorset</v>
          </cell>
          <cell r="CB529" t="str">
            <v>E07000049</v>
          </cell>
          <cell r="CC529">
            <v>19000</v>
          </cell>
          <cell r="CD529">
            <v>10.3</v>
          </cell>
          <cell r="CE529">
            <v>19352</v>
          </cell>
          <cell r="CF529">
            <v>9</v>
          </cell>
          <cell r="CG529">
            <v>21924</v>
          </cell>
          <cell r="CH529">
            <v>8.3000000000000007</v>
          </cell>
          <cell r="CI529" t="str">
            <v>&amp;^%</v>
          </cell>
          <cell r="CJ529" t="str">
            <v>&amp;^%</v>
          </cell>
          <cell r="CK529" t="str">
            <v>&amp;^%</v>
          </cell>
          <cell r="CL529" t="str">
            <v>&amp;^%</v>
          </cell>
          <cell r="CN529" t="str">
            <v>East Dorset</v>
          </cell>
          <cell r="CO529" t="str">
            <v>E07000049</v>
          </cell>
          <cell r="CP529">
            <v>22000</v>
          </cell>
          <cell r="CQ529">
            <v>8.6999999999999993</v>
          </cell>
          <cell r="CR529">
            <v>10.02</v>
          </cell>
          <cell r="CS529">
            <v>7.9</v>
          </cell>
          <cell r="CT529">
            <v>12.84</v>
          </cell>
          <cell r="CU529">
            <v>6.1</v>
          </cell>
          <cell r="CV529">
            <v>6.5</v>
          </cell>
          <cell r="CW529">
            <v>2.8</v>
          </cell>
          <cell r="CX529" t="str">
            <v>&amp;^%</v>
          </cell>
          <cell r="CY529" t="str">
            <v>&amp;^%</v>
          </cell>
          <cell r="DA529" t="str">
            <v>East Dorset</v>
          </cell>
          <cell r="DB529" t="str">
            <v>E07000049</v>
          </cell>
          <cell r="DC529">
            <v>22000</v>
          </cell>
          <cell r="DD529">
            <v>8.6999999999999993</v>
          </cell>
          <cell r="DE529">
            <v>365</v>
          </cell>
          <cell r="DF529">
            <v>8.9</v>
          </cell>
          <cell r="DG529">
            <v>418.6</v>
          </cell>
          <cell r="DH529">
            <v>7.1</v>
          </cell>
          <cell r="DI529" t="str">
            <v>&amp;^%</v>
          </cell>
          <cell r="DJ529" t="str">
            <v>&amp;^%</v>
          </cell>
          <cell r="DK529" t="str">
            <v>&amp;^%</v>
          </cell>
          <cell r="DL529" t="str">
            <v>&amp;^%</v>
          </cell>
          <cell r="DN529" t="str">
            <v>East Dorset</v>
          </cell>
          <cell r="DO529" t="str">
            <v>E07000049</v>
          </cell>
          <cell r="DP529">
            <v>5000</v>
          </cell>
          <cell r="DQ529">
            <v>17.399999999999999</v>
          </cell>
          <cell r="DR529">
            <v>37.4</v>
          </cell>
          <cell r="DS529">
            <v>2.8</v>
          </cell>
          <cell r="DT529">
            <v>38.299999999999997</v>
          </cell>
          <cell r="DU529">
            <v>2.9</v>
          </cell>
          <cell r="DV529" t="str">
            <v>&amp;^%</v>
          </cell>
          <cell r="DW529" t="str">
            <v>&amp;^%</v>
          </cell>
          <cell r="DX529" t="str">
            <v>&amp;^%</v>
          </cell>
          <cell r="DY529" t="str">
            <v>&amp;^%</v>
          </cell>
          <cell r="EA529" t="str">
            <v>East Dorset</v>
          </cell>
          <cell r="EB529" t="str">
            <v>E07000049</v>
          </cell>
          <cell r="EC529" t="str">
            <v>&amp;^%</v>
          </cell>
          <cell r="ED529" t="str">
            <v>&amp;^%</v>
          </cell>
          <cell r="EE529">
            <v>19322</v>
          </cell>
          <cell r="EF529">
            <v>16</v>
          </cell>
          <cell r="EG529">
            <v>22570</v>
          </cell>
          <cell r="EH529">
            <v>7.8</v>
          </cell>
          <cell r="EI529" t="str">
            <v>&amp;^%</v>
          </cell>
          <cell r="EJ529" t="str">
            <v>&amp;^%</v>
          </cell>
          <cell r="EK529" t="str">
            <v>&amp;^%</v>
          </cell>
          <cell r="EL529" t="str">
            <v>&amp;^%</v>
          </cell>
          <cell r="EN529" t="str">
            <v>East Dorset</v>
          </cell>
          <cell r="EO529" t="str">
            <v>E07000049</v>
          </cell>
          <cell r="EP529">
            <v>5000</v>
          </cell>
          <cell r="EQ529">
            <v>17.399999999999999</v>
          </cell>
          <cell r="ER529">
            <v>10.199999999999999</v>
          </cell>
          <cell r="ES529">
            <v>12</v>
          </cell>
          <cell r="ET529">
            <v>12.25</v>
          </cell>
          <cell r="EU529">
            <v>9.1999999999999993</v>
          </cell>
          <cell r="EV529" t="str">
            <v>&amp;^%</v>
          </cell>
          <cell r="EW529" t="str">
            <v>&amp;^%</v>
          </cell>
          <cell r="EX529" t="str">
            <v>&amp;^%</v>
          </cell>
          <cell r="EY529" t="str">
            <v>&amp;^%</v>
          </cell>
          <cell r="FA529" t="str">
            <v>East Dorset</v>
          </cell>
          <cell r="FB529" t="str">
            <v>E07000049</v>
          </cell>
          <cell r="FC529">
            <v>5000</v>
          </cell>
          <cell r="FD529">
            <v>17.399999999999999</v>
          </cell>
          <cell r="FE529">
            <v>415.9</v>
          </cell>
          <cell r="FF529">
            <v>14</v>
          </cell>
          <cell r="FG529">
            <v>469.5</v>
          </cell>
          <cell r="FH529">
            <v>8.4</v>
          </cell>
          <cell r="FI529" t="str">
            <v>&amp;^%</v>
          </cell>
          <cell r="FJ529" t="str">
            <v>&amp;^%</v>
          </cell>
          <cell r="FK529" t="str">
            <v>&amp;^%</v>
          </cell>
          <cell r="FL529" t="str">
            <v>&amp;^%</v>
          </cell>
          <cell r="FN529" t="str">
            <v>East Dorset</v>
          </cell>
          <cell r="FO529" t="str">
            <v>E07000049</v>
          </cell>
          <cell r="FP529">
            <v>11000</v>
          </cell>
          <cell r="FQ529">
            <v>12.9</v>
          </cell>
          <cell r="FR529">
            <v>39.1</v>
          </cell>
          <cell r="FS529">
            <v>2.9</v>
          </cell>
          <cell r="FT529">
            <v>40.6</v>
          </cell>
          <cell r="FU529">
            <v>1.9</v>
          </cell>
          <cell r="FV529">
            <v>35</v>
          </cell>
          <cell r="FW529">
            <v>3.3</v>
          </cell>
          <cell r="FX529" t="str">
            <v>&amp;^%</v>
          </cell>
          <cell r="FY529" t="str">
            <v>&amp;^%</v>
          </cell>
          <cell r="GA529" t="str">
            <v>East Dorset</v>
          </cell>
          <cell r="GB529" t="str">
            <v>E07000049</v>
          </cell>
          <cell r="GC529">
            <v>9000</v>
          </cell>
          <cell r="GD529">
            <v>15.3</v>
          </cell>
          <cell r="GE529">
            <v>25510</v>
          </cell>
          <cell r="GF529">
            <v>9.6999999999999993</v>
          </cell>
          <cell r="GG529">
            <v>29985</v>
          </cell>
          <cell r="GH529">
            <v>10</v>
          </cell>
          <cell r="GI529" t="str">
            <v>&amp;^%</v>
          </cell>
          <cell r="GJ529" t="str">
            <v>&amp;^%</v>
          </cell>
          <cell r="GK529" t="str">
            <v>&amp;^%</v>
          </cell>
          <cell r="GL529" t="str">
            <v>&amp;^%</v>
          </cell>
          <cell r="GN529" t="str">
            <v>East Dorset</v>
          </cell>
          <cell r="GO529" t="str">
            <v>E07000049</v>
          </cell>
          <cell r="GP529">
            <v>11000</v>
          </cell>
          <cell r="GQ529">
            <v>12.9</v>
          </cell>
          <cell r="GR529">
            <v>11.94</v>
          </cell>
          <cell r="GS529">
            <v>11</v>
          </cell>
          <cell r="GT529">
            <v>14</v>
          </cell>
          <cell r="GU529">
            <v>8.4</v>
          </cell>
          <cell r="GV529">
            <v>7.42</v>
          </cell>
          <cell r="GW529">
            <v>5.9</v>
          </cell>
          <cell r="GX529" t="str">
            <v>&amp;^%</v>
          </cell>
          <cell r="GY529" t="str">
            <v>&amp;^%</v>
          </cell>
        </row>
        <row r="530">
          <cell r="A530" t="str">
            <v>North Dorset</v>
          </cell>
          <cell r="B530" t="str">
            <v>E07000050</v>
          </cell>
          <cell r="C530">
            <v>9000</v>
          </cell>
          <cell r="D530">
            <v>14.4</v>
          </cell>
          <cell r="E530">
            <v>447.2</v>
          </cell>
          <cell r="F530">
            <v>11</v>
          </cell>
          <cell r="G530">
            <v>525.1</v>
          </cell>
          <cell r="H530">
            <v>8.4</v>
          </cell>
          <cell r="I530" t="str">
            <v>&amp;^%</v>
          </cell>
          <cell r="J530" t="str">
            <v>&amp;^%</v>
          </cell>
          <cell r="K530" t="str">
            <v>&amp;^%</v>
          </cell>
          <cell r="L530" t="str">
            <v>&amp;^%</v>
          </cell>
          <cell r="N530" t="str">
            <v>North Dorset</v>
          </cell>
          <cell r="O530" t="str">
            <v>E07000050</v>
          </cell>
          <cell r="P530">
            <v>14000</v>
          </cell>
          <cell r="Q530">
            <v>11</v>
          </cell>
          <cell r="R530">
            <v>39.200000000000003</v>
          </cell>
          <cell r="S530">
            <v>1.6</v>
          </cell>
          <cell r="T530">
            <v>39.700000000000003</v>
          </cell>
          <cell r="U530">
            <v>1.8</v>
          </cell>
          <cell r="V530">
            <v>32.799999999999997</v>
          </cell>
          <cell r="W530">
            <v>3.5</v>
          </cell>
          <cell r="X530" t="str">
            <v>&amp;^%</v>
          </cell>
          <cell r="Y530" t="str">
            <v>&amp;^%</v>
          </cell>
          <cell r="AA530" t="str">
            <v>North Dorset</v>
          </cell>
          <cell r="AB530" t="str">
            <v>E07000050</v>
          </cell>
          <cell r="AC530">
            <v>13000</v>
          </cell>
          <cell r="AD530">
            <v>18.2</v>
          </cell>
          <cell r="AE530">
            <v>19860</v>
          </cell>
          <cell r="AF530">
            <v>19</v>
          </cell>
          <cell r="AG530">
            <v>23604</v>
          </cell>
          <cell r="AH530">
            <v>10</v>
          </cell>
          <cell r="AI530" t="str">
            <v>&amp;^%</v>
          </cell>
          <cell r="AJ530" t="str">
            <v>&amp;^%</v>
          </cell>
          <cell r="AK530" t="str">
            <v>&amp;^%</v>
          </cell>
          <cell r="AL530" t="str">
            <v>&amp;^%</v>
          </cell>
          <cell r="AN530" t="str">
            <v>North Dorset</v>
          </cell>
          <cell r="AO530" t="str">
            <v>E07000050</v>
          </cell>
          <cell r="AP530">
            <v>14000</v>
          </cell>
          <cell r="AQ530">
            <v>11</v>
          </cell>
          <cell r="AR530">
            <v>9.9</v>
          </cell>
          <cell r="AS530">
            <v>6.6</v>
          </cell>
          <cell r="AT530">
            <v>12.04</v>
          </cell>
          <cell r="AU530">
            <v>6.5</v>
          </cell>
          <cell r="AV530">
            <v>6.79</v>
          </cell>
          <cell r="AW530">
            <v>4.0999999999999996</v>
          </cell>
          <cell r="AX530" t="str">
            <v>&amp;^%</v>
          </cell>
          <cell r="AY530" t="str">
            <v>&amp;^%</v>
          </cell>
          <cell r="BA530" t="str">
            <v>North Dorset</v>
          </cell>
          <cell r="BB530" t="str">
            <v>E07000050</v>
          </cell>
          <cell r="BC530">
            <v>14000</v>
          </cell>
          <cell r="BD530">
            <v>11</v>
          </cell>
          <cell r="BE530">
            <v>379.9</v>
          </cell>
          <cell r="BF530">
            <v>10</v>
          </cell>
          <cell r="BG530">
            <v>477.3</v>
          </cell>
          <cell r="BH530">
            <v>6.3</v>
          </cell>
          <cell r="BI530">
            <v>255.3</v>
          </cell>
          <cell r="BJ530">
            <v>6.2</v>
          </cell>
          <cell r="BK530" t="str">
            <v>&amp;^%</v>
          </cell>
          <cell r="BL530" t="str">
            <v>&amp;^%</v>
          </cell>
          <cell r="BN530" t="str">
            <v>North Dorset</v>
          </cell>
          <cell r="BO530" t="str">
            <v>E07000050</v>
          </cell>
          <cell r="BP530">
            <v>22000</v>
          </cell>
          <cell r="BQ530">
            <v>8.6999999999999993</v>
          </cell>
          <cell r="BR530">
            <v>37</v>
          </cell>
          <cell r="BS530">
            <v>4.0999999999999996</v>
          </cell>
          <cell r="BT530">
            <v>31.6</v>
          </cell>
          <cell r="BU530">
            <v>3.6</v>
          </cell>
          <cell r="BV530" t="str">
            <v>&amp;^%</v>
          </cell>
          <cell r="BW530" t="str">
            <v>&amp;^%</v>
          </cell>
          <cell r="BX530" t="str">
            <v>&amp;^%</v>
          </cell>
          <cell r="BY530" t="str">
            <v>&amp;^%</v>
          </cell>
          <cell r="CA530" t="str">
            <v>North Dorset</v>
          </cell>
          <cell r="CB530" t="str">
            <v>E07000050</v>
          </cell>
          <cell r="CC530">
            <v>19000</v>
          </cell>
          <cell r="CD530">
            <v>13.5</v>
          </cell>
          <cell r="CE530">
            <v>17359</v>
          </cell>
          <cell r="CF530">
            <v>17</v>
          </cell>
          <cell r="CG530">
            <v>18370</v>
          </cell>
          <cell r="CH530">
            <v>8.5</v>
          </cell>
          <cell r="CI530">
            <v>5244</v>
          </cell>
          <cell r="CJ530">
            <v>16</v>
          </cell>
          <cell r="CK530" t="str">
            <v>&amp;^%</v>
          </cell>
          <cell r="CL530" t="str">
            <v>&amp;^%</v>
          </cell>
          <cell r="CN530" t="str">
            <v>North Dorset</v>
          </cell>
          <cell r="CO530" t="str">
            <v>E07000050</v>
          </cell>
          <cell r="CP530">
            <v>22000</v>
          </cell>
          <cell r="CQ530">
            <v>8.6999999999999993</v>
          </cell>
          <cell r="CR530">
            <v>9.06</v>
          </cell>
          <cell r="CS530">
            <v>5.0999999999999996</v>
          </cell>
          <cell r="CT530">
            <v>11.44</v>
          </cell>
          <cell r="CU530">
            <v>5.7</v>
          </cell>
          <cell r="CV530">
            <v>6.48</v>
          </cell>
          <cell r="CW530">
            <v>2.6</v>
          </cell>
          <cell r="CX530" t="str">
            <v>&amp;^%</v>
          </cell>
          <cell r="CY530" t="str">
            <v>&amp;^%</v>
          </cell>
          <cell r="DA530" t="str">
            <v>North Dorset</v>
          </cell>
          <cell r="DB530" t="str">
            <v>E07000050</v>
          </cell>
          <cell r="DC530">
            <v>22000</v>
          </cell>
          <cell r="DD530">
            <v>8.6999999999999993</v>
          </cell>
          <cell r="DE530">
            <v>298.7</v>
          </cell>
          <cell r="DF530">
            <v>9.5</v>
          </cell>
          <cell r="DG530">
            <v>361</v>
          </cell>
          <cell r="DH530">
            <v>6.8</v>
          </cell>
          <cell r="DI530">
            <v>84.3</v>
          </cell>
          <cell r="DJ530">
            <v>18</v>
          </cell>
          <cell r="DK530" t="str">
            <v>&amp;^%</v>
          </cell>
          <cell r="DL530" t="str">
            <v>&amp;^%</v>
          </cell>
          <cell r="DN530" t="str">
            <v>North Dorset</v>
          </cell>
          <cell r="DO530" t="str">
            <v>E07000050</v>
          </cell>
          <cell r="DP530">
            <v>6000</v>
          </cell>
          <cell r="DQ530">
            <v>17</v>
          </cell>
          <cell r="DR530">
            <v>37.5</v>
          </cell>
          <cell r="DS530">
            <v>3.4</v>
          </cell>
          <cell r="DT530">
            <v>38.299999999999997</v>
          </cell>
          <cell r="DU530">
            <v>3</v>
          </cell>
          <cell r="DV530" t="str">
            <v>&amp;^%</v>
          </cell>
          <cell r="DW530" t="str">
            <v>&amp;^%</v>
          </cell>
          <cell r="DX530" t="str">
            <v>&amp;^%</v>
          </cell>
          <cell r="DY530" t="str">
            <v>&amp;^%</v>
          </cell>
          <cell r="EA530" t="str">
            <v>North Dorset</v>
          </cell>
          <cell r="EB530" t="str">
            <v>E07000050</v>
          </cell>
          <cell r="EC530" t="str">
            <v>&amp;^%</v>
          </cell>
          <cell r="ED530" t="str">
            <v>&amp;^%</v>
          </cell>
          <cell r="EE530" t="str">
            <v>&amp;^%</v>
          </cell>
          <cell r="EF530" t="str">
            <v>&amp;^%</v>
          </cell>
          <cell r="EG530">
            <v>20757</v>
          </cell>
          <cell r="EH530">
            <v>18</v>
          </cell>
          <cell r="EI530" t="str">
            <v>&amp;^%</v>
          </cell>
          <cell r="EJ530" t="str">
            <v>&amp;^%</v>
          </cell>
          <cell r="EK530" t="str">
            <v>&amp;^%</v>
          </cell>
          <cell r="EL530" t="str">
            <v>&amp;^%</v>
          </cell>
          <cell r="EN530" t="str">
            <v>North Dorset</v>
          </cell>
          <cell r="EO530" t="str">
            <v>E07000050</v>
          </cell>
          <cell r="EP530">
            <v>6000</v>
          </cell>
          <cell r="EQ530">
            <v>17</v>
          </cell>
          <cell r="ER530">
            <v>9.14</v>
          </cell>
          <cell r="ES530">
            <v>11</v>
          </cell>
          <cell r="ET530">
            <v>10.49</v>
          </cell>
          <cell r="EU530">
            <v>6.9</v>
          </cell>
          <cell r="EV530" t="str">
            <v>&amp;^%</v>
          </cell>
          <cell r="EW530" t="str">
            <v>&amp;^%</v>
          </cell>
          <cell r="EX530" t="str">
            <v>&amp;^%</v>
          </cell>
          <cell r="EY530" t="str">
            <v>&amp;^%</v>
          </cell>
          <cell r="FA530" t="str">
            <v>North Dorset</v>
          </cell>
          <cell r="FB530" t="str">
            <v>E07000050</v>
          </cell>
          <cell r="FC530">
            <v>6000</v>
          </cell>
          <cell r="FD530">
            <v>17</v>
          </cell>
          <cell r="FE530">
            <v>349.8</v>
          </cell>
          <cell r="FF530">
            <v>10</v>
          </cell>
          <cell r="FG530">
            <v>401.8</v>
          </cell>
          <cell r="FH530">
            <v>6.7</v>
          </cell>
          <cell r="FI530" t="str">
            <v>&amp;^%</v>
          </cell>
          <cell r="FJ530" t="str">
            <v>&amp;^%</v>
          </cell>
          <cell r="FK530" t="str">
            <v>&amp;^%</v>
          </cell>
          <cell r="FL530" t="str">
            <v>&amp;^%</v>
          </cell>
          <cell r="FN530" t="str">
            <v>North Dorset</v>
          </cell>
          <cell r="FO530" t="str">
            <v>E07000050</v>
          </cell>
          <cell r="FP530">
            <v>9000</v>
          </cell>
          <cell r="FQ530">
            <v>14.4</v>
          </cell>
          <cell r="FR530">
            <v>40</v>
          </cell>
          <cell r="FS530">
            <v>3.3</v>
          </cell>
          <cell r="FT530">
            <v>40.5</v>
          </cell>
          <cell r="FU530">
            <v>2.2999999999999998</v>
          </cell>
          <cell r="FV530">
            <v>32.799999999999997</v>
          </cell>
          <cell r="FW530">
            <v>8.6</v>
          </cell>
          <cell r="FX530" t="str">
            <v>&amp;^%</v>
          </cell>
          <cell r="FY530" t="str">
            <v>&amp;^%</v>
          </cell>
          <cell r="GA530" t="str">
            <v>North Dorset</v>
          </cell>
          <cell r="GB530" t="str">
            <v>E07000050</v>
          </cell>
          <cell r="GC530">
            <v>8000</v>
          </cell>
          <cell r="GD530">
            <v>17</v>
          </cell>
          <cell r="GE530">
            <v>21616</v>
          </cell>
          <cell r="GF530">
            <v>11</v>
          </cell>
          <cell r="GG530">
            <v>25480</v>
          </cell>
          <cell r="GH530">
            <v>10</v>
          </cell>
          <cell r="GI530" t="str">
            <v>&amp;^%</v>
          </cell>
          <cell r="GJ530" t="str">
            <v>&amp;^%</v>
          </cell>
          <cell r="GK530" t="str">
            <v>&amp;^%</v>
          </cell>
          <cell r="GL530" t="str">
            <v>&amp;^%</v>
          </cell>
          <cell r="GN530" t="str">
            <v>North Dorset</v>
          </cell>
          <cell r="GO530" t="str">
            <v>E07000050</v>
          </cell>
          <cell r="GP530">
            <v>9000</v>
          </cell>
          <cell r="GQ530">
            <v>14.4</v>
          </cell>
          <cell r="GR530">
            <v>10.32</v>
          </cell>
          <cell r="GS530">
            <v>10</v>
          </cell>
          <cell r="GT530">
            <v>12.96</v>
          </cell>
          <cell r="GU530">
            <v>8.9</v>
          </cell>
          <cell r="GV530" t="str">
            <v>&amp;^%</v>
          </cell>
          <cell r="GW530" t="str">
            <v>&amp;^%</v>
          </cell>
          <cell r="GX530" t="str">
            <v>&amp;^%</v>
          </cell>
          <cell r="GY530" t="str">
            <v>&amp;^%</v>
          </cell>
        </row>
        <row r="531">
          <cell r="A531" t="str">
            <v>Purbeck</v>
          </cell>
          <cell r="B531" t="str">
            <v>E07000051</v>
          </cell>
          <cell r="C531">
            <v>8000</v>
          </cell>
          <cell r="D531">
            <v>15</v>
          </cell>
          <cell r="E531">
            <v>536.79999999999995</v>
          </cell>
          <cell r="F531">
            <v>14</v>
          </cell>
          <cell r="G531">
            <v>583.29999999999995</v>
          </cell>
          <cell r="H531">
            <v>5.8</v>
          </cell>
          <cell r="I531" t="str">
            <v>&amp;^%</v>
          </cell>
          <cell r="J531" t="str">
            <v>&amp;^%</v>
          </cell>
          <cell r="K531" t="str">
            <v>&amp;^%</v>
          </cell>
          <cell r="L531" t="str">
            <v>&amp;^%</v>
          </cell>
          <cell r="N531" t="str">
            <v>Purbeck</v>
          </cell>
          <cell r="O531" t="str">
            <v>E07000051</v>
          </cell>
          <cell r="P531">
            <v>11000</v>
          </cell>
          <cell r="Q531">
            <v>12.5</v>
          </cell>
          <cell r="R531">
            <v>40</v>
          </cell>
          <cell r="S531">
            <v>1.8</v>
          </cell>
          <cell r="T531">
            <v>40.9</v>
          </cell>
          <cell r="U531">
            <v>1.6</v>
          </cell>
          <cell r="V531">
            <v>35.1</v>
          </cell>
          <cell r="W531">
            <v>3.4</v>
          </cell>
          <cell r="X531" t="str">
            <v>&amp;^%</v>
          </cell>
          <cell r="Y531" t="str">
            <v>&amp;^%</v>
          </cell>
          <cell r="AA531" t="str">
            <v>Purbeck</v>
          </cell>
          <cell r="AB531" t="str">
            <v>E07000051</v>
          </cell>
          <cell r="AC531">
            <v>9000</v>
          </cell>
          <cell r="AD531">
            <v>15.2</v>
          </cell>
          <cell r="AE531">
            <v>24517</v>
          </cell>
          <cell r="AF531">
            <v>12</v>
          </cell>
          <cell r="AG531">
            <v>26905</v>
          </cell>
          <cell r="AH531">
            <v>6.4</v>
          </cell>
          <cell r="AI531" t="str">
            <v>&amp;^%</v>
          </cell>
          <cell r="AJ531" t="str">
            <v>&amp;^%</v>
          </cell>
          <cell r="AK531" t="str">
            <v>&amp;^%</v>
          </cell>
          <cell r="AL531" t="str">
            <v>&amp;^%</v>
          </cell>
          <cell r="AN531" t="str">
            <v>Purbeck</v>
          </cell>
          <cell r="AO531" t="str">
            <v>E07000051</v>
          </cell>
          <cell r="AP531">
            <v>11000</v>
          </cell>
          <cell r="AQ531">
            <v>12.5</v>
          </cell>
          <cell r="AR531">
            <v>11.42</v>
          </cell>
          <cell r="AS531">
            <v>13</v>
          </cell>
          <cell r="AT531">
            <v>12.91</v>
          </cell>
          <cell r="AU531">
            <v>5.5</v>
          </cell>
          <cell r="AV531">
            <v>6.53</v>
          </cell>
          <cell r="AW531">
            <v>6.4</v>
          </cell>
          <cell r="AX531" t="str">
            <v>&amp;^%</v>
          </cell>
          <cell r="AY531" t="str">
            <v>&amp;^%</v>
          </cell>
          <cell r="BA531" t="str">
            <v>Purbeck</v>
          </cell>
          <cell r="BB531" t="str">
            <v>E07000051</v>
          </cell>
          <cell r="BC531">
            <v>11000</v>
          </cell>
          <cell r="BD531">
            <v>12.5</v>
          </cell>
          <cell r="BE531">
            <v>484.6</v>
          </cell>
          <cell r="BF531">
            <v>11</v>
          </cell>
          <cell r="BG531">
            <v>528</v>
          </cell>
          <cell r="BH531">
            <v>5.5</v>
          </cell>
          <cell r="BI531">
            <v>258</v>
          </cell>
          <cell r="BJ531">
            <v>6.9</v>
          </cell>
          <cell r="BK531" t="str">
            <v>&amp;^%</v>
          </cell>
          <cell r="BL531" t="str">
            <v>&amp;^%</v>
          </cell>
          <cell r="BN531" t="str">
            <v>Purbeck</v>
          </cell>
          <cell r="BO531" t="str">
            <v>E07000051</v>
          </cell>
          <cell r="BP531">
            <v>17000</v>
          </cell>
          <cell r="BQ531">
            <v>10</v>
          </cell>
          <cell r="BR531">
            <v>37.5</v>
          </cell>
          <cell r="BS531">
            <v>5.0999999999999996</v>
          </cell>
          <cell r="BT531">
            <v>33.1</v>
          </cell>
          <cell r="BU531">
            <v>3.9</v>
          </cell>
          <cell r="BV531" t="str">
            <v>&amp;^%</v>
          </cell>
          <cell r="BW531" t="str">
            <v>&amp;^%</v>
          </cell>
          <cell r="BX531" t="str">
            <v>&amp;^%</v>
          </cell>
          <cell r="BY531" t="str">
            <v>&amp;^%</v>
          </cell>
          <cell r="CA531" t="str">
            <v>Purbeck</v>
          </cell>
          <cell r="CB531" t="str">
            <v>E07000051</v>
          </cell>
          <cell r="CC531">
            <v>13000</v>
          </cell>
          <cell r="CD531">
            <v>12.4</v>
          </cell>
          <cell r="CE531">
            <v>19705</v>
          </cell>
          <cell r="CF531">
            <v>15</v>
          </cell>
          <cell r="CG531">
            <v>21372</v>
          </cell>
          <cell r="CH531">
            <v>7.6</v>
          </cell>
          <cell r="CI531" t="str">
            <v>&amp;^%</v>
          </cell>
          <cell r="CJ531" t="str">
            <v>&amp;^%</v>
          </cell>
          <cell r="CK531" t="str">
            <v>&amp;^%</v>
          </cell>
          <cell r="CL531" t="str">
            <v>&amp;^%</v>
          </cell>
          <cell r="CN531" t="str">
            <v>Purbeck</v>
          </cell>
          <cell r="CO531" t="str">
            <v>E07000051</v>
          </cell>
          <cell r="CP531">
            <v>17000</v>
          </cell>
          <cell r="CQ531">
            <v>10</v>
          </cell>
          <cell r="CR531">
            <v>9.8699999999999992</v>
          </cell>
          <cell r="CS531">
            <v>12</v>
          </cell>
          <cell r="CT531">
            <v>12.3</v>
          </cell>
          <cell r="CU531">
            <v>4.9000000000000004</v>
          </cell>
          <cell r="CV531">
            <v>6.27</v>
          </cell>
          <cell r="CW531">
            <v>2.8</v>
          </cell>
          <cell r="CX531" t="str">
            <v>&amp;^%</v>
          </cell>
          <cell r="CY531" t="str">
            <v>&amp;^%</v>
          </cell>
          <cell r="DA531" t="str">
            <v>Purbeck</v>
          </cell>
          <cell r="DB531" t="str">
            <v>E07000051</v>
          </cell>
          <cell r="DC531">
            <v>17000</v>
          </cell>
          <cell r="DD531">
            <v>10</v>
          </cell>
          <cell r="DE531">
            <v>339</v>
          </cell>
          <cell r="DF531">
            <v>15</v>
          </cell>
          <cell r="DG531">
            <v>407</v>
          </cell>
          <cell r="DH531">
            <v>6.5</v>
          </cell>
          <cell r="DI531" t="str">
            <v>&amp;^%</v>
          </cell>
          <cell r="DJ531" t="str">
            <v>&amp;^%</v>
          </cell>
          <cell r="DK531" t="str">
            <v>&amp;^%</v>
          </cell>
          <cell r="DL531" t="str">
            <v>&amp;^%</v>
          </cell>
          <cell r="DN531" t="str">
            <v>Purbeck</v>
          </cell>
          <cell r="DO531" t="str">
            <v>E07000051</v>
          </cell>
          <cell r="DP531" t="str">
            <v>&amp;^%</v>
          </cell>
          <cell r="DQ531" t="str">
            <v>&amp;^%</v>
          </cell>
          <cell r="DR531">
            <v>39.1</v>
          </cell>
          <cell r="DS531">
            <v>4</v>
          </cell>
          <cell r="DT531">
            <v>39.1</v>
          </cell>
          <cell r="DU531">
            <v>2.2000000000000002</v>
          </cell>
          <cell r="DV531" t="str">
            <v>&amp;^%</v>
          </cell>
          <cell r="DW531" t="str">
            <v>&amp;^%</v>
          </cell>
          <cell r="DX531" t="str">
            <v>&amp;^%</v>
          </cell>
          <cell r="DY531" t="str">
            <v>&amp;^%</v>
          </cell>
          <cell r="EA531" t="str">
            <v>Purbeck</v>
          </cell>
          <cell r="EB531" t="str">
            <v>E07000051</v>
          </cell>
          <cell r="EC531" t="str">
            <v>&amp;^%</v>
          </cell>
          <cell r="ED531" t="str">
            <v>&amp;^%</v>
          </cell>
          <cell r="EE531" t="str">
            <v>&amp;^%</v>
          </cell>
          <cell r="EF531" t="str">
            <v>&amp;^%</v>
          </cell>
          <cell r="EG531">
            <v>20487</v>
          </cell>
          <cell r="EH531">
            <v>12</v>
          </cell>
          <cell r="EI531" t="str">
            <v>&amp;^%</v>
          </cell>
          <cell r="EJ531" t="str">
            <v>&amp;^%</v>
          </cell>
          <cell r="EK531" t="str">
            <v>&amp;^%</v>
          </cell>
          <cell r="EL531" t="str">
            <v>&amp;^%</v>
          </cell>
          <cell r="EN531" t="str">
            <v>Purbeck</v>
          </cell>
          <cell r="EO531" t="str">
            <v>E07000051</v>
          </cell>
          <cell r="EP531" t="str">
            <v>&amp;^%</v>
          </cell>
          <cell r="EQ531" t="str">
            <v>&amp;^%</v>
          </cell>
          <cell r="ER531" t="str">
            <v>&amp;^%</v>
          </cell>
          <cell r="ES531" t="str">
            <v>&amp;^%</v>
          </cell>
          <cell r="ET531">
            <v>9.8800000000000008</v>
          </cell>
          <cell r="EU531">
            <v>11</v>
          </cell>
          <cell r="EV531" t="str">
            <v>&amp;^%</v>
          </cell>
          <cell r="EW531" t="str">
            <v>&amp;^%</v>
          </cell>
          <cell r="EX531" t="str">
            <v>&amp;^%</v>
          </cell>
          <cell r="EY531" t="str">
            <v>&amp;^%</v>
          </cell>
          <cell r="FA531" t="str">
            <v>Purbeck</v>
          </cell>
          <cell r="FB531" t="str">
            <v>E07000051</v>
          </cell>
          <cell r="FC531" t="str">
            <v>&amp;^%</v>
          </cell>
          <cell r="FD531" t="str">
            <v>&amp;^%</v>
          </cell>
          <cell r="FE531" t="str">
            <v>&amp;^%</v>
          </cell>
          <cell r="FF531" t="str">
            <v>&amp;^%</v>
          </cell>
          <cell r="FG531">
            <v>386.9</v>
          </cell>
          <cell r="FH531">
            <v>10</v>
          </cell>
          <cell r="FI531" t="str">
            <v>&amp;^%</v>
          </cell>
          <cell r="FJ531" t="str">
            <v>&amp;^%</v>
          </cell>
          <cell r="FK531" t="str">
            <v>&amp;^%</v>
          </cell>
          <cell r="FL531" t="str">
            <v>&amp;^%</v>
          </cell>
          <cell r="FN531" t="str">
            <v>Purbeck</v>
          </cell>
          <cell r="FO531" t="str">
            <v>E07000051</v>
          </cell>
          <cell r="FP531">
            <v>8000</v>
          </cell>
          <cell r="FQ531">
            <v>15</v>
          </cell>
          <cell r="FR531">
            <v>40</v>
          </cell>
          <cell r="FS531">
            <v>3.5</v>
          </cell>
          <cell r="FT531">
            <v>41.6</v>
          </cell>
          <cell r="FU531">
            <v>2</v>
          </cell>
          <cell r="FV531" t="str">
            <v>&amp;^%</v>
          </cell>
          <cell r="FW531" t="str">
            <v>&amp;^%</v>
          </cell>
          <cell r="FX531" t="str">
            <v>&amp;^%</v>
          </cell>
          <cell r="FY531" t="str">
            <v>&amp;^%</v>
          </cell>
          <cell r="GA531" t="str">
            <v>Purbeck</v>
          </cell>
          <cell r="GB531" t="str">
            <v>E07000051</v>
          </cell>
          <cell r="GC531">
            <v>7000</v>
          </cell>
          <cell r="GD531">
            <v>18.2</v>
          </cell>
          <cell r="GE531">
            <v>26996</v>
          </cell>
          <cell r="GF531">
            <v>16</v>
          </cell>
          <cell r="GG531">
            <v>29409</v>
          </cell>
          <cell r="GH531">
            <v>7</v>
          </cell>
          <cell r="GI531" t="str">
            <v>&amp;^%</v>
          </cell>
          <cell r="GJ531" t="str">
            <v>&amp;^%</v>
          </cell>
          <cell r="GK531" t="str">
            <v>&amp;^%</v>
          </cell>
          <cell r="GL531" t="str">
            <v>&amp;^%</v>
          </cell>
          <cell r="GN531" t="str">
            <v>Purbeck</v>
          </cell>
          <cell r="GO531" t="str">
            <v>E07000051</v>
          </cell>
          <cell r="GP531">
            <v>8000</v>
          </cell>
          <cell r="GQ531">
            <v>15</v>
          </cell>
          <cell r="GR531">
            <v>13</v>
          </cell>
          <cell r="GS531">
            <v>14</v>
          </cell>
          <cell r="GT531">
            <v>14.03</v>
          </cell>
          <cell r="GU531">
            <v>6</v>
          </cell>
          <cell r="GV531" t="str">
            <v>&amp;^%</v>
          </cell>
          <cell r="GW531" t="str">
            <v>&amp;^%</v>
          </cell>
          <cell r="GX531" t="str">
            <v>&amp;^%</v>
          </cell>
          <cell r="GY531" t="str">
            <v>&amp;^%</v>
          </cell>
        </row>
        <row r="532">
          <cell r="A532" t="str">
            <v>West Dorset</v>
          </cell>
          <cell r="B532" t="str">
            <v>E07000052</v>
          </cell>
          <cell r="C532">
            <v>15000</v>
          </cell>
          <cell r="D532">
            <v>10.9</v>
          </cell>
          <cell r="E532">
            <v>523.70000000000005</v>
          </cell>
          <cell r="F532">
            <v>9.1</v>
          </cell>
          <cell r="G532">
            <v>589.5</v>
          </cell>
          <cell r="H532">
            <v>5</v>
          </cell>
          <cell r="I532">
            <v>302</v>
          </cell>
          <cell r="J532">
            <v>8.4</v>
          </cell>
          <cell r="K532" t="str">
            <v>&amp;^%</v>
          </cell>
          <cell r="L532" t="str">
            <v>&amp;^%</v>
          </cell>
          <cell r="N532" t="str">
            <v>West Dorset</v>
          </cell>
          <cell r="O532" t="str">
            <v>E07000052</v>
          </cell>
          <cell r="P532">
            <v>27000</v>
          </cell>
          <cell r="Q532">
            <v>7.9</v>
          </cell>
          <cell r="R532">
            <v>37.5</v>
          </cell>
          <cell r="S532">
            <v>1.1000000000000001</v>
          </cell>
          <cell r="T532">
            <v>38.4</v>
          </cell>
          <cell r="U532">
            <v>1.1000000000000001</v>
          </cell>
          <cell r="V532">
            <v>32.799999999999997</v>
          </cell>
          <cell r="W532">
            <v>2.2000000000000002</v>
          </cell>
          <cell r="X532" t="str">
            <v>&amp;^%</v>
          </cell>
          <cell r="Y532" t="str">
            <v>&amp;^%</v>
          </cell>
          <cell r="AA532" t="str">
            <v>West Dorset</v>
          </cell>
          <cell r="AB532" t="str">
            <v>E07000052</v>
          </cell>
          <cell r="AC532">
            <v>22000</v>
          </cell>
          <cell r="AD532">
            <v>11.1</v>
          </cell>
          <cell r="AE532">
            <v>24999</v>
          </cell>
          <cell r="AF532">
            <v>12</v>
          </cell>
          <cell r="AG532">
            <v>28932</v>
          </cell>
          <cell r="AH532">
            <v>5.4</v>
          </cell>
          <cell r="AI532" t="str">
            <v>&amp;^%</v>
          </cell>
          <cell r="AJ532" t="str">
            <v>&amp;^%</v>
          </cell>
          <cell r="AK532" t="str">
            <v>&amp;^%</v>
          </cell>
          <cell r="AL532" t="str">
            <v>&amp;^%</v>
          </cell>
          <cell r="AN532" t="str">
            <v>West Dorset</v>
          </cell>
          <cell r="AO532" t="str">
            <v>E07000052</v>
          </cell>
          <cell r="AP532">
            <v>27000</v>
          </cell>
          <cell r="AQ532">
            <v>7.9</v>
          </cell>
          <cell r="AR532">
            <v>11.82</v>
          </cell>
          <cell r="AS532">
            <v>8.6</v>
          </cell>
          <cell r="AT532">
            <v>14.03</v>
          </cell>
          <cell r="AU532">
            <v>4.3</v>
          </cell>
          <cell r="AV532">
            <v>6.93</v>
          </cell>
          <cell r="AW532">
            <v>3.7</v>
          </cell>
          <cell r="AX532" t="str">
            <v>&amp;^%</v>
          </cell>
          <cell r="AY532" t="str">
            <v>&amp;^%</v>
          </cell>
          <cell r="BA532" t="str">
            <v>West Dorset</v>
          </cell>
          <cell r="BB532" t="str">
            <v>E07000052</v>
          </cell>
          <cell r="BC532">
            <v>27000</v>
          </cell>
          <cell r="BD532">
            <v>7.9</v>
          </cell>
          <cell r="BE532">
            <v>452.7</v>
          </cell>
          <cell r="BF532">
            <v>6.6</v>
          </cell>
          <cell r="BG532">
            <v>538.4</v>
          </cell>
          <cell r="BH532">
            <v>4.2</v>
          </cell>
          <cell r="BI532">
            <v>277.89999999999998</v>
          </cell>
          <cell r="BJ532">
            <v>4.7</v>
          </cell>
          <cell r="BK532" t="str">
            <v>&amp;^%</v>
          </cell>
          <cell r="BL532" t="str">
            <v>&amp;^%</v>
          </cell>
          <cell r="BN532" t="str">
            <v>West Dorset</v>
          </cell>
          <cell r="BO532" t="str">
            <v>E07000052</v>
          </cell>
          <cell r="BP532">
            <v>45000</v>
          </cell>
          <cell r="BQ532">
            <v>6</v>
          </cell>
          <cell r="BR532">
            <v>34.5</v>
          </cell>
          <cell r="BS532">
            <v>5</v>
          </cell>
          <cell r="BT532">
            <v>29.7</v>
          </cell>
          <cell r="BU532">
            <v>2.5</v>
          </cell>
          <cell r="BV532">
            <v>11.3</v>
          </cell>
          <cell r="BW532">
            <v>14</v>
          </cell>
          <cell r="BX532" t="str">
            <v>&amp;^%</v>
          </cell>
          <cell r="BY532" t="str">
            <v>&amp;^%</v>
          </cell>
          <cell r="CA532" t="str">
            <v>West Dorset</v>
          </cell>
          <cell r="CB532" t="str">
            <v>E07000052</v>
          </cell>
          <cell r="CC532">
            <v>38000</v>
          </cell>
          <cell r="CD532">
            <v>8</v>
          </cell>
          <cell r="CE532">
            <v>18800</v>
          </cell>
          <cell r="CF532">
            <v>11</v>
          </cell>
          <cell r="CG532">
            <v>21903</v>
          </cell>
          <cell r="CH532">
            <v>5.4</v>
          </cell>
          <cell r="CI532">
            <v>5364</v>
          </cell>
          <cell r="CJ532">
            <v>14</v>
          </cell>
          <cell r="CK532" t="str">
            <v>&amp;^%</v>
          </cell>
          <cell r="CL532" t="str">
            <v>&amp;^%</v>
          </cell>
          <cell r="CN532" t="str">
            <v>West Dorset</v>
          </cell>
          <cell r="CO532" t="str">
            <v>E07000052</v>
          </cell>
          <cell r="CP532">
            <v>45000</v>
          </cell>
          <cell r="CQ532">
            <v>6</v>
          </cell>
          <cell r="CR532">
            <v>10.24</v>
          </cell>
          <cell r="CS532">
            <v>6.6</v>
          </cell>
          <cell r="CT532">
            <v>13.5</v>
          </cell>
          <cell r="CU532">
            <v>3.8</v>
          </cell>
          <cell r="CV532">
            <v>6.5</v>
          </cell>
          <cell r="CW532">
            <v>2.2999999999999998</v>
          </cell>
          <cell r="CX532" t="str">
            <v>&amp;^%</v>
          </cell>
          <cell r="CY532" t="str">
            <v>&amp;^%</v>
          </cell>
          <cell r="DA532" t="str">
            <v>West Dorset</v>
          </cell>
          <cell r="DB532" t="str">
            <v>E07000052</v>
          </cell>
          <cell r="DC532">
            <v>45000</v>
          </cell>
          <cell r="DD532">
            <v>6</v>
          </cell>
          <cell r="DE532">
            <v>327.5</v>
          </cell>
          <cell r="DF532">
            <v>8.1999999999999993</v>
          </cell>
          <cell r="DG532">
            <v>400.4</v>
          </cell>
          <cell r="DH532">
            <v>4.5999999999999996</v>
          </cell>
          <cell r="DI532">
            <v>85.5</v>
          </cell>
          <cell r="DJ532">
            <v>15</v>
          </cell>
          <cell r="DK532" t="str">
            <v>&amp;^%</v>
          </cell>
          <cell r="DL532" t="str">
            <v>&amp;^%</v>
          </cell>
          <cell r="DN532" t="str">
            <v>West Dorset</v>
          </cell>
          <cell r="DO532" t="str">
            <v>E07000052</v>
          </cell>
          <cell r="DP532">
            <v>12000</v>
          </cell>
          <cell r="DQ532">
            <v>11.5</v>
          </cell>
          <cell r="DR532">
            <v>37</v>
          </cell>
          <cell r="DS532">
            <v>0.8</v>
          </cell>
          <cell r="DT532">
            <v>36.299999999999997</v>
          </cell>
          <cell r="DU532">
            <v>1.1000000000000001</v>
          </cell>
          <cell r="DV532">
            <v>30.9</v>
          </cell>
          <cell r="DW532">
            <v>3.6</v>
          </cell>
          <cell r="DX532" t="str">
            <v>&amp;^%</v>
          </cell>
          <cell r="DY532" t="str">
            <v>&amp;^%</v>
          </cell>
          <cell r="EA532" t="str">
            <v>West Dorset</v>
          </cell>
          <cell r="EB532" t="str">
            <v>E07000052</v>
          </cell>
          <cell r="EC532">
            <v>10000</v>
          </cell>
          <cell r="ED532">
            <v>14.3</v>
          </cell>
          <cell r="EE532">
            <v>20980</v>
          </cell>
          <cell r="EF532">
            <v>10</v>
          </cell>
          <cell r="EG532">
            <v>25738</v>
          </cell>
          <cell r="EH532">
            <v>8.6999999999999993</v>
          </cell>
          <cell r="EI532" t="str">
            <v>&amp;^%</v>
          </cell>
          <cell r="EJ532" t="str">
            <v>&amp;^%</v>
          </cell>
          <cell r="EK532" t="str">
            <v>&amp;^%</v>
          </cell>
          <cell r="EL532" t="str">
            <v>&amp;^%</v>
          </cell>
          <cell r="EN532" t="str">
            <v>West Dorset</v>
          </cell>
          <cell r="EO532" t="str">
            <v>E07000052</v>
          </cell>
          <cell r="EP532">
            <v>12000</v>
          </cell>
          <cell r="EQ532">
            <v>11.5</v>
          </cell>
          <cell r="ER532">
            <v>10.32</v>
          </cell>
          <cell r="ES532">
            <v>9.6999999999999993</v>
          </cell>
          <cell r="ET532">
            <v>12.99</v>
          </cell>
          <cell r="EU532">
            <v>7</v>
          </cell>
          <cell r="EV532">
            <v>6.98</v>
          </cell>
          <cell r="EW532">
            <v>6.3</v>
          </cell>
          <cell r="EX532" t="str">
            <v>&amp;^%</v>
          </cell>
          <cell r="EY532" t="str">
            <v>&amp;^%</v>
          </cell>
          <cell r="FA532" t="str">
            <v>West Dorset</v>
          </cell>
          <cell r="FB532" t="str">
            <v>E07000052</v>
          </cell>
          <cell r="FC532">
            <v>12000</v>
          </cell>
          <cell r="FD532">
            <v>11.5</v>
          </cell>
          <cell r="FE532">
            <v>385.2</v>
          </cell>
          <cell r="FF532">
            <v>9.1</v>
          </cell>
          <cell r="FG532">
            <v>472.1</v>
          </cell>
          <cell r="FH532">
            <v>7.1</v>
          </cell>
          <cell r="FI532">
            <v>267.89999999999998</v>
          </cell>
          <cell r="FJ532">
            <v>6.1</v>
          </cell>
          <cell r="FK532" t="str">
            <v>&amp;^%</v>
          </cell>
          <cell r="FL532" t="str">
            <v>&amp;^%</v>
          </cell>
          <cell r="FN532" t="str">
            <v>West Dorset</v>
          </cell>
          <cell r="FO532" t="str">
            <v>E07000052</v>
          </cell>
          <cell r="FP532">
            <v>15000</v>
          </cell>
          <cell r="FQ532">
            <v>10.9</v>
          </cell>
          <cell r="FR532">
            <v>39</v>
          </cell>
          <cell r="FS532">
            <v>1.6</v>
          </cell>
          <cell r="FT532">
            <v>39.9</v>
          </cell>
          <cell r="FU532">
            <v>1.5</v>
          </cell>
          <cell r="FV532">
            <v>33</v>
          </cell>
          <cell r="FW532">
            <v>4.5</v>
          </cell>
          <cell r="FX532" t="str">
            <v>&amp;^%</v>
          </cell>
          <cell r="FY532" t="str">
            <v>&amp;^%</v>
          </cell>
          <cell r="GA532" t="str">
            <v>West Dorset</v>
          </cell>
          <cell r="GB532" t="str">
            <v>E07000052</v>
          </cell>
          <cell r="GC532">
            <v>13000</v>
          </cell>
          <cell r="GD532">
            <v>16.2</v>
          </cell>
          <cell r="GE532">
            <v>27905</v>
          </cell>
          <cell r="GF532">
            <v>16</v>
          </cell>
          <cell r="GG532">
            <v>31290</v>
          </cell>
          <cell r="GH532">
            <v>7.2</v>
          </cell>
          <cell r="GI532" t="str">
            <v>&amp;^%</v>
          </cell>
          <cell r="GJ532" t="str">
            <v>&amp;^%</v>
          </cell>
          <cell r="GK532" t="str">
            <v>&amp;^%</v>
          </cell>
          <cell r="GL532" t="str">
            <v>&amp;^%</v>
          </cell>
          <cell r="GN532" t="str">
            <v>West Dorset</v>
          </cell>
          <cell r="GO532" t="str">
            <v>E07000052</v>
          </cell>
          <cell r="GP532">
            <v>15000</v>
          </cell>
          <cell r="GQ532">
            <v>10.9</v>
          </cell>
          <cell r="GR532">
            <v>13.52</v>
          </cell>
          <cell r="GS532">
            <v>11</v>
          </cell>
          <cell r="GT532">
            <v>14.77</v>
          </cell>
          <cell r="GU532">
            <v>5.5</v>
          </cell>
          <cell r="GV532">
            <v>6.76</v>
          </cell>
          <cell r="GW532">
            <v>4.8</v>
          </cell>
          <cell r="GX532" t="str">
            <v>&amp;^%</v>
          </cell>
          <cell r="GY532" t="str">
            <v>&amp;^%</v>
          </cell>
        </row>
        <row r="533">
          <cell r="A533" t="str">
            <v>Weymouth and Portland</v>
          </cell>
          <cell r="B533" t="str">
            <v>E07000053</v>
          </cell>
          <cell r="C533">
            <v>6000</v>
          </cell>
          <cell r="D533">
            <v>16.8</v>
          </cell>
          <cell r="E533">
            <v>456.8</v>
          </cell>
          <cell r="F533">
            <v>9.3000000000000007</v>
          </cell>
          <cell r="G533">
            <v>502.3</v>
          </cell>
          <cell r="H533">
            <v>8.8000000000000007</v>
          </cell>
          <cell r="I533" t="str">
            <v>&amp;^%</v>
          </cell>
          <cell r="J533" t="str">
            <v>&amp;^%</v>
          </cell>
          <cell r="K533" t="str">
            <v>&amp;^%</v>
          </cell>
          <cell r="L533" t="str">
            <v>&amp;^%</v>
          </cell>
          <cell r="N533" t="str">
            <v>Weymouth and Portland</v>
          </cell>
          <cell r="O533" t="str">
            <v>E07000053</v>
          </cell>
          <cell r="P533">
            <v>10000</v>
          </cell>
          <cell r="Q533">
            <v>12.8</v>
          </cell>
          <cell r="R533">
            <v>38.200000000000003</v>
          </cell>
          <cell r="S533">
            <v>2.1</v>
          </cell>
          <cell r="T533">
            <v>39.700000000000003</v>
          </cell>
          <cell r="U533">
            <v>1.7</v>
          </cell>
          <cell r="V533">
            <v>34.200000000000003</v>
          </cell>
          <cell r="W533">
            <v>6.4</v>
          </cell>
          <cell r="X533" t="str">
            <v>&amp;^%</v>
          </cell>
          <cell r="Y533" t="str">
            <v>&amp;^%</v>
          </cell>
          <cell r="AA533" t="str">
            <v>Weymouth and Portland</v>
          </cell>
          <cell r="AB533" t="str">
            <v>E07000053</v>
          </cell>
          <cell r="AC533" t="str">
            <v>&amp;^%</v>
          </cell>
          <cell r="AD533" t="str">
            <v>&amp;^%</v>
          </cell>
          <cell r="AE533">
            <v>22898</v>
          </cell>
          <cell r="AF533">
            <v>9.1999999999999993</v>
          </cell>
          <cell r="AG533">
            <v>25247</v>
          </cell>
          <cell r="AH533">
            <v>13</v>
          </cell>
          <cell r="AI533" t="str">
            <v>&amp;^%</v>
          </cell>
          <cell r="AJ533" t="str">
            <v>&amp;^%</v>
          </cell>
          <cell r="AK533" t="str">
            <v>&amp;^%</v>
          </cell>
          <cell r="AL533" t="str">
            <v>&amp;^%</v>
          </cell>
          <cell r="AN533" t="str">
            <v>Weymouth and Portland</v>
          </cell>
          <cell r="AO533" t="str">
            <v>E07000053</v>
          </cell>
          <cell r="AP533">
            <v>10000</v>
          </cell>
          <cell r="AQ533">
            <v>12.8</v>
          </cell>
          <cell r="AR533">
            <v>10.92</v>
          </cell>
          <cell r="AS533">
            <v>9.5</v>
          </cell>
          <cell r="AT533">
            <v>12.6</v>
          </cell>
          <cell r="AU533">
            <v>6.3</v>
          </cell>
          <cell r="AV533">
            <v>7.39</v>
          </cell>
          <cell r="AW533">
            <v>5.7</v>
          </cell>
          <cell r="AX533" t="str">
            <v>&amp;^%</v>
          </cell>
          <cell r="AY533" t="str">
            <v>&amp;^%</v>
          </cell>
          <cell r="BA533" t="str">
            <v>Weymouth and Portland</v>
          </cell>
          <cell r="BB533" t="str">
            <v>E07000053</v>
          </cell>
          <cell r="BC533">
            <v>10000</v>
          </cell>
          <cell r="BD533">
            <v>12.8</v>
          </cell>
          <cell r="BE533">
            <v>437.5</v>
          </cell>
          <cell r="BF533">
            <v>8.6999999999999993</v>
          </cell>
          <cell r="BG533">
            <v>500.8</v>
          </cell>
          <cell r="BH533">
            <v>6</v>
          </cell>
          <cell r="BI533">
            <v>309.10000000000002</v>
          </cell>
          <cell r="BJ533">
            <v>7.2</v>
          </cell>
          <cell r="BK533" t="str">
            <v>&amp;^%</v>
          </cell>
          <cell r="BL533" t="str">
            <v>&amp;^%</v>
          </cell>
          <cell r="BN533" t="str">
            <v>Weymouth and Portland</v>
          </cell>
          <cell r="BO533" t="str">
            <v>E07000053</v>
          </cell>
          <cell r="BP533">
            <v>20000</v>
          </cell>
          <cell r="BQ533">
            <v>9.1</v>
          </cell>
          <cell r="BR533">
            <v>32.799999999999997</v>
          </cell>
          <cell r="BS533">
            <v>9.5</v>
          </cell>
          <cell r="BT533">
            <v>29</v>
          </cell>
          <cell r="BU533">
            <v>4.5999999999999996</v>
          </cell>
          <cell r="BV533" t="str">
            <v>&amp;^%</v>
          </cell>
          <cell r="BW533" t="str">
            <v>&amp;^%</v>
          </cell>
          <cell r="BX533" t="str">
            <v>&amp;^%</v>
          </cell>
          <cell r="BY533" t="str">
            <v>&amp;^%</v>
          </cell>
          <cell r="CA533" t="str">
            <v>Weymouth and Portland</v>
          </cell>
          <cell r="CB533" t="str">
            <v>E07000053</v>
          </cell>
          <cell r="CC533">
            <v>15000</v>
          </cell>
          <cell r="CD533">
            <v>18.100000000000001</v>
          </cell>
          <cell r="CE533" t="str">
            <v>&amp;^%</v>
          </cell>
          <cell r="CF533" t="str">
            <v>&amp;^%</v>
          </cell>
          <cell r="CG533">
            <v>18518</v>
          </cell>
          <cell r="CH533">
            <v>17</v>
          </cell>
          <cell r="CI533" t="str">
            <v>&amp;^%</v>
          </cell>
          <cell r="CJ533" t="str">
            <v>&amp;^%</v>
          </cell>
          <cell r="CK533" t="str">
            <v>&amp;^%</v>
          </cell>
          <cell r="CL533" t="str">
            <v>&amp;^%</v>
          </cell>
          <cell r="CN533" t="str">
            <v>Weymouth and Portland</v>
          </cell>
          <cell r="CO533" t="str">
            <v>E07000053</v>
          </cell>
          <cell r="CP533">
            <v>20000</v>
          </cell>
          <cell r="CQ533">
            <v>9.1</v>
          </cell>
          <cell r="CR533">
            <v>8.82</v>
          </cell>
          <cell r="CS533">
            <v>6.5</v>
          </cell>
          <cell r="CT533">
            <v>11.32</v>
          </cell>
          <cell r="CU533">
            <v>5.5</v>
          </cell>
          <cell r="CV533">
            <v>6.08</v>
          </cell>
          <cell r="CW533">
            <v>3.3</v>
          </cell>
          <cell r="CX533" t="str">
            <v>&amp;^%</v>
          </cell>
          <cell r="CY533" t="str">
            <v>&amp;^%</v>
          </cell>
          <cell r="DA533" t="str">
            <v>Weymouth and Portland</v>
          </cell>
          <cell r="DB533" t="str">
            <v>E07000053</v>
          </cell>
          <cell r="DC533">
            <v>20000</v>
          </cell>
          <cell r="DD533">
            <v>9.1</v>
          </cell>
          <cell r="DE533">
            <v>312.39999999999998</v>
          </cell>
          <cell r="DF533">
            <v>15</v>
          </cell>
          <cell r="DG533">
            <v>328.7</v>
          </cell>
          <cell r="DH533">
            <v>7.4</v>
          </cell>
          <cell r="DI533" t="str">
            <v>&amp;^%</v>
          </cell>
          <cell r="DJ533" t="str">
            <v>&amp;^%</v>
          </cell>
          <cell r="DK533" t="str">
            <v>&amp;^%</v>
          </cell>
          <cell r="DL533" t="str">
            <v>&amp;^%</v>
          </cell>
          <cell r="DN533" t="str">
            <v>Weymouth and Portland</v>
          </cell>
          <cell r="DO533" t="str">
            <v>E07000053</v>
          </cell>
          <cell r="DP533">
            <v>4000</v>
          </cell>
          <cell r="DQ533">
            <v>19.600000000000001</v>
          </cell>
          <cell r="DR533">
            <v>37</v>
          </cell>
          <cell r="DS533">
            <v>4.2</v>
          </cell>
          <cell r="DT533">
            <v>36.700000000000003</v>
          </cell>
          <cell r="DU533">
            <v>2</v>
          </cell>
          <cell r="DV533" t="str">
            <v>&amp;^%</v>
          </cell>
          <cell r="DW533" t="str">
            <v>&amp;^%</v>
          </cell>
          <cell r="DX533" t="str">
            <v>&amp;^%</v>
          </cell>
          <cell r="DY533" t="str">
            <v>&amp;^%</v>
          </cell>
          <cell r="EA533" t="str">
            <v>Weymouth and Portland</v>
          </cell>
          <cell r="EB533" t="str">
            <v>E07000053</v>
          </cell>
          <cell r="EC533" t="str">
            <v>&amp;^%</v>
          </cell>
          <cell r="ED533" t="str">
            <v>&amp;^%</v>
          </cell>
          <cell r="EE533">
            <v>22314</v>
          </cell>
          <cell r="EF533">
            <v>15</v>
          </cell>
          <cell r="EG533">
            <v>26111</v>
          </cell>
          <cell r="EH533">
            <v>9.1999999999999993</v>
          </cell>
          <cell r="EI533" t="str">
            <v>&amp;^%</v>
          </cell>
          <cell r="EJ533" t="str">
            <v>&amp;^%</v>
          </cell>
          <cell r="EK533" t="str">
            <v>&amp;^%</v>
          </cell>
          <cell r="EL533" t="str">
            <v>&amp;^%</v>
          </cell>
          <cell r="EN533" t="str">
            <v>Weymouth and Portland</v>
          </cell>
          <cell r="EO533" t="str">
            <v>E07000053</v>
          </cell>
          <cell r="EP533">
            <v>4000</v>
          </cell>
          <cell r="EQ533">
            <v>19.600000000000001</v>
          </cell>
          <cell r="ER533">
            <v>11.63</v>
          </cell>
          <cell r="ES533">
            <v>13</v>
          </cell>
          <cell r="ET533">
            <v>13.58</v>
          </cell>
          <cell r="EU533">
            <v>8.1999999999999993</v>
          </cell>
          <cell r="EV533" t="str">
            <v>&amp;^%</v>
          </cell>
          <cell r="EW533" t="str">
            <v>&amp;^%</v>
          </cell>
          <cell r="EX533" t="str">
            <v>&amp;^%</v>
          </cell>
          <cell r="EY533" t="str">
            <v>&amp;^%</v>
          </cell>
          <cell r="FA533" t="str">
            <v>Weymouth and Portland</v>
          </cell>
          <cell r="FB533" t="str">
            <v>E07000053</v>
          </cell>
          <cell r="FC533">
            <v>4000</v>
          </cell>
          <cell r="FD533">
            <v>19.600000000000001</v>
          </cell>
          <cell r="FE533">
            <v>418.5</v>
          </cell>
          <cell r="FF533">
            <v>14</v>
          </cell>
          <cell r="FG533">
            <v>498.5</v>
          </cell>
          <cell r="FH533">
            <v>7.3</v>
          </cell>
          <cell r="FI533" t="str">
            <v>&amp;^%</v>
          </cell>
          <cell r="FJ533" t="str">
            <v>&amp;^%</v>
          </cell>
          <cell r="FK533" t="str">
            <v>&amp;^%</v>
          </cell>
          <cell r="FL533" t="str">
            <v>&amp;^%</v>
          </cell>
          <cell r="FN533" t="str">
            <v>Weymouth and Portland</v>
          </cell>
          <cell r="FO533" t="str">
            <v>E07000053</v>
          </cell>
          <cell r="FP533">
            <v>6000</v>
          </cell>
          <cell r="FQ533">
            <v>16.8</v>
          </cell>
          <cell r="FR533">
            <v>39.299999999999997</v>
          </cell>
          <cell r="FS533">
            <v>4.9000000000000004</v>
          </cell>
          <cell r="FT533">
            <v>41.8</v>
          </cell>
          <cell r="FU533">
            <v>2.2000000000000002</v>
          </cell>
          <cell r="FV533" t="str">
            <v>&amp;^%</v>
          </cell>
          <cell r="FW533" t="str">
            <v>&amp;^%</v>
          </cell>
          <cell r="FX533" t="str">
            <v>&amp;^%</v>
          </cell>
          <cell r="FY533" t="str">
            <v>&amp;^%</v>
          </cell>
          <cell r="GA533" t="str">
            <v>Weymouth and Portland</v>
          </cell>
          <cell r="GB533" t="str">
            <v>E07000053</v>
          </cell>
          <cell r="GC533" t="str">
            <v>&amp;^%</v>
          </cell>
          <cell r="GD533" t="str">
            <v>&amp;^%</v>
          </cell>
          <cell r="GE533">
            <v>23825</v>
          </cell>
          <cell r="GF533">
            <v>11</v>
          </cell>
          <cell r="GG533" t="str">
            <v>&amp;^%</v>
          </cell>
          <cell r="GH533" t="str">
            <v>&amp;^%</v>
          </cell>
          <cell r="GI533" t="str">
            <v>&amp;^%</v>
          </cell>
          <cell r="GJ533" t="str">
            <v>&amp;^%</v>
          </cell>
          <cell r="GK533" t="str">
            <v>&amp;^%</v>
          </cell>
          <cell r="GL533" t="str">
            <v>&amp;^%</v>
          </cell>
          <cell r="GN533" t="str">
            <v>Weymouth and Portland</v>
          </cell>
          <cell r="GO533" t="str">
            <v>E07000053</v>
          </cell>
          <cell r="GP533">
            <v>6000</v>
          </cell>
          <cell r="GQ533">
            <v>16.8</v>
          </cell>
          <cell r="GR533">
            <v>10.81</v>
          </cell>
          <cell r="GS533">
            <v>8.1</v>
          </cell>
          <cell r="GT533">
            <v>12.02</v>
          </cell>
          <cell r="GU533">
            <v>9</v>
          </cell>
          <cell r="GV533" t="str">
            <v>&amp;^%</v>
          </cell>
          <cell r="GW533" t="str">
            <v>&amp;^%</v>
          </cell>
          <cell r="GX533" t="str">
            <v>&amp;^%</v>
          </cell>
          <cell r="GY533" t="str">
            <v>&amp;^%</v>
          </cell>
        </row>
        <row r="534">
          <cell r="A534" t="str">
            <v>Cheltenham</v>
          </cell>
          <cell r="B534" t="str">
            <v>E07000078</v>
          </cell>
          <cell r="C534">
            <v>17000</v>
          </cell>
          <cell r="D534">
            <v>10.3</v>
          </cell>
          <cell r="E534">
            <v>634.79999999999995</v>
          </cell>
          <cell r="F534">
            <v>10</v>
          </cell>
          <cell r="G534">
            <v>700.1</v>
          </cell>
          <cell r="H534">
            <v>6.3</v>
          </cell>
          <cell r="I534">
            <v>300.89999999999998</v>
          </cell>
          <cell r="J534">
            <v>8.9</v>
          </cell>
          <cell r="K534" t="str">
            <v>&amp;^%</v>
          </cell>
          <cell r="L534" t="str">
            <v>&amp;^%</v>
          </cell>
          <cell r="N534" t="str">
            <v>Cheltenham</v>
          </cell>
          <cell r="O534" t="str">
            <v>E07000078</v>
          </cell>
          <cell r="P534">
            <v>31000</v>
          </cell>
          <cell r="Q534">
            <v>7.5</v>
          </cell>
          <cell r="R534">
            <v>37.5</v>
          </cell>
          <cell r="S534">
            <v>0.1</v>
          </cell>
          <cell r="T534">
            <v>38.200000000000003</v>
          </cell>
          <cell r="U534">
            <v>1.1000000000000001</v>
          </cell>
          <cell r="V534">
            <v>32.4</v>
          </cell>
          <cell r="W534">
            <v>3.5</v>
          </cell>
          <cell r="X534" t="str">
            <v>&amp;^%</v>
          </cell>
          <cell r="Y534" t="str">
            <v>&amp;^%</v>
          </cell>
          <cell r="AA534" t="str">
            <v>Cheltenham</v>
          </cell>
          <cell r="AB534" t="str">
            <v>E07000078</v>
          </cell>
          <cell r="AC534">
            <v>26000</v>
          </cell>
          <cell r="AD534">
            <v>9</v>
          </cell>
          <cell r="AE534">
            <v>28184</v>
          </cell>
          <cell r="AF534">
            <v>7.9</v>
          </cell>
          <cell r="AG534">
            <v>33283</v>
          </cell>
          <cell r="AH534">
            <v>6</v>
          </cell>
          <cell r="AI534">
            <v>15380</v>
          </cell>
          <cell r="AJ534">
            <v>7.1</v>
          </cell>
          <cell r="AK534" t="str">
            <v>&amp;^%</v>
          </cell>
          <cell r="AL534" t="str">
            <v>&amp;^%</v>
          </cell>
          <cell r="AN534" t="str">
            <v>Cheltenham</v>
          </cell>
          <cell r="AO534" t="str">
            <v>E07000078</v>
          </cell>
          <cell r="AP534">
            <v>31000</v>
          </cell>
          <cell r="AQ534">
            <v>7.5</v>
          </cell>
          <cell r="AR534">
            <v>13.83</v>
          </cell>
          <cell r="AS534">
            <v>8.6</v>
          </cell>
          <cell r="AT534">
            <v>16.350000000000001</v>
          </cell>
          <cell r="AU534">
            <v>4.8</v>
          </cell>
          <cell r="AV534">
            <v>7.5</v>
          </cell>
          <cell r="AW534">
            <v>3.9</v>
          </cell>
          <cell r="AX534" t="str">
            <v>&amp;^%</v>
          </cell>
          <cell r="AY534" t="str">
            <v>&amp;^%</v>
          </cell>
          <cell r="BA534" t="str">
            <v>Cheltenham</v>
          </cell>
          <cell r="BB534" t="str">
            <v>E07000078</v>
          </cell>
          <cell r="BC534">
            <v>31000</v>
          </cell>
          <cell r="BD534">
            <v>7.5</v>
          </cell>
          <cell r="BE534">
            <v>538.9</v>
          </cell>
          <cell r="BF534">
            <v>7.4</v>
          </cell>
          <cell r="BG534">
            <v>624.5</v>
          </cell>
          <cell r="BH534">
            <v>4.7</v>
          </cell>
          <cell r="BI534">
            <v>280.39999999999998</v>
          </cell>
          <cell r="BJ534">
            <v>5.6</v>
          </cell>
          <cell r="BK534" t="str">
            <v>&amp;^%</v>
          </cell>
          <cell r="BL534" t="str">
            <v>&amp;^%</v>
          </cell>
          <cell r="BN534" t="str">
            <v>Cheltenham</v>
          </cell>
          <cell r="BO534" t="str">
            <v>E07000078</v>
          </cell>
          <cell r="BP534">
            <v>48000</v>
          </cell>
          <cell r="BQ534">
            <v>5.9</v>
          </cell>
          <cell r="BR534">
            <v>35</v>
          </cell>
          <cell r="BS534">
            <v>1.8</v>
          </cell>
          <cell r="BT534">
            <v>30.7</v>
          </cell>
          <cell r="BU534">
            <v>2.2999999999999998</v>
          </cell>
          <cell r="BV534">
            <v>11.9</v>
          </cell>
          <cell r="BW534">
            <v>11</v>
          </cell>
          <cell r="BX534" t="str">
            <v>&amp;^%</v>
          </cell>
          <cell r="BY534" t="str">
            <v>&amp;^%</v>
          </cell>
          <cell r="CA534" t="str">
            <v>Cheltenham</v>
          </cell>
          <cell r="CB534" t="str">
            <v>E07000078</v>
          </cell>
          <cell r="CC534">
            <v>41000</v>
          </cell>
          <cell r="CD534">
            <v>7.1</v>
          </cell>
          <cell r="CE534">
            <v>20479</v>
          </cell>
          <cell r="CF534">
            <v>9.9</v>
          </cell>
          <cell r="CG534">
            <v>25004</v>
          </cell>
          <cell r="CH534">
            <v>6.2</v>
          </cell>
          <cell r="CI534">
            <v>5767</v>
          </cell>
          <cell r="CJ534">
            <v>12</v>
          </cell>
          <cell r="CK534" t="str">
            <v>&amp;^%</v>
          </cell>
          <cell r="CL534" t="str">
            <v>&amp;^%</v>
          </cell>
          <cell r="CN534" t="str">
            <v>Cheltenham</v>
          </cell>
          <cell r="CO534" t="str">
            <v>E07000078</v>
          </cell>
          <cell r="CP534">
            <v>48000</v>
          </cell>
          <cell r="CQ534">
            <v>5.9</v>
          </cell>
          <cell r="CR534">
            <v>11.59</v>
          </cell>
          <cell r="CS534">
            <v>5.2</v>
          </cell>
          <cell r="CT534">
            <v>15.23</v>
          </cell>
          <cell r="CU534">
            <v>4.3</v>
          </cell>
          <cell r="CV534">
            <v>6.51</v>
          </cell>
          <cell r="CW534">
            <v>2.6</v>
          </cell>
          <cell r="CX534" t="str">
            <v>&amp;^%</v>
          </cell>
          <cell r="CY534" t="str">
            <v>&amp;^%</v>
          </cell>
          <cell r="DA534" t="str">
            <v>Cheltenham</v>
          </cell>
          <cell r="DB534" t="str">
            <v>E07000078</v>
          </cell>
          <cell r="DC534">
            <v>48000</v>
          </cell>
          <cell r="DD534">
            <v>5.9</v>
          </cell>
          <cell r="DE534">
            <v>387.1</v>
          </cell>
          <cell r="DF534">
            <v>8.3000000000000007</v>
          </cell>
          <cell r="DG534">
            <v>468.2</v>
          </cell>
          <cell r="DH534">
            <v>5</v>
          </cell>
          <cell r="DI534">
            <v>91</v>
          </cell>
          <cell r="DJ534">
            <v>14</v>
          </cell>
          <cell r="DK534" t="str">
            <v>&amp;^%</v>
          </cell>
          <cell r="DL534" t="str">
            <v>&amp;^%</v>
          </cell>
          <cell r="DN534" t="str">
            <v>Cheltenham</v>
          </cell>
          <cell r="DO534" t="str">
            <v>E07000078</v>
          </cell>
          <cell r="DP534">
            <v>14000</v>
          </cell>
          <cell r="DQ534">
            <v>10.9</v>
          </cell>
          <cell r="DR534">
            <v>37.4</v>
          </cell>
          <cell r="DS534">
            <v>0.6</v>
          </cell>
          <cell r="DT534">
            <v>36.700000000000003</v>
          </cell>
          <cell r="DU534">
            <v>1.2</v>
          </cell>
          <cell r="DV534">
            <v>30.8</v>
          </cell>
          <cell r="DW534">
            <v>5.7</v>
          </cell>
          <cell r="DX534" t="str">
            <v>&amp;^%</v>
          </cell>
          <cell r="DY534" t="str">
            <v>&amp;^%</v>
          </cell>
          <cell r="EA534" t="str">
            <v>Cheltenham</v>
          </cell>
          <cell r="EB534" t="str">
            <v>E07000078</v>
          </cell>
          <cell r="EC534">
            <v>12000</v>
          </cell>
          <cell r="ED534">
            <v>13.1</v>
          </cell>
          <cell r="EE534">
            <v>24057</v>
          </cell>
          <cell r="EF534">
            <v>9</v>
          </cell>
          <cell r="EG534">
            <v>27752</v>
          </cell>
          <cell r="EH534">
            <v>8.1999999999999993</v>
          </cell>
          <cell r="EI534">
            <v>13670</v>
          </cell>
          <cell r="EJ534">
            <v>11</v>
          </cell>
          <cell r="EK534" t="str">
            <v>&amp;^%</v>
          </cell>
          <cell r="EL534" t="str">
            <v>&amp;^%</v>
          </cell>
          <cell r="EN534" t="str">
            <v>Cheltenham</v>
          </cell>
          <cell r="EO534" t="str">
            <v>E07000078</v>
          </cell>
          <cell r="EP534">
            <v>14000</v>
          </cell>
          <cell r="EQ534">
            <v>10.9</v>
          </cell>
          <cell r="ER534">
            <v>12</v>
          </cell>
          <cell r="ES534">
            <v>8.9</v>
          </cell>
          <cell r="ET534">
            <v>14.43</v>
          </cell>
          <cell r="EU534">
            <v>6.5</v>
          </cell>
          <cell r="EV534">
            <v>7.43</v>
          </cell>
          <cell r="EW534">
            <v>5.6</v>
          </cell>
          <cell r="EX534" t="str">
            <v>&amp;^%</v>
          </cell>
          <cell r="EY534" t="str">
            <v>&amp;^%</v>
          </cell>
          <cell r="FA534" t="str">
            <v>Cheltenham</v>
          </cell>
          <cell r="FB534" t="str">
            <v>E07000078</v>
          </cell>
          <cell r="FC534">
            <v>14000</v>
          </cell>
          <cell r="FD534">
            <v>10.9</v>
          </cell>
          <cell r="FE534">
            <v>447.4</v>
          </cell>
          <cell r="FF534">
            <v>8.1999999999999993</v>
          </cell>
          <cell r="FG534">
            <v>529.70000000000005</v>
          </cell>
          <cell r="FH534">
            <v>6.3</v>
          </cell>
          <cell r="FI534">
            <v>261.89999999999998</v>
          </cell>
          <cell r="FJ534">
            <v>6.3</v>
          </cell>
          <cell r="FK534" t="str">
            <v>&amp;^%</v>
          </cell>
          <cell r="FL534" t="str">
            <v>&amp;^%</v>
          </cell>
          <cell r="FN534" t="str">
            <v>Cheltenham</v>
          </cell>
          <cell r="FO534" t="str">
            <v>E07000078</v>
          </cell>
          <cell r="FP534">
            <v>17000</v>
          </cell>
          <cell r="FQ534">
            <v>10.3</v>
          </cell>
          <cell r="FR534">
            <v>37.5</v>
          </cell>
          <cell r="FS534">
            <v>1.5</v>
          </cell>
          <cell r="FT534">
            <v>39.4</v>
          </cell>
          <cell r="FU534">
            <v>1.6</v>
          </cell>
          <cell r="FV534">
            <v>34.9</v>
          </cell>
          <cell r="FW534">
            <v>2.2000000000000002</v>
          </cell>
          <cell r="FX534" t="str">
            <v>&amp;^%</v>
          </cell>
          <cell r="FY534" t="str">
            <v>&amp;^%</v>
          </cell>
          <cell r="GA534" t="str">
            <v>Cheltenham</v>
          </cell>
          <cell r="GB534" t="str">
            <v>E07000078</v>
          </cell>
          <cell r="GC534">
            <v>15000</v>
          </cell>
          <cell r="GD534">
            <v>12.3</v>
          </cell>
          <cell r="GE534">
            <v>32810</v>
          </cell>
          <cell r="GF534">
            <v>11</v>
          </cell>
          <cell r="GG534">
            <v>37585</v>
          </cell>
          <cell r="GH534">
            <v>7.9</v>
          </cell>
          <cell r="GI534">
            <v>15994</v>
          </cell>
          <cell r="GJ534">
            <v>11</v>
          </cell>
          <cell r="GK534" t="str">
            <v>&amp;^%</v>
          </cell>
          <cell r="GL534" t="str">
            <v>&amp;^%</v>
          </cell>
          <cell r="GN534" t="str">
            <v>Cheltenham</v>
          </cell>
          <cell r="GO534" t="str">
            <v>E07000078</v>
          </cell>
          <cell r="GP534">
            <v>17000</v>
          </cell>
          <cell r="GQ534">
            <v>10.3</v>
          </cell>
          <cell r="GR534">
            <v>15.96</v>
          </cell>
          <cell r="GS534">
            <v>12</v>
          </cell>
          <cell r="GT534">
            <v>17.78</v>
          </cell>
          <cell r="GU534">
            <v>6.6</v>
          </cell>
          <cell r="GV534">
            <v>7.49</v>
          </cell>
          <cell r="GW534">
            <v>7.4</v>
          </cell>
          <cell r="GX534" t="str">
            <v>&amp;^%</v>
          </cell>
          <cell r="GY534" t="str">
            <v>&amp;^%</v>
          </cell>
        </row>
        <row r="535">
          <cell r="A535" t="str">
            <v>Cotswold</v>
          </cell>
          <cell r="B535" t="str">
            <v>E07000079</v>
          </cell>
          <cell r="C535">
            <v>14000</v>
          </cell>
          <cell r="D535">
            <v>11.3</v>
          </cell>
          <cell r="E535">
            <v>451.7</v>
          </cell>
          <cell r="F535">
            <v>8</v>
          </cell>
          <cell r="G535">
            <v>539.20000000000005</v>
          </cell>
          <cell r="H535">
            <v>7.9</v>
          </cell>
          <cell r="I535">
            <v>316.60000000000002</v>
          </cell>
          <cell r="J535">
            <v>8.3000000000000007</v>
          </cell>
          <cell r="K535" t="str">
            <v>&amp;^%</v>
          </cell>
          <cell r="L535" t="str">
            <v>&amp;^%</v>
          </cell>
          <cell r="N535" t="str">
            <v>Cotswold</v>
          </cell>
          <cell r="O535" t="str">
            <v>E07000079</v>
          </cell>
          <cell r="P535">
            <v>20000</v>
          </cell>
          <cell r="Q535">
            <v>9.1999999999999993</v>
          </cell>
          <cell r="R535">
            <v>39</v>
          </cell>
          <cell r="S535">
            <v>1.6</v>
          </cell>
          <cell r="T535">
            <v>39.6</v>
          </cell>
          <cell r="U535">
            <v>1.1000000000000001</v>
          </cell>
          <cell r="V535">
            <v>35</v>
          </cell>
          <cell r="W535">
            <v>1.9</v>
          </cell>
          <cell r="X535" t="str">
            <v>&amp;^%</v>
          </cell>
          <cell r="Y535" t="str">
            <v>&amp;^%</v>
          </cell>
          <cell r="AA535" t="str">
            <v>Cotswold</v>
          </cell>
          <cell r="AB535" t="str">
            <v>E07000079</v>
          </cell>
          <cell r="AC535">
            <v>17000</v>
          </cell>
          <cell r="AD535">
            <v>14.7</v>
          </cell>
          <cell r="AE535">
            <v>22882</v>
          </cell>
          <cell r="AF535">
            <v>7.5</v>
          </cell>
          <cell r="AG535">
            <v>29180</v>
          </cell>
          <cell r="AH535">
            <v>13</v>
          </cell>
          <cell r="AI535">
            <v>14716</v>
          </cell>
          <cell r="AJ535">
            <v>6.7</v>
          </cell>
          <cell r="AK535" t="str">
            <v>&amp;^%</v>
          </cell>
          <cell r="AL535" t="str">
            <v>&amp;^%</v>
          </cell>
          <cell r="AN535" t="str">
            <v>Cotswold</v>
          </cell>
          <cell r="AO535" t="str">
            <v>E07000079</v>
          </cell>
          <cell r="AP535">
            <v>20000</v>
          </cell>
          <cell r="AQ535">
            <v>9.1999999999999993</v>
          </cell>
          <cell r="AR535">
            <v>10.74</v>
          </cell>
          <cell r="AS535">
            <v>5</v>
          </cell>
          <cell r="AT535">
            <v>12.64</v>
          </cell>
          <cell r="AU535">
            <v>6.3</v>
          </cell>
          <cell r="AV535">
            <v>7.41</v>
          </cell>
          <cell r="AW535">
            <v>4.8</v>
          </cell>
          <cell r="AX535" t="str">
            <v>&amp;^%</v>
          </cell>
          <cell r="AY535" t="str">
            <v>&amp;^%</v>
          </cell>
          <cell r="BA535" t="str">
            <v>Cotswold</v>
          </cell>
          <cell r="BB535" t="str">
            <v>E07000079</v>
          </cell>
          <cell r="BC535">
            <v>20000</v>
          </cell>
          <cell r="BD535">
            <v>9.1999999999999993</v>
          </cell>
          <cell r="BE535">
            <v>420.8</v>
          </cell>
          <cell r="BF535">
            <v>6.8</v>
          </cell>
          <cell r="BG535">
            <v>499.8</v>
          </cell>
          <cell r="BH535">
            <v>6.1</v>
          </cell>
          <cell r="BI535">
            <v>296.8</v>
          </cell>
          <cell r="BJ535">
            <v>3.2</v>
          </cell>
          <cell r="BK535" t="str">
            <v>&amp;^%</v>
          </cell>
          <cell r="BL535" t="str">
            <v>&amp;^%</v>
          </cell>
          <cell r="BN535" t="str">
            <v>Cotswold</v>
          </cell>
          <cell r="BO535" t="str">
            <v>E07000079</v>
          </cell>
          <cell r="BP535">
            <v>31000</v>
          </cell>
          <cell r="BQ535">
            <v>7.3</v>
          </cell>
          <cell r="BR535">
            <v>36.799999999999997</v>
          </cell>
          <cell r="BS535">
            <v>1.8</v>
          </cell>
          <cell r="BT535">
            <v>30.3</v>
          </cell>
          <cell r="BU535">
            <v>3.4</v>
          </cell>
          <cell r="BV535" t="str">
            <v>&amp;^%</v>
          </cell>
          <cell r="BW535" t="str">
            <v>&amp;^%</v>
          </cell>
          <cell r="BX535" t="str">
            <v>&amp;^%</v>
          </cell>
          <cell r="BY535" t="str">
            <v>&amp;^%</v>
          </cell>
          <cell r="CA535" t="str">
            <v>Cotswold</v>
          </cell>
          <cell r="CB535" t="str">
            <v>E07000079</v>
          </cell>
          <cell r="CC535">
            <v>27000</v>
          </cell>
          <cell r="CD535">
            <v>10.6</v>
          </cell>
          <cell r="CE535">
            <v>17504</v>
          </cell>
          <cell r="CF535">
            <v>8.9</v>
          </cell>
          <cell r="CG535">
            <v>21469</v>
          </cell>
          <cell r="CH535">
            <v>13</v>
          </cell>
          <cell r="CI535" t="str">
            <v>&amp;^%</v>
          </cell>
          <cell r="CJ535" t="str">
            <v>&amp;^%</v>
          </cell>
          <cell r="CK535" t="str">
            <v>&amp;^%</v>
          </cell>
          <cell r="CL535" t="str">
            <v>&amp;^%</v>
          </cell>
          <cell r="CN535" t="str">
            <v>Cotswold</v>
          </cell>
          <cell r="CO535" t="str">
            <v>E07000079</v>
          </cell>
          <cell r="CP535">
            <v>31000</v>
          </cell>
          <cell r="CQ535">
            <v>7.3</v>
          </cell>
          <cell r="CR535">
            <v>10.02</v>
          </cell>
          <cell r="CS535">
            <v>5.0999999999999996</v>
          </cell>
          <cell r="CT535">
            <v>12.31</v>
          </cell>
          <cell r="CU535">
            <v>5.5</v>
          </cell>
          <cell r="CV535">
            <v>6.63</v>
          </cell>
          <cell r="CW535">
            <v>2.8</v>
          </cell>
          <cell r="CX535" t="str">
            <v>&amp;^%</v>
          </cell>
          <cell r="CY535" t="str">
            <v>&amp;^%</v>
          </cell>
          <cell r="DA535" t="str">
            <v>Cotswold</v>
          </cell>
          <cell r="DB535" t="str">
            <v>E07000079</v>
          </cell>
          <cell r="DC535">
            <v>31000</v>
          </cell>
          <cell r="DD535">
            <v>7.3</v>
          </cell>
          <cell r="DE535">
            <v>350.7</v>
          </cell>
          <cell r="DF535">
            <v>6.1</v>
          </cell>
          <cell r="DG535">
            <v>373.5</v>
          </cell>
          <cell r="DH535">
            <v>6.4</v>
          </cell>
          <cell r="DI535" t="str">
            <v>&amp;^%</v>
          </cell>
          <cell r="DJ535" t="str">
            <v>&amp;^%</v>
          </cell>
          <cell r="DK535" t="str">
            <v>&amp;^%</v>
          </cell>
          <cell r="DL535" t="str">
            <v>&amp;^%</v>
          </cell>
          <cell r="DN535" t="str">
            <v>Cotswold</v>
          </cell>
          <cell r="DO535" t="str">
            <v>E07000079</v>
          </cell>
          <cell r="DP535">
            <v>6000</v>
          </cell>
          <cell r="DQ535">
            <v>16</v>
          </cell>
          <cell r="DR535">
            <v>37.5</v>
          </cell>
          <cell r="DS535">
            <v>2.8</v>
          </cell>
          <cell r="DT535">
            <v>37.9</v>
          </cell>
          <cell r="DU535">
            <v>1.9</v>
          </cell>
          <cell r="DV535" t="str">
            <v>&amp;^%</v>
          </cell>
          <cell r="DW535" t="str">
            <v>&amp;^%</v>
          </cell>
          <cell r="DX535" t="str">
            <v>&amp;^%</v>
          </cell>
          <cell r="DY535" t="str">
            <v>&amp;^%</v>
          </cell>
          <cell r="EA535" t="str">
            <v>Cotswold</v>
          </cell>
          <cell r="EB535" t="str">
            <v>E07000079</v>
          </cell>
          <cell r="EC535">
            <v>5000</v>
          </cell>
          <cell r="ED535">
            <v>19.2</v>
          </cell>
          <cell r="EE535">
            <v>18826</v>
          </cell>
          <cell r="EF535">
            <v>14</v>
          </cell>
          <cell r="EG535">
            <v>23008</v>
          </cell>
          <cell r="EH535">
            <v>11</v>
          </cell>
          <cell r="EI535" t="str">
            <v>&amp;^%</v>
          </cell>
          <cell r="EJ535" t="str">
            <v>&amp;^%</v>
          </cell>
          <cell r="EK535" t="str">
            <v>&amp;^%</v>
          </cell>
          <cell r="EL535" t="str">
            <v>&amp;^%</v>
          </cell>
          <cell r="EN535" t="str">
            <v>Cotswold</v>
          </cell>
          <cell r="EO535" t="str">
            <v>E07000079</v>
          </cell>
          <cell r="EP535">
            <v>6000</v>
          </cell>
          <cell r="EQ535">
            <v>16</v>
          </cell>
          <cell r="ER535">
            <v>9.9600000000000009</v>
          </cell>
          <cell r="ES535">
            <v>8.6999999999999993</v>
          </cell>
          <cell r="ET535">
            <v>10.97</v>
          </cell>
          <cell r="EU535">
            <v>5.8</v>
          </cell>
          <cell r="EV535" t="str">
            <v>&amp;^%</v>
          </cell>
          <cell r="EW535" t="str">
            <v>&amp;^%</v>
          </cell>
          <cell r="EX535" t="str">
            <v>&amp;^%</v>
          </cell>
          <cell r="EY535" t="str">
            <v>&amp;^%</v>
          </cell>
          <cell r="FA535" t="str">
            <v>Cotswold</v>
          </cell>
          <cell r="FB535" t="str">
            <v>E07000079</v>
          </cell>
          <cell r="FC535">
            <v>6000</v>
          </cell>
          <cell r="FD535">
            <v>16</v>
          </cell>
          <cell r="FE535">
            <v>382.8</v>
          </cell>
          <cell r="FF535">
            <v>10</v>
          </cell>
          <cell r="FG535">
            <v>415.6</v>
          </cell>
          <cell r="FH535">
            <v>5.3</v>
          </cell>
          <cell r="FI535" t="str">
            <v>&amp;^%</v>
          </cell>
          <cell r="FJ535" t="str">
            <v>&amp;^%</v>
          </cell>
          <cell r="FK535" t="str">
            <v>&amp;^%</v>
          </cell>
          <cell r="FL535" t="str">
            <v>&amp;^%</v>
          </cell>
          <cell r="FN535" t="str">
            <v>Cotswold</v>
          </cell>
          <cell r="FO535" t="str">
            <v>E07000079</v>
          </cell>
          <cell r="FP535">
            <v>14000</v>
          </cell>
          <cell r="FQ535">
            <v>11.3</v>
          </cell>
          <cell r="FR535">
            <v>39.9</v>
          </cell>
          <cell r="FS535">
            <v>1.6</v>
          </cell>
          <cell r="FT535">
            <v>40.299999999999997</v>
          </cell>
          <cell r="FU535">
            <v>1.3</v>
          </cell>
          <cell r="FV535">
            <v>35</v>
          </cell>
          <cell r="FW535">
            <v>1.5</v>
          </cell>
          <cell r="FX535" t="str">
            <v>&amp;^%</v>
          </cell>
          <cell r="FY535" t="str">
            <v>&amp;^%</v>
          </cell>
          <cell r="GA535" t="str">
            <v>Cotswold</v>
          </cell>
          <cell r="GB535" t="str">
            <v>E07000079</v>
          </cell>
          <cell r="GC535">
            <v>12000</v>
          </cell>
          <cell r="GD535">
            <v>19.2</v>
          </cell>
          <cell r="GE535">
            <v>24790</v>
          </cell>
          <cell r="GF535">
            <v>9.3000000000000007</v>
          </cell>
          <cell r="GG535">
            <v>31782</v>
          </cell>
          <cell r="GH535">
            <v>16</v>
          </cell>
          <cell r="GI535">
            <v>15673</v>
          </cell>
          <cell r="GJ535">
            <v>7.8</v>
          </cell>
          <cell r="GK535" t="str">
            <v>&amp;^%</v>
          </cell>
          <cell r="GL535" t="str">
            <v>&amp;^%</v>
          </cell>
          <cell r="GN535" t="str">
            <v>Cotswold</v>
          </cell>
          <cell r="GO535" t="str">
            <v>E07000079</v>
          </cell>
          <cell r="GP535">
            <v>14000</v>
          </cell>
          <cell r="GQ535">
            <v>11.3</v>
          </cell>
          <cell r="GR535">
            <v>10.84</v>
          </cell>
          <cell r="GS535">
            <v>6.8</v>
          </cell>
          <cell r="GT535">
            <v>13.37</v>
          </cell>
          <cell r="GU535">
            <v>8.1999999999999993</v>
          </cell>
          <cell r="GV535">
            <v>7.7</v>
          </cell>
          <cell r="GW535">
            <v>5</v>
          </cell>
          <cell r="GX535" t="str">
            <v>&amp;^%</v>
          </cell>
          <cell r="GY535" t="str">
            <v>&amp;^%</v>
          </cell>
        </row>
        <row r="536">
          <cell r="A536" t="str">
            <v>Forest of Dean</v>
          </cell>
          <cell r="B536" t="str">
            <v>E07000080</v>
          </cell>
          <cell r="C536">
            <v>10000</v>
          </cell>
          <cell r="D536">
            <v>13.4</v>
          </cell>
          <cell r="E536">
            <v>443.1</v>
          </cell>
          <cell r="F536">
            <v>7.4</v>
          </cell>
          <cell r="G536">
            <v>536.9</v>
          </cell>
          <cell r="H536">
            <v>6.8</v>
          </cell>
          <cell r="I536">
            <v>286.10000000000002</v>
          </cell>
          <cell r="J536">
            <v>7.6</v>
          </cell>
          <cell r="K536" t="str">
            <v>&amp;^%</v>
          </cell>
          <cell r="L536" t="str">
            <v>&amp;^%</v>
          </cell>
          <cell r="N536" t="str">
            <v>Forest of Dean</v>
          </cell>
          <cell r="O536" t="str">
            <v>E07000080</v>
          </cell>
          <cell r="P536">
            <v>14000</v>
          </cell>
          <cell r="Q536">
            <v>11.3</v>
          </cell>
          <cell r="R536">
            <v>39.6</v>
          </cell>
          <cell r="S536">
            <v>1.7</v>
          </cell>
          <cell r="T536">
            <v>40.4</v>
          </cell>
          <cell r="U536">
            <v>1.4</v>
          </cell>
          <cell r="V536">
            <v>36.1</v>
          </cell>
          <cell r="W536">
            <v>3.1</v>
          </cell>
          <cell r="X536" t="str">
            <v>&amp;^%</v>
          </cell>
          <cell r="Y536" t="str">
            <v>&amp;^%</v>
          </cell>
          <cell r="AA536" t="str">
            <v>Forest of Dean</v>
          </cell>
          <cell r="AB536" t="str">
            <v>E07000080</v>
          </cell>
          <cell r="AC536">
            <v>12000</v>
          </cell>
          <cell r="AD536">
            <v>13.4</v>
          </cell>
          <cell r="AE536">
            <v>22028</v>
          </cell>
          <cell r="AF536">
            <v>7.9</v>
          </cell>
          <cell r="AG536">
            <v>26741</v>
          </cell>
          <cell r="AH536">
            <v>8.1999999999999993</v>
          </cell>
          <cell r="AI536" t="str">
            <v>&amp;^%</v>
          </cell>
          <cell r="AJ536" t="str">
            <v>&amp;^%</v>
          </cell>
          <cell r="AK536" t="str">
            <v>&amp;^%</v>
          </cell>
          <cell r="AL536" t="str">
            <v>&amp;^%</v>
          </cell>
          <cell r="AN536" t="str">
            <v>Forest of Dean</v>
          </cell>
          <cell r="AO536" t="str">
            <v>E07000080</v>
          </cell>
          <cell r="AP536">
            <v>14000</v>
          </cell>
          <cell r="AQ536">
            <v>11.3</v>
          </cell>
          <cell r="AR536">
            <v>10.25</v>
          </cell>
          <cell r="AS536">
            <v>9</v>
          </cell>
          <cell r="AT536">
            <v>12.27</v>
          </cell>
          <cell r="AU536">
            <v>6.1</v>
          </cell>
          <cell r="AV536">
            <v>6.66</v>
          </cell>
          <cell r="AW536">
            <v>2.5</v>
          </cell>
          <cell r="AX536" t="str">
            <v>&amp;^%</v>
          </cell>
          <cell r="AY536" t="str">
            <v>&amp;^%</v>
          </cell>
          <cell r="BA536" t="str">
            <v>Forest of Dean</v>
          </cell>
          <cell r="BB536" t="str">
            <v>E07000080</v>
          </cell>
          <cell r="BC536">
            <v>14000</v>
          </cell>
          <cell r="BD536">
            <v>11.3</v>
          </cell>
          <cell r="BE536">
            <v>420.2</v>
          </cell>
          <cell r="BF536">
            <v>6.7</v>
          </cell>
          <cell r="BG536">
            <v>495.3</v>
          </cell>
          <cell r="BH536">
            <v>5.9</v>
          </cell>
          <cell r="BI536">
            <v>261.8</v>
          </cell>
          <cell r="BJ536">
            <v>4.7</v>
          </cell>
          <cell r="BK536" t="str">
            <v>&amp;^%</v>
          </cell>
          <cell r="BL536" t="str">
            <v>&amp;^%</v>
          </cell>
          <cell r="BN536" t="str">
            <v>Forest of Dean</v>
          </cell>
          <cell r="BO536" t="str">
            <v>E07000080</v>
          </cell>
          <cell r="BP536">
            <v>19000</v>
          </cell>
          <cell r="BQ536">
            <v>9.4</v>
          </cell>
          <cell r="BR536">
            <v>37.5</v>
          </cell>
          <cell r="BS536">
            <v>2.2000000000000002</v>
          </cell>
          <cell r="BT536">
            <v>34</v>
          </cell>
          <cell r="BU536">
            <v>3.2</v>
          </cell>
          <cell r="BV536">
            <v>14.7</v>
          </cell>
          <cell r="BW536">
            <v>13</v>
          </cell>
          <cell r="BX536" t="str">
            <v>&amp;^%</v>
          </cell>
          <cell r="BY536" t="str">
            <v>&amp;^%</v>
          </cell>
          <cell r="CA536" t="str">
            <v>Forest of Dean</v>
          </cell>
          <cell r="CB536" t="str">
            <v>E07000080</v>
          </cell>
          <cell r="CC536">
            <v>16000</v>
          </cell>
          <cell r="CD536">
            <v>11.5</v>
          </cell>
          <cell r="CE536">
            <v>19107</v>
          </cell>
          <cell r="CF536">
            <v>11</v>
          </cell>
          <cell r="CG536">
            <v>22494</v>
          </cell>
          <cell r="CH536">
            <v>8.5</v>
          </cell>
          <cell r="CI536" t="str">
            <v>&amp;^%</v>
          </cell>
          <cell r="CJ536" t="str">
            <v>&amp;^%</v>
          </cell>
          <cell r="CK536" t="str">
            <v>&amp;^%</v>
          </cell>
          <cell r="CL536" t="str">
            <v>&amp;^%</v>
          </cell>
          <cell r="CN536" t="str">
            <v>Forest of Dean</v>
          </cell>
          <cell r="CO536" t="str">
            <v>E07000080</v>
          </cell>
          <cell r="CP536">
            <v>19000</v>
          </cell>
          <cell r="CQ536">
            <v>9.4</v>
          </cell>
          <cell r="CR536">
            <v>9.1300000000000008</v>
          </cell>
          <cell r="CS536">
            <v>7.9</v>
          </cell>
          <cell r="CT536">
            <v>11.87</v>
          </cell>
          <cell r="CU536">
            <v>5.7</v>
          </cell>
          <cell r="CV536">
            <v>6.23</v>
          </cell>
          <cell r="CW536">
            <v>1.6</v>
          </cell>
          <cell r="CX536" t="str">
            <v>&amp;^%</v>
          </cell>
          <cell r="CY536" t="str">
            <v>&amp;^%</v>
          </cell>
          <cell r="DA536" t="str">
            <v>Forest of Dean</v>
          </cell>
          <cell r="DB536" t="str">
            <v>E07000080</v>
          </cell>
          <cell r="DC536">
            <v>19000</v>
          </cell>
          <cell r="DD536">
            <v>9.4</v>
          </cell>
          <cell r="DE536">
            <v>363.3</v>
          </cell>
          <cell r="DF536">
            <v>9.3000000000000007</v>
          </cell>
          <cell r="DG536">
            <v>403.3</v>
          </cell>
          <cell r="DH536">
            <v>6.6</v>
          </cell>
          <cell r="DI536">
            <v>101.5</v>
          </cell>
          <cell r="DJ536">
            <v>15</v>
          </cell>
          <cell r="DK536" t="str">
            <v>&amp;^%</v>
          </cell>
          <cell r="DL536" t="str">
            <v>&amp;^%</v>
          </cell>
          <cell r="DN536" t="str">
            <v>Forest of Dean</v>
          </cell>
          <cell r="DO536" t="str">
            <v>E07000080</v>
          </cell>
          <cell r="DP536" t="str">
            <v>&amp;^%</v>
          </cell>
          <cell r="DQ536" t="str">
            <v>&amp;^%</v>
          </cell>
          <cell r="DR536">
            <v>37.5</v>
          </cell>
          <cell r="DS536">
            <v>3.2</v>
          </cell>
          <cell r="DT536">
            <v>38.4</v>
          </cell>
          <cell r="DU536">
            <v>2.6</v>
          </cell>
          <cell r="DV536" t="str">
            <v>&amp;^%</v>
          </cell>
          <cell r="DW536" t="str">
            <v>&amp;^%</v>
          </cell>
          <cell r="DX536" t="str">
            <v>&amp;^%</v>
          </cell>
          <cell r="DY536" t="str">
            <v>&amp;^%</v>
          </cell>
          <cell r="EA536" t="str">
            <v>Forest of Dean</v>
          </cell>
          <cell r="EB536" t="str">
            <v>E07000080</v>
          </cell>
          <cell r="EC536" t="str">
            <v>&amp;^%</v>
          </cell>
          <cell r="ED536" t="str">
            <v>&amp;^%</v>
          </cell>
          <cell r="EE536">
            <v>14999</v>
          </cell>
          <cell r="EF536">
            <v>18</v>
          </cell>
          <cell r="EG536">
            <v>19314</v>
          </cell>
          <cell r="EH536">
            <v>15</v>
          </cell>
          <cell r="EI536" t="str">
            <v>&amp;^%</v>
          </cell>
          <cell r="EJ536" t="str">
            <v>&amp;^%</v>
          </cell>
          <cell r="EK536" t="str">
            <v>&amp;^%</v>
          </cell>
          <cell r="EL536" t="str">
            <v>&amp;^%</v>
          </cell>
          <cell r="EN536" t="str">
            <v>Forest of Dean</v>
          </cell>
          <cell r="EO536" t="str">
            <v>E07000080</v>
          </cell>
          <cell r="EP536" t="str">
            <v>&amp;^%</v>
          </cell>
          <cell r="EQ536" t="str">
            <v>&amp;^%</v>
          </cell>
          <cell r="ER536">
            <v>8.0399999999999991</v>
          </cell>
          <cell r="ES536">
            <v>12</v>
          </cell>
          <cell r="ET536">
            <v>10.11</v>
          </cell>
          <cell r="EU536">
            <v>9.1999999999999993</v>
          </cell>
          <cell r="EV536" t="str">
            <v>&amp;^%</v>
          </cell>
          <cell r="EW536" t="str">
            <v>&amp;^%</v>
          </cell>
          <cell r="EX536" t="str">
            <v>&amp;^%</v>
          </cell>
          <cell r="EY536" t="str">
            <v>&amp;^%</v>
          </cell>
          <cell r="FA536" t="str">
            <v>Forest of Dean</v>
          </cell>
          <cell r="FB536" t="str">
            <v>E07000080</v>
          </cell>
          <cell r="FC536" t="str">
            <v>&amp;^%</v>
          </cell>
          <cell r="FD536" t="str">
            <v>&amp;^%</v>
          </cell>
          <cell r="FE536">
            <v>329.6</v>
          </cell>
          <cell r="FF536">
            <v>17</v>
          </cell>
          <cell r="FG536">
            <v>387.9</v>
          </cell>
          <cell r="FH536">
            <v>8.9</v>
          </cell>
          <cell r="FI536" t="str">
            <v>&amp;^%</v>
          </cell>
          <cell r="FJ536" t="str">
            <v>&amp;^%</v>
          </cell>
          <cell r="FK536" t="str">
            <v>&amp;^%</v>
          </cell>
          <cell r="FL536" t="str">
            <v>&amp;^%</v>
          </cell>
          <cell r="FN536" t="str">
            <v>Forest of Dean</v>
          </cell>
          <cell r="FO536" t="str">
            <v>E07000080</v>
          </cell>
          <cell r="FP536">
            <v>10000</v>
          </cell>
          <cell r="FQ536">
            <v>13.4</v>
          </cell>
          <cell r="FR536">
            <v>40</v>
          </cell>
          <cell r="FS536" t="str">
            <v>&amp;^%</v>
          </cell>
          <cell r="FT536">
            <v>41.1</v>
          </cell>
          <cell r="FU536">
            <v>1.6</v>
          </cell>
          <cell r="FV536">
            <v>36.9</v>
          </cell>
          <cell r="FW536">
            <v>2.2999999999999998</v>
          </cell>
          <cell r="FX536" t="str">
            <v>&amp;^%</v>
          </cell>
          <cell r="FY536" t="str">
            <v>&amp;^%</v>
          </cell>
          <cell r="GA536" t="str">
            <v>Forest of Dean</v>
          </cell>
          <cell r="GB536" t="str">
            <v>E07000080</v>
          </cell>
          <cell r="GC536">
            <v>9000</v>
          </cell>
          <cell r="GD536">
            <v>15.4</v>
          </cell>
          <cell r="GE536">
            <v>22968</v>
          </cell>
          <cell r="GF536">
            <v>12</v>
          </cell>
          <cell r="GG536">
            <v>28977</v>
          </cell>
          <cell r="GH536">
            <v>9</v>
          </cell>
          <cell r="GI536" t="str">
            <v>&amp;^%</v>
          </cell>
          <cell r="GJ536" t="str">
            <v>&amp;^%</v>
          </cell>
          <cell r="GK536" t="str">
            <v>&amp;^%</v>
          </cell>
          <cell r="GL536" t="str">
            <v>&amp;^%</v>
          </cell>
          <cell r="GN536" t="str">
            <v>Forest of Dean</v>
          </cell>
          <cell r="GO536" t="str">
            <v>E07000080</v>
          </cell>
          <cell r="GP536">
            <v>10000</v>
          </cell>
          <cell r="GQ536">
            <v>13.4</v>
          </cell>
          <cell r="GR536">
            <v>11</v>
          </cell>
          <cell r="GS536">
            <v>9.1999999999999993</v>
          </cell>
          <cell r="GT536">
            <v>13.05</v>
          </cell>
          <cell r="GU536">
            <v>7.2</v>
          </cell>
          <cell r="GV536">
            <v>6.81</v>
          </cell>
          <cell r="GW536">
            <v>3.5</v>
          </cell>
          <cell r="GX536" t="str">
            <v>&amp;^%</v>
          </cell>
          <cell r="GY536" t="str">
            <v>&amp;^%</v>
          </cell>
        </row>
        <row r="537">
          <cell r="A537" t="str">
            <v>Gloucester</v>
          </cell>
          <cell r="B537" t="str">
            <v>E07000081</v>
          </cell>
          <cell r="C537">
            <v>24000</v>
          </cell>
          <cell r="D537">
            <v>8.6999999999999993</v>
          </cell>
          <cell r="E537">
            <v>563.5</v>
          </cell>
          <cell r="F537">
            <v>7.6</v>
          </cell>
          <cell r="G537">
            <v>684.3</v>
          </cell>
          <cell r="H537">
            <v>5.5</v>
          </cell>
          <cell r="I537">
            <v>292.39999999999998</v>
          </cell>
          <cell r="J537">
            <v>7.1</v>
          </cell>
          <cell r="K537" t="str">
            <v>&amp;^%</v>
          </cell>
          <cell r="L537" t="str">
            <v>&amp;^%</v>
          </cell>
          <cell r="N537" t="str">
            <v>Gloucester</v>
          </cell>
          <cell r="O537" t="str">
            <v>E07000081</v>
          </cell>
          <cell r="P537">
            <v>44000</v>
          </cell>
          <cell r="Q537">
            <v>6.3</v>
          </cell>
          <cell r="R537">
            <v>37.299999999999997</v>
          </cell>
          <cell r="S537">
            <v>0.4</v>
          </cell>
          <cell r="T537">
            <v>38.1</v>
          </cell>
          <cell r="U537">
            <v>0.9</v>
          </cell>
          <cell r="V537">
            <v>34.9</v>
          </cell>
          <cell r="W537">
            <v>2.4</v>
          </cell>
          <cell r="X537" t="str">
            <v>&amp;^%</v>
          </cell>
          <cell r="Y537" t="str">
            <v>&amp;^%</v>
          </cell>
          <cell r="AA537" t="str">
            <v>Gloucester</v>
          </cell>
          <cell r="AB537" t="str">
            <v>E07000081</v>
          </cell>
          <cell r="AC537">
            <v>39000</v>
          </cell>
          <cell r="AD537">
            <v>7.4</v>
          </cell>
          <cell r="AE537">
            <v>27335</v>
          </cell>
          <cell r="AF537">
            <v>6.1</v>
          </cell>
          <cell r="AG537">
            <v>32849</v>
          </cell>
          <cell r="AH537">
            <v>5.2</v>
          </cell>
          <cell r="AI537">
            <v>15231</v>
          </cell>
          <cell r="AJ537">
            <v>5.4</v>
          </cell>
          <cell r="AK537" t="str">
            <v>&amp;^%</v>
          </cell>
          <cell r="AL537" t="str">
            <v>&amp;^%</v>
          </cell>
          <cell r="AN537" t="str">
            <v>Gloucester</v>
          </cell>
          <cell r="AO537" t="str">
            <v>E07000081</v>
          </cell>
          <cell r="AP537">
            <v>44000</v>
          </cell>
          <cell r="AQ537">
            <v>6.3</v>
          </cell>
          <cell r="AR537">
            <v>13.17</v>
          </cell>
          <cell r="AS537">
            <v>5.6</v>
          </cell>
          <cell r="AT537">
            <v>16.23</v>
          </cell>
          <cell r="AU537">
            <v>4.3</v>
          </cell>
          <cell r="AV537">
            <v>7.43</v>
          </cell>
          <cell r="AW537">
            <v>4.7</v>
          </cell>
          <cell r="AX537" t="str">
            <v>&amp;^%</v>
          </cell>
          <cell r="AY537" t="str">
            <v>&amp;^%</v>
          </cell>
          <cell r="BA537" t="str">
            <v>Gloucester</v>
          </cell>
          <cell r="BB537" t="str">
            <v>E07000081</v>
          </cell>
          <cell r="BC537">
            <v>44000</v>
          </cell>
          <cell r="BD537">
            <v>6.3</v>
          </cell>
          <cell r="BE537">
            <v>502.1</v>
          </cell>
          <cell r="BF537">
            <v>5.6</v>
          </cell>
          <cell r="BG537">
            <v>618.6</v>
          </cell>
          <cell r="BH537">
            <v>4.2</v>
          </cell>
          <cell r="BI537">
            <v>289.5</v>
          </cell>
          <cell r="BJ537">
            <v>4.7</v>
          </cell>
          <cell r="BK537" t="str">
            <v>&amp;^%</v>
          </cell>
          <cell r="BL537" t="str">
            <v>&amp;^%</v>
          </cell>
          <cell r="BN537" t="str">
            <v>Gloucester</v>
          </cell>
          <cell r="BO537" t="str">
            <v>E07000081</v>
          </cell>
          <cell r="BP537">
            <v>67000</v>
          </cell>
          <cell r="BQ537">
            <v>5</v>
          </cell>
          <cell r="BR537">
            <v>36</v>
          </cell>
          <cell r="BS537">
            <v>1.3</v>
          </cell>
          <cell r="BT537">
            <v>31.1</v>
          </cell>
          <cell r="BU537">
            <v>1.9</v>
          </cell>
          <cell r="BV537">
            <v>13.9</v>
          </cell>
          <cell r="BW537">
            <v>14</v>
          </cell>
          <cell r="BX537">
            <v>40.6</v>
          </cell>
          <cell r="BY537">
            <v>9.3000000000000007</v>
          </cell>
          <cell r="CA537" t="str">
            <v>Gloucester</v>
          </cell>
          <cell r="CB537" t="str">
            <v>E07000081</v>
          </cell>
          <cell r="CC537">
            <v>59000</v>
          </cell>
          <cell r="CD537">
            <v>5.9</v>
          </cell>
          <cell r="CE537">
            <v>21456</v>
          </cell>
          <cell r="CF537">
            <v>6.7</v>
          </cell>
          <cell r="CG537">
            <v>26080</v>
          </cell>
          <cell r="CH537">
            <v>5.3</v>
          </cell>
          <cell r="CI537">
            <v>6565</v>
          </cell>
          <cell r="CJ537">
            <v>11</v>
          </cell>
          <cell r="CK537" t="str">
            <v>&amp;^%</v>
          </cell>
          <cell r="CL537" t="str">
            <v>&amp;^%</v>
          </cell>
          <cell r="CN537" t="str">
            <v>Gloucester</v>
          </cell>
          <cell r="CO537" t="str">
            <v>E07000081</v>
          </cell>
          <cell r="CP537">
            <v>67000</v>
          </cell>
          <cell r="CQ537">
            <v>5</v>
          </cell>
          <cell r="CR537">
            <v>11.91</v>
          </cell>
          <cell r="CS537">
            <v>5.7</v>
          </cell>
          <cell r="CT537">
            <v>15.36</v>
          </cell>
          <cell r="CU537">
            <v>3.8</v>
          </cell>
          <cell r="CV537">
            <v>6.51</v>
          </cell>
          <cell r="CW537">
            <v>2.1</v>
          </cell>
          <cell r="CX537" t="str">
            <v>&amp;^%</v>
          </cell>
          <cell r="CY537" t="str">
            <v>&amp;^%</v>
          </cell>
          <cell r="DA537" t="str">
            <v>Gloucester</v>
          </cell>
          <cell r="DB537" t="str">
            <v>E07000081</v>
          </cell>
          <cell r="DC537">
            <v>67000</v>
          </cell>
          <cell r="DD537">
            <v>5</v>
          </cell>
          <cell r="DE537">
            <v>394.5</v>
          </cell>
          <cell r="DF537">
            <v>6.5</v>
          </cell>
          <cell r="DG537">
            <v>478.2</v>
          </cell>
          <cell r="DH537">
            <v>4.3</v>
          </cell>
          <cell r="DI537">
            <v>108.5</v>
          </cell>
          <cell r="DJ537">
            <v>11</v>
          </cell>
          <cell r="DK537" t="str">
            <v>&amp;^%</v>
          </cell>
          <cell r="DL537" t="str">
            <v>&amp;^%</v>
          </cell>
          <cell r="DN537" t="str">
            <v>Gloucester</v>
          </cell>
          <cell r="DO537" t="str">
            <v>E07000081</v>
          </cell>
          <cell r="DP537">
            <v>20000</v>
          </cell>
          <cell r="DQ537">
            <v>9.1</v>
          </cell>
          <cell r="DR537">
            <v>37</v>
          </cell>
          <cell r="DS537">
            <v>0.5</v>
          </cell>
          <cell r="DT537">
            <v>37.1</v>
          </cell>
          <cell r="DU537">
            <v>1.2</v>
          </cell>
          <cell r="DV537">
            <v>32.200000000000003</v>
          </cell>
          <cell r="DW537">
            <v>6.3</v>
          </cell>
          <cell r="DX537" t="str">
            <v>&amp;^%</v>
          </cell>
          <cell r="DY537" t="str">
            <v>&amp;^%</v>
          </cell>
          <cell r="EA537" t="str">
            <v>Gloucester</v>
          </cell>
          <cell r="EB537" t="str">
            <v>E07000081</v>
          </cell>
          <cell r="EC537">
            <v>17000</v>
          </cell>
          <cell r="ED537">
            <v>10.8</v>
          </cell>
          <cell r="EE537">
            <v>23285</v>
          </cell>
          <cell r="EF537">
            <v>8.1999999999999993</v>
          </cell>
          <cell r="EG537">
            <v>28549</v>
          </cell>
          <cell r="EH537">
            <v>7.8</v>
          </cell>
          <cell r="EI537">
            <v>13804</v>
          </cell>
          <cell r="EJ537">
            <v>9.4</v>
          </cell>
          <cell r="EK537" t="str">
            <v>&amp;^%</v>
          </cell>
          <cell r="EL537" t="str">
            <v>&amp;^%</v>
          </cell>
          <cell r="EN537" t="str">
            <v>Gloucester</v>
          </cell>
          <cell r="EO537" t="str">
            <v>E07000081</v>
          </cell>
          <cell r="EP537">
            <v>20000</v>
          </cell>
          <cell r="EQ537">
            <v>9.1</v>
          </cell>
          <cell r="ER537">
            <v>11.96</v>
          </cell>
          <cell r="ES537">
            <v>9.9</v>
          </cell>
          <cell r="ET537">
            <v>14.49</v>
          </cell>
          <cell r="EU537">
            <v>6.3</v>
          </cell>
          <cell r="EV537">
            <v>7.41</v>
          </cell>
          <cell r="EW537">
            <v>5.7</v>
          </cell>
          <cell r="EX537" t="str">
            <v>&amp;^%</v>
          </cell>
          <cell r="EY537" t="str">
            <v>&amp;^%</v>
          </cell>
          <cell r="FA537" t="str">
            <v>Gloucester</v>
          </cell>
          <cell r="FB537" t="str">
            <v>E07000081</v>
          </cell>
          <cell r="FC537">
            <v>20000</v>
          </cell>
          <cell r="FD537">
            <v>9.1</v>
          </cell>
          <cell r="FE537">
            <v>450.6</v>
          </cell>
          <cell r="FF537">
            <v>8</v>
          </cell>
          <cell r="FG537">
            <v>536.9</v>
          </cell>
          <cell r="FH537">
            <v>6.2</v>
          </cell>
          <cell r="FI537">
            <v>287.89999999999998</v>
          </cell>
          <cell r="FJ537">
            <v>5.4</v>
          </cell>
          <cell r="FK537" t="str">
            <v>&amp;^%</v>
          </cell>
          <cell r="FL537" t="str">
            <v>&amp;^%</v>
          </cell>
          <cell r="FN537" t="str">
            <v>Gloucester</v>
          </cell>
          <cell r="FO537" t="str">
            <v>E07000081</v>
          </cell>
          <cell r="FP537">
            <v>24000</v>
          </cell>
          <cell r="FQ537">
            <v>8.6999999999999993</v>
          </cell>
          <cell r="FR537">
            <v>37.5</v>
          </cell>
          <cell r="FS537">
            <v>1.8</v>
          </cell>
          <cell r="FT537">
            <v>39</v>
          </cell>
          <cell r="FU537">
            <v>1.3</v>
          </cell>
          <cell r="FV537">
            <v>35</v>
          </cell>
          <cell r="FW537">
            <v>0.1</v>
          </cell>
          <cell r="FX537" t="str">
            <v>&amp;^%</v>
          </cell>
          <cell r="FY537" t="str">
            <v>&amp;^%</v>
          </cell>
          <cell r="GA537" t="str">
            <v>Gloucester</v>
          </cell>
          <cell r="GB537" t="str">
            <v>E07000081</v>
          </cell>
          <cell r="GC537">
            <v>22000</v>
          </cell>
          <cell r="GD537">
            <v>10.199999999999999</v>
          </cell>
          <cell r="GE537">
            <v>30745</v>
          </cell>
          <cell r="GF537">
            <v>7.3</v>
          </cell>
          <cell r="GG537">
            <v>36261</v>
          </cell>
          <cell r="GH537">
            <v>6.8</v>
          </cell>
          <cell r="GI537">
            <v>16265</v>
          </cell>
          <cell r="GJ537">
            <v>9.6</v>
          </cell>
          <cell r="GK537" t="str">
            <v>&amp;^%</v>
          </cell>
          <cell r="GL537" t="str">
            <v>&amp;^%</v>
          </cell>
          <cell r="GN537" t="str">
            <v>Gloucester</v>
          </cell>
          <cell r="GO537" t="str">
            <v>E07000081</v>
          </cell>
          <cell r="GP537">
            <v>24000</v>
          </cell>
          <cell r="GQ537">
            <v>8.6999999999999993</v>
          </cell>
          <cell r="GR537">
            <v>14.17</v>
          </cell>
          <cell r="GS537">
            <v>8.4</v>
          </cell>
          <cell r="GT537">
            <v>17.559999999999999</v>
          </cell>
          <cell r="GU537">
            <v>5.6</v>
          </cell>
          <cell r="GV537">
            <v>7.36</v>
          </cell>
          <cell r="GW537">
            <v>7.3</v>
          </cell>
          <cell r="GX537" t="str">
            <v>&amp;^%</v>
          </cell>
          <cell r="GY537" t="str">
            <v>&amp;^%</v>
          </cell>
        </row>
        <row r="538">
          <cell r="A538" t="str">
            <v>Stroud</v>
          </cell>
          <cell r="B538" t="str">
            <v>E07000082</v>
          </cell>
          <cell r="C538">
            <v>20000</v>
          </cell>
          <cell r="D538">
            <v>9.6999999999999993</v>
          </cell>
          <cell r="E538">
            <v>554.6</v>
          </cell>
          <cell r="F538">
            <v>6.4</v>
          </cell>
          <cell r="G538">
            <v>619.6</v>
          </cell>
          <cell r="H538">
            <v>4.8</v>
          </cell>
          <cell r="I538">
            <v>329.3</v>
          </cell>
          <cell r="J538">
            <v>6.8</v>
          </cell>
          <cell r="K538" t="str">
            <v>&amp;^%</v>
          </cell>
          <cell r="L538" t="str">
            <v>&amp;^%</v>
          </cell>
          <cell r="N538" t="str">
            <v>Stroud</v>
          </cell>
          <cell r="O538" t="str">
            <v>E07000082</v>
          </cell>
          <cell r="P538">
            <v>29000</v>
          </cell>
          <cell r="Q538">
            <v>7.9</v>
          </cell>
          <cell r="R538">
            <v>37.5</v>
          </cell>
          <cell r="S538">
            <v>1.2</v>
          </cell>
          <cell r="T538">
            <v>38.9</v>
          </cell>
          <cell r="U538">
            <v>0.9</v>
          </cell>
          <cell r="V538">
            <v>35</v>
          </cell>
          <cell r="W538">
            <v>2</v>
          </cell>
          <cell r="X538" t="str">
            <v>&amp;^%</v>
          </cell>
          <cell r="Y538" t="str">
            <v>&amp;^%</v>
          </cell>
          <cell r="AA538" t="str">
            <v>Stroud</v>
          </cell>
          <cell r="AB538" t="str">
            <v>E07000082</v>
          </cell>
          <cell r="AC538">
            <v>26000</v>
          </cell>
          <cell r="AD538">
            <v>12.6</v>
          </cell>
          <cell r="AE538">
            <v>26809</v>
          </cell>
          <cell r="AF538">
            <v>8.6999999999999993</v>
          </cell>
          <cell r="AG538">
            <v>31737</v>
          </cell>
          <cell r="AH538">
            <v>9.5</v>
          </cell>
          <cell r="AI538">
            <v>16358</v>
          </cell>
          <cell r="AJ538">
            <v>9.1</v>
          </cell>
          <cell r="AK538" t="str">
            <v>&amp;^%</v>
          </cell>
          <cell r="AL538" t="str">
            <v>&amp;^%</v>
          </cell>
          <cell r="AN538" t="str">
            <v>Stroud</v>
          </cell>
          <cell r="AO538" t="str">
            <v>E07000082</v>
          </cell>
          <cell r="AP538">
            <v>29000</v>
          </cell>
          <cell r="AQ538">
            <v>7.9</v>
          </cell>
          <cell r="AR538">
            <v>12.86</v>
          </cell>
          <cell r="AS538">
            <v>6</v>
          </cell>
          <cell r="AT538">
            <v>15.05</v>
          </cell>
          <cell r="AU538">
            <v>4.3</v>
          </cell>
          <cell r="AV538">
            <v>7.73</v>
          </cell>
          <cell r="AW538">
            <v>4.9000000000000004</v>
          </cell>
          <cell r="AX538" t="str">
            <v>&amp;^%</v>
          </cell>
          <cell r="AY538" t="str">
            <v>&amp;^%</v>
          </cell>
          <cell r="BA538" t="str">
            <v>Stroud</v>
          </cell>
          <cell r="BB538" t="str">
            <v>E07000082</v>
          </cell>
          <cell r="BC538">
            <v>29000</v>
          </cell>
          <cell r="BD538">
            <v>7.9</v>
          </cell>
          <cell r="BE538">
            <v>500.7</v>
          </cell>
          <cell r="BF538">
            <v>6.1</v>
          </cell>
          <cell r="BG538">
            <v>585.6</v>
          </cell>
          <cell r="BH538">
            <v>4.3</v>
          </cell>
          <cell r="BI538">
            <v>303.39999999999998</v>
          </cell>
          <cell r="BJ538">
            <v>5.7</v>
          </cell>
          <cell r="BK538" t="str">
            <v>&amp;^%</v>
          </cell>
          <cell r="BL538" t="str">
            <v>&amp;^%</v>
          </cell>
          <cell r="BN538" t="str">
            <v>Stroud</v>
          </cell>
          <cell r="BO538" t="str">
            <v>E07000082</v>
          </cell>
          <cell r="BP538">
            <v>41000</v>
          </cell>
          <cell r="BQ538">
            <v>6.5</v>
          </cell>
          <cell r="BR538">
            <v>36.9</v>
          </cell>
          <cell r="BS538">
            <v>0.3</v>
          </cell>
          <cell r="BT538">
            <v>32.6</v>
          </cell>
          <cell r="BU538">
            <v>2.2000000000000002</v>
          </cell>
          <cell r="BV538">
            <v>14.7</v>
          </cell>
          <cell r="BW538">
            <v>12</v>
          </cell>
          <cell r="BX538" t="str">
            <v>&amp;^%</v>
          </cell>
          <cell r="BY538" t="str">
            <v>&amp;^%</v>
          </cell>
          <cell r="CA538" t="str">
            <v>Stroud</v>
          </cell>
          <cell r="CB538" t="str">
            <v>E07000082</v>
          </cell>
          <cell r="CC538">
            <v>36000</v>
          </cell>
          <cell r="CD538">
            <v>9.8000000000000007</v>
          </cell>
          <cell r="CE538">
            <v>22408</v>
          </cell>
          <cell r="CF538">
            <v>7.5</v>
          </cell>
          <cell r="CG538">
            <v>25582</v>
          </cell>
          <cell r="CH538">
            <v>9.6999999999999993</v>
          </cell>
          <cell r="CI538">
            <v>6313</v>
          </cell>
          <cell r="CJ538">
            <v>14</v>
          </cell>
          <cell r="CK538" t="str">
            <v>&amp;^%</v>
          </cell>
          <cell r="CL538" t="str">
            <v>&amp;^%</v>
          </cell>
          <cell r="CN538" t="str">
            <v>Stroud</v>
          </cell>
          <cell r="CO538" t="str">
            <v>E07000082</v>
          </cell>
          <cell r="CP538">
            <v>41000</v>
          </cell>
          <cell r="CQ538">
            <v>6.5</v>
          </cell>
          <cell r="CR538">
            <v>11.5</v>
          </cell>
          <cell r="CS538">
            <v>6.3</v>
          </cell>
          <cell r="CT538">
            <v>14.32</v>
          </cell>
          <cell r="CU538">
            <v>3.9</v>
          </cell>
          <cell r="CV538">
            <v>6.57</v>
          </cell>
          <cell r="CW538">
            <v>2.7</v>
          </cell>
          <cell r="CX538" t="str">
            <v>&amp;^%</v>
          </cell>
          <cell r="CY538" t="str">
            <v>&amp;^%</v>
          </cell>
          <cell r="DA538" t="str">
            <v>Stroud</v>
          </cell>
          <cell r="DB538" t="str">
            <v>E07000082</v>
          </cell>
          <cell r="DC538">
            <v>41000</v>
          </cell>
          <cell r="DD538">
            <v>6.5</v>
          </cell>
          <cell r="DE538">
            <v>400.2</v>
          </cell>
          <cell r="DF538">
            <v>7.5</v>
          </cell>
          <cell r="DG538">
            <v>466.3</v>
          </cell>
          <cell r="DH538">
            <v>4.7</v>
          </cell>
          <cell r="DI538">
            <v>116.8</v>
          </cell>
          <cell r="DJ538">
            <v>15</v>
          </cell>
          <cell r="DK538" t="str">
            <v>&amp;^%</v>
          </cell>
          <cell r="DL538" t="str">
            <v>&amp;^%</v>
          </cell>
          <cell r="DN538" t="str">
            <v>Stroud</v>
          </cell>
          <cell r="DO538" t="str">
            <v>E07000082</v>
          </cell>
          <cell r="DP538">
            <v>9000</v>
          </cell>
          <cell r="DQ538">
            <v>13.4</v>
          </cell>
          <cell r="DR538">
            <v>37</v>
          </cell>
          <cell r="DS538">
            <v>0.4</v>
          </cell>
          <cell r="DT538">
            <v>37.200000000000003</v>
          </cell>
          <cell r="DU538">
            <v>1.3</v>
          </cell>
          <cell r="DV538" t="str">
            <v>&amp;^%</v>
          </cell>
          <cell r="DW538" t="str">
            <v>&amp;^%</v>
          </cell>
          <cell r="DX538" t="str">
            <v>&amp;^%</v>
          </cell>
          <cell r="DY538" t="str">
            <v>&amp;^%</v>
          </cell>
          <cell r="EA538" t="str">
            <v>Stroud</v>
          </cell>
          <cell r="EB538" t="str">
            <v>E07000082</v>
          </cell>
          <cell r="EC538">
            <v>8000</v>
          </cell>
          <cell r="ED538">
            <v>16.100000000000001</v>
          </cell>
          <cell r="EE538">
            <v>20933</v>
          </cell>
          <cell r="EF538">
            <v>13</v>
          </cell>
          <cell r="EG538">
            <v>27977</v>
          </cell>
          <cell r="EH538">
            <v>13</v>
          </cell>
          <cell r="EI538" t="str">
            <v>&amp;^%</v>
          </cell>
          <cell r="EJ538" t="str">
            <v>&amp;^%</v>
          </cell>
          <cell r="EK538" t="str">
            <v>&amp;^%</v>
          </cell>
          <cell r="EL538" t="str">
            <v>&amp;^%</v>
          </cell>
          <cell r="EN538" t="str">
            <v>Stroud</v>
          </cell>
          <cell r="EO538" t="str">
            <v>E07000082</v>
          </cell>
          <cell r="EP538">
            <v>9000</v>
          </cell>
          <cell r="EQ538">
            <v>13.4</v>
          </cell>
          <cell r="ER538">
            <v>10.78</v>
          </cell>
          <cell r="ES538">
            <v>9.4</v>
          </cell>
          <cell r="ET538">
            <v>13.77</v>
          </cell>
          <cell r="EU538">
            <v>9</v>
          </cell>
          <cell r="EV538" t="str">
            <v>&amp;^%</v>
          </cell>
          <cell r="EW538" t="str">
            <v>&amp;^%</v>
          </cell>
          <cell r="EX538" t="str">
            <v>&amp;^%</v>
          </cell>
          <cell r="EY538" t="str">
            <v>&amp;^%</v>
          </cell>
          <cell r="FA538" t="str">
            <v>Stroud</v>
          </cell>
          <cell r="FB538" t="str">
            <v>E07000082</v>
          </cell>
          <cell r="FC538">
            <v>9000</v>
          </cell>
          <cell r="FD538">
            <v>13.4</v>
          </cell>
          <cell r="FE538">
            <v>402.1</v>
          </cell>
          <cell r="FF538">
            <v>9.4</v>
          </cell>
          <cell r="FG538">
            <v>511.9</v>
          </cell>
          <cell r="FH538">
            <v>9</v>
          </cell>
          <cell r="FI538" t="str">
            <v>&amp;^%</v>
          </cell>
          <cell r="FJ538" t="str">
            <v>&amp;^%</v>
          </cell>
          <cell r="FK538" t="str">
            <v>&amp;^%</v>
          </cell>
          <cell r="FL538" t="str">
            <v>&amp;^%</v>
          </cell>
          <cell r="FN538" t="str">
            <v>Stroud</v>
          </cell>
          <cell r="FO538" t="str">
            <v>E07000082</v>
          </cell>
          <cell r="FP538">
            <v>20000</v>
          </cell>
          <cell r="FQ538">
            <v>9.6999999999999993</v>
          </cell>
          <cell r="FR538">
            <v>37.700000000000003</v>
          </cell>
          <cell r="FS538">
            <v>1.9</v>
          </cell>
          <cell r="FT538">
            <v>39.700000000000003</v>
          </cell>
          <cell r="FU538">
            <v>1.1000000000000001</v>
          </cell>
          <cell r="FV538">
            <v>36.200000000000003</v>
          </cell>
          <cell r="FW538">
            <v>1.9</v>
          </cell>
          <cell r="FX538" t="str">
            <v>&amp;^%</v>
          </cell>
          <cell r="FY538" t="str">
            <v>&amp;^%</v>
          </cell>
          <cell r="GA538" t="str">
            <v>Stroud</v>
          </cell>
          <cell r="GB538" t="str">
            <v>E07000082</v>
          </cell>
          <cell r="GC538">
            <v>18000</v>
          </cell>
          <cell r="GD538">
            <v>16.8</v>
          </cell>
          <cell r="GE538">
            <v>28334</v>
          </cell>
          <cell r="GF538">
            <v>12</v>
          </cell>
          <cell r="GG538">
            <v>33412</v>
          </cell>
          <cell r="GH538">
            <v>12</v>
          </cell>
          <cell r="GI538">
            <v>19386</v>
          </cell>
          <cell r="GJ538">
            <v>5.5</v>
          </cell>
          <cell r="GK538" t="str">
            <v>&amp;^%</v>
          </cell>
          <cell r="GL538" t="str">
            <v>&amp;^%</v>
          </cell>
          <cell r="GN538" t="str">
            <v>Stroud</v>
          </cell>
          <cell r="GO538" t="str">
            <v>E07000082</v>
          </cell>
          <cell r="GP538">
            <v>20000</v>
          </cell>
          <cell r="GQ538">
            <v>9.6999999999999993</v>
          </cell>
          <cell r="GR538">
            <v>14.1</v>
          </cell>
          <cell r="GS538">
            <v>6.6</v>
          </cell>
          <cell r="GT538">
            <v>15.61</v>
          </cell>
          <cell r="GU538">
            <v>4.8</v>
          </cell>
          <cell r="GV538">
            <v>8.2200000000000006</v>
          </cell>
          <cell r="GW538">
            <v>3.5</v>
          </cell>
          <cell r="GX538" t="str">
            <v>&amp;^%</v>
          </cell>
          <cell r="GY538" t="str">
            <v>&amp;^%</v>
          </cell>
        </row>
        <row r="539">
          <cell r="A539" t="str">
            <v>Tewkesbury</v>
          </cell>
          <cell r="B539" t="str">
            <v>E07000083</v>
          </cell>
          <cell r="C539">
            <v>20000</v>
          </cell>
          <cell r="D539">
            <v>9.5</v>
          </cell>
          <cell r="E539">
            <v>528.79999999999995</v>
          </cell>
          <cell r="F539">
            <v>9.8000000000000007</v>
          </cell>
          <cell r="G539">
            <v>632.20000000000005</v>
          </cell>
          <cell r="H539">
            <v>5.5</v>
          </cell>
          <cell r="I539">
            <v>322.89999999999998</v>
          </cell>
          <cell r="J539">
            <v>6.1</v>
          </cell>
          <cell r="K539" t="str">
            <v>&amp;^%</v>
          </cell>
          <cell r="L539" t="str">
            <v>&amp;^%</v>
          </cell>
          <cell r="N539" t="str">
            <v>Tewkesbury</v>
          </cell>
          <cell r="O539" t="str">
            <v>E07000083</v>
          </cell>
          <cell r="P539">
            <v>28000</v>
          </cell>
          <cell r="Q539">
            <v>7.9</v>
          </cell>
          <cell r="R539">
            <v>37.5</v>
          </cell>
          <cell r="S539">
            <v>1.7</v>
          </cell>
          <cell r="T539">
            <v>39.299999999999997</v>
          </cell>
          <cell r="U539">
            <v>1.1000000000000001</v>
          </cell>
          <cell r="V539">
            <v>35.4</v>
          </cell>
          <cell r="W539">
            <v>3.2</v>
          </cell>
          <cell r="X539" t="str">
            <v>&amp;^%</v>
          </cell>
          <cell r="Y539" t="str">
            <v>&amp;^%</v>
          </cell>
          <cell r="AA539" t="str">
            <v>Tewkesbury</v>
          </cell>
          <cell r="AB539" t="str">
            <v>E07000083</v>
          </cell>
          <cell r="AC539">
            <v>25000</v>
          </cell>
          <cell r="AD539">
            <v>12</v>
          </cell>
          <cell r="AE539">
            <v>25597</v>
          </cell>
          <cell r="AF539">
            <v>16</v>
          </cell>
          <cell r="AG539">
            <v>31211</v>
          </cell>
          <cell r="AH539">
            <v>9.1999999999999993</v>
          </cell>
          <cell r="AI539" t="str">
            <v>&amp;^%</v>
          </cell>
          <cell r="AJ539" t="str">
            <v>&amp;^%</v>
          </cell>
          <cell r="AK539" t="str">
            <v>&amp;^%</v>
          </cell>
          <cell r="AL539" t="str">
            <v>&amp;^%</v>
          </cell>
          <cell r="AN539" t="str">
            <v>Tewkesbury</v>
          </cell>
          <cell r="AO539" t="str">
            <v>E07000083</v>
          </cell>
          <cell r="AP539">
            <v>28000</v>
          </cell>
          <cell r="AQ539">
            <v>7.9</v>
          </cell>
          <cell r="AR539">
            <v>12.74</v>
          </cell>
          <cell r="AS539">
            <v>8.3000000000000007</v>
          </cell>
          <cell r="AT539">
            <v>15.16</v>
          </cell>
          <cell r="AU539">
            <v>4.7</v>
          </cell>
          <cell r="AV539">
            <v>7.94</v>
          </cell>
          <cell r="AW539">
            <v>6.3</v>
          </cell>
          <cell r="AX539" t="str">
            <v>&amp;^%</v>
          </cell>
          <cell r="AY539" t="str">
            <v>&amp;^%</v>
          </cell>
          <cell r="BA539" t="str">
            <v>Tewkesbury</v>
          </cell>
          <cell r="BB539" t="str">
            <v>E07000083</v>
          </cell>
          <cell r="BC539">
            <v>28000</v>
          </cell>
          <cell r="BD539">
            <v>7.9</v>
          </cell>
          <cell r="BE539">
            <v>496.9</v>
          </cell>
          <cell r="BF539">
            <v>8.5</v>
          </cell>
          <cell r="BG539">
            <v>596.4</v>
          </cell>
          <cell r="BH539">
            <v>4.5</v>
          </cell>
          <cell r="BI539">
            <v>310.7</v>
          </cell>
          <cell r="BJ539">
            <v>5.4</v>
          </cell>
          <cell r="BK539" t="str">
            <v>&amp;^%</v>
          </cell>
          <cell r="BL539" t="str">
            <v>&amp;^%</v>
          </cell>
          <cell r="BN539" t="str">
            <v>Tewkesbury</v>
          </cell>
          <cell r="BO539" t="str">
            <v>E07000083</v>
          </cell>
          <cell r="BP539">
            <v>36000</v>
          </cell>
          <cell r="BQ539">
            <v>7</v>
          </cell>
          <cell r="BR539">
            <v>37.5</v>
          </cell>
          <cell r="BS539">
            <v>0.3</v>
          </cell>
          <cell r="BT539">
            <v>34.799999999999997</v>
          </cell>
          <cell r="BU539">
            <v>2.2000000000000002</v>
          </cell>
          <cell r="BV539">
            <v>19</v>
          </cell>
          <cell r="BW539">
            <v>20</v>
          </cell>
          <cell r="BX539" t="str">
            <v>&amp;^%</v>
          </cell>
          <cell r="BY539" t="str">
            <v>&amp;^%</v>
          </cell>
          <cell r="CA539" t="str">
            <v>Tewkesbury</v>
          </cell>
          <cell r="CB539" t="str">
            <v>E07000083</v>
          </cell>
          <cell r="CC539">
            <v>30000</v>
          </cell>
          <cell r="CD539">
            <v>11.3</v>
          </cell>
          <cell r="CE539">
            <v>23910</v>
          </cell>
          <cell r="CF539">
            <v>15</v>
          </cell>
          <cell r="CG539">
            <v>27455</v>
          </cell>
          <cell r="CH539">
            <v>9.4</v>
          </cell>
          <cell r="CI539" t="str">
            <v>&amp;^%</v>
          </cell>
          <cell r="CJ539" t="str">
            <v>&amp;^%</v>
          </cell>
          <cell r="CK539" t="str">
            <v>&amp;^%</v>
          </cell>
          <cell r="CL539" t="str">
            <v>&amp;^%</v>
          </cell>
          <cell r="CN539" t="str">
            <v>Tewkesbury</v>
          </cell>
          <cell r="CO539" t="str">
            <v>E07000083</v>
          </cell>
          <cell r="CP539">
            <v>36000</v>
          </cell>
          <cell r="CQ539">
            <v>7</v>
          </cell>
          <cell r="CR539">
            <v>11.52</v>
          </cell>
          <cell r="CS539">
            <v>8</v>
          </cell>
          <cell r="CT539">
            <v>14.68</v>
          </cell>
          <cell r="CU539">
            <v>4.4000000000000004</v>
          </cell>
          <cell r="CV539">
            <v>6.49</v>
          </cell>
          <cell r="CW539">
            <v>5</v>
          </cell>
          <cell r="CX539" t="str">
            <v>&amp;^%</v>
          </cell>
          <cell r="CY539" t="str">
            <v>&amp;^%</v>
          </cell>
          <cell r="DA539" t="str">
            <v>Tewkesbury</v>
          </cell>
          <cell r="DB539" t="str">
            <v>E07000083</v>
          </cell>
          <cell r="DC539">
            <v>36000</v>
          </cell>
          <cell r="DD539">
            <v>7</v>
          </cell>
          <cell r="DE539">
            <v>441</v>
          </cell>
          <cell r="DF539">
            <v>6.8</v>
          </cell>
          <cell r="DG539">
            <v>511.1</v>
          </cell>
          <cell r="DH539">
            <v>4.8</v>
          </cell>
          <cell r="DI539">
            <v>150.69999999999999</v>
          </cell>
          <cell r="DJ539">
            <v>19</v>
          </cell>
          <cell r="DK539" t="str">
            <v>&amp;^%</v>
          </cell>
          <cell r="DL539" t="str">
            <v>&amp;^%</v>
          </cell>
          <cell r="DN539" t="str">
            <v>Tewkesbury</v>
          </cell>
          <cell r="DO539" t="str">
            <v>E07000083</v>
          </cell>
          <cell r="DP539">
            <v>8000</v>
          </cell>
          <cell r="DQ539">
            <v>14.4</v>
          </cell>
          <cell r="DR539">
            <v>37.5</v>
          </cell>
          <cell r="DS539">
            <v>0.6</v>
          </cell>
          <cell r="DT539">
            <v>37.9</v>
          </cell>
          <cell r="DU539">
            <v>1.6</v>
          </cell>
          <cell r="DV539" t="str">
            <v>&amp;^%</v>
          </cell>
          <cell r="DW539" t="str">
            <v>&amp;^%</v>
          </cell>
          <cell r="DX539" t="str">
            <v>&amp;^%</v>
          </cell>
          <cell r="DY539" t="str">
            <v>&amp;^%</v>
          </cell>
          <cell r="EA539" t="str">
            <v>Tewkesbury</v>
          </cell>
          <cell r="EB539" t="str">
            <v>E07000083</v>
          </cell>
          <cell r="EC539" t="str">
            <v>&amp;^%</v>
          </cell>
          <cell r="ED539" t="str">
            <v>&amp;^%</v>
          </cell>
          <cell r="EE539" t="str">
            <v>&amp;^%</v>
          </cell>
          <cell r="EF539" t="str">
            <v>&amp;^%</v>
          </cell>
          <cell r="EG539" t="str">
            <v>&amp;^%</v>
          </cell>
          <cell r="EH539" t="str">
            <v>&amp;^%</v>
          </cell>
          <cell r="EI539" t="str">
            <v>&amp;^%</v>
          </cell>
          <cell r="EJ539" t="str">
            <v>&amp;^%</v>
          </cell>
          <cell r="EK539" t="str">
            <v>&amp;^%</v>
          </cell>
          <cell r="EL539" t="str">
            <v>&amp;^%</v>
          </cell>
          <cell r="EN539" t="str">
            <v>Tewkesbury</v>
          </cell>
          <cell r="EO539" t="str">
            <v>E07000083</v>
          </cell>
          <cell r="EP539">
            <v>8000</v>
          </cell>
          <cell r="EQ539">
            <v>14.4</v>
          </cell>
          <cell r="ER539">
            <v>11.4</v>
          </cell>
          <cell r="ES539">
            <v>14</v>
          </cell>
          <cell r="ET539">
            <v>13.26</v>
          </cell>
          <cell r="EU539">
            <v>6.2</v>
          </cell>
          <cell r="EV539" t="str">
            <v>&amp;^%</v>
          </cell>
          <cell r="EW539" t="str">
            <v>&amp;^%</v>
          </cell>
          <cell r="EX539" t="str">
            <v>&amp;^%</v>
          </cell>
          <cell r="EY539" t="str">
            <v>&amp;^%</v>
          </cell>
          <cell r="FA539" t="str">
            <v>Tewkesbury</v>
          </cell>
          <cell r="FB539" t="str">
            <v>E07000083</v>
          </cell>
          <cell r="FC539">
            <v>8000</v>
          </cell>
          <cell r="FD539">
            <v>14.4</v>
          </cell>
          <cell r="FE539">
            <v>454.9</v>
          </cell>
          <cell r="FF539">
            <v>12</v>
          </cell>
          <cell r="FG539">
            <v>503</v>
          </cell>
          <cell r="FH539">
            <v>5.8</v>
          </cell>
          <cell r="FI539" t="str">
            <v>&amp;^%</v>
          </cell>
          <cell r="FJ539" t="str">
            <v>&amp;^%</v>
          </cell>
          <cell r="FK539" t="str">
            <v>&amp;^%</v>
          </cell>
          <cell r="FL539" t="str">
            <v>&amp;^%</v>
          </cell>
          <cell r="FN539" t="str">
            <v>Tewkesbury</v>
          </cell>
          <cell r="FO539" t="str">
            <v>E07000083</v>
          </cell>
          <cell r="FP539">
            <v>20000</v>
          </cell>
          <cell r="FQ539">
            <v>9.5</v>
          </cell>
          <cell r="FR539">
            <v>37.5</v>
          </cell>
          <cell r="FS539">
            <v>1.7</v>
          </cell>
          <cell r="FT539">
            <v>39.9</v>
          </cell>
          <cell r="FU539">
            <v>1.3</v>
          </cell>
          <cell r="FV539">
            <v>36.799999999999997</v>
          </cell>
          <cell r="FW539">
            <v>2.4</v>
          </cell>
          <cell r="FX539" t="str">
            <v>&amp;^%</v>
          </cell>
          <cell r="FY539" t="str">
            <v>&amp;^%</v>
          </cell>
          <cell r="GA539" t="str">
            <v>Tewkesbury</v>
          </cell>
          <cell r="GB539" t="str">
            <v>E07000083</v>
          </cell>
          <cell r="GC539">
            <v>18000</v>
          </cell>
          <cell r="GD539">
            <v>11.3</v>
          </cell>
          <cell r="GE539">
            <v>27849</v>
          </cell>
          <cell r="GF539">
            <v>13</v>
          </cell>
          <cell r="GG539">
            <v>33687</v>
          </cell>
          <cell r="GH539">
            <v>6.8</v>
          </cell>
          <cell r="GI539">
            <v>16253</v>
          </cell>
          <cell r="GJ539">
            <v>11</v>
          </cell>
          <cell r="GK539" t="str">
            <v>&amp;^%</v>
          </cell>
          <cell r="GL539" t="str">
            <v>&amp;^%</v>
          </cell>
          <cell r="GN539" t="str">
            <v>Tewkesbury</v>
          </cell>
          <cell r="GO539" t="str">
            <v>E07000083</v>
          </cell>
          <cell r="GP539">
            <v>20000</v>
          </cell>
          <cell r="GQ539">
            <v>9.5</v>
          </cell>
          <cell r="GR539">
            <v>13.52</v>
          </cell>
          <cell r="GS539">
            <v>9.6999999999999993</v>
          </cell>
          <cell r="GT539">
            <v>15.85</v>
          </cell>
          <cell r="GU539">
            <v>5.7</v>
          </cell>
          <cell r="GV539">
            <v>8</v>
          </cell>
          <cell r="GW539">
            <v>6.5</v>
          </cell>
          <cell r="GX539" t="str">
            <v>&amp;^%</v>
          </cell>
          <cell r="GY539" t="str">
            <v>&amp;^%</v>
          </cell>
        </row>
        <row r="540">
          <cell r="A540" t="str">
            <v>Mendip</v>
          </cell>
          <cell r="B540" t="str">
            <v>E07000187</v>
          </cell>
          <cell r="C540">
            <v>13000</v>
          </cell>
          <cell r="D540">
            <v>11.6</v>
          </cell>
          <cell r="E540">
            <v>432.3</v>
          </cell>
          <cell r="F540">
            <v>11</v>
          </cell>
          <cell r="G540">
            <v>499</v>
          </cell>
          <cell r="H540">
            <v>6.9</v>
          </cell>
          <cell r="I540">
            <v>258.5</v>
          </cell>
          <cell r="J540">
            <v>6.9</v>
          </cell>
          <cell r="K540" t="str">
            <v>&amp;^%</v>
          </cell>
          <cell r="L540" t="str">
            <v>&amp;^%</v>
          </cell>
          <cell r="N540" t="str">
            <v>Mendip</v>
          </cell>
          <cell r="O540" t="str">
            <v>E07000187</v>
          </cell>
          <cell r="P540">
            <v>22000</v>
          </cell>
          <cell r="Q540">
            <v>8.8000000000000007</v>
          </cell>
          <cell r="R540">
            <v>39</v>
          </cell>
          <cell r="S540">
            <v>1.6</v>
          </cell>
          <cell r="T540">
            <v>39.700000000000003</v>
          </cell>
          <cell r="U540">
            <v>1.2</v>
          </cell>
          <cell r="V540">
            <v>32.4</v>
          </cell>
          <cell r="W540">
            <v>2.6</v>
          </cell>
          <cell r="X540" t="str">
            <v>&amp;^%</v>
          </cell>
          <cell r="Y540" t="str">
            <v>&amp;^%</v>
          </cell>
          <cell r="AA540" t="str">
            <v>Mendip</v>
          </cell>
          <cell r="AB540" t="str">
            <v>E07000187</v>
          </cell>
          <cell r="AC540">
            <v>18000</v>
          </cell>
          <cell r="AD540">
            <v>10.8</v>
          </cell>
          <cell r="AE540">
            <v>22013</v>
          </cell>
          <cell r="AF540">
            <v>9.9</v>
          </cell>
          <cell r="AG540">
            <v>25649</v>
          </cell>
          <cell r="AH540">
            <v>7.9</v>
          </cell>
          <cell r="AI540">
            <v>13256</v>
          </cell>
          <cell r="AJ540">
            <v>9.3000000000000007</v>
          </cell>
          <cell r="AK540" t="str">
            <v>&amp;^%</v>
          </cell>
          <cell r="AL540" t="str">
            <v>&amp;^%</v>
          </cell>
          <cell r="AN540" t="str">
            <v>Mendip</v>
          </cell>
          <cell r="AO540" t="str">
            <v>E07000187</v>
          </cell>
          <cell r="AP540">
            <v>22000</v>
          </cell>
          <cell r="AQ540">
            <v>8.8000000000000007</v>
          </cell>
          <cell r="AR540">
            <v>9.4</v>
          </cell>
          <cell r="AS540">
            <v>6</v>
          </cell>
          <cell r="AT540">
            <v>11.68</v>
          </cell>
          <cell r="AU540">
            <v>5.2</v>
          </cell>
          <cell r="AV540">
            <v>6.34</v>
          </cell>
          <cell r="AW540">
            <v>5.5</v>
          </cell>
          <cell r="AX540" t="str">
            <v>&amp;^%</v>
          </cell>
          <cell r="AY540" t="str">
            <v>&amp;^%</v>
          </cell>
          <cell r="BA540" t="str">
            <v>Mendip</v>
          </cell>
          <cell r="BB540" t="str">
            <v>E07000187</v>
          </cell>
          <cell r="BC540">
            <v>22000</v>
          </cell>
          <cell r="BD540">
            <v>8.8000000000000007</v>
          </cell>
          <cell r="BE540">
            <v>399.3</v>
          </cell>
          <cell r="BF540">
            <v>8.1</v>
          </cell>
          <cell r="BG540">
            <v>464.1</v>
          </cell>
          <cell r="BH540">
            <v>5</v>
          </cell>
          <cell r="BI540">
            <v>255</v>
          </cell>
          <cell r="BJ540">
            <v>5.3</v>
          </cell>
          <cell r="BK540" t="str">
            <v>&amp;^%</v>
          </cell>
          <cell r="BL540" t="str">
            <v>&amp;^%</v>
          </cell>
          <cell r="BN540" t="str">
            <v>Mendip</v>
          </cell>
          <cell r="BO540" t="str">
            <v>E07000187</v>
          </cell>
          <cell r="BP540">
            <v>36000</v>
          </cell>
          <cell r="BQ540">
            <v>6.8</v>
          </cell>
          <cell r="BR540">
            <v>35</v>
          </cell>
          <cell r="BS540">
            <v>4.4000000000000004</v>
          </cell>
          <cell r="BT540">
            <v>30.4</v>
          </cell>
          <cell r="BU540">
            <v>3</v>
          </cell>
          <cell r="BV540">
            <v>9.4</v>
          </cell>
          <cell r="BW540">
            <v>13</v>
          </cell>
          <cell r="BX540" t="str">
            <v>&amp;^%</v>
          </cell>
          <cell r="BY540" t="str">
            <v>&amp;^%</v>
          </cell>
          <cell r="CA540" t="str">
            <v>Mendip</v>
          </cell>
          <cell r="CB540" t="str">
            <v>E07000187</v>
          </cell>
          <cell r="CC540">
            <v>31000</v>
          </cell>
          <cell r="CD540">
            <v>8.1</v>
          </cell>
          <cell r="CE540">
            <v>16073</v>
          </cell>
          <cell r="CF540">
            <v>8.1</v>
          </cell>
          <cell r="CG540">
            <v>19134</v>
          </cell>
          <cell r="CH540">
            <v>7.3</v>
          </cell>
          <cell r="CI540" t="str">
            <v>&amp;^%</v>
          </cell>
          <cell r="CJ540" t="str">
            <v>&amp;^%</v>
          </cell>
          <cell r="CK540" t="str">
            <v>&amp;^%</v>
          </cell>
          <cell r="CL540" t="str">
            <v>&amp;^%</v>
          </cell>
          <cell r="CN540" t="str">
            <v>Mendip</v>
          </cell>
          <cell r="CO540" t="str">
            <v>E07000187</v>
          </cell>
          <cell r="CP540">
            <v>36000</v>
          </cell>
          <cell r="CQ540">
            <v>6.8</v>
          </cell>
          <cell r="CR540">
            <v>9.0500000000000007</v>
          </cell>
          <cell r="CS540">
            <v>5.6</v>
          </cell>
          <cell r="CT540">
            <v>11.59</v>
          </cell>
          <cell r="CU540">
            <v>4.4000000000000004</v>
          </cell>
          <cell r="CV540">
            <v>6.13</v>
          </cell>
          <cell r="CW540">
            <v>1.7</v>
          </cell>
          <cell r="CX540" t="str">
            <v>&amp;^%</v>
          </cell>
          <cell r="CY540" t="str">
            <v>&amp;^%</v>
          </cell>
          <cell r="DA540" t="str">
            <v>Mendip</v>
          </cell>
          <cell r="DB540" t="str">
            <v>E07000187</v>
          </cell>
          <cell r="DC540">
            <v>36000</v>
          </cell>
          <cell r="DD540">
            <v>6.8</v>
          </cell>
          <cell r="DE540">
            <v>307.10000000000002</v>
          </cell>
          <cell r="DF540">
            <v>6.2</v>
          </cell>
          <cell r="DG540">
            <v>352.5</v>
          </cell>
          <cell r="DH540">
            <v>5.2</v>
          </cell>
          <cell r="DI540">
            <v>85.6</v>
          </cell>
          <cell r="DJ540">
            <v>16</v>
          </cell>
          <cell r="DK540" t="str">
            <v>&amp;^%</v>
          </cell>
          <cell r="DL540" t="str">
            <v>&amp;^%</v>
          </cell>
          <cell r="DN540" t="str">
            <v>Mendip</v>
          </cell>
          <cell r="DO540" t="str">
            <v>E07000187</v>
          </cell>
          <cell r="DP540">
            <v>9000</v>
          </cell>
          <cell r="DQ540">
            <v>13.6</v>
          </cell>
          <cell r="DR540">
            <v>37</v>
          </cell>
          <cell r="DS540">
            <v>2.1</v>
          </cell>
          <cell r="DT540">
            <v>37.4</v>
          </cell>
          <cell r="DU540">
            <v>1.9</v>
          </cell>
          <cell r="DV540" t="str">
            <v>&amp;^%</v>
          </cell>
          <cell r="DW540" t="str">
            <v>&amp;^%</v>
          </cell>
          <cell r="DX540" t="str">
            <v>&amp;^%</v>
          </cell>
          <cell r="DY540" t="str">
            <v>&amp;^%</v>
          </cell>
          <cell r="EA540" t="str">
            <v>Mendip</v>
          </cell>
          <cell r="EB540" t="str">
            <v>E07000187</v>
          </cell>
          <cell r="EC540">
            <v>7000</v>
          </cell>
          <cell r="ED540">
            <v>16.8</v>
          </cell>
          <cell r="EE540">
            <v>19716</v>
          </cell>
          <cell r="EF540">
            <v>14</v>
          </cell>
          <cell r="EG540">
            <v>22410</v>
          </cell>
          <cell r="EH540">
            <v>7</v>
          </cell>
          <cell r="EI540" t="str">
            <v>&amp;^%</v>
          </cell>
          <cell r="EJ540" t="str">
            <v>&amp;^%</v>
          </cell>
          <cell r="EK540" t="str">
            <v>&amp;^%</v>
          </cell>
          <cell r="EL540" t="str">
            <v>&amp;^%</v>
          </cell>
          <cell r="EN540" t="str">
            <v>Mendip</v>
          </cell>
          <cell r="EO540" t="str">
            <v>E07000187</v>
          </cell>
          <cell r="EP540">
            <v>9000</v>
          </cell>
          <cell r="EQ540">
            <v>13.6</v>
          </cell>
          <cell r="ER540">
            <v>9.1199999999999992</v>
          </cell>
          <cell r="ES540">
            <v>9.6999999999999993</v>
          </cell>
          <cell r="ET540">
            <v>11.03</v>
          </cell>
          <cell r="EU540">
            <v>6.5</v>
          </cell>
          <cell r="EV540" t="str">
            <v>&amp;^%</v>
          </cell>
          <cell r="EW540" t="str">
            <v>&amp;^%</v>
          </cell>
          <cell r="EX540" t="str">
            <v>&amp;^%</v>
          </cell>
          <cell r="EY540" t="str">
            <v>&amp;^%</v>
          </cell>
          <cell r="FA540" t="str">
            <v>Mendip</v>
          </cell>
          <cell r="FB540" t="str">
            <v>E07000187</v>
          </cell>
          <cell r="FC540">
            <v>9000</v>
          </cell>
          <cell r="FD540">
            <v>13.6</v>
          </cell>
          <cell r="FE540">
            <v>365.7</v>
          </cell>
          <cell r="FF540">
            <v>10</v>
          </cell>
          <cell r="FG540">
            <v>412.4</v>
          </cell>
          <cell r="FH540">
            <v>6</v>
          </cell>
          <cell r="FI540" t="str">
            <v>&amp;^%</v>
          </cell>
          <cell r="FJ540" t="str">
            <v>&amp;^%</v>
          </cell>
          <cell r="FK540" t="str">
            <v>&amp;^%</v>
          </cell>
          <cell r="FL540" t="str">
            <v>&amp;^%</v>
          </cell>
          <cell r="FN540" t="str">
            <v>Mendip</v>
          </cell>
          <cell r="FO540" t="str">
            <v>E07000187</v>
          </cell>
          <cell r="FP540">
            <v>13000</v>
          </cell>
          <cell r="FQ540">
            <v>11.6</v>
          </cell>
          <cell r="FR540">
            <v>40</v>
          </cell>
          <cell r="FS540">
            <v>2.7</v>
          </cell>
          <cell r="FT540">
            <v>41.3</v>
          </cell>
          <cell r="FU540">
            <v>1.5</v>
          </cell>
          <cell r="FV540">
            <v>35</v>
          </cell>
          <cell r="FW540">
            <v>3.7</v>
          </cell>
          <cell r="FX540" t="str">
            <v>&amp;^%</v>
          </cell>
          <cell r="FY540" t="str">
            <v>&amp;^%</v>
          </cell>
          <cell r="GA540" t="str">
            <v>Mendip</v>
          </cell>
          <cell r="GB540" t="str">
            <v>E07000187</v>
          </cell>
          <cell r="GC540">
            <v>11000</v>
          </cell>
          <cell r="GD540">
            <v>14.1</v>
          </cell>
          <cell r="GE540">
            <v>24507</v>
          </cell>
          <cell r="GF540">
            <v>13</v>
          </cell>
          <cell r="GG540">
            <v>27807</v>
          </cell>
          <cell r="GH540">
            <v>11</v>
          </cell>
          <cell r="GI540" t="str">
            <v>&amp;^%</v>
          </cell>
          <cell r="GJ540" t="str">
            <v>&amp;^%</v>
          </cell>
          <cell r="GK540" t="str">
            <v>&amp;^%</v>
          </cell>
          <cell r="GL540" t="str">
            <v>&amp;^%</v>
          </cell>
          <cell r="GN540" t="str">
            <v>Mendip</v>
          </cell>
          <cell r="GO540" t="str">
            <v>E07000187</v>
          </cell>
          <cell r="GP540">
            <v>13000</v>
          </cell>
          <cell r="GQ540">
            <v>11.6</v>
          </cell>
          <cell r="GR540">
            <v>9.4600000000000009</v>
          </cell>
          <cell r="GS540">
            <v>8.4</v>
          </cell>
          <cell r="GT540">
            <v>12.07</v>
          </cell>
          <cell r="GU540">
            <v>7.2</v>
          </cell>
          <cell r="GV540">
            <v>6.4</v>
          </cell>
          <cell r="GW540">
            <v>7.6</v>
          </cell>
          <cell r="GX540" t="str">
            <v>&amp;^%</v>
          </cell>
          <cell r="GY540" t="str">
            <v>&amp;^%</v>
          </cell>
        </row>
        <row r="541">
          <cell r="A541" t="str">
            <v>Sedgemoor</v>
          </cell>
          <cell r="B541" t="str">
            <v>E07000188</v>
          </cell>
          <cell r="C541">
            <v>16000</v>
          </cell>
          <cell r="D541">
            <v>10.6</v>
          </cell>
          <cell r="E541">
            <v>477.9</v>
          </cell>
          <cell r="F541">
            <v>9</v>
          </cell>
          <cell r="G541">
            <v>556</v>
          </cell>
          <cell r="H541">
            <v>5.7</v>
          </cell>
          <cell r="I541">
            <v>305</v>
          </cell>
          <cell r="J541">
            <v>7.8</v>
          </cell>
          <cell r="K541" t="str">
            <v>&amp;^%</v>
          </cell>
          <cell r="L541" t="str">
            <v>&amp;^%</v>
          </cell>
          <cell r="N541" t="str">
            <v>Sedgemoor</v>
          </cell>
          <cell r="O541" t="str">
            <v>E07000188</v>
          </cell>
          <cell r="P541">
            <v>25000</v>
          </cell>
          <cell r="Q541">
            <v>8.1999999999999993</v>
          </cell>
          <cell r="R541">
            <v>37.6</v>
          </cell>
          <cell r="S541">
            <v>2</v>
          </cell>
          <cell r="T541">
            <v>39.6</v>
          </cell>
          <cell r="U541">
            <v>1.2</v>
          </cell>
          <cell r="V541">
            <v>32.4</v>
          </cell>
          <cell r="W541">
            <v>1.5</v>
          </cell>
          <cell r="X541" t="str">
            <v>&amp;^%</v>
          </cell>
          <cell r="Y541" t="str">
            <v>&amp;^%</v>
          </cell>
          <cell r="AA541" t="str">
            <v>Sedgemoor</v>
          </cell>
          <cell r="AB541" t="str">
            <v>E07000188</v>
          </cell>
          <cell r="AC541">
            <v>22000</v>
          </cell>
          <cell r="AD541">
            <v>9.9</v>
          </cell>
          <cell r="AE541">
            <v>22167</v>
          </cell>
          <cell r="AF541">
            <v>7.8</v>
          </cell>
          <cell r="AG541">
            <v>27077</v>
          </cell>
          <cell r="AH541">
            <v>6.4</v>
          </cell>
          <cell r="AI541">
            <v>13646</v>
          </cell>
          <cell r="AJ541">
            <v>6</v>
          </cell>
          <cell r="AK541" t="str">
            <v>&amp;^%</v>
          </cell>
          <cell r="AL541" t="str">
            <v>&amp;^%</v>
          </cell>
          <cell r="AN541" t="str">
            <v>Sedgemoor</v>
          </cell>
          <cell r="AO541" t="str">
            <v>E07000188</v>
          </cell>
          <cell r="AP541">
            <v>25000</v>
          </cell>
          <cell r="AQ541">
            <v>8.1999999999999993</v>
          </cell>
          <cell r="AR541">
            <v>10.37</v>
          </cell>
          <cell r="AS541">
            <v>6.7</v>
          </cell>
          <cell r="AT541">
            <v>13.24</v>
          </cell>
          <cell r="AU541">
            <v>5.0999999999999996</v>
          </cell>
          <cell r="AV541">
            <v>7</v>
          </cell>
          <cell r="AW541">
            <v>4.3</v>
          </cell>
          <cell r="AX541" t="str">
            <v>&amp;^%</v>
          </cell>
          <cell r="AY541" t="str">
            <v>&amp;^%</v>
          </cell>
          <cell r="BA541" t="str">
            <v>Sedgemoor</v>
          </cell>
          <cell r="BB541" t="str">
            <v>E07000188</v>
          </cell>
          <cell r="BC541">
            <v>25000</v>
          </cell>
          <cell r="BD541">
            <v>8.1999999999999993</v>
          </cell>
          <cell r="BE541">
            <v>435.2</v>
          </cell>
          <cell r="BF541">
            <v>6.3</v>
          </cell>
          <cell r="BG541">
            <v>523.9</v>
          </cell>
          <cell r="BH541">
            <v>4.9000000000000004</v>
          </cell>
          <cell r="BI541">
            <v>269.2</v>
          </cell>
          <cell r="BJ541">
            <v>4.0999999999999996</v>
          </cell>
          <cell r="BK541" t="str">
            <v>&amp;^%</v>
          </cell>
          <cell r="BL541" t="str">
            <v>&amp;^%</v>
          </cell>
          <cell r="BN541" t="str">
            <v>Sedgemoor</v>
          </cell>
          <cell r="BO541" t="str">
            <v>E07000188</v>
          </cell>
          <cell r="BP541">
            <v>36000</v>
          </cell>
          <cell r="BQ541">
            <v>6.8</v>
          </cell>
          <cell r="BR541">
            <v>36.799999999999997</v>
          </cell>
          <cell r="BS541">
            <v>1.8</v>
          </cell>
          <cell r="BT541">
            <v>33.5</v>
          </cell>
          <cell r="BU541">
            <v>2.2999999999999998</v>
          </cell>
          <cell r="BV541">
            <v>16</v>
          </cell>
          <cell r="BW541">
            <v>9.5</v>
          </cell>
          <cell r="BX541" t="str">
            <v>&amp;^%</v>
          </cell>
          <cell r="BY541" t="str">
            <v>&amp;^%</v>
          </cell>
          <cell r="CA541" t="str">
            <v>Sedgemoor</v>
          </cell>
          <cell r="CB541" t="str">
            <v>E07000188</v>
          </cell>
          <cell r="CC541">
            <v>31000</v>
          </cell>
          <cell r="CD541">
            <v>8.1999999999999993</v>
          </cell>
          <cell r="CE541">
            <v>17529</v>
          </cell>
          <cell r="CF541">
            <v>8.9</v>
          </cell>
          <cell r="CG541">
            <v>21591</v>
          </cell>
          <cell r="CH541">
            <v>6.6</v>
          </cell>
          <cell r="CI541">
            <v>6085</v>
          </cell>
          <cell r="CJ541">
            <v>20</v>
          </cell>
          <cell r="CK541" t="str">
            <v>&amp;^%</v>
          </cell>
          <cell r="CL541" t="str">
            <v>&amp;^%</v>
          </cell>
          <cell r="CN541" t="str">
            <v>Sedgemoor</v>
          </cell>
          <cell r="CO541" t="str">
            <v>E07000188</v>
          </cell>
          <cell r="CP541">
            <v>36000</v>
          </cell>
          <cell r="CQ541">
            <v>6.8</v>
          </cell>
          <cell r="CR541">
            <v>9.6</v>
          </cell>
          <cell r="CS541">
            <v>5.3</v>
          </cell>
          <cell r="CT541">
            <v>12.57</v>
          </cell>
          <cell r="CU541">
            <v>4.5999999999999996</v>
          </cell>
          <cell r="CV541">
            <v>6.42</v>
          </cell>
          <cell r="CW541">
            <v>2.2000000000000002</v>
          </cell>
          <cell r="CX541" t="str">
            <v>&amp;^%</v>
          </cell>
          <cell r="CY541" t="str">
            <v>&amp;^%</v>
          </cell>
          <cell r="DA541" t="str">
            <v>Sedgemoor</v>
          </cell>
          <cell r="DB541" t="str">
            <v>E07000188</v>
          </cell>
          <cell r="DC541">
            <v>36000</v>
          </cell>
          <cell r="DD541">
            <v>6.8</v>
          </cell>
          <cell r="DE541">
            <v>353.1</v>
          </cell>
          <cell r="DF541">
            <v>6.7</v>
          </cell>
          <cell r="DG541">
            <v>421.6</v>
          </cell>
          <cell r="DH541">
            <v>5.0999999999999996</v>
          </cell>
          <cell r="DI541">
            <v>118.8</v>
          </cell>
          <cell r="DJ541">
            <v>11</v>
          </cell>
          <cell r="DK541" t="str">
            <v>&amp;^%</v>
          </cell>
          <cell r="DL541" t="str">
            <v>&amp;^%</v>
          </cell>
          <cell r="DN541" t="str">
            <v>Sedgemoor</v>
          </cell>
          <cell r="DO541" t="str">
            <v>E07000188</v>
          </cell>
          <cell r="DP541">
            <v>10000</v>
          </cell>
          <cell r="DQ541">
            <v>12.9</v>
          </cell>
          <cell r="DR541">
            <v>37</v>
          </cell>
          <cell r="DS541">
            <v>1.9</v>
          </cell>
          <cell r="DT541">
            <v>37.200000000000003</v>
          </cell>
          <cell r="DU541">
            <v>1.5</v>
          </cell>
          <cell r="DV541">
            <v>32.4</v>
          </cell>
          <cell r="DW541">
            <v>1</v>
          </cell>
          <cell r="DX541" t="str">
            <v>&amp;^%</v>
          </cell>
          <cell r="DY541" t="str">
            <v>&amp;^%</v>
          </cell>
          <cell r="EA541" t="str">
            <v>Sedgemoor</v>
          </cell>
          <cell r="EB541" t="str">
            <v>E07000188</v>
          </cell>
          <cell r="EC541">
            <v>8000</v>
          </cell>
          <cell r="ED541">
            <v>15.8</v>
          </cell>
          <cell r="EE541">
            <v>17882</v>
          </cell>
          <cell r="EF541">
            <v>11</v>
          </cell>
          <cell r="EG541">
            <v>23736</v>
          </cell>
          <cell r="EH541">
            <v>9.8000000000000007</v>
          </cell>
          <cell r="EI541" t="str">
            <v>&amp;^%</v>
          </cell>
          <cell r="EJ541" t="str">
            <v>&amp;^%</v>
          </cell>
          <cell r="EK541" t="str">
            <v>&amp;^%</v>
          </cell>
          <cell r="EL541" t="str">
            <v>&amp;^%</v>
          </cell>
          <cell r="EN541" t="str">
            <v>Sedgemoor</v>
          </cell>
          <cell r="EO541" t="str">
            <v>E07000188</v>
          </cell>
          <cell r="EP541">
            <v>10000</v>
          </cell>
          <cell r="EQ541">
            <v>12.9</v>
          </cell>
          <cell r="ER541">
            <v>9.32</v>
          </cell>
          <cell r="ES541">
            <v>11</v>
          </cell>
          <cell r="ET541">
            <v>12.69</v>
          </cell>
          <cell r="EU541">
            <v>9.3000000000000007</v>
          </cell>
          <cell r="EV541">
            <v>6.49</v>
          </cell>
          <cell r="EW541">
            <v>3.4</v>
          </cell>
          <cell r="EX541" t="str">
            <v>&amp;^%</v>
          </cell>
          <cell r="EY541" t="str">
            <v>&amp;^%</v>
          </cell>
          <cell r="FA541" t="str">
            <v>Sedgemoor</v>
          </cell>
          <cell r="FB541" t="str">
            <v>E07000188</v>
          </cell>
          <cell r="FC541">
            <v>10000</v>
          </cell>
          <cell r="FD541">
            <v>12.9</v>
          </cell>
          <cell r="FE541">
            <v>344.3</v>
          </cell>
          <cell r="FF541">
            <v>11</v>
          </cell>
          <cell r="FG541">
            <v>472</v>
          </cell>
          <cell r="FH541">
            <v>8.8000000000000007</v>
          </cell>
          <cell r="FI541">
            <v>259.5</v>
          </cell>
          <cell r="FJ541">
            <v>4.0999999999999996</v>
          </cell>
          <cell r="FK541" t="str">
            <v>&amp;^%</v>
          </cell>
          <cell r="FL541" t="str">
            <v>&amp;^%</v>
          </cell>
          <cell r="FN541" t="str">
            <v>Sedgemoor</v>
          </cell>
          <cell r="FO541" t="str">
            <v>E07000188</v>
          </cell>
          <cell r="FP541">
            <v>16000</v>
          </cell>
          <cell r="FQ541">
            <v>10.6</v>
          </cell>
          <cell r="FR541">
            <v>40</v>
          </cell>
          <cell r="FS541">
            <v>1.8</v>
          </cell>
          <cell r="FT541">
            <v>41</v>
          </cell>
          <cell r="FU541">
            <v>1.6</v>
          </cell>
          <cell r="FV541">
            <v>34.799999999999997</v>
          </cell>
          <cell r="FW541">
            <v>2.7</v>
          </cell>
          <cell r="FX541" t="str">
            <v>&amp;^%</v>
          </cell>
          <cell r="FY541" t="str">
            <v>&amp;^%</v>
          </cell>
          <cell r="GA541" t="str">
            <v>Sedgemoor</v>
          </cell>
          <cell r="GB541" t="str">
            <v>E07000188</v>
          </cell>
          <cell r="GC541">
            <v>14000</v>
          </cell>
          <cell r="GD541">
            <v>12.7</v>
          </cell>
          <cell r="GE541">
            <v>24747</v>
          </cell>
          <cell r="GF541">
            <v>10</v>
          </cell>
          <cell r="GG541">
            <v>29010</v>
          </cell>
          <cell r="GH541">
            <v>8.1</v>
          </cell>
          <cell r="GI541">
            <v>15294</v>
          </cell>
          <cell r="GJ541">
            <v>9.6999999999999993</v>
          </cell>
          <cell r="GK541" t="str">
            <v>&amp;^%</v>
          </cell>
          <cell r="GL541" t="str">
            <v>&amp;^%</v>
          </cell>
          <cell r="GN541" t="str">
            <v>Sedgemoor</v>
          </cell>
          <cell r="GO541" t="str">
            <v>E07000188</v>
          </cell>
          <cell r="GP541">
            <v>16000</v>
          </cell>
          <cell r="GQ541">
            <v>10.6</v>
          </cell>
          <cell r="GR541">
            <v>11.24</v>
          </cell>
          <cell r="GS541">
            <v>9.6999999999999993</v>
          </cell>
          <cell r="GT541">
            <v>13.55</v>
          </cell>
          <cell r="GU541">
            <v>6</v>
          </cell>
          <cell r="GV541">
            <v>7.76</v>
          </cell>
          <cell r="GW541">
            <v>6.3</v>
          </cell>
          <cell r="GX541" t="str">
            <v>&amp;^%</v>
          </cell>
          <cell r="GY541" t="str">
            <v>&amp;^%</v>
          </cell>
        </row>
        <row r="542">
          <cell r="A542" t="str">
            <v>South Somerset</v>
          </cell>
          <cell r="B542" t="str">
            <v>E07000189</v>
          </cell>
          <cell r="C542">
            <v>31000</v>
          </cell>
          <cell r="D542">
            <v>7.6</v>
          </cell>
          <cell r="E542">
            <v>519.20000000000005</v>
          </cell>
          <cell r="F542">
            <v>6.7</v>
          </cell>
          <cell r="G542">
            <v>571.70000000000005</v>
          </cell>
          <cell r="H542">
            <v>3.8</v>
          </cell>
          <cell r="I542">
            <v>299.39999999999998</v>
          </cell>
          <cell r="J542">
            <v>4.8</v>
          </cell>
          <cell r="K542" t="str">
            <v>&amp;^%</v>
          </cell>
          <cell r="L542" t="str">
            <v>&amp;^%</v>
          </cell>
          <cell r="N542" t="str">
            <v>South Somerset</v>
          </cell>
          <cell r="O542" t="str">
            <v>E07000189</v>
          </cell>
          <cell r="P542">
            <v>44000</v>
          </cell>
          <cell r="Q542">
            <v>6.3</v>
          </cell>
          <cell r="R542">
            <v>38</v>
          </cell>
          <cell r="S542">
            <v>1.6</v>
          </cell>
          <cell r="T542">
            <v>39.6</v>
          </cell>
          <cell r="U542">
            <v>0.9</v>
          </cell>
          <cell r="V542">
            <v>34.9</v>
          </cell>
          <cell r="W542">
            <v>2.6</v>
          </cell>
          <cell r="X542" t="str">
            <v>&amp;^%</v>
          </cell>
          <cell r="Y542" t="str">
            <v>&amp;^%</v>
          </cell>
          <cell r="AA542" t="str">
            <v>South Somerset</v>
          </cell>
          <cell r="AB542" t="str">
            <v>E07000189</v>
          </cell>
          <cell r="AC542">
            <v>37000</v>
          </cell>
          <cell r="AD542">
            <v>8.4</v>
          </cell>
          <cell r="AE542">
            <v>24854</v>
          </cell>
          <cell r="AF542">
            <v>8.3000000000000007</v>
          </cell>
          <cell r="AG542">
            <v>28125</v>
          </cell>
          <cell r="AH542">
            <v>5.0999999999999996</v>
          </cell>
          <cell r="AI542" t="str">
            <v>&amp;^%</v>
          </cell>
          <cell r="AJ542" t="str">
            <v>&amp;^%</v>
          </cell>
          <cell r="AK542" t="str">
            <v>&amp;^%</v>
          </cell>
          <cell r="AL542" t="str">
            <v>&amp;^%</v>
          </cell>
          <cell r="AN542" t="str">
            <v>South Somerset</v>
          </cell>
          <cell r="AO542" t="str">
            <v>E07000189</v>
          </cell>
          <cell r="AP542">
            <v>44000</v>
          </cell>
          <cell r="AQ542">
            <v>6.3</v>
          </cell>
          <cell r="AR542">
            <v>11.69</v>
          </cell>
          <cell r="AS542">
            <v>6.6</v>
          </cell>
          <cell r="AT542">
            <v>13.77</v>
          </cell>
          <cell r="AU542">
            <v>3.2</v>
          </cell>
          <cell r="AV542">
            <v>7.41</v>
          </cell>
          <cell r="AW542">
            <v>2.7</v>
          </cell>
          <cell r="AX542" t="str">
            <v>&amp;^%</v>
          </cell>
          <cell r="AY542" t="str">
            <v>&amp;^%</v>
          </cell>
          <cell r="BA542" t="str">
            <v>South Somerset</v>
          </cell>
          <cell r="BB542" t="str">
            <v>E07000189</v>
          </cell>
          <cell r="BC542">
            <v>44000</v>
          </cell>
          <cell r="BD542">
            <v>6.3</v>
          </cell>
          <cell r="BE542">
            <v>479.4</v>
          </cell>
          <cell r="BF542">
            <v>6.1</v>
          </cell>
          <cell r="BG542">
            <v>545.6</v>
          </cell>
          <cell r="BH542">
            <v>3.2</v>
          </cell>
          <cell r="BI542">
            <v>284.7</v>
          </cell>
          <cell r="BJ542">
            <v>3</v>
          </cell>
          <cell r="BK542" t="str">
            <v>&amp;^%</v>
          </cell>
          <cell r="BL542" t="str">
            <v>&amp;^%</v>
          </cell>
          <cell r="BN542" t="str">
            <v>South Somerset</v>
          </cell>
          <cell r="BO542" t="str">
            <v>E07000189</v>
          </cell>
          <cell r="BP542">
            <v>63000</v>
          </cell>
          <cell r="BQ542">
            <v>5.2</v>
          </cell>
          <cell r="BR542">
            <v>37</v>
          </cell>
          <cell r="BS542">
            <v>0.4</v>
          </cell>
          <cell r="BT542">
            <v>33</v>
          </cell>
          <cell r="BU542">
            <v>1.8</v>
          </cell>
          <cell r="BV542">
            <v>13.6</v>
          </cell>
          <cell r="BW542">
            <v>7.5</v>
          </cell>
          <cell r="BX542">
            <v>44</v>
          </cell>
          <cell r="BY542">
            <v>14</v>
          </cell>
          <cell r="CA542" t="str">
            <v>South Somerset</v>
          </cell>
          <cell r="CB542" t="str">
            <v>E07000189</v>
          </cell>
          <cell r="CC542">
            <v>55000</v>
          </cell>
          <cell r="CD542">
            <v>6.9</v>
          </cell>
          <cell r="CE542">
            <v>19882</v>
          </cell>
          <cell r="CF542">
            <v>7.2</v>
          </cell>
          <cell r="CG542">
            <v>21963</v>
          </cell>
          <cell r="CH542">
            <v>5.0999999999999996</v>
          </cell>
          <cell r="CI542" t="str">
            <v>&amp;^%</v>
          </cell>
          <cell r="CJ542" t="str">
            <v>&amp;^%</v>
          </cell>
          <cell r="CK542" t="str">
            <v>&amp;^%</v>
          </cell>
          <cell r="CL542" t="str">
            <v>&amp;^%</v>
          </cell>
          <cell r="CN542" t="str">
            <v>South Somerset</v>
          </cell>
          <cell r="CO542" t="str">
            <v>E07000189</v>
          </cell>
          <cell r="CP542">
            <v>63000</v>
          </cell>
          <cell r="CQ542">
            <v>5.2</v>
          </cell>
          <cell r="CR542">
            <v>10.5</v>
          </cell>
          <cell r="CS542">
            <v>3.7</v>
          </cell>
          <cell r="CT542">
            <v>13.09</v>
          </cell>
          <cell r="CU542">
            <v>2.9</v>
          </cell>
          <cell r="CV542">
            <v>6.55</v>
          </cell>
          <cell r="CW542">
            <v>2.1</v>
          </cell>
          <cell r="CX542" t="str">
            <v>&amp;^%</v>
          </cell>
          <cell r="CY542" t="str">
            <v>&amp;^%</v>
          </cell>
          <cell r="DA542" t="str">
            <v>South Somerset</v>
          </cell>
          <cell r="DB542" t="str">
            <v>E07000189</v>
          </cell>
          <cell r="DC542">
            <v>63000</v>
          </cell>
          <cell r="DD542">
            <v>5.2</v>
          </cell>
          <cell r="DE542">
            <v>369.9</v>
          </cell>
          <cell r="DF542">
            <v>5.7</v>
          </cell>
          <cell r="DG542">
            <v>432</v>
          </cell>
          <cell r="DH542">
            <v>3.6</v>
          </cell>
          <cell r="DI542">
            <v>111.9</v>
          </cell>
          <cell r="DJ542">
            <v>8.4</v>
          </cell>
          <cell r="DK542" t="str">
            <v>&amp;^%</v>
          </cell>
          <cell r="DL542" t="str">
            <v>&amp;^%</v>
          </cell>
          <cell r="DN542" t="str">
            <v>South Somerset</v>
          </cell>
          <cell r="DO542" t="str">
            <v>E07000189</v>
          </cell>
          <cell r="DP542">
            <v>13000</v>
          </cell>
          <cell r="DQ542">
            <v>11.2</v>
          </cell>
          <cell r="DR542">
            <v>37.4</v>
          </cell>
          <cell r="DS542">
            <v>0.4</v>
          </cell>
          <cell r="DT542">
            <v>37.1</v>
          </cell>
          <cell r="DU542">
            <v>1.3</v>
          </cell>
          <cell r="DV542">
            <v>32.4</v>
          </cell>
          <cell r="DW542">
            <v>2.2000000000000002</v>
          </cell>
          <cell r="DX542" t="str">
            <v>&amp;^%</v>
          </cell>
          <cell r="DY542" t="str">
            <v>&amp;^%</v>
          </cell>
          <cell r="EA542" t="str">
            <v>South Somerset</v>
          </cell>
          <cell r="EB542" t="str">
            <v>E07000189</v>
          </cell>
          <cell r="EC542">
            <v>10000</v>
          </cell>
          <cell r="ED542">
            <v>19.100000000000001</v>
          </cell>
          <cell r="EE542" t="str">
            <v>&amp;^%</v>
          </cell>
          <cell r="EF542" t="str">
            <v>&amp;^%</v>
          </cell>
          <cell r="EG542">
            <v>24358</v>
          </cell>
          <cell r="EH542">
            <v>14</v>
          </cell>
          <cell r="EI542" t="str">
            <v>&amp;^%</v>
          </cell>
          <cell r="EJ542" t="str">
            <v>&amp;^%</v>
          </cell>
          <cell r="EK542" t="str">
            <v>&amp;^%</v>
          </cell>
          <cell r="EL542" t="str">
            <v>&amp;^%</v>
          </cell>
          <cell r="EN542" t="str">
            <v>South Somerset</v>
          </cell>
          <cell r="EO542" t="str">
            <v>E07000189</v>
          </cell>
          <cell r="EP542">
            <v>13000</v>
          </cell>
          <cell r="EQ542">
            <v>11.2</v>
          </cell>
          <cell r="ER542">
            <v>11</v>
          </cell>
          <cell r="ES542">
            <v>9.3000000000000007</v>
          </cell>
          <cell r="ET542">
            <v>13.03</v>
          </cell>
          <cell r="EU542">
            <v>5.2</v>
          </cell>
          <cell r="EV542">
            <v>7.15</v>
          </cell>
          <cell r="EW542">
            <v>3.1</v>
          </cell>
          <cell r="EX542" t="str">
            <v>&amp;^%</v>
          </cell>
          <cell r="EY542" t="str">
            <v>&amp;^%</v>
          </cell>
          <cell r="FA542" t="str">
            <v>South Somerset</v>
          </cell>
          <cell r="FB542" t="str">
            <v>E07000189</v>
          </cell>
          <cell r="FC542">
            <v>13000</v>
          </cell>
          <cell r="FD542">
            <v>11.2</v>
          </cell>
          <cell r="FE542">
            <v>412.5</v>
          </cell>
          <cell r="FF542">
            <v>8.5</v>
          </cell>
          <cell r="FG542">
            <v>483.6</v>
          </cell>
          <cell r="FH542">
            <v>5</v>
          </cell>
          <cell r="FI542">
            <v>268.3</v>
          </cell>
          <cell r="FJ542">
            <v>5.6</v>
          </cell>
          <cell r="FK542" t="str">
            <v>&amp;^%</v>
          </cell>
          <cell r="FL542" t="str">
            <v>&amp;^%</v>
          </cell>
          <cell r="FN542" t="str">
            <v>South Somerset</v>
          </cell>
          <cell r="FO542" t="str">
            <v>E07000189</v>
          </cell>
          <cell r="FP542">
            <v>31000</v>
          </cell>
          <cell r="FQ542">
            <v>7.6</v>
          </cell>
          <cell r="FR542">
            <v>39.1</v>
          </cell>
          <cell r="FS542">
            <v>1.3</v>
          </cell>
          <cell r="FT542">
            <v>40.700000000000003</v>
          </cell>
          <cell r="FU542">
            <v>1.1000000000000001</v>
          </cell>
          <cell r="FV542">
            <v>36.9</v>
          </cell>
          <cell r="FW542">
            <v>1.3</v>
          </cell>
          <cell r="FX542" t="str">
            <v>&amp;^%</v>
          </cell>
          <cell r="FY542" t="str">
            <v>&amp;^%</v>
          </cell>
          <cell r="GA542" t="str">
            <v>South Somerset</v>
          </cell>
          <cell r="GB542" t="str">
            <v>E07000189</v>
          </cell>
          <cell r="GC542">
            <v>27000</v>
          </cell>
          <cell r="GD542">
            <v>9</v>
          </cell>
          <cell r="GE542">
            <v>27610</v>
          </cell>
          <cell r="GF542">
            <v>7.1</v>
          </cell>
          <cell r="GG542">
            <v>29539</v>
          </cell>
          <cell r="GH542">
            <v>4.5</v>
          </cell>
          <cell r="GI542">
            <v>16760</v>
          </cell>
          <cell r="GJ542">
            <v>7.8</v>
          </cell>
          <cell r="GK542" t="str">
            <v>&amp;^%</v>
          </cell>
          <cell r="GL542" t="str">
            <v>&amp;^%</v>
          </cell>
          <cell r="GN542" t="str">
            <v>South Somerset</v>
          </cell>
          <cell r="GO542" t="str">
            <v>E07000189</v>
          </cell>
          <cell r="GP542">
            <v>31000</v>
          </cell>
          <cell r="GQ542">
            <v>7.6</v>
          </cell>
          <cell r="GR542">
            <v>12.59</v>
          </cell>
          <cell r="GS542">
            <v>7.8</v>
          </cell>
          <cell r="GT542">
            <v>14.06</v>
          </cell>
          <cell r="GU542">
            <v>3.9</v>
          </cell>
          <cell r="GV542">
            <v>7.48</v>
          </cell>
          <cell r="GW542">
            <v>5.7</v>
          </cell>
          <cell r="GX542" t="str">
            <v>&amp;^%</v>
          </cell>
          <cell r="GY542" t="str">
            <v>&amp;^%</v>
          </cell>
        </row>
        <row r="543">
          <cell r="A543" t="str">
            <v>Taunton Deane</v>
          </cell>
          <cell r="B543" t="str">
            <v>E07000190</v>
          </cell>
          <cell r="C543">
            <v>22000</v>
          </cell>
          <cell r="D543">
            <v>9.1</v>
          </cell>
          <cell r="E543">
            <v>499.5</v>
          </cell>
          <cell r="F543">
            <v>6.2</v>
          </cell>
          <cell r="G543">
            <v>588.9</v>
          </cell>
          <cell r="H543">
            <v>5.4</v>
          </cell>
          <cell r="I543">
            <v>270</v>
          </cell>
          <cell r="J543">
            <v>4.9000000000000004</v>
          </cell>
          <cell r="K543" t="str">
            <v>&amp;^%</v>
          </cell>
          <cell r="L543" t="str">
            <v>&amp;^%</v>
          </cell>
          <cell r="N543" t="str">
            <v>Taunton Deane</v>
          </cell>
          <cell r="O543" t="str">
            <v>E07000190</v>
          </cell>
          <cell r="P543">
            <v>41000</v>
          </cell>
          <cell r="Q543">
            <v>6.5</v>
          </cell>
          <cell r="R543">
            <v>38</v>
          </cell>
          <cell r="S543">
            <v>1.3</v>
          </cell>
          <cell r="T543">
            <v>39.4</v>
          </cell>
          <cell r="U543">
            <v>0.8</v>
          </cell>
          <cell r="V543">
            <v>34.9</v>
          </cell>
          <cell r="W543">
            <v>1.9</v>
          </cell>
          <cell r="X543" t="str">
            <v>&amp;^%</v>
          </cell>
          <cell r="Y543" t="str">
            <v>&amp;^%</v>
          </cell>
          <cell r="AA543" t="str">
            <v>Taunton Deane</v>
          </cell>
          <cell r="AB543" t="str">
            <v>E07000190</v>
          </cell>
          <cell r="AC543">
            <v>36000</v>
          </cell>
          <cell r="AD543">
            <v>8.6</v>
          </cell>
          <cell r="AE543">
            <v>23061</v>
          </cell>
          <cell r="AF543">
            <v>6.7</v>
          </cell>
          <cell r="AG543">
            <v>26510</v>
          </cell>
          <cell r="AH543">
            <v>4.7</v>
          </cell>
          <cell r="AI543">
            <v>12699</v>
          </cell>
          <cell r="AJ543">
            <v>7.7</v>
          </cell>
          <cell r="AK543" t="str">
            <v>&amp;^%</v>
          </cell>
          <cell r="AL543" t="str">
            <v>&amp;^%</v>
          </cell>
          <cell r="AN543" t="str">
            <v>Taunton Deane</v>
          </cell>
          <cell r="AO543" t="str">
            <v>E07000190</v>
          </cell>
          <cell r="AP543">
            <v>41000</v>
          </cell>
          <cell r="AQ543">
            <v>6.5</v>
          </cell>
          <cell r="AR543">
            <v>11.07</v>
          </cell>
          <cell r="AS543">
            <v>4.3</v>
          </cell>
          <cell r="AT543">
            <v>13.06</v>
          </cell>
          <cell r="AU543">
            <v>3.8</v>
          </cell>
          <cell r="AV543">
            <v>6.79</v>
          </cell>
          <cell r="AW543">
            <v>3</v>
          </cell>
          <cell r="AX543" t="str">
            <v>&amp;^%</v>
          </cell>
          <cell r="AY543" t="str">
            <v>&amp;^%</v>
          </cell>
          <cell r="BA543" t="str">
            <v>Taunton Deane</v>
          </cell>
          <cell r="BB543" t="str">
            <v>E07000190</v>
          </cell>
          <cell r="BC543">
            <v>41000</v>
          </cell>
          <cell r="BD543">
            <v>6.5</v>
          </cell>
          <cell r="BE543">
            <v>449.5</v>
          </cell>
          <cell r="BF543">
            <v>5.9</v>
          </cell>
          <cell r="BG543">
            <v>514.20000000000005</v>
          </cell>
          <cell r="BH543">
            <v>3.8</v>
          </cell>
          <cell r="BI543">
            <v>266.60000000000002</v>
          </cell>
          <cell r="BJ543">
            <v>3.3</v>
          </cell>
          <cell r="BK543" t="str">
            <v>&amp;^%</v>
          </cell>
          <cell r="BL543" t="str">
            <v>&amp;^%</v>
          </cell>
          <cell r="BN543" t="str">
            <v>Taunton Deane</v>
          </cell>
          <cell r="BO543" t="str">
            <v>E07000190</v>
          </cell>
          <cell r="BP543">
            <v>59000</v>
          </cell>
          <cell r="BQ543">
            <v>5.3</v>
          </cell>
          <cell r="BR543">
            <v>37</v>
          </cell>
          <cell r="BS543">
            <v>0.4</v>
          </cell>
          <cell r="BT543">
            <v>33</v>
          </cell>
          <cell r="BU543">
            <v>1.9</v>
          </cell>
          <cell r="BV543">
            <v>15</v>
          </cell>
          <cell r="BW543">
            <v>7.9</v>
          </cell>
          <cell r="BX543">
            <v>44</v>
          </cell>
          <cell r="BY543">
            <v>11</v>
          </cell>
          <cell r="CA543" t="str">
            <v>Taunton Deane</v>
          </cell>
          <cell r="CB543" t="str">
            <v>E07000190</v>
          </cell>
          <cell r="CC543">
            <v>53000</v>
          </cell>
          <cell r="CD543">
            <v>7.6</v>
          </cell>
          <cell r="CE543">
            <v>18577</v>
          </cell>
          <cell r="CF543">
            <v>8.1999999999999993</v>
          </cell>
          <cell r="CG543">
            <v>21462</v>
          </cell>
          <cell r="CH543">
            <v>5.5</v>
          </cell>
          <cell r="CI543" t="str">
            <v>&amp;^%</v>
          </cell>
          <cell r="CJ543" t="str">
            <v>&amp;^%</v>
          </cell>
          <cell r="CK543" t="str">
            <v>&amp;^%</v>
          </cell>
          <cell r="CL543" t="str">
            <v>&amp;^%</v>
          </cell>
          <cell r="CN543" t="str">
            <v>Taunton Deane</v>
          </cell>
          <cell r="CO543" t="str">
            <v>E07000190</v>
          </cell>
          <cell r="CP543">
            <v>59000</v>
          </cell>
          <cell r="CQ543">
            <v>5.3</v>
          </cell>
          <cell r="CR543">
            <v>10.130000000000001</v>
          </cell>
          <cell r="CS543">
            <v>4.7</v>
          </cell>
          <cell r="CT543">
            <v>12.54</v>
          </cell>
          <cell r="CU543">
            <v>3.4</v>
          </cell>
          <cell r="CV543">
            <v>6.35</v>
          </cell>
          <cell r="CW543">
            <v>2</v>
          </cell>
          <cell r="CX543" t="str">
            <v>&amp;^%</v>
          </cell>
          <cell r="CY543" t="str">
            <v>&amp;^%</v>
          </cell>
          <cell r="DA543" t="str">
            <v>Taunton Deane</v>
          </cell>
          <cell r="DB543" t="str">
            <v>E07000190</v>
          </cell>
          <cell r="DC543">
            <v>59000</v>
          </cell>
          <cell r="DD543">
            <v>5.3</v>
          </cell>
          <cell r="DE543">
            <v>354.8</v>
          </cell>
          <cell r="DF543">
            <v>5.7</v>
          </cell>
          <cell r="DG543">
            <v>414.2</v>
          </cell>
          <cell r="DH543">
            <v>3.9</v>
          </cell>
          <cell r="DI543">
            <v>118.9</v>
          </cell>
          <cell r="DJ543">
            <v>11</v>
          </cell>
          <cell r="DK543" t="str">
            <v>&amp;^%</v>
          </cell>
          <cell r="DL543" t="str">
            <v>&amp;^%</v>
          </cell>
          <cell r="DN543" t="str">
            <v>Taunton Deane</v>
          </cell>
          <cell r="DO543" t="str">
            <v>E07000190</v>
          </cell>
          <cell r="DP543">
            <v>19000</v>
          </cell>
          <cell r="DQ543">
            <v>9.1999999999999993</v>
          </cell>
          <cell r="DR543">
            <v>37.5</v>
          </cell>
          <cell r="DS543">
            <v>0.5</v>
          </cell>
          <cell r="DT543">
            <v>37.9</v>
          </cell>
          <cell r="DU543">
            <v>1</v>
          </cell>
          <cell r="DV543">
            <v>33.200000000000003</v>
          </cell>
          <cell r="DW543">
            <v>3.7</v>
          </cell>
          <cell r="DX543" t="str">
            <v>&amp;^%</v>
          </cell>
          <cell r="DY543" t="str">
            <v>&amp;^%</v>
          </cell>
          <cell r="EA543" t="str">
            <v>Taunton Deane</v>
          </cell>
          <cell r="EB543" t="str">
            <v>E07000190</v>
          </cell>
          <cell r="EC543">
            <v>17000</v>
          </cell>
          <cell r="ED543">
            <v>10.8</v>
          </cell>
          <cell r="EE543">
            <v>20024</v>
          </cell>
          <cell r="EF543">
            <v>9.1999999999999993</v>
          </cell>
          <cell r="EG543">
            <v>21557</v>
          </cell>
          <cell r="EH543">
            <v>5.2</v>
          </cell>
          <cell r="EI543" t="str">
            <v>&amp;^%</v>
          </cell>
          <cell r="EJ543" t="str">
            <v>&amp;^%</v>
          </cell>
          <cell r="EK543" t="str">
            <v>&amp;^%</v>
          </cell>
          <cell r="EL543" t="str">
            <v>&amp;^%</v>
          </cell>
          <cell r="EN543" t="str">
            <v>Taunton Deane</v>
          </cell>
          <cell r="EO543" t="str">
            <v>E07000190</v>
          </cell>
          <cell r="EP543">
            <v>19000</v>
          </cell>
          <cell r="EQ543">
            <v>9.1999999999999993</v>
          </cell>
          <cell r="ER543">
            <v>10.1</v>
          </cell>
          <cell r="ES543">
            <v>7.7</v>
          </cell>
          <cell r="ET543">
            <v>11.27</v>
          </cell>
          <cell r="EU543">
            <v>3.8</v>
          </cell>
          <cell r="EV543">
            <v>6.95</v>
          </cell>
          <cell r="EW543">
            <v>2.5</v>
          </cell>
          <cell r="EX543" t="str">
            <v>&amp;^%</v>
          </cell>
          <cell r="EY543" t="str">
            <v>&amp;^%</v>
          </cell>
          <cell r="FA543" t="str">
            <v>Taunton Deane</v>
          </cell>
          <cell r="FB543" t="str">
            <v>E07000190</v>
          </cell>
          <cell r="FC543">
            <v>19000</v>
          </cell>
          <cell r="FD543">
            <v>9.1999999999999993</v>
          </cell>
          <cell r="FE543">
            <v>371.8</v>
          </cell>
          <cell r="FF543">
            <v>6.7</v>
          </cell>
          <cell r="FG543">
            <v>427.1</v>
          </cell>
          <cell r="FH543">
            <v>3.8</v>
          </cell>
          <cell r="FI543">
            <v>248.3</v>
          </cell>
          <cell r="FJ543">
            <v>4.0999999999999996</v>
          </cell>
          <cell r="FK543" t="str">
            <v>&amp;^%</v>
          </cell>
          <cell r="FL543" t="str">
            <v>&amp;^%</v>
          </cell>
          <cell r="FN543" t="str">
            <v>Taunton Deane</v>
          </cell>
          <cell r="FO543" t="str">
            <v>E07000190</v>
          </cell>
          <cell r="FP543">
            <v>22000</v>
          </cell>
          <cell r="FQ543">
            <v>9.1</v>
          </cell>
          <cell r="FR543">
            <v>40</v>
          </cell>
          <cell r="FS543">
            <v>1.4</v>
          </cell>
          <cell r="FT543">
            <v>40.6</v>
          </cell>
          <cell r="FU543">
            <v>1.2</v>
          </cell>
          <cell r="FV543">
            <v>35</v>
          </cell>
          <cell r="FW543">
            <v>3.3</v>
          </cell>
          <cell r="FX543" t="str">
            <v>&amp;^%</v>
          </cell>
          <cell r="FY543" t="str">
            <v>&amp;^%</v>
          </cell>
          <cell r="GA543" t="str">
            <v>Taunton Deane</v>
          </cell>
          <cell r="GB543" t="str">
            <v>E07000190</v>
          </cell>
          <cell r="GC543">
            <v>19000</v>
          </cell>
          <cell r="GD543">
            <v>13.3</v>
          </cell>
          <cell r="GE543">
            <v>26716</v>
          </cell>
          <cell r="GF543">
            <v>8.6</v>
          </cell>
          <cell r="GG543">
            <v>30997</v>
          </cell>
          <cell r="GH543">
            <v>6.4</v>
          </cell>
          <cell r="GI543">
            <v>15072</v>
          </cell>
          <cell r="GJ543">
            <v>12</v>
          </cell>
          <cell r="GK543" t="str">
            <v>&amp;^%</v>
          </cell>
          <cell r="GL543" t="str">
            <v>&amp;^%</v>
          </cell>
          <cell r="GN543" t="str">
            <v>Taunton Deane</v>
          </cell>
          <cell r="GO543" t="str">
            <v>E07000190</v>
          </cell>
          <cell r="GP543">
            <v>22000</v>
          </cell>
          <cell r="GQ543">
            <v>9.1</v>
          </cell>
          <cell r="GR543">
            <v>11.77</v>
          </cell>
          <cell r="GS543">
            <v>7.4</v>
          </cell>
          <cell r="GT543">
            <v>14.49</v>
          </cell>
          <cell r="GU543">
            <v>5.6</v>
          </cell>
          <cell r="GV543">
            <v>6.49</v>
          </cell>
          <cell r="GW543">
            <v>4</v>
          </cell>
          <cell r="GX543" t="str">
            <v>&amp;^%</v>
          </cell>
          <cell r="GY543" t="str">
            <v>&amp;^%</v>
          </cell>
        </row>
        <row r="544">
          <cell r="A544" t="str">
            <v>West Somerset</v>
          </cell>
          <cell r="B544" t="str">
            <v>E07000191</v>
          </cell>
          <cell r="C544">
            <v>6000</v>
          </cell>
          <cell r="D544">
            <v>18</v>
          </cell>
          <cell r="E544" t="str">
            <v>&amp;^%</v>
          </cell>
          <cell r="F544" t="str">
            <v>&amp;^%</v>
          </cell>
          <cell r="G544">
            <v>614.29999999999995</v>
          </cell>
          <cell r="H544">
            <v>11</v>
          </cell>
          <cell r="I544" t="str">
            <v>&amp;^%</v>
          </cell>
          <cell r="J544" t="str">
            <v>&amp;^%</v>
          </cell>
          <cell r="K544" t="str">
            <v>&amp;^%</v>
          </cell>
          <cell r="L544" t="str">
            <v>&amp;^%</v>
          </cell>
          <cell r="N544" t="str">
            <v>West Somerset</v>
          </cell>
          <cell r="O544" t="str">
            <v>E07000191</v>
          </cell>
          <cell r="P544">
            <v>9000</v>
          </cell>
          <cell r="Q544">
            <v>14.4</v>
          </cell>
          <cell r="R544">
            <v>37</v>
          </cell>
          <cell r="S544">
            <v>1.4</v>
          </cell>
          <cell r="T544">
            <v>38.200000000000003</v>
          </cell>
          <cell r="U544">
            <v>1.7</v>
          </cell>
          <cell r="V544" t="str">
            <v>&amp;^%</v>
          </cell>
          <cell r="W544" t="str">
            <v>&amp;^%</v>
          </cell>
          <cell r="X544" t="str">
            <v>&amp;^%</v>
          </cell>
          <cell r="Y544" t="str">
            <v>&amp;^%</v>
          </cell>
          <cell r="AA544" t="str">
            <v>West Somerset</v>
          </cell>
          <cell r="AB544" t="str">
            <v>E07000191</v>
          </cell>
          <cell r="AC544">
            <v>7000</v>
          </cell>
          <cell r="AD544">
            <v>17.5</v>
          </cell>
          <cell r="AE544" t="str">
            <v>&amp;^%</v>
          </cell>
          <cell r="AF544" t="str">
            <v>&amp;^%</v>
          </cell>
          <cell r="AG544">
            <v>29611</v>
          </cell>
          <cell r="AH544">
            <v>11</v>
          </cell>
          <cell r="AI544" t="str">
            <v>&amp;^%</v>
          </cell>
          <cell r="AJ544" t="str">
            <v>&amp;^%</v>
          </cell>
          <cell r="AK544" t="str">
            <v>&amp;^%</v>
          </cell>
          <cell r="AL544" t="str">
            <v>&amp;^%</v>
          </cell>
          <cell r="AN544" t="str">
            <v>West Somerset</v>
          </cell>
          <cell r="AO544" t="str">
            <v>E07000191</v>
          </cell>
          <cell r="AP544">
            <v>9000</v>
          </cell>
          <cell r="AQ544">
            <v>14.4</v>
          </cell>
          <cell r="AR544" t="str">
            <v>&amp;^%</v>
          </cell>
          <cell r="AS544" t="str">
            <v>&amp;^%</v>
          </cell>
          <cell r="AT544">
            <v>14.18</v>
          </cell>
          <cell r="AU544">
            <v>9.3000000000000007</v>
          </cell>
          <cell r="AV544" t="str">
            <v>&amp;^%</v>
          </cell>
          <cell r="AW544" t="str">
            <v>&amp;^%</v>
          </cell>
          <cell r="AX544" t="str">
            <v>&amp;^%</v>
          </cell>
          <cell r="AY544" t="str">
            <v>&amp;^%</v>
          </cell>
          <cell r="BA544" t="str">
            <v>West Somerset</v>
          </cell>
          <cell r="BB544" t="str">
            <v>E07000191</v>
          </cell>
          <cell r="BC544">
            <v>9000</v>
          </cell>
          <cell r="BD544">
            <v>14.4</v>
          </cell>
          <cell r="BE544" t="str">
            <v>&amp;^%</v>
          </cell>
          <cell r="BF544" t="str">
            <v>&amp;^%</v>
          </cell>
          <cell r="BG544">
            <v>542.1</v>
          </cell>
          <cell r="BH544">
            <v>9.1</v>
          </cell>
          <cell r="BI544" t="str">
            <v>&amp;^%</v>
          </cell>
          <cell r="BJ544" t="str">
            <v>&amp;^%</v>
          </cell>
          <cell r="BK544" t="str">
            <v>&amp;^%</v>
          </cell>
          <cell r="BL544" t="str">
            <v>&amp;^%</v>
          </cell>
          <cell r="BN544" t="str">
            <v>West Somerset</v>
          </cell>
          <cell r="BO544" t="str">
            <v>E07000191</v>
          </cell>
          <cell r="BP544">
            <v>11000</v>
          </cell>
          <cell r="BQ544">
            <v>12.6</v>
          </cell>
          <cell r="BR544">
            <v>36.9</v>
          </cell>
          <cell r="BS544">
            <v>1.8</v>
          </cell>
          <cell r="BT544">
            <v>33.200000000000003</v>
          </cell>
          <cell r="BU544">
            <v>4.0999999999999996</v>
          </cell>
          <cell r="BV544" t="str">
            <v>&amp;^%</v>
          </cell>
          <cell r="BW544" t="str">
            <v>&amp;^%</v>
          </cell>
          <cell r="BX544" t="str">
            <v>&amp;^%</v>
          </cell>
          <cell r="BY544" t="str">
            <v>&amp;^%</v>
          </cell>
          <cell r="CA544" t="str">
            <v>West Somerset</v>
          </cell>
          <cell r="CB544" t="str">
            <v>E07000191</v>
          </cell>
          <cell r="CC544">
            <v>9000</v>
          </cell>
          <cell r="CD544">
            <v>15.5</v>
          </cell>
          <cell r="CE544" t="str">
            <v>&amp;^%</v>
          </cell>
          <cell r="CF544" t="str">
            <v>&amp;^%</v>
          </cell>
          <cell r="CG544">
            <v>25192</v>
          </cell>
          <cell r="CH544">
            <v>12</v>
          </cell>
          <cell r="CI544" t="str">
            <v>&amp;^%</v>
          </cell>
          <cell r="CJ544" t="str">
            <v>&amp;^%</v>
          </cell>
          <cell r="CK544" t="str">
            <v>&amp;^%</v>
          </cell>
          <cell r="CL544" t="str">
            <v>&amp;^%</v>
          </cell>
          <cell r="CN544" t="str">
            <v>West Somerset</v>
          </cell>
          <cell r="CO544" t="str">
            <v>E07000191</v>
          </cell>
          <cell r="CP544">
            <v>11000</v>
          </cell>
          <cell r="CQ544">
            <v>12.6</v>
          </cell>
          <cell r="CR544" t="str">
            <v>&amp;^%</v>
          </cell>
          <cell r="CS544" t="str">
            <v>&amp;^%</v>
          </cell>
          <cell r="CT544">
            <v>13.54</v>
          </cell>
          <cell r="CU544">
            <v>8.9</v>
          </cell>
          <cell r="CV544">
            <v>6.08</v>
          </cell>
          <cell r="CW544">
            <v>1.9</v>
          </cell>
          <cell r="CX544" t="str">
            <v>&amp;^%</v>
          </cell>
          <cell r="CY544" t="str">
            <v>&amp;^%</v>
          </cell>
          <cell r="DA544" t="str">
            <v>West Somerset</v>
          </cell>
          <cell r="DB544" t="str">
            <v>E07000191</v>
          </cell>
          <cell r="DC544">
            <v>11000</v>
          </cell>
          <cell r="DD544">
            <v>12.6</v>
          </cell>
          <cell r="DE544" t="str">
            <v>&amp;^%</v>
          </cell>
          <cell r="DF544" t="str">
            <v>&amp;^%</v>
          </cell>
          <cell r="DG544">
            <v>448.8</v>
          </cell>
          <cell r="DH544">
            <v>9.9</v>
          </cell>
          <cell r="DI544" t="str">
            <v>&amp;^%</v>
          </cell>
          <cell r="DJ544" t="str">
            <v>&amp;^%</v>
          </cell>
          <cell r="DK544" t="str">
            <v>&amp;^%</v>
          </cell>
          <cell r="DL544" t="str">
            <v>&amp;^%</v>
          </cell>
          <cell r="DN544" t="str">
            <v>West Somerset</v>
          </cell>
          <cell r="DO544" t="str">
            <v>E07000191</v>
          </cell>
          <cell r="DP544" t="str">
            <v>&amp;^%</v>
          </cell>
          <cell r="DQ544" t="str">
            <v>&amp;^%</v>
          </cell>
          <cell r="DR544">
            <v>37</v>
          </cell>
          <cell r="DS544" t="str">
            <v>&amp;^%</v>
          </cell>
          <cell r="DT544">
            <v>37.4</v>
          </cell>
          <cell r="DU544">
            <v>2.2000000000000002</v>
          </cell>
          <cell r="DV544" t="str">
            <v>&amp;^%</v>
          </cell>
          <cell r="DW544" t="str">
            <v>&amp;^%</v>
          </cell>
          <cell r="DX544" t="str">
            <v>&amp;^%</v>
          </cell>
          <cell r="DY544" t="str">
            <v>&amp;^%</v>
          </cell>
          <cell r="EA544" t="str">
            <v>West Somerset</v>
          </cell>
          <cell r="EB544" t="str">
            <v>E07000191</v>
          </cell>
          <cell r="EC544" t="str">
            <v>&amp;^%</v>
          </cell>
          <cell r="ED544" t="str">
            <v>&amp;^%</v>
          </cell>
          <cell r="EE544" t="str">
            <v>&amp;^%</v>
          </cell>
          <cell r="EF544" t="str">
            <v>&amp;^%</v>
          </cell>
          <cell r="EG544">
            <v>21395</v>
          </cell>
          <cell r="EH544">
            <v>15</v>
          </cell>
          <cell r="EI544" t="str">
            <v>&amp;^%</v>
          </cell>
          <cell r="EJ544" t="str">
            <v>&amp;^%</v>
          </cell>
          <cell r="EK544" t="str">
            <v>&amp;^%</v>
          </cell>
          <cell r="EL544" t="str">
            <v>&amp;^%</v>
          </cell>
          <cell r="EN544" t="str">
            <v>West Somerset</v>
          </cell>
          <cell r="EO544" t="str">
            <v>E07000191</v>
          </cell>
          <cell r="EP544" t="str">
            <v>&amp;^%</v>
          </cell>
          <cell r="EQ544" t="str">
            <v>&amp;^%</v>
          </cell>
          <cell r="ER544" t="str">
            <v>&amp;^%</v>
          </cell>
          <cell r="ES544" t="str">
            <v>&amp;^%</v>
          </cell>
          <cell r="ET544">
            <v>10.85</v>
          </cell>
          <cell r="EU544">
            <v>13</v>
          </cell>
          <cell r="EV544" t="str">
            <v>&amp;^%</v>
          </cell>
          <cell r="EW544" t="str">
            <v>&amp;^%</v>
          </cell>
          <cell r="EX544" t="str">
            <v>&amp;^%</v>
          </cell>
          <cell r="EY544" t="str">
            <v>&amp;^%</v>
          </cell>
          <cell r="FA544" t="str">
            <v>West Somerset</v>
          </cell>
          <cell r="FB544" t="str">
            <v>E07000191</v>
          </cell>
          <cell r="FC544" t="str">
            <v>&amp;^%</v>
          </cell>
          <cell r="FD544" t="str">
            <v>&amp;^%</v>
          </cell>
          <cell r="FE544" t="str">
            <v>&amp;^%</v>
          </cell>
          <cell r="FF544" t="str">
            <v>&amp;^%</v>
          </cell>
          <cell r="FG544">
            <v>405.4</v>
          </cell>
          <cell r="FH544">
            <v>11</v>
          </cell>
          <cell r="FI544" t="str">
            <v>&amp;^%</v>
          </cell>
          <cell r="FJ544" t="str">
            <v>&amp;^%</v>
          </cell>
          <cell r="FK544" t="str">
            <v>&amp;^%</v>
          </cell>
          <cell r="FL544" t="str">
            <v>&amp;^%</v>
          </cell>
          <cell r="FN544" t="str">
            <v>West Somerset</v>
          </cell>
          <cell r="FO544" t="str">
            <v>E07000191</v>
          </cell>
          <cell r="FP544">
            <v>6000</v>
          </cell>
          <cell r="FQ544">
            <v>18</v>
          </cell>
          <cell r="FR544">
            <v>37</v>
          </cell>
          <cell r="FS544">
            <v>2.1</v>
          </cell>
          <cell r="FT544">
            <v>38.700000000000003</v>
          </cell>
          <cell r="FU544">
            <v>2.4</v>
          </cell>
          <cell r="FV544" t="str">
            <v>&amp;^%</v>
          </cell>
          <cell r="FW544" t="str">
            <v>&amp;^%</v>
          </cell>
          <cell r="FX544" t="str">
            <v>&amp;^%</v>
          </cell>
          <cell r="FY544" t="str">
            <v>&amp;^%</v>
          </cell>
          <cell r="GA544" t="str">
            <v>West Somerset</v>
          </cell>
          <cell r="GB544" t="str">
            <v>E07000191</v>
          </cell>
          <cell r="GC544" t="str">
            <v>&amp;^%</v>
          </cell>
          <cell r="GD544" t="str">
            <v>&amp;^%</v>
          </cell>
          <cell r="GE544" t="str">
            <v>&amp;^%</v>
          </cell>
          <cell r="GF544" t="str">
            <v>&amp;^%</v>
          </cell>
          <cell r="GG544">
            <v>33398</v>
          </cell>
          <cell r="GH544">
            <v>13</v>
          </cell>
          <cell r="GI544" t="str">
            <v>&amp;^%</v>
          </cell>
          <cell r="GJ544" t="str">
            <v>&amp;^%</v>
          </cell>
          <cell r="GK544" t="str">
            <v>&amp;^%</v>
          </cell>
          <cell r="GL544" t="str">
            <v>&amp;^%</v>
          </cell>
          <cell r="GN544" t="str">
            <v>West Somerset</v>
          </cell>
          <cell r="GO544" t="str">
            <v>E07000191</v>
          </cell>
          <cell r="GP544">
            <v>6000</v>
          </cell>
          <cell r="GQ544">
            <v>18</v>
          </cell>
          <cell r="GR544" t="str">
            <v>&amp;^%</v>
          </cell>
          <cell r="GS544" t="str">
            <v>&amp;^%</v>
          </cell>
          <cell r="GT544">
            <v>15.87</v>
          </cell>
          <cell r="GU544">
            <v>11</v>
          </cell>
          <cell r="GV544" t="str">
            <v>&amp;^%</v>
          </cell>
          <cell r="GW544" t="str">
            <v>&amp;^%</v>
          </cell>
          <cell r="GX544" t="str">
            <v>&amp;^%</v>
          </cell>
          <cell r="GY544" t="str">
            <v>&amp;^%</v>
          </cell>
        </row>
        <row r="545">
          <cell r="A545" t="str">
            <v>Anglesey</v>
          </cell>
          <cell r="B545" t="str">
            <v>W06000001</v>
          </cell>
          <cell r="C545">
            <v>10000</v>
          </cell>
          <cell r="D545">
            <v>13.3</v>
          </cell>
          <cell r="E545">
            <v>498.3</v>
          </cell>
          <cell r="F545">
            <v>8.9</v>
          </cell>
          <cell r="G545">
            <v>521.29999999999995</v>
          </cell>
          <cell r="H545">
            <v>4.4000000000000004</v>
          </cell>
          <cell r="I545" t="str">
            <v>&amp;^%</v>
          </cell>
          <cell r="J545" t="str">
            <v>&amp;^%</v>
          </cell>
          <cell r="K545" t="str">
            <v>&amp;^%</v>
          </cell>
          <cell r="L545" t="str">
            <v>&amp;^%</v>
          </cell>
          <cell r="N545" t="str">
            <v>Anglesey</v>
          </cell>
          <cell r="O545" t="str">
            <v>W06000001</v>
          </cell>
          <cell r="P545">
            <v>14000</v>
          </cell>
          <cell r="Q545">
            <v>11</v>
          </cell>
          <cell r="R545">
            <v>39</v>
          </cell>
          <cell r="S545">
            <v>2</v>
          </cell>
          <cell r="T545">
            <v>39.700000000000003</v>
          </cell>
          <cell r="U545">
            <v>1.7</v>
          </cell>
          <cell r="V545">
            <v>32.5</v>
          </cell>
          <cell r="W545">
            <v>2.8</v>
          </cell>
          <cell r="X545" t="str">
            <v>&amp;^%</v>
          </cell>
          <cell r="Y545" t="str">
            <v>&amp;^%</v>
          </cell>
          <cell r="AA545" t="str">
            <v>Anglesey</v>
          </cell>
          <cell r="AB545" t="str">
            <v>W06000001</v>
          </cell>
          <cell r="AC545">
            <v>13000</v>
          </cell>
          <cell r="AD545">
            <v>12.9</v>
          </cell>
          <cell r="AE545">
            <v>24554</v>
          </cell>
          <cell r="AF545">
            <v>9.6999999999999993</v>
          </cell>
          <cell r="AG545">
            <v>24911</v>
          </cell>
          <cell r="AH545">
            <v>4.5999999999999996</v>
          </cell>
          <cell r="AI545">
            <v>12952</v>
          </cell>
          <cell r="AJ545">
            <v>12</v>
          </cell>
          <cell r="AK545" t="str">
            <v>&amp;^%</v>
          </cell>
          <cell r="AL545" t="str">
            <v>&amp;^%</v>
          </cell>
          <cell r="AN545" t="str">
            <v>Anglesey</v>
          </cell>
          <cell r="AO545" t="str">
            <v>W06000001</v>
          </cell>
          <cell r="AP545">
            <v>14000</v>
          </cell>
          <cell r="AQ545">
            <v>11</v>
          </cell>
          <cell r="AR545">
            <v>11.65</v>
          </cell>
          <cell r="AS545">
            <v>6.9</v>
          </cell>
          <cell r="AT545">
            <v>12.18</v>
          </cell>
          <cell r="AU545">
            <v>4.3</v>
          </cell>
          <cell r="AV545">
            <v>7.21</v>
          </cell>
          <cell r="AW545">
            <v>5.9</v>
          </cell>
          <cell r="AX545" t="str">
            <v>&amp;^%</v>
          </cell>
          <cell r="AY545" t="str">
            <v>&amp;^%</v>
          </cell>
          <cell r="BA545" t="str">
            <v>Anglesey</v>
          </cell>
          <cell r="BB545" t="str">
            <v>W06000001</v>
          </cell>
          <cell r="BC545">
            <v>14000</v>
          </cell>
          <cell r="BD545">
            <v>11</v>
          </cell>
          <cell r="BE545">
            <v>456.5</v>
          </cell>
          <cell r="BF545">
            <v>7.6</v>
          </cell>
          <cell r="BG545">
            <v>483.1</v>
          </cell>
          <cell r="BH545">
            <v>3.9</v>
          </cell>
          <cell r="BI545">
            <v>280.5</v>
          </cell>
          <cell r="BJ545">
            <v>5.7</v>
          </cell>
          <cell r="BK545" t="str">
            <v>&amp;^%</v>
          </cell>
          <cell r="BL545" t="str">
            <v>&amp;^%</v>
          </cell>
          <cell r="BN545" t="str">
            <v>Anglesey</v>
          </cell>
          <cell r="BO545" t="str">
            <v>W06000001</v>
          </cell>
          <cell r="BP545">
            <v>19000</v>
          </cell>
          <cell r="BQ545">
            <v>9.3000000000000007</v>
          </cell>
          <cell r="BR545">
            <v>37</v>
          </cell>
          <cell r="BS545">
            <v>4.0999999999999996</v>
          </cell>
          <cell r="BT545">
            <v>33.799999999999997</v>
          </cell>
          <cell r="BU545">
            <v>3.3</v>
          </cell>
          <cell r="BV545" t="str">
            <v>&amp;^%</v>
          </cell>
          <cell r="BW545" t="str">
            <v>&amp;^%</v>
          </cell>
          <cell r="BX545" t="str">
            <v>&amp;^%</v>
          </cell>
          <cell r="BY545" t="str">
            <v>&amp;^%</v>
          </cell>
          <cell r="CA545" t="str">
            <v>Anglesey</v>
          </cell>
          <cell r="CB545" t="str">
            <v>W06000001</v>
          </cell>
          <cell r="CC545">
            <v>17000</v>
          </cell>
          <cell r="CD545">
            <v>10.9</v>
          </cell>
          <cell r="CE545">
            <v>20043</v>
          </cell>
          <cell r="CF545">
            <v>12</v>
          </cell>
          <cell r="CG545">
            <v>20760</v>
          </cell>
          <cell r="CH545">
            <v>5.8</v>
          </cell>
          <cell r="CI545" t="str">
            <v>&amp;^%</v>
          </cell>
          <cell r="CJ545" t="str">
            <v>&amp;^%</v>
          </cell>
          <cell r="CK545" t="str">
            <v>&amp;^%</v>
          </cell>
          <cell r="CL545" t="str">
            <v>&amp;^%</v>
          </cell>
          <cell r="CN545" t="str">
            <v>Anglesey</v>
          </cell>
          <cell r="CO545" t="str">
            <v>W06000001</v>
          </cell>
          <cell r="CP545">
            <v>19000</v>
          </cell>
          <cell r="CQ545">
            <v>9.3000000000000007</v>
          </cell>
          <cell r="CR545">
            <v>10.130000000000001</v>
          </cell>
          <cell r="CS545">
            <v>9.1999999999999993</v>
          </cell>
          <cell r="CT545">
            <v>11.72</v>
          </cell>
          <cell r="CU545">
            <v>4.2</v>
          </cell>
          <cell r="CV545">
            <v>6.08</v>
          </cell>
          <cell r="CW545">
            <v>4.9000000000000004</v>
          </cell>
          <cell r="CX545" t="str">
            <v>&amp;^%</v>
          </cell>
          <cell r="CY545" t="str">
            <v>&amp;^%</v>
          </cell>
          <cell r="DA545" t="str">
            <v>Anglesey</v>
          </cell>
          <cell r="DB545" t="str">
            <v>W06000001</v>
          </cell>
          <cell r="DC545">
            <v>19000</v>
          </cell>
          <cell r="DD545">
            <v>9.3000000000000007</v>
          </cell>
          <cell r="DE545">
            <v>384.8</v>
          </cell>
          <cell r="DF545">
            <v>10</v>
          </cell>
          <cell r="DG545">
            <v>395.6</v>
          </cell>
          <cell r="DH545">
            <v>5.4</v>
          </cell>
          <cell r="DI545" t="str">
            <v>&amp;^%</v>
          </cell>
          <cell r="DJ545" t="str">
            <v>&amp;^%</v>
          </cell>
          <cell r="DK545" t="str">
            <v>&amp;^%</v>
          </cell>
          <cell r="DL545" t="str">
            <v>&amp;^%</v>
          </cell>
          <cell r="DN545" t="str">
            <v>Anglesey</v>
          </cell>
          <cell r="DO545" t="str">
            <v>W06000001</v>
          </cell>
          <cell r="DP545">
            <v>4000</v>
          </cell>
          <cell r="DQ545">
            <v>19.399999999999999</v>
          </cell>
          <cell r="DR545">
            <v>37</v>
          </cell>
          <cell r="DS545">
            <v>4.4000000000000004</v>
          </cell>
          <cell r="DT545">
            <v>36</v>
          </cell>
          <cell r="DU545">
            <v>1.7</v>
          </cell>
          <cell r="DV545" t="str">
            <v>&amp;^%</v>
          </cell>
          <cell r="DW545" t="str">
            <v>&amp;^%</v>
          </cell>
          <cell r="DX545" t="str">
            <v>&amp;^%</v>
          </cell>
          <cell r="DY545" t="str">
            <v>&amp;^%</v>
          </cell>
          <cell r="EA545" t="str">
            <v>Anglesey</v>
          </cell>
          <cell r="EB545" t="str">
            <v>W06000001</v>
          </cell>
          <cell r="EC545" t="str">
            <v>&amp;^%</v>
          </cell>
          <cell r="ED545" t="str">
            <v>&amp;^%</v>
          </cell>
          <cell r="EE545">
            <v>16955</v>
          </cell>
          <cell r="EF545">
            <v>20</v>
          </cell>
          <cell r="EG545">
            <v>19444</v>
          </cell>
          <cell r="EH545">
            <v>8.6</v>
          </cell>
          <cell r="EI545" t="str">
            <v>&amp;^%</v>
          </cell>
          <cell r="EJ545" t="str">
            <v>&amp;^%</v>
          </cell>
          <cell r="EK545" t="str">
            <v>&amp;^%</v>
          </cell>
          <cell r="EL545" t="str">
            <v>&amp;^%</v>
          </cell>
          <cell r="EN545" t="str">
            <v>Anglesey</v>
          </cell>
          <cell r="EO545" t="str">
            <v>W06000001</v>
          </cell>
          <cell r="EP545">
            <v>4000</v>
          </cell>
          <cell r="EQ545">
            <v>19.399999999999999</v>
          </cell>
          <cell r="ER545">
            <v>9.8699999999999992</v>
          </cell>
          <cell r="ES545">
            <v>13</v>
          </cell>
          <cell r="ET545">
            <v>10.97</v>
          </cell>
          <cell r="EU545">
            <v>7.4</v>
          </cell>
          <cell r="EV545" t="str">
            <v>&amp;^%</v>
          </cell>
          <cell r="EW545" t="str">
            <v>&amp;^%</v>
          </cell>
          <cell r="EX545" t="str">
            <v>&amp;^%</v>
          </cell>
          <cell r="EY545" t="str">
            <v>&amp;^%</v>
          </cell>
          <cell r="FA545" t="str">
            <v>Anglesey</v>
          </cell>
          <cell r="FB545" t="str">
            <v>W06000001</v>
          </cell>
          <cell r="FC545">
            <v>4000</v>
          </cell>
          <cell r="FD545">
            <v>19.399999999999999</v>
          </cell>
          <cell r="FE545">
            <v>342.1</v>
          </cell>
          <cell r="FF545">
            <v>12</v>
          </cell>
          <cell r="FG545">
            <v>395.5</v>
          </cell>
          <cell r="FH545">
            <v>6.7</v>
          </cell>
          <cell r="FI545" t="str">
            <v>&amp;^%</v>
          </cell>
          <cell r="FJ545" t="str">
            <v>&amp;^%</v>
          </cell>
          <cell r="FK545" t="str">
            <v>&amp;^%</v>
          </cell>
          <cell r="FL545" t="str">
            <v>&amp;^%</v>
          </cell>
          <cell r="FN545" t="str">
            <v>Anglesey</v>
          </cell>
          <cell r="FO545" t="str">
            <v>W06000001</v>
          </cell>
          <cell r="FP545">
            <v>10000</v>
          </cell>
          <cell r="FQ545">
            <v>13.3</v>
          </cell>
          <cell r="FR545">
            <v>40</v>
          </cell>
          <cell r="FS545">
            <v>2.9</v>
          </cell>
          <cell r="FT545">
            <v>41.3</v>
          </cell>
          <cell r="FU545">
            <v>2.1</v>
          </cell>
          <cell r="FV545" t="str">
            <v>&amp;^%</v>
          </cell>
          <cell r="FW545" t="str">
            <v>&amp;^%</v>
          </cell>
          <cell r="FX545" t="str">
            <v>&amp;^%</v>
          </cell>
          <cell r="FY545" t="str">
            <v>&amp;^%</v>
          </cell>
          <cell r="GA545" t="str">
            <v>Anglesey</v>
          </cell>
          <cell r="GB545" t="str">
            <v>W06000001</v>
          </cell>
          <cell r="GC545">
            <v>9000</v>
          </cell>
          <cell r="GD545">
            <v>15.7</v>
          </cell>
          <cell r="GE545">
            <v>25966</v>
          </cell>
          <cell r="GF545">
            <v>10</v>
          </cell>
          <cell r="GG545">
            <v>27390</v>
          </cell>
          <cell r="GH545">
            <v>4.8</v>
          </cell>
          <cell r="GI545" t="str">
            <v>&amp;^%</v>
          </cell>
          <cell r="GJ545" t="str">
            <v>&amp;^%</v>
          </cell>
          <cell r="GK545" t="str">
            <v>&amp;^%</v>
          </cell>
          <cell r="GL545" t="str">
            <v>&amp;^%</v>
          </cell>
          <cell r="GN545" t="str">
            <v>Anglesey</v>
          </cell>
          <cell r="GO545" t="str">
            <v>W06000001</v>
          </cell>
          <cell r="GP545">
            <v>10000</v>
          </cell>
          <cell r="GQ545">
            <v>13.3</v>
          </cell>
          <cell r="GR545">
            <v>11.99</v>
          </cell>
          <cell r="GS545">
            <v>7.8</v>
          </cell>
          <cell r="GT545">
            <v>12.64</v>
          </cell>
          <cell r="GU545">
            <v>5.0999999999999996</v>
          </cell>
          <cell r="GV545" t="str">
            <v>&amp;^%</v>
          </cell>
          <cell r="GW545" t="str">
            <v>&amp;^%</v>
          </cell>
          <cell r="GX545" t="str">
            <v>&amp;^%</v>
          </cell>
          <cell r="GY545" t="str">
            <v>&amp;^%</v>
          </cell>
        </row>
        <row r="546">
          <cell r="A546" t="str">
            <v>Gwynedd</v>
          </cell>
          <cell r="B546" t="str">
            <v>W06000002</v>
          </cell>
          <cell r="C546">
            <v>16000</v>
          </cell>
          <cell r="D546">
            <v>10.4</v>
          </cell>
          <cell r="E546">
            <v>406.9</v>
          </cell>
          <cell r="F546">
            <v>6</v>
          </cell>
          <cell r="G546">
            <v>445.9</v>
          </cell>
          <cell r="H546">
            <v>5</v>
          </cell>
          <cell r="I546">
            <v>254.8</v>
          </cell>
          <cell r="J546">
            <v>6.2</v>
          </cell>
          <cell r="K546" t="str">
            <v>&amp;^%</v>
          </cell>
          <cell r="L546" t="str">
            <v>&amp;^%</v>
          </cell>
          <cell r="N546" t="str">
            <v>Gwynedd</v>
          </cell>
          <cell r="O546" t="str">
            <v>W06000002</v>
          </cell>
          <cell r="P546">
            <v>28000</v>
          </cell>
          <cell r="Q546">
            <v>7.7</v>
          </cell>
          <cell r="R546">
            <v>37</v>
          </cell>
          <cell r="S546">
            <v>0.4</v>
          </cell>
          <cell r="T546">
            <v>38</v>
          </cell>
          <cell r="U546">
            <v>1</v>
          </cell>
          <cell r="V546">
            <v>32.5</v>
          </cell>
          <cell r="W546">
            <v>2</v>
          </cell>
          <cell r="X546" t="str">
            <v>&amp;^%</v>
          </cell>
          <cell r="Y546" t="str">
            <v>&amp;^%</v>
          </cell>
          <cell r="AA546" t="str">
            <v>Gwynedd</v>
          </cell>
          <cell r="AB546" t="str">
            <v>W06000002</v>
          </cell>
          <cell r="AC546">
            <v>25000</v>
          </cell>
          <cell r="AD546">
            <v>9.1</v>
          </cell>
          <cell r="AE546">
            <v>21485</v>
          </cell>
          <cell r="AF546">
            <v>6.5</v>
          </cell>
          <cell r="AG546">
            <v>23384</v>
          </cell>
          <cell r="AH546">
            <v>4.4000000000000004</v>
          </cell>
          <cell r="AI546">
            <v>12627</v>
          </cell>
          <cell r="AJ546">
            <v>7.2</v>
          </cell>
          <cell r="AK546" t="str">
            <v>&amp;^%</v>
          </cell>
          <cell r="AL546" t="str">
            <v>&amp;^%</v>
          </cell>
          <cell r="AN546" t="str">
            <v>Gwynedd</v>
          </cell>
          <cell r="AO546" t="str">
            <v>W06000002</v>
          </cell>
          <cell r="AP546">
            <v>28000</v>
          </cell>
          <cell r="AQ546">
            <v>7.7</v>
          </cell>
          <cell r="AR546">
            <v>10.11</v>
          </cell>
          <cell r="AS546">
            <v>5.7</v>
          </cell>
          <cell r="AT546">
            <v>11.64</v>
          </cell>
          <cell r="AU546">
            <v>4</v>
          </cell>
          <cell r="AV546">
            <v>6.47</v>
          </cell>
          <cell r="AW546">
            <v>1.9</v>
          </cell>
          <cell r="AX546" t="str">
            <v>&amp;^%</v>
          </cell>
          <cell r="AY546" t="str">
            <v>&amp;^%</v>
          </cell>
          <cell r="BA546" t="str">
            <v>Gwynedd</v>
          </cell>
          <cell r="BB546" t="str">
            <v>W06000002</v>
          </cell>
          <cell r="BC546">
            <v>28000</v>
          </cell>
          <cell r="BD546">
            <v>7.7</v>
          </cell>
          <cell r="BE546">
            <v>398.9</v>
          </cell>
          <cell r="BF546">
            <v>4.7</v>
          </cell>
          <cell r="BG546">
            <v>442.8</v>
          </cell>
          <cell r="BH546">
            <v>3.8</v>
          </cell>
          <cell r="BI546">
            <v>239.6</v>
          </cell>
          <cell r="BJ546">
            <v>3.8</v>
          </cell>
          <cell r="BK546" t="str">
            <v>&amp;^%</v>
          </cell>
          <cell r="BL546" t="str">
            <v>&amp;^%</v>
          </cell>
          <cell r="BN546" t="str">
            <v>Gwynedd</v>
          </cell>
          <cell r="BO546" t="str">
            <v>W06000002</v>
          </cell>
          <cell r="BP546">
            <v>45000</v>
          </cell>
          <cell r="BQ546">
            <v>6</v>
          </cell>
          <cell r="BR546">
            <v>35</v>
          </cell>
          <cell r="BS546">
            <v>3</v>
          </cell>
          <cell r="BT546">
            <v>30.2</v>
          </cell>
          <cell r="BU546">
            <v>2.4</v>
          </cell>
          <cell r="BV546">
            <v>11.9</v>
          </cell>
          <cell r="BW546">
            <v>16</v>
          </cell>
          <cell r="BX546" t="str">
            <v>&amp;^%</v>
          </cell>
          <cell r="BY546" t="str">
            <v>&amp;^%</v>
          </cell>
          <cell r="CA546" t="str">
            <v>Gwynedd</v>
          </cell>
          <cell r="CB546" t="str">
            <v>W06000002</v>
          </cell>
          <cell r="CC546">
            <v>40000</v>
          </cell>
          <cell r="CD546">
            <v>7.1</v>
          </cell>
          <cell r="CE546">
            <v>16385</v>
          </cell>
          <cell r="CF546">
            <v>7.7</v>
          </cell>
          <cell r="CG546">
            <v>18236</v>
          </cell>
          <cell r="CH546">
            <v>4.5999999999999996</v>
          </cell>
          <cell r="CI546">
            <v>5842</v>
          </cell>
          <cell r="CJ546">
            <v>17</v>
          </cell>
          <cell r="CK546" t="str">
            <v>&amp;^%</v>
          </cell>
          <cell r="CL546" t="str">
            <v>&amp;^%</v>
          </cell>
          <cell r="CN546" t="str">
            <v>Gwynedd</v>
          </cell>
          <cell r="CO546" t="str">
            <v>W06000002</v>
          </cell>
          <cell r="CP546">
            <v>45000</v>
          </cell>
          <cell r="CQ546">
            <v>6</v>
          </cell>
          <cell r="CR546">
            <v>8.9499999999999993</v>
          </cell>
          <cell r="CS546">
            <v>5.2</v>
          </cell>
          <cell r="CT546">
            <v>11.19</v>
          </cell>
          <cell r="CU546">
            <v>3.4</v>
          </cell>
          <cell r="CV546">
            <v>6.25</v>
          </cell>
          <cell r="CW546">
            <v>1.6</v>
          </cell>
          <cell r="CX546" t="str">
            <v>&amp;^%</v>
          </cell>
          <cell r="CY546" t="str">
            <v>&amp;^%</v>
          </cell>
          <cell r="DA546" t="str">
            <v>Gwynedd</v>
          </cell>
          <cell r="DB546" t="str">
            <v>W06000002</v>
          </cell>
          <cell r="DC546">
            <v>45000</v>
          </cell>
          <cell r="DD546">
            <v>6</v>
          </cell>
          <cell r="DE546">
            <v>303.5</v>
          </cell>
          <cell r="DF546">
            <v>6.8</v>
          </cell>
          <cell r="DG546">
            <v>337.6</v>
          </cell>
          <cell r="DH546">
            <v>4.0999999999999996</v>
          </cell>
          <cell r="DI546">
            <v>91.4</v>
          </cell>
          <cell r="DJ546">
            <v>14</v>
          </cell>
          <cell r="DK546" t="str">
            <v>&amp;^%</v>
          </cell>
          <cell r="DL546" t="str">
            <v>&amp;^%</v>
          </cell>
          <cell r="DN546" t="str">
            <v>Gwynedd</v>
          </cell>
          <cell r="DO546" t="str">
            <v>W06000002</v>
          </cell>
          <cell r="DP546">
            <v>12000</v>
          </cell>
          <cell r="DQ546">
            <v>11.4</v>
          </cell>
          <cell r="DR546">
            <v>36.200000000000003</v>
          </cell>
          <cell r="DS546">
            <v>1.4</v>
          </cell>
          <cell r="DT546">
            <v>36.1</v>
          </cell>
          <cell r="DU546">
            <v>1.2</v>
          </cell>
          <cell r="DV546">
            <v>32</v>
          </cell>
          <cell r="DW546">
            <v>3.7</v>
          </cell>
          <cell r="DX546" t="str">
            <v>&amp;^%</v>
          </cell>
          <cell r="DY546" t="str">
            <v>&amp;^%</v>
          </cell>
          <cell r="EA546" t="str">
            <v>Gwynedd</v>
          </cell>
          <cell r="EB546" t="str">
            <v>W06000002</v>
          </cell>
          <cell r="EC546">
            <v>11000</v>
          </cell>
          <cell r="ED546">
            <v>13.2</v>
          </cell>
          <cell r="EE546">
            <v>18668</v>
          </cell>
          <cell r="EF546">
            <v>11</v>
          </cell>
          <cell r="EG546">
            <v>22746</v>
          </cell>
          <cell r="EH546">
            <v>6.8</v>
          </cell>
          <cell r="EI546" t="str">
            <v>&amp;^%</v>
          </cell>
          <cell r="EJ546" t="str">
            <v>&amp;^%</v>
          </cell>
          <cell r="EK546" t="str">
            <v>&amp;^%</v>
          </cell>
          <cell r="EL546" t="str">
            <v>&amp;^%</v>
          </cell>
          <cell r="EN546" t="str">
            <v>Gwynedd</v>
          </cell>
          <cell r="EO546" t="str">
            <v>W06000002</v>
          </cell>
          <cell r="EP546">
            <v>12000</v>
          </cell>
          <cell r="EQ546">
            <v>11.4</v>
          </cell>
          <cell r="ER546">
            <v>10.11</v>
          </cell>
          <cell r="ES546">
            <v>11</v>
          </cell>
          <cell r="ET546">
            <v>12.15</v>
          </cell>
          <cell r="EU546">
            <v>6</v>
          </cell>
          <cell r="EV546">
            <v>6.47</v>
          </cell>
          <cell r="EW546">
            <v>5.5</v>
          </cell>
          <cell r="EX546" t="str">
            <v>&amp;^%</v>
          </cell>
          <cell r="EY546" t="str">
            <v>&amp;^%</v>
          </cell>
          <cell r="FA546" t="str">
            <v>Gwynedd</v>
          </cell>
          <cell r="FB546" t="str">
            <v>W06000002</v>
          </cell>
          <cell r="FC546">
            <v>12000</v>
          </cell>
          <cell r="FD546">
            <v>11.4</v>
          </cell>
          <cell r="FE546">
            <v>361.3</v>
          </cell>
          <cell r="FF546">
            <v>11</v>
          </cell>
          <cell r="FG546">
            <v>438.7</v>
          </cell>
          <cell r="FH546">
            <v>5.7</v>
          </cell>
          <cell r="FI546">
            <v>227.7</v>
          </cell>
          <cell r="FJ546">
            <v>4.3</v>
          </cell>
          <cell r="FK546" t="str">
            <v>&amp;^%</v>
          </cell>
          <cell r="FL546" t="str">
            <v>&amp;^%</v>
          </cell>
          <cell r="FN546" t="str">
            <v>Gwynedd</v>
          </cell>
          <cell r="FO546" t="str">
            <v>W06000002</v>
          </cell>
          <cell r="FP546">
            <v>16000</v>
          </cell>
          <cell r="FQ546">
            <v>10.4</v>
          </cell>
          <cell r="FR546">
            <v>37.5</v>
          </cell>
          <cell r="FS546">
            <v>2</v>
          </cell>
          <cell r="FT546">
            <v>39.5</v>
          </cell>
          <cell r="FU546">
            <v>1.3</v>
          </cell>
          <cell r="FV546">
            <v>35</v>
          </cell>
          <cell r="FW546">
            <v>2.8</v>
          </cell>
          <cell r="FX546" t="str">
            <v>&amp;^%</v>
          </cell>
          <cell r="FY546" t="str">
            <v>&amp;^%</v>
          </cell>
          <cell r="GA546" t="str">
            <v>Gwynedd</v>
          </cell>
          <cell r="GB546" t="str">
            <v>W06000002</v>
          </cell>
          <cell r="GC546">
            <v>14000</v>
          </cell>
          <cell r="GD546">
            <v>12.4</v>
          </cell>
          <cell r="GE546">
            <v>22891</v>
          </cell>
          <cell r="GF546">
            <v>7.1</v>
          </cell>
          <cell r="GG546">
            <v>23896</v>
          </cell>
          <cell r="GH546">
            <v>5.7</v>
          </cell>
          <cell r="GI546">
            <v>12875</v>
          </cell>
          <cell r="GJ546">
            <v>13</v>
          </cell>
          <cell r="GK546" t="str">
            <v>&amp;^%</v>
          </cell>
          <cell r="GL546" t="str">
            <v>&amp;^%</v>
          </cell>
          <cell r="GN546" t="str">
            <v>Gwynedd</v>
          </cell>
          <cell r="GO546" t="str">
            <v>W06000002</v>
          </cell>
          <cell r="GP546">
            <v>16000</v>
          </cell>
          <cell r="GQ546">
            <v>10.4</v>
          </cell>
          <cell r="GR546">
            <v>10.050000000000001</v>
          </cell>
          <cell r="GS546">
            <v>7.1</v>
          </cell>
          <cell r="GT546">
            <v>11.28</v>
          </cell>
          <cell r="GU546">
            <v>5.3</v>
          </cell>
          <cell r="GV546">
            <v>6.47</v>
          </cell>
          <cell r="GW546">
            <v>2.5</v>
          </cell>
          <cell r="GX546" t="str">
            <v>&amp;^%</v>
          </cell>
          <cell r="GY546" t="str">
            <v>&amp;^%</v>
          </cell>
        </row>
        <row r="547">
          <cell r="A547" t="str">
            <v>Conwy</v>
          </cell>
          <cell r="B547" t="str">
            <v>W06000003</v>
          </cell>
          <cell r="C547">
            <v>13000</v>
          </cell>
          <cell r="D547">
            <v>11.6</v>
          </cell>
          <cell r="E547">
            <v>503.9</v>
          </cell>
          <cell r="F547">
            <v>13</v>
          </cell>
          <cell r="G547">
            <v>564.9</v>
          </cell>
          <cell r="H547">
            <v>5.3</v>
          </cell>
          <cell r="I547">
            <v>264.10000000000002</v>
          </cell>
          <cell r="J547">
            <v>6.7</v>
          </cell>
          <cell r="K547" t="str">
            <v>&amp;^%</v>
          </cell>
          <cell r="L547" t="str">
            <v>&amp;^%</v>
          </cell>
          <cell r="N547" t="str">
            <v>Conwy</v>
          </cell>
          <cell r="O547" t="str">
            <v>W06000003</v>
          </cell>
          <cell r="P547">
            <v>24000</v>
          </cell>
          <cell r="Q547">
            <v>8.5</v>
          </cell>
          <cell r="R547">
            <v>37</v>
          </cell>
          <cell r="S547">
            <v>1.6</v>
          </cell>
          <cell r="T547">
            <v>38.200000000000003</v>
          </cell>
          <cell r="U547">
            <v>1.5</v>
          </cell>
          <cell r="V547">
            <v>32.5</v>
          </cell>
          <cell r="W547">
            <v>2.4</v>
          </cell>
          <cell r="X547" t="str">
            <v>&amp;^%</v>
          </cell>
          <cell r="Y547" t="str">
            <v>&amp;^%</v>
          </cell>
          <cell r="AA547" t="str">
            <v>Conwy</v>
          </cell>
          <cell r="AB547" t="str">
            <v>W06000003</v>
          </cell>
          <cell r="AC547">
            <v>22000</v>
          </cell>
          <cell r="AD547">
            <v>9.9</v>
          </cell>
          <cell r="AE547">
            <v>23275</v>
          </cell>
          <cell r="AF547">
            <v>11</v>
          </cell>
          <cell r="AG547">
            <v>26808</v>
          </cell>
          <cell r="AH547">
            <v>4.8</v>
          </cell>
          <cell r="AI547">
            <v>12522</v>
          </cell>
          <cell r="AJ547">
            <v>5.2</v>
          </cell>
          <cell r="AK547" t="str">
            <v>&amp;^%</v>
          </cell>
          <cell r="AL547" t="str">
            <v>&amp;^%</v>
          </cell>
          <cell r="AN547" t="str">
            <v>Conwy</v>
          </cell>
          <cell r="AO547" t="str">
            <v>W06000003</v>
          </cell>
          <cell r="AP547">
            <v>24000</v>
          </cell>
          <cell r="AQ547">
            <v>8.5</v>
          </cell>
          <cell r="AR547">
            <v>11.96</v>
          </cell>
          <cell r="AS547">
            <v>9.3000000000000007</v>
          </cell>
          <cell r="AT547">
            <v>13.77</v>
          </cell>
          <cell r="AU547">
            <v>4.2</v>
          </cell>
          <cell r="AV547">
            <v>6.82</v>
          </cell>
          <cell r="AW547">
            <v>4.5</v>
          </cell>
          <cell r="AX547" t="str">
            <v>&amp;^%</v>
          </cell>
          <cell r="AY547" t="str">
            <v>&amp;^%</v>
          </cell>
          <cell r="BA547" t="str">
            <v>Conwy</v>
          </cell>
          <cell r="BB547" t="str">
            <v>W06000003</v>
          </cell>
          <cell r="BC547">
            <v>24000</v>
          </cell>
          <cell r="BD547">
            <v>8.5</v>
          </cell>
          <cell r="BE547">
            <v>454</v>
          </cell>
          <cell r="BF547">
            <v>10</v>
          </cell>
          <cell r="BG547">
            <v>526.1</v>
          </cell>
          <cell r="BH547">
            <v>4.2</v>
          </cell>
          <cell r="BI547">
            <v>255.7</v>
          </cell>
          <cell r="BJ547">
            <v>3.9</v>
          </cell>
          <cell r="BK547" t="str">
            <v>&amp;^%</v>
          </cell>
          <cell r="BL547" t="str">
            <v>&amp;^%</v>
          </cell>
          <cell r="BN547" t="str">
            <v>Conwy</v>
          </cell>
          <cell r="BO547" t="str">
            <v>W06000003</v>
          </cell>
          <cell r="BP547">
            <v>37000</v>
          </cell>
          <cell r="BQ547">
            <v>6.7</v>
          </cell>
          <cell r="BR547">
            <v>35</v>
          </cell>
          <cell r="BS547">
            <v>3.3</v>
          </cell>
          <cell r="BT547">
            <v>31.3</v>
          </cell>
          <cell r="BU547">
            <v>2.5</v>
          </cell>
          <cell r="BV547">
            <v>14.3</v>
          </cell>
          <cell r="BW547">
            <v>13</v>
          </cell>
          <cell r="BX547" t="str">
            <v>&amp;^%</v>
          </cell>
          <cell r="BY547" t="str">
            <v>&amp;^%</v>
          </cell>
          <cell r="CA547" t="str">
            <v>Conwy</v>
          </cell>
          <cell r="CB547" t="str">
            <v>W06000003</v>
          </cell>
          <cell r="CC547">
            <v>33000</v>
          </cell>
          <cell r="CD547">
            <v>10.5</v>
          </cell>
          <cell r="CE547">
            <v>15939</v>
          </cell>
          <cell r="CF547">
            <v>19</v>
          </cell>
          <cell r="CG547">
            <v>20505</v>
          </cell>
          <cell r="CH547">
            <v>7.3</v>
          </cell>
          <cell r="CI547" t="str">
            <v>&amp;^%</v>
          </cell>
          <cell r="CJ547" t="str">
            <v>&amp;^%</v>
          </cell>
          <cell r="CK547" t="str">
            <v>&amp;^%</v>
          </cell>
          <cell r="CL547" t="str">
            <v>&amp;^%</v>
          </cell>
          <cell r="CN547" t="str">
            <v>Conwy</v>
          </cell>
          <cell r="CO547" t="str">
            <v>W06000003</v>
          </cell>
          <cell r="CP547">
            <v>37000</v>
          </cell>
          <cell r="CQ547">
            <v>6.7</v>
          </cell>
          <cell r="CR547">
            <v>9.06</v>
          </cell>
          <cell r="CS547">
            <v>6.3</v>
          </cell>
          <cell r="CT547">
            <v>12.72</v>
          </cell>
          <cell r="CU547">
            <v>3.9</v>
          </cell>
          <cell r="CV547">
            <v>6.11</v>
          </cell>
          <cell r="CW547">
            <v>1</v>
          </cell>
          <cell r="CX547" t="str">
            <v>&amp;^%</v>
          </cell>
          <cell r="CY547" t="str">
            <v>&amp;^%</v>
          </cell>
          <cell r="DA547" t="str">
            <v>Conwy</v>
          </cell>
          <cell r="DB547" t="str">
            <v>W06000003</v>
          </cell>
          <cell r="DC547">
            <v>37000</v>
          </cell>
          <cell r="DD547">
            <v>6.7</v>
          </cell>
          <cell r="DE547">
            <v>322.89999999999998</v>
          </cell>
          <cell r="DF547">
            <v>8.8000000000000007</v>
          </cell>
          <cell r="DG547">
            <v>398.5</v>
          </cell>
          <cell r="DH547">
            <v>4.8</v>
          </cell>
          <cell r="DI547">
            <v>101.3</v>
          </cell>
          <cell r="DJ547">
            <v>15</v>
          </cell>
          <cell r="DK547" t="str">
            <v>&amp;^%</v>
          </cell>
          <cell r="DL547" t="str">
            <v>&amp;^%</v>
          </cell>
          <cell r="DN547" t="str">
            <v>Conwy</v>
          </cell>
          <cell r="DO547" t="str">
            <v>W06000003</v>
          </cell>
          <cell r="DP547">
            <v>10000</v>
          </cell>
          <cell r="DQ547">
            <v>12.5</v>
          </cell>
          <cell r="DR547">
            <v>37</v>
          </cell>
          <cell r="DS547">
            <v>1.4</v>
          </cell>
          <cell r="DT547">
            <v>36.9</v>
          </cell>
          <cell r="DU547">
            <v>2.7</v>
          </cell>
          <cell r="DV547" t="str">
            <v>&amp;^%</v>
          </cell>
          <cell r="DW547" t="str">
            <v>&amp;^%</v>
          </cell>
          <cell r="DX547" t="str">
            <v>&amp;^%</v>
          </cell>
          <cell r="DY547" t="str">
            <v>&amp;^%</v>
          </cell>
          <cell r="EA547" t="str">
            <v>Conwy</v>
          </cell>
          <cell r="EB547" t="str">
            <v>W06000003</v>
          </cell>
          <cell r="EC547">
            <v>10000</v>
          </cell>
          <cell r="ED547">
            <v>14.1</v>
          </cell>
          <cell r="EE547">
            <v>18424</v>
          </cell>
          <cell r="EF547">
            <v>19</v>
          </cell>
          <cell r="EG547">
            <v>23572</v>
          </cell>
          <cell r="EH547">
            <v>7.3</v>
          </cell>
          <cell r="EI547" t="str">
            <v>&amp;^%</v>
          </cell>
          <cell r="EJ547" t="str">
            <v>&amp;^%</v>
          </cell>
          <cell r="EK547" t="str">
            <v>&amp;^%</v>
          </cell>
          <cell r="EL547" t="str">
            <v>&amp;^%</v>
          </cell>
          <cell r="EN547" t="str">
            <v>Conwy</v>
          </cell>
          <cell r="EO547" t="str">
            <v>W06000003</v>
          </cell>
          <cell r="EP547">
            <v>10000</v>
          </cell>
          <cell r="EQ547">
            <v>12.5</v>
          </cell>
          <cell r="ER547">
            <v>10.5</v>
          </cell>
          <cell r="ES547">
            <v>13</v>
          </cell>
          <cell r="ET547">
            <v>12.89</v>
          </cell>
          <cell r="EU547">
            <v>6.8</v>
          </cell>
          <cell r="EV547">
            <v>6.47</v>
          </cell>
          <cell r="EW547">
            <v>6.2</v>
          </cell>
          <cell r="EX547" t="str">
            <v>&amp;^%</v>
          </cell>
          <cell r="EY547" t="str">
            <v>&amp;^%</v>
          </cell>
          <cell r="FA547" t="str">
            <v>Conwy</v>
          </cell>
          <cell r="FB547" t="str">
            <v>W06000003</v>
          </cell>
          <cell r="FC547">
            <v>10000</v>
          </cell>
          <cell r="FD547">
            <v>12.5</v>
          </cell>
          <cell r="FE547">
            <v>397.6</v>
          </cell>
          <cell r="FF547">
            <v>13</v>
          </cell>
          <cell r="FG547">
            <v>476.2</v>
          </cell>
          <cell r="FH547">
            <v>6.7</v>
          </cell>
          <cell r="FI547">
            <v>238.1</v>
          </cell>
          <cell r="FJ547">
            <v>5.9</v>
          </cell>
          <cell r="FK547" t="str">
            <v>&amp;^%</v>
          </cell>
          <cell r="FL547" t="str">
            <v>&amp;^%</v>
          </cell>
          <cell r="FN547" t="str">
            <v>Conwy</v>
          </cell>
          <cell r="FO547" t="str">
            <v>W06000003</v>
          </cell>
          <cell r="FP547">
            <v>13000</v>
          </cell>
          <cell r="FQ547">
            <v>11.6</v>
          </cell>
          <cell r="FR547">
            <v>37.5</v>
          </cell>
          <cell r="FS547">
            <v>2.1</v>
          </cell>
          <cell r="FT547">
            <v>39.200000000000003</v>
          </cell>
          <cell r="FU547">
            <v>1.5</v>
          </cell>
          <cell r="FV547">
            <v>33.700000000000003</v>
          </cell>
          <cell r="FW547">
            <v>6</v>
          </cell>
          <cell r="FX547" t="str">
            <v>&amp;^%</v>
          </cell>
          <cell r="FY547" t="str">
            <v>&amp;^%</v>
          </cell>
          <cell r="GA547" t="str">
            <v>Conwy</v>
          </cell>
          <cell r="GB547" t="str">
            <v>W06000003</v>
          </cell>
          <cell r="GC547">
            <v>12000</v>
          </cell>
          <cell r="GD547">
            <v>13.8</v>
          </cell>
          <cell r="GE547">
            <v>27266</v>
          </cell>
          <cell r="GF547">
            <v>13</v>
          </cell>
          <cell r="GG547">
            <v>29517</v>
          </cell>
          <cell r="GH547">
            <v>6.1</v>
          </cell>
          <cell r="GI547">
            <v>13599</v>
          </cell>
          <cell r="GJ547">
            <v>12</v>
          </cell>
          <cell r="GK547" t="str">
            <v>&amp;^%</v>
          </cell>
          <cell r="GL547" t="str">
            <v>&amp;^%</v>
          </cell>
          <cell r="GN547" t="str">
            <v>Conwy</v>
          </cell>
          <cell r="GO547" t="str">
            <v>W06000003</v>
          </cell>
          <cell r="GP547">
            <v>13000</v>
          </cell>
          <cell r="GQ547">
            <v>11.6</v>
          </cell>
          <cell r="GR547">
            <v>12.99</v>
          </cell>
          <cell r="GS547">
            <v>12</v>
          </cell>
          <cell r="GT547">
            <v>14.42</v>
          </cell>
          <cell r="GU547">
            <v>5.3</v>
          </cell>
          <cell r="GV547">
            <v>7.09</v>
          </cell>
          <cell r="GW547">
            <v>5.0999999999999996</v>
          </cell>
          <cell r="GX547" t="str">
            <v>&amp;^%</v>
          </cell>
          <cell r="GY547" t="str">
            <v>&amp;^%</v>
          </cell>
        </row>
        <row r="548">
          <cell r="A548" t="str">
            <v>Denbighshire</v>
          </cell>
          <cell r="B548" t="str">
            <v>W06000004</v>
          </cell>
          <cell r="C548">
            <v>12000</v>
          </cell>
          <cell r="D548">
            <v>12.2</v>
          </cell>
          <cell r="E548">
            <v>454.4</v>
          </cell>
          <cell r="F548">
            <v>10</v>
          </cell>
          <cell r="G548">
            <v>520.4</v>
          </cell>
          <cell r="H548">
            <v>5.5</v>
          </cell>
          <cell r="I548">
            <v>292.89999999999998</v>
          </cell>
          <cell r="J548">
            <v>8.1999999999999993</v>
          </cell>
          <cell r="K548" t="str">
            <v>&amp;^%</v>
          </cell>
          <cell r="L548" t="str">
            <v>&amp;^%</v>
          </cell>
          <cell r="N548" t="str">
            <v>Denbighshire</v>
          </cell>
          <cell r="O548" t="str">
            <v>W06000004</v>
          </cell>
          <cell r="P548">
            <v>26000</v>
          </cell>
          <cell r="Q548">
            <v>8</v>
          </cell>
          <cell r="R548">
            <v>37.5</v>
          </cell>
          <cell r="S548">
            <v>1.7</v>
          </cell>
          <cell r="T548">
            <v>38.4</v>
          </cell>
          <cell r="U548">
            <v>1.4</v>
          </cell>
          <cell r="V548">
            <v>30.1</v>
          </cell>
          <cell r="W548">
            <v>6.1</v>
          </cell>
          <cell r="X548" t="str">
            <v>&amp;^%</v>
          </cell>
          <cell r="Y548" t="str">
            <v>&amp;^%</v>
          </cell>
          <cell r="AA548" t="str">
            <v>Denbighshire</v>
          </cell>
          <cell r="AB548" t="str">
            <v>W06000004</v>
          </cell>
          <cell r="AC548">
            <v>24000</v>
          </cell>
          <cell r="AD548">
            <v>9.3000000000000007</v>
          </cell>
          <cell r="AE548">
            <v>23302</v>
          </cell>
          <cell r="AF548">
            <v>8.5</v>
          </cell>
          <cell r="AG548">
            <v>25678</v>
          </cell>
          <cell r="AH548">
            <v>4.0999999999999996</v>
          </cell>
          <cell r="AI548">
            <v>13585</v>
          </cell>
          <cell r="AJ548">
            <v>9.5</v>
          </cell>
          <cell r="AK548" t="str">
            <v>&amp;^%</v>
          </cell>
          <cell r="AL548" t="str">
            <v>&amp;^%</v>
          </cell>
          <cell r="AN548" t="str">
            <v>Denbighshire</v>
          </cell>
          <cell r="AO548" t="str">
            <v>W06000004</v>
          </cell>
          <cell r="AP548">
            <v>26000</v>
          </cell>
          <cell r="AQ548">
            <v>8</v>
          </cell>
          <cell r="AR548">
            <v>12.1</v>
          </cell>
          <cell r="AS548">
            <v>8.5</v>
          </cell>
          <cell r="AT548">
            <v>13.26</v>
          </cell>
          <cell r="AU548">
            <v>3.7</v>
          </cell>
          <cell r="AV548">
            <v>7.05</v>
          </cell>
          <cell r="AW548">
            <v>4</v>
          </cell>
          <cell r="AX548" t="str">
            <v>&amp;^%</v>
          </cell>
          <cell r="AY548" t="str">
            <v>&amp;^%</v>
          </cell>
          <cell r="BA548" t="str">
            <v>Denbighshire</v>
          </cell>
          <cell r="BB548" t="str">
            <v>W06000004</v>
          </cell>
          <cell r="BC548">
            <v>26000</v>
          </cell>
          <cell r="BD548">
            <v>8</v>
          </cell>
          <cell r="BE548">
            <v>456.7</v>
          </cell>
          <cell r="BF548">
            <v>6.8</v>
          </cell>
          <cell r="BG548">
            <v>509.7</v>
          </cell>
          <cell r="BH548">
            <v>3.4</v>
          </cell>
          <cell r="BI548">
            <v>287.5</v>
          </cell>
          <cell r="BJ548">
            <v>4.3</v>
          </cell>
          <cell r="BK548" t="str">
            <v>&amp;^%</v>
          </cell>
          <cell r="BL548" t="str">
            <v>&amp;^%</v>
          </cell>
          <cell r="BN548" t="str">
            <v>Denbighshire</v>
          </cell>
          <cell r="BO548" t="str">
            <v>W06000004</v>
          </cell>
          <cell r="BP548">
            <v>39000</v>
          </cell>
          <cell r="BQ548">
            <v>6.5</v>
          </cell>
          <cell r="BR548">
            <v>35.9</v>
          </cell>
          <cell r="BS548">
            <v>5.2</v>
          </cell>
          <cell r="BT548">
            <v>31.8</v>
          </cell>
          <cell r="BU548">
            <v>2.4</v>
          </cell>
          <cell r="BV548">
            <v>14.6</v>
          </cell>
          <cell r="BW548">
            <v>11</v>
          </cell>
          <cell r="BX548" t="str">
            <v>&amp;^%</v>
          </cell>
          <cell r="BY548" t="str">
            <v>&amp;^%</v>
          </cell>
          <cell r="CA548" t="str">
            <v>Denbighshire</v>
          </cell>
          <cell r="CB548" t="str">
            <v>W06000004</v>
          </cell>
          <cell r="CC548">
            <v>35000</v>
          </cell>
          <cell r="CD548">
            <v>7.6</v>
          </cell>
          <cell r="CE548">
            <v>19387</v>
          </cell>
          <cell r="CF548">
            <v>8.9</v>
          </cell>
          <cell r="CG548">
            <v>21002</v>
          </cell>
          <cell r="CH548">
            <v>4.5999999999999996</v>
          </cell>
          <cell r="CI548">
            <v>6458</v>
          </cell>
          <cell r="CJ548">
            <v>13</v>
          </cell>
          <cell r="CK548" t="str">
            <v>&amp;^%</v>
          </cell>
          <cell r="CL548" t="str">
            <v>&amp;^%</v>
          </cell>
          <cell r="CN548" t="str">
            <v>Denbighshire</v>
          </cell>
          <cell r="CO548" t="str">
            <v>W06000004</v>
          </cell>
          <cell r="CP548">
            <v>39000</v>
          </cell>
          <cell r="CQ548">
            <v>6.5</v>
          </cell>
          <cell r="CR548">
            <v>10.46</v>
          </cell>
          <cell r="CS548">
            <v>6.8</v>
          </cell>
          <cell r="CT548">
            <v>12.7</v>
          </cell>
          <cell r="CU548">
            <v>3.2</v>
          </cell>
          <cell r="CV548">
            <v>6.32</v>
          </cell>
          <cell r="CW548">
            <v>1.8</v>
          </cell>
          <cell r="CX548" t="str">
            <v>&amp;^%</v>
          </cell>
          <cell r="CY548" t="str">
            <v>&amp;^%</v>
          </cell>
          <cell r="DA548" t="str">
            <v>Denbighshire</v>
          </cell>
          <cell r="DB548" t="str">
            <v>W06000004</v>
          </cell>
          <cell r="DC548">
            <v>39000</v>
          </cell>
          <cell r="DD548">
            <v>6.5</v>
          </cell>
          <cell r="DE548">
            <v>364.6</v>
          </cell>
          <cell r="DF548">
            <v>8.1999999999999993</v>
          </cell>
          <cell r="DG548">
            <v>403.8</v>
          </cell>
          <cell r="DH548">
            <v>4</v>
          </cell>
          <cell r="DI548">
            <v>110.6</v>
          </cell>
          <cell r="DJ548">
            <v>13</v>
          </cell>
          <cell r="DK548" t="str">
            <v>&amp;^%</v>
          </cell>
          <cell r="DL548" t="str">
            <v>&amp;^%</v>
          </cell>
          <cell r="DN548" t="str">
            <v>Denbighshire</v>
          </cell>
          <cell r="DO548" t="str">
            <v>W06000004</v>
          </cell>
          <cell r="DP548">
            <v>14000</v>
          </cell>
          <cell r="DQ548">
            <v>10.6</v>
          </cell>
          <cell r="DR548">
            <v>37.5</v>
          </cell>
          <cell r="DS548">
            <v>1.5</v>
          </cell>
          <cell r="DT548">
            <v>37.1</v>
          </cell>
          <cell r="DU548">
            <v>1.9</v>
          </cell>
          <cell r="DV548">
            <v>30.1</v>
          </cell>
          <cell r="DW548">
            <v>3.9</v>
          </cell>
          <cell r="DX548" t="str">
            <v>&amp;^%</v>
          </cell>
          <cell r="DY548" t="str">
            <v>&amp;^%</v>
          </cell>
          <cell r="EA548" t="str">
            <v>Denbighshire</v>
          </cell>
          <cell r="EB548" t="str">
            <v>W06000004</v>
          </cell>
          <cell r="EC548">
            <v>13000</v>
          </cell>
          <cell r="ED548">
            <v>12.2</v>
          </cell>
          <cell r="EE548">
            <v>22837</v>
          </cell>
          <cell r="EF548">
            <v>13</v>
          </cell>
          <cell r="EG548">
            <v>24657</v>
          </cell>
          <cell r="EH548">
            <v>5.4</v>
          </cell>
          <cell r="EI548" t="str">
            <v>&amp;^%</v>
          </cell>
          <cell r="EJ548" t="str">
            <v>&amp;^%</v>
          </cell>
          <cell r="EK548" t="str">
            <v>&amp;^%</v>
          </cell>
          <cell r="EL548" t="str">
            <v>&amp;^%</v>
          </cell>
          <cell r="EN548" t="str">
            <v>Denbighshire</v>
          </cell>
          <cell r="EO548" t="str">
            <v>W06000004</v>
          </cell>
          <cell r="EP548">
            <v>14000</v>
          </cell>
          <cell r="EQ548">
            <v>10.6</v>
          </cell>
          <cell r="ER548">
            <v>12.57</v>
          </cell>
          <cell r="ES548">
            <v>11</v>
          </cell>
          <cell r="ET548">
            <v>13.5</v>
          </cell>
          <cell r="EU548">
            <v>4.7</v>
          </cell>
          <cell r="EV548">
            <v>6.68</v>
          </cell>
          <cell r="EW548">
            <v>6.5</v>
          </cell>
          <cell r="EX548" t="str">
            <v>&amp;^%</v>
          </cell>
          <cell r="EY548" t="str">
            <v>&amp;^%</v>
          </cell>
          <cell r="FA548" t="str">
            <v>Denbighshire</v>
          </cell>
          <cell r="FB548" t="str">
            <v>W06000004</v>
          </cell>
          <cell r="FC548">
            <v>14000</v>
          </cell>
          <cell r="FD548">
            <v>10.6</v>
          </cell>
          <cell r="FE548">
            <v>468</v>
          </cell>
          <cell r="FF548">
            <v>10</v>
          </cell>
          <cell r="FG548">
            <v>501</v>
          </cell>
          <cell r="FH548">
            <v>4.2</v>
          </cell>
          <cell r="FI548">
            <v>259.3</v>
          </cell>
          <cell r="FJ548">
            <v>8.6999999999999993</v>
          </cell>
          <cell r="FK548" t="str">
            <v>&amp;^%</v>
          </cell>
          <cell r="FL548" t="str">
            <v>&amp;^%</v>
          </cell>
          <cell r="FN548" t="str">
            <v>Denbighshire</v>
          </cell>
          <cell r="FO548" t="str">
            <v>W06000004</v>
          </cell>
          <cell r="FP548">
            <v>12000</v>
          </cell>
          <cell r="FQ548">
            <v>12.2</v>
          </cell>
          <cell r="FR548">
            <v>40</v>
          </cell>
          <cell r="FS548">
            <v>1.7</v>
          </cell>
          <cell r="FT548">
            <v>40.1</v>
          </cell>
          <cell r="FU548">
            <v>1.9</v>
          </cell>
          <cell r="FV548" t="str">
            <v>&amp;^%</v>
          </cell>
          <cell r="FW548" t="str">
            <v>&amp;^%</v>
          </cell>
          <cell r="FX548" t="str">
            <v>&amp;^%</v>
          </cell>
          <cell r="FY548" t="str">
            <v>&amp;^%</v>
          </cell>
          <cell r="GA548" t="str">
            <v>Denbighshire</v>
          </cell>
          <cell r="GB548" t="str">
            <v>W06000004</v>
          </cell>
          <cell r="GC548">
            <v>11000</v>
          </cell>
          <cell r="GD548">
            <v>14.4</v>
          </cell>
          <cell r="GE548">
            <v>23332</v>
          </cell>
          <cell r="GF548">
            <v>14</v>
          </cell>
          <cell r="GG548">
            <v>26987</v>
          </cell>
          <cell r="GH548">
            <v>6.2</v>
          </cell>
          <cell r="GI548" t="str">
            <v>&amp;^%</v>
          </cell>
          <cell r="GJ548" t="str">
            <v>&amp;^%</v>
          </cell>
          <cell r="GK548" t="str">
            <v>&amp;^%</v>
          </cell>
          <cell r="GL548" t="str">
            <v>&amp;^%</v>
          </cell>
          <cell r="GN548" t="str">
            <v>Denbighshire</v>
          </cell>
          <cell r="GO548" t="str">
            <v>W06000004</v>
          </cell>
          <cell r="GP548">
            <v>12000</v>
          </cell>
          <cell r="GQ548">
            <v>12.2</v>
          </cell>
          <cell r="GR548">
            <v>11.51</v>
          </cell>
          <cell r="GS548">
            <v>11</v>
          </cell>
          <cell r="GT548">
            <v>12.98</v>
          </cell>
          <cell r="GU548">
            <v>5.8</v>
          </cell>
          <cell r="GV548">
            <v>7.15</v>
          </cell>
          <cell r="GW548">
            <v>5.0999999999999996</v>
          </cell>
          <cell r="GX548" t="str">
            <v>&amp;^%</v>
          </cell>
          <cell r="GY548" t="str">
            <v>&amp;^%</v>
          </cell>
        </row>
        <row r="549">
          <cell r="A549" t="str">
            <v>Flintshire</v>
          </cell>
          <cell r="B549" t="str">
            <v>W06000005</v>
          </cell>
          <cell r="C549">
            <v>30000</v>
          </cell>
          <cell r="D549">
            <v>7.6</v>
          </cell>
          <cell r="E549">
            <v>563.70000000000005</v>
          </cell>
          <cell r="F549">
            <v>4.9000000000000004</v>
          </cell>
          <cell r="G549">
            <v>597.70000000000005</v>
          </cell>
          <cell r="H549">
            <v>3.6</v>
          </cell>
          <cell r="I549">
            <v>297.60000000000002</v>
          </cell>
          <cell r="J549">
            <v>4.5999999999999996</v>
          </cell>
          <cell r="K549" t="str">
            <v>&amp;^%</v>
          </cell>
          <cell r="L549" t="str">
            <v>&amp;^%</v>
          </cell>
          <cell r="N549" t="str">
            <v>Flintshire</v>
          </cell>
          <cell r="O549" t="str">
            <v>W06000005</v>
          </cell>
          <cell r="P549">
            <v>44000</v>
          </cell>
          <cell r="Q549">
            <v>6.2</v>
          </cell>
          <cell r="R549">
            <v>37.5</v>
          </cell>
          <cell r="S549">
            <v>1</v>
          </cell>
          <cell r="T549">
            <v>39.4</v>
          </cell>
          <cell r="U549">
            <v>1.6</v>
          </cell>
          <cell r="V549">
            <v>34.799999999999997</v>
          </cell>
          <cell r="W549">
            <v>2.1</v>
          </cell>
          <cell r="X549" t="str">
            <v>&amp;^%</v>
          </cell>
          <cell r="Y549" t="str">
            <v>&amp;^%</v>
          </cell>
          <cell r="AA549" t="str">
            <v>Flintshire</v>
          </cell>
          <cell r="AB549" t="str">
            <v>W06000005</v>
          </cell>
          <cell r="AC549">
            <v>39000</v>
          </cell>
          <cell r="AD549">
            <v>9.3000000000000007</v>
          </cell>
          <cell r="AE549">
            <v>26796</v>
          </cell>
          <cell r="AF549">
            <v>9.5</v>
          </cell>
          <cell r="AG549">
            <v>29117</v>
          </cell>
          <cell r="AH549">
            <v>4.0999999999999996</v>
          </cell>
          <cell r="AI549">
            <v>13968</v>
          </cell>
          <cell r="AJ549">
            <v>6</v>
          </cell>
          <cell r="AK549" t="str">
            <v>&amp;^%</v>
          </cell>
          <cell r="AL549" t="str">
            <v>&amp;^%</v>
          </cell>
          <cell r="AN549" t="str">
            <v>Flintshire</v>
          </cell>
          <cell r="AO549" t="str">
            <v>W06000005</v>
          </cell>
          <cell r="AP549">
            <v>44000</v>
          </cell>
          <cell r="AQ549">
            <v>6.2</v>
          </cell>
          <cell r="AR549">
            <v>12.52</v>
          </cell>
          <cell r="AS549">
            <v>7.4</v>
          </cell>
          <cell r="AT549">
            <v>13.78</v>
          </cell>
          <cell r="AU549">
            <v>3.6</v>
          </cell>
          <cell r="AV549">
            <v>6.79</v>
          </cell>
          <cell r="AW549">
            <v>3.2</v>
          </cell>
          <cell r="AX549" t="str">
            <v>&amp;^%</v>
          </cell>
          <cell r="AY549" t="str">
            <v>&amp;^%</v>
          </cell>
          <cell r="BA549" t="str">
            <v>Flintshire</v>
          </cell>
          <cell r="BB549" t="str">
            <v>W06000005</v>
          </cell>
          <cell r="BC549">
            <v>44000</v>
          </cell>
          <cell r="BD549">
            <v>6.2</v>
          </cell>
          <cell r="BE549">
            <v>503.1</v>
          </cell>
          <cell r="BF549">
            <v>6.9</v>
          </cell>
          <cell r="BG549">
            <v>542.5</v>
          </cell>
          <cell r="BH549">
            <v>3.1</v>
          </cell>
          <cell r="BI549">
            <v>269.39999999999998</v>
          </cell>
          <cell r="BJ549">
            <v>4.5999999999999996</v>
          </cell>
          <cell r="BK549" t="str">
            <v>&amp;^%</v>
          </cell>
          <cell r="BL549" t="str">
            <v>&amp;^%</v>
          </cell>
          <cell r="BN549" t="str">
            <v>Flintshire</v>
          </cell>
          <cell r="BO549" t="str">
            <v>W06000005</v>
          </cell>
          <cell r="BP549">
            <v>60000</v>
          </cell>
          <cell r="BQ549">
            <v>5.3</v>
          </cell>
          <cell r="BR549">
            <v>37</v>
          </cell>
          <cell r="BS549">
            <v>0.6</v>
          </cell>
          <cell r="BT549">
            <v>33.6</v>
          </cell>
          <cell r="BU549">
            <v>2.1</v>
          </cell>
          <cell r="BV549">
            <v>14.6</v>
          </cell>
          <cell r="BW549">
            <v>12</v>
          </cell>
          <cell r="BX549">
            <v>43.1</v>
          </cell>
          <cell r="BY549">
            <v>20</v>
          </cell>
          <cell r="CA549" t="str">
            <v>Flintshire</v>
          </cell>
          <cell r="CB549" t="str">
            <v>W06000005</v>
          </cell>
          <cell r="CC549">
            <v>52000</v>
          </cell>
          <cell r="CD549">
            <v>7.6</v>
          </cell>
          <cell r="CE549">
            <v>21174</v>
          </cell>
          <cell r="CF549">
            <v>8.8000000000000007</v>
          </cell>
          <cell r="CG549">
            <v>23634</v>
          </cell>
          <cell r="CH549">
            <v>4.5</v>
          </cell>
          <cell r="CI549">
            <v>5744</v>
          </cell>
          <cell r="CJ549">
            <v>19</v>
          </cell>
          <cell r="CK549" t="str">
            <v>&amp;^%</v>
          </cell>
          <cell r="CL549" t="str">
            <v>&amp;^%</v>
          </cell>
          <cell r="CN549" t="str">
            <v>Flintshire</v>
          </cell>
          <cell r="CO549" t="str">
            <v>W06000005</v>
          </cell>
          <cell r="CP549">
            <v>60000</v>
          </cell>
          <cell r="CQ549">
            <v>5.3</v>
          </cell>
          <cell r="CR549">
            <v>10.09</v>
          </cell>
          <cell r="CS549">
            <v>6.1</v>
          </cell>
          <cell r="CT549">
            <v>12.89</v>
          </cell>
          <cell r="CU549">
            <v>3.3</v>
          </cell>
          <cell r="CV549">
            <v>6.1</v>
          </cell>
          <cell r="CW549">
            <v>0.9</v>
          </cell>
          <cell r="CX549" t="str">
            <v>&amp;^%</v>
          </cell>
          <cell r="CY549" t="str">
            <v>&amp;^%</v>
          </cell>
          <cell r="DA549" t="str">
            <v>Flintshire</v>
          </cell>
          <cell r="DB549" t="str">
            <v>W06000005</v>
          </cell>
          <cell r="DC549">
            <v>60000</v>
          </cell>
          <cell r="DD549">
            <v>5.3</v>
          </cell>
          <cell r="DE549">
            <v>384.1</v>
          </cell>
          <cell r="DF549">
            <v>6.1</v>
          </cell>
          <cell r="DG549">
            <v>433.6</v>
          </cell>
          <cell r="DH549">
            <v>3.6</v>
          </cell>
          <cell r="DI549">
            <v>98.6</v>
          </cell>
          <cell r="DJ549">
            <v>13</v>
          </cell>
          <cell r="DK549" t="str">
            <v>&amp;^%</v>
          </cell>
          <cell r="DL549" t="str">
            <v>&amp;^%</v>
          </cell>
          <cell r="DN549" t="str">
            <v>Flintshire</v>
          </cell>
          <cell r="DO549" t="str">
            <v>W06000005</v>
          </cell>
          <cell r="DP549">
            <v>14000</v>
          </cell>
          <cell r="DQ549">
            <v>10.8</v>
          </cell>
          <cell r="DR549">
            <v>37</v>
          </cell>
          <cell r="DS549">
            <v>0.4</v>
          </cell>
          <cell r="DT549">
            <v>37.1</v>
          </cell>
          <cell r="DU549">
            <v>1.4</v>
          </cell>
          <cell r="DV549">
            <v>30.3</v>
          </cell>
          <cell r="DW549">
            <v>2.1</v>
          </cell>
          <cell r="DX549" t="str">
            <v>&amp;^%</v>
          </cell>
          <cell r="DY549" t="str">
            <v>&amp;^%</v>
          </cell>
          <cell r="EA549" t="str">
            <v>Flintshire</v>
          </cell>
          <cell r="EB549" t="str">
            <v>W06000005</v>
          </cell>
          <cell r="EC549">
            <v>12000</v>
          </cell>
          <cell r="ED549">
            <v>12.8</v>
          </cell>
          <cell r="EE549">
            <v>19053</v>
          </cell>
          <cell r="EF549">
            <v>9.9</v>
          </cell>
          <cell r="EG549">
            <v>22291</v>
          </cell>
          <cell r="EH549">
            <v>5.8</v>
          </cell>
          <cell r="EI549">
            <v>12235</v>
          </cell>
          <cell r="EJ549">
            <v>6.6</v>
          </cell>
          <cell r="EK549" t="str">
            <v>&amp;^%</v>
          </cell>
          <cell r="EL549" t="str">
            <v>&amp;^%</v>
          </cell>
          <cell r="EN549" t="str">
            <v>Flintshire</v>
          </cell>
          <cell r="EO549" t="str">
            <v>W06000005</v>
          </cell>
          <cell r="EP549">
            <v>14000</v>
          </cell>
          <cell r="EQ549">
            <v>10.8</v>
          </cell>
          <cell r="ER549">
            <v>9.91</v>
          </cell>
          <cell r="ES549">
            <v>8.6</v>
          </cell>
          <cell r="ET549">
            <v>11.45</v>
          </cell>
          <cell r="EU549">
            <v>5</v>
          </cell>
          <cell r="EV549">
            <v>6.38</v>
          </cell>
          <cell r="EW549">
            <v>1.8</v>
          </cell>
          <cell r="EX549" t="str">
            <v>&amp;^%</v>
          </cell>
          <cell r="EY549" t="str">
            <v>&amp;^%</v>
          </cell>
          <cell r="FA549" t="str">
            <v>Flintshire</v>
          </cell>
          <cell r="FB549" t="str">
            <v>W06000005</v>
          </cell>
          <cell r="FC549">
            <v>14000</v>
          </cell>
          <cell r="FD549">
            <v>10.8</v>
          </cell>
          <cell r="FE549">
            <v>372.7</v>
          </cell>
          <cell r="FF549">
            <v>8</v>
          </cell>
          <cell r="FG549">
            <v>424.4</v>
          </cell>
          <cell r="FH549">
            <v>4.5999999999999996</v>
          </cell>
          <cell r="FI549">
            <v>242.1</v>
          </cell>
          <cell r="FJ549">
            <v>5.2</v>
          </cell>
          <cell r="FK549" t="str">
            <v>&amp;^%</v>
          </cell>
          <cell r="FL549" t="str">
            <v>&amp;^%</v>
          </cell>
          <cell r="FN549" t="str">
            <v>Flintshire</v>
          </cell>
          <cell r="FO549" t="str">
            <v>W06000005</v>
          </cell>
          <cell r="FP549">
            <v>30000</v>
          </cell>
          <cell r="FQ549">
            <v>7.6</v>
          </cell>
          <cell r="FR549">
            <v>38.1</v>
          </cell>
          <cell r="FS549">
            <v>1.1000000000000001</v>
          </cell>
          <cell r="FT549">
            <v>40.5</v>
          </cell>
          <cell r="FU549">
            <v>2.2000000000000002</v>
          </cell>
          <cell r="FV549">
            <v>34.9</v>
          </cell>
          <cell r="FW549">
            <v>1.4</v>
          </cell>
          <cell r="FX549" t="str">
            <v>&amp;^%</v>
          </cell>
          <cell r="FY549" t="str">
            <v>&amp;^%</v>
          </cell>
          <cell r="GA549" t="str">
            <v>Flintshire</v>
          </cell>
          <cell r="GB549" t="str">
            <v>W06000005</v>
          </cell>
          <cell r="GC549">
            <v>27000</v>
          </cell>
          <cell r="GD549">
            <v>12.2</v>
          </cell>
          <cell r="GE549">
            <v>29767</v>
          </cell>
          <cell r="GF549">
            <v>11</v>
          </cell>
          <cell r="GG549">
            <v>32210</v>
          </cell>
          <cell r="GH549">
            <v>5.2</v>
          </cell>
          <cell r="GI549">
            <v>16012</v>
          </cell>
          <cell r="GJ549">
            <v>7.9</v>
          </cell>
          <cell r="GK549" t="str">
            <v>&amp;^%</v>
          </cell>
          <cell r="GL549" t="str">
            <v>&amp;^%</v>
          </cell>
          <cell r="GN549" t="str">
            <v>Flintshire</v>
          </cell>
          <cell r="GO549" t="str">
            <v>W06000005</v>
          </cell>
          <cell r="GP549">
            <v>30000</v>
          </cell>
          <cell r="GQ549">
            <v>7.6</v>
          </cell>
          <cell r="GR549">
            <v>14.54</v>
          </cell>
          <cell r="GS549">
            <v>6.7</v>
          </cell>
          <cell r="GT549">
            <v>14.77</v>
          </cell>
          <cell r="GU549">
            <v>4.4000000000000004</v>
          </cell>
          <cell r="GV549">
            <v>7.48</v>
          </cell>
          <cell r="GW549">
            <v>4.3</v>
          </cell>
          <cell r="GX549" t="str">
            <v>&amp;^%</v>
          </cell>
          <cell r="GY549" t="str">
            <v>&amp;^%</v>
          </cell>
        </row>
        <row r="550">
          <cell r="A550" t="str">
            <v>Wrexham</v>
          </cell>
          <cell r="B550" t="str">
            <v>W06000006</v>
          </cell>
          <cell r="C550">
            <v>23000</v>
          </cell>
          <cell r="D550">
            <v>8.6999999999999993</v>
          </cell>
          <cell r="E550">
            <v>477.6</v>
          </cell>
          <cell r="F550">
            <v>5.9</v>
          </cell>
          <cell r="G550">
            <v>513.4</v>
          </cell>
          <cell r="H550">
            <v>3.9</v>
          </cell>
          <cell r="I550">
            <v>275.5</v>
          </cell>
          <cell r="J550">
            <v>6.3</v>
          </cell>
          <cell r="K550" t="str">
            <v>&amp;^%</v>
          </cell>
          <cell r="L550" t="str">
            <v>&amp;^%</v>
          </cell>
          <cell r="N550" t="str">
            <v>Wrexham</v>
          </cell>
          <cell r="O550" t="str">
            <v>W06000006</v>
          </cell>
          <cell r="P550">
            <v>35000</v>
          </cell>
          <cell r="Q550">
            <v>6.9</v>
          </cell>
          <cell r="R550">
            <v>38.6</v>
          </cell>
          <cell r="S550">
            <v>1.7</v>
          </cell>
          <cell r="T550">
            <v>39.700000000000003</v>
          </cell>
          <cell r="U550">
            <v>1.1000000000000001</v>
          </cell>
          <cell r="V550">
            <v>33.799999999999997</v>
          </cell>
          <cell r="W550">
            <v>2.2999999999999998</v>
          </cell>
          <cell r="X550" t="str">
            <v>&amp;^%</v>
          </cell>
          <cell r="Y550" t="str">
            <v>&amp;^%</v>
          </cell>
          <cell r="AA550" t="str">
            <v>Wrexham</v>
          </cell>
          <cell r="AB550" t="str">
            <v>W06000006</v>
          </cell>
          <cell r="AC550">
            <v>30000</v>
          </cell>
          <cell r="AD550">
            <v>8.3000000000000007</v>
          </cell>
          <cell r="AE550">
            <v>22845</v>
          </cell>
          <cell r="AF550">
            <v>6.1</v>
          </cell>
          <cell r="AG550">
            <v>24836</v>
          </cell>
          <cell r="AH550">
            <v>3.9</v>
          </cell>
          <cell r="AI550">
            <v>12792</v>
          </cell>
          <cell r="AJ550">
            <v>7.5</v>
          </cell>
          <cell r="AK550" t="str">
            <v>&amp;^%</v>
          </cell>
          <cell r="AL550" t="str">
            <v>&amp;^%</v>
          </cell>
          <cell r="AN550" t="str">
            <v>Wrexham</v>
          </cell>
          <cell r="AO550" t="str">
            <v>W06000006</v>
          </cell>
          <cell r="AP550">
            <v>35000</v>
          </cell>
          <cell r="AQ550">
            <v>6.9</v>
          </cell>
          <cell r="AR550">
            <v>11.15</v>
          </cell>
          <cell r="AS550">
            <v>5.2</v>
          </cell>
          <cell r="AT550">
            <v>12.25</v>
          </cell>
          <cell r="AU550">
            <v>3.2</v>
          </cell>
          <cell r="AV550">
            <v>6.87</v>
          </cell>
          <cell r="AW550">
            <v>3.7</v>
          </cell>
          <cell r="AX550" t="str">
            <v>&amp;^%</v>
          </cell>
          <cell r="AY550" t="str">
            <v>&amp;^%</v>
          </cell>
          <cell r="BA550" t="str">
            <v>Wrexham</v>
          </cell>
          <cell r="BB550" t="str">
            <v>W06000006</v>
          </cell>
          <cell r="BC550">
            <v>35000</v>
          </cell>
          <cell r="BD550">
            <v>6.9</v>
          </cell>
          <cell r="BE550">
            <v>450.9</v>
          </cell>
          <cell r="BF550">
            <v>5</v>
          </cell>
          <cell r="BG550">
            <v>485.8</v>
          </cell>
          <cell r="BH550">
            <v>3.1</v>
          </cell>
          <cell r="BI550">
            <v>273.8</v>
          </cell>
          <cell r="BJ550">
            <v>4.5</v>
          </cell>
          <cell r="BK550" t="str">
            <v>&amp;^%</v>
          </cell>
          <cell r="BL550" t="str">
            <v>&amp;^%</v>
          </cell>
          <cell r="BN550" t="str">
            <v>Wrexham</v>
          </cell>
          <cell r="BO550" t="str">
            <v>W06000006</v>
          </cell>
          <cell r="BP550">
            <v>50000</v>
          </cell>
          <cell r="BQ550">
            <v>5.7</v>
          </cell>
          <cell r="BR550">
            <v>37</v>
          </cell>
          <cell r="BS550">
            <v>0.5</v>
          </cell>
          <cell r="BT550">
            <v>33.5</v>
          </cell>
          <cell r="BU550">
            <v>2</v>
          </cell>
          <cell r="BV550">
            <v>16</v>
          </cell>
          <cell r="BW550">
            <v>15</v>
          </cell>
          <cell r="BX550" t="str">
            <v>&amp;^%</v>
          </cell>
          <cell r="BY550" t="str">
            <v>&amp;^%</v>
          </cell>
          <cell r="CA550" t="str">
            <v>Wrexham</v>
          </cell>
          <cell r="CB550" t="str">
            <v>W06000006</v>
          </cell>
          <cell r="CC550">
            <v>43000</v>
          </cell>
          <cell r="CD550">
            <v>6.9</v>
          </cell>
          <cell r="CE550">
            <v>18918</v>
          </cell>
          <cell r="CF550">
            <v>6.9</v>
          </cell>
          <cell r="CG550">
            <v>20497</v>
          </cell>
          <cell r="CH550">
            <v>4.3</v>
          </cell>
          <cell r="CI550">
            <v>6066</v>
          </cell>
          <cell r="CJ550">
            <v>15</v>
          </cell>
          <cell r="CK550" t="str">
            <v>&amp;^%</v>
          </cell>
          <cell r="CL550" t="str">
            <v>&amp;^%</v>
          </cell>
          <cell r="CN550" t="str">
            <v>Wrexham</v>
          </cell>
          <cell r="CO550" t="str">
            <v>W06000006</v>
          </cell>
          <cell r="CP550">
            <v>50000</v>
          </cell>
          <cell r="CQ550">
            <v>5.7</v>
          </cell>
          <cell r="CR550">
            <v>9.73</v>
          </cell>
          <cell r="CS550">
            <v>4.7</v>
          </cell>
          <cell r="CT550">
            <v>11.69</v>
          </cell>
          <cell r="CU550">
            <v>2.9</v>
          </cell>
          <cell r="CV550">
            <v>6.26</v>
          </cell>
          <cell r="CW550">
            <v>1.4</v>
          </cell>
          <cell r="CX550" t="str">
            <v>&amp;^%</v>
          </cell>
          <cell r="CY550" t="str">
            <v>&amp;^%</v>
          </cell>
          <cell r="DA550" t="str">
            <v>Wrexham</v>
          </cell>
          <cell r="DB550" t="str">
            <v>W06000006</v>
          </cell>
          <cell r="DC550">
            <v>50000</v>
          </cell>
          <cell r="DD550">
            <v>5.7</v>
          </cell>
          <cell r="DE550">
            <v>356.5</v>
          </cell>
          <cell r="DF550">
            <v>6.8</v>
          </cell>
          <cell r="DG550">
            <v>391.7</v>
          </cell>
          <cell r="DH550">
            <v>3.6</v>
          </cell>
          <cell r="DI550">
            <v>120.2</v>
          </cell>
          <cell r="DJ550">
            <v>11</v>
          </cell>
          <cell r="DK550" t="str">
            <v>&amp;^%</v>
          </cell>
          <cell r="DL550" t="str">
            <v>&amp;^%</v>
          </cell>
          <cell r="DN550" t="str">
            <v>Wrexham</v>
          </cell>
          <cell r="DO550" t="str">
            <v>W06000006</v>
          </cell>
          <cell r="DP550">
            <v>12000</v>
          </cell>
          <cell r="DQ550">
            <v>11.4</v>
          </cell>
          <cell r="DR550">
            <v>37</v>
          </cell>
          <cell r="DS550">
            <v>0.5</v>
          </cell>
          <cell r="DT550">
            <v>37.6</v>
          </cell>
          <cell r="DU550">
            <v>1.8</v>
          </cell>
          <cell r="DV550">
            <v>31</v>
          </cell>
          <cell r="DW550">
            <v>6.3</v>
          </cell>
          <cell r="DX550" t="str">
            <v>&amp;^%</v>
          </cell>
          <cell r="DY550" t="str">
            <v>&amp;^%</v>
          </cell>
          <cell r="EA550" t="str">
            <v>Wrexham</v>
          </cell>
          <cell r="EB550" t="str">
            <v>W06000006</v>
          </cell>
          <cell r="EC550">
            <v>11000</v>
          </cell>
          <cell r="ED550">
            <v>13.2</v>
          </cell>
          <cell r="EE550">
            <v>18679</v>
          </cell>
          <cell r="EF550">
            <v>11</v>
          </cell>
          <cell r="EG550">
            <v>21673</v>
          </cell>
          <cell r="EH550">
            <v>5.7</v>
          </cell>
          <cell r="EI550" t="str">
            <v>&amp;^%</v>
          </cell>
          <cell r="EJ550" t="str">
            <v>&amp;^%</v>
          </cell>
          <cell r="EK550" t="str">
            <v>&amp;^%</v>
          </cell>
          <cell r="EL550" t="str">
            <v>&amp;^%</v>
          </cell>
          <cell r="EN550" t="str">
            <v>Wrexham</v>
          </cell>
          <cell r="EO550" t="str">
            <v>W06000006</v>
          </cell>
          <cell r="EP550">
            <v>12000</v>
          </cell>
          <cell r="EQ550">
            <v>11.4</v>
          </cell>
          <cell r="ER550">
            <v>9.4600000000000009</v>
          </cell>
          <cell r="ES550">
            <v>9.1999999999999993</v>
          </cell>
          <cell r="ET550">
            <v>11.49</v>
          </cell>
          <cell r="EU550">
            <v>4.9000000000000004</v>
          </cell>
          <cell r="EV550">
            <v>6.58</v>
          </cell>
          <cell r="EW550">
            <v>4.8</v>
          </cell>
          <cell r="EX550" t="str">
            <v>&amp;^%</v>
          </cell>
          <cell r="EY550" t="str">
            <v>&amp;^%</v>
          </cell>
          <cell r="FA550" t="str">
            <v>Wrexham</v>
          </cell>
          <cell r="FB550" t="str">
            <v>W06000006</v>
          </cell>
          <cell r="FC550">
            <v>12000</v>
          </cell>
          <cell r="FD550">
            <v>11.4</v>
          </cell>
          <cell r="FE550">
            <v>376.4</v>
          </cell>
          <cell r="FF550">
            <v>9.6</v>
          </cell>
          <cell r="FG550">
            <v>432.3</v>
          </cell>
          <cell r="FH550">
            <v>4.8</v>
          </cell>
          <cell r="FI550">
            <v>248.2</v>
          </cell>
          <cell r="FJ550">
            <v>8.9</v>
          </cell>
          <cell r="FK550" t="str">
            <v>&amp;^%</v>
          </cell>
          <cell r="FL550" t="str">
            <v>&amp;^%</v>
          </cell>
          <cell r="FN550" t="str">
            <v>Wrexham</v>
          </cell>
          <cell r="FO550" t="str">
            <v>W06000006</v>
          </cell>
          <cell r="FP550">
            <v>23000</v>
          </cell>
          <cell r="FQ550">
            <v>8.6999999999999993</v>
          </cell>
          <cell r="FR550">
            <v>40</v>
          </cell>
          <cell r="FS550">
            <v>0.9</v>
          </cell>
          <cell r="FT550">
            <v>40.700000000000003</v>
          </cell>
          <cell r="FU550">
            <v>1.3</v>
          </cell>
          <cell r="FV550">
            <v>34.700000000000003</v>
          </cell>
          <cell r="FW550">
            <v>3.5</v>
          </cell>
          <cell r="FX550" t="str">
            <v>&amp;^%</v>
          </cell>
          <cell r="FY550" t="str">
            <v>&amp;^%</v>
          </cell>
          <cell r="GA550" t="str">
            <v>Wrexham</v>
          </cell>
          <cell r="GB550" t="str">
            <v>W06000006</v>
          </cell>
          <cell r="GC550">
            <v>19000</v>
          </cell>
          <cell r="GD550">
            <v>10.6</v>
          </cell>
          <cell r="GE550">
            <v>24043</v>
          </cell>
          <cell r="GF550">
            <v>8.1999999999999993</v>
          </cell>
          <cell r="GG550">
            <v>26638</v>
          </cell>
          <cell r="GH550">
            <v>4.9000000000000004</v>
          </cell>
          <cell r="GI550">
            <v>14382</v>
          </cell>
          <cell r="GJ550">
            <v>11</v>
          </cell>
          <cell r="GK550" t="str">
            <v>&amp;^%</v>
          </cell>
          <cell r="GL550" t="str">
            <v>&amp;^%</v>
          </cell>
          <cell r="GN550" t="str">
            <v>Wrexham</v>
          </cell>
          <cell r="GO550" t="str">
            <v>W06000006</v>
          </cell>
          <cell r="GP550">
            <v>23000</v>
          </cell>
          <cell r="GQ550">
            <v>8.6999999999999993</v>
          </cell>
          <cell r="GR550">
            <v>11.31</v>
          </cell>
          <cell r="GS550">
            <v>6.4</v>
          </cell>
          <cell r="GT550">
            <v>12.61</v>
          </cell>
          <cell r="GU550">
            <v>4</v>
          </cell>
          <cell r="GV550">
            <v>6.94</v>
          </cell>
          <cell r="GW550">
            <v>4.8</v>
          </cell>
          <cell r="GX550" t="str">
            <v>&amp;^%</v>
          </cell>
          <cell r="GY550" t="str">
            <v>&amp;^%</v>
          </cell>
        </row>
        <row r="551">
          <cell r="A551" t="str">
            <v>Powys</v>
          </cell>
          <cell r="B551" t="str">
            <v>W06000023</v>
          </cell>
          <cell r="C551">
            <v>16000</v>
          </cell>
          <cell r="D551">
            <v>10.4</v>
          </cell>
          <cell r="E551">
            <v>442.2</v>
          </cell>
          <cell r="F551">
            <v>7</v>
          </cell>
          <cell r="G551">
            <v>513.29999999999995</v>
          </cell>
          <cell r="H551">
            <v>5.6</v>
          </cell>
          <cell r="I551">
            <v>268.5</v>
          </cell>
          <cell r="J551">
            <v>7.6</v>
          </cell>
          <cell r="K551" t="str">
            <v>&amp;^%</v>
          </cell>
          <cell r="L551" t="str">
            <v>&amp;^%</v>
          </cell>
          <cell r="N551" t="str">
            <v>Powys</v>
          </cell>
          <cell r="O551" t="str">
            <v>W06000023</v>
          </cell>
          <cell r="P551">
            <v>26000</v>
          </cell>
          <cell r="Q551">
            <v>8.1</v>
          </cell>
          <cell r="R551">
            <v>38.9</v>
          </cell>
          <cell r="S551">
            <v>1.6</v>
          </cell>
          <cell r="T551">
            <v>39.5</v>
          </cell>
          <cell r="U551">
            <v>1.3</v>
          </cell>
          <cell r="V551">
            <v>32.5</v>
          </cell>
          <cell r="W551">
            <v>2.9</v>
          </cell>
          <cell r="X551" t="str">
            <v>&amp;^%</v>
          </cell>
          <cell r="Y551" t="str">
            <v>&amp;^%</v>
          </cell>
          <cell r="AA551" t="str">
            <v>Powys</v>
          </cell>
          <cell r="AB551" t="str">
            <v>W06000023</v>
          </cell>
          <cell r="AC551">
            <v>23000</v>
          </cell>
          <cell r="AD551">
            <v>9.4</v>
          </cell>
          <cell r="AE551">
            <v>19586</v>
          </cell>
          <cell r="AF551">
            <v>8.6999999999999993</v>
          </cell>
          <cell r="AG551">
            <v>24061</v>
          </cell>
          <cell r="AH551">
            <v>5.4</v>
          </cell>
          <cell r="AI551">
            <v>13009</v>
          </cell>
          <cell r="AJ551">
            <v>5.9</v>
          </cell>
          <cell r="AK551" t="str">
            <v>&amp;^%</v>
          </cell>
          <cell r="AL551" t="str">
            <v>&amp;^%</v>
          </cell>
          <cell r="AN551" t="str">
            <v>Powys</v>
          </cell>
          <cell r="AO551" t="str">
            <v>W06000023</v>
          </cell>
          <cell r="AP551">
            <v>26000</v>
          </cell>
          <cell r="AQ551">
            <v>8.1</v>
          </cell>
          <cell r="AR551">
            <v>9.91</v>
          </cell>
          <cell r="AS551">
            <v>7</v>
          </cell>
          <cell r="AT551">
            <v>11.81</v>
          </cell>
          <cell r="AU551">
            <v>4.5</v>
          </cell>
          <cell r="AV551">
            <v>6.46</v>
          </cell>
          <cell r="AW551">
            <v>2.9</v>
          </cell>
          <cell r="AX551" t="str">
            <v>&amp;^%</v>
          </cell>
          <cell r="AY551" t="str">
            <v>&amp;^%</v>
          </cell>
          <cell r="BA551" t="str">
            <v>Powys</v>
          </cell>
          <cell r="BB551" t="str">
            <v>W06000023</v>
          </cell>
          <cell r="BC551">
            <v>26000</v>
          </cell>
          <cell r="BD551">
            <v>8.1</v>
          </cell>
          <cell r="BE551">
            <v>399.7</v>
          </cell>
          <cell r="BF551">
            <v>7</v>
          </cell>
          <cell r="BG551">
            <v>466.4</v>
          </cell>
          <cell r="BH551">
            <v>4.3</v>
          </cell>
          <cell r="BI551">
            <v>252.4</v>
          </cell>
          <cell r="BJ551">
            <v>4.8</v>
          </cell>
          <cell r="BK551" t="str">
            <v>&amp;^%</v>
          </cell>
          <cell r="BL551" t="str">
            <v>&amp;^%</v>
          </cell>
          <cell r="BN551" t="str">
            <v>Powys</v>
          </cell>
          <cell r="BO551" t="str">
            <v>W06000023</v>
          </cell>
          <cell r="BP551">
            <v>37000</v>
          </cell>
          <cell r="BQ551">
            <v>6.7</v>
          </cell>
          <cell r="BR551">
            <v>37</v>
          </cell>
          <cell r="BS551">
            <v>2.1</v>
          </cell>
          <cell r="BT551">
            <v>32.6</v>
          </cell>
          <cell r="BU551">
            <v>2.5</v>
          </cell>
          <cell r="BV551">
            <v>14.4</v>
          </cell>
          <cell r="BW551">
            <v>15</v>
          </cell>
          <cell r="BX551" t="str">
            <v>&amp;^%</v>
          </cell>
          <cell r="BY551" t="str">
            <v>&amp;^%</v>
          </cell>
          <cell r="CA551" t="str">
            <v>Powys</v>
          </cell>
          <cell r="CB551" t="str">
            <v>W06000023</v>
          </cell>
          <cell r="CC551">
            <v>33000</v>
          </cell>
          <cell r="CD551">
            <v>9.6999999999999993</v>
          </cell>
          <cell r="CE551">
            <v>17098</v>
          </cell>
          <cell r="CF551">
            <v>9.8000000000000007</v>
          </cell>
          <cell r="CG551">
            <v>19886</v>
          </cell>
          <cell r="CH551">
            <v>6.9</v>
          </cell>
          <cell r="CI551" t="str">
            <v>&amp;^%</v>
          </cell>
          <cell r="CJ551" t="str">
            <v>&amp;^%</v>
          </cell>
          <cell r="CK551" t="str">
            <v>&amp;^%</v>
          </cell>
          <cell r="CL551" t="str">
            <v>&amp;^%</v>
          </cell>
          <cell r="CN551" t="str">
            <v>Powys</v>
          </cell>
          <cell r="CO551" t="str">
            <v>W06000023</v>
          </cell>
          <cell r="CP551">
            <v>37000</v>
          </cell>
          <cell r="CQ551">
            <v>6.7</v>
          </cell>
          <cell r="CR551">
            <v>8.85</v>
          </cell>
          <cell r="CS551">
            <v>5.2</v>
          </cell>
          <cell r="CT551">
            <v>11.46</v>
          </cell>
          <cell r="CU551">
            <v>4</v>
          </cell>
          <cell r="CV551">
            <v>6.25</v>
          </cell>
          <cell r="CW551">
            <v>1.4</v>
          </cell>
          <cell r="CX551" t="str">
            <v>&amp;^%</v>
          </cell>
          <cell r="CY551" t="str">
            <v>&amp;^%</v>
          </cell>
          <cell r="DA551" t="str">
            <v>Powys</v>
          </cell>
          <cell r="DB551" t="str">
            <v>W06000023</v>
          </cell>
          <cell r="DC551">
            <v>37000</v>
          </cell>
          <cell r="DD551">
            <v>6.7</v>
          </cell>
          <cell r="DE551">
            <v>330.4</v>
          </cell>
          <cell r="DF551">
            <v>7.3</v>
          </cell>
          <cell r="DG551">
            <v>374.1</v>
          </cell>
          <cell r="DH551">
            <v>4.7</v>
          </cell>
          <cell r="DI551">
            <v>97.5</v>
          </cell>
          <cell r="DJ551">
            <v>17</v>
          </cell>
          <cell r="DK551" t="str">
            <v>&amp;^%</v>
          </cell>
          <cell r="DL551" t="str">
            <v>&amp;^%</v>
          </cell>
          <cell r="DN551" t="str">
            <v>Powys</v>
          </cell>
          <cell r="DO551" t="str">
            <v>W06000023</v>
          </cell>
          <cell r="DP551">
            <v>9000</v>
          </cell>
          <cell r="DQ551">
            <v>13</v>
          </cell>
          <cell r="DR551">
            <v>37.1</v>
          </cell>
          <cell r="DS551">
            <v>2.8</v>
          </cell>
          <cell r="DT551">
            <v>37.299999999999997</v>
          </cell>
          <cell r="DU551">
            <v>1.6</v>
          </cell>
          <cell r="DV551" t="str">
            <v>&amp;^%</v>
          </cell>
          <cell r="DW551" t="str">
            <v>&amp;^%</v>
          </cell>
          <cell r="DX551" t="str">
            <v>&amp;^%</v>
          </cell>
          <cell r="DY551" t="str">
            <v>&amp;^%</v>
          </cell>
          <cell r="EA551" t="str">
            <v>Powys</v>
          </cell>
          <cell r="EB551" t="str">
            <v>W06000023</v>
          </cell>
          <cell r="EC551">
            <v>9000</v>
          </cell>
          <cell r="ED551">
            <v>15.2</v>
          </cell>
          <cell r="EE551">
            <v>16433</v>
          </cell>
          <cell r="EF551">
            <v>11</v>
          </cell>
          <cell r="EG551">
            <v>19291</v>
          </cell>
          <cell r="EH551">
            <v>6</v>
          </cell>
          <cell r="EI551" t="str">
            <v>&amp;^%</v>
          </cell>
          <cell r="EJ551" t="str">
            <v>&amp;^%</v>
          </cell>
          <cell r="EK551" t="str">
            <v>&amp;^%</v>
          </cell>
          <cell r="EL551" t="str">
            <v>&amp;^%</v>
          </cell>
          <cell r="EN551" t="str">
            <v>Powys</v>
          </cell>
          <cell r="EO551" t="str">
            <v>W06000023</v>
          </cell>
          <cell r="EP551">
            <v>9000</v>
          </cell>
          <cell r="EQ551">
            <v>13</v>
          </cell>
          <cell r="ER551">
            <v>8.7200000000000006</v>
          </cell>
          <cell r="ES551">
            <v>11</v>
          </cell>
          <cell r="ET551">
            <v>10.38</v>
          </cell>
          <cell r="EU551">
            <v>5</v>
          </cell>
          <cell r="EV551">
            <v>6.33</v>
          </cell>
          <cell r="EW551">
            <v>4</v>
          </cell>
          <cell r="EX551" t="str">
            <v>&amp;^%</v>
          </cell>
          <cell r="EY551" t="str">
            <v>&amp;^%</v>
          </cell>
          <cell r="FA551" t="str">
            <v>Powys</v>
          </cell>
          <cell r="FB551" t="str">
            <v>W06000023</v>
          </cell>
          <cell r="FC551">
            <v>9000</v>
          </cell>
          <cell r="FD551">
            <v>13</v>
          </cell>
          <cell r="FE551">
            <v>344</v>
          </cell>
          <cell r="FF551">
            <v>8.6</v>
          </cell>
          <cell r="FG551">
            <v>386.8</v>
          </cell>
          <cell r="FH551">
            <v>5.0999999999999996</v>
          </cell>
          <cell r="FI551">
            <v>218.2</v>
          </cell>
          <cell r="FJ551">
            <v>7.4</v>
          </cell>
          <cell r="FK551" t="str">
            <v>&amp;^%</v>
          </cell>
          <cell r="FL551" t="str">
            <v>&amp;^%</v>
          </cell>
          <cell r="FN551" t="str">
            <v>Powys</v>
          </cell>
          <cell r="FO551" t="str">
            <v>W06000023</v>
          </cell>
          <cell r="FP551">
            <v>16000</v>
          </cell>
          <cell r="FQ551">
            <v>10.4</v>
          </cell>
          <cell r="FR551">
            <v>39.799999999999997</v>
          </cell>
          <cell r="FS551">
            <v>1.6</v>
          </cell>
          <cell r="FT551">
            <v>40.799999999999997</v>
          </cell>
          <cell r="FU551">
            <v>1.7</v>
          </cell>
          <cell r="FV551">
            <v>32.5</v>
          </cell>
          <cell r="FW551">
            <v>3.5</v>
          </cell>
          <cell r="FX551" t="str">
            <v>&amp;^%</v>
          </cell>
          <cell r="FY551" t="str">
            <v>&amp;^%</v>
          </cell>
          <cell r="GA551" t="str">
            <v>Powys</v>
          </cell>
          <cell r="GB551" t="str">
            <v>W06000023</v>
          </cell>
          <cell r="GC551">
            <v>15000</v>
          </cell>
          <cell r="GD551">
            <v>12</v>
          </cell>
          <cell r="GE551">
            <v>21888</v>
          </cell>
          <cell r="GF551">
            <v>10</v>
          </cell>
          <cell r="GG551">
            <v>26758</v>
          </cell>
          <cell r="GH551">
            <v>6.8</v>
          </cell>
          <cell r="GI551">
            <v>14075</v>
          </cell>
          <cell r="GJ551">
            <v>11</v>
          </cell>
          <cell r="GK551" t="str">
            <v>&amp;^%</v>
          </cell>
          <cell r="GL551" t="str">
            <v>&amp;^%</v>
          </cell>
          <cell r="GN551" t="str">
            <v>Powys</v>
          </cell>
          <cell r="GO551" t="str">
            <v>W06000023</v>
          </cell>
          <cell r="GP551">
            <v>16000</v>
          </cell>
          <cell r="GQ551">
            <v>10.4</v>
          </cell>
          <cell r="GR551">
            <v>10.35</v>
          </cell>
          <cell r="GS551">
            <v>9.9</v>
          </cell>
          <cell r="GT551">
            <v>12.59</v>
          </cell>
          <cell r="GU551">
            <v>6.1</v>
          </cell>
          <cell r="GV551">
            <v>6.74</v>
          </cell>
          <cell r="GW551">
            <v>4.3</v>
          </cell>
          <cell r="GX551" t="str">
            <v>&amp;^%</v>
          </cell>
          <cell r="GY551" t="str">
            <v>&amp;^%</v>
          </cell>
        </row>
        <row r="552">
          <cell r="A552" t="str">
            <v>Ceredigion</v>
          </cell>
          <cell r="B552" t="str">
            <v>W06000008</v>
          </cell>
          <cell r="C552">
            <v>8000</v>
          </cell>
          <cell r="D552">
            <v>14.6</v>
          </cell>
          <cell r="E552">
            <v>456.6</v>
          </cell>
          <cell r="F552">
            <v>9.6999999999999993</v>
          </cell>
          <cell r="G552">
            <v>494.1</v>
          </cell>
          <cell r="H552">
            <v>7.5</v>
          </cell>
          <cell r="I552" t="str">
            <v>&amp;^%</v>
          </cell>
          <cell r="J552" t="str">
            <v>&amp;^%</v>
          </cell>
          <cell r="K552" t="str">
            <v>&amp;^%</v>
          </cell>
          <cell r="L552" t="str">
            <v>&amp;^%</v>
          </cell>
          <cell r="N552" t="str">
            <v>Ceredigion</v>
          </cell>
          <cell r="O552" t="str">
            <v>W06000008</v>
          </cell>
          <cell r="P552">
            <v>14000</v>
          </cell>
          <cell r="Q552">
            <v>10.8</v>
          </cell>
          <cell r="R552">
            <v>37</v>
          </cell>
          <cell r="S552">
            <v>1.2</v>
          </cell>
          <cell r="T552">
            <v>38.6</v>
          </cell>
          <cell r="U552">
            <v>1.4</v>
          </cell>
          <cell r="V552">
            <v>32.799999999999997</v>
          </cell>
          <cell r="W552">
            <v>5.0999999999999996</v>
          </cell>
          <cell r="X552" t="str">
            <v>&amp;^%</v>
          </cell>
          <cell r="Y552" t="str">
            <v>&amp;^%</v>
          </cell>
          <cell r="AA552" t="str">
            <v>Ceredigion</v>
          </cell>
          <cell r="AB552" t="str">
            <v>W06000008</v>
          </cell>
          <cell r="AC552">
            <v>14000</v>
          </cell>
          <cell r="AD552">
            <v>12.3</v>
          </cell>
          <cell r="AE552">
            <v>20930</v>
          </cell>
          <cell r="AF552">
            <v>6.5</v>
          </cell>
          <cell r="AG552">
            <v>22803</v>
          </cell>
          <cell r="AH552">
            <v>5.7</v>
          </cell>
          <cell r="AI552">
            <v>12352</v>
          </cell>
          <cell r="AJ552">
            <v>11</v>
          </cell>
          <cell r="AK552" t="str">
            <v>&amp;^%</v>
          </cell>
          <cell r="AL552" t="str">
            <v>&amp;^%</v>
          </cell>
          <cell r="AN552" t="str">
            <v>Ceredigion</v>
          </cell>
          <cell r="AO552" t="str">
            <v>W06000008</v>
          </cell>
          <cell r="AP552">
            <v>14000</v>
          </cell>
          <cell r="AQ552">
            <v>10.8</v>
          </cell>
          <cell r="AR552">
            <v>9.8699999999999992</v>
          </cell>
          <cell r="AS552">
            <v>8.8000000000000007</v>
          </cell>
          <cell r="AT552">
            <v>11.7</v>
          </cell>
          <cell r="AU552">
            <v>5.6</v>
          </cell>
          <cell r="AV552">
            <v>6.59</v>
          </cell>
          <cell r="AW552">
            <v>4.3</v>
          </cell>
          <cell r="AX552" t="str">
            <v>&amp;^%</v>
          </cell>
          <cell r="AY552" t="str">
            <v>&amp;^%</v>
          </cell>
          <cell r="BA552" t="str">
            <v>Ceredigion</v>
          </cell>
          <cell r="BB552" t="str">
            <v>W06000008</v>
          </cell>
          <cell r="BC552">
            <v>14000</v>
          </cell>
          <cell r="BD552">
            <v>10.8</v>
          </cell>
          <cell r="BE552">
            <v>403.4</v>
          </cell>
          <cell r="BF552">
            <v>8.1999999999999993</v>
          </cell>
          <cell r="BG552">
            <v>452.3</v>
          </cell>
          <cell r="BH552">
            <v>5.4</v>
          </cell>
          <cell r="BI552">
            <v>238.9</v>
          </cell>
          <cell r="BJ552">
            <v>10</v>
          </cell>
          <cell r="BK552" t="str">
            <v>&amp;^%</v>
          </cell>
          <cell r="BL552" t="str">
            <v>&amp;^%</v>
          </cell>
          <cell r="BN552" t="str">
            <v>Ceredigion</v>
          </cell>
          <cell r="BO552" t="str">
            <v>W06000008</v>
          </cell>
          <cell r="BP552">
            <v>25000</v>
          </cell>
          <cell r="BQ552">
            <v>8.3000000000000007</v>
          </cell>
          <cell r="BR552">
            <v>36.5</v>
          </cell>
          <cell r="BS552">
            <v>6.6</v>
          </cell>
          <cell r="BT552">
            <v>28.8</v>
          </cell>
          <cell r="BU552">
            <v>4</v>
          </cell>
          <cell r="BV552" t="str">
            <v>&amp;^%</v>
          </cell>
          <cell r="BW552" t="str">
            <v>&amp;^%</v>
          </cell>
          <cell r="BX552" t="str">
            <v>&amp;^%</v>
          </cell>
          <cell r="BY552" t="str">
            <v>&amp;^%</v>
          </cell>
          <cell r="CA552" t="str">
            <v>Ceredigion</v>
          </cell>
          <cell r="CB552" t="str">
            <v>W06000008</v>
          </cell>
          <cell r="CC552">
            <v>22000</v>
          </cell>
          <cell r="CD552">
            <v>12.6</v>
          </cell>
          <cell r="CE552">
            <v>15259</v>
          </cell>
          <cell r="CF552">
            <v>20</v>
          </cell>
          <cell r="CG552">
            <v>16938</v>
          </cell>
          <cell r="CH552">
            <v>8</v>
          </cell>
          <cell r="CI552" t="str">
            <v>&amp;^%</v>
          </cell>
          <cell r="CJ552" t="str">
            <v>&amp;^%</v>
          </cell>
          <cell r="CK552" t="str">
            <v>&amp;^%</v>
          </cell>
          <cell r="CL552" t="str">
            <v>&amp;^%</v>
          </cell>
          <cell r="CN552" t="str">
            <v>Ceredigion</v>
          </cell>
          <cell r="CO552" t="str">
            <v>W06000008</v>
          </cell>
          <cell r="CP552">
            <v>25000</v>
          </cell>
          <cell r="CQ552">
            <v>8.3000000000000007</v>
          </cell>
          <cell r="CR552">
            <v>9.0299999999999994</v>
          </cell>
          <cell r="CS552">
            <v>5.8</v>
          </cell>
          <cell r="CT552">
            <v>11.14</v>
          </cell>
          <cell r="CU552">
            <v>4.8</v>
          </cell>
          <cell r="CV552">
            <v>6.08</v>
          </cell>
          <cell r="CW552">
            <v>0.7</v>
          </cell>
          <cell r="CX552" t="str">
            <v>&amp;^%</v>
          </cell>
          <cell r="CY552" t="str">
            <v>&amp;^%</v>
          </cell>
          <cell r="DA552" t="str">
            <v>Ceredigion</v>
          </cell>
          <cell r="DB552" t="str">
            <v>W06000008</v>
          </cell>
          <cell r="DC552">
            <v>25000</v>
          </cell>
          <cell r="DD552">
            <v>8.3000000000000007</v>
          </cell>
          <cell r="DE552">
            <v>288.8</v>
          </cell>
          <cell r="DF552">
            <v>13</v>
          </cell>
          <cell r="DG552">
            <v>321.10000000000002</v>
          </cell>
          <cell r="DH552">
            <v>6.5</v>
          </cell>
          <cell r="DI552" t="str">
            <v>&amp;^%</v>
          </cell>
          <cell r="DJ552" t="str">
            <v>&amp;^%</v>
          </cell>
          <cell r="DK552" t="str">
            <v>&amp;^%</v>
          </cell>
          <cell r="DL552" t="str">
            <v>&amp;^%</v>
          </cell>
          <cell r="DN552" t="str">
            <v>Ceredigion</v>
          </cell>
          <cell r="DO552" t="str">
            <v>W06000008</v>
          </cell>
          <cell r="DP552">
            <v>6000</v>
          </cell>
          <cell r="DQ552">
            <v>15.8</v>
          </cell>
          <cell r="DR552">
            <v>37</v>
          </cell>
          <cell r="DS552" t="str">
            <v>&amp;^%</v>
          </cell>
          <cell r="DT552">
            <v>36.9</v>
          </cell>
          <cell r="DU552">
            <v>1.5</v>
          </cell>
          <cell r="DV552" t="str">
            <v>&amp;^%</v>
          </cell>
          <cell r="DW552" t="str">
            <v>&amp;^%</v>
          </cell>
          <cell r="DX552" t="str">
            <v>&amp;^%</v>
          </cell>
          <cell r="DY552" t="str">
            <v>&amp;^%</v>
          </cell>
          <cell r="EA552" t="str">
            <v>Ceredigion</v>
          </cell>
          <cell r="EB552" t="str">
            <v>W06000008</v>
          </cell>
          <cell r="EC552">
            <v>6000</v>
          </cell>
          <cell r="ED552">
            <v>17.8</v>
          </cell>
          <cell r="EE552">
            <v>18879</v>
          </cell>
          <cell r="EF552">
            <v>11</v>
          </cell>
          <cell r="EG552">
            <v>19633</v>
          </cell>
          <cell r="EH552">
            <v>6.8</v>
          </cell>
          <cell r="EI552" t="str">
            <v>&amp;^%</v>
          </cell>
          <cell r="EJ552" t="str">
            <v>&amp;^%</v>
          </cell>
          <cell r="EK552" t="str">
            <v>&amp;^%</v>
          </cell>
          <cell r="EL552" t="str">
            <v>&amp;^%</v>
          </cell>
          <cell r="EN552" t="str">
            <v>Ceredigion</v>
          </cell>
          <cell r="EO552" t="str">
            <v>W06000008</v>
          </cell>
          <cell r="EP552">
            <v>6000</v>
          </cell>
          <cell r="EQ552">
            <v>15.8</v>
          </cell>
          <cell r="ER552">
            <v>9.6999999999999993</v>
          </cell>
          <cell r="ES552">
            <v>12</v>
          </cell>
          <cell r="ET552">
            <v>10.72</v>
          </cell>
          <cell r="EU552">
            <v>6.2</v>
          </cell>
          <cell r="EV552" t="str">
            <v>&amp;^%</v>
          </cell>
          <cell r="EW552" t="str">
            <v>&amp;^%</v>
          </cell>
          <cell r="EX552" t="str">
            <v>&amp;^%</v>
          </cell>
          <cell r="EY552" t="str">
            <v>&amp;^%</v>
          </cell>
          <cell r="FA552" t="str">
            <v>Ceredigion</v>
          </cell>
          <cell r="FB552" t="str">
            <v>W06000008</v>
          </cell>
          <cell r="FC552">
            <v>6000</v>
          </cell>
          <cell r="FD552">
            <v>15.8</v>
          </cell>
          <cell r="FE552">
            <v>364.1</v>
          </cell>
          <cell r="FF552">
            <v>11</v>
          </cell>
          <cell r="FG552">
            <v>395.5</v>
          </cell>
          <cell r="FH552">
            <v>6.3</v>
          </cell>
          <cell r="FI552" t="str">
            <v>&amp;^%</v>
          </cell>
          <cell r="FJ552" t="str">
            <v>&amp;^%</v>
          </cell>
          <cell r="FK552" t="str">
            <v>&amp;^%</v>
          </cell>
          <cell r="FL552" t="str">
            <v>&amp;^%</v>
          </cell>
          <cell r="FN552" t="str">
            <v>Ceredigion</v>
          </cell>
          <cell r="FO552" t="str">
            <v>W06000008</v>
          </cell>
          <cell r="FP552">
            <v>8000</v>
          </cell>
          <cell r="FQ552">
            <v>14.6</v>
          </cell>
          <cell r="FR552">
            <v>38.1</v>
          </cell>
          <cell r="FS552">
            <v>2.1</v>
          </cell>
          <cell r="FT552">
            <v>39.9</v>
          </cell>
          <cell r="FU552">
            <v>2.1</v>
          </cell>
          <cell r="FV552" t="str">
            <v>&amp;^%</v>
          </cell>
          <cell r="FW552" t="str">
            <v>&amp;^%</v>
          </cell>
          <cell r="FX552" t="str">
            <v>&amp;^%</v>
          </cell>
          <cell r="FY552" t="str">
            <v>&amp;^%</v>
          </cell>
          <cell r="GA552" t="str">
            <v>Ceredigion</v>
          </cell>
          <cell r="GB552" t="str">
            <v>W06000008</v>
          </cell>
          <cell r="GC552">
            <v>8000</v>
          </cell>
          <cell r="GD552">
            <v>17</v>
          </cell>
          <cell r="GE552">
            <v>21933</v>
          </cell>
          <cell r="GF552">
            <v>11</v>
          </cell>
          <cell r="GG552">
            <v>25270</v>
          </cell>
          <cell r="GH552">
            <v>7.8</v>
          </cell>
          <cell r="GI552" t="str">
            <v>&amp;^%</v>
          </cell>
          <cell r="GJ552" t="str">
            <v>&amp;^%</v>
          </cell>
          <cell r="GK552" t="str">
            <v>&amp;^%</v>
          </cell>
          <cell r="GL552" t="str">
            <v>&amp;^%</v>
          </cell>
          <cell r="GN552" t="str">
            <v>Ceredigion</v>
          </cell>
          <cell r="GO552" t="str">
            <v>W06000008</v>
          </cell>
          <cell r="GP552">
            <v>8000</v>
          </cell>
          <cell r="GQ552">
            <v>14.6</v>
          </cell>
          <cell r="GR552">
            <v>10.199999999999999</v>
          </cell>
          <cell r="GS552">
            <v>14</v>
          </cell>
          <cell r="GT552">
            <v>12.37</v>
          </cell>
          <cell r="GU552">
            <v>8</v>
          </cell>
          <cell r="GV552" t="str">
            <v>&amp;^%</v>
          </cell>
          <cell r="GW552" t="str">
            <v>&amp;^%</v>
          </cell>
          <cell r="GX552" t="str">
            <v>&amp;^%</v>
          </cell>
          <cell r="GY552" t="str">
            <v>&amp;^%</v>
          </cell>
        </row>
        <row r="553">
          <cell r="A553" t="str">
            <v>Pembrokeshire</v>
          </cell>
          <cell r="B553" t="str">
            <v>W06000009</v>
          </cell>
          <cell r="C553">
            <v>13000</v>
          </cell>
          <cell r="D553">
            <v>11.4</v>
          </cell>
          <cell r="E553">
            <v>436.1</v>
          </cell>
          <cell r="F553">
            <v>9.4</v>
          </cell>
          <cell r="G553">
            <v>501.2</v>
          </cell>
          <cell r="H553">
            <v>5.8</v>
          </cell>
          <cell r="I553">
            <v>260.89999999999998</v>
          </cell>
          <cell r="J553">
            <v>7.8</v>
          </cell>
          <cell r="K553" t="str">
            <v>&amp;^%</v>
          </cell>
          <cell r="L553" t="str">
            <v>&amp;^%</v>
          </cell>
          <cell r="N553" t="str">
            <v>Pembrokeshire</v>
          </cell>
          <cell r="O553" t="str">
            <v>W06000009</v>
          </cell>
          <cell r="P553">
            <v>25000</v>
          </cell>
          <cell r="Q553">
            <v>8.1999999999999993</v>
          </cell>
          <cell r="R553">
            <v>37.5</v>
          </cell>
          <cell r="S553">
            <v>1</v>
          </cell>
          <cell r="T553">
            <v>39</v>
          </cell>
          <cell r="U553">
            <v>1.3</v>
          </cell>
          <cell r="V553">
            <v>32.5</v>
          </cell>
          <cell r="W553">
            <v>1</v>
          </cell>
          <cell r="X553" t="str">
            <v>&amp;^%</v>
          </cell>
          <cell r="Y553" t="str">
            <v>&amp;^%</v>
          </cell>
          <cell r="AA553" t="str">
            <v>Pembrokeshire</v>
          </cell>
          <cell r="AB553" t="str">
            <v>W06000009</v>
          </cell>
          <cell r="AC553">
            <v>21000</v>
          </cell>
          <cell r="AD553">
            <v>9.9</v>
          </cell>
          <cell r="AE553">
            <v>22100</v>
          </cell>
          <cell r="AF553">
            <v>9</v>
          </cell>
          <cell r="AG553">
            <v>25049</v>
          </cell>
          <cell r="AH553">
            <v>5</v>
          </cell>
          <cell r="AI553">
            <v>12832</v>
          </cell>
          <cell r="AJ553">
            <v>7.6</v>
          </cell>
          <cell r="AK553" t="str">
            <v>&amp;^%</v>
          </cell>
          <cell r="AL553" t="str">
            <v>&amp;^%</v>
          </cell>
          <cell r="AN553" t="str">
            <v>Pembrokeshire</v>
          </cell>
          <cell r="AO553" t="str">
            <v>W06000009</v>
          </cell>
          <cell r="AP553">
            <v>25000</v>
          </cell>
          <cell r="AQ553">
            <v>8.1999999999999993</v>
          </cell>
          <cell r="AR553">
            <v>10.32</v>
          </cell>
          <cell r="AS553">
            <v>6.4</v>
          </cell>
          <cell r="AT553">
            <v>12.07</v>
          </cell>
          <cell r="AU553">
            <v>4.2</v>
          </cell>
          <cell r="AV553">
            <v>6.5</v>
          </cell>
          <cell r="AW553">
            <v>2.7</v>
          </cell>
          <cell r="AX553" t="str">
            <v>&amp;^%</v>
          </cell>
          <cell r="AY553" t="str">
            <v>&amp;^%</v>
          </cell>
          <cell r="BA553" t="str">
            <v>Pembrokeshire</v>
          </cell>
          <cell r="BB553" t="str">
            <v>W06000009</v>
          </cell>
          <cell r="BC553">
            <v>25000</v>
          </cell>
          <cell r="BD553">
            <v>8.1999999999999993</v>
          </cell>
          <cell r="BE553">
            <v>412.2</v>
          </cell>
          <cell r="BF553">
            <v>7.8</v>
          </cell>
          <cell r="BG553">
            <v>470.6</v>
          </cell>
          <cell r="BH553">
            <v>4.0999999999999996</v>
          </cell>
          <cell r="BI553">
            <v>246.6</v>
          </cell>
          <cell r="BJ553">
            <v>4.7</v>
          </cell>
          <cell r="BK553" t="str">
            <v>&amp;^%</v>
          </cell>
          <cell r="BL553" t="str">
            <v>&amp;^%</v>
          </cell>
          <cell r="BN553" t="str">
            <v>Pembrokeshire</v>
          </cell>
          <cell r="BO553" t="str">
            <v>W06000009</v>
          </cell>
          <cell r="BP553">
            <v>39000</v>
          </cell>
          <cell r="BQ553">
            <v>6.6</v>
          </cell>
          <cell r="BR553">
            <v>35</v>
          </cell>
          <cell r="BS553">
            <v>3.5</v>
          </cell>
          <cell r="BT553">
            <v>31.7</v>
          </cell>
          <cell r="BU553">
            <v>2.5</v>
          </cell>
          <cell r="BV553" t="str">
            <v>&amp;^%</v>
          </cell>
          <cell r="BW553" t="str">
            <v>&amp;^%</v>
          </cell>
          <cell r="BX553" t="str">
            <v>&amp;^%</v>
          </cell>
          <cell r="BY553" t="str">
            <v>&amp;^%</v>
          </cell>
          <cell r="CA553" t="str">
            <v>Pembrokeshire</v>
          </cell>
          <cell r="CB553" t="str">
            <v>W06000009</v>
          </cell>
          <cell r="CC553">
            <v>33000</v>
          </cell>
          <cell r="CD553">
            <v>7.9</v>
          </cell>
          <cell r="CE553">
            <v>17047</v>
          </cell>
          <cell r="CF553">
            <v>7.7</v>
          </cell>
          <cell r="CG553">
            <v>19483</v>
          </cell>
          <cell r="CH553">
            <v>5.4</v>
          </cell>
          <cell r="CI553" t="str">
            <v>&amp;^%</v>
          </cell>
          <cell r="CJ553" t="str">
            <v>&amp;^%</v>
          </cell>
          <cell r="CK553" t="str">
            <v>&amp;^%</v>
          </cell>
          <cell r="CL553" t="str">
            <v>&amp;^%</v>
          </cell>
          <cell r="CN553" t="str">
            <v>Pembrokeshire</v>
          </cell>
          <cell r="CO553" t="str">
            <v>W06000009</v>
          </cell>
          <cell r="CP553">
            <v>39000</v>
          </cell>
          <cell r="CQ553">
            <v>6.6</v>
          </cell>
          <cell r="CR553">
            <v>9.23</v>
          </cell>
          <cell r="CS553">
            <v>5.8</v>
          </cell>
          <cell r="CT553">
            <v>11.55</v>
          </cell>
          <cell r="CU553">
            <v>3.6</v>
          </cell>
          <cell r="CV553">
            <v>6.21</v>
          </cell>
          <cell r="CW553">
            <v>1.5</v>
          </cell>
          <cell r="CX553" t="str">
            <v>&amp;^%</v>
          </cell>
          <cell r="CY553" t="str">
            <v>&amp;^%</v>
          </cell>
          <cell r="DA553" t="str">
            <v>Pembrokeshire</v>
          </cell>
          <cell r="DB553" t="str">
            <v>W06000009</v>
          </cell>
          <cell r="DC553">
            <v>39000</v>
          </cell>
          <cell r="DD553">
            <v>6.6</v>
          </cell>
          <cell r="DE553">
            <v>324.60000000000002</v>
          </cell>
          <cell r="DF553">
            <v>5.4</v>
          </cell>
          <cell r="DG553">
            <v>366.8</v>
          </cell>
          <cell r="DH553">
            <v>4.4000000000000004</v>
          </cell>
          <cell r="DI553">
            <v>105.2</v>
          </cell>
          <cell r="DJ553">
            <v>17</v>
          </cell>
          <cell r="DK553" t="str">
            <v>&amp;^%</v>
          </cell>
          <cell r="DL553" t="str">
            <v>&amp;^%</v>
          </cell>
          <cell r="DN553" t="str">
            <v>Pembrokeshire</v>
          </cell>
          <cell r="DO553" t="str">
            <v>W06000009</v>
          </cell>
          <cell r="DP553">
            <v>12000</v>
          </cell>
          <cell r="DQ553">
            <v>11.8</v>
          </cell>
          <cell r="DR553">
            <v>37.5</v>
          </cell>
          <cell r="DS553">
            <v>1.7</v>
          </cell>
          <cell r="DT553">
            <v>37.1</v>
          </cell>
          <cell r="DU553">
            <v>1.5</v>
          </cell>
          <cell r="DV553">
            <v>32</v>
          </cell>
          <cell r="DW553">
            <v>3.4</v>
          </cell>
          <cell r="DX553" t="str">
            <v>&amp;^%</v>
          </cell>
          <cell r="DY553" t="str">
            <v>&amp;^%</v>
          </cell>
          <cell r="EA553" t="str">
            <v>Pembrokeshire</v>
          </cell>
          <cell r="EB553" t="str">
            <v>W06000009</v>
          </cell>
          <cell r="EC553">
            <v>10000</v>
          </cell>
          <cell r="ED553">
            <v>14.1</v>
          </cell>
          <cell r="EE553">
            <v>17898</v>
          </cell>
          <cell r="EF553">
            <v>15</v>
          </cell>
          <cell r="EG553">
            <v>22431</v>
          </cell>
          <cell r="EH553">
            <v>7.1</v>
          </cell>
          <cell r="EI553" t="str">
            <v>&amp;^%</v>
          </cell>
          <cell r="EJ553" t="str">
            <v>&amp;^%</v>
          </cell>
          <cell r="EK553" t="str">
            <v>&amp;^%</v>
          </cell>
          <cell r="EL553" t="str">
            <v>&amp;^%</v>
          </cell>
          <cell r="EN553" t="str">
            <v>Pembrokeshire</v>
          </cell>
          <cell r="EO553" t="str">
            <v>W06000009</v>
          </cell>
          <cell r="EP553">
            <v>12000</v>
          </cell>
          <cell r="EQ553">
            <v>11.8</v>
          </cell>
          <cell r="ER553">
            <v>9.4499999999999993</v>
          </cell>
          <cell r="ES553">
            <v>9.5</v>
          </cell>
          <cell r="ET553">
            <v>11.72</v>
          </cell>
          <cell r="EU553">
            <v>6.1</v>
          </cell>
          <cell r="EV553">
            <v>6.36</v>
          </cell>
          <cell r="EW553">
            <v>6.5</v>
          </cell>
          <cell r="EX553" t="str">
            <v>&amp;^%</v>
          </cell>
          <cell r="EY553" t="str">
            <v>&amp;^%</v>
          </cell>
          <cell r="FA553" t="str">
            <v>Pembrokeshire</v>
          </cell>
          <cell r="FB553" t="str">
            <v>W06000009</v>
          </cell>
          <cell r="FC553">
            <v>12000</v>
          </cell>
          <cell r="FD553">
            <v>11.8</v>
          </cell>
          <cell r="FE553">
            <v>350.3</v>
          </cell>
          <cell r="FF553">
            <v>11</v>
          </cell>
          <cell r="FG553">
            <v>435.5</v>
          </cell>
          <cell r="FH553">
            <v>5.5</v>
          </cell>
          <cell r="FI553">
            <v>232.3</v>
          </cell>
          <cell r="FJ553">
            <v>6.5</v>
          </cell>
          <cell r="FK553" t="str">
            <v>&amp;^%</v>
          </cell>
          <cell r="FL553" t="str">
            <v>&amp;^%</v>
          </cell>
          <cell r="FN553" t="str">
            <v>Pembrokeshire</v>
          </cell>
          <cell r="FO553" t="str">
            <v>W06000009</v>
          </cell>
          <cell r="FP553">
            <v>13000</v>
          </cell>
          <cell r="FQ553">
            <v>11.4</v>
          </cell>
          <cell r="FR553">
            <v>39</v>
          </cell>
          <cell r="FS553">
            <v>1.6</v>
          </cell>
          <cell r="FT553">
            <v>40.6</v>
          </cell>
          <cell r="FU553">
            <v>1.8</v>
          </cell>
          <cell r="FV553">
            <v>34</v>
          </cell>
          <cell r="FW553">
            <v>2.2999999999999998</v>
          </cell>
          <cell r="FX553" t="str">
            <v>&amp;^%</v>
          </cell>
          <cell r="FY553" t="str">
            <v>&amp;^%</v>
          </cell>
          <cell r="GA553" t="str">
            <v>Pembrokeshire</v>
          </cell>
          <cell r="GB553" t="str">
            <v>W06000009</v>
          </cell>
          <cell r="GC553">
            <v>11000</v>
          </cell>
          <cell r="GD553">
            <v>13.9</v>
          </cell>
          <cell r="GE553">
            <v>24804</v>
          </cell>
          <cell r="GF553">
            <v>11</v>
          </cell>
          <cell r="GG553">
            <v>27423</v>
          </cell>
          <cell r="GH553">
            <v>6.7</v>
          </cell>
          <cell r="GI553" t="str">
            <v>&amp;^%</v>
          </cell>
          <cell r="GJ553" t="str">
            <v>&amp;^%</v>
          </cell>
          <cell r="GK553" t="str">
            <v>&amp;^%</v>
          </cell>
          <cell r="GL553" t="str">
            <v>&amp;^%</v>
          </cell>
          <cell r="GN553" t="str">
            <v>Pembrokeshire</v>
          </cell>
          <cell r="GO553" t="str">
            <v>W06000009</v>
          </cell>
          <cell r="GP553">
            <v>13000</v>
          </cell>
          <cell r="GQ553">
            <v>11.4</v>
          </cell>
          <cell r="GR553">
            <v>10.68</v>
          </cell>
          <cell r="GS553">
            <v>8.1999999999999993</v>
          </cell>
          <cell r="GT553">
            <v>12.35</v>
          </cell>
          <cell r="GU553">
            <v>5.8</v>
          </cell>
          <cell r="GV553">
            <v>6.65</v>
          </cell>
          <cell r="GW553">
            <v>5.0999999999999996</v>
          </cell>
          <cell r="GX553" t="str">
            <v>&amp;^%</v>
          </cell>
          <cell r="GY553" t="str">
            <v>&amp;^%</v>
          </cell>
        </row>
        <row r="554">
          <cell r="A554" t="str">
            <v>Carmarthenshire</v>
          </cell>
          <cell r="B554" t="str">
            <v>W06000010</v>
          </cell>
          <cell r="C554">
            <v>17000</v>
          </cell>
          <cell r="D554">
            <v>10.199999999999999</v>
          </cell>
          <cell r="E554">
            <v>419.2</v>
          </cell>
          <cell r="F554">
            <v>7.7</v>
          </cell>
          <cell r="G554">
            <v>519.70000000000005</v>
          </cell>
          <cell r="H554">
            <v>7.1</v>
          </cell>
          <cell r="I554">
            <v>275.2</v>
          </cell>
          <cell r="J554">
            <v>4.8</v>
          </cell>
          <cell r="K554" t="str">
            <v>&amp;^%</v>
          </cell>
          <cell r="L554" t="str">
            <v>&amp;^%</v>
          </cell>
          <cell r="N554" t="str">
            <v>Carmarthenshire</v>
          </cell>
          <cell r="O554" t="str">
            <v>W06000010</v>
          </cell>
          <cell r="P554">
            <v>28000</v>
          </cell>
          <cell r="Q554">
            <v>7.7</v>
          </cell>
          <cell r="R554">
            <v>39.4</v>
          </cell>
          <cell r="S554">
            <v>1.3</v>
          </cell>
          <cell r="T554">
            <v>40.4</v>
          </cell>
          <cell r="U554">
            <v>1.1000000000000001</v>
          </cell>
          <cell r="V554">
            <v>35</v>
          </cell>
          <cell r="W554">
            <v>2.6</v>
          </cell>
          <cell r="X554" t="str">
            <v>&amp;^%</v>
          </cell>
          <cell r="Y554" t="str">
            <v>&amp;^%</v>
          </cell>
          <cell r="AA554" t="str">
            <v>Carmarthenshire</v>
          </cell>
          <cell r="AB554" t="str">
            <v>W06000010</v>
          </cell>
          <cell r="AC554">
            <v>26000</v>
          </cell>
          <cell r="AD554">
            <v>9</v>
          </cell>
          <cell r="AE554">
            <v>22773</v>
          </cell>
          <cell r="AF554">
            <v>6.8</v>
          </cell>
          <cell r="AG554">
            <v>26383</v>
          </cell>
          <cell r="AH554">
            <v>6.1</v>
          </cell>
          <cell r="AI554">
            <v>13499</v>
          </cell>
          <cell r="AJ554">
            <v>6</v>
          </cell>
          <cell r="AK554" t="str">
            <v>&amp;^%</v>
          </cell>
          <cell r="AL554" t="str">
            <v>&amp;^%</v>
          </cell>
          <cell r="AN554" t="str">
            <v>Carmarthenshire</v>
          </cell>
          <cell r="AO554" t="str">
            <v>W06000010</v>
          </cell>
          <cell r="AP554">
            <v>28000</v>
          </cell>
          <cell r="AQ554">
            <v>7.7</v>
          </cell>
          <cell r="AR554">
            <v>10.41</v>
          </cell>
          <cell r="AS554">
            <v>6.3</v>
          </cell>
          <cell r="AT554">
            <v>12.52</v>
          </cell>
          <cell r="AU554">
            <v>5.0999999999999996</v>
          </cell>
          <cell r="AV554">
            <v>6.72</v>
          </cell>
          <cell r="AW554">
            <v>2.6</v>
          </cell>
          <cell r="AX554" t="str">
            <v>&amp;^%</v>
          </cell>
          <cell r="AY554" t="str">
            <v>&amp;^%</v>
          </cell>
          <cell r="BA554" t="str">
            <v>Carmarthenshire</v>
          </cell>
          <cell r="BB554" t="str">
            <v>W06000010</v>
          </cell>
          <cell r="BC554">
            <v>28000</v>
          </cell>
          <cell r="BD554">
            <v>7.7</v>
          </cell>
          <cell r="BE554">
            <v>418.4</v>
          </cell>
          <cell r="BF554">
            <v>6.6</v>
          </cell>
          <cell r="BG554">
            <v>505.7</v>
          </cell>
          <cell r="BH554">
            <v>5.0999999999999996</v>
          </cell>
          <cell r="BI554">
            <v>264.39999999999998</v>
          </cell>
          <cell r="BJ554">
            <v>3.9</v>
          </cell>
          <cell r="BK554" t="str">
            <v>&amp;^%</v>
          </cell>
          <cell r="BL554" t="str">
            <v>&amp;^%</v>
          </cell>
          <cell r="BN554" t="str">
            <v>Carmarthenshire</v>
          </cell>
          <cell r="BO554" t="str">
            <v>W06000010</v>
          </cell>
          <cell r="BP554">
            <v>43000</v>
          </cell>
          <cell r="BQ554">
            <v>6.2</v>
          </cell>
          <cell r="BR554">
            <v>37.5</v>
          </cell>
          <cell r="BS554">
            <v>1.9</v>
          </cell>
          <cell r="BT554">
            <v>32.9</v>
          </cell>
          <cell r="BU554">
            <v>2.2999999999999998</v>
          </cell>
          <cell r="BV554">
            <v>15.2</v>
          </cell>
          <cell r="BW554">
            <v>13</v>
          </cell>
          <cell r="BX554" t="str">
            <v>&amp;^%</v>
          </cell>
          <cell r="BY554" t="str">
            <v>&amp;^%</v>
          </cell>
          <cell r="CA554" t="str">
            <v>Carmarthenshire</v>
          </cell>
          <cell r="CB554" t="str">
            <v>W06000010</v>
          </cell>
          <cell r="CC554">
            <v>38000</v>
          </cell>
          <cell r="CD554">
            <v>7.3</v>
          </cell>
          <cell r="CE554">
            <v>18063</v>
          </cell>
          <cell r="CF554">
            <v>7.5</v>
          </cell>
          <cell r="CG554">
            <v>21388</v>
          </cell>
          <cell r="CH554">
            <v>6</v>
          </cell>
          <cell r="CI554">
            <v>6352</v>
          </cell>
          <cell r="CJ554">
            <v>16</v>
          </cell>
          <cell r="CK554" t="str">
            <v>&amp;^%</v>
          </cell>
          <cell r="CL554" t="str">
            <v>&amp;^%</v>
          </cell>
          <cell r="CN554" t="str">
            <v>Carmarthenshire</v>
          </cell>
          <cell r="CO554" t="str">
            <v>W06000010</v>
          </cell>
          <cell r="CP554">
            <v>43000</v>
          </cell>
          <cell r="CQ554">
            <v>6.2</v>
          </cell>
          <cell r="CR554">
            <v>9.7100000000000009</v>
          </cell>
          <cell r="CS554">
            <v>4.2</v>
          </cell>
          <cell r="CT554">
            <v>12.06</v>
          </cell>
          <cell r="CU554">
            <v>4.5999999999999996</v>
          </cell>
          <cell r="CV554">
            <v>6.16</v>
          </cell>
          <cell r="CW554">
            <v>1</v>
          </cell>
          <cell r="CX554" t="str">
            <v>&amp;^%</v>
          </cell>
          <cell r="CY554" t="str">
            <v>&amp;^%</v>
          </cell>
          <cell r="DA554" t="str">
            <v>Carmarthenshire</v>
          </cell>
          <cell r="DB554" t="str">
            <v>W06000010</v>
          </cell>
          <cell r="DC554">
            <v>43000</v>
          </cell>
          <cell r="DD554">
            <v>6.2</v>
          </cell>
          <cell r="DE554">
            <v>346</v>
          </cell>
          <cell r="DF554">
            <v>6.8</v>
          </cell>
          <cell r="DG554">
            <v>397</v>
          </cell>
          <cell r="DH554">
            <v>5.2</v>
          </cell>
          <cell r="DI554">
            <v>100.3</v>
          </cell>
          <cell r="DJ554">
            <v>12</v>
          </cell>
          <cell r="DK554" t="str">
            <v>&amp;^%</v>
          </cell>
          <cell r="DL554" t="str">
            <v>&amp;^%</v>
          </cell>
          <cell r="DN554" t="str">
            <v>Carmarthenshire</v>
          </cell>
          <cell r="DO554" t="str">
            <v>W06000010</v>
          </cell>
          <cell r="DP554">
            <v>12000</v>
          </cell>
          <cell r="DQ554">
            <v>11.6</v>
          </cell>
          <cell r="DR554">
            <v>37.5</v>
          </cell>
          <cell r="DS554">
            <v>0.7</v>
          </cell>
          <cell r="DT554">
            <v>38.4</v>
          </cell>
          <cell r="DU554">
            <v>1.4</v>
          </cell>
          <cell r="DV554">
            <v>33.1</v>
          </cell>
          <cell r="DW554">
            <v>3.8</v>
          </cell>
          <cell r="DX554" t="str">
            <v>&amp;^%</v>
          </cell>
          <cell r="DY554" t="str">
            <v>&amp;^%</v>
          </cell>
          <cell r="EA554" t="str">
            <v>Carmarthenshire</v>
          </cell>
          <cell r="EB554" t="str">
            <v>W06000010</v>
          </cell>
          <cell r="EC554">
            <v>11000</v>
          </cell>
          <cell r="ED554">
            <v>13.5</v>
          </cell>
          <cell r="EE554">
            <v>20600</v>
          </cell>
          <cell r="EF554">
            <v>11</v>
          </cell>
          <cell r="EG554">
            <v>24697</v>
          </cell>
          <cell r="EH554">
            <v>8.4</v>
          </cell>
          <cell r="EI554">
            <v>12192</v>
          </cell>
          <cell r="EJ554">
            <v>20</v>
          </cell>
          <cell r="EK554" t="str">
            <v>&amp;^%</v>
          </cell>
          <cell r="EL554" t="str">
            <v>&amp;^%</v>
          </cell>
          <cell r="EN554" t="str">
            <v>Carmarthenshire</v>
          </cell>
          <cell r="EO554" t="str">
            <v>W06000010</v>
          </cell>
          <cell r="EP554">
            <v>12000</v>
          </cell>
          <cell r="EQ554">
            <v>11.6</v>
          </cell>
          <cell r="ER554">
            <v>10.89</v>
          </cell>
          <cell r="ES554">
            <v>10</v>
          </cell>
          <cell r="ET554">
            <v>12.64</v>
          </cell>
          <cell r="EU554">
            <v>6.9</v>
          </cell>
          <cell r="EV554">
            <v>6.41</v>
          </cell>
          <cell r="EW554">
            <v>4.8</v>
          </cell>
          <cell r="EX554" t="str">
            <v>&amp;^%</v>
          </cell>
          <cell r="EY554" t="str">
            <v>&amp;^%</v>
          </cell>
          <cell r="FA554" t="str">
            <v>Carmarthenshire</v>
          </cell>
          <cell r="FB554" t="str">
            <v>W06000010</v>
          </cell>
          <cell r="FC554">
            <v>12000</v>
          </cell>
          <cell r="FD554">
            <v>11.6</v>
          </cell>
          <cell r="FE554">
            <v>412.1</v>
          </cell>
          <cell r="FF554">
            <v>10</v>
          </cell>
          <cell r="FG554">
            <v>485.6</v>
          </cell>
          <cell r="FH554">
            <v>6.8</v>
          </cell>
          <cell r="FI554">
            <v>257</v>
          </cell>
          <cell r="FJ554">
            <v>7.7</v>
          </cell>
          <cell r="FK554" t="str">
            <v>&amp;^%</v>
          </cell>
          <cell r="FL554" t="str">
            <v>&amp;^%</v>
          </cell>
          <cell r="FN554" t="str">
            <v>Carmarthenshire</v>
          </cell>
          <cell r="FO554" t="str">
            <v>W06000010</v>
          </cell>
          <cell r="FP554">
            <v>17000</v>
          </cell>
          <cell r="FQ554">
            <v>10.199999999999999</v>
          </cell>
          <cell r="FR554">
            <v>40</v>
          </cell>
          <cell r="FS554">
            <v>1.6</v>
          </cell>
          <cell r="FT554">
            <v>41.8</v>
          </cell>
          <cell r="FU554">
            <v>1.5</v>
          </cell>
          <cell r="FV554">
            <v>37</v>
          </cell>
          <cell r="FW554">
            <v>1.6</v>
          </cell>
          <cell r="FX554" t="str">
            <v>&amp;^%</v>
          </cell>
          <cell r="FY554" t="str">
            <v>&amp;^%</v>
          </cell>
          <cell r="GA554" t="str">
            <v>Carmarthenshire</v>
          </cell>
          <cell r="GB554" t="str">
            <v>W06000010</v>
          </cell>
          <cell r="GC554">
            <v>15000</v>
          </cell>
          <cell r="GD554">
            <v>12.1</v>
          </cell>
          <cell r="GE554">
            <v>23953</v>
          </cell>
          <cell r="GF554">
            <v>7.9</v>
          </cell>
          <cell r="GG554">
            <v>27576</v>
          </cell>
          <cell r="GH554">
            <v>8.3000000000000007</v>
          </cell>
          <cell r="GI554">
            <v>13909</v>
          </cell>
          <cell r="GJ554">
            <v>6.8</v>
          </cell>
          <cell r="GK554" t="str">
            <v>&amp;^%</v>
          </cell>
          <cell r="GL554" t="str">
            <v>&amp;^%</v>
          </cell>
          <cell r="GN554" t="str">
            <v>Carmarthenshire</v>
          </cell>
          <cell r="GO554" t="str">
            <v>W06000010</v>
          </cell>
          <cell r="GP554">
            <v>17000</v>
          </cell>
          <cell r="GQ554">
            <v>10.199999999999999</v>
          </cell>
          <cell r="GR554">
            <v>10.3</v>
          </cell>
          <cell r="GS554">
            <v>6.9</v>
          </cell>
          <cell r="GT554">
            <v>12.44</v>
          </cell>
          <cell r="GU554">
            <v>7.1</v>
          </cell>
          <cell r="GV554">
            <v>6.82</v>
          </cell>
          <cell r="GW554">
            <v>2.2999999999999998</v>
          </cell>
          <cell r="GX554" t="str">
            <v>&amp;^%</v>
          </cell>
          <cell r="GY554" t="str">
            <v>&amp;^%</v>
          </cell>
        </row>
        <row r="555">
          <cell r="A555" t="str">
            <v>Swansea</v>
          </cell>
          <cell r="B555" t="str">
            <v>W06000011</v>
          </cell>
          <cell r="C555">
            <v>36000</v>
          </cell>
          <cell r="D555">
            <v>6.9</v>
          </cell>
          <cell r="E555">
            <v>450.3</v>
          </cell>
          <cell r="F555">
            <v>7.2</v>
          </cell>
          <cell r="G555">
            <v>550.9</v>
          </cell>
          <cell r="H555">
            <v>5.0999999999999996</v>
          </cell>
          <cell r="I555">
            <v>271.2</v>
          </cell>
          <cell r="J555">
            <v>4.5</v>
          </cell>
          <cell r="K555" t="str">
            <v>&amp;^%</v>
          </cell>
          <cell r="L555" t="str">
            <v>&amp;^%</v>
          </cell>
          <cell r="N555" t="str">
            <v>Swansea</v>
          </cell>
          <cell r="O555" t="str">
            <v>W06000011</v>
          </cell>
          <cell r="P555">
            <v>66000</v>
          </cell>
          <cell r="Q555">
            <v>5</v>
          </cell>
          <cell r="R555">
            <v>37.5</v>
          </cell>
          <cell r="S555">
            <v>0.3</v>
          </cell>
          <cell r="T555">
            <v>38.299999999999997</v>
          </cell>
          <cell r="U555">
            <v>0.7</v>
          </cell>
          <cell r="V555">
            <v>33.9</v>
          </cell>
          <cell r="W555">
            <v>2.7</v>
          </cell>
          <cell r="X555">
            <v>44.1</v>
          </cell>
          <cell r="Y555">
            <v>8.9</v>
          </cell>
          <cell r="AA555" t="str">
            <v>Swansea</v>
          </cell>
          <cell r="AB555" t="str">
            <v>W06000011</v>
          </cell>
          <cell r="AC555">
            <v>60000</v>
          </cell>
          <cell r="AD555">
            <v>6.2</v>
          </cell>
          <cell r="AE555">
            <v>22849</v>
          </cell>
          <cell r="AF555">
            <v>5.6</v>
          </cell>
          <cell r="AG555">
            <v>26548</v>
          </cell>
          <cell r="AH555">
            <v>3.7</v>
          </cell>
          <cell r="AI555">
            <v>13892</v>
          </cell>
          <cell r="AJ555">
            <v>4.4000000000000004</v>
          </cell>
          <cell r="AK555" t="str">
            <v>&amp;^%</v>
          </cell>
          <cell r="AL555" t="str">
            <v>&amp;^%</v>
          </cell>
          <cell r="AN555" t="str">
            <v>Swansea</v>
          </cell>
          <cell r="AO555" t="str">
            <v>W06000011</v>
          </cell>
          <cell r="AP555">
            <v>66000</v>
          </cell>
          <cell r="AQ555">
            <v>5</v>
          </cell>
          <cell r="AR555">
            <v>11.15</v>
          </cell>
          <cell r="AS555">
            <v>4.3</v>
          </cell>
          <cell r="AT555">
            <v>13.77</v>
          </cell>
          <cell r="AU555">
            <v>3.6</v>
          </cell>
          <cell r="AV555">
            <v>6.94</v>
          </cell>
          <cell r="AW555">
            <v>3.3</v>
          </cell>
          <cell r="AX555" t="str">
            <v>&amp;^%</v>
          </cell>
          <cell r="AY555" t="str">
            <v>&amp;^%</v>
          </cell>
          <cell r="BA555" t="str">
            <v>Swansea</v>
          </cell>
          <cell r="BB555" t="str">
            <v>W06000011</v>
          </cell>
          <cell r="BC555">
            <v>66000</v>
          </cell>
          <cell r="BD555">
            <v>5</v>
          </cell>
          <cell r="BE555">
            <v>440.8</v>
          </cell>
          <cell r="BF555">
            <v>4.3</v>
          </cell>
          <cell r="BG555">
            <v>527.9</v>
          </cell>
          <cell r="BH555">
            <v>3.5</v>
          </cell>
          <cell r="BI555">
            <v>280.10000000000002</v>
          </cell>
          <cell r="BJ555">
            <v>3.1</v>
          </cell>
          <cell r="BK555" t="str">
            <v>&amp;^%</v>
          </cell>
          <cell r="BL555" t="str">
            <v>&amp;^%</v>
          </cell>
          <cell r="BN555" t="str">
            <v>Swansea</v>
          </cell>
          <cell r="BO555" t="str">
            <v>W06000011</v>
          </cell>
          <cell r="BP555">
            <v>100000</v>
          </cell>
          <cell r="BQ555">
            <v>4</v>
          </cell>
          <cell r="BR555">
            <v>36.9</v>
          </cell>
          <cell r="BS555">
            <v>1.4</v>
          </cell>
          <cell r="BT555">
            <v>31.5</v>
          </cell>
          <cell r="BU555">
            <v>1.5</v>
          </cell>
          <cell r="BV555">
            <v>14.6</v>
          </cell>
          <cell r="BW555">
            <v>10</v>
          </cell>
          <cell r="BX555">
            <v>42.2</v>
          </cell>
          <cell r="BY555">
            <v>5.4</v>
          </cell>
          <cell r="CA555" t="str">
            <v>Swansea</v>
          </cell>
          <cell r="CB555" t="str">
            <v>W06000011</v>
          </cell>
          <cell r="CC555">
            <v>90000</v>
          </cell>
          <cell r="CD555">
            <v>5.0999999999999996</v>
          </cell>
          <cell r="CE555">
            <v>17898</v>
          </cell>
          <cell r="CF555">
            <v>4.8</v>
          </cell>
          <cell r="CG555">
            <v>21035</v>
          </cell>
          <cell r="CH555">
            <v>3.9</v>
          </cell>
          <cell r="CI555">
            <v>5396</v>
          </cell>
          <cell r="CJ555">
            <v>11</v>
          </cell>
          <cell r="CK555" t="str">
            <v>&amp;^%</v>
          </cell>
          <cell r="CL555" t="str">
            <v>&amp;^%</v>
          </cell>
          <cell r="CN555" t="str">
            <v>Swansea</v>
          </cell>
          <cell r="CO555" t="str">
            <v>W06000011</v>
          </cell>
          <cell r="CP555">
            <v>100000</v>
          </cell>
          <cell r="CQ555">
            <v>4</v>
          </cell>
          <cell r="CR555">
            <v>9.74</v>
          </cell>
          <cell r="CS555">
            <v>3.7</v>
          </cell>
          <cell r="CT555">
            <v>12.97</v>
          </cell>
          <cell r="CU555">
            <v>3.2</v>
          </cell>
          <cell r="CV555">
            <v>6.16</v>
          </cell>
          <cell r="CW555">
            <v>0.9</v>
          </cell>
          <cell r="CX555">
            <v>20.52</v>
          </cell>
          <cell r="CY555">
            <v>16</v>
          </cell>
          <cell r="DA555" t="str">
            <v>Swansea</v>
          </cell>
          <cell r="DB555" t="str">
            <v>W06000011</v>
          </cell>
          <cell r="DC555">
            <v>100000</v>
          </cell>
          <cell r="DD555">
            <v>4</v>
          </cell>
          <cell r="DE555">
            <v>337.5</v>
          </cell>
          <cell r="DF555">
            <v>3.7</v>
          </cell>
          <cell r="DG555">
            <v>408.1</v>
          </cell>
          <cell r="DH555">
            <v>3.6</v>
          </cell>
          <cell r="DI555">
            <v>99.4</v>
          </cell>
          <cell r="DJ555">
            <v>8.6999999999999993</v>
          </cell>
          <cell r="DK555">
            <v>735.5</v>
          </cell>
          <cell r="DL555">
            <v>15</v>
          </cell>
          <cell r="DN555" t="str">
            <v>Swansea</v>
          </cell>
          <cell r="DO555" t="str">
            <v>W06000011</v>
          </cell>
          <cell r="DP555">
            <v>30000</v>
          </cell>
          <cell r="DQ555">
            <v>7.3</v>
          </cell>
          <cell r="DR555">
            <v>37</v>
          </cell>
          <cell r="DS555">
            <v>0.4</v>
          </cell>
          <cell r="DT555">
            <v>36.9</v>
          </cell>
          <cell r="DU555">
            <v>0.9</v>
          </cell>
          <cell r="DV555">
            <v>30.1</v>
          </cell>
          <cell r="DW555">
            <v>3.8</v>
          </cell>
          <cell r="DX555" t="str">
            <v>&amp;^%</v>
          </cell>
          <cell r="DY555" t="str">
            <v>&amp;^%</v>
          </cell>
          <cell r="EA555" t="str">
            <v>Swansea</v>
          </cell>
          <cell r="EB555" t="str">
            <v>W06000011</v>
          </cell>
          <cell r="EC555">
            <v>28000</v>
          </cell>
          <cell r="ED555">
            <v>8.4</v>
          </cell>
          <cell r="EE555">
            <v>21508</v>
          </cell>
          <cell r="EF555">
            <v>6.3</v>
          </cell>
          <cell r="EG555">
            <v>24455</v>
          </cell>
          <cell r="EH555">
            <v>3.8</v>
          </cell>
          <cell r="EI555">
            <v>13773</v>
          </cell>
          <cell r="EJ555">
            <v>6.6</v>
          </cell>
          <cell r="EK555" t="str">
            <v>&amp;^%</v>
          </cell>
          <cell r="EL555" t="str">
            <v>&amp;^%</v>
          </cell>
          <cell r="EN555" t="str">
            <v>Swansea</v>
          </cell>
          <cell r="EO555" t="str">
            <v>W06000011</v>
          </cell>
          <cell r="EP555">
            <v>30000</v>
          </cell>
          <cell r="EQ555">
            <v>7.3</v>
          </cell>
          <cell r="ER555">
            <v>11.15</v>
          </cell>
          <cell r="ES555">
            <v>5.7</v>
          </cell>
          <cell r="ET555">
            <v>13.53</v>
          </cell>
          <cell r="EU555">
            <v>4.8</v>
          </cell>
          <cell r="EV555">
            <v>7.41</v>
          </cell>
          <cell r="EW555">
            <v>4.3</v>
          </cell>
          <cell r="EX555" t="str">
            <v>&amp;^%</v>
          </cell>
          <cell r="EY555" t="str">
            <v>&amp;^%</v>
          </cell>
          <cell r="FA555" t="str">
            <v>Swansea</v>
          </cell>
          <cell r="FB555" t="str">
            <v>W06000011</v>
          </cell>
          <cell r="FC555">
            <v>30000</v>
          </cell>
          <cell r="FD555">
            <v>7.3</v>
          </cell>
          <cell r="FE555">
            <v>416.8</v>
          </cell>
          <cell r="FF555">
            <v>5.6</v>
          </cell>
          <cell r="FG555">
            <v>499.5</v>
          </cell>
          <cell r="FH555">
            <v>4.7</v>
          </cell>
          <cell r="FI555">
            <v>285.5</v>
          </cell>
          <cell r="FJ555">
            <v>4.0999999999999996</v>
          </cell>
          <cell r="FK555" t="str">
            <v>&amp;^%</v>
          </cell>
          <cell r="FL555" t="str">
            <v>&amp;^%</v>
          </cell>
          <cell r="FN555" t="str">
            <v>Swansea</v>
          </cell>
          <cell r="FO555" t="str">
            <v>W06000011</v>
          </cell>
          <cell r="FP555">
            <v>36000</v>
          </cell>
          <cell r="FQ555">
            <v>6.9</v>
          </cell>
          <cell r="FR555">
            <v>38</v>
          </cell>
          <cell r="FS555">
            <v>1.3</v>
          </cell>
          <cell r="FT555">
            <v>39.5</v>
          </cell>
          <cell r="FU555">
            <v>0.9</v>
          </cell>
          <cell r="FV555">
            <v>35</v>
          </cell>
          <cell r="FW555">
            <v>0.2</v>
          </cell>
          <cell r="FX555" t="str">
            <v>&amp;^%</v>
          </cell>
          <cell r="FY555" t="str">
            <v>&amp;^%</v>
          </cell>
          <cell r="GA555" t="str">
            <v>Swansea</v>
          </cell>
          <cell r="GB555" t="str">
            <v>W06000011</v>
          </cell>
          <cell r="GC555">
            <v>33000</v>
          </cell>
          <cell r="GD555">
            <v>8.9</v>
          </cell>
          <cell r="GE555">
            <v>23546</v>
          </cell>
          <cell r="GF555">
            <v>8.6999999999999993</v>
          </cell>
          <cell r="GG555">
            <v>28322</v>
          </cell>
          <cell r="GH555">
            <v>5.7</v>
          </cell>
          <cell r="GI555">
            <v>14060</v>
          </cell>
          <cell r="GJ555">
            <v>6.3</v>
          </cell>
          <cell r="GK555" t="str">
            <v>&amp;^%</v>
          </cell>
          <cell r="GL555" t="str">
            <v>&amp;^%</v>
          </cell>
          <cell r="GN555" t="str">
            <v>Swansea</v>
          </cell>
          <cell r="GO555" t="str">
            <v>W06000011</v>
          </cell>
          <cell r="GP555">
            <v>36000</v>
          </cell>
          <cell r="GQ555">
            <v>6.9</v>
          </cell>
          <cell r="GR555">
            <v>11.06</v>
          </cell>
          <cell r="GS555">
            <v>7</v>
          </cell>
          <cell r="GT555">
            <v>13.96</v>
          </cell>
          <cell r="GU555">
            <v>5.0999999999999996</v>
          </cell>
          <cell r="GV555">
            <v>6.5</v>
          </cell>
          <cell r="GW555">
            <v>3.4</v>
          </cell>
          <cell r="GX555" t="str">
            <v>&amp;^%</v>
          </cell>
          <cell r="GY555" t="str">
            <v>&amp;^%</v>
          </cell>
        </row>
        <row r="556">
          <cell r="A556" t="str">
            <v>Neath Port Talbot</v>
          </cell>
          <cell r="B556" t="str">
            <v>W06000012</v>
          </cell>
          <cell r="C556">
            <v>23000</v>
          </cell>
          <cell r="D556">
            <v>8.9</v>
          </cell>
          <cell r="E556">
            <v>554.6</v>
          </cell>
          <cell r="F556">
            <v>6.5</v>
          </cell>
          <cell r="G556">
            <v>575</v>
          </cell>
          <cell r="H556">
            <v>4.0999999999999996</v>
          </cell>
          <cell r="I556">
            <v>281.7</v>
          </cell>
          <cell r="J556">
            <v>8.8000000000000007</v>
          </cell>
          <cell r="K556" t="str">
            <v>&amp;^%</v>
          </cell>
          <cell r="L556" t="str">
            <v>&amp;^%</v>
          </cell>
          <cell r="N556" t="str">
            <v>Neath Port Talbot</v>
          </cell>
          <cell r="O556" t="str">
            <v>W06000012</v>
          </cell>
          <cell r="P556">
            <v>33000</v>
          </cell>
          <cell r="Q556">
            <v>7.2</v>
          </cell>
          <cell r="R556">
            <v>37.5</v>
          </cell>
          <cell r="S556">
            <v>1.1000000000000001</v>
          </cell>
          <cell r="T556">
            <v>39</v>
          </cell>
          <cell r="U556">
            <v>1.2</v>
          </cell>
          <cell r="V556">
            <v>34</v>
          </cell>
          <cell r="W556">
            <v>3.7</v>
          </cell>
          <cell r="X556" t="str">
            <v>&amp;^%</v>
          </cell>
          <cell r="Y556" t="str">
            <v>&amp;^%</v>
          </cell>
          <cell r="AA556" t="str">
            <v>Neath Port Talbot</v>
          </cell>
          <cell r="AB556" t="str">
            <v>W06000012</v>
          </cell>
          <cell r="AC556">
            <v>30000</v>
          </cell>
          <cell r="AD556">
            <v>9.8000000000000007</v>
          </cell>
          <cell r="AE556">
            <v>26879</v>
          </cell>
          <cell r="AF556">
            <v>8.6</v>
          </cell>
          <cell r="AG556">
            <v>27920</v>
          </cell>
          <cell r="AH556">
            <v>5.0999999999999996</v>
          </cell>
          <cell r="AI556">
            <v>13372</v>
          </cell>
          <cell r="AJ556">
            <v>5.4</v>
          </cell>
          <cell r="AK556" t="str">
            <v>&amp;^%</v>
          </cell>
          <cell r="AL556" t="str">
            <v>&amp;^%</v>
          </cell>
          <cell r="AN556" t="str">
            <v>Neath Port Talbot</v>
          </cell>
          <cell r="AO556" t="str">
            <v>W06000012</v>
          </cell>
          <cell r="AP556">
            <v>33000</v>
          </cell>
          <cell r="AQ556">
            <v>7.2</v>
          </cell>
          <cell r="AR556">
            <v>12.48</v>
          </cell>
          <cell r="AS556">
            <v>7.8</v>
          </cell>
          <cell r="AT556">
            <v>13.7</v>
          </cell>
          <cell r="AU556">
            <v>3.6</v>
          </cell>
          <cell r="AV556">
            <v>6.51</v>
          </cell>
          <cell r="AW556">
            <v>4.3</v>
          </cell>
          <cell r="AX556" t="str">
            <v>&amp;^%</v>
          </cell>
          <cell r="AY556" t="str">
            <v>&amp;^%</v>
          </cell>
          <cell r="BA556" t="str">
            <v>Neath Port Talbot</v>
          </cell>
          <cell r="BB556" t="str">
            <v>W06000012</v>
          </cell>
          <cell r="BC556">
            <v>33000</v>
          </cell>
          <cell r="BD556">
            <v>7.2</v>
          </cell>
          <cell r="BE556">
            <v>496.4</v>
          </cell>
          <cell r="BF556">
            <v>6.8</v>
          </cell>
          <cell r="BG556">
            <v>534.29999999999995</v>
          </cell>
          <cell r="BH556">
            <v>3.4</v>
          </cell>
          <cell r="BI556">
            <v>261.2</v>
          </cell>
          <cell r="BJ556">
            <v>5.3</v>
          </cell>
          <cell r="BK556" t="str">
            <v>&amp;^%</v>
          </cell>
          <cell r="BL556" t="str">
            <v>&amp;^%</v>
          </cell>
          <cell r="BN556" t="str">
            <v>Neath Port Talbot</v>
          </cell>
          <cell r="BO556" t="str">
            <v>W06000012</v>
          </cell>
          <cell r="BP556">
            <v>44000</v>
          </cell>
          <cell r="BQ556">
            <v>6.1</v>
          </cell>
          <cell r="BR556">
            <v>37</v>
          </cell>
          <cell r="BS556">
            <v>0.4</v>
          </cell>
          <cell r="BT556">
            <v>33.700000000000003</v>
          </cell>
          <cell r="BU556">
            <v>2.1</v>
          </cell>
          <cell r="BV556">
            <v>15.1</v>
          </cell>
          <cell r="BW556">
            <v>16</v>
          </cell>
          <cell r="BX556" t="str">
            <v>&amp;^%</v>
          </cell>
          <cell r="BY556" t="str">
            <v>&amp;^%</v>
          </cell>
          <cell r="CA556" t="str">
            <v>Neath Port Talbot</v>
          </cell>
          <cell r="CB556" t="str">
            <v>W06000012</v>
          </cell>
          <cell r="CC556">
            <v>41000</v>
          </cell>
          <cell r="CD556">
            <v>8.5</v>
          </cell>
          <cell r="CE556">
            <v>21121</v>
          </cell>
          <cell r="CF556">
            <v>11</v>
          </cell>
          <cell r="CG556">
            <v>23491</v>
          </cell>
          <cell r="CH556">
            <v>5.7</v>
          </cell>
          <cell r="CI556" t="str">
            <v>&amp;^%</v>
          </cell>
          <cell r="CJ556" t="str">
            <v>&amp;^%</v>
          </cell>
          <cell r="CK556" t="str">
            <v>&amp;^%</v>
          </cell>
          <cell r="CL556" t="str">
            <v>&amp;^%</v>
          </cell>
          <cell r="CN556" t="str">
            <v>Neath Port Talbot</v>
          </cell>
          <cell r="CO556" t="str">
            <v>W06000012</v>
          </cell>
          <cell r="CP556">
            <v>44000</v>
          </cell>
          <cell r="CQ556">
            <v>6.1</v>
          </cell>
          <cell r="CR556">
            <v>11.15</v>
          </cell>
          <cell r="CS556">
            <v>6.8</v>
          </cell>
          <cell r="CT556">
            <v>13.35</v>
          </cell>
          <cell r="CU556">
            <v>3.4</v>
          </cell>
          <cell r="CV556">
            <v>6.26</v>
          </cell>
          <cell r="CW556">
            <v>1.5</v>
          </cell>
          <cell r="CX556" t="str">
            <v>&amp;^%</v>
          </cell>
          <cell r="CY556" t="str">
            <v>&amp;^%</v>
          </cell>
          <cell r="DA556" t="str">
            <v>Neath Port Talbot</v>
          </cell>
          <cell r="DB556" t="str">
            <v>W06000012</v>
          </cell>
          <cell r="DC556">
            <v>44000</v>
          </cell>
          <cell r="DD556">
            <v>6.1</v>
          </cell>
          <cell r="DE556">
            <v>418.4</v>
          </cell>
          <cell r="DF556">
            <v>7.3</v>
          </cell>
          <cell r="DG556">
            <v>450.2</v>
          </cell>
          <cell r="DH556">
            <v>3.8</v>
          </cell>
          <cell r="DI556">
            <v>124.6</v>
          </cell>
          <cell r="DJ556">
            <v>12</v>
          </cell>
          <cell r="DK556" t="str">
            <v>&amp;^%</v>
          </cell>
          <cell r="DL556" t="str">
            <v>&amp;^%</v>
          </cell>
          <cell r="DN556" t="str">
            <v>Neath Port Talbot</v>
          </cell>
          <cell r="DO556" t="str">
            <v>W06000012</v>
          </cell>
          <cell r="DP556">
            <v>10000</v>
          </cell>
          <cell r="DQ556">
            <v>12.5</v>
          </cell>
          <cell r="DR556">
            <v>37</v>
          </cell>
          <cell r="DS556">
            <v>1.6</v>
          </cell>
          <cell r="DT556">
            <v>36.6</v>
          </cell>
          <cell r="DU556">
            <v>2.1</v>
          </cell>
          <cell r="DV556" t="str">
            <v>&amp;^%</v>
          </cell>
          <cell r="DW556" t="str">
            <v>&amp;^%</v>
          </cell>
          <cell r="DX556" t="str">
            <v>&amp;^%</v>
          </cell>
          <cell r="DY556" t="str">
            <v>&amp;^%</v>
          </cell>
          <cell r="EA556" t="str">
            <v>Neath Port Talbot</v>
          </cell>
          <cell r="EB556" t="str">
            <v>W06000012</v>
          </cell>
          <cell r="EC556">
            <v>10000</v>
          </cell>
          <cell r="ED556">
            <v>14.2</v>
          </cell>
          <cell r="EE556">
            <v>20198</v>
          </cell>
          <cell r="EF556">
            <v>15</v>
          </cell>
          <cell r="EG556">
            <v>22368</v>
          </cell>
          <cell r="EH556">
            <v>6.8</v>
          </cell>
          <cell r="EI556" t="str">
            <v>&amp;^%</v>
          </cell>
          <cell r="EJ556" t="str">
            <v>&amp;^%</v>
          </cell>
          <cell r="EK556" t="str">
            <v>&amp;^%</v>
          </cell>
          <cell r="EL556" t="str">
            <v>&amp;^%</v>
          </cell>
          <cell r="EN556" t="str">
            <v>Neath Port Talbot</v>
          </cell>
          <cell r="EO556" t="str">
            <v>W06000012</v>
          </cell>
          <cell r="EP556">
            <v>10000</v>
          </cell>
          <cell r="EQ556">
            <v>12.5</v>
          </cell>
          <cell r="ER556">
            <v>10.37</v>
          </cell>
          <cell r="ES556">
            <v>9.1</v>
          </cell>
          <cell r="ET556">
            <v>12.07</v>
          </cell>
          <cell r="EU556">
            <v>6.2</v>
          </cell>
          <cell r="EV556">
            <v>6.29</v>
          </cell>
          <cell r="EW556">
            <v>3.8</v>
          </cell>
          <cell r="EX556" t="str">
            <v>&amp;^%</v>
          </cell>
          <cell r="EY556" t="str">
            <v>&amp;^%</v>
          </cell>
          <cell r="FA556" t="str">
            <v>Neath Port Talbot</v>
          </cell>
          <cell r="FB556" t="str">
            <v>W06000012</v>
          </cell>
          <cell r="FC556">
            <v>10000</v>
          </cell>
          <cell r="FD556">
            <v>12.5</v>
          </cell>
          <cell r="FE556">
            <v>375.7</v>
          </cell>
          <cell r="FF556">
            <v>11</v>
          </cell>
          <cell r="FG556">
            <v>441.8</v>
          </cell>
          <cell r="FH556">
            <v>5.6</v>
          </cell>
          <cell r="FI556">
            <v>231.5</v>
          </cell>
          <cell r="FJ556">
            <v>6.3</v>
          </cell>
          <cell r="FK556" t="str">
            <v>&amp;^%</v>
          </cell>
          <cell r="FL556" t="str">
            <v>&amp;^%</v>
          </cell>
          <cell r="FN556" t="str">
            <v>Neath Port Talbot</v>
          </cell>
          <cell r="FO556" t="str">
            <v>W06000012</v>
          </cell>
          <cell r="FP556">
            <v>23000</v>
          </cell>
          <cell r="FQ556">
            <v>8.9</v>
          </cell>
          <cell r="FR556">
            <v>38</v>
          </cell>
          <cell r="FS556">
            <v>1.6</v>
          </cell>
          <cell r="FT556">
            <v>40.1</v>
          </cell>
          <cell r="FU556">
            <v>1.4</v>
          </cell>
          <cell r="FV556">
            <v>36.200000000000003</v>
          </cell>
          <cell r="FW556">
            <v>1.9</v>
          </cell>
          <cell r="FX556" t="str">
            <v>&amp;^%</v>
          </cell>
          <cell r="FY556" t="str">
            <v>&amp;^%</v>
          </cell>
          <cell r="GA556" t="str">
            <v>Neath Port Talbot</v>
          </cell>
          <cell r="GB556" t="str">
            <v>W06000012</v>
          </cell>
          <cell r="GC556">
            <v>20000</v>
          </cell>
          <cell r="GD556">
            <v>12.9</v>
          </cell>
          <cell r="GE556">
            <v>29456</v>
          </cell>
          <cell r="GF556">
            <v>7</v>
          </cell>
          <cell r="GG556">
            <v>30565</v>
          </cell>
          <cell r="GH556">
            <v>6.3</v>
          </cell>
          <cell r="GI556">
            <v>15067</v>
          </cell>
          <cell r="GJ556">
            <v>8.5</v>
          </cell>
          <cell r="GK556" t="str">
            <v>&amp;^%</v>
          </cell>
          <cell r="GL556" t="str">
            <v>&amp;^%</v>
          </cell>
          <cell r="GN556" t="str">
            <v>Neath Port Talbot</v>
          </cell>
          <cell r="GO556" t="str">
            <v>W06000012</v>
          </cell>
          <cell r="GP556">
            <v>23000</v>
          </cell>
          <cell r="GQ556">
            <v>8.9</v>
          </cell>
          <cell r="GR556">
            <v>13.91</v>
          </cell>
          <cell r="GS556">
            <v>8.1</v>
          </cell>
          <cell r="GT556">
            <v>14.35</v>
          </cell>
          <cell r="GU556">
            <v>4.3</v>
          </cell>
          <cell r="GV556">
            <v>6.65</v>
          </cell>
          <cell r="GW556">
            <v>6.3</v>
          </cell>
          <cell r="GX556" t="str">
            <v>&amp;^%</v>
          </cell>
          <cell r="GY556" t="str">
            <v>&amp;^%</v>
          </cell>
        </row>
        <row r="557">
          <cell r="A557" t="str">
            <v>Bridgend</v>
          </cell>
          <cell r="B557" t="str">
            <v>W06000013</v>
          </cell>
          <cell r="C557">
            <v>21000</v>
          </cell>
          <cell r="D557">
            <v>9</v>
          </cell>
          <cell r="E557">
            <v>512.29999999999995</v>
          </cell>
          <cell r="F557">
            <v>6.1</v>
          </cell>
          <cell r="G557">
            <v>604.79999999999995</v>
          </cell>
          <cell r="H557">
            <v>5.7</v>
          </cell>
          <cell r="I557">
            <v>287.5</v>
          </cell>
          <cell r="J557">
            <v>4.4000000000000004</v>
          </cell>
          <cell r="K557" t="str">
            <v>&amp;^%</v>
          </cell>
          <cell r="L557" t="str">
            <v>&amp;^%</v>
          </cell>
          <cell r="N557" t="str">
            <v>Bridgend</v>
          </cell>
          <cell r="O557" t="str">
            <v>W06000013</v>
          </cell>
          <cell r="P557">
            <v>34000</v>
          </cell>
          <cell r="Q557">
            <v>7</v>
          </cell>
          <cell r="R557">
            <v>37.9</v>
          </cell>
          <cell r="S557">
            <v>1</v>
          </cell>
          <cell r="T557">
            <v>39.299999999999997</v>
          </cell>
          <cell r="U557">
            <v>1.2</v>
          </cell>
          <cell r="V557">
            <v>33</v>
          </cell>
          <cell r="W557">
            <v>2.2000000000000002</v>
          </cell>
          <cell r="X557" t="str">
            <v>&amp;^%</v>
          </cell>
          <cell r="Y557" t="str">
            <v>&amp;^%</v>
          </cell>
          <cell r="AA557" t="str">
            <v>Bridgend</v>
          </cell>
          <cell r="AB557" t="str">
            <v>W06000013</v>
          </cell>
          <cell r="AC557">
            <v>32000</v>
          </cell>
          <cell r="AD557">
            <v>8.1999999999999993</v>
          </cell>
          <cell r="AE557">
            <v>26377</v>
          </cell>
          <cell r="AF557">
            <v>7.4</v>
          </cell>
          <cell r="AG557">
            <v>29197</v>
          </cell>
          <cell r="AH557">
            <v>4.8</v>
          </cell>
          <cell r="AI557">
            <v>14527</v>
          </cell>
          <cell r="AJ557">
            <v>5.3</v>
          </cell>
          <cell r="AK557" t="str">
            <v>&amp;^%</v>
          </cell>
          <cell r="AL557" t="str">
            <v>&amp;^%</v>
          </cell>
          <cell r="AN557" t="str">
            <v>Bridgend</v>
          </cell>
          <cell r="AO557" t="str">
            <v>W06000013</v>
          </cell>
          <cell r="AP557">
            <v>34000</v>
          </cell>
          <cell r="AQ557">
            <v>7</v>
          </cell>
          <cell r="AR557">
            <v>12.79</v>
          </cell>
          <cell r="AS557">
            <v>5.7</v>
          </cell>
          <cell r="AT557">
            <v>14.37</v>
          </cell>
          <cell r="AU557">
            <v>4</v>
          </cell>
          <cell r="AV557">
            <v>7.14</v>
          </cell>
          <cell r="AW557">
            <v>2.2999999999999998</v>
          </cell>
          <cell r="AX557" t="str">
            <v>&amp;^%</v>
          </cell>
          <cell r="AY557" t="str">
            <v>&amp;^%</v>
          </cell>
          <cell r="BA557" t="str">
            <v>Bridgend</v>
          </cell>
          <cell r="BB557" t="str">
            <v>W06000013</v>
          </cell>
          <cell r="BC557">
            <v>34000</v>
          </cell>
          <cell r="BD557">
            <v>7</v>
          </cell>
          <cell r="BE557">
            <v>498</v>
          </cell>
          <cell r="BF557">
            <v>6</v>
          </cell>
          <cell r="BG557">
            <v>564.20000000000005</v>
          </cell>
          <cell r="BH557">
            <v>4.3</v>
          </cell>
          <cell r="BI557">
            <v>272.60000000000002</v>
          </cell>
          <cell r="BJ557">
            <v>4.4000000000000004</v>
          </cell>
          <cell r="BK557" t="str">
            <v>&amp;^%</v>
          </cell>
          <cell r="BL557" t="str">
            <v>&amp;^%</v>
          </cell>
          <cell r="BN557" t="str">
            <v>Bridgend</v>
          </cell>
          <cell r="BO557" t="str">
            <v>W06000013</v>
          </cell>
          <cell r="BP557">
            <v>48000</v>
          </cell>
          <cell r="BQ557">
            <v>5.8</v>
          </cell>
          <cell r="BR557">
            <v>37</v>
          </cell>
          <cell r="BS557">
            <v>0.6</v>
          </cell>
          <cell r="BT557">
            <v>33.6</v>
          </cell>
          <cell r="BU557">
            <v>2</v>
          </cell>
          <cell r="BV557">
            <v>16.2</v>
          </cell>
          <cell r="BW557">
            <v>9.4</v>
          </cell>
          <cell r="BX557" t="str">
            <v>&amp;^%</v>
          </cell>
          <cell r="BY557" t="str">
            <v>&amp;^%</v>
          </cell>
          <cell r="CA557" t="str">
            <v>Bridgend</v>
          </cell>
          <cell r="CB557" t="str">
            <v>W06000013</v>
          </cell>
          <cell r="CC557">
            <v>43000</v>
          </cell>
          <cell r="CD557">
            <v>8.1999999999999993</v>
          </cell>
          <cell r="CE557">
            <v>19398</v>
          </cell>
          <cell r="CF557">
            <v>14</v>
          </cell>
          <cell r="CG557">
            <v>23491</v>
          </cell>
          <cell r="CH557">
            <v>6.7</v>
          </cell>
          <cell r="CI557" t="str">
            <v>&amp;^%</v>
          </cell>
          <cell r="CJ557" t="str">
            <v>&amp;^%</v>
          </cell>
          <cell r="CK557" t="str">
            <v>&amp;^%</v>
          </cell>
          <cell r="CL557" t="str">
            <v>&amp;^%</v>
          </cell>
          <cell r="CN557" t="str">
            <v>Bridgend</v>
          </cell>
          <cell r="CO557" t="str">
            <v>W06000013</v>
          </cell>
          <cell r="CP557">
            <v>48000</v>
          </cell>
          <cell r="CQ557">
            <v>5.8</v>
          </cell>
          <cell r="CR557">
            <v>10.5</v>
          </cell>
          <cell r="CS557">
            <v>6.6</v>
          </cell>
          <cell r="CT557">
            <v>13.35</v>
          </cell>
          <cell r="CU557">
            <v>3.7</v>
          </cell>
          <cell r="CV557">
            <v>6.24</v>
          </cell>
          <cell r="CW557">
            <v>1.4</v>
          </cell>
          <cell r="CX557" t="str">
            <v>&amp;^%</v>
          </cell>
          <cell r="CY557" t="str">
            <v>&amp;^%</v>
          </cell>
          <cell r="DA557" t="str">
            <v>Bridgend</v>
          </cell>
          <cell r="DB557" t="str">
            <v>W06000013</v>
          </cell>
          <cell r="DC557">
            <v>48000</v>
          </cell>
          <cell r="DD557">
            <v>5.8</v>
          </cell>
          <cell r="DE557">
            <v>374.7</v>
          </cell>
          <cell r="DF557">
            <v>8.1999999999999993</v>
          </cell>
          <cell r="DG557">
            <v>448.8</v>
          </cell>
          <cell r="DH557">
            <v>4.5</v>
          </cell>
          <cell r="DI557">
            <v>120.6</v>
          </cell>
          <cell r="DJ557">
            <v>9.6999999999999993</v>
          </cell>
          <cell r="DK557" t="str">
            <v>&amp;^%</v>
          </cell>
          <cell r="DL557" t="str">
            <v>&amp;^%</v>
          </cell>
          <cell r="DN557" t="str">
            <v>Bridgend</v>
          </cell>
          <cell r="DO557" t="str">
            <v>W06000013</v>
          </cell>
          <cell r="DP557">
            <v>13000</v>
          </cell>
          <cell r="DQ557">
            <v>11.2</v>
          </cell>
          <cell r="DR557">
            <v>37</v>
          </cell>
          <cell r="DS557">
            <v>0.9</v>
          </cell>
          <cell r="DT557">
            <v>36</v>
          </cell>
          <cell r="DU557">
            <v>0.8</v>
          </cell>
          <cell r="DV557">
            <v>32</v>
          </cell>
          <cell r="DW557">
            <v>2</v>
          </cell>
          <cell r="DX557" t="str">
            <v>&amp;^%</v>
          </cell>
          <cell r="DY557" t="str">
            <v>&amp;^%</v>
          </cell>
          <cell r="EA557" t="str">
            <v>Bridgend</v>
          </cell>
          <cell r="EB557" t="str">
            <v>W06000013</v>
          </cell>
          <cell r="EC557">
            <v>12000</v>
          </cell>
          <cell r="ED557">
            <v>12.7</v>
          </cell>
          <cell r="EE557">
            <v>23152</v>
          </cell>
          <cell r="EF557">
            <v>13</v>
          </cell>
          <cell r="EG557">
            <v>25830</v>
          </cell>
          <cell r="EH557">
            <v>6</v>
          </cell>
          <cell r="EI557">
            <v>12573</v>
          </cell>
          <cell r="EJ557">
            <v>8</v>
          </cell>
          <cell r="EK557" t="str">
            <v>&amp;^%</v>
          </cell>
          <cell r="EL557" t="str">
            <v>&amp;^%</v>
          </cell>
          <cell r="EN557" t="str">
            <v>Bridgend</v>
          </cell>
          <cell r="EO557" t="str">
            <v>W06000013</v>
          </cell>
          <cell r="EP557">
            <v>13000</v>
          </cell>
          <cell r="EQ557">
            <v>11.2</v>
          </cell>
          <cell r="ER557">
            <v>11.61</v>
          </cell>
          <cell r="ES557">
            <v>11</v>
          </cell>
          <cell r="ET557">
            <v>13.8</v>
          </cell>
          <cell r="EU557">
            <v>5.2</v>
          </cell>
          <cell r="EV557">
            <v>7.16</v>
          </cell>
          <cell r="EW557">
            <v>5.0999999999999996</v>
          </cell>
          <cell r="EX557" t="str">
            <v>&amp;^%</v>
          </cell>
          <cell r="EY557" t="str">
            <v>&amp;^%</v>
          </cell>
          <cell r="FA557" t="str">
            <v>Bridgend</v>
          </cell>
          <cell r="FB557" t="str">
            <v>W06000013</v>
          </cell>
          <cell r="FC557">
            <v>13000</v>
          </cell>
          <cell r="FD557">
            <v>11.2</v>
          </cell>
          <cell r="FE557">
            <v>439.4</v>
          </cell>
          <cell r="FF557">
            <v>12</v>
          </cell>
          <cell r="FG557">
            <v>496.5</v>
          </cell>
          <cell r="FH557">
            <v>5.2</v>
          </cell>
          <cell r="FI557">
            <v>245.6</v>
          </cell>
          <cell r="FJ557">
            <v>7.3</v>
          </cell>
          <cell r="FK557" t="str">
            <v>&amp;^%</v>
          </cell>
          <cell r="FL557" t="str">
            <v>&amp;^%</v>
          </cell>
          <cell r="FN557" t="str">
            <v>Bridgend</v>
          </cell>
          <cell r="FO557" t="str">
            <v>W06000013</v>
          </cell>
          <cell r="FP557">
            <v>21000</v>
          </cell>
          <cell r="FQ557">
            <v>9</v>
          </cell>
          <cell r="FR557">
            <v>39.9</v>
          </cell>
          <cell r="FS557">
            <v>0.9</v>
          </cell>
          <cell r="FT557">
            <v>41.3</v>
          </cell>
          <cell r="FU557">
            <v>1.7</v>
          </cell>
          <cell r="FV557">
            <v>36.9</v>
          </cell>
          <cell r="FW557">
            <v>1</v>
          </cell>
          <cell r="FX557" t="str">
            <v>&amp;^%</v>
          </cell>
          <cell r="FY557" t="str">
            <v>&amp;^%</v>
          </cell>
          <cell r="GA557" t="str">
            <v>Bridgend</v>
          </cell>
          <cell r="GB557" t="str">
            <v>W06000013</v>
          </cell>
          <cell r="GC557">
            <v>19000</v>
          </cell>
          <cell r="GD557">
            <v>10.6</v>
          </cell>
          <cell r="GE557">
            <v>27317</v>
          </cell>
          <cell r="GF557">
            <v>8.3000000000000007</v>
          </cell>
          <cell r="GG557">
            <v>31385</v>
          </cell>
          <cell r="GH557">
            <v>6.5</v>
          </cell>
          <cell r="GI557">
            <v>15074</v>
          </cell>
          <cell r="GJ557">
            <v>6.1</v>
          </cell>
          <cell r="GK557" t="str">
            <v>&amp;^%</v>
          </cell>
          <cell r="GL557" t="str">
            <v>&amp;^%</v>
          </cell>
          <cell r="GN557" t="str">
            <v>Bridgend</v>
          </cell>
          <cell r="GO557" t="str">
            <v>W06000013</v>
          </cell>
          <cell r="GP557">
            <v>21000</v>
          </cell>
          <cell r="GQ557">
            <v>9</v>
          </cell>
          <cell r="GR557">
            <v>13.2</v>
          </cell>
          <cell r="GS557">
            <v>5.8</v>
          </cell>
          <cell r="GT557">
            <v>14.66</v>
          </cell>
          <cell r="GU557">
            <v>5.4</v>
          </cell>
          <cell r="GV557">
            <v>7.13</v>
          </cell>
          <cell r="GW557">
            <v>3.2</v>
          </cell>
          <cell r="GX557" t="str">
            <v>&amp;^%</v>
          </cell>
          <cell r="GY557" t="str">
            <v>&amp;^%</v>
          </cell>
        </row>
        <row r="558">
          <cell r="A558" t="str">
            <v>The Vale of Glamorgan</v>
          </cell>
          <cell r="B558" t="str">
            <v>W06000014</v>
          </cell>
          <cell r="C558">
            <v>15000</v>
          </cell>
          <cell r="D558">
            <v>11</v>
          </cell>
          <cell r="E558">
            <v>566.6</v>
          </cell>
          <cell r="F558">
            <v>12</v>
          </cell>
          <cell r="G558">
            <v>625</v>
          </cell>
          <cell r="H558">
            <v>5.8</v>
          </cell>
          <cell r="I558">
            <v>288.2</v>
          </cell>
          <cell r="J558">
            <v>7.8</v>
          </cell>
          <cell r="K558" t="str">
            <v>&amp;^%</v>
          </cell>
          <cell r="L558" t="str">
            <v>&amp;^%</v>
          </cell>
          <cell r="N558" t="str">
            <v>The Vale of Glamorgan</v>
          </cell>
          <cell r="O558" t="str">
            <v>W06000014</v>
          </cell>
          <cell r="P558">
            <v>24000</v>
          </cell>
          <cell r="Q558">
            <v>8.4</v>
          </cell>
          <cell r="R558">
            <v>37.5</v>
          </cell>
          <cell r="S558">
            <v>1.9</v>
          </cell>
          <cell r="T558">
            <v>38.6</v>
          </cell>
          <cell r="U558">
            <v>0.9</v>
          </cell>
          <cell r="V558">
            <v>32.5</v>
          </cell>
          <cell r="W558">
            <v>2.2000000000000002</v>
          </cell>
          <cell r="X558" t="str">
            <v>&amp;^%</v>
          </cell>
          <cell r="Y558" t="str">
            <v>&amp;^%</v>
          </cell>
          <cell r="AA558" t="str">
            <v>The Vale of Glamorgan</v>
          </cell>
          <cell r="AB558" t="str">
            <v>W06000014</v>
          </cell>
          <cell r="AC558">
            <v>22000</v>
          </cell>
          <cell r="AD558">
            <v>9.8000000000000007</v>
          </cell>
          <cell r="AE558">
            <v>26416</v>
          </cell>
          <cell r="AF558">
            <v>12</v>
          </cell>
          <cell r="AG558">
            <v>30228</v>
          </cell>
          <cell r="AH558">
            <v>5.7</v>
          </cell>
          <cell r="AI558">
            <v>14076</v>
          </cell>
          <cell r="AJ558">
            <v>5.4</v>
          </cell>
          <cell r="AK558" t="str">
            <v>&amp;^%</v>
          </cell>
          <cell r="AL558" t="str">
            <v>&amp;^%</v>
          </cell>
          <cell r="AN558" t="str">
            <v>The Vale of Glamorgan</v>
          </cell>
          <cell r="AO558" t="str">
            <v>W06000014</v>
          </cell>
          <cell r="AP558">
            <v>24000</v>
          </cell>
          <cell r="AQ558">
            <v>8.4</v>
          </cell>
          <cell r="AR558">
            <v>12.67</v>
          </cell>
          <cell r="AS558">
            <v>9.6</v>
          </cell>
          <cell r="AT558">
            <v>14.97</v>
          </cell>
          <cell r="AU558">
            <v>4.5999999999999996</v>
          </cell>
          <cell r="AV558">
            <v>7.13</v>
          </cell>
          <cell r="AW558">
            <v>5.5</v>
          </cell>
          <cell r="AX558" t="str">
            <v>&amp;^%</v>
          </cell>
          <cell r="AY558" t="str">
            <v>&amp;^%</v>
          </cell>
          <cell r="BA558" t="str">
            <v>The Vale of Glamorgan</v>
          </cell>
          <cell r="BB558" t="str">
            <v>W06000014</v>
          </cell>
          <cell r="BC558">
            <v>24000</v>
          </cell>
          <cell r="BD558">
            <v>8.4</v>
          </cell>
          <cell r="BE558">
            <v>496.4</v>
          </cell>
          <cell r="BF558">
            <v>10</v>
          </cell>
          <cell r="BG558">
            <v>577.79999999999995</v>
          </cell>
          <cell r="BH558">
            <v>4.5</v>
          </cell>
          <cell r="BI558">
            <v>280.60000000000002</v>
          </cell>
          <cell r="BJ558">
            <v>5.7</v>
          </cell>
          <cell r="BK558" t="str">
            <v>&amp;^%</v>
          </cell>
          <cell r="BL558" t="str">
            <v>&amp;^%</v>
          </cell>
          <cell r="BN558" t="str">
            <v>The Vale of Glamorgan</v>
          </cell>
          <cell r="BO558" t="str">
            <v>W06000014</v>
          </cell>
          <cell r="BP558">
            <v>36000</v>
          </cell>
          <cell r="BQ558">
            <v>6.8</v>
          </cell>
          <cell r="BR558">
            <v>37</v>
          </cell>
          <cell r="BS558">
            <v>1.4</v>
          </cell>
          <cell r="BT558">
            <v>32.1</v>
          </cell>
          <cell r="BU558">
            <v>2.2999999999999998</v>
          </cell>
          <cell r="BV558">
            <v>12.7</v>
          </cell>
          <cell r="BW558">
            <v>18</v>
          </cell>
          <cell r="BX558" t="str">
            <v>&amp;^%</v>
          </cell>
          <cell r="BY558" t="str">
            <v>&amp;^%</v>
          </cell>
          <cell r="CA558" t="str">
            <v>The Vale of Glamorgan</v>
          </cell>
          <cell r="CB558" t="str">
            <v>W06000014</v>
          </cell>
          <cell r="CC558">
            <v>32000</v>
          </cell>
          <cell r="CD558">
            <v>8.1</v>
          </cell>
          <cell r="CE558">
            <v>19214</v>
          </cell>
          <cell r="CF558">
            <v>10</v>
          </cell>
          <cell r="CG558">
            <v>24014</v>
          </cell>
          <cell r="CH558">
            <v>6.1</v>
          </cell>
          <cell r="CI558">
            <v>5339</v>
          </cell>
          <cell r="CJ558">
            <v>20</v>
          </cell>
          <cell r="CK558" t="str">
            <v>&amp;^%</v>
          </cell>
          <cell r="CL558" t="str">
            <v>&amp;^%</v>
          </cell>
          <cell r="CN558" t="str">
            <v>The Vale of Glamorgan</v>
          </cell>
          <cell r="CO558" t="str">
            <v>W06000014</v>
          </cell>
          <cell r="CP558">
            <v>36000</v>
          </cell>
          <cell r="CQ558">
            <v>6.8</v>
          </cell>
          <cell r="CR558">
            <v>10.28</v>
          </cell>
          <cell r="CS558">
            <v>7.1</v>
          </cell>
          <cell r="CT558">
            <v>13.96</v>
          </cell>
          <cell r="CU558">
            <v>4.2</v>
          </cell>
          <cell r="CV558">
            <v>6.47</v>
          </cell>
          <cell r="CW558">
            <v>2</v>
          </cell>
          <cell r="CX558" t="str">
            <v>&amp;^%</v>
          </cell>
          <cell r="CY558" t="str">
            <v>&amp;^%</v>
          </cell>
          <cell r="DA558" t="str">
            <v>The Vale of Glamorgan</v>
          </cell>
          <cell r="DB558" t="str">
            <v>W06000014</v>
          </cell>
          <cell r="DC558">
            <v>36000</v>
          </cell>
          <cell r="DD558">
            <v>6.8</v>
          </cell>
          <cell r="DE558">
            <v>368.3</v>
          </cell>
          <cell r="DF558">
            <v>7.6</v>
          </cell>
          <cell r="DG558">
            <v>447.5</v>
          </cell>
          <cell r="DH558">
            <v>4.9000000000000004</v>
          </cell>
          <cell r="DI558">
            <v>107.7</v>
          </cell>
          <cell r="DJ558">
            <v>15</v>
          </cell>
          <cell r="DK558" t="str">
            <v>&amp;^%</v>
          </cell>
          <cell r="DL558" t="str">
            <v>&amp;^%</v>
          </cell>
          <cell r="DN558" t="str">
            <v>The Vale of Glamorgan</v>
          </cell>
          <cell r="DO558" t="str">
            <v>W06000014</v>
          </cell>
          <cell r="DP558">
            <v>9000</v>
          </cell>
          <cell r="DQ558">
            <v>13</v>
          </cell>
          <cell r="DR558">
            <v>37</v>
          </cell>
          <cell r="DS558">
            <v>0.9</v>
          </cell>
          <cell r="DT558">
            <v>37.4</v>
          </cell>
          <cell r="DU558">
            <v>1.7</v>
          </cell>
          <cell r="DV558" t="str">
            <v>&amp;^%</v>
          </cell>
          <cell r="DW558" t="str">
            <v>&amp;^%</v>
          </cell>
          <cell r="DX558" t="str">
            <v>&amp;^%</v>
          </cell>
          <cell r="DY558" t="str">
            <v>&amp;^%</v>
          </cell>
          <cell r="EA558" t="str">
            <v>The Vale of Glamorgan</v>
          </cell>
          <cell r="EB558" t="str">
            <v>W06000014</v>
          </cell>
          <cell r="EC558">
            <v>8000</v>
          </cell>
          <cell r="ED558">
            <v>15.4</v>
          </cell>
          <cell r="EE558">
            <v>20638</v>
          </cell>
          <cell r="EF558">
            <v>15</v>
          </cell>
          <cell r="EG558">
            <v>24842</v>
          </cell>
          <cell r="EH558">
            <v>7.5</v>
          </cell>
          <cell r="EI558" t="str">
            <v>&amp;^%</v>
          </cell>
          <cell r="EJ558" t="str">
            <v>&amp;^%</v>
          </cell>
          <cell r="EK558" t="str">
            <v>&amp;^%</v>
          </cell>
          <cell r="EL558" t="str">
            <v>&amp;^%</v>
          </cell>
          <cell r="EN558" t="str">
            <v>The Vale of Glamorgan</v>
          </cell>
          <cell r="EO558" t="str">
            <v>W06000014</v>
          </cell>
          <cell r="EP558">
            <v>9000</v>
          </cell>
          <cell r="EQ558">
            <v>13</v>
          </cell>
          <cell r="ER558">
            <v>10.78</v>
          </cell>
          <cell r="ES558">
            <v>12</v>
          </cell>
          <cell r="ET558">
            <v>13.45</v>
          </cell>
          <cell r="EU558">
            <v>6.8</v>
          </cell>
          <cell r="EV558">
            <v>6.7</v>
          </cell>
          <cell r="EW558">
            <v>10</v>
          </cell>
          <cell r="EX558" t="str">
            <v>&amp;^%</v>
          </cell>
          <cell r="EY558" t="str">
            <v>&amp;^%</v>
          </cell>
          <cell r="FA558" t="str">
            <v>The Vale of Glamorgan</v>
          </cell>
          <cell r="FB558" t="str">
            <v>W06000014</v>
          </cell>
          <cell r="FC558">
            <v>9000</v>
          </cell>
          <cell r="FD558">
            <v>13</v>
          </cell>
          <cell r="FE558">
            <v>405.1</v>
          </cell>
          <cell r="FF558">
            <v>15</v>
          </cell>
          <cell r="FG558">
            <v>502.5</v>
          </cell>
          <cell r="FH558">
            <v>6.4</v>
          </cell>
          <cell r="FI558">
            <v>269.5</v>
          </cell>
          <cell r="FJ558">
            <v>13</v>
          </cell>
          <cell r="FK558" t="str">
            <v>&amp;^%</v>
          </cell>
          <cell r="FL558" t="str">
            <v>&amp;^%</v>
          </cell>
          <cell r="FN558" t="str">
            <v>The Vale of Glamorgan</v>
          </cell>
          <cell r="FO558" t="str">
            <v>W06000014</v>
          </cell>
          <cell r="FP558">
            <v>15000</v>
          </cell>
          <cell r="FQ558">
            <v>11</v>
          </cell>
          <cell r="FR558">
            <v>39</v>
          </cell>
          <cell r="FS558">
            <v>1.6</v>
          </cell>
          <cell r="FT558">
            <v>39.4</v>
          </cell>
          <cell r="FU558">
            <v>1.1000000000000001</v>
          </cell>
          <cell r="FV558">
            <v>35</v>
          </cell>
          <cell r="FW558">
            <v>3</v>
          </cell>
          <cell r="FX558" t="str">
            <v>&amp;^%</v>
          </cell>
          <cell r="FY558" t="str">
            <v>&amp;^%</v>
          </cell>
          <cell r="GA558" t="str">
            <v>The Vale of Glamorgan</v>
          </cell>
          <cell r="GB558" t="str">
            <v>W06000014</v>
          </cell>
          <cell r="GC558">
            <v>13000</v>
          </cell>
          <cell r="GD558">
            <v>12.8</v>
          </cell>
          <cell r="GE558">
            <v>29959</v>
          </cell>
          <cell r="GF558">
            <v>14</v>
          </cell>
          <cell r="GG558">
            <v>33599</v>
          </cell>
          <cell r="GH558">
            <v>7.4</v>
          </cell>
          <cell r="GI558">
            <v>14448</v>
          </cell>
          <cell r="GJ558">
            <v>9.5</v>
          </cell>
          <cell r="GK558" t="str">
            <v>&amp;^%</v>
          </cell>
          <cell r="GL558" t="str">
            <v>&amp;^%</v>
          </cell>
          <cell r="GN558" t="str">
            <v>The Vale of Glamorgan</v>
          </cell>
          <cell r="GO558" t="str">
            <v>W06000014</v>
          </cell>
          <cell r="GP558">
            <v>15000</v>
          </cell>
          <cell r="GQ558">
            <v>11</v>
          </cell>
          <cell r="GR558">
            <v>14.01</v>
          </cell>
          <cell r="GS558">
            <v>14</v>
          </cell>
          <cell r="GT558">
            <v>15.88</v>
          </cell>
          <cell r="GU558">
            <v>6</v>
          </cell>
          <cell r="GV558">
            <v>7.51</v>
          </cell>
          <cell r="GW558">
            <v>6.7</v>
          </cell>
          <cell r="GX558" t="str">
            <v>&amp;^%</v>
          </cell>
          <cell r="GY558" t="str">
            <v>&amp;^%</v>
          </cell>
        </row>
        <row r="559">
          <cell r="A559" t="str">
            <v>Cardiff</v>
          </cell>
          <cell r="B559" t="str">
            <v>W06000015</v>
          </cell>
          <cell r="C559">
            <v>81000</v>
          </cell>
          <cell r="D559">
            <v>4.7</v>
          </cell>
          <cell r="E559">
            <v>513.9</v>
          </cell>
          <cell r="F559">
            <v>4.4000000000000004</v>
          </cell>
          <cell r="G559">
            <v>614.6</v>
          </cell>
          <cell r="H559">
            <v>3.3</v>
          </cell>
          <cell r="I559">
            <v>307.8</v>
          </cell>
          <cell r="J559">
            <v>3.1</v>
          </cell>
          <cell r="K559" t="str">
            <v>&amp;^%</v>
          </cell>
          <cell r="L559" t="str">
            <v>&amp;^%</v>
          </cell>
          <cell r="N559" t="str">
            <v>Cardiff</v>
          </cell>
          <cell r="O559" t="str">
            <v>W06000015</v>
          </cell>
          <cell r="P559">
            <v>140000</v>
          </cell>
          <cell r="Q559">
            <v>3.5</v>
          </cell>
          <cell r="R559">
            <v>37.5</v>
          </cell>
          <cell r="S559">
            <v>0.1</v>
          </cell>
          <cell r="T559">
            <v>38.299999999999997</v>
          </cell>
          <cell r="U559">
            <v>0.5</v>
          </cell>
          <cell r="V559">
            <v>34.700000000000003</v>
          </cell>
          <cell r="W559">
            <v>1.3</v>
          </cell>
          <cell r="X559">
            <v>43.2</v>
          </cell>
          <cell r="Y559">
            <v>4.2</v>
          </cell>
          <cell r="AA559" t="str">
            <v>Cardiff</v>
          </cell>
          <cell r="AB559" t="str">
            <v>W06000015</v>
          </cell>
          <cell r="AC559">
            <v>125000</v>
          </cell>
          <cell r="AD559">
            <v>4.3</v>
          </cell>
          <cell r="AE559">
            <v>25515</v>
          </cell>
          <cell r="AF559">
            <v>3.6</v>
          </cell>
          <cell r="AG559">
            <v>29528</v>
          </cell>
          <cell r="AH559">
            <v>2.4</v>
          </cell>
          <cell r="AI559">
            <v>15496</v>
          </cell>
          <cell r="AJ559">
            <v>3.1</v>
          </cell>
          <cell r="AK559">
            <v>47750</v>
          </cell>
          <cell r="AL559">
            <v>16</v>
          </cell>
          <cell r="AN559" t="str">
            <v>Cardiff</v>
          </cell>
          <cell r="AO559" t="str">
            <v>W06000015</v>
          </cell>
          <cell r="AP559">
            <v>140000</v>
          </cell>
          <cell r="AQ559">
            <v>3.5</v>
          </cell>
          <cell r="AR559">
            <v>12.54</v>
          </cell>
          <cell r="AS559">
            <v>3.1</v>
          </cell>
          <cell r="AT559">
            <v>14.89</v>
          </cell>
          <cell r="AU559">
            <v>2.4</v>
          </cell>
          <cell r="AV559">
            <v>7.46</v>
          </cell>
          <cell r="AW559">
            <v>2.2000000000000002</v>
          </cell>
          <cell r="AX559">
            <v>24.89</v>
          </cell>
          <cell r="AY559">
            <v>12</v>
          </cell>
          <cell r="BA559" t="str">
            <v>Cardiff</v>
          </cell>
          <cell r="BB559" t="str">
            <v>W06000015</v>
          </cell>
          <cell r="BC559">
            <v>140000</v>
          </cell>
          <cell r="BD559">
            <v>3.5</v>
          </cell>
          <cell r="BE559">
            <v>485.7</v>
          </cell>
          <cell r="BF559">
            <v>3.1</v>
          </cell>
          <cell r="BG559">
            <v>570.79999999999995</v>
          </cell>
          <cell r="BH559">
            <v>2.2999999999999998</v>
          </cell>
          <cell r="BI559">
            <v>286</v>
          </cell>
          <cell r="BJ559">
            <v>2.4</v>
          </cell>
          <cell r="BK559">
            <v>923</v>
          </cell>
          <cell r="BL559">
            <v>11</v>
          </cell>
          <cell r="BN559" t="str">
            <v>Cardiff</v>
          </cell>
          <cell r="BO559" t="str">
            <v>W06000015</v>
          </cell>
          <cell r="BP559">
            <v>185000</v>
          </cell>
          <cell r="BQ559">
            <v>3</v>
          </cell>
          <cell r="BR559">
            <v>37</v>
          </cell>
          <cell r="BS559">
            <v>0.7</v>
          </cell>
          <cell r="BT559">
            <v>33.4</v>
          </cell>
          <cell r="BU559">
            <v>1</v>
          </cell>
          <cell r="BV559">
            <v>17</v>
          </cell>
          <cell r="BW559">
            <v>4.8</v>
          </cell>
          <cell r="BX559">
            <v>42</v>
          </cell>
          <cell r="BY559">
            <v>3.5</v>
          </cell>
          <cell r="CA559" t="str">
            <v>Cardiff</v>
          </cell>
          <cell r="CB559" t="str">
            <v>W06000015</v>
          </cell>
          <cell r="CC559">
            <v>163000</v>
          </cell>
          <cell r="CD559">
            <v>3.7</v>
          </cell>
          <cell r="CE559">
            <v>21745</v>
          </cell>
          <cell r="CF559">
            <v>3.4</v>
          </cell>
          <cell r="CG559">
            <v>25057</v>
          </cell>
          <cell r="CH559">
            <v>2.6</v>
          </cell>
          <cell r="CI559">
            <v>7702</v>
          </cell>
          <cell r="CJ559">
            <v>7.2</v>
          </cell>
          <cell r="CK559">
            <v>44956</v>
          </cell>
          <cell r="CL559">
            <v>10</v>
          </cell>
          <cell r="CN559" t="str">
            <v>Cardiff</v>
          </cell>
          <cell r="CO559" t="str">
            <v>W06000015</v>
          </cell>
          <cell r="CP559">
            <v>185000</v>
          </cell>
          <cell r="CQ559">
            <v>3</v>
          </cell>
          <cell r="CR559">
            <v>11.22</v>
          </cell>
          <cell r="CS559">
            <v>3.3</v>
          </cell>
          <cell r="CT559">
            <v>14.26</v>
          </cell>
          <cell r="CU559">
            <v>2.2000000000000002</v>
          </cell>
          <cell r="CV559">
            <v>6.49</v>
          </cell>
          <cell r="CW559">
            <v>1.2</v>
          </cell>
          <cell r="CX559">
            <v>24.24</v>
          </cell>
          <cell r="CY559">
            <v>10</v>
          </cell>
          <cell r="DA559" t="str">
            <v>Cardiff</v>
          </cell>
          <cell r="DB559" t="str">
            <v>W06000015</v>
          </cell>
          <cell r="DC559">
            <v>185000</v>
          </cell>
          <cell r="DD559">
            <v>3</v>
          </cell>
          <cell r="DE559">
            <v>400.9</v>
          </cell>
          <cell r="DF559">
            <v>3.3</v>
          </cell>
          <cell r="DG559">
            <v>477</v>
          </cell>
          <cell r="DH559">
            <v>2.4</v>
          </cell>
          <cell r="DI559">
            <v>137.9</v>
          </cell>
          <cell r="DJ559">
            <v>5.2</v>
          </cell>
          <cell r="DK559">
            <v>856.2</v>
          </cell>
          <cell r="DL559">
            <v>9.6</v>
          </cell>
          <cell r="DN559" t="str">
            <v>Cardiff</v>
          </cell>
          <cell r="DO559" t="str">
            <v>W06000015</v>
          </cell>
          <cell r="DP559">
            <v>59000</v>
          </cell>
          <cell r="DQ559">
            <v>5.2</v>
          </cell>
          <cell r="DR559">
            <v>37</v>
          </cell>
          <cell r="DS559">
            <v>0.2</v>
          </cell>
          <cell r="DT559">
            <v>36.700000000000003</v>
          </cell>
          <cell r="DU559">
            <v>0.5</v>
          </cell>
          <cell r="DV559">
            <v>32.4</v>
          </cell>
          <cell r="DW559">
            <v>0.1</v>
          </cell>
          <cell r="DX559">
            <v>40</v>
          </cell>
          <cell r="DY559">
            <v>11</v>
          </cell>
          <cell r="EA559" t="str">
            <v>Cardiff</v>
          </cell>
          <cell r="EB559" t="str">
            <v>W06000015</v>
          </cell>
          <cell r="EC559">
            <v>51000</v>
          </cell>
          <cell r="ED559">
            <v>6.2</v>
          </cell>
          <cell r="EE559">
            <v>22598</v>
          </cell>
          <cell r="EF559">
            <v>4.9000000000000004</v>
          </cell>
          <cell r="EG559">
            <v>26259</v>
          </cell>
          <cell r="EH559">
            <v>3.2</v>
          </cell>
          <cell r="EI559">
            <v>13958</v>
          </cell>
          <cell r="EJ559">
            <v>4.9000000000000004</v>
          </cell>
          <cell r="EK559" t="str">
            <v>&amp;^%</v>
          </cell>
          <cell r="EL559" t="str">
            <v>&amp;^%</v>
          </cell>
          <cell r="EN559" t="str">
            <v>Cardiff</v>
          </cell>
          <cell r="EO559" t="str">
            <v>W06000015</v>
          </cell>
          <cell r="EP559">
            <v>59000</v>
          </cell>
          <cell r="EQ559">
            <v>5.2</v>
          </cell>
          <cell r="ER559">
            <v>11.91</v>
          </cell>
          <cell r="ES559">
            <v>4.9000000000000004</v>
          </cell>
          <cell r="ET559">
            <v>13.91</v>
          </cell>
          <cell r="EU559">
            <v>2.9</v>
          </cell>
          <cell r="EV559">
            <v>7.34</v>
          </cell>
          <cell r="EW559">
            <v>3.1</v>
          </cell>
          <cell r="EX559" t="str">
            <v>&amp;^%</v>
          </cell>
          <cell r="EY559" t="str">
            <v>&amp;^%</v>
          </cell>
          <cell r="FA559" t="str">
            <v>Cardiff</v>
          </cell>
          <cell r="FB559" t="str">
            <v>W06000015</v>
          </cell>
          <cell r="FC559">
            <v>59000</v>
          </cell>
          <cell r="FD559">
            <v>5.2</v>
          </cell>
          <cell r="FE559">
            <v>447.7</v>
          </cell>
          <cell r="FF559">
            <v>5</v>
          </cell>
          <cell r="FG559">
            <v>510.5</v>
          </cell>
          <cell r="FH559">
            <v>2.8</v>
          </cell>
          <cell r="FI559">
            <v>270</v>
          </cell>
          <cell r="FJ559">
            <v>2.5</v>
          </cell>
          <cell r="FK559" t="str">
            <v>&amp;^%</v>
          </cell>
          <cell r="FL559" t="str">
            <v>&amp;^%</v>
          </cell>
          <cell r="FN559" t="str">
            <v>Cardiff</v>
          </cell>
          <cell r="FO559" t="str">
            <v>W06000015</v>
          </cell>
          <cell r="FP559">
            <v>81000</v>
          </cell>
          <cell r="FQ559">
            <v>4.7</v>
          </cell>
          <cell r="FR559">
            <v>37.5</v>
          </cell>
          <cell r="FS559">
            <v>1</v>
          </cell>
          <cell r="FT559">
            <v>39.5</v>
          </cell>
          <cell r="FU559">
            <v>0.7</v>
          </cell>
          <cell r="FV559">
            <v>34.9</v>
          </cell>
          <cell r="FW559">
            <v>0.1</v>
          </cell>
          <cell r="FX559">
            <v>45.1</v>
          </cell>
          <cell r="FY559">
            <v>11</v>
          </cell>
          <cell r="GA559" t="str">
            <v>Cardiff</v>
          </cell>
          <cell r="GB559" t="str">
            <v>W06000015</v>
          </cell>
          <cell r="GC559">
            <v>73000</v>
          </cell>
          <cell r="GD559">
            <v>5.9</v>
          </cell>
          <cell r="GE559">
            <v>27442</v>
          </cell>
          <cell r="GF559">
            <v>4.7</v>
          </cell>
          <cell r="GG559">
            <v>31824</v>
          </cell>
          <cell r="GH559">
            <v>3.2</v>
          </cell>
          <cell r="GI559">
            <v>16654</v>
          </cell>
          <cell r="GJ559">
            <v>3.2</v>
          </cell>
          <cell r="GK559" t="str">
            <v>&amp;^%</v>
          </cell>
          <cell r="GL559" t="str">
            <v>&amp;^%</v>
          </cell>
          <cell r="GN559" t="str">
            <v>Cardiff</v>
          </cell>
          <cell r="GO559" t="str">
            <v>W06000015</v>
          </cell>
          <cell r="GP559">
            <v>81000</v>
          </cell>
          <cell r="GQ559">
            <v>4.7</v>
          </cell>
          <cell r="GR559">
            <v>13.04</v>
          </cell>
          <cell r="GS559">
            <v>4.3</v>
          </cell>
          <cell r="GT559">
            <v>15.56</v>
          </cell>
          <cell r="GU559">
            <v>3.4</v>
          </cell>
          <cell r="GV559">
            <v>7.57</v>
          </cell>
          <cell r="GW559">
            <v>3.5</v>
          </cell>
          <cell r="GX559" t="str">
            <v>&amp;^%</v>
          </cell>
          <cell r="GY559" t="str">
            <v>&amp;^%</v>
          </cell>
        </row>
        <row r="560">
          <cell r="A560" t="str">
            <v>Rhondda, Cynon, Taff</v>
          </cell>
          <cell r="B560" t="str">
            <v>W06000016</v>
          </cell>
          <cell r="C560">
            <v>24000</v>
          </cell>
          <cell r="D560">
            <v>8.5</v>
          </cell>
          <cell r="E560">
            <v>441.3</v>
          </cell>
          <cell r="F560">
            <v>5.7</v>
          </cell>
          <cell r="G560">
            <v>521</v>
          </cell>
          <cell r="H560">
            <v>4.2</v>
          </cell>
          <cell r="I560">
            <v>281.7</v>
          </cell>
          <cell r="J560">
            <v>4.0999999999999996</v>
          </cell>
          <cell r="K560" t="str">
            <v>&amp;^%</v>
          </cell>
          <cell r="L560" t="str">
            <v>&amp;^%</v>
          </cell>
          <cell r="N560" t="str">
            <v>Rhondda, Cynon, Taff</v>
          </cell>
          <cell r="O560" t="str">
            <v>W06000016</v>
          </cell>
          <cell r="P560">
            <v>44000</v>
          </cell>
          <cell r="Q560">
            <v>6.2</v>
          </cell>
          <cell r="R560">
            <v>37.5</v>
          </cell>
          <cell r="S560">
            <v>0.5</v>
          </cell>
          <cell r="T560">
            <v>38.9</v>
          </cell>
          <cell r="U560">
            <v>0.9</v>
          </cell>
          <cell r="V560">
            <v>32.5</v>
          </cell>
          <cell r="W560">
            <v>1.8</v>
          </cell>
          <cell r="X560" t="str">
            <v>&amp;^%</v>
          </cell>
          <cell r="Y560" t="str">
            <v>&amp;^%</v>
          </cell>
          <cell r="AA560" t="str">
            <v>Rhondda, Cynon, Taff</v>
          </cell>
          <cell r="AB560" t="str">
            <v>W06000016</v>
          </cell>
          <cell r="AC560">
            <v>42000</v>
          </cell>
          <cell r="AD560">
            <v>7.9</v>
          </cell>
          <cell r="AE560">
            <v>22213</v>
          </cell>
          <cell r="AF560">
            <v>5.2</v>
          </cell>
          <cell r="AG560">
            <v>25872</v>
          </cell>
          <cell r="AH560">
            <v>4.2</v>
          </cell>
          <cell r="AI560">
            <v>13199</v>
          </cell>
          <cell r="AJ560">
            <v>4.4000000000000004</v>
          </cell>
          <cell r="AK560" t="str">
            <v>&amp;^%</v>
          </cell>
          <cell r="AL560" t="str">
            <v>&amp;^%</v>
          </cell>
          <cell r="AN560" t="str">
            <v>Rhondda, Cynon, Taff</v>
          </cell>
          <cell r="AO560" t="str">
            <v>W06000016</v>
          </cell>
          <cell r="AP560">
            <v>44000</v>
          </cell>
          <cell r="AQ560">
            <v>6.2</v>
          </cell>
          <cell r="AR560">
            <v>11.2</v>
          </cell>
          <cell r="AS560">
            <v>5.6</v>
          </cell>
          <cell r="AT560">
            <v>13.01</v>
          </cell>
          <cell r="AU560">
            <v>3.3</v>
          </cell>
          <cell r="AV560">
            <v>7.16</v>
          </cell>
          <cell r="AW560">
            <v>2.2999999999999998</v>
          </cell>
          <cell r="AX560" t="str">
            <v>&amp;^%</v>
          </cell>
          <cell r="AY560" t="str">
            <v>&amp;^%</v>
          </cell>
          <cell r="BA560" t="str">
            <v>Rhondda, Cynon, Taff</v>
          </cell>
          <cell r="BB560" t="str">
            <v>W06000016</v>
          </cell>
          <cell r="BC560">
            <v>44000</v>
          </cell>
          <cell r="BD560">
            <v>6.2</v>
          </cell>
          <cell r="BE560">
            <v>431.5</v>
          </cell>
          <cell r="BF560">
            <v>4.0999999999999996</v>
          </cell>
          <cell r="BG560">
            <v>506.1</v>
          </cell>
          <cell r="BH560">
            <v>3.1</v>
          </cell>
          <cell r="BI560">
            <v>273.8</v>
          </cell>
          <cell r="BJ560">
            <v>3.9</v>
          </cell>
          <cell r="BK560" t="str">
            <v>&amp;^%</v>
          </cell>
          <cell r="BL560" t="str">
            <v>&amp;^%</v>
          </cell>
          <cell r="BN560" t="str">
            <v>Rhondda, Cynon, Taff</v>
          </cell>
          <cell r="BO560" t="str">
            <v>W06000016</v>
          </cell>
          <cell r="BP560">
            <v>66000</v>
          </cell>
          <cell r="BQ560">
            <v>5</v>
          </cell>
          <cell r="BR560">
            <v>37</v>
          </cell>
          <cell r="BS560">
            <v>1.4</v>
          </cell>
          <cell r="BT560">
            <v>32.6</v>
          </cell>
          <cell r="BU560">
            <v>1.7</v>
          </cell>
          <cell r="BV560">
            <v>16.7</v>
          </cell>
          <cell r="BW560">
            <v>6.2</v>
          </cell>
          <cell r="BX560">
            <v>42.2</v>
          </cell>
          <cell r="BY560">
            <v>13</v>
          </cell>
          <cell r="CA560" t="str">
            <v>Rhondda, Cynon, Taff</v>
          </cell>
          <cell r="CB560" t="str">
            <v>W06000016</v>
          </cell>
          <cell r="CC560">
            <v>63000</v>
          </cell>
          <cell r="CD560">
            <v>6.1</v>
          </cell>
          <cell r="CE560">
            <v>17830</v>
          </cell>
          <cell r="CF560">
            <v>5.5</v>
          </cell>
          <cell r="CG560">
            <v>20623</v>
          </cell>
          <cell r="CH560">
            <v>4.3</v>
          </cell>
          <cell r="CI560">
            <v>6135</v>
          </cell>
          <cell r="CJ560">
            <v>9.6999999999999993</v>
          </cell>
          <cell r="CK560" t="str">
            <v>&amp;^%</v>
          </cell>
          <cell r="CL560" t="str">
            <v>&amp;^%</v>
          </cell>
          <cell r="CN560" t="str">
            <v>Rhondda, Cynon, Taff</v>
          </cell>
          <cell r="CO560" t="str">
            <v>W06000016</v>
          </cell>
          <cell r="CP560">
            <v>66000</v>
          </cell>
          <cell r="CQ560">
            <v>5</v>
          </cell>
          <cell r="CR560">
            <v>9.56</v>
          </cell>
          <cell r="CS560">
            <v>5.0999999999999996</v>
          </cell>
          <cell r="CT560">
            <v>12.43</v>
          </cell>
          <cell r="CU560">
            <v>2.9</v>
          </cell>
          <cell r="CV560">
            <v>6.37</v>
          </cell>
          <cell r="CW560">
            <v>1.2</v>
          </cell>
          <cell r="CX560" t="str">
            <v>&amp;^%</v>
          </cell>
          <cell r="CY560" t="str">
            <v>&amp;^%</v>
          </cell>
          <cell r="DA560" t="str">
            <v>Rhondda, Cynon, Taff</v>
          </cell>
          <cell r="DB560" t="str">
            <v>W06000016</v>
          </cell>
          <cell r="DC560">
            <v>66000</v>
          </cell>
          <cell r="DD560">
            <v>5</v>
          </cell>
          <cell r="DE560">
            <v>361.2</v>
          </cell>
          <cell r="DF560">
            <v>4.9000000000000004</v>
          </cell>
          <cell r="DG560">
            <v>405.1</v>
          </cell>
          <cell r="DH560">
            <v>3.4</v>
          </cell>
          <cell r="DI560">
            <v>122.2</v>
          </cell>
          <cell r="DJ560">
            <v>8.6999999999999993</v>
          </cell>
          <cell r="DK560" t="str">
            <v>&amp;^%</v>
          </cell>
          <cell r="DL560" t="str">
            <v>&amp;^%</v>
          </cell>
          <cell r="DN560" t="str">
            <v>Rhondda, Cynon, Taff</v>
          </cell>
          <cell r="DO560" t="str">
            <v>W06000016</v>
          </cell>
          <cell r="DP560">
            <v>20000</v>
          </cell>
          <cell r="DQ560">
            <v>8.9</v>
          </cell>
          <cell r="DR560">
            <v>37</v>
          </cell>
          <cell r="DS560">
            <v>0.3</v>
          </cell>
          <cell r="DT560">
            <v>37.299999999999997</v>
          </cell>
          <cell r="DU560">
            <v>1.4</v>
          </cell>
          <cell r="DV560">
            <v>32.299999999999997</v>
          </cell>
          <cell r="DW560">
            <v>1.7</v>
          </cell>
          <cell r="DX560" t="str">
            <v>&amp;^%</v>
          </cell>
          <cell r="DY560" t="str">
            <v>&amp;^%</v>
          </cell>
          <cell r="EA560" t="str">
            <v>Rhondda, Cynon, Taff</v>
          </cell>
          <cell r="EB560" t="str">
            <v>W06000016</v>
          </cell>
          <cell r="EC560">
            <v>18000</v>
          </cell>
          <cell r="ED560">
            <v>13.2</v>
          </cell>
          <cell r="EE560">
            <v>20200</v>
          </cell>
          <cell r="EF560">
            <v>9.3000000000000007</v>
          </cell>
          <cell r="EG560">
            <v>23919</v>
          </cell>
          <cell r="EH560">
            <v>7.2</v>
          </cell>
          <cell r="EI560">
            <v>12144</v>
          </cell>
          <cell r="EJ560">
            <v>5.8</v>
          </cell>
          <cell r="EK560" t="str">
            <v>&amp;^%</v>
          </cell>
          <cell r="EL560" t="str">
            <v>&amp;^%</v>
          </cell>
          <cell r="EN560" t="str">
            <v>Rhondda, Cynon, Taff</v>
          </cell>
          <cell r="EO560" t="str">
            <v>W06000016</v>
          </cell>
          <cell r="EP560">
            <v>20000</v>
          </cell>
          <cell r="EQ560">
            <v>8.9</v>
          </cell>
          <cell r="ER560">
            <v>11.04</v>
          </cell>
          <cell r="ES560">
            <v>8.3000000000000007</v>
          </cell>
          <cell r="ET560">
            <v>13.09</v>
          </cell>
          <cell r="EU560">
            <v>5</v>
          </cell>
          <cell r="EV560">
            <v>7.22</v>
          </cell>
          <cell r="EW560">
            <v>3.8</v>
          </cell>
          <cell r="EX560" t="str">
            <v>&amp;^%</v>
          </cell>
          <cell r="EY560" t="str">
            <v>&amp;^%</v>
          </cell>
          <cell r="FA560" t="str">
            <v>Rhondda, Cynon, Taff</v>
          </cell>
          <cell r="FB560" t="str">
            <v>W06000016</v>
          </cell>
          <cell r="FC560">
            <v>20000</v>
          </cell>
          <cell r="FD560">
            <v>8.9</v>
          </cell>
          <cell r="FE560">
            <v>418.2</v>
          </cell>
          <cell r="FF560">
            <v>7.5</v>
          </cell>
          <cell r="FG560">
            <v>488.4</v>
          </cell>
          <cell r="FH560">
            <v>4.7</v>
          </cell>
          <cell r="FI560">
            <v>265.8</v>
          </cell>
          <cell r="FJ560">
            <v>5.9</v>
          </cell>
          <cell r="FK560" t="str">
            <v>&amp;^%</v>
          </cell>
          <cell r="FL560" t="str">
            <v>&amp;^%</v>
          </cell>
          <cell r="FN560" t="str">
            <v>Rhondda, Cynon, Taff</v>
          </cell>
          <cell r="FO560" t="str">
            <v>W06000016</v>
          </cell>
          <cell r="FP560">
            <v>24000</v>
          </cell>
          <cell r="FQ560">
            <v>8.5</v>
          </cell>
          <cell r="FR560">
            <v>39</v>
          </cell>
          <cell r="FS560">
            <v>1.6</v>
          </cell>
          <cell r="FT560">
            <v>40.299999999999997</v>
          </cell>
          <cell r="FU560">
            <v>1.2</v>
          </cell>
          <cell r="FV560">
            <v>35.6</v>
          </cell>
          <cell r="FW560">
            <v>3.1</v>
          </cell>
          <cell r="FX560" t="str">
            <v>&amp;^%</v>
          </cell>
          <cell r="FY560" t="str">
            <v>&amp;^%</v>
          </cell>
          <cell r="GA560" t="str">
            <v>Rhondda, Cynon, Taff</v>
          </cell>
          <cell r="GB560" t="str">
            <v>W06000016</v>
          </cell>
          <cell r="GC560">
            <v>24000</v>
          </cell>
          <cell r="GD560">
            <v>9.5</v>
          </cell>
          <cell r="GE560">
            <v>23440</v>
          </cell>
          <cell r="GF560">
            <v>6.2</v>
          </cell>
          <cell r="GG560">
            <v>27382</v>
          </cell>
          <cell r="GH560">
            <v>5</v>
          </cell>
          <cell r="GI560">
            <v>14398</v>
          </cell>
          <cell r="GJ560">
            <v>5.5</v>
          </cell>
          <cell r="GK560" t="str">
            <v>&amp;^%</v>
          </cell>
          <cell r="GL560" t="str">
            <v>&amp;^%</v>
          </cell>
          <cell r="GN560" t="str">
            <v>Rhondda, Cynon, Taff</v>
          </cell>
          <cell r="GO560" t="str">
            <v>W06000016</v>
          </cell>
          <cell r="GP560">
            <v>24000</v>
          </cell>
          <cell r="GQ560">
            <v>8.5</v>
          </cell>
          <cell r="GR560">
            <v>11.52</v>
          </cell>
          <cell r="GS560">
            <v>7.3</v>
          </cell>
          <cell r="GT560">
            <v>12.94</v>
          </cell>
          <cell r="GU560">
            <v>4.3</v>
          </cell>
          <cell r="GV560">
            <v>7.06</v>
          </cell>
          <cell r="GW560">
            <v>3.7</v>
          </cell>
          <cell r="GX560" t="str">
            <v>&amp;^%</v>
          </cell>
          <cell r="GY560" t="str">
            <v>&amp;^%</v>
          </cell>
        </row>
        <row r="561">
          <cell r="A561" t="str">
            <v>Merthyr Tydfil</v>
          </cell>
          <cell r="B561" t="str">
            <v>W06000024</v>
          </cell>
          <cell r="C561">
            <v>8000</v>
          </cell>
          <cell r="D561">
            <v>14.8</v>
          </cell>
          <cell r="E561">
            <v>403.6</v>
          </cell>
          <cell r="F561">
            <v>13</v>
          </cell>
          <cell r="G561">
            <v>481.9</v>
          </cell>
          <cell r="H561">
            <v>7.7</v>
          </cell>
          <cell r="I561" t="str">
            <v>&amp;^%</v>
          </cell>
          <cell r="J561" t="str">
            <v>&amp;^%</v>
          </cell>
          <cell r="K561" t="str">
            <v>&amp;^%</v>
          </cell>
          <cell r="L561" t="str">
            <v>&amp;^%</v>
          </cell>
          <cell r="N561" t="str">
            <v>Merthyr Tydfil</v>
          </cell>
          <cell r="O561" t="str">
            <v>W06000024</v>
          </cell>
          <cell r="P561">
            <v>15000</v>
          </cell>
          <cell r="Q561">
            <v>10.4</v>
          </cell>
          <cell r="R561">
            <v>37.5</v>
          </cell>
          <cell r="S561">
            <v>1.3</v>
          </cell>
          <cell r="T561">
            <v>38.4</v>
          </cell>
          <cell r="U561">
            <v>1.2</v>
          </cell>
          <cell r="V561">
            <v>34.9</v>
          </cell>
          <cell r="W561">
            <v>3.9</v>
          </cell>
          <cell r="X561" t="str">
            <v>&amp;^%</v>
          </cell>
          <cell r="Y561" t="str">
            <v>&amp;^%</v>
          </cell>
          <cell r="AA561" t="str">
            <v>Merthyr Tydfil</v>
          </cell>
          <cell r="AB561" t="str">
            <v>W06000024</v>
          </cell>
          <cell r="AC561">
            <v>14000</v>
          </cell>
          <cell r="AD561">
            <v>12.2</v>
          </cell>
          <cell r="AE561">
            <v>20835</v>
          </cell>
          <cell r="AF561">
            <v>9.8000000000000007</v>
          </cell>
          <cell r="AG561">
            <v>24671</v>
          </cell>
          <cell r="AH561">
            <v>6.4</v>
          </cell>
          <cell r="AI561">
            <v>13137</v>
          </cell>
          <cell r="AJ561">
            <v>14</v>
          </cell>
          <cell r="AK561" t="str">
            <v>&amp;^%</v>
          </cell>
          <cell r="AL561" t="str">
            <v>&amp;^%</v>
          </cell>
          <cell r="AN561" t="str">
            <v>Merthyr Tydfil</v>
          </cell>
          <cell r="AO561" t="str">
            <v>W06000024</v>
          </cell>
          <cell r="AP561">
            <v>15000</v>
          </cell>
          <cell r="AQ561">
            <v>10.4</v>
          </cell>
          <cell r="AR561">
            <v>10.210000000000001</v>
          </cell>
          <cell r="AS561">
            <v>7.7</v>
          </cell>
          <cell r="AT561">
            <v>12.22</v>
          </cell>
          <cell r="AU561">
            <v>4.9000000000000004</v>
          </cell>
          <cell r="AV561">
            <v>6.66</v>
          </cell>
          <cell r="AW561">
            <v>4.4000000000000004</v>
          </cell>
          <cell r="AX561" t="str">
            <v>&amp;^%</v>
          </cell>
          <cell r="AY561" t="str">
            <v>&amp;^%</v>
          </cell>
          <cell r="BA561" t="str">
            <v>Merthyr Tydfil</v>
          </cell>
          <cell r="BB561" t="str">
            <v>W06000024</v>
          </cell>
          <cell r="BC561">
            <v>15000</v>
          </cell>
          <cell r="BD561">
            <v>10.4</v>
          </cell>
          <cell r="BE561">
            <v>406.3</v>
          </cell>
          <cell r="BF561">
            <v>8.4</v>
          </cell>
          <cell r="BG561">
            <v>469.5</v>
          </cell>
          <cell r="BH561">
            <v>5.0999999999999996</v>
          </cell>
          <cell r="BI561">
            <v>257.5</v>
          </cell>
          <cell r="BJ561">
            <v>6.7</v>
          </cell>
          <cell r="BK561" t="str">
            <v>&amp;^%</v>
          </cell>
          <cell r="BL561" t="str">
            <v>&amp;^%</v>
          </cell>
          <cell r="BN561" t="str">
            <v>Merthyr Tydfil</v>
          </cell>
          <cell r="BO561" t="str">
            <v>W06000024</v>
          </cell>
          <cell r="BP561">
            <v>20000</v>
          </cell>
          <cell r="BQ561">
            <v>8.9</v>
          </cell>
          <cell r="BR561">
            <v>37</v>
          </cell>
          <cell r="BS561">
            <v>1.1000000000000001</v>
          </cell>
          <cell r="BT561">
            <v>33.9</v>
          </cell>
          <cell r="BU561">
            <v>2.4</v>
          </cell>
          <cell r="BV561">
            <v>18.7</v>
          </cell>
          <cell r="BW561">
            <v>13</v>
          </cell>
          <cell r="BX561" t="str">
            <v>&amp;^%</v>
          </cell>
          <cell r="BY561" t="str">
            <v>&amp;^%</v>
          </cell>
          <cell r="CA561" t="str">
            <v>Merthyr Tydfil</v>
          </cell>
          <cell r="CB561" t="str">
            <v>W06000024</v>
          </cell>
          <cell r="CC561">
            <v>19000</v>
          </cell>
          <cell r="CD561">
            <v>10.3</v>
          </cell>
          <cell r="CE561">
            <v>18281</v>
          </cell>
          <cell r="CF561">
            <v>8.4</v>
          </cell>
          <cell r="CG561">
            <v>21259</v>
          </cell>
          <cell r="CH561">
            <v>6.4</v>
          </cell>
          <cell r="CI561" t="str">
            <v>&amp;^%</v>
          </cell>
          <cell r="CJ561" t="str">
            <v>&amp;^%</v>
          </cell>
          <cell r="CK561" t="str">
            <v>&amp;^%</v>
          </cell>
          <cell r="CL561" t="str">
            <v>&amp;^%</v>
          </cell>
          <cell r="CN561" t="str">
            <v>Merthyr Tydfil</v>
          </cell>
          <cell r="CO561" t="str">
            <v>W06000024</v>
          </cell>
          <cell r="CP561">
            <v>20000</v>
          </cell>
          <cell r="CQ561">
            <v>8.9</v>
          </cell>
          <cell r="CR561">
            <v>9.91</v>
          </cell>
          <cell r="CS561">
            <v>5.6</v>
          </cell>
          <cell r="CT561">
            <v>11.89</v>
          </cell>
          <cell r="CU561">
            <v>4.5</v>
          </cell>
          <cell r="CV561">
            <v>6.22</v>
          </cell>
          <cell r="CW561">
            <v>2.5</v>
          </cell>
          <cell r="CX561" t="str">
            <v>&amp;^%</v>
          </cell>
          <cell r="CY561" t="str">
            <v>&amp;^%</v>
          </cell>
          <cell r="DA561" t="str">
            <v>Merthyr Tydfil</v>
          </cell>
          <cell r="DB561" t="str">
            <v>W06000024</v>
          </cell>
          <cell r="DC561">
            <v>20000</v>
          </cell>
          <cell r="DD561">
            <v>8.9</v>
          </cell>
          <cell r="DE561">
            <v>358.6</v>
          </cell>
          <cell r="DF561">
            <v>7.4</v>
          </cell>
          <cell r="DG561">
            <v>403.1</v>
          </cell>
          <cell r="DH561">
            <v>5.3</v>
          </cell>
          <cell r="DI561">
            <v>149.69999999999999</v>
          </cell>
          <cell r="DJ561">
            <v>17</v>
          </cell>
          <cell r="DK561" t="str">
            <v>&amp;^%</v>
          </cell>
          <cell r="DL561" t="str">
            <v>&amp;^%</v>
          </cell>
          <cell r="DN561" t="str">
            <v>Merthyr Tydfil</v>
          </cell>
          <cell r="DO561" t="str">
            <v>W06000024</v>
          </cell>
          <cell r="DP561">
            <v>7000</v>
          </cell>
          <cell r="DQ561">
            <v>14.7</v>
          </cell>
          <cell r="DR561">
            <v>37</v>
          </cell>
          <cell r="DS561">
            <v>1.2</v>
          </cell>
          <cell r="DT561">
            <v>36.700000000000003</v>
          </cell>
          <cell r="DU561">
            <v>1</v>
          </cell>
          <cell r="DV561" t="str">
            <v>&amp;^%</v>
          </cell>
          <cell r="DW561" t="str">
            <v>&amp;^%</v>
          </cell>
          <cell r="DX561" t="str">
            <v>&amp;^%</v>
          </cell>
          <cell r="DY561" t="str">
            <v>&amp;^%</v>
          </cell>
          <cell r="EA561" t="str">
            <v>Merthyr Tydfil</v>
          </cell>
          <cell r="EB561" t="str">
            <v>W06000024</v>
          </cell>
          <cell r="EC561">
            <v>7000</v>
          </cell>
          <cell r="ED561">
            <v>17.100000000000001</v>
          </cell>
          <cell r="EE561">
            <v>21389</v>
          </cell>
          <cell r="EF561">
            <v>11</v>
          </cell>
          <cell r="EG561">
            <v>23697</v>
          </cell>
          <cell r="EH561">
            <v>7.5</v>
          </cell>
          <cell r="EI561" t="str">
            <v>&amp;^%</v>
          </cell>
          <cell r="EJ561" t="str">
            <v>&amp;^%</v>
          </cell>
          <cell r="EK561" t="str">
            <v>&amp;^%</v>
          </cell>
          <cell r="EL561" t="str">
            <v>&amp;^%</v>
          </cell>
          <cell r="EN561" t="str">
            <v>Merthyr Tydfil</v>
          </cell>
          <cell r="EO561" t="str">
            <v>W06000024</v>
          </cell>
          <cell r="EP561">
            <v>7000</v>
          </cell>
          <cell r="EQ561">
            <v>14.7</v>
          </cell>
          <cell r="ER561">
            <v>10.46</v>
          </cell>
          <cell r="ES561">
            <v>7.7</v>
          </cell>
          <cell r="ET561">
            <v>12.4</v>
          </cell>
          <cell r="EU561">
            <v>6.2</v>
          </cell>
          <cell r="EV561" t="str">
            <v>&amp;^%</v>
          </cell>
          <cell r="EW561" t="str">
            <v>&amp;^%</v>
          </cell>
          <cell r="EX561" t="str">
            <v>&amp;^%</v>
          </cell>
          <cell r="EY561" t="str">
            <v>&amp;^%</v>
          </cell>
          <cell r="FA561" t="str">
            <v>Merthyr Tydfil</v>
          </cell>
          <cell r="FB561" t="str">
            <v>W06000024</v>
          </cell>
          <cell r="FC561">
            <v>7000</v>
          </cell>
          <cell r="FD561">
            <v>14.7</v>
          </cell>
          <cell r="FE561">
            <v>405.4</v>
          </cell>
          <cell r="FF561">
            <v>8.8000000000000007</v>
          </cell>
          <cell r="FG561">
            <v>455.3</v>
          </cell>
          <cell r="FH561">
            <v>6.3</v>
          </cell>
          <cell r="FI561" t="str">
            <v>&amp;^%</v>
          </cell>
          <cell r="FJ561" t="str">
            <v>&amp;^%</v>
          </cell>
          <cell r="FK561" t="str">
            <v>&amp;^%</v>
          </cell>
          <cell r="FL561" t="str">
            <v>&amp;^%</v>
          </cell>
          <cell r="FN561" t="str">
            <v>Merthyr Tydfil</v>
          </cell>
          <cell r="FO561" t="str">
            <v>W06000024</v>
          </cell>
          <cell r="FP561">
            <v>8000</v>
          </cell>
          <cell r="FQ561">
            <v>14.8</v>
          </cell>
          <cell r="FR561">
            <v>38.700000000000003</v>
          </cell>
          <cell r="FS561">
            <v>2</v>
          </cell>
          <cell r="FT561">
            <v>39.9</v>
          </cell>
          <cell r="FU561">
            <v>1.9</v>
          </cell>
          <cell r="FV561" t="str">
            <v>&amp;^%</v>
          </cell>
          <cell r="FW561" t="str">
            <v>&amp;^%</v>
          </cell>
          <cell r="FX561" t="str">
            <v>&amp;^%</v>
          </cell>
          <cell r="FY561" t="str">
            <v>&amp;^%</v>
          </cell>
          <cell r="GA561" t="str">
            <v>Merthyr Tydfil</v>
          </cell>
          <cell r="GB561" t="str">
            <v>W06000024</v>
          </cell>
          <cell r="GC561">
            <v>7000</v>
          </cell>
          <cell r="GD561">
            <v>17.3</v>
          </cell>
          <cell r="GE561">
            <v>20510</v>
          </cell>
          <cell r="GF561">
            <v>14</v>
          </cell>
          <cell r="GG561">
            <v>25544</v>
          </cell>
          <cell r="GH561">
            <v>9.8000000000000007</v>
          </cell>
          <cell r="GI561" t="str">
            <v>&amp;^%</v>
          </cell>
          <cell r="GJ561" t="str">
            <v>&amp;^%</v>
          </cell>
          <cell r="GK561" t="str">
            <v>&amp;^%</v>
          </cell>
          <cell r="GL561" t="str">
            <v>&amp;^%</v>
          </cell>
          <cell r="GN561" t="str">
            <v>Merthyr Tydfil</v>
          </cell>
          <cell r="GO561" t="str">
            <v>W06000024</v>
          </cell>
          <cell r="GP561">
            <v>8000</v>
          </cell>
          <cell r="GQ561">
            <v>14.8</v>
          </cell>
          <cell r="GR561">
            <v>9.9499999999999993</v>
          </cell>
          <cell r="GS561">
            <v>14</v>
          </cell>
          <cell r="GT561">
            <v>12.08</v>
          </cell>
          <cell r="GU561">
            <v>7.4</v>
          </cell>
          <cell r="GV561" t="str">
            <v>&amp;^%</v>
          </cell>
          <cell r="GW561" t="str">
            <v>&amp;^%</v>
          </cell>
          <cell r="GX561" t="str">
            <v>&amp;^%</v>
          </cell>
          <cell r="GY561" t="str">
            <v>&amp;^%</v>
          </cell>
        </row>
        <row r="562">
          <cell r="A562" t="str">
            <v>Caerphilly</v>
          </cell>
          <cell r="B562" t="str">
            <v>W06000018</v>
          </cell>
          <cell r="C562">
            <v>21000</v>
          </cell>
          <cell r="D562">
            <v>9.3000000000000007</v>
          </cell>
          <cell r="E562">
            <v>483.4</v>
          </cell>
          <cell r="F562">
            <v>8</v>
          </cell>
          <cell r="G562">
            <v>563.1</v>
          </cell>
          <cell r="H562">
            <v>4.4000000000000004</v>
          </cell>
          <cell r="I562">
            <v>289.10000000000002</v>
          </cell>
          <cell r="J562">
            <v>6.7</v>
          </cell>
          <cell r="K562" t="str">
            <v>&amp;^%</v>
          </cell>
          <cell r="L562" t="str">
            <v>&amp;^%</v>
          </cell>
          <cell r="N562" t="str">
            <v>Caerphilly</v>
          </cell>
          <cell r="O562" t="str">
            <v>W06000018</v>
          </cell>
          <cell r="P562">
            <v>33000</v>
          </cell>
          <cell r="Q562">
            <v>7.2</v>
          </cell>
          <cell r="R562">
            <v>37.5</v>
          </cell>
          <cell r="S562">
            <v>1.2</v>
          </cell>
          <cell r="T562">
            <v>39.6</v>
          </cell>
          <cell r="U562">
            <v>1.2</v>
          </cell>
          <cell r="V562">
            <v>32.5</v>
          </cell>
          <cell r="W562">
            <v>2</v>
          </cell>
          <cell r="X562" t="str">
            <v>&amp;^%</v>
          </cell>
          <cell r="Y562" t="str">
            <v>&amp;^%</v>
          </cell>
          <cell r="AA562" t="str">
            <v>Caerphilly</v>
          </cell>
          <cell r="AB562" t="str">
            <v>W06000018</v>
          </cell>
          <cell r="AC562">
            <v>31000</v>
          </cell>
          <cell r="AD562">
            <v>8.1999999999999993</v>
          </cell>
          <cell r="AE562">
            <v>22756</v>
          </cell>
          <cell r="AF562">
            <v>6.6</v>
          </cell>
          <cell r="AG562">
            <v>26213</v>
          </cell>
          <cell r="AH562">
            <v>4.2</v>
          </cell>
          <cell r="AI562">
            <v>13491</v>
          </cell>
          <cell r="AJ562">
            <v>5.7</v>
          </cell>
          <cell r="AK562" t="str">
            <v>&amp;^%</v>
          </cell>
          <cell r="AL562" t="str">
            <v>&amp;^%</v>
          </cell>
          <cell r="AN562" t="str">
            <v>Caerphilly</v>
          </cell>
          <cell r="AO562" t="str">
            <v>W06000018</v>
          </cell>
          <cell r="AP562">
            <v>33000</v>
          </cell>
          <cell r="AQ562">
            <v>7.2</v>
          </cell>
          <cell r="AR562">
            <v>11.5</v>
          </cell>
          <cell r="AS562">
            <v>5.6</v>
          </cell>
          <cell r="AT562">
            <v>13.13</v>
          </cell>
          <cell r="AU562">
            <v>3.4</v>
          </cell>
          <cell r="AV562">
            <v>7.14</v>
          </cell>
          <cell r="AW562">
            <v>4.5</v>
          </cell>
          <cell r="AX562" t="str">
            <v>&amp;^%</v>
          </cell>
          <cell r="AY562" t="str">
            <v>&amp;^%</v>
          </cell>
          <cell r="BA562" t="str">
            <v>Caerphilly</v>
          </cell>
          <cell r="BB562" t="str">
            <v>W06000018</v>
          </cell>
          <cell r="BC562">
            <v>33000</v>
          </cell>
          <cell r="BD562">
            <v>7.2</v>
          </cell>
          <cell r="BE562">
            <v>452.3</v>
          </cell>
          <cell r="BF562">
            <v>5.5</v>
          </cell>
          <cell r="BG562">
            <v>519.6</v>
          </cell>
          <cell r="BH562">
            <v>3.5</v>
          </cell>
          <cell r="BI562">
            <v>270.89999999999998</v>
          </cell>
          <cell r="BJ562">
            <v>5.3</v>
          </cell>
          <cell r="BK562" t="str">
            <v>&amp;^%</v>
          </cell>
          <cell r="BL562" t="str">
            <v>&amp;^%</v>
          </cell>
          <cell r="BN562" t="str">
            <v>Caerphilly</v>
          </cell>
          <cell r="BO562" t="str">
            <v>W06000018</v>
          </cell>
          <cell r="BP562">
            <v>46000</v>
          </cell>
          <cell r="BQ562">
            <v>6.1</v>
          </cell>
          <cell r="BR562">
            <v>37</v>
          </cell>
          <cell r="BS562">
            <v>0.4</v>
          </cell>
          <cell r="BT562">
            <v>33.4</v>
          </cell>
          <cell r="BU562">
            <v>2.2000000000000002</v>
          </cell>
          <cell r="BV562">
            <v>15</v>
          </cell>
          <cell r="BW562">
            <v>9.9</v>
          </cell>
          <cell r="BX562" t="str">
            <v>&amp;^%</v>
          </cell>
          <cell r="BY562" t="str">
            <v>&amp;^%</v>
          </cell>
          <cell r="CA562" t="str">
            <v>Caerphilly</v>
          </cell>
          <cell r="CB562" t="str">
            <v>W06000018</v>
          </cell>
          <cell r="CC562">
            <v>42000</v>
          </cell>
          <cell r="CD562">
            <v>7.8</v>
          </cell>
          <cell r="CE562">
            <v>19735</v>
          </cell>
          <cell r="CF562">
            <v>8</v>
          </cell>
          <cell r="CG562">
            <v>21773</v>
          </cell>
          <cell r="CH562">
            <v>4.8</v>
          </cell>
          <cell r="CI562">
            <v>6392</v>
          </cell>
          <cell r="CJ562">
            <v>16</v>
          </cell>
          <cell r="CK562" t="str">
            <v>&amp;^%</v>
          </cell>
          <cell r="CL562" t="str">
            <v>&amp;^%</v>
          </cell>
          <cell r="CN562" t="str">
            <v>Caerphilly</v>
          </cell>
          <cell r="CO562" t="str">
            <v>W06000018</v>
          </cell>
          <cell r="CP562">
            <v>46000</v>
          </cell>
          <cell r="CQ562">
            <v>6.1</v>
          </cell>
          <cell r="CR562">
            <v>10.07</v>
          </cell>
          <cell r="CS562">
            <v>5</v>
          </cell>
          <cell r="CT562">
            <v>12.61</v>
          </cell>
          <cell r="CU562">
            <v>3.1</v>
          </cell>
          <cell r="CV562">
            <v>6.2</v>
          </cell>
          <cell r="CW562">
            <v>1.6</v>
          </cell>
          <cell r="CX562" t="str">
            <v>&amp;^%</v>
          </cell>
          <cell r="CY562" t="str">
            <v>&amp;^%</v>
          </cell>
          <cell r="DA562" t="str">
            <v>Caerphilly</v>
          </cell>
          <cell r="DB562" t="str">
            <v>W06000018</v>
          </cell>
          <cell r="DC562">
            <v>46000</v>
          </cell>
          <cell r="DD562">
            <v>6.1</v>
          </cell>
          <cell r="DE562">
            <v>385.1</v>
          </cell>
          <cell r="DF562">
            <v>6</v>
          </cell>
          <cell r="DG562">
            <v>420.7</v>
          </cell>
          <cell r="DH562">
            <v>4</v>
          </cell>
          <cell r="DI562">
            <v>111</v>
          </cell>
          <cell r="DJ562">
            <v>15</v>
          </cell>
          <cell r="DK562" t="str">
            <v>&amp;^%</v>
          </cell>
          <cell r="DL562" t="str">
            <v>&amp;^%</v>
          </cell>
          <cell r="DN562" t="str">
            <v>Caerphilly</v>
          </cell>
          <cell r="DO562" t="str">
            <v>W06000018</v>
          </cell>
          <cell r="DP562">
            <v>12000</v>
          </cell>
          <cell r="DQ562">
            <v>11.5</v>
          </cell>
          <cell r="DR562">
            <v>37.200000000000003</v>
          </cell>
          <cell r="DS562">
            <v>0.4</v>
          </cell>
          <cell r="DT562">
            <v>37.299999999999997</v>
          </cell>
          <cell r="DU562">
            <v>1.7</v>
          </cell>
          <cell r="DV562">
            <v>32.1</v>
          </cell>
          <cell r="DW562">
            <v>2</v>
          </cell>
          <cell r="DX562" t="str">
            <v>&amp;^%</v>
          </cell>
          <cell r="DY562" t="str">
            <v>&amp;^%</v>
          </cell>
          <cell r="EA562" t="str">
            <v>Caerphilly</v>
          </cell>
          <cell r="EB562" t="str">
            <v>W06000018</v>
          </cell>
          <cell r="EC562">
            <v>12000</v>
          </cell>
          <cell r="ED562">
            <v>12.8</v>
          </cell>
          <cell r="EE562">
            <v>19868</v>
          </cell>
          <cell r="EF562">
            <v>9.3000000000000007</v>
          </cell>
          <cell r="EG562">
            <v>22156</v>
          </cell>
          <cell r="EH562">
            <v>5.6</v>
          </cell>
          <cell r="EI562">
            <v>12110</v>
          </cell>
          <cell r="EJ562">
            <v>18</v>
          </cell>
          <cell r="EK562" t="str">
            <v>&amp;^%</v>
          </cell>
          <cell r="EL562" t="str">
            <v>&amp;^%</v>
          </cell>
          <cell r="EN562" t="str">
            <v>Caerphilly</v>
          </cell>
          <cell r="EO562" t="str">
            <v>W06000018</v>
          </cell>
          <cell r="EP562">
            <v>12000</v>
          </cell>
          <cell r="EQ562">
            <v>11.5</v>
          </cell>
          <cell r="ER562">
            <v>10.54</v>
          </cell>
          <cell r="ES562">
            <v>9.3000000000000007</v>
          </cell>
          <cell r="ET562">
            <v>11.99</v>
          </cell>
          <cell r="EU562">
            <v>4.8</v>
          </cell>
          <cell r="EV562">
            <v>6.7</v>
          </cell>
          <cell r="EW562">
            <v>13</v>
          </cell>
          <cell r="EX562" t="str">
            <v>&amp;^%</v>
          </cell>
          <cell r="EY562" t="str">
            <v>&amp;^%</v>
          </cell>
          <cell r="FA562" t="str">
            <v>Caerphilly</v>
          </cell>
          <cell r="FB562" t="str">
            <v>W06000018</v>
          </cell>
          <cell r="FC562">
            <v>12000</v>
          </cell>
          <cell r="FD562">
            <v>11.5</v>
          </cell>
          <cell r="FE562">
            <v>402.5</v>
          </cell>
          <cell r="FF562">
            <v>9.4</v>
          </cell>
          <cell r="FG562">
            <v>446.9</v>
          </cell>
          <cell r="FH562">
            <v>5.0999999999999996</v>
          </cell>
          <cell r="FI562" t="str">
            <v>&amp;^%</v>
          </cell>
          <cell r="FJ562" t="str">
            <v>&amp;^%</v>
          </cell>
          <cell r="FK562" t="str">
            <v>&amp;^%</v>
          </cell>
          <cell r="FL562" t="str">
            <v>&amp;^%</v>
          </cell>
          <cell r="FN562" t="str">
            <v>Caerphilly</v>
          </cell>
          <cell r="FO562" t="str">
            <v>W06000018</v>
          </cell>
          <cell r="FP562">
            <v>21000</v>
          </cell>
          <cell r="FQ562">
            <v>9.3000000000000007</v>
          </cell>
          <cell r="FR562">
            <v>39</v>
          </cell>
          <cell r="FS562">
            <v>1.6</v>
          </cell>
          <cell r="FT562">
            <v>41</v>
          </cell>
          <cell r="FU562">
            <v>1.5</v>
          </cell>
          <cell r="FV562">
            <v>35</v>
          </cell>
          <cell r="FW562">
            <v>3.1</v>
          </cell>
          <cell r="FX562" t="str">
            <v>&amp;^%</v>
          </cell>
          <cell r="FY562" t="str">
            <v>&amp;^%</v>
          </cell>
          <cell r="GA562" t="str">
            <v>Caerphilly</v>
          </cell>
          <cell r="GB562" t="str">
            <v>W06000018</v>
          </cell>
          <cell r="GC562">
            <v>19000</v>
          </cell>
          <cell r="GD562">
            <v>10.8</v>
          </cell>
          <cell r="GE562">
            <v>25725</v>
          </cell>
          <cell r="GF562">
            <v>9.1999999999999993</v>
          </cell>
          <cell r="GG562">
            <v>28799</v>
          </cell>
          <cell r="GH562">
            <v>5.4</v>
          </cell>
          <cell r="GI562">
            <v>15055</v>
          </cell>
          <cell r="GJ562">
            <v>8.5</v>
          </cell>
          <cell r="GK562" t="str">
            <v>&amp;^%</v>
          </cell>
          <cell r="GL562" t="str">
            <v>&amp;^%</v>
          </cell>
          <cell r="GN562" t="str">
            <v>Caerphilly</v>
          </cell>
          <cell r="GO562" t="str">
            <v>W06000018</v>
          </cell>
          <cell r="GP562">
            <v>21000</v>
          </cell>
          <cell r="GQ562">
            <v>9.3000000000000007</v>
          </cell>
          <cell r="GR562">
            <v>12.15</v>
          </cell>
          <cell r="GS562">
            <v>8.5</v>
          </cell>
          <cell r="GT562">
            <v>13.75</v>
          </cell>
          <cell r="GU562">
            <v>4.4000000000000004</v>
          </cell>
          <cell r="GV562">
            <v>7.44</v>
          </cell>
          <cell r="GW562">
            <v>5.7</v>
          </cell>
          <cell r="GX562" t="str">
            <v>&amp;^%</v>
          </cell>
          <cell r="GY562" t="str">
            <v>&amp;^%</v>
          </cell>
        </row>
        <row r="563">
          <cell r="A563" t="str">
            <v>Blaenau Gwent</v>
          </cell>
          <cell r="B563" t="str">
            <v>W06000019</v>
          </cell>
          <cell r="C563">
            <v>8000</v>
          </cell>
          <cell r="D563">
            <v>15.4</v>
          </cell>
          <cell r="E563">
            <v>438</v>
          </cell>
          <cell r="F563">
            <v>12</v>
          </cell>
          <cell r="G563">
            <v>481.2</v>
          </cell>
          <cell r="H563">
            <v>5.4</v>
          </cell>
          <cell r="I563" t="str">
            <v>&amp;^%</v>
          </cell>
          <cell r="J563" t="str">
            <v>&amp;^%</v>
          </cell>
          <cell r="K563" t="str">
            <v>&amp;^%</v>
          </cell>
          <cell r="L563" t="str">
            <v>&amp;^%</v>
          </cell>
          <cell r="N563" t="str">
            <v>Blaenau Gwent</v>
          </cell>
          <cell r="O563" t="str">
            <v>W06000019</v>
          </cell>
          <cell r="P563">
            <v>13000</v>
          </cell>
          <cell r="Q563">
            <v>11.3</v>
          </cell>
          <cell r="R563">
            <v>37.5</v>
          </cell>
          <cell r="S563">
            <v>1.3</v>
          </cell>
          <cell r="T563">
            <v>38.1</v>
          </cell>
          <cell r="U563">
            <v>1.1000000000000001</v>
          </cell>
          <cell r="V563">
            <v>34</v>
          </cell>
          <cell r="W563">
            <v>4.2</v>
          </cell>
          <cell r="X563" t="str">
            <v>&amp;^%</v>
          </cell>
          <cell r="Y563" t="str">
            <v>&amp;^%</v>
          </cell>
          <cell r="AA563" t="str">
            <v>Blaenau Gwent</v>
          </cell>
          <cell r="AB563" t="str">
            <v>W06000019</v>
          </cell>
          <cell r="AC563">
            <v>12000</v>
          </cell>
          <cell r="AD563">
            <v>13.1</v>
          </cell>
          <cell r="AE563">
            <v>19992</v>
          </cell>
          <cell r="AF563">
            <v>10</v>
          </cell>
          <cell r="AG563">
            <v>22621</v>
          </cell>
          <cell r="AH563">
            <v>5.0999999999999996</v>
          </cell>
          <cell r="AI563">
            <v>13389</v>
          </cell>
          <cell r="AJ563">
            <v>19</v>
          </cell>
          <cell r="AK563" t="str">
            <v>&amp;^%</v>
          </cell>
          <cell r="AL563" t="str">
            <v>&amp;^%</v>
          </cell>
          <cell r="AN563" t="str">
            <v>Blaenau Gwent</v>
          </cell>
          <cell r="AO563" t="str">
            <v>W06000019</v>
          </cell>
          <cell r="AP563">
            <v>13000</v>
          </cell>
          <cell r="AQ563">
            <v>11.3</v>
          </cell>
          <cell r="AR563">
            <v>10.3</v>
          </cell>
          <cell r="AS563">
            <v>9.5</v>
          </cell>
          <cell r="AT563">
            <v>11.67</v>
          </cell>
          <cell r="AU563">
            <v>4.5</v>
          </cell>
          <cell r="AV563">
            <v>6.66</v>
          </cell>
          <cell r="AW563">
            <v>4.5</v>
          </cell>
          <cell r="AX563" t="str">
            <v>&amp;^%</v>
          </cell>
          <cell r="AY563" t="str">
            <v>&amp;^%</v>
          </cell>
          <cell r="BA563" t="str">
            <v>Blaenau Gwent</v>
          </cell>
          <cell r="BB563" t="str">
            <v>W06000019</v>
          </cell>
          <cell r="BC563">
            <v>13000</v>
          </cell>
          <cell r="BD563">
            <v>11.3</v>
          </cell>
          <cell r="BE563">
            <v>382.1</v>
          </cell>
          <cell r="BF563">
            <v>9.6999999999999993</v>
          </cell>
          <cell r="BG563">
            <v>444.6</v>
          </cell>
          <cell r="BH563">
            <v>4.3</v>
          </cell>
          <cell r="BI563">
            <v>260</v>
          </cell>
          <cell r="BJ563">
            <v>5.5</v>
          </cell>
          <cell r="BK563" t="str">
            <v>&amp;^%</v>
          </cell>
          <cell r="BL563" t="str">
            <v>&amp;^%</v>
          </cell>
          <cell r="BN563" t="str">
            <v>Blaenau Gwent</v>
          </cell>
          <cell r="BO563" t="str">
            <v>W06000019</v>
          </cell>
          <cell r="BP563">
            <v>19000</v>
          </cell>
          <cell r="BQ563">
            <v>9.5</v>
          </cell>
          <cell r="BR563">
            <v>36.9</v>
          </cell>
          <cell r="BS563">
            <v>1.6</v>
          </cell>
          <cell r="BT563">
            <v>33.200000000000003</v>
          </cell>
          <cell r="BU563">
            <v>2.7</v>
          </cell>
          <cell r="BV563">
            <v>19.600000000000001</v>
          </cell>
          <cell r="BW563">
            <v>14</v>
          </cell>
          <cell r="BX563" t="str">
            <v>&amp;^%</v>
          </cell>
          <cell r="BY563" t="str">
            <v>&amp;^%</v>
          </cell>
          <cell r="CA563" t="str">
            <v>Blaenau Gwent</v>
          </cell>
          <cell r="CB563" t="str">
            <v>W06000019</v>
          </cell>
          <cell r="CC563">
            <v>16000</v>
          </cell>
          <cell r="CD563">
            <v>11.2</v>
          </cell>
          <cell r="CE563">
            <v>17306</v>
          </cell>
          <cell r="CF563">
            <v>8.1999999999999993</v>
          </cell>
          <cell r="CG563">
            <v>19223</v>
          </cell>
          <cell r="CH563">
            <v>5.7</v>
          </cell>
          <cell r="CI563" t="str">
            <v>&amp;^%</v>
          </cell>
          <cell r="CJ563" t="str">
            <v>&amp;^%</v>
          </cell>
          <cell r="CK563" t="str">
            <v>&amp;^%</v>
          </cell>
          <cell r="CL563" t="str">
            <v>&amp;^%</v>
          </cell>
          <cell r="CN563" t="str">
            <v>Blaenau Gwent</v>
          </cell>
          <cell r="CO563" t="str">
            <v>W06000019</v>
          </cell>
          <cell r="CP563">
            <v>19000</v>
          </cell>
          <cell r="CQ563">
            <v>9.5</v>
          </cell>
          <cell r="CR563">
            <v>9.52</v>
          </cell>
          <cell r="CS563">
            <v>6.5</v>
          </cell>
          <cell r="CT563">
            <v>11.15</v>
          </cell>
          <cell r="CU563">
            <v>4</v>
          </cell>
          <cell r="CV563">
            <v>6.48</v>
          </cell>
          <cell r="CW563">
            <v>2.6</v>
          </cell>
          <cell r="CX563" t="str">
            <v>&amp;^%</v>
          </cell>
          <cell r="CY563" t="str">
            <v>&amp;^%</v>
          </cell>
          <cell r="DA563" t="str">
            <v>Blaenau Gwent</v>
          </cell>
          <cell r="DB563" t="str">
            <v>W06000019</v>
          </cell>
          <cell r="DC563">
            <v>19000</v>
          </cell>
          <cell r="DD563">
            <v>9.5</v>
          </cell>
          <cell r="DE563">
            <v>337.3</v>
          </cell>
          <cell r="DF563">
            <v>6.2</v>
          </cell>
          <cell r="DG563">
            <v>370.3</v>
          </cell>
          <cell r="DH563">
            <v>5</v>
          </cell>
          <cell r="DI563">
            <v>129</v>
          </cell>
          <cell r="DJ563">
            <v>19</v>
          </cell>
          <cell r="DK563" t="str">
            <v>&amp;^%</v>
          </cell>
          <cell r="DL563" t="str">
            <v>&amp;^%</v>
          </cell>
          <cell r="DN563" t="str">
            <v>Blaenau Gwent</v>
          </cell>
          <cell r="DO563" t="str">
            <v>W06000019</v>
          </cell>
          <cell r="DP563">
            <v>6000</v>
          </cell>
          <cell r="DQ563">
            <v>16.600000000000001</v>
          </cell>
          <cell r="DR563">
            <v>37</v>
          </cell>
          <cell r="DS563">
            <v>1.8</v>
          </cell>
          <cell r="DT563">
            <v>37.200000000000003</v>
          </cell>
          <cell r="DU563">
            <v>1.4</v>
          </cell>
          <cell r="DV563" t="str">
            <v>&amp;^%</v>
          </cell>
          <cell r="DW563" t="str">
            <v>&amp;^%</v>
          </cell>
          <cell r="DX563" t="str">
            <v>&amp;^%</v>
          </cell>
          <cell r="DY563" t="str">
            <v>&amp;^%</v>
          </cell>
          <cell r="EA563" t="str">
            <v>Blaenau Gwent</v>
          </cell>
          <cell r="EB563" t="str">
            <v>W06000019</v>
          </cell>
          <cell r="EC563">
            <v>5000</v>
          </cell>
          <cell r="ED563">
            <v>19.8</v>
          </cell>
          <cell r="EE563">
            <v>17365</v>
          </cell>
          <cell r="EF563">
            <v>15</v>
          </cell>
          <cell r="EG563">
            <v>20526</v>
          </cell>
          <cell r="EH563">
            <v>7.6</v>
          </cell>
          <cell r="EI563" t="str">
            <v>&amp;^%</v>
          </cell>
          <cell r="EJ563" t="str">
            <v>&amp;^%</v>
          </cell>
          <cell r="EK563" t="str">
            <v>&amp;^%</v>
          </cell>
          <cell r="EL563" t="str">
            <v>&amp;^%</v>
          </cell>
          <cell r="EN563" t="str">
            <v>Blaenau Gwent</v>
          </cell>
          <cell r="EO563" t="str">
            <v>W06000019</v>
          </cell>
          <cell r="EP563">
            <v>6000</v>
          </cell>
          <cell r="EQ563">
            <v>16.600000000000001</v>
          </cell>
          <cell r="ER563">
            <v>9.31</v>
          </cell>
          <cell r="ES563">
            <v>14</v>
          </cell>
          <cell r="ET563">
            <v>10.68</v>
          </cell>
          <cell r="EU563">
            <v>7.1</v>
          </cell>
          <cell r="EV563" t="str">
            <v>&amp;^%</v>
          </cell>
          <cell r="EW563" t="str">
            <v>&amp;^%</v>
          </cell>
          <cell r="EX563" t="str">
            <v>&amp;^%</v>
          </cell>
          <cell r="EY563" t="str">
            <v>&amp;^%</v>
          </cell>
          <cell r="FA563" t="str">
            <v>Blaenau Gwent</v>
          </cell>
          <cell r="FB563" t="str">
            <v>W06000019</v>
          </cell>
          <cell r="FC563">
            <v>6000</v>
          </cell>
          <cell r="FD563">
            <v>16.600000000000001</v>
          </cell>
          <cell r="FE563">
            <v>345.1</v>
          </cell>
          <cell r="FF563">
            <v>13</v>
          </cell>
          <cell r="FG563">
            <v>397</v>
          </cell>
          <cell r="FH563">
            <v>6.6</v>
          </cell>
          <cell r="FI563" t="str">
            <v>&amp;^%</v>
          </cell>
          <cell r="FJ563" t="str">
            <v>&amp;^%</v>
          </cell>
          <cell r="FK563" t="str">
            <v>&amp;^%</v>
          </cell>
          <cell r="FL563" t="str">
            <v>&amp;^%</v>
          </cell>
          <cell r="FN563" t="str">
            <v>Blaenau Gwent</v>
          </cell>
          <cell r="FO563" t="str">
            <v>W06000019</v>
          </cell>
          <cell r="FP563">
            <v>8000</v>
          </cell>
          <cell r="FQ563">
            <v>15.4</v>
          </cell>
          <cell r="FR563">
            <v>37.5</v>
          </cell>
          <cell r="FS563">
            <v>2.1</v>
          </cell>
          <cell r="FT563">
            <v>38.799999999999997</v>
          </cell>
          <cell r="FU563">
            <v>1.6</v>
          </cell>
          <cell r="FV563" t="str">
            <v>&amp;^%</v>
          </cell>
          <cell r="FW563" t="str">
            <v>&amp;^%</v>
          </cell>
          <cell r="FX563" t="str">
            <v>&amp;^%</v>
          </cell>
          <cell r="FY563" t="str">
            <v>&amp;^%</v>
          </cell>
          <cell r="GA563" t="str">
            <v>Blaenau Gwent</v>
          </cell>
          <cell r="GB563" t="str">
            <v>W06000019</v>
          </cell>
          <cell r="GC563">
            <v>7000</v>
          </cell>
          <cell r="GD563">
            <v>17.5</v>
          </cell>
          <cell r="GE563">
            <v>21539</v>
          </cell>
          <cell r="GF563">
            <v>14</v>
          </cell>
          <cell r="GG563">
            <v>24080</v>
          </cell>
          <cell r="GH563">
            <v>6.6</v>
          </cell>
          <cell r="GI563" t="str">
            <v>&amp;^%</v>
          </cell>
          <cell r="GJ563" t="str">
            <v>&amp;^%</v>
          </cell>
          <cell r="GK563" t="str">
            <v>&amp;^%</v>
          </cell>
          <cell r="GL563" t="str">
            <v>&amp;^%</v>
          </cell>
          <cell r="GN563" t="str">
            <v>Blaenau Gwent</v>
          </cell>
          <cell r="GO563" t="str">
            <v>W06000019</v>
          </cell>
          <cell r="GP563">
            <v>8000</v>
          </cell>
          <cell r="GQ563">
            <v>15.4</v>
          </cell>
          <cell r="GR563">
            <v>10.91</v>
          </cell>
          <cell r="GS563">
            <v>14</v>
          </cell>
          <cell r="GT563">
            <v>12.41</v>
          </cell>
          <cell r="GU563">
            <v>5.7</v>
          </cell>
          <cell r="GV563" t="str">
            <v>&amp;^%</v>
          </cell>
          <cell r="GW563" t="str">
            <v>&amp;^%</v>
          </cell>
          <cell r="GX563" t="str">
            <v>&amp;^%</v>
          </cell>
          <cell r="GY563" t="str">
            <v>&amp;^%</v>
          </cell>
        </row>
        <row r="564">
          <cell r="A564" t="str">
            <v>Torfaen</v>
          </cell>
          <cell r="B564" t="str">
            <v>W06000020</v>
          </cell>
          <cell r="C564">
            <v>12000</v>
          </cell>
          <cell r="D564">
            <v>11.9</v>
          </cell>
          <cell r="E564">
            <v>486.6</v>
          </cell>
          <cell r="F564">
            <v>10</v>
          </cell>
          <cell r="G564">
            <v>534.6</v>
          </cell>
          <cell r="H564">
            <v>5.6</v>
          </cell>
          <cell r="I564">
            <v>290.2</v>
          </cell>
          <cell r="J564">
            <v>6.3</v>
          </cell>
          <cell r="K564" t="str">
            <v>&amp;^%</v>
          </cell>
          <cell r="L564" t="str">
            <v>&amp;^%</v>
          </cell>
          <cell r="N564" t="str">
            <v>Torfaen</v>
          </cell>
          <cell r="O564" t="str">
            <v>W06000020</v>
          </cell>
          <cell r="P564">
            <v>20000</v>
          </cell>
          <cell r="Q564">
            <v>9</v>
          </cell>
          <cell r="R564">
            <v>37.5</v>
          </cell>
          <cell r="S564">
            <v>1.1000000000000001</v>
          </cell>
          <cell r="T564">
            <v>38.6</v>
          </cell>
          <cell r="U564">
            <v>0.9</v>
          </cell>
          <cell r="V564">
            <v>34.4</v>
          </cell>
          <cell r="W564">
            <v>4.3</v>
          </cell>
          <cell r="X564" t="str">
            <v>&amp;^%</v>
          </cell>
          <cell r="Y564" t="str">
            <v>&amp;^%</v>
          </cell>
          <cell r="AA564" t="str">
            <v>Torfaen</v>
          </cell>
          <cell r="AB564" t="str">
            <v>W06000020</v>
          </cell>
          <cell r="AC564">
            <v>18000</v>
          </cell>
          <cell r="AD564">
            <v>10.6</v>
          </cell>
          <cell r="AE564">
            <v>22260</v>
          </cell>
          <cell r="AF564">
            <v>8.6</v>
          </cell>
          <cell r="AG564">
            <v>25587</v>
          </cell>
          <cell r="AH564">
            <v>5.4</v>
          </cell>
          <cell r="AI564">
            <v>13578</v>
          </cell>
          <cell r="AJ564">
            <v>5.3</v>
          </cell>
          <cell r="AK564" t="str">
            <v>&amp;^%</v>
          </cell>
          <cell r="AL564" t="str">
            <v>&amp;^%</v>
          </cell>
          <cell r="AN564" t="str">
            <v>Torfaen</v>
          </cell>
          <cell r="AO564" t="str">
            <v>W06000020</v>
          </cell>
          <cell r="AP564">
            <v>20000</v>
          </cell>
          <cell r="AQ564">
            <v>9</v>
          </cell>
          <cell r="AR564">
            <v>10.74</v>
          </cell>
          <cell r="AS564">
            <v>6.7</v>
          </cell>
          <cell r="AT564">
            <v>12.32</v>
          </cell>
          <cell r="AU564">
            <v>4.4000000000000004</v>
          </cell>
          <cell r="AV564">
            <v>6.69</v>
          </cell>
          <cell r="AW564">
            <v>3.5</v>
          </cell>
          <cell r="AX564" t="str">
            <v>&amp;^%</v>
          </cell>
          <cell r="AY564" t="str">
            <v>&amp;^%</v>
          </cell>
          <cell r="BA564" t="str">
            <v>Torfaen</v>
          </cell>
          <cell r="BB564" t="str">
            <v>W06000020</v>
          </cell>
          <cell r="BC564">
            <v>20000</v>
          </cell>
          <cell r="BD564">
            <v>9</v>
          </cell>
          <cell r="BE564">
            <v>408.8</v>
          </cell>
          <cell r="BF564">
            <v>7.7</v>
          </cell>
          <cell r="BG564">
            <v>475.9</v>
          </cell>
          <cell r="BH564">
            <v>4.4000000000000004</v>
          </cell>
          <cell r="BI564">
            <v>265</v>
          </cell>
          <cell r="BJ564">
            <v>4.2</v>
          </cell>
          <cell r="BK564" t="str">
            <v>&amp;^%</v>
          </cell>
          <cell r="BL564" t="str">
            <v>&amp;^%</v>
          </cell>
          <cell r="BN564" t="str">
            <v>Torfaen</v>
          </cell>
          <cell r="BO564" t="str">
            <v>W06000020</v>
          </cell>
          <cell r="BP564">
            <v>28000</v>
          </cell>
          <cell r="BQ564">
            <v>7.6</v>
          </cell>
          <cell r="BR564">
            <v>37.1</v>
          </cell>
          <cell r="BS564">
            <v>0.4</v>
          </cell>
          <cell r="BT564">
            <v>33.4</v>
          </cell>
          <cell r="BU564">
            <v>2.2999999999999998</v>
          </cell>
          <cell r="BV564">
            <v>17.2</v>
          </cell>
          <cell r="BW564">
            <v>15</v>
          </cell>
          <cell r="BX564" t="str">
            <v>&amp;^%</v>
          </cell>
          <cell r="BY564" t="str">
            <v>&amp;^%</v>
          </cell>
          <cell r="CA564" t="str">
            <v>Torfaen</v>
          </cell>
          <cell r="CB564" t="str">
            <v>W06000020</v>
          </cell>
          <cell r="CC564">
            <v>25000</v>
          </cell>
          <cell r="CD564">
            <v>10.3</v>
          </cell>
          <cell r="CE564">
            <v>19177</v>
          </cell>
          <cell r="CF564">
            <v>11</v>
          </cell>
          <cell r="CG564">
            <v>21300</v>
          </cell>
          <cell r="CH564">
            <v>7.6</v>
          </cell>
          <cell r="CI564" t="str">
            <v>&amp;^%</v>
          </cell>
          <cell r="CJ564" t="str">
            <v>&amp;^%</v>
          </cell>
          <cell r="CK564" t="str">
            <v>&amp;^%</v>
          </cell>
          <cell r="CL564" t="str">
            <v>&amp;^%</v>
          </cell>
          <cell r="CN564" t="str">
            <v>Torfaen</v>
          </cell>
          <cell r="CO564" t="str">
            <v>W06000020</v>
          </cell>
          <cell r="CP564">
            <v>28000</v>
          </cell>
          <cell r="CQ564">
            <v>7.6</v>
          </cell>
          <cell r="CR564">
            <v>9.7899999999999991</v>
          </cell>
          <cell r="CS564">
            <v>5.6</v>
          </cell>
          <cell r="CT564">
            <v>11.88</v>
          </cell>
          <cell r="CU564">
            <v>4</v>
          </cell>
          <cell r="CV564">
            <v>6.37</v>
          </cell>
          <cell r="CW564">
            <v>2.1</v>
          </cell>
          <cell r="CX564" t="str">
            <v>&amp;^%</v>
          </cell>
          <cell r="CY564" t="str">
            <v>&amp;^%</v>
          </cell>
          <cell r="DA564" t="str">
            <v>Torfaen</v>
          </cell>
          <cell r="DB564" t="str">
            <v>W06000020</v>
          </cell>
          <cell r="DC564">
            <v>28000</v>
          </cell>
          <cell r="DD564">
            <v>7.6</v>
          </cell>
          <cell r="DE564">
            <v>359.4</v>
          </cell>
          <cell r="DF564">
            <v>7</v>
          </cell>
          <cell r="DG564">
            <v>397.4</v>
          </cell>
          <cell r="DH564">
            <v>4.8</v>
          </cell>
          <cell r="DI564" t="str">
            <v>&amp;^%</v>
          </cell>
          <cell r="DJ564" t="str">
            <v>&amp;^%</v>
          </cell>
          <cell r="DK564" t="str">
            <v>&amp;^%</v>
          </cell>
          <cell r="DL564" t="str">
            <v>&amp;^%</v>
          </cell>
          <cell r="DN564" t="str">
            <v>Torfaen</v>
          </cell>
          <cell r="DO564" t="str">
            <v>W06000020</v>
          </cell>
          <cell r="DP564">
            <v>8000</v>
          </cell>
          <cell r="DQ564">
            <v>13.8</v>
          </cell>
          <cell r="DR564">
            <v>37.1</v>
          </cell>
          <cell r="DS564">
            <v>0.9</v>
          </cell>
          <cell r="DT564">
            <v>36.9</v>
          </cell>
          <cell r="DU564">
            <v>1.5</v>
          </cell>
          <cell r="DV564" t="str">
            <v>&amp;^%</v>
          </cell>
          <cell r="DW564" t="str">
            <v>&amp;^%</v>
          </cell>
          <cell r="DX564" t="str">
            <v>&amp;^%</v>
          </cell>
          <cell r="DY564" t="str">
            <v>&amp;^%</v>
          </cell>
          <cell r="EA564" t="str">
            <v>Torfaen</v>
          </cell>
          <cell r="EB564" t="str">
            <v>W06000020</v>
          </cell>
          <cell r="EC564">
            <v>7000</v>
          </cell>
          <cell r="ED564">
            <v>16.399999999999999</v>
          </cell>
          <cell r="EE564">
            <v>17581</v>
          </cell>
          <cell r="EF564">
            <v>8.5</v>
          </cell>
          <cell r="EG564">
            <v>20233</v>
          </cell>
          <cell r="EH564">
            <v>6.6</v>
          </cell>
          <cell r="EI564" t="str">
            <v>&amp;^%</v>
          </cell>
          <cell r="EJ564" t="str">
            <v>&amp;^%</v>
          </cell>
          <cell r="EK564" t="str">
            <v>&amp;^%</v>
          </cell>
          <cell r="EL564" t="str">
            <v>&amp;^%</v>
          </cell>
          <cell r="EN564" t="str">
            <v>Torfaen</v>
          </cell>
          <cell r="EO564" t="str">
            <v>W06000020</v>
          </cell>
          <cell r="EP564">
            <v>8000</v>
          </cell>
          <cell r="EQ564">
            <v>13.8</v>
          </cell>
          <cell r="ER564">
            <v>9.41</v>
          </cell>
          <cell r="ES564">
            <v>7.2</v>
          </cell>
          <cell r="ET564">
            <v>10.53</v>
          </cell>
          <cell r="EU564">
            <v>5.6</v>
          </cell>
          <cell r="EV564" t="str">
            <v>&amp;^%</v>
          </cell>
          <cell r="EW564" t="str">
            <v>&amp;^%</v>
          </cell>
          <cell r="EX564" t="str">
            <v>&amp;^%</v>
          </cell>
          <cell r="EY564" t="str">
            <v>&amp;^%</v>
          </cell>
          <cell r="FA564" t="str">
            <v>Torfaen</v>
          </cell>
          <cell r="FB564" t="str">
            <v>W06000020</v>
          </cell>
          <cell r="FC564">
            <v>8000</v>
          </cell>
          <cell r="FD564">
            <v>13.8</v>
          </cell>
          <cell r="FE564">
            <v>344.8</v>
          </cell>
          <cell r="FF564">
            <v>6.4</v>
          </cell>
          <cell r="FG564">
            <v>388.8</v>
          </cell>
          <cell r="FH564">
            <v>5.4</v>
          </cell>
          <cell r="FI564" t="str">
            <v>&amp;^%</v>
          </cell>
          <cell r="FJ564" t="str">
            <v>&amp;^%</v>
          </cell>
          <cell r="FK564" t="str">
            <v>&amp;^%</v>
          </cell>
          <cell r="FL564" t="str">
            <v>&amp;^%</v>
          </cell>
          <cell r="FN564" t="str">
            <v>Torfaen</v>
          </cell>
          <cell r="FO564" t="str">
            <v>W06000020</v>
          </cell>
          <cell r="FP564">
            <v>12000</v>
          </cell>
          <cell r="FQ564">
            <v>11.9</v>
          </cell>
          <cell r="FR564">
            <v>39</v>
          </cell>
          <cell r="FS564">
            <v>1.6</v>
          </cell>
          <cell r="FT564">
            <v>39.799999999999997</v>
          </cell>
          <cell r="FU564">
            <v>1.1000000000000001</v>
          </cell>
          <cell r="FV564">
            <v>37</v>
          </cell>
          <cell r="FW564">
            <v>1.5</v>
          </cell>
          <cell r="FX564" t="str">
            <v>&amp;^%</v>
          </cell>
          <cell r="FY564" t="str">
            <v>&amp;^%</v>
          </cell>
          <cell r="GA564" t="str">
            <v>Torfaen</v>
          </cell>
          <cell r="GB564" t="str">
            <v>W06000020</v>
          </cell>
          <cell r="GC564">
            <v>11000</v>
          </cell>
          <cell r="GD564">
            <v>13.9</v>
          </cell>
          <cell r="GE564">
            <v>26277</v>
          </cell>
          <cell r="GF564">
            <v>11</v>
          </cell>
          <cell r="GG564">
            <v>29147</v>
          </cell>
          <cell r="GH564">
            <v>6.7</v>
          </cell>
          <cell r="GI564">
            <v>15533</v>
          </cell>
          <cell r="GJ564">
            <v>17</v>
          </cell>
          <cell r="GK564" t="str">
            <v>&amp;^%</v>
          </cell>
          <cell r="GL564" t="str">
            <v>&amp;^%</v>
          </cell>
          <cell r="GN564" t="str">
            <v>Torfaen</v>
          </cell>
          <cell r="GO564" t="str">
            <v>W06000020</v>
          </cell>
          <cell r="GP564">
            <v>12000</v>
          </cell>
          <cell r="GQ564">
            <v>11.9</v>
          </cell>
          <cell r="GR564">
            <v>11.67</v>
          </cell>
          <cell r="GS564">
            <v>8.6999999999999993</v>
          </cell>
          <cell r="GT564">
            <v>13.44</v>
          </cell>
          <cell r="GU564">
            <v>5.7</v>
          </cell>
          <cell r="GV564">
            <v>7.3</v>
          </cell>
          <cell r="GW564">
            <v>5</v>
          </cell>
          <cell r="GX564" t="str">
            <v>&amp;^%</v>
          </cell>
          <cell r="GY564" t="str">
            <v>&amp;^%</v>
          </cell>
        </row>
        <row r="565">
          <cell r="A565" t="str">
            <v>Monmouthshire</v>
          </cell>
          <cell r="B565" t="str">
            <v>W06000021</v>
          </cell>
          <cell r="C565">
            <v>13000</v>
          </cell>
          <cell r="D565">
            <v>11.6</v>
          </cell>
          <cell r="E565">
            <v>503.2</v>
          </cell>
          <cell r="F565">
            <v>8.6999999999999993</v>
          </cell>
          <cell r="G565">
            <v>579.29999999999995</v>
          </cell>
          <cell r="H565">
            <v>7.3</v>
          </cell>
          <cell r="I565">
            <v>300</v>
          </cell>
          <cell r="J565">
            <v>8.4</v>
          </cell>
          <cell r="K565" t="str">
            <v>&amp;^%</v>
          </cell>
          <cell r="L565" t="str">
            <v>&amp;^%</v>
          </cell>
          <cell r="N565" t="str">
            <v>Monmouthshire</v>
          </cell>
          <cell r="O565" t="str">
            <v>W06000021</v>
          </cell>
          <cell r="P565">
            <v>23000</v>
          </cell>
          <cell r="Q565">
            <v>8.6</v>
          </cell>
          <cell r="R565">
            <v>37.5</v>
          </cell>
          <cell r="S565">
            <v>1.1000000000000001</v>
          </cell>
          <cell r="T565">
            <v>39</v>
          </cell>
          <cell r="U565">
            <v>1.4</v>
          </cell>
          <cell r="V565">
            <v>32.5</v>
          </cell>
          <cell r="W565">
            <v>2.4</v>
          </cell>
          <cell r="X565" t="str">
            <v>&amp;^%</v>
          </cell>
          <cell r="Y565" t="str">
            <v>&amp;^%</v>
          </cell>
          <cell r="AA565" t="str">
            <v>Monmouthshire</v>
          </cell>
          <cell r="AB565" t="str">
            <v>W06000021</v>
          </cell>
          <cell r="AC565">
            <v>21000</v>
          </cell>
          <cell r="AD565">
            <v>13.7</v>
          </cell>
          <cell r="AE565">
            <v>23042</v>
          </cell>
          <cell r="AF565">
            <v>13</v>
          </cell>
          <cell r="AG565">
            <v>26737</v>
          </cell>
          <cell r="AH565">
            <v>8.1</v>
          </cell>
          <cell r="AI565" t="str">
            <v>&amp;^%</v>
          </cell>
          <cell r="AJ565" t="str">
            <v>&amp;^%</v>
          </cell>
          <cell r="AK565" t="str">
            <v>&amp;^%</v>
          </cell>
          <cell r="AL565" t="str">
            <v>&amp;^%</v>
          </cell>
          <cell r="AN565" t="str">
            <v>Monmouthshire</v>
          </cell>
          <cell r="AO565" t="str">
            <v>W06000021</v>
          </cell>
          <cell r="AP565">
            <v>23000</v>
          </cell>
          <cell r="AQ565">
            <v>8.6</v>
          </cell>
          <cell r="AR565">
            <v>10.85</v>
          </cell>
          <cell r="AS565">
            <v>8</v>
          </cell>
          <cell r="AT565">
            <v>13.24</v>
          </cell>
          <cell r="AU565">
            <v>5.4</v>
          </cell>
          <cell r="AV565">
            <v>6.78</v>
          </cell>
          <cell r="AW565">
            <v>5.4</v>
          </cell>
          <cell r="AX565" t="str">
            <v>&amp;^%</v>
          </cell>
          <cell r="AY565" t="str">
            <v>&amp;^%</v>
          </cell>
          <cell r="BA565" t="str">
            <v>Monmouthshire</v>
          </cell>
          <cell r="BB565" t="str">
            <v>W06000021</v>
          </cell>
          <cell r="BC565">
            <v>23000</v>
          </cell>
          <cell r="BD565">
            <v>8.6</v>
          </cell>
          <cell r="BE565">
            <v>443.1</v>
          </cell>
          <cell r="BF565">
            <v>8</v>
          </cell>
          <cell r="BG565">
            <v>516.6</v>
          </cell>
          <cell r="BH565">
            <v>5.3</v>
          </cell>
          <cell r="BI565">
            <v>260.8</v>
          </cell>
          <cell r="BJ565">
            <v>5.7</v>
          </cell>
          <cell r="BK565" t="str">
            <v>&amp;^%</v>
          </cell>
          <cell r="BL565" t="str">
            <v>&amp;^%</v>
          </cell>
          <cell r="BN565" t="str">
            <v>Monmouthshire</v>
          </cell>
          <cell r="BO565" t="str">
            <v>W06000021</v>
          </cell>
          <cell r="BP565">
            <v>33000</v>
          </cell>
          <cell r="BQ565">
            <v>7.2</v>
          </cell>
          <cell r="BR565">
            <v>37</v>
          </cell>
          <cell r="BS565">
            <v>1.7</v>
          </cell>
          <cell r="BT565">
            <v>32.700000000000003</v>
          </cell>
          <cell r="BU565">
            <v>2.7</v>
          </cell>
          <cell r="BV565">
            <v>14.7</v>
          </cell>
          <cell r="BW565">
            <v>19</v>
          </cell>
          <cell r="BX565" t="str">
            <v>&amp;^%</v>
          </cell>
          <cell r="BY565" t="str">
            <v>&amp;^%</v>
          </cell>
          <cell r="CA565" t="str">
            <v>Monmouthshire</v>
          </cell>
          <cell r="CB565" t="str">
            <v>W06000021</v>
          </cell>
          <cell r="CC565">
            <v>29000</v>
          </cell>
          <cell r="CD565">
            <v>10.9</v>
          </cell>
          <cell r="CE565">
            <v>19681</v>
          </cell>
          <cell r="CF565">
            <v>12</v>
          </cell>
          <cell r="CG565">
            <v>22782</v>
          </cell>
          <cell r="CH565">
            <v>7.6</v>
          </cell>
          <cell r="CI565">
            <v>6447</v>
          </cell>
          <cell r="CJ565">
            <v>18</v>
          </cell>
          <cell r="CK565" t="str">
            <v>&amp;^%</v>
          </cell>
          <cell r="CL565" t="str">
            <v>&amp;^%</v>
          </cell>
          <cell r="CN565" t="str">
            <v>Monmouthshire</v>
          </cell>
          <cell r="CO565" t="str">
            <v>W06000021</v>
          </cell>
          <cell r="CP565">
            <v>33000</v>
          </cell>
          <cell r="CQ565">
            <v>7.2</v>
          </cell>
          <cell r="CR565">
            <v>9.99</v>
          </cell>
          <cell r="CS565">
            <v>6.7</v>
          </cell>
          <cell r="CT565">
            <v>12.95</v>
          </cell>
          <cell r="CU565">
            <v>5</v>
          </cell>
          <cell r="CV565">
            <v>6.31</v>
          </cell>
          <cell r="CW565">
            <v>1.7</v>
          </cell>
          <cell r="CX565" t="str">
            <v>&amp;^%</v>
          </cell>
          <cell r="CY565" t="str">
            <v>&amp;^%</v>
          </cell>
          <cell r="DA565" t="str">
            <v>Monmouthshire</v>
          </cell>
          <cell r="DB565" t="str">
            <v>W06000021</v>
          </cell>
          <cell r="DC565">
            <v>33000</v>
          </cell>
          <cell r="DD565">
            <v>7.2</v>
          </cell>
          <cell r="DE565">
            <v>362.7</v>
          </cell>
          <cell r="DF565">
            <v>7.9</v>
          </cell>
          <cell r="DG565">
            <v>423.5</v>
          </cell>
          <cell r="DH565">
            <v>5.6</v>
          </cell>
          <cell r="DI565">
            <v>102.2</v>
          </cell>
          <cell r="DJ565">
            <v>19</v>
          </cell>
          <cell r="DK565" t="str">
            <v>&amp;^%</v>
          </cell>
          <cell r="DL565" t="str">
            <v>&amp;^%</v>
          </cell>
          <cell r="DN565" t="str">
            <v>Monmouthshire</v>
          </cell>
          <cell r="DO565" t="str">
            <v>W06000021</v>
          </cell>
          <cell r="DP565">
            <v>10000</v>
          </cell>
          <cell r="DQ565">
            <v>12.9</v>
          </cell>
          <cell r="DR565">
            <v>37.4</v>
          </cell>
          <cell r="DS565">
            <v>1.7</v>
          </cell>
          <cell r="DT565">
            <v>36.799999999999997</v>
          </cell>
          <cell r="DU565">
            <v>1.7</v>
          </cell>
          <cell r="DV565" t="str">
            <v>&amp;^%</v>
          </cell>
          <cell r="DW565" t="str">
            <v>&amp;^%</v>
          </cell>
          <cell r="DX565" t="str">
            <v>&amp;^%</v>
          </cell>
          <cell r="DY565" t="str">
            <v>&amp;^%</v>
          </cell>
          <cell r="EA565" t="str">
            <v>Monmouthshire</v>
          </cell>
          <cell r="EB565" t="str">
            <v>W06000021</v>
          </cell>
          <cell r="EC565" t="str">
            <v>&amp;^%</v>
          </cell>
          <cell r="ED565" t="str">
            <v>&amp;^%</v>
          </cell>
          <cell r="EE565">
            <v>20340</v>
          </cell>
          <cell r="EF565">
            <v>13</v>
          </cell>
          <cell r="EG565">
            <v>22636</v>
          </cell>
          <cell r="EH565">
            <v>11</v>
          </cell>
          <cell r="EI565" t="str">
            <v>&amp;^%</v>
          </cell>
          <cell r="EJ565" t="str">
            <v>&amp;^%</v>
          </cell>
          <cell r="EK565" t="str">
            <v>&amp;^%</v>
          </cell>
          <cell r="EL565" t="str">
            <v>&amp;^%</v>
          </cell>
          <cell r="EN565" t="str">
            <v>Monmouthshire</v>
          </cell>
          <cell r="EO565" t="str">
            <v>W06000021</v>
          </cell>
          <cell r="EP565">
            <v>10000</v>
          </cell>
          <cell r="EQ565">
            <v>12.9</v>
          </cell>
          <cell r="ER565">
            <v>10.36</v>
          </cell>
          <cell r="ES565">
            <v>9.1</v>
          </cell>
          <cell r="ET565">
            <v>11.69</v>
          </cell>
          <cell r="EU565">
            <v>5.7</v>
          </cell>
          <cell r="EV565" t="str">
            <v>&amp;^%</v>
          </cell>
          <cell r="EW565" t="str">
            <v>&amp;^%</v>
          </cell>
          <cell r="EX565" t="str">
            <v>&amp;^%</v>
          </cell>
          <cell r="EY565" t="str">
            <v>&amp;^%</v>
          </cell>
          <cell r="FA565" t="str">
            <v>Monmouthshire</v>
          </cell>
          <cell r="FB565" t="str">
            <v>W06000021</v>
          </cell>
          <cell r="FC565">
            <v>10000</v>
          </cell>
          <cell r="FD565">
            <v>12.9</v>
          </cell>
          <cell r="FE565">
            <v>387.9</v>
          </cell>
          <cell r="FF565">
            <v>7.9</v>
          </cell>
          <cell r="FG565">
            <v>430.3</v>
          </cell>
          <cell r="FH565">
            <v>5.6</v>
          </cell>
          <cell r="FI565" t="str">
            <v>&amp;^%</v>
          </cell>
          <cell r="FJ565" t="str">
            <v>&amp;^%</v>
          </cell>
          <cell r="FK565" t="str">
            <v>&amp;^%</v>
          </cell>
          <cell r="FL565" t="str">
            <v>&amp;^%</v>
          </cell>
          <cell r="FN565" t="str">
            <v>Monmouthshire</v>
          </cell>
          <cell r="FO565" t="str">
            <v>W06000021</v>
          </cell>
          <cell r="FP565">
            <v>13000</v>
          </cell>
          <cell r="FQ565">
            <v>11.6</v>
          </cell>
          <cell r="FR565">
            <v>38.4</v>
          </cell>
          <cell r="FS565">
            <v>1.7</v>
          </cell>
          <cell r="FT565">
            <v>40.6</v>
          </cell>
          <cell r="FU565">
            <v>1.9</v>
          </cell>
          <cell r="FV565">
            <v>34.799999999999997</v>
          </cell>
          <cell r="FW565">
            <v>3.7</v>
          </cell>
          <cell r="FX565" t="str">
            <v>&amp;^%</v>
          </cell>
          <cell r="FY565" t="str">
            <v>&amp;^%</v>
          </cell>
          <cell r="GA565" t="str">
            <v>Monmouthshire</v>
          </cell>
          <cell r="GB565" t="str">
            <v>W06000021</v>
          </cell>
          <cell r="GC565">
            <v>12000</v>
          </cell>
          <cell r="GD565">
            <v>17.3</v>
          </cell>
          <cell r="GE565">
            <v>25579</v>
          </cell>
          <cell r="GF565">
            <v>17</v>
          </cell>
          <cell r="GG565">
            <v>29864</v>
          </cell>
          <cell r="GH565">
            <v>12</v>
          </cell>
          <cell r="GI565" t="str">
            <v>&amp;^%</v>
          </cell>
          <cell r="GJ565" t="str">
            <v>&amp;^%</v>
          </cell>
          <cell r="GK565" t="str">
            <v>&amp;^%</v>
          </cell>
          <cell r="GL565" t="str">
            <v>&amp;^%</v>
          </cell>
          <cell r="GN565" t="str">
            <v>Monmouthshire</v>
          </cell>
          <cell r="GO565" t="str">
            <v>W06000021</v>
          </cell>
          <cell r="GP565">
            <v>13000</v>
          </cell>
          <cell r="GQ565">
            <v>11.6</v>
          </cell>
          <cell r="GR565">
            <v>12.26</v>
          </cell>
          <cell r="GS565">
            <v>13</v>
          </cell>
          <cell r="GT565">
            <v>14.27</v>
          </cell>
          <cell r="GU565">
            <v>7.7</v>
          </cell>
          <cell r="GV565">
            <v>7.37</v>
          </cell>
          <cell r="GW565">
            <v>6.9</v>
          </cell>
          <cell r="GX565" t="str">
            <v>&amp;^%</v>
          </cell>
          <cell r="GY565" t="str">
            <v>&amp;^%</v>
          </cell>
        </row>
        <row r="566">
          <cell r="A566" t="str">
            <v>Newport</v>
          </cell>
          <cell r="B566" t="str">
            <v>W06000022</v>
          </cell>
          <cell r="C566">
            <v>32000</v>
          </cell>
          <cell r="D566">
            <v>7.3</v>
          </cell>
          <cell r="E566">
            <v>450.5</v>
          </cell>
          <cell r="F566">
            <v>6.2</v>
          </cell>
          <cell r="G566">
            <v>524.70000000000005</v>
          </cell>
          <cell r="H566">
            <v>4.5999999999999996</v>
          </cell>
          <cell r="I566">
            <v>275.60000000000002</v>
          </cell>
          <cell r="J566">
            <v>2.9</v>
          </cell>
          <cell r="K566" t="str">
            <v>&amp;^%</v>
          </cell>
          <cell r="L566" t="str">
            <v>&amp;^%</v>
          </cell>
          <cell r="N566" t="str">
            <v>Newport</v>
          </cell>
          <cell r="O566" t="str">
            <v>W06000022</v>
          </cell>
          <cell r="P566">
            <v>51000</v>
          </cell>
          <cell r="Q566">
            <v>5.7</v>
          </cell>
          <cell r="R566">
            <v>37.5</v>
          </cell>
          <cell r="S566">
            <v>1</v>
          </cell>
          <cell r="T566">
            <v>39.299999999999997</v>
          </cell>
          <cell r="U566">
            <v>0.8</v>
          </cell>
          <cell r="V566">
            <v>34.9</v>
          </cell>
          <cell r="W566">
            <v>1.5</v>
          </cell>
          <cell r="X566" t="str">
            <v>&amp;^%</v>
          </cell>
          <cell r="Y566" t="str">
            <v>&amp;^%</v>
          </cell>
          <cell r="AA566" t="str">
            <v>Newport</v>
          </cell>
          <cell r="AB566" t="str">
            <v>W06000022</v>
          </cell>
          <cell r="AC566">
            <v>45000</v>
          </cell>
          <cell r="AD566">
            <v>6.8</v>
          </cell>
          <cell r="AE566">
            <v>24061</v>
          </cell>
          <cell r="AF566">
            <v>5.5</v>
          </cell>
          <cell r="AG566">
            <v>27297</v>
          </cell>
          <cell r="AH566">
            <v>4.0999999999999996</v>
          </cell>
          <cell r="AI566">
            <v>13432</v>
          </cell>
          <cell r="AJ566">
            <v>4.5</v>
          </cell>
          <cell r="AK566" t="str">
            <v>&amp;^%</v>
          </cell>
          <cell r="AL566" t="str">
            <v>&amp;^%</v>
          </cell>
          <cell r="AN566" t="str">
            <v>Newport</v>
          </cell>
          <cell r="AO566" t="str">
            <v>W06000022</v>
          </cell>
          <cell r="AP566">
            <v>51000</v>
          </cell>
          <cell r="AQ566">
            <v>5.7</v>
          </cell>
          <cell r="AR566">
            <v>11.16</v>
          </cell>
          <cell r="AS566">
            <v>6.2</v>
          </cell>
          <cell r="AT566">
            <v>13.17</v>
          </cell>
          <cell r="AU566">
            <v>3.4</v>
          </cell>
          <cell r="AV566">
            <v>6.69</v>
          </cell>
          <cell r="AW566">
            <v>3.2</v>
          </cell>
          <cell r="AX566" t="str">
            <v>&amp;^%</v>
          </cell>
          <cell r="AY566" t="str">
            <v>&amp;^%</v>
          </cell>
          <cell r="BA566" t="str">
            <v>Newport</v>
          </cell>
          <cell r="BB566" t="str">
            <v>W06000022</v>
          </cell>
          <cell r="BC566">
            <v>51000</v>
          </cell>
          <cell r="BD566">
            <v>5.7</v>
          </cell>
          <cell r="BE566">
            <v>450.5</v>
          </cell>
          <cell r="BF566">
            <v>5.0999999999999996</v>
          </cell>
          <cell r="BG566">
            <v>517.9</v>
          </cell>
          <cell r="BH566">
            <v>3.3</v>
          </cell>
          <cell r="BI566">
            <v>270.89999999999998</v>
          </cell>
          <cell r="BJ566">
            <v>2.2000000000000002</v>
          </cell>
          <cell r="BK566" t="str">
            <v>&amp;^%</v>
          </cell>
          <cell r="BL566" t="str">
            <v>&amp;^%</v>
          </cell>
          <cell r="BN566" t="str">
            <v>Newport</v>
          </cell>
          <cell r="BO566" t="str">
            <v>W06000022</v>
          </cell>
          <cell r="BP566">
            <v>69000</v>
          </cell>
          <cell r="BQ566">
            <v>4.8</v>
          </cell>
          <cell r="BR566">
            <v>37</v>
          </cell>
          <cell r="BS566">
            <v>0.4</v>
          </cell>
          <cell r="BT566">
            <v>33.299999999999997</v>
          </cell>
          <cell r="BU566">
            <v>1.7</v>
          </cell>
          <cell r="BV566">
            <v>14.6</v>
          </cell>
          <cell r="BW566">
            <v>9.6</v>
          </cell>
          <cell r="BX566">
            <v>43</v>
          </cell>
          <cell r="BY566">
            <v>12</v>
          </cell>
          <cell r="CA566" t="str">
            <v>Newport</v>
          </cell>
          <cell r="CB566" t="str">
            <v>W06000022</v>
          </cell>
          <cell r="CC566">
            <v>59000</v>
          </cell>
          <cell r="CD566">
            <v>5.8</v>
          </cell>
          <cell r="CE566">
            <v>20600</v>
          </cell>
          <cell r="CF566">
            <v>5.9</v>
          </cell>
          <cell r="CG566">
            <v>22772</v>
          </cell>
          <cell r="CH566">
            <v>4.3</v>
          </cell>
          <cell r="CI566">
            <v>6244</v>
          </cell>
          <cell r="CJ566">
            <v>9.9</v>
          </cell>
          <cell r="CK566" t="str">
            <v>&amp;^%</v>
          </cell>
          <cell r="CL566" t="str">
            <v>&amp;^%</v>
          </cell>
          <cell r="CN566" t="str">
            <v>Newport</v>
          </cell>
          <cell r="CO566" t="str">
            <v>W06000022</v>
          </cell>
          <cell r="CP566">
            <v>69000</v>
          </cell>
          <cell r="CQ566">
            <v>4.8</v>
          </cell>
          <cell r="CR566">
            <v>10.35</v>
          </cell>
          <cell r="CS566">
            <v>4.3</v>
          </cell>
          <cell r="CT566">
            <v>12.71</v>
          </cell>
          <cell r="CU566">
            <v>3.1</v>
          </cell>
          <cell r="CV566">
            <v>6.4</v>
          </cell>
          <cell r="CW566">
            <v>1.6</v>
          </cell>
          <cell r="CX566" t="str">
            <v>&amp;^%</v>
          </cell>
          <cell r="CY566" t="str">
            <v>&amp;^%</v>
          </cell>
          <cell r="DA566" t="str">
            <v>Newport</v>
          </cell>
          <cell r="DB566" t="str">
            <v>W06000022</v>
          </cell>
          <cell r="DC566">
            <v>69000</v>
          </cell>
          <cell r="DD566">
            <v>4.8</v>
          </cell>
          <cell r="DE566">
            <v>364.1</v>
          </cell>
          <cell r="DF566">
            <v>5.6</v>
          </cell>
          <cell r="DG566">
            <v>423.6</v>
          </cell>
          <cell r="DH566">
            <v>3.6</v>
          </cell>
          <cell r="DI566">
            <v>114.5</v>
          </cell>
          <cell r="DJ566">
            <v>8.6</v>
          </cell>
          <cell r="DK566" t="str">
            <v>&amp;^%</v>
          </cell>
          <cell r="DL566" t="str">
            <v>&amp;^%</v>
          </cell>
          <cell r="DN566" t="str">
            <v>Newport</v>
          </cell>
          <cell r="DO566" t="str">
            <v>W06000022</v>
          </cell>
          <cell r="DP566">
            <v>19000</v>
          </cell>
          <cell r="DQ566">
            <v>9.1999999999999993</v>
          </cell>
          <cell r="DR566">
            <v>37.4</v>
          </cell>
          <cell r="DS566">
            <v>0.3</v>
          </cell>
          <cell r="DT566">
            <v>37.6</v>
          </cell>
          <cell r="DU566">
            <v>1.4</v>
          </cell>
          <cell r="DV566">
            <v>32.5</v>
          </cell>
          <cell r="DW566">
            <v>3.3</v>
          </cell>
          <cell r="DX566" t="str">
            <v>&amp;^%</v>
          </cell>
          <cell r="DY566" t="str">
            <v>&amp;^%</v>
          </cell>
          <cell r="EA566" t="str">
            <v>Newport</v>
          </cell>
          <cell r="EB566" t="str">
            <v>W06000022</v>
          </cell>
          <cell r="EC566">
            <v>17000</v>
          </cell>
          <cell r="ED566">
            <v>10.7</v>
          </cell>
          <cell r="EE566">
            <v>22431</v>
          </cell>
          <cell r="EF566">
            <v>8.5</v>
          </cell>
          <cell r="EG566">
            <v>25209</v>
          </cell>
          <cell r="EH566">
            <v>5.3</v>
          </cell>
          <cell r="EI566">
            <v>13045</v>
          </cell>
          <cell r="EJ566">
            <v>11</v>
          </cell>
          <cell r="EK566" t="str">
            <v>&amp;^%</v>
          </cell>
          <cell r="EL566" t="str">
            <v>&amp;^%</v>
          </cell>
          <cell r="EN566" t="str">
            <v>Newport</v>
          </cell>
          <cell r="EO566" t="str">
            <v>W06000022</v>
          </cell>
          <cell r="EP566">
            <v>19000</v>
          </cell>
          <cell r="EQ566">
            <v>9.1999999999999993</v>
          </cell>
          <cell r="ER566">
            <v>11.98</v>
          </cell>
          <cell r="ES566">
            <v>7.4</v>
          </cell>
          <cell r="ET566">
            <v>13.48</v>
          </cell>
          <cell r="EU566">
            <v>4.5</v>
          </cell>
          <cell r="EV566">
            <v>6.49</v>
          </cell>
          <cell r="EW566">
            <v>4.0999999999999996</v>
          </cell>
          <cell r="EX566" t="str">
            <v>&amp;^%</v>
          </cell>
          <cell r="EY566" t="str">
            <v>&amp;^%</v>
          </cell>
          <cell r="FA566" t="str">
            <v>Newport</v>
          </cell>
          <cell r="FB566" t="str">
            <v>W06000022</v>
          </cell>
          <cell r="FC566">
            <v>19000</v>
          </cell>
          <cell r="FD566">
            <v>9.1999999999999993</v>
          </cell>
          <cell r="FE566">
            <v>450.4</v>
          </cell>
          <cell r="FF566">
            <v>7.4</v>
          </cell>
          <cell r="FG566">
            <v>506.4</v>
          </cell>
          <cell r="FH566">
            <v>4.3</v>
          </cell>
          <cell r="FI566">
            <v>259.39999999999998</v>
          </cell>
          <cell r="FJ566">
            <v>4.5999999999999996</v>
          </cell>
          <cell r="FK566" t="str">
            <v>&amp;^%</v>
          </cell>
          <cell r="FL566" t="str">
            <v>&amp;^%</v>
          </cell>
          <cell r="FN566" t="str">
            <v>Newport</v>
          </cell>
          <cell r="FO566" t="str">
            <v>W06000022</v>
          </cell>
          <cell r="FP566">
            <v>32000</v>
          </cell>
          <cell r="FQ566">
            <v>7.3</v>
          </cell>
          <cell r="FR566">
            <v>39</v>
          </cell>
          <cell r="FS566">
            <v>1.4</v>
          </cell>
          <cell r="FT566">
            <v>40.4</v>
          </cell>
          <cell r="FU566">
            <v>1</v>
          </cell>
          <cell r="FV566">
            <v>35.5</v>
          </cell>
          <cell r="FW566">
            <v>1.1000000000000001</v>
          </cell>
          <cell r="FX566" t="str">
            <v>&amp;^%</v>
          </cell>
          <cell r="FY566" t="str">
            <v>&amp;^%</v>
          </cell>
          <cell r="GA566" t="str">
            <v>Newport</v>
          </cell>
          <cell r="GB566" t="str">
            <v>W06000022</v>
          </cell>
          <cell r="GC566">
            <v>27000</v>
          </cell>
          <cell r="GD566">
            <v>8.8000000000000007</v>
          </cell>
          <cell r="GE566">
            <v>25137</v>
          </cell>
          <cell r="GF566">
            <v>7.8</v>
          </cell>
          <cell r="GG566">
            <v>28629</v>
          </cell>
          <cell r="GH566">
            <v>5.6</v>
          </cell>
          <cell r="GI566">
            <v>13814</v>
          </cell>
          <cell r="GJ566">
            <v>6.1</v>
          </cell>
          <cell r="GK566" t="str">
            <v>&amp;^%</v>
          </cell>
          <cell r="GL566" t="str">
            <v>&amp;^%</v>
          </cell>
          <cell r="GN566" t="str">
            <v>Newport</v>
          </cell>
          <cell r="GO566" t="str">
            <v>W06000022</v>
          </cell>
          <cell r="GP566">
            <v>32000</v>
          </cell>
          <cell r="GQ566">
            <v>7.3</v>
          </cell>
          <cell r="GR566">
            <v>10.89</v>
          </cell>
          <cell r="GS566">
            <v>8.5</v>
          </cell>
          <cell r="GT566">
            <v>13</v>
          </cell>
          <cell r="GU566">
            <v>4.8</v>
          </cell>
          <cell r="GV566">
            <v>6.73</v>
          </cell>
          <cell r="GW566">
            <v>3.6</v>
          </cell>
          <cell r="GX566" t="str">
            <v>&amp;^%</v>
          </cell>
          <cell r="GY566" t="str">
            <v>&amp;^%</v>
          </cell>
        </row>
        <row r="567">
          <cell r="A567" t="str">
            <v>Aberdeen City</v>
          </cell>
          <cell r="B567" t="str">
            <v>S12000033</v>
          </cell>
          <cell r="C567">
            <v>66000</v>
          </cell>
          <cell r="D567">
            <v>5.3</v>
          </cell>
          <cell r="E567">
            <v>645.4</v>
          </cell>
          <cell r="F567">
            <v>6.4</v>
          </cell>
          <cell r="G567">
            <v>791.3</v>
          </cell>
          <cell r="H567">
            <v>3.2</v>
          </cell>
          <cell r="I567">
            <v>337.9</v>
          </cell>
          <cell r="J567">
            <v>3.4</v>
          </cell>
          <cell r="K567" t="str">
            <v>&amp;^%</v>
          </cell>
          <cell r="L567" t="str">
            <v>&amp;^%</v>
          </cell>
          <cell r="N567" t="str">
            <v>Aberdeen City</v>
          </cell>
          <cell r="O567" t="str">
            <v>S12000033</v>
          </cell>
          <cell r="P567">
            <v>107000</v>
          </cell>
          <cell r="Q567">
            <v>4</v>
          </cell>
          <cell r="R567">
            <v>37.5</v>
          </cell>
          <cell r="S567">
            <v>0.9</v>
          </cell>
          <cell r="T567">
            <v>39.6</v>
          </cell>
          <cell r="U567">
            <v>0.6</v>
          </cell>
          <cell r="V567">
            <v>35</v>
          </cell>
          <cell r="W567">
            <v>0</v>
          </cell>
          <cell r="X567">
            <v>46</v>
          </cell>
          <cell r="Y567">
            <v>7.5</v>
          </cell>
          <cell r="AA567" t="str">
            <v>Aberdeen City</v>
          </cell>
          <cell r="AB567" t="str">
            <v>S12000033</v>
          </cell>
          <cell r="AC567">
            <v>90000</v>
          </cell>
          <cell r="AD567">
            <v>5.0999999999999996</v>
          </cell>
          <cell r="AE567">
            <v>32015</v>
          </cell>
          <cell r="AF567">
            <v>4.5999999999999996</v>
          </cell>
          <cell r="AG567">
            <v>39172</v>
          </cell>
          <cell r="AH567">
            <v>3.6</v>
          </cell>
          <cell r="AI567">
            <v>16605</v>
          </cell>
          <cell r="AJ567">
            <v>3.4</v>
          </cell>
          <cell r="AK567" t="str">
            <v>&amp;^%</v>
          </cell>
          <cell r="AL567" t="str">
            <v>&amp;^%</v>
          </cell>
          <cell r="AN567" t="str">
            <v>Aberdeen City</v>
          </cell>
          <cell r="AO567" t="str">
            <v>S12000033</v>
          </cell>
          <cell r="AP567">
            <v>107000</v>
          </cell>
          <cell r="AQ567">
            <v>4</v>
          </cell>
          <cell r="AR567">
            <v>14.58</v>
          </cell>
          <cell r="AS567">
            <v>3.6</v>
          </cell>
          <cell r="AT567">
            <v>18.11</v>
          </cell>
          <cell r="AU567">
            <v>2.7</v>
          </cell>
          <cell r="AV567">
            <v>7.91</v>
          </cell>
          <cell r="AW567">
            <v>2.8</v>
          </cell>
          <cell r="AX567" t="str">
            <v>&amp;^%</v>
          </cell>
          <cell r="AY567" t="str">
            <v>&amp;^%</v>
          </cell>
          <cell r="BA567" t="str">
            <v>Aberdeen City</v>
          </cell>
          <cell r="BB567" t="str">
            <v>S12000033</v>
          </cell>
          <cell r="BC567">
            <v>107000</v>
          </cell>
          <cell r="BD567">
            <v>4</v>
          </cell>
          <cell r="BE567">
            <v>574.9</v>
          </cell>
          <cell r="BF567">
            <v>4</v>
          </cell>
          <cell r="BG567">
            <v>716.7</v>
          </cell>
          <cell r="BH567">
            <v>2.6</v>
          </cell>
          <cell r="BI567">
            <v>320.39999999999998</v>
          </cell>
          <cell r="BJ567">
            <v>3.2</v>
          </cell>
          <cell r="BK567" t="str">
            <v>&amp;^%</v>
          </cell>
          <cell r="BL567" t="str">
            <v>&amp;^%</v>
          </cell>
          <cell r="BN567" t="str">
            <v>Aberdeen City</v>
          </cell>
          <cell r="BO567" t="str">
            <v>S12000033</v>
          </cell>
          <cell r="BP567">
            <v>146000</v>
          </cell>
          <cell r="BQ567">
            <v>3.4</v>
          </cell>
          <cell r="BR567">
            <v>37.4</v>
          </cell>
          <cell r="BS567">
            <v>0.3</v>
          </cell>
          <cell r="BT567">
            <v>33.799999999999997</v>
          </cell>
          <cell r="BU567">
            <v>1.1000000000000001</v>
          </cell>
          <cell r="BV567">
            <v>15</v>
          </cell>
          <cell r="BW567">
            <v>7.7</v>
          </cell>
          <cell r="BX567">
            <v>43.6</v>
          </cell>
          <cell r="BY567">
            <v>5.5</v>
          </cell>
          <cell r="CA567" t="str">
            <v>Aberdeen City</v>
          </cell>
          <cell r="CB567" t="str">
            <v>S12000033</v>
          </cell>
          <cell r="CC567">
            <v>121000</v>
          </cell>
          <cell r="CD567">
            <v>4.4000000000000004</v>
          </cell>
          <cell r="CE567">
            <v>25223</v>
          </cell>
          <cell r="CF567">
            <v>6.2</v>
          </cell>
          <cell r="CG567">
            <v>32014</v>
          </cell>
          <cell r="CH567">
            <v>3.7</v>
          </cell>
          <cell r="CI567">
            <v>6805</v>
          </cell>
          <cell r="CJ567">
            <v>9.1</v>
          </cell>
          <cell r="CK567" t="str">
            <v>&amp;^%</v>
          </cell>
          <cell r="CL567" t="str">
            <v>&amp;^%</v>
          </cell>
          <cell r="CN567" t="str">
            <v>Aberdeen City</v>
          </cell>
          <cell r="CO567" t="str">
            <v>S12000033</v>
          </cell>
          <cell r="CP567">
            <v>146000</v>
          </cell>
          <cell r="CQ567">
            <v>3.4</v>
          </cell>
          <cell r="CR567">
            <v>12.85</v>
          </cell>
          <cell r="CS567">
            <v>3.7</v>
          </cell>
          <cell r="CT567">
            <v>17.010000000000002</v>
          </cell>
          <cell r="CU567">
            <v>2.5</v>
          </cell>
          <cell r="CV567">
            <v>6.57</v>
          </cell>
          <cell r="CW567">
            <v>1.6</v>
          </cell>
          <cell r="CX567">
            <v>30.87</v>
          </cell>
          <cell r="CY567">
            <v>18</v>
          </cell>
          <cell r="DA567" t="str">
            <v>Aberdeen City</v>
          </cell>
          <cell r="DB567" t="str">
            <v>S12000033</v>
          </cell>
          <cell r="DC567">
            <v>146000</v>
          </cell>
          <cell r="DD567">
            <v>3.4</v>
          </cell>
          <cell r="DE567">
            <v>461.5</v>
          </cell>
          <cell r="DF567">
            <v>4.0999999999999996</v>
          </cell>
          <cell r="DG567">
            <v>574.9</v>
          </cell>
          <cell r="DH567">
            <v>2.8</v>
          </cell>
          <cell r="DI567">
            <v>121.5</v>
          </cell>
          <cell r="DJ567">
            <v>7</v>
          </cell>
          <cell r="DK567">
            <v>1145.3</v>
          </cell>
          <cell r="DL567">
            <v>18</v>
          </cell>
          <cell r="DN567" t="str">
            <v>Aberdeen City</v>
          </cell>
          <cell r="DO567" t="str">
            <v>S12000033</v>
          </cell>
          <cell r="DP567">
            <v>42000</v>
          </cell>
          <cell r="DQ567">
            <v>6.2</v>
          </cell>
          <cell r="DR567">
            <v>37.5</v>
          </cell>
          <cell r="DS567">
            <v>0</v>
          </cell>
          <cell r="DT567">
            <v>38</v>
          </cell>
          <cell r="DU567">
            <v>0.6</v>
          </cell>
          <cell r="DV567">
            <v>35</v>
          </cell>
          <cell r="DW567">
            <v>1.4</v>
          </cell>
          <cell r="DX567" t="str">
            <v>&amp;^%</v>
          </cell>
          <cell r="DY567" t="str">
            <v>&amp;^%</v>
          </cell>
          <cell r="EA567" t="str">
            <v>Aberdeen City</v>
          </cell>
          <cell r="EB567" t="str">
            <v>S12000033</v>
          </cell>
          <cell r="EC567">
            <v>35000</v>
          </cell>
          <cell r="ED567">
            <v>7.6</v>
          </cell>
          <cell r="EE567">
            <v>25840</v>
          </cell>
          <cell r="EF567">
            <v>8.6</v>
          </cell>
          <cell r="EG567">
            <v>32073</v>
          </cell>
          <cell r="EH567">
            <v>5.4</v>
          </cell>
          <cell r="EI567">
            <v>15396</v>
          </cell>
          <cell r="EJ567">
            <v>4.2</v>
          </cell>
          <cell r="EK567" t="str">
            <v>&amp;^%</v>
          </cell>
          <cell r="EL567" t="str">
            <v>&amp;^%</v>
          </cell>
          <cell r="EN567" t="str">
            <v>Aberdeen City</v>
          </cell>
          <cell r="EO567" t="str">
            <v>S12000033</v>
          </cell>
          <cell r="EP567">
            <v>42000</v>
          </cell>
          <cell r="EQ567">
            <v>6.2</v>
          </cell>
          <cell r="ER567">
            <v>13.22</v>
          </cell>
          <cell r="ES567">
            <v>5.7</v>
          </cell>
          <cell r="ET567">
            <v>15.76</v>
          </cell>
          <cell r="EU567">
            <v>4</v>
          </cell>
          <cell r="EV567">
            <v>7.55</v>
          </cell>
          <cell r="EW567">
            <v>4</v>
          </cell>
          <cell r="EX567" t="str">
            <v>&amp;^%</v>
          </cell>
          <cell r="EY567" t="str">
            <v>&amp;^%</v>
          </cell>
          <cell r="FA567" t="str">
            <v>Aberdeen City</v>
          </cell>
          <cell r="FB567" t="str">
            <v>S12000033</v>
          </cell>
          <cell r="FC567">
            <v>42000</v>
          </cell>
          <cell r="FD567">
            <v>6.2</v>
          </cell>
          <cell r="FE567">
            <v>499.3</v>
          </cell>
          <cell r="FF567">
            <v>6.6</v>
          </cell>
          <cell r="FG567">
            <v>598.79999999999995</v>
          </cell>
          <cell r="FH567">
            <v>4</v>
          </cell>
          <cell r="FI567">
            <v>291.5</v>
          </cell>
          <cell r="FJ567">
            <v>3.3</v>
          </cell>
          <cell r="FK567" t="str">
            <v>&amp;^%</v>
          </cell>
          <cell r="FL567" t="str">
            <v>&amp;^%</v>
          </cell>
          <cell r="FN567" t="str">
            <v>Aberdeen City</v>
          </cell>
          <cell r="FO567" t="str">
            <v>S12000033</v>
          </cell>
          <cell r="FP567">
            <v>66000</v>
          </cell>
          <cell r="FQ567">
            <v>5.3</v>
          </cell>
          <cell r="FR567">
            <v>39</v>
          </cell>
          <cell r="FS567">
            <v>1.4</v>
          </cell>
          <cell r="FT567">
            <v>40.6</v>
          </cell>
          <cell r="FU567">
            <v>0.8</v>
          </cell>
          <cell r="FV567">
            <v>36</v>
          </cell>
          <cell r="FW567">
            <v>0.9</v>
          </cell>
          <cell r="FX567" t="str">
            <v>&amp;^%</v>
          </cell>
          <cell r="FY567" t="str">
            <v>&amp;^%</v>
          </cell>
          <cell r="GA567" t="str">
            <v>Aberdeen City</v>
          </cell>
          <cell r="GB567" t="str">
            <v>S12000033</v>
          </cell>
          <cell r="GC567">
            <v>56000</v>
          </cell>
          <cell r="GD567">
            <v>6.7</v>
          </cell>
          <cell r="GE567">
            <v>35069</v>
          </cell>
          <cell r="GF567">
            <v>6.5</v>
          </cell>
          <cell r="GG567">
            <v>43563</v>
          </cell>
          <cell r="GH567">
            <v>4.5999999999999996</v>
          </cell>
          <cell r="GI567">
            <v>17894</v>
          </cell>
          <cell r="GJ567">
            <v>6.1</v>
          </cell>
          <cell r="GK567" t="str">
            <v>&amp;^%</v>
          </cell>
          <cell r="GL567" t="str">
            <v>&amp;^%</v>
          </cell>
          <cell r="GN567" t="str">
            <v>Aberdeen City</v>
          </cell>
          <cell r="GO567" t="str">
            <v>S12000033</v>
          </cell>
          <cell r="GP567">
            <v>66000</v>
          </cell>
          <cell r="GQ567">
            <v>5.3</v>
          </cell>
          <cell r="GR567">
            <v>15.39</v>
          </cell>
          <cell r="GS567">
            <v>5.3</v>
          </cell>
          <cell r="GT567">
            <v>19.5</v>
          </cell>
          <cell r="GU567">
            <v>3.4</v>
          </cell>
          <cell r="GV567">
            <v>8.2200000000000006</v>
          </cell>
          <cell r="GW567">
            <v>2.9</v>
          </cell>
          <cell r="GX567" t="str">
            <v>&amp;^%</v>
          </cell>
          <cell r="GY567" t="str">
            <v>&amp;^%</v>
          </cell>
        </row>
        <row r="568">
          <cell r="A568" t="str">
            <v>Aberdeenshire</v>
          </cell>
          <cell r="B568" t="str">
            <v>S12000034</v>
          </cell>
          <cell r="C568">
            <v>35000</v>
          </cell>
          <cell r="D568">
            <v>7.2</v>
          </cell>
          <cell r="E568">
            <v>526.79999999999995</v>
          </cell>
          <cell r="F568">
            <v>5</v>
          </cell>
          <cell r="G568">
            <v>661.8</v>
          </cell>
          <cell r="H568">
            <v>5.2</v>
          </cell>
          <cell r="I568">
            <v>330</v>
          </cell>
          <cell r="J568">
            <v>4.4000000000000004</v>
          </cell>
          <cell r="K568" t="str">
            <v>&amp;^%</v>
          </cell>
          <cell r="L568" t="str">
            <v>&amp;^%</v>
          </cell>
          <cell r="N568" t="str">
            <v>Aberdeenshire</v>
          </cell>
          <cell r="O568" t="str">
            <v>S12000034</v>
          </cell>
          <cell r="P568">
            <v>55000</v>
          </cell>
          <cell r="Q568">
            <v>5.6</v>
          </cell>
          <cell r="R568">
            <v>39</v>
          </cell>
          <cell r="S568">
            <v>1.6</v>
          </cell>
          <cell r="T568">
            <v>40.5</v>
          </cell>
          <cell r="U568">
            <v>1.1000000000000001</v>
          </cell>
          <cell r="V568">
            <v>32.4</v>
          </cell>
          <cell r="W568">
            <v>2.6</v>
          </cell>
          <cell r="X568" t="str">
            <v>&amp;^%</v>
          </cell>
          <cell r="Y568" t="str">
            <v>&amp;^%</v>
          </cell>
          <cell r="AA568" t="str">
            <v>Aberdeenshire</v>
          </cell>
          <cell r="AB568" t="str">
            <v>S12000034</v>
          </cell>
          <cell r="AC568">
            <v>47000</v>
          </cell>
          <cell r="AD568">
            <v>7.5</v>
          </cell>
          <cell r="AE568">
            <v>25404</v>
          </cell>
          <cell r="AF568">
            <v>5.6</v>
          </cell>
          <cell r="AG568">
            <v>30944</v>
          </cell>
          <cell r="AH568">
            <v>4.7</v>
          </cell>
          <cell r="AI568">
            <v>14439</v>
          </cell>
          <cell r="AJ568">
            <v>5.3</v>
          </cell>
          <cell r="AK568" t="str">
            <v>&amp;^%</v>
          </cell>
          <cell r="AL568" t="str">
            <v>&amp;^%</v>
          </cell>
          <cell r="AN568" t="str">
            <v>Aberdeenshire</v>
          </cell>
          <cell r="AO568" t="str">
            <v>S12000034</v>
          </cell>
          <cell r="AP568">
            <v>55000</v>
          </cell>
          <cell r="AQ568">
            <v>5.6</v>
          </cell>
          <cell r="AR568">
            <v>11.8</v>
          </cell>
          <cell r="AS568">
            <v>5.0999999999999996</v>
          </cell>
          <cell r="AT568">
            <v>14.69</v>
          </cell>
          <cell r="AU568">
            <v>4.0999999999999996</v>
          </cell>
          <cell r="AV568">
            <v>7</v>
          </cell>
          <cell r="AW568">
            <v>3.1</v>
          </cell>
          <cell r="AX568" t="str">
            <v>&amp;^%</v>
          </cell>
          <cell r="AY568" t="str">
            <v>&amp;^%</v>
          </cell>
          <cell r="BA568" t="str">
            <v>Aberdeenshire</v>
          </cell>
          <cell r="BB568" t="str">
            <v>S12000034</v>
          </cell>
          <cell r="BC568">
            <v>55000</v>
          </cell>
          <cell r="BD568">
            <v>5.6</v>
          </cell>
          <cell r="BE568">
            <v>499.1</v>
          </cell>
          <cell r="BF568">
            <v>4.9000000000000004</v>
          </cell>
          <cell r="BG568">
            <v>595.1</v>
          </cell>
          <cell r="BH568">
            <v>4</v>
          </cell>
          <cell r="BI568">
            <v>279.8</v>
          </cell>
          <cell r="BJ568">
            <v>3.5</v>
          </cell>
          <cell r="BK568" t="str">
            <v>&amp;^%</v>
          </cell>
          <cell r="BL568" t="str">
            <v>&amp;^%</v>
          </cell>
          <cell r="BN568" t="str">
            <v>Aberdeenshire</v>
          </cell>
          <cell r="BO568" t="str">
            <v>S12000034</v>
          </cell>
          <cell r="BP568">
            <v>81000</v>
          </cell>
          <cell r="BQ568">
            <v>4.5999999999999996</v>
          </cell>
          <cell r="BR568">
            <v>36.799999999999997</v>
          </cell>
          <cell r="BS568">
            <v>1.7</v>
          </cell>
          <cell r="BT568">
            <v>33</v>
          </cell>
          <cell r="BU568">
            <v>1.8</v>
          </cell>
          <cell r="BV568">
            <v>12.6</v>
          </cell>
          <cell r="BW568">
            <v>10</v>
          </cell>
          <cell r="BX568">
            <v>46</v>
          </cell>
          <cell r="BY568">
            <v>12</v>
          </cell>
          <cell r="CA568" t="str">
            <v>Aberdeenshire</v>
          </cell>
          <cell r="CB568" t="str">
            <v>S12000034</v>
          </cell>
          <cell r="CC568">
            <v>69000</v>
          </cell>
          <cell r="CD568">
            <v>6.5</v>
          </cell>
          <cell r="CE568">
            <v>20311</v>
          </cell>
          <cell r="CF568">
            <v>8</v>
          </cell>
          <cell r="CG568">
            <v>23785</v>
          </cell>
          <cell r="CH568">
            <v>5.6</v>
          </cell>
          <cell r="CI568">
            <v>5382</v>
          </cell>
          <cell r="CJ568">
            <v>19</v>
          </cell>
          <cell r="CK568" t="str">
            <v>&amp;^%</v>
          </cell>
          <cell r="CL568" t="str">
            <v>&amp;^%</v>
          </cell>
          <cell r="CN568" t="str">
            <v>Aberdeenshire</v>
          </cell>
          <cell r="CO568" t="str">
            <v>S12000034</v>
          </cell>
          <cell r="CP568">
            <v>81000</v>
          </cell>
          <cell r="CQ568">
            <v>4.5999999999999996</v>
          </cell>
          <cell r="CR568">
            <v>10.029999999999999</v>
          </cell>
          <cell r="CS568">
            <v>3.4</v>
          </cell>
          <cell r="CT568">
            <v>13.85</v>
          </cell>
          <cell r="CU568">
            <v>3.7</v>
          </cell>
          <cell r="CV568">
            <v>6.34</v>
          </cell>
          <cell r="CW568">
            <v>1.4</v>
          </cell>
          <cell r="CX568" t="str">
            <v>&amp;^%</v>
          </cell>
          <cell r="CY568" t="str">
            <v>&amp;^%</v>
          </cell>
          <cell r="DA568" t="str">
            <v>Aberdeenshire</v>
          </cell>
          <cell r="DB568" t="str">
            <v>S12000034</v>
          </cell>
          <cell r="DC568">
            <v>81000</v>
          </cell>
          <cell r="DD568">
            <v>4.5999999999999996</v>
          </cell>
          <cell r="DE568">
            <v>383</v>
          </cell>
          <cell r="DF568">
            <v>5</v>
          </cell>
          <cell r="DG568">
            <v>456.7</v>
          </cell>
          <cell r="DH568">
            <v>4.2</v>
          </cell>
          <cell r="DI568">
            <v>99.5</v>
          </cell>
          <cell r="DJ568">
            <v>10</v>
          </cell>
          <cell r="DK568" t="str">
            <v>&amp;^%</v>
          </cell>
          <cell r="DL568" t="str">
            <v>&amp;^%</v>
          </cell>
          <cell r="DN568" t="str">
            <v>Aberdeenshire</v>
          </cell>
          <cell r="DO568" t="str">
            <v>S12000034</v>
          </cell>
          <cell r="DP568">
            <v>20000</v>
          </cell>
          <cell r="DQ568">
            <v>9</v>
          </cell>
          <cell r="DR568">
            <v>36.799999999999997</v>
          </cell>
          <cell r="DS568">
            <v>0.9</v>
          </cell>
          <cell r="DT568">
            <v>36.9</v>
          </cell>
          <cell r="DU568">
            <v>1.1000000000000001</v>
          </cell>
          <cell r="DV568">
            <v>31.5</v>
          </cell>
          <cell r="DW568">
            <v>1.3</v>
          </cell>
          <cell r="DX568" t="str">
            <v>&amp;^%</v>
          </cell>
          <cell r="DY568" t="str">
            <v>&amp;^%</v>
          </cell>
          <cell r="EA568" t="str">
            <v>Aberdeenshire</v>
          </cell>
          <cell r="EB568" t="str">
            <v>S12000034</v>
          </cell>
          <cell r="EC568">
            <v>17000</v>
          </cell>
          <cell r="ED568">
            <v>13.8</v>
          </cell>
          <cell r="EE568">
            <v>20592</v>
          </cell>
          <cell r="EF568">
            <v>11</v>
          </cell>
          <cell r="EG568">
            <v>24032</v>
          </cell>
          <cell r="EH568">
            <v>5.7</v>
          </cell>
          <cell r="EI568">
            <v>12926</v>
          </cell>
          <cell r="EJ568">
            <v>7.5</v>
          </cell>
          <cell r="EK568" t="str">
            <v>&amp;^%</v>
          </cell>
          <cell r="EL568" t="str">
            <v>&amp;^%</v>
          </cell>
          <cell r="EN568" t="str">
            <v>Aberdeenshire</v>
          </cell>
          <cell r="EO568" t="str">
            <v>S12000034</v>
          </cell>
          <cell r="EP568">
            <v>20000</v>
          </cell>
          <cell r="EQ568">
            <v>9</v>
          </cell>
          <cell r="ER568">
            <v>10.77</v>
          </cell>
          <cell r="ES568">
            <v>11</v>
          </cell>
          <cell r="ET568">
            <v>12.98</v>
          </cell>
          <cell r="EU568">
            <v>5</v>
          </cell>
          <cell r="EV568">
            <v>6.4</v>
          </cell>
          <cell r="EW568">
            <v>2.4</v>
          </cell>
          <cell r="EX568" t="str">
            <v>&amp;^%</v>
          </cell>
          <cell r="EY568" t="str">
            <v>&amp;^%</v>
          </cell>
          <cell r="FA568" t="str">
            <v>Aberdeenshire</v>
          </cell>
          <cell r="FB568" t="str">
            <v>S12000034</v>
          </cell>
          <cell r="FC568">
            <v>20000</v>
          </cell>
          <cell r="FD568">
            <v>9</v>
          </cell>
          <cell r="FE568">
            <v>393.8</v>
          </cell>
          <cell r="FF568">
            <v>11</v>
          </cell>
          <cell r="FG568">
            <v>478.9</v>
          </cell>
          <cell r="FH568">
            <v>4.7</v>
          </cell>
          <cell r="FI568">
            <v>248</v>
          </cell>
          <cell r="FJ568">
            <v>3.9</v>
          </cell>
          <cell r="FK568" t="str">
            <v>&amp;^%</v>
          </cell>
          <cell r="FL568" t="str">
            <v>&amp;^%</v>
          </cell>
          <cell r="FN568" t="str">
            <v>Aberdeenshire</v>
          </cell>
          <cell r="FO568" t="str">
            <v>S12000034</v>
          </cell>
          <cell r="FP568">
            <v>35000</v>
          </cell>
          <cell r="FQ568">
            <v>7.2</v>
          </cell>
          <cell r="FR568">
            <v>40</v>
          </cell>
          <cell r="FS568">
            <v>1.1000000000000001</v>
          </cell>
          <cell r="FT568">
            <v>42.6</v>
          </cell>
          <cell r="FU568">
            <v>1.4</v>
          </cell>
          <cell r="FV568">
            <v>36.299999999999997</v>
          </cell>
          <cell r="FW568">
            <v>1.6</v>
          </cell>
          <cell r="FX568" t="str">
            <v>&amp;^%</v>
          </cell>
          <cell r="FY568" t="str">
            <v>&amp;^%</v>
          </cell>
          <cell r="GA568" t="str">
            <v>Aberdeenshire</v>
          </cell>
          <cell r="GB568" t="str">
            <v>S12000034</v>
          </cell>
          <cell r="GC568">
            <v>30000</v>
          </cell>
          <cell r="GD568">
            <v>8.6</v>
          </cell>
          <cell r="GE568">
            <v>28230</v>
          </cell>
          <cell r="GF568">
            <v>7.3</v>
          </cell>
          <cell r="GG568">
            <v>34938</v>
          </cell>
          <cell r="GH568">
            <v>6.1</v>
          </cell>
          <cell r="GI568">
            <v>17229</v>
          </cell>
          <cell r="GJ568">
            <v>7.8</v>
          </cell>
          <cell r="GK568" t="str">
            <v>&amp;^%</v>
          </cell>
          <cell r="GL568" t="str">
            <v>&amp;^%</v>
          </cell>
          <cell r="GN568" t="str">
            <v>Aberdeenshire</v>
          </cell>
          <cell r="GO568" t="str">
            <v>S12000034</v>
          </cell>
          <cell r="GP568">
            <v>35000</v>
          </cell>
          <cell r="GQ568">
            <v>7.2</v>
          </cell>
          <cell r="GR568">
            <v>12.25</v>
          </cell>
          <cell r="GS568">
            <v>6.2</v>
          </cell>
          <cell r="GT568">
            <v>15.55</v>
          </cell>
          <cell r="GU568">
            <v>5.3</v>
          </cell>
          <cell r="GV568">
            <v>8</v>
          </cell>
          <cell r="GW568">
            <v>2.8</v>
          </cell>
          <cell r="GX568" t="str">
            <v>&amp;^%</v>
          </cell>
          <cell r="GY568" t="str">
            <v>&amp;^%</v>
          </cell>
        </row>
        <row r="569">
          <cell r="A569" t="str">
            <v>Angus</v>
          </cell>
          <cell r="B569" t="str">
            <v>S12000041</v>
          </cell>
          <cell r="C569">
            <v>9000</v>
          </cell>
          <cell r="D569">
            <v>13.7</v>
          </cell>
          <cell r="E569">
            <v>478.3</v>
          </cell>
          <cell r="F569">
            <v>10</v>
          </cell>
          <cell r="G569">
            <v>517.1</v>
          </cell>
          <cell r="H569">
            <v>5.2</v>
          </cell>
          <cell r="I569">
            <v>275.7</v>
          </cell>
          <cell r="J569">
            <v>7.3</v>
          </cell>
          <cell r="K569" t="str">
            <v>&amp;^%</v>
          </cell>
          <cell r="L569" t="str">
            <v>&amp;^%</v>
          </cell>
          <cell r="N569" t="str">
            <v>Angus</v>
          </cell>
          <cell r="O569" t="str">
            <v>S12000041</v>
          </cell>
          <cell r="P569">
            <v>18000</v>
          </cell>
          <cell r="Q569">
            <v>9.6</v>
          </cell>
          <cell r="R569">
            <v>37.5</v>
          </cell>
          <cell r="S569">
            <v>1.4</v>
          </cell>
          <cell r="T569">
            <v>39.299999999999997</v>
          </cell>
          <cell r="U569">
            <v>1.6</v>
          </cell>
          <cell r="V569">
            <v>33.799999999999997</v>
          </cell>
          <cell r="W569">
            <v>3.6</v>
          </cell>
          <cell r="X569" t="str">
            <v>&amp;^%</v>
          </cell>
          <cell r="Y569" t="str">
            <v>&amp;^%</v>
          </cell>
          <cell r="AA569" t="str">
            <v>Angus</v>
          </cell>
          <cell r="AB569" t="str">
            <v>S12000041</v>
          </cell>
          <cell r="AC569">
            <v>16000</v>
          </cell>
          <cell r="AD569">
            <v>11.5</v>
          </cell>
          <cell r="AE569">
            <v>22278</v>
          </cell>
          <cell r="AF569">
            <v>7.3</v>
          </cell>
          <cell r="AG569">
            <v>24523</v>
          </cell>
          <cell r="AH569">
            <v>4.8</v>
          </cell>
          <cell r="AI569">
            <v>13469</v>
          </cell>
          <cell r="AJ569">
            <v>8.8000000000000007</v>
          </cell>
          <cell r="AK569" t="str">
            <v>&amp;^%</v>
          </cell>
          <cell r="AL569" t="str">
            <v>&amp;^%</v>
          </cell>
          <cell r="AN569" t="str">
            <v>Angus</v>
          </cell>
          <cell r="AO569" t="str">
            <v>S12000041</v>
          </cell>
          <cell r="AP569">
            <v>18000</v>
          </cell>
          <cell r="AQ569">
            <v>9.6</v>
          </cell>
          <cell r="AR569">
            <v>10.8</v>
          </cell>
          <cell r="AS569">
            <v>6.9</v>
          </cell>
          <cell r="AT569">
            <v>12.35</v>
          </cell>
          <cell r="AU569">
            <v>3.8</v>
          </cell>
          <cell r="AV569">
            <v>7.2</v>
          </cell>
          <cell r="AW569">
            <v>5.2</v>
          </cell>
          <cell r="AX569" t="str">
            <v>&amp;^%</v>
          </cell>
          <cell r="AY569" t="str">
            <v>&amp;^%</v>
          </cell>
          <cell r="BA569" t="str">
            <v>Angus</v>
          </cell>
          <cell r="BB569" t="str">
            <v>S12000041</v>
          </cell>
          <cell r="BC569">
            <v>18000</v>
          </cell>
          <cell r="BD569">
            <v>9.6</v>
          </cell>
          <cell r="BE569">
            <v>437</v>
          </cell>
          <cell r="BF569">
            <v>8.1</v>
          </cell>
          <cell r="BG569">
            <v>485.3</v>
          </cell>
          <cell r="BH569">
            <v>3.9</v>
          </cell>
          <cell r="BI569">
            <v>270.89999999999998</v>
          </cell>
          <cell r="BJ569">
            <v>5.0999999999999996</v>
          </cell>
          <cell r="BK569" t="str">
            <v>&amp;^%</v>
          </cell>
          <cell r="BL569" t="str">
            <v>&amp;^%</v>
          </cell>
          <cell r="BN569" t="str">
            <v>Angus</v>
          </cell>
          <cell r="BO569" t="str">
            <v>S12000041</v>
          </cell>
          <cell r="BP569">
            <v>29000</v>
          </cell>
          <cell r="BQ569">
            <v>7.4</v>
          </cell>
          <cell r="BR569">
            <v>35.200000000000003</v>
          </cell>
          <cell r="BS569">
            <v>3.8</v>
          </cell>
          <cell r="BT569">
            <v>32.4</v>
          </cell>
          <cell r="BU569">
            <v>2.5</v>
          </cell>
          <cell r="BV569">
            <v>16.7</v>
          </cell>
          <cell r="BW569">
            <v>11</v>
          </cell>
          <cell r="BX569" t="str">
            <v>&amp;^%</v>
          </cell>
          <cell r="BY569" t="str">
            <v>&amp;^%</v>
          </cell>
          <cell r="CA569" t="str">
            <v>Angus</v>
          </cell>
          <cell r="CB569" t="str">
            <v>S12000041</v>
          </cell>
          <cell r="CC569">
            <v>25000</v>
          </cell>
          <cell r="CD569">
            <v>8.8000000000000007</v>
          </cell>
          <cell r="CE569">
            <v>16875</v>
          </cell>
          <cell r="CF569">
            <v>9.1999999999999993</v>
          </cell>
          <cell r="CG569">
            <v>19245</v>
          </cell>
          <cell r="CH569">
            <v>5.2</v>
          </cell>
          <cell r="CI569">
            <v>7252</v>
          </cell>
          <cell r="CJ569">
            <v>16</v>
          </cell>
          <cell r="CK569" t="str">
            <v>&amp;^%</v>
          </cell>
          <cell r="CL569" t="str">
            <v>&amp;^%</v>
          </cell>
          <cell r="CN569" t="str">
            <v>Angus</v>
          </cell>
          <cell r="CO569" t="str">
            <v>S12000041</v>
          </cell>
          <cell r="CP569">
            <v>29000</v>
          </cell>
          <cell r="CQ569">
            <v>7.4</v>
          </cell>
          <cell r="CR569">
            <v>10.06</v>
          </cell>
          <cell r="CS569">
            <v>4.2</v>
          </cell>
          <cell r="CT569">
            <v>11.66</v>
          </cell>
          <cell r="CU569">
            <v>3.3</v>
          </cell>
          <cell r="CV569">
            <v>6.2</v>
          </cell>
          <cell r="CW569">
            <v>2.2000000000000002</v>
          </cell>
          <cell r="CX569" t="str">
            <v>&amp;^%</v>
          </cell>
          <cell r="CY569" t="str">
            <v>&amp;^%</v>
          </cell>
          <cell r="DA569" t="str">
            <v>Angus</v>
          </cell>
          <cell r="DB569" t="str">
            <v>S12000041</v>
          </cell>
          <cell r="DC569">
            <v>29000</v>
          </cell>
          <cell r="DD569">
            <v>7.4</v>
          </cell>
          <cell r="DE569">
            <v>326.39999999999998</v>
          </cell>
          <cell r="DF569">
            <v>8.5</v>
          </cell>
          <cell r="DG569">
            <v>377.6</v>
          </cell>
          <cell r="DH569">
            <v>4.4000000000000004</v>
          </cell>
          <cell r="DI569">
            <v>114.9</v>
          </cell>
          <cell r="DJ569">
            <v>13</v>
          </cell>
          <cell r="DK569" t="str">
            <v>&amp;^%</v>
          </cell>
          <cell r="DL569" t="str">
            <v>&amp;^%</v>
          </cell>
          <cell r="DN569" t="str">
            <v>Angus</v>
          </cell>
          <cell r="DO569" t="str">
            <v>S12000041</v>
          </cell>
          <cell r="DP569">
            <v>9000</v>
          </cell>
          <cell r="DQ569">
            <v>13.4</v>
          </cell>
          <cell r="DR569">
            <v>36.1</v>
          </cell>
          <cell r="DS569">
            <v>1.7</v>
          </cell>
          <cell r="DT569">
            <v>37.5</v>
          </cell>
          <cell r="DU569">
            <v>2.6</v>
          </cell>
          <cell r="DV569" t="str">
            <v>&amp;^%</v>
          </cell>
          <cell r="DW569" t="str">
            <v>&amp;^%</v>
          </cell>
          <cell r="DX569" t="str">
            <v>&amp;^%</v>
          </cell>
          <cell r="DY569" t="str">
            <v>&amp;^%</v>
          </cell>
          <cell r="EA569" t="str">
            <v>Angus</v>
          </cell>
          <cell r="EB569" t="str">
            <v>S12000041</v>
          </cell>
          <cell r="EC569">
            <v>8000</v>
          </cell>
          <cell r="ED569">
            <v>15.7</v>
          </cell>
          <cell r="EE569">
            <v>20125</v>
          </cell>
          <cell r="EF569">
            <v>9.9</v>
          </cell>
          <cell r="EG569">
            <v>22713</v>
          </cell>
          <cell r="EH569">
            <v>6.6</v>
          </cell>
          <cell r="EI569" t="str">
            <v>&amp;^%</v>
          </cell>
          <cell r="EJ569" t="str">
            <v>&amp;^%</v>
          </cell>
          <cell r="EK569" t="str">
            <v>&amp;^%</v>
          </cell>
          <cell r="EL569" t="str">
            <v>&amp;^%</v>
          </cell>
          <cell r="EN569" t="str">
            <v>Angus</v>
          </cell>
          <cell r="EO569" t="str">
            <v>S12000041</v>
          </cell>
          <cell r="EP569">
            <v>9000</v>
          </cell>
          <cell r="EQ569">
            <v>13.4</v>
          </cell>
          <cell r="ER569">
            <v>10.56</v>
          </cell>
          <cell r="ES569">
            <v>9.3000000000000007</v>
          </cell>
          <cell r="ET569">
            <v>12.07</v>
          </cell>
          <cell r="EU569">
            <v>5.7</v>
          </cell>
          <cell r="EV569" t="str">
            <v>&amp;^%</v>
          </cell>
          <cell r="EW569" t="str">
            <v>&amp;^%</v>
          </cell>
          <cell r="EX569" t="str">
            <v>&amp;^%</v>
          </cell>
          <cell r="EY569" t="str">
            <v>&amp;^%</v>
          </cell>
          <cell r="FA569" t="str">
            <v>Angus</v>
          </cell>
          <cell r="FB569" t="str">
            <v>S12000041</v>
          </cell>
          <cell r="FC569">
            <v>9000</v>
          </cell>
          <cell r="FD569">
            <v>13.4</v>
          </cell>
          <cell r="FE569">
            <v>403.9</v>
          </cell>
          <cell r="FF569">
            <v>9.9</v>
          </cell>
          <cell r="FG569">
            <v>452</v>
          </cell>
          <cell r="FH569">
            <v>5.5</v>
          </cell>
          <cell r="FI569" t="str">
            <v>&amp;^%</v>
          </cell>
          <cell r="FJ569" t="str">
            <v>&amp;^%</v>
          </cell>
          <cell r="FK569" t="str">
            <v>&amp;^%</v>
          </cell>
          <cell r="FL569" t="str">
            <v>&amp;^%</v>
          </cell>
          <cell r="FN569" t="str">
            <v>Angus</v>
          </cell>
          <cell r="FO569" t="str">
            <v>S12000041</v>
          </cell>
          <cell r="FP569">
            <v>9000</v>
          </cell>
          <cell r="FQ569">
            <v>13.7</v>
          </cell>
          <cell r="FR569">
            <v>39</v>
          </cell>
          <cell r="FS569">
            <v>3.4</v>
          </cell>
          <cell r="FT569">
            <v>41</v>
          </cell>
          <cell r="FU569">
            <v>1.8</v>
          </cell>
          <cell r="FV569">
            <v>36.1</v>
          </cell>
          <cell r="FW569">
            <v>2.2000000000000002</v>
          </cell>
          <cell r="FX569" t="str">
            <v>&amp;^%</v>
          </cell>
          <cell r="FY569" t="str">
            <v>&amp;^%</v>
          </cell>
          <cell r="GA569" t="str">
            <v>Angus</v>
          </cell>
          <cell r="GB569" t="str">
            <v>S12000041</v>
          </cell>
          <cell r="GC569">
            <v>8000</v>
          </cell>
          <cell r="GD569">
            <v>16.899999999999999</v>
          </cell>
          <cell r="GE569">
            <v>24443</v>
          </cell>
          <cell r="GF569">
            <v>12</v>
          </cell>
          <cell r="GG569">
            <v>26467</v>
          </cell>
          <cell r="GH569">
            <v>6.8</v>
          </cell>
          <cell r="GI569" t="str">
            <v>&amp;^%</v>
          </cell>
          <cell r="GJ569" t="str">
            <v>&amp;^%</v>
          </cell>
          <cell r="GK569" t="str">
            <v>&amp;^%</v>
          </cell>
          <cell r="GL569" t="str">
            <v>&amp;^%</v>
          </cell>
          <cell r="GN569" t="str">
            <v>Angus</v>
          </cell>
          <cell r="GO569" t="str">
            <v>S12000041</v>
          </cell>
          <cell r="GP569">
            <v>9000</v>
          </cell>
          <cell r="GQ569">
            <v>13.7</v>
          </cell>
          <cell r="GR569">
            <v>11</v>
          </cell>
          <cell r="GS569">
            <v>11</v>
          </cell>
          <cell r="GT569">
            <v>12.6</v>
          </cell>
          <cell r="GU569">
            <v>5.2</v>
          </cell>
          <cell r="GV569">
            <v>7.13</v>
          </cell>
          <cell r="GW569">
            <v>7.9</v>
          </cell>
          <cell r="GX569" t="str">
            <v>&amp;^%</v>
          </cell>
          <cell r="GY569" t="str">
            <v>&amp;^%</v>
          </cell>
        </row>
        <row r="570">
          <cell r="A570" t="str">
            <v>Argyll and Bute</v>
          </cell>
          <cell r="B570" t="str">
            <v>S12000035</v>
          </cell>
          <cell r="C570">
            <v>12000</v>
          </cell>
          <cell r="D570">
            <v>11.9</v>
          </cell>
          <cell r="E570">
            <v>520.4</v>
          </cell>
          <cell r="F570">
            <v>10</v>
          </cell>
          <cell r="G570">
            <v>573</v>
          </cell>
          <cell r="H570">
            <v>5.9</v>
          </cell>
          <cell r="I570">
            <v>296.39999999999998</v>
          </cell>
          <cell r="J570">
            <v>5.5</v>
          </cell>
          <cell r="K570" t="str">
            <v>&amp;^%</v>
          </cell>
          <cell r="L570" t="str">
            <v>&amp;^%</v>
          </cell>
          <cell r="N570" t="str">
            <v>Argyll and Bute</v>
          </cell>
          <cell r="O570" t="str">
            <v>S12000035</v>
          </cell>
          <cell r="P570">
            <v>20000</v>
          </cell>
          <cell r="Q570">
            <v>9.1</v>
          </cell>
          <cell r="R570">
            <v>37.5</v>
          </cell>
          <cell r="S570">
            <v>2.1</v>
          </cell>
          <cell r="T570">
            <v>40</v>
          </cell>
          <cell r="U570">
            <v>1.3</v>
          </cell>
          <cell r="V570" t="str">
            <v>&amp;^%</v>
          </cell>
          <cell r="W570" t="str">
            <v>&amp;^%</v>
          </cell>
          <cell r="X570" t="str">
            <v>&amp;^%</v>
          </cell>
          <cell r="Y570" t="str">
            <v>&amp;^%</v>
          </cell>
          <cell r="AA570" t="str">
            <v>Argyll and Bute</v>
          </cell>
          <cell r="AB570" t="str">
            <v>S12000035</v>
          </cell>
          <cell r="AC570">
            <v>18000</v>
          </cell>
          <cell r="AD570">
            <v>19.2</v>
          </cell>
          <cell r="AE570">
            <v>24742</v>
          </cell>
          <cell r="AF570" t="str">
            <v>&amp;^%</v>
          </cell>
          <cell r="AG570">
            <v>26970</v>
          </cell>
          <cell r="AH570">
            <v>5.3</v>
          </cell>
          <cell r="AI570">
            <v>13308</v>
          </cell>
          <cell r="AJ570">
            <v>10</v>
          </cell>
          <cell r="AK570" t="str">
            <v>&amp;^%</v>
          </cell>
          <cell r="AL570" t="str">
            <v>&amp;^%</v>
          </cell>
          <cell r="AN570" t="str">
            <v>Argyll and Bute</v>
          </cell>
          <cell r="AO570" t="str">
            <v>S12000035</v>
          </cell>
          <cell r="AP570">
            <v>20000</v>
          </cell>
          <cell r="AQ570">
            <v>9.1</v>
          </cell>
          <cell r="AR570">
            <v>11.87</v>
          </cell>
          <cell r="AS570">
            <v>8.8000000000000007</v>
          </cell>
          <cell r="AT570">
            <v>13.28</v>
          </cell>
          <cell r="AU570">
            <v>4.4000000000000004</v>
          </cell>
          <cell r="AV570">
            <v>7.2</v>
          </cell>
          <cell r="AW570">
            <v>5</v>
          </cell>
          <cell r="AX570" t="str">
            <v>&amp;^%</v>
          </cell>
          <cell r="AY570" t="str">
            <v>&amp;^%</v>
          </cell>
          <cell r="BA570" t="str">
            <v>Argyll and Bute</v>
          </cell>
          <cell r="BB570" t="str">
            <v>S12000035</v>
          </cell>
          <cell r="BC570">
            <v>20000</v>
          </cell>
          <cell r="BD570">
            <v>9.1</v>
          </cell>
          <cell r="BE570">
            <v>468.7</v>
          </cell>
          <cell r="BF570">
            <v>9</v>
          </cell>
          <cell r="BG570">
            <v>531.79999999999995</v>
          </cell>
          <cell r="BH570">
            <v>4.4000000000000004</v>
          </cell>
          <cell r="BI570">
            <v>279.8</v>
          </cell>
          <cell r="BJ570">
            <v>5.2</v>
          </cell>
          <cell r="BK570" t="str">
            <v>&amp;^%</v>
          </cell>
          <cell r="BL570" t="str">
            <v>&amp;^%</v>
          </cell>
          <cell r="BN570" t="str">
            <v>Argyll and Bute</v>
          </cell>
          <cell r="BO570" t="str">
            <v>S12000035</v>
          </cell>
          <cell r="BP570">
            <v>29000</v>
          </cell>
          <cell r="BQ570">
            <v>7.6</v>
          </cell>
          <cell r="BR570">
            <v>37</v>
          </cell>
          <cell r="BS570">
            <v>1.7</v>
          </cell>
          <cell r="BT570">
            <v>33.4</v>
          </cell>
          <cell r="BU570">
            <v>2.9</v>
          </cell>
          <cell r="BV570" t="str">
            <v>&amp;^%</v>
          </cell>
          <cell r="BW570" t="str">
            <v>&amp;^%</v>
          </cell>
          <cell r="BX570" t="str">
            <v>&amp;^%</v>
          </cell>
          <cell r="BY570" t="str">
            <v>&amp;^%</v>
          </cell>
          <cell r="CA570" t="str">
            <v>Argyll and Bute</v>
          </cell>
          <cell r="CB570" t="str">
            <v>S12000035</v>
          </cell>
          <cell r="CC570">
            <v>25000</v>
          </cell>
          <cell r="CD570">
            <v>14.8</v>
          </cell>
          <cell r="CE570">
            <v>20283</v>
          </cell>
          <cell r="CF570">
            <v>11</v>
          </cell>
          <cell r="CG570">
            <v>22045</v>
          </cell>
          <cell r="CH570">
            <v>6.9</v>
          </cell>
          <cell r="CI570">
            <v>6454</v>
          </cell>
          <cell r="CJ570">
            <v>17</v>
          </cell>
          <cell r="CK570" t="str">
            <v>&amp;^%</v>
          </cell>
          <cell r="CL570" t="str">
            <v>&amp;^%</v>
          </cell>
          <cell r="CN570" t="str">
            <v>Argyll and Bute</v>
          </cell>
          <cell r="CO570" t="str">
            <v>S12000035</v>
          </cell>
          <cell r="CP570">
            <v>29000</v>
          </cell>
          <cell r="CQ570">
            <v>7.6</v>
          </cell>
          <cell r="CR570">
            <v>9.68</v>
          </cell>
          <cell r="CS570">
            <v>8</v>
          </cell>
          <cell r="CT570">
            <v>12.5</v>
          </cell>
          <cell r="CU570">
            <v>4.0999999999999996</v>
          </cell>
          <cell r="CV570">
            <v>6.5</v>
          </cell>
          <cell r="CW570">
            <v>3.4</v>
          </cell>
          <cell r="CX570" t="str">
            <v>&amp;^%</v>
          </cell>
          <cell r="CY570" t="str">
            <v>&amp;^%</v>
          </cell>
          <cell r="DA570" t="str">
            <v>Argyll and Bute</v>
          </cell>
          <cell r="DB570" t="str">
            <v>S12000035</v>
          </cell>
          <cell r="DC570">
            <v>29000</v>
          </cell>
          <cell r="DD570">
            <v>7.6</v>
          </cell>
          <cell r="DE570">
            <v>354.4</v>
          </cell>
          <cell r="DF570">
            <v>11</v>
          </cell>
          <cell r="DG570">
            <v>416.9</v>
          </cell>
          <cell r="DH570">
            <v>5.3</v>
          </cell>
          <cell r="DI570" t="str">
            <v>&amp;^%</v>
          </cell>
          <cell r="DJ570" t="str">
            <v>&amp;^%</v>
          </cell>
          <cell r="DK570" t="str">
            <v>&amp;^%</v>
          </cell>
          <cell r="DL570" t="str">
            <v>&amp;^%</v>
          </cell>
          <cell r="DN570" t="str">
            <v>Argyll and Bute</v>
          </cell>
          <cell r="DO570" t="str">
            <v>S12000035</v>
          </cell>
          <cell r="DP570">
            <v>8000</v>
          </cell>
          <cell r="DQ570">
            <v>14.2</v>
          </cell>
          <cell r="DR570">
            <v>37</v>
          </cell>
          <cell r="DS570">
            <v>1.8</v>
          </cell>
          <cell r="DT570">
            <v>37.200000000000003</v>
          </cell>
          <cell r="DU570">
            <v>1.2</v>
          </cell>
          <cell r="DV570" t="str">
            <v>&amp;^%</v>
          </cell>
          <cell r="DW570" t="str">
            <v>&amp;^%</v>
          </cell>
          <cell r="DX570" t="str">
            <v>&amp;^%</v>
          </cell>
          <cell r="DY570" t="str">
            <v>&amp;^%</v>
          </cell>
          <cell r="EA570" t="str">
            <v>Argyll and Bute</v>
          </cell>
          <cell r="EB570" t="str">
            <v>S12000035</v>
          </cell>
          <cell r="EC570">
            <v>8000</v>
          </cell>
          <cell r="ED570">
            <v>16.3</v>
          </cell>
          <cell r="EE570">
            <v>21580</v>
          </cell>
          <cell r="EF570">
            <v>18</v>
          </cell>
          <cell r="EG570">
            <v>23630</v>
          </cell>
          <cell r="EH570">
            <v>6.5</v>
          </cell>
          <cell r="EI570" t="str">
            <v>&amp;^%</v>
          </cell>
          <cell r="EJ570" t="str">
            <v>&amp;^%</v>
          </cell>
          <cell r="EK570" t="str">
            <v>&amp;^%</v>
          </cell>
          <cell r="EL570" t="str">
            <v>&amp;^%</v>
          </cell>
          <cell r="EN570" t="str">
            <v>Argyll and Bute</v>
          </cell>
          <cell r="EO570" t="str">
            <v>S12000035</v>
          </cell>
          <cell r="EP570">
            <v>8000</v>
          </cell>
          <cell r="EQ570">
            <v>14.2</v>
          </cell>
          <cell r="ER570">
            <v>12.15</v>
          </cell>
          <cell r="ES570">
            <v>17</v>
          </cell>
          <cell r="ET570">
            <v>12.6</v>
          </cell>
          <cell r="EU570">
            <v>6.1</v>
          </cell>
          <cell r="EV570" t="str">
            <v>&amp;^%</v>
          </cell>
          <cell r="EW570" t="str">
            <v>&amp;^%</v>
          </cell>
          <cell r="EX570" t="str">
            <v>&amp;^%</v>
          </cell>
          <cell r="EY570" t="str">
            <v>&amp;^%</v>
          </cell>
          <cell r="FA570" t="str">
            <v>Argyll and Bute</v>
          </cell>
          <cell r="FB570" t="str">
            <v>S12000035</v>
          </cell>
          <cell r="FC570">
            <v>8000</v>
          </cell>
          <cell r="FD570">
            <v>14.2</v>
          </cell>
          <cell r="FE570">
            <v>441.1</v>
          </cell>
          <cell r="FF570">
            <v>16</v>
          </cell>
          <cell r="FG570">
            <v>468.6</v>
          </cell>
          <cell r="FH570">
            <v>5.9</v>
          </cell>
          <cell r="FI570" t="str">
            <v>&amp;^%</v>
          </cell>
          <cell r="FJ570" t="str">
            <v>&amp;^%</v>
          </cell>
          <cell r="FK570" t="str">
            <v>&amp;^%</v>
          </cell>
          <cell r="FL570" t="str">
            <v>&amp;^%</v>
          </cell>
          <cell r="FN570" t="str">
            <v>Argyll and Bute</v>
          </cell>
          <cell r="FO570" t="str">
            <v>S12000035</v>
          </cell>
          <cell r="FP570">
            <v>12000</v>
          </cell>
          <cell r="FQ570">
            <v>11.9</v>
          </cell>
          <cell r="FR570">
            <v>40.1</v>
          </cell>
          <cell r="FS570">
            <v>3.5</v>
          </cell>
          <cell r="FT570">
            <v>41.9</v>
          </cell>
          <cell r="FU570">
            <v>1.8</v>
          </cell>
          <cell r="FV570">
            <v>35</v>
          </cell>
          <cell r="FW570">
            <v>1.4</v>
          </cell>
          <cell r="FX570" t="str">
            <v>&amp;^%</v>
          </cell>
          <cell r="FY570" t="str">
            <v>&amp;^%</v>
          </cell>
          <cell r="GA570" t="str">
            <v>Argyll and Bute</v>
          </cell>
          <cell r="GB570" t="str">
            <v>S12000035</v>
          </cell>
          <cell r="GC570" t="str">
            <v>&amp;^%</v>
          </cell>
          <cell r="GD570" t="str">
            <v>&amp;^%</v>
          </cell>
          <cell r="GE570">
            <v>26542</v>
          </cell>
          <cell r="GF570" t="str">
            <v>&amp;^%</v>
          </cell>
          <cell r="GG570">
            <v>29339</v>
          </cell>
          <cell r="GH570">
            <v>7</v>
          </cell>
          <cell r="GI570" t="str">
            <v>&amp;^%</v>
          </cell>
          <cell r="GJ570" t="str">
            <v>&amp;^%</v>
          </cell>
          <cell r="GK570" t="str">
            <v>&amp;^%</v>
          </cell>
          <cell r="GL570" t="str">
            <v>&amp;^%</v>
          </cell>
          <cell r="GN570" t="str">
            <v>Argyll and Bute</v>
          </cell>
          <cell r="GO570" t="str">
            <v>S12000035</v>
          </cell>
          <cell r="GP570">
            <v>12000</v>
          </cell>
          <cell r="GQ570">
            <v>11.9</v>
          </cell>
          <cell r="GR570">
            <v>11.67</v>
          </cell>
          <cell r="GS570">
            <v>10</v>
          </cell>
          <cell r="GT570">
            <v>13.68</v>
          </cell>
          <cell r="GU570">
            <v>5.9</v>
          </cell>
          <cell r="GV570">
            <v>7.5</v>
          </cell>
          <cell r="GW570">
            <v>3.8</v>
          </cell>
          <cell r="GX570" t="str">
            <v>&amp;^%</v>
          </cell>
          <cell r="GY570" t="str">
            <v>&amp;^%</v>
          </cell>
        </row>
        <row r="571">
          <cell r="A571" t="str">
            <v>Clackmannanshire</v>
          </cell>
          <cell r="B571" t="str">
            <v>S12000005</v>
          </cell>
          <cell r="C571">
            <v>5000</v>
          </cell>
          <cell r="D571">
            <v>19.600000000000001</v>
          </cell>
          <cell r="E571">
            <v>495.6</v>
          </cell>
          <cell r="F571">
            <v>13</v>
          </cell>
          <cell r="G571">
            <v>557.70000000000005</v>
          </cell>
          <cell r="H571">
            <v>8.6</v>
          </cell>
          <cell r="I571" t="str">
            <v>&amp;^%</v>
          </cell>
          <cell r="J571" t="str">
            <v>&amp;^%</v>
          </cell>
          <cell r="K571" t="str">
            <v>&amp;^%</v>
          </cell>
          <cell r="L571" t="str">
            <v>&amp;^%</v>
          </cell>
          <cell r="N571" t="str">
            <v>Clackmannanshire</v>
          </cell>
          <cell r="O571" t="str">
            <v>S12000005</v>
          </cell>
          <cell r="P571">
            <v>9000</v>
          </cell>
          <cell r="Q571">
            <v>14</v>
          </cell>
          <cell r="R571">
            <v>37.299999999999997</v>
          </cell>
          <cell r="S571">
            <v>2.7</v>
          </cell>
          <cell r="T571">
            <v>39</v>
          </cell>
          <cell r="U571">
            <v>2</v>
          </cell>
          <cell r="V571" t="str">
            <v>&amp;^%</v>
          </cell>
          <cell r="W571" t="str">
            <v>&amp;^%</v>
          </cell>
          <cell r="X571" t="str">
            <v>&amp;^%</v>
          </cell>
          <cell r="Y571" t="str">
            <v>&amp;^%</v>
          </cell>
          <cell r="AA571" t="str">
            <v>Clackmannanshire</v>
          </cell>
          <cell r="AB571" t="str">
            <v>S12000005</v>
          </cell>
          <cell r="AC571">
            <v>8000</v>
          </cell>
          <cell r="AD571">
            <v>16.5</v>
          </cell>
          <cell r="AE571">
            <v>24008</v>
          </cell>
          <cell r="AF571">
            <v>15</v>
          </cell>
          <cell r="AG571">
            <v>27613</v>
          </cell>
          <cell r="AH571">
            <v>9.4</v>
          </cell>
          <cell r="AI571" t="str">
            <v>&amp;^%</v>
          </cell>
          <cell r="AJ571" t="str">
            <v>&amp;^%</v>
          </cell>
          <cell r="AK571" t="str">
            <v>&amp;^%</v>
          </cell>
          <cell r="AL571" t="str">
            <v>&amp;^%</v>
          </cell>
          <cell r="AN571" t="str">
            <v>Clackmannanshire</v>
          </cell>
          <cell r="AO571" t="str">
            <v>S12000005</v>
          </cell>
          <cell r="AP571">
            <v>9000</v>
          </cell>
          <cell r="AQ571">
            <v>14</v>
          </cell>
          <cell r="AR571">
            <v>12.5</v>
          </cell>
          <cell r="AS571">
            <v>10</v>
          </cell>
          <cell r="AT571">
            <v>13.28</v>
          </cell>
          <cell r="AU571">
            <v>7.3</v>
          </cell>
          <cell r="AV571" t="str">
            <v>&amp;^%</v>
          </cell>
          <cell r="AW571" t="str">
            <v>&amp;^%</v>
          </cell>
          <cell r="AX571" t="str">
            <v>&amp;^%</v>
          </cell>
          <cell r="AY571" t="str">
            <v>&amp;^%</v>
          </cell>
          <cell r="BA571" t="str">
            <v>Clackmannanshire</v>
          </cell>
          <cell r="BB571" t="str">
            <v>S12000005</v>
          </cell>
          <cell r="BC571">
            <v>9000</v>
          </cell>
          <cell r="BD571">
            <v>14</v>
          </cell>
          <cell r="BE571">
            <v>460</v>
          </cell>
          <cell r="BF571">
            <v>12</v>
          </cell>
          <cell r="BG571">
            <v>518.29999999999995</v>
          </cell>
          <cell r="BH571">
            <v>7.1</v>
          </cell>
          <cell r="BI571" t="str">
            <v>&amp;^%</v>
          </cell>
          <cell r="BJ571" t="str">
            <v>&amp;^%</v>
          </cell>
          <cell r="BK571" t="str">
            <v>&amp;^%</v>
          </cell>
          <cell r="BL571" t="str">
            <v>&amp;^%</v>
          </cell>
          <cell r="BN571" t="str">
            <v>Clackmannanshire</v>
          </cell>
          <cell r="BO571" t="str">
            <v>S12000005</v>
          </cell>
          <cell r="BP571">
            <v>12000</v>
          </cell>
          <cell r="BQ571">
            <v>11.6</v>
          </cell>
          <cell r="BR571">
            <v>36</v>
          </cell>
          <cell r="BS571">
            <v>2.7</v>
          </cell>
          <cell r="BT571">
            <v>33.5</v>
          </cell>
          <cell r="BU571">
            <v>3.6</v>
          </cell>
          <cell r="BV571" t="str">
            <v>&amp;^%</v>
          </cell>
          <cell r="BW571" t="str">
            <v>&amp;^%</v>
          </cell>
          <cell r="BX571" t="str">
            <v>&amp;^%</v>
          </cell>
          <cell r="BY571" t="str">
            <v>&amp;^%</v>
          </cell>
          <cell r="CA571" t="str">
            <v>Clackmannanshire</v>
          </cell>
          <cell r="CB571" t="str">
            <v>S12000005</v>
          </cell>
          <cell r="CC571">
            <v>11000</v>
          </cell>
          <cell r="CD571">
            <v>13.7</v>
          </cell>
          <cell r="CE571">
            <v>17739</v>
          </cell>
          <cell r="CF571">
            <v>18</v>
          </cell>
          <cell r="CG571">
            <v>22258</v>
          </cell>
          <cell r="CH571">
            <v>9.9</v>
          </cell>
          <cell r="CI571" t="str">
            <v>&amp;^%</v>
          </cell>
          <cell r="CJ571" t="str">
            <v>&amp;^%</v>
          </cell>
          <cell r="CK571" t="str">
            <v>&amp;^%</v>
          </cell>
          <cell r="CL571" t="str">
            <v>&amp;^%</v>
          </cell>
          <cell r="CN571" t="str">
            <v>Clackmannanshire</v>
          </cell>
          <cell r="CO571" t="str">
            <v>S12000005</v>
          </cell>
          <cell r="CP571">
            <v>12000</v>
          </cell>
          <cell r="CQ571">
            <v>11.6</v>
          </cell>
          <cell r="CR571">
            <v>9.94</v>
          </cell>
          <cell r="CS571">
            <v>12</v>
          </cell>
          <cell r="CT571">
            <v>12.24</v>
          </cell>
          <cell r="CU571">
            <v>6.8</v>
          </cell>
          <cell r="CV571">
            <v>6.09</v>
          </cell>
          <cell r="CW571">
            <v>6.9</v>
          </cell>
          <cell r="CX571" t="str">
            <v>&amp;^%</v>
          </cell>
          <cell r="CY571" t="str">
            <v>&amp;^%</v>
          </cell>
          <cell r="DA571" t="str">
            <v>Clackmannanshire</v>
          </cell>
          <cell r="DB571" t="str">
            <v>S12000005</v>
          </cell>
          <cell r="DC571">
            <v>12000</v>
          </cell>
          <cell r="DD571">
            <v>11.6</v>
          </cell>
          <cell r="DE571">
            <v>362.2</v>
          </cell>
          <cell r="DF571">
            <v>14</v>
          </cell>
          <cell r="DG571">
            <v>409.9</v>
          </cell>
          <cell r="DH571">
            <v>8.1</v>
          </cell>
          <cell r="DI571" t="str">
            <v>&amp;^%</v>
          </cell>
          <cell r="DJ571" t="str">
            <v>&amp;^%</v>
          </cell>
          <cell r="DK571" t="str">
            <v>&amp;^%</v>
          </cell>
          <cell r="DL571" t="str">
            <v>&amp;^%</v>
          </cell>
          <cell r="DN571" t="str">
            <v>Clackmannanshire</v>
          </cell>
          <cell r="DO571" t="str">
            <v>S12000005</v>
          </cell>
          <cell r="DP571">
            <v>4000</v>
          </cell>
          <cell r="DQ571">
            <v>20</v>
          </cell>
          <cell r="DR571">
            <v>37</v>
          </cell>
          <cell r="DS571">
            <v>4.3</v>
          </cell>
          <cell r="DT571">
            <v>38.700000000000003</v>
          </cell>
          <cell r="DU571">
            <v>2.8</v>
          </cell>
          <cell r="DV571" t="str">
            <v>&amp;^%</v>
          </cell>
          <cell r="DW571" t="str">
            <v>&amp;^%</v>
          </cell>
          <cell r="DX571" t="str">
            <v>&amp;^%</v>
          </cell>
          <cell r="DY571" t="str">
            <v>&amp;^%</v>
          </cell>
          <cell r="EA571" t="str">
            <v>Clackmannanshire</v>
          </cell>
          <cell r="EB571" t="str">
            <v>S12000005</v>
          </cell>
          <cell r="EC571" t="str">
            <v>&amp;^%</v>
          </cell>
          <cell r="ED571" t="str">
            <v>&amp;^%</v>
          </cell>
          <cell r="EE571" t="str">
            <v>&amp;^%</v>
          </cell>
          <cell r="EF571" t="str">
            <v>&amp;^%</v>
          </cell>
          <cell r="EG571">
            <v>25081</v>
          </cell>
          <cell r="EH571">
            <v>16</v>
          </cell>
          <cell r="EI571" t="str">
            <v>&amp;^%</v>
          </cell>
          <cell r="EJ571" t="str">
            <v>&amp;^%</v>
          </cell>
          <cell r="EK571" t="str">
            <v>&amp;^%</v>
          </cell>
          <cell r="EL571" t="str">
            <v>&amp;^%</v>
          </cell>
          <cell r="EN571" t="str">
            <v>Clackmannanshire</v>
          </cell>
          <cell r="EO571" t="str">
            <v>S12000005</v>
          </cell>
          <cell r="EP571">
            <v>4000</v>
          </cell>
          <cell r="EQ571">
            <v>20</v>
          </cell>
          <cell r="ER571" t="str">
            <v>&amp;^%</v>
          </cell>
          <cell r="ES571" t="str">
            <v>&amp;^%</v>
          </cell>
          <cell r="ET571">
            <v>12.17</v>
          </cell>
          <cell r="EU571">
            <v>12</v>
          </cell>
          <cell r="EV571" t="str">
            <v>&amp;^%</v>
          </cell>
          <cell r="EW571" t="str">
            <v>&amp;^%</v>
          </cell>
          <cell r="EX571" t="str">
            <v>&amp;^%</v>
          </cell>
          <cell r="EY571" t="str">
            <v>&amp;^%</v>
          </cell>
          <cell r="FA571" t="str">
            <v>Clackmannanshire</v>
          </cell>
          <cell r="FB571" t="str">
            <v>S12000005</v>
          </cell>
          <cell r="FC571">
            <v>4000</v>
          </cell>
          <cell r="FD571">
            <v>20</v>
          </cell>
          <cell r="FE571" t="str">
            <v>&amp;^%</v>
          </cell>
          <cell r="FF571" t="str">
            <v>&amp;^%</v>
          </cell>
          <cell r="FG571">
            <v>470.9</v>
          </cell>
          <cell r="FH571">
            <v>12</v>
          </cell>
          <cell r="FI571" t="str">
            <v>&amp;^%</v>
          </cell>
          <cell r="FJ571" t="str">
            <v>&amp;^%</v>
          </cell>
          <cell r="FK571" t="str">
            <v>&amp;^%</v>
          </cell>
          <cell r="FL571" t="str">
            <v>&amp;^%</v>
          </cell>
          <cell r="FN571" t="str">
            <v>Clackmannanshire</v>
          </cell>
          <cell r="FO571" t="str">
            <v>S12000005</v>
          </cell>
          <cell r="FP571">
            <v>5000</v>
          </cell>
          <cell r="FQ571">
            <v>19.600000000000001</v>
          </cell>
          <cell r="FR571">
            <v>38.299999999999997</v>
          </cell>
          <cell r="FS571">
            <v>3.6</v>
          </cell>
          <cell r="FT571">
            <v>39.299999999999997</v>
          </cell>
          <cell r="FU571">
            <v>2.8</v>
          </cell>
          <cell r="FV571" t="str">
            <v>&amp;^%</v>
          </cell>
          <cell r="FW571" t="str">
            <v>&amp;^%</v>
          </cell>
          <cell r="FX571" t="str">
            <v>&amp;^%</v>
          </cell>
          <cell r="FY571" t="str">
            <v>&amp;^%</v>
          </cell>
          <cell r="GA571" t="str">
            <v>Clackmannanshire</v>
          </cell>
          <cell r="GB571" t="str">
            <v>S12000005</v>
          </cell>
          <cell r="GC571" t="str">
            <v>&amp;^%</v>
          </cell>
          <cell r="GD571" t="str">
            <v>&amp;^%</v>
          </cell>
          <cell r="GE571">
            <v>28806</v>
          </cell>
          <cell r="GF571">
            <v>15</v>
          </cell>
          <cell r="GG571">
            <v>30020</v>
          </cell>
          <cell r="GH571">
            <v>10</v>
          </cell>
          <cell r="GI571" t="str">
            <v>&amp;^%</v>
          </cell>
          <cell r="GJ571" t="str">
            <v>&amp;^%</v>
          </cell>
          <cell r="GK571" t="str">
            <v>&amp;^%</v>
          </cell>
          <cell r="GL571" t="str">
            <v>&amp;^%</v>
          </cell>
          <cell r="GN571" t="str">
            <v>Clackmannanshire</v>
          </cell>
          <cell r="GO571" t="str">
            <v>S12000005</v>
          </cell>
          <cell r="GP571">
            <v>5000</v>
          </cell>
          <cell r="GQ571">
            <v>19.600000000000001</v>
          </cell>
          <cell r="GR571">
            <v>13.01</v>
          </cell>
          <cell r="GS571">
            <v>11</v>
          </cell>
          <cell r="GT571">
            <v>14.18</v>
          </cell>
          <cell r="GU571">
            <v>9.1</v>
          </cell>
          <cell r="GV571" t="str">
            <v>&amp;^%</v>
          </cell>
          <cell r="GW571" t="str">
            <v>&amp;^%</v>
          </cell>
          <cell r="GX571" t="str">
            <v>&amp;^%</v>
          </cell>
          <cell r="GY571" t="str">
            <v>&amp;^%</v>
          </cell>
        </row>
        <row r="572">
          <cell r="A572" t="str">
            <v>Dumfries and Galloway</v>
          </cell>
          <cell r="B572" t="str">
            <v>S12000006</v>
          </cell>
          <cell r="C572">
            <v>18000</v>
          </cell>
          <cell r="D572">
            <v>9.8000000000000007</v>
          </cell>
          <cell r="E572">
            <v>430.8</v>
          </cell>
          <cell r="F572">
            <v>9.8000000000000007</v>
          </cell>
          <cell r="G572">
            <v>546.70000000000005</v>
          </cell>
          <cell r="H572">
            <v>7.5</v>
          </cell>
          <cell r="I572">
            <v>263.8</v>
          </cell>
          <cell r="J572">
            <v>3.5</v>
          </cell>
          <cell r="K572" t="str">
            <v>&amp;^%</v>
          </cell>
          <cell r="L572" t="str">
            <v>&amp;^%</v>
          </cell>
          <cell r="N572" t="str">
            <v>Dumfries and Galloway</v>
          </cell>
          <cell r="O572" t="str">
            <v>S12000006</v>
          </cell>
          <cell r="P572">
            <v>31000</v>
          </cell>
          <cell r="Q572">
            <v>7.2</v>
          </cell>
          <cell r="R572">
            <v>38.6</v>
          </cell>
          <cell r="S572">
            <v>1.6</v>
          </cell>
          <cell r="T572">
            <v>40.299999999999997</v>
          </cell>
          <cell r="U572">
            <v>1.5</v>
          </cell>
          <cell r="V572">
            <v>34.9</v>
          </cell>
          <cell r="W572">
            <v>2.2000000000000002</v>
          </cell>
          <cell r="X572" t="str">
            <v>&amp;^%</v>
          </cell>
          <cell r="Y572" t="str">
            <v>&amp;^%</v>
          </cell>
          <cell r="AA572" t="str">
            <v>Dumfries and Galloway</v>
          </cell>
          <cell r="AB572" t="str">
            <v>S12000006</v>
          </cell>
          <cell r="AC572">
            <v>26000</v>
          </cell>
          <cell r="AD572">
            <v>8.8000000000000007</v>
          </cell>
          <cell r="AE572">
            <v>20040</v>
          </cell>
          <cell r="AF572">
            <v>8.8000000000000007</v>
          </cell>
          <cell r="AG572">
            <v>25470</v>
          </cell>
          <cell r="AH572">
            <v>6.4</v>
          </cell>
          <cell r="AI572">
            <v>12681</v>
          </cell>
          <cell r="AJ572">
            <v>4.3</v>
          </cell>
          <cell r="AK572" t="str">
            <v>&amp;^%</v>
          </cell>
          <cell r="AL572" t="str">
            <v>&amp;^%</v>
          </cell>
          <cell r="AN572" t="str">
            <v>Dumfries and Galloway</v>
          </cell>
          <cell r="AO572" t="str">
            <v>S12000006</v>
          </cell>
          <cell r="AP572">
            <v>31000</v>
          </cell>
          <cell r="AQ572">
            <v>7.2</v>
          </cell>
          <cell r="AR572">
            <v>9.77</v>
          </cell>
          <cell r="AS572">
            <v>5.8</v>
          </cell>
          <cell r="AT572">
            <v>12.35</v>
          </cell>
          <cell r="AU572">
            <v>5.5</v>
          </cell>
          <cell r="AV572">
            <v>6.5</v>
          </cell>
          <cell r="AW572">
            <v>2.4</v>
          </cell>
          <cell r="AX572" t="str">
            <v>&amp;^%</v>
          </cell>
          <cell r="AY572" t="str">
            <v>&amp;^%</v>
          </cell>
          <cell r="BA572" t="str">
            <v>Dumfries and Galloway</v>
          </cell>
          <cell r="BB572" t="str">
            <v>S12000006</v>
          </cell>
          <cell r="BC572">
            <v>31000</v>
          </cell>
          <cell r="BD572">
            <v>7.2</v>
          </cell>
          <cell r="BE572">
            <v>400</v>
          </cell>
          <cell r="BF572">
            <v>6.2</v>
          </cell>
          <cell r="BG572">
            <v>498</v>
          </cell>
          <cell r="BH572">
            <v>5.4</v>
          </cell>
          <cell r="BI572">
            <v>253.7</v>
          </cell>
          <cell r="BJ572">
            <v>2.4</v>
          </cell>
          <cell r="BK572" t="str">
            <v>&amp;^%</v>
          </cell>
          <cell r="BL572" t="str">
            <v>&amp;^%</v>
          </cell>
          <cell r="BN572" t="str">
            <v>Dumfries and Galloway</v>
          </cell>
          <cell r="BO572" t="str">
            <v>S12000006</v>
          </cell>
          <cell r="BP572">
            <v>48000</v>
          </cell>
          <cell r="BQ572">
            <v>5.8</v>
          </cell>
          <cell r="BR572">
            <v>36.1</v>
          </cell>
          <cell r="BS572">
            <v>1.7</v>
          </cell>
          <cell r="BT572">
            <v>32.6</v>
          </cell>
          <cell r="BU572">
            <v>2.4</v>
          </cell>
          <cell r="BV572">
            <v>12.5</v>
          </cell>
          <cell r="BW572">
            <v>12</v>
          </cell>
          <cell r="BX572" t="str">
            <v>&amp;^%</v>
          </cell>
          <cell r="BY572" t="str">
            <v>&amp;^%</v>
          </cell>
          <cell r="CA572" t="str">
            <v>Dumfries and Galloway</v>
          </cell>
          <cell r="CB572" t="str">
            <v>S12000006</v>
          </cell>
          <cell r="CC572">
            <v>39000</v>
          </cell>
          <cell r="CD572">
            <v>8.6999999999999993</v>
          </cell>
          <cell r="CE572">
            <v>16125</v>
          </cell>
          <cell r="CF572">
            <v>10</v>
          </cell>
          <cell r="CG572">
            <v>19806</v>
          </cell>
          <cell r="CH572">
            <v>7.6</v>
          </cell>
          <cell r="CI572" t="str">
            <v>&amp;^%</v>
          </cell>
          <cell r="CJ572" t="str">
            <v>&amp;^%</v>
          </cell>
          <cell r="CK572" t="str">
            <v>&amp;^%</v>
          </cell>
          <cell r="CL572" t="str">
            <v>&amp;^%</v>
          </cell>
          <cell r="CN572" t="str">
            <v>Dumfries and Galloway</v>
          </cell>
          <cell r="CO572" t="str">
            <v>S12000006</v>
          </cell>
          <cell r="CP572">
            <v>48000</v>
          </cell>
          <cell r="CQ572">
            <v>5.8</v>
          </cell>
          <cell r="CR572">
            <v>8.59</v>
          </cell>
          <cell r="CS572">
            <v>4.7</v>
          </cell>
          <cell r="CT572">
            <v>11.54</v>
          </cell>
          <cell r="CU572">
            <v>4.8</v>
          </cell>
          <cell r="CV572">
            <v>6.12</v>
          </cell>
          <cell r="CW572">
            <v>0.7</v>
          </cell>
          <cell r="CX572" t="str">
            <v>&amp;^%</v>
          </cell>
          <cell r="CY572" t="str">
            <v>&amp;^%</v>
          </cell>
          <cell r="DA572" t="str">
            <v>Dumfries and Galloway</v>
          </cell>
          <cell r="DB572" t="str">
            <v>S12000006</v>
          </cell>
          <cell r="DC572">
            <v>48000</v>
          </cell>
          <cell r="DD572">
            <v>5.8</v>
          </cell>
          <cell r="DE572">
            <v>296.8</v>
          </cell>
          <cell r="DF572">
            <v>7</v>
          </cell>
          <cell r="DG572">
            <v>376.1</v>
          </cell>
          <cell r="DH572">
            <v>5.4</v>
          </cell>
          <cell r="DI572">
            <v>95.2</v>
          </cell>
          <cell r="DJ572">
            <v>12</v>
          </cell>
          <cell r="DK572" t="str">
            <v>&amp;^%</v>
          </cell>
          <cell r="DL572" t="str">
            <v>&amp;^%</v>
          </cell>
          <cell r="DN572" t="str">
            <v>Dumfries and Galloway</v>
          </cell>
          <cell r="DO572" t="str">
            <v>S12000006</v>
          </cell>
          <cell r="DP572">
            <v>14000</v>
          </cell>
          <cell r="DQ572">
            <v>10.7</v>
          </cell>
          <cell r="DR572">
            <v>37.5</v>
          </cell>
          <cell r="DS572">
            <v>1.8</v>
          </cell>
          <cell r="DT572">
            <v>37.5</v>
          </cell>
          <cell r="DU572">
            <v>1.3</v>
          </cell>
          <cell r="DV572">
            <v>31.7</v>
          </cell>
          <cell r="DW572">
            <v>5.2</v>
          </cell>
          <cell r="DX572" t="str">
            <v>&amp;^%</v>
          </cell>
          <cell r="DY572" t="str">
            <v>&amp;^%</v>
          </cell>
          <cell r="EA572" t="str">
            <v>Dumfries and Galloway</v>
          </cell>
          <cell r="EB572" t="str">
            <v>S12000006</v>
          </cell>
          <cell r="EC572">
            <v>11000</v>
          </cell>
          <cell r="ED572">
            <v>13.1</v>
          </cell>
          <cell r="EE572">
            <v>17342</v>
          </cell>
          <cell r="EF572">
            <v>13</v>
          </cell>
          <cell r="EG572">
            <v>22800</v>
          </cell>
          <cell r="EH572">
            <v>8.8000000000000007</v>
          </cell>
          <cell r="EI572" t="str">
            <v>&amp;^%</v>
          </cell>
          <cell r="EJ572" t="str">
            <v>&amp;^%</v>
          </cell>
          <cell r="EK572" t="str">
            <v>&amp;^%</v>
          </cell>
          <cell r="EL572" t="str">
            <v>&amp;^%</v>
          </cell>
          <cell r="EN572" t="str">
            <v>Dumfries and Galloway</v>
          </cell>
          <cell r="EO572" t="str">
            <v>S12000006</v>
          </cell>
          <cell r="EP572">
            <v>14000</v>
          </cell>
          <cell r="EQ572">
            <v>10.7</v>
          </cell>
          <cell r="ER572">
            <v>8.98</v>
          </cell>
          <cell r="ES572">
            <v>12</v>
          </cell>
          <cell r="ET572">
            <v>11.62</v>
          </cell>
          <cell r="EU572">
            <v>6.9</v>
          </cell>
          <cell r="EV572">
            <v>6.24</v>
          </cell>
          <cell r="EW572">
            <v>4.5999999999999996</v>
          </cell>
          <cell r="EX572" t="str">
            <v>&amp;^%</v>
          </cell>
          <cell r="EY572" t="str">
            <v>&amp;^%</v>
          </cell>
          <cell r="FA572" t="str">
            <v>Dumfries and Galloway</v>
          </cell>
          <cell r="FB572" t="str">
            <v>S12000006</v>
          </cell>
          <cell r="FC572">
            <v>14000</v>
          </cell>
          <cell r="FD572">
            <v>10.7</v>
          </cell>
          <cell r="FE572">
            <v>351.4</v>
          </cell>
          <cell r="FF572">
            <v>8.6999999999999993</v>
          </cell>
          <cell r="FG572">
            <v>435.6</v>
          </cell>
          <cell r="FH572">
            <v>6.8</v>
          </cell>
          <cell r="FI572">
            <v>232</v>
          </cell>
          <cell r="FJ572">
            <v>4.5</v>
          </cell>
          <cell r="FK572" t="str">
            <v>&amp;^%</v>
          </cell>
          <cell r="FL572" t="str">
            <v>&amp;^%</v>
          </cell>
          <cell r="FN572" t="str">
            <v>Dumfries and Galloway</v>
          </cell>
          <cell r="FO572" t="str">
            <v>S12000006</v>
          </cell>
          <cell r="FP572">
            <v>18000</v>
          </cell>
          <cell r="FQ572">
            <v>9.8000000000000007</v>
          </cell>
          <cell r="FR572">
            <v>40</v>
          </cell>
          <cell r="FS572">
            <v>0.9</v>
          </cell>
          <cell r="FT572">
            <v>42.5</v>
          </cell>
          <cell r="FU572">
            <v>2.2000000000000002</v>
          </cell>
          <cell r="FV572">
            <v>35</v>
          </cell>
          <cell r="FW572">
            <v>1.5</v>
          </cell>
          <cell r="FX572" t="str">
            <v>&amp;^%</v>
          </cell>
          <cell r="FY572" t="str">
            <v>&amp;^%</v>
          </cell>
          <cell r="GA572" t="str">
            <v>Dumfries and Galloway</v>
          </cell>
          <cell r="GB572" t="str">
            <v>S12000006</v>
          </cell>
          <cell r="GC572">
            <v>15000</v>
          </cell>
          <cell r="GD572">
            <v>11.8</v>
          </cell>
          <cell r="GE572">
            <v>21963</v>
          </cell>
          <cell r="GF572">
            <v>11</v>
          </cell>
          <cell r="GG572">
            <v>27491</v>
          </cell>
          <cell r="GH572">
            <v>8.6999999999999993</v>
          </cell>
          <cell r="GI572">
            <v>13273</v>
          </cell>
          <cell r="GJ572">
            <v>6.9</v>
          </cell>
          <cell r="GK572" t="str">
            <v>&amp;^%</v>
          </cell>
          <cell r="GL572" t="str">
            <v>&amp;^%</v>
          </cell>
          <cell r="GN572" t="str">
            <v>Dumfries and Galloway</v>
          </cell>
          <cell r="GO572" t="str">
            <v>S12000006</v>
          </cell>
          <cell r="GP572">
            <v>18000</v>
          </cell>
          <cell r="GQ572">
            <v>9.8000000000000007</v>
          </cell>
          <cell r="GR572">
            <v>10.02</v>
          </cell>
          <cell r="GS572">
            <v>7.6</v>
          </cell>
          <cell r="GT572">
            <v>12.85</v>
          </cell>
          <cell r="GU572">
            <v>7.8</v>
          </cell>
          <cell r="GV572">
            <v>6.67</v>
          </cell>
          <cell r="GW572">
            <v>3</v>
          </cell>
          <cell r="GX572" t="str">
            <v>&amp;^%</v>
          </cell>
          <cell r="GY572" t="str">
            <v>&amp;^%</v>
          </cell>
        </row>
        <row r="573">
          <cell r="A573" t="str">
            <v>Dundee City</v>
          </cell>
          <cell r="B573" t="str">
            <v>S12000042</v>
          </cell>
          <cell r="C573">
            <v>29000</v>
          </cell>
          <cell r="D573">
            <v>7.9</v>
          </cell>
          <cell r="E573">
            <v>510</v>
          </cell>
          <cell r="F573">
            <v>6.3</v>
          </cell>
          <cell r="G573">
            <v>605.9</v>
          </cell>
          <cell r="H573">
            <v>5.4</v>
          </cell>
          <cell r="I573">
            <v>288.5</v>
          </cell>
          <cell r="J573">
            <v>4.9000000000000004</v>
          </cell>
          <cell r="K573" t="str">
            <v>&amp;^%</v>
          </cell>
          <cell r="L573" t="str">
            <v>&amp;^%</v>
          </cell>
          <cell r="N573" t="str">
            <v>Dundee City</v>
          </cell>
          <cell r="O573" t="str">
            <v>S12000042</v>
          </cell>
          <cell r="P573">
            <v>53000</v>
          </cell>
          <cell r="Q573">
            <v>5.6</v>
          </cell>
          <cell r="R573">
            <v>37.5</v>
          </cell>
          <cell r="S573">
            <v>0.6</v>
          </cell>
          <cell r="T573">
            <v>38.299999999999997</v>
          </cell>
          <cell r="U573">
            <v>0.7</v>
          </cell>
          <cell r="V573">
            <v>33.700000000000003</v>
          </cell>
          <cell r="W573">
            <v>2.1</v>
          </cell>
          <cell r="X573" t="str">
            <v>&amp;^%</v>
          </cell>
          <cell r="Y573" t="str">
            <v>&amp;^%</v>
          </cell>
          <cell r="AA573" t="str">
            <v>Dundee City</v>
          </cell>
          <cell r="AB573" t="str">
            <v>S12000042</v>
          </cell>
          <cell r="AC573">
            <v>48000</v>
          </cell>
          <cell r="AD573">
            <v>6.5</v>
          </cell>
          <cell r="AE573">
            <v>23584</v>
          </cell>
          <cell r="AF573">
            <v>5.9</v>
          </cell>
          <cell r="AG573">
            <v>28143</v>
          </cell>
          <cell r="AH573">
            <v>4.0999999999999996</v>
          </cell>
          <cell r="AI573">
            <v>14146</v>
          </cell>
          <cell r="AJ573">
            <v>3.9</v>
          </cell>
          <cell r="AK573" t="str">
            <v>&amp;^%</v>
          </cell>
          <cell r="AL573" t="str">
            <v>&amp;^%</v>
          </cell>
          <cell r="AN573" t="str">
            <v>Dundee City</v>
          </cell>
          <cell r="AO573" t="str">
            <v>S12000042</v>
          </cell>
          <cell r="AP573">
            <v>53000</v>
          </cell>
          <cell r="AQ573">
            <v>5.6</v>
          </cell>
          <cell r="AR573">
            <v>12.36</v>
          </cell>
          <cell r="AS573">
            <v>4.8</v>
          </cell>
          <cell r="AT573">
            <v>14.51</v>
          </cell>
          <cell r="AU573">
            <v>3.5</v>
          </cell>
          <cell r="AV573">
            <v>7.35</v>
          </cell>
          <cell r="AW573">
            <v>3.2</v>
          </cell>
          <cell r="AX573" t="str">
            <v>&amp;^%</v>
          </cell>
          <cell r="AY573" t="str">
            <v>&amp;^%</v>
          </cell>
          <cell r="BA573" t="str">
            <v>Dundee City</v>
          </cell>
          <cell r="BB573" t="str">
            <v>S12000042</v>
          </cell>
          <cell r="BC573">
            <v>53000</v>
          </cell>
          <cell r="BD573">
            <v>5.6</v>
          </cell>
          <cell r="BE573">
            <v>483.3</v>
          </cell>
          <cell r="BF573">
            <v>5.3</v>
          </cell>
          <cell r="BG573">
            <v>555.9</v>
          </cell>
          <cell r="BH573">
            <v>3.5</v>
          </cell>
          <cell r="BI573">
            <v>278.3</v>
          </cell>
          <cell r="BJ573">
            <v>4.0999999999999996</v>
          </cell>
          <cell r="BK573" t="str">
            <v>&amp;^%</v>
          </cell>
          <cell r="BL573" t="str">
            <v>&amp;^%</v>
          </cell>
          <cell r="BN573" t="str">
            <v>Dundee City</v>
          </cell>
          <cell r="BO573" t="str">
            <v>S12000042</v>
          </cell>
          <cell r="BP573">
            <v>75000</v>
          </cell>
          <cell r="BQ573">
            <v>4.7</v>
          </cell>
          <cell r="BR573">
            <v>36.299999999999997</v>
          </cell>
          <cell r="BS573">
            <v>0.7</v>
          </cell>
          <cell r="BT573">
            <v>32.799999999999997</v>
          </cell>
          <cell r="BU573">
            <v>1.5</v>
          </cell>
          <cell r="BV573">
            <v>16.100000000000001</v>
          </cell>
          <cell r="BW573">
            <v>9.6</v>
          </cell>
          <cell r="BX573">
            <v>42</v>
          </cell>
          <cell r="BY573">
            <v>6.1</v>
          </cell>
          <cell r="CA573" t="str">
            <v>Dundee City</v>
          </cell>
          <cell r="CB573" t="str">
            <v>S12000042</v>
          </cell>
          <cell r="CC573">
            <v>67000</v>
          </cell>
          <cell r="CD573">
            <v>6.6</v>
          </cell>
          <cell r="CE573">
            <v>19680</v>
          </cell>
          <cell r="CF573">
            <v>6.8</v>
          </cell>
          <cell r="CG573">
            <v>23176</v>
          </cell>
          <cell r="CH573">
            <v>5</v>
          </cell>
          <cell r="CI573">
            <v>7277</v>
          </cell>
          <cell r="CJ573">
            <v>15</v>
          </cell>
          <cell r="CK573" t="str">
            <v>&amp;^%</v>
          </cell>
          <cell r="CL573" t="str">
            <v>&amp;^%</v>
          </cell>
          <cell r="CN573" t="str">
            <v>Dundee City</v>
          </cell>
          <cell r="CO573" t="str">
            <v>S12000042</v>
          </cell>
          <cell r="CP573">
            <v>75000</v>
          </cell>
          <cell r="CQ573">
            <v>4.7</v>
          </cell>
          <cell r="CR573">
            <v>11.2</v>
          </cell>
          <cell r="CS573">
            <v>4.4000000000000004</v>
          </cell>
          <cell r="CT573">
            <v>13.89</v>
          </cell>
          <cell r="CU573">
            <v>3.2</v>
          </cell>
          <cell r="CV573">
            <v>6.51</v>
          </cell>
          <cell r="CW573">
            <v>2.4</v>
          </cell>
          <cell r="CX573" t="str">
            <v>&amp;^%</v>
          </cell>
          <cell r="CY573" t="str">
            <v>&amp;^%</v>
          </cell>
          <cell r="DA573" t="str">
            <v>Dundee City</v>
          </cell>
          <cell r="DB573" t="str">
            <v>S12000042</v>
          </cell>
          <cell r="DC573">
            <v>75000</v>
          </cell>
          <cell r="DD573">
            <v>4.7</v>
          </cell>
          <cell r="DE573">
            <v>388.5</v>
          </cell>
          <cell r="DF573">
            <v>4.3</v>
          </cell>
          <cell r="DG573">
            <v>455.8</v>
          </cell>
          <cell r="DH573">
            <v>3.6</v>
          </cell>
          <cell r="DI573">
            <v>133.19999999999999</v>
          </cell>
          <cell r="DJ573">
            <v>8.8000000000000007</v>
          </cell>
          <cell r="DK573" t="str">
            <v>&amp;^%</v>
          </cell>
          <cell r="DL573" t="str">
            <v>&amp;^%</v>
          </cell>
          <cell r="DN573" t="str">
            <v>Dundee City</v>
          </cell>
          <cell r="DO573" t="str">
            <v>S12000042</v>
          </cell>
          <cell r="DP573">
            <v>25000</v>
          </cell>
          <cell r="DQ573">
            <v>7.9</v>
          </cell>
          <cell r="DR573">
            <v>37</v>
          </cell>
          <cell r="DS573">
            <v>0.8</v>
          </cell>
          <cell r="DT573">
            <v>36.700000000000003</v>
          </cell>
          <cell r="DU573">
            <v>0.8</v>
          </cell>
          <cell r="DV573">
            <v>32.200000000000003</v>
          </cell>
          <cell r="DW573">
            <v>1.7</v>
          </cell>
          <cell r="DX573" t="str">
            <v>&amp;^%</v>
          </cell>
          <cell r="DY573" t="str">
            <v>&amp;^%</v>
          </cell>
          <cell r="EA573" t="str">
            <v>Dundee City</v>
          </cell>
          <cell r="EB573" t="str">
            <v>S12000042</v>
          </cell>
          <cell r="EC573">
            <v>23000</v>
          </cell>
          <cell r="ED573">
            <v>9.1</v>
          </cell>
          <cell r="EE573">
            <v>21559</v>
          </cell>
          <cell r="EF573">
            <v>7.2</v>
          </cell>
          <cell r="EG573">
            <v>24608</v>
          </cell>
          <cell r="EH573">
            <v>4.0999999999999996</v>
          </cell>
          <cell r="EI573">
            <v>13323</v>
          </cell>
          <cell r="EJ573">
            <v>5.9</v>
          </cell>
          <cell r="EK573" t="str">
            <v>&amp;^%</v>
          </cell>
          <cell r="EL573" t="str">
            <v>&amp;^%</v>
          </cell>
          <cell r="EN573" t="str">
            <v>Dundee City</v>
          </cell>
          <cell r="EO573" t="str">
            <v>S12000042</v>
          </cell>
          <cell r="EP573">
            <v>25000</v>
          </cell>
          <cell r="EQ573">
            <v>7.9</v>
          </cell>
          <cell r="ER573">
            <v>11.98</v>
          </cell>
          <cell r="ES573">
            <v>7.6</v>
          </cell>
          <cell r="ET573">
            <v>13.58</v>
          </cell>
          <cell r="EU573">
            <v>3.5</v>
          </cell>
          <cell r="EV573">
            <v>7.5</v>
          </cell>
          <cell r="EW573">
            <v>5.5</v>
          </cell>
          <cell r="EX573" t="str">
            <v>&amp;^%</v>
          </cell>
          <cell r="EY573" t="str">
            <v>&amp;^%</v>
          </cell>
          <cell r="FA573" t="str">
            <v>Dundee City</v>
          </cell>
          <cell r="FB573" t="str">
            <v>S12000042</v>
          </cell>
          <cell r="FC573">
            <v>25000</v>
          </cell>
          <cell r="FD573">
            <v>7.9</v>
          </cell>
          <cell r="FE573">
            <v>442.6</v>
          </cell>
          <cell r="FF573">
            <v>7.4</v>
          </cell>
          <cell r="FG573">
            <v>498.7</v>
          </cell>
          <cell r="FH573">
            <v>3.6</v>
          </cell>
          <cell r="FI573">
            <v>262</v>
          </cell>
          <cell r="FJ573">
            <v>5.3</v>
          </cell>
          <cell r="FK573" t="str">
            <v>&amp;^%</v>
          </cell>
          <cell r="FL573" t="str">
            <v>&amp;^%</v>
          </cell>
          <cell r="FN573" t="str">
            <v>Dundee City</v>
          </cell>
          <cell r="FO573" t="str">
            <v>S12000042</v>
          </cell>
          <cell r="FP573">
            <v>29000</v>
          </cell>
          <cell r="FQ573">
            <v>7.9</v>
          </cell>
          <cell r="FR573">
            <v>37.6</v>
          </cell>
          <cell r="FS573">
            <v>1.7</v>
          </cell>
          <cell r="FT573">
            <v>39.700000000000003</v>
          </cell>
          <cell r="FU573">
            <v>1.1000000000000001</v>
          </cell>
          <cell r="FV573">
            <v>35.799999999999997</v>
          </cell>
          <cell r="FW573">
            <v>0.9</v>
          </cell>
          <cell r="FX573" t="str">
            <v>&amp;^%</v>
          </cell>
          <cell r="FY573" t="str">
            <v>&amp;^%</v>
          </cell>
          <cell r="GA573" t="str">
            <v>Dundee City</v>
          </cell>
          <cell r="GB573" t="str">
            <v>S12000042</v>
          </cell>
          <cell r="GC573">
            <v>25000</v>
          </cell>
          <cell r="GD573">
            <v>9.3000000000000007</v>
          </cell>
          <cell r="GE573">
            <v>26513</v>
          </cell>
          <cell r="GF573">
            <v>8.5</v>
          </cell>
          <cell r="GG573">
            <v>31396</v>
          </cell>
          <cell r="GH573">
            <v>6.3</v>
          </cell>
          <cell r="GI573">
            <v>15657</v>
          </cell>
          <cell r="GJ573">
            <v>5.2</v>
          </cell>
          <cell r="GK573" t="str">
            <v>&amp;^%</v>
          </cell>
          <cell r="GL573" t="str">
            <v>&amp;^%</v>
          </cell>
          <cell r="GN573" t="str">
            <v>Dundee City</v>
          </cell>
          <cell r="GO573" t="str">
            <v>S12000042</v>
          </cell>
          <cell r="GP573">
            <v>29000</v>
          </cell>
          <cell r="GQ573">
            <v>7.9</v>
          </cell>
          <cell r="GR573">
            <v>12.86</v>
          </cell>
          <cell r="GS573">
            <v>6.5</v>
          </cell>
          <cell r="GT573">
            <v>15.26</v>
          </cell>
          <cell r="GU573">
            <v>5.5</v>
          </cell>
          <cell r="GV573">
            <v>7.21</v>
          </cell>
          <cell r="GW573">
            <v>4.8</v>
          </cell>
          <cell r="GX573" t="str">
            <v>&amp;^%</v>
          </cell>
          <cell r="GY573" t="str">
            <v>&amp;^%</v>
          </cell>
        </row>
        <row r="574">
          <cell r="A574" t="str">
            <v>East Ayrshire</v>
          </cell>
          <cell r="B574" t="str">
            <v>S12000008</v>
          </cell>
          <cell r="C574">
            <v>15000</v>
          </cell>
          <cell r="D574">
            <v>10.6</v>
          </cell>
          <cell r="E574">
            <v>486.7</v>
          </cell>
          <cell r="F574">
            <v>7.5</v>
          </cell>
          <cell r="G574">
            <v>530.4</v>
          </cell>
          <cell r="H574">
            <v>4.4000000000000004</v>
          </cell>
          <cell r="I574">
            <v>279.89999999999998</v>
          </cell>
          <cell r="J574">
            <v>6.8</v>
          </cell>
          <cell r="K574" t="str">
            <v>&amp;^%</v>
          </cell>
          <cell r="L574" t="str">
            <v>&amp;^%</v>
          </cell>
          <cell r="N574" t="str">
            <v>East Ayrshire</v>
          </cell>
          <cell r="O574" t="str">
            <v>S12000008</v>
          </cell>
          <cell r="P574">
            <v>27000</v>
          </cell>
          <cell r="Q574">
            <v>7.8</v>
          </cell>
          <cell r="R574">
            <v>37.5</v>
          </cell>
          <cell r="S574">
            <v>1.4</v>
          </cell>
          <cell r="T574">
            <v>39.1</v>
          </cell>
          <cell r="U574">
            <v>1.4</v>
          </cell>
          <cell r="V574">
            <v>31.5</v>
          </cell>
          <cell r="W574">
            <v>2.8</v>
          </cell>
          <cell r="X574" t="str">
            <v>&amp;^%</v>
          </cell>
          <cell r="Y574" t="str">
            <v>&amp;^%</v>
          </cell>
          <cell r="AA574" t="str">
            <v>East Ayrshire</v>
          </cell>
          <cell r="AB574" t="str">
            <v>S12000008</v>
          </cell>
          <cell r="AC574">
            <v>24000</v>
          </cell>
          <cell r="AD574">
            <v>9.1999999999999993</v>
          </cell>
          <cell r="AE574">
            <v>24919</v>
          </cell>
          <cell r="AF574">
            <v>9.8000000000000007</v>
          </cell>
          <cell r="AG574">
            <v>25731</v>
          </cell>
          <cell r="AH574">
            <v>4.2</v>
          </cell>
          <cell r="AI574">
            <v>13018</v>
          </cell>
          <cell r="AJ574">
            <v>8.1</v>
          </cell>
          <cell r="AK574" t="str">
            <v>&amp;^%</v>
          </cell>
          <cell r="AL574" t="str">
            <v>&amp;^%</v>
          </cell>
          <cell r="AN574" t="str">
            <v>East Ayrshire</v>
          </cell>
          <cell r="AO574" t="str">
            <v>S12000008</v>
          </cell>
          <cell r="AP574">
            <v>27000</v>
          </cell>
          <cell r="AQ574">
            <v>7.8</v>
          </cell>
          <cell r="AR574">
            <v>12.26</v>
          </cell>
          <cell r="AS574">
            <v>6.4</v>
          </cell>
          <cell r="AT574">
            <v>13.29</v>
          </cell>
          <cell r="AU574">
            <v>3.3</v>
          </cell>
          <cell r="AV574">
            <v>6.98</v>
          </cell>
          <cell r="AW574">
            <v>5.8</v>
          </cell>
          <cell r="AX574" t="str">
            <v>&amp;^%</v>
          </cell>
          <cell r="AY574" t="str">
            <v>&amp;^%</v>
          </cell>
          <cell r="BA574" t="str">
            <v>East Ayrshire</v>
          </cell>
          <cell r="BB574" t="str">
            <v>S12000008</v>
          </cell>
          <cell r="BC574">
            <v>27000</v>
          </cell>
          <cell r="BD574">
            <v>7.8</v>
          </cell>
          <cell r="BE574">
            <v>489</v>
          </cell>
          <cell r="BF574">
            <v>5.4</v>
          </cell>
          <cell r="BG574">
            <v>519.9</v>
          </cell>
          <cell r="BH574">
            <v>3.3</v>
          </cell>
          <cell r="BI574">
            <v>275.5</v>
          </cell>
          <cell r="BJ574">
            <v>5.9</v>
          </cell>
          <cell r="BK574" t="str">
            <v>&amp;^%</v>
          </cell>
          <cell r="BL574" t="str">
            <v>&amp;^%</v>
          </cell>
          <cell r="BN574" t="str">
            <v>East Ayrshire</v>
          </cell>
          <cell r="BO574" t="str">
            <v>S12000008</v>
          </cell>
          <cell r="BP574">
            <v>40000</v>
          </cell>
          <cell r="BQ574">
            <v>6.4</v>
          </cell>
          <cell r="BR574">
            <v>35</v>
          </cell>
          <cell r="BS574">
            <v>1.8</v>
          </cell>
          <cell r="BT574">
            <v>33</v>
          </cell>
          <cell r="BU574">
            <v>2.2999999999999998</v>
          </cell>
          <cell r="BV574">
            <v>15</v>
          </cell>
          <cell r="BW574">
            <v>11</v>
          </cell>
          <cell r="BX574" t="str">
            <v>&amp;^%</v>
          </cell>
          <cell r="BY574" t="str">
            <v>&amp;^%</v>
          </cell>
          <cell r="CA574" t="str">
            <v>East Ayrshire</v>
          </cell>
          <cell r="CB574" t="str">
            <v>S12000008</v>
          </cell>
          <cell r="CC574">
            <v>35000</v>
          </cell>
          <cell r="CD574">
            <v>7.5</v>
          </cell>
          <cell r="CE574">
            <v>17744</v>
          </cell>
          <cell r="CF574">
            <v>9.5</v>
          </cell>
          <cell r="CG574">
            <v>20942</v>
          </cell>
          <cell r="CH574">
            <v>4.7</v>
          </cell>
          <cell r="CI574">
            <v>6026</v>
          </cell>
          <cell r="CJ574">
            <v>18</v>
          </cell>
          <cell r="CK574" t="str">
            <v>&amp;^%</v>
          </cell>
          <cell r="CL574" t="str">
            <v>&amp;^%</v>
          </cell>
          <cell r="CN574" t="str">
            <v>East Ayrshire</v>
          </cell>
          <cell r="CO574" t="str">
            <v>S12000008</v>
          </cell>
          <cell r="CP574">
            <v>40000</v>
          </cell>
          <cell r="CQ574">
            <v>6.4</v>
          </cell>
          <cell r="CR574">
            <v>10.62</v>
          </cell>
          <cell r="CS574">
            <v>5.9</v>
          </cell>
          <cell r="CT574">
            <v>12.69</v>
          </cell>
          <cell r="CU574">
            <v>3</v>
          </cell>
          <cell r="CV574">
            <v>6.23</v>
          </cell>
          <cell r="CW574">
            <v>1.6</v>
          </cell>
          <cell r="CX574" t="str">
            <v>&amp;^%</v>
          </cell>
          <cell r="CY574" t="str">
            <v>&amp;^%</v>
          </cell>
          <cell r="DA574" t="str">
            <v>East Ayrshire</v>
          </cell>
          <cell r="DB574" t="str">
            <v>S12000008</v>
          </cell>
          <cell r="DC574">
            <v>40000</v>
          </cell>
          <cell r="DD574">
            <v>6.4</v>
          </cell>
          <cell r="DE574">
            <v>382.4</v>
          </cell>
          <cell r="DF574">
            <v>7.3</v>
          </cell>
          <cell r="DG574">
            <v>418.2</v>
          </cell>
          <cell r="DH574">
            <v>3.9</v>
          </cell>
          <cell r="DI574">
            <v>101.3</v>
          </cell>
          <cell r="DJ574">
            <v>15</v>
          </cell>
          <cell r="DK574" t="str">
            <v>&amp;^%</v>
          </cell>
          <cell r="DL574" t="str">
            <v>&amp;^%</v>
          </cell>
          <cell r="DN574" t="str">
            <v>East Ayrshire</v>
          </cell>
          <cell r="DO574" t="str">
            <v>S12000008</v>
          </cell>
          <cell r="DP574">
            <v>12000</v>
          </cell>
          <cell r="DQ574">
            <v>11.6</v>
          </cell>
          <cell r="DR574">
            <v>35.299999999999997</v>
          </cell>
          <cell r="DS574">
            <v>1.8</v>
          </cell>
          <cell r="DT574">
            <v>35.9</v>
          </cell>
          <cell r="DU574">
            <v>1.4</v>
          </cell>
          <cell r="DV574" t="str">
            <v>&amp;^%</v>
          </cell>
          <cell r="DW574" t="str">
            <v>&amp;^%</v>
          </cell>
          <cell r="DX574" t="str">
            <v>&amp;^%</v>
          </cell>
          <cell r="DY574" t="str">
            <v>&amp;^%</v>
          </cell>
          <cell r="EA574" t="str">
            <v>East Ayrshire</v>
          </cell>
          <cell r="EB574" t="str">
            <v>S12000008</v>
          </cell>
          <cell r="EC574">
            <v>11000</v>
          </cell>
          <cell r="ED574">
            <v>13.3</v>
          </cell>
          <cell r="EE574">
            <v>22384</v>
          </cell>
          <cell r="EF574">
            <v>13</v>
          </cell>
          <cell r="EG574">
            <v>24162</v>
          </cell>
          <cell r="EH574">
            <v>6.5</v>
          </cell>
          <cell r="EI574">
            <v>11474</v>
          </cell>
          <cell r="EJ574">
            <v>15</v>
          </cell>
          <cell r="EK574" t="str">
            <v>&amp;^%</v>
          </cell>
          <cell r="EL574" t="str">
            <v>&amp;^%</v>
          </cell>
          <cell r="EN574" t="str">
            <v>East Ayrshire</v>
          </cell>
          <cell r="EO574" t="str">
            <v>S12000008</v>
          </cell>
          <cell r="EP574">
            <v>12000</v>
          </cell>
          <cell r="EQ574">
            <v>11.6</v>
          </cell>
          <cell r="ER574">
            <v>13.08</v>
          </cell>
          <cell r="ES574">
            <v>11</v>
          </cell>
          <cell r="ET574">
            <v>14.08</v>
          </cell>
          <cell r="EU574">
            <v>4.8</v>
          </cell>
          <cell r="EV574">
            <v>7.47</v>
          </cell>
          <cell r="EW574">
            <v>7.3</v>
          </cell>
          <cell r="EX574" t="str">
            <v>&amp;^%</v>
          </cell>
          <cell r="EY574" t="str">
            <v>&amp;^%</v>
          </cell>
          <cell r="FA574" t="str">
            <v>East Ayrshire</v>
          </cell>
          <cell r="FB574" t="str">
            <v>S12000008</v>
          </cell>
          <cell r="FC574">
            <v>12000</v>
          </cell>
          <cell r="FD574">
            <v>11.6</v>
          </cell>
          <cell r="FE574">
            <v>489.8</v>
          </cell>
          <cell r="FF574">
            <v>9.1999999999999993</v>
          </cell>
          <cell r="FG574">
            <v>506.1</v>
          </cell>
          <cell r="FH574">
            <v>5</v>
          </cell>
          <cell r="FI574">
            <v>264.10000000000002</v>
          </cell>
          <cell r="FJ574">
            <v>8.8000000000000007</v>
          </cell>
          <cell r="FK574" t="str">
            <v>&amp;^%</v>
          </cell>
          <cell r="FL574" t="str">
            <v>&amp;^%</v>
          </cell>
          <cell r="FN574" t="str">
            <v>East Ayrshire</v>
          </cell>
          <cell r="FO574" t="str">
            <v>S12000008</v>
          </cell>
          <cell r="FP574">
            <v>15000</v>
          </cell>
          <cell r="FQ574">
            <v>10.6</v>
          </cell>
          <cell r="FR574">
            <v>39.5</v>
          </cell>
          <cell r="FS574">
            <v>2</v>
          </cell>
          <cell r="FT574">
            <v>41.6</v>
          </cell>
          <cell r="FU574">
            <v>1.9</v>
          </cell>
          <cell r="FV574">
            <v>35</v>
          </cell>
          <cell r="FW574">
            <v>0.1</v>
          </cell>
          <cell r="FX574" t="str">
            <v>&amp;^%</v>
          </cell>
          <cell r="FY574" t="str">
            <v>&amp;^%</v>
          </cell>
          <cell r="GA574" t="str">
            <v>East Ayrshire</v>
          </cell>
          <cell r="GB574" t="str">
            <v>S12000008</v>
          </cell>
          <cell r="GC574">
            <v>13000</v>
          </cell>
          <cell r="GD574">
            <v>12.6</v>
          </cell>
          <cell r="GE574">
            <v>26624</v>
          </cell>
          <cell r="GF574">
            <v>13</v>
          </cell>
          <cell r="GG574">
            <v>27025</v>
          </cell>
          <cell r="GH574">
            <v>5.4</v>
          </cell>
          <cell r="GI574">
            <v>14642</v>
          </cell>
          <cell r="GJ574">
            <v>12</v>
          </cell>
          <cell r="GK574" t="str">
            <v>&amp;^%</v>
          </cell>
          <cell r="GL574" t="str">
            <v>&amp;^%</v>
          </cell>
          <cell r="GN574" t="str">
            <v>East Ayrshire</v>
          </cell>
          <cell r="GO574" t="str">
            <v>S12000008</v>
          </cell>
          <cell r="GP574">
            <v>15000</v>
          </cell>
          <cell r="GQ574">
            <v>10.6</v>
          </cell>
          <cell r="GR574">
            <v>12.03</v>
          </cell>
          <cell r="GS574">
            <v>7.5</v>
          </cell>
          <cell r="GT574">
            <v>12.76</v>
          </cell>
          <cell r="GU574">
            <v>4.3</v>
          </cell>
          <cell r="GV574">
            <v>6.92</v>
          </cell>
          <cell r="GW574">
            <v>5.4</v>
          </cell>
          <cell r="GX574" t="str">
            <v>&amp;^%</v>
          </cell>
          <cell r="GY574" t="str">
            <v>&amp;^%</v>
          </cell>
        </row>
        <row r="575">
          <cell r="A575" t="str">
            <v>East Dunbartonshire</v>
          </cell>
          <cell r="B575" t="str">
            <v>S12000009</v>
          </cell>
          <cell r="C575">
            <v>8000</v>
          </cell>
          <cell r="D575">
            <v>15</v>
          </cell>
          <cell r="E575">
            <v>521.4</v>
          </cell>
          <cell r="F575">
            <v>15</v>
          </cell>
          <cell r="G575" t="str">
            <v>&amp;^%</v>
          </cell>
          <cell r="H575" t="str">
            <v>&amp;^%</v>
          </cell>
          <cell r="I575" t="str">
            <v>&amp;^%</v>
          </cell>
          <cell r="J575" t="str">
            <v>&amp;^%</v>
          </cell>
          <cell r="K575" t="str">
            <v>&amp;^%</v>
          </cell>
          <cell r="L575" t="str">
            <v>&amp;^%</v>
          </cell>
          <cell r="N575" t="str">
            <v>East Dunbartonshire</v>
          </cell>
          <cell r="O575" t="str">
            <v>S12000009</v>
          </cell>
          <cell r="P575">
            <v>14000</v>
          </cell>
          <cell r="Q575">
            <v>10.9</v>
          </cell>
          <cell r="R575">
            <v>37.1</v>
          </cell>
          <cell r="S575">
            <v>2.8</v>
          </cell>
          <cell r="T575">
            <v>38.700000000000003</v>
          </cell>
          <cell r="U575">
            <v>1.7</v>
          </cell>
          <cell r="V575">
            <v>34.9</v>
          </cell>
          <cell r="W575">
            <v>2.8</v>
          </cell>
          <cell r="X575" t="str">
            <v>&amp;^%</v>
          </cell>
          <cell r="Y575" t="str">
            <v>&amp;^%</v>
          </cell>
          <cell r="AA575" t="str">
            <v>East Dunbartonshire</v>
          </cell>
          <cell r="AB575" t="str">
            <v>S12000009</v>
          </cell>
          <cell r="AC575">
            <v>13000</v>
          </cell>
          <cell r="AD575">
            <v>12.8</v>
          </cell>
          <cell r="AE575">
            <v>26567</v>
          </cell>
          <cell r="AF575">
            <v>13</v>
          </cell>
          <cell r="AG575" t="str">
            <v>&amp;^%</v>
          </cell>
          <cell r="AH575" t="str">
            <v>&amp;^%</v>
          </cell>
          <cell r="AI575">
            <v>13222</v>
          </cell>
          <cell r="AJ575">
            <v>9.1</v>
          </cell>
          <cell r="AK575" t="str">
            <v>&amp;^%</v>
          </cell>
          <cell r="AL575" t="str">
            <v>&amp;^%</v>
          </cell>
          <cell r="AN575" t="str">
            <v>East Dunbartonshire</v>
          </cell>
          <cell r="AO575" t="str">
            <v>S12000009</v>
          </cell>
          <cell r="AP575">
            <v>14000</v>
          </cell>
          <cell r="AQ575">
            <v>10.9</v>
          </cell>
          <cell r="AR575">
            <v>13</v>
          </cell>
          <cell r="AS575">
            <v>9.5</v>
          </cell>
          <cell r="AT575" t="str">
            <v>&amp;^%</v>
          </cell>
          <cell r="AU575" t="str">
            <v>&amp;^%</v>
          </cell>
          <cell r="AV575">
            <v>6.42</v>
          </cell>
          <cell r="AW575">
            <v>5.4</v>
          </cell>
          <cell r="AX575" t="str">
            <v>&amp;^%</v>
          </cell>
          <cell r="AY575" t="str">
            <v>&amp;^%</v>
          </cell>
          <cell r="BA575" t="str">
            <v>East Dunbartonshire</v>
          </cell>
          <cell r="BB575" t="str">
            <v>S12000009</v>
          </cell>
          <cell r="BC575">
            <v>14000</v>
          </cell>
          <cell r="BD575">
            <v>10.9</v>
          </cell>
          <cell r="BE575">
            <v>488.7</v>
          </cell>
          <cell r="BF575">
            <v>14</v>
          </cell>
          <cell r="BG575" t="str">
            <v>&amp;^%</v>
          </cell>
          <cell r="BH575" t="str">
            <v>&amp;^%</v>
          </cell>
          <cell r="BI575">
            <v>259.10000000000002</v>
          </cell>
          <cell r="BJ575">
            <v>5.3</v>
          </cell>
          <cell r="BK575" t="str">
            <v>&amp;^%</v>
          </cell>
          <cell r="BL575" t="str">
            <v>&amp;^%</v>
          </cell>
          <cell r="BN575" t="str">
            <v>East Dunbartonshire</v>
          </cell>
          <cell r="BO575" t="str">
            <v>S12000009</v>
          </cell>
          <cell r="BP575">
            <v>21000</v>
          </cell>
          <cell r="BQ575">
            <v>8.9</v>
          </cell>
          <cell r="BR575">
            <v>35</v>
          </cell>
          <cell r="BS575">
            <v>1.5</v>
          </cell>
          <cell r="BT575">
            <v>33.200000000000003</v>
          </cell>
          <cell r="BU575">
            <v>2.9</v>
          </cell>
          <cell r="BV575">
            <v>17.5</v>
          </cell>
          <cell r="BW575">
            <v>7.4</v>
          </cell>
          <cell r="BX575" t="str">
            <v>&amp;^%</v>
          </cell>
          <cell r="BY575" t="str">
            <v>&amp;^%</v>
          </cell>
          <cell r="CA575" t="str">
            <v>East Dunbartonshire</v>
          </cell>
          <cell r="CB575" t="str">
            <v>S12000009</v>
          </cell>
          <cell r="CC575">
            <v>19000</v>
          </cell>
          <cell r="CD575">
            <v>10.4</v>
          </cell>
          <cell r="CE575">
            <v>18908</v>
          </cell>
          <cell r="CF575">
            <v>15</v>
          </cell>
          <cell r="CG575" t="str">
            <v>&amp;^%</v>
          </cell>
          <cell r="CH575" t="str">
            <v>&amp;^%</v>
          </cell>
          <cell r="CI575">
            <v>7299</v>
          </cell>
          <cell r="CJ575">
            <v>15</v>
          </cell>
          <cell r="CK575" t="str">
            <v>&amp;^%</v>
          </cell>
          <cell r="CL575" t="str">
            <v>&amp;^%</v>
          </cell>
          <cell r="CN575" t="str">
            <v>East Dunbartonshire</v>
          </cell>
          <cell r="CO575" t="str">
            <v>S12000009</v>
          </cell>
          <cell r="CP575">
            <v>21000</v>
          </cell>
          <cell r="CQ575">
            <v>8.9</v>
          </cell>
          <cell r="CR575">
            <v>11.06</v>
          </cell>
          <cell r="CS575">
            <v>9</v>
          </cell>
          <cell r="CT575" t="str">
            <v>&amp;^%</v>
          </cell>
          <cell r="CU575" t="str">
            <v>&amp;^%</v>
          </cell>
          <cell r="CV575">
            <v>6.38</v>
          </cell>
          <cell r="CW575">
            <v>2.5</v>
          </cell>
          <cell r="CX575" t="str">
            <v>&amp;^%</v>
          </cell>
          <cell r="CY575" t="str">
            <v>&amp;^%</v>
          </cell>
          <cell r="DA575" t="str">
            <v>East Dunbartonshire</v>
          </cell>
          <cell r="DB575" t="str">
            <v>S12000009</v>
          </cell>
          <cell r="DC575">
            <v>21000</v>
          </cell>
          <cell r="DD575">
            <v>8.9</v>
          </cell>
          <cell r="DE575">
            <v>361.9</v>
          </cell>
          <cell r="DF575">
            <v>11</v>
          </cell>
          <cell r="DG575" t="str">
            <v>&amp;^%</v>
          </cell>
          <cell r="DH575" t="str">
            <v>&amp;^%</v>
          </cell>
          <cell r="DI575">
            <v>129.19999999999999</v>
          </cell>
          <cell r="DJ575">
            <v>16</v>
          </cell>
          <cell r="DK575" t="str">
            <v>&amp;^%</v>
          </cell>
          <cell r="DL575" t="str">
            <v>&amp;^%</v>
          </cell>
          <cell r="DN575" t="str">
            <v>East Dunbartonshire</v>
          </cell>
          <cell r="DO575" t="str">
            <v>S12000009</v>
          </cell>
          <cell r="DP575">
            <v>7000</v>
          </cell>
          <cell r="DQ575">
            <v>15.7</v>
          </cell>
          <cell r="DR575">
            <v>35.1</v>
          </cell>
          <cell r="DS575">
            <v>2.6</v>
          </cell>
          <cell r="DT575">
            <v>37.9</v>
          </cell>
          <cell r="DU575">
            <v>2.6</v>
          </cell>
          <cell r="DV575" t="str">
            <v>&amp;^%</v>
          </cell>
          <cell r="DW575" t="str">
            <v>&amp;^%</v>
          </cell>
          <cell r="DX575" t="str">
            <v>&amp;^%</v>
          </cell>
          <cell r="DY575" t="str">
            <v>&amp;^%</v>
          </cell>
          <cell r="EA575" t="str">
            <v>East Dunbartonshire</v>
          </cell>
          <cell r="EB575" t="str">
            <v>S12000009</v>
          </cell>
          <cell r="EC575">
            <v>6000</v>
          </cell>
          <cell r="ED575">
            <v>18.600000000000001</v>
          </cell>
          <cell r="EE575">
            <v>24459</v>
          </cell>
          <cell r="EF575">
            <v>19</v>
          </cell>
          <cell r="EG575">
            <v>26842</v>
          </cell>
          <cell r="EH575">
            <v>9.3000000000000007</v>
          </cell>
          <cell r="EI575" t="str">
            <v>&amp;^%</v>
          </cell>
          <cell r="EJ575" t="str">
            <v>&amp;^%</v>
          </cell>
          <cell r="EK575" t="str">
            <v>&amp;^%</v>
          </cell>
          <cell r="EL575" t="str">
            <v>&amp;^%</v>
          </cell>
          <cell r="EN575" t="str">
            <v>East Dunbartonshire</v>
          </cell>
          <cell r="EO575" t="str">
            <v>S12000009</v>
          </cell>
          <cell r="EP575">
            <v>7000</v>
          </cell>
          <cell r="EQ575">
            <v>15.7</v>
          </cell>
          <cell r="ER575">
            <v>12.52</v>
          </cell>
          <cell r="ES575">
            <v>19</v>
          </cell>
          <cell r="ET575">
            <v>13.83</v>
          </cell>
          <cell r="EU575">
            <v>7.8</v>
          </cell>
          <cell r="EV575" t="str">
            <v>&amp;^%</v>
          </cell>
          <cell r="EW575" t="str">
            <v>&amp;^%</v>
          </cell>
          <cell r="EX575" t="str">
            <v>&amp;^%</v>
          </cell>
          <cell r="EY575" t="str">
            <v>&amp;^%</v>
          </cell>
          <cell r="FA575" t="str">
            <v>East Dunbartonshire</v>
          </cell>
          <cell r="FB575" t="str">
            <v>S12000009</v>
          </cell>
          <cell r="FC575">
            <v>7000</v>
          </cell>
          <cell r="FD575">
            <v>15.7</v>
          </cell>
          <cell r="FE575">
            <v>453.7</v>
          </cell>
          <cell r="FF575">
            <v>20</v>
          </cell>
          <cell r="FG575">
            <v>524.29999999999995</v>
          </cell>
          <cell r="FH575">
            <v>7.6</v>
          </cell>
          <cell r="FI575" t="str">
            <v>&amp;^%</v>
          </cell>
          <cell r="FJ575" t="str">
            <v>&amp;^%</v>
          </cell>
          <cell r="FK575" t="str">
            <v>&amp;^%</v>
          </cell>
          <cell r="FL575" t="str">
            <v>&amp;^%</v>
          </cell>
          <cell r="FN575" t="str">
            <v>East Dunbartonshire</v>
          </cell>
          <cell r="FO575" t="str">
            <v>S12000009</v>
          </cell>
          <cell r="FP575">
            <v>8000</v>
          </cell>
          <cell r="FQ575">
            <v>15</v>
          </cell>
          <cell r="FR575">
            <v>37.5</v>
          </cell>
          <cell r="FS575">
            <v>3.4</v>
          </cell>
          <cell r="FT575">
            <v>39.299999999999997</v>
          </cell>
          <cell r="FU575">
            <v>2.2000000000000002</v>
          </cell>
          <cell r="FV575" t="str">
            <v>&amp;^%</v>
          </cell>
          <cell r="FW575" t="str">
            <v>&amp;^%</v>
          </cell>
          <cell r="FX575" t="str">
            <v>&amp;^%</v>
          </cell>
          <cell r="FY575" t="str">
            <v>&amp;^%</v>
          </cell>
          <cell r="GA575" t="str">
            <v>East Dunbartonshire</v>
          </cell>
          <cell r="GB575" t="str">
            <v>S12000009</v>
          </cell>
          <cell r="GC575">
            <v>7000</v>
          </cell>
          <cell r="GD575">
            <v>17.600000000000001</v>
          </cell>
          <cell r="GE575">
            <v>26925</v>
          </cell>
          <cell r="GF575">
            <v>18</v>
          </cell>
          <cell r="GG575" t="str">
            <v>&amp;^%</v>
          </cell>
          <cell r="GH575" t="str">
            <v>&amp;^%</v>
          </cell>
          <cell r="GI575" t="str">
            <v>&amp;^%</v>
          </cell>
          <cell r="GJ575" t="str">
            <v>&amp;^%</v>
          </cell>
          <cell r="GK575" t="str">
            <v>&amp;^%</v>
          </cell>
          <cell r="GL575" t="str">
            <v>&amp;^%</v>
          </cell>
          <cell r="GN575" t="str">
            <v>East Dunbartonshire</v>
          </cell>
          <cell r="GO575" t="str">
            <v>S12000009</v>
          </cell>
          <cell r="GP575">
            <v>8000</v>
          </cell>
          <cell r="GQ575">
            <v>15</v>
          </cell>
          <cell r="GR575">
            <v>13.82</v>
          </cell>
          <cell r="GS575">
            <v>11</v>
          </cell>
          <cell r="GT575" t="str">
            <v>&amp;^%</v>
          </cell>
          <cell r="GU575" t="str">
            <v>&amp;^%</v>
          </cell>
          <cell r="GV575" t="str">
            <v>&amp;^%</v>
          </cell>
          <cell r="GW575" t="str">
            <v>&amp;^%</v>
          </cell>
          <cell r="GX575" t="str">
            <v>&amp;^%</v>
          </cell>
          <cell r="GY575" t="str">
            <v>&amp;^%</v>
          </cell>
        </row>
        <row r="576">
          <cell r="A576" t="str">
            <v>East Lothian</v>
          </cell>
          <cell r="B576" t="str">
            <v>S12000010</v>
          </cell>
          <cell r="C576">
            <v>12000</v>
          </cell>
          <cell r="D576">
            <v>12.2</v>
          </cell>
          <cell r="E576">
            <v>475.1</v>
          </cell>
          <cell r="F576">
            <v>9.1999999999999993</v>
          </cell>
          <cell r="G576">
            <v>525.5</v>
          </cell>
          <cell r="H576">
            <v>5.6</v>
          </cell>
          <cell r="I576">
            <v>265.39999999999998</v>
          </cell>
          <cell r="J576">
            <v>6.9</v>
          </cell>
          <cell r="K576" t="str">
            <v>&amp;^%</v>
          </cell>
          <cell r="L576" t="str">
            <v>&amp;^%</v>
          </cell>
          <cell r="N576" t="str">
            <v>East Lothian</v>
          </cell>
          <cell r="O576" t="str">
            <v>S12000010</v>
          </cell>
          <cell r="P576">
            <v>19000</v>
          </cell>
          <cell r="Q576">
            <v>9.5</v>
          </cell>
          <cell r="R576">
            <v>38.4</v>
          </cell>
          <cell r="S576">
            <v>1.6</v>
          </cell>
          <cell r="T576">
            <v>39</v>
          </cell>
          <cell r="U576">
            <v>1.3</v>
          </cell>
          <cell r="V576">
            <v>33.799999999999997</v>
          </cell>
          <cell r="W576">
            <v>3.5</v>
          </cell>
          <cell r="X576" t="str">
            <v>&amp;^%</v>
          </cell>
          <cell r="Y576" t="str">
            <v>&amp;^%</v>
          </cell>
          <cell r="AA576" t="str">
            <v>East Lothian</v>
          </cell>
          <cell r="AB576" t="str">
            <v>S12000010</v>
          </cell>
          <cell r="AC576">
            <v>16000</v>
          </cell>
          <cell r="AD576">
            <v>18.5</v>
          </cell>
          <cell r="AE576">
            <v>23981</v>
          </cell>
          <cell r="AF576">
            <v>8.3000000000000007</v>
          </cell>
          <cell r="AG576">
            <v>26446</v>
          </cell>
          <cell r="AH576">
            <v>8</v>
          </cell>
          <cell r="AI576">
            <v>13256</v>
          </cell>
          <cell r="AJ576">
            <v>7.9</v>
          </cell>
          <cell r="AK576" t="str">
            <v>&amp;^%</v>
          </cell>
          <cell r="AL576" t="str">
            <v>&amp;^%</v>
          </cell>
          <cell r="AN576" t="str">
            <v>East Lothian</v>
          </cell>
          <cell r="AO576" t="str">
            <v>S12000010</v>
          </cell>
          <cell r="AP576">
            <v>19000</v>
          </cell>
          <cell r="AQ576">
            <v>9.5</v>
          </cell>
          <cell r="AR576">
            <v>11.51</v>
          </cell>
          <cell r="AS576">
            <v>7.5</v>
          </cell>
          <cell r="AT576">
            <v>13.08</v>
          </cell>
          <cell r="AU576">
            <v>4.4000000000000004</v>
          </cell>
          <cell r="AV576">
            <v>6.57</v>
          </cell>
          <cell r="AW576">
            <v>4.5</v>
          </cell>
          <cell r="AX576" t="str">
            <v>&amp;^%</v>
          </cell>
          <cell r="AY576" t="str">
            <v>&amp;^%</v>
          </cell>
          <cell r="BA576" t="str">
            <v>East Lothian</v>
          </cell>
          <cell r="BB576" t="str">
            <v>S12000010</v>
          </cell>
          <cell r="BC576">
            <v>19000</v>
          </cell>
          <cell r="BD576">
            <v>9.5</v>
          </cell>
          <cell r="BE576">
            <v>472.1</v>
          </cell>
          <cell r="BF576">
            <v>6.9</v>
          </cell>
          <cell r="BG576">
            <v>509.8</v>
          </cell>
          <cell r="BH576">
            <v>4.3</v>
          </cell>
          <cell r="BI576">
            <v>256.7</v>
          </cell>
          <cell r="BJ576">
            <v>5</v>
          </cell>
          <cell r="BK576" t="str">
            <v>&amp;^%</v>
          </cell>
          <cell r="BL576" t="str">
            <v>&amp;^%</v>
          </cell>
          <cell r="BN576" t="str">
            <v>East Lothian</v>
          </cell>
          <cell r="BO576" t="str">
            <v>S12000010</v>
          </cell>
          <cell r="BP576">
            <v>29000</v>
          </cell>
          <cell r="BQ576">
            <v>7.6</v>
          </cell>
          <cell r="BR576">
            <v>35.5</v>
          </cell>
          <cell r="BS576">
            <v>2.2999999999999998</v>
          </cell>
          <cell r="BT576">
            <v>32</v>
          </cell>
          <cell r="BU576">
            <v>2.8</v>
          </cell>
          <cell r="BV576">
            <v>14.5</v>
          </cell>
          <cell r="BW576">
            <v>15</v>
          </cell>
          <cell r="BX576" t="str">
            <v>&amp;^%</v>
          </cell>
          <cell r="BY576" t="str">
            <v>&amp;^%</v>
          </cell>
          <cell r="CA576" t="str">
            <v>East Lothian</v>
          </cell>
          <cell r="CB576" t="str">
            <v>S12000010</v>
          </cell>
          <cell r="CC576">
            <v>25000</v>
          </cell>
          <cell r="CD576">
            <v>13.2</v>
          </cell>
          <cell r="CE576">
            <v>18599</v>
          </cell>
          <cell r="CF576">
            <v>12</v>
          </cell>
          <cell r="CG576">
            <v>20825</v>
          </cell>
          <cell r="CH576">
            <v>9.1</v>
          </cell>
          <cell r="CI576">
            <v>6854</v>
          </cell>
          <cell r="CJ576">
            <v>14</v>
          </cell>
          <cell r="CK576" t="str">
            <v>&amp;^%</v>
          </cell>
          <cell r="CL576" t="str">
            <v>&amp;^%</v>
          </cell>
          <cell r="CN576" t="str">
            <v>East Lothian</v>
          </cell>
          <cell r="CO576" t="str">
            <v>S12000010</v>
          </cell>
          <cell r="CP576">
            <v>29000</v>
          </cell>
          <cell r="CQ576">
            <v>7.6</v>
          </cell>
          <cell r="CR576">
            <v>9.8800000000000008</v>
          </cell>
          <cell r="CS576">
            <v>6.7</v>
          </cell>
          <cell r="CT576">
            <v>12.36</v>
          </cell>
          <cell r="CU576">
            <v>4</v>
          </cell>
          <cell r="CV576">
            <v>6.14</v>
          </cell>
          <cell r="CW576">
            <v>1.7</v>
          </cell>
          <cell r="CX576" t="str">
            <v>&amp;^%</v>
          </cell>
          <cell r="CY576" t="str">
            <v>&amp;^%</v>
          </cell>
          <cell r="DA576" t="str">
            <v>East Lothian</v>
          </cell>
          <cell r="DB576" t="str">
            <v>S12000010</v>
          </cell>
          <cell r="DC576">
            <v>29000</v>
          </cell>
          <cell r="DD576">
            <v>7.6</v>
          </cell>
          <cell r="DE576">
            <v>365.6</v>
          </cell>
          <cell r="DF576">
            <v>8.8000000000000007</v>
          </cell>
          <cell r="DG576">
            <v>395.6</v>
          </cell>
          <cell r="DH576">
            <v>4.9000000000000004</v>
          </cell>
          <cell r="DI576">
            <v>110.7</v>
          </cell>
          <cell r="DJ576">
            <v>15</v>
          </cell>
          <cell r="DK576" t="str">
            <v>&amp;^%</v>
          </cell>
          <cell r="DL576" t="str">
            <v>&amp;^%</v>
          </cell>
          <cell r="DN576" t="str">
            <v>East Lothian</v>
          </cell>
          <cell r="DO576" t="str">
            <v>S12000010</v>
          </cell>
          <cell r="DP576">
            <v>7000</v>
          </cell>
          <cell r="DQ576">
            <v>15</v>
          </cell>
          <cell r="DR576">
            <v>36.200000000000003</v>
          </cell>
          <cell r="DS576">
            <v>2.8</v>
          </cell>
          <cell r="DT576">
            <v>36.700000000000003</v>
          </cell>
          <cell r="DU576">
            <v>1.9</v>
          </cell>
          <cell r="DV576" t="str">
            <v>&amp;^%</v>
          </cell>
          <cell r="DW576" t="str">
            <v>&amp;^%</v>
          </cell>
          <cell r="DX576" t="str">
            <v>&amp;^%</v>
          </cell>
          <cell r="DY576" t="str">
            <v>&amp;^%</v>
          </cell>
          <cell r="EA576" t="str">
            <v>East Lothian</v>
          </cell>
          <cell r="EB576" t="str">
            <v>S12000010</v>
          </cell>
          <cell r="EC576">
            <v>6000</v>
          </cell>
          <cell r="ED576">
            <v>18.2</v>
          </cell>
          <cell r="EE576">
            <v>23787</v>
          </cell>
          <cell r="EF576">
            <v>17</v>
          </cell>
          <cell r="EG576">
            <v>24574</v>
          </cell>
          <cell r="EH576">
            <v>8.4</v>
          </cell>
          <cell r="EI576" t="str">
            <v>&amp;^%</v>
          </cell>
          <cell r="EJ576" t="str">
            <v>&amp;^%</v>
          </cell>
          <cell r="EK576" t="str">
            <v>&amp;^%</v>
          </cell>
          <cell r="EL576" t="str">
            <v>&amp;^%</v>
          </cell>
          <cell r="EN576" t="str">
            <v>East Lothian</v>
          </cell>
          <cell r="EO576" t="str">
            <v>S12000010</v>
          </cell>
          <cell r="EP576">
            <v>7000</v>
          </cell>
          <cell r="EQ576">
            <v>15</v>
          </cell>
          <cell r="ER576">
            <v>11.79</v>
          </cell>
          <cell r="ES576">
            <v>13</v>
          </cell>
          <cell r="ET576">
            <v>13.19</v>
          </cell>
          <cell r="EU576">
            <v>6.5</v>
          </cell>
          <cell r="EV576" t="str">
            <v>&amp;^%</v>
          </cell>
          <cell r="EW576" t="str">
            <v>&amp;^%</v>
          </cell>
          <cell r="EX576" t="str">
            <v>&amp;^%</v>
          </cell>
          <cell r="EY576" t="str">
            <v>&amp;^%</v>
          </cell>
          <cell r="FA576" t="str">
            <v>East Lothian</v>
          </cell>
          <cell r="FB576" t="str">
            <v>S12000010</v>
          </cell>
          <cell r="FC576">
            <v>7000</v>
          </cell>
          <cell r="FD576">
            <v>15</v>
          </cell>
          <cell r="FE576">
            <v>462.8</v>
          </cell>
          <cell r="FF576">
            <v>12</v>
          </cell>
          <cell r="FG576">
            <v>484.3</v>
          </cell>
          <cell r="FH576">
            <v>6.6</v>
          </cell>
          <cell r="FI576" t="str">
            <v>&amp;^%</v>
          </cell>
          <cell r="FJ576" t="str">
            <v>&amp;^%</v>
          </cell>
          <cell r="FK576" t="str">
            <v>&amp;^%</v>
          </cell>
          <cell r="FL576" t="str">
            <v>&amp;^%</v>
          </cell>
          <cell r="FN576" t="str">
            <v>East Lothian</v>
          </cell>
          <cell r="FO576" t="str">
            <v>S12000010</v>
          </cell>
          <cell r="FP576">
            <v>12000</v>
          </cell>
          <cell r="FQ576">
            <v>12.2</v>
          </cell>
          <cell r="FR576">
            <v>39.1</v>
          </cell>
          <cell r="FS576">
            <v>1.7</v>
          </cell>
          <cell r="FT576">
            <v>40.299999999999997</v>
          </cell>
          <cell r="FU576">
            <v>1.6</v>
          </cell>
          <cell r="FV576">
            <v>35</v>
          </cell>
          <cell r="FW576">
            <v>1.5</v>
          </cell>
          <cell r="FX576" t="str">
            <v>&amp;^%</v>
          </cell>
          <cell r="FY576" t="str">
            <v>&amp;^%</v>
          </cell>
          <cell r="GA576" t="str">
            <v>East Lothian</v>
          </cell>
          <cell r="GB576" t="str">
            <v>S12000010</v>
          </cell>
          <cell r="GC576" t="str">
            <v>&amp;^%</v>
          </cell>
          <cell r="GD576" t="str">
            <v>&amp;^%</v>
          </cell>
          <cell r="GE576">
            <v>24170</v>
          </cell>
          <cell r="GF576" t="str">
            <v>&amp;^%</v>
          </cell>
          <cell r="GG576">
            <v>27529</v>
          </cell>
          <cell r="GH576">
            <v>11</v>
          </cell>
          <cell r="GI576" t="str">
            <v>&amp;^%</v>
          </cell>
          <cell r="GJ576" t="str">
            <v>&amp;^%</v>
          </cell>
          <cell r="GK576" t="str">
            <v>&amp;^%</v>
          </cell>
          <cell r="GL576" t="str">
            <v>&amp;^%</v>
          </cell>
          <cell r="GN576" t="str">
            <v>East Lothian</v>
          </cell>
          <cell r="GO576" t="str">
            <v>S12000010</v>
          </cell>
          <cell r="GP576">
            <v>12000</v>
          </cell>
          <cell r="GQ576">
            <v>12.2</v>
          </cell>
          <cell r="GR576">
            <v>10.97</v>
          </cell>
          <cell r="GS576">
            <v>8.9</v>
          </cell>
          <cell r="GT576">
            <v>13.03</v>
          </cell>
          <cell r="GU576">
            <v>5.8</v>
          </cell>
          <cell r="GV576">
            <v>6.54</v>
          </cell>
          <cell r="GW576">
            <v>5.9</v>
          </cell>
          <cell r="GX576" t="str">
            <v>&amp;^%</v>
          </cell>
          <cell r="GY576" t="str">
            <v>&amp;^%</v>
          </cell>
        </row>
        <row r="577">
          <cell r="A577" t="str">
            <v>East Renfrewshire</v>
          </cell>
          <cell r="B577" t="str">
            <v>S12000011</v>
          </cell>
          <cell r="C577">
            <v>5000</v>
          </cell>
          <cell r="D577">
            <v>18.899999999999999</v>
          </cell>
          <cell r="E577">
            <v>394.4</v>
          </cell>
          <cell r="F577">
            <v>13</v>
          </cell>
          <cell r="G577">
            <v>428.4</v>
          </cell>
          <cell r="H577">
            <v>7.2</v>
          </cell>
          <cell r="I577" t="str">
            <v>&amp;^%</v>
          </cell>
          <cell r="J577" t="str">
            <v>&amp;^%</v>
          </cell>
          <cell r="K577" t="str">
            <v>&amp;^%</v>
          </cell>
          <cell r="L577" t="str">
            <v>&amp;^%</v>
          </cell>
          <cell r="N577" t="str">
            <v>East Renfrewshire</v>
          </cell>
          <cell r="O577" t="str">
            <v>S12000011</v>
          </cell>
          <cell r="P577">
            <v>10000</v>
          </cell>
          <cell r="Q577">
            <v>12.8</v>
          </cell>
          <cell r="R577">
            <v>37.5</v>
          </cell>
          <cell r="S577">
            <v>2.5</v>
          </cell>
          <cell r="T577">
            <v>38.799999999999997</v>
          </cell>
          <cell r="U577">
            <v>1.9</v>
          </cell>
          <cell r="V577">
            <v>33.1</v>
          </cell>
          <cell r="W577">
            <v>5.3</v>
          </cell>
          <cell r="X577" t="str">
            <v>&amp;^%</v>
          </cell>
          <cell r="Y577" t="str">
            <v>&amp;^%</v>
          </cell>
          <cell r="AA577" t="str">
            <v>East Renfrewshire</v>
          </cell>
          <cell r="AB577" t="str">
            <v>S12000011</v>
          </cell>
          <cell r="AC577">
            <v>10000</v>
          </cell>
          <cell r="AD577">
            <v>14.7</v>
          </cell>
          <cell r="AE577">
            <v>20988</v>
          </cell>
          <cell r="AF577">
            <v>13</v>
          </cell>
          <cell r="AG577">
            <v>23584</v>
          </cell>
          <cell r="AH577">
            <v>6.7</v>
          </cell>
          <cell r="AI577" t="str">
            <v>&amp;^%</v>
          </cell>
          <cell r="AJ577" t="str">
            <v>&amp;^%</v>
          </cell>
          <cell r="AK577" t="str">
            <v>&amp;^%</v>
          </cell>
          <cell r="AL577" t="str">
            <v>&amp;^%</v>
          </cell>
          <cell r="AN577" t="str">
            <v>East Renfrewshire</v>
          </cell>
          <cell r="AO577" t="str">
            <v>S12000011</v>
          </cell>
          <cell r="AP577">
            <v>10000</v>
          </cell>
          <cell r="AQ577">
            <v>12.8</v>
          </cell>
          <cell r="AR577">
            <v>9.7200000000000006</v>
          </cell>
          <cell r="AS577">
            <v>12</v>
          </cell>
          <cell r="AT577">
            <v>11.83</v>
          </cell>
          <cell r="AU577">
            <v>6.4</v>
          </cell>
          <cell r="AV577">
            <v>6.31</v>
          </cell>
          <cell r="AW577">
            <v>2.8</v>
          </cell>
          <cell r="AX577" t="str">
            <v>&amp;^%</v>
          </cell>
          <cell r="AY577" t="str">
            <v>&amp;^%</v>
          </cell>
          <cell r="BA577" t="str">
            <v>East Renfrewshire</v>
          </cell>
          <cell r="BB577" t="str">
            <v>S12000011</v>
          </cell>
          <cell r="BC577">
            <v>10000</v>
          </cell>
          <cell r="BD577">
            <v>12.8</v>
          </cell>
          <cell r="BE577">
            <v>398.6</v>
          </cell>
          <cell r="BF577">
            <v>12</v>
          </cell>
          <cell r="BG577">
            <v>459.1</v>
          </cell>
          <cell r="BH577">
            <v>6.1</v>
          </cell>
          <cell r="BI577">
            <v>248.2</v>
          </cell>
          <cell r="BJ577">
            <v>6.1</v>
          </cell>
          <cell r="BK577" t="str">
            <v>&amp;^%</v>
          </cell>
          <cell r="BL577" t="str">
            <v>&amp;^%</v>
          </cell>
          <cell r="BN577" t="str">
            <v>East Renfrewshire</v>
          </cell>
          <cell r="BO577" t="str">
            <v>S12000011</v>
          </cell>
          <cell r="BP577">
            <v>15000</v>
          </cell>
          <cell r="BQ577">
            <v>10.5</v>
          </cell>
          <cell r="BR577">
            <v>35</v>
          </cell>
          <cell r="BS577">
            <v>4.3</v>
          </cell>
          <cell r="BT577">
            <v>31.9</v>
          </cell>
          <cell r="BU577">
            <v>4</v>
          </cell>
          <cell r="BV577" t="str">
            <v>&amp;^%</v>
          </cell>
          <cell r="BW577" t="str">
            <v>&amp;^%</v>
          </cell>
          <cell r="BX577" t="str">
            <v>&amp;^%</v>
          </cell>
          <cell r="BY577" t="str">
            <v>&amp;^%</v>
          </cell>
          <cell r="CA577" t="str">
            <v>East Renfrewshire</v>
          </cell>
          <cell r="CB577" t="str">
            <v>S12000011</v>
          </cell>
          <cell r="CC577">
            <v>13000</v>
          </cell>
          <cell r="CD577">
            <v>12.3</v>
          </cell>
          <cell r="CE577">
            <v>16437</v>
          </cell>
          <cell r="CF577">
            <v>14</v>
          </cell>
          <cell r="CG577">
            <v>20122</v>
          </cell>
          <cell r="CH577">
            <v>6.9</v>
          </cell>
          <cell r="CI577">
            <v>8148</v>
          </cell>
          <cell r="CJ577">
            <v>19</v>
          </cell>
          <cell r="CK577" t="str">
            <v>&amp;^%</v>
          </cell>
          <cell r="CL577" t="str">
            <v>&amp;^%</v>
          </cell>
          <cell r="CN577" t="str">
            <v>East Renfrewshire</v>
          </cell>
          <cell r="CO577" t="str">
            <v>S12000011</v>
          </cell>
          <cell r="CP577">
            <v>15000</v>
          </cell>
          <cell r="CQ577">
            <v>10.5</v>
          </cell>
          <cell r="CR577">
            <v>9.6199999999999992</v>
          </cell>
          <cell r="CS577">
            <v>12</v>
          </cell>
          <cell r="CT577">
            <v>11.78</v>
          </cell>
          <cell r="CU577">
            <v>5.5</v>
          </cell>
          <cell r="CV577">
            <v>6.31</v>
          </cell>
          <cell r="CW577">
            <v>2.5</v>
          </cell>
          <cell r="CX577" t="str">
            <v>&amp;^%</v>
          </cell>
          <cell r="CY577" t="str">
            <v>&amp;^%</v>
          </cell>
          <cell r="DA577" t="str">
            <v>East Renfrewshire</v>
          </cell>
          <cell r="DB577" t="str">
            <v>S12000011</v>
          </cell>
          <cell r="DC577">
            <v>15000</v>
          </cell>
          <cell r="DD577">
            <v>10.5</v>
          </cell>
          <cell r="DE577">
            <v>306.60000000000002</v>
          </cell>
          <cell r="DF577">
            <v>11</v>
          </cell>
          <cell r="DG577">
            <v>376.4</v>
          </cell>
          <cell r="DH577">
            <v>6.2</v>
          </cell>
          <cell r="DI577">
            <v>131</v>
          </cell>
          <cell r="DJ577">
            <v>15</v>
          </cell>
          <cell r="DK577" t="str">
            <v>&amp;^%</v>
          </cell>
          <cell r="DL577" t="str">
            <v>&amp;^%</v>
          </cell>
          <cell r="DN577" t="str">
            <v>East Renfrewshire</v>
          </cell>
          <cell r="DO577" t="str">
            <v>S12000011</v>
          </cell>
          <cell r="DP577">
            <v>5000</v>
          </cell>
          <cell r="DQ577">
            <v>17.5</v>
          </cell>
          <cell r="DR577">
            <v>35</v>
          </cell>
          <cell r="DS577">
            <v>1.8</v>
          </cell>
          <cell r="DT577">
            <v>36.200000000000003</v>
          </cell>
          <cell r="DU577">
            <v>2.2000000000000002</v>
          </cell>
          <cell r="DV577" t="str">
            <v>&amp;^%</v>
          </cell>
          <cell r="DW577" t="str">
            <v>&amp;^%</v>
          </cell>
          <cell r="DX577" t="str">
            <v>&amp;^%</v>
          </cell>
          <cell r="DY577" t="str">
            <v>&amp;^%</v>
          </cell>
          <cell r="EA577" t="str">
            <v>East Renfrewshire</v>
          </cell>
          <cell r="EB577" t="str">
            <v>S12000011</v>
          </cell>
          <cell r="EC577">
            <v>5000</v>
          </cell>
          <cell r="ED577">
            <v>20</v>
          </cell>
          <cell r="EE577" t="str">
            <v>&amp;^%</v>
          </cell>
          <cell r="EF577" t="str">
            <v>&amp;^%</v>
          </cell>
          <cell r="EG577">
            <v>24521</v>
          </cell>
          <cell r="EH577">
            <v>11</v>
          </cell>
          <cell r="EI577" t="str">
            <v>&amp;^%</v>
          </cell>
          <cell r="EJ577" t="str">
            <v>&amp;^%</v>
          </cell>
          <cell r="EK577" t="str">
            <v>&amp;^%</v>
          </cell>
          <cell r="EL577" t="str">
            <v>&amp;^%</v>
          </cell>
          <cell r="EN577" t="str">
            <v>East Renfrewshire</v>
          </cell>
          <cell r="EO577" t="str">
            <v>S12000011</v>
          </cell>
          <cell r="EP577">
            <v>5000</v>
          </cell>
          <cell r="EQ577">
            <v>17.5</v>
          </cell>
          <cell r="ER577" t="str">
            <v>&amp;^%</v>
          </cell>
          <cell r="ES577" t="str">
            <v>&amp;^%</v>
          </cell>
          <cell r="ET577">
            <v>13.48</v>
          </cell>
          <cell r="EU577">
            <v>9.1999999999999993</v>
          </cell>
          <cell r="EV577" t="str">
            <v>&amp;^%</v>
          </cell>
          <cell r="EW577" t="str">
            <v>&amp;^%</v>
          </cell>
          <cell r="EX577" t="str">
            <v>&amp;^%</v>
          </cell>
          <cell r="EY577" t="str">
            <v>&amp;^%</v>
          </cell>
          <cell r="FA577" t="str">
            <v>East Renfrewshire</v>
          </cell>
          <cell r="FB577" t="str">
            <v>S12000011</v>
          </cell>
          <cell r="FC577">
            <v>5000</v>
          </cell>
          <cell r="FD577">
            <v>17.5</v>
          </cell>
          <cell r="FE577" t="str">
            <v>&amp;^%</v>
          </cell>
          <cell r="FF577" t="str">
            <v>&amp;^%</v>
          </cell>
          <cell r="FG577">
            <v>487.7</v>
          </cell>
          <cell r="FH577">
            <v>9.1999999999999993</v>
          </cell>
          <cell r="FI577" t="str">
            <v>&amp;^%</v>
          </cell>
          <cell r="FJ577" t="str">
            <v>&amp;^%</v>
          </cell>
          <cell r="FK577" t="str">
            <v>&amp;^%</v>
          </cell>
          <cell r="FL577" t="str">
            <v>&amp;^%</v>
          </cell>
          <cell r="FN577" t="str">
            <v>East Renfrewshire</v>
          </cell>
          <cell r="FO577" t="str">
            <v>S12000011</v>
          </cell>
          <cell r="FP577">
            <v>5000</v>
          </cell>
          <cell r="FQ577">
            <v>18.899999999999999</v>
          </cell>
          <cell r="FR577">
            <v>40</v>
          </cell>
          <cell r="FS577">
            <v>2.7</v>
          </cell>
          <cell r="FT577">
            <v>41.6</v>
          </cell>
          <cell r="FU577">
            <v>2.5</v>
          </cell>
          <cell r="FV577" t="str">
            <v>&amp;^%</v>
          </cell>
          <cell r="FW577" t="str">
            <v>&amp;^%</v>
          </cell>
          <cell r="FX577" t="str">
            <v>&amp;^%</v>
          </cell>
          <cell r="FY577" t="str">
            <v>&amp;^%</v>
          </cell>
          <cell r="GA577" t="str">
            <v>East Renfrewshire</v>
          </cell>
          <cell r="GB577" t="str">
            <v>S12000011</v>
          </cell>
          <cell r="GC577" t="str">
            <v>&amp;^%</v>
          </cell>
          <cell r="GD577" t="str">
            <v>&amp;^%</v>
          </cell>
          <cell r="GE577">
            <v>21463</v>
          </cell>
          <cell r="GF577">
            <v>14</v>
          </cell>
          <cell r="GG577">
            <v>22605</v>
          </cell>
          <cell r="GH577">
            <v>7.2</v>
          </cell>
          <cell r="GI577" t="str">
            <v>&amp;^%</v>
          </cell>
          <cell r="GJ577" t="str">
            <v>&amp;^%</v>
          </cell>
          <cell r="GK577" t="str">
            <v>&amp;^%</v>
          </cell>
          <cell r="GL577" t="str">
            <v>&amp;^%</v>
          </cell>
          <cell r="GN577" t="str">
            <v>East Renfrewshire</v>
          </cell>
          <cell r="GO577" t="str">
            <v>S12000011</v>
          </cell>
          <cell r="GP577">
            <v>5000</v>
          </cell>
          <cell r="GQ577">
            <v>18.899999999999999</v>
          </cell>
          <cell r="GR577">
            <v>9.3000000000000007</v>
          </cell>
          <cell r="GS577">
            <v>12</v>
          </cell>
          <cell r="GT577">
            <v>10.29</v>
          </cell>
          <cell r="GU577">
            <v>7.7</v>
          </cell>
          <cell r="GV577" t="str">
            <v>&amp;^%</v>
          </cell>
          <cell r="GW577" t="str">
            <v>&amp;^%</v>
          </cell>
          <cell r="GX577" t="str">
            <v>&amp;^%</v>
          </cell>
          <cell r="GY577" t="str">
            <v>&amp;^%</v>
          </cell>
        </row>
        <row r="578">
          <cell r="A578" t="str">
            <v>Edinburgh, City of</v>
          </cell>
          <cell r="B578" t="str">
            <v>S12000036</v>
          </cell>
          <cell r="C578">
            <v>125000</v>
          </cell>
          <cell r="D578">
            <v>3.7</v>
          </cell>
          <cell r="E578">
            <v>574.6</v>
          </cell>
          <cell r="F578">
            <v>3.3</v>
          </cell>
          <cell r="G578">
            <v>715.8</v>
          </cell>
          <cell r="H578">
            <v>2.5</v>
          </cell>
          <cell r="I578">
            <v>301.39999999999998</v>
          </cell>
          <cell r="J578">
            <v>2.2000000000000002</v>
          </cell>
          <cell r="K578">
            <v>1311</v>
          </cell>
          <cell r="L578">
            <v>17</v>
          </cell>
          <cell r="N578" t="str">
            <v>Edinburgh, City of</v>
          </cell>
          <cell r="O578" t="str">
            <v>S12000036</v>
          </cell>
          <cell r="P578">
            <v>208000</v>
          </cell>
          <cell r="Q578">
            <v>2.8</v>
          </cell>
          <cell r="R578">
            <v>37.5</v>
          </cell>
          <cell r="S578">
            <v>0</v>
          </cell>
          <cell r="T578">
            <v>37.9</v>
          </cell>
          <cell r="U578">
            <v>0.3</v>
          </cell>
          <cell r="V578">
            <v>35</v>
          </cell>
          <cell r="W578">
            <v>0</v>
          </cell>
          <cell r="X578">
            <v>42.3</v>
          </cell>
          <cell r="Y578">
            <v>3.8</v>
          </cell>
          <cell r="AA578" t="str">
            <v>Edinburgh, City of</v>
          </cell>
          <cell r="AB578" t="str">
            <v>S12000036</v>
          </cell>
          <cell r="AC578">
            <v>179000</v>
          </cell>
          <cell r="AD578">
            <v>3.8</v>
          </cell>
          <cell r="AE578">
            <v>28297</v>
          </cell>
          <cell r="AF578">
            <v>3.9</v>
          </cell>
          <cell r="AG578">
            <v>35393</v>
          </cell>
          <cell r="AH578">
            <v>3</v>
          </cell>
          <cell r="AI578">
            <v>15293</v>
          </cell>
          <cell r="AJ578">
            <v>5.3</v>
          </cell>
          <cell r="AK578" t="str">
            <v>&amp;^%</v>
          </cell>
          <cell r="AL578" t="str">
            <v>&amp;^%</v>
          </cell>
          <cell r="AN578" t="str">
            <v>Edinburgh, City of</v>
          </cell>
          <cell r="AO578" t="str">
            <v>S12000036</v>
          </cell>
          <cell r="AP578">
            <v>208000</v>
          </cell>
          <cell r="AQ578">
            <v>2.8</v>
          </cell>
          <cell r="AR578">
            <v>14.17</v>
          </cell>
          <cell r="AS578">
            <v>3.1</v>
          </cell>
          <cell r="AT578">
            <v>17.23</v>
          </cell>
          <cell r="AU578">
            <v>1.9</v>
          </cell>
          <cell r="AV578">
            <v>7.57</v>
          </cell>
          <cell r="AW578">
            <v>1.6</v>
          </cell>
          <cell r="AX578">
            <v>30.68</v>
          </cell>
          <cell r="AY578">
            <v>14</v>
          </cell>
          <cell r="BA578" t="str">
            <v>Edinburgh, City of</v>
          </cell>
          <cell r="BB578" t="str">
            <v>S12000036</v>
          </cell>
          <cell r="BC578">
            <v>208000</v>
          </cell>
          <cell r="BD578">
            <v>2.8</v>
          </cell>
          <cell r="BE578">
            <v>536.79999999999995</v>
          </cell>
          <cell r="BF578">
            <v>2.5</v>
          </cell>
          <cell r="BG578">
            <v>653.6</v>
          </cell>
          <cell r="BH578">
            <v>1.9</v>
          </cell>
          <cell r="BI578">
            <v>291.8</v>
          </cell>
          <cell r="BJ578">
            <v>1.5</v>
          </cell>
          <cell r="BK578">
            <v>1149.8</v>
          </cell>
          <cell r="BL578">
            <v>13</v>
          </cell>
          <cell r="BN578" t="str">
            <v>Edinburgh, City of</v>
          </cell>
          <cell r="BO578" t="str">
            <v>S12000036</v>
          </cell>
          <cell r="BP578">
            <v>273000</v>
          </cell>
          <cell r="BQ578">
            <v>2.4</v>
          </cell>
          <cell r="BR578">
            <v>35</v>
          </cell>
          <cell r="BS578">
            <v>0.9</v>
          </cell>
          <cell r="BT578">
            <v>33.1</v>
          </cell>
          <cell r="BU578">
            <v>0.8</v>
          </cell>
          <cell r="BV578">
            <v>16.399999999999999</v>
          </cell>
          <cell r="BW578">
            <v>4.8</v>
          </cell>
          <cell r="BX578">
            <v>41.4</v>
          </cell>
          <cell r="BY578">
            <v>2.5</v>
          </cell>
          <cell r="CA578" t="str">
            <v>Edinburgh, City of</v>
          </cell>
          <cell r="CB578" t="str">
            <v>S12000036</v>
          </cell>
          <cell r="CC578">
            <v>230000</v>
          </cell>
          <cell r="CD578">
            <v>3.4</v>
          </cell>
          <cell r="CE578">
            <v>24628</v>
          </cell>
          <cell r="CF578">
            <v>3.8</v>
          </cell>
          <cell r="CG578">
            <v>30234</v>
          </cell>
          <cell r="CH578">
            <v>2.9</v>
          </cell>
          <cell r="CI578">
            <v>8243</v>
          </cell>
          <cell r="CJ578">
            <v>12</v>
          </cell>
          <cell r="CK578">
            <v>55445</v>
          </cell>
          <cell r="CL578">
            <v>19</v>
          </cell>
          <cell r="CN578" t="str">
            <v>Edinburgh, City of</v>
          </cell>
          <cell r="CO578" t="str">
            <v>S12000036</v>
          </cell>
          <cell r="CP578">
            <v>273000</v>
          </cell>
          <cell r="CQ578">
            <v>2.4</v>
          </cell>
          <cell r="CR578">
            <v>13.12</v>
          </cell>
          <cell r="CS578">
            <v>2.4</v>
          </cell>
          <cell r="CT578">
            <v>16.54</v>
          </cell>
          <cell r="CU578">
            <v>1.8</v>
          </cell>
          <cell r="CV578">
            <v>6.85</v>
          </cell>
          <cell r="CW578">
            <v>1.5</v>
          </cell>
          <cell r="CX578">
            <v>28.4</v>
          </cell>
          <cell r="CY578">
            <v>11</v>
          </cell>
          <cell r="DA578" t="str">
            <v>Edinburgh, City of</v>
          </cell>
          <cell r="DB578" t="str">
            <v>S12000036</v>
          </cell>
          <cell r="DC578">
            <v>273000</v>
          </cell>
          <cell r="DD578">
            <v>2.4</v>
          </cell>
          <cell r="DE578">
            <v>448.8</v>
          </cell>
          <cell r="DF578">
            <v>2.9</v>
          </cell>
          <cell r="DG578">
            <v>547.5</v>
          </cell>
          <cell r="DH578">
            <v>1.9</v>
          </cell>
          <cell r="DI578">
            <v>146</v>
          </cell>
          <cell r="DJ578">
            <v>5.9</v>
          </cell>
          <cell r="DK578">
            <v>1015.2</v>
          </cell>
          <cell r="DL578">
            <v>11</v>
          </cell>
          <cell r="DN578" t="str">
            <v>Edinburgh, City of</v>
          </cell>
          <cell r="DO578" t="str">
            <v>S12000036</v>
          </cell>
          <cell r="DP578">
            <v>83000</v>
          </cell>
          <cell r="DQ578">
            <v>4.3</v>
          </cell>
          <cell r="DR578">
            <v>36.4</v>
          </cell>
          <cell r="DS578">
            <v>1.2</v>
          </cell>
          <cell r="DT578">
            <v>36.9</v>
          </cell>
          <cell r="DU578">
            <v>0.5</v>
          </cell>
          <cell r="DV578">
            <v>33.9</v>
          </cell>
          <cell r="DW578">
            <v>1.6</v>
          </cell>
          <cell r="DX578">
            <v>40</v>
          </cell>
          <cell r="DY578">
            <v>3.9</v>
          </cell>
          <cell r="EA578" t="str">
            <v>Edinburgh, City of</v>
          </cell>
          <cell r="EB578" t="str">
            <v>S12000036</v>
          </cell>
          <cell r="EC578">
            <v>70000</v>
          </cell>
          <cell r="ED578">
            <v>5.9</v>
          </cell>
          <cell r="EE578">
            <v>26130</v>
          </cell>
          <cell r="EF578">
            <v>6.1</v>
          </cell>
          <cell r="EG578">
            <v>29356</v>
          </cell>
          <cell r="EH578">
            <v>3.5</v>
          </cell>
          <cell r="EI578">
            <v>14215</v>
          </cell>
          <cell r="EJ578">
            <v>9</v>
          </cell>
          <cell r="EK578" t="str">
            <v>&amp;^%</v>
          </cell>
          <cell r="EL578" t="str">
            <v>&amp;^%</v>
          </cell>
          <cell r="EN578" t="str">
            <v>Edinburgh, City of</v>
          </cell>
          <cell r="EO578" t="str">
            <v>S12000036</v>
          </cell>
          <cell r="EP578">
            <v>83000</v>
          </cell>
          <cell r="EQ578">
            <v>4.3</v>
          </cell>
          <cell r="ER578">
            <v>13.41</v>
          </cell>
          <cell r="ES578">
            <v>3.9</v>
          </cell>
          <cell r="ET578">
            <v>15.19</v>
          </cell>
          <cell r="EU578">
            <v>2.2999999999999998</v>
          </cell>
          <cell r="EV578">
            <v>7.3</v>
          </cell>
          <cell r="EW578">
            <v>3.2</v>
          </cell>
          <cell r="EX578" t="str">
            <v>&amp;^%</v>
          </cell>
          <cell r="EY578" t="str">
            <v>&amp;^%</v>
          </cell>
          <cell r="FA578" t="str">
            <v>Edinburgh, City of</v>
          </cell>
          <cell r="FB578" t="str">
            <v>S12000036</v>
          </cell>
          <cell r="FC578">
            <v>83000</v>
          </cell>
          <cell r="FD578">
            <v>4.3</v>
          </cell>
          <cell r="FE578">
            <v>496.6</v>
          </cell>
          <cell r="FF578">
            <v>3.5</v>
          </cell>
          <cell r="FG578">
            <v>560.6</v>
          </cell>
          <cell r="FH578">
            <v>2.2999999999999998</v>
          </cell>
          <cell r="FI578">
            <v>275.2</v>
          </cell>
          <cell r="FJ578">
            <v>2.9</v>
          </cell>
          <cell r="FK578" t="str">
            <v>&amp;^%</v>
          </cell>
          <cell r="FL578" t="str">
            <v>&amp;^%</v>
          </cell>
          <cell r="FN578" t="str">
            <v>Edinburgh, City of</v>
          </cell>
          <cell r="FO578" t="str">
            <v>S12000036</v>
          </cell>
          <cell r="FP578">
            <v>125000</v>
          </cell>
          <cell r="FQ578">
            <v>3.7</v>
          </cell>
          <cell r="FR578">
            <v>37.5</v>
          </cell>
          <cell r="FS578">
            <v>0</v>
          </cell>
          <cell r="FT578">
            <v>38.6</v>
          </cell>
          <cell r="FU578">
            <v>0.4</v>
          </cell>
          <cell r="FV578">
            <v>35</v>
          </cell>
          <cell r="FW578">
            <v>0</v>
          </cell>
          <cell r="FX578">
            <v>43.6</v>
          </cell>
          <cell r="FY578">
            <v>5.3</v>
          </cell>
          <cell r="GA578" t="str">
            <v>Edinburgh, City of</v>
          </cell>
          <cell r="GB578" t="str">
            <v>S12000036</v>
          </cell>
          <cell r="GC578">
            <v>109000</v>
          </cell>
          <cell r="GD578">
            <v>5.0999999999999996</v>
          </cell>
          <cell r="GE578">
            <v>29912</v>
          </cell>
          <cell r="GF578">
            <v>5.4</v>
          </cell>
          <cell r="GG578">
            <v>39246</v>
          </cell>
          <cell r="GH578">
            <v>4.0999999999999996</v>
          </cell>
          <cell r="GI578">
            <v>16182</v>
          </cell>
          <cell r="GJ578">
            <v>6.7</v>
          </cell>
          <cell r="GK578" t="str">
            <v>&amp;^%</v>
          </cell>
          <cell r="GL578" t="str">
            <v>&amp;^%</v>
          </cell>
          <cell r="GN578" t="str">
            <v>Edinburgh, City of</v>
          </cell>
          <cell r="GO578" t="str">
            <v>S12000036</v>
          </cell>
          <cell r="GP578">
            <v>125000</v>
          </cell>
          <cell r="GQ578">
            <v>3.7</v>
          </cell>
          <cell r="GR578">
            <v>14.76</v>
          </cell>
          <cell r="GS578">
            <v>4.5999999999999996</v>
          </cell>
          <cell r="GT578">
            <v>18.54</v>
          </cell>
          <cell r="GU578">
            <v>2.6</v>
          </cell>
          <cell r="GV578">
            <v>7.67</v>
          </cell>
          <cell r="GW578">
            <v>1.7</v>
          </cell>
          <cell r="GX578">
            <v>35.369999999999997</v>
          </cell>
          <cell r="GY578">
            <v>17</v>
          </cell>
        </row>
        <row r="579">
          <cell r="A579" t="str">
            <v>Eilean Siar</v>
          </cell>
          <cell r="B579" t="str">
            <v>S12000013</v>
          </cell>
          <cell r="C579" t="str">
            <v>&amp;^%</v>
          </cell>
          <cell r="D579" t="str">
            <v>&amp;^%</v>
          </cell>
          <cell r="E579">
            <v>448.1</v>
          </cell>
          <cell r="F579">
            <v>16</v>
          </cell>
          <cell r="G579">
            <v>571.20000000000005</v>
          </cell>
          <cell r="H579">
            <v>12</v>
          </cell>
          <cell r="I579" t="str">
            <v>&amp;^%</v>
          </cell>
          <cell r="J579" t="str">
            <v>&amp;^%</v>
          </cell>
          <cell r="K579" t="str">
            <v>&amp;^%</v>
          </cell>
          <cell r="L579" t="str">
            <v>&amp;^%</v>
          </cell>
          <cell r="N579" t="str">
            <v>Eilean Siar</v>
          </cell>
          <cell r="O579" t="str">
            <v>S12000013</v>
          </cell>
          <cell r="P579">
            <v>6000</v>
          </cell>
          <cell r="Q579">
            <v>17.2</v>
          </cell>
          <cell r="R579">
            <v>37.5</v>
          </cell>
          <cell r="S579">
            <v>2.2000000000000002</v>
          </cell>
          <cell r="T579">
            <v>38</v>
          </cell>
          <cell r="U579">
            <v>1.8</v>
          </cell>
          <cell r="V579" t="str">
            <v>&amp;^%</v>
          </cell>
          <cell r="W579" t="str">
            <v>&amp;^%</v>
          </cell>
          <cell r="X579" t="str">
            <v>&amp;^%</v>
          </cell>
          <cell r="Y579" t="str">
            <v>&amp;^%</v>
          </cell>
          <cell r="AA579" t="str">
            <v>Eilean Siar</v>
          </cell>
          <cell r="AB579" t="str">
            <v>S12000013</v>
          </cell>
          <cell r="AC579" t="str">
            <v>&amp;^%</v>
          </cell>
          <cell r="AD579" t="str">
            <v>&amp;^%</v>
          </cell>
          <cell r="AE579">
            <v>25417</v>
          </cell>
          <cell r="AF579">
            <v>14</v>
          </cell>
          <cell r="AG579">
            <v>28612</v>
          </cell>
          <cell r="AH579">
            <v>10</v>
          </cell>
          <cell r="AI579" t="str">
            <v>&amp;^%</v>
          </cell>
          <cell r="AJ579" t="str">
            <v>&amp;^%</v>
          </cell>
          <cell r="AK579" t="str">
            <v>&amp;^%</v>
          </cell>
          <cell r="AL579" t="str">
            <v>&amp;^%</v>
          </cell>
          <cell r="AN579" t="str">
            <v>Eilean Siar</v>
          </cell>
          <cell r="AO579" t="str">
            <v>S12000013</v>
          </cell>
          <cell r="AP579">
            <v>6000</v>
          </cell>
          <cell r="AQ579">
            <v>17.2</v>
          </cell>
          <cell r="AR579">
            <v>11.45</v>
          </cell>
          <cell r="AS579">
            <v>14</v>
          </cell>
          <cell r="AT579">
            <v>14.16</v>
          </cell>
          <cell r="AU579">
            <v>9.4</v>
          </cell>
          <cell r="AV579" t="str">
            <v>&amp;^%</v>
          </cell>
          <cell r="AW579" t="str">
            <v>&amp;^%</v>
          </cell>
          <cell r="AX579" t="str">
            <v>&amp;^%</v>
          </cell>
          <cell r="AY579" t="str">
            <v>&amp;^%</v>
          </cell>
          <cell r="BA579" t="str">
            <v>Eilean Siar</v>
          </cell>
          <cell r="BB579" t="str">
            <v>S12000013</v>
          </cell>
          <cell r="BC579">
            <v>6000</v>
          </cell>
          <cell r="BD579">
            <v>17.2</v>
          </cell>
          <cell r="BE579">
            <v>439.7</v>
          </cell>
          <cell r="BF579">
            <v>12</v>
          </cell>
          <cell r="BG579">
            <v>537.5</v>
          </cell>
          <cell r="BH579">
            <v>9.1999999999999993</v>
          </cell>
          <cell r="BI579" t="str">
            <v>&amp;^%</v>
          </cell>
          <cell r="BJ579" t="str">
            <v>&amp;^%</v>
          </cell>
          <cell r="BK579" t="str">
            <v>&amp;^%</v>
          </cell>
          <cell r="BL579" t="str">
            <v>&amp;^%</v>
          </cell>
          <cell r="BN579" t="str">
            <v>Eilean Siar</v>
          </cell>
          <cell r="BO579" t="str">
            <v>S12000013</v>
          </cell>
          <cell r="BP579">
            <v>10000</v>
          </cell>
          <cell r="BQ579">
            <v>12.7</v>
          </cell>
          <cell r="BR579">
            <v>35</v>
          </cell>
          <cell r="BS579">
            <v>9</v>
          </cell>
          <cell r="BT579">
            <v>29.2</v>
          </cell>
          <cell r="BU579">
            <v>5.2</v>
          </cell>
          <cell r="BV579" t="str">
            <v>&amp;^%</v>
          </cell>
          <cell r="BW579" t="str">
            <v>&amp;^%</v>
          </cell>
          <cell r="BX579" t="str">
            <v>&amp;^%</v>
          </cell>
          <cell r="BY579" t="str">
            <v>&amp;^%</v>
          </cell>
          <cell r="CA579" t="str">
            <v>Eilean Siar</v>
          </cell>
          <cell r="CB579" t="str">
            <v>S12000013</v>
          </cell>
          <cell r="CC579">
            <v>9000</v>
          </cell>
          <cell r="CD579">
            <v>19.899999999999999</v>
          </cell>
          <cell r="CE579" t="str">
            <v>&amp;^%</v>
          </cell>
          <cell r="CF579" t="str">
            <v>&amp;^%</v>
          </cell>
          <cell r="CG579">
            <v>20901</v>
          </cell>
          <cell r="CH579">
            <v>13</v>
          </cell>
          <cell r="CI579" t="str">
            <v>&amp;^%</v>
          </cell>
          <cell r="CJ579" t="str">
            <v>&amp;^%</v>
          </cell>
          <cell r="CK579" t="str">
            <v>&amp;^%</v>
          </cell>
          <cell r="CL579" t="str">
            <v>&amp;^%</v>
          </cell>
          <cell r="CN579" t="str">
            <v>Eilean Siar</v>
          </cell>
          <cell r="CO579" t="str">
            <v>S12000013</v>
          </cell>
          <cell r="CP579">
            <v>10000</v>
          </cell>
          <cell r="CQ579">
            <v>12.7</v>
          </cell>
          <cell r="CR579">
            <v>11.09</v>
          </cell>
          <cell r="CS579">
            <v>15</v>
          </cell>
          <cell r="CT579">
            <v>13.59</v>
          </cell>
          <cell r="CU579">
            <v>7.6</v>
          </cell>
          <cell r="CV579">
            <v>6.53</v>
          </cell>
          <cell r="CW579">
            <v>6</v>
          </cell>
          <cell r="CX579" t="str">
            <v>&amp;^%</v>
          </cell>
          <cell r="CY579" t="str">
            <v>&amp;^%</v>
          </cell>
          <cell r="DA579" t="str">
            <v>Eilean Siar</v>
          </cell>
          <cell r="DB579" t="str">
            <v>S12000013</v>
          </cell>
          <cell r="DC579">
            <v>10000</v>
          </cell>
          <cell r="DD579">
            <v>12.7</v>
          </cell>
          <cell r="DE579">
            <v>357.1</v>
          </cell>
          <cell r="DF579">
            <v>14</v>
          </cell>
          <cell r="DG579">
            <v>396.4</v>
          </cell>
          <cell r="DH579">
            <v>9.4</v>
          </cell>
          <cell r="DI579" t="str">
            <v>&amp;^%</v>
          </cell>
          <cell r="DJ579" t="str">
            <v>&amp;^%</v>
          </cell>
          <cell r="DK579" t="str">
            <v>&amp;^%</v>
          </cell>
          <cell r="DL579" t="str">
            <v>&amp;^%</v>
          </cell>
          <cell r="DN579" t="str">
            <v>Eilean Siar</v>
          </cell>
          <cell r="DO579" t="str">
            <v>S12000013</v>
          </cell>
          <cell r="DP579" t="str">
            <v>&amp;^%</v>
          </cell>
          <cell r="DQ579" t="str">
            <v>&amp;^%</v>
          </cell>
          <cell r="DR579">
            <v>37.1</v>
          </cell>
          <cell r="DS579">
            <v>6.1</v>
          </cell>
          <cell r="DT579">
            <v>38.1</v>
          </cell>
          <cell r="DU579">
            <v>3.3</v>
          </cell>
          <cell r="DV579" t="str">
            <v>&amp;^%</v>
          </cell>
          <cell r="DW579" t="str">
            <v>&amp;^%</v>
          </cell>
          <cell r="DX579" t="str">
            <v>&amp;^%</v>
          </cell>
          <cell r="DY579" t="str">
            <v>&amp;^%</v>
          </cell>
          <cell r="EA579" t="str">
            <v>Eilean Siar</v>
          </cell>
          <cell r="EB579" t="str">
            <v>S12000013</v>
          </cell>
          <cell r="EC579" t="str">
            <v>&amp;^%</v>
          </cell>
          <cell r="ED579" t="str">
            <v>&amp;^%</v>
          </cell>
          <cell r="EE579">
            <v>21290</v>
          </cell>
          <cell r="EF579" t="str">
            <v>&amp;^%</v>
          </cell>
          <cell r="EG579">
            <v>23963</v>
          </cell>
          <cell r="EH579">
            <v>12</v>
          </cell>
          <cell r="EI579" t="str">
            <v>&amp;^%</v>
          </cell>
          <cell r="EJ579" t="str">
            <v>&amp;^%</v>
          </cell>
          <cell r="EK579" t="str">
            <v>&amp;^%</v>
          </cell>
          <cell r="EL579" t="str">
            <v>&amp;^%</v>
          </cell>
          <cell r="EN579" t="str">
            <v>Eilean Siar</v>
          </cell>
          <cell r="EO579" t="str">
            <v>S12000013</v>
          </cell>
          <cell r="EP579" t="str">
            <v>&amp;^%</v>
          </cell>
          <cell r="EQ579" t="str">
            <v>&amp;^%</v>
          </cell>
          <cell r="ER579">
            <v>10.59</v>
          </cell>
          <cell r="ES579" t="str">
            <v>&amp;^%</v>
          </cell>
          <cell r="ET579">
            <v>12.53</v>
          </cell>
          <cell r="EU579">
            <v>11</v>
          </cell>
          <cell r="EV579" t="str">
            <v>&amp;^%</v>
          </cell>
          <cell r="EW579" t="str">
            <v>&amp;^%</v>
          </cell>
          <cell r="EX579" t="str">
            <v>&amp;^%</v>
          </cell>
          <cell r="EY579" t="str">
            <v>&amp;^%</v>
          </cell>
          <cell r="FA579" t="str">
            <v>Eilean Siar</v>
          </cell>
          <cell r="FB579" t="str">
            <v>S12000013</v>
          </cell>
          <cell r="FC579" t="str">
            <v>&amp;^%</v>
          </cell>
          <cell r="FD579" t="str">
            <v>&amp;^%</v>
          </cell>
          <cell r="FE579">
            <v>381.9</v>
          </cell>
          <cell r="FF579">
            <v>19</v>
          </cell>
          <cell r="FG579">
            <v>477.8</v>
          </cell>
          <cell r="FH579">
            <v>11</v>
          </cell>
          <cell r="FI579" t="str">
            <v>&amp;^%</v>
          </cell>
          <cell r="FJ579" t="str">
            <v>&amp;^%</v>
          </cell>
          <cell r="FK579" t="str">
            <v>&amp;^%</v>
          </cell>
          <cell r="FL579" t="str">
            <v>&amp;^%</v>
          </cell>
          <cell r="FN579" t="str">
            <v>Eilean Siar</v>
          </cell>
          <cell r="FO579" t="str">
            <v>S12000013</v>
          </cell>
          <cell r="FP579" t="str">
            <v>&amp;^%</v>
          </cell>
          <cell r="FQ579" t="str">
            <v>&amp;^%</v>
          </cell>
          <cell r="FR579">
            <v>37.5</v>
          </cell>
          <cell r="FS579">
            <v>2.8</v>
          </cell>
          <cell r="FT579">
            <v>37.799999999999997</v>
          </cell>
          <cell r="FU579">
            <v>2.1</v>
          </cell>
          <cell r="FV579" t="str">
            <v>&amp;^%</v>
          </cell>
          <cell r="FW579" t="str">
            <v>&amp;^%</v>
          </cell>
          <cell r="FX579" t="str">
            <v>&amp;^%</v>
          </cell>
          <cell r="FY579" t="str">
            <v>&amp;^%</v>
          </cell>
          <cell r="GA579" t="str">
            <v>Eilean Siar</v>
          </cell>
          <cell r="GB579" t="str">
            <v>S12000013</v>
          </cell>
          <cell r="GC579" t="str">
            <v>&amp;^%</v>
          </cell>
          <cell r="GD579" t="str">
            <v>&amp;^%</v>
          </cell>
          <cell r="GE579">
            <v>27491</v>
          </cell>
          <cell r="GF579" t="str">
            <v>&amp;^%</v>
          </cell>
          <cell r="GG579">
            <v>31502</v>
          </cell>
          <cell r="GH579">
            <v>13</v>
          </cell>
          <cell r="GI579" t="str">
            <v>&amp;^%</v>
          </cell>
          <cell r="GJ579" t="str">
            <v>&amp;^%</v>
          </cell>
          <cell r="GK579" t="str">
            <v>&amp;^%</v>
          </cell>
          <cell r="GL579" t="str">
            <v>&amp;^%</v>
          </cell>
          <cell r="GN579" t="str">
            <v>Eilean Siar</v>
          </cell>
          <cell r="GO579" t="str">
            <v>S12000013</v>
          </cell>
          <cell r="GP579" t="str">
            <v>&amp;^%</v>
          </cell>
          <cell r="GQ579" t="str">
            <v>&amp;^%</v>
          </cell>
          <cell r="GR579" t="str">
            <v>&amp;^%</v>
          </cell>
          <cell r="GS579" t="str">
            <v>&amp;^%</v>
          </cell>
          <cell r="GT579">
            <v>15.09</v>
          </cell>
          <cell r="GU579">
            <v>13</v>
          </cell>
          <cell r="GV579" t="str">
            <v>&amp;^%</v>
          </cell>
          <cell r="GW579" t="str">
            <v>&amp;^%</v>
          </cell>
          <cell r="GX579" t="str">
            <v>&amp;^%</v>
          </cell>
          <cell r="GY579" t="str">
            <v>&amp;^%</v>
          </cell>
        </row>
        <row r="580">
          <cell r="A580" t="str">
            <v>Falkirk</v>
          </cell>
          <cell r="B580" t="str">
            <v>S12000014</v>
          </cell>
          <cell r="C580">
            <v>23000</v>
          </cell>
          <cell r="D580">
            <v>8.6999999999999993</v>
          </cell>
          <cell r="E580">
            <v>549.4</v>
          </cell>
          <cell r="F580">
            <v>5.9</v>
          </cell>
          <cell r="G580">
            <v>591.5</v>
          </cell>
          <cell r="H580">
            <v>4</v>
          </cell>
          <cell r="I580">
            <v>332.3</v>
          </cell>
          <cell r="J580">
            <v>3.6</v>
          </cell>
          <cell r="K580" t="str">
            <v>&amp;^%</v>
          </cell>
          <cell r="L580" t="str">
            <v>&amp;^%</v>
          </cell>
          <cell r="N580" t="str">
            <v>Falkirk</v>
          </cell>
          <cell r="O580" t="str">
            <v>S12000014</v>
          </cell>
          <cell r="P580">
            <v>41000</v>
          </cell>
          <cell r="Q580">
            <v>6.3</v>
          </cell>
          <cell r="R580">
            <v>37.5</v>
          </cell>
          <cell r="S580">
            <v>0.9</v>
          </cell>
          <cell r="T580">
            <v>39.299999999999997</v>
          </cell>
          <cell r="U580">
            <v>0.8</v>
          </cell>
          <cell r="V580" t="str">
            <v>&amp;^%</v>
          </cell>
          <cell r="W580" t="str">
            <v>&amp;^%</v>
          </cell>
          <cell r="X580" t="str">
            <v>&amp;^%</v>
          </cell>
          <cell r="Y580" t="str">
            <v>&amp;^%</v>
          </cell>
          <cell r="AA580" t="str">
            <v>Falkirk</v>
          </cell>
          <cell r="AB580" t="str">
            <v>S12000014</v>
          </cell>
          <cell r="AC580">
            <v>37000</v>
          </cell>
          <cell r="AD580">
            <v>7.4</v>
          </cell>
          <cell r="AE580">
            <v>26293</v>
          </cell>
          <cell r="AF580">
            <v>6.1</v>
          </cell>
          <cell r="AG580">
            <v>28863</v>
          </cell>
          <cell r="AH580">
            <v>3.7</v>
          </cell>
          <cell r="AI580">
            <v>14114</v>
          </cell>
          <cell r="AJ580">
            <v>6.1</v>
          </cell>
          <cell r="AK580" t="str">
            <v>&amp;^%</v>
          </cell>
          <cell r="AL580" t="str">
            <v>&amp;^%</v>
          </cell>
          <cell r="AN580" t="str">
            <v>Falkirk</v>
          </cell>
          <cell r="AO580" t="str">
            <v>S12000014</v>
          </cell>
          <cell r="AP580">
            <v>41000</v>
          </cell>
          <cell r="AQ580">
            <v>6.3</v>
          </cell>
          <cell r="AR580">
            <v>12.9</v>
          </cell>
          <cell r="AS580">
            <v>5</v>
          </cell>
          <cell r="AT580">
            <v>14.14</v>
          </cell>
          <cell r="AU580">
            <v>3.1</v>
          </cell>
          <cell r="AV580">
            <v>7.28</v>
          </cell>
          <cell r="AW580">
            <v>4.5999999999999996</v>
          </cell>
          <cell r="AX580" t="str">
            <v>&amp;^%</v>
          </cell>
          <cell r="AY580" t="str">
            <v>&amp;^%</v>
          </cell>
          <cell r="BA580" t="str">
            <v>Falkirk</v>
          </cell>
          <cell r="BB580" t="str">
            <v>S12000014</v>
          </cell>
          <cell r="BC580">
            <v>41000</v>
          </cell>
          <cell r="BD580">
            <v>6.3</v>
          </cell>
          <cell r="BE580">
            <v>510.8</v>
          </cell>
          <cell r="BF580">
            <v>5.5</v>
          </cell>
          <cell r="BG580">
            <v>555.20000000000005</v>
          </cell>
          <cell r="BH580">
            <v>3</v>
          </cell>
          <cell r="BI580">
            <v>300.5</v>
          </cell>
          <cell r="BJ580">
            <v>4.9000000000000004</v>
          </cell>
          <cell r="BK580" t="str">
            <v>&amp;^%</v>
          </cell>
          <cell r="BL580" t="str">
            <v>&amp;^%</v>
          </cell>
          <cell r="BN580" t="str">
            <v>Falkirk</v>
          </cell>
          <cell r="BO580" t="str">
            <v>S12000014</v>
          </cell>
          <cell r="BP580">
            <v>57000</v>
          </cell>
          <cell r="BQ580">
            <v>5.3</v>
          </cell>
          <cell r="BR580">
            <v>37</v>
          </cell>
          <cell r="BS580">
            <v>1.1000000000000001</v>
          </cell>
          <cell r="BT580">
            <v>33.9</v>
          </cell>
          <cell r="BU580">
            <v>1.7</v>
          </cell>
          <cell r="BV580">
            <v>17.5</v>
          </cell>
          <cell r="BW580">
            <v>8.6</v>
          </cell>
          <cell r="BX580">
            <v>43.3</v>
          </cell>
          <cell r="BY580">
            <v>13</v>
          </cell>
          <cell r="CA580" t="str">
            <v>Falkirk</v>
          </cell>
          <cell r="CB580" t="str">
            <v>S12000014</v>
          </cell>
          <cell r="CC580">
            <v>50000</v>
          </cell>
          <cell r="CD580">
            <v>6.3</v>
          </cell>
          <cell r="CE580">
            <v>22301</v>
          </cell>
          <cell r="CF580">
            <v>6</v>
          </cell>
          <cell r="CG580">
            <v>24267</v>
          </cell>
          <cell r="CH580">
            <v>4</v>
          </cell>
          <cell r="CI580">
            <v>7546</v>
          </cell>
          <cell r="CJ580">
            <v>12</v>
          </cell>
          <cell r="CK580" t="str">
            <v>&amp;^%</v>
          </cell>
          <cell r="CL580" t="str">
            <v>&amp;^%</v>
          </cell>
          <cell r="CN580" t="str">
            <v>Falkirk</v>
          </cell>
          <cell r="CO580" t="str">
            <v>S12000014</v>
          </cell>
          <cell r="CP580">
            <v>57000</v>
          </cell>
          <cell r="CQ580">
            <v>5.3</v>
          </cell>
          <cell r="CR580">
            <v>11.15</v>
          </cell>
          <cell r="CS580">
            <v>5.7</v>
          </cell>
          <cell r="CT580">
            <v>13.44</v>
          </cell>
          <cell r="CU580">
            <v>2.9</v>
          </cell>
          <cell r="CV580">
            <v>6.5</v>
          </cell>
          <cell r="CW580">
            <v>1.9</v>
          </cell>
          <cell r="CX580" t="str">
            <v>&amp;^%</v>
          </cell>
          <cell r="CY580" t="str">
            <v>&amp;^%</v>
          </cell>
          <cell r="DA580" t="str">
            <v>Falkirk</v>
          </cell>
          <cell r="DB580" t="str">
            <v>S12000014</v>
          </cell>
          <cell r="DC580">
            <v>57000</v>
          </cell>
          <cell r="DD580">
            <v>5.3</v>
          </cell>
          <cell r="DE580">
            <v>421.8</v>
          </cell>
          <cell r="DF580">
            <v>6.5</v>
          </cell>
          <cell r="DG580">
            <v>455.8</v>
          </cell>
          <cell r="DH580">
            <v>3.4</v>
          </cell>
          <cell r="DI580">
            <v>137.80000000000001</v>
          </cell>
          <cell r="DJ580">
            <v>8.9</v>
          </cell>
          <cell r="DK580" t="str">
            <v>&amp;^%</v>
          </cell>
          <cell r="DL580" t="str">
            <v>&amp;^%</v>
          </cell>
          <cell r="DN580" t="str">
            <v>Falkirk</v>
          </cell>
          <cell r="DO580" t="str">
            <v>S12000014</v>
          </cell>
          <cell r="DP580">
            <v>18000</v>
          </cell>
          <cell r="DQ580">
            <v>9.1999999999999993</v>
          </cell>
          <cell r="DR580">
            <v>37.5</v>
          </cell>
          <cell r="DS580" t="str">
            <v>&amp;^%</v>
          </cell>
          <cell r="DT580">
            <v>37.1</v>
          </cell>
          <cell r="DU580">
            <v>0.6</v>
          </cell>
          <cell r="DV580">
            <v>35</v>
          </cell>
          <cell r="DW580">
            <v>1.8</v>
          </cell>
          <cell r="DX580" t="str">
            <v>&amp;^%</v>
          </cell>
          <cell r="DY580" t="str">
            <v>&amp;^%</v>
          </cell>
          <cell r="EA580" t="str">
            <v>Falkirk</v>
          </cell>
          <cell r="EB580" t="str">
            <v>S12000014</v>
          </cell>
          <cell r="EC580">
            <v>17000</v>
          </cell>
          <cell r="ED580">
            <v>10.6</v>
          </cell>
          <cell r="EE580">
            <v>23113</v>
          </cell>
          <cell r="EF580">
            <v>9.4</v>
          </cell>
          <cell r="EG580">
            <v>26274</v>
          </cell>
          <cell r="EH580">
            <v>5.0999999999999996</v>
          </cell>
          <cell r="EI580">
            <v>13025</v>
          </cell>
          <cell r="EJ580">
            <v>7.1</v>
          </cell>
          <cell r="EK580" t="str">
            <v>&amp;^%</v>
          </cell>
          <cell r="EL580" t="str">
            <v>&amp;^%</v>
          </cell>
          <cell r="EN580" t="str">
            <v>Falkirk</v>
          </cell>
          <cell r="EO580" t="str">
            <v>S12000014</v>
          </cell>
          <cell r="EP580">
            <v>18000</v>
          </cell>
          <cell r="EQ580">
            <v>9.1999999999999993</v>
          </cell>
          <cell r="ER580">
            <v>12.33</v>
          </cell>
          <cell r="ES580">
            <v>7</v>
          </cell>
          <cell r="ET580">
            <v>13.7</v>
          </cell>
          <cell r="EU580">
            <v>4.5</v>
          </cell>
          <cell r="EV580">
            <v>6.88</v>
          </cell>
          <cell r="EW580">
            <v>4.0999999999999996</v>
          </cell>
          <cell r="EX580" t="str">
            <v>&amp;^%</v>
          </cell>
          <cell r="EY580" t="str">
            <v>&amp;^%</v>
          </cell>
          <cell r="FA580" t="str">
            <v>Falkirk</v>
          </cell>
          <cell r="FB580" t="str">
            <v>S12000014</v>
          </cell>
          <cell r="FC580">
            <v>18000</v>
          </cell>
          <cell r="FD580">
            <v>9.1999999999999993</v>
          </cell>
          <cell r="FE580">
            <v>472.5</v>
          </cell>
          <cell r="FF580">
            <v>8.3000000000000007</v>
          </cell>
          <cell r="FG580">
            <v>508.9</v>
          </cell>
          <cell r="FH580">
            <v>4.4000000000000004</v>
          </cell>
          <cell r="FI580">
            <v>253.5</v>
          </cell>
          <cell r="FJ580">
            <v>4.9000000000000004</v>
          </cell>
          <cell r="FK580" t="str">
            <v>&amp;^%</v>
          </cell>
          <cell r="FL580" t="str">
            <v>&amp;^%</v>
          </cell>
          <cell r="FN580" t="str">
            <v>Falkirk</v>
          </cell>
          <cell r="FO580" t="str">
            <v>S12000014</v>
          </cell>
          <cell r="FP580">
            <v>23000</v>
          </cell>
          <cell r="FQ580">
            <v>8.6999999999999993</v>
          </cell>
          <cell r="FR580">
            <v>39.799999999999997</v>
          </cell>
          <cell r="FS580">
            <v>1.7</v>
          </cell>
          <cell r="FT580">
            <v>40.9</v>
          </cell>
          <cell r="FU580">
            <v>1.3</v>
          </cell>
          <cell r="FV580">
            <v>35</v>
          </cell>
          <cell r="FW580">
            <v>1.4</v>
          </cell>
          <cell r="FX580" t="str">
            <v>&amp;^%</v>
          </cell>
          <cell r="FY580" t="str">
            <v>&amp;^%</v>
          </cell>
          <cell r="GA580" t="str">
            <v>Falkirk</v>
          </cell>
          <cell r="GB580" t="str">
            <v>S12000014</v>
          </cell>
          <cell r="GC580">
            <v>21000</v>
          </cell>
          <cell r="GD580">
            <v>10.199999999999999</v>
          </cell>
          <cell r="GE580">
            <v>28039</v>
          </cell>
          <cell r="GF580">
            <v>7.5</v>
          </cell>
          <cell r="GG580">
            <v>30978</v>
          </cell>
          <cell r="GH580">
            <v>5</v>
          </cell>
          <cell r="GI580">
            <v>16355</v>
          </cell>
          <cell r="GJ580">
            <v>7</v>
          </cell>
          <cell r="GK580" t="str">
            <v>&amp;^%</v>
          </cell>
          <cell r="GL580" t="str">
            <v>&amp;^%</v>
          </cell>
          <cell r="GN580" t="str">
            <v>Falkirk</v>
          </cell>
          <cell r="GO580" t="str">
            <v>S12000014</v>
          </cell>
          <cell r="GP580">
            <v>23000</v>
          </cell>
          <cell r="GQ580">
            <v>8.6999999999999993</v>
          </cell>
          <cell r="GR580">
            <v>13.32</v>
          </cell>
          <cell r="GS580">
            <v>5.7</v>
          </cell>
          <cell r="GT580">
            <v>14.45</v>
          </cell>
          <cell r="GU580">
            <v>4.3</v>
          </cell>
          <cell r="GV580">
            <v>8.0299999999999994</v>
          </cell>
          <cell r="GW580">
            <v>4.5999999999999996</v>
          </cell>
          <cell r="GX580" t="str">
            <v>&amp;^%</v>
          </cell>
          <cell r="GY580" t="str">
            <v>&amp;^%</v>
          </cell>
        </row>
        <row r="581">
          <cell r="A581" t="str">
            <v>Fife</v>
          </cell>
          <cell r="B581" t="str">
            <v>S12000015</v>
          </cell>
          <cell r="C581">
            <v>46000</v>
          </cell>
          <cell r="D581">
            <v>6.2</v>
          </cell>
          <cell r="E581">
            <v>510</v>
          </cell>
          <cell r="F581">
            <v>5.3</v>
          </cell>
          <cell r="G581">
            <v>568.5</v>
          </cell>
          <cell r="H581">
            <v>3.1</v>
          </cell>
          <cell r="I581">
            <v>295.89999999999998</v>
          </cell>
          <cell r="J581">
            <v>2.8</v>
          </cell>
          <cell r="K581" t="str">
            <v>&amp;^%</v>
          </cell>
          <cell r="L581" t="str">
            <v>&amp;^%</v>
          </cell>
          <cell r="N581" t="str">
            <v>Fife</v>
          </cell>
          <cell r="O581" t="str">
            <v>S12000015</v>
          </cell>
          <cell r="P581">
            <v>81000</v>
          </cell>
          <cell r="Q581">
            <v>4.5</v>
          </cell>
          <cell r="R581">
            <v>37.5</v>
          </cell>
          <cell r="S581">
            <v>0.4</v>
          </cell>
          <cell r="T581">
            <v>38.700000000000003</v>
          </cell>
          <cell r="U581">
            <v>0.6</v>
          </cell>
          <cell r="V581">
            <v>34.799999999999997</v>
          </cell>
          <cell r="W581">
            <v>1.3</v>
          </cell>
          <cell r="X581">
            <v>44.3</v>
          </cell>
          <cell r="Y581">
            <v>9.6999999999999993</v>
          </cell>
          <cell r="AA581" t="str">
            <v>Fife</v>
          </cell>
          <cell r="AB581" t="str">
            <v>S12000015</v>
          </cell>
          <cell r="AC581">
            <v>72000</v>
          </cell>
          <cell r="AD581">
            <v>5.6</v>
          </cell>
          <cell r="AE581">
            <v>23548</v>
          </cell>
          <cell r="AF581">
            <v>6.1</v>
          </cell>
          <cell r="AG581">
            <v>26802</v>
          </cell>
          <cell r="AH581">
            <v>3.1</v>
          </cell>
          <cell r="AI581">
            <v>12977</v>
          </cell>
          <cell r="AJ581">
            <v>3.5</v>
          </cell>
          <cell r="AK581" t="str">
            <v>&amp;^%</v>
          </cell>
          <cell r="AL581" t="str">
            <v>&amp;^%</v>
          </cell>
          <cell r="AN581" t="str">
            <v>Fife</v>
          </cell>
          <cell r="AO581" t="str">
            <v>S12000015</v>
          </cell>
          <cell r="AP581">
            <v>81000</v>
          </cell>
          <cell r="AQ581">
            <v>4.5</v>
          </cell>
          <cell r="AR581">
            <v>11.55</v>
          </cell>
          <cell r="AS581">
            <v>4</v>
          </cell>
          <cell r="AT581">
            <v>13.38</v>
          </cell>
          <cell r="AU581">
            <v>2.2999999999999998</v>
          </cell>
          <cell r="AV581">
            <v>7</v>
          </cell>
          <cell r="AW581">
            <v>2.5</v>
          </cell>
          <cell r="AX581">
            <v>21.21</v>
          </cell>
          <cell r="AY581">
            <v>17</v>
          </cell>
          <cell r="BA581" t="str">
            <v>Fife</v>
          </cell>
          <cell r="BB581" t="str">
            <v>S12000015</v>
          </cell>
          <cell r="BC581">
            <v>81000</v>
          </cell>
          <cell r="BD581">
            <v>4.5</v>
          </cell>
          <cell r="BE581">
            <v>453.3</v>
          </cell>
          <cell r="BF581">
            <v>4.9000000000000004</v>
          </cell>
          <cell r="BG581">
            <v>518.20000000000005</v>
          </cell>
          <cell r="BH581">
            <v>2.2999999999999998</v>
          </cell>
          <cell r="BI581">
            <v>268.39999999999998</v>
          </cell>
          <cell r="BJ581">
            <v>2.1</v>
          </cell>
          <cell r="BK581">
            <v>813.5</v>
          </cell>
          <cell r="BL581">
            <v>16</v>
          </cell>
          <cell r="BN581" t="str">
            <v>Fife</v>
          </cell>
          <cell r="BO581" t="str">
            <v>S12000015</v>
          </cell>
          <cell r="BP581">
            <v>120000</v>
          </cell>
          <cell r="BQ581">
            <v>3.7</v>
          </cell>
          <cell r="BR581">
            <v>36</v>
          </cell>
          <cell r="BS581">
            <v>0.7</v>
          </cell>
          <cell r="BT581">
            <v>32.200000000000003</v>
          </cell>
          <cell r="BU581">
            <v>1.3</v>
          </cell>
          <cell r="BV581">
            <v>15</v>
          </cell>
          <cell r="BW581">
            <v>8.1</v>
          </cell>
          <cell r="BX581">
            <v>42.3</v>
          </cell>
          <cell r="BY581">
            <v>5.9</v>
          </cell>
          <cell r="CA581" t="str">
            <v>Fife</v>
          </cell>
          <cell r="CB581" t="str">
            <v>S12000015</v>
          </cell>
          <cell r="CC581">
            <v>104000</v>
          </cell>
          <cell r="CD581">
            <v>5</v>
          </cell>
          <cell r="CE581">
            <v>18597</v>
          </cell>
          <cell r="CF581">
            <v>5.6</v>
          </cell>
          <cell r="CG581">
            <v>21576</v>
          </cell>
          <cell r="CH581">
            <v>3.6</v>
          </cell>
          <cell r="CI581">
            <v>5715</v>
          </cell>
          <cell r="CJ581">
            <v>19</v>
          </cell>
          <cell r="CK581" t="str">
            <v>&amp;^%</v>
          </cell>
          <cell r="CL581" t="str">
            <v>&amp;^%</v>
          </cell>
          <cell r="CN581" t="str">
            <v>Fife</v>
          </cell>
          <cell r="CO581" t="str">
            <v>S12000015</v>
          </cell>
          <cell r="CP581">
            <v>120000</v>
          </cell>
          <cell r="CQ581">
            <v>3.7</v>
          </cell>
          <cell r="CR581">
            <v>10.01</v>
          </cell>
          <cell r="CS581">
            <v>3.1</v>
          </cell>
          <cell r="CT581">
            <v>12.67</v>
          </cell>
          <cell r="CU581">
            <v>2.1</v>
          </cell>
          <cell r="CV581">
            <v>6.43</v>
          </cell>
          <cell r="CW581">
            <v>1.3</v>
          </cell>
          <cell r="CX581">
            <v>20.2</v>
          </cell>
          <cell r="CY581">
            <v>12</v>
          </cell>
          <cell r="DA581" t="str">
            <v>Fife</v>
          </cell>
          <cell r="DB581" t="str">
            <v>S12000015</v>
          </cell>
          <cell r="DC581">
            <v>120000</v>
          </cell>
          <cell r="DD581">
            <v>3.7</v>
          </cell>
          <cell r="DE581">
            <v>350.4</v>
          </cell>
          <cell r="DF581">
            <v>4</v>
          </cell>
          <cell r="DG581">
            <v>408.6</v>
          </cell>
          <cell r="DH581">
            <v>2.5</v>
          </cell>
          <cell r="DI581">
            <v>109.9</v>
          </cell>
          <cell r="DJ581">
            <v>8.3000000000000007</v>
          </cell>
          <cell r="DK581">
            <v>747.6</v>
          </cell>
          <cell r="DL581">
            <v>11</v>
          </cell>
          <cell r="DN581" t="str">
            <v>Fife</v>
          </cell>
          <cell r="DO581" t="str">
            <v>S12000015</v>
          </cell>
          <cell r="DP581">
            <v>35000</v>
          </cell>
          <cell r="DQ581">
            <v>6.6</v>
          </cell>
          <cell r="DR581">
            <v>36</v>
          </cell>
          <cell r="DS581">
            <v>0.9</v>
          </cell>
          <cell r="DT581">
            <v>36.6</v>
          </cell>
          <cell r="DU581">
            <v>0.8</v>
          </cell>
          <cell r="DV581">
            <v>32.1</v>
          </cell>
          <cell r="DW581">
            <v>1.5</v>
          </cell>
          <cell r="DX581" t="str">
            <v>&amp;^%</v>
          </cell>
          <cell r="DY581" t="str">
            <v>&amp;^%</v>
          </cell>
          <cell r="EA581" t="str">
            <v>Fife</v>
          </cell>
          <cell r="EB581" t="str">
            <v>S12000015</v>
          </cell>
          <cell r="EC581">
            <v>32000</v>
          </cell>
          <cell r="ED581">
            <v>7.7</v>
          </cell>
          <cell r="EE581">
            <v>19664</v>
          </cell>
          <cell r="EF581">
            <v>5.5</v>
          </cell>
          <cell r="EG581">
            <v>22769</v>
          </cell>
          <cell r="EH581">
            <v>3.6</v>
          </cell>
          <cell r="EI581">
            <v>11631</v>
          </cell>
          <cell r="EJ581">
            <v>6.2</v>
          </cell>
          <cell r="EK581" t="str">
            <v>&amp;^%</v>
          </cell>
          <cell r="EL581" t="str">
            <v>&amp;^%</v>
          </cell>
          <cell r="EN581" t="str">
            <v>Fife</v>
          </cell>
          <cell r="EO581" t="str">
            <v>S12000015</v>
          </cell>
          <cell r="EP581">
            <v>35000</v>
          </cell>
          <cell r="EQ581">
            <v>6.6</v>
          </cell>
          <cell r="ER581">
            <v>10.69</v>
          </cell>
          <cell r="ES581">
            <v>5.9</v>
          </cell>
          <cell r="ET581">
            <v>12.37</v>
          </cell>
          <cell r="EU581">
            <v>3</v>
          </cell>
          <cell r="EV581">
            <v>6.49</v>
          </cell>
          <cell r="EW581">
            <v>2.6</v>
          </cell>
          <cell r="EX581" t="str">
            <v>&amp;^%</v>
          </cell>
          <cell r="EY581" t="str">
            <v>&amp;^%</v>
          </cell>
          <cell r="FA581" t="str">
            <v>Fife</v>
          </cell>
          <cell r="FB581" t="str">
            <v>S12000015</v>
          </cell>
          <cell r="FC581">
            <v>35000</v>
          </cell>
          <cell r="FD581">
            <v>6.6</v>
          </cell>
          <cell r="FE581">
            <v>384</v>
          </cell>
          <cell r="FF581">
            <v>5</v>
          </cell>
          <cell r="FG581">
            <v>453.1</v>
          </cell>
          <cell r="FH581">
            <v>2.9</v>
          </cell>
          <cell r="FI581">
            <v>245.2</v>
          </cell>
          <cell r="FJ581">
            <v>3.6</v>
          </cell>
          <cell r="FK581" t="str">
            <v>&amp;^%</v>
          </cell>
          <cell r="FL581" t="str">
            <v>&amp;^%</v>
          </cell>
          <cell r="FN581" t="str">
            <v>Fife</v>
          </cell>
          <cell r="FO581" t="str">
            <v>S12000015</v>
          </cell>
          <cell r="FP581">
            <v>46000</v>
          </cell>
          <cell r="FQ581">
            <v>6.2</v>
          </cell>
          <cell r="FR581">
            <v>39</v>
          </cell>
          <cell r="FS581">
            <v>1.3</v>
          </cell>
          <cell r="FT581">
            <v>40.299999999999997</v>
          </cell>
          <cell r="FU581">
            <v>0.9</v>
          </cell>
          <cell r="FV581">
            <v>35</v>
          </cell>
          <cell r="FW581">
            <v>0.7</v>
          </cell>
          <cell r="FX581" t="str">
            <v>&amp;^%</v>
          </cell>
          <cell r="FY581" t="str">
            <v>&amp;^%</v>
          </cell>
          <cell r="GA581" t="str">
            <v>Fife</v>
          </cell>
          <cell r="GB581" t="str">
            <v>S12000015</v>
          </cell>
          <cell r="GC581">
            <v>40000</v>
          </cell>
          <cell r="GD581">
            <v>8</v>
          </cell>
          <cell r="GE581">
            <v>27027</v>
          </cell>
          <cell r="GF581">
            <v>6.3</v>
          </cell>
          <cell r="GG581">
            <v>30062</v>
          </cell>
          <cell r="GH581">
            <v>4.3</v>
          </cell>
          <cell r="GI581">
            <v>14671</v>
          </cell>
          <cell r="GJ581">
            <v>5.0999999999999996</v>
          </cell>
          <cell r="GK581" t="str">
            <v>&amp;^%</v>
          </cell>
          <cell r="GL581" t="str">
            <v>&amp;^%</v>
          </cell>
          <cell r="GN581" t="str">
            <v>Fife</v>
          </cell>
          <cell r="GO581" t="str">
            <v>S12000015</v>
          </cell>
          <cell r="GP581">
            <v>46000</v>
          </cell>
          <cell r="GQ581">
            <v>6.2</v>
          </cell>
          <cell r="GR581">
            <v>12.25</v>
          </cell>
          <cell r="GS581">
            <v>5.5</v>
          </cell>
          <cell r="GT581">
            <v>14.09</v>
          </cell>
          <cell r="GU581">
            <v>3.3</v>
          </cell>
          <cell r="GV581">
            <v>7.33</v>
          </cell>
          <cell r="GW581">
            <v>3</v>
          </cell>
          <cell r="GX581" t="str">
            <v>&amp;^%</v>
          </cell>
          <cell r="GY581" t="str">
            <v>&amp;^%</v>
          </cell>
        </row>
        <row r="582">
          <cell r="A582" t="str">
            <v>Glasgow City</v>
          </cell>
          <cell r="B582" t="str">
            <v>S12000043</v>
          </cell>
          <cell r="C582">
            <v>155000</v>
          </cell>
          <cell r="D582">
            <v>3.3</v>
          </cell>
          <cell r="E582">
            <v>544.29999999999995</v>
          </cell>
          <cell r="F582">
            <v>3</v>
          </cell>
          <cell r="G582">
            <v>643.70000000000005</v>
          </cell>
          <cell r="H582">
            <v>2.2999999999999998</v>
          </cell>
          <cell r="I582">
            <v>299.39999999999998</v>
          </cell>
          <cell r="J582">
            <v>1.9</v>
          </cell>
          <cell r="K582">
            <v>1066.9000000000001</v>
          </cell>
          <cell r="L582">
            <v>16</v>
          </cell>
          <cell r="N582" t="str">
            <v>Glasgow City</v>
          </cell>
          <cell r="O582" t="str">
            <v>S12000043</v>
          </cell>
          <cell r="P582">
            <v>276000</v>
          </cell>
          <cell r="Q582">
            <v>2.4</v>
          </cell>
          <cell r="R582">
            <v>37.5</v>
          </cell>
          <cell r="S582">
            <v>0</v>
          </cell>
          <cell r="T582">
            <v>38.200000000000003</v>
          </cell>
          <cell r="U582">
            <v>0.3</v>
          </cell>
          <cell r="V582">
            <v>35</v>
          </cell>
          <cell r="W582">
            <v>0.1</v>
          </cell>
          <cell r="X582">
            <v>43.5</v>
          </cell>
          <cell r="Y582">
            <v>3.1</v>
          </cell>
          <cell r="AA582" t="str">
            <v>Glasgow City</v>
          </cell>
          <cell r="AB582" t="str">
            <v>S12000043</v>
          </cell>
          <cell r="AC582">
            <v>241000</v>
          </cell>
          <cell r="AD582">
            <v>3.1</v>
          </cell>
          <cell r="AE582">
            <v>26201</v>
          </cell>
          <cell r="AF582">
            <v>3</v>
          </cell>
          <cell r="AG582">
            <v>31613</v>
          </cell>
          <cell r="AH582">
            <v>2.5</v>
          </cell>
          <cell r="AI582">
            <v>14717</v>
          </cell>
          <cell r="AJ582">
            <v>2.4</v>
          </cell>
          <cell r="AK582">
            <v>49866</v>
          </cell>
          <cell r="AL582">
            <v>13</v>
          </cell>
          <cell r="AN582" t="str">
            <v>Glasgow City</v>
          </cell>
          <cell r="AO582" t="str">
            <v>S12000043</v>
          </cell>
          <cell r="AP582">
            <v>276000</v>
          </cell>
          <cell r="AQ582">
            <v>2.4</v>
          </cell>
          <cell r="AR582">
            <v>13.06</v>
          </cell>
          <cell r="AS582">
            <v>2.4</v>
          </cell>
          <cell r="AT582">
            <v>15.43</v>
          </cell>
          <cell r="AU582">
            <v>1.6</v>
          </cell>
          <cell r="AV582">
            <v>7.29</v>
          </cell>
          <cell r="AW582">
            <v>1.6</v>
          </cell>
          <cell r="AX582">
            <v>25.29</v>
          </cell>
          <cell r="AY582">
            <v>8.6999999999999993</v>
          </cell>
          <cell r="BA582" t="str">
            <v>Glasgow City</v>
          </cell>
          <cell r="BB582" t="str">
            <v>S12000043</v>
          </cell>
          <cell r="BC582">
            <v>276000</v>
          </cell>
          <cell r="BD582">
            <v>2.4</v>
          </cell>
          <cell r="BE582">
            <v>501.7</v>
          </cell>
          <cell r="BF582">
            <v>2</v>
          </cell>
          <cell r="BG582">
            <v>589.4</v>
          </cell>
          <cell r="BH582">
            <v>1.6</v>
          </cell>
          <cell r="BI582">
            <v>286.2</v>
          </cell>
          <cell r="BJ582">
            <v>1.2</v>
          </cell>
          <cell r="BK582">
            <v>951.5</v>
          </cell>
          <cell r="BL582">
            <v>7.8</v>
          </cell>
          <cell r="BN582" t="str">
            <v>Glasgow City</v>
          </cell>
          <cell r="BO582" t="str">
            <v>S12000043</v>
          </cell>
          <cell r="BP582">
            <v>377000</v>
          </cell>
          <cell r="BQ582">
            <v>2.1</v>
          </cell>
          <cell r="BR582">
            <v>35</v>
          </cell>
          <cell r="BS582">
            <v>1.1000000000000001</v>
          </cell>
          <cell r="BT582">
            <v>33.1</v>
          </cell>
          <cell r="BU582">
            <v>0.6</v>
          </cell>
          <cell r="BV582">
            <v>16.7</v>
          </cell>
          <cell r="BW582">
            <v>2.2999999999999998</v>
          </cell>
          <cell r="BX582">
            <v>41.8</v>
          </cell>
          <cell r="BY582">
            <v>2.9</v>
          </cell>
          <cell r="CA582" t="str">
            <v>Glasgow City</v>
          </cell>
          <cell r="CB582" t="str">
            <v>S12000043</v>
          </cell>
          <cell r="CC582">
            <v>328000</v>
          </cell>
          <cell r="CD582">
            <v>2.7</v>
          </cell>
          <cell r="CE582">
            <v>21931</v>
          </cell>
          <cell r="CF582">
            <v>2.7</v>
          </cell>
          <cell r="CG582">
            <v>26169</v>
          </cell>
          <cell r="CH582">
            <v>2.5</v>
          </cell>
          <cell r="CI582">
            <v>7485</v>
          </cell>
          <cell r="CJ582">
            <v>7.6</v>
          </cell>
          <cell r="CK582">
            <v>46400</v>
          </cell>
          <cell r="CL582">
            <v>9.1999999999999993</v>
          </cell>
          <cell r="CN582" t="str">
            <v>Glasgow City</v>
          </cell>
          <cell r="CO582" t="str">
            <v>S12000043</v>
          </cell>
          <cell r="CP582">
            <v>377000</v>
          </cell>
          <cell r="CQ582">
            <v>2.1</v>
          </cell>
          <cell r="CR582">
            <v>11.81</v>
          </cell>
          <cell r="CS582">
            <v>2</v>
          </cell>
          <cell r="CT582">
            <v>14.68</v>
          </cell>
          <cell r="CU582">
            <v>1.5</v>
          </cell>
          <cell r="CV582">
            <v>6.5</v>
          </cell>
          <cell r="CW582">
            <v>0.9</v>
          </cell>
          <cell r="CX582">
            <v>23.8</v>
          </cell>
          <cell r="CY582">
            <v>7.1</v>
          </cell>
          <cell r="DA582" t="str">
            <v>Glasgow City</v>
          </cell>
          <cell r="DB582" t="str">
            <v>S12000043</v>
          </cell>
          <cell r="DC582">
            <v>377000</v>
          </cell>
          <cell r="DD582">
            <v>2.1</v>
          </cell>
          <cell r="DE582">
            <v>411.4</v>
          </cell>
          <cell r="DF582">
            <v>2.2999999999999998</v>
          </cell>
          <cell r="DG582">
            <v>485.1</v>
          </cell>
          <cell r="DH582">
            <v>1.7</v>
          </cell>
          <cell r="DI582">
            <v>132.6</v>
          </cell>
          <cell r="DJ582">
            <v>4.4000000000000004</v>
          </cell>
          <cell r="DK582">
            <v>857.7</v>
          </cell>
          <cell r="DL582">
            <v>7.1</v>
          </cell>
          <cell r="DN582" t="str">
            <v>Glasgow City</v>
          </cell>
          <cell r="DO582" t="str">
            <v>S12000043</v>
          </cell>
          <cell r="DP582">
            <v>121000</v>
          </cell>
          <cell r="DQ582">
            <v>3.6</v>
          </cell>
          <cell r="DR582">
            <v>37</v>
          </cell>
          <cell r="DS582">
            <v>0.9</v>
          </cell>
          <cell r="DT582">
            <v>37.1</v>
          </cell>
          <cell r="DU582">
            <v>0.4</v>
          </cell>
          <cell r="DV582">
            <v>33.799999999999997</v>
          </cell>
          <cell r="DW582">
            <v>0.8</v>
          </cell>
          <cell r="DX582">
            <v>40.799999999999997</v>
          </cell>
          <cell r="DY582">
            <v>2.9</v>
          </cell>
          <cell r="EA582" t="str">
            <v>Glasgow City</v>
          </cell>
          <cell r="EB582" t="str">
            <v>S12000043</v>
          </cell>
          <cell r="EC582">
            <v>105000</v>
          </cell>
          <cell r="ED582">
            <v>4.4000000000000004</v>
          </cell>
          <cell r="EE582">
            <v>23519</v>
          </cell>
          <cell r="EF582">
            <v>3.2</v>
          </cell>
          <cell r="EG582">
            <v>27217</v>
          </cell>
          <cell r="EH582">
            <v>2.6</v>
          </cell>
          <cell r="EI582">
            <v>14046</v>
          </cell>
          <cell r="EJ582">
            <v>2.7</v>
          </cell>
          <cell r="EK582">
            <v>42059</v>
          </cell>
          <cell r="EL582">
            <v>17</v>
          </cell>
          <cell r="EN582" t="str">
            <v>Glasgow City</v>
          </cell>
          <cell r="EO582" t="str">
            <v>S12000043</v>
          </cell>
          <cell r="EP582">
            <v>121000</v>
          </cell>
          <cell r="EQ582">
            <v>3.6</v>
          </cell>
          <cell r="ER582">
            <v>12.25</v>
          </cell>
          <cell r="ES582">
            <v>3.1</v>
          </cell>
          <cell r="ET582">
            <v>14.01</v>
          </cell>
          <cell r="EU582">
            <v>2.1</v>
          </cell>
          <cell r="EV582">
            <v>7.02</v>
          </cell>
          <cell r="EW582">
            <v>2.4</v>
          </cell>
          <cell r="EX582">
            <v>21.45</v>
          </cell>
          <cell r="EY582">
            <v>11</v>
          </cell>
          <cell r="FA582" t="str">
            <v>Glasgow City</v>
          </cell>
          <cell r="FB582" t="str">
            <v>S12000043</v>
          </cell>
          <cell r="FC582">
            <v>121000</v>
          </cell>
          <cell r="FD582">
            <v>3.6</v>
          </cell>
          <cell r="FE582">
            <v>446.8</v>
          </cell>
          <cell r="FF582">
            <v>3.3</v>
          </cell>
          <cell r="FG582">
            <v>519.9</v>
          </cell>
          <cell r="FH582">
            <v>2.1</v>
          </cell>
          <cell r="FI582">
            <v>266.10000000000002</v>
          </cell>
          <cell r="FJ582">
            <v>2.2999999999999998</v>
          </cell>
          <cell r="FK582">
            <v>802.8</v>
          </cell>
          <cell r="FL582">
            <v>11</v>
          </cell>
          <cell r="FN582" t="str">
            <v>Glasgow City</v>
          </cell>
          <cell r="FO582" t="str">
            <v>S12000043</v>
          </cell>
          <cell r="FP582">
            <v>155000</v>
          </cell>
          <cell r="FQ582">
            <v>3.3</v>
          </cell>
          <cell r="FR582">
            <v>37.5</v>
          </cell>
          <cell r="FS582">
            <v>0.2</v>
          </cell>
          <cell r="FT582">
            <v>39</v>
          </cell>
          <cell r="FU582">
            <v>0.4</v>
          </cell>
          <cell r="FV582">
            <v>35</v>
          </cell>
          <cell r="FW582">
            <v>0</v>
          </cell>
          <cell r="FX582">
            <v>45.2</v>
          </cell>
          <cell r="FY582">
            <v>4.8</v>
          </cell>
          <cell r="GA582" t="str">
            <v>Glasgow City</v>
          </cell>
          <cell r="GB582" t="str">
            <v>S12000043</v>
          </cell>
          <cell r="GC582">
            <v>135000</v>
          </cell>
          <cell r="GD582">
            <v>4.3</v>
          </cell>
          <cell r="GE582">
            <v>29199</v>
          </cell>
          <cell r="GF582">
            <v>3.9</v>
          </cell>
          <cell r="GG582">
            <v>35039</v>
          </cell>
          <cell r="GH582">
            <v>3.7</v>
          </cell>
          <cell r="GI582">
            <v>15699</v>
          </cell>
          <cell r="GJ582">
            <v>4</v>
          </cell>
          <cell r="GK582" t="str">
            <v>&amp;^%</v>
          </cell>
          <cell r="GL582" t="str">
            <v>&amp;^%</v>
          </cell>
          <cell r="GN582" t="str">
            <v>Glasgow City</v>
          </cell>
          <cell r="GO582" t="str">
            <v>S12000043</v>
          </cell>
          <cell r="GP582">
            <v>155000</v>
          </cell>
          <cell r="GQ582">
            <v>3.3</v>
          </cell>
          <cell r="GR582">
            <v>13.75</v>
          </cell>
          <cell r="GS582">
            <v>3.2</v>
          </cell>
          <cell r="GT582">
            <v>16.489999999999998</v>
          </cell>
          <cell r="GU582">
            <v>2.2999999999999998</v>
          </cell>
          <cell r="GV582">
            <v>7.5</v>
          </cell>
          <cell r="GW582">
            <v>2.1</v>
          </cell>
          <cell r="GX582">
            <v>28.36</v>
          </cell>
          <cell r="GY582">
            <v>16</v>
          </cell>
        </row>
        <row r="583">
          <cell r="A583" t="str">
            <v>Highland</v>
          </cell>
          <cell r="B583" t="str">
            <v>S12000017</v>
          </cell>
          <cell r="C583">
            <v>38000</v>
          </cell>
          <cell r="D583">
            <v>6.9</v>
          </cell>
          <cell r="E583">
            <v>490.7</v>
          </cell>
          <cell r="F583">
            <v>4.3</v>
          </cell>
          <cell r="G583">
            <v>588</v>
          </cell>
          <cell r="H583">
            <v>4.4000000000000004</v>
          </cell>
          <cell r="I583">
            <v>290.10000000000002</v>
          </cell>
          <cell r="J583">
            <v>5.7</v>
          </cell>
          <cell r="K583" t="str">
            <v>&amp;^%</v>
          </cell>
          <cell r="L583" t="str">
            <v>&amp;^%</v>
          </cell>
          <cell r="N583" t="str">
            <v>Highland</v>
          </cell>
          <cell r="O583" t="str">
            <v>S12000017</v>
          </cell>
          <cell r="P583">
            <v>63000</v>
          </cell>
          <cell r="Q583">
            <v>5.2</v>
          </cell>
          <cell r="R583">
            <v>38</v>
          </cell>
          <cell r="S583">
            <v>1</v>
          </cell>
          <cell r="T583">
            <v>39.700000000000003</v>
          </cell>
          <cell r="U583">
            <v>0.8</v>
          </cell>
          <cell r="V583">
            <v>35</v>
          </cell>
          <cell r="W583">
            <v>0.1</v>
          </cell>
          <cell r="X583">
            <v>46.4</v>
          </cell>
          <cell r="Y583">
            <v>15</v>
          </cell>
          <cell r="AA583" t="str">
            <v>Highland</v>
          </cell>
          <cell r="AB583" t="str">
            <v>S12000017</v>
          </cell>
          <cell r="AC583">
            <v>57000</v>
          </cell>
          <cell r="AD583">
            <v>7</v>
          </cell>
          <cell r="AE583">
            <v>23338</v>
          </cell>
          <cell r="AF583">
            <v>5.3</v>
          </cell>
          <cell r="AG583">
            <v>26963</v>
          </cell>
          <cell r="AH583">
            <v>4.0999999999999996</v>
          </cell>
          <cell r="AI583">
            <v>13401</v>
          </cell>
          <cell r="AJ583">
            <v>4.7</v>
          </cell>
          <cell r="AK583" t="str">
            <v>&amp;^%</v>
          </cell>
          <cell r="AL583" t="str">
            <v>&amp;^%</v>
          </cell>
          <cell r="AN583" t="str">
            <v>Highland</v>
          </cell>
          <cell r="AO583" t="str">
            <v>S12000017</v>
          </cell>
          <cell r="AP583">
            <v>63000</v>
          </cell>
          <cell r="AQ583">
            <v>5.2</v>
          </cell>
          <cell r="AR583">
            <v>11.16</v>
          </cell>
          <cell r="AS583">
            <v>3.8</v>
          </cell>
          <cell r="AT583">
            <v>13.19</v>
          </cell>
          <cell r="AU583">
            <v>3.3</v>
          </cell>
          <cell r="AV583">
            <v>6.69</v>
          </cell>
          <cell r="AW583">
            <v>2.7</v>
          </cell>
          <cell r="AX583" t="str">
            <v>&amp;^%</v>
          </cell>
          <cell r="AY583" t="str">
            <v>&amp;^%</v>
          </cell>
          <cell r="BA583" t="str">
            <v>Highland</v>
          </cell>
          <cell r="BB583" t="str">
            <v>S12000017</v>
          </cell>
          <cell r="BC583">
            <v>63000</v>
          </cell>
          <cell r="BD583">
            <v>5.2</v>
          </cell>
          <cell r="BE583">
            <v>460.4</v>
          </cell>
          <cell r="BF583">
            <v>3.8</v>
          </cell>
          <cell r="BG583">
            <v>523.5</v>
          </cell>
          <cell r="BH583">
            <v>3.3</v>
          </cell>
          <cell r="BI583">
            <v>262.8</v>
          </cell>
          <cell r="BJ583">
            <v>3.7</v>
          </cell>
          <cell r="BK583" t="str">
            <v>&amp;^%</v>
          </cell>
          <cell r="BL583" t="str">
            <v>&amp;^%</v>
          </cell>
          <cell r="BN583" t="str">
            <v>Highland</v>
          </cell>
          <cell r="BO583" t="str">
            <v>S12000017</v>
          </cell>
          <cell r="BP583">
            <v>92000</v>
          </cell>
          <cell r="BQ583">
            <v>4.3</v>
          </cell>
          <cell r="BR583">
            <v>37</v>
          </cell>
          <cell r="BS583">
            <v>1.7</v>
          </cell>
          <cell r="BT583">
            <v>32.799999999999997</v>
          </cell>
          <cell r="BU583">
            <v>1.6</v>
          </cell>
          <cell r="BV583">
            <v>13</v>
          </cell>
          <cell r="BW583">
            <v>12</v>
          </cell>
          <cell r="BX583">
            <v>44.6</v>
          </cell>
          <cell r="BY583">
            <v>8.1</v>
          </cell>
          <cell r="CA583" t="str">
            <v>Highland</v>
          </cell>
          <cell r="CB583" t="str">
            <v>S12000017</v>
          </cell>
          <cell r="CC583">
            <v>81000</v>
          </cell>
          <cell r="CD583">
            <v>6</v>
          </cell>
          <cell r="CE583">
            <v>19343</v>
          </cell>
          <cell r="CF583">
            <v>6.3</v>
          </cell>
          <cell r="CG583">
            <v>21988</v>
          </cell>
          <cell r="CH583">
            <v>4.3</v>
          </cell>
          <cell r="CI583">
            <v>6313</v>
          </cell>
          <cell r="CJ583">
            <v>14</v>
          </cell>
          <cell r="CK583" t="str">
            <v>&amp;^%</v>
          </cell>
          <cell r="CL583" t="str">
            <v>&amp;^%</v>
          </cell>
          <cell r="CN583" t="str">
            <v>Highland</v>
          </cell>
          <cell r="CO583" t="str">
            <v>S12000017</v>
          </cell>
          <cell r="CP583">
            <v>92000</v>
          </cell>
          <cell r="CQ583">
            <v>4.3</v>
          </cell>
          <cell r="CR583">
            <v>10.5</v>
          </cell>
          <cell r="CS583">
            <v>3.7</v>
          </cell>
          <cell r="CT583">
            <v>12.72</v>
          </cell>
          <cell r="CU583">
            <v>2.9</v>
          </cell>
          <cell r="CV583">
            <v>6.38</v>
          </cell>
          <cell r="CW583">
            <v>1.5</v>
          </cell>
          <cell r="CX583" t="str">
            <v>&amp;^%</v>
          </cell>
          <cell r="CY583" t="str">
            <v>&amp;^%</v>
          </cell>
          <cell r="DA583" t="str">
            <v>Highland</v>
          </cell>
          <cell r="DB583" t="str">
            <v>S12000017</v>
          </cell>
          <cell r="DC583">
            <v>92000</v>
          </cell>
          <cell r="DD583">
            <v>4.3</v>
          </cell>
          <cell r="DE583">
            <v>364.1</v>
          </cell>
          <cell r="DF583">
            <v>4.7</v>
          </cell>
          <cell r="DG583">
            <v>416.8</v>
          </cell>
          <cell r="DH583">
            <v>3.4</v>
          </cell>
          <cell r="DI583">
            <v>108.1</v>
          </cell>
          <cell r="DJ583">
            <v>8.1</v>
          </cell>
          <cell r="DK583">
            <v>769.6</v>
          </cell>
          <cell r="DL583">
            <v>17</v>
          </cell>
          <cell r="DN583" t="str">
            <v>Highland</v>
          </cell>
          <cell r="DO583" t="str">
            <v>S12000017</v>
          </cell>
          <cell r="DP583">
            <v>25000</v>
          </cell>
          <cell r="DQ583">
            <v>7.9</v>
          </cell>
          <cell r="DR583">
            <v>37.1</v>
          </cell>
          <cell r="DS583">
            <v>1</v>
          </cell>
          <cell r="DT583">
            <v>37.4</v>
          </cell>
          <cell r="DU583">
            <v>1</v>
          </cell>
          <cell r="DV583">
            <v>33</v>
          </cell>
          <cell r="DW583">
            <v>3.3</v>
          </cell>
          <cell r="DX583" t="str">
            <v>&amp;^%</v>
          </cell>
          <cell r="DY583" t="str">
            <v>&amp;^%</v>
          </cell>
          <cell r="EA583" t="str">
            <v>Highland</v>
          </cell>
          <cell r="EB583" t="str">
            <v>S12000017</v>
          </cell>
          <cell r="EC583">
            <v>23000</v>
          </cell>
          <cell r="ED583">
            <v>9.1999999999999993</v>
          </cell>
          <cell r="EE583">
            <v>19522</v>
          </cell>
          <cell r="EF583">
            <v>6</v>
          </cell>
          <cell r="EG583">
            <v>21755</v>
          </cell>
          <cell r="EH583">
            <v>4.2</v>
          </cell>
          <cell r="EI583">
            <v>11179</v>
          </cell>
          <cell r="EJ583">
            <v>8.4</v>
          </cell>
          <cell r="EK583" t="str">
            <v>&amp;^%</v>
          </cell>
          <cell r="EL583" t="str">
            <v>&amp;^%</v>
          </cell>
          <cell r="EN583" t="str">
            <v>Highland</v>
          </cell>
          <cell r="EO583" t="str">
            <v>S12000017</v>
          </cell>
          <cell r="EP583">
            <v>25000</v>
          </cell>
          <cell r="EQ583">
            <v>7.9</v>
          </cell>
          <cell r="ER583">
            <v>10.32</v>
          </cell>
          <cell r="ES583">
            <v>7.1</v>
          </cell>
          <cell r="ET583">
            <v>11.37</v>
          </cell>
          <cell r="EU583">
            <v>3.5</v>
          </cell>
          <cell r="EV583">
            <v>6.36</v>
          </cell>
          <cell r="EW583">
            <v>1.7</v>
          </cell>
          <cell r="EX583" t="str">
            <v>&amp;^%</v>
          </cell>
          <cell r="EY583" t="str">
            <v>&amp;^%</v>
          </cell>
          <cell r="FA583" t="str">
            <v>Highland</v>
          </cell>
          <cell r="FB583" t="str">
            <v>S12000017</v>
          </cell>
          <cell r="FC583">
            <v>25000</v>
          </cell>
          <cell r="FD583">
            <v>7.9</v>
          </cell>
          <cell r="FE583">
            <v>390.5</v>
          </cell>
          <cell r="FF583">
            <v>6.4</v>
          </cell>
          <cell r="FG583">
            <v>425.7</v>
          </cell>
          <cell r="FH583">
            <v>3.4</v>
          </cell>
          <cell r="FI583">
            <v>230.9</v>
          </cell>
          <cell r="FJ583">
            <v>5.3</v>
          </cell>
          <cell r="FK583" t="str">
            <v>&amp;^%</v>
          </cell>
          <cell r="FL583" t="str">
            <v>&amp;^%</v>
          </cell>
          <cell r="FN583" t="str">
            <v>Highland</v>
          </cell>
          <cell r="FO583" t="str">
            <v>S12000017</v>
          </cell>
          <cell r="FP583">
            <v>38000</v>
          </cell>
          <cell r="FQ583">
            <v>6.9</v>
          </cell>
          <cell r="FR583">
            <v>40</v>
          </cell>
          <cell r="FS583">
            <v>0.7</v>
          </cell>
          <cell r="FT583">
            <v>41.2</v>
          </cell>
          <cell r="FU583">
            <v>1.1000000000000001</v>
          </cell>
          <cell r="FV583">
            <v>35</v>
          </cell>
          <cell r="FW583">
            <v>0.9</v>
          </cell>
          <cell r="FX583" t="str">
            <v>&amp;^%</v>
          </cell>
          <cell r="FY583" t="str">
            <v>&amp;^%</v>
          </cell>
          <cell r="GA583" t="str">
            <v>Highland</v>
          </cell>
          <cell r="GB583" t="str">
            <v>S12000017</v>
          </cell>
          <cell r="GC583">
            <v>34000</v>
          </cell>
          <cell r="GD583">
            <v>10</v>
          </cell>
          <cell r="GE583">
            <v>25662</v>
          </cell>
          <cell r="GF583">
            <v>7.8</v>
          </cell>
          <cell r="GG583">
            <v>30435</v>
          </cell>
          <cell r="GH583">
            <v>5.6</v>
          </cell>
          <cell r="GI583">
            <v>15209</v>
          </cell>
          <cell r="GJ583">
            <v>5.7</v>
          </cell>
          <cell r="GK583" t="str">
            <v>&amp;^%</v>
          </cell>
          <cell r="GL583" t="str">
            <v>&amp;^%</v>
          </cell>
          <cell r="GN583" t="str">
            <v>Highland</v>
          </cell>
          <cell r="GO583" t="str">
            <v>S12000017</v>
          </cell>
          <cell r="GP583">
            <v>38000</v>
          </cell>
          <cell r="GQ583">
            <v>6.9</v>
          </cell>
          <cell r="GR583">
            <v>11.9</v>
          </cell>
          <cell r="GS583">
            <v>6</v>
          </cell>
          <cell r="GT583">
            <v>14.29</v>
          </cell>
          <cell r="GU583">
            <v>4.5</v>
          </cell>
          <cell r="GV583">
            <v>7.28</v>
          </cell>
          <cell r="GW583">
            <v>3.8</v>
          </cell>
          <cell r="GX583" t="str">
            <v>&amp;^%</v>
          </cell>
          <cell r="GY583" t="str">
            <v>&amp;^%</v>
          </cell>
        </row>
        <row r="584">
          <cell r="A584" t="str">
            <v>Inverclyde</v>
          </cell>
          <cell r="B584" t="str">
            <v>S12000018</v>
          </cell>
          <cell r="C584">
            <v>10000</v>
          </cell>
          <cell r="D584">
            <v>13.4</v>
          </cell>
          <cell r="E584">
            <v>498.2</v>
          </cell>
          <cell r="F584">
            <v>12</v>
          </cell>
          <cell r="G584">
            <v>538</v>
          </cell>
          <cell r="H584">
            <v>5.9</v>
          </cell>
          <cell r="I584">
            <v>276.39999999999998</v>
          </cell>
          <cell r="J584">
            <v>8.9</v>
          </cell>
          <cell r="K584" t="str">
            <v>&amp;^%</v>
          </cell>
          <cell r="L584" t="str">
            <v>&amp;^%</v>
          </cell>
          <cell r="N584" t="str">
            <v>Inverclyde</v>
          </cell>
          <cell r="O584" t="str">
            <v>S12000018</v>
          </cell>
          <cell r="P584">
            <v>19000</v>
          </cell>
          <cell r="Q584">
            <v>9.3000000000000007</v>
          </cell>
          <cell r="R584">
            <v>37.5</v>
          </cell>
          <cell r="S584">
            <v>1.5</v>
          </cell>
          <cell r="T584">
            <v>38.299999999999997</v>
          </cell>
          <cell r="U584">
            <v>1.1000000000000001</v>
          </cell>
          <cell r="V584">
            <v>33.9</v>
          </cell>
          <cell r="W584">
            <v>1.9</v>
          </cell>
          <cell r="X584" t="str">
            <v>&amp;^%</v>
          </cell>
          <cell r="Y584" t="str">
            <v>&amp;^%</v>
          </cell>
          <cell r="AA584" t="str">
            <v>Inverclyde</v>
          </cell>
          <cell r="AB584" t="str">
            <v>S12000018</v>
          </cell>
          <cell r="AC584">
            <v>17000</v>
          </cell>
          <cell r="AD584">
            <v>11</v>
          </cell>
          <cell r="AE584">
            <v>24920</v>
          </cell>
          <cell r="AF584">
            <v>8</v>
          </cell>
          <cell r="AG584">
            <v>27110</v>
          </cell>
          <cell r="AH584">
            <v>6</v>
          </cell>
          <cell r="AI584">
            <v>14157</v>
          </cell>
          <cell r="AJ584">
            <v>7.7</v>
          </cell>
          <cell r="AK584" t="str">
            <v>&amp;^%</v>
          </cell>
          <cell r="AL584" t="str">
            <v>&amp;^%</v>
          </cell>
          <cell r="AN584" t="str">
            <v>Inverclyde</v>
          </cell>
          <cell r="AO584" t="str">
            <v>S12000018</v>
          </cell>
          <cell r="AP584">
            <v>19000</v>
          </cell>
          <cell r="AQ584">
            <v>9.3000000000000007</v>
          </cell>
          <cell r="AR584">
            <v>11.38</v>
          </cell>
          <cell r="AS584">
            <v>8.3000000000000007</v>
          </cell>
          <cell r="AT584">
            <v>13.15</v>
          </cell>
          <cell r="AU584">
            <v>5.0999999999999996</v>
          </cell>
          <cell r="AV584">
            <v>6.98</v>
          </cell>
          <cell r="AW584">
            <v>5.2</v>
          </cell>
          <cell r="AX584" t="str">
            <v>&amp;^%</v>
          </cell>
          <cell r="AY584" t="str">
            <v>&amp;^%</v>
          </cell>
          <cell r="BA584" t="str">
            <v>Inverclyde</v>
          </cell>
          <cell r="BB584" t="str">
            <v>S12000018</v>
          </cell>
          <cell r="BC584">
            <v>19000</v>
          </cell>
          <cell r="BD584">
            <v>9.3000000000000007</v>
          </cell>
          <cell r="BE584">
            <v>464.4</v>
          </cell>
          <cell r="BF584">
            <v>8</v>
          </cell>
          <cell r="BG584">
            <v>503.8</v>
          </cell>
          <cell r="BH584">
            <v>5</v>
          </cell>
          <cell r="BI584">
            <v>263.8</v>
          </cell>
          <cell r="BJ584">
            <v>5.2</v>
          </cell>
          <cell r="BK584" t="str">
            <v>&amp;^%</v>
          </cell>
          <cell r="BL584" t="str">
            <v>&amp;^%</v>
          </cell>
          <cell r="BN584" t="str">
            <v>Inverclyde</v>
          </cell>
          <cell r="BO584" t="str">
            <v>S12000018</v>
          </cell>
          <cell r="BP584">
            <v>30000</v>
          </cell>
          <cell r="BQ584">
            <v>7.4</v>
          </cell>
          <cell r="BR584">
            <v>35</v>
          </cell>
          <cell r="BS584">
            <v>2.2000000000000002</v>
          </cell>
          <cell r="BT584">
            <v>31.3</v>
          </cell>
          <cell r="BU584">
            <v>2.7</v>
          </cell>
          <cell r="BV584">
            <v>13</v>
          </cell>
          <cell r="BW584">
            <v>19</v>
          </cell>
          <cell r="BX584" t="str">
            <v>&amp;^%</v>
          </cell>
          <cell r="BY584" t="str">
            <v>&amp;^%</v>
          </cell>
          <cell r="CA584" t="str">
            <v>Inverclyde</v>
          </cell>
          <cell r="CB584" t="str">
            <v>S12000018</v>
          </cell>
          <cell r="CC584">
            <v>26000</v>
          </cell>
          <cell r="CD584">
            <v>8.8000000000000007</v>
          </cell>
          <cell r="CE584">
            <v>19577</v>
          </cell>
          <cell r="CF584">
            <v>11</v>
          </cell>
          <cell r="CG584">
            <v>21429</v>
          </cell>
          <cell r="CH584">
            <v>6.2</v>
          </cell>
          <cell r="CI584" t="str">
            <v>&amp;^%</v>
          </cell>
          <cell r="CJ584" t="str">
            <v>&amp;^%</v>
          </cell>
          <cell r="CK584" t="str">
            <v>&amp;^%</v>
          </cell>
          <cell r="CL584" t="str">
            <v>&amp;^%</v>
          </cell>
          <cell r="CN584" t="str">
            <v>Inverclyde</v>
          </cell>
          <cell r="CO584" t="str">
            <v>S12000018</v>
          </cell>
          <cell r="CP584">
            <v>30000</v>
          </cell>
          <cell r="CQ584">
            <v>7.4</v>
          </cell>
          <cell r="CR584">
            <v>10.37</v>
          </cell>
          <cell r="CS584">
            <v>6.5</v>
          </cell>
          <cell r="CT584">
            <v>12.43</v>
          </cell>
          <cell r="CU584">
            <v>4.4000000000000004</v>
          </cell>
          <cell r="CV584">
            <v>6.38</v>
          </cell>
          <cell r="CW584">
            <v>2</v>
          </cell>
          <cell r="CX584" t="str">
            <v>&amp;^%</v>
          </cell>
          <cell r="CY584" t="str">
            <v>&amp;^%</v>
          </cell>
          <cell r="DA584" t="str">
            <v>Inverclyde</v>
          </cell>
          <cell r="DB584" t="str">
            <v>S12000018</v>
          </cell>
          <cell r="DC584">
            <v>30000</v>
          </cell>
          <cell r="DD584">
            <v>7.4</v>
          </cell>
          <cell r="DE584">
            <v>343</v>
          </cell>
          <cell r="DF584">
            <v>7.3</v>
          </cell>
          <cell r="DG584">
            <v>389.1</v>
          </cell>
          <cell r="DH584">
            <v>5.4</v>
          </cell>
          <cell r="DI584" t="str">
            <v>&amp;^%</v>
          </cell>
          <cell r="DJ584" t="str">
            <v>&amp;^%</v>
          </cell>
          <cell r="DK584" t="str">
            <v>&amp;^%</v>
          </cell>
          <cell r="DL584" t="str">
            <v>&amp;^%</v>
          </cell>
          <cell r="DN584" t="str">
            <v>Inverclyde</v>
          </cell>
          <cell r="DO584" t="str">
            <v>S12000018</v>
          </cell>
          <cell r="DP584">
            <v>10000</v>
          </cell>
          <cell r="DQ584">
            <v>12.8</v>
          </cell>
          <cell r="DR584">
            <v>37.1</v>
          </cell>
          <cell r="DS584">
            <v>0.5</v>
          </cell>
          <cell r="DT584">
            <v>37.4</v>
          </cell>
          <cell r="DU584">
            <v>1.4</v>
          </cell>
          <cell r="DV584">
            <v>33.200000000000003</v>
          </cell>
          <cell r="DW584">
            <v>3</v>
          </cell>
          <cell r="DX584" t="str">
            <v>&amp;^%</v>
          </cell>
          <cell r="DY584" t="str">
            <v>&amp;^%</v>
          </cell>
          <cell r="EA584" t="str">
            <v>Inverclyde</v>
          </cell>
          <cell r="EB584" t="str">
            <v>S12000018</v>
          </cell>
          <cell r="EC584">
            <v>8000</v>
          </cell>
          <cell r="ED584">
            <v>15.5</v>
          </cell>
          <cell r="EE584">
            <v>24657</v>
          </cell>
          <cell r="EF584">
            <v>9.6</v>
          </cell>
          <cell r="EG584">
            <v>25803</v>
          </cell>
          <cell r="EH584">
            <v>9.5</v>
          </cell>
          <cell r="EI584" t="str">
            <v>&amp;^%</v>
          </cell>
          <cell r="EJ584" t="str">
            <v>&amp;^%</v>
          </cell>
          <cell r="EK584" t="str">
            <v>&amp;^%</v>
          </cell>
          <cell r="EL584" t="str">
            <v>&amp;^%</v>
          </cell>
          <cell r="EN584" t="str">
            <v>Inverclyde</v>
          </cell>
          <cell r="EO584" t="str">
            <v>S12000018</v>
          </cell>
          <cell r="EP584">
            <v>10000</v>
          </cell>
          <cell r="EQ584">
            <v>12.8</v>
          </cell>
          <cell r="ER584">
            <v>11.04</v>
          </cell>
          <cell r="ES584">
            <v>12</v>
          </cell>
          <cell r="ET584">
            <v>12.57</v>
          </cell>
          <cell r="EU584">
            <v>8.1</v>
          </cell>
          <cell r="EV584">
            <v>6.89</v>
          </cell>
          <cell r="EW584">
            <v>6.3</v>
          </cell>
          <cell r="EX584" t="str">
            <v>&amp;^%</v>
          </cell>
          <cell r="EY584" t="str">
            <v>&amp;^%</v>
          </cell>
          <cell r="FA584" t="str">
            <v>Inverclyde</v>
          </cell>
          <cell r="FB584" t="str">
            <v>S12000018</v>
          </cell>
          <cell r="FC584">
            <v>10000</v>
          </cell>
          <cell r="FD584">
            <v>12.8</v>
          </cell>
          <cell r="FE584">
            <v>420.8</v>
          </cell>
          <cell r="FF584">
            <v>11</v>
          </cell>
          <cell r="FG584">
            <v>470.3</v>
          </cell>
          <cell r="FH584">
            <v>8.1999999999999993</v>
          </cell>
          <cell r="FI584">
            <v>259.60000000000002</v>
          </cell>
          <cell r="FJ584">
            <v>6.9</v>
          </cell>
          <cell r="FK584" t="str">
            <v>&amp;^%</v>
          </cell>
          <cell r="FL584" t="str">
            <v>&amp;^%</v>
          </cell>
          <cell r="FN584" t="str">
            <v>Inverclyde</v>
          </cell>
          <cell r="FO584" t="str">
            <v>S12000018</v>
          </cell>
          <cell r="FP584">
            <v>10000</v>
          </cell>
          <cell r="FQ584">
            <v>13.4</v>
          </cell>
          <cell r="FR584">
            <v>37.5</v>
          </cell>
          <cell r="FS584">
            <v>2.1</v>
          </cell>
          <cell r="FT584">
            <v>39.200000000000003</v>
          </cell>
          <cell r="FU584">
            <v>1.6</v>
          </cell>
          <cell r="FV584" t="str">
            <v>&amp;^%</v>
          </cell>
          <cell r="FW584" t="str">
            <v>&amp;^%</v>
          </cell>
          <cell r="FX584" t="str">
            <v>&amp;^%</v>
          </cell>
          <cell r="FY584" t="str">
            <v>&amp;^%</v>
          </cell>
          <cell r="GA584" t="str">
            <v>Inverclyde</v>
          </cell>
          <cell r="GB584" t="str">
            <v>S12000018</v>
          </cell>
          <cell r="GC584">
            <v>9000</v>
          </cell>
          <cell r="GD584">
            <v>15.7</v>
          </cell>
          <cell r="GE584">
            <v>25341</v>
          </cell>
          <cell r="GF584">
            <v>14</v>
          </cell>
          <cell r="GG584">
            <v>28387</v>
          </cell>
          <cell r="GH584">
            <v>7.5</v>
          </cell>
          <cell r="GI584" t="str">
            <v>&amp;^%</v>
          </cell>
          <cell r="GJ584" t="str">
            <v>&amp;^%</v>
          </cell>
          <cell r="GK584" t="str">
            <v>&amp;^%</v>
          </cell>
          <cell r="GL584" t="str">
            <v>&amp;^%</v>
          </cell>
          <cell r="GN584" t="str">
            <v>Inverclyde</v>
          </cell>
          <cell r="GO584" t="str">
            <v>S12000018</v>
          </cell>
          <cell r="GP584">
            <v>10000</v>
          </cell>
          <cell r="GQ584">
            <v>13.4</v>
          </cell>
          <cell r="GR584">
            <v>11.99</v>
          </cell>
          <cell r="GS584">
            <v>12</v>
          </cell>
          <cell r="GT584">
            <v>13.71</v>
          </cell>
          <cell r="GU584">
            <v>6.2</v>
          </cell>
          <cell r="GV584">
            <v>7.32</v>
          </cell>
          <cell r="GW584">
            <v>5.7</v>
          </cell>
          <cell r="GX584" t="str">
            <v>&amp;^%</v>
          </cell>
          <cell r="GY584" t="str">
            <v>&amp;^%</v>
          </cell>
        </row>
        <row r="585">
          <cell r="A585" t="str">
            <v>Midlothian</v>
          </cell>
          <cell r="B585" t="str">
            <v>S12000019</v>
          </cell>
          <cell r="C585">
            <v>11000</v>
          </cell>
          <cell r="D585">
            <v>12.8</v>
          </cell>
          <cell r="E585">
            <v>533.70000000000005</v>
          </cell>
          <cell r="F585">
            <v>9.9</v>
          </cell>
          <cell r="G585">
            <v>587</v>
          </cell>
          <cell r="H585">
            <v>5.7</v>
          </cell>
          <cell r="I585">
            <v>316.3</v>
          </cell>
          <cell r="J585">
            <v>9.4</v>
          </cell>
          <cell r="K585" t="str">
            <v>&amp;^%</v>
          </cell>
          <cell r="L585" t="str">
            <v>&amp;^%</v>
          </cell>
          <cell r="N585" t="str">
            <v>Midlothian</v>
          </cell>
          <cell r="O585" t="str">
            <v>S12000019</v>
          </cell>
          <cell r="P585">
            <v>19000</v>
          </cell>
          <cell r="Q585">
            <v>9.6</v>
          </cell>
          <cell r="R585">
            <v>37.5</v>
          </cell>
          <cell r="S585">
            <v>1.4</v>
          </cell>
          <cell r="T585">
            <v>38.799999999999997</v>
          </cell>
          <cell r="U585">
            <v>1.6</v>
          </cell>
          <cell r="V585">
            <v>35</v>
          </cell>
          <cell r="W585">
            <v>2.2000000000000002</v>
          </cell>
          <cell r="X585" t="str">
            <v>&amp;^%</v>
          </cell>
          <cell r="Y585" t="str">
            <v>&amp;^%</v>
          </cell>
          <cell r="AA585" t="str">
            <v>Midlothian</v>
          </cell>
          <cell r="AB585" t="str">
            <v>S12000019</v>
          </cell>
          <cell r="AC585">
            <v>18000</v>
          </cell>
          <cell r="AD585">
            <v>13.9</v>
          </cell>
          <cell r="AE585">
            <v>27412</v>
          </cell>
          <cell r="AF585">
            <v>8</v>
          </cell>
          <cell r="AG585">
            <v>29814</v>
          </cell>
          <cell r="AH585">
            <v>18</v>
          </cell>
          <cell r="AI585">
            <v>13901</v>
          </cell>
          <cell r="AJ585">
            <v>9.6999999999999993</v>
          </cell>
          <cell r="AK585" t="str">
            <v>&amp;^%</v>
          </cell>
          <cell r="AL585" t="str">
            <v>&amp;^%</v>
          </cell>
          <cell r="AN585" t="str">
            <v>Midlothian</v>
          </cell>
          <cell r="AO585" t="str">
            <v>S12000019</v>
          </cell>
          <cell r="AP585">
            <v>19000</v>
          </cell>
          <cell r="AQ585">
            <v>9.6</v>
          </cell>
          <cell r="AR585">
            <v>12.75</v>
          </cell>
          <cell r="AS585">
            <v>9.3000000000000007</v>
          </cell>
          <cell r="AT585">
            <v>14.49</v>
          </cell>
          <cell r="AU585">
            <v>4.7</v>
          </cell>
          <cell r="AV585">
            <v>7.53</v>
          </cell>
          <cell r="AW585">
            <v>5.8</v>
          </cell>
          <cell r="AX585" t="str">
            <v>&amp;^%</v>
          </cell>
          <cell r="AY585" t="str">
            <v>&amp;^%</v>
          </cell>
          <cell r="BA585" t="str">
            <v>Midlothian</v>
          </cell>
          <cell r="BB585" t="str">
            <v>S12000019</v>
          </cell>
          <cell r="BC585">
            <v>19000</v>
          </cell>
          <cell r="BD585">
            <v>9.6</v>
          </cell>
          <cell r="BE585">
            <v>484.4</v>
          </cell>
          <cell r="BF585">
            <v>10</v>
          </cell>
          <cell r="BG585">
            <v>561.6</v>
          </cell>
          <cell r="BH585">
            <v>4.5999999999999996</v>
          </cell>
          <cell r="BI585">
            <v>284.3</v>
          </cell>
          <cell r="BJ585">
            <v>5.4</v>
          </cell>
          <cell r="BK585" t="str">
            <v>&amp;^%</v>
          </cell>
          <cell r="BL585" t="str">
            <v>&amp;^%</v>
          </cell>
          <cell r="BN585" t="str">
            <v>Midlothian</v>
          </cell>
          <cell r="BO585" t="str">
            <v>S12000019</v>
          </cell>
          <cell r="BP585">
            <v>27000</v>
          </cell>
          <cell r="BQ585">
            <v>8</v>
          </cell>
          <cell r="BR585">
            <v>36.1</v>
          </cell>
          <cell r="BS585">
            <v>1.7</v>
          </cell>
          <cell r="BT585">
            <v>33.5</v>
          </cell>
          <cell r="BU585">
            <v>2.6</v>
          </cell>
          <cell r="BV585">
            <v>18.399999999999999</v>
          </cell>
          <cell r="BW585">
            <v>14</v>
          </cell>
          <cell r="BX585" t="str">
            <v>&amp;^%</v>
          </cell>
          <cell r="BY585" t="str">
            <v>&amp;^%</v>
          </cell>
          <cell r="CA585" t="str">
            <v>Midlothian</v>
          </cell>
          <cell r="CB585" t="str">
            <v>S12000019</v>
          </cell>
          <cell r="CC585">
            <v>25000</v>
          </cell>
          <cell r="CD585">
            <v>11.1</v>
          </cell>
          <cell r="CE585">
            <v>21814</v>
          </cell>
          <cell r="CF585">
            <v>12</v>
          </cell>
          <cell r="CG585">
            <v>24259</v>
          </cell>
          <cell r="CH585">
            <v>17</v>
          </cell>
          <cell r="CI585">
            <v>7639</v>
          </cell>
          <cell r="CJ585">
            <v>15</v>
          </cell>
          <cell r="CK585" t="str">
            <v>&amp;^%</v>
          </cell>
          <cell r="CL585" t="str">
            <v>&amp;^%</v>
          </cell>
          <cell r="CN585" t="str">
            <v>Midlothian</v>
          </cell>
          <cell r="CO585" t="str">
            <v>S12000019</v>
          </cell>
          <cell r="CP585">
            <v>27000</v>
          </cell>
          <cell r="CQ585">
            <v>8</v>
          </cell>
          <cell r="CR585">
            <v>10.5</v>
          </cell>
          <cell r="CS585">
            <v>7.5</v>
          </cell>
          <cell r="CT585">
            <v>13.38</v>
          </cell>
          <cell r="CU585">
            <v>4.4000000000000004</v>
          </cell>
          <cell r="CV585">
            <v>6.65</v>
          </cell>
          <cell r="CW585">
            <v>3.5</v>
          </cell>
          <cell r="CX585" t="str">
            <v>&amp;^%</v>
          </cell>
          <cell r="CY585" t="str">
            <v>&amp;^%</v>
          </cell>
          <cell r="DA585" t="str">
            <v>Midlothian</v>
          </cell>
          <cell r="DB585" t="str">
            <v>S12000019</v>
          </cell>
          <cell r="DC585">
            <v>27000</v>
          </cell>
          <cell r="DD585">
            <v>8</v>
          </cell>
          <cell r="DE585">
            <v>392.3</v>
          </cell>
          <cell r="DF585">
            <v>8.1</v>
          </cell>
          <cell r="DG585">
            <v>447.9</v>
          </cell>
          <cell r="DH585">
            <v>5.3</v>
          </cell>
          <cell r="DI585">
            <v>141</v>
          </cell>
          <cell r="DJ585">
            <v>12</v>
          </cell>
          <cell r="DK585" t="str">
            <v>&amp;^%</v>
          </cell>
          <cell r="DL585" t="str">
            <v>&amp;^%</v>
          </cell>
          <cell r="DN585" t="str">
            <v>Midlothian</v>
          </cell>
          <cell r="DO585" t="str">
            <v>S12000019</v>
          </cell>
          <cell r="DP585">
            <v>8000</v>
          </cell>
          <cell r="DQ585">
            <v>14.4</v>
          </cell>
          <cell r="DR585">
            <v>36.1</v>
          </cell>
          <cell r="DS585">
            <v>1.7</v>
          </cell>
          <cell r="DT585">
            <v>36.200000000000003</v>
          </cell>
          <cell r="DU585">
            <v>1.1000000000000001</v>
          </cell>
          <cell r="DV585" t="str">
            <v>&amp;^%</v>
          </cell>
          <cell r="DW585" t="str">
            <v>&amp;^%</v>
          </cell>
          <cell r="DX585" t="str">
            <v>&amp;^%</v>
          </cell>
          <cell r="DY585" t="str">
            <v>&amp;^%</v>
          </cell>
          <cell r="EA585" t="str">
            <v>Midlothian</v>
          </cell>
          <cell r="EB585" t="str">
            <v>S12000019</v>
          </cell>
          <cell r="EC585">
            <v>7000</v>
          </cell>
          <cell r="ED585">
            <v>16.899999999999999</v>
          </cell>
          <cell r="EE585">
            <v>23099</v>
          </cell>
          <cell r="EF585">
            <v>19</v>
          </cell>
          <cell r="EG585">
            <v>26824</v>
          </cell>
          <cell r="EH585">
            <v>8.8000000000000007</v>
          </cell>
          <cell r="EI585" t="str">
            <v>&amp;^%</v>
          </cell>
          <cell r="EJ585" t="str">
            <v>&amp;^%</v>
          </cell>
          <cell r="EK585" t="str">
            <v>&amp;^%</v>
          </cell>
          <cell r="EL585" t="str">
            <v>&amp;^%</v>
          </cell>
          <cell r="EN585" t="str">
            <v>Midlothian</v>
          </cell>
          <cell r="EO585" t="str">
            <v>S12000019</v>
          </cell>
          <cell r="EP585">
            <v>8000</v>
          </cell>
          <cell r="EQ585">
            <v>14.4</v>
          </cell>
          <cell r="ER585">
            <v>11.13</v>
          </cell>
          <cell r="ES585">
            <v>18</v>
          </cell>
          <cell r="ET585">
            <v>14.49</v>
          </cell>
          <cell r="EU585">
            <v>7</v>
          </cell>
          <cell r="EV585" t="str">
            <v>&amp;^%</v>
          </cell>
          <cell r="EW585" t="str">
            <v>&amp;^%</v>
          </cell>
          <cell r="EX585" t="str">
            <v>&amp;^%</v>
          </cell>
          <cell r="EY585" t="str">
            <v>&amp;^%</v>
          </cell>
          <cell r="FA585" t="str">
            <v>Midlothian</v>
          </cell>
          <cell r="FB585" t="str">
            <v>S12000019</v>
          </cell>
          <cell r="FC585">
            <v>8000</v>
          </cell>
          <cell r="FD585">
            <v>14.4</v>
          </cell>
          <cell r="FE585">
            <v>414.6</v>
          </cell>
          <cell r="FF585">
            <v>16</v>
          </cell>
          <cell r="FG585">
            <v>525</v>
          </cell>
          <cell r="FH585">
            <v>7.5</v>
          </cell>
          <cell r="FI585" t="str">
            <v>&amp;^%</v>
          </cell>
          <cell r="FJ585" t="str">
            <v>&amp;^%</v>
          </cell>
          <cell r="FK585" t="str">
            <v>&amp;^%</v>
          </cell>
          <cell r="FL585" t="str">
            <v>&amp;^%</v>
          </cell>
          <cell r="FN585" t="str">
            <v>Midlothian</v>
          </cell>
          <cell r="FO585" t="str">
            <v>S12000019</v>
          </cell>
          <cell r="FP585">
            <v>11000</v>
          </cell>
          <cell r="FQ585">
            <v>12.8</v>
          </cell>
          <cell r="FR585">
            <v>39</v>
          </cell>
          <cell r="FS585">
            <v>2</v>
          </cell>
          <cell r="FT585">
            <v>40.5</v>
          </cell>
          <cell r="FU585">
            <v>2.4</v>
          </cell>
          <cell r="FV585" t="str">
            <v>&amp;^%</v>
          </cell>
          <cell r="FW585" t="str">
            <v>&amp;^%</v>
          </cell>
          <cell r="FX585" t="str">
            <v>&amp;^%</v>
          </cell>
          <cell r="FY585" t="str">
            <v>&amp;^%</v>
          </cell>
          <cell r="GA585" t="str">
            <v>Midlothian</v>
          </cell>
          <cell r="GB585" t="str">
            <v>S12000019</v>
          </cell>
          <cell r="GC585" t="str">
            <v>&amp;^%</v>
          </cell>
          <cell r="GD585" t="str">
            <v>&amp;^%</v>
          </cell>
          <cell r="GE585">
            <v>27783</v>
          </cell>
          <cell r="GF585">
            <v>9.1</v>
          </cell>
          <cell r="GG585" t="str">
            <v>&amp;^%</v>
          </cell>
          <cell r="GH585" t="str">
            <v>&amp;^%</v>
          </cell>
          <cell r="GI585">
            <v>15407</v>
          </cell>
          <cell r="GJ585">
            <v>11</v>
          </cell>
          <cell r="GK585" t="str">
            <v>&amp;^%</v>
          </cell>
          <cell r="GL585" t="str">
            <v>&amp;^%</v>
          </cell>
          <cell r="GN585" t="str">
            <v>Midlothian</v>
          </cell>
          <cell r="GO585" t="str">
            <v>S12000019</v>
          </cell>
          <cell r="GP585">
            <v>11000</v>
          </cell>
          <cell r="GQ585">
            <v>12.8</v>
          </cell>
          <cell r="GR585">
            <v>13.3</v>
          </cell>
          <cell r="GS585">
            <v>11</v>
          </cell>
          <cell r="GT585">
            <v>14.49</v>
          </cell>
          <cell r="GU585">
            <v>6.2</v>
          </cell>
          <cell r="GV585">
            <v>7.48</v>
          </cell>
          <cell r="GW585">
            <v>7.9</v>
          </cell>
          <cell r="GX585" t="str">
            <v>&amp;^%</v>
          </cell>
          <cell r="GY585" t="str">
            <v>&amp;^%</v>
          </cell>
        </row>
        <row r="586">
          <cell r="A586" t="str">
            <v>Moray</v>
          </cell>
          <cell r="B586" t="str">
            <v>S12000020</v>
          </cell>
          <cell r="C586">
            <v>13000</v>
          </cell>
          <cell r="D586">
            <v>11.6</v>
          </cell>
          <cell r="E586">
            <v>504.5</v>
          </cell>
          <cell r="F586">
            <v>12</v>
          </cell>
          <cell r="G586">
            <v>583.79999999999995</v>
          </cell>
          <cell r="H586">
            <v>5.2</v>
          </cell>
          <cell r="I586">
            <v>305.39999999999998</v>
          </cell>
          <cell r="J586">
            <v>7.9</v>
          </cell>
          <cell r="K586" t="str">
            <v>&amp;^%</v>
          </cell>
          <cell r="L586" t="str">
            <v>&amp;^%</v>
          </cell>
          <cell r="N586" t="str">
            <v>Moray</v>
          </cell>
          <cell r="O586" t="str">
            <v>S12000020</v>
          </cell>
          <cell r="P586">
            <v>23000</v>
          </cell>
          <cell r="Q586">
            <v>8.6999999999999993</v>
          </cell>
          <cell r="R586">
            <v>37.5</v>
          </cell>
          <cell r="S586">
            <v>1.3</v>
          </cell>
          <cell r="T586">
            <v>39.6</v>
          </cell>
          <cell r="U586">
            <v>1.4</v>
          </cell>
          <cell r="V586">
            <v>34.5</v>
          </cell>
          <cell r="W586">
            <v>2.7</v>
          </cell>
          <cell r="X586" t="str">
            <v>&amp;^%</v>
          </cell>
          <cell r="Y586" t="str">
            <v>&amp;^%</v>
          </cell>
          <cell r="AA586" t="str">
            <v>Moray</v>
          </cell>
          <cell r="AB586" t="str">
            <v>S12000020</v>
          </cell>
          <cell r="AC586">
            <v>20000</v>
          </cell>
          <cell r="AD586">
            <v>12.8</v>
          </cell>
          <cell r="AE586">
            <v>23297</v>
          </cell>
          <cell r="AF586">
            <v>17</v>
          </cell>
          <cell r="AG586">
            <v>25806</v>
          </cell>
          <cell r="AH586">
            <v>5.0999999999999996</v>
          </cell>
          <cell r="AI586">
            <v>13265</v>
          </cell>
          <cell r="AJ586">
            <v>7</v>
          </cell>
          <cell r="AK586" t="str">
            <v>&amp;^%</v>
          </cell>
          <cell r="AL586" t="str">
            <v>&amp;^%</v>
          </cell>
          <cell r="AN586" t="str">
            <v>Moray</v>
          </cell>
          <cell r="AO586" t="str">
            <v>S12000020</v>
          </cell>
          <cell r="AP586">
            <v>23000</v>
          </cell>
          <cell r="AQ586">
            <v>8.6999999999999993</v>
          </cell>
          <cell r="AR586">
            <v>11.4</v>
          </cell>
          <cell r="AS586">
            <v>8.6999999999999993</v>
          </cell>
          <cell r="AT586">
            <v>13.15</v>
          </cell>
          <cell r="AU586">
            <v>4</v>
          </cell>
          <cell r="AV586">
            <v>6.69</v>
          </cell>
          <cell r="AW586">
            <v>3.8</v>
          </cell>
          <cell r="AX586" t="str">
            <v>&amp;^%</v>
          </cell>
          <cell r="AY586" t="str">
            <v>&amp;^%</v>
          </cell>
          <cell r="BA586" t="str">
            <v>Moray</v>
          </cell>
          <cell r="BB586" t="str">
            <v>S12000020</v>
          </cell>
          <cell r="BC586">
            <v>23000</v>
          </cell>
          <cell r="BD586">
            <v>8.6999999999999993</v>
          </cell>
          <cell r="BE586">
            <v>453.4</v>
          </cell>
          <cell r="BF586">
            <v>8.8000000000000007</v>
          </cell>
          <cell r="BG586">
            <v>521</v>
          </cell>
          <cell r="BH586">
            <v>4.3</v>
          </cell>
          <cell r="BI586">
            <v>249.7</v>
          </cell>
          <cell r="BJ586">
            <v>5.6</v>
          </cell>
          <cell r="BK586" t="str">
            <v>&amp;^%</v>
          </cell>
          <cell r="BL586" t="str">
            <v>&amp;^%</v>
          </cell>
          <cell r="BN586" t="str">
            <v>Moray</v>
          </cell>
          <cell r="BO586" t="str">
            <v>S12000020</v>
          </cell>
          <cell r="BP586">
            <v>35000</v>
          </cell>
          <cell r="BQ586">
            <v>6.9</v>
          </cell>
          <cell r="BR586">
            <v>35</v>
          </cell>
          <cell r="BS586">
            <v>2.6</v>
          </cell>
          <cell r="BT586">
            <v>32.299999999999997</v>
          </cell>
          <cell r="BU586">
            <v>2.6</v>
          </cell>
          <cell r="BV586">
            <v>13.6</v>
          </cell>
          <cell r="BW586">
            <v>13</v>
          </cell>
          <cell r="BX586" t="str">
            <v>&amp;^%</v>
          </cell>
          <cell r="BY586" t="str">
            <v>&amp;^%</v>
          </cell>
          <cell r="CA586" t="str">
            <v>Moray</v>
          </cell>
          <cell r="CB586" t="str">
            <v>S12000020</v>
          </cell>
          <cell r="CC586">
            <v>32000</v>
          </cell>
          <cell r="CD586">
            <v>10.199999999999999</v>
          </cell>
          <cell r="CE586">
            <v>17513</v>
          </cell>
          <cell r="CF586">
            <v>11</v>
          </cell>
          <cell r="CG586">
            <v>20375</v>
          </cell>
          <cell r="CH586">
            <v>5.3</v>
          </cell>
          <cell r="CI586">
            <v>7035</v>
          </cell>
          <cell r="CJ586">
            <v>15</v>
          </cell>
          <cell r="CK586" t="str">
            <v>&amp;^%</v>
          </cell>
          <cell r="CL586" t="str">
            <v>&amp;^%</v>
          </cell>
          <cell r="CN586" t="str">
            <v>Moray</v>
          </cell>
          <cell r="CO586" t="str">
            <v>S12000020</v>
          </cell>
          <cell r="CP586">
            <v>35000</v>
          </cell>
          <cell r="CQ586">
            <v>6.9</v>
          </cell>
          <cell r="CR586">
            <v>9.65</v>
          </cell>
          <cell r="CS586">
            <v>6.6</v>
          </cell>
          <cell r="CT586">
            <v>12.48</v>
          </cell>
          <cell r="CU586">
            <v>3.6</v>
          </cell>
          <cell r="CV586">
            <v>6.43</v>
          </cell>
          <cell r="CW586">
            <v>1.7</v>
          </cell>
          <cell r="CX586" t="str">
            <v>&amp;^%</v>
          </cell>
          <cell r="CY586" t="str">
            <v>&amp;^%</v>
          </cell>
          <cell r="DA586" t="str">
            <v>Moray</v>
          </cell>
          <cell r="DB586" t="str">
            <v>S12000020</v>
          </cell>
          <cell r="DC586">
            <v>35000</v>
          </cell>
          <cell r="DD586">
            <v>6.9</v>
          </cell>
          <cell r="DE586">
            <v>331.6</v>
          </cell>
          <cell r="DF586">
            <v>8.8000000000000007</v>
          </cell>
          <cell r="DG586">
            <v>403.1</v>
          </cell>
          <cell r="DH586">
            <v>4.7</v>
          </cell>
          <cell r="DI586">
            <v>120.8</v>
          </cell>
          <cell r="DJ586">
            <v>13</v>
          </cell>
          <cell r="DK586" t="str">
            <v>&amp;^%</v>
          </cell>
          <cell r="DL586" t="str">
            <v>&amp;^%</v>
          </cell>
          <cell r="DN586" t="str">
            <v>Moray</v>
          </cell>
          <cell r="DO586" t="str">
            <v>S12000020</v>
          </cell>
          <cell r="DP586">
            <v>10000</v>
          </cell>
          <cell r="DQ586">
            <v>13</v>
          </cell>
          <cell r="DR586">
            <v>36.200000000000003</v>
          </cell>
          <cell r="DS586">
            <v>1.7</v>
          </cell>
          <cell r="DT586">
            <v>36.5</v>
          </cell>
          <cell r="DU586">
            <v>1.4</v>
          </cell>
          <cell r="DV586">
            <v>31.2</v>
          </cell>
          <cell r="DW586">
            <v>2</v>
          </cell>
          <cell r="DX586" t="str">
            <v>&amp;^%</v>
          </cell>
          <cell r="DY586" t="str">
            <v>&amp;^%</v>
          </cell>
          <cell r="EA586" t="str">
            <v>Moray</v>
          </cell>
          <cell r="EB586" t="str">
            <v>S12000020</v>
          </cell>
          <cell r="EC586" t="str">
            <v>&amp;^%</v>
          </cell>
          <cell r="ED586" t="str">
            <v>&amp;^%</v>
          </cell>
          <cell r="EE586" t="str">
            <v>&amp;^%</v>
          </cell>
          <cell r="EF586" t="str">
            <v>&amp;^%</v>
          </cell>
          <cell r="EG586">
            <v>21823</v>
          </cell>
          <cell r="EH586">
            <v>8</v>
          </cell>
          <cell r="EI586" t="str">
            <v>&amp;^%</v>
          </cell>
          <cell r="EJ586" t="str">
            <v>&amp;^%</v>
          </cell>
          <cell r="EK586" t="str">
            <v>&amp;^%</v>
          </cell>
          <cell r="EL586" t="str">
            <v>&amp;^%</v>
          </cell>
          <cell r="EN586" t="str">
            <v>Moray</v>
          </cell>
          <cell r="EO586" t="str">
            <v>S12000020</v>
          </cell>
          <cell r="EP586">
            <v>10000</v>
          </cell>
          <cell r="EQ586">
            <v>13</v>
          </cell>
          <cell r="ER586">
            <v>9.51</v>
          </cell>
          <cell r="ES586">
            <v>15</v>
          </cell>
          <cell r="ET586">
            <v>11.94</v>
          </cell>
          <cell r="EU586">
            <v>6.6</v>
          </cell>
          <cell r="EV586" t="str">
            <v>&amp;^%</v>
          </cell>
          <cell r="EW586" t="str">
            <v>&amp;^%</v>
          </cell>
          <cell r="EX586" t="str">
            <v>&amp;^%</v>
          </cell>
          <cell r="EY586" t="str">
            <v>&amp;^%</v>
          </cell>
          <cell r="FA586" t="str">
            <v>Moray</v>
          </cell>
          <cell r="FB586" t="str">
            <v>S12000020</v>
          </cell>
          <cell r="FC586">
            <v>10000</v>
          </cell>
          <cell r="FD586">
            <v>13</v>
          </cell>
          <cell r="FE586">
            <v>341.2</v>
          </cell>
          <cell r="FF586">
            <v>13</v>
          </cell>
          <cell r="FG586">
            <v>435.6</v>
          </cell>
          <cell r="FH586">
            <v>6.4</v>
          </cell>
          <cell r="FI586" t="str">
            <v>&amp;^%</v>
          </cell>
          <cell r="FJ586" t="str">
            <v>&amp;^%</v>
          </cell>
          <cell r="FK586" t="str">
            <v>&amp;^%</v>
          </cell>
          <cell r="FL586" t="str">
            <v>&amp;^%</v>
          </cell>
          <cell r="FN586" t="str">
            <v>Moray</v>
          </cell>
          <cell r="FO586" t="str">
            <v>S12000020</v>
          </cell>
          <cell r="FP586">
            <v>13000</v>
          </cell>
          <cell r="FQ586">
            <v>11.6</v>
          </cell>
          <cell r="FR586">
            <v>39.9</v>
          </cell>
          <cell r="FS586">
            <v>3.4</v>
          </cell>
          <cell r="FT586">
            <v>41.9</v>
          </cell>
          <cell r="FU586">
            <v>1.8</v>
          </cell>
          <cell r="FV586">
            <v>35</v>
          </cell>
          <cell r="FW586">
            <v>1.9</v>
          </cell>
          <cell r="FX586" t="str">
            <v>&amp;^%</v>
          </cell>
          <cell r="FY586" t="str">
            <v>&amp;^%</v>
          </cell>
          <cell r="GA586" t="str">
            <v>Moray</v>
          </cell>
          <cell r="GB586" t="str">
            <v>S12000020</v>
          </cell>
          <cell r="GC586">
            <v>12000</v>
          </cell>
          <cell r="GD586">
            <v>13.4</v>
          </cell>
          <cell r="GE586">
            <v>25221</v>
          </cell>
          <cell r="GF586">
            <v>12</v>
          </cell>
          <cell r="GG586">
            <v>28607</v>
          </cell>
          <cell r="GH586">
            <v>5.2</v>
          </cell>
          <cell r="GI586">
            <v>15230</v>
          </cell>
          <cell r="GJ586">
            <v>9.8000000000000007</v>
          </cell>
          <cell r="GK586" t="str">
            <v>&amp;^%</v>
          </cell>
          <cell r="GL586" t="str">
            <v>&amp;^%</v>
          </cell>
          <cell r="GN586" t="str">
            <v>Moray</v>
          </cell>
          <cell r="GO586" t="str">
            <v>S12000020</v>
          </cell>
          <cell r="GP586">
            <v>13000</v>
          </cell>
          <cell r="GQ586">
            <v>11.6</v>
          </cell>
          <cell r="GR586">
            <v>12.4</v>
          </cell>
          <cell r="GS586">
            <v>9.9</v>
          </cell>
          <cell r="GT586">
            <v>13.93</v>
          </cell>
          <cell r="GU586">
            <v>4.9000000000000004</v>
          </cell>
          <cell r="GV586">
            <v>7.47</v>
          </cell>
          <cell r="GW586">
            <v>6.3</v>
          </cell>
          <cell r="GX586" t="str">
            <v>&amp;^%</v>
          </cell>
          <cell r="GY586" t="str">
            <v>&amp;^%</v>
          </cell>
        </row>
        <row r="587">
          <cell r="A587" t="str">
            <v>North Ayrshire</v>
          </cell>
          <cell r="B587" t="str">
            <v>S12000021</v>
          </cell>
          <cell r="C587">
            <v>14000</v>
          </cell>
          <cell r="D587">
            <v>11.5</v>
          </cell>
          <cell r="E587">
            <v>533.79999999999995</v>
          </cell>
          <cell r="F587">
            <v>12</v>
          </cell>
          <cell r="G587">
            <v>583.20000000000005</v>
          </cell>
          <cell r="H587">
            <v>5.7</v>
          </cell>
          <cell r="I587">
            <v>287.60000000000002</v>
          </cell>
          <cell r="J587">
            <v>8</v>
          </cell>
          <cell r="K587" t="str">
            <v>&amp;^%</v>
          </cell>
          <cell r="L587" t="str">
            <v>&amp;^%</v>
          </cell>
          <cell r="N587" t="str">
            <v>North Ayrshire</v>
          </cell>
          <cell r="O587" t="str">
            <v>S12000021</v>
          </cell>
          <cell r="P587">
            <v>26000</v>
          </cell>
          <cell r="Q587">
            <v>8.1</v>
          </cell>
          <cell r="R587">
            <v>37.5</v>
          </cell>
          <cell r="S587">
            <v>1.4</v>
          </cell>
          <cell r="T587">
            <v>39.200000000000003</v>
          </cell>
          <cell r="U587">
            <v>1.2</v>
          </cell>
          <cell r="V587">
            <v>33.799999999999997</v>
          </cell>
          <cell r="W587">
            <v>0.9</v>
          </cell>
          <cell r="X587" t="str">
            <v>&amp;^%</v>
          </cell>
          <cell r="Y587" t="str">
            <v>&amp;^%</v>
          </cell>
          <cell r="AA587" t="str">
            <v>North Ayrshire</v>
          </cell>
          <cell r="AB587" t="str">
            <v>S12000021</v>
          </cell>
          <cell r="AC587">
            <v>23000</v>
          </cell>
          <cell r="AD587">
            <v>9.6</v>
          </cell>
          <cell r="AE587">
            <v>23775</v>
          </cell>
          <cell r="AF587">
            <v>11</v>
          </cell>
          <cell r="AG587">
            <v>27478</v>
          </cell>
          <cell r="AH587">
            <v>5.3</v>
          </cell>
          <cell r="AI587">
            <v>13120</v>
          </cell>
          <cell r="AJ587">
            <v>7.4</v>
          </cell>
          <cell r="AK587" t="str">
            <v>&amp;^%</v>
          </cell>
          <cell r="AL587" t="str">
            <v>&amp;^%</v>
          </cell>
          <cell r="AN587" t="str">
            <v>North Ayrshire</v>
          </cell>
          <cell r="AO587" t="str">
            <v>S12000021</v>
          </cell>
          <cell r="AP587">
            <v>26000</v>
          </cell>
          <cell r="AQ587">
            <v>8.1</v>
          </cell>
          <cell r="AR587">
            <v>11.48</v>
          </cell>
          <cell r="AS587">
            <v>9.8000000000000007</v>
          </cell>
          <cell r="AT587">
            <v>13.86</v>
          </cell>
          <cell r="AU587">
            <v>4.7</v>
          </cell>
          <cell r="AV587">
            <v>6.96</v>
          </cell>
          <cell r="AW587">
            <v>4.5999999999999996</v>
          </cell>
          <cell r="AX587" t="str">
            <v>&amp;^%</v>
          </cell>
          <cell r="AY587" t="str">
            <v>&amp;^%</v>
          </cell>
          <cell r="BA587" t="str">
            <v>North Ayrshire</v>
          </cell>
          <cell r="BB587" t="str">
            <v>S12000021</v>
          </cell>
          <cell r="BC587">
            <v>26000</v>
          </cell>
          <cell r="BD587">
            <v>8.1</v>
          </cell>
          <cell r="BE587">
            <v>443.4</v>
          </cell>
          <cell r="BF587">
            <v>9.6999999999999993</v>
          </cell>
          <cell r="BG587">
            <v>543.1</v>
          </cell>
          <cell r="BH587">
            <v>4.5999999999999996</v>
          </cell>
          <cell r="BI587">
            <v>266.2</v>
          </cell>
          <cell r="BJ587">
            <v>4.0999999999999996</v>
          </cell>
          <cell r="BK587" t="str">
            <v>&amp;^%</v>
          </cell>
          <cell r="BL587" t="str">
            <v>&amp;^%</v>
          </cell>
          <cell r="BN587" t="str">
            <v>North Ayrshire</v>
          </cell>
          <cell r="BO587" t="str">
            <v>S12000021</v>
          </cell>
          <cell r="BP587">
            <v>37000</v>
          </cell>
          <cell r="BQ587">
            <v>6.7</v>
          </cell>
          <cell r="BR587">
            <v>35</v>
          </cell>
          <cell r="BS587">
            <v>1.8</v>
          </cell>
          <cell r="BT587">
            <v>33.200000000000003</v>
          </cell>
          <cell r="BU587">
            <v>2.2000000000000002</v>
          </cell>
          <cell r="BV587">
            <v>16.899999999999999</v>
          </cell>
          <cell r="BW587">
            <v>11</v>
          </cell>
          <cell r="BX587" t="str">
            <v>&amp;^%</v>
          </cell>
          <cell r="BY587" t="str">
            <v>&amp;^%</v>
          </cell>
          <cell r="CA587" t="str">
            <v>North Ayrshire</v>
          </cell>
          <cell r="CB587" t="str">
            <v>S12000021</v>
          </cell>
          <cell r="CC587">
            <v>32000</v>
          </cell>
          <cell r="CD587">
            <v>8</v>
          </cell>
          <cell r="CE587">
            <v>19541</v>
          </cell>
          <cell r="CF587">
            <v>7</v>
          </cell>
          <cell r="CG587">
            <v>23310</v>
          </cell>
          <cell r="CH587">
            <v>5.2</v>
          </cell>
          <cell r="CI587">
            <v>8161</v>
          </cell>
          <cell r="CJ587">
            <v>14</v>
          </cell>
          <cell r="CK587" t="str">
            <v>&amp;^%</v>
          </cell>
          <cell r="CL587" t="str">
            <v>&amp;^%</v>
          </cell>
          <cell r="CN587" t="str">
            <v>North Ayrshire</v>
          </cell>
          <cell r="CO587" t="str">
            <v>S12000021</v>
          </cell>
          <cell r="CP587">
            <v>37000</v>
          </cell>
          <cell r="CQ587">
            <v>6.7</v>
          </cell>
          <cell r="CR587">
            <v>9.9600000000000009</v>
          </cell>
          <cell r="CS587">
            <v>6.5</v>
          </cell>
          <cell r="CT587">
            <v>13.28</v>
          </cell>
          <cell r="CU587">
            <v>4.2</v>
          </cell>
          <cell r="CV587">
            <v>6.4</v>
          </cell>
          <cell r="CW587">
            <v>2.4</v>
          </cell>
          <cell r="CX587" t="str">
            <v>&amp;^%</v>
          </cell>
          <cell r="CY587" t="str">
            <v>&amp;^%</v>
          </cell>
          <cell r="DA587" t="str">
            <v>North Ayrshire</v>
          </cell>
          <cell r="DB587" t="str">
            <v>S12000021</v>
          </cell>
          <cell r="DC587">
            <v>37000</v>
          </cell>
          <cell r="DD587">
            <v>6.7</v>
          </cell>
          <cell r="DE587">
            <v>367.1</v>
          </cell>
          <cell r="DF587">
            <v>6.1</v>
          </cell>
          <cell r="DG587">
            <v>440.3</v>
          </cell>
          <cell r="DH587">
            <v>4.8</v>
          </cell>
          <cell r="DI587">
            <v>128.9</v>
          </cell>
          <cell r="DJ587">
            <v>12</v>
          </cell>
          <cell r="DK587" t="str">
            <v>&amp;^%</v>
          </cell>
          <cell r="DL587" t="str">
            <v>&amp;^%</v>
          </cell>
          <cell r="DN587" t="str">
            <v>North Ayrshire</v>
          </cell>
          <cell r="DO587" t="str">
            <v>S12000021</v>
          </cell>
          <cell r="DP587">
            <v>12000</v>
          </cell>
          <cell r="DQ587">
            <v>11.4</v>
          </cell>
          <cell r="DR587">
            <v>36</v>
          </cell>
          <cell r="DS587">
            <v>1.7</v>
          </cell>
          <cell r="DT587">
            <v>37.200000000000003</v>
          </cell>
          <cell r="DU587">
            <v>1.5</v>
          </cell>
          <cell r="DV587">
            <v>33.799999999999997</v>
          </cell>
          <cell r="DW587">
            <v>1.2</v>
          </cell>
          <cell r="DX587" t="str">
            <v>&amp;^%</v>
          </cell>
          <cell r="DY587" t="str">
            <v>&amp;^%</v>
          </cell>
          <cell r="EA587" t="str">
            <v>North Ayrshire</v>
          </cell>
          <cell r="EB587" t="str">
            <v>S12000021</v>
          </cell>
          <cell r="EC587">
            <v>10000</v>
          </cell>
          <cell r="ED587">
            <v>13.7</v>
          </cell>
          <cell r="EE587">
            <v>20848</v>
          </cell>
          <cell r="EF587">
            <v>13</v>
          </cell>
          <cell r="EG587">
            <v>24073</v>
          </cell>
          <cell r="EH587">
            <v>8.8000000000000007</v>
          </cell>
          <cell r="EI587" t="str">
            <v>&amp;^%</v>
          </cell>
          <cell r="EJ587" t="str">
            <v>&amp;^%</v>
          </cell>
          <cell r="EK587" t="str">
            <v>&amp;^%</v>
          </cell>
          <cell r="EL587" t="str">
            <v>&amp;^%</v>
          </cell>
          <cell r="EN587" t="str">
            <v>North Ayrshire</v>
          </cell>
          <cell r="EO587" t="str">
            <v>S12000021</v>
          </cell>
          <cell r="EP587">
            <v>12000</v>
          </cell>
          <cell r="EQ587">
            <v>11.4</v>
          </cell>
          <cell r="ER587">
            <v>10.85</v>
          </cell>
          <cell r="ES587">
            <v>12</v>
          </cell>
          <cell r="ET587">
            <v>13.4</v>
          </cell>
          <cell r="EU587">
            <v>7.8</v>
          </cell>
          <cell r="EV587">
            <v>6.5</v>
          </cell>
          <cell r="EW587">
            <v>3.9</v>
          </cell>
          <cell r="EX587" t="str">
            <v>&amp;^%</v>
          </cell>
          <cell r="EY587" t="str">
            <v>&amp;^%</v>
          </cell>
          <cell r="FA587" t="str">
            <v>North Ayrshire</v>
          </cell>
          <cell r="FB587" t="str">
            <v>S12000021</v>
          </cell>
          <cell r="FC587">
            <v>12000</v>
          </cell>
          <cell r="FD587">
            <v>11.4</v>
          </cell>
          <cell r="FE587">
            <v>397.4</v>
          </cell>
          <cell r="FF587">
            <v>9.8000000000000007</v>
          </cell>
          <cell r="FG587">
            <v>498.1</v>
          </cell>
          <cell r="FH587">
            <v>7.6</v>
          </cell>
          <cell r="FI587">
            <v>247.7</v>
          </cell>
          <cell r="FJ587">
            <v>4.4000000000000004</v>
          </cell>
          <cell r="FK587" t="str">
            <v>&amp;^%</v>
          </cell>
          <cell r="FL587" t="str">
            <v>&amp;^%</v>
          </cell>
          <cell r="FN587" t="str">
            <v>North Ayrshire</v>
          </cell>
          <cell r="FO587" t="str">
            <v>S12000021</v>
          </cell>
          <cell r="FP587">
            <v>14000</v>
          </cell>
          <cell r="FQ587">
            <v>11.5</v>
          </cell>
          <cell r="FR587">
            <v>40</v>
          </cell>
          <cell r="FS587">
            <v>2.4</v>
          </cell>
          <cell r="FT587">
            <v>41</v>
          </cell>
          <cell r="FU587">
            <v>1.6</v>
          </cell>
          <cell r="FV587">
            <v>35</v>
          </cell>
          <cell r="FW587">
            <v>1.6</v>
          </cell>
          <cell r="FX587" t="str">
            <v>&amp;^%</v>
          </cell>
          <cell r="FY587" t="str">
            <v>&amp;^%</v>
          </cell>
          <cell r="GA587" t="str">
            <v>North Ayrshire</v>
          </cell>
          <cell r="GB587" t="str">
            <v>S12000021</v>
          </cell>
          <cell r="GC587">
            <v>12000</v>
          </cell>
          <cell r="GD587">
            <v>13.4</v>
          </cell>
          <cell r="GE587">
            <v>27373</v>
          </cell>
          <cell r="GF587">
            <v>11</v>
          </cell>
          <cell r="GG587">
            <v>30314</v>
          </cell>
          <cell r="GH587">
            <v>6.4</v>
          </cell>
          <cell r="GI587">
            <v>17032</v>
          </cell>
          <cell r="GJ587">
            <v>12</v>
          </cell>
          <cell r="GK587" t="str">
            <v>&amp;^%</v>
          </cell>
          <cell r="GL587" t="str">
            <v>&amp;^%</v>
          </cell>
          <cell r="GN587" t="str">
            <v>North Ayrshire</v>
          </cell>
          <cell r="GO587" t="str">
            <v>S12000021</v>
          </cell>
          <cell r="GP587">
            <v>14000</v>
          </cell>
          <cell r="GQ587">
            <v>11.5</v>
          </cell>
          <cell r="GR587">
            <v>12.41</v>
          </cell>
          <cell r="GS587">
            <v>12</v>
          </cell>
          <cell r="GT587">
            <v>14.23</v>
          </cell>
          <cell r="GU587">
            <v>5.8</v>
          </cell>
          <cell r="GV587">
            <v>7.46</v>
          </cell>
          <cell r="GW587">
            <v>7.1</v>
          </cell>
          <cell r="GX587" t="str">
            <v>&amp;^%</v>
          </cell>
          <cell r="GY587" t="str">
            <v>&amp;^%</v>
          </cell>
        </row>
        <row r="588">
          <cell r="A588" t="str">
            <v>North Lanarkshire</v>
          </cell>
          <cell r="B588" t="str">
            <v>S12000044</v>
          </cell>
          <cell r="C588">
            <v>55000</v>
          </cell>
          <cell r="D588">
            <v>5.6</v>
          </cell>
          <cell r="E588">
            <v>506.6</v>
          </cell>
          <cell r="F588">
            <v>3.9</v>
          </cell>
          <cell r="G588">
            <v>581.29999999999995</v>
          </cell>
          <cell r="H588">
            <v>3.4</v>
          </cell>
          <cell r="I588">
            <v>297.10000000000002</v>
          </cell>
          <cell r="J588">
            <v>3.3</v>
          </cell>
          <cell r="K588" t="str">
            <v>&amp;^%</v>
          </cell>
          <cell r="L588" t="str">
            <v>&amp;^%</v>
          </cell>
          <cell r="N588" t="str">
            <v>North Lanarkshire</v>
          </cell>
          <cell r="O588" t="str">
            <v>S12000044</v>
          </cell>
          <cell r="P588">
            <v>90000</v>
          </cell>
          <cell r="Q588">
            <v>4.3</v>
          </cell>
          <cell r="R588">
            <v>37.9</v>
          </cell>
          <cell r="S588">
            <v>0.8</v>
          </cell>
          <cell r="T588">
            <v>39.5</v>
          </cell>
          <cell r="U588">
            <v>0.8</v>
          </cell>
          <cell r="V588">
            <v>35</v>
          </cell>
          <cell r="W588">
            <v>0.1</v>
          </cell>
          <cell r="X588">
            <v>45</v>
          </cell>
          <cell r="Y588">
            <v>8.5</v>
          </cell>
          <cell r="AA588" t="str">
            <v>North Lanarkshire</v>
          </cell>
          <cell r="AB588" t="str">
            <v>S12000044</v>
          </cell>
          <cell r="AC588">
            <v>84000</v>
          </cell>
          <cell r="AD588">
            <v>6.2</v>
          </cell>
          <cell r="AE588">
            <v>24656</v>
          </cell>
          <cell r="AF588">
            <v>4.3</v>
          </cell>
          <cell r="AG588">
            <v>28350</v>
          </cell>
          <cell r="AH588">
            <v>3.2</v>
          </cell>
          <cell r="AI588">
            <v>14266</v>
          </cell>
          <cell r="AJ588">
            <v>4.3</v>
          </cell>
          <cell r="AK588" t="str">
            <v>&amp;^%</v>
          </cell>
          <cell r="AL588" t="str">
            <v>&amp;^%</v>
          </cell>
          <cell r="AN588" t="str">
            <v>North Lanarkshire</v>
          </cell>
          <cell r="AO588" t="str">
            <v>S12000044</v>
          </cell>
          <cell r="AP588">
            <v>90000</v>
          </cell>
          <cell r="AQ588">
            <v>4.3</v>
          </cell>
          <cell r="AR588">
            <v>12.27</v>
          </cell>
          <cell r="AS588">
            <v>4.2</v>
          </cell>
          <cell r="AT588">
            <v>14.03</v>
          </cell>
          <cell r="AU588">
            <v>2.7</v>
          </cell>
          <cell r="AV588">
            <v>7.19</v>
          </cell>
          <cell r="AW588">
            <v>2.5</v>
          </cell>
          <cell r="AX588" t="str">
            <v>&amp;^%</v>
          </cell>
          <cell r="AY588" t="str">
            <v>&amp;^%</v>
          </cell>
          <cell r="BA588" t="str">
            <v>North Lanarkshire</v>
          </cell>
          <cell r="BB588" t="str">
            <v>S12000044</v>
          </cell>
          <cell r="BC588">
            <v>90000</v>
          </cell>
          <cell r="BD588">
            <v>4.3</v>
          </cell>
          <cell r="BE588">
            <v>494</v>
          </cell>
          <cell r="BF588">
            <v>3.5</v>
          </cell>
          <cell r="BG588">
            <v>554.20000000000005</v>
          </cell>
          <cell r="BH588">
            <v>2.5</v>
          </cell>
          <cell r="BI588">
            <v>284</v>
          </cell>
          <cell r="BJ588">
            <v>3.2</v>
          </cell>
          <cell r="BK588">
            <v>817.6</v>
          </cell>
          <cell r="BL588">
            <v>18</v>
          </cell>
          <cell r="BN588" t="str">
            <v>North Lanarkshire</v>
          </cell>
          <cell r="BO588" t="str">
            <v>S12000044</v>
          </cell>
          <cell r="BP588">
            <v>122000</v>
          </cell>
          <cell r="BQ588">
            <v>3.7</v>
          </cell>
          <cell r="BR588">
            <v>37</v>
          </cell>
          <cell r="BS588">
            <v>0.9</v>
          </cell>
          <cell r="BT588">
            <v>34.299999999999997</v>
          </cell>
          <cell r="BU588">
            <v>1.2</v>
          </cell>
          <cell r="BV588">
            <v>17.5</v>
          </cell>
          <cell r="BW588">
            <v>4.9000000000000004</v>
          </cell>
          <cell r="BX588">
            <v>43.7</v>
          </cell>
          <cell r="BY588">
            <v>6.4</v>
          </cell>
          <cell r="CA588" t="str">
            <v>North Lanarkshire</v>
          </cell>
          <cell r="CB588" t="str">
            <v>S12000044</v>
          </cell>
          <cell r="CC588">
            <v>113000</v>
          </cell>
          <cell r="CD588">
            <v>5</v>
          </cell>
          <cell r="CE588">
            <v>20371</v>
          </cell>
          <cell r="CF588">
            <v>5</v>
          </cell>
          <cell r="CG588">
            <v>23933</v>
          </cell>
          <cell r="CH588">
            <v>3.3</v>
          </cell>
          <cell r="CI588">
            <v>7487</v>
          </cell>
          <cell r="CJ588">
            <v>6.5</v>
          </cell>
          <cell r="CK588" t="str">
            <v>&amp;^%</v>
          </cell>
          <cell r="CL588" t="str">
            <v>&amp;^%</v>
          </cell>
          <cell r="CN588" t="str">
            <v>North Lanarkshire</v>
          </cell>
          <cell r="CO588" t="str">
            <v>S12000044</v>
          </cell>
          <cell r="CP588">
            <v>122000</v>
          </cell>
          <cell r="CQ588">
            <v>3.7</v>
          </cell>
          <cell r="CR588">
            <v>10.63</v>
          </cell>
          <cell r="CS588">
            <v>3.5</v>
          </cell>
          <cell r="CT588">
            <v>13.43</v>
          </cell>
          <cell r="CU588">
            <v>2.4</v>
          </cell>
          <cell r="CV588">
            <v>6.49</v>
          </cell>
          <cell r="CW588">
            <v>1.5</v>
          </cell>
          <cell r="CX588">
            <v>21.12</v>
          </cell>
          <cell r="CY588">
            <v>13</v>
          </cell>
          <cell r="DA588" t="str">
            <v>North Lanarkshire</v>
          </cell>
          <cell r="DB588" t="str">
            <v>S12000044</v>
          </cell>
          <cell r="DC588">
            <v>122000</v>
          </cell>
          <cell r="DD588">
            <v>3.7</v>
          </cell>
          <cell r="DE588">
            <v>397.1</v>
          </cell>
          <cell r="DF588">
            <v>4.4000000000000004</v>
          </cell>
          <cell r="DG588">
            <v>461.1</v>
          </cell>
          <cell r="DH588">
            <v>2.6</v>
          </cell>
          <cell r="DI588">
            <v>137</v>
          </cell>
          <cell r="DJ588">
            <v>6.4</v>
          </cell>
          <cell r="DK588">
            <v>774.5</v>
          </cell>
          <cell r="DL588">
            <v>13</v>
          </cell>
          <cell r="DN588" t="str">
            <v>North Lanarkshire</v>
          </cell>
          <cell r="DO588" t="str">
            <v>S12000044</v>
          </cell>
          <cell r="DP588">
            <v>35000</v>
          </cell>
          <cell r="DQ588">
            <v>6.7</v>
          </cell>
          <cell r="DR588">
            <v>37.5</v>
          </cell>
          <cell r="DS588" t="str">
            <v>&amp;^%</v>
          </cell>
          <cell r="DT588">
            <v>37.5</v>
          </cell>
          <cell r="DU588">
            <v>1.6</v>
          </cell>
          <cell r="DV588">
            <v>33</v>
          </cell>
          <cell r="DW588">
            <v>2.1</v>
          </cell>
          <cell r="DX588" t="str">
            <v>&amp;^%</v>
          </cell>
          <cell r="DY588" t="str">
            <v>&amp;^%</v>
          </cell>
          <cell r="EA588" t="str">
            <v>North Lanarkshire</v>
          </cell>
          <cell r="EB588" t="str">
            <v>S12000044</v>
          </cell>
          <cell r="EC588">
            <v>34000</v>
          </cell>
          <cell r="ED588">
            <v>7.6</v>
          </cell>
          <cell r="EE588">
            <v>21839</v>
          </cell>
          <cell r="EF588">
            <v>7</v>
          </cell>
          <cell r="EG588">
            <v>25569</v>
          </cell>
          <cell r="EH588">
            <v>4.0999999999999996</v>
          </cell>
          <cell r="EI588">
            <v>12782</v>
          </cell>
          <cell r="EJ588">
            <v>6.2</v>
          </cell>
          <cell r="EK588" t="str">
            <v>&amp;^%</v>
          </cell>
          <cell r="EL588" t="str">
            <v>&amp;^%</v>
          </cell>
          <cell r="EN588" t="str">
            <v>North Lanarkshire</v>
          </cell>
          <cell r="EO588" t="str">
            <v>S12000044</v>
          </cell>
          <cell r="EP588">
            <v>35000</v>
          </cell>
          <cell r="EQ588">
            <v>6.7</v>
          </cell>
          <cell r="ER588">
            <v>11.77</v>
          </cell>
          <cell r="ES588">
            <v>7.7</v>
          </cell>
          <cell r="ET588">
            <v>13.64</v>
          </cell>
          <cell r="EU588">
            <v>4</v>
          </cell>
          <cell r="EV588">
            <v>6.98</v>
          </cell>
          <cell r="EW588">
            <v>4.5999999999999996</v>
          </cell>
          <cell r="EX588" t="str">
            <v>&amp;^%</v>
          </cell>
          <cell r="EY588" t="str">
            <v>&amp;^%</v>
          </cell>
          <cell r="FA588" t="str">
            <v>North Lanarkshire</v>
          </cell>
          <cell r="FB588" t="str">
            <v>S12000044</v>
          </cell>
          <cell r="FC588">
            <v>35000</v>
          </cell>
          <cell r="FD588">
            <v>6.7</v>
          </cell>
          <cell r="FE588">
            <v>436.5</v>
          </cell>
          <cell r="FF588">
            <v>8.1</v>
          </cell>
          <cell r="FG588">
            <v>511.2</v>
          </cell>
          <cell r="FH588">
            <v>3.5</v>
          </cell>
          <cell r="FI588">
            <v>260</v>
          </cell>
          <cell r="FJ588">
            <v>5</v>
          </cell>
          <cell r="FK588" t="str">
            <v>&amp;^%</v>
          </cell>
          <cell r="FL588" t="str">
            <v>&amp;^%</v>
          </cell>
          <cell r="FN588" t="str">
            <v>North Lanarkshire</v>
          </cell>
          <cell r="FO588" t="str">
            <v>S12000044</v>
          </cell>
          <cell r="FP588">
            <v>55000</v>
          </cell>
          <cell r="FQ588">
            <v>5.6</v>
          </cell>
          <cell r="FR588">
            <v>39</v>
          </cell>
          <cell r="FS588">
            <v>0.9</v>
          </cell>
          <cell r="FT588">
            <v>40.799999999999997</v>
          </cell>
          <cell r="FU588">
            <v>0.9</v>
          </cell>
          <cell r="FV588">
            <v>35</v>
          </cell>
          <cell r="FW588">
            <v>0.7</v>
          </cell>
          <cell r="FX588" t="str">
            <v>&amp;^%</v>
          </cell>
          <cell r="FY588" t="str">
            <v>&amp;^%</v>
          </cell>
          <cell r="GA588" t="str">
            <v>North Lanarkshire</v>
          </cell>
          <cell r="GB588" t="str">
            <v>S12000044</v>
          </cell>
          <cell r="GC588">
            <v>50000</v>
          </cell>
          <cell r="GD588">
            <v>9</v>
          </cell>
          <cell r="GE588">
            <v>26182</v>
          </cell>
          <cell r="GF588">
            <v>4.5</v>
          </cell>
          <cell r="GG588">
            <v>30230</v>
          </cell>
          <cell r="GH588">
            <v>4.4000000000000004</v>
          </cell>
          <cell r="GI588">
            <v>15127</v>
          </cell>
          <cell r="GJ588">
            <v>5.0999999999999996</v>
          </cell>
          <cell r="GK588" t="str">
            <v>&amp;^%</v>
          </cell>
          <cell r="GL588" t="str">
            <v>&amp;^%</v>
          </cell>
          <cell r="GN588" t="str">
            <v>North Lanarkshire</v>
          </cell>
          <cell r="GO588" t="str">
            <v>S12000044</v>
          </cell>
          <cell r="GP588">
            <v>55000</v>
          </cell>
          <cell r="GQ588">
            <v>5.6</v>
          </cell>
          <cell r="GR588">
            <v>12.41</v>
          </cell>
          <cell r="GS588">
            <v>4.7</v>
          </cell>
          <cell r="GT588">
            <v>14.26</v>
          </cell>
          <cell r="GU588">
            <v>3.5</v>
          </cell>
          <cell r="GV588">
            <v>7.4</v>
          </cell>
          <cell r="GW588">
            <v>2.9</v>
          </cell>
          <cell r="GX588" t="str">
            <v>&amp;^%</v>
          </cell>
          <cell r="GY588" t="str">
            <v>&amp;^%</v>
          </cell>
        </row>
        <row r="589">
          <cell r="A589" t="str">
            <v>Orkney Islands</v>
          </cell>
          <cell r="B589" t="str">
            <v>S12000023</v>
          </cell>
          <cell r="C589" t="str">
            <v>&amp;^%</v>
          </cell>
          <cell r="D589" t="str">
            <v>&amp;^%</v>
          </cell>
          <cell r="E589" t="str">
            <v>&amp;^%</v>
          </cell>
          <cell r="F589" t="str">
            <v>&amp;^%</v>
          </cell>
          <cell r="G589">
            <v>571.20000000000005</v>
          </cell>
          <cell r="H589">
            <v>11</v>
          </cell>
          <cell r="I589" t="str">
            <v>&amp;^%</v>
          </cell>
          <cell r="J589" t="str">
            <v>&amp;^%</v>
          </cell>
          <cell r="K589" t="str">
            <v>&amp;^%</v>
          </cell>
          <cell r="L589" t="str">
            <v>&amp;^%</v>
          </cell>
          <cell r="N589" t="str">
            <v>Orkney Islands</v>
          </cell>
          <cell r="O589" t="str">
            <v>S12000023</v>
          </cell>
          <cell r="P589">
            <v>5000</v>
          </cell>
          <cell r="Q589">
            <v>17.7</v>
          </cell>
          <cell r="R589">
            <v>37.4</v>
          </cell>
          <cell r="S589">
            <v>3.4</v>
          </cell>
          <cell r="T589">
            <v>39</v>
          </cell>
          <cell r="U589">
            <v>3.1</v>
          </cell>
          <cell r="V589" t="str">
            <v>&amp;^%</v>
          </cell>
          <cell r="W589" t="str">
            <v>&amp;^%</v>
          </cell>
          <cell r="X589" t="str">
            <v>&amp;^%</v>
          </cell>
          <cell r="Y589" t="str">
            <v>&amp;^%</v>
          </cell>
          <cell r="AA589" t="str">
            <v>Orkney Islands</v>
          </cell>
          <cell r="AB589" t="str">
            <v>S12000023</v>
          </cell>
          <cell r="AC589" t="str">
            <v>&amp;^%</v>
          </cell>
          <cell r="AD589" t="str">
            <v>&amp;^%</v>
          </cell>
          <cell r="AE589" t="str">
            <v>&amp;^%</v>
          </cell>
          <cell r="AF589" t="str">
            <v>&amp;^%</v>
          </cell>
          <cell r="AG589">
            <v>28737</v>
          </cell>
          <cell r="AH589">
            <v>11</v>
          </cell>
          <cell r="AI589" t="str">
            <v>&amp;^%</v>
          </cell>
          <cell r="AJ589" t="str">
            <v>&amp;^%</v>
          </cell>
          <cell r="AK589" t="str">
            <v>&amp;^%</v>
          </cell>
          <cell r="AL589" t="str">
            <v>&amp;^%</v>
          </cell>
          <cell r="AN589" t="str">
            <v>Orkney Islands</v>
          </cell>
          <cell r="AO589" t="str">
            <v>S12000023</v>
          </cell>
          <cell r="AP589">
            <v>5000</v>
          </cell>
          <cell r="AQ589">
            <v>17.7</v>
          </cell>
          <cell r="AR589" t="str">
            <v>&amp;^%</v>
          </cell>
          <cell r="AS589" t="str">
            <v>&amp;^%</v>
          </cell>
          <cell r="AT589">
            <v>14.48</v>
          </cell>
          <cell r="AU589">
            <v>9.4</v>
          </cell>
          <cell r="AV589" t="str">
            <v>&amp;^%</v>
          </cell>
          <cell r="AW589" t="str">
            <v>&amp;^%</v>
          </cell>
          <cell r="AX589" t="str">
            <v>&amp;^%</v>
          </cell>
          <cell r="AY589" t="str">
            <v>&amp;^%</v>
          </cell>
          <cell r="BA589" t="str">
            <v>Orkney Islands</v>
          </cell>
          <cell r="BB589" t="str">
            <v>S12000023</v>
          </cell>
          <cell r="BC589">
            <v>5000</v>
          </cell>
          <cell r="BD589">
            <v>17.7</v>
          </cell>
          <cell r="BE589" t="str">
            <v>&amp;^%</v>
          </cell>
          <cell r="BF589" t="str">
            <v>&amp;^%</v>
          </cell>
          <cell r="BG589">
            <v>563.9</v>
          </cell>
          <cell r="BH589">
            <v>8.6</v>
          </cell>
          <cell r="BI589" t="str">
            <v>&amp;^%</v>
          </cell>
          <cell r="BJ589" t="str">
            <v>&amp;^%</v>
          </cell>
          <cell r="BK589" t="str">
            <v>&amp;^%</v>
          </cell>
          <cell r="BL589" t="str">
            <v>&amp;^%</v>
          </cell>
          <cell r="BN589" t="str">
            <v>Orkney Islands</v>
          </cell>
          <cell r="BO589" t="str">
            <v>S12000023</v>
          </cell>
          <cell r="BP589">
            <v>10000</v>
          </cell>
          <cell r="BQ589">
            <v>13.1</v>
          </cell>
          <cell r="BR589">
            <v>35</v>
          </cell>
          <cell r="BS589" t="str">
            <v>&amp;^%</v>
          </cell>
          <cell r="BT589">
            <v>28.9</v>
          </cell>
          <cell r="BU589">
            <v>6.5</v>
          </cell>
          <cell r="BV589" t="str">
            <v>&amp;^%</v>
          </cell>
          <cell r="BW589" t="str">
            <v>&amp;^%</v>
          </cell>
          <cell r="BX589" t="str">
            <v>&amp;^%</v>
          </cell>
          <cell r="BY589" t="str">
            <v>&amp;^%</v>
          </cell>
          <cell r="CA589" t="str">
            <v>Orkney Islands</v>
          </cell>
          <cell r="CB589" t="str">
            <v>S12000023</v>
          </cell>
          <cell r="CC589">
            <v>9000</v>
          </cell>
          <cell r="CD589">
            <v>15.2</v>
          </cell>
          <cell r="CE589">
            <v>16050</v>
          </cell>
          <cell r="CF589">
            <v>18</v>
          </cell>
          <cell r="CG589">
            <v>19956</v>
          </cell>
          <cell r="CH589">
            <v>12</v>
          </cell>
          <cell r="CI589" t="str">
            <v>&amp;^%</v>
          </cell>
          <cell r="CJ589" t="str">
            <v>&amp;^%</v>
          </cell>
          <cell r="CK589" t="str">
            <v>&amp;^%</v>
          </cell>
          <cell r="CL589" t="str">
            <v>&amp;^%</v>
          </cell>
          <cell r="CN589" t="str">
            <v>Orkney Islands</v>
          </cell>
          <cell r="CO589" t="str">
            <v>S12000023</v>
          </cell>
          <cell r="CP589">
            <v>10000</v>
          </cell>
          <cell r="CQ589">
            <v>13.1</v>
          </cell>
          <cell r="CR589">
            <v>10.81</v>
          </cell>
          <cell r="CS589">
            <v>12</v>
          </cell>
          <cell r="CT589">
            <v>13.63</v>
          </cell>
          <cell r="CU589">
            <v>7.9</v>
          </cell>
          <cell r="CV589" t="str">
            <v>&amp;^%</v>
          </cell>
          <cell r="CW589" t="str">
            <v>&amp;^%</v>
          </cell>
          <cell r="CX589" t="str">
            <v>&amp;^%</v>
          </cell>
          <cell r="CY589" t="str">
            <v>&amp;^%</v>
          </cell>
          <cell r="DA589" t="str">
            <v>Orkney Islands</v>
          </cell>
          <cell r="DB589" t="str">
            <v>S12000023</v>
          </cell>
          <cell r="DC589">
            <v>10000</v>
          </cell>
          <cell r="DD589">
            <v>13.1</v>
          </cell>
          <cell r="DE589">
            <v>320.8</v>
          </cell>
          <cell r="DF589">
            <v>18</v>
          </cell>
          <cell r="DG589">
            <v>393.5</v>
          </cell>
          <cell r="DH589">
            <v>10</v>
          </cell>
          <cell r="DI589" t="str">
            <v>&amp;^%</v>
          </cell>
          <cell r="DJ589" t="str">
            <v>&amp;^%</v>
          </cell>
          <cell r="DK589" t="str">
            <v>&amp;^%</v>
          </cell>
          <cell r="DL589" t="str">
            <v>&amp;^%</v>
          </cell>
          <cell r="DN589" t="str">
            <v>Orkney Islands</v>
          </cell>
          <cell r="DO589" t="str">
            <v>S12000023</v>
          </cell>
          <cell r="DP589" t="str">
            <v>&amp;^%</v>
          </cell>
          <cell r="DQ589" t="str">
            <v>&amp;^%</v>
          </cell>
          <cell r="DR589">
            <v>35</v>
          </cell>
          <cell r="DS589" t="str">
            <v>&amp;^%</v>
          </cell>
          <cell r="DT589">
            <v>36.299999999999997</v>
          </cell>
          <cell r="DU589">
            <v>2.2999999999999998</v>
          </cell>
          <cell r="DV589" t="str">
            <v>&amp;^%</v>
          </cell>
          <cell r="DW589" t="str">
            <v>&amp;^%</v>
          </cell>
          <cell r="DX589" t="str">
            <v>&amp;^%</v>
          </cell>
          <cell r="DY589" t="str">
            <v>&amp;^%</v>
          </cell>
          <cell r="EA589" t="str">
            <v>Orkney Islands</v>
          </cell>
          <cell r="EB589" t="str">
            <v>S12000023</v>
          </cell>
          <cell r="EC589" t="str">
            <v>&amp;^%</v>
          </cell>
          <cell r="ED589" t="str">
            <v>&amp;^%</v>
          </cell>
          <cell r="EE589" t="str">
            <v>&amp;^%</v>
          </cell>
          <cell r="EF589" t="str">
            <v>&amp;^%</v>
          </cell>
          <cell r="EG589">
            <v>28515</v>
          </cell>
          <cell r="EH589">
            <v>17</v>
          </cell>
          <cell r="EI589" t="str">
            <v>&amp;^%</v>
          </cell>
          <cell r="EJ589" t="str">
            <v>&amp;^%</v>
          </cell>
          <cell r="EK589" t="str">
            <v>&amp;^%</v>
          </cell>
          <cell r="EL589" t="str">
            <v>&amp;^%</v>
          </cell>
          <cell r="EN589" t="str">
            <v>Orkney Islands</v>
          </cell>
          <cell r="EO589" t="str">
            <v>S12000023</v>
          </cell>
          <cell r="EP589" t="str">
            <v>&amp;^%</v>
          </cell>
          <cell r="EQ589" t="str">
            <v>&amp;^%</v>
          </cell>
          <cell r="ER589" t="str">
            <v>&amp;^%</v>
          </cell>
          <cell r="ES589" t="str">
            <v>&amp;^%</v>
          </cell>
          <cell r="ET589">
            <v>15.24</v>
          </cell>
          <cell r="EU589">
            <v>14</v>
          </cell>
          <cell r="EV589" t="str">
            <v>&amp;^%</v>
          </cell>
          <cell r="EW589" t="str">
            <v>&amp;^%</v>
          </cell>
          <cell r="EX589" t="str">
            <v>&amp;^%</v>
          </cell>
          <cell r="EY589" t="str">
            <v>&amp;^%</v>
          </cell>
          <cell r="FA589" t="str">
            <v>Orkney Islands</v>
          </cell>
          <cell r="FB589" t="str">
            <v>S12000023</v>
          </cell>
          <cell r="FC589" t="str">
            <v>&amp;^%</v>
          </cell>
          <cell r="FD589" t="str">
            <v>&amp;^%</v>
          </cell>
          <cell r="FE589" t="str">
            <v>&amp;^%</v>
          </cell>
          <cell r="FF589" t="str">
            <v>&amp;^%</v>
          </cell>
          <cell r="FG589">
            <v>553.70000000000005</v>
          </cell>
          <cell r="FH589">
            <v>14</v>
          </cell>
          <cell r="FI589" t="str">
            <v>&amp;^%</v>
          </cell>
          <cell r="FJ589" t="str">
            <v>&amp;^%</v>
          </cell>
          <cell r="FK589" t="str">
            <v>&amp;^%</v>
          </cell>
          <cell r="FL589" t="str">
            <v>&amp;^%</v>
          </cell>
          <cell r="FN589" t="str">
            <v>Orkney Islands</v>
          </cell>
          <cell r="FO589" t="str">
            <v>S12000023</v>
          </cell>
          <cell r="FP589" t="str">
            <v>&amp;^%</v>
          </cell>
          <cell r="FQ589" t="str">
            <v>&amp;^%</v>
          </cell>
          <cell r="FR589">
            <v>40</v>
          </cell>
          <cell r="FS589">
            <v>3.9</v>
          </cell>
          <cell r="FT589">
            <v>40.799999999999997</v>
          </cell>
          <cell r="FU589">
            <v>4.5999999999999996</v>
          </cell>
          <cell r="FV589" t="str">
            <v>&amp;^%</v>
          </cell>
          <cell r="FW589" t="str">
            <v>&amp;^%</v>
          </cell>
          <cell r="FX589" t="str">
            <v>&amp;^%</v>
          </cell>
          <cell r="FY589" t="str">
            <v>&amp;^%</v>
          </cell>
          <cell r="GA589" t="str">
            <v>Orkney Islands</v>
          </cell>
          <cell r="GB589" t="str">
            <v>S12000023</v>
          </cell>
          <cell r="GC589" t="str">
            <v>&amp;^%</v>
          </cell>
          <cell r="GD589" t="str">
            <v>&amp;^%</v>
          </cell>
          <cell r="GE589" t="str">
            <v>&amp;^%</v>
          </cell>
          <cell r="GF589" t="str">
            <v>&amp;^%</v>
          </cell>
          <cell r="GG589">
            <v>28916</v>
          </cell>
          <cell r="GH589">
            <v>14</v>
          </cell>
          <cell r="GI589" t="str">
            <v>&amp;^%</v>
          </cell>
          <cell r="GJ589" t="str">
            <v>&amp;^%</v>
          </cell>
          <cell r="GK589" t="str">
            <v>&amp;^%</v>
          </cell>
          <cell r="GL589" t="str">
            <v>&amp;^%</v>
          </cell>
          <cell r="GN589" t="str">
            <v>Orkney Islands</v>
          </cell>
          <cell r="GO589" t="str">
            <v>S12000023</v>
          </cell>
          <cell r="GP589" t="str">
            <v>&amp;^%</v>
          </cell>
          <cell r="GQ589" t="str">
            <v>&amp;^%</v>
          </cell>
          <cell r="GR589" t="str">
            <v>&amp;^%</v>
          </cell>
          <cell r="GS589" t="str">
            <v>&amp;^%</v>
          </cell>
          <cell r="GT589">
            <v>13.99</v>
          </cell>
          <cell r="GU589">
            <v>12</v>
          </cell>
          <cell r="GV589" t="str">
            <v>&amp;^%</v>
          </cell>
          <cell r="GW589" t="str">
            <v>&amp;^%</v>
          </cell>
          <cell r="GX589" t="str">
            <v>&amp;^%</v>
          </cell>
          <cell r="GY589" t="str">
            <v>&amp;^%</v>
          </cell>
        </row>
        <row r="590">
          <cell r="A590" t="str">
            <v>Perth and Kinross</v>
          </cell>
          <cell r="B590" t="str">
            <v>S12000024</v>
          </cell>
          <cell r="C590">
            <v>25000</v>
          </cell>
          <cell r="D590">
            <v>8.4</v>
          </cell>
          <cell r="E590">
            <v>480.3</v>
          </cell>
          <cell r="F590">
            <v>7.1</v>
          </cell>
          <cell r="G590">
            <v>524.6</v>
          </cell>
          <cell r="H590">
            <v>3.6</v>
          </cell>
          <cell r="I590">
            <v>269.10000000000002</v>
          </cell>
          <cell r="J590">
            <v>6</v>
          </cell>
          <cell r="K590" t="str">
            <v>&amp;^%</v>
          </cell>
          <cell r="L590" t="str">
            <v>&amp;^%</v>
          </cell>
          <cell r="N590" t="str">
            <v>Perth and Kinross</v>
          </cell>
          <cell r="O590" t="str">
            <v>S12000024</v>
          </cell>
          <cell r="P590">
            <v>41000</v>
          </cell>
          <cell r="Q590">
            <v>6.4</v>
          </cell>
          <cell r="R590">
            <v>37.5</v>
          </cell>
          <cell r="S590">
            <v>1.1000000000000001</v>
          </cell>
          <cell r="T590">
            <v>39</v>
          </cell>
          <cell r="U590">
            <v>0.9</v>
          </cell>
          <cell r="V590">
            <v>34.6</v>
          </cell>
          <cell r="W590">
            <v>1.7</v>
          </cell>
          <cell r="X590" t="str">
            <v>&amp;^%</v>
          </cell>
          <cell r="Y590" t="str">
            <v>&amp;^%</v>
          </cell>
          <cell r="AA590" t="str">
            <v>Perth and Kinross</v>
          </cell>
          <cell r="AB590" t="str">
            <v>S12000024</v>
          </cell>
          <cell r="AC590">
            <v>37000</v>
          </cell>
          <cell r="AD590">
            <v>7.5</v>
          </cell>
          <cell r="AE590">
            <v>24158</v>
          </cell>
          <cell r="AF590">
            <v>6.5</v>
          </cell>
          <cell r="AG590">
            <v>26393</v>
          </cell>
          <cell r="AH590">
            <v>3.3</v>
          </cell>
          <cell r="AI590">
            <v>13689</v>
          </cell>
          <cell r="AJ590">
            <v>5.9</v>
          </cell>
          <cell r="AK590" t="str">
            <v>&amp;^%</v>
          </cell>
          <cell r="AL590" t="str">
            <v>&amp;^%</v>
          </cell>
          <cell r="AN590" t="str">
            <v>Perth and Kinross</v>
          </cell>
          <cell r="AO590" t="str">
            <v>S12000024</v>
          </cell>
          <cell r="AP590">
            <v>41000</v>
          </cell>
          <cell r="AQ590">
            <v>6.4</v>
          </cell>
          <cell r="AR590">
            <v>11.57</v>
          </cell>
          <cell r="AS590">
            <v>5.3</v>
          </cell>
          <cell r="AT590">
            <v>12.85</v>
          </cell>
          <cell r="AU590">
            <v>2.9</v>
          </cell>
          <cell r="AV590">
            <v>6.52</v>
          </cell>
          <cell r="AW590">
            <v>3.1</v>
          </cell>
          <cell r="AX590" t="str">
            <v>&amp;^%</v>
          </cell>
          <cell r="AY590" t="str">
            <v>&amp;^%</v>
          </cell>
          <cell r="BA590" t="str">
            <v>Perth and Kinross</v>
          </cell>
          <cell r="BB590" t="str">
            <v>S12000024</v>
          </cell>
          <cell r="BC590">
            <v>41000</v>
          </cell>
          <cell r="BD590">
            <v>6.4</v>
          </cell>
          <cell r="BE590">
            <v>458.1</v>
          </cell>
          <cell r="BF590">
            <v>5.7</v>
          </cell>
          <cell r="BG590">
            <v>501.3</v>
          </cell>
          <cell r="BH590">
            <v>2.8</v>
          </cell>
          <cell r="BI590">
            <v>261.5</v>
          </cell>
          <cell r="BJ590">
            <v>4.0999999999999996</v>
          </cell>
          <cell r="BK590" t="str">
            <v>&amp;^%</v>
          </cell>
          <cell r="BL590" t="str">
            <v>&amp;^%</v>
          </cell>
          <cell r="BN590" t="str">
            <v>Perth and Kinross</v>
          </cell>
          <cell r="BO590" t="str">
            <v>S12000024</v>
          </cell>
          <cell r="BP590">
            <v>59000</v>
          </cell>
          <cell r="BQ590">
            <v>5.3</v>
          </cell>
          <cell r="BR590">
            <v>35.9</v>
          </cell>
          <cell r="BS590">
            <v>1.4</v>
          </cell>
          <cell r="BT590">
            <v>32.700000000000003</v>
          </cell>
          <cell r="BU590">
            <v>1.8</v>
          </cell>
          <cell r="BV590">
            <v>15</v>
          </cell>
          <cell r="BW590">
            <v>8.9</v>
          </cell>
          <cell r="BX590">
            <v>42.5</v>
          </cell>
          <cell r="BY590">
            <v>18</v>
          </cell>
          <cell r="CA590" t="str">
            <v>Perth and Kinross</v>
          </cell>
          <cell r="CB590" t="str">
            <v>S12000024</v>
          </cell>
          <cell r="CC590">
            <v>52000</v>
          </cell>
          <cell r="CD590">
            <v>6.6</v>
          </cell>
          <cell r="CE590">
            <v>19960</v>
          </cell>
          <cell r="CF590">
            <v>7.4</v>
          </cell>
          <cell r="CG590">
            <v>21828</v>
          </cell>
          <cell r="CH590">
            <v>3.8</v>
          </cell>
          <cell r="CI590">
            <v>6536</v>
          </cell>
          <cell r="CJ590">
            <v>9.6</v>
          </cell>
          <cell r="CK590" t="str">
            <v>&amp;^%</v>
          </cell>
          <cell r="CL590" t="str">
            <v>&amp;^%</v>
          </cell>
          <cell r="CN590" t="str">
            <v>Perth and Kinross</v>
          </cell>
          <cell r="CO590" t="str">
            <v>S12000024</v>
          </cell>
          <cell r="CP590">
            <v>59000</v>
          </cell>
          <cell r="CQ590">
            <v>5.3</v>
          </cell>
          <cell r="CR590">
            <v>10.220000000000001</v>
          </cell>
          <cell r="CS590">
            <v>5.4</v>
          </cell>
          <cell r="CT590">
            <v>12.36</v>
          </cell>
          <cell r="CU590">
            <v>2.6</v>
          </cell>
          <cell r="CV590">
            <v>6.19</v>
          </cell>
          <cell r="CW590">
            <v>1</v>
          </cell>
          <cell r="CX590" t="str">
            <v>&amp;^%</v>
          </cell>
          <cell r="CY590" t="str">
            <v>&amp;^%</v>
          </cell>
          <cell r="DA590" t="str">
            <v>Perth and Kinross</v>
          </cell>
          <cell r="DB590" t="str">
            <v>S12000024</v>
          </cell>
          <cell r="DC590">
            <v>59000</v>
          </cell>
          <cell r="DD590">
            <v>5.3</v>
          </cell>
          <cell r="DE590">
            <v>358</v>
          </cell>
          <cell r="DF590">
            <v>5.4</v>
          </cell>
          <cell r="DG590">
            <v>404.1</v>
          </cell>
          <cell r="DH590">
            <v>3.2</v>
          </cell>
          <cell r="DI590">
            <v>107.4</v>
          </cell>
          <cell r="DJ590">
            <v>12</v>
          </cell>
          <cell r="DK590" t="str">
            <v>&amp;^%</v>
          </cell>
          <cell r="DL590" t="str">
            <v>&amp;^%</v>
          </cell>
          <cell r="DN590" t="str">
            <v>Perth and Kinross</v>
          </cell>
          <cell r="DO590" t="str">
            <v>S12000024</v>
          </cell>
          <cell r="DP590">
            <v>16000</v>
          </cell>
          <cell r="DQ590">
            <v>9.9</v>
          </cell>
          <cell r="DR590">
            <v>36</v>
          </cell>
          <cell r="DS590">
            <v>1.4</v>
          </cell>
          <cell r="DT590">
            <v>36.299999999999997</v>
          </cell>
          <cell r="DU590">
            <v>0.8</v>
          </cell>
          <cell r="DV590">
            <v>32.6</v>
          </cell>
          <cell r="DW590">
            <v>2.8</v>
          </cell>
          <cell r="DX590" t="str">
            <v>&amp;^%</v>
          </cell>
          <cell r="DY590" t="str">
            <v>&amp;^%</v>
          </cell>
          <cell r="EA590" t="str">
            <v>Perth and Kinross</v>
          </cell>
          <cell r="EB590" t="str">
            <v>S12000024</v>
          </cell>
          <cell r="EC590">
            <v>15000</v>
          </cell>
          <cell r="ED590">
            <v>11.3</v>
          </cell>
          <cell r="EE590">
            <v>21224</v>
          </cell>
          <cell r="EF590">
            <v>11</v>
          </cell>
          <cell r="EG590">
            <v>24137</v>
          </cell>
          <cell r="EH590">
            <v>5.0999999999999996</v>
          </cell>
          <cell r="EI590">
            <v>12938</v>
          </cell>
          <cell r="EJ590">
            <v>15</v>
          </cell>
          <cell r="EK590" t="str">
            <v>&amp;^%</v>
          </cell>
          <cell r="EL590" t="str">
            <v>&amp;^%</v>
          </cell>
          <cell r="EN590" t="str">
            <v>Perth and Kinross</v>
          </cell>
          <cell r="EO590" t="str">
            <v>S12000024</v>
          </cell>
          <cell r="EP590">
            <v>16000</v>
          </cell>
          <cell r="EQ590">
            <v>9.9</v>
          </cell>
          <cell r="ER590">
            <v>10.88</v>
          </cell>
          <cell r="ES590">
            <v>12</v>
          </cell>
          <cell r="ET590">
            <v>12.81</v>
          </cell>
          <cell r="EU590">
            <v>4.5999999999999996</v>
          </cell>
          <cell r="EV590">
            <v>6.58</v>
          </cell>
          <cell r="EW590">
            <v>4.5</v>
          </cell>
          <cell r="EX590" t="str">
            <v>&amp;^%</v>
          </cell>
          <cell r="EY590" t="str">
            <v>&amp;^%</v>
          </cell>
          <cell r="FA590" t="str">
            <v>Perth and Kinross</v>
          </cell>
          <cell r="FB590" t="str">
            <v>S12000024</v>
          </cell>
          <cell r="FC590">
            <v>16000</v>
          </cell>
          <cell r="FD590">
            <v>9.9</v>
          </cell>
          <cell r="FE590">
            <v>403</v>
          </cell>
          <cell r="FF590">
            <v>11</v>
          </cell>
          <cell r="FG590">
            <v>465.3</v>
          </cell>
          <cell r="FH590">
            <v>4.4000000000000004</v>
          </cell>
          <cell r="FI590">
            <v>239.4</v>
          </cell>
          <cell r="FJ590">
            <v>6</v>
          </cell>
          <cell r="FK590" t="str">
            <v>&amp;^%</v>
          </cell>
          <cell r="FL590" t="str">
            <v>&amp;^%</v>
          </cell>
          <cell r="FN590" t="str">
            <v>Perth and Kinross</v>
          </cell>
          <cell r="FO590" t="str">
            <v>S12000024</v>
          </cell>
          <cell r="FP590">
            <v>25000</v>
          </cell>
          <cell r="FQ590">
            <v>8.4</v>
          </cell>
          <cell r="FR590">
            <v>39.1</v>
          </cell>
          <cell r="FS590">
            <v>1.6</v>
          </cell>
          <cell r="FT590">
            <v>40.799999999999997</v>
          </cell>
          <cell r="FU590">
            <v>1.3</v>
          </cell>
          <cell r="FV590">
            <v>35</v>
          </cell>
          <cell r="FW590">
            <v>1.5</v>
          </cell>
          <cell r="FX590" t="str">
            <v>&amp;^%</v>
          </cell>
          <cell r="FY590" t="str">
            <v>&amp;^%</v>
          </cell>
          <cell r="GA590" t="str">
            <v>Perth and Kinross</v>
          </cell>
          <cell r="GB590" t="str">
            <v>S12000024</v>
          </cell>
          <cell r="GC590">
            <v>22000</v>
          </cell>
          <cell r="GD590">
            <v>10</v>
          </cell>
          <cell r="GE590">
            <v>25384</v>
          </cell>
          <cell r="GF590">
            <v>7.5</v>
          </cell>
          <cell r="GG590">
            <v>27963</v>
          </cell>
          <cell r="GH590">
            <v>4.3</v>
          </cell>
          <cell r="GI590">
            <v>14188</v>
          </cell>
          <cell r="GJ590">
            <v>7.6</v>
          </cell>
          <cell r="GK590" t="str">
            <v>&amp;^%</v>
          </cell>
          <cell r="GL590" t="str">
            <v>&amp;^%</v>
          </cell>
          <cell r="GN590" t="str">
            <v>Perth and Kinross</v>
          </cell>
          <cell r="GO590" t="str">
            <v>S12000024</v>
          </cell>
          <cell r="GP590">
            <v>25000</v>
          </cell>
          <cell r="GQ590">
            <v>8.4</v>
          </cell>
          <cell r="GR590">
            <v>12.01</v>
          </cell>
          <cell r="GS590">
            <v>7.7</v>
          </cell>
          <cell r="GT590">
            <v>12.87</v>
          </cell>
          <cell r="GU590">
            <v>3.8</v>
          </cell>
          <cell r="GV590">
            <v>6.47</v>
          </cell>
          <cell r="GW590">
            <v>4.5999999999999996</v>
          </cell>
          <cell r="GX590" t="str">
            <v>&amp;^%</v>
          </cell>
          <cell r="GY590" t="str">
            <v>&amp;^%</v>
          </cell>
        </row>
        <row r="591">
          <cell r="A591" t="str">
            <v>Renfrewshire</v>
          </cell>
          <cell r="B591" t="str">
            <v>S12000038</v>
          </cell>
          <cell r="C591">
            <v>32000</v>
          </cell>
          <cell r="D591">
            <v>7.4</v>
          </cell>
          <cell r="E591">
            <v>579.79999999999995</v>
          </cell>
          <cell r="F591">
            <v>4.5999999999999996</v>
          </cell>
          <cell r="G591">
            <v>697.9</v>
          </cell>
          <cell r="H591">
            <v>4.7</v>
          </cell>
          <cell r="I591">
            <v>341.1</v>
          </cell>
          <cell r="J591">
            <v>6</v>
          </cell>
          <cell r="K591" t="str">
            <v>&amp;^%</v>
          </cell>
          <cell r="L591" t="str">
            <v>&amp;^%</v>
          </cell>
          <cell r="N591" t="str">
            <v>Renfrewshire</v>
          </cell>
          <cell r="O591" t="str">
            <v>S12000038</v>
          </cell>
          <cell r="P591">
            <v>52000</v>
          </cell>
          <cell r="Q591">
            <v>5.7</v>
          </cell>
          <cell r="R591">
            <v>38</v>
          </cell>
          <cell r="S591">
            <v>1</v>
          </cell>
          <cell r="T591">
            <v>40.5</v>
          </cell>
          <cell r="U591">
            <v>1.6</v>
          </cell>
          <cell r="V591">
            <v>35</v>
          </cell>
          <cell r="W591">
            <v>0.3</v>
          </cell>
          <cell r="X591" t="str">
            <v>&amp;^%</v>
          </cell>
          <cell r="Y591" t="str">
            <v>&amp;^%</v>
          </cell>
          <cell r="AA591" t="str">
            <v>Renfrewshire</v>
          </cell>
          <cell r="AB591" t="str">
            <v>S12000038</v>
          </cell>
          <cell r="AC591">
            <v>47000</v>
          </cell>
          <cell r="AD591">
            <v>9.1</v>
          </cell>
          <cell r="AE591">
            <v>27478</v>
          </cell>
          <cell r="AF591">
            <v>4.8</v>
          </cell>
          <cell r="AG591">
            <v>31622</v>
          </cell>
          <cell r="AH591">
            <v>5.3</v>
          </cell>
          <cell r="AI591">
            <v>14778</v>
          </cell>
          <cell r="AJ591">
            <v>5.3</v>
          </cell>
          <cell r="AK591" t="str">
            <v>&amp;^%</v>
          </cell>
          <cell r="AL591" t="str">
            <v>&amp;^%</v>
          </cell>
          <cell r="AN591" t="str">
            <v>Renfrewshire</v>
          </cell>
          <cell r="AO591" t="str">
            <v>S12000038</v>
          </cell>
          <cell r="AP591">
            <v>52000</v>
          </cell>
          <cell r="AQ591">
            <v>5.7</v>
          </cell>
          <cell r="AR591">
            <v>13.41</v>
          </cell>
          <cell r="AS591">
            <v>4.5999999999999996</v>
          </cell>
          <cell r="AT591">
            <v>15.2</v>
          </cell>
          <cell r="AU591">
            <v>3.5</v>
          </cell>
          <cell r="AV591">
            <v>7.31</v>
          </cell>
          <cell r="AW591">
            <v>3.3</v>
          </cell>
          <cell r="AX591" t="str">
            <v>&amp;^%</v>
          </cell>
          <cell r="AY591" t="str">
            <v>&amp;^%</v>
          </cell>
          <cell r="BA591" t="str">
            <v>Renfrewshire</v>
          </cell>
          <cell r="BB591" t="str">
            <v>S12000038</v>
          </cell>
          <cell r="BC591">
            <v>52000</v>
          </cell>
          <cell r="BD591">
            <v>5.7</v>
          </cell>
          <cell r="BE591">
            <v>532.4</v>
          </cell>
          <cell r="BF591">
            <v>4.3</v>
          </cell>
          <cell r="BG591">
            <v>615.5</v>
          </cell>
          <cell r="BH591">
            <v>3.8</v>
          </cell>
          <cell r="BI591">
            <v>280</v>
          </cell>
          <cell r="BJ591">
            <v>5.2</v>
          </cell>
          <cell r="BK591" t="str">
            <v>&amp;^%</v>
          </cell>
          <cell r="BL591" t="str">
            <v>&amp;^%</v>
          </cell>
          <cell r="BN591" t="str">
            <v>Renfrewshire</v>
          </cell>
          <cell r="BO591" t="str">
            <v>S12000038</v>
          </cell>
          <cell r="BP591">
            <v>71000</v>
          </cell>
          <cell r="BQ591">
            <v>4.8</v>
          </cell>
          <cell r="BR591">
            <v>37</v>
          </cell>
          <cell r="BS591">
            <v>0.5</v>
          </cell>
          <cell r="BT591">
            <v>35.200000000000003</v>
          </cell>
          <cell r="BU591">
            <v>2</v>
          </cell>
          <cell r="BV591">
            <v>17.2</v>
          </cell>
          <cell r="BW591">
            <v>9.8000000000000007</v>
          </cell>
          <cell r="BX591" t="str">
            <v>&amp;^%</v>
          </cell>
          <cell r="BY591" t="str">
            <v>&amp;^%</v>
          </cell>
          <cell r="CA591" t="str">
            <v>Renfrewshire</v>
          </cell>
          <cell r="CB591" t="str">
            <v>S12000038</v>
          </cell>
          <cell r="CC591">
            <v>64000</v>
          </cell>
          <cell r="CD591">
            <v>7.3</v>
          </cell>
          <cell r="CE591">
            <v>23973</v>
          </cell>
          <cell r="CF591">
            <v>6</v>
          </cell>
          <cell r="CG591">
            <v>27314</v>
          </cell>
          <cell r="CH591">
            <v>5.4</v>
          </cell>
          <cell r="CI591">
            <v>9083</v>
          </cell>
          <cell r="CJ591">
            <v>9.1</v>
          </cell>
          <cell r="CK591" t="str">
            <v>&amp;^%</v>
          </cell>
          <cell r="CL591" t="str">
            <v>&amp;^%</v>
          </cell>
          <cell r="CN591" t="str">
            <v>Renfrewshire</v>
          </cell>
          <cell r="CO591" t="str">
            <v>S12000038</v>
          </cell>
          <cell r="CP591">
            <v>71000</v>
          </cell>
          <cell r="CQ591">
            <v>4.8</v>
          </cell>
          <cell r="CR591">
            <v>12.23</v>
          </cell>
          <cell r="CS591">
            <v>4.5</v>
          </cell>
          <cell r="CT591">
            <v>14.56</v>
          </cell>
          <cell r="CU591">
            <v>3.2</v>
          </cell>
          <cell r="CV591">
            <v>6.66</v>
          </cell>
          <cell r="CW591">
            <v>2.5</v>
          </cell>
          <cell r="CX591" t="str">
            <v>&amp;^%</v>
          </cell>
          <cell r="CY591" t="str">
            <v>&amp;^%</v>
          </cell>
          <cell r="DA591" t="str">
            <v>Renfrewshire</v>
          </cell>
          <cell r="DB591" t="str">
            <v>S12000038</v>
          </cell>
          <cell r="DC591">
            <v>71000</v>
          </cell>
          <cell r="DD591">
            <v>4.8</v>
          </cell>
          <cell r="DE591">
            <v>456.8</v>
          </cell>
          <cell r="DF591">
            <v>5.4</v>
          </cell>
          <cell r="DG591">
            <v>512.79999999999995</v>
          </cell>
          <cell r="DH591">
            <v>3.9</v>
          </cell>
          <cell r="DI591">
            <v>147.19999999999999</v>
          </cell>
          <cell r="DJ591">
            <v>13</v>
          </cell>
          <cell r="DK591" t="str">
            <v>&amp;^%</v>
          </cell>
          <cell r="DL591" t="str">
            <v>&amp;^%</v>
          </cell>
          <cell r="DN591" t="str">
            <v>Renfrewshire</v>
          </cell>
          <cell r="DO591" t="str">
            <v>S12000038</v>
          </cell>
          <cell r="DP591">
            <v>20000</v>
          </cell>
          <cell r="DQ591">
            <v>8.6999999999999993</v>
          </cell>
          <cell r="DR591">
            <v>37.5</v>
          </cell>
          <cell r="DS591">
            <v>1.1000000000000001</v>
          </cell>
          <cell r="DT591">
            <v>37.5</v>
          </cell>
          <cell r="DU591">
            <v>1.1000000000000001</v>
          </cell>
          <cell r="DV591">
            <v>32.4</v>
          </cell>
          <cell r="DW591">
            <v>3</v>
          </cell>
          <cell r="DX591" t="str">
            <v>&amp;^%</v>
          </cell>
          <cell r="DY591" t="str">
            <v>&amp;^%</v>
          </cell>
          <cell r="EA591" t="str">
            <v>Renfrewshire</v>
          </cell>
          <cell r="EB591" t="str">
            <v>S12000038</v>
          </cell>
          <cell r="EC591">
            <v>18000</v>
          </cell>
          <cell r="ED591">
            <v>10.3</v>
          </cell>
          <cell r="EE591">
            <v>22325</v>
          </cell>
          <cell r="EF591">
            <v>9.6</v>
          </cell>
          <cell r="EG591">
            <v>25604</v>
          </cell>
          <cell r="EH591">
            <v>7</v>
          </cell>
          <cell r="EI591">
            <v>12929</v>
          </cell>
          <cell r="EJ591">
            <v>5.2</v>
          </cell>
          <cell r="EK591" t="str">
            <v>&amp;^%</v>
          </cell>
          <cell r="EL591" t="str">
            <v>&amp;^%</v>
          </cell>
          <cell r="EN591" t="str">
            <v>Renfrewshire</v>
          </cell>
          <cell r="EO591" t="str">
            <v>S12000038</v>
          </cell>
          <cell r="EP591">
            <v>20000</v>
          </cell>
          <cell r="EQ591">
            <v>8.6999999999999993</v>
          </cell>
          <cell r="ER591">
            <v>11.52</v>
          </cell>
          <cell r="ES591">
            <v>7.9</v>
          </cell>
          <cell r="ET591">
            <v>12.97</v>
          </cell>
          <cell r="EU591">
            <v>5.6</v>
          </cell>
          <cell r="EV591">
            <v>6.62</v>
          </cell>
          <cell r="EW591">
            <v>3.2</v>
          </cell>
          <cell r="EX591" t="str">
            <v>&amp;^%</v>
          </cell>
          <cell r="EY591" t="str">
            <v>&amp;^%</v>
          </cell>
          <cell r="FA591" t="str">
            <v>Renfrewshire</v>
          </cell>
          <cell r="FB591" t="str">
            <v>S12000038</v>
          </cell>
          <cell r="FC591">
            <v>20000</v>
          </cell>
          <cell r="FD591">
            <v>8.6999999999999993</v>
          </cell>
          <cell r="FE591">
            <v>412.6</v>
          </cell>
          <cell r="FF591">
            <v>8.6999999999999993</v>
          </cell>
          <cell r="FG591">
            <v>486.5</v>
          </cell>
          <cell r="FH591">
            <v>5.6</v>
          </cell>
          <cell r="FI591">
            <v>244</v>
          </cell>
          <cell r="FJ591">
            <v>3.9</v>
          </cell>
          <cell r="FK591" t="str">
            <v>&amp;^%</v>
          </cell>
          <cell r="FL591" t="str">
            <v>&amp;^%</v>
          </cell>
          <cell r="FN591" t="str">
            <v>Renfrewshire</v>
          </cell>
          <cell r="FO591" t="str">
            <v>S12000038</v>
          </cell>
          <cell r="FP591">
            <v>32000</v>
          </cell>
          <cell r="FQ591">
            <v>7.4</v>
          </cell>
          <cell r="FR591">
            <v>38.9</v>
          </cell>
          <cell r="FS591">
            <v>1.6</v>
          </cell>
          <cell r="FT591">
            <v>42.4</v>
          </cell>
          <cell r="FU591">
            <v>2.2999999999999998</v>
          </cell>
          <cell r="FV591">
            <v>35</v>
          </cell>
          <cell r="FW591">
            <v>1.3</v>
          </cell>
          <cell r="FX591" t="str">
            <v>&amp;^%</v>
          </cell>
          <cell r="FY591" t="str">
            <v>&amp;^%</v>
          </cell>
          <cell r="GA591" t="str">
            <v>Renfrewshire</v>
          </cell>
          <cell r="GB591" t="str">
            <v>S12000038</v>
          </cell>
          <cell r="GC591">
            <v>29000</v>
          </cell>
          <cell r="GD591">
            <v>13.3</v>
          </cell>
          <cell r="GE591">
            <v>29669</v>
          </cell>
          <cell r="GF591">
            <v>6.2</v>
          </cell>
          <cell r="GG591">
            <v>35422</v>
          </cell>
          <cell r="GH591">
            <v>6.4</v>
          </cell>
          <cell r="GI591">
            <v>17155</v>
          </cell>
          <cell r="GJ591">
            <v>7.3</v>
          </cell>
          <cell r="GK591" t="str">
            <v>&amp;^%</v>
          </cell>
          <cell r="GL591" t="str">
            <v>&amp;^%</v>
          </cell>
          <cell r="GN591" t="str">
            <v>Renfrewshire</v>
          </cell>
          <cell r="GO591" t="str">
            <v>S12000038</v>
          </cell>
          <cell r="GP591">
            <v>32000</v>
          </cell>
          <cell r="GQ591">
            <v>7.4</v>
          </cell>
          <cell r="GR591">
            <v>14.7</v>
          </cell>
          <cell r="GS591">
            <v>5.2</v>
          </cell>
          <cell r="GT591">
            <v>16.46</v>
          </cell>
          <cell r="GU591">
            <v>4.3</v>
          </cell>
          <cell r="GV591">
            <v>8.44</v>
          </cell>
          <cell r="GW591">
            <v>5.5</v>
          </cell>
          <cell r="GX591" t="str">
            <v>&amp;^%</v>
          </cell>
          <cell r="GY591" t="str">
            <v>&amp;^%</v>
          </cell>
        </row>
        <row r="592">
          <cell r="A592" t="str">
            <v>Scottish Borders</v>
          </cell>
          <cell r="B592" t="str">
            <v>S12000026</v>
          </cell>
          <cell r="C592">
            <v>17000</v>
          </cell>
          <cell r="D592">
            <v>10.199999999999999</v>
          </cell>
          <cell r="E592">
            <v>425</v>
          </cell>
          <cell r="F592">
            <v>5.5</v>
          </cell>
          <cell r="G592">
            <v>478.2</v>
          </cell>
          <cell r="H592">
            <v>7.8</v>
          </cell>
          <cell r="I592">
            <v>264.39999999999998</v>
          </cell>
          <cell r="J592">
            <v>6.8</v>
          </cell>
          <cell r="K592" t="str">
            <v>&amp;^%</v>
          </cell>
          <cell r="L592" t="str">
            <v>&amp;^%</v>
          </cell>
          <cell r="N592" t="str">
            <v>Scottish Borders</v>
          </cell>
          <cell r="O592" t="str">
            <v>S12000026</v>
          </cell>
          <cell r="P592">
            <v>25000</v>
          </cell>
          <cell r="Q592">
            <v>8.1</v>
          </cell>
          <cell r="R592">
            <v>37.5</v>
          </cell>
          <cell r="S592">
            <v>1.7</v>
          </cell>
          <cell r="T592">
            <v>39.700000000000003</v>
          </cell>
          <cell r="U592">
            <v>1.5</v>
          </cell>
          <cell r="V592">
            <v>34.5</v>
          </cell>
          <cell r="W592">
            <v>3.2</v>
          </cell>
          <cell r="X592" t="str">
            <v>&amp;^%</v>
          </cell>
          <cell r="Y592" t="str">
            <v>&amp;^%</v>
          </cell>
          <cell r="AA592" t="str">
            <v>Scottish Borders</v>
          </cell>
          <cell r="AB592" t="str">
            <v>S12000026</v>
          </cell>
          <cell r="AC592">
            <v>22000</v>
          </cell>
          <cell r="AD592">
            <v>12.2</v>
          </cell>
          <cell r="AE592">
            <v>21264</v>
          </cell>
          <cell r="AF592">
            <v>7.1</v>
          </cell>
          <cell r="AG592">
            <v>25300</v>
          </cell>
          <cell r="AH592">
            <v>9.5</v>
          </cell>
          <cell r="AI592">
            <v>13624</v>
          </cell>
          <cell r="AJ592">
            <v>6.8</v>
          </cell>
          <cell r="AK592" t="str">
            <v>&amp;^%</v>
          </cell>
          <cell r="AL592" t="str">
            <v>&amp;^%</v>
          </cell>
          <cell r="AN592" t="str">
            <v>Scottish Borders</v>
          </cell>
          <cell r="AO592" t="str">
            <v>S12000026</v>
          </cell>
          <cell r="AP592">
            <v>25000</v>
          </cell>
          <cell r="AQ592">
            <v>8.1</v>
          </cell>
          <cell r="AR592">
            <v>10.050000000000001</v>
          </cell>
          <cell r="AS592">
            <v>4.5999999999999996</v>
          </cell>
          <cell r="AT592">
            <v>11.99</v>
          </cell>
          <cell r="AU592">
            <v>6</v>
          </cell>
          <cell r="AV592">
            <v>6.59</v>
          </cell>
          <cell r="AW592">
            <v>2.8</v>
          </cell>
          <cell r="AX592" t="str">
            <v>&amp;^%</v>
          </cell>
          <cell r="AY592" t="str">
            <v>&amp;^%</v>
          </cell>
          <cell r="BA592" t="str">
            <v>Scottish Borders</v>
          </cell>
          <cell r="BB592" t="str">
            <v>S12000026</v>
          </cell>
          <cell r="BC592">
            <v>25000</v>
          </cell>
          <cell r="BD592">
            <v>8.1</v>
          </cell>
          <cell r="BE592">
            <v>402.7</v>
          </cell>
          <cell r="BF592">
            <v>5.7</v>
          </cell>
          <cell r="BG592">
            <v>475.3</v>
          </cell>
          <cell r="BH592">
            <v>5.8</v>
          </cell>
          <cell r="BI592">
            <v>262.60000000000002</v>
          </cell>
          <cell r="BJ592">
            <v>3.6</v>
          </cell>
          <cell r="BK592" t="str">
            <v>&amp;^%</v>
          </cell>
          <cell r="BL592" t="str">
            <v>&amp;^%</v>
          </cell>
          <cell r="BN592" t="str">
            <v>Scottish Borders</v>
          </cell>
          <cell r="BO592" t="str">
            <v>S12000026</v>
          </cell>
          <cell r="BP592">
            <v>38000</v>
          </cell>
          <cell r="BQ592">
            <v>6.5</v>
          </cell>
          <cell r="BR592">
            <v>35.200000000000003</v>
          </cell>
          <cell r="BS592">
            <v>1.8</v>
          </cell>
          <cell r="BT592">
            <v>32.700000000000003</v>
          </cell>
          <cell r="BU592">
            <v>2.5</v>
          </cell>
          <cell r="BV592">
            <v>16.399999999999999</v>
          </cell>
          <cell r="BW592">
            <v>11</v>
          </cell>
          <cell r="BX592" t="str">
            <v>&amp;^%</v>
          </cell>
          <cell r="BY592" t="str">
            <v>&amp;^%</v>
          </cell>
          <cell r="CA592" t="str">
            <v>Scottish Borders</v>
          </cell>
          <cell r="CB592" t="str">
            <v>S12000026</v>
          </cell>
          <cell r="CC592">
            <v>34000</v>
          </cell>
          <cell r="CD592">
            <v>9</v>
          </cell>
          <cell r="CE592">
            <v>17526</v>
          </cell>
          <cell r="CF592">
            <v>7.2</v>
          </cell>
          <cell r="CG592">
            <v>19938</v>
          </cell>
          <cell r="CH592">
            <v>8.3000000000000007</v>
          </cell>
          <cell r="CI592">
            <v>5879</v>
          </cell>
          <cell r="CJ592">
            <v>10</v>
          </cell>
          <cell r="CK592" t="str">
            <v>&amp;^%</v>
          </cell>
          <cell r="CL592" t="str">
            <v>&amp;^%</v>
          </cell>
          <cell r="CN592" t="str">
            <v>Scottish Borders</v>
          </cell>
          <cell r="CO592" t="str">
            <v>S12000026</v>
          </cell>
          <cell r="CP592">
            <v>38000</v>
          </cell>
          <cell r="CQ592">
            <v>6.5</v>
          </cell>
          <cell r="CR592">
            <v>9.6300000000000008</v>
          </cell>
          <cell r="CS592">
            <v>4.9000000000000004</v>
          </cell>
          <cell r="CT592">
            <v>11.54</v>
          </cell>
          <cell r="CU592">
            <v>5</v>
          </cell>
          <cell r="CV592">
            <v>6.37</v>
          </cell>
          <cell r="CW592">
            <v>1.6</v>
          </cell>
          <cell r="CX592" t="str">
            <v>&amp;^%</v>
          </cell>
          <cell r="CY592" t="str">
            <v>&amp;^%</v>
          </cell>
          <cell r="DA592" t="str">
            <v>Scottish Borders</v>
          </cell>
          <cell r="DB592" t="str">
            <v>S12000026</v>
          </cell>
          <cell r="DC592">
            <v>38000</v>
          </cell>
          <cell r="DD592">
            <v>6.5</v>
          </cell>
          <cell r="DE592">
            <v>333.2</v>
          </cell>
          <cell r="DF592">
            <v>5.8</v>
          </cell>
          <cell r="DG592">
            <v>377.3</v>
          </cell>
          <cell r="DH592">
            <v>5.5</v>
          </cell>
          <cell r="DI592">
            <v>110.3</v>
          </cell>
          <cell r="DJ592">
            <v>8.6999999999999993</v>
          </cell>
          <cell r="DK592" t="str">
            <v>&amp;^%</v>
          </cell>
          <cell r="DL592" t="str">
            <v>&amp;^%</v>
          </cell>
          <cell r="DN592" t="str">
            <v>Scottish Borders</v>
          </cell>
          <cell r="DO592" t="str">
            <v>S12000026</v>
          </cell>
          <cell r="DP592">
            <v>9000</v>
          </cell>
          <cell r="DQ592">
            <v>13.4</v>
          </cell>
          <cell r="DR592">
            <v>37</v>
          </cell>
          <cell r="DS592">
            <v>1.7</v>
          </cell>
          <cell r="DT592">
            <v>37.4</v>
          </cell>
          <cell r="DU592">
            <v>3.1</v>
          </cell>
          <cell r="DV592">
            <v>30.7</v>
          </cell>
          <cell r="DW592">
            <v>4.9000000000000004</v>
          </cell>
          <cell r="DX592" t="str">
            <v>&amp;^%</v>
          </cell>
          <cell r="DY592" t="str">
            <v>&amp;^%</v>
          </cell>
          <cell r="EA592" t="str">
            <v>Scottish Borders</v>
          </cell>
          <cell r="EB592" t="str">
            <v>S12000026</v>
          </cell>
          <cell r="EC592" t="str">
            <v>&amp;^%</v>
          </cell>
          <cell r="ED592" t="str">
            <v>&amp;^%</v>
          </cell>
          <cell r="EE592">
            <v>18997</v>
          </cell>
          <cell r="EF592" t="str">
            <v>&amp;^%</v>
          </cell>
          <cell r="EG592">
            <v>23543</v>
          </cell>
          <cell r="EH592">
            <v>8.8000000000000007</v>
          </cell>
          <cell r="EI592" t="str">
            <v>&amp;^%</v>
          </cell>
          <cell r="EJ592" t="str">
            <v>&amp;^%</v>
          </cell>
          <cell r="EK592" t="str">
            <v>&amp;^%</v>
          </cell>
          <cell r="EL592" t="str">
            <v>&amp;^%</v>
          </cell>
          <cell r="EN592" t="str">
            <v>Scottish Borders</v>
          </cell>
          <cell r="EO592" t="str">
            <v>S12000026</v>
          </cell>
          <cell r="EP592">
            <v>9000</v>
          </cell>
          <cell r="EQ592">
            <v>13.4</v>
          </cell>
          <cell r="ER592">
            <v>10.09</v>
          </cell>
          <cell r="ES592">
            <v>8.6</v>
          </cell>
          <cell r="ET592">
            <v>12.57</v>
          </cell>
          <cell r="EU592">
            <v>8.4</v>
          </cell>
          <cell r="EV592" t="str">
            <v>&amp;^%</v>
          </cell>
          <cell r="EW592" t="str">
            <v>&amp;^%</v>
          </cell>
          <cell r="EX592" t="str">
            <v>&amp;^%</v>
          </cell>
          <cell r="EY592" t="str">
            <v>&amp;^%</v>
          </cell>
          <cell r="FA592" t="str">
            <v>Scottish Borders</v>
          </cell>
          <cell r="FB592" t="str">
            <v>S12000026</v>
          </cell>
          <cell r="FC592">
            <v>9000</v>
          </cell>
          <cell r="FD592">
            <v>13.4</v>
          </cell>
          <cell r="FE592">
            <v>360.8</v>
          </cell>
          <cell r="FF592">
            <v>12</v>
          </cell>
          <cell r="FG592">
            <v>469.9</v>
          </cell>
          <cell r="FH592">
            <v>7.6</v>
          </cell>
          <cell r="FI592">
            <v>254.7</v>
          </cell>
          <cell r="FJ592">
            <v>7.4</v>
          </cell>
          <cell r="FK592" t="str">
            <v>&amp;^%</v>
          </cell>
          <cell r="FL592" t="str">
            <v>&amp;^%</v>
          </cell>
          <cell r="FN592" t="str">
            <v>Scottish Borders</v>
          </cell>
          <cell r="FO592" t="str">
            <v>S12000026</v>
          </cell>
          <cell r="FP592">
            <v>17000</v>
          </cell>
          <cell r="FQ592">
            <v>10.199999999999999</v>
          </cell>
          <cell r="FR592">
            <v>40</v>
          </cell>
          <cell r="FS592">
            <v>2.5</v>
          </cell>
          <cell r="FT592">
            <v>40.9</v>
          </cell>
          <cell r="FU592">
            <v>1.5</v>
          </cell>
          <cell r="FV592">
            <v>35</v>
          </cell>
          <cell r="FW592">
            <v>1.5</v>
          </cell>
          <cell r="FX592" t="str">
            <v>&amp;^%</v>
          </cell>
          <cell r="FY592" t="str">
            <v>&amp;^%</v>
          </cell>
          <cell r="GA592" t="str">
            <v>Scottish Borders</v>
          </cell>
          <cell r="GB592" t="str">
            <v>S12000026</v>
          </cell>
          <cell r="GC592">
            <v>14000</v>
          </cell>
          <cell r="GD592">
            <v>12.3</v>
          </cell>
          <cell r="GE592">
            <v>22559</v>
          </cell>
          <cell r="GF592">
            <v>6.4</v>
          </cell>
          <cell r="GG592">
            <v>26237</v>
          </cell>
          <cell r="GH592">
            <v>13</v>
          </cell>
          <cell r="GI592">
            <v>13988</v>
          </cell>
          <cell r="GJ592">
            <v>12</v>
          </cell>
          <cell r="GK592" t="str">
            <v>&amp;^%</v>
          </cell>
          <cell r="GL592" t="str">
            <v>&amp;^%</v>
          </cell>
          <cell r="GN592" t="str">
            <v>Scottish Borders</v>
          </cell>
          <cell r="GO592" t="str">
            <v>S12000026</v>
          </cell>
          <cell r="GP592">
            <v>17000</v>
          </cell>
          <cell r="GQ592">
            <v>10.199999999999999</v>
          </cell>
          <cell r="GR592">
            <v>10.02</v>
          </cell>
          <cell r="GS592">
            <v>7.2</v>
          </cell>
          <cell r="GT592">
            <v>11.71</v>
          </cell>
          <cell r="GU592">
            <v>8</v>
          </cell>
          <cell r="GV592">
            <v>6.5</v>
          </cell>
          <cell r="GW592">
            <v>3.6</v>
          </cell>
          <cell r="GX592" t="str">
            <v>&amp;^%</v>
          </cell>
          <cell r="GY592" t="str">
            <v>&amp;^%</v>
          </cell>
        </row>
        <row r="593">
          <cell r="A593" t="str">
            <v>Shetland Islands</v>
          </cell>
          <cell r="B593" t="str">
            <v>S12000027</v>
          </cell>
          <cell r="C593">
            <v>5000</v>
          </cell>
          <cell r="D593">
            <v>19.5</v>
          </cell>
          <cell r="E593">
            <v>562.20000000000005</v>
          </cell>
          <cell r="F593">
            <v>11</v>
          </cell>
          <cell r="G593">
            <v>668.1</v>
          </cell>
          <cell r="H593">
            <v>9.3000000000000007</v>
          </cell>
          <cell r="I593" t="str">
            <v>&amp;^%</v>
          </cell>
          <cell r="J593" t="str">
            <v>&amp;^%</v>
          </cell>
          <cell r="K593" t="str">
            <v>&amp;^%</v>
          </cell>
          <cell r="L593" t="str">
            <v>&amp;^%</v>
          </cell>
          <cell r="N593" t="str">
            <v>Shetland Islands</v>
          </cell>
          <cell r="O593" t="str">
            <v>S12000027</v>
          </cell>
          <cell r="P593">
            <v>8000</v>
          </cell>
          <cell r="Q593">
            <v>15</v>
          </cell>
          <cell r="R593">
            <v>37</v>
          </cell>
          <cell r="S593">
            <v>4.0999999999999996</v>
          </cell>
          <cell r="T593">
            <v>39.4</v>
          </cell>
          <cell r="U593">
            <v>2.9</v>
          </cell>
          <cell r="V593" t="str">
            <v>&amp;^%</v>
          </cell>
          <cell r="W593" t="str">
            <v>&amp;^%</v>
          </cell>
          <cell r="X593" t="str">
            <v>&amp;^%</v>
          </cell>
          <cell r="Y593" t="str">
            <v>&amp;^%</v>
          </cell>
          <cell r="AA593" t="str">
            <v>Shetland Islands</v>
          </cell>
          <cell r="AB593" t="str">
            <v>S12000027</v>
          </cell>
          <cell r="AC593">
            <v>7000</v>
          </cell>
          <cell r="AD593">
            <v>17.5</v>
          </cell>
          <cell r="AE593">
            <v>27366</v>
          </cell>
          <cell r="AF593">
            <v>13</v>
          </cell>
          <cell r="AG593">
            <v>30886</v>
          </cell>
          <cell r="AH593">
            <v>8.1999999999999993</v>
          </cell>
          <cell r="AI593" t="str">
            <v>&amp;^%</v>
          </cell>
          <cell r="AJ593" t="str">
            <v>&amp;^%</v>
          </cell>
          <cell r="AK593" t="str">
            <v>&amp;^%</v>
          </cell>
          <cell r="AL593" t="str">
            <v>&amp;^%</v>
          </cell>
          <cell r="AN593" t="str">
            <v>Shetland Islands</v>
          </cell>
          <cell r="AO593" t="str">
            <v>S12000027</v>
          </cell>
          <cell r="AP593">
            <v>8000</v>
          </cell>
          <cell r="AQ593">
            <v>15</v>
          </cell>
          <cell r="AR593">
            <v>12.86</v>
          </cell>
          <cell r="AS593">
            <v>11</v>
          </cell>
          <cell r="AT593">
            <v>15.71</v>
          </cell>
          <cell r="AU593">
            <v>7.4</v>
          </cell>
          <cell r="AV593" t="str">
            <v>&amp;^%</v>
          </cell>
          <cell r="AW593" t="str">
            <v>&amp;^%</v>
          </cell>
          <cell r="AX593" t="str">
            <v>&amp;^%</v>
          </cell>
          <cell r="AY593" t="str">
            <v>&amp;^%</v>
          </cell>
          <cell r="BA593" t="str">
            <v>Shetland Islands</v>
          </cell>
          <cell r="BB593" t="str">
            <v>S12000027</v>
          </cell>
          <cell r="BC593">
            <v>8000</v>
          </cell>
          <cell r="BD593">
            <v>15</v>
          </cell>
          <cell r="BE593">
            <v>536.6</v>
          </cell>
          <cell r="BF593">
            <v>11</v>
          </cell>
          <cell r="BG593">
            <v>619.1</v>
          </cell>
          <cell r="BH593">
            <v>7.3</v>
          </cell>
          <cell r="BI593" t="str">
            <v>&amp;^%</v>
          </cell>
          <cell r="BJ593" t="str">
            <v>&amp;^%</v>
          </cell>
          <cell r="BK593" t="str">
            <v>&amp;^%</v>
          </cell>
          <cell r="BL593" t="str">
            <v>&amp;^%</v>
          </cell>
          <cell r="BN593" t="str">
            <v>Shetland Islands</v>
          </cell>
          <cell r="BO593" t="str">
            <v>S12000027</v>
          </cell>
          <cell r="BP593">
            <v>11000</v>
          </cell>
          <cell r="BQ593">
            <v>12.5</v>
          </cell>
          <cell r="BR593">
            <v>35.799999999999997</v>
          </cell>
          <cell r="BS593">
            <v>5.4</v>
          </cell>
          <cell r="BT593">
            <v>32</v>
          </cell>
          <cell r="BU593">
            <v>5.6</v>
          </cell>
          <cell r="BV593" t="str">
            <v>&amp;^%</v>
          </cell>
          <cell r="BW593" t="str">
            <v>&amp;^%</v>
          </cell>
          <cell r="BX593" t="str">
            <v>&amp;^%</v>
          </cell>
          <cell r="BY593" t="str">
            <v>&amp;^%</v>
          </cell>
          <cell r="CA593" t="str">
            <v>Shetland Islands</v>
          </cell>
          <cell r="CB593" t="str">
            <v>S12000027</v>
          </cell>
          <cell r="CC593">
            <v>10000</v>
          </cell>
          <cell r="CD593">
            <v>14.3</v>
          </cell>
          <cell r="CE593">
            <v>22494</v>
          </cell>
          <cell r="CF593">
            <v>16</v>
          </cell>
          <cell r="CG593">
            <v>23320</v>
          </cell>
          <cell r="CH593">
            <v>10</v>
          </cell>
          <cell r="CI593" t="str">
            <v>&amp;^%</v>
          </cell>
          <cell r="CJ593" t="str">
            <v>&amp;^%</v>
          </cell>
          <cell r="CK593" t="str">
            <v>&amp;^%</v>
          </cell>
          <cell r="CL593" t="str">
            <v>&amp;^%</v>
          </cell>
          <cell r="CN593" t="str">
            <v>Shetland Islands</v>
          </cell>
          <cell r="CO593" t="str">
            <v>S12000027</v>
          </cell>
          <cell r="CP593">
            <v>11000</v>
          </cell>
          <cell r="CQ593">
            <v>12.5</v>
          </cell>
          <cell r="CR593">
            <v>12.32</v>
          </cell>
          <cell r="CS593">
            <v>7.1</v>
          </cell>
          <cell r="CT593">
            <v>15.12</v>
          </cell>
          <cell r="CU593">
            <v>6.9</v>
          </cell>
          <cell r="CV593">
            <v>7.88</v>
          </cell>
          <cell r="CW593">
            <v>7.3</v>
          </cell>
          <cell r="CX593" t="str">
            <v>&amp;^%</v>
          </cell>
          <cell r="CY593" t="str">
            <v>&amp;^%</v>
          </cell>
          <cell r="DA593" t="str">
            <v>Shetland Islands</v>
          </cell>
          <cell r="DB593" t="str">
            <v>S12000027</v>
          </cell>
          <cell r="DC593">
            <v>11000</v>
          </cell>
          <cell r="DD593">
            <v>12.5</v>
          </cell>
          <cell r="DE593">
            <v>455.4</v>
          </cell>
          <cell r="DF593">
            <v>13</v>
          </cell>
          <cell r="DG593">
            <v>483.8</v>
          </cell>
          <cell r="DH593">
            <v>8.9</v>
          </cell>
          <cell r="DI593" t="str">
            <v>&amp;^%</v>
          </cell>
          <cell r="DJ593" t="str">
            <v>&amp;^%</v>
          </cell>
          <cell r="DK593" t="str">
            <v>&amp;^%</v>
          </cell>
          <cell r="DL593" t="str">
            <v>&amp;^%</v>
          </cell>
          <cell r="DN593" t="str">
            <v>Shetland Islands</v>
          </cell>
          <cell r="DO593" t="str">
            <v>S12000027</v>
          </cell>
          <cell r="DP593" t="str">
            <v>&amp;^%</v>
          </cell>
          <cell r="DQ593" t="str">
            <v>&amp;^%</v>
          </cell>
          <cell r="DR593">
            <v>35.1</v>
          </cell>
          <cell r="DS593">
            <v>6.7</v>
          </cell>
          <cell r="DT593">
            <v>35.299999999999997</v>
          </cell>
          <cell r="DU593">
            <v>3.9</v>
          </cell>
          <cell r="DV593" t="str">
            <v>&amp;^%</v>
          </cell>
          <cell r="DW593" t="str">
            <v>&amp;^%</v>
          </cell>
          <cell r="DX593" t="str">
            <v>&amp;^%</v>
          </cell>
          <cell r="DY593" t="str">
            <v>&amp;^%</v>
          </cell>
          <cell r="EA593" t="str">
            <v>Shetland Islands</v>
          </cell>
          <cell r="EB593" t="str">
            <v>S12000027</v>
          </cell>
          <cell r="EC593" t="str">
            <v>&amp;^%</v>
          </cell>
          <cell r="ED593" t="str">
            <v>&amp;^%</v>
          </cell>
          <cell r="EE593" t="str">
            <v>&amp;^%</v>
          </cell>
          <cell r="EF593" t="str">
            <v>&amp;^%</v>
          </cell>
          <cell r="EG593">
            <v>28829</v>
          </cell>
          <cell r="EH593">
            <v>13</v>
          </cell>
          <cell r="EI593" t="str">
            <v>&amp;^%</v>
          </cell>
          <cell r="EJ593" t="str">
            <v>&amp;^%</v>
          </cell>
          <cell r="EK593" t="str">
            <v>&amp;^%</v>
          </cell>
          <cell r="EL593" t="str">
            <v>&amp;^%</v>
          </cell>
          <cell r="EN593" t="str">
            <v>Shetland Islands</v>
          </cell>
          <cell r="EO593" t="str">
            <v>S12000027</v>
          </cell>
          <cell r="EP593" t="str">
            <v>&amp;^%</v>
          </cell>
          <cell r="EQ593" t="str">
            <v>&amp;^%</v>
          </cell>
          <cell r="ER593" t="str">
            <v>&amp;^%</v>
          </cell>
          <cell r="ES593" t="str">
            <v>&amp;^%</v>
          </cell>
          <cell r="ET593">
            <v>15.42</v>
          </cell>
          <cell r="EU593">
            <v>13</v>
          </cell>
          <cell r="EV593" t="str">
            <v>&amp;^%</v>
          </cell>
          <cell r="EW593" t="str">
            <v>&amp;^%</v>
          </cell>
          <cell r="EX593" t="str">
            <v>&amp;^%</v>
          </cell>
          <cell r="EY593" t="str">
            <v>&amp;^%</v>
          </cell>
          <cell r="FA593" t="str">
            <v>Shetland Islands</v>
          </cell>
          <cell r="FB593" t="str">
            <v>S12000027</v>
          </cell>
          <cell r="FC593" t="str">
            <v>&amp;^%</v>
          </cell>
          <cell r="FD593" t="str">
            <v>&amp;^%</v>
          </cell>
          <cell r="FE593" t="str">
            <v>&amp;^%</v>
          </cell>
          <cell r="FF593" t="str">
            <v>&amp;^%</v>
          </cell>
          <cell r="FG593">
            <v>545</v>
          </cell>
          <cell r="FH593">
            <v>11</v>
          </cell>
          <cell r="FI593" t="str">
            <v>&amp;^%</v>
          </cell>
          <cell r="FJ593" t="str">
            <v>&amp;^%</v>
          </cell>
          <cell r="FK593" t="str">
            <v>&amp;^%</v>
          </cell>
          <cell r="FL593" t="str">
            <v>&amp;^%</v>
          </cell>
          <cell r="FN593" t="str">
            <v>Shetland Islands</v>
          </cell>
          <cell r="FO593" t="str">
            <v>S12000027</v>
          </cell>
          <cell r="FP593">
            <v>5000</v>
          </cell>
          <cell r="FQ593">
            <v>19.5</v>
          </cell>
          <cell r="FR593">
            <v>40</v>
          </cell>
          <cell r="FS593">
            <v>5.6</v>
          </cell>
          <cell r="FT593">
            <v>42.1</v>
          </cell>
          <cell r="FU593">
            <v>3.5</v>
          </cell>
          <cell r="FV593" t="str">
            <v>&amp;^%</v>
          </cell>
          <cell r="FW593" t="str">
            <v>&amp;^%</v>
          </cell>
          <cell r="FX593" t="str">
            <v>&amp;^%</v>
          </cell>
          <cell r="FY593" t="str">
            <v>&amp;^%</v>
          </cell>
          <cell r="GA593" t="str">
            <v>Shetland Islands</v>
          </cell>
          <cell r="GB593" t="str">
            <v>S12000027</v>
          </cell>
          <cell r="GC593" t="str">
            <v>&amp;^%</v>
          </cell>
          <cell r="GD593" t="str">
            <v>&amp;^%</v>
          </cell>
          <cell r="GE593">
            <v>28122</v>
          </cell>
          <cell r="GF593">
            <v>13</v>
          </cell>
          <cell r="GG593">
            <v>32369</v>
          </cell>
          <cell r="GH593">
            <v>11</v>
          </cell>
          <cell r="GI593" t="str">
            <v>&amp;^%</v>
          </cell>
          <cell r="GJ593" t="str">
            <v>&amp;^%</v>
          </cell>
          <cell r="GK593" t="str">
            <v>&amp;^%</v>
          </cell>
          <cell r="GL593" t="str">
            <v>&amp;^%</v>
          </cell>
          <cell r="GN593" t="str">
            <v>Shetland Islands</v>
          </cell>
          <cell r="GO593" t="str">
            <v>S12000027</v>
          </cell>
          <cell r="GP593">
            <v>5000</v>
          </cell>
          <cell r="GQ593">
            <v>19.5</v>
          </cell>
          <cell r="GR593">
            <v>13.34</v>
          </cell>
          <cell r="GS593">
            <v>14</v>
          </cell>
          <cell r="GT593">
            <v>15.87</v>
          </cell>
          <cell r="GU593">
            <v>9.1999999999999993</v>
          </cell>
          <cell r="GV593" t="str">
            <v>&amp;^%</v>
          </cell>
          <cell r="GW593" t="str">
            <v>&amp;^%</v>
          </cell>
          <cell r="GX593" t="str">
            <v>&amp;^%</v>
          </cell>
          <cell r="GY593" t="str">
            <v>&amp;^%</v>
          </cell>
        </row>
        <row r="594">
          <cell r="A594" t="str">
            <v>South Ayrshire</v>
          </cell>
          <cell r="B594" t="str">
            <v>S12000028</v>
          </cell>
          <cell r="C594">
            <v>19000</v>
          </cell>
          <cell r="D594">
            <v>9.5</v>
          </cell>
          <cell r="E594">
            <v>528.5</v>
          </cell>
          <cell r="F594">
            <v>8.6</v>
          </cell>
          <cell r="G594">
            <v>624.5</v>
          </cell>
          <cell r="H594">
            <v>5.8</v>
          </cell>
          <cell r="I594">
            <v>276.89999999999998</v>
          </cell>
          <cell r="J594">
            <v>8.1999999999999993</v>
          </cell>
          <cell r="K594" t="str">
            <v>&amp;^%</v>
          </cell>
          <cell r="L594" t="str">
            <v>&amp;^%</v>
          </cell>
          <cell r="N594" t="str">
            <v>South Ayrshire</v>
          </cell>
          <cell r="O594" t="str">
            <v>S12000028</v>
          </cell>
          <cell r="P594">
            <v>32000</v>
          </cell>
          <cell r="Q594">
            <v>7.3</v>
          </cell>
          <cell r="R594">
            <v>37.5</v>
          </cell>
          <cell r="S594">
            <v>0.8</v>
          </cell>
          <cell r="T594">
            <v>38.5</v>
          </cell>
          <cell r="U594">
            <v>1.1000000000000001</v>
          </cell>
          <cell r="V594">
            <v>34.799999999999997</v>
          </cell>
          <cell r="W594">
            <v>1.8</v>
          </cell>
          <cell r="X594" t="str">
            <v>&amp;^%</v>
          </cell>
          <cell r="Y594" t="str">
            <v>&amp;^%</v>
          </cell>
          <cell r="AA594" t="str">
            <v>South Ayrshire</v>
          </cell>
          <cell r="AB594" t="str">
            <v>S12000028</v>
          </cell>
          <cell r="AC594">
            <v>29000</v>
          </cell>
          <cell r="AD594">
            <v>8.5</v>
          </cell>
          <cell r="AE594">
            <v>27807</v>
          </cell>
          <cell r="AF594">
            <v>8</v>
          </cell>
          <cell r="AG594">
            <v>30735</v>
          </cell>
          <cell r="AH594">
            <v>5.0999999999999996</v>
          </cell>
          <cell r="AI594">
            <v>14020</v>
          </cell>
          <cell r="AJ594">
            <v>8.3000000000000007</v>
          </cell>
          <cell r="AK594" t="str">
            <v>&amp;^%</v>
          </cell>
          <cell r="AL594" t="str">
            <v>&amp;^%</v>
          </cell>
          <cell r="AN594" t="str">
            <v>South Ayrshire</v>
          </cell>
          <cell r="AO594" t="str">
            <v>S12000028</v>
          </cell>
          <cell r="AP594">
            <v>32000</v>
          </cell>
          <cell r="AQ594">
            <v>7.3</v>
          </cell>
          <cell r="AR594">
            <v>12.93</v>
          </cell>
          <cell r="AS594">
            <v>9.5</v>
          </cell>
          <cell r="AT594">
            <v>15.19</v>
          </cell>
          <cell r="AU594">
            <v>4.5999999999999996</v>
          </cell>
          <cell r="AV594">
            <v>6.51</v>
          </cell>
          <cell r="AW594">
            <v>6.6</v>
          </cell>
          <cell r="AX594" t="str">
            <v>&amp;^%</v>
          </cell>
          <cell r="AY594" t="str">
            <v>&amp;^%</v>
          </cell>
          <cell r="BA594" t="str">
            <v>South Ayrshire</v>
          </cell>
          <cell r="BB594" t="str">
            <v>S12000028</v>
          </cell>
          <cell r="BC594">
            <v>32000</v>
          </cell>
          <cell r="BD594">
            <v>7.3</v>
          </cell>
          <cell r="BE594">
            <v>500</v>
          </cell>
          <cell r="BF594">
            <v>9.1999999999999993</v>
          </cell>
          <cell r="BG594">
            <v>584.5</v>
          </cell>
          <cell r="BH594">
            <v>4.7</v>
          </cell>
          <cell r="BI594">
            <v>264.39999999999998</v>
          </cell>
          <cell r="BJ594">
            <v>4.8</v>
          </cell>
          <cell r="BK594" t="str">
            <v>&amp;^%</v>
          </cell>
          <cell r="BL594" t="str">
            <v>&amp;^%</v>
          </cell>
          <cell r="BN594" t="str">
            <v>South Ayrshire</v>
          </cell>
          <cell r="BO594" t="str">
            <v>S12000028</v>
          </cell>
          <cell r="BP594">
            <v>45000</v>
          </cell>
          <cell r="BQ594">
            <v>6.1</v>
          </cell>
          <cell r="BR594">
            <v>36.1</v>
          </cell>
          <cell r="BS594">
            <v>1.4</v>
          </cell>
          <cell r="BT594">
            <v>32.700000000000003</v>
          </cell>
          <cell r="BU594">
            <v>2.1</v>
          </cell>
          <cell r="BV594">
            <v>15.6</v>
          </cell>
          <cell r="BW594">
            <v>14</v>
          </cell>
          <cell r="BX594" t="str">
            <v>&amp;^%</v>
          </cell>
          <cell r="BY594" t="str">
            <v>&amp;^%</v>
          </cell>
          <cell r="CA594" t="str">
            <v>South Ayrshire</v>
          </cell>
          <cell r="CB594" t="str">
            <v>S12000028</v>
          </cell>
          <cell r="CC594">
            <v>39000</v>
          </cell>
          <cell r="CD594">
            <v>7.9</v>
          </cell>
          <cell r="CE594">
            <v>21483</v>
          </cell>
          <cell r="CF594">
            <v>12</v>
          </cell>
          <cell r="CG594">
            <v>25328</v>
          </cell>
          <cell r="CH594">
            <v>5.8</v>
          </cell>
          <cell r="CI594" t="str">
            <v>&amp;^%</v>
          </cell>
          <cell r="CJ594" t="str">
            <v>&amp;^%</v>
          </cell>
          <cell r="CK594" t="str">
            <v>&amp;^%</v>
          </cell>
          <cell r="CL594" t="str">
            <v>&amp;^%</v>
          </cell>
          <cell r="CN594" t="str">
            <v>South Ayrshire</v>
          </cell>
          <cell r="CO594" t="str">
            <v>S12000028</v>
          </cell>
          <cell r="CP594">
            <v>45000</v>
          </cell>
          <cell r="CQ594">
            <v>6.1</v>
          </cell>
          <cell r="CR594">
            <v>10.52</v>
          </cell>
          <cell r="CS594">
            <v>6</v>
          </cell>
          <cell r="CT594">
            <v>14.16</v>
          </cell>
          <cell r="CU594">
            <v>4.3</v>
          </cell>
          <cell r="CV594">
            <v>6.19</v>
          </cell>
          <cell r="CW594">
            <v>1.3</v>
          </cell>
          <cell r="CX594" t="str">
            <v>&amp;^%</v>
          </cell>
          <cell r="CY594" t="str">
            <v>&amp;^%</v>
          </cell>
          <cell r="DA594" t="str">
            <v>South Ayrshire</v>
          </cell>
          <cell r="DB594" t="str">
            <v>S12000028</v>
          </cell>
          <cell r="DC594">
            <v>45000</v>
          </cell>
          <cell r="DD594">
            <v>6.1</v>
          </cell>
          <cell r="DE594">
            <v>369.8</v>
          </cell>
          <cell r="DF594">
            <v>7.4</v>
          </cell>
          <cell r="DG594">
            <v>463.5</v>
          </cell>
          <cell r="DH594">
            <v>4.9000000000000004</v>
          </cell>
          <cell r="DI594">
            <v>107.5</v>
          </cell>
          <cell r="DJ594">
            <v>12</v>
          </cell>
          <cell r="DK594" t="str">
            <v>&amp;^%</v>
          </cell>
          <cell r="DL594" t="str">
            <v>&amp;^%</v>
          </cell>
          <cell r="DN594" t="str">
            <v>South Ayrshire</v>
          </cell>
          <cell r="DO594" t="str">
            <v>S12000028</v>
          </cell>
          <cell r="DP594">
            <v>12000</v>
          </cell>
          <cell r="DQ594">
            <v>11.2</v>
          </cell>
          <cell r="DR594">
            <v>37</v>
          </cell>
          <cell r="DS594">
            <v>1.7</v>
          </cell>
          <cell r="DT594">
            <v>36.6</v>
          </cell>
          <cell r="DU594">
            <v>1</v>
          </cell>
          <cell r="DV594">
            <v>32</v>
          </cell>
          <cell r="DW594">
            <v>3.8</v>
          </cell>
          <cell r="DX594" t="str">
            <v>&amp;^%</v>
          </cell>
          <cell r="DY594" t="str">
            <v>&amp;^%</v>
          </cell>
          <cell r="EA594" t="str">
            <v>South Ayrshire</v>
          </cell>
          <cell r="EB594" t="str">
            <v>S12000028</v>
          </cell>
          <cell r="EC594">
            <v>11000</v>
          </cell>
          <cell r="ED594">
            <v>13.1</v>
          </cell>
          <cell r="EE594">
            <v>22704</v>
          </cell>
          <cell r="EF594">
            <v>16</v>
          </cell>
          <cell r="EG594">
            <v>26293</v>
          </cell>
          <cell r="EH594">
            <v>7.3</v>
          </cell>
          <cell r="EI594">
            <v>11565</v>
          </cell>
          <cell r="EJ594">
            <v>12</v>
          </cell>
          <cell r="EK594" t="str">
            <v>&amp;^%</v>
          </cell>
          <cell r="EL594" t="str">
            <v>&amp;^%</v>
          </cell>
          <cell r="EN594" t="str">
            <v>South Ayrshire</v>
          </cell>
          <cell r="EO594" t="str">
            <v>S12000028</v>
          </cell>
          <cell r="EP594">
            <v>12000</v>
          </cell>
          <cell r="EQ594">
            <v>11.2</v>
          </cell>
          <cell r="ER594">
            <v>11.96</v>
          </cell>
          <cell r="ES594">
            <v>15</v>
          </cell>
          <cell r="ET594">
            <v>14.25</v>
          </cell>
          <cell r="EU594">
            <v>7.4</v>
          </cell>
          <cell r="EV594">
            <v>6.41</v>
          </cell>
          <cell r="EW594">
            <v>4.4000000000000004</v>
          </cell>
          <cell r="EX594" t="str">
            <v>&amp;^%</v>
          </cell>
          <cell r="EY594" t="str">
            <v>&amp;^%</v>
          </cell>
          <cell r="FA594" t="str">
            <v>South Ayrshire</v>
          </cell>
          <cell r="FB594" t="str">
            <v>S12000028</v>
          </cell>
          <cell r="FC594">
            <v>12000</v>
          </cell>
          <cell r="FD594">
            <v>11.2</v>
          </cell>
          <cell r="FE594">
            <v>415</v>
          </cell>
          <cell r="FF594">
            <v>15</v>
          </cell>
          <cell r="FG594">
            <v>521.70000000000005</v>
          </cell>
          <cell r="FH594">
            <v>7.7</v>
          </cell>
          <cell r="FI594">
            <v>239.1</v>
          </cell>
          <cell r="FJ594">
            <v>7.2</v>
          </cell>
          <cell r="FK594" t="str">
            <v>&amp;^%</v>
          </cell>
          <cell r="FL594" t="str">
            <v>&amp;^%</v>
          </cell>
          <cell r="FN594" t="str">
            <v>South Ayrshire</v>
          </cell>
          <cell r="FO594" t="str">
            <v>S12000028</v>
          </cell>
          <cell r="FP594">
            <v>19000</v>
          </cell>
          <cell r="FQ594">
            <v>9.5</v>
          </cell>
          <cell r="FR594">
            <v>38</v>
          </cell>
          <cell r="FS594">
            <v>1.6</v>
          </cell>
          <cell r="FT594">
            <v>39.700000000000003</v>
          </cell>
          <cell r="FU594">
            <v>1.6</v>
          </cell>
          <cell r="FV594">
            <v>34.9</v>
          </cell>
          <cell r="FW594">
            <v>1.2</v>
          </cell>
          <cell r="FX594" t="str">
            <v>&amp;^%</v>
          </cell>
          <cell r="FY594" t="str">
            <v>&amp;^%</v>
          </cell>
          <cell r="GA594" t="str">
            <v>South Ayrshire</v>
          </cell>
          <cell r="GB594" t="str">
            <v>S12000028</v>
          </cell>
          <cell r="GC594">
            <v>18000</v>
          </cell>
          <cell r="GD594">
            <v>11.1</v>
          </cell>
          <cell r="GE594">
            <v>28437</v>
          </cell>
          <cell r="GF594">
            <v>9.5</v>
          </cell>
          <cell r="GG594">
            <v>33515</v>
          </cell>
          <cell r="GH594">
            <v>6.5</v>
          </cell>
          <cell r="GI594">
            <v>16017</v>
          </cell>
          <cell r="GJ594">
            <v>7.8</v>
          </cell>
          <cell r="GK594" t="str">
            <v>&amp;^%</v>
          </cell>
          <cell r="GL594" t="str">
            <v>&amp;^%</v>
          </cell>
          <cell r="GN594" t="str">
            <v>South Ayrshire</v>
          </cell>
          <cell r="GO594" t="str">
            <v>S12000028</v>
          </cell>
          <cell r="GP594">
            <v>19000</v>
          </cell>
          <cell r="GQ594">
            <v>9.5</v>
          </cell>
          <cell r="GR594">
            <v>13.98</v>
          </cell>
          <cell r="GS594">
            <v>11</v>
          </cell>
          <cell r="GT594">
            <v>15.74</v>
          </cell>
          <cell r="GU594">
            <v>5.8</v>
          </cell>
          <cell r="GV594">
            <v>7.06</v>
          </cell>
          <cell r="GW594">
            <v>8</v>
          </cell>
          <cell r="GX594" t="str">
            <v>&amp;^%</v>
          </cell>
          <cell r="GY594" t="str">
            <v>&amp;^%</v>
          </cell>
        </row>
        <row r="595">
          <cell r="A595" t="str">
            <v>South Lanarkshire</v>
          </cell>
          <cell r="B595" t="str">
            <v>S12000029</v>
          </cell>
          <cell r="C595">
            <v>45000</v>
          </cell>
          <cell r="D595">
            <v>6.3</v>
          </cell>
          <cell r="E595">
            <v>536.6</v>
          </cell>
          <cell r="F595">
            <v>4.4000000000000004</v>
          </cell>
          <cell r="G595">
            <v>593</v>
          </cell>
          <cell r="H595">
            <v>3.1</v>
          </cell>
          <cell r="I595">
            <v>329.2</v>
          </cell>
          <cell r="J595">
            <v>3.6</v>
          </cell>
          <cell r="K595" t="str">
            <v>&amp;^%</v>
          </cell>
          <cell r="L595" t="str">
            <v>&amp;^%</v>
          </cell>
          <cell r="N595" t="str">
            <v>South Lanarkshire</v>
          </cell>
          <cell r="O595" t="str">
            <v>S12000029</v>
          </cell>
          <cell r="P595">
            <v>72000</v>
          </cell>
          <cell r="Q595">
            <v>4.9000000000000004</v>
          </cell>
          <cell r="R595">
            <v>37.5</v>
          </cell>
          <cell r="S595">
            <v>0.4</v>
          </cell>
          <cell r="T595">
            <v>39</v>
          </cell>
          <cell r="U595">
            <v>0.7</v>
          </cell>
          <cell r="V595" t="str">
            <v>&amp;^%</v>
          </cell>
          <cell r="W595" t="str">
            <v>&amp;^%</v>
          </cell>
          <cell r="X595">
            <v>45.4</v>
          </cell>
          <cell r="Y595">
            <v>10</v>
          </cell>
          <cell r="AA595" t="str">
            <v>South Lanarkshire</v>
          </cell>
          <cell r="AB595" t="str">
            <v>S12000029</v>
          </cell>
          <cell r="AC595">
            <v>66000</v>
          </cell>
          <cell r="AD595">
            <v>5.7</v>
          </cell>
          <cell r="AE595">
            <v>25977</v>
          </cell>
          <cell r="AF595">
            <v>5</v>
          </cell>
          <cell r="AG595">
            <v>28779</v>
          </cell>
          <cell r="AH595">
            <v>3</v>
          </cell>
          <cell r="AI595">
            <v>15488</v>
          </cell>
          <cell r="AJ595">
            <v>3.7</v>
          </cell>
          <cell r="AK595" t="str">
            <v>&amp;^%</v>
          </cell>
          <cell r="AL595" t="str">
            <v>&amp;^%</v>
          </cell>
          <cell r="AN595" t="str">
            <v>South Lanarkshire</v>
          </cell>
          <cell r="AO595" t="str">
            <v>S12000029</v>
          </cell>
          <cell r="AP595">
            <v>72000</v>
          </cell>
          <cell r="AQ595">
            <v>4.9000000000000004</v>
          </cell>
          <cell r="AR595">
            <v>12.45</v>
          </cell>
          <cell r="AS595">
            <v>4.0999999999999996</v>
          </cell>
          <cell r="AT595">
            <v>13.99</v>
          </cell>
          <cell r="AU595">
            <v>2.4</v>
          </cell>
          <cell r="AV595">
            <v>7.8</v>
          </cell>
          <cell r="AW595">
            <v>2.1</v>
          </cell>
          <cell r="AX595" t="str">
            <v>&amp;^%</v>
          </cell>
          <cell r="AY595" t="str">
            <v>&amp;^%</v>
          </cell>
          <cell r="BA595" t="str">
            <v>South Lanarkshire</v>
          </cell>
          <cell r="BB595" t="str">
            <v>S12000029</v>
          </cell>
          <cell r="BC595">
            <v>72000</v>
          </cell>
          <cell r="BD595">
            <v>4.9000000000000004</v>
          </cell>
          <cell r="BE595">
            <v>501.7</v>
          </cell>
          <cell r="BF595">
            <v>3.7</v>
          </cell>
          <cell r="BG595">
            <v>545.9</v>
          </cell>
          <cell r="BH595">
            <v>2.4</v>
          </cell>
          <cell r="BI595">
            <v>301.5</v>
          </cell>
          <cell r="BJ595">
            <v>2.9</v>
          </cell>
          <cell r="BK595" t="str">
            <v>&amp;^%</v>
          </cell>
          <cell r="BL595" t="str">
            <v>&amp;^%</v>
          </cell>
          <cell r="BN595" t="str">
            <v>South Lanarkshire</v>
          </cell>
          <cell r="BO595" t="str">
            <v>S12000029</v>
          </cell>
          <cell r="BP595">
            <v>106000</v>
          </cell>
          <cell r="BQ595">
            <v>3.9</v>
          </cell>
          <cell r="BR595">
            <v>35</v>
          </cell>
          <cell r="BS595">
            <v>1.4</v>
          </cell>
          <cell r="BT595">
            <v>32.5</v>
          </cell>
          <cell r="BU595">
            <v>1.4</v>
          </cell>
          <cell r="BV595">
            <v>15.4</v>
          </cell>
          <cell r="BW595">
            <v>6.2</v>
          </cell>
          <cell r="BX595">
            <v>43.2</v>
          </cell>
          <cell r="BY595">
            <v>6.8</v>
          </cell>
          <cell r="CA595" t="str">
            <v>South Lanarkshire</v>
          </cell>
          <cell r="CB595" t="str">
            <v>S12000029</v>
          </cell>
          <cell r="CC595">
            <v>95000</v>
          </cell>
          <cell r="CD595">
            <v>4.9000000000000004</v>
          </cell>
          <cell r="CE595">
            <v>20486</v>
          </cell>
          <cell r="CF595">
            <v>5.4</v>
          </cell>
          <cell r="CG595">
            <v>23103</v>
          </cell>
          <cell r="CH595">
            <v>3.5</v>
          </cell>
          <cell r="CI595">
            <v>6962</v>
          </cell>
          <cell r="CJ595">
            <v>10</v>
          </cell>
          <cell r="CK595" t="str">
            <v>&amp;^%</v>
          </cell>
          <cell r="CL595" t="str">
            <v>&amp;^%</v>
          </cell>
          <cell r="CN595" t="str">
            <v>South Lanarkshire</v>
          </cell>
          <cell r="CO595" t="str">
            <v>S12000029</v>
          </cell>
          <cell r="CP595">
            <v>106000</v>
          </cell>
          <cell r="CQ595">
            <v>3.9</v>
          </cell>
          <cell r="CR595">
            <v>10.82</v>
          </cell>
          <cell r="CS595">
            <v>3.4</v>
          </cell>
          <cell r="CT595">
            <v>13.1</v>
          </cell>
          <cell r="CU595">
            <v>2.2000000000000002</v>
          </cell>
          <cell r="CV595">
            <v>6.38</v>
          </cell>
          <cell r="CW595">
            <v>2.2000000000000002</v>
          </cell>
          <cell r="CX595">
            <v>20.18</v>
          </cell>
          <cell r="CY595">
            <v>14</v>
          </cell>
          <cell r="DA595" t="str">
            <v>South Lanarkshire</v>
          </cell>
          <cell r="DB595" t="str">
            <v>S12000029</v>
          </cell>
          <cell r="DC595">
            <v>106000</v>
          </cell>
          <cell r="DD595">
            <v>3.9</v>
          </cell>
          <cell r="DE595">
            <v>382.2</v>
          </cell>
          <cell r="DF595">
            <v>4.5999999999999996</v>
          </cell>
          <cell r="DG595">
            <v>425.3</v>
          </cell>
          <cell r="DH595">
            <v>2.7</v>
          </cell>
          <cell r="DI595">
            <v>112.4</v>
          </cell>
          <cell r="DJ595">
            <v>7.6</v>
          </cell>
          <cell r="DK595">
            <v>743.8</v>
          </cell>
          <cell r="DL595">
            <v>14</v>
          </cell>
          <cell r="DN595" t="str">
            <v>South Lanarkshire</v>
          </cell>
          <cell r="DO595" t="str">
            <v>S12000029</v>
          </cell>
          <cell r="DP595">
            <v>27000</v>
          </cell>
          <cell r="DQ595">
            <v>7.6</v>
          </cell>
          <cell r="DR595">
            <v>35.299999999999997</v>
          </cell>
          <cell r="DS595">
            <v>1.4</v>
          </cell>
          <cell r="DT595">
            <v>36.799999999999997</v>
          </cell>
          <cell r="DU595">
            <v>0.8</v>
          </cell>
          <cell r="DV595">
            <v>34.200000000000003</v>
          </cell>
          <cell r="DW595">
            <v>2.2000000000000002</v>
          </cell>
          <cell r="DX595" t="str">
            <v>&amp;^%</v>
          </cell>
          <cell r="DY595" t="str">
            <v>&amp;^%</v>
          </cell>
          <cell r="EA595" t="str">
            <v>South Lanarkshire</v>
          </cell>
          <cell r="EB595" t="str">
            <v>S12000029</v>
          </cell>
          <cell r="EC595">
            <v>25000</v>
          </cell>
          <cell r="ED595">
            <v>8.9</v>
          </cell>
          <cell r="EE595">
            <v>22358</v>
          </cell>
          <cell r="EF595">
            <v>7.3</v>
          </cell>
          <cell r="EG595">
            <v>24113</v>
          </cell>
          <cell r="EH595">
            <v>3.4</v>
          </cell>
          <cell r="EI595">
            <v>13804</v>
          </cell>
          <cell r="EJ595">
            <v>5.5</v>
          </cell>
          <cell r="EK595" t="str">
            <v>&amp;^%</v>
          </cell>
          <cell r="EL595" t="str">
            <v>&amp;^%</v>
          </cell>
          <cell r="EN595" t="str">
            <v>South Lanarkshire</v>
          </cell>
          <cell r="EO595" t="str">
            <v>S12000029</v>
          </cell>
          <cell r="EP595">
            <v>27000</v>
          </cell>
          <cell r="EQ595">
            <v>7.6</v>
          </cell>
          <cell r="ER595">
            <v>11.23</v>
          </cell>
          <cell r="ES595">
            <v>6.2</v>
          </cell>
          <cell r="ET595">
            <v>12.75</v>
          </cell>
          <cell r="EU595">
            <v>3</v>
          </cell>
          <cell r="EV595">
            <v>7.26</v>
          </cell>
          <cell r="EW595">
            <v>4.8</v>
          </cell>
          <cell r="EX595" t="str">
            <v>&amp;^%</v>
          </cell>
          <cell r="EY595" t="str">
            <v>&amp;^%</v>
          </cell>
          <cell r="FA595" t="str">
            <v>South Lanarkshire</v>
          </cell>
          <cell r="FB595" t="str">
            <v>S12000029</v>
          </cell>
          <cell r="FC595">
            <v>27000</v>
          </cell>
          <cell r="FD595">
            <v>7.6</v>
          </cell>
          <cell r="FE595">
            <v>423.9</v>
          </cell>
          <cell r="FF595">
            <v>6.7</v>
          </cell>
          <cell r="FG595">
            <v>468.8</v>
          </cell>
          <cell r="FH595">
            <v>2.9</v>
          </cell>
          <cell r="FI595">
            <v>267.10000000000002</v>
          </cell>
          <cell r="FJ595">
            <v>5.8</v>
          </cell>
          <cell r="FK595" t="str">
            <v>&amp;^%</v>
          </cell>
          <cell r="FL595" t="str">
            <v>&amp;^%</v>
          </cell>
          <cell r="FN595" t="str">
            <v>South Lanarkshire</v>
          </cell>
          <cell r="FO595" t="str">
            <v>S12000029</v>
          </cell>
          <cell r="FP595">
            <v>45000</v>
          </cell>
          <cell r="FQ595">
            <v>6.3</v>
          </cell>
          <cell r="FR595">
            <v>39</v>
          </cell>
          <cell r="FS595">
            <v>1.6</v>
          </cell>
          <cell r="FT595">
            <v>40.4</v>
          </cell>
          <cell r="FU595">
            <v>0.9</v>
          </cell>
          <cell r="FV595">
            <v>35</v>
          </cell>
          <cell r="FW595">
            <v>0.2</v>
          </cell>
          <cell r="FX595" t="str">
            <v>&amp;^%</v>
          </cell>
          <cell r="FY595" t="str">
            <v>&amp;^%</v>
          </cell>
          <cell r="GA595" t="str">
            <v>South Lanarkshire</v>
          </cell>
          <cell r="GB595" t="str">
            <v>S12000029</v>
          </cell>
          <cell r="GC595">
            <v>41000</v>
          </cell>
          <cell r="GD595">
            <v>7.3</v>
          </cell>
          <cell r="GE595">
            <v>28624</v>
          </cell>
          <cell r="GF595">
            <v>5</v>
          </cell>
          <cell r="GG595">
            <v>31672</v>
          </cell>
          <cell r="GH595">
            <v>4</v>
          </cell>
          <cell r="GI595">
            <v>16371</v>
          </cell>
          <cell r="GJ595">
            <v>4.0999999999999996</v>
          </cell>
          <cell r="GK595" t="str">
            <v>&amp;^%</v>
          </cell>
          <cell r="GL595" t="str">
            <v>&amp;^%</v>
          </cell>
          <cell r="GN595" t="str">
            <v>South Lanarkshire</v>
          </cell>
          <cell r="GO595" t="str">
            <v>S12000029</v>
          </cell>
          <cell r="GP595">
            <v>45000</v>
          </cell>
          <cell r="GQ595">
            <v>6.3</v>
          </cell>
          <cell r="GR595">
            <v>13.25</v>
          </cell>
          <cell r="GS595">
            <v>4.4000000000000004</v>
          </cell>
          <cell r="GT595">
            <v>14.67</v>
          </cell>
          <cell r="GU595">
            <v>3.2</v>
          </cell>
          <cell r="GV595">
            <v>8.07</v>
          </cell>
          <cell r="GW595">
            <v>2.8</v>
          </cell>
          <cell r="GX595" t="str">
            <v>&amp;^%</v>
          </cell>
          <cell r="GY595" t="str">
            <v>&amp;^%</v>
          </cell>
        </row>
        <row r="596">
          <cell r="A596" t="str">
            <v>Stirling</v>
          </cell>
          <cell r="B596" t="str">
            <v>S12000030</v>
          </cell>
          <cell r="C596">
            <v>17000</v>
          </cell>
          <cell r="D596">
            <v>10.3</v>
          </cell>
          <cell r="E596">
            <v>594</v>
          </cell>
          <cell r="F596">
            <v>8.6999999999999993</v>
          </cell>
          <cell r="G596">
            <v>690.6</v>
          </cell>
          <cell r="H596">
            <v>5.7</v>
          </cell>
          <cell r="I596">
            <v>322.5</v>
          </cell>
          <cell r="J596">
            <v>7.9</v>
          </cell>
          <cell r="K596" t="str">
            <v>&amp;^%</v>
          </cell>
          <cell r="L596" t="str">
            <v>&amp;^%</v>
          </cell>
          <cell r="N596" t="str">
            <v>Stirling</v>
          </cell>
          <cell r="O596" t="str">
            <v>S12000030</v>
          </cell>
          <cell r="P596">
            <v>28000</v>
          </cell>
          <cell r="Q596">
            <v>8</v>
          </cell>
          <cell r="R596">
            <v>36.1</v>
          </cell>
          <cell r="S596">
            <v>1.2</v>
          </cell>
          <cell r="T596">
            <v>38.1</v>
          </cell>
          <cell r="U596">
            <v>1</v>
          </cell>
          <cell r="V596">
            <v>34.9</v>
          </cell>
          <cell r="W596">
            <v>0.1</v>
          </cell>
          <cell r="X596" t="str">
            <v>&amp;^%</v>
          </cell>
          <cell r="Y596" t="str">
            <v>&amp;^%</v>
          </cell>
          <cell r="AA596" t="str">
            <v>Stirling</v>
          </cell>
          <cell r="AB596" t="str">
            <v>S12000030</v>
          </cell>
          <cell r="AC596">
            <v>25000</v>
          </cell>
          <cell r="AD596">
            <v>9.3000000000000007</v>
          </cell>
          <cell r="AE596">
            <v>27706</v>
          </cell>
          <cell r="AF596">
            <v>8.8000000000000007</v>
          </cell>
          <cell r="AG596">
            <v>33971</v>
          </cell>
          <cell r="AH596">
            <v>6.4</v>
          </cell>
          <cell r="AI596">
            <v>14990</v>
          </cell>
          <cell r="AJ596">
            <v>7.5</v>
          </cell>
          <cell r="AK596" t="str">
            <v>&amp;^%</v>
          </cell>
          <cell r="AL596" t="str">
            <v>&amp;^%</v>
          </cell>
          <cell r="AN596" t="str">
            <v>Stirling</v>
          </cell>
          <cell r="AO596" t="str">
            <v>S12000030</v>
          </cell>
          <cell r="AP596">
            <v>28000</v>
          </cell>
          <cell r="AQ596">
            <v>8</v>
          </cell>
          <cell r="AR596">
            <v>15.12</v>
          </cell>
          <cell r="AS596">
            <v>7.6</v>
          </cell>
          <cell r="AT596">
            <v>16.760000000000002</v>
          </cell>
          <cell r="AU596">
            <v>4.5999999999999996</v>
          </cell>
          <cell r="AV596">
            <v>7.37</v>
          </cell>
          <cell r="AW596">
            <v>5.9</v>
          </cell>
          <cell r="AX596" t="str">
            <v>&amp;^%</v>
          </cell>
          <cell r="AY596" t="str">
            <v>&amp;^%</v>
          </cell>
          <cell r="BA596" t="str">
            <v>Stirling</v>
          </cell>
          <cell r="BB596" t="str">
            <v>S12000030</v>
          </cell>
          <cell r="BC596">
            <v>28000</v>
          </cell>
          <cell r="BD596">
            <v>8</v>
          </cell>
          <cell r="BE596">
            <v>551.6</v>
          </cell>
          <cell r="BF596">
            <v>6.6</v>
          </cell>
          <cell r="BG596">
            <v>638.79999999999995</v>
          </cell>
          <cell r="BH596">
            <v>4.5</v>
          </cell>
          <cell r="BI596">
            <v>283.10000000000002</v>
          </cell>
          <cell r="BJ596">
            <v>5.0999999999999996</v>
          </cell>
          <cell r="BK596" t="str">
            <v>&amp;^%</v>
          </cell>
          <cell r="BL596" t="str">
            <v>&amp;^%</v>
          </cell>
          <cell r="BN596" t="str">
            <v>Stirling</v>
          </cell>
          <cell r="BO596" t="str">
            <v>S12000030</v>
          </cell>
          <cell r="BP596">
            <v>37000</v>
          </cell>
          <cell r="BQ596">
            <v>6.8</v>
          </cell>
          <cell r="BR596">
            <v>35</v>
          </cell>
          <cell r="BS596">
            <v>0.7</v>
          </cell>
          <cell r="BT596">
            <v>33.5</v>
          </cell>
          <cell r="BU596">
            <v>1.9</v>
          </cell>
          <cell r="BV596">
            <v>17.3</v>
          </cell>
          <cell r="BW596">
            <v>9.8000000000000007</v>
          </cell>
          <cell r="BX596" t="str">
            <v>&amp;^%</v>
          </cell>
          <cell r="BY596" t="str">
            <v>&amp;^%</v>
          </cell>
          <cell r="CA596" t="str">
            <v>Stirling</v>
          </cell>
          <cell r="CB596" t="str">
            <v>S12000030</v>
          </cell>
          <cell r="CC596">
            <v>34000</v>
          </cell>
          <cell r="CD596">
            <v>7.9</v>
          </cell>
          <cell r="CE596">
            <v>22101</v>
          </cell>
          <cell r="CF596">
            <v>9.4</v>
          </cell>
          <cell r="CG596">
            <v>28350</v>
          </cell>
          <cell r="CH596">
            <v>6.5</v>
          </cell>
          <cell r="CI596">
            <v>7250</v>
          </cell>
          <cell r="CJ596">
            <v>14</v>
          </cell>
          <cell r="CK596" t="str">
            <v>&amp;^%</v>
          </cell>
          <cell r="CL596" t="str">
            <v>&amp;^%</v>
          </cell>
          <cell r="CN596" t="str">
            <v>Stirling</v>
          </cell>
          <cell r="CO596" t="str">
            <v>S12000030</v>
          </cell>
          <cell r="CP596">
            <v>37000</v>
          </cell>
          <cell r="CQ596">
            <v>6.8</v>
          </cell>
          <cell r="CR596">
            <v>12.99</v>
          </cell>
          <cell r="CS596">
            <v>8.4</v>
          </cell>
          <cell r="CT596">
            <v>15.8</v>
          </cell>
          <cell r="CU596">
            <v>4.3</v>
          </cell>
          <cell r="CV596">
            <v>6.55</v>
          </cell>
          <cell r="CW596">
            <v>3</v>
          </cell>
          <cell r="CX596" t="str">
            <v>&amp;^%</v>
          </cell>
          <cell r="CY596" t="str">
            <v>&amp;^%</v>
          </cell>
          <cell r="DA596" t="str">
            <v>Stirling</v>
          </cell>
          <cell r="DB596" t="str">
            <v>S12000030</v>
          </cell>
          <cell r="DC596">
            <v>37000</v>
          </cell>
          <cell r="DD596">
            <v>6.8</v>
          </cell>
          <cell r="DE596">
            <v>446.2</v>
          </cell>
          <cell r="DF596">
            <v>8.1999999999999993</v>
          </cell>
          <cell r="DG596">
            <v>530.1</v>
          </cell>
          <cell r="DH596">
            <v>4.8</v>
          </cell>
          <cell r="DI596">
            <v>144.69999999999999</v>
          </cell>
          <cell r="DJ596">
            <v>13</v>
          </cell>
          <cell r="DK596" t="str">
            <v>&amp;^%</v>
          </cell>
          <cell r="DL596" t="str">
            <v>&amp;^%</v>
          </cell>
          <cell r="DN596" t="str">
            <v>Stirling</v>
          </cell>
          <cell r="DO596" t="str">
            <v>S12000030</v>
          </cell>
          <cell r="DP596">
            <v>10000</v>
          </cell>
          <cell r="DQ596">
            <v>12.5</v>
          </cell>
          <cell r="DR596">
            <v>35.200000000000003</v>
          </cell>
          <cell r="DS596">
            <v>0.8</v>
          </cell>
          <cell r="DT596">
            <v>36.299999999999997</v>
          </cell>
          <cell r="DU596">
            <v>0.9</v>
          </cell>
          <cell r="DV596">
            <v>34</v>
          </cell>
          <cell r="DW596">
            <v>3.1</v>
          </cell>
          <cell r="DX596" t="str">
            <v>&amp;^%</v>
          </cell>
          <cell r="DY596" t="str">
            <v>&amp;^%</v>
          </cell>
          <cell r="EA596" t="str">
            <v>Stirling</v>
          </cell>
          <cell r="EB596" t="str">
            <v>S12000030</v>
          </cell>
          <cell r="EC596">
            <v>9000</v>
          </cell>
          <cell r="ED596">
            <v>14.6</v>
          </cell>
          <cell r="EE596">
            <v>21710</v>
          </cell>
          <cell r="EF596">
            <v>16</v>
          </cell>
          <cell r="EG596">
            <v>28797</v>
          </cell>
          <cell r="EH596">
            <v>9.5</v>
          </cell>
          <cell r="EI596" t="str">
            <v>&amp;^%</v>
          </cell>
          <cell r="EJ596" t="str">
            <v>&amp;^%</v>
          </cell>
          <cell r="EK596" t="str">
            <v>&amp;^%</v>
          </cell>
          <cell r="EL596" t="str">
            <v>&amp;^%</v>
          </cell>
          <cell r="EN596" t="str">
            <v>Stirling</v>
          </cell>
          <cell r="EO596" t="str">
            <v>S12000030</v>
          </cell>
          <cell r="EP596">
            <v>10000</v>
          </cell>
          <cell r="EQ596">
            <v>12.5</v>
          </cell>
          <cell r="ER596">
            <v>12.99</v>
          </cell>
          <cell r="ES596">
            <v>12</v>
          </cell>
          <cell r="ET596">
            <v>15.16</v>
          </cell>
          <cell r="EU596">
            <v>6.9</v>
          </cell>
          <cell r="EV596">
            <v>6.79</v>
          </cell>
          <cell r="EW596">
            <v>5.5</v>
          </cell>
          <cell r="EX596" t="str">
            <v>&amp;^%</v>
          </cell>
          <cell r="EY596" t="str">
            <v>&amp;^%</v>
          </cell>
          <cell r="FA596" t="str">
            <v>Stirling</v>
          </cell>
          <cell r="FB596" t="str">
            <v>S12000030</v>
          </cell>
          <cell r="FC596">
            <v>10000</v>
          </cell>
          <cell r="FD596">
            <v>12.5</v>
          </cell>
          <cell r="FE596">
            <v>465.8</v>
          </cell>
          <cell r="FF596">
            <v>12</v>
          </cell>
          <cell r="FG596">
            <v>550.79999999999995</v>
          </cell>
          <cell r="FH596">
            <v>6.9</v>
          </cell>
          <cell r="FI596">
            <v>260.7</v>
          </cell>
          <cell r="FJ596">
            <v>7.1</v>
          </cell>
          <cell r="FK596" t="str">
            <v>&amp;^%</v>
          </cell>
          <cell r="FL596" t="str">
            <v>&amp;^%</v>
          </cell>
          <cell r="FN596" t="str">
            <v>Stirling</v>
          </cell>
          <cell r="FO596" t="str">
            <v>S12000030</v>
          </cell>
          <cell r="FP596">
            <v>17000</v>
          </cell>
          <cell r="FQ596">
            <v>10.3</v>
          </cell>
          <cell r="FR596">
            <v>37.5</v>
          </cell>
          <cell r="FS596">
            <v>2.8</v>
          </cell>
          <cell r="FT596">
            <v>39.200000000000003</v>
          </cell>
          <cell r="FU596">
            <v>1.4</v>
          </cell>
          <cell r="FV596">
            <v>34.9</v>
          </cell>
          <cell r="FW596">
            <v>1.4</v>
          </cell>
          <cell r="FX596" t="str">
            <v>&amp;^%</v>
          </cell>
          <cell r="FY596" t="str">
            <v>&amp;^%</v>
          </cell>
          <cell r="GA596" t="str">
            <v>Stirling</v>
          </cell>
          <cell r="GB596" t="str">
            <v>S12000030</v>
          </cell>
          <cell r="GC596">
            <v>16000</v>
          </cell>
          <cell r="GD596">
            <v>12</v>
          </cell>
          <cell r="GE596">
            <v>28989</v>
          </cell>
          <cell r="GF596">
            <v>12</v>
          </cell>
          <cell r="GG596">
            <v>36983</v>
          </cell>
          <cell r="GH596">
            <v>8.1</v>
          </cell>
          <cell r="GI596">
            <v>17824</v>
          </cell>
          <cell r="GJ596">
            <v>9.3000000000000007</v>
          </cell>
          <cell r="GK596" t="str">
            <v>&amp;^%</v>
          </cell>
          <cell r="GL596" t="str">
            <v>&amp;^%</v>
          </cell>
          <cell r="GN596" t="str">
            <v>Stirling</v>
          </cell>
          <cell r="GO596" t="str">
            <v>S12000030</v>
          </cell>
          <cell r="GP596">
            <v>17000</v>
          </cell>
          <cell r="GQ596">
            <v>10.3</v>
          </cell>
          <cell r="GR596">
            <v>15.44</v>
          </cell>
          <cell r="GS596">
            <v>10</v>
          </cell>
          <cell r="GT596">
            <v>17.63</v>
          </cell>
          <cell r="GU596">
            <v>6</v>
          </cell>
          <cell r="GV596">
            <v>8.07</v>
          </cell>
          <cell r="GW596">
            <v>6.5</v>
          </cell>
          <cell r="GX596" t="str">
            <v>&amp;^%</v>
          </cell>
          <cell r="GY596" t="str">
            <v>&amp;^%</v>
          </cell>
        </row>
        <row r="597">
          <cell r="A597" t="str">
            <v>West Dunbartonshire</v>
          </cell>
          <cell r="B597" t="str">
            <v>S12000039</v>
          </cell>
          <cell r="C597">
            <v>10000</v>
          </cell>
          <cell r="D597">
            <v>13.8</v>
          </cell>
          <cell r="E597">
            <v>536.6</v>
          </cell>
          <cell r="F597">
            <v>13</v>
          </cell>
          <cell r="G597">
            <v>613.29999999999995</v>
          </cell>
          <cell r="H597">
            <v>8.9</v>
          </cell>
          <cell r="I597" t="str">
            <v>&amp;^%</v>
          </cell>
          <cell r="J597" t="str">
            <v>&amp;^%</v>
          </cell>
          <cell r="K597" t="str">
            <v>&amp;^%</v>
          </cell>
          <cell r="L597" t="str">
            <v>&amp;^%</v>
          </cell>
          <cell r="N597" t="str">
            <v>West Dunbartonshire</v>
          </cell>
          <cell r="O597" t="str">
            <v>S12000039</v>
          </cell>
          <cell r="P597">
            <v>18000</v>
          </cell>
          <cell r="Q597">
            <v>9.9</v>
          </cell>
          <cell r="R597">
            <v>37</v>
          </cell>
          <cell r="S597">
            <v>1.7</v>
          </cell>
          <cell r="T597">
            <v>38</v>
          </cell>
          <cell r="U597">
            <v>1.3</v>
          </cell>
          <cell r="V597" t="str">
            <v>&amp;^%</v>
          </cell>
          <cell r="W597" t="str">
            <v>&amp;^%</v>
          </cell>
          <cell r="X597" t="str">
            <v>&amp;^%</v>
          </cell>
          <cell r="Y597" t="str">
            <v>&amp;^%</v>
          </cell>
          <cell r="AA597" t="str">
            <v>West Dunbartonshire</v>
          </cell>
          <cell r="AB597" t="str">
            <v>S12000039</v>
          </cell>
          <cell r="AC597">
            <v>16000</v>
          </cell>
          <cell r="AD597">
            <v>11.5</v>
          </cell>
          <cell r="AE597">
            <v>25126</v>
          </cell>
          <cell r="AF597">
            <v>8.9</v>
          </cell>
          <cell r="AG597">
            <v>28905</v>
          </cell>
          <cell r="AH597">
            <v>7.3</v>
          </cell>
          <cell r="AI597">
            <v>15480</v>
          </cell>
          <cell r="AJ597">
            <v>13</v>
          </cell>
          <cell r="AK597" t="str">
            <v>&amp;^%</v>
          </cell>
          <cell r="AL597" t="str">
            <v>&amp;^%</v>
          </cell>
          <cell r="AN597" t="str">
            <v>West Dunbartonshire</v>
          </cell>
          <cell r="AO597" t="str">
            <v>S12000039</v>
          </cell>
          <cell r="AP597">
            <v>18000</v>
          </cell>
          <cell r="AQ597">
            <v>9.9</v>
          </cell>
          <cell r="AR597">
            <v>12.75</v>
          </cell>
          <cell r="AS597">
            <v>7.7</v>
          </cell>
          <cell r="AT597">
            <v>14.65</v>
          </cell>
          <cell r="AU597">
            <v>6</v>
          </cell>
          <cell r="AV597">
            <v>7.8</v>
          </cell>
          <cell r="AW597">
            <v>5.7</v>
          </cell>
          <cell r="AX597" t="str">
            <v>&amp;^%</v>
          </cell>
          <cell r="AY597" t="str">
            <v>&amp;^%</v>
          </cell>
          <cell r="BA597" t="str">
            <v>West Dunbartonshire</v>
          </cell>
          <cell r="BB597" t="str">
            <v>S12000039</v>
          </cell>
          <cell r="BC597">
            <v>18000</v>
          </cell>
          <cell r="BD597">
            <v>9.9</v>
          </cell>
          <cell r="BE597">
            <v>475</v>
          </cell>
          <cell r="BF597">
            <v>9.6</v>
          </cell>
          <cell r="BG597">
            <v>556.79999999999995</v>
          </cell>
          <cell r="BH597">
            <v>5.9</v>
          </cell>
          <cell r="BI597">
            <v>302.10000000000002</v>
          </cell>
          <cell r="BJ597">
            <v>6.1</v>
          </cell>
          <cell r="BK597" t="str">
            <v>&amp;^%</v>
          </cell>
          <cell r="BL597" t="str">
            <v>&amp;^%</v>
          </cell>
          <cell r="BN597" t="str">
            <v>West Dunbartonshire</v>
          </cell>
          <cell r="BO597" t="str">
            <v>S12000039</v>
          </cell>
          <cell r="BP597">
            <v>28000</v>
          </cell>
          <cell r="BQ597">
            <v>7.6</v>
          </cell>
          <cell r="BR597">
            <v>35</v>
          </cell>
          <cell r="BS597">
            <v>1.5</v>
          </cell>
          <cell r="BT597">
            <v>30.6</v>
          </cell>
          <cell r="BU597">
            <v>2.9</v>
          </cell>
          <cell r="BV597">
            <v>12</v>
          </cell>
          <cell r="BW597">
            <v>12</v>
          </cell>
          <cell r="BX597" t="str">
            <v>&amp;^%</v>
          </cell>
          <cell r="BY597" t="str">
            <v>&amp;^%</v>
          </cell>
          <cell r="CA597" t="str">
            <v>West Dunbartonshire</v>
          </cell>
          <cell r="CB597" t="str">
            <v>S12000039</v>
          </cell>
          <cell r="CC597">
            <v>25000</v>
          </cell>
          <cell r="CD597">
            <v>8.9</v>
          </cell>
          <cell r="CE597">
            <v>18513</v>
          </cell>
          <cell r="CF597">
            <v>9.1</v>
          </cell>
          <cell r="CG597">
            <v>21656</v>
          </cell>
          <cell r="CH597">
            <v>7.4</v>
          </cell>
          <cell r="CI597" t="str">
            <v>&amp;^%</v>
          </cell>
          <cell r="CJ597" t="str">
            <v>&amp;^%</v>
          </cell>
          <cell r="CK597" t="str">
            <v>&amp;^%</v>
          </cell>
          <cell r="CL597" t="str">
            <v>&amp;^%</v>
          </cell>
          <cell r="CN597" t="str">
            <v>West Dunbartonshire</v>
          </cell>
          <cell r="CO597" t="str">
            <v>S12000039</v>
          </cell>
          <cell r="CP597">
            <v>28000</v>
          </cell>
          <cell r="CQ597">
            <v>7.6</v>
          </cell>
          <cell r="CR597">
            <v>10.09</v>
          </cell>
          <cell r="CS597">
            <v>8.3000000000000007</v>
          </cell>
          <cell r="CT597">
            <v>13.39</v>
          </cell>
          <cell r="CU597">
            <v>5.2</v>
          </cell>
          <cell r="CV597">
            <v>6.52</v>
          </cell>
          <cell r="CW597">
            <v>3.4</v>
          </cell>
          <cell r="CX597" t="str">
            <v>&amp;^%</v>
          </cell>
          <cell r="CY597" t="str">
            <v>&amp;^%</v>
          </cell>
          <cell r="DA597" t="str">
            <v>West Dunbartonshire</v>
          </cell>
          <cell r="DB597" t="str">
            <v>S12000039</v>
          </cell>
          <cell r="DC597">
            <v>28000</v>
          </cell>
          <cell r="DD597">
            <v>7.6</v>
          </cell>
          <cell r="DE597">
            <v>364.3</v>
          </cell>
          <cell r="DF597">
            <v>6.3</v>
          </cell>
          <cell r="DG597">
            <v>409.6</v>
          </cell>
          <cell r="DH597">
            <v>6.3</v>
          </cell>
          <cell r="DI597">
            <v>93</v>
          </cell>
          <cell r="DJ597">
            <v>14</v>
          </cell>
          <cell r="DK597" t="str">
            <v>&amp;^%</v>
          </cell>
          <cell r="DL597" t="str">
            <v>&amp;^%</v>
          </cell>
          <cell r="DN597" t="str">
            <v>West Dunbartonshire</v>
          </cell>
          <cell r="DO597" t="str">
            <v>S12000039</v>
          </cell>
          <cell r="DP597">
            <v>8000</v>
          </cell>
          <cell r="DQ597">
            <v>13.9</v>
          </cell>
          <cell r="DR597">
            <v>35</v>
          </cell>
          <cell r="DS597">
            <v>1.8</v>
          </cell>
          <cell r="DT597">
            <v>36.700000000000003</v>
          </cell>
          <cell r="DU597">
            <v>1.8</v>
          </cell>
          <cell r="DV597" t="str">
            <v>&amp;^%</v>
          </cell>
          <cell r="DW597" t="str">
            <v>&amp;^%</v>
          </cell>
          <cell r="DX597" t="str">
            <v>&amp;^%</v>
          </cell>
          <cell r="DY597" t="str">
            <v>&amp;^%</v>
          </cell>
          <cell r="EA597" t="str">
            <v>West Dunbartonshire</v>
          </cell>
          <cell r="EB597" t="str">
            <v>S12000039</v>
          </cell>
          <cell r="EC597">
            <v>7000</v>
          </cell>
          <cell r="ED597">
            <v>16.2</v>
          </cell>
          <cell r="EE597">
            <v>21980</v>
          </cell>
          <cell r="EF597">
            <v>13</v>
          </cell>
          <cell r="EG597">
            <v>24883</v>
          </cell>
          <cell r="EH597">
            <v>6.9</v>
          </cell>
          <cell r="EI597" t="str">
            <v>&amp;^%</v>
          </cell>
          <cell r="EJ597" t="str">
            <v>&amp;^%</v>
          </cell>
          <cell r="EK597" t="str">
            <v>&amp;^%</v>
          </cell>
          <cell r="EL597" t="str">
            <v>&amp;^%</v>
          </cell>
          <cell r="EN597" t="str">
            <v>West Dunbartonshire</v>
          </cell>
          <cell r="EO597" t="str">
            <v>S12000039</v>
          </cell>
          <cell r="EP597">
            <v>8000</v>
          </cell>
          <cell r="EQ597">
            <v>13.9</v>
          </cell>
          <cell r="ER597">
            <v>11.98</v>
          </cell>
          <cell r="ES597">
            <v>7.6</v>
          </cell>
          <cell r="ET597">
            <v>13.24</v>
          </cell>
          <cell r="EU597">
            <v>5.7</v>
          </cell>
          <cell r="EV597" t="str">
            <v>&amp;^%</v>
          </cell>
          <cell r="EW597" t="str">
            <v>&amp;^%</v>
          </cell>
          <cell r="EX597" t="str">
            <v>&amp;^%</v>
          </cell>
          <cell r="EY597" t="str">
            <v>&amp;^%</v>
          </cell>
          <cell r="FA597" t="str">
            <v>West Dunbartonshire</v>
          </cell>
          <cell r="FB597" t="str">
            <v>S12000039</v>
          </cell>
          <cell r="FC597">
            <v>8000</v>
          </cell>
          <cell r="FD597">
            <v>13.9</v>
          </cell>
          <cell r="FE597">
            <v>422.1</v>
          </cell>
          <cell r="FF597">
            <v>8.9</v>
          </cell>
          <cell r="FG597">
            <v>486.3</v>
          </cell>
          <cell r="FH597">
            <v>5.6</v>
          </cell>
          <cell r="FI597" t="str">
            <v>&amp;^%</v>
          </cell>
          <cell r="FJ597" t="str">
            <v>&amp;^%</v>
          </cell>
          <cell r="FK597" t="str">
            <v>&amp;^%</v>
          </cell>
          <cell r="FL597" t="str">
            <v>&amp;^%</v>
          </cell>
          <cell r="FN597" t="str">
            <v>West Dunbartonshire</v>
          </cell>
          <cell r="FO597" t="str">
            <v>S12000039</v>
          </cell>
          <cell r="FP597">
            <v>10000</v>
          </cell>
          <cell r="FQ597">
            <v>13.8</v>
          </cell>
          <cell r="FR597">
            <v>37.5</v>
          </cell>
          <cell r="FS597">
            <v>1.5</v>
          </cell>
          <cell r="FT597">
            <v>39</v>
          </cell>
          <cell r="FU597">
            <v>1.8</v>
          </cell>
          <cell r="FV597" t="str">
            <v>&amp;^%</v>
          </cell>
          <cell r="FW597" t="str">
            <v>&amp;^%</v>
          </cell>
          <cell r="FX597" t="str">
            <v>&amp;^%</v>
          </cell>
          <cell r="FY597" t="str">
            <v>&amp;^%</v>
          </cell>
          <cell r="GA597" t="str">
            <v>West Dunbartonshire</v>
          </cell>
          <cell r="GB597" t="str">
            <v>S12000039</v>
          </cell>
          <cell r="GC597">
            <v>8000</v>
          </cell>
          <cell r="GD597">
            <v>16.100000000000001</v>
          </cell>
          <cell r="GE597">
            <v>28773</v>
          </cell>
          <cell r="GF597">
            <v>10</v>
          </cell>
          <cell r="GG597">
            <v>32376</v>
          </cell>
          <cell r="GH597">
            <v>11</v>
          </cell>
          <cell r="GI597" t="str">
            <v>&amp;^%</v>
          </cell>
          <cell r="GJ597" t="str">
            <v>&amp;^%</v>
          </cell>
          <cell r="GK597" t="str">
            <v>&amp;^%</v>
          </cell>
          <cell r="GL597" t="str">
            <v>&amp;^%</v>
          </cell>
          <cell r="GN597" t="str">
            <v>West Dunbartonshire</v>
          </cell>
          <cell r="GO597" t="str">
            <v>S12000039</v>
          </cell>
          <cell r="GP597">
            <v>10000</v>
          </cell>
          <cell r="GQ597">
            <v>13.8</v>
          </cell>
          <cell r="GR597">
            <v>14</v>
          </cell>
          <cell r="GS597">
            <v>13</v>
          </cell>
          <cell r="GT597">
            <v>15.72</v>
          </cell>
          <cell r="GU597">
            <v>9</v>
          </cell>
          <cell r="GV597" t="str">
            <v>&amp;^%</v>
          </cell>
          <cell r="GW597" t="str">
            <v>&amp;^%</v>
          </cell>
          <cell r="GX597" t="str">
            <v>&amp;^%</v>
          </cell>
          <cell r="GY597" t="str">
            <v>&amp;^%</v>
          </cell>
        </row>
        <row r="598">
          <cell r="A598" t="str">
            <v>West Lothian</v>
          </cell>
          <cell r="B598" t="str">
            <v>S12000040</v>
          </cell>
          <cell r="C598">
            <v>30000</v>
          </cell>
          <cell r="D598">
            <v>7.6</v>
          </cell>
          <cell r="E598">
            <v>488.3</v>
          </cell>
          <cell r="F598">
            <v>6.3</v>
          </cell>
          <cell r="G598">
            <v>577</v>
          </cell>
          <cell r="H598">
            <v>5.2</v>
          </cell>
          <cell r="I598">
            <v>292.3</v>
          </cell>
          <cell r="J598">
            <v>5.3</v>
          </cell>
          <cell r="K598" t="str">
            <v>&amp;^%</v>
          </cell>
          <cell r="L598" t="str">
            <v>&amp;^%</v>
          </cell>
          <cell r="N598" t="str">
            <v>West Lothian</v>
          </cell>
          <cell r="O598" t="str">
            <v>S12000040</v>
          </cell>
          <cell r="P598">
            <v>48000</v>
          </cell>
          <cell r="Q598">
            <v>5.9</v>
          </cell>
          <cell r="R598">
            <v>38.700000000000003</v>
          </cell>
          <cell r="S598">
            <v>1.1000000000000001</v>
          </cell>
          <cell r="T598">
            <v>39.799999999999997</v>
          </cell>
          <cell r="U598">
            <v>0.9</v>
          </cell>
          <cell r="V598">
            <v>35</v>
          </cell>
          <cell r="W598">
            <v>2.5</v>
          </cell>
          <cell r="X598" t="str">
            <v>&amp;^%</v>
          </cell>
          <cell r="Y598" t="str">
            <v>&amp;^%</v>
          </cell>
          <cell r="AA598" t="str">
            <v>West Lothian</v>
          </cell>
          <cell r="AB598" t="str">
            <v>S12000040</v>
          </cell>
          <cell r="AC598">
            <v>44000</v>
          </cell>
          <cell r="AD598">
            <v>6.8</v>
          </cell>
          <cell r="AE598">
            <v>24760</v>
          </cell>
          <cell r="AF598">
            <v>5.2</v>
          </cell>
          <cell r="AG598">
            <v>29033</v>
          </cell>
          <cell r="AH598">
            <v>4.7</v>
          </cell>
          <cell r="AI598">
            <v>14394</v>
          </cell>
          <cell r="AJ598">
            <v>5.3</v>
          </cell>
          <cell r="AK598" t="str">
            <v>&amp;^%</v>
          </cell>
          <cell r="AL598" t="str">
            <v>&amp;^%</v>
          </cell>
          <cell r="AN598" t="str">
            <v>West Lothian</v>
          </cell>
          <cell r="AO598" t="str">
            <v>S12000040</v>
          </cell>
          <cell r="AP598">
            <v>48000</v>
          </cell>
          <cell r="AQ598">
            <v>5.9</v>
          </cell>
          <cell r="AR598">
            <v>11.87</v>
          </cell>
          <cell r="AS598">
            <v>5.0999999999999996</v>
          </cell>
          <cell r="AT598">
            <v>14</v>
          </cell>
          <cell r="AU598">
            <v>4.0999999999999996</v>
          </cell>
          <cell r="AV598">
            <v>7.11</v>
          </cell>
          <cell r="AW598">
            <v>2.8</v>
          </cell>
          <cell r="AX598" t="str">
            <v>&amp;^%</v>
          </cell>
          <cell r="AY598" t="str">
            <v>&amp;^%</v>
          </cell>
          <cell r="BA598" t="str">
            <v>West Lothian</v>
          </cell>
          <cell r="BB598" t="str">
            <v>S12000040</v>
          </cell>
          <cell r="BC598">
            <v>48000</v>
          </cell>
          <cell r="BD598">
            <v>5.9</v>
          </cell>
          <cell r="BE598">
            <v>478.1</v>
          </cell>
          <cell r="BF598">
            <v>5.3</v>
          </cell>
          <cell r="BG598">
            <v>557.4</v>
          </cell>
          <cell r="BH598">
            <v>4</v>
          </cell>
          <cell r="BI598">
            <v>278.5</v>
          </cell>
          <cell r="BJ598">
            <v>3.7</v>
          </cell>
          <cell r="BK598" t="str">
            <v>&amp;^%</v>
          </cell>
          <cell r="BL598" t="str">
            <v>&amp;^%</v>
          </cell>
          <cell r="BN598" t="str">
            <v>West Lothian</v>
          </cell>
          <cell r="BO598" t="str">
            <v>S12000040</v>
          </cell>
          <cell r="BP598">
            <v>68000</v>
          </cell>
          <cell r="BQ598">
            <v>4.8</v>
          </cell>
          <cell r="BR598">
            <v>37.5</v>
          </cell>
          <cell r="BS598">
            <v>0.4</v>
          </cell>
          <cell r="BT598">
            <v>34.5</v>
          </cell>
          <cell r="BU598">
            <v>1.6</v>
          </cell>
          <cell r="BV598">
            <v>17.399999999999999</v>
          </cell>
          <cell r="BW598">
            <v>9.1999999999999993</v>
          </cell>
          <cell r="BX598">
            <v>46.7</v>
          </cell>
          <cell r="BY598">
            <v>10</v>
          </cell>
          <cell r="CA598" t="str">
            <v>West Lothian</v>
          </cell>
          <cell r="CB598" t="str">
            <v>S12000040</v>
          </cell>
          <cell r="CC598">
            <v>65000</v>
          </cell>
          <cell r="CD598">
            <v>5.8</v>
          </cell>
          <cell r="CE598">
            <v>19538</v>
          </cell>
          <cell r="CF598">
            <v>7.2</v>
          </cell>
          <cell r="CG598">
            <v>23150</v>
          </cell>
          <cell r="CH598">
            <v>4.7</v>
          </cell>
          <cell r="CI598">
            <v>6890</v>
          </cell>
          <cell r="CJ598">
            <v>8.6</v>
          </cell>
          <cell r="CK598" t="str">
            <v>&amp;^%</v>
          </cell>
          <cell r="CL598" t="str">
            <v>&amp;^%</v>
          </cell>
          <cell r="CN598" t="str">
            <v>West Lothian</v>
          </cell>
          <cell r="CO598" t="str">
            <v>S12000040</v>
          </cell>
          <cell r="CP598">
            <v>68000</v>
          </cell>
          <cell r="CQ598">
            <v>4.8</v>
          </cell>
          <cell r="CR598">
            <v>10.25</v>
          </cell>
          <cell r="CS598">
            <v>4.5999999999999996</v>
          </cell>
          <cell r="CT598">
            <v>13</v>
          </cell>
          <cell r="CU598">
            <v>3.6</v>
          </cell>
          <cell r="CV598">
            <v>6.51</v>
          </cell>
          <cell r="CW598">
            <v>1.9</v>
          </cell>
          <cell r="CX598" t="str">
            <v>&amp;^%</v>
          </cell>
          <cell r="CY598" t="str">
            <v>&amp;^%</v>
          </cell>
          <cell r="DA598" t="str">
            <v>West Lothian</v>
          </cell>
          <cell r="DB598" t="str">
            <v>S12000040</v>
          </cell>
          <cell r="DC598">
            <v>68000</v>
          </cell>
          <cell r="DD598">
            <v>4.8</v>
          </cell>
          <cell r="DE598">
            <v>386.4</v>
          </cell>
          <cell r="DF598">
            <v>4.8</v>
          </cell>
          <cell r="DG598">
            <v>449.1</v>
          </cell>
          <cell r="DH598">
            <v>4</v>
          </cell>
          <cell r="DI598">
            <v>133.69999999999999</v>
          </cell>
          <cell r="DJ598">
            <v>7.1</v>
          </cell>
          <cell r="DK598" t="str">
            <v>&amp;^%</v>
          </cell>
          <cell r="DL598" t="str">
            <v>&amp;^%</v>
          </cell>
          <cell r="DN598" t="str">
            <v>West Lothian</v>
          </cell>
          <cell r="DO598" t="str">
            <v>S12000040</v>
          </cell>
          <cell r="DP598">
            <v>18000</v>
          </cell>
          <cell r="DQ598">
            <v>9.1999999999999993</v>
          </cell>
          <cell r="DR598">
            <v>37.5</v>
          </cell>
          <cell r="DS598">
            <v>0.9</v>
          </cell>
          <cell r="DT598">
            <v>37.5</v>
          </cell>
          <cell r="DU598">
            <v>1.2</v>
          </cell>
          <cell r="DV598">
            <v>31.5</v>
          </cell>
          <cell r="DW598">
            <v>2.8</v>
          </cell>
          <cell r="DX598" t="str">
            <v>&amp;^%</v>
          </cell>
          <cell r="DY598" t="str">
            <v>&amp;^%</v>
          </cell>
          <cell r="EA598" t="str">
            <v>West Lothian</v>
          </cell>
          <cell r="EB598" t="str">
            <v>S12000040</v>
          </cell>
          <cell r="EC598">
            <v>17000</v>
          </cell>
          <cell r="ED598">
            <v>10.5</v>
          </cell>
          <cell r="EE598">
            <v>23610</v>
          </cell>
          <cell r="EF598">
            <v>11</v>
          </cell>
          <cell r="EG598">
            <v>27789</v>
          </cell>
          <cell r="EH598">
            <v>8.1</v>
          </cell>
          <cell r="EI598">
            <v>13186</v>
          </cell>
          <cell r="EJ598">
            <v>10</v>
          </cell>
          <cell r="EK598" t="str">
            <v>&amp;^%</v>
          </cell>
          <cell r="EL598" t="str">
            <v>&amp;^%</v>
          </cell>
          <cell r="EN598" t="str">
            <v>West Lothian</v>
          </cell>
          <cell r="EO598" t="str">
            <v>S12000040</v>
          </cell>
          <cell r="EP598">
            <v>18000</v>
          </cell>
          <cell r="EQ598">
            <v>9.1999999999999993</v>
          </cell>
          <cell r="ER598">
            <v>11.83</v>
          </cell>
          <cell r="ES598">
            <v>9.6</v>
          </cell>
          <cell r="ET598">
            <v>14</v>
          </cell>
          <cell r="EU598">
            <v>6</v>
          </cell>
          <cell r="EV598">
            <v>6.89</v>
          </cell>
          <cell r="EW598">
            <v>3.8</v>
          </cell>
          <cell r="EX598" t="str">
            <v>&amp;^%</v>
          </cell>
          <cell r="EY598" t="str">
            <v>&amp;^%</v>
          </cell>
          <cell r="FA598" t="str">
            <v>West Lothian</v>
          </cell>
          <cell r="FB598" t="str">
            <v>S12000040</v>
          </cell>
          <cell r="FC598">
            <v>18000</v>
          </cell>
          <cell r="FD598">
            <v>9.1999999999999993</v>
          </cell>
          <cell r="FE598">
            <v>437.7</v>
          </cell>
          <cell r="FF598">
            <v>9.1999999999999993</v>
          </cell>
          <cell r="FG598">
            <v>524.79999999999995</v>
          </cell>
          <cell r="FH598">
            <v>5.8</v>
          </cell>
          <cell r="FI598">
            <v>257.8</v>
          </cell>
          <cell r="FJ598">
            <v>5.4</v>
          </cell>
          <cell r="FK598" t="str">
            <v>&amp;^%</v>
          </cell>
          <cell r="FL598" t="str">
            <v>&amp;^%</v>
          </cell>
          <cell r="FN598" t="str">
            <v>West Lothian</v>
          </cell>
          <cell r="FO598" t="str">
            <v>S12000040</v>
          </cell>
          <cell r="FP598">
            <v>30000</v>
          </cell>
          <cell r="FQ598">
            <v>7.6</v>
          </cell>
          <cell r="FR598">
            <v>39.200000000000003</v>
          </cell>
          <cell r="FS598">
            <v>0.7</v>
          </cell>
          <cell r="FT598">
            <v>41.2</v>
          </cell>
          <cell r="FU598">
            <v>1.1000000000000001</v>
          </cell>
          <cell r="FV598">
            <v>35.9</v>
          </cell>
          <cell r="FW598">
            <v>1.3</v>
          </cell>
          <cell r="FX598" t="str">
            <v>&amp;^%</v>
          </cell>
          <cell r="FY598" t="str">
            <v>&amp;^%</v>
          </cell>
          <cell r="GA598" t="str">
            <v>West Lothian</v>
          </cell>
          <cell r="GB598" t="str">
            <v>S12000040</v>
          </cell>
          <cell r="GC598">
            <v>27000</v>
          </cell>
          <cell r="GD598">
            <v>9</v>
          </cell>
          <cell r="GE598">
            <v>24871</v>
          </cell>
          <cell r="GF598">
            <v>6.4</v>
          </cell>
          <cell r="GG598">
            <v>29840</v>
          </cell>
          <cell r="GH598">
            <v>5.8</v>
          </cell>
          <cell r="GI598">
            <v>14936</v>
          </cell>
          <cell r="GJ598">
            <v>6.2</v>
          </cell>
          <cell r="GK598" t="str">
            <v>&amp;^%</v>
          </cell>
          <cell r="GL598" t="str">
            <v>&amp;^%</v>
          </cell>
          <cell r="GN598" t="str">
            <v>West Lothian</v>
          </cell>
          <cell r="GO598" t="str">
            <v>S12000040</v>
          </cell>
          <cell r="GP598">
            <v>30000</v>
          </cell>
          <cell r="GQ598">
            <v>7.6</v>
          </cell>
          <cell r="GR598">
            <v>11.83</v>
          </cell>
          <cell r="GS598">
            <v>6.2</v>
          </cell>
          <cell r="GT598">
            <v>14</v>
          </cell>
          <cell r="GU598">
            <v>5.4</v>
          </cell>
          <cell r="GV598">
            <v>7.22</v>
          </cell>
          <cell r="GW598">
            <v>4.3</v>
          </cell>
          <cell r="GX598" t="str">
            <v>&amp;^%</v>
          </cell>
          <cell r="GY598" t="str">
            <v>&amp;^%</v>
          </cell>
        </row>
      </sheetData>
      <sheetData sheetId="3">
        <row r="12">
          <cell r="B12">
            <v>200</v>
          </cell>
        </row>
      </sheetData>
      <sheetData sheetId="4">
        <row r="17">
          <cell r="B17" t="str">
            <v>Allerdale</v>
          </cell>
          <cell r="D17" t="str">
            <v>Predominantly Rural</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350"/>
  <sheetViews>
    <sheetView topLeftCell="K304" workbookViewId="0">
      <selection activeCell="P346" sqref="P346"/>
    </sheetView>
  </sheetViews>
  <sheetFormatPr defaultRowHeight="15" x14ac:dyDescent="0.25"/>
  <cols>
    <col min="1" max="1" width="27" bestFit="1" customWidth="1"/>
    <col min="2" max="2" width="14.5703125" bestFit="1" customWidth="1"/>
    <col min="4" max="7" width="53.85546875" bestFit="1" customWidth="1"/>
    <col min="8" max="11" width="59.5703125" bestFit="1" customWidth="1"/>
    <col min="12" max="15" width="30.28515625" bestFit="1" customWidth="1"/>
    <col min="16" max="19" width="33.5703125" style="425" bestFit="1" customWidth="1"/>
  </cols>
  <sheetData>
    <row r="1" spans="1:19" s="167" customFormat="1" x14ac:dyDescent="0.25">
      <c r="P1" s="425"/>
      <c r="Q1" s="425"/>
      <c r="R1" s="425"/>
      <c r="S1" s="425"/>
    </row>
    <row r="2" spans="1:19" s="167" customFormat="1" x14ac:dyDescent="0.25">
      <c r="P2" s="425"/>
      <c r="Q2" s="425"/>
      <c r="R2" s="425"/>
      <c r="S2" s="425"/>
    </row>
    <row r="3" spans="1:19" s="167" customFormat="1" x14ac:dyDescent="0.25">
      <c r="P3" s="425"/>
      <c r="Q3" s="425"/>
      <c r="R3" s="425"/>
      <c r="S3" s="425"/>
    </row>
    <row r="4" spans="1:19" s="167" customFormat="1" x14ac:dyDescent="0.25">
      <c r="D4" s="167">
        <v>2008</v>
      </c>
      <c r="E4" s="167">
        <v>2009</v>
      </c>
      <c r="F4" s="167">
        <v>2010</v>
      </c>
      <c r="G4" s="167">
        <v>2011</v>
      </c>
      <c r="H4" s="427">
        <v>2008</v>
      </c>
      <c r="I4" s="427">
        <v>2009</v>
      </c>
      <c r="J4" s="427">
        <v>2010</v>
      </c>
      <c r="K4" s="427">
        <v>2011</v>
      </c>
      <c r="L4" s="427">
        <v>2008</v>
      </c>
      <c r="M4" s="427">
        <v>2009</v>
      </c>
      <c r="N4" s="427">
        <v>2010</v>
      </c>
      <c r="O4" s="427">
        <v>2011</v>
      </c>
      <c r="P4" s="425" t="s">
        <v>1806</v>
      </c>
      <c r="Q4" s="425" t="s">
        <v>1807</v>
      </c>
      <c r="R4" s="425" t="s">
        <v>1808</v>
      </c>
      <c r="S4" s="425" t="s">
        <v>1809</v>
      </c>
    </row>
    <row r="5" spans="1:19" s="167" customFormat="1" x14ac:dyDescent="0.25">
      <c r="D5" s="438" t="s">
        <v>1833</v>
      </c>
      <c r="E5" s="438" t="s">
        <v>1833</v>
      </c>
      <c r="F5" s="438" t="s">
        <v>1833</v>
      </c>
      <c r="G5" s="438" t="s">
        <v>1833</v>
      </c>
      <c r="H5" s="438" t="s">
        <v>1833</v>
      </c>
      <c r="I5" s="438" t="s">
        <v>1833</v>
      </c>
      <c r="J5" s="438" t="s">
        <v>1833</v>
      </c>
      <c r="K5" s="438" t="s">
        <v>1833</v>
      </c>
      <c r="L5" s="438" t="s">
        <v>1833</v>
      </c>
      <c r="M5" s="438" t="s">
        <v>1833</v>
      </c>
      <c r="N5" s="438" t="s">
        <v>1833</v>
      </c>
      <c r="O5" s="438" t="s">
        <v>1833</v>
      </c>
      <c r="P5" s="425" t="s">
        <v>1805</v>
      </c>
      <c r="Q5" s="425" t="s">
        <v>1805</v>
      </c>
      <c r="R5" s="425" t="s">
        <v>1805</v>
      </c>
      <c r="S5" s="425" t="s">
        <v>1805</v>
      </c>
    </row>
    <row r="6" spans="1:19" s="167" customFormat="1" x14ac:dyDescent="0.25">
      <c r="D6" s="438" t="s">
        <v>1835</v>
      </c>
      <c r="E6" s="438" t="s">
        <v>1835</v>
      </c>
      <c r="F6" s="438" t="s">
        <v>1835</v>
      </c>
      <c r="G6" s="438" t="s">
        <v>1835</v>
      </c>
      <c r="H6" s="438" t="s">
        <v>1912</v>
      </c>
      <c r="I6" s="438" t="s">
        <v>1912</v>
      </c>
      <c r="J6" s="438" t="s">
        <v>1912</v>
      </c>
      <c r="K6" s="438" t="s">
        <v>1912</v>
      </c>
      <c r="L6" s="438" t="s">
        <v>1914</v>
      </c>
      <c r="M6" s="438" t="s">
        <v>1914</v>
      </c>
      <c r="N6" s="438" t="s">
        <v>1914</v>
      </c>
      <c r="O6" s="438" t="s">
        <v>1914</v>
      </c>
      <c r="P6" s="425"/>
      <c r="Q6" s="425"/>
      <c r="R6" s="425"/>
      <c r="S6" s="425"/>
    </row>
    <row r="7" spans="1:19" s="167" customFormat="1" x14ac:dyDescent="0.25">
      <c r="D7" s="427" t="s">
        <v>1922</v>
      </c>
      <c r="E7" s="427" t="s">
        <v>1922</v>
      </c>
      <c r="F7" s="427" t="s">
        <v>1922</v>
      </c>
      <c r="G7" s="427" t="s">
        <v>1922</v>
      </c>
      <c r="H7" s="427" t="s">
        <v>1922</v>
      </c>
      <c r="I7" s="427" t="s">
        <v>1922</v>
      </c>
      <c r="J7" s="427" t="s">
        <v>1922</v>
      </c>
      <c r="K7" s="427" t="s">
        <v>1922</v>
      </c>
      <c r="L7" s="427" t="s">
        <v>1922</v>
      </c>
      <c r="M7" s="427" t="s">
        <v>1922</v>
      </c>
      <c r="N7" s="427" t="s">
        <v>1922</v>
      </c>
      <c r="O7" s="427" t="s">
        <v>1922</v>
      </c>
      <c r="P7" s="425" t="s">
        <v>1803</v>
      </c>
      <c r="Q7" s="425" t="s">
        <v>1803</v>
      </c>
      <c r="R7" s="425" t="s">
        <v>1803</v>
      </c>
      <c r="S7" s="425" t="s">
        <v>1803</v>
      </c>
    </row>
    <row r="8" spans="1:19" s="167" customFormat="1" x14ac:dyDescent="0.25">
      <c r="P8" s="425"/>
      <c r="Q8" s="425"/>
      <c r="R8" s="425"/>
      <c r="S8" s="425"/>
    </row>
    <row r="9" spans="1:19" s="167" customFormat="1" x14ac:dyDescent="0.25">
      <c r="P9" s="425"/>
      <c r="Q9" s="425"/>
      <c r="R9" s="425"/>
      <c r="S9" s="425"/>
    </row>
    <row r="10" spans="1:19" s="167" customFormat="1" x14ac:dyDescent="0.25">
      <c r="P10" s="425"/>
      <c r="Q10" s="425"/>
      <c r="R10" s="425"/>
      <c r="S10" s="425"/>
    </row>
    <row r="11" spans="1:19" x14ac:dyDescent="0.25">
      <c r="A11" s="1" t="s">
        <v>0</v>
      </c>
      <c r="B11" s="2" t="s">
        <v>1</v>
      </c>
      <c r="D11">
        <f>VLOOKUP($A11,'2008'!$D$18:$E$396,2,FALSE)</f>
        <v>3.6243822075782535E-4</v>
      </c>
      <c r="E11" s="167">
        <f>VLOOKUP(A11,'2009'!B$19:C$420,2,FALSE)</f>
        <v>2.1311475409836067E-4</v>
      </c>
      <c r="F11" s="167">
        <f>VLOOKUP(A11,'2010'!D$19:E$420,2,FALSE)</f>
        <v>2.4509803921568627E-4</v>
      </c>
      <c r="G11" s="167">
        <f>VLOOKUP(A11,'2011'!D$19:E$420,2,FALSE)</f>
        <v>2.0914816257115325E-4</v>
      </c>
      <c r="H11">
        <f>VLOOKUP(A11,'2008'!I$19:J$420,2,FALSE)</f>
        <v>2.4711696869851731E-4</v>
      </c>
      <c r="I11" s="167">
        <f>VLOOKUP(A11,'2009'!G$19:H$420,2,FALSE)</f>
        <v>6.5573770491803284E-5</v>
      </c>
      <c r="J11" s="167">
        <f>VLOOKUP(A11,'2010'!I$19:J$420,2,FALSE)</f>
        <v>1.7973856209150326E-4</v>
      </c>
      <c r="K11" s="167">
        <f>VLOOKUP(A11,'2011'!I$19:J$420,2,FALSE)</f>
        <v>1.6090657394149515E-4</v>
      </c>
      <c r="L11" s="423">
        <f>VLOOKUP(A11,'2008'!N$19:O$421,2,FALSE)</f>
        <v>1.1532125205930807E-4</v>
      </c>
      <c r="M11" s="423">
        <f>VLOOKUP(A11,'2009'!L$19:M$420,2,FALSE)</f>
        <v>1.3114754098360657E-4</v>
      </c>
      <c r="N11" s="423">
        <f>VLOOKUP(A11,'2010'!N$19:O$420,2,FALSE)</f>
        <v>8.1699346405228753E-5</v>
      </c>
      <c r="O11" s="423">
        <f>VLOOKUP(A11,'2011'!N$19:O$420,2,FALSE)</f>
        <v>4.8241588629658092E-5</v>
      </c>
      <c r="P11" s="425" t="str">
        <f>IFERROR(VLOOKUP($A11,'2008'!$AN$8:$AZ$435,13,FALSE),"error")</f>
        <v>error</v>
      </c>
      <c r="Q11" s="425" t="str">
        <f>IFERROR(VLOOKUP($A11,'2009'!$AN$8:$BA$435,14,FALSE),"error")</f>
        <v>error</v>
      </c>
      <c r="R11" s="425" t="str">
        <f>IFERROR(VLOOKUP($A11,'2010'!$AN$8:$AZ$435,12,FALSE),"error")</f>
        <v>error</v>
      </c>
      <c r="S11" s="425" t="str">
        <f>IFERROR(VLOOKUP($A11,'2011'!$AN$8:$BA$435,14,FALSE),"error")</f>
        <v>error</v>
      </c>
    </row>
    <row r="12" spans="1:19" x14ac:dyDescent="0.25">
      <c r="A12" s="1" t="s">
        <v>2</v>
      </c>
      <c r="B12" s="2" t="s">
        <v>3</v>
      </c>
      <c r="D12" s="167">
        <f>VLOOKUP($A12,'2008'!$D$18:$E$396,2,FALSE)</f>
        <v>5.6133056133056132E-4</v>
      </c>
      <c r="E12" s="427">
        <f>VLOOKUP(A12,'2009'!B$19:C$420,2,FALSE)</f>
        <v>1.9709543568464729E-4</v>
      </c>
      <c r="F12" s="427">
        <f>VLOOKUP(A12,'2010'!D$19:E$420,2,FALSE)</f>
        <v>2.699896157840083E-4</v>
      </c>
      <c r="G12" s="427">
        <f>VLOOKUP(A12,'2011'!D$19:E$420,2,FALSE)</f>
        <v>2.58102736734134E-4</v>
      </c>
      <c r="H12" s="427">
        <f>VLOOKUP(A12,'2008'!I$19:J$420,2,FALSE)</f>
        <v>5.6133056133056132E-4</v>
      </c>
      <c r="I12" s="427">
        <f>VLOOKUP(A12,'2009'!G$19:H$420,2,FALSE)</f>
        <v>1.9709543568464729E-4</v>
      </c>
      <c r="J12" s="427">
        <f>VLOOKUP(A12,'2010'!I$19:J$420,2,FALSE)</f>
        <v>2.699896157840083E-4</v>
      </c>
      <c r="K12" s="427">
        <f>VLOOKUP(A12,'2011'!I$19:J$420,2,FALSE)</f>
        <v>2.3111695563740185E-4</v>
      </c>
      <c r="L12" s="427">
        <f>VLOOKUP(A12,'2008'!N$19:O$421,2,FALSE)</f>
        <v>0</v>
      </c>
      <c r="M12" s="427">
        <f>VLOOKUP(A12,'2009'!L$19:M$420,2,FALSE)</f>
        <v>0</v>
      </c>
      <c r="N12" s="427">
        <f>VLOOKUP(A12,'2010'!N$19:O$420,2,FALSE)</f>
        <v>0</v>
      </c>
      <c r="O12" s="427">
        <f>VLOOKUP(A12,'2011'!N$19:O$420,2,FALSE)</f>
        <v>2.6985781096732138E-5</v>
      </c>
      <c r="P12" s="425" t="str">
        <f>IFERROR(VLOOKUP($A12,'2008'!$AN$8:$AZ$435,13,FALSE),"error")</f>
        <v>error</v>
      </c>
      <c r="Q12" s="425" t="str">
        <f>IFERROR(VLOOKUP($A12,'2009'!$AN$8:$BA$435,14,FALSE),"error")</f>
        <v>error</v>
      </c>
      <c r="R12" s="425" t="str">
        <f>IFERROR(VLOOKUP($A12,'2010'!$AN$8:$AZ$435,12,FALSE),"error")</f>
        <v>error</v>
      </c>
      <c r="S12" s="425" t="str">
        <f>IFERROR(VLOOKUP($A12,'2011'!$AN$8:$BA$435,14,FALSE),"error")</f>
        <v>error</v>
      </c>
    </row>
    <row r="13" spans="1:19" x14ac:dyDescent="0.25">
      <c r="A13" s="1" t="s">
        <v>4</v>
      </c>
      <c r="B13" s="3" t="s">
        <v>5</v>
      </c>
      <c r="D13" s="167">
        <f>VLOOKUP($A13,'2008'!$D$18:$E$396,2,FALSE)</f>
        <v>1.8151815181518153E-4</v>
      </c>
      <c r="E13" s="427">
        <f>VLOOKUP(A13,'2009'!B$19:C$420,2,FALSE)</f>
        <v>9.0534979423868313E-5</v>
      </c>
      <c r="F13" s="427">
        <f>VLOOKUP(A13,'2010'!D$19:E$420,2,FALSE)</f>
        <v>1.2285012285012285E-4</v>
      </c>
      <c r="G13" s="427">
        <f>VLOOKUP(A13,'2011'!D$19:E$420,2,FALSE)</f>
        <v>1.0529046028650369E-4</v>
      </c>
      <c r="H13" s="427">
        <f>VLOOKUP(A13,'2008'!I$19:J$420,2,FALSE)</f>
        <v>1.6501650165016502E-4</v>
      </c>
      <c r="I13" s="427">
        <f>VLOOKUP(A13,'2009'!G$19:H$420,2,FALSE)</f>
        <v>8.23045267489712E-5</v>
      </c>
      <c r="J13" s="427">
        <f>VLOOKUP(A13,'2010'!I$19:J$420,2,FALSE)</f>
        <v>9.0090090090090091E-5</v>
      </c>
      <c r="K13" s="427">
        <f>VLOOKUP(A13,'2011'!I$19:J$420,2,FALSE)</f>
        <v>8.6687706272989737E-5</v>
      </c>
      <c r="L13" s="427">
        <f>VLOOKUP(A13,'2008'!N$19:O$421,2,FALSE)</f>
        <v>1.65016501650165E-5</v>
      </c>
      <c r="M13" s="427">
        <f>VLOOKUP(A13,'2009'!L$19:M$420,2,FALSE)</f>
        <v>8.23045267489712E-6</v>
      </c>
      <c r="N13" s="427">
        <f>VLOOKUP(A13,'2010'!N$19:O$420,2,FALSE)</f>
        <v>3.2760032760032762E-5</v>
      </c>
      <c r="O13" s="427">
        <f>VLOOKUP(A13,'2011'!N$19:O$420,2,FALSE)</f>
        <v>1.8602754013513935E-5</v>
      </c>
      <c r="P13" s="425" t="str">
        <f>IFERROR(VLOOKUP($A13,'2008'!$AN$8:$AZ$435,13,FALSE),"error")</f>
        <v>error</v>
      </c>
      <c r="Q13" s="425" t="str">
        <f>IFERROR(VLOOKUP($A13,'2009'!$AN$8:$BA$435,14,FALSE),"error")</f>
        <v>error</v>
      </c>
      <c r="R13" s="425" t="str">
        <f>IFERROR(VLOOKUP($A13,'2010'!$AN$8:$AZ$435,12,FALSE),"error")</f>
        <v>error</v>
      </c>
      <c r="S13" s="425" t="str">
        <f>IFERROR(VLOOKUP($A13,'2011'!$AN$8:$BA$435,14,FALSE),"error")</f>
        <v>error</v>
      </c>
    </row>
    <row r="14" spans="1:19" x14ac:dyDescent="0.25">
      <c r="A14" s="1" t="s">
        <v>6</v>
      </c>
      <c r="B14" s="2" t="s">
        <v>1</v>
      </c>
      <c r="D14" s="167">
        <f>VLOOKUP($A14,'2008'!$D$18:$E$396,2,FALSE)</f>
        <v>1.6835016835016834E-3</v>
      </c>
      <c r="E14" s="427">
        <f>VLOOKUP(A14,'2009'!B$19:C$420,2,FALSE)</f>
        <v>1.2693082605775689E-3</v>
      </c>
      <c r="F14" s="427">
        <f>VLOOKUP(A14,'2010'!D$19:E$420,2,FALSE)</f>
        <v>1.217391304347826E-3</v>
      </c>
      <c r="G14" s="427">
        <f>VLOOKUP(A14,'2011'!D$19:E$420,2,FALSE)</f>
        <v>1.2764848132102637E-3</v>
      </c>
      <c r="H14" s="427">
        <f>VLOOKUP(A14,'2008'!I$19:J$420,2,FALSE)</f>
        <v>1.1178451178451179E-3</v>
      </c>
      <c r="I14" s="427">
        <f>VLOOKUP(A14,'2009'!G$19:H$420,2,FALSE)</f>
        <v>5.7756883814640697E-4</v>
      </c>
      <c r="J14" s="427">
        <f>VLOOKUP(A14,'2010'!I$19:J$420,2,FALSE)</f>
        <v>7.4247491638795989E-4</v>
      </c>
      <c r="K14" s="427">
        <f>VLOOKUP(A14,'2011'!I$19:J$420,2,FALSE)</f>
        <v>7.6880715600982435E-4</v>
      </c>
      <c r="L14" s="427">
        <f>VLOOKUP(A14,'2008'!N$19:O$421,2,FALSE)</f>
        <v>5.6565656565656563E-4</v>
      </c>
      <c r="M14" s="427">
        <f>VLOOKUP(A14,'2009'!L$19:M$420,2,FALSE)</f>
        <v>6.917394224311618E-4</v>
      </c>
      <c r="N14" s="427">
        <f>VLOOKUP(A14,'2010'!N$19:O$420,2,FALSE)</f>
        <v>4.8160535117056856E-4</v>
      </c>
      <c r="O14" s="427">
        <f>VLOOKUP(A14,'2011'!N$19:O$420,2,FALSE)</f>
        <v>5.0767765720043936E-4</v>
      </c>
      <c r="P14" s="425" t="str">
        <f>IFERROR(VLOOKUP($A14,'2008'!$AN$8:$AZ$435,13,FALSE),"error")</f>
        <v>error</v>
      </c>
      <c r="Q14" s="425" t="str">
        <f>IFERROR(VLOOKUP($A14,'2009'!$AN$8:$BA$435,14,FALSE),"error")</f>
        <v>error</v>
      </c>
      <c r="R14" s="425" t="str">
        <f>IFERROR(VLOOKUP($A14,'2010'!$AN$8:$AZ$435,12,FALSE),"error")</f>
        <v>error</v>
      </c>
      <c r="S14" s="425" t="str">
        <f>IFERROR(VLOOKUP($A14,'2011'!$AN$8:$BA$435,14,FALSE),"error")</f>
        <v>error</v>
      </c>
    </row>
    <row r="15" spans="1:19" x14ac:dyDescent="0.25">
      <c r="A15" s="1" t="s">
        <v>7</v>
      </c>
      <c r="B15" s="2" t="s">
        <v>8</v>
      </c>
      <c r="D15" s="167">
        <f>VLOOKUP($A15,'2008'!$D$18:$E$396,2,FALSE)</f>
        <v>3.675213675213675E-4</v>
      </c>
      <c r="E15" s="427">
        <f>VLOOKUP(A15,'2009'!B$19:C$420,2,FALSE)</f>
        <v>9.3299406276505509E-5</v>
      </c>
      <c r="F15" s="427">
        <f>VLOOKUP(A15,'2010'!D$19:E$420,2,FALSE)</f>
        <v>1.6020236087689713E-4</v>
      </c>
      <c r="G15" s="427">
        <f>VLOOKUP(A15,'2011'!D$19:E$420,2,FALSE)</f>
        <v>2.2185153292550712E-4</v>
      </c>
      <c r="H15" s="427">
        <f>VLOOKUP(A15,'2008'!I$19:J$420,2,FALSE)</f>
        <v>3.5042735042735044E-4</v>
      </c>
      <c r="I15" s="427">
        <f>VLOOKUP(A15,'2009'!G$19:H$420,2,FALSE)</f>
        <v>9.3299406276505509E-5</v>
      </c>
      <c r="J15" s="427">
        <f>VLOOKUP(A15,'2010'!I$19:J$420,2,FALSE)</f>
        <v>1.6020236087689713E-4</v>
      </c>
      <c r="K15" s="427">
        <f>VLOOKUP(A15,'2011'!I$19:J$420,2,FALSE)</f>
        <v>2.000822500993567E-4</v>
      </c>
      <c r="L15" s="427">
        <f>VLOOKUP(A15,'2008'!N$19:O$421,2,FALSE)</f>
        <v>1.7094017094017095E-5</v>
      </c>
      <c r="M15" s="427">
        <f>VLOOKUP(A15,'2009'!L$19:M$420,2,FALSE)</f>
        <v>0</v>
      </c>
      <c r="N15" s="427">
        <f>VLOOKUP(A15,'2010'!N$19:O$420,2,FALSE)</f>
        <v>0</v>
      </c>
      <c r="O15" s="427">
        <f>VLOOKUP(A15,'2011'!N$19:O$420,2,FALSE)</f>
        <v>2.1769282826150443E-5</v>
      </c>
      <c r="P15" s="425" t="str">
        <f>IFERROR(VLOOKUP($A15,'2008'!$AN$8:$AZ$435,13,FALSE),"error")</f>
        <v>error</v>
      </c>
      <c r="Q15" s="425" t="str">
        <f>IFERROR(VLOOKUP($A15,'2009'!$AN$8:$BA$435,14,FALSE),"error")</f>
        <v>error</v>
      </c>
      <c r="R15" s="425" t="str">
        <f>IFERROR(VLOOKUP($A15,'2010'!$AN$8:$AZ$435,12,FALSE),"error")</f>
        <v>error</v>
      </c>
      <c r="S15" s="425" t="str">
        <f>IFERROR(VLOOKUP($A15,'2011'!$AN$8:$BA$435,14,FALSE),"error")</f>
        <v>error</v>
      </c>
    </row>
    <row r="16" spans="1:19" x14ac:dyDescent="0.25">
      <c r="A16" s="1" t="s">
        <v>9</v>
      </c>
      <c r="B16" s="3" t="s">
        <v>5</v>
      </c>
      <c r="D16" s="167">
        <f>VLOOKUP($A16,'2008'!$D$18:$E$396,2,FALSE)</f>
        <v>8.6387434554973817E-4</v>
      </c>
      <c r="E16" s="427">
        <f>VLOOKUP(A16,'2009'!B$19:C$420,2,FALSE)</f>
        <v>5.7908383751080375E-4</v>
      </c>
      <c r="F16" s="427">
        <f>VLOOKUP(A16,'2010'!D$19:E$420,2,FALSE)</f>
        <v>5.2991452991452994E-4</v>
      </c>
      <c r="G16" s="427">
        <f>VLOOKUP(A16,'2011'!D$19:E$420,2,FALSE)</f>
        <v>1.0455728824484548E-3</v>
      </c>
      <c r="H16" s="427">
        <f>VLOOKUP(A16,'2008'!I$19:J$420,2,FALSE)</f>
        <v>6.8935427574171027E-4</v>
      </c>
      <c r="I16" s="427">
        <f>VLOOKUP(A16,'2009'!G$19:H$420,2,FALSE)</f>
        <v>3.0250648228176316E-4</v>
      </c>
      <c r="J16" s="427">
        <f>VLOOKUP(A16,'2010'!I$19:J$420,2,FALSE)</f>
        <v>4.0170940170940173E-4</v>
      </c>
      <c r="K16" s="427">
        <f>VLOOKUP(A16,'2011'!I$19:J$420,2,FALSE)</f>
        <v>3.4200065420600834E-4</v>
      </c>
      <c r="L16" s="427">
        <f>VLOOKUP(A16,'2008'!N$19:O$421,2,FALSE)</f>
        <v>1.8324607329842931E-4</v>
      </c>
      <c r="M16" s="427">
        <f>VLOOKUP(A16,'2009'!L$19:M$420,2,FALSE)</f>
        <v>2.7657735522904065E-4</v>
      </c>
      <c r="N16" s="427">
        <f>VLOOKUP(A16,'2010'!N$19:O$420,2,FALSE)</f>
        <v>1.3675213675213676E-4</v>
      </c>
      <c r="O16" s="427">
        <f>VLOOKUP(A16,'2011'!N$19:O$420,2,FALSE)</f>
        <v>7.0357222824244661E-4</v>
      </c>
      <c r="P16" s="425" t="str">
        <f>IFERROR(VLOOKUP($A16,'2008'!$AN$8:$AZ$435,13,FALSE),"error")</f>
        <v>error</v>
      </c>
      <c r="Q16" s="425" t="str">
        <f>IFERROR(VLOOKUP($A16,'2009'!$AN$8:$BA$435,14,FALSE),"error")</f>
        <v>error</v>
      </c>
      <c r="R16" s="425" t="str">
        <f>IFERROR(VLOOKUP($A16,'2010'!$AN$8:$AZ$435,12,FALSE),"error")</f>
        <v>error</v>
      </c>
      <c r="S16" s="425" t="str">
        <f>IFERROR(VLOOKUP($A16,'2011'!$AN$8:$BA$435,14,FALSE),"error")</f>
        <v>error</v>
      </c>
    </row>
    <row r="17" spans="1:19" x14ac:dyDescent="0.25">
      <c r="A17" s="1" t="s">
        <v>10</v>
      </c>
      <c r="B17" s="2" t="s">
        <v>11</v>
      </c>
      <c r="D17" s="167">
        <f>VLOOKUP($A17,'2008'!$D$18:$E$396,2,FALSE)</f>
        <v>1.189220855301699E-3</v>
      </c>
      <c r="E17" s="427">
        <f>VLOOKUP(A17,'2009'!B$19:C$420,2,FALSE)</f>
        <v>7.0595099183197202E-4</v>
      </c>
      <c r="F17" s="427">
        <f>VLOOKUP(A17,'2010'!D$19:E$420,2,FALSE)</f>
        <v>9.1960670908039326E-4</v>
      </c>
      <c r="G17" s="427">
        <f>VLOOKUP(A17,'2011'!D$19:E$420,2,FALSE)</f>
        <v>4.1443781092280225E-4</v>
      </c>
      <c r="H17" s="427">
        <f>VLOOKUP(A17,'2008'!I$19:J$420,2,FALSE)</f>
        <v>9.0802577621558293E-4</v>
      </c>
      <c r="I17" s="427">
        <f>VLOOKUP(A17,'2009'!G$19:H$420,2,FALSE)</f>
        <v>4.6091015169194864E-4</v>
      </c>
      <c r="J17" s="427">
        <f>VLOOKUP(A17,'2010'!I$19:J$420,2,FALSE)</f>
        <v>5.2053209947946794E-4</v>
      </c>
      <c r="K17" s="427">
        <f>VLOOKUP(A17,'2011'!I$19:J$420,2,FALSE)</f>
        <v>3.2396520423781021E-4</v>
      </c>
      <c r="L17" s="427">
        <f>VLOOKUP(A17,'2008'!N$19:O$421,2,FALSE)</f>
        <v>2.81195079086116E-4</v>
      </c>
      <c r="M17" s="427">
        <f>VLOOKUP(A17,'2009'!L$19:M$420,2,FALSE)</f>
        <v>2.4504084014002333E-4</v>
      </c>
      <c r="N17" s="427">
        <f>VLOOKUP(A17,'2010'!N$19:O$420,2,FALSE)</f>
        <v>3.9907460960092537E-4</v>
      </c>
      <c r="O17" s="427">
        <f>VLOOKUP(A17,'2011'!N$19:O$420,2,FALSE)</f>
        <v>9.0472606684991968E-5</v>
      </c>
      <c r="P17" s="425" t="str">
        <f>IFERROR(VLOOKUP($A17,'2008'!$AN$8:$AZ$435,13,FALSE),"error")</f>
        <v>error</v>
      </c>
      <c r="Q17" s="425" t="str">
        <f>IFERROR(VLOOKUP($A17,'2009'!$AN$8:$BA$435,14,FALSE),"error")</f>
        <v>error</v>
      </c>
      <c r="R17" s="425" t="str">
        <f>IFERROR(VLOOKUP($A17,'2010'!$AN$8:$AZ$435,12,FALSE),"error")</f>
        <v>error</v>
      </c>
      <c r="S17" s="425" t="str">
        <f>IFERROR(VLOOKUP($A17,'2011'!$AN$8:$BA$435,14,FALSE),"error")</f>
        <v>error</v>
      </c>
    </row>
    <row r="18" spans="1:19" x14ac:dyDescent="0.25">
      <c r="A18" s="1" t="s">
        <v>12</v>
      </c>
      <c r="B18" s="2" t="s">
        <v>3</v>
      </c>
      <c r="D18" s="167">
        <f>VLOOKUP($A18,'2008'!$D$18:$E$396,2,FALSE)</f>
        <v>4.3528064146620846E-4</v>
      </c>
      <c r="E18" s="427">
        <f>VLOOKUP(A18,'2009'!B$19:C$420,2,FALSE)</f>
        <v>4.3478260869565219E-4</v>
      </c>
      <c r="F18" s="427">
        <f>VLOOKUP(A18,'2010'!D$19:E$420,2,FALSE)</f>
        <v>3.5428571428571426E-4</v>
      </c>
      <c r="G18" s="427">
        <f>VLOOKUP(A18,'2011'!D$19:E$420,2,FALSE)</f>
        <v>2.7040077093848223E-4</v>
      </c>
      <c r="H18" s="427">
        <f>VLOOKUP(A18,'2008'!I$19:J$420,2,FALSE)</f>
        <v>4.3528064146620846E-4</v>
      </c>
      <c r="I18" s="427">
        <f>VLOOKUP(A18,'2009'!G$19:H$420,2,FALSE)</f>
        <v>4.3478260869565219E-4</v>
      </c>
      <c r="J18" s="427">
        <f>VLOOKUP(A18,'2010'!I$19:J$420,2,FALSE)</f>
        <v>3.3142857142857144E-4</v>
      </c>
      <c r="K18" s="427">
        <f>VLOOKUP(A18,'2011'!I$19:J$420,2,FALSE)</f>
        <v>2.4879632112187759E-4</v>
      </c>
      <c r="L18" s="427">
        <f>VLOOKUP(A18,'2008'!N$19:O$421,2,FALSE)</f>
        <v>0</v>
      </c>
      <c r="M18" s="427">
        <f>VLOOKUP(A18,'2009'!L$19:M$420,2,FALSE)</f>
        <v>0</v>
      </c>
      <c r="N18" s="427">
        <f>VLOOKUP(A18,'2010'!N$19:O$420,2,FALSE)</f>
        <v>2.2857142857142858E-5</v>
      </c>
      <c r="O18" s="427">
        <f>VLOOKUP(A18,'2011'!N$19:O$420,2,FALSE)</f>
        <v>2.1604449816604634E-5</v>
      </c>
      <c r="P18" s="425" t="str">
        <f>IFERROR(VLOOKUP($A18,'2008'!$AN$8:$AZ$435,13,FALSE),"error")</f>
        <v>error</v>
      </c>
      <c r="Q18" s="425" t="str">
        <f>IFERROR(VLOOKUP($A18,'2009'!$AN$8:$BA$435,14,FALSE),"error")</f>
        <v>error</v>
      </c>
      <c r="R18" s="425" t="str">
        <f>IFERROR(VLOOKUP($A18,'2010'!$AN$8:$AZ$435,12,FALSE),"error")</f>
        <v>error</v>
      </c>
      <c r="S18" s="425" t="str">
        <f>IFERROR(VLOOKUP($A18,'2011'!$AN$8:$BA$435,14,FALSE),"error")</f>
        <v>error</v>
      </c>
    </row>
    <row r="19" spans="1:19" x14ac:dyDescent="0.25">
      <c r="A19" s="1" t="s">
        <v>13</v>
      </c>
      <c r="B19" s="2" t="s">
        <v>14</v>
      </c>
      <c r="D19" s="167">
        <f>VLOOKUP($A19,'2008'!$D$18:$E$396,2,FALSE)</f>
        <v>4.9739130434782609E-3</v>
      </c>
      <c r="E19" s="427">
        <f>VLOOKUP(A19,'2009'!B$19:C$420,2,FALSE)</f>
        <v>4.2511261261261261E-3</v>
      </c>
      <c r="F19" s="427">
        <f>VLOOKUP(A19,'2010'!D$19:E$420,2,FALSE)</f>
        <v>4.3271334792122536E-3</v>
      </c>
      <c r="G19" s="427">
        <f>VLOOKUP(A19,'2011'!D$19:E$420,2,FALSE)</f>
        <v>3.7925799470922054E-3</v>
      </c>
      <c r="H19" s="427">
        <f>VLOOKUP(A19,'2008'!I$19:J$420,2,FALSE)</f>
        <v>2.7768115942028984E-3</v>
      </c>
      <c r="I19" s="427">
        <f>VLOOKUP(A19,'2009'!G$19:H$420,2,FALSE)</f>
        <v>1.9425675675675677E-3</v>
      </c>
      <c r="J19" s="427">
        <f>VLOOKUP(A19,'2010'!I$19:J$420,2,FALSE)</f>
        <v>2.2702407002188184E-3</v>
      </c>
      <c r="K19" s="427">
        <f>VLOOKUP(A19,'2011'!I$19:J$420,2,FALSE)</f>
        <v>1.3041389160868967E-3</v>
      </c>
      <c r="L19" s="427">
        <f>VLOOKUP(A19,'2008'!N$19:O$421,2,FALSE)</f>
        <v>2.1971014492753625E-3</v>
      </c>
      <c r="M19" s="427">
        <f>VLOOKUP(A19,'2009'!L$19:M$420,2,FALSE)</f>
        <v>2.3085585585585584E-3</v>
      </c>
      <c r="N19" s="427">
        <f>VLOOKUP(A19,'2010'!N$19:O$420,2,FALSE)</f>
        <v>2.0568927789934356E-3</v>
      </c>
      <c r="O19" s="427">
        <f>VLOOKUP(A19,'2011'!N$19:O$420,2,FALSE)</f>
        <v>2.4884410310053087E-3</v>
      </c>
      <c r="P19" s="425" t="str">
        <f>IFERROR(VLOOKUP($A19,'2008'!$AN$8:$AZ$435,13,FALSE),"error")</f>
        <v>error</v>
      </c>
      <c r="Q19" s="425" t="str">
        <f>IFERROR(VLOOKUP($A19,'2009'!$AN$8:$BA$435,14,FALSE),"error")</f>
        <v>error</v>
      </c>
      <c r="R19" s="425" t="str">
        <f>IFERROR(VLOOKUP($A19,'2010'!$AN$8:$AZ$435,12,FALSE),"error")</f>
        <v>error</v>
      </c>
      <c r="S19" s="425" t="str">
        <f>IFERROR(VLOOKUP($A19,'2011'!$AN$8:$BA$435,14,FALSE),"error")</f>
        <v>error</v>
      </c>
    </row>
    <row r="20" spans="1:19" x14ac:dyDescent="0.25">
      <c r="A20" s="1" t="s">
        <v>15</v>
      </c>
      <c r="B20" s="2" t="s">
        <v>14</v>
      </c>
      <c r="D20" s="167">
        <f>VLOOKUP($A20,'2008'!$D$18:$E$396,2,FALSE)</f>
        <v>6.1438679245283019E-3</v>
      </c>
      <c r="E20" s="427">
        <f>VLOOKUP(A20,'2009'!B$19:C$420,2,FALSE)</f>
        <v>4.7455176402544826E-3</v>
      </c>
      <c r="F20" s="427">
        <f>VLOOKUP(A20,'2010'!D$19:E$420,2,FALSE)</f>
        <v>5.3044963005122372E-3</v>
      </c>
      <c r="G20" s="427">
        <f>VLOOKUP(A20,'2011'!D$19:E$420,2,FALSE)</f>
        <v>4.244120505283124E-3</v>
      </c>
      <c r="H20" s="427">
        <f>VLOOKUP(A20,'2008'!I$19:J$420,2,FALSE)</f>
        <v>3.6556603773584906E-3</v>
      </c>
      <c r="I20" s="427">
        <f>VLOOKUP(A20,'2009'!G$19:H$420,2,FALSE)</f>
        <v>2.1197223828802775E-3</v>
      </c>
      <c r="J20" s="427">
        <f>VLOOKUP(A20,'2010'!I$19:J$420,2,FALSE)</f>
        <v>2.4302788844621512E-3</v>
      </c>
      <c r="K20" s="427">
        <f>VLOOKUP(A20,'2011'!I$19:J$420,2,FALSE)</f>
        <v>1.264611722447405E-3</v>
      </c>
      <c r="L20" s="427">
        <f>VLOOKUP(A20,'2008'!N$19:O$421,2,FALSE)</f>
        <v>2.4882075471698113E-3</v>
      </c>
      <c r="M20" s="427">
        <f>VLOOKUP(A20,'2009'!L$19:M$420,2,FALSE)</f>
        <v>2.6257952573742046E-3</v>
      </c>
      <c r="N20" s="427">
        <f>VLOOKUP(A20,'2010'!N$19:O$420,2,FALSE)</f>
        <v>2.8742174160500855E-3</v>
      </c>
      <c r="O20" s="427">
        <f>VLOOKUP(A20,'2011'!N$19:O$420,2,FALSE)</f>
        <v>2.9795087828357195E-3</v>
      </c>
      <c r="P20" s="425" t="str">
        <f>IFERROR(VLOOKUP($A20,'2008'!$AN$8:$AZ$435,13,FALSE),"error")</f>
        <v>error</v>
      </c>
      <c r="Q20" s="425" t="str">
        <f>IFERROR(VLOOKUP($A20,'2009'!$AN$8:$BA$435,14,FALSE),"error")</f>
        <v>error</v>
      </c>
      <c r="R20" s="425" t="str">
        <f>IFERROR(VLOOKUP($A20,'2010'!$AN$8:$AZ$435,12,FALSE),"error")</f>
        <v>error</v>
      </c>
      <c r="S20" s="425" t="str">
        <f>IFERROR(VLOOKUP($A20,'2011'!$AN$8:$BA$435,14,FALSE),"error")</f>
        <v>error</v>
      </c>
    </row>
    <row r="21" spans="1:19" x14ac:dyDescent="0.25">
      <c r="A21" s="1" t="s">
        <v>16</v>
      </c>
      <c r="B21" s="2" t="s">
        <v>8</v>
      </c>
      <c r="D21" s="167">
        <f>VLOOKUP($A21,'2008'!$D$18:$E$396,2,FALSE)</f>
        <v>4.653204565408253E-4</v>
      </c>
      <c r="E21" s="427">
        <f>VLOOKUP(A21,'2009'!B$19:C$420,2,FALSE)</f>
        <v>2.183406113537118E-4</v>
      </c>
      <c r="F21" s="427">
        <f>VLOOKUP(A21,'2010'!D$19:E$420,2,FALSE)</f>
        <v>3.0856149500217299E-4</v>
      </c>
      <c r="G21" s="427">
        <f>VLOOKUP(A21,'2011'!D$19:E$420,2,FALSE)</f>
        <v>3.0261787186681673E-4</v>
      </c>
      <c r="H21" s="427">
        <f>VLOOKUP(A21,'2008'!I$19:J$420,2,FALSE)</f>
        <v>3.6435469710272169E-4</v>
      </c>
      <c r="I21" s="427">
        <f>VLOOKUP(A21,'2009'!G$19:H$420,2,FALSE)</f>
        <v>1.1790393013100436E-4</v>
      </c>
      <c r="J21" s="427">
        <f>VLOOKUP(A21,'2010'!I$19:J$420,2,FALSE)</f>
        <v>1.9991308126901346E-4</v>
      </c>
      <c r="K21" s="427">
        <f>VLOOKUP(A21,'2011'!I$19:J$420,2,FALSE)</f>
        <v>2.287593091352363E-4</v>
      </c>
      <c r="L21" s="427">
        <f>VLOOKUP(A21,'2008'!N$19:O$421,2,FALSE)</f>
        <v>1.009657594381036E-4</v>
      </c>
      <c r="M21" s="427">
        <f>VLOOKUP(A21,'2009'!L$19:M$420,2,FALSE)</f>
        <v>1.0043668122270742E-4</v>
      </c>
      <c r="N21" s="427">
        <f>VLOOKUP(A21,'2010'!N$19:O$420,2,FALSE)</f>
        <v>1.086484137331595E-4</v>
      </c>
      <c r="O21" s="427">
        <f>VLOOKUP(A21,'2011'!N$19:O$420,2,FALSE)</f>
        <v>7.3858562731580446E-5</v>
      </c>
      <c r="P21" s="425" t="str">
        <f>IFERROR(VLOOKUP($A21,'2008'!$AN$8:$AZ$435,13,FALSE),"error")</f>
        <v>error</v>
      </c>
      <c r="Q21" s="425" t="str">
        <f>IFERROR(VLOOKUP($A21,'2009'!$AN$8:$BA$435,14,FALSE),"error")</f>
        <v>error</v>
      </c>
      <c r="R21" s="425" t="str">
        <f>IFERROR(VLOOKUP($A21,'2010'!$AN$8:$AZ$435,12,FALSE),"error")</f>
        <v>error</v>
      </c>
      <c r="S21" s="425" t="str">
        <f>IFERROR(VLOOKUP($A21,'2011'!$AN$8:$BA$435,14,FALSE),"error")</f>
        <v>error</v>
      </c>
    </row>
    <row r="22" spans="1:19" x14ac:dyDescent="0.25">
      <c r="A22" s="1" t="s">
        <v>17</v>
      </c>
      <c r="B22" s="2" t="s">
        <v>8</v>
      </c>
      <c r="D22" s="167">
        <f>VLOOKUP($A22,'2008'!$D$18:$E$396,2,FALSE)</f>
        <v>2.2922636103151864E-4</v>
      </c>
      <c r="E22" s="427">
        <f>VLOOKUP(A22,'2009'!B$19:C$420,2,FALSE)</f>
        <v>1.1461318051575932E-4</v>
      </c>
      <c r="F22" s="427">
        <f>VLOOKUP(A22,'2010'!D$19:E$420,2,FALSE)</f>
        <v>1.5850144092219019E-4</v>
      </c>
      <c r="G22" s="427">
        <f>VLOOKUP(A22,'2011'!D$19:E$420,2,FALSE)</f>
        <v>1.1605555397549803E-4</v>
      </c>
      <c r="H22" s="427">
        <f>VLOOKUP(A22,'2008'!I$19:J$420,2,FALSE)</f>
        <v>1.8624641833810888E-4</v>
      </c>
      <c r="I22" s="427">
        <f>VLOOKUP(A22,'2009'!G$19:H$420,2,FALSE)</f>
        <v>1.002865329512894E-4</v>
      </c>
      <c r="J22" s="427">
        <f>VLOOKUP(A22,'2010'!I$19:J$420,2,FALSE)</f>
        <v>1.2968299711815562E-4</v>
      </c>
      <c r="K22" s="427">
        <f>VLOOKUP(A22,'2011'!I$19:J$420,2,FALSE)</f>
        <v>7.8408241417973014E-5</v>
      </c>
      <c r="L22" s="427">
        <f>VLOOKUP(A22,'2008'!N$19:O$421,2,FALSE)</f>
        <v>5.7306590257879659E-5</v>
      </c>
      <c r="M22" s="427">
        <f>VLOOKUP(A22,'2009'!L$19:M$420,2,FALSE)</f>
        <v>1.4326647564469915E-5</v>
      </c>
      <c r="N22" s="427">
        <f>VLOOKUP(A22,'2010'!N$19:O$420,2,FALSE)</f>
        <v>2.8818443804034583E-5</v>
      </c>
      <c r="O22" s="427">
        <f>VLOOKUP(A22,'2011'!N$19:O$420,2,FALSE)</f>
        <v>3.7647312557525008E-5</v>
      </c>
      <c r="P22" s="425" t="str">
        <f>IFERROR(VLOOKUP($A22,'2008'!$AN$8:$AZ$435,13,FALSE),"error")</f>
        <v>error</v>
      </c>
      <c r="Q22" s="425" t="str">
        <f>IFERROR(VLOOKUP($A22,'2009'!$AN$8:$BA$435,14,FALSE),"error")</f>
        <v>error</v>
      </c>
      <c r="R22" s="425" t="str">
        <f>IFERROR(VLOOKUP($A22,'2010'!$AN$8:$AZ$435,12,FALSE),"error")</f>
        <v>error</v>
      </c>
      <c r="S22" s="425" t="str">
        <f>IFERROR(VLOOKUP($A22,'2011'!$AN$8:$BA$435,14,FALSE),"error")</f>
        <v>error</v>
      </c>
    </row>
    <row r="23" spans="1:19" x14ac:dyDescent="0.25">
      <c r="A23" s="1" t="s">
        <v>18</v>
      </c>
      <c r="B23" s="2" t="s">
        <v>8</v>
      </c>
      <c r="D23" s="167">
        <f>VLOOKUP($A23,'2008'!$D$18:$E$396,2,FALSE)</f>
        <v>4.9303944315545246E-4</v>
      </c>
      <c r="E23" s="427">
        <f>VLOOKUP(A23,'2009'!B$19:C$420,2,FALSE)</f>
        <v>2.8885037550548814E-4</v>
      </c>
      <c r="F23" s="427">
        <f>VLOOKUP(A23,'2010'!D$19:E$420,2,FALSE)</f>
        <v>6.5592635212888381E-4</v>
      </c>
      <c r="G23" s="427">
        <f>VLOOKUP(A23,'2011'!D$19:E$420,2,FALSE)</f>
        <v>4.3060440558608806E-4</v>
      </c>
      <c r="H23" s="427">
        <f>VLOOKUP(A23,'2008'!I$19:J$420,2,FALSE)</f>
        <v>4.4083526682134572E-4</v>
      </c>
      <c r="I23" s="427">
        <f>VLOOKUP(A23,'2009'!G$19:H$420,2,FALSE)</f>
        <v>2.3108030040439053E-4</v>
      </c>
      <c r="J23" s="427">
        <f>VLOOKUP(A23,'2010'!I$19:J$420,2,FALSE)</f>
        <v>2.8768699654775604E-4</v>
      </c>
      <c r="K23" s="427">
        <f>VLOOKUP(A23,'2011'!I$19:J$420,2,FALSE)</f>
        <v>2.4276726886388831E-4</v>
      </c>
      <c r="L23" s="427">
        <f>VLOOKUP(A23,'2008'!N$19:O$421,2,FALSE)</f>
        <v>5.220417633410673E-5</v>
      </c>
      <c r="M23" s="427">
        <f>VLOOKUP(A23,'2009'!L$19:M$420,2,FALSE)</f>
        <v>6.3547082611207392E-5</v>
      </c>
      <c r="N23" s="427">
        <f>VLOOKUP(A23,'2010'!N$19:O$420,2,FALSE)</f>
        <v>3.6823935558112772E-4</v>
      </c>
      <c r="O23" s="427">
        <f>VLOOKUP(A23,'2011'!N$19:O$420,2,FALSE)</f>
        <v>1.8783713672219978E-4</v>
      </c>
      <c r="P23" s="425" t="str">
        <f>IFERROR(VLOOKUP($A23,'2008'!$AN$8:$AZ$435,13,FALSE),"error")</f>
        <v>error</v>
      </c>
      <c r="Q23" s="425" t="str">
        <f>IFERROR(VLOOKUP($A23,'2009'!$AN$8:$BA$435,14,FALSE),"error")</f>
        <v>error</v>
      </c>
      <c r="R23" s="425" t="str">
        <f>IFERROR(VLOOKUP($A23,'2010'!$AN$8:$AZ$435,12,FALSE),"error")</f>
        <v>error</v>
      </c>
      <c r="S23" s="425" t="str">
        <f>IFERROR(VLOOKUP($A23,'2011'!$AN$8:$BA$435,14,FALSE),"error")</f>
        <v>error</v>
      </c>
    </row>
    <row r="24" spans="1:19" x14ac:dyDescent="0.25">
      <c r="A24" s="1" t="s">
        <v>19</v>
      </c>
      <c r="B24" s="3" t="s">
        <v>5</v>
      </c>
      <c r="D24" s="167">
        <f>VLOOKUP($A24,'2008'!$D$18:$E$396,2,FALSE)</f>
        <v>1.4444444444444444E-3</v>
      </c>
      <c r="E24" s="427">
        <f>VLOOKUP(A24,'2009'!B$19:C$420,2,FALSE)</f>
        <v>9.2626447288238884E-4</v>
      </c>
      <c r="F24" s="427">
        <f>VLOOKUP(A24,'2010'!D$19:E$420,2,FALSE)</f>
        <v>1.0757211538461539E-3</v>
      </c>
      <c r="G24" s="427">
        <f>VLOOKUP(A24,'2011'!D$19:E$420,2,FALSE)</f>
        <v>1.0654035779916634E-3</v>
      </c>
      <c r="H24" s="427">
        <f>VLOOKUP(A24,'2008'!I$19:J$420,2,FALSE)</f>
        <v>9.0740740740740745E-4</v>
      </c>
      <c r="I24" s="427">
        <f>VLOOKUP(A24,'2009'!G$19:H$420,2,FALSE)</f>
        <v>3.5344302254722732E-4</v>
      </c>
      <c r="J24" s="427">
        <f>VLOOKUP(A24,'2010'!I$19:J$420,2,FALSE)</f>
        <v>5.1081730769230772E-4</v>
      </c>
      <c r="K24" s="427">
        <f>VLOOKUP(A24,'2011'!I$19:J$420,2,FALSE)</f>
        <v>5.6244894814287054E-4</v>
      </c>
      <c r="L24" s="427">
        <f>VLOOKUP(A24,'2008'!N$19:O$421,2,FALSE)</f>
        <v>5.4320987654320988E-4</v>
      </c>
      <c r="M24" s="427">
        <f>VLOOKUP(A24,'2009'!L$19:M$420,2,FALSE)</f>
        <v>5.6672760511882999E-4</v>
      </c>
      <c r="N24" s="427">
        <f>VLOOKUP(A24,'2010'!N$19:O$420,2,FALSE)</f>
        <v>5.5889423076923076E-4</v>
      </c>
      <c r="O24" s="427">
        <f>VLOOKUP(A24,'2011'!N$19:O$420,2,FALSE)</f>
        <v>5.0295462984879281E-4</v>
      </c>
      <c r="P24" s="425" t="str">
        <f>IFERROR(VLOOKUP($A24,'2008'!$AN$8:$AZ$435,13,FALSE),"error")</f>
        <v>error</v>
      </c>
      <c r="Q24" s="425" t="str">
        <f>IFERROR(VLOOKUP($A24,'2009'!$AN$8:$BA$435,14,FALSE),"error")</f>
        <v>error</v>
      </c>
      <c r="R24" s="425" t="str">
        <f>IFERROR(VLOOKUP($A24,'2010'!$AN$8:$AZ$435,12,FALSE),"error")</f>
        <v>error</v>
      </c>
      <c r="S24" s="425" t="str">
        <f>IFERROR(VLOOKUP($A24,'2011'!$AN$8:$BA$435,14,FALSE),"error")</f>
        <v>error</v>
      </c>
    </row>
    <row r="25" spans="1:19" x14ac:dyDescent="0.25">
      <c r="A25" s="1" t="s">
        <v>20</v>
      </c>
      <c r="B25" s="2" t="s">
        <v>11</v>
      </c>
      <c r="D25" s="167">
        <f>VLOOKUP($A25,'2008'!$D$18:$E$396,2,FALSE)</f>
        <v>7.2256913470115968E-4</v>
      </c>
      <c r="E25" s="427">
        <f>VLOOKUP(A25,'2009'!B$19:C$420,2,FALSE)</f>
        <v>3.1083481349911189E-4</v>
      </c>
      <c r="F25" s="427">
        <f>VLOOKUP(A25,'2010'!D$19:E$420,2,FALSE)</f>
        <v>4.2515500442869795E-4</v>
      </c>
      <c r="G25" s="427">
        <f>VLOOKUP(A25,'2011'!D$19:E$420,2,FALSE)</f>
        <v>3.6303936901998802E-4</v>
      </c>
      <c r="H25" s="427">
        <f>VLOOKUP(A25,'2008'!I$19:J$420,2,FALSE)</f>
        <v>6.4228367528991969E-4</v>
      </c>
      <c r="I25" s="427">
        <f>VLOOKUP(A25,'2009'!G$19:H$420,2,FALSE)</f>
        <v>2.7531083481349911E-4</v>
      </c>
      <c r="J25" s="427">
        <f>VLOOKUP(A25,'2010'!I$19:J$420,2,FALSE)</f>
        <v>3.100088573959256E-4</v>
      </c>
      <c r="K25" s="427">
        <f>VLOOKUP(A25,'2011'!I$19:J$420,2,FALSE)</f>
        <v>2.6377528208143346E-4</v>
      </c>
      <c r="L25" s="427">
        <f>VLOOKUP(A25,'2008'!N$19:O$421,2,FALSE)</f>
        <v>8.0285459411239961E-5</v>
      </c>
      <c r="M25" s="427">
        <f>VLOOKUP(A25,'2009'!L$19:M$420,2,FALSE)</f>
        <v>3.5523978685612788E-5</v>
      </c>
      <c r="N25" s="427">
        <f>VLOOKUP(A25,'2010'!N$19:O$420,2,FALSE)</f>
        <v>1.0628875110717449E-4</v>
      </c>
      <c r="O25" s="427">
        <f>VLOOKUP(A25,'2011'!N$19:O$420,2,FALSE)</f>
        <v>9.9264086938554558E-5</v>
      </c>
      <c r="P25" s="425" t="str">
        <f>IFERROR(VLOOKUP($A25,'2008'!$AN$8:$AZ$435,13,FALSE),"error")</f>
        <v>error</v>
      </c>
      <c r="Q25" s="425" t="str">
        <f>IFERROR(VLOOKUP($A25,'2009'!$AN$8:$BA$435,14,FALSE),"error")</f>
        <v>error</v>
      </c>
      <c r="R25" s="425" t="str">
        <f>IFERROR(VLOOKUP($A25,'2010'!$AN$8:$AZ$435,12,FALSE),"error")</f>
        <v>error</v>
      </c>
      <c r="S25" s="425" t="str">
        <f>IFERROR(VLOOKUP($A25,'2011'!$AN$8:$BA$435,14,FALSE),"error")</f>
        <v>error</v>
      </c>
    </row>
    <row r="26" spans="1:19" x14ac:dyDescent="0.25">
      <c r="A26" s="1" t="s">
        <v>21</v>
      </c>
      <c r="B26" s="3" t="s">
        <v>5</v>
      </c>
      <c r="D26" s="167">
        <f>VLOOKUP($A26,'2008'!$D$18:$E$396,2,FALSE)</f>
        <v>2.8801843317972351E-3</v>
      </c>
      <c r="E26" s="427">
        <f>VLOOKUP(A26,'2009'!B$19:C$420,2,FALSE)</f>
        <v>2.3817762399077277E-3</v>
      </c>
      <c r="F26" s="427">
        <f>VLOOKUP(A26,'2010'!D$19:E$420,2,FALSE)</f>
        <v>1.9104991394148021E-3</v>
      </c>
      <c r="G26" s="427">
        <f>VLOOKUP(A26,'2011'!D$19:E$420,2,FALSE)</f>
        <v>1.9263195738231588E-3</v>
      </c>
      <c r="H26" s="427">
        <f>VLOOKUP(A26,'2008'!I$19:J$420,2,FALSE)</f>
        <v>7.4884792626728116E-4</v>
      </c>
      <c r="I26" s="427">
        <f>VLOOKUP(A26,'2009'!G$19:H$420,2,FALSE)</f>
        <v>4.2675893886966551E-4</v>
      </c>
      <c r="J26" s="427">
        <f>VLOOKUP(A26,'2010'!I$19:J$420,2,FALSE)</f>
        <v>5.7946069994262769E-4</v>
      </c>
      <c r="K26" s="427">
        <f>VLOOKUP(A26,'2011'!I$19:J$420,2,FALSE)</f>
        <v>3.4441884375121395E-4</v>
      </c>
      <c r="L26" s="427">
        <f>VLOOKUP(A26,'2008'!N$19:O$421,2,FALSE)</f>
        <v>2.131336405529954E-3</v>
      </c>
      <c r="M26" s="427">
        <f>VLOOKUP(A26,'2009'!L$19:M$420,2,FALSE)</f>
        <v>1.9607843137254902E-3</v>
      </c>
      <c r="N26" s="427">
        <f>VLOOKUP(A26,'2010'!N$19:O$420,2,FALSE)</f>
        <v>1.3310384394721745E-3</v>
      </c>
      <c r="O26" s="427">
        <f>VLOOKUP(A26,'2011'!N$19:O$420,2,FALSE)</f>
        <v>1.581900730071945E-3</v>
      </c>
      <c r="P26" s="425" t="str">
        <f>IFERROR(VLOOKUP($A26,'2008'!$AN$8:$AZ$435,13,FALSE),"error")</f>
        <v>error</v>
      </c>
      <c r="Q26" s="425" t="str">
        <f>IFERROR(VLOOKUP($A26,'2009'!$AN$8:$BA$435,14,FALSE),"error")</f>
        <v>error</v>
      </c>
      <c r="R26" s="425" t="str">
        <f>IFERROR(VLOOKUP($A26,'2010'!$AN$8:$AZ$435,12,FALSE),"error")</f>
        <v>error</v>
      </c>
      <c r="S26" s="425" t="str">
        <f>IFERROR(VLOOKUP($A26,'2011'!$AN$8:$BA$435,14,FALSE),"error")</f>
        <v>error</v>
      </c>
    </row>
    <row r="27" spans="1:19" x14ac:dyDescent="0.25">
      <c r="A27" s="1" t="s">
        <v>22</v>
      </c>
      <c r="B27" s="3" t="s">
        <v>5</v>
      </c>
      <c r="D27" s="167">
        <f>VLOOKUP($A27,'2008'!$D$18:$E$396,2,FALSE)</f>
        <v>2.2892347600518806E-3</v>
      </c>
      <c r="E27" s="427">
        <f>VLOOKUP(A27,'2009'!B$19:C$420,2,FALSE)</f>
        <v>1.6279069767441861E-3</v>
      </c>
      <c r="F27" s="427">
        <f>VLOOKUP(A27,'2010'!D$19:E$420,2,FALSE)</f>
        <v>1.6613418530351438E-3</v>
      </c>
      <c r="G27" s="427">
        <f>VLOOKUP(A27,'2011'!D$19:E$420,2,FALSE)</f>
        <v>1.8646758777737594E-3</v>
      </c>
      <c r="H27" s="427">
        <f>VLOOKUP(A27,'2008'!I$19:J$420,2,FALSE)</f>
        <v>1.3164721141374837E-3</v>
      </c>
      <c r="I27" s="427">
        <f>VLOOKUP(A27,'2009'!G$19:H$420,2,FALSE)</f>
        <v>5.2325581395348841E-4</v>
      </c>
      <c r="J27" s="427">
        <f>VLOOKUP(A27,'2010'!I$19:J$420,2,FALSE)</f>
        <v>8.6900958466453674E-4</v>
      </c>
      <c r="K27" s="427">
        <f>VLOOKUP(A27,'2011'!I$19:J$420,2,FALSE)</f>
        <v>9.2840339152542553E-4</v>
      </c>
      <c r="L27" s="427">
        <f>VLOOKUP(A27,'2008'!N$19:O$421,2,FALSE)</f>
        <v>9.6627756160830086E-4</v>
      </c>
      <c r="M27" s="427">
        <f>VLOOKUP(A27,'2009'!L$19:M$420,2,FALSE)</f>
        <v>1.1046511627906977E-3</v>
      </c>
      <c r="N27" s="427">
        <f>VLOOKUP(A27,'2010'!N$19:O$420,2,FALSE)</f>
        <v>7.9233226837060707E-4</v>
      </c>
      <c r="O27" s="427">
        <f>VLOOKUP(A27,'2011'!N$19:O$420,2,FALSE)</f>
        <v>9.3627248624833384E-4</v>
      </c>
      <c r="P27" s="425" t="str">
        <f>IFERROR(VLOOKUP($A27,'2008'!$AN$8:$AZ$435,13,FALSE),"error")</f>
        <v>error</v>
      </c>
      <c r="Q27" s="425" t="str">
        <f>IFERROR(VLOOKUP($A27,'2009'!$AN$8:$BA$435,14,FALSE),"error")</f>
        <v>error</v>
      </c>
      <c r="R27" s="425" t="str">
        <f>IFERROR(VLOOKUP($A27,'2010'!$AN$8:$AZ$435,12,FALSE),"error")</f>
        <v>error</v>
      </c>
      <c r="S27" s="425" t="str">
        <f>IFERROR(VLOOKUP($A27,'2011'!$AN$8:$BA$435,14,FALSE),"error")</f>
        <v>error</v>
      </c>
    </row>
    <row r="28" spans="1:19" x14ac:dyDescent="0.25">
      <c r="A28" s="1" t="s">
        <v>23</v>
      </c>
      <c r="B28" s="2" t="s">
        <v>14</v>
      </c>
      <c r="D28" s="167">
        <f>VLOOKUP($A28,'2008'!$D$18:$E$396,2,FALSE)</f>
        <v>1.45125716806352E-3</v>
      </c>
      <c r="E28" s="427">
        <f>VLOOKUP(A28,'2009'!B$19:C$420,2,FALSE)</f>
        <v>1.2362998684787374E-3</v>
      </c>
      <c r="F28" s="427">
        <f>VLOOKUP(A28,'2010'!D$19:E$420,2,FALSE)</f>
        <v>1.235370611183355E-3</v>
      </c>
      <c r="G28" s="427">
        <f>VLOOKUP(A28,'2011'!D$19:E$420,2,FALSE)</f>
        <v>1.1801406648903313E-3</v>
      </c>
      <c r="H28" s="427">
        <f>VLOOKUP(A28,'2008'!I$19:J$420,2,FALSE)</f>
        <v>5.910895456550507E-4</v>
      </c>
      <c r="I28" s="427">
        <f>VLOOKUP(A28,'2009'!G$19:H$420,2,FALSE)</f>
        <v>4.3840420868040335E-4</v>
      </c>
      <c r="J28" s="427">
        <f>VLOOKUP(A28,'2010'!I$19:J$420,2,FALSE)</f>
        <v>4.7680970957954055E-4</v>
      </c>
      <c r="K28" s="427">
        <f>VLOOKUP(A28,'2011'!I$19:J$420,2,FALSE)</f>
        <v>3.5317886137797779E-4</v>
      </c>
      <c r="L28" s="427">
        <f>VLOOKUP(A28,'2008'!N$19:O$421,2,FALSE)</f>
        <v>8.6016762240846939E-4</v>
      </c>
      <c r="M28" s="427">
        <f>VLOOKUP(A28,'2009'!L$19:M$420,2,FALSE)</f>
        <v>7.978956597983341E-4</v>
      </c>
      <c r="N28" s="427">
        <f>VLOOKUP(A28,'2010'!N$19:O$420,2,FALSE)</f>
        <v>7.6289553532726481E-4</v>
      </c>
      <c r="O28" s="427">
        <f>VLOOKUP(A28,'2011'!N$19:O$420,2,FALSE)</f>
        <v>8.2696180351235331E-4</v>
      </c>
      <c r="P28" s="425" t="str">
        <f>IFERROR(VLOOKUP($A28,'2008'!$AN$8:$AZ$435,13,FALSE),"error")</f>
        <v>error</v>
      </c>
      <c r="Q28" s="425" t="str">
        <f>IFERROR(VLOOKUP($A28,'2009'!$AN$8:$BA$435,14,FALSE),"error")</f>
        <v>error</v>
      </c>
      <c r="R28" s="425" t="str">
        <f>IFERROR(VLOOKUP($A28,'2010'!$AN$8:$AZ$435,12,FALSE),"error")</f>
        <v>error</v>
      </c>
      <c r="S28" s="425" t="str">
        <f>IFERROR(VLOOKUP($A28,'2011'!$AN$8:$BA$435,14,FALSE),"error")</f>
        <v>error</v>
      </c>
    </row>
    <row r="29" spans="1:19" x14ac:dyDescent="0.25">
      <c r="A29" s="1" t="s">
        <v>24</v>
      </c>
      <c r="B29" s="2" t="s">
        <v>14</v>
      </c>
      <c r="D29" s="167">
        <f>VLOOKUP($A29,'2008'!$D$18:$E$396,2,FALSE)</f>
        <v>2.3041385948026948E-3</v>
      </c>
      <c r="E29" s="427">
        <f>VLOOKUP(A29,'2009'!B$19:C$420,2,FALSE)</f>
        <v>1.9426721264641463E-3</v>
      </c>
      <c r="F29" s="427">
        <f>VLOOKUP(A29,'2010'!D$19:E$420,2,FALSE)</f>
        <v>2.0921685043822449E-3</v>
      </c>
      <c r="G29" s="427">
        <f>VLOOKUP(A29,'2011'!D$19:E$420,2,FALSE)</f>
        <v>1.6159108780116852E-3</v>
      </c>
      <c r="H29" s="427">
        <f>VLOOKUP(A29,'2008'!I$19:J$420,2,FALSE)</f>
        <v>9.9518768046198258E-4</v>
      </c>
      <c r="I29" s="427">
        <f>VLOOKUP(A29,'2009'!G$19:H$420,2,FALSE)</f>
        <v>5.5613751071326536E-4</v>
      </c>
      <c r="J29" s="427">
        <f>VLOOKUP(A29,'2010'!I$19:J$420,2,FALSE)</f>
        <v>7.407407407407407E-4</v>
      </c>
      <c r="K29" s="427">
        <f>VLOOKUP(A29,'2011'!I$19:J$420,2,FALSE)</f>
        <v>4.9660970063351568E-4</v>
      </c>
      <c r="L29" s="427">
        <f>VLOOKUP(A29,'2008'!N$19:O$421,2,FALSE)</f>
        <v>1.3089509143407122E-3</v>
      </c>
      <c r="M29" s="427">
        <f>VLOOKUP(A29,'2009'!L$19:M$420,2,FALSE)</f>
        <v>1.3865346157508809E-3</v>
      </c>
      <c r="N29" s="427">
        <f>VLOOKUP(A29,'2010'!N$19:O$420,2,FALSE)</f>
        <v>1.3523701818867213E-3</v>
      </c>
      <c r="O29" s="427">
        <f>VLOOKUP(A29,'2011'!N$19:O$420,2,FALSE)</f>
        <v>1.1193011773781695E-3</v>
      </c>
      <c r="P29" s="425" t="str">
        <f>IFERROR(VLOOKUP($A29,'2008'!$AN$8:$AZ$435,13,FALSE),"error")</f>
        <v>error</v>
      </c>
      <c r="Q29" s="425" t="str">
        <f>IFERROR(VLOOKUP($A29,'2009'!$AN$8:$BA$435,14,FALSE),"error")</f>
        <v>error</v>
      </c>
      <c r="R29" s="425" t="str">
        <f>IFERROR(VLOOKUP($A29,'2010'!$AN$8:$AZ$435,12,FALSE),"error")</f>
        <v>error</v>
      </c>
      <c r="S29" s="425" t="str">
        <f>IFERROR(VLOOKUP($A29,'2011'!$AN$8:$BA$435,14,FALSE),"error")</f>
        <v>error</v>
      </c>
    </row>
    <row r="30" spans="1:19" x14ac:dyDescent="0.25">
      <c r="A30" s="1" t="s">
        <v>25</v>
      </c>
      <c r="B30" s="2" t="s">
        <v>1</v>
      </c>
      <c r="D30" s="167">
        <f>VLOOKUP($A30,'2008'!$D$18:$E$396,2,FALSE)</f>
        <v>3.1082529474812432E-4</v>
      </c>
      <c r="E30" s="427">
        <f>VLOOKUP(A30,'2009'!B$19:C$420,2,FALSE)</f>
        <v>2.4598930481283421E-4</v>
      </c>
      <c r="F30" s="427">
        <f>VLOOKUP(A30,'2010'!D$19:E$420,2,FALSE)</f>
        <v>3.3013844515441962E-4</v>
      </c>
      <c r="G30" s="427">
        <f>VLOOKUP(A30,'2011'!D$19:E$420,2,FALSE)</f>
        <v>2.3388285295895779E-4</v>
      </c>
      <c r="H30" s="427">
        <f>VLOOKUP(A30,'2008'!I$19:J$420,2,FALSE)</f>
        <v>2.3579849946409433E-4</v>
      </c>
      <c r="I30" s="427">
        <f>VLOOKUP(A30,'2009'!G$19:H$420,2,FALSE)</f>
        <v>1.7112299465240642E-4</v>
      </c>
      <c r="J30" s="427">
        <f>VLOOKUP(A30,'2010'!I$19:J$420,2,FALSE)</f>
        <v>2.0234291799787007E-4</v>
      </c>
      <c r="K30" s="427">
        <f>VLOOKUP(A30,'2011'!I$19:J$420,2,FALSE)</f>
        <v>1.5094674357346433E-4</v>
      </c>
      <c r="L30" s="427">
        <f>VLOOKUP(A30,'2008'!N$19:O$421,2,FALSE)</f>
        <v>7.5026795284030006E-5</v>
      </c>
      <c r="M30" s="427">
        <f>VLOOKUP(A30,'2009'!L$19:M$420,2,FALSE)</f>
        <v>7.4866310160427802E-5</v>
      </c>
      <c r="N30" s="427">
        <f>VLOOKUP(A30,'2010'!N$19:O$420,2,FALSE)</f>
        <v>1.2779552715654952E-4</v>
      </c>
      <c r="O30" s="427">
        <f>VLOOKUP(A30,'2011'!N$19:O$420,2,FALSE)</f>
        <v>8.2936109385493454E-5</v>
      </c>
      <c r="P30" s="425" t="str">
        <f>IFERROR(VLOOKUP($A30,'2008'!$AN$8:$AZ$435,13,FALSE),"error")</f>
        <v>error</v>
      </c>
      <c r="Q30" s="425" t="str">
        <f>IFERROR(VLOOKUP($A30,'2009'!$AN$8:$BA$435,14,FALSE),"error")</f>
        <v>error</v>
      </c>
      <c r="R30" s="425" t="str">
        <f>IFERROR(VLOOKUP($A30,'2010'!$AN$8:$AZ$435,12,FALSE),"error")</f>
        <v>error</v>
      </c>
      <c r="S30" s="425" t="str">
        <f>IFERROR(VLOOKUP($A30,'2011'!$AN$8:$BA$435,14,FALSE),"error")</f>
        <v>error</v>
      </c>
    </row>
    <row r="31" spans="1:19" x14ac:dyDescent="0.25">
      <c r="A31" s="1" t="s">
        <v>26</v>
      </c>
      <c r="B31" s="2" t="s">
        <v>8</v>
      </c>
      <c r="D31" s="167">
        <f>VLOOKUP($A31,'2008'!$D$18:$E$396,2,FALSE)</f>
        <v>8.9717046238785368E-4</v>
      </c>
      <c r="E31" s="427">
        <f>VLOOKUP(A31,'2009'!B$19:C$420,2,FALSE)</f>
        <v>2.6675786593707249E-4</v>
      </c>
      <c r="F31" s="427">
        <f>VLOOKUP(A31,'2010'!D$19:E$420,2,FALSE)</f>
        <v>4.3537414965986397E-4</v>
      </c>
      <c r="G31" s="427">
        <f>VLOOKUP(A31,'2011'!D$19:E$420,2,FALSE)</f>
        <v>4.4416601471308108E-4</v>
      </c>
      <c r="H31" s="427">
        <f>VLOOKUP(A31,'2008'!I$19:J$420,2,FALSE)</f>
        <v>7.79848171152519E-4</v>
      </c>
      <c r="I31" s="427">
        <f>VLOOKUP(A31,'2009'!G$19:H$420,2,FALSE)</f>
        <v>1.8467852257181942E-4</v>
      </c>
      <c r="J31" s="427">
        <f>VLOOKUP(A31,'2010'!I$19:J$420,2,FALSE)</f>
        <v>3.2653061224489796E-4</v>
      </c>
      <c r="K31" s="427">
        <f>VLOOKUP(A31,'2011'!I$19:J$420,2,FALSE)</f>
        <v>2.4496334134908729E-4</v>
      </c>
      <c r="L31" s="427">
        <f>VLOOKUP(A31,'2008'!N$19:O$421,2,FALSE)</f>
        <v>1.1732229123533472E-4</v>
      </c>
      <c r="M31" s="427">
        <f>VLOOKUP(A31,'2009'!L$19:M$420,2,FALSE)</f>
        <v>8.8919288645690839E-5</v>
      </c>
      <c r="N31" s="427">
        <f>VLOOKUP(A31,'2010'!N$19:O$420,2,FALSE)</f>
        <v>1.0884353741496599E-4</v>
      </c>
      <c r="O31" s="427">
        <f>VLOOKUP(A31,'2011'!N$19:O$420,2,FALSE)</f>
        <v>1.9920267336399376E-4</v>
      </c>
      <c r="P31" s="425" t="str">
        <f>IFERROR(VLOOKUP($A31,'2008'!$AN$8:$AZ$435,13,FALSE),"error")</f>
        <v>error</v>
      </c>
      <c r="Q31" s="425" t="str">
        <f>IFERROR(VLOOKUP($A31,'2009'!$AN$8:$BA$435,14,FALSE),"error")</f>
        <v>error</v>
      </c>
      <c r="R31" s="425" t="str">
        <f>IFERROR(VLOOKUP($A31,'2010'!$AN$8:$AZ$435,12,FALSE),"error")</f>
        <v>error</v>
      </c>
      <c r="S31" s="425" t="str">
        <f>IFERROR(VLOOKUP($A31,'2011'!$AN$8:$BA$435,14,FALSE),"error")</f>
        <v>error</v>
      </c>
    </row>
    <row r="32" spans="1:19" x14ac:dyDescent="0.25">
      <c r="A32" s="1" t="s">
        <v>27</v>
      </c>
      <c r="B32" s="2" t="s">
        <v>1</v>
      </c>
      <c r="D32" s="167">
        <f>VLOOKUP($A32,'2008'!$D$18:$E$396,2,FALSE)</f>
        <v>1.8894331700489854E-3</v>
      </c>
      <c r="E32" s="427">
        <f>VLOOKUP(A32,'2009'!B$19:C$420,2,FALSE)</f>
        <v>1.1711079943899018E-3</v>
      </c>
      <c r="F32" s="427">
        <f>VLOOKUP(A32,'2010'!D$19:E$420,2,FALSE)</f>
        <v>1.5056022408963586E-3</v>
      </c>
      <c r="G32" s="427">
        <f>VLOOKUP(A32,'2011'!D$19:E$420,2,FALSE)</f>
        <v>1.2021503961712158E-3</v>
      </c>
      <c r="H32" s="427">
        <f>VLOOKUP(A32,'2008'!I$19:J$420,2,FALSE)</f>
        <v>1.0846745976207139E-3</v>
      </c>
      <c r="I32" s="427">
        <f>VLOOKUP(A32,'2009'!G$19:H$420,2,FALSE)</f>
        <v>3.2258064516129032E-4</v>
      </c>
      <c r="J32" s="427">
        <f>VLOOKUP(A32,'2010'!I$19:J$420,2,FALSE)</f>
        <v>6.6526610644257705E-4</v>
      </c>
      <c r="K32" s="427">
        <f>VLOOKUP(A32,'2011'!I$19:J$420,2,FALSE)</f>
        <v>5.8296387876678301E-4</v>
      </c>
      <c r="L32" s="427">
        <f>VLOOKUP(A32,'2008'!N$19:O$421,2,FALSE)</f>
        <v>8.0475857242827149E-4</v>
      </c>
      <c r="M32" s="427">
        <f>VLOOKUP(A32,'2009'!L$19:M$420,2,FALSE)</f>
        <v>8.4852734922861149E-4</v>
      </c>
      <c r="N32" s="427">
        <f>VLOOKUP(A32,'2010'!N$19:O$420,2,FALSE)</f>
        <v>8.4733893557422974E-4</v>
      </c>
      <c r="O32" s="427">
        <f>VLOOKUP(A32,'2011'!N$19:O$420,2,FALSE)</f>
        <v>6.1918651740443264E-4</v>
      </c>
      <c r="P32" s="425" t="str">
        <f>IFERROR(VLOOKUP($A32,'2008'!$AN$8:$AZ$435,13,FALSE),"error")</f>
        <v>error</v>
      </c>
      <c r="Q32" s="425" t="str">
        <f>IFERROR(VLOOKUP($A32,'2009'!$AN$8:$BA$435,14,FALSE),"error")</f>
        <v>error</v>
      </c>
      <c r="R32" s="425" t="str">
        <f>IFERROR(VLOOKUP($A32,'2010'!$AN$8:$AZ$435,12,FALSE),"error")</f>
        <v>error</v>
      </c>
      <c r="S32" s="425" t="str">
        <f>IFERROR(VLOOKUP($A32,'2011'!$AN$8:$BA$435,14,FALSE),"error")</f>
        <v>error</v>
      </c>
    </row>
    <row r="33" spans="1:19" x14ac:dyDescent="0.25">
      <c r="A33" s="1" t="s">
        <v>28</v>
      </c>
      <c r="B33" s="3" t="s">
        <v>5</v>
      </c>
      <c r="D33" s="167">
        <f>VLOOKUP($A33,'2008'!$D$18:$E$396,2,FALSE)</f>
        <v>3.7283621837549936E-4</v>
      </c>
      <c r="E33" s="427">
        <f>VLOOKUP(A33,'2009'!B$19:C$420,2,FALSE)</f>
        <v>1.7287234042553192E-4</v>
      </c>
      <c r="F33" s="427">
        <f>VLOOKUP(A33,'2010'!D$19:E$420,2,FALSE)</f>
        <v>2.5099075297225891E-4</v>
      </c>
      <c r="G33" s="427">
        <f>VLOOKUP(A33,'2011'!D$19:E$420,2,FALSE)</f>
        <v>3.1958779255505541E-4</v>
      </c>
      <c r="H33" s="427">
        <f>VLOOKUP(A33,'2008'!I$19:J$420,2,FALSE)</f>
        <v>3.4620505992010651E-4</v>
      </c>
      <c r="I33" s="427">
        <f>VLOOKUP(A33,'2009'!G$19:H$420,2,FALSE)</f>
        <v>1.5957446808510637E-4</v>
      </c>
      <c r="J33" s="427">
        <f>VLOOKUP(A33,'2010'!I$19:J$420,2,FALSE)</f>
        <v>2.5099075297225891E-4</v>
      </c>
      <c r="K33" s="427">
        <f>VLOOKUP(A33,'2011'!I$19:J$420,2,FALSE)</f>
        <v>3.1958779255505541E-4</v>
      </c>
      <c r="L33" s="427">
        <f>VLOOKUP(A33,'2008'!N$19:O$421,2,FALSE)</f>
        <v>2.6631158455392809E-5</v>
      </c>
      <c r="M33" s="427">
        <f>VLOOKUP(A33,'2009'!L$19:M$420,2,FALSE)</f>
        <v>1.3297872340425532E-5</v>
      </c>
      <c r="N33" s="427">
        <f>VLOOKUP(A33,'2010'!N$19:O$420,2,FALSE)</f>
        <v>0</v>
      </c>
      <c r="O33" s="427">
        <f>VLOOKUP(A33,'2011'!N$19:O$420,2,FALSE)</f>
        <v>0</v>
      </c>
      <c r="P33" s="425" t="str">
        <f>IFERROR(VLOOKUP($A33,'2008'!$AN$8:$AZ$435,13,FALSE),"error")</f>
        <v>error</v>
      </c>
      <c r="Q33" s="425" t="str">
        <f>IFERROR(VLOOKUP($A33,'2009'!$AN$8:$BA$435,14,FALSE),"error")</f>
        <v>error</v>
      </c>
      <c r="R33" s="425" t="str">
        <f>IFERROR(VLOOKUP($A33,'2010'!$AN$8:$AZ$435,12,FALSE),"error")</f>
        <v>error</v>
      </c>
      <c r="S33" s="425" t="str">
        <f>IFERROR(VLOOKUP($A33,'2011'!$AN$8:$BA$435,14,FALSE),"error")</f>
        <v>error</v>
      </c>
    </row>
    <row r="34" spans="1:19" x14ac:dyDescent="0.25">
      <c r="A34" s="1" t="s">
        <v>29</v>
      </c>
      <c r="B34" s="2" t="s">
        <v>14</v>
      </c>
      <c r="D34" s="167">
        <f>VLOOKUP($A34,'2008'!$D$18:$E$396,2,FALSE)</f>
        <v>1.0794824399260629E-3</v>
      </c>
      <c r="E34" s="427">
        <f>VLOOKUP(A34,'2009'!B$19:C$420,2,FALSE)</f>
        <v>7.1794871794871799E-4</v>
      </c>
      <c r="F34" s="427">
        <f>VLOOKUP(A34,'2010'!D$19:E$420,2,FALSE)</f>
        <v>9.7020348837209298E-4</v>
      </c>
      <c r="G34" s="427">
        <f>VLOOKUP(A34,'2011'!D$19:E$420,2,FALSE)</f>
        <v>7.0588715958679071E-4</v>
      </c>
      <c r="H34" s="427">
        <f>VLOOKUP(A34,'2008'!I$19:J$420,2,FALSE)</f>
        <v>7.282809611829944E-4</v>
      </c>
      <c r="I34" s="427">
        <f>VLOOKUP(A34,'2009'!G$19:H$420,2,FALSE)</f>
        <v>3.663003663003663E-4</v>
      </c>
      <c r="J34" s="427">
        <f>VLOOKUP(A34,'2010'!I$19:J$420,2,FALSE)</f>
        <v>4.5784883720930233E-4</v>
      </c>
      <c r="K34" s="427">
        <f>VLOOKUP(A34,'2011'!I$19:J$420,2,FALSE)</f>
        <v>3.4487985442275084E-4</v>
      </c>
      <c r="L34" s="427">
        <f>VLOOKUP(A34,'2008'!N$19:O$421,2,FALSE)</f>
        <v>3.4750462107208872E-4</v>
      </c>
      <c r="M34" s="427">
        <f>VLOOKUP(A34,'2009'!L$19:M$420,2,FALSE)</f>
        <v>3.5164835164835164E-4</v>
      </c>
      <c r="N34" s="427">
        <f>VLOOKUP(A34,'2010'!N$19:O$420,2,FALSE)</f>
        <v>5.123546511627907E-4</v>
      </c>
      <c r="O34" s="427">
        <f>VLOOKUP(A34,'2011'!N$19:O$420,2,FALSE)</f>
        <v>3.6100730516403981E-4</v>
      </c>
      <c r="P34" s="425" t="str">
        <f>IFERROR(VLOOKUP($A34,'2008'!$AN$8:$AZ$435,13,FALSE),"error")</f>
        <v>error</v>
      </c>
      <c r="Q34" s="425" t="str">
        <f>IFERROR(VLOOKUP($A34,'2009'!$AN$8:$BA$435,14,FALSE),"error")</f>
        <v>error</v>
      </c>
      <c r="R34" s="425" t="str">
        <f>IFERROR(VLOOKUP($A34,'2010'!$AN$8:$AZ$435,12,FALSE),"error")</f>
        <v>error</v>
      </c>
      <c r="S34" s="425" t="str">
        <f>IFERROR(VLOOKUP($A34,'2011'!$AN$8:$BA$435,14,FALSE),"error")</f>
        <v>error</v>
      </c>
    </row>
    <row r="35" spans="1:19" x14ac:dyDescent="0.25">
      <c r="A35" s="1" t="s">
        <v>30</v>
      </c>
      <c r="B35" s="3" t="s">
        <v>5</v>
      </c>
      <c r="D35" s="167">
        <f>VLOOKUP($A35,'2008'!$D$18:$E$396,2,FALSE)</f>
        <v>1.0225080385852091E-2</v>
      </c>
      <c r="E35" s="427">
        <f>VLOOKUP(A35,'2009'!B$19:C$420,2,FALSE)</f>
        <v>7.066246056782334E-3</v>
      </c>
      <c r="F35" s="427">
        <f>VLOOKUP(A35,'2010'!D$19:E$420,2,FALSE)</f>
        <v>9.0387596899224806E-3</v>
      </c>
      <c r="G35" s="427">
        <f>VLOOKUP(A35,'2011'!D$19:E$420,2,FALSE)</f>
        <v>1.4589571802023346E-2</v>
      </c>
      <c r="H35" s="427">
        <f>VLOOKUP(A35,'2008'!I$19:J$420,2,FALSE)</f>
        <v>5.3858520900321545E-3</v>
      </c>
      <c r="I35" s="427">
        <f>VLOOKUP(A35,'2009'!G$19:H$420,2,FALSE)</f>
        <v>2.4132492113564667E-3</v>
      </c>
      <c r="J35" s="427">
        <f>VLOOKUP(A35,'2010'!I$19:J$420,2,FALSE)</f>
        <v>3.9224806201550392E-3</v>
      </c>
      <c r="K35" s="427">
        <f>VLOOKUP(A35,'2011'!I$19:J$420,2,FALSE)</f>
        <v>3.7697273404651496E-3</v>
      </c>
      <c r="L35" s="427">
        <f>VLOOKUP(A35,'2008'!N$19:O$421,2,FALSE)</f>
        <v>4.8392282958199355E-3</v>
      </c>
      <c r="M35" s="427">
        <f>VLOOKUP(A35,'2009'!L$19:M$420,2,FALSE)</f>
        <v>4.6687697160883281E-3</v>
      </c>
      <c r="N35" s="427">
        <f>VLOOKUP(A35,'2010'!N$19:O$420,2,FALSE)</f>
        <v>5.1162790697674414E-3</v>
      </c>
      <c r="O35" s="427">
        <f>VLOOKUP(A35,'2011'!N$19:O$420,2,FALSE)</f>
        <v>1.0819844461558197E-2</v>
      </c>
      <c r="P35" s="425" t="str">
        <f>IFERROR(VLOOKUP($A35,'2008'!$AN$8:$AZ$435,13,FALSE),"error")</f>
        <v>error</v>
      </c>
      <c r="Q35" s="425" t="str">
        <f>IFERROR(VLOOKUP($A35,'2009'!$AN$8:$BA$435,14,FALSE),"error")</f>
        <v>error</v>
      </c>
      <c r="R35" s="425" t="str">
        <f>IFERROR(VLOOKUP($A35,'2010'!$AN$8:$AZ$435,12,FALSE),"error")</f>
        <v>error</v>
      </c>
      <c r="S35" s="425" t="str">
        <f>IFERROR(VLOOKUP($A35,'2011'!$AN$8:$BA$435,14,FALSE),"error")</f>
        <v>error</v>
      </c>
    </row>
    <row r="36" spans="1:19" x14ac:dyDescent="0.25">
      <c r="A36" s="1" t="s">
        <v>31</v>
      </c>
      <c r="B36" s="2" t="s">
        <v>1</v>
      </c>
      <c r="D36" s="167">
        <f>VLOOKUP($A36,'2008'!$D$18:$E$396,2,FALSE)</f>
        <v>7.8313953488372088E-3</v>
      </c>
      <c r="E36" s="427">
        <f>VLOOKUP(A36,'2009'!B$19:C$420,2,FALSE)</f>
        <v>6.6437177280550775E-3</v>
      </c>
      <c r="F36" s="427">
        <f>VLOOKUP(A36,'2010'!D$19:E$420,2,FALSE)</f>
        <v>6.8265476854433909E-3</v>
      </c>
      <c r="G36" s="427">
        <f>VLOOKUP(A36,'2011'!D$19:E$420,2,FALSE)</f>
        <v>5.3056501893966324E-3</v>
      </c>
      <c r="H36" s="427">
        <f>VLOOKUP(A36,'2008'!I$19:J$420,2,FALSE)</f>
        <v>2.4593023255813952E-3</v>
      </c>
      <c r="I36" s="427">
        <f>VLOOKUP(A36,'2009'!G$19:H$420,2,FALSE)</f>
        <v>1.2736660929432014E-3</v>
      </c>
      <c r="J36" s="427">
        <f>VLOOKUP(A36,'2010'!I$19:J$420,2,FALSE)</f>
        <v>1.5950920245398773E-3</v>
      </c>
      <c r="K36" s="427">
        <f>VLOOKUP(A36,'2011'!I$19:J$420,2,FALSE)</f>
        <v>1.1814276306809362E-3</v>
      </c>
      <c r="L36" s="427">
        <f>VLOOKUP(A36,'2008'!N$19:O$421,2,FALSE)</f>
        <v>5.3720930232558136E-3</v>
      </c>
      <c r="M36" s="427">
        <f>VLOOKUP(A36,'2009'!L$19:M$420,2,FALSE)</f>
        <v>5.3757888697647735E-3</v>
      </c>
      <c r="N36" s="427">
        <f>VLOOKUP(A36,'2010'!N$19:O$420,2,FALSE)</f>
        <v>5.2314556609035136E-3</v>
      </c>
      <c r="O36" s="427">
        <f>VLOOKUP(A36,'2011'!N$19:O$420,2,FALSE)</f>
        <v>4.1242225587156955E-3</v>
      </c>
      <c r="P36" s="425" t="str">
        <f>IFERROR(VLOOKUP($A36,'2008'!$AN$8:$AZ$435,13,FALSE),"error")</f>
        <v>error</v>
      </c>
      <c r="Q36" s="425" t="str">
        <f>IFERROR(VLOOKUP($A36,'2009'!$AN$8:$BA$435,14,FALSE),"error")</f>
        <v>error</v>
      </c>
      <c r="R36" s="425" t="str">
        <f>IFERROR(VLOOKUP($A36,'2010'!$AN$8:$AZ$435,12,FALSE),"error")</f>
        <v>error</v>
      </c>
      <c r="S36" s="425" t="str">
        <f>IFERROR(VLOOKUP($A36,'2011'!$AN$8:$BA$435,14,FALSE),"error")</f>
        <v>error</v>
      </c>
    </row>
    <row r="37" spans="1:19" x14ac:dyDescent="0.25">
      <c r="A37" s="1" t="s">
        <v>32</v>
      </c>
      <c r="B37" s="2" t="s">
        <v>1</v>
      </c>
      <c r="D37" s="167">
        <f>VLOOKUP($A37,'2008'!$D$18:$E$396,2,FALSE)</f>
        <v>1.9013452914798206E-3</v>
      </c>
      <c r="E37" s="427">
        <f>VLOOKUP(A37,'2009'!B$19:C$420,2,FALSE)</f>
        <v>1.5370866845397675E-3</v>
      </c>
      <c r="F37" s="427">
        <f>VLOOKUP(A37,'2010'!D$19:E$420,2,FALSE)</f>
        <v>1.5677590788308238E-3</v>
      </c>
      <c r="G37" s="427">
        <f>VLOOKUP(A37,'2011'!D$19:E$420,2,FALSE)</f>
        <v>2.128094051849291E-3</v>
      </c>
      <c r="H37" s="427">
        <f>VLOOKUP(A37,'2008'!I$19:J$420,2,FALSE)</f>
        <v>9.7757847533632282E-4</v>
      </c>
      <c r="I37" s="427">
        <f>VLOOKUP(A37,'2009'!G$19:H$420,2,FALSE)</f>
        <v>5.2725647899910637E-4</v>
      </c>
      <c r="J37" s="427">
        <f>VLOOKUP(A37,'2010'!I$19:J$420,2,FALSE)</f>
        <v>6.9973427812223209E-4</v>
      </c>
      <c r="K37" s="427">
        <f>VLOOKUP(A37,'2011'!I$19:J$420,2,FALSE)</f>
        <v>7.7275463321044042E-4</v>
      </c>
      <c r="L37" s="427">
        <f>VLOOKUP(A37,'2008'!N$19:O$421,2,FALSE)</f>
        <v>9.2376681614349775E-4</v>
      </c>
      <c r="M37" s="427">
        <f>VLOOKUP(A37,'2009'!L$19:M$420,2,FALSE)</f>
        <v>1.0187667560321715E-3</v>
      </c>
      <c r="N37" s="427">
        <f>VLOOKUP(A37,'2010'!N$19:O$420,2,FALSE)</f>
        <v>8.6802480070859167E-4</v>
      </c>
      <c r="O37" s="427">
        <f>VLOOKUP(A37,'2011'!N$19:O$420,2,FALSE)</f>
        <v>1.3553394186388505E-3</v>
      </c>
      <c r="P37" s="425" t="str">
        <f>IFERROR(VLOOKUP($A37,'2008'!$AN$8:$AZ$435,13,FALSE),"error")</f>
        <v>error</v>
      </c>
      <c r="Q37" s="425" t="str">
        <f>IFERROR(VLOOKUP($A37,'2009'!$AN$8:$BA$435,14,FALSE),"error")</f>
        <v>error</v>
      </c>
      <c r="R37" s="425" t="str">
        <f>IFERROR(VLOOKUP($A37,'2010'!$AN$8:$AZ$435,12,FALSE),"error")</f>
        <v>error</v>
      </c>
      <c r="S37" s="425" t="str">
        <f>IFERROR(VLOOKUP($A37,'2011'!$AN$8:$BA$435,14,FALSE),"error")</f>
        <v>error</v>
      </c>
    </row>
    <row r="38" spans="1:19" x14ac:dyDescent="0.25">
      <c r="A38" s="1" t="s">
        <v>33</v>
      </c>
      <c r="B38" s="2" t="s">
        <v>14</v>
      </c>
      <c r="D38" s="167">
        <f>VLOOKUP($A38,'2008'!$D$18:$E$396,2,FALSE)</f>
        <v>1.5040410013798541E-3</v>
      </c>
      <c r="E38" s="427">
        <f>VLOOKUP(A38,'2009'!B$19:C$420,2,FALSE)</f>
        <v>9.2310694769711168E-4</v>
      </c>
      <c r="F38" s="427">
        <f>VLOOKUP(A38,'2010'!D$19:E$420,2,FALSE)</f>
        <v>1.1447876447876447E-3</v>
      </c>
      <c r="G38" s="427">
        <f>VLOOKUP(A38,'2011'!D$19:E$420,2,FALSE)</f>
        <v>7.9842185873878235E-4</v>
      </c>
      <c r="H38" s="427">
        <f>VLOOKUP(A38,'2008'!I$19:J$420,2,FALSE)</f>
        <v>9.1661738616203431E-4</v>
      </c>
      <c r="I38" s="427">
        <f>VLOOKUP(A38,'2009'!G$19:H$420,2,FALSE)</f>
        <v>4.7814207650273224E-4</v>
      </c>
      <c r="J38" s="427">
        <f>VLOOKUP(A38,'2010'!I$19:J$420,2,FALSE)</f>
        <v>6.4092664092664097E-4</v>
      </c>
      <c r="K38" s="427">
        <f>VLOOKUP(A38,'2011'!I$19:J$420,2,FALSE)</f>
        <v>4.4566124293445481E-4</v>
      </c>
      <c r="L38" s="427">
        <f>VLOOKUP(A38,'2008'!N$19:O$421,2,FALSE)</f>
        <v>5.8742361521781983E-4</v>
      </c>
      <c r="M38" s="427">
        <f>VLOOKUP(A38,'2009'!L$19:M$420,2,FALSE)</f>
        <v>4.4691647150663544E-4</v>
      </c>
      <c r="N38" s="427">
        <f>VLOOKUP(A38,'2010'!N$19:O$420,2,FALSE)</f>
        <v>5.0386100386100384E-4</v>
      </c>
      <c r="O38" s="427">
        <f>VLOOKUP(A38,'2011'!N$19:O$420,2,FALSE)</f>
        <v>3.5276061580432754E-4</v>
      </c>
      <c r="P38" s="425" t="str">
        <f>IFERROR(VLOOKUP($A38,'2008'!$AN$8:$AZ$435,13,FALSE),"error")</f>
        <v>error</v>
      </c>
      <c r="Q38" s="425" t="str">
        <f>IFERROR(VLOOKUP($A38,'2009'!$AN$8:$BA$435,14,FALSE),"error")</f>
        <v>error</v>
      </c>
      <c r="R38" s="425" t="str">
        <f>IFERROR(VLOOKUP($A38,'2010'!$AN$8:$AZ$435,12,FALSE),"error")</f>
        <v>error</v>
      </c>
      <c r="S38" s="425" t="str">
        <f>IFERROR(VLOOKUP($A38,'2011'!$AN$8:$BA$435,14,FALSE),"error")</f>
        <v>error</v>
      </c>
    </row>
    <row r="39" spans="1:19" x14ac:dyDescent="0.25">
      <c r="A39" s="1" t="s">
        <v>34</v>
      </c>
      <c r="B39" s="2" t="s">
        <v>11</v>
      </c>
      <c r="D39" s="167">
        <f>VLOOKUP($A39,'2008'!$D$18:$E$396,2,FALSE)</f>
        <v>5.1424600416956215E-4</v>
      </c>
      <c r="E39" s="427">
        <f>VLOOKUP(A39,'2009'!B$19:C$420,2,FALSE)</f>
        <v>2.5587828492392806E-4</v>
      </c>
      <c r="F39" s="427">
        <f>VLOOKUP(A39,'2010'!D$19:E$420,2,FALSE)</f>
        <v>2.9452054794520548E-4</v>
      </c>
      <c r="G39" s="427">
        <f>VLOOKUP(A39,'2011'!D$19:E$420,2,FALSE)</f>
        <v>7.7803801887348502E-4</v>
      </c>
      <c r="H39" s="427">
        <f>VLOOKUP(A39,'2008'!I$19:J$420,2,FALSE)</f>
        <v>4.3085476025017373E-4</v>
      </c>
      <c r="I39" s="427">
        <f>VLOOKUP(A39,'2009'!G$19:H$420,2,FALSE)</f>
        <v>1.7289073305670817E-4</v>
      </c>
      <c r="J39" s="427">
        <f>VLOOKUP(A39,'2010'!I$19:J$420,2,FALSE)</f>
        <v>2.1232876712328768E-4</v>
      </c>
      <c r="K39" s="427">
        <f>VLOOKUP(A39,'2011'!I$19:J$420,2,FALSE)</f>
        <v>1.8787971538609892E-4</v>
      </c>
      <c r="L39" s="427">
        <f>VLOOKUP(A39,'2008'!N$19:O$421,2,FALSE)</f>
        <v>8.339124391938846E-5</v>
      </c>
      <c r="M39" s="427">
        <f>VLOOKUP(A39,'2009'!L$19:M$420,2,FALSE)</f>
        <v>8.2987551867219915E-5</v>
      </c>
      <c r="N39" s="427">
        <f>VLOOKUP(A39,'2010'!N$19:O$420,2,FALSE)</f>
        <v>8.219178082191781E-5</v>
      </c>
      <c r="O39" s="427">
        <f>VLOOKUP(A39,'2011'!N$19:O$420,2,FALSE)</f>
        <v>5.9015830348738607E-4</v>
      </c>
      <c r="P39" s="425" t="str">
        <f>IFERROR(VLOOKUP($A39,'2008'!$AN$8:$AZ$435,13,FALSE),"error")</f>
        <v>error</v>
      </c>
      <c r="Q39" s="425" t="str">
        <f>IFERROR(VLOOKUP($A39,'2009'!$AN$8:$BA$435,14,FALSE),"error")</f>
        <v>error</v>
      </c>
      <c r="R39" s="425" t="str">
        <f>IFERROR(VLOOKUP($A39,'2010'!$AN$8:$AZ$435,12,FALSE),"error")</f>
        <v>error</v>
      </c>
      <c r="S39" s="425" t="str">
        <f>IFERROR(VLOOKUP($A39,'2011'!$AN$8:$BA$435,14,FALSE),"error")</f>
        <v>error</v>
      </c>
    </row>
    <row r="40" spans="1:19" x14ac:dyDescent="0.25">
      <c r="A40" s="1" t="s">
        <v>35</v>
      </c>
      <c r="B40" s="2" t="s">
        <v>3</v>
      </c>
      <c r="D40" s="167">
        <f>VLOOKUP($A40,'2008'!$D$18:$E$396,2,FALSE)</f>
        <v>1.4429790535298681E-3</v>
      </c>
      <c r="E40" s="427">
        <f>VLOOKUP(A40,'2009'!B$19:C$420,2,FALSE)</f>
        <v>6.5687789799072642E-4</v>
      </c>
      <c r="F40" s="427">
        <f>VLOOKUP(A40,'2010'!D$19:E$420,2,FALSE)</f>
        <v>1.0161662817551962E-3</v>
      </c>
      <c r="G40" s="427">
        <f>VLOOKUP(A40,'2011'!D$19:E$420,2,FALSE)</f>
        <v>1.1118276489392059E-3</v>
      </c>
      <c r="H40" s="427">
        <f>VLOOKUP(A40,'2008'!I$19:J$420,2,FALSE)</f>
        <v>1.3498836307214894E-3</v>
      </c>
      <c r="I40" s="427">
        <f>VLOOKUP(A40,'2009'!G$19:H$420,2,FALSE)</f>
        <v>5.3323029366306033E-4</v>
      </c>
      <c r="J40" s="427">
        <f>VLOOKUP(A40,'2010'!I$19:J$420,2,FALSE)</f>
        <v>9.160892994611239E-4</v>
      </c>
      <c r="K40" s="427">
        <f>VLOOKUP(A40,'2011'!I$19:J$420,2,FALSE)</f>
        <v>1.0323946932834815E-3</v>
      </c>
      <c r="L40" s="427">
        <f>VLOOKUP(A40,'2008'!N$19:O$421,2,FALSE)</f>
        <v>1.008533747090768E-4</v>
      </c>
      <c r="M40" s="427">
        <f>VLOOKUP(A40,'2009'!L$19:M$420,2,FALSE)</f>
        <v>1.2364760432766615E-4</v>
      </c>
      <c r="N40" s="427">
        <f>VLOOKUP(A40,'2010'!N$19:O$420,2,FALSE)</f>
        <v>1.0007698229407236E-4</v>
      </c>
      <c r="O40" s="427">
        <f>VLOOKUP(A40,'2011'!N$19:O$420,2,FALSE)</f>
        <v>7.9432955655724525E-5</v>
      </c>
      <c r="P40" s="425" t="str">
        <f>IFERROR(VLOOKUP($A40,'2008'!$AN$8:$AZ$435,13,FALSE),"error")</f>
        <v>error</v>
      </c>
      <c r="Q40" s="425" t="str">
        <f>IFERROR(VLOOKUP($A40,'2009'!$AN$8:$BA$435,14,FALSE),"error")</f>
        <v>error</v>
      </c>
      <c r="R40" s="425" t="str">
        <f>IFERROR(VLOOKUP($A40,'2010'!$AN$8:$AZ$435,12,FALSE),"error")</f>
        <v>error</v>
      </c>
      <c r="S40" s="425" t="str">
        <f>IFERROR(VLOOKUP($A40,'2011'!$AN$8:$BA$435,14,FALSE),"error")</f>
        <v>error</v>
      </c>
    </row>
    <row r="41" spans="1:19" x14ac:dyDescent="0.25">
      <c r="A41" s="1" t="s">
        <v>36</v>
      </c>
      <c r="B41" s="2" t="s">
        <v>14</v>
      </c>
      <c r="D41" s="167">
        <f>VLOOKUP($A41,'2008'!$D$18:$E$396,2,FALSE)</f>
        <v>1.0268133379168098E-2</v>
      </c>
      <c r="E41" s="427">
        <f>VLOOKUP(A41,'2009'!B$19:C$420,2,FALSE)</f>
        <v>7.1553170077155318E-3</v>
      </c>
      <c r="F41" s="427">
        <f>VLOOKUP(A41,'2010'!D$19:E$420,2,FALSE)</f>
        <v>7.8248031496062995E-3</v>
      </c>
      <c r="G41" s="427">
        <f>VLOOKUP(A41,'2011'!D$19:E$420,2,FALSE)</f>
        <v>5.7690500552352994E-3</v>
      </c>
      <c r="H41" s="427">
        <f>VLOOKUP(A41,'2008'!I$19:J$420,2,FALSE)</f>
        <v>7.1949123410106567E-3</v>
      </c>
      <c r="I41" s="427">
        <f>VLOOKUP(A41,'2009'!G$19:H$420,2,FALSE)</f>
        <v>4.0925863804092584E-3</v>
      </c>
      <c r="J41" s="427">
        <f>VLOOKUP(A41,'2010'!I$19:J$420,2,FALSE)</f>
        <v>4.2979002624671915E-3</v>
      </c>
      <c r="K41" s="427">
        <f>VLOOKUP(A41,'2011'!I$19:J$420,2,FALSE)</f>
        <v>2.1688539931504743E-3</v>
      </c>
      <c r="L41" s="427">
        <f>VLOOKUP(A41,'2008'!N$19:O$421,2,FALSE)</f>
        <v>3.0732210381574426E-3</v>
      </c>
      <c r="M41" s="427">
        <f>VLOOKUP(A41,'2009'!L$19:M$420,2,FALSE)</f>
        <v>3.0660852063066086E-3</v>
      </c>
      <c r="N41" s="427">
        <f>VLOOKUP(A41,'2010'!N$19:O$420,2,FALSE)</f>
        <v>3.5301837270341209E-3</v>
      </c>
      <c r="O41" s="427">
        <f>VLOOKUP(A41,'2011'!N$19:O$420,2,FALSE)</f>
        <v>3.6001960620848251E-3</v>
      </c>
      <c r="P41" s="425" t="str">
        <f>IFERROR(VLOOKUP($A41,'2008'!$AN$8:$AZ$435,13,FALSE),"error")</f>
        <v>error</v>
      </c>
      <c r="Q41" s="425" t="str">
        <f>IFERROR(VLOOKUP($A41,'2009'!$AN$8:$BA$435,14,FALSE),"error")</f>
        <v>error</v>
      </c>
      <c r="R41" s="425" t="str">
        <f>IFERROR(VLOOKUP($A41,'2010'!$AN$8:$AZ$435,12,FALSE),"error")</f>
        <v>error</v>
      </c>
      <c r="S41" s="425" t="str">
        <f>IFERROR(VLOOKUP($A41,'2011'!$AN$8:$BA$435,14,FALSE),"error")</f>
        <v>error</v>
      </c>
    </row>
    <row r="42" spans="1:19" x14ac:dyDescent="0.25">
      <c r="A42" s="1" t="s">
        <v>37</v>
      </c>
      <c r="B42" s="3" t="s">
        <v>5</v>
      </c>
      <c r="D42" s="167">
        <f>VLOOKUP($A42,'2008'!$D$18:$E$396,2,FALSE)</f>
        <v>6.11961057023644E-4</v>
      </c>
      <c r="E42" s="427">
        <f>VLOOKUP(A42,'2009'!B$19:C$420,2,FALSE)</f>
        <v>4.4016506189821183E-4</v>
      </c>
      <c r="F42" s="427">
        <f>VLOOKUP(A42,'2010'!D$19:E$420,2,FALSE)</f>
        <v>4.7748976807639838E-4</v>
      </c>
      <c r="G42" s="427">
        <f>VLOOKUP(A42,'2011'!D$19:E$420,2,FALSE)</f>
        <v>2.5236382432607221E-4</v>
      </c>
      <c r="H42" s="427">
        <f>VLOOKUP(A42,'2008'!I$19:J$420,2,FALSE)</f>
        <v>5.8414464534075109E-4</v>
      </c>
      <c r="I42" s="427">
        <f>VLOOKUP(A42,'2009'!G$19:H$420,2,FALSE)</f>
        <v>3.8514442916093533E-4</v>
      </c>
      <c r="J42" s="427">
        <f>VLOOKUP(A42,'2010'!I$19:J$420,2,FALSE)</f>
        <v>3.6834924965893591E-4</v>
      </c>
      <c r="K42" s="427">
        <f>VLOOKUP(A42,'2011'!I$19:J$420,2,FALSE)</f>
        <v>2.3692454677420597E-4</v>
      </c>
      <c r="L42" s="427">
        <f>VLOOKUP(A42,'2008'!N$19:O$421,2,FALSE)</f>
        <v>2.7816411682892907E-5</v>
      </c>
      <c r="M42" s="427">
        <f>VLOOKUP(A42,'2009'!L$19:M$420,2,FALSE)</f>
        <v>4.1265474552957361E-5</v>
      </c>
      <c r="N42" s="427">
        <f>VLOOKUP(A42,'2010'!N$19:O$420,2,FALSE)</f>
        <v>1.0914051841746248E-4</v>
      </c>
      <c r="O42" s="427">
        <f>VLOOKUP(A42,'2011'!N$19:O$420,2,FALSE)</f>
        <v>1.5439277551866238E-5</v>
      </c>
      <c r="P42" s="425" t="str">
        <f>IFERROR(VLOOKUP($A42,'2008'!$AN$8:$AZ$435,13,FALSE),"error")</f>
        <v>error</v>
      </c>
      <c r="Q42" s="425" t="str">
        <f>IFERROR(VLOOKUP($A42,'2009'!$AN$8:$BA$435,14,FALSE),"error")</f>
        <v>error</v>
      </c>
      <c r="R42" s="425" t="str">
        <f>IFERROR(VLOOKUP($A42,'2010'!$AN$8:$AZ$435,12,FALSE),"error")</f>
        <v>error</v>
      </c>
      <c r="S42" s="425" t="str">
        <f>IFERROR(VLOOKUP($A42,'2011'!$AN$8:$BA$435,14,FALSE),"error")</f>
        <v>error</v>
      </c>
    </row>
    <row r="43" spans="1:19" x14ac:dyDescent="0.25">
      <c r="A43" s="1" t="s">
        <v>38</v>
      </c>
      <c r="B43" s="2" t="s">
        <v>1</v>
      </c>
      <c r="D43" s="167">
        <f>VLOOKUP($A43,'2008'!$D$18:$E$396,2,FALSE)</f>
        <v>5.8816793893129767E-3</v>
      </c>
      <c r="E43" s="427">
        <f>VLOOKUP(A43,'2009'!B$19:C$420,2,FALSE)</f>
        <v>5.4367469879518073E-3</v>
      </c>
      <c r="F43" s="427">
        <f>VLOOKUP(A43,'2010'!D$19:E$420,2,FALSE)</f>
        <v>5.4693877551020408E-3</v>
      </c>
      <c r="G43" s="427">
        <f>VLOOKUP(A43,'2011'!D$19:E$420,2,FALSE)</f>
        <v>4.5974216780947747E-3</v>
      </c>
      <c r="H43" s="427">
        <f>VLOOKUP(A43,'2008'!I$19:J$420,2,FALSE)</f>
        <v>1.6068702290076336E-3</v>
      </c>
      <c r="I43" s="427">
        <f>VLOOKUP(A43,'2009'!G$19:H$420,2,FALSE)</f>
        <v>1.1709337349397591E-3</v>
      </c>
      <c r="J43" s="427">
        <f>VLOOKUP(A43,'2010'!I$19:J$420,2,FALSE)</f>
        <v>1.6289424860853432E-3</v>
      </c>
      <c r="K43" s="427">
        <f>VLOOKUP(A43,'2011'!I$19:J$420,2,FALSE)</f>
        <v>9.6731515655412508E-4</v>
      </c>
      <c r="L43" s="427">
        <f>VLOOKUP(A43,'2008'!N$19:O$421,2,FALSE)</f>
        <v>4.2748091603053437E-3</v>
      </c>
      <c r="M43" s="427">
        <f>VLOOKUP(A43,'2009'!L$19:M$420,2,FALSE)</f>
        <v>4.2658132530120482E-3</v>
      </c>
      <c r="N43" s="427">
        <f>VLOOKUP(A43,'2010'!N$19:O$420,2,FALSE)</f>
        <v>3.8404452690166974E-3</v>
      </c>
      <c r="O43" s="427">
        <f>VLOOKUP(A43,'2011'!N$19:O$420,2,FALSE)</f>
        <v>3.6301065215406502E-3</v>
      </c>
      <c r="P43" s="425" t="str">
        <f>IFERROR(VLOOKUP($A43,'2008'!$AN$8:$AZ$435,13,FALSE),"error")</f>
        <v>error</v>
      </c>
      <c r="Q43" s="425" t="str">
        <f>IFERROR(VLOOKUP($A43,'2009'!$AN$8:$BA$435,14,FALSE),"error")</f>
        <v>error</v>
      </c>
      <c r="R43" s="425" t="str">
        <f>IFERROR(VLOOKUP($A43,'2010'!$AN$8:$AZ$435,12,FALSE),"error")</f>
        <v>error</v>
      </c>
      <c r="S43" s="425" t="str">
        <f>IFERROR(VLOOKUP($A43,'2011'!$AN$8:$BA$435,14,FALSE),"error")</f>
        <v>error</v>
      </c>
    </row>
    <row r="44" spans="1:19" x14ac:dyDescent="0.25">
      <c r="A44" s="164" t="s">
        <v>1802</v>
      </c>
      <c r="B44" s="2" t="s">
        <v>1</v>
      </c>
      <c r="D44" s="167">
        <f>VLOOKUP($A44,'2008'!$D$18:$E$396,2,FALSE)</f>
        <v>3.553519768563163E-3</v>
      </c>
      <c r="E44" s="427">
        <f>VLOOKUP(A44,'2009'!B$19:C$420,2,FALSE)</f>
        <v>2.7255369928400955E-3</v>
      </c>
      <c r="F44" s="427">
        <f>VLOOKUP(A44,'2010'!D$19:E$420,2,FALSE)</f>
        <v>3.3356973995271868E-3</v>
      </c>
      <c r="G44" s="427">
        <f>VLOOKUP(A44,'2011'!D$19:E$420,2,FALSE)</f>
        <v>1.993705682532077E-3</v>
      </c>
      <c r="H44" s="427">
        <f>VLOOKUP(A44,'2008'!I$19:J$420,2,FALSE)</f>
        <v>1.7261330761812921E-3</v>
      </c>
      <c r="I44" s="427">
        <f>VLOOKUP(A44,'2009'!G$19:H$420,2,FALSE)</f>
        <v>8.0429594272076377E-4</v>
      </c>
      <c r="J44" s="427">
        <f>VLOOKUP(A44,'2010'!I$19:J$420,2,FALSE)</f>
        <v>1.2104018912529552E-3</v>
      </c>
      <c r="K44" s="427">
        <f>VLOOKUP(A44,'2011'!I$19:J$420,2,FALSE)</f>
        <v>8.2403167896721473E-4</v>
      </c>
      <c r="L44" s="427">
        <f>VLOOKUP(A44,'2008'!N$19:O$421,2,FALSE)</f>
        <v>1.8273866923818709E-3</v>
      </c>
      <c r="M44" s="427">
        <f>VLOOKUP(A44,'2009'!L$19:M$420,2,FALSE)</f>
        <v>1.9212410501193318E-3</v>
      </c>
      <c r="N44" s="427">
        <f>VLOOKUP(A44,'2010'!N$19:O$420,2,FALSE)</f>
        <v>2.1252955082742319E-3</v>
      </c>
      <c r="O44" s="427">
        <f>VLOOKUP(A44,'2011'!N$19:O$420,2,FALSE)</f>
        <v>1.1696740035648625E-3</v>
      </c>
      <c r="P44" s="425" t="str">
        <f>IFERROR(VLOOKUP($A44,'2008'!$AN$8:$AZ$435,13,FALSE),"error")</f>
        <v>error</v>
      </c>
      <c r="Q44" s="425" t="str">
        <f>IFERROR(VLOOKUP($A44,'2009'!$AN$8:$BA$435,14,FALSE),"error")</f>
        <v>error</v>
      </c>
      <c r="R44" s="425" t="str">
        <f>IFERROR(VLOOKUP($A44,'2010'!$AN$8:$AZ$435,12,FALSE),"error")</f>
        <v>error</v>
      </c>
      <c r="S44" s="425" t="str">
        <f>IFERROR(VLOOKUP($A44,'2011'!$AN$8:$BA$435,14,FALSE),"error")</f>
        <v>error</v>
      </c>
    </row>
    <row r="45" spans="1:19" x14ac:dyDescent="0.25">
      <c r="A45" s="1" t="s">
        <v>39</v>
      </c>
      <c r="B45" s="3" t="s">
        <v>5</v>
      </c>
      <c r="D45" s="167">
        <f>VLOOKUP($A45,'2008'!$D$18:$E$396,2,FALSE)</f>
        <v>3.8087520259319285E-4</v>
      </c>
      <c r="E45" s="427">
        <f>VLOOKUP(A45,'2009'!B$19:C$420,2,FALSE)</f>
        <v>2.1001615508885299E-4</v>
      </c>
      <c r="F45" s="427">
        <f>VLOOKUP(A45,'2010'!D$19:E$420,2,FALSE)</f>
        <v>2.971887550200803E-4</v>
      </c>
      <c r="G45" s="427">
        <f>VLOOKUP(A45,'2011'!D$19:E$420,2,FALSE)</f>
        <v>2.5283593809165685E-4</v>
      </c>
      <c r="H45" s="427">
        <f>VLOOKUP(A45,'2008'!I$19:J$420,2,FALSE)</f>
        <v>3.2414910858995135E-4</v>
      </c>
      <c r="I45" s="427">
        <f>VLOOKUP(A45,'2009'!G$19:H$420,2,FALSE)</f>
        <v>2.0193861066235866E-4</v>
      </c>
      <c r="J45" s="427">
        <f>VLOOKUP(A45,'2010'!I$19:J$420,2,FALSE)</f>
        <v>2.0080321285140563E-4</v>
      </c>
      <c r="K45" s="427">
        <f>VLOOKUP(A45,'2011'!I$19:J$420,2,FALSE)</f>
        <v>2.0197565518245323E-4</v>
      </c>
      <c r="L45" s="427">
        <f>VLOOKUP(A45,'2008'!N$19:O$421,2,FALSE)</f>
        <v>4.8622366288492704E-5</v>
      </c>
      <c r="M45" s="427">
        <f>VLOOKUP(A45,'2009'!L$19:M$420,2,FALSE)</f>
        <v>8.0775444264943455E-6</v>
      </c>
      <c r="N45" s="427">
        <f>VLOOKUP(A45,'2010'!N$19:O$420,2,FALSE)</f>
        <v>9.6385542168674694E-5</v>
      </c>
      <c r="O45" s="427">
        <f>VLOOKUP(A45,'2011'!N$19:O$420,2,FALSE)</f>
        <v>5.0860282909203569E-5</v>
      </c>
      <c r="P45" s="425" t="str">
        <f>IFERROR(VLOOKUP($A45,'2008'!$AN$8:$AZ$435,13,FALSE),"error")</f>
        <v>error</v>
      </c>
      <c r="Q45" s="425" t="str">
        <f>IFERROR(VLOOKUP($A45,'2009'!$AN$8:$BA$435,14,FALSE),"error")</f>
        <v>error</v>
      </c>
      <c r="R45" s="425" t="str">
        <f>IFERROR(VLOOKUP($A45,'2010'!$AN$8:$AZ$435,12,FALSE),"error")</f>
        <v>error</v>
      </c>
      <c r="S45" s="425" t="str">
        <f>IFERROR(VLOOKUP($A45,'2011'!$AN$8:$BA$435,14,FALSE),"error")</f>
        <v>error</v>
      </c>
    </row>
    <row r="46" spans="1:19" x14ac:dyDescent="0.25">
      <c r="A46" s="1" t="s">
        <v>40</v>
      </c>
      <c r="B46" s="2" t="s">
        <v>14</v>
      </c>
      <c r="D46" s="167">
        <f>VLOOKUP($A46,'2008'!$D$18:$E$396,2,FALSE)</f>
        <v>1.2688524590163935E-3</v>
      </c>
      <c r="E46" s="427">
        <f>VLOOKUP(A46,'2009'!B$19:C$420,2,FALSE)</f>
        <v>1.1078527207559466E-3</v>
      </c>
      <c r="F46" s="427">
        <f>VLOOKUP(A46,'2010'!D$19:E$420,2,FALSE)</f>
        <v>1.1730395333765392E-3</v>
      </c>
      <c r="G46" s="427">
        <f>VLOOKUP(A46,'2011'!D$19:E$420,2,FALSE)</f>
        <v>1.1360041104618178E-3</v>
      </c>
      <c r="H46" s="427">
        <f>VLOOKUP(A46,'2008'!I$19:J$420,2,FALSE)</f>
        <v>5.6721311475409837E-4</v>
      </c>
      <c r="I46" s="427">
        <f>VLOOKUP(A46,'2009'!G$19:H$420,2,FALSE)</f>
        <v>4.2684913652655588E-4</v>
      </c>
      <c r="J46" s="427">
        <f>VLOOKUP(A46,'2010'!I$19:J$420,2,FALSE)</f>
        <v>5.2171095268956579E-4</v>
      </c>
      <c r="K46" s="427">
        <f>VLOOKUP(A46,'2011'!I$19:J$420,2,FALSE)</f>
        <v>3.2063553223126416E-4</v>
      </c>
      <c r="L46" s="427">
        <f>VLOOKUP(A46,'2008'!N$19:O$421,2,FALSE)</f>
        <v>7.016393442622951E-4</v>
      </c>
      <c r="M46" s="427">
        <f>VLOOKUP(A46,'2009'!L$19:M$420,2,FALSE)</f>
        <v>6.8100358422939068E-4</v>
      </c>
      <c r="N46" s="427">
        <f>VLOOKUP(A46,'2010'!N$19:O$420,2,FALSE)</f>
        <v>6.513285806869734E-4</v>
      </c>
      <c r="O46" s="427">
        <f>VLOOKUP(A46,'2011'!N$19:O$420,2,FALSE)</f>
        <v>8.1536857823055362E-4</v>
      </c>
      <c r="P46" s="425" t="str">
        <f>IFERROR(VLOOKUP($A46,'2008'!$AN$8:$AZ$435,13,FALSE),"error")</f>
        <v>error</v>
      </c>
      <c r="Q46" s="425" t="str">
        <f>IFERROR(VLOOKUP($A46,'2009'!$AN$8:$BA$435,14,FALSE),"error")</f>
        <v>error</v>
      </c>
      <c r="R46" s="425" t="str">
        <f>IFERROR(VLOOKUP($A46,'2010'!$AN$8:$AZ$435,12,FALSE),"error")</f>
        <v>error</v>
      </c>
      <c r="S46" s="425" t="str">
        <f>IFERROR(VLOOKUP($A46,'2011'!$AN$8:$BA$435,14,FALSE),"error")</f>
        <v>error</v>
      </c>
    </row>
    <row r="47" spans="1:19" x14ac:dyDescent="0.25">
      <c r="A47" s="1" t="s">
        <v>41</v>
      </c>
      <c r="B47" s="3" t="s">
        <v>5</v>
      </c>
      <c r="D47" s="167">
        <f>VLOOKUP($A47,'2008'!$D$18:$E$396,2,FALSE)</f>
        <v>2.6852846401718581E-4</v>
      </c>
      <c r="E47" s="427">
        <f>VLOOKUP(A47,'2009'!B$19:C$420,2,FALSE)</f>
        <v>2.7837259100642396E-4</v>
      </c>
      <c r="F47" s="427">
        <f>VLOOKUP(A47,'2010'!D$19:E$420,2,FALSE)</f>
        <v>2.0320855614973263E-4</v>
      </c>
      <c r="G47" s="427">
        <f>VLOOKUP(A47,'2011'!D$19:E$420,2,FALSE)</f>
        <v>1.9101254001708336E-4</v>
      </c>
      <c r="H47" s="427">
        <f>VLOOKUP(A47,'2008'!I$19:J$420,2,FALSE)</f>
        <v>1.5037593984962405E-4</v>
      </c>
      <c r="I47" s="427">
        <f>VLOOKUP(A47,'2009'!G$19:H$420,2,FALSE)</f>
        <v>1.7130620985010707E-4</v>
      </c>
      <c r="J47" s="427">
        <f>VLOOKUP(A47,'2010'!I$19:J$420,2,FALSE)</f>
        <v>1.2834224598930481E-4</v>
      </c>
      <c r="K47" s="427">
        <f>VLOOKUP(A47,'2011'!I$19:J$420,2,FALSE)</f>
        <v>1.2045635212231218E-4</v>
      </c>
      <c r="L47" s="427">
        <f>VLOOKUP(A47,'2008'!N$19:O$421,2,FALSE)</f>
        <v>1.1815252416756176E-4</v>
      </c>
      <c r="M47" s="427">
        <f>VLOOKUP(A47,'2009'!L$19:M$420,2,FALSE)</f>
        <v>1.0706638115631691E-4</v>
      </c>
      <c r="N47" s="427">
        <f>VLOOKUP(A47,'2010'!N$19:O$420,2,FALSE)</f>
        <v>7.4866310160427802E-5</v>
      </c>
      <c r="O47" s="427">
        <f>VLOOKUP(A47,'2011'!N$19:O$420,2,FALSE)</f>
        <v>7.0556187894771174E-5</v>
      </c>
      <c r="P47" s="425" t="str">
        <f>IFERROR(VLOOKUP($A47,'2008'!$AN$8:$AZ$435,13,FALSE),"error")</f>
        <v>error</v>
      </c>
      <c r="Q47" s="425" t="str">
        <f>IFERROR(VLOOKUP($A47,'2009'!$AN$8:$BA$435,14,FALSE),"error")</f>
        <v>error</v>
      </c>
      <c r="R47" s="425" t="str">
        <f>IFERROR(VLOOKUP($A47,'2010'!$AN$8:$AZ$435,12,FALSE),"error")</f>
        <v>error</v>
      </c>
      <c r="S47" s="425" t="str">
        <f>IFERROR(VLOOKUP($A47,'2011'!$AN$8:$BA$435,14,FALSE),"error")</f>
        <v>error</v>
      </c>
    </row>
    <row r="48" spans="1:19" x14ac:dyDescent="0.25">
      <c r="A48" s="1" t="s">
        <v>42</v>
      </c>
      <c r="B48" s="2" t="s">
        <v>14</v>
      </c>
      <c r="D48" s="167">
        <f>VLOOKUP($A48,'2008'!$D$18:$E$396,2,FALSE)</f>
        <v>6.877729257641921E-4</v>
      </c>
      <c r="E48" s="427">
        <f>VLOOKUP(A48,'2009'!B$19:C$420,2,FALSE)</f>
        <v>3.8961038961038961E-4</v>
      </c>
      <c r="F48" s="427">
        <f>VLOOKUP(A48,'2010'!D$19:E$420,2,FALSE)</f>
        <v>5.9076262083780878E-4</v>
      </c>
      <c r="G48" s="427">
        <f>VLOOKUP(A48,'2011'!D$19:E$420,2,FALSE)</f>
        <v>5.2285878631679614E-4</v>
      </c>
      <c r="H48" s="427">
        <f>VLOOKUP(A48,'2008'!I$19:J$420,2,FALSE)</f>
        <v>6.4410480349344978E-4</v>
      </c>
      <c r="I48" s="427">
        <f>VLOOKUP(A48,'2009'!G$19:H$420,2,FALSE)</f>
        <v>3.8961038961038961E-4</v>
      </c>
      <c r="J48" s="427">
        <f>VLOOKUP(A48,'2010'!I$19:J$420,2,FALSE)</f>
        <v>5.9076262083780878E-4</v>
      </c>
      <c r="K48" s="427">
        <f>VLOOKUP(A48,'2011'!I$19:J$420,2,FALSE)</f>
        <v>4.748282587116251E-4</v>
      </c>
      <c r="L48" s="427">
        <f>VLOOKUP(A48,'2008'!N$19:O$421,2,FALSE)</f>
        <v>4.3668122270742355E-5</v>
      </c>
      <c r="M48" s="427">
        <f>VLOOKUP(A48,'2009'!L$19:M$420,2,FALSE)</f>
        <v>0</v>
      </c>
      <c r="N48" s="427">
        <f>VLOOKUP(A48,'2010'!N$19:O$420,2,FALSE)</f>
        <v>0</v>
      </c>
      <c r="O48" s="427">
        <f>VLOOKUP(A48,'2011'!N$19:O$420,2,FALSE)</f>
        <v>4.8030527605171025E-5</v>
      </c>
      <c r="P48" s="425" t="str">
        <f>IFERROR(VLOOKUP($A48,'2008'!$AN$8:$AZ$435,13,FALSE),"error")</f>
        <v>error</v>
      </c>
      <c r="Q48" s="425" t="str">
        <f>IFERROR(VLOOKUP($A48,'2009'!$AN$8:$BA$435,14,FALSE),"error")</f>
        <v>error</v>
      </c>
      <c r="R48" s="425" t="str">
        <f>IFERROR(VLOOKUP($A48,'2010'!$AN$8:$AZ$435,12,FALSE),"error")</f>
        <v>error</v>
      </c>
      <c r="S48" s="425" t="str">
        <f>IFERROR(VLOOKUP($A48,'2011'!$AN$8:$BA$435,14,FALSE),"error")</f>
        <v>error</v>
      </c>
    </row>
    <row r="49" spans="1:19" x14ac:dyDescent="0.25">
      <c r="A49" s="1" t="s">
        <v>43</v>
      </c>
      <c r="B49" s="2" t="s">
        <v>1</v>
      </c>
      <c r="D49" s="167">
        <f>VLOOKUP($A49,'2008'!$D$18:$E$396,2,FALSE)</f>
        <v>1.4535418583256669E-3</v>
      </c>
      <c r="E49" s="427">
        <f>VLOOKUP(A49,'2009'!B$19:C$420,2,FALSE)</f>
        <v>9.3406593406593407E-4</v>
      </c>
      <c r="F49" s="427">
        <f>VLOOKUP(A49,'2010'!D$19:E$420,2,FALSE)</f>
        <v>1.3723696248856359E-3</v>
      </c>
      <c r="G49" s="427">
        <f>VLOOKUP(A49,'2011'!D$19:E$420,2,FALSE)</f>
        <v>1.5883261801783175E-3</v>
      </c>
      <c r="H49" s="427">
        <f>VLOOKUP(A49,'2008'!I$19:J$420,2,FALSE)</f>
        <v>7.0837166513339472E-4</v>
      </c>
      <c r="I49" s="427">
        <f>VLOOKUP(A49,'2009'!G$19:H$420,2,FALSE)</f>
        <v>3.2051282051282051E-4</v>
      </c>
      <c r="J49" s="427">
        <f>VLOOKUP(A49,'2010'!I$19:J$420,2,FALSE)</f>
        <v>4.5745654162854531E-4</v>
      </c>
      <c r="K49" s="427">
        <f>VLOOKUP(A49,'2011'!I$19:J$420,2,FALSE)</f>
        <v>3.6705085099184308E-4</v>
      </c>
      <c r="L49" s="427">
        <f>VLOOKUP(A49,'2008'!N$19:O$421,2,FALSE)</f>
        <v>7.4517019319227226E-4</v>
      </c>
      <c r="M49" s="427">
        <f>VLOOKUP(A49,'2009'!L$19:M$420,2,FALSE)</f>
        <v>6.1355311355311361E-4</v>
      </c>
      <c r="N49" s="427">
        <f>VLOOKUP(A49,'2010'!N$19:O$420,2,FALSE)</f>
        <v>9.1491308325709062E-4</v>
      </c>
      <c r="O49" s="427">
        <f>VLOOKUP(A49,'2011'!N$19:O$420,2,FALSE)</f>
        <v>1.2212753291864745E-3</v>
      </c>
      <c r="P49" s="425" t="str">
        <f>IFERROR(VLOOKUP($A49,'2008'!$AN$8:$AZ$435,13,FALSE),"error")</f>
        <v>error</v>
      </c>
      <c r="Q49" s="425" t="str">
        <f>IFERROR(VLOOKUP($A49,'2009'!$AN$8:$BA$435,14,FALSE),"error")</f>
        <v>error</v>
      </c>
      <c r="R49" s="425" t="str">
        <f>IFERROR(VLOOKUP($A49,'2010'!$AN$8:$AZ$435,12,FALSE),"error")</f>
        <v>error</v>
      </c>
      <c r="S49" s="425" t="str">
        <f>IFERROR(VLOOKUP($A49,'2011'!$AN$8:$BA$435,14,FALSE),"error")</f>
        <v>error</v>
      </c>
    </row>
    <row r="50" spans="1:19" x14ac:dyDescent="0.25">
      <c r="A50" s="1" t="s">
        <v>44</v>
      </c>
      <c r="B50" s="2" t="s">
        <v>8</v>
      </c>
      <c r="D50" s="167">
        <f>VLOOKUP($A50,'2008'!$D$18:$E$396,2,FALSE)</f>
        <v>3.0927835051546389E-4</v>
      </c>
      <c r="E50" s="427">
        <f>VLOOKUP(A50,'2009'!B$19:C$420,2,FALSE)</f>
        <v>2.0689655172413793E-4</v>
      </c>
      <c r="F50" s="427">
        <f>VLOOKUP(A50,'2010'!D$19:E$420,2,FALSE)</f>
        <v>1.8411967779056386E-4</v>
      </c>
      <c r="G50" s="427">
        <f>VLOOKUP(A50,'2011'!D$19:E$420,2,FALSE)</f>
        <v>2.0718320402466801E-4</v>
      </c>
      <c r="H50" s="427">
        <f>VLOOKUP(A50,'2008'!I$19:J$420,2,FALSE)</f>
        <v>2.7491408934707902E-4</v>
      </c>
      <c r="I50" s="427">
        <f>VLOOKUP(A50,'2009'!G$19:H$420,2,FALSE)</f>
        <v>1.4942528735632183E-4</v>
      </c>
      <c r="J50" s="427">
        <f>VLOOKUP(A50,'2010'!I$19:J$420,2,FALSE)</f>
        <v>1.4959723820483315E-4</v>
      </c>
      <c r="K50" s="427">
        <f>VLOOKUP(A50,'2011'!I$19:J$420,2,FALSE)</f>
        <v>1.722584934245844E-4</v>
      </c>
      <c r="L50" s="427">
        <f>VLOOKUP(A50,'2008'!N$19:O$421,2,FALSE)</f>
        <v>3.4364261168384877E-5</v>
      </c>
      <c r="M50" s="427">
        <f>VLOOKUP(A50,'2009'!L$19:M$420,2,FALSE)</f>
        <v>6.8965517241379313E-5</v>
      </c>
      <c r="N50" s="427">
        <f>VLOOKUP(A50,'2010'!N$19:O$420,2,FALSE)</f>
        <v>3.4522439585730723E-5</v>
      </c>
      <c r="O50" s="427">
        <f>VLOOKUP(A50,'2011'!N$19:O$420,2,FALSE)</f>
        <v>3.4924710600083631E-5</v>
      </c>
      <c r="P50" s="425" t="str">
        <f>IFERROR(VLOOKUP($A50,'2008'!$AN$8:$AZ$435,13,FALSE),"error")</f>
        <v>error</v>
      </c>
      <c r="Q50" s="425" t="str">
        <f>IFERROR(VLOOKUP($A50,'2009'!$AN$8:$BA$435,14,FALSE),"error")</f>
        <v>error</v>
      </c>
      <c r="R50" s="425" t="str">
        <f>IFERROR(VLOOKUP($A50,'2010'!$AN$8:$AZ$435,12,FALSE),"error")</f>
        <v>error</v>
      </c>
      <c r="S50" s="425" t="str">
        <f>IFERROR(VLOOKUP($A50,'2011'!$AN$8:$BA$435,14,FALSE),"error")</f>
        <v>error</v>
      </c>
    </row>
    <row r="51" spans="1:19" x14ac:dyDescent="0.25">
      <c r="A51" s="1" t="s">
        <v>45</v>
      </c>
      <c r="B51" s="2" t="s">
        <v>14</v>
      </c>
      <c r="D51" s="167">
        <f>VLOOKUP($A51,'2008'!$D$18:$E$396,2,FALSE)</f>
        <v>8.2513661202185797E-4</v>
      </c>
      <c r="E51" s="427">
        <f>VLOOKUP(A51,'2009'!B$19:C$420,2,FALSE)</f>
        <v>4.4045676998368677E-4</v>
      </c>
      <c r="F51" s="427">
        <f>VLOOKUP(A51,'2010'!D$19:E$420,2,FALSE)</f>
        <v>6.9805194805194802E-4</v>
      </c>
      <c r="G51" s="427">
        <f>VLOOKUP(A51,'2011'!D$19:E$420,2,FALSE)</f>
        <v>2.5379620779660835E-4</v>
      </c>
      <c r="H51" s="427">
        <f>VLOOKUP(A51,'2008'!I$19:J$420,2,FALSE)</f>
        <v>5.3005464480874315E-4</v>
      </c>
      <c r="I51" s="427">
        <f>VLOOKUP(A51,'2009'!G$19:H$420,2,FALSE)</f>
        <v>2.0663404023926046E-4</v>
      </c>
      <c r="J51" s="427">
        <f>VLOOKUP(A51,'2010'!I$19:J$420,2,FALSE)</f>
        <v>3.4632034632034632E-4</v>
      </c>
      <c r="K51" s="427">
        <f>VLOOKUP(A51,'2011'!I$19:J$420,2,FALSE)</f>
        <v>2.2114856215522911E-4</v>
      </c>
      <c r="L51" s="427">
        <f>VLOOKUP(A51,'2008'!N$19:O$421,2,FALSE)</f>
        <v>2.9508196721311476E-4</v>
      </c>
      <c r="M51" s="427">
        <f>VLOOKUP(A51,'2009'!L$19:M$420,2,FALSE)</f>
        <v>2.2838499184339316E-4</v>
      </c>
      <c r="N51" s="427">
        <f>VLOOKUP(A51,'2010'!N$19:O$420,2,FALSE)</f>
        <v>3.5714285714285714E-4</v>
      </c>
      <c r="O51" s="427">
        <f>VLOOKUP(A51,'2011'!N$19:O$420,2,FALSE)</f>
        <v>3.2647645641379208E-5</v>
      </c>
      <c r="P51" s="425" t="str">
        <f>IFERROR(VLOOKUP($A51,'2008'!$AN$8:$AZ$435,13,FALSE),"error")</f>
        <v>error</v>
      </c>
      <c r="Q51" s="425" t="str">
        <f>IFERROR(VLOOKUP($A51,'2009'!$AN$8:$BA$435,14,FALSE),"error")</f>
        <v>error</v>
      </c>
      <c r="R51" s="425" t="str">
        <f>IFERROR(VLOOKUP($A51,'2010'!$AN$8:$AZ$435,12,FALSE),"error")</f>
        <v>error</v>
      </c>
      <c r="S51" s="425" t="str">
        <f>IFERROR(VLOOKUP($A51,'2011'!$AN$8:$BA$435,14,FALSE),"error")</f>
        <v>error</v>
      </c>
    </row>
    <row r="52" spans="1:19" x14ac:dyDescent="0.25">
      <c r="A52" s="1" t="s">
        <v>46</v>
      </c>
      <c r="B52" s="3" t="s">
        <v>5</v>
      </c>
      <c r="D52" s="167">
        <f>VLOOKUP($A52,'2008'!$D$18:$E$396,2,FALSE)</f>
        <v>6.2189054726368158E-4</v>
      </c>
      <c r="E52" s="427">
        <f>VLOOKUP(A52,'2009'!B$19:C$420,2,FALSE)</f>
        <v>3.661553686293914E-4</v>
      </c>
      <c r="F52" s="427">
        <f>VLOOKUP(A52,'2010'!D$19:E$420,2,FALSE)</f>
        <v>5.3201970443349754E-4</v>
      </c>
      <c r="G52" s="427">
        <f>VLOOKUP(A52,'2011'!D$19:E$420,2,FALSE)</f>
        <v>6.9788918773880002E-4</v>
      </c>
      <c r="H52" s="427">
        <f>VLOOKUP(A52,'2008'!I$19:J$420,2,FALSE)</f>
        <v>4.2786069651741293E-4</v>
      </c>
      <c r="I52" s="427">
        <f>VLOOKUP(A52,'2009'!G$19:H$420,2,FALSE)</f>
        <v>1.4349332013854527E-4</v>
      </c>
      <c r="J52" s="427">
        <f>VLOOKUP(A52,'2010'!I$19:J$420,2,FALSE)</f>
        <v>3.349753694581281E-4</v>
      </c>
      <c r="K52" s="427">
        <f>VLOOKUP(A52,'2011'!I$19:J$420,2,FALSE)</f>
        <v>5.4594379025787055E-4</v>
      </c>
      <c r="L52" s="427">
        <f>VLOOKUP(A52,'2008'!N$19:O$421,2,FALSE)</f>
        <v>1.9402985074626865E-4</v>
      </c>
      <c r="M52" s="427">
        <f>VLOOKUP(A52,'2009'!L$19:M$420,2,FALSE)</f>
        <v>2.2266204849084612E-4</v>
      </c>
      <c r="N52" s="427">
        <f>VLOOKUP(A52,'2010'!N$19:O$420,2,FALSE)</f>
        <v>1.9704433497536947E-4</v>
      </c>
      <c r="O52" s="427">
        <f>VLOOKUP(A52,'2011'!N$19:O$420,2,FALSE)</f>
        <v>1.5194539748092958E-4</v>
      </c>
      <c r="P52" s="425" t="str">
        <f>IFERROR(VLOOKUP($A52,'2008'!$AN$8:$AZ$435,13,FALSE),"error")</f>
        <v>error</v>
      </c>
      <c r="Q52" s="425" t="str">
        <f>IFERROR(VLOOKUP($A52,'2009'!$AN$8:$BA$435,14,FALSE),"error")</f>
        <v>error</v>
      </c>
      <c r="R52" s="425" t="str">
        <f>IFERROR(VLOOKUP($A52,'2010'!$AN$8:$AZ$435,12,FALSE),"error")</f>
        <v>error</v>
      </c>
      <c r="S52" s="425" t="str">
        <f>IFERROR(VLOOKUP($A52,'2011'!$AN$8:$BA$435,14,FALSE),"error")</f>
        <v>error</v>
      </c>
    </row>
    <row r="53" spans="1:19" x14ac:dyDescent="0.25">
      <c r="A53" s="1" t="s">
        <v>47</v>
      </c>
      <c r="B53" s="2" t="s">
        <v>8</v>
      </c>
      <c r="D53" s="167">
        <f>VLOOKUP($A53,'2008'!$D$18:$E$396,2,FALSE)</f>
        <v>1.5060240963855422E-2</v>
      </c>
      <c r="E53" s="427">
        <f>VLOOKUP(A53,'2009'!B$19:C$420,2,FALSE)</f>
        <v>1.3710368466152529E-2</v>
      </c>
      <c r="F53" s="427">
        <f>VLOOKUP(A53,'2010'!D$19:E$420,2,FALSE)</f>
        <v>1.548252911813644E-2</v>
      </c>
      <c r="G53" s="427">
        <f>VLOOKUP(A53,'2011'!D$19:E$420,2,FALSE)</f>
        <v>1.2884139795951745E-2</v>
      </c>
      <c r="H53" s="427">
        <f>VLOOKUP(A53,'2008'!I$19:J$420,2,FALSE)</f>
        <v>3.7521514629948365E-3</v>
      </c>
      <c r="I53" s="427">
        <f>VLOOKUP(A53,'2009'!G$19:H$420,2,FALSE)</f>
        <v>2.5878320479862898E-3</v>
      </c>
      <c r="J53" s="427">
        <f>VLOOKUP(A53,'2010'!I$19:J$420,2,FALSE)</f>
        <v>3.2529118136439268E-3</v>
      </c>
      <c r="K53" s="427">
        <f>VLOOKUP(A53,'2011'!I$19:J$420,2,FALSE)</f>
        <v>2.0367016500088429E-3</v>
      </c>
      <c r="L53" s="427">
        <f>VLOOKUP(A53,'2008'!N$19:O$421,2,FALSE)</f>
        <v>1.1308089500860586E-2</v>
      </c>
      <c r="M53" s="427">
        <f>VLOOKUP(A53,'2009'!L$19:M$420,2,FALSE)</f>
        <v>1.1122536418166238E-2</v>
      </c>
      <c r="N53" s="427">
        <f>VLOOKUP(A53,'2010'!N$19:O$420,2,FALSE)</f>
        <v>1.2229617304492513E-2</v>
      </c>
      <c r="O53" s="427">
        <f>VLOOKUP(A53,'2011'!N$19:O$420,2,FALSE)</f>
        <v>1.0847438145942903E-2</v>
      </c>
      <c r="P53" s="425" t="str">
        <f>IFERROR(VLOOKUP($A53,'2008'!$AN$8:$AZ$435,13,FALSE),"error")</f>
        <v>error</v>
      </c>
      <c r="Q53" s="425" t="str">
        <f>IFERROR(VLOOKUP($A53,'2009'!$AN$8:$BA$435,14,FALSE),"error")</f>
        <v>error</v>
      </c>
      <c r="R53" s="425" t="str">
        <f>IFERROR(VLOOKUP($A53,'2010'!$AN$8:$AZ$435,12,FALSE),"error")</f>
        <v>error</v>
      </c>
      <c r="S53" s="425" t="str">
        <f>IFERROR(VLOOKUP($A53,'2011'!$AN$8:$BA$435,14,FALSE),"error")</f>
        <v>error</v>
      </c>
    </row>
    <row r="54" spans="1:19" x14ac:dyDescent="0.25">
      <c r="A54" s="1" t="s">
        <v>48</v>
      </c>
      <c r="B54" s="2" t="s">
        <v>14</v>
      </c>
      <c r="D54" s="167">
        <f>VLOOKUP($A54,'2008'!$D$18:$E$396,2,FALSE)</f>
        <v>1.0099857346647647E-2</v>
      </c>
      <c r="E54" s="427">
        <f>VLOOKUP(A54,'2009'!B$19:C$420,2,FALSE)</f>
        <v>1.0267731329262564E-2</v>
      </c>
      <c r="F54" s="427">
        <f>VLOOKUP(A54,'2010'!D$19:E$420,2,FALSE)</f>
        <v>1.2268281322775966E-2</v>
      </c>
      <c r="G54" s="427">
        <f>VLOOKUP(A54,'2011'!D$19:E$420,2,FALSE)</f>
        <v>7.5266436495012292E-3</v>
      </c>
      <c r="H54" s="427">
        <f>VLOOKUP(A54,'2008'!I$19:J$420,2,FALSE)</f>
        <v>3.3428435568235854E-3</v>
      </c>
      <c r="I54" s="427">
        <f>VLOOKUP(A54,'2009'!G$19:H$420,2,FALSE)</f>
        <v>2.8182245185533112E-3</v>
      </c>
      <c r="J54" s="427">
        <f>VLOOKUP(A54,'2010'!I$19:J$420,2,FALSE)</f>
        <v>3.3954354913833256E-3</v>
      </c>
      <c r="K54" s="427">
        <f>VLOOKUP(A54,'2011'!I$19:J$420,2,FALSE)</f>
        <v>1.6165743816682128E-3</v>
      </c>
      <c r="L54" s="427">
        <f>VLOOKUP(A54,'2008'!N$19:O$421,2,FALSE)</f>
        <v>6.7570137898240613E-3</v>
      </c>
      <c r="M54" s="427">
        <f>VLOOKUP(A54,'2009'!L$19:M$420,2,FALSE)</f>
        <v>7.449506810709253E-3</v>
      </c>
      <c r="N54" s="427">
        <f>VLOOKUP(A54,'2010'!N$19:O$420,2,FALSE)</f>
        <v>8.87750349324639E-3</v>
      </c>
      <c r="O54" s="427">
        <f>VLOOKUP(A54,'2011'!N$19:O$420,2,FALSE)</f>
        <v>5.9100692678330166E-3</v>
      </c>
      <c r="P54" s="425" t="str">
        <f>IFERROR(VLOOKUP($A54,'2008'!$AN$8:$AZ$435,13,FALSE),"error")</f>
        <v>error</v>
      </c>
      <c r="Q54" s="425" t="str">
        <f>IFERROR(VLOOKUP($A54,'2009'!$AN$8:$BA$435,14,FALSE),"error")</f>
        <v>error</v>
      </c>
      <c r="R54" s="425" t="str">
        <f>IFERROR(VLOOKUP($A54,'2010'!$AN$8:$AZ$435,12,FALSE),"error")</f>
        <v>error</v>
      </c>
      <c r="S54" s="425" t="str">
        <f>IFERROR(VLOOKUP($A54,'2011'!$AN$8:$BA$435,14,FALSE),"error")</f>
        <v>error</v>
      </c>
    </row>
    <row r="55" spans="1:19" x14ac:dyDescent="0.25">
      <c r="A55" s="1" t="s">
        <v>49</v>
      </c>
      <c r="B55" s="3" t="s">
        <v>5</v>
      </c>
      <c r="D55" s="167">
        <f>VLOOKUP($A55,'2008'!$D$18:$E$396,2,FALSE)</f>
        <v>3.4374999999999998E-4</v>
      </c>
      <c r="E55" s="427">
        <f>VLOOKUP(A55,'2009'!B$19:C$420,2,FALSE)</f>
        <v>1.0362694300518135E-4</v>
      </c>
      <c r="F55" s="427">
        <f>VLOOKUP(A55,'2010'!D$19:E$420,2,FALSE)</f>
        <v>1.238390092879257E-4</v>
      </c>
      <c r="G55" s="427">
        <f>VLOOKUP(A55,'2011'!D$19:E$420,2,FALSE)</f>
        <v>9.2560108947304E-5</v>
      </c>
      <c r="H55" s="427">
        <f>VLOOKUP(A55,'2008'!I$19:J$420,2,FALSE)</f>
        <v>1.25E-4</v>
      </c>
      <c r="I55" s="427">
        <f>VLOOKUP(A55,'2009'!G$19:H$420,2,FALSE)</f>
        <v>4.145077720207254E-5</v>
      </c>
      <c r="J55" s="427">
        <f>VLOOKUP(A55,'2010'!I$19:J$420,2,FALSE)</f>
        <v>4.1279669762641902E-5</v>
      </c>
      <c r="K55" s="427">
        <f>VLOOKUP(A55,'2011'!I$19:J$420,2,FALSE)</f>
        <v>6.2659298397170347E-5</v>
      </c>
      <c r="L55" s="427">
        <f>VLOOKUP(A55,'2008'!N$19:O$421,2,FALSE)</f>
        <v>2.1875E-4</v>
      </c>
      <c r="M55" s="427">
        <f>VLOOKUP(A55,'2009'!L$19:M$420,2,FALSE)</f>
        <v>6.2176165803108814E-5</v>
      </c>
      <c r="N55" s="427">
        <f>VLOOKUP(A55,'2010'!N$19:O$420,2,FALSE)</f>
        <v>8.2559339525283804E-5</v>
      </c>
      <c r="O55" s="427">
        <f>VLOOKUP(A55,'2011'!N$19:O$420,2,FALSE)</f>
        <v>2.9900810550133656E-5</v>
      </c>
      <c r="P55" s="425" t="str">
        <f>IFERROR(VLOOKUP($A55,'2008'!$AN$8:$AZ$435,13,FALSE),"error")</f>
        <v>error</v>
      </c>
      <c r="Q55" s="425" t="str">
        <f>IFERROR(VLOOKUP($A55,'2009'!$AN$8:$BA$435,14,FALSE),"error")</f>
        <v>error</v>
      </c>
      <c r="R55" s="425" t="str">
        <f>IFERROR(VLOOKUP($A55,'2010'!$AN$8:$AZ$435,12,FALSE),"error")</f>
        <v>error</v>
      </c>
      <c r="S55" s="425" t="str">
        <f>IFERROR(VLOOKUP($A55,'2011'!$AN$8:$BA$435,14,FALSE),"error")</f>
        <v>error</v>
      </c>
    </row>
    <row r="56" spans="1:19" x14ac:dyDescent="0.25">
      <c r="A56" s="1" t="s">
        <v>50</v>
      </c>
      <c r="B56" s="2" t="s">
        <v>8</v>
      </c>
      <c r="D56" s="167">
        <f>VLOOKUP($A56,'2008'!$D$18:$E$396,2,FALSE)</f>
        <v>5.5715263518138257E-3</v>
      </c>
      <c r="E56" s="427">
        <f>VLOOKUP(A56,'2009'!B$19:C$420,2,FALSE)</f>
        <v>4.1871584699453551E-3</v>
      </c>
      <c r="F56" s="427">
        <f>VLOOKUP(A56,'2010'!D$19:E$420,2,FALSE)</f>
        <v>3.9273705447209145E-3</v>
      </c>
      <c r="G56" s="427">
        <f>VLOOKUP(A56,'2011'!D$19:E$420,2,FALSE)</f>
        <v>2.9051077732752638E-3</v>
      </c>
      <c r="H56" s="427">
        <f>VLOOKUP(A56,'2008'!I$19:J$420,2,FALSE)</f>
        <v>1.4715947980835043E-3</v>
      </c>
      <c r="I56" s="427">
        <f>VLOOKUP(A56,'2009'!G$19:H$420,2,FALSE)</f>
        <v>7.3770491803278688E-4</v>
      </c>
      <c r="J56" s="427">
        <f>VLOOKUP(A56,'2010'!I$19:J$420,2,FALSE)</f>
        <v>6.7921990585070608E-4</v>
      </c>
      <c r="K56" s="427">
        <f>VLOOKUP(A56,'2011'!I$19:J$420,2,FALSE)</f>
        <v>5.344247930520506E-4</v>
      </c>
      <c r="L56" s="427">
        <f>VLOOKUP(A56,'2008'!N$19:O$421,2,FALSE)</f>
        <v>4.0999315537303214E-3</v>
      </c>
      <c r="M56" s="427">
        <f>VLOOKUP(A56,'2009'!L$19:M$420,2,FALSE)</f>
        <v>3.4494535519125685E-3</v>
      </c>
      <c r="N56" s="427">
        <f>VLOOKUP(A56,'2010'!N$19:O$420,2,FALSE)</f>
        <v>3.2481506388702085E-3</v>
      </c>
      <c r="O56" s="427">
        <f>VLOOKUP(A56,'2011'!N$19:O$420,2,FALSE)</f>
        <v>2.3706829802232132E-3</v>
      </c>
      <c r="P56" s="425" t="str">
        <f>IFERROR(VLOOKUP($A56,'2008'!$AN$8:$AZ$435,13,FALSE),"error")</f>
        <v>error</v>
      </c>
      <c r="Q56" s="425" t="str">
        <f>IFERROR(VLOOKUP($A56,'2009'!$AN$8:$BA$435,14,FALSE),"error")</f>
        <v>error</v>
      </c>
      <c r="R56" s="425" t="str">
        <f>IFERROR(VLOOKUP($A56,'2010'!$AN$8:$AZ$435,12,FALSE),"error")</f>
        <v>error</v>
      </c>
      <c r="S56" s="425" t="str">
        <f>IFERROR(VLOOKUP($A56,'2011'!$AN$8:$BA$435,14,FALSE),"error")</f>
        <v>error</v>
      </c>
    </row>
    <row r="57" spans="1:19" x14ac:dyDescent="0.25">
      <c r="A57" s="1" t="s">
        <v>51</v>
      </c>
      <c r="B57" s="3" t="s">
        <v>5</v>
      </c>
      <c r="D57" s="167">
        <f>VLOOKUP($A57,'2008'!$D$18:$E$396,2,FALSE)</f>
        <v>1.1847014925373135E-3</v>
      </c>
      <c r="E57" s="427">
        <f>VLOOKUP(A57,'2009'!B$19:C$420,2,FALSE)</f>
        <v>5.7009345794392522E-4</v>
      </c>
      <c r="F57" s="427">
        <f>VLOOKUP(A57,'2010'!D$19:E$420,2,FALSE)</f>
        <v>8.598130841121495E-4</v>
      </c>
      <c r="G57" s="427">
        <f>VLOOKUP(A57,'2011'!D$19:E$420,2,FALSE)</f>
        <v>5.941193726397906E-4</v>
      </c>
      <c r="H57" s="427">
        <f>VLOOKUP(A57,'2008'!I$19:J$420,2,FALSE)</f>
        <v>9.3283582089552237E-4</v>
      </c>
      <c r="I57" s="427">
        <f>VLOOKUP(A57,'2009'!G$19:H$420,2,FALSE)</f>
        <v>3.6448598130841122E-4</v>
      </c>
      <c r="J57" s="427">
        <f>VLOOKUP(A57,'2010'!I$19:J$420,2,FALSE)</f>
        <v>4.6728971962616824E-4</v>
      </c>
      <c r="K57" s="427">
        <f>VLOOKUP(A57,'2011'!I$19:J$420,2,FALSE)</f>
        <v>3.881260715119083E-4</v>
      </c>
      <c r="L57" s="427">
        <f>VLOOKUP(A57,'2008'!N$19:O$421,2,FALSE)</f>
        <v>2.4253731343283581E-4</v>
      </c>
      <c r="M57" s="427">
        <f>VLOOKUP(A57,'2009'!L$19:M$420,2,FALSE)</f>
        <v>2.0560747663551403E-4</v>
      </c>
      <c r="N57" s="427">
        <f>VLOOKUP(A57,'2010'!N$19:O$420,2,FALSE)</f>
        <v>3.9252336448598131E-4</v>
      </c>
      <c r="O57" s="427">
        <f>VLOOKUP(A57,'2011'!N$19:O$420,2,FALSE)</f>
        <v>2.0599330112788236E-4</v>
      </c>
      <c r="P57" s="425" t="str">
        <f>IFERROR(VLOOKUP($A57,'2008'!$AN$8:$AZ$435,13,FALSE),"error")</f>
        <v>error</v>
      </c>
      <c r="Q57" s="425" t="str">
        <f>IFERROR(VLOOKUP($A57,'2009'!$AN$8:$BA$435,14,FALSE),"error")</f>
        <v>error</v>
      </c>
      <c r="R57" s="425" t="str">
        <f>IFERROR(VLOOKUP($A57,'2010'!$AN$8:$AZ$435,12,FALSE),"error")</f>
        <v>error</v>
      </c>
      <c r="S57" s="425" t="str">
        <f>IFERROR(VLOOKUP($A57,'2011'!$AN$8:$BA$435,14,FALSE),"error")</f>
        <v>error</v>
      </c>
    </row>
    <row r="58" spans="1:19" x14ac:dyDescent="0.25">
      <c r="A58" s="1" t="s">
        <v>52</v>
      </c>
      <c r="B58" s="2" t="s">
        <v>1</v>
      </c>
      <c r="D58" s="167">
        <f>VLOOKUP($A58,'2008'!$D$18:$E$396,2,FALSE)</f>
        <v>1.4772727272727274E-4</v>
      </c>
      <c r="E58" s="427">
        <f>VLOOKUP(A58,'2009'!B$19:C$420,2,FALSE)</f>
        <v>6.8104426787741199E-5</v>
      </c>
      <c r="F58" s="427">
        <f>VLOOKUP(A58,'2010'!D$19:E$420,2,FALSE)</f>
        <v>1.5891032917139615E-4</v>
      </c>
      <c r="G58" s="427">
        <f>VLOOKUP(A58,'2011'!D$19:E$420,2,FALSE)</f>
        <v>4.2783022855614706E-5</v>
      </c>
      <c r="H58" s="427">
        <f>VLOOKUP(A58,'2008'!I$19:J$420,2,FALSE)</f>
        <v>1.0227272727272727E-4</v>
      </c>
      <c r="I58" s="427">
        <f>VLOOKUP(A58,'2009'!G$19:H$420,2,FALSE)</f>
        <v>5.6753688989784337E-5</v>
      </c>
      <c r="J58" s="427">
        <f>VLOOKUP(A58,'2010'!I$19:J$420,2,FALSE)</f>
        <v>1.2485811577752555E-4</v>
      </c>
      <c r="K58" s="427">
        <f>VLOOKUP(A58,'2011'!I$19:J$420,2,FALSE)</f>
        <v>4.2783022855614706E-5</v>
      </c>
      <c r="L58" s="427">
        <f>VLOOKUP(A58,'2008'!N$19:O$421,2,FALSE)</f>
        <v>4.5454545454545452E-5</v>
      </c>
      <c r="M58" s="427">
        <f>VLOOKUP(A58,'2009'!L$19:M$420,2,FALSE)</f>
        <v>1.1350737797956867E-5</v>
      </c>
      <c r="N58" s="427">
        <f>VLOOKUP(A58,'2010'!N$19:O$420,2,FALSE)</f>
        <v>4.5402951191827468E-5</v>
      </c>
      <c r="O58" s="427">
        <f>VLOOKUP(A58,'2011'!N$19:O$420,2,FALSE)</f>
        <v>0</v>
      </c>
      <c r="P58" s="425" t="str">
        <f>IFERROR(VLOOKUP($A58,'2008'!$AN$8:$AZ$435,13,FALSE),"error")</f>
        <v>error</v>
      </c>
      <c r="Q58" s="425" t="str">
        <f>IFERROR(VLOOKUP($A58,'2009'!$AN$8:$BA$435,14,FALSE),"error")</f>
        <v>error</v>
      </c>
      <c r="R58" s="425" t="str">
        <f>IFERROR(VLOOKUP($A58,'2010'!$AN$8:$AZ$435,12,FALSE),"error")</f>
        <v>error</v>
      </c>
      <c r="S58" s="425" t="str">
        <f>IFERROR(VLOOKUP($A58,'2011'!$AN$8:$BA$435,14,FALSE),"error")</f>
        <v>error</v>
      </c>
    </row>
    <row r="59" spans="1:19" x14ac:dyDescent="0.25">
      <c r="A59" t="s">
        <v>53</v>
      </c>
      <c r="B59" s="3" t="s">
        <v>11</v>
      </c>
      <c r="D59" s="167">
        <f>VLOOKUP($A59,'2008'!$D$18:$E$396,2,FALSE)</f>
        <v>4.6586345381526104E-4</v>
      </c>
      <c r="E59" s="427">
        <f>VLOOKUP(A59,'2009'!B$19:C$420,2,FALSE)</f>
        <v>3.1162604874151019E-4</v>
      </c>
      <c r="F59" s="427">
        <f>VLOOKUP(A59,'2010'!D$19:E$420,2,FALSE)</f>
        <v>2.8910891089108912E-4</v>
      </c>
      <c r="G59" s="427">
        <f>VLOOKUP(A59,'2011'!D$19:E$420,2,FALSE)</f>
        <v>3.4119093102604907E-4</v>
      </c>
      <c r="H59" s="427">
        <f>VLOOKUP(A59,'2008'!I$19:J$420,2,FALSE)</f>
        <v>3.0120481927710846E-4</v>
      </c>
      <c r="I59" s="427">
        <f>VLOOKUP(A59,'2009'!G$19:H$420,2,FALSE)</f>
        <v>1.4382740711146625E-4</v>
      </c>
      <c r="J59" s="427">
        <f>VLOOKUP(A59,'2010'!I$19:J$420,2,FALSE)</f>
        <v>1.6633663366336633E-4</v>
      </c>
      <c r="K59" s="427">
        <f>VLOOKUP(A59,'2011'!I$19:J$420,2,FALSE)</f>
        <v>1.2921287746760093E-4</v>
      </c>
      <c r="L59" s="427">
        <f>VLOOKUP(A59,'2008'!N$19:O$421,2,FALSE)</f>
        <v>1.6465863453815261E-4</v>
      </c>
      <c r="M59" s="427">
        <f>VLOOKUP(A59,'2009'!L$19:M$420,2,FALSE)</f>
        <v>1.6779864163004395E-4</v>
      </c>
      <c r="N59" s="427">
        <f>VLOOKUP(A59,'2010'!N$19:O$420,2,FALSE)</f>
        <v>1.2277227722772276E-4</v>
      </c>
      <c r="O59" s="427">
        <f>VLOOKUP(A59,'2011'!N$19:O$420,2,FALSE)</f>
        <v>2.1197805355844808E-4</v>
      </c>
      <c r="P59" s="425" t="str">
        <f>IFERROR(VLOOKUP($A59,'2008'!$AN$8:$AZ$435,13,FALSE),"error")</f>
        <v>error</v>
      </c>
      <c r="Q59" s="425" t="str">
        <f>IFERROR(VLOOKUP($A59,'2009'!$AN$8:$BA$435,14,FALSE),"error")</f>
        <v>error</v>
      </c>
      <c r="R59" s="425" t="str">
        <f>IFERROR(VLOOKUP($A59,'2010'!$AN$8:$AZ$435,12,FALSE),"error")</f>
        <v>error</v>
      </c>
      <c r="S59" s="425" t="str">
        <f>IFERROR(VLOOKUP($A59,'2011'!$AN$8:$BA$435,14,FALSE),"error")</f>
        <v>error</v>
      </c>
    </row>
    <row r="60" spans="1:19" x14ac:dyDescent="0.25">
      <c r="A60" s="1" t="s">
        <v>54</v>
      </c>
      <c r="B60" s="2" t="s">
        <v>8</v>
      </c>
      <c r="D60" s="167">
        <f>VLOOKUP($A60,'2008'!$D$18:$E$396,2,FALSE)</f>
        <v>2.2554517133956385E-3</v>
      </c>
      <c r="E60" s="427">
        <f>VLOOKUP(A60,'2009'!B$19:C$420,2,FALSE)</f>
        <v>1.8607516943930991E-3</v>
      </c>
      <c r="F60" s="427">
        <f>VLOOKUP(A60,'2010'!D$19:E$420,2,FALSE)</f>
        <v>1.6372489348752282E-3</v>
      </c>
      <c r="G60" s="427">
        <f>VLOOKUP(A60,'2011'!D$19:E$420,2,FALSE)</f>
        <v>1.3966937458494821E-3</v>
      </c>
      <c r="H60" s="427">
        <f>VLOOKUP(A60,'2008'!I$19:J$420,2,FALSE)</f>
        <v>5.5451713395638627E-4</v>
      </c>
      <c r="I60" s="427">
        <f>VLOOKUP(A60,'2009'!G$19:H$420,2,FALSE)</f>
        <v>2.8342575477510783E-4</v>
      </c>
      <c r="J60" s="427">
        <f>VLOOKUP(A60,'2010'!I$19:J$420,2,FALSE)</f>
        <v>3.2866707242848448E-4</v>
      </c>
      <c r="K60" s="427">
        <f>VLOOKUP(A60,'2011'!I$19:J$420,2,FALSE)</f>
        <v>3.145349551670694E-4</v>
      </c>
      <c r="L60" s="427">
        <f>VLOOKUP(A60,'2008'!N$19:O$421,2,FALSE)</f>
        <v>1.7009345794392523E-3</v>
      </c>
      <c r="M60" s="427">
        <f>VLOOKUP(A60,'2009'!L$19:M$420,2,FALSE)</f>
        <v>1.5773259396179914E-3</v>
      </c>
      <c r="N60" s="427">
        <f>VLOOKUP(A60,'2010'!N$19:O$420,2,FALSE)</f>
        <v>1.3085818624467439E-3</v>
      </c>
      <c r="O60" s="427">
        <f>VLOOKUP(A60,'2011'!N$19:O$420,2,FALSE)</f>
        <v>1.0821587906824127E-3</v>
      </c>
      <c r="P60" s="425" t="str">
        <f>IFERROR(VLOOKUP($A60,'2008'!$AN$8:$AZ$435,13,FALSE),"error")</f>
        <v>error</v>
      </c>
      <c r="Q60" s="425" t="str">
        <f>IFERROR(VLOOKUP($A60,'2009'!$AN$8:$BA$435,14,FALSE),"error")</f>
        <v>error</v>
      </c>
      <c r="R60" s="425" t="str">
        <f>IFERROR(VLOOKUP($A60,'2010'!$AN$8:$AZ$435,12,FALSE),"error")</f>
        <v>error</v>
      </c>
      <c r="S60" s="425" t="str">
        <f>IFERROR(VLOOKUP($A60,'2011'!$AN$8:$BA$435,14,FALSE),"error")</f>
        <v>error</v>
      </c>
    </row>
    <row r="61" spans="1:19" x14ac:dyDescent="0.25">
      <c r="A61" s="1" t="s">
        <v>55</v>
      </c>
      <c r="B61" s="2" t="s">
        <v>8</v>
      </c>
      <c r="D61" s="167">
        <f>VLOOKUP($A61,'2008'!$D$18:$E$396,2,FALSE)</f>
        <v>1.296969696969697E-3</v>
      </c>
      <c r="E61" s="427">
        <f>VLOOKUP(A61,'2009'!B$19:C$420,2,FALSE)</f>
        <v>7.8820697954271957E-4</v>
      </c>
      <c r="F61" s="427">
        <f>VLOOKUP(A61,'2010'!D$19:E$420,2,FALSE)</f>
        <v>9.9163679808841106E-4</v>
      </c>
      <c r="G61" s="427">
        <f>VLOOKUP(A61,'2011'!D$19:E$420,2,FALSE)</f>
        <v>7.1465310672419794E-4</v>
      </c>
      <c r="H61" s="427">
        <f>VLOOKUP(A61,'2008'!I$19:J$420,2,FALSE)</f>
        <v>5.6969696969696971E-4</v>
      </c>
      <c r="I61" s="427">
        <f>VLOOKUP(A61,'2009'!G$19:H$420,2,FALSE)</f>
        <v>3.1287605294825512E-4</v>
      </c>
      <c r="J61" s="427">
        <f>VLOOKUP(A61,'2010'!I$19:J$420,2,FALSE)</f>
        <v>4.5997610513739544E-4</v>
      </c>
      <c r="K61" s="427">
        <f>VLOOKUP(A61,'2011'!I$19:J$420,2,FALSE)</f>
        <v>2.8824620069481984E-4</v>
      </c>
      <c r="L61" s="427">
        <f>VLOOKUP(A61,'2008'!N$19:O$421,2,FALSE)</f>
        <v>7.3333333333333334E-4</v>
      </c>
      <c r="M61" s="427">
        <f>VLOOKUP(A61,'2009'!L$19:M$420,2,FALSE)</f>
        <v>4.6931407942238265E-4</v>
      </c>
      <c r="N61" s="427">
        <f>VLOOKUP(A61,'2010'!N$19:O$420,2,FALSE)</f>
        <v>5.3166069295101557E-4</v>
      </c>
      <c r="O61" s="427">
        <f>VLOOKUP(A61,'2011'!N$19:O$420,2,FALSE)</f>
        <v>4.2640690602937804E-4</v>
      </c>
      <c r="P61" s="425" t="str">
        <f>IFERROR(VLOOKUP($A61,'2008'!$AN$8:$AZ$435,13,FALSE),"error")</f>
        <v>error</v>
      </c>
      <c r="Q61" s="425" t="str">
        <f>IFERROR(VLOOKUP($A61,'2009'!$AN$8:$BA$435,14,FALSE),"error")</f>
        <v>error</v>
      </c>
      <c r="R61" s="425" t="str">
        <f>IFERROR(VLOOKUP($A61,'2010'!$AN$8:$AZ$435,12,FALSE),"error")</f>
        <v>error</v>
      </c>
      <c r="S61" s="425" t="str">
        <f>IFERROR(VLOOKUP($A61,'2011'!$AN$8:$BA$435,14,FALSE),"error")</f>
        <v>error</v>
      </c>
    </row>
    <row r="62" spans="1:19" x14ac:dyDescent="0.25">
      <c r="A62" s="1" t="s">
        <v>56</v>
      </c>
      <c r="B62" s="2" t="s">
        <v>8</v>
      </c>
      <c r="D62" s="167">
        <f>VLOOKUP($A62,'2008'!$D$18:$E$396,2,FALSE)</f>
        <v>3.0884955752212388E-3</v>
      </c>
      <c r="E62" s="427">
        <f>VLOOKUP(A62,'2009'!B$19:C$420,2,FALSE)</f>
        <v>2.131578947368421E-3</v>
      </c>
      <c r="F62" s="427">
        <f>VLOOKUP(A62,'2010'!D$19:E$420,2,FALSE)</f>
        <v>2.7154046997389034E-3</v>
      </c>
      <c r="G62" s="427">
        <f>VLOOKUP(A62,'2011'!D$19:E$420,2,FALSE)</f>
        <v>3.7924856450859334E-3</v>
      </c>
      <c r="H62" s="427">
        <f>VLOOKUP(A62,'2008'!I$19:J$420,2,FALSE)</f>
        <v>1.3097345132743363E-3</v>
      </c>
      <c r="I62" s="427">
        <f>VLOOKUP(A62,'2009'!G$19:H$420,2,FALSE)</f>
        <v>4.8245614035087722E-4</v>
      </c>
      <c r="J62" s="427">
        <f>VLOOKUP(A62,'2010'!I$19:J$420,2,FALSE)</f>
        <v>5.8311575282854662E-4</v>
      </c>
      <c r="K62" s="427">
        <f>VLOOKUP(A62,'2011'!I$19:J$420,2,FALSE)</f>
        <v>5.2953525571219613E-4</v>
      </c>
      <c r="L62" s="427">
        <f>VLOOKUP(A62,'2008'!N$19:O$421,2,FALSE)</f>
        <v>1.7876106194690264E-3</v>
      </c>
      <c r="M62" s="427">
        <f>VLOOKUP(A62,'2009'!L$19:M$420,2,FALSE)</f>
        <v>1.6491228070175438E-3</v>
      </c>
      <c r="N62" s="427">
        <f>VLOOKUP(A62,'2010'!N$19:O$420,2,FALSE)</f>
        <v>2.1409921671018276E-3</v>
      </c>
      <c r="O62" s="427">
        <f>VLOOKUP(A62,'2011'!N$19:O$420,2,FALSE)</f>
        <v>3.2629503893737374E-3</v>
      </c>
      <c r="P62" s="425" t="str">
        <f>IFERROR(VLOOKUP($A62,'2008'!$AN$8:$AZ$435,13,FALSE),"error")</f>
        <v>error</v>
      </c>
      <c r="Q62" s="425" t="str">
        <f>IFERROR(VLOOKUP($A62,'2009'!$AN$8:$BA$435,14,FALSE),"error")</f>
        <v>error</v>
      </c>
      <c r="R62" s="425" t="str">
        <f>IFERROR(VLOOKUP($A62,'2010'!$AN$8:$AZ$435,12,FALSE),"error")</f>
        <v>error</v>
      </c>
      <c r="S62" s="425" t="str">
        <f>IFERROR(VLOOKUP($A62,'2011'!$AN$8:$BA$435,14,FALSE),"error")</f>
        <v>error</v>
      </c>
    </row>
    <row r="63" spans="1:19" x14ac:dyDescent="0.25">
      <c r="A63" s="1" t="s">
        <v>57</v>
      </c>
      <c r="B63" s="3" t="s">
        <v>5</v>
      </c>
      <c r="D63" s="167">
        <f>VLOOKUP($A63,'2008'!$D$18:$E$396,2,FALSE)</f>
        <v>2.0229555236728836E-3</v>
      </c>
      <c r="E63" s="427">
        <f>VLOOKUP(A63,'2009'!B$19:C$420,2,FALSE)</f>
        <v>1.104775481111903E-3</v>
      </c>
      <c r="F63" s="427">
        <f>VLOOKUP(A63,'2010'!D$19:E$420,2,FALSE)</f>
        <v>1.1252653927813164E-3</v>
      </c>
      <c r="G63" s="427">
        <f>VLOOKUP(A63,'2011'!D$19:E$420,2,FALSE)</f>
        <v>6.5086726937646359E-4</v>
      </c>
      <c r="H63" s="427">
        <f>VLOOKUP(A63,'2008'!I$19:J$420,2,FALSE)</f>
        <v>1.3055954088952654E-3</v>
      </c>
      <c r="I63" s="427">
        <f>VLOOKUP(A63,'2009'!G$19:H$420,2,FALSE)</f>
        <v>4.7754811119030648E-4</v>
      </c>
      <c r="J63" s="427">
        <f>VLOOKUP(A63,'2010'!I$19:J$420,2,FALSE)</f>
        <v>6.0863411181882518E-4</v>
      </c>
      <c r="K63" s="427">
        <f>VLOOKUP(A63,'2011'!I$19:J$420,2,FALSE)</f>
        <v>4.8858631729365169E-4</v>
      </c>
      <c r="L63" s="427">
        <f>VLOOKUP(A63,'2008'!N$19:O$421,2,FALSE)</f>
        <v>7.173601147776184E-4</v>
      </c>
      <c r="M63" s="427">
        <f>VLOOKUP(A63,'2009'!L$19:M$420,2,FALSE)</f>
        <v>6.2722736992159656E-4</v>
      </c>
      <c r="N63" s="427">
        <f>VLOOKUP(A63,'2010'!N$19:O$420,2,FALSE)</f>
        <v>5.0955414012738849E-4</v>
      </c>
      <c r="O63" s="427">
        <f>VLOOKUP(A63,'2011'!N$19:O$420,2,FALSE)</f>
        <v>1.6228095208281192E-4</v>
      </c>
      <c r="P63" s="425" t="str">
        <f>IFERROR(VLOOKUP($A63,'2008'!$AN$8:$AZ$435,13,FALSE),"error")</f>
        <v>error</v>
      </c>
      <c r="Q63" s="425" t="str">
        <f>IFERROR(VLOOKUP($A63,'2009'!$AN$8:$BA$435,14,FALSE),"error")</f>
        <v>error</v>
      </c>
      <c r="R63" s="425" t="str">
        <f>IFERROR(VLOOKUP($A63,'2010'!$AN$8:$AZ$435,12,FALSE),"error")</f>
        <v>error</v>
      </c>
      <c r="S63" s="425" t="str">
        <f>IFERROR(VLOOKUP($A63,'2011'!$AN$8:$BA$435,14,FALSE),"error")</f>
        <v>error</v>
      </c>
    </row>
    <row r="64" spans="1:19" x14ac:dyDescent="0.25">
      <c r="A64" s="167" t="s">
        <v>323</v>
      </c>
      <c r="B64" s="3" t="s">
        <v>11</v>
      </c>
      <c r="D64" s="167">
        <f>VLOOKUP($A64,'2008'!$D$18:$E$396,2,FALSE)</f>
        <v>7.8703703703703705E-4</v>
      </c>
      <c r="E64" s="427">
        <f>VLOOKUP(A64,'2009'!B$19:C$420,2,FALSE)</f>
        <v>3.7228260869565219E-4</v>
      </c>
      <c r="F64" s="427">
        <f>VLOOKUP(A64,'2010'!D$19:E$420,2,FALSE)</f>
        <v>6.5835816851801676E-4</v>
      </c>
      <c r="G64" s="427">
        <f>VLOOKUP(A64,'2011'!D$19:E$420,2,FALSE)</f>
        <v>8.7106255796809363E-4</v>
      </c>
      <c r="H64" s="427">
        <f>VLOOKUP(A64,'2008'!I$19:J$420,2,FALSE)</f>
        <v>6.1819172113289757E-4</v>
      </c>
      <c r="I64" s="427">
        <f>VLOOKUP(A64,'2009'!G$19:H$420,2,FALSE)</f>
        <v>2.2282608695652173E-4</v>
      </c>
      <c r="J64" s="427">
        <f>VLOOKUP(A64,'2010'!I$19:J$420,2,FALSE)</f>
        <v>5.0934706041723106E-4</v>
      </c>
      <c r="K64" s="427">
        <f>VLOOKUP(A64,'2011'!I$19:J$420,2,FALSE)</f>
        <v>5.1076912715251378E-4</v>
      </c>
      <c r="L64" s="427">
        <f>VLOOKUP(A64,'2008'!N$19:O$421,2,FALSE)</f>
        <v>1.6884531590413942E-4</v>
      </c>
      <c r="M64" s="427">
        <f>VLOOKUP(A64,'2009'!L$19:M$420,2,FALSE)</f>
        <v>1.4402173913043479E-4</v>
      </c>
      <c r="N64" s="427">
        <f>VLOOKUP(A64,'2010'!N$19:O$420,2,FALSE)</f>
        <v>1.4630181522622596E-4</v>
      </c>
      <c r="O64" s="427">
        <f>VLOOKUP(A64,'2011'!N$19:O$420,2,FALSE)</f>
        <v>3.6029343081557985E-4</v>
      </c>
      <c r="P64" s="425" t="str">
        <f>IFERROR(VLOOKUP($A64,'2008'!$AN$8:$AZ$435,13,FALSE),"error")</f>
        <v>error</v>
      </c>
      <c r="Q64" s="425" t="str">
        <f>IFERROR(VLOOKUP($A64,'2009'!$AN$8:$BA$435,14,FALSE),"error")</f>
        <v>error</v>
      </c>
      <c r="R64" s="425" t="str">
        <f>IFERROR(VLOOKUP($A64,'2010'!$AN$8:$AZ$435,12,FALSE),"error")</f>
        <v>error</v>
      </c>
      <c r="S64" s="425" t="str">
        <f>IFERROR(VLOOKUP($A64,'2011'!$AN$8:$BA$435,14,FALSE),"error")</f>
        <v>error</v>
      </c>
    </row>
    <row r="65" spans="1:19" x14ac:dyDescent="0.25">
      <c r="A65" t="s">
        <v>58</v>
      </c>
      <c r="B65" s="3" t="s">
        <v>5</v>
      </c>
      <c r="D65" s="167">
        <f>VLOOKUP($A65,'2008'!$D$18:$E$396,2,FALSE)</f>
        <v>1.0048573163327261E-3</v>
      </c>
      <c r="E65" s="427">
        <f>VLOOKUP(A65,'2009'!B$19:C$420,2,FALSE)</f>
        <v>5.5910057733211786E-4</v>
      </c>
      <c r="F65" s="427">
        <f>VLOOKUP(A65,'2010'!D$19:E$420,2,FALSE)</f>
        <v>1.0194174757281553E-3</v>
      </c>
      <c r="G65" s="427">
        <f>VLOOKUP(A65,'2011'!D$19:E$420,2,FALSE)</f>
        <v>8.70165865541859E-4</v>
      </c>
      <c r="H65" s="427">
        <f>VLOOKUP(A65,'2008'!I$19:J$420,2,FALSE)</f>
        <v>5.4948391013964781E-4</v>
      </c>
      <c r="I65" s="427">
        <f>VLOOKUP(A65,'2009'!G$19:H$420,2,FALSE)</f>
        <v>2.3701002734731084E-4</v>
      </c>
      <c r="J65" s="427">
        <f>VLOOKUP(A65,'2010'!I$19:J$420,2,FALSE)</f>
        <v>3.4587378640776699E-4</v>
      </c>
      <c r="K65" s="427">
        <f>VLOOKUP(A65,'2011'!I$19:J$420,2,FALSE)</f>
        <v>2.6714619439697677E-4</v>
      </c>
      <c r="L65" s="427">
        <f>VLOOKUP(A65,'2008'!N$19:O$421,2,FALSE)</f>
        <v>4.584092289010322E-4</v>
      </c>
      <c r="M65" s="427">
        <f>VLOOKUP(A65,'2009'!L$19:M$420,2,FALSE)</f>
        <v>3.2209054998480707E-4</v>
      </c>
      <c r="N65" s="427">
        <f>VLOOKUP(A65,'2010'!N$19:O$420,2,FALSE)</f>
        <v>6.7050970873786409E-4</v>
      </c>
      <c r="O65" s="427">
        <f>VLOOKUP(A65,'2011'!N$19:O$420,2,FALSE)</f>
        <v>6.0301967114488218E-4</v>
      </c>
      <c r="P65" s="425" t="str">
        <f>IFERROR(VLOOKUP($A65,'2008'!$AN$8:$AZ$435,13,FALSE),"error")</f>
        <v>error</v>
      </c>
      <c r="Q65" s="425" t="str">
        <f>IFERROR(VLOOKUP($A65,'2009'!$AN$8:$BA$435,14,FALSE),"error")</f>
        <v>error</v>
      </c>
      <c r="R65" s="425" t="str">
        <f>IFERROR(VLOOKUP($A65,'2010'!$AN$8:$AZ$435,12,FALSE),"error")</f>
        <v>error</v>
      </c>
      <c r="S65" s="425" t="str">
        <f>IFERROR(VLOOKUP($A65,'2011'!$AN$8:$BA$435,14,FALSE),"error")</f>
        <v>error</v>
      </c>
    </row>
    <row r="66" spans="1:19" x14ac:dyDescent="0.25">
      <c r="A66" s="1" t="s">
        <v>59</v>
      </c>
      <c r="B66" s="2" t="s">
        <v>8</v>
      </c>
      <c r="D66" s="167">
        <f>VLOOKUP($A66,'2008'!$D$18:$E$396,2,FALSE)</f>
        <v>3.7037037037037035E-4</v>
      </c>
      <c r="E66" s="427">
        <f>VLOOKUP(A66,'2009'!B$19:C$420,2,FALSE)</f>
        <v>2.0388349514563107E-4</v>
      </c>
      <c r="F66" s="427">
        <f>VLOOKUP(A66,'2010'!D$19:E$420,2,FALSE)</f>
        <v>2.7079303675048354E-4</v>
      </c>
      <c r="G66" s="427">
        <f>VLOOKUP(A66,'2011'!D$19:E$420,2,FALSE)</f>
        <v>1.8199375815843063E-4</v>
      </c>
      <c r="H66" s="427">
        <f>VLOOKUP(A66,'2008'!I$19:J$420,2,FALSE)</f>
        <v>3.4113060428849905E-4</v>
      </c>
      <c r="I66" s="427">
        <f>VLOOKUP(A66,'2009'!G$19:H$420,2,FALSE)</f>
        <v>1.6504854368932039E-4</v>
      </c>
      <c r="J66" s="427">
        <f>VLOOKUP(A66,'2010'!I$19:J$420,2,FALSE)</f>
        <v>2.3210831721470019E-4</v>
      </c>
      <c r="K66" s="427">
        <f>VLOOKUP(A66,'2011'!I$19:J$420,2,FALSE)</f>
        <v>1.3909965265169812E-4</v>
      </c>
      <c r="L66" s="427">
        <f>VLOOKUP(A66,'2008'!N$19:O$421,2,FALSE)</f>
        <v>1.9493177387914231E-5</v>
      </c>
      <c r="M66" s="427">
        <f>VLOOKUP(A66,'2009'!L$19:M$420,2,FALSE)</f>
        <v>3.8834951456310678E-5</v>
      </c>
      <c r="N66" s="427">
        <f>VLOOKUP(A66,'2010'!N$19:O$420,2,FALSE)</f>
        <v>3.8684719535783363E-5</v>
      </c>
      <c r="O66" s="427">
        <f>VLOOKUP(A66,'2011'!N$19:O$420,2,FALSE)</f>
        <v>4.2894105506732494E-5</v>
      </c>
      <c r="P66" s="425" t="str">
        <f>IFERROR(VLOOKUP($A66,'2008'!$AN$8:$AZ$435,13,FALSE),"error")</f>
        <v>error</v>
      </c>
      <c r="Q66" s="425" t="str">
        <f>IFERROR(VLOOKUP($A66,'2009'!$AN$8:$BA$435,14,FALSE),"error")</f>
        <v>error</v>
      </c>
      <c r="R66" s="425" t="str">
        <f>IFERROR(VLOOKUP($A66,'2010'!$AN$8:$AZ$435,12,FALSE),"error")</f>
        <v>error</v>
      </c>
      <c r="S66" s="425" t="str">
        <f>IFERROR(VLOOKUP($A66,'2011'!$AN$8:$BA$435,14,FALSE),"error")</f>
        <v>error</v>
      </c>
    </row>
    <row r="67" spans="1:19" x14ac:dyDescent="0.25">
      <c r="A67" s="1" t="s">
        <v>60</v>
      </c>
      <c r="B67" s="2" t="s">
        <v>3</v>
      </c>
      <c r="D67" s="167">
        <f>VLOOKUP($A67,'2008'!$D$18:$E$396,2,FALSE)</f>
        <v>3.0769230769230769E-3</v>
      </c>
      <c r="E67" s="427">
        <f>VLOOKUP(A67,'2009'!B$19:C$420,2,FALSE)</f>
        <v>1.92E-3</v>
      </c>
      <c r="F67" s="427">
        <f>VLOOKUP(A67,'2010'!D$19:E$420,2,FALSE)</f>
        <v>2.3015873015873015E-3</v>
      </c>
      <c r="G67" s="427">
        <f>VLOOKUP(A67,'2011'!D$19:E$420,2,FALSE)</f>
        <v>2.0628830937565617E-3</v>
      </c>
      <c r="H67" s="427">
        <f>VLOOKUP(A67,'2008'!I$19:J$420,2,FALSE)</f>
        <v>2.0840787119856888E-3</v>
      </c>
      <c r="I67" s="427">
        <f>VLOOKUP(A67,'2009'!G$19:H$420,2,FALSE)</f>
        <v>9.7777777777777772E-4</v>
      </c>
      <c r="J67" s="427">
        <f>VLOOKUP(A67,'2010'!I$19:J$420,2,FALSE)</f>
        <v>1.2345679012345679E-3</v>
      </c>
      <c r="K67" s="427">
        <f>VLOOKUP(A67,'2011'!I$19:J$420,2,FALSE)</f>
        <v>1.1342255535476558E-3</v>
      </c>
      <c r="L67" s="427">
        <f>VLOOKUP(A67,'2008'!N$19:O$421,2,FALSE)</f>
        <v>9.838998211091235E-4</v>
      </c>
      <c r="M67" s="427">
        <f>VLOOKUP(A67,'2009'!L$19:M$420,2,FALSE)</f>
        <v>9.4222222222222222E-4</v>
      </c>
      <c r="N67" s="427">
        <f>VLOOKUP(A67,'2010'!N$19:O$420,2,FALSE)</f>
        <v>1.0582010582010583E-3</v>
      </c>
      <c r="O67" s="427">
        <f>VLOOKUP(A67,'2011'!N$19:O$420,2,FALSE)</f>
        <v>9.2865754020890587E-4</v>
      </c>
      <c r="P67" s="425" t="str">
        <f>IFERROR(VLOOKUP($A67,'2008'!$AN$8:$AZ$435,13,FALSE),"error")</f>
        <v>error</v>
      </c>
      <c r="Q67" s="425" t="str">
        <f>IFERROR(VLOOKUP($A67,'2009'!$AN$8:$BA$435,14,FALSE),"error")</f>
        <v>error</v>
      </c>
      <c r="R67" s="425" t="str">
        <f>IFERROR(VLOOKUP($A67,'2010'!$AN$8:$AZ$435,12,FALSE),"error")</f>
        <v>error</v>
      </c>
      <c r="S67" s="425" t="str">
        <f>IFERROR(VLOOKUP($A67,'2011'!$AN$8:$BA$435,14,FALSE),"error")</f>
        <v>error</v>
      </c>
    </row>
    <row r="68" spans="1:19" x14ac:dyDescent="0.25">
      <c r="A68" s="1" t="s">
        <v>61</v>
      </c>
      <c r="B68" s="3" t="s">
        <v>5</v>
      </c>
      <c r="D68" s="167">
        <f>VLOOKUP($A68,'2008'!$D$18:$E$396,2,FALSE)</f>
        <v>8.3243243243243245E-4</v>
      </c>
      <c r="E68" s="427">
        <f>VLOOKUP(A68,'2009'!B$19:C$420,2,FALSE)</f>
        <v>7.4594594594594595E-4</v>
      </c>
      <c r="F68" s="427">
        <f>VLOOKUP(A68,'2010'!D$19:E$420,2,FALSE)</f>
        <v>3.8751345532831002E-4</v>
      </c>
      <c r="G68" s="427">
        <f>VLOOKUP(A68,'2011'!D$19:E$420,2,FALSE)</f>
        <v>2.798039206980868E-4</v>
      </c>
      <c r="H68" s="427">
        <f>VLOOKUP(A68,'2008'!I$19:J$420,2,FALSE)</f>
        <v>5.1891891891891887E-4</v>
      </c>
      <c r="I68" s="427">
        <f>VLOOKUP(A68,'2009'!G$19:H$420,2,FALSE)</f>
        <v>3.4594594594594593E-4</v>
      </c>
      <c r="J68" s="427">
        <f>VLOOKUP(A68,'2010'!I$19:J$420,2,FALSE)</f>
        <v>3.2292787944025834E-4</v>
      </c>
      <c r="K68" s="427">
        <f>VLOOKUP(A68,'2011'!I$19:J$420,2,FALSE)</f>
        <v>2.606140563360014E-4</v>
      </c>
      <c r="L68" s="427">
        <f>VLOOKUP(A68,'2008'!N$19:O$421,2,FALSE)</f>
        <v>3.0270270270270268E-4</v>
      </c>
      <c r="M68" s="427">
        <f>VLOOKUP(A68,'2009'!L$19:M$420,2,FALSE)</f>
        <v>4.0000000000000002E-4</v>
      </c>
      <c r="N68" s="427">
        <f>VLOOKUP(A68,'2010'!N$19:O$420,2,FALSE)</f>
        <v>7.5349838536060276E-5</v>
      </c>
      <c r="O68" s="427">
        <f>VLOOKUP(A68,'2011'!N$19:O$420,2,FALSE)</f>
        <v>1.9189864362085398E-5</v>
      </c>
      <c r="P68" s="425" t="str">
        <f>IFERROR(VLOOKUP($A68,'2008'!$AN$8:$AZ$435,13,FALSE),"error")</f>
        <v>error</v>
      </c>
      <c r="Q68" s="425" t="str">
        <f>IFERROR(VLOOKUP($A68,'2009'!$AN$8:$BA$435,14,FALSE),"error")</f>
        <v>error</v>
      </c>
      <c r="R68" s="425" t="str">
        <f>IFERROR(VLOOKUP($A68,'2010'!$AN$8:$AZ$435,12,FALSE),"error")</f>
        <v>error</v>
      </c>
      <c r="S68" s="425" t="str">
        <f>IFERROR(VLOOKUP($A68,'2011'!$AN$8:$BA$435,14,FALSE),"error")</f>
        <v>error</v>
      </c>
    </row>
    <row r="69" spans="1:19" x14ac:dyDescent="0.25">
      <c r="A69" s="1" t="s">
        <v>62</v>
      </c>
      <c r="B69" s="3" t="s">
        <v>5</v>
      </c>
      <c r="D69" s="167">
        <f>VLOOKUP($A69,'2008'!$D$18:$E$396,2,FALSE)</f>
        <v>5.9772296015180265E-4</v>
      </c>
      <c r="E69" s="427">
        <f>VLOOKUP(A69,'2009'!B$19:C$420,2,FALSE)</f>
        <v>4.9195837275307474E-4</v>
      </c>
      <c r="F69" s="427">
        <f>VLOOKUP(A69,'2010'!D$19:E$420,2,FALSE)</f>
        <v>2.1616541353383458E-4</v>
      </c>
      <c r="G69" s="427">
        <f>VLOOKUP(A69,'2011'!D$19:E$420,2,FALSE)</f>
        <v>2.5578561062394205E-4</v>
      </c>
      <c r="H69" s="427">
        <f>VLOOKUP(A69,'2008'!I$19:J$420,2,FALSE)</f>
        <v>3.1309297912713473E-4</v>
      </c>
      <c r="I69" s="427">
        <f>VLOOKUP(A69,'2009'!G$19:H$420,2,FALSE)</f>
        <v>1.1352885525070956E-4</v>
      </c>
      <c r="J69" s="427">
        <f>VLOOKUP(A69,'2010'!I$19:J$420,2,FALSE)</f>
        <v>1.5037593984962405E-4</v>
      </c>
      <c r="K69" s="427">
        <f>VLOOKUP(A69,'2011'!I$19:J$420,2,FALSE)</f>
        <v>1.4848880881885245E-4</v>
      </c>
      <c r="L69" s="427">
        <f>VLOOKUP(A69,'2008'!N$19:O$421,2,FALSE)</f>
        <v>2.7514231499051233E-4</v>
      </c>
      <c r="M69" s="427">
        <f>VLOOKUP(A69,'2009'!L$19:M$420,2,FALSE)</f>
        <v>3.7842951750236518E-4</v>
      </c>
      <c r="N69" s="427">
        <f>VLOOKUP(A69,'2010'!N$19:O$420,2,FALSE)</f>
        <v>6.5789473684210525E-5</v>
      </c>
      <c r="O69" s="427">
        <f>VLOOKUP(A69,'2011'!N$19:O$420,2,FALSE)</f>
        <v>1.0729680180508959E-4</v>
      </c>
      <c r="P69" s="425" t="str">
        <f>IFERROR(VLOOKUP($A69,'2008'!$AN$8:$AZ$435,13,FALSE),"error")</f>
        <v>error</v>
      </c>
      <c r="Q69" s="425" t="str">
        <f>IFERROR(VLOOKUP($A69,'2009'!$AN$8:$BA$435,14,FALSE),"error")</f>
        <v>error</v>
      </c>
      <c r="R69" s="425" t="str">
        <f>IFERROR(VLOOKUP($A69,'2010'!$AN$8:$AZ$435,12,FALSE),"error")</f>
        <v>error</v>
      </c>
      <c r="S69" s="425" t="str">
        <f>IFERROR(VLOOKUP($A69,'2011'!$AN$8:$BA$435,14,FALSE),"error")</f>
        <v>error</v>
      </c>
    </row>
    <row r="70" spans="1:19" x14ac:dyDescent="0.25">
      <c r="A70" s="1" t="s">
        <v>63</v>
      </c>
      <c r="B70" s="2" t="s">
        <v>1</v>
      </c>
      <c r="D70" s="167">
        <f>VLOOKUP($A70,'2008'!$D$18:$E$396,2,FALSE)</f>
        <v>4.8936170212765962E-4</v>
      </c>
      <c r="E70" s="427">
        <f>VLOOKUP(A70,'2009'!B$19:C$420,2,FALSE)</f>
        <v>4.2283298097251583E-4</v>
      </c>
      <c r="F70" s="427">
        <f>VLOOKUP(A70,'2010'!D$19:E$420,2,FALSE)</f>
        <v>3.5639412997903562E-4</v>
      </c>
      <c r="G70" s="427">
        <f>VLOOKUP(A70,'2011'!D$19:E$420,2,FALSE)</f>
        <v>4.5579791060184748E-4</v>
      </c>
      <c r="H70" s="427">
        <f>VLOOKUP(A70,'2008'!I$19:J$420,2,FALSE)</f>
        <v>2.3404255319148937E-4</v>
      </c>
      <c r="I70" s="427">
        <f>VLOOKUP(A70,'2009'!G$19:H$420,2,FALSE)</f>
        <v>1.2684989429175475E-4</v>
      </c>
      <c r="J70" s="427">
        <f>VLOOKUP(A70,'2010'!I$19:J$420,2,FALSE)</f>
        <v>1.2578616352201257E-4</v>
      </c>
      <c r="K70" s="427">
        <f>VLOOKUP(A70,'2011'!I$19:J$420,2,FALSE)</f>
        <v>1.0765770095322416E-4</v>
      </c>
      <c r="L70" s="427">
        <f>VLOOKUP(A70,'2008'!N$19:O$421,2,FALSE)</f>
        <v>2.553191489361702E-4</v>
      </c>
      <c r="M70" s="427">
        <f>VLOOKUP(A70,'2009'!L$19:M$420,2,FALSE)</f>
        <v>2.9598308668076108E-4</v>
      </c>
      <c r="N70" s="427">
        <f>VLOOKUP(A70,'2010'!N$19:O$420,2,FALSE)</f>
        <v>2.3060796645702305E-4</v>
      </c>
      <c r="O70" s="427">
        <f>VLOOKUP(A70,'2011'!N$19:O$420,2,FALSE)</f>
        <v>3.4814020964862332E-4</v>
      </c>
      <c r="P70" s="425" t="str">
        <f>IFERROR(VLOOKUP($A70,'2008'!$AN$8:$AZ$435,13,FALSE),"error")</f>
        <v>error</v>
      </c>
      <c r="Q70" s="425" t="str">
        <f>IFERROR(VLOOKUP($A70,'2009'!$AN$8:$BA$435,14,FALSE),"error")</f>
        <v>error</v>
      </c>
      <c r="R70" s="425" t="str">
        <f>IFERROR(VLOOKUP($A70,'2010'!$AN$8:$AZ$435,12,FALSE),"error")</f>
        <v>error</v>
      </c>
      <c r="S70" s="425" t="str">
        <f>IFERROR(VLOOKUP($A70,'2011'!$AN$8:$BA$435,14,FALSE),"error")</f>
        <v>error</v>
      </c>
    </row>
    <row r="71" spans="1:19" x14ac:dyDescent="0.25">
      <c r="A71" s="1" t="s">
        <v>64</v>
      </c>
      <c r="B71" s="2" t="s">
        <v>14</v>
      </c>
      <c r="D71" s="167">
        <f>VLOOKUP($A71,'2008'!$D$18:$E$396,2,FALSE)</f>
        <v>1.9324324324324325E-2</v>
      </c>
      <c r="E71" s="427">
        <f>VLOOKUP(A71,'2009'!B$19:C$420,2,FALSE)</f>
        <v>1.7866666666666666E-2</v>
      </c>
      <c r="F71" s="427">
        <f>VLOOKUP(A71,'2010'!D$19:E$420,2,FALSE)</f>
        <v>2.0684931506849316E-2</v>
      </c>
      <c r="G71" s="427">
        <f>VLOOKUP(A71,'2011'!D$19:E$420,2,FALSE)</f>
        <v>2.1192535302513204E-2</v>
      </c>
      <c r="H71" s="427">
        <f>VLOOKUP(A71,'2008'!I$19:J$420,2,FALSE)</f>
        <v>1.0945945945945945E-2</v>
      </c>
      <c r="I71" s="427">
        <f>VLOOKUP(A71,'2009'!G$19:H$420,2,FALSE)</f>
        <v>8.1333333333333327E-3</v>
      </c>
      <c r="J71" s="427">
        <f>VLOOKUP(A71,'2010'!I$19:J$420,2,FALSE)</f>
        <v>0.01</v>
      </c>
      <c r="K71" s="427">
        <f>VLOOKUP(A71,'2011'!I$19:J$420,2,FALSE)</f>
        <v>1.1559782360891184E-2</v>
      </c>
      <c r="L71" s="427">
        <f>VLOOKUP(A71,'2008'!N$19:O$421,2,FALSE)</f>
        <v>8.3783783783783778E-3</v>
      </c>
      <c r="M71" s="427">
        <f>VLOOKUP(A71,'2009'!L$19:M$420,2,FALSE)</f>
        <v>9.7333333333333334E-3</v>
      </c>
      <c r="N71" s="427">
        <f>VLOOKUP(A71,'2010'!N$19:O$420,2,FALSE)</f>
        <v>1.0684931506849316E-2</v>
      </c>
      <c r="O71" s="427">
        <f>VLOOKUP(A71,'2011'!N$19:O$420,2,FALSE)</f>
        <v>9.6327529416220196E-3</v>
      </c>
      <c r="P71" s="425" t="str">
        <f>IFERROR(VLOOKUP($A71,'2008'!$AN$8:$AZ$435,13,FALSE),"error")</f>
        <v>error</v>
      </c>
      <c r="Q71" s="425" t="str">
        <f>IFERROR(VLOOKUP($A71,'2009'!$AN$8:$BA$435,14,FALSE),"error")</f>
        <v>error</v>
      </c>
      <c r="R71" s="425" t="str">
        <f>IFERROR(VLOOKUP($A71,'2010'!$AN$8:$AZ$435,12,FALSE),"error")</f>
        <v>error</v>
      </c>
      <c r="S71" s="425" t="str">
        <f>IFERROR(VLOOKUP($A71,'2011'!$AN$8:$BA$435,14,FALSE),"error")</f>
        <v>error</v>
      </c>
    </row>
    <row r="72" spans="1:19" x14ac:dyDescent="0.25">
      <c r="A72" s="1" t="s">
        <v>65</v>
      </c>
      <c r="B72" s="3" t="s">
        <v>5</v>
      </c>
      <c r="D72" s="167">
        <f>VLOOKUP($A72,'2008'!$D$18:$E$396,2,FALSE)</f>
        <v>1.6557474687313876E-3</v>
      </c>
      <c r="E72" s="427">
        <f>VLOOKUP(A72,'2009'!B$19:C$420,2,FALSE)</f>
        <v>1.3550295857988166E-3</v>
      </c>
      <c r="F72" s="427">
        <f>VLOOKUP(A72,'2010'!D$19:E$420,2,FALSE)</f>
        <v>1.6365754222481071E-3</v>
      </c>
      <c r="G72" s="427">
        <f>VLOOKUP(A72,'2011'!D$19:E$420,2,FALSE)</f>
        <v>1.3182566602476383E-3</v>
      </c>
      <c r="H72" s="427">
        <f>VLOOKUP(A72,'2008'!I$19:J$420,2,FALSE)</f>
        <v>7.2662298987492553E-4</v>
      </c>
      <c r="I72" s="427">
        <f>VLOOKUP(A72,'2009'!G$19:H$420,2,FALSE)</f>
        <v>5.3846153846153844E-4</v>
      </c>
      <c r="J72" s="427">
        <f>VLOOKUP(A72,'2010'!I$19:J$420,2,FALSE)</f>
        <v>4.9504950495049506E-4</v>
      </c>
      <c r="K72" s="427">
        <f>VLOOKUP(A72,'2011'!I$19:J$420,2,FALSE)</f>
        <v>2.7482072703760341E-4</v>
      </c>
      <c r="L72" s="427">
        <f>VLOOKUP(A72,'2008'!N$19:O$421,2,FALSE)</f>
        <v>9.2912447885646222E-4</v>
      </c>
      <c r="M72" s="427">
        <f>VLOOKUP(A72,'2009'!L$19:M$420,2,FALSE)</f>
        <v>8.1656804733727813E-4</v>
      </c>
      <c r="N72" s="427">
        <f>VLOOKUP(A72,'2010'!N$19:O$420,2,FALSE)</f>
        <v>1.1415259172976122E-3</v>
      </c>
      <c r="O72" s="427">
        <f>VLOOKUP(A72,'2011'!N$19:O$420,2,FALSE)</f>
        <v>1.043435933210035E-3</v>
      </c>
      <c r="P72" s="425" t="str">
        <f>IFERROR(VLOOKUP($A72,'2008'!$AN$8:$AZ$435,13,FALSE),"error")</f>
        <v>error</v>
      </c>
      <c r="Q72" s="425" t="str">
        <f>IFERROR(VLOOKUP($A72,'2009'!$AN$8:$BA$435,14,FALSE),"error")</f>
        <v>error</v>
      </c>
      <c r="R72" s="425" t="str">
        <f>IFERROR(VLOOKUP($A72,'2010'!$AN$8:$AZ$435,12,FALSE),"error")</f>
        <v>error</v>
      </c>
      <c r="S72" s="425" t="str">
        <f>IFERROR(VLOOKUP($A72,'2011'!$AN$8:$BA$435,14,FALSE),"error")</f>
        <v>error</v>
      </c>
    </row>
    <row r="73" spans="1:19" x14ac:dyDescent="0.25">
      <c r="A73" s="1" t="s">
        <v>66</v>
      </c>
      <c r="B73" s="2" t="s">
        <v>3</v>
      </c>
      <c r="D73" s="167">
        <f>VLOOKUP($A73,'2008'!$D$18:$E$396,2,FALSE)</f>
        <v>4.519774011299435E-4</v>
      </c>
      <c r="E73" s="427">
        <f>VLOOKUP(A73,'2009'!B$19:C$420,2,FALSE)</f>
        <v>4.2432814710042431E-4</v>
      </c>
      <c r="F73" s="427">
        <f>VLOOKUP(A73,'2010'!D$19:E$420,2,FALSE)</f>
        <v>1.9830028328611898E-4</v>
      </c>
      <c r="G73" s="427">
        <f>VLOOKUP(A73,'2011'!D$19:E$420,2,FALSE)</f>
        <v>1.5692849899740787E-4</v>
      </c>
      <c r="H73" s="427">
        <f>VLOOKUP(A73,'2008'!I$19:J$420,2,FALSE)</f>
        <v>4.0960451977401131E-4</v>
      </c>
      <c r="I73" s="427">
        <f>VLOOKUP(A73,'2009'!G$19:H$420,2,FALSE)</f>
        <v>3.8189533239038192E-4</v>
      </c>
      <c r="J73" s="427">
        <f>VLOOKUP(A73,'2010'!I$19:J$420,2,FALSE)</f>
        <v>1.2747875354107648E-4</v>
      </c>
      <c r="K73" s="427">
        <f>VLOOKUP(A73,'2011'!I$19:J$420,2,FALSE)</f>
        <v>7.9766034692740944E-5</v>
      </c>
      <c r="L73" s="427">
        <f>VLOOKUP(A73,'2008'!N$19:O$421,2,FALSE)</f>
        <v>2.8248587570621469E-5</v>
      </c>
      <c r="M73" s="427">
        <f>VLOOKUP(A73,'2009'!L$19:M$420,2,FALSE)</f>
        <v>2.8288543140028288E-5</v>
      </c>
      <c r="N73" s="427">
        <f>VLOOKUP(A73,'2010'!N$19:O$420,2,FALSE)</f>
        <v>5.6657223796033995E-5</v>
      </c>
      <c r="O73" s="427">
        <f>VLOOKUP(A73,'2011'!N$19:O$420,2,FALSE)</f>
        <v>7.7162464304666916E-5</v>
      </c>
      <c r="P73" s="425" t="str">
        <f>IFERROR(VLOOKUP($A73,'2008'!$AN$8:$AZ$435,13,FALSE),"error")</f>
        <v>error</v>
      </c>
      <c r="Q73" s="425" t="str">
        <f>IFERROR(VLOOKUP($A73,'2009'!$AN$8:$BA$435,14,FALSE),"error")</f>
        <v>error</v>
      </c>
      <c r="R73" s="425" t="str">
        <f>IFERROR(VLOOKUP($A73,'2010'!$AN$8:$AZ$435,12,FALSE),"error")</f>
        <v>error</v>
      </c>
      <c r="S73" s="425" t="str">
        <f>IFERROR(VLOOKUP($A73,'2011'!$AN$8:$BA$435,14,FALSE),"error")</f>
        <v>error</v>
      </c>
    </row>
    <row r="74" spans="1:19" x14ac:dyDescent="0.25">
      <c r="A74" s="1" t="s">
        <v>67</v>
      </c>
      <c r="B74" s="2" t="s">
        <v>8</v>
      </c>
      <c r="D74" s="167">
        <f>VLOOKUP($A74,'2008'!$D$18:$E$396,2,FALSE)</f>
        <v>3.6096718480138168E-3</v>
      </c>
      <c r="E74" s="427">
        <f>VLOOKUP(A74,'2009'!B$19:C$420,2,FALSE)</f>
        <v>2.3559322033898304E-3</v>
      </c>
      <c r="F74" s="427">
        <f>VLOOKUP(A74,'2010'!D$19:E$420,2,FALSE)</f>
        <v>2.7620632279534109E-3</v>
      </c>
      <c r="G74" s="427">
        <f>VLOOKUP(A74,'2011'!D$19:E$420,2,FALSE)</f>
        <v>5.2497113325650551E-3</v>
      </c>
      <c r="H74" s="427">
        <f>VLOOKUP(A74,'2008'!I$19:J$420,2,FALSE)</f>
        <v>2.1070811744386873E-3</v>
      </c>
      <c r="I74" s="427">
        <f>VLOOKUP(A74,'2009'!G$19:H$420,2,FALSE)</f>
        <v>7.9661016949152542E-4</v>
      </c>
      <c r="J74" s="427">
        <f>VLOOKUP(A74,'2010'!I$19:J$420,2,FALSE)</f>
        <v>1.3477537437603993E-3</v>
      </c>
      <c r="K74" s="427">
        <f>VLOOKUP(A74,'2011'!I$19:J$420,2,FALSE)</f>
        <v>1.3037317323742973E-3</v>
      </c>
      <c r="L74" s="427">
        <f>VLOOKUP(A74,'2008'!N$19:O$421,2,FALSE)</f>
        <v>1.4853195164075993E-3</v>
      </c>
      <c r="M74" s="427">
        <f>VLOOKUP(A74,'2009'!L$19:M$420,2,FALSE)</f>
        <v>1.5593220338983051E-3</v>
      </c>
      <c r="N74" s="427">
        <f>VLOOKUP(A74,'2010'!N$19:O$420,2,FALSE)</f>
        <v>1.4143094841930117E-3</v>
      </c>
      <c r="O74" s="427">
        <f>VLOOKUP(A74,'2011'!N$19:O$420,2,FALSE)</f>
        <v>3.9459796001907578E-3</v>
      </c>
      <c r="P74" s="425" t="str">
        <f>IFERROR(VLOOKUP($A74,'2008'!$AN$8:$AZ$435,13,FALSE),"error")</f>
        <v>error</v>
      </c>
      <c r="Q74" s="425" t="str">
        <f>IFERROR(VLOOKUP($A74,'2009'!$AN$8:$BA$435,14,FALSE),"error")</f>
        <v>error</v>
      </c>
      <c r="R74" s="425" t="str">
        <f>IFERROR(VLOOKUP($A74,'2010'!$AN$8:$AZ$435,12,FALSE),"error")</f>
        <v>error</v>
      </c>
      <c r="S74" s="425" t="str">
        <f>IFERROR(VLOOKUP($A74,'2011'!$AN$8:$BA$435,14,FALSE),"error")</f>
        <v>error</v>
      </c>
    </row>
    <row r="75" spans="1:19" x14ac:dyDescent="0.25">
      <c r="A75" t="s">
        <v>68</v>
      </c>
      <c r="B75" s="3" t="s">
        <v>3</v>
      </c>
      <c r="D75" s="167">
        <f>VLOOKUP($A75,'2008'!$D$18:$E$396,2,FALSE)</f>
        <v>7.7523809523809522E-4</v>
      </c>
      <c r="E75" s="427">
        <f>VLOOKUP(A75,'2009'!B$19:C$420,2,FALSE)</f>
        <v>3.1724924012158052E-4</v>
      </c>
      <c r="F75" s="427">
        <f>VLOOKUP(A75,'2010'!D$19:E$420,2,FALSE)</f>
        <v>4.7376368440921104E-4</v>
      </c>
      <c r="G75" s="427">
        <f>VLOOKUP(A75,'2011'!D$19:E$420,2,FALSE)</f>
        <v>6.5348662719060826E-4</v>
      </c>
      <c r="H75" s="427">
        <f>VLOOKUP(A75,'2008'!I$19:J$420,2,FALSE)</f>
        <v>6.5523809523809523E-4</v>
      </c>
      <c r="I75" s="427">
        <f>VLOOKUP(A75,'2009'!G$19:H$420,2,FALSE)</f>
        <v>2.1656534954407294E-4</v>
      </c>
      <c r="J75" s="427">
        <f>VLOOKUP(A75,'2010'!I$19:J$420,2,FALSE)</f>
        <v>3.8127595318988297E-4</v>
      </c>
      <c r="K75" s="427">
        <f>VLOOKUP(A75,'2011'!I$19:J$420,2,FALSE)</f>
        <v>3.2614259690837697E-4</v>
      </c>
      <c r="L75" s="427">
        <f>VLOOKUP(A75,'2008'!N$19:O$421,2,FALSE)</f>
        <v>1.2E-4</v>
      </c>
      <c r="M75" s="427">
        <f>VLOOKUP(A75,'2009'!L$19:M$420,2,FALSE)</f>
        <v>9.8784194528875384E-5</v>
      </c>
      <c r="N75" s="427">
        <f>VLOOKUP(A75,'2010'!N$19:O$420,2,FALSE)</f>
        <v>9.2487731219328045E-5</v>
      </c>
      <c r="O75" s="427">
        <f>VLOOKUP(A75,'2011'!N$19:O$420,2,FALSE)</f>
        <v>3.2734403028223129E-4</v>
      </c>
      <c r="P75" s="425" t="str">
        <f>IFERROR(VLOOKUP($A75,'2008'!$AN$8:$AZ$435,13,FALSE),"error")</f>
        <v>error</v>
      </c>
      <c r="Q75" s="425" t="str">
        <f>IFERROR(VLOOKUP($A75,'2009'!$AN$8:$BA$435,14,FALSE),"error")</f>
        <v>error</v>
      </c>
      <c r="R75" s="425" t="str">
        <f>IFERROR(VLOOKUP($A75,'2010'!$AN$8:$AZ$435,12,FALSE),"error")</f>
        <v>error</v>
      </c>
      <c r="S75" s="425" t="str">
        <f>IFERROR(VLOOKUP($A75,'2011'!$AN$8:$BA$435,14,FALSE),"error")</f>
        <v>error</v>
      </c>
    </row>
    <row r="76" spans="1:19" x14ac:dyDescent="0.25">
      <c r="A76" s="1" t="s">
        <v>69</v>
      </c>
      <c r="B76" s="2" t="s">
        <v>3</v>
      </c>
      <c r="D76" s="167">
        <f>VLOOKUP($A76,'2008'!$D$18:$E$396,2,FALSE)</f>
        <v>1.8795180722891566E-3</v>
      </c>
      <c r="E76" s="427">
        <f>VLOOKUP(A76,'2009'!B$19:C$420,2,FALSE)</f>
        <v>1.3285024154589373E-3</v>
      </c>
      <c r="F76" s="427">
        <f>VLOOKUP(A76,'2010'!D$19:E$420,2,FALSE)</f>
        <v>1.6707021791767555E-3</v>
      </c>
      <c r="G76" s="427">
        <f>VLOOKUP(A76,'2011'!D$19:E$420,2,FALSE)</f>
        <v>1.4476786905736709E-3</v>
      </c>
      <c r="H76" s="427">
        <f>VLOOKUP(A76,'2008'!I$19:J$420,2,FALSE)</f>
        <v>1.108433734939759E-3</v>
      </c>
      <c r="I76" s="427">
        <f>VLOOKUP(A76,'2009'!G$19:H$420,2,FALSE)</f>
        <v>6.2801932367149754E-4</v>
      </c>
      <c r="J76" s="427">
        <f>VLOOKUP(A76,'2010'!I$19:J$420,2,FALSE)</f>
        <v>7.3849878934624698E-4</v>
      </c>
      <c r="K76" s="427">
        <f>VLOOKUP(A76,'2011'!I$19:J$420,2,FALSE)</f>
        <v>5.7911365953607346E-4</v>
      </c>
      <c r="L76" s="427">
        <f>VLOOKUP(A76,'2008'!N$19:O$421,2,FALSE)</f>
        <v>7.7108433734939755E-4</v>
      </c>
      <c r="M76" s="427">
        <f>VLOOKUP(A76,'2009'!L$19:M$420,2,FALSE)</f>
        <v>7.0048309178743964E-4</v>
      </c>
      <c r="N76" s="427">
        <f>VLOOKUP(A76,'2010'!N$19:O$420,2,FALSE)</f>
        <v>9.2009685230024212E-4</v>
      </c>
      <c r="O76" s="427">
        <f>VLOOKUP(A76,'2011'!N$19:O$420,2,FALSE)</f>
        <v>8.6856503103759737E-4</v>
      </c>
      <c r="P76" s="425" t="str">
        <f>IFERROR(VLOOKUP($A76,'2008'!$AN$8:$AZ$435,13,FALSE),"error")</f>
        <v>error</v>
      </c>
      <c r="Q76" s="425" t="str">
        <f>IFERROR(VLOOKUP($A76,'2009'!$AN$8:$BA$435,14,FALSE),"error")</f>
        <v>error</v>
      </c>
      <c r="R76" s="425" t="str">
        <f>IFERROR(VLOOKUP($A76,'2010'!$AN$8:$AZ$435,12,FALSE),"error")</f>
        <v>error</v>
      </c>
      <c r="S76" s="425" t="str">
        <f>IFERROR(VLOOKUP($A76,'2011'!$AN$8:$BA$435,14,FALSE),"error")</f>
        <v>error</v>
      </c>
    </row>
    <row r="77" spans="1:19" x14ac:dyDescent="0.25">
      <c r="A77" s="1" t="s">
        <v>70</v>
      </c>
      <c r="B77" s="2" t="s">
        <v>1</v>
      </c>
      <c r="D77" s="167">
        <f>VLOOKUP($A77,'2008'!$D$18:$E$396,2,FALSE)</f>
        <v>4.0006553079947578E-3</v>
      </c>
      <c r="E77" s="427">
        <f>VLOOKUP(A77,'2009'!B$19:C$420,2,FALSE)</f>
        <v>2.8301886792452828E-3</v>
      </c>
      <c r="F77" s="427">
        <f>VLOOKUP(A77,'2010'!D$19:E$420,2,FALSE)</f>
        <v>3.2306705165222969E-3</v>
      </c>
      <c r="G77" s="427">
        <f>VLOOKUP(A77,'2011'!D$19:E$420,2,FALSE)</f>
        <v>2.0332369264830868E-3</v>
      </c>
      <c r="H77" s="427">
        <f>VLOOKUP(A77,'2008'!I$19:J$420,2,FALSE)</f>
        <v>1.9757536041939711E-3</v>
      </c>
      <c r="I77" s="427">
        <f>VLOOKUP(A77,'2009'!G$19:H$420,2,FALSE)</f>
        <v>9.1086532205595316E-4</v>
      </c>
      <c r="J77" s="427">
        <f>VLOOKUP(A77,'2010'!I$19:J$420,2,FALSE)</f>
        <v>1.2127045235803657E-3</v>
      </c>
      <c r="K77" s="427">
        <f>VLOOKUP(A77,'2011'!I$19:J$420,2,FALSE)</f>
        <v>9.3540774825880461E-4</v>
      </c>
      <c r="L77" s="427">
        <f>VLOOKUP(A77,'2008'!N$19:O$421,2,FALSE)</f>
        <v>2.0216251638269988E-3</v>
      </c>
      <c r="M77" s="427">
        <f>VLOOKUP(A77,'2009'!L$19:M$420,2,FALSE)</f>
        <v>1.922576447625244E-3</v>
      </c>
      <c r="N77" s="427">
        <f>VLOOKUP(A77,'2010'!N$19:O$420,2,FALSE)</f>
        <v>2.0179659929419314E-3</v>
      </c>
      <c r="O77" s="427">
        <f>VLOOKUP(A77,'2011'!N$19:O$420,2,FALSE)</f>
        <v>1.0978291782242824E-3</v>
      </c>
      <c r="P77" s="425" t="str">
        <f>IFERROR(VLOOKUP($A77,'2008'!$AN$8:$AZ$435,13,FALSE),"error")</f>
        <v>error</v>
      </c>
      <c r="Q77" s="425" t="str">
        <f>IFERROR(VLOOKUP($A77,'2009'!$AN$8:$BA$435,14,FALSE),"error")</f>
        <v>error</v>
      </c>
      <c r="R77" s="425" t="str">
        <f>IFERROR(VLOOKUP($A77,'2010'!$AN$8:$AZ$435,12,FALSE),"error")</f>
        <v>error</v>
      </c>
      <c r="S77" s="425" t="str">
        <f>IFERROR(VLOOKUP($A77,'2011'!$AN$8:$BA$435,14,FALSE),"error")</f>
        <v>error</v>
      </c>
    </row>
    <row r="78" spans="1:19" x14ac:dyDescent="0.25">
      <c r="A78" s="1" t="s">
        <v>71</v>
      </c>
      <c r="B78" s="2" t="s">
        <v>3</v>
      </c>
      <c r="D78" s="167">
        <f>VLOOKUP($A78,'2008'!$D$18:$E$396,2,FALSE)</f>
        <v>5.9352517985611516E-4</v>
      </c>
      <c r="E78" s="427">
        <f>VLOOKUP(A78,'2009'!B$19:C$420,2,FALSE)</f>
        <v>3.4358047016274865E-4</v>
      </c>
      <c r="F78" s="427">
        <f>VLOOKUP(A78,'2010'!D$19:E$420,2,FALSE)</f>
        <v>3.7906137184115523E-4</v>
      </c>
      <c r="G78" s="427">
        <f>VLOOKUP(A78,'2011'!D$19:E$420,2,FALSE)</f>
        <v>2.2745503451263201E-4</v>
      </c>
      <c r="H78" s="427">
        <f>VLOOKUP(A78,'2008'!I$19:J$420,2,FALSE)</f>
        <v>4.8561151079136688E-4</v>
      </c>
      <c r="I78" s="427">
        <f>VLOOKUP(A78,'2009'!G$19:H$420,2,FALSE)</f>
        <v>2.3508137432188064E-4</v>
      </c>
      <c r="J78" s="427">
        <f>VLOOKUP(A78,'2010'!I$19:J$420,2,FALSE)</f>
        <v>3.4296028880866428E-4</v>
      </c>
      <c r="K78" s="427">
        <f>VLOOKUP(A78,'2011'!I$19:J$420,2,FALSE)</f>
        <v>2.2104458252572998E-4</v>
      </c>
      <c r="L78" s="427">
        <f>VLOOKUP(A78,'2008'!N$19:O$421,2,FALSE)</f>
        <v>1.0791366906474821E-4</v>
      </c>
      <c r="M78" s="427">
        <f>VLOOKUP(A78,'2009'!L$19:M$420,2,FALSE)</f>
        <v>1.0849909584086799E-4</v>
      </c>
      <c r="N78" s="427">
        <f>VLOOKUP(A78,'2010'!N$19:O$420,2,FALSE)</f>
        <v>3.6101083032490977E-5</v>
      </c>
      <c r="O78" s="427">
        <f>VLOOKUP(A78,'2011'!N$19:O$420,2,FALSE)</f>
        <v>6.4104519869020409E-6</v>
      </c>
      <c r="P78" s="425" t="str">
        <f>IFERROR(VLOOKUP($A78,'2008'!$AN$8:$AZ$435,13,FALSE),"error")</f>
        <v>error</v>
      </c>
      <c r="Q78" s="425" t="str">
        <f>IFERROR(VLOOKUP($A78,'2009'!$AN$8:$BA$435,14,FALSE),"error")</f>
        <v>error</v>
      </c>
      <c r="R78" s="425" t="str">
        <f>IFERROR(VLOOKUP($A78,'2010'!$AN$8:$AZ$435,12,FALSE),"error")</f>
        <v>error</v>
      </c>
      <c r="S78" s="425" t="str">
        <f>IFERROR(VLOOKUP($A78,'2011'!$AN$8:$BA$435,14,FALSE),"error")</f>
        <v>error</v>
      </c>
    </row>
    <row r="79" spans="1:19" x14ac:dyDescent="0.25">
      <c r="A79" s="1" t="s">
        <v>72</v>
      </c>
      <c r="B79" s="2" t="s">
        <v>8</v>
      </c>
      <c r="D79" s="167">
        <f>VLOOKUP($A79,'2008'!$D$18:$E$396,2,FALSE)</f>
        <v>5.6614785992217895E-3</v>
      </c>
      <c r="E79" s="427">
        <f>VLOOKUP(A79,'2009'!B$19:C$420,2,FALSE)</f>
        <v>4.5086705202312142E-3</v>
      </c>
      <c r="F79" s="427">
        <f>VLOOKUP(A79,'2010'!D$19:E$420,2,FALSE)</f>
        <v>4.4739336492890993E-3</v>
      </c>
      <c r="G79" s="427">
        <f>VLOOKUP(A79,'2011'!D$19:E$420,2,FALSE)</f>
        <v>6.1976127296293863E-3</v>
      </c>
      <c r="H79" s="427">
        <f>VLOOKUP(A79,'2008'!I$19:J$420,2,FALSE)</f>
        <v>2.5097276264591439E-3</v>
      </c>
      <c r="I79" s="427">
        <f>VLOOKUP(A79,'2009'!G$19:H$420,2,FALSE)</f>
        <v>1.1753371868978805E-3</v>
      </c>
      <c r="J79" s="427">
        <f>VLOOKUP(A79,'2010'!I$19:J$420,2,FALSE)</f>
        <v>1.3175355450236966E-3</v>
      </c>
      <c r="K79" s="427">
        <f>VLOOKUP(A79,'2011'!I$19:J$420,2,FALSE)</f>
        <v>1.3434920475041267E-3</v>
      </c>
      <c r="L79" s="427">
        <f>VLOOKUP(A79,'2008'!N$19:O$421,2,FALSE)</f>
        <v>3.1517509727626461E-3</v>
      </c>
      <c r="M79" s="427">
        <f>VLOOKUP(A79,'2009'!L$19:M$420,2,FALSE)</f>
        <v>3.3333333333333335E-3</v>
      </c>
      <c r="N79" s="427">
        <f>VLOOKUP(A79,'2010'!N$19:O$420,2,FALSE)</f>
        <v>3.1563981042654027E-3</v>
      </c>
      <c r="O79" s="427">
        <f>VLOOKUP(A79,'2011'!N$19:O$420,2,FALSE)</f>
        <v>4.8541206821252599E-3</v>
      </c>
      <c r="P79" s="425" t="str">
        <f>IFERROR(VLOOKUP($A79,'2008'!$AN$8:$AZ$435,13,FALSE),"error")</f>
        <v>error</v>
      </c>
      <c r="Q79" s="425" t="str">
        <f>IFERROR(VLOOKUP($A79,'2009'!$AN$8:$BA$435,14,FALSE),"error")</f>
        <v>error</v>
      </c>
      <c r="R79" s="425" t="str">
        <f>IFERROR(VLOOKUP($A79,'2010'!$AN$8:$AZ$435,12,FALSE),"error")</f>
        <v>error</v>
      </c>
      <c r="S79" s="425" t="str">
        <f>IFERROR(VLOOKUP($A79,'2011'!$AN$8:$BA$435,14,FALSE),"error")</f>
        <v>error</v>
      </c>
    </row>
    <row r="80" spans="1:19" x14ac:dyDescent="0.25">
      <c r="A80" s="1" t="s">
        <v>73</v>
      </c>
      <c r="B80" s="2" t="s">
        <v>14</v>
      </c>
      <c r="D80" s="167">
        <f>VLOOKUP($A80,'2008'!$D$18:$E$396,2,FALSE)</f>
        <v>3.2779845405095905E-3</v>
      </c>
      <c r="E80" s="427">
        <f>VLOOKUP(A80,'2009'!B$19:C$420,2,FALSE)</f>
        <v>2.848639455782313E-3</v>
      </c>
      <c r="F80" s="427">
        <f>VLOOKUP(A80,'2010'!D$19:E$420,2,FALSE)</f>
        <v>3.0279329608938546E-3</v>
      </c>
      <c r="G80" s="427">
        <f>VLOOKUP(A80,'2011'!D$19:E$420,2,FALSE)</f>
        <v>2.86479423554606E-3</v>
      </c>
      <c r="H80" s="427">
        <f>VLOOKUP(A80,'2008'!I$19:J$420,2,FALSE)</f>
        <v>1.5688519896936732E-3</v>
      </c>
      <c r="I80" s="427">
        <f>VLOOKUP(A80,'2009'!G$19:H$420,2,FALSE)</f>
        <v>1.0827664399092971E-3</v>
      </c>
      <c r="J80" s="427">
        <f>VLOOKUP(A80,'2010'!I$19:J$420,2,FALSE)</f>
        <v>1.2150837988826816E-3</v>
      </c>
      <c r="K80" s="427">
        <f>VLOOKUP(A80,'2011'!I$19:J$420,2,FALSE)</f>
        <v>7.4175328949315487E-4</v>
      </c>
      <c r="L80" s="427">
        <f>VLOOKUP(A80,'2008'!N$19:O$421,2,FALSE)</f>
        <v>1.7091325508159175E-3</v>
      </c>
      <c r="M80" s="427">
        <f>VLOOKUP(A80,'2009'!L$19:M$420,2,FALSE)</f>
        <v>1.7658730158730158E-3</v>
      </c>
      <c r="N80" s="427">
        <f>VLOOKUP(A80,'2010'!N$19:O$420,2,FALSE)</f>
        <v>1.8128491620111732E-3</v>
      </c>
      <c r="O80" s="427">
        <f>VLOOKUP(A80,'2011'!N$19:O$420,2,FALSE)</f>
        <v>2.1230409460529049E-3</v>
      </c>
      <c r="P80" s="425" t="str">
        <f>IFERROR(VLOOKUP($A80,'2008'!$AN$8:$AZ$435,13,FALSE),"error")</f>
        <v>error</v>
      </c>
      <c r="Q80" s="425" t="str">
        <f>IFERROR(VLOOKUP($A80,'2009'!$AN$8:$BA$435,14,FALSE),"error")</f>
        <v>error</v>
      </c>
      <c r="R80" s="425" t="str">
        <f>IFERROR(VLOOKUP($A80,'2010'!$AN$8:$AZ$435,12,FALSE),"error")</f>
        <v>error</v>
      </c>
      <c r="S80" s="425" t="str">
        <f>IFERROR(VLOOKUP($A80,'2011'!$AN$8:$BA$435,14,FALSE),"error")</f>
        <v>error</v>
      </c>
    </row>
    <row r="81" spans="1:19" x14ac:dyDescent="0.25">
      <c r="A81" s="1" t="s">
        <v>74</v>
      </c>
      <c r="B81" s="3" t="s">
        <v>5</v>
      </c>
      <c r="D81" s="167">
        <f>VLOOKUP($A81,'2008'!$D$18:$E$396,2,FALSE)</f>
        <v>6.4630681818181822E-4</v>
      </c>
      <c r="E81" s="427">
        <f>VLOOKUP(A81,'2009'!B$19:C$420,2,FALSE)</f>
        <v>4.1490857946554149E-4</v>
      </c>
      <c r="F81" s="427">
        <f>VLOOKUP(A81,'2010'!D$19:E$420,2,FALSE)</f>
        <v>4.8712595685455808E-4</v>
      </c>
      <c r="G81" s="427">
        <f>VLOOKUP(A81,'2011'!D$19:E$420,2,FALSE)</f>
        <v>4.2471670471585967E-4</v>
      </c>
      <c r="H81" s="427">
        <f>VLOOKUP(A81,'2008'!I$19:J$420,2,FALSE)</f>
        <v>5.6818181818181815E-4</v>
      </c>
      <c r="I81" s="427">
        <f>VLOOKUP(A81,'2009'!G$19:H$420,2,FALSE)</f>
        <v>3.3755274261603374E-4</v>
      </c>
      <c r="J81" s="427">
        <f>VLOOKUP(A81,'2010'!I$19:J$420,2,FALSE)</f>
        <v>4.1057759220598469E-4</v>
      </c>
      <c r="K81" s="427">
        <f>VLOOKUP(A81,'2011'!I$19:J$420,2,FALSE)</f>
        <v>3.736583458287463E-4</v>
      </c>
      <c r="L81" s="427">
        <f>VLOOKUP(A81,'2008'!N$19:O$421,2,FALSE)</f>
        <v>7.1022727272727269E-5</v>
      </c>
      <c r="M81" s="427">
        <f>VLOOKUP(A81,'2009'!L$19:M$420,2,FALSE)</f>
        <v>7.7355836849507734E-5</v>
      </c>
      <c r="N81" s="427">
        <f>VLOOKUP(A81,'2010'!N$19:O$420,2,FALSE)</f>
        <v>7.6548364648573421E-5</v>
      </c>
      <c r="O81" s="427">
        <f>VLOOKUP(A81,'2011'!N$19:O$420,2,FALSE)</f>
        <v>5.1058358887113358E-5</v>
      </c>
      <c r="P81" s="425" t="str">
        <f>IFERROR(VLOOKUP($A81,'2008'!$AN$8:$AZ$435,13,FALSE),"error")</f>
        <v>error</v>
      </c>
      <c r="Q81" s="425" t="str">
        <f>IFERROR(VLOOKUP($A81,'2009'!$AN$8:$BA$435,14,FALSE),"error")</f>
        <v>error</v>
      </c>
      <c r="R81" s="425" t="str">
        <f>IFERROR(VLOOKUP($A81,'2010'!$AN$8:$AZ$435,12,FALSE),"error")</f>
        <v>error</v>
      </c>
      <c r="S81" s="425" t="str">
        <f>IFERROR(VLOOKUP($A81,'2011'!$AN$8:$BA$435,14,FALSE),"error")</f>
        <v>error</v>
      </c>
    </row>
    <row r="82" spans="1:19" x14ac:dyDescent="0.25">
      <c r="A82" s="1" t="s">
        <v>75</v>
      </c>
      <c r="B82" s="2" t="s">
        <v>8</v>
      </c>
      <c r="D82" s="167">
        <f>VLOOKUP($A82,'2008'!$D$18:$E$396,2,FALSE)</f>
        <v>7.2324011571841857E-4</v>
      </c>
      <c r="E82" s="427">
        <f>VLOOKUP(A82,'2009'!B$19:C$420,2,FALSE)</f>
        <v>2.3946360153256704E-4</v>
      </c>
      <c r="F82" s="427">
        <f>VLOOKUP(A82,'2010'!D$19:E$420,2,FALSE)</f>
        <v>4.0952380952380955E-4</v>
      </c>
      <c r="G82" s="427">
        <f>VLOOKUP(A82,'2011'!D$19:E$420,2,FALSE)</f>
        <v>3.3338308116244198E-4</v>
      </c>
      <c r="H82" s="427">
        <f>VLOOKUP(A82,'2008'!I$19:J$420,2,FALSE)</f>
        <v>7.1359691417550628E-4</v>
      </c>
      <c r="I82" s="427">
        <f>VLOOKUP(A82,'2009'!G$19:H$420,2,FALSE)</f>
        <v>2.0114942528735632E-4</v>
      </c>
      <c r="J82" s="427">
        <f>VLOOKUP(A82,'2010'!I$19:J$420,2,FALSE)</f>
        <v>3.7142857142857143E-4</v>
      </c>
      <c r="K82" s="427">
        <f>VLOOKUP(A82,'2011'!I$19:J$420,2,FALSE)</f>
        <v>2.7728856622213157E-4</v>
      </c>
      <c r="L82" s="427">
        <f>VLOOKUP(A82,'2008'!N$19:O$421,2,FALSE)</f>
        <v>9.6432015429122462E-6</v>
      </c>
      <c r="M82" s="427">
        <f>VLOOKUP(A82,'2009'!L$19:M$420,2,FALSE)</f>
        <v>2.8735632183908045E-5</v>
      </c>
      <c r="N82" s="427">
        <f>VLOOKUP(A82,'2010'!N$19:O$420,2,FALSE)</f>
        <v>3.8095238095238092E-5</v>
      </c>
      <c r="O82" s="427">
        <f>VLOOKUP(A82,'2011'!N$19:O$420,2,FALSE)</f>
        <v>5.6094514940310399E-5</v>
      </c>
      <c r="P82" s="425" t="str">
        <f>IFERROR(VLOOKUP($A82,'2008'!$AN$8:$AZ$435,13,FALSE),"error")</f>
        <v>error</v>
      </c>
      <c r="Q82" s="425" t="str">
        <f>IFERROR(VLOOKUP($A82,'2009'!$AN$8:$BA$435,14,FALSE),"error")</f>
        <v>error</v>
      </c>
      <c r="R82" s="425" t="str">
        <f>IFERROR(VLOOKUP($A82,'2010'!$AN$8:$AZ$435,12,FALSE),"error")</f>
        <v>error</v>
      </c>
      <c r="S82" s="425" t="str">
        <f>IFERROR(VLOOKUP($A82,'2011'!$AN$8:$BA$435,14,FALSE),"error")</f>
        <v>error</v>
      </c>
    </row>
    <row r="83" spans="1:19" x14ac:dyDescent="0.25">
      <c r="A83" s="1" t="s">
        <v>76</v>
      </c>
      <c r="B83" s="2" t="s">
        <v>14</v>
      </c>
      <c r="D83" s="167">
        <f>VLOOKUP($A83,'2008'!$D$18:$E$396,2,FALSE)</f>
        <v>1.2140575079872204E-3</v>
      </c>
      <c r="E83" s="427">
        <f>VLOOKUP(A83,'2009'!B$19:C$420,2,FALSE)</f>
        <v>8.1846799580272828E-4</v>
      </c>
      <c r="F83" s="427">
        <f>VLOOKUP(A83,'2010'!D$19:E$420,2,FALSE)</f>
        <v>1.1111111111111111E-3</v>
      </c>
      <c r="G83" s="427">
        <f>VLOOKUP(A83,'2011'!D$19:E$420,2,FALSE)</f>
        <v>1.615823044550588E-3</v>
      </c>
      <c r="H83" s="427">
        <f>VLOOKUP(A83,'2008'!I$19:J$420,2,FALSE)</f>
        <v>6.9222577209797657E-4</v>
      </c>
      <c r="I83" s="427">
        <f>VLOOKUP(A83,'2009'!G$19:H$420,2,FALSE)</f>
        <v>3.7775445960125918E-4</v>
      </c>
      <c r="J83" s="427">
        <f>VLOOKUP(A83,'2010'!I$19:J$420,2,FALSE)</f>
        <v>5.5036344755970924E-4</v>
      </c>
      <c r="K83" s="427">
        <f>VLOOKUP(A83,'2011'!I$19:J$420,2,FALSE)</f>
        <v>5.2745172718541341E-4</v>
      </c>
      <c r="L83" s="427">
        <f>VLOOKUP(A83,'2008'!N$19:O$421,2,FALSE)</f>
        <v>5.2183173588924391E-4</v>
      </c>
      <c r="M83" s="427">
        <f>VLOOKUP(A83,'2009'!L$19:M$420,2,FALSE)</f>
        <v>4.5120671563483736E-4</v>
      </c>
      <c r="N83" s="427">
        <f>VLOOKUP(A83,'2010'!N$19:O$420,2,FALSE)</f>
        <v>5.6074766355140187E-4</v>
      </c>
      <c r="O83" s="427">
        <f>VLOOKUP(A83,'2011'!N$19:O$420,2,FALSE)</f>
        <v>1.0883713173651746E-3</v>
      </c>
      <c r="P83" s="425" t="str">
        <f>IFERROR(VLOOKUP($A83,'2008'!$AN$8:$AZ$435,13,FALSE),"error")</f>
        <v>error</v>
      </c>
      <c r="Q83" s="425" t="str">
        <f>IFERROR(VLOOKUP($A83,'2009'!$AN$8:$BA$435,14,FALSE),"error")</f>
        <v>error</v>
      </c>
      <c r="R83" s="425" t="str">
        <f>IFERROR(VLOOKUP($A83,'2010'!$AN$8:$AZ$435,12,FALSE),"error")</f>
        <v>error</v>
      </c>
      <c r="S83" s="425" t="str">
        <f>IFERROR(VLOOKUP($A83,'2011'!$AN$8:$BA$435,14,FALSE),"error")</f>
        <v>error</v>
      </c>
    </row>
    <row r="84" spans="1:19" x14ac:dyDescent="0.25">
      <c r="A84" s="1" t="s">
        <v>77</v>
      </c>
      <c r="B84" s="2" t="s">
        <v>3</v>
      </c>
      <c r="D84" s="167">
        <f>VLOOKUP($A84,'2008'!$D$18:$E$396,2,FALSE)</f>
        <v>1.1024643320363165E-3</v>
      </c>
      <c r="E84" s="427">
        <f>VLOOKUP(A84,'2009'!B$19:C$420,2,FALSE)</f>
        <v>7.593307593307593E-4</v>
      </c>
      <c r="F84" s="427">
        <f>VLOOKUP(A84,'2010'!D$19:E$420,2,FALSE)</f>
        <v>7.4646074646074641E-4</v>
      </c>
      <c r="G84" s="427">
        <f>VLOOKUP(A84,'2011'!D$19:E$420,2,FALSE)</f>
        <v>7.8470049537073862E-4</v>
      </c>
      <c r="H84" s="427">
        <f>VLOOKUP(A84,'2008'!I$19:J$420,2,FALSE)</f>
        <v>6.6147859922178988E-4</v>
      </c>
      <c r="I84" s="427">
        <f>VLOOKUP(A84,'2009'!G$19:H$420,2,FALSE)</f>
        <v>2.7027027027027027E-4</v>
      </c>
      <c r="J84" s="427">
        <f>VLOOKUP(A84,'2010'!I$19:J$420,2,FALSE)</f>
        <v>3.3462033462033463E-4</v>
      </c>
      <c r="K84" s="427">
        <f>VLOOKUP(A84,'2011'!I$19:J$420,2,FALSE)</f>
        <v>2.855641420727915E-4</v>
      </c>
      <c r="L84" s="427">
        <f>VLOOKUP(A84,'2008'!N$19:O$421,2,FALSE)</f>
        <v>4.4098573281452658E-4</v>
      </c>
      <c r="M84" s="427">
        <f>VLOOKUP(A84,'2009'!L$19:M$420,2,FALSE)</f>
        <v>4.8906048906048908E-4</v>
      </c>
      <c r="N84" s="427">
        <f>VLOOKUP(A84,'2010'!N$19:O$420,2,FALSE)</f>
        <v>4.1184041184041183E-4</v>
      </c>
      <c r="O84" s="427">
        <f>VLOOKUP(A84,'2011'!N$19:O$420,2,FALSE)</f>
        <v>4.9913635329794717E-4</v>
      </c>
      <c r="P84" s="425" t="str">
        <f>IFERROR(VLOOKUP($A84,'2008'!$AN$8:$AZ$435,13,FALSE),"error")</f>
        <v>error</v>
      </c>
      <c r="Q84" s="425" t="str">
        <f>IFERROR(VLOOKUP($A84,'2009'!$AN$8:$BA$435,14,FALSE),"error")</f>
        <v>error</v>
      </c>
      <c r="R84" s="425" t="str">
        <f>IFERROR(VLOOKUP($A84,'2010'!$AN$8:$AZ$435,12,FALSE),"error")</f>
        <v>error</v>
      </c>
      <c r="S84" s="425" t="str">
        <f>IFERROR(VLOOKUP($A84,'2011'!$AN$8:$BA$435,14,FALSE),"error")</f>
        <v>error</v>
      </c>
    </row>
    <row r="85" spans="1:19" x14ac:dyDescent="0.25">
      <c r="A85" s="1" t="s">
        <v>78</v>
      </c>
      <c r="B85" s="2" t="s">
        <v>8</v>
      </c>
      <c r="D85" s="167">
        <f>VLOOKUP($A85,'2008'!$D$18:$E$396,2,FALSE)</f>
        <v>2.6539892517569242E-3</v>
      </c>
      <c r="E85" s="427">
        <f>VLOOKUP(A85,'2009'!B$19:C$420,2,FALSE)</f>
        <v>1.4590163934426229E-3</v>
      </c>
      <c r="F85" s="427">
        <f>VLOOKUP(A85,'2010'!D$19:E$420,2,FALSE)</f>
        <v>1.9635627530364373E-3</v>
      </c>
      <c r="G85" s="427">
        <f>VLOOKUP(A85,'2011'!D$19:E$420,2,FALSE)</f>
        <v>1.1587619210286302E-3</v>
      </c>
      <c r="H85" s="427">
        <f>VLOOKUP(A85,'2008'!I$19:J$420,2,FALSE)</f>
        <v>2.1124431583298886E-3</v>
      </c>
      <c r="I85" s="427">
        <f>VLOOKUP(A85,'2009'!G$19:H$420,2,FALSE)</f>
        <v>8.278688524590164E-4</v>
      </c>
      <c r="J85" s="427">
        <f>VLOOKUP(A85,'2010'!I$19:J$420,2,FALSE)</f>
        <v>1.1983805668016195E-3</v>
      </c>
      <c r="K85" s="427">
        <f>VLOOKUP(A85,'2011'!I$19:J$420,2,FALSE)</f>
        <v>7.2549252426787607E-4</v>
      </c>
      <c r="L85" s="427">
        <f>VLOOKUP(A85,'2008'!N$19:O$421,2,FALSE)</f>
        <v>5.4154609342703592E-4</v>
      </c>
      <c r="M85" s="427">
        <f>VLOOKUP(A85,'2009'!L$19:M$420,2,FALSE)</f>
        <v>6.3114754098360652E-4</v>
      </c>
      <c r="N85" s="427">
        <f>VLOOKUP(A85,'2010'!N$19:O$420,2,FALSE)</f>
        <v>7.6518218623481782E-4</v>
      </c>
      <c r="O85" s="427">
        <f>VLOOKUP(A85,'2011'!N$19:O$420,2,FALSE)</f>
        <v>4.3326939676075404E-4</v>
      </c>
      <c r="P85" s="425" t="str">
        <f>IFERROR(VLOOKUP($A85,'2008'!$AN$8:$AZ$435,13,FALSE),"error")</f>
        <v>error</v>
      </c>
      <c r="Q85" s="425" t="str">
        <f>IFERROR(VLOOKUP($A85,'2009'!$AN$8:$BA$435,14,FALSE),"error")</f>
        <v>error</v>
      </c>
      <c r="R85" s="425" t="str">
        <f>IFERROR(VLOOKUP($A85,'2010'!$AN$8:$AZ$435,12,FALSE),"error")</f>
        <v>error</v>
      </c>
      <c r="S85" s="425" t="str">
        <f>IFERROR(VLOOKUP($A85,'2011'!$AN$8:$BA$435,14,FALSE),"error")</f>
        <v>error</v>
      </c>
    </row>
    <row r="86" spans="1:19" x14ac:dyDescent="0.25">
      <c r="A86" s="1" t="s">
        <v>79</v>
      </c>
      <c r="B86" s="2" t="s">
        <v>3</v>
      </c>
      <c r="D86" s="167">
        <f>VLOOKUP($A86,'2008'!$D$18:$E$396,2,FALSE)</f>
        <v>4.3971631205673759E-4</v>
      </c>
      <c r="E86" s="427">
        <f>VLOOKUP(A86,'2009'!B$19:C$420,2,FALSE)</f>
        <v>1.8387553041018388E-4</v>
      </c>
      <c r="F86" s="427">
        <f>VLOOKUP(A86,'2010'!D$19:E$420,2,FALSE)</f>
        <v>2.535211267605634E-4</v>
      </c>
      <c r="G86" s="427">
        <f>VLOOKUP(A86,'2011'!D$19:E$420,2,FALSE)</f>
        <v>9.385502445675505E-5</v>
      </c>
      <c r="H86" s="427">
        <f>VLOOKUP(A86,'2008'!I$19:J$420,2,FALSE)</f>
        <v>3.5460992907801421E-4</v>
      </c>
      <c r="I86" s="427">
        <f>VLOOKUP(A86,'2009'!G$19:H$420,2,FALSE)</f>
        <v>1.5558698727015559E-4</v>
      </c>
      <c r="J86" s="427">
        <f>VLOOKUP(A86,'2010'!I$19:J$420,2,FALSE)</f>
        <v>1.6901408450704225E-4</v>
      </c>
      <c r="K86" s="427">
        <f>VLOOKUP(A86,'2011'!I$19:J$420,2,FALSE)</f>
        <v>9.385502445675505E-5</v>
      </c>
      <c r="L86" s="427">
        <f>VLOOKUP(A86,'2008'!N$19:O$421,2,FALSE)</f>
        <v>8.5106382978723409E-5</v>
      </c>
      <c r="M86" s="427">
        <f>VLOOKUP(A86,'2009'!L$19:M$420,2,FALSE)</f>
        <v>2.8288543140028288E-5</v>
      </c>
      <c r="N86" s="427">
        <f>VLOOKUP(A86,'2010'!N$19:O$420,2,FALSE)</f>
        <v>9.8591549295774642E-5</v>
      </c>
      <c r="O86" s="427">
        <f>VLOOKUP(A86,'2011'!N$19:O$420,2,FALSE)</f>
        <v>0</v>
      </c>
      <c r="P86" s="425" t="str">
        <f>IFERROR(VLOOKUP($A86,'2008'!$AN$8:$AZ$435,13,FALSE),"error")</f>
        <v>error</v>
      </c>
      <c r="Q86" s="425" t="str">
        <f>IFERROR(VLOOKUP($A86,'2009'!$AN$8:$BA$435,14,FALSE),"error")</f>
        <v>error</v>
      </c>
      <c r="R86" s="425" t="str">
        <f>IFERROR(VLOOKUP($A86,'2010'!$AN$8:$AZ$435,12,FALSE),"error")</f>
        <v>error</v>
      </c>
      <c r="S86" s="425" t="str">
        <f>IFERROR(VLOOKUP($A86,'2011'!$AN$8:$BA$435,14,FALSE),"error")</f>
        <v>error</v>
      </c>
    </row>
    <row r="87" spans="1:19" x14ac:dyDescent="0.25">
      <c r="A87" s="1" t="s">
        <v>80</v>
      </c>
      <c r="B87" s="2" t="s">
        <v>8</v>
      </c>
      <c r="D87" s="167">
        <f>VLOOKUP($A87,'2008'!$D$18:$E$396,2,FALSE)</f>
        <v>1.1025469168900804E-3</v>
      </c>
      <c r="E87" s="427">
        <f>VLOOKUP(A87,'2009'!B$19:C$420,2,FALSE)</f>
        <v>3.2978014656895403E-4</v>
      </c>
      <c r="F87" s="427">
        <f>VLOOKUP(A87,'2010'!D$19:E$420,2,FALSE)</f>
        <v>4.9784268171257882E-4</v>
      </c>
      <c r="G87" s="427">
        <f>VLOOKUP(A87,'2011'!D$19:E$420,2,FALSE)</f>
        <v>4.5081654640231786E-4</v>
      </c>
      <c r="H87" s="427">
        <f>VLOOKUP(A87,'2008'!I$19:J$420,2,FALSE)</f>
        <v>1.0221179624664879E-3</v>
      </c>
      <c r="I87" s="427">
        <f>VLOOKUP(A87,'2009'!G$19:H$420,2,FALSE)</f>
        <v>2.5649566955363094E-4</v>
      </c>
      <c r="J87" s="427">
        <f>VLOOKUP(A87,'2010'!I$19:J$420,2,FALSE)</f>
        <v>4.1818785263856624E-4</v>
      </c>
      <c r="K87" s="427">
        <f>VLOOKUP(A87,'2011'!I$19:J$420,2,FALSE)</f>
        <v>3.9500882027562832E-4</v>
      </c>
      <c r="L87" s="427">
        <f>VLOOKUP(A87,'2008'!N$19:O$421,2,FALSE)</f>
        <v>8.0428954423592496E-5</v>
      </c>
      <c r="M87" s="427">
        <f>VLOOKUP(A87,'2009'!L$19:M$420,2,FALSE)</f>
        <v>7.3284477015323114E-5</v>
      </c>
      <c r="N87" s="427">
        <f>VLOOKUP(A87,'2010'!N$19:O$420,2,FALSE)</f>
        <v>7.9654829074012615E-5</v>
      </c>
      <c r="O87" s="427">
        <f>VLOOKUP(A87,'2011'!N$19:O$420,2,FALSE)</f>
        <v>5.5807726126689548E-5</v>
      </c>
      <c r="P87" s="425" t="str">
        <f>IFERROR(VLOOKUP($A87,'2008'!$AN$8:$AZ$435,13,FALSE),"error")</f>
        <v>error</v>
      </c>
      <c r="Q87" s="425" t="str">
        <f>IFERROR(VLOOKUP($A87,'2009'!$AN$8:$BA$435,14,FALSE),"error")</f>
        <v>error</v>
      </c>
      <c r="R87" s="425" t="str">
        <f>IFERROR(VLOOKUP($A87,'2010'!$AN$8:$AZ$435,12,FALSE),"error")</f>
        <v>error</v>
      </c>
      <c r="S87" s="425" t="str">
        <f>IFERROR(VLOOKUP($A87,'2011'!$AN$8:$BA$435,14,FALSE),"error")</f>
        <v>error</v>
      </c>
    </row>
    <row r="88" spans="1:19" x14ac:dyDescent="0.25">
      <c r="A88" s="1" t="s">
        <v>81</v>
      </c>
      <c r="B88" s="2" t="s">
        <v>11</v>
      </c>
      <c r="D88" s="167">
        <f>VLOOKUP($A88,'2008'!$D$18:$E$396,2,FALSE)</f>
        <v>1.0746812386156648E-3</v>
      </c>
      <c r="E88" s="427">
        <f>VLOOKUP(A88,'2009'!B$19:C$420,2,FALSE)</f>
        <v>7.9019073569482285E-4</v>
      </c>
      <c r="F88" s="427">
        <f>VLOOKUP(A88,'2010'!D$19:E$420,2,FALSE)</f>
        <v>1.0891089108910892E-3</v>
      </c>
      <c r="G88" s="427">
        <f>VLOOKUP(A88,'2011'!D$19:E$420,2,FALSE)</f>
        <v>1.1502065379154752E-3</v>
      </c>
      <c r="H88" s="427">
        <f>VLOOKUP(A88,'2008'!I$19:J$420,2,FALSE)</f>
        <v>7.1038251366120219E-4</v>
      </c>
      <c r="I88" s="427">
        <f>VLOOKUP(A88,'2009'!G$19:H$420,2,FALSE)</f>
        <v>4.0871934604904634E-4</v>
      </c>
      <c r="J88" s="427">
        <f>VLOOKUP(A88,'2010'!I$19:J$420,2,FALSE)</f>
        <v>7.2907290729072908E-4</v>
      </c>
      <c r="K88" s="427">
        <f>VLOOKUP(A88,'2011'!I$19:J$420,2,FALSE)</f>
        <v>3.9927084273968789E-4</v>
      </c>
      <c r="L88" s="427">
        <f>VLOOKUP(A88,'2008'!N$19:O$421,2,FALSE)</f>
        <v>3.6429872495446266E-4</v>
      </c>
      <c r="M88" s="427">
        <f>VLOOKUP(A88,'2009'!L$19:M$420,2,FALSE)</f>
        <v>3.8147138964577656E-4</v>
      </c>
      <c r="N88" s="427">
        <f>VLOOKUP(A88,'2010'!N$19:O$420,2,FALSE)</f>
        <v>3.6003600360036002E-4</v>
      </c>
      <c r="O88" s="427">
        <f>VLOOKUP(A88,'2011'!N$19:O$420,2,FALSE)</f>
        <v>7.5093569517578726E-4</v>
      </c>
      <c r="P88" s="425" t="str">
        <f>IFERROR(VLOOKUP($A88,'2008'!$AN$8:$AZ$435,13,FALSE),"error")</f>
        <v>error</v>
      </c>
      <c r="Q88" s="425" t="str">
        <f>IFERROR(VLOOKUP($A88,'2009'!$AN$8:$BA$435,14,FALSE),"error")</f>
        <v>error</v>
      </c>
      <c r="R88" s="425" t="str">
        <f>IFERROR(VLOOKUP($A88,'2010'!$AN$8:$AZ$435,12,FALSE),"error")</f>
        <v>error</v>
      </c>
      <c r="S88" s="425" t="str">
        <f>IFERROR(VLOOKUP($A88,'2011'!$AN$8:$BA$435,14,FALSE),"error")</f>
        <v>error</v>
      </c>
    </row>
    <row r="89" spans="1:19" x14ac:dyDescent="0.25">
      <c r="A89" s="429" t="s">
        <v>82</v>
      </c>
      <c r="B89" s="2" t="s">
        <v>14</v>
      </c>
      <c r="D89" s="167">
        <f>VLOOKUP($A89,'2008'!$D$18:$E$396,2,FALSE)</f>
        <v>2.9961340206185566E-4</v>
      </c>
      <c r="E89" s="427">
        <f>VLOOKUP(A89,'2009'!B$19:C$420,2,FALSE)</f>
        <v>2.4429443908711025E-4</v>
      </c>
      <c r="F89" s="427">
        <f>VLOOKUP(A89,'2010'!D$19:E$420,2,FALSE)</f>
        <v>2.4023062139654069E-4</v>
      </c>
      <c r="G89" s="427">
        <f>VLOOKUP(A89,'2011'!D$19:E$420,2,FALSE)</f>
        <v>2.2432120714543962E-4</v>
      </c>
      <c r="H89" s="427">
        <f>VLOOKUP(A89,'2008'!I$19:J$420,2,FALSE)</f>
        <v>1.7719072164948453E-4</v>
      </c>
      <c r="I89" s="427">
        <f>VLOOKUP(A89,'2009'!G$19:H$420,2,FALSE)</f>
        <v>9.0003214400514309E-5</v>
      </c>
      <c r="J89" s="427">
        <f>VLOOKUP(A89,'2010'!I$19:J$420,2,FALSE)</f>
        <v>1.1531069827033953E-4</v>
      </c>
      <c r="K89" s="427">
        <f>VLOOKUP(A89,'2011'!I$19:J$420,2,FALSE)</f>
        <v>9.1931921596444244E-5</v>
      </c>
      <c r="L89" s="427">
        <f>VLOOKUP(A89,'2008'!N$19:O$421,2,FALSE)</f>
        <v>1.2242268041237113E-4</v>
      </c>
      <c r="M89" s="427">
        <f>VLOOKUP(A89,'2009'!L$19:M$420,2,FALSE)</f>
        <v>1.5107682417229187E-4</v>
      </c>
      <c r="N89" s="427">
        <f>VLOOKUP(A89,'2010'!N$19:O$420,2,FALSE)</f>
        <v>1.2491992312620116E-4</v>
      </c>
      <c r="O89" s="427">
        <f>VLOOKUP(A89,'2011'!N$19:O$420,2,FALSE)</f>
        <v>1.323892855489954E-4</v>
      </c>
      <c r="P89" s="425" t="str">
        <f>IFERROR(VLOOKUP($A89,'2008'!$AN$8:$AZ$435,13,FALSE),"error")</f>
        <v>error</v>
      </c>
      <c r="Q89" s="425" t="str">
        <f>IFERROR(VLOOKUP($A89,'2009'!$AN$8:$BA$435,14,FALSE),"error")</f>
        <v>error</v>
      </c>
      <c r="R89" s="425" t="str">
        <f>IFERROR(VLOOKUP($A89,'2010'!$AN$8:$AZ$435,12,FALSE),"error")</f>
        <v>error</v>
      </c>
      <c r="S89" s="425" t="str">
        <f>IFERROR(VLOOKUP($A89,'2011'!$AN$8:$BA$435,14,FALSE),"error")</f>
        <v>error</v>
      </c>
    </row>
    <row r="90" spans="1:19" x14ac:dyDescent="0.25">
      <c r="A90" t="s">
        <v>83</v>
      </c>
      <c r="B90" s="3" t="s">
        <v>11</v>
      </c>
      <c r="D90" s="167">
        <f>VLOOKUP($A90,'2008'!$D$18:$E$396,2,FALSE)</f>
        <v>6.0324367088607591E-4</v>
      </c>
      <c r="E90" s="427">
        <f>VLOOKUP(A90,'2009'!B$19:C$420,2,FALSE)</f>
        <v>4.5140942243248569E-4</v>
      </c>
      <c r="F90" s="427">
        <f>VLOOKUP(A90,'2010'!D$19:E$420,2,FALSE)</f>
        <v>6.7175871523697615E-4</v>
      </c>
      <c r="G90" s="427">
        <f>VLOOKUP(A90,'2011'!D$19:E$420,2,FALSE)</f>
        <v>5.225317317165178E-4</v>
      </c>
      <c r="H90" s="427">
        <f>VLOOKUP(A90,'2008'!I$19:J$420,2,FALSE)</f>
        <v>2.8283227848101267E-4</v>
      </c>
      <c r="I90" s="427">
        <f>VLOOKUP(A90,'2009'!G$19:H$420,2,FALSE)</f>
        <v>1.0841711019120836E-4</v>
      </c>
      <c r="J90" s="427">
        <f>VLOOKUP(A90,'2010'!I$19:J$420,2,FALSE)</f>
        <v>1.5863689776733254E-4</v>
      </c>
      <c r="K90" s="427">
        <f>VLOOKUP(A90,'2011'!I$19:J$420,2,FALSE)</f>
        <v>1.1676233248455693E-4</v>
      </c>
      <c r="L90" s="427">
        <f>VLOOKUP(A90,'2008'!N$19:O$421,2,FALSE)</f>
        <v>3.204113924050633E-4</v>
      </c>
      <c r="M90" s="427">
        <f>VLOOKUP(A90,'2009'!L$19:M$420,2,FALSE)</f>
        <v>3.4496353242657207E-4</v>
      </c>
      <c r="N90" s="427">
        <f>VLOOKUP(A90,'2010'!N$19:O$420,2,FALSE)</f>
        <v>5.111633372502938E-4</v>
      </c>
      <c r="O90" s="427">
        <f>VLOOKUP(A90,'2011'!N$19:O$420,2,FALSE)</f>
        <v>4.0576939923196086E-4</v>
      </c>
      <c r="P90" s="425" t="str">
        <f>IFERROR(VLOOKUP($A90,'2008'!$AN$8:$AZ$435,13,FALSE),"error")</f>
        <v>error</v>
      </c>
      <c r="Q90" s="425" t="str">
        <f>IFERROR(VLOOKUP($A90,'2009'!$AN$8:$BA$435,14,FALSE),"error")</f>
        <v>error</v>
      </c>
      <c r="R90" s="425" t="str">
        <f>IFERROR(VLOOKUP($A90,'2010'!$AN$8:$AZ$435,12,FALSE),"error")</f>
        <v>error</v>
      </c>
      <c r="S90" s="425" t="str">
        <f>IFERROR(VLOOKUP($A90,'2011'!$AN$8:$BA$435,14,FALSE),"error")</f>
        <v>error</v>
      </c>
    </row>
    <row r="91" spans="1:19" x14ac:dyDescent="0.25">
      <c r="A91" s="1" t="s">
        <v>84</v>
      </c>
      <c r="B91" s="2" t="s">
        <v>14</v>
      </c>
      <c r="D91" s="167">
        <f>VLOOKUP($A91,'2008'!$D$18:$E$396,2,FALSE)</f>
        <v>6.7561728395061724E-3</v>
      </c>
      <c r="E91" s="427">
        <f>VLOOKUP(A91,'2009'!B$19:C$420,2,FALSE)</f>
        <v>4.9393939393939396E-3</v>
      </c>
      <c r="F91" s="427">
        <f>VLOOKUP(A91,'2010'!D$19:E$420,2,FALSE)</f>
        <v>5.4893744387907815E-3</v>
      </c>
      <c r="G91" s="427">
        <f>VLOOKUP(A91,'2011'!D$19:E$420,2,FALSE)</f>
        <v>4.3449895094165658E-3</v>
      </c>
      <c r="H91" s="427">
        <f>VLOOKUP(A91,'2008'!I$19:J$420,2,FALSE)</f>
        <v>4.0339506172839502E-3</v>
      </c>
      <c r="I91" s="427">
        <f>VLOOKUP(A91,'2009'!G$19:H$420,2,FALSE)</f>
        <v>2.3151515151515153E-3</v>
      </c>
      <c r="J91" s="427">
        <f>VLOOKUP(A91,'2010'!I$19:J$420,2,FALSE)</f>
        <v>2.6279557018856628E-3</v>
      </c>
      <c r="K91" s="427">
        <f>VLOOKUP(A91,'2011'!I$19:J$420,2,FALSE)</f>
        <v>1.7333775318726697E-3</v>
      </c>
      <c r="L91" s="427">
        <f>VLOOKUP(A91,'2008'!N$19:O$421,2,FALSE)</f>
        <v>2.7253086419753085E-3</v>
      </c>
      <c r="M91" s="427">
        <f>VLOOKUP(A91,'2009'!L$19:M$420,2,FALSE)</f>
        <v>2.6272727272727272E-3</v>
      </c>
      <c r="N91" s="427">
        <f>VLOOKUP(A91,'2010'!N$19:O$420,2,FALSE)</f>
        <v>2.8614187369051182E-3</v>
      </c>
      <c r="O91" s="427">
        <f>VLOOKUP(A91,'2011'!N$19:O$420,2,FALSE)</f>
        <v>2.6116119775438968E-3</v>
      </c>
      <c r="P91" s="425" t="str">
        <f>IFERROR(VLOOKUP($A91,'2008'!$AN$8:$AZ$435,13,FALSE),"error")</f>
        <v>error</v>
      </c>
      <c r="Q91" s="425" t="str">
        <f>IFERROR(VLOOKUP($A91,'2009'!$AN$8:$BA$435,14,FALSE),"error")</f>
        <v>error</v>
      </c>
      <c r="R91" s="425" t="str">
        <f>IFERROR(VLOOKUP($A91,'2010'!$AN$8:$AZ$435,12,FALSE),"error")</f>
        <v>error</v>
      </c>
      <c r="S91" s="425" t="str">
        <f>IFERROR(VLOOKUP($A91,'2011'!$AN$8:$BA$435,14,FALSE),"error")</f>
        <v>error</v>
      </c>
    </row>
    <row r="92" spans="1:19" x14ac:dyDescent="0.25">
      <c r="A92" s="1" t="s">
        <v>85</v>
      </c>
      <c r="B92" s="2" t="s">
        <v>3</v>
      </c>
      <c r="D92" s="167">
        <f>VLOOKUP($A92,'2008'!$D$18:$E$396,2,FALSE)</f>
        <v>4.2222222222222218E-3</v>
      </c>
      <c r="E92" s="427">
        <f>VLOOKUP(A92,'2009'!B$19:C$420,2,FALSE)</f>
        <v>2.8398058252427183E-3</v>
      </c>
      <c r="F92" s="427">
        <f>VLOOKUP(A92,'2010'!D$19:E$420,2,FALSE)</f>
        <v>2.7010804321728693E-3</v>
      </c>
      <c r="G92" s="427">
        <f>VLOOKUP(A92,'2011'!D$19:E$420,2,FALSE)</f>
        <v>1.5263381456136693E-3</v>
      </c>
      <c r="H92" s="427">
        <f>VLOOKUP(A92,'2008'!I$19:J$420,2,FALSE)</f>
        <v>4.0493827160493828E-3</v>
      </c>
      <c r="I92" s="427">
        <f>VLOOKUP(A92,'2009'!G$19:H$420,2,FALSE)</f>
        <v>2.657766990291262E-3</v>
      </c>
      <c r="J92" s="427">
        <f>VLOOKUP(A92,'2010'!I$19:J$420,2,FALSE)</f>
        <v>2.4969987995198078E-3</v>
      </c>
      <c r="K92" s="427">
        <f>VLOOKUP(A92,'2011'!I$19:J$420,2,FALSE)</f>
        <v>1.3630276627905795E-3</v>
      </c>
      <c r="L92" s="427">
        <f>VLOOKUP(A92,'2008'!N$19:O$421,2,FALSE)</f>
        <v>1.728395061728395E-4</v>
      </c>
      <c r="M92" s="427">
        <f>VLOOKUP(A92,'2009'!L$19:M$420,2,FALSE)</f>
        <v>1.8203883495145632E-4</v>
      </c>
      <c r="N92" s="427">
        <f>VLOOKUP(A92,'2010'!N$19:O$420,2,FALSE)</f>
        <v>2.0408163265306123E-4</v>
      </c>
      <c r="O92" s="427">
        <f>VLOOKUP(A92,'2011'!N$19:O$420,2,FALSE)</f>
        <v>1.6331048282308992E-4</v>
      </c>
      <c r="P92" s="425" t="str">
        <f>IFERROR(VLOOKUP($A92,'2008'!$AN$8:$AZ$435,13,FALSE),"error")</f>
        <v>error</v>
      </c>
      <c r="Q92" s="425" t="str">
        <f>IFERROR(VLOOKUP($A92,'2009'!$AN$8:$BA$435,14,FALSE),"error")</f>
        <v>error</v>
      </c>
      <c r="R92" s="425" t="str">
        <f>IFERROR(VLOOKUP($A92,'2010'!$AN$8:$AZ$435,12,FALSE),"error")</f>
        <v>error</v>
      </c>
      <c r="S92" s="425" t="str">
        <f>IFERROR(VLOOKUP($A92,'2011'!$AN$8:$BA$435,14,FALSE),"error")</f>
        <v>error</v>
      </c>
    </row>
    <row r="93" spans="1:19" x14ac:dyDescent="0.25">
      <c r="A93" s="1" t="s">
        <v>86</v>
      </c>
      <c r="B93" s="2" t="s">
        <v>11</v>
      </c>
      <c r="D93" s="167">
        <f>VLOOKUP($A93,'2008'!$D$18:$E$396,2,FALSE)</f>
        <v>5.0527903469079936E-4</v>
      </c>
      <c r="E93" s="427">
        <f>VLOOKUP(A93,'2009'!B$19:C$420,2,FALSE)</f>
        <v>2.1148036253776435E-4</v>
      </c>
      <c r="F93" s="427">
        <f>VLOOKUP(A93,'2010'!D$19:E$420,2,FALSE)</f>
        <v>3.1650339110776189E-4</v>
      </c>
      <c r="G93" s="427">
        <f>VLOOKUP(A93,'2011'!D$19:E$420,2,FALSE)</f>
        <v>2.5371826153218724E-4</v>
      </c>
      <c r="H93" s="427">
        <f>VLOOKUP(A93,'2008'!I$19:J$420,2,FALSE)</f>
        <v>4.5248868778280545E-4</v>
      </c>
      <c r="I93" s="427">
        <f>VLOOKUP(A93,'2009'!G$19:H$420,2,FALSE)</f>
        <v>1.8882175226586103E-4</v>
      </c>
      <c r="J93" s="427">
        <f>VLOOKUP(A93,'2010'!I$19:J$420,2,FALSE)</f>
        <v>2.8636021100226074E-4</v>
      </c>
      <c r="K93" s="427">
        <f>VLOOKUP(A93,'2011'!I$19:J$420,2,FALSE)</f>
        <v>1.8922397418837407E-4</v>
      </c>
      <c r="L93" s="427">
        <f>VLOOKUP(A93,'2008'!N$19:O$421,2,FALSE)</f>
        <v>6.0331825037707392E-5</v>
      </c>
      <c r="M93" s="427">
        <f>VLOOKUP(A93,'2009'!L$19:M$420,2,FALSE)</f>
        <v>3.0211480362537764E-5</v>
      </c>
      <c r="N93" s="427">
        <f>VLOOKUP(A93,'2010'!N$19:O$420,2,FALSE)</f>
        <v>3.014318010550113E-5</v>
      </c>
      <c r="O93" s="427">
        <f>VLOOKUP(A93,'2011'!N$19:O$420,2,FALSE)</f>
        <v>6.4494287343813168E-5</v>
      </c>
      <c r="P93" s="425" t="str">
        <f>IFERROR(VLOOKUP($A93,'2008'!$AN$8:$AZ$435,13,FALSE),"error")</f>
        <v>error</v>
      </c>
      <c r="Q93" s="425" t="str">
        <f>IFERROR(VLOOKUP($A93,'2009'!$AN$8:$BA$435,14,FALSE),"error")</f>
        <v>error</v>
      </c>
      <c r="R93" s="425" t="str">
        <f>IFERROR(VLOOKUP($A93,'2010'!$AN$8:$AZ$435,12,FALSE),"error")</f>
        <v>error</v>
      </c>
      <c r="S93" s="425" t="str">
        <f>IFERROR(VLOOKUP($A93,'2011'!$AN$8:$BA$435,14,FALSE),"error")</f>
        <v>error</v>
      </c>
    </row>
    <row r="94" spans="1:19" x14ac:dyDescent="0.25">
      <c r="A94" s="1" t="s">
        <v>87</v>
      </c>
      <c r="B94" s="2" t="s">
        <v>11</v>
      </c>
      <c r="D94" s="167">
        <f>VLOOKUP($A94,'2008'!$D$18:$E$396,2,FALSE)</f>
        <v>2.1788990825688073E-4</v>
      </c>
      <c r="E94" s="427">
        <f>VLOOKUP(A94,'2009'!B$19:C$420,2,FALSE)</f>
        <v>1.4942528735632183E-4</v>
      </c>
      <c r="F94" s="427">
        <f>VLOOKUP(A94,'2010'!D$19:E$420,2,FALSE)</f>
        <v>1.4908256880733945E-4</v>
      </c>
      <c r="G94" s="427">
        <f>VLOOKUP(A94,'2011'!D$19:E$420,2,FALSE)</f>
        <v>5.6651792217752787E-5</v>
      </c>
      <c r="H94" s="427">
        <f>VLOOKUP(A94,'2008'!I$19:J$420,2,FALSE)</f>
        <v>1.8348623853211009E-4</v>
      </c>
      <c r="I94" s="427">
        <f>VLOOKUP(A94,'2009'!G$19:H$420,2,FALSE)</f>
        <v>1.0344827586206896E-4</v>
      </c>
      <c r="J94" s="427">
        <f>VLOOKUP(A94,'2010'!I$19:J$420,2,FALSE)</f>
        <v>9.1743119266055046E-5</v>
      </c>
      <c r="K94" s="427">
        <f>VLOOKUP(A94,'2011'!I$19:J$420,2,FALSE)</f>
        <v>5.6651792217752787E-5</v>
      </c>
      <c r="L94" s="427">
        <f>VLOOKUP(A94,'2008'!N$19:O$421,2,FALSE)</f>
        <v>3.4403669724770645E-5</v>
      </c>
      <c r="M94" s="427">
        <f>VLOOKUP(A94,'2009'!L$19:M$420,2,FALSE)</f>
        <v>4.5977011494252873E-5</v>
      </c>
      <c r="N94" s="427">
        <f>VLOOKUP(A94,'2010'!N$19:O$420,2,FALSE)</f>
        <v>5.7339449541284407E-5</v>
      </c>
      <c r="O94" s="427">
        <f>VLOOKUP(A94,'2011'!N$19:O$420,2,FALSE)</f>
        <v>0</v>
      </c>
      <c r="P94" s="425" t="str">
        <f>IFERROR(VLOOKUP($A94,'2008'!$AN$8:$AZ$435,13,FALSE),"error")</f>
        <v>error</v>
      </c>
      <c r="Q94" s="425" t="str">
        <f>IFERROR(VLOOKUP($A94,'2009'!$AN$8:$BA$435,14,FALSE),"error")</f>
        <v>error</v>
      </c>
      <c r="R94" s="425" t="str">
        <f>IFERROR(VLOOKUP($A94,'2010'!$AN$8:$AZ$435,12,FALSE),"error")</f>
        <v>error</v>
      </c>
      <c r="S94" s="425" t="str">
        <f>IFERROR(VLOOKUP($A94,'2011'!$AN$8:$BA$435,14,FALSE),"error")</f>
        <v>error</v>
      </c>
    </row>
    <row r="95" spans="1:19" x14ac:dyDescent="0.25">
      <c r="A95" s="1" t="s">
        <v>88</v>
      </c>
      <c r="B95" s="2" t="s">
        <v>11</v>
      </c>
      <c r="D95" s="167">
        <f>VLOOKUP($A95,'2008'!$D$18:$E$396,2,FALSE)</f>
        <v>9.2756183745583041E-4</v>
      </c>
      <c r="E95" s="427">
        <f>VLOOKUP(A95,'2009'!B$19:C$420,2,FALSE)</f>
        <v>6.9991251093613294E-4</v>
      </c>
      <c r="F95" s="427">
        <f>VLOOKUP(A95,'2010'!D$19:E$420,2,FALSE)</f>
        <v>5.545927209705373E-4</v>
      </c>
      <c r="G95" s="427">
        <f>VLOOKUP(A95,'2011'!D$19:E$420,2,FALSE)</f>
        <v>2.9746801418781884E-4</v>
      </c>
      <c r="H95" s="427">
        <f>VLOOKUP(A95,'2008'!I$19:J$420,2,FALSE)</f>
        <v>5.5653710247349818E-4</v>
      </c>
      <c r="I95" s="427">
        <f>VLOOKUP(A95,'2009'!G$19:H$420,2,FALSE)</f>
        <v>2.2747156605424322E-4</v>
      </c>
      <c r="J95" s="427">
        <f>VLOOKUP(A95,'2010'!I$19:J$420,2,FALSE)</f>
        <v>3.0329289428076254E-4</v>
      </c>
      <c r="K95" s="427">
        <f>VLOOKUP(A95,'2011'!I$19:J$420,2,FALSE)</f>
        <v>1.2738844526386642E-4</v>
      </c>
      <c r="L95" s="427">
        <f>VLOOKUP(A95,'2008'!N$19:O$421,2,FALSE)</f>
        <v>3.7102473498233217E-4</v>
      </c>
      <c r="M95" s="427">
        <f>VLOOKUP(A95,'2009'!L$19:M$420,2,FALSE)</f>
        <v>4.7244094488188977E-4</v>
      </c>
      <c r="N95" s="427">
        <f>VLOOKUP(A95,'2010'!N$19:O$420,2,FALSE)</f>
        <v>2.5996533795493934E-4</v>
      </c>
      <c r="O95" s="427">
        <f>VLOOKUP(A95,'2011'!N$19:O$420,2,FALSE)</f>
        <v>1.7007956892395242E-4</v>
      </c>
      <c r="P95" s="425" t="str">
        <f>IFERROR(VLOOKUP($A95,'2008'!$AN$8:$AZ$435,13,FALSE),"error")</f>
        <v>error</v>
      </c>
      <c r="Q95" s="425" t="str">
        <f>IFERROR(VLOOKUP($A95,'2009'!$AN$8:$BA$435,14,FALSE),"error")</f>
        <v>error</v>
      </c>
      <c r="R95" s="425" t="str">
        <f>IFERROR(VLOOKUP($A95,'2010'!$AN$8:$AZ$435,12,FALSE),"error")</f>
        <v>error</v>
      </c>
      <c r="S95" s="425" t="str">
        <f>IFERROR(VLOOKUP($A95,'2011'!$AN$8:$BA$435,14,FALSE),"error")</f>
        <v>error</v>
      </c>
    </row>
    <row r="96" spans="1:19" x14ac:dyDescent="0.25">
      <c r="A96" s="1" t="s">
        <v>89</v>
      </c>
      <c r="B96" s="3" t="s">
        <v>5</v>
      </c>
      <c r="D96" s="167">
        <f>VLOOKUP($A96,'2008'!$D$18:$E$396,2,FALSE)</f>
        <v>1.0014836795252226E-3</v>
      </c>
      <c r="E96" s="427">
        <f>VLOOKUP(A96,'2009'!B$19:C$420,2,FALSE)</f>
        <v>5.2941176470588231E-4</v>
      </c>
      <c r="F96" s="427">
        <f>VLOOKUP(A96,'2010'!D$19:E$420,2,FALSE)</f>
        <v>7.8159240321402478E-4</v>
      </c>
      <c r="G96" s="427">
        <f>VLOOKUP(A96,'2011'!D$19:E$420,2,FALSE)</f>
        <v>5.1572519694672084E-4</v>
      </c>
      <c r="H96" s="427">
        <f>VLOOKUP(A96,'2008'!I$19:J$420,2,FALSE)</f>
        <v>9.5697329376854602E-4</v>
      </c>
      <c r="I96" s="427">
        <f>VLOOKUP(A96,'2009'!G$19:H$420,2,FALSE)</f>
        <v>4.7058823529411766E-4</v>
      </c>
      <c r="J96" s="427">
        <f>VLOOKUP(A96,'2010'!I$19:J$420,2,FALSE)</f>
        <v>7.0124178232286341E-4</v>
      </c>
      <c r="K96" s="427">
        <f>VLOOKUP(A96,'2011'!I$19:J$420,2,FALSE)</f>
        <v>4.0495198538295239E-4</v>
      </c>
      <c r="L96" s="427">
        <f>VLOOKUP(A96,'2008'!N$19:O$421,2,FALSE)</f>
        <v>4.451038575667656E-5</v>
      </c>
      <c r="M96" s="427">
        <f>VLOOKUP(A96,'2009'!L$19:M$420,2,FALSE)</f>
        <v>5.8823529411764708E-5</v>
      </c>
      <c r="N96" s="427">
        <f>VLOOKUP(A96,'2010'!N$19:O$420,2,FALSE)</f>
        <v>8.035062089116143E-5</v>
      </c>
      <c r="O96" s="427">
        <f>VLOOKUP(A96,'2011'!N$19:O$420,2,FALSE)</f>
        <v>1.1077321156376849E-4</v>
      </c>
      <c r="P96" s="425" t="str">
        <f>IFERROR(VLOOKUP($A96,'2008'!$AN$8:$AZ$435,13,FALSE),"error")</f>
        <v>error</v>
      </c>
      <c r="Q96" s="425" t="str">
        <f>IFERROR(VLOOKUP($A96,'2009'!$AN$8:$BA$435,14,FALSE),"error")</f>
        <v>error</v>
      </c>
      <c r="R96" s="425" t="str">
        <f>IFERROR(VLOOKUP($A96,'2010'!$AN$8:$AZ$435,12,FALSE),"error")</f>
        <v>error</v>
      </c>
      <c r="S96" s="425" t="str">
        <f>IFERROR(VLOOKUP($A96,'2011'!$AN$8:$BA$435,14,FALSE),"error")</f>
        <v>error</v>
      </c>
    </row>
    <row r="97" spans="1:19" x14ac:dyDescent="0.25">
      <c r="A97" s="1" t="s">
        <v>90</v>
      </c>
      <c r="B97" s="2" t="s">
        <v>3</v>
      </c>
      <c r="D97" s="167">
        <f>VLOOKUP($A97,'2008'!$D$18:$E$396,2,FALSE)</f>
        <v>7.4181818181818181E-4</v>
      </c>
      <c r="E97" s="427">
        <f>VLOOKUP(A97,'2009'!B$19:C$420,2,FALSE)</f>
        <v>4.4493070751276442E-4</v>
      </c>
      <c r="F97" s="427">
        <f>VLOOKUP(A97,'2010'!D$19:E$420,2,FALSE)</f>
        <v>4.4428259286234521E-4</v>
      </c>
      <c r="G97" s="427">
        <f>VLOOKUP(A97,'2011'!D$19:E$420,2,FALSE)</f>
        <v>3.6372848912921951E-4</v>
      </c>
      <c r="H97" s="427">
        <f>VLOOKUP(A97,'2008'!I$19:J$420,2,FALSE)</f>
        <v>5.4545454545454548E-4</v>
      </c>
      <c r="I97" s="427">
        <f>VLOOKUP(A97,'2009'!G$19:H$420,2,FALSE)</f>
        <v>2.188183807439825E-4</v>
      </c>
      <c r="J97" s="427">
        <f>VLOOKUP(A97,'2010'!I$19:J$420,2,FALSE)</f>
        <v>2.7676620538965766E-4</v>
      </c>
      <c r="K97" s="427">
        <f>VLOOKUP(A97,'2011'!I$19:J$420,2,FALSE)</f>
        <v>2.3600680192933861E-4</v>
      </c>
      <c r="L97" s="427">
        <f>VLOOKUP(A97,'2008'!N$19:O$421,2,FALSE)</f>
        <v>1.890909090909091E-4</v>
      </c>
      <c r="M97" s="427">
        <f>VLOOKUP(A97,'2009'!L$19:M$420,2,FALSE)</f>
        <v>2.2611232676878192E-4</v>
      </c>
      <c r="N97" s="427">
        <f>VLOOKUP(A97,'2010'!N$19:O$420,2,FALSE)</f>
        <v>1.6751638747268755E-4</v>
      </c>
      <c r="O97" s="427">
        <f>VLOOKUP(A97,'2011'!N$19:O$420,2,FALSE)</f>
        <v>1.2772168719988092E-4</v>
      </c>
      <c r="P97" s="425" t="str">
        <f>IFERROR(VLOOKUP($A97,'2008'!$AN$8:$AZ$435,13,FALSE),"error")</f>
        <v>error</v>
      </c>
      <c r="Q97" s="425" t="str">
        <f>IFERROR(VLOOKUP($A97,'2009'!$AN$8:$BA$435,14,FALSE),"error")</f>
        <v>error</v>
      </c>
      <c r="R97" s="425" t="str">
        <f>IFERROR(VLOOKUP($A97,'2010'!$AN$8:$AZ$435,12,FALSE),"error")</f>
        <v>error</v>
      </c>
      <c r="S97" s="425" t="str">
        <f>IFERROR(VLOOKUP($A97,'2011'!$AN$8:$BA$435,14,FALSE),"error")</f>
        <v>error</v>
      </c>
    </row>
    <row r="98" spans="1:19" x14ac:dyDescent="0.25">
      <c r="A98" s="1" t="s">
        <v>91</v>
      </c>
      <c r="B98" s="2" t="s">
        <v>11</v>
      </c>
      <c r="D98" s="167">
        <f>VLOOKUP($A98,'2008'!$D$18:$E$396,2,FALSE)</f>
        <v>6.0747663551401871E-4</v>
      </c>
      <c r="E98" s="427">
        <f>VLOOKUP(A98,'2009'!B$19:C$420,2,FALSE)</f>
        <v>4.4237485448195578E-4</v>
      </c>
      <c r="F98" s="427">
        <f>VLOOKUP(A98,'2010'!D$19:E$420,2,FALSE)</f>
        <v>6.1413673232908457E-4</v>
      </c>
      <c r="G98" s="427">
        <f>VLOOKUP(A98,'2011'!D$19:E$420,2,FALSE)</f>
        <v>7.0044491563809317E-4</v>
      </c>
      <c r="H98" s="427">
        <f>VLOOKUP(A98,'2008'!I$19:J$420,2,FALSE)</f>
        <v>3.2710280373831778E-4</v>
      </c>
      <c r="I98" s="427">
        <f>VLOOKUP(A98,'2009'!G$19:H$420,2,FALSE)</f>
        <v>2.4447031431897557E-4</v>
      </c>
      <c r="J98" s="427">
        <f>VLOOKUP(A98,'2010'!I$19:J$420,2,FALSE)</f>
        <v>2.433371958285052E-4</v>
      </c>
      <c r="K98" s="427">
        <f>VLOOKUP(A98,'2011'!I$19:J$420,2,FALSE)</f>
        <v>2.7980219007082405E-4</v>
      </c>
      <c r="L98" s="427">
        <f>VLOOKUP(A98,'2008'!N$19:O$421,2,FALSE)</f>
        <v>2.8037383177570094E-4</v>
      </c>
      <c r="M98" s="427">
        <f>VLOOKUP(A98,'2009'!L$19:M$420,2,FALSE)</f>
        <v>1.8626309662398137E-4</v>
      </c>
      <c r="N98" s="427">
        <f>VLOOKUP(A98,'2010'!N$19:O$420,2,FALSE)</f>
        <v>3.7079953650057937E-4</v>
      </c>
      <c r="O98" s="427">
        <f>VLOOKUP(A98,'2011'!N$19:O$420,2,FALSE)</f>
        <v>4.2064272556726907E-4</v>
      </c>
      <c r="P98" s="425" t="str">
        <f>IFERROR(VLOOKUP($A98,'2008'!$AN$8:$AZ$435,13,FALSE),"error")</f>
        <v>error</v>
      </c>
      <c r="Q98" s="425" t="str">
        <f>IFERROR(VLOOKUP($A98,'2009'!$AN$8:$BA$435,14,FALSE),"error")</f>
        <v>error</v>
      </c>
      <c r="R98" s="425" t="str">
        <f>IFERROR(VLOOKUP($A98,'2010'!$AN$8:$AZ$435,12,FALSE),"error")</f>
        <v>error</v>
      </c>
      <c r="S98" s="425" t="str">
        <f>IFERROR(VLOOKUP($A98,'2011'!$AN$8:$BA$435,14,FALSE),"error")</f>
        <v>error</v>
      </c>
    </row>
    <row r="99" spans="1:19" x14ac:dyDescent="0.25">
      <c r="A99" s="1" t="s">
        <v>92</v>
      </c>
      <c r="B99" s="2" t="s">
        <v>11</v>
      </c>
      <c r="D99" s="167">
        <f>VLOOKUP($A99,'2008'!$D$18:$E$396,2,FALSE)</f>
        <v>5.2330827067669178E-4</v>
      </c>
      <c r="E99" s="427">
        <f>VLOOKUP(A99,'2009'!B$19:C$420,2,FALSE)</f>
        <v>2.8253681995792004E-4</v>
      </c>
      <c r="F99" s="427">
        <f>VLOOKUP(A99,'2010'!D$19:E$420,2,FALSE)</f>
        <v>3.5071942446043163E-4</v>
      </c>
      <c r="G99" s="427">
        <f>VLOOKUP(A99,'2011'!D$19:E$420,2,FALSE)</f>
        <v>3.1489612808868544E-4</v>
      </c>
      <c r="H99" s="427">
        <f>VLOOKUP(A99,'2008'!I$19:J$420,2,FALSE)</f>
        <v>4.902255639097744E-4</v>
      </c>
      <c r="I99" s="427">
        <f>VLOOKUP(A99,'2009'!G$19:H$420,2,FALSE)</f>
        <v>1.5629696423204089E-4</v>
      </c>
      <c r="J99" s="427">
        <f>VLOOKUP(A99,'2010'!I$19:J$420,2,FALSE)</f>
        <v>2.907673860911271E-4</v>
      </c>
      <c r="K99" s="427">
        <f>VLOOKUP(A99,'2011'!I$19:J$420,2,FALSE)</f>
        <v>2.6021908137525621E-4</v>
      </c>
      <c r="L99" s="427">
        <f>VLOOKUP(A99,'2008'!N$19:O$421,2,FALSE)</f>
        <v>3.3082706766917295E-5</v>
      </c>
      <c r="M99" s="427">
        <f>VLOOKUP(A99,'2009'!L$19:M$420,2,FALSE)</f>
        <v>1.23234144875263E-4</v>
      </c>
      <c r="N99" s="427">
        <f>VLOOKUP(A99,'2010'!N$19:O$420,2,FALSE)</f>
        <v>5.9952038369304558E-5</v>
      </c>
      <c r="O99" s="427">
        <f>VLOOKUP(A99,'2011'!N$19:O$420,2,FALSE)</f>
        <v>5.4677046713429273E-5</v>
      </c>
      <c r="P99" s="425" t="str">
        <f>IFERROR(VLOOKUP($A99,'2008'!$AN$8:$AZ$435,13,FALSE),"error")</f>
        <v>error</v>
      </c>
      <c r="Q99" s="425" t="str">
        <f>IFERROR(VLOOKUP($A99,'2009'!$AN$8:$BA$435,14,FALSE),"error")</f>
        <v>error</v>
      </c>
      <c r="R99" s="425" t="str">
        <f>IFERROR(VLOOKUP($A99,'2010'!$AN$8:$AZ$435,12,FALSE),"error")</f>
        <v>error</v>
      </c>
      <c r="S99" s="425" t="str">
        <f>IFERROR(VLOOKUP($A99,'2011'!$AN$8:$BA$435,14,FALSE),"error")</f>
        <v>error</v>
      </c>
    </row>
    <row r="100" spans="1:19" x14ac:dyDescent="0.25">
      <c r="A100" s="1" t="s">
        <v>93</v>
      </c>
      <c r="B100" s="3" t="s">
        <v>5</v>
      </c>
      <c r="D100" s="167">
        <f>VLOOKUP($A100,'2008'!$D$18:$E$396,2,FALSE)</f>
        <v>1.1420863309352517E-3</v>
      </c>
      <c r="E100" s="427">
        <f>VLOOKUP(A100,'2009'!B$19:C$420,2,FALSE)</f>
        <v>3.5714285714285714E-4</v>
      </c>
      <c r="F100" s="427">
        <f>VLOOKUP(A100,'2010'!D$19:E$420,2,FALSE)</f>
        <v>7.8761061946902653E-4</v>
      </c>
      <c r="G100" s="427">
        <f>VLOOKUP(A100,'2011'!D$19:E$420,2,FALSE)</f>
        <v>1.018710294721271E-3</v>
      </c>
      <c r="H100" s="427">
        <f>VLOOKUP(A100,'2008'!I$19:J$420,2,FALSE)</f>
        <v>1.0341726618705036E-3</v>
      </c>
      <c r="I100" s="427">
        <f>VLOOKUP(A100,'2009'!G$19:H$420,2,FALSE)</f>
        <v>3.0357142857142855E-4</v>
      </c>
      <c r="J100" s="427">
        <f>VLOOKUP(A100,'2010'!I$19:J$420,2,FALSE)</f>
        <v>6.1946902654867254E-4</v>
      </c>
      <c r="K100" s="427">
        <f>VLOOKUP(A100,'2011'!I$19:J$420,2,FALSE)</f>
        <v>7.8719077705206256E-4</v>
      </c>
      <c r="L100" s="427">
        <f>VLOOKUP(A100,'2008'!N$19:O$421,2,FALSE)</f>
        <v>1.1690647482014389E-4</v>
      </c>
      <c r="M100" s="427">
        <f>VLOOKUP(A100,'2009'!L$19:M$420,2,FALSE)</f>
        <v>5.3571428571428569E-5</v>
      </c>
      <c r="N100" s="427">
        <f>VLOOKUP(A100,'2010'!N$19:O$420,2,FALSE)</f>
        <v>1.6814159292035397E-4</v>
      </c>
      <c r="O100" s="427">
        <f>VLOOKUP(A100,'2011'!N$19:O$420,2,FALSE)</f>
        <v>2.3151951766920846E-4</v>
      </c>
      <c r="P100" s="425" t="str">
        <f>IFERROR(VLOOKUP($A100,'2008'!$AN$8:$AZ$435,13,FALSE),"error")</f>
        <v>error</v>
      </c>
      <c r="Q100" s="425" t="str">
        <f>IFERROR(VLOOKUP($A100,'2009'!$AN$8:$BA$435,14,FALSE),"error")</f>
        <v>error</v>
      </c>
      <c r="R100" s="425" t="str">
        <f>IFERROR(VLOOKUP($A100,'2010'!$AN$8:$AZ$435,12,FALSE),"error")</f>
        <v>error</v>
      </c>
      <c r="S100" s="425" t="str">
        <f>IFERROR(VLOOKUP($A100,'2011'!$AN$8:$BA$435,14,FALSE),"error")</f>
        <v>error</v>
      </c>
    </row>
    <row r="101" spans="1:19" x14ac:dyDescent="0.25">
      <c r="A101" s="1" t="s">
        <v>94</v>
      </c>
      <c r="B101" s="2" t="s">
        <v>8</v>
      </c>
      <c r="D101" s="167">
        <f>VLOOKUP($A101,'2008'!$D$18:$E$396,2,FALSE)</f>
        <v>2.2052845528455285E-3</v>
      </c>
      <c r="E101" s="427">
        <f>VLOOKUP(A101,'2009'!B$19:C$420,2,FALSE)</f>
        <v>1.7718940936863545E-3</v>
      </c>
      <c r="F101" s="427">
        <f>VLOOKUP(A101,'2010'!D$19:E$420,2,FALSE)</f>
        <v>2.1725888324873096E-3</v>
      </c>
      <c r="G101" s="427">
        <f>VLOOKUP(A101,'2011'!D$19:E$420,2,FALSE)</f>
        <v>1.9154273378710032E-3</v>
      </c>
      <c r="H101" s="427">
        <f>VLOOKUP(A101,'2008'!I$19:J$420,2,FALSE)</f>
        <v>8.9430894308943089E-4</v>
      </c>
      <c r="I101" s="427">
        <f>VLOOKUP(A101,'2009'!G$19:H$420,2,FALSE)</f>
        <v>5.0916496945010179E-4</v>
      </c>
      <c r="J101" s="427">
        <f>VLOOKUP(A101,'2010'!I$19:J$420,2,FALSE)</f>
        <v>5.9898477157360405E-4</v>
      </c>
      <c r="K101" s="427">
        <f>VLOOKUP(A101,'2011'!I$19:J$420,2,FALSE)</f>
        <v>3.9107390185809447E-4</v>
      </c>
      <c r="L101" s="427">
        <f>VLOOKUP(A101,'2008'!N$19:O$421,2,FALSE)</f>
        <v>1.3109756097560976E-3</v>
      </c>
      <c r="M101" s="427">
        <f>VLOOKUP(A101,'2009'!L$19:M$420,2,FALSE)</f>
        <v>1.2525458248472505E-3</v>
      </c>
      <c r="N101" s="427">
        <f>VLOOKUP(A101,'2010'!N$19:O$420,2,FALSE)</f>
        <v>1.5837563451776651E-3</v>
      </c>
      <c r="O101" s="427">
        <f>VLOOKUP(A101,'2011'!N$19:O$420,2,FALSE)</f>
        <v>1.5243534360129087E-3</v>
      </c>
      <c r="P101" s="425" t="str">
        <f>IFERROR(VLOOKUP($A101,'2008'!$AN$8:$AZ$435,13,FALSE),"error")</f>
        <v>error</v>
      </c>
      <c r="Q101" s="425" t="str">
        <f>IFERROR(VLOOKUP($A101,'2009'!$AN$8:$BA$435,14,FALSE),"error")</f>
        <v>error</v>
      </c>
      <c r="R101" s="425" t="str">
        <f>IFERROR(VLOOKUP($A101,'2010'!$AN$8:$AZ$435,12,FALSE),"error")</f>
        <v>error</v>
      </c>
      <c r="S101" s="425" t="str">
        <f>IFERROR(VLOOKUP($A101,'2011'!$AN$8:$BA$435,14,FALSE),"error")</f>
        <v>error</v>
      </c>
    </row>
    <row r="102" spans="1:19" x14ac:dyDescent="0.25">
      <c r="A102" s="1" t="s">
        <v>95</v>
      </c>
      <c r="B102" s="3" t="s">
        <v>5</v>
      </c>
      <c r="D102" s="167">
        <f>VLOOKUP($A102,'2008'!$D$18:$E$396,2,FALSE)</f>
        <v>7.254740313272877E-4</v>
      </c>
      <c r="E102" s="427">
        <f>VLOOKUP(A102,'2009'!B$19:C$420,2,FALSE)</f>
        <v>5.6372549019607845E-4</v>
      </c>
      <c r="F102" s="427">
        <f>VLOOKUP(A102,'2010'!D$19:E$420,2,FALSE)</f>
        <v>6.1996779388083739E-4</v>
      </c>
      <c r="G102" s="427">
        <f>VLOOKUP(A102,'2011'!D$19:E$420,2,FALSE)</f>
        <v>7.9046316679194455E-4</v>
      </c>
      <c r="H102" s="427">
        <f>VLOOKUP(A102,'2008'!I$19:J$420,2,FALSE)</f>
        <v>3.5449299258037925E-4</v>
      </c>
      <c r="I102" s="427">
        <f>VLOOKUP(A102,'2009'!G$19:H$420,2,FALSE)</f>
        <v>2.3692810457516341E-4</v>
      </c>
      <c r="J102" s="427">
        <f>VLOOKUP(A102,'2010'!I$19:J$420,2,FALSE)</f>
        <v>1.8518518518518518E-4</v>
      </c>
      <c r="K102" s="427">
        <f>VLOOKUP(A102,'2011'!I$19:J$420,2,FALSE)</f>
        <v>2.1748761335704412E-4</v>
      </c>
      <c r="L102" s="427">
        <f>VLOOKUP(A102,'2008'!N$19:O$421,2,FALSE)</f>
        <v>3.709810387469085E-4</v>
      </c>
      <c r="M102" s="427">
        <f>VLOOKUP(A102,'2009'!L$19:M$420,2,FALSE)</f>
        <v>3.2679738562091501E-4</v>
      </c>
      <c r="N102" s="427">
        <f>VLOOKUP(A102,'2010'!N$19:O$420,2,FALSE)</f>
        <v>4.3478260869565219E-4</v>
      </c>
      <c r="O102" s="427">
        <f>VLOOKUP(A102,'2011'!N$19:O$420,2,FALSE)</f>
        <v>5.7297555343490043E-4</v>
      </c>
      <c r="P102" s="425" t="str">
        <f>IFERROR(VLOOKUP($A102,'2008'!$AN$8:$AZ$435,13,FALSE),"error")</f>
        <v>error</v>
      </c>
      <c r="Q102" s="425" t="str">
        <f>IFERROR(VLOOKUP($A102,'2009'!$AN$8:$BA$435,14,FALSE),"error")</f>
        <v>error</v>
      </c>
      <c r="R102" s="425" t="str">
        <f>IFERROR(VLOOKUP($A102,'2010'!$AN$8:$AZ$435,12,FALSE),"error")</f>
        <v>error</v>
      </c>
      <c r="S102" s="425" t="str">
        <f>IFERROR(VLOOKUP($A102,'2011'!$AN$8:$BA$435,14,FALSE),"error")</f>
        <v>error</v>
      </c>
    </row>
    <row r="103" spans="1:19" x14ac:dyDescent="0.25">
      <c r="A103" s="1" t="s">
        <v>96</v>
      </c>
      <c r="B103" s="2" t="s">
        <v>3</v>
      </c>
      <c r="D103" s="167">
        <f>VLOOKUP($A103,'2008'!$D$18:$E$396,2,FALSE)</f>
        <v>8.9694656488549615E-4</v>
      </c>
      <c r="E103" s="427">
        <f>VLOOKUP(A103,'2009'!B$19:C$420,2,FALSE)</f>
        <v>3.8022813688212925E-4</v>
      </c>
      <c r="F103" s="427">
        <f>VLOOKUP(A103,'2010'!D$19:E$420,2,FALSE)</f>
        <v>4.3643263757115749E-4</v>
      </c>
      <c r="G103" s="427">
        <f>VLOOKUP(A103,'2011'!D$19:E$420,2,FALSE)</f>
        <v>2.8098439291778692E-4</v>
      </c>
      <c r="H103" s="427">
        <f>VLOOKUP(A103,'2008'!I$19:J$420,2,FALSE)</f>
        <v>8.2061068702290075E-4</v>
      </c>
      <c r="I103" s="427">
        <f>VLOOKUP(A103,'2009'!G$19:H$420,2,FALSE)</f>
        <v>3.4220532319391634E-4</v>
      </c>
      <c r="J103" s="427">
        <f>VLOOKUP(A103,'2010'!I$19:J$420,2,FALSE)</f>
        <v>3.9848197343453508E-4</v>
      </c>
      <c r="K103" s="427">
        <f>VLOOKUP(A103,'2011'!I$19:J$420,2,FALSE)</f>
        <v>2.8098439291778692E-4</v>
      </c>
      <c r="L103" s="427">
        <f>VLOOKUP(A103,'2008'!N$19:O$421,2,FALSE)</f>
        <v>7.6335877862595422E-5</v>
      </c>
      <c r="M103" s="427">
        <f>VLOOKUP(A103,'2009'!L$19:M$420,2,FALSE)</f>
        <v>3.8022813688212928E-5</v>
      </c>
      <c r="N103" s="427">
        <f>VLOOKUP(A103,'2010'!N$19:O$420,2,FALSE)</f>
        <v>3.7950664136622393E-5</v>
      </c>
      <c r="O103" s="427">
        <f>VLOOKUP(A103,'2011'!N$19:O$420,2,FALSE)</f>
        <v>0</v>
      </c>
      <c r="P103" s="425" t="str">
        <f>IFERROR(VLOOKUP($A103,'2008'!$AN$8:$AZ$435,13,FALSE),"error")</f>
        <v>error</v>
      </c>
      <c r="Q103" s="425" t="str">
        <f>IFERROR(VLOOKUP($A103,'2009'!$AN$8:$BA$435,14,FALSE),"error")</f>
        <v>error</v>
      </c>
      <c r="R103" s="425" t="str">
        <f>IFERROR(VLOOKUP($A103,'2010'!$AN$8:$AZ$435,12,FALSE),"error")</f>
        <v>error</v>
      </c>
      <c r="S103" s="425" t="str">
        <f>IFERROR(VLOOKUP($A103,'2011'!$AN$8:$BA$435,14,FALSE),"error")</f>
        <v>error</v>
      </c>
    </row>
    <row r="104" spans="1:19" x14ac:dyDescent="0.25">
      <c r="A104" s="1" t="s">
        <v>97</v>
      </c>
      <c r="B104" s="2" t="s">
        <v>14</v>
      </c>
      <c r="D104" s="167">
        <f>VLOOKUP($A104,'2008'!$D$18:$E$396,2,FALSE)</f>
        <v>1.7321016166281756E-3</v>
      </c>
      <c r="E104" s="427">
        <f>VLOOKUP(A104,'2009'!B$19:C$420,2,FALSE)</f>
        <v>1.123076923076923E-3</v>
      </c>
      <c r="F104" s="427">
        <f>VLOOKUP(A104,'2010'!D$19:E$420,2,FALSE)</f>
        <v>1.6730328495034377E-3</v>
      </c>
      <c r="G104" s="427">
        <f>VLOOKUP(A104,'2011'!D$19:E$420,2,FALSE)</f>
        <v>1.9180899694020604E-3</v>
      </c>
      <c r="H104" s="427">
        <f>VLOOKUP(A104,'2008'!I$19:J$420,2,FALSE)</f>
        <v>9.5458044649730561E-4</v>
      </c>
      <c r="I104" s="427">
        <f>VLOOKUP(A104,'2009'!G$19:H$420,2,FALSE)</f>
        <v>5.0769230769230774E-4</v>
      </c>
      <c r="J104" s="427">
        <f>VLOOKUP(A104,'2010'!I$19:J$420,2,FALSE)</f>
        <v>7.1046600458365169E-4</v>
      </c>
      <c r="K104" s="427">
        <f>VLOOKUP(A104,'2011'!I$19:J$420,2,FALSE)</f>
        <v>4.326727005291457E-4</v>
      </c>
      <c r="L104" s="427">
        <f>VLOOKUP(A104,'2008'!N$19:O$421,2,FALSE)</f>
        <v>7.7752117013086988E-4</v>
      </c>
      <c r="M104" s="427">
        <f>VLOOKUP(A104,'2009'!L$19:M$420,2,FALSE)</f>
        <v>6.1538461538461541E-4</v>
      </c>
      <c r="N104" s="427">
        <f>VLOOKUP(A104,'2010'!N$19:O$420,2,FALSE)</f>
        <v>9.6256684491978614E-4</v>
      </c>
      <c r="O104" s="427">
        <f>VLOOKUP(A104,'2011'!N$19:O$420,2,FALSE)</f>
        <v>1.4854172688729148E-3</v>
      </c>
      <c r="P104" s="425" t="str">
        <f>IFERROR(VLOOKUP($A104,'2008'!$AN$8:$AZ$435,13,FALSE),"error")</f>
        <v>error</v>
      </c>
      <c r="Q104" s="425" t="str">
        <f>IFERROR(VLOOKUP($A104,'2009'!$AN$8:$BA$435,14,FALSE),"error")</f>
        <v>error</v>
      </c>
      <c r="R104" s="425" t="str">
        <f>IFERROR(VLOOKUP($A104,'2010'!$AN$8:$AZ$435,12,FALSE),"error")</f>
        <v>error</v>
      </c>
      <c r="S104" s="425" t="str">
        <f>IFERROR(VLOOKUP($A104,'2011'!$AN$8:$BA$435,14,FALSE),"error")</f>
        <v>error</v>
      </c>
    </row>
    <row r="105" spans="1:19" x14ac:dyDescent="0.25">
      <c r="A105" s="1" t="s">
        <v>98</v>
      </c>
      <c r="B105" s="2" t="s">
        <v>14</v>
      </c>
      <c r="D105" s="167">
        <f>VLOOKUP($A105,'2008'!$D$18:$E$396,2,FALSE)</f>
        <v>4.495628782784129E-3</v>
      </c>
      <c r="E105" s="427">
        <f>VLOOKUP(A105,'2009'!B$19:C$420,2,FALSE)</f>
        <v>3.4801324503311256E-3</v>
      </c>
      <c r="F105" s="427">
        <f>VLOOKUP(A105,'2010'!D$19:E$420,2,FALSE)</f>
        <v>3.137191157347204E-3</v>
      </c>
      <c r="G105" s="427">
        <f>VLOOKUP(A105,'2011'!D$19:E$420,2,FALSE)</f>
        <v>2.0601709469603735E-3</v>
      </c>
      <c r="H105" s="427">
        <f>VLOOKUP(A105,'2008'!I$19:J$420,2,FALSE)</f>
        <v>2.8917283120376597E-3</v>
      </c>
      <c r="I105" s="427">
        <f>VLOOKUP(A105,'2009'!G$19:H$420,2,FALSE)</f>
        <v>1.9139072847682119E-3</v>
      </c>
      <c r="J105" s="427">
        <f>VLOOKUP(A105,'2010'!I$19:J$420,2,FALSE)</f>
        <v>1.8628088426527959E-3</v>
      </c>
      <c r="K105" s="427">
        <f>VLOOKUP(A105,'2011'!I$19:J$420,2,FALSE)</f>
        <v>9.4245145452514329E-4</v>
      </c>
      <c r="L105" s="427">
        <f>VLOOKUP(A105,'2008'!N$19:O$421,2,FALSE)</f>
        <v>1.6072629455279085E-3</v>
      </c>
      <c r="M105" s="427">
        <f>VLOOKUP(A105,'2009'!L$19:M$420,2,FALSE)</f>
        <v>1.5629139072847681E-3</v>
      </c>
      <c r="N105" s="427">
        <f>VLOOKUP(A105,'2010'!N$19:O$420,2,FALSE)</f>
        <v>1.277633289986996E-3</v>
      </c>
      <c r="O105" s="427">
        <f>VLOOKUP(A105,'2011'!N$19:O$420,2,FALSE)</f>
        <v>1.1177194924352301E-3</v>
      </c>
      <c r="P105" s="425" t="str">
        <f>IFERROR(VLOOKUP($A105,'2008'!$AN$8:$AZ$435,13,FALSE),"error")</f>
        <v>error</v>
      </c>
      <c r="Q105" s="425" t="str">
        <f>IFERROR(VLOOKUP($A105,'2009'!$AN$8:$BA$435,14,FALSE),"error")</f>
        <v>error</v>
      </c>
      <c r="R105" s="425" t="str">
        <f>IFERROR(VLOOKUP($A105,'2010'!$AN$8:$AZ$435,12,FALSE),"error")</f>
        <v>error</v>
      </c>
      <c r="S105" s="425" t="str">
        <f>IFERROR(VLOOKUP($A105,'2011'!$AN$8:$BA$435,14,FALSE),"error")</f>
        <v>error</v>
      </c>
    </row>
    <row r="106" spans="1:19" x14ac:dyDescent="0.25">
      <c r="A106" s="1" t="s">
        <v>99</v>
      </c>
      <c r="B106" s="3" t="s">
        <v>5</v>
      </c>
      <c r="D106" s="167">
        <f>VLOOKUP($A106,'2008'!$D$18:$E$396,2,FALSE)</f>
        <v>6.9692058346839541E-4</v>
      </c>
      <c r="E106" s="427">
        <f>VLOOKUP(A106,'2009'!B$19:C$420,2,FALSE)</f>
        <v>5.573505654281099E-4</v>
      </c>
      <c r="F106" s="427">
        <f>VLOOKUP(A106,'2010'!D$19:E$420,2,FALSE)</f>
        <v>6.360708534621578E-4</v>
      </c>
      <c r="G106" s="427">
        <f>VLOOKUP(A106,'2011'!D$19:E$420,2,FALSE)</f>
        <v>4.2059301805165764E-4</v>
      </c>
      <c r="H106" s="427">
        <f>VLOOKUP(A106,'2008'!I$19:J$420,2,FALSE)</f>
        <v>5.996758508914101E-4</v>
      </c>
      <c r="I106" s="427">
        <f>VLOOKUP(A106,'2009'!G$19:H$420,2,FALSE)</f>
        <v>3.8772213247172859E-4</v>
      </c>
      <c r="J106" s="427">
        <f>VLOOKUP(A106,'2010'!I$19:J$420,2,FALSE)</f>
        <v>4.7504025764895331E-4</v>
      </c>
      <c r="K106" s="427">
        <f>VLOOKUP(A106,'2011'!I$19:J$420,2,FALSE)</f>
        <v>3.9037655579980619E-4</v>
      </c>
      <c r="L106" s="427">
        <f>VLOOKUP(A106,'2008'!N$19:O$421,2,FALSE)</f>
        <v>1.0534846029173419E-4</v>
      </c>
      <c r="M106" s="427">
        <f>VLOOKUP(A106,'2009'!L$19:M$420,2,FALSE)</f>
        <v>1.6962843295638126E-4</v>
      </c>
      <c r="N106" s="427">
        <f>VLOOKUP(A106,'2010'!N$19:O$420,2,FALSE)</f>
        <v>1.6103059581320451E-4</v>
      </c>
      <c r="O106" s="427">
        <f>VLOOKUP(A106,'2011'!N$19:O$420,2,FALSE)</f>
        <v>3.0216462251851471E-5</v>
      </c>
      <c r="P106" s="425" t="str">
        <f>IFERROR(VLOOKUP($A106,'2008'!$AN$8:$AZ$435,13,FALSE),"error")</f>
        <v>error</v>
      </c>
      <c r="Q106" s="425" t="str">
        <f>IFERROR(VLOOKUP($A106,'2009'!$AN$8:$BA$435,14,FALSE),"error")</f>
        <v>error</v>
      </c>
      <c r="R106" s="425" t="str">
        <f>IFERROR(VLOOKUP($A106,'2010'!$AN$8:$AZ$435,12,FALSE),"error")</f>
        <v>error</v>
      </c>
      <c r="S106" s="425" t="str">
        <f>IFERROR(VLOOKUP($A106,'2011'!$AN$8:$BA$435,14,FALSE),"error")</f>
        <v>error</v>
      </c>
    </row>
    <row r="107" spans="1:19" x14ac:dyDescent="0.25">
      <c r="A107" s="1" t="s">
        <v>100</v>
      </c>
      <c r="B107" s="2" t="s">
        <v>14</v>
      </c>
      <c r="D107" s="167">
        <f>VLOOKUP($A107,'2008'!$D$18:$E$396,2,FALSE)</f>
        <v>9.7931034482758614E-4</v>
      </c>
      <c r="E107" s="427">
        <f>VLOOKUP(A107,'2009'!B$19:C$420,2,FALSE)</f>
        <v>7.9343365253077981E-4</v>
      </c>
      <c r="F107" s="427">
        <f>VLOOKUP(A107,'2010'!D$19:E$420,2,FALSE)</f>
        <v>8.8829071332436065E-4</v>
      </c>
      <c r="G107" s="427">
        <f>VLOOKUP(A107,'2011'!D$19:E$420,2,FALSE)</f>
        <v>9.8272130454919227E-4</v>
      </c>
      <c r="H107" s="427">
        <f>VLOOKUP(A107,'2008'!I$19:J$420,2,FALSE)</f>
        <v>5.6551724137931039E-4</v>
      </c>
      <c r="I107" s="427">
        <f>VLOOKUP(A107,'2009'!G$19:H$420,2,FALSE)</f>
        <v>3.1463748290013681E-4</v>
      </c>
      <c r="J107" s="427">
        <f>VLOOKUP(A107,'2010'!I$19:J$420,2,FALSE)</f>
        <v>5.1144010767160161E-4</v>
      </c>
      <c r="K107" s="427">
        <f>VLOOKUP(A107,'2011'!I$19:J$420,2,FALSE)</f>
        <v>3.0723563175983444E-4</v>
      </c>
      <c r="L107" s="427">
        <f>VLOOKUP(A107,'2008'!N$19:O$421,2,FALSE)</f>
        <v>4.1379310344827585E-4</v>
      </c>
      <c r="M107" s="427">
        <f>VLOOKUP(A107,'2009'!L$19:M$420,2,FALSE)</f>
        <v>4.6511627906976747E-4</v>
      </c>
      <c r="N107" s="427">
        <f>VLOOKUP(A107,'2010'!N$19:O$420,2,FALSE)</f>
        <v>3.7685060565275909E-4</v>
      </c>
      <c r="O107" s="427">
        <f>VLOOKUP(A107,'2011'!N$19:O$420,2,FALSE)</f>
        <v>6.7548567278935762E-4</v>
      </c>
      <c r="P107" s="425" t="str">
        <f>IFERROR(VLOOKUP($A107,'2008'!$AN$8:$AZ$435,13,FALSE),"error")</f>
        <v>error</v>
      </c>
      <c r="Q107" s="425" t="str">
        <f>IFERROR(VLOOKUP($A107,'2009'!$AN$8:$BA$435,14,FALSE),"error")</f>
        <v>error</v>
      </c>
      <c r="R107" s="425" t="str">
        <f>IFERROR(VLOOKUP($A107,'2010'!$AN$8:$AZ$435,12,FALSE),"error")</f>
        <v>error</v>
      </c>
      <c r="S107" s="425" t="str">
        <f>IFERROR(VLOOKUP($A107,'2011'!$AN$8:$BA$435,14,FALSE),"error")</f>
        <v>error</v>
      </c>
    </row>
    <row r="108" spans="1:19" x14ac:dyDescent="0.25">
      <c r="A108" s="1" t="s">
        <v>101</v>
      </c>
      <c r="B108" s="2" t="s">
        <v>1</v>
      </c>
      <c r="D108" s="167">
        <f>VLOOKUP($A108,'2008'!$D$18:$E$396,2,FALSE)</f>
        <v>2.7978339350180506E-4</v>
      </c>
      <c r="E108" s="427">
        <f>VLOOKUP(A108,'2009'!B$19:C$420,2,FALSE)</f>
        <v>1.527403414195867E-4</v>
      </c>
      <c r="F108" s="427">
        <f>VLOOKUP(A108,'2010'!D$19:E$420,2,FALSE)</f>
        <v>2.1486123545210386E-4</v>
      </c>
      <c r="G108" s="427">
        <f>VLOOKUP(A108,'2011'!D$19:E$420,2,FALSE)</f>
        <v>1.7731247973925177E-4</v>
      </c>
      <c r="H108" s="427">
        <f>VLOOKUP(A108,'2008'!I$19:J$420,2,FALSE)</f>
        <v>2.1660649819494585E-4</v>
      </c>
      <c r="I108" s="427">
        <f>VLOOKUP(A108,'2009'!G$19:H$420,2,FALSE)</f>
        <v>8.9847259658580413E-5</v>
      </c>
      <c r="J108" s="427">
        <f>VLOOKUP(A108,'2010'!I$19:J$420,2,FALSE)</f>
        <v>1.2533572068039391E-4</v>
      </c>
      <c r="K108" s="427">
        <f>VLOOKUP(A108,'2011'!I$19:J$420,2,FALSE)</f>
        <v>1.0810216227160525E-4</v>
      </c>
      <c r="L108" s="427">
        <f>VLOOKUP(A108,'2008'!N$19:O$421,2,FALSE)</f>
        <v>5.4151624548736462E-5</v>
      </c>
      <c r="M108" s="427">
        <f>VLOOKUP(A108,'2009'!L$19:M$420,2,FALSE)</f>
        <v>6.2893081761006286E-5</v>
      </c>
      <c r="N108" s="427">
        <f>VLOOKUP(A108,'2010'!N$19:O$420,2,FALSE)</f>
        <v>8.0572963294538944E-5</v>
      </c>
      <c r="O108" s="427">
        <f>VLOOKUP(A108,'2011'!N$19:O$420,2,FALSE)</f>
        <v>6.9210317467646501E-5</v>
      </c>
      <c r="P108" s="425" t="str">
        <f>IFERROR(VLOOKUP($A108,'2008'!$AN$8:$AZ$435,13,FALSE),"error")</f>
        <v>error</v>
      </c>
      <c r="Q108" s="425" t="str">
        <f>IFERROR(VLOOKUP($A108,'2009'!$AN$8:$BA$435,14,FALSE),"error")</f>
        <v>error</v>
      </c>
      <c r="R108" s="425" t="str">
        <f>IFERROR(VLOOKUP($A108,'2010'!$AN$8:$AZ$435,12,FALSE),"error")</f>
        <v>error</v>
      </c>
      <c r="S108" s="425" t="str">
        <f>IFERROR(VLOOKUP($A108,'2011'!$AN$8:$BA$435,14,FALSE),"error")</f>
        <v>error</v>
      </c>
    </row>
    <row r="109" spans="1:19" x14ac:dyDescent="0.25">
      <c r="A109" s="1" t="s">
        <v>102</v>
      </c>
      <c r="B109" s="2" t="s">
        <v>8</v>
      </c>
      <c r="D109" s="167">
        <f>VLOOKUP($A109,'2008'!$D$18:$E$396,2,FALSE)</f>
        <v>4.7285464098073557E-3</v>
      </c>
      <c r="E109" s="427">
        <f>VLOOKUP(A109,'2009'!B$19:C$420,2,FALSE)</f>
        <v>5.2797202797202798E-3</v>
      </c>
      <c r="F109" s="427">
        <f>VLOOKUP(A109,'2010'!D$19:E$420,2,FALSE)</f>
        <v>8.0898876404494387E-3</v>
      </c>
      <c r="G109" s="427">
        <f>VLOOKUP(A109,'2011'!D$19:E$420,2,FALSE)</f>
        <v>3.8195072170634369E-3</v>
      </c>
      <c r="H109" s="427">
        <f>VLOOKUP(A109,'2008'!I$19:J$420,2,FALSE)</f>
        <v>1.1646234676007006E-3</v>
      </c>
      <c r="I109" s="427">
        <f>VLOOKUP(A109,'2009'!G$19:H$420,2,FALSE)</f>
        <v>6.0314685314685312E-4</v>
      </c>
      <c r="J109" s="427">
        <f>VLOOKUP(A109,'2010'!I$19:J$420,2,FALSE)</f>
        <v>7.0872947277441658E-4</v>
      </c>
      <c r="K109" s="427">
        <f>VLOOKUP(A109,'2011'!I$19:J$420,2,FALSE)</f>
        <v>6.0799997679288292E-4</v>
      </c>
      <c r="L109" s="427">
        <f>VLOOKUP(A109,'2008'!N$19:O$421,2,FALSE)</f>
        <v>3.5639229422066549E-3</v>
      </c>
      <c r="M109" s="427">
        <f>VLOOKUP(A109,'2009'!L$19:M$420,2,FALSE)</f>
        <v>4.6765734265734266E-3</v>
      </c>
      <c r="N109" s="427">
        <f>VLOOKUP(A109,'2010'!N$19:O$420,2,FALSE)</f>
        <v>7.3725151253241144E-3</v>
      </c>
      <c r="O109" s="427">
        <f>VLOOKUP(A109,'2011'!N$19:O$420,2,FALSE)</f>
        <v>3.2115072402705541E-3</v>
      </c>
      <c r="P109" s="425" t="str">
        <f>IFERROR(VLOOKUP($A109,'2008'!$AN$8:$AZ$435,13,FALSE),"error")</f>
        <v>error</v>
      </c>
      <c r="Q109" s="425" t="str">
        <f>IFERROR(VLOOKUP($A109,'2009'!$AN$8:$BA$435,14,FALSE),"error")</f>
        <v>error</v>
      </c>
      <c r="R109" s="425" t="str">
        <f>IFERROR(VLOOKUP($A109,'2010'!$AN$8:$AZ$435,12,FALSE),"error")</f>
        <v>error</v>
      </c>
      <c r="S109" s="425" t="str">
        <f>IFERROR(VLOOKUP($A109,'2011'!$AN$8:$BA$435,14,FALSE),"error")</f>
        <v>error</v>
      </c>
    </row>
    <row r="110" spans="1:19" x14ac:dyDescent="0.25">
      <c r="A110" s="1" t="s">
        <v>103</v>
      </c>
      <c r="B110" s="2" t="s">
        <v>1</v>
      </c>
      <c r="D110" s="167">
        <f>VLOOKUP($A110,'2008'!$D$18:$E$396,2,FALSE)</f>
        <v>2.9945553539019963E-4</v>
      </c>
      <c r="E110" s="427">
        <f>VLOOKUP(A110,'2009'!B$19:C$420,2,FALSE)</f>
        <v>2.8880866425992781E-4</v>
      </c>
      <c r="F110" s="427">
        <f>VLOOKUP(A110,'2010'!D$19:E$420,2,FALSE)</f>
        <v>1.9748653500897665E-4</v>
      </c>
      <c r="G110" s="427">
        <f>VLOOKUP(A110,'2011'!D$19:E$420,2,FALSE)</f>
        <v>1.8925692975146294E-4</v>
      </c>
      <c r="H110" s="427">
        <f>VLOOKUP(A110,'2008'!I$19:J$420,2,FALSE)</f>
        <v>1.9056261343012703E-4</v>
      </c>
      <c r="I110" s="427">
        <f>VLOOKUP(A110,'2009'!G$19:H$420,2,FALSE)</f>
        <v>1.0830324909747292E-4</v>
      </c>
      <c r="J110" s="427">
        <f>VLOOKUP(A110,'2010'!I$19:J$420,2,FALSE)</f>
        <v>1.4362657091561938E-4</v>
      </c>
      <c r="K110" s="427">
        <f>VLOOKUP(A110,'2011'!I$19:J$420,2,FALSE)</f>
        <v>1.0564029920202492E-4</v>
      </c>
      <c r="L110" s="427">
        <f>VLOOKUP(A110,'2008'!N$19:O$421,2,FALSE)</f>
        <v>1.0889292196007259E-4</v>
      </c>
      <c r="M110" s="427">
        <f>VLOOKUP(A110,'2009'!L$19:M$420,2,FALSE)</f>
        <v>1.8050541516245486E-4</v>
      </c>
      <c r="N110" s="427">
        <f>VLOOKUP(A110,'2010'!N$19:O$420,2,FALSE)</f>
        <v>5.3859964093357272E-5</v>
      </c>
      <c r="O110" s="427">
        <f>VLOOKUP(A110,'2011'!N$19:O$420,2,FALSE)</f>
        <v>8.3616630549438015E-5</v>
      </c>
      <c r="P110" s="425" t="str">
        <f>IFERROR(VLOOKUP($A110,'2008'!$AN$8:$AZ$435,13,FALSE),"error")</f>
        <v>error</v>
      </c>
      <c r="Q110" s="425" t="str">
        <f>IFERROR(VLOOKUP($A110,'2009'!$AN$8:$BA$435,14,FALSE),"error")</f>
        <v>error</v>
      </c>
      <c r="R110" s="425" t="str">
        <f>IFERROR(VLOOKUP($A110,'2010'!$AN$8:$AZ$435,12,FALSE),"error")</f>
        <v>error</v>
      </c>
      <c r="S110" s="425" t="str">
        <f>IFERROR(VLOOKUP($A110,'2011'!$AN$8:$BA$435,14,FALSE),"error")</f>
        <v>error</v>
      </c>
    </row>
    <row r="111" spans="1:19" x14ac:dyDescent="0.25">
      <c r="A111" s="1" t="s">
        <v>104</v>
      </c>
      <c r="B111" s="2" t="s">
        <v>3</v>
      </c>
      <c r="D111" s="167">
        <f>VLOOKUP($A111,'2008'!$D$18:$E$396,2,FALSE)</f>
        <v>1.9957310565635006E-3</v>
      </c>
      <c r="E111" s="427">
        <f>VLOOKUP(A111,'2009'!B$19:C$420,2,FALSE)</f>
        <v>1.0063559322033898E-3</v>
      </c>
      <c r="F111" s="427">
        <f>VLOOKUP(A111,'2010'!D$19:E$420,2,FALSE)</f>
        <v>1.5772870662460567E-3</v>
      </c>
      <c r="G111" s="427">
        <f>VLOOKUP(A111,'2011'!D$19:E$420,2,FALSE)</f>
        <v>1.902674342325889E-3</v>
      </c>
      <c r="H111" s="427">
        <f>VLOOKUP(A111,'2008'!I$19:J$420,2,FALSE)</f>
        <v>1.9423692636072571E-3</v>
      </c>
      <c r="I111" s="427">
        <f>VLOOKUP(A111,'2009'!G$19:H$420,2,FALSE)</f>
        <v>9.5338983050847462E-4</v>
      </c>
      <c r="J111" s="427">
        <f>VLOOKUP(A111,'2010'!I$19:J$420,2,FALSE)</f>
        <v>1.4721345951629863E-3</v>
      </c>
      <c r="K111" s="427">
        <f>VLOOKUP(A111,'2011'!I$19:J$420,2,FALSE)</f>
        <v>1.8322860333567414E-3</v>
      </c>
      <c r="L111" s="427">
        <f>VLOOKUP(A111,'2008'!N$19:O$421,2,FALSE)</f>
        <v>5.336179295624333E-5</v>
      </c>
      <c r="M111" s="427">
        <f>VLOOKUP(A111,'2009'!L$19:M$420,2,FALSE)</f>
        <v>5.2966101694915253E-5</v>
      </c>
      <c r="N111" s="427">
        <f>VLOOKUP(A111,'2010'!N$19:O$420,2,FALSE)</f>
        <v>1.0515247108307045E-4</v>
      </c>
      <c r="O111" s="427">
        <f>VLOOKUP(A111,'2011'!N$19:O$420,2,FALSE)</f>
        <v>7.038830896914758E-5</v>
      </c>
      <c r="P111" s="425" t="str">
        <f>IFERROR(VLOOKUP($A111,'2008'!$AN$8:$AZ$435,13,FALSE),"error")</f>
        <v>error</v>
      </c>
      <c r="Q111" s="425" t="str">
        <f>IFERROR(VLOOKUP($A111,'2009'!$AN$8:$BA$435,14,FALSE),"error")</f>
        <v>error</v>
      </c>
      <c r="R111" s="425" t="str">
        <f>IFERROR(VLOOKUP($A111,'2010'!$AN$8:$AZ$435,12,FALSE),"error")</f>
        <v>error</v>
      </c>
      <c r="S111" s="425" t="str">
        <f>IFERROR(VLOOKUP($A111,'2011'!$AN$8:$BA$435,14,FALSE),"error")</f>
        <v>error</v>
      </c>
    </row>
    <row r="112" spans="1:19" x14ac:dyDescent="0.25">
      <c r="A112" s="1" t="s">
        <v>105</v>
      </c>
      <c r="B112" s="2" t="s">
        <v>3</v>
      </c>
      <c r="D112" s="167">
        <f>VLOOKUP($A112,'2008'!$D$18:$E$396,2,FALSE)</f>
        <v>1.3391304347826088E-3</v>
      </c>
      <c r="E112" s="427">
        <f>VLOOKUP(A112,'2009'!B$19:C$420,2,FALSE)</f>
        <v>7.2538860103626946E-4</v>
      </c>
      <c r="F112" s="427">
        <f>VLOOKUP(A112,'2010'!D$19:E$420,2,FALSE)</f>
        <v>9.3856655290102385E-4</v>
      </c>
      <c r="G112" s="427">
        <f>VLOOKUP(A112,'2011'!D$19:E$420,2,FALSE)</f>
        <v>6.7401958711781724E-4</v>
      </c>
      <c r="H112" s="427">
        <f>VLOOKUP(A112,'2008'!I$19:J$420,2,FALSE)</f>
        <v>1.3391304347826088E-3</v>
      </c>
      <c r="I112" s="427">
        <f>VLOOKUP(A112,'2009'!G$19:H$420,2,FALSE)</f>
        <v>6.9084628670120895E-4</v>
      </c>
      <c r="J112" s="427">
        <f>VLOOKUP(A112,'2010'!I$19:J$420,2,FALSE)</f>
        <v>9.3856655290102385E-4</v>
      </c>
      <c r="K112" s="427">
        <f>VLOOKUP(A112,'2011'!I$19:J$420,2,FALSE)</f>
        <v>6.5502927572902176E-4</v>
      </c>
      <c r="L112" s="427">
        <f>VLOOKUP(A112,'2008'!N$19:O$421,2,FALSE)</f>
        <v>0</v>
      </c>
      <c r="M112" s="427">
        <f>VLOOKUP(A112,'2009'!L$19:M$420,2,FALSE)</f>
        <v>3.4542314335060452E-5</v>
      </c>
      <c r="N112" s="427">
        <f>VLOOKUP(A112,'2010'!N$19:O$420,2,FALSE)</f>
        <v>0</v>
      </c>
      <c r="O112" s="427">
        <f>VLOOKUP(A112,'2011'!N$19:O$420,2,FALSE)</f>
        <v>1.8990311388795475E-5</v>
      </c>
      <c r="P112" s="425" t="str">
        <f>IFERROR(VLOOKUP($A112,'2008'!$AN$8:$AZ$435,13,FALSE),"error")</f>
        <v>error</v>
      </c>
      <c r="Q112" s="425" t="str">
        <f>IFERROR(VLOOKUP($A112,'2009'!$AN$8:$BA$435,14,FALSE),"error")</f>
        <v>error</v>
      </c>
      <c r="R112" s="425" t="str">
        <f>IFERROR(VLOOKUP($A112,'2010'!$AN$8:$AZ$435,12,FALSE),"error")</f>
        <v>error</v>
      </c>
      <c r="S112" s="425" t="str">
        <f>IFERROR(VLOOKUP($A112,'2011'!$AN$8:$BA$435,14,FALSE),"error")</f>
        <v>error</v>
      </c>
    </row>
    <row r="113" spans="1:19" x14ac:dyDescent="0.25">
      <c r="A113" s="1" t="s">
        <v>106</v>
      </c>
      <c r="B113" s="2" t="s">
        <v>3</v>
      </c>
      <c r="D113" s="167">
        <f>VLOOKUP($A113,'2008'!$D$18:$E$396,2,FALSE)</f>
        <v>5.6029232643118145E-4</v>
      </c>
      <c r="E113" s="427">
        <f>VLOOKUP(A113,'2009'!B$19:C$420,2,FALSE)</f>
        <v>3.1707317073170733E-4</v>
      </c>
      <c r="F113" s="427">
        <f>VLOOKUP(A113,'2010'!D$19:E$420,2,FALSE)</f>
        <v>8.1807081807081807E-4</v>
      </c>
      <c r="G113" s="427">
        <f>VLOOKUP(A113,'2011'!D$19:E$420,2,FALSE)</f>
        <v>4.3517676978124684E-4</v>
      </c>
      <c r="H113" s="427">
        <f>VLOOKUP(A113,'2008'!I$19:J$420,2,FALSE)</f>
        <v>4.0194884287454323E-4</v>
      </c>
      <c r="I113" s="427">
        <f>VLOOKUP(A113,'2009'!G$19:H$420,2,FALSE)</f>
        <v>1.7073170731707316E-4</v>
      </c>
      <c r="J113" s="427">
        <f>VLOOKUP(A113,'2010'!I$19:J$420,2,FALSE)</f>
        <v>2.5641025641025641E-4</v>
      </c>
      <c r="K113" s="427">
        <f>VLOOKUP(A113,'2011'!I$19:J$420,2,FALSE)</f>
        <v>1.075528744999985E-4</v>
      </c>
      <c r="L113" s="427">
        <f>VLOOKUP(A113,'2008'!N$19:O$421,2,FALSE)</f>
        <v>1.5834348355663825E-4</v>
      </c>
      <c r="M113" s="427">
        <f>VLOOKUP(A113,'2009'!L$19:M$420,2,FALSE)</f>
        <v>1.4634146341463414E-4</v>
      </c>
      <c r="N113" s="427">
        <f>VLOOKUP(A113,'2010'!N$19:O$420,2,FALSE)</f>
        <v>5.4945054945054945E-4</v>
      </c>
      <c r="O113" s="427">
        <f>VLOOKUP(A113,'2011'!N$19:O$420,2,FALSE)</f>
        <v>3.2762389528124831E-4</v>
      </c>
      <c r="P113" s="425" t="str">
        <f>IFERROR(VLOOKUP($A113,'2008'!$AN$8:$AZ$435,13,FALSE),"error")</f>
        <v>error</v>
      </c>
      <c r="Q113" s="425" t="str">
        <f>IFERROR(VLOOKUP($A113,'2009'!$AN$8:$BA$435,14,FALSE),"error")</f>
        <v>error</v>
      </c>
      <c r="R113" s="425" t="str">
        <f>IFERROR(VLOOKUP($A113,'2010'!$AN$8:$AZ$435,12,FALSE),"error")</f>
        <v>error</v>
      </c>
      <c r="S113" s="425" t="str">
        <f>IFERROR(VLOOKUP($A113,'2011'!$AN$8:$BA$435,14,FALSE),"error")</f>
        <v>error</v>
      </c>
    </row>
    <row r="114" spans="1:19" x14ac:dyDescent="0.25">
      <c r="A114" s="1" t="s">
        <v>107</v>
      </c>
      <c r="B114" s="3" t="s">
        <v>5</v>
      </c>
      <c r="D114" s="167">
        <f>VLOOKUP($A114,'2008'!$D$18:$E$396,2,FALSE)</f>
        <v>7.0478723404255315E-4</v>
      </c>
      <c r="E114" s="427">
        <f>VLOOKUP(A114,'2009'!B$19:C$420,2,FALSE)</f>
        <v>5.1724137931034484E-4</v>
      </c>
      <c r="F114" s="427">
        <f>VLOOKUP(A114,'2010'!D$19:E$420,2,FALSE)</f>
        <v>4.4973544973544972E-4</v>
      </c>
      <c r="G114" s="427">
        <f>VLOOKUP(A114,'2011'!D$19:E$420,2,FALSE)</f>
        <v>4.0889811036564207E-4</v>
      </c>
      <c r="H114" s="427">
        <f>VLOOKUP(A114,'2008'!I$19:J$420,2,FALSE)</f>
        <v>4.3882978723404256E-4</v>
      </c>
      <c r="I114" s="427">
        <f>VLOOKUP(A114,'2009'!G$19:H$420,2,FALSE)</f>
        <v>2.5198938992042439E-4</v>
      </c>
      <c r="J114" s="427">
        <f>VLOOKUP(A114,'2010'!I$19:J$420,2,FALSE)</f>
        <v>2.1164021164021165E-4</v>
      </c>
      <c r="K114" s="427">
        <f>VLOOKUP(A114,'2011'!I$19:J$420,2,FALSE)</f>
        <v>1.9962786597250233E-4</v>
      </c>
      <c r="L114" s="427">
        <f>VLOOKUP(A114,'2008'!N$19:O$421,2,FALSE)</f>
        <v>2.7925531914893618E-4</v>
      </c>
      <c r="M114" s="427">
        <f>VLOOKUP(A114,'2009'!L$19:M$420,2,FALSE)</f>
        <v>2.652519893899204E-4</v>
      </c>
      <c r="N114" s="427">
        <f>VLOOKUP(A114,'2010'!N$19:O$420,2,FALSE)</f>
        <v>2.380952380952381E-4</v>
      </c>
      <c r="O114" s="427">
        <f>VLOOKUP(A114,'2011'!N$19:O$420,2,FALSE)</f>
        <v>2.0927024439313974E-4</v>
      </c>
      <c r="P114" s="425" t="str">
        <f>IFERROR(VLOOKUP($A114,'2008'!$AN$8:$AZ$435,13,FALSE),"error")</f>
        <v>error</v>
      </c>
      <c r="Q114" s="425" t="str">
        <f>IFERROR(VLOOKUP($A114,'2009'!$AN$8:$BA$435,14,FALSE),"error")</f>
        <v>error</v>
      </c>
      <c r="R114" s="425" t="str">
        <f>IFERROR(VLOOKUP($A114,'2010'!$AN$8:$AZ$435,12,FALSE),"error")</f>
        <v>error</v>
      </c>
      <c r="S114" s="425" t="str">
        <f>IFERROR(VLOOKUP($A114,'2011'!$AN$8:$BA$435,14,FALSE),"error")</f>
        <v>error</v>
      </c>
    </row>
    <row r="115" spans="1:19" x14ac:dyDescent="0.25">
      <c r="A115" s="1" t="s">
        <v>108</v>
      </c>
      <c r="B115" s="2" t="s">
        <v>14</v>
      </c>
      <c r="D115" s="167">
        <f>VLOOKUP($A115,'2008'!$D$18:$E$396,2,FALSE)</f>
        <v>9.535951045385008E-4</v>
      </c>
      <c r="E115" s="427">
        <f>VLOOKUP(A115,'2009'!B$19:C$420,2,FALSE)</f>
        <v>5.6202531645569624E-4</v>
      </c>
      <c r="F115" s="427">
        <f>VLOOKUP(A115,'2010'!D$19:E$420,2,FALSE)</f>
        <v>6.5928535480624061E-4</v>
      </c>
      <c r="G115" s="427">
        <f>VLOOKUP(A115,'2011'!D$19:E$420,2,FALSE)</f>
        <v>5.7828110011824002E-4</v>
      </c>
      <c r="H115" s="427">
        <f>VLOOKUP(A115,'2008'!I$19:J$420,2,FALSE)</f>
        <v>4.8444671086180521E-4</v>
      </c>
      <c r="I115" s="427">
        <f>VLOOKUP(A115,'2009'!G$19:H$420,2,FALSE)</f>
        <v>1.9240506329113924E-4</v>
      </c>
      <c r="J115" s="427">
        <f>VLOOKUP(A115,'2010'!I$19:J$420,2,FALSE)</f>
        <v>3.0699547055863108E-4</v>
      </c>
      <c r="K115" s="427">
        <f>VLOOKUP(A115,'2011'!I$19:J$420,2,FALSE)</f>
        <v>2.3030391923253894E-4</v>
      </c>
      <c r="L115" s="427">
        <f>VLOOKUP(A115,'2008'!N$19:O$421,2,FALSE)</f>
        <v>4.6914839367669559E-4</v>
      </c>
      <c r="M115" s="427">
        <f>VLOOKUP(A115,'2009'!L$19:M$420,2,FALSE)</f>
        <v>3.6962025316455695E-4</v>
      </c>
      <c r="N115" s="427">
        <f>VLOOKUP(A115,'2010'!N$19:O$420,2,FALSE)</f>
        <v>3.5732259687971816E-4</v>
      </c>
      <c r="O115" s="427">
        <f>VLOOKUP(A115,'2011'!N$19:O$420,2,FALSE)</f>
        <v>3.4797718088570097E-4</v>
      </c>
      <c r="P115" s="425" t="str">
        <f>IFERROR(VLOOKUP($A115,'2008'!$AN$8:$AZ$435,13,FALSE),"error")</f>
        <v>error</v>
      </c>
      <c r="Q115" s="425" t="str">
        <f>IFERROR(VLOOKUP($A115,'2009'!$AN$8:$BA$435,14,FALSE),"error")</f>
        <v>error</v>
      </c>
      <c r="R115" s="425" t="str">
        <f>IFERROR(VLOOKUP($A115,'2010'!$AN$8:$AZ$435,12,FALSE),"error")</f>
        <v>error</v>
      </c>
      <c r="S115" s="425" t="str">
        <f>IFERROR(VLOOKUP($A115,'2011'!$AN$8:$BA$435,14,FALSE),"error")</f>
        <v>error</v>
      </c>
    </row>
    <row r="116" spans="1:19" x14ac:dyDescent="0.25">
      <c r="A116" s="1" t="s">
        <v>109</v>
      </c>
      <c r="B116" s="2" t="s">
        <v>1</v>
      </c>
      <c r="D116" s="167">
        <f>VLOOKUP($A116,'2008'!$D$18:$E$396,2,FALSE)</f>
        <v>2.8495102404274265E-4</v>
      </c>
      <c r="E116" s="427">
        <f>VLOOKUP(A116,'2009'!B$19:C$420,2,FALSE)</f>
        <v>2.0408163265306123E-4</v>
      </c>
      <c r="F116" s="427">
        <f>VLOOKUP(A116,'2010'!D$19:E$420,2,FALSE)</f>
        <v>2.3872679045092838E-4</v>
      </c>
      <c r="G116" s="427">
        <f>VLOOKUP(A116,'2011'!D$19:E$420,2,FALSE)</f>
        <v>1.3694433850037097E-4</v>
      </c>
      <c r="H116" s="427">
        <f>VLOOKUP(A116,'2008'!I$19:J$420,2,FALSE)</f>
        <v>1.8699910952804985E-4</v>
      </c>
      <c r="I116" s="427">
        <f>VLOOKUP(A116,'2009'!G$19:H$420,2,FALSE)</f>
        <v>8.8731144631765753E-5</v>
      </c>
      <c r="J116" s="427">
        <f>VLOOKUP(A116,'2010'!I$19:J$420,2,FALSE)</f>
        <v>1.6799292661361627E-4</v>
      </c>
      <c r="K116" s="427">
        <f>VLOOKUP(A116,'2011'!I$19:J$420,2,FALSE)</f>
        <v>9.7362452514403289E-5</v>
      </c>
      <c r="L116" s="427">
        <f>VLOOKUP(A116,'2008'!N$19:O$421,2,FALSE)</f>
        <v>1.068566340160285E-4</v>
      </c>
      <c r="M116" s="427">
        <f>VLOOKUP(A116,'2009'!L$19:M$420,2,FALSE)</f>
        <v>1.064773735581189E-4</v>
      </c>
      <c r="N116" s="427">
        <f>VLOOKUP(A116,'2010'!N$19:O$420,2,FALSE)</f>
        <v>7.0733863837312108E-5</v>
      </c>
      <c r="O116" s="427">
        <f>VLOOKUP(A116,'2011'!N$19:O$420,2,FALSE)</f>
        <v>3.9581885985967683E-5</v>
      </c>
      <c r="P116" s="425" t="str">
        <f>IFERROR(VLOOKUP($A116,'2008'!$AN$8:$AZ$435,13,FALSE),"error")</f>
        <v>error</v>
      </c>
      <c r="Q116" s="425" t="str">
        <f>IFERROR(VLOOKUP($A116,'2009'!$AN$8:$BA$435,14,FALSE),"error")</f>
        <v>error</v>
      </c>
      <c r="R116" s="425" t="str">
        <f>IFERROR(VLOOKUP($A116,'2010'!$AN$8:$AZ$435,12,FALSE),"error")</f>
        <v>error</v>
      </c>
      <c r="S116" s="425" t="str">
        <f>IFERROR(VLOOKUP($A116,'2011'!$AN$8:$BA$435,14,FALSE),"error")</f>
        <v>error</v>
      </c>
    </row>
    <row r="117" spans="1:19" x14ac:dyDescent="0.25">
      <c r="A117" s="1" t="s">
        <v>110</v>
      </c>
      <c r="B117" s="2" t="s">
        <v>8</v>
      </c>
      <c r="D117" s="167">
        <f>VLOOKUP($A117,'2008'!$D$18:$E$396,2,FALSE)</f>
        <v>2.3310810810810811E-3</v>
      </c>
      <c r="E117" s="427">
        <f>VLOOKUP(A117,'2009'!B$19:C$420,2,FALSE)</f>
        <v>1.3327745180217938E-3</v>
      </c>
      <c r="F117" s="427">
        <f>VLOOKUP(A117,'2010'!D$19:E$420,2,FALSE)</f>
        <v>2.1955260977630487E-3</v>
      </c>
      <c r="G117" s="427">
        <f>VLOOKUP(A117,'2011'!D$19:E$420,2,FALSE)</f>
        <v>3.150305149503064E-3</v>
      </c>
      <c r="H117" s="427">
        <f>VLOOKUP(A117,'2008'!I$19:J$420,2,FALSE)</f>
        <v>9.8817567567567577E-4</v>
      </c>
      <c r="I117" s="427">
        <f>VLOOKUP(A117,'2009'!G$19:H$420,2,FALSE)</f>
        <v>2.7661357921207039E-4</v>
      </c>
      <c r="J117" s="427">
        <f>VLOOKUP(A117,'2010'!I$19:J$420,2,FALSE)</f>
        <v>5.6338028169014088E-4</v>
      </c>
      <c r="K117" s="427">
        <f>VLOOKUP(A117,'2011'!I$19:J$420,2,FALSE)</f>
        <v>5.5976757053313492E-4</v>
      </c>
      <c r="L117" s="427">
        <f>VLOOKUP(A117,'2008'!N$19:O$421,2,FALSE)</f>
        <v>1.3429054054054053E-3</v>
      </c>
      <c r="M117" s="427">
        <f>VLOOKUP(A117,'2009'!L$19:M$420,2,FALSE)</f>
        <v>1.0561609388097233E-3</v>
      </c>
      <c r="N117" s="427">
        <f>VLOOKUP(A117,'2010'!N$19:O$420,2,FALSE)</f>
        <v>1.632145816072908E-3</v>
      </c>
      <c r="O117" s="427">
        <f>VLOOKUP(A117,'2011'!N$19:O$420,2,FALSE)</f>
        <v>2.5905375789699293E-3</v>
      </c>
      <c r="P117" s="425" t="str">
        <f>IFERROR(VLOOKUP($A117,'2008'!$AN$8:$AZ$435,13,FALSE),"error")</f>
        <v>error</v>
      </c>
      <c r="Q117" s="425" t="str">
        <f>IFERROR(VLOOKUP($A117,'2009'!$AN$8:$BA$435,14,FALSE),"error")</f>
        <v>error</v>
      </c>
      <c r="R117" s="425" t="str">
        <f>IFERROR(VLOOKUP($A117,'2010'!$AN$8:$AZ$435,12,FALSE),"error")</f>
        <v>error</v>
      </c>
      <c r="S117" s="425" t="str">
        <f>IFERROR(VLOOKUP($A117,'2011'!$AN$8:$BA$435,14,FALSE),"error")</f>
        <v>error</v>
      </c>
    </row>
    <row r="118" spans="1:19" x14ac:dyDescent="0.25">
      <c r="A118" s="1" t="s">
        <v>111</v>
      </c>
      <c r="B118" s="2" t="s">
        <v>1</v>
      </c>
      <c r="D118" s="167">
        <f>VLOOKUP($A118,'2008'!$D$18:$E$396,2,FALSE)</f>
        <v>2.3255813953488373E-4</v>
      </c>
      <c r="E118" s="427">
        <f>VLOOKUP(A118,'2009'!B$19:C$420,2,FALSE)</f>
        <v>1.2195121951219512E-4</v>
      </c>
      <c r="F118" s="427">
        <f>VLOOKUP(A118,'2010'!D$19:E$420,2,FALSE)</f>
        <v>2.1871202916160388E-4</v>
      </c>
      <c r="G118" s="427">
        <f>VLOOKUP(A118,'2011'!D$19:E$420,2,FALSE)</f>
        <v>1.2271431858018754E-4</v>
      </c>
      <c r="H118" s="427">
        <f>VLOOKUP(A118,'2008'!I$19:J$420,2,FALSE)</f>
        <v>1.9583843329253365E-4</v>
      </c>
      <c r="I118" s="427">
        <f>VLOOKUP(A118,'2009'!G$19:H$420,2,FALSE)</f>
        <v>9.7560975609756103E-5</v>
      </c>
      <c r="J118" s="427">
        <f>VLOOKUP(A118,'2010'!I$19:J$420,2,FALSE)</f>
        <v>1.5795868772782503E-4</v>
      </c>
      <c r="K118" s="427">
        <f>VLOOKUP(A118,'2011'!I$19:J$420,2,FALSE)</f>
        <v>7.3178308104664323E-5</v>
      </c>
      <c r="L118" s="427">
        <f>VLOOKUP(A118,'2008'!N$19:O$421,2,FALSE)</f>
        <v>3.6719706242350061E-5</v>
      </c>
      <c r="M118" s="427">
        <f>VLOOKUP(A118,'2009'!L$19:M$420,2,FALSE)</f>
        <v>2.4390243902439026E-5</v>
      </c>
      <c r="N118" s="427">
        <f>VLOOKUP(A118,'2010'!N$19:O$420,2,FALSE)</f>
        <v>6.0753341433778859E-5</v>
      </c>
      <c r="O118" s="427">
        <f>VLOOKUP(A118,'2011'!N$19:O$420,2,FALSE)</f>
        <v>4.9536010475523215E-5</v>
      </c>
      <c r="P118" s="425" t="str">
        <f>IFERROR(VLOOKUP($A118,'2008'!$AN$8:$AZ$435,13,FALSE),"error")</f>
        <v>error</v>
      </c>
      <c r="Q118" s="425" t="str">
        <f>IFERROR(VLOOKUP($A118,'2009'!$AN$8:$BA$435,14,FALSE),"error")</f>
        <v>error</v>
      </c>
      <c r="R118" s="425" t="str">
        <f>IFERROR(VLOOKUP($A118,'2010'!$AN$8:$AZ$435,12,FALSE),"error")</f>
        <v>error</v>
      </c>
      <c r="S118" s="425" t="str">
        <f>IFERROR(VLOOKUP($A118,'2011'!$AN$8:$BA$435,14,FALSE),"error")</f>
        <v>error</v>
      </c>
    </row>
    <row r="119" spans="1:19" x14ac:dyDescent="0.25">
      <c r="A119" s="1" t="s">
        <v>112</v>
      </c>
      <c r="B119" s="2" t="s">
        <v>14</v>
      </c>
      <c r="D119" s="167">
        <f>VLOOKUP($A119,'2008'!$D$18:$E$396,2,FALSE)</f>
        <v>2.1529175050301812E-3</v>
      </c>
      <c r="E119" s="427">
        <f>VLOOKUP(A119,'2009'!B$19:C$420,2,FALSE)</f>
        <v>1.0079840319361278E-3</v>
      </c>
      <c r="F119" s="427">
        <f>VLOOKUP(A119,'2010'!D$19:E$420,2,FALSE)</f>
        <v>1.592482690405539E-3</v>
      </c>
      <c r="G119" s="427">
        <f>VLOOKUP(A119,'2011'!D$19:E$420,2,FALSE)</f>
        <v>1.6014352462817214E-3</v>
      </c>
      <c r="H119" s="427">
        <f>VLOOKUP(A119,'2008'!I$19:J$420,2,FALSE)</f>
        <v>1.6901408450704226E-3</v>
      </c>
      <c r="I119" s="427">
        <f>VLOOKUP(A119,'2009'!G$19:H$420,2,FALSE)</f>
        <v>6.0878243512974049E-4</v>
      </c>
      <c r="J119" s="427">
        <f>VLOOKUP(A119,'2010'!I$19:J$420,2,FALSE)</f>
        <v>1.1078140454995054E-3</v>
      </c>
      <c r="K119" s="427">
        <f>VLOOKUP(A119,'2011'!I$19:J$420,2,FALSE)</f>
        <v>8.785986189629683E-4</v>
      </c>
      <c r="L119" s="427">
        <f>VLOOKUP(A119,'2008'!N$19:O$421,2,FALSE)</f>
        <v>4.6277665995975853E-4</v>
      </c>
      <c r="M119" s="427">
        <f>VLOOKUP(A119,'2009'!L$19:M$420,2,FALSE)</f>
        <v>3.992015968063872E-4</v>
      </c>
      <c r="N119" s="427">
        <f>VLOOKUP(A119,'2010'!N$19:O$420,2,FALSE)</f>
        <v>4.8466864490603363E-4</v>
      </c>
      <c r="O119" s="427">
        <f>VLOOKUP(A119,'2011'!N$19:O$420,2,FALSE)</f>
        <v>7.2283662731875296E-4</v>
      </c>
      <c r="P119" s="425" t="str">
        <f>IFERROR(VLOOKUP($A119,'2008'!$AN$8:$AZ$435,13,FALSE),"error")</f>
        <v>error</v>
      </c>
      <c r="Q119" s="425" t="str">
        <f>IFERROR(VLOOKUP($A119,'2009'!$AN$8:$BA$435,14,FALSE),"error")</f>
        <v>error</v>
      </c>
      <c r="R119" s="425" t="str">
        <f>IFERROR(VLOOKUP($A119,'2010'!$AN$8:$AZ$435,12,FALSE),"error")</f>
        <v>error</v>
      </c>
      <c r="S119" s="425" t="str">
        <f>IFERROR(VLOOKUP($A119,'2011'!$AN$8:$BA$435,14,FALSE),"error")</f>
        <v>error</v>
      </c>
    </row>
    <row r="120" spans="1:19" x14ac:dyDescent="0.25">
      <c r="A120" s="1" t="s">
        <v>113</v>
      </c>
      <c r="B120" s="3" t="s">
        <v>5</v>
      </c>
      <c r="D120" s="167">
        <f>VLOOKUP($A120,'2008'!$D$18:$E$396,2,FALSE)</f>
        <v>1.8978102189781021E-3</v>
      </c>
      <c r="E120" s="427">
        <f>VLOOKUP(A120,'2009'!B$19:C$420,2,FALSE)</f>
        <v>7.9875518672199166E-4</v>
      </c>
      <c r="F120" s="427">
        <f>VLOOKUP(A120,'2010'!D$19:E$420,2,FALSE)</f>
        <v>1.4212152420185376E-3</v>
      </c>
      <c r="G120" s="427">
        <f>VLOOKUP(A120,'2011'!D$19:E$420,2,FALSE)</f>
        <v>7.6401028745391188E-4</v>
      </c>
      <c r="H120" s="427">
        <f>VLOOKUP(A120,'2008'!I$19:J$420,2,FALSE)</f>
        <v>1.7935349322210636E-3</v>
      </c>
      <c r="I120" s="427">
        <f>VLOOKUP(A120,'2009'!G$19:H$420,2,FALSE)</f>
        <v>6.9502074688796681E-4</v>
      </c>
      <c r="J120" s="427">
        <f>VLOOKUP(A120,'2010'!I$19:J$420,2,FALSE)</f>
        <v>1.3079299691040164E-3</v>
      </c>
      <c r="K120" s="427">
        <f>VLOOKUP(A120,'2011'!I$19:J$420,2,FALSE)</f>
        <v>6.0894933543175313E-4</v>
      </c>
      <c r="L120" s="427">
        <f>VLOOKUP(A120,'2008'!N$19:O$421,2,FALSE)</f>
        <v>1.0427528675703858E-4</v>
      </c>
      <c r="M120" s="427">
        <f>VLOOKUP(A120,'2009'!L$19:M$420,2,FALSE)</f>
        <v>1.0373443983402489E-4</v>
      </c>
      <c r="N120" s="427">
        <f>VLOOKUP(A120,'2010'!N$19:O$420,2,FALSE)</f>
        <v>1.1328527291452111E-4</v>
      </c>
      <c r="O120" s="427">
        <f>VLOOKUP(A120,'2011'!N$19:O$420,2,FALSE)</f>
        <v>1.5506095202215886E-4</v>
      </c>
      <c r="P120" s="425" t="str">
        <f>IFERROR(VLOOKUP($A120,'2008'!$AN$8:$AZ$435,13,FALSE),"error")</f>
        <v>error</v>
      </c>
      <c r="Q120" s="425" t="str">
        <f>IFERROR(VLOOKUP($A120,'2009'!$AN$8:$BA$435,14,FALSE),"error")</f>
        <v>error</v>
      </c>
      <c r="R120" s="425" t="str">
        <f>IFERROR(VLOOKUP($A120,'2010'!$AN$8:$AZ$435,12,FALSE),"error")</f>
        <v>error</v>
      </c>
      <c r="S120" s="425" t="str">
        <f>IFERROR(VLOOKUP($A120,'2011'!$AN$8:$BA$435,14,FALSE),"error")</f>
        <v>error</v>
      </c>
    </row>
    <row r="121" spans="1:19" x14ac:dyDescent="0.25">
      <c r="A121" s="1" t="s">
        <v>114</v>
      </c>
      <c r="B121" s="2" t="s">
        <v>14</v>
      </c>
      <c r="D121" s="167">
        <f>VLOOKUP($A121,'2008'!$D$18:$E$396,2,FALSE)</f>
        <v>6.2244472256987905E-3</v>
      </c>
      <c r="E121" s="427">
        <f>VLOOKUP(A121,'2009'!B$19:C$420,2,FALSE)</f>
        <v>6.0155929421419774E-3</v>
      </c>
      <c r="F121" s="427">
        <f>VLOOKUP(A121,'2010'!D$19:E$420,2,FALSE)</f>
        <v>5.8025682182985556E-3</v>
      </c>
      <c r="G121" s="427">
        <f>VLOOKUP(A121,'2011'!D$19:E$420,2,FALSE)</f>
        <v>4.9680405037190126E-3</v>
      </c>
      <c r="H121" s="427">
        <f>VLOOKUP(A121,'2008'!I$19:J$420,2,FALSE)</f>
        <v>2.1443471005423444E-3</v>
      </c>
      <c r="I121" s="427">
        <f>VLOOKUP(A121,'2009'!G$19:H$420,2,FALSE)</f>
        <v>1.7767747230201067E-3</v>
      </c>
      <c r="J121" s="427">
        <f>VLOOKUP(A121,'2010'!I$19:J$420,2,FALSE)</f>
        <v>1.745585874799358E-3</v>
      </c>
      <c r="K121" s="427">
        <f>VLOOKUP(A121,'2011'!I$19:J$420,2,FALSE)</f>
        <v>1.0066214020832338E-3</v>
      </c>
      <c r="L121" s="427">
        <f>VLOOKUP(A121,'2008'!N$19:O$421,2,FALSE)</f>
        <v>4.0801001251564457E-3</v>
      </c>
      <c r="M121" s="427">
        <f>VLOOKUP(A121,'2009'!L$19:M$420,2,FALSE)</f>
        <v>4.2388182191218709E-3</v>
      </c>
      <c r="N121" s="427">
        <f>VLOOKUP(A121,'2010'!N$19:O$420,2,FALSE)</f>
        <v>4.0569823434991976E-3</v>
      </c>
      <c r="O121" s="427">
        <f>VLOOKUP(A121,'2011'!N$19:O$420,2,FALSE)</f>
        <v>3.9614191016357795E-3</v>
      </c>
      <c r="P121" s="425" t="str">
        <f>IFERROR(VLOOKUP($A121,'2008'!$AN$8:$AZ$435,13,FALSE),"error")</f>
        <v>error</v>
      </c>
      <c r="Q121" s="425" t="str">
        <f>IFERROR(VLOOKUP($A121,'2009'!$AN$8:$BA$435,14,FALSE),"error")</f>
        <v>error</v>
      </c>
      <c r="R121" s="425" t="str">
        <f>IFERROR(VLOOKUP($A121,'2010'!$AN$8:$AZ$435,12,FALSE),"error")</f>
        <v>error</v>
      </c>
      <c r="S121" s="425" t="str">
        <f>IFERROR(VLOOKUP($A121,'2011'!$AN$8:$BA$435,14,FALSE),"error")</f>
        <v>error</v>
      </c>
    </row>
    <row r="122" spans="1:19" x14ac:dyDescent="0.25">
      <c r="A122" s="1" t="s">
        <v>115</v>
      </c>
      <c r="B122" s="3" t="s">
        <v>5</v>
      </c>
      <c r="D122" s="167">
        <f>VLOOKUP($A122,'2008'!$D$18:$E$396,2,FALSE)</f>
        <v>4.0181268882175224E-3</v>
      </c>
      <c r="E122" s="427">
        <f>VLOOKUP(A122,'2009'!B$19:C$420,2,FALSE)</f>
        <v>3.4580838323353294E-3</v>
      </c>
      <c r="F122" s="427">
        <f>VLOOKUP(A122,'2010'!D$19:E$420,2,FALSE)</f>
        <v>3.018450184501845E-3</v>
      </c>
      <c r="G122" s="427">
        <f>VLOOKUP(A122,'2011'!D$19:E$420,2,FALSE)</f>
        <v>2.3920884527109491E-3</v>
      </c>
      <c r="H122" s="427">
        <f>VLOOKUP(A122,'2008'!I$19:J$420,2,FALSE)</f>
        <v>1.1706948640483384E-3</v>
      </c>
      <c r="I122" s="427">
        <f>VLOOKUP(A122,'2009'!G$19:H$420,2,FALSE)</f>
        <v>6.5119760479041919E-4</v>
      </c>
      <c r="J122" s="427">
        <f>VLOOKUP(A122,'2010'!I$19:J$420,2,FALSE)</f>
        <v>9.0774907749077488E-4</v>
      </c>
      <c r="K122" s="427">
        <f>VLOOKUP(A122,'2011'!I$19:J$420,2,FALSE)</f>
        <v>5.8181714185694523E-4</v>
      </c>
      <c r="L122" s="427">
        <f>VLOOKUP(A122,'2008'!N$19:O$421,2,FALSE)</f>
        <v>2.8549848942598186E-3</v>
      </c>
      <c r="M122" s="427">
        <f>VLOOKUP(A122,'2009'!L$19:M$420,2,FALSE)</f>
        <v>2.8068862275449102E-3</v>
      </c>
      <c r="N122" s="427">
        <f>VLOOKUP(A122,'2010'!N$19:O$420,2,FALSE)</f>
        <v>2.1107011070110701E-3</v>
      </c>
      <c r="O122" s="427">
        <f>VLOOKUP(A122,'2011'!N$19:O$420,2,FALSE)</f>
        <v>1.8102713108540042E-3</v>
      </c>
      <c r="P122" s="425" t="str">
        <f>IFERROR(VLOOKUP($A122,'2008'!$AN$8:$AZ$435,13,FALSE),"error")</f>
        <v>error</v>
      </c>
      <c r="Q122" s="425" t="str">
        <f>IFERROR(VLOOKUP($A122,'2009'!$AN$8:$BA$435,14,FALSE),"error")</f>
        <v>error</v>
      </c>
      <c r="R122" s="425" t="str">
        <f>IFERROR(VLOOKUP($A122,'2010'!$AN$8:$AZ$435,12,FALSE),"error")</f>
        <v>error</v>
      </c>
      <c r="S122" s="425" t="str">
        <f>IFERROR(VLOOKUP($A122,'2011'!$AN$8:$BA$435,14,FALSE),"error")</f>
        <v>error</v>
      </c>
    </row>
    <row r="123" spans="1:19" x14ac:dyDescent="0.25">
      <c r="A123" s="1" t="s">
        <v>116</v>
      </c>
      <c r="B123" s="2" t="s">
        <v>14</v>
      </c>
      <c r="D123" s="167">
        <f>VLOOKUP($A123,'2008'!$D$18:$E$396,2,FALSE)</f>
        <v>6.0000000000000001E-3</v>
      </c>
      <c r="E123" s="427">
        <f>VLOOKUP(A123,'2009'!B$19:C$420,2,FALSE)</f>
        <v>4.8182586644125109E-3</v>
      </c>
      <c r="F123" s="427">
        <f>VLOOKUP(A123,'2010'!D$19:E$420,2,FALSE)</f>
        <v>5.7261067438973932E-3</v>
      </c>
      <c r="G123" s="427">
        <f>VLOOKUP(A123,'2011'!D$19:E$420,2,FALSE)</f>
        <v>3.6565573626803315E-3</v>
      </c>
      <c r="H123" s="427">
        <f>VLOOKUP(A123,'2008'!I$19:J$420,2,FALSE)</f>
        <v>3.1471861471861471E-3</v>
      </c>
      <c r="I123" s="427">
        <f>VLOOKUP(A123,'2009'!G$19:H$420,2,FALSE)</f>
        <v>2.2992392223161453E-3</v>
      </c>
      <c r="J123" s="427">
        <f>VLOOKUP(A123,'2010'!I$19:J$420,2,FALSE)</f>
        <v>2.6934215970211006E-3</v>
      </c>
      <c r="K123" s="427">
        <f>VLOOKUP(A123,'2011'!I$19:J$420,2,FALSE)</f>
        <v>1.3384464264067167E-3</v>
      </c>
      <c r="L123" s="427">
        <f>VLOOKUP(A123,'2008'!N$19:O$421,2,FALSE)</f>
        <v>2.852813852813853E-3</v>
      </c>
      <c r="M123" s="427">
        <f>VLOOKUP(A123,'2009'!L$19:M$420,2,FALSE)</f>
        <v>2.5190194420963651E-3</v>
      </c>
      <c r="N123" s="427">
        <f>VLOOKUP(A123,'2010'!N$19:O$420,2,FALSE)</f>
        <v>3.0326851468762931E-3</v>
      </c>
      <c r="O123" s="427">
        <f>VLOOKUP(A123,'2011'!N$19:O$420,2,FALSE)</f>
        <v>2.318110936273615E-3</v>
      </c>
      <c r="P123" s="425" t="str">
        <f>IFERROR(VLOOKUP($A123,'2008'!$AN$8:$AZ$435,13,FALSE),"error")</f>
        <v>error</v>
      </c>
      <c r="Q123" s="425" t="str">
        <f>IFERROR(VLOOKUP($A123,'2009'!$AN$8:$BA$435,14,FALSE),"error")</f>
        <v>error</v>
      </c>
      <c r="R123" s="425" t="str">
        <f>IFERROR(VLOOKUP($A123,'2010'!$AN$8:$AZ$435,12,FALSE),"error")</f>
        <v>error</v>
      </c>
      <c r="S123" s="425" t="str">
        <f>IFERROR(VLOOKUP($A123,'2011'!$AN$8:$BA$435,14,FALSE),"error")</f>
        <v>error</v>
      </c>
    </row>
    <row r="124" spans="1:19" x14ac:dyDescent="0.25">
      <c r="A124" s="1" t="s">
        <v>117</v>
      </c>
      <c r="B124" s="2" t="s">
        <v>8</v>
      </c>
      <c r="D124" s="167">
        <f>VLOOKUP($A124,'2008'!$D$18:$E$396,2,FALSE)</f>
        <v>3.4174125305126121E-4</v>
      </c>
      <c r="E124" s="427">
        <f>VLOOKUP(A124,'2009'!B$19:C$420,2,FALSE)</f>
        <v>2.3462783171521035E-4</v>
      </c>
      <c r="F124" s="427">
        <f>VLOOKUP(A124,'2010'!D$19:E$420,2,FALSE)</f>
        <v>1.842948717948718E-4</v>
      </c>
      <c r="G124" s="427">
        <f>VLOOKUP(A124,'2011'!D$19:E$420,2,FALSE)</f>
        <v>2.1879316903319215E-4</v>
      </c>
      <c r="H124" s="427">
        <f>VLOOKUP(A124,'2008'!I$19:J$420,2,FALSE)</f>
        <v>2.2782750203417413E-4</v>
      </c>
      <c r="I124" s="427">
        <f>VLOOKUP(A124,'2009'!G$19:H$420,2,FALSE)</f>
        <v>7.2815533980582529E-5</v>
      </c>
      <c r="J124" s="427">
        <f>VLOOKUP(A124,'2010'!I$19:J$420,2,FALSE)</f>
        <v>1.0416666666666667E-4</v>
      </c>
      <c r="K124" s="427">
        <f>VLOOKUP(A124,'2011'!I$19:J$420,2,FALSE)</f>
        <v>1.5104576995824336E-4</v>
      </c>
      <c r="L124" s="427">
        <f>VLOOKUP(A124,'2008'!N$19:O$421,2,FALSE)</f>
        <v>1.1391375101708707E-4</v>
      </c>
      <c r="M124" s="427">
        <f>VLOOKUP(A124,'2009'!L$19:M$420,2,FALSE)</f>
        <v>1.6181229773462783E-4</v>
      </c>
      <c r="N124" s="427">
        <f>VLOOKUP(A124,'2010'!N$19:O$420,2,FALSE)</f>
        <v>8.0128205128205128E-5</v>
      </c>
      <c r="O124" s="427">
        <f>VLOOKUP(A124,'2011'!N$19:O$420,2,FALSE)</f>
        <v>6.7747399074948774E-5</v>
      </c>
      <c r="P124" s="425" t="str">
        <f>IFERROR(VLOOKUP($A124,'2008'!$AN$8:$AZ$435,13,FALSE),"error")</f>
        <v>error</v>
      </c>
      <c r="Q124" s="425" t="str">
        <f>IFERROR(VLOOKUP($A124,'2009'!$AN$8:$BA$435,14,FALSE),"error")</f>
        <v>error</v>
      </c>
      <c r="R124" s="425" t="str">
        <f>IFERROR(VLOOKUP($A124,'2010'!$AN$8:$AZ$435,12,FALSE),"error")</f>
        <v>error</v>
      </c>
      <c r="S124" s="425" t="str">
        <f>IFERROR(VLOOKUP($A124,'2011'!$AN$8:$BA$435,14,FALSE),"error")</f>
        <v>error</v>
      </c>
    </row>
    <row r="125" spans="1:19" x14ac:dyDescent="0.25">
      <c r="A125" s="1" t="s">
        <v>118</v>
      </c>
      <c r="B125" s="2" t="s">
        <v>3</v>
      </c>
      <c r="D125" s="167">
        <f>VLOOKUP($A125,'2008'!$D$18:$E$396,2,FALSE)</f>
        <v>4.8587570621468925E-4</v>
      </c>
      <c r="E125" s="427">
        <f>VLOOKUP(A125,'2009'!B$19:C$420,2,FALSE)</f>
        <v>2.4830699774266367E-4</v>
      </c>
      <c r="F125" s="427">
        <f>VLOOKUP(A125,'2010'!D$19:E$420,2,FALSE)</f>
        <v>2.3569023569023568E-4</v>
      </c>
      <c r="G125" s="427">
        <f>VLOOKUP(A125,'2011'!D$19:E$420,2,FALSE)</f>
        <v>1.4893521074937406E-4</v>
      </c>
      <c r="H125" s="427">
        <f>VLOOKUP(A125,'2008'!I$19:J$420,2,FALSE)</f>
        <v>4.632768361581921E-4</v>
      </c>
      <c r="I125" s="427">
        <f>VLOOKUP(A125,'2009'!G$19:H$420,2,FALSE)</f>
        <v>2.257336343115124E-4</v>
      </c>
      <c r="J125" s="427">
        <f>VLOOKUP(A125,'2010'!I$19:J$420,2,FALSE)</f>
        <v>2.244668911335578E-4</v>
      </c>
      <c r="K125" s="427">
        <f>VLOOKUP(A125,'2011'!I$19:J$420,2,FALSE)</f>
        <v>1.3621848437294853E-4</v>
      </c>
      <c r="L125" s="427">
        <f>VLOOKUP(A125,'2008'!N$19:O$421,2,FALSE)</f>
        <v>2.2598870056497175E-5</v>
      </c>
      <c r="M125" s="427">
        <f>VLOOKUP(A125,'2009'!L$19:M$420,2,FALSE)</f>
        <v>1.128668171557562E-5</v>
      </c>
      <c r="N125" s="427">
        <f>VLOOKUP(A125,'2010'!N$19:O$420,2,FALSE)</f>
        <v>2.244668911335578E-5</v>
      </c>
      <c r="O125" s="427">
        <f>VLOOKUP(A125,'2011'!N$19:O$420,2,FALSE)</f>
        <v>1.2716726376425541E-5</v>
      </c>
      <c r="P125" s="425" t="str">
        <f>IFERROR(VLOOKUP($A125,'2008'!$AN$8:$AZ$435,13,FALSE),"error")</f>
        <v>error</v>
      </c>
      <c r="Q125" s="425" t="str">
        <f>IFERROR(VLOOKUP($A125,'2009'!$AN$8:$BA$435,14,FALSE),"error")</f>
        <v>error</v>
      </c>
      <c r="R125" s="425" t="str">
        <f>IFERROR(VLOOKUP($A125,'2010'!$AN$8:$AZ$435,12,FALSE),"error")</f>
        <v>error</v>
      </c>
      <c r="S125" s="425" t="str">
        <f>IFERROR(VLOOKUP($A125,'2011'!$AN$8:$BA$435,14,FALSE),"error")</f>
        <v>error</v>
      </c>
    </row>
    <row r="126" spans="1:19" x14ac:dyDescent="0.25">
      <c r="A126" s="1" t="s">
        <v>119</v>
      </c>
      <c r="B126" s="2" t="s">
        <v>14</v>
      </c>
      <c r="D126" s="167">
        <f>VLOOKUP($A126,'2008'!$D$18:$E$396,2,FALSE)</f>
        <v>7.7526821005081872E-3</v>
      </c>
      <c r="E126" s="427">
        <f>VLOOKUP(A126,'2009'!B$19:C$420,2,FALSE)</f>
        <v>6.7684619655746809E-3</v>
      </c>
      <c r="F126" s="427">
        <f>VLOOKUP(A126,'2010'!D$19:E$420,2,FALSE)</f>
        <v>8.0199115044247791E-3</v>
      </c>
      <c r="G126" s="427">
        <f>VLOOKUP(A126,'2011'!D$19:E$420,2,FALSE)</f>
        <v>5.361749021423258E-3</v>
      </c>
      <c r="H126" s="427">
        <f>VLOOKUP(A126,'2008'!I$19:J$420,2,FALSE)</f>
        <v>3.9299830604178432E-3</v>
      </c>
      <c r="I126" s="427">
        <f>VLOOKUP(A126,'2009'!G$19:H$420,2,FALSE)</f>
        <v>3.0149916712937258E-3</v>
      </c>
      <c r="J126" s="427">
        <f>VLOOKUP(A126,'2010'!I$19:J$420,2,FALSE)</f>
        <v>4.1648230088495572E-3</v>
      </c>
      <c r="K126" s="427">
        <f>VLOOKUP(A126,'2011'!I$19:J$420,2,FALSE)</f>
        <v>1.8976882106196843E-3</v>
      </c>
      <c r="L126" s="427">
        <f>VLOOKUP(A126,'2008'!N$19:O$421,2,FALSE)</f>
        <v>3.8226990400903444E-3</v>
      </c>
      <c r="M126" s="427">
        <f>VLOOKUP(A126,'2009'!L$19:M$420,2,FALSE)</f>
        <v>3.7534702942809551E-3</v>
      </c>
      <c r="N126" s="427">
        <f>VLOOKUP(A126,'2010'!N$19:O$420,2,FALSE)</f>
        <v>3.8550884955752211E-3</v>
      </c>
      <c r="O126" s="427">
        <f>VLOOKUP(A126,'2011'!N$19:O$420,2,FALSE)</f>
        <v>3.4640608108035737E-3</v>
      </c>
      <c r="P126" s="425" t="str">
        <f>IFERROR(VLOOKUP($A126,'2008'!$AN$8:$AZ$435,13,FALSE),"error")</f>
        <v>error</v>
      </c>
      <c r="Q126" s="425" t="str">
        <f>IFERROR(VLOOKUP($A126,'2009'!$AN$8:$BA$435,14,FALSE),"error")</f>
        <v>error</v>
      </c>
      <c r="R126" s="425" t="str">
        <f>IFERROR(VLOOKUP($A126,'2010'!$AN$8:$AZ$435,12,FALSE),"error")</f>
        <v>error</v>
      </c>
      <c r="S126" s="425" t="str">
        <f>IFERROR(VLOOKUP($A126,'2011'!$AN$8:$BA$435,14,FALSE),"error")</f>
        <v>error</v>
      </c>
    </row>
    <row r="127" spans="1:19" x14ac:dyDescent="0.25">
      <c r="A127" s="1" t="s">
        <v>120</v>
      </c>
      <c r="B127" s="2" t="s">
        <v>3</v>
      </c>
      <c r="D127" s="167">
        <f>VLOOKUP($A127,'2008'!$D$18:$E$396,2,FALSE)</f>
        <v>6.2350119904076742E-4</v>
      </c>
      <c r="E127" s="427">
        <f>VLOOKUP(A127,'2009'!B$19:C$420,2,FALSE)</f>
        <v>3.8049940546967895E-4</v>
      </c>
      <c r="F127" s="427">
        <f>VLOOKUP(A127,'2010'!D$19:E$420,2,FALSE)</f>
        <v>4.2452830188679245E-4</v>
      </c>
      <c r="G127" s="427">
        <f>VLOOKUP(A127,'2011'!D$19:E$420,2,FALSE)</f>
        <v>8.1310004295416809E-4</v>
      </c>
      <c r="H127" s="427">
        <f>VLOOKUP(A127,'2008'!I$19:J$420,2,FALSE)</f>
        <v>3.7170263788968824E-4</v>
      </c>
      <c r="I127" s="427">
        <f>VLOOKUP(A127,'2009'!G$19:H$420,2,FALSE)</f>
        <v>1.1890606420927467E-4</v>
      </c>
      <c r="J127" s="427">
        <f>VLOOKUP(A127,'2010'!I$19:J$420,2,FALSE)</f>
        <v>1.5330188679245284E-4</v>
      </c>
      <c r="K127" s="427">
        <f>VLOOKUP(A127,'2011'!I$19:J$420,2,FALSE)</f>
        <v>1.2159462809845895E-4</v>
      </c>
      <c r="L127" s="427">
        <f>VLOOKUP(A127,'2008'!N$19:O$421,2,FALSE)</f>
        <v>2.3980815347721823E-4</v>
      </c>
      <c r="M127" s="427">
        <f>VLOOKUP(A127,'2009'!L$19:M$420,2,FALSE)</f>
        <v>2.6159334126040428E-4</v>
      </c>
      <c r="N127" s="427">
        <f>VLOOKUP(A127,'2010'!N$19:O$420,2,FALSE)</f>
        <v>2.7122641509433961E-4</v>
      </c>
      <c r="O127" s="427">
        <f>VLOOKUP(A127,'2011'!N$19:O$420,2,FALSE)</f>
        <v>6.9150541485570917E-4</v>
      </c>
      <c r="P127" s="425" t="str">
        <f>IFERROR(VLOOKUP($A127,'2008'!$AN$8:$AZ$435,13,FALSE),"error")</f>
        <v>error</v>
      </c>
      <c r="Q127" s="425" t="str">
        <f>IFERROR(VLOOKUP($A127,'2009'!$AN$8:$BA$435,14,FALSE),"error")</f>
        <v>error</v>
      </c>
      <c r="R127" s="425" t="str">
        <f>IFERROR(VLOOKUP($A127,'2010'!$AN$8:$AZ$435,12,FALSE),"error")</f>
        <v>error</v>
      </c>
      <c r="S127" s="425" t="str">
        <f>IFERROR(VLOOKUP($A127,'2011'!$AN$8:$BA$435,14,FALSE),"error")</f>
        <v>error</v>
      </c>
    </row>
    <row r="128" spans="1:19" x14ac:dyDescent="0.25">
      <c r="A128" s="1" t="s">
        <v>121</v>
      </c>
      <c r="B128" s="2" t="s">
        <v>14</v>
      </c>
      <c r="D128" s="167">
        <f>VLOOKUP($A128,'2008'!$D$18:$E$396,2,FALSE)</f>
        <v>1.0482617586912065E-2</v>
      </c>
      <c r="E128" s="427">
        <f>VLOOKUP(A128,'2009'!B$19:C$420,2,FALSE)</f>
        <v>8.1184947958366695E-3</v>
      </c>
      <c r="F128" s="427">
        <f>VLOOKUP(A128,'2010'!D$19:E$420,2,FALSE)</f>
        <v>8.3814800158290466E-3</v>
      </c>
      <c r="G128" s="427">
        <f>VLOOKUP(A128,'2011'!D$19:E$420,2,FALSE)</f>
        <v>5.2280870247403697E-3</v>
      </c>
      <c r="H128" s="427">
        <f>VLOOKUP(A128,'2008'!I$19:J$420,2,FALSE)</f>
        <v>6.5153374233128834E-3</v>
      </c>
      <c r="I128" s="427">
        <f>VLOOKUP(A128,'2009'!G$19:H$420,2,FALSE)</f>
        <v>4.0272217774219377E-3</v>
      </c>
      <c r="J128" s="427">
        <f>VLOOKUP(A128,'2010'!I$19:J$420,2,FALSE)</f>
        <v>4.7605856747130982E-3</v>
      </c>
      <c r="K128" s="427">
        <f>VLOOKUP(A128,'2011'!I$19:J$420,2,FALSE)</f>
        <v>2.7008447138613147E-3</v>
      </c>
      <c r="L128" s="427">
        <f>VLOOKUP(A128,'2008'!N$19:O$421,2,FALSE)</f>
        <v>3.9672801635991821E-3</v>
      </c>
      <c r="M128" s="427">
        <f>VLOOKUP(A128,'2009'!L$19:M$420,2,FALSE)</f>
        <v>4.0872698158526824E-3</v>
      </c>
      <c r="N128" s="427">
        <f>VLOOKUP(A128,'2010'!N$19:O$420,2,FALSE)</f>
        <v>3.6208943411159479E-3</v>
      </c>
      <c r="O128" s="427">
        <f>VLOOKUP(A128,'2011'!N$19:O$420,2,FALSE)</f>
        <v>2.5272423108790546E-3</v>
      </c>
      <c r="P128" s="425" t="str">
        <f>IFERROR(VLOOKUP($A128,'2008'!$AN$8:$AZ$435,13,FALSE),"error")</f>
        <v>error</v>
      </c>
      <c r="Q128" s="425" t="str">
        <f>IFERROR(VLOOKUP($A128,'2009'!$AN$8:$BA$435,14,FALSE),"error")</f>
        <v>error</v>
      </c>
      <c r="R128" s="425" t="str">
        <f>IFERROR(VLOOKUP($A128,'2010'!$AN$8:$AZ$435,12,FALSE),"error")</f>
        <v>error</v>
      </c>
      <c r="S128" s="425" t="str">
        <f>IFERROR(VLOOKUP($A128,'2011'!$AN$8:$BA$435,14,FALSE),"error")</f>
        <v>error</v>
      </c>
    </row>
    <row r="129" spans="1:19" x14ac:dyDescent="0.25">
      <c r="A129" s="1" t="s">
        <v>122</v>
      </c>
      <c r="B129" s="2" t="s">
        <v>8</v>
      </c>
      <c r="D129" s="167">
        <f>VLOOKUP($A129,'2008'!$D$18:$E$396,2,FALSE)</f>
        <v>1.0888610763454317E-3</v>
      </c>
      <c r="E129" s="427">
        <f>VLOOKUP(A129,'2009'!B$19:C$420,2,FALSE)</f>
        <v>5.5762081784386619E-4</v>
      </c>
      <c r="F129" s="427">
        <f>VLOOKUP(A129,'2010'!D$19:E$420,2,FALSE)</f>
        <v>8.5889570552147244E-4</v>
      </c>
      <c r="G129" s="427">
        <f>VLOOKUP(A129,'2011'!D$19:E$420,2,FALSE)</f>
        <v>1.0190101657989669E-3</v>
      </c>
      <c r="H129" s="427">
        <f>VLOOKUP(A129,'2008'!I$19:J$420,2,FALSE)</f>
        <v>1.0262828535669588E-3</v>
      </c>
      <c r="I129" s="427">
        <f>VLOOKUP(A129,'2009'!G$19:H$420,2,FALSE)</f>
        <v>5.2044609665427512E-4</v>
      </c>
      <c r="J129" s="427">
        <f>VLOOKUP(A129,'2010'!I$19:J$420,2,FALSE)</f>
        <v>8.098159509202454E-4</v>
      </c>
      <c r="K129" s="427">
        <f>VLOOKUP(A129,'2011'!I$19:J$420,2,FALSE)</f>
        <v>9.5571504906599898E-4</v>
      </c>
      <c r="L129" s="427">
        <f>VLOOKUP(A129,'2008'!N$19:O$421,2,FALSE)</f>
        <v>7.5093867334167711E-5</v>
      </c>
      <c r="M129" s="427">
        <f>VLOOKUP(A129,'2009'!L$19:M$420,2,FALSE)</f>
        <v>3.7174721189591079E-5</v>
      </c>
      <c r="N129" s="427">
        <f>VLOOKUP(A129,'2010'!N$19:O$420,2,FALSE)</f>
        <v>3.6809815950920246E-5</v>
      </c>
      <c r="O129" s="427">
        <f>VLOOKUP(A129,'2011'!N$19:O$420,2,FALSE)</f>
        <v>6.3295116732967838E-5</v>
      </c>
      <c r="P129" s="425" t="str">
        <f>IFERROR(VLOOKUP($A129,'2008'!$AN$8:$AZ$435,13,FALSE),"error")</f>
        <v>error</v>
      </c>
      <c r="Q129" s="425" t="str">
        <f>IFERROR(VLOOKUP($A129,'2009'!$AN$8:$BA$435,14,FALSE),"error")</f>
        <v>error</v>
      </c>
      <c r="R129" s="425" t="str">
        <f>IFERROR(VLOOKUP($A129,'2010'!$AN$8:$AZ$435,12,FALSE),"error")</f>
        <v>error</v>
      </c>
      <c r="S129" s="425" t="str">
        <f>IFERROR(VLOOKUP($A129,'2011'!$AN$8:$BA$435,14,FALSE),"error")</f>
        <v>error</v>
      </c>
    </row>
    <row r="130" spans="1:19" x14ac:dyDescent="0.25">
      <c r="A130" s="1" t="s">
        <v>123</v>
      </c>
      <c r="B130" s="3" t="s">
        <v>5</v>
      </c>
      <c r="D130" s="167">
        <f>VLOOKUP($A130,'2008'!$D$18:$E$396,2,FALSE)</f>
        <v>1.1296534017971758E-3</v>
      </c>
      <c r="E130" s="427">
        <f>VLOOKUP(A130,'2009'!B$19:C$420,2,FALSE)</f>
        <v>7.6038338658146964E-4</v>
      </c>
      <c r="F130" s="427">
        <f>VLOOKUP(A130,'2010'!D$19:E$420,2,FALSE)</f>
        <v>8.5079365079365082E-4</v>
      </c>
      <c r="G130" s="427">
        <f>VLOOKUP(A130,'2011'!D$19:E$420,2,FALSE)</f>
        <v>8.6438291251356733E-4</v>
      </c>
      <c r="H130" s="427">
        <f>VLOOKUP(A130,'2008'!I$19:J$420,2,FALSE)</f>
        <v>6.8035943517329915E-4</v>
      </c>
      <c r="I130" s="427">
        <f>VLOOKUP(A130,'2009'!G$19:H$420,2,FALSE)</f>
        <v>3.0031948881789139E-4</v>
      </c>
      <c r="J130" s="427">
        <f>VLOOKUP(A130,'2010'!I$19:J$420,2,FALSE)</f>
        <v>4.3174603174603174E-4</v>
      </c>
      <c r="K130" s="427">
        <f>VLOOKUP(A130,'2011'!I$19:J$420,2,FALSE)</f>
        <v>3.2291689916881712E-4</v>
      </c>
      <c r="L130" s="427">
        <f>VLOOKUP(A130,'2008'!N$19:O$421,2,FALSE)</f>
        <v>4.4929396662387678E-4</v>
      </c>
      <c r="M130" s="427">
        <f>VLOOKUP(A130,'2009'!L$19:M$420,2,FALSE)</f>
        <v>4.600638977635783E-4</v>
      </c>
      <c r="N130" s="427">
        <f>VLOOKUP(A130,'2010'!N$19:O$420,2,FALSE)</f>
        <v>4.1904761904761902E-4</v>
      </c>
      <c r="O130" s="427">
        <f>VLOOKUP(A130,'2011'!N$19:O$420,2,FALSE)</f>
        <v>5.4146601334475021E-4</v>
      </c>
      <c r="P130" s="425" t="str">
        <f>IFERROR(VLOOKUP($A130,'2008'!$AN$8:$AZ$435,13,FALSE),"error")</f>
        <v>error</v>
      </c>
      <c r="Q130" s="425" t="str">
        <f>IFERROR(VLOOKUP($A130,'2009'!$AN$8:$BA$435,14,FALSE),"error")</f>
        <v>error</v>
      </c>
      <c r="R130" s="425" t="str">
        <f>IFERROR(VLOOKUP($A130,'2010'!$AN$8:$AZ$435,12,FALSE),"error")</f>
        <v>error</v>
      </c>
      <c r="S130" s="425" t="str">
        <f>IFERROR(VLOOKUP($A130,'2011'!$AN$8:$BA$435,14,FALSE),"error")</f>
        <v>error</v>
      </c>
    </row>
    <row r="131" spans="1:19" x14ac:dyDescent="0.25">
      <c r="A131" s="1" t="s">
        <v>124</v>
      </c>
      <c r="B131" s="2" t="s">
        <v>14</v>
      </c>
      <c r="D131" s="167">
        <f>VLOOKUP($A131,'2008'!$D$18:$E$396,2,FALSE)</f>
        <v>6.1280487804878051E-3</v>
      </c>
      <c r="E131" s="427">
        <f>VLOOKUP(A131,'2009'!B$19:C$420,2,FALSE)</f>
        <v>4.4239828693790149E-3</v>
      </c>
      <c r="F131" s="427">
        <f>VLOOKUP(A131,'2010'!D$19:E$420,2,FALSE)</f>
        <v>4.3915789473684208E-3</v>
      </c>
      <c r="G131" s="427">
        <f>VLOOKUP(A131,'2011'!D$19:E$420,2,FALSE)</f>
        <v>2.8679052967777469E-3</v>
      </c>
      <c r="H131" s="427">
        <f>VLOOKUP(A131,'2008'!I$19:J$420,2,FALSE)</f>
        <v>3.6367595818815332E-3</v>
      </c>
      <c r="I131" s="427">
        <f>VLOOKUP(A131,'2009'!G$19:H$420,2,FALSE)</f>
        <v>1.9700214132762311E-3</v>
      </c>
      <c r="J131" s="427">
        <f>VLOOKUP(A131,'2010'!I$19:J$420,2,FALSE)</f>
        <v>1.7052631578947368E-3</v>
      </c>
      <c r="K131" s="427">
        <f>VLOOKUP(A131,'2011'!I$19:J$420,2,FALSE)</f>
        <v>8.8865160345500543E-4</v>
      </c>
      <c r="L131" s="427">
        <f>VLOOKUP(A131,'2008'!N$19:O$421,2,FALSE)</f>
        <v>2.4912891986062719E-3</v>
      </c>
      <c r="M131" s="427">
        <f>VLOOKUP(A131,'2009'!L$19:M$420,2,FALSE)</f>
        <v>2.4539614561027837E-3</v>
      </c>
      <c r="N131" s="427">
        <f>VLOOKUP(A131,'2010'!N$19:O$420,2,FALSE)</f>
        <v>2.6863157894736842E-3</v>
      </c>
      <c r="O131" s="427">
        <f>VLOOKUP(A131,'2011'!N$19:O$420,2,FALSE)</f>
        <v>1.9792536933227415E-3</v>
      </c>
      <c r="P131" s="425" t="str">
        <f>IFERROR(VLOOKUP($A131,'2008'!$AN$8:$AZ$435,13,FALSE),"error")</f>
        <v>error</v>
      </c>
      <c r="Q131" s="425" t="str">
        <f>IFERROR(VLOOKUP($A131,'2009'!$AN$8:$BA$435,14,FALSE),"error")</f>
        <v>error</v>
      </c>
      <c r="R131" s="425" t="str">
        <f>IFERROR(VLOOKUP($A131,'2010'!$AN$8:$AZ$435,12,FALSE),"error")</f>
        <v>error</v>
      </c>
      <c r="S131" s="425" t="str">
        <f>IFERROR(VLOOKUP($A131,'2011'!$AN$8:$BA$435,14,FALSE),"error")</f>
        <v>error</v>
      </c>
    </row>
    <row r="132" spans="1:19" x14ac:dyDescent="0.25">
      <c r="A132" s="1" t="s">
        <v>125</v>
      </c>
      <c r="B132" s="3" t="s">
        <v>5</v>
      </c>
      <c r="D132" s="167">
        <f>VLOOKUP($A132,'2008'!$D$18:$E$396,2,FALSE)</f>
        <v>7.7262693156732892E-4</v>
      </c>
      <c r="E132" s="427">
        <f>VLOOKUP(A132,'2009'!B$19:C$420,2,FALSE)</f>
        <v>5.0549450549450552E-4</v>
      </c>
      <c r="F132" s="427">
        <f>VLOOKUP(A132,'2010'!D$19:E$420,2,FALSE)</f>
        <v>5.4764512595837896E-4</v>
      </c>
      <c r="G132" s="427">
        <f>VLOOKUP(A132,'2011'!D$19:E$420,2,FALSE)</f>
        <v>4.2962023981726064E-4</v>
      </c>
      <c r="H132" s="427">
        <f>VLOOKUP(A132,'2008'!I$19:J$420,2,FALSE)</f>
        <v>5.9602649006622517E-4</v>
      </c>
      <c r="I132" s="427">
        <f>VLOOKUP(A132,'2009'!G$19:H$420,2,FALSE)</f>
        <v>2.9670329670329669E-4</v>
      </c>
      <c r="J132" s="427">
        <f>VLOOKUP(A132,'2010'!I$19:J$420,2,FALSE)</f>
        <v>3.9430449069003287E-4</v>
      </c>
      <c r="K132" s="427">
        <f>VLOOKUP(A132,'2011'!I$19:J$420,2,FALSE)</f>
        <v>2.8777567614632392E-4</v>
      </c>
      <c r="L132" s="427">
        <f>VLOOKUP(A132,'2008'!N$19:O$421,2,FALSE)</f>
        <v>1.7660044150110375E-4</v>
      </c>
      <c r="M132" s="427">
        <f>VLOOKUP(A132,'2009'!L$19:M$420,2,FALSE)</f>
        <v>1.9780219780219781E-4</v>
      </c>
      <c r="N132" s="427">
        <f>VLOOKUP(A132,'2010'!N$19:O$420,2,FALSE)</f>
        <v>1.5334063526834611E-4</v>
      </c>
      <c r="O132" s="427">
        <f>VLOOKUP(A132,'2011'!N$19:O$420,2,FALSE)</f>
        <v>1.4184456367093663E-4</v>
      </c>
      <c r="P132" s="425" t="str">
        <f>IFERROR(VLOOKUP($A132,'2008'!$AN$8:$AZ$435,13,FALSE),"error")</f>
        <v>error</v>
      </c>
      <c r="Q132" s="425" t="str">
        <f>IFERROR(VLOOKUP($A132,'2009'!$AN$8:$BA$435,14,FALSE),"error")</f>
        <v>error</v>
      </c>
      <c r="R132" s="425" t="str">
        <f>IFERROR(VLOOKUP($A132,'2010'!$AN$8:$AZ$435,12,FALSE),"error")</f>
        <v>error</v>
      </c>
      <c r="S132" s="425" t="str">
        <f>IFERROR(VLOOKUP($A132,'2011'!$AN$8:$BA$435,14,FALSE),"error")</f>
        <v>error</v>
      </c>
    </row>
    <row r="133" spans="1:19" x14ac:dyDescent="0.25">
      <c r="A133" s="1" t="s">
        <v>126</v>
      </c>
      <c r="B133" s="2" t="s">
        <v>8</v>
      </c>
      <c r="D133" s="167">
        <f>VLOOKUP($A133,'2008'!$D$18:$E$396,2,FALSE)</f>
        <v>3.2822757111597374E-4</v>
      </c>
      <c r="E133" s="427">
        <f>VLOOKUP(A133,'2009'!B$19:C$420,2,FALSE)</f>
        <v>1.2021857923497268E-4</v>
      </c>
      <c r="F133" s="427">
        <f>VLOOKUP(A133,'2010'!D$19:E$420,2,FALSE)</f>
        <v>1.6339869281045751E-4</v>
      </c>
      <c r="G133" s="427">
        <f>VLOOKUP(A133,'2011'!D$19:E$420,2,FALSE)</f>
        <v>1.6967288043384597E-4</v>
      </c>
      <c r="H133" s="427">
        <f>VLOOKUP(A133,'2008'!I$19:J$420,2,FALSE)</f>
        <v>2.9540481400437636E-4</v>
      </c>
      <c r="I133" s="427">
        <f>VLOOKUP(A133,'2009'!G$19:H$420,2,FALSE)</f>
        <v>9.8360655737704913E-5</v>
      </c>
      <c r="J133" s="427">
        <f>VLOOKUP(A133,'2010'!I$19:J$420,2,FALSE)</f>
        <v>1.6339869281045751E-4</v>
      </c>
      <c r="K133" s="427">
        <f>VLOOKUP(A133,'2011'!I$19:J$420,2,FALSE)</f>
        <v>9.6946959000070222E-5</v>
      </c>
      <c r="L133" s="427">
        <f>VLOOKUP(A133,'2008'!N$19:O$421,2,FALSE)</f>
        <v>2.188183807439825E-5</v>
      </c>
      <c r="M133" s="427">
        <f>VLOOKUP(A133,'2009'!L$19:M$420,2,FALSE)</f>
        <v>2.185792349726776E-5</v>
      </c>
      <c r="N133" s="427">
        <f>VLOOKUP(A133,'2010'!N$19:O$420,2,FALSE)</f>
        <v>0</v>
      </c>
      <c r="O133" s="427">
        <f>VLOOKUP(A133,'2011'!N$19:O$420,2,FALSE)</f>
        <v>7.2725921433775762E-5</v>
      </c>
      <c r="P133" s="425" t="str">
        <f>IFERROR(VLOOKUP($A133,'2008'!$AN$8:$AZ$435,13,FALSE),"error")</f>
        <v>error</v>
      </c>
      <c r="Q133" s="425" t="str">
        <f>IFERROR(VLOOKUP($A133,'2009'!$AN$8:$BA$435,14,FALSE),"error")</f>
        <v>error</v>
      </c>
      <c r="R133" s="425" t="str">
        <f>IFERROR(VLOOKUP($A133,'2010'!$AN$8:$AZ$435,12,FALSE),"error")</f>
        <v>error</v>
      </c>
      <c r="S133" s="425" t="str">
        <f>IFERROR(VLOOKUP($A133,'2011'!$AN$8:$BA$435,14,FALSE),"error")</f>
        <v>error</v>
      </c>
    </row>
    <row r="134" spans="1:19" x14ac:dyDescent="0.25">
      <c r="A134" s="1" t="s">
        <v>127</v>
      </c>
      <c r="B134" s="2" t="s">
        <v>8</v>
      </c>
      <c r="D134" s="167">
        <f>VLOOKUP($A134,'2008'!$D$18:$E$396,2,FALSE)</f>
        <v>5.9751972942502821E-4</v>
      </c>
      <c r="E134" s="427">
        <f>VLOOKUP(A134,'2009'!B$19:C$420,2,FALSE)</f>
        <v>4.0313549832026878E-4</v>
      </c>
      <c r="F134" s="427">
        <f>VLOOKUP(A134,'2010'!D$19:E$420,2,FALSE)</f>
        <v>5.4687500000000005E-4</v>
      </c>
      <c r="G134" s="427">
        <f>VLOOKUP(A134,'2011'!D$19:E$420,2,FALSE)</f>
        <v>4.1263459425259645E-4</v>
      </c>
      <c r="H134" s="427">
        <f>VLOOKUP(A134,'2008'!I$19:J$420,2,FALSE)</f>
        <v>4.2841037204058627E-4</v>
      </c>
      <c r="I134" s="427">
        <f>VLOOKUP(A134,'2009'!G$19:H$420,2,FALSE)</f>
        <v>2.3516237402015677E-4</v>
      </c>
      <c r="J134" s="427">
        <f>VLOOKUP(A134,'2010'!I$19:J$420,2,FALSE)</f>
        <v>3.4598214285714283E-4</v>
      </c>
      <c r="K134" s="427">
        <f>VLOOKUP(A134,'2011'!I$19:J$420,2,FALSE)</f>
        <v>2.3908333314378512E-4</v>
      </c>
      <c r="L134" s="427">
        <f>VLOOKUP(A134,'2008'!N$19:O$421,2,FALSE)</f>
        <v>1.6910935738444194E-4</v>
      </c>
      <c r="M134" s="427">
        <f>VLOOKUP(A134,'2009'!L$19:M$420,2,FALSE)</f>
        <v>1.6797312430011198E-4</v>
      </c>
      <c r="N134" s="427">
        <f>VLOOKUP(A134,'2010'!N$19:O$420,2,FALSE)</f>
        <v>2.0089285714285714E-4</v>
      </c>
      <c r="O134" s="427">
        <f>VLOOKUP(A134,'2011'!N$19:O$420,2,FALSE)</f>
        <v>1.7355126110881136E-4</v>
      </c>
      <c r="P134" s="425" t="str">
        <f>IFERROR(VLOOKUP($A134,'2008'!$AN$8:$AZ$435,13,FALSE),"error")</f>
        <v>error</v>
      </c>
      <c r="Q134" s="425" t="str">
        <f>IFERROR(VLOOKUP($A134,'2009'!$AN$8:$BA$435,14,FALSE),"error")</f>
        <v>error</v>
      </c>
      <c r="R134" s="425" t="str">
        <f>IFERROR(VLOOKUP($A134,'2010'!$AN$8:$AZ$435,12,FALSE),"error")</f>
        <v>error</v>
      </c>
      <c r="S134" s="425" t="str">
        <f>IFERROR(VLOOKUP($A134,'2011'!$AN$8:$BA$435,14,FALSE),"error")</f>
        <v>error</v>
      </c>
    </row>
    <row r="135" spans="1:19" x14ac:dyDescent="0.25">
      <c r="A135" s="1" t="s">
        <v>128</v>
      </c>
      <c r="B135" s="2" t="s">
        <v>1</v>
      </c>
      <c r="D135" s="167">
        <f>VLOOKUP($A135,'2008'!$D$18:$E$396,2,FALSE)</f>
        <v>2.3529411764705883E-4</v>
      </c>
      <c r="E135" s="427">
        <f>VLOOKUP(A135,'2009'!B$19:C$420,2,FALSE)</f>
        <v>1.6750418760469013E-4</v>
      </c>
      <c r="F135" s="427">
        <f>VLOOKUP(A135,'2010'!D$19:E$420,2,FALSE)</f>
        <v>1.9150707743547044E-4</v>
      </c>
      <c r="G135" s="427">
        <f>VLOOKUP(A135,'2011'!D$19:E$420,2,FALSE)</f>
        <v>2.6107042912459211E-4</v>
      </c>
      <c r="H135" s="427">
        <f>VLOOKUP(A135,'2008'!I$19:J$420,2,FALSE)</f>
        <v>1.9327731092436975E-4</v>
      </c>
      <c r="I135" s="427">
        <f>VLOOKUP(A135,'2009'!G$19:H$420,2,FALSE)</f>
        <v>1.0887772194304858E-4</v>
      </c>
      <c r="J135" s="427">
        <f>VLOOKUP(A135,'2010'!I$19:J$420,2,FALSE)</f>
        <v>1.3322231473771856E-4</v>
      </c>
      <c r="K135" s="427">
        <f>VLOOKUP(A135,'2011'!I$19:J$420,2,FALSE)</f>
        <v>1.3138673638406017E-4</v>
      </c>
      <c r="L135" s="427">
        <f>VLOOKUP(A135,'2008'!N$19:O$421,2,FALSE)</f>
        <v>4.2016806722689077E-5</v>
      </c>
      <c r="M135" s="427">
        <f>VLOOKUP(A135,'2009'!L$19:M$420,2,FALSE)</f>
        <v>6.7001675041876053E-5</v>
      </c>
      <c r="N135" s="427">
        <f>VLOOKUP(A135,'2010'!N$19:O$420,2,FALSE)</f>
        <v>5.8284762697751872E-5</v>
      </c>
      <c r="O135" s="427">
        <f>VLOOKUP(A135,'2011'!N$19:O$420,2,FALSE)</f>
        <v>1.2968369274053191E-4</v>
      </c>
      <c r="P135" s="425" t="str">
        <f>IFERROR(VLOOKUP($A135,'2008'!$AN$8:$AZ$435,13,FALSE),"error")</f>
        <v>error</v>
      </c>
      <c r="Q135" s="425" t="str">
        <f>IFERROR(VLOOKUP($A135,'2009'!$AN$8:$BA$435,14,FALSE),"error")</f>
        <v>error</v>
      </c>
      <c r="R135" s="425" t="str">
        <f>IFERROR(VLOOKUP($A135,'2010'!$AN$8:$AZ$435,12,FALSE),"error")</f>
        <v>error</v>
      </c>
      <c r="S135" s="425" t="str">
        <f>IFERROR(VLOOKUP($A135,'2011'!$AN$8:$BA$435,14,FALSE),"error")</f>
        <v>error</v>
      </c>
    </row>
    <row r="136" spans="1:19" x14ac:dyDescent="0.25">
      <c r="A136" s="1" t="s">
        <v>129</v>
      </c>
      <c r="B136" s="2" t="s">
        <v>14</v>
      </c>
      <c r="D136" s="167">
        <f>VLOOKUP($A136,'2008'!$D$18:$E$396,2,FALSE)</f>
        <v>7.2044866264020708E-4</v>
      </c>
      <c r="E136" s="427">
        <f>VLOOKUP(A136,'2009'!B$19:C$420,2,FALSE)</f>
        <v>6.7919692439128581E-4</v>
      </c>
      <c r="F136" s="427">
        <f>VLOOKUP(A136,'2010'!D$19:E$420,2,FALSE)</f>
        <v>8.0440304826418288E-4</v>
      </c>
      <c r="G136" s="427">
        <f>VLOOKUP(A136,'2011'!D$19:E$420,2,FALSE)</f>
        <v>5.2759578099363354E-4</v>
      </c>
      <c r="H136" s="427">
        <f>VLOOKUP(A136,'2008'!I$19:J$420,2,FALSE)</f>
        <v>4.357204486626402E-4</v>
      </c>
      <c r="I136" s="427">
        <f>VLOOKUP(A136,'2009'!G$19:H$420,2,FALSE)</f>
        <v>3.331909440410081E-4</v>
      </c>
      <c r="J136" s="427">
        <f>VLOOKUP(A136,'2010'!I$19:J$420,2,FALSE)</f>
        <v>4.9957662997459783E-4</v>
      </c>
      <c r="K136" s="427">
        <f>VLOOKUP(A136,'2011'!I$19:J$420,2,FALSE)</f>
        <v>2.7190999413491727E-4</v>
      </c>
      <c r="L136" s="427">
        <f>VLOOKUP(A136,'2008'!N$19:O$421,2,FALSE)</f>
        <v>2.8472821397756688E-4</v>
      </c>
      <c r="M136" s="427">
        <f>VLOOKUP(A136,'2009'!L$19:M$420,2,FALSE)</f>
        <v>3.4600598035027766E-4</v>
      </c>
      <c r="N136" s="427">
        <f>VLOOKUP(A136,'2010'!N$19:O$420,2,FALSE)</f>
        <v>3.0059271803556311E-4</v>
      </c>
      <c r="O136" s="427">
        <f>VLOOKUP(A136,'2011'!N$19:O$420,2,FALSE)</f>
        <v>2.5568578685871617E-4</v>
      </c>
      <c r="P136" s="425" t="str">
        <f>IFERROR(VLOOKUP($A136,'2008'!$AN$8:$AZ$435,13,FALSE),"error")</f>
        <v>error</v>
      </c>
      <c r="Q136" s="425" t="str">
        <f>IFERROR(VLOOKUP($A136,'2009'!$AN$8:$BA$435,14,FALSE),"error")</f>
        <v>error</v>
      </c>
      <c r="R136" s="425" t="str">
        <f>IFERROR(VLOOKUP($A136,'2010'!$AN$8:$AZ$435,12,FALSE),"error")</f>
        <v>error</v>
      </c>
      <c r="S136" s="425" t="str">
        <f>IFERROR(VLOOKUP($A136,'2011'!$AN$8:$BA$435,14,FALSE),"error")</f>
        <v>error</v>
      </c>
    </row>
    <row r="137" spans="1:19" x14ac:dyDescent="0.25">
      <c r="A137" s="164" t="s">
        <v>1801</v>
      </c>
      <c r="B137" s="2" t="s">
        <v>11</v>
      </c>
      <c r="D137" s="167">
        <f>VLOOKUP($A137,'2008'!$D$18:$E$396,2,FALSE)</f>
        <v>4.8514851485148515E-3</v>
      </c>
      <c r="E137" s="427">
        <f>VLOOKUP(A137,'2009'!B$19:C$420,2,FALSE)</f>
        <v>2.3903508771929826E-3</v>
      </c>
      <c r="F137" s="427">
        <f>VLOOKUP(A137,'2010'!D$19:E$420,2,FALSE)</f>
        <v>1.6402405686167304E-3</v>
      </c>
      <c r="G137" s="427">
        <f>VLOOKUP(A137,'2011'!D$19:E$420,2,FALSE)</f>
        <v>2.3651404678795237E-3</v>
      </c>
      <c r="H137" s="427">
        <f>VLOOKUP(A137,'2008'!I$19:J$420,2,FALSE)</f>
        <v>4.3839383938393843E-3</v>
      </c>
      <c r="I137" s="427">
        <f>VLOOKUP(A137,'2009'!G$19:H$420,2,FALSE)</f>
        <v>1.9517543859649124E-3</v>
      </c>
      <c r="J137" s="427">
        <f>VLOOKUP(A137,'2010'!I$19:J$420,2,FALSE)</f>
        <v>1.0825587752870422E-3</v>
      </c>
      <c r="K137" s="427">
        <f>VLOOKUP(A137,'2011'!I$19:J$420,2,FALSE)</f>
        <v>1.1875989033379316E-3</v>
      </c>
      <c r="L137" s="427">
        <f>VLOOKUP(A137,'2008'!N$19:O$421,2,FALSE)</f>
        <v>4.6204620462046204E-4</v>
      </c>
      <c r="M137" s="427">
        <f>VLOOKUP(A137,'2009'!L$19:M$420,2,FALSE)</f>
        <v>4.3859649122807018E-4</v>
      </c>
      <c r="N137" s="427">
        <f>VLOOKUP(A137,'2010'!N$19:O$420,2,FALSE)</f>
        <v>5.5768179332968838E-4</v>
      </c>
      <c r="O137" s="427">
        <f>VLOOKUP(A137,'2011'!N$19:O$420,2,FALSE)</f>
        <v>1.1775415645415917E-3</v>
      </c>
      <c r="P137" s="425" t="str">
        <f>IFERROR(VLOOKUP($A137,'2008'!$AN$8:$AZ$435,13,FALSE),"error")</f>
        <v>error</v>
      </c>
      <c r="Q137" s="425" t="str">
        <f>IFERROR(VLOOKUP($A137,'2009'!$AN$8:$BA$435,14,FALSE),"error")</f>
        <v>error</v>
      </c>
      <c r="R137" s="425" t="str">
        <f>IFERROR(VLOOKUP($A137,'2010'!$AN$8:$AZ$435,12,FALSE),"error")</f>
        <v>error</v>
      </c>
      <c r="S137" s="425" t="str">
        <f>IFERROR(VLOOKUP($A137,'2011'!$AN$8:$BA$435,14,FALSE),"error")</f>
        <v>error</v>
      </c>
    </row>
    <row r="138" spans="1:19" x14ac:dyDescent="0.25">
      <c r="A138" s="1" t="s">
        <v>130</v>
      </c>
      <c r="B138" s="3" t="s">
        <v>5</v>
      </c>
      <c r="D138" s="167">
        <f>VLOOKUP($A138,'2008'!$D$18:$E$396,2,FALSE)</f>
        <v>1.3729508196721311E-3</v>
      </c>
      <c r="E138" s="427">
        <f>VLOOKUP(A138,'2009'!B$19:C$420,2,FALSE)</f>
        <v>9.6348884381338741E-4</v>
      </c>
      <c r="F138" s="427">
        <f>VLOOKUP(A138,'2010'!D$19:E$420,2,FALSE)</f>
        <v>9.6579476861167004E-4</v>
      </c>
      <c r="G138" s="427">
        <f>VLOOKUP(A138,'2011'!D$19:E$420,2,FALSE)</f>
        <v>6.8779022661898895E-4</v>
      </c>
      <c r="H138" s="427">
        <f>VLOOKUP(A138,'2008'!I$19:J$420,2,FALSE)</f>
        <v>1.25E-3</v>
      </c>
      <c r="I138" s="427">
        <f>VLOOKUP(A138,'2009'!G$19:H$420,2,FALSE)</f>
        <v>8.6206896551724137E-4</v>
      </c>
      <c r="J138" s="427">
        <f>VLOOKUP(A138,'2010'!I$19:J$420,2,FALSE)</f>
        <v>7.4446680080482897E-4</v>
      </c>
      <c r="K138" s="427">
        <f>VLOOKUP(A138,'2011'!I$19:J$420,2,FALSE)</f>
        <v>5.9248819286661738E-4</v>
      </c>
      <c r="L138" s="427">
        <f>VLOOKUP(A138,'2008'!N$19:O$421,2,FALSE)</f>
        <v>1.1270491803278689E-4</v>
      </c>
      <c r="M138" s="427">
        <f>VLOOKUP(A138,'2009'!L$19:M$420,2,FALSE)</f>
        <v>9.1277890466531444E-5</v>
      </c>
      <c r="N138" s="427">
        <f>VLOOKUP(A138,'2010'!N$19:O$420,2,FALSE)</f>
        <v>2.3138832997987926E-4</v>
      </c>
      <c r="O138" s="427">
        <f>VLOOKUP(A138,'2011'!N$19:O$420,2,FALSE)</f>
        <v>9.5302033752371507E-5</v>
      </c>
      <c r="P138" s="425" t="str">
        <f>IFERROR(VLOOKUP($A138,'2008'!$AN$8:$AZ$435,13,FALSE),"error")</f>
        <v>error</v>
      </c>
      <c r="Q138" s="425" t="str">
        <f>IFERROR(VLOOKUP($A138,'2009'!$AN$8:$BA$435,14,FALSE),"error")</f>
        <v>error</v>
      </c>
      <c r="R138" s="425" t="str">
        <f>IFERROR(VLOOKUP($A138,'2010'!$AN$8:$AZ$435,12,FALSE),"error")</f>
        <v>error</v>
      </c>
      <c r="S138" s="425" t="str">
        <f>IFERROR(VLOOKUP($A138,'2011'!$AN$8:$BA$435,14,FALSE),"error")</f>
        <v>error</v>
      </c>
    </row>
    <row r="139" spans="1:19" x14ac:dyDescent="0.25">
      <c r="A139" s="1" t="s">
        <v>131</v>
      </c>
      <c r="B139" s="2" t="s">
        <v>11</v>
      </c>
      <c r="D139" s="167">
        <f>VLOOKUP($A139,'2008'!$D$18:$E$396,2,FALSE)</f>
        <v>4.9504950495049506E-4</v>
      </c>
      <c r="E139" s="427">
        <f>VLOOKUP(A139,'2009'!B$19:C$420,2,FALSE)</f>
        <v>4.0659340659340658E-4</v>
      </c>
      <c r="F139" s="427">
        <f>VLOOKUP(A139,'2010'!D$19:E$420,2,FALSE)</f>
        <v>4.720087815587267E-4</v>
      </c>
      <c r="G139" s="427">
        <f>VLOOKUP(A139,'2011'!D$19:E$420,2,FALSE)</f>
        <v>2.7043756431916881E-4</v>
      </c>
      <c r="H139" s="427">
        <f>VLOOKUP(A139,'2008'!I$19:J$420,2,FALSE)</f>
        <v>2.7502750275027501E-4</v>
      </c>
      <c r="I139" s="427">
        <f>VLOOKUP(A139,'2009'!G$19:H$420,2,FALSE)</f>
        <v>1.0989010989010989E-4</v>
      </c>
      <c r="J139" s="427">
        <f>VLOOKUP(A139,'2010'!I$19:J$420,2,FALSE)</f>
        <v>1.756311745334797E-4</v>
      </c>
      <c r="K139" s="427">
        <f>VLOOKUP(A139,'2011'!I$19:J$420,2,FALSE)</f>
        <v>8.7423721182535558E-5</v>
      </c>
      <c r="L139" s="427">
        <f>VLOOKUP(A139,'2008'!N$19:O$421,2,FALSE)</f>
        <v>2.2002200220022002E-4</v>
      </c>
      <c r="M139" s="427">
        <f>VLOOKUP(A139,'2009'!L$19:M$420,2,FALSE)</f>
        <v>2.9670329670329669E-4</v>
      </c>
      <c r="N139" s="427">
        <f>VLOOKUP(A139,'2010'!N$19:O$420,2,FALSE)</f>
        <v>2.9637760702524697E-4</v>
      </c>
      <c r="O139" s="427">
        <f>VLOOKUP(A139,'2011'!N$19:O$420,2,FALSE)</f>
        <v>1.8301384313663326E-4</v>
      </c>
      <c r="P139" s="425" t="str">
        <f>IFERROR(VLOOKUP($A139,'2008'!$AN$8:$AZ$435,13,FALSE),"error")</f>
        <v>error</v>
      </c>
      <c r="Q139" s="425" t="str">
        <f>IFERROR(VLOOKUP($A139,'2009'!$AN$8:$BA$435,14,FALSE),"error")</f>
        <v>error</v>
      </c>
      <c r="R139" s="425" t="str">
        <f>IFERROR(VLOOKUP($A139,'2010'!$AN$8:$AZ$435,12,FALSE),"error")</f>
        <v>error</v>
      </c>
      <c r="S139" s="425" t="str">
        <f>IFERROR(VLOOKUP($A139,'2011'!$AN$8:$BA$435,14,FALSE),"error")</f>
        <v>error</v>
      </c>
    </row>
    <row r="140" spans="1:19" x14ac:dyDescent="0.25">
      <c r="A140" s="1" t="s">
        <v>132</v>
      </c>
      <c r="B140" s="2" t="s">
        <v>14</v>
      </c>
      <c r="D140" s="167">
        <f>VLOOKUP($A140,'2008'!$D$18:$E$396,2,FALSE)</f>
        <v>3.4890846418996553E-3</v>
      </c>
      <c r="E140" s="427">
        <f>VLOOKUP(A140,'2009'!B$19:C$420,2,FALSE)</f>
        <v>2.8829506962739933E-3</v>
      </c>
      <c r="F140" s="427">
        <f>VLOOKUP(A140,'2010'!D$19:E$420,2,FALSE)</f>
        <v>3.1020408163265306E-3</v>
      </c>
      <c r="G140" s="427">
        <f>VLOOKUP(A140,'2011'!D$19:E$420,2,FALSE)</f>
        <v>2.5169711428416541E-3</v>
      </c>
      <c r="H140" s="427">
        <f>VLOOKUP(A140,'2008'!I$19:J$420,2,FALSE)</f>
        <v>1.6315587897357334E-3</v>
      </c>
      <c r="I140" s="427">
        <f>VLOOKUP(A140,'2009'!G$19:H$420,2,FALSE)</f>
        <v>1.0086563793752351E-3</v>
      </c>
      <c r="J140" s="427">
        <f>VLOOKUP(A140,'2010'!I$19:J$420,2,FALSE)</f>
        <v>1.1391465677179963E-3</v>
      </c>
      <c r="K140" s="427">
        <f>VLOOKUP(A140,'2011'!I$19:J$420,2,FALSE)</f>
        <v>6.2190305944720154E-4</v>
      </c>
      <c r="L140" s="427">
        <f>VLOOKUP(A140,'2008'!N$19:O$421,2,FALSE)</f>
        <v>1.8536959019532747E-3</v>
      </c>
      <c r="M140" s="427">
        <f>VLOOKUP(A140,'2009'!L$19:M$420,2,FALSE)</f>
        <v>1.874294316898758E-3</v>
      </c>
      <c r="N140" s="427">
        <f>VLOOKUP(A140,'2010'!N$19:O$420,2,FALSE)</f>
        <v>1.9628942486085341E-3</v>
      </c>
      <c r="O140" s="427">
        <f>VLOOKUP(A140,'2011'!N$19:O$420,2,FALSE)</f>
        <v>1.8950680833944528E-3</v>
      </c>
      <c r="P140" s="425" t="str">
        <f>IFERROR(VLOOKUP($A140,'2008'!$AN$8:$AZ$435,13,FALSE),"error")</f>
        <v>error</v>
      </c>
      <c r="Q140" s="425" t="str">
        <f>IFERROR(VLOOKUP($A140,'2009'!$AN$8:$BA$435,14,FALSE),"error")</f>
        <v>error</v>
      </c>
      <c r="R140" s="425" t="str">
        <f>IFERROR(VLOOKUP($A140,'2010'!$AN$8:$AZ$435,12,FALSE),"error")</f>
        <v>error</v>
      </c>
      <c r="S140" s="425" t="str">
        <f>IFERROR(VLOOKUP($A140,'2011'!$AN$8:$BA$435,14,FALSE),"error")</f>
        <v>error</v>
      </c>
    </row>
    <row r="141" spans="1:19" x14ac:dyDescent="0.25">
      <c r="A141" s="1" t="s">
        <v>133</v>
      </c>
      <c r="B141" s="3" t="s">
        <v>5</v>
      </c>
      <c r="D141" s="167">
        <f>VLOOKUP($A141,'2008'!$D$18:$E$396,2,FALSE)</f>
        <v>7.8694817658349326E-4</v>
      </c>
      <c r="E141" s="427">
        <f>VLOOKUP(A141,'2009'!B$19:C$420,2,FALSE)</f>
        <v>4.9760765550239234E-4</v>
      </c>
      <c r="F141" s="427">
        <f>VLOOKUP(A141,'2010'!D$19:E$420,2,FALSE)</f>
        <v>5.1575931232091692E-4</v>
      </c>
      <c r="G141" s="427">
        <f>VLOOKUP(A141,'2011'!D$19:E$420,2,FALSE)</f>
        <v>6.4562860221541239E-4</v>
      </c>
      <c r="H141" s="427">
        <f>VLOOKUP(A141,'2008'!I$19:J$420,2,FALSE)</f>
        <v>4.7984644913627637E-4</v>
      </c>
      <c r="I141" s="427">
        <f>VLOOKUP(A141,'2009'!G$19:H$420,2,FALSE)</f>
        <v>1.8181818181818181E-4</v>
      </c>
      <c r="J141" s="427">
        <f>VLOOKUP(A141,'2010'!I$19:J$420,2,FALSE)</f>
        <v>2.0057306590257881E-4</v>
      </c>
      <c r="K141" s="427">
        <f>VLOOKUP(A141,'2011'!I$19:J$420,2,FALSE)</f>
        <v>4.1144251879038959E-4</v>
      </c>
      <c r="L141" s="427">
        <f>VLOOKUP(A141,'2008'!N$19:O$421,2,FALSE)</f>
        <v>3.0710172744721688E-4</v>
      </c>
      <c r="M141" s="427">
        <f>VLOOKUP(A141,'2009'!L$19:M$420,2,FALSE)</f>
        <v>3.1578947368421053E-4</v>
      </c>
      <c r="N141" s="427">
        <f>VLOOKUP(A141,'2010'!N$19:O$420,2,FALSE)</f>
        <v>3.1518624641833811E-4</v>
      </c>
      <c r="O141" s="427">
        <f>VLOOKUP(A141,'2011'!N$19:O$420,2,FALSE)</f>
        <v>2.341860834250228E-4</v>
      </c>
      <c r="P141" s="425" t="str">
        <f>IFERROR(VLOOKUP($A141,'2008'!$AN$8:$AZ$435,13,FALSE),"error")</f>
        <v>error</v>
      </c>
      <c r="Q141" s="425" t="str">
        <f>IFERROR(VLOOKUP($A141,'2009'!$AN$8:$BA$435,14,FALSE),"error")</f>
        <v>error</v>
      </c>
      <c r="R141" s="425" t="str">
        <f>IFERROR(VLOOKUP($A141,'2010'!$AN$8:$AZ$435,12,FALSE),"error")</f>
        <v>error</v>
      </c>
      <c r="S141" s="425" t="str">
        <f>IFERROR(VLOOKUP($A141,'2011'!$AN$8:$BA$435,14,FALSE),"error")</f>
        <v>error</v>
      </c>
    </row>
    <row r="142" spans="1:19" x14ac:dyDescent="0.25">
      <c r="A142" s="1" t="s">
        <v>134</v>
      </c>
      <c r="B142" s="2" t="s">
        <v>11</v>
      </c>
      <c r="D142" s="167">
        <f>VLOOKUP($A142,'2008'!$D$18:$E$396,2,FALSE)</f>
        <v>8.5979860573199066E-4</v>
      </c>
      <c r="E142" s="427">
        <f>VLOOKUP(A142,'2009'!B$19:C$420,2,FALSE)</f>
        <v>6.3944530046224958E-4</v>
      </c>
      <c r="F142" s="427">
        <f>VLOOKUP(A142,'2010'!D$19:E$420,2,FALSE)</f>
        <v>8.938120702826585E-4</v>
      </c>
      <c r="G142" s="427">
        <f>VLOOKUP(A142,'2011'!D$19:E$420,2,FALSE)</f>
        <v>8.1522631822905818E-4</v>
      </c>
      <c r="H142" s="427">
        <f>VLOOKUP(A142,'2008'!I$19:J$420,2,FALSE)</f>
        <v>5.344694035631294E-4</v>
      </c>
      <c r="I142" s="427">
        <f>VLOOKUP(A142,'2009'!G$19:H$420,2,FALSE)</f>
        <v>3.3898305084745765E-4</v>
      </c>
      <c r="J142" s="427">
        <f>VLOOKUP(A142,'2010'!I$19:J$420,2,FALSE)</f>
        <v>4.2780748663101602E-4</v>
      </c>
      <c r="K142" s="427">
        <f>VLOOKUP(A142,'2011'!I$19:J$420,2,FALSE)</f>
        <v>4.1720522585364994E-4</v>
      </c>
      <c r="L142" s="427">
        <f>VLOOKUP(A142,'2008'!N$19:O$421,2,FALSE)</f>
        <v>3.2532920216886137E-4</v>
      </c>
      <c r="M142" s="427">
        <f>VLOOKUP(A142,'2009'!L$19:M$420,2,FALSE)</f>
        <v>3.0046224961479198E-4</v>
      </c>
      <c r="N142" s="427">
        <f>VLOOKUP(A142,'2010'!N$19:O$420,2,FALSE)</f>
        <v>4.6600458365164248E-4</v>
      </c>
      <c r="O142" s="427">
        <f>VLOOKUP(A142,'2011'!N$19:O$420,2,FALSE)</f>
        <v>3.9802109237540819E-4</v>
      </c>
      <c r="P142" s="425" t="str">
        <f>IFERROR(VLOOKUP($A142,'2008'!$AN$8:$AZ$435,13,FALSE),"error")</f>
        <v>error</v>
      </c>
      <c r="Q142" s="425" t="str">
        <f>IFERROR(VLOOKUP($A142,'2009'!$AN$8:$BA$435,14,FALSE),"error")</f>
        <v>error</v>
      </c>
      <c r="R142" s="425" t="str">
        <f>IFERROR(VLOOKUP($A142,'2010'!$AN$8:$AZ$435,12,FALSE),"error")</f>
        <v>error</v>
      </c>
      <c r="S142" s="425" t="str">
        <f>IFERROR(VLOOKUP($A142,'2011'!$AN$8:$BA$435,14,FALSE),"error")</f>
        <v>error</v>
      </c>
    </row>
    <row r="143" spans="1:19" x14ac:dyDescent="0.25">
      <c r="A143" s="1" t="s">
        <v>135</v>
      </c>
      <c r="B143" s="2" t="s">
        <v>14</v>
      </c>
      <c r="D143" s="167">
        <f>VLOOKUP($A143,'2008'!$D$18:$E$396,2,FALSE)</f>
        <v>7.4316939890710382E-3</v>
      </c>
      <c r="E143" s="427">
        <f>VLOOKUP(A143,'2009'!B$19:C$420,2,FALSE)</f>
        <v>5.5710764174198846E-3</v>
      </c>
      <c r="F143" s="427">
        <f>VLOOKUP(A143,'2010'!D$19:E$420,2,FALSE)</f>
        <v>6.3402889245585872E-3</v>
      </c>
      <c r="G143" s="427">
        <f>VLOOKUP(A143,'2011'!D$19:E$420,2,FALSE)</f>
        <v>6.3892066640552506E-3</v>
      </c>
      <c r="H143" s="427">
        <f>VLOOKUP(A143,'2008'!I$19:J$420,2,FALSE)</f>
        <v>3.9722572509457753E-3</v>
      </c>
      <c r="I143" s="427">
        <f>VLOOKUP(A143,'2009'!G$19:H$420,2,FALSE)</f>
        <v>2.0254724732949878E-3</v>
      </c>
      <c r="J143" s="427">
        <f>VLOOKUP(A143,'2010'!I$19:J$420,2,FALSE)</f>
        <v>2.3434991974317816E-3</v>
      </c>
      <c r="K143" s="427">
        <f>VLOOKUP(A143,'2011'!I$19:J$420,2,FALSE)</f>
        <v>1.9507643151814124E-3</v>
      </c>
      <c r="L143" s="427">
        <f>VLOOKUP(A143,'2008'!N$19:O$421,2,FALSE)</f>
        <v>3.4636401849516604E-3</v>
      </c>
      <c r="M143" s="427">
        <f>VLOOKUP(A143,'2009'!L$19:M$420,2,FALSE)</f>
        <v>3.5497124075595729E-3</v>
      </c>
      <c r="N143" s="427">
        <f>VLOOKUP(A143,'2010'!N$19:O$420,2,FALSE)</f>
        <v>3.9967897271268055E-3</v>
      </c>
      <c r="O143" s="427">
        <f>VLOOKUP(A143,'2011'!N$19:O$420,2,FALSE)</f>
        <v>4.4384423488738377E-3</v>
      </c>
      <c r="P143" s="425" t="str">
        <f>IFERROR(VLOOKUP($A143,'2008'!$AN$8:$AZ$435,13,FALSE),"error")</f>
        <v>error</v>
      </c>
      <c r="Q143" s="425" t="str">
        <f>IFERROR(VLOOKUP($A143,'2009'!$AN$8:$BA$435,14,FALSE),"error")</f>
        <v>error</v>
      </c>
      <c r="R143" s="425" t="str">
        <f>IFERROR(VLOOKUP($A143,'2010'!$AN$8:$AZ$435,12,FALSE),"error")</f>
        <v>error</v>
      </c>
      <c r="S143" s="425" t="str">
        <f>IFERROR(VLOOKUP($A143,'2011'!$AN$8:$BA$435,14,FALSE),"error")</f>
        <v>error</v>
      </c>
    </row>
    <row r="144" spans="1:19" x14ac:dyDescent="0.25">
      <c r="A144" s="1" t="s">
        <v>136</v>
      </c>
      <c r="B144" s="2" t="s">
        <v>3</v>
      </c>
      <c r="D144" s="167">
        <f>VLOOKUP($A144,'2008'!$D$18:$E$396,2,FALSE)</f>
        <v>9.6812988574864704E-4</v>
      </c>
      <c r="E144" s="427">
        <f>VLOOKUP(A144,'2009'!B$19:C$420,2,FALSE)</f>
        <v>3.4111310592459606E-4</v>
      </c>
      <c r="F144" s="427">
        <f>VLOOKUP(A144,'2010'!D$19:E$420,2,FALSE)</f>
        <v>5.4631828978622329E-4</v>
      </c>
      <c r="G144" s="427">
        <f>VLOOKUP(A144,'2011'!D$19:E$420,2,FALSE)</f>
        <v>5.1186404774267147E-4</v>
      </c>
      <c r="H144" s="427">
        <f>VLOOKUP(A144,'2008'!I$19:J$420,2,FALSE)</f>
        <v>9.0198436560432957E-4</v>
      </c>
      <c r="I144" s="427">
        <f>VLOOKUP(A144,'2009'!G$19:H$420,2,FALSE)</f>
        <v>3.052064631956912E-4</v>
      </c>
      <c r="J144" s="427">
        <f>VLOOKUP(A144,'2010'!I$19:J$420,2,FALSE)</f>
        <v>4.5724465558194777E-4</v>
      </c>
      <c r="K144" s="427">
        <f>VLOOKUP(A144,'2011'!I$19:J$420,2,FALSE)</f>
        <v>4.0008283777896438E-4</v>
      </c>
      <c r="L144" s="427">
        <f>VLOOKUP(A144,'2008'!N$19:O$421,2,FALSE)</f>
        <v>6.6145520144317494E-5</v>
      </c>
      <c r="M144" s="427">
        <f>VLOOKUP(A144,'2009'!L$19:M$420,2,FALSE)</f>
        <v>3.5906642728904846E-5</v>
      </c>
      <c r="N144" s="427">
        <f>VLOOKUP(A144,'2010'!N$19:O$420,2,FALSE)</f>
        <v>8.9073634204275541E-5</v>
      </c>
      <c r="O144" s="427">
        <f>VLOOKUP(A144,'2011'!N$19:O$420,2,FALSE)</f>
        <v>1.1178120996370711E-4</v>
      </c>
      <c r="P144" s="425" t="str">
        <f>IFERROR(VLOOKUP($A144,'2008'!$AN$8:$AZ$435,13,FALSE),"error")</f>
        <v>error</v>
      </c>
      <c r="Q144" s="425" t="str">
        <f>IFERROR(VLOOKUP($A144,'2009'!$AN$8:$BA$435,14,FALSE),"error")</f>
        <v>error</v>
      </c>
      <c r="R144" s="425" t="str">
        <f>IFERROR(VLOOKUP($A144,'2010'!$AN$8:$AZ$435,12,FALSE),"error")</f>
        <v>error</v>
      </c>
      <c r="S144" s="425" t="str">
        <f>IFERROR(VLOOKUP($A144,'2011'!$AN$8:$BA$435,14,FALSE),"error")</f>
        <v>error</v>
      </c>
    </row>
    <row r="145" spans="1:19" x14ac:dyDescent="0.25">
      <c r="A145" s="1" t="s">
        <v>137</v>
      </c>
      <c r="B145" s="2" t="s">
        <v>8</v>
      </c>
      <c r="D145" s="167">
        <f>VLOOKUP($A145,'2008'!$D$18:$E$396,2,FALSE)</f>
        <v>7.7586206896551721E-4</v>
      </c>
      <c r="E145" s="427">
        <f>VLOOKUP(A145,'2009'!B$19:C$420,2,FALSE)</f>
        <v>1.728395061728395E-4</v>
      </c>
      <c r="F145" s="427">
        <f>VLOOKUP(A145,'2010'!D$19:E$420,2,FALSE)</f>
        <v>2.9666254635352286E-4</v>
      </c>
      <c r="G145" s="427">
        <f>VLOOKUP(A145,'2011'!D$19:E$420,2,FALSE)</f>
        <v>3.1168894458387636E-4</v>
      </c>
      <c r="H145" s="427">
        <f>VLOOKUP(A145,'2008'!I$19:J$420,2,FALSE)</f>
        <v>7.7586206896551721E-4</v>
      </c>
      <c r="I145" s="427">
        <f>VLOOKUP(A145,'2009'!G$19:H$420,2,FALSE)</f>
        <v>1.728395061728395E-4</v>
      </c>
      <c r="J145" s="427">
        <f>VLOOKUP(A145,'2010'!I$19:J$420,2,FALSE)</f>
        <v>2.7194066749072928E-4</v>
      </c>
      <c r="K145" s="427">
        <f>VLOOKUP(A145,'2011'!I$19:J$420,2,FALSE)</f>
        <v>2.4705716078946694E-4</v>
      </c>
      <c r="L145" s="427">
        <f>VLOOKUP(A145,'2008'!N$19:O$421,2,FALSE)</f>
        <v>0</v>
      </c>
      <c r="M145" s="427">
        <f>VLOOKUP(A145,'2009'!L$19:M$420,2,FALSE)</f>
        <v>0</v>
      </c>
      <c r="N145" s="427">
        <f>VLOOKUP(A145,'2010'!N$19:O$420,2,FALSE)</f>
        <v>2.4721878862793572E-5</v>
      </c>
      <c r="O145" s="427">
        <f>VLOOKUP(A145,'2011'!N$19:O$420,2,FALSE)</f>
        <v>6.4631783794409393E-5</v>
      </c>
      <c r="P145" s="425" t="str">
        <f>IFERROR(VLOOKUP($A145,'2008'!$AN$8:$AZ$435,13,FALSE),"error")</f>
        <v>error</v>
      </c>
      <c r="Q145" s="425" t="str">
        <f>IFERROR(VLOOKUP($A145,'2009'!$AN$8:$BA$435,14,FALSE),"error")</f>
        <v>error</v>
      </c>
      <c r="R145" s="425" t="str">
        <f>IFERROR(VLOOKUP($A145,'2010'!$AN$8:$AZ$435,12,FALSE),"error")</f>
        <v>error</v>
      </c>
      <c r="S145" s="425" t="str">
        <f>IFERROR(VLOOKUP($A145,'2011'!$AN$8:$BA$435,14,FALSE),"error")</f>
        <v>error</v>
      </c>
    </row>
    <row r="146" spans="1:19" x14ac:dyDescent="0.25">
      <c r="A146" s="1" t="s">
        <v>138</v>
      </c>
      <c r="B146" s="2" t="s">
        <v>8</v>
      </c>
      <c r="D146" s="167">
        <f>VLOOKUP($A146,'2008'!$D$18:$E$396,2,FALSE)</f>
        <v>1.4678178963893249E-3</v>
      </c>
      <c r="E146" s="427">
        <f>VLOOKUP(A146,'2009'!B$19:C$420,2,FALSE)</f>
        <v>8.3526682134570768E-4</v>
      </c>
      <c r="F146" s="427">
        <f>VLOOKUP(A146,'2010'!D$19:E$420,2,FALSE)</f>
        <v>1.5413819286256643E-3</v>
      </c>
      <c r="G146" s="427">
        <f>VLOOKUP(A146,'2011'!D$19:E$420,2,FALSE)</f>
        <v>1.1735807418047416E-3</v>
      </c>
      <c r="H146" s="427">
        <f>VLOOKUP(A146,'2008'!I$19:J$420,2,FALSE)</f>
        <v>1.3893249607535322E-3</v>
      </c>
      <c r="I146" s="427">
        <f>VLOOKUP(A146,'2009'!G$19:H$420,2,FALSE)</f>
        <v>7.6566125290023206E-4</v>
      </c>
      <c r="J146" s="427">
        <f>VLOOKUP(A146,'2010'!I$19:J$420,2,FALSE)</f>
        <v>1.1769172361427486E-3</v>
      </c>
      <c r="K146" s="427">
        <f>VLOOKUP(A146,'2011'!I$19:J$420,2,FALSE)</f>
        <v>1.0794689402457099E-3</v>
      </c>
      <c r="L146" s="427">
        <f>VLOOKUP(A146,'2008'!N$19:O$421,2,FALSE)</f>
        <v>7.8492935635792781E-5</v>
      </c>
      <c r="M146" s="427">
        <f>VLOOKUP(A146,'2009'!L$19:M$420,2,FALSE)</f>
        <v>7.7339520494972927E-5</v>
      </c>
      <c r="N146" s="427">
        <f>VLOOKUP(A146,'2010'!N$19:O$420,2,FALSE)</f>
        <v>3.6446469248291574E-4</v>
      </c>
      <c r="O146" s="427">
        <f>VLOOKUP(A146,'2011'!N$19:O$420,2,FALSE)</f>
        <v>9.411180155903164E-5</v>
      </c>
      <c r="P146" s="425" t="str">
        <f>IFERROR(VLOOKUP($A146,'2008'!$AN$8:$AZ$435,13,FALSE),"error")</f>
        <v>error</v>
      </c>
      <c r="Q146" s="425" t="str">
        <f>IFERROR(VLOOKUP($A146,'2009'!$AN$8:$BA$435,14,FALSE),"error")</f>
        <v>error</v>
      </c>
      <c r="R146" s="425" t="str">
        <f>IFERROR(VLOOKUP($A146,'2010'!$AN$8:$AZ$435,12,FALSE),"error")</f>
        <v>error</v>
      </c>
      <c r="S146" s="425" t="str">
        <f>IFERROR(VLOOKUP($A146,'2011'!$AN$8:$BA$435,14,FALSE),"error")</f>
        <v>error</v>
      </c>
    </row>
    <row r="147" spans="1:19" x14ac:dyDescent="0.25">
      <c r="A147" s="1" t="s">
        <v>139</v>
      </c>
      <c r="B147" s="2" t="s">
        <v>3</v>
      </c>
      <c r="D147" s="167">
        <f>VLOOKUP($A147,'2008'!$D$18:$E$396,2,FALSE)</f>
        <v>6.4888248017303538E-4</v>
      </c>
      <c r="E147" s="427">
        <f>VLOOKUP(A147,'2009'!B$19:C$420,2,FALSE)</f>
        <v>2.8901734104046245E-4</v>
      </c>
      <c r="F147" s="427">
        <f>VLOOKUP(A147,'2010'!D$19:E$420,2,FALSE)</f>
        <v>3.2514450867052023E-4</v>
      </c>
      <c r="G147" s="427">
        <f>VLOOKUP(A147,'2011'!D$19:E$420,2,FALSE)</f>
        <v>3.6569036267993427E-4</v>
      </c>
      <c r="H147" s="427">
        <f>VLOOKUP(A147,'2008'!I$19:J$420,2,FALSE)</f>
        <v>6.4888248017303538E-4</v>
      </c>
      <c r="I147" s="427">
        <f>VLOOKUP(A147,'2009'!G$19:H$420,2,FALSE)</f>
        <v>2.8901734104046245E-4</v>
      </c>
      <c r="J147" s="427">
        <f>VLOOKUP(A147,'2010'!I$19:J$420,2,FALSE)</f>
        <v>2.96242774566474E-4</v>
      </c>
      <c r="K147" s="427">
        <f>VLOOKUP(A147,'2011'!I$19:J$420,2,FALSE)</f>
        <v>3.1454972979101333E-4</v>
      </c>
      <c r="L147" s="427">
        <f>VLOOKUP(A147,'2008'!N$19:O$421,2,FALSE)</f>
        <v>0</v>
      </c>
      <c r="M147" s="427">
        <f>VLOOKUP(A147,'2009'!L$19:M$420,2,FALSE)</f>
        <v>0</v>
      </c>
      <c r="N147" s="427">
        <f>VLOOKUP(A147,'2010'!N$19:O$420,2,FALSE)</f>
        <v>2.8901734104046242E-5</v>
      </c>
      <c r="O147" s="427">
        <f>VLOOKUP(A147,'2011'!N$19:O$420,2,FALSE)</f>
        <v>5.1140632888920939E-5</v>
      </c>
      <c r="P147" s="425" t="str">
        <f>IFERROR(VLOOKUP($A147,'2008'!$AN$8:$AZ$435,13,FALSE),"error")</f>
        <v>error</v>
      </c>
      <c r="Q147" s="425" t="str">
        <f>IFERROR(VLOOKUP($A147,'2009'!$AN$8:$BA$435,14,FALSE),"error")</f>
        <v>error</v>
      </c>
      <c r="R147" s="425" t="str">
        <f>IFERROR(VLOOKUP($A147,'2010'!$AN$8:$AZ$435,12,FALSE),"error")</f>
        <v>error</v>
      </c>
      <c r="S147" s="425" t="str">
        <f>IFERROR(VLOOKUP($A147,'2011'!$AN$8:$BA$435,14,FALSE),"error")</f>
        <v>error</v>
      </c>
    </row>
    <row r="148" spans="1:19" x14ac:dyDescent="0.25">
      <c r="A148" s="1" t="s">
        <v>140</v>
      </c>
      <c r="B148" s="2" t="s">
        <v>3</v>
      </c>
      <c r="D148" s="167">
        <f>VLOOKUP($A148,'2008'!$D$18:$E$396,2,FALSE)</f>
        <v>1.3043478260869566E-3</v>
      </c>
      <c r="E148" s="427">
        <f>VLOOKUP(A148,'2009'!B$19:C$420,2,FALSE)</f>
        <v>1.3043478260869566E-3</v>
      </c>
      <c r="F148" s="427">
        <f>VLOOKUP(A148,'2010'!D$19:E$420,2,FALSE)</f>
        <v>2.2727272727272726E-3</v>
      </c>
      <c r="G148" s="427">
        <f>VLOOKUP(A148,'2011'!D$19:E$420,2,FALSE)</f>
        <v>4.2148518223077979E-5</v>
      </c>
      <c r="H148" s="427">
        <f>VLOOKUP(A148,'2008'!I$19:J$420,2,FALSE)</f>
        <v>1.3043478260869566E-3</v>
      </c>
      <c r="I148" s="427">
        <f>VLOOKUP(A148,'2009'!G$19:H$420,2,FALSE)</f>
        <v>1.3043478260869566E-3</v>
      </c>
      <c r="J148" s="427">
        <f>VLOOKUP(A148,'2010'!I$19:J$420,2,FALSE)</f>
        <v>2.2727272727272726E-3</v>
      </c>
      <c r="K148" s="427">
        <f>VLOOKUP(A148,'2011'!I$19:J$420,2,FALSE)</f>
        <v>4.2148518223077979E-5</v>
      </c>
      <c r="L148" s="427">
        <f>VLOOKUP(A148,'2008'!N$19:O$421,2,FALSE)</f>
        <v>0</v>
      </c>
      <c r="M148" s="427">
        <f>VLOOKUP(A148,'2009'!L$19:M$420,2,FALSE)</f>
        <v>0</v>
      </c>
      <c r="N148" s="427">
        <f>VLOOKUP(A148,'2010'!N$19:O$420,2,FALSE)</f>
        <v>0</v>
      </c>
      <c r="O148" s="427">
        <f>VLOOKUP(A148,'2011'!N$19:O$420,2,FALSE)</f>
        <v>0</v>
      </c>
      <c r="P148" s="425" t="str">
        <f>IFERROR(VLOOKUP($A148,'2008'!$AN$8:$AZ$435,13,FALSE),"error")</f>
        <v>error</v>
      </c>
      <c r="Q148" s="425" t="str">
        <f>IFERROR(VLOOKUP($A148,'2009'!$AN$8:$BA$435,14,FALSE),"error")</f>
        <v>error</v>
      </c>
      <c r="R148" s="425" t="str">
        <f>IFERROR(VLOOKUP($A148,'2010'!$AN$8:$AZ$435,12,FALSE),"error")</f>
        <v>error</v>
      </c>
      <c r="S148" s="425" t="str">
        <f>IFERROR(VLOOKUP($A148,'2011'!$AN$8:$BA$435,14,FALSE),"error")</f>
        <v>error</v>
      </c>
    </row>
    <row r="149" spans="1:19" x14ac:dyDescent="0.25">
      <c r="A149" s="1" t="s">
        <v>141</v>
      </c>
      <c r="B149" s="2" t="s">
        <v>14</v>
      </c>
      <c r="D149" s="167">
        <f>VLOOKUP($A149,'2008'!$D$18:$E$396,2,FALSE)</f>
        <v>8.6257157730348782E-3</v>
      </c>
      <c r="E149" s="427">
        <f>VLOOKUP(A149,'2009'!B$19:C$420,2,FALSE)</f>
        <v>8.6578546009150985E-3</v>
      </c>
      <c r="F149" s="427">
        <f>VLOOKUP(A149,'2010'!D$19:E$420,2,FALSE)</f>
        <v>9.3003498250874561E-3</v>
      </c>
      <c r="G149" s="427">
        <f>VLOOKUP(A149,'2011'!D$19:E$420,2,FALSE)</f>
        <v>5.1711961138472514E-3</v>
      </c>
      <c r="H149" s="427">
        <f>VLOOKUP(A149,'2008'!I$19:J$420,2,FALSE)</f>
        <v>2.9776158250910982E-3</v>
      </c>
      <c r="I149" s="427">
        <f>VLOOKUP(A149,'2009'!G$19:H$420,2,FALSE)</f>
        <v>2.5266903914590746E-3</v>
      </c>
      <c r="J149" s="427">
        <f>VLOOKUP(A149,'2010'!I$19:J$420,2,FALSE)</f>
        <v>3.0984507746126939E-3</v>
      </c>
      <c r="K149" s="427">
        <f>VLOOKUP(A149,'2011'!I$19:J$420,2,FALSE)</f>
        <v>1.5270749638472108E-3</v>
      </c>
      <c r="L149" s="427">
        <f>VLOOKUP(A149,'2008'!N$19:O$421,2,FALSE)</f>
        <v>5.6480999479437792E-3</v>
      </c>
      <c r="M149" s="427">
        <f>VLOOKUP(A149,'2009'!L$19:M$420,2,FALSE)</f>
        <v>6.1311642094560243E-3</v>
      </c>
      <c r="N149" s="427">
        <f>VLOOKUP(A149,'2010'!N$19:O$420,2,FALSE)</f>
        <v>6.2018990504747627E-3</v>
      </c>
      <c r="O149" s="427">
        <f>VLOOKUP(A149,'2011'!N$19:O$420,2,FALSE)</f>
        <v>3.6441211500000403E-3</v>
      </c>
      <c r="P149" s="425" t="str">
        <f>IFERROR(VLOOKUP($A149,'2008'!$AN$8:$AZ$435,13,FALSE),"error")</f>
        <v>error</v>
      </c>
      <c r="Q149" s="425" t="str">
        <f>IFERROR(VLOOKUP($A149,'2009'!$AN$8:$BA$435,14,FALSE),"error")</f>
        <v>error</v>
      </c>
      <c r="R149" s="425" t="str">
        <f>IFERROR(VLOOKUP($A149,'2010'!$AN$8:$AZ$435,12,FALSE),"error")</f>
        <v>error</v>
      </c>
      <c r="S149" s="425" t="str">
        <f>IFERROR(VLOOKUP($A149,'2011'!$AN$8:$BA$435,14,FALSE),"error")</f>
        <v>error</v>
      </c>
    </row>
    <row r="150" spans="1:19" x14ac:dyDescent="0.25">
      <c r="A150" s="1" t="s">
        <v>142</v>
      </c>
      <c r="B150" s="2" t="s">
        <v>14</v>
      </c>
      <c r="D150" s="167">
        <f>VLOOKUP($A150,'2008'!$D$18:$E$396,2,FALSE)</f>
        <v>7.5030750307503074E-3</v>
      </c>
      <c r="E150" s="427">
        <f>VLOOKUP(A150,'2009'!B$19:C$420,2,FALSE)</f>
        <v>6.3125386040765903E-3</v>
      </c>
      <c r="F150" s="427">
        <f>VLOOKUP(A150,'2010'!D$19:E$420,2,FALSE)</f>
        <v>8.006230529595015E-3</v>
      </c>
      <c r="G150" s="427">
        <f>VLOOKUP(A150,'2011'!D$19:E$420,2,FALSE)</f>
        <v>4.6851685505381385E-3</v>
      </c>
      <c r="H150" s="427">
        <f>VLOOKUP(A150,'2008'!I$19:J$420,2,FALSE)</f>
        <v>3.9975399753997536E-3</v>
      </c>
      <c r="I150" s="427">
        <f>VLOOKUP(A150,'2009'!G$19:H$420,2,FALSE)</f>
        <v>2.9894996911673873E-3</v>
      </c>
      <c r="J150" s="427">
        <f>VLOOKUP(A150,'2010'!I$19:J$420,2,FALSE)</f>
        <v>4.2180685358255456E-3</v>
      </c>
      <c r="K150" s="427">
        <f>VLOOKUP(A150,'2011'!I$19:J$420,2,FALSE)</f>
        <v>1.7881588631754057E-3</v>
      </c>
      <c r="L150" s="427">
        <f>VLOOKUP(A150,'2008'!N$19:O$421,2,FALSE)</f>
        <v>3.5055350553505533E-3</v>
      </c>
      <c r="M150" s="427">
        <f>VLOOKUP(A150,'2009'!L$19:M$420,2,FALSE)</f>
        <v>3.323038912909203E-3</v>
      </c>
      <c r="N150" s="427">
        <f>VLOOKUP(A150,'2010'!N$19:O$420,2,FALSE)</f>
        <v>3.7881619937694703E-3</v>
      </c>
      <c r="O150" s="427">
        <f>VLOOKUP(A150,'2011'!N$19:O$420,2,FALSE)</f>
        <v>2.897009687362733E-3</v>
      </c>
      <c r="P150" s="425" t="str">
        <f>IFERROR(VLOOKUP($A150,'2008'!$AN$8:$AZ$435,13,FALSE),"error")</f>
        <v>error</v>
      </c>
      <c r="Q150" s="425" t="str">
        <f>IFERROR(VLOOKUP($A150,'2009'!$AN$8:$BA$435,14,FALSE),"error")</f>
        <v>error</v>
      </c>
      <c r="R150" s="425" t="str">
        <f>IFERROR(VLOOKUP($A150,'2010'!$AN$8:$AZ$435,12,FALSE),"error")</f>
        <v>error</v>
      </c>
      <c r="S150" s="425" t="str">
        <f>IFERROR(VLOOKUP($A150,'2011'!$AN$8:$BA$435,14,FALSE),"error")</f>
        <v>error</v>
      </c>
    </row>
    <row r="151" spans="1:19" x14ac:dyDescent="0.25">
      <c r="A151" s="1" t="s">
        <v>143</v>
      </c>
      <c r="B151" s="3" t="s">
        <v>5</v>
      </c>
      <c r="D151" s="167">
        <f>VLOOKUP($A151,'2008'!$D$18:$E$396,2,FALSE)</f>
        <v>1.7324561403508772E-3</v>
      </c>
      <c r="E151" s="427">
        <f>VLOOKUP(A151,'2009'!B$19:C$420,2,FALSE)</f>
        <v>1.1074918566775244E-3</v>
      </c>
      <c r="F151" s="427">
        <f>VLOOKUP(A151,'2010'!D$19:E$420,2,FALSE)</f>
        <v>1.6146393972012918E-3</v>
      </c>
      <c r="G151" s="427">
        <f>VLOOKUP(A151,'2011'!D$19:E$420,2,FALSE)</f>
        <v>2.1741288306924146E-3</v>
      </c>
      <c r="H151" s="427">
        <f>VLOOKUP(A151,'2008'!I$19:J$420,2,FALSE)</f>
        <v>8.0043859649122804E-4</v>
      </c>
      <c r="I151" s="427">
        <f>VLOOKUP(A151,'2009'!G$19:H$420,2,FALSE)</f>
        <v>2.714440825190011E-4</v>
      </c>
      <c r="J151" s="427">
        <f>VLOOKUP(A151,'2010'!I$19:J$420,2,FALSE)</f>
        <v>5.2744886975242191E-4</v>
      </c>
      <c r="K151" s="427">
        <f>VLOOKUP(A151,'2011'!I$19:J$420,2,FALSE)</f>
        <v>5.6556913700319571E-4</v>
      </c>
      <c r="L151" s="427">
        <f>VLOOKUP(A151,'2008'!N$19:O$421,2,FALSE)</f>
        <v>9.3201754385964909E-4</v>
      </c>
      <c r="M151" s="427">
        <f>VLOOKUP(A151,'2009'!L$19:M$420,2,FALSE)</f>
        <v>8.3604777415852334E-4</v>
      </c>
      <c r="N151" s="427">
        <f>VLOOKUP(A151,'2010'!N$19:O$420,2,FALSE)</f>
        <v>1.0871905274488698E-3</v>
      </c>
      <c r="O151" s="427">
        <f>VLOOKUP(A151,'2011'!N$19:O$420,2,FALSE)</f>
        <v>1.608559693689219E-3</v>
      </c>
      <c r="P151" s="425" t="str">
        <f>IFERROR(VLOOKUP($A151,'2008'!$AN$8:$AZ$435,13,FALSE),"error")</f>
        <v>error</v>
      </c>
      <c r="Q151" s="425" t="str">
        <f>IFERROR(VLOOKUP($A151,'2009'!$AN$8:$BA$435,14,FALSE),"error")</f>
        <v>error</v>
      </c>
      <c r="R151" s="425" t="str">
        <f>IFERROR(VLOOKUP($A151,'2010'!$AN$8:$AZ$435,12,FALSE),"error")</f>
        <v>error</v>
      </c>
      <c r="S151" s="425" t="str">
        <f>IFERROR(VLOOKUP($A151,'2011'!$AN$8:$BA$435,14,FALSE),"error")</f>
        <v>error</v>
      </c>
    </row>
    <row r="152" spans="1:19" x14ac:dyDescent="0.25">
      <c r="A152" s="164" t="s">
        <v>783</v>
      </c>
      <c r="B152" s="2" t="s">
        <v>11</v>
      </c>
      <c r="D152" s="167">
        <f>VLOOKUP($A152,'2008'!$D$18:$E$396,2,FALSE)</f>
        <v>1.7719780219780221E-3</v>
      </c>
      <c r="E152" s="427">
        <f>VLOOKUP(A152,'2009'!B$19:C$420,2,FALSE)</f>
        <v>7.3770491803278688E-4</v>
      </c>
      <c r="F152" s="427">
        <f>VLOOKUP(A152,'2010'!D$19:E$420,2,FALSE)</f>
        <v>1.1284840244731476E-3</v>
      </c>
      <c r="G152" s="427">
        <f>VLOOKUP(A152,'2011'!D$19:E$420,2,FALSE)</f>
        <v>1.0832753510667695E-3</v>
      </c>
      <c r="H152" s="427">
        <f>VLOOKUP(A152,'2008'!I$19:J$420,2,FALSE)</f>
        <v>1.76510989010989E-3</v>
      </c>
      <c r="I152" s="427">
        <f>VLOOKUP(A152,'2009'!G$19:H$420,2,FALSE)</f>
        <v>7.3770491803278688E-4</v>
      </c>
      <c r="J152" s="427">
        <f>VLOOKUP(A152,'2010'!I$19:J$420,2,FALSE)</f>
        <v>1.0944935418082937E-3</v>
      </c>
      <c r="K152" s="427">
        <f>VLOOKUP(A152,'2011'!I$19:J$420,2,FALSE)</f>
        <v>9.4256247492207842E-4</v>
      </c>
      <c r="L152" s="427">
        <f>VLOOKUP(A152,'2008'!N$19:O$421,2,FALSE)</f>
        <v>1.3736263736263736E-5</v>
      </c>
      <c r="M152" s="427">
        <f>VLOOKUP(A152,'2009'!L$19:M$420,2,FALSE)</f>
        <v>0</v>
      </c>
      <c r="N152" s="427">
        <f>VLOOKUP(A152,'2010'!N$19:O$420,2,FALSE)</f>
        <v>3.3990482664853843E-5</v>
      </c>
      <c r="O152" s="427">
        <f>VLOOKUP(A152,'2011'!N$19:O$420,2,FALSE)</f>
        <v>1.4071287614469117E-4</v>
      </c>
      <c r="P152" s="425" t="str">
        <f>IFERROR(VLOOKUP($A152,'2008'!$AN$8:$AZ$435,13,FALSE),"error")</f>
        <v>error</v>
      </c>
      <c r="Q152" s="425" t="str">
        <f>IFERROR(VLOOKUP($A152,'2009'!$AN$8:$BA$435,14,FALSE),"error")</f>
        <v>error</v>
      </c>
      <c r="R152" s="425" t="str">
        <f>IFERROR(VLOOKUP($A152,'2010'!$AN$8:$AZ$435,12,FALSE),"error")</f>
        <v>error</v>
      </c>
      <c r="S152" s="425" t="str">
        <f>IFERROR(VLOOKUP($A152,'2011'!$AN$8:$BA$435,14,FALSE),"error")</f>
        <v>error</v>
      </c>
    </row>
    <row r="153" spans="1:19" x14ac:dyDescent="0.25">
      <c r="A153" s="164" t="s">
        <v>1800</v>
      </c>
      <c r="B153" s="2" t="s">
        <v>1</v>
      </c>
      <c r="D153" s="167">
        <f>VLOOKUP($A153,'2008'!$D$18:$E$396,2,FALSE)</f>
        <v>3.5372029606544606E-3</v>
      </c>
      <c r="E153" s="427">
        <f>VLOOKUP(A153,'2009'!B$19:C$420,2,FALSE)</f>
        <v>2.6200702850449043E-3</v>
      </c>
      <c r="F153" s="427">
        <f>VLOOKUP(A153,'2010'!D$19:E$420,2,FALSE)</f>
        <v>3.2162373145979703E-3</v>
      </c>
      <c r="G153" s="427">
        <f>VLOOKUP(A153,'2011'!D$19:E$420,2,FALSE)</f>
        <v>2.2331547433413999E-3</v>
      </c>
      <c r="H153" s="427">
        <f>VLOOKUP(A153,'2008'!I$19:J$420,2,FALSE)</f>
        <v>1.4491624464355278E-3</v>
      </c>
      <c r="I153" s="427">
        <f>VLOOKUP(A153,'2009'!G$19:H$420,2,FALSE)</f>
        <v>5.7008980866848891E-4</v>
      </c>
      <c r="J153" s="427">
        <f>VLOOKUP(A153,'2010'!I$19:J$420,2,FALSE)</f>
        <v>8.5870413739266198E-4</v>
      </c>
      <c r="K153" s="427">
        <f>VLOOKUP(A153,'2011'!I$19:J$420,2,FALSE)</f>
        <v>7.6899068107576089E-4</v>
      </c>
      <c r="L153" s="427">
        <f>VLOOKUP(A153,'2008'!N$19:O$421,2,FALSE)</f>
        <v>2.0841449162446435E-3</v>
      </c>
      <c r="M153" s="427">
        <f>VLOOKUP(A153,'2009'!L$19:M$420,2,FALSE)</f>
        <v>2.0499804763764156E-3</v>
      </c>
      <c r="N153" s="427">
        <f>VLOOKUP(A153,'2010'!N$19:O$420,2,FALSE)</f>
        <v>2.3536299765807961E-3</v>
      </c>
      <c r="O153" s="427">
        <f>VLOOKUP(A153,'2011'!N$19:O$420,2,FALSE)</f>
        <v>1.464164062265639E-3</v>
      </c>
      <c r="P153" s="425" t="str">
        <f>IFERROR(VLOOKUP($A153,'2008'!$AN$8:$AZ$435,13,FALSE),"error")</f>
        <v>error</v>
      </c>
      <c r="Q153" s="425" t="str">
        <f>IFERROR(VLOOKUP($A153,'2009'!$AN$8:$BA$435,14,FALSE),"error")</f>
        <v>error</v>
      </c>
      <c r="R153" s="425" t="str">
        <f>IFERROR(VLOOKUP($A153,'2010'!$AN$8:$AZ$435,12,FALSE),"error")</f>
        <v>error</v>
      </c>
      <c r="S153" s="425" t="str">
        <f>IFERROR(VLOOKUP($A153,'2011'!$AN$8:$BA$435,14,FALSE),"error")</f>
        <v>error</v>
      </c>
    </row>
    <row r="154" spans="1:19" x14ac:dyDescent="0.25">
      <c r="A154" s="1" t="s">
        <v>144</v>
      </c>
      <c r="B154" s="2" t="s">
        <v>14</v>
      </c>
      <c r="D154" s="167">
        <f>VLOOKUP($A154,'2008'!$D$18:$E$396,2,FALSE)</f>
        <v>3.6923076923076922E-3</v>
      </c>
      <c r="E154" s="427">
        <f>VLOOKUP(A154,'2009'!B$19:C$420,2,FALSE)</f>
        <v>3.8970120788302605E-3</v>
      </c>
      <c r="F154" s="427">
        <f>VLOOKUP(A154,'2010'!D$19:E$420,2,FALSE)</f>
        <v>3.7831021437578815E-3</v>
      </c>
      <c r="G154" s="427">
        <f>VLOOKUP(A154,'2011'!D$19:E$420,2,FALSE)</f>
        <v>3.2557752830265595E-3</v>
      </c>
      <c r="H154" s="427">
        <f>VLOOKUP(A154,'2008'!I$19:J$420,2,FALSE)</f>
        <v>1.4423076923076924E-3</v>
      </c>
      <c r="I154" s="427">
        <f>VLOOKUP(A154,'2009'!G$19:H$420,2,FALSE)</f>
        <v>1.01716465352829E-3</v>
      </c>
      <c r="J154" s="427">
        <f>VLOOKUP(A154,'2010'!I$19:J$420,2,FALSE)</f>
        <v>1.141235813366961E-3</v>
      </c>
      <c r="K154" s="427">
        <f>VLOOKUP(A154,'2011'!I$19:J$420,2,FALSE)</f>
        <v>6.3356257882796934E-4</v>
      </c>
      <c r="L154" s="427">
        <f>VLOOKUP(A154,'2008'!N$19:O$421,2,FALSE)</f>
        <v>2.2435897435897434E-3</v>
      </c>
      <c r="M154" s="427">
        <f>VLOOKUP(A154,'2009'!L$19:M$420,2,FALSE)</f>
        <v>2.8798474253019708E-3</v>
      </c>
      <c r="N154" s="427">
        <f>VLOOKUP(A154,'2010'!N$19:O$420,2,FALSE)</f>
        <v>2.6418663303909204E-3</v>
      </c>
      <c r="O154" s="427">
        <f>VLOOKUP(A154,'2011'!N$19:O$420,2,FALSE)</f>
        <v>2.6222127041985901E-3</v>
      </c>
      <c r="P154" s="425" t="str">
        <f>IFERROR(VLOOKUP($A154,'2008'!$AN$8:$AZ$435,13,FALSE),"error")</f>
        <v>error</v>
      </c>
      <c r="Q154" s="425" t="str">
        <f>IFERROR(VLOOKUP($A154,'2009'!$AN$8:$BA$435,14,FALSE),"error")</f>
        <v>error</v>
      </c>
      <c r="R154" s="425" t="str">
        <f>IFERROR(VLOOKUP($A154,'2010'!$AN$8:$AZ$435,12,FALSE),"error")</f>
        <v>error</v>
      </c>
      <c r="S154" s="425" t="str">
        <f>IFERROR(VLOOKUP($A154,'2011'!$AN$8:$BA$435,14,FALSE),"error")</f>
        <v>error</v>
      </c>
    </row>
    <row r="155" spans="1:19" x14ac:dyDescent="0.25">
      <c r="A155" s="1" t="s">
        <v>145</v>
      </c>
      <c r="B155" s="2" t="s">
        <v>14</v>
      </c>
      <c r="D155" s="167">
        <f>VLOOKUP($A155,'2008'!$D$18:$E$396,2,FALSE)</f>
        <v>1.2044681884409907E-3</v>
      </c>
      <c r="E155" s="427">
        <f>VLOOKUP(A155,'2009'!B$19:C$420,2,FALSE)</f>
        <v>6.7502410800385725E-4</v>
      </c>
      <c r="F155" s="427">
        <f>VLOOKUP(A155,'2010'!D$19:E$420,2,FALSE)</f>
        <v>1.0925173320583312E-3</v>
      </c>
      <c r="G155" s="427">
        <f>VLOOKUP(A155,'2011'!D$19:E$420,2,FALSE)</f>
        <v>1.0136884295209598E-3</v>
      </c>
      <c r="H155" s="427">
        <f>VLOOKUP(A155,'2008'!I$19:J$420,2,FALSE)</f>
        <v>5.0509956289460903E-4</v>
      </c>
      <c r="I155" s="427">
        <f>VLOOKUP(A155,'2009'!G$19:H$420,2,FALSE)</f>
        <v>2.6036644165863067E-4</v>
      </c>
      <c r="J155" s="427">
        <f>VLOOKUP(A155,'2010'!I$19:J$420,2,FALSE)</f>
        <v>3.6337556777432466E-4</v>
      </c>
      <c r="K155" s="427">
        <f>VLOOKUP(A155,'2011'!I$19:J$420,2,FALSE)</f>
        <v>2.4531955418204035E-4</v>
      </c>
      <c r="L155" s="427">
        <f>VLOOKUP(A155,'2008'!N$19:O$421,2,FALSE)</f>
        <v>7.0179698882952887E-4</v>
      </c>
      <c r="M155" s="427">
        <f>VLOOKUP(A155,'2009'!L$19:M$420,2,FALSE)</f>
        <v>4.1465766634522663E-4</v>
      </c>
      <c r="N155" s="427">
        <f>VLOOKUP(A155,'2010'!N$19:O$420,2,FALSE)</f>
        <v>7.2914176428400673E-4</v>
      </c>
      <c r="O155" s="427">
        <f>VLOOKUP(A155,'2011'!N$19:O$420,2,FALSE)</f>
        <v>7.6836887533891936E-4</v>
      </c>
      <c r="P155" s="425" t="str">
        <f>IFERROR(VLOOKUP($A155,'2008'!$AN$8:$AZ$435,13,FALSE),"error")</f>
        <v>error</v>
      </c>
      <c r="Q155" s="425" t="str">
        <f>IFERROR(VLOOKUP($A155,'2009'!$AN$8:$BA$435,14,FALSE),"error")</f>
        <v>error</v>
      </c>
      <c r="R155" s="425" t="str">
        <f>IFERROR(VLOOKUP($A155,'2010'!$AN$8:$AZ$435,12,FALSE),"error")</f>
        <v>error</v>
      </c>
      <c r="S155" s="425" t="str">
        <f>IFERROR(VLOOKUP($A155,'2011'!$AN$8:$BA$435,14,FALSE),"error")</f>
        <v>error</v>
      </c>
    </row>
    <row r="156" spans="1:19" x14ac:dyDescent="0.25">
      <c r="A156" s="1" t="s">
        <v>146</v>
      </c>
      <c r="B156" s="2" t="s">
        <v>14</v>
      </c>
      <c r="D156" s="167">
        <f>VLOOKUP($A156,'2008'!$D$18:$E$396,2,FALSE)</f>
        <v>2.0297699594046007E-4</v>
      </c>
      <c r="E156" s="427">
        <f>VLOOKUP(A156,'2009'!B$19:C$420,2,FALSE)</f>
        <v>1.6995241332426919E-4</v>
      </c>
      <c r="F156" s="427">
        <f>VLOOKUP(A156,'2010'!D$19:E$420,2,FALSE)</f>
        <v>1.9808743169398907E-4</v>
      </c>
      <c r="G156" s="427">
        <f>VLOOKUP(A156,'2011'!D$19:E$420,2,FALSE)</f>
        <v>1.7259753477485629E-4</v>
      </c>
      <c r="H156" s="427">
        <f>VLOOKUP(A156,'2008'!I$19:J$420,2,FALSE)</f>
        <v>1.4884979702300407E-4</v>
      </c>
      <c r="I156" s="427">
        <f>VLOOKUP(A156,'2009'!G$19:H$420,2,FALSE)</f>
        <v>8.1577158395649212E-5</v>
      </c>
      <c r="J156" s="427">
        <f>VLOOKUP(A156,'2010'!I$19:J$420,2,FALSE)</f>
        <v>1.2295081967213115E-4</v>
      </c>
      <c r="K156" s="427">
        <f>VLOOKUP(A156,'2011'!I$19:J$420,2,FALSE)</f>
        <v>1.2652430991842316E-4</v>
      </c>
      <c r="L156" s="427">
        <f>VLOOKUP(A156,'2008'!N$19:O$421,2,FALSE)</f>
        <v>6.0893098782138022E-5</v>
      </c>
      <c r="M156" s="427">
        <f>VLOOKUP(A156,'2009'!L$19:M$420,2,FALSE)</f>
        <v>8.8375254928619982E-5</v>
      </c>
      <c r="N156" s="427">
        <f>VLOOKUP(A156,'2010'!N$19:O$420,2,FALSE)</f>
        <v>7.5136612021857923E-5</v>
      </c>
      <c r="O156" s="427">
        <f>VLOOKUP(A156,'2011'!N$19:O$420,2,FALSE)</f>
        <v>4.6073224856433133E-5</v>
      </c>
      <c r="P156" s="425" t="str">
        <f>IFERROR(VLOOKUP($A156,'2008'!$AN$8:$AZ$435,13,FALSE),"error")</f>
        <v>error</v>
      </c>
      <c r="Q156" s="425" t="str">
        <f>IFERROR(VLOOKUP($A156,'2009'!$AN$8:$BA$435,14,FALSE),"error")</f>
        <v>error</v>
      </c>
      <c r="R156" s="425" t="str">
        <f>IFERROR(VLOOKUP($A156,'2010'!$AN$8:$AZ$435,12,FALSE),"error")</f>
        <v>error</v>
      </c>
      <c r="S156" s="425" t="str">
        <f>IFERROR(VLOOKUP($A156,'2011'!$AN$8:$BA$435,14,FALSE),"error")</f>
        <v>error</v>
      </c>
    </row>
    <row r="157" spans="1:19" x14ac:dyDescent="0.25">
      <c r="A157" s="1" t="s">
        <v>147</v>
      </c>
      <c r="B157" s="2" t="s">
        <v>14</v>
      </c>
      <c r="D157" s="167">
        <f>VLOOKUP($A157,'2008'!$D$18:$E$396,2,FALSE)</f>
        <v>7.606364579730197E-3</v>
      </c>
      <c r="E157" s="427">
        <f>VLOOKUP(A157,'2009'!B$19:C$420,2,FALSE)</f>
        <v>6.9704182250935054E-3</v>
      </c>
      <c r="F157" s="427">
        <f>VLOOKUP(A157,'2010'!D$19:E$420,2,FALSE)</f>
        <v>6.2008733624454148E-3</v>
      </c>
      <c r="G157" s="427">
        <f>VLOOKUP(A157,'2011'!D$19:E$420,2,FALSE)</f>
        <v>4.5154078102117154E-3</v>
      </c>
      <c r="H157" s="427">
        <f>VLOOKUP(A157,'2008'!I$19:J$420,2,FALSE)</f>
        <v>3.2826011760636459E-3</v>
      </c>
      <c r="I157" s="427">
        <f>VLOOKUP(A157,'2009'!G$19:H$420,2,FALSE)</f>
        <v>2.6385583134988099E-3</v>
      </c>
      <c r="J157" s="427">
        <f>VLOOKUP(A157,'2010'!I$19:J$420,2,FALSE)</f>
        <v>3.2079274437353039E-3</v>
      </c>
      <c r="K157" s="427">
        <f>VLOOKUP(A157,'2011'!I$19:J$420,2,FALSE)</f>
        <v>1.7014383769248763E-3</v>
      </c>
      <c r="L157" s="427">
        <f>VLOOKUP(A157,'2008'!N$19:O$421,2,FALSE)</f>
        <v>4.3237634036665511E-3</v>
      </c>
      <c r="M157" s="427">
        <f>VLOOKUP(A157,'2009'!L$19:M$420,2,FALSE)</f>
        <v>4.3284597075824551E-3</v>
      </c>
      <c r="N157" s="427">
        <f>VLOOKUP(A157,'2010'!N$19:O$420,2,FALSE)</f>
        <v>2.9929459187101109E-3</v>
      </c>
      <c r="O157" s="427">
        <f>VLOOKUP(A157,'2011'!N$19:O$420,2,FALSE)</f>
        <v>2.8139694332868395E-3</v>
      </c>
      <c r="P157" s="425" t="str">
        <f>IFERROR(VLOOKUP($A157,'2008'!$AN$8:$AZ$435,13,FALSE),"error")</f>
        <v>error</v>
      </c>
      <c r="Q157" s="425" t="str">
        <f>IFERROR(VLOOKUP($A157,'2009'!$AN$8:$BA$435,14,FALSE),"error")</f>
        <v>error</v>
      </c>
      <c r="R157" s="425" t="str">
        <f>IFERROR(VLOOKUP($A157,'2010'!$AN$8:$AZ$435,12,FALSE),"error")</f>
        <v>error</v>
      </c>
      <c r="S157" s="425" t="str">
        <f>IFERROR(VLOOKUP($A157,'2011'!$AN$8:$BA$435,14,FALSE),"error")</f>
        <v>error</v>
      </c>
    </row>
    <row r="158" spans="1:19" x14ac:dyDescent="0.25">
      <c r="A158" s="1" t="s">
        <v>148</v>
      </c>
      <c r="B158" s="3" t="s">
        <v>5</v>
      </c>
      <c r="D158" s="167">
        <f>VLOOKUP($A158,'2008'!$D$18:$E$396,2,FALSE)</f>
        <v>3.593519882179676E-3</v>
      </c>
      <c r="E158" s="427">
        <f>VLOOKUP(A158,'2009'!B$19:C$420,2,FALSE)</f>
        <v>2.3970588235294119E-3</v>
      </c>
      <c r="F158" s="427">
        <f>VLOOKUP(A158,'2010'!D$19:E$420,2,FALSE)</f>
        <v>2.385120350109409E-3</v>
      </c>
      <c r="G158" s="427">
        <f>VLOOKUP(A158,'2011'!D$19:E$420,2,FALSE)</f>
        <v>2.9740543493281106E-3</v>
      </c>
      <c r="H158" s="427">
        <f>VLOOKUP(A158,'2008'!I$19:J$420,2,FALSE)</f>
        <v>8.4683357879234171E-4</v>
      </c>
      <c r="I158" s="427">
        <f>VLOOKUP(A158,'2009'!G$19:H$420,2,FALSE)</f>
        <v>3.4558823529411766E-4</v>
      </c>
      <c r="J158" s="427">
        <f>VLOOKUP(A158,'2010'!I$19:J$420,2,FALSE)</f>
        <v>4.7410649161196209E-4</v>
      </c>
      <c r="K158" s="427">
        <f>VLOOKUP(A158,'2011'!I$19:J$420,2,FALSE)</f>
        <v>3.7400923171070777E-4</v>
      </c>
      <c r="L158" s="427">
        <f>VLOOKUP(A158,'2008'!N$19:O$421,2,FALSE)</f>
        <v>2.7466863033873343E-3</v>
      </c>
      <c r="M158" s="427">
        <f>VLOOKUP(A158,'2009'!L$19:M$420,2,FALSE)</f>
        <v>2.0514705882352939E-3</v>
      </c>
      <c r="N158" s="427">
        <f>VLOOKUP(A158,'2010'!N$19:O$420,2,FALSE)</f>
        <v>1.9110138584974472E-3</v>
      </c>
      <c r="O158" s="427">
        <f>VLOOKUP(A158,'2011'!N$19:O$420,2,FALSE)</f>
        <v>2.6000451176174028E-3</v>
      </c>
      <c r="P158" s="425" t="str">
        <f>IFERROR(VLOOKUP($A158,'2008'!$AN$8:$AZ$435,13,FALSE),"error")</f>
        <v>error</v>
      </c>
      <c r="Q158" s="425" t="str">
        <f>IFERROR(VLOOKUP($A158,'2009'!$AN$8:$BA$435,14,FALSE),"error")</f>
        <v>error</v>
      </c>
      <c r="R158" s="425" t="str">
        <f>IFERROR(VLOOKUP($A158,'2010'!$AN$8:$AZ$435,12,FALSE),"error")</f>
        <v>error</v>
      </c>
      <c r="S158" s="425" t="str">
        <f>IFERROR(VLOOKUP($A158,'2011'!$AN$8:$BA$435,14,FALSE),"error")</f>
        <v>error</v>
      </c>
    </row>
    <row r="159" spans="1:19" x14ac:dyDescent="0.25">
      <c r="A159" s="1" t="s">
        <v>149</v>
      </c>
      <c r="B159" s="2" t="s">
        <v>14</v>
      </c>
      <c r="D159" s="167">
        <f>VLOOKUP($A159,'2008'!$D$18:$E$396,2,FALSE)</f>
        <v>2.9000943777807739E-3</v>
      </c>
      <c r="E159" s="427">
        <f>VLOOKUP(A159,'2009'!B$19:C$420,2,FALSE)</f>
        <v>2.3027288614061031E-3</v>
      </c>
      <c r="F159" s="427">
        <f>VLOOKUP(A159,'2010'!D$19:E$420,2,FALSE)</f>
        <v>2.4331193151417869E-3</v>
      </c>
      <c r="G159" s="427">
        <f>VLOOKUP(A159,'2011'!D$19:E$420,2,FALSE)</f>
        <v>1.5408329410396215E-3</v>
      </c>
      <c r="H159" s="427">
        <f>VLOOKUP(A159,'2008'!I$19:J$420,2,FALSE)</f>
        <v>1.0610759067008224E-3</v>
      </c>
      <c r="I159" s="427">
        <f>VLOOKUP(A159,'2009'!G$19:H$420,2,FALSE)</f>
        <v>5.242640139803737E-4</v>
      </c>
      <c r="J159" s="427">
        <f>VLOOKUP(A159,'2010'!I$19:J$420,2,FALSE)</f>
        <v>6.4874264312466561E-4</v>
      </c>
      <c r="K159" s="427">
        <f>VLOOKUP(A159,'2011'!I$19:J$420,2,FALSE)</f>
        <v>6.2921646334937985E-4</v>
      </c>
      <c r="L159" s="427">
        <f>VLOOKUP(A159,'2008'!N$19:O$421,2,FALSE)</f>
        <v>1.8390184710799515E-3</v>
      </c>
      <c r="M159" s="427">
        <f>VLOOKUP(A159,'2009'!L$19:M$420,2,FALSE)</f>
        <v>1.7784648474257292E-3</v>
      </c>
      <c r="N159" s="427">
        <f>VLOOKUP(A159,'2010'!N$19:O$420,2,FALSE)</f>
        <v>1.7857142857142857E-3</v>
      </c>
      <c r="O159" s="427">
        <f>VLOOKUP(A159,'2011'!N$19:O$420,2,FALSE)</f>
        <v>9.1161647769024139E-4</v>
      </c>
      <c r="P159" s="425" t="str">
        <f>IFERROR(VLOOKUP($A159,'2008'!$AN$8:$AZ$435,13,FALSE),"error")</f>
        <v>error</v>
      </c>
      <c r="Q159" s="425" t="str">
        <f>IFERROR(VLOOKUP($A159,'2009'!$AN$8:$BA$435,14,FALSE),"error")</f>
        <v>error</v>
      </c>
      <c r="R159" s="425" t="str">
        <f>IFERROR(VLOOKUP($A159,'2010'!$AN$8:$AZ$435,12,FALSE),"error")</f>
        <v>error</v>
      </c>
      <c r="S159" s="425" t="str">
        <f>IFERROR(VLOOKUP($A159,'2011'!$AN$8:$BA$435,14,FALSE),"error")</f>
        <v>error</v>
      </c>
    </row>
    <row r="160" spans="1:19" x14ac:dyDescent="0.25">
      <c r="A160" s="1" t="s">
        <v>150</v>
      </c>
      <c r="B160" s="2" t="s">
        <v>1</v>
      </c>
      <c r="D160" s="167">
        <f>VLOOKUP($A160,'2008'!$D$18:$E$396,2,FALSE)</f>
        <v>2.8177496038034864E-3</v>
      </c>
      <c r="E160" s="427">
        <f>VLOOKUP(A160,'2009'!B$19:C$420,2,FALSE)</f>
        <v>1.5045355020331561E-3</v>
      </c>
      <c r="F160" s="427">
        <f>VLOOKUP(A160,'2010'!D$19:E$420,2,FALSE)</f>
        <v>2.2960911049553709E-3</v>
      </c>
      <c r="G160" s="427">
        <f>VLOOKUP(A160,'2011'!D$19:E$420,2,FALSE)</f>
        <v>2.5804706127250041E-3</v>
      </c>
      <c r="H160" s="427">
        <f>VLOOKUP(A160,'2008'!I$19:J$420,2,FALSE)</f>
        <v>1.9873217115689381E-3</v>
      </c>
      <c r="I160" s="427">
        <f>VLOOKUP(A160,'2009'!G$19:H$420,2,FALSE)</f>
        <v>7.8198310916484208E-4</v>
      </c>
      <c r="J160" s="427">
        <f>VLOOKUP(A160,'2010'!I$19:J$420,2,FALSE)</f>
        <v>1.3327177593105571E-3</v>
      </c>
      <c r="K160" s="427">
        <f>VLOOKUP(A160,'2011'!I$19:J$420,2,FALSE)</f>
        <v>8.9313936776852835E-4</v>
      </c>
      <c r="L160" s="427">
        <f>VLOOKUP(A160,'2008'!N$19:O$421,2,FALSE)</f>
        <v>8.304278922345483E-4</v>
      </c>
      <c r="M160" s="427">
        <f>VLOOKUP(A160,'2009'!L$19:M$420,2,FALSE)</f>
        <v>7.2255239286831406E-4</v>
      </c>
      <c r="N160" s="427">
        <f>VLOOKUP(A160,'2010'!N$19:O$420,2,FALSE)</f>
        <v>9.6029547553093256E-4</v>
      </c>
      <c r="O160" s="427">
        <f>VLOOKUP(A160,'2011'!N$19:O$420,2,FALSE)</f>
        <v>1.6873312449564757E-3</v>
      </c>
      <c r="P160" s="425" t="str">
        <f>IFERROR(VLOOKUP($A160,'2008'!$AN$8:$AZ$435,13,FALSE),"error")</f>
        <v>error</v>
      </c>
      <c r="Q160" s="425" t="str">
        <f>IFERROR(VLOOKUP($A160,'2009'!$AN$8:$BA$435,14,FALSE),"error")</f>
        <v>error</v>
      </c>
      <c r="R160" s="425" t="str">
        <f>IFERROR(VLOOKUP($A160,'2010'!$AN$8:$AZ$435,12,FALSE),"error")</f>
        <v>error</v>
      </c>
      <c r="S160" s="425" t="str">
        <f>IFERROR(VLOOKUP($A160,'2011'!$AN$8:$BA$435,14,FALSE),"error")</f>
        <v>error</v>
      </c>
    </row>
    <row r="161" spans="1:19" x14ac:dyDescent="0.25">
      <c r="A161" s="1" t="s">
        <v>151</v>
      </c>
      <c r="B161" s="2" t="s">
        <v>11</v>
      </c>
      <c r="D161" s="167">
        <f>VLOOKUP($A161,'2008'!$D$18:$E$396,2,FALSE)</f>
        <v>7.8534031413612568E-4</v>
      </c>
      <c r="E161" s="427">
        <f>VLOOKUP(A161,'2009'!B$19:C$420,2,FALSE)</f>
        <v>8.7408949011446408E-4</v>
      </c>
      <c r="F161" s="427">
        <f>VLOOKUP(A161,'2010'!D$19:E$420,2,FALSE)</f>
        <v>6.4881565396498456E-4</v>
      </c>
      <c r="G161" s="427">
        <f>VLOOKUP(A161,'2011'!D$19:E$420,2,FALSE)</f>
        <v>5.2199414649695868E-4</v>
      </c>
      <c r="H161" s="427">
        <f>VLOOKUP(A161,'2008'!I$19:J$420,2,FALSE)</f>
        <v>4.6073298429319371E-4</v>
      </c>
      <c r="I161" s="427">
        <f>VLOOKUP(A161,'2009'!G$19:H$420,2,FALSE)</f>
        <v>3.537981269510926E-4</v>
      </c>
      <c r="J161" s="427">
        <f>VLOOKUP(A161,'2010'!I$19:J$420,2,FALSE)</f>
        <v>2.9866117404737382E-4</v>
      </c>
      <c r="K161" s="427">
        <f>VLOOKUP(A161,'2011'!I$19:J$420,2,FALSE)</f>
        <v>2.4208031105887819E-4</v>
      </c>
      <c r="L161" s="427">
        <f>VLOOKUP(A161,'2008'!N$19:O$421,2,FALSE)</f>
        <v>3.3507853403141359E-4</v>
      </c>
      <c r="M161" s="427">
        <f>VLOOKUP(A161,'2009'!L$19:M$420,2,FALSE)</f>
        <v>5.0988553590010409E-4</v>
      </c>
      <c r="N161" s="427">
        <f>VLOOKUP(A161,'2010'!N$19:O$420,2,FALSE)</f>
        <v>3.5015447991761073E-4</v>
      </c>
      <c r="O161" s="427">
        <f>VLOOKUP(A161,'2011'!N$19:O$420,2,FALSE)</f>
        <v>2.7991383543808049E-4</v>
      </c>
      <c r="P161" s="425" t="str">
        <f>IFERROR(VLOOKUP($A161,'2008'!$AN$8:$AZ$435,13,FALSE),"error")</f>
        <v>error</v>
      </c>
      <c r="Q161" s="425" t="str">
        <f>IFERROR(VLOOKUP($A161,'2009'!$AN$8:$BA$435,14,FALSE),"error")</f>
        <v>error</v>
      </c>
      <c r="R161" s="425" t="str">
        <f>IFERROR(VLOOKUP($A161,'2010'!$AN$8:$AZ$435,12,FALSE),"error")</f>
        <v>error</v>
      </c>
      <c r="S161" s="425" t="str">
        <f>IFERROR(VLOOKUP($A161,'2011'!$AN$8:$BA$435,14,FALSE),"error")</f>
        <v>error</v>
      </c>
    </row>
    <row r="162" spans="1:19" x14ac:dyDescent="0.25">
      <c r="A162" s="1" t="s">
        <v>152</v>
      </c>
      <c r="B162" s="2" t="s">
        <v>14</v>
      </c>
      <c r="D162" s="167">
        <f>VLOOKUP($A162,'2008'!$D$18:$E$396,2,FALSE)</f>
        <v>6.0637898686679171E-3</v>
      </c>
      <c r="E162" s="427">
        <f>VLOOKUP(A162,'2009'!B$19:C$420,2,FALSE)</f>
        <v>5.5732248520710057E-3</v>
      </c>
      <c r="F162" s="427">
        <f>VLOOKUP(A162,'2010'!D$19:E$420,2,FALSE)</f>
        <v>5.2036697247706421E-3</v>
      </c>
      <c r="G162" s="427">
        <f>VLOOKUP(A162,'2011'!D$19:E$420,2,FALSE)</f>
        <v>3.6017855986800341E-3</v>
      </c>
      <c r="H162" s="427">
        <f>VLOOKUP(A162,'2008'!I$19:J$420,2,FALSE)</f>
        <v>2.3714821763602253E-3</v>
      </c>
      <c r="I162" s="427">
        <f>VLOOKUP(A162,'2009'!G$19:H$420,2,FALSE)</f>
        <v>1.8047337278106509E-3</v>
      </c>
      <c r="J162" s="427">
        <f>VLOOKUP(A162,'2010'!I$19:J$420,2,FALSE)</f>
        <v>2.1211009174311925E-3</v>
      </c>
      <c r="K162" s="427">
        <f>VLOOKUP(A162,'2011'!I$19:J$420,2,FALSE)</f>
        <v>1.1386245432059368E-3</v>
      </c>
      <c r="L162" s="427">
        <f>VLOOKUP(A162,'2008'!N$19:O$421,2,FALSE)</f>
        <v>3.6960600375234524E-3</v>
      </c>
      <c r="M162" s="427">
        <f>VLOOKUP(A162,'2009'!L$19:M$420,2,FALSE)</f>
        <v>3.772189349112426E-3</v>
      </c>
      <c r="N162" s="427">
        <f>VLOOKUP(A162,'2010'!N$19:O$420,2,FALSE)</f>
        <v>3.0788990825688072E-3</v>
      </c>
      <c r="O162" s="427">
        <f>VLOOKUP(A162,'2011'!N$19:O$420,2,FALSE)</f>
        <v>2.4631610554740973E-3</v>
      </c>
      <c r="P162" s="425" t="str">
        <f>IFERROR(VLOOKUP($A162,'2008'!$AN$8:$AZ$435,13,FALSE),"error")</f>
        <v>error</v>
      </c>
      <c r="Q162" s="425" t="str">
        <f>IFERROR(VLOOKUP($A162,'2009'!$AN$8:$BA$435,14,FALSE),"error")</f>
        <v>error</v>
      </c>
      <c r="R162" s="425" t="str">
        <f>IFERROR(VLOOKUP($A162,'2010'!$AN$8:$AZ$435,12,FALSE),"error")</f>
        <v>error</v>
      </c>
      <c r="S162" s="425" t="str">
        <f>IFERROR(VLOOKUP($A162,'2011'!$AN$8:$BA$435,14,FALSE),"error")</f>
        <v>error</v>
      </c>
    </row>
    <row r="163" spans="1:19" x14ac:dyDescent="0.25">
      <c r="A163" s="1" t="s">
        <v>153</v>
      </c>
      <c r="B163" s="2" t="s">
        <v>11</v>
      </c>
      <c r="D163" s="167">
        <f>VLOOKUP($A163,'2008'!$D$18:$E$396,2,FALSE)</f>
        <v>7.4371859296482414E-4</v>
      </c>
      <c r="E163" s="427">
        <f>VLOOKUP(A163,'2009'!B$19:C$420,2,FALSE)</f>
        <v>2.2000000000000001E-4</v>
      </c>
      <c r="F163" s="427">
        <f>VLOOKUP(A163,'2010'!D$19:E$420,2,FALSE)</f>
        <v>2.2908366533864541E-4</v>
      </c>
      <c r="G163" s="427">
        <f>VLOOKUP(A163,'2011'!D$19:E$420,2,FALSE)</f>
        <v>1.6882534477348168E-4</v>
      </c>
      <c r="H163" s="427">
        <f>VLOOKUP(A163,'2008'!I$19:J$420,2,FALSE)</f>
        <v>7.2361809045226133E-4</v>
      </c>
      <c r="I163" s="427">
        <f>VLOOKUP(A163,'2009'!G$19:H$420,2,FALSE)</f>
        <v>2.2000000000000001E-4</v>
      </c>
      <c r="J163" s="427">
        <f>VLOOKUP(A163,'2010'!I$19:J$420,2,FALSE)</f>
        <v>1.6932270916334661E-4</v>
      </c>
      <c r="K163" s="427">
        <f>VLOOKUP(A163,'2011'!I$19:J$420,2,FALSE)</f>
        <v>1.3175053822191867E-4</v>
      </c>
      <c r="L163" s="427">
        <f>VLOOKUP(A163,'2008'!N$19:O$421,2,FALSE)</f>
        <v>2.0100502512562815E-5</v>
      </c>
      <c r="M163" s="427">
        <f>VLOOKUP(A163,'2009'!L$19:M$420,2,FALSE)</f>
        <v>0</v>
      </c>
      <c r="N163" s="427">
        <f>VLOOKUP(A163,'2010'!N$19:O$420,2,FALSE)</f>
        <v>5.9760956175298807E-5</v>
      </c>
      <c r="O163" s="427">
        <f>VLOOKUP(A163,'2011'!N$19:O$420,2,FALSE)</f>
        <v>3.7074806551562996E-5</v>
      </c>
      <c r="P163" s="425" t="str">
        <f>IFERROR(VLOOKUP($A163,'2008'!$AN$8:$AZ$435,13,FALSE),"error")</f>
        <v>error</v>
      </c>
      <c r="Q163" s="425" t="str">
        <f>IFERROR(VLOOKUP($A163,'2009'!$AN$8:$BA$435,14,FALSE),"error")</f>
        <v>error</v>
      </c>
      <c r="R163" s="425" t="str">
        <f>IFERROR(VLOOKUP($A163,'2010'!$AN$8:$AZ$435,12,FALSE),"error")</f>
        <v>error</v>
      </c>
      <c r="S163" s="425" t="str">
        <f>IFERROR(VLOOKUP($A163,'2011'!$AN$8:$BA$435,14,FALSE),"error")</f>
        <v>error</v>
      </c>
    </row>
    <row r="164" spans="1:19" x14ac:dyDescent="0.25">
      <c r="A164" s="1" t="s">
        <v>154</v>
      </c>
      <c r="B164" s="2" t="s">
        <v>8</v>
      </c>
      <c r="D164" s="167">
        <f>VLOOKUP($A164,'2008'!$D$18:$E$396,2,FALSE)</f>
        <v>3.6031042128603103E-3</v>
      </c>
      <c r="E164" s="427">
        <f>VLOOKUP(A164,'2009'!B$19:C$420,2,FALSE)</f>
        <v>2.6982378854625549E-3</v>
      </c>
      <c r="F164" s="427">
        <f>VLOOKUP(A164,'2010'!D$19:E$420,2,FALSE)</f>
        <v>2.2125813449023861E-3</v>
      </c>
      <c r="G164" s="427">
        <f>VLOOKUP(A164,'2011'!D$19:E$420,2,FALSE)</f>
        <v>1.6512017892184416E-3</v>
      </c>
      <c r="H164" s="427">
        <f>VLOOKUP(A164,'2008'!I$19:J$420,2,FALSE)</f>
        <v>1.352549889135255E-3</v>
      </c>
      <c r="I164" s="427">
        <f>VLOOKUP(A164,'2009'!G$19:H$420,2,FALSE)</f>
        <v>4.6255506607929516E-4</v>
      </c>
      <c r="J164" s="427">
        <f>VLOOKUP(A164,'2010'!I$19:J$420,2,FALSE)</f>
        <v>8.7852494577006512E-4</v>
      </c>
      <c r="K164" s="427">
        <f>VLOOKUP(A164,'2011'!I$19:J$420,2,FALSE)</f>
        <v>9.6095999485430739E-4</v>
      </c>
      <c r="L164" s="427">
        <f>VLOOKUP(A164,'2008'!N$19:O$421,2,FALSE)</f>
        <v>2.2505543237250555E-3</v>
      </c>
      <c r="M164" s="427">
        <f>VLOOKUP(A164,'2009'!L$19:M$420,2,FALSE)</f>
        <v>2.2356828193832597E-3</v>
      </c>
      <c r="N164" s="427">
        <f>VLOOKUP(A164,'2010'!N$19:O$420,2,FALSE)</f>
        <v>1.3340563991323211E-3</v>
      </c>
      <c r="O164" s="427">
        <f>VLOOKUP(A164,'2011'!N$19:O$420,2,FALSE)</f>
        <v>6.9024179436413423E-4</v>
      </c>
      <c r="P164" s="425" t="str">
        <f>IFERROR(VLOOKUP($A164,'2008'!$AN$8:$AZ$435,13,FALSE),"error")</f>
        <v>error</v>
      </c>
      <c r="Q164" s="425" t="str">
        <f>IFERROR(VLOOKUP($A164,'2009'!$AN$8:$BA$435,14,FALSE),"error")</f>
        <v>error</v>
      </c>
      <c r="R164" s="425" t="str">
        <f>IFERROR(VLOOKUP($A164,'2010'!$AN$8:$AZ$435,12,FALSE),"error")</f>
        <v>error</v>
      </c>
      <c r="S164" s="425" t="str">
        <f>IFERROR(VLOOKUP($A164,'2011'!$AN$8:$BA$435,14,FALSE),"error")</f>
        <v>error</v>
      </c>
    </row>
    <row r="165" spans="1:19" x14ac:dyDescent="0.25">
      <c r="A165" s="1" t="s">
        <v>155</v>
      </c>
      <c r="B165" s="2" t="s">
        <v>14</v>
      </c>
      <c r="D165" s="167">
        <f>VLOOKUP($A165,'2008'!$D$18:$E$396,2,FALSE)</f>
        <v>4.0792079207920794E-3</v>
      </c>
      <c r="E165" s="427">
        <f>VLOOKUP(A165,'2009'!B$19:C$420,2,FALSE)</f>
        <v>3.4579234972677594E-3</v>
      </c>
      <c r="F165" s="427">
        <f>VLOOKUP(A165,'2010'!D$19:E$420,2,FALSE)</f>
        <v>4.0160381447767665E-3</v>
      </c>
      <c r="G165" s="427">
        <f>VLOOKUP(A165,'2011'!D$19:E$420,2,FALSE)</f>
        <v>2.849596239916968E-3</v>
      </c>
      <c r="H165" s="427">
        <f>VLOOKUP(A165,'2008'!I$19:J$420,2,FALSE)</f>
        <v>1.1111111111111111E-3</v>
      </c>
      <c r="I165" s="427">
        <f>VLOOKUP(A165,'2009'!G$19:H$420,2,FALSE)</f>
        <v>5.5081967213114753E-4</v>
      </c>
      <c r="J165" s="427">
        <f>VLOOKUP(A165,'2010'!I$19:J$420,2,FALSE)</f>
        <v>9.2327698309492849E-4</v>
      </c>
      <c r="K165" s="427">
        <f>VLOOKUP(A165,'2011'!I$19:J$420,2,FALSE)</f>
        <v>7.3292395905023833E-4</v>
      </c>
      <c r="L165" s="427">
        <f>VLOOKUP(A165,'2008'!N$19:O$421,2,FALSE)</f>
        <v>2.968096809680968E-3</v>
      </c>
      <c r="M165" s="427">
        <f>VLOOKUP(A165,'2009'!L$19:M$420,2,FALSE)</f>
        <v>2.9071038251366121E-3</v>
      </c>
      <c r="N165" s="427">
        <f>VLOOKUP(A165,'2010'!N$19:O$420,2,FALSE)</f>
        <v>3.0927611616818379E-3</v>
      </c>
      <c r="O165" s="427">
        <f>VLOOKUP(A165,'2011'!N$19:O$420,2,FALSE)</f>
        <v>2.1166722808667296E-3</v>
      </c>
      <c r="P165" s="425" t="str">
        <f>IFERROR(VLOOKUP($A165,'2008'!$AN$8:$AZ$435,13,FALSE),"error")</f>
        <v>error</v>
      </c>
      <c r="Q165" s="425" t="str">
        <f>IFERROR(VLOOKUP($A165,'2009'!$AN$8:$BA$435,14,FALSE),"error")</f>
        <v>error</v>
      </c>
      <c r="R165" s="425" t="str">
        <f>IFERROR(VLOOKUP($A165,'2010'!$AN$8:$AZ$435,12,FALSE),"error")</f>
        <v>error</v>
      </c>
      <c r="S165" s="425" t="str">
        <f>IFERROR(VLOOKUP($A165,'2011'!$AN$8:$BA$435,14,FALSE),"error")</f>
        <v>error</v>
      </c>
    </row>
    <row r="166" spans="1:19" x14ac:dyDescent="0.25">
      <c r="A166" s="1" t="s">
        <v>156</v>
      </c>
      <c r="B166" s="2" t="s">
        <v>8</v>
      </c>
      <c r="D166" s="167">
        <f>VLOOKUP($A166,'2008'!$D$18:$E$396,2,FALSE)</f>
        <v>5.4294638209266008E-3</v>
      </c>
      <c r="E166" s="427">
        <f>VLOOKUP(A166,'2009'!B$19:C$420,2,FALSE)</f>
        <v>5.1432958034800412E-3</v>
      </c>
      <c r="F166" s="427">
        <f>VLOOKUP(A166,'2010'!D$19:E$420,2,FALSE)</f>
        <v>4.9448897795591178E-3</v>
      </c>
      <c r="G166" s="427">
        <f>VLOOKUP(A166,'2011'!D$19:E$420,2,FALSE)</f>
        <v>5.9674135405003489E-3</v>
      </c>
      <c r="H166" s="427">
        <f>VLOOKUP(A166,'2008'!I$19:J$420,2,FALSE)</f>
        <v>2.4778761061946901E-3</v>
      </c>
      <c r="I166" s="427">
        <f>VLOOKUP(A166,'2009'!G$19:H$420,2,FALSE)</f>
        <v>1.0388945752302968E-3</v>
      </c>
      <c r="J166" s="427">
        <f>VLOOKUP(A166,'2010'!I$19:J$420,2,FALSE)</f>
        <v>1.4979959919839679E-3</v>
      </c>
      <c r="K166" s="427">
        <f>VLOOKUP(A166,'2011'!I$19:J$420,2,FALSE)</f>
        <v>1.1483705386372914E-3</v>
      </c>
      <c r="L166" s="427">
        <f>VLOOKUP(A166,'2008'!N$19:O$421,2,FALSE)</f>
        <v>2.9567933368037482E-3</v>
      </c>
      <c r="M166" s="427">
        <f>VLOOKUP(A166,'2009'!L$19:M$420,2,FALSE)</f>
        <v>4.1044012282497443E-3</v>
      </c>
      <c r="N166" s="427">
        <f>VLOOKUP(A166,'2010'!N$19:O$420,2,FALSE)</f>
        <v>3.4468937875751504E-3</v>
      </c>
      <c r="O166" s="427">
        <f>VLOOKUP(A166,'2011'!N$19:O$420,2,FALSE)</f>
        <v>4.8190430018630577E-3</v>
      </c>
      <c r="P166" s="425" t="str">
        <f>IFERROR(VLOOKUP($A166,'2008'!$AN$8:$AZ$435,13,FALSE),"error")</f>
        <v>error</v>
      </c>
      <c r="Q166" s="425" t="str">
        <f>IFERROR(VLOOKUP($A166,'2009'!$AN$8:$BA$435,14,FALSE),"error")</f>
        <v>error</v>
      </c>
      <c r="R166" s="425" t="str">
        <f>IFERROR(VLOOKUP($A166,'2010'!$AN$8:$AZ$435,12,FALSE),"error")</f>
        <v>error</v>
      </c>
      <c r="S166" s="425" t="str">
        <f>IFERROR(VLOOKUP($A166,'2011'!$AN$8:$BA$435,14,FALSE),"error")</f>
        <v>error</v>
      </c>
    </row>
    <row r="167" spans="1:19" x14ac:dyDescent="0.25">
      <c r="A167" s="1" t="s">
        <v>157</v>
      </c>
      <c r="B167" s="3" t="s">
        <v>5</v>
      </c>
      <c r="D167" s="167">
        <f>VLOOKUP($A167,'2008'!$D$18:$E$396,2,FALSE)</f>
        <v>1.9706078824315298E-3</v>
      </c>
      <c r="E167" s="427">
        <f>VLOOKUP(A167,'2009'!B$19:C$420,2,FALSE)</f>
        <v>1.3258575197889182E-3</v>
      </c>
      <c r="F167" s="427">
        <f>VLOOKUP(A167,'2010'!D$19:E$420,2,FALSE)</f>
        <v>1.3728041639557579E-3</v>
      </c>
      <c r="G167" s="427">
        <f>VLOOKUP(A167,'2011'!D$19:E$420,2,FALSE)</f>
        <v>1.9373097095051609E-3</v>
      </c>
      <c r="H167" s="427">
        <f>VLOOKUP(A167,'2008'!I$19:J$420,2,FALSE)</f>
        <v>1.4762859051436206E-3</v>
      </c>
      <c r="I167" s="427">
        <f>VLOOKUP(A167,'2009'!G$19:H$420,2,FALSE)</f>
        <v>8.9709762532981529E-4</v>
      </c>
      <c r="J167" s="427">
        <f>VLOOKUP(A167,'2010'!I$19:J$420,2,FALSE)</f>
        <v>7.9375406636304486E-4</v>
      </c>
      <c r="K167" s="427">
        <f>VLOOKUP(A167,'2011'!I$19:J$420,2,FALSE)</f>
        <v>8.3644484163529107E-4</v>
      </c>
      <c r="L167" s="427">
        <f>VLOOKUP(A167,'2008'!N$19:O$421,2,FALSE)</f>
        <v>4.9432197728790917E-4</v>
      </c>
      <c r="M167" s="427">
        <f>VLOOKUP(A167,'2009'!L$19:M$420,2,FALSE)</f>
        <v>4.3535620052770449E-4</v>
      </c>
      <c r="N167" s="427">
        <f>VLOOKUP(A167,'2010'!N$19:O$420,2,FALSE)</f>
        <v>5.7905009759271311E-4</v>
      </c>
      <c r="O167" s="427">
        <f>VLOOKUP(A167,'2011'!N$19:O$420,2,FALSE)</f>
        <v>1.1008648678698695E-3</v>
      </c>
      <c r="P167" s="425" t="str">
        <f>IFERROR(VLOOKUP($A167,'2008'!$AN$8:$AZ$435,13,FALSE),"error")</f>
        <v>error</v>
      </c>
      <c r="Q167" s="425" t="str">
        <f>IFERROR(VLOOKUP($A167,'2009'!$AN$8:$BA$435,14,FALSE),"error")</f>
        <v>error</v>
      </c>
      <c r="R167" s="425" t="str">
        <f>IFERROR(VLOOKUP($A167,'2010'!$AN$8:$AZ$435,12,FALSE),"error")</f>
        <v>error</v>
      </c>
      <c r="S167" s="425" t="str">
        <f>IFERROR(VLOOKUP($A167,'2011'!$AN$8:$BA$435,14,FALSE),"error")</f>
        <v>error</v>
      </c>
    </row>
    <row r="168" spans="1:19" x14ac:dyDescent="0.25">
      <c r="A168" s="1" t="s">
        <v>158</v>
      </c>
      <c r="B168" s="2" t="s">
        <v>3</v>
      </c>
      <c r="D168" s="167">
        <f>VLOOKUP($A168,'2008'!$D$18:$E$396,2,FALSE)</f>
        <v>2.9173419773095626E-4</v>
      </c>
      <c r="E168" s="427">
        <f>VLOOKUP(A168,'2009'!B$19:C$420,2,FALSE)</f>
        <v>1.6181229773462783E-4</v>
      </c>
      <c r="F168" s="427">
        <f>VLOOKUP(A168,'2010'!D$19:E$420,2,FALSE)</f>
        <v>1.7799352750809061E-4</v>
      </c>
      <c r="G168" s="427">
        <f>VLOOKUP(A168,'2011'!D$19:E$420,2,FALSE)</f>
        <v>1.7431459568816219E-4</v>
      </c>
      <c r="H168" s="427">
        <f>VLOOKUP(A168,'2008'!I$19:J$420,2,FALSE)</f>
        <v>2.5931928687196112E-4</v>
      </c>
      <c r="I168" s="427">
        <f>VLOOKUP(A168,'2009'!G$19:H$420,2,FALSE)</f>
        <v>1.2944983818770226E-4</v>
      </c>
      <c r="J168" s="427">
        <f>VLOOKUP(A168,'2010'!I$19:J$420,2,FALSE)</f>
        <v>1.4563106796116506E-4</v>
      </c>
      <c r="K168" s="427">
        <f>VLOOKUP(A168,'2011'!I$19:J$420,2,FALSE)</f>
        <v>8.9989496896428689E-5</v>
      </c>
      <c r="L168" s="427">
        <f>VLOOKUP(A168,'2008'!N$19:O$421,2,FALSE)</f>
        <v>3.2414910858995141E-5</v>
      </c>
      <c r="M168" s="427">
        <f>VLOOKUP(A168,'2009'!L$19:M$420,2,FALSE)</f>
        <v>3.2362459546925564E-5</v>
      </c>
      <c r="N168" s="427">
        <f>VLOOKUP(A168,'2010'!N$19:O$420,2,FALSE)</f>
        <v>3.2362459546925564E-5</v>
      </c>
      <c r="O168" s="427">
        <f>VLOOKUP(A168,'2011'!N$19:O$420,2,FALSE)</f>
        <v>8.4325098791733491E-5</v>
      </c>
      <c r="P168" s="425" t="str">
        <f>IFERROR(VLOOKUP($A168,'2008'!$AN$8:$AZ$435,13,FALSE),"error")</f>
        <v>error</v>
      </c>
      <c r="Q168" s="425" t="str">
        <f>IFERROR(VLOOKUP($A168,'2009'!$AN$8:$BA$435,14,FALSE),"error")</f>
        <v>error</v>
      </c>
      <c r="R168" s="425" t="str">
        <f>IFERROR(VLOOKUP($A168,'2010'!$AN$8:$AZ$435,12,FALSE),"error")</f>
        <v>error</v>
      </c>
      <c r="S168" s="425" t="str">
        <f>IFERROR(VLOOKUP($A168,'2011'!$AN$8:$BA$435,14,FALSE),"error")</f>
        <v>error</v>
      </c>
    </row>
    <row r="169" spans="1:19" x14ac:dyDescent="0.25">
      <c r="A169" s="1" t="s">
        <v>159</v>
      </c>
      <c r="B169" s="2" t="s">
        <v>11</v>
      </c>
      <c r="D169" s="167">
        <f>VLOOKUP($A169,'2008'!$D$18:$E$396,2,FALSE)</f>
        <v>9.1644204851752025E-4</v>
      </c>
      <c r="E169" s="427">
        <f>VLOOKUP(A169,'2009'!B$19:C$420,2,FALSE)</f>
        <v>6.2078272604588396E-4</v>
      </c>
      <c r="F169" s="427">
        <f>VLOOKUP(A169,'2010'!D$19:E$420,2,FALSE)</f>
        <v>7.2483221476510068E-4</v>
      </c>
      <c r="G169" s="427">
        <f>VLOOKUP(A169,'2011'!D$19:E$420,2,FALSE)</f>
        <v>8.3094533341782951E-4</v>
      </c>
      <c r="H169" s="427">
        <f>VLOOKUP(A169,'2008'!I$19:J$420,2,FALSE)</f>
        <v>5.2560646900269537E-4</v>
      </c>
      <c r="I169" s="427">
        <f>VLOOKUP(A169,'2009'!G$19:H$420,2,FALSE)</f>
        <v>2.6990553306342779E-4</v>
      </c>
      <c r="J169" s="427">
        <f>VLOOKUP(A169,'2010'!I$19:J$420,2,FALSE)</f>
        <v>3.4899328859060402E-4</v>
      </c>
      <c r="K169" s="427">
        <f>VLOOKUP(A169,'2011'!I$19:J$420,2,FALSE)</f>
        <v>2.1025140750989213E-4</v>
      </c>
      <c r="L169" s="427">
        <f>VLOOKUP(A169,'2008'!N$19:O$421,2,FALSE)</f>
        <v>3.9083557951482482E-4</v>
      </c>
      <c r="M169" s="427">
        <f>VLOOKUP(A169,'2009'!L$19:M$420,2,FALSE)</f>
        <v>3.3738191632928474E-4</v>
      </c>
      <c r="N169" s="427">
        <f>VLOOKUP(A169,'2010'!N$19:O$420,2,FALSE)</f>
        <v>3.7583892617449666E-4</v>
      </c>
      <c r="O169" s="427">
        <f>VLOOKUP(A169,'2011'!N$19:O$420,2,FALSE)</f>
        <v>6.2069392590793741E-4</v>
      </c>
      <c r="P169" s="425" t="str">
        <f>IFERROR(VLOOKUP($A169,'2008'!$AN$8:$AZ$435,13,FALSE),"error")</f>
        <v>error</v>
      </c>
      <c r="Q169" s="425" t="str">
        <f>IFERROR(VLOOKUP($A169,'2009'!$AN$8:$BA$435,14,FALSE),"error")</f>
        <v>error</v>
      </c>
      <c r="R169" s="425" t="str">
        <f>IFERROR(VLOOKUP($A169,'2010'!$AN$8:$AZ$435,12,FALSE),"error")</f>
        <v>error</v>
      </c>
      <c r="S169" s="425" t="str">
        <f>IFERROR(VLOOKUP($A169,'2011'!$AN$8:$BA$435,14,FALSE),"error")</f>
        <v>error</v>
      </c>
    </row>
    <row r="170" spans="1:19" x14ac:dyDescent="0.25">
      <c r="A170" s="1" t="s">
        <v>160</v>
      </c>
      <c r="B170" s="2" t="s">
        <v>14</v>
      </c>
      <c r="D170" s="167">
        <f>VLOOKUP($A170,'2008'!$D$18:$E$396,2,FALSE)</f>
        <v>6.0452450775031422E-3</v>
      </c>
      <c r="E170" s="427">
        <f>VLOOKUP(A170,'2009'!B$19:C$420,2,FALSE)</f>
        <v>5.1694915254237288E-3</v>
      </c>
      <c r="F170" s="427">
        <f>VLOOKUP(A170,'2010'!D$19:E$420,2,FALSE)</f>
        <v>5.3146569224522943E-3</v>
      </c>
      <c r="G170" s="427">
        <f>VLOOKUP(A170,'2011'!D$19:E$420,2,FALSE)</f>
        <v>4.4621413799090862E-3</v>
      </c>
      <c r="H170" s="427">
        <f>VLOOKUP(A170,'2008'!I$19:J$420,2,FALSE)</f>
        <v>2.1093422706325933E-3</v>
      </c>
      <c r="I170" s="427">
        <f>VLOOKUP(A170,'2009'!G$19:H$420,2,FALSE)</f>
        <v>1.2319140140553948E-3</v>
      </c>
      <c r="J170" s="427">
        <f>VLOOKUP(A170,'2010'!I$19:J$420,2,FALSE)</f>
        <v>1.4291514413317093E-3</v>
      </c>
      <c r="K170" s="427">
        <f>VLOOKUP(A170,'2011'!I$19:J$420,2,FALSE)</f>
        <v>1.0782124666116803E-3</v>
      </c>
      <c r="L170" s="427">
        <f>VLOOKUP(A170,'2008'!N$19:O$421,2,FALSE)</f>
        <v>3.9379974863845832E-3</v>
      </c>
      <c r="M170" s="427">
        <f>VLOOKUP(A170,'2009'!L$19:M$420,2,FALSE)</f>
        <v>3.9375775113683342E-3</v>
      </c>
      <c r="N170" s="427">
        <f>VLOOKUP(A170,'2010'!N$19:O$420,2,FALSE)</f>
        <v>3.8855054811205848E-3</v>
      </c>
      <c r="O170" s="427">
        <f>VLOOKUP(A170,'2011'!N$19:O$420,2,FALSE)</f>
        <v>3.383928913297406E-3</v>
      </c>
      <c r="P170" s="425" t="str">
        <f>IFERROR(VLOOKUP($A170,'2008'!$AN$8:$AZ$435,13,FALSE),"error")</f>
        <v>error</v>
      </c>
      <c r="Q170" s="425" t="str">
        <f>IFERROR(VLOOKUP($A170,'2009'!$AN$8:$BA$435,14,FALSE),"error")</f>
        <v>error</v>
      </c>
      <c r="R170" s="425" t="str">
        <f>IFERROR(VLOOKUP($A170,'2010'!$AN$8:$AZ$435,12,FALSE),"error")</f>
        <v>error</v>
      </c>
      <c r="S170" s="425" t="str">
        <f>IFERROR(VLOOKUP($A170,'2011'!$AN$8:$BA$435,14,FALSE),"error")</f>
        <v>error</v>
      </c>
    </row>
    <row r="171" spans="1:19" x14ac:dyDescent="0.25">
      <c r="A171" s="1" t="s">
        <v>161</v>
      </c>
      <c r="B171" s="2" t="s">
        <v>8</v>
      </c>
      <c r="D171" s="167">
        <f>VLOOKUP($A171,'2008'!$D$18:$E$396,2,FALSE)</f>
        <v>8.6156824782187798E-4</v>
      </c>
      <c r="E171" s="427">
        <f>VLOOKUP(A171,'2009'!B$19:C$420,2,FALSE)</f>
        <v>3.1822565091610416E-4</v>
      </c>
      <c r="F171" s="427">
        <f>VLOOKUP(A171,'2010'!D$19:E$420,2,FALSE)</f>
        <v>4.8991354466858792E-4</v>
      </c>
      <c r="G171" s="427">
        <f>VLOOKUP(A171,'2011'!D$19:E$420,2,FALSE)</f>
        <v>7.9337104682853776E-4</v>
      </c>
      <c r="H171" s="427">
        <f>VLOOKUP(A171,'2008'!I$19:J$420,2,FALSE)</f>
        <v>8.1316553727008717E-4</v>
      </c>
      <c r="I171" s="427">
        <f>VLOOKUP(A171,'2009'!G$19:H$420,2,FALSE)</f>
        <v>2.3143683702989392E-4</v>
      </c>
      <c r="J171" s="427">
        <f>VLOOKUP(A171,'2010'!I$19:J$420,2,FALSE)</f>
        <v>4.1306436119116236E-4</v>
      </c>
      <c r="K171" s="427">
        <f>VLOOKUP(A171,'2011'!I$19:J$420,2,FALSE)</f>
        <v>6.466430534115416E-4</v>
      </c>
      <c r="L171" s="427">
        <f>VLOOKUP(A171,'2008'!N$19:O$421,2,FALSE)</f>
        <v>4.8402710551790903E-5</v>
      </c>
      <c r="M171" s="427">
        <f>VLOOKUP(A171,'2009'!L$19:M$420,2,FALSE)</f>
        <v>8.6788813886210227E-5</v>
      </c>
      <c r="N171" s="427">
        <f>VLOOKUP(A171,'2010'!N$19:O$420,2,FALSE)</f>
        <v>7.684918347742555E-5</v>
      </c>
      <c r="O171" s="427">
        <f>VLOOKUP(A171,'2011'!N$19:O$420,2,FALSE)</f>
        <v>1.4672799341699619E-4</v>
      </c>
      <c r="P171" s="425" t="str">
        <f>IFERROR(VLOOKUP($A171,'2008'!$AN$8:$AZ$435,13,FALSE),"error")</f>
        <v>error</v>
      </c>
      <c r="Q171" s="425" t="str">
        <f>IFERROR(VLOOKUP($A171,'2009'!$AN$8:$BA$435,14,FALSE),"error")</f>
        <v>error</v>
      </c>
      <c r="R171" s="425" t="str">
        <f>IFERROR(VLOOKUP($A171,'2010'!$AN$8:$AZ$435,12,FALSE),"error")</f>
        <v>error</v>
      </c>
      <c r="S171" s="425" t="str">
        <f>IFERROR(VLOOKUP($A171,'2011'!$AN$8:$BA$435,14,FALSE),"error")</f>
        <v>error</v>
      </c>
    </row>
    <row r="172" spans="1:19" x14ac:dyDescent="0.25">
      <c r="A172" s="1" t="s">
        <v>162</v>
      </c>
      <c r="B172" s="2" t="s">
        <v>8</v>
      </c>
      <c r="D172" s="167">
        <f>VLOOKUP($A172,'2008'!$D$18:$E$396,2,FALSE)</f>
        <v>1.3129357087529048E-3</v>
      </c>
      <c r="E172" s="427">
        <f>VLOOKUP(A172,'2009'!B$19:C$420,2,FALSE)</f>
        <v>9.8770176787086857E-4</v>
      </c>
      <c r="F172" s="427">
        <f>VLOOKUP(A172,'2010'!D$19:E$420,2,FALSE)</f>
        <v>1.020175104682147E-3</v>
      </c>
      <c r="G172" s="427">
        <f>VLOOKUP(A172,'2011'!D$19:E$420,2,FALSE)</f>
        <v>7.4616427563637311E-4</v>
      </c>
      <c r="H172" s="427">
        <f>VLOOKUP(A172,'2008'!I$19:J$420,2,FALSE)</f>
        <v>1.1425251742835012E-3</v>
      </c>
      <c r="I172" s="427">
        <f>VLOOKUP(A172,'2009'!G$19:H$420,2,FALSE)</f>
        <v>5.6110684089162187E-4</v>
      </c>
      <c r="J172" s="427">
        <f>VLOOKUP(A172,'2010'!I$19:J$420,2,FALSE)</f>
        <v>6.6615911686334218E-4</v>
      </c>
      <c r="K172" s="427">
        <f>VLOOKUP(A172,'2011'!I$19:J$420,2,FALSE)</f>
        <v>4.5382689234162133E-4</v>
      </c>
      <c r="L172" s="427">
        <f>VLOOKUP(A172,'2008'!N$19:O$421,2,FALSE)</f>
        <v>1.7041053446940357E-4</v>
      </c>
      <c r="M172" s="427">
        <f>VLOOKUP(A172,'2009'!L$19:M$420,2,FALSE)</f>
        <v>4.2659492697924676E-4</v>
      </c>
      <c r="N172" s="427">
        <f>VLOOKUP(A172,'2010'!N$19:O$420,2,FALSE)</f>
        <v>3.5401598781880473E-4</v>
      </c>
      <c r="O172" s="427">
        <f>VLOOKUP(A172,'2011'!N$19:O$420,2,FALSE)</f>
        <v>2.9233738329475178E-4</v>
      </c>
      <c r="P172" s="425" t="str">
        <f>IFERROR(VLOOKUP($A172,'2008'!$AN$8:$AZ$435,13,FALSE),"error")</f>
        <v>error</v>
      </c>
      <c r="Q172" s="425" t="str">
        <f>IFERROR(VLOOKUP($A172,'2009'!$AN$8:$BA$435,14,FALSE),"error")</f>
        <v>error</v>
      </c>
      <c r="R172" s="425" t="str">
        <f>IFERROR(VLOOKUP($A172,'2010'!$AN$8:$AZ$435,12,FALSE),"error")</f>
        <v>error</v>
      </c>
      <c r="S172" s="425" t="str">
        <f>IFERROR(VLOOKUP($A172,'2011'!$AN$8:$BA$435,14,FALSE),"error")</f>
        <v>error</v>
      </c>
    </row>
    <row r="173" spans="1:19" x14ac:dyDescent="0.25">
      <c r="A173" s="1" t="s">
        <v>163</v>
      </c>
      <c r="B173" s="2" t="s">
        <v>3</v>
      </c>
      <c r="D173" s="167">
        <f>VLOOKUP($A173,'2008'!$D$18:$E$396,2,FALSE)</f>
        <v>6.0851926977687626E-4</v>
      </c>
      <c r="E173" s="427">
        <f>VLOOKUP(A173,'2009'!B$19:C$420,2,FALSE)</f>
        <v>4.0404040404040404E-4</v>
      </c>
      <c r="F173" s="427">
        <f>VLOOKUP(A173,'2010'!D$19:E$420,2,FALSE)</f>
        <v>3.592814371257485E-4</v>
      </c>
      <c r="G173" s="427">
        <f>VLOOKUP(A173,'2011'!D$19:E$420,2,FALSE)</f>
        <v>4.8661392020997029E-4</v>
      </c>
      <c r="H173" s="427">
        <f>VLOOKUP(A173,'2008'!I$19:J$420,2,FALSE)</f>
        <v>4.8681541582150102E-4</v>
      </c>
      <c r="I173" s="427">
        <f>VLOOKUP(A173,'2009'!G$19:H$420,2,FALSE)</f>
        <v>2.626262626262626E-4</v>
      </c>
      <c r="J173" s="427">
        <f>VLOOKUP(A173,'2010'!I$19:J$420,2,FALSE)</f>
        <v>3.1936127744510979E-4</v>
      </c>
      <c r="K173" s="427">
        <f>VLOOKUP(A173,'2011'!I$19:J$420,2,FALSE)</f>
        <v>3.2018066549893015E-4</v>
      </c>
      <c r="L173" s="427">
        <f>VLOOKUP(A173,'2008'!N$19:O$421,2,FALSE)</f>
        <v>1.2170385395537525E-4</v>
      </c>
      <c r="M173" s="427">
        <f>VLOOKUP(A173,'2009'!L$19:M$420,2,FALSE)</f>
        <v>1.6161616161616162E-4</v>
      </c>
      <c r="N173" s="427">
        <f>VLOOKUP(A173,'2010'!N$19:O$420,2,FALSE)</f>
        <v>5.9880239520958083E-5</v>
      </c>
      <c r="O173" s="427">
        <f>VLOOKUP(A173,'2011'!N$19:O$420,2,FALSE)</f>
        <v>1.6643325471104011E-4</v>
      </c>
      <c r="P173" s="425" t="str">
        <f>IFERROR(VLOOKUP($A173,'2008'!$AN$8:$AZ$435,13,FALSE),"error")</f>
        <v>error</v>
      </c>
      <c r="Q173" s="425" t="str">
        <f>IFERROR(VLOOKUP($A173,'2009'!$AN$8:$BA$435,14,FALSE),"error")</f>
        <v>error</v>
      </c>
      <c r="R173" s="425" t="str">
        <f>IFERROR(VLOOKUP($A173,'2010'!$AN$8:$AZ$435,12,FALSE),"error")</f>
        <v>error</v>
      </c>
      <c r="S173" s="425" t="str">
        <f>IFERROR(VLOOKUP($A173,'2011'!$AN$8:$BA$435,14,FALSE),"error")</f>
        <v>error</v>
      </c>
    </row>
    <row r="174" spans="1:19" x14ac:dyDescent="0.25">
      <c r="A174" s="1" t="s">
        <v>164</v>
      </c>
      <c r="B174" s="2" t="s">
        <v>3</v>
      </c>
      <c r="D174" s="167">
        <f>VLOOKUP($A174,'2008'!$D$18:$E$396,2,FALSE)</f>
        <v>1.9244935543278085E-3</v>
      </c>
      <c r="E174" s="427">
        <f>VLOOKUP(A174,'2009'!B$19:C$420,2,FALSE)</f>
        <v>1.6758747697974217E-3</v>
      </c>
      <c r="F174" s="427">
        <f>VLOOKUP(A174,'2010'!D$19:E$420,2,FALSE)</f>
        <v>1.6238532110091743E-3</v>
      </c>
      <c r="G174" s="427">
        <f>VLOOKUP(A174,'2011'!D$19:E$420,2,FALSE)</f>
        <v>9.5736817975481411E-4</v>
      </c>
      <c r="H174" s="427">
        <f>VLOOKUP(A174,'2008'!I$19:J$420,2,FALSE)</f>
        <v>8.9318600368324124E-4</v>
      </c>
      <c r="I174" s="427">
        <f>VLOOKUP(A174,'2009'!G$19:H$420,2,FALSE)</f>
        <v>7.3664825046040514E-4</v>
      </c>
      <c r="J174" s="427">
        <f>VLOOKUP(A174,'2010'!I$19:J$420,2,FALSE)</f>
        <v>4.1284403669724772E-4</v>
      </c>
      <c r="K174" s="427">
        <f>VLOOKUP(A174,'2011'!I$19:J$420,2,FALSE)</f>
        <v>4.3199106883699828E-4</v>
      </c>
      <c r="L174" s="427">
        <f>VLOOKUP(A174,'2008'!N$19:O$421,2,FALSE)</f>
        <v>1.0313075506445672E-3</v>
      </c>
      <c r="M174" s="427">
        <f>VLOOKUP(A174,'2009'!L$19:M$420,2,FALSE)</f>
        <v>9.3922651933701657E-4</v>
      </c>
      <c r="N174" s="427">
        <f>VLOOKUP(A174,'2010'!N$19:O$420,2,FALSE)</f>
        <v>1.2110091743119265E-3</v>
      </c>
      <c r="O174" s="427">
        <f>VLOOKUP(A174,'2011'!N$19:O$420,2,FALSE)</f>
        <v>5.2537711091781578E-4</v>
      </c>
      <c r="P174" s="425" t="str">
        <f>IFERROR(VLOOKUP($A174,'2008'!$AN$8:$AZ$435,13,FALSE),"error")</f>
        <v>error</v>
      </c>
      <c r="Q174" s="425" t="str">
        <f>IFERROR(VLOOKUP($A174,'2009'!$AN$8:$BA$435,14,FALSE),"error")</f>
        <v>error</v>
      </c>
      <c r="R174" s="425" t="str">
        <f>IFERROR(VLOOKUP($A174,'2010'!$AN$8:$AZ$435,12,FALSE),"error")</f>
        <v>error</v>
      </c>
      <c r="S174" s="425" t="str">
        <f>IFERROR(VLOOKUP($A174,'2011'!$AN$8:$BA$435,14,FALSE),"error")</f>
        <v>error</v>
      </c>
    </row>
    <row r="175" spans="1:19" x14ac:dyDescent="0.25">
      <c r="A175" s="1" t="s">
        <v>165</v>
      </c>
      <c r="B175" s="2" t="s">
        <v>14</v>
      </c>
      <c r="D175" s="167">
        <f>VLOOKUP($A175,'2008'!$D$18:$E$396,2,FALSE)</f>
        <v>5.6457376212353241E-3</v>
      </c>
      <c r="E175" s="427">
        <f>VLOOKUP(A175,'2009'!B$19:C$420,2,FALSE)</f>
        <v>4.5683997980817768E-3</v>
      </c>
      <c r="F175" s="427">
        <f>VLOOKUP(A175,'2010'!D$19:E$420,2,FALSE)</f>
        <v>4.8367654445002515E-3</v>
      </c>
      <c r="G175" s="427">
        <f>VLOOKUP(A175,'2011'!D$19:E$420,2,FALSE)</f>
        <v>4.4628177712010596E-3</v>
      </c>
      <c r="H175" s="427">
        <f>VLOOKUP(A175,'2008'!I$19:J$420,2,FALSE)</f>
        <v>3.037263910158244E-3</v>
      </c>
      <c r="I175" s="427">
        <f>VLOOKUP(A175,'2009'!G$19:H$420,2,FALSE)</f>
        <v>1.7970721857647654E-3</v>
      </c>
      <c r="J175" s="427">
        <f>VLOOKUP(A175,'2010'!I$19:J$420,2,FALSE)</f>
        <v>2.0341536916122552E-3</v>
      </c>
      <c r="K175" s="427">
        <f>VLOOKUP(A175,'2011'!I$19:J$420,2,FALSE)</f>
        <v>1.2872715673043857E-3</v>
      </c>
      <c r="L175" s="427">
        <f>VLOOKUP(A175,'2008'!N$19:O$421,2,FALSE)</f>
        <v>2.6135783563042371E-3</v>
      </c>
      <c r="M175" s="427">
        <f>VLOOKUP(A175,'2009'!L$19:M$420,2,FALSE)</f>
        <v>2.7713276123170114E-3</v>
      </c>
      <c r="N175" s="427">
        <f>VLOOKUP(A175,'2010'!N$19:O$420,2,FALSE)</f>
        <v>2.8026117528879959E-3</v>
      </c>
      <c r="O175" s="427">
        <f>VLOOKUP(A175,'2011'!N$19:O$420,2,FALSE)</f>
        <v>3.1755462038966743E-3</v>
      </c>
      <c r="P175" s="425" t="str">
        <f>IFERROR(VLOOKUP($A175,'2008'!$AN$8:$AZ$435,13,FALSE),"error")</f>
        <v>error</v>
      </c>
      <c r="Q175" s="425" t="str">
        <f>IFERROR(VLOOKUP($A175,'2009'!$AN$8:$BA$435,14,FALSE),"error")</f>
        <v>error</v>
      </c>
      <c r="R175" s="425" t="str">
        <f>IFERROR(VLOOKUP($A175,'2010'!$AN$8:$AZ$435,12,FALSE),"error")</f>
        <v>error</v>
      </c>
      <c r="S175" s="425" t="str">
        <f>IFERROR(VLOOKUP($A175,'2011'!$AN$8:$BA$435,14,FALSE),"error")</f>
        <v>error</v>
      </c>
    </row>
    <row r="176" spans="1:19" x14ac:dyDescent="0.25">
      <c r="A176" s="1" t="s">
        <v>166</v>
      </c>
      <c r="B176" s="2" t="s">
        <v>3</v>
      </c>
      <c r="D176" s="167">
        <f>VLOOKUP($A176,'2008'!$D$18:$E$396,2,FALSE)</f>
        <v>6.93717277486911E-4</v>
      </c>
      <c r="E176" s="427">
        <f>VLOOKUP(A176,'2009'!B$19:C$420,2,FALSE)</f>
        <v>5.4545454545454548E-4</v>
      </c>
      <c r="F176" s="427">
        <f>VLOOKUP(A176,'2010'!D$19:E$420,2,FALSE)</f>
        <v>6.0723514211886303E-4</v>
      </c>
      <c r="G176" s="427">
        <f>VLOOKUP(A176,'2011'!D$19:E$420,2,FALSE)</f>
        <v>1.0065284994201097E-3</v>
      </c>
      <c r="H176" s="427">
        <f>VLOOKUP(A176,'2008'!I$19:J$420,2,FALSE)</f>
        <v>4.0575916230366492E-4</v>
      </c>
      <c r="I176" s="427">
        <f>VLOOKUP(A176,'2009'!G$19:H$420,2,FALSE)</f>
        <v>2.077922077922078E-4</v>
      </c>
      <c r="J176" s="427">
        <f>VLOOKUP(A176,'2010'!I$19:J$420,2,FALSE)</f>
        <v>3.7467700258397933E-4</v>
      </c>
      <c r="K176" s="427">
        <f>VLOOKUP(A176,'2011'!I$19:J$420,2,FALSE)</f>
        <v>4.0086088139286099E-4</v>
      </c>
      <c r="L176" s="427">
        <f>VLOOKUP(A176,'2008'!N$19:O$421,2,FALSE)</f>
        <v>2.7486910994764399E-4</v>
      </c>
      <c r="M176" s="427">
        <f>VLOOKUP(A176,'2009'!L$19:M$420,2,FALSE)</f>
        <v>3.3766233766233767E-4</v>
      </c>
      <c r="N176" s="427">
        <f>VLOOKUP(A176,'2010'!N$19:O$420,2,FALSE)</f>
        <v>2.4547803617571058E-4</v>
      </c>
      <c r="O176" s="427">
        <f>VLOOKUP(A176,'2011'!N$19:O$420,2,FALSE)</f>
        <v>6.0566761802724857E-4</v>
      </c>
      <c r="P176" s="425" t="str">
        <f>IFERROR(VLOOKUP($A176,'2008'!$AN$8:$AZ$435,13,FALSE),"error")</f>
        <v>error</v>
      </c>
      <c r="Q176" s="425" t="str">
        <f>IFERROR(VLOOKUP($A176,'2009'!$AN$8:$BA$435,14,FALSE),"error")</f>
        <v>error</v>
      </c>
      <c r="R176" s="425" t="str">
        <f>IFERROR(VLOOKUP($A176,'2010'!$AN$8:$AZ$435,12,FALSE),"error")</f>
        <v>error</v>
      </c>
      <c r="S176" s="425" t="str">
        <f>IFERROR(VLOOKUP($A176,'2011'!$AN$8:$BA$435,14,FALSE),"error")</f>
        <v>error</v>
      </c>
    </row>
    <row r="177" spans="1:19" x14ac:dyDescent="0.25">
      <c r="A177" s="1" t="s">
        <v>167</v>
      </c>
      <c r="B177" s="2" t="s">
        <v>3</v>
      </c>
      <c r="D177" s="167">
        <f>VLOOKUP($A177,'2008'!$D$18:$E$396,2,FALSE)</f>
        <v>2.4312896405919663E-4</v>
      </c>
      <c r="E177" s="427">
        <f>VLOOKUP(A177,'2009'!B$19:C$420,2,FALSE)</f>
        <v>2.4134312696747113E-4</v>
      </c>
      <c r="F177" s="427">
        <f>VLOOKUP(A177,'2010'!D$19:E$420,2,FALSE)</f>
        <v>2.8066528066528066E-4</v>
      </c>
      <c r="G177" s="427">
        <f>VLOOKUP(A177,'2011'!D$19:E$420,2,FALSE)</f>
        <v>1.6906287960912749E-4</v>
      </c>
      <c r="H177" s="427">
        <f>VLOOKUP(A177,'2008'!I$19:J$420,2,FALSE)</f>
        <v>2.2198731501057081E-4</v>
      </c>
      <c r="I177" s="427">
        <f>VLOOKUP(A177,'2009'!G$19:H$420,2,FALSE)</f>
        <v>2.2035676810073452E-4</v>
      </c>
      <c r="J177" s="427">
        <f>VLOOKUP(A177,'2010'!I$19:J$420,2,FALSE)</f>
        <v>2.5987525987525989E-4</v>
      </c>
      <c r="K177" s="427">
        <f>VLOOKUP(A177,'2011'!I$19:J$420,2,FALSE)</f>
        <v>1.4227164070361795E-4</v>
      </c>
      <c r="L177" s="427">
        <f>VLOOKUP(A177,'2008'!N$19:O$421,2,FALSE)</f>
        <v>2.1141649048625792E-5</v>
      </c>
      <c r="M177" s="427">
        <f>VLOOKUP(A177,'2009'!L$19:M$420,2,FALSE)</f>
        <v>2.0986358866736622E-5</v>
      </c>
      <c r="N177" s="427">
        <f>VLOOKUP(A177,'2010'!N$19:O$420,2,FALSE)</f>
        <v>2.079002079002079E-5</v>
      </c>
      <c r="O177" s="427">
        <f>VLOOKUP(A177,'2011'!N$19:O$420,2,FALSE)</f>
        <v>2.6791238905509557E-5</v>
      </c>
      <c r="P177" s="425" t="str">
        <f>IFERROR(VLOOKUP($A177,'2008'!$AN$8:$AZ$435,13,FALSE),"error")</f>
        <v>error</v>
      </c>
      <c r="Q177" s="425" t="str">
        <f>IFERROR(VLOOKUP($A177,'2009'!$AN$8:$BA$435,14,FALSE),"error")</f>
        <v>error</v>
      </c>
      <c r="R177" s="425" t="str">
        <f>IFERROR(VLOOKUP($A177,'2010'!$AN$8:$AZ$435,12,FALSE),"error")</f>
        <v>error</v>
      </c>
      <c r="S177" s="425" t="str">
        <f>IFERROR(VLOOKUP($A177,'2011'!$AN$8:$BA$435,14,FALSE),"error")</f>
        <v>error</v>
      </c>
    </row>
    <row r="178" spans="1:19" x14ac:dyDescent="0.25">
      <c r="A178" s="1" t="s">
        <v>168</v>
      </c>
      <c r="B178" s="2" t="s">
        <v>3</v>
      </c>
      <c r="D178" s="167">
        <f>VLOOKUP($A178,'2008'!$D$18:$E$396,2,FALSE)</f>
        <v>1.0095799557848194E-3</v>
      </c>
      <c r="E178" s="427">
        <f>VLOOKUP(A178,'2009'!B$19:C$420,2,FALSE)</f>
        <v>6.9970845481049564E-4</v>
      </c>
      <c r="F178" s="427">
        <f>VLOOKUP(A178,'2010'!D$19:E$420,2,FALSE)</f>
        <v>9.3592512598992086E-4</v>
      </c>
      <c r="G178" s="427">
        <f>VLOOKUP(A178,'2011'!D$19:E$420,2,FALSE)</f>
        <v>1.3508043555702028E-3</v>
      </c>
      <c r="H178" s="427">
        <f>VLOOKUP(A178,'2008'!I$19:J$420,2,FALSE)</f>
        <v>6.3375092114959473E-4</v>
      </c>
      <c r="I178" s="427">
        <f>VLOOKUP(A178,'2009'!G$19:H$420,2,FALSE)</f>
        <v>3.0612244897959182E-4</v>
      </c>
      <c r="J178" s="427">
        <f>VLOOKUP(A178,'2010'!I$19:J$420,2,FALSE)</f>
        <v>4.3196544276457883E-4</v>
      </c>
      <c r="K178" s="427">
        <f>VLOOKUP(A178,'2011'!I$19:J$420,2,FALSE)</f>
        <v>3.8427275337365871E-4</v>
      </c>
      <c r="L178" s="427">
        <f>VLOOKUP(A178,'2008'!N$19:O$421,2,FALSE)</f>
        <v>3.7582903463522475E-4</v>
      </c>
      <c r="M178" s="427">
        <f>VLOOKUP(A178,'2009'!L$19:M$420,2,FALSE)</f>
        <v>3.9358600583090382E-4</v>
      </c>
      <c r="N178" s="427">
        <f>VLOOKUP(A178,'2010'!N$19:O$420,2,FALSE)</f>
        <v>5.0395968322534197E-4</v>
      </c>
      <c r="O178" s="427">
        <f>VLOOKUP(A178,'2011'!N$19:O$420,2,FALSE)</f>
        <v>9.6653160219654412E-4</v>
      </c>
      <c r="P178" s="425" t="str">
        <f>IFERROR(VLOOKUP($A178,'2008'!$AN$8:$AZ$435,13,FALSE),"error")</f>
        <v>error</v>
      </c>
      <c r="Q178" s="425" t="str">
        <f>IFERROR(VLOOKUP($A178,'2009'!$AN$8:$BA$435,14,FALSE),"error")</f>
        <v>error</v>
      </c>
      <c r="R178" s="425" t="str">
        <f>IFERROR(VLOOKUP($A178,'2010'!$AN$8:$AZ$435,12,FALSE),"error")</f>
        <v>error</v>
      </c>
      <c r="S178" s="425" t="str">
        <f>IFERROR(VLOOKUP($A178,'2011'!$AN$8:$BA$435,14,FALSE),"error")</f>
        <v>error</v>
      </c>
    </row>
    <row r="179" spans="1:19" x14ac:dyDescent="0.25">
      <c r="A179" s="1" t="s">
        <v>169</v>
      </c>
      <c r="B179" s="2" t="s">
        <v>1</v>
      </c>
      <c r="D179" s="167">
        <f>VLOOKUP($A179,'2008'!$D$18:$E$396,2,FALSE)</f>
        <v>1.7621464829586657E-3</v>
      </c>
      <c r="E179" s="427">
        <f>VLOOKUP(A179,'2009'!B$19:C$420,2,FALSE)</f>
        <v>2.9424617625637291E-3</v>
      </c>
      <c r="F179" s="427">
        <f>VLOOKUP(A179,'2010'!D$19:E$420,2,FALSE)</f>
        <v>1.9680464778503992E-3</v>
      </c>
      <c r="G179" s="427">
        <f>VLOOKUP(A179,'2011'!D$19:E$420,2,FALSE)</f>
        <v>1.2864140306788935E-3</v>
      </c>
      <c r="H179" s="427">
        <f>VLOOKUP(A179,'2008'!I$19:J$420,2,FALSE)</f>
        <v>5.9463379260333573E-4</v>
      </c>
      <c r="I179" s="427">
        <f>VLOOKUP(A179,'2009'!G$19:H$420,2,FALSE)</f>
        <v>2.7676620538965766E-4</v>
      </c>
      <c r="J179" s="427">
        <f>VLOOKUP(A179,'2010'!I$19:J$420,2,FALSE)</f>
        <v>4.1394335511982569E-4</v>
      </c>
      <c r="K179" s="427">
        <f>VLOOKUP(A179,'2011'!I$19:J$420,2,FALSE)</f>
        <v>2.4925559168473938E-4</v>
      </c>
      <c r="L179" s="427">
        <f>VLOOKUP(A179,'2008'!N$19:O$421,2,FALSE)</f>
        <v>1.1675126903553299E-3</v>
      </c>
      <c r="M179" s="427">
        <f>VLOOKUP(A179,'2009'!L$19:M$420,2,FALSE)</f>
        <v>2.6656955571740712E-3</v>
      </c>
      <c r="N179" s="427">
        <f>VLOOKUP(A179,'2010'!N$19:O$420,2,FALSE)</f>
        <v>1.5468409586056645E-3</v>
      </c>
      <c r="O179" s="427">
        <f>VLOOKUP(A179,'2011'!N$19:O$420,2,FALSE)</f>
        <v>1.0371584389941542E-3</v>
      </c>
      <c r="P179" s="425" t="str">
        <f>IFERROR(VLOOKUP($A179,'2008'!$AN$8:$AZ$435,13,FALSE),"error")</f>
        <v>error</v>
      </c>
      <c r="Q179" s="425" t="str">
        <f>IFERROR(VLOOKUP($A179,'2009'!$AN$8:$BA$435,14,FALSE),"error")</f>
        <v>error</v>
      </c>
      <c r="R179" s="425" t="str">
        <f>IFERROR(VLOOKUP($A179,'2010'!$AN$8:$AZ$435,12,FALSE),"error")</f>
        <v>error</v>
      </c>
      <c r="S179" s="425" t="str">
        <f>IFERROR(VLOOKUP($A179,'2011'!$AN$8:$BA$435,14,FALSE),"error")</f>
        <v>error</v>
      </c>
    </row>
    <row r="180" spans="1:19" x14ac:dyDescent="0.25">
      <c r="A180" s="1" t="s">
        <v>170</v>
      </c>
      <c r="B180" s="2" t="s">
        <v>8</v>
      </c>
      <c r="D180" s="167">
        <f>VLOOKUP($A180,'2008'!$D$18:$E$396,2,FALSE)</f>
        <v>1.3285229202037352E-3</v>
      </c>
      <c r="E180" s="427">
        <f>VLOOKUP(A180,'2009'!B$19:C$420,2,FALSE)</f>
        <v>6.8692756036636132E-4</v>
      </c>
      <c r="F180" s="427">
        <f>VLOOKUP(A180,'2010'!D$19:E$420,2,FALSE)</f>
        <v>8.1873727087576371E-4</v>
      </c>
      <c r="G180" s="427">
        <f>VLOOKUP(A180,'2011'!D$19:E$420,2,FALSE)</f>
        <v>9.8543647552419393E-4</v>
      </c>
      <c r="H180" s="427">
        <f>VLOOKUP(A180,'2008'!I$19:J$420,2,FALSE)</f>
        <v>1.2181663837011884E-3</v>
      </c>
      <c r="I180" s="427">
        <f>VLOOKUP(A180,'2009'!G$19:H$420,2,FALSE)</f>
        <v>5.7868442964196501E-4</v>
      </c>
      <c r="J180" s="427">
        <f>VLOOKUP(A180,'2010'!I$19:J$420,2,FALSE)</f>
        <v>7.209775967413442E-4</v>
      </c>
      <c r="K180" s="427">
        <f>VLOOKUP(A180,'2011'!I$19:J$420,2,FALSE)</f>
        <v>8.0476043969095667E-4</v>
      </c>
      <c r="L180" s="427">
        <f>VLOOKUP(A180,'2008'!N$19:O$421,2,FALSE)</f>
        <v>1.1035653650254669E-4</v>
      </c>
      <c r="M180" s="427">
        <f>VLOOKUP(A180,'2009'!L$19:M$420,2,FALSE)</f>
        <v>1.0824313072439634E-4</v>
      </c>
      <c r="N180" s="427">
        <f>VLOOKUP(A180,'2010'!N$19:O$420,2,FALSE)</f>
        <v>9.7759674134419549E-5</v>
      </c>
      <c r="O180" s="427">
        <f>VLOOKUP(A180,'2011'!N$19:O$420,2,FALSE)</f>
        <v>1.8067603583323718E-4</v>
      </c>
      <c r="P180" s="425" t="str">
        <f>IFERROR(VLOOKUP($A180,'2008'!$AN$8:$AZ$435,13,FALSE),"error")</f>
        <v>error</v>
      </c>
      <c r="Q180" s="425" t="str">
        <f>IFERROR(VLOOKUP($A180,'2009'!$AN$8:$BA$435,14,FALSE),"error")</f>
        <v>error</v>
      </c>
      <c r="R180" s="425" t="str">
        <f>IFERROR(VLOOKUP($A180,'2010'!$AN$8:$AZ$435,12,FALSE),"error")</f>
        <v>error</v>
      </c>
      <c r="S180" s="425" t="str">
        <f>IFERROR(VLOOKUP($A180,'2011'!$AN$8:$BA$435,14,FALSE),"error")</f>
        <v>error</v>
      </c>
    </row>
    <row r="181" spans="1:19" x14ac:dyDescent="0.25">
      <c r="A181" s="1" t="s">
        <v>171</v>
      </c>
      <c r="B181" s="3" t="s">
        <v>5</v>
      </c>
      <c r="D181" s="167">
        <f>VLOOKUP($A181,'2008'!$D$18:$E$396,2,FALSE)</f>
        <v>1.3285883748517201E-3</v>
      </c>
      <c r="E181" s="427">
        <f>VLOOKUP(A181,'2009'!B$19:C$420,2,FALSE)</f>
        <v>1.038961038961039E-3</v>
      </c>
      <c r="F181" s="427">
        <f>VLOOKUP(A181,'2010'!D$19:E$420,2,FALSE)</f>
        <v>9.9531615925058559E-4</v>
      </c>
      <c r="G181" s="427">
        <f>VLOOKUP(A181,'2011'!D$19:E$420,2,FALSE)</f>
        <v>1.2184292290527989E-3</v>
      </c>
      <c r="H181" s="427">
        <f>VLOOKUP(A181,'2008'!I$19:J$420,2,FALSE)</f>
        <v>7.4733096085409251E-4</v>
      </c>
      <c r="I181" s="427">
        <f>VLOOKUP(A181,'2009'!G$19:H$420,2,FALSE)</f>
        <v>4.3683589138134591E-4</v>
      </c>
      <c r="J181" s="427">
        <f>VLOOKUP(A181,'2010'!I$19:J$420,2,FALSE)</f>
        <v>4.4496487119437939E-4</v>
      </c>
      <c r="K181" s="427">
        <f>VLOOKUP(A181,'2011'!I$19:J$420,2,FALSE)</f>
        <v>3.9408938439657482E-4</v>
      </c>
      <c r="L181" s="427">
        <f>VLOOKUP(A181,'2008'!N$19:O$421,2,FALSE)</f>
        <v>5.6939501779359428E-4</v>
      </c>
      <c r="M181" s="427">
        <f>VLOOKUP(A181,'2009'!L$19:M$420,2,FALSE)</f>
        <v>6.0212514757969305E-4</v>
      </c>
      <c r="N181" s="427">
        <f>VLOOKUP(A181,'2010'!N$19:O$420,2,FALSE)</f>
        <v>5.5035128805620609E-4</v>
      </c>
      <c r="O181" s="427">
        <f>VLOOKUP(A181,'2011'!N$19:O$420,2,FALSE)</f>
        <v>8.2433984465622408E-4</v>
      </c>
      <c r="P181" s="425" t="str">
        <f>IFERROR(VLOOKUP($A181,'2008'!$AN$8:$AZ$435,13,FALSE),"error")</f>
        <v>error</v>
      </c>
      <c r="Q181" s="425" t="str">
        <f>IFERROR(VLOOKUP($A181,'2009'!$AN$8:$BA$435,14,FALSE),"error")</f>
        <v>error</v>
      </c>
      <c r="R181" s="425" t="str">
        <f>IFERROR(VLOOKUP($A181,'2010'!$AN$8:$AZ$435,12,FALSE),"error")</f>
        <v>error</v>
      </c>
      <c r="S181" s="425" t="str">
        <f>IFERROR(VLOOKUP($A181,'2011'!$AN$8:$BA$435,14,FALSE),"error")</f>
        <v>error</v>
      </c>
    </row>
    <row r="182" spans="1:19" x14ac:dyDescent="0.25">
      <c r="A182" s="1" t="s">
        <v>172</v>
      </c>
      <c r="B182" s="3" t="s">
        <v>5</v>
      </c>
      <c r="D182" s="167">
        <f>VLOOKUP($A182,'2008'!$D$18:$E$396,2,FALSE)</f>
        <v>1.3123209169054442E-3</v>
      </c>
      <c r="E182" s="427">
        <f>VLOOKUP(A182,'2009'!B$19:C$420,2,FALSE)</f>
        <v>6.4994298745724057E-4</v>
      </c>
      <c r="F182" s="427">
        <f>VLOOKUP(A182,'2010'!D$19:E$420,2,FALSE)</f>
        <v>9.7560975609756097E-4</v>
      </c>
      <c r="G182" s="427">
        <f>VLOOKUP(A182,'2011'!D$19:E$420,2,FALSE)</f>
        <v>9.3288668267667513E-4</v>
      </c>
      <c r="H182" s="427">
        <f>VLOOKUP(A182,'2008'!I$19:J$420,2,FALSE)</f>
        <v>8.9971346704871059E-4</v>
      </c>
      <c r="I182" s="427">
        <f>VLOOKUP(A182,'2009'!G$19:H$420,2,FALSE)</f>
        <v>3.6488027366020527E-4</v>
      </c>
      <c r="J182" s="427">
        <f>VLOOKUP(A182,'2010'!I$19:J$420,2,FALSE)</f>
        <v>3.8003403289846852E-4</v>
      </c>
      <c r="K182" s="427">
        <f>VLOOKUP(A182,'2011'!I$19:J$420,2,FALSE)</f>
        <v>3.5988960328099857E-4</v>
      </c>
      <c r="L182" s="427">
        <f>VLOOKUP(A182,'2008'!N$19:O$421,2,FALSE)</f>
        <v>4.1260744985673352E-4</v>
      </c>
      <c r="M182" s="427">
        <f>VLOOKUP(A182,'2009'!L$19:M$420,2,FALSE)</f>
        <v>2.8506271379703536E-4</v>
      </c>
      <c r="N182" s="427">
        <f>VLOOKUP(A182,'2010'!N$19:O$420,2,FALSE)</f>
        <v>5.9557572319909251E-4</v>
      </c>
      <c r="O182" s="427">
        <f>VLOOKUP(A182,'2011'!N$19:O$420,2,FALSE)</f>
        <v>5.7299707939567656E-4</v>
      </c>
      <c r="P182" s="425" t="str">
        <f>IFERROR(VLOOKUP($A182,'2008'!$AN$8:$AZ$435,13,FALSE),"error")</f>
        <v>error</v>
      </c>
      <c r="Q182" s="425" t="str">
        <f>IFERROR(VLOOKUP($A182,'2009'!$AN$8:$BA$435,14,FALSE),"error")</f>
        <v>error</v>
      </c>
      <c r="R182" s="425" t="str">
        <f>IFERROR(VLOOKUP($A182,'2010'!$AN$8:$AZ$435,12,FALSE),"error")</f>
        <v>error</v>
      </c>
      <c r="S182" s="425" t="str">
        <f>IFERROR(VLOOKUP($A182,'2011'!$AN$8:$BA$435,14,FALSE),"error")</f>
        <v>error</v>
      </c>
    </row>
    <row r="183" spans="1:19" x14ac:dyDescent="0.25">
      <c r="A183" s="1" t="s">
        <v>173</v>
      </c>
      <c r="B183" s="2" t="s">
        <v>11</v>
      </c>
      <c r="D183" s="167">
        <f>VLOOKUP($A183,'2008'!$D$18:$E$396,2,FALSE)</f>
        <v>8.8261253309797002E-4</v>
      </c>
      <c r="E183" s="427">
        <f>VLOOKUP(A183,'2009'!B$19:C$420,2,FALSE)</f>
        <v>5.6189640035118524E-4</v>
      </c>
      <c r="F183" s="427">
        <f>VLOOKUP(A183,'2010'!D$19:E$420,2,FALSE)</f>
        <v>8.1151832460732984E-4</v>
      </c>
      <c r="G183" s="427">
        <f>VLOOKUP(A183,'2011'!D$19:E$420,2,FALSE)</f>
        <v>8.4079532856993057E-4</v>
      </c>
      <c r="H183" s="427">
        <f>VLOOKUP(A183,'2008'!I$19:J$420,2,FALSE)</f>
        <v>7.0609002647837595E-4</v>
      </c>
      <c r="I183" s="427">
        <f>VLOOKUP(A183,'2009'!G$19:H$420,2,FALSE)</f>
        <v>4.3898156277436348E-4</v>
      </c>
      <c r="J183" s="427">
        <f>VLOOKUP(A183,'2010'!I$19:J$420,2,FALSE)</f>
        <v>5.671902268760908E-4</v>
      </c>
      <c r="K183" s="427">
        <f>VLOOKUP(A183,'2011'!I$19:J$420,2,FALSE)</f>
        <v>4.9157047509860541E-4</v>
      </c>
      <c r="L183" s="427">
        <f>VLOOKUP(A183,'2008'!N$19:O$421,2,FALSE)</f>
        <v>1.6769638128861429E-4</v>
      </c>
      <c r="M183" s="427">
        <f>VLOOKUP(A183,'2009'!L$19:M$420,2,FALSE)</f>
        <v>1.2291483757682177E-4</v>
      </c>
      <c r="N183" s="427">
        <f>VLOOKUP(A183,'2010'!N$19:O$420,2,FALSE)</f>
        <v>2.443280977312391E-4</v>
      </c>
      <c r="O183" s="427">
        <f>VLOOKUP(A183,'2011'!N$19:O$420,2,FALSE)</f>
        <v>3.4922485347132522E-4</v>
      </c>
      <c r="P183" s="425" t="str">
        <f>IFERROR(VLOOKUP($A183,'2008'!$AN$8:$AZ$435,13,FALSE),"error")</f>
        <v>error</v>
      </c>
      <c r="Q183" s="425" t="str">
        <f>IFERROR(VLOOKUP($A183,'2009'!$AN$8:$BA$435,14,FALSE),"error")</f>
        <v>error</v>
      </c>
      <c r="R183" s="425" t="str">
        <f>IFERROR(VLOOKUP($A183,'2010'!$AN$8:$AZ$435,12,FALSE),"error")</f>
        <v>error</v>
      </c>
      <c r="S183" s="425" t="str">
        <f>IFERROR(VLOOKUP($A183,'2011'!$AN$8:$BA$435,14,FALSE),"error")</f>
        <v>error</v>
      </c>
    </row>
    <row r="184" spans="1:19" x14ac:dyDescent="0.25">
      <c r="A184" s="1" t="s">
        <v>174</v>
      </c>
      <c r="B184" s="2" t="s">
        <v>14</v>
      </c>
      <c r="D184" s="167">
        <f>VLOOKUP($A184,'2008'!$D$18:$E$396,2,FALSE)</f>
        <v>6.0714285714285714E-3</v>
      </c>
      <c r="E184" s="427">
        <f>VLOOKUP(A184,'2009'!B$19:C$420,2,FALSE)</f>
        <v>5.9217264081931238E-3</v>
      </c>
      <c r="F184" s="427">
        <f>VLOOKUP(A184,'2010'!D$19:E$420,2,FALSE)</f>
        <v>5.2222623780267437E-3</v>
      </c>
      <c r="G184" s="427">
        <f>VLOOKUP(A184,'2011'!D$19:E$420,2,FALSE)</f>
        <v>5.4406879638468214E-3</v>
      </c>
      <c r="H184" s="427">
        <f>VLOOKUP(A184,'2008'!I$19:J$420,2,FALSE)</f>
        <v>1.2039764359351988E-3</v>
      </c>
      <c r="I184" s="427">
        <f>VLOOKUP(A184,'2009'!G$19:H$420,2,FALSE)</f>
        <v>7.2055596196049748E-4</v>
      </c>
      <c r="J184" s="427">
        <f>VLOOKUP(A184,'2010'!I$19:J$420,2,FALSE)</f>
        <v>8.1676906396819658E-4</v>
      </c>
      <c r="K184" s="427">
        <f>VLOOKUP(A184,'2011'!I$19:J$420,2,FALSE)</f>
        <v>6.2075448413420305E-4</v>
      </c>
      <c r="L184" s="427">
        <f>VLOOKUP(A184,'2008'!N$19:O$421,2,FALSE)</f>
        <v>4.867452135493373E-3</v>
      </c>
      <c r="M184" s="427">
        <f>VLOOKUP(A184,'2009'!L$19:M$420,2,FALSE)</f>
        <v>5.2011704462326261E-3</v>
      </c>
      <c r="N184" s="427">
        <f>VLOOKUP(A184,'2010'!N$19:O$420,2,FALSE)</f>
        <v>4.4054933140585473E-3</v>
      </c>
      <c r="O184" s="427">
        <f>VLOOKUP(A184,'2011'!N$19:O$420,2,FALSE)</f>
        <v>4.8199334797126179E-3</v>
      </c>
      <c r="P184" s="425" t="str">
        <f>IFERROR(VLOOKUP($A184,'2008'!$AN$8:$AZ$435,13,FALSE),"error")</f>
        <v>error</v>
      </c>
      <c r="Q184" s="425" t="str">
        <f>IFERROR(VLOOKUP($A184,'2009'!$AN$8:$BA$435,14,FALSE),"error")</f>
        <v>error</v>
      </c>
      <c r="R184" s="425" t="str">
        <f>IFERROR(VLOOKUP($A184,'2010'!$AN$8:$AZ$435,12,FALSE),"error")</f>
        <v>error</v>
      </c>
      <c r="S184" s="425" t="str">
        <f>IFERROR(VLOOKUP($A184,'2011'!$AN$8:$BA$435,14,FALSE),"error")</f>
        <v>error</v>
      </c>
    </row>
    <row r="185" spans="1:19" x14ac:dyDescent="0.25">
      <c r="A185" s="1" t="s">
        <v>175</v>
      </c>
      <c r="B185" s="2" t="s">
        <v>1</v>
      </c>
      <c r="D185" s="167">
        <f>VLOOKUP($A185,'2008'!$D$18:$E$396,2,FALSE)</f>
        <v>7.7110389610389614E-4</v>
      </c>
      <c r="E185" s="427">
        <f>VLOOKUP(A185,'2009'!B$19:C$420,2,FALSE)</f>
        <v>7.5548334687246146E-4</v>
      </c>
      <c r="F185" s="427">
        <f>VLOOKUP(A185,'2010'!D$19:E$420,2,FALSE)</f>
        <v>5.5915721231766617E-4</v>
      </c>
      <c r="G185" s="427">
        <f>VLOOKUP(A185,'2011'!D$19:E$420,2,FALSE)</f>
        <v>1.0877110823857268E-3</v>
      </c>
      <c r="H185" s="427">
        <f>VLOOKUP(A185,'2008'!I$19:J$420,2,FALSE)</f>
        <v>3.3279220779220781E-4</v>
      </c>
      <c r="I185" s="427">
        <f>VLOOKUP(A185,'2009'!G$19:H$420,2,FALSE)</f>
        <v>1.6246953696181965E-4</v>
      </c>
      <c r="J185" s="427">
        <f>VLOOKUP(A185,'2010'!I$19:J$420,2,FALSE)</f>
        <v>1.6207455429497568E-4</v>
      </c>
      <c r="K185" s="427">
        <f>VLOOKUP(A185,'2011'!I$19:J$420,2,FALSE)</f>
        <v>9.3270997021338542E-5</v>
      </c>
      <c r="L185" s="427">
        <f>VLOOKUP(A185,'2008'!N$19:O$421,2,FALSE)</f>
        <v>4.3831168831168834E-4</v>
      </c>
      <c r="M185" s="427">
        <f>VLOOKUP(A185,'2009'!L$19:M$420,2,FALSE)</f>
        <v>5.9301380991064179E-4</v>
      </c>
      <c r="N185" s="427">
        <f>VLOOKUP(A185,'2010'!N$19:O$420,2,FALSE)</f>
        <v>3.9708265802269042E-4</v>
      </c>
      <c r="O185" s="427">
        <f>VLOOKUP(A185,'2011'!N$19:O$420,2,FALSE)</f>
        <v>9.9444008536438817E-4</v>
      </c>
      <c r="P185" s="425" t="str">
        <f>IFERROR(VLOOKUP($A185,'2008'!$AN$8:$AZ$435,13,FALSE),"error")</f>
        <v>error</v>
      </c>
      <c r="Q185" s="425" t="str">
        <f>IFERROR(VLOOKUP($A185,'2009'!$AN$8:$BA$435,14,FALSE),"error")</f>
        <v>error</v>
      </c>
      <c r="R185" s="425" t="str">
        <f>IFERROR(VLOOKUP($A185,'2010'!$AN$8:$AZ$435,12,FALSE),"error")</f>
        <v>error</v>
      </c>
      <c r="S185" s="425" t="str">
        <f>IFERROR(VLOOKUP($A185,'2011'!$AN$8:$BA$435,14,FALSE),"error")</f>
        <v>error</v>
      </c>
    </row>
    <row r="186" spans="1:19" x14ac:dyDescent="0.25">
      <c r="A186" s="1" t="s">
        <v>176</v>
      </c>
      <c r="B186" s="2" t="s">
        <v>14</v>
      </c>
      <c r="D186" s="167">
        <f>VLOOKUP($A186,'2008'!$D$18:$E$396,2,FALSE)</f>
        <v>1.4853526220614829E-2</v>
      </c>
      <c r="E186" s="427">
        <f>VLOOKUP(A186,'2009'!B$19:C$420,2,FALSE)</f>
        <v>1.1655027932960894E-2</v>
      </c>
      <c r="F186" s="427">
        <f>VLOOKUP(A186,'2010'!D$19:E$420,2,FALSE)</f>
        <v>1.2984625668449198E-2</v>
      </c>
      <c r="G186" s="427">
        <f>VLOOKUP(A186,'2011'!D$19:E$420,2,FALSE)</f>
        <v>1.1074347050199322E-2</v>
      </c>
      <c r="H186" s="427">
        <f>VLOOKUP(A186,'2008'!I$19:J$420,2,FALSE)</f>
        <v>7.934900542495479E-3</v>
      </c>
      <c r="I186" s="427">
        <f>VLOOKUP(A186,'2009'!G$19:H$420,2,FALSE)</f>
        <v>4.7067039106145252E-3</v>
      </c>
      <c r="J186" s="427">
        <f>VLOOKUP(A186,'2010'!I$19:J$420,2,FALSE)</f>
        <v>5.3041443850267381E-3</v>
      </c>
      <c r="K186" s="427">
        <f>VLOOKUP(A186,'2011'!I$19:J$420,2,FALSE)</f>
        <v>3.1044645896678887E-3</v>
      </c>
      <c r="L186" s="427">
        <f>VLOOKUP(A186,'2008'!N$19:O$421,2,FALSE)</f>
        <v>6.9186256781193492E-3</v>
      </c>
      <c r="M186" s="427">
        <f>VLOOKUP(A186,'2009'!L$19:M$420,2,FALSE)</f>
        <v>6.9483240223463683E-3</v>
      </c>
      <c r="N186" s="427">
        <f>VLOOKUP(A186,'2010'!N$19:O$420,2,FALSE)</f>
        <v>7.6804812834224603E-3</v>
      </c>
      <c r="O186" s="427">
        <f>VLOOKUP(A186,'2011'!N$19:O$420,2,FALSE)</f>
        <v>7.9698824605314335E-3</v>
      </c>
      <c r="P186" s="425" t="str">
        <f>IFERROR(VLOOKUP($A186,'2008'!$AN$8:$AZ$435,13,FALSE),"error")</f>
        <v>error</v>
      </c>
      <c r="Q186" s="425" t="str">
        <f>IFERROR(VLOOKUP($A186,'2009'!$AN$8:$BA$435,14,FALSE),"error")</f>
        <v>error</v>
      </c>
      <c r="R186" s="425" t="str">
        <f>IFERROR(VLOOKUP($A186,'2010'!$AN$8:$AZ$435,12,FALSE),"error")</f>
        <v>error</v>
      </c>
      <c r="S186" s="425" t="str">
        <f>IFERROR(VLOOKUP($A186,'2011'!$AN$8:$BA$435,14,FALSE),"error")</f>
        <v>error</v>
      </c>
    </row>
    <row r="187" spans="1:19" x14ac:dyDescent="0.25">
      <c r="A187" s="1" t="s">
        <v>177</v>
      </c>
      <c r="B187" s="2" t="s">
        <v>11</v>
      </c>
      <c r="D187" s="167">
        <f>VLOOKUP($A187,'2008'!$D$18:$E$396,2,FALSE)</f>
        <v>8.1896551724137934E-4</v>
      </c>
      <c r="E187" s="427">
        <f>VLOOKUP(A187,'2009'!B$19:C$420,2,FALSE)</f>
        <v>7.6344086021505381E-4</v>
      </c>
      <c r="F187" s="427">
        <f>VLOOKUP(A187,'2010'!D$19:E$420,2,FALSE)</f>
        <v>9.2175777063236873E-4</v>
      </c>
      <c r="G187" s="427">
        <f>VLOOKUP(A187,'2011'!D$19:E$420,2,FALSE)</f>
        <v>6.5190711761309685E-4</v>
      </c>
      <c r="H187" s="427">
        <f>VLOOKUP(A187,'2008'!I$19:J$420,2,FALSE)</f>
        <v>3.1250000000000001E-4</v>
      </c>
      <c r="I187" s="427">
        <f>VLOOKUP(A187,'2009'!G$19:H$420,2,FALSE)</f>
        <v>2.2580645161290321E-4</v>
      </c>
      <c r="J187" s="427">
        <f>VLOOKUP(A187,'2010'!I$19:J$420,2,FALSE)</f>
        <v>3.6441586280814577E-4</v>
      </c>
      <c r="K187" s="427">
        <f>VLOOKUP(A187,'2011'!I$19:J$420,2,FALSE)</f>
        <v>1.9816968414380069E-4</v>
      </c>
      <c r="L187" s="427">
        <f>VLOOKUP(A187,'2008'!N$19:O$421,2,FALSE)</f>
        <v>5.0646551724137928E-4</v>
      </c>
      <c r="M187" s="427">
        <f>VLOOKUP(A187,'2009'!L$19:M$420,2,FALSE)</f>
        <v>5.3763440860215054E-4</v>
      </c>
      <c r="N187" s="427">
        <f>VLOOKUP(A187,'2010'!N$19:O$420,2,FALSE)</f>
        <v>5.5734190782422296E-4</v>
      </c>
      <c r="O187" s="427">
        <f>VLOOKUP(A187,'2011'!N$19:O$420,2,FALSE)</f>
        <v>4.5373743346929622E-4</v>
      </c>
      <c r="P187" s="425" t="str">
        <f>IFERROR(VLOOKUP($A187,'2008'!$AN$8:$AZ$435,13,FALSE),"error")</f>
        <v>error</v>
      </c>
      <c r="Q187" s="425" t="str">
        <f>IFERROR(VLOOKUP($A187,'2009'!$AN$8:$BA$435,14,FALSE),"error")</f>
        <v>error</v>
      </c>
      <c r="R187" s="425" t="str">
        <f>IFERROR(VLOOKUP($A187,'2010'!$AN$8:$AZ$435,12,FALSE),"error")</f>
        <v>error</v>
      </c>
      <c r="S187" s="425" t="str">
        <f>IFERROR(VLOOKUP($A187,'2011'!$AN$8:$BA$435,14,FALSE),"error")</f>
        <v>error</v>
      </c>
    </row>
    <row r="188" spans="1:19" x14ac:dyDescent="0.25">
      <c r="A188" s="1" t="s">
        <v>178</v>
      </c>
      <c r="B188" s="2" t="s">
        <v>3</v>
      </c>
      <c r="D188" s="167">
        <f>VLOOKUP($A188,'2008'!$D$18:$E$396,2,FALSE)</f>
        <v>5.2863436123348013E-4</v>
      </c>
      <c r="E188" s="427">
        <f>VLOOKUP(A188,'2009'!B$19:C$420,2,FALSE)</f>
        <v>3.2448377581120941E-4</v>
      </c>
      <c r="F188" s="427">
        <f>VLOOKUP(A188,'2010'!D$19:E$420,2,FALSE)</f>
        <v>2.3564064801178202E-4</v>
      </c>
      <c r="G188" s="427">
        <f>VLOOKUP(A188,'2011'!D$19:E$420,2,FALSE)</f>
        <v>2.8278727452403057E-4</v>
      </c>
      <c r="H188" s="427">
        <f>VLOOKUP(A188,'2008'!I$19:J$420,2,FALSE)</f>
        <v>4.6989720998531569E-4</v>
      </c>
      <c r="I188" s="427">
        <f>VLOOKUP(A188,'2009'!G$19:H$420,2,FALSE)</f>
        <v>2.2123893805309734E-4</v>
      </c>
      <c r="J188" s="427">
        <f>VLOOKUP(A188,'2010'!I$19:J$420,2,FALSE)</f>
        <v>2.0618556701030929E-4</v>
      </c>
      <c r="K188" s="427">
        <f>VLOOKUP(A188,'2011'!I$19:J$420,2,FALSE)</f>
        <v>2.3638117644493538E-4</v>
      </c>
      <c r="L188" s="427">
        <f>VLOOKUP(A188,'2008'!N$19:O$421,2,FALSE)</f>
        <v>5.8737151248164462E-5</v>
      </c>
      <c r="M188" s="427">
        <f>VLOOKUP(A188,'2009'!L$19:M$420,2,FALSE)</f>
        <v>1.032448377581121E-4</v>
      </c>
      <c r="N188" s="427">
        <f>VLOOKUP(A188,'2010'!N$19:O$420,2,FALSE)</f>
        <v>4.4182621502209131E-5</v>
      </c>
      <c r="O188" s="427">
        <f>VLOOKUP(A188,'2011'!N$19:O$420,2,FALSE)</f>
        <v>4.6406098079095209E-5</v>
      </c>
      <c r="P188" s="425" t="str">
        <f>IFERROR(VLOOKUP($A188,'2008'!$AN$8:$AZ$435,13,FALSE),"error")</f>
        <v>error</v>
      </c>
      <c r="Q188" s="425" t="str">
        <f>IFERROR(VLOOKUP($A188,'2009'!$AN$8:$BA$435,14,FALSE),"error")</f>
        <v>error</v>
      </c>
      <c r="R188" s="425" t="str">
        <f>IFERROR(VLOOKUP($A188,'2010'!$AN$8:$AZ$435,12,FALSE),"error")</f>
        <v>error</v>
      </c>
      <c r="S188" s="425" t="str">
        <f>IFERROR(VLOOKUP($A188,'2011'!$AN$8:$BA$435,14,FALSE),"error")</f>
        <v>error</v>
      </c>
    </row>
    <row r="189" spans="1:19" x14ac:dyDescent="0.25">
      <c r="A189" s="1" t="s">
        <v>179</v>
      </c>
      <c r="B189" s="2" t="s">
        <v>11</v>
      </c>
      <c r="D189" s="167">
        <f>VLOOKUP($A189,'2008'!$D$18:$E$396,2,FALSE)</f>
        <v>1.4242115971515768E-4</v>
      </c>
      <c r="E189" s="427">
        <f>VLOOKUP(A189,'2009'!B$19:C$420,2,FALSE)</f>
        <v>1.2182741116751269E-4</v>
      </c>
      <c r="F189" s="427">
        <f>VLOOKUP(A189,'2010'!D$19:E$420,2,FALSE)</f>
        <v>1.2145748987854252E-4</v>
      </c>
      <c r="G189" s="427">
        <f>VLOOKUP(A189,'2011'!D$19:E$420,2,FALSE)</f>
        <v>1.324931745775075E-4</v>
      </c>
      <c r="H189" s="427">
        <f>VLOOKUP(A189,'2008'!I$19:J$420,2,FALSE)</f>
        <v>1.1190233977619533E-4</v>
      </c>
      <c r="I189" s="427">
        <f>VLOOKUP(A189,'2009'!G$19:H$420,2,FALSE)</f>
        <v>8.1218274111675124E-5</v>
      </c>
      <c r="J189" s="427">
        <f>VLOOKUP(A189,'2010'!I$19:J$420,2,FALSE)</f>
        <v>9.1093117408906887E-5</v>
      </c>
      <c r="K189" s="427">
        <f>VLOOKUP(A189,'2011'!I$19:J$420,2,FALSE)</f>
        <v>7.5974619112045784E-5</v>
      </c>
      <c r="L189" s="427">
        <f>VLOOKUP(A189,'2008'!N$19:O$421,2,FALSE)</f>
        <v>3.0518819938962363E-5</v>
      </c>
      <c r="M189" s="427">
        <f>VLOOKUP(A189,'2009'!L$19:M$420,2,FALSE)</f>
        <v>4.0609137055837562E-5</v>
      </c>
      <c r="N189" s="427">
        <f>VLOOKUP(A189,'2010'!N$19:O$420,2,FALSE)</f>
        <v>3.0364372469635629E-5</v>
      </c>
      <c r="O189" s="427">
        <f>VLOOKUP(A189,'2011'!N$19:O$420,2,FALSE)</f>
        <v>5.651855546546173E-5</v>
      </c>
      <c r="P189" s="425" t="str">
        <f>IFERROR(VLOOKUP($A189,'2008'!$AN$8:$AZ$435,13,FALSE),"error")</f>
        <v>error</v>
      </c>
      <c r="Q189" s="425" t="str">
        <f>IFERROR(VLOOKUP($A189,'2009'!$AN$8:$BA$435,14,FALSE),"error")</f>
        <v>error</v>
      </c>
      <c r="R189" s="425" t="str">
        <f>IFERROR(VLOOKUP($A189,'2010'!$AN$8:$AZ$435,12,FALSE),"error")</f>
        <v>error</v>
      </c>
      <c r="S189" s="425" t="str">
        <f>IFERROR(VLOOKUP($A189,'2011'!$AN$8:$BA$435,14,FALSE),"error")</f>
        <v>error</v>
      </c>
    </row>
    <row r="190" spans="1:19" x14ac:dyDescent="0.25">
      <c r="A190" s="1" t="s">
        <v>180</v>
      </c>
      <c r="B190" s="2" t="s">
        <v>8</v>
      </c>
      <c r="D190" s="167">
        <f>VLOOKUP($A190,'2008'!$D$18:$E$396,2,FALSE)</f>
        <v>8.0655324511657211E-4</v>
      </c>
      <c r="E190" s="427">
        <f>VLOOKUP(A190,'2009'!B$19:C$420,2,FALSE)</f>
        <v>5.2299936988027724E-4</v>
      </c>
      <c r="F190" s="427">
        <f>VLOOKUP(A190,'2010'!D$19:E$420,2,FALSE)</f>
        <v>5.3459119496855341E-4</v>
      </c>
      <c r="G190" s="427">
        <f>VLOOKUP(A190,'2011'!D$19:E$420,2,FALSE)</f>
        <v>3.6778248612689767E-4</v>
      </c>
      <c r="H190" s="427">
        <f>VLOOKUP(A190,'2008'!I$19:J$420,2,FALSE)</f>
        <v>4.9149338374291111E-4</v>
      </c>
      <c r="I190" s="427">
        <f>VLOOKUP(A190,'2009'!G$19:H$420,2,FALSE)</f>
        <v>2.0163831127914303E-4</v>
      </c>
      <c r="J190" s="427">
        <f>VLOOKUP(A190,'2010'!I$19:J$420,2,FALSE)</f>
        <v>2.2641509433962264E-4</v>
      </c>
      <c r="K190" s="427">
        <f>VLOOKUP(A190,'2011'!I$19:J$420,2,FALSE)</f>
        <v>2.569223356905592E-4</v>
      </c>
      <c r="L190" s="427">
        <f>VLOOKUP(A190,'2008'!N$19:O$421,2,FALSE)</f>
        <v>3.15059861373661E-4</v>
      </c>
      <c r="M190" s="427">
        <f>VLOOKUP(A190,'2009'!L$19:M$420,2,FALSE)</f>
        <v>3.2136105860113424E-4</v>
      </c>
      <c r="N190" s="427">
        <f>VLOOKUP(A190,'2010'!N$19:O$420,2,FALSE)</f>
        <v>3.0817610062893082E-4</v>
      </c>
      <c r="O190" s="427">
        <f>VLOOKUP(A190,'2011'!N$19:O$420,2,FALSE)</f>
        <v>1.1086015043633847E-4</v>
      </c>
      <c r="P190" s="425" t="str">
        <f>IFERROR(VLOOKUP($A190,'2008'!$AN$8:$AZ$435,13,FALSE),"error")</f>
        <v>error</v>
      </c>
      <c r="Q190" s="425" t="str">
        <f>IFERROR(VLOOKUP($A190,'2009'!$AN$8:$BA$435,14,FALSE),"error")</f>
        <v>error</v>
      </c>
      <c r="R190" s="425" t="str">
        <f>IFERROR(VLOOKUP($A190,'2010'!$AN$8:$AZ$435,12,FALSE),"error")</f>
        <v>error</v>
      </c>
      <c r="S190" s="425" t="str">
        <f>IFERROR(VLOOKUP($A190,'2011'!$AN$8:$BA$435,14,FALSE),"error")</f>
        <v>error</v>
      </c>
    </row>
    <row r="191" spans="1:19" x14ac:dyDescent="0.25">
      <c r="A191" s="1" t="s">
        <v>181</v>
      </c>
      <c r="B191" s="3" t="s">
        <v>5</v>
      </c>
      <c r="D191" s="167">
        <f>VLOOKUP($A191,'2008'!$D$18:$E$396,2,FALSE)</f>
        <v>5.2250803858520901E-4</v>
      </c>
      <c r="E191" s="427">
        <f>VLOOKUP(A191,'2009'!B$19:C$420,2,FALSE)</f>
        <v>2.7932960893854746E-4</v>
      </c>
      <c r="F191" s="427">
        <f>VLOOKUP(A191,'2010'!D$19:E$420,2,FALSE)</f>
        <v>3.0087094220110849E-4</v>
      </c>
      <c r="G191" s="427">
        <f>VLOOKUP(A191,'2011'!D$19:E$420,2,FALSE)</f>
        <v>2.6449043414747251E-4</v>
      </c>
      <c r="H191" s="427">
        <f>VLOOKUP(A191,'2008'!I$19:J$420,2,FALSE)</f>
        <v>3.9389067524115757E-4</v>
      </c>
      <c r="I191" s="427">
        <f>VLOOKUP(A191,'2009'!G$19:H$420,2,FALSE)</f>
        <v>1.9952114924181964E-4</v>
      </c>
      <c r="J191" s="427">
        <f>VLOOKUP(A191,'2010'!I$19:J$420,2,FALSE)</f>
        <v>1.8210609659540775E-4</v>
      </c>
      <c r="K191" s="427">
        <f>VLOOKUP(A191,'2011'!I$19:J$420,2,FALSE)</f>
        <v>2.0897777852530263E-4</v>
      </c>
      <c r="L191" s="427">
        <f>VLOOKUP(A191,'2008'!N$19:O$421,2,FALSE)</f>
        <v>1.2861736334405144E-4</v>
      </c>
      <c r="M191" s="427">
        <f>VLOOKUP(A191,'2009'!L$19:M$420,2,FALSE)</f>
        <v>7.9808459696727846E-5</v>
      </c>
      <c r="N191" s="427">
        <f>VLOOKUP(A191,'2010'!N$19:O$420,2,FALSE)</f>
        <v>1.1876484560570071E-4</v>
      </c>
      <c r="O191" s="427">
        <f>VLOOKUP(A191,'2011'!N$19:O$420,2,FALSE)</f>
        <v>5.5512655622169862E-5</v>
      </c>
      <c r="P191" s="425" t="str">
        <f>IFERROR(VLOOKUP($A191,'2008'!$AN$8:$AZ$435,13,FALSE),"error")</f>
        <v>error</v>
      </c>
      <c r="Q191" s="425" t="str">
        <f>IFERROR(VLOOKUP($A191,'2009'!$AN$8:$BA$435,14,FALSE),"error")</f>
        <v>error</v>
      </c>
      <c r="R191" s="425" t="str">
        <f>IFERROR(VLOOKUP($A191,'2010'!$AN$8:$AZ$435,12,FALSE),"error")</f>
        <v>error</v>
      </c>
      <c r="S191" s="425" t="str">
        <f>IFERROR(VLOOKUP($A191,'2011'!$AN$8:$BA$435,14,FALSE),"error")</f>
        <v>error</v>
      </c>
    </row>
    <row r="192" spans="1:19" x14ac:dyDescent="0.25">
      <c r="A192" s="1" t="s">
        <v>182</v>
      </c>
      <c r="B192" s="2" t="s">
        <v>3</v>
      </c>
      <c r="D192" s="167">
        <f>VLOOKUP($A192,'2008'!$D$18:$E$396,2,FALSE)</f>
        <v>1.0995260663507109E-3</v>
      </c>
      <c r="E192" s="427">
        <f>VLOOKUP(A192,'2009'!B$19:C$420,2,FALSE)</f>
        <v>6.8544600938967137E-4</v>
      </c>
      <c r="F192" s="427">
        <f>VLOOKUP(A192,'2010'!D$19:E$420,2,FALSE)</f>
        <v>1.1627906976744186E-3</v>
      </c>
      <c r="G192" s="427">
        <f>VLOOKUP(A192,'2011'!D$19:E$420,2,FALSE)</f>
        <v>3.2381815981973055E-4</v>
      </c>
      <c r="H192" s="427">
        <f>VLOOKUP(A192,'2008'!I$19:J$420,2,FALSE)</f>
        <v>6.9194312796208536E-4</v>
      </c>
      <c r="I192" s="427">
        <f>VLOOKUP(A192,'2009'!G$19:H$420,2,FALSE)</f>
        <v>2.0657276995305165E-4</v>
      </c>
      <c r="J192" s="427">
        <f>VLOOKUP(A192,'2010'!I$19:J$420,2,FALSE)</f>
        <v>7.8139534883720928E-4</v>
      </c>
      <c r="K192" s="427">
        <f>VLOOKUP(A192,'2011'!I$19:J$420,2,FALSE)</f>
        <v>1.5598401157940943E-4</v>
      </c>
      <c r="L192" s="427">
        <f>VLOOKUP(A192,'2008'!N$19:O$421,2,FALSE)</f>
        <v>4.0758293838862557E-4</v>
      </c>
      <c r="M192" s="427">
        <f>VLOOKUP(A192,'2009'!L$19:M$420,2,FALSE)</f>
        <v>4.7887323943661972E-4</v>
      </c>
      <c r="N192" s="427">
        <f>VLOOKUP(A192,'2010'!N$19:O$420,2,FALSE)</f>
        <v>3.7209302325581393E-4</v>
      </c>
      <c r="O192" s="427">
        <f>VLOOKUP(A192,'2011'!N$19:O$420,2,FALSE)</f>
        <v>1.6783414824032115E-4</v>
      </c>
      <c r="P192" s="425" t="str">
        <f>IFERROR(VLOOKUP($A192,'2008'!$AN$8:$AZ$435,13,FALSE),"error")</f>
        <v>error</v>
      </c>
      <c r="Q192" s="425" t="str">
        <f>IFERROR(VLOOKUP($A192,'2009'!$AN$8:$BA$435,14,FALSE),"error")</f>
        <v>error</v>
      </c>
      <c r="R192" s="425" t="str">
        <f>IFERROR(VLOOKUP($A192,'2010'!$AN$8:$AZ$435,12,FALSE),"error")</f>
        <v>error</v>
      </c>
      <c r="S192" s="425" t="str">
        <f>IFERROR(VLOOKUP($A192,'2011'!$AN$8:$BA$435,14,FALSE),"error")</f>
        <v>error</v>
      </c>
    </row>
    <row r="193" spans="1:19" x14ac:dyDescent="0.25">
      <c r="A193" s="1" t="s">
        <v>183</v>
      </c>
      <c r="B193" s="2" t="s">
        <v>11</v>
      </c>
      <c r="D193" s="167">
        <f>VLOOKUP($A193,'2008'!$D$18:$E$396,2,FALSE)</f>
        <v>1.9088145896656535E-3</v>
      </c>
      <c r="E193" s="427">
        <f>VLOOKUP(A193,'2009'!B$19:C$420,2,FALSE)</f>
        <v>1.25E-3</v>
      </c>
      <c r="F193" s="427">
        <f>VLOOKUP(A193,'2010'!D$19:E$420,2,FALSE)</f>
        <v>1.8258258258258258E-3</v>
      </c>
      <c r="G193" s="427">
        <f>VLOOKUP(A193,'2011'!D$19:E$420,2,FALSE)</f>
        <v>1.50315399328131E-3</v>
      </c>
      <c r="H193" s="427">
        <f>VLOOKUP(A193,'2008'!I$19:J$420,2,FALSE)</f>
        <v>9.0577507598784193E-4</v>
      </c>
      <c r="I193" s="427">
        <f>VLOOKUP(A193,'2009'!G$19:H$420,2,FALSE)</f>
        <v>3.9855072463768114E-4</v>
      </c>
      <c r="J193" s="427">
        <f>VLOOKUP(A193,'2010'!I$19:J$420,2,FALSE)</f>
        <v>6.0660660660660662E-4</v>
      </c>
      <c r="K193" s="427">
        <f>VLOOKUP(A193,'2011'!I$19:J$420,2,FALSE)</f>
        <v>5.4001808578428654E-4</v>
      </c>
      <c r="L193" s="427">
        <f>VLOOKUP(A193,'2008'!N$19:O$421,2,FALSE)</f>
        <v>1.0030395136778115E-3</v>
      </c>
      <c r="M193" s="427">
        <f>VLOOKUP(A193,'2009'!L$19:M$420,2,FALSE)</f>
        <v>8.4541062801932372E-4</v>
      </c>
      <c r="N193" s="427">
        <f>VLOOKUP(A193,'2010'!N$19:O$420,2,FALSE)</f>
        <v>1.2192192192192193E-3</v>
      </c>
      <c r="O193" s="427">
        <f>VLOOKUP(A193,'2011'!N$19:O$420,2,FALSE)</f>
        <v>9.6313590749702344E-4</v>
      </c>
      <c r="P193" s="425" t="str">
        <f>IFERROR(VLOOKUP($A193,'2008'!$AN$8:$AZ$435,13,FALSE),"error")</f>
        <v>error</v>
      </c>
      <c r="Q193" s="425" t="str">
        <f>IFERROR(VLOOKUP($A193,'2009'!$AN$8:$BA$435,14,FALSE),"error")</f>
        <v>error</v>
      </c>
      <c r="R193" s="425" t="str">
        <f>IFERROR(VLOOKUP($A193,'2010'!$AN$8:$AZ$435,12,FALSE),"error")</f>
        <v>error</v>
      </c>
      <c r="S193" s="425" t="str">
        <f>IFERROR(VLOOKUP($A193,'2011'!$AN$8:$BA$435,14,FALSE),"error")</f>
        <v>error</v>
      </c>
    </row>
    <row r="194" spans="1:19" x14ac:dyDescent="0.25">
      <c r="A194" s="1" t="s">
        <v>184</v>
      </c>
      <c r="B194" s="2" t="s">
        <v>3</v>
      </c>
      <c r="D194" s="167">
        <f>VLOOKUP($A194,'2008'!$D$18:$E$396,2,FALSE)</f>
        <v>1.4073339940535183E-3</v>
      </c>
      <c r="E194" s="427">
        <f>VLOOKUP(A194,'2009'!B$19:C$420,2,FALSE)</f>
        <v>7.9522862823061633E-4</v>
      </c>
      <c r="F194" s="427">
        <f>VLOOKUP(A194,'2010'!D$19:E$420,2,FALSE)</f>
        <v>6.8452380952380956E-4</v>
      </c>
      <c r="G194" s="427">
        <f>VLOOKUP(A194,'2011'!D$19:E$420,2,FALSE)</f>
        <v>6.4760469069119811E-4</v>
      </c>
      <c r="H194" s="427">
        <f>VLOOKUP(A194,'2008'!I$19:J$420,2,FALSE)</f>
        <v>1.3676907829534193E-3</v>
      </c>
      <c r="I194" s="427">
        <f>VLOOKUP(A194,'2009'!G$19:H$420,2,FALSE)</f>
        <v>7.7534791252485095E-4</v>
      </c>
      <c r="J194" s="427">
        <f>VLOOKUP(A194,'2010'!I$19:J$420,2,FALSE)</f>
        <v>6.6468253968253964E-4</v>
      </c>
      <c r="K194" s="427">
        <f>VLOOKUP(A194,'2011'!I$19:J$420,2,FALSE)</f>
        <v>6.4410636143580899E-4</v>
      </c>
      <c r="L194" s="427">
        <f>VLOOKUP(A194,'2008'!N$19:O$421,2,FALSE)</f>
        <v>3.9643211100099105E-5</v>
      </c>
      <c r="M194" s="427">
        <f>VLOOKUP(A194,'2009'!L$19:M$420,2,FALSE)</f>
        <v>1.9880715705765408E-5</v>
      </c>
      <c r="N194" s="427">
        <f>VLOOKUP(A194,'2010'!N$19:O$420,2,FALSE)</f>
        <v>1.9841269841269841E-5</v>
      </c>
      <c r="O194" s="427">
        <f>VLOOKUP(A194,'2011'!N$19:O$420,2,FALSE)</f>
        <v>3.4983292553890193E-6</v>
      </c>
      <c r="P194" s="425" t="str">
        <f>IFERROR(VLOOKUP($A194,'2008'!$AN$8:$AZ$435,13,FALSE),"error")</f>
        <v>error</v>
      </c>
      <c r="Q194" s="425" t="str">
        <f>IFERROR(VLOOKUP($A194,'2009'!$AN$8:$BA$435,14,FALSE),"error")</f>
        <v>error</v>
      </c>
      <c r="R194" s="425" t="str">
        <f>IFERROR(VLOOKUP($A194,'2010'!$AN$8:$AZ$435,12,FALSE),"error")</f>
        <v>error</v>
      </c>
      <c r="S194" s="425" t="str">
        <f>IFERROR(VLOOKUP($A194,'2011'!$AN$8:$BA$435,14,FALSE),"error")</f>
        <v>error</v>
      </c>
    </row>
    <row r="195" spans="1:19" x14ac:dyDescent="0.25">
      <c r="A195" s="1" t="s">
        <v>185</v>
      </c>
      <c r="B195" s="2" t="s">
        <v>11</v>
      </c>
      <c r="D195" s="167">
        <f>VLOOKUP($A195,'2008'!$D$18:$E$396,2,FALSE)</f>
        <v>9.0094574415131902E-4</v>
      </c>
      <c r="E195" s="427">
        <f>VLOOKUP(A195,'2009'!B$19:C$420,2,FALSE)</f>
        <v>3.5200793257312841E-4</v>
      </c>
      <c r="F195" s="427">
        <f>VLOOKUP(A195,'2010'!D$19:E$420,2,FALSE)</f>
        <v>5.4679802955665024E-4</v>
      </c>
      <c r="G195" s="427">
        <f>VLOOKUP(A195,'2011'!D$19:E$420,2,FALSE)</f>
        <v>3.5656625275658378E-4</v>
      </c>
      <c r="H195" s="427">
        <f>VLOOKUP(A195,'2008'!I$19:J$420,2,FALSE)</f>
        <v>7.5659532105525138E-4</v>
      </c>
      <c r="I195" s="427">
        <f>VLOOKUP(A195,'2009'!G$19:H$420,2,FALSE)</f>
        <v>2.0327218641546851E-4</v>
      </c>
      <c r="J195" s="427">
        <f>VLOOKUP(A195,'2010'!I$19:J$420,2,FALSE)</f>
        <v>3.8423645320197046E-4</v>
      </c>
      <c r="K195" s="427">
        <f>VLOOKUP(A195,'2011'!I$19:J$420,2,FALSE)</f>
        <v>2.3961017381027305E-4</v>
      </c>
      <c r="L195" s="427">
        <f>VLOOKUP(A195,'2008'!N$19:O$421,2,FALSE)</f>
        <v>1.4435042309606769E-4</v>
      </c>
      <c r="M195" s="427">
        <f>VLOOKUP(A195,'2009'!L$19:M$420,2,FALSE)</f>
        <v>1.487357461576599E-4</v>
      </c>
      <c r="N195" s="427">
        <f>VLOOKUP(A195,'2010'!N$19:O$420,2,FALSE)</f>
        <v>1.6256157635467981E-4</v>
      </c>
      <c r="O195" s="427">
        <f>VLOOKUP(A195,'2011'!N$19:O$420,2,FALSE)</f>
        <v>1.1695607894631076E-4</v>
      </c>
      <c r="P195" s="425" t="str">
        <f>IFERROR(VLOOKUP($A195,'2008'!$AN$8:$AZ$435,13,FALSE),"error")</f>
        <v>error</v>
      </c>
      <c r="Q195" s="425" t="str">
        <f>IFERROR(VLOOKUP($A195,'2009'!$AN$8:$BA$435,14,FALSE),"error")</f>
        <v>error</v>
      </c>
      <c r="R195" s="425" t="str">
        <f>IFERROR(VLOOKUP($A195,'2010'!$AN$8:$AZ$435,12,FALSE),"error")</f>
        <v>error</v>
      </c>
      <c r="S195" s="425" t="str">
        <f>IFERROR(VLOOKUP($A195,'2011'!$AN$8:$BA$435,14,FALSE),"error")</f>
        <v>error</v>
      </c>
    </row>
    <row r="196" spans="1:19" x14ac:dyDescent="0.25">
      <c r="A196" s="1" t="s">
        <v>186</v>
      </c>
      <c r="B196" s="2" t="s">
        <v>14</v>
      </c>
      <c r="D196" s="167">
        <f>VLOOKUP($A196,'2008'!$D$18:$E$396,2,FALSE)</f>
        <v>4.4444444444444447E-4</v>
      </c>
      <c r="E196" s="427">
        <f>VLOOKUP(A196,'2009'!B$19:C$420,2,FALSE)</f>
        <v>3.2160804020100504E-4</v>
      </c>
      <c r="F196" s="427">
        <f>VLOOKUP(A196,'2010'!D$19:E$420,2,FALSE)</f>
        <v>3.3966033966033966E-4</v>
      </c>
      <c r="G196" s="427">
        <f>VLOOKUP(A196,'2011'!D$19:E$420,2,FALSE)</f>
        <v>3.1842958078165797E-4</v>
      </c>
      <c r="H196" s="427">
        <f>VLOOKUP(A196,'2008'!I$19:J$420,2,FALSE)</f>
        <v>2.5757575757575756E-4</v>
      </c>
      <c r="I196" s="427">
        <f>VLOOKUP(A196,'2009'!G$19:H$420,2,FALSE)</f>
        <v>1.7085427135678393E-4</v>
      </c>
      <c r="J196" s="427">
        <f>VLOOKUP(A196,'2010'!I$19:J$420,2,FALSE)</f>
        <v>1.9480519480519481E-4</v>
      </c>
      <c r="K196" s="427">
        <f>VLOOKUP(A196,'2011'!I$19:J$420,2,FALSE)</f>
        <v>1.364204895281651E-4</v>
      </c>
      <c r="L196" s="427">
        <f>VLOOKUP(A196,'2008'!N$19:O$421,2,FALSE)</f>
        <v>1.8686868686868687E-4</v>
      </c>
      <c r="M196" s="427">
        <f>VLOOKUP(A196,'2009'!L$19:M$420,2,FALSE)</f>
        <v>1.5075376884422112E-4</v>
      </c>
      <c r="N196" s="427">
        <f>VLOOKUP(A196,'2010'!N$19:O$420,2,FALSE)</f>
        <v>1.4985014985014985E-4</v>
      </c>
      <c r="O196" s="427">
        <f>VLOOKUP(A196,'2011'!N$19:O$420,2,FALSE)</f>
        <v>1.8200909125349289E-4</v>
      </c>
      <c r="P196" s="425" t="str">
        <f>IFERROR(VLOOKUP($A196,'2008'!$AN$8:$AZ$435,13,FALSE),"error")</f>
        <v>error</v>
      </c>
      <c r="Q196" s="425" t="str">
        <f>IFERROR(VLOOKUP($A196,'2009'!$AN$8:$BA$435,14,FALSE),"error")</f>
        <v>error</v>
      </c>
      <c r="R196" s="425" t="str">
        <f>IFERROR(VLOOKUP($A196,'2010'!$AN$8:$AZ$435,12,FALSE),"error")</f>
        <v>error</v>
      </c>
      <c r="S196" s="425" t="str">
        <f>IFERROR(VLOOKUP($A196,'2011'!$AN$8:$BA$435,14,FALSE),"error")</f>
        <v>error</v>
      </c>
    </row>
    <row r="197" spans="1:19" x14ac:dyDescent="0.25">
      <c r="A197" s="1" t="s">
        <v>187</v>
      </c>
      <c r="B197" s="2" t="s">
        <v>11</v>
      </c>
      <c r="D197" s="167">
        <f>VLOOKUP($A197,'2008'!$D$18:$E$396,2,FALSE)</f>
        <v>4.032258064516129E-4</v>
      </c>
      <c r="E197" s="427">
        <f>VLOOKUP(A197,'2009'!B$19:C$420,2,FALSE)</f>
        <v>1.7713365539452495E-4</v>
      </c>
      <c r="F197" s="427">
        <f>VLOOKUP(A197,'2010'!D$19:E$420,2,FALSE)</f>
        <v>1.4492753623188405E-4</v>
      </c>
      <c r="G197" s="427">
        <f>VLOOKUP(A197,'2011'!D$19:E$420,2,FALSE)</f>
        <v>1.2238451977395222E-4</v>
      </c>
      <c r="H197" s="427">
        <f>VLOOKUP(A197,'2008'!I$19:J$420,2,FALSE)</f>
        <v>4.032258064516129E-4</v>
      </c>
      <c r="I197" s="427">
        <f>VLOOKUP(A197,'2009'!G$19:H$420,2,FALSE)</f>
        <v>1.7713365539452495E-4</v>
      </c>
      <c r="J197" s="427">
        <f>VLOOKUP(A197,'2010'!I$19:J$420,2,FALSE)</f>
        <v>1.4492753623188405E-4</v>
      </c>
      <c r="K197" s="427">
        <f>VLOOKUP(A197,'2011'!I$19:J$420,2,FALSE)</f>
        <v>1.2238451977395222E-4</v>
      </c>
      <c r="L197" s="427">
        <f>VLOOKUP(A197,'2008'!N$19:O$421,2,FALSE)</f>
        <v>0</v>
      </c>
      <c r="M197" s="427">
        <f>VLOOKUP(A197,'2009'!L$19:M$420,2,FALSE)</f>
        <v>0</v>
      </c>
      <c r="N197" s="427">
        <f>VLOOKUP(A197,'2010'!N$19:O$420,2,FALSE)</f>
        <v>0</v>
      </c>
      <c r="O197" s="427">
        <f>VLOOKUP(A197,'2011'!N$19:O$420,2,FALSE)</f>
        <v>0</v>
      </c>
      <c r="P197" s="425" t="str">
        <f>IFERROR(VLOOKUP($A197,'2008'!$AN$8:$AZ$435,13,FALSE),"error")</f>
        <v>error</v>
      </c>
      <c r="Q197" s="425" t="str">
        <f>IFERROR(VLOOKUP($A197,'2009'!$AN$8:$BA$435,14,FALSE),"error")</f>
        <v>error</v>
      </c>
      <c r="R197" s="425" t="str">
        <f>IFERROR(VLOOKUP($A197,'2010'!$AN$8:$AZ$435,12,FALSE),"error")</f>
        <v>error</v>
      </c>
      <c r="S197" s="425" t="str">
        <f>IFERROR(VLOOKUP($A197,'2011'!$AN$8:$BA$435,14,FALSE),"error")</f>
        <v>error</v>
      </c>
    </row>
    <row r="198" spans="1:19" x14ac:dyDescent="0.25">
      <c r="A198" s="1" t="s">
        <v>188</v>
      </c>
      <c r="B198" s="2" t="s">
        <v>11</v>
      </c>
      <c r="D198" s="167">
        <f>VLOOKUP($A198,'2008'!$D$18:$E$396,2,FALSE)</f>
        <v>7.8006500541711807E-4</v>
      </c>
      <c r="E198" s="427">
        <f>VLOOKUP(A198,'2009'!B$19:C$420,2,FALSE)</f>
        <v>3.3441208198489752E-4</v>
      </c>
      <c r="F198" s="427">
        <f>VLOOKUP(A198,'2010'!D$19:E$420,2,FALSE)</f>
        <v>5.2575107296137335E-4</v>
      </c>
      <c r="G198" s="427">
        <f>VLOOKUP(A198,'2011'!D$19:E$420,2,FALSE)</f>
        <v>3.6800877436907631E-4</v>
      </c>
      <c r="H198" s="427">
        <f>VLOOKUP(A198,'2008'!I$19:J$420,2,FALSE)</f>
        <v>6.7172264355362947E-4</v>
      </c>
      <c r="I198" s="427">
        <f>VLOOKUP(A198,'2009'!G$19:H$420,2,FALSE)</f>
        <v>2.3732470334412081E-4</v>
      </c>
      <c r="J198" s="427">
        <f>VLOOKUP(A198,'2010'!I$19:J$420,2,FALSE)</f>
        <v>3.6480686695278969E-4</v>
      </c>
      <c r="K198" s="427">
        <f>VLOOKUP(A198,'2011'!I$19:J$420,2,FALSE)</f>
        <v>3.0032171696483205E-4</v>
      </c>
      <c r="L198" s="427">
        <f>VLOOKUP(A198,'2008'!N$19:O$421,2,FALSE)</f>
        <v>1.0834236186348862E-4</v>
      </c>
      <c r="M198" s="427">
        <f>VLOOKUP(A198,'2009'!L$19:M$420,2,FALSE)</f>
        <v>9.7087378640776706E-5</v>
      </c>
      <c r="N198" s="427">
        <f>VLOOKUP(A198,'2010'!N$19:O$420,2,FALSE)</f>
        <v>1.5021459227467811E-4</v>
      </c>
      <c r="O198" s="427">
        <f>VLOOKUP(A198,'2011'!N$19:O$420,2,FALSE)</f>
        <v>6.7687057404244231E-5</v>
      </c>
      <c r="P198" s="425" t="str">
        <f>IFERROR(VLOOKUP($A198,'2008'!$AN$8:$AZ$435,13,FALSE),"error")</f>
        <v>error</v>
      </c>
      <c r="Q198" s="425" t="str">
        <f>IFERROR(VLOOKUP($A198,'2009'!$AN$8:$BA$435,14,FALSE),"error")</f>
        <v>error</v>
      </c>
      <c r="R198" s="425" t="str">
        <f>IFERROR(VLOOKUP($A198,'2010'!$AN$8:$AZ$435,12,FALSE),"error")</f>
        <v>error</v>
      </c>
      <c r="S198" s="425" t="str">
        <f>IFERROR(VLOOKUP($A198,'2011'!$AN$8:$BA$435,14,FALSE),"error")</f>
        <v>error</v>
      </c>
    </row>
    <row r="199" spans="1:19" x14ac:dyDescent="0.25">
      <c r="A199" s="1" t="s">
        <v>189</v>
      </c>
      <c r="B199" s="2" t="s">
        <v>8</v>
      </c>
      <c r="D199" s="167">
        <f>VLOOKUP($A199,'2008'!$D$18:$E$396,2,FALSE)</f>
        <v>3.5943579766536966E-3</v>
      </c>
      <c r="E199" s="427">
        <f>VLOOKUP(A199,'2009'!B$19:C$420,2,FALSE)</f>
        <v>2.4290524290524291E-3</v>
      </c>
      <c r="F199" s="427">
        <f>VLOOKUP(A199,'2010'!D$19:E$420,2,FALSE)</f>
        <v>2.7225130890052357E-3</v>
      </c>
      <c r="G199" s="427">
        <f>VLOOKUP(A199,'2011'!D$19:E$420,2,FALSE)</f>
        <v>3.504570618385423E-3</v>
      </c>
      <c r="H199" s="427">
        <f>VLOOKUP(A199,'2008'!I$19:J$420,2,FALSE)</f>
        <v>2.2568093385214008E-3</v>
      </c>
      <c r="I199" s="427">
        <f>VLOOKUP(A199,'2009'!G$19:H$420,2,FALSE)</f>
        <v>1.0101010101010101E-3</v>
      </c>
      <c r="J199" s="427">
        <f>VLOOKUP(A199,'2010'!I$19:J$420,2,FALSE)</f>
        <v>1.1280342693955258E-3</v>
      </c>
      <c r="K199" s="427">
        <f>VLOOKUP(A199,'2011'!I$19:J$420,2,FALSE)</f>
        <v>1.1449601843159247E-3</v>
      </c>
      <c r="L199" s="427">
        <f>VLOOKUP(A199,'2008'!N$19:O$421,2,FALSE)</f>
        <v>1.3375486381322957E-3</v>
      </c>
      <c r="M199" s="427">
        <f>VLOOKUP(A199,'2009'!L$19:M$420,2,FALSE)</f>
        <v>1.418951418951419E-3</v>
      </c>
      <c r="N199" s="427">
        <f>VLOOKUP(A199,'2010'!N$19:O$420,2,FALSE)</f>
        <v>1.5944788196097096E-3</v>
      </c>
      <c r="O199" s="427">
        <f>VLOOKUP(A199,'2011'!N$19:O$420,2,FALSE)</f>
        <v>2.3596104340694985E-3</v>
      </c>
      <c r="P199" s="425" t="str">
        <f>IFERROR(VLOOKUP($A199,'2008'!$AN$8:$AZ$435,13,FALSE),"error")</f>
        <v>error</v>
      </c>
      <c r="Q199" s="425" t="str">
        <f>IFERROR(VLOOKUP($A199,'2009'!$AN$8:$BA$435,14,FALSE),"error")</f>
        <v>error</v>
      </c>
      <c r="R199" s="425" t="str">
        <f>IFERROR(VLOOKUP($A199,'2010'!$AN$8:$AZ$435,12,FALSE),"error")</f>
        <v>error</v>
      </c>
      <c r="S199" s="425" t="str">
        <f>IFERROR(VLOOKUP($A199,'2011'!$AN$8:$BA$435,14,FALSE),"error")</f>
        <v>error</v>
      </c>
    </row>
    <row r="200" spans="1:19" x14ac:dyDescent="0.25">
      <c r="A200" s="167" t="s">
        <v>332</v>
      </c>
      <c r="B200" s="3" t="s">
        <v>11</v>
      </c>
      <c r="D200" s="167">
        <f>VLOOKUP($A200,'2008'!$D$18:$E$396,2,FALSE)</f>
        <v>2.5469595670168737E-4</v>
      </c>
      <c r="E200" s="427">
        <f>VLOOKUP(A200,'2009'!B$19:C$420,2,FALSE)</f>
        <v>1.1446740858505564E-4</v>
      </c>
      <c r="F200" s="427">
        <f>VLOOKUP(A200,'2010'!D$19:E$420,2,FALSE)</f>
        <v>2.1236133122028527E-4</v>
      </c>
      <c r="G200" s="427">
        <f>VLOOKUP(A200,'2011'!D$19:E$420,2,FALSE)</f>
        <v>1.4148502485769357E-4</v>
      </c>
      <c r="H200" s="427">
        <f>VLOOKUP(A200,'2008'!I$19:J$420,2,FALSE)</f>
        <v>2.0057306590257881E-4</v>
      </c>
      <c r="I200" s="427">
        <f>VLOOKUP(A200,'2009'!G$19:H$420,2,FALSE)</f>
        <v>8.5850556438791731E-5</v>
      </c>
      <c r="J200" s="427">
        <f>VLOOKUP(A200,'2010'!I$19:J$420,2,FALSE)</f>
        <v>1.4580031695721077E-4</v>
      </c>
      <c r="K200" s="427">
        <f>VLOOKUP(A200,'2011'!I$19:J$420,2,FALSE)</f>
        <v>1.0848184640336713E-4</v>
      </c>
      <c r="L200" s="427">
        <f>VLOOKUP(A200,'2008'!N$19:O$421,2,FALSE)</f>
        <v>5.4122890799108564E-5</v>
      </c>
      <c r="M200" s="427">
        <f>VLOOKUP(A200,'2009'!L$19:M$420,2,FALSE)</f>
        <v>2.861685214626391E-5</v>
      </c>
      <c r="N200" s="427">
        <f>VLOOKUP(A200,'2010'!N$19:O$420,2,FALSE)</f>
        <v>6.6561014263074488E-5</v>
      </c>
      <c r="O200" s="427">
        <f>VLOOKUP(A200,'2011'!N$19:O$420,2,FALSE)</f>
        <v>3.3003178454326439E-5</v>
      </c>
      <c r="P200" s="425" t="str">
        <f>IFERROR(VLOOKUP($A200,'2008'!$AN$8:$AZ$435,13,FALSE),"error")</f>
        <v>error</v>
      </c>
      <c r="Q200" s="425" t="str">
        <f>IFERROR(VLOOKUP($A200,'2009'!$AN$8:$BA$435,14,FALSE),"error")</f>
        <v>error</v>
      </c>
      <c r="R200" s="425" t="str">
        <f>IFERROR(VLOOKUP($A200,'2010'!$AN$8:$AZ$435,12,FALSE),"error")</f>
        <v>error</v>
      </c>
      <c r="S200" s="425" t="str">
        <f>IFERROR(VLOOKUP($A200,'2011'!$AN$8:$BA$435,14,FALSE),"error")</f>
        <v>error</v>
      </c>
    </row>
    <row r="201" spans="1:19" x14ac:dyDescent="0.25">
      <c r="A201" s="1" t="s">
        <v>190</v>
      </c>
      <c r="B201" s="2" t="s">
        <v>8</v>
      </c>
      <c r="D201" s="167">
        <f>VLOOKUP($A201,'2008'!$D$18:$E$396,2,FALSE)</f>
        <v>5.0234375000000001E-3</v>
      </c>
      <c r="E201" s="427">
        <f>VLOOKUP(A201,'2009'!B$19:C$420,2,FALSE)</f>
        <v>4.1563467492260059E-3</v>
      </c>
      <c r="F201" s="427">
        <f>VLOOKUP(A201,'2010'!D$19:E$420,2,FALSE)</f>
        <v>4.7669977081741784E-3</v>
      </c>
      <c r="G201" s="427">
        <f>VLOOKUP(A201,'2011'!D$19:E$420,2,FALSE)</f>
        <v>2.9050874451798415E-3</v>
      </c>
      <c r="H201" s="427">
        <f>VLOOKUP(A201,'2008'!I$19:J$420,2,FALSE)</f>
        <v>1.4609375E-3</v>
      </c>
      <c r="I201" s="427">
        <f>VLOOKUP(A201,'2009'!G$19:H$420,2,FALSE)</f>
        <v>8.2817337461300313E-4</v>
      </c>
      <c r="J201" s="427">
        <f>VLOOKUP(A201,'2010'!I$19:J$420,2,FALSE)</f>
        <v>1.2299465240641712E-3</v>
      </c>
      <c r="K201" s="427">
        <f>VLOOKUP(A201,'2011'!I$19:J$420,2,FALSE)</f>
        <v>1.1199819185942544E-3</v>
      </c>
      <c r="L201" s="427">
        <f>VLOOKUP(A201,'2008'!N$19:O$421,2,FALSE)</f>
        <v>3.5546875000000001E-3</v>
      </c>
      <c r="M201" s="427">
        <f>VLOOKUP(A201,'2009'!L$19:M$420,2,FALSE)</f>
        <v>3.3281733746130032E-3</v>
      </c>
      <c r="N201" s="427">
        <f>VLOOKUP(A201,'2010'!N$19:O$420,2,FALSE)</f>
        <v>3.5370511841100074E-3</v>
      </c>
      <c r="O201" s="427">
        <f>VLOOKUP(A201,'2011'!N$19:O$420,2,FALSE)</f>
        <v>1.7851055265855869E-3</v>
      </c>
      <c r="P201" s="425" t="str">
        <f>IFERROR(VLOOKUP($A201,'2008'!$AN$8:$AZ$435,13,FALSE),"error")</f>
        <v>error</v>
      </c>
      <c r="Q201" s="425" t="str">
        <f>IFERROR(VLOOKUP($A201,'2009'!$AN$8:$BA$435,14,FALSE),"error")</f>
        <v>error</v>
      </c>
      <c r="R201" s="425" t="str">
        <f>IFERROR(VLOOKUP($A201,'2010'!$AN$8:$AZ$435,12,FALSE),"error")</f>
        <v>error</v>
      </c>
      <c r="S201" s="425" t="str">
        <f>IFERROR(VLOOKUP($A201,'2011'!$AN$8:$BA$435,14,FALSE),"error")</f>
        <v>error</v>
      </c>
    </row>
    <row r="202" spans="1:19" x14ac:dyDescent="0.25">
      <c r="A202" s="1" t="s">
        <v>191</v>
      </c>
      <c r="B202" s="2" t="s">
        <v>1</v>
      </c>
      <c r="D202" s="167">
        <f>VLOOKUP($A202,'2008'!$D$18:$E$396,2,FALSE)</f>
        <v>7.3143053645116918E-3</v>
      </c>
      <c r="E202" s="427">
        <f>VLOOKUP(A202,'2009'!B$19:C$420,2,FALSE)</f>
        <v>6.4891451831750342E-3</v>
      </c>
      <c r="F202" s="427">
        <f>VLOOKUP(A202,'2010'!D$19:E$420,2,FALSE)</f>
        <v>6.6744496330887262E-3</v>
      </c>
      <c r="G202" s="427">
        <f>VLOOKUP(A202,'2011'!D$19:E$420,2,FALSE)</f>
        <v>5.3055680039666648E-3</v>
      </c>
      <c r="H202" s="427">
        <f>VLOOKUP(A202,'2008'!I$19:J$420,2,FALSE)</f>
        <v>1.8535075653370013E-3</v>
      </c>
      <c r="I202" s="427">
        <f>VLOOKUP(A202,'2009'!G$19:H$420,2,FALSE)</f>
        <v>9.6336499321573944E-4</v>
      </c>
      <c r="J202" s="427">
        <f>VLOOKUP(A202,'2010'!I$19:J$420,2,FALSE)</f>
        <v>1.3609072715143429E-3</v>
      </c>
      <c r="K202" s="427">
        <f>VLOOKUP(A202,'2011'!I$19:J$420,2,FALSE)</f>
        <v>9.9360358788731784E-4</v>
      </c>
      <c r="L202" s="427">
        <f>VLOOKUP(A202,'2008'!N$19:O$421,2,FALSE)</f>
        <v>5.4607977991746907E-3</v>
      </c>
      <c r="M202" s="427">
        <f>VLOOKUP(A202,'2009'!L$19:M$420,2,FALSE)</f>
        <v>5.5223880597014925E-3</v>
      </c>
      <c r="N202" s="427">
        <f>VLOOKUP(A202,'2010'!N$19:O$420,2,FALSE)</f>
        <v>5.3168779186124086E-3</v>
      </c>
      <c r="O202" s="427">
        <f>VLOOKUP(A202,'2011'!N$19:O$420,2,FALSE)</f>
        <v>4.3119644160793469E-3</v>
      </c>
      <c r="P202" s="425" t="str">
        <f>IFERROR(VLOOKUP($A202,'2008'!$AN$8:$AZ$435,13,FALSE),"error")</f>
        <v>error</v>
      </c>
      <c r="Q202" s="425" t="str">
        <f>IFERROR(VLOOKUP($A202,'2009'!$AN$8:$BA$435,14,FALSE),"error")</f>
        <v>error</v>
      </c>
      <c r="R202" s="425" t="str">
        <f>IFERROR(VLOOKUP($A202,'2010'!$AN$8:$AZ$435,12,FALSE),"error")</f>
        <v>error</v>
      </c>
      <c r="S202" s="425" t="str">
        <f>IFERROR(VLOOKUP($A202,'2011'!$AN$8:$BA$435,14,FALSE),"error")</f>
        <v>error</v>
      </c>
    </row>
    <row r="203" spans="1:19" x14ac:dyDescent="0.25">
      <c r="A203" s="1" t="s">
        <v>192</v>
      </c>
      <c r="B203" s="2" t="s">
        <v>8</v>
      </c>
      <c r="D203" s="167">
        <f>VLOOKUP($A203,'2008'!$D$18:$E$396,2,FALSE)</f>
        <v>3.6319612590799029E-4</v>
      </c>
      <c r="E203" s="427">
        <f>VLOOKUP(A203,'2009'!B$19:C$420,2,FALSE)</f>
        <v>1.5285599356395816E-4</v>
      </c>
      <c r="F203" s="427">
        <f>VLOOKUP(A203,'2010'!D$19:E$420,2,FALSE)</f>
        <v>2.2435897435897436E-4</v>
      </c>
      <c r="G203" s="427">
        <f>VLOOKUP(A203,'2011'!D$19:E$420,2,FALSE)</f>
        <v>2.840043171000517E-4</v>
      </c>
      <c r="H203" s="427">
        <f>VLOOKUP(A203,'2008'!I$19:J$420,2,FALSE)</f>
        <v>3.6319612590799029E-4</v>
      </c>
      <c r="I203" s="427">
        <f>VLOOKUP(A203,'2009'!G$19:H$420,2,FALSE)</f>
        <v>1.2872083668543846E-4</v>
      </c>
      <c r="J203" s="427">
        <f>VLOOKUP(A203,'2010'!I$19:J$420,2,FALSE)</f>
        <v>2.0833333333333335E-4</v>
      </c>
      <c r="K203" s="427">
        <f>VLOOKUP(A203,'2011'!I$19:J$420,2,FALSE)</f>
        <v>2.7491804370828355E-4</v>
      </c>
      <c r="L203" s="427">
        <f>VLOOKUP(A203,'2008'!N$19:O$421,2,FALSE)</f>
        <v>0</v>
      </c>
      <c r="M203" s="427">
        <f>VLOOKUP(A203,'2009'!L$19:M$420,2,FALSE)</f>
        <v>2.4135156878519712E-5</v>
      </c>
      <c r="N203" s="427">
        <f>VLOOKUP(A203,'2010'!N$19:O$420,2,FALSE)</f>
        <v>1.6025641025641026E-5</v>
      </c>
      <c r="O203" s="427">
        <f>VLOOKUP(A203,'2011'!N$19:O$420,2,FALSE)</f>
        <v>9.0862733917681702E-6</v>
      </c>
      <c r="P203" s="425" t="str">
        <f>IFERROR(VLOOKUP($A203,'2008'!$AN$8:$AZ$435,13,FALSE),"error")</f>
        <v>error</v>
      </c>
      <c r="Q203" s="425" t="str">
        <f>IFERROR(VLOOKUP($A203,'2009'!$AN$8:$BA$435,14,FALSE),"error")</f>
        <v>error</v>
      </c>
      <c r="R203" s="425" t="str">
        <f>IFERROR(VLOOKUP($A203,'2010'!$AN$8:$AZ$435,12,FALSE),"error")</f>
        <v>error</v>
      </c>
      <c r="S203" s="425" t="str">
        <f>IFERROR(VLOOKUP($A203,'2011'!$AN$8:$BA$435,14,FALSE),"error")</f>
        <v>error</v>
      </c>
    </row>
    <row r="204" spans="1:19" x14ac:dyDescent="0.25">
      <c r="A204" s="1" t="s">
        <v>193</v>
      </c>
      <c r="B204" s="2" t="s">
        <v>1</v>
      </c>
      <c r="D204" s="167">
        <f>VLOOKUP($A204,'2008'!$D$18:$E$396,2,FALSE)</f>
        <v>3.2028469750889678E-4</v>
      </c>
      <c r="E204" s="427">
        <f>VLOOKUP(A204,'2009'!B$19:C$420,2,FALSE)</f>
        <v>2.1582733812949641E-4</v>
      </c>
      <c r="F204" s="427">
        <f>VLOOKUP(A204,'2010'!D$19:E$420,2,FALSE)</f>
        <v>3.2608695652173916E-4</v>
      </c>
      <c r="G204" s="427">
        <f>VLOOKUP(A204,'2011'!D$19:E$420,2,FALSE)</f>
        <v>8.7042295565070498E-4</v>
      </c>
      <c r="H204" s="427">
        <f>VLOOKUP(A204,'2008'!I$19:J$420,2,FALSE)</f>
        <v>2.3131672597864769E-4</v>
      </c>
      <c r="I204" s="427">
        <f>VLOOKUP(A204,'2009'!G$19:H$420,2,FALSE)</f>
        <v>1.4388489208633093E-4</v>
      </c>
      <c r="J204" s="427">
        <f>VLOOKUP(A204,'2010'!I$19:J$420,2,FALSE)</f>
        <v>1.8115942028985507E-4</v>
      </c>
      <c r="K204" s="427">
        <f>VLOOKUP(A204,'2011'!I$19:J$420,2,FALSE)</f>
        <v>2.027393237508679E-4</v>
      </c>
      <c r="L204" s="427">
        <f>VLOOKUP(A204,'2008'!N$19:O$421,2,FALSE)</f>
        <v>8.8967971530249117E-5</v>
      </c>
      <c r="M204" s="427">
        <f>VLOOKUP(A204,'2009'!L$19:M$420,2,FALSE)</f>
        <v>8.9928057553956837E-5</v>
      </c>
      <c r="N204" s="427">
        <f>VLOOKUP(A204,'2010'!N$19:O$420,2,FALSE)</f>
        <v>1.4492753623188405E-4</v>
      </c>
      <c r="O204" s="427">
        <f>VLOOKUP(A204,'2011'!N$19:O$420,2,FALSE)</f>
        <v>6.6768363189983711E-4</v>
      </c>
      <c r="P204" s="425" t="str">
        <f>IFERROR(VLOOKUP($A204,'2008'!$AN$8:$AZ$435,13,FALSE),"error")</f>
        <v>error</v>
      </c>
      <c r="Q204" s="425" t="str">
        <f>IFERROR(VLOOKUP($A204,'2009'!$AN$8:$BA$435,14,FALSE),"error")</f>
        <v>error</v>
      </c>
      <c r="R204" s="425" t="str">
        <f>IFERROR(VLOOKUP($A204,'2010'!$AN$8:$AZ$435,12,FALSE),"error")</f>
        <v>error</v>
      </c>
      <c r="S204" s="425" t="str">
        <f>IFERROR(VLOOKUP($A204,'2011'!$AN$8:$BA$435,14,FALSE),"error")</f>
        <v>error</v>
      </c>
    </row>
    <row r="205" spans="1:19" x14ac:dyDescent="0.25">
      <c r="A205" s="1" t="s">
        <v>194</v>
      </c>
      <c r="B205" s="2" t="s">
        <v>14</v>
      </c>
      <c r="D205" s="167">
        <f>VLOOKUP($A205,'2008'!$D$18:$E$396,2,FALSE)</f>
        <v>3.5601622352410993E-4</v>
      </c>
      <c r="E205" s="427">
        <f>VLOOKUP(A205,'2009'!B$19:C$420,2,FALSE)</f>
        <v>2.199281867145422E-4</v>
      </c>
      <c r="F205" s="427">
        <f>VLOOKUP(A205,'2010'!D$19:E$420,2,FALSE)</f>
        <v>2.9043789097408401E-4</v>
      </c>
      <c r="G205" s="427">
        <f>VLOOKUP(A205,'2011'!D$19:E$420,2,FALSE)</f>
        <v>2.931541397843016E-4</v>
      </c>
      <c r="H205" s="427">
        <f>VLOOKUP(A205,'2008'!I$19:J$420,2,FALSE)</f>
        <v>2.9743127534925644E-4</v>
      </c>
      <c r="I205" s="427">
        <f>VLOOKUP(A205,'2009'!G$19:H$420,2,FALSE)</f>
        <v>1.7953321364452425E-4</v>
      </c>
      <c r="J205" s="427">
        <f>VLOOKUP(A205,'2010'!I$19:J$420,2,FALSE)</f>
        <v>2.323503127792672E-4</v>
      </c>
      <c r="K205" s="427">
        <f>VLOOKUP(A205,'2011'!I$19:J$420,2,FALSE)</f>
        <v>1.8050267834952925E-4</v>
      </c>
      <c r="L205" s="427">
        <f>VLOOKUP(A205,'2008'!N$19:O$421,2,FALSE)</f>
        <v>5.858494817485354E-5</v>
      </c>
      <c r="M205" s="427">
        <f>VLOOKUP(A205,'2009'!L$19:M$420,2,FALSE)</f>
        <v>4.4883303411131062E-5</v>
      </c>
      <c r="N205" s="427">
        <f>VLOOKUP(A205,'2010'!N$19:O$420,2,FALSE)</f>
        <v>5.8087578194816801E-5</v>
      </c>
      <c r="O205" s="427">
        <f>VLOOKUP(A205,'2011'!N$19:O$420,2,FALSE)</f>
        <v>1.1265146143477238E-4</v>
      </c>
      <c r="P205" s="425" t="str">
        <f>IFERROR(VLOOKUP($A205,'2008'!$AN$8:$AZ$435,13,FALSE),"error")</f>
        <v>error</v>
      </c>
      <c r="Q205" s="425" t="str">
        <f>IFERROR(VLOOKUP($A205,'2009'!$AN$8:$BA$435,14,FALSE),"error")</f>
        <v>error</v>
      </c>
      <c r="R205" s="425" t="str">
        <f>IFERROR(VLOOKUP($A205,'2010'!$AN$8:$AZ$435,12,FALSE),"error")</f>
        <v>error</v>
      </c>
      <c r="S205" s="425" t="str">
        <f>IFERROR(VLOOKUP($A205,'2011'!$AN$8:$BA$435,14,FALSE),"error")</f>
        <v>error</v>
      </c>
    </row>
    <row r="206" spans="1:19" x14ac:dyDescent="0.25">
      <c r="A206" s="1" t="s">
        <v>195</v>
      </c>
      <c r="B206" s="2" t="s">
        <v>8</v>
      </c>
      <c r="D206" s="167">
        <f>VLOOKUP($A206,'2008'!$D$18:$E$396,2,FALSE)</f>
        <v>1.5865650969529087E-2</v>
      </c>
      <c r="E206" s="427">
        <f>VLOOKUP(A206,'2009'!B$19:C$420,2,FALSE)</f>
        <v>1.4934707903780068E-2</v>
      </c>
      <c r="F206" s="427">
        <f>VLOOKUP(A206,'2010'!D$19:E$420,2,FALSE)</f>
        <v>1.4678837052062204E-2</v>
      </c>
      <c r="G206" s="427">
        <f>VLOOKUP(A206,'2011'!D$19:E$420,2,FALSE)</f>
        <v>9.6948367433444885E-3</v>
      </c>
      <c r="H206" s="427">
        <f>VLOOKUP(A206,'2008'!I$19:J$420,2,FALSE)</f>
        <v>3.1024930747922436E-3</v>
      </c>
      <c r="I206" s="427">
        <f>VLOOKUP(A206,'2009'!G$19:H$420,2,FALSE)</f>
        <v>1.9312714776632302E-3</v>
      </c>
      <c r="J206" s="427">
        <f>VLOOKUP(A206,'2010'!I$19:J$420,2,FALSE)</f>
        <v>2.5354969574036511E-3</v>
      </c>
      <c r="K206" s="427">
        <f>VLOOKUP(A206,'2011'!I$19:J$420,2,FALSE)</f>
        <v>1.7348437154370848E-3</v>
      </c>
      <c r="L206" s="427">
        <f>VLOOKUP(A206,'2008'!N$19:O$421,2,FALSE)</f>
        <v>1.2763157894736843E-2</v>
      </c>
      <c r="M206" s="427">
        <f>VLOOKUP(A206,'2009'!L$19:M$420,2,FALSE)</f>
        <v>1.3003436426116838E-2</v>
      </c>
      <c r="N206" s="427">
        <f>VLOOKUP(A206,'2010'!N$19:O$420,2,FALSE)</f>
        <v>1.2143340094658553E-2</v>
      </c>
      <c r="O206" s="427">
        <f>VLOOKUP(A206,'2011'!N$19:O$420,2,FALSE)</f>
        <v>7.9599930279074041E-3</v>
      </c>
      <c r="P206" s="425" t="str">
        <f>IFERROR(VLOOKUP($A206,'2008'!$AN$8:$AZ$435,13,FALSE),"error")</f>
        <v>error</v>
      </c>
      <c r="Q206" s="425" t="str">
        <f>IFERROR(VLOOKUP($A206,'2009'!$AN$8:$BA$435,14,FALSE),"error")</f>
        <v>error</v>
      </c>
      <c r="R206" s="425" t="str">
        <f>IFERROR(VLOOKUP($A206,'2010'!$AN$8:$AZ$435,12,FALSE),"error")</f>
        <v>error</v>
      </c>
      <c r="S206" s="425" t="str">
        <f>IFERROR(VLOOKUP($A206,'2011'!$AN$8:$BA$435,14,FALSE),"error")</f>
        <v>error</v>
      </c>
    </row>
    <row r="207" spans="1:19" x14ac:dyDescent="0.25">
      <c r="A207" s="1" t="s">
        <v>196</v>
      </c>
      <c r="B207" s="2" t="s">
        <v>8</v>
      </c>
      <c r="D207" s="167">
        <f>VLOOKUP($A207,'2008'!$D$18:$E$396,2,FALSE)</f>
        <v>7.0786516853932585E-4</v>
      </c>
      <c r="E207" s="427">
        <f>VLOOKUP(A207,'2009'!B$19:C$420,2,FALSE)</f>
        <v>2.5755879059350501E-4</v>
      </c>
      <c r="F207" s="427">
        <f>VLOOKUP(A207,'2010'!D$19:E$420,2,FALSE)</f>
        <v>4.1479820627802691E-4</v>
      </c>
      <c r="G207" s="427">
        <f>VLOOKUP(A207,'2011'!D$19:E$420,2,FALSE)</f>
        <v>4.3479127066830371E-4</v>
      </c>
      <c r="H207" s="427">
        <f>VLOOKUP(A207,'2008'!I$19:J$420,2,FALSE)</f>
        <v>6.4044943820224724E-4</v>
      </c>
      <c r="I207" s="427">
        <f>VLOOKUP(A207,'2009'!G$19:H$420,2,FALSE)</f>
        <v>2.3516237402015677E-4</v>
      </c>
      <c r="J207" s="427">
        <f>VLOOKUP(A207,'2010'!I$19:J$420,2,FALSE)</f>
        <v>4.1479820627802691E-4</v>
      </c>
      <c r="K207" s="427">
        <f>VLOOKUP(A207,'2011'!I$19:J$420,2,FALSE)</f>
        <v>4.3479127066830371E-4</v>
      </c>
      <c r="L207" s="427">
        <f>VLOOKUP(A207,'2008'!N$19:O$421,2,FALSE)</f>
        <v>6.7415730337078646E-5</v>
      </c>
      <c r="M207" s="427">
        <f>VLOOKUP(A207,'2009'!L$19:M$420,2,FALSE)</f>
        <v>2.2396416573348266E-5</v>
      </c>
      <c r="N207" s="427">
        <f>VLOOKUP(A207,'2010'!N$19:O$420,2,FALSE)</f>
        <v>0</v>
      </c>
      <c r="O207" s="427">
        <f>VLOOKUP(A207,'2011'!N$19:O$420,2,FALSE)</f>
        <v>0</v>
      </c>
      <c r="P207" s="425" t="str">
        <f>IFERROR(VLOOKUP($A207,'2008'!$AN$8:$AZ$435,13,FALSE),"error")</f>
        <v>error</v>
      </c>
      <c r="Q207" s="425" t="str">
        <f>IFERROR(VLOOKUP($A207,'2009'!$AN$8:$BA$435,14,FALSE),"error")</f>
        <v>error</v>
      </c>
      <c r="R207" s="425" t="str">
        <f>IFERROR(VLOOKUP($A207,'2010'!$AN$8:$AZ$435,12,FALSE),"error")</f>
        <v>error</v>
      </c>
      <c r="S207" s="425" t="str">
        <f>IFERROR(VLOOKUP($A207,'2011'!$AN$8:$BA$435,14,FALSE),"error")</f>
        <v>error</v>
      </c>
    </row>
    <row r="208" spans="1:19" x14ac:dyDescent="0.25">
      <c r="A208" s="1" t="s">
        <v>197</v>
      </c>
      <c r="B208" s="2" t="s">
        <v>8</v>
      </c>
      <c r="D208" s="167">
        <f>VLOOKUP($A208,'2008'!$D$18:$E$396,2,FALSE)</f>
        <v>4.1250000000000002E-3</v>
      </c>
      <c r="E208" s="427">
        <f>VLOOKUP(A208,'2009'!B$19:C$420,2,FALSE)</f>
        <v>1.88268156424581E-3</v>
      </c>
      <c r="F208" s="427">
        <f>VLOOKUP(A208,'2010'!D$19:E$420,2,FALSE)</f>
        <v>2.9592959295929593E-3</v>
      </c>
      <c r="G208" s="427">
        <f>VLOOKUP(A208,'2011'!D$19:E$420,2,FALSE)</f>
        <v>4.6634007751930476E-3</v>
      </c>
      <c r="H208" s="427">
        <f>VLOOKUP(A208,'2008'!I$19:J$420,2,FALSE)</f>
        <v>3.7499999999999999E-3</v>
      </c>
      <c r="I208" s="427">
        <f>VLOOKUP(A208,'2009'!G$19:H$420,2,FALSE)</f>
        <v>1.4134078212290502E-3</v>
      </c>
      <c r="J208" s="427">
        <f>VLOOKUP(A208,'2010'!I$19:J$420,2,FALSE)</f>
        <v>2.6127612761276129E-3</v>
      </c>
      <c r="K208" s="427">
        <f>VLOOKUP(A208,'2011'!I$19:J$420,2,FALSE)</f>
        <v>3.7328390866795129E-3</v>
      </c>
      <c r="L208" s="427">
        <f>VLOOKUP(A208,'2008'!N$19:O$421,2,FALSE)</f>
        <v>3.7500000000000001E-4</v>
      </c>
      <c r="M208" s="427">
        <f>VLOOKUP(A208,'2009'!L$19:M$420,2,FALSE)</f>
        <v>4.6927374301675975E-4</v>
      </c>
      <c r="N208" s="427">
        <f>VLOOKUP(A208,'2010'!N$19:O$420,2,FALSE)</f>
        <v>3.4653465346534652E-4</v>
      </c>
      <c r="O208" s="427">
        <f>VLOOKUP(A208,'2011'!N$19:O$420,2,FALSE)</f>
        <v>9.3056168851353438E-4</v>
      </c>
      <c r="P208" s="425" t="str">
        <f>IFERROR(VLOOKUP($A208,'2008'!$AN$8:$AZ$435,13,FALSE),"error")</f>
        <v>error</v>
      </c>
      <c r="Q208" s="425" t="str">
        <f>IFERROR(VLOOKUP($A208,'2009'!$AN$8:$BA$435,14,FALSE),"error")</f>
        <v>error</v>
      </c>
      <c r="R208" s="425" t="str">
        <f>IFERROR(VLOOKUP($A208,'2010'!$AN$8:$AZ$435,12,FALSE),"error")</f>
        <v>error</v>
      </c>
      <c r="S208" s="425" t="str">
        <f>IFERROR(VLOOKUP($A208,'2011'!$AN$8:$BA$435,14,FALSE),"error")</f>
        <v>error</v>
      </c>
    </row>
    <row r="209" spans="1:19" x14ac:dyDescent="0.25">
      <c r="A209" s="1" t="s">
        <v>198</v>
      </c>
      <c r="B209" s="2" t="s">
        <v>8</v>
      </c>
      <c r="D209" s="167">
        <f>VLOOKUP($A209,'2008'!$D$18:$E$396,2,FALSE)</f>
        <v>1.9009900990099009E-3</v>
      </c>
      <c r="E209" s="427">
        <f>VLOOKUP(A209,'2009'!B$19:C$420,2,FALSE)</f>
        <v>1.8372184907151324E-3</v>
      </c>
      <c r="F209" s="427">
        <f>VLOOKUP(A209,'2010'!D$19:E$420,2,FALSE)</f>
        <v>1.8174665617623918E-3</v>
      </c>
      <c r="G209" s="427">
        <f>VLOOKUP(A209,'2011'!D$19:E$420,2,FALSE)</f>
        <v>1.2694027354967379E-3</v>
      </c>
      <c r="H209" s="427">
        <f>VLOOKUP(A209,'2008'!I$19:J$420,2,FALSE)</f>
        <v>9.2673267326732675E-4</v>
      </c>
      <c r="I209" s="427">
        <f>VLOOKUP(A209,'2009'!G$19:H$420,2,FALSE)</f>
        <v>4.9387593836428293E-4</v>
      </c>
      <c r="J209" s="427">
        <f>VLOOKUP(A209,'2010'!I$19:J$420,2,FALSE)</f>
        <v>5.7435090479937057E-4</v>
      </c>
      <c r="K209" s="427">
        <f>VLOOKUP(A209,'2011'!I$19:J$420,2,FALSE)</f>
        <v>4.3549728944687908E-4</v>
      </c>
      <c r="L209" s="427">
        <f>VLOOKUP(A209,'2008'!N$19:O$421,2,FALSE)</f>
        <v>9.742574257425743E-4</v>
      </c>
      <c r="M209" s="427">
        <f>VLOOKUP(A209,'2009'!L$19:M$420,2,FALSE)</f>
        <v>1.3433425523508495E-3</v>
      </c>
      <c r="N209" s="427">
        <f>VLOOKUP(A209,'2010'!N$19:O$420,2,FALSE)</f>
        <v>1.2391817466561763E-3</v>
      </c>
      <c r="O209" s="427">
        <f>VLOOKUP(A209,'2011'!N$19:O$420,2,FALSE)</f>
        <v>8.3390544604985885E-4</v>
      </c>
      <c r="P209" s="425" t="str">
        <f>IFERROR(VLOOKUP($A209,'2008'!$AN$8:$AZ$435,13,FALSE),"error")</f>
        <v>error</v>
      </c>
      <c r="Q209" s="425" t="str">
        <f>IFERROR(VLOOKUP($A209,'2009'!$AN$8:$BA$435,14,FALSE),"error")</f>
        <v>error</v>
      </c>
      <c r="R209" s="425" t="str">
        <f>IFERROR(VLOOKUP($A209,'2010'!$AN$8:$AZ$435,12,FALSE),"error")</f>
        <v>error</v>
      </c>
      <c r="S209" s="425" t="str">
        <f>IFERROR(VLOOKUP($A209,'2011'!$AN$8:$BA$435,14,FALSE),"error")</f>
        <v>error</v>
      </c>
    </row>
    <row r="210" spans="1:19" x14ac:dyDescent="0.25">
      <c r="A210" s="1" t="s">
        <v>199</v>
      </c>
      <c r="B210" s="2" t="s">
        <v>1</v>
      </c>
      <c r="D210" s="167">
        <f>VLOOKUP($A210,'2008'!$D$18:$E$396,2,FALSE)</f>
        <v>1.2343966712898753E-3</v>
      </c>
      <c r="E210" s="427">
        <f>VLOOKUP(A210,'2009'!B$19:C$420,2,FALSE)</f>
        <v>7.2214580467675382E-4</v>
      </c>
      <c r="F210" s="427">
        <f>VLOOKUP(A210,'2010'!D$19:E$420,2,FALSE)</f>
        <v>6.7438692098092641E-4</v>
      </c>
      <c r="G210" s="427">
        <f>VLOOKUP(A210,'2011'!D$19:E$420,2,FALSE)</f>
        <v>8.9643115229124369E-4</v>
      </c>
      <c r="H210" s="427">
        <f>VLOOKUP(A210,'2008'!I$19:J$420,2,FALSE)</f>
        <v>8.8765603328710128E-4</v>
      </c>
      <c r="I210" s="427">
        <f>VLOOKUP(A210,'2009'!G$19:H$420,2,FALSE)</f>
        <v>3.7826685006877577E-4</v>
      </c>
      <c r="J210" s="427">
        <f>VLOOKUP(A210,'2010'!I$19:J$420,2,FALSE)</f>
        <v>3.8147138964577656E-4</v>
      </c>
      <c r="K210" s="427">
        <f>VLOOKUP(A210,'2011'!I$19:J$420,2,FALSE)</f>
        <v>3.3365966300651469E-4</v>
      </c>
      <c r="L210" s="427">
        <f>VLOOKUP(A210,'2008'!N$19:O$421,2,FALSE)</f>
        <v>3.4674063800277393E-4</v>
      </c>
      <c r="M210" s="427">
        <f>VLOOKUP(A210,'2009'!L$19:M$420,2,FALSE)</f>
        <v>3.43878954607978E-4</v>
      </c>
      <c r="N210" s="427">
        <f>VLOOKUP(A210,'2010'!N$19:O$420,2,FALSE)</f>
        <v>2.9291553133514985E-4</v>
      </c>
      <c r="O210" s="427">
        <f>VLOOKUP(A210,'2011'!N$19:O$420,2,FALSE)</f>
        <v>5.6277148928472916E-4</v>
      </c>
      <c r="P210" s="425" t="str">
        <f>IFERROR(VLOOKUP($A210,'2008'!$AN$8:$AZ$435,13,FALSE),"error")</f>
        <v>error</v>
      </c>
      <c r="Q210" s="425" t="str">
        <f>IFERROR(VLOOKUP($A210,'2009'!$AN$8:$BA$435,14,FALSE),"error")</f>
        <v>error</v>
      </c>
      <c r="R210" s="425" t="str">
        <f>IFERROR(VLOOKUP($A210,'2010'!$AN$8:$AZ$435,12,FALSE),"error")</f>
        <v>error</v>
      </c>
      <c r="S210" s="425" t="str">
        <f>IFERROR(VLOOKUP($A210,'2011'!$AN$8:$BA$435,14,FALSE),"error")</f>
        <v>error</v>
      </c>
    </row>
    <row r="211" spans="1:19" x14ac:dyDescent="0.25">
      <c r="A211" s="1" t="s">
        <v>200</v>
      </c>
      <c r="B211" s="2" t="s">
        <v>1</v>
      </c>
      <c r="D211" s="167">
        <f>VLOOKUP($A211,'2008'!$D$18:$E$396,2,FALSE)</f>
        <v>3.9591836734693877E-3</v>
      </c>
      <c r="E211" s="427">
        <f>VLOOKUP(A211,'2009'!B$19:C$420,2,FALSE)</f>
        <v>3.201005025125628E-3</v>
      </c>
      <c r="F211" s="427">
        <f>VLOOKUP(A211,'2010'!D$19:E$420,2,FALSE)</f>
        <v>3.0685742476566353E-3</v>
      </c>
      <c r="G211" s="427">
        <f>VLOOKUP(A211,'2011'!D$19:E$420,2,FALSE)</f>
        <v>2.4622529603321799E-3</v>
      </c>
      <c r="H211" s="427">
        <f>VLOOKUP(A211,'2008'!I$19:J$420,2,FALSE)</f>
        <v>1.1173469387755102E-3</v>
      </c>
      <c r="I211" s="427">
        <f>VLOOKUP(A211,'2009'!G$19:H$420,2,FALSE)</f>
        <v>5.9798994974874368E-4</v>
      </c>
      <c r="J211" s="427">
        <f>VLOOKUP(A211,'2010'!I$19:J$420,2,FALSE)</f>
        <v>7.1040947212629504E-4</v>
      </c>
      <c r="K211" s="427">
        <f>VLOOKUP(A211,'2011'!I$19:J$420,2,FALSE)</f>
        <v>6.5550795025735571E-4</v>
      </c>
      <c r="L211" s="427">
        <f>VLOOKUP(A211,'2008'!N$19:O$421,2,FALSE)</f>
        <v>2.846938775510204E-3</v>
      </c>
      <c r="M211" s="427">
        <f>VLOOKUP(A211,'2009'!L$19:M$420,2,FALSE)</f>
        <v>2.6030150753768846E-3</v>
      </c>
      <c r="N211" s="427">
        <f>VLOOKUP(A211,'2010'!N$19:O$420,2,FALSE)</f>
        <v>2.3532313764183521E-3</v>
      </c>
      <c r="O211" s="427">
        <f>VLOOKUP(A211,'2011'!N$19:O$420,2,FALSE)</f>
        <v>1.8067450100748244E-3</v>
      </c>
      <c r="P211" s="425" t="str">
        <f>IFERROR(VLOOKUP($A211,'2008'!$AN$8:$AZ$435,13,FALSE),"error")</f>
        <v>error</v>
      </c>
      <c r="Q211" s="425" t="str">
        <f>IFERROR(VLOOKUP($A211,'2009'!$AN$8:$BA$435,14,FALSE),"error")</f>
        <v>error</v>
      </c>
      <c r="R211" s="425" t="str">
        <f>IFERROR(VLOOKUP($A211,'2010'!$AN$8:$AZ$435,12,FALSE),"error")</f>
        <v>error</v>
      </c>
      <c r="S211" s="425" t="str">
        <f>IFERROR(VLOOKUP($A211,'2011'!$AN$8:$BA$435,14,FALSE),"error")</f>
        <v>error</v>
      </c>
    </row>
    <row r="212" spans="1:19" x14ac:dyDescent="0.25">
      <c r="A212" s="1" t="s">
        <v>201</v>
      </c>
      <c r="B212" s="2" t="s">
        <v>1</v>
      </c>
      <c r="D212" s="167">
        <f>VLOOKUP($A212,'2008'!$D$18:$E$396,2,FALSE)</f>
        <v>5.7008670520231211E-3</v>
      </c>
      <c r="E212" s="427">
        <f>VLOOKUP(A212,'2009'!B$19:C$420,2,FALSE)</f>
        <v>4.1956521739130431E-3</v>
      </c>
      <c r="F212" s="427">
        <f>VLOOKUP(A212,'2010'!D$19:E$420,2,FALSE)</f>
        <v>3.7824207492795389E-3</v>
      </c>
      <c r="G212" s="427">
        <f>VLOOKUP(A212,'2011'!D$19:E$420,2,FALSE)</f>
        <v>4.4770876581336633E-3</v>
      </c>
      <c r="H212" s="427">
        <f>VLOOKUP(A212,'2008'!I$19:J$420,2,FALSE)</f>
        <v>1.3078034682080925E-3</v>
      </c>
      <c r="I212" s="427">
        <f>VLOOKUP(A212,'2009'!G$19:H$420,2,FALSE)</f>
        <v>5.6521739130434778E-4</v>
      </c>
      <c r="J212" s="427">
        <f>VLOOKUP(A212,'2010'!I$19:J$420,2,FALSE)</f>
        <v>7.4927953890489916E-4</v>
      </c>
      <c r="K212" s="427">
        <f>VLOOKUP(A212,'2011'!I$19:J$420,2,FALSE)</f>
        <v>6.6095222847726307E-4</v>
      </c>
      <c r="L212" s="427">
        <f>VLOOKUP(A212,'2008'!N$19:O$421,2,FALSE)</f>
        <v>4.3930635838150293E-3</v>
      </c>
      <c r="M212" s="427">
        <f>VLOOKUP(A212,'2009'!L$19:M$420,2,FALSE)</f>
        <v>3.6231884057971015E-3</v>
      </c>
      <c r="N212" s="427">
        <f>VLOOKUP(A212,'2010'!N$19:O$420,2,FALSE)</f>
        <v>3.0403458213256484E-3</v>
      </c>
      <c r="O212" s="427">
        <f>VLOOKUP(A212,'2011'!N$19:O$420,2,FALSE)</f>
        <v>3.8161354296564003E-3</v>
      </c>
      <c r="P212" s="425" t="str">
        <f>IFERROR(VLOOKUP($A212,'2008'!$AN$8:$AZ$435,13,FALSE),"error")</f>
        <v>error</v>
      </c>
      <c r="Q212" s="425" t="str">
        <f>IFERROR(VLOOKUP($A212,'2009'!$AN$8:$BA$435,14,FALSE),"error")</f>
        <v>error</v>
      </c>
      <c r="R212" s="425" t="str">
        <f>IFERROR(VLOOKUP($A212,'2010'!$AN$8:$AZ$435,12,FALSE),"error")</f>
        <v>error</v>
      </c>
      <c r="S212" s="425" t="str">
        <f>IFERROR(VLOOKUP($A212,'2011'!$AN$8:$BA$435,14,FALSE),"error")</f>
        <v>error</v>
      </c>
    </row>
    <row r="213" spans="1:19" x14ac:dyDescent="0.25">
      <c r="A213" s="1" t="s">
        <v>202</v>
      </c>
      <c r="B213" s="2" t="s">
        <v>3</v>
      </c>
      <c r="D213" s="167">
        <f>VLOOKUP($A213,'2008'!$D$18:$E$396,2,FALSE)</f>
        <v>5.9734513274336285E-4</v>
      </c>
      <c r="E213" s="427">
        <f>VLOOKUP(A213,'2009'!B$19:C$420,2,FALSE)</f>
        <v>1.9955654101995565E-4</v>
      </c>
      <c r="F213" s="427">
        <f>VLOOKUP(A213,'2010'!D$19:E$420,2,FALSE)</f>
        <v>2.8761061946902652E-4</v>
      </c>
      <c r="G213" s="427">
        <f>VLOOKUP(A213,'2011'!D$19:E$420,2,FALSE)</f>
        <v>2.540071073256018E-4</v>
      </c>
      <c r="H213" s="427">
        <f>VLOOKUP(A213,'2008'!I$19:J$420,2,FALSE)</f>
        <v>5.3097345132743366E-4</v>
      </c>
      <c r="I213" s="427">
        <f>VLOOKUP(A213,'2009'!G$19:H$420,2,FALSE)</f>
        <v>1.9955654101995565E-4</v>
      </c>
      <c r="J213" s="427">
        <f>VLOOKUP(A213,'2010'!I$19:J$420,2,FALSE)</f>
        <v>2.8761061946902652E-4</v>
      </c>
      <c r="K213" s="427">
        <f>VLOOKUP(A213,'2011'!I$19:J$420,2,FALSE)</f>
        <v>8.1345870750935156E-5</v>
      </c>
      <c r="L213" s="427">
        <f>VLOOKUP(A213,'2008'!N$19:O$421,2,FALSE)</f>
        <v>4.424778761061947E-5</v>
      </c>
      <c r="M213" s="427">
        <f>VLOOKUP(A213,'2009'!L$19:M$420,2,FALSE)</f>
        <v>0</v>
      </c>
      <c r="N213" s="427">
        <f>VLOOKUP(A213,'2010'!N$19:O$420,2,FALSE)</f>
        <v>0</v>
      </c>
      <c r="O213" s="427">
        <f>VLOOKUP(A213,'2011'!N$19:O$420,2,FALSE)</f>
        <v>1.7266123657466668E-4</v>
      </c>
      <c r="P213" s="425" t="str">
        <f>IFERROR(VLOOKUP($A213,'2008'!$AN$8:$AZ$435,13,FALSE),"error")</f>
        <v>error</v>
      </c>
      <c r="Q213" s="425" t="str">
        <f>IFERROR(VLOOKUP($A213,'2009'!$AN$8:$BA$435,14,FALSE),"error")</f>
        <v>error</v>
      </c>
      <c r="R213" s="425" t="str">
        <f>IFERROR(VLOOKUP($A213,'2010'!$AN$8:$AZ$435,12,FALSE),"error")</f>
        <v>error</v>
      </c>
      <c r="S213" s="425" t="str">
        <f>IFERROR(VLOOKUP($A213,'2011'!$AN$8:$BA$435,14,FALSE),"error")</f>
        <v>error</v>
      </c>
    </row>
    <row r="214" spans="1:19" x14ac:dyDescent="0.25">
      <c r="A214" s="1" t="s">
        <v>203</v>
      </c>
      <c r="B214" s="2" t="s">
        <v>1</v>
      </c>
      <c r="D214" s="167">
        <f>VLOOKUP($A214,'2008'!$D$18:$E$396,2,FALSE)</f>
        <v>5.1287128712871289E-3</v>
      </c>
      <c r="E214" s="427">
        <f>VLOOKUP(A214,'2009'!B$19:C$420,2,FALSE)</f>
        <v>4.2153644123440574E-3</v>
      </c>
      <c r="F214" s="427">
        <f>VLOOKUP(A214,'2010'!D$19:E$420,2,FALSE)</f>
        <v>5.5476344782890473E-3</v>
      </c>
      <c r="G214" s="427">
        <f>VLOOKUP(A214,'2011'!D$19:E$420,2,FALSE)</f>
        <v>3.8915064542155084E-3</v>
      </c>
      <c r="H214" s="427">
        <f>VLOOKUP(A214,'2008'!I$19:J$420,2,FALSE)</f>
        <v>2.2904290429042904E-3</v>
      </c>
      <c r="I214" s="427">
        <f>VLOOKUP(A214,'2009'!G$19:H$420,2,FALSE)</f>
        <v>1.3066316480630335E-3</v>
      </c>
      <c r="J214" s="427">
        <f>VLOOKUP(A214,'2010'!I$19:J$420,2,FALSE)</f>
        <v>1.5359688917692806E-3</v>
      </c>
      <c r="K214" s="427">
        <f>VLOOKUP(A214,'2011'!I$19:J$420,2,FALSE)</f>
        <v>1.7947971651755561E-3</v>
      </c>
      <c r="L214" s="427">
        <f>VLOOKUP(A214,'2008'!N$19:O$421,2,FALSE)</f>
        <v>2.8382838283828385E-3</v>
      </c>
      <c r="M214" s="427">
        <f>VLOOKUP(A214,'2009'!L$19:M$420,2,FALSE)</f>
        <v>2.9152987524622455E-3</v>
      </c>
      <c r="N214" s="427">
        <f>VLOOKUP(A214,'2010'!N$19:O$420,2,FALSE)</f>
        <v>4.0051847051198967E-3</v>
      </c>
      <c r="O214" s="427">
        <f>VLOOKUP(A214,'2011'!N$19:O$420,2,FALSE)</f>
        <v>2.0967092890399521E-3</v>
      </c>
      <c r="P214" s="425" t="str">
        <f>IFERROR(VLOOKUP($A214,'2008'!$AN$8:$AZ$435,13,FALSE),"error")</f>
        <v>error</v>
      </c>
      <c r="Q214" s="425" t="str">
        <f>IFERROR(VLOOKUP($A214,'2009'!$AN$8:$BA$435,14,FALSE),"error")</f>
        <v>error</v>
      </c>
      <c r="R214" s="425" t="str">
        <f>IFERROR(VLOOKUP($A214,'2010'!$AN$8:$AZ$435,12,FALSE),"error")</f>
        <v>error</v>
      </c>
      <c r="S214" s="425" t="str">
        <f>IFERROR(VLOOKUP($A214,'2011'!$AN$8:$BA$435,14,FALSE),"error")</f>
        <v>error</v>
      </c>
    </row>
    <row r="215" spans="1:19" x14ac:dyDescent="0.25">
      <c r="A215" s="1" t="s">
        <v>204</v>
      </c>
      <c r="B215" s="2" t="s">
        <v>14</v>
      </c>
      <c r="D215" s="167">
        <f>VLOOKUP($A215,'2008'!$D$18:$E$396,2,FALSE)</f>
        <v>4.3728813559322033E-3</v>
      </c>
      <c r="E215" s="427">
        <f>VLOOKUP(A215,'2009'!B$19:C$420,2,FALSE)</f>
        <v>3.7573964497041421E-3</v>
      </c>
      <c r="F215" s="427">
        <f>VLOOKUP(A215,'2010'!D$19:E$420,2,FALSE)</f>
        <v>3.900399854598328E-3</v>
      </c>
      <c r="G215" s="427">
        <f>VLOOKUP(A215,'2011'!D$19:E$420,2,FALSE)</f>
        <v>3.4209725215258915E-3</v>
      </c>
      <c r="H215" s="427">
        <f>VLOOKUP(A215,'2008'!I$19:J$420,2,FALSE)</f>
        <v>2.4858757062146894E-3</v>
      </c>
      <c r="I215" s="427">
        <f>VLOOKUP(A215,'2009'!G$19:H$420,2,FALSE)</f>
        <v>1.6531065088757396E-3</v>
      </c>
      <c r="J215" s="427">
        <f>VLOOKUP(A215,'2010'!I$19:J$420,2,FALSE)</f>
        <v>1.8393311523082516E-3</v>
      </c>
      <c r="K215" s="427">
        <f>VLOOKUP(A215,'2011'!I$19:J$420,2,FALSE)</f>
        <v>1.0644079935540494E-3</v>
      </c>
      <c r="L215" s="427">
        <f>VLOOKUP(A215,'2008'!N$19:O$421,2,FALSE)</f>
        <v>1.8870056497175141E-3</v>
      </c>
      <c r="M215" s="427">
        <f>VLOOKUP(A215,'2009'!L$19:M$420,2,FALSE)</f>
        <v>2.1079881656804736E-3</v>
      </c>
      <c r="N215" s="427">
        <f>VLOOKUP(A215,'2010'!N$19:O$420,2,FALSE)</f>
        <v>2.0610687022900765E-3</v>
      </c>
      <c r="O215" s="427">
        <f>VLOOKUP(A215,'2011'!N$19:O$420,2,FALSE)</f>
        <v>2.3565645279718423E-3</v>
      </c>
      <c r="P215" s="425" t="str">
        <f>IFERROR(VLOOKUP($A215,'2008'!$AN$8:$AZ$435,13,FALSE),"error")</f>
        <v>error</v>
      </c>
      <c r="Q215" s="425" t="str">
        <f>IFERROR(VLOOKUP($A215,'2009'!$AN$8:$BA$435,14,FALSE),"error")</f>
        <v>error</v>
      </c>
      <c r="R215" s="425" t="str">
        <f>IFERROR(VLOOKUP($A215,'2010'!$AN$8:$AZ$435,12,FALSE),"error")</f>
        <v>error</v>
      </c>
      <c r="S215" s="425" t="str">
        <f>IFERROR(VLOOKUP($A215,'2011'!$AN$8:$BA$435,14,FALSE),"error")</f>
        <v>error</v>
      </c>
    </row>
    <row r="216" spans="1:19" x14ac:dyDescent="0.25">
      <c r="A216" s="1" t="s">
        <v>205</v>
      </c>
      <c r="B216" s="3" t="s">
        <v>5</v>
      </c>
      <c r="D216" s="167">
        <f>VLOOKUP($A216,'2008'!$D$18:$E$396,2,FALSE)</f>
        <v>2.7106227106227107E-4</v>
      </c>
      <c r="E216" s="427">
        <f>VLOOKUP(A216,'2009'!B$19:C$420,2,FALSE)</f>
        <v>1.6188373804267844E-4</v>
      </c>
      <c r="F216" s="427">
        <f>VLOOKUP(A216,'2010'!D$19:E$420,2,FALSE)</f>
        <v>1.6986706056129985E-4</v>
      </c>
      <c r="G216" s="427">
        <f>VLOOKUP(A216,'2011'!D$19:E$420,2,FALSE)</f>
        <v>7.3182575070112533E-5</v>
      </c>
      <c r="H216" s="427">
        <f>VLOOKUP(A216,'2008'!I$19:J$420,2,FALSE)</f>
        <v>2.2710622710622711E-4</v>
      </c>
      <c r="I216" s="427">
        <f>VLOOKUP(A216,'2009'!G$19:H$420,2,FALSE)</f>
        <v>1.177336276674025E-4</v>
      </c>
      <c r="J216" s="427">
        <f>VLOOKUP(A216,'2010'!I$19:J$420,2,FALSE)</f>
        <v>1.2555391432791729E-4</v>
      </c>
      <c r="K216" s="427">
        <f>VLOOKUP(A216,'2011'!I$19:J$420,2,FALSE)</f>
        <v>2.7913788996513308E-5</v>
      </c>
      <c r="L216" s="427">
        <f>VLOOKUP(A216,'2008'!N$19:O$421,2,FALSE)</f>
        <v>4.3956043956043955E-5</v>
      </c>
      <c r="M216" s="427">
        <f>VLOOKUP(A216,'2009'!L$19:M$420,2,FALSE)</f>
        <v>4.4150110375275938E-5</v>
      </c>
      <c r="N216" s="427">
        <f>VLOOKUP(A216,'2010'!N$19:O$420,2,FALSE)</f>
        <v>4.4313146233382568E-5</v>
      </c>
      <c r="O216" s="427">
        <f>VLOOKUP(A216,'2011'!N$19:O$420,2,FALSE)</f>
        <v>4.5268786073599219E-5</v>
      </c>
      <c r="P216" s="425" t="str">
        <f>IFERROR(VLOOKUP($A216,'2008'!$AN$8:$AZ$435,13,FALSE),"error")</f>
        <v>error</v>
      </c>
      <c r="Q216" s="425" t="str">
        <f>IFERROR(VLOOKUP($A216,'2009'!$AN$8:$BA$435,14,FALSE),"error")</f>
        <v>error</v>
      </c>
      <c r="R216" s="425" t="str">
        <f>IFERROR(VLOOKUP($A216,'2010'!$AN$8:$AZ$435,12,FALSE),"error")</f>
        <v>error</v>
      </c>
      <c r="S216" s="425" t="str">
        <f>IFERROR(VLOOKUP($A216,'2011'!$AN$8:$BA$435,14,FALSE),"error")</f>
        <v>error</v>
      </c>
    </row>
    <row r="217" spans="1:19" x14ac:dyDescent="0.25">
      <c r="A217" s="1" t="s">
        <v>206</v>
      </c>
      <c r="B217" s="2" t="s">
        <v>8</v>
      </c>
      <c r="D217" s="167">
        <f>VLOOKUP($A217,'2008'!$D$18:$E$396,2,FALSE)</f>
        <v>1.4389359129383314E-3</v>
      </c>
      <c r="E217" s="427">
        <f>VLOOKUP(A217,'2009'!B$19:C$420,2,FALSE)</f>
        <v>5.5354993983152832E-4</v>
      </c>
      <c r="F217" s="427">
        <f>VLOOKUP(A217,'2010'!D$19:E$420,2,FALSE)</f>
        <v>7.5358851674641153E-4</v>
      </c>
      <c r="G217" s="427">
        <f>VLOOKUP(A217,'2011'!D$19:E$420,2,FALSE)</f>
        <v>6.8319348072534128E-4</v>
      </c>
      <c r="H217" s="427">
        <f>VLOOKUP(A217,'2008'!I$19:J$420,2,FALSE)</f>
        <v>1.1003627569528417E-3</v>
      </c>
      <c r="I217" s="427">
        <f>VLOOKUP(A217,'2009'!G$19:H$420,2,FALSE)</f>
        <v>2.286401925391095E-4</v>
      </c>
      <c r="J217" s="427">
        <f>VLOOKUP(A217,'2010'!I$19:J$420,2,FALSE)</f>
        <v>3.8277511961722489E-4</v>
      </c>
      <c r="K217" s="427">
        <f>VLOOKUP(A217,'2011'!I$19:J$420,2,FALSE)</f>
        <v>4.6650048688451996E-4</v>
      </c>
      <c r="L217" s="427">
        <f>VLOOKUP(A217,'2008'!N$19:O$421,2,FALSE)</f>
        <v>3.3857315598548971E-4</v>
      </c>
      <c r="M217" s="427">
        <f>VLOOKUP(A217,'2009'!L$19:M$420,2,FALSE)</f>
        <v>3.2490974729241877E-4</v>
      </c>
      <c r="N217" s="427">
        <f>VLOOKUP(A217,'2010'!N$19:O$420,2,FALSE)</f>
        <v>3.8277511961722489E-4</v>
      </c>
      <c r="O217" s="427">
        <f>VLOOKUP(A217,'2011'!N$19:O$420,2,FALSE)</f>
        <v>2.1669299384082129E-4</v>
      </c>
      <c r="P217" s="425" t="str">
        <f>IFERROR(VLOOKUP($A217,'2008'!$AN$8:$AZ$435,13,FALSE),"error")</f>
        <v>error</v>
      </c>
      <c r="Q217" s="425" t="str">
        <f>IFERROR(VLOOKUP($A217,'2009'!$AN$8:$BA$435,14,FALSE),"error")</f>
        <v>error</v>
      </c>
      <c r="R217" s="425" t="str">
        <f>IFERROR(VLOOKUP($A217,'2010'!$AN$8:$AZ$435,12,FALSE),"error")</f>
        <v>error</v>
      </c>
      <c r="S217" s="425" t="str">
        <f>IFERROR(VLOOKUP($A217,'2011'!$AN$8:$BA$435,14,FALSE),"error")</f>
        <v>error</v>
      </c>
    </row>
    <row r="218" spans="1:19" x14ac:dyDescent="0.25">
      <c r="A218" s="1" t="s">
        <v>207</v>
      </c>
      <c r="B218" s="2" t="s">
        <v>8</v>
      </c>
      <c r="D218" s="167">
        <f>VLOOKUP($A218,'2008'!$D$18:$E$396,2,FALSE)</f>
        <v>1.2866817155756207E-3</v>
      </c>
      <c r="E218" s="427">
        <f>VLOOKUP(A218,'2009'!B$19:C$420,2,FALSE)</f>
        <v>8.9696071163825053E-4</v>
      </c>
      <c r="F218" s="427">
        <f>VLOOKUP(A218,'2010'!D$19:E$420,2,FALSE)</f>
        <v>9.0709583028529626E-4</v>
      </c>
      <c r="G218" s="427">
        <f>VLOOKUP(A218,'2011'!D$19:E$420,2,FALSE)</f>
        <v>1.0370376513279132E-3</v>
      </c>
      <c r="H218" s="427">
        <f>VLOOKUP(A218,'2008'!I$19:J$420,2,FALSE)</f>
        <v>9.1798344620015054E-4</v>
      </c>
      <c r="I218" s="427">
        <f>VLOOKUP(A218,'2009'!G$19:H$420,2,FALSE)</f>
        <v>4.8925129725722752E-4</v>
      </c>
      <c r="J218" s="427">
        <f>VLOOKUP(A218,'2010'!I$19:J$420,2,FALSE)</f>
        <v>5.1207022677395757E-4</v>
      </c>
      <c r="K218" s="427">
        <f>VLOOKUP(A218,'2011'!I$19:J$420,2,FALSE)</f>
        <v>5.2318517989026849E-4</v>
      </c>
      <c r="L218" s="427">
        <f>VLOOKUP(A218,'2008'!N$19:O$421,2,FALSE)</f>
        <v>3.6869826937547027E-4</v>
      </c>
      <c r="M218" s="427">
        <f>VLOOKUP(A218,'2009'!L$19:M$420,2,FALSE)</f>
        <v>4.0770941438102295E-4</v>
      </c>
      <c r="N218" s="427">
        <f>VLOOKUP(A218,'2010'!N$19:O$420,2,FALSE)</f>
        <v>3.9502560351133869E-4</v>
      </c>
      <c r="O218" s="427">
        <f>VLOOKUP(A218,'2011'!N$19:O$420,2,FALSE)</f>
        <v>5.1385247143764497E-4</v>
      </c>
      <c r="P218" s="425" t="str">
        <f>IFERROR(VLOOKUP($A218,'2008'!$AN$8:$AZ$435,13,FALSE),"error")</f>
        <v>error</v>
      </c>
      <c r="Q218" s="425" t="str">
        <f>IFERROR(VLOOKUP($A218,'2009'!$AN$8:$BA$435,14,FALSE),"error")</f>
        <v>error</v>
      </c>
      <c r="R218" s="425" t="str">
        <f>IFERROR(VLOOKUP($A218,'2010'!$AN$8:$AZ$435,12,FALSE),"error")</f>
        <v>error</v>
      </c>
      <c r="S218" s="425" t="str">
        <f>IFERROR(VLOOKUP($A218,'2011'!$AN$8:$BA$435,14,FALSE),"error")</f>
        <v>error</v>
      </c>
    </row>
    <row r="219" spans="1:19" x14ac:dyDescent="0.25">
      <c r="A219" s="1" t="s">
        <v>208</v>
      </c>
      <c r="B219" s="2" t="s">
        <v>3</v>
      </c>
      <c r="D219" s="167">
        <f>VLOOKUP($A219,'2008'!$D$18:$E$396,2,FALSE)</f>
        <v>5.0699300699300705E-4</v>
      </c>
      <c r="E219" s="427">
        <f>VLOOKUP(A219,'2009'!B$19:C$420,2,FALSE)</f>
        <v>2.8070175438596489E-4</v>
      </c>
      <c r="F219" s="427">
        <f>VLOOKUP(A219,'2010'!D$19:E$420,2,FALSE)</f>
        <v>3.1468531468531469E-4</v>
      </c>
      <c r="G219" s="427">
        <f>VLOOKUP(A219,'2011'!D$19:E$420,2,FALSE)</f>
        <v>3.762956257946365E-4</v>
      </c>
      <c r="H219" s="427">
        <f>VLOOKUP(A219,'2008'!I$19:J$420,2,FALSE)</f>
        <v>3.6713286713286713E-4</v>
      </c>
      <c r="I219" s="427">
        <f>VLOOKUP(A219,'2009'!G$19:H$420,2,FALSE)</f>
        <v>1.4035087719298245E-4</v>
      </c>
      <c r="J219" s="427">
        <f>VLOOKUP(A219,'2010'!I$19:J$420,2,FALSE)</f>
        <v>2.0979020979020979E-4</v>
      </c>
      <c r="K219" s="427">
        <f>VLOOKUP(A219,'2011'!I$19:J$420,2,FALSE)</f>
        <v>2.2835569926032474E-4</v>
      </c>
      <c r="L219" s="427">
        <f>VLOOKUP(A219,'2008'!N$19:O$421,2,FALSE)</f>
        <v>1.3986013986013986E-4</v>
      </c>
      <c r="M219" s="427">
        <f>VLOOKUP(A219,'2009'!L$19:M$420,2,FALSE)</f>
        <v>1.4035087719298245E-4</v>
      </c>
      <c r="N219" s="427">
        <f>VLOOKUP(A219,'2010'!N$19:O$420,2,FALSE)</f>
        <v>1.048951048951049E-4</v>
      </c>
      <c r="O219" s="427">
        <f>VLOOKUP(A219,'2011'!N$19:O$420,2,FALSE)</f>
        <v>1.4793992653431177E-4</v>
      </c>
      <c r="P219" s="425" t="str">
        <f>IFERROR(VLOOKUP($A219,'2008'!$AN$8:$AZ$435,13,FALSE),"error")</f>
        <v>error</v>
      </c>
      <c r="Q219" s="425" t="str">
        <f>IFERROR(VLOOKUP($A219,'2009'!$AN$8:$BA$435,14,FALSE),"error")</f>
        <v>error</v>
      </c>
      <c r="R219" s="425" t="str">
        <f>IFERROR(VLOOKUP($A219,'2010'!$AN$8:$AZ$435,12,FALSE),"error")</f>
        <v>error</v>
      </c>
      <c r="S219" s="425" t="str">
        <f>IFERROR(VLOOKUP($A219,'2011'!$AN$8:$BA$435,14,FALSE),"error")</f>
        <v>error</v>
      </c>
    </row>
    <row r="220" spans="1:19" x14ac:dyDescent="0.25">
      <c r="A220" s="1" t="s">
        <v>209</v>
      </c>
      <c r="B220" s="2" t="s">
        <v>14</v>
      </c>
      <c r="D220" s="167">
        <f>VLOOKUP($A220,'2008'!$D$18:$E$396,2,FALSE)</f>
        <v>3.4281027884089667E-3</v>
      </c>
      <c r="E220" s="427">
        <f>VLOOKUP(A220,'2009'!B$19:C$420,2,FALSE)</f>
        <v>3.1941431670281994E-3</v>
      </c>
      <c r="F220" s="427">
        <f>VLOOKUP(A220,'2010'!D$19:E$420,2,FALSE)</f>
        <v>3.376274825550188E-3</v>
      </c>
      <c r="G220" s="427">
        <f>VLOOKUP(A220,'2011'!D$19:E$420,2,FALSE)</f>
        <v>1.8611812737058596E-3</v>
      </c>
      <c r="H220" s="427">
        <f>VLOOKUP(A220,'2008'!I$19:J$420,2,FALSE)</f>
        <v>1.1262985237834883E-3</v>
      </c>
      <c r="I220" s="427">
        <f>VLOOKUP(A220,'2009'!G$19:H$420,2,FALSE)</f>
        <v>8.1887201735357919E-4</v>
      </c>
      <c r="J220" s="427">
        <f>VLOOKUP(A220,'2010'!I$19:J$420,2,FALSE)</f>
        <v>9.8228663446054743E-4</v>
      </c>
      <c r="K220" s="427">
        <f>VLOOKUP(A220,'2011'!I$19:J$420,2,FALSE)</f>
        <v>5.4594307826023923E-4</v>
      </c>
      <c r="L220" s="427">
        <f>VLOOKUP(A220,'2008'!N$19:O$421,2,FALSE)</f>
        <v>2.3072717331875342E-3</v>
      </c>
      <c r="M220" s="427">
        <f>VLOOKUP(A220,'2009'!L$19:M$420,2,FALSE)</f>
        <v>2.3752711496746203E-3</v>
      </c>
      <c r="N220" s="427">
        <f>VLOOKUP(A220,'2010'!N$19:O$420,2,FALSE)</f>
        <v>2.3939881910896403E-3</v>
      </c>
      <c r="O220" s="427">
        <f>VLOOKUP(A220,'2011'!N$19:O$420,2,FALSE)</f>
        <v>1.3152381954456202E-3</v>
      </c>
      <c r="P220" s="425" t="str">
        <f>IFERROR(VLOOKUP($A220,'2008'!$AN$8:$AZ$435,13,FALSE),"error")</f>
        <v>error</v>
      </c>
      <c r="Q220" s="425" t="str">
        <f>IFERROR(VLOOKUP($A220,'2009'!$AN$8:$BA$435,14,FALSE),"error")</f>
        <v>error</v>
      </c>
      <c r="R220" s="425" t="str">
        <f>IFERROR(VLOOKUP($A220,'2010'!$AN$8:$AZ$435,12,FALSE),"error")</f>
        <v>error</v>
      </c>
      <c r="S220" s="425" t="str">
        <f>IFERROR(VLOOKUP($A220,'2011'!$AN$8:$BA$435,14,FALSE),"error")</f>
        <v>error</v>
      </c>
    </row>
    <row r="221" spans="1:19" x14ac:dyDescent="0.25">
      <c r="A221" s="1" t="s">
        <v>210</v>
      </c>
      <c r="B221" s="2" t="s">
        <v>3</v>
      </c>
      <c r="D221" s="167">
        <f>VLOOKUP($A221,'2008'!$D$18:$E$396,2,FALSE)</f>
        <v>4.4145873320537428E-4</v>
      </c>
      <c r="E221" s="427">
        <f>VLOOKUP(A221,'2009'!B$19:C$420,2,FALSE)</f>
        <v>2.4809160305343513E-4</v>
      </c>
      <c r="F221" s="427">
        <f>VLOOKUP(A221,'2010'!D$19:E$420,2,FALSE)</f>
        <v>3.402646502835539E-4</v>
      </c>
      <c r="G221" s="427">
        <f>VLOOKUP(A221,'2011'!D$19:E$420,2,FALSE)</f>
        <v>1.9191459994930826E-4</v>
      </c>
      <c r="H221" s="427">
        <f>VLOOKUP(A221,'2008'!I$19:J$420,2,FALSE)</f>
        <v>3.2629558541266793E-4</v>
      </c>
      <c r="I221" s="427">
        <f>VLOOKUP(A221,'2009'!G$19:H$420,2,FALSE)</f>
        <v>2.099236641221374E-4</v>
      </c>
      <c r="J221" s="427">
        <f>VLOOKUP(A221,'2010'!I$19:J$420,2,FALSE)</f>
        <v>2.8355387523629487E-4</v>
      </c>
      <c r="K221" s="427">
        <f>VLOOKUP(A221,'2011'!I$19:J$420,2,FALSE)</f>
        <v>1.2172983482636819E-4</v>
      </c>
      <c r="L221" s="427">
        <f>VLOOKUP(A221,'2008'!N$19:O$421,2,FALSE)</f>
        <v>1.1516314779270633E-4</v>
      </c>
      <c r="M221" s="427">
        <f>VLOOKUP(A221,'2009'!L$19:M$420,2,FALSE)</f>
        <v>3.8167938931297711E-5</v>
      </c>
      <c r="N221" s="427">
        <f>VLOOKUP(A221,'2010'!N$19:O$420,2,FALSE)</f>
        <v>5.6710775047258981E-5</v>
      </c>
      <c r="O221" s="427">
        <f>VLOOKUP(A221,'2011'!N$19:O$420,2,FALSE)</f>
        <v>7.018476512294008E-5</v>
      </c>
      <c r="P221" s="425" t="str">
        <f>IFERROR(VLOOKUP($A221,'2008'!$AN$8:$AZ$435,13,FALSE),"error")</f>
        <v>error</v>
      </c>
      <c r="Q221" s="425" t="str">
        <f>IFERROR(VLOOKUP($A221,'2009'!$AN$8:$BA$435,14,FALSE),"error")</f>
        <v>error</v>
      </c>
      <c r="R221" s="425" t="str">
        <f>IFERROR(VLOOKUP($A221,'2010'!$AN$8:$AZ$435,12,FALSE),"error")</f>
        <v>error</v>
      </c>
      <c r="S221" s="425" t="str">
        <f>IFERROR(VLOOKUP($A221,'2011'!$AN$8:$BA$435,14,FALSE),"error")</f>
        <v>error</v>
      </c>
    </row>
    <row r="222" spans="1:19" x14ac:dyDescent="0.25">
      <c r="A222" s="1" t="s">
        <v>211</v>
      </c>
      <c r="B222" s="2" t="s">
        <v>14</v>
      </c>
      <c r="D222" s="167">
        <f>VLOOKUP($A222,'2008'!$D$18:$E$396,2,FALSE)</f>
        <v>6.7715784453981878E-4</v>
      </c>
      <c r="E222" s="427">
        <f>VLOOKUP(A222,'2009'!B$19:C$420,2,FALSE)</f>
        <v>3.6156041864890583E-4</v>
      </c>
      <c r="F222" s="427">
        <f>VLOOKUP(A222,'2010'!D$19:E$420,2,FALSE)</f>
        <v>4.032258064516129E-4</v>
      </c>
      <c r="G222" s="427">
        <f>VLOOKUP(A222,'2011'!D$19:E$420,2,FALSE)</f>
        <v>3.0371404634405317E-4</v>
      </c>
      <c r="H222" s="427">
        <f>VLOOKUP(A222,'2008'!I$19:J$420,2,FALSE)</f>
        <v>5.388650453028135E-4</v>
      </c>
      <c r="I222" s="427">
        <f>VLOOKUP(A222,'2009'!G$19:H$420,2,FALSE)</f>
        <v>2.0456707897240724E-4</v>
      </c>
      <c r="J222" s="427">
        <f>VLOOKUP(A222,'2010'!I$19:J$420,2,FALSE)</f>
        <v>2.8462998102466792E-4</v>
      </c>
      <c r="K222" s="427">
        <f>VLOOKUP(A222,'2011'!I$19:J$420,2,FALSE)</f>
        <v>1.9116150172863509E-4</v>
      </c>
      <c r="L222" s="427">
        <f>VLOOKUP(A222,'2008'!N$19:O$421,2,FALSE)</f>
        <v>1.3829279923700526E-4</v>
      </c>
      <c r="M222" s="427">
        <f>VLOOKUP(A222,'2009'!L$19:M$420,2,FALSE)</f>
        <v>1.5699333967649856E-4</v>
      </c>
      <c r="N222" s="427">
        <f>VLOOKUP(A222,'2010'!N$19:O$420,2,FALSE)</f>
        <v>1.2333965844402278E-4</v>
      </c>
      <c r="O222" s="427">
        <f>VLOOKUP(A222,'2011'!N$19:O$420,2,FALSE)</f>
        <v>1.1255254461541813E-4</v>
      </c>
      <c r="P222" s="425" t="str">
        <f>IFERROR(VLOOKUP($A222,'2008'!$AN$8:$AZ$435,13,FALSE),"error")</f>
        <v>error</v>
      </c>
      <c r="Q222" s="425" t="str">
        <f>IFERROR(VLOOKUP($A222,'2009'!$AN$8:$BA$435,14,FALSE),"error")</f>
        <v>error</v>
      </c>
      <c r="R222" s="425" t="str">
        <f>IFERROR(VLOOKUP($A222,'2010'!$AN$8:$AZ$435,12,FALSE),"error")</f>
        <v>error</v>
      </c>
      <c r="S222" s="425" t="str">
        <f>IFERROR(VLOOKUP($A222,'2011'!$AN$8:$BA$435,14,FALSE),"error")</f>
        <v>error</v>
      </c>
    </row>
    <row r="223" spans="1:19" x14ac:dyDescent="0.25">
      <c r="A223" s="1" t="s">
        <v>212</v>
      </c>
      <c r="B223" s="2" t="s">
        <v>1</v>
      </c>
      <c r="D223" s="167">
        <f>VLOOKUP($A223,'2008'!$D$18:$E$396,2,FALSE)</f>
        <v>1.0830324909747292E-4</v>
      </c>
      <c r="E223" s="427">
        <f>VLOOKUP(A223,'2009'!B$19:C$420,2,FALSE)</f>
        <v>1.3237063778580023E-4</v>
      </c>
      <c r="F223" s="427">
        <f>VLOOKUP(A223,'2010'!D$19:E$420,2,FALSE)</f>
        <v>8.3932853717026375E-5</v>
      </c>
      <c r="G223" s="427">
        <f>VLOOKUP(A223,'2011'!D$19:E$420,2,FALSE)</f>
        <v>8.7572706519260368E-5</v>
      </c>
      <c r="H223" s="427">
        <f>VLOOKUP(A223,'2008'!I$19:J$420,2,FALSE)</f>
        <v>8.4235860409145606E-5</v>
      </c>
      <c r="I223" s="427">
        <f>VLOOKUP(A223,'2009'!G$19:H$420,2,FALSE)</f>
        <v>6.0168471720818288E-5</v>
      </c>
      <c r="J223" s="427">
        <f>VLOOKUP(A223,'2010'!I$19:J$420,2,FALSE)</f>
        <v>5.9952038369304558E-5</v>
      </c>
      <c r="K223" s="427">
        <f>VLOOKUP(A223,'2011'!I$19:J$420,2,FALSE)</f>
        <v>8.7572706519260368E-5</v>
      </c>
      <c r="L223" s="427">
        <f>VLOOKUP(A223,'2008'!N$19:O$421,2,FALSE)</f>
        <v>2.4067388688327318E-5</v>
      </c>
      <c r="M223" s="427">
        <f>VLOOKUP(A223,'2009'!L$19:M$420,2,FALSE)</f>
        <v>7.2202166064981954E-5</v>
      </c>
      <c r="N223" s="427">
        <f>VLOOKUP(A223,'2010'!N$19:O$420,2,FALSE)</f>
        <v>2.3980815347721821E-5</v>
      </c>
      <c r="O223" s="427">
        <f>VLOOKUP(A223,'2011'!N$19:O$420,2,FALSE)</f>
        <v>0</v>
      </c>
      <c r="P223" s="425" t="str">
        <f>IFERROR(VLOOKUP($A223,'2008'!$AN$8:$AZ$435,13,FALSE),"error")</f>
        <v>error</v>
      </c>
      <c r="Q223" s="425" t="str">
        <f>IFERROR(VLOOKUP($A223,'2009'!$AN$8:$BA$435,14,FALSE),"error")</f>
        <v>error</v>
      </c>
      <c r="R223" s="425" t="str">
        <f>IFERROR(VLOOKUP($A223,'2010'!$AN$8:$AZ$435,12,FALSE),"error")</f>
        <v>error</v>
      </c>
      <c r="S223" s="425" t="str">
        <f>IFERROR(VLOOKUP($A223,'2011'!$AN$8:$BA$435,14,FALSE),"error")</f>
        <v>error</v>
      </c>
    </row>
    <row r="224" spans="1:19" x14ac:dyDescent="0.25">
      <c r="A224" s="1" t="s">
        <v>213</v>
      </c>
      <c r="B224" s="2" t="s">
        <v>8</v>
      </c>
      <c r="D224" s="167">
        <f>VLOOKUP($A224,'2008'!$D$18:$E$396,2,FALSE)</f>
        <v>1.9374068554396423E-4</v>
      </c>
      <c r="E224" s="427">
        <f>VLOOKUP(A224,'2009'!B$19:C$420,2,FALSE)</f>
        <v>1.1851851851851852E-4</v>
      </c>
      <c r="F224" s="427">
        <f>VLOOKUP(A224,'2010'!D$19:E$420,2,FALSE)</f>
        <v>1.1799410029498526E-4</v>
      </c>
      <c r="G224" s="427">
        <f>VLOOKUP(A224,'2011'!D$19:E$420,2,FALSE)</f>
        <v>1.0909262203698216E-4</v>
      </c>
      <c r="H224" s="427">
        <f>VLOOKUP(A224,'2008'!I$19:J$420,2,FALSE)</f>
        <v>1.4903129657228018E-4</v>
      </c>
      <c r="I224" s="427">
        <f>VLOOKUP(A224,'2009'!G$19:H$420,2,FALSE)</f>
        <v>8.8888888888888893E-5</v>
      </c>
      <c r="J224" s="427">
        <f>VLOOKUP(A224,'2010'!I$19:J$420,2,FALSE)</f>
        <v>8.849557522123894E-5</v>
      </c>
      <c r="K224" s="427">
        <f>VLOOKUP(A224,'2011'!I$19:J$420,2,FALSE)</f>
        <v>7.0052334306712453E-5</v>
      </c>
      <c r="L224" s="427">
        <f>VLOOKUP(A224,'2008'!N$19:O$421,2,FALSE)</f>
        <v>5.9612518628912071E-5</v>
      </c>
      <c r="M224" s="427">
        <f>VLOOKUP(A224,'2009'!L$19:M$420,2,FALSE)</f>
        <v>2.962962962962963E-5</v>
      </c>
      <c r="N224" s="427">
        <f>VLOOKUP(A224,'2010'!N$19:O$420,2,FALSE)</f>
        <v>2.9498525073746314E-5</v>
      </c>
      <c r="O224" s="427">
        <f>VLOOKUP(A224,'2011'!N$19:O$420,2,FALSE)</f>
        <v>3.9040287730269697E-5</v>
      </c>
      <c r="P224" s="425" t="str">
        <f>IFERROR(VLOOKUP($A224,'2008'!$AN$8:$AZ$435,13,FALSE),"error")</f>
        <v>error</v>
      </c>
      <c r="Q224" s="425" t="str">
        <f>IFERROR(VLOOKUP($A224,'2009'!$AN$8:$BA$435,14,FALSE),"error")</f>
        <v>error</v>
      </c>
      <c r="R224" s="425" t="str">
        <f>IFERROR(VLOOKUP($A224,'2010'!$AN$8:$AZ$435,12,FALSE),"error")</f>
        <v>error</v>
      </c>
      <c r="S224" s="425" t="str">
        <f>IFERROR(VLOOKUP($A224,'2011'!$AN$8:$BA$435,14,FALSE),"error")</f>
        <v>error</v>
      </c>
    </row>
    <row r="225" spans="1:19" x14ac:dyDescent="0.25">
      <c r="A225" s="1" t="s">
        <v>214</v>
      </c>
      <c r="B225" s="2" t="s">
        <v>11</v>
      </c>
      <c r="D225" s="167">
        <f>VLOOKUP($A225,'2008'!$D$18:$E$396,2,FALSE)</f>
        <v>4.9944506104328528E-4</v>
      </c>
      <c r="E225" s="427">
        <f>VLOOKUP(A225,'2009'!B$19:C$420,2,FALSE)</f>
        <v>4.1065482796892339E-4</v>
      </c>
      <c r="F225" s="427">
        <f>VLOOKUP(A225,'2010'!D$19:E$420,2,FALSE)</f>
        <v>4.7461368653421634E-4</v>
      </c>
      <c r="G225" s="427">
        <f>VLOOKUP(A225,'2011'!D$19:E$420,2,FALSE)</f>
        <v>3.8627480471928061E-4</v>
      </c>
      <c r="H225" s="427">
        <f>VLOOKUP(A225,'2008'!I$19:J$420,2,FALSE)</f>
        <v>3.329633740288568E-4</v>
      </c>
      <c r="I225" s="427">
        <f>VLOOKUP(A225,'2009'!G$19:H$420,2,FALSE)</f>
        <v>1.8867924528301886E-4</v>
      </c>
      <c r="J225" s="427">
        <f>VLOOKUP(A225,'2010'!I$19:J$420,2,FALSE)</f>
        <v>2.2075055187637969E-4</v>
      </c>
      <c r="K225" s="427">
        <f>VLOOKUP(A225,'2011'!I$19:J$420,2,FALSE)</f>
        <v>1.1629617596841056E-4</v>
      </c>
      <c r="L225" s="427">
        <f>VLOOKUP(A225,'2008'!N$19:O$421,2,FALSE)</f>
        <v>1.664816870144284E-4</v>
      </c>
      <c r="M225" s="427">
        <f>VLOOKUP(A225,'2009'!L$19:M$420,2,FALSE)</f>
        <v>2.2197558268590456E-4</v>
      </c>
      <c r="N225" s="427">
        <f>VLOOKUP(A225,'2010'!N$19:O$420,2,FALSE)</f>
        <v>2.4282560706401766E-4</v>
      </c>
      <c r="O225" s="427">
        <f>VLOOKUP(A225,'2011'!N$19:O$420,2,FALSE)</f>
        <v>2.6997862875087004E-4</v>
      </c>
      <c r="P225" s="425" t="str">
        <f>IFERROR(VLOOKUP($A225,'2008'!$AN$8:$AZ$435,13,FALSE),"error")</f>
        <v>error</v>
      </c>
      <c r="Q225" s="425" t="str">
        <f>IFERROR(VLOOKUP($A225,'2009'!$AN$8:$BA$435,14,FALSE),"error")</f>
        <v>error</v>
      </c>
      <c r="R225" s="425" t="str">
        <f>IFERROR(VLOOKUP($A225,'2010'!$AN$8:$AZ$435,12,FALSE),"error")</f>
        <v>error</v>
      </c>
      <c r="S225" s="425" t="str">
        <f>IFERROR(VLOOKUP($A225,'2011'!$AN$8:$BA$435,14,FALSE),"error")</f>
        <v>error</v>
      </c>
    </row>
    <row r="226" spans="1:19" x14ac:dyDescent="0.25">
      <c r="A226" s="1" t="s">
        <v>215</v>
      </c>
      <c r="B226" s="2" t="s">
        <v>1</v>
      </c>
      <c r="D226" s="167">
        <f>VLOOKUP($A226,'2008'!$D$18:$E$396,2,FALSE)</f>
        <v>6.3846455150802972E-4</v>
      </c>
      <c r="E226" s="427">
        <f>VLOOKUP(A226,'2009'!B$19:C$420,2,FALSE)</f>
        <v>2.3410066328521264E-4</v>
      </c>
      <c r="F226" s="427">
        <f>VLOOKUP(A226,'2010'!D$19:E$420,2,FALSE)</f>
        <v>2.6858699883223043E-4</v>
      </c>
      <c r="G226" s="427">
        <f>VLOOKUP(A226,'2011'!D$19:E$420,2,FALSE)</f>
        <v>2.099345771337723E-4</v>
      </c>
      <c r="H226" s="427">
        <f>VLOOKUP(A226,'2008'!I$19:J$420,2,FALSE)</f>
        <v>6.3063063063063059E-4</v>
      </c>
      <c r="I226" s="427">
        <f>VLOOKUP(A226,'2009'!G$19:H$420,2,FALSE)</f>
        <v>2.1459227467811158E-4</v>
      </c>
      <c r="J226" s="427">
        <f>VLOOKUP(A226,'2010'!I$19:J$420,2,FALSE)</f>
        <v>2.5301673803036204E-4</v>
      </c>
      <c r="K226" s="427">
        <f>VLOOKUP(A226,'2011'!I$19:J$420,2,FALSE)</f>
        <v>2.0855397920877013E-4</v>
      </c>
      <c r="L226" s="427">
        <f>VLOOKUP(A226,'2008'!N$19:O$421,2,FALSE)</f>
        <v>7.8339208773991388E-6</v>
      </c>
      <c r="M226" s="427">
        <f>VLOOKUP(A226,'2009'!L$19:M$420,2,FALSE)</f>
        <v>1.9508388607101055E-5</v>
      </c>
      <c r="N226" s="427">
        <f>VLOOKUP(A226,'2010'!N$19:O$420,2,FALSE)</f>
        <v>1.5570260801868432E-5</v>
      </c>
      <c r="O226" s="427">
        <f>VLOOKUP(A226,'2011'!N$19:O$420,2,FALSE)</f>
        <v>1.3805979250021857E-6</v>
      </c>
      <c r="P226" s="425" t="str">
        <f>IFERROR(VLOOKUP($A226,'2008'!$AN$8:$AZ$435,13,FALSE),"error")</f>
        <v>error</v>
      </c>
      <c r="Q226" s="425" t="str">
        <f>IFERROR(VLOOKUP($A226,'2009'!$AN$8:$BA$435,14,FALSE),"error")</f>
        <v>error</v>
      </c>
      <c r="R226" s="425" t="str">
        <f>IFERROR(VLOOKUP($A226,'2010'!$AN$8:$AZ$435,12,FALSE),"error")</f>
        <v>error</v>
      </c>
      <c r="S226" s="425" t="str">
        <f>IFERROR(VLOOKUP($A226,'2011'!$AN$8:$BA$435,14,FALSE),"error")</f>
        <v>error</v>
      </c>
    </row>
    <row r="227" spans="1:19" x14ac:dyDescent="0.25">
      <c r="A227" s="1" t="s">
        <v>216</v>
      </c>
      <c r="B227" s="3" t="s">
        <v>5</v>
      </c>
      <c r="D227" s="167">
        <f>VLOOKUP($A227,'2008'!$D$18:$E$396,2,FALSE)</f>
        <v>2.1473029045643152E-3</v>
      </c>
      <c r="E227" s="427">
        <f>VLOOKUP(A227,'2009'!B$19:C$420,2,FALSE)</f>
        <v>1.1873080859774821E-3</v>
      </c>
      <c r="F227" s="427">
        <f>VLOOKUP(A227,'2010'!D$19:E$420,2,FALSE)</f>
        <v>1.292929292929293E-3</v>
      </c>
      <c r="G227" s="427">
        <f>VLOOKUP(A227,'2011'!D$19:E$420,2,FALSE)</f>
        <v>1.6387789014142844E-3</v>
      </c>
      <c r="H227" s="427">
        <f>VLOOKUP(A227,'2008'!I$19:J$420,2,FALSE)</f>
        <v>1.5248962655601661E-3</v>
      </c>
      <c r="I227" s="427">
        <f>VLOOKUP(A227,'2009'!G$19:H$420,2,FALSE)</f>
        <v>4.6059365404298874E-4</v>
      </c>
      <c r="J227" s="427">
        <f>VLOOKUP(A227,'2010'!I$19:J$420,2,FALSE)</f>
        <v>6.8686868686868691E-4</v>
      </c>
      <c r="K227" s="427">
        <f>VLOOKUP(A227,'2011'!I$19:J$420,2,FALSE)</f>
        <v>8.7395730962207914E-4</v>
      </c>
      <c r="L227" s="427">
        <f>VLOOKUP(A227,'2008'!N$19:O$421,2,FALSE)</f>
        <v>6.2240663900414933E-4</v>
      </c>
      <c r="M227" s="427">
        <f>VLOOKUP(A227,'2009'!L$19:M$420,2,FALSE)</f>
        <v>7.3694984646878198E-4</v>
      </c>
      <c r="N227" s="427">
        <f>VLOOKUP(A227,'2010'!N$19:O$420,2,FALSE)</f>
        <v>5.9595959595959598E-4</v>
      </c>
      <c r="O227" s="427">
        <f>VLOOKUP(A227,'2011'!N$19:O$420,2,FALSE)</f>
        <v>7.6482159179220525E-4</v>
      </c>
      <c r="P227" s="425" t="str">
        <f>IFERROR(VLOOKUP($A227,'2008'!$AN$8:$AZ$435,13,FALSE),"error")</f>
        <v>error</v>
      </c>
      <c r="Q227" s="425" t="str">
        <f>IFERROR(VLOOKUP($A227,'2009'!$AN$8:$BA$435,14,FALSE),"error")</f>
        <v>error</v>
      </c>
      <c r="R227" s="425" t="str">
        <f>IFERROR(VLOOKUP($A227,'2010'!$AN$8:$AZ$435,12,FALSE),"error")</f>
        <v>error</v>
      </c>
      <c r="S227" s="425" t="str">
        <f>IFERROR(VLOOKUP($A227,'2011'!$AN$8:$BA$435,14,FALSE),"error")</f>
        <v>error</v>
      </c>
    </row>
    <row r="228" spans="1:19" x14ac:dyDescent="0.25">
      <c r="A228" s="1" t="s">
        <v>217</v>
      </c>
      <c r="B228" s="2" t="s">
        <v>14</v>
      </c>
      <c r="D228" s="167">
        <f>VLOOKUP($A228,'2008'!$D$18:$E$396,2,FALSE)</f>
        <v>5.679796696315121E-3</v>
      </c>
      <c r="E228" s="427">
        <f>VLOOKUP(A228,'2009'!B$19:C$420,2,FALSE)</f>
        <v>4.0176322418136023E-3</v>
      </c>
      <c r="F228" s="427">
        <f>VLOOKUP(A228,'2010'!D$19:E$420,2,FALSE)</f>
        <v>3.2378580323785804E-3</v>
      </c>
      <c r="G228" s="427">
        <f>VLOOKUP(A228,'2011'!D$19:E$420,2,FALSE)</f>
        <v>2.6812690487425304E-3</v>
      </c>
      <c r="H228" s="427">
        <f>VLOOKUP(A228,'2008'!I$19:J$420,2,FALSE)</f>
        <v>1.7280813214739516E-3</v>
      </c>
      <c r="I228" s="427">
        <f>VLOOKUP(A228,'2009'!G$19:H$420,2,FALSE)</f>
        <v>1.0957178841309824E-3</v>
      </c>
      <c r="J228" s="427">
        <f>VLOOKUP(A228,'2010'!I$19:J$420,2,FALSE)</f>
        <v>1.0709838107098382E-3</v>
      </c>
      <c r="K228" s="427">
        <f>VLOOKUP(A228,'2011'!I$19:J$420,2,FALSE)</f>
        <v>1.1292474931801817E-3</v>
      </c>
      <c r="L228" s="427">
        <f>VLOOKUP(A228,'2008'!N$19:O$421,2,FALSE)</f>
        <v>3.9517153748411691E-3</v>
      </c>
      <c r="M228" s="427">
        <f>VLOOKUP(A228,'2009'!L$19:M$420,2,FALSE)</f>
        <v>2.9345088161209067E-3</v>
      </c>
      <c r="N228" s="427">
        <f>VLOOKUP(A228,'2010'!N$19:O$420,2,FALSE)</f>
        <v>2.166874221668742E-3</v>
      </c>
      <c r="O228" s="427">
        <f>VLOOKUP(A228,'2011'!N$19:O$420,2,FALSE)</f>
        <v>1.5520215555623485E-3</v>
      </c>
      <c r="P228" s="425" t="str">
        <f>IFERROR(VLOOKUP($A228,'2008'!$AN$8:$AZ$435,13,FALSE),"error")</f>
        <v>error</v>
      </c>
      <c r="Q228" s="425" t="str">
        <f>IFERROR(VLOOKUP($A228,'2009'!$AN$8:$BA$435,14,FALSE),"error")</f>
        <v>error</v>
      </c>
      <c r="R228" s="425" t="str">
        <f>IFERROR(VLOOKUP($A228,'2010'!$AN$8:$AZ$435,12,FALSE),"error")</f>
        <v>error</v>
      </c>
      <c r="S228" s="425" t="str">
        <f>IFERROR(VLOOKUP($A228,'2011'!$AN$8:$BA$435,14,FALSE),"error")</f>
        <v>error</v>
      </c>
    </row>
    <row r="229" spans="1:19" x14ac:dyDescent="0.25">
      <c r="A229" s="1" t="s">
        <v>218</v>
      </c>
      <c r="B229" s="2" t="s">
        <v>11</v>
      </c>
      <c r="D229" s="167">
        <f>VLOOKUP($A229,'2008'!$D$18:$E$396,2,FALSE)</f>
        <v>5.301645338208409E-4</v>
      </c>
      <c r="E229" s="427">
        <f>VLOOKUP(A229,'2009'!B$19:C$420,2,FALSE)</f>
        <v>3.4514078110808356E-4</v>
      </c>
      <c r="F229" s="427">
        <f>VLOOKUP(A229,'2010'!D$19:E$420,2,FALSE)</f>
        <v>4.1404140414041403E-4</v>
      </c>
      <c r="G229" s="427">
        <f>VLOOKUP(A229,'2011'!D$19:E$420,2,FALSE)</f>
        <v>3.1491079752403575E-4</v>
      </c>
      <c r="H229" s="427">
        <f>VLOOKUP(A229,'2008'!I$19:J$420,2,FALSE)</f>
        <v>3.5648994515539306E-4</v>
      </c>
      <c r="I229" s="427">
        <f>VLOOKUP(A229,'2009'!G$19:H$420,2,FALSE)</f>
        <v>2.0890099909173478E-4</v>
      </c>
      <c r="J229" s="427">
        <f>VLOOKUP(A229,'2010'!I$19:J$420,2,FALSE)</f>
        <v>2.6102610261026103E-4</v>
      </c>
      <c r="K229" s="427">
        <f>VLOOKUP(A229,'2011'!I$19:J$420,2,FALSE)</f>
        <v>2.3111753596668757E-4</v>
      </c>
      <c r="L229" s="427">
        <f>VLOOKUP(A229,'2008'!N$19:O$421,2,FALSE)</f>
        <v>1.7367458866544789E-4</v>
      </c>
      <c r="M229" s="427">
        <f>VLOOKUP(A229,'2009'!L$19:M$420,2,FALSE)</f>
        <v>1.3623978201634878E-4</v>
      </c>
      <c r="N229" s="427">
        <f>VLOOKUP(A229,'2010'!N$19:O$420,2,FALSE)</f>
        <v>1.53015301530153E-4</v>
      </c>
      <c r="O229" s="427">
        <f>VLOOKUP(A229,'2011'!N$19:O$420,2,FALSE)</f>
        <v>8.3793261557348184E-5</v>
      </c>
      <c r="P229" s="425" t="str">
        <f>IFERROR(VLOOKUP($A229,'2008'!$AN$8:$AZ$435,13,FALSE),"error")</f>
        <v>error</v>
      </c>
      <c r="Q229" s="425" t="str">
        <f>IFERROR(VLOOKUP($A229,'2009'!$AN$8:$BA$435,14,FALSE),"error")</f>
        <v>error</v>
      </c>
      <c r="R229" s="425" t="str">
        <f>IFERROR(VLOOKUP($A229,'2010'!$AN$8:$AZ$435,12,FALSE),"error")</f>
        <v>error</v>
      </c>
      <c r="S229" s="425" t="str">
        <f>IFERROR(VLOOKUP($A229,'2011'!$AN$8:$BA$435,14,FALSE),"error")</f>
        <v>error</v>
      </c>
    </row>
    <row r="230" spans="1:19" x14ac:dyDescent="0.25">
      <c r="A230" s="1" t="s">
        <v>219</v>
      </c>
      <c r="B230" s="2" t="s">
        <v>8</v>
      </c>
      <c r="D230" s="167">
        <f>VLOOKUP($A230,'2008'!$D$18:$E$396,2,FALSE)</f>
        <v>7.8833693304535641E-4</v>
      </c>
      <c r="E230" s="427">
        <f>VLOOKUP(A230,'2009'!B$19:C$420,2,FALSE)</f>
        <v>5.2915766738660902E-4</v>
      </c>
      <c r="F230" s="427">
        <f>VLOOKUP(A230,'2010'!D$19:E$420,2,FALSE)</f>
        <v>6.2098501070663816E-4</v>
      </c>
      <c r="G230" s="427">
        <f>VLOOKUP(A230,'2011'!D$19:E$420,2,FALSE)</f>
        <v>4.5001072957039318E-4</v>
      </c>
      <c r="H230" s="427">
        <f>VLOOKUP(A230,'2008'!I$19:J$420,2,FALSE)</f>
        <v>6.3714902807775382E-4</v>
      </c>
      <c r="I230" s="427">
        <f>VLOOKUP(A230,'2009'!G$19:H$420,2,FALSE)</f>
        <v>3.8876889848812093E-4</v>
      </c>
      <c r="J230" s="427">
        <f>VLOOKUP(A230,'2010'!I$19:J$420,2,FALSE)</f>
        <v>4.7109207708779442E-4</v>
      </c>
      <c r="K230" s="427">
        <f>VLOOKUP(A230,'2011'!I$19:J$420,2,FALSE)</f>
        <v>3.2863156308822206E-4</v>
      </c>
      <c r="L230" s="427">
        <f>VLOOKUP(A230,'2008'!N$19:O$421,2,FALSE)</f>
        <v>1.5118790496760259E-4</v>
      </c>
      <c r="M230" s="427">
        <f>VLOOKUP(A230,'2009'!L$19:M$420,2,FALSE)</f>
        <v>1.4038876889848812E-4</v>
      </c>
      <c r="N230" s="427">
        <f>VLOOKUP(A230,'2010'!N$19:O$420,2,FALSE)</f>
        <v>1.4989293361884369E-4</v>
      </c>
      <c r="O230" s="427">
        <f>VLOOKUP(A230,'2011'!N$19:O$420,2,FALSE)</f>
        <v>1.2137916648217108E-4</v>
      </c>
      <c r="P230" s="425" t="str">
        <f>IFERROR(VLOOKUP($A230,'2008'!$AN$8:$AZ$435,13,FALSE),"error")</f>
        <v>error</v>
      </c>
      <c r="Q230" s="425" t="str">
        <f>IFERROR(VLOOKUP($A230,'2009'!$AN$8:$BA$435,14,FALSE),"error")</f>
        <v>error</v>
      </c>
      <c r="R230" s="425" t="str">
        <f>IFERROR(VLOOKUP($A230,'2010'!$AN$8:$AZ$435,12,FALSE),"error")</f>
        <v>error</v>
      </c>
      <c r="S230" s="425" t="str">
        <f>IFERROR(VLOOKUP($A230,'2011'!$AN$8:$BA$435,14,FALSE),"error")</f>
        <v>error</v>
      </c>
    </row>
    <row r="231" spans="1:19" x14ac:dyDescent="0.25">
      <c r="A231" s="1" t="s">
        <v>220</v>
      </c>
      <c r="B231" s="2" t="s">
        <v>3</v>
      </c>
      <c r="D231" s="167">
        <f>VLOOKUP($A231,'2008'!$D$18:$E$396,2,FALSE)</f>
        <v>6.6666666666666664E-4</v>
      </c>
      <c r="E231" s="427">
        <f>VLOOKUP(A231,'2009'!B$19:C$420,2,FALSE)</f>
        <v>5.080213903743316E-4</v>
      </c>
      <c r="F231" s="427">
        <f>VLOOKUP(A231,'2010'!D$19:E$420,2,FALSE)</f>
        <v>6.36604774535809E-4</v>
      </c>
      <c r="G231" s="427">
        <f>VLOOKUP(A231,'2011'!D$19:E$420,2,FALSE)</f>
        <v>6.7290107674708856E-4</v>
      </c>
      <c r="H231" s="427">
        <f>VLOOKUP(A231,'2008'!I$19:J$420,2,FALSE)</f>
        <v>3.7333333333333332E-4</v>
      </c>
      <c r="I231" s="427">
        <f>VLOOKUP(A231,'2009'!G$19:H$420,2,FALSE)</f>
        <v>1.8716577540106951E-4</v>
      </c>
      <c r="J231" s="427">
        <f>VLOOKUP(A231,'2010'!I$19:J$420,2,FALSE)</f>
        <v>3.4482758620689653E-4</v>
      </c>
      <c r="K231" s="427">
        <f>VLOOKUP(A231,'2011'!I$19:J$420,2,FALSE)</f>
        <v>1.6020572196267277E-4</v>
      </c>
      <c r="L231" s="427">
        <f>VLOOKUP(A231,'2008'!N$19:O$421,2,FALSE)</f>
        <v>2.9333333333333333E-4</v>
      </c>
      <c r="M231" s="427">
        <f>VLOOKUP(A231,'2009'!L$19:M$420,2,FALSE)</f>
        <v>3.2085561497326203E-4</v>
      </c>
      <c r="N231" s="427">
        <f>VLOOKUP(A231,'2010'!N$19:O$420,2,FALSE)</f>
        <v>3.183023872679045E-4</v>
      </c>
      <c r="O231" s="427">
        <f>VLOOKUP(A231,'2011'!N$19:O$420,2,FALSE)</f>
        <v>5.1269535478441579E-4</v>
      </c>
      <c r="P231" s="425" t="str">
        <f>IFERROR(VLOOKUP($A231,'2008'!$AN$8:$AZ$435,13,FALSE),"error")</f>
        <v>error</v>
      </c>
      <c r="Q231" s="425" t="str">
        <f>IFERROR(VLOOKUP($A231,'2009'!$AN$8:$BA$435,14,FALSE),"error")</f>
        <v>error</v>
      </c>
      <c r="R231" s="425" t="str">
        <f>IFERROR(VLOOKUP($A231,'2010'!$AN$8:$AZ$435,12,FALSE),"error")</f>
        <v>error</v>
      </c>
      <c r="S231" s="425" t="str">
        <f>IFERROR(VLOOKUP($A231,'2011'!$AN$8:$BA$435,14,FALSE),"error")</f>
        <v>error</v>
      </c>
    </row>
    <row r="232" spans="1:19" x14ac:dyDescent="0.25">
      <c r="A232" s="1" t="s">
        <v>221</v>
      </c>
      <c r="B232" s="2" t="s">
        <v>3</v>
      </c>
      <c r="D232" s="167">
        <f>VLOOKUP($A232,'2008'!$D$18:$E$396,2,FALSE)</f>
        <v>1.1900191938579655E-3</v>
      </c>
      <c r="E232" s="427">
        <f>VLOOKUP(A232,'2009'!B$19:C$420,2,FALSE)</f>
        <v>6.8965517241379305E-4</v>
      </c>
      <c r="F232" s="427">
        <f>VLOOKUP(A232,'2010'!D$19:E$420,2,FALSE)</f>
        <v>3.0828516377649328E-4</v>
      </c>
      <c r="G232" s="427">
        <f>VLOOKUP(A232,'2011'!D$19:E$420,2,FALSE)</f>
        <v>5.9836598522744803E-4</v>
      </c>
      <c r="H232" s="427">
        <f>VLOOKUP(A232,'2008'!I$19:J$420,2,FALSE)</f>
        <v>1.1708253358925144E-3</v>
      </c>
      <c r="I232" s="427">
        <f>VLOOKUP(A232,'2009'!G$19:H$420,2,FALSE)</f>
        <v>6.5134099616858234E-4</v>
      </c>
      <c r="J232" s="427">
        <f>VLOOKUP(A232,'2010'!I$19:J$420,2,FALSE)</f>
        <v>2.8901734104046245E-4</v>
      </c>
      <c r="K232" s="427">
        <f>VLOOKUP(A232,'2011'!I$19:J$420,2,FALSE)</f>
        <v>5.2082167619436068E-4</v>
      </c>
      <c r="L232" s="427">
        <f>VLOOKUP(A232,'2008'!N$19:O$421,2,FALSE)</f>
        <v>1.9193857965451055E-5</v>
      </c>
      <c r="M232" s="427">
        <f>VLOOKUP(A232,'2009'!L$19:M$420,2,FALSE)</f>
        <v>1.9157088122605363E-5</v>
      </c>
      <c r="N232" s="427">
        <f>VLOOKUP(A232,'2010'!N$19:O$420,2,FALSE)</f>
        <v>1.926782273603083E-5</v>
      </c>
      <c r="O232" s="427">
        <f>VLOOKUP(A232,'2011'!N$19:O$420,2,FALSE)</f>
        <v>7.7544309033087289E-5</v>
      </c>
      <c r="P232" s="425" t="str">
        <f>IFERROR(VLOOKUP($A232,'2008'!$AN$8:$AZ$435,13,FALSE),"error")</f>
        <v>error</v>
      </c>
      <c r="Q232" s="425" t="str">
        <f>IFERROR(VLOOKUP($A232,'2009'!$AN$8:$BA$435,14,FALSE),"error")</f>
        <v>error</v>
      </c>
      <c r="R232" s="425" t="str">
        <f>IFERROR(VLOOKUP($A232,'2010'!$AN$8:$AZ$435,12,FALSE),"error")</f>
        <v>error</v>
      </c>
      <c r="S232" s="425" t="str">
        <f>IFERROR(VLOOKUP($A232,'2011'!$AN$8:$BA$435,14,FALSE),"error")</f>
        <v>error</v>
      </c>
    </row>
    <row r="233" spans="1:19" x14ac:dyDescent="0.25">
      <c r="A233" s="1" t="s">
        <v>222</v>
      </c>
      <c r="B233" s="2" t="s">
        <v>14</v>
      </c>
      <c r="D233" s="167">
        <f>VLOOKUP($A233,'2008'!$D$18:$E$396,2,FALSE)</f>
        <v>2.297178130511464E-3</v>
      </c>
      <c r="E233" s="427">
        <f>VLOOKUP(A233,'2009'!B$19:C$420,2,FALSE)</f>
        <v>1.6120576671035387E-3</v>
      </c>
      <c r="F233" s="427">
        <f>VLOOKUP(A233,'2010'!D$19:E$420,2,FALSE)</f>
        <v>2.0664365832614323E-3</v>
      </c>
      <c r="G233" s="427">
        <f>VLOOKUP(A233,'2011'!D$19:E$420,2,FALSE)</f>
        <v>1.1884425598413665E-3</v>
      </c>
      <c r="H233" s="427">
        <f>VLOOKUP(A233,'2008'!I$19:J$420,2,FALSE)</f>
        <v>1.3403880070546738E-3</v>
      </c>
      <c r="I233" s="427">
        <f>VLOOKUP(A233,'2009'!G$19:H$420,2,FALSE)</f>
        <v>6.5093927479248576E-4</v>
      </c>
      <c r="J233" s="427">
        <f>VLOOKUP(A233,'2010'!I$19:J$420,2,FALSE)</f>
        <v>1.0181190681622088E-3</v>
      </c>
      <c r="K233" s="427">
        <f>VLOOKUP(A233,'2011'!I$19:J$420,2,FALSE)</f>
        <v>7.4453527326744724E-4</v>
      </c>
      <c r="L233" s="427">
        <f>VLOOKUP(A233,'2008'!N$19:O$421,2,FALSE)</f>
        <v>9.6119929453262782E-4</v>
      </c>
      <c r="M233" s="427">
        <f>VLOOKUP(A233,'2009'!L$19:M$420,2,FALSE)</f>
        <v>9.6111839231105285E-4</v>
      </c>
      <c r="N233" s="427">
        <f>VLOOKUP(A233,'2010'!N$19:O$420,2,FALSE)</f>
        <v>1.0440034512510785E-3</v>
      </c>
      <c r="O233" s="427">
        <f>VLOOKUP(A233,'2011'!N$19:O$420,2,FALSE)</f>
        <v>4.4390728657391911E-4</v>
      </c>
      <c r="P233" s="425" t="str">
        <f>IFERROR(VLOOKUP($A233,'2008'!$AN$8:$AZ$435,13,FALSE),"error")</f>
        <v>error</v>
      </c>
      <c r="Q233" s="425" t="str">
        <f>IFERROR(VLOOKUP($A233,'2009'!$AN$8:$BA$435,14,FALSE),"error")</f>
        <v>error</v>
      </c>
      <c r="R233" s="425" t="str">
        <f>IFERROR(VLOOKUP($A233,'2010'!$AN$8:$AZ$435,12,FALSE),"error")</f>
        <v>error</v>
      </c>
      <c r="S233" s="425" t="str">
        <f>IFERROR(VLOOKUP($A233,'2011'!$AN$8:$BA$435,14,FALSE),"error")</f>
        <v>error</v>
      </c>
    </row>
    <row r="234" spans="1:19" x14ac:dyDescent="0.25">
      <c r="A234" s="1" t="s">
        <v>223</v>
      </c>
      <c r="B234" s="2" t="s">
        <v>14</v>
      </c>
      <c r="D234" s="167">
        <f>VLOOKUP($A234,'2008'!$D$18:$E$396,2,FALSE)</f>
        <v>1.3069705093833781E-3</v>
      </c>
      <c r="E234" s="427">
        <f>VLOOKUP(A234,'2009'!B$19:C$420,2,FALSE)</f>
        <v>6.0866688719814752E-4</v>
      </c>
      <c r="F234" s="427">
        <f>VLOOKUP(A234,'2010'!D$19:E$420,2,FALSE)</f>
        <v>1.0646636185499673E-3</v>
      </c>
      <c r="G234" s="427">
        <f>VLOOKUP(A234,'2011'!D$19:E$420,2,FALSE)</f>
        <v>7.9268804220274103E-4</v>
      </c>
      <c r="H234" s="427">
        <f>VLOOKUP(A234,'2008'!I$19:J$420,2,FALSE)</f>
        <v>1.1662198391420911E-3</v>
      </c>
      <c r="I234" s="427">
        <f>VLOOKUP(A234,'2009'!G$19:H$420,2,FALSE)</f>
        <v>4.7634799867681113E-4</v>
      </c>
      <c r="J234" s="427">
        <f>VLOOKUP(A234,'2010'!I$19:J$420,2,FALSE)</f>
        <v>8.6218158066623119E-4</v>
      </c>
      <c r="K234" s="427">
        <f>VLOOKUP(A234,'2011'!I$19:J$420,2,FALSE)</f>
        <v>6.4450249841331792E-4</v>
      </c>
      <c r="L234" s="427">
        <f>VLOOKUP(A234,'2008'!N$19:O$421,2,FALSE)</f>
        <v>1.4410187667560323E-4</v>
      </c>
      <c r="M234" s="427">
        <f>VLOOKUP(A234,'2009'!L$19:M$420,2,FALSE)</f>
        <v>1.2901091630830301E-4</v>
      </c>
      <c r="N234" s="427">
        <f>VLOOKUP(A234,'2010'!N$19:O$420,2,FALSE)</f>
        <v>2.0248203788373611E-4</v>
      </c>
      <c r="O234" s="427">
        <f>VLOOKUP(A234,'2011'!N$19:O$420,2,FALSE)</f>
        <v>1.4818554378942311E-4</v>
      </c>
      <c r="P234" s="425" t="str">
        <f>IFERROR(VLOOKUP($A234,'2008'!$AN$8:$AZ$435,13,FALSE),"error")</f>
        <v>error</v>
      </c>
      <c r="Q234" s="425" t="str">
        <f>IFERROR(VLOOKUP($A234,'2009'!$AN$8:$BA$435,14,FALSE),"error")</f>
        <v>error</v>
      </c>
      <c r="R234" s="425" t="str">
        <f>IFERROR(VLOOKUP($A234,'2010'!$AN$8:$AZ$435,12,FALSE),"error")</f>
        <v>error</v>
      </c>
      <c r="S234" s="425" t="str">
        <f>IFERROR(VLOOKUP($A234,'2011'!$AN$8:$BA$435,14,FALSE),"error")</f>
        <v>error</v>
      </c>
    </row>
    <row r="235" spans="1:19" x14ac:dyDescent="0.25">
      <c r="A235" s="1" t="s">
        <v>224</v>
      </c>
      <c r="B235" s="3" t="s">
        <v>5</v>
      </c>
      <c r="D235" s="167">
        <f>VLOOKUP($A235,'2008'!$D$18:$E$396,2,FALSE)</f>
        <v>9.9082568807339457E-4</v>
      </c>
      <c r="E235" s="427">
        <f>VLOOKUP(A235,'2009'!B$19:C$420,2,FALSE)</f>
        <v>6.8870523415977963E-4</v>
      </c>
      <c r="F235" s="427">
        <f>VLOOKUP(A235,'2010'!D$19:E$420,2,FALSE)</f>
        <v>9.4495412844036698E-4</v>
      </c>
      <c r="G235" s="427">
        <f>VLOOKUP(A235,'2011'!D$19:E$420,2,FALSE)</f>
        <v>6.9205740474765265E-4</v>
      </c>
      <c r="H235" s="427">
        <f>VLOOKUP(A235,'2008'!I$19:J$420,2,FALSE)</f>
        <v>5.3211009174311931E-4</v>
      </c>
      <c r="I235" s="427">
        <f>VLOOKUP(A235,'2009'!G$19:H$420,2,FALSE)</f>
        <v>1.7447199265381084E-4</v>
      </c>
      <c r="J235" s="427">
        <f>VLOOKUP(A235,'2010'!I$19:J$420,2,FALSE)</f>
        <v>2.9357798165137612E-4</v>
      </c>
      <c r="K235" s="427">
        <f>VLOOKUP(A235,'2011'!I$19:J$420,2,FALSE)</f>
        <v>2.5337323010516234E-4</v>
      </c>
      <c r="L235" s="427">
        <f>VLOOKUP(A235,'2008'!N$19:O$421,2,FALSE)</f>
        <v>4.5871559633027525E-4</v>
      </c>
      <c r="M235" s="427">
        <f>VLOOKUP(A235,'2009'!L$19:M$420,2,FALSE)</f>
        <v>5.1423324150596877E-4</v>
      </c>
      <c r="N235" s="427">
        <f>VLOOKUP(A235,'2010'!N$19:O$420,2,FALSE)</f>
        <v>6.5137614678899085E-4</v>
      </c>
      <c r="O235" s="427">
        <f>VLOOKUP(A235,'2011'!N$19:O$420,2,FALSE)</f>
        <v>4.3868417464249025E-4</v>
      </c>
      <c r="P235" s="425" t="str">
        <f>IFERROR(VLOOKUP($A235,'2008'!$AN$8:$AZ$435,13,FALSE),"error")</f>
        <v>error</v>
      </c>
      <c r="Q235" s="425" t="str">
        <f>IFERROR(VLOOKUP($A235,'2009'!$AN$8:$BA$435,14,FALSE),"error")</f>
        <v>error</v>
      </c>
      <c r="R235" s="425" t="str">
        <f>IFERROR(VLOOKUP($A235,'2010'!$AN$8:$AZ$435,12,FALSE),"error")</f>
        <v>error</v>
      </c>
      <c r="S235" s="425" t="str">
        <f>IFERROR(VLOOKUP($A235,'2011'!$AN$8:$BA$435,14,FALSE),"error")</f>
        <v>error</v>
      </c>
    </row>
    <row r="236" spans="1:19" x14ac:dyDescent="0.25">
      <c r="A236" s="1" t="s">
        <v>225</v>
      </c>
      <c r="B236" s="2" t="s">
        <v>11</v>
      </c>
      <c r="D236" s="167">
        <f>VLOOKUP($A236,'2008'!$D$18:$E$396,2,FALSE)</f>
        <v>1.1071744906997344E-3</v>
      </c>
      <c r="E236" s="427">
        <f>VLOOKUP(A236,'2009'!B$19:C$420,2,FALSE)</f>
        <v>7.4402125775022143E-4</v>
      </c>
      <c r="F236" s="427">
        <f>VLOOKUP(A236,'2010'!D$19:E$420,2,FALSE)</f>
        <v>9.4903339191564149E-4</v>
      </c>
      <c r="G236" s="427">
        <f>VLOOKUP(A236,'2011'!D$19:E$420,2,FALSE)</f>
        <v>1.148349888637151E-3</v>
      </c>
      <c r="H236" s="427">
        <f>VLOOKUP(A236,'2008'!I$19:J$420,2,FALSE)</f>
        <v>7.6173604960141721E-4</v>
      </c>
      <c r="I236" s="427">
        <f>VLOOKUP(A236,'2009'!G$19:H$420,2,FALSE)</f>
        <v>3.6315323294951283E-4</v>
      </c>
      <c r="J236" s="427">
        <f>VLOOKUP(A236,'2010'!I$19:J$420,2,FALSE)</f>
        <v>4.4815465729349739E-4</v>
      </c>
      <c r="K236" s="427">
        <f>VLOOKUP(A236,'2011'!I$19:J$420,2,FALSE)</f>
        <v>5.5516763998059756E-4</v>
      </c>
      <c r="L236" s="427">
        <f>VLOOKUP(A236,'2008'!N$19:O$421,2,FALSE)</f>
        <v>3.5429583702391499E-4</v>
      </c>
      <c r="M236" s="427">
        <f>VLOOKUP(A236,'2009'!L$19:M$420,2,FALSE)</f>
        <v>3.8086802480070861E-4</v>
      </c>
      <c r="N236" s="427">
        <f>VLOOKUP(A236,'2010'!N$19:O$420,2,FALSE)</f>
        <v>5.0087873462214411E-4</v>
      </c>
      <c r="O236" s="427">
        <f>VLOOKUP(A236,'2011'!N$19:O$420,2,FALSE)</f>
        <v>5.931822486565534E-4</v>
      </c>
      <c r="P236" s="425" t="str">
        <f>IFERROR(VLOOKUP($A236,'2008'!$AN$8:$AZ$435,13,FALSE),"error")</f>
        <v>error</v>
      </c>
      <c r="Q236" s="425" t="str">
        <f>IFERROR(VLOOKUP($A236,'2009'!$AN$8:$BA$435,14,FALSE),"error")</f>
        <v>error</v>
      </c>
      <c r="R236" s="425" t="str">
        <f>IFERROR(VLOOKUP($A236,'2010'!$AN$8:$AZ$435,12,FALSE),"error")</f>
        <v>error</v>
      </c>
      <c r="S236" s="425" t="str">
        <f>IFERROR(VLOOKUP($A236,'2011'!$AN$8:$BA$435,14,FALSE),"error")</f>
        <v>error</v>
      </c>
    </row>
    <row r="237" spans="1:19" x14ac:dyDescent="0.25">
      <c r="A237" s="1" t="s">
        <v>226</v>
      </c>
      <c r="B237" s="2" t="s">
        <v>14</v>
      </c>
      <c r="D237" s="167">
        <f>VLOOKUP($A237,'2008'!$D$18:$E$396,2,FALSE)</f>
        <v>5.6789224608663996E-4</v>
      </c>
      <c r="E237" s="427">
        <f>VLOOKUP(A237,'2009'!B$19:C$420,2,FALSE)</f>
        <v>2.4070021881838076E-4</v>
      </c>
      <c r="F237" s="427">
        <f>VLOOKUP(A237,'2010'!D$19:E$420,2,FALSE)</f>
        <v>3.652300949598247E-4</v>
      </c>
      <c r="G237" s="427">
        <f>VLOOKUP(A237,'2011'!D$19:E$420,2,FALSE)</f>
        <v>2.9730317526420664E-4</v>
      </c>
      <c r="H237" s="427">
        <f>VLOOKUP(A237,'2008'!I$19:J$420,2,FALSE)</f>
        <v>4.9872588278121585E-4</v>
      </c>
      <c r="I237" s="427">
        <f>VLOOKUP(A237,'2009'!G$19:H$420,2,FALSE)</f>
        <v>2.188183807439825E-4</v>
      </c>
      <c r="J237" s="427">
        <f>VLOOKUP(A237,'2010'!I$19:J$420,2,FALSE)</f>
        <v>2.9948867786705626E-4</v>
      </c>
      <c r="K237" s="427">
        <f>VLOOKUP(A237,'2011'!I$19:J$420,2,FALSE)</f>
        <v>2.8226429129037957E-4</v>
      </c>
      <c r="L237" s="427">
        <f>VLOOKUP(A237,'2008'!N$19:O$421,2,FALSE)</f>
        <v>6.55260283946123E-5</v>
      </c>
      <c r="M237" s="427">
        <f>VLOOKUP(A237,'2009'!L$19:M$420,2,FALSE)</f>
        <v>2.188183807439825E-5</v>
      </c>
      <c r="N237" s="427">
        <f>VLOOKUP(A237,'2010'!N$19:O$420,2,FALSE)</f>
        <v>6.5741417092768438E-5</v>
      </c>
      <c r="O237" s="427">
        <f>VLOOKUP(A237,'2011'!N$19:O$420,2,FALSE)</f>
        <v>1.5038883973827065E-5</v>
      </c>
      <c r="P237" s="425" t="str">
        <f>IFERROR(VLOOKUP($A237,'2008'!$AN$8:$AZ$435,13,FALSE),"error")</f>
        <v>error</v>
      </c>
      <c r="Q237" s="425" t="str">
        <f>IFERROR(VLOOKUP($A237,'2009'!$AN$8:$BA$435,14,FALSE),"error")</f>
        <v>error</v>
      </c>
      <c r="R237" s="425" t="str">
        <f>IFERROR(VLOOKUP($A237,'2010'!$AN$8:$AZ$435,12,FALSE),"error")</f>
        <v>error</v>
      </c>
      <c r="S237" s="425" t="str">
        <f>IFERROR(VLOOKUP($A237,'2011'!$AN$8:$BA$435,14,FALSE),"error")</f>
        <v>error</v>
      </c>
    </row>
    <row r="238" spans="1:19" x14ac:dyDescent="0.25">
      <c r="A238" s="1" t="s">
        <v>227</v>
      </c>
      <c r="B238" s="2" t="s">
        <v>3</v>
      </c>
      <c r="D238" s="167">
        <f>VLOOKUP($A238,'2008'!$D$18:$E$396,2,FALSE)</f>
        <v>5.6234718826405868E-4</v>
      </c>
      <c r="E238" s="427">
        <f>VLOOKUP(A238,'2009'!B$19:C$420,2,FALSE)</f>
        <v>2.9126213592233012E-4</v>
      </c>
      <c r="F238" s="427">
        <f>VLOOKUP(A238,'2010'!D$19:E$420,2,FALSE)</f>
        <v>3.0048076923076925E-4</v>
      </c>
      <c r="G238" s="427">
        <f>VLOOKUP(A238,'2011'!D$19:E$420,2,FALSE)</f>
        <v>4.5757749071114075E-4</v>
      </c>
      <c r="H238" s="427">
        <f>VLOOKUP(A238,'2008'!I$19:J$420,2,FALSE)</f>
        <v>4.767726161369193E-4</v>
      </c>
      <c r="I238" s="427">
        <f>VLOOKUP(A238,'2009'!G$19:H$420,2,FALSE)</f>
        <v>1.5776699029126213E-4</v>
      </c>
      <c r="J238" s="427">
        <f>VLOOKUP(A238,'2010'!I$19:J$420,2,FALSE)</f>
        <v>2.403846153846154E-4</v>
      </c>
      <c r="K238" s="427">
        <f>VLOOKUP(A238,'2011'!I$19:J$420,2,FALSE)</f>
        <v>1.7338882614236392E-4</v>
      </c>
      <c r="L238" s="427">
        <f>VLOOKUP(A238,'2008'!N$19:O$421,2,FALSE)</f>
        <v>8.557457212713937E-5</v>
      </c>
      <c r="M238" s="427">
        <f>VLOOKUP(A238,'2009'!L$19:M$420,2,FALSE)</f>
        <v>1.2135922330097087E-4</v>
      </c>
      <c r="N238" s="427">
        <f>VLOOKUP(A238,'2010'!N$19:O$420,2,FALSE)</f>
        <v>6.0096153846153849E-5</v>
      </c>
      <c r="O238" s="427">
        <f>VLOOKUP(A238,'2011'!N$19:O$420,2,FALSE)</f>
        <v>2.8418866456877685E-4</v>
      </c>
      <c r="P238" s="425" t="str">
        <f>IFERROR(VLOOKUP($A238,'2008'!$AN$8:$AZ$435,13,FALSE),"error")</f>
        <v>error</v>
      </c>
      <c r="Q238" s="425" t="str">
        <f>IFERROR(VLOOKUP($A238,'2009'!$AN$8:$BA$435,14,FALSE),"error")</f>
        <v>error</v>
      </c>
      <c r="R238" s="425" t="str">
        <f>IFERROR(VLOOKUP($A238,'2010'!$AN$8:$AZ$435,12,FALSE),"error")</f>
        <v>error</v>
      </c>
      <c r="S238" s="425" t="str">
        <f>IFERROR(VLOOKUP($A238,'2011'!$AN$8:$BA$435,14,FALSE),"error")</f>
        <v>error</v>
      </c>
    </row>
    <row r="239" spans="1:19" x14ac:dyDescent="0.25">
      <c r="A239" s="1" t="s">
        <v>228</v>
      </c>
      <c r="B239" s="2" t="s">
        <v>11</v>
      </c>
      <c r="D239" s="167">
        <f>VLOOKUP($A239,'2008'!$D$18:$E$396,2,FALSE)</f>
        <v>8.9143865842894964E-4</v>
      </c>
      <c r="E239" s="427">
        <f>VLOOKUP(A239,'2009'!B$19:C$420,2,FALSE)</f>
        <v>7.6449912126537781E-4</v>
      </c>
      <c r="F239" s="427">
        <f>VLOOKUP(A239,'2010'!D$19:E$420,2,FALSE)</f>
        <v>6.200873362445415E-4</v>
      </c>
      <c r="G239" s="427">
        <f>VLOOKUP(A239,'2011'!D$19:E$420,2,FALSE)</f>
        <v>1.7270248661556652E-3</v>
      </c>
      <c r="H239" s="427">
        <f>VLOOKUP(A239,'2008'!I$19:J$420,2,FALSE)</f>
        <v>4.6778464254192408E-4</v>
      </c>
      <c r="I239" s="427">
        <f>VLOOKUP(A239,'2009'!G$19:H$420,2,FALSE)</f>
        <v>2.0210896309314587E-4</v>
      </c>
      <c r="J239" s="427">
        <f>VLOOKUP(A239,'2010'!I$19:J$420,2,FALSE)</f>
        <v>3.6681222707423582E-4</v>
      </c>
      <c r="K239" s="427">
        <f>VLOOKUP(A239,'2011'!I$19:J$420,2,FALSE)</f>
        <v>2.3933448904087822E-4</v>
      </c>
      <c r="L239" s="427">
        <f>VLOOKUP(A239,'2008'!N$19:O$421,2,FALSE)</f>
        <v>4.2365401588702562E-4</v>
      </c>
      <c r="M239" s="427">
        <f>VLOOKUP(A239,'2009'!L$19:M$420,2,FALSE)</f>
        <v>5.62390158172232E-4</v>
      </c>
      <c r="N239" s="427">
        <f>VLOOKUP(A239,'2010'!N$19:O$420,2,FALSE)</f>
        <v>2.5327510917030568E-4</v>
      </c>
      <c r="O239" s="427">
        <f>VLOOKUP(A239,'2011'!N$19:O$420,2,FALSE)</f>
        <v>1.4876903771147869E-3</v>
      </c>
      <c r="P239" s="425" t="str">
        <f>IFERROR(VLOOKUP($A239,'2008'!$AN$8:$AZ$435,13,FALSE),"error")</f>
        <v>error</v>
      </c>
      <c r="Q239" s="425" t="str">
        <f>IFERROR(VLOOKUP($A239,'2009'!$AN$8:$BA$435,14,FALSE),"error")</f>
        <v>error</v>
      </c>
      <c r="R239" s="425" t="str">
        <f>IFERROR(VLOOKUP($A239,'2010'!$AN$8:$AZ$435,12,FALSE),"error")</f>
        <v>error</v>
      </c>
      <c r="S239" s="425" t="str">
        <f>IFERROR(VLOOKUP($A239,'2011'!$AN$8:$BA$435,14,FALSE),"error")</f>
        <v>error</v>
      </c>
    </row>
    <row r="240" spans="1:19" x14ac:dyDescent="0.25">
      <c r="A240" s="1" t="s">
        <v>229</v>
      </c>
      <c r="B240" s="2" t="s">
        <v>1</v>
      </c>
      <c r="D240" s="167">
        <f>VLOOKUP($A240,'2008'!$D$18:$E$396,2,FALSE)</f>
        <v>4.2303370786516857E-3</v>
      </c>
      <c r="E240" s="427">
        <f>VLOOKUP(A240,'2009'!B$19:C$420,2,FALSE)</f>
        <v>3.8577265973254084E-3</v>
      </c>
      <c r="F240" s="427">
        <f>VLOOKUP(A240,'2010'!D$19:E$420,2,FALSE)</f>
        <v>3.5549026808666911E-3</v>
      </c>
      <c r="G240" s="427">
        <f>VLOOKUP(A240,'2011'!D$19:E$420,2,FALSE)</f>
        <v>3.0867253817932739E-3</v>
      </c>
      <c r="H240" s="427">
        <f>VLOOKUP(A240,'2008'!I$19:J$420,2,FALSE)</f>
        <v>9.9812734082397009E-4</v>
      </c>
      <c r="I240" s="427">
        <f>VLOOKUP(A240,'2009'!G$19:H$420,2,FALSE)</f>
        <v>4.9777117384843981E-4</v>
      </c>
      <c r="J240" s="427">
        <f>VLOOKUP(A240,'2010'!I$19:J$420,2,FALSE)</f>
        <v>5.7106132941608522E-4</v>
      </c>
      <c r="K240" s="427">
        <f>VLOOKUP(A240,'2011'!I$19:J$420,2,FALSE)</f>
        <v>3.5732161510584719E-4</v>
      </c>
      <c r="L240" s="427">
        <f>VLOOKUP(A240,'2008'!N$19:O$421,2,FALSE)</f>
        <v>3.2322097378277154E-3</v>
      </c>
      <c r="M240" s="427">
        <f>VLOOKUP(A240,'2009'!L$19:M$420,2,FALSE)</f>
        <v>3.3599554234769687E-3</v>
      </c>
      <c r="N240" s="427">
        <f>VLOOKUP(A240,'2010'!N$19:O$420,2,FALSE)</f>
        <v>2.9838413514506061E-3</v>
      </c>
      <c r="O240" s="427">
        <f>VLOOKUP(A240,'2011'!N$19:O$420,2,FALSE)</f>
        <v>2.7294037666874267E-3</v>
      </c>
      <c r="P240" s="425" t="str">
        <f>IFERROR(VLOOKUP($A240,'2008'!$AN$8:$AZ$435,13,FALSE),"error")</f>
        <v>error</v>
      </c>
      <c r="Q240" s="425" t="str">
        <f>IFERROR(VLOOKUP($A240,'2009'!$AN$8:$BA$435,14,FALSE),"error")</f>
        <v>error</v>
      </c>
      <c r="R240" s="425" t="str">
        <f>IFERROR(VLOOKUP($A240,'2010'!$AN$8:$AZ$435,12,FALSE),"error")</f>
        <v>error</v>
      </c>
      <c r="S240" s="425" t="str">
        <f>IFERROR(VLOOKUP($A240,'2011'!$AN$8:$BA$435,14,FALSE),"error")</f>
        <v>error</v>
      </c>
    </row>
    <row r="241" spans="1:19" x14ac:dyDescent="0.25">
      <c r="A241" s="1" t="s">
        <v>230</v>
      </c>
      <c r="B241" s="3" t="s">
        <v>5</v>
      </c>
      <c r="D241" s="167">
        <f>VLOOKUP($A241,'2008'!$D$18:$E$396,2,FALSE)</f>
        <v>5.1526717557251911E-4</v>
      </c>
      <c r="E241" s="427">
        <f>VLOOKUP(A241,'2009'!B$19:C$420,2,FALSE)</f>
        <v>4.2573320719016083E-4</v>
      </c>
      <c r="F241" s="427">
        <f>VLOOKUP(A241,'2010'!D$19:E$420,2,FALSE)</f>
        <v>5.7943925233644856E-4</v>
      </c>
      <c r="G241" s="427">
        <f>VLOOKUP(A241,'2011'!D$19:E$420,2,FALSE)</f>
        <v>5.8115223006101021E-4</v>
      </c>
      <c r="H241" s="427">
        <f>VLOOKUP(A241,'2008'!I$19:J$420,2,FALSE)</f>
        <v>3.7213740458015267E-4</v>
      </c>
      <c r="I241" s="427">
        <f>VLOOKUP(A241,'2009'!G$19:H$420,2,FALSE)</f>
        <v>2.554399243140965E-4</v>
      </c>
      <c r="J241" s="427">
        <f>VLOOKUP(A241,'2010'!I$19:J$420,2,FALSE)</f>
        <v>4.5794392523364484E-4</v>
      </c>
      <c r="K241" s="427">
        <f>VLOOKUP(A241,'2011'!I$19:J$420,2,FALSE)</f>
        <v>3.0615092730405569E-4</v>
      </c>
      <c r="L241" s="427">
        <f>VLOOKUP(A241,'2008'!N$19:O$421,2,FALSE)</f>
        <v>1.4312977099236642E-4</v>
      </c>
      <c r="M241" s="427">
        <f>VLOOKUP(A241,'2009'!L$19:M$420,2,FALSE)</f>
        <v>1.7029328287606433E-4</v>
      </c>
      <c r="N241" s="427">
        <f>VLOOKUP(A241,'2010'!N$19:O$420,2,FALSE)</f>
        <v>1.2149532710280373E-4</v>
      </c>
      <c r="O241" s="427">
        <f>VLOOKUP(A241,'2011'!N$19:O$420,2,FALSE)</f>
        <v>2.7500130275695458E-4</v>
      </c>
      <c r="P241" s="425" t="str">
        <f>IFERROR(VLOOKUP($A241,'2008'!$AN$8:$AZ$435,13,FALSE),"error")</f>
        <v>error</v>
      </c>
      <c r="Q241" s="425" t="str">
        <f>IFERROR(VLOOKUP($A241,'2009'!$AN$8:$BA$435,14,FALSE),"error")</f>
        <v>error</v>
      </c>
      <c r="R241" s="425" t="str">
        <f>IFERROR(VLOOKUP($A241,'2010'!$AN$8:$AZ$435,12,FALSE),"error")</f>
        <v>error</v>
      </c>
      <c r="S241" s="425" t="str">
        <f>IFERROR(VLOOKUP($A241,'2011'!$AN$8:$BA$435,14,FALSE),"error")</f>
        <v>error</v>
      </c>
    </row>
    <row r="242" spans="1:19" x14ac:dyDescent="0.25">
      <c r="A242" s="167" t="s">
        <v>334</v>
      </c>
      <c r="B242" s="3" t="s">
        <v>11</v>
      </c>
      <c r="D242" s="167">
        <f>VLOOKUP($A242,'2008'!$D$18:$E$396,2,FALSE)</f>
        <v>9.251247920133111E-4</v>
      </c>
      <c r="E242" s="427">
        <f>VLOOKUP(A242,'2009'!B$19:C$420,2,FALSE)</f>
        <v>8.6726249586229723E-4</v>
      </c>
      <c r="F242" s="427">
        <f>VLOOKUP(A242,'2010'!D$19:E$420,2,FALSE)</f>
        <v>6.9622331691297204E-4</v>
      </c>
      <c r="G242" s="427">
        <f>VLOOKUP(A242,'2011'!D$19:E$420,2,FALSE)</f>
        <v>4.8684460946249312E-4</v>
      </c>
      <c r="H242" s="427">
        <f>VLOOKUP(A242,'2008'!I$19:J$420,2,FALSE)</f>
        <v>3.8269550748752082E-4</v>
      </c>
      <c r="I242" s="427">
        <f>VLOOKUP(A242,'2009'!G$19:H$420,2,FALSE)</f>
        <v>1.8536908308507116E-4</v>
      </c>
      <c r="J242" s="427">
        <f>VLOOKUP(A242,'2010'!I$19:J$420,2,FALSE)</f>
        <v>2.2988505747126436E-4</v>
      </c>
      <c r="K242" s="427">
        <f>VLOOKUP(A242,'2011'!I$19:J$420,2,FALSE)</f>
        <v>1.8636417235643284E-4</v>
      </c>
      <c r="L242" s="427">
        <f>VLOOKUP(A242,'2008'!N$19:O$421,2,FALSE)</f>
        <v>5.490848585690516E-4</v>
      </c>
      <c r="M242" s="427">
        <f>VLOOKUP(A242,'2009'!L$19:M$420,2,FALSE)</f>
        <v>6.7858325057927843E-4</v>
      </c>
      <c r="N242" s="427">
        <f>VLOOKUP(A242,'2010'!N$19:O$420,2,FALSE)</f>
        <v>4.6305418719211821E-4</v>
      </c>
      <c r="O242" s="427">
        <f>VLOOKUP(A242,'2011'!N$19:O$420,2,FALSE)</f>
        <v>3.0048043710606033E-4</v>
      </c>
      <c r="P242" s="425" t="str">
        <f>IFERROR(VLOOKUP($A242,'2008'!$AN$8:$AZ$435,13,FALSE),"error")</f>
        <v>error</v>
      </c>
      <c r="Q242" s="425" t="str">
        <f>IFERROR(VLOOKUP($A242,'2009'!$AN$8:$BA$435,14,FALSE),"error")</f>
        <v>error</v>
      </c>
      <c r="R242" s="425" t="str">
        <f>IFERROR(VLOOKUP($A242,'2010'!$AN$8:$AZ$435,12,FALSE),"error")</f>
        <v>error</v>
      </c>
      <c r="S242" s="425" t="str">
        <f>IFERROR(VLOOKUP($A242,'2011'!$AN$8:$BA$435,14,FALSE),"error")</f>
        <v>error</v>
      </c>
    </row>
    <row r="243" spans="1:19" x14ac:dyDescent="0.25">
      <c r="A243" s="1" t="s">
        <v>231</v>
      </c>
      <c r="B243" s="2" t="s">
        <v>8</v>
      </c>
      <c r="D243" s="167">
        <f>VLOOKUP($A243,'2008'!$D$18:$E$396,2,FALSE)</f>
        <v>3.3079847908745246E-3</v>
      </c>
      <c r="E243" s="427">
        <f>VLOOKUP(A243,'2009'!B$19:C$420,2,FALSE)</f>
        <v>1.7594654788418709E-3</v>
      </c>
      <c r="F243" s="427">
        <f>VLOOKUP(A243,'2010'!D$19:E$420,2,FALSE)</f>
        <v>1.9593613933236577E-3</v>
      </c>
      <c r="G243" s="427">
        <f>VLOOKUP(A243,'2011'!D$19:E$420,2,FALSE)</f>
        <v>1.8287426147879946E-3</v>
      </c>
      <c r="H243" s="427">
        <f>VLOOKUP(A243,'2008'!I$19:J$420,2,FALSE)</f>
        <v>3.1406844106463879E-3</v>
      </c>
      <c r="I243" s="427">
        <f>VLOOKUP(A243,'2009'!G$19:H$420,2,FALSE)</f>
        <v>1.5293244246473645E-3</v>
      </c>
      <c r="J243" s="427">
        <f>VLOOKUP(A243,'2010'!I$19:J$420,2,FALSE)</f>
        <v>1.7343976777939043E-3</v>
      </c>
      <c r="K243" s="427">
        <f>VLOOKUP(A243,'2011'!I$19:J$420,2,FALSE)</f>
        <v>1.4386071450420554E-3</v>
      </c>
      <c r="L243" s="427">
        <f>VLOOKUP(A243,'2008'!N$19:O$421,2,FALSE)</f>
        <v>1.7490494296577947E-4</v>
      </c>
      <c r="M243" s="427">
        <f>VLOOKUP(A243,'2009'!L$19:M$420,2,FALSE)</f>
        <v>2.3014105419450631E-4</v>
      </c>
      <c r="N243" s="427">
        <f>VLOOKUP(A243,'2010'!N$19:O$420,2,FALSE)</f>
        <v>2.2496371552975327E-4</v>
      </c>
      <c r="O243" s="427">
        <f>VLOOKUP(A243,'2011'!N$19:O$420,2,FALSE)</f>
        <v>3.9013546974593909E-4</v>
      </c>
      <c r="P243" s="425" t="str">
        <f>IFERROR(VLOOKUP($A243,'2008'!$AN$8:$AZ$435,13,FALSE),"error")</f>
        <v>error</v>
      </c>
      <c r="Q243" s="425" t="str">
        <f>IFERROR(VLOOKUP($A243,'2009'!$AN$8:$BA$435,14,FALSE),"error")</f>
        <v>error</v>
      </c>
      <c r="R243" s="425" t="str">
        <f>IFERROR(VLOOKUP($A243,'2010'!$AN$8:$AZ$435,12,FALSE),"error")</f>
        <v>error</v>
      </c>
      <c r="S243" s="425" t="str">
        <f>IFERROR(VLOOKUP($A243,'2011'!$AN$8:$BA$435,14,FALSE),"error")</f>
        <v>error</v>
      </c>
    </row>
    <row r="244" spans="1:19" x14ac:dyDescent="0.25">
      <c r="A244" s="1" t="s">
        <v>232</v>
      </c>
      <c r="B244" s="2" t="s">
        <v>14</v>
      </c>
      <c r="D244" s="167">
        <f>VLOOKUP($A244,'2008'!$D$18:$E$396,2,FALSE)</f>
        <v>4.6386718749999998E-4</v>
      </c>
      <c r="E244" s="427">
        <f>VLOOKUP(A244,'2009'!B$19:C$420,2,FALSE)</f>
        <v>3.3090024330900241E-4</v>
      </c>
      <c r="F244" s="427">
        <f>VLOOKUP(A244,'2010'!D$19:E$420,2,FALSE)</f>
        <v>3.2961706253029571E-4</v>
      </c>
      <c r="G244" s="427">
        <f>VLOOKUP(A244,'2011'!D$19:E$420,2,FALSE)</f>
        <v>4.3201449064813019E-4</v>
      </c>
      <c r="H244" s="427">
        <f>VLOOKUP(A244,'2008'!I$19:J$420,2,FALSE)</f>
        <v>3.61328125E-4</v>
      </c>
      <c r="I244" s="427">
        <f>VLOOKUP(A244,'2009'!G$19:H$420,2,FALSE)</f>
        <v>2.0924574209245741E-4</v>
      </c>
      <c r="J244" s="427">
        <f>VLOOKUP(A244,'2010'!I$19:J$420,2,FALSE)</f>
        <v>2.2782355792535142E-4</v>
      </c>
      <c r="K244" s="427">
        <f>VLOOKUP(A244,'2011'!I$19:J$420,2,FALSE)</f>
        <v>2.8980939226310419E-4</v>
      </c>
      <c r="L244" s="427">
        <f>VLOOKUP(A244,'2008'!N$19:O$421,2,FALSE)</f>
        <v>1.025390625E-4</v>
      </c>
      <c r="M244" s="427">
        <f>VLOOKUP(A244,'2009'!L$19:M$420,2,FALSE)</f>
        <v>1.2165450121654502E-4</v>
      </c>
      <c r="N244" s="427">
        <f>VLOOKUP(A244,'2010'!N$19:O$420,2,FALSE)</f>
        <v>1.0179350460494426E-4</v>
      </c>
      <c r="O244" s="427">
        <f>VLOOKUP(A244,'2011'!N$19:O$420,2,FALSE)</f>
        <v>1.4220509838502599E-4</v>
      </c>
      <c r="P244" s="425" t="str">
        <f>IFERROR(VLOOKUP($A244,'2008'!$AN$8:$AZ$435,13,FALSE),"error")</f>
        <v>error</v>
      </c>
      <c r="Q244" s="425" t="str">
        <f>IFERROR(VLOOKUP($A244,'2009'!$AN$8:$BA$435,14,FALSE),"error")</f>
        <v>error</v>
      </c>
      <c r="R244" s="425" t="str">
        <f>IFERROR(VLOOKUP($A244,'2010'!$AN$8:$AZ$435,12,FALSE),"error")</f>
        <v>error</v>
      </c>
      <c r="S244" s="425" t="str">
        <f>IFERROR(VLOOKUP($A244,'2011'!$AN$8:$BA$435,14,FALSE),"error")</f>
        <v>error</v>
      </c>
    </row>
    <row r="245" spans="1:19" x14ac:dyDescent="0.25">
      <c r="A245" s="1" t="s">
        <v>233</v>
      </c>
      <c r="B245" s="2" t="s">
        <v>11</v>
      </c>
      <c r="D245" s="167">
        <f>VLOOKUP($A245,'2008'!$D$18:$E$396,2,FALSE)</f>
        <v>1.5749235474006116E-3</v>
      </c>
      <c r="E245" s="427">
        <f>VLOOKUP(A245,'2009'!B$19:C$420,2,FALSE)</f>
        <v>1.393939393939394E-3</v>
      </c>
      <c r="F245" s="427">
        <f>VLOOKUP(A245,'2010'!D$19:E$420,2,FALSE)</f>
        <v>9.4452773613193407E-4</v>
      </c>
      <c r="G245" s="427">
        <f>VLOOKUP(A245,'2011'!D$19:E$420,2,FALSE)</f>
        <v>1.086720961958592E-2</v>
      </c>
      <c r="H245" s="427">
        <f>VLOOKUP(A245,'2008'!I$19:J$420,2,FALSE)</f>
        <v>1.4678899082568807E-3</v>
      </c>
      <c r="I245" s="427">
        <f>VLOOKUP(A245,'2009'!G$19:H$420,2,FALSE)</f>
        <v>1.3030303030303031E-3</v>
      </c>
      <c r="J245" s="427">
        <f>VLOOKUP(A245,'2010'!I$19:J$420,2,FALSE)</f>
        <v>8.095952023988006E-4</v>
      </c>
      <c r="K245" s="427">
        <f>VLOOKUP(A245,'2011'!I$19:J$420,2,FALSE)</f>
        <v>9.0817676246484572E-4</v>
      </c>
      <c r="L245" s="427">
        <f>VLOOKUP(A245,'2008'!N$19:O$421,2,FALSE)</f>
        <v>1.2232415902140674E-4</v>
      </c>
      <c r="M245" s="427">
        <f>VLOOKUP(A245,'2009'!L$19:M$420,2,FALSE)</f>
        <v>1.0606060606060606E-4</v>
      </c>
      <c r="N245" s="427">
        <f>VLOOKUP(A245,'2010'!N$19:O$420,2,FALSE)</f>
        <v>1.3493253373313344E-4</v>
      </c>
      <c r="O245" s="427">
        <f>VLOOKUP(A245,'2011'!N$19:O$420,2,FALSE)</f>
        <v>9.9590328571210751E-3</v>
      </c>
      <c r="P245" s="425" t="str">
        <f>IFERROR(VLOOKUP($A245,'2008'!$AN$8:$AZ$435,13,FALSE),"error")</f>
        <v>error</v>
      </c>
      <c r="Q245" s="425" t="str">
        <f>IFERROR(VLOOKUP($A245,'2009'!$AN$8:$BA$435,14,FALSE),"error")</f>
        <v>error</v>
      </c>
      <c r="R245" s="425" t="str">
        <f>IFERROR(VLOOKUP($A245,'2010'!$AN$8:$AZ$435,12,FALSE),"error")</f>
        <v>error</v>
      </c>
      <c r="S245" s="425" t="str">
        <f>IFERROR(VLOOKUP($A245,'2011'!$AN$8:$BA$435,14,FALSE),"error")</f>
        <v>error</v>
      </c>
    </row>
    <row r="246" spans="1:19" x14ac:dyDescent="0.25">
      <c r="A246" s="1" t="s">
        <v>234</v>
      </c>
      <c r="B246" s="2" t="s">
        <v>3</v>
      </c>
      <c r="D246" s="167">
        <f>VLOOKUP($A246,'2008'!$D$18:$E$396,2,FALSE)</f>
        <v>1.532033426183844E-3</v>
      </c>
      <c r="E246" s="427">
        <f>VLOOKUP(A246,'2009'!B$19:C$420,2,FALSE)</f>
        <v>1.1942347288949897E-3</v>
      </c>
      <c r="F246" s="427">
        <f>VLOOKUP(A246,'2010'!D$19:E$420,2,FALSE)</f>
        <v>1.5212981744421906E-3</v>
      </c>
      <c r="G246" s="427">
        <f>VLOOKUP(A246,'2011'!D$19:E$420,2,FALSE)</f>
        <v>1.4510591910881741E-3</v>
      </c>
      <c r="H246" s="427">
        <f>VLOOKUP(A246,'2008'!I$19:J$420,2,FALSE)</f>
        <v>8.4958217270194984E-4</v>
      </c>
      <c r="I246" s="427">
        <f>VLOOKUP(A246,'2009'!G$19:H$420,2,FALSE)</f>
        <v>6.863417982155113E-4</v>
      </c>
      <c r="J246" s="427">
        <f>VLOOKUP(A246,'2010'!I$19:J$420,2,FALSE)</f>
        <v>6.2880324543610551E-4</v>
      </c>
      <c r="K246" s="427">
        <f>VLOOKUP(A246,'2011'!I$19:J$420,2,FALSE)</f>
        <v>4.9951668552207062E-4</v>
      </c>
      <c r="L246" s="427">
        <f>VLOOKUP(A246,'2008'!N$19:O$421,2,FALSE)</f>
        <v>6.8245125348189415E-4</v>
      </c>
      <c r="M246" s="427">
        <f>VLOOKUP(A246,'2009'!L$19:M$420,2,FALSE)</f>
        <v>5.0789293067947838E-4</v>
      </c>
      <c r="N246" s="427">
        <f>VLOOKUP(A246,'2010'!N$19:O$420,2,FALSE)</f>
        <v>8.9249492900608525E-4</v>
      </c>
      <c r="O246" s="427">
        <f>VLOOKUP(A246,'2011'!N$19:O$420,2,FALSE)</f>
        <v>9.5154250556610362E-4</v>
      </c>
      <c r="P246" s="425" t="str">
        <f>IFERROR(VLOOKUP($A246,'2008'!$AN$8:$AZ$435,13,FALSE),"error")</f>
        <v>error</v>
      </c>
      <c r="Q246" s="425" t="str">
        <f>IFERROR(VLOOKUP($A246,'2009'!$AN$8:$BA$435,14,FALSE),"error")</f>
        <v>error</v>
      </c>
      <c r="R246" s="425" t="str">
        <f>IFERROR(VLOOKUP($A246,'2010'!$AN$8:$AZ$435,12,FALSE),"error")</f>
        <v>error</v>
      </c>
      <c r="S246" s="425" t="str">
        <f>IFERROR(VLOOKUP($A246,'2011'!$AN$8:$BA$435,14,FALSE),"error")</f>
        <v>error</v>
      </c>
    </row>
    <row r="247" spans="1:19" x14ac:dyDescent="0.25">
      <c r="A247" s="1" t="s">
        <v>235</v>
      </c>
      <c r="B247" s="3" t="s">
        <v>5</v>
      </c>
      <c r="D247" s="167">
        <f>VLOOKUP($A247,'2008'!$D$18:$E$396,2,FALSE)</f>
        <v>2.0652173913043479E-4</v>
      </c>
      <c r="E247" s="427">
        <f>VLOOKUP(A247,'2009'!B$19:C$420,2,FALSE)</f>
        <v>9.6774193548387094E-5</v>
      </c>
      <c r="F247" s="427">
        <f>VLOOKUP(A247,'2010'!D$19:E$420,2,FALSE)</f>
        <v>1.7003188097768331E-4</v>
      </c>
      <c r="G247" s="427">
        <f>VLOOKUP(A247,'2011'!D$19:E$420,2,FALSE)</f>
        <v>2.8341642046763763E-4</v>
      </c>
      <c r="H247" s="427">
        <f>VLOOKUP(A247,'2008'!I$19:J$420,2,FALSE)</f>
        <v>1.9565217391304349E-4</v>
      </c>
      <c r="I247" s="427">
        <f>VLOOKUP(A247,'2009'!G$19:H$420,2,FALSE)</f>
        <v>8.6021505376344081E-5</v>
      </c>
      <c r="J247" s="427">
        <f>VLOOKUP(A247,'2010'!I$19:J$420,2,FALSE)</f>
        <v>1.2752391073326248E-4</v>
      </c>
      <c r="K247" s="427">
        <f>VLOOKUP(A247,'2011'!I$19:J$420,2,FALSE)</f>
        <v>2.4475709956622382E-4</v>
      </c>
      <c r="L247" s="427">
        <f>VLOOKUP(A247,'2008'!N$19:O$421,2,FALSE)</f>
        <v>1.0869565217391305E-5</v>
      </c>
      <c r="M247" s="427">
        <f>VLOOKUP(A247,'2009'!L$19:M$420,2,FALSE)</f>
        <v>1.075268817204301E-5</v>
      </c>
      <c r="N247" s="427">
        <f>VLOOKUP(A247,'2010'!N$19:O$420,2,FALSE)</f>
        <v>5.3134962805526037E-5</v>
      </c>
      <c r="O247" s="427">
        <f>VLOOKUP(A247,'2011'!N$19:O$420,2,FALSE)</f>
        <v>3.8659320901413783E-5</v>
      </c>
      <c r="P247" s="425" t="str">
        <f>IFERROR(VLOOKUP($A247,'2008'!$AN$8:$AZ$435,13,FALSE),"error")</f>
        <v>error</v>
      </c>
      <c r="Q247" s="425" t="str">
        <f>IFERROR(VLOOKUP($A247,'2009'!$AN$8:$BA$435,14,FALSE),"error")</f>
        <v>error</v>
      </c>
      <c r="R247" s="425" t="str">
        <f>IFERROR(VLOOKUP($A247,'2010'!$AN$8:$AZ$435,12,FALSE),"error")</f>
        <v>error</v>
      </c>
      <c r="S247" s="425" t="str">
        <f>IFERROR(VLOOKUP($A247,'2011'!$AN$8:$BA$435,14,FALSE),"error")</f>
        <v>error</v>
      </c>
    </row>
    <row r="248" spans="1:19" x14ac:dyDescent="0.25">
      <c r="A248" s="1" t="s">
        <v>236</v>
      </c>
      <c r="B248" s="2" t="s">
        <v>1</v>
      </c>
      <c r="D248" s="167">
        <f>VLOOKUP($A248,'2008'!$D$18:$E$396,2,FALSE)</f>
        <v>2E-3</v>
      </c>
      <c r="E248" s="427">
        <f>VLOOKUP(A248,'2009'!B$19:C$420,2,FALSE)</f>
        <v>1.4054678475163651E-3</v>
      </c>
      <c r="F248" s="427">
        <f>VLOOKUP(A248,'2010'!D$19:E$420,2,FALSE)</f>
        <v>1.4378585086042065E-3</v>
      </c>
      <c r="G248" s="427">
        <f>VLOOKUP(A248,'2011'!D$19:E$420,2,FALSE)</f>
        <v>7.5656821495636586E-4</v>
      </c>
      <c r="H248" s="427">
        <f>VLOOKUP(A248,'2008'!I$19:J$420,2,FALSE)</f>
        <v>8.0232558139534886E-4</v>
      </c>
      <c r="I248" s="427">
        <f>VLOOKUP(A248,'2009'!G$19:H$420,2,FALSE)</f>
        <v>3.8120908740854831E-4</v>
      </c>
      <c r="J248" s="427">
        <f>VLOOKUP(A248,'2010'!I$19:J$420,2,FALSE)</f>
        <v>4.1682600382409178E-4</v>
      </c>
      <c r="K248" s="427">
        <f>VLOOKUP(A248,'2011'!I$19:J$420,2,FALSE)</f>
        <v>4.4269586355951307E-4</v>
      </c>
      <c r="L248" s="427">
        <f>VLOOKUP(A248,'2008'!N$19:O$421,2,FALSE)</f>
        <v>1.1976744186046511E-3</v>
      </c>
      <c r="M248" s="427">
        <f>VLOOKUP(A248,'2009'!L$19:M$420,2,FALSE)</f>
        <v>1.0242587601078166E-3</v>
      </c>
      <c r="N248" s="427">
        <f>VLOOKUP(A248,'2010'!N$19:O$420,2,FALSE)</f>
        <v>1.0210325047801147E-3</v>
      </c>
      <c r="O248" s="427">
        <f>VLOOKUP(A248,'2011'!N$19:O$420,2,FALSE)</f>
        <v>3.1387235139685278E-4</v>
      </c>
      <c r="P248" s="425" t="str">
        <f>IFERROR(VLOOKUP($A248,'2008'!$AN$8:$AZ$435,13,FALSE),"error")</f>
        <v>error</v>
      </c>
      <c r="Q248" s="425" t="str">
        <f>IFERROR(VLOOKUP($A248,'2009'!$AN$8:$BA$435,14,FALSE),"error")</f>
        <v>error</v>
      </c>
      <c r="R248" s="425" t="str">
        <f>IFERROR(VLOOKUP($A248,'2010'!$AN$8:$AZ$435,12,FALSE),"error")</f>
        <v>error</v>
      </c>
      <c r="S248" s="425" t="str">
        <f>IFERROR(VLOOKUP($A248,'2011'!$AN$8:$BA$435,14,FALSE),"error")</f>
        <v>error</v>
      </c>
    </row>
    <row r="249" spans="1:19" x14ac:dyDescent="0.25">
      <c r="A249" s="1" t="s">
        <v>237</v>
      </c>
      <c r="B249" s="2" t="s">
        <v>3</v>
      </c>
      <c r="D249" s="167">
        <f>VLOOKUP($A249,'2008'!$D$18:$E$396,2,FALSE)</f>
        <v>8.7425149700598806E-4</v>
      </c>
      <c r="E249" s="427">
        <f>VLOOKUP(A249,'2009'!B$19:C$420,2,FALSE)</f>
        <v>5.2757793764988004E-4</v>
      </c>
      <c r="F249" s="427">
        <f>VLOOKUP(A249,'2010'!D$19:E$420,2,FALSE)</f>
        <v>5.9880239520958083E-4</v>
      </c>
      <c r="G249" s="427">
        <f>VLOOKUP(A249,'2011'!D$19:E$420,2,FALSE)</f>
        <v>2.2284489863289705E-4</v>
      </c>
      <c r="H249" s="427">
        <f>VLOOKUP(A249,'2008'!I$19:J$420,2,FALSE)</f>
        <v>5.9880239520958083E-4</v>
      </c>
      <c r="I249" s="427">
        <f>VLOOKUP(A249,'2009'!G$19:H$420,2,FALSE)</f>
        <v>3.4772182254196645E-4</v>
      </c>
      <c r="J249" s="427">
        <f>VLOOKUP(A249,'2010'!I$19:J$420,2,FALSE)</f>
        <v>4.1916167664670658E-4</v>
      </c>
      <c r="K249" s="427">
        <f>VLOOKUP(A249,'2011'!I$19:J$420,2,FALSE)</f>
        <v>1.7005162257675068E-4</v>
      </c>
      <c r="L249" s="427">
        <f>VLOOKUP(A249,'2008'!N$19:O$421,2,FALSE)</f>
        <v>2.7544910179640717E-4</v>
      </c>
      <c r="M249" s="427">
        <f>VLOOKUP(A249,'2009'!L$19:M$420,2,FALSE)</f>
        <v>1.7985611510791367E-4</v>
      </c>
      <c r="N249" s="427">
        <f>VLOOKUP(A249,'2010'!N$19:O$420,2,FALSE)</f>
        <v>1.7964071856287425E-4</v>
      </c>
      <c r="O249" s="427">
        <f>VLOOKUP(A249,'2011'!N$19:O$420,2,FALSE)</f>
        <v>5.2793276056146368E-5</v>
      </c>
      <c r="P249" s="425" t="str">
        <f>IFERROR(VLOOKUP($A249,'2008'!$AN$8:$AZ$435,13,FALSE),"error")</f>
        <v>error</v>
      </c>
      <c r="Q249" s="425" t="str">
        <f>IFERROR(VLOOKUP($A249,'2009'!$AN$8:$BA$435,14,FALSE),"error")</f>
        <v>error</v>
      </c>
      <c r="R249" s="425" t="str">
        <f>IFERROR(VLOOKUP($A249,'2010'!$AN$8:$AZ$435,12,FALSE),"error")</f>
        <v>error</v>
      </c>
      <c r="S249" s="425" t="str">
        <f>IFERROR(VLOOKUP($A249,'2011'!$AN$8:$BA$435,14,FALSE),"error")</f>
        <v>error</v>
      </c>
    </row>
    <row r="250" spans="1:19" x14ac:dyDescent="0.25">
      <c r="A250" s="1" t="s">
        <v>238</v>
      </c>
      <c r="B250" s="2" t="s">
        <v>3</v>
      </c>
      <c r="D250" s="167">
        <f>VLOOKUP($A250,'2008'!$D$18:$E$396,2,FALSE)</f>
        <v>3.1627906976744186E-3</v>
      </c>
      <c r="E250" s="427">
        <f>VLOOKUP(A250,'2009'!B$19:C$420,2,FALSE)</f>
        <v>1.8045977011494252E-3</v>
      </c>
      <c r="F250" s="427">
        <f>VLOOKUP(A250,'2010'!D$19:E$420,2,FALSE)</f>
        <v>2.0477815699658703E-3</v>
      </c>
      <c r="G250" s="427">
        <f>VLOOKUP(A250,'2011'!D$19:E$420,2,FALSE)</f>
        <v>2.6650434371498339E-3</v>
      </c>
      <c r="H250" s="427">
        <f>VLOOKUP(A250,'2008'!I$19:J$420,2,FALSE)</f>
        <v>2.5813953488372093E-3</v>
      </c>
      <c r="I250" s="427">
        <f>VLOOKUP(A250,'2009'!G$19:H$420,2,FALSE)</f>
        <v>1.1149425287356322E-3</v>
      </c>
      <c r="J250" s="427">
        <f>VLOOKUP(A250,'2010'!I$19:J$420,2,FALSE)</f>
        <v>1.5813424345847555E-3</v>
      </c>
      <c r="K250" s="427">
        <f>VLOOKUP(A250,'2011'!I$19:J$420,2,FALSE)</f>
        <v>1.5044646894733422E-3</v>
      </c>
      <c r="L250" s="427">
        <f>VLOOKUP(A250,'2008'!N$19:O$421,2,FALSE)</f>
        <v>5.8139534883720929E-4</v>
      </c>
      <c r="M250" s="427">
        <f>VLOOKUP(A250,'2009'!L$19:M$420,2,FALSE)</f>
        <v>6.8965517241379305E-4</v>
      </c>
      <c r="N250" s="427">
        <f>VLOOKUP(A250,'2010'!N$19:O$420,2,FALSE)</f>
        <v>4.6643913538111493E-4</v>
      </c>
      <c r="O250" s="427">
        <f>VLOOKUP(A250,'2011'!N$19:O$420,2,FALSE)</f>
        <v>1.1605787476764917E-3</v>
      </c>
      <c r="P250" s="425" t="str">
        <f>IFERROR(VLOOKUP($A250,'2008'!$AN$8:$AZ$435,13,FALSE),"error")</f>
        <v>error</v>
      </c>
      <c r="Q250" s="425" t="str">
        <f>IFERROR(VLOOKUP($A250,'2009'!$AN$8:$BA$435,14,FALSE),"error")</f>
        <v>error</v>
      </c>
      <c r="R250" s="425" t="str">
        <f>IFERROR(VLOOKUP($A250,'2010'!$AN$8:$AZ$435,12,FALSE),"error")</f>
        <v>error</v>
      </c>
      <c r="S250" s="425" t="str">
        <f>IFERROR(VLOOKUP($A250,'2011'!$AN$8:$BA$435,14,FALSE),"error")</f>
        <v>error</v>
      </c>
    </row>
    <row r="251" spans="1:19" x14ac:dyDescent="0.25">
      <c r="A251" s="1" t="s">
        <v>239</v>
      </c>
      <c r="B251" s="2" t="s">
        <v>11</v>
      </c>
      <c r="D251" s="167">
        <f>VLOOKUP($A251,'2008'!$D$18:$E$396,2,FALSE)</f>
        <v>2.0579268292682928E-3</v>
      </c>
      <c r="E251" s="427">
        <f>VLOOKUP(A251,'2009'!B$19:C$420,2,FALSE)</f>
        <v>1.611195158850227E-3</v>
      </c>
      <c r="F251" s="427">
        <f>VLOOKUP(A251,'2010'!D$19:E$420,2,FALSE)</f>
        <v>1.419984973703982E-3</v>
      </c>
      <c r="G251" s="427">
        <f>VLOOKUP(A251,'2011'!D$19:E$420,2,FALSE)</f>
        <v>1.9494592991224759E-3</v>
      </c>
      <c r="H251" s="427">
        <f>VLOOKUP(A251,'2008'!I$19:J$420,2,FALSE)</f>
        <v>8.2317073170731705E-4</v>
      </c>
      <c r="I251" s="427">
        <f>VLOOKUP(A251,'2009'!G$19:H$420,2,FALSE)</f>
        <v>2.4962178517397884E-4</v>
      </c>
      <c r="J251" s="427">
        <f>VLOOKUP(A251,'2010'!I$19:J$420,2,FALSE)</f>
        <v>3.8317054845980465E-4</v>
      </c>
      <c r="K251" s="427">
        <f>VLOOKUP(A251,'2011'!I$19:J$420,2,FALSE)</f>
        <v>3.7286249698103029E-4</v>
      </c>
      <c r="L251" s="427">
        <f>VLOOKUP(A251,'2008'!N$19:O$421,2,FALSE)</f>
        <v>1.2347560975609756E-3</v>
      </c>
      <c r="M251" s="427">
        <f>VLOOKUP(A251,'2009'!L$19:M$420,2,FALSE)</f>
        <v>1.3615733736762482E-3</v>
      </c>
      <c r="N251" s="427">
        <f>VLOOKUP(A251,'2010'!N$19:O$420,2,FALSE)</f>
        <v>1.0368144252441774E-3</v>
      </c>
      <c r="O251" s="427">
        <f>VLOOKUP(A251,'2011'!N$19:O$420,2,FALSE)</f>
        <v>1.5765968021414457E-3</v>
      </c>
      <c r="P251" s="425" t="str">
        <f>IFERROR(VLOOKUP($A251,'2008'!$AN$8:$AZ$435,13,FALSE),"error")</f>
        <v>error</v>
      </c>
      <c r="Q251" s="425" t="str">
        <f>IFERROR(VLOOKUP($A251,'2009'!$AN$8:$BA$435,14,FALSE),"error")</f>
        <v>error</v>
      </c>
      <c r="R251" s="425" t="str">
        <f>IFERROR(VLOOKUP($A251,'2010'!$AN$8:$AZ$435,12,FALSE),"error")</f>
        <v>error</v>
      </c>
      <c r="S251" s="425" t="str">
        <f>IFERROR(VLOOKUP($A251,'2011'!$AN$8:$BA$435,14,FALSE),"error")</f>
        <v>error</v>
      </c>
    </row>
    <row r="252" spans="1:19" x14ac:dyDescent="0.25">
      <c r="A252" s="1" t="s">
        <v>240</v>
      </c>
      <c r="B252" s="2" t="s">
        <v>3</v>
      </c>
      <c r="D252" s="167">
        <f>VLOOKUP($A252,'2008'!$D$18:$E$396,2,FALSE)</f>
        <v>1.2057416267942584E-3</v>
      </c>
      <c r="E252" s="427">
        <f>VLOOKUP(A252,'2009'!B$19:C$420,2,FALSE)</f>
        <v>5.4597701149425282E-4</v>
      </c>
      <c r="F252" s="427">
        <f>VLOOKUP(A252,'2010'!D$19:E$420,2,FALSE)</f>
        <v>6.5321805955811723E-4</v>
      </c>
      <c r="G252" s="427">
        <f>VLOOKUP(A252,'2011'!D$19:E$420,2,FALSE)</f>
        <v>4.8090193003692469E-4</v>
      </c>
      <c r="H252" s="427">
        <f>VLOOKUP(A252,'2008'!I$19:J$420,2,FALSE)</f>
        <v>1.1866028708133972E-3</v>
      </c>
      <c r="I252" s="427">
        <f>VLOOKUP(A252,'2009'!G$19:H$420,2,FALSE)</f>
        <v>5.0766283524904211E-4</v>
      </c>
      <c r="J252" s="427">
        <f>VLOOKUP(A252,'2010'!I$19:J$420,2,FALSE)</f>
        <v>5.9558117195004803E-4</v>
      </c>
      <c r="K252" s="427">
        <f>VLOOKUP(A252,'2011'!I$19:J$420,2,FALSE)</f>
        <v>4.0982452153844951E-4</v>
      </c>
      <c r="L252" s="427">
        <f>VLOOKUP(A252,'2008'!N$19:O$421,2,FALSE)</f>
        <v>1.9138755980861243E-5</v>
      </c>
      <c r="M252" s="427">
        <f>VLOOKUP(A252,'2009'!L$19:M$420,2,FALSE)</f>
        <v>2.8735632183908045E-5</v>
      </c>
      <c r="N252" s="427">
        <f>VLOOKUP(A252,'2010'!N$19:O$420,2,FALSE)</f>
        <v>5.7636887608069166E-5</v>
      </c>
      <c r="O252" s="427">
        <f>VLOOKUP(A252,'2011'!N$19:O$420,2,FALSE)</f>
        <v>7.1077408498475196E-5</v>
      </c>
      <c r="P252" s="425" t="str">
        <f>IFERROR(VLOOKUP($A252,'2008'!$AN$8:$AZ$435,13,FALSE),"error")</f>
        <v>error</v>
      </c>
      <c r="Q252" s="425" t="str">
        <f>IFERROR(VLOOKUP($A252,'2009'!$AN$8:$BA$435,14,FALSE),"error")</f>
        <v>error</v>
      </c>
      <c r="R252" s="425" t="str">
        <f>IFERROR(VLOOKUP($A252,'2010'!$AN$8:$AZ$435,12,FALSE),"error")</f>
        <v>error</v>
      </c>
      <c r="S252" s="425" t="str">
        <f>IFERROR(VLOOKUP($A252,'2011'!$AN$8:$BA$435,14,FALSE),"error")</f>
        <v>error</v>
      </c>
    </row>
    <row r="253" spans="1:19" x14ac:dyDescent="0.25">
      <c r="A253" s="1" t="s">
        <v>241</v>
      </c>
      <c r="B253" s="2" t="s">
        <v>3</v>
      </c>
      <c r="D253" s="167">
        <f>VLOOKUP($A253,'2008'!$D$18:$E$396,2,FALSE)</f>
        <v>4.8821548821548823E-4</v>
      </c>
      <c r="E253" s="427">
        <f>VLOOKUP(A253,'2009'!B$19:C$420,2,FALSE)</f>
        <v>2.3236514522821577E-4</v>
      </c>
      <c r="F253" s="427">
        <f>VLOOKUP(A253,'2010'!D$19:E$420,2,FALSE)</f>
        <v>3.7520391517128875E-4</v>
      </c>
      <c r="G253" s="427">
        <f>VLOOKUP(A253,'2011'!D$19:E$420,2,FALSE)</f>
        <v>2.6544518124003877E-4</v>
      </c>
      <c r="H253" s="427">
        <f>VLOOKUP(A253,'2008'!I$19:J$420,2,FALSE)</f>
        <v>3.956228956228956E-4</v>
      </c>
      <c r="I253" s="427">
        <f>VLOOKUP(A253,'2009'!G$19:H$420,2,FALSE)</f>
        <v>1.9917012448132781E-4</v>
      </c>
      <c r="J253" s="427">
        <f>VLOOKUP(A253,'2010'!I$19:J$420,2,FALSE)</f>
        <v>3.1810766721044047E-4</v>
      </c>
      <c r="K253" s="427">
        <f>VLOOKUP(A253,'2011'!I$19:J$420,2,FALSE)</f>
        <v>2.0832829974582032E-4</v>
      </c>
      <c r="L253" s="427">
        <f>VLOOKUP(A253,'2008'!N$19:O$421,2,FALSE)</f>
        <v>9.2592592592592588E-5</v>
      </c>
      <c r="M253" s="427">
        <f>VLOOKUP(A253,'2009'!L$19:M$420,2,FALSE)</f>
        <v>3.3195020746887969E-5</v>
      </c>
      <c r="N253" s="427">
        <f>VLOOKUP(A253,'2010'!N$19:O$420,2,FALSE)</f>
        <v>5.7096247960848289E-5</v>
      </c>
      <c r="O253" s="427">
        <f>VLOOKUP(A253,'2011'!N$19:O$420,2,FALSE)</f>
        <v>5.7116881494218466E-5</v>
      </c>
      <c r="P253" s="425" t="str">
        <f>IFERROR(VLOOKUP($A253,'2008'!$AN$8:$AZ$435,13,FALSE),"error")</f>
        <v>error</v>
      </c>
      <c r="Q253" s="425" t="str">
        <f>IFERROR(VLOOKUP($A253,'2009'!$AN$8:$BA$435,14,FALSE),"error")</f>
        <v>error</v>
      </c>
      <c r="R253" s="425" t="str">
        <f>IFERROR(VLOOKUP($A253,'2010'!$AN$8:$AZ$435,12,FALSE),"error")</f>
        <v>error</v>
      </c>
      <c r="S253" s="425" t="str">
        <f>IFERROR(VLOOKUP($A253,'2011'!$AN$8:$BA$435,14,FALSE),"error")</f>
        <v>error</v>
      </c>
    </row>
    <row r="254" spans="1:19" x14ac:dyDescent="0.25">
      <c r="A254" s="1" t="s">
        <v>242</v>
      </c>
      <c r="B254" s="2" t="s">
        <v>3</v>
      </c>
      <c r="D254" s="167">
        <f>VLOOKUP($A254,'2008'!$D$18:$E$396,2,FALSE)</f>
        <v>3.9627039627039627E-4</v>
      </c>
      <c r="E254" s="427">
        <f>VLOOKUP(A254,'2009'!B$19:C$420,2,FALSE)</f>
        <v>2.9171528588098014E-4</v>
      </c>
      <c r="F254" s="427">
        <f>VLOOKUP(A254,'2010'!D$19:E$420,2,FALSE)</f>
        <v>3.6214953271028038E-4</v>
      </c>
      <c r="G254" s="427">
        <f>VLOOKUP(A254,'2011'!D$19:E$420,2,FALSE)</f>
        <v>2.7473727419796175E-4</v>
      </c>
      <c r="H254" s="427">
        <f>VLOOKUP(A254,'2008'!I$19:J$420,2,FALSE)</f>
        <v>3.0303030303030303E-4</v>
      </c>
      <c r="I254" s="427">
        <f>VLOOKUP(A254,'2009'!G$19:H$420,2,FALSE)</f>
        <v>1.8669778296382731E-4</v>
      </c>
      <c r="J254" s="427">
        <f>VLOOKUP(A254,'2010'!I$19:J$420,2,FALSE)</f>
        <v>2.4532710280373833E-4</v>
      </c>
      <c r="K254" s="427">
        <f>VLOOKUP(A254,'2011'!I$19:J$420,2,FALSE)</f>
        <v>1.7001003091338725E-4</v>
      </c>
      <c r="L254" s="427">
        <f>VLOOKUP(A254,'2008'!N$19:O$421,2,FALSE)</f>
        <v>1.048951048951049E-4</v>
      </c>
      <c r="M254" s="427">
        <f>VLOOKUP(A254,'2009'!L$19:M$420,2,FALSE)</f>
        <v>1.0501750291715286E-4</v>
      </c>
      <c r="N254" s="427">
        <f>VLOOKUP(A254,'2010'!N$19:O$420,2,FALSE)</f>
        <v>1.2850467289719626E-4</v>
      </c>
      <c r="O254" s="427">
        <f>VLOOKUP(A254,'2011'!N$19:O$420,2,FALSE)</f>
        <v>1.0472724328457449E-4</v>
      </c>
      <c r="P254" s="425" t="str">
        <f>IFERROR(VLOOKUP($A254,'2008'!$AN$8:$AZ$435,13,FALSE),"error")</f>
        <v>error</v>
      </c>
      <c r="Q254" s="425" t="str">
        <f>IFERROR(VLOOKUP($A254,'2009'!$AN$8:$BA$435,14,FALSE),"error")</f>
        <v>error</v>
      </c>
      <c r="R254" s="425" t="str">
        <f>IFERROR(VLOOKUP($A254,'2010'!$AN$8:$AZ$435,12,FALSE),"error")</f>
        <v>error</v>
      </c>
      <c r="S254" s="425" t="str">
        <f>IFERROR(VLOOKUP($A254,'2011'!$AN$8:$BA$435,14,FALSE),"error")</f>
        <v>error</v>
      </c>
    </row>
    <row r="255" spans="1:19" x14ac:dyDescent="0.25">
      <c r="A255" s="1" t="s">
        <v>243</v>
      </c>
      <c r="B255" s="2" t="s">
        <v>3</v>
      </c>
      <c r="D255" s="167">
        <f>VLOOKUP($A255,'2008'!$D$18:$E$396,2,FALSE)</f>
        <v>1.0708898944193062E-3</v>
      </c>
      <c r="E255" s="427">
        <f>VLOOKUP(A255,'2009'!B$19:C$420,2,FALSE)</f>
        <v>6.591760299625468E-4</v>
      </c>
      <c r="F255" s="427">
        <f>VLOOKUP(A255,'2010'!D$19:E$420,2,FALSE)</f>
        <v>7.5429424943988051E-4</v>
      </c>
      <c r="G255" s="427">
        <f>VLOOKUP(A255,'2011'!D$19:E$420,2,FALSE)</f>
        <v>6.5419880732827513E-4</v>
      </c>
      <c r="H255" s="427">
        <f>VLOOKUP(A255,'2008'!I$19:J$420,2,FALSE)</f>
        <v>7.9185520361990951E-4</v>
      </c>
      <c r="I255" s="427">
        <f>VLOOKUP(A255,'2009'!G$19:H$420,2,FALSE)</f>
        <v>3.5955056179775283E-4</v>
      </c>
      <c r="J255" s="427">
        <f>VLOOKUP(A255,'2010'!I$19:J$420,2,FALSE)</f>
        <v>5.1530993278566092E-4</v>
      </c>
      <c r="K255" s="427">
        <f>VLOOKUP(A255,'2011'!I$19:J$420,2,FALSE)</f>
        <v>3.9258962561253621E-4</v>
      </c>
      <c r="L255" s="427">
        <f>VLOOKUP(A255,'2008'!N$19:O$421,2,FALSE)</f>
        <v>2.7903469079939669E-4</v>
      </c>
      <c r="M255" s="427">
        <f>VLOOKUP(A255,'2009'!L$19:M$420,2,FALSE)</f>
        <v>2.9962546816479402E-4</v>
      </c>
      <c r="N255" s="427">
        <f>VLOOKUP(A255,'2010'!N$19:O$420,2,FALSE)</f>
        <v>2.3898431665421956E-4</v>
      </c>
      <c r="O255" s="427">
        <f>VLOOKUP(A255,'2011'!N$19:O$420,2,FALSE)</f>
        <v>2.6160918171573891E-4</v>
      </c>
      <c r="P255" s="425" t="str">
        <f>IFERROR(VLOOKUP($A255,'2008'!$AN$8:$AZ$435,13,FALSE),"error")</f>
        <v>error</v>
      </c>
      <c r="Q255" s="425" t="str">
        <f>IFERROR(VLOOKUP($A255,'2009'!$AN$8:$BA$435,14,FALSE),"error")</f>
        <v>error</v>
      </c>
      <c r="R255" s="425" t="str">
        <f>IFERROR(VLOOKUP($A255,'2010'!$AN$8:$AZ$435,12,FALSE),"error")</f>
        <v>error</v>
      </c>
      <c r="S255" s="425" t="str">
        <f>IFERROR(VLOOKUP($A255,'2011'!$AN$8:$BA$435,14,FALSE),"error")</f>
        <v>error</v>
      </c>
    </row>
    <row r="256" spans="1:19" x14ac:dyDescent="0.25">
      <c r="A256" s="1" t="s">
        <v>244</v>
      </c>
      <c r="B256" s="2" t="s">
        <v>1</v>
      </c>
      <c r="D256" s="167">
        <f>VLOOKUP($A256,'2008'!$D$18:$E$396,2,FALSE)</f>
        <v>4.1743970315398889E-4</v>
      </c>
      <c r="E256" s="427">
        <f>VLOOKUP(A256,'2009'!B$19:C$420,2,FALSE)</f>
        <v>1.7495395948434621E-4</v>
      </c>
      <c r="F256" s="427">
        <f>VLOOKUP(A256,'2010'!D$19:E$420,2,FALSE)</f>
        <v>2.6654411764705883E-4</v>
      </c>
      <c r="G256" s="427">
        <f>VLOOKUP(A256,'2011'!D$19:E$420,2,FALSE)</f>
        <v>2.4422786758494341E-4</v>
      </c>
      <c r="H256" s="427">
        <f>VLOOKUP(A256,'2008'!I$19:J$420,2,FALSE)</f>
        <v>3.339517625231911E-4</v>
      </c>
      <c r="I256" s="427">
        <f>VLOOKUP(A256,'2009'!G$19:H$420,2,FALSE)</f>
        <v>1.0128913443830571E-4</v>
      </c>
      <c r="J256" s="427">
        <f>VLOOKUP(A256,'2010'!I$19:J$420,2,FALSE)</f>
        <v>1.6544117647058823E-4</v>
      </c>
      <c r="K256" s="427">
        <f>VLOOKUP(A256,'2011'!I$19:J$420,2,FALSE)</f>
        <v>1.3502510108307942E-4</v>
      </c>
      <c r="L256" s="427">
        <f>VLOOKUP(A256,'2008'!N$19:O$421,2,FALSE)</f>
        <v>8.3487940630797776E-5</v>
      </c>
      <c r="M256" s="427">
        <f>VLOOKUP(A256,'2009'!L$19:M$420,2,FALSE)</f>
        <v>7.3664825046040511E-5</v>
      </c>
      <c r="N256" s="427">
        <f>VLOOKUP(A256,'2010'!N$19:O$420,2,FALSE)</f>
        <v>9.1911764705882352E-5</v>
      </c>
      <c r="O256" s="427">
        <f>VLOOKUP(A256,'2011'!N$19:O$420,2,FALSE)</f>
        <v>1.0920276650186402E-4</v>
      </c>
      <c r="P256" s="425" t="str">
        <f>IFERROR(VLOOKUP($A256,'2008'!$AN$8:$AZ$435,13,FALSE),"error")</f>
        <v>error</v>
      </c>
      <c r="Q256" s="425" t="str">
        <f>IFERROR(VLOOKUP($A256,'2009'!$AN$8:$BA$435,14,FALSE),"error")</f>
        <v>error</v>
      </c>
      <c r="R256" s="425" t="str">
        <f>IFERROR(VLOOKUP($A256,'2010'!$AN$8:$AZ$435,12,FALSE),"error")</f>
        <v>error</v>
      </c>
      <c r="S256" s="425" t="str">
        <f>IFERROR(VLOOKUP($A256,'2011'!$AN$8:$BA$435,14,FALSE),"error")</f>
        <v>error</v>
      </c>
    </row>
    <row r="257" spans="1:19" x14ac:dyDescent="0.25">
      <c r="A257" s="1" t="s">
        <v>245</v>
      </c>
      <c r="B257" s="2" t="s">
        <v>11</v>
      </c>
      <c r="D257" s="167">
        <f>VLOOKUP($A257,'2008'!$D$18:$E$396,2,FALSE)</f>
        <v>8.6142322097378272E-4</v>
      </c>
      <c r="E257" s="427">
        <f>VLOOKUP(A257,'2009'!B$19:C$420,2,FALSE)</f>
        <v>4.5426260112009959E-4</v>
      </c>
      <c r="F257" s="427">
        <f>VLOOKUP(A257,'2010'!D$19:E$420,2,FALSE)</f>
        <v>5.7799875699192046E-4</v>
      </c>
      <c r="G257" s="427">
        <f>VLOOKUP(A257,'2011'!D$19:E$420,2,FALSE)</f>
        <v>5.3011419558994066E-4</v>
      </c>
      <c r="H257" s="427">
        <f>VLOOKUP(A257,'2008'!I$19:J$420,2,FALSE)</f>
        <v>7.0536828963795256E-4</v>
      </c>
      <c r="I257" s="427">
        <f>VLOOKUP(A257,'2009'!G$19:H$420,2,FALSE)</f>
        <v>3.1736154324828875E-4</v>
      </c>
      <c r="J257" s="427">
        <f>VLOOKUP(A257,'2010'!I$19:J$420,2,FALSE)</f>
        <v>4.0397762585456807E-4</v>
      </c>
      <c r="K257" s="427">
        <f>VLOOKUP(A257,'2011'!I$19:J$420,2,FALSE)</f>
        <v>3.6304674813115615E-4</v>
      </c>
      <c r="L257" s="427">
        <f>VLOOKUP(A257,'2008'!N$19:O$421,2,FALSE)</f>
        <v>1.5605493133583021E-4</v>
      </c>
      <c r="M257" s="427">
        <f>VLOOKUP(A257,'2009'!L$19:M$420,2,FALSE)</f>
        <v>1.3690105787181081E-4</v>
      </c>
      <c r="N257" s="427">
        <f>VLOOKUP(A257,'2010'!N$19:O$420,2,FALSE)</f>
        <v>1.7402113113735239E-4</v>
      </c>
      <c r="O257" s="427">
        <f>VLOOKUP(A257,'2011'!N$19:O$420,2,FALSE)</f>
        <v>1.6706744745878451E-4</v>
      </c>
      <c r="P257" s="425" t="str">
        <f>IFERROR(VLOOKUP($A257,'2008'!$AN$8:$AZ$435,13,FALSE),"error")</f>
        <v>error</v>
      </c>
      <c r="Q257" s="425" t="str">
        <f>IFERROR(VLOOKUP($A257,'2009'!$AN$8:$BA$435,14,FALSE),"error")</f>
        <v>error</v>
      </c>
      <c r="R257" s="425" t="str">
        <f>IFERROR(VLOOKUP($A257,'2010'!$AN$8:$AZ$435,12,FALSE),"error")</f>
        <v>error</v>
      </c>
      <c r="S257" s="425" t="str">
        <f>IFERROR(VLOOKUP($A257,'2011'!$AN$8:$BA$435,14,FALSE),"error")</f>
        <v>error</v>
      </c>
    </row>
    <row r="258" spans="1:19" x14ac:dyDescent="0.25">
      <c r="A258" s="1" t="s">
        <v>246</v>
      </c>
      <c r="B258" s="3" t="s">
        <v>5</v>
      </c>
      <c r="D258" s="167">
        <f>VLOOKUP($A258,'2008'!$D$18:$E$396,2,FALSE)</f>
        <v>9.3023255813953483E-5</v>
      </c>
      <c r="E258" s="427">
        <f>VLOOKUP(A258,'2009'!B$19:C$420,2,FALSE)</f>
        <v>1.4869888475836432E-4</v>
      </c>
      <c r="F258" s="427">
        <f>VLOOKUP(A258,'2010'!D$19:E$420,2,FALSE)</f>
        <v>1.0175763182238668E-4</v>
      </c>
      <c r="G258" s="427">
        <f>VLOOKUP(A258,'2011'!D$19:E$420,2,FALSE)</f>
        <v>4.839845126004873E-5</v>
      </c>
      <c r="H258" s="427">
        <f>VLOOKUP(A258,'2008'!I$19:J$420,2,FALSE)</f>
        <v>5.5813953488372095E-5</v>
      </c>
      <c r="I258" s="427">
        <f>VLOOKUP(A258,'2009'!G$19:H$420,2,FALSE)</f>
        <v>1.20817843866171E-4</v>
      </c>
      <c r="J258" s="427">
        <f>VLOOKUP(A258,'2010'!I$19:J$420,2,FALSE)</f>
        <v>4.6253469010175761E-5</v>
      </c>
      <c r="K258" s="427">
        <f>VLOOKUP(A258,'2011'!I$19:J$420,2,FALSE)</f>
        <v>3.7877503122211898E-5</v>
      </c>
      <c r="L258" s="427">
        <f>VLOOKUP(A258,'2008'!N$19:O$421,2,FALSE)</f>
        <v>3.7209302325581394E-5</v>
      </c>
      <c r="M258" s="427">
        <f>VLOOKUP(A258,'2009'!L$19:M$420,2,FALSE)</f>
        <v>2.7881040892193307E-5</v>
      </c>
      <c r="N258" s="427">
        <f>VLOOKUP(A258,'2010'!N$19:O$420,2,FALSE)</f>
        <v>5.5504162812210914E-5</v>
      </c>
      <c r="O258" s="427">
        <f>VLOOKUP(A258,'2011'!N$19:O$420,2,FALSE)</f>
        <v>1.0520948137836827E-5</v>
      </c>
      <c r="P258" s="425" t="str">
        <f>IFERROR(VLOOKUP($A258,'2008'!$AN$8:$AZ$435,13,FALSE),"error")</f>
        <v>error</v>
      </c>
      <c r="Q258" s="425" t="str">
        <f>IFERROR(VLOOKUP($A258,'2009'!$AN$8:$BA$435,14,FALSE),"error")</f>
        <v>error</v>
      </c>
      <c r="R258" s="425" t="str">
        <f>IFERROR(VLOOKUP($A258,'2010'!$AN$8:$AZ$435,12,FALSE),"error")</f>
        <v>error</v>
      </c>
      <c r="S258" s="425" t="str">
        <f>IFERROR(VLOOKUP($A258,'2011'!$AN$8:$BA$435,14,FALSE),"error")</f>
        <v>error</v>
      </c>
    </row>
    <row r="259" spans="1:19" x14ac:dyDescent="0.25">
      <c r="A259" s="1" t="s">
        <v>247</v>
      </c>
      <c r="B259" s="2" t="s">
        <v>14</v>
      </c>
      <c r="D259" s="167">
        <f>VLOOKUP($A259,'2008'!$D$18:$E$396,2,FALSE)</f>
        <v>1.4199192462987886E-3</v>
      </c>
      <c r="E259" s="427">
        <f>VLOOKUP(A259,'2009'!B$19:C$420,2,FALSE)</f>
        <v>1.367003367003367E-3</v>
      </c>
      <c r="F259" s="427">
        <f>VLOOKUP(A259,'2010'!D$19:E$420,2,FALSE)</f>
        <v>1.5824915824915824E-3</v>
      </c>
      <c r="G259" s="427">
        <f>VLOOKUP(A259,'2011'!D$19:E$420,2,FALSE)</f>
        <v>1.3020235481878708E-3</v>
      </c>
      <c r="H259" s="427">
        <f>VLOOKUP(A259,'2008'!I$19:J$420,2,FALSE)</f>
        <v>1.9515477792732166E-4</v>
      </c>
      <c r="I259" s="427">
        <f>VLOOKUP(A259,'2009'!G$19:H$420,2,FALSE)</f>
        <v>1.0101010101010101E-4</v>
      </c>
      <c r="J259" s="427">
        <f>VLOOKUP(A259,'2010'!I$19:J$420,2,FALSE)</f>
        <v>2.7609427609427608E-4</v>
      </c>
      <c r="K259" s="427">
        <f>VLOOKUP(A259,'2011'!I$19:J$420,2,FALSE)</f>
        <v>1.163445737529272E-4</v>
      </c>
      <c r="L259" s="427">
        <f>VLOOKUP(A259,'2008'!N$19:O$421,2,FALSE)</f>
        <v>1.224764468371467E-3</v>
      </c>
      <c r="M259" s="427">
        <f>VLOOKUP(A259,'2009'!L$19:M$420,2,FALSE)</f>
        <v>1.265993265993266E-3</v>
      </c>
      <c r="N259" s="427">
        <f>VLOOKUP(A259,'2010'!N$19:O$420,2,FALSE)</f>
        <v>1.3063973063973063E-3</v>
      </c>
      <c r="O259" s="427">
        <f>VLOOKUP(A259,'2011'!N$19:O$420,2,FALSE)</f>
        <v>1.1856789744349437E-3</v>
      </c>
      <c r="P259" s="425" t="str">
        <f>IFERROR(VLOOKUP($A259,'2008'!$AN$8:$AZ$435,13,FALSE),"error")</f>
        <v>error</v>
      </c>
      <c r="Q259" s="425" t="str">
        <f>IFERROR(VLOOKUP($A259,'2009'!$AN$8:$BA$435,14,FALSE),"error")</f>
        <v>error</v>
      </c>
      <c r="R259" s="425" t="str">
        <f>IFERROR(VLOOKUP($A259,'2010'!$AN$8:$AZ$435,12,FALSE),"error")</f>
        <v>error</v>
      </c>
      <c r="S259" s="425" t="str">
        <f>IFERROR(VLOOKUP($A259,'2011'!$AN$8:$BA$435,14,FALSE),"error")</f>
        <v>error</v>
      </c>
    </row>
    <row r="260" spans="1:19" x14ac:dyDescent="0.25">
      <c r="A260" s="1" t="s">
        <v>248</v>
      </c>
      <c r="B260" s="2" t="s">
        <v>1</v>
      </c>
      <c r="D260" s="167">
        <f>VLOOKUP($A260,'2008'!$D$18:$E$396,2,FALSE)</f>
        <v>5.731173380035026E-3</v>
      </c>
      <c r="E260" s="427">
        <f>VLOOKUP(A260,'2009'!B$19:C$420,2,FALSE)</f>
        <v>4.3304347826086959E-3</v>
      </c>
      <c r="F260" s="427">
        <f>VLOOKUP(A260,'2010'!D$19:E$420,2,FALSE)</f>
        <v>4.5173745173745176E-3</v>
      </c>
      <c r="G260" s="427">
        <f>VLOOKUP(A260,'2011'!D$19:E$420,2,FALSE)</f>
        <v>3.8452162089964072E-3</v>
      </c>
      <c r="H260" s="427">
        <f>VLOOKUP(A260,'2008'!I$19:J$420,2,FALSE)</f>
        <v>2.1366024518388793E-3</v>
      </c>
      <c r="I260" s="427">
        <f>VLOOKUP(A260,'2009'!G$19:H$420,2,FALSE)</f>
        <v>8.9999999999999998E-4</v>
      </c>
      <c r="J260" s="427">
        <f>VLOOKUP(A260,'2010'!I$19:J$420,2,FALSE)</f>
        <v>1.1282711282711282E-3</v>
      </c>
      <c r="K260" s="427">
        <f>VLOOKUP(A260,'2011'!I$19:J$420,2,FALSE)</f>
        <v>1.1277353597044341E-3</v>
      </c>
      <c r="L260" s="427">
        <f>VLOOKUP(A260,'2008'!N$19:O$421,2,FALSE)</f>
        <v>3.5901926444833624E-3</v>
      </c>
      <c r="M260" s="427">
        <f>VLOOKUP(A260,'2009'!L$19:M$420,2,FALSE)</f>
        <v>3.4304347826086957E-3</v>
      </c>
      <c r="N260" s="427">
        <f>VLOOKUP(A260,'2010'!N$19:O$420,2,FALSE)</f>
        <v>3.3891033891033889E-3</v>
      </c>
      <c r="O260" s="427">
        <f>VLOOKUP(A260,'2011'!N$19:O$420,2,FALSE)</f>
        <v>2.7174808492919727E-3</v>
      </c>
      <c r="P260" s="425" t="str">
        <f>IFERROR(VLOOKUP($A260,'2008'!$AN$8:$AZ$435,13,FALSE),"error")</f>
        <v>error</v>
      </c>
      <c r="Q260" s="425" t="str">
        <f>IFERROR(VLOOKUP($A260,'2009'!$AN$8:$BA$435,14,FALSE),"error")</f>
        <v>error</v>
      </c>
      <c r="R260" s="425" t="str">
        <f>IFERROR(VLOOKUP($A260,'2010'!$AN$8:$AZ$435,12,FALSE),"error")</f>
        <v>error</v>
      </c>
      <c r="S260" s="425" t="str">
        <f>IFERROR(VLOOKUP($A260,'2011'!$AN$8:$BA$435,14,FALSE),"error")</f>
        <v>error</v>
      </c>
    </row>
    <row r="261" spans="1:19" x14ac:dyDescent="0.25">
      <c r="A261" s="1" t="s">
        <v>249</v>
      </c>
      <c r="B261" s="2" t="s">
        <v>1</v>
      </c>
      <c r="D261" s="167">
        <f>VLOOKUP($A261,'2008'!$D$18:$E$396,2,FALSE)</f>
        <v>7.7883472057074907E-4</v>
      </c>
      <c r="E261" s="427">
        <f>VLOOKUP(A261,'2009'!B$19:C$420,2,FALSE)</f>
        <v>4.6470588235294119E-4</v>
      </c>
      <c r="F261" s="427">
        <f>VLOOKUP(A261,'2010'!D$19:E$420,2,FALSE)</f>
        <v>6.4497385241138873E-4</v>
      </c>
      <c r="G261" s="427">
        <f>VLOOKUP(A261,'2011'!D$19:E$420,2,FALSE)</f>
        <v>4.6283689533664038E-4</v>
      </c>
      <c r="H261" s="427">
        <f>VLOOKUP(A261,'2008'!I$19:J$420,2,FALSE)</f>
        <v>7.015457788347206E-4</v>
      </c>
      <c r="I261" s="427">
        <f>VLOOKUP(A261,'2009'!G$19:H$420,2,FALSE)</f>
        <v>3.647058823529412E-4</v>
      </c>
      <c r="J261" s="427">
        <f>VLOOKUP(A261,'2010'!I$19:J$420,2,FALSE)</f>
        <v>5.5781522370714702E-4</v>
      </c>
      <c r="K261" s="427">
        <f>VLOOKUP(A261,'2011'!I$19:J$420,2,FALSE)</f>
        <v>3.8281019474668978E-4</v>
      </c>
      <c r="L261" s="427">
        <f>VLOOKUP(A261,'2008'!N$19:O$421,2,FALSE)</f>
        <v>8.3234244946492271E-5</v>
      </c>
      <c r="M261" s="427">
        <f>VLOOKUP(A261,'2009'!L$19:M$420,2,FALSE)</f>
        <v>1.0588235294117647E-4</v>
      </c>
      <c r="N261" s="427">
        <f>VLOOKUP(A261,'2010'!N$19:O$420,2,FALSE)</f>
        <v>9.2969203951191165E-5</v>
      </c>
      <c r="O261" s="427">
        <f>VLOOKUP(A261,'2011'!N$19:O$420,2,FALSE)</f>
        <v>8.0026700589950632E-5</v>
      </c>
      <c r="P261" s="425" t="str">
        <f>IFERROR(VLOOKUP($A261,'2008'!$AN$8:$AZ$435,13,FALSE),"error")</f>
        <v>error</v>
      </c>
      <c r="Q261" s="425" t="str">
        <f>IFERROR(VLOOKUP($A261,'2009'!$AN$8:$BA$435,14,FALSE),"error")</f>
        <v>error</v>
      </c>
      <c r="R261" s="425" t="str">
        <f>IFERROR(VLOOKUP($A261,'2010'!$AN$8:$AZ$435,12,FALSE),"error")</f>
        <v>error</v>
      </c>
      <c r="S261" s="425" t="str">
        <f>IFERROR(VLOOKUP($A261,'2011'!$AN$8:$BA$435,14,FALSE),"error")</f>
        <v>error</v>
      </c>
    </row>
    <row r="262" spans="1:19" x14ac:dyDescent="0.25">
      <c r="A262" s="1" t="s">
        <v>250</v>
      </c>
      <c r="B262" s="2" t="s">
        <v>14</v>
      </c>
      <c r="D262" s="167">
        <f>VLOOKUP($A262,'2008'!$D$18:$E$396,2,FALSE)</f>
        <v>8.111913357400722E-3</v>
      </c>
      <c r="E262" s="427">
        <f>VLOOKUP(A262,'2009'!B$19:C$420,2,FALSE)</f>
        <v>7.9580220562077558E-3</v>
      </c>
      <c r="F262" s="427">
        <f>VLOOKUP(A262,'2010'!D$19:E$420,2,FALSE)</f>
        <v>8.8689217758985209E-3</v>
      </c>
      <c r="G262" s="427">
        <f>VLOOKUP(A262,'2011'!D$19:E$420,2,FALSE)</f>
        <v>5.8453786014522604E-3</v>
      </c>
      <c r="H262" s="427">
        <f>VLOOKUP(A262,'2008'!I$19:J$420,2,FALSE)</f>
        <v>3.1227436823104693E-3</v>
      </c>
      <c r="I262" s="427">
        <f>VLOOKUP(A262,'2009'!G$19:H$420,2,FALSE)</f>
        <v>2.8139452152258983E-3</v>
      </c>
      <c r="J262" s="427">
        <f>VLOOKUP(A262,'2010'!I$19:J$420,2,FALSE)</f>
        <v>3.1501057082452431E-3</v>
      </c>
      <c r="K262" s="427">
        <f>VLOOKUP(A262,'2011'!I$19:J$420,2,FALSE)</f>
        <v>1.6830735898582542E-3</v>
      </c>
      <c r="L262" s="427">
        <f>VLOOKUP(A262,'2008'!N$19:O$421,2,FALSE)</f>
        <v>4.9891696750902527E-3</v>
      </c>
      <c r="M262" s="427">
        <f>VLOOKUP(A262,'2009'!L$19:M$420,2,FALSE)</f>
        <v>5.1440768409818571E-3</v>
      </c>
      <c r="N262" s="427">
        <f>VLOOKUP(A262,'2010'!N$19:O$420,2,FALSE)</f>
        <v>5.7188160676532769E-3</v>
      </c>
      <c r="O262" s="427">
        <f>VLOOKUP(A262,'2011'!N$19:O$420,2,FALSE)</f>
        <v>4.1623050115940068E-3</v>
      </c>
      <c r="P262" s="425" t="str">
        <f>IFERROR(VLOOKUP($A262,'2008'!$AN$8:$AZ$435,13,FALSE),"error")</f>
        <v>error</v>
      </c>
      <c r="Q262" s="425" t="str">
        <f>IFERROR(VLOOKUP($A262,'2009'!$AN$8:$BA$435,14,FALSE),"error")</f>
        <v>error</v>
      </c>
      <c r="R262" s="425" t="str">
        <f>IFERROR(VLOOKUP($A262,'2010'!$AN$8:$AZ$435,12,FALSE),"error")</f>
        <v>error</v>
      </c>
      <c r="S262" s="425" t="str">
        <f>IFERROR(VLOOKUP($A262,'2011'!$AN$8:$BA$435,14,FALSE),"error")</f>
        <v>error</v>
      </c>
    </row>
    <row r="263" spans="1:19" x14ac:dyDescent="0.25">
      <c r="A263" s="1" t="s">
        <v>251</v>
      </c>
      <c r="B263" s="2" t="s">
        <v>14</v>
      </c>
      <c r="D263" s="167">
        <f>VLOOKUP($A263,'2008'!$D$18:$E$396,2,FALSE)</f>
        <v>1.3841201716738197E-3</v>
      </c>
      <c r="E263" s="427">
        <f>VLOOKUP(A263,'2009'!B$19:C$420,2,FALSE)</f>
        <v>9.3617021276595747E-4</v>
      </c>
      <c r="F263" s="427">
        <f>VLOOKUP(A263,'2010'!D$19:E$420,2,FALSE)</f>
        <v>1.1181434599156117E-3</v>
      </c>
      <c r="G263" s="427">
        <f>VLOOKUP(A263,'2011'!D$19:E$420,2,FALSE)</f>
        <v>1.3901600806490359E-3</v>
      </c>
      <c r="H263" s="427">
        <f>VLOOKUP(A263,'2008'!I$19:J$420,2,FALSE)</f>
        <v>1.2339055793991417E-3</v>
      </c>
      <c r="I263" s="427">
        <f>VLOOKUP(A263,'2009'!G$19:H$420,2,FALSE)</f>
        <v>7.5531914893617021E-4</v>
      </c>
      <c r="J263" s="427">
        <f>VLOOKUP(A263,'2010'!I$19:J$420,2,FALSE)</f>
        <v>8.5443037974683542E-4</v>
      </c>
      <c r="K263" s="427">
        <f>VLOOKUP(A263,'2011'!I$19:J$420,2,FALSE)</f>
        <v>8.8208126419513436E-4</v>
      </c>
      <c r="L263" s="427">
        <f>VLOOKUP(A263,'2008'!N$19:O$421,2,FALSE)</f>
        <v>1.5021459227467811E-4</v>
      </c>
      <c r="M263" s="427">
        <f>VLOOKUP(A263,'2009'!L$19:M$420,2,FALSE)</f>
        <v>1.8085106382978723E-4</v>
      </c>
      <c r="N263" s="427">
        <f>VLOOKUP(A263,'2010'!N$19:O$420,2,FALSE)</f>
        <v>2.6371308016877635E-4</v>
      </c>
      <c r="O263" s="427">
        <f>VLOOKUP(A263,'2011'!N$19:O$420,2,FALSE)</f>
        <v>5.0807881645390147E-4</v>
      </c>
      <c r="P263" s="425" t="str">
        <f>IFERROR(VLOOKUP($A263,'2008'!$AN$8:$AZ$435,13,FALSE),"error")</f>
        <v>error</v>
      </c>
      <c r="Q263" s="425" t="str">
        <f>IFERROR(VLOOKUP($A263,'2009'!$AN$8:$BA$435,14,FALSE),"error")</f>
        <v>error</v>
      </c>
      <c r="R263" s="425" t="str">
        <f>IFERROR(VLOOKUP($A263,'2010'!$AN$8:$AZ$435,12,FALSE),"error")</f>
        <v>error</v>
      </c>
      <c r="S263" s="425" t="str">
        <f>IFERROR(VLOOKUP($A263,'2011'!$AN$8:$BA$435,14,FALSE),"error")</f>
        <v>error</v>
      </c>
    </row>
    <row r="264" spans="1:19" x14ac:dyDescent="0.25">
      <c r="A264" s="164" t="s">
        <v>766</v>
      </c>
      <c r="B264" s="3" t="s">
        <v>5</v>
      </c>
      <c r="D264" s="167">
        <f>VLOOKUP($A264,'2008'!$D$18:$E$396,2,FALSE)</f>
        <v>8.4496693607641435E-4</v>
      </c>
      <c r="E264" s="427">
        <f>VLOOKUP(A264,'2009'!B$19:C$420,2,FALSE)</f>
        <v>5.7287889775199424E-4</v>
      </c>
      <c r="F264" s="427">
        <f>VLOOKUP(A264,'2010'!D$19:E$420,2,FALSE)</f>
        <v>7.8136200716845882E-4</v>
      </c>
      <c r="G264" s="427">
        <f>VLOOKUP(A264,'2011'!D$19:E$420,2,FALSE)</f>
        <v>8.3601367741203221E-4</v>
      </c>
      <c r="H264" s="427">
        <f>VLOOKUP(A264,'2008'!I$19:J$420,2,FALSE)</f>
        <v>7.7883908890521677E-4</v>
      </c>
      <c r="I264" s="427">
        <f>VLOOKUP(A264,'2009'!G$19:H$420,2,FALSE)</f>
        <v>4.6410442349528643E-4</v>
      </c>
      <c r="J264" s="427">
        <f>VLOOKUP(A264,'2010'!I$19:J$420,2,FALSE)</f>
        <v>6.8817204301075264E-4</v>
      </c>
      <c r="K264" s="427">
        <f>VLOOKUP(A264,'2011'!I$19:J$420,2,FALSE)</f>
        <v>6.2841774317701844E-4</v>
      </c>
      <c r="L264" s="427">
        <f>VLOOKUP(A264,'2008'!N$19:O$421,2,FALSE)</f>
        <v>7.3475385745775163E-5</v>
      </c>
      <c r="M264" s="427">
        <f>VLOOKUP(A264,'2009'!L$19:M$420,2,FALSE)</f>
        <v>1.0152284263959391E-4</v>
      </c>
      <c r="N264" s="427">
        <f>VLOOKUP(A264,'2010'!N$19:O$420,2,FALSE)</f>
        <v>9.3189964157706099E-5</v>
      </c>
      <c r="O264" s="427">
        <f>VLOOKUP(A264,'2011'!N$19:O$420,2,FALSE)</f>
        <v>2.0759593423501374E-4</v>
      </c>
      <c r="P264" s="425" t="str">
        <f>IFERROR(VLOOKUP($A264,'2008'!$AN$8:$AZ$435,13,FALSE),"error")</f>
        <v>error</v>
      </c>
      <c r="Q264" s="425" t="str">
        <f>IFERROR(VLOOKUP($A264,'2009'!$AN$8:$BA$435,14,FALSE),"error")</f>
        <v>error</v>
      </c>
      <c r="R264" s="425" t="str">
        <f>IFERROR(VLOOKUP($A264,'2010'!$AN$8:$AZ$435,12,FALSE),"error")</f>
        <v>error</v>
      </c>
      <c r="S264" s="425" t="str">
        <f>IFERROR(VLOOKUP($A264,'2011'!$AN$8:$BA$435,14,FALSE),"error")</f>
        <v>error</v>
      </c>
    </row>
    <row r="265" spans="1:19" x14ac:dyDescent="0.25">
      <c r="A265" s="1" t="s">
        <v>252</v>
      </c>
      <c r="B265" s="2" t="s">
        <v>11</v>
      </c>
      <c r="D265" s="167">
        <f>VLOOKUP($A265,'2008'!$D$18:$E$396,2,FALSE)</f>
        <v>8.2790697674418607E-4</v>
      </c>
      <c r="E265" s="427">
        <f>VLOOKUP(A265,'2009'!B$19:C$420,2,FALSE)</f>
        <v>4.5202952029520298E-4</v>
      </c>
      <c r="F265" s="427">
        <f>VLOOKUP(A265,'2010'!D$19:E$420,2,FALSE)</f>
        <v>4.7272727272727272E-4</v>
      </c>
      <c r="G265" s="427">
        <f>VLOOKUP(A265,'2011'!D$19:E$420,2,FALSE)</f>
        <v>4.1124764033425833E-4</v>
      </c>
      <c r="H265" s="427">
        <f>VLOOKUP(A265,'2008'!I$19:J$420,2,FALSE)</f>
        <v>6.6976744186046514E-4</v>
      </c>
      <c r="I265" s="427">
        <f>VLOOKUP(A265,'2009'!G$19:H$420,2,FALSE)</f>
        <v>2.8597785977859779E-4</v>
      </c>
      <c r="J265" s="427">
        <f>VLOOKUP(A265,'2010'!I$19:J$420,2,FALSE)</f>
        <v>3.6363636363636361E-4</v>
      </c>
      <c r="K265" s="427">
        <f>VLOOKUP(A265,'2011'!I$19:J$420,2,FALSE)</f>
        <v>3.2117653786429141E-4</v>
      </c>
      <c r="L265" s="427">
        <f>VLOOKUP(A265,'2008'!N$19:O$421,2,FALSE)</f>
        <v>1.5813953488372093E-4</v>
      </c>
      <c r="M265" s="427">
        <f>VLOOKUP(A265,'2009'!L$19:M$420,2,FALSE)</f>
        <v>1.6605166051660516E-4</v>
      </c>
      <c r="N265" s="427">
        <f>VLOOKUP(A265,'2010'!N$19:O$420,2,FALSE)</f>
        <v>1.0909090909090909E-4</v>
      </c>
      <c r="O265" s="427">
        <f>VLOOKUP(A265,'2011'!N$19:O$420,2,FALSE)</f>
        <v>9.0071102469966877E-5</v>
      </c>
      <c r="P265" s="425" t="str">
        <f>IFERROR(VLOOKUP($A265,'2008'!$AN$8:$AZ$435,13,FALSE),"error")</f>
        <v>error</v>
      </c>
      <c r="Q265" s="425" t="str">
        <f>IFERROR(VLOOKUP($A265,'2009'!$AN$8:$BA$435,14,FALSE),"error")</f>
        <v>error</v>
      </c>
      <c r="R265" s="425" t="str">
        <f>IFERROR(VLOOKUP($A265,'2010'!$AN$8:$AZ$435,12,FALSE),"error")</f>
        <v>error</v>
      </c>
      <c r="S265" s="425" t="str">
        <f>IFERROR(VLOOKUP($A265,'2011'!$AN$8:$BA$435,14,FALSE),"error")</f>
        <v>error</v>
      </c>
    </row>
    <row r="266" spans="1:19" x14ac:dyDescent="0.25">
      <c r="A266" s="164" t="s">
        <v>502</v>
      </c>
      <c r="B266" s="2" t="s">
        <v>14</v>
      </c>
      <c r="D266" s="167">
        <f>VLOOKUP($A266,'2008'!$D$18:$E$396,2,FALSE)</f>
        <v>8.7949743003997718E-4</v>
      </c>
      <c r="E266" s="427">
        <f>VLOOKUP(A266,'2009'!B$19:C$420,2,FALSE)</f>
        <v>7.016543069024529E-4</v>
      </c>
      <c r="F266" s="427">
        <f>VLOOKUP(A266,'2010'!D$19:E$420,2,FALSE)</f>
        <v>5.7648401826484021E-4</v>
      </c>
      <c r="G266" s="427">
        <f>VLOOKUP(A266,'2011'!D$19:E$420,2,FALSE)</f>
        <v>3.1625661146727943E-4</v>
      </c>
      <c r="H266" s="427">
        <f>VLOOKUP(A266,'2008'!I$19:J$420,2,FALSE)</f>
        <v>3.6550542547115935E-4</v>
      </c>
      <c r="I266" s="427">
        <f>VLOOKUP(A266,'2009'!G$19:H$420,2,FALSE)</f>
        <v>1.1409013120365089E-4</v>
      </c>
      <c r="J266" s="427">
        <f>VLOOKUP(A266,'2010'!I$19:J$420,2,FALSE)</f>
        <v>1.2557077625570775E-4</v>
      </c>
      <c r="K266" s="427">
        <f>VLOOKUP(A266,'2011'!I$19:J$420,2,FALSE)</f>
        <v>1.4228424308726633E-4</v>
      </c>
      <c r="L266" s="427">
        <f>VLOOKUP(A266,'2008'!N$19:O$421,2,FALSE)</f>
        <v>5.1399200456881777E-4</v>
      </c>
      <c r="M266" s="427">
        <f>VLOOKUP(A266,'2009'!L$19:M$420,2,FALSE)</f>
        <v>5.9326868225898464E-4</v>
      </c>
      <c r="N266" s="427">
        <f>VLOOKUP(A266,'2010'!N$19:O$420,2,FALSE)</f>
        <v>4.5662100456621003E-4</v>
      </c>
      <c r="O266" s="427">
        <f>VLOOKUP(A266,'2011'!N$19:O$420,2,FALSE)</f>
        <v>1.7397236838001315E-4</v>
      </c>
      <c r="P266" s="425" t="str">
        <f>IFERROR(VLOOKUP($A266,'2008'!$AN$8:$AZ$435,13,FALSE),"error")</f>
        <v>error</v>
      </c>
      <c r="Q266" s="425" t="str">
        <f>IFERROR(VLOOKUP($A266,'2009'!$AN$8:$BA$435,14,FALSE),"error")</f>
        <v>error</v>
      </c>
      <c r="R266" s="425" t="str">
        <f>IFERROR(VLOOKUP($A266,'2010'!$AN$8:$AZ$435,12,FALSE),"error")</f>
        <v>error</v>
      </c>
      <c r="S266" s="425" t="str">
        <f>IFERROR(VLOOKUP($A266,'2011'!$AN$8:$BA$435,14,FALSE),"error")</f>
        <v>error</v>
      </c>
    </row>
    <row r="267" spans="1:19" x14ac:dyDescent="0.25">
      <c r="A267" s="1" t="s">
        <v>253</v>
      </c>
      <c r="B267" s="3" t="s">
        <v>5</v>
      </c>
      <c r="D267" s="167">
        <f>VLOOKUP($A267,'2008'!$D$18:$E$396,2,FALSE)</f>
        <v>2.0888542478565862E-3</v>
      </c>
      <c r="E267" s="427">
        <f>VLOOKUP(A267,'2009'!B$19:C$420,2,FALSE)</f>
        <v>1.0930232558139534E-3</v>
      </c>
      <c r="F267" s="427">
        <f>VLOOKUP(A267,'2010'!D$19:E$420,2,FALSE)</f>
        <v>1.9692307692307691E-3</v>
      </c>
      <c r="G267" s="427">
        <f>VLOOKUP(A267,'2011'!D$19:E$420,2,FALSE)</f>
        <v>9.1764721878258586E-4</v>
      </c>
      <c r="H267" s="427">
        <f>VLOOKUP(A267,'2008'!I$19:J$420,2,FALSE)</f>
        <v>1.3951675759937645E-3</v>
      </c>
      <c r="I267" s="427">
        <f>VLOOKUP(A267,'2009'!G$19:H$420,2,FALSE)</f>
        <v>7.2868217054263571E-4</v>
      </c>
      <c r="J267" s="427">
        <f>VLOOKUP(A267,'2010'!I$19:J$420,2,FALSE)</f>
        <v>4.3076923076923077E-4</v>
      </c>
      <c r="K267" s="427">
        <f>VLOOKUP(A267,'2011'!I$19:J$420,2,FALSE)</f>
        <v>2.3579493820704171E-4</v>
      </c>
      <c r="L267" s="427">
        <f>VLOOKUP(A267,'2008'!N$19:O$421,2,FALSE)</f>
        <v>6.9368667186282156E-4</v>
      </c>
      <c r="M267" s="427">
        <f>VLOOKUP(A267,'2009'!L$19:M$420,2,FALSE)</f>
        <v>3.6434108527131785E-4</v>
      </c>
      <c r="N267" s="427">
        <f>VLOOKUP(A267,'2010'!N$19:O$420,2,FALSE)</f>
        <v>1.5307692307692307E-3</v>
      </c>
      <c r="O267" s="427">
        <f>VLOOKUP(A267,'2011'!N$19:O$420,2,FALSE)</f>
        <v>6.8185228057554418E-4</v>
      </c>
      <c r="P267" s="425" t="str">
        <f>IFERROR(VLOOKUP($A267,'2008'!$AN$8:$AZ$435,13,FALSE),"error")</f>
        <v>error</v>
      </c>
      <c r="Q267" s="425" t="str">
        <f>IFERROR(VLOOKUP($A267,'2009'!$AN$8:$BA$435,14,FALSE),"error")</f>
        <v>error</v>
      </c>
      <c r="R267" s="425" t="str">
        <f>IFERROR(VLOOKUP($A267,'2010'!$AN$8:$AZ$435,12,FALSE),"error")</f>
        <v>error</v>
      </c>
      <c r="S267" s="425" t="str">
        <f>IFERROR(VLOOKUP($A267,'2011'!$AN$8:$BA$435,14,FALSE),"error")</f>
        <v>error</v>
      </c>
    </row>
    <row r="268" spans="1:19" x14ac:dyDescent="0.25">
      <c r="A268" s="1" t="s">
        <v>254</v>
      </c>
      <c r="B268" s="2" t="s">
        <v>11</v>
      </c>
      <c r="D268" s="167">
        <f>VLOOKUP($A268,'2008'!$D$18:$E$396,2,FALSE)</f>
        <v>2.173913043478261E-4</v>
      </c>
      <c r="E268" s="427">
        <f>VLOOKUP(A268,'2009'!B$19:C$420,2,FALSE)</f>
        <v>1.3429752066115703E-4</v>
      </c>
      <c r="F268" s="427">
        <f>VLOOKUP(A268,'2010'!D$19:E$420,2,FALSE)</f>
        <v>1.3402061855670103E-4</v>
      </c>
      <c r="G268" s="427">
        <f>VLOOKUP(A268,'2011'!D$19:E$420,2,FALSE)</f>
        <v>9.9898304481572481E-5</v>
      </c>
      <c r="H268" s="427">
        <f>VLOOKUP(A268,'2008'!I$19:J$420,2,FALSE)</f>
        <v>2.173913043478261E-4</v>
      </c>
      <c r="I268" s="427">
        <f>VLOOKUP(A268,'2009'!G$19:H$420,2,FALSE)</f>
        <v>1.3429752066115703E-4</v>
      </c>
      <c r="J268" s="427">
        <f>VLOOKUP(A268,'2010'!I$19:J$420,2,FALSE)</f>
        <v>1.0309278350515464E-4</v>
      </c>
      <c r="K268" s="427">
        <f>VLOOKUP(A268,'2011'!I$19:J$420,2,FALSE)</f>
        <v>8.8175890044044409E-5</v>
      </c>
      <c r="L268" s="427">
        <f>VLOOKUP(A268,'2008'!N$19:O$421,2,FALSE)</f>
        <v>0</v>
      </c>
      <c r="M268" s="427">
        <f>VLOOKUP(A268,'2009'!L$19:M$420,2,FALSE)</f>
        <v>0</v>
      </c>
      <c r="N268" s="427">
        <f>VLOOKUP(A268,'2010'!N$19:O$420,2,FALSE)</f>
        <v>3.0927835051546395E-5</v>
      </c>
      <c r="O268" s="427">
        <f>VLOOKUP(A268,'2011'!N$19:O$420,2,FALSE)</f>
        <v>1.172241443752807E-5</v>
      </c>
      <c r="P268" s="425" t="str">
        <f>IFERROR(VLOOKUP($A268,'2008'!$AN$8:$AZ$435,13,FALSE),"error")</f>
        <v>error</v>
      </c>
      <c r="Q268" s="425" t="str">
        <f>IFERROR(VLOOKUP($A268,'2009'!$AN$8:$BA$435,14,FALSE),"error")</f>
        <v>error</v>
      </c>
      <c r="R268" s="425" t="str">
        <f>IFERROR(VLOOKUP($A268,'2010'!$AN$8:$AZ$435,12,FALSE),"error")</f>
        <v>error</v>
      </c>
      <c r="S268" s="425" t="str">
        <f>IFERROR(VLOOKUP($A268,'2011'!$AN$8:$BA$435,14,FALSE),"error")</f>
        <v>error</v>
      </c>
    </row>
    <row r="269" spans="1:19" x14ac:dyDescent="0.25">
      <c r="A269" s="1" t="s">
        <v>255</v>
      </c>
      <c r="B269" s="2" t="s">
        <v>8</v>
      </c>
      <c r="D269" s="167">
        <f>VLOOKUP($A269,'2008'!$D$18:$E$396,2,FALSE)</f>
        <v>8.4558823529411761E-4</v>
      </c>
      <c r="E269" s="427">
        <f>VLOOKUP(A269,'2009'!B$19:C$420,2,FALSE)</f>
        <v>5.7108140947752131E-4</v>
      </c>
      <c r="F269" s="427">
        <f>VLOOKUP(A269,'2010'!D$19:E$420,2,FALSE)</f>
        <v>7.8313253012048188E-4</v>
      </c>
      <c r="G269" s="427">
        <f>VLOOKUP(A269,'2011'!D$19:E$420,2,FALSE)</f>
        <v>7.1649498150367708E-4</v>
      </c>
      <c r="H269" s="427">
        <f>VLOOKUP(A269,'2008'!I$19:J$420,2,FALSE)</f>
        <v>6.3725490196078435E-4</v>
      </c>
      <c r="I269" s="427">
        <f>VLOOKUP(A269,'2009'!G$19:H$420,2,FALSE)</f>
        <v>3.5236938031591738E-4</v>
      </c>
      <c r="J269" s="427">
        <f>VLOOKUP(A269,'2010'!I$19:J$420,2,FALSE)</f>
        <v>6.1445783132530124E-4</v>
      </c>
      <c r="K269" s="427">
        <f>VLOOKUP(A269,'2011'!I$19:J$420,2,FALSE)</f>
        <v>4.9510159089256433E-4</v>
      </c>
      <c r="L269" s="427">
        <f>VLOOKUP(A269,'2008'!N$19:O$421,2,FALSE)</f>
        <v>2.0833333333333335E-4</v>
      </c>
      <c r="M269" s="427">
        <f>VLOOKUP(A269,'2009'!L$19:M$420,2,FALSE)</f>
        <v>2.1871202916160388E-4</v>
      </c>
      <c r="N269" s="427">
        <f>VLOOKUP(A269,'2010'!N$19:O$420,2,FALSE)</f>
        <v>1.6867469879518071E-4</v>
      </c>
      <c r="O269" s="427">
        <f>VLOOKUP(A269,'2011'!N$19:O$420,2,FALSE)</f>
        <v>2.213933906111127E-4</v>
      </c>
      <c r="P269" s="425" t="str">
        <f>IFERROR(VLOOKUP($A269,'2008'!$AN$8:$AZ$435,13,FALSE),"error")</f>
        <v>error</v>
      </c>
      <c r="Q269" s="425" t="str">
        <f>IFERROR(VLOOKUP($A269,'2009'!$AN$8:$BA$435,14,FALSE),"error")</f>
        <v>error</v>
      </c>
      <c r="R269" s="425" t="str">
        <f>IFERROR(VLOOKUP($A269,'2010'!$AN$8:$AZ$435,12,FALSE),"error")</f>
        <v>error</v>
      </c>
      <c r="S269" s="425" t="str">
        <f>IFERROR(VLOOKUP($A269,'2011'!$AN$8:$BA$435,14,FALSE),"error")</f>
        <v>error</v>
      </c>
    </row>
    <row r="270" spans="1:19" x14ac:dyDescent="0.25">
      <c r="A270" s="1" t="s">
        <v>256</v>
      </c>
      <c r="B270" s="2" t="s">
        <v>14</v>
      </c>
      <c r="D270" s="167">
        <f>VLOOKUP($A270,'2008'!$D$18:$E$396,2,FALSE)</f>
        <v>4.1563055062166963E-4</v>
      </c>
      <c r="E270" s="427">
        <f>VLOOKUP(A270,'2009'!B$19:C$420,2,FALSE)</f>
        <v>2.4087849805171804E-4</v>
      </c>
      <c r="F270" s="427">
        <f>VLOOKUP(A270,'2010'!D$19:E$420,2,FALSE)</f>
        <v>3.0431705590941259E-4</v>
      </c>
      <c r="G270" s="427">
        <f>VLOOKUP(A270,'2011'!D$19:E$420,2,FALSE)</f>
        <v>2.564195863092013E-4</v>
      </c>
      <c r="H270" s="427">
        <f>VLOOKUP(A270,'2008'!I$19:J$420,2,FALSE)</f>
        <v>3.410301953818828E-4</v>
      </c>
      <c r="I270" s="427">
        <f>VLOOKUP(A270,'2009'!G$19:H$420,2,FALSE)</f>
        <v>1.487778958554729E-4</v>
      </c>
      <c r="J270" s="427">
        <f>VLOOKUP(A270,'2010'!I$19:J$420,2,FALSE)</f>
        <v>2.3708421797593771E-4</v>
      </c>
      <c r="K270" s="427">
        <f>VLOOKUP(A270,'2011'!I$19:J$420,2,FALSE)</f>
        <v>1.3335091396066511E-4</v>
      </c>
      <c r="L270" s="427">
        <f>VLOOKUP(A270,'2008'!N$19:O$421,2,FALSE)</f>
        <v>7.4600355239786857E-5</v>
      </c>
      <c r="M270" s="427">
        <f>VLOOKUP(A270,'2009'!L$19:M$420,2,FALSE)</f>
        <v>9.2100602196245129E-5</v>
      </c>
      <c r="N270" s="427">
        <f>VLOOKUP(A270,'2010'!N$19:O$420,2,FALSE)</f>
        <v>6.7232837933474881E-5</v>
      </c>
      <c r="O270" s="427">
        <f>VLOOKUP(A270,'2011'!N$19:O$420,2,FALSE)</f>
        <v>1.2306867234853616E-4</v>
      </c>
      <c r="P270" s="425" t="str">
        <f>IFERROR(VLOOKUP($A270,'2008'!$AN$8:$AZ$435,13,FALSE),"error")</f>
        <v>error</v>
      </c>
      <c r="Q270" s="425" t="str">
        <f>IFERROR(VLOOKUP($A270,'2009'!$AN$8:$BA$435,14,FALSE),"error")</f>
        <v>error</v>
      </c>
      <c r="R270" s="425" t="str">
        <f>IFERROR(VLOOKUP($A270,'2010'!$AN$8:$AZ$435,12,FALSE),"error")</f>
        <v>error</v>
      </c>
      <c r="S270" s="425" t="str">
        <f>IFERROR(VLOOKUP($A270,'2011'!$AN$8:$BA$435,14,FALSE),"error")</f>
        <v>error</v>
      </c>
    </row>
    <row r="271" spans="1:19" x14ac:dyDescent="0.25">
      <c r="A271" s="1" t="s">
        <v>257</v>
      </c>
      <c r="B271" s="2" t="s">
        <v>1</v>
      </c>
      <c r="D271" s="167">
        <f>VLOOKUP($A271,'2008'!$D$18:$E$396,2,FALSE)</f>
        <v>3.650793650793651E-4</v>
      </c>
      <c r="E271" s="427">
        <f>VLOOKUP(A271,'2009'!B$19:C$420,2,FALSE)</f>
        <v>1.6842105263157895E-4</v>
      </c>
      <c r="F271" s="427">
        <f>VLOOKUP(A271,'2010'!D$19:E$420,2,FALSE)</f>
        <v>3.7716081718177058E-4</v>
      </c>
      <c r="G271" s="427">
        <f>VLOOKUP(A271,'2011'!D$19:E$420,2,FALSE)</f>
        <v>2.4921550327092386E-4</v>
      </c>
      <c r="H271" s="427">
        <f>VLOOKUP(A271,'2008'!I$19:J$420,2,FALSE)</f>
        <v>2.6455026455026457E-4</v>
      </c>
      <c r="I271" s="427">
        <f>VLOOKUP(A271,'2009'!G$19:H$420,2,FALSE)</f>
        <v>1.1052631578947369E-4</v>
      </c>
      <c r="J271" s="427">
        <f>VLOOKUP(A271,'2010'!I$19:J$420,2,FALSE)</f>
        <v>1.4667365112624412E-4</v>
      </c>
      <c r="K271" s="427">
        <f>VLOOKUP(A271,'2011'!I$19:J$420,2,FALSE)</f>
        <v>1.6499067123159391E-4</v>
      </c>
      <c r="L271" s="427">
        <f>VLOOKUP(A271,'2008'!N$19:O$421,2,FALSE)</f>
        <v>1.0052910052910053E-4</v>
      </c>
      <c r="M271" s="427">
        <f>VLOOKUP(A271,'2009'!L$19:M$420,2,FALSE)</f>
        <v>5.789473684210526E-5</v>
      </c>
      <c r="N271" s="427">
        <f>VLOOKUP(A271,'2010'!N$19:O$420,2,FALSE)</f>
        <v>2.3048716605552646E-4</v>
      </c>
      <c r="O271" s="427">
        <f>VLOOKUP(A271,'2011'!N$19:O$420,2,FALSE)</f>
        <v>8.422483203932997E-5</v>
      </c>
      <c r="P271" s="425" t="str">
        <f>IFERROR(VLOOKUP($A271,'2008'!$AN$8:$AZ$435,13,FALSE),"error")</f>
        <v>error</v>
      </c>
      <c r="Q271" s="425" t="str">
        <f>IFERROR(VLOOKUP($A271,'2009'!$AN$8:$BA$435,14,FALSE),"error")</f>
        <v>error</v>
      </c>
      <c r="R271" s="425" t="str">
        <f>IFERROR(VLOOKUP($A271,'2010'!$AN$8:$AZ$435,12,FALSE),"error")</f>
        <v>error</v>
      </c>
      <c r="S271" s="425" t="str">
        <f>IFERROR(VLOOKUP($A271,'2011'!$AN$8:$BA$435,14,FALSE),"error")</f>
        <v>error</v>
      </c>
    </row>
    <row r="272" spans="1:19" x14ac:dyDescent="0.25">
      <c r="A272" s="1" t="s">
        <v>258</v>
      </c>
      <c r="B272" s="2" t="s">
        <v>1</v>
      </c>
      <c r="D272" s="167">
        <f>VLOOKUP($A272,'2008'!$D$18:$E$396,2,FALSE)</f>
        <v>1.5885947046843177E-3</v>
      </c>
      <c r="E272" s="427">
        <f>VLOOKUP(A272,'2009'!B$19:C$420,2,FALSE)</f>
        <v>1.1305408702724684E-3</v>
      </c>
      <c r="F272" s="427">
        <f>VLOOKUP(A272,'2010'!D$19:E$420,2,FALSE)</f>
        <v>1.5440582053354891E-3</v>
      </c>
      <c r="G272" s="427">
        <f>VLOOKUP(A272,'2011'!D$19:E$420,2,FALSE)</f>
        <v>8.752304542294138E-4</v>
      </c>
      <c r="H272" s="427">
        <f>VLOOKUP(A272,'2008'!I$19:J$420,2,FALSE)</f>
        <v>8.1466395112016296E-4</v>
      </c>
      <c r="I272" s="427">
        <f>VLOOKUP(A272,'2009'!G$19:H$420,2,FALSE)</f>
        <v>2.887352582350549E-4</v>
      </c>
      <c r="J272" s="427">
        <f>VLOOKUP(A272,'2010'!I$19:J$420,2,FALSE)</f>
        <v>4.3249797898140663E-4</v>
      </c>
      <c r="K272" s="427">
        <f>VLOOKUP(A272,'2011'!I$19:J$420,2,FALSE)</f>
        <v>2.8289272095124827E-4</v>
      </c>
      <c r="L272" s="427">
        <f>VLOOKUP(A272,'2008'!N$19:O$421,2,FALSE)</f>
        <v>7.739307535641548E-4</v>
      </c>
      <c r="M272" s="427">
        <f>VLOOKUP(A272,'2009'!L$19:M$420,2,FALSE)</f>
        <v>8.4180561203741353E-4</v>
      </c>
      <c r="N272" s="427">
        <f>VLOOKUP(A272,'2010'!N$19:O$420,2,FALSE)</f>
        <v>1.1115602263540825E-3</v>
      </c>
      <c r="O272" s="427">
        <f>VLOOKUP(A272,'2011'!N$19:O$420,2,FALSE)</f>
        <v>5.9233773327816558E-4</v>
      </c>
      <c r="P272" s="425" t="str">
        <f>IFERROR(VLOOKUP($A272,'2008'!$AN$8:$AZ$435,13,FALSE),"error")</f>
        <v>error</v>
      </c>
      <c r="Q272" s="425" t="str">
        <f>IFERROR(VLOOKUP($A272,'2009'!$AN$8:$BA$435,14,FALSE),"error")</f>
        <v>error</v>
      </c>
      <c r="R272" s="425" t="str">
        <f>IFERROR(VLOOKUP($A272,'2010'!$AN$8:$AZ$435,12,FALSE),"error")</f>
        <v>error</v>
      </c>
      <c r="S272" s="425" t="str">
        <f>IFERROR(VLOOKUP($A272,'2011'!$AN$8:$BA$435,14,FALSE),"error")</f>
        <v>error</v>
      </c>
    </row>
    <row r="273" spans="1:19" x14ac:dyDescent="0.25">
      <c r="A273" s="1" t="s">
        <v>259</v>
      </c>
      <c r="B273" s="2" t="s">
        <v>3</v>
      </c>
      <c r="D273" s="167">
        <f>VLOOKUP($A273,'2008'!$D$18:$E$396,2,FALSE)</f>
        <v>3.4502923976608185E-3</v>
      </c>
      <c r="E273" s="427">
        <f>VLOOKUP(A273,'2009'!B$19:C$420,2,FALSE)</f>
        <v>2.0534223706176963E-3</v>
      </c>
      <c r="F273" s="427">
        <f>VLOOKUP(A273,'2010'!D$19:E$420,2,FALSE)</f>
        <v>2.6622296173044926E-3</v>
      </c>
      <c r="G273" s="427">
        <f>VLOOKUP(A273,'2011'!D$19:E$420,2,FALSE)</f>
        <v>2.2024519518219036E-3</v>
      </c>
      <c r="H273" s="427">
        <f>VLOOKUP(A273,'2008'!I$19:J$420,2,FALSE)</f>
        <v>1.9131161236424395E-3</v>
      </c>
      <c r="I273" s="427">
        <f>VLOOKUP(A273,'2009'!G$19:H$420,2,FALSE)</f>
        <v>6.928213689482471E-4</v>
      </c>
      <c r="J273" s="427">
        <f>VLOOKUP(A273,'2010'!I$19:J$420,2,FALSE)</f>
        <v>6.5723793677204662E-4</v>
      </c>
      <c r="K273" s="427">
        <f>VLOOKUP(A273,'2011'!I$19:J$420,2,FALSE)</f>
        <v>4.9177239075320499E-4</v>
      </c>
      <c r="L273" s="427">
        <f>VLOOKUP(A273,'2008'!N$19:O$421,2,FALSE)</f>
        <v>1.5371762740183793E-3</v>
      </c>
      <c r="M273" s="427">
        <f>VLOOKUP(A273,'2009'!L$19:M$420,2,FALSE)</f>
        <v>1.3522537562604341E-3</v>
      </c>
      <c r="N273" s="427">
        <f>VLOOKUP(A273,'2010'!N$19:O$420,2,FALSE)</f>
        <v>2.0049916805324457E-3</v>
      </c>
      <c r="O273" s="427">
        <f>VLOOKUP(A273,'2011'!N$19:O$420,2,FALSE)</f>
        <v>1.7106795610686986E-3</v>
      </c>
      <c r="P273" s="425" t="str">
        <f>IFERROR(VLOOKUP($A273,'2008'!$AN$8:$AZ$435,13,FALSE),"error")</f>
        <v>error</v>
      </c>
      <c r="Q273" s="425" t="str">
        <f>IFERROR(VLOOKUP($A273,'2009'!$AN$8:$BA$435,14,FALSE),"error")</f>
        <v>error</v>
      </c>
      <c r="R273" s="425" t="str">
        <f>IFERROR(VLOOKUP($A273,'2010'!$AN$8:$AZ$435,12,FALSE),"error")</f>
        <v>error</v>
      </c>
      <c r="S273" s="425" t="str">
        <f>IFERROR(VLOOKUP($A273,'2011'!$AN$8:$BA$435,14,FALSE),"error")</f>
        <v>error</v>
      </c>
    </row>
    <row r="274" spans="1:19" x14ac:dyDescent="0.25">
      <c r="A274" s="1" t="s">
        <v>260</v>
      </c>
      <c r="B274" s="2" t="s">
        <v>11</v>
      </c>
      <c r="D274" s="167">
        <f>VLOOKUP($A274,'2008'!$D$18:$E$396,2,FALSE)</f>
        <v>7.2710951526032321E-4</v>
      </c>
      <c r="E274" s="427">
        <f>VLOOKUP(A274,'2009'!B$19:C$420,2,FALSE)</f>
        <v>5.1831992850759605E-4</v>
      </c>
      <c r="F274" s="427">
        <f>VLOOKUP(A274,'2010'!D$19:E$420,2,FALSE)</f>
        <v>5.6888888888888885E-4</v>
      </c>
      <c r="G274" s="427">
        <f>VLOOKUP(A274,'2011'!D$19:E$420,2,FALSE)</f>
        <v>5.9790879921367492E-4</v>
      </c>
      <c r="H274" s="427">
        <f>VLOOKUP(A274,'2008'!I$19:J$420,2,FALSE)</f>
        <v>4.3087971274685818E-4</v>
      </c>
      <c r="I274" s="427">
        <f>VLOOKUP(A274,'2009'!G$19:H$420,2,FALSE)</f>
        <v>1.7873100983020553E-4</v>
      </c>
      <c r="J274" s="427">
        <f>VLOOKUP(A274,'2010'!I$19:J$420,2,FALSE)</f>
        <v>2.4000000000000001E-4</v>
      </c>
      <c r="K274" s="427">
        <f>VLOOKUP(A274,'2011'!I$19:J$420,2,FALSE)</f>
        <v>1.6830127052276084E-4</v>
      </c>
      <c r="L274" s="427">
        <f>VLOOKUP(A274,'2008'!N$19:O$421,2,FALSE)</f>
        <v>2.9622980251346498E-4</v>
      </c>
      <c r="M274" s="427">
        <f>VLOOKUP(A274,'2009'!L$19:M$420,2,FALSE)</f>
        <v>3.3958891867739055E-4</v>
      </c>
      <c r="N274" s="427">
        <f>VLOOKUP(A274,'2010'!N$19:O$420,2,FALSE)</f>
        <v>3.2888888888888887E-4</v>
      </c>
      <c r="O274" s="427">
        <f>VLOOKUP(A274,'2011'!N$19:O$420,2,FALSE)</f>
        <v>4.2960752869091405E-4</v>
      </c>
      <c r="P274" s="425" t="str">
        <f>IFERROR(VLOOKUP($A274,'2008'!$AN$8:$AZ$435,13,FALSE),"error")</f>
        <v>error</v>
      </c>
      <c r="Q274" s="425" t="str">
        <f>IFERROR(VLOOKUP($A274,'2009'!$AN$8:$BA$435,14,FALSE),"error")</f>
        <v>error</v>
      </c>
      <c r="R274" s="425" t="str">
        <f>IFERROR(VLOOKUP($A274,'2010'!$AN$8:$AZ$435,12,FALSE),"error")</f>
        <v>error</v>
      </c>
      <c r="S274" s="425" t="str">
        <f>IFERROR(VLOOKUP($A274,'2011'!$AN$8:$BA$435,14,FALSE),"error")</f>
        <v>error</v>
      </c>
    </row>
    <row r="275" spans="1:19" x14ac:dyDescent="0.25">
      <c r="A275" s="1" t="s">
        <v>261</v>
      </c>
      <c r="B275" s="2" t="s">
        <v>3</v>
      </c>
      <c r="D275" s="167">
        <f>VLOOKUP($A275,'2008'!$D$18:$E$396,2,FALSE)</f>
        <v>8.7237479806138931E-4</v>
      </c>
      <c r="E275" s="427">
        <f>VLOOKUP(A275,'2009'!B$19:C$420,2,FALSE)</f>
        <v>6.0581583198707591E-4</v>
      </c>
      <c r="F275" s="427">
        <f>VLOOKUP(A275,'2010'!D$19:E$420,2,FALSE)</f>
        <v>6.6773934030571198E-4</v>
      </c>
      <c r="G275" s="427">
        <f>VLOOKUP(A275,'2011'!D$19:E$420,2,FALSE)</f>
        <v>3.5996520834854416E-4</v>
      </c>
      <c r="H275" s="427">
        <f>VLOOKUP(A275,'2008'!I$19:J$420,2,FALSE)</f>
        <v>7.350565428109855E-4</v>
      </c>
      <c r="I275" s="427">
        <f>VLOOKUP(A275,'2009'!G$19:H$420,2,FALSE)</f>
        <v>4.4426494345718899E-4</v>
      </c>
      <c r="J275" s="427">
        <f>VLOOKUP(A275,'2010'!I$19:J$420,2,FALSE)</f>
        <v>4.6661303298471441E-4</v>
      </c>
      <c r="K275" s="427">
        <f>VLOOKUP(A275,'2011'!I$19:J$420,2,FALSE)</f>
        <v>2.2499114271575641E-4</v>
      </c>
      <c r="L275" s="427">
        <f>VLOOKUP(A275,'2008'!N$19:O$421,2,FALSE)</f>
        <v>1.2924071082390953E-4</v>
      </c>
      <c r="M275" s="427">
        <f>VLOOKUP(A275,'2009'!L$19:M$420,2,FALSE)</f>
        <v>1.6155088852988692E-4</v>
      </c>
      <c r="N275" s="427">
        <f>VLOOKUP(A275,'2010'!N$19:O$420,2,FALSE)</f>
        <v>2.0917135961383748E-4</v>
      </c>
      <c r="O275" s="427">
        <f>VLOOKUP(A275,'2011'!N$19:O$420,2,FALSE)</f>
        <v>1.3497406563278778E-4</v>
      </c>
      <c r="P275" s="425" t="str">
        <f>IFERROR(VLOOKUP($A275,'2008'!$AN$8:$AZ$435,13,FALSE),"error")</f>
        <v>error</v>
      </c>
      <c r="Q275" s="425" t="str">
        <f>IFERROR(VLOOKUP($A275,'2009'!$AN$8:$BA$435,14,FALSE),"error")</f>
        <v>error</v>
      </c>
      <c r="R275" s="425" t="str">
        <f>IFERROR(VLOOKUP($A275,'2010'!$AN$8:$AZ$435,12,FALSE),"error")</f>
        <v>error</v>
      </c>
      <c r="S275" s="425" t="str">
        <f>IFERROR(VLOOKUP($A275,'2011'!$AN$8:$BA$435,14,FALSE),"error")</f>
        <v>error</v>
      </c>
    </row>
    <row r="276" spans="1:19" x14ac:dyDescent="0.25">
      <c r="A276" s="1" t="s">
        <v>262</v>
      </c>
      <c r="B276" s="2" t="s">
        <v>14</v>
      </c>
      <c r="D276" s="167">
        <f>VLOOKUP($A276,'2008'!$D$18:$E$396,2,FALSE)</f>
        <v>1.1669075144508671E-3</v>
      </c>
      <c r="E276" s="427">
        <f>VLOOKUP(A276,'2009'!B$19:C$420,2,FALSE)</f>
        <v>1.397538015930485E-3</v>
      </c>
      <c r="F276" s="427">
        <f>VLOOKUP(A276,'2010'!D$19:E$420,2,FALSE)</f>
        <v>2.0688405797101451E-3</v>
      </c>
      <c r="G276" s="427">
        <f>VLOOKUP(A276,'2011'!D$19:E$420,2,FALSE)</f>
        <v>9.2443068460614549E-4</v>
      </c>
      <c r="H276" s="427">
        <f>VLOOKUP(A276,'2008'!I$19:J$420,2,FALSE)</f>
        <v>3.5765895953757224E-4</v>
      </c>
      <c r="I276" s="427">
        <f>VLOOKUP(A276,'2009'!G$19:H$420,2,FALSE)</f>
        <v>1.5930485155684287E-4</v>
      </c>
      <c r="J276" s="427">
        <f>VLOOKUP(A276,'2010'!I$19:J$420,2,FALSE)</f>
        <v>1.6304347826086958E-4</v>
      </c>
      <c r="K276" s="427">
        <f>VLOOKUP(A276,'2011'!I$19:J$420,2,FALSE)</f>
        <v>1.0806454513992444E-4</v>
      </c>
      <c r="L276" s="427">
        <f>VLOOKUP(A276,'2008'!N$19:O$421,2,FALSE)</f>
        <v>8.1286127167630061E-4</v>
      </c>
      <c r="M276" s="427">
        <f>VLOOKUP(A276,'2009'!L$19:M$420,2,FALSE)</f>
        <v>1.2346125995655322E-3</v>
      </c>
      <c r="N276" s="427">
        <f>VLOOKUP(A276,'2010'!N$19:O$420,2,FALSE)</f>
        <v>1.9021739130434783E-3</v>
      </c>
      <c r="O276" s="427">
        <f>VLOOKUP(A276,'2011'!N$19:O$420,2,FALSE)</f>
        <v>8.1636613946622103E-4</v>
      </c>
      <c r="P276" s="425" t="str">
        <f>IFERROR(VLOOKUP($A276,'2008'!$AN$8:$AZ$435,13,FALSE),"error")</f>
        <v>error</v>
      </c>
      <c r="Q276" s="425" t="str">
        <f>IFERROR(VLOOKUP($A276,'2009'!$AN$8:$BA$435,14,FALSE),"error")</f>
        <v>error</v>
      </c>
      <c r="R276" s="425" t="str">
        <f>IFERROR(VLOOKUP($A276,'2010'!$AN$8:$AZ$435,12,FALSE),"error")</f>
        <v>error</v>
      </c>
      <c r="S276" s="425" t="str">
        <f>IFERROR(VLOOKUP($A276,'2011'!$AN$8:$BA$435,14,FALSE),"error")</f>
        <v>error</v>
      </c>
    </row>
    <row r="277" spans="1:19" x14ac:dyDescent="0.25">
      <c r="A277" s="1" t="s">
        <v>263</v>
      </c>
      <c r="B277" s="2" t="s">
        <v>8</v>
      </c>
      <c r="D277" s="167">
        <f>VLOOKUP($A277,'2008'!$D$18:$E$396,2,FALSE)</f>
        <v>8.4223013048635828E-4</v>
      </c>
      <c r="E277" s="427">
        <f>VLOOKUP(A277,'2009'!B$19:C$420,2,FALSE)</f>
        <v>5.2878965922444185E-4</v>
      </c>
      <c r="F277" s="427">
        <f>VLOOKUP(A277,'2010'!D$19:E$420,2,FALSE)</f>
        <v>6.5268065268065268E-4</v>
      </c>
      <c r="G277" s="427">
        <f>VLOOKUP(A277,'2011'!D$19:E$420,2,FALSE)</f>
        <v>8.2923164091674095E-4</v>
      </c>
      <c r="H277" s="427">
        <f>VLOOKUP(A277,'2008'!I$19:J$420,2,FALSE)</f>
        <v>6.8801897983392644E-4</v>
      </c>
      <c r="I277" s="427">
        <f>VLOOKUP(A277,'2009'!G$19:H$420,2,FALSE)</f>
        <v>4.1128084606345473E-4</v>
      </c>
      <c r="J277" s="427">
        <f>VLOOKUP(A277,'2010'!I$19:J$420,2,FALSE)</f>
        <v>4.662004662004662E-4</v>
      </c>
      <c r="K277" s="427">
        <f>VLOOKUP(A277,'2011'!I$19:J$420,2,FALSE)</f>
        <v>4.2462516460016177E-4</v>
      </c>
      <c r="L277" s="427">
        <f>VLOOKUP(A277,'2008'!N$19:O$421,2,FALSE)</f>
        <v>1.5421115065243179E-4</v>
      </c>
      <c r="M277" s="427">
        <f>VLOOKUP(A277,'2009'!L$19:M$420,2,FALSE)</f>
        <v>1.1750881316098707E-4</v>
      </c>
      <c r="N277" s="427">
        <f>VLOOKUP(A277,'2010'!N$19:O$420,2,FALSE)</f>
        <v>1.8648018648018648E-4</v>
      </c>
      <c r="O277" s="427">
        <f>VLOOKUP(A277,'2011'!N$19:O$420,2,FALSE)</f>
        <v>4.0460647631657912E-4</v>
      </c>
      <c r="P277" s="425" t="str">
        <f>IFERROR(VLOOKUP($A277,'2008'!$AN$8:$AZ$435,13,FALSE),"error")</f>
        <v>error</v>
      </c>
      <c r="Q277" s="425" t="str">
        <f>IFERROR(VLOOKUP($A277,'2009'!$AN$8:$BA$435,14,FALSE),"error")</f>
        <v>error</v>
      </c>
      <c r="R277" s="425" t="str">
        <f>IFERROR(VLOOKUP($A277,'2010'!$AN$8:$AZ$435,12,FALSE),"error")</f>
        <v>error</v>
      </c>
      <c r="S277" s="425" t="str">
        <f>IFERROR(VLOOKUP($A277,'2011'!$AN$8:$BA$435,14,FALSE),"error")</f>
        <v>error</v>
      </c>
    </row>
    <row r="278" spans="1:19" x14ac:dyDescent="0.25">
      <c r="A278" s="1" t="s">
        <v>264</v>
      </c>
      <c r="B278" s="2" t="s">
        <v>14</v>
      </c>
      <c r="D278" s="167">
        <f>VLOOKUP($A278,'2008'!$D$18:$E$396,2,FALSE)</f>
        <v>1.5814954276492739E-3</v>
      </c>
      <c r="E278" s="427">
        <f>VLOOKUP(A278,'2009'!B$19:C$420,2,FALSE)</f>
        <v>1.1902231668437832E-3</v>
      </c>
      <c r="F278" s="427">
        <f>VLOOKUP(A278,'2010'!D$19:E$420,2,FALSE)</f>
        <v>1.1727416798732171E-3</v>
      </c>
      <c r="G278" s="427">
        <f>VLOOKUP(A278,'2011'!D$19:E$420,2,FALSE)</f>
        <v>1.0737028271510221E-3</v>
      </c>
      <c r="H278" s="427">
        <f>VLOOKUP(A278,'2008'!I$19:J$420,2,FALSE)</f>
        <v>8.9833243679397529E-4</v>
      </c>
      <c r="I278" s="427">
        <f>VLOOKUP(A278,'2009'!G$19:H$420,2,FALSE)</f>
        <v>5.3666312433581296E-4</v>
      </c>
      <c r="J278" s="427">
        <f>VLOOKUP(A278,'2010'!I$19:J$420,2,FALSE)</f>
        <v>6.2334918119387212E-4</v>
      </c>
      <c r="K278" s="427">
        <f>VLOOKUP(A278,'2011'!I$19:J$420,2,FALSE)</f>
        <v>4.055816521797989E-4</v>
      </c>
      <c r="L278" s="427">
        <f>VLOOKUP(A278,'2008'!N$19:O$421,2,FALSE)</f>
        <v>6.831629908552986E-4</v>
      </c>
      <c r="M278" s="427">
        <f>VLOOKUP(A278,'2009'!L$19:M$420,2,FALSE)</f>
        <v>6.535600425079702E-4</v>
      </c>
      <c r="N278" s="427">
        <f>VLOOKUP(A278,'2010'!N$19:O$420,2,FALSE)</f>
        <v>5.49392498679345E-4</v>
      </c>
      <c r="O278" s="427">
        <f>VLOOKUP(A278,'2011'!N$19:O$420,2,FALSE)</f>
        <v>6.681211749712232E-4</v>
      </c>
      <c r="P278" s="425" t="str">
        <f>IFERROR(VLOOKUP($A278,'2008'!$AN$8:$AZ$435,13,FALSE),"error")</f>
        <v>error</v>
      </c>
      <c r="Q278" s="425" t="str">
        <f>IFERROR(VLOOKUP($A278,'2009'!$AN$8:$BA$435,14,FALSE),"error")</f>
        <v>error</v>
      </c>
      <c r="R278" s="425" t="str">
        <f>IFERROR(VLOOKUP($A278,'2010'!$AN$8:$AZ$435,12,FALSE),"error")</f>
        <v>error</v>
      </c>
      <c r="S278" s="425" t="str">
        <f>IFERROR(VLOOKUP($A278,'2011'!$AN$8:$BA$435,14,FALSE),"error")</f>
        <v>error</v>
      </c>
    </row>
    <row r="279" spans="1:19" x14ac:dyDescent="0.25">
      <c r="A279" s="1" t="s">
        <v>265</v>
      </c>
      <c r="B279" s="3" t="s">
        <v>5</v>
      </c>
      <c r="D279" s="167">
        <f>VLOOKUP($A279,'2008'!$D$18:$E$396,2,FALSE)</f>
        <v>2.2475322703113137E-3</v>
      </c>
      <c r="E279" s="427">
        <f>VLOOKUP(A279,'2009'!B$19:C$420,2,FALSE)</f>
        <v>1.3759398496240602E-3</v>
      </c>
      <c r="F279" s="427">
        <f>VLOOKUP(A279,'2010'!D$19:E$420,2,FALSE)</f>
        <v>1.3407407407407407E-3</v>
      </c>
      <c r="G279" s="427">
        <f>VLOOKUP(A279,'2011'!D$19:E$420,2,FALSE)</f>
        <v>1.2528073420027929E-3</v>
      </c>
      <c r="H279" s="427">
        <f>VLOOKUP(A279,'2008'!I$19:J$420,2,FALSE)</f>
        <v>2.0501138952164011E-3</v>
      </c>
      <c r="I279" s="427">
        <f>VLOOKUP(A279,'2009'!G$19:H$420,2,FALSE)</f>
        <v>1.2105263157894737E-3</v>
      </c>
      <c r="J279" s="427">
        <f>VLOOKUP(A279,'2010'!I$19:J$420,2,FALSE)</f>
        <v>1.0518518518518518E-3</v>
      </c>
      <c r="K279" s="427">
        <f>VLOOKUP(A279,'2011'!I$19:J$420,2,FALSE)</f>
        <v>5.8479541668823517E-4</v>
      </c>
      <c r="L279" s="427">
        <f>VLOOKUP(A279,'2008'!N$19:O$421,2,FALSE)</f>
        <v>1.9741837509491269E-4</v>
      </c>
      <c r="M279" s="427">
        <f>VLOOKUP(A279,'2009'!L$19:M$420,2,FALSE)</f>
        <v>1.6541353383458648E-4</v>
      </c>
      <c r="N279" s="427">
        <f>VLOOKUP(A279,'2010'!N$19:O$420,2,FALSE)</f>
        <v>2.8888888888888888E-4</v>
      </c>
      <c r="O279" s="427">
        <f>VLOOKUP(A279,'2011'!N$19:O$420,2,FALSE)</f>
        <v>6.6801192531455776E-4</v>
      </c>
      <c r="P279" s="425" t="str">
        <f>IFERROR(VLOOKUP($A279,'2008'!$AN$8:$AZ$435,13,FALSE),"error")</f>
        <v>error</v>
      </c>
      <c r="Q279" s="425" t="str">
        <f>IFERROR(VLOOKUP($A279,'2009'!$AN$8:$BA$435,14,FALSE),"error")</f>
        <v>error</v>
      </c>
      <c r="R279" s="425" t="str">
        <f>IFERROR(VLOOKUP($A279,'2010'!$AN$8:$AZ$435,12,FALSE),"error")</f>
        <v>error</v>
      </c>
      <c r="S279" s="425" t="str">
        <f>IFERROR(VLOOKUP($A279,'2011'!$AN$8:$BA$435,14,FALSE),"error")</f>
        <v>error</v>
      </c>
    </row>
    <row r="280" spans="1:19" x14ac:dyDescent="0.25">
      <c r="A280" s="1" t="s">
        <v>266</v>
      </c>
      <c r="B280" s="2" t="s">
        <v>8</v>
      </c>
      <c r="D280" s="167">
        <f>VLOOKUP($A280,'2008'!$D$18:$E$396,2,FALSE)</f>
        <v>1.662531017369727E-3</v>
      </c>
      <c r="E280" s="427">
        <f>VLOOKUP(A280,'2009'!B$19:C$420,2,FALSE)</f>
        <v>8.9041095890410955E-4</v>
      </c>
      <c r="F280" s="427">
        <f>VLOOKUP(A280,'2010'!D$19:E$420,2,FALSE)</f>
        <v>1.0101498308361528E-3</v>
      </c>
      <c r="G280" s="427">
        <f>VLOOKUP(A280,'2011'!D$19:E$420,2,FALSE)</f>
        <v>1.1559362195184863E-3</v>
      </c>
      <c r="H280" s="427">
        <f>VLOOKUP(A280,'2008'!I$19:J$420,2,FALSE)</f>
        <v>1.488833746898263E-3</v>
      </c>
      <c r="I280" s="427">
        <f>VLOOKUP(A280,'2009'!G$19:H$420,2,FALSE)</f>
        <v>6.7025440313111541E-4</v>
      </c>
      <c r="J280" s="427">
        <f>VLOOKUP(A280,'2010'!I$19:J$420,2,FALSE)</f>
        <v>8.4581923634606093E-4</v>
      </c>
      <c r="K280" s="427">
        <f>VLOOKUP(A280,'2011'!I$19:J$420,2,FALSE)</f>
        <v>8.6336540998687859E-4</v>
      </c>
      <c r="L280" s="427">
        <f>VLOOKUP(A280,'2008'!N$19:O$421,2,FALSE)</f>
        <v>1.7369727047146402E-4</v>
      </c>
      <c r="M280" s="427">
        <f>VLOOKUP(A280,'2009'!L$19:M$420,2,FALSE)</f>
        <v>2.2504892367906066E-4</v>
      </c>
      <c r="N280" s="427">
        <f>VLOOKUP(A280,'2010'!N$19:O$420,2,FALSE)</f>
        <v>1.6433059449009183E-4</v>
      </c>
      <c r="O280" s="427">
        <f>VLOOKUP(A280,'2011'!N$19:O$420,2,FALSE)</f>
        <v>2.9257080953160768E-4</v>
      </c>
      <c r="P280" s="425" t="str">
        <f>IFERROR(VLOOKUP($A280,'2008'!$AN$8:$AZ$435,13,FALSE),"error")</f>
        <v>error</v>
      </c>
      <c r="Q280" s="425" t="str">
        <f>IFERROR(VLOOKUP($A280,'2009'!$AN$8:$BA$435,14,FALSE),"error")</f>
        <v>error</v>
      </c>
      <c r="R280" s="425" t="str">
        <f>IFERROR(VLOOKUP($A280,'2010'!$AN$8:$AZ$435,12,FALSE),"error")</f>
        <v>error</v>
      </c>
      <c r="S280" s="425" t="str">
        <f>IFERROR(VLOOKUP($A280,'2011'!$AN$8:$BA$435,14,FALSE),"error")</f>
        <v>error</v>
      </c>
    </row>
    <row r="281" spans="1:19" x14ac:dyDescent="0.25">
      <c r="A281" s="1" t="s">
        <v>267</v>
      </c>
      <c r="B281" s="2" t="s">
        <v>14</v>
      </c>
      <c r="D281" s="167">
        <f>VLOOKUP($A281,'2008'!$D$18:$E$396,2,FALSE)</f>
        <v>4.3900184842883549E-4</v>
      </c>
      <c r="E281" s="427">
        <f>VLOOKUP(A281,'2009'!B$19:C$420,2,FALSE)</f>
        <v>1.7939282428702851E-4</v>
      </c>
      <c r="F281" s="427">
        <f>VLOOKUP(A281,'2010'!D$19:E$420,2,FALSE)</f>
        <v>2.6965265082266909E-4</v>
      </c>
      <c r="G281" s="427">
        <f>VLOOKUP(A281,'2011'!D$19:E$420,2,FALSE)</f>
        <v>1.7229988035755075E-4</v>
      </c>
      <c r="H281" s="427">
        <f>VLOOKUP(A281,'2008'!I$19:J$420,2,FALSE)</f>
        <v>4.1127541589648799E-4</v>
      </c>
      <c r="I281" s="427">
        <f>VLOOKUP(A281,'2009'!G$19:H$420,2,FALSE)</f>
        <v>1.6559337626494941E-4</v>
      </c>
      <c r="J281" s="427">
        <f>VLOOKUP(A281,'2010'!I$19:J$420,2,FALSE)</f>
        <v>2.4680073126142596E-4</v>
      </c>
      <c r="K281" s="427">
        <f>VLOOKUP(A281,'2011'!I$19:J$420,2,FALSE)</f>
        <v>1.3452781520341503E-4</v>
      </c>
      <c r="L281" s="427">
        <f>VLOOKUP(A281,'2008'!N$19:O$421,2,FALSE)</f>
        <v>2.7726432532347505E-5</v>
      </c>
      <c r="M281" s="427">
        <f>VLOOKUP(A281,'2009'!L$19:M$420,2,FALSE)</f>
        <v>1.8399264029438823E-5</v>
      </c>
      <c r="N281" s="427">
        <f>VLOOKUP(A281,'2010'!N$19:O$420,2,FALSE)</f>
        <v>2.2851919561243146E-5</v>
      </c>
      <c r="O281" s="427">
        <f>VLOOKUP(A281,'2011'!N$19:O$420,2,FALSE)</f>
        <v>3.7772065154135725E-5</v>
      </c>
      <c r="P281" s="425" t="str">
        <f>IFERROR(VLOOKUP($A281,'2008'!$AN$8:$AZ$435,13,FALSE),"error")</f>
        <v>error</v>
      </c>
      <c r="Q281" s="425" t="str">
        <f>IFERROR(VLOOKUP($A281,'2009'!$AN$8:$BA$435,14,FALSE),"error")</f>
        <v>error</v>
      </c>
      <c r="R281" s="425" t="str">
        <f>IFERROR(VLOOKUP($A281,'2010'!$AN$8:$AZ$435,12,FALSE),"error")</f>
        <v>error</v>
      </c>
      <c r="S281" s="425" t="str">
        <f>IFERROR(VLOOKUP($A281,'2011'!$AN$8:$BA$435,14,FALSE),"error")</f>
        <v>error</v>
      </c>
    </row>
    <row r="282" spans="1:19" x14ac:dyDescent="0.25">
      <c r="A282" s="1" t="s">
        <v>268</v>
      </c>
      <c r="B282" s="2" t="s">
        <v>8</v>
      </c>
      <c r="D282" s="167">
        <f>VLOOKUP($A282,'2008'!$D$18:$E$396,2,FALSE)</f>
        <v>4.4854881266490765E-4</v>
      </c>
      <c r="E282" s="427">
        <f>VLOOKUP(A282,'2009'!B$19:C$420,2,FALSE)</f>
        <v>1.1795543905635649E-4</v>
      </c>
      <c r="F282" s="427">
        <f>VLOOKUP(A282,'2010'!D$19:E$420,2,FALSE)</f>
        <v>1.4360313315926892E-4</v>
      </c>
      <c r="G282" s="427">
        <f>VLOOKUP(A282,'2011'!D$19:E$420,2,FALSE)</f>
        <v>2.4895729710910057E-4</v>
      </c>
      <c r="H282" s="427">
        <f>VLOOKUP(A282,'2008'!I$19:J$420,2,FALSE)</f>
        <v>4.4854881266490765E-4</v>
      </c>
      <c r="I282" s="427">
        <f>VLOOKUP(A282,'2009'!G$19:H$420,2,FALSE)</f>
        <v>1.1795543905635649E-4</v>
      </c>
      <c r="J282" s="427">
        <f>VLOOKUP(A282,'2010'!I$19:J$420,2,FALSE)</f>
        <v>1.4360313315926892E-4</v>
      </c>
      <c r="K282" s="427">
        <f>VLOOKUP(A282,'2011'!I$19:J$420,2,FALSE)</f>
        <v>1.8129983813055758E-4</v>
      </c>
      <c r="L282" s="427">
        <f>VLOOKUP(A282,'2008'!N$19:O$421,2,FALSE)</f>
        <v>0</v>
      </c>
      <c r="M282" s="427">
        <f>VLOOKUP(A282,'2009'!L$19:M$420,2,FALSE)</f>
        <v>0</v>
      </c>
      <c r="N282" s="427">
        <f>VLOOKUP(A282,'2010'!N$19:O$420,2,FALSE)</f>
        <v>0</v>
      </c>
      <c r="O282" s="427">
        <f>VLOOKUP(A282,'2011'!N$19:O$420,2,FALSE)</f>
        <v>6.765745897854299E-5</v>
      </c>
      <c r="P282" s="425" t="str">
        <f>IFERROR(VLOOKUP($A282,'2008'!$AN$8:$AZ$435,13,FALSE),"error")</f>
        <v>error</v>
      </c>
      <c r="Q282" s="425" t="str">
        <f>IFERROR(VLOOKUP($A282,'2009'!$AN$8:$BA$435,14,FALSE),"error")</f>
        <v>error</v>
      </c>
      <c r="R282" s="425" t="str">
        <f>IFERROR(VLOOKUP($A282,'2010'!$AN$8:$AZ$435,12,FALSE),"error")</f>
        <v>error</v>
      </c>
      <c r="S282" s="425" t="str">
        <f>IFERROR(VLOOKUP($A282,'2011'!$AN$8:$BA$435,14,FALSE),"error")</f>
        <v>error</v>
      </c>
    </row>
    <row r="283" spans="1:19" x14ac:dyDescent="0.25">
      <c r="A283" s="1" t="s">
        <v>269</v>
      </c>
      <c r="B283" s="2" t="s">
        <v>11</v>
      </c>
      <c r="D283" s="167">
        <f>VLOOKUP($A283,'2008'!$D$18:$E$396,2,FALSE)</f>
        <v>7.1165644171779143E-4</v>
      </c>
      <c r="E283" s="427">
        <f>VLOOKUP(A283,'2009'!B$19:C$420,2,FALSE)</f>
        <v>5.1157125456760045E-4</v>
      </c>
      <c r="F283" s="427">
        <f>VLOOKUP(A283,'2010'!D$19:E$420,2,FALSE)</f>
        <v>5.3140096618357489E-4</v>
      </c>
      <c r="G283" s="427">
        <f>VLOOKUP(A283,'2011'!D$19:E$420,2,FALSE)</f>
        <v>4.7340232128954861E-4</v>
      </c>
      <c r="H283" s="427">
        <f>VLOOKUP(A283,'2008'!I$19:J$420,2,FALSE)</f>
        <v>4.5398773006134969E-4</v>
      </c>
      <c r="I283" s="427">
        <f>VLOOKUP(A283,'2009'!G$19:H$420,2,FALSE)</f>
        <v>2.192448233861145E-4</v>
      </c>
      <c r="J283" s="427">
        <f>VLOOKUP(A283,'2010'!I$19:J$420,2,FALSE)</f>
        <v>2.5362318840579712E-4</v>
      </c>
      <c r="K283" s="427">
        <f>VLOOKUP(A283,'2011'!I$19:J$420,2,FALSE)</f>
        <v>1.5825551734238141E-4</v>
      </c>
      <c r="L283" s="427">
        <f>VLOOKUP(A283,'2008'!N$19:O$421,2,FALSE)</f>
        <v>2.5766871165644174E-4</v>
      </c>
      <c r="M283" s="427">
        <f>VLOOKUP(A283,'2009'!L$19:M$420,2,FALSE)</f>
        <v>2.92326431181486E-4</v>
      </c>
      <c r="N283" s="427">
        <f>VLOOKUP(A283,'2010'!N$19:O$420,2,FALSE)</f>
        <v>2.7777777777777778E-4</v>
      </c>
      <c r="O283" s="427">
        <f>VLOOKUP(A283,'2011'!N$19:O$420,2,FALSE)</f>
        <v>3.1514680394716723E-4</v>
      </c>
      <c r="P283" s="425" t="str">
        <f>IFERROR(VLOOKUP($A283,'2008'!$AN$8:$AZ$435,13,FALSE),"error")</f>
        <v>error</v>
      </c>
      <c r="Q283" s="425" t="str">
        <f>IFERROR(VLOOKUP($A283,'2009'!$AN$8:$BA$435,14,FALSE),"error")</f>
        <v>error</v>
      </c>
      <c r="R283" s="425" t="str">
        <f>IFERROR(VLOOKUP($A283,'2010'!$AN$8:$AZ$435,12,FALSE),"error")</f>
        <v>error</v>
      </c>
      <c r="S283" s="425" t="str">
        <f>IFERROR(VLOOKUP($A283,'2011'!$AN$8:$BA$435,14,FALSE),"error")</f>
        <v>error</v>
      </c>
    </row>
    <row r="284" spans="1:19" x14ac:dyDescent="0.25">
      <c r="A284" s="1" t="s">
        <v>270</v>
      </c>
      <c r="B284" s="3" t="s">
        <v>5</v>
      </c>
      <c r="D284" s="167">
        <f>VLOOKUP($A284,'2008'!$D$18:$E$396,2,FALSE)</f>
        <v>1.3327205882352942E-3</v>
      </c>
      <c r="E284" s="427">
        <f>VLOOKUP(A284,'2009'!B$19:C$420,2,FALSE)</f>
        <v>1.0795974382433668E-3</v>
      </c>
      <c r="F284" s="427">
        <f>VLOOKUP(A284,'2010'!D$19:E$420,2,FALSE)</f>
        <v>8.7352138307552317E-4</v>
      </c>
      <c r="G284" s="427">
        <f>VLOOKUP(A284,'2011'!D$19:E$420,2,FALSE)</f>
        <v>8.6214034157906121E-4</v>
      </c>
      <c r="H284" s="427">
        <f>VLOOKUP(A284,'2008'!I$19:J$420,2,FALSE)</f>
        <v>1.011029411764706E-3</v>
      </c>
      <c r="I284" s="427">
        <f>VLOOKUP(A284,'2009'!G$19:H$420,2,FALSE)</f>
        <v>7.8682525160109792E-4</v>
      </c>
      <c r="J284" s="427">
        <f>VLOOKUP(A284,'2010'!I$19:J$420,2,FALSE)</f>
        <v>5.1865332120109187E-4</v>
      </c>
      <c r="K284" s="427">
        <f>VLOOKUP(A284,'2011'!I$19:J$420,2,FALSE)</f>
        <v>4.5414205140833466E-4</v>
      </c>
      <c r="L284" s="427">
        <f>VLOOKUP(A284,'2008'!N$19:O$421,2,FALSE)</f>
        <v>3.2169117647058823E-4</v>
      </c>
      <c r="M284" s="427">
        <f>VLOOKUP(A284,'2009'!L$19:M$420,2,FALSE)</f>
        <v>2.8362305580969805E-4</v>
      </c>
      <c r="N284" s="427">
        <f>VLOOKUP(A284,'2010'!N$19:O$420,2,FALSE)</f>
        <v>3.548680618744313E-4</v>
      </c>
      <c r="O284" s="427">
        <f>VLOOKUP(A284,'2011'!N$19:O$420,2,FALSE)</f>
        <v>4.0799829017072655E-4</v>
      </c>
      <c r="P284" s="425" t="str">
        <f>IFERROR(VLOOKUP($A284,'2008'!$AN$8:$AZ$435,13,FALSE),"error")</f>
        <v>error</v>
      </c>
      <c r="Q284" s="425" t="str">
        <f>IFERROR(VLOOKUP($A284,'2009'!$AN$8:$BA$435,14,FALSE),"error")</f>
        <v>error</v>
      </c>
      <c r="R284" s="425" t="str">
        <f>IFERROR(VLOOKUP($A284,'2010'!$AN$8:$AZ$435,12,FALSE),"error")</f>
        <v>error</v>
      </c>
      <c r="S284" s="425" t="str">
        <f>IFERROR(VLOOKUP($A284,'2011'!$AN$8:$BA$435,14,FALSE),"error")</f>
        <v>error</v>
      </c>
    </row>
    <row r="285" spans="1:19" x14ac:dyDescent="0.25">
      <c r="A285" s="1" t="s">
        <v>271</v>
      </c>
      <c r="B285" s="2" t="s">
        <v>3</v>
      </c>
      <c r="D285" s="167">
        <f>VLOOKUP($A285,'2008'!$D$18:$E$396,2,FALSE)</f>
        <v>3.5369774919614147E-4</v>
      </c>
      <c r="E285" s="427">
        <f>VLOOKUP(A285,'2009'!B$19:C$420,2,FALSE)</f>
        <v>1.5261044176706828E-4</v>
      </c>
      <c r="F285" s="427">
        <f>VLOOKUP(A285,'2010'!D$19:E$420,2,FALSE)</f>
        <v>1.9292604501607716E-4</v>
      </c>
      <c r="G285" s="427">
        <f>VLOOKUP(A285,'2011'!D$19:E$420,2,FALSE)</f>
        <v>1.5384293645152058E-4</v>
      </c>
      <c r="H285" s="427">
        <f>VLOOKUP(A285,'2008'!I$19:J$420,2,FALSE)</f>
        <v>3.3762057877813507E-4</v>
      </c>
      <c r="I285" s="427">
        <f>VLOOKUP(A285,'2009'!G$19:H$420,2,FALSE)</f>
        <v>1.2851405622489961E-4</v>
      </c>
      <c r="J285" s="427">
        <f>VLOOKUP(A285,'2010'!I$19:J$420,2,FALSE)</f>
        <v>1.6881028938906754E-4</v>
      </c>
      <c r="K285" s="427">
        <f>VLOOKUP(A285,'2011'!I$19:J$420,2,FALSE)</f>
        <v>9.7094445306518076E-5</v>
      </c>
      <c r="L285" s="427">
        <f>VLOOKUP(A285,'2008'!N$19:O$421,2,FALSE)</f>
        <v>2.4115755627009645E-5</v>
      </c>
      <c r="M285" s="427">
        <f>VLOOKUP(A285,'2009'!L$19:M$420,2,FALSE)</f>
        <v>2.4096385542168674E-5</v>
      </c>
      <c r="N285" s="427">
        <f>VLOOKUP(A285,'2010'!N$19:O$420,2,FALSE)</f>
        <v>2.4115755627009645E-5</v>
      </c>
      <c r="O285" s="427">
        <f>VLOOKUP(A285,'2011'!N$19:O$420,2,FALSE)</f>
        <v>5.6748491145002502E-5</v>
      </c>
      <c r="P285" s="425" t="str">
        <f>IFERROR(VLOOKUP($A285,'2008'!$AN$8:$AZ$435,13,FALSE),"error")</f>
        <v>error</v>
      </c>
      <c r="Q285" s="425" t="str">
        <f>IFERROR(VLOOKUP($A285,'2009'!$AN$8:$BA$435,14,FALSE),"error")</f>
        <v>error</v>
      </c>
      <c r="R285" s="425" t="str">
        <f>IFERROR(VLOOKUP($A285,'2010'!$AN$8:$AZ$435,12,FALSE),"error")</f>
        <v>error</v>
      </c>
      <c r="S285" s="425" t="str">
        <f>IFERROR(VLOOKUP($A285,'2011'!$AN$8:$BA$435,14,FALSE),"error")</f>
        <v>error</v>
      </c>
    </row>
    <row r="286" spans="1:19" x14ac:dyDescent="0.25">
      <c r="A286" s="1" t="s">
        <v>272</v>
      </c>
      <c r="B286" s="2" t="s">
        <v>8</v>
      </c>
      <c r="D286" s="167">
        <f>VLOOKUP($A286,'2008'!$D$18:$E$396,2,FALSE)</f>
        <v>1.2858013406459477E-3</v>
      </c>
      <c r="E286" s="427">
        <f>VLOOKUP(A286,'2009'!B$19:C$420,2,FALSE)</f>
        <v>8.7325651910248635E-4</v>
      </c>
      <c r="F286" s="427">
        <f>VLOOKUP(A286,'2010'!D$19:E$420,2,FALSE)</f>
        <v>9.4202898550724637E-4</v>
      </c>
      <c r="G286" s="427">
        <f>VLOOKUP(A286,'2011'!D$19:E$420,2,FALSE)</f>
        <v>1.618655733811539E-3</v>
      </c>
      <c r="H286" s="427">
        <f>VLOOKUP(A286,'2008'!I$19:J$420,2,FALSE)</f>
        <v>7.8610603290676419E-4</v>
      </c>
      <c r="I286" s="427">
        <f>VLOOKUP(A286,'2009'!G$19:H$420,2,FALSE)</f>
        <v>2.7289266221952699E-4</v>
      </c>
      <c r="J286" s="427">
        <f>VLOOKUP(A286,'2010'!I$19:J$420,2,FALSE)</f>
        <v>4.2874396135265702E-4</v>
      </c>
      <c r="K286" s="427">
        <f>VLOOKUP(A286,'2011'!I$19:J$420,2,FALSE)</f>
        <v>6.7670982450829991E-4</v>
      </c>
      <c r="L286" s="427">
        <f>VLOOKUP(A286,'2008'!N$19:O$421,2,FALSE)</f>
        <v>4.996953077391834E-4</v>
      </c>
      <c r="M286" s="427">
        <f>VLOOKUP(A286,'2009'!L$19:M$420,2,FALSE)</f>
        <v>6.0036385688295936E-4</v>
      </c>
      <c r="N286" s="427">
        <f>VLOOKUP(A286,'2010'!N$19:O$420,2,FALSE)</f>
        <v>5.1932367149758456E-4</v>
      </c>
      <c r="O286" s="427">
        <f>VLOOKUP(A286,'2011'!N$19:O$420,2,FALSE)</f>
        <v>9.4194590930323928E-4</v>
      </c>
      <c r="P286" s="425" t="str">
        <f>IFERROR(VLOOKUP($A286,'2008'!$AN$8:$AZ$435,13,FALSE),"error")</f>
        <v>error</v>
      </c>
      <c r="Q286" s="425" t="str">
        <f>IFERROR(VLOOKUP($A286,'2009'!$AN$8:$BA$435,14,FALSE),"error")</f>
        <v>error</v>
      </c>
      <c r="R286" s="425" t="str">
        <f>IFERROR(VLOOKUP($A286,'2010'!$AN$8:$AZ$435,12,FALSE),"error")</f>
        <v>error</v>
      </c>
      <c r="S286" s="425" t="str">
        <f>IFERROR(VLOOKUP($A286,'2011'!$AN$8:$BA$435,14,FALSE),"error")</f>
        <v>error</v>
      </c>
    </row>
    <row r="287" spans="1:19" x14ac:dyDescent="0.25">
      <c r="A287" s="1" t="s">
        <v>273</v>
      </c>
      <c r="B287" s="2" t="s">
        <v>11</v>
      </c>
      <c r="D287" s="167">
        <f>VLOOKUP($A287,'2008'!$D$18:$E$396,2,FALSE)</f>
        <v>5.5555555555555556E-4</v>
      </c>
      <c r="E287" s="427">
        <f>VLOOKUP(A287,'2009'!B$19:C$420,2,FALSE)</f>
        <v>2.7936962750716332E-4</v>
      </c>
      <c r="F287" s="427">
        <f>VLOOKUP(A287,'2010'!D$19:E$420,2,FALSE)</f>
        <v>4.3853342918763477E-4</v>
      </c>
      <c r="G287" s="427">
        <f>VLOOKUP(A287,'2011'!D$19:E$420,2,FALSE)</f>
        <v>2.5199974461034727E-4</v>
      </c>
      <c r="H287" s="427">
        <f>VLOOKUP(A287,'2008'!I$19:J$420,2,FALSE)</f>
        <v>4.5584045584045582E-4</v>
      </c>
      <c r="I287" s="427">
        <f>VLOOKUP(A287,'2009'!G$19:H$420,2,FALSE)</f>
        <v>2.4355300859598854E-4</v>
      </c>
      <c r="J287" s="427">
        <f>VLOOKUP(A287,'2010'!I$19:J$420,2,FALSE)</f>
        <v>2.659956865564342E-4</v>
      </c>
      <c r="K287" s="427">
        <f>VLOOKUP(A287,'2011'!I$19:J$420,2,FALSE)</f>
        <v>1.3897602421679284E-4</v>
      </c>
      <c r="L287" s="427">
        <f>VLOOKUP(A287,'2008'!N$19:O$421,2,FALSE)</f>
        <v>9.971509971509972E-5</v>
      </c>
      <c r="M287" s="427">
        <f>VLOOKUP(A287,'2009'!L$19:M$420,2,FALSE)</f>
        <v>2.865329512893983E-5</v>
      </c>
      <c r="N287" s="427">
        <f>VLOOKUP(A287,'2010'!N$19:O$420,2,FALSE)</f>
        <v>1.7253774263120057E-4</v>
      </c>
      <c r="O287" s="427">
        <f>VLOOKUP(A287,'2011'!N$19:O$420,2,FALSE)</f>
        <v>1.1302372039355443E-4</v>
      </c>
      <c r="P287" s="425" t="str">
        <f>IFERROR(VLOOKUP($A287,'2008'!$AN$8:$AZ$435,13,FALSE),"error")</f>
        <v>error</v>
      </c>
      <c r="Q287" s="425" t="str">
        <f>IFERROR(VLOOKUP($A287,'2009'!$AN$8:$BA$435,14,FALSE),"error")</f>
        <v>error</v>
      </c>
      <c r="R287" s="425" t="str">
        <f>IFERROR(VLOOKUP($A287,'2010'!$AN$8:$AZ$435,12,FALSE),"error")</f>
        <v>error</v>
      </c>
      <c r="S287" s="425" t="str">
        <f>IFERROR(VLOOKUP($A287,'2011'!$AN$8:$BA$435,14,FALSE),"error")</f>
        <v>error</v>
      </c>
    </row>
    <row r="288" spans="1:19" x14ac:dyDescent="0.25">
      <c r="A288" s="1" t="s">
        <v>274</v>
      </c>
      <c r="B288" s="2" t="s">
        <v>11</v>
      </c>
      <c r="D288" s="167">
        <f>VLOOKUP($A288,'2008'!$D$18:$E$396,2,FALSE)</f>
        <v>1.9721980886185926E-3</v>
      </c>
      <c r="E288" s="427">
        <f>VLOOKUP(A288,'2009'!B$19:C$420,2,FALSE)</f>
        <v>1.821335646140503E-3</v>
      </c>
      <c r="F288" s="427">
        <f>VLOOKUP(A288,'2010'!D$19:E$420,2,FALSE)</f>
        <v>1.5975820379965457E-3</v>
      </c>
      <c r="G288" s="427">
        <f>VLOOKUP(A288,'2011'!D$19:E$420,2,FALSE)</f>
        <v>1.7883408448604561E-3</v>
      </c>
      <c r="H288" s="427">
        <f>VLOOKUP(A288,'2008'!I$19:J$420,2,FALSE)</f>
        <v>6.5160729800173766E-4</v>
      </c>
      <c r="I288" s="427">
        <f>VLOOKUP(A288,'2009'!G$19:H$420,2,FALSE)</f>
        <v>3.7294015611448396E-4</v>
      </c>
      <c r="J288" s="427">
        <f>VLOOKUP(A288,'2010'!I$19:J$420,2,FALSE)</f>
        <v>3.1951640759930917E-4</v>
      </c>
      <c r="K288" s="427">
        <f>VLOOKUP(A288,'2011'!I$19:J$420,2,FALSE)</f>
        <v>2.6946361837740907E-4</v>
      </c>
      <c r="L288" s="427">
        <f>VLOOKUP(A288,'2008'!N$19:O$421,2,FALSE)</f>
        <v>1.3292788879235447E-3</v>
      </c>
      <c r="M288" s="427">
        <f>VLOOKUP(A288,'2009'!L$19:M$420,2,FALSE)</f>
        <v>1.448395490026019E-3</v>
      </c>
      <c r="N288" s="427">
        <f>VLOOKUP(A288,'2010'!N$19:O$420,2,FALSE)</f>
        <v>1.2780656303972367E-3</v>
      </c>
      <c r="O288" s="427">
        <f>VLOOKUP(A288,'2011'!N$19:O$420,2,FALSE)</f>
        <v>1.518877226483047E-3</v>
      </c>
      <c r="P288" s="425" t="str">
        <f>IFERROR(VLOOKUP($A288,'2008'!$AN$8:$AZ$435,13,FALSE),"error")</f>
        <v>error</v>
      </c>
      <c r="Q288" s="425" t="str">
        <f>IFERROR(VLOOKUP($A288,'2009'!$AN$8:$BA$435,14,FALSE),"error")</f>
        <v>error</v>
      </c>
      <c r="R288" s="425" t="str">
        <f>IFERROR(VLOOKUP($A288,'2010'!$AN$8:$AZ$435,12,FALSE),"error")</f>
        <v>error</v>
      </c>
      <c r="S288" s="425" t="str">
        <f>IFERROR(VLOOKUP($A288,'2011'!$AN$8:$BA$435,14,FALSE),"error")</f>
        <v>error</v>
      </c>
    </row>
    <row r="289" spans="1:19" x14ac:dyDescent="0.25">
      <c r="A289" s="1" t="s">
        <v>275</v>
      </c>
      <c r="B289" s="2" t="s">
        <v>11</v>
      </c>
      <c r="D289" s="167">
        <f>VLOOKUP($A289,'2008'!$D$18:$E$396,2,FALSE)</f>
        <v>1.5162907268170425E-3</v>
      </c>
      <c r="E289" s="427">
        <f>VLOOKUP(A289,'2009'!B$19:C$420,2,FALSE)</f>
        <v>9.8014888337468993E-4</v>
      </c>
      <c r="F289" s="427">
        <f>VLOOKUP(A289,'2010'!D$19:E$420,2,FALSE)</f>
        <v>1.1288343558282208E-3</v>
      </c>
      <c r="G289" s="427">
        <f>VLOOKUP(A289,'2011'!D$19:E$420,2,FALSE)</f>
        <v>2.0199810040468524E-3</v>
      </c>
      <c r="H289" s="427">
        <f>VLOOKUP(A289,'2008'!I$19:J$420,2,FALSE)</f>
        <v>8.8972431077694232E-4</v>
      </c>
      <c r="I289" s="427">
        <f>VLOOKUP(A289,'2009'!G$19:H$420,2,FALSE)</f>
        <v>4.2183622828784119E-4</v>
      </c>
      <c r="J289" s="427">
        <f>VLOOKUP(A289,'2010'!I$19:J$420,2,FALSE)</f>
        <v>3.4355828220858896E-4</v>
      </c>
      <c r="K289" s="427">
        <f>VLOOKUP(A289,'2011'!I$19:J$420,2,FALSE)</f>
        <v>2.8715156797410371E-4</v>
      </c>
      <c r="L289" s="427">
        <f>VLOOKUP(A289,'2008'!N$19:O$421,2,FALSE)</f>
        <v>6.2656641604010022E-4</v>
      </c>
      <c r="M289" s="427">
        <f>VLOOKUP(A289,'2009'!L$19:M$420,2,FALSE)</f>
        <v>5.4590570719602978E-4</v>
      </c>
      <c r="N289" s="427">
        <f>VLOOKUP(A289,'2010'!N$19:O$420,2,FALSE)</f>
        <v>7.8527607361963188E-4</v>
      </c>
      <c r="O289" s="427">
        <f>VLOOKUP(A289,'2011'!N$19:O$420,2,FALSE)</f>
        <v>1.7328294360727486E-3</v>
      </c>
      <c r="P289" s="425" t="str">
        <f>IFERROR(VLOOKUP($A289,'2008'!$AN$8:$AZ$435,13,FALSE),"error")</f>
        <v>error</v>
      </c>
      <c r="Q289" s="425" t="str">
        <f>IFERROR(VLOOKUP($A289,'2009'!$AN$8:$BA$435,14,FALSE),"error")</f>
        <v>error</v>
      </c>
      <c r="R289" s="425" t="str">
        <f>IFERROR(VLOOKUP($A289,'2010'!$AN$8:$AZ$435,12,FALSE),"error")</f>
        <v>error</v>
      </c>
      <c r="S289" s="425" t="str">
        <f>IFERROR(VLOOKUP($A289,'2011'!$AN$8:$BA$435,14,FALSE),"error")</f>
        <v>error</v>
      </c>
    </row>
    <row r="290" spans="1:19" x14ac:dyDescent="0.25">
      <c r="A290" s="1" t="s">
        <v>276</v>
      </c>
      <c r="B290" s="2" t="s">
        <v>8</v>
      </c>
      <c r="D290" s="167">
        <f>VLOOKUP($A290,'2008'!$D$18:$E$396,2,FALSE)</f>
        <v>1.4112291350531108E-3</v>
      </c>
      <c r="E290" s="427">
        <f>VLOOKUP(A290,'2009'!B$19:C$420,2,FALSE)</f>
        <v>1.0808767951625096E-3</v>
      </c>
      <c r="F290" s="427">
        <f>VLOOKUP(A290,'2010'!D$19:E$420,2,FALSE)</f>
        <v>1.4232209737827714E-3</v>
      </c>
      <c r="G290" s="427">
        <f>VLOOKUP(A290,'2011'!D$19:E$420,2,FALSE)</f>
        <v>2.5714546777355269E-3</v>
      </c>
      <c r="H290" s="427">
        <f>VLOOKUP(A290,'2008'!I$19:J$420,2,FALSE)</f>
        <v>8.649468892261001E-4</v>
      </c>
      <c r="I290" s="427">
        <f>VLOOKUP(A290,'2009'!G$19:H$420,2,FALSE)</f>
        <v>5.1398337112622825E-4</v>
      </c>
      <c r="J290" s="427">
        <f>VLOOKUP(A290,'2010'!I$19:J$420,2,FALSE)</f>
        <v>8.6891385767790257E-4</v>
      </c>
      <c r="K290" s="427">
        <f>VLOOKUP(A290,'2011'!I$19:J$420,2,FALSE)</f>
        <v>6.8195906343429199E-4</v>
      </c>
      <c r="L290" s="427">
        <f>VLOOKUP(A290,'2008'!N$19:O$421,2,FALSE)</f>
        <v>5.4628224582701059E-4</v>
      </c>
      <c r="M290" s="427">
        <f>VLOOKUP(A290,'2009'!L$19:M$420,2,FALSE)</f>
        <v>5.593348450491308E-4</v>
      </c>
      <c r="N290" s="427">
        <f>VLOOKUP(A290,'2010'!N$19:O$420,2,FALSE)</f>
        <v>5.4681647940074901E-4</v>
      </c>
      <c r="O290" s="427">
        <f>VLOOKUP(A290,'2011'!N$19:O$420,2,FALSE)</f>
        <v>1.8894956143012348E-3</v>
      </c>
      <c r="P290" s="425" t="str">
        <f>IFERROR(VLOOKUP($A290,'2008'!$AN$8:$AZ$435,13,FALSE),"error")</f>
        <v>error</v>
      </c>
      <c r="Q290" s="425" t="str">
        <f>IFERROR(VLOOKUP($A290,'2009'!$AN$8:$BA$435,14,FALSE),"error")</f>
        <v>error</v>
      </c>
      <c r="R290" s="425" t="str">
        <f>IFERROR(VLOOKUP($A290,'2010'!$AN$8:$AZ$435,12,FALSE),"error")</f>
        <v>error</v>
      </c>
      <c r="S290" s="425" t="str">
        <f>IFERROR(VLOOKUP($A290,'2011'!$AN$8:$BA$435,14,FALSE),"error")</f>
        <v>error</v>
      </c>
    </row>
    <row r="291" spans="1:19" x14ac:dyDescent="0.25">
      <c r="A291" s="1" t="s">
        <v>277</v>
      </c>
      <c r="B291" s="2" t="s">
        <v>14</v>
      </c>
      <c r="D291" s="167">
        <f>VLOOKUP($A291,'2008'!$D$18:$E$396,2,FALSE)</f>
        <v>5.3364269141531321E-4</v>
      </c>
      <c r="E291" s="427">
        <f>VLOOKUP(A291,'2009'!B$19:C$420,2,FALSE)</f>
        <v>3.9035591274397247E-4</v>
      </c>
      <c r="F291" s="427">
        <f>VLOOKUP(A291,'2010'!D$19:E$420,2,FALSE)</f>
        <v>5.2511415525114151E-4</v>
      </c>
      <c r="G291" s="427">
        <f>VLOOKUP(A291,'2011'!D$19:E$420,2,FALSE)</f>
        <v>3.1411787877513305E-4</v>
      </c>
      <c r="H291" s="427">
        <f>VLOOKUP(A291,'2008'!I$19:J$420,2,FALSE)</f>
        <v>4.6403712296983759E-4</v>
      </c>
      <c r="I291" s="427">
        <f>VLOOKUP(A291,'2009'!G$19:H$420,2,FALSE)</f>
        <v>3.2146957520091848E-4</v>
      </c>
      <c r="J291" s="427">
        <f>VLOOKUP(A291,'2010'!I$19:J$420,2,FALSE)</f>
        <v>4.4520547945205478E-4</v>
      </c>
      <c r="K291" s="427">
        <f>VLOOKUP(A291,'2011'!I$19:J$420,2,FALSE)</f>
        <v>2.9710765387637548E-4</v>
      </c>
      <c r="L291" s="427">
        <f>VLOOKUP(A291,'2008'!N$19:O$421,2,FALSE)</f>
        <v>6.9605568445475636E-5</v>
      </c>
      <c r="M291" s="427">
        <f>VLOOKUP(A291,'2009'!L$19:M$420,2,FALSE)</f>
        <v>6.8886337543053964E-5</v>
      </c>
      <c r="N291" s="427">
        <f>VLOOKUP(A291,'2010'!N$19:O$420,2,FALSE)</f>
        <v>9.1324200913242012E-5</v>
      </c>
      <c r="O291" s="427">
        <f>VLOOKUP(A291,'2011'!N$19:O$420,2,FALSE)</f>
        <v>1.7010224898757584E-5</v>
      </c>
      <c r="P291" s="425" t="str">
        <f>IFERROR(VLOOKUP($A291,'2008'!$AN$8:$AZ$435,13,FALSE),"error")</f>
        <v>error</v>
      </c>
      <c r="Q291" s="425" t="str">
        <f>IFERROR(VLOOKUP($A291,'2009'!$AN$8:$BA$435,14,FALSE),"error")</f>
        <v>error</v>
      </c>
      <c r="R291" s="425" t="str">
        <f>IFERROR(VLOOKUP($A291,'2010'!$AN$8:$AZ$435,12,FALSE),"error")</f>
        <v>error</v>
      </c>
      <c r="S291" s="425" t="str">
        <f>IFERROR(VLOOKUP($A291,'2011'!$AN$8:$BA$435,14,FALSE),"error")</f>
        <v>error</v>
      </c>
    </row>
    <row r="292" spans="1:19" x14ac:dyDescent="0.25">
      <c r="A292" s="1" t="s">
        <v>278</v>
      </c>
      <c r="B292" s="2" t="s">
        <v>8</v>
      </c>
      <c r="D292" s="167">
        <f>VLOOKUP($A292,'2008'!$D$18:$E$396,2,FALSE)</f>
        <v>1.0351562500000001E-3</v>
      </c>
      <c r="E292" s="427">
        <f>VLOOKUP(A292,'2009'!B$19:C$420,2,FALSE)</f>
        <v>5.1612903225806454E-4</v>
      </c>
      <c r="F292" s="427">
        <f>VLOOKUP(A292,'2010'!D$19:E$420,2,FALSE)</f>
        <v>8.1098339719029371E-4</v>
      </c>
      <c r="G292" s="427">
        <f>VLOOKUP(A292,'2011'!D$19:E$420,2,FALSE)</f>
        <v>4.7676052379811784E-4</v>
      </c>
      <c r="H292" s="427">
        <f>VLOOKUP(A292,'2008'!I$19:J$420,2,FALSE)</f>
        <v>9.6354166666666669E-4</v>
      </c>
      <c r="I292" s="427">
        <f>VLOOKUP(A292,'2009'!G$19:H$420,2,FALSE)</f>
        <v>4.0645161290322579E-4</v>
      </c>
      <c r="J292" s="427">
        <f>VLOOKUP(A292,'2010'!I$19:J$420,2,FALSE)</f>
        <v>7.0242656449552999E-4</v>
      </c>
      <c r="K292" s="427">
        <f>VLOOKUP(A292,'2011'!I$19:J$420,2,FALSE)</f>
        <v>4.4113273403227919E-4</v>
      </c>
      <c r="L292" s="427">
        <f>VLOOKUP(A292,'2008'!N$19:O$421,2,FALSE)</f>
        <v>7.8125000000000002E-5</v>
      </c>
      <c r="M292" s="427">
        <f>VLOOKUP(A292,'2009'!L$19:M$420,2,FALSE)</f>
        <v>1.0967741935483871E-4</v>
      </c>
      <c r="N292" s="427">
        <f>VLOOKUP(A292,'2010'!N$19:O$420,2,FALSE)</f>
        <v>1.0855683269476372E-4</v>
      </c>
      <c r="O292" s="427">
        <f>VLOOKUP(A292,'2011'!N$19:O$420,2,FALSE)</f>
        <v>3.562778976583862E-5</v>
      </c>
      <c r="P292" s="425" t="str">
        <f>IFERROR(VLOOKUP($A292,'2008'!$AN$8:$AZ$435,13,FALSE),"error")</f>
        <v>error</v>
      </c>
      <c r="Q292" s="425" t="str">
        <f>IFERROR(VLOOKUP($A292,'2009'!$AN$8:$BA$435,14,FALSE),"error")</f>
        <v>error</v>
      </c>
      <c r="R292" s="425" t="str">
        <f>IFERROR(VLOOKUP($A292,'2010'!$AN$8:$AZ$435,12,FALSE),"error")</f>
        <v>error</v>
      </c>
      <c r="S292" s="425" t="str">
        <f>IFERROR(VLOOKUP($A292,'2011'!$AN$8:$BA$435,14,FALSE),"error")</f>
        <v>error</v>
      </c>
    </row>
    <row r="293" spans="1:19" x14ac:dyDescent="0.25">
      <c r="A293" s="1" t="s">
        <v>279</v>
      </c>
      <c r="B293" s="2" t="s">
        <v>11</v>
      </c>
      <c r="D293" s="167">
        <f>VLOOKUP($A293,'2008'!$D$18:$E$396,2,FALSE)</f>
        <v>9.4017094017094017E-4</v>
      </c>
      <c r="E293" s="427">
        <f>VLOOKUP(A293,'2009'!B$19:C$420,2,FALSE)</f>
        <v>1.0548523206751054E-3</v>
      </c>
      <c r="F293" s="427">
        <f>VLOOKUP(A293,'2010'!D$19:E$420,2,FALSE)</f>
        <v>5.1623646960865946E-4</v>
      </c>
      <c r="G293" s="427">
        <f>VLOOKUP(A293,'2011'!D$19:E$420,2,FALSE)</f>
        <v>1.34223684463297E-3</v>
      </c>
      <c r="H293" s="427">
        <f>VLOOKUP(A293,'2008'!I$19:J$420,2,FALSE)</f>
        <v>7.6068376068376073E-4</v>
      </c>
      <c r="I293" s="427">
        <f>VLOOKUP(A293,'2009'!G$19:H$420,2,FALSE)</f>
        <v>8.9451476793248942E-4</v>
      </c>
      <c r="J293" s="427">
        <f>VLOOKUP(A293,'2010'!I$19:J$420,2,FALSE)</f>
        <v>3.4138218151540383E-4</v>
      </c>
      <c r="K293" s="427">
        <f>VLOOKUP(A293,'2011'!I$19:J$420,2,FALSE)</f>
        <v>3.4225311178291272E-4</v>
      </c>
      <c r="L293" s="427">
        <f>VLOOKUP(A293,'2008'!N$19:O$421,2,FALSE)</f>
        <v>1.794871794871795E-4</v>
      </c>
      <c r="M293" s="427">
        <f>VLOOKUP(A293,'2009'!L$19:M$420,2,FALSE)</f>
        <v>1.6877637130801687E-4</v>
      </c>
      <c r="N293" s="427">
        <f>VLOOKUP(A293,'2010'!N$19:O$420,2,FALSE)</f>
        <v>1.7485428809325561E-4</v>
      </c>
      <c r="O293" s="427">
        <f>VLOOKUP(A293,'2011'!N$19:O$420,2,FALSE)</f>
        <v>9.9998373285005719E-4</v>
      </c>
      <c r="P293" s="425" t="str">
        <f>IFERROR(VLOOKUP($A293,'2008'!$AN$8:$AZ$435,13,FALSE),"error")</f>
        <v>error</v>
      </c>
      <c r="Q293" s="425" t="str">
        <f>IFERROR(VLOOKUP($A293,'2009'!$AN$8:$BA$435,14,FALSE),"error")</f>
        <v>error</v>
      </c>
      <c r="R293" s="425" t="str">
        <f>IFERROR(VLOOKUP($A293,'2010'!$AN$8:$AZ$435,12,FALSE),"error")</f>
        <v>error</v>
      </c>
      <c r="S293" s="425" t="str">
        <f>IFERROR(VLOOKUP($A293,'2011'!$AN$8:$BA$435,14,FALSE),"error")</f>
        <v>error</v>
      </c>
    </row>
    <row r="294" spans="1:19" x14ac:dyDescent="0.25">
      <c r="A294" s="1" t="s">
        <v>280</v>
      </c>
      <c r="B294" s="2" t="s">
        <v>8</v>
      </c>
      <c r="D294" s="167">
        <f>VLOOKUP($A294,'2008'!$D$18:$E$396,2,FALSE)</f>
        <v>1.0370931112793338E-3</v>
      </c>
      <c r="E294" s="427">
        <f>VLOOKUP(A294,'2009'!B$19:C$420,2,FALSE)</f>
        <v>6.9148936170212766E-4</v>
      </c>
      <c r="F294" s="427">
        <f>VLOOKUP(A294,'2010'!D$19:E$420,2,FALSE)</f>
        <v>8.0669710806697105E-4</v>
      </c>
      <c r="G294" s="427">
        <f>VLOOKUP(A294,'2011'!D$19:E$420,2,FALSE)</f>
        <v>7.4104333775073714E-4</v>
      </c>
      <c r="H294" s="427">
        <f>VLOOKUP(A294,'2008'!I$19:J$420,2,FALSE)</f>
        <v>5.753217259651779E-4</v>
      </c>
      <c r="I294" s="427">
        <f>VLOOKUP(A294,'2009'!G$19:H$420,2,FALSE)</f>
        <v>2.2036474164133739E-4</v>
      </c>
      <c r="J294" s="427">
        <f>VLOOKUP(A294,'2010'!I$19:J$420,2,FALSE)</f>
        <v>2.9680365296803652E-4</v>
      </c>
      <c r="K294" s="427">
        <f>VLOOKUP(A294,'2011'!I$19:J$420,2,FALSE)</f>
        <v>2.1616056430183604E-4</v>
      </c>
      <c r="L294" s="427">
        <f>VLOOKUP(A294,'2008'!N$19:O$421,2,FALSE)</f>
        <v>4.6934140802422407E-4</v>
      </c>
      <c r="M294" s="427">
        <f>VLOOKUP(A294,'2009'!L$19:M$420,2,FALSE)</f>
        <v>4.7112462006079027E-4</v>
      </c>
      <c r="N294" s="427">
        <f>VLOOKUP(A294,'2010'!N$19:O$420,2,FALSE)</f>
        <v>5.1750380517503808E-4</v>
      </c>
      <c r="O294" s="427">
        <f>VLOOKUP(A294,'2011'!N$19:O$420,2,FALSE)</f>
        <v>5.2488277344890112E-4</v>
      </c>
      <c r="P294" s="425" t="str">
        <f>IFERROR(VLOOKUP($A294,'2008'!$AN$8:$AZ$435,13,FALSE),"error")</f>
        <v>error</v>
      </c>
      <c r="Q294" s="425" t="str">
        <f>IFERROR(VLOOKUP($A294,'2009'!$AN$8:$BA$435,14,FALSE),"error")</f>
        <v>error</v>
      </c>
      <c r="R294" s="425" t="str">
        <f>IFERROR(VLOOKUP($A294,'2010'!$AN$8:$AZ$435,12,FALSE),"error")</f>
        <v>error</v>
      </c>
      <c r="S294" s="425" t="str">
        <f>IFERROR(VLOOKUP($A294,'2011'!$AN$8:$BA$435,14,FALSE),"error")</f>
        <v>error</v>
      </c>
    </row>
    <row r="295" spans="1:19" x14ac:dyDescent="0.25">
      <c r="A295" s="1" t="s">
        <v>281</v>
      </c>
      <c r="B295" s="2" t="s">
        <v>3</v>
      </c>
      <c r="D295" s="167">
        <f>VLOOKUP($A295,'2008'!$D$18:$E$396,2,FALSE)</f>
        <v>5.5118110236220474E-4</v>
      </c>
      <c r="E295" s="427">
        <f>VLOOKUP(A295,'2009'!B$19:C$420,2,FALSE)</f>
        <v>3.1496062992125983E-4</v>
      </c>
      <c r="F295" s="427">
        <f>VLOOKUP(A295,'2010'!D$19:E$420,2,FALSE)</f>
        <v>3.4536891679748822E-4</v>
      </c>
      <c r="G295" s="427">
        <f>VLOOKUP(A295,'2011'!D$19:E$420,2,FALSE)</f>
        <v>1.9566309023489676E-4</v>
      </c>
      <c r="H295" s="427">
        <f>VLOOKUP(A295,'2008'!I$19:J$420,2,FALSE)</f>
        <v>3.1496062992125983E-4</v>
      </c>
      <c r="I295" s="427">
        <f>VLOOKUP(A295,'2009'!G$19:H$420,2,FALSE)</f>
        <v>7.8740157480314957E-5</v>
      </c>
      <c r="J295" s="427">
        <f>VLOOKUP(A295,'2010'!I$19:J$420,2,FALSE)</f>
        <v>1.7268445839874411E-4</v>
      </c>
      <c r="K295" s="427">
        <f>VLOOKUP(A295,'2011'!I$19:J$420,2,FALSE)</f>
        <v>1.0325029701620798E-4</v>
      </c>
      <c r="L295" s="427">
        <f>VLOOKUP(A295,'2008'!N$19:O$421,2,FALSE)</f>
        <v>2.3622047244094488E-4</v>
      </c>
      <c r="M295" s="427">
        <f>VLOOKUP(A295,'2009'!L$19:M$420,2,FALSE)</f>
        <v>2.2047244094488188E-4</v>
      </c>
      <c r="N295" s="427">
        <f>VLOOKUP(A295,'2010'!N$19:O$420,2,FALSE)</f>
        <v>1.8838304552590266E-4</v>
      </c>
      <c r="O295" s="427">
        <f>VLOOKUP(A295,'2011'!N$19:O$420,2,FALSE)</f>
        <v>9.241279321868878E-5</v>
      </c>
      <c r="P295" s="425" t="str">
        <f>IFERROR(VLOOKUP($A295,'2008'!$AN$8:$AZ$435,13,FALSE),"error")</f>
        <v>error</v>
      </c>
      <c r="Q295" s="425" t="str">
        <f>IFERROR(VLOOKUP($A295,'2009'!$AN$8:$BA$435,14,FALSE),"error")</f>
        <v>error</v>
      </c>
      <c r="R295" s="425" t="str">
        <f>IFERROR(VLOOKUP($A295,'2010'!$AN$8:$AZ$435,12,FALSE),"error")</f>
        <v>error</v>
      </c>
      <c r="S295" s="425" t="str">
        <f>IFERROR(VLOOKUP($A295,'2011'!$AN$8:$BA$435,14,FALSE),"error")</f>
        <v>error</v>
      </c>
    </row>
    <row r="296" spans="1:19" x14ac:dyDescent="0.25">
      <c r="A296" s="1" t="s">
        <v>282</v>
      </c>
      <c r="B296" s="2" t="s">
        <v>14</v>
      </c>
      <c r="D296" s="167">
        <f>VLOOKUP($A296,'2008'!$D$18:$E$396,2,FALSE)</f>
        <v>1.0452781371280724E-2</v>
      </c>
      <c r="E296" s="427">
        <f>VLOOKUP(A296,'2009'!B$19:C$420,2,FALSE)</f>
        <v>1.0108108108108109E-2</v>
      </c>
      <c r="F296" s="427">
        <f>VLOOKUP(A296,'2010'!D$19:E$420,2,FALSE)</f>
        <v>1.062374245472837E-2</v>
      </c>
      <c r="G296" s="427">
        <f>VLOOKUP(A296,'2011'!D$19:E$420,2,FALSE)</f>
        <v>7.9580214731410567E-3</v>
      </c>
      <c r="H296" s="427">
        <f>VLOOKUP(A296,'2008'!I$19:J$420,2,FALSE)</f>
        <v>4.6269943941354029E-3</v>
      </c>
      <c r="I296" s="427">
        <f>VLOOKUP(A296,'2009'!G$19:H$420,2,FALSE)</f>
        <v>3.8461538461538464E-3</v>
      </c>
      <c r="J296" s="427">
        <f>VLOOKUP(A296,'2010'!I$19:J$420,2,FALSE)</f>
        <v>4.5754527162977865E-3</v>
      </c>
      <c r="K296" s="427">
        <f>VLOOKUP(A296,'2011'!I$19:J$420,2,FALSE)</f>
        <v>2.5439466536034791E-3</v>
      </c>
      <c r="L296" s="427">
        <f>VLOOKUP(A296,'2008'!N$19:O$421,2,FALSE)</f>
        <v>5.8257869771453216E-3</v>
      </c>
      <c r="M296" s="427">
        <f>VLOOKUP(A296,'2009'!L$19:M$420,2,FALSE)</f>
        <v>6.2661122661122658E-3</v>
      </c>
      <c r="N296" s="427">
        <f>VLOOKUP(A296,'2010'!N$19:O$420,2,FALSE)</f>
        <v>6.0482897384305833E-3</v>
      </c>
      <c r="O296" s="427">
        <f>VLOOKUP(A296,'2011'!N$19:O$420,2,FALSE)</f>
        <v>5.4140748195375789E-3</v>
      </c>
      <c r="P296" s="425" t="str">
        <f>IFERROR(VLOOKUP($A296,'2008'!$AN$8:$AZ$435,13,FALSE),"error")</f>
        <v>error</v>
      </c>
      <c r="Q296" s="425" t="str">
        <f>IFERROR(VLOOKUP($A296,'2009'!$AN$8:$BA$435,14,FALSE),"error")</f>
        <v>error</v>
      </c>
      <c r="R296" s="425" t="str">
        <f>IFERROR(VLOOKUP($A296,'2010'!$AN$8:$AZ$435,12,FALSE),"error")</f>
        <v>error</v>
      </c>
      <c r="S296" s="425" t="str">
        <f>IFERROR(VLOOKUP($A296,'2011'!$AN$8:$BA$435,14,FALSE),"error")</f>
        <v>error</v>
      </c>
    </row>
    <row r="297" spans="1:19" x14ac:dyDescent="0.25">
      <c r="A297" s="1" t="s">
        <v>283</v>
      </c>
      <c r="B297" s="2" t="s">
        <v>14</v>
      </c>
      <c r="D297" s="167">
        <f>VLOOKUP($A297,'2008'!$D$18:$E$396,2,FALSE)</f>
        <v>8.5106382978723403E-4</v>
      </c>
      <c r="E297" s="427">
        <f>VLOOKUP(A297,'2009'!B$19:C$420,2,FALSE)</f>
        <v>4.6615867324069924E-4</v>
      </c>
      <c r="F297" s="427">
        <f>VLOOKUP(A297,'2010'!D$19:E$420,2,FALSE)</f>
        <v>5.9058614564831257E-4</v>
      </c>
      <c r="G297" s="427">
        <f>VLOOKUP(A297,'2011'!D$19:E$420,2,FALSE)</f>
        <v>4.92517172778164E-4</v>
      </c>
      <c r="H297" s="427">
        <f>VLOOKUP(A297,'2008'!I$19:J$420,2,FALSE)</f>
        <v>6.8809416025350837E-4</v>
      </c>
      <c r="I297" s="427">
        <f>VLOOKUP(A297,'2009'!G$19:H$420,2,FALSE)</f>
        <v>3.1824294038547738E-4</v>
      </c>
      <c r="J297" s="427">
        <f>VLOOKUP(A297,'2010'!I$19:J$420,2,FALSE)</f>
        <v>4.1296625222024866E-4</v>
      </c>
      <c r="K297" s="427">
        <f>VLOOKUP(A297,'2011'!I$19:J$420,2,FALSE)</f>
        <v>3.5825084585341759E-4</v>
      </c>
      <c r="L297" s="427">
        <f>VLOOKUP(A297,'2008'!N$19:O$421,2,FALSE)</f>
        <v>1.6296966953372567E-4</v>
      </c>
      <c r="M297" s="427">
        <f>VLOOKUP(A297,'2009'!L$19:M$420,2,FALSE)</f>
        <v>1.4791573285522188E-4</v>
      </c>
      <c r="N297" s="427">
        <f>VLOOKUP(A297,'2010'!N$19:O$420,2,FALSE)</f>
        <v>1.7761989342806393E-4</v>
      </c>
      <c r="O297" s="427">
        <f>VLOOKUP(A297,'2011'!N$19:O$420,2,FALSE)</f>
        <v>1.3426632692474649E-4</v>
      </c>
      <c r="P297" s="425" t="str">
        <f>IFERROR(VLOOKUP($A297,'2008'!$AN$8:$AZ$435,13,FALSE),"error")</f>
        <v>error</v>
      </c>
      <c r="Q297" s="425" t="str">
        <f>IFERROR(VLOOKUP($A297,'2009'!$AN$8:$BA$435,14,FALSE),"error")</f>
        <v>error</v>
      </c>
      <c r="R297" s="425" t="str">
        <f>IFERROR(VLOOKUP($A297,'2010'!$AN$8:$AZ$435,12,FALSE),"error")</f>
        <v>error</v>
      </c>
      <c r="S297" s="425" t="str">
        <f>IFERROR(VLOOKUP($A297,'2011'!$AN$8:$BA$435,14,FALSE),"error")</f>
        <v>error</v>
      </c>
    </row>
    <row r="298" spans="1:19" x14ac:dyDescent="0.25">
      <c r="A298" s="1" t="s">
        <v>284</v>
      </c>
      <c r="B298" s="3" t="s">
        <v>5</v>
      </c>
      <c r="D298" s="167">
        <f>VLOOKUP($A298,'2008'!$D$18:$E$396,2,FALSE)</f>
        <v>1.9407008086253369E-3</v>
      </c>
      <c r="E298" s="427">
        <f>VLOOKUP(A298,'2009'!B$19:C$420,2,FALSE)</f>
        <v>1.3829787234042553E-3</v>
      </c>
      <c r="F298" s="427">
        <f>VLOOKUP(A298,'2010'!D$19:E$420,2,FALSE)</f>
        <v>1.2719298245614035E-3</v>
      </c>
      <c r="G298" s="427">
        <f>VLOOKUP(A298,'2011'!D$19:E$420,2,FALSE)</f>
        <v>2.1953816496731024E-3</v>
      </c>
      <c r="H298" s="427">
        <f>VLOOKUP(A298,'2008'!I$19:J$420,2,FALSE)</f>
        <v>1.3207547169811322E-3</v>
      </c>
      <c r="I298" s="427">
        <f>VLOOKUP(A298,'2009'!G$19:H$420,2,FALSE)</f>
        <v>6.737588652482269E-4</v>
      </c>
      <c r="J298" s="427">
        <f>VLOOKUP(A298,'2010'!I$19:J$420,2,FALSE)</f>
        <v>7.2807017543859653E-4</v>
      </c>
      <c r="K298" s="427">
        <f>VLOOKUP(A298,'2011'!I$19:J$420,2,FALSE)</f>
        <v>4.3757221899751804E-4</v>
      </c>
      <c r="L298" s="427">
        <f>VLOOKUP(A298,'2008'!N$19:O$421,2,FALSE)</f>
        <v>6.1994609164420483E-4</v>
      </c>
      <c r="M298" s="427">
        <f>VLOOKUP(A298,'2009'!L$19:M$420,2,FALSE)</f>
        <v>7.0921985815602842E-4</v>
      </c>
      <c r="N298" s="427">
        <f>VLOOKUP(A298,'2010'!N$19:O$420,2,FALSE)</f>
        <v>5.4385964912280699E-4</v>
      </c>
      <c r="O298" s="427">
        <f>VLOOKUP(A298,'2011'!N$19:O$420,2,FALSE)</f>
        <v>1.7578094306755841E-3</v>
      </c>
      <c r="P298" s="425" t="str">
        <f>IFERROR(VLOOKUP($A298,'2008'!$AN$8:$AZ$435,13,FALSE),"error")</f>
        <v>error</v>
      </c>
      <c r="Q298" s="425" t="str">
        <f>IFERROR(VLOOKUP($A298,'2009'!$AN$8:$BA$435,14,FALSE),"error")</f>
        <v>error</v>
      </c>
      <c r="R298" s="425" t="str">
        <f>IFERROR(VLOOKUP($A298,'2010'!$AN$8:$AZ$435,12,FALSE),"error")</f>
        <v>error</v>
      </c>
      <c r="S298" s="425" t="str">
        <f>IFERROR(VLOOKUP($A298,'2011'!$AN$8:$BA$435,14,FALSE),"error")</f>
        <v>error</v>
      </c>
    </row>
    <row r="299" spans="1:19" x14ac:dyDescent="0.25">
      <c r="A299" s="1" t="s">
        <v>285</v>
      </c>
      <c r="B299" s="2" t="s">
        <v>3</v>
      </c>
      <c r="D299" s="167">
        <f>VLOOKUP($A299,'2008'!$D$18:$E$396,2,FALSE)</f>
        <v>8.3443708609271525E-4</v>
      </c>
      <c r="E299" s="427">
        <f>VLOOKUP(A299,'2009'!B$19:C$420,2,FALSE)</f>
        <v>4.296875E-4</v>
      </c>
      <c r="F299" s="427">
        <f>VLOOKUP(A299,'2010'!D$19:E$420,2,FALSE)</f>
        <v>4.4529262086513997E-4</v>
      </c>
      <c r="G299" s="427">
        <f>VLOOKUP(A299,'2011'!D$19:E$420,2,FALSE)</f>
        <v>5.6000387210450374E-4</v>
      </c>
      <c r="H299" s="427">
        <f>VLOOKUP(A299,'2008'!I$19:J$420,2,FALSE)</f>
        <v>8.0794701986754971E-4</v>
      </c>
      <c r="I299" s="427">
        <f>VLOOKUP(A299,'2009'!G$19:H$420,2,FALSE)</f>
        <v>3.3854166666666668E-4</v>
      </c>
      <c r="J299" s="427">
        <f>VLOOKUP(A299,'2010'!I$19:J$420,2,FALSE)</f>
        <v>4.3256997455470739E-4</v>
      </c>
      <c r="K299" s="427">
        <f>VLOOKUP(A299,'2011'!I$19:J$420,2,FALSE)</f>
        <v>2.2593070775705492E-4</v>
      </c>
      <c r="L299" s="427">
        <f>VLOOKUP(A299,'2008'!N$19:O$421,2,FALSE)</f>
        <v>2.6490066225165562E-5</v>
      </c>
      <c r="M299" s="427">
        <f>VLOOKUP(A299,'2009'!L$19:M$420,2,FALSE)</f>
        <v>9.1145833333333337E-5</v>
      </c>
      <c r="N299" s="427">
        <f>VLOOKUP(A299,'2010'!N$19:O$420,2,FALSE)</f>
        <v>1.2722646310432569E-5</v>
      </c>
      <c r="O299" s="427">
        <f>VLOOKUP(A299,'2011'!N$19:O$420,2,FALSE)</f>
        <v>3.3407316434744884E-4</v>
      </c>
      <c r="P299" s="425" t="str">
        <f>IFERROR(VLOOKUP($A299,'2008'!$AN$8:$AZ$435,13,FALSE),"error")</f>
        <v>error</v>
      </c>
      <c r="Q299" s="425" t="str">
        <f>IFERROR(VLOOKUP($A299,'2009'!$AN$8:$BA$435,14,FALSE),"error")</f>
        <v>error</v>
      </c>
      <c r="R299" s="425" t="str">
        <f>IFERROR(VLOOKUP($A299,'2010'!$AN$8:$AZ$435,12,FALSE),"error")</f>
        <v>error</v>
      </c>
      <c r="S299" s="425" t="str">
        <f>IFERROR(VLOOKUP($A299,'2011'!$AN$8:$BA$435,14,FALSE),"error")</f>
        <v>error</v>
      </c>
    </row>
    <row r="300" spans="1:19" x14ac:dyDescent="0.25">
      <c r="A300" s="1" t="s">
        <v>286</v>
      </c>
      <c r="B300" s="2" t="s">
        <v>11</v>
      </c>
      <c r="D300" s="167">
        <f>VLOOKUP($A300,'2008'!$D$18:$E$396,2,FALSE)</f>
        <v>1.5926236378876781E-3</v>
      </c>
      <c r="E300" s="427">
        <f>VLOOKUP(A300,'2009'!B$19:C$420,2,FALSE)</f>
        <v>1.0666666666666667E-3</v>
      </c>
      <c r="F300" s="427">
        <f>VLOOKUP(A300,'2010'!D$19:E$420,2,FALSE)</f>
        <v>1.1754966887417219E-3</v>
      </c>
      <c r="G300" s="427">
        <f>VLOOKUP(A300,'2011'!D$19:E$420,2,FALSE)</f>
        <v>1.0279158412522817E-3</v>
      </c>
      <c r="H300" s="427">
        <f>VLOOKUP(A300,'2008'!I$19:J$420,2,FALSE)</f>
        <v>8.2145850796311814E-4</v>
      </c>
      <c r="I300" s="427">
        <f>VLOOKUP(A300,'2009'!G$19:H$420,2,FALSE)</f>
        <v>4.1666666666666669E-4</v>
      </c>
      <c r="J300" s="427">
        <f>VLOOKUP(A300,'2010'!I$19:J$420,2,FALSE)</f>
        <v>4.966887417218543E-4</v>
      </c>
      <c r="K300" s="427">
        <f>VLOOKUP(A300,'2011'!I$19:J$420,2,FALSE)</f>
        <v>3.675929042900167E-4</v>
      </c>
      <c r="L300" s="427">
        <f>VLOOKUP(A300,'2008'!N$19:O$421,2,FALSE)</f>
        <v>7.7116512992455991E-4</v>
      </c>
      <c r="M300" s="427">
        <f>VLOOKUP(A300,'2009'!L$19:M$420,2,FALSE)</f>
        <v>6.4999999999999997E-4</v>
      </c>
      <c r="N300" s="427">
        <f>VLOOKUP(A300,'2010'!N$19:O$420,2,FALSE)</f>
        <v>6.8708609271523181E-4</v>
      </c>
      <c r="O300" s="427">
        <f>VLOOKUP(A300,'2011'!N$19:O$420,2,FALSE)</f>
        <v>6.6032293696226512E-4</v>
      </c>
      <c r="P300" s="425" t="str">
        <f>IFERROR(VLOOKUP($A300,'2008'!$AN$8:$AZ$435,13,FALSE),"error")</f>
        <v>error</v>
      </c>
      <c r="Q300" s="425" t="str">
        <f>IFERROR(VLOOKUP($A300,'2009'!$AN$8:$BA$435,14,FALSE),"error")</f>
        <v>error</v>
      </c>
      <c r="R300" s="425" t="str">
        <f>IFERROR(VLOOKUP($A300,'2010'!$AN$8:$AZ$435,12,FALSE),"error")</f>
        <v>error</v>
      </c>
      <c r="S300" s="425" t="str">
        <f>IFERROR(VLOOKUP($A300,'2011'!$AN$8:$BA$435,14,FALSE),"error")</f>
        <v>error</v>
      </c>
    </row>
    <row r="301" spans="1:19" x14ac:dyDescent="0.25">
      <c r="A301" s="1" t="s">
        <v>287</v>
      </c>
      <c r="B301" s="3" t="s">
        <v>5</v>
      </c>
      <c r="D301" s="167">
        <f>VLOOKUP($A301,'2008'!$D$18:$E$396,2,FALSE)</f>
        <v>1.3269409217445097E-3</v>
      </c>
      <c r="E301" s="427">
        <f>VLOOKUP(A301,'2009'!B$19:C$420,2,FALSE)</f>
        <v>7.1186440677966105E-4</v>
      </c>
      <c r="F301" s="427">
        <f>VLOOKUP(A301,'2010'!D$19:E$420,2,FALSE)</f>
        <v>7.6474201474201469E-4</v>
      </c>
      <c r="G301" s="427">
        <f>VLOOKUP(A301,'2011'!D$19:E$420,2,FALSE)</f>
        <v>1.121909723987973E-3</v>
      </c>
      <c r="H301" s="427">
        <f>VLOOKUP(A301,'2008'!I$19:J$420,2,FALSE)</f>
        <v>9.0627899783482838E-4</v>
      </c>
      <c r="I301" s="427">
        <f>VLOOKUP(A301,'2009'!G$19:H$420,2,FALSE)</f>
        <v>2.3112480739599384E-4</v>
      </c>
      <c r="J301" s="427">
        <f>VLOOKUP(A301,'2010'!I$19:J$420,2,FALSE)</f>
        <v>3.7776412776412778E-4</v>
      </c>
      <c r="K301" s="427">
        <f>VLOOKUP(A301,'2011'!I$19:J$420,2,FALSE)</f>
        <v>4.8473909072844487E-4</v>
      </c>
      <c r="L301" s="427">
        <f>VLOOKUP(A301,'2008'!N$19:O$421,2,FALSE)</f>
        <v>4.2066192390968142E-4</v>
      </c>
      <c r="M301" s="427">
        <f>VLOOKUP(A301,'2009'!L$19:M$420,2,FALSE)</f>
        <v>4.7765793528505392E-4</v>
      </c>
      <c r="N301" s="427">
        <f>VLOOKUP(A301,'2010'!N$19:O$420,2,FALSE)</f>
        <v>3.8697788697788696E-4</v>
      </c>
      <c r="O301" s="427">
        <f>VLOOKUP(A301,'2011'!N$19:O$420,2,FALSE)</f>
        <v>6.3717063325952831E-4</v>
      </c>
      <c r="P301" s="425" t="str">
        <f>IFERROR(VLOOKUP($A301,'2008'!$AN$8:$AZ$435,13,FALSE),"error")</f>
        <v>error</v>
      </c>
      <c r="Q301" s="425" t="str">
        <f>IFERROR(VLOOKUP($A301,'2009'!$AN$8:$BA$435,14,FALSE),"error")</f>
        <v>error</v>
      </c>
      <c r="R301" s="425" t="str">
        <f>IFERROR(VLOOKUP($A301,'2010'!$AN$8:$AZ$435,12,FALSE),"error")</f>
        <v>error</v>
      </c>
      <c r="S301" s="425" t="str">
        <f>IFERROR(VLOOKUP($A301,'2011'!$AN$8:$BA$435,14,FALSE),"error")</f>
        <v>error</v>
      </c>
    </row>
    <row r="302" spans="1:19" x14ac:dyDescent="0.25">
      <c r="A302" s="1" t="s">
        <v>288</v>
      </c>
      <c r="B302" s="2" t="s">
        <v>14</v>
      </c>
      <c r="D302" s="167">
        <f>VLOOKUP($A302,'2008'!$D$18:$E$396,2,FALSE)</f>
        <v>4.9429657794676811E-4</v>
      </c>
      <c r="E302" s="427">
        <f>VLOOKUP(A302,'2009'!B$19:C$420,2,FALSE)</f>
        <v>2.8700906344410876E-4</v>
      </c>
      <c r="F302" s="427">
        <f>VLOOKUP(A302,'2010'!D$19:E$420,2,FALSE)</f>
        <v>4.1979010494752622E-4</v>
      </c>
      <c r="G302" s="427">
        <f>VLOOKUP(A302,'2011'!D$19:E$420,2,FALSE)</f>
        <v>3.9449339937967727E-4</v>
      </c>
      <c r="H302" s="427">
        <f>VLOOKUP(A302,'2008'!I$19:J$420,2,FALSE)</f>
        <v>3.4980988593155893E-4</v>
      </c>
      <c r="I302" s="427">
        <f>VLOOKUP(A302,'2009'!G$19:H$420,2,FALSE)</f>
        <v>1.3217522658610272E-4</v>
      </c>
      <c r="J302" s="427">
        <f>VLOOKUP(A302,'2010'!I$19:J$420,2,FALSE)</f>
        <v>2.2863568215892053E-4</v>
      </c>
      <c r="K302" s="427">
        <f>VLOOKUP(A302,'2011'!I$19:J$420,2,FALSE)</f>
        <v>2.6221084261658477E-4</v>
      </c>
      <c r="L302" s="427">
        <f>VLOOKUP(A302,'2008'!N$19:O$421,2,FALSE)</f>
        <v>1.4448669201520912E-4</v>
      </c>
      <c r="M302" s="427">
        <f>VLOOKUP(A302,'2009'!L$19:M$420,2,FALSE)</f>
        <v>1.5483383685800604E-4</v>
      </c>
      <c r="N302" s="427">
        <f>VLOOKUP(A302,'2010'!N$19:O$420,2,FALSE)</f>
        <v>1.8740629685157421E-4</v>
      </c>
      <c r="O302" s="427">
        <f>VLOOKUP(A302,'2011'!N$19:O$420,2,FALSE)</f>
        <v>1.322825567630925E-4</v>
      </c>
      <c r="P302" s="425" t="str">
        <f>IFERROR(VLOOKUP($A302,'2008'!$AN$8:$AZ$435,13,FALSE),"error")</f>
        <v>error</v>
      </c>
      <c r="Q302" s="425" t="str">
        <f>IFERROR(VLOOKUP($A302,'2009'!$AN$8:$BA$435,14,FALSE),"error")</f>
        <v>error</v>
      </c>
      <c r="R302" s="425" t="str">
        <f>IFERROR(VLOOKUP($A302,'2010'!$AN$8:$AZ$435,12,FALSE),"error")</f>
        <v>error</v>
      </c>
      <c r="S302" s="425" t="str">
        <f>IFERROR(VLOOKUP($A302,'2011'!$AN$8:$BA$435,14,FALSE),"error")</f>
        <v>error</v>
      </c>
    </row>
    <row r="303" spans="1:19" x14ac:dyDescent="0.25">
      <c r="A303" s="1" t="s">
        <v>289</v>
      </c>
      <c r="B303" s="2" t="s">
        <v>14</v>
      </c>
      <c r="D303" s="167">
        <f>VLOOKUP($A303,'2008'!$D$18:$E$396,2,FALSE)</f>
        <v>9.1491119372160267E-3</v>
      </c>
      <c r="E303" s="427">
        <f>VLOOKUP(A303,'2009'!B$19:C$420,2,FALSE)</f>
        <v>6.5699314792422407E-3</v>
      </c>
      <c r="F303" s="427">
        <f>VLOOKUP(A303,'2010'!D$19:E$420,2,FALSE)</f>
        <v>6.9960629921259846E-3</v>
      </c>
      <c r="G303" s="427">
        <f>VLOOKUP(A303,'2011'!D$19:E$420,2,FALSE)</f>
        <v>5.3625855925995185E-3</v>
      </c>
      <c r="H303" s="427">
        <f>VLOOKUP(A303,'2008'!I$19:J$420,2,FALSE)</f>
        <v>6.2288310615448159E-3</v>
      </c>
      <c r="I303" s="427">
        <f>VLOOKUP(A303,'2009'!G$19:H$420,2,FALSE)</f>
        <v>3.5832325675130994E-3</v>
      </c>
      <c r="J303" s="427">
        <f>VLOOKUP(A303,'2010'!I$19:J$420,2,FALSE)</f>
        <v>4.2795275590551182E-3</v>
      </c>
      <c r="K303" s="427">
        <f>VLOOKUP(A303,'2011'!I$19:J$420,2,FALSE)</f>
        <v>2.6249262525856907E-3</v>
      </c>
      <c r="L303" s="427">
        <f>VLOOKUP(A303,'2008'!N$19:O$421,2,FALSE)</f>
        <v>2.9202808756712104E-3</v>
      </c>
      <c r="M303" s="427">
        <f>VLOOKUP(A303,'2009'!L$19:M$420,2,FALSE)</f>
        <v>2.9866989117291413E-3</v>
      </c>
      <c r="N303" s="427">
        <f>VLOOKUP(A303,'2010'!N$19:O$420,2,FALSE)</f>
        <v>2.720472440944882E-3</v>
      </c>
      <c r="O303" s="427">
        <f>VLOOKUP(A303,'2011'!N$19:O$420,2,FALSE)</f>
        <v>2.7376593400138278E-3</v>
      </c>
      <c r="P303" s="425" t="str">
        <f>IFERROR(VLOOKUP($A303,'2008'!$AN$8:$AZ$435,13,FALSE),"error")</f>
        <v>error</v>
      </c>
      <c r="Q303" s="425" t="str">
        <f>IFERROR(VLOOKUP($A303,'2009'!$AN$8:$BA$435,14,FALSE),"error")</f>
        <v>error</v>
      </c>
      <c r="R303" s="425" t="str">
        <f>IFERROR(VLOOKUP($A303,'2010'!$AN$8:$AZ$435,12,FALSE),"error")</f>
        <v>error</v>
      </c>
      <c r="S303" s="425" t="str">
        <f>IFERROR(VLOOKUP($A303,'2011'!$AN$8:$BA$435,14,FALSE),"error")</f>
        <v>error</v>
      </c>
    </row>
    <row r="304" spans="1:19" x14ac:dyDescent="0.25">
      <c r="A304" s="1" t="s">
        <v>290</v>
      </c>
      <c r="B304" s="2" t="s">
        <v>14</v>
      </c>
      <c r="D304" s="167">
        <f>VLOOKUP($A304,'2008'!$D$18:$E$396,2,FALSE)</f>
        <v>5.7628270472307166E-3</v>
      </c>
      <c r="E304" s="427">
        <f>VLOOKUP(A304,'2009'!B$19:C$420,2,FALSE)</f>
        <v>5.0551286334781153E-3</v>
      </c>
      <c r="F304" s="427">
        <f>VLOOKUP(A304,'2010'!D$19:E$420,2,FALSE)</f>
        <v>5.7931262392597492E-3</v>
      </c>
      <c r="G304" s="427">
        <f>VLOOKUP(A304,'2011'!D$19:E$420,2,FALSE)</f>
        <v>4.3881613853087283E-3</v>
      </c>
      <c r="H304" s="427">
        <f>VLOOKUP(A304,'2008'!I$19:J$420,2,FALSE)</f>
        <v>2.762487257900102E-3</v>
      </c>
      <c r="I304" s="427">
        <f>VLOOKUP(A304,'2009'!G$19:H$420,2,FALSE)</f>
        <v>1.964584029401938E-3</v>
      </c>
      <c r="J304" s="427">
        <f>VLOOKUP(A304,'2010'!I$19:J$420,2,FALSE)</f>
        <v>2.4388631857237275E-3</v>
      </c>
      <c r="K304" s="427">
        <f>VLOOKUP(A304,'2011'!I$19:J$420,2,FALSE)</f>
        <v>1.3724417243086691E-3</v>
      </c>
      <c r="L304" s="427">
        <f>VLOOKUP(A304,'2008'!N$19:O$421,2,FALSE)</f>
        <v>3.0003397893306151E-3</v>
      </c>
      <c r="M304" s="427">
        <f>VLOOKUP(A304,'2009'!L$19:M$420,2,FALSE)</f>
        <v>3.0938857333778816E-3</v>
      </c>
      <c r="N304" s="427">
        <f>VLOOKUP(A304,'2010'!N$19:O$420,2,FALSE)</f>
        <v>3.3542630535360212E-3</v>
      </c>
      <c r="O304" s="427">
        <f>VLOOKUP(A304,'2011'!N$19:O$420,2,FALSE)</f>
        <v>3.0157196610000594E-3</v>
      </c>
      <c r="P304" s="425" t="str">
        <f>IFERROR(VLOOKUP($A304,'2008'!$AN$8:$AZ$435,13,FALSE),"error")</f>
        <v>error</v>
      </c>
      <c r="Q304" s="425" t="str">
        <f>IFERROR(VLOOKUP($A304,'2009'!$AN$8:$BA$435,14,FALSE),"error")</f>
        <v>error</v>
      </c>
      <c r="R304" s="425" t="str">
        <f>IFERROR(VLOOKUP($A304,'2010'!$AN$8:$AZ$435,12,FALSE),"error")</f>
        <v>error</v>
      </c>
      <c r="S304" s="425" t="str">
        <f>IFERROR(VLOOKUP($A304,'2011'!$AN$8:$BA$435,14,FALSE),"error")</f>
        <v>error</v>
      </c>
    </row>
    <row r="305" spans="1:19" x14ac:dyDescent="0.25">
      <c r="A305" s="1" t="s">
        <v>291</v>
      </c>
      <c r="B305" s="2" t="s">
        <v>8</v>
      </c>
      <c r="D305" s="167">
        <f>VLOOKUP($A305,'2008'!$D$18:$E$396,2,FALSE)</f>
        <v>1.6094853683148334E-3</v>
      </c>
      <c r="E305" s="427">
        <f>VLOOKUP(A305,'2009'!B$19:C$420,2,FALSE)</f>
        <v>1.1594202898550724E-3</v>
      </c>
      <c r="F305" s="427">
        <f>VLOOKUP(A305,'2010'!D$19:E$420,2,FALSE)</f>
        <v>1.2767014406358669E-3</v>
      </c>
      <c r="G305" s="427">
        <f>VLOOKUP(A305,'2011'!D$19:E$420,2,FALSE)</f>
        <v>1.8161453330352785E-3</v>
      </c>
      <c r="H305" s="427">
        <f>VLOOKUP(A305,'2008'!I$19:J$420,2,FALSE)</f>
        <v>8.4762865792129168E-4</v>
      </c>
      <c r="I305" s="427">
        <f>VLOOKUP(A305,'2009'!G$19:H$420,2,FALSE)</f>
        <v>2.6986506746626689E-4</v>
      </c>
      <c r="J305" s="427">
        <f>VLOOKUP(A305,'2010'!I$19:J$420,2,FALSE)</f>
        <v>6.2593144560357675E-4</v>
      </c>
      <c r="K305" s="427">
        <f>VLOOKUP(A305,'2011'!I$19:J$420,2,FALSE)</f>
        <v>7.5286254445513872E-4</v>
      </c>
      <c r="L305" s="427">
        <f>VLOOKUP(A305,'2008'!N$19:O$421,2,FALSE)</f>
        <v>7.6690211907164477E-4</v>
      </c>
      <c r="M305" s="427">
        <f>VLOOKUP(A305,'2009'!L$19:M$420,2,FALSE)</f>
        <v>8.895552223888056E-4</v>
      </c>
      <c r="N305" s="427">
        <f>VLOOKUP(A305,'2010'!N$19:O$420,2,FALSE)</f>
        <v>6.5076999503229011E-4</v>
      </c>
      <c r="O305" s="427">
        <f>VLOOKUP(A305,'2011'!N$19:O$420,2,FALSE)</f>
        <v>1.0632827885801398E-3</v>
      </c>
      <c r="P305" s="425" t="str">
        <f>IFERROR(VLOOKUP($A305,'2008'!$AN$8:$AZ$435,13,FALSE),"error")</f>
        <v>error</v>
      </c>
      <c r="Q305" s="425" t="str">
        <f>IFERROR(VLOOKUP($A305,'2009'!$AN$8:$BA$435,14,FALSE),"error")</f>
        <v>error</v>
      </c>
      <c r="R305" s="425" t="str">
        <f>IFERROR(VLOOKUP($A305,'2010'!$AN$8:$AZ$435,12,FALSE),"error")</f>
        <v>error</v>
      </c>
      <c r="S305" s="425" t="str">
        <f>IFERROR(VLOOKUP($A305,'2011'!$AN$8:$BA$435,14,FALSE),"error")</f>
        <v>error</v>
      </c>
    </row>
    <row r="306" spans="1:19" x14ac:dyDescent="0.25">
      <c r="A306" s="1" t="s">
        <v>292</v>
      </c>
      <c r="B306" s="3" t="s">
        <v>5</v>
      </c>
      <c r="D306" s="167">
        <f>VLOOKUP($A306,'2008'!$D$18:$E$396,2,FALSE)</f>
        <v>1.2227074235807861E-3</v>
      </c>
      <c r="E306" s="427">
        <f>VLOOKUP(A306,'2009'!B$19:C$420,2,FALSE)</f>
        <v>8.3212735166425468E-4</v>
      </c>
      <c r="F306" s="427">
        <f>VLOOKUP(A306,'2010'!D$19:E$420,2,FALSE)</f>
        <v>9.9203475742215791E-4</v>
      </c>
      <c r="G306" s="427">
        <f>VLOOKUP(A306,'2011'!D$19:E$420,2,FALSE)</f>
        <v>7.8331278064568577E-4</v>
      </c>
      <c r="H306" s="427">
        <f>VLOOKUP(A306,'2008'!I$19:J$420,2,FALSE)</f>
        <v>7.4963609898107716E-4</v>
      </c>
      <c r="I306" s="427">
        <f>VLOOKUP(A306,'2009'!G$19:H$420,2,FALSE)</f>
        <v>3.8350217076700435E-4</v>
      </c>
      <c r="J306" s="427">
        <f>VLOOKUP(A306,'2010'!I$19:J$420,2,FALSE)</f>
        <v>4.4170890658942795E-4</v>
      </c>
      <c r="K306" s="427">
        <f>VLOOKUP(A306,'2011'!I$19:J$420,2,FALSE)</f>
        <v>5.0677003950364333E-4</v>
      </c>
      <c r="L306" s="427">
        <f>VLOOKUP(A306,'2008'!N$19:O$421,2,FALSE)</f>
        <v>4.7307132459970886E-4</v>
      </c>
      <c r="M306" s="427">
        <f>VLOOKUP(A306,'2009'!L$19:M$420,2,FALSE)</f>
        <v>4.4862518089725038E-4</v>
      </c>
      <c r="N306" s="427">
        <f>VLOOKUP(A306,'2010'!N$19:O$420,2,FALSE)</f>
        <v>5.5032585083272995E-4</v>
      </c>
      <c r="O306" s="427">
        <f>VLOOKUP(A306,'2011'!N$19:O$420,2,FALSE)</f>
        <v>2.7654274114204244E-4</v>
      </c>
      <c r="P306" s="425" t="str">
        <f>IFERROR(VLOOKUP($A306,'2008'!$AN$8:$AZ$435,13,FALSE),"error")</f>
        <v>error</v>
      </c>
      <c r="Q306" s="425" t="str">
        <f>IFERROR(VLOOKUP($A306,'2009'!$AN$8:$BA$435,14,FALSE),"error")</f>
        <v>error</v>
      </c>
      <c r="R306" s="425" t="str">
        <f>IFERROR(VLOOKUP($A306,'2010'!$AN$8:$AZ$435,12,FALSE),"error")</f>
        <v>error</v>
      </c>
      <c r="S306" s="425" t="str">
        <f>IFERROR(VLOOKUP($A306,'2011'!$AN$8:$BA$435,14,FALSE),"error")</f>
        <v>error</v>
      </c>
    </row>
    <row r="307" spans="1:19" x14ac:dyDescent="0.25">
      <c r="A307" s="1" t="s">
        <v>293</v>
      </c>
      <c r="B307" s="2" t="s">
        <v>14</v>
      </c>
      <c r="D307" s="167">
        <f>VLOOKUP($A307,'2008'!$D$18:$E$396,2,FALSE)</f>
        <v>1.7216981132075471E-3</v>
      </c>
      <c r="E307" s="427">
        <f>VLOOKUP(A307,'2009'!B$19:C$420,2,FALSE)</f>
        <v>1.1791907514450868E-3</v>
      </c>
      <c r="F307" s="427">
        <f>VLOOKUP(A307,'2010'!D$19:E$420,2,FALSE)</f>
        <v>1.5914221218961625E-3</v>
      </c>
      <c r="G307" s="427">
        <f>VLOOKUP(A307,'2011'!D$19:E$420,2,FALSE)</f>
        <v>1.0820272493040348E-3</v>
      </c>
      <c r="H307" s="427">
        <f>VLOOKUP(A307,'2008'!I$19:J$420,2,FALSE)</f>
        <v>1.5919811320754718E-3</v>
      </c>
      <c r="I307" s="427">
        <f>VLOOKUP(A307,'2009'!G$19:H$420,2,FALSE)</f>
        <v>1.0173410404624278E-3</v>
      </c>
      <c r="J307" s="427">
        <f>VLOOKUP(A307,'2010'!I$19:J$420,2,FALSE)</f>
        <v>1.4221218961625282E-3</v>
      </c>
      <c r="K307" s="427">
        <f>VLOOKUP(A307,'2011'!I$19:J$420,2,FALSE)</f>
        <v>9.5792876973003636E-4</v>
      </c>
      <c r="L307" s="427">
        <f>VLOOKUP(A307,'2008'!N$19:O$421,2,FALSE)</f>
        <v>1.2971698113207548E-4</v>
      </c>
      <c r="M307" s="427">
        <f>VLOOKUP(A307,'2009'!L$19:M$420,2,FALSE)</f>
        <v>1.6184971098265897E-4</v>
      </c>
      <c r="N307" s="427">
        <f>VLOOKUP(A307,'2010'!N$19:O$420,2,FALSE)</f>
        <v>1.6930022573363431E-4</v>
      </c>
      <c r="O307" s="427">
        <f>VLOOKUP(A307,'2011'!N$19:O$420,2,FALSE)</f>
        <v>1.2409847957399846E-4</v>
      </c>
      <c r="P307" s="425" t="str">
        <f>IFERROR(VLOOKUP($A307,'2008'!$AN$8:$AZ$435,13,FALSE),"error")</f>
        <v>error</v>
      </c>
      <c r="Q307" s="425" t="str">
        <f>IFERROR(VLOOKUP($A307,'2009'!$AN$8:$BA$435,14,FALSE),"error")</f>
        <v>error</v>
      </c>
      <c r="R307" s="425" t="str">
        <f>IFERROR(VLOOKUP($A307,'2010'!$AN$8:$AZ$435,12,FALSE),"error")</f>
        <v>error</v>
      </c>
      <c r="S307" s="425" t="str">
        <f>IFERROR(VLOOKUP($A307,'2011'!$AN$8:$BA$435,14,FALSE),"error")</f>
        <v>error</v>
      </c>
    </row>
    <row r="308" spans="1:19" x14ac:dyDescent="0.25">
      <c r="A308" s="1" t="s">
        <v>294</v>
      </c>
      <c r="B308" s="3" t="s">
        <v>5</v>
      </c>
      <c r="D308" s="167">
        <f>VLOOKUP($A308,'2008'!$D$18:$E$396,2,FALSE)</f>
        <v>7.3946689595872739E-4</v>
      </c>
      <c r="E308" s="427">
        <f>VLOOKUP(A308,'2009'!B$19:C$420,2,FALSE)</f>
        <v>6.03448275862069E-4</v>
      </c>
      <c r="F308" s="427">
        <f>VLOOKUP(A308,'2010'!D$19:E$420,2,FALSE)</f>
        <v>6.4822817631806392E-4</v>
      </c>
      <c r="G308" s="427">
        <f>VLOOKUP(A308,'2011'!D$19:E$420,2,FALSE)</f>
        <v>4.6785039600150379E-4</v>
      </c>
      <c r="H308" s="427">
        <f>VLOOKUP(A308,'2008'!I$19:J$420,2,FALSE)</f>
        <v>3.3533963886500428E-4</v>
      </c>
      <c r="I308" s="427">
        <f>VLOOKUP(A308,'2009'!G$19:H$420,2,FALSE)</f>
        <v>2.3275862068965517E-4</v>
      </c>
      <c r="J308" s="427">
        <f>VLOOKUP(A308,'2010'!I$19:J$420,2,FALSE)</f>
        <v>2.1607605877268799E-4</v>
      </c>
      <c r="K308" s="427">
        <f>VLOOKUP(A308,'2011'!I$19:J$420,2,FALSE)</f>
        <v>1.3624266165997539E-4</v>
      </c>
      <c r="L308" s="427">
        <f>VLOOKUP(A308,'2008'!N$19:O$421,2,FALSE)</f>
        <v>4.041272570937231E-4</v>
      </c>
      <c r="M308" s="427">
        <f>VLOOKUP(A308,'2009'!L$19:M$420,2,FALSE)</f>
        <v>3.7068965517241377E-4</v>
      </c>
      <c r="N308" s="427">
        <f>VLOOKUP(A308,'2010'!N$19:O$420,2,FALSE)</f>
        <v>4.3215211754537599E-4</v>
      </c>
      <c r="O308" s="427">
        <f>VLOOKUP(A308,'2011'!N$19:O$420,2,FALSE)</f>
        <v>3.3160773434152843E-4</v>
      </c>
      <c r="P308" s="425" t="str">
        <f>IFERROR(VLOOKUP($A308,'2008'!$AN$8:$AZ$435,13,FALSE),"error")</f>
        <v>error</v>
      </c>
      <c r="Q308" s="425" t="str">
        <f>IFERROR(VLOOKUP($A308,'2009'!$AN$8:$BA$435,14,FALSE),"error")</f>
        <v>error</v>
      </c>
      <c r="R308" s="425" t="str">
        <f>IFERROR(VLOOKUP($A308,'2010'!$AN$8:$AZ$435,12,FALSE),"error")</f>
        <v>error</v>
      </c>
      <c r="S308" s="425" t="str">
        <f>IFERROR(VLOOKUP($A308,'2011'!$AN$8:$BA$435,14,FALSE),"error")</f>
        <v>error</v>
      </c>
    </row>
    <row r="309" spans="1:19" x14ac:dyDescent="0.25">
      <c r="A309" s="1" t="s">
        <v>295</v>
      </c>
      <c r="B309" s="2" t="s">
        <v>11</v>
      </c>
      <c r="D309" s="167">
        <f>VLOOKUP($A309,'2008'!$D$18:$E$396,2,FALSE)</f>
        <v>1.3445378151260505E-3</v>
      </c>
      <c r="E309" s="427">
        <f>VLOOKUP(A309,'2009'!B$19:C$420,2,FALSE)</f>
        <v>1.4904246461282264E-3</v>
      </c>
      <c r="F309" s="427">
        <f>VLOOKUP(A309,'2010'!D$19:E$420,2,FALSE)</f>
        <v>1.0991735537190083E-3</v>
      </c>
      <c r="G309" s="427">
        <f>VLOOKUP(A309,'2011'!D$19:E$420,2,FALSE)</f>
        <v>6.7673025987733174E-4</v>
      </c>
      <c r="H309" s="427">
        <f>VLOOKUP(A309,'2008'!I$19:J$420,2,FALSE)</f>
        <v>7.2268907563025205E-4</v>
      </c>
      <c r="I309" s="427">
        <f>VLOOKUP(A309,'2009'!G$19:H$420,2,FALSE)</f>
        <v>6.4113238967527066E-4</v>
      </c>
      <c r="J309" s="427">
        <f>VLOOKUP(A309,'2010'!I$19:J$420,2,FALSE)</f>
        <v>5.8677685950413226E-4</v>
      </c>
      <c r="K309" s="427">
        <f>VLOOKUP(A309,'2011'!I$19:J$420,2,FALSE)</f>
        <v>5.0845685968775687E-4</v>
      </c>
      <c r="L309" s="427">
        <f>VLOOKUP(A309,'2008'!N$19:O$421,2,FALSE)</f>
        <v>6.3025210084033617E-4</v>
      </c>
      <c r="M309" s="427">
        <f>VLOOKUP(A309,'2009'!L$19:M$420,2,FALSE)</f>
        <v>8.4929225645295585E-4</v>
      </c>
      <c r="N309" s="427">
        <f>VLOOKUP(A309,'2010'!N$19:O$420,2,FALSE)</f>
        <v>5.1239669421487605E-4</v>
      </c>
      <c r="O309" s="427">
        <f>VLOOKUP(A309,'2011'!N$19:O$420,2,FALSE)</f>
        <v>1.682734001895749E-4</v>
      </c>
      <c r="P309" s="425" t="str">
        <f>IFERROR(VLOOKUP($A309,'2008'!$AN$8:$AZ$435,13,FALSE),"error")</f>
        <v>error</v>
      </c>
      <c r="Q309" s="425" t="str">
        <f>IFERROR(VLOOKUP($A309,'2009'!$AN$8:$BA$435,14,FALSE),"error")</f>
        <v>error</v>
      </c>
      <c r="R309" s="425" t="str">
        <f>IFERROR(VLOOKUP($A309,'2010'!$AN$8:$AZ$435,12,FALSE),"error")</f>
        <v>error</v>
      </c>
      <c r="S309" s="425" t="str">
        <f>IFERROR(VLOOKUP($A309,'2011'!$AN$8:$BA$435,14,FALSE),"error")</f>
        <v>error</v>
      </c>
    </row>
    <row r="310" spans="1:19" x14ac:dyDescent="0.25">
      <c r="A310" s="1" t="s">
        <v>296</v>
      </c>
      <c r="B310" s="2" t="s">
        <v>3</v>
      </c>
      <c r="D310" s="167">
        <f>VLOOKUP($A310,'2008'!$D$18:$E$396,2,FALSE)</f>
        <v>8.6006825938566558E-4</v>
      </c>
      <c r="E310" s="427">
        <f>VLOOKUP(A310,'2009'!B$19:C$420,2,FALSE)</f>
        <v>7.2987721691678031E-4</v>
      </c>
      <c r="F310" s="427">
        <f>VLOOKUP(A310,'2010'!D$19:E$420,2,FALSE)</f>
        <v>8.7897227856659904E-4</v>
      </c>
      <c r="G310" s="427">
        <f>VLOOKUP(A310,'2011'!D$19:E$420,2,FALSE)</f>
        <v>8.819327473248746E-4</v>
      </c>
      <c r="H310" s="427">
        <f>VLOOKUP(A310,'2008'!I$19:J$420,2,FALSE)</f>
        <v>3.4812286689419794E-4</v>
      </c>
      <c r="I310" s="427">
        <f>VLOOKUP(A310,'2009'!G$19:H$420,2,FALSE)</f>
        <v>2.1828103683492497E-4</v>
      </c>
      <c r="J310" s="427">
        <f>VLOOKUP(A310,'2010'!I$19:J$420,2,FALSE)</f>
        <v>2.6369168356997973E-4</v>
      </c>
      <c r="K310" s="427">
        <f>VLOOKUP(A310,'2011'!I$19:J$420,2,FALSE)</f>
        <v>1.9076194254695838E-4</v>
      </c>
      <c r="L310" s="427">
        <f>VLOOKUP(A310,'2008'!N$19:O$421,2,FALSE)</f>
        <v>5.1194539249146758E-4</v>
      </c>
      <c r="M310" s="427">
        <f>VLOOKUP(A310,'2009'!L$19:M$420,2,FALSE)</f>
        <v>5.1159618008185536E-4</v>
      </c>
      <c r="N310" s="427">
        <f>VLOOKUP(A310,'2010'!N$19:O$420,2,FALSE)</f>
        <v>6.1528059499661931E-4</v>
      </c>
      <c r="O310" s="427">
        <f>VLOOKUP(A310,'2011'!N$19:O$420,2,FALSE)</f>
        <v>6.9117080477791614E-4</v>
      </c>
      <c r="P310" s="425" t="str">
        <f>IFERROR(VLOOKUP($A310,'2008'!$AN$8:$AZ$435,13,FALSE),"error")</f>
        <v>error</v>
      </c>
      <c r="Q310" s="425" t="str">
        <f>IFERROR(VLOOKUP($A310,'2009'!$AN$8:$BA$435,14,FALSE),"error")</f>
        <v>error</v>
      </c>
      <c r="R310" s="425" t="str">
        <f>IFERROR(VLOOKUP($A310,'2010'!$AN$8:$AZ$435,12,FALSE),"error")</f>
        <v>error</v>
      </c>
      <c r="S310" s="425" t="str">
        <f>IFERROR(VLOOKUP($A310,'2011'!$AN$8:$BA$435,14,FALSE),"error")</f>
        <v>error</v>
      </c>
    </row>
    <row r="311" spans="1:19" x14ac:dyDescent="0.25">
      <c r="A311" s="1" t="s">
        <v>297</v>
      </c>
      <c r="B311" s="3" t="s">
        <v>5</v>
      </c>
      <c r="D311" s="167">
        <f>VLOOKUP($A311,'2008'!$D$18:$E$396,2,FALSE)</f>
        <v>1.6910785619174435E-3</v>
      </c>
      <c r="E311" s="427">
        <f>VLOOKUP(A311,'2009'!B$19:C$420,2,FALSE)</f>
        <v>7.8561917443408793E-4</v>
      </c>
      <c r="F311" s="427">
        <f>VLOOKUP(A311,'2010'!D$19:E$420,2,FALSE)</f>
        <v>1.2234042553191488E-3</v>
      </c>
      <c r="G311" s="427">
        <f>VLOOKUP(A311,'2011'!D$19:E$420,2,FALSE)</f>
        <v>2.078792397825836E-3</v>
      </c>
      <c r="H311" s="427">
        <f>VLOOKUP(A311,'2008'!I$19:J$420,2,FALSE)</f>
        <v>1.2250332889480692E-3</v>
      </c>
      <c r="I311" s="427">
        <f>VLOOKUP(A311,'2009'!G$19:H$420,2,FALSE)</f>
        <v>3.4620505992010651E-4</v>
      </c>
      <c r="J311" s="427">
        <f>VLOOKUP(A311,'2010'!I$19:J$420,2,FALSE)</f>
        <v>7.712765957446809E-4</v>
      </c>
      <c r="K311" s="427">
        <f>VLOOKUP(A311,'2011'!I$19:J$420,2,FALSE)</f>
        <v>8.7442698221242053E-4</v>
      </c>
      <c r="L311" s="427">
        <f>VLOOKUP(A311,'2008'!N$19:O$421,2,FALSE)</f>
        <v>4.6604527296937416E-4</v>
      </c>
      <c r="M311" s="427">
        <f>VLOOKUP(A311,'2009'!L$19:M$420,2,FALSE)</f>
        <v>4.3941411451398136E-4</v>
      </c>
      <c r="N311" s="427">
        <f>VLOOKUP(A311,'2010'!N$19:O$420,2,FALSE)</f>
        <v>4.521276595744681E-4</v>
      </c>
      <c r="O311" s="427">
        <f>VLOOKUP(A311,'2011'!N$19:O$420,2,FALSE)</f>
        <v>1.2043654156134156E-3</v>
      </c>
      <c r="P311" s="425" t="str">
        <f>IFERROR(VLOOKUP($A311,'2008'!$AN$8:$AZ$435,13,FALSE),"error")</f>
        <v>error</v>
      </c>
      <c r="Q311" s="425" t="str">
        <f>IFERROR(VLOOKUP($A311,'2009'!$AN$8:$BA$435,14,FALSE),"error")</f>
        <v>error</v>
      </c>
      <c r="R311" s="425" t="str">
        <f>IFERROR(VLOOKUP($A311,'2010'!$AN$8:$AZ$435,12,FALSE),"error")</f>
        <v>error</v>
      </c>
      <c r="S311" s="425" t="str">
        <f>IFERROR(VLOOKUP($A311,'2011'!$AN$8:$BA$435,14,FALSE),"error")</f>
        <v>error</v>
      </c>
    </row>
    <row r="312" spans="1:19" x14ac:dyDescent="0.25">
      <c r="A312" s="1" t="s">
        <v>298</v>
      </c>
      <c r="B312" s="2" t="s">
        <v>8</v>
      </c>
      <c r="D312" s="167">
        <f>VLOOKUP($A312,'2008'!$D$18:$E$396,2,FALSE)</f>
        <v>5.6703910614525135E-3</v>
      </c>
      <c r="E312" s="427">
        <f>VLOOKUP(A312,'2009'!B$19:C$420,2,FALSE)</f>
        <v>6.107011070110701E-3</v>
      </c>
      <c r="F312" s="427">
        <f>VLOOKUP(A312,'2010'!D$19:E$420,2,FALSE)</f>
        <v>6.4598540145985404E-3</v>
      </c>
      <c r="G312" s="427">
        <f>VLOOKUP(A312,'2011'!D$19:E$420,2,FALSE)</f>
        <v>7.5094918941606718E-3</v>
      </c>
      <c r="H312" s="427">
        <f>VLOOKUP(A312,'2008'!I$19:J$420,2,FALSE)</f>
        <v>1.6759776536312849E-3</v>
      </c>
      <c r="I312" s="427">
        <f>VLOOKUP(A312,'2009'!G$19:H$420,2,FALSE)</f>
        <v>9.6863468634686347E-4</v>
      </c>
      <c r="J312" s="427">
        <f>VLOOKUP(A312,'2010'!I$19:J$420,2,FALSE)</f>
        <v>8.5766423357664236E-4</v>
      </c>
      <c r="K312" s="427">
        <f>VLOOKUP(A312,'2011'!I$19:J$420,2,FALSE)</f>
        <v>9.0916192069964773E-4</v>
      </c>
      <c r="L312" s="427">
        <f>VLOOKUP(A312,'2008'!N$19:O$421,2,FALSE)</f>
        <v>3.9944134078212287E-3</v>
      </c>
      <c r="M312" s="427">
        <f>VLOOKUP(A312,'2009'!L$19:M$420,2,FALSE)</f>
        <v>5.1383763837638376E-3</v>
      </c>
      <c r="N312" s="427">
        <f>VLOOKUP(A312,'2010'!N$19:O$420,2,FALSE)</f>
        <v>5.593065693430657E-3</v>
      </c>
      <c r="O312" s="427">
        <f>VLOOKUP(A312,'2011'!N$19:O$420,2,FALSE)</f>
        <v>6.6003299734610239E-3</v>
      </c>
      <c r="P312" s="425" t="str">
        <f>IFERROR(VLOOKUP($A312,'2008'!$AN$8:$AZ$435,13,FALSE),"error")</f>
        <v>error</v>
      </c>
      <c r="Q312" s="425" t="str">
        <f>IFERROR(VLOOKUP($A312,'2009'!$AN$8:$BA$435,14,FALSE),"error")</f>
        <v>error</v>
      </c>
      <c r="R312" s="425" t="str">
        <f>IFERROR(VLOOKUP($A312,'2010'!$AN$8:$AZ$435,12,FALSE),"error")</f>
        <v>error</v>
      </c>
      <c r="S312" s="425" t="str">
        <f>IFERROR(VLOOKUP($A312,'2011'!$AN$8:$BA$435,14,FALSE),"error")</f>
        <v>error</v>
      </c>
    </row>
    <row r="313" spans="1:19" x14ac:dyDescent="0.25">
      <c r="A313" s="1" t="s">
        <v>299</v>
      </c>
      <c r="B313" s="3" t="s">
        <v>5</v>
      </c>
      <c r="D313" s="167">
        <f>VLOOKUP($A313,'2008'!$D$18:$E$396,2,FALSE)</f>
        <v>1.2894736842105263E-3</v>
      </c>
      <c r="E313" s="427">
        <f>VLOOKUP(A313,'2009'!B$19:C$420,2,FALSE)</f>
        <v>8.0392156862745098E-4</v>
      </c>
      <c r="F313" s="427">
        <f>VLOOKUP(A313,'2010'!D$19:E$420,2,FALSE)</f>
        <v>9.2267706302794018E-4</v>
      </c>
      <c r="G313" s="427">
        <f>VLOOKUP(A313,'2011'!D$19:E$420,2,FALSE)</f>
        <v>1.0518837626797351E-3</v>
      </c>
      <c r="H313" s="427">
        <f>VLOOKUP(A313,'2008'!I$19:J$420,2,FALSE)</f>
        <v>8.9473684210526316E-4</v>
      </c>
      <c r="I313" s="427">
        <f>VLOOKUP(A313,'2009'!G$19:H$420,2,FALSE)</f>
        <v>3.8562091503267977E-4</v>
      </c>
      <c r="J313" s="427">
        <f>VLOOKUP(A313,'2010'!I$19:J$420,2,FALSE)</f>
        <v>6.1728395061728394E-4</v>
      </c>
      <c r="K313" s="427">
        <f>VLOOKUP(A313,'2011'!I$19:J$420,2,FALSE)</f>
        <v>6.2446572889100001E-4</v>
      </c>
      <c r="L313" s="427">
        <f>VLOOKUP(A313,'2008'!N$19:O$421,2,FALSE)</f>
        <v>3.9473684210526315E-4</v>
      </c>
      <c r="M313" s="427">
        <f>VLOOKUP(A313,'2009'!L$19:M$420,2,FALSE)</f>
        <v>4.1830065359477122E-4</v>
      </c>
      <c r="N313" s="427">
        <f>VLOOKUP(A313,'2010'!N$19:O$420,2,FALSE)</f>
        <v>3.0539311241065624E-4</v>
      </c>
      <c r="O313" s="427">
        <f>VLOOKUP(A313,'2011'!N$19:O$420,2,FALSE)</f>
        <v>4.2741803378873482E-4</v>
      </c>
      <c r="P313" s="425" t="str">
        <f>IFERROR(VLOOKUP($A313,'2008'!$AN$8:$AZ$435,13,FALSE),"error")</f>
        <v>error</v>
      </c>
      <c r="Q313" s="425" t="str">
        <f>IFERROR(VLOOKUP($A313,'2009'!$AN$8:$BA$435,14,FALSE),"error")</f>
        <v>error</v>
      </c>
      <c r="R313" s="425" t="str">
        <f>IFERROR(VLOOKUP($A313,'2010'!$AN$8:$AZ$435,12,FALSE),"error")</f>
        <v>error</v>
      </c>
      <c r="S313" s="425" t="str">
        <f>IFERROR(VLOOKUP($A313,'2011'!$AN$8:$BA$435,14,FALSE),"error")</f>
        <v>error</v>
      </c>
    </row>
    <row r="314" spans="1:19" x14ac:dyDescent="0.25">
      <c r="A314" s="1" t="s">
        <v>300</v>
      </c>
      <c r="B314" s="2" t="s">
        <v>3</v>
      </c>
      <c r="D314" s="167">
        <f>VLOOKUP($A314,'2008'!$D$18:$E$396,2,FALSE)</f>
        <v>6.2737642585551331E-4</v>
      </c>
      <c r="E314" s="427">
        <f>VLOOKUP(A314,'2009'!B$19:C$420,2,FALSE)</f>
        <v>3.402646502835539E-4</v>
      </c>
      <c r="F314" s="427">
        <f>VLOOKUP(A314,'2010'!D$19:E$420,2,FALSE)</f>
        <v>3.5647279549718574E-4</v>
      </c>
      <c r="G314" s="427">
        <f>VLOOKUP(A314,'2011'!D$19:E$420,2,FALSE)</f>
        <v>2.3464796502247498E-4</v>
      </c>
      <c r="H314" s="427">
        <f>VLOOKUP(A314,'2008'!I$19:J$420,2,FALSE)</f>
        <v>5.7034220532319393E-4</v>
      </c>
      <c r="I314" s="427">
        <f>VLOOKUP(A314,'2009'!G$19:H$420,2,FALSE)</f>
        <v>1.8903591682419661E-4</v>
      </c>
      <c r="J314" s="427">
        <f>VLOOKUP(A314,'2010'!I$19:J$420,2,FALSE)</f>
        <v>2.8142589118198874E-4</v>
      </c>
      <c r="K314" s="427">
        <f>VLOOKUP(A314,'2011'!I$19:J$420,2,FALSE)</f>
        <v>1.9973167086275988E-4</v>
      </c>
      <c r="L314" s="427">
        <f>VLOOKUP(A314,'2008'!N$19:O$421,2,FALSE)</f>
        <v>7.6045627376425856E-5</v>
      </c>
      <c r="M314" s="427">
        <f>VLOOKUP(A314,'2009'!L$19:M$420,2,FALSE)</f>
        <v>1.5122873345935726E-4</v>
      </c>
      <c r="N314" s="427">
        <f>VLOOKUP(A314,'2010'!N$19:O$420,2,FALSE)</f>
        <v>7.5046904315196998E-5</v>
      </c>
      <c r="O314" s="427">
        <f>VLOOKUP(A314,'2011'!N$19:O$420,2,FALSE)</f>
        <v>3.491629415971511E-5</v>
      </c>
      <c r="P314" s="425" t="str">
        <f>IFERROR(VLOOKUP($A314,'2008'!$AN$8:$AZ$435,13,FALSE),"error")</f>
        <v>error</v>
      </c>
      <c r="Q314" s="425" t="str">
        <f>IFERROR(VLOOKUP($A314,'2009'!$AN$8:$BA$435,14,FALSE),"error")</f>
        <v>error</v>
      </c>
      <c r="R314" s="425" t="str">
        <f>IFERROR(VLOOKUP($A314,'2010'!$AN$8:$AZ$435,12,FALSE),"error")</f>
        <v>error</v>
      </c>
      <c r="S314" s="425" t="str">
        <f>IFERROR(VLOOKUP($A314,'2011'!$AN$8:$BA$435,14,FALSE),"error")</f>
        <v>error</v>
      </c>
    </row>
    <row r="315" spans="1:19" x14ac:dyDescent="0.25">
      <c r="A315" s="1" t="s">
        <v>301</v>
      </c>
      <c r="B315" s="2" t="s">
        <v>3</v>
      </c>
      <c r="D315" s="167">
        <f>VLOOKUP($A315,'2008'!$D$18:$E$396,2,FALSE)</f>
        <v>7.0050761421319794E-4</v>
      </c>
      <c r="E315" s="427">
        <f>VLOOKUP(A315,'2009'!B$19:C$420,2,FALSE)</f>
        <v>5.6795131845841786E-4</v>
      </c>
      <c r="F315" s="427">
        <f>VLOOKUP(A315,'2010'!D$19:E$420,2,FALSE)</f>
        <v>5.7575757575757571E-4</v>
      </c>
      <c r="G315" s="427">
        <f>VLOOKUP(A315,'2011'!D$19:E$420,2,FALSE)</f>
        <v>4.2187286165033973E-4</v>
      </c>
      <c r="H315" s="427">
        <f>VLOOKUP(A315,'2008'!I$19:J$420,2,FALSE)</f>
        <v>3.0456852791878173E-4</v>
      </c>
      <c r="I315" s="427">
        <f>VLOOKUP(A315,'2009'!G$19:H$420,2,FALSE)</f>
        <v>1.7241379310344826E-4</v>
      </c>
      <c r="J315" s="427">
        <f>VLOOKUP(A315,'2010'!I$19:J$420,2,FALSE)</f>
        <v>1.8181818181818181E-4</v>
      </c>
      <c r="K315" s="427">
        <f>VLOOKUP(A315,'2011'!I$19:J$420,2,FALSE)</f>
        <v>1.5315678516011067E-4</v>
      </c>
      <c r="L315" s="427">
        <f>VLOOKUP(A315,'2008'!N$19:O$421,2,FALSE)</f>
        <v>3.9593908629441627E-4</v>
      </c>
      <c r="M315" s="427">
        <f>VLOOKUP(A315,'2009'!L$19:M$420,2,FALSE)</f>
        <v>3.955375253549696E-4</v>
      </c>
      <c r="N315" s="427">
        <f>VLOOKUP(A315,'2010'!N$19:O$420,2,FALSE)</f>
        <v>3.8383838383838383E-4</v>
      </c>
      <c r="O315" s="427">
        <f>VLOOKUP(A315,'2011'!N$19:O$420,2,FALSE)</f>
        <v>2.6871607649022909E-4</v>
      </c>
      <c r="P315" s="425" t="str">
        <f>IFERROR(VLOOKUP($A315,'2008'!$AN$8:$AZ$435,13,FALSE),"error")</f>
        <v>error</v>
      </c>
      <c r="Q315" s="425" t="str">
        <f>IFERROR(VLOOKUP($A315,'2009'!$AN$8:$BA$435,14,FALSE),"error")</f>
        <v>error</v>
      </c>
      <c r="R315" s="425" t="str">
        <f>IFERROR(VLOOKUP($A315,'2010'!$AN$8:$AZ$435,12,FALSE),"error")</f>
        <v>error</v>
      </c>
      <c r="S315" s="425" t="str">
        <f>IFERROR(VLOOKUP($A315,'2011'!$AN$8:$BA$435,14,FALSE),"error")</f>
        <v>error</v>
      </c>
    </row>
    <row r="316" spans="1:19" x14ac:dyDescent="0.25">
      <c r="A316" s="1" t="s">
        <v>302</v>
      </c>
      <c r="B316" s="2" t="s">
        <v>11</v>
      </c>
      <c r="D316" s="167">
        <f>VLOOKUP($A316,'2008'!$D$18:$E$396,2,FALSE)</f>
        <v>1.9873532068654018E-3</v>
      </c>
      <c r="E316" s="427">
        <f>VLOOKUP(A316,'2009'!B$19:C$420,2,FALSE)</f>
        <v>1.3291139240506329E-3</v>
      </c>
      <c r="F316" s="427">
        <f>VLOOKUP(A316,'2010'!D$19:E$420,2,FALSE)</f>
        <v>5.8664259927797833E-4</v>
      </c>
      <c r="G316" s="427">
        <f>VLOOKUP(A316,'2011'!D$19:E$420,2,FALSE)</f>
        <v>7.2054457762687791E-4</v>
      </c>
      <c r="H316" s="427">
        <f>VLOOKUP(A316,'2008'!I$19:J$420,2,FALSE)</f>
        <v>1.1924119241192412E-3</v>
      </c>
      <c r="I316" s="427">
        <f>VLOOKUP(A316,'2009'!G$19:H$420,2,FALSE)</f>
        <v>7.5045207956600361E-4</v>
      </c>
      <c r="J316" s="427">
        <f>VLOOKUP(A316,'2010'!I$19:J$420,2,FALSE)</f>
        <v>4.1516245487364619E-4</v>
      </c>
      <c r="K316" s="427">
        <f>VLOOKUP(A316,'2011'!I$19:J$420,2,FALSE)</f>
        <v>5.1520582970030133E-4</v>
      </c>
      <c r="L316" s="427">
        <f>VLOOKUP(A316,'2008'!N$19:O$421,2,FALSE)</f>
        <v>7.9494128274616076E-4</v>
      </c>
      <c r="M316" s="427">
        <f>VLOOKUP(A316,'2009'!L$19:M$420,2,FALSE)</f>
        <v>5.7866184448462931E-4</v>
      </c>
      <c r="N316" s="427">
        <f>VLOOKUP(A316,'2010'!N$19:O$420,2,FALSE)</f>
        <v>1.7148014440433214E-4</v>
      </c>
      <c r="O316" s="427">
        <f>VLOOKUP(A316,'2011'!N$19:O$420,2,FALSE)</f>
        <v>2.0533874792657658E-4</v>
      </c>
      <c r="P316" s="425" t="str">
        <f>IFERROR(VLOOKUP($A316,'2008'!$AN$8:$AZ$435,13,FALSE),"error")</f>
        <v>error</v>
      </c>
      <c r="Q316" s="425" t="str">
        <f>IFERROR(VLOOKUP($A316,'2009'!$AN$8:$BA$435,14,FALSE),"error")</f>
        <v>error</v>
      </c>
      <c r="R316" s="425" t="str">
        <f>IFERROR(VLOOKUP($A316,'2010'!$AN$8:$AZ$435,12,FALSE),"error")</f>
        <v>error</v>
      </c>
      <c r="S316" s="425" t="str">
        <f>IFERROR(VLOOKUP($A316,'2011'!$AN$8:$BA$435,14,FALSE),"error")</f>
        <v>error</v>
      </c>
    </row>
    <row r="317" spans="1:19" x14ac:dyDescent="0.25">
      <c r="A317" s="1" t="s">
        <v>303</v>
      </c>
      <c r="B317" s="2" t="s">
        <v>3</v>
      </c>
      <c r="D317" s="167">
        <f>VLOOKUP($A317,'2008'!$D$18:$E$396,2,FALSE)</f>
        <v>2.9445073612684034E-4</v>
      </c>
      <c r="E317" s="427">
        <f>VLOOKUP(A317,'2009'!B$19:C$420,2,FALSE)</f>
        <v>2.4830699774266367E-4</v>
      </c>
      <c r="F317" s="427">
        <f>VLOOKUP(A317,'2010'!D$19:E$420,2,FALSE)</f>
        <v>2.9082774049217004E-4</v>
      </c>
      <c r="G317" s="427">
        <f>VLOOKUP(A317,'2011'!D$19:E$420,2,FALSE)</f>
        <v>1.6948624526208684E-4</v>
      </c>
      <c r="H317" s="427">
        <f>VLOOKUP(A317,'2008'!I$19:J$420,2,FALSE)</f>
        <v>2.2650056625141563E-4</v>
      </c>
      <c r="I317" s="427">
        <f>VLOOKUP(A317,'2009'!G$19:H$420,2,FALSE)</f>
        <v>1.2415349887133183E-4</v>
      </c>
      <c r="J317" s="427">
        <f>VLOOKUP(A317,'2010'!I$19:J$420,2,FALSE)</f>
        <v>2.2371364653243848E-4</v>
      </c>
      <c r="K317" s="427">
        <f>VLOOKUP(A317,'2011'!I$19:J$420,2,FALSE)</f>
        <v>1.4038748354256808E-4</v>
      </c>
      <c r="L317" s="427">
        <f>VLOOKUP(A317,'2008'!N$19:O$421,2,FALSE)</f>
        <v>6.7950169875424693E-5</v>
      </c>
      <c r="M317" s="427">
        <f>VLOOKUP(A317,'2009'!L$19:M$420,2,FALSE)</f>
        <v>1.2415349887133183E-4</v>
      </c>
      <c r="N317" s="427">
        <f>VLOOKUP(A317,'2010'!N$19:O$420,2,FALSE)</f>
        <v>7.8299776286353467E-5</v>
      </c>
      <c r="O317" s="427">
        <f>VLOOKUP(A317,'2011'!N$19:O$420,2,FALSE)</f>
        <v>2.9098761719518771E-5</v>
      </c>
      <c r="P317" s="425" t="str">
        <f>IFERROR(VLOOKUP($A317,'2008'!$AN$8:$AZ$435,13,FALSE),"error")</f>
        <v>error</v>
      </c>
      <c r="Q317" s="425" t="str">
        <f>IFERROR(VLOOKUP($A317,'2009'!$AN$8:$BA$435,14,FALSE),"error")</f>
        <v>error</v>
      </c>
      <c r="R317" s="425" t="str">
        <f>IFERROR(VLOOKUP($A317,'2010'!$AN$8:$AZ$435,12,FALSE),"error")</f>
        <v>error</v>
      </c>
      <c r="S317" s="425" t="str">
        <f>IFERROR(VLOOKUP($A317,'2011'!$AN$8:$BA$435,14,FALSE),"error")</f>
        <v>error</v>
      </c>
    </row>
    <row r="318" spans="1:19" x14ac:dyDescent="0.25">
      <c r="A318" s="1" t="s">
        <v>304</v>
      </c>
      <c r="B318" s="2" t="s">
        <v>3</v>
      </c>
      <c r="D318" s="167">
        <f>VLOOKUP($A318,'2008'!$D$18:$E$396,2,FALSE)</f>
        <v>8.1553398058252426E-4</v>
      </c>
      <c r="E318" s="427">
        <f>VLOOKUP(A318,'2009'!B$19:C$420,2,FALSE)</f>
        <v>4.6242774566473987E-4</v>
      </c>
      <c r="F318" s="427">
        <f>VLOOKUP(A318,'2010'!D$19:E$420,2,FALSE)</f>
        <v>5.6351480420248324E-4</v>
      </c>
      <c r="G318" s="427">
        <f>VLOOKUP(A318,'2011'!D$19:E$420,2,FALSE)</f>
        <v>2.9801973983601218E-4</v>
      </c>
      <c r="H318" s="427">
        <f>VLOOKUP(A318,'2008'!I$19:J$420,2,FALSE)</f>
        <v>6.6990291262135923E-4</v>
      </c>
      <c r="I318" s="427">
        <f>VLOOKUP(A318,'2009'!G$19:H$420,2,FALSE)</f>
        <v>2.6974951830443161E-4</v>
      </c>
      <c r="J318" s="427">
        <f>VLOOKUP(A318,'2010'!I$19:J$420,2,FALSE)</f>
        <v>4.5845272206303727E-4</v>
      </c>
      <c r="K318" s="427">
        <f>VLOOKUP(A318,'2011'!I$19:J$420,2,FALSE)</f>
        <v>2.5682961221945339E-4</v>
      </c>
      <c r="L318" s="427">
        <f>VLOOKUP(A318,'2008'!N$19:O$421,2,FALSE)</f>
        <v>1.4563106796116506E-4</v>
      </c>
      <c r="M318" s="427">
        <f>VLOOKUP(A318,'2009'!L$19:M$420,2,FALSE)</f>
        <v>2.0231213872832371E-4</v>
      </c>
      <c r="N318" s="427">
        <f>VLOOKUP(A318,'2010'!N$19:O$420,2,FALSE)</f>
        <v>1.0506208213944603E-4</v>
      </c>
      <c r="O318" s="427">
        <f>VLOOKUP(A318,'2011'!N$19:O$420,2,FALSE)</f>
        <v>4.1190127616558804E-5</v>
      </c>
      <c r="P318" s="425" t="str">
        <f>IFERROR(VLOOKUP($A318,'2008'!$AN$8:$AZ$435,13,FALSE),"error")</f>
        <v>error</v>
      </c>
      <c r="Q318" s="425" t="str">
        <f>IFERROR(VLOOKUP($A318,'2009'!$AN$8:$BA$435,14,FALSE),"error")</f>
        <v>error</v>
      </c>
      <c r="R318" s="425" t="str">
        <f>IFERROR(VLOOKUP($A318,'2010'!$AN$8:$AZ$435,12,FALSE),"error")</f>
        <v>error</v>
      </c>
      <c r="S318" s="425" t="str">
        <f>IFERROR(VLOOKUP($A318,'2011'!$AN$8:$BA$435,14,FALSE),"error")</f>
        <v>error</v>
      </c>
    </row>
    <row r="319" spans="1:19" x14ac:dyDescent="0.25">
      <c r="A319" s="1" t="s">
        <v>305</v>
      </c>
      <c r="B319" s="2" t="s">
        <v>3</v>
      </c>
      <c r="D319" s="167">
        <f>VLOOKUP($A319,'2008'!$D$18:$E$396,2,FALSE)</f>
        <v>1.5625000000000001E-3</v>
      </c>
      <c r="E319" s="427">
        <f>VLOOKUP(A319,'2009'!B$19:C$420,2,FALSE)</f>
        <v>8.8319088319088323E-4</v>
      </c>
      <c r="F319" s="427">
        <f>VLOOKUP(A319,'2010'!D$19:E$420,2,FALSE)</f>
        <v>1.2857142857142856E-3</v>
      </c>
      <c r="G319" s="427">
        <f>VLOOKUP(A319,'2011'!D$19:E$420,2,FALSE)</f>
        <v>6.718642137083043E-4</v>
      </c>
      <c r="H319" s="427">
        <f>VLOOKUP(A319,'2008'!I$19:J$420,2,FALSE)</f>
        <v>1.1647727272727272E-3</v>
      </c>
      <c r="I319" s="427">
        <f>VLOOKUP(A319,'2009'!G$19:H$420,2,FALSE)</f>
        <v>4.2735042735042735E-4</v>
      </c>
      <c r="J319" s="427">
        <f>VLOOKUP(A319,'2010'!I$19:J$420,2,FALSE)</f>
        <v>8.8571428571428568E-4</v>
      </c>
      <c r="K319" s="427">
        <f>VLOOKUP(A319,'2011'!I$19:J$420,2,FALSE)</f>
        <v>5.9667839585498129E-4</v>
      </c>
      <c r="L319" s="427">
        <f>VLOOKUP(A319,'2008'!N$19:O$421,2,FALSE)</f>
        <v>3.9772727272727274E-4</v>
      </c>
      <c r="M319" s="427">
        <f>VLOOKUP(A319,'2009'!L$19:M$420,2,FALSE)</f>
        <v>4.5584045584045582E-4</v>
      </c>
      <c r="N319" s="427">
        <f>VLOOKUP(A319,'2010'!N$19:O$420,2,FALSE)</f>
        <v>4.0000000000000002E-4</v>
      </c>
      <c r="O319" s="427">
        <f>VLOOKUP(A319,'2011'!N$19:O$420,2,FALSE)</f>
        <v>7.5185817853323062E-5</v>
      </c>
      <c r="P319" s="425" t="str">
        <f>IFERROR(VLOOKUP($A319,'2008'!$AN$8:$AZ$435,13,FALSE),"error")</f>
        <v>error</v>
      </c>
      <c r="Q319" s="425" t="str">
        <f>IFERROR(VLOOKUP($A319,'2009'!$AN$8:$BA$435,14,FALSE),"error")</f>
        <v>error</v>
      </c>
      <c r="R319" s="425" t="str">
        <f>IFERROR(VLOOKUP($A319,'2010'!$AN$8:$AZ$435,12,FALSE),"error")</f>
        <v>error</v>
      </c>
      <c r="S319" s="425" t="str">
        <f>IFERROR(VLOOKUP($A319,'2011'!$AN$8:$BA$435,14,FALSE),"error")</f>
        <v>error</v>
      </c>
    </row>
    <row r="320" spans="1:19" x14ac:dyDescent="0.25">
      <c r="A320" s="1" t="s">
        <v>306</v>
      </c>
      <c r="B320" s="2" t="s">
        <v>14</v>
      </c>
      <c r="D320" s="167">
        <f>VLOOKUP($A320,'2008'!$D$18:$E$396,2,FALSE)</f>
        <v>1.3662551440329218E-2</v>
      </c>
      <c r="E320" s="427">
        <f>VLOOKUP(A320,'2009'!B$19:C$420,2,FALSE)</f>
        <v>1.4175115207373272E-2</v>
      </c>
      <c r="F320" s="427">
        <f>VLOOKUP(A320,'2010'!D$19:E$420,2,FALSE)</f>
        <v>1.45902394106814E-2</v>
      </c>
      <c r="G320" s="427">
        <f>VLOOKUP(A320,'2011'!D$19:E$420,2,FALSE)</f>
        <v>1.1377600843599176E-2</v>
      </c>
      <c r="H320" s="427">
        <f>VLOOKUP(A320,'2008'!I$19:J$420,2,FALSE)</f>
        <v>5.35893918609968E-3</v>
      </c>
      <c r="I320" s="427">
        <f>VLOOKUP(A320,'2009'!G$19:H$420,2,FALSE)</f>
        <v>4.5207373271889404E-3</v>
      </c>
      <c r="J320" s="427">
        <f>VLOOKUP(A320,'2010'!I$19:J$420,2,FALSE)</f>
        <v>5.6169429097605895E-3</v>
      </c>
      <c r="K320" s="427">
        <f>VLOOKUP(A320,'2011'!I$19:J$420,2,FALSE)</f>
        <v>3.3467673605160988E-3</v>
      </c>
      <c r="L320" s="427">
        <f>VLOOKUP(A320,'2008'!N$19:O$421,2,FALSE)</f>
        <v>8.3036122542295386E-3</v>
      </c>
      <c r="M320" s="427">
        <f>VLOOKUP(A320,'2009'!L$19:M$420,2,FALSE)</f>
        <v>9.6543778801843321E-3</v>
      </c>
      <c r="N320" s="427">
        <f>VLOOKUP(A320,'2010'!N$19:O$420,2,FALSE)</f>
        <v>8.9732965009208104E-3</v>
      </c>
      <c r="O320" s="427">
        <f>VLOOKUP(A320,'2011'!N$19:O$420,2,FALSE)</f>
        <v>8.0308334830830764E-3</v>
      </c>
      <c r="P320" s="425" t="str">
        <f>IFERROR(VLOOKUP($A320,'2008'!$AN$8:$AZ$435,13,FALSE),"error")</f>
        <v>error</v>
      </c>
      <c r="Q320" s="425" t="str">
        <f>IFERROR(VLOOKUP($A320,'2009'!$AN$8:$BA$435,14,FALSE),"error")</f>
        <v>error</v>
      </c>
      <c r="R320" s="425" t="str">
        <f>IFERROR(VLOOKUP($A320,'2010'!$AN$8:$AZ$435,12,FALSE),"error")</f>
        <v>error</v>
      </c>
      <c r="S320" s="425" t="str">
        <f>IFERROR(VLOOKUP($A320,'2011'!$AN$8:$BA$435,14,FALSE),"error")</f>
        <v>error</v>
      </c>
    </row>
    <row r="321" spans="1:19" x14ac:dyDescent="0.25">
      <c r="A321" s="1" t="s">
        <v>307</v>
      </c>
      <c r="B321" s="2" t="s">
        <v>8</v>
      </c>
      <c r="D321" s="167">
        <f>VLOOKUP($A321,'2008'!$D$18:$E$396,2,FALSE)</f>
        <v>5.9999999999999995E-4</v>
      </c>
      <c r="E321" s="427">
        <f>VLOOKUP(A321,'2009'!B$19:C$420,2,FALSE)</f>
        <v>2.3076923076923076E-4</v>
      </c>
      <c r="F321" s="427">
        <f>VLOOKUP(A321,'2010'!D$19:E$420,2,FALSE)</f>
        <v>1.6923076923076923E-4</v>
      </c>
      <c r="G321" s="427">
        <f>VLOOKUP(A321,'2011'!D$19:E$420,2,FALSE)</f>
        <v>1.7172157098245761E-4</v>
      </c>
      <c r="H321" s="427">
        <f>VLOOKUP(A321,'2008'!I$19:J$420,2,FALSE)</f>
        <v>5.9999999999999995E-4</v>
      </c>
      <c r="I321" s="427">
        <f>VLOOKUP(A321,'2009'!G$19:H$420,2,FALSE)</f>
        <v>1.8461538461538461E-4</v>
      </c>
      <c r="J321" s="427">
        <f>VLOOKUP(A321,'2010'!I$19:J$420,2,FALSE)</f>
        <v>1.3846153846153847E-4</v>
      </c>
      <c r="K321" s="427">
        <f>VLOOKUP(A321,'2011'!I$19:J$420,2,FALSE)</f>
        <v>1.7172157098245761E-4</v>
      </c>
      <c r="L321" s="427">
        <f>VLOOKUP(A321,'2008'!N$19:O$421,2,FALSE)</f>
        <v>0</v>
      </c>
      <c r="M321" s="427">
        <f>VLOOKUP(A321,'2009'!L$19:M$420,2,FALSE)</f>
        <v>4.6153846153846151E-5</v>
      </c>
      <c r="N321" s="427">
        <f>VLOOKUP(A321,'2010'!N$19:O$420,2,FALSE)</f>
        <v>4.6153846153846151E-5</v>
      </c>
      <c r="O321" s="427">
        <f>VLOOKUP(A321,'2011'!N$19:O$420,2,FALSE)</f>
        <v>0</v>
      </c>
      <c r="P321" s="425" t="str">
        <f>IFERROR(VLOOKUP($A321,'2008'!$AN$8:$AZ$435,13,FALSE),"error")</f>
        <v>error</v>
      </c>
      <c r="Q321" s="425" t="str">
        <f>IFERROR(VLOOKUP($A321,'2009'!$AN$8:$BA$435,14,FALSE),"error")</f>
        <v>error</v>
      </c>
      <c r="R321" s="425" t="str">
        <f>IFERROR(VLOOKUP($A321,'2010'!$AN$8:$AZ$435,12,FALSE),"error")</f>
        <v>error</v>
      </c>
      <c r="S321" s="425" t="str">
        <f>IFERROR(VLOOKUP($A321,'2011'!$AN$8:$BA$435,14,FALSE),"error")</f>
        <v>error</v>
      </c>
    </row>
    <row r="322" spans="1:19" x14ac:dyDescent="0.25">
      <c r="A322" s="1" t="s">
        <v>308</v>
      </c>
      <c r="B322" s="2" t="s">
        <v>14</v>
      </c>
      <c r="D322" s="167">
        <f>VLOOKUP($A322,'2008'!$D$18:$E$396,2,FALSE)</f>
        <v>7.0512820512820518E-4</v>
      </c>
      <c r="E322" s="427">
        <f>VLOOKUP(A322,'2009'!B$19:C$420,2,FALSE)</f>
        <v>4.5165394402035624E-4</v>
      </c>
      <c r="F322" s="427">
        <f>VLOOKUP(A322,'2010'!D$19:E$420,2,FALSE)</f>
        <v>4.6158710085361995E-4</v>
      </c>
      <c r="G322" s="427">
        <f>VLOOKUP(A322,'2011'!D$19:E$420,2,FALSE)</f>
        <v>2.7521199626580139E-4</v>
      </c>
      <c r="H322" s="427">
        <f>VLOOKUP(A322,'2008'!I$19:J$420,2,FALSE)</f>
        <v>4.4551282051282052E-4</v>
      </c>
      <c r="I322" s="427">
        <f>VLOOKUP(A322,'2009'!G$19:H$420,2,FALSE)</f>
        <v>1.653944020356234E-4</v>
      </c>
      <c r="J322" s="427">
        <f>VLOOKUP(A322,'2010'!I$19:J$420,2,FALSE)</f>
        <v>2.4343977236800505E-4</v>
      </c>
      <c r="K322" s="427">
        <f>VLOOKUP(A322,'2011'!I$19:J$420,2,FALSE)</f>
        <v>1.8306717968281382E-4</v>
      </c>
      <c r="L322" s="427">
        <f>VLOOKUP(A322,'2008'!N$19:O$421,2,FALSE)</f>
        <v>2.5961538461538461E-4</v>
      </c>
      <c r="M322" s="427">
        <f>VLOOKUP(A322,'2009'!L$19:M$420,2,FALSE)</f>
        <v>2.8625954198473283E-4</v>
      </c>
      <c r="N322" s="427">
        <f>VLOOKUP(A322,'2010'!N$19:O$420,2,FALSE)</f>
        <v>2.1814732848561493E-4</v>
      </c>
      <c r="O322" s="427">
        <f>VLOOKUP(A322,'2011'!N$19:O$420,2,FALSE)</f>
        <v>9.2144816582987566E-5</v>
      </c>
      <c r="P322" s="425" t="str">
        <f>IFERROR(VLOOKUP($A322,'2008'!$AN$8:$AZ$435,13,FALSE),"error")</f>
        <v>error</v>
      </c>
      <c r="Q322" s="425" t="str">
        <f>IFERROR(VLOOKUP($A322,'2009'!$AN$8:$BA$435,14,FALSE),"error")</f>
        <v>error</v>
      </c>
      <c r="R322" s="425" t="str">
        <f>IFERROR(VLOOKUP($A322,'2010'!$AN$8:$AZ$435,12,FALSE),"error")</f>
        <v>error</v>
      </c>
      <c r="S322" s="425" t="str">
        <f>IFERROR(VLOOKUP($A322,'2011'!$AN$8:$BA$435,14,FALSE),"error")</f>
        <v>error</v>
      </c>
    </row>
    <row r="323" spans="1:19" x14ac:dyDescent="0.25">
      <c r="A323" s="167" t="s">
        <v>340</v>
      </c>
      <c r="B323" s="3" t="s">
        <v>11</v>
      </c>
      <c r="D323" s="167">
        <f>VLOOKUP($A323,'2008'!$D$18:$E$396,2,FALSE)</f>
        <v>6.8749999999999996E-4</v>
      </c>
      <c r="E323" s="427">
        <f>VLOOKUP(A323,'2009'!B$19:C$420,2,FALSE)</f>
        <v>3.7068780801371331E-4</v>
      </c>
      <c r="F323" s="427">
        <f>VLOOKUP(A323,'2010'!D$19:E$420,2,FALSE)</f>
        <v>4.9553381539770307E-4</v>
      </c>
      <c r="G323" s="427">
        <f>VLOOKUP(A323,'2011'!D$19:E$420,2,FALSE)</f>
        <v>4.362859427971347E-4</v>
      </c>
      <c r="H323" s="427">
        <f>VLOOKUP(A323,'2008'!I$19:J$420,2,FALSE)</f>
        <v>5.3232758620689658E-4</v>
      </c>
      <c r="I323" s="427">
        <f>VLOOKUP(A323,'2009'!G$19:H$420,2,FALSE)</f>
        <v>2.0998500107135204E-4</v>
      </c>
      <c r="J323" s="427">
        <f>VLOOKUP(A323,'2010'!I$19:J$420,2,FALSE)</f>
        <v>2.7647809442790303E-4</v>
      </c>
      <c r="K323" s="427">
        <f>VLOOKUP(A323,'2011'!I$19:J$420,2,FALSE)</f>
        <v>2.4637851916430096E-4</v>
      </c>
      <c r="L323" s="427">
        <f>VLOOKUP(A323,'2008'!N$19:O$421,2,FALSE)</f>
        <v>1.5517241379310346E-4</v>
      </c>
      <c r="M323" s="427">
        <f>VLOOKUP(A323,'2009'!L$19:M$420,2,FALSE)</f>
        <v>1.6070280694236127E-4</v>
      </c>
      <c r="N323" s="427">
        <f>VLOOKUP(A323,'2010'!N$19:O$420,2,FALSE)</f>
        <v>2.1692896639727776E-4</v>
      </c>
      <c r="O323" s="427">
        <f>VLOOKUP(A323,'2011'!N$19:O$420,2,FALSE)</f>
        <v>1.8990742363283374E-4</v>
      </c>
      <c r="P323" s="425" t="str">
        <f>IFERROR(VLOOKUP($A323,'2008'!$AN$8:$AZ$435,13,FALSE),"error")</f>
        <v>error</v>
      </c>
      <c r="Q323" s="425" t="str">
        <f>IFERROR(VLOOKUP($A323,'2009'!$AN$8:$BA$435,14,FALSE),"error")</f>
        <v>error</v>
      </c>
      <c r="R323" s="425" t="str">
        <f>IFERROR(VLOOKUP($A323,'2010'!$AN$8:$AZ$435,12,FALSE),"error")</f>
        <v>error</v>
      </c>
      <c r="S323" s="425" t="str">
        <f>IFERROR(VLOOKUP($A323,'2011'!$AN$8:$BA$435,14,FALSE),"error")</f>
        <v>error</v>
      </c>
    </row>
    <row r="324" spans="1:19" x14ac:dyDescent="0.25">
      <c r="A324" s="1" t="s">
        <v>309</v>
      </c>
      <c r="B324" s="2" t="s">
        <v>11</v>
      </c>
      <c r="D324" s="167">
        <f>VLOOKUP($A324,'2008'!$D$18:$E$396,2,FALSE)</f>
        <v>1.76522506619594E-3</v>
      </c>
      <c r="E324" s="427">
        <f>VLOOKUP(A324,'2009'!B$19:C$420,2,FALSE)</f>
        <v>1.353711790393013E-3</v>
      </c>
      <c r="F324" s="427">
        <f>VLOOKUP(A324,'2010'!D$19:E$420,2,FALSE)</f>
        <v>1.4939550949913643E-3</v>
      </c>
      <c r="G324" s="427">
        <f>VLOOKUP(A324,'2011'!D$19:E$420,2,FALSE)</f>
        <v>1.2397757451593182E-3</v>
      </c>
      <c r="H324" s="427">
        <f>VLOOKUP(A324,'2008'!I$19:J$420,2,FALSE)</f>
        <v>9.3556928508384816E-4</v>
      </c>
      <c r="I324" s="427">
        <f>VLOOKUP(A324,'2009'!G$19:H$420,2,FALSE)</f>
        <v>5.3275109170305675E-4</v>
      </c>
      <c r="J324" s="427">
        <f>VLOOKUP(A324,'2010'!I$19:J$420,2,FALSE)</f>
        <v>5.3540587219343691E-4</v>
      </c>
      <c r="K324" s="427">
        <f>VLOOKUP(A324,'2011'!I$19:J$420,2,FALSE)</f>
        <v>5.1451623254753897E-4</v>
      </c>
      <c r="L324" s="427">
        <f>VLOOKUP(A324,'2008'!N$19:O$421,2,FALSE)</f>
        <v>8.2965578111209178E-4</v>
      </c>
      <c r="M324" s="427">
        <f>VLOOKUP(A324,'2009'!L$19:M$420,2,FALSE)</f>
        <v>8.1222707423580782E-4</v>
      </c>
      <c r="N324" s="427">
        <f>VLOOKUP(A324,'2010'!N$19:O$420,2,FALSE)</f>
        <v>9.6718480138169262E-4</v>
      </c>
      <c r="O324" s="427">
        <f>VLOOKUP(A324,'2011'!N$19:O$420,2,FALSE)</f>
        <v>7.2525951261177921E-4</v>
      </c>
      <c r="P324" s="425" t="str">
        <f>IFERROR(VLOOKUP($A324,'2008'!$AN$8:$AZ$435,13,FALSE),"error")</f>
        <v>error</v>
      </c>
      <c r="Q324" s="425" t="str">
        <f>IFERROR(VLOOKUP($A324,'2009'!$AN$8:$BA$435,14,FALSE),"error")</f>
        <v>error</v>
      </c>
      <c r="R324" s="425" t="str">
        <f>IFERROR(VLOOKUP($A324,'2010'!$AN$8:$AZ$435,12,FALSE),"error")</f>
        <v>error</v>
      </c>
      <c r="S324" s="425" t="str">
        <f>IFERROR(VLOOKUP($A324,'2011'!$AN$8:$BA$435,14,FALSE),"error")</f>
        <v>error</v>
      </c>
    </row>
    <row r="325" spans="1:19" x14ac:dyDescent="0.25">
      <c r="A325" s="1" t="s">
        <v>310</v>
      </c>
      <c r="B325" s="2" t="s">
        <v>8</v>
      </c>
      <c r="D325" s="167">
        <f>VLOOKUP($A325,'2008'!$D$18:$E$396,2,FALSE)</f>
        <v>1.9037508846426045E-3</v>
      </c>
      <c r="E325" s="427">
        <f>VLOOKUP(A325,'2009'!B$19:C$420,2,FALSE)</f>
        <v>1.2078651685393257E-3</v>
      </c>
      <c r="F325" s="427">
        <f>VLOOKUP(A325,'2010'!D$19:E$420,2,FALSE)</f>
        <v>1.3611111111111111E-3</v>
      </c>
      <c r="G325" s="427">
        <f>VLOOKUP(A325,'2011'!D$19:E$420,2,FALSE)</f>
        <v>1.3000467596003614E-3</v>
      </c>
      <c r="H325" s="427">
        <f>VLOOKUP(A325,'2008'!I$19:J$420,2,FALSE)</f>
        <v>1.5286624203821656E-3</v>
      </c>
      <c r="I325" s="427">
        <f>VLOOKUP(A325,'2009'!G$19:H$420,2,FALSE)</f>
        <v>8.9185393258426964E-4</v>
      </c>
      <c r="J325" s="427">
        <f>VLOOKUP(A325,'2010'!I$19:J$420,2,FALSE)</f>
        <v>1.0277777777777778E-3</v>
      </c>
      <c r="K325" s="427">
        <f>VLOOKUP(A325,'2011'!I$19:J$420,2,FALSE)</f>
        <v>9.5464255162367557E-4</v>
      </c>
      <c r="L325" s="427">
        <f>VLOOKUP(A325,'2008'!N$19:O$421,2,FALSE)</f>
        <v>3.7508846426043878E-4</v>
      </c>
      <c r="M325" s="427">
        <f>VLOOKUP(A325,'2009'!L$19:M$420,2,FALSE)</f>
        <v>3.1601123595505616E-4</v>
      </c>
      <c r="N325" s="427">
        <f>VLOOKUP(A325,'2010'!N$19:O$420,2,FALSE)</f>
        <v>3.3333333333333332E-4</v>
      </c>
      <c r="O325" s="427">
        <f>VLOOKUP(A325,'2011'!N$19:O$420,2,FALSE)</f>
        <v>3.4540420797668579E-4</v>
      </c>
      <c r="P325" s="425" t="str">
        <f>IFERROR(VLOOKUP($A325,'2008'!$AN$8:$AZ$435,13,FALSE),"error")</f>
        <v>error</v>
      </c>
      <c r="Q325" s="425" t="str">
        <f>IFERROR(VLOOKUP($A325,'2009'!$AN$8:$BA$435,14,FALSE),"error")</f>
        <v>error</v>
      </c>
      <c r="R325" s="425" t="str">
        <f>IFERROR(VLOOKUP($A325,'2010'!$AN$8:$AZ$435,12,FALSE),"error")</f>
        <v>error</v>
      </c>
      <c r="S325" s="425" t="str">
        <f>IFERROR(VLOOKUP($A325,'2011'!$AN$8:$BA$435,14,FALSE),"error")</f>
        <v>error</v>
      </c>
    </row>
    <row r="326" spans="1:19" x14ac:dyDescent="0.25">
      <c r="A326" s="1" t="s">
        <v>311</v>
      </c>
      <c r="B326" s="2" t="s">
        <v>1</v>
      </c>
      <c r="D326" s="167">
        <f>VLOOKUP($A326,'2008'!$D$18:$E$396,2,FALSE)</f>
        <v>4.9573729081149348E-4</v>
      </c>
      <c r="E326" s="427">
        <f>VLOOKUP(A326,'2009'!B$19:C$420,2,FALSE)</f>
        <v>3.6186280679672747E-4</v>
      </c>
      <c r="F326" s="427">
        <f>VLOOKUP(A326,'2010'!D$19:E$420,2,FALSE)</f>
        <v>3.5412096521466625E-4</v>
      </c>
      <c r="G326" s="427">
        <f>VLOOKUP(A326,'2011'!D$19:E$420,2,FALSE)</f>
        <v>2.4150196474094387E-4</v>
      </c>
      <c r="H326" s="427">
        <f>VLOOKUP(A326,'2008'!I$19:J$420,2,FALSE)</f>
        <v>3.0312598673823806E-4</v>
      </c>
      <c r="I326" s="427">
        <f>VLOOKUP(A326,'2009'!G$19:H$420,2,FALSE)</f>
        <v>1.2271869100062931E-4</v>
      </c>
      <c r="J326" s="427">
        <f>VLOOKUP(A326,'2010'!I$19:J$420,2,FALSE)</f>
        <v>2.0369790034471951E-4</v>
      </c>
      <c r="K326" s="427">
        <f>VLOOKUP(A326,'2011'!I$19:J$420,2,FALSE)</f>
        <v>1.7055168559530358E-4</v>
      </c>
      <c r="L326" s="427">
        <f>VLOOKUP(A326,'2008'!N$19:O$421,2,FALSE)</f>
        <v>1.9261130407325546E-4</v>
      </c>
      <c r="M326" s="427">
        <f>VLOOKUP(A326,'2009'!L$19:M$420,2,FALSE)</f>
        <v>2.3599748269351794E-4</v>
      </c>
      <c r="N326" s="427">
        <f>VLOOKUP(A326,'2010'!N$19:O$420,2,FALSE)</f>
        <v>1.5042306486994671E-4</v>
      </c>
      <c r="O326" s="427">
        <f>VLOOKUP(A326,'2011'!N$19:O$420,2,FALSE)</f>
        <v>7.0950279145640309E-5</v>
      </c>
      <c r="P326" s="425" t="str">
        <f>IFERROR(VLOOKUP($A326,'2008'!$AN$8:$AZ$435,13,FALSE),"error")</f>
        <v>error</v>
      </c>
      <c r="Q326" s="425" t="str">
        <f>IFERROR(VLOOKUP($A326,'2009'!$AN$8:$BA$435,14,FALSE),"error")</f>
        <v>error</v>
      </c>
      <c r="R326" s="425" t="str">
        <f>IFERROR(VLOOKUP($A326,'2010'!$AN$8:$AZ$435,12,FALSE),"error")</f>
        <v>error</v>
      </c>
      <c r="S326" s="425" t="str">
        <f>IFERROR(VLOOKUP($A326,'2011'!$AN$8:$BA$435,14,FALSE),"error")</f>
        <v>error</v>
      </c>
    </row>
    <row r="327" spans="1:19" x14ac:dyDescent="0.25">
      <c r="A327" s="1" t="s">
        <v>312</v>
      </c>
      <c r="B327" s="2" t="s">
        <v>14</v>
      </c>
      <c r="D327" s="167">
        <f>VLOOKUP($A327,'2008'!$D$18:$E$396,2,FALSE)</f>
        <v>1.8115183246073298E-3</v>
      </c>
      <c r="E327" s="427">
        <f>VLOOKUP(A327,'2009'!B$19:C$420,2,FALSE)</f>
        <v>1.1697722567287786E-3</v>
      </c>
      <c r="F327" s="427">
        <f>VLOOKUP(A327,'2010'!D$19:E$420,2,FALSE)</f>
        <v>1.3645621181262728E-3</v>
      </c>
      <c r="G327" s="427">
        <f>VLOOKUP(A327,'2011'!D$19:E$420,2,FALSE)</f>
        <v>1.045197360932689E-3</v>
      </c>
      <c r="H327" s="427">
        <f>VLOOKUP(A327,'2008'!I$19:J$420,2,FALSE)</f>
        <v>1.2670157068062828E-3</v>
      </c>
      <c r="I327" s="427">
        <f>VLOOKUP(A327,'2009'!G$19:H$420,2,FALSE)</f>
        <v>6.2111801242236027E-4</v>
      </c>
      <c r="J327" s="427">
        <f>VLOOKUP(A327,'2010'!I$19:J$420,2,FALSE)</f>
        <v>8.6558044806517309E-4</v>
      </c>
      <c r="K327" s="427">
        <f>VLOOKUP(A327,'2011'!I$19:J$420,2,FALSE)</f>
        <v>7.1832699818015619E-4</v>
      </c>
      <c r="L327" s="427">
        <f>VLOOKUP(A327,'2008'!N$19:O$421,2,FALSE)</f>
        <v>5.4450261780104707E-4</v>
      </c>
      <c r="M327" s="427">
        <f>VLOOKUP(A327,'2009'!L$19:M$420,2,FALSE)</f>
        <v>5.4865424430641818E-4</v>
      </c>
      <c r="N327" s="427">
        <f>VLOOKUP(A327,'2010'!N$19:O$420,2,FALSE)</f>
        <v>4.9898167006109983E-4</v>
      </c>
      <c r="O327" s="427">
        <f>VLOOKUP(A327,'2011'!N$19:O$420,2,FALSE)</f>
        <v>3.2687036275253265E-4</v>
      </c>
      <c r="P327" s="425" t="str">
        <f>IFERROR(VLOOKUP($A327,'2008'!$AN$8:$AZ$435,13,FALSE),"error")</f>
        <v>error</v>
      </c>
      <c r="Q327" s="425" t="str">
        <f>IFERROR(VLOOKUP($A327,'2009'!$AN$8:$BA$435,14,FALSE),"error")</f>
        <v>error</v>
      </c>
      <c r="R327" s="425" t="str">
        <f>IFERROR(VLOOKUP($A327,'2010'!$AN$8:$AZ$435,12,FALSE),"error")</f>
        <v>error</v>
      </c>
      <c r="S327" s="425" t="str">
        <f>IFERROR(VLOOKUP($A327,'2011'!$AN$8:$BA$435,14,FALSE),"error")</f>
        <v>error</v>
      </c>
    </row>
    <row r="328" spans="1:19" x14ac:dyDescent="0.25">
      <c r="A328" s="1" t="s">
        <v>313</v>
      </c>
      <c r="B328" s="2" t="s">
        <v>1</v>
      </c>
      <c r="D328" s="167">
        <f>VLOOKUP($A328,'2008'!$D$18:$E$396,2,FALSE)</f>
        <v>2.2976501305483027E-3</v>
      </c>
      <c r="E328" s="427">
        <f>VLOOKUP(A328,'2009'!B$19:C$420,2,FALSE)</f>
        <v>2.2697795071335929E-3</v>
      </c>
      <c r="F328" s="427">
        <f>VLOOKUP(A328,'2010'!D$19:E$420,2,FALSE)</f>
        <v>1.4091790562378798E-3</v>
      </c>
      <c r="G328" s="427">
        <f>VLOOKUP(A328,'2011'!D$19:E$420,2,FALSE)</f>
        <v>1.2024478904536237E-3</v>
      </c>
      <c r="H328" s="427">
        <f>VLOOKUP(A328,'2008'!I$19:J$420,2,FALSE)</f>
        <v>8.0287206266318534E-4</v>
      </c>
      <c r="I328" s="427">
        <f>VLOOKUP(A328,'2009'!G$19:H$420,2,FALSE)</f>
        <v>7.7821011673151756E-4</v>
      </c>
      <c r="J328" s="427">
        <f>VLOOKUP(A328,'2010'!I$19:J$420,2,FALSE)</f>
        <v>5.5591467356173234E-4</v>
      </c>
      <c r="K328" s="427">
        <f>VLOOKUP(A328,'2011'!I$19:J$420,2,FALSE)</f>
        <v>5.2505679513645351E-4</v>
      </c>
      <c r="L328" s="427">
        <f>VLOOKUP(A328,'2008'!N$19:O$421,2,FALSE)</f>
        <v>1.4947780678851174E-3</v>
      </c>
      <c r="M328" s="427">
        <f>VLOOKUP(A328,'2009'!L$19:M$420,2,FALSE)</f>
        <v>1.4915693904020751E-3</v>
      </c>
      <c r="N328" s="427">
        <f>VLOOKUP(A328,'2010'!N$19:O$420,2,FALSE)</f>
        <v>8.4680025856496445E-4</v>
      </c>
      <c r="O328" s="427">
        <f>VLOOKUP(A328,'2011'!N$19:O$420,2,FALSE)</f>
        <v>6.7739109531717023E-4</v>
      </c>
      <c r="P328" s="425" t="str">
        <f>IFERROR(VLOOKUP($A328,'2008'!$AN$8:$AZ$435,13,FALSE),"error")</f>
        <v>error</v>
      </c>
      <c r="Q328" s="425" t="str">
        <f>IFERROR(VLOOKUP($A328,'2009'!$AN$8:$BA$435,14,FALSE),"error")</f>
        <v>error</v>
      </c>
      <c r="R328" s="425" t="str">
        <f>IFERROR(VLOOKUP($A328,'2010'!$AN$8:$AZ$435,12,FALSE),"error")</f>
        <v>error</v>
      </c>
      <c r="S328" s="425" t="str">
        <f>IFERROR(VLOOKUP($A328,'2011'!$AN$8:$BA$435,14,FALSE),"error")</f>
        <v>error</v>
      </c>
    </row>
    <row r="329" spans="1:19" x14ac:dyDescent="0.25">
      <c r="A329" s="1" t="s">
        <v>314</v>
      </c>
      <c r="B329" s="2" t="s">
        <v>14</v>
      </c>
      <c r="D329" s="167">
        <f>VLOOKUP($A329,'2008'!$D$18:$E$396,2,FALSE)</f>
        <v>2.1280065226253566E-3</v>
      </c>
      <c r="E329" s="427">
        <f>VLOOKUP(A329,'2009'!B$19:C$420,2,FALSE)</f>
        <v>1.6300813008130082E-3</v>
      </c>
      <c r="F329" s="427">
        <f>VLOOKUP(A329,'2010'!D$19:E$420,2,FALSE)</f>
        <v>2.1567043618739901E-3</v>
      </c>
      <c r="G329" s="427">
        <f>VLOOKUP(A329,'2011'!D$19:E$420,2,FALSE)</f>
        <v>1.5404185462154377E-3</v>
      </c>
      <c r="H329" s="427">
        <f>VLOOKUP(A329,'2008'!I$19:J$420,2,FALSE)</f>
        <v>9.4170403587443951E-4</v>
      </c>
      <c r="I329" s="427">
        <f>VLOOKUP(A329,'2009'!G$19:H$420,2,FALSE)</f>
        <v>4.3902439024390245E-4</v>
      </c>
      <c r="J329" s="427">
        <f>VLOOKUP(A329,'2010'!I$19:J$420,2,FALSE)</f>
        <v>7.7544426494345717E-4</v>
      </c>
      <c r="K329" s="427">
        <f>VLOOKUP(A329,'2011'!I$19:J$420,2,FALSE)</f>
        <v>8.2637681447941293E-4</v>
      </c>
      <c r="L329" s="427">
        <f>VLOOKUP(A329,'2008'!N$19:O$421,2,FALSE)</f>
        <v>1.182225845902976E-3</v>
      </c>
      <c r="M329" s="427">
        <f>VLOOKUP(A329,'2009'!L$19:M$420,2,FALSE)</f>
        <v>1.1951219512195122E-3</v>
      </c>
      <c r="N329" s="427">
        <f>VLOOKUP(A329,'2010'!N$19:O$420,2,FALSE)</f>
        <v>1.3812600969305331E-3</v>
      </c>
      <c r="O329" s="427">
        <f>VLOOKUP(A329,'2011'!N$19:O$420,2,FALSE)</f>
        <v>7.1404173173602464E-4</v>
      </c>
      <c r="P329" s="425" t="str">
        <f>IFERROR(VLOOKUP($A329,'2008'!$AN$8:$AZ$435,13,FALSE),"error")</f>
        <v>error</v>
      </c>
      <c r="Q329" s="425" t="str">
        <f>IFERROR(VLOOKUP($A329,'2009'!$AN$8:$BA$435,14,FALSE),"error")</f>
        <v>error</v>
      </c>
      <c r="R329" s="425" t="str">
        <f>IFERROR(VLOOKUP($A329,'2010'!$AN$8:$AZ$435,12,FALSE),"error")</f>
        <v>error</v>
      </c>
      <c r="S329" s="425" t="str">
        <f>IFERROR(VLOOKUP($A329,'2011'!$AN$8:$BA$435,14,FALSE),"error")</f>
        <v>error</v>
      </c>
    </row>
    <row r="330" spans="1:19" x14ac:dyDescent="0.25">
      <c r="A330" s="1" t="s">
        <v>315</v>
      </c>
      <c r="B330" s="2" t="s">
        <v>8</v>
      </c>
      <c r="D330" s="167">
        <f>VLOOKUP($A330,'2008'!$D$18:$E$396,2,FALSE)</f>
        <v>3.5788381742738588E-3</v>
      </c>
      <c r="E330" s="427">
        <f>VLOOKUP(A330,'2009'!B$19:C$420,2,FALSE)</f>
        <v>2.5540679711637485E-3</v>
      </c>
      <c r="F330" s="427">
        <f>VLOOKUP(A330,'2010'!D$19:E$420,2,FALSE)</f>
        <v>3.3776867963152507E-3</v>
      </c>
      <c r="G330" s="427">
        <f>VLOOKUP(A330,'2011'!D$19:E$420,2,FALSE)</f>
        <v>2.9217980824870638E-3</v>
      </c>
      <c r="H330" s="427">
        <f>VLOOKUP(A330,'2008'!I$19:J$420,2,FALSE)</f>
        <v>1.3070539419087136E-3</v>
      </c>
      <c r="I330" s="427">
        <f>VLOOKUP(A330,'2009'!G$19:H$420,2,FALSE)</f>
        <v>4.4284243048403708E-4</v>
      </c>
      <c r="J330" s="427">
        <f>VLOOKUP(A330,'2010'!I$19:J$420,2,FALSE)</f>
        <v>8.7001023541453427E-4</v>
      </c>
      <c r="K330" s="427">
        <f>VLOOKUP(A330,'2011'!I$19:J$420,2,FALSE)</f>
        <v>6.1177386663167281E-4</v>
      </c>
      <c r="L330" s="427">
        <f>VLOOKUP(A330,'2008'!N$19:O$421,2,FALSE)</f>
        <v>2.2717842323651451E-3</v>
      </c>
      <c r="M330" s="427">
        <f>VLOOKUP(A330,'2009'!L$19:M$420,2,FALSE)</f>
        <v>2.1112255406797115E-3</v>
      </c>
      <c r="N330" s="427">
        <f>VLOOKUP(A330,'2010'!N$19:O$420,2,FALSE)</f>
        <v>2.5076765609007164E-3</v>
      </c>
      <c r="O330" s="427">
        <f>VLOOKUP(A330,'2011'!N$19:O$420,2,FALSE)</f>
        <v>2.3100242158553912E-3</v>
      </c>
      <c r="P330" s="425" t="str">
        <f>IFERROR(VLOOKUP($A330,'2008'!$AN$8:$AZ$435,13,FALSE),"error")</f>
        <v>error</v>
      </c>
      <c r="Q330" s="425" t="str">
        <f>IFERROR(VLOOKUP($A330,'2009'!$AN$8:$BA$435,14,FALSE),"error")</f>
        <v>error</v>
      </c>
      <c r="R330" s="425" t="str">
        <f>IFERROR(VLOOKUP($A330,'2010'!$AN$8:$AZ$435,12,FALSE),"error")</f>
        <v>error</v>
      </c>
      <c r="S330" s="425" t="str">
        <f>IFERROR(VLOOKUP($A330,'2011'!$AN$8:$BA$435,14,FALSE),"error")</f>
        <v>error</v>
      </c>
    </row>
    <row r="331" spans="1:19" x14ac:dyDescent="0.25">
      <c r="A331" s="1" t="s">
        <v>316</v>
      </c>
      <c r="B331" s="2" t="s">
        <v>1</v>
      </c>
      <c r="D331" s="167">
        <f>VLOOKUP($A331,'2008'!$D$18:$E$396,2,FALSE)</f>
        <v>7.5195312500000002E-4</v>
      </c>
      <c r="E331" s="427">
        <f>VLOOKUP(A331,'2009'!B$19:C$420,2,FALSE)</f>
        <v>5.9338521400778207E-4</v>
      </c>
      <c r="F331" s="427">
        <f>VLOOKUP(A331,'2010'!D$19:E$420,2,FALSE)</f>
        <v>9.5375722543352597E-4</v>
      </c>
      <c r="G331" s="427">
        <f>VLOOKUP(A331,'2011'!D$19:E$420,2,FALSE)</f>
        <v>7.7686054550769976E-4</v>
      </c>
      <c r="H331" s="427">
        <f>VLOOKUP(A331,'2008'!I$19:J$420,2,FALSE)</f>
        <v>3.9062500000000002E-4</v>
      </c>
      <c r="I331" s="427">
        <f>VLOOKUP(A331,'2009'!G$19:H$420,2,FALSE)</f>
        <v>2.4319066147859923E-4</v>
      </c>
      <c r="J331" s="427">
        <f>VLOOKUP(A331,'2010'!I$19:J$420,2,FALSE)</f>
        <v>4.8169556840077071E-4</v>
      </c>
      <c r="K331" s="427">
        <f>VLOOKUP(A331,'2011'!I$19:J$420,2,FALSE)</f>
        <v>5.2858242213041037E-4</v>
      </c>
      <c r="L331" s="427">
        <f>VLOOKUP(A331,'2008'!N$19:O$421,2,FALSE)</f>
        <v>3.61328125E-4</v>
      </c>
      <c r="M331" s="427">
        <f>VLOOKUP(A331,'2009'!L$19:M$420,2,FALSE)</f>
        <v>3.501945525291829E-4</v>
      </c>
      <c r="N331" s="427">
        <f>VLOOKUP(A331,'2010'!N$19:O$420,2,FALSE)</f>
        <v>4.7206165703275532E-4</v>
      </c>
      <c r="O331" s="427">
        <f>VLOOKUP(A331,'2011'!N$19:O$420,2,FALSE)</f>
        <v>2.4827812337728939E-4</v>
      </c>
      <c r="P331" s="425" t="str">
        <f>IFERROR(VLOOKUP($A331,'2008'!$AN$8:$AZ$435,13,FALSE),"error")</f>
        <v>error</v>
      </c>
      <c r="Q331" s="425" t="str">
        <f>IFERROR(VLOOKUP($A331,'2009'!$AN$8:$BA$435,14,FALSE),"error")</f>
        <v>error</v>
      </c>
      <c r="R331" s="425" t="str">
        <f>IFERROR(VLOOKUP($A331,'2010'!$AN$8:$AZ$435,12,FALSE),"error")</f>
        <v>error</v>
      </c>
      <c r="S331" s="425" t="str">
        <f>IFERROR(VLOOKUP($A331,'2011'!$AN$8:$BA$435,14,FALSE),"error")</f>
        <v>error</v>
      </c>
    </row>
    <row r="332" spans="1:19" x14ac:dyDescent="0.25">
      <c r="A332" s="1" t="s">
        <v>317</v>
      </c>
      <c r="B332" s="2" t="s">
        <v>3</v>
      </c>
      <c r="D332" s="167">
        <f>VLOOKUP($A332,'2008'!$D$18:$E$396,2,FALSE)</f>
        <v>1.8502581755593804E-3</v>
      </c>
      <c r="E332" s="427">
        <f>VLOOKUP(A332,'2009'!B$19:C$420,2,FALSE)</f>
        <v>9.3562231759656655E-4</v>
      </c>
      <c r="F332" s="427">
        <f>VLOOKUP(A332,'2010'!D$19:E$420,2,FALSE)</f>
        <v>7.7844311377245508E-4</v>
      </c>
      <c r="G332" s="427">
        <f>VLOOKUP(A332,'2011'!D$19:E$420,2,FALSE)</f>
        <v>8.9436688164024969E-4</v>
      </c>
      <c r="H332" s="427">
        <f>VLOOKUP(A332,'2008'!I$19:J$420,2,FALSE)</f>
        <v>1.6437177280550774E-3</v>
      </c>
      <c r="I332" s="427">
        <f>VLOOKUP(A332,'2009'!G$19:H$420,2,FALSE)</f>
        <v>7.2103004291845492E-4</v>
      </c>
      <c r="J332" s="427">
        <f>VLOOKUP(A332,'2010'!I$19:J$420,2,FALSE)</f>
        <v>5.6458511548331902E-4</v>
      </c>
      <c r="K332" s="427">
        <f>VLOOKUP(A332,'2011'!I$19:J$420,2,FALSE)</f>
        <v>4.9448876584990299E-4</v>
      </c>
      <c r="L332" s="427">
        <f>VLOOKUP(A332,'2008'!N$19:O$421,2,FALSE)</f>
        <v>2.1514629948364889E-4</v>
      </c>
      <c r="M332" s="427">
        <f>VLOOKUP(A332,'2009'!L$19:M$420,2,FALSE)</f>
        <v>2.1459227467811158E-4</v>
      </c>
      <c r="N332" s="427">
        <f>VLOOKUP(A332,'2010'!N$19:O$420,2,FALSE)</f>
        <v>2.13857998289136E-4</v>
      </c>
      <c r="O332" s="427">
        <f>VLOOKUP(A332,'2011'!N$19:O$420,2,FALSE)</f>
        <v>3.9987811579034671E-4</v>
      </c>
      <c r="P332" s="425" t="str">
        <f>IFERROR(VLOOKUP($A332,'2008'!$AN$8:$AZ$435,13,FALSE),"error")</f>
        <v>error</v>
      </c>
      <c r="Q332" s="425" t="str">
        <f>IFERROR(VLOOKUP($A332,'2009'!$AN$8:$BA$435,14,FALSE),"error")</f>
        <v>error</v>
      </c>
      <c r="R332" s="425" t="str">
        <f>IFERROR(VLOOKUP($A332,'2010'!$AN$8:$AZ$435,12,FALSE),"error")</f>
        <v>error</v>
      </c>
      <c r="S332" s="425" t="str">
        <f>IFERROR(VLOOKUP($A332,'2011'!$AN$8:$BA$435,14,FALSE),"error")</f>
        <v>error</v>
      </c>
    </row>
    <row r="333" spans="1:19" x14ac:dyDescent="0.25">
      <c r="A333" s="1" t="s">
        <v>318</v>
      </c>
      <c r="B333" s="3" t="s">
        <v>5</v>
      </c>
      <c r="D333" s="167">
        <f>VLOOKUP($A333,'2008'!$D$18:$E$396,2,FALSE)</f>
        <v>1.3110846245530394E-3</v>
      </c>
      <c r="E333" s="427">
        <f>VLOOKUP(A333,'2009'!B$19:C$420,2,FALSE)</f>
        <v>7.6968620485494378E-4</v>
      </c>
      <c r="F333" s="427">
        <f>VLOOKUP(A333,'2010'!D$19:E$420,2,FALSE)</f>
        <v>9.4539048737522021E-4</v>
      </c>
      <c r="G333" s="427">
        <f>VLOOKUP(A333,'2011'!D$19:E$420,2,FALSE)</f>
        <v>7.2317049597254654E-4</v>
      </c>
      <c r="H333" s="427">
        <f>VLOOKUP(A333,'2008'!I$19:J$420,2,FALSE)</f>
        <v>9.3563766388557804E-4</v>
      </c>
      <c r="I333" s="427">
        <f>VLOOKUP(A333,'2009'!G$19:H$420,2,FALSE)</f>
        <v>4.5589105979869745E-4</v>
      </c>
      <c r="J333" s="427">
        <f>VLOOKUP(A333,'2010'!I$19:J$420,2,FALSE)</f>
        <v>5.1673517322372285E-4</v>
      </c>
      <c r="K333" s="427">
        <f>VLOOKUP(A333,'2011'!I$19:J$420,2,FALSE)</f>
        <v>3.8992293658910435E-4</v>
      </c>
      <c r="L333" s="427">
        <f>VLOOKUP(A333,'2008'!N$19:O$421,2,FALSE)</f>
        <v>3.6948748510131106E-4</v>
      </c>
      <c r="M333" s="427">
        <f>VLOOKUP(A333,'2009'!L$19:M$420,2,FALSE)</f>
        <v>3.1379514505624633E-4</v>
      </c>
      <c r="N333" s="427">
        <f>VLOOKUP(A333,'2010'!N$19:O$420,2,FALSE)</f>
        <v>4.2865531415149736E-4</v>
      </c>
      <c r="O333" s="427">
        <f>VLOOKUP(A333,'2011'!N$19:O$420,2,FALSE)</f>
        <v>3.3324755938344218E-4</v>
      </c>
      <c r="P333" s="425" t="str">
        <f>IFERROR(VLOOKUP($A333,'2008'!$AN$8:$AZ$435,13,FALSE),"error")</f>
        <v>error</v>
      </c>
      <c r="Q333" s="425" t="str">
        <f>IFERROR(VLOOKUP($A333,'2009'!$AN$8:$BA$435,14,FALSE),"error")</f>
        <v>error</v>
      </c>
      <c r="R333" s="425" t="str">
        <f>IFERROR(VLOOKUP($A333,'2010'!$AN$8:$AZ$435,12,FALSE),"error")</f>
        <v>error</v>
      </c>
      <c r="S333" s="425" t="str">
        <f>IFERROR(VLOOKUP($A333,'2011'!$AN$8:$BA$435,14,FALSE),"error")</f>
        <v>error</v>
      </c>
    </row>
    <row r="334" spans="1:19" x14ac:dyDescent="0.25">
      <c r="A334" s="1" t="s">
        <v>319</v>
      </c>
      <c r="B334" s="3" t="s">
        <v>5</v>
      </c>
      <c r="D334" s="167">
        <f>VLOOKUP($A334,'2008'!$D$18:$E$396,2,FALSE)</f>
        <v>4.621072088724584E-4</v>
      </c>
      <c r="E334" s="427">
        <f>VLOOKUP(A334,'2009'!B$19:C$420,2,FALSE)</f>
        <v>4.1628122109158184E-4</v>
      </c>
      <c r="F334" s="427">
        <f>VLOOKUP(A334,'2010'!D$19:E$420,2,FALSE)</f>
        <v>4.6339202965708991E-4</v>
      </c>
      <c r="G334" s="427">
        <f>VLOOKUP(A334,'2011'!D$19:E$420,2,FALSE)</f>
        <v>3.4883352936221292E-4</v>
      </c>
      <c r="H334" s="427">
        <f>VLOOKUP(A334,'2008'!I$19:J$420,2,FALSE)</f>
        <v>1.5711645101663585E-4</v>
      </c>
      <c r="I334" s="427">
        <f>VLOOKUP(A334,'2009'!G$19:H$420,2,FALSE)</f>
        <v>1.2025901942645699E-4</v>
      </c>
      <c r="J334" s="427">
        <f>VLOOKUP(A334,'2010'!I$19:J$420,2,FALSE)</f>
        <v>1.3901760889712696E-4</v>
      </c>
      <c r="K334" s="427">
        <f>VLOOKUP(A334,'2011'!I$19:J$420,2,FALSE)</f>
        <v>4.4237443639829005E-5</v>
      </c>
      <c r="L334" s="427">
        <f>VLOOKUP(A334,'2008'!N$19:O$421,2,FALSE)</f>
        <v>3.0499075785582258E-4</v>
      </c>
      <c r="M334" s="427">
        <f>VLOOKUP(A334,'2009'!L$19:M$420,2,FALSE)</f>
        <v>2.9602220166512487E-4</v>
      </c>
      <c r="N334" s="427">
        <f>VLOOKUP(A334,'2010'!N$19:O$420,2,FALSE)</f>
        <v>3.2437442075996294E-4</v>
      </c>
      <c r="O334" s="427">
        <f>VLOOKUP(A334,'2011'!N$19:O$420,2,FALSE)</f>
        <v>3.0459608572238386E-4</v>
      </c>
      <c r="P334" s="425" t="str">
        <f>IFERROR(VLOOKUP($A334,'2008'!$AN$8:$AZ$435,13,FALSE),"error")</f>
        <v>error</v>
      </c>
      <c r="Q334" s="425" t="str">
        <f>IFERROR(VLOOKUP($A334,'2009'!$AN$8:$BA$435,14,FALSE),"error")</f>
        <v>error</v>
      </c>
      <c r="R334" s="425" t="str">
        <f>IFERROR(VLOOKUP($A334,'2010'!$AN$8:$AZ$435,12,FALSE),"error")</f>
        <v>error</v>
      </c>
      <c r="S334" s="425" t="str">
        <f>IFERROR(VLOOKUP($A334,'2011'!$AN$8:$BA$435,14,FALSE),"error")</f>
        <v>error</v>
      </c>
    </row>
    <row r="335" spans="1:19" x14ac:dyDescent="0.25">
      <c r="A335" s="1" t="s">
        <v>320</v>
      </c>
      <c r="B335" s="3" t="s">
        <v>5</v>
      </c>
      <c r="D335" s="167">
        <f>VLOOKUP($A335,'2008'!$D$18:$E$396,2,FALSE)</f>
        <v>3.2619775739041793E-4</v>
      </c>
      <c r="E335" s="427">
        <f>VLOOKUP(A335,'2009'!B$19:C$420,2,FALSE)</f>
        <v>1.5306122448979591E-4</v>
      </c>
      <c r="F335" s="427">
        <f>VLOOKUP(A335,'2010'!D$19:E$420,2,FALSE)</f>
        <v>2.0429009193054137E-4</v>
      </c>
      <c r="G335" s="427">
        <f>VLOOKUP(A335,'2011'!D$19:E$420,2,FALSE)</f>
        <v>1.5452595709874016E-4</v>
      </c>
      <c r="H335" s="427">
        <f>VLOOKUP(A335,'2008'!I$19:J$420,2,FALSE)</f>
        <v>3.2619775739041793E-4</v>
      </c>
      <c r="I335" s="427">
        <f>VLOOKUP(A335,'2009'!G$19:H$420,2,FALSE)</f>
        <v>1.5306122448979591E-4</v>
      </c>
      <c r="J335" s="427">
        <f>VLOOKUP(A335,'2010'!I$19:J$420,2,FALSE)</f>
        <v>1.8386108273748722E-4</v>
      </c>
      <c r="K335" s="427">
        <f>VLOOKUP(A335,'2011'!I$19:J$420,2,FALSE)</f>
        <v>1.0143556326761817E-4</v>
      </c>
      <c r="L335" s="427">
        <f>VLOOKUP(A335,'2008'!N$19:O$421,2,FALSE)</f>
        <v>0</v>
      </c>
      <c r="M335" s="427">
        <f>VLOOKUP(A335,'2009'!L$19:M$420,2,FALSE)</f>
        <v>0</v>
      </c>
      <c r="N335" s="427">
        <f>VLOOKUP(A335,'2010'!N$19:O$420,2,FALSE)</f>
        <v>3.0643513789581204E-5</v>
      </c>
      <c r="O335" s="427">
        <f>VLOOKUP(A335,'2011'!N$19:O$420,2,FALSE)</f>
        <v>5.3090393831121999E-5</v>
      </c>
      <c r="P335" s="425" t="str">
        <f>IFERROR(VLOOKUP($A335,'2008'!$AN$8:$AZ$435,13,FALSE),"error")</f>
        <v>error</v>
      </c>
      <c r="Q335" s="425" t="str">
        <f>IFERROR(VLOOKUP($A335,'2009'!$AN$8:$BA$435,14,FALSE),"error")</f>
        <v>error</v>
      </c>
      <c r="R335" s="425" t="str">
        <f>IFERROR(VLOOKUP($A335,'2010'!$AN$8:$AZ$435,12,FALSE),"error")</f>
        <v>error</v>
      </c>
      <c r="S335" s="425" t="str">
        <f>IFERROR(VLOOKUP($A335,'2011'!$AN$8:$BA$435,14,FALSE),"error")</f>
        <v>error</v>
      </c>
    </row>
    <row r="336" spans="1:19" x14ac:dyDescent="0.25">
      <c r="A336" s="1" t="s">
        <v>321</v>
      </c>
      <c r="B336" s="2" t="s">
        <v>8</v>
      </c>
      <c r="D336" s="167">
        <f>VLOOKUP($A336,'2008'!$D$18:$E$396,2,FALSE)</f>
        <v>2.6100628930817611E-3</v>
      </c>
      <c r="E336" s="427">
        <f>VLOOKUP(A336,'2009'!B$19:C$420,2,FALSE)</f>
        <v>2.2713097713097713E-3</v>
      </c>
      <c r="F336" s="427">
        <f>VLOOKUP(A336,'2010'!D$19:E$420,2,FALSE)</f>
        <v>2.5781650435674013E-3</v>
      </c>
      <c r="G336" s="427">
        <f>VLOOKUP(A336,'2011'!D$19:E$420,2,FALSE)</f>
        <v>1.8460592182329243E-3</v>
      </c>
      <c r="H336" s="427">
        <f>VLOOKUP(A336,'2008'!I$19:J$420,2,FALSE)</f>
        <v>9.1719077568134177E-4</v>
      </c>
      <c r="I336" s="427">
        <f>VLOOKUP(A336,'2009'!G$19:H$420,2,FALSE)</f>
        <v>5.8212058212058209E-4</v>
      </c>
      <c r="J336" s="427">
        <f>VLOOKUP(A336,'2010'!I$19:J$420,2,FALSE)</f>
        <v>5.6893900563813424E-4</v>
      </c>
      <c r="K336" s="427">
        <f>VLOOKUP(A336,'2011'!I$19:J$420,2,FALSE)</f>
        <v>3.7683907073096277E-4</v>
      </c>
      <c r="L336" s="427">
        <f>VLOOKUP(A336,'2008'!N$19:O$421,2,FALSE)</f>
        <v>1.6928721174004192E-3</v>
      </c>
      <c r="M336" s="427">
        <f>VLOOKUP(A336,'2009'!L$19:M$420,2,FALSE)</f>
        <v>1.6891891891891893E-3</v>
      </c>
      <c r="N336" s="427">
        <f>VLOOKUP(A336,'2010'!N$19:O$420,2,FALSE)</f>
        <v>2.0143516145566375E-3</v>
      </c>
      <c r="O336" s="427">
        <f>VLOOKUP(A336,'2011'!N$19:O$420,2,FALSE)</f>
        <v>1.4692201475019614E-3</v>
      </c>
      <c r="P336" s="425" t="str">
        <f>IFERROR(VLOOKUP($A336,'2008'!$AN$8:$AZ$435,13,FALSE),"error")</f>
        <v>error</v>
      </c>
      <c r="Q336" s="425" t="str">
        <f>IFERROR(VLOOKUP($A336,'2009'!$AN$8:$BA$435,14,FALSE),"error")</f>
        <v>error</v>
      </c>
      <c r="R336" s="425" t="str">
        <f>IFERROR(VLOOKUP($A336,'2010'!$AN$8:$AZ$435,12,FALSE),"error")</f>
        <v>error</v>
      </c>
      <c r="S336" s="425" t="str">
        <f>IFERROR(VLOOKUP($A336,'2011'!$AN$8:$BA$435,14,FALSE),"error")</f>
        <v>error</v>
      </c>
    </row>
    <row r="343" spans="1:19" x14ac:dyDescent="0.25">
      <c r="A343" s="424" t="s">
        <v>3</v>
      </c>
      <c r="B343" s="167" t="s">
        <v>3</v>
      </c>
      <c r="D343">
        <f t="shared" ref="D343:L343" si="0">SUMIF($B$11:$B$336,$B343,D$11:D$336)/(COUNTIF($B$11:$B$336,$B343)-COUNTIFS($B$11:$B$336,$B343,D$11:D$336,"error"))</f>
        <v>1.051276354982149E-3</v>
      </c>
      <c r="E343" s="167">
        <f t="shared" si="0"/>
        <v>6.4678458015713194E-4</v>
      </c>
      <c r="F343" s="167">
        <f t="shared" si="0"/>
        <v>7.6356025847870929E-4</v>
      </c>
      <c r="G343" s="167">
        <f t="shared" si="0"/>
        <v>6.3891438917868058E-4</v>
      </c>
      <c r="H343" s="167">
        <f t="shared" si="0"/>
        <v>8.2388804735308862E-4</v>
      </c>
      <c r="I343" s="167">
        <f t="shared" si="0"/>
        <v>4.2048215859513997E-4</v>
      </c>
      <c r="J343" s="167">
        <f t="shared" si="0"/>
        <v>5.1640032173466102E-4</v>
      </c>
      <c r="K343" s="167">
        <f t="shared" si="0"/>
        <v>3.6987719279160593E-4</v>
      </c>
      <c r="L343" s="167">
        <f t="shared" si="0"/>
        <v>2.2683278747561605E-4</v>
      </c>
      <c r="M343" s="167">
        <f t="shared" ref="M343:S343" si="1">SUMIF($B$11:$B$336,$B343,M$11:M$336)/(COUNTIF($B$11:$B$336,$B343)-COUNTIFS($B$11:$B$336,$B343,M$11:M$336,"error"))</f>
        <v>2.2516675703138726E-4</v>
      </c>
      <c r="N343" s="167">
        <f t="shared" si="1"/>
        <v>2.4860265672102479E-4</v>
      </c>
      <c r="O343" s="167">
        <f t="shared" si="1"/>
        <v>2.6903719638707486E-4</v>
      </c>
      <c r="P343" s="425" t="e">
        <f t="shared" si="1"/>
        <v>#DIV/0!</v>
      </c>
      <c r="Q343" s="425" t="e">
        <f t="shared" si="1"/>
        <v>#DIV/0!</v>
      </c>
      <c r="R343" s="425" t="e">
        <f t="shared" si="1"/>
        <v>#DIV/0!</v>
      </c>
      <c r="S343" s="425" t="e">
        <f t="shared" si="1"/>
        <v>#DIV/0!</v>
      </c>
    </row>
    <row r="344" spans="1:19" x14ac:dyDescent="0.25">
      <c r="A344" s="424" t="s">
        <v>11</v>
      </c>
      <c r="B344" s="167" t="s">
        <v>11</v>
      </c>
      <c r="D344" s="167">
        <f t="shared" ref="D344:K348" si="2">SUMIF($B$11:$B$336,$B344,D$11:D$336)/(COUNTIF($B$11:$B$336,$B344)-COUNTIFS($B$11:$B$336,$B344,D$11:D$336,"error"))</f>
        <v>9.9889741748567808E-4</v>
      </c>
      <c r="E344" s="167">
        <f t="shared" si="2"/>
        <v>6.7711584134684609E-4</v>
      </c>
      <c r="F344" s="167">
        <f t="shared" si="2"/>
        <v>6.9824713663045373E-4</v>
      </c>
      <c r="G344" s="167">
        <f t="shared" si="2"/>
        <v>9.3193293191809327E-4</v>
      </c>
      <c r="H344" s="167">
        <f t="shared" si="2"/>
        <v>6.8068624574376508E-4</v>
      </c>
      <c r="I344" s="167">
        <f t="shared" si="2"/>
        <v>3.5133109458973299E-4</v>
      </c>
      <c r="J344" s="167">
        <f t="shared" si="2"/>
        <v>3.698541261645343E-4</v>
      </c>
      <c r="K344" s="167">
        <f t="shared" si="2"/>
        <v>3.1330405150517641E-4</v>
      </c>
      <c r="L344" s="167">
        <f t="shared" ref="L344:S348" si="3">SUMIF($B$11:$B$336,$B344,L$11:L$336)/(COUNTIF($B$11:$B$336,$B344)-COUNTIFS($B$11:$B$336,$B344,L$11:L$336,"error"))</f>
        <v>3.1942886106062321E-4</v>
      </c>
      <c r="M344" s="167">
        <f t="shared" si="3"/>
        <v>3.2477388586982014E-4</v>
      </c>
      <c r="N344" s="167">
        <f t="shared" si="3"/>
        <v>3.2807792918206411E-4</v>
      </c>
      <c r="O344" s="167">
        <f t="shared" si="3"/>
        <v>6.1862888041291681E-4</v>
      </c>
      <c r="P344" s="425" t="e">
        <f t="shared" si="3"/>
        <v>#DIV/0!</v>
      </c>
      <c r="Q344" s="425" t="e">
        <f t="shared" si="3"/>
        <v>#DIV/0!</v>
      </c>
      <c r="R344" s="425" t="e">
        <f t="shared" si="3"/>
        <v>#DIV/0!</v>
      </c>
      <c r="S344" s="425" t="e">
        <f t="shared" si="3"/>
        <v>#DIV/0!</v>
      </c>
    </row>
    <row r="345" spans="1:19" x14ac:dyDescent="0.25">
      <c r="A345" s="424" t="s">
        <v>5</v>
      </c>
      <c r="B345" s="167" t="s">
        <v>5</v>
      </c>
      <c r="D345" s="167">
        <f t="shared" si="2"/>
        <v>1.348829207559869E-3</v>
      </c>
      <c r="E345" s="167">
        <f t="shared" si="2"/>
        <v>8.9239438659199227E-4</v>
      </c>
      <c r="F345" s="167">
        <f t="shared" si="2"/>
        <v>1.0155385137441515E-3</v>
      </c>
      <c r="G345" s="167">
        <f t="shared" si="2"/>
        <v>1.1154047994458367E-3</v>
      </c>
      <c r="H345" s="167">
        <f t="shared" si="2"/>
        <v>8.2905663811504908E-4</v>
      </c>
      <c r="I345" s="167">
        <f t="shared" si="2"/>
        <v>4.0290276905252832E-4</v>
      </c>
      <c r="J345" s="167">
        <f t="shared" si="2"/>
        <v>5.0726834693070482E-4</v>
      </c>
      <c r="K345" s="167">
        <f t="shared" si="2"/>
        <v>4.4570312823527601E-4</v>
      </c>
      <c r="L345" s="167">
        <f t="shared" si="3"/>
        <v>5.1947882011697908E-4</v>
      </c>
      <c r="M345" s="167">
        <f t="shared" si="3"/>
        <v>4.890899661791952E-4</v>
      </c>
      <c r="N345" s="167">
        <f t="shared" si="3"/>
        <v>5.085665136485394E-4</v>
      </c>
      <c r="O345" s="167">
        <f t="shared" si="3"/>
        <v>6.6970167121056042E-4</v>
      </c>
      <c r="P345" s="425" t="e">
        <f t="shared" si="3"/>
        <v>#DIV/0!</v>
      </c>
      <c r="Q345" s="425" t="e">
        <f t="shared" si="3"/>
        <v>#DIV/0!</v>
      </c>
      <c r="R345" s="425" t="e">
        <f t="shared" si="3"/>
        <v>#DIV/0!</v>
      </c>
      <c r="S345" s="425" t="e">
        <f t="shared" si="3"/>
        <v>#DIV/0!</v>
      </c>
    </row>
    <row r="346" spans="1:19" x14ac:dyDescent="0.25">
      <c r="A346" s="424" t="s">
        <v>8</v>
      </c>
      <c r="B346" s="167" t="s">
        <v>8</v>
      </c>
      <c r="D346" s="167">
        <f t="shared" si="2"/>
        <v>2.3189571022631901E-3</v>
      </c>
      <c r="E346" s="167">
        <f t="shared" si="2"/>
        <v>1.7644407208119355E-3</v>
      </c>
      <c r="F346" s="167">
        <f t="shared" si="2"/>
        <v>2.0145436628459029E-3</v>
      </c>
      <c r="G346" s="167">
        <f t="shared" si="2"/>
        <v>1.9047895880614353E-3</v>
      </c>
      <c r="H346" s="167">
        <f t="shared" si="2"/>
        <v>1.1262298403137926E-3</v>
      </c>
      <c r="I346" s="167">
        <f t="shared" si="2"/>
        <v>5.1901856374416994E-4</v>
      </c>
      <c r="J346" s="167">
        <f t="shared" si="2"/>
        <v>7.0582166570219089E-4</v>
      </c>
      <c r="K346" s="167">
        <f t="shared" si="2"/>
        <v>6.3994139571218914E-4</v>
      </c>
      <c r="L346" s="167">
        <f t="shared" si="3"/>
        <v>1.1934655456274285E-3</v>
      </c>
      <c r="M346" s="167">
        <f t="shared" si="3"/>
        <v>1.2454807821713886E-3</v>
      </c>
      <c r="N346" s="167">
        <f t="shared" si="3"/>
        <v>1.3091274247432139E-3</v>
      </c>
      <c r="O346" s="167">
        <f t="shared" si="3"/>
        <v>1.2648481923492462E-3</v>
      </c>
      <c r="P346" s="425" t="e">
        <f t="shared" si="3"/>
        <v>#DIV/0!</v>
      </c>
      <c r="Q346" s="425" t="e">
        <f t="shared" si="3"/>
        <v>#DIV/0!</v>
      </c>
      <c r="R346" s="425" t="e">
        <f t="shared" si="3"/>
        <v>#DIV/0!</v>
      </c>
      <c r="S346" s="425" t="e">
        <f t="shared" si="3"/>
        <v>#DIV/0!</v>
      </c>
    </row>
    <row r="347" spans="1:19" x14ac:dyDescent="0.25">
      <c r="A347" s="424" t="s">
        <v>1</v>
      </c>
      <c r="B347" s="167" t="s">
        <v>1</v>
      </c>
      <c r="D347" s="167">
        <f t="shared" si="2"/>
        <v>2.122743258751099E-3</v>
      </c>
      <c r="E347" s="167">
        <f t="shared" si="2"/>
        <v>1.7030340366375784E-3</v>
      </c>
      <c r="F347" s="167">
        <f t="shared" si="2"/>
        <v>1.8000716695122992E-3</v>
      </c>
      <c r="G347" s="167">
        <f t="shared" si="2"/>
        <v>1.514957390431881E-3</v>
      </c>
      <c r="H347" s="167">
        <f t="shared" si="2"/>
        <v>8.6600693357218159E-4</v>
      </c>
      <c r="I347" s="167">
        <f t="shared" si="2"/>
        <v>4.2643800069743306E-4</v>
      </c>
      <c r="J347" s="167">
        <f t="shared" si="2"/>
        <v>5.7006240894810246E-4</v>
      </c>
      <c r="K347" s="167">
        <f t="shared" si="2"/>
        <v>4.7275457446970193E-4</v>
      </c>
      <c r="L347" s="167">
        <f t="shared" si="3"/>
        <v>1.2567203346945369E-3</v>
      </c>
      <c r="M347" s="167">
        <f t="shared" si="3"/>
        <v>1.2770494805641355E-3</v>
      </c>
      <c r="N347" s="167">
        <f t="shared" si="3"/>
        <v>1.2302007412619406E-3</v>
      </c>
      <c r="O347" s="167">
        <f t="shared" si="3"/>
        <v>1.0422028159621788E-3</v>
      </c>
      <c r="P347" s="425" t="e">
        <f t="shared" si="3"/>
        <v>#DIV/0!</v>
      </c>
      <c r="Q347" s="425" t="e">
        <f t="shared" si="3"/>
        <v>#DIV/0!</v>
      </c>
      <c r="R347" s="425" t="e">
        <f t="shared" si="3"/>
        <v>#DIV/0!</v>
      </c>
      <c r="S347" s="425" t="e">
        <f t="shared" si="3"/>
        <v>#DIV/0!</v>
      </c>
    </row>
    <row r="348" spans="1:19" x14ac:dyDescent="0.25">
      <c r="A348" s="424" t="s">
        <v>14</v>
      </c>
      <c r="B348" s="167" t="s">
        <v>14</v>
      </c>
      <c r="D348" s="167">
        <f t="shared" si="2"/>
        <v>4.0391625183440012E-3</v>
      </c>
      <c r="E348" s="167">
        <f t="shared" si="2"/>
        <v>3.4026630140226574E-3</v>
      </c>
      <c r="F348" s="167">
        <f t="shared" si="2"/>
        <v>3.7146756699499061E-3</v>
      </c>
      <c r="G348" s="167">
        <f t="shared" si="2"/>
        <v>2.8984637288825684E-3</v>
      </c>
      <c r="H348" s="167">
        <f t="shared" si="2"/>
        <v>2.0281052607576022E-3</v>
      </c>
      <c r="I348" s="167">
        <f t="shared" si="2"/>
        <v>1.3250602877020944E-3</v>
      </c>
      <c r="J348" s="167">
        <f t="shared" si="2"/>
        <v>1.600720027877877E-3</v>
      </c>
      <c r="K348" s="167">
        <f t="shared" si="2"/>
        <v>1.0429931128155298E-3</v>
      </c>
      <c r="L348" s="167">
        <f t="shared" si="3"/>
        <v>2.0114232406462621E-3</v>
      </c>
      <c r="M348" s="167">
        <f t="shared" si="3"/>
        <v>2.078015552088482E-3</v>
      </c>
      <c r="N348" s="167">
        <f t="shared" si="3"/>
        <v>2.1145113947634675E-3</v>
      </c>
      <c r="O348" s="167">
        <f t="shared" si="3"/>
        <v>1.855470616067038E-3</v>
      </c>
      <c r="P348" s="425" t="e">
        <f t="shared" si="3"/>
        <v>#DIV/0!</v>
      </c>
      <c r="Q348" s="425" t="e">
        <f t="shared" si="3"/>
        <v>#DIV/0!</v>
      </c>
      <c r="R348" s="425" t="e">
        <f t="shared" si="3"/>
        <v>#DIV/0!</v>
      </c>
      <c r="S348" s="425" t="e">
        <f t="shared" si="3"/>
        <v>#DIV/0!</v>
      </c>
    </row>
    <row r="350" spans="1:19" x14ac:dyDescent="0.25">
      <c r="K350" s="16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W230"/>
  <sheetViews>
    <sheetView topLeftCell="A196" workbookViewId="0">
      <selection activeCell="DX43" sqref="DX43"/>
    </sheetView>
  </sheetViews>
  <sheetFormatPr defaultRowHeight="15" x14ac:dyDescent="0.25"/>
  <cols>
    <col min="1" max="1" width="15.42578125" style="410" bestFit="1" customWidth="1"/>
    <col min="2" max="2" width="21.42578125" style="410" bestFit="1" customWidth="1"/>
    <col min="3" max="3" width="15.42578125" style="410" bestFit="1" customWidth="1"/>
    <col min="4" max="4" width="15.42578125" style="410" customWidth="1"/>
    <col min="5" max="5" width="27.7109375" style="410" bestFit="1" customWidth="1"/>
    <col min="6" max="7" width="27.7109375" style="410" customWidth="1"/>
    <col min="9" max="9" width="15.42578125" style="410" bestFit="1" customWidth="1"/>
    <col min="10" max="10" width="21.42578125" style="410" bestFit="1" customWidth="1"/>
    <col min="11" max="11" width="15.42578125" style="410" bestFit="1" customWidth="1"/>
    <col min="12" max="12" width="15.42578125" style="410" customWidth="1"/>
    <col min="13" max="13" width="27.7109375" style="410" bestFit="1" customWidth="1"/>
    <col min="14" max="15" width="27.7109375" style="410" customWidth="1"/>
    <col min="17" max="17" width="15.42578125" style="410" bestFit="1" customWidth="1"/>
    <col min="18" max="18" width="21.42578125" style="410" bestFit="1" customWidth="1"/>
    <col min="19" max="19" width="15.42578125" style="410" bestFit="1" customWidth="1"/>
    <col min="20" max="20" width="15.42578125" style="410" customWidth="1"/>
    <col min="21" max="21" width="27.7109375" style="410" bestFit="1" customWidth="1"/>
    <col min="22" max="23" width="27.7109375" style="410" customWidth="1"/>
    <col min="25" max="25" width="15.42578125" style="410" bestFit="1" customWidth="1"/>
    <col min="26" max="26" width="21.42578125" style="410" bestFit="1" customWidth="1"/>
    <col min="27" max="27" width="15.42578125" style="410" bestFit="1" customWidth="1"/>
    <col min="28" max="28" width="15.42578125" style="410" customWidth="1"/>
    <col min="29" max="29" width="27.7109375" style="410" bestFit="1" customWidth="1"/>
    <col min="30" max="31" width="27.7109375" style="410" customWidth="1"/>
    <col min="33" max="33" width="15.42578125" style="410" bestFit="1" customWidth="1"/>
    <col min="34" max="34" width="21.42578125" style="410" bestFit="1" customWidth="1"/>
    <col min="35" max="35" width="15.42578125" style="410" bestFit="1" customWidth="1"/>
    <col min="36" max="36" width="15.42578125" style="410" customWidth="1"/>
    <col min="37" max="37" width="27.7109375" style="410" bestFit="1" customWidth="1"/>
    <col min="38" max="39" width="27.7109375" style="410" customWidth="1"/>
    <col min="41" max="41" width="15.42578125" style="410" bestFit="1" customWidth="1"/>
    <col min="42" max="42" width="21.42578125" style="410" bestFit="1" customWidth="1"/>
    <col min="43" max="43" width="15.42578125" style="410" bestFit="1" customWidth="1"/>
    <col min="44" max="44" width="15.42578125" style="410" customWidth="1"/>
    <col min="45" max="45" width="27.7109375" style="410" bestFit="1" customWidth="1"/>
    <col min="46" max="47" width="27.7109375" style="410" customWidth="1"/>
    <col min="49" max="49" width="15.42578125" style="410" bestFit="1" customWidth="1"/>
    <col min="50" max="50" width="21.42578125" style="410" bestFit="1" customWidth="1"/>
    <col min="51" max="51" width="15.42578125" style="410" bestFit="1" customWidth="1"/>
    <col min="52" max="52" width="15.42578125" style="410" customWidth="1"/>
    <col min="53" max="53" width="27.7109375" style="410" bestFit="1" customWidth="1"/>
    <col min="54" max="55" width="27.7109375" style="410" customWidth="1"/>
    <col min="57" max="57" width="15.42578125" style="410" bestFit="1" customWidth="1"/>
    <col min="58" max="58" width="21.42578125" style="410" bestFit="1" customWidth="1"/>
    <col min="59" max="59" width="15.42578125" style="410" bestFit="1" customWidth="1"/>
    <col min="60" max="60" width="15.42578125" style="410" customWidth="1"/>
    <col min="61" max="61" width="27.7109375" style="410" bestFit="1" customWidth="1"/>
    <col min="62" max="63" width="27.7109375" style="410" customWidth="1"/>
    <col min="65" max="65" width="15.42578125" style="410" bestFit="1" customWidth="1"/>
    <col min="66" max="66" width="21.42578125" style="410" bestFit="1" customWidth="1"/>
    <col min="67" max="67" width="15.42578125" style="410" bestFit="1" customWidth="1"/>
    <col min="68" max="68" width="15.42578125" style="410" customWidth="1"/>
    <col min="69" max="69" width="27.7109375" style="410" bestFit="1" customWidth="1"/>
    <col min="70" max="71" width="27.7109375" style="410" customWidth="1"/>
    <col min="73" max="73" width="15.42578125" style="410" bestFit="1" customWidth="1"/>
    <col min="74" max="74" width="21.42578125" style="410" bestFit="1" customWidth="1"/>
    <col min="75" max="75" width="15.42578125" style="410" bestFit="1" customWidth="1"/>
    <col min="76" max="76" width="15.42578125" style="410" customWidth="1"/>
    <col min="77" max="77" width="27.7109375" style="410" bestFit="1" customWidth="1"/>
    <col min="78" max="79" width="27.7109375" style="410" customWidth="1"/>
    <col min="81" max="81" width="15.42578125" style="410" bestFit="1" customWidth="1"/>
    <col min="82" max="82" width="21.42578125" style="410" bestFit="1" customWidth="1"/>
    <col min="83" max="83" width="15.42578125" style="410" bestFit="1" customWidth="1"/>
    <col min="84" max="84" width="15.42578125" style="410" customWidth="1"/>
    <col min="85" max="85" width="27.7109375" style="410" bestFit="1" customWidth="1"/>
    <col min="86" max="87" width="27.7109375" style="410" customWidth="1"/>
    <col min="89" max="89" width="15.42578125" style="410" bestFit="1" customWidth="1"/>
    <col min="90" max="90" width="21.42578125" style="410" bestFit="1" customWidth="1"/>
    <col min="91" max="91" width="15.42578125" style="410" bestFit="1" customWidth="1"/>
    <col min="92" max="92" width="15.42578125" style="410" customWidth="1"/>
    <col min="93" max="93" width="27.7109375" style="410" bestFit="1" customWidth="1"/>
    <col min="94" max="95" width="27.7109375" style="410" customWidth="1"/>
    <col min="97" max="97" width="15.42578125" style="410" bestFit="1" customWidth="1"/>
    <col min="98" max="98" width="21.42578125" style="410" bestFit="1" customWidth="1"/>
    <col min="99" max="99" width="15.42578125" style="410" bestFit="1" customWidth="1"/>
    <col min="100" max="100" width="15.42578125" style="410" customWidth="1"/>
    <col min="101" max="101" width="27.7109375" style="410" bestFit="1" customWidth="1"/>
    <col min="102" max="103" width="27.7109375" style="410" customWidth="1"/>
    <col min="105" max="105" width="15.42578125" style="410" bestFit="1" customWidth="1"/>
    <col min="106" max="106" width="21.42578125" style="410" bestFit="1" customWidth="1"/>
    <col min="107" max="107" width="15.42578125" style="410" bestFit="1" customWidth="1"/>
    <col min="108" max="108" width="15.42578125" style="410" customWidth="1"/>
    <col min="109" max="109" width="27.7109375" style="410" bestFit="1" customWidth="1"/>
    <col min="110" max="111" width="27.7109375" style="410" customWidth="1"/>
    <col min="113" max="113" width="15.42578125" style="410" bestFit="1" customWidth="1"/>
    <col min="114" max="114" width="21.42578125" style="410" bestFit="1" customWidth="1"/>
    <col min="115" max="115" width="15.42578125" style="410" bestFit="1" customWidth="1"/>
    <col min="116" max="116" width="15.42578125" style="410" customWidth="1"/>
    <col min="117" max="117" width="27.7109375" style="410" bestFit="1" customWidth="1"/>
    <col min="118" max="119" width="27.7109375" style="410" customWidth="1"/>
    <col min="121" max="121" width="15.42578125" style="410" bestFit="1" customWidth="1"/>
    <col min="122" max="122" width="21.42578125" style="410" bestFit="1" customWidth="1"/>
    <col min="123" max="123" width="15.42578125" style="410" bestFit="1" customWidth="1"/>
    <col min="124" max="124" width="15.42578125" style="410" customWidth="1"/>
    <col min="125" max="125" width="27.7109375" style="410" bestFit="1" customWidth="1"/>
    <col min="126" max="127" width="27.7109375" style="410" customWidth="1"/>
  </cols>
  <sheetData>
    <row r="1" spans="1:127" x14ac:dyDescent="0.25">
      <c r="A1" s="410" t="s">
        <v>11</v>
      </c>
      <c r="B1" s="411" t="s">
        <v>10</v>
      </c>
      <c r="C1" s="410">
        <f>VLOOKUP(B1,'Rural 80'!$A$11:$BS$488,8,FALSE)</f>
        <v>37</v>
      </c>
      <c r="D1" s="410">
        <f t="array" ref="D1">INDEX(C$1:C$48,MATCH(SMALL(COUNTIF(C$1:C$48,"&lt;"&amp;C$1:C$48),ROW(C1:D1)),COUNTIF(C$1:C$48,"&lt;"&amp;C$1:C$48),0))</f>
        <v>1</v>
      </c>
      <c r="E1" s="410" t="str">
        <f t="array" ref="E1">INDEX(B$1:B$48,SMALL(IF(C$1:C$48=D1,ROW(C$1:C$48)),COUNTIF(D$1:D1,D1)),1)</f>
        <v>North East Derbyshire</v>
      </c>
      <c r="F1" s="410">
        <f t="shared" ref="F1:F48" si="0">IF(D1="9999","no data",(D1-(D$1-1)))</f>
        <v>1</v>
      </c>
      <c r="G1" s="410" t="str">
        <f t="shared" ref="G1:G48" si="1">E1</f>
        <v>North East Derbyshire</v>
      </c>
      <c r="I1" s="410" t="s">
        <v>11</v>
      </c>
      <c r="J1" s="411" t="s">
        <v>10</v>
      </c>
      <c r="K1" s="410">
        <f>VLOOKUP(J1,'Rural 80'!$A$11:$BS$488,12,FALSE)</f>
        <v>30</v>
      </c>
      <c r="L1" s="410">
        <f t="array" ref="L1">INDEX(K$1:K$48,MATCH(SMALL(COUNTIF(K$1:K$48,"&lt;"&amp;K$1:K$48),ROW(K1:L1)),COUNTIF(K$1:K$48,"&lt;"&amp;K$1:K$48),0))</f>
        <v>1</v>
      </c>
      <c r="M1" s="410" t="str">
        <f t="array" ref="M1">INDEX(J$1:J$48,SMALL(IF(K$1:K$48=L1,ROW(K$1:K$48)),COUNTIF(L$1:L1,L1)),1)</f>
        <v>Northumberland</v>
      </c>
      <c r="N1" s="410">
        <f t="shared" ref="N1:N48" si="2">IF(L1="9999","no data",(L1-(L$1-1)))</f>
        <v>1</v>
      </c>
      <c r="O1" s="410" t="str">
        <f t="shared" ref="O1:O48" si="3">M1</f>
        <v>Northumberland</v>
      </c>
      <c r="Q1" s="410" t="s">
        <v>11</v>
      </c>
      <c r="R1" s="411" t="s">
        <v>10</v>
      </c>
      <c r="S1" s="410">
        <f>VLOOKUP(R1,'Rural 80'!$A$11:$BS$488,16,FALSE)</f>
        <v>35</v>
      </c>
      <c r="T1" s="410">
        <f t="array" ref="T1">INDEX(S$1:S$48,MATCH(SMALL(COUNTIF(S$1:S$48,"&lt;"&amp;S$1:S$48),ROW(S1:T1)),COUNTIF(S$1:S$48,"&lt;"&amp;S$1:S$48),0))</f>
        <v>1</v>
      </c>
      <c r="U1" s="410" t="str">
        <f t="array" ref="U1">INDEX(R$1:R$48,SMALL(IF(S$1:S$48=T1,ROW(S$1:S$48)),COUNTIF(T$1:T1,T1)),1)</f>
        <v>North East Derbyshire</v>
      </c>
      <c r="V1" s="410">
        <f t="shared" ref="V1:V48" si="4">IF(T1="9999","no data",(T1-(T$1-1)))</f>
        <v>1</v>
      </c>
      <c r="W1" s="410" t="str">
        <f t="shared" ref="W1:W48" si="5">U1</f>
        <v>North East Derbyshire</v>
      </c>
      <c r="Y1" s="410" t="s">
        <v>11</v>
      </c>
      <c r="Z1" s="411" t="s">
        <v>10</v>
      </c>
      <c r="AA1" s="410">
        <f>VLOOKUP(Z1,'Rural 80'!$A$11:$BS$488,20,FALSE)</f>
        <v>19</v>
      </c>
      <c r="AB1" s="410">
        <f t="array" ref="AB1">INDEX(AA$1:AA$48,MATCH(SMALL(COUNTIF(AA$1:AA$48,"&lt;"&amp;AA$1:AA$48),ROW(AA1:AB1)),COUNTIF(AA$1:AA$48,"&lt;"&amp;AA$1:AA$48),0))</f>
        <v>1</v>
      </c>
      <c r="AC1" s="410" t="str">
        <f t="array" ref="AC1">INDEX(Z$1:Z$48,SMALL(IF(AA$1:AA$48=AB1,ROW(AA$1:AA$48)),COUNTIF(AB$1:AB1,AB1)),1)</f>
        <v>East Dorset</v>
      </c>
      <c r="AD1" s="410">
        <f t="shared" ref="AD1:AD48" si="6">IF(AB1="9999","no data",(AB1-(AB$1-1)))</f>
        <v>1</v>
      </c>
      <c r="AE1" s="410" t="str">
        <f t="shared" ref="AE1:AE48" si="7">AC1</f>
        <v>East Dorset</v>
      </c>
      <c r="AG1" s="410" t="s">
        <v>11</v>
      </c>
      <c r="AH1" s="411" t="s">
        <v>10</v>
      </c>
      <c r="AI1" s="410">
        <f>VLOOKUP(AH1,'Rural 80'!$A$11:$BS$488,24,FALSE)</f>
        <v>43</v>
      </c>
      <c r="AJ1" s="410">
        <f t="array" ref="AJ1">INDEX(AI$1:AI$48,MATCH(SMALL(COUNTIF(AI$1:AI$48,"&lt;"&amp;AI$1:AI$48),ROW(AI1:AJ1)),COUNTIF(AI$1:AI$48,"&lt;"&amp;AI$1:AI$48),0))</f>
        <v>1</v>
      </c>
      <c r="AK1" s="410" t="str">
        <f t="array" ref="AK1">INDEX(AH$1:AH$48,SMALL(IF(AI$1:AI$48=AJ1,ROW(AI$1:AI$48)),COUNTIF(AJ$1:AJ1,AJ1)),1)</f>
        <v>North East Derbyshire</v>
      </c>
      <c r="AL1" s="410">
        <f t="shared" ref="AL1:AL48" si="8">IF(AJ1="9999","no data",(AJ1-(AJ$1-1)))</f>
        <v>1</v>
      </c>
      <c r="AM1" s="410" t="str">
        <f t="shared" ref="AM1:AM48" si="9">AK1</f>
        <v>North East Derbyshire</v>
      </c>
      <c r="AO1" s="410" t="s">
        <v>11</v>
      </c>
      <c r="AP1" s="411" t="s">
        <v>10</v>
      </c>
      <c r="AQ1" s="410">
        <f>VLOOKUP(AP1,'Rural 80'!$A$11:$BS$488,28,FALSE)</f>
        <v>41</v>
      </c>
      <c r="AR1" s="410">
        <f t="array" ref="AR1">INDEX(AQ$1:AQ$48,MATCH(SMALL(COUNTIF(AQ$1:AQ$48,"&lt;"&amp;AQ$1:AQ$48),ROW(AQ1:AR1)),COUNTIF(AQ$1:AQ$48,"&lt;"&amp;AQ$1:AQ$48),0))</f>
        <v>1</v>
      </c>
      <c r="AS1" s="410" t="str">
        <f t="array" ref="AS1">INDEX(AP$1:AP$48,SMALL(IF(AQ$1:AQ$48=AR1,ROW(AQ$1:AQ$48)),COUNTIF(AR$1:AR1,AR1)),1)</f>
        <v>North East Derbyshire</v>
      </c>
      <c r="AT1" s="410">
        <f t="shared" ref="AT1:AT48" si="10">IF(AR1="9999","no data",(AR1-(AR$1-1)))</f>
        <v>1</v>
      </c>
      <c r="AU1" s="410" t="str">
        <f t="shared" ref="AU1:AU48" si="11">AS1</f>
        <v>North East Derbyshire</v>
      </c>
      <c r="AW1" s="410" t="s">
        <v>11</v>
      </c>
      <c r="AX1" s="411" t="s">
        <v>10</v>
      </c>
      <c r="AY1" s="410">
        <f>VLOOKUP(AX1,'Rural 80'!$A$11:$BS$488,32,FALSE)</f>
        <v>40</v>
      </c>
      <c r="AZ1" s="410">
        <f t="array" ref="AZ1">INDEX(AY$1:AY$48,MATCH(SMALL(COUNTIF(AY$1:AY$48,"&lt;"&amp;AY$1:AY$48),ROW(AY1:AZ1)),COUNTIF(AY$1:AY$48,"&lt;"&amp;AY$1:AY$48),0))</f>
        <v>1</v>
      </c>
      <c r="BA1" s="410" t="str">
        <f t="array" ref="BA1">INDEX(AX$1:AX$48,SMALL(IF(AY$1:AY$48=AZ1,ROW(AY$1:AY$48)),COUNTIF(AZ$1:AZ1,AZ1)),1)</f>
        <v>North East Derbyshire</v>
      </c>
      <c r="BB1" s="410">
        <f t="shared" ref="BB1:BB48" si="12">IF(AZ1="9999","no data",(AZ1-(AZ$1-1)))</f>
        <v>1</v>
      </c>
      <c r="BC1" s="410" t="str">
        <f t="shared" ref="BC1:BC48" si="13">BA1</f>
        <v>North East Derbyshire</v>
      </c>
      <c r="BE1" s="410" t="s">
        <v>11</v>
      </c>
      <c r="BF1" s="411" t="s">
        <v>10</v>
      </c>
      <c r="BG1" s="410">
        <f>VLOOKUP(BF1,'Rural 80'!$A$11:$BS$488,36,FALSE)</f>
        <v>32</v>
      </c>
      <c r="BH1" s="410">
        <f t="array" ref="BH1">INDEX(BG$1:BG$48,MATCH(SMALL(COUNTIF(BG$1:BG$48,"&lt;"&amp;BG$1:BG$48),ROW(BG1:BH1)),COUNTIF(BG$1:BG$48,"&lt;"&amp;BG$1:BG$48),0))</f>
        <v>1</v>
      </c>
      <c r="BI1" s="410" t="str">
        <f t="array" ref="BI1">INDEX(BF$1:BF$48,SMALL(IF(BG$1:BG$48=BH1,ROW(BG$1:BG$48)),COUNTIF(BH$1:BH1,BH1)),1)</f>
        <v>East Dorset</v>
      </c>
      <c r="BJ1" s="410">
        <f t="shared" ref="BJ1:BJ48" si="14">IF(BH1="9999","no data",(BH1-(BH$1-1)))</f>
        <v>1</v>
      </c>
      <c r="BK1" s="410" t="str">
        <f t="shared" ref="BK1:BK48" si="15">BI1</f>
        <v>East Dorset</v>
      </c>
      <c r="BM1" s="410" t="s">
        <v>11</v>
      </c>
      <c r="BN1" s="411" t="s">
        <v>10</v>
      </c>
      <c r="BO1" s="410">
        <f>VLOOKUP(BN1,'Rural 80'!$A$11:$BS$488,40,FALSE)</f>
        <v>28</v>
      </c>
      <c r="BP1" s="410">
        <f t="array" ref="BP1">INDEX(BO$1:BO$48,MATCH(SMALL(COUNTIF(BO$1:BO$48,"&lt;"&amp;BO$1:BO$48),ROW(BO1:BP1)),COUNTIF(BO$1:BO$48,"&lt;"&amp;BO$1:BO$48),0))</f>
        <v>1</v>
      </c>
      <c r="BQ1" s="410" t="str">
        <f t="array" ref="BQ1">INDEX(BN$1:BN$48,SMALL(IF(BO$1:BO$48=BP1,ROW(BO$1:BO$48)),COUNTIF(BP$1:BP1,BP1)),1)</f>
        <v>North Warwickshire</v>
      </c>
      <c r="BR1" s="410">
        <f t="shared" ref="BR1:BR48" si="16">IF(BP1="9999","no data",(BP1-(BP$1-1)))</f>
        <v>1</v>
      </c>
      <c r="BS1" s="410" t="str">
        <f t="shared" ref="BS1:BS48" si="17">BQ1</f>
        <v>North Warwickshire</v>
      </c>
      <c r="BU1" s="410" t="s">
        <v>11</v>
      </c>
      <c r="BV1" s="411" t="s">
        <v>10</v>
      </c>
      <c r="BW1" s="410">
        <f>VLOOKUP(BV1,'Rural 80'!$A$11:$BS$488,44,FALSE)</f>
        <v>26</v>
      </c>
      <c r="BX1" s="410">
        <f t="array" ref="BX1">INDEX(BW$1:BW$48,MATCH(SMALL(COUNTIF(BW$1:BW$48,"&lt;"&amp;BW$1:BW$48),ROW(BW1:BX1)),COUNTIF(BW$1:BW$48,"&lt;"&amp;BW$1:BW$48),0))</f>
        <v>1</v>
      </c>
      <c r="BY1" s="410" t="str">
        <f t="array" ref="BY1">INDEX(BV$1:BV$48,SMALL(IF(BW$1:BW$48=BX1,ROW(BW$1:BW$48)),COUNTIF(BX$1:BX1,BX1)),1)</f>
        <v>King's Lynn and West Norfolk</v>
      </c>
      <c r="BZ1" s="410">
        <f t="shared" ref="BZ1:BZ48" si="18">IF(BX1="9999","no data",(BX1-(BX$1-1)))</f>
        <v>1</v>
      </c>
      <c r="CA1" s="410" t="str">
        <f t="shared" ref="CA1:CA48" si="19">BY1</f>
        <v>King's Lynn and West Norfolk</v>
      </c>
      <c r="CC1" s="410" t="s">
        <v>11</v>
      </c>
      <c r="CD1" s="411" t="s">
        <v>10</v>
      </c>
      <c r="CE1" s="410">
        <f>VLOOKUP(CD1,'Rural 80'!$A$11:$BS$488,48,FALSE)</f>
        <v>35</v>
      </c>
      <c r="CF1" s="410">
        <f t="array" ref="CF1">INDEX(CE$1:CE$48,MATCH(SMALL(COUNTIF(CE$1:CE$48,"&lt;"&amp;CE$1:CE$48),ROW(CE1:CF1)),COUNTIF(CE$1:CE$48,"&lt;"&amp;CE$1:CE$48),0))</f>
        <v>1</v>
      </c>
      <c r="CG1" s="410" t="str">
        <f t="array" ref="CG1">INDEX(CD$1:CD$48,SMALL(IF(CE$1:CE$48=CF1,ROW(CE$1:CE$48)),COUNTIF(CF$1:CF1,CF1)),1)</f>
        <v>North Warwickshire</v>
      </c>
      <c r="CH1" s="410">
        <f t="shared" ref="CH1:CH48" si="20">IF(CF1="9999","no data",(CF1-(CF$1-1)))</f>
        <v>1</v>
      </c>
      <c r="CI1" s="410" t="str">
        <f t="shared" ref="CI1:CI48" si="21">CG1</f>
        <v>North Warwickshire</v>
      </c>
      <c r="CK1" s="410" t="s">
        <v>11</v>
      </c>
      <c r="CL1" s="411" t="s">
        <v>10</v>
      </c>
      <c r="CM1" s="410">
        <f>VLOOKUP(CL1,'Rural 80'!$A$11:$BS$488,52,FALSE)</f>
        <v>12</v>
      </c>
      <c r="CN1" s="410">
        <f t="array" ref="CN1">INDEX(CM$1:CM$48,MATCH(SMALL(COUNTIF(CM$1:CM$48,"&lt;"&amp;CM$1:CM$48),ROW(CM1:CN1)),COUNTIF(CM$1:CM$48,"&lt;"&amp;CM$1:CM$48),0))</f>
        <v>1</v>
      </c>
      <c r="CO1" s="410" t="str">
        <f t="array" ref="CO1">INDEX(CL$1:CL$48,SMALL(IF(CM$1:CM$48=CN1,ROW(CM$1:CM$48)),COUNTIF(CN$1:CN1,CN1)),1)</f>
        <v>East Dorset</v>
      </c>
      <c r="CP1" s="410">
        <f t="shared" ref="CP1:CP48" si="22">IF(CN1="9999","no data",(CN1-(CN$1-1)))</f>
        <v>1</v>
      </c>
      <c r="CQ1" s="410" t="str">
        <f t="shared" ref="CQ1:CQ48" si="23">CO1</f>
        <v>East Dorset</v>
      </c>
      <c r="CS1" s="410" t="s">
        <v>11</v>
      </c>
      <c r="CT1" s="411" t="s">
        <v>10</v>
      </c>
      <c r="CU1" s="410" t="str">
        <f>VLOOKUP(CT1,'Rural 80'!$A$11:$BS$488,56,FALSE)</f>
        <v>9999</v>
      </c>
      <c r="CV1" s="410" t="str">
        <f t="array" ref="CV1">INDEX(CU$1:CU$48,MATCH(SMALL(COUNTIF(CU$1:CU$48,"&lt;"&amp;CU$1:CU$48),ROW(CU1:CV1)),COUNTIF(CU$1:CU$48,"&lt;"&amp;CU$1:CU$48),0))</f>
        <v>9999</v>
      </c>
      <c r="CW1" s="410" t="str">
        <f t="array" ref="CW1">INDEX(CT$1:CT$48,SMALL(IF(CU$1:CU$48=CV1,ROW(CU$1:CU$48)),COUNTIF(CV$1:CV1,CV1)),1)</f>
        <v>Aylesbury Vale</v>
      </c>
      <c r="CX1" s="410" t="str">
        <f t="shared" ref="CX1:CX48" si="24">IF(CV1="9999","no data",(CV1-(CV$1-1)))</f>
        <v>no data</v>
      </c>
      <c r="CY1" s="410" t="str">
        <f t="shared" ref="CY1:CY48" si="25">CW1</f>
        <v>Aylesbury Vale</v>
      </c>
      <c r="DA1" s="410" t="s">
        <v>11</v>
      </c>
      <c r="DB1" s="411" t="s">
        <v>10</v>
      </c>
      <c r="DC1" s="410" t="str">
        <f>VLOOKUP(DB1,'Rural 80'!$A$11:$BS$488,60,FALSE)</f>
        <v>9999</v>
      </c>
      <c r="DD1" s="410" t="str">
        <f t="array" ref="DD1">INDEX(DC$1:DC$48,MATCH(SMALL(COUNTIF(DC$1:DC$48,"&lt;"&amp;DC$1:DC$48),ROW(DC1:DD1)),COUNTIF(DC$1:DC$48,"&lt;"&amp;DC$1:DC$48),0))</f>
        <v>9999</v>
      </c>
      <c r="DE1" s="410" t="str">
        <f t="array" ref="DE1">INDEX(DB$1:DB$48,SMALL(IF(DC$1:DC$48=DD1,ROW(DC$1:DC$48)),COUNTIF(DD$1:DD1,DD1)),1)</f>
        <v>Aylesbury Vale</v>
      </c>
      <c r="DF1" s="410" t="str">
        <f t="shared" ref="DF1:DF48" si="26">IF(DD1="9999","no data",(DD1-(DD$1-1)))</f>
        <v>no data</v>
      </c>
      <c r="DG1" s="410" t="str">
        <f t="shared" ref="DG1:DG48" si="27">DE1</f>
        <v>Aylesbury Vale</v>
      </c>
      <c r="DI1" s="410" t="s">
        <v>11</v>
      </c>
      <c r="DJ1" s="411" t="s">
        <v>10</v>
      </c>
      <c r="DK1" s="410" t="str">
        <f>VLOOKUP(DJ1,'Rural 80'!$A$11:$BS$488,64,FALSE)</f>
        <v>9999</v>
      </c>
      <c r="DL1" s="410" t="str">
        <f t="array" ref="DL1">INDEX(DK$1:DK$48,MATCH(SMALL(COUNTIF(DK$1:DK$48,"&lt;"&amp;DK$1:DK$48),ROW(DK1:DL1)),COUNTIF(DK$1:DK$48,"&lt;"&amp;DK$1:DK$48),0))</f>
        <v>9999</v>
      </c>
      <c r="DM1" s="410" t="str">
        <f t="array" ref="DM1">INDEX(DJ$1:DJ$48,SMALL(IF(DK$1:DK$48=DL1,ROW(DK$1:DK$48)),COUNTIF(DL$1:DL1,DL1)),1)</f>
        <v>Aylesbury Vale</v>
      </c>
      <c r="DN1" s="410" t="str">
        <f t="shared" ref="DN1:DN48" si="28">IF(DL1="9999","no data",(DL1-(DL$1-1)))</f>
        <v>no data</v>
      </c>
      <c r="DO1" s="410" t="str">
        <f t="shared" ref="DO1:DO48" si="29">DM1</f>
        <v>Aylesbury Vale</v>
      </c>
      <c r="DQ1" s="410" t="s">
        <v>11</v>
      </c>
      <c r="DR1" s="411" t="s">
        <v>10</v>
      </c>
      <c r="DS1" s="410" t="str">
        <f>VLOOKUP(DR1,'Rural 80'!$A$11:$BS$488,68,FALSE)</f>
        <v>9999</v>
      </c>
      <c r="DT1" s="410" t="str">
        <f t="array" ref="DT1">INDEX(DS$1:DS$48,MATCH(SMALL(COUNTIF(DS$1:DS$48,"&lt;"&amp;DS$1:DS$48),ROW(DS1:DT1)),COUNTIF(DS$1:DS$48,"&lt;"&amp;DS$1:DS$48),0))</f>
        <v>9999</v>
      </c>
      <c r="DU1" s="410" t="str">
        <f t="array" ref="DU1">INDEX(DR$1:DR$48,SMALL(IF(DS$1:DS$48=DT1,ROW(DS$1:DS$48)),COUNTIF(DT$1:DT1,DT1)),1)</f>
        <v>Aylesbury Vale</v>
      </c>
      <c r="DV1" s="410" t="str">
        <f t="shared" ref="DV1:DV48" si="30">IF(DT1="9999","no data",(DT1-(DT$1-1)))</f>
        <v>no data</v>
      </c>
      <c r="DW1" s="410" t="str">
        <f t="shared" ref="DW1:DW48" si="31">DU1</f>
        <v>Aylesbury Vale</v>
      </c>
    </row>
    <row r="2" spans="1:127" x14ac:dyDescent="0.25">
      <c r="A2" s="410">
        <f>'Rural 80'!$C340</f>
        <v>48</v>
      </c>
      <c r="B2" s="411" t="s">
        <v>20</v>
      </c>
      <c r="C2" s="410">
        <f>VLOOKUP(B2,'Rural 80'!$A$11:$BS$488,8,FALSE)</f>
        <v>18</v>
      </c>
      <c r="D2" s="410">
        <f t="array" ref="D2">INDEX(C$1:C$48,MATCH(SMALL(COUNTIF(C$1:C$48,"&lt;"&amp;C$1:C$48),ROW(C2:D2)),COUNTIF(C$1:C$48,"&lt;"&amp;C$1:C$48),0))</f>
        <v>2</v>
      </c>
      <c r="E2" s="410" t="str">
        <f t="array" ref="E2">INDEX(B$1:B$48,SMALL(IF(C$1:C$48=D2,ROW(C$1:C$48)),COUNTIF(D$1:D2,D2)),1)</f>
        <v>Staffordshire Moorlands</v>
      </c>
      <c r="F2" s="410">
        <f t="shared" si="0"/>
        <v>2</v>
      </c>
      <c r="G2" s="410" t="str">
        <f t="shared" si="1"/>
        <v>Staffordshire Moorlands</v>
      </c>
      <c r="I2" s="410">
        <f>'Rural 80'!$C340</f>
        <v>48</v>
      </c>
      <c r="J2" s="411" t="s">
        <v>20</v>
      </c>
      <c r="K2" s="410">
        <f>VLOOKUP(J2,'Rural 80'!$A$11:$BS$488,12,FALSE)</f>
        <v>11</v>
      </c>
      <c r="L2" s="410">
        <f t="array" ref="L2">INDEX(K$1:K$48,MATCH(SMALL(COUNTIF(K$1:K$48,"&lt;"&amp;K$1:K$48),ROW(K2:L2)),COUNTIF(K$1:K$48,"&lt;"&amp;K$1:K$48),0))</f>
        <v>2</v>
      </c>
      <c r="M2" s="410" t="str">
        <f t="array" ref="M2">INDEX(J$1:J$48,SMALL(IF(K$1:K$48=L2,ROW(K$1:K$48)),COUNTIF(L$1:L2,L2)),1)</f>
        <v>North East Derbyshire</v>
      </c>
      <c r="N2" s="410">
        <f t="shared" si="2"/>
        <v>2</v>
      </c>
      <c r="O2" s="410" t="str">
        <f t="shared" si="3"/>
        <v>North East Derbyshire</v>
      </c>
      <c r="Q2" s="410">
        <f>'Rural 80'!$C340</f>
        <v>48</v>
      </c>
      <c r="R2" s="411" t="s">
        <v>20</v>
      </c>
      <c r="S2" s="410">
        <f>VLOOKUP(R2,'Rural 80'!$A$11:$BS$488,16,FALSE)</f>
        <v>12</v>
      </c>
      <c r="T2" s="410">
        <f t="array" ref="T2">INDEX(S$1:S$48,MATCH(SMALL(COUNTIF(S$1:S$48,"&lt;"&amp;S$1:S$48),ROW(S2:T2)),COUNTIF(S$1:S$48,"&lt;"&amp;S$1:S$48),0))</f>
        <v>2</v>
      </c>
      <c r="U2" s="410" t="str">
        <f t="array" ref="U2">INDEX(R$1:R$48,SMALL(IF(S$1:S$48=T2,ROW(S$1:S$48)),COUNTIF(T$1:T2,T2)),1)</f>
        <v>Staffordshire Moorlands</v>
      </c>
      <c r="V2" s="410">
        <f t="shared" si="4"/>
        <v>2</v>
      </c>
      <c r="W2" s="410" t="str">
        <f t="shared" si="5"/>
        <v>Staffordshire Moorlands</v>
      </c>
      <c r="Y2" s="410">
        <f>'Rural 80'!$C340</f>
        <v>48</v>
      </c>
      <c r="Z2" s="411" t="s">
        <v>20</v>
      </c>
      <c r="AA2" s="410">
        <f>VLOOKUP(Z2,'Rural 80'!$A$11:$BS$488,20,FALSE)</f>
        <v>15</v>
      </c>
      <c r="AB2" s="410">
        <f t="array" ref="AB2">INDEX(AA$1:AA$48,MATCH(SMALL(COUNTIF(AA$1:AA$48,"&lt;"&amp;AA$1:AA$48),ROW(AA2:AB2)),COUNTIF(AA$1:AA$48,"&lt;"&amp;AA$1:AA$48),0))</f>
        <v>2</v>
      </c>
      <c r="AC2" s="410" t="str">
        <f t="array" ref="AC2">INDEX(Z$1:Z$48,SMALL(IF(AA$1:AA$48=AB2,ROW(AA$1:AA$48)),COUNTIF(AB$1:AB2,AB2)),1)</f>
        <v>Staffordshire Moorlands</v>
      </c>
      <c r="AD2" s="410">
        <f t="shared" si="6"/>
        <v>2</v>
      </c>
      <c r="AE2" s="410" t="str">
        <f t="shared" si="7"/>
        <v>Staffordshire Moorlands</v>
      </c>
      <c r="AG2" s="410">
        <f>'Rural 80'!$C340</f>
        <v>48</v>
      </c>
      <c r="AH2" s="411" t="s">
        <v>20</v>
      </c>
      <c r="AI2" s="410">
        <f>VLOOKUP(AH2,'Rural 80'!$A$11:$BS$488,24,FALSE)</f>
        <v>27</v>
      </c>
      <c r="AJ2" s="410">
        <f t="array" ref="AJ2">INDEX(AI$1:AI$48,MATCH(SMALL(COUNTIF(AI$1:AI$48,"&lt;"&amp;AI$1:AI$48),ROW(AI2:AJ2)),COUNTIF(AI$1:AI$48,"&lt;"&amp;AI$1:AI$48),0))</f>
        <v>2</v>
      </c>
      <c r="AK2" s="410" t="str">
        <f t="array" ref="AK2">INDEX(AH$1:AH$48,SMALL(IF(AI$1:AI$48=AJ2,ROW(AI$1:AI$48)),COUNTIF(AJ$1:AJ2,AJ2)),1)</f>
        <v>East Dorset</v>
      </c>
      <c r="AL2" s="410">
        <f t="shared" si="8"/>
        <v>2</v>
      </c>
      <c r="AM2" s="410" t="str">
        <f t="shared" si="9"/>
        <v>East Dorset</v>
      </c>
      <c r="AO2" s="410">
        <f>'Rural 80'!$C340</f>
        <v>48</v>
      </c>
      <c r="AP2" s="411" t="s">
        <v>20</v>
      </c>
      <c r="AQ2" s="410">
        <f>VLOOKUP(AP2,'Rural 80'!$A$11:$BS$488,28,FALSE)</f>
        <v>29</v>
      </c>
      <c r="AR2" s="410">
        <f t="array" ref="AR2">INDEX(AQ$1:AQ$48,MATCH(SMALL(COUNTIF(AQ$1:AQ$48,"&lt;"&amp;AQ$1:AQ$48),ROW(AQ2:AR2)),COUNTIF(AQ$1:AQ$48,"&lt;"&amp;AQ$1:AQ$48),0))</f>
        <v>2</v>
      </c>
      <c r="AS2" s="410" t="str">
        <f t="array" ref="AS2">INDEX(AP$1:AP$48,SMALL(IF(AQ$1:AQ$48=AR2,ROW(AQ$1:AQ$48)),COUNTIF(AR$1:AR2,AR2)),1)</f>
        <v>Northumberland</v>
      </c>
      <c r="AT2" s="410">
        <f t="shared" si="10"/>
        <v>2</v>
      </c>
      <c r="AU2" s="410" t="str">
        <f t="shared" si="11"/>
        <v>Northumberland</v>
      </c>
      <c r="AW2" s="410">
        <f>'Rural 80'!$C340</f>
        <v>48</v>
      </c>
      <c r="AX2" s="411" t="s">
        <v>20</v>
      </c>
      <c r="AY2" s="410">
        <f>VLOOKUP(AX2,'Rural 80'!$A$11:$BS$488,32,FALSE)</f>
        <v>23</v>
      </c>
      <c r="AZ2" s="410">
        <f t="array" ref="AZ2">INDEX(AY$1:AY$48,MATCH(SMALL(COUNTIF(AY$1:AY$48,"&lt;"&amp;AY$1:AY$48),ROW(AY2:AZ2)),COUNTIF(AY$1:AY$48,"&lt;"&amp;AY$1:AY$48),0))</f>
        <v>2</v>
      </c>
      <c r="BA2" s="410" t="str">
        <f t="array" ref="BA2">INDEX(AX$1:AX$48,SMALL(IF(AY$1:AY$48=AZ2,ROW(AY$1:AY$48)),COUNTIF(AZ$1:AZ2,AZ2)),1)</f>
        <v>East Dorset</v>
      </c>
      <c r="BB2" s="410">
        <f t="shared" si="12"/>
        <v>2</v>
      </c>
      <c r="BC2" s="410" t="str">
        <f t="shared" si="13"/>
        <v>East Dorset</v>
      </c>
      <c r="BE2" s="410">
        <f>'Rural 80'!$C340</f>
        <v>48</v>
      </c>
      <c r="BF2" s="411" t="s">
        <v>20</v>
      </c>
      <c r="BG2" s="410">
        <f>VLOOKUP(BF2,'Rural 80'!$A$11:$BS$488,36,FALSE)</f>
        <v>26</v>
      </c>
      <c r="BH2" s="410">
        <f t="array" ref="BH2">INDEX(BG$1:BG$48,MATCH(SMALL(COUNTIF(BG$1:BG$48,"&lt;"&amp;BG$1:BG$48),ROW(BG2:BH2)),COUNTIF(BG$1:BG$48,"&lt;"&amp;BG$1:BG$48),0))</f>
        <v>2</v>
      </c>
      <c r="BI2" s="410" t="str">
        <f t="array" ref="BI2">INDEX(BF$1:BF$48,SMALL(IF(BG$1:BG$48=BH2,ROW(BG$1:BG$48)),COUNTIF(BH$1:BH2,BH2)),1)</f>
        <v>North East Derbyshire</v>
      </c>
      <c r="BJ2" s="410">
        <f t="shared" si="14"/>
        <v>2</v>
      </c>
      <c r="BK2" s="410" t="str">
        <f t="shared" si="15"/>
        <v>North East Derbyshire</v>
      </c>
      <c r="BM2" s="410">
        <f>'Rural 80'!$C340</f>
        <v>48</v>
      </c>
      <c r="BN2" s="411" t="s">
        <v>20</v>
      </c>
      <c r="BO2" s="410">
        <f>VLOOKUP(BN2,'Rural 80'!$A$11:$BS$488,40,FALSE)</f>
        <v>10</v>
      </c>
      <c r="BP2" s="410">
        <f t="array" ref="BP2">INDEX(BO$1:BO$48,MATCH(SMALL(COUNTIF(BO$1:BO$48,"&lt;"&amp;BO$1:BO$48),ROW(BO2:BP2)),COUNTIF(BO$1:BO$48,"&lt;"&amp;BO$1:BO$48),0))</f>
        <v>1</v>
      </c>
      <c r="BQ2" s="410" t="str">
        <f t="array" ref="BQ2">INDEX(BN$1:BN$48,SMALL(IF(BO$1:BO$48=BP2,ROW(BO$1:BO$48)),COUNTIF(BP$1:BP2,BP2)),1)</f>
        <v>Staffordshire Moorlands</v>
      </c>
      <c r="BR2" s="410">
        <f t="shared" si="16"/>
        <v>1</v>
      </c>
      <c r="BS2" s="410" t="str">
        <f t="shared" si="17"/>
        <v>Staffordshire Moorlands</v>
      </c>
      <c r="BU2" s="410">
        <f>'Rural 80'!$C340</f>
        <v>48</v>
      </c>
      <c r="BV2" s="411" t="s">
        <v>20</v>
      </c>
      <c r="BW2" s="410">
        <f>VLOOKUP(BV2,'Rural 80'!$A$11:$BS$488,44,FALSE)</f>
        <v>8</v>
      </c>
      <c r="BX2" s="410">
        <f t="array" ref="BX2">INDEX(BW$1:BW$48,MATCH(SMALL(COUNTIF(BW$1:BW$48,"&lt;"&amp;BW$1:BW$48),ROW(BW2:BX2)),COUNTIF(BW$1:BW$48,"&lt;"&amp;BW$1:BW$48),0))</f>
        <v>1</v>
      </c>
      <c r="BY2" s="410" t="str">
        <f t="array" ref="BY2">INDEX(BV$1:BV$48,SMALL(IF(BW$1:BW$48=BX2,ROW(BW$1:BW$48)),COUNTIF(BX$1:BX2,BX2)),1)</f>
        <v>Lichfield</v>
      </c>
      <c r="BZ2" s="410">
        <f t="shared" si="18"/>
        <v>1</v>
      </c>
      <c r="CA2" s="410" t="str">
        <f t="shared" si="19"/>
        <v>Lichfield</v>
      </c>
      <c r="CC2" s="410">
        <f>'Rural 80'!$C340</f>
        <v>48</v>
      </c>
      <c r="CD2" s="411" t="s">
        <v>20</v>
      </c>
      <c r="CE2" s="410">
        <f>VLOOKUP(CD2,'Rural 80'!$A$11:$BS$488,48,FALSE)</f>
        <v>11</v>
      </c>
      <c r="CF2" s="410">
        <f t="array" ref="CF2">INDEX(CE$1:CE$48,MATCH(SMALL(COUNTIF(CE$1:CE$48,"&lt;"&amp;CE$1:CE$48),ROW(CE2:CF2)),COUNTIF(CE$1:CE$48,"&lt;"&amp;CE$1:CE$48),0))</f>
        <v>2</v>
      </c>
      <c r="CG2" s="410" t="str">
        <f t="array" ref="CG2">INDEX(CD$1:CD$48,SMALL(IF(CE$1:CE$48=CF2,ROW(CE$1:CE$48)),COUNTIF(CF$1:CF2,CF2)),1)</f>
        <v>East Devon</v>
      </c>
      <c r="CH2" s="410">
        <f t="shared" si="20"/>
        <v>2</v>
      </c>
      <c r="CI2" s="410" t="str">
        <f t="shared" si="21"/>
        <v>East Devon</v>
      </c>
      <c r="CK2" s="410">
        <f>'Rural 80'!$C340</f>
        <v>48</v>
      </c>
      <c r="CL2" s="411" t="s">
        <v>20</v>
      </c>
      <c r="CM2" s="410">
        <f>VLOOKUP(CL2,'Rural 80'!$A$11:$BS$488,52,FALSE)</f>
        <v>13</v>
      </c>
      <c r="CN2" s="410">
        <f t="array" ref="CN2">INDEX(CM$1:CM$48,MATCH(SMALL(COUNTIF(CM$1:CM$48,"&lt;"&amp;CM$1:CM$48),ROW(CM2:CN2)),COUNTIF(CM$1:CM$48,"&lt;"&amp;CM$1:CM$48),0))</f>
        <v>1</v>
      </c>
      <c r="CO2" s="410" t="str">
        <f t="array" ref="CO2">INDEX(CL$1:CL$48,SMALL(IF(CM$1:CM$48=CN2,ROW(CM$1:CM$48)),COUNTIF(CN$1:CN2,CN2)),1)</f>
        <v>North Warwickshire</v>
      </c>
      <c r="CP2" s="410">
        <f t="shared" si="22"/>
        <v>1</v>
      </c>
      <c r="CQ2" s="410" t="str">
        <f t="shared" si="23"/>
        <v>North Warwickshire</v>
      </c>
      <c r="CS2" s="410">
        <f>'Rural 80'!$C340</f>
        <v>48</v>
      </c>
      <c r="CT2" s="411" t="s">
        <v>20</v>
      </c>
      <c r="CU2" s="410" t="str">
        <f>VLOOKUP(CT2,'Rural 80'!$A$11:$BS$488,56,FALSE)</f>
        <v>9999</v>
      </c>
      <c r="CV2" s="410" t="str">
        <f t="array" ref="CV2">INDEX(CU$1:CU$48,MATCH(SMALL(COUNTIF(CU$1:CU$48,"&lt;"&amp;CU$1:CU$48),ROW(CU2:CV2)),COUNTIF(CU$1:CU$48,"&lt;"&amp;CU$1:CU$48),0))</f>
        <v>9999</v>
      </c>
      <c r="CW2" s="410" t="str">
        <f t="array" ref="CW2">INDEX(CT$1:CT$48,SMALL(IF(CU$1:CU$48=CV2,ROW(CU$1:CU$48)),COUNTIF(CV$1:CV2,CV2)),1)</f>
        <v>Bassetlaw</v>
      </c>
      <c r="CX2" s="410" t="str">
        <f t="shared" si="24"/>
        <v>no data</v>
      </c>
      <c r="CY2" s="410" t="str">
        <f t="shared" si="25"/>
        <v>Bassetlaw</v>
      </c>
      <c r="DA2" s="410">
        <f>'Rural 80'!$C340</f>
        <v>48</v>
      </c>
      <c r="DB2" s="411" t="s">
        <v>20</v>
      </c>
      <c r="DC2" s="410" t="str">
        <f>VLOOKUP(DB2,'Rural 80'!$A$11:$BS$488,60,FALSE)</f>
        <v>9999</v>
      </c>
      <c r="DD2" s="410" t="str">
        <f t="array" ref="DD2">INDEX(DC$1:DC$48,MATCH(SMALL(COUNTIF(DC$1:DC$48,"&lt;"&amp;DC$1:DC$48),ROW(DC2:DD2)),COUNTIF(DC$1:DC$48,"&lt;"&amp;DC$1:DC$48),0))</f>
        <v>9999</v>
      </c>
      <c r="DE2" s="410" t="str">
        <f t="array" ref="DE2">INDEX(DB$1:DB$48,SMALL(IF(DC$1:DC$48=DD2,ROW(DC$1:DC$48)),COUNTIF(DD$1:DD2,DD2)),1)</f>
        <v>Bassetlaw</v>
      </c>
      <c r="DF2" s="410" t="str">
        <f t="shared" si="26"/>
        <v>no data</v>
      </c>
      <c r="DG2" s="410" t="str">
        <f t="shared" si="27"/>
        <v>Bassetlaw</v>
      </c>
      <c r="DI2" s="410">
        <f>'Rural 80'!$C340</f>
        <v>48</v>
      </c>
      <c r="DJ2" s="411" t="s">
        <v>20</v>
      </c>
      <c r="DK2" s="410" t="str">
        <f>VLOOKUP(DJ2,'Rural 80'!$A$11:$BS$488,64,FALSE)</f>
        <v>9999</v>
      </c>
      <c r="DL2" s="410" t="str">
        <f t="array" ref="DL2">INDEX(DK$1:DK$48,MATCH(SMALL(COUNTIF(DK$1:DK$48,"&lt;"&amp;DK$1:DK$48),ROW(DK2:DL2)),COUNTIF(DK$1:DK$48,"&lt;"&amp;DK$1:DK$48),0))</f>
        <v>9999</v>
      </c>
      <c r="DM2" s="410" t="str">
        <f t="array" ref="DM2">INDEX(DJ$1:DJ$48,SMALL(IF(DK$1:DK$48=DL2,ROW(DK$1:DK$48)),COUNTIF(DL$1:DL2,DL2)),1)</f>
        <v>Bassetlaw</v>
      </c>
      <c r="DN2" s="410" t="str">
        <f t="shared" si="28"/>
        <v>no data</v>
      </c>
      <c r="DO2" s="410" t="str">
        <f t="shared" si="29"/>
        <v>Bassetlaw</v>
      </c>
      <c r="DQ2" s="410">
        <f>'Rural 80'!$C340</f>
        <v>48</v>
      </c>
      <c r="DR2" s="411" t="s">
        <v>20</v>
      </c>
      <c r="DS2" s="410" t="str">
        <f>VLOOKUP(DR2,'Rural 80'!$A$11:$BS$488,68,FALSE)</f>
        <v>9999</v>
      </c>
      <c r="DT2" s="410" t="str">
        <f t="array" ref="DT2">INDEX(DS$1:DS$48,MATCH(SMALL(COUNTIF(DS$1:DS$48,"&lt;"&amp;DS$1:DS$48),ROW(DS2:DT2)),COUNTIF(DS$1:DS$48,"&lt;"&amp;DS$1:DS$48),0))</f>
        <v>9999</v>
      </c>
      <c r="DU2" s="410" t="str">
        <f t="array" ref="DU2">INDEX(DR$1:DR$48,SMALL(IF(DS$1:DS$48=DT2,ROW(DS$1:DS$48)),COUNTIF(DT$1:DT2,DT2)),1)</f>
        <v>Bassetlaw</v>
      </c>
      <c r="DV2" s="410" t="str">
        <f t="shared" si="30"/>
        <v>no data</v>
      </c>
      <c r="DW2" s="410" t="str">
        <f t="shared" si="31"/>
        <v>Bassetlaw</v>
      </c>
    </row>
    <row r="3" spans="1:127" x14ac:dyDescent="0.25">
      <c r="B3" s="411" t="s">
        <v>34</v>
      </c>
      <c r="C3" s="410">
        <f>VLOOKUP(B3,'Rural 80'!$A$11:$BS$488,8,FALSE)</f>
        <v>10</v>
      </c>
      <c r="D3" s="410">
        <f t="array" ref="D3">INDEX(C$1:C$48,MATCH(SMALL(COUNTIF(C$1:C$48,"&lt;"&amp;C$1:C$48),ROW(C3:D3)),COUNTIF(C$1:C$48,"&lt;"&amp;C$1:C$48),0))</f>
        <v>3</v>
      </c>
      <c r="E3" s="410" t="str">
        <f t="array" ref="E3">INDEX(B$1:B$48,SMALL(IF(C$1:C$48=D3,ROW(C$1:C$48)),COUNTIF(D$1:D3,D3)),1)</f>
        <v>East Dorset</v>
      </c>
      <c r="F3" s="410">
        <f t="shared" si="0"/>
        <v>3</v>
      </c>
      <c r="G3" s="410" t="str">
        <f t="shared" si="1"/>
        <v>East Dorset</v>
      </c>
      <c r="J3" s="411" t="s">
        <v>34</v>
      </c>
      <c r="K3" s="410">
        <f>VLOOKUP(J3,'Rural 80'!$A$11:$BS$488,12,FALSE)</f>
        <v>8</v>
      </c>
      <c r="L3" s="410">
        <f t="array" ref="L3">INDEX(K$1:K$48,MATCH(SMALL(COUNTIF(K$1:K$48,"&lt;"&amp;K$1:K$48),ROW(K3:L3)),COUNTIF(K$1:K$48,"&lt;"&amp;K$1:K$48),0))</f>
        <v>3</v>
      </c>
      <c r="M3" s="410" t="str">
        <f t="array" ref="M3">INDEX(J$1:J$48,SMALL(IF(K$1:K$48=L3,ROW(K$1:K$48)),COUNTIF(L$1:L3,L3)),1)</f>
        <v>Staffordshire Moorlands</v>
      </c>
      <c r="N3" s="410">
        <f t="shared" si="2"/>
        <v>3</v>
      </c>
      <c r="O3" s="410" t="str">
        <f t="shared" si="3"/>
        <v>Staffordshire Moorlands</v>
      </c>
      <c r="R3" s="411" t="s">
        <v>34</v>
      </c>
      <c r="S3" s="410">
        <f>VLOOKUP(R3,'Rural 80'!$A$11:$BS$488,16,FALSE)</f>
        <v>8</v>
      </c>
      <c r="T3" s="410">
        <f t="array" ref="T3">INDEX(S$1:S$48,MATCH(SMALL(COUNTIF(S$1:S$48,"&lt;"&amp;S$1:S$48),ROW(S3:T3)),COUNTIF(S$1:S$48,"&lt;"&amp;S$1:S$48),0))</f>
        <v>3</v>
      </c>
      <c r="U3" s="410" t="str">
        <f t="array" ref="U3">INDEX(R$1:R$48,SMALL(IF(S$1:S$48=T3,ROW(S$1:S$48)),COUNTIF(T$1:T3,T3)),1)</f>
        <v>North Warwickshire</v>
      </c>
      <c r="V3" s="410">
        <f t="shared" si="4"/>
        <v>3</v>
      </c>
      <c r="W3" s="410" t="str">
        <f t="shared" si="5"/>
        <v>North Warwickshire</v>
      </c>
      <c r="Z3" s="411" t="s">
        <v>34</v>
      </c>
      <c r="AA3" s="410">
        <f>VLOOKUP(Z3,'Rural 80'!$A$11:$BS$488,20,FALSE)</f>
        <v>31</v>
      </c>
      <c r="AB3" s="410">
        <f t="array" ref="AB3">INDEX(AA$1:AA$48,MATCH(SMALL(COUNTIF(AA$1:AA$48,"&lt;"&amp;AA$1:AA$48),ROW(AA3:AB3)),COUNTIF(AA$1:AA$48,"&lt;"&amp;AA$1:AA$48),0))</f>
        <v>3</v>
      </c>
      <c r="AC3" s="410" t="str">
        <f t="array" ref="AC3">INDEX(Z$1:Z$48,SMALL(IF(AA$1:AA$48=AB3,ROW(AA$1:AA$48)),COUNTIF(AB$1:AB3,AB3)),1)</f>
        <v>North Warwickshire</v>
      </c>
      <c r="AD3" s="410">
        <f t="shared" si="6"/>
        <v>3</v>
      </c>
      <c r="AE3" s="410" t="str">
        <f t="shared" si="7"/>
        <v>North Warwickshire</v>
      </c>
      <c r="AH3" s="411" t="s">
        <v>34</v>
      </c>
      <c r="AI3" s="410">
        <f>VLOOKUP(AH3,'Rural 80'!$A$11:$BS$488,24,FALSE)</f>
        <v>14</v>
      </c>
      <c r="AJ3" s="410">
        <f t="array" ref="AJ3">INDEX(AI$1:AI$48,MATCH(SMALL(COUNTIF(AI$1:AI$48,"&lt;"&amp;AI$1:AI$48),ROW(AI3:AJ3)),COUNTIF(AI$1:AI$48,"&lt;"&amp;AI$1:AI$48),0))</f>
        <v>3</v>
      </c>
      <c r="AK3" s="410" t="str">
        <f t="array" ref="AK3">INDEX(AH$1:AH$48,SMALL(IF(AI$1:AI$48=AJ3,ROW(AI$1:AI$48)),COUNTIF(AJ$1:AJ3,AJ3)),1)</f>
        <v>Northumberland</v>
      </c>
      <c r="AL3" s="410">
        <f t="shared" si="8"/>
        <v>3</v>
      </c>
      <c r="AM3" s="410" t="str">
        <f t="shared" si="9"/>
        <v>Northumberland</v>
      </c>
      <c r="AP3" s="411" t="s">
        <v>34</v>
      </c>
      <c r="AQ3" s="410">
        <f>VLOOKUP(AP3,'Rural 80'!$A$11:$BS$488,28,FALSE)</f>
        <v>9</v>
      </c>
      <c r="AR3" s="410">
        <f t="array" ref="AR3">INDEX(AQ$1:AQ$48,MATCH(SMALL(COUNTIF(AQ$1:AQ$48,"&lt;"&amp;AQ$1:AQ$48),ROW(AQ3:AR3)),COUNTIF(AQ$1:AQ$48,"&lt;"&amp;AQ$1:AQ$48),0))</f>
        <v>3</v>
      </c>
      <c r="AS3" s="410" t="str">
        <f t="array" ref="AS3">INDEX(AP$1:AP$48,SMALL(IF(AQ$1:AQ$48=AR3,ROW(AQ$1:AQ$48)),COUNTIF(AR$1:AR3,AR3)),1)</f>
        <v>East Dorset</v>
      </c>
      <c r="AT3" s="410">
        <f t="shared" si="10"/>
        <v>3</v>
      </c>
      <c r="AU3" s="410" t="str">
        <f t="shared" si="11"/>
        <v>East Dorset</v>
      </c>
      <c r="AX3" s="411" t="s">
        <v>34</v>
      </c>
      <c r="AY3" s="410">
        <f>VLOOKUP(AX3,'Rural 80'!$A$11:$BS$488,32,FALSE)</f>
        <v>10</v>
      </c>
      <c r="AZ3" s="410">
        <f t="array" ref="AZ3">INDEX(AY$1:AY$48,MATCH(SMALL(COUNTIF(AY$1:AY$48,"&lt;"&amp;AY$1:AY$48),ROW(AY3:AZ3)),COUNTIF(AY$1:AY$48,"&lt;"&amp;AY$1:AY$48),0))</f>
        <v>3</v>
      </c>
      <c r="BA3" s="410" t="str">
        <f t="array" ref="BA3">INDEX(AX$1:AX$48,SMALL(IF(AY$1:AY$48=AZ3,ROW(AY$1:AY$48)),COUNTIF(AZ$1:AZ3,AZ3)),1)</f>
        <v>Staffordshire Moorlands</v>
      </c>
      <c r="BB3" s="410">
        <f t="shared" si="12"/>
        <v>3</v>
      </c>
      <c r="BC3" s="410" t="str">
        <f t="shared" si="13"/>
        <v>Staffordshire Moorlands</v>
      </c>
      <c r="BF3" s="411" t="s">
        <v>34</v>
      </c>
      <c r="BG3" s="410">
        <f>VLOOKUP(BF3,'Rural 80'!$A$11:$BS$488,36,FALSE)</f>
        <v>16</v>
      </c>
      <c r="BH3" s="410">
        <f t="array" ref="BH3">INDEX(BG$1:BG$48,MATCH(SMALL(COUNTIF(BG$1:BG$48,"&lt;"&amp;BG$1:BG$48),ROW(BG3:BH3)),COUNTIF(BG$1:BG$48,"&lt;"&amp;BG$1:BG$48),0))</f>
        <v>3</v>
      </c>
      <c r="BI3" s="410" t="str">
        <f t="array" ref="BI3">INDEX(BF$1:BF$48,SMALL(IF(BG$1:BG$48=BH3,ROW(BG$1:BG$48)),COUNTIF(BH$1:BH3,BH3)),1)</f>
        <v>High Peak</v>
      </c>
      <c r="BJ3" s="410">
        <f t="shared" si="14"/>
        <v>3</v>
      </c>
      <c r="BK3" s="410" t="str">
        <f t="shared" si="15"/>
        <v>High Peak</v>
      </c>
      <c r="BN3" s="411" t="s">
        <v>34</v>
      </c>
      <c r="BO3" s="410">
        <f>VLOOKUP(BN3,'Rural 80'!$A$11:$BS$488,40,FALSE)</f>
        <v>11</v>
      </c>
      <c r="BP3" s="410">
        <f t="array" ref="BP3">INDEX(BO$1:BO$48,MATCH(SMALL(COUNTIF(BO$1:BO$48,"&lt;"&amp;BO$1:BO$48),ROW(BO3:BP3)),COUNTIF(BO$1:BO$48,"&lt;"&amp;BO$1:BO$48),0))</f>
        <v>3</v>
      </c>
      <c r="BQ3" s="410" t="str">
        <f t="array" ref="BQ3">INDEX(BN$1:BN$48,SMALL(IF(BO$1:BO$48=BP3,ROW(BO$1:BO$48)),COUNTIF(BP$1:BP3,BP3)),1)</f>
        <v>King's Lynn and West Norfolk</v>
      </c>
      <c r="BR3" s="410">
        <f t="shared" si="16"/>
        <v>3</v>
      </c>
      <c r="BS3" s="410" t="str">
        <f t="shared" si="17"/>
        <v>King's Lynn and West Norfolk</v>
      </c>
      <c r="BV3" s="411" t="s">
        <v>34</v>
      </c>
      <c r="BW3" s="410">
        <f>VLOOKUP(BV3,'Rural 80'!$A$11:$BS$488,44,FALSE)</f>
        <v>11</v>
      </c>
      <c r="BX3" s="410">
        <f t="array" ref="BX3">INDEX(BW$1:BW$48,MATCH(SMALL(COUNTIF(BW$1:BW$48,"&lt;"&amp;BW$1:BW$48),ROW(BW3:BX3)),COUNTIF(BW$1:BW$48,"&lt;"&amp;BW$1:BW$48),0))</f>
        <v>1</v>
      </c>
      <c r="BY3" s="410" t="str">
        <f t="array" ref="BY3">INDEX(BV$1:BV$48,SMALL(IF(BW$1:BW$48=BX3,ROW(BW$1:BW$48)),COUNTIF(BX$1:BX3,BX3)),1)</f>
        <v>North Warwickshire</v>
      </c>
      <c r="BZ3" s="410">
        <f t="shared" si="18"/>
        <v>1</v>
      </c>
      <c r="CA3" s="410" t="str">
        <f t="shared" si="19"/>
        <v>North Warwickshire</v>
      </c>
      <c r="CD3" s="411" t="s">
        <v>34</v>
      </c>
      <c r="CE3" s="410">
        <f>VLOOKUP(CD3,'Rural 80'!$A$11:$BS$488,48,FALSE)</f>
        <v>10</v>
      </c>
      <c r="CF3" s="410">
        <f t="array" ref="CF3">INDEX(CE$1:CE$48,MATCH(SMALL(COUNTIF(CE$1:CE$48,"&lt;"&amp;CE$1:CE$48),ROW(CE3:CF3)),COUNTIF(CE$1:CE$48,"&lt;"&amp;CE$1:CE$48),0))</f>
        <v>3</v>
      </c>
      <c r="CG3" s="410" t="str">
        <f t="array" ref="CG3">INDEX(CD$1:CD$48,SMALL(IF(CE$1:CE$48=CF3,ROW(CE$1:CE$48)),COUNTIF(CF$1:CF3,CF3)),1)</f>
        <v>North East Derbyshire</v>
      </c>
      <c r="CH3" s="410">
        <f t="shared" si="20"/>
        <v>3</v>
      </c>
      <c r="CI3" s="410" t="str">
        <f t="shared" si="21"/>
        <v>North East Derbyshire</v>
      </c>
      <c r="CL3" s="411" t="s">
        <v>34</v>
      </c>
      <c r="CM3" s="410">
        <f>VLOOKUP(CL3,'Rural 80'!$A$11:$BS$488,52,FALSE)</f>
        <v>35</v>
      </c>
      <c r="CN3" s="410">
        <f t="array" ref="CN3">INDEX(CM$1:CM$48,MATCH(SMALL(COUNTIF(CM$1:CM$48,"&lt;"&amp;CM$1:CM$48),ROW(CM3:CN3)),COUNTIF(CM$1:CM$48,"&lt;"&amp;CM$1:CM$48),0))</f>
        <v>3</v>
      </c>
      <c r="CO3" s="410" t="str">
        <f t="array" ref="CO3">INDEX(CL$1:CL$48,SMALL(IF(CM$1:CM$48=CN3,ROW(CM$1:CM$48)),COUNTIF(CN$1:CN3,CN3)),1)</f>
        <v>Staffordshire Moorlands</v>
      </c>
      <c r="CP3" s="410">
        <f t="shared" si="22"/>
        <v>3</v>
      </c>
      <c r="CQ3" s="410" t="str">
        <f t="shared" si="23"/>
        <v>Staffordshire Moorlands</v>
      </c>
      <c r="CT3" s="411" t="s">
        <v>34</v>
      </c>
      <c r="CU3" s="410" t="str">
        <f>VLOOKUP(CT3,'Rural 80'!$A$11:$BS$488,56,FALSE)</f>
        <v>9999</v>
      </c>
      <c r="CV3" s="410" t="str">
        <f t="array" ref="CV3">INDEX(CU$1:CU$48,MATCH(SMALL(COUNTIF(CU$1:CU$48,"&lt;"&amp;CU$1:CU$48),ROW(CU3:CV3)),COUNTIF(CU$1:CU$48,"&lt;"&amp;CU$1:CU$48),0))</f>
        <v>9999</v>
      </c>
      <c r="CW3" s="410" t="str">
        <f t="array" ref="CW3">INDEX(CT$1:CT$48,SMALL(IF(CU$1:CU$48=CV3,ROW(CU$1:CU$48)),COUNTIF(CV$1:CV3,CV3)),1)</f>
        <v>Braintree</v>
      </c>
      <c r="CX3" s="410" t="str">
        <f t="shared" si="24"/>
        <v>no data</v>
      </c>
      <c r="CY3" s="410" t="str">
        <f t="shared" si="25"/>
        <v>Braintree</v>
      </c>
      <c r="DB3" s="411" t="s">
        <v>34</v>
      </c>
      <c r="DC3" s="410" t="str">
        <f>VLOOKUP(DB3,'Rural 80'!$A$11:$BS$488,60,FALSE)</f>
        <v>9999</v>
      </c>
      <c r="DD3" s="410" t="str">
        <f t="array" ref="DD3">INDEX(DC$1:DC$48,MATCH(SMALL(COUNTIF(DC$1:DC$48,"&lt;"&amp;DC$1:DC$48),ROW(DC3:DD3)),COUNTIF(DC$1:DC$48,"&lt;"&amp;DC$1:DC$48),0))</f>
        <v>9999</v>
      </c>
      <c r="DE3" s="410" t="str">
        <f t="array" ref="DE3">INDEX(DB$1:DB$48,SMALL(IF(DC$1:DC$48=DD3,ROW(DC$1:DC$48)),COUNTIF(DD$1:DD3,DD3)),1)</f>
        <v>Braintree</v>
      </c>
      <c r="DF3" s="410" t="str">
        <f t="shared" si="26"/>
        <v>no data</v>
      </c>
      <c r="DG3" s="410" t="str">
        <f t="shared" si="27"/>
        <v>Braintree</v>
      </c>
      <c r="DJ3" s="411" t="s">
        <v>34</v>
      </c>
      <c r="DK3" s="410" t="str">
        <f>VLOOKUP(DJ3,'Rural 80'!$A$11:$BS$488,64,FALSE)</f>
        <v>9999</v>
      </c>
      <c r="DL3" s="410" t="str">
        <f t="array" ref="DL3">INDEX(DK$1:DK$48,MATCH(SMALL(COUNTIF(DK$1:DK$48,"&lt;"&amp;DK$1:DK$48),ROW(DK3:DL3)),COUNTIF(DK$1:DK$48,"&lt;"&amp;DK$1:DK$48),0))</f>
        <v>9999</v>
      </c>
      <c r="DM3" s="410" t="str">
        <f t="array" ref="DM3">INDEX(DJ$1:DJ$48,SMALL(IF(DK$1:DK$48=DL3,ROW(DK$1:DK$48)),COUNTIF(DL$1:DL3,DL3)),1)</f>
        <v>Braintree</v>
      </c>
      <c r="DN3" s="410" t="str">
        <f t="shared" si="28"/>
        <v>no data</v>
      </c>
      <c r="DO3" s="410" t="str">
        <f t="shared" si="29"/>
        <v>Braintree</v>
      </c>
      <c r="DR3" s="411" t="s">
        <v>34</v>
      </c>
      <c r="DS3" s="410" t="str">
        <f>VLOOKUP(DR3,'Rural 80'!$A$11:$BS$488,68,FALSE)</f>
        <v>9999</v>
      </c>
      <c r="DT3" s="410" t="str">
        <f t="array" ref="DT3">INDEX(DS$1:DS$48,MATCH(SMALL(COUNTIF(DS$1:DS$48,"&lt;"&amp;DS$1:DS$48),ROW(DS3:DT3)),COUNTIF(DS$1:DS$48,"&lt;"&amp;DS$1:DS$48),0))</f>
        <v>9999</v>
      </c>
      <c r="DU3" s="410" t="str">
        <f t="array" ref="DU3">INDEX(DR$1:DR$48,SMALL(IF(DS$1:DS$48=DT3,ROW(DS$1:DS$48)),COUNTIF(DT$1:DT3,DT3)),1)</f>
        <v>Braintree</v>
      </c>
      <c r="DV3" s="410" t="str">
        <f t="shared" si="30"/>
        <v>no data</v>
      </c>
      <c r="DW3" s="410" t="str">
        <f t="shared" si="31"/>
        <v>Braintree</v>
      </c>
    </row>
    <row r="4" spans="1:127" x14ac:dyDescent="0.25">
      <c r="B4" s="411" t="s">
        <v>53</v>
      </c>
      <c r="C4" s="410">
        <f>VLOOKUP(B4,'Rural 80'!$A$11:$BS$488,8,FALSE)</f>
        <v>6</v>
      </c>
      <c r="D4" s="410">
        <f t="array" ref="D4">INDEX(C$1:C$48,MATCH(SMALL(COUNTIF(C$1:C$48,"&lt;"&amp;C$1:C$48),ROW(C4:D4)),COUNTIF(C$1:C$48,"&lt;"&amp;C$1:C$48),0))</f>
        <v>4</v>
      </c>
      <c r="E4" s="410" t="str">
        <f t="array" ref="E4">INDEX(B$1:B$48,SMALL(IF(C$1:C$48=D4,ROW(C$1:C$48)),COUNTIF(D$1:D4,D4)),1)</f>
        <v>Northumberland</v>
      </c>
      <c r="F4" s="410">
        <f t="shared" si="0"/>
        <v>4</v>
      </c>
      <c r="G4" s="410" t="str">
        <f t="shared" si="1"/>
        <v>Northumberland</v>
      </c>
      <c r="J4" s="411" t="s">
        <v>53</v>
      </c>
      <c r="K4" s="410">
        <f>VLOOKUP(J4,'Rural 80'!$A$11:$BS$488,12,FALSE)</f>
        <v>12</v>
      </c>
      <c r="L4" s="410">
        <f t="array" ref="L4">INDEX(K$1:K$48,MATCH(SMALL(COUNTIF(K$1:K$48,"&lt;"&amp;K$1:K$48),ROW(K4:L4)),COUNTIF(K$1:K$48,"&lt;"&amp;K$1:K$48),0))</f>
        <v>4</v>
      </c>
      <c r="M4" s="410" t="str">
        <f t="array" ref="M4">INDEX(J$1:J$48,SMALL(IF(K$1:K$48=L4,ROW(K$1:K$48)),COUNTIF(L$1:L4,L4)),1)</f>
        <v>East Dorset</v>
      </c>
      <c r="N4" s="410">
        <f t="shared" si="2"/>
        <v>4</v>
      </c>
      <c r="O4" s="410" t="str">
        <f t="shared" si="3"/>
        <v>East Dorset</v>
      </c>
      <c r="R4" s="411" t="s">
        <v>53</v>
      </c>
      <c r="S4" s="410">
        <f>VLOOKUP(R4,'Rural 80'!$A$11:$BS$488,16,FALSE)</f>
        <v>7</v>
      </c>
      <c r="T4" s="410">
        <f t="array" ref="T4">INDEX(S$1:S$48,MATCH(SMALL(COUNTIF(S$1:S$48,"&lt;"&amp;S$1:S$48),ROW(S4:T4)),COUNTIF(S$1:S$48,"&lt;"&amp;S$1:S$48),0))</f>
        <v>4</v>
      </c>
      <c r="U4" s="410" t="str">
        <f t="array" ref="U4">INDEX(R$1:R$48,SMALL(IF(S$1:S$48=T4,ROW(S$1:S$48)),COUNTIF(T$1:T4,T4)),1)</f>
        <v>East Dorset</v>
      </c>
      <c r="V4" s="410">
        <f t="shared" si="4"/>
        <v>4</v>
      </c>
      <c r="W4" s="410" t="str">
        <f t="shared" si="5"/>
        <v>East Dorset</v>
      </c>
      <c r="Z4" s="411" t="s">
        <v>53</v>
      </c>
      <c r="AA4" s="410">
        <f>VLOOKUP(Z4,'Rural 80'!$A$11:$BS$488,20,FALSE)</f>
        <v>13</v>
      </c>
      <c r="AB4" s="410">
        <f t="array" ref="AB4">INDEX(AA$1:AA$48,MATCH(SMALL(COUNTIF(AA$1:AA$48,"&lt;"&amp;AA$1:AA$48),ROW(AA4:AB4)),COUNTIF(AA$1:AA$48,"&lt;"&amp;AA$1:AA$48),0))</f>
        <v>4</v>
      </c>
      <c r="AC4" s="410" t="str">
        <f t="array" ref="AC4">INDEX(Z$1:Z$48,SMALL(IF(AA$1:AA$48=AB4,ROW(AA$1:AA$48)),COUNTIF(AB$1:AB4,AB4)),1)</f>
        <v>North East Derbyshire</v>
      </c>
      <c r="AD4" s="410">
        <f t="shared" si="6"/>
        <v>4</v>
      </c>
      <c r="AE4" s="410" t="str">
        <f t="shared" si="7"/>
        <v>North East Derbyshire</v>
      </c>
      <c r="AH4" s="411" t="s">
        <v>53</v>
      </c>
      <c r="AI4" s="410">
        <f>VLOOKUP(AH4,'Rural 80'!$A$11:$BS$488,24,FALSE)</f>
        <v>7</v>
      </c>
      <c r="AJ4" s="410">
        <f t="array" ref="AJ4">INDEX(AI$1:AI$48,MATCH(SMALL(COUNTIF(AI$1:AI$48,"&lt;"&amp;AI$1:AI$48),ROW(AI4:AJ4)),COUNTIF(AI$1:AI$48,"&lt;"&amp;AI$1:AI$48),0))</f>
        <v>4</v>
      </c>
      <c r="AK4" s="410" t="str">
        <f t="array" ref="AK4">INDEX(AH$1:AH$48,SMALL(IF(AI$1:AI$48=AJ4,ROW(AI$1:AI$48)),COUNTIF(AJ$1:AJ4,AJ4)),1)</f>
        <v>Staffordshire Moorlands</v>
      </c>
      <c r="AL4" s="410">
        <f t="shared" si="8"/>
        <v>4</v>
      </c>
      <c r="AM4" s="410" t="str">
        <f t="shared" si="9"/>
        <v>Staffordshire Moorlands</v>
      </c>
      <c r="AP4" s="411" t="s">
        <v>53</v>
      </c>
      <c r="AQ4" s="410">
        <f>VLOOKUP(AP4,'Rural 80'!$A$11:$BS$488,28,FALSE)</f>
        <v>7</v>
      </c>
      <c r="AR4" s="410">
        <f t="array" ref="AR4">INDEX(AQ$1:AQ$48,MATCH(SMALL(COUNTIF(AQ$1:AQ$48,"&lt;"&amp;AQ$1:AQ$48),ROW(AQ4:AR4)),COUNTIF(AQ$1:AQ$48,"&lt;"&amp;AQ$1:AQ$48),0))</f>
        <v>4</v>
      </c>
      <c r="AS4" s="410" t="str">
        <f t="array" ref="AS4">INDEX(AP$1:AP$48,SMALL(IF(AQ$1:AQ$48=AR4,ROW(AQ$1:AQ$48)),COUNTIF(AR$1:AR4,AR4)),1)</f>
        <v>Durham</v>
      </c>
      <c r="AT4" s="410">
        <f t="shared" si="10"/>
        <v>4</v>
      </c>
      <c r="AU4" s="410" t="str">
        <f t="shared" si="11"/>
        <v>Durham</v>
      </c>
      <c r="AX4" s="411" t="s">
        <v>53</v>
      </c>
      <c r="AY4" s="410">
        <f>VLOOKUP(AX4,'Rural 80'!$A$11:$BS$488,32,FALSE)</f>
        <v>7</v>
      </c>
      <c r="AZ4" s="410">
        <f t="array" ref="AZ4">INDEX(AY$1:AY$48,MATCH(SMALL(COUNTIF(AY$1:AY$48,"&lt;"&amp;AY$1:AY$48),ROW(AY4:AZ4)),COUNTIF(AY$1:AY$48,"&lt;"&amp;AY$1:AY$48),0))</f>
        <v>4</v>
      </c>
      <c r="BA4" s="410" t="str">
        <f t="array" ref="BA4">INDEX(AX$1:AX$48,SMALL(IF(AY$1:AY$48=AZ4,ROW(AY$1:AY$48)),COUNTIF(AZ$1:AZ4,AZ4)),1)</f>
        <v>North Warwickshire</v>
      </c>
      <c r="BB4" s="410">
        <f t="shared" si="12"/>
        <v>4</v>
      </c>
      <c r="BC4" s="410" t="str">
        <f t="shared" si="13"/>
        <v>North Warwickshire</v>
      </c>
      <c r="BF4" s="411" t="s">
        <v>53</v>
      </c>
      <c r="BG4" s="410">
        <f>VLOOKUP(BF4,'Rural 80'!$A$11:$BS$488,36,FALSE)</f>
        <v>10</v>
      </c>
      <c r="BH4" s="410">
        <f t="array" ref="BH4">INDEX(BG$1:BG$48,MATCH(SMALL(COUNTIF(BG$1:BG$48,"&lt;"&amp;BG$1:BG$48),ROW(BG4:BH4)),COUNTIF(BG$1:BG$48,"&lt;"&amp;BG$1:BG$48),0))</f>
        <v>4</v>
      </c>
      <c r="BI4" s="410" t="str">
        <f t="array" ref="BI4">INDEX(BF$1:BF$48,SMALL(IF(BG$1:BG$48=BH4,ROW(BG$1:BG$48)),COUNTIF(BH$1:BH4,BH4)),1)</f>
        <v>Staffordshire Moorlands</v>
      </c>
      <c r="BJ4" s="410">
        <f t="shared" si="14"/>
        <v>4</v>
      </c>
      <c r="BK4" s="410" t="str">
        <f t="shared" si="15"/>
        <v>Staffordshire Moorlands</v>
      </c>
      <c r="BN4" s="411" t="s">
        <v>53</v>
      </c>
      <c r="BO4" s="410">
        <f>VLOOKUP(BN4,'Rural 80'!$A$11:$BS$488,40,FALSE)</f>
        <v>19</v>
      </c>
      <c r="BP4" s="410">
        <f t="array" ref="BP4">INDEX(BO$1:BO$48,MATCH(SMALL(COUNTIF(BO$1:BO$48,"&lt;"&amp;BO$1:BO$48),ROW(BO4:BP4)),COUNTIF(BO$1:BO$48,"&lt;"&amp;BO$1:BO$48),0))</f>
        <v>4</v>
      </c>
      <c r="BQ4" s="410" t="str">
        <f t="array" ref="BQ4">INDEX(BN$1:BN$48,SMALL(IF(BO$1:BO$48=BP4,ROW(BO$1:BO$48)),COUNTIF(BP$1:BP4,BP4)),1)</f>
        <v>Lichfield</v>
      </c>
      <c r="BR4" s="410">
        <f t="shared" si="16"/>
        <v>4</v>
      </c>
      <c r="BS4" s="410" t="str">
        <f t="shared" si="17"/>
        <v>Lichfield</v>
      </c>
      <c r="BV4" s="411" t="s">
        <v>53</v>
      </c>
      <c r="BW4" s="410">
        <f>VLOOKUP(BV4,'Rural 80'!$A$11:$BS$488,44,FALSE)</f>
        <v>22</v>
      </c>
      <c r="BX4" s="410">
        <f t="array" ref="BX4">INDEX(BW$1:BW$48,MATCH(SMALL(COUNTIF(BW$1:BW$48,"&lt;"&amp;BW$1:BW$48),ROW(BW4:BX4)),COUNTIF(BW$1:BW$48,"&lt;"&amp;BW$1:BW$48),0))</f>
        <v>1</v>
      </c>
      <c r="BY4" s="410" t="str">
        <f t="array" ref="BY4">INDEX(BV$1:BV$48,SMALL(IF(BW$1:BW$48=BX4,ROW(BW$1:BW$48)),COUNTIF(BX$1:BX4,BX4)),1)</f>
        <v>Staffordshire Moorlands</v>
      </c>
      <c r="BZ4" s="410">
        <f t="shared" si="18"/>
        <v>1</v>
      </c>
      <c r="CA4" s="410" t="str">
        <f t="shared" si="19"/>
        <v>Staffordshire Moorlands</v>
      </c>
      <c r="CD4" s="411" t="s">
        <v>53</v>
      </c>
      <c r="CE4" s="410">
        <f>VLOOKUP(CD4,'Rural 80'!$A$11:$BS$488,48,FALSE)</f>
        <v>13</v>
      </c>
      <c r="CF4" s="410">
        <f t="array" ref="CF4">INDEX(CE$1:CE$48,MATCH(SMALL(COUNTIF(CE$1:CE$48,"&lt;"&amp;CE$1:CE$48),ROW(CE4:CF4)),COUNTIF(CE$1:CE$48,"&lt;"&amp;CE$1:CE$48),0))</f>
        <v>4</v>
      </c>
      <c r="CG4" s="410" t="str">
        <f t="array" ref="CG4">INDEX(CD$1:CD$48,SMALL(IF(CE$1:CE$48=CF4,ROW(CE$1:CE$48)),COUNTIF(CF$1:CF4,CF4)),1)</f>
        <v>Staffordshire Moorlands</v>
      </c>
      <c r="CH4" s="410">
        <f t="shared" si="20"/>
        <v>4</v>
      </c>
      <c r="CI4" s="410" t="str">
        <f t="shared" si="21"/>
        <v>Staffordshire Moorlands</v>
      </c>
      <c r="CL4" s="411" t="s">
        <v>53</v>
      </c>
      <c r="CM4" s="410">
        <f>VLOOKUP(CL4,'Rural 80'!$A$11:$BS$488,52,FALSE)</f>
        <v>23</v>
      </c>
      <c r="CN4" s="410">
        <f t="array" ref="CN4">INDEX(CM$1:CM$48,MATCH(SMALL(COUNTIF(CM$1:CM$48,"&lt;"&amp;CM$1:CM$48),ROW(CM4:CN4)),COUNTIF(CM$1:CM$48,"&lt;"&amp;CM$1:CM$48),0))</f>
        <v>4</v>
      </c>
      <c r="CO4" s="410" t="str">
        <f t="array" ref="CO4">INDEX(CL$1:CL$48,SMALL(IF(CM$1:CM$48=CN4,ROW(CM$1:CM$48)),COUNTIF(CN$1:CN4,CN4)),1)</f>
        <v>Northumberland</v>
      </c>
      <c r="CP4" s="410">
        <f t="shared" si="22"/>
        <v>4</v>
      </c>
      <c r="CQ4" s="410" t="str">
        <f t="shared" si="23"/>
        <v>Northumberland</v>
      </c>
      <c r="CT4" s="411" t="s">
        <v>53</v>
      </c>
      <c r="CU4" s="410" t="str">
        <f>VLOOKUP(CT4,'Rural 80'!$A$11:$BS$488,56,FALSE)</f>
        <v>9999</v>
      </c>
      <c r="CV4" s="410" t="str">
        <f t="array" ref="CV4">INDEX(CU$1:CU$48,MATCH(SMALL(COUNTIF(CU$1:CU$48,"&lt;"&amp;CU$1:CU$48),ROW(CU4:CV4)),COUNTIF(CU$1:CU$48,"&lt;"&amp;CU$1:CU$48),0))</f>
        <v>9999</v>
      </c>
      <c r="CW4" s="410" t="str">
        <f t="array" ref="CW4">INDEX(CT$1:CT$48,SMALL(IF(CU$1:CU$48=CV4,ROW(CU$1:CU$48)),COUNTIF(CV$1:CV4,CV4)),1)</f>
        <v>Central Bedfordshire</v>
      </c>
      <c r="CX4" s="410" t="str">
        <f t="shared" si="24"/>
        <v>no data</v>
      </c>
      <c r="CY4" s="410" t="str">
        <f t="shared" si="25"/>
        <v>Central Bedfordshire</v>
      </c>
      <c r="DB4" s="411" t="s">
        <v>53</v>
      </c>
      <c r="DC4" s="410" t="str">
        <f>VLOOKUP(DB4,'Rural 80'!$A$11:$BS$488,60,FALSE)</f>
        <v>9999</v>
      </c>
      <c r="DD4" s="410" t="str">
        <f t="array" ref="DD4">INDEX(DC$1:DC$48,MATCH(SMALL(COUNTIF(DC$1:DC$48,"&lt;"&amp;DC$1:DC$48),ROW(DC4:DD4)),COUNTIF(DC$1:DC$48,"&lt;"&amp;DC$1:DC$48),0))</f>
        <v>9999</v>
      </c>
      <c r="DE4" s="410" t="str">
        <f t="array" ref="DE4">INDEX(DB$1:DB$48,SMALL(IF(DC$1:DC$48=DD4,ROW(DC$1:DC$48)),COUNTIF(DD$1:DD4,DD4)),1)</f>
        <v>Central Bedfordshire</v>
      </c>
      <c r="DF4" s="410" t="str">
        <f t="shared" si="26"/>
        <v>no data</v>
      </c>
      <c r="DG4" s="410" t="str">
        <f t="shared" si="27"/>
        <v>Central Bedfordshire</v>
      </c>
      <c r="DJ4" s="411" t="s">
        <v>53</v>
      </c>
      <c r="DK4" s="410" t="str">
        <f>VLOOKUP(DJ4,'Rural 80'!$A$11:$BS$488,64,FALSE)</f>
        <v>9999</v>
      </c>
      <c r="DL4" s="410" t="str">
        <f t="array" ref="DL4">INDEX(DK$1:DK$48,MATCH(SMALL(COUNTIF(DK$1:DK$48,"&lt;"&amp;DK$1:DK$48),ROW(DK4:DL4)),COUNTIF(DK$1:DK$48,"&lt;"&amp;DK$1:DK$48),0))</f>
        <v>9999</v>
      </c>
      <c r="DM4" s="410" t="str">
        <f t="array" ref="DM4">INDEX(DJ$1:DJ$48,SMALL(IF(DK$1:DK$48=DL4,ROW(DK$1:DK$48)),COUNTIF(DL$1:DL4,DL4)),1)</f>
        <v>Central Bedfordshire</v>
      </c>
      <c r="DN4" s="410" t="str">
        <f t="shared" si="28"/>
        <v>no data</v>
      </c>
      <c r="DO4" s="410" t="str">
        <f t="shared" si="29"/>
        <v>Central Bedfordshire</v>
      </c>
      <c r="DR4" s="411" t="s">
        <v>53</v>
      </c>
      <c r="DS4" s="410" t="str">
        <f>VLOOKUP(DR4,'Rural 80'!$A$11:$BS$488,68,FALSE)</f>
        <v>9999</v>
      </c>
      <c r="DT4" s="410" t="str">
        <f t="array" ref="DT4">INDEX(DS$1:DS$48,MATCH(SMALL(COUNTIF(DS$1:DS$48,"&lt;"&amp;DS$1:DS$48),ROW(DS4:DT4)),COUNTIF(DS$1:DS$48,"&lt;"&amp;DS$1:DS$48),0))</f>
        <v>9999</v>
      </c>
      <c r="DU4" s="410" t="str">
        <f t="array" ref="DU4">INDEX(DR$1:DR$48,SMALL(IF(DS$1:DS$48=DT4,ROW(DS$1:DS$48)),COUNTIF(DT$1:DT4,DT4)),1)</f>
        <v>Central Bedfordshire</v>
      </c>
      <c r="DV4" s="410" t="str">
        <f t="shared" si="30"/>
        <v>no data</v>
      </c>
      <c r="DW4" s="410" t="str">
        <f t="shared" si="31"/>
        <v>Central Bedfordshire</v>
      </c>
    </row>
    <row r="5" spans="1:127" x14ac:dyDescent="0.25">
      <c r="B5" s="411" t="s">
        <v>323</v>
      </c>
      <c r="C5" s="410">
        <f>VLOOKUP(B5,'Rural 80'!$A$11:$BS$488,8,FALSE)</f>
        <v>23</v>
      </c>
      <c r="D5" s="410">
        <f t="array" ref="D5">INDEX(C$1:C$48,MATCH(SMALL(COUNTIF(C$1:C$48,"&lt;"&amp;C$1:C$48),ROW(C5:D5)),COUNTIF(C$1:C$48,"&lt;"&amp;C$1:C$48),0))</f>
        <v>5</v>
      </c>
      <c r="E5" s="410" t="str">
        <f t="array" ref="E5">INDEX(B$1:B$48,SMALL(IF(C$1:C$48=D5,ROW(C$1:C$48)),COUNTIF(D$1:D5,D5)),1)</f>
        <v>North Warwickshire</v>
      </c>
      <c r="F5" s="410">
        <f t="shared" si="0"/>
        <v>5</v>
      </c>
      <c r="G5" s="410" t="str">
        <f t="shared" si="1"/>
        <v>North Warwickshire</v>
      </c>
      <c r="J5" s="411" t="s">
        <v>323</v>
      </c>
      <c r="K5" s="410">
        <f>VLOOKUP(J5,'Rural 80'!$A$11:$BS$488,12,FALSE)</f>
        <v>17</v>
      </c>
      <c r="L5" s="410">
        <f t="array" ref="L5">INDEX(K$1:K$48,MATCH(SMALL(COUNTIF(K$1:K$48,"&lt;"&amp;K$1:K$48),ROW(K5:L5)),COUNTIF(K$1:K$48,"&lt;"&amp;K$1:K$48),0))</f>
        <v>5</v>
      </c>
      <c r="M5" s="410" t="str">
        <f t="array" ref="M5">INDEX(J$1:J$48,SMALL(IF(K$1:K$48=L5,ROW(K$1:K$48)),COUNTIF(L$1:L5,L5)),1)</f>
        <v>North Warwickshire</v>
      </c>
      <c r="N5" s="410">
        <f t="shared" si="2"/>
        <v>5</v>
      </c>
      <c r="O5" s="410" t="str">
        <f t="shared" si="3"/>
        <v>North Warwickshire</v>
      </c>
      <c r="R5" s="411" t="s">
        <v>323</v>
      </c>
      <c r="S5" s="410">
        <f>VLOOKUP(R5,'Rural 80'!$A$11:$BS$488,16,FALSE)</f>
        <v>29</v>
      </c>
      <c r="T5" s="410">
        <f t="array" ref="T5">INDEX(S$1:S$48,MATCH(SMALL(COUNTIF(S$1:S$48,"&lt;"&amp;S$1:S$48),ROW(S5:T5)),COUNTIF(S$1:S$48,"&lt;"&amp;S$1:S$48),0))</f>
        <v>5</v>
      </c>
      <c r="U5" s="410" t="str">
        <f t="array" ref="U5">INDEX(R$1:R$48,SMALL(IF(S$1:S$48=T5,ROW(S$1:S$48)),COUNTIF(T$1:T5,T5)),1)</f>
        <v>Northumberland</v>
      </c>
      <c r="V5" s="410">
        <f t="shared" si="4"/>
        <v>5</v>
      </c>
      <c r="W5" s="410" t="str">
        <f t="shared" si="5"/>
        <v>Northumberland</v>
      </c>
      <c r="Z5" s="411" t="s">
        <v>323</v>
      </c>
      <c r="AA5" s="410">
        <f>VLOOKUP(Z5,'Rural 80'!$A$11:$BS$488,20,FALSE)</f>
        <v>35</v>
      </c>
      <c r="AB5" s="410">
        <f t="array" ref="AB5">INDEX(AA$1:AA$48,MATCH(SMALL(COUNTIF(AA$1:AA$48,"&lt;"&amp;AA$1:AA$48),ROW(AA5:AB5)),COUNTIF(AA$1:AA$48,"&lt;"&amp;AA$1:AA$48),0))</f>
        <v>5</v>
      </c>
      <c r="AC5" s="410" t="str">
        <f t="array" ref="AC5">INDEX(Z$1:Z$48,SMALL(IF(AA$1:AA$48=AB5,ROW(AA$1:AA$48)),COUNTIF(AB$1:AB5,AB5)),1)</f>
        <v>Northumberland</v>
      </c>
      <c r="AD5" s="410">
        <f t="shared" si="6"/>
        <v>5</v>
      </c>
      <c r="AE5" s="410" t="str">
        <f t="shared" si="7"/>
        <v>Northumberland</v>
      </c>
      <c r="AH5" s="411" t="s">
        <v>323</v>
      </c>
      <c r="AI5" s="410">
        <f>VLOOKUP(AH5,'Rural 80'!$A$11:$BS$488,24,FALSE)</f>
        <v>26</v>
      </c>
      <c r="AJ5" s="410">
        <f t="array" ref="AJ5">INDEX(AI$1:AI$48,MATCH(SMALL(COUNTIF(AI$1:AI$48,"&lt;"&amp;AI$1:AI$48),ROW(AI5:AJ5)),COUNTIF(AI$1:AI$48,"&lt;"&amp;AI$1:AI$48),0))</f>
        <v>5</v>
      </c>
      <c r="AK5" s="410" t="str">
        <f t="array" ref="AK5">INDEX(AH$1:AH$48,SMALL(IF(AI$1:AI$48=AJ5,ROW(AI$1:AI$48)),COUNTIF(AJ$1:AJ5,AJ5)),1)</f>
        <v>High Peak</v>
      </c>
      <c r="AL5" s="410">
        <f t="shared" si="8"/>
        <v>5</v>
      </c>
      <c r="AM5" s="410" t="str">
        <f t="shared" si="9"/>
        <v>High Peak</v>
      </c>
      <c r="AP5" s="411" t="s">
        <v>323</v>
      </c>
      <c r="AQ5" s="410">
        <f>VLOOKUP(AP5,'Rural 80'!$A$11:$BS$488,28,FALSE)</f>
        <v>21</v>
      </c>
      <c r="AR5" s="410">
        <f t="array" ref="AR5">INDEX(AQ$1:AQ$48,MATCH(SMALL(COUNTIF(AQ$1:AQ$48,"&lt;"&amp;AQ$1:AQ$48),ROW(AQ5:AR5)),COUNTIF(AQ$1:AQ$48,"&lt;"&amp;AQ$1:AQ$48),0))</f>
        <v>5</v>
      </c>
      <c r="AS5" s="410" t="str">
        <f t="array" ref="AS5">INDEX(AP$1:AP$48,SMALL(IF(AQ$1:AQ$48=AR5,ROW(AQ$1:AQ$48)),COUNTIF(AR$1:AR5,AR5)),1)</f>
        <v>High Peak</v>
      </c>
      <c r="AT5" s="410">
        <f t="shared" si="10"/>
        <v>5</v>
      </c>
      <c r="AU5" s="410" t="str">
        <f t="shared" si="11"/>
        <v>High Peak</v>
      </c>
      <c r="AX5" s="411" t="s">
        <v>323</v>
      </c>
      <c r="AY5" s="410">
        <f>VLOOKUP(AX5,'Rural 80'!$A$11:$BS$488,32,FALSE)</f>
        <v>39</v>
      </c>
      <c r="AZ5" s="410">
        <f t="array" ref="AZ5">INDEX(AY$1:AY$48,MATCH(SMALL(COUNTIF(AY$1:AY$48,"&lt;"&amp;AY$1:AY$48),ROW(AY5:AZ5)),COUNTIF(AY$1:AY$48,"&lt;"&amp;AY$1:AY$48),0))</f>
        <v>5</v>
      </c>
      <c r="BA5" s="410" t="str">
        <f t="array" ref="BA5">INDEX(AX$1:AX$48,SMALL(IF(AY$1:AY$48=AZ5,ROW(AY$1:AY$48)),COUNTIF(AZ$1:AZ5,AZ5)),1)</f>
        <v>Northumberland</v>
      </c>
      <c r="BB5" s="410">
        <f t="shared" si="12"/>
        <v>5</v>
      </c>
      <c r="BC5" s="410" t="str">
        <f t="shared" si="13"/>
        <v>Northumberland</v>
      </c>
      <c r="BF5" s="411" t="s">
        <v>323</v>
      </c>
      <c r="BG5" s="410">
        <f>VLOOKUP(BF5,'Rural 80'!$A$11:$BS$488,36,FALSE)</f>
        <v>41</v>
      </c>
      <c r="BH5" s="410">
        <f t="array" ref="BH5">INDEX(BG$1:BG$48,MATCH(SMALL(COUNTIF(BG$1:BG$48,"&lt;"&amp;BG$1:BG$48),ROW(BG5:BH5)),COUNTIF(BG$1:BG$48,"&lt;"&amp;BG$1:BG$48),0))</f>
        <v>5</v>
      </c>
      <c r="BI5" s="410" t="str">
        <f t="array" ref="BI5">INDEX(BF$1:BF$48,SMALL(IF(BG$1:BG$48=BH5,ROW(BG$1:BG$48)),COUNTIF(BH$1:BH5,BH5)),1)</f>
        <v>Northumberland</v>
      </c>
      <c r="BJ5" s="410">
        <f t="shared" si="14"/>
        <v>5</v>
      </c>
      <c r="BK5" s="410" t="str">
        <f t="shared" si="15"/>
        <v>Northumberland</v>
      </c>
      <c r="BN5" s="411" t="s">
        <v>323</v>
      </c>
      <c r="BO5" s="410">
        <f>VLOOKUP(BN5,'Rural 80'!$A$11:$BS$488,40,FALSE)</f>
        <v>22</v>
      </c>
      <c r="BP5" s="410">
        <f t="array" ref="BP5">INDEX(BO$1:BO$48,MATCH(SMALL(COUNTIF(BO$1:BO$48,"&lt;"&amp;BO$1:BO$48),ROW(BO5:BP5)),COUNTIF(BO$1:BO$48,"&lt;"&amp;BO$1:BO$48),0))</f>
        <v>5</v>
      </c>
      <c r="BQ5" s="410" t="str">
        <f t="array" ref="BQ5">INDEX(BN$1:BN$48,SMALL(IF(BO$1:BO$48=BP5,ROW(BO$1:BO$48)),COUNTIF(BP$1:BP5,BP5)),1)</f>
        <v>North East Derbyshire</v>
      </c>
      <c r="BR5" s="410">
        <f t="shared" si="16"/>
        <v>5</v>
      </c>
      <c r="BS5" s="410" t="str">
        <f t="shared" si="17"/>
        <v>North East Derbyshire</v>
      </c>
      <c r="BV5" s="411" t="s">
        <v>323</v>
      </c>
      <c r="BW5" s="410">
        <f>VLOOKUP(BV5,'Rural 80'!$A$11:$BS$488,44,FALSE)</f>
        <v>18</v>
      </c>
      <c r="BX5" s="410">
        <f t="array" ref="BX5">INDEX(BW$1:BW$48,MATCH(SMALL(COUNTIF(BW$1:BW$48,"&lt;"&amp;BW$1:BW$48),ROW(BW5:BX5)),COUNTIF(BW$1:BW$48,"&lt;"&amp;BW$1:BW$48),0))</f>
        <v>5</v>
      </c>
      <c r="BY5" s="410" t="str">
        <f t="array" ref="BY5">INDEX(BV$1:BV$48,SMALL(IF(BW$1:BW$48=BX5,ROW(BW$1:BW$48)),COUNTIF(BX$1:BX5,BX5)),1)</f>
        <v>Northumberland</v>
      </c>
      <c r="BZ5" s="410">
        <f t="shared" si="18"/>
        <v>5</v>
      </c>
      <c r="CA5" s="410" t="str">
        <f t="shared" si="19"/>
        <v>Northumberland</v>
      </c>
      <c r="CD5" s="411" t="s">
        <v>323</v>
      </c>
      <c r="CE5" s="410">
        <f>VLOOKUP(CD5,'Rural 80'!$A$11:$BS$488,48,FALSE)</f>
        <v>15</v>
      </c>
      <c r="CF5" s="410">
        <f t="array" ref="CF5">INDEX(CE$1:CE$48,MATCH(SMALL(COUNTIF(CE$1:CE$48,"&lt;"&amp;CE$1:CE$48),ROW(CE5:CF5)),COUNTIF(CE$1:CE$48,"&lt;"&amp;CE$1:CE$48),0))</f>
        <v>5</v>
      </c>
      <c r="CG5" s="410" t="str">
        <f t="array" ref="CG5">INDEX(CD$1:CD$48,SMALL(IF(CE$1:CE$48=CF5,ROW(CE$1:CE$48)),COUNTIF(CF$1:CF5,CF5)),1)</f>
        <v>King's Lynn and West Norfolk</v>
      </c>
      <c r="CH5" s="410">
        <f t="shared" si="20"/>
        <v>5</v>
      </c>
      <c r="CI5" s="410" t="str">
        <f t="shared" si="21"/>
        <v>King's Lynn and West Norfolk</v>
      </c>
      <c r="CL5" s="411" t="s">
        <v>323</v>
      </c>
      <c r="CM5" s="410">
        <f>VLOOKUP(CL5,'Rural 80'!$A$11:$BS$488,52,FALSE)</f>
        <v>29</v>
      </c>
      <c r="CN5" s="410">
        <f t="array" ref="CN5">INDEX(CM$1:CM$48,MATCH(SMALL(COUNTIF(CM$1:CM$48,"&lt;"&amp;CM$1:CM$48),ROW(CM5:CN5)),COUNTIF(CM$1:CM$48,"&lt;"&amp;CM$1:CM$48),0))</f>
        <v>5</v>
      </c>
      <c r="CO5" s="410" t="str">
        <f t="array" ref="CO5">INDEX(CL$1:CL$48,SMALL(IF(CM$1:CM$48=CN5,ROW(CM$1:CM$48)),COUNTIF(CN$1:CN5,CN5)),1)</f>
        <v>Lichfield</v>
      </c>
      <c r="CP5" s="410">
        <f t="shared" si="22"/>
        <v>5</v>
      </c>
      <c r="CQ5" s="410" t="str">
        <f t="shared" si="23"/>
        <v>Lichfield</v>
      </c>
      <c r="CT5" s="411" t="s">
        <v>323</v>
      </c>
      <c r="CU5" s="410" t="str">
        <f>VLOOKUP(CT5,'Rural 80'!$A$11:$BS$488,56,FALSE)</f>
        <v>9999</v>
      </c>
      <c r="CV5" s="410" t="str">
        <f t="array" ref="CV5">INDEX(CU$1:CU$48,MATCH(SMALL(COUNTIF(CU$1:CU$48,"&lt;"&amp;CU$1:CU$48),ROW(CU5:CV5)),COUNTIF(CU$1:CU$48,"&lt;"&amp;CU$1:CU$48),0))</f>
        <v>9999</v>
      </c>
      <c r="CW5" s="410" t="str">
        <f t="array" ref="CW5">INDEX(CT$1:CT$48,SMALL(IF(CU$1:CU$48=CV5,ROW(CU$1:CU$48)),COUNTIF(CV$1:CV5,CV5)),1)</f>
        <v>Cheshire East</v>
      </c>
      <c r="CX5" s="410" t="str">
        <f t="shared" si="24"/>
        <v>no data</v>
      </c>
      <c r="CY5" s="410" t="str">
        <f t="shared" si="25"/>
        <v>Cheshire East</v>
      </c>
      <c r="DB5" s="411" t="s">
        <v>323</v>
      </c>
      <c r="DC5" s="410" t="str">
        <f>VLOOKUP(DB5,'Rural 80'!$A$11:$BS$488,60,FALSE)</f>
        <v>9999</v>
      </c>
      <c r="DD5" s="410" t="str">
        <f t="array" ref="DD5">INDEX(DC$1:DC$48,MATCH(SMALL(COUNTIF(DC$1:DC$48,"&lt;"&amp;DC$1:DC$48),ROW(DC5:DD5)),COUNTIF(DC$1:DC$48,"&lt;"&amp;DC$1:DC$48),0))</f>
        <v>9999</v>
      </c>
      <c r="DE5" s="410" t="str">
        <f t="array" ref="DE5">INDEX(DB$1:DB$48,SMALL(IF(DC$1:DC$48=DD5,ROW(DC$1:DC$48)),COUNTIF(DD$1:DD5,DD5)),1)</f>
        <v>Cheshire East</v>
      </c>
      <c r="DF5" s="410" t="str">
        <f t="shared" si="26"/>
        <v>no data</v>
      </c>
      <c r="DG5" s="410" t="str">
        <f t="shared" si="27"/>
        <v>Cheshire East</v>
      </c>
      <c r="DJ5" s="411" t="s">
        <v>323</v>
      </c>
      <c r="DK5" s="410" t="str">
        <f>VLOOKUP(DJ5,'Rural 80'!$A$11:$BS$488,64,FALSE)</f>
        <v>9999</v>
      </c>
      <c r="DL5" s="410" t="str">
        <f t="array" ref="DL5">INDEX(DK$1:DK$48,MATCH(SMALL(COUNTIF(DK$1:DK$48,"&lt;"&amp;DK$1:DK$48),ROW(DK5:DL5)),COUNTIF(DK$1:DK$48,"&lt;"&amp;DK$1:DK$48),0))</f>
        <v>9999</v>
      </c>
      <c r="DM5" s="410" t="str">
        <f t="array" ref="DM5">INDEX(DJ$1:DJ$48,SMALL(IF(DK$1:DK$48=DL5,ROW(DK$1:DK$48)),COUNTIF(DL$1:DL5,DL5)),1)</f>
        <v>Cheshire East</v>
      </c>
      <c r="DN5" s="410" t="str">
        <f t="shared" si="28"/>
        <v>no data</v>
      </c>
      <c r="DO5" s="410" t="str">
        <f t="shared" si="29"/>
        <v>Cheshire East</v>
      </c>
      <c r="DR5" s="411" t="s">
        <v>323</v>
      </c>
      <c r="DS5" s="410" t="str">
        <f>VLOOKUP(DR5,'Rural 80'!$A$11:$BS$488,68,FALSE)</f>
        <v>9999</v>
      </c>
      <c r="DT5" s="410" t="str">
        <f t="array" ref="DT5">INDEX(DS$1:DS$48,MATCH(SMALL(COUNTIF(DS$1:DS$48,"&lt;"&amp;DS$1:DS$48),ROW(DS5:DT5)),COUNTIF(DS$1:DS$48,"&lt;"&amp;DS$1:DS$48),0))</f>
        <v>9999</v>
      </c>
      <c r="DU5" s="410" t="str">
        <f t="array" ref="DU5">INDEX(DR$1:DR$48,SMALL(IF(DS$1:DS$48=DT5,ROW(DS$1:DS$48)),COUNTIF(DT$1:DT5,DT5)),1)</f>
        <v>Cheshire East</v>
      </c>
      <c r="DV5" s="410" t="str">
        <f t="shared" si="30"/>
        <v>no data</v>
      </c>
      <c r="DW5" s="410" t="str">
        <f t="shared" si="31"/>
        <v>Cheshire East</v>
      </c>
    </row>
    <row r="6" spans="1:127" x14ac:dyDescent="0.25">
      <c r="B6" s="411" t="s">
        <v>81</v>
      </c>
      <c r="C6" s="410">
        <f>VLOOKUP(B6,'Rural 80'!$A$11:$BS$488,8,FALSE)</f>
        <v>35</v>
      </c>
      <c r="D6" s="410">
        <f t="array" ref="D6">INDEX(C$1:C$48,MATCH(SMALL(COUNTIF(C$1:C$48,"&lt;"&amp;C$1:C$48),ROW(C6:D6)),COUNTIF(C$1:C$48,"&lt;"&amp;C$1:C$48),0))</f>
        <v>6</v>
      </c>
      <c r="E6" s="410" t="str">
        <f t="array" ref="E6">INDEX(B$1:B$48,SMALL(IF(C$1:C$48=D6,ROW(C$1:C$48)),COUNTIF(D$1:D6,D6)),1)</f>
        <v>Central Bedfordshire</v>
      </c>
      <c r="F6" s="410">
        <f t="shared" si="0"/>
        <v>6</v>
      </c>
      <c r="G6" s="410" t="str">
        <f t="shared" si="1"/>
        <v>Central Bedfordshire</v>
      </c>
      <c r="J6" s="411" t="s">
        <v>81</v>
      </c>
      <c r="K6" s="410">
        <f>VLOOKUP(J6,'Rural 80'!$A$11:$BS$488,12,FALSE)</f>
        <v>35</v>
      </c>
      <c r="L6" s="410">
        <f t="array" ref="L6">INDEX(K$1:K$48,MATCH(SMALL(COUNTIF(K$1:K$48,"&lt;"&amp;K$1:K$48),ROW(K6:L6)),COUNTIF(K$1:K$48,"&lt;"&amp;K$1:K$48),0))</f>
        <v>6</v>
      </c>
      <c r="M6" s="410" t="str">
        <f t="array" ref="M6">INDEX(J$1:J$48,SMALL(IF(K$1:K$48=L6,ROW(K$1:K$48)),COUNTIF(L$1:L6,L6)),1)</f>
        <v>East Devon</v>
      </c>
      <c r="N6" s="410">
        <f t="shared" si="2"/>
        <v>6</v>
      </c>
      <c r="O6" s="410" t="str">
        <f t="shared" si="3"/>
        <v>East Devon</v>
      </c>
      <c r="R6" s="411" t="s">
        <v>81</v>
      </c>
      <c r="S6" s="410">
        <f>VLOOKUP(R6,'Rural 80'!$A$11:$BS$488,16,FALSE)</f>
        <v>39</v>
      </c>
      <c r="T6" s="410">
        <f t="array" ref="T6">INDEX(S$1:S$48,MATCH(SMALL(COUNTIF(S$1:S$48,"&lt;"&amp;S$1:S$48),ROW(S6:T6)),COUNTIF(S$1:S$48,"&lt;"&amp;S$1:S$48),0))</f>
        <v>6</v>
      </c>
      <c r="U6" s="410" t="str">
        <f t="array" ref="U6">INDEX(R$1:R$48,SMALL(IF(S$1:S$48=T6,ROW(S$1:S$48)),COUNTIF(T$1:T6,T6)),1)</f>
        <v>Lichfield</v>
      </c>
      <c r="V6" s="410">
        <f t="shared" si="4"/>
        <v>6</v>
      </c>
      <c r="W6" s="410" t="str">
        <f t="shared" si="5"/>
        <v>Lichfield</v>
      </c>
      <c r="Z6" s="411" t="s">
        <v>81</v>
      </c>
      <c r="AA6" s="410">
        <f>VLOOKUP(Z6,'Rural 80'!$A$11:$BS$488,20,FALSE)</f>
        <v>39</v>
      </c>
      <c r="AB6" s="410">
        <f t="array" ref="AB6">INDEX(AA$1:AA$48,MATCH(SMALL(COUNTIF(AA$1:AA$48,"&lt;"&amp;AA$1:AA$48),ROW(AA6:AB6)),COUNTIF(AA$1:AA$48,"&lt;"&amp;AA$1:AA$48),0))</f>
        <v>6</v>
      </c>
      <c r="AC6" s="410" t="str">
        <f t="array" ref="AC6">INDEX(Z$1:Z$48,SMALL(IF(AA$1:AA$48=AB6,ROW(AA$1:AA$48)),COUNTIF(AB$1:AB6,AB6)),1)</f>
        <v>Lichfield</v>
      </c>
      <c r="AD6" s="410">
        <f t="shared" si="6"/>
        <v>6</v>
      </c>
      <c r="AE6" s="410" t="str">
        <f t="shared" si="7"/>
        <v>Lichfield</v>
      </c>
      <c r="AH6" s="411" t="s">
        <v>81</v>
      </c>
      <c r="AI6" s="410">
        <f>VLOOKUP(AH6,'Rural 80'!$A$11:$BS$488,24,FALSE)</f>
        <v>33</v>
      </c>
      <c r="AJ6" s="410">
        <f t="array" ref="AJ6">INDEX(AI$1:AI$48,MATCH(SMALL(COUNTIF(AI$1:AI$48,"&lt;"&amp;AI$1:AI$48),ROW(AI6:AJ6)),COUNTIF(AI$1:AI$48,"&lt;"&amp;AI$1:AI$48),0))</f>
        <v>6</v>
      </c>
      <c r="AK6" s="410" t="str">
        <f t="array" ref="AK6">INDEX(AH$1:AH$48,SMALL(IF(AI$1:AI$48=AJ6,ROW(AI$1:AI$48)),COUNTIF(AJ$1:AJ6,AJ6)),1)</f>
        <v>Durham</v>
      </c>
      <c r="AL6" s="410">
        <f t="shared" si="8"/>
        <v>6</v>
      </c>
      <c r="AM6" s="410" t="str">
        <f t="shared" si="9"/>
        <v>Durham</v>
      </c>
      <c r="AP6" s="411" t="s">
        <v>81</v>
      </c>
      <c r="AQ6" s="410">
        <f>VLOOKUP(AP6,'Rural 80'!$A$11:$BS$488,28,FALSE)</f>
        <v>37</v>
      </c>
      <c r="AR6" s="410">
        <f t="array" ref="AR6">INDEX(AQ$1:AQ$48,MATCH(SMALL(COUNTIF(AQ$1:AQ$48,"&lt;"&amp;AQ$1:AQ$48),ROW(AQ6:AR6)),COUNTIF(AQ$1:AQ$48,"&lt;"&amp;AQ$1:AQ$48),0))</f>
        <v>6</v>
      </c>
      <c r="AS6" s="410" t="str">
        <f t="array" ref="AS6">INDEX(AP$1:AP$48,SMALL(IF(AQ$1:AQ$48=AR6,ROW(AQ$1:AQ$48)),COUNTIF(AR$1:AR6,AR6)),1)</f>
        <v>Staffordshire Moorlands</v>
      </c>
      <c r="AT6" s="410">
        <f t="shared" si="10"/>
        <v>6</v>
      </c>
      <c r="AU6" s="410" t="str">
        <f t="shared" si="11"/>
        <v>Staffordshire Moorlands</v>
      </c>
      <c r="AX6" s="411" t="s">
        <v>81</v>
      </c>
      <c r="AY6" s="410">
        <f>VLOOKUP(AX6,'Rural 80'!$A$11:$BS$488,32,FALSE)</f>
        <v>45</v>
      </c>
      <c r="AZ6" s="410">
        <f t="array" ref="AZ6">INDEX(AY$1:AY$48,MATCH(SMALL(COUNTIF(AY$1:AY$48,"&lt;"&amp;AY$1:AY$48),ROW(AY6:AZ6)),COUNTIF(AY$1:AY$48,"&lt;"&amp;AY$1:AY$48),0))</f>
        <v>6</v>
      </c>
      <c r="BA6" s="410" t="str">
        <f t="array" ref="BA6">INDEX(AX$1:AX$48,SMALL(IF(AY$1:AY$48=AZ6,ROW(AY$1:AY$48)),COUNTIF(AZ$1:AZ6,AZ6)),1)</f>
        <v>Durham</v>
      </c>
      <c r="BB6" s="410">
        <f t="shared" si="12"/>
        <v>6</v>
      </c>
      <c r="BC6" s="410" t="str">
        <f t="shared" si="13"/>
        <v>Durham</v>
      </c>
      <c r="BF6" s="411" t="s">
        <v>81</v>
      </c>
      <c r="BG6" s="410">
        <f>VLOOKUP(BF6,'Rural 80'!$A$11:$BS$488,36,FALSE)</f>
        <v>37</v>
      </c>
      <c r="BH6" s="410">
        <f t="array" ref="BH6">INDEX(BG$1:BG$48,MATCH(SMALL(COUNTIF(BG$1:BG$48,"&lt;"&amp;BG$1:BG$48),ROW(BG6:BH6)),COUNTIF(BG$1:BG$48,"&lt;"&amp;BG$1:BG$48),0))</f>
        <v>6</v>
      </c>
      <c r="BI6" s="410" t="str">
        <f t="array" ref="BI6">INDEX(BF$1:BF$48,SMALL(IF(BG$1:BG$48=BH6,ROW(BG$1:BG$48)),COUNTIF(BH$1:BH6,BH6)),1)</f>
        <v>Rother</v>
      </c>
      <c r="BJ6" s="410">
        <f t="shared" si="14"/>
        <v>6</v>
      </c>
      <c r="BK6" s="410" t="str">
        <f t="shared" si="15"/>
        <v>Rother</v>
      </c>
      <c r="BN6" s="411" t="s">
        <v>81</v>
      </c>
      <c r="BO6" s="410">
        <f>VLOOKUP(BN6,'Rural 80'!$A$11:$BS$488,40,FALSE)</f>
        <v>34</v>
      </c>
      <c r="BP6" s="410">
        <f t="array" ref="BP6">INDEX(BO$1:BO$48,MATCH(SMALL(COUNTIF(BO$1:BO$48,"&lt;"&amp;BO$1:BO$48),ROW(BO6:BP6)),COUNTIF(BO$1:BO$48,"&lt;"&amp;BO$1:BO$48),0))</f>
        <v>6</v>
      </c>
      <c r="BQ6" s="410" t="str">
        <f t="array" ref="BQ6">INDEX(BN$1:BN$48,SMALL(IF(BO$1:BO$48=BP6,ROW(BO$1:BO$48)),COUNTIF(BP$1:BP6,BP6)),1)</f>
        <v>East Riding of Yorkshire</v>
      </c>
      <c r="BR6" s="410">
        <f t="shared" si="16"/>
        <v>6</v>
      </c>
      <c r="BS6" s="410" t="str">
        <f t="shared" si="17"/>
        <v>East Riding of Yorkshire</v>
      </c>
      <c r="BV6" s="411" t="s">
        <v>81</v>
      </c>
      <c r="BW6" s="410">
        <f>VLOOKUP(BV6,'Rural 80'!$A$11:$BS$488,44,FALSE)</f>
        <v>34</v>
      </c>
      <c r="BX6" s="410">
        <f t="array" ref="BX6">INDEX(BW$1:BW$48,MATCH(SMALL(COUNTIF(BW$1:BW$48,"&lt;"&amp;BW$1:BW$48),ROW(BW6:BX6)),COUNTIF(BW$1:BW$48,"&lt;"&amp;BW$1:BW$48),0))</f>
        <v>6</v>
      </c>
      <c r="BY6" s="410" t="str">
        <f t="array" ref="BY6">INDEX(BV$1:BV$48,SMALL(IF(BW$1:BW$48=BX6,ROW(BW$1:BW$48)),COUNTIF(BX$1:BX6,BX6)),1)</f>
        <v>Tendring</v>
      </c>
      <c r="BZ6" s="410">
        <f t="shared" si="18"/>
        <v>6</v>
      </c>
      <c r="CA6" s="410" t="str">
        <f t="shared" si="19"/>
        <v>Tendring</v>
      </c>
      <c r="CD6" s="411" t="s">
        <v>81</v>
      </c>
      <c r="CE6" s="410">
        <f>VLOOKUP(CD6,'Rural 80'!$A$11:$BS$488,48,FALSE)</f>
        <v>32</v>
      </c>
      <c r="CF6" s="410">
        <f t="array" ref="CF6">INDEX(CE$1:CE$48,MATCH(SMALL(COUNTIF(CE$1:CE$48,"&lt;"&amp;CE$1:CE$48),ROW(CE6:CF6)),COUNTIF(CE$1:CE$48,"&lt;"&amp;CE$1:CE$48),0))</f>
        <v>6</v>
      </c>
      <c r="CG6" s="410" t="str">
        <f t="array" ref="CG6">INDEX(CD$1:CD$48,SMALL(IF(CE$1:CE$48=CF6,ROW(CE$1:CE$48)),COUNTIF(CF$1:CF6,CF6)),1)</f>
        <v>East Dorset</v>
      </c>
      <c r="CH6" s="410">
        <f t="shared" si="20"/>
        <v>6</v>
      </c>
      <c r="CI6" s="410" t="str">
        <f t="shared" si="21"/>
        <v>East Dorset</v>
      </c>
      <c r="CL6" s="411" t="s">
        <v>81</v>
      </c>
      <c r="CM6" s="410">
        <f>VLOOKUP(CL6,'Rural 80'!$A$11:$BS$488,52,FALSE)</f>
        <v>40</v>
      </c>
      <c r="CN6" s="410">
        <f t="array" ref="CN6">INDEX(CM$1:CM$48,MATCH(SMALL(COUNTIF(CM$1:CM$48,"&lt;"&amp;CM$1:CM$48),ROW(CM6:CN6)),COUNTIF(CM$1:CM$48,"&lt;"&amp;CM$1:CM$48),0))</f>
        <v>6</v>
      </c>
      <c r="CO6" s="410" t="str">
        <f t="array" ref="CO6">INDEX(CL$1:CL$48,SMALL(IF(CM$1:CM$48=CN6,ROW(CM$1:CM$48)),COUNTIF(CN$1:CN6,CN6)),1)</f>
        <v>East Riding of Yorkshire</v>
      </c>
      <c r="CP6" s="410">
        <f t="shared" si="22"/>
        <v>6</v>
      </c>
      <c r="CQ6" s="410" t="str">
        <f t="shared" si="23"/>
        <v>East Riding of Yorkshire</v>
      </c>
      <c r="CT6" s="411" t="s">
        <v>81</v>
      </c>
      <c r="CU6" s="410" t="str">
        <f>VLOOKUP(CT6,'Rural 80'!$A$11:$BS$488,56,FALSE)</f>
        <v>9999</v>
      </c>
      <c r="CV6" s="410" t="str">
        <f t="array" ref="CV6">INDEX(CU$1:CU$48,MATCH(SMALL(COUNTIF(CU$1:CU$48,"&lt;"&amp;CU$1:CU$48),ROW(CU6:CV6)),COUNTIF(CU$1:CU$48,"&lt;"&amp;CU$1:CU$48),0))</f>
        <v>9999</v>
      </c>
      <c r="CW6" s="410" t="str">
        <f t="array" ref="CW6">INDEX(CT$1:CT$48,SMALL(IF(CU$1:CU$48=CV6,ROW(CU$1:CU$48)),COUNTIF(CV$1:CV6,CV6)),1)</f>
        <v>Dover</v>
      </c>
      <c r="CX6" s="410" t="str">
        <f t="shared" si="24"/>
        <v>no data</v>
      </c>
      <c r="CY6" s="410" t="str">
        <f t="shared" si="25"/>
        <v>Dover</v>
      </c>
      <c r="DB6" s="411" t="s">
        <v>81</v>
      </c>
      <c r="DC6" s="410" t="str">
        <f>VLOOKUP(DB6,'Rural 80'!$A$11:$BS$488,60,FALSE)</f>
        <v>9999</v>
      </c>
      <c r="DD6" s="410" t="str">
        <f t="array" ref="DD6">INDEX(DC$1:DC$48,MATCH(SMALL(COUNTIF(DC$1:DC$48,"&lt;"&amp;DC$1:DC$48),ROW(DC6:DD6)),COUNTIF(DC$1:DC$48,"&lt;"&amp;DC$1:DC$48),0))</f>
        <v>9999</v>
      </c>
      <c r="DE6" s="410" t="str">
        <f t="array" ref="DE6">INDEX(DB$1:DB$48,SMALL(IF(DC$1:DC$48=DD6,ROW(DC$1:DC$48)),COUNTIF(DD$1:DD6,DD6)),1)</f>
        <v>Dover</v>
      </c>
      <c r="DF6" s="410" t="str">
        <f t="shared" si="26"/>
        <v>no data</v>
      </c>
      <c r="DG6" s="410" t="str">
        <f t="shared" si="27"/>
        <v>Dover</v>
      </c>
      <c r="DJ6" s="411" t="s">
        <v>81</v>
      </c>
      <c r="DK6" s="410" t="str">
        <f>VLOOKUP(DJ6,'Rural 80'!$A$11:$BS$488,64,FALSE)</f>
        <v>9999</v>
      </c>
      <c r="DL6" s="410" t="str">
        <f t="array" ref="DL6">INDEX(DK$1:DK$48,MATCH(SMALL(COUNTIF(DK$1:DK$48,"&lt;"&amp;DK$1:DK$48),ROW(DK6:DL6)),COUNTIF(DK$1:DK$48,"&lt;"&amp;DK$1:DK$48),0))</f>
        <v>9999</v>
      </c>
      <c r="DM6" s="410" t="str">
        <f t="array" ref="DM6">INDEX(DJ$1:DJ$48,SMALL(IF(DK$1:DK$48=DL6,ROW(DK$1:DK$48)),COUNTIF(DL$1:DL6,DL6)),1)</f>
        <v>Dover</v>
      </c>
      <c r="DN6" s="410" t="str">
        <f t="shared" si="28"/>
        <v>no data</v>
      </c>
      <c r="DO6" s="410" t="str">
        <f t="shared" si="29"/>
        <v>Dover</v>
      </c>
      <c r="DR6" s="411" t="s">
        <v>81</v>
      </c>
      <c r="DS6" s="410" t="str">
        <f>VLOOKUP(DR6,'Rural 80'!$A$11:$BS$488,68,FALSE)</f>
        <v>9999</v>
      </c>
      <c r="DT6" s="410" t="str">
        <f t="array" ref="DT6">INDEX(DS$1:DS$48,MATCH(SMALL(COUNTIF(DS$1:DS$48,"&lt;"&amp;DS$1:DS$48),ROW(DS6:DT6)),COUNTIF(DS$1:DS$48,"&lt;"&amp;DS$1:DS$48),0))</f>
        <v>9999</v>
      </c>
      <c r="DU6" s="410" t="str">
        <f t="array" ref="DU6">INDEX(DR$1:DR$48,SMALL(IF(DS$1:DS$48=DT6,ROW(DS$1:DS$48)),COUNTIF(DT$1:DT6,DT6)),1)</f>
        <v>Dover</v>
      </c>
      <c r="DV6" s="410" t="str">
        <f t="shared" si="30"/>
        <v>no data</v>
      </c>
      <c r="DW6" s="410" t="str">
        <f t="shared" si="31"/>
        <v>Dover</v>
      </c>
    </row>
    <row r="7" spans="1:127" x14ac:dyDescent="0.25">
      <c r="B7" s="411" t="s">
        <v>83</v>
      </c>
      <c r="C7" s="410">
        <f>VLOOKUP(B7,'Rural 80'!$A$11:$BS$488,8,FALSE)</f>
        <v>14</v>
      </c>
      <c r="D7" s="410">
        <f t="array" ref="D7">INDEX(C$1:C$48,MATCH(SMALL(COUNTIF(C$1:C$48,"&lt;"&amp;C$1:C$48),ROW(C7:D7)),COUNTIF(C$1:C$48,"&lt;"&amp;C$1:C$48),0))</f>
        <v>7</v>
      </c>
      <c r="E7" s="410" t="str">
        <f t="array" ref="E7">INDEX(B$1:B$48,SMALL(IF(C$1:C$48=D7,ROW(C$1:C$48)),COUNTIF(D$1:D7,D7)),1)</f>
        <v>High Peak</v>
      </c>
      <c r="F7" s="410">
        <f t="shared" si="0"/>
        <v>7</v>
      </c>
      <c r="G7" s="410" t="str">
        <f t="shared" si="1"/>
        <v>High Peak</v>
      </c>
      <c r="J7" s="411" t="s">
        <v>83</v>
      </c>
      <c r="K7" s="410">
        <f>VLOOKUP(J7,'Rural 80'!$A$11:$BS$488,12,FALSE)</f>
        <v>21</v>
      </c>
      <c r="L7" s="410">
        <f t="array" ref="L7">INDEX(K$1:K$48,MATCH(SMALL(COUNTIF(K$1:K$48,"&lt;"&amp;K$1:K$48),ROW(K7:L7)),COUNTIF(K$1:K$48,"&lt;"&amp;K$1:K$48),0))</f>
        <v>7</v>
      </c>
      <c r="M7" s="410" t="str">
        <f t="array" ref="M7">INDEX(J$1:J$48,SMALL(IF(K$1:K$48=L7,ROW(K$1:K$48)),COUNTIF(L$1:L7,L7)),1)</f>
        <v>Lichfield</v>
      </c>
      <c r="N7" s="410">
        <f t="shared" si="2"/>
        <v>7</v>
      </c>
      <c r="O7" s="410" t="str">
        <f t="shared" si="3"/>
        <v>Lichfield</v>
      </c>
      <c r="R7" s="411" t="s">
        <v>83</v>
      </c>
      <c r="S7" s="410">
        <f>VLOOKUP(R7,'Rural 80'!$A$11:$BS$488,16,FALSE)</f>
        <v>30</v>
      </c>
      <c r="T7" s="410">
        <f t="array" ref="T7">INDEX(S$1:S$48,MATCH(SMALL(COUNTIF(S$1:S$48,"&lt;"&amp;S$1:S$48),ROW(S7:T7)),COUNTIF(S$1:S$48,"&lt;"&amp;S$1:S$48),0))</f>
        <v>7</v>
      </c>
      <c r="U7" s="410" t="str">
        <f t="array" ref="U7">INDEX(R$1:R$48,SMALL(IF(S$1:S$48=T7,ROW(S$1:S$48)),COUNTIF(T$1:T7,T7)),1)</f>
        <v>Central Bedfordshire</v>
      </c>
      <c r="V7" s="410">
        <f t="shared" si="4"/>
        <v>7</v>
      </c>
      <c r="W7" s="410" t="str">
        <f t="shared" si="5"/>
        <v>Central Bedfordshire</v>
      </c>
      <c r="Z7" s="411" t="s">
        <v>83</v>
      </c>
      <c r="AA7" s="410">
        <f>VLOOKUP(Z7,'Rural 80'!$A$11:$BS$488,20,FALSE)</f>
        <v>24</v>
      </c>
      <c r="AB7" s="410">
        <f t="array" ref="AB7">INDEX(AA$1:AA$48,MATCH(SMALL(COUNTIF(AA$1:AA$48,"&lt;"&amp;AA$1:AA$48),ROW(AA7:AB7)),COUNTIF(AA$1:AA$48,"&lt;"&amp;AA$1:AA$48),0))</f>
        <v>7</v>
      </c>
      <c r="AC7" s="410" t="str">
        <f t="array" ref="AC7">INDEX(Z$1:Z$48,SMALL(IF(AA$1:AA$48=AB7,ROW(AA$1:AA$48)),COUNTIF(AB$1:AB7,AB7)),1)</f>
        <v>Tendring</v>
      </c>
      <c r="AD7" s="410">
        <f t="shared" si="6"/>
        <v>7</v>
      </c>
      <c r="AE7" s="410" t="str">
        <f t="shared" si="7"/>
        <v>Tendring</v>
      </c>
      <c r="AH7" s="411" t="s">
        <v>83</v>
      </c>
      <c r="AI7" s="410">
        <f>VLOOKUP(AH7,'Rural 80'!$A$11:$BS$488,24,FALSE)</f>
        <v>6</v>
      </c>
      <c r="AJ7" s="410">
        <f t="array" ref="AJ7">INDEX(AI$1:AI$48,MATCH(SMALL(COUNTIF(AI$1:AI$48,"&lt;"&amp;AI$1:AI$48),ROW(AI7:AJ7)),COUNTIF(AI$1:AI$48,"&lt;"&amp;AI$1:AI$48),0))</f>
        <v>7</v>
      </c>
      <c r="AK7" s="410" t="str">
        <f t="array" ref="AK7">INDEX(AH$1:AH$48,SMALL(IF(AI$1:AI$48=AJ7,ROW(AI$1:AI$48)),COUNTIF(AJ$1:AJ7,AJ7)),1)</f>
        <v>Central Bedfordshire</v>
      </c>
      <c r="AL7" s="410">
        <f t="shared" si="8"/>
        <v>7</v>
      </c>
      <c r="AM7" s="410" t="str">
        <f t="shared" si="9"/>
        <v>Central Bedfordshire</v>
      </c>
      <c r="AP7" s="411" t="s">
        <v>83</v>
      </c>
      <c r="AQ7" s="410">
        <f>VLOOKUP(AP7,'Rural 80'!$A$11:$BS$488,28,FALSE)</f>
        <v>4</v>
      </c>
      <c r="AR7" s="410">
        <f t="array" ref="AR7">INDEX(AQ$1:AQ$48,MATCH(SMALL(COUNTIF(AQ$1:AQ$48,"&lt;"&amp;AQ$1:AQ$48),ROW(AQ7:AR7)),COUNTIF(AQ$1:AQ$48,"&lt;"&amp;AQ$1:AQ$48),0))</f>
        <v>7</v>
      </c>
      <c r="AS7" s="410" t="str">
        <f t="array" ref="AS7">INDEX(AP$1:AP$48,SMALL(IF(AQ$1:AQ$48=AR7,ROW(AQ$1:AQ$48)),COUNTIF(AR$1:AR7,AR7)),1)</f>
        <v>Central Bedfordshire</v>
      </c>
      <c r="AT7" s="410">
        <f t="shared" si="10"/>
        <v>7</v>
      </c>
      <c r="AU7" s="410" t="str">
        <f t="shared" si="11"/>
        <v>Central Bedfordshire</v>
      </c>
      <c r="AX7" s="411" t="s">
        <v>83</v>
      </c>
      <c r="AY7" s="410">
        <f>VLOOKUP(AX7,'Rural 80'!$A$11:$BS$488,32,FALSE)</f>
        <v>6</v>
      </c>
      <c r="AZ7" s="410">
        <f t="array" ref="AZ7">INDEX(AY$1:AY$48,MATCH(SMALL(COUNTIF(AY$1:AY$48,"&lt;"&amp;AY$1:AY$48),ROW(AY7:AZ7)),COUNTIF(AY$1:AY$48,"&lt;"&amp;AY$1:AY$48),0))</f>
        <v>7</v>
      </c>
      <c r="BA7" s="410" t="str">
        <f t="array" ref="BA7">INDEX(AX$1:AX$48,SMALL(IF(AY$1:AY$48=AZ7,ROW(AY$1:AY$48)),COUNTIF(AZ$1:AZ7,AZ7)),1)</f>
        <v>Central Bedfordshire</v>
      </c>
      <c r="BB7" s="410">
        <f t="shared" si="12"/>
        <v>7</v>
      </c>
      <c r="BC7" s="410" t="str">
        <f t="shared" si="13"/>
        <v>Central Bedfordshire</v>
      </c>
      <c r="BF7" s="411" t="s">
        <v>83</v>
      </c>
      <c r="BG7" s="410">
        <f>VLOOKUP(BF7,'Rural 80'!$A$11:$BS$488,36,FALSE)</f>
        <v>7</v>
      </c>
      <c r="BH7" s="410">
        <f t="array" ref="BH7">INDEX(BG$1:BG$48,MATCH(SMALL(COUNTIF(BG$1:BG$48,"&lt;"&amp;BG$1:BG$48),ROW(BG7:BH7)),COUNTIF(BG$1:BG$48,"&lt;"&amp;BG$1:BG$48),0))</f>
        <v>7</v>
      </c>
      <c r="BI7" s="410" t="str">
        <f t="array" ref="BI7">INDEX(BF$1:BF$48,SMALL(IF(BG$1:BG$48=BH7,ROW(BG$1:BG$48)),COUNTIF(BH$1:BH7,BH7)),1)</f>
        <v>Durham</v>
      </c>
      <c r="BJ7" s="410">
        <f t="shared" si="14"/>
        <v>7</v>
      </c>
      <c r="BK7" s="410" t="str">
        <f t="shared" si="15"/>
        <v>Durham</v>
      </c>
      <c r="BN7" s="411" t="s">
        <v>83</v>
      </c>
      <c r="BO7" s="410">
        <f>VLOOKUP(BN7,'Rural 80'!$A$11:$BS$488,40,FALSE)</f>
        <v>30</v>
      </c>
      <c r="BP7" s="410">
        <f t="array" ref="BP7">INDEX(BO$1:BO$48,MATCH(SMALL(COUNTIF(BO$1:BO$48,"&lt;"&amp;BO$1:BO$48),ROW(BO7:BP7)),COUNTIF(BO$1:BO$48,"&lt;"&amp;BO$1:BO$48),0))</f>
        <v>7</v>
      </c>
      <c r="BQ7" s="410" t="str">
        <f t="array" ref="BQ7">INDEX(BN$1:BN$48,SMALL(IF(BO$1:BO$48=BP7,ROW(BO$1:BO$48)),COUNTIF(BP$1:BP7,BP7)),1)</f>
        <v>East Dorset</v>
      </c>
      <c r="BR7" s="410">
        <f t="shared" si="16"/>
        <v>7</v>
      </c>
      <c r="BS7" s="410" t="str">
        <f t="shared" si="17"/>
        <v>East Dorset</v>
      </c>
      <c r="BV7" s="411" t="s">
        <v>83</v>
      </c>
      <c r="BW7" s="410">
        <f>VLOOKUP(BV7,'Rural 80'!$A$11:$BS$488,44,FALSE)</f>
        <v>32</v>
      </c>
      <c r="BX7" s="410">
        <f t="array" ref="BX7">INDEX(BW$1:BW$48,MATCH(SMALL(COUNTIF(BW$1:BW$48,"&lt;"&amp;BW$1:BW$48),ROW(BW7:BX7)),COUNTIF(BW$1:BW$48,"&lt;"&amp;BW$1:BW$48),0))</f>
        <v>7</v>
      </c>
      <c r="BY7" s="410" t="str">
        <f t="array" ref="BY7">INDEX(BV$1:BV$48,SMALL(IF(BW$1:BW$48=BX7,ROW(BW$1:BW$48)),COUNTIF(BX$1:BX7,BX7)),1)</f>
        <v>East Devon</v>
      </c>
      <c r="BZ7" s="410">
        <f t="shared" si="18"/>
        <v>7</v>
      </c>
      <c r="CA7" s="410" t="str">
        <f t="shared" si="19"/>
        <v>East Devon</v>
      </c>
      <c r="CD7" s="411" t="s">
        <v>83</v>
      </c>
      <c r="CE7" s="410">
        <f>VLOOKUP(CD7,'Rural 80'!$A$11:$BS$488,48,FALSE)</f>
        <v>39</v>
      </c>
      <c r="CF7" s="410">
        <f t="array" ref="CF7">INDEX(CE$1:CE$48,MATCH(SMALL(COUNTIF(CE$1:CE$48,"&lt;"&amp;CE$1:CE$48),ROW(CE7:CF7)),COUNTIF(CE$1:CE$48,"&lt;"&amp;CE$1:CE$48),0))</f>
        <v>7</v>
      </c>
      <c r="CG7" s="410" t="str">
        <f t="array" ref="CG7">INDEX(CD$1:CD$48,SMALL(IF(CE$1:CE$48=CF7,ROW(CE$1:CE$48)),COUNTIF(CF$1:CF7,CF7)),1)</f>
        <v>Lichfield</v>
      </c>
      <c r="CH7" s="410">
        <f t="shared" si="20"/>
        <v>7</v>
      </c>
      <c r="CI7" s="410" t="str">
        <f t="shared" si="21"/>
        <v>Lichfield</v>
      </c>
      <c r="CL7" s="411" t="s">
        <v>83</v>
      </c>
      <c r="CM7" s="410">
        <f>VLOOKUP(CL7,'Rural 80'!$A$11:$BS$488,52,FALSE)</f>
        <v>31</v>
      </c>
      <c r="CN7" s="410">
        <f t="array" ref="CN7">INDEX(CM$1:CM$48,MATCH(SMALL(COUNTIF(CM$1:CM$48,"&lt;"&amp;CM$1:CM$48),ROW(CM7:CN7)),COUNTIF(CM$1:CM$48,"&lt;"&amp;CM$1:CM$48),0))</f>
        <v>7</v>
      </c>
      <c r="CO7" s="410" t="str">
        <f t="array" ref="CO7">INDEX(CL$1:CL$48,SMALL(IF(CM$1:CM$48=CN7,ROW(CM$1:CM$48)),COUNTIF(CN$1:CN7,CN7)),1)</f>
        <v>North East Derbyshire</v>
      </c>
      <c r="CP7" s="410">
        <f t="shared" si="22"/>
        <v>7</v>
      </c>
      <c r="CQ7" s="410" t="str">
        <f t="shared" si="23"/>
        <v>North East Derbyshire</v>
      </c>
      <c r="CT7" s="411" t="s">
        <v>83</v>
      </c>
      <c r="CU7" s="410" t="str">
        <f>VLOOKUP(CT7,'Rural 80'!$A$11:$BS$488,56,FALSE)</f>
        <v>9999</v>
      </c>
      <c r="CV7" s="410" t="str">
        <f t="array" ref="CV7">INDEX(CU$1:CU$48,MATCH(SMALL(COUNTIF(CU$1:CU$48,"&lt;"&amp;CU$1:CU$48),ROW(CU7:CV7)),COUNTIF(CU$1:CU$48,"&lt;"&amp;CU$1:CU$48),0))</f>
        <v>9999</v>
      </c>
      <c r="CW7" s="410" t="str">
        <f t="array" ref="CW7">INDEX(CT$1:CT$48,SMALL(IF(CU$1:CU$48=CV7,ROW(CU$1:CU$48)),COUNTIF(CV$1:CV7,CV7)),1)</f>
        <v>Durham</v>
      </c>
      <c r="CX7" s="410" t="str">
        <f t="shared" si="24"/>
        <v>no data</v>
      </c>
      <c r="CY7" s="410" t="str">
        <f t="shared" si="25"/>
        <v>Durham</v>
      </c>
      <c r="DB7" s="411" t="s">
        <v>83</v>
      </c>
      <c r="DC7" s="410" t="str">
        <f>VLOOKUP(DB7,'Rural 80'!$A$11:$BS$488,60,FALSE)</f>
        <v>9999</v>
      </c>
      <c r="DD7" s="410" t="str">
        <f t="array" ref="DD7">INDEX(DC$1:DC$48,MATCH(SMALL(COUNTIF(DC$1:DC$48,"&lt;"&amp;DC$1:DC$48),ROW(DC7:DD7)),COUNTIF(DC$1:DC$48,"&lt;"&amp;DC$1:DC$48),0))</f>
        <v>9999</v>
      </c>
      <c r="DE7" s="410" t="str">
        <f t="array" ref="DE7">INDEX(DB$1:DB$48,SMALL(IF(DC$1:DC$48=DD7,ROW(DC$1:DC$48)),COUNTIF(DD$1:DD7,DD7)),1)</f>
        <v>Durham</v>
      </c>
      <c r="DF7" s="410" t="str">
        <f t="shared" si="26"/>
        <v>no data</v>
      </c>
      <c r="DG7" s="410" t="str">
        <f t="shared" si="27"/>
        <v>Durham</v>
      </c>
      <c r="DJ7" s="411" t="s">
        <v>83</v>
      </c>
      <c r="DK7" s="410" t="str">
        <f>VLOOKUP(DJ7,'Rural 80'!$A$11:$BS$488,64,FALSE)</f>
        <v>9999</v>
      </c>
      <c r="DL7" s="410" t="str">
        <f t="array" ref="DL7">INDEX(DK$1:DK$48,MATCH(SMALL(COUNTIF(DK$1:DK$48,"&lt;"&amp;DK$1:DK$48),ROW(DK7:DL7)),COUNTIF(DK$1:DK$48,"&lt;"&amp;DK$1:DK$48),0))</f>
        <v>9999</v>
      </c>
      <c r="DM7" s="410" t="str">
        <f t="array" ref="DM7">INDEX(DJ$1:DJ$48,SMALL(IF(DK$1:DK$48=DL7,ROW(DK$1:DK$48)),COUNTIF(DL$1:DL7,DL7)),1)</f>
        <v>Durham</v>
      </c>
      <c r="DN7" s="410" t="str">
        <f t="shared" si="28"/>
        <v>no data</v>
      </c>
      <c r="DO7" s="410" t="str">
        <f t="shared" si="29"/>
        <v>Durham</v>
      </c>
      <c r="DR7" s="411" t="s">
        <v>83</v>
      </c>
      <c r="DS7" s="410" t="str">
        <f>VLOOKUP(DR7,'Rural 80'!$A$11:$BS$488,68,FALSE)</f>
        <v>9999</v>
      </c>
      <c r="DT7" s="410" t="str">
        <f t="array" ref="DT7">INDEX(DS$1:DS$48,MATCH(SMALL(COUNTIF(DS$1:DS$48,"&lt;"&amp;DS$1:DS$48),ROW(DS7:DT7)),COUNTIF(DS$1:DS$48,"&lt;"&amp;DS$1:DS$48),0))</f>
        <v>9999</v>
      </c>
      <c r="DU7" s="410" t="str">
        <f t="array" ref="DU7">INDEX(DR$1:DR$48,SMALL(IF(DS$1:DS$48=DT7,ROW(DS$1:DS$48)),COUNTIF(DT$1:DT7,DT7)),1)</f>
        <v>Durham</v>
      </c>
      <c r="DV7" s="410" t="str">
        <f t="shared" si="30"/>
        <v>no data</v>
      </c>
      <c r="DW7" s="410" t="str">
        <f t="shared" si="31"/>
        <v>Durham</v>
      </c>
    </row>
    <row r="8" spans="1:127" x14ac:dyDescent="0.25">
      <c r="B8" s="411" t="s">
        <v>86</v>
      </c>
      <c r="C8" s="410">
        <f>VLOOKUP(B8,'Rural 80'!$A$11:$BS$488,8,FALSE)</f>
        <v>9</v>
      </c>
      <c r="D8" s="410">
        <f t="array" ref="D8">INDEX(C$1:C$48,MATCH(SMALL(COUNTIF(C$1:C$48,"&lt;"&amp;C$1:C$48),ROW(C8:D8)),COUNTIF(C$1:C$48,"&lt;"&amp;C$1:C$48),0))</f>
        <v>8</v>
      </c>
      <c r="E8" s="410" t="str">
        <f t="array" ref="E8">INDEX(B$1:B$48,SMALL(IF(C$1:C$48=D8,ROW(C$1:C$48)),COUNTIF(D$1:D8,D8)),1)</f>
        <v>Rother</v>
      </c>
      <c r="F8" s="410">
        <f t="shared" si="0"/>
        <v>8</v>
      </c>
      <c r="G8" s="410" t="str">
        <f t="shared" si="1"/>
        <v>Rother</v>
      </c>
      <c r="J8" s="411" t="s">
        <v>86</v>
      </c>
      <c r="K8" s="410">
        <f>VLOOKUP(J8,'Rural 80'!$A$11:$BS$488,12,FALSE)</f>
        <v>6</v>
      </c>
      <c r="L8" s="410">
        <f t="array" ref="L8">INDEX(K$1:K$48,MATCH(SMALL(COUNTIF(K$1:K$48,"&lt;"&amp;K$1:K$48),ROW(K8:L8)),COUNTIF(K$1:K$48,"&lt;"&amp;K$1:K$48),0))</f>
        <v>8</v>
      </c>
      <c r="M8" s="410" t="str">
        <f t="array" ref="M8">INDEX(J$1:J$48,SMALL(IF(K$1:K$48=L8,ROW(K$1:K$48)),COUNTIF(L$1:L8,L8)),1)</f>
        <v>Braintree</v>
      </c>
      <c r="N8" s="410">
        <f t="shared" si="2"/>
        <v>8</v>
      </c>
      <c r="O8" s="410" t="str">
        <f t="shared" si="3"/>
        <v>Braintree</v>
      </c>
      <c r="R8" s="411" t="s">
        <v>86</v>
      </c>
      <c r="S8" s="410">
        <f>VLOOKUP(R8,'Rural 80'!$A$11:$BS$488,16,FALSE)</f>
        <v>9</v>
      </c>
      <c r="T8" s="410">
        <f t="array" ref="T8">INDEX(S$1:S$48,MATCH(SMALL(COUNTIF(S$1:S$48,"&lt;"&amp;S$1:S$48),ROW(S8:T8)),COUNTIF(S$1:S$48,"&lt;"&amp;S$1:S$48),0))</f>
        <v>8</v>
      </c>
      <c r="U8" s="410" t="str">
        <f t="array" ref="U8">INDEX(R$1:R$48,SMALL(IF(S$1:S$48=T8,ROW(S$1:S$48)),COUNTIF(T$1:T8,T8)),1)</f>
        <v>Braintree</v>
      </c>
      <c r="V8" s="410">
        <f t="shared" si="4"/>
        <v>8</v>
      </c>
      <c r="W8" s="410" t="str">
        <f t="shared" si="5"/>
        <v>Braintree</v>
      </c>
      <c r="Z8" s="411" t="s">
        <v>86</v>
      </c>
      <c r="AA8" s="410">
        <f>VLOOKUP(Z8,'Rural 80'!$A$11:$BS$488,20,FALSE)</f>
        <v>8</v>
      </c>
      <c r="AB8" s="410">
        <f t="array" ref="AB8">INDEX(AA$1:AA$48,MATCH(SMALL(COUNTIF(AA$1:AA$48,"&lt;"&amp;AA$1:AA$48),ROW(AA8:AB8)),COUNTIF(AA$1:AA$48,"&lt;"&amp;AA$1:AA$48),0))</f>
        <v>8</v>
      </c>
      <c r="AC8" s="410" t="str">
        <f t="array" ref="AC8">INDEX(Z$1:Z$48,SMALL(IF(AA$1:AA$48=AB8,ROW(AA$1:AA$48)),COUNTIF(AB$1:AB8,AB8)),1)</f>
        <v>East Devon</v>
      </c>
      <c r="AD8" s="410">
        <f t="shared" si="6"/>
        <v>8</v>
      </c>
      <c r="AE8" s="410" t="str">
        <f t="shared" si="7"/>
        <v>East Devon</v>
      </c>
      <c r="AH8" s="411" t="s">
        <v>86</v>
      </c>
      <c r="AI8" s="410">
        <f>VLOOKUP(AH8,'Rural 80'!$A$11:$BS$488,24,FALSE)</f>
        <v>16</v>
      </c>
      <c r="AJ8" s="410">
        <f t="array" ref="AJ8">INDEX(AI$1:AI$48,MATCH(SMALL(COUNTIF(AI$1:AI$48,"&lt;"&amp;AI$1:AI$48),ROW(AI8:AJ8)),COUNTIF(AI$1:AI$48,"&lt;"&amp;AI$1:AI$48),0))</f>
        <v>8</v>
      </c>
      <c r="AK8" s="410" t="str">
        <f t="array" ref="AK8">INDEX(AH$1:AH$48,SMALL(IF(AI$1:AI$48=AJ8,ROW(AI$1:AI$48)),COUNTIF(AJ$1:AJ8,AJ8)),1)</f>
        <v>North Devon</v>
      </c>
      <c r="AL8" s="410">
        <f t="shared" si="8"/>
        <v>8</v>
      </c>
      <c r="AM8" s="410" t="str">
        <f t="shared" si="9"/>
        <v>North Devon</v>
      </c>
      <c r="AP8" s="411" t="s">
        <v>86</v>
      </c>
      <c r="AQ8" s="410">
        <f>VLOOKUP(AP8,'Rural 80'!$A$11:$BS$488,28,FALSE)</f>
        <v>14</v>
      </c>
      <c r="AR8" s="410">
        <f t="array" ref="AR8">INDEX(AQ$1:AQ$48,MATCH(SMALL(COUNTIF(AQ$1:AQ$48,"&lt;"&amp;AQ$1:AQ$48),ROW(AQ8:AR8)),COUNTIF(AQ$1:AQ$48,"&lt;"&amp;AQ$1:AQ$48),0))</f>
        <v>8</v>
      </c>
      <c r="AS8" s="410" t="str">
        <f t="array" ref="AS8">INDEX(AP$1:AP$48,SMALL(IF(AQ$1:AQ$48=AR8,ROW(AQ$1:AQ$48)),COUNTIF(AR$1:AR8,AR8)),1)</f>
        <v>East Riding of Yorkshire</v>
      </c>
      <c r="AT8" s="410">
        <f t="shared" si="10"/>
        <v>8</v>
      </c>
      <c r="AU8" s="410" t="str">
        <f t="shared" si="11"/>
        <v>East Riding of Yorkshire</v>
      </c>
      <c r="AX8" s="411" t="s">
        <v>86</v>
      </c>
      <c r="AY8" s="410">
        <f>VLOOKUP(AX8,'Rural 80'!$A$11:$BS$488,32,FALSE)</f>
        <v>19</v>
      </c>
      <c r="AZ8" s="410">
        <f t="array" ref="AZ8">INDEX(AY$1:AY$48,MATCH(SMALL(COUNTIF(AY$1:AY$48,"&lt;"&amp;AY$1:AY$48),ROW(AY8:AZ8)),COUNTIF(AY$1:AY$48,"&lt;"&amp;AY$1:AY$48),0))</f>
        <v>8</v>
      </c>
      <c r="BA8" s="410" t="str">
        <f t="array" ref="BA8">INDEX(AX$1:AX$48,SMALL(IF(AY$1:AY$48=AZ8,ROW(AY$1:AY$48)),COUNTIF(AZ$1:AZ8,AZ8)),1)</f>
        <v>Lichfield</v>
      </c>
      <c r="BB8" s="410">
        <f t="shared" si="12"/>
        <v>8</v>
      </c>
      <c r="BC8" s="410" t="str">
        <f t="shared" si="13"/>
        <v>Lichfield</v>
      </c>
      <c r="BF8" s="411" t="s">
        <v>86</v>
      </c>
      <c r="BG8" s="410">
        <f>VLOOKUP(BF8,'Rural 80'!$A$11:$BS$488,36,FALSE)</f>
        <v>17</v>
      </c>
      <c r="BH8" s="410">
        <f t="array" ref="BH8">INDEX(BG$1:BG$48,MATCH(SMALL(COUNTIF(BG$1:BG$48,"&lt;"&amp;BG$1:BG$48),ROW(BG8:BH8)),COUNTIF(BG$1:BG$48,"&lt;"&amp;BG$1:BG$48),0))</f>
        <v>8</v>
      </c>
      <c r="BI8" s="410" t="str">
        <f t="array" ref="BI8">INDEX(BF$1:BF$48,SMALL(IF(BG$1:BG$48=BH8,ROW(BG$1:BG$48)),COUNTIF(BH$1:BH8,BH8)),1)</f>
        <v>North Warwickshire</v>
      </c>
      <c r="BJ8" s="410">
        <f t="shared" si="14"/>
        <v>8</v>
      </c>
      <c r="BK8" s="410" t="str">
        <f t="shared" si="15"/>
        <v>North Warwickshire</v>
      </c>
      <c r="BN8" s="411" t="s">
        <v>86</v>
      </c>
      <c r="BO8" s="410">
        <f>VLOOKUP(BN8,'Rural 80'!$A$11:$BS$488,40,FALSE)</f>
        <v>9</v>
      </c>
      <c r="BP8" s="410">
        <f t="array" ref="BP8">INDEX(BO$1:BO$48,MATCH(SMALL(COUNTIF(BO$1:BO$48,"&lt;"&amp;BO$1:BO$48),ROW(BO8:BP8)),COUNTIF(BO$1:BO$48,"&lt;"&amp;BO$1:BO$48),0))</f>
        <v>8</v>
      </c>
      <c r="BQ8" s="410" t="str">
        <f t="array" ref="BQ8">INDEX(BN$1:BN$48,SMALL(IF(BO$1:BO$48=BP8,ROW(BO$1:BO$48)),COUNTIF(BP$1:BP8,BP8)),1)</f>
        <v>Northumberland</v>
      </c>
      <c r="BR8" s="410">
        <f t="shared" si="16"/>
        <v>8</v>
      </c>
      <c r="BS8" s="410" t="str">
        <f t="shared" si="17"/>
        <v>Northumberland</v>
      </c>
      <c r="BV8" s="411" t="s">
        <v>86</v>
      </c>
      <c r="BW8" s="410">
        <f>VLOOKUP(BV8,'Rural 80'!$A$11:$BS$488,44,FALSE)</f>
        <v>7</v>
      </c>
      <c r="BX8" s="410">
        <f t="array" ref="BX8">INDEX(BW$1:BW$48,MATCH(SMALL(COUNTIF(BW$1:BW$48,"&lt;"&amp;BW$1:BW$48),ROW(BW8:BX8)),COUNTIF(BW$1:BW$48,"&lt;"&amp;BW$1:BW$48),0))</f>
        <v>8</v>
      </c>
      <c r="BY8" s="410" t="str">
        <f t="array" ref="BY8">INDEX(BV$1:BV$48,SMALL(IF(BW$1:BW$48=BX8,ROW(BW$1:BW$48)),COUNTIF(BX$1:BX8,BX8)),1)</f>
        <v>Bassetlaw</v>
      </c>
      <c r="BZ8" s="410">
        <f t="shared" si="18"/>
        <v>8</v>
      </c>
      <c r="CA8" s="410" t="str">
        <f t="shared" si="19"/>
        <v>Bassetlaw</v>
      </c>
      <c r="CD8" s="411" t="s">
        <v>86</v>
      </c>
      <c r="CE8" s="410">
        <f>VLOOKUP(CD8,'Rural 80'!$A$11:$BS$488,48,FALSE)</f>
        <v>2</v>
      </c>
      <c r="CF8" s="410">
        <f t="array" ref="CF8">INDEX(CE$1:CE$48,MATCH(SMALL(COUNTIF(CE$1:CE$48,"&lt;"&amp;CE$1:CE$48),ROW(CE8:CF8)),COUNTIF(CE$1:CE$48,"&lt;"&amp;CE$1:CE$48),0))</f>
        <v>8</v>
      </c>
      <c r="CG8" s="410" t="str">
        <f t="array" ref="CG8">INDEX(CD$1:CD$48,SMALL(IF(CE$1:CE$48=CF8,ROW(CE$1:CE$48)),COUNTIF(CF$1:CF8,CF8)),1)</f>
        <v>East Riding of Yorkshire</v>
      </c>
      <c r="CH8" s="410">
        <f t="shared" si="20"/>
        <v>8</v>
      </c>
      <c r="CI8" s="410" t="str">
        <f t="shared" si="21"/>
        <v>East Riding of Yorkshire</v>
      </c>
      <c r="CL8" s="411" t="s">
        <v>86</v>
      </c>
      <c r="CM8" s="410">
        <f>VLOOKUP(CL8,'Rural 80'!$A$11:$BS$488,52,FALSE)</f>
        <v>8</v>
      </c>
      <c r="CN8" s="410">
        <f t="array" ref="CN8">INDEX(CM$1:CM$48,MATCH(SMALL(COUNTIF(CM$1:CM$48,"&lt;"&amp;CM$1:CM$48),ROW(CM8:CN8)),COUNTIF(CM$1:CM$48,"&lt;"&amp;CM$1:CM$48),0))</f>
        <v>8</v>
      </c>
      <c r="CO8" s="410" t="str">
        <f t="array" ref="CO8">INDEX(CL$1:CL$48,SMALL(IF(CM$1:CM$48=CN8,ROW(CM$1:CM$48)),COUNTIF(CN$1:CN8,CN8)),1)</f>
        <v>East Devon</v>
      </c>
      <c r="CP8" s="410">
        <f t="shared" si="22"/>
        <v>8</v>
      </c>
      <c r="CQ8" s="410" t="str">
        <f t="shared" si="23"/>
        <v>East Devon</v>
      </c>
      <c r="CT8" s="411" t="s">
        <v>86</v>
      </c>
      <c r="CU8" s="410" t="str">
        <f>VLOOKUP(CT8,'Rural 80'!$A$11:$BS$488,56,FALSE)</f>
        <v>9999</v>
      </c>
      <c r="CV8" s="410" t="str">
        <f t="array" ref="CV8">INDEX(CU$1:CU$48,MATCH(SMALL(COUNTIF(CU$1:CU$48,"&lt;"&amp;CU$1:CU$48),ROW(CU8:CV8)),COUNTIF(CU$1:CU$48,"&lt;"&amp;CU$1:CU$48),0))</f>
        <v>9999</v>
      </c>
      <c r="CW8" s="410" t="str">
        <f t="array" ref="CW8">INDEX(CT$1:CT$48,SMALL(IF(CU$1:CU$48=CV8,ROW(CU$1:CU$48)),COUNTIF(CV$1:CV8,CV8)),1)</f>
        <v>East Devon</v>
      </c>
      <c r="CX8" s="410" t="str">
        <f t="shared" si="24"/>
        <v>no data</v>
      </c>
      <c r="CY8" s="410" t="str">
        <f t="shared" si="25"/>
        <v>East Devon</v>
      </c>
      <c r="DB8" s="411" t="s">
        <v>86</v>
      </c>
      <c r="DC8" s="410" t="str">
        <f>VLOOKUP(DB8,'Rural 80'!$A$11:$BS$488,60,FALSE)</f>
        <v>9999</v>
      </c>
      <c r="DD8" s="410" t="str">
        <f t="array" ref="DD8">INDEX(DC$1:DC$48,MATCH(SMALL(COUNTIF(DC$1:DC$48,"&lt;"&amp;DC$1:DC$48),ROW(DC8:DD8)),COUNTIF(DC$1:DC$48,"&lt;"&amp;DC$1:DC$48),0))</f>
        <v>9999</v>
      </c>
      <c r="DE8" s="410" t="str">
        <f t="array" ref="DE8">INDEX(DB$1:DB$48,SMALL(IF(DC$1:DC$48=DD8,ROW(DC$1:DC$48)),COUNTIF(DD$1:DD8,DD8)),1)</f>
        <v>East Devon</v>
      </c>
      <c r="DF8" s="410" t="str">
        <f t="shared" si="26"/>
        <v>no data</v>
      </c>
      <c r="DG8" s="410" t="str">
        <f t="shared" si="27"/>
        <v>East Devon</v>
      </c>
      <c r="DJ8" s="411" t="s">
        <v>86</v>
      </c>
      <c r="DK8" s="410" t="str">
        <f>VLOOKUP(DJ8,'Rural 80'!$A$11:$BS$488,64,FALSE)</f>
        <v>9999</v>
      </c>
      <c r="DL8" s="410" t="str">
        <f t="array" ref="DL8">INDEX(DK$1:DK$48,MATCH(SMALL(COUNTIF(DK$1:DK$48,"&lt;"&amp;DK$1:DK$48),ROW(DK8:DL8)),COUNTIF(DK$1:DK$48,"&lt;"&amp;DK$1:DK$48),0))</f>
        <v>9999</v>
      </c>
      <c r="DM8" s="410" t="str">
        <f t="array" ref="DM8">INDEX(DJ$1:DJ$48,SMALL(IF(DK$1:DK$48=DL8,ROW(DK$1:DK$48)),COUNTIF(DL$1:DL8,DL8)),1)</f>
        <v>East Devon</v>
      </c>
      <c r="DN8" s="410" t="str">
        <f t="shared" si="28"/>
        <v>no data</v>
      </c>
      <c r="DO8" s="410" t="str">
        <f t="shared" si="29"/>
        <v>East Devon</v>
      </c>
      <c r="DR8" s="411" t="s">
        <v>86</v>
      </c>
      <c r="DS8" s="410" t="str">
        <f>VLOOKUP(DR8,'Rural 80'!$A$11:$BS$488,68,FALSE)</f>
        <v>9999</v>
      </c>
      <c r="DT8" s="410" t="str">
        <f t="array" ref="DT8">INDEX(DS$1:DS$48,MATCH(SMALL(COUNTIF(DS$1:DS$48,"&lt;"&amp;DS$1:DS$48),ROW(DS8:DT8)),COUNTIF(DS$1:DS$48,"&lt;"&amp;DS$1:DS$48),0))</f>
        <v>9999</v>
      </c>
      <c r="DU8" s="410" t="str">
        <f t="array" ref="DU8">INDEX(DR$1:DR$48,SMALL(IF(DS$1:DS$48=DT8,ROW(DS$1:DS$48)),COUNTIF(DT$1:DT8,DT8)),1)</f>
        <v>East Devon</v>
      </c>
      <c r="DV8" s="410" t="str">
        <f t="shared" si="30"/>
        <v>no data</v>
      </c>
      <c r="DW8" s="410" t="str">
        <f t="shared" si="31"/>
        <v>East Devon</v>
      </c>
    </row>
    <row r="9" spans="1:127" x14ac:dyDescent="0.25">
      <c r="B9" s="411" t="s">
        <v>87</v>
      </c>
      <c r="C9" s="410">
        <f>VLOOKUP(B9,'Rural 80'!$A$11:$BS$488,8,FALSE)</f>
        <v>3</v>
      </c>
      <c r="D9" s="410">
        <f t="array" ref="D9">INDEX(C$1:C$48,MATCH(SMALL(COUNTIF(C$1:C$48,"&lt;"&amp;C$1:C$48),ROW(C9:D9)),COUNTIF(C$1:C$48,"&lt;"&amp;C$1:C$48),0))</f>
        <v>9</v>
      </c>
      <c r="E9" s="410" t="str">
        <f t="array" ref="E9">INDEX(B$1:B$48,SMALL(IF(C$1:C$48=D9,ROW(C$1:C$48)),COUNTIF(D$1:D9,D9)),1)</f>
        <v>East Devon</v>
      </c>
      <c r="F9" s="410">
        <f t="shared" si="0"/>
        <v>9</v>
      </c>
      <c r="G9" s="410" t="str">
        <f t="shared" si="1"/>
        <v>East Devon</v>
      </c>
      <c r="J9" s="411" t="s">
        <v>87</v>
      </c>
      <c r="K9" s="410">
        <f>VLOOKUP(J9,'Rural 80'!$A$11:$BS$488,12,FALSE)</f>
        <v>4</v>
      </c>
      <c r="L9" s="410">
        <f t="array" ref="L9">INDEX(K$1:K$48,MATCH(SMALL(COUNTIF(K$1:K$48,"&lt;"&amp;K$1:K$48),ROW(K9:L9)),COUNTIF(K$1:K$48,"&lt;"&amp;K$1:K$48),0))</f>
        <v>9</v>
      </c>
      <c r="M9" s="410" t="str">
        <f t="array" ref="M9">INDEX(J$1:J$48,SMALL(IF(K$1:K$48=L9,ROW(K$1:K$48)),COUNTIF(L$1:L9,L9)),1)</f>
        <v>Tendring</v>
      </c>
      <c r="N9" s="410">
        <f t="shared" si="2"/>
        <v>9</v>
      </c>
      <c r="O9" s="410" t="str">
        <f t="shared" si="3"/>
        <v>Tendring</v>
      </c>
      <c r="R9" s="411" t="s">
        <v>87</v>
      </c>
      <c r="S9" s="410">
        <f>VLOOKUP(R9,'Rural 80'!$A$11:$BS$488,16,FALSE)</f>
        <v>4</v>
      </c>
      <c r="T9" s="410">
        <f t="array" ref="T9">INDEX(S$1:S$48,MATCH(SMALL(COUNTIF(S$1:S$48,"&lt;"&amp;S$1:S$48),ROW(S9:T9)),COUNTIF(S$1:S$48,"&lt;"&amp;S$1:S$48),0))</f>
        <v>9</v>
      </c>
      <c r="U9" s="410" t="str">
        <f t="array" ref="U9">INDEX(R$1:R$48,SMALL(IF(S$1:S$48=T9,ROW(S$1:S$48)),COUNTIF(T$1:T9,T9)),1)</f>
        <v>East Devon</v>
      </c>
      <c r="V9" s="410">
        <f t="shared" si="4"/>
        <v>9</v>
      </c>
      <c r="W9" s="410" t="str">
        <f t="shared" si="5"/>
        <v>East Devon</v>
      </c>
      <c r="Z9" s="411" t="s">
        <v>87</v>
      </c>
      <c r="AA9" s="410">
        <f>VLOOKUP(Z9,'Rural 80'!$A$11:$BS$488,20,FALSE)</f>
        <v>1</v>
      </c>
      <c r="AB9" s="410">
        <f t="array" ref="AB9">INDEX(AA$1:AA$48,MATCH(SMALL(COUNTIF(AA$1:AA$48,"&lt;"&amp;AA$1:AA$48),ROW(AA9:AB9)),COUNTIF(AA$1:AA$48,"&lt;"&amp;AA$1:AA$48),0))</f>
        <v>9</v>
      </c>
      <c r="AC9" s="410" t="str">
        <f t="array" ref="AC9">INDEX(Z$1:Z$48,SMALL(IF(AA$1:AA$48=AB9,ROW(AA$1:AA$48)),COUNTIF(AB$1:AB9,AB9)),1)</f>
        <v>High Peak</v>
      </c>
      <c r="AD9" s="410">
        <f t="shared" si="6"/>
        <v>9</v>
      </c>
      <c r="AE9" s="410" t="str">
        <f t="shared" si="7"/>
        <v>High Peak</v>
      </c>
      <c r="AH9" s="411" t="s">
        <v>87</v>
      </c>
      <c r="AI9" s="410">
        <f>VLOOKUP(AH9,'Rural 80'!$A$11:$BS$488,24,FALSE)</f>
        <v>2</v>
      </c>
      <c r="AJ9" s="410">
        <f t="array" ref="AJ9">INDEX(AI$1:AI$48,MATCH(SMALL(COUNTIF(AI$1:AI$48,"&lt;"&amp;AI$1:AI$48),ROW(AI9:AJ9)),COUNTIF(AI$1:AI$48,"&lt;"&amp;AI$1:AI$48),0))</f>
        <v>9</v>
      </c>
      <c r="AK9" s="410" t="str">
        <f t="array" ref="AK9">INDEX(AH$1:AH$48,SMALL(IF(AI$1:AI$48=AJ9,ROW(AI$1:AI$48)),COUNTIF(AJ$1:AJ9,AJ9)),1)</f>
        <v>East Northamptonshire</v>
      </c>
      <c r="AL9" s="410">
        <f t="shared" si="8"/>
        <v>9</v>
      </c>
      <c r="AM9" s="410" t="str">
        <f t="shared" si="9"/>
        <v>East Northamptonshire</v>
      </c>
      <c r="AP9" s="411" t="s">
        <v>87</v>
      </c>
      <c r="AQ9" s="410">
        <f>VLOOKUP(AP9,'Rural 80'!$A$11:$BS$488,28,FALSE)</f>
        <v>3</v>
      </c>
      <c r="AR9" s="410">
        <f t="array" ref="AR9">INDEX(AQ$1:AQ$48,MATCH(SMALL(COUNTIF(AQ$1:AQ$48,"&lt;"&amp;AQ$1:AQ$48),ROW(AQ9:AR9)),COUNTIF(AQ$1:AQ$48,"&lt;"&amp;AQ$1:AQ$48),0))</f>
        <v>9</v>
      </c>
      <c r="AS9" s="410" t="str">
        <f t="array" ref="AS9">INDEX(AP$1:AP$48,SMALL(IF(AQ$1:AQ$48=AR9,ROW(AQ$1:AQ$48)),COUNTIF(AR$1:AR9,AR9)),1)</f>
        <v>Braintree</v>
      </c>
      <c r="AT9" s="410">
        <f t="shared" si="10"/>
        <v>9</v>
      </c>
      <c r="AU9" s="410" t="str">
        <f t="shared" si="11"/>
        <v>Braintree</v>
      </c>
      <c r="AX9" s="411" t="s">
        <v>87</v>
      </c>
      <c r="AY9" s="410">
        <f>VLOOKUP(AX9,'Rural 80'!$A$11:$BS$488,32,FALSE)</f>
        <v>2</v>
      </c>
      <c r="AZ9" s="410">
        <f t="array" ref="AZ9">INDEX(AY$1:AY$48,MATCH(SMALL(COUNTIF(AY$1:AY$48,"&lt;"&amp;AY$1:AY$48),ROW(AY9:AZ9)),COUNTIF(AY$1:AY$48,"&lt;"&amp;AY$1:AY$48),0))</f>
        <v>9</v>
      </c>
      <c r="BA9" s="410" t="str">
        <f t="array" ref="BA9">INDEX(AX$1:AX$48,SMALL(IF(AY$1:AY$48=AZ9,ROW(AY$1:AY$48)),COUNTIF(AZ$1:AZ9,AZ9)),1)</f>
        <v>High Peak</v>
      </c>
      <c r="BB9" s="410">
        <f t="shared" si="12"/>
        <v>9</v>
      </c>
      <c r="BC9" s="410" t="str">
        <f t="shared" si="13"/>
        <v>High Peak</v>
      </c>
      <c r="BF9" s="411" t="s">
        <v>87</v>
      </c>
      <c r="BG9" s="410">
        <f>VLOOKUP(BF9,'Rural 80'!$A$11:$BS$488,36,FALSE)</f>
        <v>1</v>
      </c>
      <c r="BH9" s="410">
        <f t="array" ref="BH9">INDEX(BG$1:BG$48,MATCH(SMALL(COUNTIF(BG$1:BG$48,"&lt;"&amp;BG$1:BG$48),ROW(BG9:BH9)),COUNTIF(BG$1:BG$48,"&lt;"&amp;BG$1:BG$48),0))</f>
        <v>9</v>
      </c>
      <c r="BI9" s="410" t="str">
        <f t="array" ref="BI9">INDEX(BF$1:BF$48,SMALL(IF(BG$1:BG$48=BH9,ROW(BG$1:BG$48)),COUNTIF(BH$1:BH9,BH9)),1)</f>
        <v>East Hampshire</v>
      </c>
      <c r="BJ9" s="410">
        <f t="shared" si="14"/>
        <v>9</v>
      </c>
      <c r="BK9" s="410" t="str">
        <f t="shared" si="15"/>
        <v>East Hampshire</v>
      </c>
      <c r="BN9" s="411" t="s">
        <v>87</v>
      </c>
      <c r="BO9" s="410">
        <f>VLOOKUP(BN9,'Rural 80'!$A$11:$BS$488,40,FALSE)</f>
        <v>7</v>
      </c>
      <c r="BP9" s="410">
        <f t="array" ref="BP9">INDEX(BO$1:BO$48,MATCH(SMALL(COUNTIF(BO$1:BO$48,"&lt;"&amp;BO$1:BO$48),ROW(BO9:BP9)),COUNTIF(BO$1:BO$48,"&lt;"&amp;BO$1:BO$48),0))</f>
        <v>9</v>
      </c>
      <c r="BQ9" s="410" t="str">
        <f t="array" ref="BQ9">INDEX(BN$1:BN$48,SMALL(IF(BO$1:BO$48=BP9,ROW(BO$1:BO$48)),COUNTIF(BP$1:BP9,BP9)),1)</f>
        <v>East Devon</v>
      </c>
      <c r="BR9" s="410">
        <f t="shared" si="16"/>
        <v>9</v>
      </c>
      <c r="BS9" s="410" t="str">
        <f t="shared" si="17"/>
        <v>East Devon</v>
      </c>
      <c r="BV9" s="411" t="s">
        <v>87</v>
      </c>
      <c r="BW9" s="410">
        <f>VLOOKUP(BV9,'Rural 80'!$A$11:$BS$488,44,FALSE)</f>
        <v>10</v>
      </c>
      <c r="BX9" s="410">
        <f t="array" ref="BX9">INDEX(BW$1:BW$48,MATCH(SMALL(COUNTIF(BW$1:BW$48,"&lt;"&amp;BW$1:BW$48),ROW(BW9:BX9)),COUNTIF(BW$1:BW$48,"&lt;"&amp;BW$1:BW$48),0))</f>
        <v>9</v>
      </c>
      <c r="BY9" s="410" t="str">
        <f t="array" ref="BY9">INDEX(BV$1:BV$48,SMALL(IF(BW$1:BW$48=BX9,ROW(BW$1:BW$48)),COUNTIF(BX$1:BX9,BX9)),1)</f>
        <v>North East Derbyshire</v>
      </c>
      <c r="BZ9" s="410">
        <f t="shared" si="18"/>
        <v>9</v>
      </c>
      <c r="CA9" s="410" t="str">
        <f t="shared" si="19"/>
        <v>North East Derbyshire</v>
      </c>
      <c r="CD9" s="411" t="s">
        <v>87</v>
      </c>
      <c r="CE9" s="410">
        <f>VLOOKUP(CD9,'Rural 80'!$A$11:$BS$488,48,FALSE)</f>
        <v>6</v>
      </c>
      <c r="CF9" s="410">
        <f t="array" ref="CF9">INDEX(CE$1:CE$48,MATCH(SMALL(COUNTIF(CE$1:CE$48,"&lt;"&amp;CE$1:CE$48),ROW(CE9:CF9)),COUNTIF(CE$1:CE$48,"&lt;"&amp;CE$1:CE$48),0))</f>
        <v>9</v>
      </c>
      <c r="CG9" s="410" t="str">
        <f t="array" ref="CG9">INDEX(CD$1:CD$48,SMALL(IF(CE$1:CE$48=CF9,ROW(CE$1:CE$48)),COUNTIF(CF$1:CF9,CF9)),1)</f>
        <v>Northumberland</v>
      </c>
      <c r="CH9" s="410">
        <f t="shared" si="20"/>
        <v>9</v>
      </c>
      <c r="CI9" s="410" t="str">
        <f t="shared" si="21"/>
        <v>Northumberland</v>
      </c>
      <c r="CL9" s="411" t="s">
        <v>87</v>
      </c>
      <c r="CM9" s="410">
        <f>VLOOKUP(CL9,'Rural 80'!$A$11:$BS$488,52,FALSE)</f>
        <v>1</v>
      </c>
      <c r="CN9" s="410">
        <f t="array" ref="CN9">INDEX(CM$1:CM$48,MATCH(SMALL(COUNTIF(CM$1:CM$48,"&lt;"&amp;CM$1:CM$48),ROW(CM9:CN9)),COUNTIF(CM$1:CM$48,"&lt;"&amp;CM$1:CM$48),0))</f>
        <v>9</v>
      </c>
      <c r="CO9" s="410" t="str">
        <f t="array" ref="CO9">INDEX(CL$1:CL$48,SMALL(IF(CM$1:CM$48=CN9,ROW(CM$1:CM$48)),COUNTIF(CN$1:CN9,CN9)),1)</f>
        <v>North West Leicestershire</v>
      </c>
      <c r="CP9" s="410">
        <f t="shared" si="22"/>
        <v>9</v>
      </c>
      <c r="CQ9" s="410" t="str">
        <f t="shared" si="23"/>
        <v>North West Leicestershire</v>
      </c>
      <c r="CT9" s="411" t="s">
        <v>87</v>
      </c>
      <c r="CU9" s="410" t="str">
        <f>VLOOKUP(CT9,'Rural 80'!$A$11:$BS$488,56,FALSE)</f>
        <v>9999</v>
      </c>
      <c r="CV9" s="410" t="str">
        <f t="array" ref="CV9">INDEX(CU$1:CU$48,MATCH(SMALL(COUNTIF(CU$1:CU$48,"&lt;"&amp;CU$1:CU$48),ROW(CU9:CV9)),COUNTIF(CU$1:CU$48,"&lt;"&amp;CU$1:CU$48),0))</f>
        <v>9999</v>
      </c>
      <c r="CW9" s="410" t="str">
        <f t="array" ref="CW9">INDEX(CT$1:CT$48,SMALL(IF(CU$1:CU$48=CV9,ROW(CU$1:CU$48)),COUNTIF(CV$1:CV9,CV9)),1)</f>
        <v>East Dorset</v>
      </c>
      <c r="CX9" s="410" t="str">
        <f t="shared" si="24"/>
        <v>no data</v>
      </c>
      <c r="CY9" s="410" t="str">
        <f t="shared" si="25"/>
        <v>East Dorset</v>
      </c>
      <c r="DB9" s="411" t="s">
        <v>87</v>
      </c>
      <c r="DC9" s="410" t="str">
        <f>VLOOKUP(DB9,'Rural 80'!$A$11:$BS$488,60,FALSE)</f>
        <v>9999</v>
      </c>
      <c r="DD9" s="410" t="str">
        <f t="array" ref="DD9">INDEX(DC$1:DC$48,MATCH(SMALL(COUNTIF(DC$1:DC$48,"&lt;"&amp;DC$1:DC$48),ROW(DC9:DD9)),COUNTIF(DC$1:DC$48,"&lt;"&amp;DC$1:DC$48),0))</f>
        <v>9999</v>
      </c>
      <c r="DE9" s="410" t="str">
        <f t="array" ref="DE9">INDEX(DB$1:DB$48,SMALL(IF(DC$1:DC$48=DD9,ROW(DC$1:DC$48)),COUNTIF(DD$1:DD9,DD9)),1)</f>
        <v>East Dorset</v>
      </c>
      <c r="DF9" s="410" t="str">
        <f t="shared" si="26"/>
        <v>no data</v>
      </c>
      <c r="DG9" s="410" t="str">
        <f t="shared" si="27"/>
        <v>East Dorset</v>
      </c>
      <c r="DJ9" s="411" t="s">
        <v>87</v>
      </c>
      <c r="DK9" s="410" t="str">
        <f>VLOOKUP(DJ9,'Rural 80'!$A$11:$BS$488,64,FALSE)</f>
        <v>9999</v>
      </c>
      <c r="DL9" s="410" t="str">
        <f t="array" ref="DL9">INDEX(DK$1:DK$48,MATCH(SMALL(COUNTIF(DK$1:DK$48,"&lt;"&amp;DK$1:DK$48),ROW(DK9:DL9)),COUNTIF(DK$1:DK$48,"&lt;"&amp;DK$1:DK$48),0))</f>
        <v>9999</v>
      </c>
      <c r="DM9" s="410" t="str">
        <f t="array" ref="DM9">INDEX(DJ$1:DJ$48,SMALL(IF(DK$1:DK$48=DL9,ROW(DK$1:DK$48)),COUNTIF(DL$1:DL9,DL9)),1)</f>
        <v>East Dorset</v>
      </c>
      <c r="DN9" s="410" t="str">
        <f t="shared" si="28"/>
        <v>no data</v>
      </c>
      <c r="DO9" s="410" t="str">
        <f t="shared" si="29"/>
        <v>East Dorset</v>
      </c>
      <c r="DR9" s="411" t="s">
        <v>87</v>
      </c>
      <c r="DS9" s="410" t="str">
        <f>VLOOKUP(DR9,'Rural 80'!$A$11:$BS$488,68,FALSE)</f>
        <v>9999</v>
      </c>
      <c r="DT9" s="410" t="str">
        <f t="array" ref="DT9">INDEX(DS$1:DS$48,MATCH(SMALL(COUNTIF(DS$1:DS$48,"&lt;"&amp;DS$1:DS$48),ROW(DS9:DT9)),COUNTIF(DS$1:DS$48,"&lt;"&amp;DS$1:DS$48),0))</f>
        <v>9999</v>
      </c>
      <c r="DU9" s="410" t="str">
        <f t="array" ref="DU9">INDEX(DR$1:DR$48,SMALL(IF(DS$1:DS$48=DT9,ROW(DS$1:DS$48)),COUNTIF(DT$1:DT9,DT9)),1)</f>
        <v>East Dorset</v>
      </c>
      <c r="DV9" s="410" t="str">
        <f t="shared" si="30"/>
        <v>no data</v>
      </c>
      <c r="DW9" s="410" t="str">
        <f t="shared" si="31"/>
        <v>East Dorset</v>
      </c>
    </row>
    <row r="10" spans="1:127" x14ac:dyDescent="0.25">
      <c r="B10" s="411" t="s">
        <v>88</v>
      </c>
      <c r="C10" s="410">
        <f>VLOOKUP(B10,'Rural 80'!$A$11:$BS$488,8,FALSE)</f>
        <v>33</v>
      </c>
      <c r="D10" s="410">
        <f t="array" ref="D10">INDEX(C$1:C$48,MATCH(SMALL(COUNTIF(C$1:C$48,"&lt;"&amp;C$1:C$48),ROW(C10:D10)),COUNTIF(C$1:C$48,"&lt;"&amp;C$1:C$48),0))</f>
        <v>10</v>
      </c>
      <c r="E10" s="410" t="str">
        <f t="array" ref="E10">INDEX(B$1:B$48,SMALL(IF(C$1:C$48=D10,ROW(C$1:C$48)),COUNTIF(D$1:D10,D10)),1)</f>
        <v>Braintree</v>
      </c>
      <c r="F10" s="410">
        <f t="shared" si="0"/>
        <v>10</v>
      </c>
      <c r="G10" s="410" t="str">
        <f t="shared" si="1"/>
        <v>Braintree</v>
      </c>
      <c r="J10" s="411" t="s">
        <v>88</v>
      </c>
      <c r="K10" s="410">
        <f>VLOOKUP(J10,'Rural 80'!$A$11:$BS$488,12,FALSE)</f>
        <v>29</v>
      </c>
      <c r="L10" s="410">
        <f t="array" ref="L10">INDEX(K$1:K$48,MATCH(SMALL(COUNTIF(K$1:K$48,"&lt;"&amp;K$1:K$48),ROW(K10:L10)),COUNTIF(K$1:K$48,"&lt;"&amp;K$1:K$48),0))</f>
        <v>10</v>
      </c>
      <c r="M10" s="410" t="str">
        <f t="array" ref="M10">INDEX(J$1:J$48,SMALL(IF(K$1:K$48=L10,ROW(K$1:K$48)),COUNTIF(L$1:L10,L10)),1)</f>
        <v>East Riding of Yorkshire</v>
      </c>
      <c r="N10" s="410">
        <f t="shared" si="2"/>
        <v>10</v>
      </c>
      <c r="O10" s="410" t="str">
        <f t="shared" si="3"/>
        <v>East Riding of Yorkshire</v>
      </c>
      <c r="R10" s="411" t="s">
        <v>88</v>
      </c>
      <c r="S10" s="410">
        <f>VLOOKUP(R10,'Rural 80'!$A$11:$BS$488,16,FALSE)</f>
        <v>22</v>
      </c>
      <c r="T10" s="410">
        <f t="array" ref="T10">INDEX(S$1:S$48,MATCH(SMALL(COUNTIF(S$1:S$48,"&lt;"&amp;S$1:S$48),ROW(S10:T10)),COUNTIF(S$1:S$48,"&lt;"&amp;S$1:S$48),0))</f>
        <v>10</v>
      </c>
      <c r="U10" s="410" t="str">
        <f t="array" ref="U10">INDEX(R$1:R$48,SMALL(IF(S$1:S$48=T10,ROW(S$1:S$48)),COUNTIF(T$1:T10,T10)),1)</f>
        <v>East Riding of Yorkshire</v>
      </c>
      <c r="V10" s="410">
        <f t="shared" si="4"/>
        <v>10</v>
      </c>
      <c r="W10" s="410" t="str">
        <f t="shared" si="5"/>
        <v>East Riding of Yorkshire</v>
      </c>
      <c r="Z10" s="411" t="s">
        <v>88</v>
      </c>
      <c r="AA10" s="410">
        <f>VLOOKUP(Z10,'Rural 80'!$A$11:$BS$488,20,FALSE)</f>
        <v>10</v>
      </c>
      <c r="AB10" s="410">
        <f t="array" ref="AB10">INDEX(AA$1:AA$48,MATCH(SMALL(COUNTIF(AA$1:AA$48,"&lt;"&amp;AA$1:AA$48),ROW(AA10:AB10)),COUNTIF(AA$1:AA$48,"&lt;"&amp;AA$1:AA$48),0))</f>
        <v>10</v>
      </c>
      <c r="AC10" s="410" t="str">
        <f t="array" ref="AC10">INDEX(Z$1:Z$48,SMALL(IF(AA$1:AA$48=AB10,ROW(AA$1:AA$48)),COUNTIF(AB$1:AB10,AB10)),1)</f>
        <v>East Hampshire</v>
      </c>
      <c r="AD10" s="410">
        <f t="shared" si="6"/>
        <v>10</v>
      </c>
      <c r="AE10" s="410" t="str">
        <f t="shared" si="7"/>
        <v>East Hampshire</v>
      </c>
      <c r="AH10" s="411" t="s">
        <v>88</v>
      </c>
      <c r="AI10" s="410">
        <f>VLOOKUP(AH10,'Rural 80'!$A$11:$BS$488,24,FALSE)</f>
        <v>25</v>
      </c>
      <c r="AJ10" s="410">
        <f t="array" ref="AJ10">INDEX(AI$1:AI$48,MATCH(SMALL(COUNTIF(AI$1:AI$48,"&lt;"&amp;AI$1:AI$48),ROW(AI10:AJ10)),COUNTIF(AI$1:AI$48,"&lt;"&amp;AI$1:AI$48),0))</f>
        <v>10</v>
      </c>
      <c r="AK10" s="410" t="str">
        <f t="array" ref="AK10">INDEX(AH$1:AH$48,SMALL(IF(AI$1:AI$48=AJ10,ROW(AI$1:AI$48)),COUNTIF(AJ$1:AJ10,AJ10)),1)</f>
        <v>Rother</v>
      </c>
      <c r="AL10" s="410">
        <f t="shared" si="8"/>
        <v>10</v>
      </c>
      <c r="AM10" s="410" t="str">
        <f t="shared" si="9"/>
        <v>Rother</v>
      </c>
      <c r="AP10" s="411" t="s">
        <v>88</v>
      </c>
      <c r="AQ10" s="410">
        <f>VLOOKUP(AP10,'Rural 80'!$A$11:$BS$488,28,FALSE)</f>
        <v>23</v>
      </c>
      <c r="AR10" s="410">
        <f t="array" ref="AR10">INDEX(AQ$1:AQ$48,MATCH(SMALL(COUNTIF(AQ$1:AQ$48,"&lt;"&amp;AQ$1:AQ$48),ROW(AQ10:AR10)),COUNTIF(AQ$1:AQ$48,"&lt;"&amp;AQ$1:AQ$48),0))</f>
        <v>10</v>
      </c>
      <c r="AS10" s="410" t="str">
        <f t="array" ref="AS10">INDEX(AP$1:AP$48,SMALL(IF(AQ$1:AQ$48=AR10,ROW(AQ$1:AQ$48)),COUNTIF(AR$1:AR10,AR10)),1)</f>
        <v>North Warwickshire</v>
      </c>
      <c r="AT10" s="410">
        <f t="shared" si="10"/>
        <v>10</v>
      </c>
      <c r="AU10" s="410" t="str">
        <f t="shared" si="11"/>
        <v>North Warwickshire</v>
      </c>
      <c r="AX10" s="411" t="s">
        <v>88</v>
      </c>
      <c r="AY10" s="410">
        <f>VLOOKUP(AX10,'Rural 80'!$A$11:$BS$488,32,FALSE)</f>
        <v>22</v>
      </c>
      <c r="AZ10" s="410">
        <f t="array" ref="AZ10">INDEX(AY$1:AY$48,MATCH(SMALL(COUNTIF(AY$1:AY$48,"&lt;"&amp;AY$1:AY$48),ROW(AY10:AZ10)),COUNTIF(AY$1:AY$48,"&lt;"&amp;AY$1:AY$48),0))</f>
        <v>10</v>
      </c>
      <c r="BA10" s="410" t="str">
        <f t="array" ref="BA10">INDEX(AX$1:AX$48,SMALL(IF(AY$1:AY$48=AZ10,ROW(AY$1:AY$48)),COUNTIF(AZ$1:AZ10,AZ10)),1)</f>
        <v>Braintree</v>
      </c>
      <c r="BB10" s="410">
        <f t="shared" si="12"/>
        <v>10</v>
      </c>
      <c r="BC10" s="410" t="str">
        <f t="shared" si="13"/>
        <v>Braintree</v>
      </c>
      <c r="BF10" s="411" t="s">
        <v>88</v>
      </c>
      <c r="BG10" s="410">
        <f>VLOOKUP(BF10,'Rural 80'!$A$11:$BS$488,36,FALSE)</f>
        <v>9</v>
      </c>
      <c r="BH10" s="410">
        <f t="array" ref="BH10">INDEX(BG$1:BG$48,MATCH(SMALL(COUNTIF(BG$1:BG$48,"&lt;"&amp;BG$1:BG$48),ROW(BG10:BH10)),COUNTIF(BG$1:BG$48,"&lt;"&amp;BG$1:BG$48),0))</f>
        <v>10</v>
      </c>
      <c r="BI10" s="410" t="str">
        <f t="array" ref="BI10">INDEX(BF$1:BF$48,SMALL(IF(BG$1:BG$48=BH10,ROW(BG$1:BG$48)),COUNTIF(BH$1:BH10,BH10)),1)</f>
        <v>Central Bedfordshire</v>
      </c>
      <c r="BJ10" s="410">
        <f t="shared" si="14"/>
        <v>10</v>
      </c>
      <c r="BK10" s="410" t="str">
        <f t="shared" si="15"/>
        <v>Central Bedfordshire</v>
      </c>
      <c r="BN10" s="411" t="s">
        <v>88</v>
      </c>
      <c r="BO10" s="410">
        <f>VLOOKUP(BN10,'Rural 80'!$A$11:$BS$488,40,FALSE)</f>
        <v>35</v>
      </c>
      <c r="BP10" s="410">
        <f t="array" ref="BP10">INDEX(BO$1:BO$48,MATCH(SMALL(COUNTIF(BO$1:BO$48,"&lt;"&amp;BO$1:BO$48),ROW(BO10:BP10)),COUNTIF(BO$1:BO$48,"&lt;"&amp;BO$1:BO$48),0))</f>
        <v>10</v>
      </c>
      <c r="BQ10" s="410" t="str">
        <f t="array" ref="BQ10">INDEX(BN$1:BN$48,SMALL(IF(BO$1:BO$48=BP10,ROW(BO$1:BO$48)),COUNTIF(BP$1:BP10,BP10)),1)</f>
        <v>Bassetlaw</v>
      </c>
      <c r="BR10" s="410">
        <f t="shared" si="16"/>
        <v>10</v>
      </c>
      <c r="BS10" s="410" t="str">
        <f t="shared" si="17"/>
        <v>Bassetlaw</v>
      </c>
      <c r="BV10" s="411" t="s">
        <v>88</v>
      </c>
      <c r="BW10" s="410">
        <f>VLOOKUP(BV10,'Rural 80'!$A$11:$BS$488,44,FALSE)</f>
        <v>36</v>
      </c>
      <c r="BX10" s="410">
        <f t="array" ref="BX10">INDEX(BW$1:BW$48,MATCH(SMALL(COUNTIF(BW$1:BW$48,"&lt;"&amp;BW$1:BW$48),ROW(BW10:BX10)),COUNTIF(BW$1:BW$48,"&lt;"&amp;BW$1:BW$48),0))</f>
        <v>10</v>
      </c>
      <c r="BY10" s="410" t="str">
        <f t="array" ref="BY10">INDEX(BV$1:BV$48,SMALL(IF(BW$1:BW$48=BX10,ROW(BW$1:BW$48)),COUNTIF(BX$1:BX10,BX10)),1)</f>
        <v>East Dorset</v>
      </c>
      <c r="BZ10" s="410">
        <f t="shared" si="18"/>
        <v>10</v>
      </c>
      <c r="CA10" s="410" t="str">
        <f t="shared" si="19"/>
        <v>East Dorset</v>
      </c>
      <c r="CD10" s="411" t="s">
        <v>88</v>
      </c>
      <c r="CE10" s="410">
        <f>VLOOKUP(CD10,'Rural 80'!$A$11:$BS$488,48,FALSE)</f>
        <v>27</v>
      </c>
      <c r="CF10" s="410">
        <f t="array" ref="CF10">INDEX(CE$1:CE$48,MATCH(SMALL(COUNTIF(CE$1:CE$48,"&lt;"&amp;CE$1:CE$48),ROW(CE10:CF10)),COUNTIF(CE$1:CE$48,"&lt;"&amp;CE$1:CE$48),0))</f>
        <v>10</v>
      </c>
      <c r="CG10" s="410" t="str">
        <f t="array" ref="CG10">INDEX(CD$1:CD$48,SMALL(IF(CE$1:CE$48=CF10,ROW(CE$1:CE$48)),COUNTIF(CF$1:CF10,CF10)),1)</f>
        <v>Braintree</v>
      </c>
      <c r="CH10" s="410">
        <f t="shared" si="20"/>
        <v>10</v>
      </c>
      <c r="CI10" s="410" t="str">
        <f t="shared" si="21"/>
        <v>Braintree</v>
      </c>
      <c r="CL10" s="411" t="s">
        <v>88</v>
      </c>
      <c r="CM10" s="410">
        <f>VLOOKUP(CL10,'Rural 80'!$A$11:$BS$488,52,FALSE)</f>
        <v>19</v>
      </c>
      <c r="CN10" s="410">
        <f t="array" ref="CN10">INDEX(CM$1:CM$48,MATCH(SMALL(COUNTIF(CM$1:CM$48,"&lt;"&amp;CM$1:CM$48),ROW(CM10:CN10)),COUNTIF(CM$1:CM$48,"&lt;"&amp;CM$1:CM$48),0))</f>
        <v>10</v>
      </c>
      <c r="CO10" s="410" t="str">
        <f t="array" ref="CO10">INDEX(CL$1:CL$48,SMALL(IF(CM$1:CM$48=CN10,ROW(CM$1:CM$48)),COUNTIF(CN$1:CN10,CN10)),1)</f>
        <v>Rushcliffe</v>
      </c>
      <c r="CP10" s="410">
        <f t="shared" si="22"/>
        <v>10</v>
      </c>
      <c r="CQ10" s="410" t="str">
        <f t="shared" si="23"/>
        <v>Rushcliffe</v>
      </c>
      <c r="CT10" s="411" t="s">
        <v>88</v>
      </c>
      <c r="CU10" s="410" t="str">
        <f>VLOOKUP(CT10,'Rural 80'!$A$11:$BS$488,56,FALSE)</f>
        <v>9999</v>
      </c>
      <c r="CV10" s="410" t="str">
        <f t="array" ref="CV10">INDEX(CU$1:CU$48,MATCH(SMALL(COUNTIF(CU$1:CU$48,"&lt;"&amp;CU$1:CU$48),ROW(CU10:CV10)),COUNTIF(CU$1:CU$48,"&lt;"&amp;CU$1:CU$48),0))</f>
        <v>9999</v>
      </c>
      <c r="CW10" s="410" t="str">
        <f t="array" ref="CW10">INDEX(CT$1:CT$48,SMALL(IF(CU$1:CU$48=CV10,ROW(CU$1:CU$48)),COUNTIF(CV$1:CV10,CV10)),1)</f>
        <v>East Hampshire</v>
      </c>
      <c r="CX10" s="410" t="str">
        <f t="shared" si="24"/>
        <v>no data</v>
      </c>
      <c r="CY10" s="410" t="str">
        <f t="shared" si="25"/>
        <v>East Hampshire</v>
      </c>
      <c r="DB10" s="411" t="s">
        <v>88</v>
      </c>
      <c r="DC10" s="410" t="str">
        <f>VLOOKUP(DB10,'Rural 80'!$A$11:$BS$488,60,FALSE)</f>
        <v>9999</v>
      </c>
      <c r="DD10" s="410" t="str">
        <f t="array" ref="DD10">INDEX(DC$1:DC$48,MATCH(SMALL(COUNTIF(DC$1:DC$48,"&lt;"&amp;DC$1:DC$48),ROW(DC10:DD10)),COUNTIF(DC$1:DC$48,"&lt;"&amp;DC$1:DC$48),0))</f>
        <v>9999</v>
      </c>
      <c r="DE10" s="410" t="str">
        <f t="array" ref="DE10">INDEX(DB$1:DB$48,SMALL(IF(DC$1:DC$48=DD10,ROW(DC$1:DC$48)),COUNTIF(DD$1:DD10,DD10)),1)</f>
        <v>East Hampshire</v>
      </c>
      <c r="DF10" s="410" t="str">
        <f t="shared" si="26"/>
        <v>no data</v>
      </c>
      <c r="DG10" s="410" t="str">
        <f t="shared" si="27"/>
        <v>East Hampshire</v>
      </c>
      <c r="DJ10" s="411" t="s">
        <v>88</v>
      </c>
      <c r="DK10" s="410" t="str">
        <f>VLOOKUP(DJ10,'Rural 80'!$A$11:$BS$488,64,FALSE)</f>
        <v>9999</v>
      </c>
      <c r="DL10" s="410" t="str">
        <f t="array" ref="DL10">INDEX(DK$1:DK$48,MATCH(SMALL(COUNTIF(DK$1:DK$48,"&lt;"&amp;DK$1:DK$48),ROW(DK10:DL10)),COUNTIF(DK$1:DK$48,"&lt;"&amp;DK$1:DK$48),0))</f>
        <v>9999</v>
      </c>
      <c r="DM10" s="410" t="str">
        <f t="array" ref="DM10">INDEX(DJ$1:DJ$48,SMALL(IF(DK$1:DK$48=DL10,ROW(DK$1:DK$48)),COUNTIF(DL$1:DL10,DL10)),1)</f>
        <v>East Hampshire</v>
      </c>
      <c r="DN10" s="410" t="str">
        <f t="shared" si="28"/>
        <v>no data</v>
      </c>
      <c r="DO10" s="410" t="str">
        <f t="shared" si="29"/>
        <v>East Hampshire</v>
      </c>
      <c r="DR10" s="411" t="s">
        <v>88</v>
      </c>
      <c r="DS10" s="410" t="str">
        <f>VLOOKUP(DR10,'Rural 80'!$A$11:$BS$488,68,FALSE)</f>
        <v>9999</v>
      </c>
      <c r="DT10" s="410" t="str">
        <f t="array" ref="DT10">INDEX(DS$1:DS$48,MATCH(SMALL(COUNTIF(DS$1:DS$48,"&lt;"&amp;DS$1:DS$48),ROW(DS10:DT10)),COUNTIF(DS$1:DS$48,"&lt;"&amp;DS$1:DS$48),0))</f>
        <v>9999</v>
      </c>
      <c r="DU10" s="410" t="str">
        <f t="array" ref="DU10">INDEX(DR$1:DR$48,SMALL(IF(DS$1:DS$48=DT10,ROW(DS$1:DS$48)),COUNTIF(DT$1:DT10,DT10)),1)</f>
        <v>East Hampshire</v>
      </c>
      <c r="DV10" s="410" t="str">
        <f t="shared" si="30"/>
        <v>no data</v>
      </c>
      <c r="DW10" s="410" t="str">
        <f t="shared" si="31"/>
        <v>East Hampshire</v>
      </c>
    </row>
    <row r="11" spans="1:127" x14ac:dyDescent="0.25">
      <c r="B11" s="411" t="s">
        <v>91</v>
      </c>
      <c r="C11" s="410">
        <f>VLOOKUP(B11,'Rural 80'!$A$11:$BS$488,8,FALSE)</f>
        <v>15</v>
      </c>
      <c r="D11" s="410">
        <f t="array" ref="D11">INDEX(C$1:C$48,MATCH(SMALL(COUNTIF(C$1:C$48,"&lt;"&amp;C$1:C$48),ROW(C11:D11)),COUNTIF(C$1:C$48,"&lt;"&amp;C$1:C$48),0))</f>
        <v>11</v>
      </c>
      <c r="E11" s="410" t="str">
        <f t="array" ref="E11">INDEX(B$1:B$48,SMALL(IF(C$1:C$48=D11,ROW(C$1:C$48)),COUNTIF(D$1:D11,D11)),1)</f>
        <v>East Riding of Yorkshire</v>
      </c>
      <c r="F11" s="410">
        <f t="shared" si="0"/>
        <v>11</v>
      </c>
      <c r="G11" s="410" t="str">
        <f t="shared" si="1"/>
        <v>East Riding of Yorkshire</v>
      </c>
      <c r="J11" s="411" t="s">
        <v>91</v>
      </c>
      <c r="K11" s="410">
        <f>VLOOKUP(J11,'Rural 80'!$A$11:$BS$488,12,FALSE)</f>
        <v>20</v>
      </c>
      <c r="L11" s="410">
        <f t="array" ref="L11">INDEX(K$1:K$48,MATCH(SMALL(COUNTIF(K$1:K$48,"&lt;"&amp;K$1:K$48),ROW(K11:L11)),COUNTIF(K$1:K$48,"&lt;"&amp;K$1:K$48),0))</f>
        <v>11</v>
      </c>
      <c r="M11" s="410" t="str">
        <f t="array" ref="M11">INDEX(J$1:J$48,SMALL(IF(K$1:K$48=L11,ROW(K$1:K$48)),COUNTIF(L$1:L11,L11)),1)</f>
        <v>Bassetlaw</v>
      </c>
      <c r="N11" s="410">
        <f t="shared" si="2"/>
        <v>11</v>
      </c>
      <c r="O11" s="410" t="str">
        <f t="shared" si="3"/>
        <v>Bassetlaw</v>
      </c>
      <c r="R11" s="411" t="s">
        <v>91</v>
      </c>
      <c r="S11" s="410">
        <f>VLOOKUP(R11,'Rural 80'!$A$11:$BS$488,16,FALSE)</f>
        <v>26</v>
      </c>
      <c r="T11" s="410">
        <f t="array" ref="T11">INDEX(S$1:S$48,MATCH(SMALL(COUNTIF(S$1:S$48,"&lt;"&amp;S$1:S$48),ROW(S11:T11)),COUNTIF(S$1:S$48,"&lt;"&amp;S$1:S$48),0))</f>
        <v>11</v>
      </c>
      <c r="U11" s="410" t="str">
        <f t="array" ref="U11">INDEX(R$1:R$48,SMALL(IF(S$1:S$48=T11,ROW(S$1:S$48)),COUNTIF(T$1:T11,T11)),1)</f>
        <v>Rushcliffe</v>
      </c>
      <c r="V11" s="410">
        <f t="shared" si="4"/>
        <v>11</v>
      </c>
      <c r="W11" s="410" t="str">
        <f t="shared" si="5"/>
        <v>Rushcliffe</v>
      </c>
      <c r="Z11" s="411" t="s">
        <v>91</v>
      </c>
      <c r="AA11" s="410">
        <f>VLOOKUP(Z11,'Rural 80'!$A$11:$BS$488,20,FALSE)</f>
        <v>29</v>
      </c>
      <c r="AB11" s="410">
        <f t="array" ref="AB11">INDEX(AA$1:AA$48,MATCH(SMALL(COUNTIF(AA$1:AA$48,"&lt;"&amp;AA$1:AA$48),ROW(AA11:AB11)),COUNTIF(AA$1:AA$48,"&lt;"&amp;AA$1:AA$48),0))</f>
        <v>11</v>
      </c>
      <c r="AC11" s="410" t="str">
        <f t="array" ref="AC11">INDEX(Z$1:Z$48,SMALL(IF(AA$1:AA$48=AB11,ROW(AA$1:AA$48)),COUNTIF(AB$1:AB11,AB11)),1)</f>
        <v>East Riding of Yorkshire</v>
      </c>
      <c r="AD11" s="410">
        <f t="shared" si="6"/>
        <v>11</v>
      </c>
      <c r="AE11" s="410" t="str">
        <f t="shared" si="7"/>
        <v>East Riding of Yorkshire</v>
      </c>
      <c r="AH11" s="411" t="s">
        <v>91</v>
      </c>
      <c r="AI11" s="410">
        <f>VLOOKUP(AH11,'Rural 80'!$A$11:$BS$488,24,FALSE)</f>
        <v>9</v>
      </c>
      <c r="AJ11" s="410">
        <f t="array" ref="AJ11">INDEX(AI$1:AI$48,MATCH(SMALL(COUNTIF(AI$1:AI$48,"&lt;"&amp;AI$1:AI$48),ROW(AI11:AJ11)),COUNTIF(AI$1:AI$48,"&lt;"&amp;AI$1:AI$48),0))</f>
        <v>11</v>
      </c>
      <c r="AK11" s="410" t="str">
        <f t="array" ref="AK11">INDEX(AH$1:AH$48,SMALL(IF(AI$1:AI$48=AJ11,ROW(AI$1:AI$48)),COUNTIF(AJ$1:AJ11,AJ11)),1)</f>
        <v>Rushcliffe</v>
      </c>
      <c r="AL11" s="410">
        <f t="shared" si="8"/>
        <v>11</v>
      </c>
      <c r="AM11" s="410" t="str">
        <f t="shared" si="9"/>
        <v>Rushcliffe</v>
      </c>
      <c r="AP11" s="411" t="s">
        <v>91</v>
      </c>
      <c r="AQ11" s="410">
        <f>VLOOKUP(AP11,'Rural 80'!$A$11:$BS$488,28,FALSE)</f>
        <v>26</v>
      </c>
      <c r="AR11" s="410">
        <f t="array" ref="AR11">INDEX(AQ$1:AQ$48,MATCH(SMALL(COUNTIF(AQ$1:AQ$48,"&lt;"&amp;AQ$1:AQ$48),ROW(AQ11:AR11)),COUNTIF(AQ$1:AQ$48,"&lt;"&amp;AQ$1:AQ$48),0))</f>
        <v>11</v>
      </c>
      <c r="AS11" s="410" t="str">
        <f t="array" ref="AS11">INDEX(AP$1:AP$48,SMALL(IF(AQ$1:AQ$48=AR11,ROW(AQ$1:AQ$48)),COUNTIF(AR$1:AR11,AR11)),1)</f>
        <v>Stroud</v>
      </c>
      <c r="AT11" s="410">
        <f t="shared" si="10"/>
        <v>11</v>
      </c>
      <c r="AU11" s="410" t="str">
        <f t="shared" si="11"/>
        <v>Stroud</v>
      </c>
      <c r="AX11" s="411" t="s">
        <v>91</v>
      </c>
      <c r="AY11" s="410">
        <f>VLOOKUP(AX11,'Rural 80'!$A$11:$BS$488,32,FALSE)</f>
        <v>14</v>
      </c>
      <c r="AZ11" s="410">
        <f t="array" ref="AZ11">INDEX(AY$1:AY$48,MATCH(SMALL(COUNTIF(AY$1:AY$48,"&lt;"&amp;AY$1:AY$48),ROW(AY11:AZ11)),COUNTIF(AY$1:AY$48,"&lt;"&amp;AY$1:AY$48),0))</f>
        <v>11</v>
      </c>
      <c r="BA11" s="410" t="str">
        <f t="array" ref="BA11">INDEX(AX$1:AX$48,SMALL(IF(AY$1:AY$48=AZ11,ROW(AY$1:AY$48)),COUNTIF(AZ$1:AZ11,AZ11)),1)</f>
        <v>Rother</v>
      </c>
      <c r="BB11" s="410">
        <f t="shared" si="12"/>
        <v>11</v>
      </c>
      <c r="BC11" s="410" t="str">
        <f t="shared" si="13"/>
        <v>Rother</v>
      </c>
      <c r="BF11" s="411" t="s">
        <v>91</v>
      </c>
      <c r="BG11" s="410">
        <f>VLOOKUP(BF11,'Rural 80'!$A$11:$BS$488,36,FALSE)</f>
        <v>28</v>
      </c>
      <c r="BH11" s="410">
        <f t="array" ref="BH11">INDEX(BG$1:BG$48,MATCH(SMALL(COUNTIF(BG$1:BG$48,"&lt;"&amp;BG$1:BG$48),ROW(BG11:BH11)),COUNTIF(BG$1:BG$48,"&lt;"&amp;BG$1:BG$48),0))</f>
        <v>11</v>
      </c>
      <c r="BI11" s="410" t="str">
        <f t="array" ref="BI11">INDEX(BF$1:BF$48,SMALL(IF(BG$1:BG$48=BH11,ROW(BG$1:BG$48)),COUNTIF(BH$1:BH11,BH11)),1)</f>
        <v>Lichfield</v>
      </c>
      <c r="BJ11" s="410">
        <f t="shared" si="14"/>
        <v>11</v>
      </c>
      <c r="BK11" s="410" t="str">
        <f t="shared" si="15"/>
        <v>Lichfield</v>
      </c>
      <c r="BN11" s="411" t="s">
        <v>91</v>
      </c>
      <c r="BO11" s="410">
        <f>VLOOKUP(BN11,'Rural 80'!$A$11:$BS$488,40,FALSE)</f>
        <v>27</v>
      </c>
      <c r="BP11" s="410">
        <f t="array" ref="BP11">INDEX(BO$1:BO$48,MATCH(SMALL(COUNTIF(BO$1:BO$48,"&lt;"&amp;BO$1:BO$48),ROW(BO11:BP11)),COUNTIF(BO$1:BO$48,"&lt;"&amp;BO$1:BO$48),0))</f>
        <v>11</v>
      </c>
      <c r="BQ11" s="410" t="str">
        <f t="array" ref="BQ11">INDEX(BN$1:BN$48,SMALL(IF(BO$1:BO$48=BP11,ROW(BO$1:BO$48)),COUNTIF(BP$1:BP11,BP11)),1)</f>
        <v>Braintree</v>
      </c>
      <c r="BR11" s="410">
        <f t="shared" si="16"/>
        <v>11</v>
      </c>
      <c r="BS11" s="410" t="str">
        <f t="shared" si="17"/>
        <v>Braintree</v>
      </c>
      <c r="BV11" s="411" t="s">
        <v>91</v>
      </c>
      <c r="BW11" s="410">
        <f>VLOOKUP(BV11,'Rural 80'!$A$11:$BS$488,44,FALSE)</f>
        <v>24</v>
      </c>
      <c r="BX11" s="410">
        <f t="array" ref="BX11">INDEX(BW$1:BW$48,MATCH(SMALL(COUNTIF(BW$1:BW$48,"&lt;"&amp;BW$1:BW$48),ROW(BW11:BX11)),COUNTIF(BW$1:BW$48,"&lt;"&amp;BW$1:BW$48),0))</f>
        <v>11</v>
      </c>
      <c r="BY11" s="410" t="str">
        <f t="array" ref="BY11">INDEX(BV$1:BV$48,SMALL(IF(BW$1:BW$48=BX11,ROW(BW$1:BW$48)),COUNTIF(BX$1:BX11,BX11)),1)</f>
        <v>Braintree</v>
      </c>
      <c r="BZ11" s="410">
        <f t="shared" si="18"/>
        <v>11</v>
      </c>
      <c r="CA11" s="410" t="str">
        <f t="shared" si="19"/>
        <v>Braintree</v>
      </c>
      <c r="CD11" s="411" t="s">
        <v>91</v>
      </c>
      <c r="CE11" s="410">
        <f>VLOOKUP(CD11,'Rural 80'!$A$11:$BS$488,48,FALSE)</f>
        <v>33</v>
      </c>
      <c r="CF11" s="410">
        <f t="array" ref="CF11">INDEX(CE$1:CE$48,MATCH(SMALL(COUNTIF(CE$1:CE$48,"&lt;"&amp;CE$1:CE$48),ROW(CE11:CF11)),COUNTIF(CE$1:CE$48,"&lt;"&amp;CE$1:CE$48),0))</f>
        <v>11</v>
      </c>
      <c r="CG11" s="410" t="str">
        <f t="array" ref="CG11">INDEX(CD$1:CD$48,SMALL(IF(CE$1:CE$48=CF11,ROW(CE$1:CE$48)),COUNTIF(CF$1:CF11,CF11)),1)</f>
        <v>Bassetlaw</v>
      </c>
      <c r="CH11" s="410">
        <f t="shared" si="20"/>
        <v>11</v>
      </c>
      <c r="CI11" s="410" t="str">
        <f t="shared" si="21"/>
        <v>Bassetlaw</v>
      </c>
      <c r="CL11" s="411" t="s">
        <v>91</v>
      </c>
      <c r="CM11" s="410">
        <f>VLOOKUP(CL11,'Rural 80'!$A$11:$BS$488,52,FALSE)</f>
        <v>32</v>
      </c>
      <c r="CN11" s="410">
        <f t="array" ref="CN11">INDEX(CM$1:CM$48,MATCH(SMALL(COUNTIF(CM$1:CM$48,"&lt;"&amp;CM$1:CM$48),ROW(CM11:CN11)),COUNTIF(CM$1:CM$48,"&lt;"&amp;CM$1:CM$48),0))</f>
        <v>11</v>
      </c>
      <c r="CO11" s="410" t="str">
        <f t="array" ref="CO11">INDEX(CL$1:CL$48,SMALL(IF(CM$1:CM$48=CN11,ROW(CM$1:CM$48)),COUNTIF(CN$1:CN11,CN11)),1)</f>
        <v>St. Edmundsbury</v>
      </c>
      <c r="CP11" s="410">
        <f t="shared" si="22"/>
        <v>11</v>
      </c>
      <c r="CQ11" s="410" t="str">
        <f t="shared" si="23"/>
        <v>St. Edmundsbury</v>
      </c>
      <c r="CT11" s="411" t="s">
        <v>91</v>
      </c>
      <c r="CU11" s="410" t="str">
        <f>VLOOKUP(CT11,'Rural 80'!$A$11:$BS$488,56,FALSE)</f>
        <v>9999</v>
      </c>
      <c r="CV11" s="410" t="str">
        <f t="array" ref="CV11">INDEX(CU$1:CU$48,MATCH(SMALL(COUNTIF(CU$1:CU$48,"&lt;"&amp;CU$1:CU$48),ROW(CU11:CV11)),COUNTIF(CU$1:CU$48,"&lt;"&amp;CU$1:CU$48),0))</f>
        <v>9999</v>
      </c>
      <c r="CW11" s="410" t="str">
        <f t="array" ref="CW11">INDEX(CT$1:CT$48,SMALL(IF(CU$1:CU$48=CV11,ROW(CU$1:CU$48)),COUNTIF(CV$1:CV11,CV11)),1)</f>
        <v>East Northamptonshire</v>
      </c>
      <c r="CX11" s="410" t="str">
        <f t="shared" si="24"/>
        <v>no data</v>
      </c>
      <c r="CY11" s="410" t="str">
        <f t="shared" si="25"/>
        <v>East Northamptonshire</v>
      </c>
      <c r="DB11" s="411" t="s">
        <v>91</v>
      </c>
      <c r="DC11" s="410" t="str">
        <f>VLOOKUP(DB11,'Rural 80'!$A$11:$BS$488,60,FALSE)</f>
        <v>9999</v>
      </c>
      <c r="DD11" s="410" t="str">
        <f t="array" ref="DD11">INDEX(DC$1:DC$48,MATCH(SMALL(COUNTIF(DC$1:DC$48,"&lt;"&amp;DC$1:DC$48),ROW(DC11:DD11)),COUNTIF(DC$1:DC$48,"&lt;"&amp;DC$1:DC$48),0))</f>
        <v>9999</v>
      </c>
      <c r="DE11" s="410" t="str">
        <f t="array" ref="DE11">INDEX(DB$1:DB$48,SMALL(IF(DC$1:DC$48=DD11,ROW(DC$1:DC$48)),COUNTIF(DD$1:DD11,DD11)),1)</f>
        <v>East Northamptonshire</v>
      </c>
      <c r="DF11" s="410" t="str">
        <f t="shared" si="26"/>
        <v>no data</v>
      </c>
      <c r="DG11" s="410" t="str">
        <f t="shared" si="27"/>
        <v>East Northamptonshire</v>
      </c>
      <c r="DJ11" s="411" t="s">
        <v>91</v>
      </c>
      <c r="DK11" s="410" t="str">
        <f>VLOOKUP(DJ11,'Rural 80'!$A$11:$BS$488,64,FALSE)</f>
        <v>9999</v>
      </c>
      <c r="DL11" s="410" t="str">
        <f t="array" ref="DL11">INDEX(DK$1:DK$48,MATCH(SMALL(COUNTIF(DK$1:DK$48,"&lt;"&amp;DK$1:DK$48),ROW(DK11:DL11)),COUNTIF(DK$1:DK$48,"&lt;"&amp;DK$1:DK$48),0))</f>
        <v>9999</v>
      </c>
      <c r="DM11" s="410" t="str">
        <f t="array" ref="DM11">INDEX(DJ$1:DJ$48,SMALL(IF(DK$1:DK$48=DL11,ROW(DK$1:DK$48)),COUNTIF(DL$1:DL11,DL11)),1)</f>
        <v>East Northamptonshire</v>
      </c>
      <c r="DN11" s="410" t="str">
        <f t="shared" si="28"/>
        <v>no data</v>
      </c>
      <c r="DO11" s="410" t="str">
        <f t="shared" si="29"/>
        <v>East Northamptonshire</v>
      </c>
      <c r="DR11" s="411" t="s">
        <v>91</v>
      </c>
      <c r="DS11" s="410" t="str">
        <f>VLOOKUP(DR11,'Rural 80'!$A$11:$BS$488,68,FALSE)</f>
        <v>9999</v>
      </c>
      <c r="DT11" s="410" t="str">
        <f t="array" ref="DT11">INDEX(DS$1:DS$48,MATCH(SMALL(COUNTIF(DS$1:DS$48,"&lt;"&amp;DS$1:DS$48),ROW(DS11:DT11)),COUNTIF(DS$1:DS$48,"&lt;"&amp;DS$1:DS$48),0))</f>
        <v>9999</v>
      </c>
      <c r="DU11" s="410" t="str">
        <f t="array" ref="DU11">INDEX(DR$1:DR$48,SMALL(IF(DS$1:DS$48=DT11,ROW(DS$1:DS$48)),COUNTIF(DT$1:DT11,DT11)),1)</f>
        <v>East Northamptonshire</v>
      </c>
      <c r="DV11" s="410" t="str">
        <f t="shared" si="30"/>
        <v>no data</v>
      </c>
      <c r="DW11" s="410" t="str">
        <f t="shared" si="31"/>
        <v>East Northamptonshire</v>
      </c>
    </row>
    <row r="12" spans="1:127" x14ac:dyDescent="0.25">
      <c r="B12" s="411" t="s">
        <v>92</v>
      </c>
      <c r="C12" s="410">
        <f>VLOOKUP(B12,'Rural 80'!$A$11:$BS$488,8,FALSE)</f>
        <v>11</v>
      </c>
      <c r="D12" s="410">
        <f t="array" ref="D12">INDEX(C$1:C$48,MATCH(SMALL(COUNTIF(C$1:C$48,"&lt;"&amp;C$1:C$48),ROW(C12:D12)),COUNTIF(C$1:C$48,"&lt;"&amp;C$1:C$48),0))</f>
        <v>12</v>
      </c>
      <c r="E12" s="410" t="str">
        <f t="array" ref="E12">INDEX(B$1:B$48,SMALL(IF(C$1:C$48=D12,ROW(C$1:C$48)),COUNTIF(D$1:D12,D12)),1)</f>
        <v>Rushcliffe</v>
      </c>
      <c r="F12" s="410">
        <f t="shared" si="0"/>
        <v>12</v>
      </c>
      <c r="G12" s="410" t="str">
        <f t="shared" si="1"/>
        <v>Rushcliffe</v>
      </c>
      <c r="J12" s="411" t="s">
        <v>92</v>
      </c>
      <c r="K12" s="410">
        <f>VLOOKUP(J12,'Rural 80'!$A$11:$BS$488,12,FALSE)</f>
        <v>10</v>
      </c>
      <c r="L12" s="410">
        <f t="array" ref="L12">INDEX(K$1:K$48,MATCH(SMALL(COUNTIF(K$1:K$48,"&lt;"&amp;K$1:K$48),ROW(K12:L12)),COUNTIF(K$1:K$48,"&lt;"&amp;K$1:K$48),0))</f>
        <v>12</v>
      </c>
      <c r="M12" s="410" t="str">
        <f t="array" ref="M12">INDEX(J$1:J$48,SMALL(IF(K$1:K$48=L12,ROW(K$1:K$48)),COUNTIF(L$1:L12,L12)),1)</f>
        <v>Central Bedfordshire</v>
      </c>
      <c r="N12" s="410">
        <f t="shared" si="2"/>
        <v>12</v>
      </c>
      <c r="O12" s="410" t="str">
        <f t="shared" si="3"/>
        <v>Central Bedfordshire</v>
      </c>
      <c r="R12" s="411" t="s">
        <v>92</v>
      </c>
      <c r="S12" s="410">
        <f>VLOOKUP(R12,'Rural 80'!$A$11:$BS$488,16,FALSE)</f>
        <v>10</v>
      </c>
      <c r="T12" s="410">
        <f t="array" ref="T12">INDEX(S$1:S$48,MATCH(SMALL(COUNTIF(S$1:S$48,"&lt;"&amp;S$1:S$48),ROW(S12:T12)),COUNTIF(S$1:S$48,"&lt;"&amp;S$1:S$48),0))</f>
        <v>12</v>
      </c>
      <c r="U12" s="410" t="str">
        <f t="array" ref="U12">INDEX(R$1:R$48,SMALL(IF(S$1:S$48=T12,ROW(S$1:S$48)),COUNTIF(T$1:T12,T12)),1)</f>
        <v>Bassetlaw</v>
      </c>
      <c r="V12" s="410">
        <f t="shared" si="4"/>
        <v>12</v>
      </c>
      <c r="W12" s="410" t="str">
        <f t="shared" si="5"/>
        <v>Bassetlaw</v>
      </c>
      <c r="Z12" s="411" t="s">
        <v>92</v>
      </c>
      <c r="AA12" s="410">
        <f>VLOOKUP(Z12,'Rural 80'!$A$11:$BS$488,20,FALSE)</f>
        <v>11</v>
      </c>
      <c r="AB12" s="410">
        <f t="array" ref="AB12">INDEX(AA$1:AA$48,MATCH(SMALL(COUNTIF(AA$1:AA$48,"&lt;"&amp;AA$1:AA$48),ROW(AA12:AB12)),COUNTIF(AA$1:AA$48,"&lt;"&amp;AA$1:AA$48),0))</f>
        <v>12</v>
      </c>
      <c r="AC12" s="410" t="str">
        <f t="array" ref="AC12">INDEX(Z$1:Z$48,SMALL(IF(AA$1:AA$48=AB12,ROW(AA$1:AA$48)),COUNTIF(AB$1:AB12,AB12)),1)</f>
        <v>Rushcliffe</v>
      </c>
      <c r="AD12" s="410">
        <f t="shared" si="6"/>
        <v>12</v>
      </c>
      <c r="AE12" s="410" t="str">
        <f t="shared" si="7"/>
        <v>Rushcliffe</v>
      </c>
      <c r="AH12" s="411" t="s">
        <v>92</v>
      </c>
      <c r="AI12" s="410">
        <f>VLOOKUP(AH12,'Rural 80'!$A$11:$BS$488,24,FALSE)</f>
        <v>21</v>
      </c>
      <c r="AJ12" s="410">
        <f t="array" ref="AJ12">INDEX(AI$1:AI$48,MATCH(SMALL(COUNTIF(AI$1:AI$48,"&lt;"&amp;AI$1:AI$48),ROW(AI12:AJ12)),COUNTIF(AI$1:AI$48,"&lt;"&amp;AI$1:AI$48),0))</f>
        <v>12</v>
      </c>
      <c r="AK12" s="410" t="str">
        <f t="array" ref="AK12">INDEX(AH$1:AH$48,SMALL(IF(AI$1:AI$48=AJ12,ROW(AI$1:AI$48)),COUNTIF(AJ$1:AJ12,AJ12)),1)</f>
        <v>Shropshire</v>
      </c>
      <c r="AL12" s="410">
        <f t="shared" si="8"/>
        <v>12</v>
      </c>
      <c r="AM12" s="410" t="str">
        <f t="shared" si="9"/>
        <v>Shropshire</v>
      </c>
      <c r="AP12" s="411" t="s">
        <v>92</v>
      </c>
      <c r="AQ12" s="410">
        <f>VLOOKUP(AP12,'Rural 80'!$A$11:$BS$488,28,FALSE)</f>
        <v>8</v>
      </c>
      <c r="AR12" s="410">
        <f t="array" ref="AR12">INDEX(AQ$1:AQ$48,MATCH(SMALL(COUNTIF(AQ$1:AQ$48,"&lt;"&amp;AQ$1:AQ$48),ROW(AQ12:AR12)),COUNTIF(AQ$1:AQ$48,"&lt;"&amp;AQ$1:AQ$48),0))</f>
        <v>12</v>
      </c>
      <c r="AS12" s="410" t="str">
        <f t="array" ref="AS12">INDEX(AP$1:AP$48,SMALL(IF(AQ$1:AQ$48=AR12,ROW(AQ$1:AQ$48)),COUNTIF(AR$1:AR12,AR12)),1)</f>
        <v>Shropshire</v>
      </c>
      <c r="AT12" s="410">
        <f t="shared" si="10"/>
        <v>12</v>
      </c>
      <c r="AU12" s="410" t="str">
        <f t="shared" si="11"/>
        <v>Shropshire</v>
      </c>
      <c r="AX12" s="411" t="s">
        <v>92</v>
      </c>
      <c r="AY12" s="410">
        <f>VLOOKUP(AX12,'Rural 80'!$A$11:$BS$488,32,FALSE)</f>
        <v>20</v>
      </c>
      <c r="AZ12" s="410">
        <f t="array" ref="AZ12">INDEX(AY$1:AY$48,MATCH(SMALL(COUNTIF(AY$1:AY$48,"&lt;"&amp;AY$1:AY$48),ROW(AY12:AZ12)),COUNTIF(AY$1:AY$48,"&lt;"&amp;AY$1:AY$48),0))</f>
        <v>12</v>
      </c>
      <c r="BA12" s="410" t="str">
        <f t="array" ref="BA12">INDEX(AX$1:AX$48,SMALL(IF(AY$1:AY$48=AZ12,ROW(AY$1:AY$48)),COUNTIF(AZ$1:AZ12,AZ12)),1)</f>
        <v>Shropshire</v>
      </c>
      <c r="BB12" s="410">
        <f t="shared" si="12"/>
        <v>12</v>
      </c>
      <c r="BC12" s="410" t="str">
        <f t="shared" si="13"/>
        <v>Shropshire</v>
      </c>
      <c r="BF12" s="411" t="s">
        <v>92</v>
      </c>
      <c r="BG12" s="410">
        <f>VLOOKUP(BF12,'Rural 80'!$A$11:$BS$488,36,FALSE)</f>
        <v>25</v>
      </c>
      <c r="BH12" s="410">
        <f t="array" ref="BH12">INDEX(BG$1:BG$48,MATCH(SMALL(COUNTIF(BG$1:BG$48,"&lt;"&amp;BG$1:BG$48),ROW(BG12:BH12)),COUNTIF(BG$1:BG$48,"&lt;"&amp;BG$1:BG$48),0))</f>
        <v>12</v>
      </c>
      <c r="BI12" s="410" t="str">
        <f t="array" ref="BI12">INDEX(BF$1:BF$48,SMALL(IF(BG$1:BG$48=BH12,ROW(BG$1:BG$48)),COUNTIF(BH$1:BH12,BH12)),1)</f>
        <v>Tendring</v>
      </c>
      <c r="BJ12" s="410">
        <f t="shared" si="14"/>
        <v>12</v>
      </c>
      <c r="BK12" s="410" t="str">
        <f t="shared" si="15"/>
        <v>Tendring</v>
      </c>
      <c r="BN12" s="411" t="s">
        <v>92</v>
      </c>
      <c r="BO12" s="410">
        <f>VLOOKUP(BN12,'Rural 80'!$A$11:$BS$488,40,FALSE)</f>
        <v>6</v>
      </c>
      <c r="BP12" s="410">
        <f t="array" ref="BP12">INDEX(BO$1:BO$48,MATCH(SMALL(COUNTIF(BO$1:BO$48,"&lt;"&amp;BO$1:BO$48),ROW(BO12:BP12)),COUNTIF(BO$1:BO$48,"&lt;"&amp;BO$1:BO$48),0))</f>
        <v>12</v>
      </c>
      <c r="BQ12" s="410" t="str">
        <f t="array" ref="BQ12">INDEX(BN$1:BN$48,SMALL(IF(BO$1:BO$48=BP12,ROW(BO$1:BO$48)),COUNTIF(BP$1:BP12,BP12)),1)</f>
        <v>Tendring</v>
      </c>
      <c r="BR12" s="410">
        <f t="shared" si="16"/>
        <v>12</v>
      </c>
      <c r="BS12" s="410" t="str">
        <f t="shared" si="17"/>
        <v>Tendring</v>
      </c>
      <c r="BV12" s="411" t="s">
        <v>92</v>
      </c>
      <c r="BW12" s="410">
        <f>VLOOKUP(BV12,'Rural 80'!$A$11:$BS$488,44,FALSE)</f>
        <v>15</v>
      </c>
      <c r="BX12" s="410">
        <f t="array" ref="BX12">INDEX(BW$1:BW$48,MATCH(SMALL(COUNTIF(BW$1:BW$48,"&lt;"&amp;BW$1:BW$48),ROW(BW12:BX12)),COUNTIF(BW$1:BW$48,"&lt;"&amp;BW$1:BW$48),0))</f>
        <v>12</v>
      </c>
      <c r="BY12" s="410" t="str">
        <f t="array" ref="BY12">INDEX(BV$1:BV$48,SMALL(IF(BW$1:BW$48=BX12,ROW(BW$1:BW$48)),COUNTIF(BX$1:BX12,BX12)),1)</f>
        <v>North West Leicestershire</v>
      </c>
      <c r="BZ12" s="410">
        <f t="shared" si="18"/>
        <v>12</v>
      </c>
      <c r="CA12" s="410" t="str">
        <f t="shared" si="19"/>
        <v>North West Leicestershire</v>
      </c>
      <c r="CD12" s="411" t="s">
        <v>92</v>
      </c>
      <c r="CE12" s="410">
        <f>VLOOKUP(CD12,'Rural 80'!$A$11:$BS$488,48,FALSE)</f>
        <v>8</v>
      </c>
      <c r="CF12" s="410">
        <f t="array" ref="CF12">INDEX(CE$1:CE$48,MATCH(SMALL(COUNTIF(CE$1:CE$48,"&lt;"&amp;CE$1:CE$48),ROW(CE12:CF12)),COUNTIF(CE$1:CE$48,"&lt;"&amp;CE$1:CE$48),0))</f>
        <v>12</v>
      </c>
      <c r="CG12" s="410" t="str">
        <f t="array" ref="CG12">INDEX(CD$1:CD$48,SMALL(IF(CE$1:CE$48=CF12,ROW(CE$1:CE$48)),COUNTIF(CF$1:CF12,CF12)),1)</f>
        <v>St. Edmundsbury</v>
      </c>
      <c r="CH12" s="410">
        <f t="shared" si="20"/>
        <v>12</v>
      </c>
      <c r="CI12" s="410" t="str">
        <f t="shared" si="21"/>
        <v>St. Edmundsbury</v>
      </c>
      <c r="CL12" s="411" t="s">
        <v>92</v>
      </c>
      <c r="CM12" s="410">
        <f>VLOOKUP(CL12,'Rural 80'!$A$11:$BS$488,52,FALSE)</f>
        <v>6</v>
      </c>
      <c r="CN12" s="410">
        <f t="array" ref="CN12">INDEX(CM$1:CM$48,MATCH(SMALL(COUNTIF(CM$1:CM$48,"&lt;"&amp;CM$1:CM$48),ROW(CM12:CN12)),COUNTIF(CM$1:CM$48,"&lt;"&amp;CM$1:CM$48),0))</f>
        <v>12</v>
      </c>
      <c r="CO12" s="410" t="str">
        <f t="array" ref="CO12">INDEX(CL$1:CL$48,SMALL(IF(CM$1:CM$48=CN12,ROW(CM$1:CM$48)),COUNTIF(CN$1:CN12,CN12)),1)</f>
        <v>Aylesbury Vale</v>
      </c>
      <c r="CP12" s="410">
        <f t="shared" si="22"/>
        <v>12</v>
      </c>
      <c r="CQ12" s="410" t="str">
        <f t="shared" si="23"/>
        <v>Aylesbury Vale</v>
      </c>
      <c r="CT12" s="411" t="s">
        <v>92</v>
      </c>
      <c r="CU12" s="410" t="str">
        <f>VLOOKUP(CT12,'Rural 80'!$A$11:$BS$488,56,FALSE)</f>
        <v>9999</v>
      </c>
      <c r="CV12" s="410" t="str">
        <f t="array" ref="CV12">INDEX(CU$1:CU$48,MATCH(SMALL(COUNTIF(CU$1:CU$48,"&lt;"&amp;CU$1:CU$48),ROW(CU12:CV12)),COUNTIF(CU$1:CU$48,"&lt;"&amp;CU$1:CU$48),0))</f>
        <v>9999</v>
      </c>
      <c r="CW12" s="410" t="str">
        <f t="array" ref="CW12">INDEX(CT$1:CT$48,SMALL(IF(CU$1:CU$48=CV12,ROW(CU$1:CU$48)),COUNTIF(CV$1:CV12,CV12)),1)</f>
        <v>East Riding of Yorkshire</v>
      </c>
      <c r="CX12" s="410" t="str">
        <f t="shared" si="24"/>
        <v>no data</v>
      </c>
      <c r="CY12" s="410" t="str">
        <f t="shared" si="25"/>
        <v>East Riding of Yorkshire</v>
      </c>
      <c r="DB12" s="411" t="s">
        <v>92</v>
      </c>
      <c r="DC12" s="410" t="str">
        <f>VLOOKUP(DB12,'Rural 80'!$A$11:$BS$488,60,FALSE)</f>
        <v>9999</v>
      </c>
      <c r="DD12" s="410" t="str">
        <f t="array" ref="DD12">INDEX(DC$1:DC$48,MATCH(SMALL(COUNTIF(DC$1:DC$48,"&lt;"&amp;DC$1:DC$48),ROW(DC12:DD12)),COUNTIF(DC$1:DC$48,"&lt;"&amp;DC$1:DC$48),0))</f>
        <v>9999</v>
      </c>
      <c r="DE12" s="410" t="str">
        <f t="array" ref="DE12">INDEX(DB$1:DB$48,SMALL(IF(DC$1:DC$48=DD12,ROW(DC$1:DC$48)),COUNTIF(DD$1:DD12,DD12)),1)</f>
        <v>East Riding of Yorkshire</v>
      </c>
      <c r="DF12" s="410" t="str">
        <f t="shared" si="26"/>
        <v>no data</v>
      </c>
      <c r="DG12" s="410" t="str">
        <f t="shared" si="27"/>
        <v>East Riding of Yorkshire</v>
      </c>
      <c r="DJ12" s="411" t="s">
        <v>92</v>
      </c>
      <c r="DK12" s="410" t="str">
        <f>VLOOKUP(DJ12,'Rural 80'!$A$11:$BS$488,64,FALSE)</f>
        <v>9999</v>
      </c>
      <c r="DL12" s="410" t="str">
        <f t="array" ref="DL12">INDEX(DK$1:DK$48,MATCH(SMALL(COUNTIF(DK$1:DK$48,"&lt;"&amp;DK$1:DK$48),ROW(DK12:DL12)),COUNTIF(DK$1:DK$48,"&lt;"&amp;DK$1:DK$48),0))</f>
        <v>9999</v>
      </c>
      <c r="DM12" s="410" t="str">
        <f t="array" ref="DM12">INDEX(DJ$1:DJ$48,SMALL(IF(DK$1:DK$48=DL12,ROW(DK$1:DK$48)),COUNTIF(DL$1:DL12,DL12)),1)</f>
        <v>East Riding of Yorkshire</v>
      </c>
      <c r="DN12" s="410" t="str">
        <f t="shared" si="28"/>
        <v>no data</v>
      </c>
      <c r="DO12" s="410" t="str">
        <f t="shared" si="29"/>
        <v>East Riding of Yorkshire</v>
      </c>
      <c r="DR12" s="411" t="s">
        <v>92</v>
      </c>
      <c r="DS12" s="410" t="str">
        <f>VLOOKUP(DR12,'Rural 80'!$A$11:$BS$488,68,FALSE)</f>
        <v>9999</v>
      </c>
      <c r="DT12" s="410" t="str">
        <f t="array" ref="DT12">INDEX(DS$1:DS$48,MATCH(SMALL(COUNTIF(DS$1:DS$48,"&lt;"&amp;DS$1:DS$48),ROW(DS12:DT12)),COUNTIF(DS$1:DS$48,"&lt;"&amp;DS$1:DS$48),0))</f>
        <v>9999</v>
      </c>
      <c r="DU12" s="410" t="str">
        <f t="array" ref="DU12">INDEX(DR$1:DR$48,SMALL(IF(DS$1:DS$48=DT12,ROW(DS$1:DS$48)),COUNTIF(DT$1:DT12,DT12)),1)</f>
        <v>East Riding of Yorkshire</v>
      </c>
      <c r="DV12" s="410" t="str">
        <f t="shared" si="30"/>
        <v>no data</v>
      </c>
      <c r="DW12" s="410" t="str">
        <f t="shared" si="31"/>
        <v>East Riding of Yorkshire</v>
      </c>
    </row>
    <row r="13" spans="1:127" x14ac:dyDescent="0.25">
      <c r="B13" s="411" t="s">
        <v>1801</v>
      </c>
      <c r="C13" s="410">
        <f>VLOOKUP(B13,'Rural 80'!$A$11:$BS$488,8,FALSE)</f>
        <v>48</v>
      </c>
      <c r="D13" s="410">
        <f t="array" ref="D13">INDEX(C$1:C$48,MATCH(SMALL(COUNTIF(C$1:C$48,"&lt;"&amp;C$1:C$48),ROW(C13:D13)),COUNTIF(C$1:C$48,"&lt;"&amp;C$1:C$48),0))</f>
        <v>13</v>
      </c>
      <c r="E13" s="410" t="str">
        <f t="array" ref="E13">INDEX(B$1:B$48,SMALL(IF(C$1:C$48=D13,ROW(C$1:C$48)),COUNTIF(D$1:D13,D13)),1)</f>
        <v>Tendring</v>
      </c>
      <c r="F13" s="410">
        <f t="shared" si="0"/>
        <v>13</v>
      </c>
      <c r="G13" s="410" t="str">
        <f t="shared" si="1"/>
        <v>Tendring</v>
      </c>
      <c r="J13" s="411" t="s">
        <v>1801</v>
      </c>
      <c r="K13" s="410">
        <f>VLOOKUP(J13,'Rural 80'!$A$11:$BS$488,12,FALSE)</f>
        <v>48</v>
      </c>
      <c r="L13" s="410">
        <f t="array" ref="L13">INDEX(K$1:K$48,MATCH(SMALL(COUNTIF(K$1:K$48,"&lt;"&amp;K$1:K$48),ROW(K13:L13)),COUNTIF(K$1:K$48,"&lt;"&amp;K$1:K$48),0))</f>
        <v>13</v>
      </c>
      <c r="M13" s="410" t="str">
        <f t="array" ref="M13">INDEX(J$1:J$48,SMALL(IF(K$1:K$48=L13,ROW(K$1:K$48)),COUNTIF(L$1:L13,L13)),1)</f>
        <v>North West Leicestershire</v>
      </c>
      <c r="N13" s="410">
        <f t="shared" si="2"/>
        <v>13</v>
      </c>
      <c r="O13" s="410" t="str">
        <f t="shared" si="3"/>
        <v>North West Leicestershire</v>
      </c>
      <c r="R13" s="411" t="s">
        <v>1801</v>
      </c>
      <c r="S13" s="410">
        <f>VLOOKUP(R13,'Rural 80'!$A$11:$BS$488,16,FALSE)</f>
        <v>47</v>
      </c>
      <c r="T13" s="410">
        <f t="array" ref="T13">INDEX(S$1:S$48,MATCH(SMALL(COUNTIF(S$1:S$48,"&lt;"&amp;S$1:S$48),ROW(S13:T13)),COUNTIF(S$1:S$48,"&lt;"&amp;S$1:S$48),0))</f>
        <v>13</v>
      </c>
      <c r="U13" s="410" t="str">
        <f t="array" ref="U13">INDEX(R$1:R$48,SMALL(IF(S$1:S$48=T13,ROW(S$1:S$48)),COUNTIF(T$1:T13,T13)),1)</f>
        <v>Tendring</v>
      </c>
      <c r="V13" s="410">
        <f t="shared" si="4"/>
        <v>13</v>
      </c>
      <c r="W13" s="410" t="str">
        <f t="shared" si="5"/>
        <v>Tendring</v>
      </c>
      <c r="Z13" s="411" t="s">
        <v>1801</v>
      </c>
      <c r="AA13" s="410">
        <f>VLOOKUP(Z13,'Rural 80'!$A$11:$BS$488,20,FALSE)</f>
        <v>47</v>
      </c>
      <c r="AB13" s="410">
        <f t="array" ref="AB13">INDEX(AA$1:AA$48,MATCH(SMALL(COUNTIF(AA$1:AA$48,"&lt;"&amp;AA$1:AA$48),ROW(AA13:AB13)),COUNTIF(AA$1:AA$48,"&lt;"&amp;AA$1:AA$48),0))</f>
        <v>13</v>
      </c>
      <c r="AC13" s="410" t="str">
        <f t="array" ref="AC13">INDEX(Z$1:Z$48,SMALL(IF(AA$1:AA$48=AB13,ROW(AA$1:AA$48)),COUNTIF(AB$1:AB13,AB13)),1)</f>
        <v>Central Bedfordshire</v>
      </c>
      <c r="AD13" s="410">
        <f t="shared" si="6"/>
        <v>13</v>
      </c>
      <c r="AE13" s="410" t="str">
        <f t="shared" si="7"/>
        <v>Central Bedfordshire</v>
      </c>
      <c r="AH13" s="411" t="s">
        <v>1801</v>
      </c>
      <c r="AI13" s="410">
        <f>VLOOKUP(AH13,'Rural 80'!$A$11:$BS$488,24,FALSE)</f>
        <v>48</v>
      </c>
      <c r="AJ13" s="410">
        <f t="array" ref="AJ13">INDEX(AI$1:AI$48,MATCH(SMALL(COUNTIF(AI$1:AI$48,"&lt;"&amp;AI$1:AI$48),ROW(AI13:AJ13)),COUNTIF(AI$1:AI$48,"&lt;"&amp;AI$1:AI$48),0))</f>
        <v>13</v>
      </c>
      <c r="AK13" s="410" t="str">
        <f t="array" ref="AK13">INDEX(AH$1:AH$48,SMALL(IF(AI$1:AI$48=AJ13,ROW(AI$1:AI$48)),COUNTIF(AJ$1:AJ13,AJ13)),1)</f>
        <v>North Warwickshire</v>
      </c>
      <c r="AL13" s="410">
        <f t="shared" si="8"/>
        <v>13</v>
      </c>
      <c r="AM13" s="410" t="str">
        <f t="shared" si="9"/>
        <v>North Warwickshire</v>
      </c>
      <c r="AP13" s="411" t="s">
        <v>1801</v>
      </c>
      <c r="AQ13" s="410">
        <f>VLOOKUP(AP13,'Rural 80'!$A$11:$BS$488,28,FALSE)</f>
        <v>48</v>
      </c>
      <c r="AR13" s="410">
        <f t="array" ref="AR13">INDEX(AQ$1:AQ$48,MATCH(SMALL(COUNTIF(AQ$1:AQ$48,"&lt;"&amp;AQ$1:AQ$48),ROW(AQ13:AR13)),COUNTIF(AQ$1:AQ$48,"&lt;"&amp;AQ$1:AQ$48),0))</f>
        <v>13</v>
      </c>
      <c r="AS13" s="410" t="str">
        <f t="array" ref="AS13">INDEX(AP$1:AP$48,SMALL(IF(AQ$1:AQ$48=AR13,ROW(AQ$1:AQ$48)),COUNTIF(AR$1:AR13,AR13)),1)</f>
        <v>Rother</v>
      </c>
      <c r="AT13" s="410">
        <f t="shared" si="10"/>
        <v>13</v>
      </c>
      <c r="AU13" s="410" t="str">
        <f t="shared" si="11"/>
        <v>Rother</v>
      </c>
      <c r="AX13" s="411" t="s">
        <v>1801</v>
      </c>
      <c r="AY13" s="410">
        <f>VLOOKUP(AX13,'Rural 80'!$A$11:$BS$488,32,FALSE)</f>
        <v>47</v>
      </c>
      <c r="AZ13" s="410">
        <f t="array" ref="AZ13">INDEX(AY$1:AY$48,MATCH(SMALL(COUNTIF(AY$1:AY$48,"&lt;"&amp;AY$1:AY$48),ROW(AY13:AZ13)),COUNTIF(AY$1:AY$48,"&lt;"&amp;AY$1:AY$48),0))</f>
        <v>13</v>
      </c>
      <c r="BA13" s="410" t="str">
        <f t="array" ref="BA13">INDEX(AX$1:AX$48,SMALL(IF(AY$1:AY$48=AZ13,ROW(AY$1:AY$48)),COUNTIF(AZ$1:AZ13,AZ13)),1)</f>
        <v>Stroud</v>
      </c>
      <c r="BB13" s="410">
        <f t="shared" si="12"/>
        <v>13</v>
      </c>
      <c r="BC13" s="410" t="str">
        <f t="shared" si="13"/>
        <v>Stroud</v>
      </c>
      <c r="BF13" s="411" t="s">
        <v>1801</v>
      </c>
      <c r="BG13" s="410">
        <f>VLOOKUP(BF13,'Rural 80'!$A$11:$BS$488,36,FALSE)</f>
        <v>48</v>
      </c>
      <c r="BH13" s="410">
        <f t="array" ref="BH13">INDEX(BG$1:BG$48,MATCH(SMALL(COUNTIF(BG$1:BG$48,"&lt;"&amp;BG$1:BG$48),ROW(BG13:BH13)),COUNTIF(BG$1:BG$48,"&lt;"&amp;BG$1:BG$48),0))</f>
        <v>13</v>
      </c>
      <c r="BI13" s="410" t="str">
        <f t="array" ref="BI13">INDEX(BF$1:BF$48,SMALL(IF(BG$1:BG$48=BH13,ROW(BG$1:BG$48)),COUNTIF(BH$1:BH13,BH13)),1)</f>
        <v>Tandridge</v>
      </c>
      <c r="BJ13" s="410">
        <f t="shared" si="14"/>
        <v>13</v>
      </c>
      <c r="BK13" s="410" t="str">
        <f t="shared" si="15"/>
        <v>Tandridge</v>
      </c>
      <c r="BN13" s="411" t="s">
        <v>1801</v>
      </c>
      <c r="BO13" s="410">
        <f>VLOOKUP(BN13,'Rural 80'!$A$11:$BS$488,40,FALSE)</f>
        <v>38</v>
      </c>
      <c r="BP13" s="410">
        <f t="array" ref="BP13">INDEX(BO$1:BO$48,MATCH(SMALL(COUNTIF(BO$1:BO$48,"&lt;"&amp;BO$1:BO$48),ROW(BO13:BP13)),COUNTIF(BO$1:BO$48,"&lt;"&amp;BO$1:BO$48),0))</f>
        <v>13</v>
      </c>
      <c r="BQ13" s="410" t="str">
        <f t="array" ref="BQ13">INDEX(BN$1:BN$48,SMALL(IF(BO$1:BO$48=BP13,ROW(BO$1:BO$48)),COUNTIF(BP$1:BP13,BP13)),1)</f>
        <v>North West Leicestershire</v>
      </c>
      <c r="BR13" s="410">
        <f t="shared" si="16"/>
        <v>13</v>
      </c>
      <c r="BS13" s="410" t="str">
        <f t="shared" si="17"/>
        <v>North West Leicestershire</v>
      </c>
      <c r="BV13" s="411" t="s">
        <v>1801</v>
      </c>
      <c r="BW13" s="410">
        <f>VLOOKUP(BV13,'Rural 80'!$A$11:$BS$488,44,FALSE)</f>
        <v>35</v>
      </c>
      <c r="BX13" s="410">
        <f t="array" ref="BX13">INDEX(BW$1:BW$48,MATCH(SMALL(COUNTIF(BW$1:BW$48,"&lt;"&amp;BW$1:BW$48),ROW(BW13:BX13)),COUNTIF(BW$1:BW$48,"&lt;"&amp;BW$1:BW$48),0))</f>
        <v>13</v>
      </c>
      <c r="BY13" s="410" t="str">
        <f t="array" ref="BY13">INDEX(BV$1:BV$48,SMALL(IF(BW$1:BW$48=BX13,ROW(BW$1:BW$48)),COUNTIF(BX$1:BX13,BX13)),1)</f>
        <v>South Bucks</v>
      </c>
      <c r="BZ13" s="410">
        <f t="shared" si="18"/>
        <v>13</v>
      </c>
      <c r="CA13" s="410" t="str">
        <f t="shared" si="19"/>
        <v>South Bucks</v>
      </c>
      <c r="CD13" s="411" t="s">
        <v>1801</v>
      </c>
      <c r="CE13" s="410">
        <f>VLOOKUP(CD13,'Rural 80'!$A$11:$BS$488,48,FALSE)</f>
        <v>42</v>
      </c>
      <c r="CF13" s="410">
        <f t="array" ref="CF13">INDEX(CE$1:CE$48,MATCH(SMALL(COUNTIF(CE$1:CE$48,"&lt;"&amp;CE$1:CE$48),ROW(CE13:CF13)),COUNTIF(CE$1:CE$48,"&lt;"&amp;CE$1:CE$48),0))</f>
        <v>13</v>
      </c>
      <c r="CG13" s="410" t="str">
        <f t="array" ref="CG13">INDEX(CD$1:CD$48,SMALL(IF(CE$1:CE$48=CF13,ROW(CE$1:CE$48)),COUNTIF(CF$1:CF13,CF13)),1)</f>
        <v>Central Bedfordshire</v>
      </c>
      <c r="CH13" s="410">
        <f t="shared" si="20"/>
        <v>13</v>
      </c>
      <c r="CI13" s="410" t="str">
        <f t="shared" si="21"/>
        <v>Central Bedfordshire</v>
      </c>
      <c r="CL13" s="411" t="s">
        <v>1801</v>
      </c>
      <c r="CM13" s="410">
        <f>VLOOKUP(CL13,'Rural 80'!$A$11:$BS$488,52,FALSE)</f>
        <v>43</v>
      </c>
      <c r="CN13" s="410">
        <f t="array" ref="CN13">INDEX(CM$1:CM$48,MATCH(SMALL(COUNTIF(CM$1:CM$48,"&lt;"&amp;CM$1:CM$48),ROW(CM13:CN13)),COUNTIF(CM$1:CM$48,"&lt;"&amp;CM$1:CM$48),0))</f>
        <v>13</v>
      </c>
      <c r="CO13" s="410" t="str">
        <f t="array" ref="CO13">INDEX(CL$1:CL$48,SMALL(IF(CM$1:CM$48=CN13,ROW(CM$1:CM$48)),COUNTIF(CN$1:CN13,CN13)),1)</f>
        <v>Bassetlaw</v>
      </c>
      <c r="CP13" s="410">
        <f t="shared" si="22"/>
        <v>13</v>
      </c>
      <c r="CQ13" s="410" t="str">
        <f t="shared" si="23"/>
        <v>Bassetlaw</v>
      </c>
      <c r="CT13" s="411" t="s">
        <v>1801</v>
      </c>
      <c r="CU13" s="410" t="str">
        <f>VLOOKUP(CT13,'Rural 80'!$A$11:$BS$488,56,FALSE)</f>
        <v>9999</v>
      </c>
      <c r="CV13" s="410" t="str">
        <f t="array" ref="CV13">INDEX(CU$1:CU$48,MATCH(SMALL(COUNTIF(CU$1:CU$48,"&lt;"&amp;CU$1:CU$48),ROW(CU13:CV13)),COUNTIF(CU$1:CU$48,"&lt;"&amp;CU$1:CU$48),0))</f>
        <v>9999</v>
      </c>
      <c r="CW13" s="410" t="str">
        <f t="array" ref="CW13">INDEX(CT$1:CT$48,SMALL(IF(CU$1:CU$48=CV13,ROW(CU$1:CU$48)),COUNTIF(CV$1:CV13,CV13)),1)</f>
        <v>Herefordshire, County of</v>
      </c>
      <c r="CX13" s="410" t="str">
        <f t="shared" si="24"/>
        <v>no data</v>
      </c>
      <c r="CY13" s="410" t="str">
        <f t="shared" si="25"/>
        <v>Herefordshire, County of</v>
      </c>
      <c r="DB13" s="411" t="s">
        <v>1801</v>
      </c>
      <c r="DC13" s="410" t="str">
        <f>VLOOKUP(DB13,'Rural 80'!$A$11:$BS$488,60,FALSE)</f>
        <v>9999</v>
      </c>
      <c r="DD13" s="410" t="str">
        <f t="array" ref="DD13">INDEX(DC$1:DC$48,MATCH(SMALL(COUNTIF(DC$1:DC$48,"&lt;"&amp;DC$1:DC$48),ROW(DC13:DD13)),COUNTIF(DC$1:DC$48,"&lt;"&amp;DC$1:DC$48),0))</f>
        <v>9999</v>
      </c>
      <c r="DE13" s="410" t="str">
        <f t="array" ref="DE13">INDEX(DB$1:DB$48,SMALL(IF(DC$1:DC$48=DD13,ROW(DC$1:DC$48)),COUNTIF(DD$1:DD13,DD13)),1)</f>
        <v>Herefordshire, County of</v>
      </c>
      <c r="DF13" s="410" t="str">
        <f t="shared" si="26"/>
        <v>no data</v>
      </c>
      <c r="DG13" s="410" t="str">
        <f t="shared" si="27"/>
        <v>Herefordshire, County of</v>
      </c>
      <c r="DJ13" s="411" t="s">
        <v>1801</v>
      </c>
      <c r="DK13" s="410" t="str">
        <f>VLOOKUP(DJ13,'Rural 80'!$A$11:$BS$488,64,FALSE)</f>
        <v>9999</v>
      </c>
      <c r="DL13" s="410" t="str">
        <f t="array" ref="DL13">INDEX(DK$1:DK$48,MATCH(SMALL(COUNTIF(DK$1:DK$48,"&lt;"&amp;DK$1:DK$48),ROW(DK13:DL13)),COUNTIF(DK$1:DK$48,"&lt;"&amp;DK$1:DK$48),0))</f>
        <v>9999</v>
      </c>
      <c r="DM13" s="410" t="str">
        <f t="array" ref="DM13">INDEX(DJ$1:DJ$48,SMALL(IF(DK$1:DK$48=DL13,ROW(DK$1:DK$48)),COUNTIF(DL$1:DL13,DL13)),1)</f>
        <v>Herefordshire, County of</v>
      </c>
      <c r="DN13" s="410" t="str">
        <f t="shared" si="28"/>
        <v>no data</v>
      </c>
      <c r="DO13" s="410" t="str">
        <f t="shared" si="29"/>
        <v>Herefordshire, County of</v>
      </c>
      <c r="DR13" s="411" t="s">
        <v>1801</v>
      </c>
      <c r="DS13" s="410" t="str">
        <f>VLOOKUP(DR13,'Rural 80'!$A$11:$BS$488,68,FALSE)</f>
        <v>9999</v>
      </c>
      <c r="DT13" s="410" t="str">
        <f t="array" ref="DT13">INDEX(DS$1:DS$48,MATCH(SMALL(COUNTIF(DS$1:DS$48,"&lt;"&amp;DS$1:DS$48),ROW(DS13:DT13)),COUNTIF(DS$1:DS$48,"&lt;"&amp;DS$1:DS$48),0))</f>
        <v>9999</v>
      </c>
      <c r="DU13" s="410" t="str">
        <f t="array" ref="DU13">INDEX(DR$1:DR$48,SMALL(IF(DS$1:DS$48=DT13,ROW(DS$1:DS$48)),COUNTIF(DT$1:DT13,DT13)),1)</f>
        <v>Herefordshire, County of</v>
      </c>
      <c r="DV13" s="410" t="str">
        <f t="shared" si="30"/>
        <v>no data</v>
      </c>
      <c r="DW13" s="410" t="str">
        <f t="shared" si="31"/>
        <v>Herefordshire, County of</v>
      </c>
    </row>
    <row r="14" spans="1:127" x14ac:dyDescent="0.25">
      <c r="B14" s="411" t="s">
        <v>131</v>
      </c>
      <c r="C14" s="410">
        <f>VLOOKUP(B14,'Rural 80'!$A$11:$BS$488,8,FALSE)</f>
        <v>7</v>
      </c>
      <c r="D14" s="410">
        <f t="array" ref="D14">INDEX(C$1:C$48,MATCH(SMALL(COUNTIF(C$1:C$48,"&lt;"&amp;C$1:C$48),ROW(C14:D14)),COUNTIF(C$1:C$48,"&lt;"&amp;C$1:C$48),0))</f>
        <v>14</v>
      </c>
      <c r="E14" s="410" t="str">
        <f t="array" ref="E14">INDEX(B$1:B$48,SMALL(IF(C$1:C$48=D14,ROW(C$1:C$48)),COUNTIF(D$1:D14,D14)),1)</f>
        <v>Durham</v>
      </c>
      <c r="F14" s="410">
        <f t="shared" si="0"/>
        <v>14</v>
      </c>
      <c r="G14" s="410" t="str">
        <f t="shared" si="1"/>
        <v>Durham</v>
      </c>
      <c r="J14" s="411" t="s">
        <v>131</v>
      </c>
      <c r="K14" s="410">
        <f>VLOOKUP(J14,'Rural 80'!$A$11:$BS$488,12,FALSE)</f>
        <v>18</v>
      </c>
      <c r="L14" s="410">
        <f t="array" ref="L14">INDEX(K$1:K$48,MATCH(SMALL(COUNTIF(K$1:K$48,"&lt;"&amp;K$1:K$48),ROW(K14:L14)),COUNTIF(K$1:K$48,"&lt;"&amp;K$1:K$48),0))</f>
        <v>14</v>
      </c>
      <c r="M14" s="410" t="str">
        <f t="array" ref="M14">INDEX(J$1:J$48,SMALL(IF(K$1:K$48=L14,ROW(K$1:K$48)),COUNTIF(L$1:L14,L14)),1)</f>
        <v>Rushcliffe</v>
      </c>
      <c r="N14" s="410">
        <f t="shared" si="2"/>
        <v>14</v>
      </c>
      <c r="O14" s="410" t="str">
        <f t="shared" si="3"/>
        <v>Rushcliffe</v>
      </c>
      <c r="R14" s="411" t="s">
        <v>131</v>
      </c>
      <c r="S14" s="410">
        <f>VLOOKUP(R14,'Rural 80'!$A$11:$BS$488,16,FALSE)</f>
        <v>14</v>
      </c>
      <c r="T14" s="410">
        <f t="array" ref="T14">INDEX(S$1:S$48,MATCH(SMALL(COUNTIF(S$1:S$48,"&lt;"&amp;S$1:S$48),ROW(S14:T14)),COUNTIF(S$1:S$48,"&lt;"&amp;S$1:S$48),0))</f>
        <v>14</v>
      </c>
      <c r="U14" s="410" t="str">
        <f t="array" ref="U14">INDEX(R$1:R$48,SMALL(IF(S$1:S$48=T14,ROW(S$1:S$48)),COUNTIF(T$1:T14,T14)),1)</f>
        <v>High Peak</v>
      </c>
      <c r="V14" s="410">
        <f t="shared" si="4"/>
        <v>14</v>
      </c>
      <c r="W14" s="410" t="str">
        <f t="shared" si="5"/>
        <v>High Peak</v>
      </c>
      <c r="Z14" s="411" t="s">
        <v>131</v>
      </c>
      <c r="AA14" s="410">
        <f>VLOOKUP(Z14,'Rural 80'!$A$11:$BS$488,20,FALSE)</f>
        <v>9</v>
      </c>
      <c r="AB14" s="410">
        <f t="array" ref="AB14">INDEX(AA$1:AA$48,MATCH(SMALL(COUNTIF(AA$1:AA$48,"&lt;"&amp;AA$1:AA$48),ROW(AA14:AB14)),COUNTIF(AA$1:AA$48,"&lt;"&amp;AA$1:AA$48),0))</f>
        <v>14</v>
      </c>
      <c r="AC14" s="410" t="str">
        <f t="array" ref="AC14">INDEX(Z$1:Z$48,SMALL(IF(AA$1:AA$48=AB14,ROW(AA$1:AA$48)),COUNTIF(AB$1:AB14,AB14)),1)</f>
        <v>North Somerset</v>
      </c>
      <c r="AD14" s="410">
        <f t="shared" si="6"/>
        <v>14</v>
      </c>
      <c r="AE14" s="410" t="str">
        <f t="shared" si="7"/>
        <v>North Somerset</v>
      </c>
      <c r="AH14" s="411" t="s">
        <v>131</v>
      </c>
      <c r="AI14" s="410">
        <f>VLOOKUP(AH14,'Rural 80'!$A$11:$BS$488,24,FALSE)</f>
        <v>5</v>
      </c>
      <c r="AJ14" s="410">
        <f t="array" ref="AJ14">INDEX(AI$1:AI$48,MATCH(SMALL(COUNTIF(AI$1:AI$48,"&lt;"&amp;AI$1:AI$48),ROW(AI14:AJ14)),COUNTIF(AI$1:AI$48,"&lt;"&amp;AI$1:AI$48),0))</f>
        <v>14</v>
      </c>
      <c r="AK14" s="410" t="str">
        <f t="array" ref="AK14">INDEX(AH$1:AH$48,SMALL(IF(AI$1:AI$48=AJ14,ROW(AI$1:AI$48)),COUNTIF(AJ$1:AJ14,AJ14)),1)</f>
        <v>Braintree</v>
      </c>
      <c r="AL14" s="410">
        <f t="shared" si="8"/>
        <v>14</v>
      </c>
      <c r="AM14" s="410" t="str">
        <f t="shared" si="9"/>
        <v>Braintree</v>
      </c>
      <c r="AP14" s="411" t="s">
        <v>131</v>
      </c>
      <c r="AQ14" s="410">
        <f>VLOOKUP(AP14,'Rural 80'!$A$11:$BS$488,28,FALSE)</f>
        <v>5</v>
      </c>
      <c r="AR14" s="410">
        <f t="array" ref="AR14">INDEX(AQ$1:AQ$48,MATCH(SMALL(COUNTIF(AQ$1:AQ$48,"&lt;"&amp;AQ$1:AQ$48),ROW(AQ14:AR14)),COUNTIF(AQ$1:AQ$48,"&lt;"&amp;AQ$1:AQ$48),0))</f>
        <v>14</v>
      </c>
      <c r="AS14" s="410" t="str">
        <f t="array" ref="AS14">INDEX(AP$1:AP$48,SMALL(IF(AQ$1:AQ$48=AR14,ROW(AQ$1:AQ$48)),COUNTIF(AR$1:AR14,AR14)),1)</f>
        <v>East Devon</v>
      </c>
      <c r="AT14" s="410">
        <f t="shared" si="10"/>
        <v>14</v>
      </c>
      <c r="AU14" s="410" t="str">
        <f t="shared" si="11"/>
        <v>East Devon</v>
      </c>
      <c r="AX14" s="411" t="s">
        <v>131</v>
      </c>
      <c r="AY14" s="410">
        <f>VLOOKUP(AX14,'Rural 80'!$A$11:$BS$488,32,FALSE)</f>
        <v>9</v>
      </c>
      <c r="AZ14" s="410">
        <f t="array" ref="AZ14">INDEX(AY$1:AY$48,MATCH(SMALL(COUNTIF(AY$1:AY$48,"&lt;"&amp;AY$1:AY$48),ROW(AY14:AZ14)),COUNTIF(AY$1:AY$48,"&lt;"&amp;AY$1:AY$48),0))</f>
        <v>14</v>
      </c>
      <c r="BA14" s="410" t="str">
        <f t="array" ref="BA14">INDEX(AX$1:AX$48,SMALL(IF(AY$1:AY$48=AZ14,ROW(AY$1:AY$48)),COUNTIF(AZ$1:AZ14,AZ14)),1)</f>
        <v>East Northamptonshire</v>
      </c>
      <c r="BB14" s="410">
        <f t="shared" si="12"/>
        <v>14</v>
      </c>
      <c r="BC14" s="410" t="str">
        <f t="shared" si="13"/>
        <v>East Northamptonshire</v>
      </c>
      <c r="BF14" s="411" t="s">
        <v>131</v>
      </c>
      <c r="BG14" s="410">
        <f>VLOOKUP(BF14,'Rural 80'!$A$11:$BS$488,36,FALSE)</f>
        <v>3</v>
      </c>
      <c r="BH14" s="410">
        <f t="array" ref="BH14">INDEX(BG$1:BG$48,MATCH(SMALL(COUNTIF(BG$1:BG$48,"&lt;"&amp;BG$1:BG$48),ROW(BG14:BH14)),COUNTIF(BG$1:BG$48,"&lt;"&amp;BG$1:BG$48),0))</f>
        <v>14</v>
      </c>
      <c r="BI14" s="410" t="str">
        <f t="array" ref="BI14">INDEX(BF$1:BF$48,SMALL(IF(BG$1:BG$48=BH14,ROW(BG$1:BG$48)),COUNTIF(BH$1:BH14,BH14)),1)</f>
        <v>Stroud</v>
      </c>
      <c r="BJ14" s="410">
        <f t="shared" si="14"/>
        <v>14</v>
      </c>
      <c r="BK14" s="410" t="str">
        <f t="shared" si="15"/>
        <v>Stroud</v>
      </c>
      <c r="BN14" s="411" t="s">
        <v>131</v>
      </c>
      <c r="BO14" s="410">
        <f>VLOOKUP(BN14,'Rural 80'!$A$11:$BS$488,40,FALSE)</f>
        <v>25</v>
      </c>
      <c r="BP14" s="410">
        <f t="array" ref="BP14">INDEX(BO$1:BO$48,MATCH(SMALL(COUNTIF(BO$1:BO$48,"&lt;"&amp;BO$1:BO$48),ROW(BO14:BP14)),COUNTIF(BO$1:BO$48,"&lt;"&amp;BO$1:BO$48),0))</f>
        <v>14</v>
      </c>
      <c r="BQ14" s="410" t="str">
        <f t="array" ref="BQ14">INDEX(BN$1:BN$48,SMALL(IF(BO$1:BO$48=BP14,ROW(BO$1:BO$48)),COUNTIF(BP$1:BP14,BP14)),1)</f>
        <v>South Bucks</v>
      </c>
      <c r="BR14" s="410">
        <f t="shared" si="16"/>
        <v>14</v>
      </c>
      <c r="BS14" s="410" t="str">
        <f t="shared" si="17"/>
        <v>South Bucks</v>
      </c>
      <c r="BV14" s="411" t="s">
        <v>131</v>
      </c>
      <c r="BW14" s="410">
        <f>VLOOKUP(BV14,'Rural 80'!$A$11:$BS$488,44,FALSE)</f>
        <v>28</v>
      </c>
      <c r="BX14" s="410">
        <f t="array" ref="BX14">INDEX(BW$1:BW$48,MATCH(SMALL(COUNTIF(BW$1:BW$48,"&lt;"&amp;BW$1:BW$48),ROW(BW14:BX14)),COUNTIF(BW$1:BW$48,"&lt;"&amp;BW$1:BW$48),0))</f>
        <v>14</v>
      </c>
      <c r="BY14" s="410" t="str">
        <f t="array" ref="BY14">INDEX(BV$1:BV$48,SMALL(IF(BW$1:BW$48=BX14,ROW(BW$1:BW$48)),COUNTIF(BX$1:BX14,BX14)),1)</f>
        <v>Newark and Sherwood</v>
      </c>
      <c r="BZ14" s="410">
        <f t="shared" si="18"/>
        <v>14</v>
      </c>
      <c r="CA14" s="410" t="str">
        <f t="shared" si="19"/>
        <v>Newark and Sherwood</v>
      </c>
      <c r="CD14" s="411" t="s">
        <v>131</v>
      </c>
      <c r="CE14" s="410">
        <f>VLOOKUP(CD14,'Rural 80'!$A$11:$BS$488,48,FALSE)</f>
        <v>29</v>
      </c>
      <c r="CF14" s="410">
        <f t="array" ref="CF14">INDEX(CE$1:CE$48,MATCH(SMALL(COUNTIF(CE$1:CE$48,"&lt;"&amp;CE$1:CE$48),ROW(CE14:CF14)),COUNTIF(CE$1:CE$48,"&lt;"&amp;CE$1:CE$48),0))</f>
        <v>14</v>
      </c>
      <c r="CG14" s="410" t="str">
        <f t="array" ref="CG14">INDEX(CD$1:CD$48,SMALL(IF(CE$1:CE$48=CF14,ROW(CE$1:CE$48)),COUNTIF(CF$1:CF14,CF14)),1)</f>
        <v>South Bucks</v>
      </c>
      <c r="CH14" s="410">
        <f t="shared" si="20"/>
        <v>14</v>
      </c>
      <c r="CI14" s="410" t="str">
        <f t="shared" si="21"/>
        <v>South Bucks</v>
      </c>
      <c r="CL14" s="411" t="s">
        <v>131</v>
      </c>
      <c r="CM14" s="410">
        <f>VLOOKUP(CL14,'Rural 80'!$A$11:$BS$488,52,FALSE)</f>
        <v>20</v>
      </c>
      <c r="CN14" s="410">
        <f t="array" ref="CN14">INDEX(CM$1:CM$48,MATCH(SMALL(COUNTIF(CM$1:CM$48,"&lt;"&amp;CM$1:CM$48),ROW(CM14:CN14)),COUNTIF(CM$1:CM$48,"&lt;"&amp;CM$1:CM$48),0))</f>
        <v>14</v>
      </c>
      <c r="CO14" s="410" t="str">
        <f t="array" ref="CO14">INDEX(CL$1:CL$48,SMALL(IF(CM$1:CM$48=CN14,ROW(CM$1:CM$48)),COUNTIF(CN$1:CN14,CN14)),1)</f>
        <v>Tendring</v>
      </c>
      <c r="CP14" s="410">
        <f t="shared" si="22"/>
        <v>14</v>
      </c>
      <c r="CQ14" s="410" t="str">
        <f t="shared" si="23"/>
        <v>Tendring</v>
      </c>
      <c r="CT14" s="411" t="s">
        <v>131</v>
      </c>
      <c r="CU14" s="410" t="str">
        <f>VLOOKUP(CT14,'Rural 80'!$A$11:$BS$488,56,FALSE)</f>
        <v>9999</v>
      </c>
      <c r="CV14" s="410" t="str">
        <f t="array" ref="CV14">INDEX(CU$1:CU$48,MATCH(SMALL(COUNTIF(CU$1:CU$48,"&lt;"&amp;CU$1:CU$48),ROW(CU14:CV14)),COUNTIF(CU$1:CU$48,"&lt;"&amp;CU$1:CU$48),0))</f>
        <v>9999</v>
      </c>
      <c r="CW14" s="410" t="str">
        <f t="array" ref="CW14">INDEX(CT$1:CT$48,SMALL(IF(CU$1:CU$48=CV14,ROW(CU$1:CU$48)),COUNTIF(CV$1:CV14,CV14)),1)</f>
        <v>High Peak</v>
      </c>
      <c r="CX14" s="410" t="str">
        <f t="shared" si="24"/>
        <v>no data</v>
      </c>
      <c r="CY14" s="410" t="str">
        <f t="shared" si="25"/>
        <v>High Peak</v>
      </c>
      <c r="DB14" s="411" t="s">
        <v>131</v>
      </c>
      <c r="DC14" s="410" t="str">
        <f>VLOOKUP(DB14,'Rural 80'!$A$11:$BS$488,60,FALSE)</f>
        <v>9999</v>
      </c>
      <c r="DD14" s="410" t="str">
        <f t="array" ref="DD14">INDEX(DC$1:DC$48,MATCH(SMALL(COUNTIF(DC$1:DC$48,"&lt;"&amp;DC$1:DC$48),ROW(DC14:DD14)),COUNTIF(DC$1:DC$48,"&lt;"&amp;DC$1:DC$48),0))</f>
        <v>9999</v>
      </c>
      <c r="DE14" s="410" t="str">
        <f t="array" ref="DE14">INDEX(DB$1:DB$48,SMALL(IF(DC$1:DC$48=DD14,ROW(DC$1:DC$48)),COUNTIF(DD$1:DD14,DD14)),1)</f>
        <v>High Peak</v>
      </c>
      <c r="DF14" s="410" t="str">
        <f t="shared" si="26"/>
        <v>no data</v>
      </c>
      <c r="DG14" s="410" t="str">
        <f t="shared" si="27"/>
        <v>High Peak</v>
      </c>
      <c r="DJ14" s="411" t="s">
        <v>131</v>
      </c>
      <c r="DK14" s="410" t="str">
        <f>VLOOKUP(DJ14,'Rural 80'!$A$11:$BS$488,64,FALSE)</f>
        <v>9999</v>
      </c>
      <c r="DL14" s="410" t="str">
        <f t="array" ref="DL14">INDEX(DK$1:DK$48,MATCH(SMALL(COUNTIF(DK$1:DK$48,"&lt;"&amp;DK$1:DK$48),ROW(DK14:DL14)),COUNTIF(DK$1:DK$48,"&lt;"&amp;DK$1:DK$48),0))</f>
        <v>9999</v>
      </c>
      <c r="DM14" s="410" t="str">
        <f t="array" ref="DM14">INDEX(DJ$1:DJ$48,SMALL(IF(DK$1:DK$48=DL14,ROW(DK$1:DK$48)),COUNTIF(DL$1:DL14,DL14)),1)</f>
        <v>High Peak</v>
      </c>
      <c r="DN14" s="410" t="str">
        <f t="shared" si="28"/>
        <v>no data</v>
      </c>
      <c r="DO14" s="410" t="str">
        <f t="shared" si="29"/>
        <v>High Peak</v>
      </c>
      <c r="DR14" s="411" t="s">
        <v>131</v>
      </c>
      <c r="DS14" s="410" t="str">
        <f>VLOOKUP(DR14,'Rural 80'!$A$11:$BS$488,68,FALSE)</f>
        <v>9999</v>
      </c>
      <c r="DT14" s="410" t="str">
        <f t="array" ref="DT14">INDEX(DS$1:DS$48,MATCH(SMALL(COUNTIF(DS$1:DS$48,"&lt;"&amp;DS$1:DS$48),ROW(DS14:DT14)),COUNTIF(DS$1:DS$48,"&lt;"&amp;DS$1:DS$48),0))</f>
        <v>9999</v>
      </c>
      <c r="DU14" s="410" t="str">
        <f t="array" ref="DU14">INDEX(DR$1:DR$48,SMALL(IF(DS$1:DS$48=DT14,ROW(DS$1:DS$48)),COUNTIF(DT$1:DT14,DT14)),1)</f>
        <v>High Peak</v>
      </c>
      <c r="DV14" s="410" t="str">
        <f t="shared" si="30"/>
        <v>no data</v>
      </c>
      <c r="DW14" s="410" t="str">
        <f t="shared" si="31"/>
        <v>High Peak</v>
      </c>
    </row>
    <row r="15" spans="1:127" x14ac:dyDescent="0.25">
      <c r="B15" s="411" t="s">
        <v>134</v>
      </c>
      <c r="C15" s="410">
        <f>VLOOKUP(B15,'Rural 80'!$A$11:$BS$488,8,FALSE)</f>
        <v>26</v>
      </c>
      <c r="D15" s="410">
        <f t="array" ref="D15">INDEX(C$1:C$48,MATCH(SMALL(COUNTIF(C$1:C$48,"&lt;"&amp;C$1:C$48),ROW(C15:D15)),COUNTIF(C$1:C$48,"&lt;"&amp;C$1:C$48),0))</f>
        <v>15</v>
      </c>
      <c r="E15" s="410" t="str">
        <f t="array" ref="E15">INDEX(B$1:B$48,SMALL(IF(C$1:C$48=D15,ROW(C$1:C$48)),COUNTIF(D$1:D15,D15)),1)</f>
        <v>East Northamptonshire</v>
      </c>
      <c r="F15" s="410">
        <f t="shared" si="0"/>
        <v>15</v>
      </c>
      <c r="G15" s="410" t="str">
        <f t="shared" si="1"/>
        <v>East Northamptonshire</v>
      </c>
      <c r="J15" s="411" t="s">
        <v>134</v>
      </c>
      <c r="K15" s="410">
        <f>VLOOKUP(J15,'Rural 80'!$A$11:$BS$488,12,FALSE)</f>
        <v>28</v>
      </c>
      <c r="L15" s="410">
        <f t="array" ref="L15">INDEX(K$1:K$48,MATCH(SMALL(COUNTIF(K$1:K$48,"&lt;"&amp;K$1:K$48),ROW(K15:L15)),COUNTIF(K$1:K$48,"&lt;"&amp;K$1:K$48),0))</f>
        <v>15</v>
      </c>
      <c r="M15" s="410" t="str">
        <f t="array" ref="M15">INDEX(J$1:J$48,SMALL(IF(K$1:K$48=L15,ROW(K$1:K$48)),COUNTIF(L$1:L15,L15)),1)</f>
        <v>North Somerset</v>
      </c>
      <c r="N15" s="410">
        <f t="shared" si="2"/>
        <v>15</v>
      </c>
      <c r="O15" s="410" t="str">
        <f t="shared" si="3"/>
        <v>North Somerset</v>
      </c>
      <c r="R15" s="411" t="s">
        <v>134</v>
      </c>
      <c r="S15" s="410">
        <f>VLOOKUP(R15,'Rural 80'!$A$11:$BS$488,16,FALSE)</f>
        <v>34</v>
      </c>
      <c r="T15" s="410">
        <f t="array" ref="T15">INDEX(S$1:S$48,MATCH(SMALL(COUNTIF(S$1:S$48,"&lt;"&amp;S$1:S$48),ROW(S15:T15)),COUNTIF(S$1:S$48,"&lt;"&amp;S$1:S$48),0))</f>
        <v>15</v>
      </c>
      <c r="U15" s="410" t="str">
        <f t="array" ref="U15">INDEX(R$1:R$48,SMALL(IF(S$1:S$48=T15,ROW(S$1:S$48)),COUNTIF(T$1:T15,T15)),1)</f>
        <v>St. Edmundsbury</v>
      </c>
      <c r="V15" s="410">
        <f t="shared" si="4"/>
        <v>15</v>
      </c>
      <c r="W15" s="410" t="str">
        <f t="shared" si="5"/>
        <v>St. Edmundsbury</v>
      </c>
      <c r="Z15" s="411" t="s">
        <v>134</v>
      </c>
      <c r="AA15" s="410">
        <f>VLOOKUP(Z15,'Rural 80'!$A$11:$BS$488,20,FALSE)</f>
        <v>32</v>
      </c>
      <c r="AB15" s="410">
        <f t="array" ref="AB15">INDEX(AA$1:AA$48,MATCH(SMALL(COUNTIF(AA$1:AA$48,"&lt;"&amp;AA$1:AA$48),ROW(AA15:AB15)),COUNTIF(AA$1:AA$48,"&lt;"&amp;AA$1:AA$48),0))</f>
        <v>15</v>
      </c>
      <c r="AC15" s="410" t="str">
        <f t="array" ref="AC15">INDEX(Z$1:Z$48,SMALL(IF(AA$1:AA$48=AB15,ROW(AA$1:AA$48)),COUNTIF(AB$1:AB15,AB15)),1)</f>
        <v>Bassetlaw</v>
      </c>
      <c r="AD15" s="410">
        <f t="shared" si="6"/>
        <v>15</v>
      </c>
      <c r="AE15" s="410" t="str">
        <f t="shared" si="7"/>
        <v>Bassetlaw</v>
      </c>
      <c r="AH15" s="411" t="s">
        <v>134</v>
      </c>
      <c r="AI15" s="410">
        <f>VLOOKUP(AH15,'Rural 80'!$A$11:$BS$488,24,FALSE)</f>
        <v>24</v>
      </c>
      <c r="AJ15" s="410">
        <f t="array" ref="AJ15">INDEX(AI$1:AI$48,MATCH(SMALL(COUNTIF(AI$1:AI$48,"&lt;"&amp;AI$1:AI$48),ROW(AI15:AJ15)),COUNTIF(AI$1:AI$48,"&lt;"&amp;AI$1:AI$48),0))</f>
        <v>15</v>
      </c>
      <c r="AK15" s="410" t="str">
        <f t="array" ref="AK15">INDEX(AH$1:AH$48,SMALL(IF(AI$1:AI$48=AJ15,ROW(AI$1:AI$48)),COUNTIF(AJ$1:AJ15,AJ15)),1)</f>
        <v>Stroud</v>
      </c>
      <c r="AL15" s="410">
        <f t="shared" si="8"/>
        <v>15</v>
      </c>
      <c r="AM15" s="410" t="str">
        <f t="shared" si="9"/>
        <v>Stroud</v>
      </c>
      <c r="AP15" s="411" t="s">
        <v>134</v>
      </c>
      <c r="AQ15" s="410">
        <f>VLOOKUP(AP15,'Rural 80'!$A$11:$BS$488,28,FALSE)</f>
        <v>32</v>
      </c>
      <c r="AR15" s="410">
        <f t="array" ref="AR15">INDEX(AQ$1:AQ$48,MATCH(SMALL(COUNTIF(AQ$1:AQ$48,"&lt;"&amp;AQ$1:AQ$48),ROW(AQ15:AR15)),COUNTIF(AQ$1:AQ$48,"&lt;"&amp;AQ$1:AQ$48),0))</f>
        <v>15</v>
      </c>
      <c r="AS15" s="410" t="str">
        <f t="array" ref="AS15">INDEX(AP$1:AP$48,SMALL(IF(AQ$1:AQ$48=AR15,ROW(AQ$1:AQ$48)),COUNTIF(AR$1:AR15,AR15)),1)</f>
        <v>Sevenoaks</v>
      </c>
      <c r="AT15" s="410">
        <f t="shared" si="10"/>
        <v>15</v>
      </c>
      <c r="AU15" s="410" t="str">
        <f t="shared" si="11"/>
        <v>Sevenoaks</v>
      </c>
      <c r="AX15" s="411" t="s">
        <v>134</v>
      </c>
      <c r="AY15" s="410">
        <f>VLOOKUP(AX15,'Rural 80'!$A$11:$BS$488,32,FALSE)</f>
        <v>36</v>
      </c>
      <c r="AZ15" s="410">
        <f t="array" ref="AZ15">INDEX(AY$1:AY$48,MATCH(SMALL(COUNTIF(AY$1:AY$48,"&lt;"&amp;AY$1:AY$48),ROW(AY15:AZ15)),COUNTIF(AY$1:AY$48,"&lt;"&amp;AY$1:AY$48),0))</f>
        <v>15</v>
      </c>
      <c r="BA15" s="410" t="str">
        <f t="array" ref="BA15">INDEX(AX$1:AX$48,SMALL(IF(AY$1:AY$48=AZ15,ROW(AY$1:AY$48)),COUNTIF(AZ$1:AZ15,AZ15)),1)</f>
        <v>Tandridge</v>
      </c>
      <c r="BB15" s="410">
        <f t="shared" si="12"/>
        <v>15</v>
      </c>
      <c r="BC15" s="410" t="str">
        <f t="shared" si="13"/>
        <v>Tandridge</v>
      </c>
      <c r="BF15" s="411" t="s">
        <v>134</v>
      </c>
      <c r="BG15" s="410">
        <f>VLOOKUP(BF15,'Rural 80'!$A$11:$BS$488,36,FALSE)</f>
        <v>38</v>
      </c>
      <c r="BH15" s="410">
        <f t="array" ref="BH15">INDEX(BG$1:BG$48,MATCH(SMALL(COUNTIF(BG$1:BG$48,"&lt;"&amp;BG$1:BG$48),ROW(BG15:BH15)),COUNTIF(BG$1:BG$48,"&lt;"&amp;BG$1:BG$48),0))</f>
        <v>15</v>
      </c>
      <c r="BI15" s="410" t="str">
        <f t="array" ref="BI15">INDEX(BF$1:BF$48,SMALL(IF(BG$1:BG$48=BH15,ROW(BG$1:BG$48)),COUNTIF(BH$1:BH15,BH15)),1)</f>
        <v>Shropshire</v>
      </c>
      <c r="BJ15" s="410">
        <f t="shared" si="14"/>
        <v>15</v>
      </c>
      <c r="BK15" s="410" t="str">
        <f t="shared" si="15"/>
        <v>Shropshire</v>
      </c>
      <c r="BN15" s="411" t="s">
        <v>134</v>
      </c>
      <c r="BO15" s="410">
        <f>VLOOKUP(BN15,'Rural 80'!$A$11:$BS$488,40,FALSE)</f>
        <v>31</v>
      </c>
      <c r="BP15" s="410">
        <f t="array" ref="BP15">INDEX(BO$1:BO$48,MATCH(SMALL(COUNTIF(BO$1:BO$48,"&lt;"&amp;BO$1:BO$48),ROW(BO15:BP15)),COUNTIF(BO$1:BO$48,"&lt;"&amp;BO$1:BO$48),0))</f>
        <v>15</v>
      </c>
      <c r="BQ15" s="410" t="str">
        <f t="array" ref="BQ15">INDEX(BN$1:BN$48,SMALL(IF(BO$1:BO$48=BP15,ROW(BO$1:BO$48)),COUNTIF(BP$1:BP15,BP15)),1)</f>
        <v>North Somerset</v>
      </c>
      <c r="BR15" s="410">
        <f t="shared" si="16"/>
        <v>15</v>
      </c>
      <c r="BS15" s="410" t="str">
        <f t="shared" si="17"/>
        <v>North Somerset</v>
      </c>
      <c r="BV15" s="411" t="s">
        <v>134</v>
      </c>
      <c r="BW15" s="410">
        <f>VLOOKUP(BV15,'Rural 80'!$A$11:$BS$488,44,FALSE)</f>
        <v>29</v>
      </c>
      <c r="BX15" s="410">
        <f t="array" ref="BX15">INDEX(BW$1:BW$48,MATCH(SMALL(COUNTIF(BW$1:BW$48,"&lt;"&amp;BW$1:BW$48),ROW(BW15:BX15)),COUNTIF(BW$1:BW$48,"&lt;"&amp;BW$1:BW$48),0))</f>
        <v>15</v>
      </c>
      <c r="BY15" s="410" t="str">
        <f t="array" ref="BY15">INDEX(BV$1:BV$48,SMALL(IF(BW$1:BW$48=BX15,ROW(BW$1:BW$48)),COUNTIF(BX$1:BX15,BX15)),1)</f>
        <v>East Riding of Yorkshire</v>
      </c>
      <c r="BZ15" s="410">
        <f t="shared" si="18"/>
        <v>15</v>
      </c>
      <c r="CA15" s="410" t="str">
        <f t="shared" si="19"/>
        <v>East Riding of Yorkshire</v>
      </c>
      <c r="CD15" s="411" t="s">
        <v>134</v>
      </c>
      <c r="CE15" s="410">
        <f>VLOOKUP(CD15,'Rural 80'!$A$11:$BS$488,48,FALSE)</f>
        <v>37</v>
      </c>
      <c r="CF15" s="410">
        <f t="array" ref="CF15">INDEX(CE$1:CE$48,MATCH(SMALL(COUNTIF(CE$1:CE$48,"&lt;"&amp;CE$1:CE$48),ROW(CE15:CF15)),COUNTIF(CE$1:CE$48,"&lt;"&amp;CE$1:CE$48),0))</f>
        <v>15</v>
      </c>
      <c r="CG15" s="410" t="str">
        <f t="array" ref="CG15">INDEX(CD$1:CD$48,SMALL(IF(CE$1:CE$48=CF15,ROW(CE$1:CE$48)),COUNTIF(CF$1:CF15,CF15)),1)</f>
        <v>Cheshire East</v>
      </c>
      <c r="CH15" s="410">
        <f t="shared" si="20"/>
        <v>15</v>
      </c>
      <c r="CI15" s="410" t="str">
        <f t="shared" si="21"/>
        <v>Cheshire East</v>
      </c>
      <c r="CL15" s="411" t="s">
        <v>134</v>
      </c>
      <c r="CM15" s="410">
        <f>VLOOKUP(CL15,'Rural 80'!$A$11:$BS$488,52,FALSE)</f>
        <v>30</v>
      </c>
      <c r="CN15" s="410">
        <f t="array" ref="CN15">INDEX(CM$1:CM$48,MATCH(SMALL(COUNTIF(CM$1:CM$48,"&lt;"&amp;CM$1:CM$48),ROW(CM15:CN15)),COUNTIF(CM$1:CM$48,"&lt;"&amp;CM$1:CM$48),0))</f>
        <v>15</v>
      </c>
      <c r="CO15" s="410" t="str">
        <f t="array" ref="CO15">INDEX(CL$1:CL$48,SMALL(IF(CM$1:CM$48=CN15,ROW(CM$1:CM$48)),COUNTIF(CN$1:CN15,CN15)),1)</f>
        <v>North Somerset</v>
      </c>
      <c r="CP15" s="410">
        <f t="shared" si="22"/>
        <v>15</v>
      </c>
      <c r="CQ15" s="410" t="str">
        <f t="shared" si="23"/>
        <v>North Somerset</v>
      </c>
      <c r="CT15" s="411" t="s">
        <v>134</v>
      </c>
      <c r="CU15" s="410" t="str">
        <f>VLOOKUP(CT15,'Rural 80'!$A$11:$BS$488,56,FALSE)</f>
        <v>9999</v>
      </c>
      <c r="CV15" s="410" t="str">
        <f t="array" ref="CV15">INDEX(CU$1:CU$48,MATCH(SMALL(COUNTIF(CU$1:CU$48,"&lt;"&amp;CU$1:CU$48),ROW(CU15:CV15)),COUNTIF(CU$1:CU$48,"&lt;"&amp;CU$1:CU$48),0))</f>
        <v>9999</v>
      </c>
      <c r="CW15" s="410" t="str">
        <f t="array" ref="CW15">INDEX(CT$1:CT$48,SMALL(IF(CU$1:CU$48=CV15,ROW(CU$1:CU$48)),COUNTIF(CV$1:CV15,CV15)),1)</f>
        <v>Horsham</v>
      </c>
      <c r="CX15" s="410" t="str">
        <f t="shared" si="24"/>
        <v>no data</v>
      </c>
      <c r="CY15" s="410" t="str">
        <f t="shared" si="25"/>
        <v>Horsham</v>
      </c>
      <c r="DB15" s="411" t="s">
        <v>134</v>
      </c>
      <c r="DC15" s="410" t="str">
        <f>VLOOKUP(DB15,'Rural 80'!$A$11:$BS$488,60,FALSE)</f>
        <v>9999</v>
      </c>
      <c r="DD15" s="410" t="str">
        <f t="array" ref="DD15">INDEX(DC$1:DC$48,MATCH(SMALL(COUNTIF(DC$1:DC$48,"&lt;"&amp;DC$1:DC$48),ROW(DC15:DD15)),COUNTIF(DC$1:DC$48,"&lt;"&amp;DC$1:DC$48),0))</f>
        <v>9999</v>
      </c>
      <c r="DE15" s="410" t="str">
        <f t="array" ref="DE15">INDEX(DB$1:DB$48,SMALL(IF(DC$1:DC$48=DD15,ROW(DC$1:DC$48)),COUNTIF(DD$1:DD15,DD15)),1)</f>
        <v>Horsham</v>
      </c>
      <c r="DF15" s="410" t="str">
        <f t="shared" si="26"/>
        <v>no data</v>
      </c>
      <c r="DG15" s="410" t="str">
        <f t="shared" si="27"/>
        <v>Horsham</v>
      </c>
      <c r="DJ15" s="411" t="s">
        <v>134</v>
      </c>
      <c r="DK15" s="410" t="str">
        <f>VLOOKUP(DJ15,'Rural 80'!$A$11:$BS$488,64,FALSE)</f>
        <v>9999</v>
      </c>
      <c r="DL15" s="410" t="str">
        <f t="array" ref="DL15">INDEX(DK$1:DK$48,MATCH(SMALL(COUNTIF(DK$1:DK$48,"&lt;"&amp;DK$1:DK$48),ROW(DK15:DL15)),COUNTIF(DK$1:DK$48,"&lt;"&amp;DK$1:DK$48),0))</f>
        <v>9999</v>
      </c>
      <c r="DM15" s="410" t="str">
        <f t="array" ref="DM15">INDEX(DJ$1:DJ$48,SMALL(IF(DK$1:DK$48=DL15,ROW(DK$1:DK$48)),COUNTIF(DL$1:DL15,DL15)),1)</f>
        <v>Horsham</v>
      </c>
      <c r="DN15" s="410" t="str">
        <f t="shared" si="28"/>
        <v>no data</v>
      </c>
      <c r="DO15" s="410" t="str">
        <f t="shared" si="29"/>
        <v>Horsham</v>
      </c>
      <c r="DR15" s="411" t="s">
        <v>134</v>
      </c>
      <c r="DS15" s="410" t="str">
        <f>VLOOKUP(DR15,'Rural 80'!$A$11:$BS$488,68,FALSE)</f>
        <v>9999</v>
      </c>
      <c r="DT15" s="410" t="str">
        <f t="array" ref="DT15">INDEX(DS$1:DS$48,MATCH(SMALL(COUNTIF(DS$1:DS$48,"&lt;"&amp;DS$1:DS$48),ROW(DS15:DT15)),COUNTIF(DS$1:DS$48,"&lt;"&amp;DS$1:DS$48),0))</f>
        <v>9999</v>
      </c>
      <c r="DU15" s="410" t="str">
        <f t="array" ref="DU15">INDEX(DR$1:DR$48,SMALL(IF(DS$1:DS$48=DT15,ROW(DS$1:DS$48)),COUNTIF(DT$1:DT15,DT15)),1)</f>
        <v>Horsham</v>
      </c>
      <c r="DV15" s="410" t="str">
        <f t="shared" si="30"/>
        <v>no data</v>
      </c>
      <c r="DW15" s="410" t="str">
        <f t="shared" si="31"/>
        <v>Horsham</v>
      </c>
    </row>
    <row r="16" spans="1:127" x14ac:dyDescent="0.25">
      <c r="B16" s="411" t="s">
        <v>783</v>
      </c>
      <c r="C16" s="410">
        <f>VLOOKUP(B16,'Rural 80'!$A$11:$BS$488,8,FALSE)</f>
        <v>43</v>
      </c>
      <c r="D16" s="410">
        <f t="array" ref="D16">INDEX(C$1:C$48,MATCH(SMALL(COUNTIF(C$1:C$48,"&lt;"&amp;C$1:C$48),ROW(C16:D16)),COUNTIF(C$1:C$48,"&lt;"&amp;C$1:C$48),0))</f>
        <v>16</v>
      </c>
      <c r="E16" s="410" t="str">
        <f t="array" ref="E16">INDEX(B$1:B$48,SMALL(IF(C$1:C$48=D16,ROW(C$1:C$48)),COUNTIF(D$1:D16,D16)),1)</f>
        <v>Wiltshire</v>
      </c>
      <c r="F16" s="410">
        <f t="shared" si="0"/>
        <v>16</v>
      </c>
      <c r="G16" s="410" t="str">
        <f t="shared" si="1"/>
        <v>Wiltshire</v>
      </c>
      <c r="J16" s="411" t="s">
        <v>783</v>
      </c>
      <c r="K16" s="410">
        <f>VLOOKUP(J16,'Rural 80'!$A$11:$BS$488,12,FALSE)</f>
        <v>31</v>
      </c>
      <c r="L16" s="410">
        <f t="array" ref="L16">INDEX(K$1:K$48,MATCH(SMALL(COUNTIF(K$1:K$48,"&lt;"&amp;K$1:K$48),ROW(K16:L16)),COUNTIF(K$1:K$48,"&lt;"&amp;K$1:K$48),0))</f>
        <v>16</v>
      </c>
      <c r="M16" s="410" t="str">
        <f t="array" ref="M16">INDEX(J$1:J$48,SMALL(IF(K$1:K$48=L16,ROW(K$1:K$48)),COUNTIF(L$1:L16,L16)),1)</f>
        <v>Wiltshire</v>
      </c>
      <c r="N16" s="410">
        <f t="shared" si="2"/>
        <v>16</v>
      </c>
      <c r="O16" s="410" t="str">
        <f t="shared" si="3"/>
        <v>Wiltshire</v>
      </c>
      <c r="R16" s="411" t="s">
        <v>783</v>
      </c>
      <c r="S16" s="410">
        <f>VLOOKUP(R16,'Rural 80'!$A$11:$BS$488,16,FALSE)</f>
        <v>41</v>
      </c>
      <c r="T16" s="410">
        <f t="array" ref="T16">INDEX(S$1:S$48,MATCH(SMALL(COUNTIF(S$1:S$48,"&lt;"&amp;S$1:S$48),ROW(S16:T16)),COUNTIF(S$1:S$48,"&lt;"&amp;S$1:S$48),0))</f>
        <v>16</v>
      </c>
      <c r="U16" s="410" t="str">
        <f t="array" ref="U16">INDEX(R$1:R$48,SMALL(IF(S$1:S$48=T16,ROW(S$1:S$48)),COUNTIF(T$1:T16,T16)),1)</f>
        <v>Rother</v>
      </c>
      <c r="V16" s="410">
        <f t="shared" si="4"/>
        <v>16</v>
      </c>
      <c r="W16" s="410" t="str">
        <f t="shared" si="5"/>
        <v>Rother</v>
      </c>
      <c r="Z16" s="411" t="s">
        <v>783</v>
      </c>
      <c r="AA16" s="410">
        <f>VLOOKUP(Z16,'Rural 80'!$A$11:$BS$488,20,FALSE)</f>
        <v>37</v>
      </c>
      <c r="AB16" s="410">
        <f t="array" ref="AB16">INDEX(AA$1:AA$48,MATCH(SMALL(COUNTIF(AA$1:AA$48,"&lt;"&amp;AA$1:AA$48),ROW(AA16:AB16)),COUNTIF(AA$1:AA$48,"&lt;"&amp;AA$1:AA$48),0))</f>
        <v>16</v>
      </c>
      <c r="AC16" s="410" t="str">
        <f t="array" ref="AC16">INDEX(Z$1:Z$48,SMALL(IF(AA$1:AA$48=AB16,ROW(AA$1:AA$48)),COUNTIF(AB$1:AB16,AB16)),1)</f>
        <v>North West Leicestershire</v>
      </c>
      <c r="AD16" s="410">
        <f t="shared" si="6"/>
        <v>16</v>
      </c>
      <c r="AE16" s="410" t="str">
        <f t="shared" si="7"/>
        <v>North West Leicestershire</v>
      </c>
      <c r="AH16" s="411" t="s">
        <v>783</v>
      </c>
      <c r="AI16" s="410">
        <f>VLOOKUP(AH16,'Rural 80'!$A$11:$BS$488,24,FALSE)</f>
        <v>47</v>
      </c>
      <c r="AJ16" s="410">
        <f t="array" ref="AJ16">INDEX(AI$1:AI$48,MATCH(SMALL(COUNTIF(AI$1:AI$48,"&lt;"&amp;AI$1:AI$48),ROW(AI16:AJ16)),COUNTIF(AI$1:AI$48,"&lt;"&amp;AI$1:AI$48),0))</f>
        <v>16</v>
      </c>
      <c r="AK16" s="410" t="str">
        <f t="array" ref="AK16">INDEX(AH$1:AH$48,SMALL(IF(AI$1:AI$48=AJ16,ROW(AI$1:AI$48)),COUNTIF(AJ$1:AJ16,AJ16)),1)</f>
        <v>East Devon</v>
      </c>
      <c r="AL16" s="410">
        <f t="shared" si="8"/>
        <v>16</v>
      </c>
      <c r="AM16" s="410" t="str">
        <f t="shared" si="9"/>
        <v>East Devon</v>
      </c>
      <c r="AP16" s="411" t="s">
        <v>783</v>
      </c>
      <c r="AQ16" s="410">
        <f>VLOOKUP(AP16,'Rural 80'!$A$11:$BS$488,28,FALSE)</f>
        <v>44</v>
      </c>
      <c r="AR16" s="410">
        <f t="array" ref="AR16">INDEX(AQ$1:AQ$48,MATCH(SMALL(COUNTIF(AQ$1:AQ$48,"&lt;"&amp;AQ$1:AQ$48),ROW(AQ16:AR16)),COUNTIF(AQ$1:AQ$48,"&lt;"&amp;AQ$1:AQ$48),0))</f>
        <v>16</v>
      </c>
      <c r="AS16" s="410" t="str">
        <f t="array" ref="AS16">INDEX(AP$1:AP$48,SMALL(IF(AQ$1:AQ$48=AR16,ROW(AQ$1:AQ$48)),COUNTIF(AR$1:AR16,AR16)),1)</f>
        <v>North Somerset</v>
      </c>
      <c r="AT16" s="410">
        <f t="shared" si="10"/>
        <v>16</v>
      </c>
      <c r="AU16" s="410" t="str">
        <f t="shared" si="11"/>
        <v>North Somerset</v>
      </c>
      <c r="AX16" s="411" t="s">
        <v>783</v>
      </c>
      <c r="AY16" s="410">
        <f>VLOOKUP(AX16,'Rural 80'!$A$11:$BS$488,32,FALSE)</f>
        <v>48</v>
      </c>
      <c r="AZ16" s="410">
        <f t="array" ref="AZ16">INDEX(AY$1:AY$48,MATCH(SMALL(COUNTIF(AY$1:AY$48,"&lt;"&amp;AY$1:AY$48),ROW(AY16:AZ16)),COUNTIF(AY$1:AY$48,"&lt;"&amp;AY$1:AY$48),0))</f>
        <v>16</v>
      </c>
      <c r="BA16" s="410" t="str">
        <f t="array" ref="BA16">INDEX(AX$1:AX$48,SMALL(IF(AY$1:AY$48=AZ16,ROW(AY$1:AY$48)),COUNTIF(AZ$1:AZ16,AZ16)),1)</f>
        <v>Rushcliffe</v>
      </c>
      <c r="BB16" s="410">
        <f t="shared" si="12"/>
        <v>16</v>
      </c>
      <c r="BC16" s="410" t="str">
        <f t="shared" si="13"/>
        <v>Rushcliffe</v>
      </c>
      <c r="BF16" s="411" t="s">
        <v>783</v>
      </c>
      <c r="BG16" s="410">
        <f>VLOOKUP(BF16,'Rural 80'!$A$11:$BS$488,36,FALSE)</f>
        <v>47</v>
      </c>
      <c r="BH16" s="410">
        <f t="array" ref="BH16">INDEX(BG$1:BG$48,MATCH(SMALL(COUNTIF(BG$1:BG$48,"&lt;"&amp;BG$1:BG$48),ROW(BG16:BH16)),COUNTIF(BG$1:BG$48,"&lt;"&amp;BG$1:BG$48),0))</f>
        <v>16</v>
      </c>
      <c r="BI16" s="410" t="str">
        <f t="array" ref="BI16">INDEX(BF$1:BF$48,SMALL(IF(BG$1:BG$48=BH16,ROW(BG$1:BG$48)),COUNTIF(BH$1:BH16,BH16)),1)</f>
        <v>Braintree</v>
      </c>
      <c r="BJ16" s="410">
        <f t="shared" si="14"/>
        <v>16</v>
      </c>
      <c r="BK16" s="410" t="str">
        <f t="shared" si="15"/>
        <v>Braintree</v>
      </c>
      <c r="BN16" s="411" t="s">
        <v>783</v>
      </c>
      <c r="BO16" s="410">
        <f>VLOOKUP(BN16,'Rural 80'!$A$11:$BS$488,40,FALSE)</f>
        <v>3</v>
      </c>
      <c r="BP16" s="410">
        <f t="array" ref="BP16">INDEX(BO$1:BO$48,MATCH(SMALL(COUNTIF(BO$1:BO$48,"&lt;"&amp;BO$1:BO$48),ROW(BO16:BP16)),COUNTIF(BO$1:BO$48,"&lt;"&amp;BO$1:BO$48),0))</f>
        <v>16</v>
      </c>
      <c r="BQ16" s="410" t="str">
        <f t="array" ref="BQ16">INDEX(BN$1:BN$48,SMALL(IF(BO$1:BO$48=BP16,ROW(BO$1:BO$48)),COUNTIF(BP$1:BP16,BP16)),1)</f>
        <v>Wiltshire</v>
      </c>
      <c r="BR16" s="410">
        <f t="shared" si="16"/>
        <v>16</v>
      </c>
      <c r="BS16" s="410" t="str">
        <f t="shared" si="17"/>
        <v>Wiltshire</v>
      </c>
      <c r="BV16" s="411" t="s">
        <v>783</v>
      </c>
      <c r="BW16" s="410">
        <f>VLOOKUP(BV16,'Rural 80'!$A$11:$BS$488,44,FALSE)</f>
        <v>1</v>
      </c>
      <c r="BX16" s="410">
        <f t="array" ref="BX16">INDEX(BW$1:BW$48,MATCH(SMALL(COUNTIF(BW$1:BW$48,"&lt;"&amp;BW$1:BW$48),ROW(BW16:BX16)),COUNTIF(BW$1:BW$48,"&lt;"&amp;BW$1:BW$48),0))</f>
        <v>16</v>
      </c>
      <c r="BY16" s="410" t="str">
        <f t="array" ref="BY16">INDEX(BV$1:BV$48,SMALL(IF(BW$1:BW$48=BX16,ROW(BW$1:BW$48)),COUNTIF(BX$1:BX16,BX16)),1)</f>
        <v>Rushcliffe</v>
      </c>
      <c r="BZ16" s="410">
        <f t="shared" si="18"/>
        <v>16</v>
      </c>
      <c r="CA16" s="410" t="str">
        <f t="shared" si="19"/>
        <v>Rushcliffe</v>
      </c>
      <c r="CD16" s="411" t="s">
        <v>783</v>
      </c>
      <c r="CE16" s="410">
        <f>VLOOKUP(CD16,'Rural 80'!$A$11:$BS$488,48,FALSE)</f>
        <v>5</v>
      </c>
      <c r="CF16" s="410">
        <f t="array" ref="CF16">INDEX(CE$1:CE$48,MATCH(SMALL(COUNTIF(CE$1:CE$48,"&lt;"&amp;CE$1:CE$48),ROW(CE16:CF16)),COUNTIF(CE$1:CE$48,"&lt;"&amp;CE$1:CE$48),0))</f>
        <v>16</v>
      </c>
      <c r="CG16" s="410" t="str">
        <f t="array" ref="CG16">INDEX(CD$1:CD$48,SMALL(IF(CE$1:CE$48=CF16,ROW(CE$1:CE$48)),COUNTIF(CF$1:CF16,CF16)),1)</f>
        <v>North West Leicestershire</v>
      </c>
      <c r="CH16" s="410">
        <f t="shared" si="20"/>
        <v>16</v>
      </c>
      <c r="CI16" s="410" t="str">
        <f t="shared" si="21"/>
        <v>North West Leicestershire</v>
      </c>
      <c r="CL16" s="411" t="s">
        <v>783</v>
      </c>
      <c r="CM16" s="410">
        <f>VLOOKUP(CL16,'Rural 80'!$A$11:$BS$488,52,FALSE)</f>
        <v>16</v>
      </c>
      <c r="CN16" s="410">
        <f t="array" ref="CN16">INDEX(CM$1:CM$48,MATCH(SMALL(COUNTIF(CM$1:CM$48,"&lt;"&amp;CM$1:CM$48),ROW(CM16:CN16)),COUNTIF(CM$1:CM$48,"&lt;"&amp;CM$1:CM$48),0))</f>
        <v>16</v>
      </c>
      <c r="CO16" s="410" t="str">
        <f t="array" ref="CO16">INDEX(CL$1:CL$48,SMALL(IF(CM$1:CM$48=CN16,ROW(CM$1:CM$48)),COUNTIF(CN$1:CN16,CN16)),1)</f>
        <v>King's Lynn and West Norfolk</v>
      </c>
      <c r="CP16" s="410">
        <f t="shared" si="22"/>
        <v>16</v>
      </c>
      <c r="CQ16" s="410" t="str">
        <f t="shared" si="23"/>
        <v>King's Lynn and West Norfolk</v>
      </c>
      <c r="CT16" s="411" t="s">
        <v>783</v>
      </c>
      <c r="CU16" s="410" t="str">
        <f>VLOOKUP(CT16,'Rural 80'!$A$11:$BS$488,56,FALSE)</f>
        <v>9999</v>
      </c>
      <c r="CV16" s="410" t="str">
        <f t="array" ref="CV16">INDEX(CU$1:CU$48,MATCH(SMALL(COUNTIF(CU$1:CU$48,"&lt;"&amp;CU$1:CU$48),ROW(CU16:CV16)),COUNTIF(CU$1:CU$48,"&lt;"&amp;CU$1:CU$48),0))</f>
        <v>9999</v>
      </c>
      <c r="CW16" s="410" t="str">
        <f t="array" ref="CW16">INDEX(CT$1:CT$48,SMALL(IF(CU$1:CU$48=CV16,ROW(CU$1:CU$48)),COUNTIF(CV$1:CV16,CV16)),1)</f>
        <v>King's Lynn and West Norfolk</v>
      </c>
      <c r="CX16" s="410" t="str">
        <f t="shared" si="24"/>
        <v>no data</v>
      </c>
      <c r="CY16" s="410" t="str">
        <f t="shared" si="25"/>
        <v>King's Lynn and West Norfolk</v>
      </c>
      <c r="DB16" s="411" t="s">
        <v>783</v>
      </c>
      <c r="DC16" s="410" t="str">
        <f>VLOOKUP(DB16,'Rural 80'!$A$11:$BS$488,60,FALSE)</f>
        <v>9999</v>
      </c>
      <c r="DD16" s="410" t="str">
        <f t="array" ref="DD16">INDEX(DC$1:DC$48,MATCH(SMALL(COUNTIF(DC$1:DC$48,"&lt;"&amp;DC$1:DC$48),ROW(DC16:DD16)),COUNTIF(DC$1:DC$48,"&lt;"&amp;DC$1:DC$48),0))</f>
        <v>9999</v>
      </c>
      <c r="DE16" s="410" t="str">
        <f t="array" ref="DE16">INDEX(DB$1:DB$48,SMALL(IF(DC$1:DC$48=DD16,ROW(DC$1:DC$48)),COUNTIF(DD$1:DD16,DD16)),1)</f>
        <v>King's Lynn and West Norfolk</v>
      </c>
      <c r="DF16" s="410" t="str">
        <f t="shared" si="26"/>
        <v>no data</v>
      </c>
      <c r="DG16" s="410" t="str">
        <f t="shared" si="27"/>
        <v>King's Lynn and West Norfolk</v>
      </c>
      <c r="DJ16" s="411" t="s">
        <v>783</v>
      </c>
      <c r="DK16" s="410" t="str">
        <f>VLOOKUP(DJ16,'Rural 80'!$A$11:$BS$488,64,FALSE)</f>
        <v>9999</v>
      </c>
      <c r="DL16" s="410" t="str">
        <f t="array" ref="DL16">INDEX(DK$1:DK$48,MATCH(SMALL(COUNTIF(DK$1:DK$48,"&lt;"&amp;DK$1:DK$48),ROW(DK16:DL16)),COUNTIF(DK$1:DK$48,"&lt;"&amp;DK$1:DK$48),0))</f>
        <v>9999</v>
      </c>
      <c r="DM16" s="410" t="str">
        <f t="array" ref="DM16">INDEX(DJ$1:DJ$48,SMALL(IF(DK$1:DK$48=DL16,ROW(DK$1:DK$48)),COUNTIF(DL$1:DL16,DL16)),1)</f>
        <v>King's Lynn and West Norfolk</v>
      </c>
      <c r="DN16" s="410" t="str">
        <f t="shared" si="28"/>
        <v>no data</v>
      </c>
      <c r="DO16" s="410" t="str">
        <f t="shared" si="29"/>
        <v>King's Lynn and West Norfolk</v>
      </c>
      <c r="DR16" s="411" t="s">
        <v>783</v>
      </c>
      <c r="DS16" s="410" t="str">
        <f>VLOOKUP(DR16,'Rural 80'!$A$11:$BS$488,68,FALSE)</f>
        <v>9999</v>
      </c>
      <c r="DT16" s="410" t="str">
        <f t="array" ref="DT16">INDEX(DS$1:DS$48,MATCH(SMALL(COUNTIF(DS$1:DS$48,"&lt;"&amp;DS$1:DS$48),ROW(DS16:DT16)),COUNTIF(DS$1:DS$48,"&lt;"&amp;DS$1:DS$48),0))</f>
        <v>9999</v>
      </c>
      <c r="DU16" s="410" t="str">
        <f t="array" ref="DU16">INDEX(DR$1:DR$48,SMALL(IF(DS$1:DS$48=DT16,ROW(DS$1:DS$48)),COUNTIF(DT$1:DT16,DT16)),1)</f>
        <v>King's Lynn and West Norfolk</v>
      </c>
      <c r="DV16" s="410" t="str">
        <f t="shared" si="30"/>
        <v>no data</v>
      </c>
      <c r="DW16" s="410" t="str">
        <f t="shared" si="31"/>
        <v>King's Lynn and West Norfolk</v>
      </c>
    </row>
    <row r="17" spans="2:127" x14ac:dyDescent="0.25">
      <c r="B17" s="411" t="s">
        <v>151</v>
      </c>
      <c r="C17" s="410">
        <f>VLOOKUP(B17,'Rural 80'!$A$11:$BS$488,8,FALSE)</f>
        <v>22</v>
      </c>
      <c r="D17" s="410">
        <f t="array" ref="D17">INDEX(C$1:C$48,MATCH(SMALL(COUNTIF(C$1:C$48,"&lt;"&amp;C$1:C$48),ROW(C17:D17)),COUNTIF(C$1:C$48,"&lt;"&amp;C$1:C$48),0))</f>
        <v>17</v>
      </c>
      <c r="E17" s="410" t="str">
        <f t="array" ref="E17">INDEX(B$1:B$48,SMALL(IF(C$1:C$48=D17,ROW(C$1:C$48)),COUNTIF(D$1:D17,D17)),1)</f>
        <v>Tandridge</v>
      </c>
      <c r="F17" s="410">
        <f t="shared" si="0"/>
        <v>17</v>
      </c>
      <c r="G17" s="410" t="str">
        <f t="shared" si="1"/>
        <v>Tandridge</v>
      </c>
      <c r="J17" s="411" t="s">
        <v>151</v>
      </c>
      <c r="K17" s="410">
        <f>VLOOKUP(J17,'Rural 80'!$A$11:$BS$488,12,FALSE)</f>
        <v>37</v>
      </c>
      <c r="L17" s="410">
        <f t="array" ref="L17">INDEX(K$1:K$48,MATCH(SMALL(COUNTIF(K$1:K$48,"&lt;"&amp;K$1:K$48),ROW(K17:L17)),COUNTIF(K$1:K$48,"&lt;"&amp;K$1:K$48),0))</f>
        <v>17</v>
      </c>
      <c r="M17" s="410" t="str">
        <f t="array" ref="M17">INDEX(J$1:J$48,SMALL(IF(K$1:K$48=L17,ROW(K$1:K$48)),COUNTIF(L$1:L17,L17)),1)</f>
        <v>Cheshire East</v>
      </c>
      <c r="N17" s="410">
        <f t="shared" si="2"/>
        <v>17</v>
      </c>
      <c r="O17" s="410" t="str">
        <f t="shared" si="3"/>
        <v>Cheshire East</v>
      </c>
      <c r="R17" s="411" t="s">
        <v>151</v>
      </c>
      <c r="S17" s="410">
        <f>VLOOKUP(R17,'Rural 80'!$A$11:$BS$488,16,FALSE)</f>
        <v>28</v>
      </c>
      <c r="T17" s="410">
        <f t="array" ref="T17">INDEX(S$1:S$48,MATCH(SMALL(COUNTIF(S$1:S$48,"&lt;"&amp;S$1:S$48),ROW(S17:T17)),COUNTIF(S$1:S$48,"&lt;"&amp;S$1:S$48),0))</f>
        <v>17</v>
      </c>
      <c r="U17" s="410" t="str">
        <f t="array" ref="U17">INDEX(R$1:R$48,SMALL(IF(S$1:S$48=T17,ROW(S$1:S$48)),COUNTIF(T$1:T17,T17)),1)</f>
        <v>Wiltshire</v>
      </c>
      <c r="V17" s="410">
        <f t="shared" si="4"/>
        <v>17</v>
      </c>
      <c r="W17" s="410" t="str">
        <f t="shared" si="5"/>
        <v>Wiltshire</v>
      </c>
      <c r="Z17" s="411" t="s">
        <v>151</v>
      </c>
      <c r="AA17" s="410">
        <f>VLOOKUP(Z17,'Rural 80'!$A$11:$BS$488,20,FALSE)</f>
        <v>23</v>
      </c>
      <c r="AB17" s="410">
        <f t="array" ref="AB17">INDEX(AA$1:AA$48,MATCH(SMALL(COUNTIF(AA$1:AA$48,"&lt;"&amp;AA$1:AA$48),ROW(AA17:AB17)),COUNTIF(AA$1:AA$48,"&lt;"&amp;AA$1:AA$48),0))</f>
        <v>17</v>
      </c>
      <c r="AC17" s="410" t="str">
        <f t="array" ref="AC17">INDEX(Z$1:Z$48,SMALL(IF(AA$1:AA$48=AB17,ROW(AA$1:AA$48)),COUNTIF(AB$1:AB17,AB17)),1)</f>
        <v>Rother</v>
      </c>
      <c r="AD17" s="410">
        <f t="shared" si="6"/>
        <v>17</v>
      </c>
      <c r="AE17" s="410" t="str">
        <f t="shared" si="7"/>
        <v>Rother</v>
      </c>
      <c r="AH17" s="411" t="s">
        <v>151</v>
      </c>
      <c r="AI17" s="410">
        <f>VLOOKUP(AH17,'Rural 80'!$A$11:$BS$488,24,FALSE)</f>
        <v>19</v>
      </c>
      <c r="AJ17" s="410">
        <f t="array" ref="AJ17">INDEX(AI$1:AI$48,MATCH(SMALL(COUNTIF(AI$1:AI$48,"&lt;"&amp;AI$1:AI$48),ROW(AI17:AJ17)),COUNTIF(AI$1:AI$48,"&lt;"&amp;AI$1:AI$48),0))</f>
        <v>17</v>
      </c>
      <c r="AK17" s="410" t="str">
        <f t="array" ref="AK17">INDEX(AH$1:AH$48,SMALL(IF(AI$1:AI$48=AJ17,ROW(AI$1:AI$48)),COUNTIF(AJ$1:AJ17,AJ17)),1)</f>
        <v>Tandridge</v>
      </c>
      <c r="AL17" s="410">
        <f t="shared" si="8"/>
        <v>17</v>
      </c>
      <c r="AM17" s="410" t="str">
        <f t="shared" si="9"/>
        <v>Tandridge</v>
      </c>
      <c r="AP17" s="411" t="s">
        <v>151</v>
      </c>
      <c r="AQ17" s="410">
        <f>VLOOKUP(AP17,'Rural 80'!$A$11:$BS$488,28,FALSE)</f>
        <v>33</v>
      </c>
      <c r="AR17" s="410">
        <f t="array" ref="AR17">INDEX(AQ$1:AQ$48,MATCH(SMALL(COUNTIF(AQ$1:AQ$48,"&lt;"&amp;AQ$1:AQ$48),ROW(AQ17:AR17)),COUNTIF(AQ$1:AQ$48,"&lt;"&amp;AQ$1:AQ$48),0))</f>
        <v>17</v>
      </c>
      <c r="AS17" s="410" t="str">
        <f t="array" ref="AS17">INDEX(AP$1:AP$48,SMALL(IF(AQ$1:AQ$48=AR17,ROW(AQ$1:AQ$48)),COUNTIF(AR$1:AR17,AR17)),1)</f>
        <v>Rushcliffe</v>
      </c>
      <c r="AT17" s="410">
        <f t="shared" si="10"/>
        <v>17</v>
      </c>
      <c r="AU17" s="410" t="str">
        <f t="shared" si="11"/>
        <v>Rushcliffe</v>
      </c>
      <c r="AX17" s="411" t="s">
        <v>151</v>
      </c>
      <c r="AY17" s="410">
        <f>VLOOKUP(AX17,'Rural 80'!$A$11:$BS$488,32,FALSE)</f>
        <v>21</v>
      </c>
      <c r="AZ17" s="410">
        <f t="array" ref="AZ17">INDEX(AY$1:AY$48,MATCH(SMALL(COUNTIF(AY$1:AY$48,"&lt;"&amp;AY$1:AY$48),ROW(AY17:AZ17)),COUNTIF(AY$1:AY$48,"&lt;"&amp;AY$1:AY$48),0))</f>
        <v>17</v>
      </c>
      <c r="BA17" s="410" t="str">
        <f t="array" ref="BA17">INDEX(AX$1:AX$48,SMALL(IF(AY$1:AY$48=AZ17,ROW(AY$1:AY$48)),COUNTIF(AZ$1:AZ17,AZ17)),1)</f>
        <v>Tendring</v>
      </c>
      <c r="BB17" s="410">
        <f t="shared" si="12"/>
        <v>17</v>
      </c>
      <c r="BC17" s="410" t="str">
        <f t="shared" si="13"/>
        <v>Tendring</v>
      </c>
      <c r="BF17" s="411" t="s">
        <v>151</v>
      </c>
      <c r="BG17" s="410">
        <f>VLOOKUP(BF17,'Rural 80'!$A$11:$BS$488,36,FALSE)</f>
        <v>23</v>
      </c>
      <c r="BH17" s="410">
        <f t="array" ref="BH17">INDEX(BG$1:BG$48,MATCH(SMALL(COUNTIF(BG$1:BG$48,"&lt;"&amp;BG$1:BG$48),ROW(BG17:BH17)),COUNTIF(BG$1:BG$48,"&lt;"&amp;BG$1:BG$48),0))</f>
        <v>17</v>
      </c>
      <c r="BI17" s="410" t="str">
        <f t="array" ref="BI17">INDEX(BF$1:BF$48,SMALL(IF(BG$1:BG$48=BH17,ROW(BG$1:BG$48)),COUNTIF(BH$1:BH17,BH17)),1)</f>
        <v>East Devon</v>
      </c>
      <c r="BJ17" s="410">
        <f t="shared" si="14"/>
        <v>17</v>
      </c>
      <c r="BK17" s="410" t="str">
        <f t="shared" si="15"/>
        <v>East Devon</v>
      </c>
      <c r="BN17" s="411" t="s">
        <v>151</v>
      </c>
      <c r="BO17" s="410">
        <f>VLOOKUP(BN17,'Rural 80'!$A$11:$BS$488,40,FALSE)</f>
        <v>32</v>
      </c>
      <c r="BP17" s="410">
        <f t="array" ref="BP17">INDEX(BO$1:BO$48,MATCH(SMALL(COUNTIF(BO$1:BO$48,"&lt;"&amp;BO$1:BO$48),ROW(BO17:BP17)),COUNTIF(BO$1:BO$48,"&lt;"&amp;BO$1:BO$48),0))</f>
        <v>17</v>
      </c>
      <c r="BQ17" s="410" t="str">
        <f t="array" ref="BQ17">INDEX(BN$1:BN$48,SMALL(IF(BO$1:BO$48=BP17,ROW(BO$1:BO$48)),COUNTIF(BP$1:BP17,BP17)),1)</f>
        <v>South Somerset</v>
      </c>
      <c r="BR17" s="410">
        <f t="shared" si="16"/>
        <v>17</v>
      </c>
      <c r="BS17" s="410" t="str">
        <f t="shared" si="17"/>
        <v>South Somerset</v>
      </c>
      <c r="BV17" s="411" t="s">
        <v>151</v>
      </c>
      <c r="BW17" s="410">
        <f>VLOOKUP(BV17,'Rural 80'!$A$11:$BS$488,44,FALSE)</f>
        <v>37</v>
      </c>
      <c r="BX17" s="410">
        <f t="array" ref="BX17">INDEX(BW$1:BW$48,MATCH(SMALL(COUNTIF(BW$1:BW$48,"&lt;"&amp;BW$1:BW$48),ROW(BW17:BX17)),COUNTIF(BW$1:BW$48,"&lt;"&amp;BW$1:BW$48),0))</f>
        <v>17</v>
      </c>
      <c r="BY17" s="410" t="str">
        <f t="array" ref="BY17">INDEX(BV$1:BV$48,SMALL(IF(BW$1:BW$48=BX17,ROW(BW$1:BW$48)),COUNTIF(BX$1:BX17,BX17)),1)</f>
        <v>South Somerset</v>
      </c>
      <c r="BZ17" s="410">
        <f t="shared" si="18"/>
        <v>17</v>
      </c>
      <c r="CA17" s="410" t="str">
        <f t="shared" si="19"/>
        <v>South Somerset</v>
      </c>
      <c r="CD17" s="411" t="s">
        <v>151</v>
      </c>
      <c r="CE17" s="410">
        <f>VLOOKUP(CD17,'Rural 80'!$A$11:$BS$488,48,FALSE)</f>
        <v>31</v>
      </c>
      <c r="CF17" s="410">
        <f t="array" ref="CF17">INDEX(CE$1:CE$48,MATCH(SMALL(COUNTIF(CE$1:CE$48,"&lt;"&amp;CE$1:CE$48),ROW(CE17:CF17)),COUNTIF(CE$1:CE$48,"&lt;"&amp;CE$1:CE$48),0))</f>
        <v>17</v>
      </c>
      <c r="CG17" s="410" t="str">
        <f t="array" ref="CG17">INDEX(CD$1:CD$48,SMALL(IF(CE$1:CE$48=CF17,ROW(CE$1:CE$48)),COUNTIF(CF$1:CF17,CF17)),1)</f>
        <v>Rushcliffe</v>
      </c>
      <c r="CH17" s="410">
        <f t="shared" si="20"/>
        <v>17</v>
      </c>
      <c r="CI17" s="410" t="str">
        <f t="shared" si="21"/>
        <v>Rushcliffe</v>
      </c>
      <c r="CL17" s="411" t="s">
        <v>151</v>
      </c>
      <c r="CM17" s="410">
        <f>VLOOKUP(CL17,'Rural 80'!$A$11:$BS$488,52,FALSE)</f>
        <v>25</v>
      </c>
      <c r="CN17" s="410">
        <f t="array" ref="CN17">INDEX(CM$1:CM$48,MATCH(SMALL(COUNTIF(CM$1:CM$48,"&lt;"&amp;CM$1:CM$48),ROW(CM17:CN17)),COUNTIF(CM$1:CM$48,"&lt;"&amp;CM$1:CM$48),0))</f>
        <v>17</v>
      </c>
      <c r="CO17" s="410" t="str">
        <f t="array" ref="CO17">INDEX(CL$1:CL$48,SMALL(IF(CM$1:CM$48=CN17,ROW(CM$1:CM$48)),COUNTIF(CN$1:CN17,CN17)),1)</f>
        <v>South Somerset</v>
      </c>
      <c r="CP17" s="410">
        <f t="shared" si="22"/>
        <v>17</v>
      </c>
      <c r="CQ17" s="410" t="str">
        <f t="shared" si="23"/>
        <v>South Somerset</v>
      </c>
      <c r="CT17" s="411" t="s">
        <v>151</v>
      </c>
      <c r="CU17" s="410" t="str">
        <f>VLOOKUP(CT17,'Rural 80'!$A$11:$BS$488,56,FALSE)</f>
        <v>9999</v>
      </c>
      <c r="CV17" s="410" t="str">
        <f t="array" ref="CV17">INDEX(CU$1:CU$48,MATCH(SMALL(COUNTIF(CU$1:CU$48,"&lt;"&amp;CU$1:CU$48),ROW(CU17:CV17)),COUNTIF(CU$1:CU$48,"&lt;"&amp;CU$1:CU$48),0))</f>
        <v>9999</v>
      </c>
      <c r="CW17" s="410" t="str">
        <f t="array" ref="CW17">INDEX(CT$1:CT$48,SMALL(IF(CU$1:CU$48=CV17,ROW(CU$1:CU$48)),COUNTIF(CV$1:CV17,CV17)),1)</f>
        <v>Lewes</v>
      </c>
      <c r="CX17" s="410" t="str">
        <f t="shared" si="24"/>
        <v>no data</v>
      </c>
      <c r="CY17" s="410" t="str">
        <f t="shared" si="25"/>
        <v>Lewes</v>
      </c>
      <c r="DB17" s="411" t="s">
        <v>151</v>
      </c>
      <c r="DC17" s="410" t="str">
        <f>VLOOKUP(DB17,'Rural 80'!$A$11:$BS$488,60,FALSE)</f>
        <v>9999</v>
      </c>
      <c r="DD17" s="410" t="str">
        <f t="array" ref="DD17">INDEX(DC$1:DC$48,MATCH(SMALL(COUNTIF(DC$1:DC$48,"&lt;"&amp;DC$1:DC$48),ROW(DC17:DD17)),COUNTIF(DC$1:DC$48,"&lt;"&amp;DC$1:DC$48),0))</f>
        <v>9999</v>
      </c>
      <c r="DE17" s="410" t="str">
        <f t="array" ref="DE17">INDEX(DB$1:DB$48,SMALL(IF(DC$1:DC$48=DD17,ROW(DC$1:DC$48)),COUNTIF(DD$1:DD17,DD17)),1)</f>
        <v>Lewes</v>
      </c>
      <c r="DF17" s="410" t="str">
        <f t="shared" si="26"/>
        <v>no data</v>
      </c>
      <c r="DG17" s="410" t="str">
        <f t="shared" si="27"/>
        <v>Lewes</v>
      </c>
      <c r="DJ17" s="411" t="s">
        <v>151</v>
      </c>
      <c r="DK17" s="410" t="str">
        <f>VLOOKUP(DJ17,'Rural 80'!$A$11:$BS$488,64,FALSE)</f>
        <v>9999</v>
      </c>
      <c r="DL17" s="410" t="str">
        <f t="array" ref="DL17">INDEX(DK$1:DK$48,MATCH(SMALL(COUNTIF(DK$1:DK$48,"&lt;"&amp;DK$1:DK$48),ROW(DK17:DL17)),COUNTIF(DK$1:DK$48,"&lt;"&amp;DK$1:DK$48),0))</f>
        <v>9999</v>
      </c>
      <c r="DM17" s="410" t="str">
        <f t="array" ref="DM17">INDEX(DJ$1:DJ$48,SMALL(IF(DK$1:DK$48=DL17,ROW(DK$1:DK$48)),COUNTIF(DL$1:DL17,DL17)),1)</f>
        <v>Lewes</v>
      </c>
      <c r="DN17" s="410" t="str">
        <f t="shared" si="28"/>
        <v>no data</v>
      </c>
      <c r="DO17" s="410" t="str">
        <f t="shared" si="29"/>
        <v>Lewes</v>
      </c>
      <c r="DR17" s="411" t="s">
        <v>151</v>
      </c>
      <c r="DS17" s="410" t="str">
        <f>VLOOKUP(DR17,'Rural 80'!$A$11:$BS$488,68,FALSE)</f>
        <v>9999</v>
      </c>
      <c r="DT17" s="410" t="str">
        <f t="array" ref="DT17">INDEX(DS$1:DS$48,MATCH(SMALL(COUNTIF(DS$1:DS$48,"&lt;"&amp;DS$1:DS$48),ROW(DS17:DT17)),COUNTIF(DS$1:DS$48,"&lt;"&amp;DS$1:DS$48),0))</f>
        <v>9999</v>
      </c>
      <c r="DU17" s="410" t="str">
        <f t="array" ref="DU17">INDEX(DR$1:DR$48,SMALL(IF(DS$1:DS$48=DT17,ROW(DS$1:DS$48)),COUNTIF(DT$1:DT17,DT17)),1)</f>
        <v>Lewes</v>
      </c>
      <c r="DV17" s="410" t="str">
        <f t="shared" si="30"/>
        <v>no data</v>
      </c>
      <c r="DW17" s="410" t="str">
        <f t="shared" si="31"/>
        <v>Lewes</v>
      </c>
    </row>
    <row r="18" spans="2:127" x14ac:dyDescent="0.25">
      <c r="B18" s="411" t="s">
        <v>153</v>
      </c>
      <c r="C18" s="410">
        <f>VLOOKUP(B18,'Rural 80'!$A$11:$BS$488,8,FALSE)</f>
        <v>20</v>
      </c>
      <c r="D18" s="410">
        <f t="array" ref="D18">INDEX(C$1:C$48,MATCH(SMALL(COUNTIF(C$1:C$48,"&lt;"&amp;C$1:C$48),ROW(C18:D18)),COUNTIF(C$1:C$48,"&lt;"&amp;C$1:C$48),0))</f>
        <v>18</v>
      </c>
      <c r="E18" s="410" t="str">
        <f t="array" ref="E18">INDEX(B$1:B$48,SMALL(IF(C$1:C$48=D18,ROW(C$1:C$48)),COUNTIF(D$1:D18,D18)),1)</f>
        <v>Bassetlaw</v>
      </c>
      <c r="F18" s="410">
        <f t="shared" si="0"/>
        <v>18</v>
      </c>
      <c r="G18" s="410" t="str">
        <f t="shared" si="1"/>
        <v>Bassetlaw</v>
      </c>
      <c r="J18" s="411" t="s">
        <v>153</v>
      </c>
      <c r="K18" s="410">
        <f>VLOOKUP(J18,'Rural 80'!$A$11:$BS$488,12,FALSE)</f>
        <v>7</v>
      </c>
      <c r="L18" s="410">
        <f t="array" ref="L18">INDEX(K$1:K$48,MATCH(SMALL(COUNTIF(K$1:K$48,"&lt;"&amp;K$1:K$48),ROW(K18:L18)),COUNTIF(K$1:K$48,"&lt;"&amp;K$1:K$48),0))</f>
        <v>18</v>
      </c>
      <c r="M18" s="410" t="str">
        <f t="array" ref="M18">INDEX(J$1:J$48,SMALL(IF(K$1:K$48=L18,ROW(K$1:K$48)),COUNTIF(L$1:L18,L18)),1)</f>
        <v>High Peak</v>
      </c>
      <c r="N18" s="410">
        <f t="shared" si="2"/>
        <v>18</v>
      </c>
      <c r="O18" s="410" t="str">
        <f t="shared" si="3"/>
        <v>High Peak</v>
      </c>
      <c r="R18" s="411" t="s">
        <v>153</v>
      </c>
      <c r="S18" s="410">
        <f>VLOOKUP(R18,'Rural 80'!$A$11:$BS$488,16,FALSE)</f>
        <v>6</v>
      </c>
      <c r="T18" s="410">
        <f t="array" ref="T18">INDEX(S$1:S$48,MATCH(SMALL(COUNTIF(S$1:S$48,"&lt;"&amp;S$1:S$48),ROW(S18:T18)),COUNTIF(S$1:S$48,"&lt;"&amp;S$1:S$48),0))</f>
        <v>18</v>
      </c>
      <c r="U18" s="410" t="str">
        <f t="array" ref="U18">INDEX(R$1:R$48,SMALL(IF(S$1:S$48=T18,ROW(S$1:S$48)),COUNTIF(T$1:T18,T18)),1)</f>
        <v>Tonbridge and Malling</v>
      </c>
      <c r="V18" s="410">
        <f t="shared" si="4"/>
        <v>18</v>
      </c>
      <c r="W18" s="410" t="str">
        <f t="shared" si="5"/>
        <v>Tonbridge and Malling</v>
      </c>
      <c r="Z18" s="411" t="s">
        <v>153</v>
      </c>
      <c r="AA18" s="410">
        <f>VLOOKUP(Z18,'Rural 80'!$A$11:$BS$488,20,FALSE)</f>
        <v>6</v>
      </c>
      <c r="AB18" s="410">
        <f t="array" ref="AB18">INDEX(AA$1:AA$48,MATCH(SMALL(COUNTIF(AA$1:AA$48,"&lt;"&amp;AA$1:AA$48),ROW(AA18:AB18)),COUNTIF(AA$1:AA$48,"&lt;"&amp;AA$1:AA$48),0))</f>
        <v>18</v>
      </c>
      <c r="AC18" s="410" t="str">
        <f t="array" ref="AC18">INDEX(Z$1:Z$48,SMALL(IF(AA$1:AA$48=AB18,ROW(AA$1:AA$48)),COUNTIF(AB$1:AB18,AB18)),1)</f>
        <v>St. Edmundsbury</v>
      </c>
      <c r="AD18" s="410">
        <f t="shared" si="6"/>
        <v>18</v>
      </c>
      <c r="AE18" s="410" t="str">
        <f t="shared" si="7"/>
        <v>St. Edmundsbury</v>
      </c>
      <c r="AH18" s="411" t="s">
        <v>153</v>
      </c>
      <c r="AI18" s="410">
        <f>VLOOKUP(AH18,'Rural 80'!$A$11:$BS$488,24,FALSE)</f>
        <v>35</v>
      </c>
      <c r="AJ18" s="410">
        <f t="array" ref="AJ18">INDEX(AI$1:AI$48,MATCH(SMALL(COUNTIF(AI$1:AI$48,"&lt;"&amp;AI$1:AI$48),ROW(AI18:AJ18)),COUNTIF(AI$1:AI$48,"&lt;"&amp;AI$1:AI$48),0))</f>
        <v>18</v>
      </c>
      <c r="AK18" s="410" t="str">
        <f t="array" ref="AK18">INDEX(AH$1:AH$48,SMALL(IF(AI$1:AI$48=AJ18,ROW(AI$1:AI$48)),COUNTIF(AJ$1:AJ18,AJ18)),1)</f>
        <v>Tendring</v>
      </c>
      <c r="AL18" s="410">
        <f t="shared" si="8"/>
        <v>18</v>
      </c>
      <c r="AM18" s="410" t="str">
        <f t="shared" si="9"/>
        <v>Tendring</v>
      </c>
      <c r="AP18" s="411" t="s">
        <v>153</v>
      </c>
      <c r="AQ18" s="410">
        <f>VLOOKUP(AP18,'Rural 80'!$A$11:$BS$488,28,FALSE)</f>
        <v>20</v>
      </c>
      <c r="AR18" s="410">
        <f t="array" ref="AR18">INDEX(AQ$1:AQ$48,MATCH(SMALL(COUNTIF(AQ$1:AQ$48,"&lt;"&amp;AQ$1:AQ$48),ROW(AQ18:AR18)),COUNTIF(AQ$1:AQ$48,"&lt;"&amp;AQ$1:AQ$48),0))</f>
        <v>18</v>
      </c>
      <c r="AS18" s="410" t="str">
        <f t="array" ref="AS18">INDEX(AP$1:AP$48,SMALL(IF(AQ$1:AQ$48=AR18,ROW(AQ$1:AQ$48)),COUNTIF(AR$1:AR18,AR18)),1)</f>
        <v>Wiltshire</v>
      </c>
      <c r="AT18" s="410">
        <f t="shared" si="10"/>
        <v>18</v>
      </c>
      <c r="AU18" s="410" t="str">
        <f t="shared" si="11"/>
        <v>Wiltshire</v>
      </c>
      <c r="AX18" s="411" t="s">
        <v>153</v>
      </c>
      <c r="AY18" s="410">
        <f>VLOOKUP(AX18,'Rural 80'!$A$11:$BS$488,32,FALSE)</f>
        <v>8</v>
      </c>
      <c r="AZ18" s="410">
        <f t="array" ref="AZ18">INDEX(AY$1:AY$48,MATCH(SMALL(COUNTIF(AY$1:AY$48,"&lt;"&amp;AY$1:AY$48),ROW(AY18:AZ18)),COUNTIF(AY$1:AY$48,"&lt;"&amp;AY$1:AY$48),0))</f>
        <v>18</v>
      </c>
      <c r="BA18" s="410" t="str">
        <f t="array" ref="BA18">INDEX(AX$1:AX$48,SMALL(IF(AY$1:AY$48=AZ18,ROW(AY$1:AY$48)),COUNTIF(AZ$1:AZ18,AZ18)),1)</f>
        <v>Wiltshire</v>
      </c>
      <c r="BB18" s="410">
        <f t="shared" si="12"/>
        <v>18</v>
      </c>
      <c r="BC18" s="410" t="str">
        <f t="shared" si="13"/>
        <v>Wiltshire</v>
      </c>
      <c r="BF18" s="411" t="s">
        <v>153</v>
      </c>
      <c r="BG18" s="410">
        <f>VLOOKUP(BF18,'Rural 80'!$A$11:$BS$488,36,FALSE)</f>
        <v>11</v>
      </c>
      <c r="BH18" s="410">
        <f t="array" ref="BH18">INDEX(BG$1:BG$48,MATCH(SMALL(COUNTIF(BG$1:BG$48,"&lt;"&amp;BG$1:BG$48),ROW(BG18:BH18)),COUNTIF(BG$1:BG$48,"&lt;"&amp;BG$1:BG$48),0))</f>
        <v>18</v>
      </c>
      <c r="BI18" s="410" t="str">
        <f t="array" ref="BI18">INDEX(BF$1:BF$48,SMALL(IF(BG$1:BG$48=BH18,ROW(BG$1:BG$48)),COUNTIF(BH$1:BH18,BH18)),1)</f>
        <v>North Devon</v>
      </c>
      <c r="BJ18" s="410">
        <f t="shared" si="14"/>
        <v>18</v>
      </c>
      <c r="BK18" s="410" t="str">
        <f t="shared" si="15"/>
        <v>North Devon</v>
      </c>
      <c r="BN18" s="411" t="s">
        <v>153</v>
      </c>
      <c r="BO18" s="410">
        <f>VLOOKUP(BN18,'Rural 80'!$A$11:$BS$488,40,FALSE)</f>
        <v>4</v>
      </c>
      <c r="BP18" s="410">
        <f t="array" ref="BP18">INDEX(BO$1:BO$48,MATCH(SMALL(COUNTIF(BO$1:BO$48,"&lt;"&amp;BO$1:BO$48),ROW(BO18:BP18)),COUNTIF(BO$1:BO$48,"&lt;"&amp;BO$1:BO$48),0))</f>
        <v>18</v>
      </c>
      <c r="BQ18" s="410" t="str">
        <f t="array" ref="BQ18">INDEX(BN$1:BN$48,SMALL(IF(BO$1:BO$48=BP18,ROW(BO$1:BO$48)),COUNTIF(BP$1:BP18,BP18)),1)</f>
        <v>St. Edmundsbury</v>
      </c>
      <c r="BR18" s="410">
        <f t="shared" si="16"/>
        <v>18</v>
      </c>
      <c r="BS18" s="410" t="str">
        <f t="shared" si="17"/>
        <v>St. Edmundsbury</v>
      </c>
      <c r="BV18" s="411" t="s">
        <v>153</v>
      </c>
      <c r="BW18" s="410">
        <f>VLOOKUP(BV18,'Rural 80'!$A$11:$BS$488,44,FALSE)</f>
        <v>1</v>
      </c>
      <c r="BX18" s="410">
        <f t="array" ref="BX18">INDEX(BW$1:BW$48,MATCH(SMALL(COUNTIF(BW$1:BW$48,"&lt;"&amp;BW$1:BW$48),ROW(BW18:BX18)),COUNTIF(BW$1:BW$48,"&lt;"&amp;BW$1:BW$48),0))</f>
        <v>18</v>
      </c>
      <c r="BY18" s="410" t="str">
        <f t="array" ref="BY18">INDEX(BV$1:BV$48,SMALL(IF(BW$1:BW$48=BX18,ROW(BW$1:BW$48)),COUNTIF(BX$1:BX18,BX18)),1)</f>
        <v>Cheshire East</v>
      </c>
      <c r="BZ18" s="410">
        <f t="shared" si="18"/>
        <v>18</v>
      </c>
      <c r="CA18" s="410" t="str">
        <f t="shared" si="19"/>
        <v>Cheshire East</v>
      </c>
      <c r="CD18" s="411" t="s">
        <v>153</v>
      </c>
      <c r="CE18" s="410">
        <f>VLOOKUP(CD18,'Rural 80'!$A$11:$BS$488,48,FALSE)</f>
        <v>7</v>
      </c>
      <c r="CF18" s="410">
        <f t="array" ref="CF18">INDEX(CE$1:CE$48,MATCH(SMALL(COUNTIF(CE$1:CE$48,"&lt;"&amp;CE$1:CE$48),ROW(CE18:CF18)),COUNTIF(CE$1:CE$48,"&lt;"&amp;CE$1:CE$48),0))</f>
        <v>18</v>
      </c>
      <c r="CG18" s="410" t="str">
        <f t="array" ref="CG18">INDEX(CD$1:CD$48,SMALL(IF(CE$1:CE$48=CF18,ROW(CE$1:CE$48)),COUNTIF(CF$1:CF18,CF18)),1)</f>
        <v>North Somerset</v>
      </c>
      <c r="CH18" s="410">
        <f t="shared" si="20"/>
        <v>18</v>
      </c>
      <c r="CI18" s="410" t="str">
        <f t="shared" si="21"/>
        <v>North Somerset</v>
      </c>
      <c r="CL18" s="411" t="s">
        <v>153</v>
      </c>
      <c r="CM18" s="410">
        <f>VLOOKUP(CL18,'Rural 80'!$A$11:$BS$488,52,FALSE)</f>
        <v>5</v>
      </c>
      <c r="CN18" s="410">
        <f t="array" ref="CN18">INDEX(CM$1:CM$48,MATCH(SMALL(COUNTIF(CM$1:CM$48,"&lt;"&amp;CM$1:CM$48),ROW(CM18:CN18)),COUNTIF(CM$1:CM$48,"&lt;"&amp;CM$1:CM$48),0))</f>
        <v>18</v>
      </c>
      <c r="CO18" s="410" t="str">
        <f t="array" ref="CO18">INDEX(CL$1:CL$48,SMALL(IF(CM$1:CM$48=CN18,ROW(CM$1:CM$48)),COUNTIF(CN$1:CN18,CN18)),1)</f>
        <v>Waverley</v>
      </c>
      <c r="CP18" s="410">
        <f t="shared" si="22"/>
        <v>18</v>
      </c>
      <c r="CQ18" s="410" t="str">
        <f t="shared" si="23"/>
        <v>Waverley</v>
      </c>
      <c r="CT18" s="411" t="s">
        <v>153</v>
      </c>
      <c r="CU18" s="410" t="str">
        <f>VLOOKUP(CT18,'Rural 80'!$A$11:$BS$488,56,FALSE)</f>
        <v>9999</v>
      </c>
      <c r="CV18" s="410" t="str">
        <f t="array" ref="CV18">INDEX(CU$1:CU$48,MATCH(SMALL(COUNTIF(CU$1:CU$48,"&lt;"&amp;CU$1:CU$48),ROW(CU18:CV18)),COUNTIF(CU$1:CU$48,"&lt;"&amp;CU$1:CU$48),0))</f>
        <v>9999</v>
      </c>
      <c r="CW18" s="410" t="str">
        <f t="array" ref="CW18">INDEX(CT$1:CT$48,SMALL(IF(CU$1:CU$48=CV18,ROW(CU$1:CU$48)),COUNTIF(CV$1:CV18,CV18)),1)</f>
        <v>Lichfield</v>
      </c>
      <c r="CX18" s="410" t="str">
        <f t="shared" si="24"/>
        <v>no data</v>
      </c>
      <c r="CY18" s="410" t="str">
        <f t="shared" si="25"/>
        <v>Lichfield</v>
      </c>
      <c r="DB18" s="411" t="s">
        <v>153</v>
      </c>
      <c r="DC18" s="410" t="str">
        <f>VLOOKUP(DB18,'Rural 80'!$A$11:$BS$488,60,FALSE)</f>
        <v>9999</v>
      </c>
      <c r="DD18" s="410" t="str">
        <f t="array" ref="DD18">INDEX(DC$1:DC$48,MATCH(SMALL(COUNTIF(DC$1:DC$48,"&lt;"&amp;DC$1:DC$48),ROW(DC18:DD18)),COUNTIF(DC$1:DC$48,"&lt;"&amp;DC$1:DC$48),0))</f>
        <v>9999</v>
      </c>
      <c r="DE18" s="410" t="str">
        <f t="array" ref="DE18">INDEX(DB$1:DB$48,SMALL(IF(DC$1:DC$48=DD18,ROW(DC$1:DC$48)),COUNTIF(DD$1:DD18,DD18)),1)</f>
        <v>Lichfield</v>
      </c>
      <c r="DF18" s="410" t="str">
        <f t="shared" si="26"/>
        <v>no data</v>
      </c>
      <c r="DG18" s="410" t="str">
        <f t="shared" si="27"/>
        <v>Lichfield</v>
      </c>
      <c r="DJ18" s="411" t="s">
        <v>153</v>
      </c>
      <c r="DK18" s="410" t="str">
        <f>VLOOKUP(DJ18,'Rural 80'!$A$11:$BS$488,64,FALSE)</f>
        <v>9999</v>
      </c>
      <c r="DL18" s="410" t="str">
        <f t="array" ref="DL18">INDEX(DK$1:DK$48,MATCH(SMALL(COUNTIF(DK$1:DK$48,"&lt;"&amp;DK$1:DK$48),ROW(DK18:DL18)),COUNTIF(DK$1:DK$48,"&lt;"&amp;DK$1:DK$48),0))</f>
        <v>9999</v>
      </c>
      <c r="DM18" s="410" t="str">
        <f t="array" ref="DM18">INDEX(DJ$1:DJ$48,SMALL(IF(DK$1:DK$48=DL18,ROW(DK$1:DK$48)),COUNTIF(DL$1:DL18,DL18)),1)</f>
        <v>Lichfield</v>
      </c>
      <c r="DN18" s="410" t="str">
        <f t="shared" si="28"/>
        <v>no data</v>
      </c>
      <c r="DO18" s="410" t="str">
        <f t="shared" si="29"/>
        <v>Lichfield</v>
      </c>
      <c r="DR18" s="411" t="s">
        <v>153</v>
      </c>
      <c r="DS18" s="410" t="str">
        <f>VLOOKUP(DR18,'Rural 80'!$A$11:$BS$488,68,FALSE)</f>
        <v>9999</v>
      </c>
      <c r="DT18" s="410" t="str">
        <f t="array" ref="DT18">INDEX(DS$1:DS$48,MATCH(SMALL(COUNTIF(DS$1:DS$48,"&lt;"&amp;DS$1:DS$48),ROW(DS18:DT18)),COUNTIF(DS$1:DS$48,"&lt;"&amp;DS$1:DS$48),0))</f>
        <v>9999</v>
      </c>
      <c r="DU18" s="410" t="str">
        <f t="array" ref="DU18">INDEX(DR$1:DR$48,SMALL(IF(DS$1:DS$48=DT18,ROW(DS$1:DS$48)),COUNTIF(DT$1:DT18,DT18)),1)</f>
        <v>Lichfield</v>
      </c>
      <c r="DV18" s="410" t="str">
        <f t="shared" si="30"/>
        <v>no data</v>
      </c>
      <c r="DW18" s="410" t="str">
        <f t="shared" si="31"/>
        <v>Lichfield</v>
      </c>
    </row>
    <row r="19" spans="2:127" x14ac:dyDescent="0.25">
      <c r="B19" s="411" t="s">
        <v>159</v>
      </c>
      <c r="C19" s="410">
        <f>VLOOKUP(B19,'Rural 80'!$A$11:$BS$488,8,FALSE)</f>
        <v>31</v>
      </c>
      <c r="D19" s="410">
        <f t="array" ref="D19">INDEX(C$1:C$48,MATCH(SMALL(COUNTIF(C$1:C$48,"&lt;"&amp;C$1:C$48),ROW(C19:D19)),COUNTIF(C$1:C$48,"&lt;"&amp;C$1:C$48),0))</f>
        <v>19</v>
      </c>
      <c r="E19" s="410" t="str">
        <f t="array" ref="E19">INDEX(B$1:B$48,SMALL(IF(C$1:C$48=D19,ROW(C$1:C$48)),COUNTIF(D$1:D19,D19)),1)</f>
        <v>Stroud</v>
      </c>
      <c r="F19" s="410">
        <f t="shared" si="0"/>
        <v>19</v>
      </c>
      <c r="G19" s="410" t="str">
        <f t="shared" si="1"/>
        <v>Stroud</v>
      </c>
      <c r="J19" s="411" t="s">
        <v>159</v>
      </c>
      <c r="K19" s="410">
        <f>VLOOKUP(J19,'Rural 80'!$A$11:$BS$488,12,FALSE)</f>
        <v>27</v>
      </c>
      <c r="L19" s="410">
        <f t="array" ref="L19">INDEX(K$1:K$48,MATCH(SMALL(COUNTIF(K$1:K$48,"&lt;"&amp;K$1:K$48),ROW(K19:L19)),COUNTIF(K$1:K$48,"&lt;"&amp;K$1:K$48),0))</f>
        <v>19</v>
      </c>
      <c r="M19" s="410" t="str">
        <f t="array" ref="M19">INDEX(J$1:J$48,SMALL(IF(K$1:K$48=L19,ROW(K$1:K$48)),COUNTIF(L$1:L19,L19)),1)</f>
        <v>Rother</v>
      </c>
      <c r="N19" s="410">
        <f t="shared" si="2"/>
        <v>19</v>
      </c>
      <c r="O19" s="410" t="str">
        <f t="shared" si="3"/>
        <v>Rother</v>
      </c>
      <c r="R19" s="411" t="s">
        <v>159</v>
      </c>
      <c r="S19" s="410">
        <f>VLOOKUP(R19,'Rural 80'!$A$11:$BS$488,16,FALSE)</f>
        <v>32</v>
      </c>
      <c r="T19" s="410">
        <f t="array" ref="T19">INDEX(S$1:S$48,MATCH(SMALL(COUNTIF(S$1:S$48,"&lt;"&amp;S$1:S$48),ROW(S19:T19)),COUNTIF(S$1:S$48,"&lt;"&amp;S$1:S$48),0))</f>
        <v>19</v>
      </c>
      <c r="U19" s="410" t="str">
        <f t="array" ref="U19">INDEX(R$1:R$48,SMALL(IF(S$1:S$48=T19,ROW(S$1:S$48)),COUNTIF(T$1:T19,T19)),1)</f>
        <v>North West Leicestershire</v>
      </c>
      <c r="V19" s="410">
        <f t="shared" si="4"/>
        <v>19</v>
      </c>
      <c r="W19" s="410" t="str">
        <f t="shared" si="5"/>
        <v>North West Leicestershire</v>
      </c>
      <c r="Z19" s="411" t="s">
        <v>159</v>
      </c>
      <c r="AA19" s="410">
        <f>VLOOKUP(Z19,'Rural 80'!$A$11:$BS$488,20,FALSE)</f>
        <v>33</v>
      </c>
      <c r="AB19" s="410">
        <f t="array" ref="AB19">INDEX(AA$1:AA$48,MATCH(SMALL(COUNTIF(AA$1:AA$48,"&lt;"&amp;AA$1:AA$48),ROW(AA19:AB19)),COUNTIF(AA$1:AA$48,"&lt;"&amp;AA$1:AA$48),0))</f>
        <v>19</v>
      </c>
      <c r="AC19" s="410" t="str">
        <f t="array" ref="AC19">INDEX(Z$1:Z$48,SMALL(IF(AA$1:AA$48=AB19,ROW(AA$1:AA$48)),COUNTIF(AB$1:AB19,AB19)),1)</f>
        <v>Aylesbury Vale</v>
      </c>
      <c r="AD19" s="410">
        <f t="shared" si="6"/>
        <v>19</v>
      </c>
      <c r="AE19" s="410" t="str">
        <f t="shared" si="7"/>
        <v>Aylesbury Vale</v>
      </c>
      <c r="AH19" s="411" t="s">
        <v>159</v>
      </c>
      <c r="AI19" s="410">
        <f>VLOOKUP(AH19,'Rural 80'!$A$11:$BS$488,24,FALSE)</f>
        <v>22</v>
      </c>
      <c r="AJ19" s="410">
        <f t="array" ref="AJ19">INDEX(AI$1:AI$48,MATCH(SMALL(COUNTIF(AI$1:AI$48,"&lt;"&amp;AI$1:AI$48),ROW(AI19:AJ19)),COUNTIF(AI$1:AI$48,"&lt;"&amp;AI$1:AI$48),0))</f>
        <v>19</v>
      </c>
      <c r="AK19" s="410" t="str">
        <f t="array" ref="AK19">INDEX(AH$1:AH$48,SMALL(IF(AI$1:AI$48=AJ19,ROW(AI$1:AI$48)),COUNTIF(AJ$1:AJ19,AJ19)),1)</f>
        <v>Lewes</v>
      </c>
      <c r="AL19" s="410">
        <f t="shared" si="8"/>
        <v>19</v>
      </c>
      <c r="AM19" s="410" t="str">
        <f t="shared" si="9"/>
        <v>Lewes</v>
      </c>
      <c r="AP19" s="411" t="s">
        <v>159</v>
      </c>
      <c r="AQ19" s="410">
        <f>VLOOKUP(AP19,'Rural 80'!$A$11:$BS$488,28,FALSE)</f>
        <v>28</v>
      </c>
      <c r="AR19" s="410">
        <f t="array" ref="AR19">INDEX(AQ$1:AQ$48,MATCH(SMALL(COUNTIF(AQ$1:AQ$48,"&lt;"&amp;AQ$1:AQ$48),ROW(AQ19:AR19)),COUNTIF(AQ$1:AQ$48,"&lt;"&amp;AQ$1:AQ$48),0))</f>
        <v>19</v>
      </c>
      <c r="AS19" s="410" t="str">
        <f t="array" ref="AS19">INDEX(AP$1:AP$48,SMALL(IF(AQ$1:AQ$48=AR19,ROW(AQ$1:AQ$48)),COUNTIF(AR$1:AR19,AR19)),1)</f>
        <v>Tandridge</v>
      </c>
      <c r="AT19" s="410">
        <f t="shared" si="10"/>
        <v>19</v>
      </c>
      <c r="AU19" s="410" t="str">
        <f t="shared" si="11"/>
        <v>Tandridge</v>
      </c>
      <c r="AX19" s="411" t="s">
        <v>159</v>
      </c>
      <c r="AY19" s="410">
        <f>VLOOKUP(AX19,'Rural 80'!$A$11:$BS$488,32,FALSE)</f>
        <v>27</v>
      </c>
      <c r="AZ19" s="410">
        <f t="array" ref="AZ19">INDEX(AY$1:AY$48,MATCH(SMALL(COUNTIF(AY$1:AY$48,"&lt;"&amp;AY$1:AY$48),ROW(AY19:AZ19)),COUNTIF(AY$1:AY$48,"&lt;"&amp;AY$1:AY$48),0))</f>
        <v>19</v>
      </c>
      <c r="BA19" s="410" t="str">
        <f t="array" ref="BA19">INDEX(AX$1:AX$48,SMALL(IF(AY$1:AY$48=AZ19,ROW(AY$1:AY$48)),COUNTIF(AZ$1:AZ19,AZ19)),1)</f>
        <v>East Devon</v>
      </c>
      <c r="BB19" s="410">
        <f t="shared" si="12"/>
        <v>19</v>
      </c>
      <c r="BC19" s="410" t="str">
        <f t="shared" si="13"/>
        <v>East Devon</v>
      </c>
      <c r="BF19" s="411" t="s">
        <v>159</v>
      </c>
      <c r="BG19" s="410">
        <f>VLOOKUP(BF19,'Rural 80'!$A$11:$BS$488,36,FALSE)</f>
        <v>19</v>
      </c>
      <c r="BH19" s="410">
        <f t="array" ref="BH19">INDEX(BG$1:BG$48,MATCH(SMALL(COUNTIF(BG$1:BG$48,"&lt;"&amp;BG$1:BG$48),ROW(BG19:BH19)),COUNTIF(BG$1:BG$48,"&lt;"&amp;BG$1:BG$48),0))</f>
        <v>19</v>
      </c>
      <c r="BI19" s="410" t="str">
        <f t="array" ref="BI19">INDEX(BF$1:BF$48,SMALL(IF(BG$1:BG$48=BH19,ROW(BG$1:BG$48)),COUNTIF(BH$1:BH19,BH19)),1)</f>
        <v>Malvern Hills</v>
      </c>
      <c r="BJ19" s="410">
        <f t="shared" si="14"/>
        <v>19</v>
      </c>
      <c r="BK19" s="410" t="str">
        <f t="shared" si="15"/>
        <v>Malvern Hills</v>
      </c>
      <c r="BN19" s="411" t="s">
        <v>159</v>
      </c>
      <c r="BO19" s="410">
        <f>VLOOKUP(BN19,'Rural 80'!$A$11:$BS$488,40,FALSE)</f>
        <v>36</v>
      </c>
      <c r="BP19" s="410">
        <f t="array" ref="BP19">INDEX(BO$1:BO$48,MATCH(SMALL(COUNTIF(BO$1:BO$48,"&lt;"&amp;BO$1:BO$48),ROW(BO19:BP19)),COUNTIF(BO$1:BO$48,"&lt;"&amp;BO$1:BO$48),0))</f>
        <v>19</v>
      </c>
      <c r="BQ19" s="410" t="str">
        <f t="array" ref="BQ19">INDEX(BN$1:BN$48,SMALL(IF(BO$1:BO$48=BP19,ROW(BO$1:BO$48)),COUNTIF(BP$1:BP19,BP19)),1)</f>
        <v>Central Bedfordshire</v>
      </c>
      <c r="BR19" s="410">
        <f t="shared" si="16"/>
        <v>19</v>
      </c>
      <c r="BS19" s="410" t="str">
        <f t="shared" si="17"/>
        <v>Central Bedfordshire</v>
      </c>
      <c r="BV19" s="411" t="s">
        <v>159</v>
      </c>
      <c r="BW19" s="410">
        <f>VLOOKUP(BV19,'Rural 80'!$A$11:$BS$488,44,FALSE)</f>
        <v>30</v>
      </c>
      <c r="BX19" s="410">
        <f t="array" ref="BX19">INDEX(BW$1:BW$48,MATCH(SMALL(COUNTIF(BW$1:BW$48,"&lt;"&amp;BW$1:BW$48),ROW(BW19:BX19)),COUNTIF(BW$1:BW$48,"&lt;"&amp;BW$1:BW$48),0))</f>
        <v>19</v>
      </c>
      <c r="BY19" s="410" t="str">
        <f t="array" ref="BY19">INDEX(BV$1:BV$48,SMALL(IF(BW$1:BW$48=BX19,ROW(BW$1:BW$48)),COUNTIF(BX$1:BX19,BX19)),1)</f>
        <v>North Somerset</v>
      </c>
      <c r="BZ19" s="410">
        <f t="shared" si="18"/>
        <v>19</v>
      </c>
      <c r="CA19" s="410" t="str">
        <f t="shared" si="19"/>
        <v>North Somerset</v>
      </c>
      <c r="CD19" s="411" t="s">
        <v>159</v>
      </c>
      <c r="CE19" s="410">
        <f>VLOOKUP(CD19,'Rural 80'!$A$11:$BS$488,48,FALSE)</f>
        <v>34</v>
      </c>
      <c r="CF19" s="410">
        <f t="array" ref="CF19">INDEX(CE$1:CE$48,MATCH(SMALL(COUNTIF(CE$1:CE$48,"&lt;"&amp;CE$1:CE$48),ROW(CE19:CF19)),COUNTIF(CE$1:CE$48,"&lt;"&amp;CE$1:CE$48),0))</f>
        <v>19</v>
      </c>
      <c r="CG19" s="410" t="str">
        <f t="array" ref="CG19">INDEX(CD$1:CD$48,SMALL(IF(CE$1:CE$48=CF19,ROW(CE$1:CE$48)),COUNTIF(CF$1:CF19,CF19)),1)</f>
        <v>West Lancashire</v>
      </c>
      <c r="CH19" s="410">
        <f t="shared" si="20"/>
        <v>19</v>
      </c>
      <c r="CI19" s="410" t="str">
        <f t="shared" si="21"/>
        <v>West Lancashire</v>
      </c>
      <c r="CL19" s="411" t="s">
        <v>159</v>
      </c>
      <c r="CM19" s="410">
        <f>VLOOKUP(CL19,'Rural 80'!$A$11:$BS$488,52,FALSE)</f>
        <v>37</v>
      </c>
      <c r="CN19" s="410">
        <f t="array" ref="CN19">INDEX(CM$1:CM$48,MATCH(SMALL(COUNTIF(CM$1:CM$48,"&lt;"&amp;CM$1:CM$48),ROW(CM19:CN19)),COUNTIF(CM$1:CM$48,"&lt;"&amp;CM$1:CM$48),0))</f>
        <v>19</v>
      </c>
      <c r="CO19" s="410" t="str">
        <f t="array" ref="CO19">INDEX(CL$1:CL$48,SMALL(IF(CM$1:CM$48=CN19,ROW(CM$1:CM$48)),COUNTIF(CN$1:CN19,CN19)),1)</f>
        <v>East Hampshire</v>
      </c>
      <c r="CP19" s="410">
        <f t="shared" si="22"/>
        <v>19</v>
      </c>
      <c r="CQ19" s="410" t="str">
        <f t="shared" si="23"/>
        <v>East Hampshire</v>
      </c>
      <c r="CT19" s="411" t="s">
        <v>159</v>
      </c>
      <c r="CU19" s="410" t="str">
        <f>VLOOKUP(CT19,'Rural 80'!$A$11:$BS$488,56,FALSE)</f>
        <v>9999</v>
      </c>
      <c r="CV19" s="410" t="str">
        <f t="array" ref="CV19">INDEX(CU$1:CU$48,MATCH(SMALL(COUNTIF(CU$1:CU$48,"&lt;"&amp;CU$1:CU$48),ROW(CU19:CV19)),COUNTIF(CU$1:CU$48,"&lt;"&amp;CU$1:CU$48),0))</f>
        <v>9999</v>
      </c>
      <c r="CW19" s="410" t="str">
        <f t="array" ref="CW19">INDEX(CT$1:CT$48,SMALL(IF(CU$1:CU$48=CV19,ROW(CU$1:CU$48)),COUNTIF(CV$1:CV19,CV19)),1)</f>
        <v>Malvern Hills</v>
      </c>
      <c r="CX19" s="410" t="str">
        <f t="shared" si="24"/>
        <v>no data</v>
      </c>
      <c r="CY19" s="410" t="str">
        <f t="shared" si="25"/>
        <v>Malvern Hills</v>
      </c>
      <c r="DB19" s="411" t="s">
        <v>159</v>
      </c>
      <c r="DC19" s="410" t="str">
        <f>VLOOKUP(DB19,'Rural 80'!$A$11:$BS$488,60,FALSE)</f>
        <v>9999</v>
      </c>
      <c r="DD19" s="410" t="str">
        <f t="array" ref="DD19">INDEX(DC$1:DC$48,MATCH(SMALL(COUNTIF(DC$1:DC$48,"&lt;"&amp;DC$1:DC$48),ROW(DC19:DD19)),COUNTIF(DC$1:DC$48,"&lt;"&amp;DC$1:DC$48),0))</f>
        <v>9999</v>
      </c>
      <c r="DE19" s="410" t="str">
        <f t="array" ref="DE19">INDEX(DB$1:DB$48,SMALL(IF(DC$1:DC$48=DD19,ROW(DC$1:DC$48)),COUNTIF(DD$1:DD19,DD19)),1)</f>
        <v>Malvern Hills</v>
      </c>
      <c r="DF19" s="410" t="str">
        <f t="shared" si="26"/>
        <v>no data</v>
      </c>
      <c r="DG19" s="410" t="str">
        <f t="shared" si="27"/>
        <v>Malvern Hills</v>
      </c>
      <c r="DJ19" s="411" t="s">
        <v>159</v>
      </c>
      <c r="DK19" s="410" t="str">
        <f>VLOOKUP(DJ19,'Rural 80'!$A$11:$BS$488,64,FALSE)</f>
        <v>9999</v>
      </c>
      <c r="DL19" s="410" t="str">
        <f t="array" ref="DL19">INDEX(DK$1:DK$48,MATCH(SMALL(COUNTIF(DK$1:DK$48,"&lt;"&amp;DK$1:DK$48),ROW(DK19:DL19)),COUNTIF(DK$1:DK$48,"&lt;"&amp;DK$1:DK$48),0))</f>
        <v>9999</v>
      </c>
      <c r="DM19" s="410" t="str">
        <f t="array" ref="DM19">INDEX(DJ$1:DJ$48,SMALL(IF(DK$1:DK$48=DL19,ROW(DK$1:DK$48)),COUNTIF(DL$1:DL19,DL19)),1)</f>
        <v>Malvern Hills</v>
      </c>
      <c r="DN19" s="410" t="str">
        <f t="shared" si="28"/>
        <v>no data</v>
      </c>
      <c r="DO19" s="410" t="str">
        <f t="shared" si="29"/>
        <v>Malvern Hills</v>
      </c>
      <c r="DR19" s="411" t="s">
        <v>159</v>
      </c>
      <c r="DS19" s="410" t="str">
        <f>VLOOKUP(DR19,'Rural 80'!$A$11:$BS$488,68,FALSE)</f>
        <v>9999</v>
      </c>
      <c r="DT19" s="410" t="str">
        <f t="array" ref="DT19">INDEX(DS$1:DS$48,MATCH(SMALL(COUNTIF(DS$1:DS$48,"&lt;"&amp;DS$1:DS$48),ROW(DS19:DT19)),COUNTIF(DS$1:DS$48,"&lt;"&amp;DS$1:DS$48),0))</f>
        <v>9999</v>
      </c>
      <c r="DU19" s="410" t="str">
        <f t="array" ref="DU19">INDEX(DR$1:DR$48,SMALL(IF(DS$1:DS$48=DT19,ROW(DS$1:DS$48)),COUNTIF(DT$1:DT19,DT19)),1)</f>
        <v>Malvern Hills</v>
      </c>
      <c r="DV19" s="410" t="str">
        <f t="shared" si="30"/>
        <v>no data</v>
      </c>
      <c r="DW19" s="410" t="str">
        <f t="shared" si="31"/>
        <v>Malvern Hills</v>
      </c>
    </row>
    <row r="20" spans="2:127" x14ac:dyDescent="0.25">
      <c r="B20" s="411" t="s">
        <v>173</v>
      </c>
      <c r="C20" s="410">
        <f>VLOOKUP(B20,'Rural 80'!$A$11:$BS$488,8,FALSE)</f>
        <v>28</v>
      </c>
      <c r="D20" s="410">
        <f t="array" ref="D20">INDEX(C$1:C$48,MATCH(SMALL(COUNTIF(C$1:C$48,"&lt;"&amp;C$1:C$48),ROW(C20:D20)),COUNTIF(C$1:C$48,"&lt;"&amp;C$1:C$48),0))</f>
        <v>20</v>
      </c>
      <c r="E20" s="410" t="str">
        <f t="array" ref="E20">INDEX(B$1:B$48,SMALL(IF(C$1:C$48=D20,ROW(C$1:C$48)),COUNTIF(D$1:D20,D20)),1)</f>
        <v>Lichfield</v>
      </c>
      <c r="F20" s="410">
        <f t="shared" si="0"/>
        <v>20</v>
      </c>
      <c r="G20" s="410" t="str">
        <f t="shared" si="1"/>
        <v>Lichfield</v>
      </c>
      <c r="J20" s="411" t="s">
        <v>173</v>
      </c>
      <c r="K20" s="410">
        <f>VLOOKUP(J20,'Rural 80'!$A$11:$BS$488,12,FALSE)</f>
        <v>26</v>
      </c>
      <c r="L20" s="410">
        <f t="array" ref="L20">INDEX(K$1:K$48,MATCH(SMALL(COUNTIF(K$1:K$48,"&lt;"&amp;K$1:K$48),ROW(K20:L20)),COUNTIF(K$1:K$48,"&lt;"&amp;K$1:K$48),0))</f>
        <v>20</v>
      </c>
      <c r="M20" s="410" t="str">
        <f t="array" ref="M20">INDEX(J$1:J$48,SMALL(IF(K$1:K$48=L20,ROW(K$1:K$48)),COUNTIF(L$1:L20,L20)),1)</f>
        <v>East Northamptonshire</v>
      </c>
      <c r="N20" s="410">
        <f t="shared" si="2"/>
        <v>20</v>
      </c>
      <c r="O20" s="410" t="str">
        <f t="shared" si="3"/>
        <v>East Northamptonshire</v>
      </c>
      <c r="R20" s="411" t="s">
        <v>173</v>
      </c>
      <c r="S20" s="410">
        <f>VLOOKUP(R20,'Rural 80'!$A$11:$BS$488,16,FALSE)</f>
        <v>33</v>
      </c>
      <c r="T20" s="410">
        <f t="array" ref="T20">INDEX(S$1:S$48,MATCH(SMALL(COUNTIF(S$1:S$48,"&lt;"&amp;S$1:S$48),ROW(S20:T20)),COUNTIF(S$1:S$48,"&lt;"&amp;S$1:S$48),0))</f>
        <v>20</v>
      </c>
      <c r="U20" s="410" t="str">
        <f t="array" ref="U20">INDEX(R$1:R$48,SMALL(IF(S$1:S$48=T20,ROW(S$1:S$48)),COUNTIF(T$1:T20,T20)),1)</f>
        <v>Tandridge</v>
      </c>
      <c r="V20" s="410">
        <f t="shared" si="4"/>
        <v>20</v>
      </c>
      <c r="W20" s="410" t="str">
        <f t="shared" si="5"/>
        <v>Tandridge</v>
      </c>
      <c r="Z20" s="411" t="s">
        <v>173</v>
      </c>
      <c r="AA20" s="410">
        <f>VLOOKUP(Z20,'Rural 80'!$A$11:$BS$488,20,FALSE)</f>
        <v>34</v>
      </c>
      <c r="AB20" s="410">
        <f t="array" ref="AB20">INDEX(AA$1:AA$48,MATCH(SMALL(COUNTIF(AA$1:AA$48,"&lt;"&amp;AA$1:AA$48),ROW(AA20:AB20)),COUNTIF(AA$1:AA$48,"&lt;"&amp;AA$1:AA$48),0))</f>
        <v>20</v>
      </c>
      <c r="AC20" s="410" t="str">
        <f t="array" ref="AC20">INDEX(Z$1:Z$48,SMALL(IF(AA$1:AA$48=AB20,ROW(AA$1:AA$48)),COUNTIF(AB$1:AB20,AB20)),1)</f>
        <v>Wiltshire</v>
      </c>
      <c r="AD20" s="410">
        <f t="shared" si="6"/>
        <v>20</v>
      </c>
      <c r="AE20" s="410" t="str">
        <f t="shared" si="7"/>
        <v>Wiltshire</v>
      </c>
      <c r="AH20" s="411" t="s">
        <v>173</v>
      </c>
      <c r="AI20" s="410">
        <f>VLOOKUP(AH20,'Rural 80'!$A$11:$BS$488,24,FALSE)</f>
        <v>32</v>
      </c>
      <c r="AJ20" s="410">
        <f t="array" ref="AJ20">INDEX(AI$1:AI$48,MATCH(SMALL(COUNTIF(AI$1:AI$48,"&lt;"&amp;AI$1:AI$48),ROW(AI20:AJ20)),COUNTIF(AI$1:AI$48,"&lt;"&amp;AI$1:AI$48),0))</f>
        <v>20</v>
      </c>
      <c r="AK20" s="410" t="str">
        <f t="array" ref="AK20">INDEX(AH$1:AH$48,SMALL(IF(AI$1:AI$48=AJ20,ROW(AI$1:AI$48)),COUNTIF(AJ$1:AJ20,AJ20)),1)</f>
        <v>Sevenoaks</v>
      </c>
      <c r="AL20" s="410">
        <f t="shared" si="8"/>
        <v>20</v>
      </c>
      <c r="AM20" s="410" t="str">
        <f t="shared" si="9"/>
        <v>Sevenoaks</v>
      </c>
      <c r="AP20" s="411" t="s">
        <v>173</v>
      </c>
      <c r="AQ20" s="410">
        <f>VLOOKUP(AP20,'Rural 80'!$A$11:$BS$488,28,FALSE)</f>
        <v>40</v>
      </c>
      <c r="AR20" s="410">
        <f t="array" ref="AR20">INDEX(AQ$1:AQ$48,MATCH(SMALL(COUNTIF(AQ$1:AQ$48,"&lt;"&amp;AQ$1:AQ$48),ROW(AQ20:AR20)),COUNTIF(AQ$1:AQ$48,"&lt;"&amp;AQ$1:AQ$48),0))</f>
        <v>20</v>
      </c>
      <c r="AS20" s="410" t="str">
        <f t="array" ref="AS20">INDEX(AP$1:AP$48,SMALL(IF(AQ$1:AQ$48=AR20,ROW(AQ$1:AQ$48)),COUNTIF(AR$1:AR20,AR20)),1)</f>
        <v>Lichfield</v>
      </c>
      <c r="AT20" s="410">
        <f t="shared" si="10"/>
        <v>20</v>
      </c>
      <c r="AU20" s="410" t="str">
        <f t="shared" si="11"/>
        <v>Lichfield</v>
      </c>
      <c r="AX20" s="411" t="s">
        <v>173</v>
      </c>
      <c r="AY20" s="410">
        <f>VLOOKUP(AX20,'Rural 80'!$A$11:$BS$488,32,FALSE)</f>
        <v>42</v>
      </c>
      <c r="AZ20" s="410">
        <f t="array" ref="AZ20">INDEX(AY$1:AY$48,MATCH(SMALL(COUNTIF(AY$1:AY$48,"&lt;"&amp;AY$1:AY$48),ROW(AY20:AZ20)),COUNTIF(AY$1:AY$48,"&lt;"&amp;AY$1:AY$48),0))</f>
        <v>20</v>
      </c>
      <c r="BA20" s="410" t="str">
        <f t="array" ref="BA20">INDEX(AX$1:AX$48,SMALL(IF(AY$1:AY$48=AZ20,ROW(AY$1:AY$48)),COUNTIF(AZ$1:AZ20,AZ20)),1)</f>
        <v>East Riding of Yorkshire</v>
      </c>
      <c r="BB20" s="410">
        <f t="shared" si="12"/>
        <v>20</v>
      </c>
      <c r="BC20" s="410" t="str">
        <f t="shared" si="13"/>
        <v>East Riding of Yorkshire</v>
      </c>
      <c r="BF20" s="411" t="s">
        <v>173</v>
      </c>
      <c r="BG20" s="410">
        <f>VLOOKUP(BF20,'Rural 80'!$A$11:$BS$488,36,FALSE)</f>
        <v>39</v>
      </c>
      <c r="BH20" s="410">
        <f t="array" ref="BH20">INDEX(BG$1:BG$48,MATCH(SMALL(COUNTIF(BG$1:BG$48,"&lt;"&amp;BG$1:BG$48),ROW(BG20:BH20)),COUNTIF(BG$1:BG$48,"&lt;"&amp;BG$1:BG$48),0))</f>
        <v>20</v>
      </c>
      <c r="BI20" s="410" t="str">
        <f t="array" ref="BI20">INDEX(BF$1:BF$48,SMALL(IF(BG$1:BG$48=BH20,ROW(BG$1:BG$48)),COUNTIF(BH$1:BH20,BH20)),1)</f>
        <v>Rushcliffe</v>
      </c>
      <c r="BJ20" s="410">
        <f t="shared" si="14"/>
        <v>20</v>
      </c>
      <c r="BK20" s="410" t="str">
        <f t="shared" si="15"/>
        <v>Rushcliffe</v>
      </c>
      <c r="BN20" s="411" t="s">
        <v>173</v>
      </c>
      <c r="BO20" s="410">
        <f>VLOOKUP(BN20,'Rural 80'!$A$11:$BS$488,40,FALSE)</f>
        <v>21</v>
      </c>
      <c r="BP20" s="410">
        <f t="array" ref="BP20">INDEX(BO$1:BO$48,MATCH(SMALL(COUNTIF(BO$1:BO$48,"&lt;"&amp;BO$1:BO$48),ROW(BO20:BP20)),COUNTIF(BO$1:BO$48,"&lt;"&amp;BO$1:BO$48),0))</f>
        <v>20</v>
      </c>
      <c r="BQ20" s="410" t="str">
        <f t="array" ref="BQ20">INDEX(BN$1:BN$48,SMALL(IF(BO$1:BO$48=BP20,ROW(BO$1:BO$48)),COUNTIF(BP$1:BP20,BP20)),1)</f>
        <v>Rother</v>
      </c>
      <c r="BR20" s="410">
        <f t="shared" si="16"/>
        <v>20</v>
      </c>
      <c r="BS20" s="410" t="str">
        <f t="shared" si="17"/>
        <v>Rother</v>
      </c>
      <c r="BV20" s="411" t="s">
        <v>173</v>
      </c>
      <c r="BW20" s="410">
        <f>VLOOKUP(BV20,'Rural 80'!$A$11:$BS$488,44,FALSE)</f>
        <v>14</v>
      </c>
      <c r="BX20" s="410">
        <f t="array" ref="BX20">INDEX(BW$1:BW$48,MATCH(SMALL(COUNTIF(BW$1:BW$48,"&lt;"&amp;BW$1:BW$48),ROW(BW20:BX20)),COUNTIF(BW$1:BW$48,"&lt;"&amp;BW$1:BW$48),0))</f>
        <v>20</v>
      </c>
      <c r="BY20" s="410" t="str">
        <f t="array" ref="BY20">INDEX(BV$1:BV$48,SMALL(IF(BW$1:BW$48=BX20,ROW(BW$1:BW$48)),COUNTIF(BX$1:BX20,BX20)),1)</f>
        <v>Wiltshire</v>
      </c>
      <c r="BZ20" s="410">
        <f t="shared" si="18"/>
        <v>20</v>
      </c>
      <c r="CA20" s="410" t="str">
        <f t="shared" si="19"/>
        <v>Wiltshire</v>
      </c>
      <c r="CD20" s="411" t="s">
        <v>173</v>
      </c>
      <c r="CE20" s="410">
        <f>VLOOKUP(CD20,'Rural 80'!$A$11:$BS$488,48,FALSE)</f>
        <v>25</v>
      </c>
      <c r="CF20" s="410">
        <f t="array" ref="CF20">INDEX(CE$1:CE$48,MATCH(SMALL(COUNTIF(CE$1:CE$48,"&lt;"&amp;CE$1:CE$48),ROW(CE20:CF20)),COUNTIF(CE$1:CE$48,"&lt;"&amp;CE$1:CE$48),0))</f>
        <v>20</v>
      </c>
      <c r="CG20" s="410" t="str">
        <f t="array" ref="CG20">INDEX(CD$1:CD$48,SMALL(IF(CE$1:CE$48=CF20,ROW(CE$1:CE$48)),COUNTIF(CF$1:CF20,CF20)),1)</f>
        <v>Tendring</v>
      </c>
      <c r="CH20" s="410">
        <f t="shared" si="20"/>
        <v>20</v>
      </c>
      <c r="CI20" s="410" t="str">
        <f t="shared" si="21"/>
        <v>Tendring</v>
      </c>
      <c r="CL20" s="411" t="s">
        <v>173</v>
      </c>
      <c r="CM20" s="410">
        <f>VLOOKUP(CL20,'Rural 80'!$A$11:$BS$488,52,FALSE)</f>
        <v>28</v>
      </c>
      <c r="CN20" s="410">
        <f t="array" ref="CN20">INDEX(CM$1:CM$48,MATCH(SMALL(COUNTIF(CM$1:CM$48,"&lt;"&amp;CM$1:CM$48),ROW(CM20:CN20)),COUNTIF(CM$1:CM$48,"&lt;"&amp;CM$1:CM$48),0))</f>
        <v>20</v>
      </c>
      <c r="CO20" s="410" t="str">
        <f t="array" ref="CO20">INDEX(CL$1:CL$48,SMALL(IF(CM$1:CM$48=CN20,ROW(CM$1:CM$48)),COUNTIF(CN$1:CN20,CN20)),1)</f>
        <v>High Peak</v>
      </c>
      <c r="CP20" s="410">
        <f t="shared" si="22"/>
        <v>20</v>
      </c>
      <c r="CQ20" s="410" t="str">
        <f t="shared" si="23"/>
        <v>High Peak</v>
      </c>
      <c r="CT20" s="411" t="s">
        <v>173</v>
      </c>
      <c r="CU20" s="410" t="str">
        <f>VLOOKUP(CT20,'Rural 80'!$A$11:$BS$488,56,FALSE)</f>
        <v>9999</v>
      </c>
      <c r="CV20" s="410" t="str">
        <f t="array" ref="CV20">INDEX(CU$1:CU$48,MATCH(SMALL(COUNTIF(CU$1:CU$48,"&lt;"&amp;CU$1:CU$48),ROW(CU20:CV20)),COUNTIF(CU$1:CU$48,"&lt;"&amp;CU$1:CU$48),0))</f>
        <v>9999</v>
      </c>
      <c r="CW20" s="410" t="str">
        <f t="array" ref="CW20">INDEX(CT$1:CT$48,SMALL(IF(CU$1:CU$48=CV20,ROW(CU$1:CU$48)),COUNTIF(CV$1:CV20,CV20)),1)</f>
        <v>Newark and Sherwood</v>
      </c>
      <c r="CX20" s="410" t="str">
        <f t="shared" si="24"/>
        <v>no data</v>
      </c>
      <c r="CY20" s="410" t="str">
        <f t="shared" si="25"/>
        <v>Newark and Sherwood</v>
      </c>
      <c r="DB20" s="411" t="s">
        <v>173</v>
      </c>
      <c r="DC20" s="410" t="str">
        <f>VLOOKUP(DB20,'Rural 80'!$A$11:$BS$488,60,FALSE)</f>
        <v>9999</v>
      </c>
      <c r="DD20" s="410" t="str">
        <f t="array" ref="DD20">INDEX(DC$1:DC$48,MATCH(SMALL(COUNTIF(DC$1:DC$48,"&lt;"&amp;DC$1:DC$48),ROW(DC20:DD20)),COUNTIF(DC$1:DC$48,"&lt;"&amp;DC$1:DC$48),0))</f>
        <v>9999</v>
      </c>
      <c r="DE20" s="410" t="str">
        <f t="array" ref="DE20">INDEX(DB$1:DB$48,SMALL(IF(DC$1:DC$48=DD20,ROW(DC$1:DC$48)),COUNTIF(DD$1:DD20,DD20)),1)</f>
        <v>Newark and Sherwood</v>
      </c>
      <c r="DF20" s="410" t="str">
        <f t="shared" si="26"/>
        <v>no data</v>
      </c>
      <c r="DG20" s="410" t="str">
        <f t="shared" si="27"/>
        <v>Newark and Sherwood</v>
      </c>
      <c r="DJ20" s="411" t="s">
        <v>173</v>
      </c>
      <c r="DK20" s="410" t="str">
        <f>VLOOKUP(DJ20,'Rural 80'!$A$11:$BS$488,64,FALSE)</f>
        <v>9999</v>
      </c>
      <c r="DL20" s="410" t="str">
        <f t="array" ref="DL20">INDEX(DK$1:DK$48,MATCH(SMALL(COUNTIF(DK$1:DK$48,"&lt;"&amp;DK$1:DK$48),ROW(DK20:DL20)),COUNTIF(DK$1:DK$48,"&lt;"&amp;DK$1:DK$48),0))</f>
        <v>9999</v>
      </c>
      <c r="DM20" s="410" t="str">
        <f t="array" ref="DM20">INDEX(DJ$1:DJ$48,SMALL(IF(DK$1:DK$48=DL20,ROW(DK$1:DK$48)),COUNTIF(DL$1:DL20,DL20)),1)</f>
        <v>Newark and Sherwood</v>
      </c>
      <c r="DN20" s="410" t="str">
        <f t="shared" si="28"/>
        <v>no data</v>
      </c>
      <c r="DO20" s="410" t="str">
        <f t="shared" si="29"/>
        <v>Newark and Sherwood</v>
      </c>
      <c r="DR20" s="411" t="s">
        <v>173</v>
      </c>
      <c r="DS20" s="410" t="str">
        <f>VLOOKUP(DR20,'Rural 80'!$A$11:$BS$488,68,FALSE)</f>
        <v>9999</v>
      </c>
      <c r="DT20" s="410" t="str">
        <f t="array" ref="DT20">INDEX(DS$1:DS$48,MATCH(SMALL(COUNTIF(DS$1:DS$48,"&lt;"&amp;DS$1:DS$48),ROW(DS20:DT20)),COUNTIF(DS$1:DS$48,"&lt;"&amp;DS$1:DS$48),0))</f>
        <v>9999</v>
      </c>
      <c r="DU20" s="410" t="str">
        <f t="array" ref="DU20">INDEX(DR$1:DR$48,SMALL(IF(DS$1:DS$48=DT20,ROW(DS$1:DS$48)),COUNTIF(DT$1:DT20,DT20)),1)</f>
        <v>Newark and Sherwood</v>
      </c>
      <c r="DV20" s="410" t="str">
        <f t="shared" si="30"/>
        <v>no data</v>
      </c>
      <c r="DW20" s="410" t="str">
        <f t="shared" si="31"/>
        <v>Newark and Sherwood</v>
      </c>
    </row>
    <row r="21" spans="2:127" x14ac:dyDescent="0.25">
      <c r="B21" s="411" t="s">
        <v>177</v>
      </c>
      <c r="C21" s="410">
        <f>VLOOKUP(B21,'Rural 80'!$A$11:$BS$488,8,FALSE)</f>
        <v>24</v>
      </c>
      <c r="D21" s="410">
        <f t="array" ref="D21">INDEX(C$1:C$48,MATCH(SMALL(COUNTIF(C$1:C$48,"&lt;"&amp;C$1:C$48),ROW(C21:D21)),COUNTIF(C$1:C$48,"&lt;"&amp;C$1:C$48),0))</f>
        <v>21</v>
      </c>
      <c r="E21" s="410" t="str">
        <f t="array" ref="E21">INDEX(B$1:B$48,SMALL(IF(C$1:C$48=D21,ROW(C$1:C$48)),COUNTIF(D$1:D21,D21)),1)</f>
        <v>North West Leicestershire</v>
      </c>
      <c r="F21" s="410">
        <f t="shared" si="0"/>
        <v>21</v>
      </c>
      <c r="G21" s="410" t="str">
        <f t="shared" si="1"/>
        <v>North West Leicestershire</v>
      </c>
      <c r="J21" s="411" t="s">
        <v>177</v>
      </c>
      <c r="K21" s="410">
        <f>VLOOKUP(J21,'Rural 80'!$A$11:$BS$488,12,FALSE)</f>
        <v>33</v>
      </c>
      <c r="L21" s="410">
        <f t="array" ref="L21">INDEX(K$1:K$48,MATCH(SMALL(COUNTIF(K$1:K$48,"&lt;"&amp;K$1:K$48),ROW(K21:L21)),COUNTIF(K$1:K$48,"&lt;"&amp;K$1:K$48),0))</f>
        <v>21</v>
      </c>
      <c r="M21" s="410" t="str">
        <f t="array" ref="M21">INDEX(J$1:J$48,SMALL(IF(K$1:K$48=L21,ROW(K$1:K$48)),COUNTIF(L$1:L21,L21)),1)</f>
        <v>Durham</v>
      </c>
      <c r="N21" s="410">
        <f t="shared" si="2"/>
        <v>21</v>
      </c>
      <c r="O21" s="410" t="str">
        <f t="shared" si="3"/>
        <v>Durham</v>
      </c>
      <c r="R21" s="411" t="s">
        <v>177</v>
      </c>
      <c r="S21" s="410">
        <f>VLOOKUP(R21,'Rural 80'!$A$11:$BS$488,16,FALSE)</f>
        <v>36</v>
      </c>
      <c r="T21" s="410">
        <f t="array" ref="T21">INDEX(S$1:S$48,MATCH(SMALL(COUNTIF(S$1:S$48,"&lt;"&amp;S$1:S$48),ROW(S21:T21)),COUNTIF(S$1:S$48,"&lt;"&amp;S$1:S$48),0))</f>
        <v>21</v>
      </c>
      <c r="U21" s="410" t="str">
        <f t="array" ref="U21">INDEX(R$1:R$48,SMALL(IF(S$1:S$48=T21,ROW(S$1:S$48)),COUNTIF(T$1:T21,T21)),1)</f>
        <v>North Somerset</v>
      </c>
      <c r="V21" s="410">
        <f t="shared" si="4"/>
        <v>21</v>
      </c>
      <c r="W21" s="410" t="str">
        <f t="shared" si="5"/>
        <v>North Somerset</v>
      </c>
      <c r="Z21" s="411" t="s">
        <v>177</v>
      </c>
      <c r="AA21" s="410">
        <f>VLOOKUP(Z21,'Rural 80'!$A$11:$BS$488,20,FALSE)</f>
        <v>27</v>
      </c>
      <c r="AB21" s="410">
        <f t="array" ref="AB21">INDEX(AA$1:AA$48,MATCH(SMALL(COUNTIF(AA$1:AA$48,"&lt;"&amp;AA$1:AA$48),ROW(AA21:AB21)),COUNTIF(AA$1:AA$48,"&lt;"&amp;AA$1:AA$48),0))</f>
        <v>21</v>
      </c>
      <c r="AC21" s="410" t="str">
        <f t="array" ref="AC21">INDEX(Z$1:Z$48,SMALL(IF(AA$1:AA$48=AB21,ROW(AA$1:AA$48)),COUNTIF(AB$1:AB21,AB21)),1)</f>
        <v>Tandridge</v>
      </c>
      <c r="AD21" s="410">
        <f t="shared" si="6"/>
        <v>21</v>
      </c>
      <c r="AE21" s="410" t="str">
        <f t="shared" si="7"/>
        <v>Tandridge</v>
      </c>
      <c r="AH21" s="411" t="s">
        <v>177</v>
      </c>
      <c r="AI21" s="410">
        <f>VLOOKUP(AH21,'Rural 80'!$A$11:$BS$488,24,FALSE)</f>
        <v>8</v>
      </c>
      <c r="AJ21" s="410">
        <f t="array" ref="AJ21">INDEX(AI$1:AI$48,MATCH(SMALL(COUNTIF(AI$1:AI$48,"&lt;"&amp;AI$1:AI$48),ROW(AI21:AJ21)),COUNTIF(AI$1:AI$48,"&lt;"&amp;AI$1:AI$48),0))</f>
        <v>21</v>
      </c>
      <c r="AK21" s="410" t="str">
        <f t="array" ref="AK21">INDEX(AH$1:AH$48,SMALL(IF(AI$1:AI$48=AJ21,ROW(AI$1:AI$48)),COUNTIF(AJ$1:AJ21,AJ21)),1)</f>
        <v>East Riding of Yorkshire</v>
      </c>
      <c r="AL21" s="410">
        <f t="shared" si="8"/>
        <v>21</v>
      </c>
      <c r="AM21" s="410" t="str">
        <f t="shared" si="9"/>
        <v>East Riding of Yorkshire</v>
      </c>
      <c r="AP21" s="411" t="s">
        <v>177</v>
      </c>
      <c r="AQ21" s="410">
        <f>VLOOKUP(AP21,'Rural 80'!$A$11:$BS$488,28,FALSE)</f>
        <v>22</v>
      </c>
      <c r="AR21" s="410">
        <f t="array" ref="AR21">INDEX(AQ$1:AQ$48,MATCH(SMALL(COUNTIF(AQ$1:AQ$48,"&lt;"&amp;AQ$1:AQ$48),ROW(AQ21:AR21)),COUNTIF(AQ$1:AQ$48,"&lt;"&amp;AQ$1:AQ$48),0))</f>
        <v>21</v>
      </c>
      <c r="AS21" s="410" t="str">
        <f t="array" ref="AS21">INDEX(AP$1:AP$48,SMALL(IF(AQ$1:AQ$48=AR21,ROW(AQ$1:AQ$48)),COUNTIF(AR$1:AR21,AR21)),1)</f>
        <v>Cheshire East</v>
      </c>
      <c r="AT21" s="410">
        <f t="shared" si="10"/>
        <v>21</v>
      </c>
      <c r="AU21" s="410" t="str">
        <f t="shared" si="11"/>
        <v>Cheshire East</v>
      </c>
      <c r="AX21" s="411" t="s">
        <v>177</v>
      </c>
      <c r="AY21" s="410">
        <f>VLOOKUP(AX21,'Rural 80'!$A$11:$BS$488,32,FALSE)</f>
        <v>29</v>
      </c>
      <c r="AZ21" s="410">
        <f t="array" ref="AZ21">INDEX(AY$1:AY$48,MATCH(SMALL(COUNTIF(AY$1:AY$48,"&lt;"&amp;AY$1:AY$48),ROW(AY21:AZ21)),COUNTIF(AY$1:AY$48,"&lt;"&amp;AY$1:AY$48),0))</f>
        <v>21</v>
      </c>
      <c r="BA21" s="410" t="str">
        <f t="array" ref="BA21">INDEX(AX$1:AX$48,SMALL(IF(AY$1:AY$48=AZ21,ROW(AY$1:AY$48)),COUNTIF(AZ$1:AZ21,AZ21)),1)</f>
        <v>Lewes</v>
      </c>
      <c r="BB21" s="410">
        <f t="shared" si="12"/>
        <v>21</v>
      </c>
      <c r="BC21" s="410" t="str">
        <f t="shared" si="13"/>
        <v>Lewes</v>
      </c>
      <c r="BF21" s="411" t="s">
        <v>177</v>
      </c>
      <c r="BG21" s="410">
        <f>VLOOKUP(BF21,'Rural 80'!$A$11:$BS$488,36,FALSE)</f>
        <v>18</v>
      </c>
      <c r="BH21" s="410">
        <f t="array" ref="BH21">INDEX(BG$1:BG$48,MATCH(SMALL(COUNTIF(BG$1:BG$48,"&lt;"&amp;BG$1:BG$48),ROW(BG21:BH21)),COUNTIF(BG$1:BG$48,"&lt;"&amp;BG$1:BG$48),0))</f>
        <v>21</v>
      </c>
      <c r="BI21" s="410" t="str">
        <f t="array" ref="BI21">INDEX(BF$1:BF$48,SMALL(IF(BG$1:BG$48=BH21,ROW(BG$1:BG$48)),COUNTIF(BH$1:BH21,BH21)),1)</f>
        <v>Sevenoaks</v>
      </c>
      <c r="BJ21" s="410">
        <f t="shared" si="14"/>
        <v>21</v>
      </c>
      <c r="BK21" s="410" t="str">
        <f t="shared" si="15"/>
        <v>Sevenoaks</v>
      </c>
      <c r="BN21" s="411" t="s">
        <v>177</v>
      </c>
      <c r="BO21" s="410">
        <f>VLOOKUP(BN21,'Rural 80'!$A$11:$BS$488,40,FALSE)</f>
        <v>39</v>
      </c>
      <c r="BP21" s="410">
        <f t="array" ref="BP21">INDEX(BO$1:BO$48,MATCH(SMALL(COUNTIF(BO$1:BO$48,"&lt;"&amp;BO$1:BO$48),ROW(BO21:BP21)),COUNTIF(BO$1:BO$48,"&lt;"&amp;BO$1:BO$48),0))</f>
        <v>21</v>
      </c>
      <c r="BQ21" s="410" t="str">
        <f t="array" ref="BQ21">INDEX(BN$1:BN$48,SMALL(IF(BO$1:BO$48=BP21,ROW(BO$1:BO$48)),COUNTIF(BP$1:BP21,BP21)),1)</f>
        <v>Newark and Sherwood</v>
      </c>
      <c r="BR21" s="410">
        <f t="shared" si="16"/>
        <v>21</v>
      </c>
      <c r="BS21" s="410" t="str">
        <f t="shared" si="17"/>
        <v>Newark and Sherwood</v>
      </c>
      <c r="BV21" s="411" t="s">
        <v>177</v>
      </c>
      <c r="BW21" s="410">
        <f>VLOOKUP(BV21,'Rural 80'!$A$11:$BS$488,44,FALSE)</f>
        <v>38</v>
      </c>
      <c r="BX21" s="410">
        <f t="array" ref="BX21">INDEX(BW$1:BW$48,MATCH(SMALL(COUNTIF(BW$1:BW$48,"&lt;"&amp;BW$1:BW$48),ROW(BW21:BX21)),COUNTIF(BW$1:BW$48,"&lt;"&amp;BW$1:BW$48),0))</f>
        <v>21</v>
      </c>
      <c r="BY21" s="410" t="str">
        <f t="array" ref="BY21">INDEX(BV$1:BV$48,SMALL(IF(BW$1:BW$48=BX21,ROW(BW$1:BW$48)),COUNTIF(BX$1:BX21,BX21)),1)</f>
        <v>St. Edmundsbury</v>
      </c>
      <c r="BZ21" s="410">
        <f t="shared" si="18"/>
        <v>21</v>
      </c>
      <c r="CA21" s="410" t="str">
        <f t="shared" si="19"/>
        <v>St. Edmundsbury</v>
      </c>
      <c r="CD21" s="411" t="s">
        <v>177</v>
      </c>
      <c r="CE21" s="410">
        <f>VLOOKUP(CD21,'Rural 80'!$A$11:$BS$488,48,FALSE)</f>
        <v>41</v>
      </c>
      <c r="CF21" s="410">
        <f t="array" ref="CF21">INDEX(CE$1:CE$48,MATCH(SMALL(COUNTIF(CE$1:CE$48,"&lt;"&amp;CE$1:CE$48),ROW(CE21:CF21)),COUNTIF(CE$1:CE$48,"&lt;"&amp;CE$1:CE$48),0))</f>
        <v>21</v>
      </c>
      <c r="CG21" s="410" t="str">
        <f t="array" ref="CG21">INDEX(CD$1:CD$48,SMALL(IF(CE$1:CE$48=CF21,ROW(CE$1:CE$48)),COUNTIF(CF$1:CF21,CF21)),1)</f>
        <v>South Somerset</v>
      </c>
      <c r="CH21" s="410">
        <f t="shared" si="20"/>
        <v>21</v>
      </c>
      <c r="CI21" s="410" t="str">
        <f t="shared" si="21"/>
        <v>South Somerset</v>
      </c>
      <c r="CL21" s="411" t="s">
        <v>177</v>
      </c>
      <c r="CM21" s="410">
        <f>VLOOKUP(CL21,'Rural 80'!$A$11:$BS$488,52,FALSE)</f>
        <v>34</v>
      </c>
      <c r="CN21" s="410">
        <f t="array" ref="CN21">INDEX(CM$1:CM$48,MATCH(SMALL(COUNTIF(CM$1:CM$48,"&lt;"&amp;CM$1:CM$48),ROW(CM21:CN21)),COUNTIF(CM$1:CM$48,"&lt;"&amp;CM$1:CM$48),0))</f>
        <v>21</v>
      </c>
      <c r="CO21" s="410" t="str">
        <f t="array" ref="CO21">INDEX(CL$1:CL$48,SMALL(IF(CM$1:CM$48=CN21,ROW(CM$1:CM$48)),COUNTIF(CN$1:CN21,CN21)),1)</f>
        <v>Wiltshire</v>
      </c>
      <c r="CP21" s="410">
        <f t="shared" si="22"/>
        <v>21</v>
      </c>
      <c r="CQ21" s="410" t="str">
        <f t="shared" si="23"/>
        <v>Wiltshire</v>
      </c>
      <c r="CT21" s="411" t="s">
        <v>177</v>
      </c>
      <c r="CU21" s="410" t="str">
        <f>VLOOKUP(CT21,'Rural 80'!$A$11:$BS$488,56,FALSE)</f>
        <v>9999</v>
      </c>
      <c r="CV21" s="410" t="str">
        <f t="array" ref="CV21">INDEX(CU$1:CU$48,MATCH(SMALL(COUNTIF(CU$1:CU$48,"&lt;"&amp;CU$1:CU$48),ROW(CU21:CV21)),COUNTIF(CU$1:CU$48,"&lt;"&amp;CU$1:CU$48),0))</f>
        <v>9999</v>
      </c>
      <c r="CW21" s="410" t="str">
        <f t="array" ref="CW21">INDEX(CT$1:CT$48,SMALL(IF(CU$1:CU$48=CV21,ROW(CU$1:CU$48)),COUNTIF(CV$1:CV21,CV21)),1)</f>
        <v>North Devon</v>
      </c>
      <c r="CX21" s="410" t="str">
        <f t="shared" si="24"/>
        <v>no data</v>
      </c>
      <c r="CY21" s="410" t="str">
        <f t="shared" si="25"/>
        <v>North Devon</v>
      </c>
      <c r="DB21" s="411" t="s">
        <v>177</v>
      </c>
      <c r="DC21" s="410" t="str">
        <f>VLOOKUP(DB21,'Rural 80'!$A$11:$BS$488,60,FALSE)</f>
        <v>9999</v>
      </c>
      <c r="DD21" s="410" t="str">
        <f t="array" ref="DD21">INDEX(DC$1:DC$48,MATCH(SMALL(COUNTIF(DC$1:DC$48,"&lt;"&amp;DC$1:DC$48),ROW(DC21:DD21)),COUNTIF(DC$1:DC$48,"&lt;"&amp;DC$1:DC$48),0))</f>
        <v>9999</v>
      </c>
      <c r="DE21" s="410" t="str">
        <f t="array" ref="DE21">INDEX(DB$1:DB$48,SMALL(IF(DC$1:DC$48=DD21,ROW(DC$1:DC$48)),COUNTIF(DD$1:DD21,DD21)),1)</f>
        <v>North Devon</v>
      </c>
      <c r="DF21" s="410" t="str">
        <f t="shared" si="26"/>
        <v>no data</v>
      </c>
      <c r="DG21" s="410" t="str">
        <f t="shared" si="27"/>
        <v>North Devon</v>
      </c>
      <c r="DJ21" s="411" t="s">
        <v>177</v>
      </c>
      <c r="DK21" s="410" t="str">
        <f>VLOOKUP(DJ21,'Rural 80'!$A$11:$BS$488,64,FALSE)</f>
        <v>9999</v>
      </c>
      <c r="DL21" s="410" t="str">
        <f t="array" ref="DL21">INDEX(DK$1:DK$48,MATCH(SMALL(COUNTIF(DK$1:DK$48,"&lt;"&amp;DK$1:DK$48),ROW(DK21:DL21)),COUNTIF(DK$1:DK$48,"&lt;"&amp;DK$1:DK$48),0))</f>
        <v>9999</v>
      </c>
      <c r="DM21" s="410" t="str">
        <f t="array" ref="DM21">INDEX(DJ$1:DJ$48,SMALL(IF(DK$1:DK$48=DL21,ROW(DK$1:DK$48)),COUNTIF(DL$1:DL21,DL21)),1)</f>
        <v>North Devon</v>
      </c>
      <c r="DN21" s="410" t="str">
        <f t="shared" si="28"/>
        <v>no data</v>
      </c>
      <c r="DO21" s="410" t="str">
        <f t="shared" si="29"/>
        <v>North Devon</v>
      </c>
      <c r="DR21" s="411" t="s">
        <v>177</v>
      </c>
      <c r="DS21" s="410" t="str">
        <f>VLOOKUP(DR21,'Rural 80'!$A$11:$BS$488,68,FALSE)</f>
        <v>9999</v>
      </c>
      <c r="DT21" s="410" t="str">
        <f t="array" ref="DT21">INDEX(DS$1:DS$48,MATCH(SMALL(COUNTIF(DS$1:DS$48,"&lt;"&amp;DS$1:DS$48),ROW(DS21:DT21)),COUNTIF(DS$1:DS$48,"&lt;"&amp;DS$1:DS$48),0))</f>
        <v>9999</v>
      </c>
      <c r="DU21" s="410" t="str">
        <f t="array" ref="DU21">INDEX(DR$1:DR$48,SMALL(IF(DS$1:DS$48=DT21,ROW(DS$1:DS$48)),COUNTIF(DT$1:DT21,DT21)),1)</f>
        <v>North Devon</v>
      </c>
      <c r="DV21" s="410" t="str">
        <f t="shared" si="30"/>
        <v>no data</v>
      </c>
      <c r="DW21" s="410" t="str">
        <f t="shared" si="31"/>
        <v>North Devon</v>
      </c>
    </row>
    <row r="22" spans="2:127" x14ac:dyDescent="0.25">
      <c r="B22" s="411" t="s">
        <v>179</v>
      </c>
      <c r="C22" s="410">
        <f>VLOOKUP(B22,'Rural 80'!$A$11:$BS$488,8,FALSE)</f>
        <v>1</v>
      </c>
      <c r="D22" s="410">
        <f t="array" ref="D22">INDEX(C$1:C$48,MATCH(SMALL(COUNTIF(C$1:C$48,"&lt;"&amp;C$1:C$48),ROW(C22:D22)),COUNTIF(C$1:C$48,"&lt;"&amp;C$1:C$48),0))</f>
        <v>22</v>
      </c>
      <c r="E22" s="410" t="str">
        <f t="array" ref="E22">INDEX(B$1:B$48,SMALL(IF(C$1:C$48=D22,ROW(C$1:C$48)),COUNTIF(D$1:D22,D22)),1)</f>
        <v>Lewes</v>
      </c>
      <c r="F22" s="410">
        <f t="shared" si="0"/>
        <v>22</v>
      </c>
      <c r="G22" s="410" t="str">
        <f t="shared" si="1"/>
        <v>Lewes</v>
      </c>
      <c r="J22" s="411" t="s">
        <v>179</v>
      </c>
      <c r="K22" s="410">
        <f>VLOOKUP(J22,'Rural 80'!$A$11:$BS$488,12,FALSE)</f>
        <v>2</v>
      </c>
      <c r="L22" s="410">
        <f t="array" ref="L22">INDEX(K$1:K$48,MATCH(SMALL(COUNTIF(K$1:K$48,"&lt;"&amp;K$1:K$48),ROW(K22:L22)),COUNTIF(K$1:K$48,"&lt;"&amp;K$1:K$48),0))</f>
        <v>22</v>
      </c>
      <c r="M22" s="410" t="str">
        <f t="array" ref="M22">INDEX(J$1:J$48,SMALL(IF(K$1:K$48=L22,ROW(K$1:K$48)),COUNTIF(L$1:L22,L22)),1)</f>
        <v>St. Edmundsbury</v>
      </c>
      <c r="N22" s="410">
        <f t="shared" si="2"/>
        <v>22</v>
      </c>
      <c r="O22" s="410" t="str">
        <f t="shared" si="3"/>
        <v>St. Edmundsbury</v>
      </c>
      <c r="R22" s="411" t="s">
        <v>179</v>
      </c>
      <c r="S22" s="410">
        <f>VLOOKUP(R22,'Rural 80'!$A$11:$BS$488,16,FALSE)</f>
        <v>1</v>
      </c>
      <c r="T22" s="410">
        <f t="array" ref="T22">INDEX(S$1:S$48,MATCH(SMALL(COUNTIF(S$1:S$48,"&lt;"&amp;S$1:S$48),ROW(S22:T22)),COUNTIF(S$1:S$48,"&lt;"&amp;S$1:S$48),0))</f>
        <v>22</v>
      </c>
      <c r="U22" s="410" t="str">
        <f t="array" ref="U22">INDEX(R$1:R$48,SMALL(IF(S$1:S$48=T22,ROW(S$1:S$48)),COUNTIF(T$1:T22,T22)),1)</f>
        <v>East Hampshire</v>
      </c>
      <c r="V22" s="410">
        <f t="shared" si="4"/>
        <v>22</v>
      </c>
      <c r="W22" s="410" t="str">
        <f t="shared" si="5"/>
        <v>East Hampshire</v>
      </c>
      <c r="Z22" s="411" t="s">
        <v>179</v>
      </c>
      <c r="AA22" s="410">
        <f>VLOOKUP(Z22,'Rural 80'!$A$11:$BS$488,20,FALSE)</f>
        <v>4</v>
      </c>
      <c r="AB22" s="410">
        <f t="array" ref="AB22">INDEX(AA$1:AA$48,MATCH(SMALL(COUNTIF(AA$1:AA$48,"&lt;"&amp;AA$1:AA$48),ROW(AA22:AB22)),COUNTIF(AA$1:AA$48,"&lt;"&amp;AA$1:AA$48),0))</f>
        <v>22</v>
      </c>
      <c r="AC22" s="410" t="str">
        <f t="array" ref="AC22">INDEX(Z$1:Z$48,SMALL(IF(AA$1:AA$48=AB22,ROW(AA$1:AA$48)),COUNTIF(AB$1:AB22,AB22)),1)</f>
        <v>Shropshire</v>
      </c>
      <c r="AD22" s="410">
        <f t="shared" si="6"/>
        <v>22</v>
      </c>
      <c r="AE22" s="410" t="str">
        <f t="shared" si="7"/>
        <v>Shropshire</v>
      </c>
      <c r="AH22" s="411" t="s">
        <v>179</v>
      </c>
      <c r="AI22" s="410">
        <f>VLOOKUP(AH22,'Rural 80'!$A$11:$BS$488,24,FALSE)</f>
        <v>1</v>
      </c>
      <c r="AJ22" s="410">
        <f t="array" ref="AJ22">INDEX(AI$1:AI$48,MATCH(SMALL(COUNTIF(AI$1:AI$48,"&lt;"&amp;AI$1:AI$48),ROW(AI22:AJ22)),COUNTIF(AI$1:AI$48,"&lt;"&amp;AI$1:AI$48),0))</f>
        <v>22</v>
      </c>
      <c r="AK22" s="410" t="str">
        <f t="array" ref="AK22">INDEX(AH$1:AH$48,SMALL(IF(AI$1:AI$48=AJ22,ROW(AI$1:AI$48)),COUNTIF(AJ$1:AJ22,AJ22)),1)</f>
        <v>Malvern Hills</v>
      </c>
      <c r="AL22" s="410">
        <f t="shared" si="8"/>
        <v>22</v>
      </c>
      <c r="AM22" s="410" t="str">
        <f t="shared" si="9"/>
        <v>Malvern Hills</v>
      </c>
      <c r="AP22" s="411" t="s">
        <v>179</v>
      </c>
      <c r="AQ22" s="410">
        <f>VLOOKUP(AP22,'Rural 80'!$A$11:$BS$488,28,FALSE)</f>
        <v>1</v>
      </c>
      <c r="AR22" s="410">
        <f t="array" ref="AR22">INDEX(AQ$1:AQ$48,MATCH(SMALL(COUNTIF(AQ$1:AQ$48,"&lt;"&amp;AQ$1:AQ$48),ROW(AQ22:AR22)),COUNTIF(AQ$1:AQ$48,"&lt;"&amp;AQ$1:AQ$48),0))</f>
        <v>22</v>
      </c>
      <c r="AS22" s="410" t="str">
        <f t="array" ref="AS22">INDEX(AP$1:AP$48,SMALL(IF(AQ$1:AQ$48=AR22,ROW(AQ$1:AQ$48)),COUNTIF(AR$1:AR22,AR22)),1)</f>
        <v>North Devon</v>
      </c>
      <c r="AT22" s="410">
        <f t="shared" si="10"/>
        <v>22</v>
      </c>
      <c r="AU22" s="410" t="str">
        <f t="shared" si="11"/>
        <v>North Devon</v>
      </c>
      <c r="AX22" s="411" t="s">
        <v>179</v>
      </c>
      <c r="AY22" s="410">
        <f>VLOOKUP(AX22,'Rural 80'!$A$11:$BS$488,32,FALSE)</f>
        <v>1</v>
      </c>
      <c r="AZ22" s="410">
        <f t="array" ref="AZ22">INDEX(AY$1:AY$48,MATCH(SMALL(COUNTIF(AY$1:AY$48,"&lt;"&amp;AY$1:AY$48),ROW(AY22:AZ22)),COUNTIF(AY$1:AY$48,"&lt;"&amp;AY$1:AY$48),0))</f>
        <v>22</v>
      </c>
      <c r="BA22" s="410" t="str">
        <f t="array" ref="BA22">INDEX(AX$1:AX$48,SMALL(IF(AY$1:AY$48=AZ22,ROW(AY$1:AY$48)),COUNTIF(AZ$1:AZ22,AZ22)),1)</f>
        <v>East Hampshire</v>
      </c>
      <c r="BB22" s="410">
        <f t="shared" si="12"/>
        <v>22</v>
      </c>
      <c r="BC22" s="410" t="str">
        <f t="shared" si="13"/>
        <v>East Hampshire</v>
      </c>
      <c r="BF22" s="411" t="s">
        <v>179</v>
      </c>
      <c r="BG22" s="410">
        <f>VLOOKUP(BF22,'Rural 80'!$A$11:$BS$488,36,FALSE)</f>
        <v>2</v>
      </c>
      <c r="BH22" s="410">
        <f t="array" ref="BH22">INDEX(BG$1:BG$48,MATCH(SMALL(COUNTIF(BG$1:BG$48,"&lt;"&amp;BG$1:BG$48),ROW(BG22:BH22)),COUNTIF(BG$1:BG$48,"&lt;"&amp;BG$1:BG$48),0))</f>
        <v>22</v>
      </c>
      <c r="BI22" s="410" t="str">
        <f t="array" ref="BI22">INDEX(BF$1:BF$48,SMALL(IF(BG$1:BG$48=BH22,ROW(BG$1:BG$48)),COUNTIF(BH$1:BH22,BH22)),1)</f>
        <v>North Somerset</v>
      </c>
      <c r="BJ22" s="410">
        <f t="shared" si="14"/>
        <v>22</v>
      </c>
      <c r="BK22" s="410" t="str">
        <f t="shared" si="15"/>
        <v>North Somerset</v>
      </c>
      <c r="BN22" s="411" t="s">
        <v>179</v>
      </c>
      <c r="BO22" s="410">
        <f>VLOOKUP(BN22,'Rural 80'!$A$11:$BS$488,40,FALSE)</f>
        <v>5</v>
      </c>
      <c r="BP22" s="410">
        <f t="array" ref="BP22">INDEX(BO$1:BO$48,MATCH(SMALL(COUNTIF(BO$1:BO$48,"&lt;"&amp;BO$1:BO$48),ROW(BO22:BP22)),COUNTIF(BO$1:BO$48,"&lt;"&amp;BO$1:BO$48),0))</f>
        <v>22</v>
      </c>
      <c r="BQ22" s="410" t="str">
        <f t="array" ref="BQ22">INDEX(BN$1:BN$48,SMALL(IF(BO$1:BO$48=BP22,ROW(BO$1:BO$48)),COUNTIF(BP$1:BP22,BP22)),1)</f>
        <v>Cheshire East</v>
      </c>
      <c r="BR22" s="410">
        <f t="shared" si="16"/>
        <v>22</v>
      </c>
      <c r="BS22" s="410" t="str">
        <f t="shared" si="17"/>
        <v>Cheshire East</v>
      </c>
      <c r="BV22" s="411" t="s">
        <v>179</v>
      </c>
      <c r="BW22" s="410">
        <f>VLOOKUP(BV22,'Rural 80'!$A$11:$BS$488,44,FALSE)</f>
        <v>9</v>
      </c>
      <c r="BX22" s="410">
        <f t="array" ref="BX22">INDEX(BW$1:BW$48,MATCH(SMALL(COUNTIF(BW$1:BW$48,"&lt;"&amp;BW$1:BW$48),ROW(BW22:BX22)),COUNTIF(BW$1:BW$48,"&lt;"&amp;BW$1:BW$48),0))</f>
        <v>22</v>
      </c>
      <c r="BY22" s="410" t="str">
        <f t="array" ref="BY22">INDEX(BV$1:BV$48,SMALL(IF(BW$1:BW$48=BX22,ROW(BW$1:BW$48)),COUNTIF(BX$1:BX22,BX22)),1)</f>
        <v>Central Bedfordshire</v>
      </c>
      <c r="BZ22" s="410">
        <f t="shared" si="18"/>
        <v>22</v>
      </c>
      <c r="CA22" s="410" t="str">
        <f t="shared" si="19"/>
        <v>Central Bedfordshire</v>
      </c>
      <c r="CD22" s="411" t="s">
        <v>179</v>
      </c>
      <c r="CE22" s="410">
        <f>VLOOKUP(CD22,'Rural 80'!$A$11:$BS$488,48,FALSE)</f>
        <v>3</v>
      </c>
      <c r="CF22" s="410">
        <f t="array" ref="CF22">INDEX(CE$1:CE$48,MATCH(SMALL(COUNTIF(CE$1:CE$48,"&lt;"&amp;CE$1:CE$48),ROW(CE22:CF22)),COUNTIF(CE$1:CE$48,"&lt;"&amp;CE$1:CE$48),0))</f>
        <v>22</v>
      </c>
      <c r="CG22" s="410" t="str">
        <f t="array" ref="CG22">INDEX(CD$1:CD$48,SMALL(IF(CE$1:CE$48=CF22,ROW(CE$1:CE$48)),COUNTIF(CF$1:CF22,CF22)),1)</f>
        <v>Tonbridge and Malling</v>
      </c>
      <c r="CH22" s="410">
        <f t="shared" si="20"/>
        <v>22</v>
      </c>
      <c r="CI22" s="410" t="str">
        <f t="shared" si="21"/>
        <v>Tonbridge and Malling</v>
      </c>
      <c r="CL22" s="411" t="s">
        <v>179</v>
      </c>
      <c r="CM22" s="410">
        <f>VLOOKUP(CL22,'Rural 80'!$A$11:$BS$488,52,FALSE)</f>
        <v>7</v>
      </c>
      <c r="CN22" s="410">
        <f t="array" ref="CN22">INDEX(CM$1:CM$48,MATCH(SMALL(COUNTIF(CM$1:CM$48,"&lt;"&amp;CM$1:CM$48),ROW(CM22:CN22)),COUNTIF(CM$1:CM$48,"&lt;"&amp;CM$1:CM$48),0))</f>
        <v>22</v>
      </c>
      <c r="CO22" s="410" t="str">
        <f t="array" ref="CO22">INDEX(CL$1:CL$48,SMALL(IF(CM$1:CM$48=CN22,ROW(CM$1:CM$48)),COUNTIF(CN$1:CN22,CN22)),1)</f>
        <v>West Lancashire</v>
      </c>
      <c r="CP22" s="410">
        <f t="shared" si="22"/>
        <v>22</v>
      </c>
      <c r="CQ22" s="410" t="str">
        <f t="shared" si="23"/>
        <v>West Lancashire</v>
      </c>
      <c r="CT22" s="411" t="s">
        <v>179</v>
      </c>
      <c r="CU22" s="410" t="str">
        <f>VLOOKUP(CT22,'Rural 80'!$A$11:$BS$488,56,FALSE)</f>
        <v>9999</v>
      </c>
      <c r="CV22" s="410" t="str">
        <f t="array" ref="CV22">INDEX(CU$1:CU$48,MATCH(SMALL(COUNTIF(CU$1:CU$48,"&lt;"&amp;CU$1:CU$48),ROW(CU22:CV22)),COUNTIF(CU$1:CU$48,"&lt;"&amp;CU$1:CU$48),0))</f>
        <v>9999</v>
      </c>
      <c r="CW22" s="410" t="str">
        <f t="array" ref="CW22">INDEX(CT$1:CT$48,SMALL(IF(CU$1:CU$48=CV22,ROW(CU$1:CU$48)),COUNTIF(CV$1:CV22,CV22)),1)</f>
        <v>North East Derbyshire</v>
      </c>
      <c r="CX22" s="410" t="str">
        <f t="shared" si="24"/>
        <v>no data</v>
      </c>
      <c r="CY22" s="410" t="str">
        <f t="shared" si="25"/>
        <v>North East Derbyshire</v>
      </c>
      <c r="DB22" s="411" t="s">
        <v>179</v>
      </c>
      <c r="DC22" s="410" t="str">
        <f>VLOOKUP(DB22,'Rural 80'!$A$11:$BS$488,60,FALSE)</f>
        <v>9999</v>
      </c>
      <c r="DD22" s="410" t="str">
        <f t="array" ref="DD22">INDEX(DC$1:DC$48,MATCH(SMALL(COUNTIF(DC$1:DC$48,"&lt;"&amp;DC$1:DC$48),ROW(DC22:DD22)),COUNTIF(DC$1:DC$48,"&lt;"&amp;DC$1:DC$48),0))</f>
        <v>9999</v>
      </c>
      <c r="DE22" s="410" t="str">
        <f t="array" ref="DE22">INDEX(DB$1:DB$48,SMALL(IF(DC$1:DC$48=DD22,ROW(DC$1:DC$48)),COUNTIF(DD$1:DD22,DD22)),1)</f>
        <v>North East Derbyshire</v>
      </c>
      <c r="DF22" s="410" t="str">
        <f t="shared" si="26"/>
        <v>no data</v>
      </c>
      <c r="DG22" s="410" t="str">
        <f t="shared" si="27"/>
        <v>North East Derbyshire</v>
      </c>
      <c r="DJ22" s="411" t="s">
        <v>179</v>
      </c>
      <c r="DK22" s="410" t="str">
        <f>VLOOKUP(DJ22,'Rural 80'!$A$11:$BS$488,64,FALSE)</f>
        <v>9999</v>
      </c>
      <c r="DL22" s="410" t="str">
        <f t="array" ref="DL22">INDEX(DK$1:DK$48,MATCH(SMALL(COUNTIF(DK$1:DK$48,"&lt;"&amp;DK$1:DK$48),ROW(DK22:DL22)),COUNTIF(DK$1:DK$48,"&lt;"&amp;DK$1:DK$48),0))</f>
        <v>9999</v>
      </c>
      <c r="DM22" s="410" t="str">
        <f t="array" ref="DM22">INDEX(DJ$1:DJ$48,SMALL(IF(DK$1:DK$48=DL22,ROW(DK$1:DK$48)),COUNTIF(DL$1:DL22,DL22)),1)</f>
        <v>North East Derbyshire</v>
      </c>
      <c r="DN22" s="410" t="str">
        <f t="shared" si="28"/>
        <v>no data</v>
      </c>
      <c r="DO22" s="410" t="str">
        <f t="shared" si="29"/>
        <v>North East Derbyshire</v>
      </c>
      <c r="DR22" s="411" t="s">
        <v>179</v>
      </c>
      <c r="DS22" s="410" t="str">
        <f>VLOOKUP(DR22,'Rural 80'!$A$11:$BS$488,68,FALSE)</f>
        <v>9999</v>
      </c>
      <c r="DT22" s="410" t="str">
        <f t="array" ref="DT22">INDEX(DS$1:DS$48,MATCH(SMALL(COUNTIF(DS$1:DS$48,"&lt;"&amp;DS$1:DS$48),ROW(DS22:DT22)),COUNTIF(DS$1:DS$48,"&lt;"&amp;DS$1:DS$48),0))</f>
        <v>9999</v>
      </c>
      <c r="DU22" s="410" t="str">
        <f t="array" ref="DU22">INDEX(DR$1:DR$48,SMALL(IF(DS$1:DS$48=DT22,ROW(DS$1:DS$48)),COUNTIF(DT$1:DT22,DT22)),1)</f>
        <v>North East Derbyshire</v>
      </c>
      <c r="DV22" s="410" t="str">
        <f t="shared" si="30"/>
        <v>no data</v>
      </c>
      <c r="DW22" s="410" t="str">
        <f t="shared" si="31"/>
        <v>North East Derbyshire</v>
      </c>
    </row>
    <row r="23" spans="2:127" x14ac:dyDescent="0.25">
      <c r="B23" s="411" t="s">
        <v>183</v>
      </c>
      <c r="C23" s="410">
        <f>VLOOKUP(B23,'Rural 80'!$A$11:$BS$488,8,FALSE)</f>
        <v>44</v>
      </c>
      <c r="D23" s="410">
        <f t="array" ref="D23">INDEX(C$1:C$48,MATCH(SMALL(COUNTIF(C$1:C$48,"&lt;"&amp;C$1:C$48),ROW(C23:D23)),COUNTIF(C$1:C$48,"&lt;"&amp;C$1:C$48),0))</f>
        <v>23</v>
      </c>
      <c r="E23" s="410" t="str">
        <f t="array" ref="E23">INDEX(B$1:B$48,SMALL(IF(C$1:C$48=D23,ROW(C$1:C$48)),COUNTIF(D$1:D23,D23)),1)</f>
        <v>Cheshire East</v>
      </c>
      <c r="F23" s="410">
        <f t="shared" si="0"/>
        <v>23</v>
      </c>
      <c r="G23" s="410" t="str">
        <f t="shared" si="1"/>
        <v>Cheshire East</v>
      </c>
      <c r="J23" s="411" t="s">
        <v>183</v>
      </c>
      <c r="K23" s="410">
        <f>VLOOKUP(J23,'Rural 80'!$A$11:$BS$488,12,FALSE)</f>
        <v>41</v>
      </c>
      <c r="L23" s="410">
        <f t="array" ref="L23">INDEX(K$1:K$48,MATCH(SMALL(COUNTIF(K$1:K$48,"&lt;"&amp;K$1:K$48),ROW(K23:L23)),COUNTIF(K$1:K$48,"&lt;"&amp;K$1:K$48),0))</f>
        <v>23</v>
      </c>
      <c r="M23" s="410" t="str">
        <f t="array" ref="M23">INDEX(J$1:J$48,SMALL(IF(K$1:K$48=L23,ROW(K$1:K$48)),COUNTIF(L$1:L23,L23)),1)</f>
        <v>South Somerset</v>
      </c>
      <c r="N23" s="410">
        <f t="shared" si="2"/>
        <v>23</v>
      </c>
      <c r="O23" s="410" t="str">
        <f t="shared" si="3"/>
        <v>South Somerset</v>
      </c>
      <c r="R23" s="411" t="s">
        <v>183</v>
      </c>
      <c r="S23" s="410">
        <f>VLOOKUP(R23,'Rural 80'!$A$11:$BS$488,16,FALSE)</f>
        <v>48</v>
      </c>
      <c r="T23" s="410">
        <f t="array" ref="T23">INDEX(S$1:S$48,MATCH(SMALL(COUNTIF(S$1:S$48,"&lt;"&amp;S$1:S$48),ROW(S23:T23)),COUNTIF(S$1:S$48,"&lt;"&amp;S$1:S$48),0))</f>
        <v>23</v>
      </c>
      <c r="U23" s="410" t="str">
        <f t="array" ref="U23">INDEX(R$1:R$48,SMALL(IF(S$1:S$48=T23,ROW(S$1:S$48)),COUNTIF(T$1:T23,T23)),1)</f>
        <v>Stroud</v>
      </c>
      <c r="V23" s="410">
        <f t="shared" si="4"/>
        <v>23</v>
      </c>
      <c r="W23" s="410" t="str">
        <f t="shared" si="5"/>
        <v>Stroud</v>
      </c>
      <c r="Z23" s="411" t="s">
        <v>183</v>
      </c>
      <c r="AA23" s="410">
        <f>VLOOKUP(Z23,'Rural 80'!$A$11:$BS$488,20,FALSE)</f>
        <v>42</v>
      </c>
      <c r="AB23" s="410">
        <f t="array" ref="AB23">INDEX(AA$1:AA$48,MATCH(SMALL(COUNTIF(AA$1:AA$48,"&lt;"&amp;AA$1:AA$48),ROW(AA23:AB23)),COUNTIF(AA$1:AA$48,"&lt;"&amp;AA$1:AA$48),0))</f>
        <v>23</v>
      </c>
      <c r="AC23" s="410" t="str">
        <f t="array" ref="AC23">INDEX(Z$1:Z$48,SMALL(IF(AA$1:AA$48=AB23,ROW(AA$1:AA$48)),COUNTIF(AB$1:AB23,AB23)),1)</f>
        <v>Lewes</v>
      </c>
      <c r="AD23" s="410">
        <f t="shared" si="6"/>
        <v>23</v>
      </c>
      <c r="AE23" s="410" t="str">
        <f t="shared" si="7"/>
        <v>Lewes</v>
      </c>
      <c r="AH23" s="411" t="s">
        <v>183</v>
      </c>
      <c r="AI23" s="410">
        <f>VLOOKUP(AH23,'Rural 80'!$A$11:$BS$488,24,FALSE)</f>
        <v>42</v>
      </c>
      <c r="AJ23" s="410">
        <f t="array" ref="AJ23">INDEX(AI$1:AI$48,MATCH(SMALL(COUNTIF(AI$1:AI$48,"&lt;"&amp;AI$1:AI$48),ROW(AI23:AJ23)),COUNTIF(AI$1:AI$48,"&lt;"&amp;AI$1:AI$48),0))</f>
        <v>23</v>
      </c>
      <c r="AK23" s="410" t="str">
        <f t="array" ref="AK23">INDEX(AH$1:AH$48,SMALL(IF(AI$1:AI$48=AJ23,ROW(AI$1:AI$48)),COUNTIF(AJ$1:AJ23,AJ23)),1)</f>
        <v>Wiltshire</v>
      </c>
      <c r="AL23" s="410">
        <f t="shared" si="8"/>
        <v>23</v>
      </c>
      <c r="AM23" s="410" t="str">
        <f t="shared" si="9"/>
        <v>Wiltshire</v>
      </c>
      <c r="AP23" s="411" t="s">
        <v>183</v>
      </c>
      <c r="AQ23" s="410">
        <f>VLOOKUP(AP23,'Rural 80'!$A$11:$BS$488,28,FALSE)</f>
        <v>36</v>
      </c>
      <c r="AR23" s="410">
        <f t="array" ref="AR23">INDEX(AQ$1:AQ$48,MATCH(SMALL(COUNTIF(AQ$1:AQ$48,"&lt;"&amp;AQ$1:AQ$48),ROW(AQ23:AR23)),COUNTIF(AQ$1:AQ$48,"&lt;"&amp;AQ$1:AQ$48),0))</f>
        <v>23</v>
      </c>
      <c r="AS23" s="410" t="str">
        <f t="array" ref="AS23">INDEX(AP$1:AP$48,SMALL(IF(AQ$1:AQ$48=AR23,ROW(AQ$1:AQ$48)),COUNTIF(AR$1:AR23,AR23)),1)</f>
        <v>East Hampshire</v>
      </c>
      <c r="AT23" s="410">
        <f t="shared" si="10"/>
        <v>23</v>
      </c>
      <c r="AU23" s="410" t="str">
        <f t="shared" si="11"/>
        <v>East Hampshire</v>
      </c>
      <c r="AX23" s="411" t="s">
        <v>183</v>
      </c>
      <c r="AY23" s="410">
        <f>VLOOKUP(AX23,'Rural 80'!$A$11:$BS$488,32,FALSE)</f>
        <v>44</v>
      </c>
      <c r="AZ23" s="410">
        <f t="array" ref="AZ23">INDEX(AY$1:AY$48,MATCH(SMALL(COUNTIF(AY$1:AY$48,"&lt;"&amp;AY$1:AY$48),ROW(AY23:AZ23)),COUNTIF(AY$1:AY$48,"&lt;"&amp;AY$1:AY$48),0))</f>
        <v>23</v>
      </c>
      <c r="BA23" s="410" t="str">
        <f t="array" ref="BA23">INDEX(AX$1:AX$48,SMALL(IF(AY$1:AY$48=AZ23,ROW(AY$1:AY$48)),COUNTIF(AZ$1:AZ23,AZ23)),1)</f>
        <v>Bassetlaw</v>
      </c>
      <c r="BB23" s="410">
        <f t="shared" si="12"/>
        <v>23</v>
      </c>
      <c r="BC23" s="410" t="str">
        <f t="shared" si="13"/>
        <v>Bassetlaw</v>
      </c>
      <c r="BF23" s="411" t="s">
        <v>183</v>
      </c>
      <c r="BG23" s="410">
        <f>VLOOKUP(BF23,'Rural 80'!$A$11:$BS$488,36,FALSE)</f>
        <v>44</v>
      </c>
      <c r="BH23" s="410">
        <f t="array" ref="BH23">INDEX(BG$1:BG$48,MATCH(SMALL(COUNTIF(BG$1:BG$48,"&lt;"&amp;BG$1:BG$48),ROW(BG23:BH23)),COUNTIF(BG$1:BG$48,"&lt;"&amp;BG$1:BG$48),0))</f>
        <v>23</v>
      </c>
      <c r="BI23" s="410" t="str">
        <f t="array" ref="BI23">INDEX(BF$1:BF$48,SMALL(IF(BG$1:BG$48=BH23,ROW(BG$1:BG$48)),COUNTIF(BH$1:BH23,BH23)),1)</f>
        <v>Lewes</v>
      </c>
      <c r="BJ23" s="410">
        <f t="shared" si="14"/>
        <v>23</v>
      </c>
      <c r="BK23" s="410" t="str">
        <f t="shared" si="15"/>
        <v>Lewes</v>
      </c>
      <c r="BN23" s="411" t="s">
        <v>183</v>
      </c>
      <c r="BO23" s="410">
        <f>VLOOKUP(BN23,'Rural 80'!$A$11:$BS$488,40,FALSE)</f>
        <v>46</v>
      </c>
      <c r="BP23" s="410">
        <f t="array" ref="BP23">INDEX(BO$1:BO$48,MATCH(SMALL(COUNTIF(BO$1:BO$48,"&lt;"&amp;BO$1:BO$48),ROW(BO23:BP23)),COUNTIF(BO$1:BO$48,"&lt;"&amp;BO$1:BO$48),0))</f>
        <v>23</v>
      </c>
      <c r="BQ23" s="410" t="str">
        <f t="array" ref="BQ23">INDEX(BN$1:BN$48,SMALL(IF(BO$1:BO$48=BP23,ROW(BO$1:BO$48)),COUNTIF(BP$1:BP23,BP23)),1)</f>
        <v>Rushcliffe</v>
      </c>
      <c r="BR23" s="410">
        <f t="shared" si="16"/>
        <v>23</v>
      </c>
      <c r="BS23" s="410" t="str">
        <f t="shared" si="17"/>
        <v>Rushcliffe</v>
      </c>
      <c r="BV23" s="411" t="s">
        <v>183</v>
      </c>
      <c r="BW23" s="410">
        <f>VLOOKUP(BV23,'Rural 80'!$A$11:$BS$488,44,FALSE)</f>
        <v>45</v>
      </c>
      <c r="BX23" s="410">
        <f t="array" ref="BX23">INDEX(BW$1:BW$48,MATCH(SMALL(COUNTIF(BW$1:BW$48,"&lt;"&amp;BW$1:BW$48),ROW(BW23:BX23)),COUNTIF(BW$1:BW$48,"&lt;"&amp;BW$1:BW$48),0))</f>
        <v>23</v>
      </c>
      <c r="BY23" s="410" t="str">
        <f t="array" ref="BY23">INDEX(BV$1:BV$48,SMALL(IF(BW$1:BW$48=BX23,ROW(BW$1:BW$48)),COUNTIF(BX$1:BX23,BX23)),1)</f>
        <v>Tonbridge and Malling</v>
      </c>
      <c r="BZ23" s="410">
        <f t="shared" si="18"/>
        <v>23</v>
      </c>
      <c r="CA23" s="410" t="str">
        <f t="shared" si="19"/>
        <v>Tonbridge and Malling</v>
      </c>
      <c r="CD23" s="411" t="s">
        <v>183</v>
      </c>
      <c r="CE23" s="410">
        <f>VLOOKUP(CD23,'Rural 80'!$A$11:$BS$488,48,FALSE)</f>
        <v>47</v>
      </c>
      <c r="CF23" s="410">
        <f t="array" ref="CF23">INDEX(CE$1:CE$48,MATCH(SMALL(COUNTIF(CE$1:CE$48,"&lt;"&amp;CE$1:CE$48),ROW(CE23:CF23)),COUNTIF(CE$1:CE$48,"&lt;"&amp;CE$1:CE$48),0))</f>
        <v>23</v>
      </c>
      <c r="CG23" s="410" t="str">
        <f t="array" ref="CG23">INDEX(CD$1:CD$48,SMALL(IF(CE$1:CE$48=CF23,ROW(CE$1:CE$48)),COUNTIF(CF$1:CF23,CF23)),1)</f>
        <v>Wiltshire</v>
      </c>
      <c r="CH23" s="410">
        <f t="shared" si="20"/>
        <v>23</v>
      </c>
      <c r="CI23" s="410" t="str">
        <f t="shared" si="21"/>
        <v>Wiltshire</v>
      </c>
      <c r="CL23" s="411" t="s">
        <v>183</v>
      </c>
      <c r="CM23" s="410">
        <f>VLOOKUP(CL23,'Rural 80'!$A$11:$BS$488,52,FALSE)</f>
        <v>41</v>
      </c>
      <c r="CN23" s="410">
        <f t="array" ref="CN23">INDEX(CM$1:CM$48,MATCH(SMALL(COUNTIF(CM$1:CM$48,"&lt;"&amp;CM$1:CM$48),ROW(CM23:CN23)),COUNTIF(CM$1:CM$48,"&lt;"&amp;CM$1:CM$48),0))</f>
        <v>23</v>
      </c>
      <c r="CO23" s="410" t="str">
        <f t="array" ref="CO23">INDEX(CL$1:CL$48,SMALL(IF(CM$1:CM$48=CN23,ROW(CM$1:CM$48)),COUNTIF(CN$1:CN23,CN23)),1)</f>
        <v>Central Bedfordshire</v>
      </c>
      <c r="CP23" s="410">
        <f t="shared" si="22"/>
        <v>23</v>
      </c>
      <c r="CQ23" s="410" t="str">
        <f t="shared" si="23"/>
        <v>Central Bedfordshire</v>
      </c>
      <c r="CT23" s="411" t="s">
        <v>183</v>
      </c>
      <c r="CU23" s="410" t="str">
        <f>VLOOKUP(CT23,'Rural 80'!$A$11:$BS$488,56,FALSE)</f>
        <v>9999</v>
      </c>
      <c r="CV23" s="410" t="str">
        <f t="array" ref="CV23">INDEX(CU$1:CU$48,MATCH(SMALL(COUNTIF(CU$1:CU$48,"&lt;"&amp;CU$1:CU$48),ROW(CU23:CV23)),COUNTIF(CU$1:CU$48,"&lt;"&amp;CU$1:CU$48),0))</f>
        <v>9999</v>
      </c>
      <c r="CW23" s="410" t="str">
        <f t="array" ref="CW23">INDEX(CT$1:CT$48,SMALL(IF(CU$1:CU$48=CV23,ROW(CU$1:CU$48)),COUNTIF(CV$1:CV23,CV23)),1)</f>
        <v>North Lincolnshire</v>
      </c>
      <c r="CX23" s="410" t="str">
        <f t="shared" si="24"/>
        <v>no data</v>
      </c>
      <c r="CY23" s="410" t="str">
        <f t="shared" si="25"/>
        <v>North Lincolnshire</v>
      </c>
      <c r="DB23" s="411" t="s">
        <v>183</v>
      </c>
      <c r="DC23" s="410" t="str">
        <f>VLOOKUP(DB23,'Rural 80'!$A$11:$BS$488,60,FALSE)</f>
        <v>9999</v>
      </c>
      <c r="DD23" s="410" t="str">
        <f t="array" ref="DD23">INDEX(DC$1:DC$48,MATCH(SMALL(COUNTIF(DC$1:DC$48,"&lt;"&amp;DC$1:DC$48),ROW(DC23:DD23)),COUNTIF(DC$1:DC$48,"&lt;"&amp;DC$1:DC$48),0))</f>
        <v>9999</v>
      </c>
      <c r="DE23" s="410" t="str">
        <f t="array" ref="DE23">INDEX(DB$1:DB$48,SMALL(IF(DC$1:DC$48=DD23,ROW(DC$1:DC$48)),COUNTIF(DD$1:DD23,DD23)),1)</f>
        <v>North Lincolnshire</v>
      </c>
      <c r="DF23" s="410" t="str">
        <f t="shared" si="26"/>
        <v>no data</v>
      </c>
      <c r="DG23" s="410" t="str">
        <f t="shared" si="27"/>
        <v>North Lincolnshire</v>
      </c>
      <c r="DJ23" s="411" t="s">
        <v>183</v>
      </c>
      <c r="DK23" s="410" t="str">
        <f>VLOOKUP(DJ23,'Rural 80'!$A$11:$BS$488,64,FALSE)</f>
        <v>9999</v>
      </c>
      <c r="DL23" s="410" t="str">
        <f t="array" ref="DL23">INDEX(DK$1:DK$48,MATCH(SMALL(COUNTIF(DK$1:DK$48,"&lt;"&amp;DK$1:DK$48),ROW(DK23:DL23)),COUNTIF(DK$1:DK$48,"&lt;"&amp;DK$1:DK$48),0))</f>
        <v>9999</v>
      </c>
      <c r="DM23" s="410" t="str">
        <f t="array" ref="DM23">INDEX(DJ$1:DJ$48,SMALL(IF(DK$1:DK$48=DL23,ROW(DK$1:DK$48)),COUNTIF(DL$1:DL23,DL23)),1)</f>
        <v>North Lincolnshire</v>
      </c>
      <c r="DN23" s="410" t="str">
        <f t="shared" si="28"/>
        <v>no data</v>
      </c>
      <c r="DO23" s="410" t="str">
        <f t="shared" si="29"/>
        <v>North Lincolnshire</v>
      </c>
      <c r="DR23" s="411" t="s">
        <v>183</v>
      </c>
      <c r="DS23" s="410" t="str">
        <f>VLOOKUP(DR23,'Rural 80'!$A$11:$BS$488,68,FALSE)</f>
        <v>9999</v>
      </c>
      <c r="DT23" s="410" t="str">
        <f t="array" ref="DT23">INDEX(DS$1:DS$48,MATCH(SMALL(COUNTIF(DS$1:DS$48,"&lt;"&amp;DS$1:DS$48),ROW(DS23:DT23)),COUNTIF(DS$1:DS$48,"&lt;"&amp;DS$1:DS$48),0))</f>
        <v>9999</v>
      </c>
      <c r="DU23" s="410" t="str">
        <f t="array" ref="DU23">INDEX(DR$1:DR$48,SMALL(IF(DS$1:DS$48=DT23,ROW(DS$1:DS$48)),COUNTIF(DT$1:DT23,DT23)),1)</f>
        <v>North Lincolnshire</v>
      </c>
      <c r="DV23" s="410" t="str">
        <f t="shared" si="30"/>
        <v>no data</v>
      </c>
      <c r="DW23" s="410" t="str">
        <f t="shared" si="31"/>
        <v>North Lincolnshire</v>
      </c>
    </row>
    <row r="24" spans="2:127" x14ac:dyDescent="0.25">
      <c r="B24" s="411" t="s">
        <v>185</v>
      </c>
      <c r="C24" s="410">
        <f>VLOOKUP(B24,'Rural 80'!$A$11:$BS$488,8,FALSE)</f>
        <v>30</v>
      </c>
      <c r="D24" s="410">
        <f t="array" ref="D24">INDEX(C$1:C$48,MATCH(SMALL(COUNTIF(C$1:C$48,"&lt;"&amp;C$1:C$48),ROW(C24:D24)),COUNTIF(C$1:C$48,"&lt;"&amp;C$1:C$48),0))</f>
        <v>24</v>
      </c>
      <c r="E24" s="410" t="str">
        <f t="array" ref="E24">INDEX(B$1:B$48,SMALL(IF(C$1:C$48=D24,ROW(C$1:C$48)),COUNTIF(D$1:D24,D24)),1)</f>
        <v>North Devon</v>
      </c>
      <c r="F24" s="410">
        <f t="shared" si="0"/>
        <v>24</v>
      </c>
      <c r="G24" s="410" t="str">
        <f t="shared" si="1"/>
        <v>North Devon</v>
      </c>
      <c r="J24" s="411" t="s">
        <v>185</v>
      </c>
      <c r="K24" s="410">
        <f>VLOOKUP(J24,'Rural 80'!$A$11:$BS$488,12,FALSE)</f>
        <v>15</v>
      </c>
      <c r="L24" s="410">
        <f t="array" ref="L24">INDEX(K$1:K$48,MATCH(SMALL(COUNTIF(K$1:K$48,"&lt;"&amp;K$1:K$48),ROW(K24:L24)),COUNTIF(K$1:K$48,"&lt;"&amp;K$1:K$48),0))</f>
        <v>24</v>
      </c>
      <c r="M24" s="410" t="str">
        <f t="array" ref="M24">INDEX(J$1:J$48,SMALL(IF(K$1:K$48=L24,ROW(K$1:K$48)),COUNTIF(L$1:L24,L24)),1)</f>
        <v>Tandridge</v>
      </c>
      <c r="N24" s="410">
        <f t="shared" si="2"/>
        <v>24</v>
      </c>
      <c r="O24" s="410" t="str">
        <f t="shared" si="3"/>
        <v>Tandridge</v>
      </c>
      <c r="R24" s="411" t="s">
        <v>185</v>
      </c>
      <c r="S24" s="410">
        <f>VLOOKUP(R24,'Rural 80'!$A$11:$BS$488,16,FALSE)</f>
        <v>21</v>
      </c>
      <c r="T24" s="410">
        <f t="array" ref="T24">INDEX(S$1:S$48,MATCH(SMALL(COUNTIF(S$1:S$48,"&lt;"&amp;S$1:S$48),ROW(S24:T24)),COUNTIF(S$1:S$48,"&lt;"&amp;S$1:S$48),0))</f>
        <v>24</v>
      </c>
      <c r="U24" s="410" t="str">
        <f t="array" ref="U24">INDEX(R$1:R$48,SMALL(IF(S$1:S$48=T24,ROW(S$1:S$48)),COUNTIF(T$1:T24,T24)),1)</f>
        <v>South Somerset</v>
      </c>
      <c r="V24" s="410">
        <f t="shared" si="4"/>
        <v>24</v>
      </c>
      <c r="W24" s="410" t="str">
        <f t="shared" si="5"/>
        <v>South Somerset</v>
      </c>
      <c r="Z24" s="411" t="s">
        <v>185</v>
      </c>
      <c r="AA24" s="410">
        <f>VLOOKUP(Z24,'Rural 80'!$A$11:$BS$488,20,FALSE)</f>
        <v>14</v>
      </c>
      <c r="AB24" s="410">
        <f t="array" ref="AB24">INDEX(AA$1:AA$48,MATCH(SMALL(COUNTIF(AA$1:AA$48,"&lt;"&amp;AA$1:AA$48),ROW(AA24:AB24)),COUNTIF(AA$1:AA$48,"&lt;"&amp;AA$1:AA$48),0))</f>
        <v>24</v>
      </c>
      <c r="AC24" s="410" t="str">
        <f t="array" ref="AC24">INDEX(Z$1:Z$48,SMALL(IF(AA$1:AA$48=AB24,ROW(AA$1:AA$48)),COUNTIF(AB$1:AB24,AB24)),1)</f>
        <v>Durham</v>
      </c>
      <c r="AD24" s="410">
        <f t="shared" si="6"/>
        <v>24</v>
      </c>
      <c r="AE24" s="410" t="str">
        <f t="shared" si="7"/>
        <v>Durham</v>
      </c>
      <c r="AH24" s="411" t="s">
        <v>185</v>
      </c>
      <c r="AI24" s="410">
        <f>VLOOKUP(AH24,'Rural 80'!$A$11:$BS$488,24,FALSE)</f>
        <v>36</v>
      </c>
      <c r="AJ24" s="410">
        <f t="array" ref="AJ24">INDEX(AI$1:AI$48,MATCH(SMALL(COUNTIF(AI$1:AI$48,"&lt;"&amp;AI$1:AI$48),ROW(AI24:AJ24)),COUNTIF(AI$1:AI$48,"&lt;"&amp;AI$1:AI$48),0))</f>
        <v>24</v>
      </c>
      <c r="AK24" s="410" t="str">
        <f t="array" ref="AK24">INDEX(AH$1:AH$48,SMALL(IF(AI$1:AI$48=AJ24,ROW(AI$1:AI$48)),COUNTIF(AJ$1:AJ24,AJ24)),1)</f>
        <v>Horsham</v>
      </c>
      <c r="AL24" s="410">
        <f t="shared" si="8"/>
        <v>24</v>
      </c>
      <c r="AM24" s="410" t="str">
        <f t="shared" si="9"/>
        <v>Horsham</v>
      </c>
      <c r="AP24" s="411" t="s">
        <v>185</v>
      </c>
      <c r="AQ24" s="410">
        <f>VLOOKUP(AP24,'Rural 80'!$A$11:$BS$488,28,FALSE)</f>
        <v>16</v>
      </c>
      <c r="AR24" s="410">
        <f t="array" ref="AR24">INDEX(AQ$1:AQ$48,MATCH(SMALL(COUNTIF(AQ$1:AQ$48,"&lt;"&amp;AQ$1:AQ$48),ROW(AQ24:AR24)),COUNTIF(AQ$1:AQ$48,"&lt;"&amp;AQ$1:AQ$48),0))</f>
        <v>24</v>
      </c>
      <c r="AS24" s="410" t="str">
        <f t="array" ref="AS24">INDEX(AP$1:AP$48,SMALL(IF(AQ$1:AQ$48=AR24,ROW(AQ$1:AQ$48)),COUNTIF(AR$1:AR24,AR24)),1)</f>
        <v>North West Leicestershire</v>
      </c>
      <c r="AT24" s="410">
        <f t="shared" si="10"/>
        <v>24</v>
      </c>
      <c r="AU24" s="410" t="str">
        <f t="shared" si="11"/>
        <v>North West Leicestershire</v>
      </c>
      <c r="AX24" s="411" t="s">
        <v>185</v>
      </c>
      <c r="AY24" s="410">
        <f>VLOOKUP(AX24,'Rural 80'!$A$11:$BS$488,32,FALSE)</f>
        <v>33</v>
      </c>
      <c r="AZ24" s="410">
        <f t="array" ref="AZ24">INDEX(AY$1:AY$48,MATCH(SMALL(COUNTIF(AY$1:AY$48,"&lt;"&amp;AY$1:AY$48),ROW(AY24:AZ24)),COUNTIF(AY$1:AY$48,"&lt;"&amp;AY$1:AY$48),0))</f>
        <v>24</v>
      </c>
      <c r="BA24" s="410" t="str">
        <f t="array" ref="BA24">INDEX(AX$1:AX$48,SMALL(IF(AY$1:AY$48=AZ24,ROW(AY$1:AY$48)),COUNTIF(AZ$1:AZ24,AZ24)),1)</f>
        <v>Test Valley</v>
      </c>
      <c r="BB24" s="410">
        <f t="shared" si="12"/>
        <v>24</v>
      </c>
      <c r="BC24" s="410" t="str">
        <f t="shared" si="13"/>
        <v>Test Valley</v>
      </c>
      <c r="BF24" s="411" t="s">
        <v>185</v>
      </c>
      <c r="BG24" s="410">
        <f>VLOOKUP(BF24,'Rural 80'!$A$11:$BS$488,36,FALSE)</f>
        <v>22</v>
      </c>
      <c r="BH24" s="410">
        <f t="array" ref="BH24">INDEX(BG$1:BG$48,MATCH(SMALL(COUNTIF(BG$1:BG$48,"&lt;"&amp;BG$1:BG$48),ROW(BG24:BH24)),COUNTIF(BG$1:BG$48,"&lt;"&amp;BG$1:BG$48),0))</f>
        <v>24</v>
      </c>
      <c r="BI24" s="410" t="str">
        <f t="array" ref="BI24">INDEX(BF$1:BF$48,SMALL(IF(BG$1:BG$48=BH24,ROW(BG$1:BG$48)),COUNTIF(BH$1:BH24,BH24)),1)</f>
        <v>Wiltshire</v>
      </c>
      <c r="BJ24" s="410">
        <f t="shared" si="14"/>
        <v>24</v>
      </c>
      <c r="BK24" s="410" t="str">
        <f t="shared" si="15"/>
        <v>Wiltshire</v>
      </c>
      <c r="BN24" s="411" t="s">
        <v>185</v>
      </c>
      <c r="BO24" s="410">
        <f>VLOOKUP(BN24,'Rural 80'!$A$11:$BS$488,40,FALSE)</f>
        <v>15</v>
      </c>
      <c r="BP24" s="410">
        <f t="array" ref="BP24">INDEX(BO$1:BO$48,MATCH(SMALL(COUNTIF(BO$1:BO$48,"&lt;"&amp;BO$1:BO$48),ROW(BO24:BP24)),COUNTIF(BO$1:BO$48,"&lt;"&amp;BO$1:BO$48),0))</f>
        <v>24</v>
      </c>
      <c r="BQ24" s="410" t="str">
        <f t="array" ref="BQ24">INDEX(BN$1:BN$48,SMALL(IF(BO$1:BO$48=BP24,ROW(BO$1:BO$48)),COUNTIF(BP$1:BP24,BP24)),1)</f>
        <v>Tonbridge and Malling</v>
      </c>
      <c r="BR24" s="410">
        <f t="shared" si="16"/>
        <v>24</v>
      </c>
      <c r="BS24" s="410" t="str">
        <f t="shared" si="17"/>
        <v>Tonbridge and Malling</v>
      </c>
      <c r="BV24" s="411" t="s">
        <v>185</v>
      </c>
      <c r="BW24" s="410">
        <f>VLOOKUP(BV24,'Rural 80'!$A$11:$BS$488,44,FALSE)</f>
        <v>19</v>
      </c>
      <c r="BX24" s="410">
        <f t="array" ref="BX24">INDEX(BW$1:BW$48,MATCH(SMALL(COUNTIF(BW$1:BW$48,"&lt;"&amp;BW$1:BW$48),ROW(BW24:BX24)),COUNTIF(BW$1:BW$48,"&lt;"&amp;BW$1:BW$48),0))</f>
        <v>24</v>
      </c>
      <c r="BY24" s="410" t="str">
        <f t="array" ref="BY24">INDEX(BV$1:BV$48,SMALL(IF(BW$1:BW$48=BX24,ROW(BW$1:BW$48)),COUNTIF(BX$1:BX24,BX24)),1)</f>
        <v>East Northamptonshire</v>
      </c>
      <c r="BZ24" s="410">
        <f t="shared" si="18"/>
        <v>24</v>
      </c>
      <c r="CA24" s="410" t="str">
        <f t="shared" si="19"/>
        <v>East Northamptonshire</v>
      </c>
      <c r="CD24" s="411" t="s">
        <v>185</v>
      </c>
      <c r="CE24" s="410">
        <f>VLOOKUP(CD24,'Rural 80'!$A$11:$BS$488,48,FALSE)</f>
        <v>18</v>
      </c>
      <c r="CF24" s="410">
        <f t="array" ref="CF24">INDEX(CE$1:CE$48,MATCH(SMALL(COUNTIF(CE$1:CE$48,"&lt;"&amp;CE$1:CE$48),ROW(CE24:CF24)),COUNTIF(CE$1:CE$48,"&lt;"&amp;CE$1:CE$48),0))</f>
        <v>24</v>
      </c>
      <c r="CG24" s="410" t="str">
        <f t="array" ref="CG24">INDEX(CD$1:CD$48,SMALL(IF(CE$1:CE$48=CF24,ROW(CE$1:CE$48)),COUNTIF(CF$1:CF24,CF24)),1)</f>
        <v>Rother</v>
      </c>
      <c r="CH24" s="410">
        <f t="shared" si="20"/>
        <v>24</v>
      </c>
      <c r="CI24" s="410" t="str">
        <f t="shared" si="21"/>
        <v>Rother</v>
      </c>
      <c r="CL24" s="411" t="s">
        <v>185</v>
      </c>
      <c r="CM24" s="410">
        <f>VLOOKUP(CL24,'Rural 80'!$A$11:$BS$488,52,FALSE)</f>
        <v>15</v>
      </c>
      <c r="CN24" s="410">
        <f t="array" ref="CN24">INDEX(CM$1:CM$48,MATCH(SMALL(COUNTIF(CM$1:CM$48,"&lt;"&amp;CM$1:CM$48),ROW(CM24:CN24)),COUNTIF(CM$1:CM$48,"&lt;"&amp;CM$1:CM$48),0))</f>
        <v>24</v>
      </c>
      <c r="CO24" s="410" t="str">
        <f t="array" ref="CO24">INDEX(CL$1:CL$48,SMALL(IF(CM$1:CM$48=CN24,ROW(CM$1:CM$48)),COUNTIF(CN$1:CN24,CN24)),1)</f>
        <v>Rother</v>
      </c>
      <c r="CP24" s="410">
        <f t="shared" si="22"/>
        <v>24</v>
      </c>
      <c r="CQ24" s="410" t="str">
        <f t="shared" si="23"/>
        <v>Rother</v>
      </c>
      <c r="CT24" s="411" t="s">
        <v>185</v>
      </c>
      <c r="CU24" s="410" t="str">
        <f>VLOOKUP(CT24,'Rural 80'!$A$11:$BS$488,56,FALSE)</f>
        <v>9999</v>
      </c>
      <c r="CV24" s="410" t="str">
        <f t="array" ref="CV24">INDEX(CU$1:CU$48,MATCH(SMALL(COUNTIF(CU$1:CU$48,"&lt;"&amp;CU$1:CU$48),ROW(CU24:CV24)),COUNTIF(CU$1:CU$48,"&lt;"&amp;CU$1:CU$48),0))</f>
        <v>9999</v>
      </c>
      <c r="CW24" s="410" t="str">
        <f t="array" ref="CW24">INDEX(CT$1:CT$48,SMALL(IF(CU$1:CU$48=CV24,ROW(CU$1:CU$48)),COUNTIF(CV$1:CV24,CV24)),1)</f>
        <v>North Somerset</v>
      </c>
      <c r="CX24" s="410" t="str">
        <f t="shared" si="24"/>
        <v>no data</v>
      </c>
      <c r="CY24" s="410" t="str">
        <f t="shared" si="25"/>
        <v>North Somerset</v>
      </c>
      <c r="DB24" s="411" t="s">
        <v>185</v>
      </c>
      <c r="DC24" s="410" t="str">
        <f>VLOOKUP(DB24,'Rural 80'!$A$11:$BS$488,60,FALSE)</f>
        <v>9999</v>
      </c>
      <c r="DD24" s="410" t="str">
        <f t="array" ref="DD24">INDEX(DC$1:DC$48,MATCH(SMALL(COUNTIF(DC$1:DC$48,"&lt;"&amp;DC$1:DC$48),ROW(DC24:DD24)),COUNTIF(DC$1:DC$48,"&lt;"&amp;DC$1:DC$48),0))</f>
        <v>9999</v>
      </c>
      <c r="DE24" s="410" t="str">
        <f t="array" ref="DE24">INDEX(DB$1:DB$48,SMALL(IF(DC$1:DC$48=DD24,ROW(DC$1:DC$48)),COUNTIF(DD$1:DD24,DD24)),1)</f>
        <v>North Somerset</v>
      </c>
      <c r="DF24" s="410" t="str">
        <f t="shared" si="26"/>
        <v>no data</v>
      </c>
      <c r="DG24" s="410" t="str">
        <f t="shared" si="27"/>
        <v>North Somerset</v>
      </c>
      <c r="DJ24" s="411" t="s">
        <v>185</v>
      </c>
      <c r="DK24" s="410" t="str">
        <f>VLOOKUP(DJ24,'Rural 80'!$A$11:$BS$488,64,FALSE)</f>
        <v>9999</v>
      </c>
      <c r="DL24" s="410" t="str">
        <f t="array" ref="DL24">INDEX(DK$1:DK$48,MATCH(SMALL(COUNTIF(DK$1:DK$48,"&lt;"&amp;DK$1:DK$48),ROW(DK24:DL24)),COUNTIF(DK$1:DK$48,"&lt;"&amp;DK$1:DK$48),0))</f>
        <v>9999</v>
      </c>
      <c r="DM24" s="410" t="str">
        <f t="array" ref="DM24">INDEX(DJ$1:DJ$48,SMALL(IF(DK$1:DK$48=DL24,ROW(DK$1:DK$48)),COUNTIF(DL$1:DL24,DL24)),1)</f>
        <v>North Somerset</v>
      </c>
      <c r="DN24" s="410" t="str">
        <f t="shared" si="28"/>
        <v>no data</v>
      </c>
      <c r="DO24" s="410" t="str">
        <f t="shared" si="29"/>
        <v>North Somerset</v>
      </c>
      <c r="DR24" s="411" t="s">
        <v>185</v>
      </c>
      <c r="DS24" s="410" t="str">
        <f>VLOOKUP(DR24,'Rural 80'!$A$11:$BS$488,68,FALSE)</f>
        <v>9999</v>
      </c>
      <c r="DT24" s="410" t="str">
        <f t="array" ref="DT24">INDEX(DS$1:DS$48,MATCH(SMALL(COUNTIF(DS$1:DS$48,"&lt;"&amp;DS$1:DS$48),ROW(DS24:DT24)),COUNTIF(DS$1:DS$48,"&lt;"&amp;DS$1:DS$48),0))</f>
        <v>9999</v>
      </c>
      <c r="DU24" s="410" t="str">
        <f t="array" ref="DU24">INDEX(DR$1:DR$48,SMALL(IF(DS$1:DS$48=DT24,ROW(DS$1:DS$48)),COUNTIF(DT$1:DT24,DT24)),1)</f>
        <v>North Somerset</v>
      </c>
      <c r="DV24" s="410" t="str">
        <f t="shared" si="30"/>
        <v>no data</v>
      </c>
      <c r="DW24" s="410" t="str">
        <f t="shared" si="31"/>
        <v>North Somerset</v>
      </c>
    </row>
    <row r="25" spans="2:127" x14ac:dyDescent="0.25">
      <c r="B25" s="411" t="s">
        <v>187</v>
      </c>
      <c r="C25" s="410">
        <f>VLOOKUP(B25,'Rural 80'!$A$11:$BS$488,8,FALSE)</f>
        <v>5</v>
      </c>
      <c r="D25" s="410">
        <f t="array" ref="D25">INDEX(C$1:C$48,MATCH(SMALL(COUNTIF(C$1:C$48,"&lt;"&amp;C$1:C$48),ROW(C25:D25)),COUNTIF(C$1:C$48,"&lt;"&amp;C$1:C$48),0))</f>
        <v>25</v>
      </c>
      <c r="E25" s="410" t="str">
        <f t="array" ref="E25">INDEX(B$1:B$48,SMALL(IF(C$1:C$48=D25,ROW(C$1:C$48)),COUNTIF(D$1:D25,D25)),1)</f>
        <v>St. Edmundsbury</v>
      </c>
      <c r="F25" s="410">
        <f t="shared" si="0"/>
        <v>25</v>
      </c>
      <c r="G25" s="410" t="str">
        <f t="shared" si="1"/>
        <v>St. Edmundsbury</v>
      </c>
      <c r="J25" s="411" t="s">
        <v>187</v>
      </c>
      <c r="K25" s="410">
        <f>VLOOKUP(J25,'Rural 80'!$A$11:$BS$488,12,FALSE)</f>
        <v>5</v>
      </c>
      <c r="L25" s="410">
        <f t="array" ref="L25">INDEX(K$1:K$48,MATCH(SMALL(COUNTIF(K$1:K$48,"&lt;"&amp;K$1:K$48),ROW(K25:L25)),COUNTIF(K$1:K$48,"&lt;"&amp;K$1:K$48),0))</f>
        <v>25</v>
      </c>
      <c r="M25" s="410" t="str">
        <f t="array" ref="M25">INDEX(J$1:J$48,SMALL(IF(K$1:K$48=L25,ROW(K$1:K$48)),COUNTIF(L$1:L25,L25)),1)</f>
        <v>Stroud</v>
      </c>
      <c r="N25" s="410">
        <f t="shared" si="2"/>
        <v>25</v>
      </c>
      <c r="O25" s="410" t="str">
        <f t="shared" si="3"/>
        <v>Stroud</v>
      </c>
      <c r="R25" s="411" t="s">
        <v>187</v>
      </c>
      <c r="S25" s="410">
        <f>VLOOKUP(R25,'Rural 80'!$A$11:$BS$488,16,FALSE)</f>
        <v>3</v>
      </c>
      <c r="T25" s="410">
        <f t="array" ref="T25">INDEX(S$1:S$48,MATCH(SMALL(COUNTIF(S$1:S$48,"&lt;"&amp;S$1:S$48),ROW(S25:T25)),COUNTIF(S$1:S$48,"&lt;"&amp;S$1:S$48),0))</f>
        <v>25</v>
      </c>
      <c r="U25" s="410" t="str">
        <f t="array" ref="U25">INDEX(R$1:R$48,SMALL(IF(S$1:S$48=T25,ROW(S$1:S$48)),COUNTIF(T$1:T25,T25)),1)</f>
        <v>West Lancashire</v>
      </c>
      <c r="V25" s="410">
        <f t="shared" si="4"/>
        <v>25</v>
      </c>
      <c r="W25" s="410" t="str">
        <f t="shared" si="5"/>
        <v>West Lancashire</v>
      </c>
      <c r="Z25" s="411" t="s">
        <v>187</v>
      </c>
      <c r="AA25" s="410">
        <f>VLOOKUP(Z25,'Rural 80'!$A$11:$BS$488,20,FALSE)</f>
        <v>3</v>
      </c>
      <c r="AB25" s="410">
        <f t="array" ref="AB25">INDEX(AA$1:AA$48,MATCH(SMALL(COUNTIF(AA$1:AA$48,"&lt;"&amp;AA$1:AA$48),ROW(AA25:AB25)),COUNTIF(AA$1:AA$48,"&lt;"&amp;AA$1:AA$48),0))</f>
        <v>25</v>
      </c>
      <c r="AC25" s="410" t="str">
        <f t="array" ref="AC25">INDEX(Z$1:Z$48,SMALL(IF(AA$1:AA$48=AB25,ROW(AA$1:AA$48)),COUNTIF(AB$1:AB25,AB25)),1)</f>
        <v>South Somerset</v>
      </c>
      <c r="AD25" s="410">
        <f t="shared" si="6"/>
        <v>25</v>
      </c>
      <c r="AE25" s="410" t="str">
        <f t="shared" si="7"/>
        <v>South Somerset</v>
      </c>
      <c r="AH25" s="411" t="s">
        <v>187</v>
      </c>
      <c r="AI25" s="410">
        <f>VLOOKUP(AH25,'Rural 80'!$A$11:$BS$488,24,FALSE)</f>
        <v>13</v>
      </c>
      <c r="AJ25" s="410">
        <f t="array" ref="AJ25">INDEX(AI$1:AI$48,MATCH(SMALL(COUNTIF(AI$1:AI$48,"&lt;"&amp;AI$1:AI$48),ROW(AI25:AJ25)),COUNTIF(AI$1:AI$48,"&lt;"&amp;AI$1:AI$48),0))</f>
        <v>25</v>
      </c>
      <c r="AK25" s="410" t="str">
        <f t="array" ref="AK25">INDEX(AH$1:AH$48,SMALL(IF(AI$1:AI$48=AJ25,ROW(AI$1:AI$48)),COUNTIF(AJ$1:AJ25,AJ25)),1)</f>
        <v>East Hampshire</v>
      </c>
      <c r="AL25" s="410">
        <f t="shared" si="8"/>
        <v>25</v>
      </c>
      <c r="AM25" s="410" t="str">
        <f t="shared" si="9"/>
        <v>East Hampshire</v>
      </c>
      <c r="AP25" s="411" t="s">
        <v>187</v>
      </c>
      <c r="AQ25" s="410">
        <f>VLOOKUP(AP25,'Rural 80'!$A$11:$BS$488,28,FALSE)</f>
        <v>10</v>
      </c>
      <c r="AR25" s="410">
        <f t="array" ref="AR25">INDEX(AQ$1:AQ$48,MATCH(SMALL(COUNTIF(AQ$1:AQ$48,"&lt;"&amp;AQ$1:AQ$48),ROW(AQ25:AR25)),COUNTIF(AQ$1:AQ$48,"&lt;"&amp;AQ$1:AQ$48),0))</f>
        <v>25</v>
      </c>
      <c r="AS25" s="410" t="str">
        <f t="array" ref="AS25">INDEX(AP$1:AP$48,SMALL(IF(AQ$1:AQ$48=AR25,ROW(AQ$1:AQ$48)),COUNTIF(AR$1:AR25,AR25)),1)</f>
        <v>Tendring</v>
      </c>
      <c r="AT25" s="410">
        <f t="shared" si="10"/>
        <v>25</v>
      </c>
      <c r="AU25" s="410" t="str">
        <f t="shared" si="11"/>
        <v>Tendring</v>
      </c>
      <c r="AX25" s="411" t="s">
        <v>187</v>
      </c>
      <c r="AY25" s="410">
        <f>VLOOKUP(AX25,'Rural 80'!$A$11:$BS$488,32,FALSE)</f>
        <v>4</v>
      </c>
      <c r="AZ25" s="410">
        <f t="array" ref="AZ25">INDEX(AY$1:AY$48,MATCH(SMALL(COUNTIF(AY$1:AY$48,"&lt;"&amp;AY$1:AY$48),ROW(AY25:AZ25)),COUNTIF(AY$1:AY$48,"&lt;"&amp;AY$1:AY$48),0))</f>
        <v>25</v>
      </c>
      <c r="BA25" s="410" t="str">
        <f t="array" ref="BA25">INDEX(AX$1:AX$48,SMALL(IF(AY$1:AY$48=AZ25,ROW(AY$1:AY$48)),COUNTIF(AZ$1:AZ25,AZ25)),1)</f>
        <v>Tonbridge and Malling</v>
      </c>
      <c r="BB25" s="410">
        <f t="shared" si="12"/>
        <v>25</v>
      </c>
      <c r="BC25" s="410" t="str">
        <f t="shared" si="13"/>
        <v>Tonbridge and Malling</v>
      </c>
      <c r="BF25" s="411" t="s">
        <v>187</v>
      </c>
      <c r="BG25" s="410">
        <f>VLOOKUP(BF25,'Rural 80'!$A$11:$BS$488,36,FALSE)</f>
        <v>8</v>
      </c>
      <c r="BH25" s="410">
        <f t="array" ref="BH25">INDEX(BG$1:BG$48,MATCH(SMALL(COUNTIF(BG$1:BG$48,"&lt;"&amp;BG$1:BG$48),ROW(BG25:BH25)),COUNTIF(BG$1:BG$48,"&lt;"&amp;BG$1:BG$48),0))</f>
        <v>25</v>
      </c>
      <c r="BI25" s="410" t="str">
        <f t="array" ref="BI25">INDEX(BF$1:BF$48,SMALL(IF(BG$1:BG$48=BH25,ROW(BG$1:BG$48)),COUNTIF(BH$1:BH25,BH25)),1)</f>
        <v>East Riding of Yorkshire</v>
      </c>
      <c r="BJ25" s="410">
        <f t="shared" si="14"/>
        <v>25</v>
      </c>
      <c r="BK25" s="410" t="str">
        <f t="shared" si="15"/>
        <v>East Riding of Yorkshire</v>
      </c>
      <c r="BN25" s="411" t="s">
        <v>187</v>
      </c>
      <c r="BO25" s="410">
        <f>VLOOKUP(BN25,'Rural 80'!$A$11:$BS$488,40,FALSE)</f>
        <v>1</v>
      </c>
      <c r="BP25" s="410">
        <f t="array" ref="BP25">INDEX(BO$1:BO$48,MATCH(SMALL(COUNTIF(BO$1:BO$48,"&lt;"&amp;BO$1:BO$48),ROW(BO25:BP25)),COUNTIF(BO$1:BO$48,"&lt;"&amp;BO$1:BO$48),0))</f>
        <v>25</v>
      </c>
      <c r="BQ25" s="410" t="str">
        <f t="array" ref="BQ25">INDEX(BN$1:BN$48,SMALL(IF(BO$1:BO$48=BP25,ROW(BO$1:BO$48)),COUNTIF(BP$1:BP25,BP25)),1)</f>
        <v>High Peak</v>
      </c>
      <c r="BR25" s="410">
        <f t="shared" si="16"/>
        <v>25</v>
      </c>
      <c r="BS25" s="410" t="str">
        <f t="shared" si="17"/>
        <v>High Peak</v>
      </c>
      <c r="BV25" s="411" t="s">
        <v>187</v>
      </c>
      <c r="BW25" s="410">
        <f>VLOOKUP(BV25,'Rural 80'!$A$11:$BS$488,44,FALSE)</f>
        <v>1</v>
      </c>
      <c r="BX25" s="410">
        <f t="array" ref="BX25">INDEX(BW$1:BW$48,MATCH(SMALL(COUNTIF(BW$1:BW$48,"&lt;"&amp;BW$1:BW$48),ROW(BW25:BX25)),COUNTIF(BW$1:BW$48,"&lt;"&amp;BW$1:BW$48),0))</f>
        <v>25</v>
      </c>
      <c r="BY25" s="410" t="str">
        <f t="array" ref="BY25">INDEX(BV$1:BV$48,SMALL(IF(BW$1:BW$48=BX25,ROW(BW$1:BW$48)),COUNTIF(BX$1:BX25,BX25)),1)</f>
        <v>Rother</v>
      </c>
      <c r="BZ25" s="410">
        <f t="shared" si="18"/>
        <v>25</v>
      </c>
      <c r="CA25" s="410" t="str">
        <f t="shared" si="19"/>
        <v>Rother</v>
      </c>
      <c r="CD25" s="411" t="s">
        <v>187</v>
      </c>
      <c r="CE25" s="410">
        <f>VLOOKUP(CD25,'Rural 80'!$A$11:$BS$488,48,FALSE)</f>
        <v>1</v>
      </c>
      <c r="CF25" s="410">
        <f t="array" ref="CF25">INDEX(CE$1:CE$48,MATCH(SMALL(COUNTIF(CE$1:CE$48,"&lt;"&amp;CE$1:CE$48),ROW(CE25:CF25)),COUNTIF(CE$1:CE$48,"&lt;"&amp;CE$1:CE$48),0))</f>
        <v>25</v>
      </c>
      <c r="CG25" s="410" t="str">
        <f t="array" ref="CG25">INDEX(CD$1:CD$48,SMALL(IF(CE$1:CE$48=CF25,ROW(CE$1:CE$48)),COUNTIF(CF$1:CF25,CF25)),1)</f>
        <v>Newark and Sherwood</v>
      </c>
      <c r="CH25" s="410">
        <f t="shared" si="20"/>
        <v>25</v>
      </c>
      <c r="CI25" s="410" t="str">
        <f t="shared" si="21"/>
        <v>Newark and Sherwood</v>
      </c>
      <c r="CL25" s="411" t="s">
        <v>187</v>
      </c>
      <c r="CM25" s="410">
        <f>VLOOKUP(CL25,'Rural 80'!$A$11:$BS$488,52,FALSE)</f>
        <v>1</v>
      </c>
      <c r="CN25" s="410">
        <f t="array" ref="CN25">INDEX(CM$1:CM$48,MATCH(SMALL(COUNTIF(CM$1:CM$48,"&lt;"&amp;CM$1:CM$48),ROW(CM25:CN25)),COUNTIF(CM$1:CM$48,"&lt;"&amp;CM$1:CM$48),0))</f>
        <v>25</v>
      </c>
      <c r="CO25" s="410" t="str">
        <f t="array" ref="CO25">INDEX(CL$1:CL$48,SMALL(IF(CM$1:CM$48=CN25,ROW(CM$1:CM$48)),COUNTIF(CN$1:CN25,CN25)),1)</f>
        <v>Lewes</v>
      </c>
      <c r="CP25" s="410">
        <f t="shared" si="22"/>
        <v>25</v>
      </c>
      <c r="CQ25" s="410" t="str">
        <f t="shared" si="23"/>
        <v>Lewes</v>
      </c>
      <c r="CT25" s="411" t="s">
        <v>187</v>
      </c>
      <c r="CU25" s="410" t="str">
        <f>VLOOKUP(CT25,'Rural 80'!$A$11:$BS$488,56,FALSE)</f>
        <v>9999</v>
      </c>
      <c r="CV25" s="410" t="str">
        <f t="array" ref="CV25">INDEX(CU$1:CU$48,MATCH(SMALL(COUNTIF(CU$1:CU$48,"&lt;"&amp;CU$1:CU$48),ROW(CU25:CV25)),COUNTIF(CU$1:CU$48,"&lt;"&amp;CU$1:CU$48),0))</f>
        <v>9999</v>
      </c>
      <c r="CW25" s="410" t="str">
        <f t="array" ref="CW25">INDEX(CT$1:CT$48,SMALL(IF(CU$1:CU$48=CV25,ROW(CU$1:CU$48)),COUNTIF(CV$1:CV25,CV25)),1)</f>
        <v>North Warwickshire</v>
      </c>
      <c r="CX25" s="410" t="str">
        <f t="shared" si="24"/>
        <v>no data</v>
      </c>
      <c r="CY25" s="410" t="str">
        <f t="shared" si="25"/>
        <v>North Warwickshire</v>
      </c>
      <c r="DB25" s="411" t="s">
        <v>187</v>
      </c>
      <c r="DC25" s="410" t="str">
        <f>VLOOKUP(DB25,'Rural 80'!$A$11:$BS$488,60,FALSE)</f>
        <v>9999</v>
      </c>
      <c r="DD25" s="410" t="str">
        <f t="array" ref="DD25">INDEX(DC$1:DC$48,MATCH(SMALL(COUNTIF(DC$1:DC$48,"&lt;"&amp;DC$1:DC$48),ROW(DC25:DD25)),COUNTIF(DC$1:DC$48,"&lt;"&amp;DC$1:DC$48),0))</f>
        <v>9999</v>
      </c>
      <c r="DE25" s="410" t="str">
        <f t="array" ref="DE25">INDEX(DB$1:DB$48,SMALL(IF(DC$1:DC$48=DD25,ROW(DC$1:DC$48)),COUNTIF(DD$1:DD25,DD25)),1)</f>
        <v>North Warwickshire</v>
      </c>
      <c r="DF25" s="410" t="str">
        <f t="shared" si="26"/>
        <v>no data</v>
      </c>
      <c r="DG25" s="410" t="str">
        <f t="shared" si="27"/>
        <v>North Warwickshire</v>
      </c>
      <c r="DJ25" s="411" t="s">
        <v>187</v>
      </c>
      <c r="DK25" s="410" t="str">
        <f>VLOOKUP(DJ25,'Rural 80'!$A$11:$BS$488,64,FALSE)</f>
        <v>9999</v>
      </c>
      <c r="DL25" s="410" t="str">
        <f t="array" ref="DL25">INDEX(DK$1:DK$48,MATCH(SMALL(COUNTIF(DK$1:DK$48,"&lt;"&amp;DK$1:DK$48),ROW(DK25:DL25)),COUNTIF(DK$1:DK$48,"&lt;"&amp;DK$1:DK$48),0))</f>
        <v>9999</v>
      </c>
      <c r="DM25" s="410" t="str">
        <f t="array" ref="DM25">INDEX(DJ$1:DJ$48,SMALL(IF(DK$1:DK$48=DL25,ROW(DK$1:DK$48)),COUNTIF(DL$1:DL25,DL25)),1)</f>
        <v>North Warwickshire</v>
      </c>
      <c r="DN25" s="410" t="str">
        <f t="shared" si="28"/>
        <v>no data</v>
      </c>
      <c r="DO25" s="410" t="str">
        <f t="shared" si="29"/>
        <v>North Warwickshire</v>
      </c>
      <c r="DR25" s="411" t="s">
        <v>187</v>
      </c>
      <c r="DS25" s="410" t="str">
        <f>VLOOKUP(DR25,'Rural 80'!$A$11:$BS$488,68,FALSE)</f>
        <v>9999</v>
      </c>
      <c r="DT25" s="410" t="str">
        <f t="array" ref="DT25">INDEX(DS$1:DS$48,MATCH(SMALL(COUNTIF(DS$1:DS$48,"&lt;"&amp;DS$1:DS$48),ROW(DS25:DT25)),COUNTIF(DS$1:DS$48,"&lt;"&amp;DS$1:DS$48),0))</f>
        <v>9999</v>
      </c>
      <c r="DU25" s="410" t="str">
        <f t="array" ref="DU25">INDEX(DR$1:DR$48,SMALL(IF(DS$1:DS$48=DT25,ROW(DS$1:DS$48)),COUNTIF(DT$1:DT25,DT25)),1)</f>
        <v>North Warwickshire</v>
      </c>
      <c r="DV25" s="410" t="str">
        <f t="shared" si="30"/>
        <v>no data</v>
      </c>
      <c r="DW25" s="410" t="str">
        <f t="shared" si="31"/>
        <v>North Warwickshire</v>
      </c>
    </row>
    <row r="26" spans="2:127" x14ac:dyDescent="0.25">
      <c r="B26" s="411" t="s">
        <v>188</v>
      </c>
      <c r="C26" s="410">
        <f>VLOOKUP(B26,'Rural 80'!$A$11:$BS$488,8,FALSE)</f>
        <v>21</v>
      </c>
      <c r="D26" s="410">
        <f t="array" ref="D26">INDEX(C$1:C$48,MATCH(SMALL(COUNTIF(C$1:C$48,"&lt;"&amp;C$1:C$48),ROW(C26:D26)),COUNTIF(C$1:C$48,"&lt;"&amp;C$1:C$48),0))</f>
        <v>26</v>
      </c>
      <c r="E26" s="410" t="str">
        <f t="array" ref="E26">INDEX(B$1:B$48,SMALL(IF(C$1:C$48=D26,ROW(C$1:C$48)),COUNTIF(D$1:D26,D26)),1)</f>
        <v>Horsham</v>
      </c>
      <c r="F26" s="410">
        <f t="shared" si="0"/>
        <v>26</v>
      </c>
      <c r="G26" s="410" t="str">
        <f t="shared" si="1"/>
        <v>Horsham</v>
      </c>
      <c r="J26" s="411" t="s">
        <v>188</v>
      </c>
      <c r="K26" s="410">
        <f>VLOOKUP(J26,'Rural 80'!$A$11:$BS$488,12,FALSE)</f>
        <v>13</v>
      </c>
      <c r="L26" s="410">
        <f t="array" ref="L26">INDEX(K$1:K$48,MATCH(SMALL(COUNTIF(K$1:K$48,"&lt;"&amp;K$1:K$48),ROW(K26:L26)),COUNTIF(K$1:K$48,"&lt;"&amp;K$1:K$48),0))</f>
        <v>26</v>
      </c>
      <c r="M26" s="410" t="str">
        <f t="array" ref="M26">INDEX(J$1:J$48,SMALL(IF(K$1:K$48=L26,ROW(K$1:K$48)),COUNTIF(L$1:L26,L26)),1)</f>
        <v>Newark and Sherwood</v>
      </c>
      <c r="N26" s="410">
        <f t="shared" si="2"/>
        <v>26</v>
      </c>
      <c r="O26" s="410" t="str">
        <f t="shared" si="3"/>
        <v>Newark and Sherwood</v>
      </c>
      <c r="R26" s="411" t="s">
        <v>188</v>
      </c>
      <c r="S26" s="410">
        <f>VLOOKUP(R26,'Rural 80'!$A$11:$BS$488,16,FALSE)</f>
        <v>19</v>
      </c>
      <c r="T26" s="410">
        <f t="array" ref="T26">INDEX(S$1:S$48,MATCH(SMALL(COUNTIF(S$1:S$48,"&lt;"&amp;S$1:S$48),ROW(S26:T26)),COUNTIF(S$1:S$48,"&lt;"&amp;S$1:S$48),0))</f>
        <v>26</v>
      </c>
      <c r="U26" s="410" t="str">
        <f t="array" ref="U26">INDEX(R$1:R$48,SMALL(IF(S$1:S$48=T26,ROW(S$1:S$48)),COUNTIF(T$1:T26,T26)),1)</f>
        <v>East Northamptonshire</v>
      </c>
      <c r="V26" s="410">
        <f t="shared" si="4"/>
        <v>26</v>
      </c>
      <c r="W26" s="410" t="str">
        <f t="shared" si="5"/>
        <v>East Northamptonshire</v>
      </c>
      <c r="Z26" s="411" t="s">
        <v>188</v>
      </c>
      <c r="AA26" s="410">
        <f>VLOOKUP(Z26,'Rural 80'!$A$11:$BS$488,20,FALSE)</f>
        <v>16</v>
      </c>
      <c r="AB26" s="410">
        <f t="array" ref="AB26">INDEX(AA$1:AA$48,MATCH(SMALL(COUNTIF(AA$1:AA$48,"&lt;"&amp;AA$1:AA$48),ROW(AA26:AB26)),COUNTIF(AA$1:AA$48,"&lt;"&amp;AA$1:AA$48),0))</f>
        <v>26</v>
      </c>
      <c r="AC26" s="410" t="str">
        <f t="array" ref="AC26">INDEX(Z$1:Z$48,SMALL(IF(AA$1:AA$48=AB26,ROW(AA$1:AA$48)),COUNTIF(AB$1:AB26,AB26)),1)</f>
        <v>Stroud</v>
      </c>
      <c r="AD26" s="410">
        <f t="shared" si="6"/>
        <v>26</v>
      </c>
      <c r="AE26" s="410" t="str">
        <f t="shared" si="7"/>
        <v>Stroud</v>
      </c>
      <c r="AH26" s="411" t="s">
        <v>188</v>
      </c>
      <c r="AI26" s="410">
        <f>VLOOKUP(AH26,'Rural 80'!$A$11:$BS$488,24,FALSE)</f>
        <v>30</v>
      </c>
      <c r="AJ26" s="410">
        <f t="array" ref="AJ26">INDEX(AI$1:AI$48,MATCH(SMALL(COUNTIF(AI$1:AI$48,"&lt;"&amp;AI$1:AI$48),ROW(AI26:AJ26)),COUNTIF(AI$1:AI$48,"&lt;"&amp;AI$1:AI$48),0))</f>
        <v>26</v>
      </c>
      <c r="AK26" s="410" t="str">
        <f t="array" ref="AK26">INDEX(AH$1:AH$48,SMALL(IF(AI$1:AI$48=AJ26,ROW(AI$1:AI$48)),COUNTIF(AJ$1:AJ26,AJ26)),1)</f>
        <v>Cheshire East</v>
      </c>
      <c r="AL26" s="410">
        <f t="shared" si="8"/>
        <v>26</v>
      </c>
      <c r="AM26" s="410" t="str">
        <f t="shared" si="9"/>
        <v>Cheshire East</v>
      </c>
      <c r="AP26" s="411" t="s">
        <v>188</v>
      </c>
      <c r="AQ26" s="410">
        <f>VLOOKUP(AP26,'Rural 80'!$A$11:$BS$488,28,FALSE)</f>
        <v>24</v>
      </c>
      <c r="AR26" s="410">
        <f t="array" ref="AR26">INDEX(AQ$1:AQ$48,MATCH(SMALL(COUNTIF(AQ$1:AQ$48,"&lt;"&amp;AQ$1:AQ$48),ROW(AQ26:AR26)),COUNTIF(AQ$1:AQ$48,"&lt;"&amp;AQ$1:AQ$48),0))</f>
        <v>26</v>
      </c>
      <c r="AS26" s="410" t="str">
        <f t="array" ref="AS26">INDEX(AP$1:AP$48,SMALL(IF(AQ$1:AQ$48=AR26,ROW(AQ$1:AQ$48)),COUNTIF(AR$1:AR26,AR26)),1)</f>
        <v>East Northamptonshire</v>
      </c>
      <c r="AT26" s="410">
        <f t="shared" si="10"/>
        <v>26</v>
      </c>
      <c r="AU26" s="410" t="str">
        <f t="shared" si="11"/>
        <v>East Northamptonshire</v>
      </c>
      <c r="AX26" s="411" t="s">
        <v>188</v>
      </c>
      <c r="AY26" s="410">
        <f>VLOOKUP(AX26,'Rural 80'!$A$11:$BS$488,32,FALSE)</f>
        <v>30</v>
      </c>
      <c r="AZ26" s="410">
        <f t="array" ref="AZ26">INDEX(AY$1:AY$48,MATCH(SMALL(COUNTIF(AY$1:AY$48,"&lt;"&amp;AY$1:AY$48),ROW(AY26:AZ26)),COUNTIF(AY$1:AY$48,"&lt;"&amp;AY$1:AY$48),0))</f>
        <v>26</v>
      </c>
      <c r="BA26" s="410" t="str">
        <f t="array" ref="BA26">INDEX(AX$1:AX$48,SMALL(IF(AY$1:AY$48=AZ26,ROW(AY$1:AY$48)),COUNTIF(AZ$1:AZ26,AZ26)),1)</f>
        <v>Tewkesbury</v>
      </c>
      <c r="BB26" s="410">
        <f t="shared" si="12"/>
        <v>26</v>
      </c>
      <c r="BC26" s="410" t="str">
        <f t="shared" si="13"/>
        <v>Tewkesbury</v>
      </c>
      <c r="BF26" s="411" t="s">
        <v>188</v>
      </c>
      <c r="BG26" s="410">
        <f>VLOOKUP(BF26,'Rural 80'!$A$11:$BS$488,36,FALSE)</f>
        <v>30</v>
      </c>
      <c r="BH26" s="410">
        <f t="array" ref="BH26">INDEX(BG$1:BG$48,MATCH(SMALL(COUNTIF(BG$1:BG$48,"&lt;"&amp;BG$1:BG$48),ROW(BG26:BH26)),COUNTIF(BG$1:BG$48,"&lt;"&amp;BG$1:BG$48),0))</f>
        <v>26</v>
      </c>
      <c r="BI26" s="410" t="str">
        <f t="array" ref="BI26">INDEX(BF$1:BF$48,SMALL(IF(BG$1:BG$48=BH26,ROW(BG$1:BG$48)),COUNTIF(BH$1:BH26,BH26)),1)</f>
        <v>Bassetlaw</v>
      </c>
      <c r="BJ26" s="410">
        <f t="shared" si="14"/>
        <v>26</v>
      </c>
      <c r="BK26" s="410" t="str">
        <f t="shared" si="15"/>
        <v>Bassetlaw</v>
      </c>
      <c r="BN26" s="411" t="s">
        <v>188</v>
      </c>
      <c r="BO26" s="410">
        <f>VLOOKUP(BN26,'Rural 80'!$A$11:$BS$488,40,FALSE)</f>
        <v>13</v>
      </c>
      <c r="BP26" s="410">
        <f t="array" ref="BP26">INDEX(BO$1:BO$48,MATCH(SMALL(COUNTIF(BO$1:BO$48,"&lt;"&amp;BO$1:BO$48),ROW(BO26:BP26)),COUNTIF(BO$1:BO$48,"&lt;"&amp;BO$1:BO$48),0))</f>
        <v>26</v>
      </c>
      <c r="BQ26" s="410" t="str">
        <f t="array" ref="BQ26">INDEX(BN$1:BN$48,SMALL(IF(BO$1:BO$48=BP26,ROW(BO$1:BO$48)),COUNTIF(BP$1:BP26,BP26)),1)</f>
        <v>Tandridge</v>
      </c>
      <c r="BR26" s="410">
        <f t="shared" si="16"/>
        <v>26</v>
      </c>
      <c r="BS26" s="410" t="str">
        <f t="shared" si="17"/>
        <v>Tandridge</v>
      </c>
      <c r="BV26" s="411" t="s">
        <v>188</v>
      </c>
      <c r="BW26" s="410">
        <f>VLOOKUP(BV26,'Rural 80'!$A$11:$BS$488,44,FALSE)</f>
        <v>12</v>
      </c>
      <c r="BX26" s="410">
        <f t="array" ref="BX26">INDEX(BW$1:BW$48,MATCH(SMALL(COUNTIF(BW$1:BW$48,"&lt;"&amp;BW$1:BW$48),ROW(BW26:BX26)),COUNTIF(BW$1:BW$48,"&lt;"&amp;BW$1:BW$48),0))</f>
        <v>26</v>
      </c>
      <c r="BY26" s="410" t="str">
        <f t="array" ref="BY26">INDEX(BV$1:BV$48,SMALL(IF(BW$1:BW$48=BX26,ROW(BW$1:BW$48)),COUNTIF(BX$1:BX26,BX26)),1)</f>
        <v>Aylesbury Vale</v>
      </c>
      <c r="BZ26" s="410">
        <f t="shared" si="18"/>
        <v>26</v>
      </c>
      <c r="CA26" s="410" t="str">
        <f t="shared" si="19"/>
        <v>Aylesbury Vale</v>
      </c>
      <c r="CD26" s="411" t="s">
        <v>188</v>
      </c>
      <c r="CE26" s="410">
        <f>VLOOKUP(CD26,'Rural 80'!$A$11:$BS$488,48,FALSE)</f>
        <v>16</v>
      </c>
      <c r="CF26" s="410">
        <f t="array" ref="CF26">INDEX(CE$1:CE$48,MATCH(SMALL(COUNTIF(CE$1:CE$48,"&lt;"&amp;CE$1:CE$48),ROW(CE26:CF26)),COUNTIF(CE$1:CE$48,"&lt;"&amp;CE$1:CE$48),0))</f>
        <v>26</v>
      </c>
      <c r="CG26" s="410" t="str">
        <f t="array" ref="CG26">INDEX(CD$1:CD$48,SMALL(IF(CE$1:CE$48=CF26,ROW(CE$1:CE$48)),COUNTIF(CF$1:CF26,CF26)),1)</f>
        <v>Sevenoaks</v>
      </c>
      <c r="CH26" s="410">
        <f t="shared" si="20"/>
        <v>26</v>
      </c>
      <c r="CI26" s="410" t="str">
        <f t="shared" si="21"/>
        <v>Sevenoaks</v>
      </c>
      <c r="CL26" s="411" t="s">
        <v>188</v>
      </c>
      <c r="CM26" s="410">
        <f>VLOOKUP(CL26,'Rural 80'!$A$11:$BS$488,52,FALSE)</f>
        <v>9</v>
      </c>
      <c r="CN26" s="410">
        <f t="array" ref="CN26">INDEX(CM$1:CM$48,MATCH(SMALL(COUNTIF(CM$1:CM$48,"&lt;"&amp;CM$1:CM$48),ROW(CM26:CN26)),COUNTIF(CM$1:CM$48,"&lt;"&amp;CM$1:CM$48),0))</f>
        <v>26</v>
      </c>
      <c r="CO26" s="410" t="str">
        <f t="array" ref="CO26">INDEX(CL$1:CL$48,SMALL(IF(CM$1:CM$48=CN26,ROW(CM$1:CM$48)),COUNTIF(CN$1:CN26,CN26)),1)</f>
        <v>Shropshire</v>
      </c>
      <c r="CP26" s="410">
        <f t="shared" si="22"/>
        <v>26</v>
      </c>
      <c r="CQ26" s="410" t="str">
        <f t="shared" si="23"/>
        <v>Shropshire</v>
      </c>
      <c r="CT26" s="411" t="s">
        <v>188</v>
      </c>
      <c r="CU26" s="410" t="str">
        <f>VLOOKUP(CT26,'Rural 80'!$A$11:$BS$488,56,FALSE)</f>
        <v>9999</v>
      </c>
      <c r="CV26" s="410" t="str">
        <f t="array" ref="CV26">INDEX(CU$1:CU$48,MATCH(SMALL(COUNTIF(CU$1:CU$48,"&lt;"&amp;CU$1:CU$48),ROW(CU26:CV26)),COUNTIF(CU$1:CU$48,"&lt;"&amp;CU$1:CU$48),0))</f>
        <v>9999</v>
      </c>
      <c r="CW26" s="410" t="str">
        <f t="array" ref="CW26">INDEX(CT$1:CT$48,SMALL(IF(CU$1:CU$48=CV26,ROW(CU$1:CU$48)),COUNTIF(CV$1:CV26,CV26)),1)</f>
        <v>North West Leicestershire</v>
      </c>
      <c r="CX26" s="410" t="str">
        <f t="shared" si="24"/>
        <v>no data</v>
      </c>
      <c r="CY26" s="410" t="str">
        <f t="shared" si="25"/>
        <v>North West Leicestershire</v>
      </c>
      <c r="DB26" s="411" t="s">
        <v>188</v>
      </c>
      <c r="DC26" s="410" t="str">
        <f>VLOOKUP(DB26,'Rural 80'!$A$11:$BS$488,60,FALSE)</f>
        <v>9999</v>
      </c>
      <c r="DD26" s="410" t="str">
        <f t="array" ref="DD26">INDEX(DC$1:DC$48,MATCH(SMALL(COUNTIF(DC$1:DC$48,"&lt;"&amp;DC$1:DC$48),ROW(DC26:DD26)),COUNTIF(DC$1:DC$48,"&lt;"&amp;DC$1:DC$48),0))</f>
        <v>9999</v>
      </c>
      <c r="DE26" s="410" t="str">
        <f t="array" ref="DE26">INDEX(DB$1:DB$48,SMALL(IF(DC$1:DC$48=DD26,ROW(DC$1:DC$48)),COUNTIF(DD$1:DD26,DD26)),1)</f>
        <v>North West Leicestershire</v>
      </c>
      <c r="DF26" s="410" t="str">
        <f t="shared" si="26"/>
        <v>no data</v>
      </c>
      <c r="DG26" s="410" t="str">
        <f t="shared" si="27"/>
        <v>North West Leicestershire</v>
      </c>
      <c r="DJ26" s="411" t="s">
        <v>188</v>
      </c>
      <c r="DK26" s="410" t="str">
        <f>VLOOKUP(DJ26,'Rural 80'!$A$11:$BS$488,64,FALSE)</f>
        <v>9999</v>
      </c>
      <c r="DL26" s="410" t="str">
        <f t="array" ref="DL26">INDEX(DK$1:DK$48,MATCH(SMALL(COUNTIF(DK$1:DK$48,"&lt;"&amp;DK$1:DK$48),ROW(DK26:DL26)),COUNTIF(DK$1:DK$48,"&lt;"&amp;DK$1:DK$48),0))</f>
        <v>9999</v>
      </c>
      <c r="DM26" s="410" t="str">
        <f t="array" ref="DM26">INDEX(DJ$1:DJ$48,SMALL(IF(DK$1:DK$48=DL26,ROW(DK$1:DK$48)),COUNTIF(DL$1:DL26,DL26)),1)</f>
        <v>North West Leicestershire</v>
      </c>
      <c r="DN26" s="410" t="str">
        <f t="shared" si="28"/>
        <v>no data</v>
      </c>
      <c r="DO26" s="410" t="str">
        <f t="shared" si="29"/>
        <v>North West Leicestershire</v>
      </c>
      <c r="DR26" s="411" t="s">
        <v>188</v>
      </c>
      <c r="DS26" s="410" t="str">
        <f>VLOOKUP(DR26,'Rural 80'!$A$11:$BS$488,68,FALSE)</f>
        <v>9999</v>
      </c>
      <c r="DT26" s="410" t="str">
        <f t="array" ref="DT26">INDEX(DS$1:DS$48,MATCH(SMALL(COUNTIF(DS$1:DS$48,"&lt;"&amp;DS$1:DS$48),ROW(DS26:DT26)),COUNTIF(DS$1:DS$48,"&lt;"&amp;DS$1:DS$48),0))</f>
        <v>9999</v>
      </c>
      <c r="DU26" s="410" t="str">
        <f t="array" ref="DU26">INDEX(DR$1:DR$48,SMALL(IF(DS$1:DS$48=DT26,ROW(DS$1:DS$48)),COUNTIF(DT$1:DT26,DT26)),1)</f>
        <v>North West Leicestershire</v>
      </c>
      <c r="DV26" s="410" t="str">
        <f t="shared" si="30"/>
        <v>no data</v>
      </c>
      <c r="DW26" s="410" t="str">
        <f t="shared" si="31"/>
        <v>North West Leicestershire</v>
      </c>
    </row>
    <row r="27" spans="2:127" x14ac:dyDescent="0.25">
      <c r="B27" s="411" t="s">
        <v>332</v>
      </c>
      <c r="C27" s="410">
        <f>VLOOKUP(B27,'Rural 80'!$A$11:$BS$488,8,FALSE)</f>
        <v>4</v>
      </c>
      <c r="D27" s="410">
        <f t="array" ref="D27">INDEX(C$1:C$48,MATCH(SMALL(COUNTIF(C$1:C$48,"&lt;"&amp;C$1:C$48),ROW(C27:D27)),COUNTIF(C$1:C$48,"&lt;"&amp;C$1:C$48),0))</f>
        <v>27</v>
      </c>
      <c r="E27" s="410" t="str">
        <f t="array" ref="E27">INDEX(B$1:B$48,SMALL(IF(C$1:C$48=D27,ROW(C$1:C$48)),COUNTIF(D$1:D27,D27)),1)</f>
        <v>South Somerset</v>
      </c>
      <c r="F27" s="410">
        <f t="shared" si="0"/>
        <v>27</v>
      </c>
      <c r="G27" s="410" t="str">
        <f t="shared" si="1"/>
        <v>South Somerset</v>
      </c>
      <c r="J27" s="411" t="s">
        <v>332</v>
      </c>
      <c r="K27" s="410">
        <f>VLOOKUP(J27,'Rural 80'!$A$11:$BS$488,12,FALSE)</f>
        <v>1</v>
      </c>
      <c r="L27" s="410">
        <f t="array" ref="L27">INDEX(K$1:K$48,MATCH(SMALL(COUNTIF(K$1:K$48,"&lt;"&amp;K$1:K$48),ROW(K27:L27)),COUNTIF(K$1:K$48,"&lt;"&amp;K$1:K$48),0))</f>
        <v>27</v>
      </c>
      <c r="M27" s="410" t="str">
        <f t="array" ref="M27">INDEX(J$1:J$48,SMALL(IF(K$1:K$48=L27,ROW(K$1:K$48)),COUNTIF(L$1:L27,L27)),1)</f>
        <v>Malvern Hills</v>
      </c>
      <c r="N27" s="410">
        <f t="shared" si="2"/>
        <v>27</v>
      </c>
      <c r="O27" s="410" t="str">
        <f t="shared" si="3"/>
        <v>Malvern Hills</v>
      </c>
      <c r="R27" s="411" t="s">
        <v>332</v>
      </c>
      <c r="S27" s="410">
        <f>VLOOKUP(R27,'Rural 80'!$A$11:$BS$488,16,FALSE)</f>
        <v>5</v>
      </c>
      <c r="T27" s="410">
        <f t="array" ref="T27">INDEX(S$1:S$48,MATCH(SMALL(COUNTIF(S$1:S$48,"&lt;"&amp;S$1:S$48),ROW(S27:T27)),COUNTIF(S$1:S$48,"&lt;"&amp;S$1:S$48),0))</f>
        <v>27</v>
      </c>
      <c r="U27" s="410" t="str">
        <f t="array" ref="U27">INDEX(R$1:R$48,SMALL(IF(S$1:S$48=T27,ROW(S$1:S$48)),COUNTIF(T$1:T27,T27)),1)</f>
        <v>Sevenoaks</v>
      </c>
      <c r="V27" s="410">
        <f t="shared" si="4"/>
        <v>27</v>
      </c>
      <c r="W27" s="410" t="str">
        <f t="shared" si="5"/>
        <v>Sevenoaks</v>
      </c>
      <c r="Z27" s="411" t="s">
        <v>332</v>
      </c>
      <c r="AA27" s="410">
        <f>VLOOKUP(Z27,'Rural 80'!$A$11:$BS$488,20,FALSE)</f>
        <v>5</v>
      </c>
      <c r="AB27" s="410">
        <f t="array" ref="AB27">INDEX(AA$1:AA$48,MATCH(SMALL(COUNTIF(AA$1:AA$48,"&lt;"&amp;AA$1:AA$48),ROW(AA27:AB27)),COUNTIF(AA$1:AA$48,"&lt;"&amp;AA$1:AA$48),0))</f>
        <v>27</v>
      </c>
      <c r="AC27" s="410" t="str">
        <f t="array" ref="AC27">INDEX(Z$1:Z$48,SMALL(IF(AA$1:AA$48=AB27,ROW(AA$1:AA$48)),COUNTIF(AB$1:AB27,AB27)),1)</f>
        <v>North Devon</v>
      </c>
      <c r="AD27" s="410">
        <f t="shared" si="6"/>
        <v>27</v>
      </c>
      <c r="AE27" s="410" t="str">
        <f t="shared" si="7"/>
        <v>North Devon</v>
      </c>
      <c r="AH27" s="411" t="s">
        <v>332</v>
      </c>
      <c r="AI27" s="410">
        <f>VLOOKUP(AH27,'Rural 80'!$A$11:$BS$488,24,FALSE)</f>
        <v>3</v>
      </c>
      <c r="AJ27" s="410">
        <f t="array" ref="AJ27">INDEX(AI$1:AI$48,MATCH(SMALL(COUNTIF(AI$1:AI$48,"&lt;"&amp;AI$1:AI$48),ROW(AI27:AJ27)),COUNTIF(AI$1:AI$48,"&lt;"&amp;AI$1:AI$48),0))</f>
        <v>27</v>
      </c>
      <c r="AK27" s="410" t="str">
        <f t="array" ref="AK27">INDEX(AH$1:AH$48,SMALL(IF(AI$1:AI$48=AJ27,ROW(AI$1:AI$48)),COUNTIF(AJ$1:AJ27,AJ27)),1)</f>
        <v>Bassetlaw</v>
      </c>
      <c r="AL27" s="410">
        <f t="shared" si="8"/>
        <v>27</v>
      </c>
      <c r="AM27" s="410" t="str">
        <f t="shared" si="9"/>
        <v>Bassetlaw</v>
      </c>
      <c r="AP27" s="411" t="s">
        <v>332</v>
      </c>
      <c r="AQ27" s="410">
        <f>VLOOKUP(AP27,'Rural 80'!$A$11:$BS$488,28,FALSE)</f>
        <v>2</v>
      </c>
      <c r="AR27" s="410">
        <f t="array" ref="AR27">INDEX(AQ$1:AQ$48,MATCH(SMALL(COUNTIF(AQ$1:AQ$48,"&lt;"&amp;AQ$1:AQ$48),ROW(AQ27:AR27)),COUNTIF(AQ$1:AQ$48,"&lt;"&amp;AQ$1:AQ$48),0))</f>
        <v>27</v>
      </c>
      <c r="AS27" s="410" t="str">
        <f t="array" ref="AS27">INDEX(AP$1:AP$48,SMALL(IF(AQ$1:AQ$48=AR27,ROW(AQ$1:AQ$48)),COUNTIF(AR$1:AR27,AR27)),1)</f>
        <v>South Kesteven</v>
      </c>
      <c r="AT27" s="410">
        <f t="shared" si="10"/>
        <v>27</v>
      </c>
      <c r="AU27" s="410" t="str">
        <f t="shared" si="11"/>
        <v>South Kesteven</v>
      </c>
      <c r="AX27" s="411" t="s">
        <v>332</v>
      </c>
      <c r="AY27" s="410">
        <f>VLOOKUP(AX27,'Rural 80'!$A$11:$BS$488,32,FALSE)</f>
        <v>5</v>
      </c>
      <c r="AZ27" s="410">
        <f t="array" ref="AZ27">INDEX(AY$1:AY$48,MATCH(SMALL(COUNTIF(AY$1:AY$48,"&lt;"&amp;AY$1:AY$48),ROW(AY27:AZ27)),COUNTIF(AY$1:AY$48,"&lt;"&amp;AY$1:AY$48),0))</f>
        <v>27</v>
      </c>
      <c r="BA27" s="410" t="str">
        <f t="array" ref="BA27">INDEX(AX$1:AX$48,SMALL(IF(AY$1:AY$48=AZ27,ROW(AY$1:AY$48)),COUNTIF(AZ$1:AZ27,AZ27)),1)</f>
        <v>Malvern Hills</v>
      </c>
      <c r="BB27" s="410">
        <f t="shared" si="12"/>
        <v>27</v>
      </c>
      <c r="BC27" s="410" t="str">
        <f t="shared" si="13"/>
        <v>Malvern Hills</v>
      </c>
      <c r="BF27" s="411" t="s">
        <v>332</v>
      </c>
      <c r="BG27" s="410">
        <f>VLOOKUP(BF27,'Rural 80'!$A$11:$BS$488,36,FALSE)</f>
        <v>5</v>
      </c>
      <c r="BH27" s="410">
        <f t="array" ref="BH27">INDEX(BG$1:BG$48,MATCH(SMALL(COUNTIF(BG$1:BG$48,"&lt;"&amp;BG$1:BG$48),ROW(BG27:BH27)),COUNTIF(BG$1:BG$48,"&lt;"&amp;BG$1:BG$48),0))</f>
        <v>27</v>
      </c>
      <c r="BI27" s="410" t="str">
        <f t="array" ref="BI27">INDEX(BF$1:BF$48,SMALL(IF(BG$1:BG$48=BH27,ROW(BG$1:BG$48)),COUNTIF(BH$1:BH27,BH27)),1)</f>
        <v>Test Valley</v>
      </c>
      <c r="BJ27" s="410">
        <f t="shared" si="14"/>
        <v>27</v>
      </c>
      <c r="BK27" s="410" t="str">
        <f t="shared" si="15"/>
        <v>Test Valley</v>
      </c>
      <c r="BN27" s="411" t="s">
        <v>332</v>
      </c>
      <c r="BO27" s="410">
        <f>VLOOKUP(BN27,'Rural 80'!$A$11:$BS$488,40,FALSE)</f>
        <v>8</v>
      </c>
      <c r="BP27" s="410">
        <f t="array" ref="BP27">INDEX(BO$1:BO$48,MATCH(SMALL(COUNTIF(BO$1:BO$48,"&lt;"&amp;BO$1:BO$48),ROW(BO27:BP27)),COUNTIF(BO$1:BO$48,"&lt;"&amp;BO$1:BO$48),0))</f>
        <v>27</v>
      </c>
      <c r="BQ27" s="410" t="str">
        <f t="array" ref="BQ27">INDEX(BN$1:BN$48,SMALL(IF(BO$1:BO$48=BP27,ROW(BO$1:BO$48)),COUNTIF(BP$1:BP27,BP27)),1)</f>
        <v>East Northamptonshire</v>
      </c>
      <c r="BR27" s="410">
        <f t="shared" si="16"/>
        <v>27</v>
      </c>
      <c r="BS27" s="410" t="str">
        <f t="shared" si="17"/>
        <v>East Northamptonshire</v>
      </c>
      <c r="BV27" s="411" t="s">
        <v>332</v>
      </c>
      <c r="BW27" s="410">
        <f>VLOOKUP(BV27,'Rural 80'!$A$11:$BS$488,44,FALSE)</f>
        <v>5</v>
      </c>
      <c r="BX27" s="410">
        <f t="array" ref="BX27">INDEX(BW$1:BW$48,MATCH(SMALL(COUNTIF(BW$1:BW$48,"&lt;"&amp;BW$1:BW$48),ROW(BW27:BX27)),COUNTIF(BW$1:BW$48,"&lt;"&amp;BW$1:BW$48),0))</f>
        <v>27</v>
      </c>
      <c r="BY27" s="410" t="str">
        <f t="array" ref="BY27">INDEX(BV$1:BV$48,SMALL(IF(BW$1:BW$48=BX27,ROW(BW$1:BW$48)),COUNTIF(BX$1:BX27,BX27)),1)</f>
        <v>Tandridge</v>
      </c>
      <c r="BZ27" s="410">
        <f t="shared" si="18"/>
        <v>27</v>
      </c>
      <c r="CA27" s="410" t="str">
        <f t="shared" si="19"/>
        <v>Tandridge</v>
      </c>
      <c r="CD27" s="411" t="s">
        <v>332</v>
      </c>
      <c r="CE27" s="410">
        <f>VLOOKUP(CD27,'Rural 80'!$A$11:$BS$488,48,FALSE)</f>
        <v>9</v>
      </c>
      <c r="CF27" s="410">
        <f t="array" ref="CF27">INDEX(CE$1:CE$48,MATCH(SMALL(COUNTIF(CE$1:CE$48,"&lt;"&amp;CE$1:CE$48),ROW(CE27:CF27)),COUNTIF(CE$1:CE$48,"&lt;"&amp;CE$1:CE$48),0))</f>
        <v>27</v>
      </c>
      <c r="CG27" s="410" t="str">
        <f t="array" ref="CG27">INDEX(CD$1:CD$48,SMALL(IF(CE$1:CE$48=CF27,ROW(CE$1:CE$48)),COUNTIF(CF$1:CF27,CF27)),1)</f>
        <v>East Hampshire</v>
      </c>
      <c r="CH27" s="410">
        <f t="shared" si="20"/>
        <v>27</v>
      </c>
      <c r="CI27" s="410" t="str">
        <f t="shared" si="21"/>
        <v>East Hampshire</v>
      </c>
      <c r="CL27" s="411" t="s">
        <v>332</v>
      </c>
      <c r="CM27" s="410">
        <f>VLOOKUP(CL27,'Rural 80'!$A$11:$BS$488,52,FALSE)</f>
        <v>4</v>
      </c>
      <c r="CN27" s="410">
        <f t="array" ref="CN27">INDEX(CM$1:CM$48,MATCH(SMALL(COUNTIF(CM$1:CM$48,"&lt;"&amp;CM$1:CM$48),ROW(CM27:CN27)),COUNTIF(CM$1:CM$48,"&lt;"&amp;CM$1:CM$48),0))</f>
        <v>27</v>
      </c>
      <c r="CO27" s="410" t="str">
        <f t="array" ref="CO27">INDEX(CL$1:CL$48,SMALL(IF(CM$1:CM$48=CN27,ROW(CM$1:CM$48)),COUNTIF(CN$1:CN27,CN27)),1)</f>
        <v>Tandridge</v>
      </c>
      <c r="CP27" s="410">
        <f t="shared" si="22"/>
        <v>27</v>
      </c>
      <c r="CQ27" s="410" t="str">
        <f t="shared" si="23"/>
        <v>Tandridge</v>
      </c>
      <c r="CT27" s="411" t="s">
        <v>332</v>
      </c>
      <c r="CU27" s="410" t="str">
        <f>VLOOKUP(CT27,'Rural 80'!$A$11:$BS$488,56,FALSE)</f>
        <v>9999</v>
      </c>
      <c r="CV27" s="410" t="str">
        <f t="array" ref="CV27">INDEX(CU$1:CU$48,MATCH(SMALL(COUNTIF(CU$1:CU$48,"&lt;"&amp;CU$1:CU$48),ROW(CU27:CV27)),COUNTIF(CU$1:CU$48,"&lt;"&amp;CU$1:CU$48),0))</f>
        <v>9999</v>
      </c>
      <c r="CW27" s="410" t="str">
        <f t="array" ref="CW27">INDEX(CT$1:CT$48,SMALL(IF(CU$1:CU$48=CV27,ROW(CU$1:CU$48)),COUNTIF(CV$1:CV27,CV27)),1)</f>
        <v>Northumberland</v>
      </c>
      <c r="CX27" s="410" t="str">
        <f t="shared" si="24"/>
        <v>no data</v>
      </c>
      <c r="CY27" s="410" t="str">
        <f t="shared" si="25"/>
        <v>Northumberland</v>
      </c>
      <c r="DB27" s="411" t="s">
        <v>332</v>
      </c>
      <c r="DC27" s="410" t="str">
        <f>VLOOKUP(DB27,'Rural 80'!$A$11:$BS$488,60,FALSE)</f>
        <v>9999</v>
      </c>
      <c r="DD27" s="410" t="str">
        <f t="array" ref="DD27">INDEX(DC$1:DC$48,MATCH(SMALL(COUNTIF(DC$1:DC$48,"&lt;"&amp;DC$1:DC$48),ROW(DC27:DD27)),COUNTIF(DC$1:DC$48,"&lt;"&amp;DC$1:DC$48),0))</f>
        <v>9999</v>
      </c>
      <c r="DE27" s="410" t="str">
        <f t="array" ref="DE27">INDEX(DB$1:DB$48,SMALL(IF(DC$1:DC$48=DD27,ROW(DC$1:DC$48)),COUNTIF(DD$1:DD27,DD27)),1)</f>
        <v>Northumberland</v>
      </c>
      <c r="DF27" s="410" t="str">
        <f t="shared" si="26"/>
        <v>no data</v>
      </c>
      <c r="DG27" s="410" t="str">
        <f t="shared" si="27"/>
        <v>Northumberland</v>
      </c>
      <c r="DJ27" s="411" t="s">
        <v>332</v>
      </c>
      <c r="DK27" s="410" t="str">
        <f>VLOOKUP(DJ27,'Rural 80'!$A$11:$BS$488,64,FALSE)</f>
        <v>9999</v>
      </c>
      <c r="DL27" s="410" t="str">
        <f t="array" ref="DL27">INDEX(DK$1:DK$48,MATCH(SMALL(COUNTIF(DK$1:DK$48,"&lt;"&amp;DK$1:DK$48),ROW(DK27:DL27)),COUNTIF(DK$1:DK$48,"&lt;"&amp;DK$1:DK$48),0))</f>
        <v>9999</v>
      </c>
      <c r="DM27" s="410" t="str">
        <f t="array" ref="DM27">INDEX(DJ$1:DJ$48,SMALL(IF(DK$1:DK$48=DL27,ROW(DK$1:DK$48)),COUNTIF(DL$1:DL27,DL27)),1)</f>
        <v>Northumberland</v>
      </c>
      <c r="DN27" s="410" t="str">
        <f t="shared" si="28"/>
        <v>no data</v>
      </c>
      <c r="DO27" s="410" t="str">
        <f t="shared" si="29"/>
        <v>Northumberland</v>
      </c>
      <c r="DR27" s="411" t="s">
        <v>332</v>
      </c>
      <c r="DS27" s="410" t="str">
        <f>VLOOKUP(DR27,'Rural 80'!$A$11:$BS$488,68,FALSE)</f>
        <v>9999</v>
      </c>
      <c r="DT27" s="410" t="str">
        <f t="array" ref="DT27">INDEX(DS$1:DS$48,MATCH(SMALL(COUNTIF(DS$1:DS$48,"&lt;"&amp;DS$1:DS$48),ROW(DS27:DT27)),COUNTIF(DS$1:DS$48,"&lt;"&amp;DS$1:DS$48),0))</f>
        <v>9999</v>
      </c>
      <c r="DU27" s="410" t="str">
        <f t="array" ref="DU27">INDEX(DR$1:DR$48,SMALL(IF(DS$1:DS$48=DT27,ROW(DS$1:DS$48)),COUNTIF(DT$1:DT27,DT27)),1)</f>
        <v>Northumberland</v>
      </c>
      <c r="DV27" s="410" t="str">
        <f t="shared" si="30"/>
        <v>no data</v>
      </c>
      <c r="DW27" s="410" t="str">
        <f t="shared" si="31"/>
        <v>Northumberland</v>
      </c>
    </row>
    <row r="28" spans="2:127" x14ac:dyDescent="0.25">
      <c r="B28" s="411" t="s">
        <v>214</v>
      </c>
      <c r="C28" s="410">
        <f>VLOOKUP(B28,'Rural 80'!$A$11:$BS$488,8,FALSE)</f>
        <v>8</v>
      </c>
      <c r="D28" s="410">
        <f t="array" ref="D28">INDEX(C$1:C$48,MATCH(SMALL(COUNTIF(C$1:C$48,"&lt;"&amp;C$1:C$48),ROW(C28:D28)),COUNTIF(C$1:C$48,"&lt;"&amp;C$1:C$48),0))</f>
        <v>28</v>
      </c>
      <c r="E28" s="410" t="str">
        <f t="array" ref="E28">INDEX(B$1:B$48,SMALL(IF(C$1:C$48=D28,ROW(C$1:C$48)),COUNTIF(D$1:D28,D28)),1)</f>
        <v>Newark and Sherwood</v>
      </c>
      <c r="F28" s="410">
        <f t="shared" si="0"/>
        <v>28</v>
      </c>
      <c r="G28" s="410" t="str">
        <f t="shared" si="1"/>
        <v>Newark and Sherwood</v>
      </c>
      <c r="J28" s="411" t="s">
        <v>214</v>
      </c>
      <c r="K28" s="410">
        <f>VLOOKUP(J28,'Rural 80'!$A$11:$BS$488,12,FALSE)</f>
        <v>19</v>
      </c>
      <c r="L28" s="410">
        <f t="array" ref="L28">INDEX(K$1:K$48,MATCH(SMALL(COUNTIF(K$1:K$48,"&lt;"&amp;K$1:K$48),ROW(K28:L28)),COUNTIF(K$1:K$48,"&lt;"&amp;K$1:K$48),0))</f>
        <v>28</v>
      </c>
      <c r="M28" s="410" t="str">
        <f t="array" ref="M28">INDEX(J$1:J$48,SMALL(IF(K$1:K$48=L28,ROW(K$1:K$48)),COUNTIF(L$1:L28,L28)),1)</f>
        <v>Horsham</v>
      </c>
      <c r="N28" s="410">
        <f t="shared" si="2"/>
        <v>28</v>
      </c>
      <c r="O28" s="410" t="str">
        <f t="shared" si="3"/>
        <v>Horsham</v>
      </c>
      <c r="R28" s="411" t="s">
        <v>214</v>
      </c>
      <c r="S28" s="410">
        <f>VLOOKUP(R28,'Rural 80'!$A$11:$BS$488,16,FALSE)</f>
        <v>16</v>
      </c>
      <c r="T28" s="410">
        <f t="array" ref="T28">INDEX(S$1:S$48,MATCH(SMALL(COUNTIF(S$1:S$48,"&lt;"&amp;S$1:S$48),ROW(S28:T28)),COUNTIF(S$1:S$48,"&lt;"&amp;S$1:S$48),0))</f>
        <v>28</v>
      </c>
      <c r="U28" s="410" t="str">
        <f t="array" ref="U28">INDEX(R$1:R$48,SMALL(IF(S$1:S$48=T28,ROW(S$1:S$48)),COUNTIF(T$1:T28,T28)),1)</f>
        <v>Lewes</v>
      </c>
      <c r="V28" s="410">
        <f t="shared" si="4"/>
        <v>28</v>
      </c>
      <c r="W28" s="410" t="str">
        <f t="shared" si="5"/>
        <v>Lewes</v>
      </c>
      <c r="Z28" s="411" t="s">
        <v>214</v>
      </c>
      <c r="AA28" s="410">
        <f>VLOOKUP(Z28,'Rural 80'!$A$11:$BS$488,20,FALSE)</f>
        <v>17</v>
      </c>
      <c r="AB28" s="410">
        <f t="array" ref="AB28">INDEX(AA$1:AA$48,MATCH(SMALL(COUNTIF(AA$1:AA$48,"&lt;"&amp;AA$1:AA$48),ROW(AA28:AB28)),COUNTIF(AA$1:AA$48,"&lt;"&amp;AA$1:AA$48),0))</f>
        <v>28</v>
      </c>
      <c r="AC28" s="410" t="str">
        <f t="array" ref="AC28">INDEX(Z$1:Z$48,SMALL(IF(AA$1:AA$48=AB28,ROW(AA$1:AA$48)),COUNTIF(AB$1:AB28,AB28)),1)</f>
        <v>Waverley</v>
      </c>
      <c r="AD28" s="410">
        <f t="shared" si="6"/>
        <v>28</v>
      </c>
      <c r="AE28" s="410" t="str">
        <f t="shared" si="7"/>
        <v>Waverley</v>
      </c>
      <c r="AH28" s="411" t="s">
        <v>214</v>
      </c>
      <c r="AI28" s="410">
        <f>VLOOKUP(AH28,'Rural 80'!$A$11:$BS$488,24,FALSE)</f>
        <v>10</v>
      </c>
      <c r="AJ28" s="410">
        <f t="array" ref="AJ28">INDEX(AI$1:AI$48,MATCH(SMALL(COUNTIF(AI$1:AI$48,"&lt;"&amp;AI$1:AI$48),ROW(AI28:AJ28)),COUNTIF(AI$1:AI$48,"&lt;"&amp;AI$1:AI$48),0))</f>
        <v>28</v>
      </c>
      <c r="AK28" s="410" t="str">
        <f t="array" ref="AK28">INDEX(AH$1:AH$48,SMALL(IF(AI$1:AI$48=AJ28,ROW(AI$1:AI$48)),COUNTIF(AJ$1:AJ28,AJ28)),1)</f>
        <v>Test Valley</v>
      </c>
      <c r="AL28" s="410">
        <f t="shared" si="8"/>
        <v>28</v>
      </c>
      <c r="AM28" s="410" t="str">
        <f t="shared" si="9"/>
        <v>Test Valley</v>
      </c>
      <c r="AP28" s="411" t="s">
        <v>214</v>
      </c>
      <c r="AQ28" s="410">
        <f>VLOOKUP(AP28,'Rural 80'!$A$11:$BS$488,28,FALSE)</f>
        <v>13</v>
      </c>
      <c r="AR28" s="410">
        <f t="array" ref="AR28">INDEX(AQ$1:AQ$48,MATCH(SMALL(COUNTIF(AQ$1:AQ$48,"&lt;"&amp;AQ$1:AQ$48),ROW(AQ28:AR28)),COUNTIF(AQ$1:AQ$48,"&lt;"&amp;AQ$1:AQ$48),0))</f>
        <v>28</v>
      </c>
      <c r="AS28" s="410" t="str">
        <f t="array" ref="AS28">INDEX(AP$1:AP$48,SMALL(IF(AQ$1:AQ$48=AR28,ROW(AQ$1:AQ$48)),COUNTIF(AR$1:AR28,AR28)),1)</f>
        <v>Malvern Hills</v>
      </c>
      <c r="AT28" s="410">
        <f t="shared" si="10"/>
        <v>28</v>
      </c>
      <c r="AU28" s="410" t="str">
        <f t="shared" si="11"/>
        <v>Malvern Hills</v>
      </c>
      <c r="AX28" s="411" t="s">
        <v>214</v>
      </c>
      <c r="AY28" s="410">
        <f>VLOOKUP(AX28,'Rural 80'!$A$11:$BS$488,32,FALSE)</f>
        <v>11</v>
      </c>
      <c r="AZ28" s="410">
        <f t="array" ref="AZ28">INDEX(AY$1:AY$48,MATCH(SMALL(COUNTIF(AY$1:AY$48,"&lt;"&amp;AY$1:AY$48),ROW(AY28:AZ28)),COUNTIF(AY$1:AY$48,"&lt;"&amp;AY$1:AY$48),0))</f>
        <v>28</v>
      </c>
      <c r="BA28" s="410" t="str">
        <f t="array" ref="BA28">INDEX(AX$1:AX$48,SMALL(IF(AY$1:AY$48=AZ28,ROW(AY$1:AY$48)),COUNTIF(AZ$1:AZ28,AZ28)),1)</f>
        <v>St. Edmundsbury</v>
      </c>
      <c r="BB28" s="410">
        <f t="shared" si="12"/>
        <v>28</v>
      </c>
      <c r="BC28" s="410" t="str">
        <f t="shared" si="13"/>
        <v>St. Edmundsbury</v>
      </c>
      <c r="BF28" s="411" t="s">
        <v>214</v>
      </c>
      <c r="BG28" s="410">
        <f>VLOOKUP(BF28,'Rural 80'!$A$11:$BS$488,36,FALSE)</f>
        <v>6</v>
      </c>
      <c r="BH28" s="410">
        <f t="array" ref="BH28">INDEX(BG$1:BG$48,MATCH(SMALL(COUNTIF(BG$1:BG$48,"&lt;"&amp;BG$1:BG$48),ROW(BG28:BH28)),COUNTIF(BG$1:BG$48,"&lt;"&amp;BG$1:BG$48),0))</f>
        <v>28</v>
      </c>
      <c r="BI28" s="410" t="str">
        <f t="array" ref="BI28">INDEX(BF$1:BF$48,SMALL(IF(BG$1:BG$48=BH28,ROW(BG$1:BG$48)),COUNTIF(BH$1:BH28,BH28)),1)</f>
        <v>East Northamptonshire</v>
      </c>
      <c r="BJ28" s="410">
        <f t="shared" si="14"/>
        <v>28</v>
      </c>
      <c r="BK28" s="410" t="str">
        <f t="shared" si="15"/>
        <v>East Northamptonshire</v>
      </c>
      <c r="BN28" s="411" t="s">
        <v>214</v>
      </c>
      <c r="BO28" s="410">
        <f>VLOOKUP(BN28,'Rural 80'!$A$11:$BS$488,40,FALSE)</f>
        <v>20</v>
      </c>
      <c r="BP28" s="410">
        <f t="array" ref="BP28">INDEX(BO$1:BO$48,MATCH(SMALL(COUNTIF(BO$1:BO$48,"&lt;"&amp;BO$1:BO$48),ROW(BO28:BP28)),COUNTIF(BO$1:BO$48,"&lt;"&amp;BO$1:BO$48),0))</f>
        <v>28</v>
      </c>
      <c r="BQ28" s="410" t="str">
        <f t="array" ref="BQ28">INDEX(BN$1:BN$48,SMALL(IF(BO$1:BO$48=BP28,ROW(BO$1:BO$48)),COUNTIF(BP$1:BP28,BP28)),1)</f>
        <v>Aylesbury Vale</v>
      </c>
      <c r="BR28" s="410">
        <f t="shared" si="16"/>
        <v>28</v>
      </c>
      <c r="BS28" s="410" t="str">
        <f t="shared" si="17"/>
        <v>Aylesbury Vale</v>
      </c>
      <c r="BV28" s="411" t="s">
        <v>214</v>
      </c>
      <c r="BW28" s="410">
        <f>VLOOKUP(BV28,'Rural 80'!$A$11:$BS$488,44,FALSE)</f>
        <v>25</v>
      </c>
      <c r="BX28" s="410">
        <f t="array" ref="BX28">INDEX(BW$1:BW$48,MATCH(SMALL(COUNTIF(BW$1:BW$48,"&lt;"&amp;BW$1:BW$48),ROW(BW28:BX28)),COUNTIF(BW$1:BW$48,"&lt;"&amp;BW$1:BW$48),0))</f>
        <v>28</v>
      </c>
      <c r="BY28" s="410" t="str">
        <f t="array" ref="BY28">INDEX(BV$1:BV$48,SMALL(IF(BW$1:BW$48=BX28,ROW(BW$1:BW$48)),COUNTIF(BX$1:BX28,BX28)),1)</f>
        <v>High Peak</v>
      </c>
      <c r="BZ28" s="410">
        <f t="shared" si="18"/>
        <v>28</v>
      </c>
      <c r="CA28" s="410" t="str">
        <f t="shared" si="19"/>
        <v>High Peak</v>
      </c>
      <c r="CD28" s="411" t="s">
        <v>214</v>
      </c>
      <c r="CE28" s="410">
        <f>VLOOKUP(CD28,'Rural 80'!$A$11:$BS$488,48,FALSE)</f>
        <v>24</v>
      </c>
      <c r="CF28" s="410">
        <f t="array" ref="CF28">INDEX(CE$1:CE$48,MATCH(SMALL(COUNTIF(CE$1:CE$48,"&lt;"&amp;CE$1:CE$48),ROW(CE28:CF28)),COUNTIF(CE$1:CE$48,"&lt;"&amp;CE$1:CE$48),0))</f>
        <v>28</v>
      </c>
      <c r="CG28" s="410" t="str">
        <f t="array" ref="CG28">INDEX(CD$1:CD$48,SMALL(IF(CE$1:CE$48=CF28,ROW(CE$1:CE$48)),COUNTIF(CF$1:CF28,CF28)),1)</f>
        <v>Tandridge</v>
      </c>
      <c r="CH28" s="410">
        <f t="shared" si="20"/>
        <v>28</v>
      </c>
      <c r="CI28" s="410" t="str">
        <f t="shared" si="21"/>
        <v>Tandridge</v>
      </c>
      <c r="CL28" s="411" t="s">
        <v>214</v>
      </c>
      <c r="CM28" s="410">
        <f>VLOOKUP(CL28,'Rural 80'!$A$11:$BS$488,52,FALSE)</f>
        <v>24</v>
      </c>
      <c r="CN28" s="410">
        <f t="array" ref="CN28">INDEX(CM$1:CM$48,MATCH(SMALL(COUNTIF(CM$1:CM$48,"&lt;"&amp;CM$1:CM$48),ROW(CM28:CN28)),COUNTIF(CM$1:CM$48,"&lt;"&amp;CM$1:CM$48),0))</f>
        <v>28</v>
      </c>
      <c r="CO28" s="410" t="str">
        <f t="array" ref="CO28">INDEX(CL$1:CL$48,SMALL(IF(CM$1:CM$48=CN28,ROW(CM$1:CM$48)),COUNTIF(CN$1:CN28,CN28)),1)</f>
        <v>Newark and Sherwood</v>
      </c>
      <c r="CP28" s="410">
        <f t="shared" si="22"/>
        <v>28</v>
      </c>
      <c r="CQ28" s="410" t="str">
        <f t="shared" si="23"/>
        <v>Newark and Sherwood</v>
      </c>
      <c r="CT28" s="411" t="s">
        <v>214</v>
      </c>
      <c r="CU28" s="410" t="str">
        <f>VLOOKUP(CT28,'Rural 80'!$A$11:$BS$488,56,FALSE)</f>
        <v>9999</v>
      </c>
      <c r="CV28" s="410" t="str">
        <f t="array" ref="CV28">INDEX(CU$1:CU$48,MATCH(SMALL(COUNTIF(CU$1:CU$48,"&lt;"&amp;CU$1:CU$48),ROW(CU28:CV28)),COUNTIF(CU$1:CU$48,"&lt;"&amp;CU$1:CU$48),0))</f>
        <v>9999</v>
      </c>
      <c r="CW28" s="410" t="str">
        <f t="array" ref="CW28">INDEX(CT$1:CT$48,SMALL(IF(CU$1:CU$48=CV28,ROW(CU$1:CU$48)),COUNTIF(CV$1:CV28,CV28)),1)</f>
        <v>Rother</v>
      </c>
      <c r="CX28" s="410" t="str">
        <f t="shared" si="24"/>
        <v>no data</v>
      </c>
      <c r="CY28" s="410" t="str">
        <f t="shared" si="25"/>
        <v>Rother</v>
      </c>
      <c r="DB28" s="411" t="s">
        <v>214</v>
      </c>
      <c r="DC28" s="410" t="str">
        <f>VLOOKUP(DB28,'Rural 80'!$A$11:$BS$488,60,FALSE)</f>
        <v>9999</v>
      </c>
      <c r="DD28" s="410" t="str">
        <f t="array" ref="DD28">INDEX(DC$1:DC$48,MATCH(SMALL(COUNTIF(DC$1:DC$48,"&lt;"&amp;DC$1:DC$48),ROW(DC28:DD28)),COUNTIF(DC$1:DC$48,"&lt;"&amp;DC$1:DC$48),0))</f>
        <v>9999</v>
      </c>
      <c r="DE28" s="410" t="str">
        <f t="array" ref="DE28">INDEX(DB$1:DB$48,SMALL(IF(DC$1:DC$48=DD28,ROW(DC$1:DC$48)),COUNTIF(DD$1:DD28,DD28)),1)</f>
        <v>Rother</v>
      </c>
      <c r="DF28" s="410" t="str">
        <f t="shared" si="26"/>
        <v>no data</v>
      </c>
      <c r="DG28" s="410" t="str">
        <f t="shared" si="27"/>
        <v>Rother</v>
      </c>
      <c r="DJ28" s="411" t="s">
        <v>214</v>
      </c>
      <c r="DK28" s="410" t="str">
        <f>VLOOKUP(DJ28,'Rural 80'!$A$11:$BS$488,64,FALSE)</f>
        <v>9999</v>
      </c>
      <c r="DL28" s="410" t="str">
        <f t="array" ref="DL28">INDEX(DK$1:DK$48,MATCH(SMALL(COUNTIF(DK$1:DK$48,"&lt;"&amp;DK$1:DK$48),ROW(DK28:DL28)),COUNTIF(DK$1:DK$48,"&lt;"&amp;DK$1:DK$48),0))</f>
        <v>9999</v>
      </c>
      <c r="DM28" s="410" t="str">
        <f t="array" ref="DM28">INDEX(DJ$1:DJ$48,SMALL(IF(DK$1:DK$48=DL28,ROW(DK$1:DK$48)),COUNTIF(DL$1:DL28,DL28)),1)</f>
        <v>Rother</v>
      </c>
      <c r="DN28" s="410" t="str">
        <f t="shared" si="28"/>
        <v>no data</v>
      </c>
      <c r="DO28" s="410" t="str">
        <f t="shared" si="29"/>
        <v>Rother</v>
      </c>
      <c r="DR28" s="411" t="s">
        <v>214</v>
      </c>
      <c r="DS28" s="410" t="str">
        <f>VLOOKUP(DR28,'Rural 80'!$A$11:$BS$488,68,FALSE)</f>
        <v>9999</v>
      </c>
      <c r="DT28" s="410" t="str">
        <f t="array" ref="DT28">INDEX(DS$1:DS$48,MATCH(SMALL(COUNTIF(DS$1:DS$48,"&lt;"&amp;DS$1:DS$48),ROW(DS28:DT28)),COUNTIF(DS$1:DS$48,"&lt;"&amp;DS$1:DS$48),0))</f>
        <v>9999</v>
      </c>
      <c r="DU28" s="410" t="str">
        <f t="array" ref="DU28">INDEX(DR$1:DR$48,SMALL(IF(DS$1:DS$48=DT28,ROW(DS$1:DS$48)),COUNTIF(DT$1:DT28,DT28)),1)</f>
        <v>Rother</v>
      </c>
      <c r="DV28" s="410" t="str">
        <f t="shared" si="30"/>
        <v>no data</v>
      </c>
      <c r="DW28" s="410" t="str">
        <f t="shared" si="31"/>
        <v>Rother</v>
      </c>
    </row>
    <row r="29" spans="2:127" x14ac:dyDescent="0.25">
      <c r="B29" s="411" t="s">
        <v>218</v>
      </c>
      <c r="C29" s="410">
        <f>VLOOKUP(B29,'Rural 80'!$A$11:$BS$488,8,FALSE)</f>
        <v>12</v>
      </c>
      <c r="D29" s="410">
        <f t="array" ref="D29">INDEX(C$1:C$48,MATCH(SMALL(COUNTIF(C$1:C$48,"&lt;"&amp;C$1:C$48),ROW(C29:D29)),COUNTIF(C$1:C$48,"&lt;"&amp;C$1:C$48),0))</f>
        <v>29</v>
      </c>
      <c r="E29" s="410" t="str">
        <f t="array" ref="E29">INDEX(B$1:B$48,SMALL(IF(C$1:C$48=D29,ROW(C$1:C$48)),COUNTIF(D$1:D29,D29)),1)</f>
        <v>Sevenoaks</v>
      </c>
      <c r="F29" s="410">
        <f t="shared" si="0"/>
        <v>29</v>
      </c>
      <c r="G29" s="410" t="str">
        <f t="shared" si="1"/>
        <v>Sevenoaks</v>
      </c>
      <c r="J29" s="411" t="s">
        <v>218</v>
      </c>
      <c r="K29" s="410">
        <f>VLOOKUP(J29,'Rural 80'!$A$11:$BS$488,12,FALSE)</f>
        <v>14</v>
      </c>
      <c r="L29" s="410">
        <f t="array" ref="L29">INDEX(K$1:K$48,MATCH(SMALL(COUNTIF(K$1:K$48,"&lt;"&amp;K$1:K$48),ROW(K29:L29)),COUNTIF(K$1:K$48,"&lt;"&amp;K$1:K$48),0))</f>
        <v>29</v>
      </c>
      <c r="M29" s="410" t="str">
        <f t="array" ref="M29">INDEX(J$1:J$48,SMALL(IF(K$1:K$48=L29,ROW(K$1:K$48)),COUNTIF(L$1:L29,L29)),1)</f>
        <v>East Hampshire</v>
      </c>
      <c r="N29" s="410">
        <f t="shared" si="2"/>
        <v>29</v>
      </c>
      <c r="O29" s="410" t="str">
        <f t="shared" si="3"/>
        <v>East Hampshire</v>
      </c>
      <c r="R29" s="411" t="s">
        <v>218</v>
      </c>
      <c r="S29" s="410">
        <f>VLOOKUP(R29,'Rural 80'!$A$11:$BS$488,16,FALSE)</f>
        <v>11</v>
      </c>
      <c r="T29" s="410">
        <f t="array" ref="T29">INDEX(S$1:S$48,MATCH(SMALL(COUNTIF(S$1:S$48,"&lt;"&amp;S$1:S$48),ROW(S29:T29)),COUNTIF(S$1:S$48,"&lt;"&amp;S$1:S$48),0))</f>
        <v>29</v>
      </c>
      <c r="U29" s="410" t="str">
        <f t="array" ref="U29">INDEX(R$1:R$48,SMALL(IF(S$1:S$48=T29,ROW(S$1:S$48)),COUNTIF(T$1:T29,T29)),1)</f>
        <v>Cheshire East</v>
      </c>
      <c r="V29" s="410">
        <f t="shared" si="4"/>
        <v>29</v>
      </c>
      <c r="W29" s="410" t="str">
        <f t="shared" si="5"/>
        <v>Cheshire East</v>
      </c>
      <c r="Z29" s="411" t="s">
        <v>218</v>
      </c>
      <c r="AA29" s="410">
        <f>VLOOKUP(Z29,'Rural 80'!$A$11:$BS$488,20,FALSE)</f>
        <v>12</v>
      </c>
      <c r="AB29" s="410">
        <f t="array" ref="AB29">INDEX(AA$1:AA$48,MATCH(SMALL(COUNTIF(AA$1:AA$48,"&lt;"&amp;AA$1:AA$48),ROW(AA29:AB29)),COUNTIF(AA$1:AA$48,"&lt;"&amp;AA$1:AA$48),0))</f>
        <v>29</v>
      </c>
      <c r="AC29" s="410" t="str">
        <f t="array" ref="AC29">INDEX(Z$1:Z$48,SMALL(IF(AA$1:AA$48=AB29,ROW(AA$1:AA$48)),COUNTIF(AB$1:AB29,AB29)),1)</f>
        <v>East Northamptonshire</v>
      </c>
      <c r="AD29" s="410">
        <f t="shared" si="6"/>
        <v>29</v>
      </c>
      <c r="AE29" s="410" t="str">
        <f t="shared" si="7"/>
        <v>East Northamptonshire</v>
      </c>
      <c r="AH29" s="411" t="s">
        <v>218</v>
      </c>
      <c r="AI29" s="410">
        <f>VLOOKUP(AH29,'Rural 80'!$A$11:$BS$488,24,FALSE)</f>
        <v>11</v>
      </c>
      <c r="AJ29" s="410">
        <f t="array" ref="AJ29">INDEX(AI$1:AI$48,MATCH(SMALL(COUNTIF(AI$1:AI$48,"&lt;"&amp;AI$1:AI$48),ROW(AI29:AJ29)),COUNTIF(AI$1:AI$48,"&lt;"&amp;AI$1:AI$48),0))</f>
        <v>29</v>
      </c>
      <c r="AK29" s="410" t="str">
        <f t="array" ref="AK29">INDEX(AH$1:AH$48,SMALL(IF(AI$1:AI$48=AJ29,ROW(AI$1:AI$48)),COUNTIF(AJ$1:AJ29,AJ29)),1)</f>
        <v>St. Edmundsbury</v>
      </c>
      <c r="AL29" s="410">
        <f t="shared" si="8"/>
        <v>29</v>
      </c>
      <c r="AM29" s="410" t="str">
        <f t="shared" si="9"/>
        <v>St. Edmundsbury</v>
      </c>
      <c r="AP29" s="411" t="s">
        <v>218</v>
      </c>
      <c r="AQ29" s="410">
        <f>VLOOKUP(AP29,'Rural 80'!$A$11:$BS$488,28,FALSE)</f>
        <v>17</v>
      </c>
      <c r="AR29" s="410">
        <f t="array" ref="AR29">INDEX(AQ$1:AQ$48,MATCH(SMALL(COUNTIF(AQ$1:AQ$48,"&lt;"&amp;AQ$1:AQ$48),ROW(AQ29:AR29)),COUNTIF(AQ$1:AQ$48,"&lt;"&amp;AQ$1:AQ$48),0))</f>
        <v>29</v>
      </c>
      <c r="AS29" s="410" t="str">
        <f t="array" ref="AS29">INDEX(AP$1:AP$48,SMALL(IF(AQ$1:AQ$48=AR29,ROW(AQ$1:AQ$48)),COUNTIF(AR$1:AR29,AR29)),1)</f>
        <v>Bassetlaw</v>
      </c>
      <c r="AT29" s="410">
        <f t="shared" si="10"/>
        <v>29</v>
      </c>
      <c r="AU29" s="410" t="str">
        <f t="shared" si="11"/>
        <v>Bassetlaw</v>
      </c>
      <c r="AX29" s="411" t="s">
        <v>218</v>
      </c>
      <c r="AY29" s="410">
        <f>VLOOKUP(AX29,'Rural 80'!$A$11:$BS$488,32,FALSE)</f>
        <v>16</v>
      </c>
      <c r="AZ29" s="410">
        <f t="array" ref="AZ29">INDEX(AY$1:AY$48,MATCH(SMALL(COUNTIF(AY$1:AY$48,"&lt;"&amp;AY$1:AY$48),ROW(AY29:AZ29)),COUNTIF(AY$1:AY$48,"&lt;"&amp;AY$1:AY$48),0))</f>
        <v>29</v>
      </c>
      <c r="BA29" s="410" t="str">
        <f t="array" ref="BA29">INDEX(AX$1:AX$48,SMALL(IF(AY$1:AY$48=AZ29,ROW(AY$1:AY$48)),COUNTIF(AZ$1:AZ29,AZ29)),1)</f>
        <v>North Devon</v>
      </c>
      <c r="BB29" s="410">
        <f t="shared" si="12"/>
        <v>29</v>
      </c>
      <c r="BC29" s="410" t="str">
        <f t="shared" si="13"/>
        <v>North Devon</v>
      </c>
      <c r="BF29" s="411" t="s">
        <v>218</v>
      </c>
      <c r="BG29" s="410">
        <f>VLOOKUP(BF29,'Rural 80'!$A$11:$BS$488,36,FALSE)</f>
        <v>20</v>
      </c>
      <c r="BH29" s="410">
        <f t="array" ref="BH29">INDEX(BG$1:BG$48,MATCH(SMALL(COUNTIF(BG$1:BG$48,"&lt;"&amp;BG$1:BG$48),ROW(BG29:BH29)),COUNTIF(BG$1:BG$48,"&lt;"&amp;BG$1:BG$48),0))</f>
        <v>29</v>
      </c>
      <c r="BI29" s="410" t="str">
        <f t="array" ref="BI29">INDEX(BF$1:BF$48,SMALL(IF(BG$1:BG$48=BH29,ROW(BG$1:BG$48)),COUNTIF(BH$1:BH29,BH29)),1)</f>
        <v>Tewkesbury</v>
      </c>
      <c r="BJ29" s="410">
        <f t="shared" si="14"/>
        <v>29</v>
      </c>
      <c r="BK29" s="410" t="str">
        <f t="shared" si="15"/>
        <v>Tewkesbury</v>
      </c>
      <c r="BN29" s="411" t="s">
        <v>218</v>
      </c>
      <c r="BO29" s="410">
        <f>VLOOKUP(BN29,'Rural 80'!$A$11:$BS$488,40,FALSE)</f>
        <v>23</v>
      </c>
      <c r="BP29" s="410">
        <f t="array" ref="BP29">INDEX(BO$1:BO$48,MATCH(SMALL(COUNTIF(BO$1:BO$48,"&lt;"&amp;BO$1:BO$48),ROW(BO29:BP29)),COUNTIF(BO$1:BO$48,"&lt;"&amp;BO$1:BO$48),0))</f>
        <v>29</v>
      </c>
      <c r="BQ29" s="410" t="str">
        <f t="array" ref="BQ29">INDEX(BN$1:BN$48,SMALL(IF(BO$1:BO$48=BP29,ROW(BO$1:BO$48)),COUNTIF(BP$1:BP29,BP29)),1)</f>
        <v>Stroud</v>
      </c>
      <c r="BR29" s="410">
        <f t="shared" si="16"/>
        <v>29</v>
      </c>
      <c r="BS29" s="410" t="str">
        <f t="shared" si="17"/>
        <v>Stroud</v>
      </c>
      <c r="BV29" s="411" t="s">
        <v>218</v>
      </c>
      <c r="BW29" s="410">
        <f>VLOOKUP(BV29,'Rural 80'!$A$11:$BS$488,44,FALSE)</f>
        <v>16</v>
      </c>
      <c r="BX29" s="410">
        <f t="array" ref="BX29">INDEX(BW$1:BW$48,MATCH(SMALL(COUNTIF(BW$1:BW$48,"&lt;"&amp;BW$1:BW$48),ROW(BW29:BX29)),COUNTIF(BW$1:BW$48,"&lt;"&amp;BW$1:BW$48),0))</f>
        <v>29</v>
      </c>
      <c r="BY29" s="410" t="str">
        <f t="array" ref="BY29">INDEX(BV$1:BV$48,SMALL(IF(BW$1:BW$48=BX29,ROW(BW$1:BW$48)),COUNTIF(BX$1:BX29,BX29)),1)</f>
        <v>Horsham</v>
      </c>
      <c r="BZ29" s="410">
        <f t="shared" si="18"/>
        <v>29</v>
      </c>
      <c r="CA29" s="410" t="str">
        <f t="shared" si="19"/>
        <v>Horsham</v>
      </c>
      <c r="CD29" s="411" t="s">
        <v>218</v>
      </c>
      <c r="CE29" s="410">
        <f>VLOOKUP(CD29,'Rural 80'!$A$11:$BS$488,48,FALSE)</f>
        <v>17</v>
      </c>
      <c r="CF29" s="410">
        <f t="array" ref="CF29">INDEX(CE$1:CE$48,MATCH(SMALL(COUNTIF(CE$1:CE$48,"&lt;"&amp;CE$1:CE$48),ROW(CE29:CF29)),COUNTIF(CE$1:CE$48,"&lt;"&amp;CE$1:CE$48),0))</f>
        <v>29</v>
      </c>
      <c r="CG29" s="410" t="str">
        <f t="array" ref="CG29">INDEX(CD$1:CD$48,SMALL(IF(CE$1:CE$48=CF29,ROW(CE$1:CE$48)),COUNTIF(CF$1:CF29,CF29)),1)</f>
        <v>High Peak</v>
      </c>
      <c r="CH29" s="410">
        <f t="shared" si="20"/>
        <v>29</v>
      </c>
      <c r="CI29" s="410" t="str">
        <f t="shared" si="21"/>
        <v>High Peak</v>
      </c>
      <c r="CL29" s="411" t="s">
        <v>218</v>
      </c>
      <c r="CM29" s="410">
        <f>VLOOKUP(CL29,'Rural 80'!$A$11:$BS$488,52,FALSE)</f>
        <v>10</v>
      </c>
      <c r="CN29" s="410">
        <f t="array" ref="CN29">INDEX(CM$1:CM$48,MATCH(SMALL(COUNTIF(CM$1:CM$48,"&lt;"&amp;CM$1:CM$48),ROW(CM29:CN29)),COUNTIF(CM$1:CM$48,"&lt;"&amp;CM$1:CM$48),0))</f>
        <v>29</v>
      </c>
      <c r="CO29" s="410" t="str">
        <f t="array" ref="CO29">INDEX(CL$1:CL$48,SMALL(IF(CM$1:CM$48=CN29,ROW(CM$1:CM$48)),COUNTIF(CN$1:CN29,CN29)),1)</f>
        <v>Cheshire East</v>
      </c>
      <c r="CP29" s="410">
        <f t="shared" si="22"/>
        <v>29</v>
      </c>
      <c r="CQ29" s="410" t="str">
        <f t="shared" si="23"/>
        <v>Cheshire East</v>
      </c>
      <c r="CT29" s="411" t="s">
        <v>218</v>
      </c>
      <c r="CU29" s="410" t="str">
        <f>VLOOKUP(CT29,'Rural 80'!$A$11:$BS$488,56,FALSE)</f>
        <v>9999</v>
      </c>
      <c r="CV29" s="410" t="str">
        <f t="array" ref="CV29">INDEX(CU$1:CU$48,MATCH(SMALL(COUNTIF(CU$1:CU$48,"&lt;"&amp;CU$1:CU$48),ROW(CU29:CV29)),COUNTIF(CU$1:CU$48,"&lt;"&amp;CU$1:CU$48),0))</f>
        <v>9999</v>
      </c>
      <c r="CW29" s="410" t="str">
        <f t="array" ref="CW29">INDEX(CT$1:CT$48,SMALL(IF(CU$1:CU$48=CV29,ROW(CU$1:CU$48)),COUNTIF(CV$1:CV29,CV29)),1)</f>
        <v>Rushcliffe</v>
      </c>
      <c r="CX29" s="410" t="str">
        <f t="shared" si="24"/>
        <v>no data</v>
      </c>
      <c r="CY29" s="410" t="str">
        <f t="shared" si="25"/>
        <v>Rushcliffe</v>
      </c>
      <c r="DB29" s="411" t="s">
        <v>218</v>
      </c>
      <c r="DC29" s="410" t="str">
        <f>VLOOKUP(DB29,'Rural 80'!$A$11:$BS$488,60,FALSE)</f>
        <v>9999</v>
      </c>
      <c r="DD29" s="410" t="str">
        <f t="array" ref="DD29">INDEX(DC$1:DC$48,MATCH(SMALL(COUNTIF(DC$1:DC$48,"&lt;"&amp;DC$1:DC$48),ROW(DC29:DD29)),COUNTIF(DC$1:DC$48,"&lt;"&amp;DC$1:DC$48),0))</f>
        <v>9999</v>
      </c>
      <c r="DE29" s="410" t="str">
        <f t="array" ref="DE29">INDEX(DB$1:DB$48,SMALL(IF(DC$1:DC$48=DD29,ROW(DC$1:DC$48)),COUNTIF(DD$1:DD29,DD29)),1)</f>
        <v>Rushcliffe</v>
      </c>
      <c r="DF29" s="410" t="str">
        <f t="shared" si="26"/>
        <v>no data</v>
      </c>
      <c r="DG29" s="410" t="str">
        <f t="shared" si="27"/>
        <v>Rushcliffe</v>
      </c>
      <c r="DJ29" s="411" t="s">
        <v>218</v>
      </c>
      <c r="DK29" s="410" t="str">
        <f>VLOOKUP(DJ29,'Rural 80'!$A$11:$BS$488,64,FALSE)</f>
        <v>9999</v>
      </c>
      <c r="DL29" s="410" t="str">
        <f t="array" ref="DL29">INDEX(DK$1:DK$48,MATCH(SMALL(COUNTIF(DK$1:DK$48,"&lt;"&amp;DK$1:DK$48),ROW(DK29:DL29)),COUNTIF(DK$1:DK$48,"&lt;"&amp;DK$1:DK$48),0))</f>
        <v>9999</v>
      </c>
      <c r="DM29" s="410" t="str">
        <f t="array" ref="DM29">INDEX(DJ$1:DJ$48,SMALL(IF(DK$1:DK$48=DL29,ROW(DK$1:DK$48)),COUNTIF(DL$1:DL29,DL29)),1)</f>
        <v>Rushcliffe</v>
      </c>
      <c r="DN29" s="410" t="str">
        <f t="shared" si="28"/>
        <v>no data</v>
      </c>
      <c r="DO29" s="410" t="str">
        <f t="shared" si="29"/>
        <v>Rushcliffe</v>
      </c>
      <c r="DR29" s="411" t="s">
        <v>218</v>
      </c>
      <c r="DS29" s="410" t="str">
        <f>VLOOKUP(DR29,'Rural 80'!$A$11:$BS$488,68,FALSE)</f>
        <v>9999</v>
      </c>
      <c r="DT29" s="410" t="str">
        <f t="array" ref="DT29">INDEX(DS$1:DS$48,MATCH(SMALL(COUNTIF(DS$1:DS$48,"&lt;"&amp;DS$1:DS$48),ROW(DS29:DT29)),COUNTIF(DS$1:DS$48,"&lt;"&amp;DS$1:DS$48),0))</f>
        <v>9999</v>
      </c>
      <c r="DU29" s="410" t="str">
        <f t="array" ref="DU29">INDEX(DR$1:DR$48,SMALL(IF(DS$1:DS$48=DT29,ROW(DS$1:DS$48)),COUNTIF(DT$1:DT29,DT29)),1)</f>
        <v>Rushcliffe</v>
      </c>
      <c r="DV29" s="410" t="str">
        <f t="shared" si="30"/>
        <v>no data</v>
      </c>
      <c r="DW29" s="410" t="str">
        <f t="shared" si="31"/>
        <v>Rushcliffe</v>
      </c>
    </row>
    <row r="30" spans="2:127" x14ac:dyDescent="0.25">
      <c r="B30" s="411" t="s">
        <v>225</v>
      </c>
      <c r="C30" s="410">
        <f>VLOOKUP(B30,'Rural 80'!$A$11:$BS$488,8,FALSE)</f>
        <v>36</v>
      </c>
      <c r="D30" s="410">
        <f t="array" ref="D30">INDEX(C$1:C$48,MATCH(SMALL(COUNTIF(C$1:C$48,"&lt;"&amp;C$1:C$48),ROW(C30:D30)),COUNTIF(C$1:C$48,"&lt;"&amp;C$1:C$48),0))</f>
        <v>30</v>
      </c>
      <c r="E30" s="410" t="str">
        <f t="array" ref="E30">INDEX(B$1:B$48,SMALL(IF(C$1:C$48=D30,ROW(C$1:C$48)),COUNTIF(D$1:D30,D30)),1)</f>
        <v>North Somerset</v>
      </c>
      <c r="F30" s="410">
        <f t="shared" si="0"/>
        <v>30</v>
      </c>
      <c r="G30" s="410" t="str">
        <f t="shared" si="1"/>
        <v>North Somerset</v>
      </c>
      <c r="J30" s="411" t="s">
        <v>225</v>
      </c>
      <c r="K30" s="410">
        <f>VLOOKUP(J30,'Rural 80'!$A$11:$BS$488,12,FALSE)</f>
        <v>32</v>
      </c>
      <c r="L30" s="410">
        <f t="array" ref="L30">INDEX(K$1:K$48,MATCH(SMALL(COUNTIF(K$1:K$48,"&lt;"&amp;K$1:K$48),ROW(K30:L30)),COUNTIF(K$1:K$48,"&lt;"&amp;K$1:K$48),0))</f>
        <v>30</v>
      </c>
      <c r="M30" s="410" t="str">
        <f t="array" ref="M30">INDEX(J$1:J$48,SMALL(IF(K$1:K$48=L30,ROW(K$1:K$48)),COUNTIF(L$1:L30,L30)),1)</f>
        <v>Aylesbury Vale</v>
      </c>
      <c r="N30" s="410">
        <f t="shared" si="2"/>
        <v>30</v>
      </c>
      <c r="O30" s="410" t="str">
        <f t="shared" si="3"/>
        <v>Aylesbury Vale</v>
      </c>
      <c r="R30" s="411" t="s">
        <v>225</v>
      </c>
      <c r="S30" s="410">
        <f>VLOOKUP(R30,'Rural 80'!$A$11:$BS$488,16,FALSE)</f>
        <v>38</v>
      </c>
      <c r="T30" s="410">
        <f t="array" ref="T30">INDEX(S$1:S$48,MATCH(SMALL(COUNTIF(S$1:S$48,"&lt;"&amp;S$1:S$48),ROW(S30:T30)),COUNTIF(S$1:S$48,"&lt;"&amp;S$1:S$48),0))</f>
        <v>30</v>
      </c>
      <c r="U30" s="410" t="str">
        <f t="array" ref="U30">INDEX(R$1:R$48,SMALL(IF(S$1:S$48=T30,ROW(S$1:S$48)),COUNTIF(T$1:T30,T30)),1)</f>
        <v>Durham</v>
      </c>
      <c r="V30" s="410">
        <f t="shared" si="4"/>
        <v>30</v>
      </c>
      <c r="W30" s="410" t="str">
        <f t="shared" si="5"/>
        <v>Durham</v>
      </c>
      <c r="Z30" s="411" t="s">
        <v>225</v>
      </c>
      <c r="AA30" s="410">
        <f>VLOOKUP(Z30,'Rural 80'!$A$11:$BS$488,20,FALSE)</f>
        <v>38</v>
      </c>
      <c r="AB30" s="410">
        <f t="array" ref="AB30">INDEX(AA$1:AA$48,MATCH(SMALL(COUNTIF(AA$1:AA$48,"&lt;"&amp;AA$1:AA$48),ROW(AA30:AB30)),COUNTIF(AA$1:AA$48,"&lt;"&amp;AA$1:AA$48),0))</f>
        <v>30</v>
      </c>
      <c r="AC30" s="410" t="str">
        <f t="array" ref="AC30">INDEX(Z$1:Z$48,SMALL(IF(AA$1:AA$48=AB30,ROW(AA$1:AA$48)),COUNTIF(AB$1:AB30,AB30)),1)</f>
        <v>West Lancashire</v>
      </c>
      <c r="AD30" s="410">
        <f t="shared" si="6"/>
        <v>30</v>
      </c>
      <c r="AE30" s="410" t="str">
        <f t="shared" si="7"/>
        <v>West Lancashire</v>
      </c>
      <c r="AH30" s="411" t="s">
        <v>225</v>
      </c>
      <c r="AI30" s="410">
        <f>VLOOKUP(AH30,'Rural 80'!$A$11:$BS$488,24,FALSE)</f>
        <v>38</v>
      </c>
      <c r="AJ30" s="410">
        <f t="array" ref="AJ30">INDEX(AI$1:AI$48,MATCH(SMALL(COUNTIF(AI$1:AI$48,"&lt;"&amp;AI$1:AI$48),ROW(AI30:AJ30)),COUNTIF(AI$1:AI$48,"&lt;"&amp;AI$1:AI$48),0))</f>
        <v>30</v>
      </c>
      <c r="AK30" s="410" t="str">
        <f t="array" ref="AK30">INDEX(AH$1:AH$48,SMALL(IF(AI$1:AI$48=AJ30,ROW(AI$1:AI$48)),COUNTIF(AJ$1:AJ30,AJ30)),1)</f>
        <v>North West Leicestershire</v>
      </c>
      <c r="AL30" s="410">
        <f t="shared" si="8"/>
        <v>30</v>
      </c>
      <c r="AM30" s="410" t="str">
        <f t="shared" si="9"/>
        <v>North West Leicestershire</v>
      </c>
      <c r="AP30" s="411" t="s">
        <v>225</v>
      </c>
      <c r="AQ30" s="410">
        <f>VLOOKUP(AP30,'Rural 80'!$A$11:$BS$488,28,FALSE)</f>
        <v>34</v>
      </c>
      <c r="AR30" s="410">
        <f t="array" ref="AR30">INDEX(AQ$1:AQ$48,MATCH(SMALL(COUNTIF(AQ$1:AQ$48,"&lt;"&amp;AQ$1:AQ$48),ROW(AQ30:AR30)),COUNTIF(AQ$1:AQ$48,"&lt;"&amp;AQ$1:AQ$48),0))</f>
        <v>30</v>
      </c>
      <c r="AS30" s="410" t="str">
        <f t="array" ref="AS30">INDEX(AP$1:AP$48,SMALL(IF(AQ$1:AQ$48=AR30,ROW(AQ$1:AQ$48)),COUNTIF(AR$1:AR30,AR30)),1)</f>
        <v>St. Edmundsbury</v>
      </c>
      <c r="AT30" s="410">
        <f t="shared" si="10"/>
        <v>30</v>
      </c>
      <c r="AU30" s="410" t="str">
        <f t="shared" si="11"/>
        <v>St. Edmundsbury</v>
      </c>
      <c r="AX30" s="411" t="s">
        <v>225</v>
      </c>
      <c r="AY30" s="410">
        <f>VLOOKUP(AX30,'Rural 80'!$A$11:$BS$488,32,FALSE)</f>
        <v>37</v>
      </c>
      <c r="AZ30" s="410">
        <f t="array" ref="AZ30">INDEX(AY$1:AY$48,MATCH(SMALL(COUNTIF(AY$1:AY$48,"&lt;"&amp;AY$1:AY$48),ROW(AY30:AZ30)),COUNTIF(AY$1:AY$48,"&lt;"&amp;AY$1:AY$48),0))</f>
        <v>30</v>
      </c>
      <c r="BA30" s="410" t="str">
        <f t="array" ref="BA30">INDEX(AX$1:AX$48,SMALL(IF(AY$1:AY$48=AZ30,ROW(AY$1:AY$48)),COUNTIF(AZ$1:AZ30,AZ30)),1)</f>
        <v>North West Leicestershire</v>
      </c>
      <c r="BB30" s="410">
        <f t="shared" si="12"/>
        <v>30</v>
      </c>
      <c r="BC30" s="410" t="str">
        <f t="shared" si="13"/>
        <v>North West Leicestershire</v>
      </c>
      <c r="BF30" s="411" t="s">
        <v>225</v>
      </c>
      <c r="BG30" s="410">
        <f>VLOOKUP(BF30,'Rural 80'!$A$11:$BS$488,36,FALSE)</f>
        <v>45</v>
      </c>
      <c r="BH30" s="410">
        <f t="array" ref="BH30">INDEX(BG$1:BG$48,MATCH(SMALL(COUNTIF(BG$1:BG$48,"&lt;"&amp;BG$1:BG$48),ROW(BG30:BH30)),COUNTIF(BG$1:BG$48,"&lt;"&amp;BG$1:BG$48),0))</f>
        <v>30</v>
      </c>
      <c r="BI30" s="410" t="str">
        <f t="array" ref="BI30">INDEX(BF$1:BF$48,SMALL(IF(BG$1:BG$48=BH30,ROW(BG$1:BG$48)),COUNTIF(BH$1:BH30,BH30)),1)</f>
        <v>North West Leicestershire</v>
      </c>
      <c r="BJ30" s="410">
        <f t="shared" si="14"/>
        <v>30</v>
      </c>
      <c r="BK30" s="410" t="str">
        <f t="shared" si="15"/>
        <v>North West Leicestershire</v>
      </c>
      <c r="BN30" s="411" t="s">
        <v>225</v>
      </c>
      <c r="BO30" s="410">
        <f>VLOOKUP(BN30,'Rural 80'!$A$11:$BS$488,40,FALSE)</f>
        <v>33</v>
      </c>
      <c r="BP30" s="410">
        <f t="array" ref="BP30">INDEX(BO$1:BO$48,MATCH(SMALL(COUNTIF(BO$1:BO$48,"&lt;"&amp;BO$1:BO$48),ROW(BO30:BP30)),COUNTIF(BO$1:BO$48,"&lt;"&amp;BO$1:BO$48),0))</f>
        <v>30</v>
      </c>
      <c r="BQ30" s="410" t="str">
        <f t="array" ref="BQ30">INDEX(BN$1:BN$48,SMALL(IF(BO$1:BO$48=BP30,ROW(BO$1:BO$48)),COUNTIF(BP$1:BP30,BP30)),1)</f>
        <v>Durham</v>
      </c>
      <c r="BR30" s="410">
        <f t="shared" si="16"/>
        <v>30</v>
      </c>
      <c r="BS30" s="410" t="str">
        <f t="shared" si="17"/>
        <v>Durham</v>
      </c>
      <c r="BV30" s="411" t="s">
        <v>225</v>
      </c>
      <c r="BW30" s="410">
        <f>VLOOKUP(BV30,'Rural 80'!$A$11:$BS$488,44,FALSE)</f>
        <v>33</v>
      </c>
      <c r="BX30" s="410">
        <f t="array" ref="BX30">INDEX(BW$1:BW$48,MATCH(SMALL(COUNTIF(BW$1:BW$48,"&lt;"&amp;BW$1:BW$48),ROW(BW30:BX30)),COUNTIF(BW$1:BW$48,"&lt;"&amp;BW$1:BW$48),0))</f>
        <v>30</v>
      </c>
      <c r="BY30" s="410" t="str">
        <f t="array" ref="BY30">INDEX(BV$1:BV$48,SMALL(IF(BW$1:BW$48=BX30,ROW(BW$1:BW$48)),COUNTIF(BX$1:BX30,BX30)),1)</f>
        <v>Malvern Hills</v>
      </c>
      <c r="BZ30" s="410">
        <f t="shared" si="18"/>
        <v>30</v>
      </c>
      <c r="CA30" s="410" t="str">
        <f t="shared" si="19"/>
        <v>Malvern Hills</v>
      </c>
      <c r="CD30" s="411" t="s">
        <v>225</v>
      </c>
      <c r="CE30" s="410">
        <f>VLOOKUP(CD30,'Rural 80'!$A$11:$BS$488,48,FALSE)</f>
        <v>38</v>
      </c>
      <c r="CF30" s="410">
        <f t="array" ref="CF30">INDEX(CE$1:CE$48,MATCH(SMALL(COUNTIF(CE$1:CE$48,"&lt;"&amp;CE$1:CE$48),ROW(CE30:CF30)),COUNTIF(CE$1:CE$48,"&lt;"&amp;CE$1:CE$48),0))</f>
        <v>30</v>
      </c>
      <c r="CG30" s="410" t="str">
        <f t="array" ref="CG30">INDEX(CD$1:CD$48,SMALL(IF(CE$1:CE$48=CF30,ROW(CE$1:CE$48)),COUNTIF(CF$1:CF30,CF30)),1)</f>
        <v>Stroud</v>
      </c>
      <c r="CH30" s="410">
        <f t="shared" si="20"/>
        <v>30</v>
      </c>
      <c r="CI30" s="410" t="str">
        <f t="shared" si="21"/>
        <v>Stroud</v>
      </c>
      <c r="CL30" s="411" t="s">
        <v>225</v>
      </c>
      <c r="CM30" s="410">
        <f>VLOOKUP(CL30,'Rural 80'!$A$11:$BS$488,52,FALSE)</f>
        <v>36</v>
      </c>
      <c r="CN30" s="410">
        <f t="array" ref="CN30">INDEX(CM$1:CM$48,MATCH(SMALL(COUNTIF(CM$1:CM$48,"&lt;"&amp;CM$1:CM$48),ROW(CM30:CN30)),COUNTIF(CM$1:CM$48,"&lt;"&amp;CM$1:CM$48),0))</f>
        <v>30</v>
      </c>
      <c r="CO30" s="410" t="str">
        <f t="array" ref="CO30">INDEX(CL$1:CL$48,SMALL(IF(CM$1:CM$48=CN30,ROW(CM$1:CM$48)),COUNTIF(CN$1:CN30,CN30)),1)</f>
        <v>Horsham</v>
      </c>
      <c r="CP30" s="410">
        <f t="shared" si="22"/>
        <v>30</v>
      </c>
      <c r="CQ30" s="410" t="str">
        <f t="shared" si="23"/>
        <v>Horsham</v>
      </c>
      <c r="CT30" s="411" t="s">
        <v>225</v>
      </c>
      <c r="CU30" s="410" t="str">
        <f>VLOOKUP(CT30,'Rural 80'!$A$11:$BS$488,56,FALSE)</f>
        <v>9999</v>
      </c>
      <c r="CV30" s="410" t="str">
        <f t="array" ref="CV30">INDEX(CU$1:CU$48,MATCH(SMALL(COUNTIF(CU$1:CU$48,"&lt;"&amp;CU$1:CU$48),ROW(CU30:CV30)),COUNTIF(CU$1:CU$48,"&lt;"&amp;CU$1:CU$48),0))</f>
        <v>9999</v>
      </c>
      <c r="CW30" s="410" t="str">
        <f t="array" ref="CW30">INDEX(CT$1:CT$48,SMALL(IF(CU$1:CU$48=CV30,ROW(CU$1:CU$48)),COUNTIF(CV$1:CV30,CV30)),1)</f>
        <v>Sedgemoor</v>
      </c>
      <c r="CX30" s="410" t="str">
        <f t="shared" si="24"/>
        <v>no data</v>
      </c>
      <c r="CY30" s="410" t="str">
        <f t="shared" si="25"/>
        <v>Sedgemoor</v>
      </c>
      <c r="DB30" s="411" t="s">
        <v>225</v>
      </c>
      <c r="DC30" s="410" t="str">
        <f>VLOOKUP(DB30,'Rural 80'!$A$11:$BS$488,60,FALSE)</f>
        <v>9999</v>
      </c>
      <c r="DD30" s="410" t="str">
        <f t="array" ref="DD30">INDEX(DC$1:DC$48,MATCH(SMALL(COUNTIF(DC$1:DC$48,"&lt;"&amp;DC$1:DC$48),ROW(DC30:DD30)),COUNTIF(DC$1:DC$48,"&lt;"&amp;DC$1:DC$48),0))</f>
        <v>9999</v>
      </c>
      <c r="DE30" s="410" t="str">
        <f t="array" ref="DE30">INDEX(DB$1:DB$48,SMALL(IF(DC$1:DC$48=DD30,ROW(DC$1:DC$48)),COUNTIF(DD$1:DD30,DD30)),1)</f>
        <v>Sedgemoor</v>
      </c>
      <c r="DF30" s="410" t="str">
        <f t="shared" si="26"/>
        <v>no data</v>
      </c>
      <c r="DG30" s="410" t="str">
        <f t="shared" si="27"/>
        <v>Sedgemoor</v>
      </c>
      <c r="DJ30" s="411" t="s">
        <v>225</v>
      </c>
      <c r="DK30" s="410" t="str">
        <f>VLOOKUP(DJ30,'Rural 80'!$A$11:$BS$488,64,FALSE)</f>
        <v>9999</v>
      </c>
      <c r="DL30" s="410" t="str">
        <f t="array" ref="DL30">INDEX(DK$1:DK$48,MATCH(SMALL(COUNTIF(DK$1:DK$48,"&lt;"&amp;DK$1:DK$48),ROW(DK30:DL30)),COUNTIF(DK$1:DK$48,"&lt;"&amp;DK$1:DK$48),0))</f>
        <v>9999</v>
      </c>
      <c r="DM30" s="410" t="str">
        <f t="array" ref="DM30">INDEX(DJ$1:DJ$48,SMALL(IF(DK$1:DK$48=DL30,ROW(DK$1:DK$48)),COUNTIF(DL$1:DL30,DL30)),1)</f>
        <v>Sedgemoor</v>
      </c>
      <c r="DN30" s="410" t="str">
        <f t="shared" si="28"/>
        <v>no data</v>
      </c>
      <c r="DO30" s="410" t="str">
        <f t="shared" si="29"/>
        <v>Sedgemoor</v>
      </c>
      <c r="DR30" s="411" t="s">
        <v>225</v>
      </c>
      <c r="DS30" s="410" t="str">
        <f>VLOOKUP(DR30,'Rural 80'!$A$11:$BS$488,68,FALSE)</f>
        <v>9999</v>
      </c>
      <c r="DT30" s="410" t="str">
        <f t="array" ref="DT30">INDEX(DS$1:DS$48,MATCH(SMALL(COUNTIF(DS$1:DS$48,"&lt;"&amp;DS$1:DS$48),ROW(DS30:DT30)),COUNTIF(DS$1:DS$48,"&lt;"&amp;DS$1:DS$48),0))</f>
        <v>9999</v>
      </c>
      <c r="DU30" s="410" t="str">
        <f t="array" ref="DU30">INDEX(DR$1:DR$48,SMALL(IF(DS$1:DS$48=DT30,ROW(DS$1:DS$48)),COUNTIF(DT$1:DT30,DT30)),1)</f>
        <v>Sedgemoor</v>
      </c>
      <c r="DV30" s="410" t="str">
        <f t="shared" si="30"/>
        <v>no data</v>
      </c>
      <c r="DW30" s="410" t="str">
        <f t="shared" si="31"/>
        <v>Sedgemoor</v>
      </c>
    </row>
    <row r="31" spans="2:127" x14ac:dyDescent="0.25">
      <c r="B31" s="411" t="s">
        <v>228</v>
      </c>
      <c r="C31" s="410">
        <f>VLOOKUP(B31,'Rural 80'!$A$11:$BS$488,8,FALSE)</f>
        <v>29</v>
      </c>
      <c r="D31" s="410">
        <f t="array" ref="D31">INDEX(C$1:C$48,MATCH(SMALL(COUNTIF(C$1:C$48,"&lt;"&amp;C$1:C$48),ROW(C31:D31)),COUNTIF(C$1:C$48,"&lt;"&amp;C$1:C$48),0))</f>
        <v>31</v>
      </c>
      <c r="E31" s="410" t="str">
        <f t="array" ref="E31">INDEX(B$1:B$48,SMALL(IF(C$1:C$48=D31,ROW(C$1:C$48)),COUNTIF(D$1:D31,D31)),1)</f>
        <v>Malvern Hills</v>
      </c>
      <c r="F31" s="410">
        <f t="shared" si="0"/>
        <v>31</v>
      </c>
      <c r="G31" s="410" t="str">
        <f t="shared" si="1"/>
        <v>Malvern Hills</v>
      </c>
      <c r="J31" s="411" t="s">
        <v>228</v>
      </c>
      <c r="K31" s="410">
        <f>VLOOKUP(J31,'Rural 80'!$A$11:$BS$488,12,FALSE)</f>
        <v>34</v>
      </c>
      <c r="L31" s="410">
        <f t="array" ref="L31">INDEX(K$1:K$48,MATCH(SMALL(COUNTIF(K$1:K$48,"&lt;"&amp;K$1:K$48),ROW(K31:L31)),COUNTIF(K$1:K$48,"&lt;"&amp;K$1:K$48),0))</f>
        <v>31</v>
      </c>
      <c r="M31" s="410" t="str">
        <f t="array" ref="M31">INDEX(J$1:J$48,SMALL(IF(K$1:K$48=L31,ROW(K$1:K$48)),COUNTIF(L$1:L31,L31)),1)</f>
        <v>King's Lynn and West Norfolk</v>
      </c>
      <c r="N31" s="410">
        <f t="shared" si="2"/>
        <v>31</v>
      </c>
      <c r="O31" s="410" t="str">
        <f t="shared" si="3"/>
        <v>King's Lynn and West Norfolk</v>
      </c>
      <c r="R31" s="411" t="s">
        <v>228</v>
      </c>
      <c r="S31" s="410">
        <f>VLOOKUP(R31,'Rural 80'!$A$11:$BS$488,16,FALSE)</f>
        <v>27</v>
      </c>
      <c r="T31" s="410">
        <f t="array" ref="T31">INDEX(S$1:S$48,MATCH(SMALL(COUNTIF(S$1:S$48,"&lt;"&amp;S$1:S$48),ROW(S31:T31)),COUNTIF(S$1:S$48,"&lt;"&amp;S$1:S$48),0))</f>
        <v>31</v>
      </c>
      <c r="U31" s="410" t="str">
        <f t="array" ref="U31">INDEX(R$1:R$48,SMALL(IF(S$1:S$48=T31,ROW(S$1:S$48)),COUNTIF(T$1:T31,T31)),1)</f>
        <v>Shropshire</v>
      </c>
      <c r="V31" s="410">
        <f t="shared" si="4"/>
        <v>31</v>
      </c>
      <c r="W31" s="410" t="str">
        <f t="shared" si="5"/>
        <v>Shropshire</v>
      </c>
      <c r="Z31" s="411" t="s">
        <v>228</v>
      </c>
      <c r="AA31" s="410">
        <f>VLOOKUP(Z31,'Rural 80'!$A$11:$BS$488,20,FALSE)</f>
        <v>43</v>
      </c>
      <c r="AB31" s="410">
        <f t="array" ref="AB31">INDEX(AA$1:AA$48,MATCH(SMALL(COUNTIF(AA$1:AA$48,"&lt;"&amp;AA$1:AA$48),ROW(AA31:AB31)),COUNTIF(AA$1:AA$48,"&lt;"&amp;AA$1:AA$48),0))</f>
        <v>31</v>
      </c>
      <c r="AC31" s="410" t="str">
        <f t="array" ref="AC31">INDEX(Z$1:Z$48,SMALL(IF(AA$1:AA$48=AB31,ROW(AA$1:AA$48)),COUNTIF(AB$1:AB31,AB31)),1)</f>
        <v>Braintree</v>
      </c>
      <c r="AD31" s="410">
        <f t="shared" si="6"/>
        <v>31</v>
      </c>
      <c r="AE31" s="410" t="str">
        <f t="shared" si="7"/>
        <v>Braintree</v>
      </c>
      <c r="AH31" s="411" t="s">
        <v>228</v>
      </c>
      <c r="AI31" s="410">
        <f>VLOOKUP(AH31,'Rural 80'!$A$11:$BS$488,24,FALSE)</f>
        <v>20</v>
      </c>
      <c r="AJ31" s="410">
        <f t="array" ref="AJ31">INDEX(AI$1:AI$48,MATCH(SMALL(COUNTIF(AI$1:AI$48,"&lt;"&amp;AI$1:AI$48),ROW(AI31:AJ31)),COUNTIF(AI$1:AI$48,"&lt;"&amp;AI$1:AI$48),0))</f>
        <v>31</v>
      </c>
      <c r="AK31" s="410" t="str">
        <f t="array" ref="AK31">INDEX(AH$1:AH$48,SMALL(IF(AI$1:AI$48=AJ31,ROW(AI$1:AI$48)),COUNTIF(AJ$1:AJ31,AJ31)),1)</f>
        <v>South Somerset</v>
      </c>
      <c r="AL31" s="410">
        <f t="shared" si="8"/>
        <v>31</v>
      </c>
      <c r="AM31" s="410" t="str">
        <f t="shared" si="9"/>
        <v>South Somerset</v>
      </c>
      <c r="AP31" s="411" t="s">
        <v>228</v>
      </c>
      <c r="AQ31" s="410">
        <f>VLOOKUP(AP31,'Rural 80'!$A$11:$BS$488,28,FALSE)</f>
        <v>15</v>
      </c>
      <c r="AR31" s="410">
        <f t="array" ref="AR31">INDEX(AQ$1:AQ$48,MATCH(SMALL(COUNTIF(AQ$1:AQ$48,"&lt;"&amp;AQ$1:AQ$48),ROW(AQ31:AR31)),COUNTIF(AQ$1:AQ$48,"&lt;"&amp;AQ$1:AQ$48),0))</f>
        <v>31</v>
      </c>
      <c r="AS31" s="410" t="str">
        <f t="array" ref="AS31">INDEX(AP$1:AP$48,SMALL(IF(AQ$1:AQ$48=AR31,ROW(AQ$1:AQ$48)),COUNTIF(AR$1:AR31,AR31)),1)</f>
        <v>South Somerset</v>
      </c>
      <c r="AT31" s="410">
        <f t="shared" si="10"/>
        <v>31</v>
      </c>
      <c r="AU31" s="410" t="str">
        <f t="shared" si="11"/>
        <v>South Somerset</v>
      </c>
      <c r="AX31" s="411" t="s">
        <v>228</v>
      </c>
      <c r="AY31" s="410">
        <f>VLOOKUP(AX31,'Rural 80'!$A$11:$BS$488,32,FALSE)</f>
        <v>31</v>
      </c>
      <c r="AZ31" s="410">
        <f t="array" ref="AZ31">INDEX(AY$1:AY$48,MATCH(SMALL(COUNTIF(AY$1:AY$48,"&lt;"&amp;AY$1:AY$48),ROW(AY31:AZ31)),COUNTIF(AY$1:AY$48,"&lt;"&amp;AY$1:AY$48),0))</f>
        <v>31</v>
      </c>
      <c r="BA31" s="410" t="str">
        <f t="array" ref="BA31">INDEX(AX$1:AX$48,SMALL(IF(AY$1:AY$48=AZ31,ROW(AY$1:AY$48)),COUNTIF(AZ$1:AZ31,AZ31)),1)</f>
        <v>Sevenoaks</v>
      </c>
      <c r="BB31" s="410">
        <f t="shared" si="12"/>
        <v>31</v>
      </c>
      <c r="BC31" s="410" t="str">
        <f t="shared" si="13"/>
        <v>Sevenoaks</v>
      </c>
      <c r="BF31" s="411" t="s">
        <v>228</v>
      </c>
      <c r="BG31" s="410">
        <f>VLOOKUP(BF31,'Rural 80'!$A$11:$BS$488,36,FALSE)</f>
        <v>21</v>
      </c>
      <c r="BH31" s="410">
        <f t="array" ref="BH31">INDEX(BG$1:BG$48,MATCH(SMALL(COUNTIF(BG$1:BG$48,"&lt;"&amp;BG$1:BG$48),ROW(BG31:BH31)),COUNTIF(BG$1:BG$48,"&lt;"&amp;BG$1:BG$48),0))</f>
        <v>31</v>
      </c>
      <c r="BI31" s="410" t="str">
        <f t="array" ref="BI31">INDEX(BF$1:BF$48,SMALL(IF(BG$1:BG$48=BH31,ROW(BG$1:BG$48)),COUNTIF(BH$1:BH31,BH31)),1)</f>
        <v>St. Edmundsbury</v>
      </c>
      <c r="BJ31" s="410">
        <f t="shared" si="14"/>
        <v>31</v>
      </c>
      <c r="BK31" s="410" t="str">
        <f t="shared" si="15"/>
        <v>St. Edmundsbury</v>
      </c>
      <c r="BN31" s="411" t="s">
        <v>228</v>
      </c>
      <c r="BO31" s="410">
        <f>VLOOKUP(BN31,'Rural 80'!$A$11:$BS$488,40,FALSE)</f>
        <v>37</v>
      </c>
      <c r="BP31" s="410">
        <f t="array" ref="BP31">INDEX(BO$1:BO$48,MATCH(SMALL(COUNTIF(BO$1:BO$48,"&lt;"&amp;BO$1:BO$48),ROW(BO31:BP31)),COUNTIF(BO$1:BO$48,"&lt;"&amp;BO$1:BO$48),0))</f>
        <v>31</v>
      </c>
      <c r="BQ31" s="410" t="str">
        <f t="array" ref="BQ31">INDEX(BN$1:BN$48,SMALL(IF(BO$1:BO$48=BP31,ROW(BO$1:BO$48)),COUNTIF(BP$1:BP31,BP31)),1)</f>
        <v>Horsham</v>
      </c>
      <c r="BR31" s="410">
        <f t="shared" si="16"/>
        <v>31</v>
      </c>
      <c r="BS31" s="410" t="str">
        <f t="shared" si="17"/>
        <v>Horsham</v>
      </c>
      <c r="BV31" s="411" t="s">
        <v>228</v>
      </c>
      <c r="BW31" s="410">
        <f>VLOOKUP(BV31,'Rural 80'!$A$11:$BS$488,44,FALSE)</f>
        <v>40</v>
      </c>
      <c r="BX31" s="410">
        <f t="array" ref="BX31">INDEX(BW$1:BW$48,MATCH(SMALL(COUNTIF(BW$1:BW$48,"&lt;"&amp;BW$1:BW$48),ROW(BW31:BX31)),COUNTIF(BW$1:BW$48,"&lt;"&amp;BW$1:BW$48),0))</f>
        <v>31</v>
      </c>
      <c r="BY31" s="410" t="str">
        <f t="array" ref="BY31">INDEX(BV$1:BV$48,SMALL(IF(BW$1:BW$48=BX31,ROW(BW$1:BW$48)),COUNTIF(BX$1:BX31,BX31)),1)</f>
        <v>Stroud</v>
      </c>
      <c r="BZ31" s="410">
        <f t="shared" si="18"/>
        <v>31</v>
      </c>
      <c r="CA31" s="410" t="str">
        <f t="shared" si="19"/>
        <v>Stroud</v>
      </c>
      <c r="CD31" s="411" t="s">
        <v>228</v>
      </c>
      <c r="CE31" s="410">
        <f>VLOOKUP(CD31,'Rural 80'!$A$11:$BS$488,48,FALSE)</f>
        <v>26</v>
      </c>
      <c r="CF31" s="410">
        <f t="array" ref="CF31">INDEX(CE$1:CE$48,MATCH(SMALL(COUNTIF(CE$1:CE$48,"&lt;"&amp;CE$1:CE$48),ROW(CE31:CF31)),COUNTIF(CE$1:CE$48,"&lt;"&amp;CE$1:CE$48),0))</f>
        <v>31</v>
      </c>
      <c r="CG31" s="410" t="str">
        <f t="array" ref="CG31">INDEX(CD$1:CD$48,SMALL(IF(CE$1:CE$48=CF31,ROW(CE$1:CE$48)),COUNTIF(CF$1:CF31,CF31)),1)</f>
        <v>Lewes</v>
      </c>
      <c r="CH31" s="410">
        <f t="shared" si="20"/>
        <v>31</v>
      </c>
      <c r="CI31" s="410" t="str">
        <f t="shared" si="21"/>
        <v>Lewes</v>
      </c>
      <c r="CL31" s="411" t="s">
        <v>228</v>
      </c>
      <c r="CM31" s="410">
        <f>VLOOKUP(CL31,'Rural 80'!$A$11:$BS$488,52,FALSE)</f>
        <v>44</v>
      </c>
      <c r="CN31" s="410">
        <f t="array" ref="CN31">INDEX(CM$1:CM$48,MATCH(SMALL(COUNTIF(CM$1:CM$48,"&lt;"&amp;CM$1:CM$48),ROW(CM31:CN31)),COUNTIF(CM$1:CM$48,"&lt;"&amp;CM$1:CM$48),0))</f>
        <v>31</v>
      </c>
      <c r="CO31" s="410" t="str">
        <f t="array" ref="CO31">INDEX(CL$1:CL$48,SMALL(IF(CM$1:CM$48=CN31,ROW(CM$1:CM$48)),COUNTIF(CN$1:CN31,CN31)),1)</f>
        <v>Durham</v>
      </c>
      <c r="CP31" s="410">
        <f t="shared" si="22"/>
        <v>31</v>
      </c>
      <c r="CQ31" s="410" t="str">
        <f t="shared" si="23"/>
        <v>Durham</v>
      </c>
      <c r="CT31" s="411" t="s">
        <v>228</v>
      </c>
      <c r="CU31" s="410" t="str">
        <f>VLOOKUP(CT31,'Rural 80'!$A$11:$BS$488,56,FALSE)</f>
        <v>9999</v>
      </c>
      <c r="CV31" s="410" t="str">
        <f t="array" ref="CV31">INDEX(CU$1:CU$48,MATCH(SMALL(COUNTIF(CU$1:CU$48,"&lt;"&amp;CU$1:CU$48),ROW(CU31:CV31)),COUNTIF(CU$1:CU$48,"&lt;"&amp;CU$1:CU$48),0))</f>
        <v>9999</v>
      </c>
      <c r="CW31" s="410" t="str">
        <f t="array" ref="CW31">INDEX(CT$1:CT$48,SMALL(IF(CU$1:CU$48=CV31,ROW(CU$1:CU$48)),COUNTIF(CV$1:CV31,CV31)),1)</f>
        <v>Sevenoaks</v>
      </c>
      <c r="CX31" s="410" t="str">
        <f t="shared" si="24"/>
        <v>no data</v>
      </c>
      <c r="CY31" s="410" t="str">
        <f t="shared" si="25"/>
        <v>Sevenoaks</v>
      </c>
      <c r="DB31" s="411" t="s">
        <v>228</v>
      </c>
      <c r="DC31" s="410" t="str">
        <f>VLOOKUP(DB31,'Rural 80'!$A$11:$BS$488,60,FALSE)</f>
        <v>9999</v>
      </c>
      <c r="DD31" s="410" t="str">
        <f t="array" ref="DD31">INDEX(DC$1:DC$48,MATCH(SMALL(COUNTIF(DC$1:DC$48,"&lt;"&amp;DC$1:DC$48),ROW(DC31:DD31)),COUNTIF(DC$1:DC$48,"&lt;"&amp;DC$1:DC$48),0))</f>
        <v>9999</v>
      </c>
      <c r="DE31" s="410" t="str">
        <f t="array" ref="DE31">INDEX(DB$1:DB$48,SMALL(IF(DC$1:DC$48=DD31,ROW(DC$1:DC$48)),COUNTIF(DD$1:DD31,DD31)),1)</f>
        <v>Sevenoaks</v>
      </c>
      <c r="DF31" s="410" t="str">
        <f t="shared" si="26"/>
        <v>no data</v>
      </c>
      <c r="DG31" s="410" t="str">
        <f t="shared" si="27"/>
        <v>Sevenoaks</v>
      </c>
      <c r="DJ31" s="411" t="s">
        <v>228</v>
      </c>
      <c r="DK31" s="410" t="str">
        <f>VLOOKUP(DJ31,'Rural 80'!$A$11:$BS$488,64,FALSE)</f>
        <v>9999</v>
      </c>
      <c r="DL31" s="410" t="str">
        <f t="array" ref="DL31">INDEX(DK$1:DK$48,MATCH(SMALL(COUNTIF(DK$1:DK$48,"&lt;"&amp;DK$1:DK$48),ROW(DK31:DL31)),COUNTIF(DK$1:DK$48,"&lt;"&amp;DK$1:DK$48),0))</f>
        <v>9999</v>
      </c>
      <c r="DM31" s="410" t="str">
        <f t="array" ref="DM31">INDEX(DJ$1:DJ$48,SMALL(IF(DK$1:DK$48=DL31,ROW(DK$1:DK$48)),COUNTIF(DL$1:DL31,DL31)),1)</f>
        <v>Sevenoaks</v>
      </c>
      <c r="DN31" s="410" t="str">
        <f t="shared" si="28"/>
        <v>no data</v>
      </c>
      <c r="DO31" s="410" t="str">
        <f t="shared" si="29"/>
        <v>Sevenoaks</v>
      </c>
      <c r="DR31" s="411" t="s">
        <v>228</v>
      </c>
      <c r="DS31" s="410" t="str">
        <f>VLOOKUP(DR31,'Rural 80'!$A$11:$BS$488,68,FALSE)</f>
        <v>9999</v>
      </c>
      <c r="DT31" s="410" t="str">
        <f t="array" ref="DT31">INDEX(DS$1:DS$48,MATCH(SMALL(COUNTIF(DS$1:DS$48,"&lt;"&amp;DS$1:DS$48),ROW(DS31:DT31)),COUNTIF(DS$1:DS$48,"&lt;"&amp;DS$1:DS$48),0))</f>
        <v>9999</v>
      </c>
      <c r="DU31" s="410" t="str">
        <f t="array" ref="DU31">INDEX(DR$1:DR$48,SMALL(IF(DS$1:DS$48=DT31,ROW(DS$1:DS$48)),COUNTIF(DT$1:DT31,DT31)),1)</f>
        <v>Sevenoaks</v>
      </c>
      <c r="DV31" s="410" t="str">
        <f t="shared" si="30"/>
        <v>no data</v>
      </c>
      <c r="DW31" s="410" t="str">
        <f t="shared" si="31"/>
        <v>Sevenoaks</v>
      </c>
    </row>
    <row r="32" spans="2:127" x14ac:dyDescent="0.25">
      <c r="B32" s="411" t="s">
        <v>334</v>
      </c>
      <c r="C32" s="410">
        <f>VLOOKUP(B32,'Rural 80'!$A$11:$BS$488,8,FALSE)</f>
        <v>32</v>
      </c>
      <c r="D32" s="410">
        <f t="array" ref="D32">INDEX(C$1:C$48,MATCH(SMALL(COUNTIF(C$1:C$48,"&lt;"&amp;C$1:C$48),ROW(C32:D32)),COUNTIF(C$1:C$48,"&lt;"&amp;C$1:C$48),0))</f>
        <v>32</v>
      </c>
      <c r="E32" s="410" t="str">
        <f t="array" ref="E32">INDEX(B$1:B$48,SMALL(IF(C$1:C$48=D32,ROW(C$1:C$48)),COUNTIF(D$1:D32,D32)),1)</f>
        <v>Shropshire</v>
      </c>
      <c r="F32" s="410">
        <f t="shared" si="0"/>
        <v>32</v>
      </c>
      <c r="G32" s="410" t="str">
        <f t="shared" si="1"/>
        <v>Shropshire</v>
      </c>
      <c r="J32" s="411" t="s">
        <v>334</v>
      </c>
      <c r="K32" s="410">
        <f>VLOOKUP(J32,'Rural 80'!$A$11:$BS$488,12,FALSE)</f>
        <v>36</v>
      </c>
      <c r="L32" s="410">
        <f t="array" ref="L32">INDEX(K$1:K$48,MATCH(SMALL(COUNTIF(K$1:K$48,"&lt;"&amp;K$1:K$48),ROW(K32:L32)),COUNTIF(K$1:K$48,"&lt;"&amp;K$1:K$48),0))</f>
        <v>32</v>
      </c>
      <c r="M32" s="410" t="str">
        <f t="array" ref="M32">INDEX(J$1:J$48,SMALL(IF(K$1:K$48=L32,ROW(K$1:K$48)),COUNTIF(L$1:L32,L32)),1)</f>
        <v>Sedgemoor</v>
      </c>
      <c r="N32" s="410">
        <f t="shared" si="2"/>
        <v>32</v>
      </c>
      <c r="O32" s="410" t="str">
        <f t="shared" si="3"/>
        <v>Sedgemoor</v>
      </c>
      <c r="R32" s="411" t="s">
        <v>334</v>
      </c>
      <c r="S32" s="410">
        <f>VLOOKUP(R32,'Rural 80'!$A$11:$BS$488,16,FALSE)</f>
        <v>31</v>
      </c>
      <c r="T32" s="410">
        <f t="array" ref="T32">INDEX(S$1:S$48,MATCH(SMALL(COUNTIF(S$1:S$48,"&lt;"&amp;S$1:S$48),ROW(S32:T32)),COUNTIF(S$1:S$48,"&lt;"&amp;S$1:S$48),0))</f>
        <v>32</v>
      </c>
      <c r="U32" s="410" t="str">
        <f t="array" ref="U32">INDEX(R$1:R$48,SMALL(IF(S$1:S$48=T32,ROW(S$1:S$48)),COUNTIF(T$1:T32,T32)),1)</f>
        <v>Malvern Hills</v>
      </c>
      <c r="V32" s="410">
        <f t="shared" si="4"/>
        <v>32</v>
      </c>
      <c r="W32" s="410" t="str">
        <f t="shared" si="5"/>
        <v>Malvern Hills</v>
      </c>
      <c r="Z32" s="411" t="s">
        <v>334</v>
      </c>
      <c r="AA32" s="410">
        <f>VLOOKUP(Z32,'Rural 80'!$A$11:$BS$488,20,FALSE)</f>
        <v>22</v>
      </c>
      <c r="AB32" s="410">
        <f t="array" ref="AB32">INDEX(AA$1:AA$48,MATCH(SMALL(COUNTIF(AA$1:AA$48,"&lt;"&amp;AA$1:AA$48),ROW(AA32:AB32)),COUNTIF(AA$1:AA$48,"&lt;"&amp;AA$1:AA$48),0))</f>
        <v>32</v>
      </c>
      <c r="AC32" s="410" t="str">
        <f t="array" ref="AC32">INDEX(Z$1:Z$48,SMALL(IF(AA$1:AA$48=AB32,ROW(AA$1:AA$48)),COUNTIF(AB$1:AB32,AB32)),1)</f>
        <v>Horsham</v>
      </c>
      <c r="AD32" s="410">
        <f t="shared" si="6"/>
        <v>32</v>
      </c>
      <c r="AE32" s="410" t="str">
        <f t="shared" si="7"/>
        <v>Horsham</v>
      </c>
      <c r="AH32" s="411" t="s">
        <v>334</v>
      </c>
      <c r="AI32" s="410">
        <f>VLOOKUP(AH32,'Rural 80'!$A$11:$BS$488,24,FALSE)</f>
        <v>12</v>
      </c>
      <c r="AJ32" s="410">
        <f t="array" ref="AJ32">INDEX(AI$1:AI$48,MATCH(SMALL(COUNTIF(AI$1:AI$48,"&lt;"&amp;AI$1:AI$48),ROW(AI32:AJ32)),COUNTIF(AI$1:AI$48,"&lt;"&amp;AI$1:AI$48),0))</f>
        <v>32</v>
      </c>
      <c r="AK32" s="410" t="str">
        <f t="array" ref="AK32">INDEX(AH$1:AH$48,SMALL(IF(AI$1:AI$48=AJ32,ROW(AI$1:AI$48)),COUNTIF(AJ$1:AJ32,AJ32)),1)</f>
        <v>Newark and Sherwood</v>
      </c>
      <c r="AL32" s="410">
        <f t="shared" si="8"/>
        <v>32</v>
      </c>
      <c r="AM32" s="410" t="str">
        <f t="shared" si="9"/>
        <v>Newark and Sherwood</v>
      </c>
      <c r="AP32" s="411" t="s">
        <v>334</v>
      </c>
      <c r="AQ32" s="410">
        <f>VLOOKUP(AP32,'Rural 80'!$A$11:$BS$488,28,FALSE)</f>
        <v>12</v>
      </c>
      <c r="AR32" s="410">
        <f t="array" ref="AR32">INDEX(AQ$1:AQ$48,MATCH(SMALL(COUNTIF(AQ$1:AQ$48,"&lt;"&amp;AQ$1:AQ$48),ROW(AQ32:AR32)),COUNTIF(AQ$1:AQ$48,"&lt;"&amp;AQ$1:AQ$48),0))</f>
        <v>32</v>
      </c>
      <c r="AS32" s="410" t="str">
        <f t="array" ref="AS32">INDEX(AP$1:AP$48,SMALL(IF(AQ$1:AQ$48=AR32,ROW(AQ$1:AQ$48)),COUNTIF(AR$1:AR32,AR32)),1)</f>
        <v>Horsham</v>
      </c>
      <c r="AT32" s="410">
        <f t="shared" si="10"/>
        <v>32</v>
      </c>
      <c r="AU32" s="410" t="str">
        <f t="shared" si="11"/>
        <v>Horsham</v>
      </c>
      <c r="AX32" s="411" t="s">
        <v>334</v>
      </c>
      <c r="AY32" s="410">
        <f>VLOOKUP(AX32,'Rural 80'!$A$11:$BS$488,32,FALSE)</f>
        <v>12</v>
      </c>
      <c r="AZ32" s="410">
        <f t="array" ref="AZ32">INDEX(AY$1:AY$48,MATCH(SMALL(COUNTIF(AY$1:AY$48,"&lt;"&amp;AY$1:AY$48),ROW(AY32:AZ32)),COUNTIF(AY$1:AY$48,"&lt;"&amp;AY$1:AY$48),0))</f>
        <v>32</v>
      </c>
      <c r="BA32" s="410" t="str">
        <f t="array" ref="BA32">INDEX(AX$1:AX$48,SMALL(IF(AY$1:AY$48=AZ32,ROW(AY$1:AY$48)),COUNTIF(AZ$1:AZ32,AZ32)),1)</f>
        <v>South Kesteven</v>
      </c>
      <c r="BB32" s="410">
        <f t="shared" si="12"/>
        <v>32</v>
      </c>
      <c r="BC32" s="410" t="str">
        <f t="shared" si="13"/>
        <v>South Kesteven</v>
      </c>
      <c r="BF32" s="411" t="s">
        <v>334</v>
      </c>
      <c r="BG32" s="410">
        <f>VLOOKUP(BF32,'Rural 80'!$A$11:$BS$488,36,FALSE)</f>
        <v>15</v>
      </c>
      <c r="BH32" s="410">
        <f t="array" ref="BH32">INDEX(BG$1:BG$48,MATCH(SMALL(COUNTIF(BG$1:BG$48,"&lt;"&amp;BG$1:BG$48),ROW(BG32:BH32)),COUNTIF(BG$1:BG$48,"&lt;"&amp;BG$1:BG$48),0))</f>
        <v>32</v>
      </c>
      <c r="BI32" s="410" t="str">
        <f t="array" ref="BI32">INDEX(BF$1:BF$48,SMALL(IF(BG$1:BG$48=BH32,ROW(BG$1:BG$48)),COUNTIF(BH$1:BH32,BH32)),1)</f>
        <v>Aylesbury Vale</v>
      </c>
      <c r="BJ32" s="410">
        <f t="shared" si="14"/>
        <v>32</v>
      </c>
      <c r="BK32" s="410" t="str">
        <f t="shared" si="15"/>
        <v>Aylesbury Vale</v>
      </c>
      <c r="BN32" s="411" t="s">
        <v>334</v>
      </c>
      <c r="BO32" s="410">
        <f>VLOOKUP(BN32,'Rural 80'!$A$11:$BS$488,40,FALSE)</f>
        <v>40</v>
      </c>
      <c r="BP32" s="410">
        <f t="array" ref="BP32">INDEX(BO$1:BO$48,MATCH(SMALL(COUNTIF(BO$1:BO$48,"&lt;"&amp;BO$1:BO$48),ROW(BO32:BP32)),COUNTIF(BO$1:BO$48,"&lt;"&amp;BO$1:BO$48),0))</f>
        <v>32</v>
      </c>
      <c r="BQ32" s="410" t="str">
        <f t="array" ref="BQ32">INDEX(BN$1:BN$48,SMALL(IF(BO$1:BO$48=BP32,ROW(BO$1:BO$48)),COUNTIF(BP$1:BP32,BP32)),1)</f>
        <v>Lewes</v>
      </c>
      <c r="BR32" s="410">
        <f t="shared" si="16"/>
        <v>32</v>
      </c>
      <c r="BS32" s="410" t="str">
        <f t="shared" si="17"/>
        <v>Lewes</v>
      </c>
      <c r="BV32" s="411" t="s">
        <v>334</v>
      </c>
      <c r="BW32" s="410">
        <f>VLOOKUP(BV32,'Rural 80'!$A$11:$BS$488,44,FALSE)</f>
        <v>43</v>
      </c>
      <c r="BX32" s="410">
        <f t="array" ref="BX32">INDEX(BW$1:BW$48,MATCH(SMALL(COUNTIF(BW$1:BW$48,"&lt;"&amp;BW$1:BW$48),ROW(BW32:BX32)),COUNTIF(BW$1:BW$48,"&lt;"&amp;BW$1:BW$48),0))</f>
        <v>32</v>
      </c>
      <c r="BY32" s="410" t="str">
        <f t="array" ref="BY32">INDEX(BV$1:BV$48,SMALL(IF(BW$1:BW$48=BX32,ROW(BW$1:BW$48)),COUNTIF(BX$1:BX32,BX32)),1)</f>
        <v>Durham</v>
      </c>
      <c r="BZ32" s="410">
        <f t="shared" si="18"/>
        <v>32</v>
      </c>
      <c r="CA32" s="410" t="str">
        <f t="shared" si="19"/>
        <v>Durham</v>
      </c>
      <c r="CD32" s="411" t="s">
        <v>334</v>
      </c>
      <c r="CE32" s="410">
        <f>VLOOKUP(CD32,'Rural 80'!$A$11:$BS$488,48,FALSE)</f>
        <v>36</v>
      </c>
      <c r="CF32" s="410">
        <f t="array" ref="CF32">INDEX(CE$1:CE$48,MATCH(SMALL(COUNTIF(CE$1:CE$48,"&lt;"&amp;CE$1:CE$48),ROW(CE32:CF32)),COUNTIF(CE$1:CE$48,"&lt;"&amp;CE$1:CE$48),0))</f>
        <v>32</v>
      </c>
      <c r="CG32" s="410" t="str">
        <f t="array" ref="CG32">INDEX(CD$1:CD$48,SMALL(IF(CE$1:CE$48=CF32,ROW(CE$1:CE$48)),COUNTIF(CF$1:CF32,CF32)),1)</f>
        <v>Dover</v>
      </c>
      <c r="CH32" s="410">
        <f t="shared" si="20"/>
        <v>32</v>
      </c>
      <c r="CI32" s="410" t="str">
        <f t="shared" si="21"/>
        <v>Dover</v>
      </c>
      <c r="CL32" s="411" t="s">
        <v>334</v>
      </c>
      <c r="CM32" s="410">
        <f>VLOOKUP(CL32,'Rural 80'!$A$11:$BS$488,52,FALSE)</f>
        <v>26</v>
      </c>
      <c r="CN32" s="410">
        <f t="array" ref="CN32">INDEX(CM$1:CM$48,MATCH(SMALL(COUNTIF(CM$1:CM$48,"&lt;"&amp;CM$1:CM$48),ROW(CM32:CN32)),COUNTIF(CM$1:CM$48,"&lt;"&amp;CM$1:CM$48),0))</f>
        <v>32</v>
      </c>
      <c r="CO32" s="410" t="str">
        <f t="array" ref="CO32">INDEX(CL$1:CL$48,SMALL(IF(CM$1:CM$48=CN32,ROW(CM$1:CM$48)),COUNTIF(CN$1:CN32,CN32)),1)</f>
        <v>East Northamptonshire</v>
      </c>
      <c r="CP32" s="410">
        <f t="shared" si="22"/>
        <v>32</v>
      </c>
      <c r="CQ32" s="410" t="str">
        <f t="shared" si="23"/>
        <v>East Northamptonshire</v>
      </c>
      <c r="CT32" s="411" t="s">
        <v>334</v>
      </c>
      <c r="CU32" s="410" t="str">
        <f>VLOOKUP(CT32,'Rural 80'!$A$11:$BS$488,56,FALSE)</f>
        <v>9999</v>
      </c>
      <c r="CV32" s="410" t="str">
        <f t="array" ref="CV32">INDEX(CU$1:CU$48,MATCH(SMALL(COUNTIF(CU$1:CU$48,"&lt;"&amp;CU$1:CU$48),ROW(CU32:CV32)),COUNTIF(CU$1:CU$48,"&lt;"&amp;CU$1:CU$48),0))</f>
        <v>9999</v>
      </c>
      <c r="CW32" s="410" t="str">
        <f t="array" ref="CW32">INDEX(CT$1:CT$48,SMALL(IF(CU$1:CU$48=CV32,ROW(CU$1:CU$48)),COUNTIF(CV$1:CV32,CV32)),1)</f>
        <v>Shropshire</v>
      </c>
      <c r="CX32" s="410" t="str">
        <f t="shared" si="24"/>
        <v>no data</v>
      </c>
      <c r="CY32" s="410" t="str">
        <f t="shared" si="25"/>
        <v>Shropshire</v>
      </c>
      <c r="DB32" s="411" t="s">
        <v>334</v>
      </c>
      <c r="DC32" s="410" t="str">
        <f>VLOOKUP(DB32,'Rural 80'!$A$11:$BS$488,60,FALSE)</f>
        <v>9999</v>
      </c>
      <c r="DD32" s="410" t="str">
        <f t="array" ref="DD32">INDEX(DC$1:DC$48,MATCH(SMALL(COUNTIF(DC$1:DC$48,"&lt;"&amp;DC$1:DC$48),ROW(DC32:DD32)),COUNTIF(DC$1:DC$48,"&lt;"&amp;DC$1:DC$48),0))</f>
        <v>9999</v>
      </c>
      <c r="DE32" s="410" t="str">
        <f t="array" ref="DE32">INDEX(DB$1:DB$48,SMALL(IF(DC$1:DC$48=DD32,ROW(DC$1:DC$48)),COUNTIF(DD$1:DD32,DD32)),1)</f>
        <v>Shropshire</v>
      </c>
      <c r="DF32" s="410" t="str">
        <f t="shared" si="26"/>
        <v>no data</v>
      </c>
      <c r="DG32" s="410" t="str">
        <f t="shared" si="27"/>
        <v>Shropshire</v>
      </c>
      <c r="DJ32" s="411" t="s">
        <v>334</v>
      </c>
      <c r="DK32" s="410" t="str">
        <f>VLOOKUP(DJ32,'Rural 80'!$A$11:$BS$488,64,FALSE)</f>
        <v>9999</v>
      </c>
      <c r="DL32" s="410" t="str">
        <f t="array" ref="DL32">INDEX(DK$1:DK$48,MATCH(SMALL(COUNTIF(DK$1:DK$48,"&lt;"&amp;DK$1:DK$48),ROW(DK32:DL32)),COUNTIF(DK$1:DK$48,"&lt;"&amp;DK$1:DK$48),0))</f>
        <v>9999</v>
      </c>
      <c r="DM32" s="410" t="str">
        <f t="array" ref="DM32">INDEX(DJ$1:DJ$48,SMALL(IF(DK$1:DK$48=DL32,ROW(DK$1:DK$48)),COUNTIF(DL$1:DL32,DL32)),1)</f>
        <v>Shropshire</v>
      </c>
      <c r="DN32" s="410" t="str">
        <f t="shared" si="28"/>
        <v>no data</v>
      </c>
      <c r="DO32" s="410" t="str">
        <f t="shared" si="29"/>
        <v>Shropshire</v>
      </c>
      <c r="DR32" s="411" t="s">
        <v>334</v>
      </c>
      <c r="DS32" s="410" t="str">
        <f>VLOOKUP(DR32,'Rural 80'!$A$11:$BS$488,68,FALSE)</f>
        <v>9999</v>
      </c>
      <c r="DT32" s="410" t="str">
        <f t="array" ref="DT32">INDEX(DS$1:DS$48,MATCH(SMALL(COUNTIF(DS$1:DS$48,"&lt;"&amp;DS$1:DS$48),ROW(DS32:DT32)),COUNTIF(DS$1:DS$48,"&lt;"&amp;DS$1:DS$48),0))</f>
        <v>9999</v>
      </c>
      <c r="DU32" s="410" t="str">
        <f t="array" ref="DU32">INDEX(DR$1:DR$48,SMALL(IF(DS$1:DS$48=DT32,ROW(DS$1:DS$48)),COUNTIF(DT$1:DT32,DT32)),1)</f>
        <v>Shropshire</v>
      </c>
      <c r="DV32" s="410" t="str">
        <f t="shared" si="30"/>
        <v>no data</v>
      </c>
      <c r="DW32" s="410" t="str">
        <f t="shared" si="31"/>
        <v>Shropshire</v>
      </c>
    </row>
    <row r="33" spans="2:127" x14ac:dyDescent="0.25">
      <c r="B33" s="411" t="s">
        <v>233</v>
      </c>
      <c r="C33" s="410">
        <f>VLOOKUP(B33,'Rural 80'!$A$11:$BS$488,8,FALSE)</f>
        <v>40</v>
      </c>
      <c r="D33" s="410">
        <f t="array" ref="D33">INDEX(C$1:C$48,MATCH(SMALL(COUNTIF(C$1:C$48,"&lt;"&amp;C$1:C$48),ROW(C33:D33)),COUNTIF(C$1:C$48,"&lt;"&amp;C$1:C$48),0))</f>
        <v>33</v>
      </c>
      <c r="E33" s="410" t="str">
        <f t="array" ref="E33">INDEX(B$1:B$48,SMALL(IF(C$1:C$48=D33,ROW(C$1:C$48)),COUNTIF(D$1:D33,D33)),1)</f>
        <v>East Hampshire</v>
      </c>
      <c r="F33" s="410">
        <f t="shared" si="0"/>
        <v>33</v>
      </c>
      <c r="G33" s="410" t="str">
        <f t="shared" si="1"/>
        <v>East Hampshire</v>
      </c>
      <c r="J33" s="411" t="s">
        <v>233</v>
      </c>
      <c r="K33" s="410">
        <f>VLOOKUP(J33,'Rural 80'!$A$11:$BS$488,12,FALSE)</f>
        <v>44</v>
      </c>
      <c r="L33" s="410">
        <f t="array" ref="L33">INDEX(K$1:K$48,MATCH(SMALL(COUNTIF(K$1:K$48,"&lt;"&amp;K$1:K$48),ROW(K33:L33)),COUNTIF(K$1:K$48,"&lt;"&amp;K$1:K$48),0))</f>
        <v>33</v>
      </c>
      <c r="M33" s="410" t="str">
        <f t="array" ref="M33">INDEX(J$1:J$48,SMALL(IF(K$1:K$48=L33,ROW(K$1:K$48)),COUNTIF(L$1:L33,L33)),1)</f>
        <v>North Devon</v>
      </c>
      <c r="N33" s="410">
        <f t="shared" si="2"/>
        <v>33</v>
      </c>
      <c r="O33" s="410" t="str">
        <f t="shared" si="3"/>
        <v>North Devon</v>
      </c>
      <c r="R33" s="411" t="s">
        <v>233</v>
      </c>
      <c r="S33" s="410">
        <f>VLOOKUP(R33,'Rural 80'!$A$11:$BS$488,16,FALSE)</f>
        <v>37</v>
      </c>
      <c r="T33" s="410">
        <f t="array" ref="T33">INDEX(S$1:S$48,MATCH(SMALL(COUNTIF(S$1:S$48,"&lt;"&amp;S$1:S$48),ROW(S33:T33)),COUNTIF(S$1:S$48,"&lt;"&amp;S$1:S$48),0))</f>
        <v>33</v>
      </c>
      <c r="U33" s="410" t="str">
        <f t="array" ref="U33">INDEX(R$1:R$48,SMALL(IF(S$1:S$48=T33,ROW(S$1:S$48)),COUNTIF(T$1:T33,T33)),1)</f>
        <v>Newark and Sherwood</v>
      </c>
      <c r="V33" s="410">
        <f t="shared" si="4"/>
        <v>33</v>
      </c>
      <c r="W33" s="410" t="str">
        <f t="shared" si="5"/>
        <v>Newark and Sherwood</v>
      </c>
      <c r="Z33" s="411" t="s">
        <v>233</v>
      </c>
      <c r="AA33" s="410">
        <f>VLOOKUP(Z33,'Rural 80'!$A$11:$BS$488,20,FALSE)</f>
        <v>48</v>
      </c>
      <c r="AB33" s="410">
        <f t="array" ref="AB33">INDEX(AA$1:AA$48,MATCH(SMALL(COUNTIF(AA$1:AA$48,"&lt;"&amp;AA$1:AA$48),ROW(AA33:AB33)),COUNTIF(AA$1:AA$48,"&lt;"&amp;AA$1:AA$48),0))</f>
        <v>33</v>
      </c>
      <c r="AC33" s="410" t="str">
        <f t="array" ref="AC33">INDEX(Z$1:Z$48,SMALL(IF(AA$1:AA$48=AB33,ROW(AA$1:AA$48)),COUNTIF(AB$1:AB33,AB33)),1)</f>
        <v>Malvern Hills</v>
      </c>
      <c r="AD33" s="410">
        <f t="shared" si="6"/>
        <v>33</v>
      </c>
      <c r="AE33" s="410" t="str">
        <f t="shared" si="7"/>
        <v>Malvern Hills</v>
      </c>
      <c r="AH33" s="411" t="s">
        <v>233</v>
      </c>
      <c r="AI33" s="410">
        <f>VLOOKUP(AH33,'Rural 80'!$A$11:$BS$488,24,FALSE)</f>
        <v>46</v>
      </c>
      <c r="AJ33" s="410">
        <f t="array" ref="AJ33">INDEX(AI$1:AI$48,MATCH(SMALL(COUNTIF(AI$1:AI$48,"&lt;"&amp;AI$1:AI$48),ROW(AI33:AJ33)),COUNTIF(AI$1:AI$48,"&lt;"&amp;AI$1:AI$48),0))</f>
        <v>33</v>
      </c>
      <c r="AK33" s="410" t="str">
        <f t="array" ref="AK33">INDEX(AH$1:AH$48,SMALL(IF(AI$1:AI$48=AJ33,ROW(AI$1:AI$48)),COUNTIF(AJ$1:AJ33,AJ33)),1)</f>
        <v>Dover</v>
      </c>
      <c r="AL33" s="410">
        <f t="shared" si="8"/>
        <v>33</v>
      </c>
      <c r="AM33" s="410" t="str">
        <f t="shared" si="9"/>
        <v>Dover</v>
      </c>
      <c r="AP33" s="411" t="s">
        <v>233</v>
      </c>
      <c r="AQ33" s="410">
        <f>VLOOKUP(AP33,'Rural 80'!$A$11:$BS$488,28,FALSE)</f>
        <v>47</v>
      </c>
      <c r="AR33" s="410">
        <f t="array" ref="AR33">INDEX(AQ$1:AQ$48,MATCH(SMALL(COUNTIF(AQ$1:AQ$48,"&lt;"&amp;AQ$1:AQ$48),ROW(AQ33:AR33)),COUNTIF(AQ$1:AQ$48,"&lt;"&amp;AQ$1:AQ$48),0))</f>
        <v>33</v>
      </c>
      <c r="AS33" s="410" t="str">
        <f t="array" ref="AS33">INDEX(AP$1:AP$48,SMALL(IF(AQ$1:AQ$48=AR33,ROW(AQ$1:AQ$48)),COUNTIF(AR$1:AR33,AR33)),1)</f>
        <v>Lewes</v>
      </c>
      <c r="AT33" s="410">
        <f t="shared" si="10"/>
        <v>33</v>
      </c>
      <c r="AU33" s="410" t="str">
        <f t="shared" si="11"/>
        <v>Lewes</v>
      </c>
      <c r="AX33" s="411" t="s">
        <v>233</v>
      </c>
      <c r="AY33" s="410">
        <f>VLOOKUP(AX33,'Rural 80'!$A$11:$BS$488,32,FALSE)</f>
        <v>46</v>
      </c>
      <c r="AZ33" s="410">
        <f t="array" ref="AZ33">INDEX(AY$1:AY$48,MATCH(SMALL(COUNTIF(AY$1:AY$48,"&lt;"&amp;AY$1:AY$48),ROW(AY33:AZ33)),COUNTIF(AY$1:AY$48,"&lt;"&amp;AY$1:AY$48),0))</f>
        <v>33</v>
      </c>
      <c r="BA33" s="410" t="str">
        <f t="array" ref="BA33">INDEX(AX$1:AX$48,SMALL(IF(AY$1:AY$48=AZ33,ROW(AY$1:AY$48)),COUNTIF(AZ$1:AZ33,AZ33)),1)</f>
        <v>North Somerset</v>
      </c>
      <c r="BB33" s="410">
        <f t="shared" si="12"/>
        <v>33</v>
      </c>
      <c r="BC33" s="410" t="str">
        <f t="shared" si="13"/>
        <v>North Somerset</v>
      </c>
      <c r="BF33" s="411" t="s">
        <v>233</v>
      </c>
      <c r="BG33" s="410">
        <f>VLOOKUP(BF33,'Rural 80'!$A$11:$BS$488,36,FALSE)</f>
        <v>46</v>
      </c>
      <c r="BH33" s="410">
        <f t="array" ref="BH33">INDEX(BG$1:BG$48,MATCH(SMALL(COUNTIF(BG$1:BG$48,"&lt;"&amp;BG$1:BG$48),ROW(BG33:BH33)),COUNTIF(BG$1:BG$48,"&lt;"&amp;BG$1:BG$48),0))</f>
        <v>33</v>
      </c>
      <c r="BI33" s="410" t="str">
        <f t="array" ref="BI33">INDEX(BF$1:BF$48,SMALL(IF(BG$1:BG$48=BH33,ROW(BG$1:BG$48)),COUNTIF(BH$1:BH33,BH33)),1)</f>
        <v>Tonbridge and Malling</v>
      </c>
      <c r="BJ33" s="410">
        <f t="shared" si="14"/>
        <v>33</v>
      </c>
      <c r="BK33" s="410" t="str">
        <f t="shared" si="15"/>
        <v>Tonbridge and Malling</v>
      </c>
      <c r="BN33" s="411" t="s">
        <v>233</v>
      </c>
      <c r="BO33" s="410">
        <f>VLOOKUP(BN33,'Rural 80'!$A$11:$BS$488,40,FALSE)</f>
        <v>14</v>
      </c>
      <c r="BP33" s="410">
        <f t="array" ref="BP33">INDEX(BO$1:BO$48,MATCH(SMALL(COUNTIF(BO$1:BO$48,"&lt;"&amp;BO$1:BO$48),ROW(BO33:BP33)),COUNTIF(BO$1:BO$48,"&lt;"&amp;BO$1:BO$48),0))</f>
        <v>33</v>
      </c>
      <c r="BQ33" s="410" t="str">
        <f t="array" ref="BQ33">INDEX(BN$1:BN$48,SMALL(IF(BO$1:BO$48=BP33,ROW(BO$1:BO$48)),COUNTIF(BP$1:BP33,BP33)),1)</f>
        <v>Sedgemoor</v>
      </c>
      <c r="BR33" s="410">
        <f t="shared" si="16"/>
        <v>33</v>
      </c>
      <c r="BS33" s="410" t="str">
        <f t="shared" si="17"/>
        <v>Sedgemoor</v>
      </c>
      <c r="BV33" s="411" t="s">
        <v>233</v>
      </c>
      <c r="BW33" s="410">
        <f>VLOOKUP(BV33,'Rural 80'!$A$11:$BS$488,44,FALSE)</f>
        <v>13</v>
      </c>
      <c r="BX33" s="410">
        <f t="array" ref="BX33">INDEX(BW$1:BW$48,MATCH(SMALL(COUNTIF(BW$1:BW$48,"&lt;"&amp;BW$1:BW$48),ROW(BW33:BX33)),COUNTIF(BW$1:BW$48,"&lt;"&amp;BW$1:BW$48),0))</f>
        <v>33</v>
      </c>
      <c r="BY33" s="410" t="str">
        <f t="array" ref="BY33">INDEX(BV$1:BV$48,SMALL(IF(BW$1:BW$48=BX33,ROW(BW$1:BW$48)),COUNTIF(BX$1:BX33,BX33)),1)</f>
        <v>Sedgemoor</v>
      </c>
      <c r="BZ33" s="410">
        <f t="shared" si="18"/>
        <v>33</v>
      </c>
      <c r="CA33" s="410" t="str">
        <f t="shared" si="19"/>
        <v>Sedgemoor</v>
      </c>
      <c r="CD33" s="411" t="s">
        <v>233</v>
      </c>
      <c r="CE33" s="410">
        <f>VLOOKUP(CD33,'Rural 80'!$A$11:$BS$488,48,FALSE)</f>
        <v>14</v>
      </c>
      <c r="CF33" s="410">
        <f t="array" ref="CF33">INDEX(CE$1:CE$48,MATCH(SMALL(COUNTIF(CE$1:CE$48,"&lt;"&amp;CE$1:CE$48),ROW(CE33:CF33)),COUNTIF(CE$1:CE$48,"&lt;"&amp;CE$1:CE$48),0))</f>
        <v>33</v>
      </c>
      <c r="CG33" s="410" t="str">
        <f t="array" ref="CG33">INDEX(CD$1:CD$48,SMALL(IF(CE$1:CE$48=CF33,ROW(CE$1:CE$48)),COUNTIF(CF$1:CF33,CF33)),1)</f>
        <v>East Northamptonshire</v>
      </c>
      <c r="CH33" s="410">
        <f t="shared" si="20"/>
        <v>33</v>
      </c>
      <c r="CI33" s="410" t="str">
        <f t="shared" si="21"/>
        <v>East Northamptonshire</v>
      </c>
      <c r="CL33" s="411" t="s">
        <v>233</v>
      </c>
      <c r="CM33" s="410">
        <f>VLOOKUP(CL33,'Rural 80'!$A$11:$BS$488,52,FALSE)</f>
        <v>48</v>
      </c>
      <c r="CN33" s="410">
        <f t="array" ref="CN33">INDEX(CM$1:CM$48,MATCH(SMALL(COUNTIF(CM$1:CM$48,"&lt;"&amp;CM$1:CM$48),ROW(CM33:CN33)),COUNTIF(CM$1:CM$48,"&lt;"&amp;CM$1:CM$48),0))</f>
        <v>33</v>
      </c>
      <c r="CO33" s="410" t="str">
        <f t="array" ref="CO33">INDEX(CL$1:CL$48,SMALL(IF(CM$1:CM$48=CN33,ROW(CM$1:CM$48)),COUNTIF(CN$1:CN33,CN33)),1)</f>
        <v>Stroud</v>
      </c>
      <c r="CP33" s="410">
        <f t="shared" si="22"/>
        <v>33</v>
      </c>
      <c r="CQ33" s="410" t="str">
        <f t="shared" si="23"/>
        <v>Stroud</v>
      </c>
      <c r="CT33" s="411" t="s">
        <v>233</v>
      </c>
      <c r="CU33" s="410" t="str">
        <f>VLOOKUP(CT33,'Rural 80'!$A$11:$BS$488,56,FALSE)</f>
        <v>9999</v>
      </c>
      <c r="CV33" s="410" t="str">
        <f t="array" ref="CV33">INDEX(CU$1:CU$48,MATCH(SMALL(COUNTIF(CU$1:CU$48,"&lt;"&amp;CU$1:CU$48),ROW(CU33:CV33)),COUNTIF(CU$1:CU$48,"&lt;"&amp;CU$1:CU$48),0))</f>
        <v>9999</v>
      </c>
      <c r="CW33" s="410" t="str">
        <f t="array" ref="CW33">INDEX(CT$1:CT$48,SMALL(IF(CU$1:CU$48=CV33,ROW(CU$1:CU$48)),COUNTIF(CV$1:CV33,CV33)),1)</f>
        <v>South Bucks</v>
      </c>
      <c r="CX33" s="410" t="str">
        <f t="shared" si="24"/>
        <v>no data</v>
      </c>
      <c r="CY33" s="410" t="str">
        <f t="shared" si="25"/>
        <v>South Bucks</v>
      </c>
      <c r="DB33" s="411" t="s">
        <v>233</v>
      </c>
      <c r="DC33" s="410" t="str">
        <f>VLOOKUP(DB33,'Rural 80'!$A$11:$BS$488,60,FALSE)</f>
        <v>9999</v>
      </c>
      <c r="DD33" s="410" t="str">
        <f t="array" ref="DD33">INDEX(DC$1:DC$48,MATCH(SMALL(COUNTIF(DC$1:DC$48,"&lt;"&amp;DC$1:DC$48),ROW(DC33:DD33)),COUNTIF(DC$1:DC$48,"&lt;"&amp;DC$1:DC$48),0))</f>
        <v>9999</v>
      </c>
      <c r="DE33" s="410" t="str">
        <f t="array" ref="DE33">INDEX(DB$1:DB$48,SMALL(IF(DC$1:DC$48=DD33,ROW(DC$1:DC$48)),COUNTIF(DD$1:DD33,DD33)),1)</f>
        <v>South Bucks</v>
      </c>
      <c r="DF33" s="410" t="str">
        <f t="shared" si="26"/>
        <v>no data</v>
      </c>
      <c r="DG33" s="410" t="str">
        <f t="shared" si="27"/>
        <v>South Bucks</v>
      </c>
      <c r="DJ33" s="411" t="s">
        <v>233</v>
      </c>
      <c r="DK33" s="410" t="str">
        <f>VLOOKUP(DJ33,'Rural 80'!$A$11:$BS$488,64,FALSE)</f>
        <v>9999</v>
      </c>
      <c r="DL33" s="410" t="str">
        <f t="array" ref="DL33">INDEX(DK$1:DK$48,MATCH(SMALL(COUNTIF(DK$1:DK$48,"&lt;"&amp;DK$1:DK$48),ROW(DK33:DL33)),COUNTIF(DK$1:DK$48,"&lt;"&amp;DK$1:DK$48),0))</f>
        <v>9999</v>
      </c>
      <c r="DM33" s="410" t="str">
        <f t="array" ref="DM33">INDEX(DJ$1:DJ$48,SMALL(IF(DK$1:DK$48=DL33,ROW(DK$1:DK$48)),COUNTIF(DL$1:DL33,DL33)),1)</f>
        <v>South Bucks</v>
      </c>
      <c r="DN33" s="410" t="str">
        <f t="shared" si="28"/>
        <v>no data</v>
      </c>
      <c r="DO33" s="410" t="str">
        <f t="shared" si="29"/>
        <v>South Bucks</v>
      </c>
      <c r="DR33" s="411" t="s">
        <v>233</v>
      </c>
      <c r="DS33" s="410" t="str">
        <f>VLOOKUP(DR33,'Rural 80'!$A$11:$BS$488,68,FALSE)</f>
        <v>9999</v>
      </c>
      <c r="DT33" s="410" t="str">
        <f t="array" ref="DT33">INDEX(DS$1:DS$48,MATCH(SMALL(COUNTIF(DS$1:DS$48,"&lt;"&amp;DS$1:DS$48),ROW(DS33:DT33)),COUNTIF(DS$1:DS$48,"&lt;"&amp;DS$1:DS$48),0))</f>
        <v>9999</v>
      </c>
      <c r="DU33" s="410" t="str">
        <f t="array" ref="DU33">INDEX(DR$1:DR$48,SMALL(IF(DS$1:DS$48=DT33,ROW(DS$1:DS$48)),COUNTIF(DT$1:DT33,DT33)),1)</f>
        <v>South Bucks</v>
      </c>
      <c r="DV33" s="410" t="str">
        <f t="shared" si="30"/>
        <v>no data</v>
      </c>
      <c r="DW33" s="410" t="str">
        <f t="shared" si="31"/>
        <v>South Bucks</v>
      </c>
    </row>
    <row r="34" spans="2:127" x14ac:dyDescent="0.25">
      <c r="B34" s="411" t="s">
        <v>239</v>
      </c>
      <c r="C34" s="410">
        <f>VLOOKUP(B34,'Rural 80'!$A$11:$BS$488,8,FALSE)</f>
        <v>47</v>
      </c>
      <c r="D34" s="410">
        <f t="array" ref="D34">INDEX(C$1:C$48,MATCH(SMALL(COUNTIF(C$1:C$48,"&lt;"&amp;C$1:C$48),ROW(C34:D34)),COUNTIF(C$1:C$48,"&lt;"&amp;C$1:C$48),0))</f>
        <v>34</v>
      </c>
      <c r="E34" s="410" t="str">
        <f t="array" ref="E34">INDEX(B$1:B$48,SMALL(IF(C$1:C$48=D34,ROW(C$1:C$48)),COUNTIF(D$1:D34,D34)),1)</f>
        <v>Tonbridge and Malling</v>
      </c>
      <c r="F34" s="410">
        <f t="shared" si="0"/>
        <v>34</v>
      </c>
      <c r="G34" s="410" t="str">
        <f t="shared" si="1"/>
        <v>Tonbridge and Malling</v>
      </c>
      <c r="J34" s="411" t="s">
        <v>239</v>
      </c>
      <c r="K34" s="410">
        <f>VLOOKUP(J34,'Rural 80'!$A$11:$BS$488,12,FALSE)</f>
        <v>46</v>
      </c>
      <c r="L34" s="410">
        <f t="array" ref="L34">INDEX(K$1:K$48,MATCH(SMALL(COUNTIF(K$1:K$48,"&lt;"&amp;K$1:K$48),ROW(K34:L34)),COUNTIF(K$1:K$48,"&lt;"&amp;K$1:K$48),0))</f>
        <v>34</v>
      </c>
      <c r="M34" s="410" t="str">
        <f t="array" ref="M34">INDEX(J$1:J$48,SMALL(IF(K$1:K$48=L34,ROW(K$1:K$48)),COUNTIF(L$1:L34,L34)),1)</f>
        <v>Sevenoaks</v>
      </c>
      <c r="N34" s="410">
        <f t="shared" si="2"/>
        <v>34</v>
      </c>
      <c r="O34" s="410" t="str">
        <f t="shared" si="3"/>
        <v>Sevenoaks</v>
      </c>
      <c r="R34" s="411" t="s">
        <v>239</v>
      </c>
      <c r="S34" s="410">
        <f>VLOOKUP(R34,'Rural 80'!$A$11:$BS$488,16,FALSE)</f>
        <v>44</v>
      </c>
      <c r="T34" s="410">
        <f t="array" ref="T34">INDEX(S$1:S$48,MATCH(SMALL(COUNTIF(S$1:S$48,"&lt;"&amp;S$1:S$48),ROW(S34:T34)),COUNTIF(S$1:S$48,"&lt;"&amp;S$1:S$48),0))</f>
        <v>34</v>
      </c>
      <c r="U34" s="410" t="str">
        <f t="array" ref="U34">INDEX(R$1:R$48,SMALL(IF(S$1:S$48=T34,ROW(S$1:S$48)),COUNTIF(T$1:T34,T34)),1)</f>
        <v>Horsham</v>
      </c>
      <c r="V34" s="410">
        <f t="shared" si="4"/>
        <v>34</v>
      </c>
      <c r="W34" s="410" t="str">
        <f t="shared" si="5"/>
        <v>Horsham</v>
      </c>
      <c r="Z34" s="411" t="s">
        <v>239</v>
      </c>
      <c r="AA34" s="410">
        <f>VLOOKUP(Z34,'Rural 80'!$A$11:$BS$488,20,FALSE)</f>
        <v>45</v>
      </c>
      <c r="AB34" s="410">
        <f t="array" ref="AB34">INDEX(AA$1:AA$48,MATCH(SMALL(COUNTIF(AA$1:AA$48,"&lt;"&amp;AA$1:AA$48),ROW(AA34:AB34)),COUNTIF(AA$1:AA$48,"&lt;"&amp;AA$1:AA$48),0))</f>
        <v>34</v>
      </c>
      <c r="AC34" s="410" t="str">
        <f t="array" ref="AC34">INDEX(Z$1:Z$48,SMALL(IF(AA$1:AA$48=AB34,ROW(AA$1:AA$48)),COUNTIF(AB$1:AB34,AB34)),1)</f>
        <v>Newark and Sherwood</v>
      </c>
      <c r="AD34" s="410">
        <f t="shared" si="6"/>
        <v>34</v>
      </c>
      <c r="AE34" s="410" t="str">
        <f t="shared" si="7"/>
        <v>Newark and Sherwood</v>
      </c>
      <c r="AH34" s="411" t="s">
        <v>239</v>
      </c>
      <c r="AI34" s="410">
        <f>VLOOKUP(AH34,'Rural 80'!$A$11:$BS$488,24,FALSE)</f>
        <v>40</v>
      </c>
      <c r="AJ34" s="410">
        <f t="array" ref="AJ34">INDEX(AI$1:AI$48,MATCH(SMALL(COUNTIF(AI$1:AI$48,"&lt;"&amp;AI$1:AI$48),ROW(AI34:AJ34)),COUNTIF(AI$1:AI$48,"&lt;"&amp;AI$1:AI$48),0))</f>
        <v>34</v>
      </c>
      <c r="AK34" s="410" t="str">
        <f t="array" ref="AK34">INDEX(AH$1:AH$48,SMALL(IF(AI$1:AI$48=AJ34,ROW(AI$1:AI$48)),COUNTIF(AJ$1:AJ34,AJ34)),1)</f>
        <v>Waverley</v>
      </c>
      <c r="AL34" s="410">
        <f t="shared" si="8"/>
        <v>34</v>
      </c>
      <c r="AM34" s="410" t="str">
        <f t="shared" si="9"/>
        <v>Waverley</v>
      </c>
      <c r="AP34" s="411" t="s">
        <v>239</v>
      </c>
      <c r="AQ34" s="410">
        <f>VLOOKUP(AP34,'Rural 80'!$A$11:$BS$488,28,FALSE)</f>
        <v>27</v>
      </c>
      <c r="AR34" s="410">
        <f t="array" ref="AR34">INDEX(AQ$1:AQ$48,MATCH(SMALL(COUNTIF(AQ$1:AQ$48,"&lt;"&amp;AQ$1:AQ$48),ROW(AQ34:AR34)),COUNTIF(AQ$1:AQ$48,"&lt;"&amp;AQ$1:AQ$48),0))</f>
        <v>34</v>
      </c>
      <c r="AS34" s="410" t="str">
        <f t="array" ref="AS34">INDEX(AP$1:AP$48,SMALL(IF(AQ$1:AQ$48=AR34,ROW(AQ$1:AQ$48)),COUNTIF(AR$1:AR34,AR34)),1)</f>
        <v>Sedgemoor</v>
      </c>
      <c r="AT34" s="410">
        <f t="shared" si="10"/>
        <v>34</v>
      </c>
      <c r="AU34" s="410" t="str">
        <f t="shared" si="11"/>
        <v>Sedgemoor</v>
      </c>
      <c r="AX34" s="411" t="s">
        <v>239</v>
      </c>
      <c r="AY34" s="410">
        <f>VLOOKUP(AX34,'Rural 80'!$A$11:$BS$488,32,FALSE)</f>
        <v>32</v>
      </c>
      <c r="AZ34" s="410">
        <f t="array" ref="AZ34">INDEX(AY$1:AY$48,MATCH(SMALL(COUNTIF(AY$1:AY$48,"&lt;"&amp;AY$1:AY$48),ROW(AY34:AZ34)),COUNTIF(AY$1:AY$48,"&lt;"&amp;AY$1:AY$48),0))</f>
        <v>34</v>
      </c>
      <c r="BA34" s="410" t="str">
        <f t="array" ref="BA34">INDEX(AX$1:AX$48,SMALL(IF(AY$1:AY$48=AZ34,ROW(AY$1:AY$48)),COUNTIF(AZ$1:AZ34,AZ34)),1)</f>
        <v>South Somerset</v>
      </c>
      <c r="BB34" s="410">
        <f t="shared" si="12"/>
        <v>34</v>
      </c>
      <c r="BC34" s="410" t="str">
        <f t="shared" si="13"/>
        <v>South Somerset</v>
      </c>
      <c r="BF34" s="411" t="s">
        <v>239</v>
      </c>
      <c r="BG34" s="410">
        <f>VLOOKUP(BF34,'Rural 80'!$A$11:$BS$488,36,FALSE)</f>
        <v>36</v>
      </c>
      <c r="BH34" s="410">
        <f t="array" ref="BH34">INDEX(BG$1:BG$48,MATCH(SMALL(COUNTIF(BG$1:BG$48,"&lt;"&amp;BG$1:BG$48),ROW(BG34:BH34)),COUNTIF(BG$1:BG$48,"&lt;"&amp;BG$1:BG$48),0))</f>
        <v>34</v>
      </c>
      <c r="BI34" s="410" t="str">
        <f t="array" ref="BI34">INDEX(BF$1:BF$48,SMALL(IF(BG$1:BG$48=BH34,ROW(BG$1:BG$48)),COUNTIF(BH$1:BH34,BH34)),1)</f>
        <v>South Somerset</v>
      </c>
      <c r="BJ34" s="410">
        <f t="shared" si="14"/>
        <v>34</v>
      </c>
      <c r="BK34" s="410" t="str">
        <f t="shared" si="15"/>
        <v>South Somerset</v>
      </c>
      <c r="BN34" s="411" t="s">
        <v>239</v>
      </c>
      <c r="BO34" s="410">
        <f>VLOOKUP(BN34,'Rural 80'!$A$11:$BS$488,40,FALSE)</f>
        <v>47</v>
      </c>
      <c r="BP34" s="410">
        <f t="array" ref="BP34">INDEX(BO$1:BO$48,MATCH(SMALL(COUNTIF(BO$1:BO$48,"&lt;"&amp;BO$1:BO$48),ROW(BO34:BP34)),COUNTIF(BO$1:BO$48,"&lt;"&amp;BO$1:BO$48),0))</f>
        <v>34</v>
      </c>
      <c r="BQ34" s="410" t="str">
        <f t="array" ref="BQ34">INDEX(BN$1:BN$48,SMALL(IF(BO$1:BO$48=BP34,ROW(BO$1:BO$48)),COUNTIF(BP$1:BP34,BP34)),1)</f>
        <v>Dover</v>
      </c>
      <c r="BR34" s="410">
        <f t="shared" si="16"/>
        <v>34</v>
      </c>
      <c r="BS34" s="410" t="str">
        <f t="shared" si="17"/>
        <v>Dover</v>
      </c>
      <c r="BV34" s="411" t="s">
        <v>239</v>
      </c>
      <c r="BW34" s="410">
        <f>VLOOKUP(BV34,'Rural 80'!$A$11:$BS$488,44,FALSE)</f>
        <v>47</v>
      </c>
      <c r="BX34" s="410">
        <f t="array" ref="BX34">INDEX(BW$1:BW$48,MATCH(SMALL(COUNTIF(BW$1:BW$48,"&lt;"&amp;BW$1:BW$48),ROW(BW34:BX34)),COUNTIF(BW$1:BW$48,"&lt;"&amp;BW$1:BW$48),0))</f>
        <v>34</v>
      </c>
      <c r="BY34" s="410" t="str">
        <f t="array" ref="BY34">INDEX(BV$1:BV$48,SMALL(IF(BW$1:BW$48=BX34,ROW(BW$1:BW$48)),COUNTIF(BX$1:BX34,BX34)),1)</f>
        <v>Dover</v>
      </c>
      <c r="BZ34" s="410">
        <f t="shared" si="18"/>
        <v>34</v>
      </c>
      <c r="CA34" s="410" t="str">
        <f t="shared" si="19"/>
        <v>Dover</v>
      </c>
      <c r="CD34" s="411" t="s">
        <v>239</v>
      </c>
      <c r="CE34" s="410">
        <f>VLOOKUP(CD34,'Rural 80'!$A$11:$BS$488,48,FALSE)</f>
        <v>46</v>
      </c>
      <c r="CF34" s="410">
        <f t="array" ref="CF34">INDEX(CE$1:CE$48,MATCH(SMALL(COUNTIF(CE$1:CE$48,"&lt;"&amp;CE$1:CE$48),ROW(CE34:CF34)),COUNTIF(CE$1:CE$48,"&lt;"&amp;CE$1:CE$48),0))</f>
        <v>34</v>
      </c>
      <c r="CG34" s="410" t="str">
        <f t="array" ref="CG34">INDEX(CD$1:CD$48,SMALL(IF(CE$1:CE$48=CF34,ROW(CE$1:CE$48)),COUNTIF(CF$1:CF34,CF34)),1)</f>
        <v>Malvern Hills</v>
      </c>
      <c r="CH34" s="410">
        <f t="shared" si="20"/>
        <v>34</v>
      </c>
      <c r="CI34" s="410" t="str">
        <f t="shared" si="21"/>
        <v>Malvern Hills</v>
      </c>
      <c r="CL34" s="411" t="s">
        <v>239</v>
      </c>
      <c r="CM34" s="410">
        <f>VLOOKUP(CL34,'Rural 80'!$A$11:$BS$488,52,FALSE)</f>
        <v>46</v>
      </c>
      <c r="CN34" s="410">
        <f t="array" ref="CN34">INDEX(CM$1:CM$48,MATCH(SMALL(COUNTIF(CM$1:CM$48,"&lt;"&amp;CM$1:CM$48),ROW(CM34:CN34)),COUNTIF(CM$1:CM$48,"&lt;"&amp;CM$1:CM$48),0))</f>
        <v>34</v>
      </c>
      <c r="CO34" s="410" t="str">
        <f t="array" ref="CO34">INDEX(CL$1:CL$48,SMALL(IF(CM$1:CM$48=CN34,ROW(CM$1:CM$48)),COUNTIF(CN$1:CN34,CN34)),1)</f>
        <v>North Devon</v>
      </c>
      <c r="CP34" s="410">
        <f t="shared" si="22"/>
        <v>34</v>
      </c>
      <c r="CQ34" s="410" t="str">
        <f t="shared" si="23"/>
        <v>North Devon</v>
      </c>
      <c r="CT34" s="411" t="s">
        <v>239</v>
      </c>
      <c r="CU34" s="410" t="str">
        <f>VLOOKUP(CT34,'Rural 80'!$A$11:$BS$488,56,FALSE)</f>
        <v>9999</v>
      </c>
      <c r="CV34" s="410" t="str">
        <f t="array" ref="CV34">INDEX(CU$1:CU$48,MATCH(SMALL(COUNTIF(CU$1:CU$48,"&lt;"&amp;CU$1:CU$48),ROW(CU34:CV34)),COUNTIF(CU$1:CU$48,"&lt;"&amp;CU$1:CU$48),0))</f>
        <v>9999</v>
      </c>
      <c r="CW34" s="410" t="str">
        <f t="array" ref="CW34">INDEX(CT$1:CT$48,SMALL(IF(CU$1:CU$48=CV34,ROW(CU$1:CU$48)),COUNTIF(CV$1:CV34,CV34)),1)</f>
        <v>South Kesteven</v>
      </c>
      <c r="CX34" s="410" t="str">
        <f t="shared" si="24"/>
        <v>no data</v>
      </c>
      <c r="CY34" s="410" t="str">
        <f t="shared" si="25"/>
        <v>South Kesteven</v>
      </c>
      <c r="DB34" s="411" t="s">
        <v>239</v>
      </c>
      <c r="DC34" s="410" t="str">
        <f>VLOOKUP(DB34,'Rural 80'!$A$11:$BS$488,60,FALSE)</f>
        <v>9999</v>
      </c>
      <c r="DD34" s="410" t="str">
        <f t="array" ref="DD34">INDEX(DC$1:DC$48,MATCH(SMALL(COUNTIF(DC$1:DC$48,"&lt;"&amp;DC$1:DC$48),ROW(DC34:DD34)),COUNTIF(DC$1:DC$48,"&lt;"&amp;DC$1:DC$48),0))</f>
        <v>9999</v>
      </c>
      <c r="DE34" s="410" t="str">
        <f t="array" ref="DE34">INDEX(DB$1:DB$48,SMALL(IF(DC$1:DC$48=DD34,ROW(DC$1:DC$48)),COUNTIF(DD$1:DD34,DD34)),1)</f>
        <v>South Kesteven</v>
      </c>
      <c r="DF34" s="410" t="str">
        <f t="shared" si="26"/>
        <v>no data</v>
      </c>
      <c r="DG34" s="410" t="str">
        <f t="shared" si="27"/>
        <v>South Kesteven</v>
      </c>
      <c r="DJ34" s="411" t="s">
        <v>239</v>
      </c>
      <c r="DK34" s="410" t="str">
        <f>VLOOKUP(DJ34,'Rural 80'!$A$11:$BS$488,64,FALSE)</f>
        <v>9999</v>
      </c>
      <c r="DL34" s="410" t="str">
        <f t="array" ref="DL34">INDEX(DK$1:DK$48,MATCH(SMALL(COUNTIF(DK$1:DK$48,"&lt;"&amp;DK$1:DK$48),ROW(DK34:DL34)),COUNTIF(DK$1:DK$48,"&lt;"&amp;DK$1:DK$48),0))</f>
        <v>9999</v>
      </c>
      <c r="DM34" s="410" t="str">
        <f t="array" ref="DM34">INDEX(DJ$1:DJ$48,SMALL(IF(DK$1:DK$48=DL34,ROW(DK$1:DK$48)),COUNTIF(DL$1:DL34,DL34)),1)</f>
        <v>South Kesteven</v>
      </c>
      <c r="DN34" s="410" t="str">
        <f t="shared" si="28"/>
        <v>no data</v>
      </c>
      <c r="DO34" s="410" t="str">
        <f t="shared" si="29"/>
        <v>South Kesteven</v>
      </c>
      <c r="DR34" s="411" t="s">
        <v>239</v>
      </c>
      <c r="DS34" s="410" t="str">
        <f>VLOOKUP(DR34,'Rural 80'!$A$11:$BS$488,68,FALSE)</f>
        <v>9999</v>
      </c>
      <c r="DT34" s="410" t="str">
        <f t="array" ref="DT34">INDEX(DS$1:DS$48,MATCH(SMALL(COUNTIF(DS$1:DS$48,"&lt;"&amp;DS$1:DS$48),ROW(DS34:DT34)),COUNTIF(DS$1:DS$48,"&lt;"&amp;DS$1:DS$48),0))</f>
        <v>9999</v>
      </c>
      <c r="DU34" s="410" t="str">
        <f t="array" ref="DU34">INDEX(DR$1:DR$48,SMALL(IF(DS$1:DS$48=DT34,ROW(DS$1:DS$48)),COUNTIF(DT$1:DT34,DT34)),1)</f>
        <v>South Kesteven</v>
      </c>
      <c r="DV34" s="410" t="str">
        <f t="shared" si="30"/>
        <v>no data</v>
      </c>
      <c r="DW34" s="410" t="str">
        <f t="shared" si="31"/>
        <v>South Kesteven</v>
      </c>
    </row>
    <row r="35" spans="2:127" x14ac:dyDescent="0.25">
      <c r="B35" s="411" t="s">
        <v>245</v>
      </c>
      <c r="C35" s="410">
        <f>VLOOKUP(B35,'Rural 80'!$A$11:$BS$488,8,FALSE)</f>
        <v>27</v>
      </c>
      <c r="D35" s="410">
        <f t="array" ref="D35">INDEX(C$1:C$48,MATCH(SMALL(COUNTIF(C$1:C$48,"&lt;"&amp;C$1:C$48),ROW(C35:D35)),COUNTIF(C$1:C$48,"&lt;"&amp;C$1:C$48),0))</f>
        <v>35</v>
      </c>
      <c r="E35" s="410" t="str">
        <f t="array" ref="E35">INDEX(B$1:B$48,SMALL(IF(C$1:C$48=D35,ROW(C$1:C$48)),COUNTIF(D$1:D35,D35)),1)</f>
        <v>Dover</v>
      </c>
      <c r="F35" s="410">
        <f t="shared" si="0"/>
        <v>35</v>
      </c>
      <c r="G35" s="410" t="str">
        <f t="shared" si="1"/>
        <v>Dover</v>
      </c>
      <c r="J35" s="411" t="s">
        <v>245</v>
      </c>
      <c r="K35" s="410">
        <f>VLOOKUP(J35,'Rural 80'!$A$11:$BS$488,12,FALSE)</f>
        <v>23</v>
      </c>
      <c r="L35" s="410">
        <f t="array" ref="L35">INDEX(K$1:K$48,MATCH(SMALL(COUNTIF(K$1:K$48,"&lt;"&amp;K$1:K$48),ROW(K35:L35)),COUNTIF(K$1:K$48,"&lt;"&amp;K$1:K$48),0))</f>
        <v>35</v>
      </c>
      <c r="M35" s="410" t="str">
        <f t="array" ref="M35">INDEX(J$1:J$48,SMALL(IF(K$1:K$48=L35,ROW(K$1:K$48)),COUNTIF(L$1:L35,L35)),1)</f>
        <v>Dover</v>
      </c>
      <c r="N35" s="410">
        <f t="shared" si="2"/>
        <v>35</v>
      </c>
      <c r="O35" s="410" t="str">
        <f t="shared" si="3"/>
        <v>Dover</v>
      </c>
      <c r="R35" s="411" t="s">
        <v>245</v>
      </c>
      <c r="S35" s="410">
        <f>VLOOKUP(R35,'Rural 80'!$A$11:$BS$488,16,FALSE)</f>
        <v>24</v>
      </c>
      <c r="T35" s="410">
        <f t="array" ref="T35">INDEX(S$1:S$48,MATCH(SMALL(COUNTIF(S$1:S$48,"&lt;"&amp;S$1:S$48),ROW(S35:T35)),COUNTIF(S$1:S$48,"&lt;"&amp;S$1:S$48),0))</f>
        <v>35</v>
      </c>
      <c r="U35" s="410" t="str">
        <f t="array" ref="U35">INDEX(R$1:R$48,SMALL(IF(S$1:S$48=T35,ROW(S$1:S$48)),COUNTIF(T$1:T35,T35)),1)</f>
        <v>Aylesbury Vale</v>
      </c>
      <c r="V35" s="410">
        <f t="shared" si="4"/>
        <v>35</v>
      </c>
      <c r="W35" s="410" t="str">
        <f t="shared" si="5"/>
        <v>Aylesbury Vale</v>
      </c>
      <c r="Z35" s="411" t="s">
        <v>245</v>
      </c>
      <c r="AA35" s="410">
        <f>VLOOKUP(Z35,'Rural 80'!$A$11:$BS$488,20,FALSE)</f>
        <v>25</v>
      </c>
      <c r="AB35" s="410">
        <f t="array" ref="AB35">INDEX(AA$1:AA$48,MATCH(SMALL(COUNTIF(AA$1:AA$48,"&lt;"&amp;AA$1:AA$48),ROW(AA35:AB35)),COUNTIF(AA$1:AA$48,"&lt;"&amp;AA$1:AA$48),0))</f>
        <v>35</v>
      </c>
      <c r="AC35" s="410" t="str">
        <f t="array" ref="AC35">INDEX(Z$1:Z$48,SMALL(IF(AA$1:AA$48=AB35,ROW(AA$1:AA$48)),COUNTIF(AB$1:AB35,AB35)),1)</f>
        <v>Cheshire East</v>
      </c>
      <c r="AD35" s="410">
        <f t="shared" si="6"/>
        <v>35</v>
      </c>
      <c r="AE35" s="410" t="str">
        <f t="shared" si="7"/>
        <v>Cheshire East</v>
      </c>
      <c r="AH35" s="411" t="s">
        <v>245</v>
      </c>
      <c r="AI35" s="410">
        <f>VLOOKUP(AH35,'Rural 80'!$A$11:$BS$488,24,FALSE)</f>
        <v>31</v>
      </c>
      <c r="AJ35" s="410">
        <f t="array" ref="AJ35">INDEX(AI$1:AI$48,MATCH(SMALL(COUNTIF(AI$1:AI$48,"&lt;"&amp;AI$1:AI$48),ROW(AI35:AJ35)),COUNTIF(AI$1:AI$48,"&lt;"&amp;AI$1:AI$48),0))</f>
        <v>35</v>
      </c>
      <c r="AK35" s="410" t="str">
        <f t="array" ref="AK35">INDEX(AH$1:AH$48,SMALL(IF(AI$1:AI$48=AJ35,ROW(AI$1:AI$48)),COUNTIF(AJ$1:AJ35,AJ35)),1)</f>
        <v>Lichfield</v>
      </c>
      <c r="AL35" s="410">
        <f t="shared" si="8"/>
        <v>35</v>
      </c>
      <c r="AM35" s="410" t="str">
        <f t="shared" si="9"/>
        <v>Lichfield</v>
      </c>
      <c r="AP35" s="411" t="s">
        <v>245</v>
      </c>
      <c r="AQ35" s="410">
        <f>VLOOKUP(AP35,'Rural 80'!$A$11:$BS$488,28,FALSE)</f>
        <v>31</v>
      </c>
      <c r="AR35" s="410">
        <f t="array" ref="AR35">INDEX(AQ$1:AQ$48,MATCH(SMALL(COUNTIF(AQ$1:AQ$48,"&lt;"&amp;AQ$1:AQ$48),ROW(AQ35:AR35)),COUNTIF(AQ$1:AQ$48,"&lt;"&amp;AQ$1:AQ$48),0))</f>
        <v>35</v>
      </c>
      <c r="AS35" s="410" t="str">
        <f t="array" ref="AS35">INDEX(AP$1:AP$48,SMALL(IF(AQ$1:AQ$48=AR35,ROW(AQ$1:AQ$48)),COUNTIF(AR$1:AR35,AR35)),1)</f>
        <v>Test Valley</v>
      </c>
      <c r="AT35" s="410">
        <f t="shared" si="10"/>
        <v>35</v>
      </c>
      <c r="AU35" s="410" t="str">
        <f t="shared" si="11"/>
        <v>Test Valley</v>
      </c>
      <c r="AX35" s="411" t="s">
        <v>245</v>
      </c>
      <c r="AY35" s="410">
        <f>VLOOKUP(AX35,'Rural 80'!$A$11:$BS$488,32,FALSE)</f>
        <v>34</v>
      </c>
      <c r="AZ35" s="410">
        <f t="array" ref="AZ35">INDEX(AY$1:AY$48,MATCH(SMALL(COUNTIF(AY$1:AY$48,"&lt;"&amp;AY$1:AY$48),ROW(AY35:AZ35)),COUNTIF(AY$1:AY$48,"&lt;"&amp;AY$1:AY$48),0))</f>
        <v>35</v>
      </c>
      <c r="BA35" s="410" t="str">
        <f t="array" ref="BA35">INDEX(AX$1:AX$48,SMALL(IF(AY$1:AY$48=AZ35,ROW(AY$1:AY$48)),COUNTIF(AZ$1:AZ35,AZ35)),1)</f>
        <v>West Lancashire</v>
      </c>
      <c r="BB35" s="410">
        <f t="shared" si="12"/>
        <v>35</v>
      </c>
      <c r="BC35" s="410" t="str">
        <f t="shared" si="13"/>
        <v>West Lancashire</v>
      </c>
      <c r="BF35" s="411" t="s">
        <v>245</v>
      </c>
      <c r="BG35" s="410">
        <f>VLOOKUP(BF35,'Rural 80'!$A$11:$BS$488,36,FALSE)</f>
        <v>34</v>
      </c>
      <c r="BH35" s="410">
        <f t="array" ref="BH35">INDEX(BG$1:BG$48,MATCH(SMALL(COUNTIF(BG$1:BG$48,"&lt;"&amp;BG$1:BG$48),ROW(BG35:BH35)),COUNTIF(BG$1:BG$48,"&lt;"&amp;BG$1:BG$48),0))</f>
        <v>35</v>
      </c>
      <c r="BI35" s="410" t="str">
        <f t="array" ref="BI35">INDEX(BF$1:BF$48,SMALL(IF(BG$1:BG$48=BH35,ROW(BG$1:BG$48)),COUNTIF(BH$1:BH35,BH35)),1)</f>
        <v>Vale of White Horse</v>
      </c>
      <c r="BJ35" s="410">
        <f t="shared" si="14"/>
        <v>35</v>
      </c>
      <c r="BK35" s="410" t="str">
        <f t="shared" si="15"/>
        <v>Vale of White Horse</v>
      </c>
      <c r="BN35" s="411" t="s">
        <v>245</v>
      </c>
      <c r="BO35" s="410">
        <f>VLOOKUP(BN35,'Rural 80'!$A$11:$BS$488,40,FALSE)</f>
        <v>17</v>
      </c>
      <c r="BP35" s="410">
        <f t="array" ref="BP35">INDEX(BO$1:BO$48,MATCH(SMALL(COUNTIF(BO$1:BO$48,"&lt;"&amp;BO$1:BO$48),ROW(BO35:BP35)),COUNTIF(BO$1:BO$48,"&lt;"&amp;BO$1:BO$48),0))</f>
        <v>35</v>
      </c>
      <c r="BQ35" s="410" t="str">
        <f t="array" ref="BQ35">INDEX(BN$1:BN$48,SMALL(IF(BO$1:BO$48=BP35,ROW(BO$1:BO$48)),COUNTIF(BP$1:BP35,BP35)),1)</f>
        <v>East Hampshire</v>
      </c>
      <c r="BR35" s="410">
        <f t="shared" si="16"/>
        <v>35</v>
      </c>
      <c r="BS35" s="410" t="str">
        <f t="shared" si="17"/>
        <v>East Hampshire</v>
      </c>
      <c r="BV35" s="411" t="s">
        <v>245</v>
      </c>
      <c r="BW35" s="410">
        <f>VLOOKUP(BV35,'Rural 80'!$A$11:$BS$488,44,FALSE)</f>
        <v>17</v>
      </c>
      <c r="BX35" s="410">
        <f t="array" ref="BX35">INDEX(BW$1:BW$48,MATCH(SMALL(COUNTIF(BW$1:BW$48,"&lt;"&amp;BW$1:BW$48),ROW(BW35:BX35)),COUNTIF(BW$1:BW$48,"&lt;"&amp;BW$1:BW$48),0))</f>
        <v>35</v>
      </c>
      <c r="BY35" s="410" t="str">
        <f t="array" ref="BY35">INDEX(BV$1:BV$48,SMALL(IF(BW$1:BW$48=BX35,ROW(BW$1:BW$48)),COUNTIF(BX$1:BX35,BX35)),1)</f>
        <v>Herefordshire, County of</v>
      </c>
      <c r="BZ35" s="410">
        <f t="shared" si="18"/>
        <v>35</v>
      </c>
      <c r="CA35" s="410" t="str">
        <f t="shared" si="19"/>
        <v>Herefordshire, County of</v>
      </c>
      <c r="CD35" s="411" t="s">
        <v>245</v>
      </c>
      <c r="CE35" s="410">
        <f>VLOOKUP(CD35,'Rural 80'!$A$11:$BS$488,48,FALSE)</f>
        <v>21</v>
      </c>
      <c r="CF35" s="410">
        <f t="array" ref="CF35">INDEX(CE$1:CE$48,MATCH(SMALL(COUNTIF(CE$1:CE$48,"&lt;"&amp;CE$1:CE$48),ROW(CE35:CF35)),COUNTIF(CE$1:CE$48,"&lt;"&amp;CE$1:CE$48),0))</f>
        <v>35</v>
      </c>
      <c r="CG35" s="410" t="str">
        <f t="array" ref="CG35">INDEX(CD$1:CD$48,SMALL(IF(CE$1:CE$48=CF35,ROW(CE$1:CE$48)),COUNTIF(CF$1:CF35,CF35)),1)</f>
        <v>Aylesbury Vale</v>
      </c>
      <c r="CH35" s="410">
        <f t="shared" si="20"/>
        <v>35</v>
      </c>
      <c r="CI35" s="410" t="str">
        <f t="shared" si="21"/>
        <v>Aylesbury Vale</v>
      </c>
      <c r="CL35" s="411" t="s">
        <v>245</v>
      </c>
      <c r="CM35" s="410">
        <f>VLOOKUP(CL35,'Rural 80'!$A$11:$BS$488,52,FALSE)</f>
        <v>17</v>
      </c>
      <c r="CN35" s="410">
        <f t="array" ref="CN35">INDEX(CM$1:CM$48,MATCH(SMALL(COUNTIF(CM$1:CM$48,"&lt;"&amp;CM$1:CM$48),ROW(CM35:CN35)),COUNTIF(CM$1:CM$48,"&lt;"&amp;CM$1:CM$48),0))</f>
        <v>35</v>
      </c>
      <c r="CO35" s="410" t="str">
        <f t="array" ref="CO35">INDEX(CL$1:CL$48,SMALL(IF(CM$1:CM$48=CN35,ROW(CM$1:CM$48)),COUNTIF(CN$1:CN35,CN35)),1)</f>
        <v>Braintree</v>
      </c>
      <c r="CP35" s="410">
        <f t="shared" si="22"/>
        <v>35</v>
      </c>
      <c r="CQ35" s="410" t="str">
        <f t="shared" si="23"/>
        <v>Braintree</v>
      </c>
      <c r="CT35" s="411" t="s">
        <v>245</v>
      </c>
      <c r="CU35" s="410" t="str">
        <f>VLOOKUP(CT35,'Rural 80'!$A$11:$BS$488,56,FALSE)</f>
        <v>9999</v>
      </c>
      <c r="CV35" s="410" t="str">
        <f t="array" ref="CV35">INDEX(CU$1:CU$48,MATCH(SMALL(COUNTIF(CU$1:CU$48,"&lt;"&amp;CU$1:CU$48),ROW(CU35:CV35)),COUNTIF(CU$1:CU$48,"&lt;"&amp;CU$1:CU$48),0))</f>
        <v>9999</v>
      </c>
      <c r="CW35" s="410" t="str">
        <f t="array" ref="CW35">INDEX(CT$1:CT$48,SMALL(IF(CU$1:CU$48=CV35,ROW(CU$1:CU$48)),COUNTIF(CV$1:CV35,CV35)),1)</f>
        <v>South Somerset</v>
      </c>
      <c r="CX35" s="410" t="str">
        <f t="shared" si="24"/>
        <v>no data</v>
      </c>
      <c r="CY35" s="410" t="str">
        <f t="shared" si="25"/>
        <v>South Somerset</v>
      </c>
      <c r="DB35" s="411" t="s">
        <v>245</v>
      </c>
      <c r="DC35" s="410" t="str">
        <f>VLOOKUP(DB35,'Rural 80'!$A$11:$BS$488,60,FALSE)</f>
        <v>9999</v>
      </c>
      <c r="DD35" s="410" t="str">
        <f t="array" ref="DD35">INDEX(DC$1:DC$48,MATCH(SMALL(COUNTIF(DC$1:DC$48,"&lt;"&amp;DC$1:DC$48),ROW(DC35:DD35)),COUNTIF(DC$1:DC$48,"&lt;"&amp;DC$1:DC$48),0))</f>
        <v>9999</v>
      </c>
      <c r="DE35" s="410" t="str">
        <f t="array" ref="DE35">INDEX(DB$1:DB$48,SMALL(IF(DC$1:DC$48=DD35,ROW(DC$1:DC$48)),COUNTIF(DD$1:DD35,DD35)),1)</f>
        <v>South Somerset</v>
      </c>
      <c r="DF35" s="410" t="str">
        <f t="shared" si="26"/>
        <v>no data</v>
      </c>
      <c r="DG35" s="410" t="str">
        <f t="shared" si="27"/>
        <v>South Somerset</v>
      </c>
      <c r="DJ35" s="411" t="s">
        <v>245</v>
      </c>
      <c r="DK35" s="410" t="str">
        <f>VLOOKUP(DJ35,'Rural 80'!$A$11:$BS$488,64,FALSE)</f>
        <v>9999</v>
      </c>
      <c r="DL35" s="410" t="str">
        <f t="array" ref="DL35">INDEX(DK$1:DK$48,MATCH(SMALL(COUNTIF(DK$1:DK$48,"&lt;"&amp;DK$1:DK$48),ROW(DK35:DL35)),COUNTIF(DK$1:DK$48,"&lt;"&amp;DK$1:DK$48),0))</f>
        <v>9999</v>
      </c>
      <c r="DM35" s="410" t="str">
        <f t="array" ref="DM35">INDEX(DJ$1:DJ$48,SMALL(IF(DK$1:DK$48=DL35,ROW(DK$1:DK$48)),COUNTIF(DL$1:DL35,DL35)),1)</f>
        <v>South Somerset</v>
      </c>
      <c r="DN35" s="410" t="str">
        <f t="shared" si="28"/>
        <v>no data</v>
      </c>
      <c r="DO35" s="410" t="str">
        <f t="shared" si="29"/>
        <v>South Somerset</v>
      </c>
      <c r="DR35" s="411" t="s">
        <v>245</v>
      </c>
      <c r="DS35" s="410" t="str">
        <f>VLOOKUP(DR35,'Rural 80'!$A$11:$BS$488,68,FALSE)</f>
        <v>9999</v>
      </c>
      <c r="DT35" s="410" t="str">
        <f t="array" ref="DT35">INDEX(DS$1:DS$48,MATCH(SMALL(COUNTIF(DS$1:DS$48,"&lt;"&amp;DS$1:DS$48),ROW(DS35:DT35)),COUNTIF(DS$1:DS$48,"&lt;"&amp;DS$1:DS$48),0))</f>
        <v>9999</v>
      </c>
      <c r="DU35" s="410" t="str">
        <f t="array" ref="DU35">INDEX(DR$1:DR$48,SMALL(IF(DS$1:DS$48=DT35,ROW(DS$1:DS$48)),COUNTIF(DT$1:DT35,DT35)),1)</f>
        <v>South Somerset</v>
      </c>
      <c r="DV35" s="410" t="str">
        <f t="shared" si="30"/>
        <v>no data</v>
      </c>
      <c r="DW35" s="410" t="str">
        <f t="shared" si="31"/>
        <v>South Somerset</v>
      </c>
    </row>
    <row r="36" spans="2:127" x14ac:dyDescent="0.25">
      <c r="B36" s="411" t="s">
        <v>252</v>
      </c>
      <c r="C36" s="410">
        <f>VLOOKUP(B36,'Rural 80'!$A$11:$BS$488,8,FALSE)</f>
        <v>25</v>
      </c>
      <c r="D36" s="410">
        <f t="array" ref="D36">INDEX(C$1:C$48,MATCH(SMALL(COUNTIF(C$1:C$48,"&lt;"&amp;C$1:C$48),ROW(C36:D36)),COUNTIF(C$1:C$48,"&lt;"&amp;C$1:C$48),0))</f>
        <v>36</v>
      </c>
      <c r="E36" s="410" t="str">
        <f t="array" ref="E36">INDEX(B$1:B$48,SMALL(IF(C$1:C$48=D36,ROW(C$1:C$48)),COUNTIF(D$1:D36,D36)),1)</f>
        <v>Sedgemoor</v>
      </c>
      <c r="F36" s="410">
        <f t="shared" si="0"/>
        <v>36</v>
      </c>
      <c r="G36" s="410" t="str">
        <f t="shared" si="1"/>
        <v>Sedgemoor</v>
      </c>
      <c r="J36" s="411" t="s">
        <v>252</v>
      </c>
      <c r="K36" s="410">
        <f>VLOOKUP(J36,'Rural 80'!$A$11:$BS$488,12,FALSE)</f>
        <v>22</v>
      </c>
      <c r="L36" s="410">
        <f t="array" ref="L36">INDEX(K$1:K$48,MATCH(SMALL(COUNTIF(K$1:K$48,"&lt;"&amp;K$1:K$48),ROW(K36:L36)),COUNTIF(K$1:K$48,"&lt;"&amp;K$1:K$48),0))</f>
        <v>36</v>
      </c>
      <c r="M36" s="410" t="str">
        <f t="array" ref="M36">INDEX(J$1:J$48,SMALL(IF(K$1:K$48=L36,ROW(K$1:K$48)),COUNTIF(L$1:L36,L36)),1)</f>
        <v>Shropshire</v>
      </c>
      <c r="N36" s="410">
        <f t="shared" si="2"/>
        <v>36</v>
      </c>
      <c r="O36" s="410" t="str">
        <f t="shared" si="3"/>
        <v>Shropshire</v>
      </c>
      <c r="R36" s="411" t="s">
        <v>252</v>
      </c>
      <c r="S36" s="410">
        <f>VLOOKUP(R36,'Rural 80'!$A$11:$BS$488,16,FALSE)</f>
        <v>15</v>
      </c>
      <c r="T36" s="410">
        <f t="array" ref="T36">INDEX(S$1:S$48,MATCH(SMALL(COUNTIF(S$1:S$48,"&lt;"&amp;S$1:S$48),ROW(S36:T36)),COUNTIF(S$1:S$48,"&lt;"&amp;S$1:S$48),0))</f>
        <v>36</v>
      </c>
      <c r="U36" s="410" t="str">
        <f t="array" ref="U36">INDEX(R$1:R$48,SMALL(IF(S$1:S$48=T36,ROW(S$1:S$48)),COUNTIF(T$1:T36,T36)),1)</f>
        <v>North Devon</v>
      </c>
      <c r="V36" s="410">
        <f t="shared" si="4"/>
        <v>36</v>
      </c>
      <c r="W36" s="410" t="str">
        <f t="shared" si="5"/>
        <v>North Devon</v>
      </c>
      <c r="Z36" s="411" t="s">
        <v>252</v>
      </c>
      <c r="AA36" s="410">
        <f>VLOOKUP(Z36,'Rural 80'!$A$11:$BS$488,20,FALSE)</f>
        <v>18</v>
      </c>
      <c r="AB36" s="410">
        <f t="array" ref="AB36">INDEX(AA$1:AA$48,MATCH(SMALL(COUNTIF(AA$1:AA$48,"&lt;"&amp;AA$1:AA$48),ROW(AA36:AB36)),COUNTIF(AA$1:AA$48,"&lt;"&amp;AA$1:AA$48),0))</f>
        <v>36</v>
      </c>
      <c r="AC36" s="410" t="str">
        <f t="array" ref="AC36">INDEX(Z$1:Z$48,SMALL(IF(AA$1:AA$48=AB36,ROW(AA$1:AA$48)),COUNTIF(AB$1:AB36,AB36)),1)</f>
        <v>Vale of White Horse</v>
      </c>
      <c r="AD36" s="410">
        <f t="shared" si="6"/>
        <v>36</v>
      </c>
      <c r="AE36" s="410" t="str">
        <f t="shared" si="7"/>
        <v>Vale of White Horse</v>
      </c>
      <c r="AH36" s="411" t="s">
        <v>252</v>
      </c>
      <c r="AI36" s="410">
        <f>VLOOKUP(AH36,'Rural 80'!$A$11:$BS$488,24,FALSE)</f>
        <v>29</v>
      </c>
      <c r="AJ36" s="410">
        <f t="array" ref="AJ36">INDEX(AI$1:AI$48,MATCH(SMALL(COUNTIF(AI$1:AI$48,"&lt;"&amp;AI$1:AI$48),ROW(AI36:AJ36)),COUNTIF(AI$1:AI$48,"&lt;"&amp;AI$1:AI$48),0))</f>
        <v>36</v>
      </c>
      <c r="AK36" s="410" t="str">
        <f t="array" ref="AK36">INDEX(AH$1:AH$48,SMALL(IF(AI$1:AI$48=AJ36,ROW(AI$1:AI$48)),COUNTIF(AJ$1:AJ36,AJ36)),1)</f>
        <v>North Somerset</v>
      </c>
      <c r="AL36" s="410">
        <f t="shared" si="8"/>
        <v>36</v>
      </c>
      <c r="AM36" s="410" t="str">
        <f t="shared" si="9"/>
        <v>North Somerset</v>
      </c>
      <c r="AP36" s="411" t="s">
        <v>252</v>
      </c>
      <c r="AQ36" s="410">
        <f>VLOOKUP(AP36,'Rural 80'!$A$11:$BS$488,28,FALSE)</f>
        <v>30</v>
      </c>
      <c r="AR36" s="410">
        <f t="array" ref="AR36">INDEX(AQ$1:AQ$48,MATCH(SMALL(COUNTIF(AQ$1:AQ$48,"&lt;"&amp;AQ$1:AQ$48),ROW(AQ36:AR36)),COUNTIF(AQ$1:AQ$48,"&lt;"&amp;AQ$1:AQ$48),0))</f>
        <v>36</v>
      </c>
      <c r="AS36" s="410" t="str">
        <f t="array" ref="AS36">INDEX(AP$1:AP$48,SMALL(IF(AQ$1:AQ$48=AR36,ROW(AQ$1:AQ$48)),COUNTIF(AR$1:AR36,AR36)),1)</f>
        <v>North Lincolnshire</v>
      </c>
      <c r="AT36" s="410">
        <f t="shared" si="10"/>
        <v>36</v>
      </c>
      <c r="AU36" s="410" t="str">
        <f t="shared" si="11"/>
        <v>North Lincolnshire</v>
      </c>
      <c r="AX36" s="411" t="s">
        <v>252</v>
      </c>
      <c r="AY36" s="410">
        <f>VLOOKUP(AX36,'Rural 80'!$A$11:$BS$488,32,FALSE)</f>
        <v>28</v>
      </c>
      <c r="AZ36" s="410">
        <f t="array" ref="AZ36">INDEX(AY$1:AY$48,MATCH(SMALL(COUNTIF(AY$1:AY$48,"&lt;"&amp;AY$1:AY$48),ROW(AY36:AZ36)),COUNTIF(AY$1:AY$48,"&lt;"&amp;AY$1:AY$48),0))</f>
        <v>36</v>
      </c>
      <c r="BA36" s="410" t="str">
        <f t="array" ref="BA36">INDEX(AX$1:AX$48,SMALL(IF(AY$1:AY$48=AZ36,ROW(AY$1:AY$48)),COUNTIF(AZ$1:AZ36,AZ36)),1)</f>
        <v>Horsham</v>
      </c>
      <c r="BB36" s="410">
        <f t="shared" si="12"/>
        <v>36</v>
      </c>
      <c r="BC36" s="410" t="str">
        <f t="shared" si="13"/>
        <v>Horsham</v>
      </c>
      <c r="BF36" s="411" t="s">
        <v>252</v>
      </c>
      <c r="BG36" s="410">
        <f>VLOOKUP(BF36,'Rural 80'!$A$11:$BS$488,36,FALSE)</f>
        <v>31</v>
      </c>
      <c r="BH36" s="410">
        <f t="array" ref="BH36">INDEX(BG$1:BG$48,MATCH(SMALL(COUNTIF(BG$1:BG$48,"&lt;"&amp;BG$1:BG$48),ROW(BG36:BH36)),COUNTIF(BG$1:BG$48,"&lt;"&amp;BG$1:BG$48),0))</f>
        <v>36</v>
      </c>
      <c r="BI36" s="410" t="str">
        <f t="array" ref="BI36">INDEX(BF$1:BF$48,SMALL(IF(BG$1:BG$48=BH36,ROW(BG$1:BG$48)),COUNTIF(BH$1:BH36,BH36)),1)</f>
        <v>South Kesteven</v>
      </c>
      <c r="BJ36" s="410">
        <f t="shared" si="14"/>
        <v>36</v>
      </c>
      <c r="BK36" s="410" t="str">
        <f t="shared" si="15"/>
        <v>South Kesteven</v>
      </c>
      <c r="BN36" s="411" t="s">
        <v>252</v>
      </c>
      <c r="BO36" s="410">
        <f>VLOOKUP(BN36,'Rural 80'!$A$11:$BS$488,40,FALSE)</f>
        <v>18</v>
      </c>
      <c r="BP36" s="410">
        <f t="array" ref="BP36">INDEX(BO$1:BO$48,MATCH(SMALL(COUNTIF(BO$1:BO$48,"&lt;"&amp;BO$1:BO$48),ROW(BO36:BP36)),COUNTIF(BO$1:BO$48,"&lt;"&amp;BO$1:BO$48),0))</f>
        <v>36</v>
      </c>
      <c r="BQ36" s="410" t="str">
        <f t="array" ref="BQ36">INDEX(BN$1:BN$48,SMALL(IF(BO$1:BO$48=BP36,ROW(BO$1:BO$48)),COUNTIF(BP$1:BP36,BP36)),1)</f>
        <v>Malvern Hills</v>
      </c>
      <c r="BR36" s="410">
        <f t="shared" si="16"/>
        <v>36</v>
      </c>
      <c r="BS36" s="410" t="str">
        <f t="shared" si="17"/>
        <v>Malvern Hills</v>
      </c>
      <c r="BV36" s="411" t="s">
        <v>252</v>
      </c>
      <c r="BW36" s="410">
        <f>VLOOKUP(BV36,'Rural 80'!$A$11:$BS$488,44,FALSE)</f>
        <v>21</v>
      </c>
      <c r="BX36" s="410">
        <f t="array" ref="BX36">INDEX(BW$1:BW$48,MATCH(SMALL(COUNTIF(BW$1:BW$48,"&lt;"&amp;BW$1:BW$48),ROW(BW36:BX36)),COUNTIF(BW$1:BW$48,"&lt;"&amp;BW$1:BW$48),0))</f>
        <v>36</v>
      </c>
      <c r="BY36" s="410" t="str">
        <f t="array" ref="BY36">INDEX(BV$1:BV$48,SMALL(IF(BW$1:BW$48=BX36,ROW(BW$1:BW$48)),COUNTIF(BX$1:BX36,BX36)),1)</f>
        <v>East Hampshire</v>
      </c>
      <c r="BZ36" s="410">
        <f t="shared" si="18"/>
        <v>36</v>
      </c>
      <c r="CA36" s="410" t="str">
        <f t="shared" si="19"/>
        <v>East Hampshire</v>
      </c>
      <c r="CD36" s="411" t="s">
        <v>252</v>
      </c>
      <c r="CE36" s="410">
        <f>VLOOKUP(CD36,'Rural 80'!$A$11:$BS$488,48,FALSE)</f>
        <v>12</v>
      </c>
      <c r="CF36" s="410">
        <f t="array" ref="CF36">INDEX(CE$1:CE$48,MATCH(SMALL(COUNTIF(CE$1:CE$48,"&lt;"&amp;CE$1:CE$48),ROW(CE36:CF36)),COUNTIF(CE$1:CE$48,"&lt;"&amp;CE$1:CE$48),0))</f>
        <v>36</v>
      </c>
      <c r="CG36" s="410" t="str">
        <f t="array" ref="CG36">INDEX(CD$1:CD$48,SMALL(IF(CE$1:CE$48=CF36,ROW(CE$1:CE$48)),COUNTIF(CF$1:CF36,CF36)),1)</f>
        <v>Shropshire</v>
      </c>
      <c r="CH36" s="410">
        <f t="shared" si="20"/>
        <v>36</v>
      </c>
      <c r="CI36" s="410" t="str">
        <f t="shared" si="21"/>
        <v>Shropshire</v>
      </c>
      <c r="CL36" s="411" t="s">
        <v>252</v>
      </c>
      <c r="CM36" s="410">
        <f>VLOOKUP(CL36,'Rural 80'!$A$11:$BS$488,52,FALSE)</f>
        <v>11</v>
      </c>
      <c r="CN36" s="410">
        <f t="array" ref="CN36">INDEX(CM$1:CM$48,MATCH(SMALL(COUNTIF(CM$1:CM$48,"&lt;"&amp;CM$1:CM$48),ROW(CM36:CN36)),COUNTIF(CM$1:CM$48,"&lt;"&amp;CM$1:CM$48),0))</f>
        <v>36</v>
      </c>
      <c r="CO36" s="410" t="str">
        <f t="array" ref="CO36">INDEX(CL$1:CL$48,SMALL(IF(CM$1:CM$48=CN36,ROW(CM$1:CM$48)),COUNTIF(CN$1:CN36,CN36)),1)</f>
        <v>Sedgemoor</v>
      </c>
      <c r="CP36" s="410">
        <f t="shared" si="22"/>
        <v>36</v>
      </c>
      <c r="CQ36" s="410" t="str">
        <f t="shared" si="23"/>
        <v>Sedgemoor</v>
      </c>
      <c r="CT36" s="411" t="s">
        <v>252</v>
      </c>
      <c r="CU36" s="410" t="str">
        <f>VLOOKUP(CT36,'Rural 80'!$A$11:$BS$488,56,FALSE)</f>
        <v>9999</v>
      </c>
      <c r="CV36" s="410" t="str">
        <f t="array" ref="CV36">INDEX(CU$1:CU$48,MATCH(SMALL(COUNTIF(CU$1:CU$48,"&lt;"&amp;CU$1:CU$48),ROW(CU36:CV36)),COUNTIF(CU$1:CU$48,"&lt;"&amp;CU$1:CU$48),0))</f>
        <v>9999</v>
      </c>
      <c r="CW36" s="410" t="str">
        <f t="array" ref="CW36">INDEX(CT$1:CT$48,SMALL(IF(CU$1:CU$48=CV36,ROW(CU$1:CU$48)),COUNTIF(CV$1:CV36,CV36)),1)</f>
        <v>St. Edmundsbury</v>
      </c>
      <c r="CX36" s="410" t="str">
        <f t="shared" si="24"/>
        <v>no data</v>
      </c>
      <c r="CY36" s="410" t="str">
        <f t="shared" si="25"/>
        <v>St. Edmundsbury</v>
      </c>
      <c r="DB36" s="411" t="s">
        <v>252</v>
      </c>
      <c r="DC36" s="410" t="str">
        <f>VLOOKUP(DB36,'Rural 80'!$A$11:$BS$488,60,FALSE)</f>
        <v>9999</v>
      </c>
      <c r="DD36" s="410" t="str">
        <f t="array" ref="DD36">INDEX(DC$1:DC$48,MATCH(SMALL(COUNTIF(DC$1:DC$48,"&lt;"&amp;DC$1:DC$48),ROW(DC36:DD36)),COUNTIF(DC$1:DC$48,"&lt;"&amp;DC$1:DC$48),0))</f>
        <v>9999</v>
      </c>
      <c r="DE36" s="410" t="str">
        <f t="array" ref="DE36">INDEX(DB$1:DB$48,SMALL(IF(DC$1:DC$48=DD36,ROW(DC$1:DC$48)),COUNTIF(DD$1:DD36,DD36)),1)</f>
        <v>St. Edmundsbury</v>
      </c>
      <c r="DF36" s="410" t="str">
        <f t="shared" si="26"/>
        <v>no data</v>
      </c>
      <c r="DG36" s="410" t="str">
        <f t="shared" si="27"/>
        <v>St. Edmundsbury</v>
      </c>
      <c r="DJ36" s="411" t="s">
        <v>252</v>
      </c>
      <c r="DK36" s="410" t="str">
        <f>VLOOKUP(DJ36,'Rural 80'!$A$11:$BS$488,64,FALSE)</f>
        <v>9999</v>
      </c>
      <c r="DL36" s="410" t="str">
        <f t="array" ref="DL36">INDEX(DK$1:DK$48,MATCH(SMALL(COUNTIF(DK$1:DK$48,"&lt;"&amp;DK$1:DK$48),ROW(DK36:DL36)),COUNTIF(DK$1:DK$48,"&lt;"&amp;DK$1:DK$48),0))</f>
        <v>9999</v>
      </c>
      <c r="DM36" s="410" t="str">
        <f t="array" ref="DM36">INDEX(DJ$1:DJ$48,SMALL(IF(DK$1:DK$48=DL36,ROW(DK$1:DK$48)),COUNTIF(DL$1:DL36,DL36)),1)</f>
        <v>St. Edmundsbury</v>
      </c>
      <c r="DN36" s="410" t="str">
        <f t="shared" si="28"/>
        <v>no data</v>
      </c>
      <c r="DO36" s="410" t="str">
        <f t="shared" si="29"/>
        <v>St. Edmundsbury</v>
      </c>
      <c r="DR36" s="411" t="s">
        <v>252</v>
      </c>
      <c r="DS36" s="410" t="str">
        <f>VLOOKUP(DR36,'Rural 80'!$A$11:$BS$488,68,FALSE)</f>
        <v>9999</v>
      </c>
      <c r="DT36" s="410" t="str">
        <f t="array" ref="DT36">INDEX(DS$1:DS$48,MATCH(SMALL(COUNTIF(DS$1:DS$48,"&lt;"&amp;DS$1:DS$48),ROW(DS36:DT36)),COUNTIF(DS$1:DS$48,"&lt;"&amp;DS$1:DS$48),0))</f>
        <v>9999</v>
      </c>
      <c r="DU36" s="410" t="str">
        <f t="array" ref="DU36">INDEX(DR$1:DR$48,SMALL(IF(DS$1:DS$48=DT36,ROW(DS$1:DS$48)),COUNTIF(DT$1:DT36,DT36)),1)</f>
        <v>St. Edmundsbury</v>
      </c>
      <c r="DV36" s="410" t="str">
        <f t="shared" si="30"/>
        <v>no data</v>
      </c>
      <c r="DW36" s="410" t="str">
        <f t="shared" si="31"/>
        <v>St. Edmundsbury</v>
      </c>
    </row>
    <row r="37" spans="2:127" x14ac:dyDescent="0.25">
      <c r="B37" s="411" t="s">
        <v>254</v>
      </c>
      <c r="C37" s="410">
        <f>VLOOKUP(B37,'Rural 80'!$A$11:$BS$488,8,FALSE)</f>
        <v>2</v>
      </c>
      <c r="D37" s="410">
        <f t="array" ref="D37">INDEX(C$1:C$48,MATCH(SMALL(COUNTIF(C$1:C$48,"&lt;"&amp;C$1:C$48),ROW(C37:D37)),COUNTIF(C$1:C$48,"&lt;"&amp;C$1:C$48),0))</f>
        <v>37</v>
      </c>
      <c r="E37" s="410" t="str">
        <f t="array" ref="E37">INDEX(B$1:B$48,SMALL(IF(C$1:C$48=D37,ROW(C$1:C$48)),COUNTIF(D$1:D37,D37)),1)</f>
        <v>Aylesbury Vale</v>
      </c>
      <c r="F37" s="410">
        <f t="shared" si="0"/>
        <v>37</v>
      </c>
      <c r="G37" s="410" t="str">
        <f t="shared" si="1"/>
        <v>Aylesbury Vale</v>
      </c>
      <c r="J37" s="411" t="s">
        <v>254</v>
      </c>
      <c r="K37" s="410">
        <f>VLOOKUP(J37,'Rural 80'!$A$11:$BS$488,12,FALSE)</f>
        <v>3</v>
      </c>
      <c r="L37" s="410">
        <f t="array" ref="L37">INDEX(K$1:K$48,MATCH(SMALL(COUNTIF(K$1:K$48,"&lt;"&amp;K$1:K$48),ROW(K37:L37)),COUNTIF(K$1:K$48,"&lt;"&amp;K$1:K$48),0))</f>
        <v>37</v>
      </c>
      <c r="M37" s="410" t="str">
        <f t="array" ref="M37">INDEX(J$1:J$48,SMALL(IF(K$1:K$48=L37,ROW(K$1:K$48)),COUNTIF(L$1:L37,L37)),1)</f>
        <v>Lewes</v>
      </c>
      <c r="N37" s="410">
        <f t="shared" si="2"/>
        <v>37</v>
      </c>
      <c r="O37" s="410" t="str">
        <f t="shared" si="3"/>
        <v>Lewes</v>
      </c>
      <c r="R37" s="411" t="s">
        <v>254</v>
      </c>
      <c r="S37" s="410">
        <f>VLOOKUP(R37,'Rural 80'!$A$11:$BS$488,16,FALSE)</f>
        <v>2</v>
      </c>
      <c r="T37" s="410">
        <f t="array" ref="T37">INDEX(S$1:S$48,MATCH(SMALL(COUNTIF(S$1:S$48,"&lt;"&amp;S$1:S$48),ROW(S37:T37)),COUNTIF(S$1:S$48,"&lt;"&amp;S$1:S$48),0))</f>
        <v>37</v>
      </c>
      <c r="U37" s="410" t="str">
        <f t="array" ref="U37">INDEX(R$1:R$48,SMALL(IF(S$1:S$48=T37,ROW(S$1:S$48)),COUNTIF(T$1:T37,T37)),1)</f>
        <v>South Bucks</v>
      </c>
      <c r="V37" s="410">
        <f t="shared" si="4"/>
        <v>37</v>
      </c>
      <c r="W37" s="410" t="str">
        <f t="shared" si="5"/>
        <v>South Bucks</v>
      </c>
      <c r="Z37" s="411" t="s">
        <v>254</v>
      </c>
      <c r="AA37" s="410">
        <f>VLOOKUP(Z37,'Rural 80'!$A$11:$BS$488,20,FALSE)</f>
        <v>2</v>
      </c>
      <c r="AB37" s="410">
        <f t="array" ref="AB37">INDEX(AA$1:AA$48,MATCH(SMALL(COUNTIF(AA$1:AA$48,"&lt;"&amp;AA$1:AA$48),ROW(AA37:AB37)),COUNTIF(AA$1:AA$48,"&lt;"&amp;AA$1:AA$48),0))</f>
        <v>37</v>
      </c>
      <c r="AC37" s="410" t="str">
        <f t="array" ref="AC37">INDEX(Z$1:Z$48,SMALL(IF(AA$1:AA$48=AB37,ROW(AA$1:AA$48)),COUNTIF(AB$1:AB37,AB37)),1)</f>
        <v>King's Lynn and West Norfolk</v>
      </c>
      <c r="AD37" s="410">
        <f t="shared" si="6"/>
        <v>37</v>
      </c>
      <c r="AE37" s="410" t="str">
        <f t="shared" si="7"/>
        <v>King's Lynn and West Norfolk</v>
      </c>
      <c r="AH37" s="411" t="s">
        <v>254</v>
      </c>
      <c r="AI37" s="410">
        <f>VLOOKUP(AH37,'Rural 80'!$A$11:$BS$488,24,FALSE)</f>
        <v>4</v>
      </c>
      <c r="AJ37" s="410">
        <f t="array" ref="AJ37">INDEX(AI$1:AI$48,MATCH(SMALL(COUNTIF(AI$1:AI$48,"&lt;"&amp;AI$1:AI$48),ROW(AI37:AJ37)),COUNTIF(AI$1:AI$48,"&lt;"&amp;AI$1:AI$48),0))</f>
        <v>37</v>
      </c>
      <c r="AK37" s="410" t="str">
        <f t="array" ref="AK37">INDEX(AH$1:AH$48,SMALL(IF(AI$1:AI$48=AJ37,ROW(AI$1:AI$48)),COUNTIF(AJ$1:AJ37,AJ37)),1)</f>
        <v>Tonbridge and Malling</v>
      </c>
      <c r="AL37" s="410">
        <f t="shared" si="8"/>
        <v>37</v>
      </c>
      <c r="AM37" s="410" t="str">
        <f t="shared" si="9"/>
        <v>Tonbridge and Malling</v>
      </c>
      <c r="AP37" s="411" t="s">
        <v>254</v>
      </c>
      <c r="AQ37" s="410">
        <f>VLOOKUP(AP37,'Rural 80'!$A$11:$BS$488,28,FALSE)</f>
        <v>6</v>
      </c>
      <c r="AR37" s="410">
        <f t="array" ref="AR37">INDEX(AQ$1:AQ$48,MATCH(SMALL(COUNTIF(AQ$1:AQ$48,"&lt;"&amp;AQ$1:AQ$48),ROW(AQ37:AR37)),COUNTIF(AQ$1:AQ$48,"&lt;"&amp;AQ$1:AQ$48),0))</f>
        <v>37</v>
      </c>
      <c r="AS37" s="410" t="str">
        <f t="array" ref="AS37">INDEX(AP$1:AP$48,SMALL(IF(AQ$1:AQ$48=AR37,ROW(AQ$1:AQ$48)),COUNTIF(AR$1:AR37,AR37)),1)</f>
        <v>Dover</v>
      </c>
      <c r="AT37" s="410">
        <f t="shared" si="10"/>
        <v>37</v>
      </c>
      <c r="AU37" s="410" t="str">
        <f t="shared" si="11"/>
        <v>Dover</v>
      </c>
      <c r="AX37" s="411" t="s">
        <v>254</v>
      </c>
      <c r="AY37" s="410">
        <f>VLOOKUP(AX37,'Rural 80'!$A$11:$BS$488,32,FALSE)</f>
        <v>3</v>
      </c>
      <c r="AZ37" s="410">
        <f t="array" ref="AZ37">INDEX(AY$1:AY$48,MATCH(SMALL(COUNTIF(AY$1:AY$48,"&lt;"&amp;AY$1:AY$48),ROW(AY37:AZ37)),COUNTIF(AY$1:AY$48,"&lt;"&amp;AY$1:AY$48),0))</f>
        <v>37</v>
      </c>
      <c r="BA37" s="410" t="str">
        <f t="array" ref="BA37">INDEX(AX$1:AX$48,SMALL(IF(AY$1:AY$48=AZ37,ROW(AY$1:AY$48)),COUNTIF(AZ$1:AZ37,AZ37)),1)</f>
        <v>Sedgemoor</v>
      </c>
      <c r="BB37" s="410">
        <f t="shared" si="12"/>
        <v>37</v>
      </c>
      <c r="BC37" s="410" t="str">
        <f t="shared" si="13"/>
        <v>Sedgemoor</v>
      </c>
      <c r="BF37" s="411" t="s">
        <v>254</v>
      </c>
      <c r="BG37" s="410">
        <f>VLOOKUP(BF37,'Rural 80'!$A$11:$BS$488,36,FALSE)</f>
        <v>4</v>
      </c>
      <c r="BH37" s="410">
        <f t="array" ref="BH37">INDEX(BG$1:BG$48,MATCH(SMALL(COUNTIF(BG$1:BG$48,"&lt;"&amp;BG$1:BG$48),ROW(BG37:BH37)),COUNTIF(BG$1:BG$48,"&lt;"&amp;BG$1:BG$48),0))</f>
        <v>37</v>
      </c>
      <c r="BI37" s="410" t="str">
        <f t="array" ref="BI37">INDEX(BF$1:BF$48,SMALL(IF(BG$1:BG$48=BH37,ROW(BG$1:BG$48)),COUNTIF(BH$1:BH37,BH37)),1)</f>
        <v>Dover</v>
      </c>
      <c r="BJ37" s="410">
        <f t="shared" si="14"/>
        <v>37</v>
      </c>
      <c r="BK37" s="410" t="str">
        <f t="shared" si="15"/>
        <v>Dover</v>
      </c>
      <c r="BN37" s="411" t="s">
        <v>254</v>
      </c>
      <c r="BO37" s="410">
        <f>VLOOKUP(BN37,'Rural 80'!$A$11:$BS$488,40,FALSE)</f>
        <v>1</v>
      </c>
      <c r="BP37" s="410">
        <f t="array" ref="BP37">INDEX(BO$1:BO$48,MATCH(SMALL(COUNTIF(BO$1:BO$48,"&lt;"&amp;BO$1:BO$48),ROW(BO37:BP37)),COUNTIF(BO$1:BO$48,"&lt;"&amp;BO$1:BO$48),0))</f>
        <v>37</v>
      </c>
      <c r="BQ37" s="410" t="str">
        <f t="array" ref="BQ37">INDEX(BN$1:BN$48,SMALL(IF(BO$1:BO$48=BP37,ROW(BO$1:BO$48)),COUNTIF(BP$1:BP37,BP37)),1)</f>
        <v>Sevenoaks</v>
      </c>
      <c r="BR37" s="410">
        <f t="shared" si="16"/>
        <v>37</v>
      </c>
      <c r="BS37" s="410" t="str">
        <f t="shared" si="17"/>
        <v>Sevenoaks</v>
      </c>
      <c r="BV37" s="411" t="s">
        <v>254</v>
      </c>
      <c r="BW37" s="410">
        <f>VLOOKUP(BV37,'Rural 80'!$A$11:$BS$488,44,FALSE)</f>
        <v>1</v>
      </c>
      <c r="BX37" s="410">
        <f t="array" ref="BX37">INDEX(BW$1:BW$48,MATCH(SMALL(COUNTIF(BW$1:BW$48,"&lt;"&amp;BW$1:BW$48),ROW(BW37:BX37)),COUNTIF(BW$1:BW$48,"&lt;"&amp;BW$1:BW$48),0))</f>
        <v>37</v>
      </c>
      <c r="BY37" s="410" t="str">
        <f t="array" ref="BY37">INDEX(BV$1:BV$48,SMALL(IF(BW$1:BW$48=BX37,ROW(BW$1:BW$48)),COUNTIF(BX$1:BX37,BX37)),1)</f>
        <v>Lewes</v>
      </c>
      <c r="BZ37" s="410">
        <f t="shared" si="18"/>
        <v>37</v>
      </c>
      <c r="CA37" s="410" t="str">
        <f t="shared" si="19"/>
        <v>Lewes</v>
      </c>
      <c r="CD37" s="411" t="s">
        <v>254</v>
      </c>
      <c r="CE37" s="410">
        <f>VLOOKUP(CD37,'Rural 80'!$A$11:$BS$488,48,FALSE)</f>
        <v>4</v>
      </c>
      <c r="CF37" s="410">
        <f t="array" ref="CF37">INDEX(CE$1:CE$48,MATCH(SMALL(COUNTIF(CE$1:CE$48,"&lt;"&amp;CE$1:CE$48),ROW(CE37:CF37)),COUNTIF(CE$1:CE$48,"&lt;"&amp;CE$1:CE$48),0))</f>
        <v>37</v>
      </c>
      <c r="CG37" s="410" t="str">
        <f t="array" ref="CG37">INDEX(CD$1:CD$48,SMALL(IF(CE$1:CE$48=CF37,ROW(CE$1:CE$48)),COUNTIF(CF$1:CF37,CF37)),1)</f>
        <v>Horsham</v>
      </c>
      <c r="CH37" s="410">
        <f t="shared" si="20"/>
        <v>37</v>
      </c>
      <c r="CI37" s="410" t="str">
        <f t="shared" si="21"/>
        <v>Horsham</v>
      </c>
      <c r="CL37" s="411" t="s">
        <v>254</v>
      </c>
      <c r="CM37" s="410">
        <f>VLOOKUP(CL37,'Rural 80'!$A$11:$BS$488,52,FALSE)</f>
        <v>3</v>
      </c>
      <c r="CN37" s="410">
        <f t="array" ref="CN37">INDEX(CM$1:CM$48,MATCH(SMALL(COUNTIF(CM$1:CM$48,"&lt;"&amp;CM$1:CM$48),ROW(CM37:CN37)),COUNTIF(CM$1:CM$48,"&lt;"&amp;CM$1:CM$48),0))</f>
        <v>37</v>
      </c>
      <c r="CO37" s="410" t="str">
        <f t="array" ref="CO37">INDEX(CL$1:CL$48,SMALL(IF(CM$1:CM$48=CN37,ROW(CM$1:CM$48)),COUNTIF(CN$1:CN37,CN37)),1)</f>
        <v>Malvern Hills</v>
      </c>
      <c r="CP37" s="410">
        <f t="shared" si="22"/>
        <v>37</v>
      </c>
      <c r="CQ37" s="410" t="str">
        <f t="shared" si="23"/>
        <v>Malvern Hills</v>
      </c>
      <c r="CT37" s="411" t="s">
        <v>254</v>
      </c>
      <c r="CU37" s="410" t="str">
        <f>VLOOKUP(CT37,'Rural 80'!$A$11:$BS$488,56,FALSE)</f>
        <v>9999</v>
      </c>
      <c r="CV37" s="410" t="str">
        <f t="array" ref="CV37">INDEX(CU$1:CU$48,MATCH(SMALL(COUNTIF(CU$1:CU$48,"&lt;"&amp;CU$1:CU$48),ROW(CU37:CV37)),COUNTIF(CU$1:CU$48,"&lt;"&amp;CU$1:CU$48),0))</f>
        <v>9999</v>
      </c>
      <c r="CW37" s="410" t="str">
        <f t="array" ref="CW37">INDEX(CT$1:CT$48,SMALL(IF(CU$1:CU$48=CV37,ROW(CU$1:CU$48)),COUNTIF(CV$1:CV37,CV37)),1)</f>
        <v>Staffordshire Moorlands</v>
      </c>
      <c r="CX37" s="410" t="str">
        <f t="shared" si="24"/>
        <v>no data</v>
      </c>
      <c r="CY37" s="410" t="str">
        <f t="shared" si="25"/>
        <v>Staffordshire Moorlands</v>
      </c>
      <c r="DB37" s="411" t="s">
        <v>254</v>
      </c>
      <c r="DC37" s="410" t="str">
        <f>VLOOKUP(DB37,'Rural 80'!$A$11:$BS$488,60,FALSE)</f>
        <v>9999</v>
      </c>
      <c r="DD37" s="410" t="str">
        <f t="array" ref="DD37">INDEX(DC$1:DC$48,MATCH(SMALL(COUNTIF(DC$1:DC$48,"&lt;"&amp;DC$1:DC$48),ROW(DC37:DD37)),COUNTIF(DC$1:DC$48,"&lt;"&amp;DC$1:DC$48),0))</f>
        <v>9999</v>
      </c>
      <c r="DE37" s="410" t="str">
        <f t="array" ref="DE37">INDEX(DB$1:DB$48,SMALL(IF(DC$1:DC$48=DD37,ROW(DC$1:DC$48)),COUNTIF(DD$1:DD37,DD37)),1)</f>
        <v>Staffordshire Moorlands</v>
      </c>
      <c r="DF37" s="410" t="str">
        <f t="shared" si="26"/>
        <v>no data</v>
      </c>
      <c r="DG37" s="410" t="str">
        <f t="shared" si="27"/>
        <v>Staffordshire Moorlands</v>
      </c>
      <c r="DJ37" s="411" t="s">
        <v>254</v>
      </c>
      <c r="DK37" s="410" t="str">
        <f>VLOOKUP(DJ37,'Rural 80'!$A$11:$BS$488,64,FALSE)</f>
        <v>9999</v>
      </c>
      <c r="DL37" s="410" t="str">
        <f t="array" ref="DL37">INDEX(DK$1:DK$48,MATCH(SMALL(COUNTIF(DK$1:DK$48,"&lt;"&amp;DK$1:DK$48),ROW(DK37:DL37)),COUNTIF(DK$1:DK$48,"&lt;"&amp;DK$1:DK$48),0))</f>
        <v>9999</v>
      </c>
      <c r="DM37" s="410" t="str">
        <f t="array" ref="DM37">INDEX(DJ$1:DJ$48,SMALL(IF(DK$1:DK$48=DL37,ROW(DK$1:DK$48)),COUNTIF(DL$1:DL37,DL37)),1)</f>
        <v>Staffordshire Moorlands</v>
      </c>
      <c r="DN37" s="410" t="str">
        <f t="shared" si="28"/>
        <v>no data</v>
      </c>
      <c r="DO37" s="410" t="str">
        <f t="shared" si="29"/>
        <v>Staffordshire Moorlands</v>
      </c>
      <c r="DR37" s="411" t="s">
        <v>254</v>
      </c>
      <c r="DS37" s="410" t="str">
        <f>VLOOKUP(DR37,'Rural 80'!$A$11:$BS$488,68,FALSE)</f>
        <v>9999</v>
      </c>
      <c r="DT37" s="410" t="str">
        <f t="array" ref="DT37">INDEX(DS$1:DS$48,MATCH(SMALL(COUNTIF(DS$1:DS$48,"&lt;"&amp;DS$1:DS$48),ROW(DS37:DT37)),COUNTIF(DS$1:DS$48,"&lt;"&amp;DS$1:DS$48),0))</f>
        <v>9999</v>
      </c>
      <c r="DU37" s="410" t="str">
        <f t="array" ref="DU37">INDEX(DR$1:DR$48,SMALL(IF(DS$1:DS$48=DT37,ROW(DS$1:DS$48)),COUNTIF(DT$1:DT37,DT37)),1)</f>
        <v>Staffordshire Moorlands</v>
      </c>
      <c r="DV37" s="410" t="str">
        <f t="shared" si="30"/>
        <v>no data</v>
      </c>
      <c r="DW37" s="410" t="str">
        <f t="shared" si="31"/>
        <v>Staffordshire Moorlands</v>
      </c>
    </row>
    <row r="38" spans="2:127" x14ac:dyDescent="0.25">
      <c r="B38" s="411" t="s">
        <v>260</v>
      </c>
      <c r="C38" s="410">
        <f>VLOOKUP(B38,'Rural 80'!$A$11:$BS$488,8,FALSE)</f>
        <v>19</v>
      </c>
      <c r="D38" s="410">
        <f t="array" ref="D38">INDEX(C$1:C$48,MATCH(SMALL(COUNTIF(C$1:C$48,"&lt;"&amp;C$1:C$48),ROW(C38:D38)),COUNTIF(C$1:C$48,"&lt;"&amp;C$1:C$48),0))</f>
        <v>38</v>
      </c>
      <c r="E38" s="410" t="str">
        <f t="array" ref="E38">INDEX(B$1:B$48,SMALL(IF(C$1:C$48=D38,ROW(C$1:C$48)),COUNTIF(D$1:D38,D38)),1)</f>
        <v>Waverley</v>
      </c>
      <c r="F38" s="410">
        <f t="shared" si="0"/>
        <v>38</v>
      </c>
      <c r="G38" s="410" t="str">
        <f t="shared" si="1"/>
        <v>Waverley</v>
      </c>
      <c r="J38" s="411" t="s">
        <v>260</v>
      </c>
      <c r="K38" s="410">
        <f>VLOOKUP(J38,'Rural 80'!$A$11:$BS$488,12,FALSE)</f>
        <v>25</v>
      </c>
      <c r="L38" s="410">
        <f t="array" ref="L38">INDEX(K$1:K$48,MATCH(SMALL(COUNTIF(K$1:K$48,"&lt;"&amp;K$1:K$48),ROW(K38:L38)),COUNTIF(K$1:K$48,"&lt;"&amp;K$1:K$48),0))</f>
        <v>38</v>
      </c>
      <c r="M38" s="410" t="str">
        <f t="array" ref="M38">INDEX(J$1:J$48,SMALL(IF(K$1:K$48=L38,ROW(K$1:K$48)),COUNTIF(L$1:L38,L38)),1)</f>
        <v>Tewkesbury</v>
      </c>
      <c r="N38" s="410">
        <f t="shared" si="2"/>
        <v>38</v>
      </c>
      <c r="O38" s="410" t="str">
        <f t="shared" si="3"/>
        <v>Tewkesbury</v>
      </c>
      <c r="R38" s="411" t="s">
        <v>260</v>
      </c>
      <c r="S38" s="410">
        <f>VLOOKUP(R38,'Rural 80'!$A$11:$BS$488,16,FALSE)</f>
        <v>23</v>
      </c>
      <c r="T38" s="410">
        <f t="array" ref="T38">INDEX(S$1:S$48,MATCH(SMALL(COUNTIF(S$1:S$48,"&lt;"&amp;S$1:S$48),ROW(S38:T38)),COUNTIF(S$1:S$48,"&lt;"&amp;S$1:S$48),0))</f>
        <v>38</v>
      </c>
      <c r="U38" s="410" t="str">
        <f t="array" ref="U38">INDEX(R$1:R$48,SMALL(IF(S$1:S$48=T38,ROW(S$1:S$48)),COUNTIF(T$1:T38,T38)),1)</f>
        <v>Sedgemoor</v>
      </c>
      <c r="V38" s="410">
        <f t="shared" si="4"/>
        <v>38</v>
      </c>
      <c r="W38" s="410" t="str">
        <f t="shared" si="5"/>
        <v>Sedgemoor</v>
      </c>
      <c r="Z38" s="411" t="s">
        <v>260</v>
      </c>
      <c r="AA38" s="410">
        <f>VLOOKUP(Z38,'Rural 80'!$A$11:$BS$488,20,FALSE)</f>
        <v>26</v>
      </c>
      <c r="AB38" s="410">
        <f t="array" ref="AB38">INDEX(AA$1:AA$48,MATCH(SMALL(COUNTIF(AA$1:AA$48,"&lt;"&amp;AA$1:AA$48),ROW(AA38:AB38)),COUNTIF(AA$1:AA$48,"&lt;"&amp;AA$1:AA$48),0))</f>
        <v>38</v>
      </c>
      <c r="AC38" s="410" t="str">
        <f t="array" ref="AC38">INDEX(Z$1:Z$48,SMALL(IF(AA$1:AA$48=AB38,ROW(AA$1:AA$48)),COUNTIF(AB$1:AB38,AB38)),1)</f>
        <v>Sedgemoor</v>
      </c>
      <c r="AD38" s="410">
        <f t="shared" si="6"/>
        <v>38</v>
      </c>
      <c r="AE38" s="410" t="str">
        <f t="shared" si="7"/>
        <v>Sedgemoor</v>
      </c>
      <c r="AH38" s="411" t="s">
        <v>260</v>
      </c>
      <c r="AI38" s="410">
        <f>VLOOKUP(AH38,'Rural 80'!$A$11:$BS$488,24,FALSE)</f>
        <v>15</v>
      </c>
      <c r="AJ38" s="410">
        <f t="array" ref="AJ38">INDEX(AI$1:AI$48,MATCH(SMALL(COUNTIF(AI$1:AI$48,"&lt;"&amp;AI$1:AI$48),ROW(AI38:AJ38)),COUNTIF(AI$1:AI$48,"&lt;"&amp;AI$1:AI$48),0))</f>
        <v>38</v>
      </c>
      <c r="AK38" s="410" t="str">
        <f t="array" ref="AK38">INDEX(AH$1:AH$48,SMALL(IF(AI$1:AI$48=AJ38,ROW(AI$1:AI$48)),COUNTIF(AJ$1:AJ38,AJ38)),1)</f>
        <v>Sedgemoor</v>
      </c>
      <c r="AL38" s="410">
        <f t="shared" si="8"/>
        <v>38</v>
      </c>
      <c r="AM38" s="410" t="str">
        <f t="shared" si="9"/>
        <v>Sedgemoor</v>
      </c>
      <c r="AP38" s="411" t="s">
        <v>260</v>
      </c>
      <c r="AQ38" s="410">
        <f>VLOOKUP(AP38,'Rural 80'!$A$11:$BS$488,28,FALSE)</f>
        <v>11</v>
      </c>
      <c r="AR38" s="410">
        <f t="array" ref="AR38">INDEX(AQ$1:AQ$48,MATCH(SMALL(COUNTIF(AQ$1:AQ$48,"&lt;"&amp;AQ$1:AQ$48),ROW(AQ38:AR38)),COUNTIF(AQ$1:AQ$48,"&lt;"&amp;AQ$1:AQ$48),0))</f>
        <v>38</v>
      </c>
      <c r="AS38" s="410" t="str">
        <f t="array" ref="AS38">INDEX(AP$1:AP$48,SMALL(IF(AQ$1:AQ$48=AR38,ROW(AQ$1:AQ$48)),COUNTIF(AR$1:AR38,AR38)),1)</f>
        <v>Vale of White Horse</v>
      </c>
      <c r="AT38" s="410">
        <f t="shared" si="10"/>
        <v>38</v>
      </c>
      <c r="AU38" s="410" t="str">
        <f t="shared" si="11"/>
        <v>Vale of White Horse</v>
      </c>
      <c r="AX38" s="411" t="s">
        <v>260</v>
      </c>
      <c r="AY38" s="410">
        <f>VLOOKUP(AX38,'Rural 80'!$A$11:$BS$488,32,FALSE)</f>
        <v>13</v>
      </c>
      <c r="AZ38" s="410">
        <f t="array" ref="AZ38">INDEX(AY$1:AY$48,MATCH(SMALL(COUNTIF(AY$1:AY$48,"&lt;"&amp;AY$1:AY$48),ROW(AY38:AZ38)),COUNTIF(AY$1:AY$48,"&lt;"&amp;AY$1:AY$48),0))</f>
        <v>38</v>
      </c>
      <c r="BA38" s="410" t="str">
        <f t="array" ref="BA38">INDEX(AX$1:AX$48,SMALL(IF(AY$1:AY$48=AZ38,ROW(AY$1:AY$48)),COUNTIF(AZ$1:AZ38,AZ38)),1)</f>
        <v>Vale of White Horse</v>
      </c>
      <c r="BB38" s="410">
        <f t="shared" si="12"/>
        <v>38</v>
      </c>
      <c r="BC38" s="410" t="str">
        <f t="shared" si="13"/>
        <v>Vale of White Horse</v>
      </c>
      <c r="BF38" s="411" t="s">
        <v>260</v>
      </c>
      <c r="BG38" s="410">
        <f>VLOOKUP(BF38,'Rural 80'!$A$11:$BS$488,36,FALSE)</f>
        <v>14</v>
      </c>
      <c r="BH38" s="410">
        <f t="array" ref="BH38">INDEX(BG$1:BG$48,MATCH(SMALL(COUNTIF(BG$1:BG$48,"&lt;"&amp;BG$1:BG$48),ROW(BG38:BH38)),COUNTIF(BG$1:BG$48,"&lt;"&amp;BG$1:BG$48),0))</f>
        <v>38</v>
      </c>
      <c r="BI38" s="410" t="str">
        <f t="array" ref="BI38">INDEX(BF$1:BF$48,SMALL(IF(BG$1:BG$48=BH38,ROW(BG$1:BG$48)),COUNTIF(BH$1:BH38,BH38)),1)</f>
        <v>Horsham</v>
      </c>
      <c r="BJ38" s="410">
        <f t="shared" si="14"/>
        <v>38</v>
      </c>
      <c r="BK38" s="410" t="str">
        <f t="shared" si="15"/>
        <v>Horsham</v>
      </c>
      <c r="BN38" s="411" t="s">
        <v>260</v>
      </c>
      <c r="BO38" s="410">
        <f>VLOOKUP(BN38,'Rural 80'!$A$11:$BS$488,40,FALSE)</f>
        <v>29</v>
      </c>
      <c r="BP38" s="410">
        <f t="array" ref="BP38">INDEX(BO$1:BO$48,MATCH(SMALL(COUNTIF(BO$1:BO$48,"&lt;"&amp;BO$1:BO$48),ROW(BO38:BP38)),COUNTIF(BO$1:BO$48,"&lt;"&amp;BO$1:BO$48),0))</f>
        <v>38</v>
      </c>
      <c r="BQ38" s="410" t="str">
        <f t="array" ref="BQ38">INDEX(BN$1:BN$48,SMALL(IF(BO$1:BO$48=BP38,ROW(BO$1:BO$48)),COUNTIF(BP$1:BP38,BP38)),1)</f>
        <v>Herefordshire, County of</v>
      </c>
      <c r="BR38" s="410">
        <f t="shared" si="16"/>
        <v>38</v>
      </c>
      <c r="BS38" s="410" t="str">
        <f t="shared" si="17"/>
        <v>Herefordshire, County of</v>
      </c>
      <c r="BV38" s="411" t="s">
        <v>260</v>
      </c>
      <c r="BW38" s="410">
        <f>VLOOKUP(BV38,'Rural 80'!$A$11:$BS$488,44,FALSE)</f>
        <v>31</v>
      </c>
      <c r="BX38" s="410">
        <f t="array" ref="BX38">INDEX(BW$1:BW$48,MATCH(SMALL(COUNTIF(BW$1:BW$48,"&lt;"&amp;BW$1:BW$48),ROW(BW38:BX38)),COUNTIF(BW$1:BW$48,"&lt;"&amp;BW$1:BW$48),0))</f>
        <v>38</v>
      </c>
      <c r="BY38" s="410" t="str">
        <f t="array" ref="BY38">INDEX(BV$1:BV$48,SMALL(IF(BW$1:BW$48=BX38,ROW(BW$1:BW$48)),COUNTIF(BX$1:BX38,BX38)),1)</f>
        <v>North Devon</v>
      </c>
      <c r="BZ38" s="410">
        <f t="shared" si="18"/>
        <v>38</v>
      </c>
      <c r="CA38" s="410" t="str">
        <f t="shared" si="19"/>
        <v>North Devon</v>
      </c>
      <c r="CD38" s="411" t="s">
        <v>260</v>
      </c>
      <c r="CE38" s="410">
        <f>VLOOKUP(CD38,'Rural 80'!$A$11:$BS$488,48,FALSE)</f>
        <v>30</v>
      </c>
      <c r="CF38" s="410">
        <f t="array" ref="CF38">INDEX(CE$1:CE$48,MATCH(SMALL(COUNTIF(CE$1:CE$48,"&lt;"&amp;CE$1:CE$48),ROW(CE38:CF38)),COUNTIF(CE$1:CE$48,"&lt;"&amp;CE$1:CE$48),0))</f>
        <v>38</v>
      </c>
      <c r="CG38" s="410" t="str">
        <f t="array" ref="CG38">INDEX(CD$1:CD$48,SMALL(IF(CE$1:CE$48=CF38,ROW(CE$1:CE$48)),COUNTIF(CF$1:CF38,CF38)),1)</f>
        <v>Sedgemoor</v>
      </c>
      <c r="CH38" s="410">
        <f t="shared" si="20"/>
        <v>38</v>
      </c>
      <c r="CI38" s="410" t="str">
        <f t="shared" si="21"/>
        <v>Sedgemoor</v>
      </c>
      <c r="CL38" s="411" t="s">
        <v>260</v>
      </c>
      <c r="CM38" s="410">
        <f>VLOOKUP(CL38,'Rural 80'!$A$11:$BS$488,52,FALSE)</f>
        <v>33</v>
      </c>
      <c r="CN38" s="410">
        <f t="array" ref="CN38">INDEX(CM$1:CM$48,MATCH(SMALL(COUNTIF(CM$1:CM$48,"&lt;"&amp;CM$1:CM$48),ROW(CM38:CN38)),COUNTIF(CM$1:CM$48,"&lt;"&amp;CM$1:CM$48),0))</f>
        <v>38</v>
      </c>
      <c r="CO38" s="410" t="str">
        <f t="array" ref="CO38">INDEX(CL$1:CL$48,SMALL(IF(CM$1:CM$48=CN38,ROW(CM$1:CM$48)),COUNTIF(CN$1:CN38,CN38)),1)</f>
        <v>Vale of White Horse</v>
      </c>
      <c r="CP38" s="410">
        <f t="shared" si="22"/>
        <v>38</v>
      </c>
      <c r="CQ38" s="410" t="str">
        <f t="shared" si="23"/>
        <v>Vale of White Horse</v>
      </c>
      <c r="CT38" s="411" t="s">
        <v>260</v>
      </c>
      <c r="CU38" s="410" t="str">
        <f>VLOOKUP(CT38,'Rural 80'!$A$11:$BS$488,56,FALSE)</f>
        <v>9999</v>
      </c>
      <c r="CV38" s="410" t="str">
        <f t="array" ref="CV38">INDEX(CU$1:CU$48,MATCH(SMALL(COUNTIF(CU$1:CU$48,"&lt;"&amp;CU$1:CU$48),ROW(CU38:CV38)),COUNTIF(CU$1:CU$48,"&lt;"&amp;CU$1:CU$48),0))</f>
        <v>9999</v>
      </c>
      <c r="CW38" s="410" t="str">
        <f t="array" ref="CW38">INDEX(CT$1:CT$48,SMALL(IF(CU$1:CU$48=CV38,ROW(CU$1:CU$48)),COUNTIF(CV$1:CV38,CV38)),1)</f>
        <v>Stroud</v>
      </c>
      <c r="CX38" s="410" t="str">
        <f t="shared" si="24"/>
        <v>no data</v>
      </c>
      <c r="CY38" s="410" t="str">
        <f t="shared" si="25"/>
        <v>Stroud</v>
      </c>
      <c r="DB38" s="411" t="s">
        <v>260</v>
      </c>
      <c r="DC38" s="410" t="str">
        <f>VLOOKUP(DB38,'Rural 80'!$A$11:$BS$488,60,FALSE)</f>
        <v>9999</v>
      </c>
      <c r="DD38" s="410" t="str">
        <f t="array" ref="DD38">INDEX(DC$1:DC$48,MATCH(SMALL(COUNTIF(DC$1:DC$48,"&lt;"&amp;DC$1:DC$48),ROW(DC38:DD38)),COUNTIF(DC$1:DC$48,"&lt;"&amp;DC$1:DC$48),0))</f>
        <v>9999</v>
      </c>
      <c r="DE38" s="410" t="str">
        <f t="array" ref="DE38">INDEX(DB$1:DB$48,SMALL(IF(DC$1:DC$48=DD38,ROW(DC$1:DC$48)),COUNTIF(DD$1:DD38,DD38)),1)</f>
        <v>Stroud</v>
      </c>
      <c r="DF38" s="410" t="str">
        <f t="shared" si="26"/>
        <v>no data</v>
      </c>
      <c r="DG38" s="410" t="str">
        <f t="shared" si="27"/>
        <v>Stroud</v>
      </c>
      <c r="DJ38" s="411" t="s">
        <v>260</v>
      </c>
      <c r="DK38" s="410" t="str">
        <f>VLOOKUP(DJ38,'Rural 80'!$A$11:$BS$488,64,FALSE)</f>
        <v>9999</v>
      </c>
      <c r="DL38" s="410" t="str">
        <f t="array" ref="DL38">INDEX(DK$1:DK$48,MATCH(SMALL(COUNTIF(DK$1:DK$48,"&lt;"&amp;DK$1:DK$48),ROW(DK38:DL38)),COUNTIF(DK$1:DK$48,"&lt;"&amp;DK$1:DK$48),0))</f>
        <v>9999</v>
      </c>
      <c r="DM38" s="410" t="str">
        <f t="array" ref="DM38">INDEX(DJ$1:DJ$48,SMALL(IF(DK$1:DK$48=DL38,ROW(DK$1:DK$48)),COUNTIF(DL$1:DL38,DL38)),1)</f>
        <v>Stroud</v>
      </c>
      <c r="DN38" s="410" t="str">
        <f t="shared" si="28"/>
        <v>no data</v>
      </c>
      <c r="DO38" s="410" t="str">
        <f t="shared" si="29"/>
        <v>Stroud</v>
      </c>
      <c r="DR38" s="411" t="s">
        <v>260</v>
      </c>
      <c r="DS38" s="410" t="str">
        <f>VLOOKUP(DR38,'Rural 80'!$A$11:$BS$488,68,FALSE)</f>
        <v>9999</v>
      </c>
      <c r="DT38" s="410" t="str">
        <f t="array" ref="DT38">INDEX(DS$1:DS$48,MATCH(SMALL(COUNTIF(DS$1:DS$48,"&lt;"&amp;DS$1:DS$48),ROW(DS38:DT38)),COUNTIF(DS$1:DS$48,"&lt;"&amp;DS$1:DS$48),0))</f>
        <v>9999</v>
      </c>
      <c r="DU38" s="410" t="str">
        <f t="array" ref="DU38">INDEX(DR$1:DR$48,SMALL(IF(DS$1:DS$48=DT38,ROW(DS$1:DS$48)),COUNTIF(DT$1:DT38,DT38)),1)</f>
        <v>Stroud</v>
      </c>
      <c r="DV38" s="410" t="str">
        <f t="shared" si="30"/>
        <v>no data</v>
      </c>
      <c r="DW38" s="410" t="str">
        <f t="shared" si="31"/>
        <v>Stroud</v>
      </c>
    </row>
    <row r="39" spans="2:127" x14ac:dyDescent="0.25">
      <c r="B39" s="411" t="s">
        <v>269</v>
      </c>
      <c r="C39" s="410">
        <f>VLOOKUP(B39,'Rural 80'!$A$11:$BS$488,8,FALSE)</f>
        <v>17</v>
      </c>
      <c r="D39" s="410">
        <f t="array" ref="D39">INDEX(C$1:C$48,MATCH(SMALL(COUNTIF(C$1:C$48,"&lt;"&amp;C$1:C$48),ROW(C39:D39)),COUNTIF(C$1:C$48,"&lt;"&amp;C$1:C$48),0))</f>
        <v>39</v>
      </c>
      <c r="E39" s="410" t="str">
        <f t="array" ref="E39">INDEX(B$1:B$48,SMALL(IF(C$1:C$48=D39,ROW(C$1:C$48)),COUNTIF(D$1:D39,D39)),1)</f>
        <v>Tewkesbury</v>
      </c>
      <c r="F39" s="410">
        <f t="shared" si="0"/>
        <v>39</v>
      </c>
      <c r="G39" s="410" t="str">
        <f t="shared" si="1"/>
        <v>Tewkesbury</v>
      </c>
      <c r="J39" s="411" t="s">
        <v>269</v>
      </c>
      <c r="K39" s="410">
        <f>VLOOKUP(J39,'Rural 80'!$A$11:$BS$488,12,FALSE)</f>
        <v>24</v>
      </c>
      <c r="L39" s="410">
        <f t="array" ref="L39">INDEX(K$1:K$48,MATCH(SMALL(COUNTIF(K$1:K$48,"&lt;"&amp;K$1:K$48),ROW(K39:L39)),COUNTIF(K$1:K$48,"&lt;"&amp;K$1:K$48),0))</f>
        <v>39</v>
      </c>
      <c r="M39" s="410" t="str">
        <f t="array" ref="M39">INDEX(J$1:J$48,SMALL(IF(K$1:K$48=L39,ROW(K$1:K$48)),COUNTIF(L$1:L39,L39)),1)</f>
        <v>Tonbridge and Malling</v>
      </c>
      <c r="N39" s="410">
        <f t="shared" si="2"/>
        <v>39</v>
      </c>
      <c r="O39" s="410" t="str">
        <f t="shared" si="3"/>
        <v>Tonbridge and Malling</v>
      </c>
      <c r="R39" s="411" t="s">
        <v>269</v>
      </c>
      <c r="S39" s="410">
        <f>VLOOKUP(R39,'Rural 80'!$A$11:$BS$488,16,FALSE)</f>
        <v>20</v>
      </c>
      <c r="T39" s="410">
        <f t="array" ref="T39">INDEX(S$1:S$48,MATCH(SMALL(COUNTIF(S$1:S$48,"&lt;"&amp;S$1:S$48),ROW(S39:T39)),COUNTIF(S$1:S$48,"&lt;"&amp;S$1:S$48),0))</f>
        <v>39</v>
      </c>
      <c r="U39" s="410" t="str">
        <f t="array" ref="U39">INDEX(R$1:R$48,SMALL(IF(S$1:S$48=T39,ROW(S$1:S$48)),COUNTIF(T$1:T39,T39)),1)</f>
        <v>Dover</v>
      </c>
      <c r="V39" s="410">
        <f t="shared" si="4"/>
        <v>39</v>
      </c>
      <c r="W39" s="410" t="str">
        <f t="shared" si="5"/>
        <v>Dover</v>
      </c>
      <c r="Z39" s="411" t="s">
        <v>269</v>
      </c>
      <c r="AA39" s="410">
        <f>VLOOKUP(Z39,'Rural 80'!$A$11:$BS$488,20,FALSE)</f>
        <v>21</v>
      </c>
      <c r="AB39" s="410">
        <f t="array" ref="AB39">INDEX(AA$1:AA$48,MATCH(SMALL(COUNTIF(AA$1:AA$48,"&lt;"&amp;AA$1:AA$48),ROW(AA39:AB39)),COUNTIF(AA$1:AA$48,"&lt;"&amp;AA$1:AA$48),0))</f>
        <v>39</v>
      </c>
      <c r="AC39" s="410" t="str">
        <f t="array" ref="AC39">INDEX(Z$1:Z$48,SMALL(IF(AA$1:AA$48=AB39,ROW(AA$1:AA$48)),COUNTIF(AB$1:AB39,AB39)),1)</f>
        <v>Dover</v>
      </c>
      <c r="AD39" s="410">
        <f t="shared" si="6"/>
        <v>39</v>
      </c>
      <c r="AE39" s="410" t="str">
        <f t="shared" si="7"/>
        <v>Dover</v>
      </c>
      <c r="AH39" s="411" t="s">
        <v>269</v>
      </c>
      <c r="AI39" s="410">
        <f>VLOOKUP(AH39,'Rural 80'!$A$11:$BS$488,24,FALSE)</f>
        <v>17</v>
      </c>
      <c r="AJ39" s="410">
        <f t="array" ref="AJ39">INDEX(AI$1:AI$48,MATCH(SMALL(COUNTIF(AI$1:AI$48,"&lt;"&amp;AI$1:AI$48),ROW(AI39:AJ39)),COUNTIF(AI$1:AI$48,"&lt;"&amp;AI$1:AI$48),0))</f>
        <v>39</v>
      </c>
      <c r="AK39" s="410" t="str">
        <f t="array" ref="AK39">INDEX(AH$1:AH$48,SMALL(IF(AI$1:AI$48=AJ39,ROW(AI$1:AI$48)),COUNTIF(AJ$1:AJ39,AJ39)),1)</f>
        <v>Vale of White Horse</v>
      </c>
      <c r="AL39" s="410">
        <f t="shared" si="8"/>
        <v>39</v>
      </c>
      <c r="AM39" s="410" t="str">
        <f t="shared" si="9"/>
        <v>Vale of White Horse</v>
      </c>
      <c r="AP39" s="411" t="s">
        <v>269</v>
      </c>
      <c r="AQ39" s="410">
        <f>VLOOKUP(AP39,'Rural 80'!$A$11:$BS$488,28,FALSE)</f>
        <v>19</v>
      </c>
      <c r="AR39" s="410">
        <f t="array" ref="AR39">INDEX(AQ$1:AQ$48,MATCH(SMALL(COUNTIF(AQ$1:AQ$48,"&lt;"&amp;AQ$1:AQ$48),ROW(AQ39:AR39)),COUNTIF(AQ$1:AQ$48,"&lt;"&amp;AQ$1:AQ$48),0))</f>
        <v>39</v>
      </c>
      <c r="AS39" s="410" t="str">
        <f t="array" ref="AS39">INDEX(AP$1:AP$48,SMALL(IF(AQ$1:AQ$48=AR39,ROW(AQ$1:AQ$48)),COUNTIF(AR$1:AR39,AR39)),1)</f>
        <v>Tewkesbury</v>
      </c>
      <c r="AT39" s="410">
        <f t="shared" si="10"/>
        <v>39</v>
      </c>
      <c r="AU39" s="410" t="str">
        <f t="shared" si="11"/>
        <v>Tewkesbury</v>
      </c>
      <c r="AX39" s="411" t="s">
        <v>269</v>
      </c>
      <c r="AY39" s="410">
        <f>VLOOKUP(AX39,'Rural 80'!$A$11:$BS$488,32,FALSE)</f>
        <v>15</v>
      </c>
      <c r="AZ39" s="410">
        <f t="array" ref="AZ39">INDEX(AY$1:AY$48,MATCH(SMALL(COUNTIF(AY$1:AY$48,"&lt;"&amp;AY$1:AY$48),ROW(AY39:AZ39)),COUNTIF(AY$1:AY$48,"&lt;"&amp;AY$1:AY$48),0))</f>
        <v>39</v>
      </c>
      <c r="BA39" s="410" t="str">
        <f t="array" ref="BA39">INDEX(AX$1:AX$48,SMALL(IF(AY$1:AY$48=AZ39,ROW(AY$1:AY$48)),COUNTIF(AZ$1:AZ39,AZ39)),1)</f>
        <v>Cheshire East</v>
      </c>
      <c r="BB39" s="410">
        <f t="shared" si="12"/>
        <v>39</v>
      </c>
      <c r="BC39" s="410" t="str">
        <f t="shared" si="13"/>
        <v>Cheshire East</v>
      </c>
      <c r="BF39" s="411" t="s">
        <v>269</v>
      </c>
      <c r="BG39" s="410">
        <f>VLOOKUP(BF39,'Rural 80'!$A$11:$BS$488,36,FALSE)</f>
        <v>13</v>
      </c>
      <c r="BH39" s="410">
        <f t="array" ref="BH39">INDEX(BG$1:BG$48,MATCH(SMALL(COUNTIF(BG$1:BG$48,"&lt;"&amp;BG$1:BG$48),ROW(BG39:BH39)),COUNTIF(BG$1:BG$48,"&lt;"&amp;BG$1:BG$48),0))</f>
        <v>39</v>
      </c>
      <c r="BI39" s="410" t="str">
        <f t="array" ref="BI39">INDEX(BF$1:BF$48,SMALL(IF(BG$1:BG$48=BH39,ROW(BG$1:BG$48)),COUNTIF(BH$1:BH39,BH39)),1)</f>
        <v>Newark and Sherwood</v>
      </c>
      <c r="BJ39" s="410">
        <f t="shared" si="14"/>
        <v>39</v>
      </c>
      <c r="BK39" s="410" t="str">
        <f t="shared" si="15"/>
        <v>Newark and Sherwood</v>
      </c>
      <c r="BN39" s="411" t="s">
        <v>269</v>
      </c>
      <c r="BO39" s="410">
        <f>VLOOKUP(BN39,'Rural 80'!$A$11:$BS$488,40,FALSE)</f>
        <v>26</v>
      </c>
      <c r="BP39" s="410">
        <f t="array" ref="BP39">INDEX(BO$1:BO$48,MATCH(SMALL(COUNTIF(BO$1:BO$48,"&lt;"&amp;BO$1:BO$48),ROW(BO39:BP39)),COUNTIF(BO$1:BO$48,"&lt;"&amp;BO$1:BO$48),0))</f>
        <v>39</v>
      </c>
      <c r="BQ39" s="410" t="str">
        <f t="array" ref="BQ39">INDEX(BN$1:BN$48,SMALL(IF(BO$1:BO$48=BP39,ROW(BO$1:BO$48)),COUNTIF(BP$1:BP39,BP39)),1)</f>
        <v>North Devon</v>
      </c>
      <c r="BR39" s="410">
        <f t="shared" si="16"/>
        <v>39</v>
      </c>
      <c r="BS39" s="410" t="str">
        <f t="shared" si="17"/>
        <v>North Devon</v>
      </c>
      <c r="BV39" s="411" t="s">
        <v>269</v>
      </c>
      <c r="BW39" s="410">
        <f>VLOOKUP(BV39,'Rural 80'!$A$11:$BS$488,44,FALSE)</f>
        <v>27</v>
      </c>
      <c r="BX39" s="410">
        <f t="array" ref="BX39">INDEX(BW$1:BW$48,MATCH(SMALL(COUNTIF(BW$1:BW$48,"&lt;"&amp;BW$1:BW$48),ROW(BW39:BX39)),COUNTIF(BW$1:BW$48,"&lt;"&amp;BW$1:BW$48),0))</f>
        <v>39</v>
      </c>
      <c r="BY39" s="410" t="str">
        <f t="array" ref="BY39">INDEX(BV$1:BV$48,SMALL(IF(BW$1:BW$48=BX39,ROW(BW$1:BW$48)),COUNTIF(BX$1:BX39,BX39)),1)</f>
        <v>Tewkesbury</v>
      </c>
      <c r="BZ39" s="410">
        <f t="shared" si="18"/>
        <v>39</v>
      </c>
      <c r="CA39" s="410" t="str">
        <f t="shared" si="19"/>
        <v>Tewkesbury</v>
      </c>
      <c r="CD39" s="411" t="s">
        <v>269</v>
      </c>
      <c r="CE39" s="410">
        <f>VLOOKUP(CD39,'Rural 80'!$A$11:$BS$488,48,FALSE)</f>
        <v>28</v>
      </c>
      <c r="CF39" s="410">
        <f t="array" ref="CF39">INDEX(CE$1:CE$48,MATCH(SMALL(COUNTIF(CE$1:CE$48,"&lt;"&amp;CE$1:CE$48),ROW(CE39:CF39)),COUNTIF(CE$1:CE$48,"&lt;"&amp;CE$1:CE$48),0))</f>
        <v>39</v>
      </c>
      <c r="CG39" s="410" t="str">
        <f t="array" ref="CG39">INDEX(CD$1:CD$48,SMALL(IF(CE$1:CE$48=CF39,ROW(CE$1:CE$48)),COUNTIF(CF$1:CF39,CF39)),1)</f>
        <v>Durham</v>
      </c>
      <c r="CH39" s="410">
        <f t="shared" si="20"/>
        <v>39</v>
      </c>
      <c r="CI39" s="410" t="str">
        <f t="shared" si="21"/>
        <v>Durham</v>
      </c>
      <c r="CL39" s="411" t="s">
        <v>269</v>
      </c>
      <c r="CM39" s="410">
        <f>VLOOKUP(CL39,'Rural 80'!$A$11:$BS$488,52,FALSE)</f>
        <v>27</v>
      </c>
      <c r="CN39" s="410">
        <f t="array" ref="CN39">INDEX(CM$1:CM$48,MATCH(SMALL(COUNTIF(CM$1:CM$48,"&lt;"&amp;CM$1:CM$48),ROW(CM39:CN39)),COUNTIF(CM$1:CM$48,"&lt;"&amp;CM$1:CM$48),0))</f>
        <v>39</v>
      </c>
      <c r="CO39" s="410" t="str">
        <f t="array" ref="CO39">INDEX(CL$1:CL$48,SMALL(IF(CM$1:CM$48=CN39,ROW(CM$1:CM$48)),COUNTIF(CN$1:CN39,CN39)),1)</f>
        <v>Winchester</v>
      </c>
      <c r="CP39" s="410">
        <f t="shared" si="22"/>
        <v>39</v>
      </c>
      <c r="CQ39" s="410" t="str">
        <f t="shared" si="23"/>
        <v>Winchester</v>
      </c>
      <c r="CT39" s="411" t="s">
        <v>269</v>
      </c>
      <c r="CU39" s="410" t="str">
        <f>VLOOKUP(CT39,'Rural 80'!$A$11:$BS$488,56,FALSE)</f>
        <v>9999</v>
      </c>
      <c r="CV39" s="410" t="str">
        <f t="array" ref="CV39">INDEX(CU$1:CU$48,MATCH(SMALL(COUNTIF(CU$1:CU$48,"&lt;"&amp;CU$1:CU$48),ROW(CU39:CV39)),COUNTIF(CU$1:CU$48,"&lt;"&amp;CU$1:CU$48),0))</f>
        <v>9999</v>
      </c>
      <c r="CW39" s="410" t="str">
        <f t="array" ref="CW39">INDEX(CT$1:CT$48,SMALL(IF(CU$1:CU$48=CV39,ROW(CU$1:CU$48)),COUNTIF(CV$1:CV39,CV39)),1)</f>
        <v>Tandridge</v>
      </c>
      <c r="CX39" s="410" t="str">
        <f t="shared" si="24"/>
        <v>no data</v>
      </c>
      <c r="CY39" s="410" t="str">
        <f t="shared" si="25"/>
        <v>Tandridge</v>
      </c>
      <c r="DB39" s="411" t="s">
        <v>269</v>
      </c>
      <c r="DC39" s="410" t="str">
        <f>VLOOKUP(DB39,'Rural 80'!$A$11:$BS$488,60,FALSE)</f>
        <v>9999</v>
      </c>
      <c r="DD39" s="410" t="str">
        <f t="array" ref="DD39">INDEX(DC$1:DC$48,MATCH(SMALL(COUNTIF(DC$1:DC$48,"&lt;"&amp;DC$1:DC$48),ROW(DC39:DD39)),COUNTIF(DC$1:DC$48,"&lt;"&amp;DC$1:DC$48),0))</f>
        <v>9999</v>
      </c>
      <c r="DE39" s="410" t="str">
        <f t="array" ref="DE39">INDEX(DB$1:DB$48,SMALL(IF(DC$1:DC$48=DD39,ROW(DC$1:DC$48)),COUNTIF(DD$1:DD39,DD39)),1)</f>
        <v>Tandridge</v>
      </c>
      <c r="DF39" s="410" t="str">
        <f t="shared" si="26"/>
        <v>no data</v>
      </c>
      <c r="DG39" s="410" t="str">
        <f t="shared" si="27"/>
        <v>Tandridge</v>
      </c>
      <c r="DJ39" s="411" t="s">
        <v>269</v>
      </c>
      <c r="DK39" s="410" t="str">
        <f>VLOOKUP(DJ39,'Rural 80'!$A$11:$BS$488,64,FALSE)</f>
        <v>9999</v>
      </c>
      <c r="DL39" s="410" t="str">
        <f t="array" ref="DL39">INDEX(DK$1:DK$48,MATCH(SMALL(COUNTIF(DK$1:DK$48,"&lt;"&amp;DK$1:DK$48),ROW(DK39:DL39)),COUNTIF(DK$1:DK$48,"&lt;"&amp;DK$1:DK$48),0))</f>
        <v>9999</v>
      </c>
      <c r="DM39" s="410" t="str">
        <f t="array" ref="DM39">INDEX(DJ$1:DJ$48,SMALL(IF(DK$1:DK$48=DL39,ROW(DK$1:DK$48)),COUNTIF(DL$1:DL39,DL39)),1)</f>
        <v>Tandridge</v>
      </c>
      <c r="DN39" s="410" t="str">
        <f t="shared" si="28"/>
        <v>no data</v>
      </c>
      <c r="DO39" s="410" t="str">
        <f t="shared" si="29"/>
        <v>Tandridge</v>
      </c>
      <c r="DR39" s="411" t="s">
        <v>269</v>
      </c>
      <c r="DS39" s="410" t="str">
        <f>VLOOKUP(DR39,'Rural 80'!$A$11:$BS$488,68,FALSE)</f>
        <v>9999</v>
      </c>
      <c r="DT39" s="410" t="str">
        <f t="array" ref="DT39">INDEX(DS$1:DS$48,MATCH(SMALL(COUNTIF(DS$1:DS$48,"&lt;"&amp;DS$1:DS$48),ROW(DS39:DT39)),COUNTIF(DS$1:DS$48,"&lt;"&amp;DS$1:DS$48),0))</f>
        <v>9999</v>
      </c>
      <c r="DU39" s="410" t="str">
        <f t="array" ref="DU39">INDEX(DR$1:DR$48,SMALL(IF(DS$1:DS$48=DT39,ROW(DS$1:DS$48)),COUNTIF(DT$1:DT39,DT39)),1)</f>
        <v>Tandridge</v>
      </c>
      <c r="DV39" s="410" t="str">
        <f t="shared" si="30"/>
        <v>no data</v>
      </c>
      <c r="DW39" s="410" t="str">
        <f t="shared" si="31"/>
        <v>Tandridge</v>
      </c>
    </row>
    <row r="40" spans="2:127" x14ac:dyDescent="0.25">
      <c r="B40" s="411" t="s">
        <v>273</v>
      </c>
      <c r="C40" s="410">
        <f>VLOOKUP(B40,'Rural 80'!$A$11:$BS$488,8,FALSE)</f>
        <v>13</v>
      </c>
      <c r="D40" s="410">
        <f t="array" ref="D40">INDEX(C$1:C$48,MATCH(SMALL(COUNTIF(C$1:C$48,"&lt;"&amp;C$1:C$48),ROW(C40:D40)),COUNTIF(C$1:C$48,"&lt;"&amp;C$1:C$48),0))</f>
        <v>40</v>
      </c>
      <c r="E40" s="410" t="str">
        <f t="array" ref="E40">INDEX(B$1:B$48,SMALL(IF(C$1:C$48=D40,ROW(C$1:C$48)),COUNTIF(D$1:D40,D40)),1)</f>
        <v>South Bucks</v>
      </c>
      <c r="F40" s="410">
        <f t="shared" si="0"/>
        <v>40</v>
      </c>
      <c r="G40" s="410" t="str">
        <f t="shared" si="1"/>
        <v>South Bucks</v>
      </c>
      <c r="J40" s="411" t="s">
        <v>273</v>
      </c>
      <c r="K40" s="410">
        <f>VLOOKUP(J40,'Rural 80'!$A$11:$BS$488,12,FALSE)</f>
        <v>9</v>
      </c>
      <c r="L40" s="410">
        <f t="array" ref="L40">INDEX(K$1:K$48,MATCH(SMALL(COUNTIF(K$1:K$48,"&lt;"&amp;K$1:K$48),ROW(K40:L40)),COUNTIF(K$1:K$48,"&lt;"&amp;K$1:K$48),0))</f>
        <v>40</v>
      </c>
      <c r="M40" s="410" t="str">
        <f t="array" ref="M40">INDEX(J$1:J$48,SMALL(IF(K$1:K$48=L40,ROW(K$1:K$48)),COUNTIF(L$1:L40,L40)),1)</f>
        <v>Vale of White Horse</v>
      </c>
      <c r="N40" s="410">
        <f t="shared" si="2"/>
        <v>40</v>
      </c>
      <c r="O40" s="410" t="str">
        <f t="shared" si="3"/>
        <v>Vale of White Horse</v>
      </c>
      <c r="R40" s="411" t="s">
        <v>273</v>
      </c>
      <c r="S40" s="410">
        <f>VLOOKUP(R40,'Rural 80'!$A$11:$BS$488,16,FALSE)</f>
        <v>13</v>
      </c>
      <c r="T40" s="410">
        <f t="array" ref="T40">INDEX(S$1:S$48,MATCH(SMALL(COUNTIF(S$1:S$48,"&lt;"&amp;S$1:S$48),ROW(S40:T40)),COUNTIF(S$1:S$48,"&lt;"&amp;S$1:S$48),0))</f>
        <v>40</v>
      </c>
      <c r="U40" s="410" t="str">
        <f t="array" ref="U40">INDEX(R$1:R$48,SMALL(IF(S$1:S$48=T40,ROW(S$1:S$48)),COUNTIF(T$1:T40,T40)),1)</f>
        <v>Waverley</v>
      </c>
      <c r="V40" s="410">
        <f t="shared" si="4"/>
        <v>40</v>
      </c>
      <c r="W40" s="410" t="str">
        <f t="shared" si="5"/>
        <v>Waverley</v>
      </c>
      <c r="Z40" s="411" t="s">
        <v>273</v>
      </c>
      <c r="AA40" s="410">
        <f>VLOOKUP(Z40,'Rural 80'!$A$11:$BS$488,20,FALSE)</f>
        <v>7</v>
      </c>
      <c r="AB40" s="410">
        <f t="array" ref="AB40">INDEX(AA$1:AA$48,MATCH(SMALL(COUNTIF(AA$1:AA$48,"&lt;"&amp;AA$1:AA$48),ROW(AA40:AB40)),COUNTIF(AA$1:AA$48,"&lt;"&amp;AA$1:AA$48),0))</f>
        <v>40</v>
      </c>
      <c r="AC40" s="410" t="str">
        <f t="array" ref="AC40">INDEX(Z$1:Z$48,SMALL(IF(AA$1:AA$48=AB40,ROW(AA$1:AA$48)),COUNTIF(AB$1:AB40,AB40)),1)</f>
        <v>Winchester</v>
      </c>
      <c r="AD40" s="410">
        <f t="shared" si="6"/>
        <v>40</v>
      </c>
      <c r="AE40" s="410" t="str">
        <f t="shared" si="7"/>
        <v>Winchester</v>
      </c>
      <c r="AH40" s="411" t="s">
        <v>273</v>
      </c>
      <c r="AI40" s="410">
        <f>VLOOKUP(AH40,'Rural 80'!$A$11:$BS$488,24,FALSE)</f>
        <v>18</v>
      </c>
      <c r="AJ40" s="410">
        <f t="array" ref="AJ40">INDEX(AI$1:AI$48,MATCH(SMALL(COUNTIF(AI$1:AI$48,"&lt;"&amp;AI$1:AI$48),ROW(AI40:AJ40)),COUNTIF(AI$1:AI$48,"&lt;"&amp;AI$1:AI$48),0))</f>
        <v>40</v>
      </c>
      <c r="AK40" s="410" t="str">
        <f t="array" ref="AK40">INDEX(AH$1:AH$48,SMALL(IF(AI$1:AI$48=AJ40,ROW(AI$1:AI$48)),COUNTIF(AJ$1:AJ40,AJ40)),1)</f>
        <v>South Kesteven</v>
      </c>
      <c r="AL40" s="410">
        <f t="shared" si="8"/>
        <v>40</v>
      </c>
      <c r="AM40" s="410" t="str">
        <f t="shared" si="9"/>
        <v>South Kesteven</v>
      </c>
      <c r="AP40" s="411" t="s">
        <v>273</v>
      </c>
      <c r="AQ40" s="410">
        <f>VLOOKUP(AP40,'Rural 80'!$A$11:$BS$488,28,FALSE)</f>
        <v>25</v>
      </c>
      <c r="AR40" s="410">
        <f t="array" ref="AR40">INDEX(AQ$1:AQ$48,MATCH(SMALL(COUNTIF(AQ$1:AQ$48,"&lt;"&amp;AQ$1:AQ$48),ROW(AQ40:AR40)),COUNTIF(AQ$1:AQ$48,"&lt;"&amp;AQ$1:AQ$48),0))</f>
        <v>40</v>
      </c>
      <c r="AS40" s="410" t="str">
        <f t="array" ref="AS40">INDEX(AP$1:AP$48,SMALL(IF(AQ$1:AQ$48=AR40,ROW(AQ$1:AQ$48)),COUNTIF(AR$1:AR40,AR40)),1)</f>
        <v>Newark and Sherwood</v>
      </c>
      <c r="AT40" s="410">
        <f t="shared" si="10"/>
        <v>40</v>
      </c>
      <c r="AU40" s="410" t="str">
        <f t="shared" si="11"/>
        <v>Newark and Sherwood</v>
      </c>
      <c r="AX40" s="411" t="s">
        <v>273</v>
      </c>
      <c r="AY40" s="410">
        <f>VLOOKUP(AX40,'Rural 80'!$A$11:$BS$488,32,FALSE)</f>
        <v>17</v>
      </c>
      <c r="AZ40" s="410">
        <f t="array" ref="AZ40">INDEX(AY$1:AY$48,MATCH(SMALL(COUNTIF(AY$1:AY$48,"&lt;"&amp;AY$1:AY$48),ROW(AY40:AZ40)),COUNTIF(AY$1:AY$48,"&lt;"&amp;AY$1:AY$48),0))</f>
        <v>40</v>
      </c>
      <c r="BA40" s="410" t="str">
        <f t="array" ref="BA40">INDEX(AX$1:AX$48,SMALL(IF(AY$1:AY$48=AZ40,ROW(AY$1:AY$48)),COUNTIF(AZ$1:AZ40,AZ40)),1)</f>
        <v>Aylesbury Vale</v>
      </c>
      <c r="BB40" s="410">
        <f t="shared" si="12"/>
        <v>40</v>
      </c>
      <c r="BC40" s="410" t="str">
        <f t="shared" si="13"/>
        <v>Aylesbury Vale</v>
      </c>
      <c r="BF40" s="411" t="s">
        <v>273</v>
      </c>
      <c r="BG40" s="410">
        <f>VLOOKUP(BF40,'Rural 80'!$A$11:$BS$488,36,FALSE)</f>
        <v>12</v>
      </c>
      <c r="BH40" s="410">
        <f t="array" ref="BH40">INDEX(BG$1:BG$48,MATCH(SMALL(COUNTIF(BG$1:BG$48,"&lt;"&amp;BG$1:BG$48),ROW(BG40:BH40)),COUNTIF(BG$1:BG$48,"&lt;"&amp;BG$1:BG$48),0))</f>
        <v>40</v>
      </c>
      <c r="BI40" s="410" t="str">
        <f t="array" ref="BI40">INDEX(BF$1:BF$48,SMALL(IF(BG$1:BG$48=BH40,ROW(BG$1:BG$48)),COUNTIF(BH$1:BH40,BH40)),1)</f>
        <v>Waverley</v>
      </c>
      <c r="BJ40" s="410">
        <f t="shared" si="14"/>
        <v>40</v>
      </c>
      <c r="BK40" s="410" t="str">
        <f t="shared" si="15"/>
        <v>Waverley</v>
      </c>
      <c r="BN40" s="411" t="s">
        <v>273</v>
      </c>
      <c r="BO40" s="410">
        <f>VLOOKUP(BN40,'Rural 80'!$A$11:$BS$488,40,FALSE)</f>
        <v>12</v>
      </c>
      <c r="BP40" s="410">
        <f t="array" ref="BP40">INDEX(BO$1:BO$48,MATCH(SMALL(COUNTIF(BO$1:BO$48,"&lt;"&amp;BO$1:BO$48),ROW(BO40:BP40)),COUNTIF(BO$1:BO$48,"&lt;"&amp;BO$1:BO$48),0))</f>
        <v>40</v>
      </c>
      <c r="BQ40" s="410" t="str">
        <f t="array" ref="BQ40">INDEX(BN$1:BN$48,SMALL(IF(BO$1:BO$48=BP40,ROW(BO$1:BO$48)),COUNTIF(BP$1:BP40,BP40)),1)</f>
        <v>Shropshire</v>
      </c>
      <c r="BR40" s="410">
        <f t="shared" si="16"/>
        <v>40</v>
      </c>
      <c r="BS40" s="410" t="str">
        <f t="shared" si="17"/>
        <v>Shropshire</v>
      </c>
      <c r="BV40" s="411" t="s">
        <v>273</v>
      </c>
      <c r="BW40" s="410">
        <f>VLOOKUP(BV40,'Rural 80'!$A$11:$BS$488,44,FALSE)</f>
        <v>6</v>
      </c>
      <c r="BX40" s="410">
        <f t="array" ref="BX40">INDEX(BW$1:BW$48,MATCH(SMALL(COUNTIF(BW$1:BW$48,"&lt;"&amp;BW$1:BW$48),ROW(BW40:BX40)),COUNTIF(BW$1:BW$48,"&lt;"&amp;BW$1:BW$48),0))</f>
        <v>40</v>
      </c>
      <c r="BY40" s="410" t="str">
        <f t="array" ref="BY40">INDEX(BV$1:BV$48,SMALL(IF(BW$1:BW$48=BX40,ROW(BW$1:BW$48)),COUNTIF(BX$1:BX40,BX40)),1)</f>
        <v>Sevenoaks</v>
      </c>
      <c r="BZ40" s="410">
        <f t="shared" si="18"/>
        <v>40</v>
      </c>
      <c r="CA40" s="410" t="str">
        <f t="shared" si="19"/>
        <v>Sevenoaks</v>
      </c>
      <c r="CD40" s="411" t="s">
        <v>273</v>
      </c>
      <c r="CE40" s="410">
        <f>VLOOKUP(CD40,'Rural 80'!$A$11:$BS$488,48,FALSE)</f>
        <v>20</v>
      </c>
      <c r="CF40" s="410">
        <f t="array" ref="CF40">INDEX(CE$1:CE$48,MATCH(SMALL(COUNTIF(CE$1:CE$48,"&lt;"&amp;CE$1:CE$48),ROW(CE40:CF40)),COUNTIF(CE$1:CE$48,"&lt;"&amp;CE$1:CE$48),0))</f>
        <v>40</v>
      </c>
      <c r="CG40" s="410" t="str">
        <f t="array" ref="CG40">INDEX(CD$1:CD$48,SMALL(IF(CE$1:CE$48=CF40,ROW(CE$1:CE$48)),COUNTIF(CF$1:CF40,CF40)),1)</f>
        <v>Waverley</v>
      </c>
      <c r="CH40" s="410">
        <f t="shared" si="20"/>
        <v>40</v>
      </c>
      <c r="CI40" s="410" t="str">
        <f t="shared" si="21"/>
        <v>Waverley</v>
      </c>
      <c r="CL40" s="411" t="s">
        <v>273</v>
      </c>
      <c r="CM40" s="410">
        <f>VLOOKUP(CL40,'Rural 80'!$A$11:$BS$488,52,FALSE)</f>
        <v>14</v>
      </c>
      <c r="CN40" s="410">
        <f t="array" ref="CN40">INDEX(CM$1:CM$48,MATCH(SMALL(COUNTIF(CM$1:CM$48,"&lt;"&amp;CM$1:CM$48),ROW(CM40:CN40)),COUNTIF(CM$1:CM$48,"&lt;"&amp;CM$1:CM$48),0))</f>
        <v>40</v>
      </c>
      <c r="CO40" s="410" t="str">
        <f t="array" ref="CO40">INDEX(CL$1:CL$48,SMALL(IF(CM$1:CM$48=CN40,ROW(CM$1:CM$48)),COUNTIF(CN$1:CN40,CN40)),1)</f>
        <v>Dover</v>
      </c>
      <c r="CP40" s="410">
        <f t="shared" si="22"/>
        <v>40</v>
      </c>
      <c r="CQ40" s="410" t="str">
        <f t="shared" si="23"/>
        <v>Dover</v>
      </c>
      <c r="CT40" s="411" t="s">
        <v>273</v>
      </c>
      <c r="CU40" s="410" t="str">
        <f>VLOOKUP(CT40,'Rural 80'!$A$11:$BS$488,56,FALSE)</f>
        <v>9999</v>
      </c>
      <c r="CV40" s="410" t="str">
        <f t="array" ref="CV40">INDEX(CU$1:CU$48,MATCH(SMALL(COUNTIF(CU$1:CU$48,"&lt;"&amp;CU$1:CU$48),ROW(CU40:CV40)),COUNTIF(CU$1:CU$48,"&lt;"&amp;CU$1:CU$48),0))</f>
        <v>9999</v>
      </c>
      <c r="CW40" s="410" t="str">
        <f t="array" ref="CW40">INDEX(CT$1:CT$48,SMALL(IF(CU$1:CU$48=CV40,ROW(CU$1:CU$48)),COUNTIF(CV$1:CV40,CV40)),1)</f>
        <v>Tendring</v>
      </c>
      <c r="CX40" s="410" t="str">
        <f t="shared" si="24"/>
        <v>no data</v>
      </c>
      <c r="CY40" s="410" t="str">
        <f t="shared" si="25"/>
        <v>Tendring</v>
      </c>
      <c r="DB40" s="411" t="s">
        <v>273</v>
      </c>
      <c r="DC40" s="410" t="str">
        <f>VLOOKUP(DB40,'Rural 80'!$A$11:$BS$488,60,FALSE)</f>
        <v>9999</v>
      </c>
      <c r="DD40" s="410" t="str">
        <f t="array" ref="DD40">INDEX(DC$1:DC$48,MATCH(SMALL(COUNTIF(DC$1:DC$48,"&lt;"&amp;DC$1:DC$48),ROW(DC40:DD40)),COUNTIF(DC$1:DC$48,"&lt;"&amp;DC$1:DC$48),0))</f>
        <v>9999</v>
      </c>
      <c r="DE40" s="410" t="str">
        <f t="array" ref="DE40">INDEX(DB$1:DB$48,SMALL(IF(DC$1:DC$48=DD40,ROW(DC$1:DC$48)),COUNTIF(DD$1:DD40,DD40)),1)</f>
        <v>Tendring</v>
      </c>
      <c r="DF40" s="410" t="str">
        <f t="shared" si="26"/>
        <v>no data</v>
      </c>
      <c r="DG40" s="410" t="str">
        <f t="shared" si="27"/>
        <v>Tendring</v>
      </c>
      <c r="DJ40" s="411" t="s">
        <v>273</v>
      </c>
      <c r="DK40" s="410" t="str">
        <f>VLOOKUP(DJ40,'Rural 80'!$A$11:$BS$488,64,FALSE)</f>
        <v>9999</v>
      </c>
      <c r="DL40" s="410" t="str">
        <f t="array" ref="DL40">INDEX(DK$1:DK$48,MATCH(SMALL(COUNTIF(DK$1:DK$48,"&lt;"&amp;DK$1:DK$48),ROW(DK40:DL40)),COUNTIF(DK$1:DK$48,"&lt;"&amp;DK$1:DK$48),0))</f>
        <v>9999</v>
      </c>
      <c r="DM40" s="410" t="str">
        <f t="array" ref="DM40">INDEX(DJ$1:DJ$48,SMALL(IF(DK$1:DK$48=DL40,ROW(DK$1:DK$48)),COUNTIF(DL$1:DL40,DL40)),1)</f>
        <v>Tendring</v>
      </c>
      <c r="DN40" s="410" t="str">
        <f t="shared" si="28"/>
        <v>no data</v>
      </c>
      <c r="DO40" s="410" t="str">
        <f t="shared" si="29"/>
        <v>Tendring</v>
      </c>
      <c r="DR40" s="411" t="s">
        <v>273</v>
      </c>
      <c r="DS40" s="410" t="str">
        <f>VLOOKUP(DR40,'Rural 80'!$A$11:$BS$488,68,FALSE)</f>
        <v>9999</v>
      </c>
      <c r="DT40" s="410" t="str">
        <f t="array" ref="DT40">INDEX(DS$1:DS$48,MATCH(SMALL(COUNTIF(DS$1:DS$48,"&lt;"&amp;DS$1:DS$48),ROW(DS40:DT40)),COUNTIF(DS$1:DS$48,"&lt;"&amp;DS$1:DS$48),0))</f>
        <v>9999</v>
      </c>
      <c r="DU40" s="410" t="str">
        <f t="array" ref="DU40">INDEX(DR$1:DR$48,SMALL(IF(DS$1:DS$48=DT40,ROW(DS$1:DS$48)),COUNTIF(DT$1:DT40,DT40)),1)</f>
        <v>Tendring</v>
      </c>
      <c r="DV40" s="410" t="str">
        <f t="shared" si="30"/>
        <v>no data</v>
      </c>
      <c r="DW40" s="410" t="str">
        <f t="shared" si="31"/>
        <v>Tendring</v>
      </c>
    </row>
    <row r="41" spans="2:127" x14ac:dyDescent="0.25">
      <c r="B41" s="411" t="s">
        <v>274</v>
      </c>
      <c r="C41" s="410">
        <f>VLOOKUP(B41,'Rural 80'!$A$11:$BS$488,8,FALSE)</f>
        <v>45</v>
      </c>
      <c r="D41" s="410">
        <f t="array" ref="D41">INDEX(C$1:C$48,MATCH(SMALL(COUNTIF(C$1:C$48,"&lt;"&amp;C$1:C$48),ROW(C41:D41)),COUNTIF(C$1:C$48,"&lt;"&amp;C$1:C$48),0))</f>
        <v>41</v>
      </c>
      <c r="E41" s="410" t="str">
        <f t="array" ref="E41">INDEX(B$1:B$48,SMALL(IF(C$1:C$48=D41,ROW(C$1:C$48)),COUNTIF(D$1:D41,D41)),1)</f>
        <v>Vale of White Horse</v>
      </c>
      <c r="F41" s="410">
        <f t="shared" si="0"/>
        <v>41</v>
      </c>
      <c r="G41" s="410" t="str">
        <f t="shared" si="1"/>
        <v>Vale of White Horse</v>
      </c>
      <c r="J41" s="411" t="s">
        <v>274</v>
      </c>
      <c r="K41" s="410">
        <f>VLOOKUP(J41,'Rural 80'!$A$11:$BS$488,12,FALSE)</f>
        <v>47</v>
      </c>
      <c r="L41" s="410">
        <f t="array" ref="L41">INDEX(K$1:K$48,MATCH(SMALL(COUNTIF(K$1:K$48,"&lt;"&amp;K$1:K$48),ROW(K41:L41)),COUNTIF(K$1:K$48,"&lt;"&amp;K$1:K$48),0))</f>
        <v>41</v>
      </c>
      <c r="M41" s="410" t="str">
        <f t="array" ref="M41">INDEX(J$1:J$48,SMALL(IF(K$1:K$48=L41,ROW(K$1:K$48)),COUNTIF(L$1:L41,L41)),1)</f>
        <v>North Lincolnshire</v>
      </c>
      <c r="N41" s="410">
        <f t="shared" si="2"/>
        <v>41</v>
      </c>
      <c r="O41" s="410" t="str">
        <f t="shared" si="3"/>
        <v>North Lincolnshire</v>
      </c>
      <c r="R41" s="411" t="s">
        <v>274</v>
      </c>
      <c r="S41" s="410">
        <f>VLOOKUP(R41,'Rural 80'!$A$11:$BS$488,16,FALSE)</f>
        <v>46</v>
      </c>
      <c r="T41" s="410">
        <f t="array" ref="T41">INDEX(S$1:S$48,MATCH(SMALL(COUNTIF(S$1:S$48,"&lt;"&amp;S$1:S$48),ROW(S41:T41)),COUNTIF(S$1:S$48,"&lt;"&amp;S$1:S$48),0))</f>
        <v>41</v>
      </c>
      <c r="U41" s="410" t="str">
        <f t="array" ref="U41">INDEX(R$1:R$48,SMALL(IF(S$1:S$48=T41,ROW(S$1:S$48)),COUNTIF(T$1:T41,T41)),1)</f>
        <v>King's Lynn and West Norfolk</v>
      </c>
      <c r="V41" s="410">
        <f t="shared" si="4"/>
        <v>41</v>
      </c>
      <c r="W41" s="410" t="str">
        <f t="shared" si="5"/>
        <v>King's Lynn and West Norfolk</v>
      </c>
      <c r="Z41" s="411" t="s">
        <v>274</v>
      </c>
      <c r="AA41" s="410">
        <f>VLOOKUP(Z41,'Rural 80'!$A$11:$BS$488,20,FALSE)</f>
        <v>44</v>
      </c>
      <c r="AB41" s="410">
        <f t="array" ref="AB41">INDEX(AA$1:AA$48,MATCH(SMALL(COUNTIF(AA$1:AA$48,"&lt;"&amp;AA$1:AA$48),ROW(AA41:AB41)),COUNTIF(AA$1:AA$48,"&lt;"&amp;AA$1:AA$48),0))</f>
        <v>41</v>
      </c>
      <c r="AC41" s="410" t="str">
        <f t="array" ref="AC41">INDEX(Z$1:Z$48,SMALL(IF(AA$1:AA$48=AB41,ROW(AA$1:AA$48)),COUNTIF(AB$1:AB41,AB41)),1)</f>
        <v>Tonbridge and Malling</v>
      </c>
      <c r="AD41" s="410">
        <f t="shared" si="6"/>
        <v>41</v>
      </c>
      <c r="AE41" s="410" t="str">
        <f t="shared" si="7"/>
        <v>Tonbridge and Malling</v>
      </c>
      <c r="AH41" s="411" t="s">
        <v>274</v>
      </c>
      <c r="AI41" s="410">
        <f>VLOOKUP(AH41,'Rural 80'!$A$11:$BS$488,24,FALSE)</f>
        <v>28</v>
      </c>
      <c r="AJ41" s="410">
        <f t="array" ref="AJ41">INDEX(AI$1:AI$48,MATCH(SMALL(COUNTIF(AI$1:AI$48,"&lt;"&amp;AI$1:AI$48),ROW(AI41:AJ41)),COUNTIF(AI$1:AI$48,"&lt;"&amp;AI$1:AI$48),0))</f>
        <v>41</v>
      </c>
      <c r="AK41" s="410" t="str">
        <f t="array" ref="AK41">INDEX(AH$1:AH$48,SMALL(IF(AI$1:AI$48=AJ41,ROW(AI$1:AI$48)),COUNTIF(AJ$1:AJ41,AJ41)),1)</f>
        <v>Tewkesbury</v>
      </c>
      <c r="AL41" s="410">
        <f t="shared" si="8"/>
        <v>41</v>
      </c>
      <c r="AM41" s="410" t="str">
        <f t="shared" si="9"/>
        <v>Tewkesbury</v>
      </c>
      <c r="AP41" s="411" t="s">
        <v>274</v>
      </c>
      <c r="AQ41" s="410">
        <f>VLOOKUP(AP41,'Rural 80'!$A$11:$BS$488,28,FALSE)</f>
        <v>35</v>
      </c>
      <c r="AR41" s="410">
        <f t="array" ref="AR41">INDEX(AQ$1:AQ$48,MATCH(SMALL(COUNTIF(AQ$1:AQ$48,"&lt;"&amp;AQ$1:AQ$48),ROW(AQ41:AR41)),COUNTIF(AQ$1:AQ$48,"&lt;"&amp;AQ$1:AQ$48),0))</f>
        <v>41</v>
      </c>
      <c r="AS41" s="410" t="str">
        <f t="array" ref="AS41">INDEX(AP$1:AP$48,SMALL(IF(AQ$1:AQ$48=AR41,ROW(AQ$1:AQ$48)),COUNTIF(AR$1:AR41,AR41)),1)</f>
        <v>Aylesbury Vale</v>
      </c>
      <c r="AT41" s="410">
        <f t="shared" si="10"/>
        <v>41</v>
      </c>
      <c r="AU41" s="410" t="str">
        <f t="shared" si="11"/>
        <v>Aylesbury Vale</v>
      </c>
      <c r="AX41" s="411" t="s">
        <v>274</v>
      </c>
      <c r="AY41" s="410">
        <f>VLOOKUP(AX41,'Rural 80'!$A$11:$BS$488,32,FALSE)</f>
        <v>24</v>
      </c>
      <c r="AZ41" s="410">
        <f t="array" ref="AZ41">INDEX(AY$1:AY$48,MATCH(SMALL(COUNTIF(AY$1:AY$48,"&lt;"&amp;AY$1:AY$48),ROW(AY41:AZ41)),COUNTIF(AY$1:AY$48,"&lt;"&amp;AY$1:AY$48),0))</f>
        <v>41</v>
      </c>
      <c r="BA41" s="410" t="str">
        <f t="array" ref="BA41">INDEX(AX$1:AX$48,SMALL(IF(AY$1:AY$48=AZ41,ROW(AY$1:AY$48)),COUNTIF(AZ$1:AZ41,AZ41)),1)</f>
        <v>Winchester</v>
      </c>
      <c r="BB41" s="410">
        <f t="shared" si="12"/>
        <v>41</v>
      </c>
      <c r="BC41" s="410" t="str">
        <f t="shared" si="13"/>
        <v>Winchester</v>
      </c>
      <c r="BF41" s="411" t="s">
        <v>274</v>
      </c>
      <c r="BG41" s="410">
        <f>VLOOKUP(BF41,'Rural 80'!$A$11:$BS$488,36,FALSE)</f>
        <v>27</v>
      </c>
      <c r="BH41" s="410">
        <f t="array" ref="BH41">INDEX(BG$1:BG$48,MATCH(SMALL(COUNTIF(BG$1:BG$48,"&lt;"&amp;BG$1:BG$48),ROW(BG41:BH41)),COUNTIF(BG$1:BG$48,"&lt;"&amp;BG$1:BG$48),0))</f>
        <v>41</v>
      </c>
      <c r="BI41" s="410" t="str">
        <f t="array" ref="BI41">INDEX(BF$1:BF$48,SMALL(IF(BG$1:BG$48=BH41,ROW(BG$1:BG$48)),COUNTIF(BH$1:BH41,BH41)),1)</f>
        <v>Cheshire East</v>
      </c>
      <c r="BJ41" s="410">
        <f t="shared" si="14"/>
        <v>41</v>
      </c>
      <c r="BK41" s="410" t="str">
        <f t="shared" si="15"/>
        <v>Cheshire East</v>
      </c>
      <c r="BN41" s="411" t="s">
        <v>274</v>
      </c>
      <c r="BO41" s="410">
        <f>VLOOKUP(BN41,'Rural 80'!$A$11:$BS$488,40,FALSE)</f>
        <v>48</v>
      </c>
      <c r="BP41" s="410">
        <f t="array" ref="BP41">INDEX(BO$1:BO$48,MATCH(SMALL(COUNTIF(BO$1:BO$48,"&lt;"&amp;BO$1:BO$48),ROW(BO41:BP41)),COUNTIF(BO$1:BO$48,"&lt;"&amp;BO$1:BO$48),0))</f>
        <v>41</v>
      </c>
      <c r="BQ41" s="410" t="str">
        <f t="array" ref="BQ41">INDEX(BN$1:BN$48,SMALL(IF(BO$1:BO$48=BP41,ROW(BO$1:BO$48)),COUNTIF(BP$1:BP41,BP41)),1)</f>
        <v>Tewkesbury</v>
      </c>
      <c r="BR41" s="410">
        <f t="shared" si="16"/>
        <v>41</v>
      </c>
      <c r="BS41" s="410" t="str">
        <f t="shared" si="17"/>
        <v>Tewkesbury</v>
      </c>
      <c r="BV41" s="411" t="s">
        <v>274</v>
      </c>
      <c r="BW41" s="410">
        <f>VLOOKUP(BV41,'Rural 80'!$A$11:$BS$488,44,FALSE)</f>
        <v>48</v>
      </c>
      <c r="BX41" s="410">
        <f t="array" ref="BX41">INDEX(BW$1:BW$48,MATCH(SMALL(COUNTIF(BW$1:BW$48,"&lt;"&amp;BW$1:BW$48),ROW(BW41:BX41)),COUNTIF(BW$1:BW$48,"&lt;"&amp;BW$1:BW$48),0))</f>
        <v>41</v>
      </c>
      <c r="BY41" s="410" t="str">
        <f t="array" ref="BY41">INDEX(BV$1:BV$48,SMALL(IF(BW$1:BW$48=BX41,ROW(BW$1:BW$48)),COUNTIF(BX$1:BX41,BX41)),1)</f>
        <v>West Lancashire</v>
      </c>
      <c r="BZ41" s="410">
        <f t="shared" si="18"/>
        <v>41</v>
      </c>
      <c r="CA41" s="410" t="str">
        <f t="shared" si="19"/>
        <v>West Lancashire</v>
      </c>
      <c r="CD41" s="411" t="s">
        <v>274</v>
      </c>
      <c r="CE41" s="410">
        <f>VLOOKUP(CD41,'Rural 80'!$A$11:$BS$488,48,FALSE)</f>
        <v>48</v>
      </c>
      <c r="CF41" s="410">
        <f t="array" ref="CF41">INDEX(CE$1:CE$48,MATCH(SMALL(COUNTIF(CE$1:CE$48,"&lt;"&amp;CE$1:CE$48),ROW(CE41:CF41)),COUNTIF(CE$1:CE$48,"&lt;"&amp;CE$1:CE$48),0))</f>
        <v>41</v>
      </c>
      <c r="CG41" s="410" t="str">
        <f t="array" ref="CG41">INDEX(CD$1:CD$48,SMALL(IF(CE$1:CE$48=CF41,ROW(CE$1:CE$48)),COUNTIF(CF$1:CF41,CF41)),1)</f>
        <v>North Devon</v>
      </c>
      <c r="CH41" s="410">
        <f t="shared" si="20"/>
        <v>41</v>
      </c>
      <c r="CI41" s="410" t="str">
        <f t="shared" si="21"/>
        <v>North Devon</v>
      </c>
      <c r="CL41" s="411" t="s">
        <v>274</v>
      </c>
      <c r="CM41" s="410">
        <f>VLOOKUP(CL41,'Rural 80'!$A$11:$BS$488,52,FALSE)</f>
        <v>45</v>
      </c>
      <c r="CN41" s="410">
        <f t="array" ref="CN41">INDEX(CM$1:CM$48,MATCH(SMALL(COUNTIF(CM$1:CM$48,"&lt;"&amp;CM$1:CM$48),ROW(CM41:CN41)),COUNTIF(CM$1:CM$48,"&lt;"&amp;CM$1:CM$48),0))</f>
        <v>41</v>
      </c>
      <c r="CO41" s="410" t="str">
        <f t="array" ref="CO41">INDEX(CL$1:CL$48,SMALL(IF(CM$1:CM$48=CN41,ROW(CM$1:CM$48)),COUNTIF(CN$1:CN41,CN41)),1)</f>
        <v>North Lincolnshire</v>
      </c>
      <c r="CP41" s="410">
        <f t="shared" si="22"/>
        <v>41</v>
      </c>
      <c r="CQ41" s="410" t="str">
        <f t="shared" si="23"/>
        <v>North Lincolnshire</v>
      </c>
      <c r="CT41" s="411" t="s">
        <v>274</v>
      </c>
      <c r="CU41" s="410" t="str">
        <f>VLOOKUP(CT41,'Rural 80'!$A$11:$BS$488,56,FALSE)</f>
        <v>9999</v>
      </c>
      <c r="CV41" s="410" t="str">
        <f t="array" ref="CV41">INDEX(CU$1:CU$48,MATCH(SMALL(COUNTIF(CU$1:CU$48,"&lt;"&amp;CU$1:CU$48),ROW(CU41:CV41)),COUNTIF(CU$1:CU$48,"&lt;"&amp;CU$1:CU$48),0))</f>
        <v>9999</v>
      </c>
      <c r="CW41" s="410" t="str">
        <f t="array" ref="CW41">INDEX(CT$1:CT$48,SMALL(IF(CU$1:CU$48=CV41,ROW(CU$1:CU$48)),COUNTIF(CV$1:CV41,CV41)),1)</f>
        <v>Test Valley</v>
      </c>
      <c r="CX41" s="410" t="str">
        <f t="shared" si="24"/>
        <v>no data</v>
      </c>
      <c r="CY41" s="410" t="str">
        <f t="shared" si="25"/>
        <v>Test Valley</v>
      </c>
      <c r="DB41" s="411" t="s">
        <v>274</v>
      </c>
      <c r="DC41" s="410" t="str">
        <f>VLOOKUP(DB41,'Rural 80'!$A$11:$BS$488,60,FALSE)</f>
        <v>9999</v>
      </c>
      <c r="DD41" s="410" t="str">
        <f t="array" ref="DD41">INDEX(DC$1:DC$48,MATCH(SMALL(COUNTIF(DC$1:DC$48,"&lt;"&amp;DC$1:DC$48),ROW(DC41:DD41)),COUNTIF(DC$1:DC$48,"&lt;"&amp;DC$1:DC$48),0))</f>
        <v>9999</v>
      </c>
      <c r="DE41" s="410" t="str">
        <f t="array" ref="DE41">INDEX(DB$1:DB$48,SMALL(IF(DC$1:DC$48=DD41,ROW(DC$1:DC$48)),COUNTIF(DD$1:DD41,DD41)),1)</f>
        <v>Test Valley</v>
      </c>
      <c r="DF41" s="410" t="str">
        <f t="shared" si="26"/>
        <v>no data</v>
      </c>
      <c r="DG41" s="410" t="str">
        <f t="shared" si="27"/>
        <v>Test Valley</v>
      </c>
      <c r="DJ41" s="411" t="s">
        <v>274</v>
      </c>
      <c r="DK41" s="410" t="str">
        <f>VLOOKUP(DJ41,'Rural 80'!$A$11:$BS$488,64,FALSE)</f>
        <v>9999</v>
      </c>
      <c r="DL41" s="410" t="str">
        <f t="array" ref="DL41">INDEX(DK$1:DK$48,MATCH(SMALL(COUNTIF(DK$1:DK$48,"&lt;"&amp;DK$1:DK$48),ROW(DK41:DL41)),COUNTIF(DK$1:DK$48,"&lt;"&amp;DK$1:DK$48),0))</f>
        <v>9999</v>
      </c>
      <c r="DM41" s="410" t="str">
        <f t="array" ref="DM41">INDEX(DJ$1:DJ$48,SMALL(IF(DK$1:DK$48=DL41,ROW(DK$1:DK$48)),COUNTIF(DL$1:DL41,DL41)),1)</f>
        <v>Test Valley</v>
      </c>
      <c r="DN41" s="410" t="str">
        <f t="shared" si="28"/>
        <v>no data</v>
      </c>
      <c r="DO41" s="410" t="str">
        <f t="shared" si="29"/>
        <v>Test Valley</v>
      </c>
      <c r="DR41" s="411" t="s">
        <v>274</v>
      </c>
      <c r="DS41" s="410" t="str">
        <f>VLOOKUP(DR41,'Rural 80'!$A$11:$BS$488,68,FALSE)</f>
        <v>9999</v>
      </c>
      <c r="DT41" s="410" t="str">
        <f t="array" ref="DT41">INDEX(DS$1:DS$48,MATCH(SMALL(COUNTIF(DS$1:DS$48,"&lt;"&amp;DS$1:DS$48),ROW(DS41:DT41)),COUNTIF(DS$1:DS$48,"&lt;"&amp;DS$1:DS$48),0))</f>
        <v>9999</v>
      </c>
      <c r="DU41" s="410" t="str">
        <f t="array" ref="DU41">INDEX(DR$1:DR$48,SMALL(IF(DS$1:DS$48=DT41,ROW(DS$1:DS$48)),COUNTIF(DT$1:DT41,DT41)),1)</f>
        <v>Test Valley</v>
      </c>
      <c r="DV41" s="410" t="str">
        <f t="shared" si="30"/>
        <v>no data</v>
      </c>
      <c r="DW41" s="410" t="str">
        <f t="shared" si="31"/>
        <v>Test Valley</v>
      </c>
    </row>
    <row r="42" spans="2:127" x14ac:dyDescent="0.25">
      <c r="B42" s="411" t="s">
        <v>275</v>
      </c>
      <c r="C42" s="410">
        <f>VLOOKUP(B42,'Rural 80'!$A$11:$BS$488,8,FALSE)</f>
        <v>39</v>
      </c>
      <c r="D42" s="410">
        <f t="array" ref="D42">INDEX(C$1:C$48,MATCH(SMALL(COUNTIF(C$1:C$48,"&lt;"&amp;C$1:C$48),ROW(C42:D42)),COUNTIF(C$1:C$48,"&lt;"&amp;C$1:C$48),0))</f>
        <v>42</v>
      </c>
      <c r="E42" s="410" t="str">
        <f t="array" ref="E42">INDEX(B$1:B$48,SMALL(IF(C$1:C$48=D42,ROW(C$1:C$48)),COUNTIF(D$1:D42,D42)),1)</f>
        <v>Winchester</v>
      </c>
      <c r="F42" s="410">
        <f t="shared" si="0"/>
        <v>42</v>
      </c>
      <c r="G42" s="410" t="str">
        <f t="shared" si="1"/>
        <v>Winchester</v>
      </c>
      <c r="J42" s="411" t="s">
        <v>275</v>
      </c>
      <c r="K42" s="410">
        <f>VLOOKUP(J42,'Rural 80'!$A$11:$BS$488,12,FALSE)</f>
        <v>38</v>
      </c>
      <c r="L42" s="410">
        <f t="array" ref="L42">INDEX(K$1:K$48,MATCH(SMALL(COUNTIF(K$1:K$48,"&lt;"&amp;K$1:K$48),ROW(K42:L42)),COUNTIF(K$1:K$48,"&lt;"&amp;K$1:K$48),0))</f>
        <v>42</v>
      </c>
      <c r="M42" s="410" t="str">
        <f t="array" ref="M42">INDEX(J$1:J$48,SMALL(IF(K$1:K$48=L42,ROW(K$1:K$48)),COUNTIF(L$1:L42,L42)),1)</f>
        <v>West Lancashire</v>
      </c>
      <c r="N42" s="410">
        <f t="shared" si="2"/>
        <v>42</v>
      </c>
      <c r="O42" s="410" t="str">
        <f t="shared" si="3"/>
        <v>West Lancashire</v>
      </c>
      <c r="R42" s="411" t="s">
        <v>275</v>
      </c>
      <c r="S42" s="410">
        <f>VLOOKUP(R42,'Rural 80'!$A$11:$BS$488,16,FALSE)</f>
        <v>42</v>
      </c>
      <c r="T42" s="410">
        <f t="array" ref="T42">INDEX(S$1:S$48,MATCH(SMALL(COUNTIF(S$1:S$48,"&lt;"&amp;S$1:S$48),ROW(S42:T42)),COUNTIF(S$1:S$48,"&lt;"&amp;S$1:S$48),0))</f>
        <v>42</v>
      </c>
      <c r="U42" s="410" t="str">
        <f t="array" ref="U42">INDEX(R$1:R$48,SMALL(IF(S$1:S$48=T42,ROW(S$1:S$48)),COUNTIF(T$1:T42,T42)),1)</f>
        <v>Tewkesbury</v>
      </c>
      <c r="V42" s="410">
        <f t="shared" si="4"/>
        <v>42</v>
      </c>
      <c r="W42" s="410" t="str">
        <f t="shared" si="5"/>
        <v>Tewkesbury</v>
      </c>
      <c r="Z42" s="411" t="s">
        <v>275</v>
      </c>
      <c r="AA42" s="410">
        <f>VLOOKUP(Z42,'Rural 80'!$A$11:$BS$488,20,FALSE)</f>
        <v>46</v>
      </c>
      <c r="AB42" s="410">
        <f t="array" ref="AB42">INDEX(AA$1:AA$48,MATCH(SMALL(COUNTIF(AA$1:AA$48,"&lt;"&amp;AA$1:AA$48),ROW(AA42:AB42)),COUNTIF(AA$1:AA$48,"&lt;"&amp;AA$1:AA$48),0))</f>
        <v>42</v>
      </c>
      <c r="AC42" s="410" t="str">
        <f t="array" ref="AC42">INDEX(Z$1:Z$48,SMALL(IF(AA$1:AA$48=AB42,ROW(AA$1:AA$48)),COUNTIF(AB$1:AB42,AB42)),1)</f>
        <v>North Lincolnshire</v>
      </c>
      <c r="AD42" s="410">
        <f t="shared" si="6"/>
        <v>42</v>
      </c>
      <c r="AE42" s="410" t="str">
        <f t="shared" si="7"/>
        <v>North Lincolnshire</v>
      </c>
      <c r="AH42" s="411" t="s">
        <v>275</v>
      </c>
      <c r="AI42" s="410">
        <f>VLOOKUP(AH42,'Rural 80'!$A$11:$BS$488,24,FALSE)</f>
        <v>41</v>
      </c>
      <c r="AJ42" s="410">
        <f t="array" ref="AJ42">INDEX(AI$1:AI$48,MATCH(SMALL(COUNTIF(AI$1:AI$48,"&lt;"&amp;AI$1:AI$48),ROW(AI42:AJ42)),COUNTIF(AI$1:AI$48,"&lt;"&amp;AI$1:AI$48),0))</f>
        <v>42</v>
      </c>
      <c r="AK42" s="410" t="str">
        <f t="array" ref="AK42">INDEX(AH$1:AH$48,SMALL(IF(AI$1:AI$48=AJ42,ROW(AI$1:AI$48)),COUNTIF(AJ$1:AJ42,AJ42)),1)</f>
        <v>North Lincolnshire</v>
      </c>
      <c r="AL42" s="410">
        <f t="shared" si="8"/>
        <v>42</v>
      </c>
      <c r="AM42" s="410" t="str">
        <f t="shared" si="9"/>
        <v>North Lincolnshire</v>
      </c>
      <c r="AP42" s="411" t="s">
        <v>275</v>
      </c>
      <c r="AQ42" s="410">
        <f>VLOOKUP(AP42,'Rural 80'!$A$11:$BS$488,28,FALSE)</f>
        <v>39</v>
      </c>
      <c r="AR42" s="410">
        <f t="array" ref="AR42">INDEX(AQ$1:AQ$48,MATCH(SMALL(COUNTIF(AQ$1:AQ$48,"&lt;"&amp;AQ$1:AQ$48),ROW(AQ42:AR42)),COUNTIF(AQ$1:AQ$48,"&lt;"&amp;AQ$1:AQ$48),0))</f>
        <v>42</v>
      </c>
      <c r="AS42" s="410" t="str">
        <f t="array" ref="AS42">INDEX(AP$1:AP$48,SMALL(IF(AQ$1:AQ$48=AR42,ROW(AQ$1:AQ$48)),COUNTIF(AR$1:AR42,AR42)),1)</f>
        <v>Winchester</v>
      </c>
      <c r="AT42" s="410">
        <f t="shared" si="10"/>
        <v>42</v>
      </c>
      <c r="AU42" s="410" t="str">
        <f t="shared" si="11"/>
        <v>Winchester</v>
      </c>
      <c r="AX42" s="411" t="s">
        <v>275</v>
      </c>
      <c r="AY42" s="410">
        <f>VLOOKUP(AX42,'Rural 80'!$A$11:$BS$488,32,FALSE)</f>
        <v>26</v>
      </c>
      <c r="AZ42" s="410">
        <f t="array" ref="AZ42">INDEX(AY$1:AY$48,MATCH(SMALL(COUNTIF(AY$1:AY$48,"&lt;"&amp;AY$1:AY$48),ROW(AY42:AZ42)),COUNTIF(AY$1:AY$48,"&lt;"&amp;AY$1:AY$48),0))</f>
        <v>42</v>
      </c>
      <c r="BA42" s="410" t="str">
        <f t="array" ref="BA42">INDEX(AX$1:AX$48,SMALL(IF(AY$1:AY$48=AZ42,ROW(AY$1:AY$48)),COUNTIF(AZ$1:AZ42,AZ42)),1)</f>
        <v>Newark and Sherwood</v>
      </c>
      <c r="BB42" s="410">
        <f t="shared" si="12"/>
        <v>42</v>
      </c>
      <c r="BC42" s="410" t="str">
        <f t="shared" si="13"/>
        <v>Newark and Sherwood</v>
      </c>
      <c r="BF42" s="411" t="s">
        <v>275</v>
      </c>
      <c r="BG42" s="410">
        <f>VLOOKUP(BF42,'Rural 80'!$A$11:$BS$488,36,FALSE)</f>
        <v>29</v>
      </c>
      <c r="BH42" s="410">
        <f t="array" ref="BH42">INDEX(BG$1:BG$48,MATCH(SMALL(COUNTIF(BG$1:BG$48,"&lt;"&amp;BG$1:BG$48),ROW(BG42:BH42)),COUNTIF(BG$1:BG$48,"&lt;"&amp;BG$1:BG$48),0))</f>
        <v>42</v>
      </c>
      <c r="BI42" s="410" t="str">
        <f t="array" ref="BI42">INDEX(BF$1:BF$48,SMALL(IF(BG$1:BG$48=BH42,ROW(BG$1:BG$48)),COUNTIF(BH$1:BH42,BH42)),1)</f>
        <v>Winchester</v>
      </c>
      <c r="BJ42" s="410">
        <f t="shared" si="14"/>
        <v>42</v>
      </c>
      <c r="BK42" s="410" t="str">
        <f t="shared" si="15"/>
        <v>Winchester</v>
      </c>
      <c r="BN42" s="411" t="s">
        <v>275</v>
      </c>
      <c r="BO42" s="410">
        <f>VLOOKUP(BN42,'Rural 80'!$A$11:$BS$488,40,FALSE)</f>
        <v>41</v>
      </c>
      <c r="BP42" s="410">
        <f t="array" ref="BP42">INDEX(BO$1:BO$48,MATCH(SMALL(COUNTIF(BO$1:BO$48,"&lt;"&amp;BO$1:BO$48),ROW(BO42:BP42)),COUNTIF(BO$1:BO$48,"&lt;"&amp;BO$1:BO$48),0))</f>
        <v>42</v>
      </c>
      <c r="BQ42" s="410" t="str">
        <f t="array" ref="BQ42">INDEX(BN$1:BN$48,SMALL(IF(BO$1:BO$48=BP42,ROW(BO$1:BO$48)),COUNTIF(BP$1:BP42,BP42)),1)</f>
        <v>Waverley</v>
      </c>
      <c r="BR42" s="410">
        <f t="shared" si="16"/>
        <v>42</v>
      </c>
      <c r="BS42" s="410" t="str">
        <f t="shared" si="17"/>
        <v>Waverley</v>
      </c>
      <c r="BV42" s="411" t="s">
        <v>275</v>
      </c>
      <c r="BW42" s="410">
        <f>VLOOKUP(BV42,'Rural 80'!$A$11:$BS$488,44,FALSE)</f>
        <v>39</v>
      </c>
      <c r="BX42" s="410">
        <f t="array" ref="BX42">INDEX(BW$1:BW$48,MATCH(SMALL(COUNTIF(BW$1:BW$48,"&lt;"&amp;BW$1:BW$48),ROW(BW42:BX42)),COUNTIF(BW$1:BW$48,"&lt;"&amp;BW$1:BW$48),0))</f>
        <v>42</v>
      </c>
      <c r="BY42" s="410" t="str">
        <f t="array" ref="BY42">INDEX(BV$1:BV$48,SMALL(IF(BW$1:BW$48=BX42,ROW(BW$1:BW$48)),COUNTIF(BX$1:BX42,BX42)),1)</f>
        <v>Vale of White Horse</v>
      </c>
      <c r="BZ42" s="410">
        <f t="shared" si="18"/>
        <v>42</v>
      </c>
      <c r="CA42" s="410" t="str">
        <f t="shared" si="19"/>
        <v>Vale of White Horse</v>
      </c>
      <c r="CD42" s="411" t="s">
        <v>275</v>
      </c>
      <c r="CE42" s="410">
        <f>VLOOKUP(CD42,'Rural 80'!$A$11:$BS$488,48,FALSE)</f>
        <v>44</v>
      </c>
      <c r="CF42" s="410">
        <f t="array" ref="CF42">INDEX(CE$1:CE$48,MATCH(SMALL(COUNTIF(CE$1:CE$48,"&lt;"&amp;CE$1:CE$48),ROW(CE42:CF42)),COUNTIF(CE$1:CE$48,"&lt;"&amp;CE$1:CE$48),0))</f>
        <v>42</v>
      </c>
      <c r="CG42" s="410" t="str">
        <f t="array" ref="CG42">INDEX(CD$1:CD$48,SMALL(IF(CE$1:CE$48=CF42,ROW(CE$1:CE$48)),COUNTIF(CF$1:CF42,CF42)),1)</f>
        <v>Herefordshire, County of</v>
      </c>
      <c r="CH42" s="410">
        <f t="shared" si="20"/>
        <v>42</v>
      </c>
      <c r="CI42" s="410" t="str">
        <f t="shared" si="21"/>
        <v>Herefordshire, County of</v>
      </c>
      <c r="CL42" s="411" t="s">
        <v>275</v>
      </c>
      <c r="CM42" s="410">
        <f>VLOOKUP(CL42,'Rural 80'!$A$11:$BS$488,52,FALSE)</f>
        <v>47</v>
      </c>
      <c r="CN42" s="410">
        <f t="array" ref="CN42">INDEX(CM$1:CM$48,MATCH(SMALL(COUNTIF(CM$1:CM$48,"&lt;"&amp;CM$1:CM$48),ROW(CM42:CN42)),COUNTIF(CM$1:CM$48,"&lt;"&amp;CM$1:CM$48),0))</f>
        <v>42</v>
      </c>
      <c r="CO42" s="410" t="str">
        <f t="array" ref="CO42">INDEX(CL$1:CL$48,SMALL(IF(CM$1:CM$48=CN42,ROW(CM$1:CM$48)),COUNTIF(CN$1:CN42,CN42)),1)</f>
        <v>Tonbridge and Malling</v>
      </c>
      <c r="CP42" s="410">
        <f t="shared" si="22"/>
        <v>42</v>
      </c>
      <c r="CQ42" s="410" t="str">
        <f t="shared" si="23"/>
        <v>Tonbridge and Malling</v>
      </c>
      <c r="CT42" s="411" t="s">
        <v>275</v>
      </c>
      <c r="CU42" s="410" t="str">
        <f>VLOOKUP(CT42,'Rural 80'!$A$11:$BS$488,56,FALSE)</f>
        <v>9999</v>
      </c>
      <c r="CV42" s="410" t="str">
        <f t="array" ref="CV42">INDEX(CU$1:CU$48,MATCH(SMALL(COUNTIF(CU$1:CU$48,"&lt;"&amp;CU$1:CU$48),ROW(CU42:CV42)),COUNTIF(CU$1:CU$48,"&lt;"&amp;CU$1:CU$48),0))</f>
        <v>9999</v>
      </c>
      <c r="CW42" s="410" t="str">
        <f t="array" ref="CW42">INDEX(CT$1:CT$48,SMALL(IF(CU$1:CU$48=CV42,ROW(CU$1:CU$48)),COUNTIF(CV$1:CV42,CV42)),1)</f>
        <v>Tewkesbury</v>
      </c>
      <c r="CX42" s="410" t="str">
        <f t="shared" si="24"/>
        <v>no data</v>
      </c>
      <c r="CY42" s="410" t="str">
        <f t="shared" si="25"/>
        <v>Tewkesbury</v>
      </c>
      <c r="DB42" s="411" t="s">
        <v>275</v>
      </c>
      <c r="DC42" s="410" t="str">
        <f>VLOOKUP(DB42,'Rural 80'!$A$11:$BS$488,60,FALSE)</f>
        <v>9999</v>
      </c>
      <c r="DD42" s="410" t="str">
        <f t="array" ref="DD42">INDEX(DC$1:DC$48,MATCH(SMALL(COUNTIF(DC$1:DC$48,"&lt;"&amp;DC$1:DC$48),ROW(DC42:DD42)),COUNTIF(DC$1:DC$48,"&lt;"&amp;DC$1:DC$48),0))</f>
        <v>9999</v>
      </c>
      <c r="DE42" s="410" t="str">
        <f t="array" ref="DE42">INDEX(DB$1:DB$48,SMALL(IF(DC$1:DC$48=DD42,ROW(DC$1:DC$48)),COUNTIF(DD$1:DD42,DD42)),1)</f>
        <v>Tewkesbury</v>
      </c>
      <c r="DF42" s="410" t="str">
        <f t="shared" si="26"/>
        <v>no data</v>
      </c>
      <c r="DG42" s="410" t="str">
        <f t="shared" si="27"/>
        <v>Tewkesbury</v>
      </c>
      <c r="DJ42" s="411" t="s">
        <v>275</v>
      </c>
      <c r="DK42" s="410" t="str">
        <f>VLOOKUP(DJ42,'Rural 80'!$A$11:$BS$488,64,FALSE)</f>
        <v>9999</v>
      </c>
      <c r="DL42" s="410" t="str">
        <f t="array" ref="DL42">INDEX(DK$1:DK$48,MATCH(SMALL(COUNTIF(DK$1:DK$48,"&lt;"&amp;DK$1:DK$48),ROW(DK42:DL42)),COUNTIF(DK$1:DK$48,"&lt;"&amp;DK$1:DK$48),0))</f>
        <v>9999</v>
      </c>
      <c r="DM42" s="410" t="str">
        <f t="array" ref="DM42">INDEX(DJ$1:DJ$48,SMALL(IF(DK$1:DK$48=DL42,ROW(DK$1:DK$48)),COUNTIF(DL$1:DL42,DL42)),1)</f>
        <v>Tewkesbury</v>
      </c>
      <c r="DN42" s="410" t="str">
        <f t="shared" si="28"/>
        <v>no data</v>
      </c>
      <c r="DO42" s="410" t="str">
        <f t="shared" si="29"/>
        <v>Tewkesbury</v>
      </c>
      <c r="DR42" s="411" t="s">
        <v>275</v>
      </c>
      <c r="DS42" s="410" t="str">
        <f>VLOOKUP(DR42,'Rural 80'!$A$11:$BS$488,68,FALSE)</f>
        <v>9999</v>
      </c>
      <c r="DT42" s="410" t="str">
        <f t="array" ref="DT42">INDEX(DS$1:DS$48,MATCH(SMALL(COUNTIF(DS$1:DS$48,"&lt;"&amp;DS$1:DS$48),ROW(DS42:DT42)),COUNTIF(DS$1:DS$48,"&lt;"&amp;DS$1:DS$48),0))</f>
        <v>9999</v>
      </c>
      <c r="DU42" s="410" t="str">
        <f t="array" ref="DU42">INDEX(DR$1:DR$48,SMALL(IF(DS$1:DS$48=DT42,ROW(DS$1:DS$48)),COUNTIF(DT$1:DT42,DT42)),1)</f>
        <v>Tewkesbury</v>
      </c>
      <c r="DV42" s="410" t="str">
        <f t="shared" si="30"/>
        <v>no data</v>
      </c>
      <c r="DW42" s="410" t="str">
        <f t="shared" si="31"/>
        <v>Tewkesbury</v>
      </c>
    </row>
    <row r="43" spans="2:127" x14ac:dyDescent="0.25">
      <c r="B43" s="411" t="s">
        <v>279</v>
      </c>
      <c r="C43" s="410">
        <f>VLOOKUP(B43,'Rural 80'!$A$11:$BS$488,8,FALSE)</f>
        <v>34</v>
      </c>
      <c r="D43" s="410">
        <f t="array" ref="D43">INDEX(C$1:C$48,MATCH(SMALL(COUNTIF(C$1:C$48,"&lt;"&amp;C$1:C$48),ROW(C43:D43)),COUNTIF(C$1:C$48,"&lt;"&amp;C$1:C$48),0))</f>
        <v>43</v>
      </c>
      <c r="E43" s="410" t="str">
        <f t="array" ref="E43">INDEX(B$1:B$48,SMALL(IF(C$1:C$48=D43,ROW(C$1:C$48)),COUNTIF(D$1:D43,D43)),1)</f>
        <v>King's Lynn and West Norfolk</v>
      </c>
      <c r="F43" s="410">
        <f t="shared" si="0"/>
        <v>43</v>
      </c>
      <c r="G43" s="410" t="str">
        <f t="shared" si="1"/>
        <v>King's Lynn and West Norfolk</v>
      </c>
      <c r="J43" s="411" t="s">
        <v>279</v>
      </c>
      <c r="K43" s="410">
        <f>VLOOKUP(J43,'Rural 80'!$A$11:$BS$488,12,FALSE)</f>
        <v>39</v>
      </c>
      <c r="L43" s="410">
        <f t="array" ref="L43">INDEX(K$1:K$48,MATCH(SMALL(COUNTIF(K$1:K$48,"&lt;"&amp;K$1:K$48),ROW(K43:L43)),COUNTIF(K$1:K$48,"&lt;"&amp;K$1:K$48),0))</f>
        <v>43</v>
      </c>
      <c r="M43" s="410" t="str">
        <f t="array" ref="M43">INDEX(J$1:J$48,SMALL(IF(K$1:K$48=L43,ROW(K$1:K$48)),COUNTIF(L$1:L43,L43)),1)</f>
        <v>Winchester</v>
      </c>
      <c r="N43" s="410">
        <f t="shared" si="2"/>
        <v>43</v>
      </c>
      <c r="O43" s="410" t="str">
        <f t="shared" si="3"/>
        <v>Winchester</v>
      </c>
      <c r="R43" s="411" t="s">
        <v>279</v>
      </c>
      <c r="S43" s="410">
        <f>VLOOKUP(R43,'Rural 80'!$A$11:$BS$488,16,FALSE)</f>
        <v>18</v>
      </c>
      <c r="T43" s="410">
        <f t="array" ref="T43">INDEX(S$1:S$48,MATCH(SMALL(COUNTIF(S$1:S$48,"&lt;"&amp;S$1:S$48),ROW(S43:T43)),COUNTIF(S$1:S$48,"&lt;"&amp;S$1:S$48),0))</f>
        <v>43</v>
      </c>
      <c r="U43" s="410" t="str">
        <f t="array" ref="U43">INDEX(R$1:R$48,SMALL(IF(S$1:S$48=T43,ROW(S$1:S$48)),COUNTIF(T$1:T43,T43)),1)</f>
        <v>Vale of White Horse</v>
      </c>
      <c r="V43" s="410">
        <f t="shared" si="4"/>
        <v>43</v>
      </c>
      <c r="W43" s="410" t="str">
        <f t="shared" si="5"/>
        <v>Vale of White Horse</v>
      </c>
      <c r="Z43" s="411" t="s">
        <v>279</v>
      </c>
      <c r="AA43" s="410">
        <f>VLOOKUP(Z43,'Rural 80'!$A$11:$BS$488,20,FALSE)</f>
        <v>41</v>
      </c>
      <c r="AB43" s="410">
        <f t="array" ref="AB43">INDEX(AA$1:AA$48,MATCH(SMALL(COUNTIF(AA$1:AA$48,"&lt;"&amp;AA$1:AA$48),ROW(AA43:AB43)),COUNTIF(AA$1:AA$48,"&lt;"&amp;AA$1:AA$48),0))</f>
        <v>43</v>
      </c>
      <c r="AC43" s="410" t="str">
        <f t="array" ref="AC43">INDEX(Z$1:Z$48,SMALL(IF(AA$1:AA$48=AB43,ROW(AA$1:AA$48)),COUNTIF(AB$1:AB43,AB43)),1)</f>
        <v>Sevenoaks</v>
      </c>
      <c r="AD43" s="410">
        <f t="shared" si="6"/>
        <v>43</v>
      </c>
      <c r="AE43" s="410" t="str">
        <f t="shared" si="7"/>
        <v>Sevenoaks</v>
      </c>
      <c r="AH43" s="411" t="s">
        <v>279</v>
      </c>
      <c r="AI43" s="410">
        <f>VLOOKUP(AH43,'Rural 80'!$A$11:$BS$488,24,FALSE)</f>
        <v>37</v>
      </c>
      <c r="AJ43" s="410">
        <f t="array" ref="AJ43">INDEX(AI$1:AI$48,MATCH(SMALL(COUNTIF(AI$1:AI$48,"&lt;"&amp;AI$1:AI$48),ROW(AI43:AJ43)),COUNTIF(AI$1:AI$48,"&lt;"&amp;AI$1:AI$48),0))</f>
        <v>43</v>
      </c>
      <c r="AK43" s="410" t="str">
        <f t="array" ref="AK43">INDEX(AH$1:AH$48,SMALL(IF(AI$1:AI$48=AJ43,ROW(AI$1:AI$48)),COUNTIF(AJ$1:AJ43,AJ43)),1)</f>
        <v>Aylesbury Vale</v>
      </c>
      <c r="AL43" s="410">
        <f t="shared" si="8"/>
        <v>43</v>
      </c>
      <c r="AM43" s="410" t="str">
        <f t="shared" si="9"/>
        <v>Aylesbury Vale</v>
      </c>
      <c r="AP43" s="411" t="s">
        <v>279</v>
      </c>
      <c r="AQ43" s="410">
        <f>VLOOKUP(AP43,'Rural 80'!$A$11:$BS$488,28,FALSE)</f>
        <v>46</v>
      </c>
      <c r="AR43" s="410">
        <f t="array" ref="AR43">INDEX(AQ$1:AQ$48,MATCH(SMALL(COUNTIF(AQ$1:AQ$48,"&lt;"&amp;AQ$1:AQ$48),ROW(AQ43:AR43)),COUNTIF(AQ$1:AQ$48,"&lt;"&amp;AQ$1:AQ$48),0))</f>
        <v>43</v>
      </c>
      <c r="AS43" s="410" t="str">
        <f t="array" ref="AS43">INDEX(AP$1:AP$48,SMALL(IF(AQ$1:AQ$48=AR43,ROW(AQ$1:AQ$48)),COUNTIF(AR$1:AR43,AR43)),1)</f>
        <v>Waverley</v>
      </c>
      <c r="AT43" s="410">
        <f t="shared" si="10"/>
        <v>43</v>
      </c>
      <c r="AU43" s="410" t="str">
        <f t="shared" si="11"/>
        <v>Waverley</v>
      </c>
      <c r="AX43" s="411" t="s">
        <v>279</v>
      </c>
      <c r="AY43" s="410">
        <f>VLOOKUP(AX43,'Rural 80'!$A$11:$BS$488,32,FALSE)</f>
        <v>25</v>
      </c>
      <c r="AZ43" s="410">
        <f t="array" ref="AZ43">INDEX(AY$1:AY$48,MATCH(SMALL(COUNTIF(AY$1:AY$48,"&lt;"&amp;AY$1:AY$48),ROW(AY43:AZ43)),COUNTIF(AY$1:AY$48,"&lt;"&amp;AY$1:AY$48),0))</f>
        <v>43</v>
      </c>
      <c r="BA43" s="410" t="str">
        <f t="array" ref="BA43">INDEX(AX$1:AX$48,SMALL(IF(AY$1:AY$48=AZ43,ROW(AY$1:AY$48)),COUNTIF(AZ$1:AZ43,AZ43)),1)</f>
        <v>Waverley</v>
      </c>
      <c r="BB43" s="410">
        <f t="shared" si="12"/>
        <v>43</v>
      </c>
      <c r="BC43" s="410" t="str">
        <f t="shared" si="13"/>
        <v>Waverley</v>
      </c>
      <c r="BF43" s="411" t="s">
        <v>279</v>
      </c>
      <c r="BG43" s="410">
        <f>VLOOKUP(BF43,'Rural 80'!$A$11:$BS$488,36,FALSE)</f>
        <v>33</v>
      </c>
      <c r="BH43" s="410">
        <f t="array" ref="BH43">INDEX(BG$1:BG$48,MATCH(SMALL(COUNTIF(BG$1:BG$48,"&lt;"&amp;BG$1:BG$48),ROW(BG43:BH43)),COUNTIF(BG$1:BG$48,"&lt;"&amp;BG$1:BG$48),0))</f>
        <v>43</v>
      </c>
      <c r="BI43" s="410" t="str">
        <f t="array" ref="BI43">INDEX(BF$1:BF$48,SMALL(IF(BG$1:BG$48=BH43,ROW(BG$1:BG$48)),COUNTIF(BH$1:BH43,BH43)),1)</f>
        <v>West Lancashire</v>
      </c>
      <c r="BJ43" s="410">
        <f t="shared" si="14"/>
        <v>43</v>
      </c>
      <c r="BK43" s="410" t="str">
        <f t="shared" si="15"/>
        <v>West Lancashire</v>
      </c>
      <c r="BN43" s="411" t="s">
        <v>279</v>
      </c>
      <c r="BO43" s="410">
        <f>VLOOKUP(BN43,'Rural 80'!$A$11:$BS$488,40,FALSE)</f>
        <v>24</v>
      </c>
      <c r="BP43" s="410">
        <f t="array" ref="BP43">INDEX(BO$1:BO$48,MATCH(SMALL(COUNTIF(BO$1:BO$48,"&lt;"&amp;BO$1:BO$48),ROW(BO43:BP43)),COUNTIF(BO$1:BO$48,"&lt;"&amp;BO$1:BO$48),0))</f>
        <v>43</v>
      </c>
      <c r="BQ43" s="410" t="str">
        <f t="array" ref="BQ43">INDEX(BN$1:BN$48,SMALL(IF(BO$1:BO$48=BP43,ROW(BO$1:BO$48)),COUNTIF(BP$1:BP43,BP43)),1)</f>
        <v>Vale of White Horse</v>
      </c>
      <c r="BR43" s="410">
        <f t="shared" si="16"/>
        <v>43</v>
      </c>
      <c r="BS43" s="410" t="str">
        <f t="shared" si="17"/>
        <v>Vale of White Horse</v>
      </c>
      <c r="BV43" s="411" t="s">
        <v>279</v>
      </c>
      <c r="BW43" s="410">
        <f>VLOOKUP(BV43,'Rural 80'!$A$11:$BS$488,44,FALSE)</f>
        <v>23</v>
      </c>
      <c r="BX43" s="410">
        <f t="array" ref="BX43">INDEX(BW$1:BW$48,MATCH(SMALL(COUNTIF(BW$1:BW$48,"&lt;"&amp;BW$1:BW$48),ROW(BW43:BX43)),COUNTIF(BW$1:BW$48,"&lt;"&amp;BW$1:BW$48),0))</f>
        <v>43</v>
      </c>
      <c r="BY43" s="410" t="str">
        <f t="array" ref="BY43">INDEX(BV$1:BV$48,SMALL(IF(BW$1:BW$48=BX43,ROW(BW$1:BW$48)),COUNTIF(BX$1:BX43,BX43)),1)</f>
        <v>Shropshire</v>
      </c>
      <c r="BZ43" s="410">
        <f t="shared" si="18"/>
        <v>43</v>
      </c>
      <c r="CA43" s="410" t="str">
        <f t="shared" si="19"/>
        <v>Shropshire</v>
      </c>
      <c r="CD43" s="411" t="s">
        <v>279</v>
      </c>
      <c r="CE43" s="410">
        <f>VLOOKUP(CD43,'Rural 80'!$A$11:$BS$488,48,FALSE)</f>
        <v>22</v>
      </c>
      <c r="CF43" s="410">
        <f t="array" ref="CF43">INDEX(CE$1:CE$48,MATCH(SMALL(COUNTIF(CE$1:CE$48,"&lt;"&amp;CE$1:CE$48),ROW(CE43:CF43)),COUNTIF(CE$1:CE$48,"&lt;"&amp;CE$1:CE$48),0))</f>
        <v>43</v>
      </c>
      <c r="CG43" s="410" t="str">
        <f t="array" ref="CG43">INDEX(CD$1:CD$48,SMALL(IF(CE$1:CE$48=CF43,ROW(CE$1:CE$48)),COUNTIF(CF$1:CF43,CF43)),1)</f>
        <v>Vale of White Horse</v>
      </c>
      <c r="CH43" s="410">
        <f t="shared" si="20"/>
        <v>43</v>
      </c>
      <c r="CI43" s="410" t="str">
        <f t="shared" si="21"/>
        <v>Vale of White Horse</v>
      </c>
      <c r="CL43" s="411" t="s">
        <v>279</v>
      </c>
      <c r="CM43" s="410">
        <f>VLOOKUP(CL43,'Rural 80'!$A$11:$BS$488,52,FALSE)</f>
        <v>42</v>
      </c>
      <c r="CN43" s="410">
        <f t="array" ref="CN43">INDEX(CM$1:CM$48,MATCH(SMALL(COUNTIF(CM$1:CM$48,"&lt;"&amp;CM$1:CM$48),ROW(CM43:CN43)),COUNTIF(CM$1:CM$48,"&lt;"&amp;CM$1:CM$48),0))</f>
        <v>43</v>
      </c>
      <c r="CO43" s="410" t="str">
        <f t="array" ref="CO43">INDEX(CL$1:CL$48,SMALL(IF(CM$1:CM$48=CN43,ROW(CM$1:CM$48)),COUNTIF(CN$1:CN43,CN43)),1)</f>
        <v>Herefordshire, County of</v>
      </c>
      <c r="CP43" s="410">
        <f t="shared" si="22"/>
        <v>43</v>
      </c>
      <c r="CQ43" s="410" t="str">
        <f t="shared" si="23"/>
        <v>Herefordshire, County of</v>
      </c>
      <c r="CT43" s="411" t="s">
        <v>279</v>
      </c>
      <c r="CU43" s="410" t="str">
        <f>VLOOKUP(CT43,'Rural 80'!$A$11:$BS$488,56,FALSE)</f>
        <v>9999</v>
      </c>
      <c r="CV43" s="410" t="str">
        <f t="array" ref="CV43">INDEX(CU$1:CU$48,MATCH(SMALL(COUNTIF(CU$1:CU$48,"&lt;"&amp;CU$1:CU$48),ROW(CU43:CV43)),COUNTIF(CU$1:CU$48,"&lt;"&amp;CU$1:CU$48),0))</f>
        <v>9999</v>
      </c>
      <c r="CW43" s="410" t="str">
        <f t="array" ref="CW43">INDEX(CT$1:CT$48,SMALL(IF(CU$1:CU$48=CV43,ROW(CU$1:CU$48)),COUNTIF(CV$1:CV43,CV43)),1)</f>
        <v>Tonbridge and Malling</v>
      </c>
      <c r="CX43" s="410" t="str">
        <f t="shared" si="24"/>
        <v>no data</v>
      </c>
      <c r="CY43" s="410" t="str">
        <f t="shared" si="25"/>
        <v>Tonbridge and Malling</v>
      </c>
      <c r="DB43" s="411" t="s">
        <v>279</v>
      </c>
      <c r="DC43" s="410" t="str">
        <f>VLOOKUP(DB43,'Rural 80'!$A$11:$BS$488,60,FALSE)</f>
        <v>9999</v>
      </c>
      <c r="DD43" s="410" t="str">
        <f t="array" ref="DD43">INDEX(DC$1:DC$48,MATCH(SMALL(COUNTIF(DC$1:DC$48,"&lt;"&amp;DC$1:DC$48),ROW(DC43:DD43)),COUNTIF(DC$1:DC$48,"&lt;"&amp;DC$1:DC$48),0))</f>
        <v>9999</v>
      </c>
      <c r="DE43" s="410" t="str">
        <f t="array" ref="DE43">INDEX(DB$1:DB$48,SMALL(IF(DC$1:DC$48=DD43,ROW(DC$1:DC$48)),COUNTIF(DD$1:DD43,DD43)),1)</f>
        <v>Tonbridge and Malling</v>
      </c>
      <c r="DF43" s="410" t="str">
        <f t="shared" si="26"/>
        <v>no data</v>
      </c>
      <c r="DG43" s="410" t="str">
        <f t="shared" si="27"/>
        <v>Tonbridge and Malling</v>
      </c>
      <c r="DJ43" s="411" t="s">
        <v>279</v>
      </c>
      <c r="DK43" s="410" t="str">
        <f>VLOOKUP(DJ43,'Rural 80'!$A$11:$BS$488,64,FALSE)</f>
        <v>9999</v>
      </c>
      <c r="DL43" s="410" t="str">
        <f t="array" ref="DL43">INDEX(DK$1:DK$48,MATCH(SMALL(COUNTIF(DK$1:DK$48,"&lt;"&amp;DK$1:DK$48),ROW(DK43:DL43)),COUNTIF(DK$1:DK$48,"&lt;"&amp;DK$1:DK$48),0))</f>
        <v>9999</v>
      </c>
      <c r="DM43" s="410" t="str">
        <f t="array" ref="DM43">INDEX(DJ$1:DJ$48,SMALL(IF(DK$1:DK$48=DL43,ROW(DK$1:DK$48)),COUNTIF(DL$1:DL43,DL43)),1)</f>
        <v>Tonbridge and Malling</v>
      </c>
      <c r="DN43" s="410" t="str">
        <f t="shared" si="28"/>
        <v>no data</v>
      </c>
      <c r="DO43" s="410" t="str">
        <f t="shared" si="29"/>
        <v>Tonbridge and Malling</v>
      </c>
      <c r="DR43" s="411" t="s">
        <v>279</v>
      </c>
      <c r="DS43" s="410" t="str">
        <f>VLOOKUP(DR43,'Rural 80'!$A$11:$BS$488,68,FALSE)</f>
        <v>9999</v>
      </c>
      <c r="DT43" s="410" t="str">
        <f t="array" ref="DT43">INDEX(DS$1:DS$48,MATCH(SMALL(COUNTIF(DS$1:DS$48,"&lt;"&amp;DS$1:DS$48),ROW(DS43:DT43)),COUNTIF(DS$1:DS$48,"&lt;"&amp;DS$1:DS$48),0))</f>
        <v>9999</v>
      </c>
      <c r="DU43" s="410" t="str">
        <f t="array" ref="DU43">INDEX(DR$1:DR$48,SMALL(IF(DS$1:DS$48=DT43,ROW(DS$1:DS$48)),COUNTIF(DT$1:DT43,DT43)),1)</f>
        <v>Tonbridge and Malling</v>
      </c>
      <c r="DV43" s="410" t="str">
        <f t="shared" si="30"/>
        <v>no data</v>
      </c>
      <c r="DW43" s="410" t="str">
        <f t="shared" si="31"/>
        <v>Tonbridge and Malling</v>
      </c>
    </row>
    <row r="44" spans="2:127" x14ac:dyDescent="0.25">
      <c r="B44" s="411" t="s">
        <v>286</v>
      </c>
      <c r="C44" s="410">
        <f>VLOOKUP(B44,'Rural 80'!$A$11:$BS$488,8,FALSE)</f>
        <v>41</v>
      </c>
      <c r="D44" s="410">
        <f t="array" ref="D44">INDEX(C$1:C$48,MATCH(SMALL(COUNTIF(C$1:C$48,"&lt;"&amp;C$1:C$48),ROW(C44:D44)),COUNTIF(C$1:C$48,"&lt;"&amp;C$1:C$48),0))</f>
        <v>44</v>
      </c>
      <c r="E44" s="410" t="str">
        <f t="array" ref="E44">INDEX(B$1:B$48,SMALL(IF(C$1:C$48=D44,ROW(C$1:C$48)),COUNTIF(D$1:D44,D44)),1)</f>
        <v>North Lincolnshire</v>
      </c>
      <c r="F44" s="410">
        <f t="shared" si="0"/>
        <v>44</v>
      </c>
      <c r="G44" s="410" t="str">
        <f t="shared" si="1"/>
        <v>North Lincolnshire</v>
      </c>
      <c r="J44" s="411" t="s">
        <v>286</v>
      </c>
      <c r="K44" s="410">
        <f>VLOOKUP(J44,'Rural 80'!$A$11:$BS$488,12,FALSE)</f>
        <v>40</v>
      </c>
      <c r="L44" s="410">
        <f t="array" ref="L44">INDEX(K$1:K$48,MATCH(SMALL(COUNTIF(K$1:K$48,"&lt;"&amp;K$1:K$48),ROW(K44:L44)),COUNTIF(K$1:K$48,"&lt;"&amp;K$1:K$48),0))</f>
        <v>44</v>
      </c>
      <c r="M44" s="410" t="str">
        <f t="array" ref="M44">INDEX(J$1:J$48,SMALL(IF(K$1:K$48=L44,ROW(K$1:K$48)),COUNTIF(L$1:L44,L44)),1)</f>
        <v>South Bucks</v>
      </c>
      <c r="N44" s="410">
        <f t="shared" si="2"/>
        <v>44</v>
      </c>
      <c r="O44" s="410" t="str">
        <f t="shared" si="3"/>
        <v>South Bucks</v>
      </c>
      <c r="R44" s="411" t="s">
        <v>286</v>
      </c>
      <c r="S44" s="410">
        <f>VLOOKUP(R44,'Rural 80'!$A$11:$BS$488,16,FALSE)</f>
        <v>43</v>
      </c>
      <c r="T44" s="410">
        <f t="array" ref="T44">INDEX(S$1:S$48,MATCH(SMALL(COUNTIF(S$1:S$48,"&lt;"&amp;S$1:S$48),ROW(S44:T44)),COUNTIF(S$1:S$48,"&lt;"&amp;S$1:S$48),0))</f>
        <v>44</v>
      </c>
      <c r="U44" s="410" t="str">
        <f t="array" ref="U44">INDEX(R$1:R$48,SMALL(IF(S$1:S$48=T44,ROW(S$1:S$48)),COUNTIF(T$1:T44,T44)),1)</f>
        <v>South Kesteven</v>
      </c>
      <c r="V44" s="410">
        <f t="shared" si="4"/>
        <v>44</v>
      </c>
      <c r="W44" s="410" t="str">
        <f t="shared" si="5"/>
        <v>South Kesteven</v>
      </c>
      <c r="Z44" s="411" t="s">
        <v>286</v>
      </c>
      <c r="AA44" s="410">
        <f>VLOOKUP(Z44,'Rural 80'!$A$11:$BS$488,20,FALSE)</f>
        <v>36</v>
      </c>
      <c r="AB44" s="410">
        <f t="array" ref="AB44">INDEX(AA$1:AA$48,MATCH(SMALL(COUNTIF(AA$1:AA$48,"&lt;"&amp;AA$1:AA$48),ROW(AA44:AB44)),COUNTIF(AA$1:AA$48,"&lt;"&amp;AA$1:AA$48),0))</f>
        <v>44</v>
      </c>
      <c r="AC44" s="410" t="str">
        <f t="array" ref="AC44">INDEX(Z$1:Z$48,SMALL(IF(AA$1:AA$48=AB44,ROW(AA$1:AA$48)),COUNTIF(AB$1:AB44,AB44)),1)</f>
        <v>Test Valley</v>
      </c>
      <c r="AD44" s="410">
        <f t="shared" si="6"/>
        <v>44</v>
      </c>
      <c r="AE44" s="410" t="str">
        <f t="shared" si="7"/>
        <v>Test Valley</v>
      </c>
      <c r="AH44" s="411" t="s">
        <v>286</v>
      </c>
      <c r="AI44" s="410">
        <f>VLOOKUP(AH44,'Rural 80'!$A$11:$BS$488,24,FALSE)</f>
        <v>39</v>
      </c>
      <c r="AJ44" s="410">
        <f t="array" ref="AJ44">INDEX(AI$1:AI$48,MATCH(SMALL(COUNTIF(AI$1:AI$48,"&lt;"&amp;AI$1:AI$48),ROW(AI44:AJ44)),COUNTIF(AI$1:AI$48,"&lt;"&amp;AI$1:AI$48),0))</f>
        <v>44</v>
      </c>
      <c r="AK44" s="410" t="str">
        <f t="array" ref="AK44">INDEX(AH$1:AH$48,SMALL(IF(AI$1:AI$48=AJ44,ROW(AI$1:AI$48)),COUNTIF(AJ$1:AJ44,AJ44)),1)</f>
        <v>Winchester</v>
      </c>
      <c r="AL44" s="410">
        <f t="shared" si="8"/>
        <v>44</v>
      </c>
      <c r="AM44" s="410" t="str">
        <f t="shared" si="9"/>
        <v>Winchester</v>
      </c>
      <c r="AP44" s="411" t="s">
        <v>286</v>
      </c>
      <c r="AQ44" s="410">
        <f>VLOOKUP(AP44,'Rural 80'!$A$11:$BS$488,28,FALSE)</f>
        <v>38</v>
      </c>
      <c r="AR44" s="410">
        <f t="array" ref="AR44">INDEX(AQ$1:AQ$48,MATCH(SMALL(COUNTIF(AQ$1:AQ$48,"&lt;"&amp;AQ$1:AQ$48),ROW(AQ44:AR44)),COUNTIF(AQ$1:AQ$48,"&lt;"&amp;AQ$1:AQ$48),0))</f>
        <v>44</v>
      </c>
      <c r="AS44" s="410" t="str">
        <f t="array" ref="AS44">INDEX(AP$1:AP$48,SMALL(IF(AQ$1:AQ$48=AR44,ROW(AQ$1:AQ$48)),COUNTIF(AR$1:AR44,AR44)),1)</f>
        <v>King's Lynn and West Norfolk</v>
      </c>
      <c r="AT44" s="410">
        <f t="shared" si="10"/>
        <v>44</v>
      </c>
      <c r="AU44" s="410" t="str">
        <f t="shared" si="11"/>
        <v>King's Lynn and West Norfolk</v>
      </c>
      <c r="AX44" s="411" t="s">
        <v>286</v>
      </c>
      <c r="AY44" s="410">
        <f>VLOOKUP(AX44,'Rural 80'!$A$11:$BS$488,32,FALSE)</f>
        <v>38</v>
      </c>
      <c r="AZ44" s="410">
        <f t="array" ref="AZ44">INDEX(AY$1:AY$48,MATCH(SMALL(COUNTIF(AY$1:AY$48,"&lt;"&amp;AY$1:AY$48),ROW(AY44:AZ44)),COUNTIF(AY$1:AY$48,"&lt;"&amp;AY$1:AY$48),0))</f>
        <v>44</v>
      </c>
      <c r="BA44" s="410" t="str">
        <f t="array" ref="BA44">INDEX(AX$1:AX$48,SMALL(IF(AY$1:AY$48=AZ44,ROW(AY$1:AY$48)),COUNTIF(AZ$1:AZ44,AZ44)),1)</f>
        <v>North Lincolnshire</v>
      </c>
      <c r="BB44" s="410">
        <f t="shared" si="12"/>
        <v>44</v>
      </c>
      <c r="BC44" s="410" t="str">
        <f t="shared" si="13"/>
        <v>North Lincolnshire</v>
      </c>
      <c r="BF44" s="411" t="s">
        <v>286</v>
      </c>
      <c r="BG44" s="410">
        <f>VLOOKUP(BF44,'Rural 80'!$A$11:$BS$488,36,FALSE)</f>
        <v>35</v>
      </c>
      <c r="BH44" s="410">
        <f t="array" ref="BH44">INDEX(BG$1:BG$48,MATCH(SMALL(COUNTIF(BG$1:BG$48,"&lt;"&amp;BG$1:BG$48),ROW(BG44:BH44)),COUNTIF(BG$1:BG$48,"&lt;"&amp;BG$1:BG$48),0))</f>
        <v>44</v>
      </c>
      <c r="BI44" s="410" t="str">
        <f t="array" ref="BI44">INDEX(BF$1:BF$48,SMALL(IF(BG$1:BG$48=BH44,ROW(BG$1:BG$48)),COUNTIF(BH$1:BH44,BH44)),1)</f>
        <v>North Lincolnshire</v>
      </c>
      <c r="BJ44" s="410">
        <f t="shared" si="14"/>
        <v>44</v>
      </c>
      <c r="BK44" s="410" t="str">
        <f t="shared" si="15"/>
        <v>North Lincolnshire</v>
      </c>
      <c r="BN44" s="411" t="s">
        <v>286</v>
      </c>
      <c r="BO44" s="410">
        <f>VLOOKUP(BN44,'Rural 80'!$A$11:$BS$488,40,FALSE)</f>
        <v>43</v>
      </c>
      <c r="BP44" s="410">
        <f t="array" ref="BP44">INDEX(BO$1:BO$48,MATCH(SMALL(COUNTIF(BO$1:BO$48,"&lt;"&amp;BO$1:BO$48),ROW(BO44:BP44)),COUNTIF(BO$1:BO$48,"&lt;"&amp;BO$1:BO$48),0))</f>
        <v>44</v>
      </c>
      <c r="BQ44" s="410" t="str">
        <f t="array" ref="BQ44">INDEX(BN$1:BN$48,SMALL(IF(BO$1:BO$48=BP44,ROW(BO$1:BO$48)),COUNTIF(BP$1:BP44,BP44)),1)</f>
        <v>West Lancashire</v>
      </c>
      <c r="BR44" s="410">
        <f t="shared" si="16"/>
        <v>44</v>
      </c>
      <c r="BS44" s="410" t="str">
        <f t="shared" si="17"/>
        <v>West Lancashire</v>
      </c>
      <c r="BV44" s="411" t="s">
        <v>286</v>
      </c>
      <c r="BW44" s="410">
        <f>VLOOKUP(BV44,'Rural 80'!$A$11:$BS$488,44,FALSE)</f>
        <v>42</v>
      </c>
      <c r="BX44" s="410">
        <f t="array" ref="BX44">INDEX(BW$1:BW$48,MATCH(SMALL(COUNTIF(BW$1:BW$48,"&lt;"&amp;BW$1:BW$48),ROW(BW44:BX44)),COUNTIF(BW$1:BW$48,"&lt;"&amp;BW$1:BW$48),0))</f>
        <v>44</v>
      </c>
      <c r="BY44" s="410" t="str">
        <f t="array" ref="BY44">INDEX(BV$1:BV$48,SMALL(IF(BW$1:BW$48=BX44,ROW(BW$1:BW$48)),COUNTIF(BX$1:BX44,BX44)),1)</f>
        <v>Winchester</v>
      </c>
      <c r="BZ44" s="410">
        <f t="shared" si="18"/>
        <v>44</v>
      </c>
      <c r="CA44" s="410" t="str">
        <f t="shared" si="19"/>
        <v>Winchester</v>
      </c>
      <c r="CD44" s="411" t="s">
        <v>286</v>
      </c>
      <c r="CE44" s="410">
        <f>VLOOKUP(CD44,'Rural 80'!$A$11:$BS$488,48,FALSE)</f>
        <v>43</v>
      </c>
      <c r="CF44" s="410">
        <f t="array" ref="CF44">INDEX(CE$1:CE$48,MATCH(SMALL(COUNTIF(CE$1:CE$48,"&lt;"&amp;CE$1:CE$48),ROW(CE44:CF44)),COUNTIF(CE$1:CE$48,"&lt;"&amp;CE$1:CE$48),0))</f>
        <v>44</v>
      </c>
      <c r="CG44" s="410" t="str">
        <f t="array" ref="CG44">INDEX(CD$1:CD$48,SMALL(IF(CE$1:CE$48=CF44,ROW(CE$1:CE$48)),COUNTIF(CF$1:CF44,CF44)),1)</f>
        <v>Tewkesbury</v>
      </c>
      <c r="CH44" s="410">
        <f t="shared" si="20"/>
        <v>44</v>
      </c>
      <c r="CI44" s="410" t="str">
        <f t="shared" si="21"/>
        <v>Tewkesbury</v>
      </c>
      <c r="CL44" s="411" t="s">
        <v>286</v>
      </c>
      <c r="CM44" s="410">
        <f>VLOOKUP(CL44,'Rural 80'!$A$11:$BS$488,52,FALSE)</f>
        <v>38</v>
      </c>
      <c r="CN44" s="410">
        <f t="array" ref="CN44">INDEX(CM$1:CM$48,MATCH(SMALL(COUNTIF(CM$1:CM$48,"&lt;"&amp;CM$1:CM$48),ROW(CM44:CN44)),COUNTIF(CM$1:CM$48,"&lt;"&amp;CM$1:CM$48),0))</f>
        <v>44</v>
      </c>
      <c r="CO44" s="410" t="str">
        <f t="array" ref="CO44">INDEX(CL$1:CL$48,SMALL(IF(CM$1:CM$48=CN44,ROW(CM$1:CM$48)),COUNTIF(CN$1:CN44,CN44)),1)</f>
        <v>Sevenoaks</v>
      </c>
      <c r="CP44" s="410">
        <f t="shared" si="22"/>
        <v>44</v>
      </c>
      <c r="CQ44" s="410" t="str">
        <f t="shared" si="23"/>
        <v>Sevenoaks</v>
      </c>
      <c r="CT44" s="411" t="s">
        <v>286</v>
      </c>
      <c r="CU44" s="410" t="str">
        <f>VLOOKUP(CT44,'Rural 80'!$A$11:$BS$488,56,FALSE)</f>
        <v>9999</v>
      </c>
      <c r="CV44" s="410" t="str">
        <f t="array" ref="CV44">INDEX(CU$1:CU$48,MATCH(SMALL(COUNTIF(CU$1:CU$48,"&lt;"&amp;CU$1:CU$48),ROW(CU44:CV44)),COUNTIF(CU$1:CU$48,"&lt;"&amp;CU$1:CU$48),0))</f>
        <v>9999</v>
      </c>
      <c r="CW44" s="410" t="str">
        <f t="array" ref="CW44">INDEX(CT$1:CT$48,SMALL(IF(CU$1:CU$48=CV44,ROW(CU$1:CU$48)),COUNTIF(CV$1:CV44,CV44)),1)</f>
        <v>Vale of White Horse</v>
      </c>
      <c r="CX44" s="410" t="str">
        <f t="shared" si="24"/>
        <v>no data</v>
      </c>
      <c r="CY44" s="410" t="str">
        <f t="shared" si="25"/>
        <v>Vale of White Horse</v>
      </c>
      <c r="DB44" s="411" t="s">
        <v>286</v>
      </c>
      <c r="DC44" s="410" t="str">
        <f>VLOOKUP(DB44,'Rural 80'!$A$11:$BS$488,60,FALSE)</f>
        <v>9999</v>
      </c>
      <c r="DD44" s="410" t="str">
        <f t="array" ref="DD44">INDEX(DC$1:DC$48,MATCH(SMALL(COUNTIF(DC$1:DC$48,"&lt;"&amp;DC$1:DC$48),ROW(DC44:DD44)),COUNTIF(DC$1:DC$48,"&lt;"&amp;DC$1:DC$48),0))</f>
        <v>9999</v>
      </c>
      <c r="DE44" s="410" t="str">
        <f t="array" ref="DE44">INDEX(DB$1:DB$48,SMALL(IF(DC$1:DC$48=DD44,ROW(DC$1:DC$48)),COUNTIF(DD$1:DD44,DD44)),1)</f>
        <v>Vale of White Horse</v>
      </c>
      <c r="DF44" s="410" t="str">
        <f t="shared" si="26"/>
        <v>no data</v>
      </c>
      <c r="DG44" s="410" t="str">
        <f t="shared" si="27"/>
        <v>Vale of White Horse</v>
      </c>
      <c r="DJ44" s="411" t="s">
        <v>286</v>
      </c>
      <c r="DK44" s="410" t="str">
        <f>VLOOKUP(DJ44,'Rural 80'!$A$11:$BS$488,64,FALSE)</f>
        <v>9999</v>
      </c>
      <c r="DL44" s="410" t="str">
        <f t="array" ref="DL44">INDEX(DK$1:DK$48,MATCH(SMALL(COUNTIF(DK$1:DK$48,"&lt;"&amp;DK$1:DK$48),ROW(DK44:DL44)),COUNTIF(DK$1:DK$48,"&lt;"&amp;DK$1:DK$48),0))</f>
        <v>9999</v>
      </c>
      <c r="DM44" s="410" t="str">
        <f t="array" ref="DM44">INDEX(DJ$1:DJ$48,SMALL(IF(DK$1:DK$48=DL44,ROW(DK$1:DK$48)),COUNTIF(DL$1:DL44,DL44)),1)</f>
        <v>Vale of White Horse</v>
      </c>
      <c r="DN44" s="410" t="str">
        <f t="shared" si="28"/>
        <v>no data</v>
      </c>
      <c r="DO44" s="410" t="str">
        <f t="shared" si="29"/>
        <v>Vale of White Horse</v>
      </c>
      <c r="DR44" s="411" t="s">
        <v>286</v>
      </c>
      <c r="DS44" s="410" t="str">
        <f>VLOOKUP(DR44,'Rural 80'!$A$11:$BS$488,68,FALSE)</f>
        <v>9999</v>
      </c>
      <c r="DT44" s="410" t="str">
        <f t="array" ref="DT44">INDEX(DS$1:DS$48,MATCH(SMALL(COUNTIF(DS$1:DS$48,"&lt;"&amp;DS$1:DS$48),ROW(DS44:DT44)),COUNTIF(DS$1:DS$48,"&lt;"&amp;DS$1:DS$48),0))</f>
        <v>9999</v>
      </c>
      <c r="DU44" s="410" t="str">
        <f t="array" ref="DU44">INDEX(DR$1:DR$48,SMALL(IF(DS$1:DS$48=DT44,ROW(DS$1:DS$48)),COUNTIF(DT$1:DT44,DT44)),1)</f>
        <v>Vale of White Horse</v>
      </c>
      <c r="DV44" s="410" t="str">
        <f t="shared" si="30"/>
        <v>no data</v>
      </c>
      <c r="DW44" s="410" t="str">
        <f t="shared" si="31"/>
        <v>Vale of White Horse</v>
      </c>
    </row>
    <row r="45" spans="2:127" x14ac:dyDescent="0.25">
      <c r="B45" s="411" t="s">
        <v>295</v>
      </c>
      <c r="C45" s="410">
        <f>VLOOKUP(B45,'Rural 80'!$A$11:$BS$488,8,FALSE)</f>
        <v>38</v>
      </c>
      <c r="D45" s="410">
        <f t="array" ref="D45">INDEX(C$1:C$48,MATCH(SMALL(COUNTIF(C$1:C$48,"&lt;"&amp;C$1:C$48),ROW(C45:D45)),COUNTIF(C$1:C$48,"&lt;"&amp;C$1:C$48),0))</f>
        <v>45</v>
      </c>
      <c r="E45" s="410" t="str">
        <f t="array" ref="E45">INDEX(B$1:B$48,SMALL(IF(C$1:C$48=D45,ROW(C$1:C$48)),COUNTIF(D$1:D45,D45)),1)</f>
        <v>Test Valley</v>
      </c>
      <c r="F45" s="410">
        <f t="shared" si="0"/>
        <v>45</v>
      </c>
      <c r="G45" s="410" t="str">
        <f t="shared" si="1"/>
        <v>Test Valley</v>
      </c>
      <c r="J45" s="411" t="s">
        <v>295</v>
      </c>
      <c r="K45" s="410">
        <f>VLOOKUP(J45,'Rural 80'!$A$11:$BS$488,12,FALSE)</f>
        <v>45</v>
      </c>
      <c r="L45" s="410">
        <f t="array" ref="L45">INDEX(K$1:K$48,MATCH(SMALL(COUNTIF(K$1:K$48,"&lt;"&amp;K$1:K$48),ROW(K45:L45)),COUNTIF(K$1:K$48,"&lt;"&amp;K$1:K$48),0))</f>
        <v>45</v>
      </c>
      <c r="M45" s="410" t="str">
        <f t="array" ref="M45">INDEX(J$1:J$48,SMALL(IF(K$1:K$48=L45,ROW(K$1:K$48)),COUNTIF(L$1:L45,L45)),1)</f>
        <v>Waverley</v>
      </c>
      <c r="N45" s="410">
        <f t="shared" si="2"/>
        <v>45</v>
      </c>
      <c r="O45" s="410" t="str">
        <f t="shared" si="3"/>
        <v>Waverley</v>
      </c>
      <c r="R45" s="411" t="s">
        <v>295</v>
      </c>
      <c r="S45" s="410">
        <f>VLOOKUP(R45,'Rural 80'!$A$11:$BS$488,16,FALSE)</f>
        <v>40</v>
      </c>
      <c r="T45" s="410">
        <f t="array" ref="T45">INDEX(S$1:S$48,MATCH(SMALL(COUNTIF(S$1:S$48,"&lt;"&amp;S$1:S$48),ROW(S45:T45)),COUNTIF(S$1:S$48,"&lt;"&amp;S$1:S$48),0))</f>
        <v>45</v>
      </c>
      <c r="U45" s="410" t="str">
        <f t="array" ref="U45">INDEX(R$1:R$48,SMALL(IF(S$1:S$48=T45,ROW(S$1:S$48)),COUNTIF(T$1:T45,T45)),1)</f>
        <v>Winchester</v>
      </c>
      <c r="V45" s="410">
        <f t="shared" si="4"/>
        <v>45</v>
      </c>
      <c r="W45" s="410" t="str">
        <f t="shared" si="5"/>
        <v>Winchester</v>
      </c>
      <c r="Z45" s="411" t="s">
        <v>295</v>
      </c>
      <c r="AA45" s="410">
        <f>VLOOKUP(Z45,'Rural 80'!$A$11:$BS$488,20,FALSE)</f>
        <v>28</v>
      </c>
      <c r="AB45" s="410">
        <f t="array" ref="AB45">INDEX(AA$1:AA$48,MATCH(SMALL(COUNTIF(AA$1:AA$48,"&lt;"&amp;AA$1:AA$48),ROW(AA45:AB45)),COUNTIF(AA$1:AA$48,"&lt;"&amp;AA$1:AA$48),0))</f>
        <v>45</v>
      </c>
      <c r="AC45" s="410" t="str">
        <f t="array" ref="AC45">INDEX(Z$1:Z$48,SMALL(IF(AA$1:AA$48=AB45,ROW(AA$1:AA$48)),COUNTIF(AB$1:AB45,AB45)),1)</f>
        <v>South Kesteven</v>
      </c>
      <c r="AD45" s="410">
        <f t="shared" si="6"/>
        <v>45</v>
      </c>
      <c r="AE45" s="410" t="str">
        <f t="shared" si="7"/>
        <v>South Kesteven</v>
      </c>
      <c r="AH45" s="411" t="s">
        <v>295</v>
      </c>
      <c r="AI45" s="410">
        <f>VLOOKUP(AH45,'Rural 80'!$A$11:$BS$488,24,FALSE)</f>
        <v>34</v>
      </c>
      <c r="AJ45" s="410">
        <f t="array" ref="AJ45">INDEX(AI$1:AI$48,MATCH(SMALL(COUNTIF(AI$1:AI$48,"&lt;"&amp;AI$1:AI$48),ROW(AI45:AJ45)),COUNTIF(AI$1:AI$48,"&lt;"&amp;AI$1:AI$48),0))</f>
        <v>45</v>
      </c>
      <c r="AK45" s="410" t="str">
        <f t="array" ref="AK45">INDEX(AH$1:AH$48,SMALL(IF(AI$1:AI$48=AJ45,ROW(AI$1:AI$48)),COUNTIF(AJ$1:AJ45,AJ45)),1)</f>
        <v>West Lancashire</v>
      </c>
      <c r="AL45" s="410">
        <f t="shared" si="8"/>
        <v>45</v>
      </c>
      <c r="AM45" s="410" t="str">
        <f t="shared" si="9"/>
        <v>West Lancashire</v>
      </c>
      <c r="AP45" s="411" t="s">
        <v>295</v>
      </c>
      <c r="AQ45" s="410">
        <f>VLOOKUP(AP45,'Rural 80'!$A$11:$BS$488,28,FALSE)</f>
        <v>43</v>
      </c>
      <c r="AR45" s="410">
        <f t="array" ref="AR45">INDEX(AQ$1:AQ$48,MATCH(SMALL(COUNTIF(AQ$1:AQ$48,"&lt;"&amp;AQ$1:AQ$48),ROW(AQ45:AR45)),COUNTIF(AQ$1:AQ$48,"&lt;"&amp;AQ$1:AQ$48),0))</f>
        <v>45</v>
      </c>
      <c r="AS45" s="410" t="str">
        <f t="array" ref="AS45">INDEX(AP$1:AP$48,SMALL(IF(AQ$1:AQ$48=AR45,ROW(AQ$1:AQ$48)),COUNTIF(AR$1:AR45,AR45)),1)</f>
        <v>West Lancashire</v>
      </c>
      <c r="AT45" s="410">
        <f t="shared" si="10"/>
        <v>45</v>
      </c>
      <c r="AU45" s="410" t="str">
        <f t="shared" si="11"/>
        <v>West Lancashire</v>
      </c>
      <c r="AX45" s="411" t="s">
        <v>295</v>
      </c>
      <c r="AY45" s="410">
        <f>VLOOKUP(AX45,'Rural 80'!$A$11:$BS$488,32,FALSE)</f>
        <v>43</v>
      </c>
      <c r="AZ45" s="410">
        <f t="array" ref="AZ45">INDEX(AY$1:AY$48,MATCH(SMALL(COUNTIF(AY$1:AY$48,"&lt;"&amp;AY$1:AY$48),ROW(AY45:AZ45)),COUNTIF(AY$1:AY$48,"&lt;"&amp;AY$1:AY$48),0))</f>
        <v>45</v>
      </c>
      <c r="BA45" s="410" t="str">
        <f t="array" ref="BA45">INDEX(AX$1:AX$48,SMALL(IF(AY$1:AY$48=AZ45,ROW(AY$1:AY$48)),COUNTIF(AZ$1:AZ45,AZ45)),1)</f>
        <v>Dover</v>
      </c>
      <c r="BB45" s="410">
        <f t="shared" si="12"/>
        <v>45</v>
      </c>
      <c r="BC45" s="410" t="str">
        <f t="shared" si="13"/>
        <v>Dover</v>
      </c>
      <c r="BF45" s="411" t="s">
        <v>295</v>
      </c>
      <c r="BG45" s="410">
        <f>VLOOKUP(BF45,'Rural 80'!$A$11:$BS$488,36,FALSE)</f>
        <v>40</v>
      </c>
      <c r="BH45" s="410">
        <f t="array" ref="BH45">INDEX(BG$1:BG$48,MATCH(SMALL(COUNTIF(BG$1:BG$48,"&lt;"&amp;BG$1:BG$48),ROW(BG45:BH45)),COUNTIF(BG$1:BG$48,"&lt;"&amp;BG$1:BG$48),0))</f>
        <v>45</v>
      </c>
      <c r="BI45" s="410" t="str">
        <f t="array" ref="BI45">INDEX(BF$1:BF$48,SMALL(IF(BG$1:BG$48=BH45,ROW(BG$1:BG$48)),COUNTIF(BH$1:BH45,BH45)),1)</f>
        <v>Sedgemoor</v>
      </c>
      <c r="BJ45" s="410">
        <f t="shared" si="14"/>
        <v>45</v>
      </c>
      <c r="BK45" s="410" t="str">
        <f t="shared" si="15"/>
        <v>Sedgemoor</v>
      </c>
      <c r="BN45" s="411" t="s">
        <v>295</v>
      </c>
      <c r="BO45" s="410">
        <f>VLOOKUP(BN45,'Rural 80'!$A$11:$BS$488,40,FALSE)</f>
        <v>42</v>
      </c>
      <c r="BP45" s="410">
        <f t="array" ref="BP45">INDEX(BO$1:BO$48,MATCH(SMALL(COUNTIF(BO$1:BO$48,"&lt;"&amp;BO$1:BO$48),ROW(BO45:BP45)),COUNTIF(BO$1:BO$48,"&lt;"&amp;BO$1:BO$48),0))</f>
        <v>45</v>
      </c>
      <c r="BQ45" s="410" t="str">
        <f t="array" ref="BQ45">INDEX(BN$1:BN$48,SMALL(IF(BO$1:BO$48=BP45,ROW(BO$1:BO$48)),COUNTIF(BP$1:BP45,BP45)),1)</f>
        <v>Winchester</v>
      </c>
      <c r="BR45" s="410">
        <f t="shared" si="16"/>
        <v>45</v>
      </c>
      <c r="BS45" s="410" t="str">
        <f t="shared" si="17"/>
        <v>Winchester</v>
      </c>
      <c r="BV45" s="411" t="s">
        <v>295</v>
      </c>
      <c r="BW45" s="410">
        <f>VLOOKUP(BV45,'Rural 80'!$A$11:$BS$488,44,FALSE)</f>
        <v>46</v>
      </c>
      <c r="BX45" s="410">
        <f t="array" ref="BX45">INDEX(BW$1:BW$48,MATCH(SMALL(COUNTIF(BW$1:BW$48,"&lt;"&amp;BW$1:BW$48),ROW(BW45:BX45)),COUNTIF(BW$1:BW$48,"&lt;"&amp;BW$1:BW$48),0))</f>
        <v>45</v>
      </c>
      <c r="BY45" s="410" t="str">
        <f t="array" ref="BY45">INDEX(BV$1:BV$48,SMALL(IF(BW$1:BW$48=BX45,ROW(BW$1:BW$48)),COUNTIF(BX$1:BX45,BX45)),1)</f>
        <v>North Lincolnshire</v>
      </c>
      <c r="BZ45" s="410">
        <f t="shared" si="18"/>
        <v>45</v>
      </c>
      <c r="CA45" s="410" t="str">
        <f t="shared" si="19"/>
        <v>North Lincolnshire</v>
      </c>
      <c r="CD45" s="411" t="s">
        <v>295</v>
      </c>
      <c r="CE45" s="410">
        <f>VLOOKUP(CD45,'Rural 80'!$A$11:$BS$488,48,FALSE)</f>
        <v>40</v>
      </c>
      <c r="CF45" s="410">
        <f t="array" ref="CF45">INDEX(CE$1:CE$48,MATCH(SMALL(COUNTIF(CE$1:CE$48,"&lt;"&amp;CE$1:CE$48),ROW(CE45:CF45)),COUNTIF(CE$1:CE$48,"&lt;"&amp;CE$1:CE$48),0))</f>
        <v>45</v>
      </c>
      <c r="CG45" s="410" t="str">
        <f t="array" ref="CG45">INDEX(CD$1:CD$48,SMALL(IF(CE$1:CE$48=CF45,ROW(CE$1:CE$48)),COUNTIF(CF$1:CF45,CF45)),1)</f>
        <v>Winchester</v>
      </c>
      <c r="CH45" s="410">
        <f t="shared" si="20"/>
        <v>45</v>
      </c>
      <c r="CI45" s="410" t="str">
        <f t="shared" si="21"/>
        <v>Winchester</v>
      </c>
      <c r="CL45" s="411" t="s">
        <v>295</v>
      </c>
      <c r="CM45" s="410">
        <f>VLOOKUP(CL45,'Rural 80'!$A$11:$BS$488,52,FALSE)</f>
        <v>18</v>
      </c>
      <c r="CN45" s="410">
        <f t="array" ref="CN45">INDEX(CM$1:CM$48,MATCH(SMALL(COUNTIF(CM$1:CM$48,"&lt;"&amp;CM$1:CM$48),ROW(CM45:CN45)),COUNTIF(CM$1:CM$48,"&lt;"&amp;CM$1:CM$48),0))</f>
        <v>45</v>
      </c>
      <c r="CO45" s="410" t="str">
        <f t="array" ref="CO45">INDEX(CL$1:CL$48,SMALL(IF(CM$1:CM$48=CN45,ROW(CM$1:CM$48)),COUNTIF(CN$1:CN45,CN45)),1)</f>
        <v>Test Valley</v>
      </c>
      <c r="CP45" s="410">
        <f t="shared" si="22"/>
        <v>45</v>
      </c>
      <c r="CQ45" s="410" t="str">
        <f t="shared" si="23"/>
        <v>Test Valley</v>
      </c>
      <c r="CT45" s="411" t="s">
        <v>295</v>
      </c>
      <c r="CU45" s="410" t="str">
        <f>VLOOKUP(CT45,'Rural 80'!$A$11:$BS$488,56,FALSE)</f>
        <v>9999</v>
      </c>
      <c r="CV45" s="410" t="str">
        <f t="array" ref="CV45">INDEX(CU$1:CU$48,MATCH(SMALL(COUNTIF(CU$1:CU$48,"&lt;"&amp;CU$1:CU$48),ROW(CU45:CV45)),COUNTIF(CU$1:CU$48,"&lt;"&amp;CU$1:CU$48),0))</f>
        <v>9999</v>
      </c>
      <c r="CW45" s="410" t="str">
        <f t="array" ref="CW45">INDEX(CT$1:CT$48,SMALL(IF(CU$1:CU$48=CV45,ROW(CU$1:CU$48)),COUNTIF(CV$1:CV45,CV45)),1)</f>
        <v>Waverley</v>
      </c>
      <c r="CX45" s="410" t="str">
        <f t="shared" si="24"/>
        <v>no data</v>
      </c>
      <c r="CY45" s="410" t="str">
        <f t="shared" si="25"/>
        <v>Waverley</v>
      </c>
      <c r="DB45" s="411" t="s">
        <v>295</v>
      </c>
      <c r="DC45" s="410" t="str">
        <f>VLOOKUP(DB45,'Rural 80'!$A$11:$BS$488,60,FALSE)</f>
        <v>9999</v>
      </c>
      <c r="DD45" s="410" t="str">
        <f t="array" ref="DD45">INDEX(DC$1:DC$48,MATCH(SMALL(COUNTIF(DC$1:DC$48,"&lt;"&amp;DC$1:DC$48),ROW(DC45:DD45)),COUNTIF(DC$1:DC$48,"&lt;"&amp;DC$1:DC$48),0))</f>
        <v>9999</v>
      </c>
      <c r="DE45" s="410" t="str">
        <f t="array" ref="DE45">INDEX(DB$1:DB$48,SMALL(IF(DC$1:DC$48=DD45,ROW(DC$1:DC$48)),COUNTIF(DD$1:DD45,DD45)),1)</f>
        <v>Waverley</v>
      </c>
      <c r="DF45" s="410" t="str">
        <f t="shared" si="26"/>
        <v>no data</v>
      </c>
      <c r="DG45" s="410" t="str">
        <f t="shared" si="27"/>
        <v>Waverley</v>
      </c>
      <c r="DJ45" s="411" t="s">
        <v>295</v>
      </c>
      <c r="DK45" s="410" t="str">
        <f>VLOOKUP(DJ45,'Rural 80'!$A$11:$BS$488,64,FALSE)</f>
        <v>9999</v>
      </c>
      <c r="DL45" s="410" t="str">
        <f t="array" ref="DL45">INDEX(DK$1:DK$48,MATCH(SMALL(COUNTIF(DK$1:DK$48,"&lt;"&amp;DK$1:DK$48),ROW(DK45:DL45)),COUNTIF(DK$1:DK$48,"&lt;"&amp;DK$1:DK$48),0))</f>
        <v>9999</v>
      </c>
      <c r="DM45" s="410" t="str">
        <f t="array" ref="DM45">INDEX(DJ$1:DJ$48,SMALL(IF(DK$1:DK$48=DL45,ROW(DK$1:DK$48)),COUNTIF(DL$1:DL45,DL45)),1)</f>
        <v>Waverley</v>
      </c>
      <c r="DN45" s="410" t="str">
        <f t="shared" si="28"/>
        <v>no data</v>
      </c>
      <c r="DO45" s="410" t="str">
        <f t="shared" si="29"/>
        <v>Waverley</v>
      </c>
      <c r="DR45" s="411" t="s">
        <v>295</v>
      </c>
      <c r="DS45" s="410" t="str">
        <f>VLOOKUP(DR45,'Rural 80'!$A$11:$BS$488,68,FALSE)</f>
        <v>9999</v>
      </c>
      <c r="DT45" s="410" t="str">
        <f t="array" ref="DT45">INDEX(DS$1:DS$48,MATCH(SMALL(COUNTIF(DS$1:DS$48,"&lt;"&amp;DS$1:DS$48),ROW(DS45:DT45)),COUNTIF(DS$1:DS$48,"&lt;"&amp;DS$1:DS$48),0))</f>
        <v>9999</v>
      </c>
      <c r="DU45" s="410" t="str">
        <f t="array" ref="DU45">INDEX(DR$1:DR$48,SMALL(IF(DS$1:DS$48=DT45,ROW(DS$1:DS$48)),COUNTIF(DT$1:DT45,DT45)),1)</f>
        <v>Waverley</v>
      </c>
      <c r="DV45" s="410" t="str">
        <f t="shared" si="30"/>
        <v>no data</v>
      </c>
      <c r="DW45" s="410" t="str">
        <f t="shared" si="31"/>
        <v>Waverley</v>
      </c>
    </row>
    <row r="46" spans="2:127" x14ac:dyDescent="0.25">
      <c r="B46" s="411" t="s">
        <v>302</v>
      </c>
      <c r="C46" s="410">
        <f>VLOOKUP(B46,'Rural 80'!$A$11:$BS$488,8,FALSE)</f>
        <v>46</v>
      </c>
      <c r="D46" s="410">
        <f t="array" ref="D46">INDEX(C$1:C$48,MATCH(SMALL(COUNTIF(C$1:C$48,"&lt;"&amp;C$1:C$48),ROW(C46:D46)),COUNTIF(C$1:C$48,"&lt;"&amp;C$1:C$48),0))</f>
        <v>46</v>
      </c>
      <c r="E46" s="410" t="str">
        <f t="array" ref="E46">INDEX(B$1:B$48,SMALL(IF(C$1:C$48=D46,ROW(C$1:C$48)),COUNTIF(D$1:D46,D46)),1)</f>
        <v>West Lancashire</v>
      </c>
      <c r="F46" s="410">
        <f t="shared" si="0"/>
        <v>46</v>
      </c>
      <c r="G46" s="410" t="str">
        <f t="shared" si="1"/>
        <v>West Lancashire</v>
      </c>
      <c r="J46" s="411" t="s">
        <v>302</v>
      </c>
      <c r="K46" s="410">
        <f>VLOOKUP(J46,'Rural 80'!$A$11:$BS$488,12,FALSE)</f>
        <v>42</v>
      </c>
      <c r="L46" s="410">
        <f t="array" ref="L46">INDEX(K$1:K$48,MATCH(SMALL(COUNTIF(K$1:K$48,"&lt;"&amp;K$1:K$48),ROW(K46:L46)),COUNTIF(K$1:K$48,"&lt;"&amp;K$1:K$48),0))</f>
        <v>46</v>
      </c>
      <c r="M46" s="410" t="str">
        <f t="array" ref="M46">INDEX(J$1:J$48,SMALL(IF(K$1:K$48=L46,ROW(K$1:K$48)),COUNTIF(L$1:L46,L46)),1)</f>
        <v>South Kesteven</v>
      </c>
      <c r="N46" s="410">
        <f t="shared" si="2"/>
        <v>46</v>
      </c>
      <c r="O46" s="410" t="str">
        <f t="shared" si="3"/>
        <v>South Kesteven</v>
      </c>
      <c r="R46" s="411" t="s">
        <v>302</v>
      </c>
      <c r="S46" s="410">
        <f>VLOOKUP(R46,'Rural 80'!$A$11:$BS$488,16,FALSE)</f>
        <v>25</v>
      </c>
      <c r="T46" s="410">
        <f t="array" ref="T46">INDEX(S$1:S$48,MATCH(SMALL(COUNTIF(S$1:S$48,"&lt;"&amp;S$1:S$48),ROW(S46:T46)),COUNTIF(S$1:S$48,"&lt;"&amp;S$1:S$48),0))</f>
        <v>46</v>
      </c>
      <c r="U46" s="410" t="str">
        <f t="array" ref="U46">INDEX(R$1:R$48,SMALL(IF(S$1:S$48=T46,ROW(S$1:S$48)),COUNTIF(T$1:T46,T46)),1)</f>
        <v>Test Valley</v>
      </c>
      <c r="V46" s="410">
        <f t="shared" si="4"/>
        <v>46</v>
      </c>
      <c r="W46" s="410" t="str">
        <f t="shared" si="5"/>
        <v>Test Valley</v>
      </c>
      <c r="Z46" s="411" t="s">
        <v>302</v>
      </c>
      <c r="AA46" s="410">
        <f>VLOOKUP(Z46,'Rural 80'!$A$11:$BS$488,20,FALSE)</f>
        <v>30</v>
      </c>
      <c r="AB46" s="410">
        <f t="array" ref="AB46">INDEX(AA$1:AA$48,MATCH(SMALL(COUNTIF(AA$1:AA$48,"&lt;"&amp;AA$1:AA$48),ROW(AA46:AB46)),COUNTIF(AA$1:AA$48,"&lt;"&amp;AA$1:AA$48),0))</f>
        <v>46</v>
      </c>
      <c r="AC46" s="410" t="str">
        <f t="array" ref="AC46">INDEX(Z$1:Z$48,SMALL(IF(AA$1:AA$48=AB46,ROW(AA$1:AA$48)),COUNTIF(AB$1:AB46,AB46)),1)</f>
        <v>Tewkesbury</v>
      </c>
      <c r="AD46" s="410">
        <f t="shared" si="6"/>
        <v>46</v>
      </c>
      <c r="AE46" s="410" t="str">
        <f t="shared" si="7"/>
        <v>Tewkesbury</v>
      </c>
      <c r="AH46" s="411" t="s">
        <v>302</v>
      </c>
      <c r="AI46" s="410">
        <f>VLOOKUP(AH46,'Rural 80'!$A$11:$BS$488,24,FALSE)</f>
        <v>45</v>
      </c>
      <c r="AJ46" s="410">
        <f t="array" ref="AJ46">INDEX(AI$1:AI$48,MATCH(SMALL(COUNTIF(AI$1:AI$48,"&lt;"&amp;AI$1:AI$48),ROW(AI46:AJ46)),COUNTIF(AI$1:AI$48,"&lt;"&amp;AI$1:AI$48),0))</f>
        <v>46</v>
      </c>
      <c r="AK46" s="410" t="str">
        <f t="array" ref="AK46">INDEX(AH$1:AH$48,SMALL(IF(AI$1:AI$48=AJ46,ROW(AI$1:AI$48)),COUNTIF(AJ$1:AJ46,AJ46)),1)</f>
        <v>South Bucks</v>
      </c>
      <c r="AL46" s="410">
        <f t="shared" si="8"/>
        <v>46</v>
      </c>
      <c r="AM46" s="410" t="str">
        <f t="shared" si="9"/>
        <v>South Bucks</v>
      </c>
      <c r="AP46" s="411" t="s">
        <v>302</v>
      </c>
      <c r="AQ46" s="410">
        <f>VLOOKUP(AP46,'Rural 80'!$A$11:$BS$488,28,FALSE)</f>
        <v>45</v>
      </c>
      <c r="AR46" s="410">
        <f t="array" ref="AR46">INDEX(AQ$1:AQ$48,MATCH(SMALL(COUNTIF(AQ$1:AQ$48,"&lt;"&amp;AQ$1:AQ$48),ROW(AQ46:AR46)),COUNTIF(AQ$1:AQ$48,"&lt;"&amp;AQ$1:AQ$48),0))</f>
        <v>46</v>
      </c>
      <c r="AS46" s="410" t="str">
        <f t="array" ref="AS46">INDEX(AP$1:AP$48,SMALL(IF(AQ$1:AQ$48=AR46,ROW(AQ$1:AQ$48)),COUNTIF(AR$1:AR46,AR46)),1)</f>
        <v>Tonbridge and Malling</v>
      </c>
      <c r="AT46" s="410">
        <f t="shared" si="10"/>
        <v>46</v>
      </c>
      <c r="AU46" s="410" t="str">
        <f t="shared" si="11"/>
        <v>Tonbridge and Malling</v>
      </c>
      <c r="AX46" s="411" t="s">
        <v>302</v>
      </c>
      <c r="AY46" s="410">
        <f>VLOOKUP(AX46,'Rural 80'!$A$11:$BS$488,32,FALSE)</f>
        <v>35</v>
      </c>
      <c r="AZ46" s="410">
        <f t="array" ref="AZ46">INDEX(AY$1:AY$48,MATCH(SMALL(COUNTIF(AY$1:AY$48,"&lt;"&amp;AY$1:AY$48),ROW(AY46:AZ46)),COUNTIF(AY$1:AY$48,"&lt;"&amp;AY$1:AY$48),0))</f>
        <v>46</v>
      </c>
      <c r="BA46" s="410" t="str">
        <f t="array" ref="BA46">INDEX(AX$1:AX$48,SMALL(IF(AY$1:AY$48=AZ46,ROW(AY$1:AY$48)),COUNTIF(AZ$1:AZ46,AZ46)),1)</f>
        <v>South Bucks</v>
      </c>
      <c r="BB46" s="410">
        <f t="shared" si="12"/>
        <v>46</v>
      </c>
      <c r="BC46" s="410" t="str">
        <f t="shared" si="13"/>
        <v>South Bucks</v>
      </c>
      <c r="BF46" s="411" t="s">
        <v>302</v>
      </c>
      <c r="BG46" s="410">
        <f>VLOOKUP(BF46,'Rural 80'!$A$11:$BS$488,36,FALSE)</f>
        <v>43</v>
      </c>
      <c r="BH46" s="410">
        <f t="array" ref="BH46">INDEX(BG$1:BG$48,MATCH(SMALL(COUNTIF(BG$1:BG$48,"&lt;"&amp;BG$1:BG$48),ROW(BG46:BH46)),COUNTIF(BG$1:BG$48,"&lt;"&amp;BG$1:BG$48),0))</f>
        <v>46</v>
      </c>
      <c r="BI46" s="410" t="str">
        <f t="array" ref="BI46">INDEX(BF$1:BF$48,SMALL(IF(BG$1:BG$48=BH46,ROW(BG$1:BG$48)),COUNTIF(BH$1:BH46,BH46)),1)</f>
        <v>South Bucks</v>
      </c>
      <c r="BJ46" s="410">
        <f t="shared" si="14"/>
        <v>46</v>
      </c>
      <c r="BK46" s="410" t="str">
        <f t="shared" si="15"/>
        <v>South Bucks</v>
      </c>
      <c r="BN46" s="411" t="s">
        <v>302</v>
      </c>
      <c r="BO46" s="410">
        <f>VLOOKUP(BN46,'Rural 80'!$A$11:$BS$488,40,FALSE)</f>
        <v>44</v>
      </c>
      <c r="BP46" s="410">
        <f t="array" ref="BP46">INDEX(BO$1:BO$48,MATCH(SMALL(COUNTIF(BO$1:BO$48,"&lt;"&amp;BO$1:BO$48),ROW(BO46:BP46)),COUNTIF(BO$1:BO$48,"&lt;"&amp;BO$1:BO$48),0))</f>
        <v>46</v>
      </c>
      <c r="BQ46" s="410" t="str">
        <f t="array" ref="BQ46">INDEX(BN$1:BN$48,SMALL(IF(BO$1:BO$48=BP46,ROW(BO$1:BO$48)),COUNTIF(BP$1:BP46,BP46)),1)</f>
        <v>North Lincolnshire</v>
      </c>
      <c r="BR46" s="410">
        <f t="shared" si="16"/>
        <v>46</v>
      </c>
      <c r="BS46" s="410" t="str">
        <f t="shared" si="17"/>
        <v>North Lincolnshire</v>
      </c>
      <c r="BV46" s="411" t="s">
        <v>302</v>
      </c>
      <c r="BW46" s="410">
        <f>VLOOKUP(BV46,'Rural 80'!$A$11:$BS$488,44,FALSE)</f>
        <v>41</v>
      </c>
      <c r="BX46" s="410">
        <f t="array" ref="BX46">INDEX(BW$1:BW$48,MATCH(SMALL(COUNTIF(BW$1:BW$48,"&lt;"&amp;BW$1:BW$48),ROW(BW46:BX46)),COUNTIF(BW$1:BW$48,"&lt;"&amp;BW$1:BW$48),0))</f>
        <v>46</v>
      </c>
      <c r="BY46" s="410" t="str">
        <f t="array" ref="BY46">INDEX(BV$1:BV$48,SMALL(IF(BW$1:BW$48=BX46,ROW(BW$1:BW$48)),COUNTIF(BX$1:BX46,BX46)),1)</f>
        <v>Waverley</v>
      </c>
      <c r="BZ46" s="410">
        <f t="shared" si="18"/>
        <v>46</v>
      </c>
      <c r="CA46" s="410" t="str">
        <f t="shared" si="19"/>
        <v>Waverley</v>
      </c>
      <c r="CD46" s="411" t="s">
        <v>302</v>
      </c>
      <c r="CE46" s="410">
        <f>VLOOKUP(CD46,'Rural 80'!$A$11:$BS$488,48,FALSE)</f>
        <v>19</v>
      </c>
      <c r="CF46" s="410">
        <f t="array" ref="CF46">INDEX(CE$1:CE$48,MATCH(SMALL(COUNTIF(CE$1:CE$48,"&lt;"&amp;CE$1:CE$48),ROW(CE46:CF46)),COUNTIF(CE$1:CE$48,"&lt;"&amp;CE$1:CE$48),0))</f>
        <v>46</v>
      </c>
      <c r="CG46" s="410" t="str">
        <f t="array" ref="CG46">INDEX(CD$1:CD$48,SMALL(IF(CE$1:CE$48=CF46,ROW(CE$1:CE$48)),COUNTIF(CF$1:CF46,CF46)),1)</f>
        <v>South Kesteven</v>
      </c>
      <c r="CH46" s="410">
        <f t="shared" si="20"/>
        <v>46</v>
      </c>
      <c r="CI46" s="410" t="str">
        <f t="shared" si="21"/>
        <v>South Kesteven</v>
      </c>
      <c r="CL46" s="411" t="s">
        <v>302</v>
      </c>
      <c r="CM46" s="410">
        <f>VLOOKUP(CL46,'Rural 80'!$A$11:$BS$488,52,FALSE)</f>
        <v>22</v>
      </c>
      <c r="CN46" s="410">
        <f t="array" ref="CN46">INDEX(CM$1:CM$48,MATCH(SMALL(COUNTIF(CM$1:CM$48,"&lt;"&amp;CM$1:CM$48),ROW(CM46:CN46)),COUNTIF(CM$1:CM$48,"&lt;"&amp;CM$1:CM$48),0))</f>
        <v>46</v>
      </c>
      <c r="CO46" s="410" t="str">
        <f t="array" ref="CO46">INDEX(CL$1:CL$48,SMALL(IF(CM$1:CM$48=CN46,ROW(CM$1:CM$48)),COUNTIF(CN$1:CN46,CN46)),1)</f>
        <v>South Kesteven</v>
      </c>
      <c r="CP46" s="410">
        <f t="shared" si="22"/>
        <v>46</v>
      </c>
      <c r="CQ46" s="410" t="str">
        <f t="shared" si="23"/>
        <v>South Kesteven</v>
      </c>
      <c r="CT46" s="411" t="s">
        <v>302</v>
      </c>
      <c r="CU46" s="410" t="str">
        <f>VLOOKUP(CT46,'Rural 80'!$A$11:$BS$488,56,FALSE)</f>
        <v>9999</v>
      </c>
      <c r="CV46" s="410" t="str">
        <f t="array" ref="CV46">INDEX(CU$1:CU$48,MATCH(SMALL(COUNTIF(CU$1:CU$48,"&lt;"&amp;CU$1:CU$48),ROW(CU46:CV46)),COUNTIF(CU$1:CU$48,"&lt;"&amp;CU$1:CU$48),0))</f>
        <v>9999</v>
      </c>
      <c r="CW46" s="410" t="str">
        <f t="array" ref="CW46">INDEX(CT$1:CT$48,SMALL(IF(CU$1:CU$48=CV46,ROW(CU$1:CU$48)),COUNTIF(CV$1:CV46,CV46)),1)</f>
        <v>West Lancashire</v>
      </c>
      <c r="CX46" s="410" t="str">
        <f t="shared" si="24"/>
        <v>no data</v>
      </c>
      <c r="CY46" s="410" t="str">
        <f t="shared" si="25"/>
        <v>West Lancashire</v>
      </c>
      <c r="DB46" s="411" t="s">
        <v>302</v>
      </c>
      <c r="DC46" s="410" t="str">
        <f>VLOOKUP(DB46,'Rural 80'!$A$11:$BS$488,60,FALSE)</f>
        <v>9999</v>
      </c>
      <c r="DD46" s="410" t="str">
        <f t="array" ref="DD46">INDEX(DC$1:DC$48,MATCH(SMALL(COUNTIF(DC$1:DC$48,"&lt;"&amp;DC$1:DC$48),ROW(DC46:DD46)),COUNTIF(DC$1:DC$48,"&lt;"&amp;DC$1:DC$48),0))</f>
        <v>9999</v>
      </c>
      <c r="DE46" s="410" t="str">
        <f t="array" ref="DE46">INDEX(DB$1:DB$48,SMALL(IF(DC$1:DC$48=DD46,ROW(DC$1:DC$48)),COUNTIF(DD$1:DD46,DD46)),1)</f>
        <v>West Lancashire</v>
      </c>
      <c r="DF46" s="410" t="str">
        <f t="shared" si="26"/>
        <v>no data</v>
      </c>
      <c r="DG46" s="410" t="str">
        <f t="shared" si="27"/>
        <v>West Lancashire</v>
      </c>
      <c r="DJ46" s="411" t="s">
        <v>302</v>
      </c>
      <c r="DK46" s="410" t="str">
        <f>VLOOKUP(DJ46,'Rural 80'!$A$11:$BS$488,64,FALSE)</f>
        <v>9999</v>
      </c>
      <c r="DL46" s="410" t="str">
        <f t="array" ref="DL46">INDEX(DK$1:DK$48,MATCH(SMALL(COUNTIF(DK$1:DK$48,"&lt;"&amp;DK$1:DK$48),ROW(DK46:DL46)),COUNTIF(DK$1:DK$48,"&lt;"&amp;DK$1:DK$48),0))</f>
        <v>9999</v>
      </c>
      <c r="DM46" s="410" t="str">
        <f t="array" ref="DM46">INDEX(DJ$1:DJ$48,SMALL(IF(DK$1:DK$48=DL46,ROW(DK$1:DK$48)),COUNTIF(DL$1:DL46,DL46)),1)</f>
        <v>West Lancashire</v>
      </c>
      <c r="DN46" s="410" t="str">
        <f t="shared" si="28"/>
        <v>no data</v>
      </c>
      <c r="DO46" s="410" t="str">
        <f t="shared" si="29"/>
        <v>West Lancashire</v>
      </c>
      <c r="DR46" s="411" t="s">
        <v>302</v>
      </c>
      <c r="DS46" s="410" t="str">
        <f>VLOOKUP(DR46,'Rural 80'!$A$11:$BS$488,68,FALSE)</f>
        <v>9999</v>
      </c>
      <c r="DT46" s="410" t="str">
        <f t="array" ref="DT46">INDEX(DS$1:DS$48,MATCH(SMALL(COUNTIF(DS$1:DS$48,"&lt;"&amp;DS$1:DS$48),ROW(DS46:DT46)),COUNTIF(DS$1:DS$48,"&lt;"&amp;DS$1:DS$48),0))</f>
        <v>9999</v>
      </c>
      <c r="DU46" s="410" t="str">
        <f t="array" ref="DU46">INDEX(DR$1:DR$48,SMALL(IF(DS$1:DS$48=DT46,ROW(DS$1:DS$48)),COUNTIF(DT$1:DT46,DT46)),1)</f>
        <v>West Lancashire</v>
      </c>
      <c r="DV46" s="410" t="str">
        <f t="shared" si="30"/>
        <v>no data</v>
      </c>
      <c r="DW46" s="410" t="str">
        <f t="shared" si="31"/>
        <v>West Lancashire</v>
      </c>
    </row>
    <row r="47" spans="2:127" x14ac:dyDescent="0.25">
      <c r="B47" s="411" t="s">
        <v>340</v>
      </c>
      <c r="C47" s="410">
        <f>VLOOKUP(B47,'Rural 80'!$A$11:$BS$488,8,FALSE)</f>
        <v>16</v>
      </c>
      <c r="D47" s="410">
        <f t="array" ref="D47">INDEX(C$1:C$48,MATCH(SMALL(COUNTIF(C$1:C$48,"&lt;"&amp;C$1:C$48),ROW(C47:D47)),COUNTIF(C$1:C$48,"&lt;"&amp;C$1:C$48),0))</f>
        <v>47</v>
      </c>
      <c r="E47" s="410" t="str">
        <f t="array" ref="E47">INDEX(B$1:B$48,SMALL(IF(C$1:C$48=D47,ROW(C$1:C$48)),COUNTIF(D$1:D47,D47)),1)</f>
        <v>South Kesteven</v>
      </c>
      <c r="F47" s="410">
        <f t="shared" si="0"/>
        <v>47</v>
      </c>
      <c r="G47" s="410" t="str">
        <f t="shared" si="1"/>
        <v>South Kesteven</v>
      </c>
      <c r="J47" s="411" t="s">
        <v>340</v>
      </c>
      <c r="K47" s="410">
        <f>VLOOKUP(J47,'Rural 80'!$A$11:$BS$488,12,FALSE)</f>
        <v>16</v>
      </c>
      <c r="L47" s="410">
        <f t="array" ref="L47">INDEX(K$1:K$48,MATCH(SMALL(COUNTIF(K$1:K$48,"&lt;"&amp;K$1:K$48),ROW(K47:L47)),COUNTIF(K$1:K$48,"&lt;"&amp;K$1:K$48),0))</f>
        <v>47</v>
      </c>
      <c r="M47" s="410" t="str">
        <f t="array" ref="M47">INDEX(J$1:J$48,SMALL(IF(K$1:K$48=L47,ROW(K$1:K$48)),COUNTIF(L$1:L47,L47)),1)</f>
        <v>Test Valley</v>
      </c>
      <c r="N47" s="410">
        <f t="shared" si="2"/>
        <v>47</v>
      </c>
      <c r="O47" s="410" t="str">
        <f t="shared" si="3"/>
        <v>Test Valley</v>
      </c>
      <c r="R47" s="411" t="s">
        <v>340</v>
      </c>
      <c r="S47" s="410">
        <f>VLOOKUP(R47,'Rural 80'!$A$11:$BS$488,16,FALSE)</f>
        <v>17</v>
      </c>
      <c r="T47" s="410">
        <f t="array" ref="T47">INDEX(S$1:S$48,MATCH(SMALL(COUNTIF(S$1:S$48,"&lt;"&amp;S$1:S$48),ROW(S47:T47)),COUNTIF(S$1:S$48,"&lt;"&amp;S$1:S$48),0))</f>
        <v>47</v>
      </c>
      <c r="U47" s="410" t="str">
        <f t="array" ref="U47">INDEX(R$1:R$48,SMALL(IF(S$1:S$48=T47,ROW(S$1:S$48)),COUNTIF(T$1:T47,T47)),1)</f>
        <v>Herefordshire, County of</v>
      </c>
      <c r="V47" s="410">
        <f t="shared" si="4"/>
        <v>47</v>
      </c>
      <c r="W47" s="410" t="str">
        <f t="shared" si="5"/>
        <v>Herefordshire, County of</v>
      </c>
      <c r="Z47" s="411" t="s">
        <v>340</v>
      </c>
      <c r="AA47" s="410">
        <f>VLOOKUP(Z47,'Rural 80'!$A$11:$BS$488,20,FALSE)</f>
        <v>20</v>
      </c>
      <c r="AB47" s="410">
        <f t="array" ref="AB47">INDEX(AA$1:AA$48,MATCH(SMALL(COUNTIF(AA$1:AA$48,"&lt;"&amp;AA$1:AA$48),ROW(AA47:AB47)),COUNTIF(AA$1:AA$48,"&lt;"&amp;AA$1:AA$48),0))</f>
        <v>47</v>
      </c>
      <c r="AC47" s="410" t="str">
        <f t="array" ref="AC47">INDEX(Z$1:Z$48,SMALL(IF(AA$1:AA$48=AB47,ROW(AA$1:AA$48)),COUNTIF(AB$1:AB47,AB47)),1)</f>
        <v>Herefordshire, County of</v>
      </c>
      <c r="AD47" s="410">
        <f t="shared" si="6"/>
        <v>47</v>
      </c>
      <c r="AE47" s="410" t="str">
        <f t="shared" si="7"/>
        <v>Herefordshire, County of</v>
      </c>
      <c r="AH47" s="411" t="s">
        <v>340</v>
      </c>
      <c r="AI47" s="410">
        <f>VLOOKUP(AH47,'Rural 80'!$A$11:$BS$488,24,FALSE)</f>
        <v>23</v>
      </c>
      <c r="AJ47" s="410">
        <f t="array" ref="AJ47">INDEX(AI$1:AI$48,MATCH(SMALL(COUNTIF(AI$1:AI$48,"&lt;"&amp;AI$1:AI$48),ROW(AI47:AJ47)),COUNTIF(AI$1:AI$48,"&lt;"&amp;AI$1:AI$48),0))</f>
        <v>47</v>
      </c>
      <c r="AK47" s="410" t="str">
        <f t="array" ref="AK47">INDEX(AH$1:AH$48,SMALL(IF(AI$1:AI$48=AJ47,ROW(AI$1:AI$48)),COUNTIF(AJ$1:AJ47,AJ47)),1)</f>
        <v>King's Lynn and West Norfolk</v>
      </c>
      <c r="AL47" s="410">
        <f t="shared" si="8"/>
        <v>47</v>
      </c>
      <c r="AM47" s="410" t="str">
        <f t="shared" si="9"/>
        <v>King's Lynn and West Norfolk</v>
      </c>
      <c r="AP47" s="411" t="s">
        <v>340</v>
      </c>
      <c r="AQ47" s="410">
        <f>VLOOKUP(AP47,'Rural 80'!$A$11:$BS$488,28,FALSE)</f>
        <v>18</v>
      </c>
      <c r="AR47" s="410">
        <f t="array" ref="AR47">INDEX(AQ$1:AQ$48,MATCH(SMALL(COUNTIF(AQ$1:AQ$48,"&lt;"&amp;AQ$1:AQ$48),ROW(AQ47:AR47)),COUNTIF(AQ$1:AQ$48,"&lt;"&amp;AQ$1:AQ$48),0))</f>
        <v>47</v>
      </c>
      <c r="AS47" s="410" t="str">
        <f t="array" ref="AS47">INDEX(AP$1:AP$48,SMALL(IF(AQ$1:AQ$48=AR47,ROW(AQ$1:AQ$48)),COUNTIF(AR$1:AR47,AR47)),1)</f>
        <v>South Bucks</v>
      </c>
      <c r="AT47" s="410">
        <f t="shared" si="10"/>
        <v>47</v>
      </c>
      <c r="AU47" s="410" t="str">
        <f t="shared" si="11"/>
        <v>South Bucks</v>
      </c>
      <c r="AX47" s="411" t="s">
        <v>340</v>
      </c>
      <c r="AY47" s="410">
        <f>VLOOKUP(AX47,'Rural 80'!$A$11:$BS$488,32,FALSE)</f>
        <v>18</v>
      </c>
      <c r="AZ47" s="410">
        <f t="array" ref="AZ47">INDEX(AY$1:AY$48,MATCH(SMALL(COUNTIF(AY$1:AY$48,"&lt;"&amp;AY$1:AY$48),ROW(AY47:AZ47)),COUNTIF(AY$1:AY$48,"&lt;"&amp;AY$1:AY$48),0))</f>
        <v>47</v>
      </c>
      <c r="BA47" s="410" t="str">
        <f t="array" ref="BA47">INDEX(AX$1:AX$48,SMALL(IF(AY$1:AY$48=AZ47,ROW(AY$1:AY$48)),COUNTIF(AZ$1:AZ47,AZ47)),1)</f>
        <v>Herefordshire, County of</v>
      </c>
      <c r="BB47" s="410">
        <f t="shared" si="12"/>
        <v>47</v>
      </c>
      <c r="BC47" s="410" t="str">
        <f t="shared" si="13"/>
        <v>Herefordshire, County of</v>
      </c>
      <c r="BF47" s="411" t="s">
        <v>340</v>
      </c>
      <c r="BG47" s="410">
        <f>VLOOKUP(BF47,'Rural 80'!$A$11:$BS$488,36,FALSE)</f>
        <v>24</v>
      </c>
      <c r="BH47" s="410">
        <f t="array" ref="BH47">INDEX(BG$1:BG$48,MATCH(SMALL(COUNTIF(BG$1:BG$48,"&lt;"&amp;BG$1:BG$48),ROW(BG47:BH47)),COUNTIF(BG$1:BG$48,"&lt;"&amp;BG$1:BG$48),0))</f>
        <v>47</v>
      </c>
      <c r="BI47" s="410" t="str">
        <f t="array" ref="BI47">INDEX(BF$1:BF$48,SMALL(IF(BG$1:BG$48=BH47,ROW(BG$1:BG$48)),COUNTIF(BH$1:BH47,BH47)),1)</f>
        <v>King's Lynn and West Norfolk</v>
      </c>
      <c r="BJ47" s="410">
        <f t="shared" si="14"/>
        <v>47</v>
      </c>
      <c r="BK47" s="410" t="str">
        <f t="shared" si="15"/>
        <v>King's Lynn and West Norfolk</v>
      </c>
      <c r="BN47" s="411" t="s">
        <v>340</v>
      </c>
      <c r="BO47" s="410">
        <f>VLOOKUP(BN47,'Rural 80'!$A$11:$BS$488,40,FALSE)</f>
        <v>16</v>
      </c>
      <c r="BP47" s="410">
        <f t="array" ref="BP47">INDEX(BO$1:BO$48,MATCH(SMALL(COUNTIF(BO$1:BO$48,"&lt;"&amp;BO$1:BO$48),ROW(BO47:BP47)),COUNTIF(BO$1:BO$48,"&lt;"&amp;BO$1:BO$48),0))</f>
        <v>47</v>
      </c>
      <c r="BQ47" s="410" t="str">
        <f t="array" ref="BQ47">INDEX(BN$1:BN$48,SMALL(IF(BO$1:BO$48=BP47,ROW(BO$1:BO$48)),COUNTIF(BP$1:BP47,BP47)),1)</f>
        <v>South Kesteven</v>
      </c>
      <c r="BR47" s="410">
        <f t="shared" si="16"/>
        <v>47</v>
      </c>
      <c r="BS47" s="410" t="str">
        <f t="shared" si="17"/>
        <v>South Kesteven</v>
      </c>
      <c r="BV47" s="411" t="s">
        <v>340</v>
      </c>
      <c r="BW47" s="410">
        <f>VLOOKUP(BV47,'Rural 80'!$A$11:$BS$488,44,FALSE)</f>
        <v>20</v>
      </c>
      <c r="BX47" s="410">
        <f t="array" ref="BX47">INDEX(BW$1:BW$48,MATCH(SMALL(COUNTIF(BW$1:BW$48,"&lt;"&amp;BW$1:BW$48),ROW(BW47:BX47)),COUNTIF(BW$1:BW$48,"&lt;"&amp;BW$1:BW$48),0))</f>
        <v>47</v>
      </c>
      <c r="BY47" s="410" t="str">
        <f t="array" ref="BY47">INDEX(BV$1:BV$48,SMALL(IF(BW$1:BW$48=BX47,ROW(BW$1:BW$48)),COUNTIF(BX$1:BX47,BX47)),1)</f>
        <v>South Kesteven</v>
      </c>
      <c r="BZ47" s="410">
        <f t="shared" si="18"/>
        <v>47</v>
      </c>
      <c r="CA47" s="410" t="str">
        <f t="shared" si="19"/>
        <v>South Kesteven</v>
      </c>
      <c r="CD47" s="411" t="s">
        <v>340</v>
      </c>
      <c r="CE47" s="410">
        <f>VLOOKUP(CD47,'Rural 80'!$A$11:$BS$488,48,FALSE)</f>
        <v>23</v>
      </c>
      <c r="CF47" s="410">
        <f t="array" ref="CF47">INDEX(CE$1:CE$48,MATCH(SMALL(COUNTIF(CE$1:CE$48,"&lt;"&amp;CE$1:CE$48),ROW(CE47:CF47)),COUNTIF(CE$1:CE$48,"&lt;"&amp;CE$1:CE$48),0))</f>
        <v>47</v>
      </c>
      <c r="CG47" s="410" t="str">
        <f t="array" ref="CG47">INDEX(CD$1:CD$48,SMALL(IF(CE$1:CE$48=CF47,ROW(CE$1:CE$48)),COUNTIF(CF$1:CF47,CF47)),1)</f>
        <v>North Lincolnshire</v>
      </c>
      <c r="CH47" s="410">
        <f t="shared" si="20"/>
        <v>47</v>
      </c>
      <c r="CI47" s="410" t="str">
        <f t="shared" si="21"/>
        <v>North Lincolnshire</v>
      </c>
      <c r="CL47" s="411" t="s">
        <v>340</v>
      </c>
      <c r="CM47" s="410">
        <f>VLOOKUP(CL47,'Rural 80'!$A$11:$BS$488,52,FALSE)</f>
        <v>21</v>
      </c>
      <c r="CN47" s="410">
        <f t="array" ref="CN47">INDEX(CM$1:CM$48,MATCH(SMALL(COUNTIF(CM$1:CM$48,"&lt;"&amp;CM$1:CM$48),ROW(CM47:CN47)),COUNTIF(CM$1:CM$48,"&lt;"&amp;CM$1:CM$48),0))</f>
        <v>47</v>
      </c>
      <c r="CO47" s="410" t="str">
        <f t="array" ref="CO47">INDEX(CL$1:CL$48,SMALL(IF(CM$1:CM$48=CN47,ROW(CM$1:CM$48)),COUNTIF(CN$1:CN47,CN47)),1)</f>
        <v>Tewkesbury</v>
      </c>
      <c r="CP47" s="410">
        <f t="shared" si="22"/>
        <v>47</v>
      </c>
      <c r="CQ47" s="410" t="str">
        <f t="shared" si="23"/>
        <v>Tewkesbury</v>
      </c>
      <c r="CT47" s="411" t="s">
        <v>340</v>
      </c>
      <c r="CU47" s="410" t="str">
        <f>VLOOKUP(CT47,'Rural 80'!$A$11:$BS$488,56,FALSE)</f>
        <v>9999</v>
      </c>
      <c r="CV47" s="410" t="str">
        <f t="array" ref="CV47">INDEX(CU$1:CU$48,MATCH(SMALL(COUNTIF(CU$1:CU$48,"&lt;"&amp;CU$1:CU$48),ROW(CU47:CV47)),COUNTIF(CU$1:CU$48,"&lt;"&amp;CU$1:CU$48),0))</f>
        <v>9999</v>
      </c>
      <c r="CW47" s="410" t="str">
        <f t="array" ref="CW47">INDEX(CT$1:CT$48,SMALL(IF(CU$1:CU$48=CV47,ROW(CU$1:CU$48)),COUNTIF(CV$1:CV47,CV47)),1)</f>
        <v>Wiltshire</v>
      </c>
      <c r="CX47" s="410" t="str">
        <f t="shared" si="24"/>
        <v>no data</v>
      </c>
      <c r="CY47" s="410" t="str">
        <f t="shared" si="25"/>
        <v>Wiltshire</v>
      </c>
      <c r="DB47" s="411" t="s">
        <v>340</v>
      </c>
      <c r="DC47" s="410" t="str">
        <f>VLOOKUP(DB47,'Rural 80'!$A$11:$BS$488,60,FALSE)</f>
        <v>9999</v>
      </c>
      <c r="DD47" s="410" t="str">
        <f t="array" ref="DD47">INDEX(DC$1:DC$48,MATCH(SMALL(COUNTIF(DC$1:DC$48,"&lt;"&amp;DC$1:DC$48),ROW(DC47:DD47)),COUNTIF(DC$1:DC$48,"&lt;"&amp;DC$1:DC$48),0))</f>
        <v>9999</v>
      </c>
      <c r="DE47" s="410" t="str">
        <f t="array" ref="DE47">INDEX(DB$1:DB$48,SMALL(IF(DC$1:DC$48=DD47,ROW(DC$1:DC$48)),COUNTIF(DD$1:DD47,DD47)),1)</f>
        <v>Wiltshire</v>
      </c>
      <c r="DF47" s="410" t="str">
        <f t="shared" si="26"/>
        <v>no data</v>
      </c>
      <c r="DG47" s="410" t="str">
        <f t="shared" si="27"/>
        <v>Wiltshire</v>
      </c>
      <c r="DJ47" s="411" t="s">
        <v>340</v>
      </c>
      <c r="DK47" s="410" t="str">
        <f>VLOOKUP(DJ47,'Rural 80'!$A$11:$BS$488,64,FALSE)</f>
        <v>9999</v>
      </c>
      <c r="DL47" s="410" t="str">
        <f t="array" ref="DL47">INDEX(DK$1:DK$48,MATCH(SMALL(COUNTIF(DK$1:DK$48,"&lt;"&amp;DK$1:DK$48),ROW(DK47:DL47)),COUNTIF(DK$1:DK$48,"&lt;"&amp;DK$1:DK$48),0))</f>
        <v>9999</v>
      </c>
      <c r="DM47" s="410" t="str">
        <f t="array" ref="DM47">INDEX(DJ$1:DJ$48,SMALL(IF(DK$1:DK$48=DL47,ROW(DK$1:DK$48)),COUNTIF(DL$1:DL47,DL47)),1)</f>
        <v>Wiltshire</v>
      </c>
      <c r="DN47" s="410" t="str">
        <f t="shared" si="28"/>
        <v>no data</v>
      </c>
      <c r="DO47" s="410" t="str">
        <f t="shared" si="29"/>
        <v>Wiltshire</v>
      </c>
      <c r="DR47" s="411" t="s">
        <v>340</v>
      </c>
      <c r="DS47" s="410" t="str">
        <f>VLOOKUP(DR47,'Rural 80'!$A$11:$BS$488,68,FALSE)</f>
        <v>9999</v>
      </c>
      <c r="DT47" s="410" t="str">
        <f t="array" ref="DT47">INDEX(DS$1:DS$48,MATCH(SMALL(COUNTIF(DS$1:DS$48,"&lt;"&amp;DS$1:DS$48),ROW(DS47:DT47)),COUNTIF(DS$1:DS$48,"&lt;"&amp;DS$1:DS$48),0))</f>
        <v>9999</v>
      </c>
      <c r="DU47" s="410" t="str">
        <f t="array" ref="DU47">INDEX(DR$1:DR$48,SMALL(IF(DS$1:DS$48=DT47,ROW(DS$1:DS$48)),COUNTIF(DT$1:DT47,DT47)),1)</f>
        <v>Wiltshire</v>
      </c>
      <c r="DV47" s="410" t="str">
        <f t="shared" si="30"/>
        <v>no data</v>
      </c>
      <c r="DW47" s="410" t="str">
        <f t="shared" si="31"/>
        <v>Wiltshire</v>
      </c>
    </row>
    <row r="48" spans="2:127" x14ac:dyDescent="0.25">
      <c r="B48" s="411" t="s">
        <v>309</v>
      </c>
      <c r="C48" s="410">
        <f>VLOOKUP(B48,'Rural 80'!$A$11:$BS$488,8,FALSE)</f>
        <v>42</v>
      </c>
      <c r="D48" s="410">
        <f t="array" ref="D48">INDEX(C$1:C$48,MATCH(SMALL(COUNTIF(C$1:C$48,"&lt;"&amp;C$1:C$48),ROW(C48:D48)),COUNTIF(C$1:C$48,"&lt;"&amp;C$1:C$48),0))</f>
        <v>48</v>
      </c>
      <c r="E48" s="410" t="str">
        <f t="array" ref="E48">INDEX(B$1:B$48,SMALL(IF(C$1:C$48=D48,ROW(C$1:C$48)),COUNTIF(D$1:D48,D48)),1)</f>
        <v>Herefordshire, County of</v>
      </c>
      <c r="F48" s="410">
        <f t="shared" si="0"/>
        <v>48</v>
      </c>
      <c r="G48" s="410" t="str">
        <f t="shared" si="1"/>
        <v>Herefordshire, County of</v>
      </c>
      <c r="J48" s="411" t="s">
        <v>309</v>
      </c>
      <c r="K48" s="410">
        <f>VLOOKUP(J48,'Rural 80'!$A$11:$BS$488,12,FALSE)</f>
        <v>43</v>
      </c>
      <c r="L48" s="410">
        <f t="array" ref="L48">INDEX(K$1:K$48,MATCH(SMALL(COUNTIF(K$1:K$48,"&lt;"&amp;K$1:K$48),ROW(K48:L48)),COUNTIF(K$1:K$48,"&lt;"&amp;K$1:K$48),0))</f>
        <v>48</v>
      </c>
      <c r="M48" s="410" t="str">
        <f t="array" ref="M48">INDEX(J$1:J$48,SMALL(IF(K$1:K$48=L48,ROW(K$1:K$48)),COUNTIF(L$1:L48,L48)),1)</f>
        <v>Herefordshire, County of</v>
      </c>
      <c r="N48" s="410">
        <f t="shared" si="2"/>
        <v>48</v>
      </c>
      <c r="O48" s="410" t="str">
        <f t="shared" si="3"/>
        <v>Herefordshire, County of</v>
      </c>
      <c r="R48" s="411" t="s">
        <v>309</v>
      </c>
      <c r="S48" s="410">
        <f>VLOOKUP(R48,'Rural 80'!$A$11:$BS$488,16,FALSE)</f>
        <v>45</v>
      </c>
      <c r="T48" s="410">
        <f t="array" ref="T48">INDEX(S$1:S$48,MATCH(SMALL(COUNTIF(S$1:S$48,"&lt;"&amp;S$1:S$48),ROW(S48:T48)),COUNTIF(S$1:S$48,"&lt;"&amp;S$1:S$48),0))</f>
        <v>48</v>
      </c>
      <c r="U48" s="410" t="str">
        <f t="array" ref="U48">INDEX(R$1:R$48,SMALL(IF(S$1:S$48=T48,ROW(S$1:S$48)),COUNTIF(T$1:T48,T48)),1)</f>
        <v>North Lincolnshire</v>
      </c>
      <c r="V48" s="410">
        <f t="shared" si="4"/>
        <v>48</v>
      </c>
      <c r="W48" s="410" t="str">
        <f t="shared" si="5"/>
        <v>North Lincolnshire</v>
      </c>
      <c r="Z48" s="411" t="s">
        <v>309</v>
      </c>
      <c r="AA48" s="410">
        <f>VLOOKUP(Z48,'Rural 80'!$A$11:$BS$488,20,FALSE)</f>
        <v>40</v>
      </c>
      <c r="AB48" s="410">
        <f t="array" ref="AB48">INDEX(AA$1:AA$48,MATCH(SMALL(COUNTIF(AA$1:AA$48,"&lt;"&amp;AA$1:AA$48),ROW(AA48:AB48)),COUNTIF(AA$1:AA$48,"&lt;"&amp;AA$1:AA$48),0))</f>
        <v>48</v>
      </c>
      <c r="AC48" s="410" t="str">
        <f t="array" ref="AC48">INDEX(Z$1:Z$48,SMALL(IF(AA$1:AA$48=AB48,ROW(AA$1:AA$48)),COUNTIF(AB$1:AB48,AB48)),1)</f>
        <v>South Bucks</v>
      </c>
      <c r="AD48" s="410">
        <f t="shared" si="6"/>
        <v>48</v>
      </c>
      <c r="AE48" s="410" t="str">
        <f t="shared" si="7"/>
        <v>South Bucks</v>
      </c>
      <c r="AH48" s="411" t="s">
        <v>309</v>
      </c>
      <c r="AI48" s="410">
        <f>VLOOKUP(AH48,'Rural 80'!$A$11:$BS$488,24,FALSE)</f>
        <v>44</v>
      </c>
      <c r="AJ48" s="410">
        <f t="array" ref="AJ48">INDEX(AI$1:AI$48,MATCH(SMALL(COUNTIF(AI$1:AI$48,"&lt;"&amp;AI$1:AI$48),ROW(AI48:AJ48)),COUNTIF(AI$1:AI$48,"&lt;"&amp;AI$1:AI$48),0))</f>
        <v>48</v>
      </c>
      <c r="AK48" s="410" t="str">
        <f t="array" ref="AK48">INDEX(AH$1:AH$48,SMALL(IF(AI$1:AI$48=AJ48,ROW(AI$1:AI$48)),COUNTIF(AJ$1:AJ48,AJ48)),1)</f>
        <v>Herefordshire, County of</v>
      </c>
      <c r="AL48" s="410">
        <f t="shared" si="8"/>
        <v>48</v>
      </c>
      <c r="AM48" s="410" t="str">
        <f t="shared" si="9"/>
        <v>Herefordshire, County of</v>
      </c>
      <c r="AP48" s="411" t="s">
        <v>309</v>
      </c>
      <c r="AQ48" s="410">
        <f>VLOOKUP(AP48,'Rural 80'!$A$11:$BS$488,28,FALSE)</f>
        <v>42</v>
      </c>
      <c r="AR48" s="410">
        <f t="array" ref="AR48">INDEX(AQ$1:AQ$48,MATCH(SMALL(COUNTIF(AQ$1:AQ$48,"&lt;"&amp;AQ$1:AQ$48),ROW(AQ48:AR48)),COUNTIF(AQ$1:AQ$48,"&lt;"&amp;AQ$1:AQ$48),0))</f>
        <v>48</v>
      </c>
      <c r="AS48" s="410" t="str">
        <f t="array" ref="AS48">INDEX(AP$1:AP$48,SMALL(IF(AQ$1:AQ$48=AR48,ROW(AQ$1:AQ$48)),COUNTIF(AR$1:AR48,AR48)),1)</f>
        <v>Herefordshire, County of</v>
      </c>
      <c r="AT48" s="410">
        <f t="shared" si="10"/>
        <v>48</v>
      </c>
      <c r="AU48" s="410" t="str">
        <f t="shared" si="11"/>
        <v>Herefordshire, County of</v>
      </c>
      <c r="AX48" s="411" t="s">
        <v>309</v>
      </c>
      <c r="AY48" s="410">
        <f>VLOOKUP(AX48,'Rural 80'!$A$11:$BS$488,32,FALSE)</f>
        <v>41</v>
      </c>
      <c r="AZ48" s="410">
        <f t="array" ref="AZ48">INDEX(AY$1:AY$48,MATCH(SMALL(COUNTIF(AY$1:AY$48,"&lt;"&amp;AY$1:AY$48),ROW(AY48:AZ48)),COUNTIF(AY$1:AY$48,"&lt;"&amp;AY$1:AY$48),0))</f>
        <v>48</v>
      </c>
      <c r="BA48" s="410" t="str">
        <f t="array" ref="BA48">INDEX(AX$1:AX$48,SMALL(IF(AY$1:AY$48=AZ48,ROW(AY$1:AY$48)),COUNTIF(AZ$1:AZ48,AZ48)),1)</f>
        <v>King's Lynn and West Norfolk</v>
      </c>
      <c r="BB48" s="410">
        <f t="shared" si="12"/>
        <v>48</v>
      </c>
      <c r="BC48" s="410" t="str">
        <f t="shared" si="13"/>
        <v>King's Lynn and West Norfolk</v>
      </c>
      <c r="BF48" s="411" t="s">
        <v>309</v>
      </c>
      <c r="BG48" s="410">
        <f>VLOOKUP(BF48,'Rural 80'!$A$11:$BS$488,36,FALSE)</f>
        <v>42</v>
      </c>
      <c r="BH48" s="410">
        <f t="array" ref="BH48">INDEX(BG$1:BG$48,MATCH(SMALL(COUNTIF(BG$1:BG$48,"&lt;"&amp;BG$1:BG$48),ROW(BG48:BH48)),COUNTIF(BG$1:BG$48,"&lt;"&amp;BG$1:BG$48),0))</f>
        <v>48</v>
      </c>
      <c r="BI48" s="410" t="str">
        <f t="array" ref="BI48">INDEX(BF$1:BF$48,SMALL(IF(BG$1:BG$48=BH48,ROW(BG$1:BG$48)),COUNTIF(BH$1:BH48,BH48)),1)</f>
        <v>Herefordshire, County of</v>
      </c>
      <c r="BJ48" s="410">
        <f t="shared" si="14"/>
        <v>48</v>
      </c>
      <c r="BK48" s="410" t="str">
        <f t="shared" si="15"/>
        <v>Herefordshire, County of</v>
      </c>
      <c r="BN48" s="411" t="s">
        <v>309</v>
      </c>
      <c r="BO48" s="410">
        <f>VLOOKUP(BN48,'Rural 80'!$A$11:$BS$488,40,FALSE)</f>
        <v>45</v>
      </c>
      <c r="BP48" s="410">
        <f t="array" ref="BP48">INDEX(BO$1:BO$48,MATCH(SMALL(COUNTIF(BO$1:BO$48,"&lt;"&amp;BO$1:BO$48),ROW(BO48:BP48)),COUNTIF(BO$1:BO$48,"&lt;"&amp;BO$1:BO$48),0))</f>
        <v>48</v>
      </c>
      <c r="BQ48" s="410" t="str">
        <f t="array" ref="BQ48">INDEX(BN$1:BN$48,SMALL(IF(BO$1:BO$48=BP48,ROW(BO$1:BO$48)),COUNTIF(BP$1:BP48,BP48)),1)</f>
        <v>Test Valley</v>
      </c>
      <c r="BR48" s="410">
        <f t="shared" si="16"/>
        <v>48</v>
      </c>
      <c r="BS48" s="410" t="str">
        <f t="shared" si="17"/>
        <v>Test Valley</v>
      </c>
      <c r="BV48" s="411" t="s">
        <v>309</v>
      </c>
      <c r="BW48" s="410">
        <f>VLOOKUP(BV48,'Rural 80'!$A$11:$BS$488,44,FALSE)</f>
        <v>44</v>
      </c>
      <c r="BX48" s="410">
        <f t="array" ref="BX48">INDEX(BW$1:BW$48,MATCH(SMALL(COUNTIF(BW$1:BW$48,"&lt;"&amp;BW$1:BW$48),ROW(BW48:BX48)),COUNTIF(BW$1:BW$48,"&lt;"&amp;BW$1:BW$48),0))</f>
        <v>48</v>
      </c>
      <c r="BY48" s="410" t="str">
        <f t="array" ref="BY48">INDEX(BV$1:BV$48,SMALL(IF(BW$1:BW$48=BX48,ROW(BW$1:BW$48)),COUNTIF(BX$1:BX48,BX48)),1)</f>
        <v>Test Valley</v>
      </c>
      <c r="BZ48" s="410">
        <f t="shared" si="18"/>
        <v>48</v>
      </c>
      <c r="CA48" s="410" t="str">
        <f t="shared" si="19"/>
        <v>Test Valley</v>
      </c>
      <c r="CD48" s="411" t="s">
        <v>309</v>
      </c>
      <c r="CE48" s="410">
        <f>VLOOKUP(CD48,'Rural 80'!$A$11:$BS$488,48,FALSE)</f>
        <v>45</v>
      </c>
      <c r="CF48" s="410">
        <f t="array" ref="CF48">INDEX(CE$1:CE$48,MATCH(SMALL(COUNTIF(CE$1:CE$48,"&lt;"&amp;CE$1:CE$48),ROW(CE48:CF48)),COUNTIF(CE$1:CE$48,"&lt;"&amp;CE$1:CE$48),0))</f>
        <v>48</v>
      </c>
      <c r="CG48" s="410" t="str">
        <f t="array" ref="CG48">INDEX(CD$1:CD$48,SMALL(IF(CE$1:CE$48=CF48,ROW(CE$1:CE$48)),COUNTIF(CF$1:CF48,CF48)),1)</f>
        <v>Test Valley</v>
      </c>
      <c r="CH48" s="410">
        <f t="shared" si="20"/>
        <v>48</v>
      </c>
      <c r="CI48" s="410" t="str">
        <f t="shared" si="21"/>
        <v>Test Valley</v>
      </c>
      <c r="CL48" s="411" t="s">
        <v>309</v>
      </c>
      <c r="CM48" s="410">
        <f>VLOOKUP(CL48,'Rural 80'!$A$11:$BS$488,52,FALSE)</f>
        <v>39</v>
      </c>
      <c r="CN48" s="410">
        <f t="array" ref="CN48">INDEX(CM$1:CM$48,MATCH(SMALL(COUNTIF(CM$1:CM$48,"&lt;"&amp;CM$1:CM$48),ROW(CM48:CN48)),COUNTIF(CM$1:CM$48,"&lt;"&amp;CM$1:CM$48),0))</f>
        <v>48</v>
      </c>
      <c r="CO48" s="410" t="str">
        <f t="array" ref="CO48">INDEX(CL$1:CL$48,SMALL(IF(CM$1:CM$48=CN48,ROW(CM$1:CM$48)),COUNTIF(CN$1:CN48,CN48)),1)</f>
        <v>South Bucks</v>
      </c>
      <c r="CP48" s="410">
        <f t="shared" si="22"/>
        <v>48</v>
      </c>
      <c r="CQ48" s="410" t="str">
        <f t="shared" si="23"/>
        <v>South Bucks</v>
      </c>
      <c r="CT48" s="411" t="s">
        <v>309</v>
      </c>
      <c r="CU48" s="410" t="str">
        <f>VLOOKUP(CT48,'Rural 80'!$A$11:$BS$488,56,FALSE)</f>
        <v>9999</v>
      </c>
      <c r="CV48" s="410" t="str">
        <f t="array" ref="CV48">INDEX(CU$1:CU$48,MATCH(SMALL(COUNTIF(CU$1:CU$48,"&lt;"&amp;CU$1:CU$48),ROW(CU48:CV48)),COUNTIF(CU$1:CU$48,"&lt;"&amp;CU$1:CU$48),0))</f>
        <v>9999</v>
      </c>
      <c r="CW48" s="410" t="str">
        <f t="array" ref="CW48">INDEX(CT$1:CT$48,SMALL(IF(CU$1:CU$48=CV48,ROW(CU$1:CU$48)),COUNTIF(CV$1:CV48,CV48)),1)</f>
        <v>Winchester</v>
      </c>
      <c r="CX48" s="410" t="str">
        <f t="shared" si="24"/>
        <v>no data</v>
      </c>
      <c r="CY48" s="410" t="str">
        <f t="shared" si="25"/>
        <v>Winchester</v>
      </c>
      <c r="DB48" s="411" t="s">
        <v>309</v>
      </c>
      <c r="DC48" s="410" t="str">
        <f>VLOOKUP(DB48,'Rural 80'!$A$11:$BS$488,60,FALSE)</f>
        <v>9999</v>
      </c>
      <c r="DD48" s="410" t="str">
        <f t="array" ref="DD48">INDEX(DC$1:DC$48,MATCH(SMALL(COUNTIF(DC$1:DC$48,"&lt;"&amp;DC$1:DC$48),ROW(DC48:DD48)),COUNTIF(DC$1:DC$48,"&lt;"&amp;DC$1:DC$48),0))</f>
        <v>9999</v>
      </c>
      <c r="DE48" s="410" t="str">
        <f t="array" ref="DE48">INDEX(DB$1:DB$48,SMALL(IF(DC$1:DC$48=DD48,ROW(DC$1:DC$48)),COUNTIF(DD$1:DD48,DD48)),1)</f>
        <v>Winchester</v>
      </c>
      <c r="DF48" s="410" t="str">
        <f t="shared" si="26"/>
        <v>no data</v>
      </c>
      <c r="DG48" s="410" t="str">
        <f t="shared" si="27"/>
        <v>Winchester</v>
      </c>
      <c r="DJ48" s="411" t="s">
        <v>309</v>
      </c>
      <c r="DK48" s="410" t="str">
        <f>VLOOKUP(DJ48,'Rural 80'!$A$11:$BS$488,64,FALSE)</f>
        <v>9999</v>
      </c>
      <c r="DL48" s="410" t="str">
        <f t="array" ref="DL48">INDEX(DK$1:DK$48,MATCH(SMALL(COUNTIF(DK$1:DK$48,"&lt;"&amp;DK$1:DK$48),ROW(DK48:DL48)),COUNTIF(DK$1:DK$48,"&lt;"&amp;DK$1:DK$48),0))</f>
        <v>9999</v>
      </c>
      <c r="DM48" s="410" t="str">
        <f t="array" ref="DM48">INDEX(DJ$1:DJ$48,SMALL(IF(DK$1:DK$48=DL48,ROW(DK$1:DK$48)),COUNTIF(DL$1:DL48,DL48)),1)</f>
        <v>Winchester</v>
      </c>
      <c r="DN48" s="410" t="str">
        <f t="shared" si="28"/>
        <v>no data</v>
      </c>
      <c r="DO48" s="410" t="str">
        <f t="shared" si="29"/>
        <v>Winchester</v>
      </c>
      <c r="DR48" s="411" t="s">
        <v>309</v>
      </c>
      <c r="DS48" s="410" t="str">
        <f>VLOOKUP(DR48,'Rural 80'!$A$11:$BS$488,68,FALSE)</f>
        <v>9999</v>
      </c>
      <c r="DT48" s="410" t="str">
        <f t="array" ref="DT48">INDEX(DS$1:DS$48,MATCH(SMALL(COUNTIF(DS$1:DS$48,"&lt;"&amp;DS$1:DS$48),ROW(DS48:DT48)),COUNTIF(DS$1:DS$48,"&lt;"&amp;DS$1:DS$48),0))</f>
        <v>9999</v>
      </c>
      <c r="DU48" s="410" t="str">
        <f t="array" ref="DU48">INDEX(DR$1:DR$48,SMALL(IF(DS$1:DS$48=DT48,ROW(DS$1:DS$48)),COUNTIF(DT$1:DT48,DT48)),1)</f>
        <v>Winchester</v>
      </c>
      <c r="DV48" s="410" t="str">
        <f t="shared" si="30"/>
        <v>no data</v>
      </c>
      <c r="DW48" s="410" t="str">
        <f t="shared" si="31"/>
        <v>Winchester</v>
      </c>
    </row>
    <row r="49" spans="2:122" x14ac:dyDescent="0.25">
      <c r="B49" s="411"/>
      <c r="J49" s="411"/>
      <c r="R49" s="411"/>
      <c r="Z49" s="411"/>
      <c r="AH49" s="411"/>
      <c r="AP49" s="411"/>
      <c r="AX49" s="411"/>
      <c r="BF49" s="411"/>
      <c r="BN49" s="411"/>
      <c r="BV49" s="411"/>
      <c r="CD49" s="411"/>
      <c r="CL49" s="411"/>
      <c r="CT49" s="411"/>
      <c r="DB49" s="411"/>
      <c r="DJ49" s="411"/>
      <c r="DR49" s="411"/>
    </row>
    <row r="50" spans="2:122" x14ac:dyDescent="0.25">
      <c r="B50" s="411"/>
      <c r="J50" s="411"/>
      <c r="R50" s="411"/>
      <c r="Z50" s="411"/>
      <c r="AH50" s="411"/>
      <c r="AP50" s="411"/>
      <c r="AX50" s="411"/>
      <c r="BF50" s="411"/>
      <c r="BN50" s="411"/>
      <c r="BV50" s="411"/>
      <c r="CD50" s="411"/>
      <c r="CL50" s="411"/>
      <c r="CT50" s="411"/>
      <c r="DB50" s="411"/>
      <c r="DJ50" s="411"/>
      <c r="DR50" s="411"/>
    </row>
    <row r="51" spans="2:122" x14ac:dyDescent="0.25">
      <c r="B51" s="411"/>
      <c r="J51" s="411"/>
      <c r="R51" s="411"/>
      <c r="Z51" s="411"/>
      <c r="AH51" s="411"/>
      <c r="AP51" s="411"/>
      <c r="AX51" s="411"/>
      <c r="BF51" s="411"/>
      <c r="BN51" s="411"/>
      <c r="BV51" s="411"/>
      <c r="CD51" s="411"/>
      <c r="CL51" s="411"/>
      <c r="CT51" s="411"/>
      <c r="DB51" s="411"/>
      <c r="DJ51" s="411"/>
      <c r="DR51" s="411"/>
    </row>
    <row r="52" spans="2:122" x14ac:dyDescent="0.25">
      <c r="B52" s="411"/>
      <c r="J52" s="411"/>
      <c r="R52" s="411"/>
      <c r="Z52" s="411"/>
      <c r="AH52" s="411"/>
      <c r="AP52" s="411"/>
      <c r="AX52" s="411"/>
      <c r="BF52" s="411"/>
      <c r="BN52" s="411"/>
      <c r="BV52" s="411"/>
      <c r="CD52" s="411"/>
      <c r="CL52" s="411"/>
      <c r="CT52" s="411"/>
      <c r="DB52" s="411"/>
      <c r="DJ52" s="411"/>
      <c r="DR52" s="411"/>
    </row>
    <row r="53" spans="2:122" x14ac:dyDescent="0.25">
      <c r="B53" s="411"/>
      <c r="J53" s="411"/>
      <c r="R53" s="411"/>
      <c r="Z53" s="411"/>
      <c r="AH53" s="411"/>
      <c r="AP53" s="411"/>
      <c r="AX53" s="411"/>
      <c r="BF53" s="411"/>
      <c r="BN53" s="411"/>
      <c r="BV53" s="411"/>
      <c r="CD53" s="411"/>
      <c r="CL53" s="411"/>
      <c r="CT53" s="411"/>
      <c r="DB53" s="411"/>
      <c r="DJ53" s="411"/>
      <c r="DR53" s="411"/>
    </row>
    <row r="54" spans="2:122" x14ac:dyDescent="0.25">
      <c r="B54" s="411"/>
      <c r="J54" s="411"/>
      <c r="R54" s="411"/>
      <c r="Z54" s="411"/>
      <c r="AH54" s="411"/>
      <c r="AP54" s="411"/>
      <c r="AX54" s="411"/>
      <c r="BF54" s="411"/>
      <c r="BN54" s="411"/>
      <c r="BV54" s="411"/>
      <c r="CD54" s="411"/>
      <c r="CL54" s="411"/>
      <c r="CT54" s="411"/>
      <c r="DB54" s="411"/>
      <c r="DJ54" s="411"/>
      <c r="DR54" s="411"/>
    </row>
    <row r="55" spans="2:122" x14ac:dyDescent="0.25">
      <c r="B55" s="411"/>
      <c r="J55" s="411"/>
      <c r="R55" s="411"/>
      <c r="Z55" s="411"/>
      <c r="AH55" s="411"/>
      <c r="AP55" s="411"/>
      <c r="AX55" s="411"/>
      <c r="BF55" s="411"/>
      <c r="BN55" s="411"/>
      <c r="BV55" s="411"/>
      <c r="CD55" s="411"/>
      <c r="CL55" s="411"/>
      <c r="CT55" s="411"/>
      <c r="DB55" s="411"/>
      <c r="DJ55" s="411"/>
      <c r="DR55" s="411"/>
    </row>
    <row r="56" spans="2:122" x14ac:dyDescent="0.25">
      <c r="B56" s="411"/>
      <c r="J56" s="411"/>
      <c r="R56" s="411"/>
      <c r="Z56" s="411"/>
      <c r="AH56" s="411"/>
      <c r="AP56" s="411"/>
      <c r="AX56" s="411"/>
      <c r="BF56" s="411"/>
      <c r="BN56" s="411"/>
      <c r="BV56" s="411"/>
      <c r="CD56" s="411"/>
      <c r="CL56" s="411"/>
      <c r="CT56" s="411"/>
      <c r="DB56" s="411"/>
      <c r="DJ56" s="411"/>
      <c r="DR56" s="411"/>
    </row>
    <row r="57" spans="2:122" x14ac:dyDescent="0.25">
      <c r="B57" s="411"/>
      <c r="J57" s="411"/>
      <c r="R57" s="411"/>
      <c r="Z57" s="411"/>
      <c r="AH57" s="411"/>
      <c r="AP57" s="411"/>
      <c r="AX57" s="411"/>
      <c r="BF57" s="411"/>
      <c r="BN57" s="411"/>
      <c r="BV57" s="411"/>
      <c r="CD57" s="411"/>
      <c r="CL57" s="411"/>
      <c r="CT57" s="411"/>
      <c r="DB57" s="411"/>
      <c r="DJ57" s="411"/>
      <c r="DR57" s="411"/>
    </row>
    <row r="58" spans="2:122" x14ac:dyDescent="0.25">
      <c r="B58" s="411"/>
      <c r="J58" s="411"/>
      <c r="R58" s="411"/>
      <c r="Z58" s="411"/>
      <c r="AH58" s="411"/>
      <c r="AP58" s="411"/>
      <c r="AX58" s="411"/>
      <c r="BF58" s="411"/>
      <c r="BN58" s="411"/>
      <c r="BV58" s="411"/>
      <c r="CD58" s="411"/>
      <c r="CL58" s="411"/>
      <c r="CT58" s="411"/>
      <c r="DB58" s="411"/>
      <c r="DJ58" s="411"/>
      <c r="DR58" s="411"/>
    </row>
    <row r="59" spans="2:122" x14ac:dyDescent="0.25">
      <c r="B59" s="411"/>
      <c r="J59" s="411"/>
      <c r="R59" s="411"/>
      <c r="Z59" s="411"/>
      <c r="AH59" s="411"/>
      <c r="AP59" s="411"/>
      <c r="AX59" s="411"/>
      <c r="BF59" s="411"/>
      <c r="BN59" s="411"/>
      <c r="BV59" s="411"/>
      <c r="CD59" s="411"/>
      <c r="CL59" s="411"/>
      <c r="CT59" s="411"/>
      <c r="DB59" s="411"/>
      <c r="DJ59" s="411"/>
      <c r="DR59" s="411"/>
    </row>
    <row r="60" spans="2:122" x14ac:dyDescent="0.25">
      <c r="B60" s="411"/>
      <c r="J60" s="411"/>
      <c r="R60" s="411"/>
      <c r="Z60" s="411"/>
      <c r="AH60" s="411"/>
      <c r="AP60" s="411"/>
      <c r="AX60" s="411"/>
      <c r="BF60" s="411"/>
      <c r="BN60" s="411"/>
      <c r="BV60" s="411"/>
      <c r="CD60" s="411"/>
      <c r="CL60" s="411"/>
      <c r="CT60" s="411"/>
      <c r="DB60" s="411"/>
      <c r="DJ60" s="411"/>
      <c r="DR60" s="411"/>
    </row>
    <row r="61" spans="2:122" x14ac:dyDescent="0.25">
      <c r="B61" s="411"/>
      <c r="J61" s="411"/>
      <c r="R61" s="411"/>
      <c r="Z61" s="411"/>
      <c r="AH61" s="411"/>
      <c r="AP61" s="411"/>
      <c r="AX61" s="411"/>
      <c r="BF61" s="411"/>
      <c r="BN61" s="411"/>
      <c r="BV61" s="411"/>
      <c r="CD61" s="411"/>
      <c r="CL61" s="411"/>
      <c r="CT61" s="411"/>
      <c r="DB61" s="411"/>
      <c r="DJ61" s="411"/>
      <c r="DR61" s="411"/>
    </row>
    <row r="62" spans="2:122" x14ac:dyDescent="0.25">
      <c r="B62" s="411"/>
      <c r="J62" s="411"/>
      <c r="R62" s="411"/>
      <c r="Z62" s="411"/>
      <c r="AH62" s="411"/>
      <c r="AP62" s="411"/>
      <c r="AX62" s="411"/>
      <c r="BF62" s="411"/>
      <c r="BN62" s="411"/>
      <c r="BV62" s="411"/>
      <c r="CD62" s="411"/>
      <c r="CL62" s="411"/>
      <c r="CT62" s="411"/>
      <c r="DB62" s="411"/>
      <c r="DJ62" s="411"/>
      <c r="DR62" s="411"/>
    </row>
    <row r="63" spans="2:122" x14ac:dyDescent="0.25">
      <c r="B63" s="411"/>
      <c r="J63" s="411"/>
      <c r="R63" s="411"/>
      <c r="Z63" s="411"/>
      <c r="AH63" s="411"/>
      <c r="AP63" s="411"/>
      <c r="AX63" s="411"/>
      <c r="BF63" s="411"/>
      <c r="BN63" s="411"/>
      <c r="BV63" s="411"/>
      <c r="CD63" s="411"/>
      <c r="CL63" s="411"/>
      <c r="CT63" s="411"/>
      <c r="DB63" s="411"/>
      <c r="DJ63" s="411"/>
      <c r="DR63" s="411"/>
    </row>
    <row r="64" spans="2:122" x14ac:dyDescent="0.25">
      <c r="B64" s="411"/>
      <c r="J64" s="411"/>
      <c r="R64" s="411"/>
      <c r="Z64" s="411"/>
      <c r="AH64" s="411"/>
      <c r="AP64" s="411"/>
      <c r="AX64" s="411"/>
      <c r="BF64" s="411"/>
      <c r="BN64" s="411"/>
      <c r="BV64" s="411"/>
      <c r="CD64" s="411"/>
      <c r="CL64" s="411"/>
      <c r="CT64" s="411"/>
      <c r="DB64" s="411"/>
      <c r="DJ64" s="411"/>
      <c r="DR64" s="411"/>
    </row>
    <row r="65" spans="2:122" x14ac:dyDescent="0.25">
      <c r="B65" s="411"/>
      <c r="J65" s="411"/>
      <c r="R65" s="411"/>
      <c r="Z65" s="411"/>
      <c r="AH65" s="411"/>
      <c r="AP65" s="411"/>
      <c r="AX65" s="411"/>
      <c r="BF65" s="411"/>
      <c r="BN65" s="411"/>
      <c r="BV65" s="411"/>
      <c r="CD65" s="411"/>
      <c r="CL65" s="411"/>
      <c r="CT65" s="411"/>
      <c r="DB65" s="411"/>
      <c r="DJ65" s="411"/>
      <c r="DR65" s="411"/>
    </row>
    <row r="66" spans="2:122" x14ac:dyDescent="0.25">
      <c r="B66" s="411"/>
      <c r="J66" s="411"/>
      <c r="R66" s="411"/>
      <c r="Z66" s="411"/>
      <c r="AH66" s="411"/>
      <c r="AP66" s="411"/>
      <c r="AX66" s="411"/>
      <c r="BF66" s="411"/>
      <c r="BN66" s="411"/>
      <c r="BV66" s="411"/>
      <c r="CD66" s="411"/>
      <c r="CL66" s="411"/>
      <c r="CT66" s="411"/>
      <c r="DB66" s="411"/>
      <c r="DJ66" s="411"/>
      <c r="DR66" s="411"/>
    </row>
    <row r="67" spans="2:122" x14ac:dyDescent="0.25">
      <c r="B67" s="411"/>
      <c r="J67" s="411"/>
      <c r="R67" s="411"/>
      <c r="Z67" s="411"/>
      <c r="AH67" s="411"/>
      <c r="AP67" s="411"/>
      <c r="AX67" s="411"/>
      <c r="BF67" s="411"/>
      <c r="BN67" s="411"/>
      <c r="BV67" s="411"/>
      <c r="CD67" s="411"/>
      <c r="CL67" s="411"/>
      <c r="CT67" s="411"/>
      <c r="DB67" s="411"/>
      <c r="DJ67" s="411"/>
      <c r="DR67" s="411"/>
    </row>
    <row r="68" spans="2:122" x14ac:dyDescent="0.25">
      <c r="B68" s="411"/>
      <c r="J68" s="411"/>
      <c r="R68" s="411"/>
      <c r="Z68" s="411"/>
      <c r="AH68" s="411"/>
      <c r="AP68" s="411"/>
      <c r="AX68" s="411"/>
      <c r="BF68" s="411"/>
      <c r="BN68" s="411"/>
      <c r="BV68" s="411"/>
      <c r="CD68" s="411"/>
      <c r="CL68" s="411"/>
      <c r="CT68" s="411"/>
      <c r="DB68" s="411"/>
      <c r="DJ68" s="411"/>
      <c r="DR68" s="411"/>
    </row>
    <row r="69" spans="2:122" x14ac:dyDescent="0.25">
      <c r="B69" s="411"/>
      <c r="J69" s="411"/>
      <c r="R69" s="411"/>
      <c r="Z69" s="411"/>
      <c r="AH69" s="411"/>
      <c r="AP69" s="411"/>
      <c r="AX69" s="411"/>
      <c r="BF69" s="411"/>
      <c r="BN69" s="411"/>
      <c r="BV69" s="411"/>
      <c r="CD69" s="411"/>
      <c r="CL69" s="411"/>
      <c r="CT69" s="411"/>
      <c r="DB69" s="411"/>
      <c r="DJ69" s="411"/>
      <c r="DR69" s="411"/>
    </row>
    <row r="70" spans="2:122" x14ac:dyDescent="0.25">
      <c r="B70" s="411"/>
      <c r="J70" s="411"/>
      <c r="R70" s="411"/>
      <c r="Z70" s="411"/>
      <c r="AH70" s="411"/>
      <c r="AP70" s="411"/>
      <c r="AX70" s="411"/>
      <c r="BF70" s="411"/>
      <c r="BN70" s="411"/>
      <c r="BV70" s="411"/>
      <c r="CD70" s="411"/>
      <c r="CL70" s="411"/>
      <c r="CT70" s="411"/>
      <c r="DB70" s="411"/>
      <c r="DJ70" s="411"/>
      <c r="DR70" s="411"/>
    </row>
    <row r="172" spans="6:126" x14ac:dyDescent="0.25">
      <c r="F172" s="410">
        <f>MAX(F1:F70)</f>
        <v>48</v>
      </c>
      <c r="N172" s="410">
        <f>MAX(N1:N70)</f>
        <v>48</v>
      </c>
      <c r="V172" s="410">
        <f>MAX(V1:V70)</f>
        <v>48</v>
      </c>
      <c r="AD172" s="410">
        <f>MAX(AD1:AD70)</f>
        <v>48</v>
      </c>
      <c r="AL172" s="410">
        <f>MAX(AL1:AL70)</f>
        <v>48</v>
      </c>
      <c r="AT172" s="410">
        <f>MAX(AT1:AT70)</f>
        <v>48</v>
      </c>
      <c r="BB172" s="410">
        <f>MAX(BB1:BB70)</f>
        <v>48</v>
      </c>
      <c r="BJ172" s="410">
        <f>MAX(BJ1:BJ70)</f>
        <v>48</v>
      </c>
      <c r="BR172" s="410">
        <f>MAX(BR1:BR70)</f>
        <v>48</v>
      </c>
      <c r="BZ172" s="410">
        <f>MAX(BZ1:BZ70)</f>
        <v>48</v>
      </c>
      <c r="CH172" s="410">
        <f>MAX(CH1:CH70)</f>
        <v>48</v>
      </c>
      <c r="CP172" s="410">
        <f>MAX(CP1:CP70)</f>
        <v>48</v>
      </c>
      <c r="CX172" s="410">
        <f>MAX(CX1:CX70)</f>
        <v>0</v>
      </c>
      <c r="DF172" s="410">
        <f>MAX(DF1:DF70)</f>
        <v>0</v>
      </c>
      <c r="DN172" s="410">
        <f>MAX(DN1:DN70)</f>
        <v>0</v>
      </c>
      <c r="DV172" s="410">
        <f>MAX(DV1:DV70)</f>
        <v>0</v>
      </c>
    </row>
    <row r="200" spans="2:125" x14ac:dyDescent="0.25">
      <c r="B200" s="423" t="str">
        <f>members!$E10</f>
        <v>Allerdale</v>
      </c>
      <c r="C200" s="408" t="e">
        <f>VLOOKUP(B200,E$1:F$55,2,FALSE)</f>
        <v>#N/A</v>
      </c>
      <c r="D200" s="408"/>
      <c r="E200" s="408"/>
      <c r="J200" s="423" t="str">
        <f>members!$E10</f>
        <v>Allerdale</v>
      </c>
      <c r="K200" s="408" t="e">
        <f>VLOOKUP(J200,M$1:N$55,2,FALSE)</f>
        <v>#N/A</v>
      </c>
      <c r="L200" s="408"/>
      <c r="M200" s="408"/>
      <c r="R200" s="423" t="str">
        <f>members!$E10</f>
        <v>Allerdale</v>
      </c>
      <c r="S200" s="408" t="e">
        <f>VLOOKUP(R200,U$1:V$55,2,FALSE)</f>
        <v>#N/A</v>
      </c>
      <c r="T200" s="408"/>
      <c r="U200" s="408"/>
      <c r="Z200" s="423" t="str">
        <f>members!$E10</f>
        <v>Allerdale</v>
      </c>
      <c r="AA200" s="408" t="e">
        <f>VLOOKUP(Z200,AC$1:AD$55,2,FALSE)</f>
        <v>#N/A</v>
      </c>
      <c r="AB200" s="408"/>
      <c r="AC200" s="408"/>
      <c r="AH200" s="423" t="str">
        <f>members!$E10</f>
        <v>Allerdale</v>
      </c>
      <c r="AI200" s="408" t="e">
        <f>VLOOKUP(AH200,AK$1:AL$55,2,FALSE)</f>
        <v>#N/A</v>
      </c>
      <c r="AJ200" s="408"/>
      <c r="AK200" s="408"/>
      <c r="AP200" s="423" t="str">
        <f>members!$E10</f>
        <v>Allerdale</v>
      </c>
      <c r="AQ200" s="408" t="e">
        <f>VLOOKUP(AP200,AS$1:AT$55,2,FALSE)</f>
        <v>#N/A</v>
      </c>
      <c r="AR200" s="408"/>
      <c r="AS200" s="408"/>
      <c r="AX200" s="423" t="str">
        <f>members!$E10</f>
        <v>Allerdale</v>
      </c>
      <c r="AY200" s="408" t="e">
        <f>VLOOKUP(AX200,BA$1:BB$55,2,FALSE)</f>
        <v>#N/A</v>
      </c>
      <c r="AZ200" s="408"/>
      <c r="BA200" s="408"/>
      <c r="BF200" s="423" t="str">
        <f>members!$E10</f>
        <v>Allerdale</v>
      </c>
      <c r="BG200" s="408" t="e">
        <f>VLOOKUP(BF200,BI$1:BJ$55,2,FALSE)</f>
        <v>#N/A</v>
      </c>
      <c r="BH200" s="408"/>
      <c r="BI200" s="408"/>
      <c r="BN200" s="423" t="str">
        <f>members!$E10</f>
        <v>Allerdale</v>
      </c>
      <c r="BO200" s="408" t="e">
        <f>VLOOKUP(BN200,BQ$1:BR$55,2,FALSE)</f>
        <v>#N/A</v>
      </c>
      <c r="BP200" s="408"/>
      <c r="BQ200" s="408"/>
      <c r="BV200" s="423" t="str">
        <f>members!$E10</f>
        <v>Allerdale</v>
      </c>
      <c r="BW200" s="408" t="e">
        <f>VLOOKUP(BV200,BY$1:BZ$55,2,FALSE)</f>
        <v>#N/A</v>
      </c>
      <c r="BX200" s="408"/>
      <c r="BY200" s="408"/>
      <c r="CD200" s="423" t="str">
        <f>members!$E10</f>
        <v>Allerdale</v>
      </c>
      <c r="CE200" s="408" t="e">
        <f>VLOOKUP(CD200,CG$1:CH$55,2,FALSE)</f>
        <v>#N/A</v>
      </c>
      <c r="CF200" s="408"/>
      <c r="CG200" s="408"/>
      <c r="CL200" s="423" t="str">
        <f>members!$E10</f>
        <v>Allerdale</v>
      </c>
      <c r="CM200" s="408" t="e">
        <f>VLOOKUP(CL200,CO$1:CP$55,2,FALSE)</f>
        <v>#N/A</v>
      </c>
      <c r="CN200" s="408"/>
      <c r="CO200" s="408"/>
      <c r="CT200" s="423" t="str">
        <f>members!$E10</f>
        <v>Allerdale</v>
      </c>
      <c r="CU200" s="408" t="e">
        <f>VLOOKUP(CT200,CW$1:CX$55,2,FALSE)</f>
        <v>#N/A</v>
      </c>
      <c r="CV200" s="408"/>
      <c r="CW200" s="408"/>
      <c r="DB200" s="423" t="str">
        <f>members!$E10</f>
        <v>Allerdale</v>
      </c>
      <c r="DC200" s="408" t="e">
        <f>VLOOKUP(DB200,DE$1:DF$55,2,FALSE)</f>
        <v>#N/A</v>
      </c>
      <c r="DD200" s="408"/>
      <c r="DE200" s="408"/>
      <c r="DJ200" s="423" t="str">
        <f>members!$E10</f>
        <v>Allerdale</v>
      </c>
      <c r="DK200" s="408" t="e">
        <f>VLOOKUP(DJ200,DM$1:DN$55,2,FALSE)</f>
        <v>#N/A</v>
      </c>
      <c r="DL200" s="408"/>
      <c r="DM200" s="408"/>
      <c r="DR200" s="423" t="str">
        <f>members!$E10</f>
        <v>Allerdale</v>
      </c>
      <c r="DS200" s="408" t="e">
        <f>VLOOKUP(DR200,DU$1:DV$55,2,FALSE)</f>
        <v>#N/A</v>
      </c>
      <c r="DT200" s="408"/>
      <c r="DU200" s="408"/>
    </row>
    <row r="201" spans="2:125" x14ac:dyDescent="0.25">
      <c r="B201" s="408" t="str">
        <f>VLOOKUP('R80 actual'!B200,'urban rural'!$A11:$B336,2,FALSE)</f>
        <v>Rural 80</v>
      </c>
      <c r="C201" s="408"/>
      <c r="D201" s="408"/>
      <c r="E201" s="408"/>
      <c r="J201" s="408" t="str">
        <f>VLOOKUP('R80 actual'!J200,'urban rural'!$A11:$B336,2,FALSE)</f>
        <v>Rural 80</v>
      </c>
      <c r="K201" s="408"/>
      <c r="L201" s="408"/>
      <c r="M201" s="408"/>
      <c r="R201" s="408" t="str">
        <f>VLOOKUP('R80 actual'!R200,'urban rural'!$A11:$B336,2,FALSE)</f>
        <v>Rural 80</v>
      </c>
      <c r="S201" s="408"/>
      <c r="T201" s="408"/>
      <c r="U201" s="408"/>
      <c r="Z201" s="408" t="str">
        <f>VLOOKUP('R80 actual'!Z200,'urban rural'!$A11:$B336,2,FALSE)</f>
        <v>Rural 80</v>
      </c>
      <c r="AA201" s="408"/>
      <c r="AB201" s="408"/>
      <c r="AC201" s="408"/>
      <c r="AH201" s="408" t="str">
        <f>VLOOKUP('R80 actual'!AH200,'urban rural'!$A11:$B336,2,FALSE)</f>
        <v>Rural 80</v>
      </c>
      <c r="AI201" s="408"/>
      <c r="AJ201" s="408"/>
      <c r="AK201" s="408"/>
      <c r="AP201" s="408" t="str">
        <f>VLOOKUP('R80 actual'!AP200,'urban rural'!$A11:$B336,2,FALSE)</f>
        <v>Rural 80</v>
      </c>
      <c r="AQ201" s="408"/>
      <c r="AR201" s="408"/>
      <c r="AS201" s="408"/>
      <c r="AX201" s="408" t="str">
        <f>VLOOKUP('R80 actual'!AX200,'urban rural'!$A11:$B336,2,FALSE)</f>
        <v>Rural 80</v>
      </c>
      <c r="AY201" s="408"/>
      <c r="AZ201" s="408"/>
      <c r="BA201" s="408"/>
      <c r="BF201" s="408" t="str">
        <f>VLOOKUP('R80 actual'!BF200,'urban rural'!$A11:$B336,2,FALSE)</f>
        <v>Rural 80</v>
      </c>
      <c r="BG201" s="408"/>
      <c r="BH201" s="408"/>
      <c r="BI201" s="408"/>
      <c r="BN201" s="408" t="str">
        <f>VLOOKUP('R80 actual'!BN200,'urban rural'!$A11:$B336,2,FALSE)</f>
        <v>Rural 80</v>
      </c>
      <c r="BO201" s="408"/>
      <c r="BP201" s="408"/>
      <c r="BQ201" s="408"/>
      <c r="BV201" s="408" t="str">
        <f>VLOOKUP('R80 actual'!BV200,'urban rural'!$A11:$B336,2,FALSE)</f>
        <v>Rural 80</v>
      </c>
      <c r="BW201" s="408"/>
      <c r="BX201" s="408"/>
      <c r="BY201" s="408"/>
      <c r="CD201" s="408" t="str">
        <f>VLOOKUP('R80 actual'!CD200,'urban rural'!$A11:$B336,2,FALSE)</f>
        <v>Rural 80</v>
      </c>
      <c r="CE201" s="408"/>
      <c r="CF201" s="408"/>
      <c r="CG201" s="408"/>
      <c r="CL201" s="408" t="str">
        <f>VLOOKUP('R80 actual'!CL200,'urban rural'!$A11:$B336,2,FALSE)</f>
        <v>Rural 80</v>
      </c>
      <c r="CM201" s="408"/>
      <c r="CN201" s="408"/>
      <c r="CO201" s="408"/>
      <c r="CT201" s="408" t="str">
        <f>VLOOKUP('R80 actual'!CT200,'urban rural'!$A11:$B336,2,FALSE)</f>
        <v>Rural 80</v>
      </c>
      <c r="CU201" s="408"/>
      <c r="CV201" s="408"/>
      <c r="CW201" s="408"/>
      <c r="DB201" s="408" t="str">
        <f>VLOOKUP('R80 actual'!DB200,'urban rural'!$A11:$B336,2,FALSE)</f>
        <v>Rural 80</v>
      </c>
      <c r="DC201" s="408"/>
      <c r="DD201" s="408"/>
      <c r="DE201" s="408"/>
      <c r="DJ201" s="408" t="str">
        <f>VLOOKUP('R80 actual'!DJ200,'urban rural'!$A11:$B336,2,FALSE)</f>
        <v>Rural 80</v>
      </c>
      <c r="DK201" s="408"/>
      <c r="DL201" s="408"/>
      <c r="DM201" s="408"/>
      <c r="DR201" s="408" t="str">
        <f>VLOOKUP('R80 actual'!DR200,'urban rural'!$A11:$B336,2,FALSE)</f>
        <v>Rural 80</v>
      </c>
      <c r="DS201" s="408"/>
      <c r="DT201" s="408"/>
      <c r="DU201" s="408"/>
    </row>
    <row r="202" spans="2:125" x14ac:dyDescent="0.25">
      <c r="B202" s="408" t="s">
        <v>1824</v>
      </c>
      <c r="C202" s="408"/>
      <c r="D202" s="408"/>
      <c r="E202" s="408"/>
      <c r="J202" s="408" t="s">
        <v>1824</v>
      </c>
      <c r="K202" s="408"/>
      <c r="L202" s="408"/>
      <c r="M202" s="408"/>
      <c r="R202" s="408" t="s">
        <v>1824</v>
      </c>
      <c r="S202" s="408"/>
      <c r="T202" s="408"/>
      <c r="U202" s="408"/>
      <c r="Z202" s="408" t="s">
        <v>1824</v>
      </c>
      <c r="AA202" s="408"/>
      <c r="AB202" s="408"/>
      <c r="AC202" s="408"/>
      <c r="AH202" s="408" t="s">
        <v>1824</v>
      </c>
      <c r="AI202" s="408"/>
      <c r="AJ202" s="408"/>
      <c r="AK202" s="408"/>
      <c r="AP202" s="408" t="s">
        <v>1824</v>
      </c>
      <c r="AQ202" s="408"/>
      <c r="AR202" s="408"/>
      <c r="AS202" s="408"/>
      <c r="AX202" s="408" t="s">
        <v>1824</v>
      </c>
      <c r="AY202" s="408"/>
      <c r="AZ202" s="408"/>
      <c r="BA202" s="408"/>
      <c r="BF202" s="408" t="s">
        <v>1824</v>
      </c>
      <c r="BG202" s="408"/>
      <c r="BH202" s="408"/>
      <c r="BI202" s="408"/>
      <c r="BN202" s="408" t="s">
        <v>1824</v>
      </c>
      <c r="BO202" s="408"/>
      <c r="BP202" s="408"/>
      <c r="BQ202" s="408"/>
      <c r="BV202" s="408" t="s">
        <v>1824</v>
      </c>
      <c r="BW202" s="408"/>
      <c r="BX202" s="408"/>
      <c r="BY202" s="408"/>
      <c r="CD202" s="408" t="s">
        <v>1824</v>
      </c>
      <c r="CE202" s="408"/>
      <c r="CF202" s="408"/>
      <c r="CG202" s="408"/>
      <c r="CL202" s="408" t="s">
        <v>1824</v>
      </c>
      <c r="CM202" s="408"/>
      <c r="CN202" s="408"/>
      <c r="CO202" s="408"/>
      <c r="CT202" s="408" t="s">
        <v>1824</v>
      </c>
      <c r="CU202" s="408"/>
      <c r="CV202" s="408"/>
      <c r="CW202" s="408"/>
      <c r="DB202" s="408" t="s">
        <v>1824</v>
      </c>
      <c r="DC202" s="408"/>
      <c r="DD202" s="408"/>
      <c r="DE202" s="408"/>
      <c r="DJ202" s="408" t="s">
        <v>1824</v>
      </c>
      <c r="DK202" s="408"/>
      <c r="DL202" s="408"/>
      <c r="DM202" s="408"/>
      <c r="DR202" s="408" t="s">
        <v>1824</v>
      </c>
      <c r="DS202" s="408"/>
      <c r="DT202" s="408"/>
      <c r="DU202" s="408"/>
    </row>
    <row r="203" spans="2:125" x14ac:dyDescent="0.25">
      <c r="B203" s="408"/>
      <c r="C203" s="408"/>
      <c r="D203" s="408"/>
      <c r="E203" s="408"/>
      <c r="J203" s="408"/>
      <c r="K203" s="408"/>
      <c r="L203" s="408"/>
      <c r="M203" s="408"/>
      <c r="R203" s="408"/>
      <c r="S203" s="408"/>
      <c r="T203" s="408"/>
      <c r="U203" s="408"/>
      <c r="Z203" s="408"/>
      <c r="AA203" s="408"/>
      <c r="AB203" s="408"/>
      <c r="AC203" s="408"/>
      <c r="AH203" s="408"/>
      <c r="AI203" s="408"/>
      <c r="AJ203" s="408"/>
      <c r="AK203" s="408"/>
      <c r="AP203" s="408"/>
      <c r="AQ203" s="408"/>
      <c r="AR203" s="408"/>
      <c r="AS203" s="408"/>
      <c r="AX203" s="408"/>
      <c r="AY203" s="408"/>
      <c r="AZ203" s="408"/>
      <c r="BA203" s="408"/>
      <c r="BF203" s="408"/>
      <c r="BG203" s="408"/>
      <c r="BH203" s="408"/>
      <c r="BI203" s="408"/>
      <c r="BN203" s="408"/>
      <c r="BO203" s="408"/>
      <c r="BP203" s="408"/>
      <c r="BQ203" s="408"/>
      <c r="BV203" s="408"/>
      <c r="BW203" s="408"/>
      <c r="BX203" s="408"/>
      <c r="BY203" s="408"/>
      <c r="CD203" s="408"/>
      <c r="CE203" s="408"/>
      <c r="CF203" s="408"/>
      <c r="CG203" s="408"/>
      <c r="CL203" s="408"/>
      <c r="CM203" s="408"/>
      <c r="CN203" s="408"/>
      <c r="CO203" s="408"/>
      <c r="CT203" s="408"/>
      <c r="CU203" s="408"/>
      <c r="CV203" s="408"/>
      <c r="CW203" s="408"/>
      <c r="DB203" s="408"/>
      <c r="DC203" s="408"/>
      <c r="DD203" s="408"/>
      <c r="DE203" s="408"/>
      <c r="DJ203" s="408"/>
      <c r="DK203" s="408"/>
      <c r="DL203" s="408"/>
      <c r="DM203" s="408"/>
      <c r="DR203" s="408"/>
      <c r="DS203" s="408"/>
      <c r="DT203" s="408"/>
      <c r="DU203" s="408"/>
    </row>
    <row r="204" spans="2:125" x14ac:dyDescent="0.25">
      <c r="B204" s="408"/>
      <c r="C204" s="408"/>
      <c r="D204" s="408"/>
      <c r="E204" s="408"/>
      <c r="J204" s="408"/>
      <c r="K204" s="408"/>
      <c r="L204" s="408"/>
      <c r="M204" s="408"/>
      <c r="R204" s="408"/>
      <c r="S204" s="408"/>
      <c r="T204" s="408"/>
      <c r="U204" s="408"/>
      <c r="Z204" s="408"/>
      <c r="AA204" s="408"/>
      <c r="AB204" s="408"/>
      <c r="AC204" s="408"/>
      <c r="AH204" s="408"/>
      <c r="AI204" s="408"/>
      <c r="AJ204" s="408"/>
      <c r="AK204" s="408"/>
      <c r="AP204" s="408"/>
      <c r="AQ204" s="408"/>
      <c r="AR204" s="408"/>
      <c r="AS204" s="408"/>
      <c r="AX204" s="408"/>
      <c r="AY204" s="408"/>
      <c r="AZ204" s="408"/>
      <c r="BA204" s="408"/>
      <c r="BF204" s="408"/>
      <c r="BG204" s="408"/>
      <c r="BH204" s="408"/>
      <c r="BI204" s="408"/>
      <c r="BN204" s="408"/>
      <c r="BO204" s="408"/>
      <c r="BP204" s="408"/>
      <c r="BQ204" s="408"/>
      <c r="BV204" s="408"/>
      <c r="BW204" s="408"/>
      <c r="BX204" s="408"/>
      <c r="BY204" s="408"/>
      <c r="CD204" s="408"/>
      <c r="CE204" s="408"/>
      <c r="CF204" s="408"/>
      <c r="CG204" s="408"/>
      <c r="CL204" s="408"/>
      <c r="CM204" s="408"/>
      <c r="CN204" s="408"/>
      <c r="CO204" s="408"/>
      <c r="CT204" s="408"/>
      <c r="CU204" s="408"/>
      <c r="CV204" s="408"/>
      <c r="CW204" s="408"/>
      <c r="DB204" s="408"/>
      <c r="DC204" s="408"/>
      <c r="DD204" s="408"/>
      <c r="DE204" s="408"/>
      <c r="DJ204" s="408"/>
      <c r="DK204" s="408"/>
      <c r="DL204" s="408"/>
      <c r="DM204" s="408"/>
      <c r="DR204" s="408"/>
      <c r="DS204" s="408"/>
      <c r="DT204" s="408"/>
      <c r="DU204" s="408"/>
    </row>
    <row r="205" spans="2:125" x14ac:dyDescent="0.25">
      <c r="B205" s="408"/>
      <c r="C205" s="423" t="e">
        <f>IF(C200="no data","no data",IF((C$200-2)&lt;1,"",(C$200-2)))</f>
        <v>#N/A</v>
      </c>
      <c r="D205" s="408" t="e">
        <f>IF(C205="no data","no data",INDEX(F$1:G$55,C205,2))</f>
        <v>#N/A</v>
      </c>
      <c r="E205" s="408"/>
      <c r="J205" s="408"/>
      <c r="K205" s="423" t="e">
        <f>IF(K200="no data","no data",IF((K$200-2)&lt;1,"",(K$200-2)))</f>
        <v>#N/A</v>
      </c>
      <c r="L205" s="408" t="e">
        <f>IF(K205="no data","no data",INDEX(N$1:O$55,K205,2))</f>
        <v>#N/A</v>
      </c>
      <c r="M205" s="408"/>
      <c r="R205" s="408"/>
      <c r="S205" s="423" t="e">
        <f>IF(S200="no data","no data",IF((S$200-2)&lt;1,"",(S$200-2)))</f>
        <v>#N/A</v>
      </c>
      <c r="T205" s="408" t="e">
        <f>IF(S205="no data","no data",INDEX(V$1:W$55,S205,2))</f>
        <v>#N/A</v>
      </c>
      <c r="U205" s="408"/>
      <c r="Z205" s="408"/>
      <c r="AA205" s="423" t="e">
        <f>IF(AA200="no data","no data",IF((AA$200-2)&lt;1,"",(AA$200-2)))</f>
        <v>#N/A</v>
      </c>
      <c r="AB205" s="408" t="e">
        <f>IF(AA205="no data","no data",INDEX(AD$1:AE$55,AA205,2))</f>
        <v>#N/A</v>
      </c>
      <c r="AC205" s="408"/>
      <c r="AH205" s="408"/>
      <c r="AI205" s="423" t="e">
        <f>IF(AI200="no data","no data",IF((AI$200-2)&lt;1,"",(AI$200-2)))</f>
        <v>#N/A</v>
      </c>
      <c r="AJ205" s="408" t="e">
        <f>IF(AI205="no data","no data",INDEX(AL$1:AM$55,AI205,2))</f>
        <v>#N/A</v>
      </c>
      <c r="AK205" s="408"/>
      <c r="AP205" s="408"/>
      <c r="AQ205" s="423" t="e">
        <f>IF(AQ200="no data","no data",IF((AQ$200-2)&lt;1,"",(AQ$200-2)))</f>
        <v>#N/A</v>
      </c>
      <c r="AR205" s="408" t="e">
        <f>IF(AQ205="no data","no data",INDEX(AT$1:AU$55,AQ205,2))</f>
        <v>#N/A</v>
      </c>
      <c r="AS205" s="408"/>
      <c r="AX205" s="408"/>
      <c r="AY205" s="423" t="e">
        <f>IF(AY200="no data","no data",IF((AY$200-2)&lt;1,"",(AY$200-2)))</f>
        <v>#N/A</v>
      </c>
      <c r="AZ205" s="408" t="e">
        <f>IF(AY205="no data","no data",INDEX(BB$1:BC$55,AY205,2))</f>
        <v>#N/A</v>
      </c>
      <c r="BA205" s="408"/>
      <c r="BF205" s="408"/>
      <c r="BG205" s="423" t="e">
        <f>IF(BG200="no data","no data",IF((BG$200-2)&lt;1,"",(BG$200-2)))</f>
        <v>#N/A</v>
      </c>
      <c r="BH205" s="408" t="e">
        <f>IF(BG205="no data","no data",INDEX(BJ$1:BK$55,BG205,2))</f>
        <v>#N/A</v>
      </c>
      <c r="BI205" s="408"/>
      <c r="BN205" s="408"/>
      <c r="BO205" s="423" t="e">
        <f>IF(BO200="no data","no data",IF((BO$200-2)&lt;1,"",(BO$200-2)))</f>
        <v>#N/A</v>
      </c>
      <c r="BP205" s="408" t="e">
        <f>IF(BO205="no data","no data",INDEX(BR$1:BS$55,BO205,2))</f>
        <v>#N/A</v>
      </c>
      <c r="BQ205" s="408"/>
      <c r="BV205" s="408"/>
      <c r="BW205" s="423" t="e">
        <f>IF(BW200="no data","no data",IF((BW$200-2)&lt;1,"",(BW$200-2)))</f>
        <v>#N/A</v>
      </c>
      <c r="BX205" s="408" t="e">
        <f>IF(BW205="no data","no data",INDEX(BZ$1:CA$55,BW205,2))</f>
        <v>#N/A</v>
      </c>
      <c r="BY205" s="408"/>
      <c r="CD205" s="408"/>
      <c r="CE205" s="423" t="e">
        <f>IF(CE200="no data","no data",IF((CE$200-2)&lt;1,"",(CE$200-2)))</f>
        <v>#N/A</v>
      </c>
      <c r="CF205" s="408" t="e">
        <f>IF(CE205="no data","no data",INDEX(CH$1:CI$55,CE205,2))</f>
        <v>#N/A</v>
      </c>
      <c r="CG205" s="408"/>
      <c r="CL205" s="408"/>
      <c r="CM205" s="423" t="e">
        <f>IF(CM200="no data","no data",IF((CM$200-2)&lt;1,"",(CM$200-2)))</f>
        <v>#N/A</v>
      </c>
      <c r="CN205" s="408" t="e">
        <f>IF(CM205="no data","no data",INDEX(CP$1:CQ$55,CM205,2))</f>
        <v>#N/A</v>
      </c>
      <c r="CO205" s="408"/>
      <c r="CT205" s="408"/>
      <c r="CU205" s="423" t="e">
        <f>IF(CU200="no data","no data",IF((CU$200-2)&lt;1,"",(CU$200-2)))</f>
        <v>#N/A</v>
      </c>
      <c r="CV205" s="408" t="e">
        <f>IF(CU205="no data","no data",INDEX(CX$1:CY$55,CU205,2))</f>
        <v>#N/A</v>
      </c>
      <c r="CW205" s="408"/>
      <c r="DB205" s="408"/>
      <c r="DC205" s="423" t="e">
        <f>IF(DC200="no data","no data",IF((DC$200-2)&lt;1,"",(DC$200-2)))</f>
        <v>#N/A</v>
      </c>
      <c r="DD205" s="408" t="e">
        <f>IF(DC205="no data","no data",INDEX(DF$1:DG$55,DC205,2))</f>
        <v>#N/A</v>
      </c>
      <c r="DE205" s="408"/>
      <c r="DJ205" s="408"/>
      <c r="DK205" s="423" t="e">
        <f>IF(DK200="no data","no data",IF((DK$200-2)&lt;1,"",(DK$200-2)))</f>
        <v>#N/A</v>
      </c>
      <c r="DL205" s="408" t="e">
        <f>IF(DK205="no data","no data",INDEX(DN$1:DO$55,DK205,2))</f>
        <v>#N/A</v>
      </c>
      <c r="DM205" s="408"/>
      <c r="DR205" s="408"/>
      <c r="DS205" s="423" t="e">
        <f>IF(DS200="no data","no data",IF((DS$200-2)&lt;1,"",(DS$200-2)))</f>
        <v>#N/A</v>
      </c>
      <c r="DT205" s="408" t="e">
        <f>IF(DS205="no data","no data",INDEX(DV$1:DW$55,DS205,2))</f>
        <v>#N/A</v>
      </c>
      <c r="DU205" s="408"/>
    </row>
    <row r="206" spans="2:125" x14ac:dyDescent="0.25">
      <c r="B206" s="408"/>
      <c r="C206" s="423" t="e">
        <f>IF(C200="no data","no data",IF((C$200-1&lt;1),"",(C$200-1)))</f>
        <v>#N/A</v>
      </c>
      <c r="D206" s="408" t="e">
        <f t="shared" ref="D206:D209" si="32">IF(C206="no data","no data",INDEX(F$1:G$55,C206,2))</f>
        <v>#N/A</v>
      </c>
      <c r="E206" s="408"/>
      <c r="J206" s="408"/>
      <c r="K206" s="423" t="e">
        <f>IF(K200="no data","no data",IF((K$200-1&lt;1),"",(K$200-1)))</f>
        <v>#N/A</v>
      </c>
      <c r="L206" s="408" t="e">
        <f t="shared" ref="L206:L209" si="33">IF(K206="no data","no data",INDEX(N$1:O$55,K206,2))</f>
        <v>#N/A</v>
      </c>
      <c r="M206" s="408"/>
      <c r="R206" s="408"/>
      <c r="S206" s="423" t="e">
        <f>IF(S200="no data","no data",IF((S$200-1&lt;1),"",(S$200-1)))</f>
        <v>#N/A</v>
      </c>
      <c r="T206" s="408" t="e">
        <f t="shared" ref="T206:T209" si="34">IF(S206="no data","no data",INDEX(V$1:W$55,S206,2))</f>
        <v>#N/A</v>
      </c>
      <c r="U206" s="408"/>
      <c r="Z206" s="408"/>
      <c r="AA206" s="423" t="e">
        <f>IF(AA200="no data","no data",IF((AA$200-1&lt;1),"",(AA$200-1)))</f>
        <v>#N/A</v>
      </c>
      <c r="AB206" s="408" t="e">
        <f t="shared" ref="AB206:AB209" si="35">IF(AA206="no data","no data",INDEX(AD$1:AE$55,AA206,2))</f>
        <v>#N/A</v>
      </c>
      <c r="AC206" s="408"/>
      <c r="AH206" s="408"/>
      <c r="AI206" s="423" t="e">
        <f>IF(AI200="no data","no data",IF((AI$200-1&lt;1),"",(AI$200-1)))</f>
        <v>#N/A</v>
      </c>
      <c r="AJ206" s="408" t="e">
        <f t="shared" ref="AJ206:AJ209" si="36">IF(AI206="no data","no data",INDEX(AL$1:AM$55,AI206,2))</f>
        <v>#N/A</v>
      </c>
      <c r="AK206" s="408"/>
      <c r="AP206" s="408"/>
      <c r="AQ206" s="423" t="e">
        <f>IF(AQ200="no data","no data",IF((AQ$200-1&lt;1),"",(AQ$200-1)))</f>
        <v>#N/A</v>
      </c>
      <c r="AR206" s="408" t="e">
        <f t="shared" ref="AR206:AR209" si="37">IF(AQ206="no data","no data",INDEX(AT$1:AU$55,AQ206,2))</f>
        <v>#N/A</v>
      </c>
      <c r="AS206" s="408"/>
      <c r="AX206" s="408"/>
      <c r="AY206" s="423" t="e">
        <f>IF(AY200="no data","no data",IF((AY$200-1&lt;1),"",(AY$200-1)))</f>
        <v>#N/A</v>
      </c>
      <c r="AZ206" s="408" t="e">
        <f t="shared" ref="AZ206:AZ209" si="38">IF(AY206="no data","no data",INDEX(BB$1:BC$55,AY206,2))</f>
        <v>#N/A</v>
      </c>
      <c r="BA206" s="408"/>
      <c r="BF206" s="408"/>
      <c r="BG206" s="423" t="e">
        <f>IF(BG200="no data","no data",IF((BG$200-1&lt;1),"",(BG$200-1)))</f>
        <v>#N/A</v>
      </c>
      <c r="BH206" s="408" t="e">
        <f t="shared" ref="BH206:BH209" si="39">IF(BG206="no data","no data",INDEX(BJ$1:BK$55,BG206,2))</f>
        <v>#N/A</v>
      </c>
      <c r="BI206" s="408"/>
      <c r="BN206" s="408"/>
      <c r="BO206" s="423" t="e">
        <f>IF(BO200="no data","no data",IF((BO$200-1&lt;1),"",(BO$200-1)))</f>
        <v>#N/A</v>
      </c>
      <c r="BP206" s="408" t="e">
        <f t="shared" ref="BP206:BP209" si="40">IF(BO206="no data","no data",INDEX(BR$1:BS$55,BO206,2))</f>
        <v>#N/A</v>
      </c>
      <c r="BQ206" s="408"/>
      <c r="BV206" s="408"/>
      <c r="BW206" s="423" t="e">
        <f>IF(BW200="no data","no data",IF((BW$200-1&lt;1),"",(BW$200-1)))</f>
        <v>#N/A</v>
      </c>
      <c r="BX206" s="408" t="e">
        <f t="shared" ref="BX206:BX209" si="41">IF(BW206="no data","no data",INDEX(BZ$1:CA$55,BW206,2))</f>
        <v>#N/A</v>
      </c>
      <c r="BY206" s="408"/>
      <c r="CD206" s="408"/>
      <c r="CE206" s="423" t="e">
        <f>IF(CE200="no data","no data",IF((CE$200-1&lt;1),"",(CE$200-1)))</f>
        <v>#N/A</v>
      </c>
      <c r="CF206" s="408" t="e">
        <f t="shared" ref="CF206:CF209" si="42">IF(CE206="no data","no data",INDEX(CH$1:CI$55,CE206,2))</f>
        <v>#N/A</v>
      </c>
      <c r="CG206" s="408"/>
      <c r="CL206" s="408"/>
      <c r="CM206" s="423" t="e">
        <f>IF(CM200="no data","no data",IF((CM$200-1&lt;1),"",(CM$200-1)))</f>
        <v>#N/A</v>
      </c>
      <c r="CN206" s="408" t="e">
        <f t="shared" ref="CN206:CN209" si="43">IF(CM206="no data","no data",INDEX(CP$1:CQ$55,CM206,2))</f>
        <v>#N/A</v>
      </c>
      <c r="CO206" s="408"/>
      <c r="CT206" s="408"/>
      <c r="CU206" s="423" t="e">
        <f>IF(CU200="no data","no data",IF((CU$200-1&lt;1),"",(CU$200-1)))</f>
        <v>#N/A</v>
      </c>
      <c r="CV206" s="408" t="e">
        <f t="shared" ref="CV206:CV209" si="44">IF(CU206="no data","no data",INDEX(CX$1:CY$55,CU206,2))</f>
        <v>#N/A</v>
      </c>
      <c r="CW206" s="408"/>
      <c r="DB206" s="408"/>
      <c r="DC206" s="423" t="e">
        <f>IF(DC200="no data","no data",IF((DC$200-1&lt;1),"",(DC$200-1)))</f>
        <v>#N/A</v>
      </c>
      <c r="DD206" s="408" t="e">
        <f t="shared" ref="DD206:DD209" si="45">IF(DC206="no data","no data",INDEX(DF$1:DG$55,DC206,2))</f>
        <v>#N/A</v>
      </c>
      <c r="DE206" s="408"/>
      <c r="DJ206" s="408"/>
      <c r="DK206" s="423" t="e">
        <f>IF(DK200="no data","no data",IF((DK$200-1&lt;1),"",(DK$200-1)))</f>
        <v>#N/A</v>
      </c>
      <c r="DL206" s="408" t="e">
        <f t="shared" ref="DL206:DL209" si="46">IF(DK206="no data","no data",INDEX(DN$1:DO$55,DK206,2))</f>
        <v>#N/A</v>
      </c>
      <c r="DM206" s="408"/>
      <c r="DR206" s="408"/>
      <c r="DS206" s="423" t="e">
        <f>IF(DS200="no data","no data",IF((DS$200-1&lt;1),"",(DS$200-1)))</f>
        <v>#N/A</v>
      </c>
      <c r="DT206" s="408" t="e">
        <f t="shared" ref="DT206:DT209" si="47">IF(DS206="no data","no data",INDEX(DV$1:DW$55,DS206,2))</f>
        <v>#N/A</v>
      </c>
      <c r="DU206" s="408"/>
    </row>
    <row r="207" spans="2:125" x14ac:dyDescent="0.25">
      <c r="B207" s="408"/>
      <c r="C207" s="423" t="e">
        <f>C$200</f>
        <v>#N/A</v>
      </c>
      <c r="D207" s="408" t="e">
        <f t="shared" si="32"/>
        <v>#N/A</v>
      </c>
      <c r="E207" s="408"/>
      <c r="J207" s="408"/>
      <c r="K207" s="423" t="e">
        <f>K$200</f>
        <v>#N/A</v>
      </c>
      <c r="L207" s="408" t="e">
        <f t="shared" si="33"/>
        <v>#N/A</v>
      </c>
      <c r="M207" s="408"/>
      <c r="R207" s="408"/>
      <c r="S207" s="423" t="e">
        <f>S$200</f>
        <v>#N/A</v>
      </c>
      <c r="T207" s="408" t="e">
        <f t="shared" si="34"/>
        <v>#N/A</v>
      </c>
      <c r="U207" s="408"/>
      <c r="Z207" s="408"/>
      <c r="AA207" s="423" t="e">
        <f>AA$200</f>
        <v>#N/A</v>
      </c>
      <c r="AB207" s="408" t="e">
        <f t="shared" si="35"/>
        <v>#N/A</v>
      </c>
      <c r="AC207" s="408"/>
      <c r="AH207" s="408"/>
      <c r="AI207" s="423" t="e">
        <f>AI$200</f>
        <v>#N/A</v>
      </c>
      <c r="AJ207" s="408" t="e">
        <f t="shared" si="36"/>
        <v>#N/A</v>
      </c>
      <c r="AK207" s="408"/>
      <c r="AP207" s="408"/>
      <c r="AQ207" s="423" t="e">
        <f>AQ$200</f>
        <v>#N/A</v>
      </c>
      <c r="AR207" s="408" t="e">
        <f t="shared" si="37"/>
        <v>#N/A</v>
      </c>
      <c r="AS207" s="408"/>
      <c r="AX207" s="408"/>
      <c r="AY207" s="423" t="e">
        <f>AY$200</f>
        <v>#N/A</v>
      </c>
      <c r="AZ207" s="408" t="e">
        <f t="shared" si="38"/>
        <v>#N/A</v>
      </c>
      <c r="BA207" s="408"/>
      <c r="BF207" s="408"/>
      <c r="BG207" s="423" t="e">
        <f>BG$200</f>
        <v>#N/A</v>
      </c>
      <c r="BH207" s="408" t="e">
        <f t="shared" si="39"/>
        <v>#N/A</v>
      </c>
      <c r="BI207" s="408"/>
      <c r="BN207" s="408"/>
      <c r="BO207" s="423" t="e">
        <f>BO$200</f>
        <v>#N/A</v>
      </c>
      <c r="BP207" s="408" t="e">
        <f t="shared" si="40"/>
        <v>#N/A</v>
      </c>
      <c r="BQ207" s="408"/>
      <c r="BV207" s="408"/>
      <c r="BW207" s="423" t="e">
        <f>BW$200</f>
        <v>#N/A</v>
      </c>
      <c r="BX207" s="408" t="e">
        <f t="shared" si="41"/>
        <v>#N/A</v>
      </c>
      <c r="BY207" s="408"/>
      <c r="CD207" s="408"/>
      <c r="CE207" s="423" t="e">
        <f>CE$200</f>
        <v>#N/A</v>
      </c>
      <c r="CF207" s="408" t="e">
        <f t="shared" si="42"/>
        <v>#N/A</v>
      </c>
      <c r="CG207" s="408"/>
      <c r="CL207" s="408"/>
      <c r="CM207" s="423" t="e">
        <f>CM$200</f>
        <v>#N/A</v>
      </c>
      <c r="CN207" s="408" t="e">
        <f t="shared" si="43"/>
        <v>#N/A</v>
      </c>
      <c r="CO207" s="408"/>
      <c r="CT207" s="408"/>
      <c r="CU207" s="423" t="e">
        <f>CU$200</f>
        <v>#N/A</v>
      </c>
      <c r="CV207" s="408" t="e">
        <f t="shared" si="44"/>
        <v>#N/A</v>
      </c>
      <c r="CW207" s="408"/>
      <c r="DB207" s="408"/>
      <c r="DC207" s="423" t="e">
        <f>DC$200</f>
        <v>#N/A</v>
      </c>
      <c r="DD207" s="408" t="e">
        <f t="shared" si="45"/>
        <v>#N/A</v>
      </c>
      <c r="DE207" s="408"/>
      <c r="DJ207" s="408"/>
      <c r="DK207" s="423" t="e">
        <f>DK$200</f>
        <v>#N/A</v>
      </c>
      <c r="DL207" s="408" t="e">
        <f t="shared" si="46"/>
        <v>#N/A</v>
      </c>
      <c r="DM207" s="408"/>
      <c r="DR207" s="408"/>
      <c r="DS207" s="423" t="e">
        <f>DS$200</f>
        <v>#N/A</v>
      </c>
      <c r="DT207" s="408" t="e">
        <f t="shared" si="47"/>
        <v>#N/A</v>
      </c>
      <c r="DU207" s="408"/>
    </row>
    <row r="208" spans="2:125" x14ac:dyDescent="0.25">
      <c r="B208" s="408"/>
      <c r="C208" s="423" t="e">
        <f>IF(C200="no data","no data",IF((C$200+1)&gt;F172,"",(C$200+1)))</f>
        <v>#N/A</v>
      </c>
      <c r="D208" s="408" t="e">
        <f t="shared" si="32"/>
        <v>#N/A</v>
      </c>
      <c r="E208" s="408"/>
      <c r="J208" s="408"/>
      <c r="K208" s="423" t="e">
        <f>IF(K200="no data","no data",IF((K$200+1)&gt;N172,"",(K$200+1)))</f>
        <v>#N/A</v>
      </c>
      <c r="L208" s="408" t="e">
        <f t="shared" si="33"/>
        <v>#N/A</v>
      </c>
      <c r="M208" s="408"/>
      <c r="R208" s="408"/>
      <c r="S208" s="423" t="e">
        <f>IF(S200="no data","no data",IF((S$200+1)&gt;V172,"",(S$200+1)))</f>
        <v>#N/A</v>
      </c>
      <c r="T208" s="408" t="e">
        <f t="shared" si="34"/>
        <v>#N/A</v>
      </c>
      <c r="U208" s="408"/>
      <c r="Z208" s="408"/>
      <c r="AA208" s="423" t="e">
        <f>IF(AA200="no data","no data",IF((AA$200+1)&gt;AD172,"",(AA$200+1)))</f>
        <v>#N/A</v>
      </c>
      <c r="AB208" s="408" t="e">
        <f t="shared" si="35"/>
        <v>#N/A</v>
      </c>
      <c r="AC208" s="408"/>
      <c r="AH208" s="408"/>
      <c r="AI208" s="423" t="e">
        <f>IF(AI200="no data","no data",IF((AI$200+1)&gt;AL172,"",(AI$200+1)))</f>
        <v>#N/A</v>
      </c>
      <c r="AJ208" s="408" t="e">
        <f t="shared" si="36"/>
        <v>#N/A</v>
      </c>
      <c r="AK208" s="408"/>
      <c r="AP208" s="408"/>
      <c r="AQ208" s="423" t="e">
        <f>IF(AQ200="no data","no data",IF((AQ$200+1)&gt;AT172,"",(AQ$200+1)))</f>
        <v>#N/A</v>
      </c>
      <c r="AR208" s="408" t="e">
        <f t="shared" si="37"/>
        <v>#N/A</v>
      </c>
      <c r="AS208" s="408"/>
      <c r="AX208" s="408"/>
      <c r="AY208" s="423" t="e">
        <f>IF(AY200="no data","no data",IF((AY$200+1)&gt;BB172,"",(AY$200+1)))</f>
        <v>#N/A</v>
      </c>
      <c r="AZ208" s="408" t="e">
        <f t="shared" si="38"/>
        <v>#N/A</v>
      </c>
      <c r="BA208" s="408"/>
      <c r="BF208" s="408"/>
      <c r="BG208" s="423" t="e">
        <f>IF(BG200="no data","no data",IF((BG$200+1)&gt;BJ172,"",(BG$200+1)))</f>
        <v>#N/A</v>
      </c>
      <c r="BH208" s="408" t="e">
        <f t="shared" si="39"/>
        <v>#N/A</v>
      </c>
      <c r="BI208" s="408"/>
      <c r="BN208" s="408"/>
      <c r="BO208" s="423" t="e">
        <f>IF(BO200="no data","no data",IF((BO$200+1)&gt;BR172,"",(BO$200+1)))</f>
        <v>#N/A</v>
      </c>
      <c r="BP208" s="408" t="e">
        <f t="shared" si="40"/>
        <v>#N/A</v>
      </c>
      <c r="BQ208" s="408"/>
      <c r="BV208" s="408"/>
      <c r="BW208" s="423" t="e">
        <f>IF(BW200="no data","no data",IF((BW$200+1)&gt;BZ172,"",(BW$200+1)))</f>
        <v>#N/A</v>
      </c>
      <c r="BX208" s="408" t="e">
        <f t="shared" si="41"/>
        <v>#N/A</v>
      </c>
      <c r="BY208" s="408"/>
      <c r="CD208" s="408"/>
      <c r="CE208" s="423" t="e">
        <f>IF(CE200="no data","no data",IF((CE$200+1)&gt;CH172,"",(CE$200+1)))</f>
        <v>#N/A</v>
      </c>
      <c r="CF208" s="408" t="e">
        <f t="shared" si="42"/>
        <v>#N/A</v>
      </c>
      <c r="CG208" s="408"/>
      <c r="CL208" s="408"/>
      <c r="CM208" s="423" t="e">
        <f>IF(CM200="no data","no data",IF((CM$200+1)&gt;CP172,"",(CM$200+1)))</f>
        <v>#N/A</v>
      </c>
      <c r="CN208" s="408" t="e">
        <f t="shared" si="43"/>
        <v>#N/A</v>
      </c>
      <c r="CO208" s="408"/>
      <c r="CT208" s="408"/>
      <c r="CU208" s="423" t="e">
        <f>IF(CU200="no data","no data",IF((CU$200+1)&gt;CX172,"",(CU$200+1)))</f>
        <v>#N/A</v>
      </c>
      <c r="CV208" s="408" t="e">
        <f t="shared" si="44"/>
        <v>#N/A</v>
      </c>
      <c r="CW208" s="408"/>
      <c r="DB208" s="408"/>
      <c r="DC208" s="423" t="e">
        <f>IF(DC200="no data","no data",IF((DC$200+1)&gt;DF172,"",(DC$200+1)))</f>
        <v>#N/A</v>
      </c>
      <c r="DD208" s="408" t="e">
        <f t="shared" si="45"/>
        <v>#N/A</v>
      </c>
      <c r="DE208" s="408"/>
      <c r="DJ208" s="408"/>
      <c r="DK208" s="423" t="e">
        <f>IF(DK200="no data","no data",IF((DK$200+1)&gt;DN172,"",(DK$200+1)))</f>
        <v>#N/A</v>
      </c>
      <c r="DL208" s="408" t="e">
        <f t="shared" si="46"/>
        <v>#N/A</v>
      </c>
      <c r="DM208" s="408"/>
      <c r="DR208" s="408"/>
      <c r="DS208" s="423" t="e">
        <f>IF(DS200="no data","no data",IF((DS$200+1)&gt;DV172,"",(DS$200+1)))</f>
        <v>#N/A</v>
      </c>
      <c r="DT208" s="408" t="e">
        <f t="shared" si="47"/>
        <v>#N/A</v>
      </c>
      <c r="DU208" s="408"/>
    </row>
    <row r="209" spans="2:125" x14ac:dyDescent="0.25">
      <c r="B209" s="408"/>
      <c r="C209" s="423" t="e">
        <f>IF(C200="no data","no data",IF((C$200+2)&gt;F172,"",(C$200+2)))</f>
        <v>#N/A</v>
      </c>
      <c r="D209" s="408" t="e">
        <f t="shared" si="32"/>
        <v>#N/A</v>
      </c>
      <c r="E209" s="408"/>
      <c r="J209" s="408"/>
      <c r="K209" s="423" t="e">
        <f>IF(K200="no data","no data",IF((K$200+2)&gt;N172,"",(K$200+2)))</f>
        <v>#N/A</v>
      </c>
      <c r="L209" s="408" t="e">
        <f t="shared" si="33"/>
        <v>#N/A</v>
      </c>
      <c r="M209" s="408"/>
      <c r="R209" s="408"/>
      <c r="S209" s="423" t="e">
        <f>IF(S200="no data","no data",IF((S$200+2)&gt;V172,"",(S$200+2)))</f>
        <v>#N/A</v>
      </c>
      <c r="T209" s="408" t="e">
        <f t="shared" si="34"/>
        <v>#N/A</v>
      </c>
      <c r="U209" s="408"/>
      <c r="Z209" s="408"/>
      <c r="AA209" s="423" t="e">
        <f>IF(AA200="no data","no data",IF((AA$200+2)&gt;AD172,"",(AA$200+2)))</f>
        <v>#N/A</v>
      </c>
      <c r="AB209" s="408" t="e">
        <f t="shared" si="35"/>
        <v>#N/A</v>
      </c>
      <c r="AC209" s="408"/>
      <c r="AH209" s="408"/>
      <c r="AI209" s="423" t="e">
        <f>IF(AI200="no data","no data",IF((AI$200+2)&gt;AL172,"",(AI$200+2)))</f>
        <v>#N/A</v>
      </c>
      <c r="AJ209" s="408" t="e">
        <f t="shared" si="36"/>
        <v>#N/A</v>
      </c>
      <c r="AK209" s="408"/>
      <c r="AP209" s="408"/>
      <c r="AQ209" s="423" t="e">
        <f>IF(AQ200="no data","no data",IF((AQ$200+2)&gt;AT172,"",(AQ$200+2)))</f>
        <v>#N/A</v>
      </c>
      <c r="AR209" s="408" t="e">
        <f t="shared" si="37"/>
        <v>#N/A</v>
      </c>
      <c r="AS209" s="408"/>
      <c r="AX209" s="408"/>
      <c r="AY209" s="423" t="e">
        <f>IF(AY200="no data","no data",IF((AY$200+2)&gt;BB172,"",(AY$200+2)))</f>
        <v>#N/A</v>
      </c>
      <c r="AZ209" s="408" t="e">
        <f t="shared" si="38"/>
        <v>#N/A</v>
      </c>
      <c r="BA209" s="408"/>
      <c r="BF209" s="408"/>
      <c r="BG209" s="423" t="e">
        <f>IF(BG200="no data","no data",IF((BG$200+2)&gt;BJ172,"",(BG$200+2)))</f>
        <v>#N/A</v>
      </c>
      <c r="BH209" s="408" t="e">
        <f t="shared" si="39"/>
        <v>#N/A</v>
      </c>
      <c r="BI209" s="408"/>
      <c r="BN209" s="408"/>
      <c r="BO209" s="423" t="e">
        <f>IF(BO200="no data","no data",IF((BO$200+2)&gt;BR172,"",(BO$200+2)))</f>
        <v>#N/A</v>
      </c>
      <c r="BP209" s="408" t="e">
        <f t="shared" si="40"/>
        <v>#N/A</v>
      </c>
      <c r="BQ209" s="408"/>
      <c r="BV209" s="408"/>
      <c r="BW209" s="423" t="e">
        <f>IF(BW200="no data","no data",IF((BW$200+2)&gt;BZ172,"",(BW$200+2)))</f>
        <v>#N/A</v>
      </c>
      <c r="BX209" s="408" t="e">
        <f t="shared" si="41"/>
        <v>#N/A</v>
      </c>
      <c r="BY209" s="408"/>
      <c r="CD209" s="408"/>
      <c r="CE209" s="423" t="e">
        <f>IF(CE200="no data","no data",IF((CE$200+2)&gt;CH172,"",(CE$200+2)))</f>
        <v>#N/A</v>
      </c>
      <c r="CF209" s="408" t="e">
        <f t="shared" si="42"/>
        <v>#N/A</v>
      </c>
      <c r="CG209" s="408"/>
      <c r="CL209" s="408"/>
      <c r="CM209" s="423" t="e">
        <f>IF(CM200="no data","no data",IF((CM$200+2)&gt;CP172,"",(CM$200+2)))</f>
        <v>#N/A</v>
      </c>
      <c r="CN209" s="408" t="e">
        <f t="shared" si="43"/>
        <v>#N/A</v>
      </c>
      <c r="CO209" s="408"/>
      <c r="CT209" s="408"/>
      <c r="CU209" s="423" t="e">
        <f>IF(CU200="no data","no data",IF((CU$200+2)&gt;CX172,"",(CU$200+2)))</f>
        <v>#N/A</v>
      </c>
      <c r="CV209" s="408" t="e">
        <f t="shared" si="44"/>
        <v>#N/A</v>
      </c>
      <c r="CW209" s="408"/>
      <c r="DB209" s="408"/>
      <c r="DC209" s="423" t="e">
        <f>IF(DC200="no data","no data",IF((DC$200+2)&gt;DF172,"",(DC$200+2)))</f>
        <v>#N/A</v>
      </c>
      <c r="DD209" s="408" t="e">
        <f t="shared" si="45"/>
        <v>#N/A</v>
      </c>
      <c r="DE209" s="408"/>
      <c r="DJ209" s="408"/>
      <c r="DK209" s="423" t="e">
        <f>IF(DK200="no data","no data",IF((DK$200+2)&gt;DN172,"",(DK$200+2)))</f>
        <v>#N/A</v>
      </c>
      <c r="DL209" s="408" t="e">
        <f t="shared" si="46"/>
        <v>#N/A</v>
      </c>
      <c r="DM209" s="408"/>
      <c r="DR209" s="408"/>
      <c r="DS209" s="423" t="e">
        <f>IF(DS200="no data","no data",IF((DS$200+2)&gt;DV172,"",(DS$200+2)))</f>
        <v>#N/A</v>
      </c>
      <c r="DT209" s="408" t="e">
        <f t="shared" si="47"/>
        <v>#N/A</v>
      </c>
      <c r="DU209" s="408"/>
    </row>
    <row r="210" spans="2:125" x14ac:dyDescent="0.25">
      <c r="B210" s="408"/>
      <c r="C210" s="408"/>
      <c r="D210" s="408"/>
      <c r="E210" s="408"/>
      <c r="J210" s="408"/>
      <c r="K210" s="408"/>
      <c r="L210" s="408"/>
      <c r="M210" s="408"/>
      <c r="R210" s="408"/>
      <c r="S210" s="408"/>
      <c r="T210" s="408"/>
      <c r="U210" s="408"/>
      <c r="Z210" s="408"/>
      <c r="AA210" s="408"/>
      <c r="AB210" s="408"/>
      <c r="AC210" s="408"/>
      <c r="AH210" s="408"/>
      <c r="AI210" s="408"/>
      <c r="AJ210" s="408"/>
      <c r="AK210" s="408"/>
      <c r="AP210" s="408"/>
      <c r="AQ210" s="408"/>
      <c r="AR210" s="408"/>
      <c r="AS210" s="408"/>
      <c r="AX210" s="408"/>
      <c r="AY210" s="408"/>
      <c r="AZ210" s="408"/>
      <c r="BA210" s="408"/>
      <c r="BF210" s="408"/>
      <c r="BG210" s="408"/>
      <c r="BH210" s="408"/>
      <c r="BI210" s="408"/>
      <c r="BN210" s="408"/>
      <c r="BO210" s="408"/>
      <c r="BP210" s="408"/>
      <c r="BQ210" s="408"/>
      <c r="BV210" s="408"/>
      <c r="BW210" s="408"/>
      <c r="BX210" s="408"/>
      <c r="BY210" s="408"/>
      <c r="CD210" s="408"/>
      <c r="CE210" s="408"/>
      <c r="CF210" s="408"/>
      <c r="CG210" s="408"/>
      <c r="CL210" s="408"/>
      <c r="CM210" s="408"/>
      <c r="CN210" s="408"/>
      <c r="CO210" s="408"/>
      <c r="CT210" s="408"/>
      <c r="CU210" s="408"/>
      <c r="CV210" s="408"/>
      <c r="CW210" s="408"/>
      <c r="DB210" s="408"/>
      <c r="DC210" s="408"/>
      <c r="DD210" s="408"/>
      <c r="DE210" s="408"/>
      <c r="DJ210" s="408"/>
      <c r="DK210" s="408"/>
      <c r="DL210" s="408"/>
      <c r="DM210" s="408"/>
      <c r="DR210" s="408"/>
      <c r="DS210" s="408"/>
      <c r="DT210" s="408"/>
      <c r="DU210" s="408"/>
    </row>
    <row r="211" spans="2:125" x14ac:dyDescent="0.25">
      <c r="B211" s="408"/>
      <c r="C211" s="408"/>
      <c r="D211" s="408"/>
      <c r="E211" s="408"/>
      <c r="J211" s="408"/>
      <c r="K211" s="408"/>
      <c r="L211" s="408"/>
      <c r="M211" s="408"/>
      <c r="R211" s="408"/>
      <c r="S211" s="408"/>
      <c r="T211" s="408"/>
      <c r="U211" s="408"/>
      <c r="Z211" s="408"/>
      <c r="AA211" s="408"/>
      <c r="AB211" s="408"/>
      <c r="AC211" s="408"/>
      <c r="AH211" s="408"/>
      <c r="AI211" s="408"/>
      <c r="AJ211" s="408"/>
      <c r="AK211" s="408"/>
      <c r="AP211" s="408"/>
      <c r="AQ211" s="408"/>
      <c r="AR211" s="408"/>
      <c r="AS211" s="408"/>
      <c r="AX211" s="408"/>
      <c r="AY211" s="408"/>
      <c r="AZ211" s="408"/>
      <c r="BA211" s="408"/>
      <c r="BF211" s="408"/>
      <c r="BG211" s="408"/>
      <c r="BH211" s="408"/>
      <c r="BI211" s="408"/>
      <c r="BN211" s="408"/>
      <c r="BO211" s="408"/>
      <c r="BP211" s="408"/>
      <c r="BQ211" s="408"/>
      <c r="BV211" s="408"/>
      <c r="BW211" s="408"/>
      <c r="BX211" s="408"/>
      <c r="BY211" s="408"/>
      <c r="CD211" s="408"/>
      <c r="CE211" s="408"/>
      <c r="CF211" s="408"/>
      <c r="CG211" s="408"/>
      <c r="CL211" s="408"/>
      <c r="CM211" s="408"/>
      <c r="CN211" s="408"/>
      <c r="CO211" s="408"/>
      <c r="CT211" s="408"/>
      <c r="CU211" s="408"/>
      <c r="CV211" s="408"/>
      <c r="CW211" s="408"/>
      <c r="DB211" s="408"/>
      <c r="DC211" s="408"/>
      <c r="DD211" s="408"/>
      <c r="DE211" s="408"/>
      <c r="DJ211" s="408"/>
      <c r="DK211" s="408"/>
      <c r="DL211" s="408"/>
      <c r="DM211" s="408"/>
      <c r="DR211" s="408"/>
      <c r="DS211" s="408"/>
      <c r="DT211" s="408"/>
      <c r="DU211" s="408"/>
    </row>
    <row r="212" spans="2:125" x14ac:dyDescent="0.25">
      <c r="B212" s="408"/>
      <c r="C212" s="408"/>
      <c r="D212" s="408"/>
      <c r="E212" s="408"/>
      <c r="J212" s="408"/>
      <c r="K212" s="408"/>
      <c r="L212" s="408"/>
      <c r="M212" s="408"/>
      <c r="R212" s="408"/>
      <c r="S212" s="408"/>
      <c r="T212" s="408"/>
      <c r="U212" s="408"/>
      <c r="Z212" s="408"/>
      <c r="AA212" s="408"/>
      <c r="AB212" s="408"/>
      <c r="AC212" s="408"/>
      <c r="AH212" s="408"/>
      <c r="AI212" s="408"/>
      <c r="AJ212" s="408"/>
      <c r="AK212" s="408"/>
      <c r="AP212" s="408"/>
      <c r="AQ212" s="408"/>
      <c r="AR212" s="408"/>
      <c r="AS212" s="408"/>
      <c r="AX212" s="408"/>
      <c r="AY212" s="408"/>
      <c r="AZ212" s="408"/>
      <c r="BA212" s="408"/>
      <c r="BF212" s="408"/>
      <c r="BG212" s="408"/>
      <c r="BH212" s="408"/>
      <c r="BI212" s="408"/>
      <c r="BN212" s="408"/>
      <c r="BO212" s="408"/>
      <c r="BP212" s="408"/>
      <c r="BQ212" s="408"/>
      <c r="BV212" s="408"/>
      <c r="BW212" s="408"/>
      <c r="BX212" s="408"/>
      <c r="BY212" s="408"/>
      <c r="CD212" s="408"/>
      <c r="CE212" s="408"/>
      <c r="CF212" s="408"/>
      <c r="CG212" s="408"/>
      <c r="CL212" s="408"/>
      <c r="CM212" s="408"/>
      <c r="CN212" s="408"/>
      <c r="CO212" s="408"/>
      <c r="CT212" s="408"/>
      <c r="CU212" s="408"/>
      <c r="CV212" s="408"/>
      <c r="CW212" s="408"/>
      <c r="DB212" s="408"/>
      <c r="DC212" s="408"/>
      <c r="DD212" s="408"/>
      <c r="DE212" s="408"/>
      <c r="DJ212" s="408"/>
      <c r="DK212" s="408"/>
      <c r="DL212" s="408"/>
      <c r="DM212" s="408"/>
      <c r="DR212" s="408"/>
      <c r="DS212" s="408"/>
      <c r="DT212" s="408"/>
      <c r="DU212" s="408"/>
    </row>
    <row r="213" spans="2:125" x14ac:dyDescent="0.25">
      <c r="B213" s="408"/>
      <c r="C213" s="408"/>
      <c r="D213" s="408"/>
      <c r="E213" s="408"/>
      <c r="J213" s="408"/>
      <c r="K213" s="408"/>
      <c r="L213" s="408"/>
      <c r="M213" s="408"/>
      <c r="R213" s="408"/>
      <c r="S213" s="408"/>
      <c r="T213" s="408"/>
      <c r="U213" s="408"/>
      <c r="Z213" s="408"/>
      <c r="AA213" s="408"/>
      <c r="AB213" s="408"/>
      <c r="AC213" s="408"/>
      <c r="AH213" s="408"/>
      <c r="AI213" s="408"/>
      <c r="AJ213" s="408"/>
      <c r="AK213" s="408"/>
      <c r="AP213" s="408"/>
      <c r="AQ213" s="408"/>
      <c r="AR213" s="408"/>
      <c r="AS213" s="408"/>
      <c r="AX213" s="408"/>
      <c r="AY213" s="408"/>
      <c r="AZ213" s="408"/>
      <c r="BA213" s="408"/>
      <c r="BF213" s="408"/>
      <c r="BG213" s="408"/>
      <c r="BH213" s="408"/>
      <c r="BI213" s="408"/>
      <c r="BN213" s="408"/>
      <c r="BO213" s="408"/>
      <c r="BP213" s="408"/>
      <c r="BQ213" s="408"/>
      <c r="BV213" s="408"/>
      <c r="BW213" s="408"/>
      <c r="BX213" s="408"/>
      <c r="BY213" s="408"/>
      <c r="CD213" s="408"/>
      <c r="CE213" s="408"/>
      <c r="CF213" s="408"/>
      <c r="CG213" s="408"/>
      <c r="CL213" s="408"/>
      <c r="CM213" s="408"/>
      <c r="CN213" s="408"/>
      <c r="CO213" s="408"/>
      <c r="CT213" s="408"/>
      <c r="CU213" s="408"/>
      <c r="CV213" s="408"/>
      <c r="CW213" s="408"/>
      <c r="DB213" s="408"/>
      <c r="DC213" s="408"/>
      <c r="DD213" s="408"/>
      <c r="DE213" s="408"/>
      <c r="DJ213" s="408"/>
      <c r="DK213" s="408"/>
      <c r="DL213" s="408"/>
      <c r="DM213" s="408"/>
      <c r="DR213" s="408"/>
      <c r="DS213" s="408"/>
      <c r="DT213" s="408"/>
      <c r="DU213" s="408"/>
    </row>
    <row r="214" spans="2:125" x14ac:dyDescent="0.25">
      <c r="B214" s="408"/>
      <c r="C214" s="408"/>
      <c r="D214" s="408"/>
      <c r="E214" s="408"/>
      <c r="J214" s="408"/>
      <c r="K214" s="408"/>
      <c r="L214" s="408"/>
      <c r="M214" s="408"/>
      <c r="R214" s="408"/>
      <c r="S214" s="408"/>
      <c r="T214" s="408"/>
      <c r="U214" s="408"/>
      <c r="Z214" s="408"/>
      <c r="AA214" s="408"/>
      <c r="AB214" s="408"/>
      <c r="AC214" s="408"/>
      <c r="AH214" s="408"/>
      <c r="AI214" s="408"/>
      <c r="AJ214" s="408"/>
      <c r="AK214" s="408"/>
      <c r="AP214" s="408"/>
      <c r="AQ214" s="408"/>
      <c r="AR214" s="408"/>
      <c r="AS214" s="408"/>
      <c r="AX214" s="408"/>
      <c r="AY214" s="408"/>
      <c r="AZ214" s="408"/>
      <c r="BA214" s="408"/>
      <c r="BF214" s="408"/>
      <c r="BG214" s="408"/>
      <c r="BH214" s="408"/>
      <c r="BI214" s="408"/>
      <c r="BN214" s="408"/>
      <c r="BO214" s="408"/>
      <c r="BP214" s="408"/>
      <c r="BQ214" s="408"/>
      <c r="BV214" s="408"/>
      <c r="BW214" s="408"/>
      <c r="BX214" s="408"/>
      <c r="BY214" s="408"/>
      <c r="CD214" s="408"/>
      <c r="CE214" s="408"/>
      <c r="CF214" s="408"/>
      <c r="CG214" s="408"/>
      <c r="CL214" s="408"/>
      <c r="CM214" s="408"/>
      <c r="CN214" s="408"/>
      <c r="CO214" s="408"/>
      <c r="CT214" s="408"/>
      <c r="CU214" s="408"/>
      <c r="CV214" s="408"/>
      <c r="CW214" s="408"/>
      <c r="DB214" s="408"/>
      <c r="DC214" s="408"/>
      <c r="DD214" s="408"/>
      <c r="DE214" s="408"/>
      <c r="DJ214" s="408"/>
      <c r="DK214" s="408"/>
      <c r="DL214" s="408"/>
      <c r="DM214" s="408"/>
      <c r="DR214" s="408"/>
      <c r="DS214" s="408"/>
      <c r="DT214" s="408"/>
      <c r="DU214" s="408"/>
    </row>
    <row r="215" spans="2:125" x14ac:dyDescent="0.25">
      <c r="B215" s="408"/>
      <c r="C215" s="408"/>
      <c r="D215" s="408"/>
      <c r="E215" s="408"/>
      <c r="J215" s="408"/>
      <c r="K215" s="408"/>
      <c r="L215" s="408"/>
      <c r="M215" s="408"/>
      <c r="R215" s="408"/>
      <c r="S215" s="408"/>
      <c r="T215" s="408"/>
      <c r="U215" s="408"/>
      <c r="Z215" s="408"/>
      <c r="AA215" s="408"/>
      <c r="AB215" s="408"/>
      <c r="AC215" s="408"/>
      <c r="AH215" s="408"/>
      <c r="AI215" s="408"/>
      <c r="AJ215" s="408"/>
      <c r="AK215" s="408"/>
      <c r="AP215" s="408"/>
      <c r="AQ215" s="408"/>
      <c r="AR215" s="408"/>
      <c r="AS215" s="408"/>
      <c r="AX215" s="408"/>
      <c r="AY215" s="408"/>
      <c r="AZ215" s="408"/>
      <c r="BA215" s="408"/>
      <c r="BF215" s="408"/>
      <c r="BG215" s="408"/>
      <c r="BH215" s="408"/>
      <c r="BI215" s="408"/>
      <c r="BN215" s="408"/>
      <c r="BO215" s="408"/>
      <c r="BP215" s="408"/>
      <c r="BQ215" s="408"/>
      <c r="BV215" s="408"/>
      <c r="BW215" s="408"/>
      <c r="BX215" s="408"/>
      <c r="BY215" s="408"/>
      <c r="CD215" s="408"/>
      <c r="CE215" s="408"/>
      <c r="CF215" s="408"/>
      <c r="CG215" s="408"/>
      <c r="CL215" s="408"/>
      <c r="CM215" s="408"/>
      <c r="CN215" s="408"/>
      <c r="CO215" s="408"/>
      <c r="CT215" s="408"/>
      <c r="CU215" s="408"/>
      <c r="CV215" s="408"/>
      <c r="CW215" s="408"/>
      <c r="DB215" s="408"/>
      <c r="DC215" s="408"/>
      <c r="DD215" s="408"/>
      <c r="DE215" s="408"/>
      <c r="DJ215" s="408"/>
      <c r="DK215" s="408"/>
      <c r="DL215" s="408"/>
      <c r="DM215" s="408"/>
      <c r="DR215" s="408"/>
      <c r="DS215" s="408"/>
      <c r="DT215" s="408"/>
      <c r="DU215" s="408"/>
    </row>
    <row r="216" spans="2:125" x14ac:dyDescent="0.25">
      <c r="B216" s="408"/>
      <c r="C216" s="408"/>
      <c r="D216" s="408"/>
      <c r="E216" s="408"/>
      <c r="J216" s="408"/>
      <c r="K216" s="408"/>
      <c r="L216" s="408"/>
      <c r="M216" s="408"/>
      <c r="R216" s="408"/>
      <c r="S216" s="408"/>
      <c r="T216" s="408"/>
      <c r="U216" s="408"/>
      <c r="Z216" s="408"/>
      <c r="AA216" s="408"/>
      <c r="AB216" s="408"/>
      <c r="AC216" s="408"/>
      <c r="AH216" s="408"/>
      <c r="AI216" s="408"/>
      <c r="AJ216" s="408"/>
      <c r="AK216" s="408"/>
      <c r="AP216" s="408"/>
      <c r="AQ216" s="408"/>
      <c r="AR216" s="408"/>
      <c r="AS216" s="408"/>
      <c r="AX216" s="408"/>
      <c r="AY216" s="408"/>
      <c r="AZ216" s="408"/>
      <c r="BA216" s="408"/>
      <c r="BF216" s="408"/>
      <c r="BG216" s="408"/>
      <c r="BH216" s="408"/>
      <c r="BI216" s="408"/>
      <c r="BN216" s="408"/>
      <c r="BO216" s="408"/>
      <c r="BP216" s="408"/>
      <c r="BQ216" s="408"/>
      <c r="BV216" s="408"/>
      <c r="BW216" s="408"/>
      <c r="BX216" s="408"/>
      <c r="BY216" s="408"/>
      <c r="CD216" s="408"/>
      <c r="CE216" s="408"/>
      <c r="CF216" s="408"/>
      <c r="CG216" s="408"/>
      <c r="CL216" s="408"/>
      <c r="CM216" s="408"/>
      <c r="CN216" s="408"/>
      <c r="CO216" s="408"/>
      <c r="CT216" s="408"/>
      <c r="CU216" s="408"/>
      <c r="CV216" s="408"/>
      <c r="CW216" s="408"/>
      <c r="DB216" s="408"/>
      <c r="DC216" s="408"/>
      <c r="DD216" s="408"/>
      <c r="DE216" s="408"/>
      <c r="DJ216" s="408"/>
      <c r="DK216" s="408"/>
      <c r="DL216" s="408"/>
      <c r="DM216" s="408"/>
      <c r="DR216" s="408"/>
      <c r="DS216" s="408"/>
      <c r="DT216" s="408"/>
      <c r="DU216" s="408"/>
    </row>
    <row r="217" spans="2:125" x14ac:dyDescent="0.25">
      <c r="B217" s="408"/>
      <c r="C217" s="408"/>
      <c r="D217" s="408"/>
      <c r="E217" s="408"/>
      <c r="J217" s="408"/>
      <c r="K217" s="408"/>
      <c r="L217" s="408"/>
      <c r="M217" s="408"/>
      <c r="R217" s="408"/>
      <c r="S217" s="408"/>
      <c r="T217" s="408"/>
      <c r="U217" s="408"/>
      <c r="Z217" s="408"/>
      <c r="AA217" s="408"/>
      <c r="AB217" s="408"/>
      <c r="AC217" s="408"/>
      <c r="AH217" s="408"/>
      <c r="AI217" s="408"/>
      <c r="AJ217" s="408"/>
      <c r="AK217" s="408"/>
      <c r="AP217" s="408"/>
      <c r="AQ217" s="408"/>
      <c r="AR217" s="408"/>
      <c r="AS217" s="408"/>
      <c r="AX217" s="408"/>
      <c r="AY217" s="408"/>
      <c r="AZ217" s="408"/>
      <c r="BA217" s="408"/>
      <c r="BF217" s="408"/>
      <c r="BG217" s="408"/>
      <c r="BH217" s="408"/>
      <c r="BI217" s="408"/>
      <c r="BN217" s="408"/>
      <c r="BO217" s="408"/>
      <c r="BP217" s="408"/>
      <c r="BQ217" s="408"/>
      <c r="BV217" s="408"/>
      <c r="BW217" s="408"/>
      <c r="BX217" s="408"/>
      <c r="BY217" s="408"/>
      <c r="CD217" s="408"/>
      <c r="CE217" s="408"/>
      <c r="CF217" s="408"/>
      <c r="CG217" s="408"/>
      <c r="CL217" s="408"/>
      <c r="CM217" s="408"/>
      <c r="CN217" s="408"/>
      <c r="CO217" s="408"/>
      <c r="CT217" s="408"/>
      <c r="CU217" s="408"/>
      <c r="CV217" s="408"/>
      <c r="CW217" s="408"/>
      <c r="DB217" s="408"/>
      <c r="DC217" s="408"/>
      <c r="DD217" s="408"/>
      <c r="DE217" s="408"/>
      <c r="DJ217" s="408"/>
      <c r="DK217" s="408"/>
      <c r="DL217" s="408"/>
      <c r="DM217" s="408"/>
      <c r="DR217" s="408"/>
      <c r="DS217" s="408"/>
      <c r="DT217" s="408"/>
      <c r="DU217" s="408"/>
    </row>
    <row r="218" spans="2:125" x14ac:dyDescent="0.25">
      <c r="B218" s="408"/>
      <c r="C218" s="408"/>
      <c r="D218" s="408"/>
      <c r="E218" s="408"/>
      <c r="J218" s="408"/>
      <c r="K218" s="408"/>
      <c r="L218" s="408"/>
      <c r="M218" s="408"/>
      <c r="R218" s="408"/>
      <c r="S218" s="408"/>
      <c r="T218" s="408"/>
      <c r="U218" s="408"/>
      <c r="Z218" s="408"/>
      <c r="AA218" s="408"/>
      <c r="AB218" s="408"/>
      <c r="AC218" s="408"/>
      <c r="AH218" s="408"/>
      <c r="AI218" s="408"/>
      <c r="AJ218" s="408"/>
      <c r="AK218" s="408"/>
      <c r="AP218" s="408"/>
      <c r="AQ218" s="408"/>
      <c r="AR218" s="408"/>
      <c r="AS218" s="408"/>
      <c r="AX218" s="408"/>
      <c r="AY218" s="408"/>
      <c r="AZ218" s="408"/>
      <c r="BA218" s="408"/>
      <c r="BF218" s="408"/>
      <c r="BG218" s="408"/>
      <c r="BH218" s="408"/>
      <c r="BI218" s="408"/>
      <c r="BN218" s="408"/>
      <c r="BO218" s="408"/>
      <c r="BP218" s="408"/>
      <c r="BQ218" s="408"/>
      <c r="BV218" s="408"/>
      <c r="BW218" s="408"/>
      <c r="BX218" s="408"/>
      <c r="BY218" s="408"/>
      <c r="CD218" s="408"/>
      <c r="CE218" s="408"/>
      <c r="CF218" s="408"/>
      <c r="CG218" s="408"/>
      <c r="CL218" s="408"/>
      <c r="CM218" s="408"/>
      <c r="CN218" s="408"/>
      <c r="CO218" s="408"/>
      <c r="CT218" s="408"/>
      <c r="CU218" s="408"/>
      <c r="CV218" s="408"/>
      <c r="CW218" s="408"/>
      <c r="DB218" s="408"/>
      <c r="DC218" s="408"/>
      <c r="DD218" s="408"/>
      <c r="DE218" s="408"/>
      <c r="DJ218" s="408"/>
      <c r="DK218" s="408"/>
      <c r="DL218" s="408"/>
      <c r="DM218" s="408"/>
      <c r="DR218" s="408"/>
      <c r="DS218" s="408"/>
      <c r="DT218" s="408"/>
      <c r="DU218" s="408"/>
    </row>
    <row r="219" spans="2:125" x14ac:dyDescent="0.25">
      <c r="B219" s="408"/>
      <c r="C219" s="408"/>
      <c r="D219" s="408"/>
      <c r="E219" s="408"/>
      <c r="J219" s="408"/>
      <c r="K219" s="408"/>
      <c r="L219" s="408"/>
      <c r="M219" s="408"/>
      <c r="R219" s="408"/>
      <c r="S219" s="408"/>
      <c r="T219" s="408"/>
      <c r="U219" s="408"/>
      <c r="Z219" s="408"/>
      <c r="AA219" s="408"/>
      <c r="AB219" s="408"/>
      <c r="AC219" s="408"/>
      <c r="AH219" s="408"/>
      <c r="AI219" s="408"/>
      <c r="AJ219" s="408"/>
      <c r="AK219" s="408"/>
      <c r="AP219" s="408"/>
      <c r="AQ219" s="408"/>
      <c r="AR219" s="408"/>
      <c r="AS219" s="408"/>
      <c r="AX219" s="408"/>
      <c r="AY219" s="408"/>
      <c r="AZ219" s="408"/>
      <c r="BA219" s="408"/>
      <c r="BF219" s="408"/>
      <c r="BG219" s="408"/>
      <c r="BH219" s="408"/>
      <c r="BI219" s="408"/>
      <c r="BN219" s="408"/>
      <c r="BO219" s="408"/>
      <c r="BP219" s="408"/>
      <c r="BQ219" s="408"/>
      <c r="BV219" s="408"/>
      <c r="BW219" s="408"/>
      <c r="BX219" s="408"/>
      <c r="BY219" s="408"/>
      <c r="CD219" s="408"/>
      <c r="CE219" s="408"/>
      <c r="CF219" s="408"/>
      <c r="CG219" s="408"/>
      <c r="CL219" s="408"/>
      <c r="CM219" s="408"/>
      <c r="CN219" s="408"/>
      <c r="CO219" s="408"/>
      <c r="CT219" s="408"/>
      <c r="CU219" s="408"/>
      <c r="CV219" s="408"/>
      <c r="CW219" s="408"/>
      <c r="DB219" s="408"/>
      <c r="DC219" s="408"/>
      <c r="DD219" s="408"/>
      <c r="DE219" s="408"/>
      <c r="DJ219" s="408"/>
      <c r="DK219" s="408"/>
      <c r="DL219" s="408"/>
      <c r="DM219" s="408"/>
      <c r="DR219" s="408"/>
      <c r="DS219" s="408"/>
      <c r="DT219" s="408"/>
      <c r="DU219" s="408"/>
    </row>
    <row r="220" spans="2:125" x14ac:dyDescent="0.25">
      <c r="B220" s="423" t="str">
        <f>members!$G10</f>
        <v>Ashford</v>
      </c>
      <c r="C220" s="408" t="e">
        <f>VLOOKUP(B220,E$1:F$55,2,FALSE)</f>
        <v>#N/A</v>
      </c>
      <c r="D220" s="408"/>
      <c r="E220" s="408"/>
      <c r="J220" s="423" t="str">
        <f>members!$G10</f>
        <v>Ashford</v>
      </c>
      <c r="K220" s="408" t="e">
        <f>VLOOKUP(J220,M$1:N$55,2,FALSE)</f>
        <v>#N/A</v>
      </c>
      <c r="L220" s="408"/>
      <c r="M220" s="408"/>
      <c r="R220" s="423" t="str">
        <f>members!$G10</f>
        <v>Ashford</v>
      </c>
      <c r="S220" s="408" t="e">
        <f>VLOOKUP(R220,U$1:V$55,2,FALSE)</f>
        <v>#N/A</v>
      </c>
      <c r="T220" s="408"/>
      <c r="U220" s="408"/>
      <c r="Z220" s="423" t="str">
        <f>members!$G10</f>
        <v>Ashford</v>
      </c>
      <c r="AA220" s="408" t="e">
        <f>VLOOKUP(Z220,AC$1:AD$55,2,FALSE)</f>
        <v>#N/A</v>
      </c>
      <c r="AB220" s="408"/>
      <c r="AC220" s="408"/>
      <c r="AH220" s="423" t="str">
        <f>members!$G10</f>
        <v>Ashford</v>
      </c>
      <c r="AI220" s="408" t="e">
        <f>VLOOKUP(AH220,AK$1:AL$55,2,FALSE)</f>
        <v>#N/A</v>
      </c>
      <c r="AJ220" s="408"/>
      <c r="AK220" s="408"/>
      <c r="AP220" s="423" t="str">
        <f>members!$G10</f>
        <v>Ashford</v>
      </c>
      <c r="AQ220" s="408" t="e">
        <f>VLOOKUP(AP220,AS$1:AT$55,2,FALSE)</f>
        <v>#N/A</v>
      </c>
      <c r="AR220" s="408"/>
      <c r="AS220" s="408"/>
      <c r="AX220" s="423" t="str">
        <f>members!$G10</f>
        <v>Ashford</v>
      </c>
      <c r="AY220" s="408" t="e">
        <f>VLOOKUP(AX220,BA$1:BB$55,2,FALSE)</f>
        <v>#N/A</v>
      </c>
      <c r="AZ220" s="408"/>
      <c r="BA220" s="408"/>
      <c r="BF220" s="423" t="str">
        <f>members!$G10</f>
        <v>Ashford</v>
      </c>
      <c r="BG220" s="408" t="e">
        <f>VLOOKUP(BF220,BI$1:BJ$55,2,FALSE)</f>
        <v>#N/A</v>
      </c>
      <c r="BH220" s="408"/>
      <c r="BI220" s="408"/>
      <c r="BN220" s="423" t="str">
        <f>members!$G10</f>
        <v>Ashford</v>
      </c>
      <c r="BO220" s="408" t="e">
        <f>VLOOKUP(BN220,BQ$1:BR$55,2,FALSE)</f>
        <v>#N/A</v>
      </c>
      <c r="BP220" s="408"/>
      <c r="BQ220" s="408"/>
      <c r="BV220" s="423" t="str">
        <f>members!$G10</f>
        <v>Ashford</v>
      </c>
      <c r="BW220" s="408" t="e">
        <f>VLOOKUP(BV220,BY$1:BZ$55,2,FALSE)</f>
        <v>#N/A</v>
      </c>
      <c r="BX220" s="408"/>
      <c r="BY220" s="408"/>
      <c r="CD220" s="423" t="str">
        <f>members!$G10</f>
        <v>Ashford</v>
      </c>
      <c r="CE220" s="408" t="e">
        <f>VLOOKUP(CD220,CG$1:CH$55,2,FALSE)</f>
        <v>#N/A</v>
      </c>
      <c r="CF220" s="408"/>
      <c r="CG220" s="408"/>
      <c r="CL220" s="423" t="str">
        <f>members!$G10</f>
        <v>Ashford</v>
      </c>
      <c r="CM220" s="408" t="e">
        <f>VLOOKUP(CL220,CO$1:CP$55,2,FALSE)</f>
        <v>#N/A</v>
      </c>
      <c r="CN220" s="408"/>
      <c r="CO220" s="408"/>
      <c r="CT220" s="423" t="str">
        <f>members!$G10</f>
        <v>Ashford</v>
      </c>
      <c r="CU220" s="408" t="e">
        <f>VLOOKUP(CT220,CW$1:CX$55,2,FALSE)</f>
        <v>#N/A</v>
      </c>
      <c r="CV220" s="408"/>
      <c r="CW220" s="408"/>
      <c r="DB220" s="423" t="str">
        <f>members!$G10</f>
        <v>Ashford</v>
      </c>
      <c r="DC220" s="408" t="e">
        <f>VLOOKUP(DB220,DE$1:DF$55,2,FALSE)</f>
        <v>#N/A</v>
      </c>
      <c r="DD220" s="408"/>
      <c r="DE220" s="408"/>
      <c r="DJ220" s="423" t="str">
        <f>members!$G10</f>
        <v>Ashford</v>
      </c>
      <c r="DK220" s="408" t="e">
        <f>VLOOKUP(DJ220,DM$1:DN$55,2,FALSE)</f>
        <v>#N/A</v>
      </c>
      <c r="DL220" s="408"/>
      <c r="DM220" s="408"/>
      <c r="DR220" s="423" t="str">
        <f>members!$G10</f>
        <v>Ashford</v>
      </c>
      <c r="DS220" s="408" t="e">
        <f>VLOOKUP(DR220,DU$1:DV$55,2,FALSE)</f>
        <v>#N/A</v>
      </c>
      <c r="DT220" s="408"/>
      <c r="DU220" s="408"/>
    </row>
    <row r="221" spans="2:125" x14ac:dyDescent="0.25">
      <c r="B221" s="408"/>
      <c r="C221" s="408"/>
      <c r="D221" s="408"/>
      <c r="E221" s="408"/>
      <c r="J221" s="408"/>
      <c r="K221" s="408"/>
      <c r="L221" s="408"/>
      <c r="M221" s="408"/>
      <c r="R221" s="408"/>
      <c r="S221" s="408"/>
      <c r="T221" s="408"/>
      <c r="U221" s="408"/>
      <c r="Z221" s="408"/>
      <c r="AA221" s="408"/>
      <c r="AB221" s="408"/>
      <c r="AC221" s="408"/>
      <c r="AH221" s="408"/>
      <c r="AI221" s="408"/>
      <c r="AJ221" s="408"/>
      <c r="AK221" s="408"/>
      <c r="AP221" s="408"/>
      <c r="AQ221" s="408"/>
      <c r="AR221" s="408"/>
      <c r="AS221" s="408"/>
      <c r="AX221" s="408"/>
      <c r="AY221" s="408"/>
      <c r="AZ221" s="408"/>
      <c r="BA221" s="408"/>
      <c r="BF221" s="408"/>
      <c r="BG221" s="408"/>
      <c r="BH221" s="408"/>
      <c r="BI221" s="408"/>
      <c r="BN221" s="408"/>
      <c r="BO221" s="408"/>
      <c r="BP221" s="408"/>
      <c r="BQ221" s="408"/>
      <c r="BV221" s="408"/>
      <c r="BW221" s="408"/>
      <c r="BX221" s="408"/>
      <c r="BY221" s="408"/>
      <c r="CD221" s="408"/>
      <c r="CE221" s="408"/>
      <c r="CF221" s="408"/>
      <c r="CG221" s="408"/>
      <c r="CL221" s="408"/>
      <c r="CM221" s="408"/>
      <c r="CN221" s="408"/>
      <c r="CO221" s="408"/>
      <c r="CT221" s="408"/>
      <c r="CU221" s="408"/>
      <c r="CV221" s="408"/>
      <c r="CW221" s="408"/>
      <c r="DB221" s="408"/>
      <c r="DC221" s="408"/>
      <c r="DD221" s="408"/>
      <c r="DE221" s="408"/>
      <c r="DJ221" s="408"/>
      <c r="DK221" s="408"/>
      <c r="DL221" s="408"/>
      <c r="DM221" s="408"/>
      <c r="DR221" s="408"/>
      <c r="DS221" s="408"/>
      <c r="DT221" s="408"/>
      <c r="DU221" s="408"/>
    </row>
    <row r="222" spans="2:125" x14ac:dyDescent="0.25">
      <c r="B222" s="408" t="s">
        <v>1824</v>
      </c>
      <c r="C222" s="408"/>
      <c r="D222" s="408"/>
      <c r="E222" s="408"/>
      <c r="J222" s="408" t="s">
        <v>1824</v>
      </c>
      <c r="K222" s="408"/>
      <c r="L222" s="408"/>
      <c r="M222" s="408"/>
      <c r="R222" s="408" t="s">
        <v>1824</v>
      </c>
      <c r="S222" s="408"/>
      <c r="T222" s="408"/>
      <c r="U222" s="408"/>
      <c r="Z222" s="408" t="s">
        <v>1824</v>
      </c>
      <c r="AA222" s="408"/>
      <c r="AB222" s="408"/>
      <c r="AC222" s="408"/>
      <c r="AH222" s="408" t="s">
        <v>1824</v>
      </c>
      <c r="AI222" s="408"/>
      <c r="AJ222" s="408"/>
      <c r="AK222" s="408"/>
      <c r="AP222" s="408" t="s">
        <v>1824</v>
      </c>
      <c r="AQ222" s="408"/>
      <c r="AR222" s="408"/>
      <c r="AS222" s="408"/>
      <c r="AX222" s="408" t="s">
        <v>1824</v>
      </c>
      <c r="AY222" s="408"/>
      <c r="AZ222" s="408"/>
      <c r="BA222" s="408"/>
      <c r="BF222" s="408" t="s">
        <v>1824</v>
      </c>
      <c r="BG222" s="408"/>
      <c r="BH222" s="408"/>
      <c r="BI222" s="408"/>
      <c r="BN222" s="408" t="s">
        <v>1824</v>
      </c>
      <c r="BO222" s="408"/>
      <c r="BP222" s="408"/>
      <c r="BQ222" s="408"/>
      <c r="BV222" s="408" t="s">
        <v>1824</v>
      </c>
      <c r="BW222" s="408"/>
      <c r="BX222" s="408"/>
      <c r="BY222" s="408"/>
      <c r="CD222" s="408" t="s">
        <v>1824</v>
      </c>
      <c r="CE222" s="408"/>
      <c r="CF222" s="408"/>
      <c r="CG222" s="408"/>
      <c r="CL222" s="408" t="s">
        <v>1824</v>
      </c>
      <c r="CM222" s="408"/>
      <c r="CN222" s="408"/>
      <c r="CO222" s="408"/>
      <c r="CT222" s="408" t="s">
        <v>1824</v>
      </c>
      <c r="CU222" s="408"/>
      <c r="CV222" s="408"/>
      <c r="CW222" s="408"/>
      <c r="DB222" s="408" t="s">
        <v>1824</v>
      </c>
      <c r="DC222" s="408"/>
      <c r="DD222" s="408"/>
      <c r="DE222" s="408"/>
      <c r="DJ222" s="408" t="s">
        <v>1824</v>
      </c>
      <c r="DK222" s="408"/>
      <c r="DL222" s="408"/>
      <c r="DM222" s="408"/>
      <c r="DR222" s="408" t="s">
        <v>1824</v>
      </c>
      <c r="DS222" s="408"/>
      <c r="DT222" s="408"/>
      <c r="DU222" s="408"/>
    </row>
    <row r="223" spans="2:125" x14ac:dyDescent="0.25">
      <c r="B223" s="408"/>
      <c r="C223" s="408"/>
      <c r="D223" s="408"/>
      <c r="E223" s="408"/>
      <c r="J223" s="408"/>
      <c r="K223" s="408"/>
      <c r="L223" s="408"/>
      <c r="M223" s="408"/>
      <c r="R223" s="408"/>
      <c r="S223" s="408"/>
      <c r="T223" s="408"/>
      <c r="U223" s="408"/>
      <c r="Z223" s="408"/>
      <c r="AA223" s="408"/>
      <c r="AB223" s="408"/>
      <c r="AC223" s="408"/>
      <c r="AH223" s="408"/>
      <c r="AI223" s="408"/>
      <c r="AJ223" s="408"/>
      <c r="AK223" s="408"/>
      <c r="AP223" s="408"/>
      <c r="AQ223" s="408"/>
      <c r="AR223" s="408"/>
      <c r="AS223" s="408"/>
      <c r="AX223" s="408"/>
      <c r="AY223" s="408"/>
      <c r="AZ223" s="408"/>
      <c r="BA223" s="408"/>
      <c r="BF223" s="408"/>
      <c r="BG223" s="408"/>
      <c r="BH223" s="408"/>
      <c r="BI223" s="408"/>
      <c r="BN223" s="408"/>
      <c r="BO223" s="408"/>
      <c r="BP223" s="408"/>
      <c r="BQ223" s="408"/>
      <c r="BV223" s="408"/>
      <c r="BW223" s="408"/>
      <c r="BX223" s="408"/>
      <c r="BY223" s="408"/>
      <c r="CD223" s="408"/>
      <c r="CE223" s="408"/>
      <c r="CF223" s="408"/>
      <c r="CG223" s="408"/>
      <c r="CL223" s="408"/>
      <c r="CM223" s="408"/>
      <c r="CN223" s="408"/>
      <c r="CO223" s="408"/>
      <c r="CT223" s="408"/>
      <c r="CU223" s="408"/>
      <c r="CV223" s="408"/>
      <c r="CW223" s="408"/>
      <c r="DB223" s="408"/>
      <c r="DC223" s="408"/>
      <c r="DD223" s="408"/>
      <c r="DE223" s="408"/>
      <c r="DJ223" s="408"/>
      <c r="DK223" s="408"/>
      <c r="DL223" s="408"/>
      <c r="DM223" s="408"/>
      <c r="DR223" s="408"/>
      <c r="DS223" s="408"/>
      <c r="DT223" s="408"/>
      <c r="DU223" s="408"/>
    </row>
    <row r="224" spans="2:125" x14ac:dyDescent="0.25">
      <c r="B224" s="408"/>
      <c r="C224" s="408"/>
      <c r="D224" s="408"/>
      <c r="E224" s="408"/>
      <c r="J224" s="408"/>
      <c r="K224" s="408"/>
      <c r="L224" s="408"/>
      <c r="M224" s="408"/>
      <c r="R224" s="408"/>
      <c r="S224" s="408"/>
      <c r="T224" s="408"/>
      <c r="U224" s="408"/>
      <c r="Z224" s="408"/>
      <c r="AA224" s="408"/>
      <c r="AB224" s="408"/>
      <c r="AC224" s="408"/>
      <c r="AH224" s="408"/>
      <c r="AI224" s="408"/>
      <c r="AJ224" s="408"/>
      <c r="AK224" s="408"/>
      <c r="AP224" s="408"/>
      <c r="AQ224" s="408"/>
      <c r="AR224" s="408"/>
      <c r="AS224" s="408"/>
      <c r="AX224" s="408"/>
      <c r="AY224" s="408"/>
      <c r="AZ224" s="408"/>
      <c r="BA224" s="408"/>
      <c r="BF224" s="408"/>
      <c r="BG224" s="408"/>
      <c r="BH224" s="408"/>
      <c r="BI224" s="408"/>
      <c r="BN224" s="408"/>
      <c r="BO224" s="408"/>
      <c r="BP224" s="408"/>
      <c r="BQ224" s="408"/>
      <c r="BV224" s="408"/>
      <c r="BW224" s="408"/>
      <c r="BX224" s="408"/>
      <c r="BY224" s="408"/>
      <c r="CD224" s="408"/>
      <c r="CE224" s="408"/>
      <c r="CF224" s="408"/>
      <c r="CG224" s="408"/>
      <c r="CL224" s="408"/>
      <c r="CM224" s="408"/>
      <c r="CN224" s="408"/>
      <c r="CO224" s="408"/>
      <c r="CT224" s="408"/>
      <c r="CU224" s="408"/>
      <c r="CV224" s="408"/>
      <c r="CW224" s="408"/>
      <c r="DB224" s="408"/>
      <c r="DC224" s="408"/>
      <c r="DD224" s="408"/>
      <c r="DE224" s="408"/>
      <c r="DJ224" s="408"/>
      <c r="DK224" s="408"/>
      <c r="DL224" s="408"/>
      <c r="DM224" s="408"/>
      <c r="DR224" s="408"/>
      <c r="DS224" s="408"/>
      <c r="DT224" s="408"/>
      <c r="DU224" s="408"/>
    </row>
    <row r="225" spans="2:125" x14ac:dyDescent="0.25">
      <c r="B225" s="408"/>
      <c r="C225" s="423" t="e">
        <f>IF(C220="no data","no data",IF((C$220-2)&lt;1,"",(C$220-2)))</f>
        <v>#N/A</v>
      </c>
      <c r="D225" s="408" t="e">
        <f>IF(C225="no data","no data",INDEX(F$1:G$55,C225,2))</f>
        <v>#N/A</v>
      </c>
      <c r="E225" s="408"/>
      <c r="J225" s="408"/>
      <c r="K225" s="423" t="e">
        <f>IF(K220="no data","no data",IF((K$220-2)&lt;1,"",(K$220-2)))</f>
        <v>#N/A</v>
      </c>
      <c r="L225" s="408" t="e">
        <f>IF(K225="no data","no data",INDEX(N$1:O$55,K225,2))</f>
        <v>#N/A</v>
      </c>
      <c r="M225" s="408"/>
      <c r="R225" s="408"/>
      <c r="S225" s="423" t="e">
        <f>IF(S220="no data","no data",IF((S$220-2)&lt;1,"",(S$220-2)))</f>
        <v>#N/A</v>
      </c>
      <c r="T225" s="408" t="e">
        <f>IF(S225="no data","no data",INDEX(V$1:W$55,S225,2))</f>
        <v>#N/A</v>
      </c>
      <c r="U225" s="408"/>
      <c r="Z225" s="408"/>
      <c r="AA225" s="423" t="e">
        <f>IF(AA220="no data","no data",IF((AA$220-2)&lt;1,"",(AA$220-2)))</f>
        <v>#N/A</v>
      </c>
      <c r="AB225" s="408" t="e">
        <f>IF(AA225="no data","no data",INDEX(AD$1:AE$55,AA225,2))</f>
        <v>#N/A</v>
      </c>
      <c r="AC225" s="408"/>
      <c r="AH225" s="408"/>
      <c r="AI225" s="423" t="e">
        <f>IF(AI220="no data","no data",IF((AI$220-2)&lt;1,"",(AI$220-2)))</f>
        <v>#N/A</v>
      </c>
      <c r="AJ225" s="408" t="e">
        <f>IF(AI225="no data","no data",INDEX(AL$1:AM$55,AI225,2))</f>
        <v>#N/A</v>
      </c>
      <c r="AK225" s="408"/>
      <c r="AP225" s="408"/>
      <c r="AQ225" s="423" t="e">
        <f>IF(AQ220="no data","no data",IF((AQ$220-2)&lt;1,"",(AQ$220-2)))</f>
        <v>#N/A</v>
      </c>
      <c r="AR225" s="408" t="e">
        <f>IF(AQ225="no data","no data",INDEX(AT$1:AU$55,AQ225,2))</f>
        <v>#N/A</v>
      </c>
      <c r="AS225" s="408"/>
      <c r="AX225" s="408"/>
      <c r="AY225" s="423" t="e">
        <f>IF(AY220="no data","no data",IF((AY$220-2)&lt;1,"",(AY$220-2)))</f>
        <v>#N/A</v>
      </c>
      <c r="AZ225" s="408" t="e">
        <f>IF(AY225="no data","no data",INDEX(BB$1:BC$55,AY225,2))</f>
        <v>#N/A</v>
      </c>
      <c r="BA225" s="408"/>
      <c r="BF225" s="408"/>
      <c r="BG225" s="423" t="e">
        <f>IF(BG220="no data","no data",IF((BG$220-2)&lt;1,"",(BG$220-2)))</f>
        <v>#N/A</v>
      </c>
      <c r="BH225" s="408" t="e">
        <f>IF(BG225="no data","no data",INDEX(BJ$1:BK$55,BG225,2))</f>
        <v>#N/A</v>
      </c>
      <c r="BI225" s="408"/>
      <c r="BN225" s="408"/>
      <c r="BO225" s="423" t="e">
        <f>IF(BO220="no data","no data",IF((BO$220-2)&lt;1,"",(BO$220-2)))</f>
        <v>#N/A</v>
      </c>
      <c r="BP225" s="408" t="e">
        <f>IF(BO225="no data","no data",INDEX(BR$1:BS$55,BO225,2))</f>
        <v>#N/A</v>
      </c>
      <c r="BQ225" s="408"/>
      <c r="BV225" s="408"/>
      <c r="BW225" s="423" t="e">
        <f>IF(BW220="no data","no data",IF((BW$220-2)&lt;1,"",(BW$220-2)))</f>
        <v>#N/A</v>
      </c>
      <c r="BX225" s="408" t="e">
        <f>IF(BW225="no data","no data",INDEX(BZ$1:CA$55,BW225,2))</f>
        <v>#N/A</v>
      </c>
      <c r="BY225" s="408"/>
      <c r="CD225" s="408"/>
      <c r="CE225" s="423" t="e">
        <f>IF(CE220="no data","no data",IF((CE$220-2)&lt;1,"",(CE$220-2)))</f>
        <v>#N/A</v>
      </c>
      <c r="CF225" s="408" t="e">
        <f>IF(CE225="no data","no data",INDEX(CH$1:CI$55,CE225,2))</f>
        <v>#N/A</v>
      </c>
      <c r="CG225" s="408"/>
      <c r="CL225" s="408"/>
      <c r="CM225" s="423" t="e">
        <f>IF(CM220="no data","no data",IF((CM$220-2)&lt;1,"",(CM$220-2)))</f>
        <v>#N/A</v>
      </c>
      <c r="CN225" s="408" t="e">
        <f>IF(CM225="no data","no data",INDEX(CP$1:CQ$55,CM225,2))</f>
        <v>#N/A</v>
      </c>
      <c r="CO225" s="408"/>
      <c r="CT225" s="408"/>
      <c r="CU225" s="423" t="e">
        <f>IF(CU220="no data","no data",IF((CU$220-2)&lt;1,"",(CU$220-2)))</f>
        <v>#N/A</v>
      </c>
      <c r="CV225" s="408" t="e">
        <f>IF(CU225="no data","no data",INDEX(CX$1:CY$55,CU225,2))</f>
        <v>#N/A</v>
      </c>
      <c r="CW225" s="408"/>
      <c r="DB225" s="408"/>
      <c r="DC225" s="423" t="e">
        <f>IF(DC220="no data","no data",IF((DC$220-2)&lt;1,"",(DC$220-2)))</f>
        <v>#N/A</v>
      </c>
      <c r="DD225" s="408" t="e">
        <f>IF(DC225="no data","no data",INDEX(DF$1:DG$55,DC225,2))</f>
        <v>#N/A</v>
      </c>
      <c r="DE225" s="408"/>
      <c r="DJ225" s="408"/>
      <c r="DK225" s="423" t="e">
        <f>IF(DK220="no data","no data",IF((DK$220-2)&lt;1,"",(DK$220-2)))</f>
        <v>#N/A</v>
      </c>
      <c r="DL225" s="408" t="e">
        <f>IF(DK225="no data","no data",INDEX(DN$1:DO$55,DK225,2))</f>
        <v>#N/A</v>
      </c>
      <c r="DM225" s="408"/>
      <c r="DR225" s="408"/>
      <c r="DS225" s="423" t="e">
        <f>IF(DS220="no data","no data",IF((DS$220-2)&lt;1,"",(DS$220-2)))</f>
        <v>#N/A</v>
      </c>
      <c r="DT225" s="408" t="e">
        <f>IF(DS225="no data","no data",INDEX(DV$1:DW$55,DS225,2))</f>
        <v>#N/A</v>
      </c>
      <c r="DU225" s="408"/>
    </row>
    <row r="226" spans="2:125" x14ac:dyDescent="0.25">
      <c r="B226" s="408"/>
      <c r="C226" s="423" t="e">
        <f>IF(C220="no data","no data",IF((C$220-1&lt;1),"",(C$220-1)))</f>
        <v>#N/A</v>
      </c>
      <c r="D226" s="408" t="e">
        <f t="shared" ref="D226:D229" si="48">IF(C226="no data","no data",INDEX(F$1:G$55,C226,2))</f>
        <v>#N/A</v>
      </c>
      <c r="E226" s="408"/>
      <c r="J226" s="408"/>
      <c r="K226" s="423" t="e">
        <f>IF(K220="no data","no data",IF((K$220-1&lt;1),"",(K$220-1)))</f>
        <v>#N/A</v>
      </c>
      <c r="L226" s="408" t="e">
        <f t="shared" ref="L226:L229" si="49">IF(K226="no data","no data",INDEX(N$1:O$55,K226,2))</f>
        <v>#N/A</v>
      </c>
      <c r="M226" s="408"/>
      <c r="R226" s="408"/>
      <c r="S226" s="423" t="e">
        <f>IF(S220="no data","no data",IF((S$220-1&lt;1),"",(S$220-1)))</f>
        <v>#N/A</v>
      </c>
      <c r="T226" s="408" t="e">
        <f t="shared" ref="T226:T229" si="50">IF(S226="no data","no data",INDEX(V$1:W$55,S226,2))</f>
        <v>#N/A</v>
      </c>
      <c r="U226" s="408"/>
      <c r="Z226" s="408"/>
      <c r="AA226" s="423" t="e">
        <f>IF(AA220="no data","no data",IF((AA$220-1&lt;1),"",(AA$220-1)))</f>
        <v>#N/A</v>
      </c>
      <c r="AB226" s="408" t="e">
        <f t="shared" ref="AB226:AB229" si="51">IF(AA226="no data","no data",INDEX(AD$1:AE$55,AA226,2))</f>
        <v>#N/A</v>
      </c>
      <c r="AC226" s="408"/>
      <c r="AH226" s="408"/>
      <c r="AI226" s="423" t="e">
        <f>IF(AI220="no data","no data",IF((AI$220-1&lt;1),"",(AI$220-1)))</f>
        <v>#N/A</v>
      </c>
      <c r="AJ226" s="408" t="e">
        <f t="shared" ref="AJ226:AJ229" si="52">IF(AI226="no data","no data",INDEX(AL$1:AM$55,AI226,2))</f>
        <v>#N/A</v>
      </c>
      <c r="AK226" s="408"/>
      <c r="AP226" s="408"/>
      <c r="AQ226" s="423" t="e">
        <f>IF(AQ220="no data","no data",IF((AQ$220-1&lt;1),"",(AQ$220-1)))</f>
        <v>#N/A</v>
      </c>
      <c r="AR226" s="408" t="e">
        <f t="shared" ref="AR226:AR229" si="53">IF(AQ226="no data","no data",INDEX(AT$1:AU$55,AQ226,2))</f>
        <v>#N/A</v>
      </c>
      <c r="AS226" s="408"/>
      <c r="AX226" s="408"/>
      <c r="AY226" s="423" t="e">
        <f>IF(AY220="no data","no data",IF((AY$220-1&lt;1),"",(AY$220-1)))</f>
        <v>#N/A</v>
      </c>
      <c r="AZ226" s="408" t="e">
        <f t="shared" ref="AZ226:AZ229" si="54">IF(AY226="no data","no data",INDEX(BB$1:BC$55,AY226,2))</f>
        <v>#N/A</v>
      </c>
      <c r="BA226" s="408"/>
      <c r="BF226" s="408"/>
      <c r="BG226" s="423" t="e">
        <f>IF(BG220="no data","no data",IF((BG$220-1&lt;1),"",(BG$220-1)))</f>
        <v>#N/A</v>
      </c>
      <c r="BH226" s="408" t="e">
        <f t="shared" ref="BH226:BH229" si="55">IF(BG226="no data","no data",INDEX(BJ$1:BK$55,BG226,2))</f>
        <v>#N/A</v>
      </c>
      <c r="BI226" s="408"/>
      <c r="BN226" s="408"/>
      <c r="BO226" s="423" t="e">
        <f>IF(BO220="no data","no data",IF((BO$220-1&lt;1),"",(BO$220-1)))</f>
        <v>#N/A</v>
      </c>
      <c r="BP226" s="408" t="e">
        <f t="shared" ref="BP226:BP229" si="56">IF(BO226="no data","no data",INDEX(BR$1:BS$55,BO226,2))</f>
        <v>#N/A</v>
      </c>
      <c r="BQ226" s="408"/>
      <c r="BV226" s="408"/>
      <c r="BW226" s="423" t="e">
        <f>IF(BW220="no data","no data",IF((BW$220-1&lt;1),"",(BW$220-1)))</f>
        <v>#N/A</v>
      </c>
      <c r="BX226" s="408" t="e">
        <f t="shared" ref="BX226:BX229" si="57">IF(BW226="no data","no data",INDEX(BZ$1:CA$55,BW226,2))</f>
        <v>#N/A</v>
      </c>
      <c r="BY226" s="408"/>
      <c r="CD226" s="408"/>
      <c r="CE226" s="423" t="e">
        <f>IF(CE220="no data","no data",IF((CE$220-1&lt;1),"",(CE$220-1)))</f>
        <v>#N/A</v>
      </c>
      <c r="CF226" s="408" t="e">
        <f t="shared" ref="CF226:CF229" si="58">IF(CE226="no data","no data",INDEX(CH$1:CI$55,CE226,2))</f>
        <v>#N/A</v>
      </c>
      <c r="CG226" s="408"/>
      <c r="CL226" s="408"/>
      <c r="CM226" s="423" t="e">
        <f>IF(CM220="no data","no data",IF((CM$220-1&lt;1),"",(CM$220-1)))</f>
        <v>#N/A</v>
      </c>
      <c r="CN226" s="408" t="e">
        <f t="shared" ref="CN226:CN229" si="59">IF(CM226="no data","no data",INDEX(CP$1:CQ$55,CM226,2))</f>
        <v>#N/A</v>
      </c>
      <c r="CO226" s="408"/>
      <c r="CT226" s="408"/>
      <c r="CU226" s="423" t="e">
        <f>IF(CU220="no data","no data",IF((CU$220-1&lt;1),"",(CU$220-1)))</f>
        <v>#N/A</v>
      </c>
      <c r="CV226" s="408" t="e">
        <f t="shared" ref="CV226:CV229" si="60">IF(CU226="no data","no data",INDEX(CX$1:CY$55,CU226,2))</f>
        <v>#N/A</v>
      </c>
      <c r="CW226" s="408"/>
      <c r="DB226" s="408"/>
      <c r="DC226" s="423" t="e">
        <f>IF(DC220="no data","no data",IF((DC$220-1&lt;1),"",(DC$220-1)))</f>
        <v>#N/A</v>
      </c>
      <c r="DD226" s="408" t="e">
        <f t="shared" ref="DD226:DD229" si="61">IF(DC226="no data","no data",INDEX(DF$1:DG$55,DC226,2))</f>
        <v>#N/A</v>
      </c>
      <c r="DE226" s="408"/>
      <c r="DJ226" s="408"/>
      <c r="DK226" s="423" t="e">
        <f>IF(DK220="no data","no data",IF((DK$220-1&lt;1),"",(DK$220-1)))</f>
        <v>#N/A</v>
      </c>
      <c r="DL226" s="408" t="e">
        <f t="shared" ref="DL226:DL229" si="62">IF(DK226="no data","no data",INDEX(DN$1:DO$55,DK226,2))</f>
        <v>#N/A</v>
      </c>
      <c r="DM226" s="408"/>
      <c r="DR226" s="408"/>
      <c r="DS226" s="423" t="e">
        <f>IF(DS220="no data","no data",IF((DS$220-1&lt;1),"",(DS$220-1)))</f>
        <v>#N/A</v>
      </c>
      <c r="DT226" s="408" t="e">
        <f t="shared" ref="DT226:DT229" si="63">IF(DS226="no data","no data",INDEX(DV$1:DW$55,DS226,2))</f>
        <v>#N/A</v>
      </c>
      <c r="DU226" s="408"/>
    </row>
    <row r="227" spans="2:125" x14ac:dyDescent="0.25">
      <c r="B227" s="408"/>
      <c r="C227" s="423" t="e">
        <f>C$220</f>
        <v>#N/A</v>
      </c>
      <c r="D227" s="408" t="e">
        <f t="shared" si="48"/>
        <v>#N/A</v>
      </c>
      <c r="E227" s="408"/>
      <c r="J227" s="408"/>
      <c r="K227" s="423" t="e">
        <f>K$220</f>
        <v>#N/A</v>
      </c>
      <c r="L227" s="408" t="e">
        <f t="shared" si="49"/>
        <v>#N/A</v>
      </c>
      <c r="M227" s="408"/>
      <c r="R227" s="408"/>
      <c r="S227" s="423" t="e">
        <f>S$220</f>
        <v>#N/A</v>
      </c>
      <c r="T227" s="408" t="e">
        <f t="shared" si="50"/>
        <v>#N/A</v>
      </c>
      <c r="U227" s="408"/>
      <c r="Z227" s="408"/>
      <c r="AA227" s="423" t="e">
        <f>AA$220</f>
        <v>#N/A</v>
      </c>
      <c r="AB227" s="408" t="e">
        <f t="shared" si="51"/>
        <v>#N/A</v>
      </c>
      <c r="AC227" s="408"/>
      <c r="AH227" s="408"/>
      <c r="AI227" s="423" t="e">
        <f>AI$220</f>
        <v>#N/A</v>
      </c>
      <c r="AJ227" s="408" t="e">
        <f t="shared" si="52"/>
        <v>#N/A</v>
      </c>
      <c r="AK227" s="408"/>
      <c r="AP227" s="408"/>
      <c r="AQ227" s="423" t="e">
        <f>AQ$220</f>
        <v>#N/A</v>
      </c>
      <c r="AR227" s="408" t="e">
        <f t="shared" si="53"/>
        <v>#N/A</v>
      </c>
      <c r="AS227" s="408"/>
      <c r="AX227" s="408"/>
      <c r="AY227" s="423" t="e">
        <f>AY$220</f>
        <v>#N/A</v>
      </c>
      <c r="AZ227" s="408" t="e">
        <f t="shared" si="54"/>
        <v>#N/A</v>
      </c>
      <c r="BA227" s="408"/>
      <c r="BF227" s="408"/>
      <c r="BG227" s="423" t="e">
        <f>BG$220</f>
        <v>#N/A</v>
      </c>
      <c r="BH227" s="408" t="e">
        <f t="shared" si="55"/>
        <v>#N/A</v>
      </c>
      <c r="BI227" s="408"/>
      <c r="BN227" s="408"/>
      <c r="BO227" s="423" t="e">
        <f>BO$220</f>
        <v>#N/A</v>
      </c>
      <c r="BP227" s="408" t="e">
        <f t="shared" si="56"/>
        <v>#N/A</v>
      </c>
      <c r="BQ227" s="408"/>
      <c r="BV227" s="408"/>
      <c r="BW227" s="423" t="e">
        <f>BW$220</f>
        <v>#N/A</v>
      </c>
      <c r="BX227" s="408" t="e">
        <f t="shared" si="57"/>
        <v>#N/A</v>
      </c>
      <c r="BY227" s="408"/>
      <c r="CD227" s="408"/>
      <c r="CE227" s="423" t="e">
        <f>CE$220</f>
        <v>#N/A</v>
      </c>
      <c r="CF227" s="408" t="e">
        <f t="shared" si="58"/>
        <v>#N/A</v>
      </c>
      <c r="CG227" s="408"/>
      <c r="CL227" s="408"/>
      <c r="CM227" s="423" t="e">
        <f>CM$220</f>
        <v>#N/A</v>
      </c>
      <c r="CN227" s="408" t="e">
        <f t="shared" si="59"/>
        <v>#N/A</v>
      </c>
      <c r="CO227" s="408"/>
      <c r="CT227" s="408"/>
      <c r="CU227" s="423" t="e">
        <f>CU$220</f>
        <v>#N/A</v>
      </c>
      <c r="CV227" s="408" t="e">
        <f t="shared" si="60"/>
        <v>#N/A</v>
      </c>
      <c r="CW227" s="408"/>
      <c r="DB227" s="408"/>
      <c r="DC227" s="423" t="e">
        <f>DC$220</f>
        <v>#N/A</v>
      </c>
      <c r="DD227" s="408" t="e">
        <f t="shared" si="61"/>
        <v>#N/A</v>
      </c>
      <c r="DE227" s="408"/>
      <c r="DJ227" s="408"/>
      <c r="DK227" s="423" t="e">
        <f>DK$220</f>
        <v>#N/A</v>
      </c>
      <c r="DL227" s="408" t="e">
        <f t="shared" si="62"/>
        <v>#N/A</v>
      </c>
      <c r="DM227" s="408"/>
      <c r="DR227" s="408"/>
      <c r="DS227" s="423" t="e">
        <f>DS$220</f>
        <v>#N/A</v>
      </c>
      <c r="DT227" s="408" t="e">
        <f t="shared" si="63"/>
        <v>#N/A</v>
      </c>
      <c r="DU227" s="408"/>
    </row>
    <row r="228" spans="2:125" x14ac:dyDescent="0.25">
      <c r="B228" s="408"/>
      <c r="C228" s="423" t="e">
        <f>IF(C220="no data","no data",IF((C$220+1)&gt;F172,"",(C$220+1)))</f>
        <v>#N/A</v>
      </c>
      <c r="D228" s="408" t="e">
        <f t="shared" si="48"/>
        <v>#N/A</v>
      </c>
      <c r="E228" s="408"/>
      <c r="J228" s="408"/>
      <c r="K228" s="423" t="e">
        <f>IF(K220="no data","no data",IF((K$220+1)&gt;N172,"",(K$220+1)))</f>
        <v>#N/A</v>
      </c>
      <c r="L228" s="408" t="e">
        <f t="shared" si="49"/>
        <v>#N/A</v>
      </c>
      <c r="M228" s="408"/>
      <c r="R228" s="408"/>
      <c r="S228" s="423" t="e">
        <f>IF(S220="no data","no data",IF((S$220+1)&gt;V172,"",(S$220+1)))</f>
        <v>#N/A</v>
      </c>
      <c r="T228" s="408" t="e">
        <f t="shared" si="50"/>
        <v>#N/A</v>
      </c>
      <c r="U228" s="408"/>
      <c r="Z228" s="408"/>
      <c r="AA228" s="423" t="e">
        <f>IF(AA220="no data","no data",IF((AA$220+1)&gt;AD172,"",(AA$220+1)))</f>
        <v>#N/A</v>
      </c>
      <c r="AB228" s="408" t="e">
        <f t="shared" si="51"/>
        <v>#N/A</v>
      </c>
      <c r="AC228" s="408"/>
      <c r="AH228" s="408"/>
      <c r="AI228" s="423" t="e">
        <f>IF(AI220="no data","no data",IF((AI$220+1)&gt;AL172,"",(AI$220+1)))</f>
        <v>#N/A</v>
      </c>
      <c r="AJ228" s="408" t="e">
        <f t="shared" si="52"/>
        <v>#N/A</v>
      </c>
      <c r="AK228" s="408"/>
      <c r="AP228" s="408"/>
      <c r="AQ228" s="423" t="e">
        <f>IF(AQ220="no data","no data",IF((AQ$220+1)&gt;AT172,"",(AQ$220+1)))</f>
        <v>#N/A</v>
      </c>
      <c r="AR228" s="408" t="e">
        <f t="shared" si="53"/>
        <v>#N/A</v>
      </c>
      <c r="AS228" s="408"/>
      <c r="AX228" s="408"/>
      <c r="AY228" s="423" t="e">
        <f>IF(AY220="no data","no data",IF((AY$220+1)&gt;BB172,"",(AY$220+1)))</f>
        <v>#N/A</v>
      </c>
      <c r="AZ228" s="408" t="e">
        <f t="shared" si="54"/>
        <v>#N/A</v>
      </c>
      <c r="BA228" s="408"/>
      <c r="BF228" s="408"/>
      <c r="BG228" s="423" t="e">
        <f>IF(BG220="no data","no data",IF((BG$220+1)&gt;BJ172,"",(BG$220+1)))</f>
        <v>#N/A</v>
      </c>
      <c r="BH228" s="408" t="e">
        <f t="shared" si="55"/>
        <v>#N/A</v>
      </c>
      <c r="BI228" s="408"/>
      <c r="BN228" s="408"/>
      <c r="BO228" s="423" t="e">
        <f>IF(BO220="no data","no data",IF((BO$220+1)&gt;BR172,"",(BO$220+1)))</f>
        <v>#N/A</v>
      </c>
      <c r="BP228" s="408" t="e">
        <f t="shared" si="56"/>
        <v>#N/A</v>
      </c>
      <c r="BQ228" s="408"/>
      <c r="BV228" s="408"/>
      <c r="BW228" s="423" t="e">
        <f>IF(BW220="no data","no data",IF((BW$220+1)&gt;BZ172,"",(BW$220+1)))</f>
        <v>#N/A</v>
      </c>
      <c r="BX228" s="408" t="e">
        <f t="shared" si="57"/>
        <v>#N/A</v>
      </c>
      <c r="BY228" s="408"/>
      <c r="CD228" s="408"/>
      <c r="CE228" s="423" t="e">
        <f>IF(CE220="no data","no data",IF((CE$220+1)&gt;CH172,"",(CE$220+1)))</f>
        <v>#N/A</v>
      </c>
      <c r="CF228" s="408" t="e">
        <f t="shared" si="58"/>
        <v>#N/A</v>
      </c>
      <c r="CG228" s="408"/>
      <c r="CL228" s="408"/>
      <c r="CM228" s="423" t="e">
        <f>IF(CM220="no data","no data",IF((CM$220+1)&gt;CP172,"",(CM$220+1)))</f>
        <v>#N/A</v>
      </c>
      <c r="CN228" s="408" t="e">
        <f t="shared" si="59"/>
        <v>#N/A</v>
      </c>
      <c r="CO228" s="408"/>
      <c r="CT228" s="408"/>
      <c r="CU228" s="423" t="e">
        <f>IF(CU220="no data","no data",IF((CU$220+1)&gt;CX172,"",(CU$220+1)))</f>
        <v>#N/A</v>
      </c>
      <c r="CV228" s="408" t="e">
        <f t="shared" si="60"/>
        <v>#N/A</v>
      </c>
      <c r="CW228" s="408"/>
      <c r="DB228" s="408"/>
      <c r="DC228" s="423" t="e">
        <f>IF(DC220="no data","no data",IF((DC$220+1)&gt;DF172,"",(DC$220+1)))</f>
        <v>#N/A</v>
      </c>
      <c r="DD228" s="408" t="e">
        <f t="shared" si="61"/>
        <v>#N/A</v>
      </c>
      <c r="DE228" s="408"/>
      <c r="DJ228" s="408"/>
      <c r="DK228" s="423" t="e">
        <f>IF(DK220="no data","no data",IF((DK$220+1)&gt;DN172,"",(DK$220+1)))</f>
        <v>#N/A</v>
      </c>
      <c r="DL228" s="408" t="e">
        <f t="shared" si="62"/>
        <v>#N/A</v>
      </c>
      <c r="DM228" s="408"/>
      <c r="DR228" s="408"/>
      <c r="DS228" s="423" t="e">
        <f>IF(DS220="no data","no data",IF((DS$220+1)&gt;DV172,"",(DS$220+1)))</f>
        <v>#N/A</v>
      </c>
      <c r="DT228" s="408" t="e">
        <f t="shared" si="63"/>
        <v>#N/A</v>
      </c>
      <c r="DU228" s="408"/>
    </row>
    <row r="229" spans="2:125" x14ac:dyDescent="0.25">
      <c r="B229" s="408"/>
      <c r="C229" s="423" t="e">
        <f>IF(C220="no data","no data",IF((C$220+2)&gt;F172,"",(C$220+2)))</f>
        <v>#N/A</v>
      </c>
      <c r="D229" s="408" t="e">
        <f t="shared" si="48"/>
        <v>#N/A</v>
      </c>
      <c r="E229" s="408"/>
      <c r="J229" s="408"/>
      <c r="K229" s="423" t="e">
        <f>IF(K220="no data","no data",IF((K$220+2)&gt;N172,"",(K$220+2)))</f>
        <v>#N/A</v>
      </c>
      <c r="L229" s="408" t="e">
        <f t="shared" si="49"/>
        <v>#N/A</v>
      </c>
      <c r="M229" s="408"/>
      <c r="R229" s="408"/>
      <c r="S229" s="423" t="e">
        <f>IF(S220="no data","no data",IF((S$220+2)&gt;V172,"",(S$220+2)))</f>
        <v>#N/A</v>
      </c>
      <c r="T229" s="408" t="e">
        <f t="shared" si="50"/>
        <v>#N/A</v>
      </c>
      <c r="U229" s="408"/>
      <c r="Z229" s="408"/>
      <c r="AA229" s="423" t="e">
        <f>IF(AA220="no data","no data",IF((AA$220+2)&gt;AD172,"",(AA$220+2)))</f>
        <v>#N/A</v>
      </c>
      <c r="AB229" s="408" t="e">
        <f t="shared" si="51"/>
        <v>#N/A</v>
      </c>
      <c r="AC229" s="408"/>
      <c r="AH229" s="408"/>
      <c r="AI229" s="423" t="e">
        <f>IF(AI220="no data","no data",IF((AI$220+2)&gt;AL172,"",(AI$220+2)))</f>
        <v>#N/A</v>
      </c>
      <c r="AJ229" s="408" t="e">
        <f t="shared" si="52"/>
        <v>#N/A</v>
      </c>
      <c r="AK229" s="408"/>
      <c r="AP229" s="408"/>
      <c r="AQ229" s="423" t="e">
        <f>IF(AQ220="no data","no data",IF((AQ$220+2)&gt;AT172,"",(AQ$220+2)))</f>
        <v>#N/A</v>
      </c>
      <c r="AR229" s="408" t="e">
        <f t="shared" si="53"/>
        <v>#N/A</v>
      </c>
      <c r="AS229" s="408"/>
      <c r="AX229" s="408"/>
      <c r="AY229" s="423" t="e">
        <f>IF(AY220="no data","no data",IF((AY$220+2)&gt;BB172,"",(AY$220+2)))</f>
        <v>#N/A</v>
      </c>
      <c r="AZ229" s="408" t="e">
        <f t="shared" si="54"/>
        <v>#N/A</v>
      </c>
      <c r="BA229" s="408"/>
      <c r="BF229" s="408"/>
      <c r="BG229" s="423" t="e">
        <f>IF(BG220="no data","no data",IF((BG$220+2)&gt;BJ172,"",(BG$220+2)))</f>
        <v>#N/A</v>
      </c>
      <c r="BH229" s="408" t="e">
        <f t="shared" si="55"/>
        <v>#N/A</v>
      </c>
      <c r="BI229" s="408"/>
      <c r="BN229" s="408"/>
      <c r="BO229" s="423" t="e">
        <f>IF(BO220="no data","no data",IF((BO$220+2)&gt;BR172,"",(BO$220+2)))</f>
        <v>#N/A</v>
      </c>
      <c r="BP229" s="408" t="e">
        <f t="shared" si="56"/>
        <v>#N/A</v>
      </c>
      <c r="BQ229" s="408"/>
      <c r="BV229" s="408"/>
      <c r="BW229" s="423" t="e">
        <f>IF(BW220="no data","no data",IF((BW$220+2)&gt;BZ172,"",(BW$220+2)))</f>
        <v>#N/A</v>
      </c>
      <c r="BX229" s="408" t="e">
        <f t="shared" si="57"/>
        <v>#N/A</v>
      </c>
      <c r="BY229" s="408"/>
      <c r="CD229" s="408"/>
      <c r="CE229" s="423" t="e">
        <f>IF(CE220="no data","no data",IF((CE$220+2)&gt;CH172,"",(CE$220+2)))</f>
        <v>#N/A</v>
      </c>
      <c r="CF229" s="408" t="e">
        <f t="shared" si="58"/>
        <v>#N/A</v>
      </c>
      <c r="CG229" s="408"/>
      <c r="CL229" s="408"/>
      <c r="CM229" s="423" t="e">
        <f>IF(CM220="no data","no data",IF((CM$220+2)&gt;CP172,"",(CM$220+2)))</f>
        <v>#N/A</v>
      </c>
      <c r="CN229" s="408" t="e">
        <f t="shared" si="59"/>
        <v>#N/A</v>
      </c>
      <c r="CO229" s="408"/>
      <c r="CT229" s="408"/>
      <c r="CU229" s="423" t="e">
        <f>IF(CU220="no data","no data",IF((CU$220+2)&gt;CX172,"",(CU$220+2)))</f>
        <v>#N/A</v>
      </c>
      <c r="CV229" s="408" t="e">
        <f t="shared" si="60"/>
        <v>#N/A</v>
      </c>
      <c r="CW229" s="408"/>
      <c r="DB229" s="408"/>
      <c r="DC229" s="423" t="e">
        <f>IF(DC220="no data","no data",IF((DC$220+2)&gt;DF172,"",(DC$220+2)))</f>
        <v>#N/A</v>
      </c>
      <c r="DD229" s="408" t="e">
        <f t="shared" si="61"/>
        <v>#N/A</v>
      </c>
      <c r="DE229" s="408"/>
      <c r="DJ229" s="408"/>
      <c r="DK229" s="423" t="e">
        <f>IF(DK220="no data","no data",IF((DK$220+2)&gt;DN172,"",(DK$220+2)))</f>
        <v>#N/A</v>
      </c>
      <c r="DL229" s="408" t="e">
        <f t="shared" si="62"/>
        <v>#N/A</v>
      </c>
      <c r="DM229" s="408"/>
      <c r="DR229" s="408"/>
      <c r="DS229" s="423" t="e">
        <f>IF(DS220="no data","no data",IF((DS$220+2)&gt;DV172,"",(DS$220+2)))</f>
        <v>#N/A</v>
      </c>
      <c r="DT229" s="408" t="e">
        <f t="shared" si="63"/>
        <v>#N/A</v>
      </c>
      <c r="DU229" s="408"/>
    </row>
    <row r="230" spans="2:125" x14ac:dyDescent="0.25">
      <c r="B230" s="408"/>
      <c r="C230" s="408"/>
      <c r="D230" s="408"/>
      <c r="E230" s="408"/>
      <c r="J230" s="408"/>
      <c r="K230" s="408"/>
      <c r="L230" s="408"/>
      <c r="M230" s="408"/>
      <c r="R230" s="408"/>
      <c r="S230" s="408"/>
      <c r="T230" s="408"/>
      <c r="U230" s="408"/>
      <c r="Z230" s="408"/>
      <c r="AA230" s="408"/>
      <c r="AB230" s="408"/>
      <c r="AC230" s="408"/>
      <c r="AH230" s="408"/>
      <c r="AI230" s="408"/>
      <c r="AJ230" s="408"/>
      <c r="AK230" s="408"/>
      <c r="AP230" s="408"/>
      <c r="AQ230" s="408"/>
      <c r="AR230" s="408"/>
      <c r="AS230" s="408"/>
      <c r="AX230" s="408"/>
      <c r="AY230" s="408"/>
      <c r="AZ230" s="408"/>
      <c r="BA230" s="408"/>
      <c r="BF230" s="408"/>
      <c r="BG230" s="408"/>
      <c r="BH230" s="408"/>
      <c r="BI230" s="408"/>
      <c r="BN230" s="408"/>
      <c r="BO230" s="408"/>
      <c r="BP230" s="408"/>
      <c r="BQ230" s="408"/>
      <c r="BV230" s="408"/>
      <c r="BW230" s="408"/>
      <c r="BX230" s="408"/>
      <c r="BY230" s="408"/>
      <c r="CD230" s="408"/>
      <c r="CE230" s="408"/>
      <c r="CF230" s="408"/>
      <c r="CG230" s="408"/>
      <c r="CL230" s="408"/>
      <c r="CM230" s="408"/>
      <c r="CN230" s="408"/>
      <c r="CO230" s="408"/>
      <c r="CT230" s="408"/>
      <c r="CU230" s="408"/>
      <c r="CV230" s="408"/>
      <c r="CW230" s="408"/>
      <c r="DB230" s="408"/>
      <c r="DC230" s="408"/>
      <c r="DD230" s="408"/>
      <c r="DE230" s="408"/>
      <c r="DJ230" s="408"/>
      <c r="DK230" s="408"/>
      <c r="DL230" s="408"/>
      <c r="DM230" s="408"/>
      <c r="DR230" s="408"/>
      <c r="DS230" s="408"/>
      <c r="DT230" s="408"/>
      <c r="DU230" s="40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W230"/>
  <sheetViews>
    <sheetView topLeftCell="DN198" workbookViewId="0">
      <selection activeCell="EB200" sqref="EB200"/>
    </sheetView>
  </sheetViews>
  <sheetFormatPr defaultRowHeight="15" x14ac:dyDescent="0.25"/>
  <cols>
    <col min="1" max="1" width="20.140625" style="412" bestFit="1" customWidth="1"/>
    <col min="2" max="2" width="19.140625" style="412" bestFit="1" customWidth="1"/>
    <col min="3" max="3" width="20.140625" style="412" bestFit="1" customWidth="1"/>
    <col min="4" max="4" width="9.140625" style="412"/>
    <col min="5" max="5" width="24.85546875" style="412" bestFit="1" customWidth="1"/>
    <col min="6" max="6" width="9.140625" style="412"/>
    <col min="7" max="7" width="27.7109375" style="412" bestFit="1" customWidth="1"/>
    <col min="9" max="9" width="20.140625" style="412" bestFit="1" customWidth="1"/>
    <col min="10" max="10" width="19.140625" style="412" bestFit="1" customWidth="1"/>
    <col min="11" max="11" width="20.140625" style="412" bestFit="1" customWidth="1"/>
    <col min="12" max="12" width="9.140625" style="412"/>
    <col min="13" max="13" width="24.85546875" style="412" bestFit="1" customWidth="1"/>
    <col min="14" max="14" width="9.140625" style="412"/>
    <col min="15" max="15" width="27.7109375" style="412" bestFit="1" customWidth="1"/>
    <col min="17" max="17" width="20.140625" style="412" bestFit="1" customWidth="1"/>
    <col min="18" max="18" width="19.140625" style="412" bestFit="1" customWidth="1"/>
    <col min="19" max="19" width="20.140625" style="412" bestFit="1" customWidth="1"/>
    <col min="20" max="20" width="9.140625" style="412"/>
    <col min="21" max="21" width="24.85546875" style="412" bestFit="1" customWidth="1"/>
    <col min="22" max="22" width="9.140625" style="412"/>
    <col min="23" max="23" width="27.7109375" style="412" bestFit="1" customWidth="1"/>
    <col min="25" max="25" width="20.140625" style="412" bestFit="1" customWidth="1"/>
    <col min="26" max="26" width="19.140625" style="412" bestFit="1" customWidth="1"/>
    <col min="27" max="27" width="20.140625" style="412" bestFit="1" customWidth="1"/>
    <col min="28" max="28" width="9.140625" style="412"/>
    <col min="29" max="29" width="24.85546875" style="412" bestFit="1" customWidth="1"/>
    <col min="30" max="30" width="9.140625" style="412"/>
    <col min="31" max="31" width="27.7109375" style="412" bestFit="1" customWidth="1"/>
    <col min="33" max="33" width="20.140625" style="412" bestFit="1" customWidth="1"/>
    <col min="34" max="34" width="19.140625" style="412" bestFit="1" customWidth="1"/>
    <col min="35" max="35" width="20.140625" style="412" bestFit="1" customWidth="1"/>
    <col min="36" max="36" width="9.140625" style="412"/>
    <col min="37" max="37" width="24.85546875" style="412" bestFit="1" customWidth="1"/>
    <col min="38" max="38" width="9.140625" style="412"/>
    <col min="39" max="39" width="27.7109375" style="412" bestFit="1" customWidth="1"/>
    <col min="41" max="41" width="20.140625" style="412" bestFit="1" customWidth="1"/>
    <col min="42" max="42" width="19.140625" style="412" bestFit="1" customWidth="1"/>
    <col min="43" max="43" width="20.140625" style="412" bestFit="1" customWidth="1"/>
    <col min="44" max="44" width="9.140625" style="412"/>
    <col min="45" max="45" width="24.85546875" style="412" bestFit="1" customWidth="1"/>
    <col min="46" max="46" width="9.140625" style="412"/>
    <col min="47" max="47" width="27.7109375" style="412" bestFit="1" customWidth="1"/>
    <col min="49" max="49" width="20.140625" style="412" bestFit="1" customWidth="1"/>
    <col min="50" max="50" width="19.140625" style="412" bestFit="1" customWidth="1"/>
    <col min="51" max="51" width="20.140625" style="412" bestFit="1" customWidth="1"/>
    <col min="52" max="52" width="9.140625" style="412"/>
    <col min="53" max="53" width="24.85546875" style="412" bestFit="1" customWidth="1"/>
    <col min="54" max="54" width="9.140625" style="412"/>
    <col min="55" max="55" width="27.7109375" style="412" bestFit="1" customWidth="1"/>
    <col min="57" max="57" width="20.140625" style="412" bestFit="1" customWidth="1"/>
    <col min="58" max="58" width="19.140625" style="412" bestFit="1" customWidth="1"/>
    <col min="59" max="59" width="20.140625" style="412" bestFit="1" customWidth="1"/>
    <col min="60" max="60" width="9.140625" style="412"/>
    <col min="61" max="61" width="24.85546875" style="412" bestFit="1" customWidth="1"/>
    <col min="62" max="62" width="9.140625" style="412"/>
    <col min="63" max="63" width="27.7109375" style="412" bestFit="1" customWidth="1"/>
    <col min="65" max="65" width="20.140625" style="412" bestFit="1" customWidth="1"/>
    <col min="66" max="66" width="19.140625" style="412" bestFit="1" customWidth="1"/>
    <col min="67" max="67" width="20.140625" style="412" bestFit="1" customWidth="1"/>
    <col min="68" max="68" width="9.140625" style="412"/>
    <col min="69" max="69" width="24.85546875" style="412" bestFit="1" customWidth="1"/>
    <col min="70" max="70" width="9.140625" style="412"/>
    <col min="71" max="71" width="27.7109375" style="412" bestFit="1" customWidth="1"/>
    <col min="73" max="73" width="20.140625" style="412" bestFit="1" customWidth="1"/>
    <col min="74" max="74" width="19.140625" style="412" bestFit="1" customWidth="1"/>
    <col min="75" max="75" width="20.140625" style="412" bestFit="1" customWidth="1"/>
    <col min="76" max="76" width="9.140625" style="412"/>
    <col min="77" max="77" width="24.85546875" style="412" bestFit="1" customWidth="1"/>
    <col min="78" max="78" width="9.140625" style="412"/>
    <col min="79" max="79" width="27.7109375" style="412" bestFit="1" customWidth="1"/>
    <col min="81" max="81" width="20.140625" style="412" bestFit="1" customWidth="1"/>
    <col min="82" max="82" width="19.140625" style="412" bestFit="1" customWidth="1"/>
    <col min="83" max="83" width="20.140625" style="412" bestFit="1" customWidth="1"/>
    <col min="84" max="84" width="9.140625" style="412"/>
    <col min="85" max="85" width="24.85546875" style="412" bestFit="1" customWidth="1"/>
    <col min="86" max="86" width="9.140625" style="412"/>
    <col min="87" max="87" width="27.7109375" style="412" bestFit="1" customWidth="1"/>
    <col min="89" max="89" width="20.140625" style="412" bestFit="1" customWidth="1"/>
    <col min="90" max="90" width="19.140625" style="412" bestFit="1" customWidth="1"/>
    <col min="91" max="91" width="20.140625" style="412" bestFit="1" customWidth="1"/>
    <col min="92" max="92" width="9.140625" style="412"/>
    <col min="93" max="93" width="24.85546875" style="412" bestFit="1" customWidth="1"/>
    <col min="94" max="94" width="9.140625" style="412"/>
    <col min="95" max="95" width="27.7109375" style="412" bestFit="1" customWidth="1"/>
    <col min="97" max="97" width="20.140625" style="412" bestFit="1" customWidth="1"/>
    <col min="98" max="98" width="19.140625" style="412" bestFit="1" customWidth="1"/>
    <col min="99" max="99" width="20.140625" style="412" bestFit="1" customWidth="1"/>
    <col min="100" max="100" width="9.140625" style="412"/>
    <col min="101" max="101" width="24.85546875" style="412" bestFit="1" customWidth="1"/>
    <col min="102" max="102" width="9.140625" style="412"/>
    <col min="103" max="103" width="27.7109375" style="412" bestFit="1" customWidth="1"/>
    <col min="105" max="105" width="20.140625" style="412" bestFit="1" customWidth="1"/>
    <col min="106" max="106" width="19.140625" style="412" bestFit="1" customWidth="1"/>
    <col min="107" max="107" width="20.140625" style="412" bestFit="1" customWidth="1"/>
    <col min="108" max="108" width="9.140625" style="412"/>
    <col min="109" max="109" width="24.85546875" style="412" bestFit="1" customWidth="1"/>
    <col min="110" max="110" width="9.140625" style="412"/>
    <col min="111" max="111" width="27.7109375" style="412" bestFit="1" customWidth="1"/>
    <col min="113" max="113" width="20.140625" style="412" bestFit="1" customWidth="1"/>
    <col min="114" max="114" width="19.140625" style="412" bestFit="1" customWidth="1"/>
    <col min="115" max="115" width="20.140625" style="412" bestFit="1" customWidth="1"/>
    <col min="116" max="116" width="9.140625" style="412"/>
    <col min="117" max="117" width="24.85546875" style="412" bestFit="1" customWidth="1"/>
    <col min="118" max="118" width="9.140625" style="412"/>
    <col min="119" max="119" width="27.7109375" style="412" bestFit="1" customWidth="1"/>
    <col min="121" max="121" width="20.140625" style="412" bestFit="1" customWidth="1"/>
    <col min="122" max="122" width="19.140625" style="412" bestFit="1" customWidth="1"/>
    <col min="123" max="123" width="20.140625" style="412" bestFit="1" customWidth="1"/>
    <col min="124" max="124" width="9.140625" style="412"/>
    <col min="125" max="125" width="24.85546875" style="412" bestFit="1" customWidth="1"/>
    <col min="126" max="126" width="9.140625" style="412"/>
    <col min="127" max="127" width="27.7109375" style="412" bestFit="1" customWidth="1"/>
  </cols>
  <sheetData>
    <row r="1" spans="1:127" x14ac:dyDescent="0.25">
      <c r="A1" s="412" t="s">
        <v>5</v>
      </c>
      <c r="B1" s="413" t="s">
        <v>4</v>
      </c>
      <c r="C1" s="412">
        <f>VLOOKUP(B1,'Rural 80'!$A$11:$BS$488,8,FALSE)</f>
        <v>2</v>
      </c>
      <c r="D1" s="412">
        <f t="array" ref="D1">INDEX(C$1:C$55,MATCH(SMALL(COUNTIF(C$1:C$55,"&lt;"&amp;C$1:C$55),ROW(C1:D1)),COUNTIF(C$1:C$55,"&lt;"&amp;C$1:C$55),0))</f>
        <v>1</v>
      </c>
      <c r="E1" s="412" t="str">
        <f t="array" ref="E1">INDEX(B$1:B$55,SMALL(IF(C$1:C$55=D1,ROW(C$1:C$55)),COUNTIF(D$1:D1,D1)),1)</f>
        <v>South Staffordshire</v>
      </c>
      <c r="F1" s="412">
        <f t="shared" ref="F1:F32" si="0">IF(D1="9999","no data",(D1-(D$1-1)))</f>
        <v>1</v>
      </c>
      <c r="G1" s="412" t="str">
        <f t="shared" ref="G1:G32" si="1">E1</f>
        <v>South Staffordshire</v>
      </c>
      <c r="I1" s="412" t="s">
        <v>5</v>
      </c>
      <c r="J1" s="413" t="s">
        <v>4</v>
      </c>
      <c r="K1" s="412">
        <f>VLOOKUP(J1,'Rural 80'!$A$11:$BS$488,12,FALSE)</f>
        <v>1</v>
      </c>
      <c r="L1" s="412">
        <f t="array" ref="L1">INDEX(K$1:K$55,MATCH(SMALL(COUNTIF(K$1:K$55,"&lt;"&amp;K$1:K$55),ROW(K1:L1)),COUNTIF(K$1:K$55,"&lt;"&amp;K$1:K$55),0))</f>
        <v>1</v>
      </c>
      <c r="M1" s="412" t="str">
        <f t="array" ref="M1">INDEX(J$1:J$55,SMALL(IF(K$1:K$55=L1,ROW(K$1:K$55)),COUNTIF(L$1:L1,L1)),1)</f>
        <v>Amber Valley</v>
      </c>
      <c r="N1" s="412">
        <f t="shared" ref="N1:N32" si="2">IF(L1="9999","no data",(L1-(L$1-1)))</f>
        <v>1</v>
      </c>
      <c r="O1" s="412" t="str">
        <f t="shared" ref="O1:O32" si="3">M1</f>
        <v>Amber Valley</v>
      </c>
      <c r="Q1" s="412" t="s">
        <v>5</v>
      </c>
      <c r="R1" s="413" t="s">
        <v>4</v>
      </c>
      <c r="S1" s="412">
        <f>VLOOKUP(R1,'Rural 80'!$A$11:$BS$488,16,FALSE)</f>
        <v>2</v>
      </c>
      <c r="T1" s="412">
        <f t="array" ref="T1">INDEX(S$1:S$55,MATCH(SMALL(COUNTIF(S$1:S$55,"&lt;"&amp;S$1:S$55),ROW(S1:T1)),COUNTIF(S$1:S$55,"&lt;"&amp;S$1:S$55),0))</f>
        <v>1</v>
      </c>
      <c r="U1" s="412" t="str">
        <f t="array" ref="U1">INDEX(R$1:R$55,SMALL(IF(S$1:S$55=T1,ROW(S$1:S$55)),COUNTIF(T$1:T1,T1)),1)</f>
        <v>South Staffordshire</v>
      </c>
      <c r="V1" s="412">
        <f t="shared" ref="V1:V32" si="4">IF(T1="9999","no data",(T1-(T$1-1)))</f>
        <v>1</v>
      </c>
      <c r="W1" s="412" t="str">
        <f t="shared" ref="W1:W32" si="5">U1</f>
        <v>South Staffordshire</v>
      </c>
      <c r="Y1" s="412" t="s">
        <v>5</v>
      </c>
      <c r="Z1" s="413" t="s">
        <v>4</v>
      </c>
      <c r="AA1" s="412">
        <f>VLOOKUP(Z1,'Rural 80'!$A$11:$BS$488,20,FALSE)</f>
        <v>4</v>
      </c>
      <c r="AB1" s="412">
        <f t="array" ref="AB1">INDEX(AA$1:AA$55,MATCH(SMALL(COUNTIF(AA$1:AA$55,"&lt;"&amp;AA$1:AA$55),ROW(AA1:AB1)),COUNTIF(AA$1:AA$55,"&lt;"&amp;AA$1:AA$55),0))</f>
        <v>1</v>
      </c>
      <c r="AC1" s="412" t="str">
        <f t="array" ref="AC1">INDEX(Z$1:Z$55,SMALL(IF(AA$1:AA$55=AB1,ROW(AA$1:AA$55)),COUNTIF(AB$1:AB1,AB1)),1)</f>
        <v>South Staffordshire</v>
      </c>
      <c r="AD1" s="412">
        <f t="shared" ref="AD1:AD32" si="6">IF(AB1="9999","no data",(AB1-(AB$1-1)))</f>
        <v>1</v>
      </c>
      <c r="AE1" s="412" t="str">
        <f t="shared" ref="AE1:AE32" si="7">AC1</f>
        <v>South Staffordshire</v>
      </c>
      <c r="AG1" s="412" t="s">
        <v>5</v>
      </c>
      <c r="AH1" s="413" t="s">
        <v>4</v>
      </c>
      <c r="AI1" s="412">
        <f>VLOOKUP(AH1,'Rural 80'!$A$11:$BS$488,24,FALSE)</f>
        <v>5</v>
      </c>
      <c r="AJ1" s="412">
        <f t="array" ref="AJ1">INDEX(AI$1:AI$55,MATCH(SMALL(COUNTIF(AI$1:AI$55,"&lt;"&amp;AI$1:AI$55),ROW(AI1:AJ1)),COUNTIF(AI$1:AI$55,"&lt;"&amp;AI$1:AI$55),0))</f>
        <v>1</v>
      </c>
      <c r="AK1" s="412" t="str">
        <f t="array" ref="AK1">INDEX(AH$1:AH$55,SMALL(IF(AI$1:AI$55=AJ1,ROW(AI$1:AI$55)),COUNTIF(AJ$1:AJ1,AJ1)),1)</f>
        <v>South Staffordshire</v>
      </c>
      <c r="AL1" s="412">
        <f t="shared" ref="AL1:AL32" si="8">IF(AJ1="9999","no data",(AJ1-(AJ$1-1)))</f>
        <v>1</v>
      </c>
      <c r="AM1" s="412" t="str">
        <f t="shared" ref="AM1:AM32" si="9">AK1</f>
        <v>South Staffordshire</v>
      </c>
      <c r="AO1" s="412" t="s">
        <v>5</v>
      </c>
      <c r="AP1" s="413" t="s">
        <v>4</v>
      </c>
      <c r="AQ1" s="412">
        <f>VLOOKUP(AP1,'Rural 80'!$A$11:$BS$488,28,FALSE)</f>
        <v>2</v>
      </c>
      <c r="AR1" s="412">
        <f t="array" ref="AR1">INDEX(AQ$1:AQ$55,MATCH(SMALL(COUNTIF(AQ$1:AQ$55,"&lt;"&amp;AQ$1:AQ$55),ROW(AQ1:AR1)),COUNTIF(AQ$1:AQ$55,"&lt;"&amp;AQ$1:AQ$55),0))</f>
        <v>1</v>
      </c>
      <c r="AS1" s="412" t="str">
        <f t="array" ref="AS1">INDEX(AP$1:AP$55,SMALL(IF(AQ$1:AQ$55=AR1,ROW(AQ$1:AQ$55)),COUNTIF(AR$1:AR1,AR1)),1)</f>
        <v>Cannock Chase</v>
      </c>
      <c r="AT1" s="412">
        <f t="shared" ref="AT1:AT32" si="10">IF(AR1="9999","no data",(AR1-(AR$1-1)))</f>
        <v>1</v>
      </c>
      <c r="AU1" s="412" t="str">
        <f t="shared" ref="AU1:AU32" si="11">AS1</f>
        <v>Cannock Chase</v>
      </c>
      <c r="AW1" s="412" t="s">
        <v>5</v>
      </c>
      <c r="AX1" s="413" t="s">
        <v>4</v>
      </c>
      <c r="AY1" s="412">
        <f>VLOOKUP(AX1,'Rural 80'!$A$11:$BS$488,32,FALSE)</f>
        <v>3</v>
      </c>
      <c r="AZ1" s="412">
        <f t="array" ref="AZ1">INDEX(AY$1:AY$55,MATCH(SMALL(COUNTIF(AY$1:AY$55,"&lt;"&amp;AY$1:AY$55),ROW(AY1:AZ1)),COUNTIF(AY$1:AY$55,"&lt;"&amp;AY$1:AY$55),0))</f>
        <v>1</v>
      </c>
      <c r="BA1" s="412" t="str">
        <f t="array" ref="BA1">INDEX(AX$1:AX$55,SMALL(IF(AY$1:AY$55=AZ1,ROW(AY$1:AY$55)),COUNTIF(AZ$1:AZ1,AZ1)),1)</f>
        <v>Cannock Chase</v>
      </c>
      <c r="BB1" s="412">
        <f t="shared" ref="BB1:BB32" si="12">IF(AZ1="9999","no data",(AZ1-(AZ$1-1)))</f>
        <v>1</v>
      </c>
      <c r="BC1" s="412" t="str">
        <f t="shared" ref="BC1:BC32" si="13">BA1</f>
        <v>Cannock Chase</v>
      </c>
      <c r="BE1" s="412" t="s">
        <v>5</v>
      </c>
      <c r="BF1" s="413" t="s">
        <v>4</v>
      </c>
      <c r="BG1" s="412">
        <f>VLOOKUP(BF1,'Rural 80'!$A$11:$BS$488,36,FALSE)</f>
        <v>5</v>
      </c>
      <c r="BH1" s="412">
        <f t="array" ref="BH1">INDEX(BG$1:BG$55,MATCH(SMALL(COUNTIF(BG$1:BG$55,"&lt;"&amp;BG$1:BG$55),ROW(BG1:BH1)),COUNTIF(BG$1:BG$55,"&lt;"&amp;BG$1:BG$55),0))</f>
        <v>1</v>
      </c>
      <c r="BI1" s="412" t="str">
        <f t="array" ref="BI1">INDEX(BF$1:BF$55,SMALL(IF(BG$1:BG$55=BH1,ROW(BG$1:BG$55)),COUNTIF(BH$1:BH1,BH1)),1)</f>
        <v>Redcar and Cleveland</v>
      </c>
      <c r="BJ1" s="412">
        <f t="shared" ref="BJ1:BJ32" si="14">IF(BH1="9999","no data",(BH1-(BH$1-1)))</f>
        <v>1</v>
      </c>
      <c r="BK1" s="412" t="str">
        <f t="shared" ref="BK1:BK32" si="15">BI1</f>
        <v>Redcar and Cleveland</v>
      </c>
      <c r="BM1" s="412" t="s">
        <v>5</v>
      </c>
      <c r="BN1" s="413" t="s">
        <v>4</v>
      </c>
      <c r="BO1" s="412">
        <f>VLOOKUP(BN1,'Rural 80'!$A$11:$BS$488,40,FALSE)</f>
        <v>3</v>
      </c>
      <c r="BP1" s="412">
        <f t="array" ref="BP1">INDEX(BO$1:BO$55,MATCH(SMALL(COUNTIF(BO$1:BO$55,"&lt;"&amp;BO$1:BO$55),ROW(BO1:BP1)),COUNTIF(BO$1:BO$55,"&lt;"&amp;BO$1:BO$55),0))</f>
        <v>1</v>
      </c>
      <c r="BQ1" s="412" t="str">
        <f t="array" ref="BQ1">INDEX(BN$1:BN$55,SMALL(IF(BO$1:BO$55=BP1,ROW(BO$1:BO$55)),COUNTIF(BP$1:BP1,BP1)),1)</f>
        <v>Wyre Forest</v>
      </c>
      <c r="BR1" s="412">
        <f t="shared" ref="BR1:BR32" si="16">IF(BP1="9999","no data",(BP1-(BP$1-1)))</f>
        <v>1</v>
      </c>
      <c r="BS1" s="412" t="str">
        <f t="shared" ref="BS1:BS32" si="17">BQ1</f>
        <v>Wyre Forest</v>
      </c>
      <c r="BU1" s="412" t="s">
        <v>5</v>
      </c>
      <c r="BV1" s="413" t="s">
        <v>4</v>
      </c>
      <c r="BW1" s="412">
        <f>VLOOKUP(BV1,'Rural 80'!$A$11:$BS$488,44,FALSE)</f>
        <v>3</v>
      </c>
      <c r="BX1" s="412">
        <f t="array" ref="BX1">INDEX(BW$1:BW$55,MATCH(SMALL(COUNTIF(BW$1:BW$55,"&lt;"&amp;BW$1:BW$55),ROW(BW1:BX1)),COUNTIF(BW$1:BW$55,"&lt;"&amp;BW$1:BW$55),0))</f>
        <v>1</v>
      </c>
      <c r="BY1" s="412" t="str">
        <f t="array" ref="BY1">INDEX(BV$1:BV$55,SMALL(IF(BW$1:BW$55=BX1,ROW(BW$1:BW$55)),COUNTIF(BX$1:BX1,BX1)),1)</f>
        <v>Wyre Forest</v>
      </c>
      <c r="BZ1" s="412">
        <f t="shared" ref="BZ1:BZ32" si="18">IF(BX1="9999","no data",(BX1-(BX$1-1)))</f>
        <v>1</v>
      </c>
      <c r="CA1" s="412" t="str">
        <f t="shared" ref="CA1:CA32" si="19">BY1</f>
        <v>Wyre Forest</v>
      </c>
      <c r="CC1" s="412" t="s">
        <v>5</v>
      </c>
      <c r="CD1" s="413" t="s">
        <v>4</v>
      </c>
      <c r="CE1" s="412">
        <f>VLOOKUP(CD1,'Rural 80'!$A$11:$BS$488,48,FALSE)</f>
        <v>3</v>
      </c>
      <c r="CF1" s="412">
        <f t="array" ref="CF1">INDEX(CE$1:CE$55,MATCH(SMALL(COUNTIF(CE$1:CE$55,"&lt;"&amp;CE$1:CE$55),ROW(CE1:CF1)),COUNTIF(CE$1:CE$55,"&lt;"&amp;CE$1:CE$55),0))</f>
        <v>1</v>
      </c>
      <c r="CG1" s="412" t="str">
        <f t="array" ref="CG1">INDEX(CD$1:CD$55,SMALL(IF(CE$1:CE$55=CF1,ROW(CE$1:CE$55)),COUNTIF(CF$1:CF1,CF1)),1)</f>
        <v>Bolsover</v>
      </c>
      <c r="CH1" s="412">
        <f t="shared" ref="CH1:CH32" si="20">IF(CF1="9999","no data",(CF1-(CF$1-1)))</f>
        <v>1</v>
      </c>
      <c r="CI1" s="412" t="str">
        <f t="shared" ref="CI1:CI32" si="21">CG1</f>
        <v>Bolsover</v>
      </c>
      <c r="CK1" s="412" t="s">
        <v>5</v>
      </c>
      <c r="CL1" s="413" t="s">
        <v>4</v>
      </c>
      <c r="CM1" s="412">
        <f>VLOOKUP(CL1,'Rural 80'!$A$11:$BS$488,52,FALSE)</f>
        <v>4</v>
      </c>
      <c r="CN1" s="412">
        <f t="array" ref="CN1">INDEX(CM$1:CM$55,MATCH(SMALL(COUNTIF(CM$1:CM$55,"&lt;"&amp;CM$1:CM$55),ROW(CM1:CN1)),COUNTIF(CM$1:CM$55,"&lt;"&amp;CM$1:CM$55),0))</f>
        <v>1</v>
      </c>
      <c r="CO1" s="412" t="str">
        <f t="array" ref="CO1">INDEX(CL$1:CL$55,SMALL(IF(CM$1:CM$55=CN1,ROW(CM$1:CM$55)),COUNTIF(CN$1:CN1,CN1)),1)</f>
        <v>Bolsover</v>
      </c>
      <c r="CP1" s="412">
        <f t="shared" ref="CP1:CP32" si="22">IF(CN1="9999","no data",(CN1-(CN$1-1)))</f>
        <v>1</v>
      </c>
      <c r="CQ1" s="412" t="str">
        <f t="shared" ref="CQ1:CQ32" si="23">CO1</f>
        <v>Bolsover</v>
      </c>
      <c r="CS1" s="412" t="s">
        <v>5</v>
      </c>
      <c r="CT1" s="413" t="s">
        <v>4</v>
      </c>
      <c r="CU1" s="412" t="str">
        <f>VLOOKUP(CT1,'Rural 80'!$A$11:$BS$488,56,FALSE)</f>
        <v>9999</v>
      </c>
      <c r="CV1" s="412" t="str">
        <f t="array" ref="CV1">INDEX(CU$1:CU$55,MATCH(SMALL(COUNTIF(CU$1:CU$55,"&lt;"&amp;CU$1:CU$55),ROW(CU1:CV1)),COUNTIF(CU$1:CU$55,"&lt;"&amp;CU$1:CU$55),0))</f>
        <v>9999</v>
      </c>
      <c r="CW1" s="412" t="str">
        <f t="array" ref="CW1">INDEX(CT$1:CT$55,SMALL(IF(CU$1:CU$55=CV1,ROW(CU$1:CU$55)),COUNTIF(CV$1:CV1,CV1)),1)</f>
        <v>Amber Valley</v>
      </c>
      <c r="CX1" s="412" t="str">
        <f t="shared" ref="CX1:CX32" si="24">IF(CV1="9999","no data",(CV1-(CV$1-1)))</f>
        <v>no data</v>
      </c>
      <c r="CY1" s="412" t="str">
        <f t="shared" ref="CY1:CY32" si="25">CW1</f>
        <v>Amber Valley</v>
      </c>
      <c r="DA1" s="412" t="s">
        <v>5</v>
      </c>
      <c r="DB1" s="413" t="s">
        <v>4</v>
      </c>
      <c r="DC1" s="412" t="str">
        <f>VLOOKUP(DB1,'Rural 80'!$A$11:$BS$488,60,FALSE)</f>
        <v>9999</v>
      </c>
      <c r="DD1" s="412" t="str">
        <f t="array" ref="DD1">INDEX(DC$1:DC$55,MATCH(SMALL(COUNTIF(DC$1:DC$55,"&lt;"&amp;DC$1:DC$55),ROW(DC1:DD1)),COUNTIF(DC$1:DC$55,"&lt;"&amp;DC$1:DC$55),0))</f>
        <v>9999</v>
      </c>
      <c r="DE1" s="412" t="str">
        <f t="array" ref="DE1">INDEX(DB$1:DB$55,SMALL(IF(DC$1:DC$55=DD1,ROW(DC$1:DC$55)),COUNTIF(DD$1:DD1,DD1)),1)</f>
        <v>Amber Valley</v>
      </c>
      <c r="DF1" s="412" t="str">
        <f t="shared" ref="DF1:DF32" si="26">IF(DD1="9999","no data",(DD1-(DD$1-1)))</f>
        <v>no data</v>
      </c>
      <c r="DG1" s="412" t="str">
        <f t="shared" ref="DG1:DG32" si="27">DE1</f>
        <v>Amber Valley</v>
      </c>
      <c r="DI1" s="412" t="s">
        <v>5</v>
      </c>
      <c r="DJ1" s="413" t="s">
        <v>4</v>
      </c>
      <c r="DK1" s="412" t="str">
        <f>VLOOKUP(DJ1,'Rural 80'!$A$11:$BS$488,64,FALSE)</f>
        <v>9999</v>
      </c>
      <c r="DL1" s="412" t="str">
        <f t="array" ref="DL1">INDEX(DK$1:DK$55,MATCH(SMALL(COUNTIF(DK$1:DK$55,"&lt;"&amp;DK$1:DK$55),ROW(DK1:DL1)),COUNTIF(DK$1:DK$55,"&lt;"&amp;DK$1:DK$55),0))</f>
        <v>9999</v>
      </c>
      <c r="DM1" s="412" t="str">
        <f t="array" ref="DM1">INDEX(DJ$1:DJ$55,SMALL(IF(DK$1:DK$55=DL1,ROW(DK$1:DK$55)),COUNTIF(DL$1:DL1,DL1)),1)</f>
        <v>Amber Valley</v>
      </c>
      <c r="DN1" s="412" t="str">
        <f t="shared" ref="DN1:DN32" si="28">IF(DL1="9999","no data",(DL1-(DL$1-1)))</f>
        <v>no data</v>
      </c>
      <c r="DO1" s="412" t="str">
        <f t="shared" ref="DO1:DO32" si="29">DM1</f>
        <v>Amber Valley</v>
      </c>
      <c r="DQ1" s="412" t="s">
        <v>5</v>
      </c>
      <c r="DR1" s="413" t="s">
        <v>4</v>
      </c>
      <c r="DS1" s="412" t="str">
        <f>VLOOKUP(DR1,'Rural 80'!$A$11:$BS$488,68,FALSE)</f>
        <v>9999</v>
      </c>
      <c r="DT1" s="412" t="str">
        <f t="array" ref="DT1">INDEX(DS$1:DS$55,MATCH(SMALL(COUNTIF(DS$1:DS$55,"&lt;"&amp;DS$1:DS$55),ROW(DS1:DT1)),COUNTIF(DS$1:DS$55,"&lt;"&amp;DS$1:DS$55),0))</f>
        <v>9999</v>
      </c>
      <c r="DU1" s="412" t="str">
        <f t="array" ref="DU1">INDEX(DR$1:DR$55,SMALL(IF(DS$1:DS$55=DT1,ROW(DS$1:DS$55)),COUNTIF(DT$1:DT1,DT1)),1)</f>
        <v>Amber Valley</v>
      </c>
      <c r="DV1" s="412" t="str">
        <f t="shared" ref="DV1:DV32" si="30">IF(DT1="9999","no data",(DT1-(DT$1-1)))</f>
        <v>no data</v>
      </c>
      <c r="DW1" s="412" t="str">
        <f t="shared" ref="DW1:DW32" si="31">DU1</f>
        <v>Amber Valley</v>
      </c>
    </row>
    <row r="2" spans="1:127" x14ac:dyDescent="0.25">
      <c r="A2" s="412">
        <f>'Rural 80'!$C341</f>
        <v>55</v>
      </c>
      <c r="B2" s="413" t="s">
        <v>9</v>
      </c>
      <c r="C2" s="412">
        <f>VLOOKUP(B2,'Rural 80'!$A$11:$BS$488,8,FALSE)</f>
        <v>25</v>
      </c>
      <c r="D2" s="412">
        <f t="array" ref="D2">INDEX(C$1:C$55,MATCH(SMALL(COUNTIF(C$1:C$55,"&lt;"&amp;C$1:C$55),ROW(C2:D2)),COUNTIF(C$1:C$55,"&lt;"&amp;C$1:C$55),0))</f>
        <v>2</v>
      </c>
      <c r="E2" s="412" t="str">
        <f t="array" ref="E2">INDEX(B$1:B$55,SMALL(IF(C$1:C$55=D2,ROW(C$1:C$55)),COUNTIF(D$1:D2,D2)),1)</f>
        <v>Amber Valley</v>
      </c>
      <c r="F2" s="412">
        <f t="shared" si="0"/>
        <v>2</v>
      </c>
      <c r="G2" s="412" t="str">
        <f t="shared" si="1"/>
        <v>Amber Valley</v>
      </c>
      <c r="I2" s="412">
        <f>'Rural 80'!$C341</f>
        <v>55</v>
      </c>
      <c r="J2" s="413" t="s">
        <v>9</v>
      </c>
      <c r="K2" s="412">
        <f>VLOOKUP(J2,'Rural 80'!$A$11:$BS$488,12,FALSE)</f>
        <v>27</v>
      </c>
      <c r="L2" s="412">
        <f t="array" ref="L2">INDEX(K$1:K$55,MATCH(SMALL(COUNTIF(K$1:K$55,"&lt;"&amp;K$1:K$55),ROW(K2:L2)),COUNTIF(K$1:K$55,"&lt;"&amp;K$1:K$55),0))</f>
        <v>2</v>
      </c>
      <c r="M2" s="412" t="str">
        <f t="array" ref="M2">INDEX(J$1:J$55,SMALL(IF(K$1:K$55=L2,ROW(K$1:K$55)),COUNTIF(L$1:L2,L2)),1)</f>
        <v>South Derbyshire</v>
      </c>
      <c r="N2" s="412">
        <f t="shared" si="2"/>
        <v>2</v>
      </c>
      <c r="O2" s="412" t="str">
        <f t="shared" si="3"/>
        <v>South Derbyshire</v>
      </c>
      <c r="Q2" s="412">
        <f>'Rural 80'!$C341</f>
        <v>55</v>
      </c>
      <c r="R2" s="413" t="s">
        <v>9</v>
      </c>
      <c r="S2" s="412">
        <f>VLOOKUP(R2,'Rural 80'!$A$11:$BS$488,16,FALSE)</f>
        <v>18</v>
      </c>
      <c r="T2" s="412">
        <f t="array" ref="T2">INDEX(S$1:S$55,MATCH(SMALL(COUNTIF(S$1:S$55,"&lt;"&amp;S$1:S$55),ROW(S2:T2)),COUNTIF(S$1:S$55,"&lt;"&amp;S$1:S$55),0))</f>
        <v>2</v>
      </c>
      <c r="U2" s="412" t="str">
        <f t="array" ref="U2">INDEX(R$1:R$55,SMALL(IF(S$1:S$55=T2,ROW(S$1:S$55)),COUNTIF(T$1:T2,T2)),1)</f>
        <v>Amber Valley</v>
      </c>
      <c r="V2" s="412">
        <f t="shared" si="4"/>
        <v>2</v>
      </c>
      <c r="W2" s="412" t="str">
        <f t="shared" si="5"/>
        <v>Amber Valley</v>
      </c>
      <c r="Y2" s="412">
        <f>'Rural 80'!$C341</f>
        <v>55</v>
      </c>
      <c r="Z2" s="413" t="s">
        <v>9</v>
      </c>
      <c r="AA2" s="412">
        <f>VLOOKUP(Z2,'Rural 80'!$A$11:$BS$488,20,FALSE)</f>
        <v>39</v>
      </c>
      <c r="AB2" s="412">
        <f t="array" ref="AB2">INDEX(AA$1:AA$55,MATCH(SMALL(COUNTIF(AA$1:AA$55,"&lt;"&amp;AA$1:AA$55),ROW(AA2:AB2)),COUNTIF(AA$1:AA$55,"&lt;"&amp;AA$1:AA$55),0))</f>
        <v>2</v>
      </c>
      <c r="AC2" s="412" t="str">
        <f t="array" ref="AC2">INDEX(Z$1:Z$55,SMALL(IF(AA$1:AA$55=AB2,ROW(AA$1:AA$55)),COUNTIF(AB$1:AB2,AB2)),1)</f>
        <v>Redcar and Cleveland</v>
      </c>
      <c r="AD2" s="412">
        <f t="shared" si="6"/>
        <v>2</v>
      </c>
      <c r="AE2" s="412" t="str">
        <f t="shared" si="7"/>
        <v>Redcar and Cleveland</v>
      </c>
      <c r="AG2" s="412">
        <f>'Rural 80'!$C341</f>
        <v>55</v>
      </c>
      <c r="AH2" s="413" t="s">
        <v>9</v>
      </c>
      <c r="AI2" s="412">
        <f>VLOOKUP(AH2,'Rural 80'!$A$11:$BS$488,24,FALSE)</f>
        <v>27</v>
      </c>
      <c r="AJ2" s="412">
        <f t="array" ref="AJ2">INDEX(AI$1:AI$55,MATCH(SMALL(COUNTIF(AI$1:AI$55,"&lt;"&amp;AI$1:AI$55),ROW(AI2:AJ2)),COUNTIF(AI$1:AI$55,"&lt;"&amp;AI$1:AI$55),0))</f>
        <v>2</v>
      </c>
      <c r="AK2" s="412" t="str">
        <f t="array" ref="AK2">INDEX(AH$1:AH$55,SMALL(IF(AI$1:AI$55=AJ2,ROW(AI$1:AI$55)),COUNTIF(AJ$1:AJ2,AJ2)),1)</f>
        <v>Cannock Chase</v>
      </c>
      <c r="AL2" s="412">
        <f t="shared" si="8"/>
        <v>2</v>
      </c>
      <c r="AM2" s="412" t="str">
        <f t="shared" si="9"/>
        <v>Cannock Chase</v>
      </c>
      <c r="AO2" s="412">
        <f>'Rural 80'!$C341</f>
        <v>55</v>
      </c>
      <c r="AP2" s="413" t="s">
        <v>9</v>
      </c>
      <c r="AQ2" s="412">
        <f>VLOOKUP(AP2,'Rural 80'!$A$11:$BS$488,28,FALSE)</f>
        <v>25</v>
      </c>
      <c r="AR2" s="412">
        <f t="array" ref="AR2">INDEX(AQ$1:AQ$55,MATCH(SMALL(COUNTIF(AQ$1:AQ$55,"&lt;"&amp;AQ$1:AQ$55),ROW(AQ2:AR2)),COUNTIF(AQ$1:AQ$55,"&lt;"&amp;AQ$1:AQ$55),0))</f>
        <v>2</v>
      </c>
      <c r="AS2" s="412" t="str">
        <f t="array" ref="AS2">INDEX(AP$1:AP$55,SMALL(IF(AQ$1:AQ$55=AR2,ROW(AQ$1:AQ$55)),COUNTIF(AR$1:AR2,AR2)),1)</f>
        <v>Amber Valley</v>
      </c>
      <c r="AT2" s="412">
        <f t="shared" si="10"/>
        <v>2</v>
      </c>
      <c r="AU2" s="412" t="str">
        <f t="shared" si="11"/>
        <v>Amber Valley</v>
      </c>
      <c r="AW2" s="412">
        <f>'Rural 80'!$C341</f>
        <v>55</v>
      </c>
      <c r="AX2" s="413" t="s">
        <v>9</v>
      </c>
      <c r="AY2" s="412">
        <f>VLOOKUP(AX2,'Rural 80'!$A$11:$BS$488,32,FALSE)</f>
        <v>25</v>
      </c>
      <c r="AZ2" s="412">
        <f t="array" ref="AZ2">INDEX(AY$1:AY$55,MATCH(SMALL(COUNTIF(AY$1:AY$55,"&lt;"&amp;AY$1:AY$55),ROW(AY2:AZ2)),COUNTIF(AY$1:AY$55,"&lt;"&amp;AY$1:AY$55),0))</f>
        <v>2</v>
      </c>
      <c r="BA2" s="412" t="str">
        <f t="array" ref="BA2">INDEX(AX$1:AX$55,SMALL(IF(AY$1:AY$55=AZ2,ROW(AY$1:AY$55)),COUNTIF(AZ$1:AZ2,AZ2)),1)</f>
        <v>South Staffordshire</v>
      </c>
      <c r="BB2" s="412">
        <f t="shared" si="12"/>
        <v>2</v>
      </c>
      <c r="BC2" s="412" t="str">
        <f t="shared" si="13"/>
        <v>South Staffordshire</v>
      </c>
      <c r="BE2" s="412">
        <f>'Rural 80'!$C341</f>
        <v>55</v>
      </c>
      <c r="BF2" s="413" t="s">
        <v>9</v>
      </c>
      <c r="BG2" s="412">
        <f>VLOOKUP(BF2,'Rural 80'!$A$11:$BS$488,36,FALSE)</f>
        <v>25</v>
      </c>
      <c r="BH2" s="412">
        <f t="array" ref="BH2">INDEX(BG$1:BG$55,MATCH(SMALL(COUNTIF(BG$1:BG$55,"&lt;"&amp;BG$1:BG$55),ROW(BG2:BH2)),COUNTIF(BG$1:BG$55,"&lt;"&amp;BG$1:BG$55),0))</f>
        <v>2</v>
      </c>
      <c r="BI2" s="412" t="str">
        <f t="array" ref="BI2">INDEX(BF$1:BF$55,SMALL(IF(BG$1:BG$55=BH2,ROW(BG$1:BG$55)),COUNTIF(BH$1:BH2,BH2)),1)</f>
        <v>South Staffordshire</v>
      </c>
      <c r="BJ2" s="412">
        <f t="shared" si="14"/>
        <v>2</v>
      </c>
      <c r="BK2" s="412" t="str">
        <f t="shared" si="15"/>
        <v>South Staffordshire</v>
      </c>
      <c r="BM2" s="412">
        <f>'Rural 80'!$C341</f>
        <v>55</v>
      </c>
      <c r="BN2" s="413" t="s">
        <v>9</v>
      </c>
      <c r="BO2" s="412">
        <f>VLOOKUP(BN2,'Rural 80'!$A$11:$BS$488,40,FALSE)</f>
        <v>20</v>
      </c>
      <c r="BP2" s="412">
        <f t="array" ref="BP2">INDEX(BO$1:BO$55,MATCH(SMALL(COUNTIF(BO$1:BO$55,"&lt;"&amp;BO$1:BO$55),ROW(BO2:BP2)),COUNTIF(BO$1:BO$55,"&lt;"&amp;BO$1:BO$55),0))</f>
        <v>2</v>
      </c>
      <c r="BQ2" s="412" t="str">
        <f t="array" ref="BQ2">INDEX(BN$1:BN$55,SMALL(IF(BO$1:BO$55=BP2,ROW(BO$1:BO$55)),COUNTIF(BP$1:BP2,BP2)),1)</f>
        <v>South Derbyshire</v>
      </c>
      <c r="BR2" s="412">
        <f t="shared" si="16"/>
        <v>2</v>
      </c>
      <c r="BS2" s="412" t="str">
        <f t="shared" si="17"/>
        <v>South Derbyshire</v>
      </c>
      <c r="BU2" s="412">
        <f>'Rural 80'!$C341</f>
        <v>55</v>
      </c>
      <c r="BV2" s="413" t="s">
        <v>9</v>
      </c>
      <c r="BW2" s="412">
        <f>VLOOKUP(BV2,'Rural 80'!$A$11:$BS$488,44,FALSE)</f>
        <v>25</v>
      </c>
      <c r="BX2" s="412">
        <f t="array" ref="BX2">INDEX(BW$1:BW$55,MATCH(SMALL(COUNTIF(BW$1:BW$55,"&lt;"&amp;BW$1:BW$55),ROW(BW2:BX2)),COUNTIF(BW$1:BW$55,"&lt;"&amp;BW$1:BW$55),0))</f>
        <v>2</v>
      </c>
      <c r="BY2" s="412" t="str">
        <f t="array" ref="BY2">INDEX(BV$1:BV$55,SMALL(IF(BW$1:BW$55=BX2,ROW(BW$1:BW$55)),COUNTIF(BX$1:BX2,BX2)),1)</f>
        <v>Broadland</v>
      </c>
      <c r="BZ2" s="412">
        <f t="shared" si="18"/>
        <v>2</v>
      </c>
      <c r="CA2" s="412" t="str">
        <f t="shared" si="19"/>
        <v>Broadland</v>
      </c>
      <c r="CC2" s="412">
        <f>'Rural 80'!$C341</f>
        <v>55</v>
      </c>
      <c r="CD2" s="413" t="s">
        <v>9</v>
      </c>
      <c r="CE2" s="412">
        <f>VLOOKUP(CD2,'Rural 80'!$A$11:$BS$488,48,FALSE)</f>
        <v>19</v>
      </c>
      <c r="CF2" s="412">
        <f t="array" ref="CF2">INDEX(CE$1:CE$55,MATCH(SMALL(COUNTIF(CE$1:CE$55,"&lt;"&amp;CE$1:CE$55),ROW(CE2:CF2)),COUNTIF(CE$1:CE$55,"&lt;"&amp;CE$1:CE$55),0))</f>
        <v>2</v>
      </c>
      <c r="CG2" s="412" t="str">
        <f t="array" ref="CG2">INDEX(CD$1:CD$55,SMALL(IF(CE$1:CE$55=CF2,ROW(CE$1:CE$55)),COUNTIF(CF$1:CF2,CF2)),1)</f>
        <v>Wyre Forest</v>
      </c>
      <c r="CH2" s="412">
        <f t="shared" si="20"/>
        <v>2</v>
      </c>
      <c r="CI2" s="412" t="str">
        <f t="shared" si="21"/>
        <v>Wyre Forest</v>
      </c>
      <c r="CK2" s="412">
        <f>'Rural 80'!$C341</f>
        <v>55</v>
      </c>
      <c r="CL2" s="413" t="s">
        <v>9</v>
      </c>
      <c r="CM2" s="412">
        <f>VLOOKUP(CL2,'Rural 80'!$A$11:$BS$488,52,FALSE)</f>
        <v>43</v>
      </c>
      <c r="CN2" s="412">
        <f t="array" ref="CN2">INDEX(CM$1:CM$55,MATCH(SMALL(COUNTIF(CM$1:CM$55,"&lt;"&amp;CM$1:CM$55),ROW(CM2:CN2)),COUNTIF(CM$1:CM$55,"&lt;"&amp;CM$1:CM$55),0))</f>
        <v>2</v>
      </c>
      <c r="CO2" s="412" t="str">
        <f t="array" ref="CO2">INDEX(CL$1:CL$55,SMALL(IF(CM$1:CM$55=CN2,ROW(CM$1:CM$55)),COUNTIF(CN$1:CN2,CN2)),1)</f>
        <v>South Staffordshire</v>
      </c>
      <c r="CP2" s="412">
        <f t="shared" si="22"/>
        <v>2</v>
      </c>
      <c r="CQ2" s="412" t="str">
        <f t="shared" si="23"/>
        <v>South Staffordshire</v>
      </c>
      <c r="CS2" s="412">
        <f>'Rural 80'!$C341</f>
        <v>55</v>
      </c>
      <c r="CT2" s="413" t="s">
        <v>9</v>
      </c>
      <c r="CU2" s="412" t="str">
        <f>VLOOKUP(CT2,'Rural 80'!$A$11:$BS$488,56,FALSE)</f>
        <v>9999</v>
      </c>
      <c r="CV2" s="412" t="str">
        <f t="array" ref="CV2">INDEX(CU$1:CU$55,MATCH(SMALL(COUNTIF(CU$1:CU$55,"&lt;"&amp;CU$1:CU$55),ROW(CU2:CV2)),COUNTIF(CU$1:CU$55,"&lt;"&amp;CU$1:CU$55),0))</f>
        <v>9999</v>
      </c>
      <c r="CW2" s="412" t="str">
        <f t="array" ref="CW2">INDEX(CT$1:CT$55,SMALL(IF(CU$1:CU$55=CV2,ROW(CU$1:CU$55)),COUNTIF(CV$1:CV2,CV2)),1)</f>
        <v>Ashford</v>
      </c>
      <c r="CX2" s="412" t="str">
        <f t="shared" si="24"/>
        <v>no data</v>
      </c>
      <c r="CY2" s="412" t="str">
        <f t="shared" si="25"/>
        <v>Ashford</v>
      </c>
      <c r="DA2" s="412">
        <f>'Rural 80'!$C341</f>
        <v>55</v>
      </c>
      <c r="DB2" s="413" t="s">
        <v>9</v>
      </c>
      <c r="DC2" s="412" t="str">
        <f>VLOOKUP(DB2,'Rural 80'!$A$11:$BS$488,60,FALSE)</f>
        <v>9999</v>
      </c>
      <c r="DD2" s="412" t="str">
        <f t="array" ref="DD2">INDEX(DC$1:DC$55,MATCH(SMALL(COUNTIF(DC$1:DC$55,"&lt;"&amp;DC$1:DC$55),ROW(DC2:DD2)),COUNTIF(DC$1:DC$55,"&lt;"&amp;DC$1:DC$55),0))</f>
        <v>9999</v>
      </c>
      <c r="DE2" s="412" t="str">
        <f t="array" ref="DE2">INDEX(DB$1:DB$55,SMALL(IF(DC$1:DC$55=DD2,ROW(DC$1:DC$55)),COUNTIF(DD$1:DD2,DD2)),1)</f>
        <v>Ashford</v>
      </c>
      <c r="DF2" s="412" t="str">
        <f t="shared" si="26"/>
        <v>no data</v>
      </c>
      <c r="DG2" s="412" t="str">
        <f t="shared" si="27"/>
        <v>Ashford</v>
      </c>
      <c r="DI2" s="412">
        <f>'Rural 80'!$C341</f>
        <v>55</v>
      </c>
      <c r="DJ2" s="413" t="s">
        <v>9</v>
      </c>
      <c r="DK2" s="412" t="str">
        <f>VLOOKUP(DJ2,'Rural 80'!$A$11:$BS$488,64,FALSE)</f>
        <v>9999</v>
      </c>
      <c r="DL2" s="412" t="str">
        <f t="array" ref="DL2">INDEX(DK$1:DK$55,MATCH(SMALL(COUNTIF(DK$1:DK$55,"&lt;"&amp;DK$1:DK$55),ROW(DK2:DL2)),COUNTIF(DK$1:DK$55,"&lt;"&amp;DK$1:DK$55),0))</f>
        <v>9999</v>
      </c>
      <c r="DM2" s="412" t="str">
        <f t="array" ref="DM2">INDEX(DJ$1:DJ$55,SMALL(IF(DK$1:DK$55=DL2,ROW(DK$1:DK$55)),COUNTIF(DL$1:DL2,DL2)),1)</f>
        <v>Ashford</v>
      </c>
      <c r="DN2" s="412" t="str">
        <f t="shared" si="28"/>
        <v>no data</v>
      </c>
      <c r="DO2" s="412" t="str">
        <f t="shared" si="29"/>
        <v>Ashford</v>
      </c>
      <c r="DQ2" s="412">
        <f>'Rural 80'!$C341</f>
        <v>55</v>
      </c>
      <c r="DR2" s="413" t="s">
        <v>9</v>
      </c>
      <c r="DS2" s="412" t="str">
        <f>VLOOKUP(DR2,'Rural 80'!$A$11:$BS$488,68,FALSE)</f>
        <v>9999</v>
      </c>
      <c r="DT2" s="412" t="str">
        <f t="array" ref="DT2">INDEX(DS$1:DS$55,MATCH(SMALL(COUNTIF(DS$1:DS$55,"&lt;"&amp;DS$1:DS$55),ROW(DS2:DT2)),COUNTIF(DS$1:DS$55,"&lt;"&amp;DS$1:DS$55),0))</f>
        <v>9999</v>
      </c>
      <c r="DU2" s="412" t="str">
        <f t="array" ref="DU2">INDEX(DR$1:DR$55,SMALL(IF(DS$1:DS$55=DT2,ROW(DS$1:DS$55)),COUNTIF(DT$1:DT2,DT2)),1)</f>
        <v>Ashford</v>
      </c>
      <c r="DV2" s="412" t="str">
        <f t="shared" si="30"/>
        <v>no data</v>
      </c>
      <c r="DW2" s="412" t="str">
        <f t="shared" si="31"/>
        <v>Ashford</v>
      </c>
    </row>
    <row r="3" spans="1:127" x14ac:dyDescent="0.25">
      <c r="B3" s="413" t="s">
        <v>19</v>
      </c>
      <c r="C3" s="412">
        <f>VLOOKUP(B3,'Rural 80'!$A$11:$BS$488,8,FALSE)</f>
        <v>40</v>
      </c>
      <c r="D3" s="412">
        <f t="array" ref="D3">INDEX(C$1:C$55,MATCH(SMALL(COUNTIF(C$1:C$55,"&lt;"&amp;C$1:C$55),ROW(C3:D3)),COUNTIF(C$1:C$55,"&lt;"&amp;C$1:C$55),0))</f>
        <v>3</v>
      </c>
      <c r="E3" s="412" t="str">
        <f t="array" ref="E3">INDEX(B$1:B$55,SMALL(IF(C$1:C$55=D3,ROW(C$1:C$55)),COUNTIF(D$1:D3,D3)),1)</f>
        <v>South Derbyshire</v>
      </c>
      <c r="F3" s="412">
        <f t="shared" si="0"/>
        <v>3</v>
      </c>
      <c r="G3" s="412" t="str">
        <f t="shared" si="1"/>
        <v>South Derbyshire</v>
      </c>
      <c r="J3" s="413" t="s">
        <v>19</v>
      </c>
      <c r="K3" s="412">
        <f>VLOOKUP(J3,'Rural 80'!$A$11:$BS$488,12,FALSE)</f>
        <v>39</v>
      </c>
      <c r="L3" s="412">
        <f t="array" ref="L3">INDEX(K$1:K$55,MATCH(SMALL(COUNTIF(K$1:K$55,"&lt;"&amp;K$1:K$55),ROW(K3:L3)),COUNTIF(K$1:K$55,"&lt;"&amp;K$1:K$55),0))</f>
        <v>3</v>
      </c>
      <c r="M3" s="412" t="str">
        <f t="array" ref="M3">INDEX(J$1:J$55,SMALL(IF(K$1:K$55=L3,ROW(K$1:K$55)),COUNTIF(L$1:L3,L3)),1)</f>
        <v>Cannock Chase</v>
      </c>
      <c r="N3" s="412">
        <f t="shared" si="2"/>
        <v>3</v>
      </c>
      <c r="O3" s="412" t="str">
        <f t="shared" si="3"/>
        <v>Cannock Chase</v>
      </c>
      <c r="R3" s="413" t="s">
        <v>19</v>
      </c>
      <c r="S3" s="412">
        <f>VLOOKUP(R3,'Rural 80'!$A$11:$BS$488,16,FALSE)</f>
        <v>40</v>
      </c>
      <c r="T3" s="412">
        <f t="array" ref="T3">INDEX(S$1:S$55,MATCH(SMALL(COUNTIF(S$1:S$55,"&lt;"&amp;S$1:S$55),ROW(S3:T3)),COUNTIF(S$1:S$55,"&lt;"&amp;S$1:S$55),0))</f>
        <v>3</v>
      </c>
      <c r="U3" s="412" t="str">
        <f t="array" ref="U3">INDEX(R$1:R$55,SMALL(IF(S$1:S$55=T3,ROW(S$1:S$55)),COUNTIF(T$1:T3,T3)),1)</f>
        <v>Cannock Chase</v>
      </c>
      <c r="V3" s="412">
        <f t="shared" si="4"/>
        <v>3</v>
      </c>
      <c r="W3" s="412" t="str">
        <f t="shared" si="5"/>
        <v>Cannock Chase</v>
      </c>
      <c r="Z3" s="413" t="s">
        <v>19</v>
      </c>
      <c r="AA3" s="412">
        <f>VLOOKUP(Z3,'Rural 80'!$A$11:$BS$488,20,FALSE)</f>
        <v>41</v>
      </c>
      <c r="AB3" s="412">
        <f t="array" ref="AB3">INDEX(AA$1:AA$55,MATCH(SMALL(COUNTIF(AA$1:AA$55,"&lt;"&amp;AA$1:AA$55),ROW(AA3:AB3)),COUNTIF(AA$1:AA$55,"&lt;"&amp;AA$1:AA$55),0))</f>
        <v>3</v>
      </c>
      <c r="AC3" s="412" t="str">
        <f t="array" ref="AC3">INDEX(Z$1:Z$55,SMALL(IF(AA$1:AA$55=AB3,ROW(AA$1:AA$55)),COUNTIF(AB$1:AB3,AB3)),1)</f>
        <v>Cannock Chase</v>
      </c>
      <c r="AD3" s="412">
        <f t="shared" si="6"/>
        <v>3</v>
      </c>
      <c r="AE3" s="412" t="str">
        <f t="shared" si="7"/>
        <v>Cannock Chase</v>
      </c>
      <c r="AH3" s="413" t="s">
        <v>19</v>
      </c>
      <c r="AI3" s="412">
        <f>VLOOKUP(AH3,'Rural 80'!$A$11:$BS$488,24,FALSE)</f>
        <v>38</v>
      </c>
      <c r="AJ3" s="412">
        <f t="array" ref="AJ3">INDEX(AI$1:AI$55,MATCH(SMALL(COUNTIF(AI$1:AI$55,"&lt;"&amp;AI$1:AI$55),ROW(AI3:AJ3)),COUNTIF(AI$1:AI$55,"&lt;"&amp;AI$1:AI$55),0))</f>
        <v>3</v>
      </c>
      <c r="AK3" s="412" t="str">
        <f t="array" ref="AK3">INDEX(AH$1:AH$55,SMALL(IF(AI$1:AI$55=AJ3,ROW(AI$1:AI$55)),COUNTIF(AJ$1:AJ3,AJ3)),1)</f>
        <v>Bromsgrove</v>
      </c>
      <c r="AL3" s="412">
        <f t="shared" si="8"/>
        <v>3</v>
      </c>
      <c r="AM3" s="412" t="str">
        <f t="shared" si="9"/>
        <v>Bromsgrove</v>
      </c>
      <c r="AP3" s="413" t="s">
        <v>19</v>
      </c>
      <c r="AQ3" s="412">
        <f>VLOOKUP(AP3,'Rural 80'!$A$11:$BS$488,28,FALSE)</f>
        <v>31</v>
      </c>
      <c r="AR3" s="412">
        <f t="array" ref="AR3">INDEX(AQ$1:AQ$55,MATCH(SMALL(COUNTIF(AQ$1:AQ$55,"&lt;"&amp;AQ$1:AQ$55),ROW(AQ3:AR3)),COUNTIF(AQ$1:AQ$55,"&lt;"&amp;AQ$1:AQ$55),0))</f>
        <v>3</v>
      </c>
      <c r="AS3" s="412" t="str">
        <f t="array" ref="AS3">INDEX(AP$1:AP$55,SMALL(IF(AQ$1:AQ$55=AR3,ROW(AQ$1:AQ$55)),COUNTIF(AR$1:AR3,AR3)),1)</f>
        <v>South Derbyshire</v>
      </c>
      <c r="AT3" s="412">
        <f t="shared" si="10"/>
        <v>3</v>
      </c>
      <c r="AU3" s="412" t="str">
        <f t="shared" si="11"/>
        <v>South Derbyshire</v>
      </c>
      <c r="AX3" s="413" t="s">
        <v>19</v>
      </c>
      <c r="AY3" s="412">
        <f>VLOOKUP(AX3,'Rural 80'!$A$11:$BS$488,32,FALSE)</f>
        <v>36</v>
      </c>
      <c r="AZ3" s="412">
        <f t="array" ref="AZ3">INDEX(AY$1:AY$55,MATCH(SMALL(COUNTIF(AY$1:AY$55,"&lt;"&amp;AY$1:AY$55),ROW(AY3:AZ3)),COUNTIF(AY$1:AY$55,"&lt;"&amp;AY$1:AY$55),0))</f>
        <v>3</v>
      </c>
      <c r="BA3" s="412" t="str">
        <f t="array" ref="BA3">INDEX(AX$1:AX$55,SMALL(IF(AY$1:AY$55=AZ3,ROW(AY$1:AY$55)),COUNTIF(AZ$1:AZ3,AZ3)),1)</f>
        <v>Amber Valley</v>
      </c>
      <c r="BB3" s="412">
        <f t="shared" si="12"/>
        <v>3</v>
      </c>
      <c r="BC3" s="412" t="str">
        <f t="shared" si="13"/>
        <v>Amber Valley</v>
      </c>
      <c r="BF3" s="413" t="s">
        <v>19</v>
      </c>
      <c r="BG3" s="412">
        <f>VLOOKUP(BF3,'Rural 80'!$A$11:$BS$488,36,FALSE)</f>
        <v>42</v>
      </c>
      <c r="BH3" s="412">
        <f t="array" ref="BH3">INDEX(BG$1:BG$55,MATCH(SMALL(COUNTIF(BG$1:BG$55,"&lt;"&amp;BG$1:BG$55),ROW(BG3:BH3)),COUNTIF(BG$1:BG$55,"&lt;"&amp;BG$1:BG$55),0))</f>
        <v>3</v>
      </c>
      <c r="BI3" s="412" t="str">
        <f t="array" ref="BI3">INDEX(BF$1:BF$55,SMALL(IF(BG$1:BG$55=BH3,ROW(BG$1:BG$55)),COUNTIF(BH$1:BH3,BH3)),1)</f>
        <v>Wyre</v>
      </c>
      <c r="BJ3" s="412">
        <f t="shared" si="14"/>
        <v>3</v>
      </c>
      <c r="BK3" s="412" t="str">
        <f t="shared" si="15"/>
        <v>Wyre</v>
      </c>
      <c r="BN3" s="413" t="s">
        <v>19</v>
      </c>
      <c r="BO3" s="412">
        <f>VLOOKUP(BN3,'Rural 80'!$A$11:$BS$488,40,FALSE)</f>
        <v>43</v>
      </c>
      <c r="BP3" s="412">
        <f t="array" ref="BP3">INDEX(BO$1:BO$55,MATCH(SMALL(COUNTIF(BO$1:BO$55,"&lt;"&amp;BO$1:BO$55),ROW(BO3:BP3)),COUNTIF(BO$1:BO$55,"&lt;"&amp;BO$1:BO$55),0))</f>
        <v>3</v>
      </c>
      <c r="BQ3" s="412" t="str">
        <f t="array" ref="BQ3">INDEX(BN$1:BN$55,SMALL(IF(BO$1:BO$55=BP3,ROW(BO$1:BO$55)),COUNTIF(BP$1:BP3,BP3)),1)</f>
        <v>Amber Valley</v>
      </c>
      <c r="BR3" s="412">
        <f t="shared" si="16"/>
        <v>3</v>
      </c>
      <c r="BS3" s="412" t="str">
        <f t="shared" si="17"/>
        <v>Amber Valley</v>
      </c>
      <c r="BV3" s="413" t="s">
        <v>19</v>
      </c>
      <c r="BW3" s="412">
        <f>VLOOKUP(BV3,'Rural 80'!$A$11:$BS$488,44,FALSE)</f>
        <v>44</v>
      </c>
      <c r="BX3" s="412">
        <f t="array" ref="BX3">INDEX(BW$1:BW$55,MATCH(SMALL(COUNTIF(BW$1:BW$55,"&lt;"&amp;BW$1:BW$55),ROW(BW3:BX3)),COUNTIF(BW$1:BW$55,"&lt;"&amp;BW$1:BW$55),0))</f>
        <v>3</v>
      </c>
      <c r="BY3" s="412" t="str">
        <f t="array" ref="BY3">INDEX(BV$1:BV$55,SMALL(IF(BW$1:BW$55=BX3,ROW(BW$1:BW$55)),COUNTIF(BX$1:BX3,BX3)),1)</f>
        <v>Amber Valley</v>
      </c>
      <c r="BZ3" s="412">
        <f t="shared" si="18"/>
        <v>3</v>
      </c>
      <c r="CA3" s="412" t="str">
        <f t="shared" si="19"/>
        <v>Amber Valley</v>
      </c>
      <c r="CD3" s="413" t="s">
        <v>19</v>
      </c>
      <c r="CE3" s="412">
        <f>VLOOKUP(CD3,'Rural 80'!$A$11:$BS$488,48,FALSE)</f>
        <v>42</v>
      </c>
      <c r="CF3" s="412">
        <f t="array" ref="CF3">INDEX(CE$1:CE$55,MATCH(SMALL(COUNTIF(CE$1:CE$55,"&lt;"&amp;CE$1:CE$55),ROW(CE3:CF3)),COUNTIF(CE$1:CE$55,"&lt;"&amp;CE$1:CE$55),0))</f>
        <v>3</v>
      </c>
      <c r="CG3" s="412" t="str">
        <f t="array" ref="CG3">INDEX(CD$1:CD$55,SMALL(IF(CE$1:CE$55=CF3,ROW(CE$1:CE$55)),COUNTIF(CF$1:CF3,CF3)),1)</f>
        <v>Amber Valley</v>
      </c>
      <c r="CH3" s="412">
        <f t="shared" si="20"/>
        <v>3</v>
      </c>
      <c r="CI3" s="412" t="str">
        <f t="shared" si="21"/>
        <v>Amber Valley</v>
      </c>
      <c r="CL3" s="413" t="s">
        <v>19</v>
      </c>
      <c r="CM3" s="412">
        <f>VLOOKUP(CL3,'Rural 80'!$A$11:$BS$488,52,FALSE)</f>
        <v>35</v>
      </c>
      <c r="CN3" s="412">
        <f t="array" ref="CN3">INDEX(CM$1:CM$55,MATCH(SMALL(COUNTIF(CM$1:CM$55,"&lt;"&amp;CM$1:CM$55),ROW(CM3:CN3)),COUNTIF(CM$1:CM$55,"&lt;"&amp;CM$1:CM$55),0))</f>
        <v>3</v>
      </c>
      <c r="CO3" s="412" t="str">
        <f t="array" ref="CO3">INDEX(CL$1:CL$55,SMALL(IF(CM$1:CM$55=CN3,ROW(CM$1:CM$55)),COUNTIF(CN$1:CN3,CN3)),1)</f>
        <v>Brentwood</v>
      </c>
      <c r="CP3" s="412">
        <f t="shared" si="22"/>
        <v>3</v>
      </c>
      <c r="CQ3" s="412" t="str">
        <f t="shared" si="23"/>
        <v>Brentwood</v>
      </c>
      <c r="CT3" s="413" t="s">
        <v>19</v>
      </c>
      <c r="CU3" s="412" t="str">
        <f>VLOOKUP(CT3,'Rural 80'!$A$11:$BS$488,56,FALSE)</f>
        <v>9999</v>
      </c>
      <c r="CV3" s="412" t="str">
        <f t="array" ref="CV3">INDEX(CU$1:CU$55,MATCH(SMALL(COUNTIF(CU$1:CU$55,"&lt;"&amp;CU$1:CU$55),ROW(CU3:CV3)),COUNTIF(CU$1:CU$55,"&lt;"&amp;CU$1:CU$55),0))</f>
        <v>9999</v>
      </c>
      <c r="CW3" s="412" t="str">
        <f t="array" ref="CW3">INDEX(CT$1:CT$55,SMALL(IF(CU$1:CU$55=CV3,ROW(CU$1:CU$55)),COUNTIF(CV$1:CV3,CV3)),1)</f>
        <v>Basingstoke and Deane</v>
      </c>
      <c r="CX3" s="412" t="str">
        <f t="shared" si="24"/>
        <v>no data</v>
      </c>
      <c r="CY3" s="412" t="str">
        <f t="shared" si="25"/>
        <v>Basingstoke and Deane</v>
      </c>
      <c r="DB3" s="413" t="s">
        <v>19</v>
      </c>
      <c r="DC3" s="412" t="str">
        <f>VLOOKUP(DB3,'Rural 80'!$A$11:$BS$488,60,FALSE)</f>
        <v>9999</v>
      </c>
      <c r="DD3" s="412" t="str">
        <f t="array" ref="DD3">INDEX(DC$1:DC$55,MATCH(SMALL(COUNTIF(DC$1:DC$55,"&lt;"&amp;DC$1:DC$55),ROW(DC3:DD3)),COUNTIF(DC$1:DC$55,"&lt;"&amp;DC$1:DC$55),0))</f>
        <v>9999</v>
      </c>
      <c r="DE3" s="412" t="str">
        <f t="array" ref="DE3">INDEX(DB$1:DB$55,SMALL(IF(DC$1:DC$55=DD3,ROW(DC$1:DC$55)),COUNTIF(DD$1:DD3,DD3)),1)</f>
        <v>Basingstoke and Deane</v>
      </c>
      <c r="DF3" s="412" t="str">
        <f t="shared" si="26"/>
        <v>no data</v>
      </c>
      <c r="DG3" s="412" t="str">
        <f t="shared" si="27"/>
        <v>Basingstoke and Deane</v>
      </c>
      <c r="DJ3" s="413" t="s">
        <v>19</v>
      </c>
      <c r="DK3" s="412" t="str">
        <f>VLOOKUP(DJ3,'Rural 80'!$A$11:$BS$488,64,FALSE)</f>
        <v>9999</v>
      </c>
      <c r="DL3" s="412" t="str">
        <f t="array" ref="DL3">INDEX(DK$1:DK$55,MATCH(SMALL(COUNTIF(DK$1:DK$55,"&lt;"&amp;DK$1:DK$55),ROW(DK3:DL3)),COUNTIF(DK$1:DK$55,"&lt;"&amp;DK$1:DK$55),0))</f>
        <v>9999</v>
      </c>
      <c r="DM3" s="412" t="str">
        <f t="array" ref="DM3">INDEX(DJ$1:DJ$55,SMALL(IF(DK$1:DK$55=DL3,ROW(DK$1:DK$55)),COUNTIF(DL$1:DL3,DL3)),1)</f>
        <v>Basingstoke and Deane</v>
      </c>
      <c r="DN3" s="412" t="str">
        <f t="shared" si="28"/>
        <v>no data</v>
      </c>
      <c r="DO3" s="412" t="str">
        <f t="shared" si="29"/>
        <v>Basingstoke and Deane</v>
      </c>
      <c r="DR3" s="413" t="s">
        <v>19</v>
      </c>
      <c r="DS3" s="412" t="str">
        <f>VLOOKUP(DR3,'Rural 80'!$A$11:$BS$488,68,FALSE)</f>
        <v>9999</v>
      </c>
      <c r="DT3" s="412" t="str">
        <f t="array" ref="DT3">INDEX(DS$1:DS$55,MATCH(SMALL(COUNTIF(DS$1:DS$55,"&lt;"&amp;DS$1:DS$55),ROW(DS3:DT3)),COUNTIF(DS$1:DS$55,"&lt;"&amp;DS$1:DS$55),0))</f>
        <v>9999</v>
      </c>
      <c r="DU3" s="412" t="str">
        <f t="array" ref="DU3">INDEX(DR$1:DR$55,SMALL(IF(DS$1:DS$55=DT3,ROW(DS$1:DS$55)),COUNTIF(DT$1:DT3,DT3)),1)</f>
        <v>Basingstoke and Deane</v>
      </c>
      <c r="DV3" s="412" t="str">
        <f t="shared" si="30"/>
        <v>no data</v>
      </c>
      <c r="DW3" s="412" t="str">
        <f t="shared" si="31"/>
        <v>Basingstoke and Deane</v>
      </c>
    </row>
    <row r="4" spans="1:127" x14ac:dyDescent="0.25">
      <c r="B4" s="413" t="s">
        <v>21</v>
      </c>
      <c r="C4" s="412">
        <f>VLOOKUP(B4,'Rural 80'!$A$11:$BS$488,8,FALSE)</f>
        <v>52</v>
      </c>
      <c r="D4" s="412">
        <f t="array" ref="D4">INDEX(C$1:C$55,MATCH(SMALL(COUNTIF(C$1:C$55,"&lt;"&amp;C$1:C$55),ROW(C4:D4)),COUNTIF(C$1:C$55,"&lt;"&amp;C$1:C$55),0))</f>
        <v>4</v>
      </c>
      <c r="E4" s="412" t="str">
        <f t="array" ref="E4">INDEX(B$1:B$55,SMALL(IF(C$1:C$55=D4,ROW(C$1:C$55)),COUNTIF(D$1:D4,D4)),1)</f>
        <v>Bromsgrove</v>
      </c>
      <c r="F4" s="412">
        <f t="shared" si="0"/>
        <v>4</v>
      </c>
      <c r="G4" s="412" t="str">
        <f t="shared" si="1"/>
        <v>Bromsgrove</v>
      </c>
      <c r="J4" s="413" t="s">
        <v>21</v>
      </c>
      <c r="K4" s="412">
        <f>VLOOKUP(J4,'Rural 80'!$A$11:$BS$488,12,FALSE)</f>
        <v>52</v>
      </c>
      <c r="L4" s="412">
        <f t="array" ref="L4">INDEX(K$1:K$55,MATCH(SMALL(COUNTIF(K$1:K$55,"&lt;"&amp;K$1:K$55),ROW(K4:L4)),COUNTIF(K$1:K$55,"&lt;"&amp;K$1:K$55),0))</f>
        <v>4</v>
      </c>
      <c r="M4" s="412" t="str">
        <f t="array" ref="M4">INDEX(J$1:J$55,SMALL(IF(K$1:K$55=L4,ROW(K$1:K$55)),COUNTIF(L$1:L4,L4)),1)</f>
        <v>South Staffordshire</v>
      </c>
      <c r="N4" s="412">
        <f t="shared" si="2"/>
        <v>4</v>
      </c>
      <c r="O4" s="412" t="str">
        <f t="shared" si="3"/>
        <v>South Staffordshire</v>
      </c>
      <c r="R4" s="413" t="s">
        <v>21</v>
      </c>
      <c r="S4" s="412">
        <f>VLOOKUP(R4,'Rural 80'!$A$11:$BS$488,16,FALSE)</f>
        <v>51</v>
      </c>
      <c r="T4" s="412">
        <f t="array" ref="T4">INDEX(S$1:S$55,MATCH(SMALL(COUNTIF(S$1:S$55,"&lt;"&amp;S$1:S$55),ROW(S4:T4)),COUNTIF(S$1:S$55,"&lt;"&amp;S$1:S$55),0))</f>
        <v>4</v>
      </c>
      <c r="U4" s="412" t="str">
        <f t="array" ref="U4">INDEX(R$1:R$55,SMALL(IF(S$1:S$55=T4,ROW(S$1:S$55)),COUNTIF(T$1:T4,T4)),1)</f>
        <v>Redcar and Cleveland</v>
      </c>
      <c r="V4" s="412">
        <f t="shared" si="4"/>
        <v>4</v>
      </c>
      <c r="W4" s="412" t="str">
        <f t="shared" si="5"/>
        <v>Redcar and Cleveland</v>
      </c>
      <c r="Z4" s="413" t="s">
        <v>21</v>
      </c>
      <c r="AA4" s="412">
        <f>VLOOKUP(Z4,'Rural 80'!$A$11:$BS$488,20,FALSE)</f>
        <v>48</v>
      </c>
      <c r="AB4" s="412">
        <f t="array" ref="AB4">INDEX(AA$1:AA$55,MATCH(SMALL(COUNTIF(AA$1:AA$55,"&lt;"&amp;AA$1:AA$55),ROW(AA4:AB4)),COUNTIF(AA$1:AA$55,"&lt;"&amp;AA$1:AA$55),0))</f>
        <v>4</v>
      </c>
      <c r="AC4" s="412" t="str">
        <f t="array" ref="AC4">INDEX(Z$1:Z$55,SMALL(IF(AA$1:AA$55=AB4,ROW(AA$1:AA$55)),COUNTIF(AB$1:AB4,AB4)),1)</f>
        <v>Amber Valley</v>
      </c>
      <c r="AD4" s="412">
        <f t="shared" si="6"/>
        <v>4</v>
      </c>
      <c r="AE4" s="412" t="str">
        <f t="shared" si="7"/>
        <v>Amber Valley</v>
      </c>
      <c r="AH4" s="413" t="s">
        <v>21</v>
      </c>
      <c r="AI4" s="412">
        <f>VLOOKUP(AH4,'Rural 80'!$A$11:$BS$488,24,FALSE)</f>
        <v>30</v>
      </c>
      <c r="AJ4" s="412">
        <f t="array" ref="AJ4">INDEX(AI$1:AI$55,MATCH(SMALL(COUNTIF(AI$1:AI$55,"&lt;"&amp;AI$1:AI$55),ROW(AI4:AJ4)),COUNTIF(AI$1:AI$55,"&lt;"&amp;AI$1:AI$55),0))</f>
        <v>4</v>
      </c>
      <c r="AK4" s="412" t="str">
        <f t="array" ref="AK4">INDEX(AH$1:AH$55,SMALL(IF(AI$1:AI$55=AJ4,ROW(AI$1:AI$55)),COUNTIF(AJ$1:AJ4,AJ4)),1)</f>
        <v>Wyre</v>
      </c>
      <c r="AL4" s="412">
        <f t="shared" si="8"/>
        <v>4</v>
      </c>
      <c r="AM4" s="412" t="str">
        <f t="shared" si="9"/>
        <v>Wyre</v>
      </c>
      <c r="AP4" s="413" t="s">
        <v>21</v>
      </c>
      <c r="AQ4" s="412">
        <f>VLOOKUP(AP4,'Rural 80'!$A$11:$BS$488,28,FALSE)</f>
        <v>38</v>
      </c>
      <c r="AR4" s="412">
        <f t="array" ref="AR4">INDEX(AQ$1:AQ$55,MATCH(SMALL(COUNTIF(AQ$1:AQ$55,"&lt;"&amp;AQ$1:AQ$55),ROW(AQ4:AR4)),COUNTIF(AQ$1:AQ$55,"&lt;"&amp;AQ$1:AQ$55),0))</f>
        <v>4</v>
      </c>
      <c r="AS4" s="412" t="str">
        <f t="array" ref="AS4">INDEX(AP$1:AP$55,SMALL(IF(AQ$1:AQ$55=AR4,ROW(AQ$1:AQ$55)),COUNTIF(AR$1:AR4,AR4)),1)</f>
        <v>Chorley</v>
      </c>
      <c r="AT4" s="412">
        <f t="shared" si="10"/>
        <v>4</v>
      </c>
      <c r="AU4" s="412" t="str">
        <f t="shared" si="11"/>
        <v>Chorley</v>
      </c>
      <c r="AX4" s="413" t="s">
        <v>21</v>
      </c>
      <c r="AY4" s="412">
        <f>VLOOKUP(AX4,'Rural 80'!$A$11:$BS$488,32,FALSE)</f>
        <v>40</v>
      </c>
      <c r="AZ4" s="412">
        <f t="array" ref="AZ4">INDEX(AY$1:AY$55,MATCH(SMALL(COUNTIF(AY$1:AY$55,"&lt;"&amp;AY$1:AY$55),ROW(AY4:AZ4)),COUNTIF(AY$1:AY$55,"&lt;"&amp;AY$1:AY$55),0))</f>
        <v>4</v>
      </c>
      <c r="BA4" s="412" t="str">
        <f t="array" ref="BA4">INDEX(AX$1:AX$55,SMALL(IF(AY$1:AY$55=AZ4,ROW(AY$1:AY$55)),COUNTIF(AZ$1:AZ4,AZ4)),1)</f>
        <v>Redcar and Cleveland</v>
      </c>
      <c r="BB4" s="412">
        <f t="shared" si="12"/>
        <v>4</v>
      </c>
      <c r="BC4" s="412" t="str">
        <f t="shared" si="13"/>
        <v>Redcar and Cleveland</v>
      </c>
      <c r="BF4" s="413" t="s">
        <v>21</v>
      </c>
      <c r="BG4" s="412">
        <f>VLOOKUP(BF4,'Rural 80'!$A$11:$BS$488,36,FALSE)</f>
        <v>26</v>
      </c>
      <c r="BH4" s="412">
        <f t="array" ref="BH4">INDEX(BG$1:BG$55,MATCH(SMALL(COUNTIF(BG$1:BG$55,"&lt;"&amp;BG$1:BG$55),ROW(BG4:BH4)),COUNTIF(BG$1:BG$55,"&lt;"&amp;BG$1:BG$55),0))</f>
        <v>4</v>
      </c>
      <c r="BI4" s="412" t="str">
        <f t="array" ref="BI4">INDEX(BF$1:BF$55,SMALL(IF(BG$1:BG$55=BH4,ROW(BG$1:BG$55)),COUNTIF(BH$1:BH4,BH4)),1)</f>
        <v>Cannock Chase</v>
      </c>
      <c r="BJ4" s="412">
        <f t="shared" si="14"/>
        <v>4</v>
      </c>
      <c r="BK4" s="412" t="str">
        <f t="shared" si="15"/>
        <v>Cannock Chase</v>
      </c>
      <c r="BN4" s="413" t="s">
        <v>21</v>
      </c>
      <c r="BO4" s="412">
        <f>VLOOKUP(BN4,'Rural 80'!$A$11:$BS$488,40,FALSE)</f>
        <v>52</v>
      </c>
      <c r="BP4" s="412">
        <f t="array" ref="BP4">INDEX(BO$1:BO$55,MATCH(SMALL(COUNTIF(BO$1:BO$55,"&lt;"&amp;BO$1:BO$55),ROW(BO4:BP4)),COUNTIF(BO$1:BO$55,"&lt;"&amp;BO$1:BO$55),0))</f>
        <v>4</v>
      </c>
      <c r="BQ4" s="412" t="str">
        <f t="array" ref="BQ4">INDEX(BN$1:BN$55,SMALL(IF(BO$1:BO$55=BP4,ROW(BO$1:BO$55)),COUNTIF(BP$1:BP4,BP4)),1)</f>
        <v>Bolsover</v>
      </c>
      <c r="BR4" s="412">
        <f t="shared" si="16"/>
        <v>4</v>
      </c>
      <c r="BS4" s="412" t="str">
        <f t="shared" si="17"/>
        <v>Bolsover</v>
      </c>
      <c r="BV4" s="413" t="s">
        <v>21</v>
      </c>
      <c r="BW4" s="412">
        <f>VLOOKUP(BV4,'Rural 80'!$A$11:$BS$488,44,FALSE)</f>
        <v>52</v>
      </c>
      <c r="BX4" s="412">
        <f t="array" ref="BX4">INDEX(BW$1:BW$55,MATCH(SMALL(COUNTIF(BW$1:BW$55,"&lt;"&amp;BW$1:BW$55),ROW(BW4:BX4)),COUNTIF(BW$1:BW$55,"&lt;"&amp;BW$1:BW$55),0))</f>
        <v>4</v>
      </c>
      <c r="BY4" s="412" t="str">
        <f t="array" ref="BY4">INDEX(BV$1:BV$55,SMALL(IF(BW$1:BW$55=BX4,ROW(BW$1:BW$55)),COUNTIF(BX$1:BX4,BX4)),1)</f>
        <v>South Derbyshire</v>
      </c>
      <c r="BZ4" s="412">
        <f t="shared" si="18"/>
        <v>4</v>
      </c>
      <c r="CA4" s="412" t="str">
        <f t="shared" si="19"/>
        <v>South Derbyshire</v>
      </c>
      <c r="CD4" s="413" t="s">
        <v>21</v>
      </c>
      <c r="CE4" s="412">
        <f>VLOOKUP(CD4,'Rural 80'!$A$11:$BS$488,48,FALSE)</f>
        <v>51</v>
      </c>
      <c r="CF4" s="412">
        <f t="array" ref="CF4">INDEX(CE$1:CE$55,MATCH(SMALL(COUNTIF(CE$1:CE$55,"&lt;"&amp;CE$1:CE$55),ROW(CE4:CF4)),COUNTIF(CE$1:CE$55,"&lt;"&amp;CE$1:CE$55),0))</f>
        <v>4</v>
      </c>
      <c r="CG4" s="412" t="str">
        <f t="array" ref="CG4">INDEX(CD$1:CD$55,SMALL(IF(CE$1:CE$55=CF4,ROW(CE$1:CE$55)),COUNTIF(CF$1:CF4,CF4)),1)</f>
        <v>Redcar and Cleveland</v>
      </c>
      <c r="CH4" s="412">
        <f t="shared" si="20"/>
        <v>4</v>
      </c>
      <c r="CI4" s="412" t="str">
        <f t="shared" si="21"/>
        <v>Redcar and Cleveland</v>
      </c>
      <c r="CL4" s="413" t="s">
        <v>21</v>
      </c>
      <c r="CM4" s="412">
        <f>VLOOKUP(CL4,'Rural 80'!$A$11:$BS$488,52,FALSE)</f>
        <v>50</v>
      </c>
      <c r="CN4" s="412">
        <f t="array" ref="CN4">INDEX(CM$1:CM$55,MATCH(SMALL(COUNTIF(CM$1:CM$55,"&lt;"&amp;CM$1:CM$55),ROW(CM4:CN4)),COUNTIF(CM$1:CM$55,"&lt;"&amp;CM$1:CM$55),0))</f>
        <v>4</v>
      </c>
      <c r="CO4" s="412" t="str">
        <f t="array" ref="CO4">INDEX(CL$1:CL$55,SMALL(IF(CM$1:CM$55=CN4,ROW(CM$1:CM$55)),COUNTIF(CN$1:CN4,CN4)),1)</f>
        <v>Amber Valley</v>
      </c>
      <c r="CP4" s="412">
        <f t="shared" si="22"/>
        <v>4</v>
      </c>
      <c r="CQ4" s="412" t="str">
        <f t="shared" si="23"/>
        <v>Amber Valley</v>
      </c>
      <c r="CT4" s="413" t="s">
        <v>21</v>
      </c>
      <c r="CU4" s="412" t="str">
        <f>VLOOKUP(CT4,'Rural 80'!$A$11:$BS$488,56,FALSE)</f>
        <v>9999</v>
      </c>
      <c r="CV4" s="412" t="str">
        <f t="array" ref="CV4">INDEX(CU$1:CU$55,MATCH(SMALL(COUNTIF(CU$1:CU$55,"&lt;"&amp;CU$1:CU$55),ROW(CU4:CV4)),COUNTIF(CU$1:CU$55,"&lt;"&amp;CU$1:CU$55),0))</f>
        <v>9999</v>
      </c>
      <c r="CW4" s="412" t="str">
        <f t="array" ref="CW4">INDEX(CT$1:CT$55,SMALL(IF(CU$1:CU$55=CV4,ROW(CU$1:CU$55)),COUNTIF(CV$1:CV4,CV4)),1)</f>
        <v>Bath and North East Somerset</v>
      </c>
      <c r="CX4" s="412" t="str">
        <f t="shared" si="24"/>
        <v>no data</v>
      </c>
      <c r="CY4" s="412" t="str">
        <f t="shared" si="25"/>
        <v>Bath and North East Somerset</v>
      </c>
      <c r="DB4" s="413" t="s">
        <v>21</v>
      </c>
      <c r="DC4" s="412" t="str">
        <f>VLOOKUP(DB4,'Rural 80'!$A$11:$BS$488,60,FALSE)</f>
        <v>9999</v>
      </c>
      <c r="DD4" s="412" t="str">
        <f t="array" ref="DD4">INDEX(DC$1:DC$55,MATCH(SMALL(COUNTIF(DC$1:DC$55,"&lt;"&amp;DC$1:DC$55),ROW(DC4:DD4)),COUNTIF(DC$1:DC$55,"&lt;"&amp;DC$1:DC$55),0))</f>
        <v>9999</v>
      </c>
      <c r="DE4" s="412" t="str">
        <f t="array" ref="DE4">INDEX(DB$1:DB$55,SMALL(IF(DC$1:DC$55=DD4,ROW(DC$1:DC$55)),COUNTIF(DD$1:DD4,DD4)),1)</f>
        <v>Bath and North East Somerset</v>
      </c>
      <c r="DF4" s="412" t="str">
        <f t="shared" si="26"/>
        <v>no data</v>
      </c>
      <c r="DG4" s="412" t="str">
        <f t="shared" si="27"/>
        <v>Bath and North East Somerset</v>
      </c>
      <c r="DJ4" s="413" t="s">
        <v>21</v>
      </c>
      <c r="DK4" s="412" t="str">
        <f>VLOOKUP(DJ4,'Rural 80'!$A$11:$BS$488,64,FALSE)</f>
        <v>9999</v>
      </c>
      <c r="DL4" s="412" t="str">
        <f t="array" ref="DL4">INDEX(DK$1:DK$55,MATCH(SMALL(COUNTIF(DK$1:DK$55,"&lt;"&amp;DK$1:DK$55),ROW(DK4:DL4)),COUNTIF(DK$1:DK$55,"&lt;"&amp;DK$1:DK$55),0))</f>
        <v>9999</v>
      </c>
      <c r="DM4" s="412" t="str">
        <f t="array" ref="DM4">INDEX(DJ$1:DJ$55,SMALL(IF(DK$1:DK$55=DL4,ROW(DK$1:DK$55)),COUNTIF(DL$1:DL4,DL4)),1)</f>
        <v>Bath and North East Somerset</v>
      </c>
      <c r="DN4" s="412" t="str">
        <f t="shared" si="28"/>
        <v>no data</v>
      </c>
      <c r="DO4" s="412" t="str">
        <f t="shared" si="29"/>
        <v>Bath and North East Somerset</v>
      </c>
      <c r="DR4" s="413" t="s">
        <v>21</v>
      </c>
      <c r="DS4" s="412" t="str">
        <f>VLOOKUP(DR4,'Rural 80'!$A$11:$BS$488,68,FALSE)</f>
        <v>9999</v>
      </c>
      <c r="DT4" s="412" t="str">
        <f t="array" ref="DT4">INDEX(DS$1:DS$55,MATCH(SMALL(COUNTIF(DS$1:DS$55,"&lt;"&amp;DS$1:DS$55),ROW(DS4:DT4)),COUNTIF(DS$1:DS$55,"&lt;"&amp;DS$1:DS$55),0))</f>
        <v>9999</v>
      </c>
      <c r="DU4" s="412" t="str">
        <f t="array" ref="DU4">INDEX(DR$1:DR$55,SMALL(IF(DS$1:DS$55=DT4,ROW(DS$1:DS$55)),COUNTIF(DT$1:DT4,DT4)),1)</f>
        <v>Bath and North East Somerset</v>
      </c>
      <c r="DV4" s="412" t="str">
        <f t="shared" si="30"/>
        <v>no data</v>
      </c>
      <c r="DW4" s="412" t="str">
        <f t="shared" si="31"/>
        <v>Bath and North East Somerset</v>
      </c>
    </row>
    <row r="5" spans="1:127" x14ac:dyDescent="0.25">
      <c r="B5" s="413" t="s">
        <v>22</v>
      </c>
      <c r="C5" s="412">
        <f>VLOOKUP(B5,'Rural 80'!$A$11:$BS$488,8,FALSE)</f>
        <v>51</v>
      </c>
      <c r="D5" s="412">
        <f t="array" ref="D5">INDEX(C$1:C$55,MATCH(SMALL(COUNTIF(C$1:C$55,"&lt;"&amp;C$1:C$55),ROW(C5:D5)),COUNTIF(C$1:C$55,"&lt;"&amp;C$1:C$55),0))</f>
        <v>5</v>
      </c>
      <c r="E5" s="412" t="str">
        <f t="array" ref="E5">INDEX(B$1:B$55,SMALL(IF(C$1:C$55=D5,ROW(C$1:C$55)),COUNTIF(D$1:D5,D5)),1)</f>
        <v>Redcar and Cleveland</v>
      </c>
      <c r="F5" s="412">
        <f t="shared" si="0"/>
        <v>5</v>
      </c>
      <c r="G5" s="412" t="str">
        <f t="shared" si="1"/>
        <v>Redcar and Cleveland</v>
      </c>
      <c r="J5" s="413" t="s">
        <v>22</v>
      </c>
      <c r="K5" s="412">
        <f>VLOOKUP(J5,'Rural 80'!$A$11:$BS$488,12,FALSE)</f>
        <v>51</v>
      </c>
      <c r="L5" s="412">
        <f t="array" ref="L5">INDEX(K$1:K$55,MATCH(SMALL(COUNTIF(K$1:K$55,"&lt;"&amp;K$1:K$55),ROW(K5:L5)),COUNTIF(K$1:K$55,"&lt;"&amp;K$1:K$55),0))</f>
        <v>5</v>
      </c>
      <c r="M5" s="412" t="str">
        <f t="array" ref="M5">INDEX(J$1:J$55,SMALL(IF(K$1:K$55=L5,ROW(K$1:K$55)),COUNTIF(L$1:L5,L5)),1)</f>
        <v>Wyre Forest</v>
      </c>
      <c r="N5" s="412">
        <f t="shared" si="2"/>
        <v>5</v>
      </c>
      <c r="O5" s="412" t="str">
        <f t="shared" si="3"/>
        <v>Wyre Forest</v>
      </c>
      <c r="R5" s="413" t="s">
        <v>22</v>
      </c>
      <c r="S5" s="412">
        <f>VLOOKUP(R5,'Rural 80'!$A$11:$BS$488,16,FALSE)</f>
        <v>50</v>
      </c>
      <c r="T5" s="412">
        <f t="array" ref="T5">INDEX(S$1:S$55,MATCH(SMALL(COUNTIF(S$1:S$55,"&lt;"&amp;S$1:S$55),ROW(S5:T5)),COUNTIF(S$1:S$55,"&lt;"&amp;S$1:S$55),0))</f>
        <v>5</v>
      </c>
      <c r="U5" s="412" t="str">
        <f t="array" ref="U5">INDEX(R$1:R$55,SMALL(IF(S$1:S$55=T5,ROW(S$1:S$55)),COUNTIF(T$1:T5,T5)),1)</f>
        <v>South Derbyshire</v>
      </c>
      <c r="V5" s="412">
        <f t="shared" si="4"/>
        <v>5</v>
      </c>
      <c r="W5" s="412" t="str">
        <f t="shared" si="5"/>
        <v>South Derbyshire</v>
      </c>
      <c r="Z5" s="413" t="s">
        <v>22</v>
      </c>
      <c r="AA5" s="412">
        <f>VLOOKUP(Z5,'Rural 80'!$A$11:$BS$488,20,FALSE)</f>
        <v>47</v>
      </c>
      <c r="AB5" s="412">
        <f t="array" ref="AB5">INDEX(AA$1:AA$55,MATCH(SMALL(COUNTIF(AA$1:AA$55,"&lt;"&amp;AA$1:AA$55),ROW(AA5:AB5)),COUNTIF(AA$1:AA$55,"&lt;"&amp;AA$1:AA$55),0))</f>
        <v>5</v>
      </c>
      <c r="AC5" s="412" t="str">
        <f t="array" ref="AC5">INDEX(Z$1:Z$55,SMALL(IF(AA$1:AA$55=AB5,ROW(AA$1:AA$55)),COUNTIF(AB$1:AB5,AB5)),1)</f>
        <v>Wyre Forest</v>
      </c>
      <c r="AD5" s="412">
        <f t="shared" si="6"/>
        <v>5</v>
      </c>
      <c r="AE5" s="412" t="str">
        <f t="shared" si="7"/>
        <v>Wyre Forest</v>
      </c>
      <c r="AH5" s="413" t="s">
        <v>22</v>
      </c>
      <c r="AI5" s="412">
        <f>VLOOKUP(AH5,'Rural 80'!$A$11:$BS$488,24,FALSE)</f>
        <v>48</v>
      </c>
      <c r="AJ5" s="412">
        <f t="array" ref="AJ5">INDEX(AI$1:AI$55,MATCH(SMALL(COUNTIF(AI$1:AI$55,"&lt;"&amp;AI$1:AI$55),ROW(AI5:AJ5)),COUNTIF(AI$1:AI$55,"&lt;"&amp;AI$1:AI$55),0))</f>
        <v>5</v>
      </c>
      <c r="AK5" s="412" t="str">
        <f t="array" ref="AK5">INDEX(AH$1:AH$55,SMALL(IF(AI$1:AI$55=AJ5,ROW(AI$1:AI$55)),COUNTIF(AJ$1:AJ5,AJ5)),1)</f>
        <v>Amber Valley</v>
      </c>
      <c r="AL5" s="412">
        <f t="shared" si="8"/>
        <v>5</v>
      </c>
      <c r="AM5" s="412" t="str">
        <f t="shared" si="9"/>
        <v>Amber Valley</v>
      </c>
      <c r="AP5" s="413" t="s">
        <v>22</v>
      </c>
      <c r="AQ5" s="412">
        <f>VLOOKUP(AP5,'Rural 80'!$A$11:$BS$488,28,FALSE)</f>
        <v>45</v>
      </c>
      <c r="AR5" s="412">
        <f t="array" ref="AR5">INDEX(AQ$1:AQ$55,MATCH(SMALL(COUNTIF(AQ$1:AQ$55,"&lt;"&amp;AQ$1:AQ$55),ROW(AQ5:AR5)),COUNTIF(AQ$1:AQ$55,"&lt;"&amp;AQ$1:AQ$55),0))</f>
        <v>5</v>
      </c>
      <c r="AS5" s="412" t="str">
        <f t="array" ref="AS5">INDEX(AP$1:AP$55,SMALL(IF(AQ$1:AQ$55=AR5,ROW(AQ$1:AQ$55)),COUNTIF(AR$1:AR5,AR5)),1)</f>
        <v>Redcar and Cleveland</v>
      </c>
      <c r="AT5" s="412">
        <f t="shared" si="10"/>
        <v>5</v>
      </c>
      <c r="AU5" s="412" t="str">
        <f t="shared" si="11"/>
        <v>Redcar and Cleveland</v>
      </c>
      <c r="AX5" s="413" t="s">
        <v>22</v>
      </c>
      <c r="AY5" s="412">
        <f>VLOOKUP(AX5,'Rural 80'!$A$11:$BS$488,32,FALSE)</f>
        <v>51</v>
      </c>
      <c r="AZ5" s="412">
        <f t="array" ref="AZ5">INDEX(AY$1:AY$55,MATCH(SMALL(COUNTIF(AY$1:AY$55,"&lt;"&amp;AY$1:AY$55),ROW(AY5:AZ5)),COUNTIF(AY$1:AY$55,"&lt;"&amp;AY$1:AY$55),0))</f>
        <v>5</v>
      </c>
      <c r="BA5" s="412" t="str">
        <f t="array" ref="BA5">INDEX(AX$1:AX$55,SMALL(IF(AY$1:AY$55=AZ5,ROW(AY$1:AY$55)),COUNTIF(AZ$1:AZ5,AZ5)),1)</f>
        <v>South Derbyshire</v>
      </c>
      <c r="BB5" s="412">
        <f t="shared" si="12"/>
        <v>5</v>
      </c>
      <c r="BC5" s="412" t="str">
        <f t="shared" si="13"/>
        <v>South Derbyshire</v>
      </c>
      <c r="BF5" s="413" t="s">
        <v>22</v>
      </c>
      <c r="BG5" s="412">
        <f>VLOOKUP(BF5,'Rural 80'!$A$11:$BS$488,36,FALSE)</f>
        <v>54</v>
      </c>
      <c r="BH5" s="412">
        <f t="array" ref="BH5">INDEX(BG$1:BG$55,MATCH(SMALL(COUNTIF(BG$1:BG$55,"&lt;"&amp;BG$1:BG$55),ROW(BG5:BH5)),COUNTIF(BG$1:BG$55,"&lt;"&amp;BG$1:BG$55),0))</f>
        <v>5</v>
      </c>
      <c r="BI5" s="412" t="str">
        <f t="array" ref="BI5">INDEX(BF$1:BF$55,SMALL(IF(BG$1:BG$55=BH5,ROW(BG$1:BG$55)),COUNTIF(BH$1:BH5,BH5)),1)</f>
        <v>Amber Valley</v>
      </c>
      <c r="BJ5" s="412">
        <f t="shared" si="14"/>
        <v>5</v>
      </c>
      <c r="BK5" s="412" t="str">
        <f t="shared" si="15"/>
        <v>Amber Valley</v>
      </c>
      <c r="BN5" s="413" t="s">
        <v>22</v>
      </c>
      <c r="BO5" s="412">
        <f>VLOOKUP(BN5,'Rural 80'!$A$11:$BS$488,40,FALSE)</f>
        <v>51</v>
      </c>
      <c r="BP5" s="412">
        <f t="array" ref="BP5">INDEX(BO$1:BO$55,MATCH(SMALL(COUNTIF(BO$1:BO$55,"&lt;"&amp;BO$1:BO$55),ROW(BO5:BP5)),COUNTIF(BO$1:BO$55,"&lt;"&amp;BO$1:BO$55),0))</f>
        <v>5</v>
      </c>
      <c r="BQ5" s="412" t="str">
        <f t="array" ref="BQ5">INDEX(BN$1:BN$55,SMALL(IF(BO$1:BO$55=BP5,ROW(BO$1:BO$55)),COUNTIF(BP$1:BP5,BP5)),1)</f>
        <v>Brentwood</v>
      </c>
      <c r="BR5" s="412">
        <f t="shared" si="16"/>
        <v>5</v>
      </c>
      <c r="BS5" s="412" t="str">
        <f t="shared" si="17"/>
        <v>Brentwood</v>
      </c>
      <c r="BV5" s="413" t="s">
        <v>22</v>
      </c>
      <c r="BW5" s="412">
        <f>VLOOKUP(BV5,'Rural 80'!$A$11:$BS$488,44,FALSE)</f>
        <v>51</v>
      </c>
      <c r="BX5" s="412">
        <f t="array" ref="BX5">INDEX(BW$1:BW$55,MATCH(SMALL(COUNTIF(BW$1:BW$55,"&lt;"&amp;BW$1:BW$55),ROW(BW5:BX5)),COUNTIF(BW$1:BW$55,"&lt;"&amp;BW$1:BW$55),0))</f>
        <v>5</v>
      </c>
      <c r="BY5" s="412" t="str">
        <f t="array" ref="BY5">INDEX(BV$1:BV$55,SMALL(IF(BW$1:BW$55=BX5,ROW(BW$1:BW$55)),COUNTIF(BX$1:BX5,BX5)),1)</f>
        <v>Bolsover</v>
      </c>
      <c r="BZ5" s="412">
        <f t="shared" si="18"/>
        <v>5</v>
      </c>
      <c r="CA5" s="412" t="str">
        <f t="shared" si="19"/>
        <v>Bolsover</v>
      </c>
      <c r="CD5" s="413" t="s">
        <v>22</v>
      </c>
      <c r="CE5" s="412">
        <f>VLOOKUP(CD5,'Rural 80'!$A$11:$BS$488,48,FALSE)</f>
        <v>48</v>
      </c>
      <c r="CF5" s="412">
        <f t="array" ref="CF5">INDEX(CE$1:CE$55,MATCH(SMALL(COUNTIF(CE$1:CE$55,"&lt;"&amp;CE$1:CE$55),ROW(CE5:CF5)),COUNTIF(CE$1:CE$55,"&lt;"&amp;CE$1:CE$55),0))</f>
        <v>5</v>
      </c>
      <c r="CG5" s="412" t="str">
        <f t="array" ref="CG5">INDEX(CD$1:CD$55,SMALL(IF(CE$1:CE$55=CF5,ROW(CE$1:CE$55)),COUNTIF(CF$1:CF5,CF5)),1)</f>
        <v>South Derbyshire</v>
      </c>
      <c r="CH5" s="412">
        <f t="shared" si="20"/>
        <v>5</v>
      </c>
      <c r="CI5" s="412" t="str">
        <f t="shared" si="21"/>
        <v>South Derbyshire</v>
      </c>
      <c r="CL5" s="413" t="s">
        <v>22</v>
      </c>
      <c r="CM5" s="412">
        <f>VLOOKUP(CL5,'Rural 80'!$A$11:$BS$488,52,FALSE)</f>
        <v>46</v>
      </c>
      <c r="CN5" s="412">
        <f t="array" ref="CN5">INDEX(CM$1:CM$55,MATCH(SMALL(COUNTIF(CM$1:CM$55,"&lt;"&amp;CM$1:CM$55),ROW(CM5:CN5)),COUNTIF(CM$1:CM$55,"&lt;"&amp;CM$1:CM$55),0))</f>
        <v>5</v>
      </c>
      <c r="CO5" s="412" t="str">
        <f t="array" ref="CO5">INDEX(CL$1:CL$55,SMALL(IF(CM$1:CM$55=CN5,ROW(CM$1:CM$55)),COUNTIF(CN$1:CN5,CN5)),1)</f>
        <v>Chiltern</v>
      </c>
      <c r="CP5" s="412">
        <f t="shared" si="22"/>
        <v>5</v>
      </c>
      <c r="CQ5" s="412" t="str">
        <f t="shared" si="23"/>
        <v>Chiltern</v>
      </c>
      <c r="CT5" s="413" t="s">
        <v>22</v>
      </c>
      <c r="CU5" s="412" t="str">
        <f>VLOOKUP(CT5,'Rural 80'!$A$11:$BS$488,56,FALSE)</f>
        <v>9999</v>
      </c>
      <c r="CV5" s="412" t="str">
        <f t="array" ref="CV5">INDEX(CU$1:CU$55,MATCH(SMALL(COUNTIF(CU$1:CU$55,"&lt;"&amp;CU$1:CU$55),ROW(CU5:CV5)),COUNTIF(CU$1:CU$55,"&lt;"&amp;CU$1:CU$55),0))</f>
        <v>9999</v>
      </c>
      <c r="CW5" s="412" t="str">
        <f t="array" ref="CW5">INDEX(CT$1:CT$55,SMALL(IF(CU$1:CU$55=CV5,ROW(CU$1:CU$55)),COUNTIF(CV$1:CV5,CV5)),1)</f>
        <v>Bedford</v>
      </c>
      <c r="CX5" s="412" t="str">
        <f t="shared" si="24"/>
        <v>no data</v>
      </c>
      <c r="CY5" s="412" t="str">
        <f t="shared" si="25"/>
        <v>Bedford</v>
      </c>
      <c r="DB5" s="413" t="s">
        <v>22</v>
      </c>
      <c r="DC5" s="412" t="str">
        <f>VLOOKUP(DB5,'Rural 80'!$A$11:$BS$488,60,FALSE)</f>
        <v>9999</v>
      </c>
      <c r="DD5" s="412" t="str">
        <f t="array" ref="DD5">INDEX(DC$1:DC$55,MATCH(SMALL(COUNTIF(DC$1:DC$55,"&lt;"&amp;DC$1:DC$55),ROW(DC5:DD5)),COUNTIF(DC$1:DC$55,"&lt;"&amp;DC$1:DC$55),0))</f>
        <v>9999</v>
      </c>
      <c r="DE5" s="412" t="str">
        <f t="array" ref="DE5">INDEX(DB$1:DB$55,SMALL(IF(DC$1:DC$55=DD5,ROW(DC$1:DC$55)),COUNTIF(DD$1:DD5,DD5)),1)</f>
        <v>Bedford</v>
      </c>
      <c r="DF5" s="412" t="str">
        <f t="shared" si="26"/>
        <v>no data</v>
      </c>
      <c r="DG5" s="412" t="str">
        <f t="shared" si="27"/>
        <v>Bedford</v>
      </c>
      <c r="DJ5" s="413" t="s">
        <v>22</v>
      </c>
      <c r="DK5" s="412" t="str">
        <f>VLOOKUP(DJ5,'Rural 80'!$A$11:$BS$488,64,FALSE)</f>
        <v>9999</v>
      </c>
      <c r="DL5" s="412" t="str">
        <f t="array" ref="DL5">INDEX(DK$1:DK$55,MATCH(SMALL(COUNTIF(DK$1:DK$55,"&lt;"&amp;DK$1:DK$55),ROW(DK5:DL5)),COUNTIF(DK$1:DK$55,"&lt;"&amp;DK$1:DK$55),0))</f>
        <v>9999</v>
      </c>
      <c r="DM5" s="412" t="str">
        <f t="array" ref="DM5">INDEX(DJ$1:DJ$55,SMALL(IF(DK$1:DK$55=DL5,ROW(DK$1:DK$55)),COUNTIF(DL$1:DL5,DL5)),1)</f>
        <v>Bedford</v>
      </c>
      <c r="DN5" s="412" t="str">
        <f t="shared" si="28"/>
        <v>no data</v>
      </c>
      <c r="DO5" s="412" t="str">
        <f t="shared" si="29"/>
        <v>Bedford</v>
      </c>
      <c r="DR5" s="413" t="s">
        <v>22</v>
      </c>
      <c r="DS5" s="412" t="str">
        <f>VLOOKUP(DR5,'Rural 80'!$A$11:$BS$488,68,FALSE)</f>
        <v>9999</v>
      </c>
      <c r="DT5" s="412" t="str">
        <f t="array" ref="DT5">INDEX(DS$1:DS$55,MATCH(SMALL(COUNTIF(DS$1:DS$55,"&lt;"&amp;DS$1:DS$55),ROW(DS5:DT5)),COUNTIF(DS$1:DS$55,"&lt;"&amp;DS$1:DS$55),0))</f>
        <v>9999</v>
      </c>
      <c r="DU5" s="412" t="str">
        <f t="array" ref="DU5">INDEX(DR$1:DR$55,SMALL(IF(DS$1:DS$55=DT5,ROW(DS$1:DS$55)),COUNTIF(DT$1:DT5,DT5)),1)</f>
        <v>Bedford</v>
      </c>
      <c r="DV5" s="412" t="str">
        <f t="shared" si="30"/>
        <v>no data</v>
      </c>
      <c r="DW5" s="412" t="str">
        <f t="shared" si="31"/>
        <v>Bedford</v>
      </c>
    </row>
    <row r="6" spans="1:127" x14ac:dyDescent="0.25">
      <c r="B6" s="413" t="s">
        <v>28</v>
      </c>
      <c r="C6" s="412">
        <f>VLOOKUP(B6,'Rural 80'!$A$11:$BS$488,8,FALSE)</f>
        <v>8</v>
      </c>
      <c r="D6" s="412">
        <f t="array" ref="D6">INDEX(C$1:C$55,MATCH(SMALL(COUNTIF(C$1:C$55,"&lt;"&amp;C$1:C$55),ROW(C6:D6)),COUNTIF(C$1:C$55,"&lt;"&amp;C$1:C$55),0))</f>
        <v>6</v>
      </c>
      <c r="E6" s="412" t="str">
        <f t="array" ref="E6">INDEX(B$1:B$55,SMALL(IF(C$1:C$55=D6,ROW(C$1:C$55)),COUNTIF(D$1:D6,D6)),1)</f>
        <v>Wyre Forest</v>
      </c>
      <c r="F6" s="412">
        <f t="shared" si="0"/>
        <v>6</v>
      </c>
      <c r="G6" s="412" t="str">
        <f t="shared" si="1"/>
        <v>Wyre Forest</v>
      </c>
      <c r="J6" s="413" t="s">
        <v>28</v>
      </c>
      <c r="K6" s="412">
        <f>VLOOKUP(J6,'Rural 80'!$A$11:$BS$488,12,FALSE)</f>
        <v>7</v>
      </c>
      <c r="L6" s="412">
        <f t="array" ref="L6">INDEX(K$1:K$55,MATCH(SMALL(COUNTIF(K$1:K$55,"&lt;"&amp;K$1:K$55),ROW(K6:L6)),COUNTIF(K$1:K$55,"&lt;"&amp;K$1:K$55),0))</f>
        <v>6</v>
      </c>
      <c r="M6" s="412" t="str">
        <f t="array" ref="M6">INDEX(J$1:J$55,SMALL(IF(K$1:K$55=L6,ROW(K$1:K$55)),COUNTIF(L$1:L6,L6)),1)</f>
        <v>Redcar and Cleveland</v>
      </c>
      <c r="N6" s="412">
        <f t="shared" si="2"/>
        <v>6</v>
      </c>
      <c r="O6" s="412" t="str">
        <f t="shared" si="3"/>
        <v>Redcar and Cleveland</v>
      </c>
      <c r="R6" s="413" t="s">
        <v>28</v>
      </c>
      <c r="S6" s="412">
        <f>VLOOKUP(R6,'Rural 80'!$A$11:$BS$488,16,FALSE)</f>
        <v>9</v>
      </c>
      <c r="T6" s="412">
        <f t="array" ref="T6">INDEX(S$1:S$55,MATCH(SMALL(COUNTIF(S$1:S$55,"&lt;"&amp;S$1:S$55),ROW(S6:T6)),COUNTIF(S$1:S$55,"&lt;"&amp;S$1:S$55),0))</f>
        <v>6</v>
      </c>
      <c r="U6" s="412" t="str">
        <f t="array" ref="U6">INDEX(R$1:R$55,SMALL(IF(S$1:S$55=T6,ROW(S$1:S$55)),COUNTIF(T$1:T6,T6)),1)</f>
        <v>Bromsgrove</v>
      </c>
      <c r="V6" s="412">
        <f t="shared" si="4"/>
        <v>6</v>
      </c>
      <c r="W6" s="412" t="str">
        <f t="shared" si="5"/>
        <v>Bromsgrove</v>
      </c>
      <c r="Z6" s="413" t="s">
        <v>28</v>
      </c>
      <c r="AA6" s="412">
        <f>VLOOKUP(Z6,'Rural 80'!$A$11:$BS$488,20,FALSE)</f>
        <v>13</v>
      </c>
      <c r="AB6" s="412">
        <f t="array" ref="AB6">INDEX(AA$1:AA$55,MATCH(SMALL(COUNTIF(AA$1:AA$55,"&lt;"&amp;AA$1:AA$55),ROW(AA6:AB6)),COUNTIF(AA$1:AA$55,"&lt;"&amp;AA$1:AA$55),0))</f>
        <v>6</v>
      </c>
      <c r="AC6" s="412" t="str">
        <f t="array" ref="AC6">INDEX(Z$1:Z$55,SMALL(IF(AA$1:AA$55=AB6,ROW(AA$1:AA$55)),COUNTIF(AB$1:AB6,AB6)),1)</f>
        <v>Bromsgrove</v>
      </c>
      <c r="AD6" s="412">
        <f t="shared" si="6"/>
        <v>6</v>
      </c>
      <c r="AE6" s="412" t="str">
        <f t="shared" si="7"/>
        <v>Bromsgrove</v>
      </c>
      <c r="AH6" s="413" t="s">
        <v>28</v>
      </c>
      <c r="AI6" s="412">
        <f>VLOOKUP(AH6,'Rural 80'!$A$11:$BS$488,24,FALSE)</f>
        <v>12</v>
      </c>
      <c r="AJ6" s="412">
        <f t="array" ref="AJ6">INDEX(AI$1:AI$55,MATCH(SMALL(COUNTIF(AI$1:AI$55,"&lt;"&amp;AI$1:AI$55),ROW(AI6:AJ6)),COUNTIF(AI$1:AI$55,"&lt;"&amp;AI$1:AI$55),0))</f>
        <v>6</v>
      </c>
      <c r="AK6" s="412" t="str">
        <f t="array" ref="AK6">INDEX(AH$1:AH$55,SMALL(IF(AI$1:AI$55=AJ6,ROW(AI$1:AI$55)),COUNTIF(AJ$1:AJ6,AJ6)),1)</f>
        <v>South Derbyshire</v>
      </c>
      <c r="AL6" s="412">
        <f t="shared" si="8"/>
        <v>6</v>
      </c>
      <c r="AM6" s="412" t="str">
        <f t="shared" si="9"/>
        <v>South Derbyshire</v>
      </c>
      <c r="AP6" s="413" t="s">
        <v>28</v>
      </c>
      <c r="AQ6" s="412">
        <f>VLOOKUP(AP6,'Rural 80'!$A$11:$BS$488,28,FALSE)</f>
        <v>10</v>
      </c>
      <c r="AR6" s="412">
        <f t="array" ref="AR6">INDEX(AQ$1:AQ$55,MATCH(SMALL(COUNTIF(AQ$1:AQ$55,"&lt;"&amp;AQ$1:AQ$55),ROW(AQ6:AR6)),COUNTIF(AQ$1:AQ$55,"&lt;"&amp;AQ$1:AQ$55),0))</f>
        <v>6</v>
      </c>
      <c r="AS6" s="412" t="str">
        <f t="array" ref="AS6">INDEX(AP$1:AP$55,SMALL(IF(AQ$1:AQ$55=AR6,ROW(AQ$1:AQ$55)),COUNTIF(AR$1:AR6,AR6)),1)</f>
        <v>Wyre</v>
      </c>
      <c r="AT6" s="412">
        <f t="shared" si="10"/>
        <v>6</v>
      </c>
      <c r="AU6" s="412" t="str">
        <f t="shared" si="11"/>
        <v>Wyre</v>
      </c>
      <c r="AX6" s="413" t="s">
        <v>28</v>
      </c>
      <c r="AY6" s="412">
        <f>VLOOKUP(AX6,'Rural 80'!$A$11:$BS$488,32,FALSE)</f>
        <v>16</v>
      </c>
      <c r="AZ6" s="412">
        <f t="array" ref="AZ6">INDEX(AY$1:AY$55,MATCH(SMALL(COUNTIF(AY$1:AY$55,"&lt;"&amp;AY$1:AY$55),ROW(AY6:AZ6)),COUNTIF(AY$1:AY$55,"&lt;"&amp;AY$1:AY$55),0))</f>
        <v>6</v>
      </c>
      <c r="BA6" s="412" t="str">
        <f t="array" ref="BA6">INDEX(AX$1:AX$55,SMALL(IF(AY$1:AY$55=AZ6,ROW(AY$1:AY$55)),COUNTIF(AZ$1:AZ6,AZ6)),1)</f>
        <v>Bromsgrove</v>
      </c>
      <c r="BB6" s="412">
        <f t="shared" si="12"/>
        <v>6</v>
      </c>
      <c r="BC6" s="412" t="str">
        <f t="shared" si="13"/>
        <v>Bromsgrove</v>
      </c>
      <c r="BF6" s="413" t="s">
        <v>28</v>
      </c>
      <c r="BG6" s="412">
        <f>VLOOKUP(BF6,'Rural 80'!$A$11:$BS$488,36,FALSE)</f>
        <v>23</v>
      </c>
      <c r="BH6" s="412">
        <f t="array" ref="BH6">INDEX(BG$1:BG$55,MATCH(SMALL(COUNTIF(BG$1:BG$55,"&lt;"&amp;BG$1:BG$55),ROW(BG6:BH6)),COUNTIF(BG$1:BG$55,"&lt;"&amp;BG$1:BG$55),0))</f>
        <v>6</v>
      </c>
      <c r="BI6" s="412" t="str">
        <f t="array" ref="BI6">INDEX(BF$1:BF$55,SMALL(IF(BG$1:BG$55=BH6,ROW(BG$1:BG$55)),COUNTIF(BH$1:BH6,BH6)),1)</f>
        <v>Wyre Forest</v>
      </c>
      <c r="BJ6" s="412">
        <f t="shared" si="14"/>
        <v>6</v>
      </c>
      <c r="BK6" s="412" t="str">
        <f t="shared" si="15"/>
        <v>Wyre Forest</v>
      </c>
      <c r="BN6" s="413" t="s">
        <v>28</v>
      </c>
      <c r="BO6" s="412">
        <f>VLOOKUP(BN6,'Rural 80'!$A$11:$BS$488,40,FALSE)</f>
        <v>4</v>
      </c>
      <c r="BP6" s="412">
        <f t="array" ref="BP6">INDEX(BO$1:BO$55,MATCH(SMALL(COUNTIF(BO$1:BO$55,"&lt;"&amp;BO$1:BO$55),ROW(BO6:BP6)),COUNTIF(BO$1:BO$55,"&lt;"&amp;BO$1:BO$55),0))</f>
        <v>6</v>
      </c>
      <c r="BQ6" s="412" t="str">
        <f t="array" ref="BQ6">INDEX(BN$1:BN$55,SMALL(IF(BO$1:BO$55=BP6,ROW(BO$1:BO$55)),COUNTIF(BP$1:BP6,BP6)),1)</f>
        <v>South Staffordshire</v>
      </c>
      <c r="BR6" s="412">
        <f t="shared" si="16"/>
        <v>6</v>
      </c>
      <c r="BS6" s="412" t="str">
        <f t="shared" si="17"/>
        <v>South Staffordshire</v>
      </c>
      <c r="BV6" s="413" t="s">
        <v>28</v>
      </c>
      <c r="BW6" s="412">
        <f>VLOOKUP(BV6,'Rural 80'!$A$11:$BS$488,44,FALSE)</f>
        <v>5</v>
      </c>
      <c r="BX6" s="412">
        <f t="array" ref="BX6">INDEX(BW$1:BW$55,MATCH(SMALL(COUNTIF(BW$1:BW$55,"&lt;"&amp;BW$1:BW$55),ROW(BW6:BX6)),COUNTIF(BW$1:BW$55,"&lt;"&amp;BW$1:BW$55),0))</f>
        <v>6</v>
      </c>
      <c r="BY6" s="412" t="str">
        <f t="array" ref="BY6">INDEX(BV$1:BV$55,SMALL(IF(BW$1:BW$55=BX6,ROW(BW$1:BW$55)),COUNTIF(BX$1:BX6,BX6)),1)</f>
        <v>South Staffordshire</v>
      </c>
      <c r="BZ6" s="412">
        <f t="shared" si="18"/>
        <v>6</v>
      </c>
      <c r="CA6" s="412" t="str">
        <f t="shared" si="19"/>
        <v>South Staffordshire</v>
      </c>
      <c r="CD6" s="413" t="s">
        <v>28</v>
      </c>
      <c r="CE6" s="412">
        <f>VLOOKUP(CD6,'Rural 80'!$A$11:$BS$488,48,FALSE)</f>
        <v>1</v>
      </c>
      <c r="CF6" s="412">
        <f t="array" ref="CF6">INDEX(CE$1:CE$55,MATCH(SMALL(COUNTIF(CE$1:CE$55,"&lt;"&amp;CE$1:CE$55),ROW(CE6:CF6)),COUNTIF(CE$1:CE$55,"&lt;"&amp;CE$1:CE$55),0))</f>
        <v>6</v>
      </c>
      <c r="CG6" s="412" t="str">
        <f t="array" ref="CG6">INDEX(CD$1:CD$55,SMALL(IF(CE$1:CE$55=CF6,ROW(CE$1:CE$55)),COUNTIF(CF$1:CF6,CF6)),1)</f>
        <v>South Staffordshire</v>
      </c>
      <c r="CH6" s="412">
        <f t="shared" si="20"/>
        <v>6</v>
      </c>
      <c r="CI6" s="412" t="str">
        <f t="shared" si="21"/>
        <v>South Staffordshire</v>
      </c>
      <c r="CL6" s="413" t="s">
        <v>28</v>
      </c>
      <c r="CM6" s="412">
        <f>VLOOKUP(CL6,'Rural 80'!$A$11:$BS$488,52,FALSE)</f>
        <v>1</v>
      </c>
      <c r="CN6" s="412">
        <f t="array" ref="CN6">INDEX(CM$1:CM$55,MATCH(SMALL(COUNTIF(CM$1:CM$55,"&lt;"&amp;CM$1:CM$55),ROW(CM6:CN6)),COUNTIF(CM$1:CM$55,"&lt;"&amp;CM$1:CM$55),0))</f>
        <v>6</v>
      </c>
      <c r="CO6" s="412" t="str">
        <f t="array" ref="CO6">INDEX(CL$1:CL$55,SMALL(IF(CM$1:CM$55=CN6,ROW(CM$1:CM$55)),COUNTIF(CN$1:CN6,CN6)),1)</f>
        <v>Cannock Chase</v>
      </c>
      <c r="CP6" s="412">
        <f t="shared" si="22"/>
        <v>6</v>
      </c>
      <c r="CQ6" s="412" t="str">
        <f t="shared" si="23"/>
        <v>Cannock Chase</v>
      </c>
      <c r="CT6" s="413" t="s">
        <v>28</v>
      </c>
      <c r="CU6" s="412" t="str">
        <f>VLOOKUP(CT6,'Rural 80'!$A$11:$BS$488,56,FALSE)</f>
        <v>9999</v>
      </c>
      <c r="CV6" s="412" t="str">
        <f t="array" ref="CV6">INDEX(CU$1:CU$55,MATCH(SMALL(COUNTIF(CU$1:CU$55,"&lt;"&amp;CU$1:CU$55),ROW(CU6:CV6)),COUNTIF(CU$1:CU$55,"&lt;"&amp;CU$1:CU$55),0))</f>
        <v>9999</v>
      </c>
      <c r="CW6" s="412" t="str">
        <f t="array" ref="CW6">INDEX(CT$1:CT$55,SMALL(IF(CU$1:CU$55=CV6,ROW(CU$1:CU$55)),COUNTIF(CV$1:CV6,CV6)),1)</f>
        <v>Bolsover</v>
      </c>
      <c r="CX6" s="412" t="str">
        <f t="shared" si="24"/>
        <v>no data</v>
      </c>
      <c r="CY6" s="412" t="str">
        <f t="shared" si="25"/>
        <v>Bolsover</v>
      </c>
      <c r="DB6" s="413" t="s">
        <v>28</v>
      </c>
      <c r="DC6" s="412" t="str">
        <f>VLOOKUP(DB6,'Rural 80'!$A$11:$BS$488,60,FALSE)</f>
        <v>9999</v>
      </c>
      <c r="DD6" s="412" t="str">
        <f t="array" ref="DD6">INDEX(DC$1:DC$55,MATCH(SMALL(COUNTIF(DC$1:DC$55,"&lt;"&amp;DC$1:DC$55),ROW(DC6:DD6)),COUNTIF(DC$1:DC$55,"&lt;"&amp;DC$1:DC$55),0))</f>
        <v>9999</v>
      </c>
      <c r="DE6" s="412" t="str">
        <f t="array" ref="DE6">INDEX(DB$1:DB$55,SMALL(IF(DC$1:DC$55=DD6,ROW(DC$1:DC$55)),COUNTIF(DD$1:DD6,DD6)),1)</f>
        <v>Bolsover</v>
      </c>
      <c r="DF6" s="412" t="str">
        <f t="shared" si="26"/>
        <v>no data</v>
      </c>
      <c r="DG6" s="412" t="str">
        <f t="shared" si="27"/>
        <v>Bolsover</v>
      </c>
      <c r="DJ6" s="413" t="s">
        <v>28</v>
      </c>
      <c r="DK6" s="412" t="str">
        <f>VLOOKUP(DJ6,'Rural 80'!$A$11:$BS$488,64,FALSE)</f>
        <v>9999</v>
      </c>
      <c r="DL6" s="412" t="str">
        <f t="array" ref="DL6">INDEX(DK$1:DK$55,MATCH(SMALL(COUNTIF(DK$1:DK$55,"&lt;"&amp;DK$1:DK$55),ROW(DK6:DL6)),COUNTIF(DK$1:DK$55,"&lt;"&amp;DK$1:DK$55),0))</f>
        <v>9999</v>
      </c>
      <c r="DM6" s="412" t="str">
        <f t="array" ref="DM6">INDEX(DJ$1:DJ$55,SMALL(IF(DK$1:DK$55=DL6,ROW(DK$1:DK$55)),COUNTIF(DL$1:DL6,DL6)),1)</f>
        <v>Bolsover</v>
      </c>
      <c r="DN6" s="412" t="str">
        <f t="shared" si="28"/>
        <v>no data</v>
      </c>
      <c r="DO6" s="412" t="str">
        <f t="shared" si="29"/>
        <v>Bolsover</v>
      </c>
      <c r="DR6" s="413" t="s">
        <v>28</v>
      </c>
      <c r="DS6" s="412" t="str">
        <f>VLOOKUP(DR6,'Rural 80'!$A$11:$BS$488,68,FALSE)</f>
        <v>9999</v>
      </c>
      <c r="DT6" s="412" t="str">
        <f t="array" ref="DT6">INDEX(DS$1:DS$55,MATCH(SMALL(COUNTIF(DS$1:DS$55,"&lt;"&amp;DS$1:DS$55),ROW(DS6:DT6)),COUNTIF(DS$1:DS$55,"&lt;"&amp;DS$1:DS$55),0))</f>
        <v>9999</v>
      </c>
      <c r="DU6" s="412" t="str">
        <f t="array" ref="DU6">INDEX(DR$1:DR$55,SMALL(IF(DS$1:DS$55=DT6,ROW(DS$1:DS$55)),COUNTIF(DT$1:DT6,DT6)),1)</f>
        <v>Bolsover</v>
      </c>
      <c r="DV6" s="412" t="str">
        <f t="shared" si="30"/>
        <v>no data</v>
      </c>
      <c r="DW6" s="412" t="str">
        <f t="shared" si="31"/>
        <v>Bolsover</v>
      </c>
    </row>
    <row r="7" spans="1:127" x14ac:dyDescent="0.25">
      <c r="B7" s="413" t="s">
        <v>30</v>
      </c>
      <c r="C7" s="412">
        <f>VLOOKUP(B7,'Rural 80'!$A$11:$BS$488,8,FALSE)</f>
        <v>55</v>
      </c>
      <c r="D7" s="412">
        <f t="array" ref="D7">INDEX(C$1:C$55,MATCH(SMALL(COUNTIF(C$1:C$55,"&lt;"&amp;C$1:C$55),ROW(C7:D7)),COUNTIF(C$1:C$55,"&lt;"&amp;C$1:C$55),0))</f>
        <v>7</v>
      </c>
      <c r="E7" s="412" t="str">
        <f t="array" ref="E7">INDEX(B$1:B$55,SMALL(IF(C$1:C$55=D7,ROW(C$1:C$55)),COUNTIF(D$1:D7,D7)),1)</f>
        <v>Cannock Chase</v>
      </c>
      <c r="F7" s="412">
        <f t="shared" si="0"/>
        <v>7</v>
      </c>
      <c r="G7" s="412" t="str">
        <f t="shared" si="1"/>
        <v>Cannock Chase</v>
      </c>
      <c r="J7" s="413" t="s">
        <v>30</v>
      </c>
      <c r="K7" s="412">
        <f>VLOOKUP(J7,'Rural 80'!$A$11:$BS$488,12,FALSE)</f>
        <v>55</v>
      </c>
      <c r="L7" s="412">
        <f t="array" ref="L7">INDEX(K$1:K$55,MATCH(SMALL(COUNTIF(K$1:K$55,"&lt;"&amp;K$1:K$55),ROW(K7:L7)),COUNTIF(K$1:K$55,"&lt;"&amp;K$1:K$55),0))</f>
        <v>7</v>
      </c>
      <c r="M7" s="412" t="str">
        <f t="array" ref="M7">INDEX(J$1:J$55,SMALL(IF(K$1:K$55=L7,ROW(K$1:K$55)),COUNTIF(L$1:L7,L7)),1)</f>
        <v>Bolsover</v>
      </c>
      <c r="N7" s="412">
        <f t="shared" si="2"/>
        <v>7</v>
      </c>
      <c r="O7" s="412" t="str">
        <f t="shared" si="3"/>
        <v>Bolsover</v>
      </c>
      <c r="R7" s="413" t="s">
        <v>30</v>
      </c>
      <c r="S7" s="412">
        <f>VLOOKUP(R7,'Rural 80'!$A$11:$BS$488,16,FALSE)</f>
        <v>55</v>
      </c>
      <c r="T7" s="412">
        <f t="array" ref="T7">INDEX(S$1:S$55,MATCH(SMALL(COUNTIF(S$1:S$55,"&lt;"&amp;S$1:S$55),ROW(S7:T7)),COUNTIF(S$1:S$55,"&lt;"&amp;S$1:S$55),0))</f>
        <v>7</v>
      </c>
      <c r="U7" s="412" t="str">
        <f t="array" ref="U7">INDEX(R$1:R$55,SMALL(IF(S$1:S$55=T7,ROW(S$1:S$55)),COUNTIF(T$1:T7,T7)),1)</f>
        <v>Wyre Forest</v>
      </c>
      <c r="V7" s="412">
        <f t="shared" si="4"/>
        <v>7</v>
      </c>
      <c r="W7" s="412" t="str">
        <f t="shared" si="5"/>
        <v>Wyre Forest</v>
      </c>
      <c r="Z7" s="413" t="s">
        <v>30</v>
      </c>
      <c r="AA7" s="412">
        <f>VLOOKUP(Z7,'Rural 80'!$A$11:$BS$488,20,FALSE)</f>
        <v>55</v>
      </c>
      <c r="AB7" s="412">
        <f t="array" ref="AB7">INDEX(AA$1:AA$55,MATCH(SMALL(COUNTIF(AA$1:AA$55,"&lt;"&amp;AA$1:AA$55),ROW(AA7:AB7)),COUNTIF(AA$1:AA$55,"&lt;"&amp;AA$1:AA$55),0))</f>
        <v>7</v>
      </c>
      <c r="AC7" s="412" t="str">
        <f t="array" ref="AC7">INDEX(Z$1:Z$55,SMALL(IF(AA$1:AA$55=AB7,ROW(AA$1:AA$55)),COUNTIF(AB$1:AB7,AB7)),1)</f>
        <v>Brentwood</v>
      </c>
      <c r="AD7" s="412">
        <f t="shared" si="6"/>
        <v>7</v>
      </c>
      <c r="AE7" s="412" t="str">
        <f t="shared" si="7"/>
        <v>Brentwood</v>
      </c>
      <c r="AH7" s="413" t="s">
        <v>30</v>
      </c>
      <c r="AI7" s="412">
        <f>VLOOKUP(AH7,'Rural 80'!$A$11:$BS$488,24,FALSE)</f>
        <v>55</v>
      </c>
      <c r="AJ7" s="412">
        <f t="array" ref="AJ7">INDEX(AI$1:AI$55,MATCH(SMALL(COUNTIF(AI$1:AI$55,"&lt;"&amp;AI$1:AI$55),ROW(AI7:AJ7)),COUNTIF(AI$1:AI$55,"&lt;"&amp;AI$1:AI$55),0))</f>
        <v>7</v>
      </c>
      <c r="AK7" s="412" t="str">
        <f t="array" ref="AK7">INDEX(AH$1:AH$55,SMALL(IF(AI$1:AI$55=AJ7,ROW(AI$1:AI$55)),COUNTIF(AJ$1:AJ7,AJ7)),1)</f>
        <v>Redcar and Cleveland</v>
      </c>
      <c r="AL7" s="412">
        <f t="shared" si="8"/>
        <v>7</v>
      </c>
      <c r="AM7" s="412" t="str">
        <f t="shared" si="9"/>
        <v>Redcar and Cleveland</v>
      </c>
      <c r="AP7" s="413" t="s">
        <v>30</v>
      </c>
      <c r="AQ7" s="412">
        <f>VLOOKUP(AP7,'Rural 80'!$A$11:$BS$488,28,FALSE)</f>
        <v>55</v>
      </c>
      <c r="AR7" s="412">
        <f t="array" ref="AR7">INDEX(AQ$1:AQ$55,MATCH(SMALL(COUNTIF(AQ$1:AQ$55,"&lt;"&amp;AQ$1:AQ$55),ROW(AQ7:AR7)),COUNTIF(AQ$1:AQ$55,"&lt;"&amp;AQ$1:AQ$55),0))</f>
        <v>7</v>
      </c>
      <c r="AS7" s="412" t="str">
        <f t="array" ref="AS7">INDEX(AP$1:AP$55,SMALL(IF(AQ$1:AQ$55=AR7,ROW(AQ$1:AQ$55)),COUNTIF(AR$1:AR7,AR7)),1)</f>
        <v>South Staffordshire</v>
      </c>
      <c r="AT7" s="412">
        <f t="shared" si="10"/>
        <v>7</v>
      </c>
      <c r="AU7" s="412" t="str">
        <f t="shared" si="11"/>
        <v>South Staffordshire</v>
      </c>
      <c r="AX7" s="413" t="s">
        <v>30</v>
      </c>
      <c r="AY7" s="412">
        <f>VLOOKUP(AX7,'Rural 80'!$A$11:$BS$488,32,FALSE)</f>
        <v>55</v>
      </c>
      <c r="AZ7" s="412">
        <f t="array" ref="AZ7">INDEX(AY$1:AY$55,MATCH(SMALL(COUNTIF(AY$1:AY$55,"&lt;"&amp;AY$1:AY$55),ROW(AY7:AZ7)),COUNTIF(AY$1:AY$55,"&lt;"&amp;AY$1:AY$55),0))</f>
        <v>7</v>
      </c>
      <c r="BA7" s="412" t="str">
        <f t="array" ref="BA7">INDEX(AX$1:AX$55,SMALL(IF(AY$1:AY$55=AZ7,ROW(AY$1:AY$55)),COUNTIF(AZ$1:AZ7,AZ7)),1)</f>
        <v>Wyre</v>
      </c>
      <c r="BB7" s="412">
        <f t="shared" si="12"/>
        <v>7</v>
      </c>
      <c r="BC7" s="412" t="str">
        <f t="shared" si="13"/>
        <v>Wyre</v>
      </c>
      <c r="BF7" s="413" t="s">
        <v>30</v>
      </c>
      <c r="BG7" s="412">
        <f>VLOOKUP(BF7,'Rural 80'!$A$11:$BS$488,36,FALSE)</f>
        <v>55</v>
      </c>
      <c r="BH7" s="412">
        <f t="array" ref="BH7">INDEX(BG$1:BG$55,MATCH(SMALL(COUNTIF(BG$1:BG$55,"&lt;"&amp;BG$1:BG$55),ROW(BG7:BH7)),COUNTIF(BG$1:BG$55,"&lt;"&amp;BG$1:BG$55),0))</f>
        <v>7</v>
      </c>
      <c r="BI7" s="412" t="str">
        <f t="array" ref="BI7">INDEX(BF$1:BF$55,SMALL(IF(BG$1:BG$55=BH7,ROW(BG$1:BG$55)),COUNTIF(BH$1:BH7,BH7)),1)</f>
        <v>Bromsgrove</v>
      </c>
      <c r="BJ7" s="412">
        <f t="shared" si="14"/>
        <v>7</v>
      </c>
      <c r="BK7" s="412" t="str">
        <f t="shared" si="15"/>
        <v>Bromsgrove</v>
      </c>
      <c r="BN7" s="413" t="s">
        <v>30</v>
      </c>
      <c r="BO7" s="412">
        <f>VLOOKUP(BN7,'Rural 80'!$A$11:$BS$488,40,FALSE)</f>
        <v>55</v>
      </c>
      <c r="BP7" s="412">
        <f t="array" ref="BP7">INDEX(BO$1:BO$55,MATCH(SMALL(COUNTIF(BO$1:BO$55,"&lt;"&amp;BO$1:BO$55),ROW(BO7:BP7)),COUNTIF(BO$1:BO$55,"&lt;"&amp;BO$1:BO$55),0))</f>
        <v>7</v>
      </c>
      <c r="BQ7" s="412" t="str">
        <f t="array" ref="BQ7">INDEX(BN$1:BN$55,SMALL(IF(BO$1:BO$55=BP7,ROW(BO$1:BO$55)),COUNTIF(BP$1:BP7,BP7)),1)</f>
        <v>Redcar and Cleveland</v>
      </c>
      <c r="BR7" s="412">
        <f t="shared" si="16"/>
        <v>7</v>
      </c>
      <c r="BS7" s="412" t="str">
        <f t="shared" si="17"/>
        <v>Redcar and Cleveland</v>
      </c>
      <c r="BV7" s="413" t="s">
        <v>30</v>
      </c>
      <c r="BW7" s="412">
        <f>VLOOKUP(BV7,'Rural 80'!$A$11:$BS$488,44,FALSE)</f>
        <v>55</v>
      </c>
      <c r="BX7" s="412">
        <f t="array" ref="BX7">INDEX(BW$1:BW$55,MATCH(SMALL(COUNTIF(BW$1:BW$55,"&lt;"&amp;BW$1:BW$55),ROW(BW7:BX7)),COUNTIF(BW$1:BW$55,"&lt;"&amp;BW$1:BW$55),0))</f>
        <v>7</v>
      </c>
      <c r="BY7" s="412" t="str">
        <f t="array" ref="BY7">INDEX(BV$1:BV$55,SMALL(IF(BW$1:BW$55=BX7,ROW(BW$1:BW$55)),COUNTIF(BX$1:BX7,BX7)),1)</f>
        <v>Brentwood</v>
      </c>
      <c r="BZ7" s="412">
        <f t="shared" si="18"/>
        <v>7</v>
      </c>
      <c r="CA7" s="412" t="str">
        <f t="shared" si="19"/>
        <v>Brentwood</v>
      </c>
      <c r="CD7" s="413" t="s">
        <v>30</v>
      </c>
      <c r="CE7" s="412">
        <f>VLOOKUP(CD7,'Rural 80'!$A$11:$BS$488,48,FALSE)</f>
        <v>55</v>
      </c>
      <c r="CF7" s="412">
        <f t="array" ref="CF7">INDEX(CE$1:CE$55,MATCH(SMALL(COUNTIF(CE$1:CE$55,"&lt;"&amp;CE$1:CE$55),ROW(CE7:CF7)),COUNTIF(CE$1:CE$55,"&lt;"&amp;CE$1:CE$55),0))</f>
        <v>7</v>
      </c>
      <c r="CG7" s="412" t="str">
        <f t="array" ref="CG7">INDEX(CD$1:CD$55,SMALL(IF(CE$1:CE$55=CF7,ROW(CE$1:CE$55)),COUNTIF(CF$1:CF7,CF7)),1)</f>
        <v>Chorley</v>
      </c>
      <c r="CH7" s="412">
        <f t="shared" si="20"/>
        <v>7</v>
      </c>
      <c r="CI7" s="412" t="str">
        <f t="shared" si="21"/>
        <v>Chorley</v>
      </c>
      <c r="CL7" s="413" t="s">
        <v>30</v>
      </c>
      <c r="CM7" s="412">
        <f>VLOOKUP(CL7,'Rural 80'!$A$11:$BS$488,52,FALSE)</f>
        <v>55</v>
      </c>
      <c r="CN7" s="412">
        <f t="array" ref="CN7">INDEX(CM$1:CM$55,MATCH(SMALL(COUNTIF(CM$1:CM$55,"&lt;"&amp;CM$1:CM$55),ROW(CM7:CN7)),COUNTIF(CM$1:CM$55,"&lt;"&amp;CM$1:CM$55),0))</f>
        <v>7</v>
      </c>
      <c r="CO7" s="412" t="str">
        <f t="array" ref="CO7">INDEX(CL$1:CL$55,SMALL(IF(CM$1:CM$55=CN7,ROW(CM$1:CM$55)),COUNTIF(CN$1:CN7,CN7)),1)</f>
        <v>Epping Forest</v>
      </c>
      <c r="CP7" s="412">
        <f t="shared" si="22"/>
        <v>7</v>
      </c>
      <c r="CQ7" s="412" t="str">
        <f t="shared" si="23"/>
        <v>Epping Forest</v>
      </c>
      <c r="CT7" s="413" t="s">
        <v>30</v>
      </c>
      <c r="CU7" s="412" t="str">
        <f>VLOOKUP(CT7,'Rural 80'!$A$11:$BS$488,56,FALSE)</f>
        <v>9999</v>
      </c>
      <c r="CV7" s="412" t="str">
        <f t="array" ref="CV7">INDEX(CU$1:CU$55,MATCH(SMALL(COUNTIF(CU$1:CU$55,"&lt;"&amp;CU$1:CU$55),ROW(CU7:CV7)),COUNTIF(CU$1:CU$55,"&lt;"&amp;CU$1:CU$55),0))</f>
        <v>9999</v>
      </c>
      <c r="CW7" s="412" t="str">
        <f t="array" ref="CW7">INDEX(CT$1:CT$55,SMALL(IF(CU$1:CU$55=CV7,ROW(CU$1:CU$55)),COUNTIF(CV$1:CV7,CV7)),1)</f>
        <v>Boston</v>
      </c>
      <c r="CX7" s="412" t="str">
        <f t="shared" si="24"/>
        <v>no data</v>
      </c>
      <c r="CY7" s="412" t="str">
        <f t="shared" si="25"/>
        <v>Boston</v>
      </c>
      <c r="DB7" s="413" t="s">
        <v>30</v>
      </c>
      <c r="DC7" s="412" t="str">
        <f>VLOOKUP(DB7,'Rural 80'!$A$11:$BS$488,60,FALSE)</f>
        <v>9999</v>
      </c>
      <c r="DD7" s="412" t="str">
        <f t="array" ref="DD7">INDEX(DC$1:DC$55,MATCH(SMALL(COUNTIF(DC$1:DC$55,"&lt;"&amp;DC$1:DC$55),ROW(DC7:DD7)),COUNTIF(DC$1:DC$55,"&lt;"&amp;DC$1:DC$55),0))</f>
        <v>9999</v>
      </c>
      <c r="DE7" s="412" t="str">
        <f t="array" ref="DE7">INDEX(DB$1:DB$55,SMALL(IF(DC$1:DC$55=DD7,ROW(DC$1:DC$55)),COUNTIF(DD$1:DD7,DD7)),1)</f>
        <v>Boston</v>
      </c>
      <c r="DF7" s="412" t="str">
        <f t="shared" si="26"/>
        <v>no data</v>
      </c>
      <c r="DG7" s="412" t="str">
        <f t="shared" si="27"/>
        <v>Boston</v>
      </c>
      <c r="DJ7" s="413" t="s">
        <v>30</v>
      </c>
      <c r="DK7" s="412" t="str">
        <f>VLOOKUP(DJ7,'Rural 80'!$A$11:$BS$488,64,FALSE)</f>
        <v>9999</v>
      </c>
      <c r="DL7" s="412" t="str">
        <f t="array" ref="DL7">INDEX(DK$1:DK$55,MATCH(SMALL(COUNTIF(DK$1:DK$55,"&lt;"&amp;DK$1:DK$55),ROW(DK7:DL7)),COUNTIF(DK$1:DK$55,"&lt;"&amp;DK$1:DK$55),0))</f>
        <v>9999</v>
      </c>
      <c r="DM7" s="412" t="str">
        <f t="array" ref="DM7">INDEX(DJ$1:DJ$55,SMALL(IF(DK$1:DK$55=DL7,ROW(DK$1:DK$55)),COUNTIF(DL$1:DL7,DL7)),1)</f>
        <v>Boston</v>
      </c>
      <c r="DN7" s="412" t="str">
        <f t="shared" si="28"/>
        <v>no data</v>
      </c>
      <c r="DO7" s="412" t="str">
        <f t="shared" si="29"/>
        <v>Boston</v>
      </c>
      <c r="DR7" s="413" t="s">
        <v>30</v>
      </c>
      <c r="DS7" s="412" t="str">
        <f>VLOOKUP(DR7,'Rural 80'!$A$11:$BS$488,68,FALSE)</f>
        <v>9999</v>
      </c>
      <c r="DT7" s="412" t="str">
        <f t="array" ref="DT7">INDEX(DS$1:DS$55,MATCH(SMALL(COUNTIF(DS$1:DS$55,"&lt;"&amp;DS$1:DS$55),ROW(DS7:DT7)),COUNTIF(DS$1:DS$55,"&lt;"&amp;DS$1:DS$55),0))</f>
        <v>9999</v>
      </c>
      <c r="DU7" s="412" t="str">
        <f t="array" ref="DU7">INDEX(DR$1:DR$55,SMALL(IF(DS$1:DS$55=DT7,ROW(DS$1:DS$55)),COUNTIF(DT$1:DT7,DT7)),1)</f>
        <v>Boston</v>
      </c>
      <c r="DV7" s="412" t="str">
        <f t="shared" si="30"/>
        <v>no data</v>
      </c>
      <c r="DW7" s="412" t="str">
        <f t="shared" si="31"/>
        <v>Boston</v>
      </c>
    </row>
    <row r="8" spans="1:127" x14ac:dyDescent="0.25">
      <c r="B8" s="413" t="s">
        <v>37</v>
      </c>
      <c r="C8" s="412">
        <f>VLOOKUP(B8,'Rural 80'!$A$11:$BS$488,8,FALSE)</f>
        <v>14</v>
      </c>
      <c r="D8" s="412">
        <f t="array" ref="D8">INDEX(C$1:C$55,MATCH(SMALL(COUNTIF(C$1:C$55,"&lt;"&amp;C$1:C$55),ROW(C8:D8)),COUNTIF(C$1:C$55,"&lt;"&amp;C$1:C$55),0))</f>
        <v>8</v>
      </c>
      <c r="E8" s="412" t="str">
        <f t="array" ref="E8">INDEX(B$1:B$55,SMALL(IF(C$1:C$55=D8,ROW(C$1:C$55)),COUNTIF(D$1:D8,D8)),1)</f>
        <v>Bolsover</v>
      </c>
      <c r="F8" s="412">
        <f t="shared" si="0"/>
        <v>8</v>
      </c>
      <c r="G8" s="412" t="str">
        <f t="shared" si="1"/>
        <v>Bolsover</v>
      </c>
      <c r="J8" s="413" t="s">
        <v>37</v>
      </c>
      <c r="K8" s="412">
        <f>VLOOKUP(J8,'Rural 80'!$A$11:$BS$488,12,FALSE)</f>
        <v>16</v>
      </c>
      <c r="L8" s="412">
        <f t="array" ref="L8">INDEX(K$1:K$55,MATCH(SMALL(COUNTIF(K$1:K$55,"&lt;"&amp;K$1:K$55),ROW(K8:L8)),COUNTIF(K$1:K$55,"&lt;"&amp;K$1:K$55),0))</f>
        <v>8</v>
      </c>
      <c r="M8" s="412" t="str">
        <f t="array" ref="M8">INDEX(J$1:J$55,SMALL(IF(K$1:K$55=L8,ROW(K$1:K$55)),COUNTIF(L$1:L8,L8)),1)</f>
        <v>Broadland</v>
      </c>
      <c r="N8" s="412">
        <f t="shared" si="2"/>
        <v>8</v>
      </c>
      <c r="O8" s="412" t="str">
        <f t="shared" si="3"/>
        <v>Broadland</v>
      </c>
      <c r="R8" s="413" t="s">
        <v>37</v>
      </c>
      <c r="S8" s="412">
        <f>VLOOKUP(R8,'Rural 80'!$A$11:$BS$488,16,FALSE)</f>
        <v>15</v>
      </c>
      <c r="T8" s="412">
        <f t="array" ref="T8">INDEX(S$1:S$55,MATCH(SMALL(COUNTIF(S$1:S$55,"&lt;"&amp;S$1:S$55),ROW(S8:T8)),COUNTIF(S$1:S$55,"&lt;"&amp;S$1:S$55),0))</f>
        <v>8</v>
      </c>
      <c r="U8" s="412" t="str">
        <f t="array" ref="U8">INDEX(R$1:R$55,SMALL(IF(S$1:S$55=T8,ROW(S$1:S$55)),COUNTIF(T$1:T8,T8)),1)</f>
        <v>Chorley</v>
      </c>
      <c r="V8" s="412">
        <f t="shared" si="4"/>
        <v>8</v>
      </c>
      <c r="W8" s="412" t="str">
        <f t="shared" si="5"/>
        <v>Chorley</v>
      </c>
      <c r="Z8" s="413" t="s">
        <v>37</v>
      </c>
      <c r="AA8" s="412">
        <f>VLOOKUP(Z8,'Rural 80'!$A$11:$BS$488,20,FALSE)</f>
        <v>7</v>
      </c>
      <c r="AB8" s="412">
        <f t="array" ref="AB8">INDEX(AA$1:AA$55,MATCH(SMALL(COUNTIF(AA$1:AA$55,"&lt;"&amp;AA$1:AA$55),ROW(AA8:AB8)),COUNTIF(AA$1:AA$55,"&lt;"&amp;AA$1:AA$55),0))</f>
        <v>8</v>
      </c>
      <c r="AC8" s="412" t="str">
        <f t="array" ref="AC8">INDEX(Z$1:Z$55,SMALL(IF(AA$1:AA$55=AB8,ROW(AA$1:AA$55)),COUNTIF(AB$1:AB8,AB8)),1)</f>
        <v>Broadland</v>
      </c>
      <c r="AD8" s="412">
        <f t="shared" si="6"/>
        <v>8</v>
      </c>
      <c r="AE8" s="412" t="str">
        <f t="shared" si="7"/>
        <v>Broadland</v>
      </c>
      <c r="AH8" s="413" t="s">
        <v>37</v>
      </c>
      <c r="AI8" s="412">
        <f>VLOOKUP(AH8,'Rural 80'!$A$11:$BS$488,24,FALSE)</f>
        <v>23</v>
      </c>
      <c r="AJ8" s="412">
        <f t="array" ref="AJ8">INDEX(AI$1:AI$55,MATCH(SMALL(COUNTIF(AI$1:AI$55,"&lt;"&amp;AI$1:AI$55),ROW(AI8:AJ8)),COUNTIF(AI$1:AI$55,"&lt;"&amp;AI$1:AI$55),0))</f>
        <v>8</v>
      </c>
      <c r="AK8" s="412" t="str">
        <f t="array" ref="AK8">INDEX(AH$1:AH$55,SMALL(IF(AI$1:AI$55=AJ8,ROW(AI$1:AI$55)),COUNTIF(AJ$1:AJ8,AJ8)),1)</f>
        <v>Chorley</v>
      </c>
      <c r="AL8" s="412">
        <f t="shared" si="8"/>
        <v>8</v>
      </c>
      <c r="AM8" s="412" t="str">
        <f t="shared" si="9"/>
        <v>Chorley</v>
      </c>
      <c r="AP8" s="413" t="s">
        <v>37</v>
      </c>
      <c r="AQ8" s="412">
        <f>VLOOKUP(AP8,'Rural 80'!$A$11:$BS$488,28,FALSE)</f>
        <v>35</v>
      </c>
      <c r="AR8" s="412">
        <f t="array" ref="AR8">INDEX(AQ$1:AQ$55,MATCH(SMALL(COUNTIF(AQ$1:AQ$55,"&lt;"&amp;AQ$1:AQ$55),ROW(AQ8:AR8)),COUNTIF(AQ$1:AQ$55,"&lt;"&amp;AQ$1:AQ$55),0))</f>
        <v>8</v>
      </c>
      <c r="AS8" s="412" t="str">
        <f t="array" ref="AS8">INDEX(AP$1:AP$55,SMALL(IF(AQ$1:AQ$55=AR8,ROW(AQ$1:AQ$55)),COUNTIF(AR$1:AR8,AR8)),1)</f>
        <v>Calderdale</v>
      </c>
      <c r="AT8" s="412">
        <f t="shared" si="10"/>
        <v>8</v>
      </c>
      <c r="AU8" s="412" t="str">
        <f t="shared" si="11"/>
        <v>Calderdale</v>
      </c>
      <c r="AX8" s="413" t="s">
        <v>37</v>
      </c>
      <c r="AY8" s="412">
        <f>VLOOKUP(AX8,'Rural 80'!$A$11:$BS$488,32,FALSE)</f>
        <v>21</v>
      </c>
      <c r="AZ8" s="412">
        <f t="array" ref="AZ8">INDEX(AY$1:AY$55,MATCH(SMALL(COUNTIF(AY$1:AY$55,"&lt;"&amp;AY$1:AY$55),ROW(AY8:AZ8)),COUNTIF(AY$1:AY$55,"&lt;"&amp;AY$1:AY$55),0))</f>
        <v>8</v>
      </c>
      <c r="BA8" s="412" t="str">
        <f t="array" ref="BA8">INDEX(AX$1:AX$55,SMALL(IF(AY$1:AY$55=AZ8,ROW(AY$1:AY$55)),COUNTIF(AZ$1:AZ8,AZ8)),1)</f>
        <v>Chorley</v>
      </c>
      <c r="BB8" s="412">
        <f t="shared" si="12"/>
        <v>8</v>
      </c>
      <c r="BC8" s="412" t="str">
        <f t="shared" si="13"/>
        <v>Chorley</v>
      </c>
      <c r="BF8" s="413" t="s">
        <v>37</v>
      </c>
      <c r="BG8" s="412">
        <f>VLOOKUP(BF8,'Rural 80'!$A$11:$BS$488,36,FALSE)</f>
        <v>15</v>
      </c>
      <c r="BH8" s="412">
        <f t="array" ref="BH8">INDEX(BG$1:BG$55,MATCH(SMALL(COUNTIF(BG$1:BG$55,"&lt;"&amp;BG$1:BG$55),ROW(BG8:BH8)),COUNTIF(BG$1:BG$55,"&lt;"&amp;BG$1:BG$55),0))</f>
        <v>8</v>
      </c>
      <c r="BI8" s="412" t="str">
        <f t="array" ref="BI8">INDEX(BF$1:BF$55,SMALL(IF(BG$1:BG$55=BH8,ROW(BG$1:BG$55)),COUNTIF(BH$1:BH8,BH8)),1)</f>
        <v>Waveney</v>
      </c>
      <c r="BJ8" s="412">
        <f t="shared" si="14"/>
        <v>8</v>
      </c>
      <c r="BK8" s="412" t="str">
        <f t="shared" si="15"/>
        <v>Waveney</v>
      </c>
      <c r="BN8" s="413" t="s">
        <v>37</v>
      </c>
      <c r="BO8" s="412">
        <f>VLOOKUP(BN8,'Rural 80'!$A$11:$BS$488,40,FALSE)</f>
        <v>5</v>
      </c>
      <c r="BP8" s="412">
        <f t="array" ref="BP8">INDEX(BO$1:BO$55,MATCH(SMALL(COUNTIF(BO$1:BO$55,"&lt;"&amp;BO$1:BO$55),ROW(BO8:BP8)),COUNTIF(BO$1:BO$55,"&lt;"&amp;BO$1:BO$55),0))</f>
        <v>8</v>
      </c>
      <c r="BQ8" s="412" t="str">
        <f t="array" ref="BQ8">INDEX(BN$1:BN$55,SMALL(IF(BO$1:BO$55=BP8,ROW(BO$1:BO$55)),COUNTIF(BP$1:BP8,BP8)),1)</f>
        <v>East Hertfordshire</v>
      </c>
      <c r="BR8" s="412">
        <f t="shared" si="16"/>
        <v>8</v>
      </c>
      <c r="BS8" s="412" t="str">
        <f t="shared" si="17"/>
        <v>East Hertfordshire</v>
      </c>
      <c r="BV8" s="413" t="s">
        <v>37</v>
      </c>
      <c r="BW8" s="412">
        <f>VLOOKUP(BV8,'Rural 80'!$A$11:$BS$488,44,FALSE)</f>
        <v>7</v>
      </c>
      <c r="BX8" s="412">
        <f t="array" ref="BX8">INDEX(BW$1:BW$55,MATCH(SMALL(COUNTIF(BW$1:BW$55,"&lt;"&amp;BW$1:BW$55),ROW(BW8:BX8)),COUNTIF(BW$1:BW$55,"&lt;"&amp;BW$1:BW$55),0))</f>
        <v>8</v>
      </c>
      <c r="BY8" s="412" t="str">
        <f t="array" ref="BY8">INDEX(BV$1:BV$55,SMALL(IF(BW$1:BW$55=BX8,ROW(BW$1:BW$55)),COUNTIF(BX$1:BX8,BX8)),1)</f>
        <v>Redcar and Cleveland</v>
      </c>
      <c r="BZ8" s="412">
        <f t="shared" si="18"/>
        <v>8</v>
      </c>
      <c r="CA8" s="412" t="str">
        <f t="shared" si="19"/>
        <v>Redcar and Cleveland</v>
      </c>
      <c r="CD8" s="413" t="s">
        <v>37</v>
      </c>
      <c r="CE8" s="412">
        <f>VLOOKUP(CD8,'Rural 80'!$A$11:$BS$488,48,FALSE)</f>
        <v>15</v>
      </c>
      <c r="CF8" s="412">
        <f t="array" ref="CF8">INDEX(CE$1:CE$55,MATCH(SMALL(COUNTIF(CE$1:CE$55,"&lt;"&amp;CE$1:CE$55),ROW(CE8:CF8)),COUNTIF(CE$1:CE$55,"&lt;"&amp;CE$1:CE$55),0))</f>
        <v>8</v>
      </c>
      <c r="CG8" s="412" t="str">
        <f t="array" ref="CG8">INDEX(CD$1:CD$55,SMALL(IF(CE$1:CE$55=CF8,ROW(CE$1:CE$55)),COUNTIF(CF$1:CF8,CF8)),1)</f>
        <v>Bromsgrove</v>
      </c>
      <c r="CH8" s="412">
        <f t="shared" si="20"/>
        <v>8</v>
      </c>
      <c r="CI8" s="412" t="str">
        <f t="shared" si="21"/>
        <v>Bromsgrove</v>
      </c>
      <c r="CL8" s="413" t="s">
        <v>37</v>
      </c>
      <c r="CM8" s="412">
        <f>VLOOKUP(CL8,'Rural 80'!$A$11:$BS$488,52,FALSE)</f>
        <v>3</v>
      </c>
      <c r="CN8" s="412">
        <f t="array" ref="CN8">INDEX(CM$1:CM$55,MATCH(SMALL(COUNTIF(CM$1:CM$55,"&lt;"&amp;CM$1:CM$55),ROW(CM8:CN8)),COUNTIF(CM$1:CM$55,"&lt;"&amp;CM$1:CM$55),0))</f>
        <v>8</v>
      </c>
      <c r="CO8" s="412" t="str">
        <f t="array" ref="CO8">INDEX(CL$1:CL$55,SMALL(IF(CM$1:CM$55=CN8,ROW(CM$1:CM$55)),COUNTIF(CN$1:CN8,CN8)),1)</f>
        <v>South Derbyshire</v>
      </c>
      <c r="CP8" s="412">
        <f t="shared" si="22"/>
        <v>8</v>
      </c>
      <c r="CQ8" s="412" t="str">
        <f t="shared" si="23"/>
        <v>South Derbyshire</v>
      </c>
      <c r="CT8" s="413" t="s">
        <v>37</v>
      </c>
      <c r="CU8" s="412" t="str">
        <f>VLOOKUP(CT8,'Rural 80'!$A$11:$BS$488,56,FALSE)</f>
        <v>9999</v>
      </c>
      <c r="CV8" s="412" t="str">
        <f t="array" ref="CV8">INDEX(CU$1:CU$55,MATCH(SMALL(COUNTIF(CU$1:CU$55,"&lt;"&amp;CU$1:CU$55),ROW(CU8:CV8)),COUNTIF(CU$1:CU$55,"&lt;"&amp;CU$1:CU$55),0))</f>
        <v>9999</v>
      </c>
      <c r="CW8" s="412" t="str">
        <f t="array" ref="CW8">INDEX(CT$1:CT$55,SMALL(IF(CU$1:CU$55=CV8,ROW(CU$1:CU$55)),COUNTIF(CV$1:CV8,CV8)),1)</f>
        <v>Brentwood</v>
      </c>
      <c r="CX8" s="412" t="str">
        <f t="shared" si="24"/>
        <v>no data</v>
      </c>
      <c r="CY8" s="412" t="str">
        <f t="shared" si="25"/>
        <v>Brentwood</v>
      </c>
      <c r="DB8" s="413" t="s">
        <v>37</v>
      </c>
      <c r="DC8" s="412" t="str">
        <f>VLOOKUP(DB8,'Rural 80'!$A$11:$BS$488,60,FALSE)</f>
        <v>9999</v>
      </c>
      <c r="DD8" s="412" t="str">
        <f t="array" ref="DD8">INDEX(DC$1:DC$55,MATCH(SMALL(COUNTIF(DC$1:DC$55,"&lt;"&amp;DC$1:DC$55),ROW(DC8:DD8)),COUNTIF(DC$1:DC$55,"&lt;"&amp;DC$1:DC$55),0))</f>
        <v>9999</v>
      </c>
      <c r="DE8" s="412" t="str">
        <f t="array" ref="DE8">INDEX(DB$1:DB$55,SMALL(IF(DC$1:DC$55=DD8,ROW(DC$1:DC$55)),COUNTIF(DD$1:DD8,DD8)),1)</f>
        <v>Brentwood</v>
      </c>
      <c r="DF8" s="412" t="str">
        <f t="shared" si="26"/>
        <v>no data</v>
      </c>
      <c r="DG8" s="412" t="str">
        <f t="shared" si="27"/>
        <v>Brentwood</v>
      </c>
      <c r="DJ8" s="413" t="s">
        <v>37</v>
      </c>
      <c r="DK8" s="412" t="str">
        <f>VLOOKUP(DJ8,'Rural 80'!$A$11:$BS$488,64,FALSE)</f>
        <v>9999</v>
      </c>
      <c r="DL8" s="412" t="str">
        <f t="array" ref="DL8">INDEX(DK$1:DK$55,MATCH(SMALL(COUNTIF(DK$1:DK$55,"&lt;"&amp;DK$1:DK$55),ROW(DK8:DL8)),COUNTIF(DK$1:DK$55,"&lt;"&amp;DK$1:DK$55),0))</f>
        <v>9999</v>
      </c>
      <c r="DM8" s="412" t="str">
        <f t="array" ref="DM8">INDEX(DJ$1:DJ$55,SMALL(IF(DK$1:DK$55=DL8,ROW(DK$1:DK$55)),COUNTIF(DL$1:DL8,DL8)),1)</f>
        <v>Brentwood</v>
      </c>
      <c r="DN8" s="412" t="str">
        <f t="shared" si="28"/>
        <v>no data</v>
      </c>
      <c r="DO8" s="412" t="str">
        <f t="shared" si="29"/>
        <v>Brentwood</v>
      </c>
      <c r="DR8" s="413" t="s">
        <v>37</v>
      </c>
      <c r="DS8" s="412" t="str">
        <f>VLOOKUP(DR8,'Rural 80'!$A$11:$BS$488,68,FALSE)</f>
        <v>9999</v>
      </c>
      <c r="DT8" s="412" t="str">
        <f t="array" ref="DT8">INDEX(DS$1:DS$55,MATCH(SMALL(COUNTIF(DS$1:DS$55,"&lt;"&amp;DS$1:DS$55),ROW(DS8:DT8)),COUNTIF(DS$1:DS$55,"&lt;"&amp;DS$1:DS$55),0))</f>
        <v>9999</v>
      </c>
      <c r="DU8" s="412" t="str">
        <f t="array" ref="DU8">INDEX(DR$1:DR$55,SMALL(IF(DS$1:DS$55=DT8,ROW(DS$1:DS$55)),COUNTIF(DT$1:DT8,DT8)),1)</f>
        <v>Brentwood</v>
      </c>
      <c r="DV8" s="412" t="str">
        <f t="shared" si="30"/>
        <v>no data</v>
      </c>
      <c r="DW8" s="412" t="str">
        <f t="shared" si="31"/>
        <v>Brentwood</v>
      </c>
    </row>
    <row r="9" spans="1:127" x14ac:dyDescent="0.25">
      <c r="B9" s="413" t="s">
        <v>39</v>
      </c>
      <c r="C9" s="412">
        <f>VLOOKUP(B9,'Rural 80'!$A$11:$BS$488,8,FALSE)</f>
        <v>9</v>
      </c>
      <c r="D9" s="412">
        <f t="array" ref="D9">INDEX(C$1:C$55,MATCH(SMALL(COUNTIF(C$1:C$55,"&lt;"&amp;C$1:C$55),ROW(C9:D9)),COUNTIF(C$1:C$55,"&lt;"&amp;C$1:C$55),0))</f>
        <v>9</v>
      </c>
      <c r="E9" s="412" t="str">
        <f t="array" ref="E9">INDEX(B$1:B$55,SMALL(IF(C$1:C$55=D9,ROW(C$1:C$55)),COUNTIF(D$1:D9,D9)),1)</f>
        <v>Broadland</v>
      </c>
      <c r="F9" s="412">
        <f t="shared" si="0"/>
        <v>9</v>
      </c>
      <c r="G9" s="412" t="str">
        <f t="shared" si="1"/>
        <v>Broadland</v>
      </c>
      <c r="J9" s="413" t="s">
        <v>39</v>
      </c>
      <c r="K9" s="412">
        <f>VLOOKUP(J9,'Rural 80'!$A$11:$BS$488,12,FALSE)</f>
        <v>8</v>
      </c>
      <c r="L9" s="412">
        <f t="array" ref="L9">INDEX(K$1:K$55,MATCH(SMALL(COUNTIF(K$1:K$55,"&lt;"&amp;K$1:K$55),ROW(K9:L9)),COUNTIF(K$1:K$55,"&lt;"&amp;K$1:K$55),0))</f>
        <v>9</v>
      </c>
      <c r="M9" s="412" t="str">
        <f t="array" ref="M9">INDEX(J$1:J$55,SMALL(IF(K$1:K$55=L9,ROW(K$1:K$55)),COUNTIF(L$1:L9,L9)),1)</f>
        <v>Bromsgrove</v>
      </c>
      <c r="N9" s="412">
        <f t="shared" si="2"/>
        <v>9</v>
      </c>
      <c r="O9" s="412" t="str">
        <f t="shared" si="3"/>
        <v>Bromsgrove</v>
      </c>
      <c r="R9" s="413" t="s">
        <v>39</v>
      </c>
      <c r="S9" s="412">
        <f>VLOOKUP(R9,'Rural 80'!$A$11:$BS$488,16,FALSE)</f>
        <v>10</v>
      </c>
      <c r="T9" s="412">
        <f t="array" ref="T9">INDEX(S$1:S$55,MATCH(SMALL(COUNTIF(S$1:S$55,"&lt;"&amp;S$1:S$55),ROW(S9:T9)),COUNTIF(S$1:S$55,"&lt;"&amp;S$1:S$55),0))</f>
        <v>9</v>
      </c>
      <c r="U9" s="412" t="str">
        <f t="array" ref="U9">INDEX(R$1:R$55,SMALL(IF(S$1:S$55=T9,ROW(S$1:S$55)),COUNTIF(T$1:T9,T9)),1)</f>
        <v>Bolsover</v>
      </c>
      <c r="V9" s="412">
        <f t="shared" si="4"/>
        <v>9</v>
      </c>
      <c r="W9" s="412" t="str">
        <f t="shared" si="5"/>
        <v>Bolsover</v>
      </c>
      <c r="Z9" s="413" t="s">
        <v>39</v>
      </c>
      <c r="AA9" s="412">
        <f>VLOOKUP(Z9,'Rural 80'!$A$11:$BS$488,20,FALSE)</f>
        <v>8</v>
      </c>
      <c r="AB9" s="412">
        <f t="array" ref="AB9">INDEX(AA$1:AA$55,MATCH(SMALL(COUNTIF(AA$1:AA$55,"&lt;"&amp;AA$1:AA$55),ROW(AA9:AB9)),COUNTIF(AA$1:AA$55,"&lt;"&amp;AA$1:AA$55),0))</f>
        <v>9</v>
      </c>
      <c r="AC9" s="412" t="str">
        <f t="array" ref="AC9">INDEX(Z$1:Z$55,SMALL(IF(AA$1:AA$55=AB9,ROW(AA$1:AA$55)),COUNTIF(AB$1:AB9,AB9)),1)</f>
        <v>Chorley</v>
      </c>
      <c r="AD9" s="412">
        <f t="shared" si="6"/>
        <v>9</v>
      </c>
      <c r="AE9" s="412" t="str">
        <f t="shared" si="7"/>
        <v>Chorley</v>
      </c>
      <c r="AH9" s="413" t="s">
        <v>39</v>
      </c>
      <c r="AI9" s="412">
        <f>VLOOKUP(AH9,'Rural 80'!$A$11:$BS$488,24,FALSE)</f>
        <v>9</v>
      </c>
      <c r="AJ9" s="412">
        <f t="array" ref="AJ9">INDEX(AI$1:AI$55,MATCH(SMALL(COUNTIF(AI$1:AI$55,"&lt;"&amp;AI$1:AI$55),ROW(AI9:AJ9)),COUNTIF(AI$1:AI$55,"&lt;"&amp;AI$1:AI$55),0))</f>
        <v>9</v>
      </c>
      <c r="AK9" s="412" t="str">
        <f t="array" ref="AK9">INDEX(AH$1:AH$55,SMALL(IF(AI$1:AI$55=AJ9,ROW(AI$1:AI$55)),COUNTIF(AJ$1:AJ9,AJ9)),1)</f>
        <v>Broadland</v>
      </c>
      <c r="AL9" s="412">
        <f t="shared" si="8"/>
        <v>9</v>
      </c>
      <c r="AM9" s="412" t="str">
        <f t="shared" si="9"/>
        <v>Broadland</v>
      </c>
      <c r="AP9" s="413" t="s">
        <v>39</v>
      </c>
      <c r="AQ9" s="412">
        <f>VLOOKUP(AP9,'Rural 80'!$A$11:$BS$488,28,FALSE)</f>
        <v>15</v>
      </c>
      <c r="AR9" s="412">
        <f t="array" ref="AR9">INDEX(AQ$1:AQ$55,MATCH(SMALL(COUNTIF(AQ$1:AQ$55,"&lt;"&amp;AQ$1:AQ$55),ROW(AQ9:AR9)),COUNTIF(AQ$1:AQ$55,"&lt;"&amp;AQ$1:AQ$55),0))</f>
        <v>9</v>
      </c>
      <c r="AS9" s="412" t="str">
        <f t="array" ref="AS9">INDEX(AP$1:AP$55,SMALL(IF(AQ$1:AQ$55=AR9,ROW(AQ$1:AQ$55)),COUNTIF(AR$1:AR9,AR9)),1)</f>
        <v>Wyre Forest</v>
      </c>
      <c r="AT9" s="412">
        <f t="shared" si="10"/>
        <v>9</v>
      </c>
      <c r="AU9" s="412" t="str">
        <f t="shared" si="11"/>
        <v>Wyre Forest</v>
      </c>
      <c r="AX9" s="413" t="s">
        <v>39</v>
      </c>
      <c r="AY9" s="412">
        <f>VLOOKUP(AX9,'Rural 80'!$A$11:$BS$488,32,FALSE)</f>
        <v>13</v>
      </c>
      <c r="AZ9" s="412">
        <f t="array" ref="AZ9">INDEX(AY$1:AY$55,MATCH(SMALL(COUNTIF(AY$1:AY$55,"&lt;"&amp;AY$1:AY$55),ROW(AY9:AZ9)),COUNTIF(AY$1:AY$55,"&lt;"&amp;AY$1:AY$55),0))</f>
        <v>9</v>
      </c>
      <c r="BA9" s="412" t="str">
        <f t="array" ref="BA9">INDEX(AX$1:AX$55,SMALL(IF(AY$1:AY$55=AZ9,ROW(AY$1:AY$55)),COUNTIF(AZ$1:AZ9,AZ9)),1)</f>
        <v>North Hertfordshire</v>
      </c>
      <c r="BB9" s="412">
        <f t="shared" si="12"/>
        <v>9</v>
      </c>
      <c r="BC9" s="412" t="str">
        <f t="shared" si="13"/>
        <v>North Hertfordshire</v>
      </c>
      <c r="BF9" s="413" t="s">
        <v>39</v>
      </c>
      <c r="BG9" s="412">
        <f>VLOOKUP(BF9,'Rural 80'!$A$11:$BS$488,36,FALSE)</f>
        <v>11</v>
      </c>
      <c r="BH9" s="412">
        <f t="array" ref="BH9">INDEX(BG$1:BG$55,MATCH(SMALL(COUNTIF(BG$1:BG$55,"&lt;"&amp;BG$1:BG$55),ROW(BG9:BH9)),COUNTIF(BG$1:BG$55,"&lt;"&amp;BG$1:BG$55),0))</f>
        <v>9</v>
      </c>
      <c r="BI9" s="412" t="str">
        <f t="array" ref="BI9">INDEX(BF$1:BF$55,SMALL(IF(BG$1:BG$55=BH9,ROW(BG$1:BG$55)),COUNTIF(BH$1:BH9,BH9)),1)</f>
        <v>Chorley</v>
      </c>
      <c r="BJ9" s="412">
        <f t="shared" si="14"/>
        <v>9</v>
      </c>
      <c r="BK9" s="412" t="str">
        <f t="shared" si="15"/>
        <v>Chorley</v>
      </c>
      <c r="BN9" s="413" t="s">
        <v>39</v>
      </c>
      <c r="BO9" s="412">
        <f>VLOOKUP(BN9,'Rural 80'!$A$11:$BS$488,40,FALSE)</f>
        <v>9</v>
      </c>
      <c r="BP9" s="412">
        <f t="array" ref="BP9">INDEX(BO$1:BO$55,MATCH(SMALL(COUNTIF(BO$1:BO$55,"&lt;"&amp;BO$1:BO$55),ROW(BO9:BP9)),COUNTIF(BO$1:BO$55,"&lt;"&amp;BO$1:BO$55),0))</f>
        <v>9</v>
      </c>
      <c r="BQ9" s="412" t="str">
        <f t="array" ref="BQ9">INDEX(BN$1:BN$55,SMALL(IF(BO$1:BO$55=BP9,ROW(BO$1:BO$55)),COUNTIF(BP$1:BP9,BP9)),1)</f>
        <v>Broadland</v>
      </c>
      <c r="BR9" s="412">
        <f t="shared" si="16"/>
        <v>9</v>
      </c>
      <c r="BS9" s="412" t="str">
        <f t="shared" si="17"/>
        <v>Broadland</v>
      </c>
      <c r="BV9" s="413" t="s">
        <v>39</v>
      </c>
      <c r="BW9" s="412">
        <f>VLOOKUP(BV9,'Rural 80'!$A$11:$BS$488,44,FALSE)</f>
        <v>2</v>
      </c>
      <c r="BX9" s="412">
        <f t="array" ref="BX9">INDEX(BW$1:BW$55,MATCH(SMALL(COUNTIF(BW$1:BW$55,"&lt;"&amp;BW$1:BW$55),ROW(BW9:BX9)),COUNTIF(BW$1:BW$55,"&lt;"&amp;BW$1:BW$55),0))</f>
        <v>9</v>
      </c>
      <c r="BY9" s="412" t="str">
        <f t="array" ref="BY9">INDEX(BV$1:BV$55,SMALL(IF(BW$1:BW$55=BX9,ROW(BW$1:BW$55)),COUNTIF(BX$1:BX9,BX9)),1)</f>
        <v>East Staffordshire</v>
      </c>
      <c r="BZ9" s="412">
        <f t="shared" si="18"/>
        <v>9</v>
      </c>
      <c r="CA9" s="412" t="str">
        <f t="shared" si="19"/>
        <v>East Staffordshire</v>
      </c>
      <c r="CD9" s="413" t="s">
        <v>39</v>
      </c>
      <c r="CE9" s="412">
        <f>VLOOKUP(CD9,'Rural 80'!$A$11:$BS$488,48,FALSE)</f>
        <v>14</v>
      </c>
      <c r="CF9" s="412">
        <f t="array" ref="CF9">INDEX(CE$1:CE$55,MATCH(SMALL(COUNTIF(CE$1:CE$55,"&lt;"&amp;CE$1:CE$55),ROW(CE9:CF9)),COUNTIF(CE$1:CE$55,"&lt;"&amp;CE$1:CE$55),0))</f>
        <v>9</v>
      </c>
      <c r="CG9" s="412" t="str">
        <f t="array" ref="CG9">INDEX(CD$1:CD$55,SMALL(IF(CE$1:CE$55=CF9,ROW(CE$1:CE$55)),COUNTIF(CF$1:CF9,CF9)),1)</f>
        <v>Chiltern</v>
      </c>
      <c r="CH9" s="412">
        <f t="shared" si="20"/>
        <v>9</v>
      </c>
      <c r="CI9" s="412" t="str">
        <f t="shared" si="21"/>
        <v>Chiltern</v>
      </c>
      <c r="CL9" s="413" t="s">
        <v>39</v>
      </c>
      <c r="CM9" s="412">
        <f>VLOOKUP(CL9,'Rural 80'!$A$11:$BS$488,52,FALSE)</f>
        <v>10</v>
      </c>
      <c r="CN9" s="412">
        <f t="array" ref="CN9">INDEX(CM$1:CM$55,MATCH(SMALL(COUNTIF(CM$1:CM$55,"&lt;"&amp;CM$1:CM$55),ROW(CM9:CN9)),COUNTIF(CM$1:CM$55,"&lt;"&amp;CM$1:CM$55),0))</f>
        <v>9</v>
      </c>
      <c r="CO9" s="412" t="str">
        <f t="array" ref="CO9">INDEX(CL$1:CL$55,SMALL(IF(CM$1:CM$55=CN9,ROW(CM$1:CM$55)),COUNTIF(CN$1:CN9,CN9)),1)</f>
        <v>Redcar and Cleveland</v>
      </c>
      <c r="CP9" s="412">
        <f t="shared" si="22"/>
        <v>9</v>
      </c>
      <c r="CQ9" s="412" t="str">
        <f t="shared" si="23"/>
        <v>Redcar and Cleveland</v>
      </c>
      <c r="CT9" s="413" t="s">
        <v>39</v>
      </c>
      <c r="CU9" s="412" t="str">
        <f>VLOOKUP(CT9,'Rural 80'!$A$11:$BS$488,56,FALSE)</f>
        <v>9999</v>
      </c>
      <c r="CV9" s="412" t="str">
        <f t="array" ref="CV9">INDEX(CU$1:CU$55,MATCH(SMALL(COUNTIF(CU$1:CU$55,"&lt;"&amp;CU$1:CU$55),ROW(CU9:CV9)),COUNTIF(CU$1:CU$55,"&lt;"&amp;CU$1:CU$55),0))</f>
        <v>9999</v>
      </c>
      <c r="CW9" s="412" t="str">
        <f t="array" ref="CW9">INDEX(CT$1:CT$55,SMALL(IF(CU$1:CU$55=CV9,ROW(CU$1:CU$55)),COUNTIF(CV$1:CV9,CV9)),1)</f>
        <v>Broadland</v>
      </c>
      <c r="CX9" s="412" t="str">
        <f t="shared" si="24"/>
        <v>no data</v>
      </c>
      <c r="CY9" s="412" t="str">
        <f t="shared" si="25"/>
        <v>Broadland</v>
      </c>
      <c r="DB9" s="413" t="s">
        <v>39</v>
      </c>
      <c r="DC9" s="412" t="str">
        <f>VLOOKUP(DB9,'Rural 80'!$A$11:$BS$488,60,FALSE)</f>
        <v>9999</v>
      </c>
      <c r="DD9" s="412" t="str">
        <f t="array" ref="DD9">INDEX(DC$1:DC$55,MATCH(SMALL(COUNTIF(DC$1:DC$55,"&lt;"&amp;DC$1:DC$55),ROW(DC9:DD9)),COUNTIF(DC$1:DC$55,"&lt;"&amp;DC$1:DC$55),0))</f>
        <v>9999</v>
      </c>
      <c r="DE9" s="412" t="str">
        <f t="array" ref="DE9">INDEX(DB$1:DB$55,SMALL(IF(DC$1:DC$55=DD9,ROW(DC$1:DC$55)),COUNTIF(DD$1:DD9,DD9)),1)</f>
        <v>Broadland</v>
      </c>
      <c r="DF9" s="412" t="str">
        <f t="shared" si="26"/>
        <v>no data</v>
      </c>
      <c r="DG9" s="412" t="str">
        <f t="shared" si="27"/>
        <v>Broadland</v>
      </c>
      <c r="DJ9" s="413" t="s">
        <v>39</v>
      </c>
      <c r="DK9" s="412" t="str">
        <f>VLOOKUP(DJ9,'Rural 80'!$A$11:$BS$488,64,FALSE)</f>
        <v>9999</v>
      </c>
      <c r="DL9" s="412" t="str">
        <f t="array" ref="DL9">INDEX(DK$1:DK$55,MATCH(SMALL(COUNTIF(DK$1:DK$55,"&lt;"&amp;DK$1:DK$55),ROW(DK9:DL9)),COUNTIF(DK$1:DK$55,"&lt;"&amp;DK$1:DK$55),0))</f>
        <v>9999</v>
      </c>
      <c r="DM9" s="412" t="str">
        <f t="array" ref="DM9">INDEX(DJ$1:DJ$55,SMALL(IF(DK$1:DK$55=DL9,ROW(DK$1:DK$55)),COUNTIF(DL$1:DL9,DL9)),1)</f>
        <v>Broadland</v>
      </c>
      <c r="DN9" s="412" t="str">
        <f t="shared" si="28"/>
        <v>no data</v>
      </c>
      <c r="DO9" s="412" t="str">
        <f t="shared" si="29"/>
        <v>Broadland</v>
      </c>
      <c r="DR9" s="413" t="s">
        <v>39</v>
      </c>
      <c r="DS9" s="412" t="str">
        <f>VLOOKUP(DR9,'Rural 80'!$A$11:$BS$488,68,FALSE)</f>
        <v>9999</v>
      </c>
      <c r="DT9" s="412" t="str">
        <f t="array" ref="DT9">INDEX(DS$1:DS$55,MATCH(SMALL(COUNTIF(DS$1:DS$55,"&lt;"&amp;DS$1:DS$55),ROW(DS9:DT9)),COUNTIF(DS$1:DS$55,"&lt;"&amp;DS$1:DS$55),0))</f>
        <v>9999</v>
      </c>
      <c r="DU9" s="412" t="str">
        <f t="array" ref="DU9">INDEX(DR$1:DR$55,SMALL(IF(DS$1:DS$55=DT9,ROW(DS$1:DS$55)),COUNTIF(DT$1:DT9,DT9)),1)</f>
        <v>Broadland</v>
      </c>
      <c r="DV9" s="412" t="str">
        <f t="shared" si="30"/>
        <v>no data</v>
      </c>
      <c r="DW9" s="412" t="str">
        <f t="shared" si="31"/>
        <v>Broadland</v>
      </c>
    </row>
    <row r="10" spans="1:127" x14ac:dyDescent="0.25">
      <c r="B10" s="413" t="s">
        <v>41</v>
      </c>
      <c r="C10" s="412">
        <f>VLOOKUP(B10,'Rural 80'!$A$11:$BS$488,8,FALSE)</f>
        <v>4</v>
      </c>
      <c r="D10" s="412">
        <f t="array" ref="D10">INDEX(C$1:C$55,MATCH(SMALL(COUNTIF(C$1:C$55,"&lt;"&amp;C$1:C$55),ROW(C10:D10)),COUNTIF(C$1:C$55,"&lt;"&amp;C$1:C$55),0))</f>
        <v>10</v>
      </c>
      <c r="E10" s="412" t="str">
        <f t="array" ref="E10">INDEX(B$1:B$55,SMALL(IF(C$1:C$55=D10,ROW(C$1:C$55)),COUNTIF(D$1:D10,D10)),1)</f>
        <v>Wyre</v>
      </c>
      <c r="F10" s="412">
        <f t="shared" si="0"/>
        <v>10</v>
      </c>
      <c r="G10" s="412" t="str">
        <f t="shared" si="1"/>
        <v>Wyre</v>
      </c>
      <c r="J10" s="413" t="s">
        <v>41</v>
      </c>
      <c r="K10" s="412">
        <f>VLOOKUP(J10,'Rural 80'!$A$11:$BS$488,12,FALSE)</f>
        <v>9</v>
      </c>
      <c r="L10" s="412">
        <f t="array" ref="L10">INDEX(K$1:K$55,MATCH(SMALL(COUNTIF(K$1:K$55,"&lt;"&amp;K$1:K$55),ROW(K10:L10)),COUNTIF(K$1:K$55,"&lt;"&amp;K$1:K$55),0))</f>
        <v>10</v>
      </c>
      <c r="M10" s="412" t="str">
        <f t="array" ref="M10">INDEX(J$1:J$55,SMALL(IF(K$1:K$55=L10,ROW(K$1:K$55)),COUNTIF(L$1:L10,L10)),1)</f>
        <v>North Hertfordshire</v>
      </c>
      <c r="N10" s="412">
        <f t="shared" si="2"/>
        <v>10</v>
      </c>
      <c r="O10" s="412" t="str">
        <f t="shared" si="3"/>
        <v>North Hertfordshire</v>
      </c>
      <c r="R10" s="413" t="s">
        <v>41</v>
      </c>
      <c r="S10" s="412">
        <f>VLOOKUP(R10,'Rural 80'!$A$11:$BS$488,16,FALSE)</f>
        <v>6</v>
      </c>
      <c r="T10" s="412">
        <f t="array" ref="T10">INDEX(S$1:S$55,MATCH(SMALL(COUNTIF(S$1:S$55,"&lt;"&amp;S$1:S$55),ROW(S10:T10)),COUNTIF(S$1:S$55,"&lt;"&amp;S$1:S$55),0))</f>
        <v>10</v>
      </c>
      <c r="U10" s="412" t="str">
        <f t="array" ref="U10">INDEX(R$1:R$55,SMALL(IF(S$1:S$55=T10,ROW(S$1:S$55)),COUNTIF(T$1:T10,T10)),1)</f>
        <v>Broadland</v>
      </c>
      <c r="V10" s="412">
        <f t="shared" si="4"/>
        <v>10</v>
      </c>
      <c r="W10" s="412" t="str">
        <f t="shared" si="5"/>
        <v>Broadland</v>
      </c>
      <c r="Z10" s="413" t="s">
        <v>41</v>
      </c>
      <c r="AA10" s="412">
        <f>VLOOKUP(Z10,'Rural 80'!$A$11:$BS$488,20,FALSE)</f>
        <v>6</v>
      </c>
      <c r="AB10" s="412">
        <f t="array" ref="AB10">INDEX(AA$1:AA$55,MATCH(SMALL(COUNTIF(AA$1:AA$55,"&lt;"&amp;AA$1:AA$55),ROW(AA10:AB10)),COUNTIF(AA$1:AA$55,"&lt;"&amp;AA$1:AA$55),0))</f>
        <v>10</v>
      </c>
      <c r="AC10" s="412" t="str">
        <f t="array" ref="AC10">INDEX(Z$1:Z$55,SMALL(IF(AA$1:AA$55=AB10,ROW(AA$1:AA$55)),COUNTIF(AB$1:AB10,AB10)),1)</f>
        <v>North Hertfordshire</v>
      </c>
      <c r="AD10" s="412">
        <f t="shared" si="6"/>
        <v>10</v>
      </c>
      <c r="AE10" s="412" t="str">
        <f t="shared" si="7"/>
        <v>North Hertfordshire</v>
      </c>
      <c r="AH10" s="413" t="s">
        <v>41</v>
      </c>
      <c r="AI10" s="412">
        <f>VLOOKUP(AH10,'Rural 80'!$A$11:$BS$488,24,FALSE)</f>
        <v>3</v>
      </c>
      <c r="AJ10" s="412">
        <f t="array" ref="AJ10">INDEX(AI$1:AI$55,MATCH(SMALL(COUNTIF(AI$1:AI$55,"&lt;"&amp;AI$1:AI$55),ROW(AI10:AJ10)),COUNTIF(AI$1:AI$55,"&lt;"&amp;AI$1:AI$55),0))</f>
        <v>10</v>
      </c>
      <c r="AK10" s="412" t="str">
        <f t="array" ref="AK10">INDEX(AH$1:AH$55,SMALL(IF(AI$1:AI$55=AJ10,ROW(AI$1:AI$55)),COUNTIF(AJ$1:AJ10,AJ10)),1)</f>
        <v>Wyre Forest</v>
      </c>
      <c r="AL10" s="412">
        <f t="shared" si="8"/>
        <v>10</v>
      </c>
      <c r="AM10" s="412" t="str">
        <f t="shared" si="9"/>
        <v>Wyre Forest</v>
      </c>
      <c r="AP10" s="413" t="s">
        <v>41</v>
      </c>
      <c r="AQ10" s="412">
        <f>VLOOKUP(AP10,'Rural 80'!$A$11:$BS$488,28,FALSE)</f>
        <v>11</v>
      </c>
      <c r="AR10" s="412">
        <f t="array" ref="AR10">INDEX(AQ$1:AQ$55,MATCH(SMALL(COUNTIF(AQ$1:AQ$55,"&lt;"&amp;AQ$1:AQ$55),ROW(AQ10:AR10)),COUNTIF(AQ$1:AQ$55,"&lt;"&amp;AQ$1:AQ$55),0))</f>
        <v>10</v>
      </c>
      <c r="AS10" s="412" t="str">
        <f t="array" ref="AS10">INDEX(AP$1:AP$55,SMALL(IF(AQ$1:AQ$55=AR10,ROW(AQ$1:AQ$55)),COUNTIF(AR$1:AR10,AR10)),1)</f>
        <v>Bolsover</v>
      </c>
      <c r="AT10" s="412">
        <f t="shared" si="10"/>
        <v>10</v>
      </c>
      <c r="AU10" s="412" t="str">
        <f t="shared" si="11"/>
        <v>Bolsover</v>
      </c>
      <c r="AX10" s="413" t="s">
        <v>41</v>
      </c>
      <c r="AY10" s="412">
        <f>VLOOKUP(AX10,'Rural 80'!$A$11:$BS$488,32,FALSE)</f>
        <v>6</v>
      </c>
      <c r="AZ10" s="412">
        <f t="array" ref="AZ10">INDEX(AY$1:AY$55,MATCH(SMALL(COUNTIF(AY$1:AY$55,"&lt;"&amp;AY$1:AY$55),ROW(AY10:AZ10)),COUNTIF(AY$1:AY$55,"&lt;"&amp;AY$1:AY$55),0))</f>
        <v>10</v>
      </c>
      <c r="BA10" s="412" t="str">
        <f t="array" ref="BA10">INDEX(AX$1:AX$55,SMALL(IF(AY$1:AY$55=AZ10,ROW(AY$1:AY$55)),COUNTIF(AZ$1:AZ10,AZ10)),1)</f>
        <v>Wyre Forest</v>
      </c>
      <c r="BB10" s="412">
        <f t="shared" si="12"/>
        <v>10</v>
      </c>
      <c r="BC10" s="412" t="str">
        <f t="shared" si="13"/>
        <v>Wyre Forest</v>
      </c>
      <c r="BF10" s="413" t="s">
        <v>41</v>
      </c>
      <c r="BG10" s="412">
        <f>VLOOKUP(BF10,'Rural 80'!$A$11:$BS$488,36,FALSE)</f>
        <v>7</v>
      </c>
      <c r="BH10" s="412">
        <f t="array" ref="BH10">INDEX(BG$1:BG$55,MATCH(SMALL(COUNTIF(BG$1:BG$55,"&lt;"&amp;BG$1:BG$55),ROW(BG10:BH10)),COUNTIF(BG$1:BG$55,"&lt;"&amp;BG$1:BG$55),0))</f>
        <v>10</v>
      </c>
      <c r="BI10" s="412" t="str">
        <f t="array" ref="BI10">INDEX(BF$1:BF$55,SMALL(IF(BG$1:BG$55=BH10,ROW(BG$1:BG$55)),COUNTIF(BH$1:BH10,BH10)),1)</f>
        <v>Fylde</v>
      </c>
      <c r="BJ10" s="412">
        <f t="shared" si="14"/>
        <v>10</v>
      </c>
      <c r="BK10" s="412" t="str">
        <f t="shared" si="15"/>
        <v>Fylde</v>
      </c>
      <c r="BN10" s="413" t="s">
        <v>41</v>
      </c>
      <c r="BO10" s="412">
        <f>VLOOKUP(BN10,'Rural 80'!$A$11:$BS$488,40,FALSE)</f>
        <v>16</v>
      </c>
      <c r="BP10" s="412">
        <f t="array" ref="BP10">INDEX(BO$1:BO$55,MATCH(SMALL(COUNTIF(BO$1:BO$55,"&lt;"&amp;BO$1:BO$55),ROW(BO10:BP10)),COUNTIF(BO$1:BO$55,"&lt;"&amp;BO$1:BO$55),0))</f>
        <v>10</v>
      </c>
      <c r="BQ10" s="412" t="str">
        <f t="array" ref="BQ10">INDEX(BN$1:BN$55,SMALL(IF(BO$1:BO$55=BP10,ROW(BO$1:BO$55)),COUNTIF(BP$1:BP10,BP10)),1)</f>
        <v>Dacorum</v>
      </c>
      <c r="BR10" s="412">
        <f t="shared" si="16"/>
        <v>10</v>
      </c>
      <c r="BS10" s="412" t="str">
        <f t="shared" si="17"/>
        <v>Dacorum</v>
      </c>
      <c r="BV10" s="413" t="s">
        <v>41</v>
      </c>
      <c r="BW10" s="412">
        <f>VLOOKUP(BV10,'Rural 80'!$A$11:$BS$488,44,FALSE)</f>
        <v>17</v>
      </c>
      <c r="BX10" s="412">
        <f t="array" ref="BX10">INDEX(BW$1:BW$55,MATCH(SMALL(COUNTIF(BW$1:BW$55,"&lt;"&amp;BW$1:BW$55),ROW(BW10:BX10)),COUNTIF(BW$1:BW$55,"&lt;"&amp;BW$1:BW$55),0))</f>
        <v>10</v>
      </c>
      <c r="BY10" s="412" t="str">
        <f t="array" ref="BY10">INDEX(BV$1:BV$55,SMALL(IF(BW$1:BW$55=BX10,ROW(BW$1:BW$55)),COUNTIF(BX$1:BX10,BX10)),1)</f>
        <v>East Hertfordshire</v>
      </c>
      <c r="BZ10" s="412">
        <f t="shared" si="18"/>
        <v>10</v>
      </c>
      <c r="CA10" s="412" t="str">
        <f t="shared" si="19"/>
        <v>East Hertfordshire</v>
      </c>
      <c r="CD10" s="413" t="s">
        <v>41</v>
      </c>
      <c r="CE10" s="412">
        <f>VLOOKUP(CD10,'Rural 80'!$A$11:$BS$488,48,FALSE)</f>
        <v>8</v>
      </c>
      <c r="CF10" s="412">
        <f t="array" ref="CF10">INDEX(CE$1:CE$55,MATCH(SMALL(COUNTIF(CE$1:CE$55,"&lt;"&amp;CE$1:CE$55),ROW(CE10:CF10)),COUNTIF(CE$1:CE$55,"&lt;"&amp;CE$1:CE$55),0))</f>
        <v>10</v>
      </c>
      <c r="CG10" s="412" t="str">
        <f t="array" ref="CG10">INDEX(CD$1:CD$55,SMALL(IF(CE$1:CE$55=CF10,ROW(CE$1:CE$55)),COUNTIF(CF$1:CF10,CF10)),1)</f>
        <v>Dacorum</v>
      </c>
      <c r="CH10" s="412">
        <f t="shared" si="20"/>
        <v>10</v>
      </c>
      <c r="CI10" s="412" t="str">
        <f t="shared" si="21"/>
        <v>Dacorum</v>
      </c>
      <c r="CL10" s="413" t="s">
        <v>41</v>
      </c>
      <c r="CM10" s="412">
        <f>VLOOKUP(CL10,'Rural 80'!$A$11:$BS$488,52,FALSE)</f>
        <v>14</v>
      </c>
      <c r="CN10" s="412">
        <f t="array" ref="CN10">INDEX(CM$1:CM$55,MATCH(SMALL(COUNTIF(CM$1:CM$55,"&lt;"&amp;CM$1:CM$55),ROW(CM10:CN10)),COUNTIF(CM$1:CM$55,"&lt;"&amp;CM$1:CM$55),0))</f>
        <v>10</v>
      </c>
      <c r="CO10" s="412" t="str">
        <f t="array" ref="CO10">INDEX(CL$1:CL$55,SMALL(IF(CM$1:CM$55=CN10,ROW(CM$1:CM$55)),COUNTIF(CN$1:CN10,CN10)),1)</f>
        <v>Broadland</v>
      </c>
      <c r="CP10" s="412">
        <f t="shared" si="22"/>
        <v>10</v>
      </c>
      <c r="CQ10" s="412" t="str">
        <f t="shared" si="23"/>
        <v>Broadland</v>
      </c>
      <c r="CT10" s="413" t="s">
        <v>41</v>
      </c>
      <c r="CU10" s="412" t="str">
        <f>VLOOKUP(CT10,'Rural 80'!$A$11:$BS$488,56,FALSE)</f>
        <v>9999</v>
      </c>
      <c r="CV10" s="412" t="str">
        <f t="array" ref="CV10">INDEX(CU$1:CU$55,MATCH(SMALL(COUNTIF(CU$1:CU$55,"&lt;"&amp;CU$1:CU$55),ROW(CU10:CV10)),COUNTIF(CU$1:CU$55,"&lt;"&amp;CU$1:CU$55),0))</f>
        <v>9999</v>
      </c>
      <c r="CW10" s="412" t="str">
        <f t="array" ref="CW10">INDEX(CT$1:CT$55,SMALL(IF(CU$1:CU$55=CV10,ROW(CU$1:CU$55)),COUNTIF(CV$1:CV10,CV10)),1)</f>
        <v>Bromsgrove</v>
      </c>
      <c r="CX10" s="412" t="str">
        <f t="shared" si="24"/>
        <v>no data</v>
      </c>
      <c r="CY10" s="412" t="str">
        <f t="shared" si="25"/>
        <v>Bromsgrove</v>
      </c>
      <c r="DB10" s="413" t="s">
        <v>41</v>
      </c>
      <c r="DC10" s="412" t="str">
        <f>VLOOKUP(DB10,'Rural 80'!$A$11:$BS$488,60,FALSE)</f>
        <v>9999</v>
      </c>
      <c r="DD10" s="412" t="str">
        <f t="array" ref="DD10">INDEX(DC$1:DC$55,MATCH(SMALL(COUNTIF(DC$1:DC$55,"&lt;"&amp;DC$1:DC$55),ROW(DC10:DD10)),COUNTIF(DC$1:DC$55,"&lt;"&amp;DC$1:DC$55),0))</f>
        <v>9999</v>
      </c>
      <c r="DE10" s="412" t="str">
        <f t="array" ref="DE10">INDEX(DB$1:DB$55,SMALL(IF(DC$1:DC$55=DD10,ROW(DC$1:DC$55)),COUNTIF(DD$1:DD10,DD10)),1)</f>
        <v>Bromsgrove</v>
      </c>
      <c r="DF10" s="412" t="str">
        <f t="shared" si="26"/>
        <v>no data</v>
      </c>
      <c r="DG10" s="412" t="str">
        <f t="shared" si="27"/>
        <v>Bromsgrove</v>
      </c>
      <c r="DJ10" s="413" t="s">
        <v>41</v>
      </c>
      <c r="DK10" s="412" t="str">
        <f>VLOOKUP(DJ10,'Rural 80'!$A$11:$BS$488,64,FALSE)</f>
        <v>9999</v>
      </c>
      <c r="DL10" s="412" t="str">
        <f t="array" ref="DL10">INDEX(DK$1:DK$55,MATCH(SMALL(COUNTIF(DK$1:DK$55,"&lt;"&amp;DK$1:DK$55),ROW(DK10:DL10)),COUNTIF(DK$1:DK$55,"&lt;"&amp;DK$1:DK$55),0))</f>
        <v>9999</v>
      </c>
      <c r="DM10" s="412" t="str">
        <f t="array" ref="DM10">INDEX(DJ$1:DJ$55,SMALL(IF(DK$1:DK$55=DL10,ROW(DK$1:DK$55)),COUNTIF(DL$1:DL10,DL10)),1)</f>
        <v>Bromsgrove</v>
      </c>
      <c r="DN10" s="412" t="str">
        <f t="shared" si="28"/>
        <v>no data</v>
      </c>
      <c r="DO10" s="412" t="str">
        <f t="shared" si="29"/>
        <v>Bromsgrove</v>
      </c>
      <c r="DR10" s="413" t="s">
        <v>41</v>
      </c>
      <c r="DS10" s="412" t="str">
        <f>VLOOKUP(DR10,'Rural 80'!$A$11:$BS$488,68,FALSE)</f>
        <v>9999</v>
      </c>
      <c r="DT10" s="412" t="str">
        <f t="array" ref="DT10">INDEX(DS$1:DS$55,MATCH(SMALL(COUNTIF(DS$1:DS$55,"&lt;"&amp;DS$1:DS$55),ROW(DS10:DT10)),COUNTIF(DS$1:DS$55,"&lt;"&amp;DS$1:DS$55),0))</f>
        <v>9999</v>
      </c>
      <c r="DU10" s="412" t="str">
        <f t="array" ref="DU10">INDEX(DR$1:DR$55,SMALL(IF(DS$1:DS$55=DT10,ROW(DS$1:DS$55)),COUNTIF(DT$1:DT10,DT10)),1)</f>
        <v>Bromsgrove</v>
      </c>
      <c r="DV10" s="412" t="str">
        <f t="shared" si="30"/>
        <v>no data</v>
      </c>
      <c r="DW10" s="412" t="str">
        <f t="shared" si="31"/>
        <v>Bromsgrove</v>
      </c>
    </row>
    <row r="11" spans="1:127" x14ac:dyDescent="0.25">
      <c r="B11" s="413" t="s">
        <v>46</v>
      </c>
      <c r="C11" s="412">
        <f>VLOOKUP(B11,'Rural 80'!$A$11:$BS$488,8,FALSE)</f>
        <v>15</v>
      </c>
      <c r="D11" s="412">
        <f t="array" ref="D11">INDEX(C$1:C$55,MATCH(SMALL(COUNTIF(C$1:C$55,"&lt;"&amp;C$1:C$55),ROW(C11:D11)),COUNTIF(C$1:C$55,"&lt;"&amp;C$1:C$55),0))</f>
        <v>11</v>
      </c>
      <c r="E11" s="412" t="str">
        <f t="array" ref="E11">INDEX(B$1:B$55,SMALL(IF(C$1:C$55=D11,ROW(C$1:C$55)),COUNTIF(D$1:D11,D11)),1)</f>
        <v>Shepway</v>
      </c>
      <c r="F11" s="412">
        <f t="shared" si="0"/>
        <v>11</v>
      </c>
      <c r="G11" s="412" t="str">
        <f t="shared" si="1"/>
        <v>Shepway</v>
      </c>
      <c r="J11" s="413" t="s">
        <v>46</v>
      </c>
      <c r="K11" s="412">
        <f>VLOOKUP(J11,'Rural 80'!$A$11:$BS$488,12,FALSE)</f>
        <v>12</v>
      </c>
      <c r="L11" s="412">
        <f t="array" ref="L11">INDEX(K$1:K$55,MATCH(SMALL(COUNTIF(K$1:K$55,"&lt;"&amp;K$1:K$55),ROW(K11:L11)),COUNTIF(K$1:K$55,"&lt;"&amp;K$1:K$55),0))</f>
        <v>11</v>
      </c>
      <c r="M11" s="412" t="str">
        <f t="array" ref="M11">INDEX(J$1:J$55,SMALL(IF(K$1:K$55=L11,ROW(K$1:K$55)),COUNTIF(L$1:L11,L11)),1)</f>
        <v>East Staffordshire</v>
      </c>
      <c r="N11" s="412">
        <f t="shared" si="2"/>
        <v>11</v>
      </c>
      <c r="O11" s="412" t="str">
        <f t="shared" si="3"/>
        <v>East Staffordshire</v>
      </c>
      <c r="R11" s="413" t="s">
        <v>46</v>
      </c>
      <c r="S11" s="412">
        <f>VLOOKUP(R11,'Rural 80'!$A$11:$BS$488,16,FALSE)</f>
        <v>19</v>
      </c>
      <c r="T11" s="412">
        <f t="array" ref="T11">INDEX(S$1:S$55,MATCH(SMALL(COUNTIF(S$1:S$55,"&lt;"&amp;S$1:S$55),ROW(S11:T11)),COUNTIF(S$1:S$55,"&lt;"&amp;S$1:S$55),0))</f>
        <v>11</v>
      </c>
      <c r="U11" s="412" t="str">
        <f t="array" ref="U11">INDEX(R$1:R$55,SMALL(IF(S$1:S$55=T11,ROW(S$1:S$55)),COUNTIF(T$1:T11,T11)),1)</f>
        <v>North Hertfordshire</v>
      </c>
      <c r="V11" s="412">
        <f t="shared" si="4"/>
        <v>11</v>
      </c>
      <c r="W11" s="412" t="str">
        <f t="shared" si="5"/>
        <v>North Hertfordshire</v>
      </c>
      <c r="Z11" s="413" t="s">
        <v>46</v>
      </c>
      <c r="AA11" s="412">
        <f>VLOOKUP(Z11,'Rural 80'!$A$11:$BS$488,20,FALSE)</f>
        <v>27</v>
      </c>
      <c r="AB11" s="412">
        <f t="array" ref="AB11">INDEX(AA$1:AA$55,MATCH(SMALL(COUNTIF(AA$1:AA$55,"&lt;"&amp;AA$1:AA$55),ROW(AA11:AB11)),COUNTIF(AA$1:AA$55,"&lt;"&amp;AA$1:AA$55),0))</f>
        <v>11</v>
      </c>
      <c r="AC11" s="412" t="str">
        <f t="array" ref="AC11">INDEX(Z$1:Z$55,SMALL(IF(AA$1:AA$55=AB11,ROW(AA$1:AA$55)),COUNTIF(AB$1:AB11,AB11)),1)</f>
        <v>Chiltern</v>
      </c>
      <c r="AD11" s="412">
        <f t="shared" si="6"/>
        <v>11</v>
      </c>
      <c r="AE11" s="412" t="str">
        <f t="shared" si="7"/>
        <v>Chiltern</v>
      </c>
      <c r="AH11" s="413" t="s">
        <v>46</v>
      </c>
      <c r="AI11" s="412">
        <f>VLOOKUP(AH11,'Rural 80'!$A$11:$BS$488,24,FALSE)</f>
        <v>16</v>
      </c>
      <c r="AJ11" s="412">
        <f t="array" ref="AJ11">INDEX(AI$1:AI$55,MATCH(SMALL(COUNTIF(AI$1:AI$55,"&lt;"&amp;AI$1:AI$55),ROW(AI11:AJ11)),COUNTIF(AI$1:AI$55,"&lt;"&amp;AI$1:AI$55),0))</f>
        <v>11</v>
      </c>
      <c r="AK11" s="412" t="str">
        <f t="array" ref="AK11">INDEX(AH$1:AH$55,SMALL(IF(AI$1:AI$55=AJ11,ROW(AI$1:AI$55)),COUNTIF(AJ$1:AJ11,AJ11)),1)</f>
        <v>Waveney</v>
      </c>
      <c r="AL11" s="412">
        <f t="shared" si="8"/>
        <v>11</v>
      </c>
      <c r="AM11" s="412" t="str">
        <f t="shared" si="9"/>
        <v>Waveney</v>
      </c>
      <c r="AP11" s="413" t="s">
        <v>46</v>
      </c>
      <c r="AQ11" s="412">
        <f>VLOOKUP(AP11,'Rural 80'!$A$11:$BS$488,28,FALSE)</f>
        <v>8</v>
      </c>
      <c r="AR11" s="412">
        <f t="array" ref="AR11">INDEX(AQ$1:AQ$55,MATCH(SMALL(COUNTIF(AQ$1:AQ$55,"&lt;"&amp;AQ$1:AQ$55),ROW(AQ11:AR11)),COUNTIF(AQ$1:AQ$55,"&lt;"&amp;AQ$1:AQ$55),0))</f>
        <v>11</v>
      </c>
      <c r="AS11" s="412" t="str">
        <f t="array" ref="AS11">INDEX(AP$1:AP$55,SMALL(IF(AQ$1:AQ$55=AR11,ROW(AQ$1:AQ$55)),COUNTIF(AR$1:AR11,AR11)),1)</f>
        <v>Bromsgrove</v>
      </c>
      <c r="AT11" s="412">
        <f t="shared" si="10"/>
        <v>11</v>
      </c>
      <c r="AU11" s="412" t="str">
        <f t="shared" si="11"/>
        <v>Bromsgrove</v>
      </c>
      <c r="AX11" s="413" t="s">
        <v>46</v>
      </c>
      <c r="AY11" s="412">
        <f>VLOOKUP(AX11,'Rural 80'!$A$11:$BS$488,32,FALSE)</f>
        <v>19</v>
      </c>
      <c r="AZ11" s="412">
        <f t="array" ref="AZ11">INDEX(AY$1:AY$55,MATCH(SMALL(COUNTIF(AY$1:AY$55,"&lt;"&amp;AY$1:AY$55),ROW(AY11:AZ11)),COUNTIF(AY$1:AY$55,"&lt;"&amp;AY$1:AY$55),0))</f>
        <v>11</v>
      </c>
      <c r="BA11" s="412" t="str">
        <f t="array" ref="BA11">INDEX(AX$1:AX$55,SMALL(IF(AY$1:AY$55=AZ11,ROW(AY$1:AY$55)),COUNTIF(AZ$1:AZ11,AZ11)),1)</f>
        <v>Eastleigh</v>
      </c>
      <c r="BB11" s="412">
        <f t="shared" si="12"/>
        <v>11</v>
      </c>
      <c r="BC11" s="412" t="str">
        <f t="shared" si="13"/>
        <v>Eastleigh</v>
      </c>
      <c r="BF11" s="413" t="s">
        <v>46</v>
      </c>
      <c r="BG11" s="412">
        <f>VLOOKUP(BF11,'Rural 80'!$A$11:$BS$488,36,FALSE)</f>
        <v>41</v>
      </c>
      <c r="BH11" s="412">
        <f t="array" ref="BH11">INDEX(BG$1:BG$55,MATCH(SMALL(COUNTIF(BG$1:BG$55,"&lt;"&amp;BG$1:BG$55),ROW(BG11:BH11)),COUNTIF(BG$1:BG$55,"&lt;"&amp;BG$1:BG$55),0))</f>
        <v>11</v>
      </c>
      <c r="BI11" s="412" t="str">
        <f t="array" ref="BI11">INDEX(BF$1:BF$55,SMALL(IF(BG$1:BG$55=BH11,ROW(BG$1:BG$55)),COUNTIF(BH$1:BH11,BH11)),1)</f>
        <v>Broadland</v>
      </c>
      <c r="BJ11" s="412">
        <f t="shared" si="14"/>
        <v>11</v>
      </c>
      <c r="BK11" s="412" t="str">
        <f t="shared" si="15"/>
        <v>Broadland</v>
      </c>
      <c r="BN11" s="413" t="s">
        <v>46</v>
      </c>
      <c r="BO11" s="412">
        <f>VLOOKUP(BN11,'Rural 80'!$A$11:$BS$488,40,FALSE)</f>
        <v>21</v>
      </c>
      <c r="BP11" s="412">
        <f t="array" ref="BP11">INDEX(BO$1:BO$55,MATCH(SMALL(COUNTIF(BO$1:BO$55,"&lt;"&amp;BO$1:BO$55),ROW(BO11:BP11)),COUNTIF(BO$1:BO$55,"&lt;"&amp;BO$1:BO$55),0))</f>
        <v>11</v>
      </c>
      <c r="BQ11" s="412" t="str">
        <f t="array" ref="BQ11">INDEX(BN$1:BN$55,SMALL(IF(BO$1:BO$55=BP11,ROW(BO$1:BO$55)),COUNTIF(BP$1:BP11,BP11)),1)</f>
        <v>St. Albans</v>
      </c>
      <c r="BR11" s="412">
        <f t="shared" si="16"/>
        <v>11</v>
      </c>
      <c r="BS11" s="412" t="str">
        <f t="shared" si="17"/>
        <v>St. Albans</v>
      </c>
      <c r="BV11" s="413" t="s">
        <v>46</v>
      </c>
      <c r="BW11" s="412">
        <f>VLOOKUP(BV11,'Rural 80'!$A$11:$BS$488,44,FALSE)</f>
        <v>23</v>
      </c>
      <c r="BX11" s="412">
        <f t="array" ref="BX11">INDEX(BW$1:BW$55,MATCH(SMALL(COUNTIF(BW$1:BW$55,"&lt;"&amp;BW$1:BW$55),ROW(BW11:BX11)),COUNTIF(BW$1:BW$55,"&lt;"&amp;BW$1:BW$55),0))</f>
        <v>11</v>
      </c>
      <c r="BY11" s="412" t="str">
        <f t="array" ref="BY11">INDEX(BV$1:BV$55,SMALL(IF(BW$1:BW$55=BX11,ROW(BW$1:BW$55)),COUNTIF(BX$1:BX11,BX11)),1)</f>
        <v>Cannock Chase</v>
      </c>
      <c r="BZ11" s="412">
        <f t="shared" si="18"/>
        <v>11</v>
      </c>
      <c r="CA11" s="412" t="str">
        <f t="shared" si="19"/>
        <v>Cannock Chase</v>
      </c>
      <c r="CD11" s="413" t="s">
        <v>46</v>
      </c>
      <c r="CE11" s="412">
        <f>VLOOKUP(CD11,'Rural 80'!$A$11:$BS$488,48,FALSE)</f>
        <v>23</v>
      </c>
      <c r="CF11" s="412">
        <f t="array" ref="CF11">INDEX(CE$1:CE$55,MATCH(SMALL(COUNTIF(CE$1:CE$55,"&lt;"&amp;CE$1:CE$55),ROW(CE11:CF11)),COUNTIF(CE$1:CE$55,"&lt;"&amp;CE$1:CE$55),0))</f>
        <v>11</v>
      </c>
      <c r="CG11" s="412" t="str">
        <f t="array" ref="CG11">INDEX(CD$1:CD$55,SMALL(IF(CE$1:CE$55=CF11,ROW(CE$1:CE$55)),COUNTIF(CF$1:CF11,CF11)),1)</f>
        <v>East Hertfordshire</v>
      </c>
      <c r="CH11" s="412">
        <f t="shared" si="20"/>
        <v>11</v>
      </c>
      <c r="CI11" s="412" t="str">
        <f t="shared" si="21"/>
        <v>East Hertfordshire</v>
      </c>
      <c r="CL11" s="413" t="s">
        <v>46</v>
      </c>
      <c r="CM11" s="412">
        <f>VLOOKUP(CL11,'Rural 80'!$A$11:$BS$488,52,FALSE)</f>
        <v>19</v>
      </c>
      <c r="CN11" s="412">
        <f t="array" ref="CN11">INDEX(CM$1:CM$55,MATCH(SMALL(COUNTIF(CM$1:CM$55,"&lt;"&amp;CM$1:CM$55),ROW(CM11:CN11)),COUNTIF(CM$1:CM$55,"&lt;"&amp;CM$1:CM$55),0))</f>
        <v>11</v>
      </c>
      <c r="CO11" s="412" t="str">
        <f t="array" ref="CO11">INDEX(CL$1:CL$55,SMALL(IF(CM$1:CM$55=CN11,ROW(CM$1:CM$55)),COUNTIF(CN$1:CN11,CN11)),1)</f>
        <v>Dacorum</v>
      </c>
      <c r="CP11" s="412">
        <f t="shared" si="22"/>
        <v>11</v>
      </c>
      <c r="CQ11" s="412" t="str">
        <f t="shared" si="23"/>
        <v>Dacorum</v>
      </c>
      <c r="CT11" s="413" t="s">
        <v>46</v>
      </c>
      <c r="CU11" s="412" t="str">
        <f>VLOOKUP(CT11,'Rural 80'!$A$11:$BS$488,56,FALSE)</f>
        <v>9999</v>
      </c>
      <c r="CV11" s="412" t="str">
        <f t="array" ref="CV11">INDEX(CU$1:CU$55,MATCH(SMALL(COUNTIF(CU$1:CU$55,"&lt;"&amp;CU$1:CU$55),ROW(CU11:CV11)),COUNTIF(CU$1:CU$55,"&lt;"&amp;CU$1:CU$55),0))</f>
        <v>9999</v>
      </c>
      <c r="CW11" s="412" t="str">
        <f t="array" ref="CW11">INDEX(CT$1:CT$55,SMALL(IF(CU$1:CU$55=CV11,ROW(CU$1:CU$55)),COUNTIF(CV$1:CV11,CV11)),1)</f>
        <v>Calderdale</v>
      </c>
      <c r="CX11" s="412" t="str">
        <f t="shared" si="24"/>
        <v>no data</v>
      </c>
      <c r="CY11" s="412" t="str">
        <f t="shared" si="25"/>
        <v>Calderdale</v>
      </c>
      <c r="DB11" s="413" t="s">
        <v>46</v>
      </c>
      <c r="DC11" s="412" t="str">
        <f>VLOOKUP(DB11,'Rural 80'!$A$11:$BS$488,60,FALSE)</f>
        <v>9999</v>
      </c>
      <c r="DD11" s="412" t="str">
        <f t="array" ref="DD11">INDEX(DC$1:DC$55,MATCH(SMALL(COUNTIF(DC$1:DC$55,"&lt;"&amp;DC$1:DC$55),ROW(DC11:DD11)),COUNTIF(DC$1:DC$55,"&lt;"&amp;DC$1:DC$55),0))</f>
        <v>9999</v>
      </c>
      <c r="DE11" s="412" t="str">
        <f t="array" ref="DE11">INDEX(DB$1:DB$55,SMALL(IF(DC$1:DC$55=DD11,ROW(DC$1:DC$55)),COUNTIF(DD$1:DD11,DD11)),1)</f>
        <v>Calderdale</v>
      </c>
      <c r="DF11" s="412" t="str">
        <f t="shared" si="26"/>
        <v>no data</v>
      </c>
      <c r="DG11" s="412" t="str">
        <f t="shared" si="27"/>
        <v>Calderdale</v>
      </c>
      <c r="DJ11" s="413" t="s">
        <v>46</v>
      </c>
      <c r="DK11" s="412" t="str">
        <f>VLOOKUP(DJ11,'Rural 80'!$A$11:$BS$488,64,FALSE)</f>
        <v>9999</v>
      </c>
      <c r="DL11" s="412" t="str">
        <f t="array" ref="DL11">INDEX(DK$1:DK$55,MATCH(SMALL(COUNTIF(DK$1:DK$55,"&lt;"&amp;DK$1:DK$55),ROW(DK11:DL11)),COUNTIF(DK$1:DK$55,"&lt;"&amp;DK$1:DK$55),0))</f>
        <v>9999</v>
      </c>
      <c r="DM11" s="412" t="str">
        <f t="array" ref="DM11">INDEX(DJ$1:DJ$55,SMALL(IF(DK$1:DK$55=DL11,ROW(DK$1:DK$55)),COUNTIF(DL$1:DL11,DL11)),1)</f>
        <v>Calderdale</v>
      </c>
      <c r="DN11" s="412" t="str">
        <f t="shared" si="28"/>
        <v>no data</v>
      </c>
      <c r="DO11" s="412" t="str">
        <f t="shared" si="29"/>
        <v>Calderdale</v>
      </c>
      <c r="DR11" s="413" t="s">
        <v>46</v>
      </c>
      <c r="DS11" s="412" t="str">
        <f>VLOOKUP(DR11,'Rural 80'!$A$11:$BS$488,68,FALSE)</f>
        <v>9999</v>
      </c>
      <c r="DT11" s="412" t="str">
        <f t="array" ref="DT11">INDEX(DS$1:DS$55,MATCH(SMALL(COUNTIF(DS$1:DS$55,"&lt;"&amp;DS$1:DS$55),ROW(DS11:DT11)),COUNTIF(DS$1:DS$55,"&lt;"&amp;DS$1:DS$55),0))</f>
        <v>9999</v>
      </c>
      <c r="DU11" s="412" t="str">
        <f t="array" ref="DU11">INDEX(DR$1:DR$55,SMALL(IF(DS$1:DS$55=DT11,ROW(DS$1:DS$55)),COUNTIF(DT$1:DT11,DT11)),1)</f>
        <v>Calderdale</v>
      </c>
      <c r="DV11" s="412" t="str">
        <f t="shared" si="30"/>
        <v>no data</v>
      </c>
      <c r="DW11" s="412" t="str">
        <f t="shared" si="31"/>
        <v>Calderdale</v>
      </c>
    </row>
    <row r="12" spans="1:127" x14ac:dyDescent="0.25">
      <c r="B12" s="413" t="s">
        <v>49</v>
      </c>
      <c r="C12" s="412">
        <f>VLOOKUP(B12,'Rural 80'!$A$11:$BS$488,8,FALSE)</f>
        <v>7</v>
      </c>
      <c r="D12" s="412">
        <f t="array" ref="D12">INDEX(C$1:C$55,MATCH(SMALL(COUNTIF(C$1:C$55,"&lt;"&amp;C$1:C$55),ROW(C12:D12)),COUNTIF(C$1:C$55,"&lt;"&amp;C$1:C$55),0))</f>
        <v>12</v>
      </c>
      <c r="E12" s="412" t="str">
        <f t="array" ref="E12">INDEX(B$1:B$55,SMALL(IF(C$1:C$55=D12,ROW(C$1:C$55)),COUNTIF(D$1:D12,D12)),1)</f>
        <v>North Hertfordshire</v>
      </c>
      <c r="F12" s="412">
        <f t="shared" si="0"/>
        <v>12</v>
      </c>
      <c r="G12" s="412" t="str">
        <f t="shared" si="1"/>
        <v>North Hertfordshire</v>
      </c>
      <c r="J12" s="413" t="s">
        <v>49</v>
      </c>
      <c r="K12" s="412">
        <f>VLOOKUP(J12,'Rural 80'!$A$11:$BS$488,12,FALSE)</f>
        <v>3</v>
      </c>
      <c r="L12" s="412">
        <f t="array" ref="L12">INDEX(K$1:K$55,MATCH(SMALL(COUNTIF(K$1:K$55,"&lt;"&amp;K$1:K$55),ROW(K12:L12)),COUNTIF(K$1:K$55,"&lt;"&amp;K$1:K$55),0))</f>
        <v>12</v>
      </c>
      <c r="M12" s="412" t="str">
        <f t="array" ref="M12">INDEX(J$1:J$55,SMALL(IF(K$1:K$55=L12,ROW(K$1:K$55)),COUNTIF(L$1:L12,L12)),1)</f>
        <v>Calderdale</v>
      </c>
      <c r="N12" s="412">
        <f t="shared" si="2"/>
        <v>12</v>
      </c>
      <c r="O12" s="412" t="str">
        <f t="shared" si="3"/>
        <v>Calderdale</v>
      </c>
      <c r="R12" s="413" t="s">
        <v>49</v>
      </c>
      <c r="S12" s="412">
        <f>VLOOKUP(R12,'Rural 80'!$A$11:$BS$488,16,FALSE)</f>
        <v>3</v>
      </c>
      <c r="T12" s="412">
        <f t="array" ref="T12">INDEX(S$1:S$55,MATCH(SMALL(COUNTIF(S$1:S$55,"&lt;"&amp;S$1:S$55),ROW(S12:T12)),COUNTIF(S$1:S$55,"&lt;"&amp;S$1:S$55),0))</f>
        <v>12</v>
      </c>
      <c r="U12" s="412" t="str">
        <f t="array" ref="U12">INDEX(R$1:R$55,SMALL(IF(S$1:S$55=T12,ROW(S$1:S$55)),COUNTIF(T$1:T12,T12)),1)</f>
        <v>Chiltern</v>
      </c>
      <c r="V12" s="412">
        <f t="shared" si="4"/>
        <v>12</v>
      </c>
      <c r="W12" s="412" t="str">
        <f t="shared" si="5"/>
        <v>Chiltern</v>
      </c>
      <c r="Z12" s="413" t="s">
        <v>49</v>
      </c>
      <c r="AA12" s="412">
        <f>VLOOKUP(Z12,'Rural 80'!$A$11:$BS$488,20,FALSE)</f>
        <v>3</v>
      </c>
      <c r="AB12" s="412">
        <f t="array" ref="AB12">INDEX(AA$1:AA$55,MATCH(SMALL(COUNTIF(AA$1:AA$55,"&lt;"&amp;AA$1:AA$55),ROW(AA12:AB12)),COUNTIF(AA$1:AA$55,"&lt;"&amp;AA$1:AA$55),0))</f>
        <v>12</v>
      </c>
      <c r="AC12" s="412" t="str">
        <f t="array" ref="AC12">INDEX(Z$1:Z$55,SMALL(IF(AA$1:AA$55=AB12,ROW(AA$1:AA$55)),COUNTIF(AB$1:AB12,AB12)),1)</f>
        <v>South Derbyshire</v>
      </c>
      <c r="AD12" s="412">
        <f t="shared" si="6"/>
        <v>12</v>
      </c>
      <c r="AE12" s="412" t="str">
        <f t="shared" si="7"/>
        <v>South Derbyshire</v>
      </c>
      <c r="AH12" s="413" t="s">
        <v>49</v>
      </c>
      <c r="AI12" s="412">
        <f>VLOOKUP(AH12,'Rural 80'!$A$11:$BS$488,24,FALSE)</f>
        <v>2</v>
      </c>
      <c r="AJ12" s="412">
        <f t="array" ref="AJ12">INDEX(AI$1:AI$55,MATCH(SMALL(COUNTIF(AI$1:AI$55,"&lt;"&amp;AI$1:AI$55),ROW(AI12:AJ12)),COUNTIF(AI$1:AI$55,"&lt;"&amp;AI$1:AI$55),0))</f>
        <v>12</v>
      </c>
      <c r="AK12" s="412" t="str">
        <f t="array" ref="AK12">INDEX(AH$1:AH$55,SMALL(IF(AI$1:AI$55=AJ12,ROW(AI$1:AI$55)),COUNTIF(AJ$1:AJ12,AJ12)),1)</f>
        <v>Bolsover</v>
      </c>
      <c r="AL12" s="412">
        <f t="shared" si="8"/>
        <v>12</v>
      </c>
      <c r="AM12" s="412" t="str">
        <f t="shared" si="9"/>
        <v>Bolsover</v>
      </c>
      <c r="AP12" s="413" t="s">
        <v>49</v>
      </c>
      <c r="AQ12" s="412">
        <f>VLOOKUP(AP12,'Rural 80'!$A$11:$BS$488,28,FALSE)</f>
        <v>1</v>
      </c>
      <c r="AR12" s="412">
        <f t="array" ref="AR12">INDEX(AQ$1:AQ$55,MATCH(SMALL(COUNTIF(AQ$1:AQ$55,"&lt;"&amp;AQ$1:AQ$55),ROW(AQ12:AR12)),COUNTIF(AQ$1:AQ$55,"&lt;"&amp;AQ$1:AQ$55),0))</f>
        <v>12</v>
      </c>
      <c r="AS12" s="412" t="str">
        <f t="array" ref="AS12">INDEX(AP$1:AP$55,SMALL(IF(AQ$1:AQ$55=AR12,ROW(AQ$1:AQ$55)),COUNTIF(AR$1:AR12,AR12)),1)</f>
        <v>Scarborough</v>
      </c>
      <c r="AT12" s="412">
        <f t="shared" si="10"/>
        <v>12</v>
      </c>
      <c r="AU12" s="412" t="str">
        <f t="shared" si="11"/>
        <v>Scarborough</v>
      </c>
      <c r="AX12" s="413" t="s">
        <v>49</v>
      </c>
      <c r="AY12" s="412">
        <f>VLOOKUP(AX12,'Rural 80'!$A$11:$BS$488,32,FALSE)</f>
        <v>1</v>
      </c>
      <c r="AZ12" s="412">
        <f t="array" ref="AZ12">INDEX(AY$1:AY$55,MATCH(SMALL(COUNTIF(AY$1:AY$55,"&lt;"&amp;AY$1:AY$55),ROW(AY12:AZ12)),COUNTIF(AY$1:AY$55,"&lt;"&amp;AY$1:AY$55),0))</f>
        <v>12</v>
      </c>
      <c r="BA12" s="412" t="str">
        <f t="array" ref="BA12">INDEX(AX$1:AX$55,SMALL(IF(AY$1:AY$55=AZ12,ROW(AY$1:AY$55)),COUNTIF(AZ$1:AZ12,AZ12)),1)</f>
        <v>Hinckley and Bosworth</v>
      </c>
      <c r="BB12" s="412">
        <f t="shared" si="12"/>
        <v>12</v>
      </c>
      <c r="BC12" s="412" t="str">
        <f t="shared" si="13"/>
        <v>Hinckley and Bosworth</v>
      </c>
      <c r="BF12" s="413" t="s">
        <v>49</v>
      </c>
      <c r="BG12" s="412">
        <f>VLOOKUP(BF12,'Rural 80'!$A$11:$BS$488,36,FALSE)</f>
        <v>4</v>
      </c>
      <c r="BH12" s="412">
        <f t="array" ref="BH12">INDEX(BG$1:BG$55,MATCH(SMALL(COUNTIF(BG$1:BG$55,"&lt;"&amp;BG$1:BG$55),ROW(BG12:BH12)),COUNTIF(BG$1:BG$55,"&lt;"&amp;BG$1:BG$55),0))</f>
        <v>12</v>
      </c>
      <c r="BI12" s="412" t="str">
        <f t="array" ref="BI12">INDEX(BF$1:BF$55,SMALL(IF(BG$1:BG$55=BH12,ROW(BG$1:BG$55)),COUNTIF(BH$1:BH12,BH12)),1)</f>
        <v>North Hertfordshire</v>
      </c>
      <c r="BJ12" s="412">
        <f t="shared" si="14"/>
        <v>12</v>
      </c>
      <c r="BK12" s="412" t="str">
        <f t="shared" si="15"/>
        <v>North Hertfordshire</v>
      </c>
      <c r="BN12" s="413" t="s">
        <v>49</v>
      </c>
      <c r="BO12" s="412">
        <f>VLOOKUP(BN12,'Rural 80'!$A$11:$BS$488,40,FALSE)</f>
        <v>23</v>
      </c>
      <c r="BP12" s="412">
        <f t="array" ref="BP12">INDEX(BO$1:BO$55,MATCH(SMALL(COUNTIF(BO$1:BO$55,"&lt;"&amp;BO$1:BO$55),ROW(BO12:BP12)),COUNTIF(BO$1:BO$55,"&lt;"&amp;BO$1:BO$55),0))</f>
        <v>12</v>
      </c>
      <c r="BQ12" s="412" t="str">
        <f t="array" ref="BQ12">INDEX(BN$1:BN$55,SMALL(IF(BO$1:BO$55=BP12,ROW(BO$1:BO$55)),COUNTIF(BP$1:BP12,BP12)),1)</f>
        <v>Great Yarmouth</v>
      </c>
      <c r="BR12" s="412">
        <f t="shared" si="16"/>
        <v>12</v>
      </c>
      <c r="BS12" s="412" t="str">
        <f t="shared" si="17"/>
        <v>Great Yarmouth</v>
      </c>
      <c r="BV12" s="413" t="s">
        <v>49</v>
      </c>
      <c r="BW12" s="412">
        <f>VLOOKUP(BV12,'Rural 80'!$A$11:$BS$488,44,FALSE)</f>
        <v>11</v>
      </c>
      <c r="BX12" s="412">
        <f t="array" ref="BX12">INDEX(BW$1:BW$55,MATCH(SMALL(COUNTIF(BW$1:BW$55,"&lt;"&amp;BW$1:BW$55),ROW(BW12:BX12)),COUNTIF(BW$1:BW$55,"&lt;"&amp;BW$1:BW$55),0))</f>
        <v>12</v>
      </c>
      <c r="BY12" s="412" t="str">
        <f t="array" ref="BY12">INDEX(BV$1:BV$55,SMALL(IF(BW$1:BW$55=BX12,ROW(BW$1:BW$55)),COUNTIF(BX$1:BX12,BX12)),1)</f>
        <v>Dacorum</v>
      </c>
      <c r="BZ12" s="412">
        <f t="shared" si="18"/>
        <v>12</v>
      </c>
      <c r="CA12" s="412" t="str">
        <f t="shared" si="19"/>
        <v>Dacorum</v>
      </c>
      <c r="CD12" s="413" t="s">
        <v>49</v>
      </c>
      <c r="CE12" s="412">
        <f>VLOOKUP(CD12,'Rural 80'!$A$11:$BS$488,48,FALSE)</f>
        <v>12</v>
      </c>
      <c r="CF12" s="412">
        <f t="array" ref="CF12">INDEX(CE$1:CE$55,MATCH(SMALL(COUNTIF(CE$1:CE$55,"&lt;"&amp;CE$1:CE$55),ROW(CE12:CF12)),COUNTIF(CE$1:CE$55,"&lt;"&amp;CE$1:CE$55),0))</f>
        <v>12</v>
      </c>
      <c r="CG12" s="412" t="str">
        <f t="array" ref="CG12">INDEX(CD$1:CD$55,SMALL(IF(CE$1:CE$55=CF12,ROW(CE$1:CE$55)),COUNTIF(CF$1:CF12,CF12)),1)</f>
        <v>Cannock Chase</v>
      </c>
      <c r="CH12" s="412">
        <f t="shared" si="20"/>
        <v>12</v>
      </c>
      <c r="CI12" s="412" t="str">
        <f t="shared" si="21"/>
        <v>Cannock Chase</v>
      </c>
      <c r="CL12" s="413" t="s">
        <v>49</v>
      </c>
      <c r="CM12" s="412">
        <f>VLOOKUP(CL12,'Rural 80'!$A$11:$BS$488,52,FALSE)</f>
        <v>6</v>
      </c>
      <c r="CN12" s="412">
        <f t="array" ref="CN12">INDEX(CM$1:CM$55,MATCH(SMALL(COUNTIF(CM$1:CM$55,"&lt;"&amp;CM$1:CM$55),ROW(CM12:CN12)),COUNTIF(CM$1:CM$55,"&lt;"&amp;CM$1:CM$55),0))</f>
        <v>12</v>
      </c>
      <c r="CO12" s="412" t="str">
        <f t="array" ref="CO12">INDEX(CL$1:CL$55,SMALL(IF(CM$1:CM$55=CN12,ROW(CM$1:CM$55)),COUNTIF(CN$1:CN12,CN12)),1)</f>
        <v>Wyre Forest</v>
      </c>
      <c r="CP12" s="412">
        <f t="shared" si="22"/>
        <v>12</v>
      </c>
      <c r="CQ12" s="412" t="str">
        <f t="shared" si="23"/>
        <v>Wyre Forest</v>
      </c>
      <c r="CT12" s="413" t="s">
        <v>49</v>
      </c>
      <c r="CU12" s="412" t="str">
        <f>VLOOKUP(CT12,'Rural 80'!$A$11:$BS$488,56,FALSE)</f>
        <v>9999</v>
      </c>
      <c r="CV12" s="412" t="str">
        <f t="array" ref="CV12">INDEX(CU$1:CU$55,MATCH(SMALL(COUNTIF(CU$1:CU$55,"&lt;"&amp;CU$1:CU$55),ROW(CU12:CV12)),COUNTIF(CU$1:CU$55,"&lt;"&amp;CU$1:CU$55),0))</f>
        <v>9999</v>
      </c>
      <c r="CW12" s="412" t="str">
        <f t="array" ref="CW12">INDEX(CT$1:CT$55,SMALL(IF(CU$1:CU$55=CV12,ROW(CU$1:CU$55)),COUNTIF(CV$1:CV12,CV12)),1)</f>
        <v>Cannock Chase</v>
      </c>
      <c r="CX12" s="412" t="str">
        <f t="shared" si="24"/>
        <v>no data</v>
      </c>
      <c r="CY12" s="412" t="str">
        <f t="shared" si="25"/>
        <v>Cannock Chase</v>
      </c>
      <c r="DB12" s="413" t="s">
        <v>49</v>
      </c>
      <c r="DC12" s="412" t="str">
        <f>VLOOKUP(DB12,'Rural 80'!$A$11:$BS$488,60,FALSE)</f>
        <v>9999</v>
      </c>
      <c r="DD12" s="412" t="str">
        <f t="array" ref="DD12">INDEX(DC$1:DC$55,MATCH(SMALL(COUNTIF(DC$1:DC$55,"&lt;"&amp;DC$1:DC$55),ROW(DC12:DD12)),COUNTIF(DC$1:DC$55,"&lt;"&amp;DC$1:DC$55),0))</f>
        <v>9999</v>
      </c>
      <c r="DE12" s="412" t="str">
        <f t="array" ref="DE12">INDEX(DB$1:DB$55,SMALL(IF(DC$1:DC$55=DD12,ROW(DC$1:DC$55)),COUNTIF(DD$1:DD12,DD12)),1)</f>
        <v>Cannock Chase</v>
      </c>
      <c r="DF12" s="412" t="str">
        <f t="shared" si="26"/>
        <v>no data</v>
      </c>
      <c r="DG12" s="412" t="str">
        <f t="shared" si="27"/>
        <v>Cannock Chase</v>
      </c>
      <c r="DJ12" s="413" t="s">
        <v>49</v>
      </c>
      <c r="DK12" s="412" t="str">
        <f>VLOOKUP(DJ12,'Rural 80'!$A$11:$BS$488,64,FALSE)</f>
        <v>9999</v>
      </c>
      <c r="DL12" s="412" t="str">
        <f t="array" ref="DL12">INDEX(DK$1:DK$55,MATCH(SMALL(COUNTIF(DK$1:DK$55,"&lt;"&amp;DK$1:DK$55),ROW(DK12:DL12)),COUNTIF(DK$1:DK$55,"&lt;"&amp;DK$1:DK$55),0))</f>
        <v>9999</v>
      </c>
      <c r="DM12" s="412" t="str">
        <f t="array" ref="DM12">INDEX(DJ$1:DJ$55,SMALL(IF(DK$1:DK$55=DL12,ROW(DK$1:DK$55)),COUNTIF(DL$1:DL12,DL12)),1)</f>
        <v>Cannock Chase</v>
      </c>
      <c r="DN12" s="412" t="str">
        <f t="shared" si="28"/>
        <v>no data</v>
      </c>
      <c r="DO12" s="412" t="str">
        <f t="shared" si="29"/>
        <v>Cannock Chase</v>
      </c>
      <c r="DR12" s="413" t="s">
        <v>49</v>
      </c>
      <c r="DS12" s="412" t="str">
        <f>VLOOKUP(DR12,'Rural 80'!$A$11:$BS$488,68,FALSE)</f>
        <v>9999</v>
      </c>
      <c r="DT12" s="412" t="str">
        <f t="array" ref="DT12">INDEX(DS$1:DS$55,MATCH(SMALL(COUNTIF(DS$1:DS$55,"&lt;"&amp;DS$1:DS$55),ROW(DS12:DT12)),COUNTIF(DS$1:DS$55,"&lt;"&amp;DS$1:DS$55),0))</f>
        <v>9999</v>
      </c>
      <c r="DU12" s="412" t="str">
        <f t="array" ref="DU12">INDEX(DR$1:DR$55,SMALL(IF(DS$1:DS$55=DT12,ROW(DS$1:DS$55)),COUNTIF(DT$1:DT12,DT12)),1)</f>
        <v>Cannock Chase</v>
      </c>
      <c r="DV12" s="412" t="str">
        <f t="shared" si="30"/>
        <v>no data</v>
      </c>
      <c r="DW12" s="412" t="str">
        <f t="shared" si="31"/>
        <v>Cannock Chase</v>
      </c>
    </row>
    <row r="13" spans="1:127" x14ac:dyDescent="0.25">
      <c r="B13" s="413" t="s">
        <v>51</v>
      </c>
      <c r="C13" s="412">
        <f>VLOOKUP(B13,'Rural 80'!$A$11:$BS$488,8,FALSE)</f>
        <v>31</v>
      </c>
      <c r="D13" s="412">
        <f t="array" ref="D13">INDEX(C$1:C$55,MATCH(SMALL(COUNTIF(C$1:C$55,"&lt;"&amp;C$1:C$55),ROW(C13:D13)),COUNTIF(C$1:C$55,"&lt;"&amp;C$1:C$55),0))</f>
        <v>13</v>
      </c>
      <c r="E13" s="412" t="str">
        <f t="array" ref="E13">INDEX(B$1:B$55,SMALL(IF(C$1:C$55=D13,ROW(C$1:C$55)),COUNTIF(D$1:D13,D13)),1)</f>
        <v>Chorley</v>
      </c>
      <c r="F13" s="412">
        <f t="shared" si="0"/>
        <v>13</v>
      </c>
      <c r="G13" s="412" t="str">
        <f t="shared" si="1"/>
        <v>Chorley</v>
      </c>
      <c r="J13" s="413" t="s">
        <v>51</v>
      </c>
      <c r="K13" s="412">
        <f>VLOOKUP(J13,'Rural 80'!$A$11:$BS$488,12,FALSE)</f>
        <v>25</v>
      </c>
      <c r="L13" s="412">
        <f t="array" ref="L13">INDEX(K$1:K$55,MATCH(SMALL(COUNTIF(K$1:K$55,"&lt;"&amp;K$1:K$55),ROW(K13:L13)),COUNTIF(K$1:K$55,"&lt;"&amp;K$1:K$55),0))</f>
        <v>13</v>
      </c>
      <c r="M13" s="412" t="str">
        <f t="array" ref="M13">INDEX(J$1:J$55,SMALL(IF(K$1:K$55=L13,ROW(K$1:K$55)),COUNTIF(L$1:L13,L13)),1)</f>
        <v>Dacorum</v>
      </c>
      <c r="N13" s="412">
        <f t="shared" si="2"/>
        <v>13</v>
      </c>
      <c r="O13" s="412" t="str">
        <f t="shared" si="3"/>
        <v>Dacorum</v>
      </c>
      <c r="R13" s="413" t="s">
        <v>51</v>
      </c>
      <c r="S13" s="412">
        <f>VLOOKUP(R13,'Rural 80'!$A$11:$BS$488,16,FALSE)</f>
        <v>30</v>
      </c>
      <c r="T13" s="412">
        <f t="array" ref="T13">INDEX(S$1:S$55,MATCH(SMALL(COUNTIF(S$1:S$55,"&lt;"&amp;S$1:S$55),ROW(S13:T13)),COUNTIF(S$1:S$55,"&lt;"&amp;S$1:S$55),0))</f>
        <v>13</v>
      </c>
      <c r="U13" s="412" t="str">
        <f t="array" ref="U13">INDEX(R$1:R$55,SMALL(IF(S$1:S$55=T13,ROW(S$1:S$55)),COUNTIF(T$1:T13,T13)),1)</f>
        <v>Fylde</v>
      </c>
      <c r="V13" s="412">
        <f t="shared" si="4"/>
        <v>13</v>
      </c>
      <c r="W13" s="412" t="str">
        <f t="shared" si="5"/>
        <v>Fylde</v>
      </c>
      <c r="Z13" s="413" t="s">
        <v>51</v>
      </c>
      <c r="AA13" s="412">
        <f>VLOOKUP(Z13,'Rural 80'!$A$11:$BS$488,20,FALSE)</f>
        <v>22</v>
      </c>
      <c r="AB13" s="412">
        <f t="array" ref="AB13">INDEX(AA$1:AA$55,MATCH(SMALL(COUNTIF(AA$1:AA$55,"&lt;"&amp;AA$1:AA$55),ROW(AA13:AB13)),COUNTIF(AA$1:AA$55,"&lt;"&amp;AA$1:AA$55),0))</f>
        <v>13</v>
      </c>
      <c r="AC13" s="412" t="str">
        <f t="array" ref="AC13">INDEX(Z$1:Z$55,SMALL(IF(AA$1:AA$55=AB13,ROW(AA$1:AA$55)),COUNTIF(AB$1:AB13,AB13)),1)</f>
        <v>Bolsover</v>
      </c>
      <c r="AD13" s="412">
        <f t="shared" si="6"/>
        <v>13</v>
      </c>
      <c r="AE13" s="412" t="str">
        <f t="shared" si="7"/>
        <v>Bolsover</v>
      </c>
      <c r="AH13" s="413" t="s">
        <v>51</v>
      </c>
      <c r="AI13" s="412">
        <f>VLOOKUP(AH13,'Rural 80'!$A$11:$BS$488,24,FALSE)</f>
        <v>39</v>
      </c>
      <c r="AJ13" s="412">
        <f t="array" ref="AJ13">INDEX(AI$1:AI$55,MATCH(SMALL(COUNTIF(AI$1:AI$55,"&lt;"&amp;AI$1:AI$55),ROW(AI13:AJ13)),COUNTIF(AI$1:AI$55,"&lt;"&amp;AI$1:AI$55),0))</f>
        <v>13</v>
      </c>
      <c r="AK13" s="412" t="str">
        <f t="array" ref="AK13">INDEX(AH$1:AH$55,SMALL(IF(AI$1:AI$55=AJ13,ROW(AI$1:AI$55)),COUNTIF(AJ$1:AJ13,AJ13)),1)</f>
        <v>Eastleigh</v>
      </c>
      <c r="AL13" s="412">
        <f t="shared" si="8"/>
        <v>13</v>
      </c>
      <c r="AM13" s="412" t="str">
        <f t="shared" si="9"/>
        <v>Eastleigh</v>
      </c>
      <c r="AP13" s="413" t="s">
        <v>51</v>
      </c>
      <c r="AQ13" s="412">
        <f>VLOOKUP(AP13,'Rural 80'!$A$11:$BS$488,28,FALSE)</f>
        <v>32</v>
      </c>
      <c r="AR13" s="412">
        <f t="array" ref="AR13">INDEX(AQ$1:AQ$55,MATCH(SMALL(COUNTIF(AQ$1:AQ$55,"&lt;"&amp;AQ$1:AQ$55),ROW(AQ13:AR13)),COUNTIF(AQ$1:AQ$55,"&lt;"&amp;AQ$1:AQ$55),0))</f>
        <v>13</v>
      </c>
      <c r="AS13" s="412" t="str">
        <f t="array" ref="AS13">INDEX(AP$1:AP$55,SMALL(IF(AQ$1:AQ$55=AR13,ROW(AQ$1:AQ$55)),COUNTIF(AR$1:AR13,AR13)),1)</f>
        <v>Hinckley and Bosworth</v>
      </c>
      <c r="AT13" s="412">
        <f t="shared" si="10"/>
        <v>13</v>
      </c>
      <c r="AU13" s="412" t="str">
        <f t="shared" si="11"/>
        <v>Hinckley and Bosworth</v>
      </c>
      <c r="AX13" s="413" t="s">
        <v>51</v>
      </c>
      <c r="AY13" s="412">
        <f>VLOOKUP(AX13,'Rural 80'!$A$11:$BS$488,32,FALSE)</f>
        <v>32</v>
      </c>
      <c r="AZ13" s="412">
        <f t="array" ref="AZ13">INDEX(AY$1:AY$55,MATCH(SMALL(COUNTIF(AY$1:AY$55,"&lt;"&amp;AY$1:AY$55),ROW(AY13:AZ13)),COUNTIF(AY$1:AY$55,"&lt;"&amp;AY$1:AY$55),0))</f>
        <v>13</v>
      </c>
      <c r="BA13" s="412" t="str">
        <f t="array" ref="BA13">INDEX(AX$1:AX$55,SMALL(IF(AY$1:AY$55=AZ13,ROW(AY$1:AY$55)),COUNTIF(AZ$1:AZ13,AZ13)),1)</f>
        <v>Broadland</v>
      </c>
      <c r="BB13" s="412">
        <f t="shared" si="12"/>
        <v>13</v>
      </c>
      <c r="BC13" s="412" t="str">
        <f t="shared" si="13"/>
        <v>Broadland</v>
      </c>
      <c r="BF13" s="413" t="s">
        <v>51</v>
      </c>
      <c r="BG13" s="412">
        <f>VLOOKUP(BF13,'Rural 80'!$A$11:$BS$488,36,FALSE)</f>
        <v>30</v>
      </c>
      <c r="BH13" s="412">
        <f t="array" ref="BH13">INDEX(BG$1:BG$55,MATCH(SMALL(COUNTIF(BG$1:BG$55,"&lt;"&amp;BG$1:BG$55),ROW(BG13:BH13)),COUNTIF(BG$1:BG$55,"&lt;"&amp;BG$1:BG$55),0))</f>
        <v>13</v>
      </c>
      <c r="BI13" s="412" t="str">
        <f t="array" ref="BI13">INDEX(BF$1:BF$55,SMALL(IF(BG$1:BG$55=BH13,ROW(BG$1:BG$55)),COUNTIF(BH$1:BH13,BH13)),1)</f>
        <v>Eastleigh</v>
      </c>
      <c r="BJ13" s="412">
        <f t="shared" si="14"/>
        <v>13</v>
      </c>
      <c r="BK13" s="412" t="str">
        <f t="shared" si="15"/>
        <v>Eastleigh</v>
      </c>
      <c r="BN13" s="413" t="s">
        <v>51</v>
      </c>
      <c r="BO13" s="412">
        <f>VLOOKUP(BN13,'Rural 80'!$A$11:$BS$488,40,FALSE)</f>
        <v>24</v>
      </c>
      <c r="BP13" s="412">
        <f t="array" ref="BP13">INDEX(BO$1:BO$55,MATCH(SMALL(COUNTIF(BO$1:BO$55,"&lt;"&amp;BO$1:BO$55),ROW(BO13:BP13)),COUNTIF(BO$1:BO$55,"&lt;"&amp;BO$1:BO$55),0))</f>
        <v>13</v>
      </c>
      <c r="BQ13" s="412" t="str">
        <f t="array" ref="BQ13">INDEX(BN$1:BN$55,SMALL(IF(BO$1:BO$55=BP13,ROW(BO$1:BO$55)),COUNTIF(BP$1:BP13,BP13)),1)</f>
        <v>Epping Forest</v>
      </c>
      <c r="BR13" s="412">
        <f t="shared" si="16"/>
        <v>13</v>
      </c>
      <c r="BS13" s="412" t="str">
        <f t="shared" si="17"/>
        <v>Epping Forest</v>
      </c>
      <c r="BV13" s="413" t="s">
        <v>51</v>
      </c>
      <c r="BW13" s="412">
        <f>VLOOKUP(BV13,'Rural 80'!$A$11:$BS$488,44,FALSE)</f>
        <v>22</v>
      </c>
      <c r="BX13" s="412">
        <f t="array" ref="BX13">INDEX(BW$1:BW$55,MATCH(SMALL(COUNTIF(BW$1:BW$55,"&lt;"&amp;BW$1:BW$55),ROW(BW13:BX13)),COUNTIF(BW$1:BW$55,"&lt;"&amp;BW$1:BW$55),0))</f>
        <v>13</v>
      </c>
      <c r="BY13" s="412" t="str">
        <f t="array" ref="BY13">INDEX(BV$1:BV$55,SMALL(IF(BW$1:BW$55=BX13,ROW(BW$1:BW$55)),COUNTIF(BX$1:BX13,BX13)),1)</f>
        <v>North Hertfordshire</v>
      </c>
      <c r="BZ13" s="412">
        <f t="shared" si="18"/>
        <v>13</v>
      </c>
      <c r="CA13" s="412" t="str">
        <f t="shared" si="19"/>
        <v>North Hertfordshire</v>
      </c>
      <c r="CD13" s="413" t="s">
        <v>51</v>
      </c>
      <c r="CE13" s="412">
        <f>VLOOKUP(CD13,'Rural 80'!$A$11:$BS$488,48,FALSE)</f>
        <v>32</v>
      </c>
      <c r="CF13" s="412">
        <f t="array" ref="CF13">INDEX(CE$1:CE$55,MATCH(SMALL(COUNTIF(CE$1:CE$55,"&lt;"&amp;CE$1:CE$55),ROW(CE13:CF13)),COUNTIF(CE$1:CE$55,"&lt;"&amp;CE$1:CE$55),0))</f>
        <v>13</v>
      </c>
      <c r="CG13" s="412" t="str">
        <f t="array" ref="CG13">INDEX(CD$1:CD$55,SMALL(IF(CE$1:CE$55=CF13,ROW(CE$1:CE$55)),COUNTIF(CF$1:CF13,CF13)),1)</f>
        <v>St. Albans</v>
      </c>
      <c r="CH13" s="412">
        <f t="shared" si="20"/>
        <v>13</v>
      </c>
      <c r="CI13" s="412" t="str">
        <f t="shared" si="21"/>
        <v>St. Albans</v>
      </c>
      <c r="CL13" s="413" t="s">
        <v>51</v>
      </c>
      <c r="CM13" s="412">
        <f>VLOOKUP(CL13,'Rural 80'!$A$11:$BS$488,52,FALSE)</f>
        <v>22</v>
      </c>
      <c r="CN13" s="412">
        <f t="array" ref="CN13">INDEX(CM$1:CM$55,MATCH(SMALL(COUNTIF(CM$1:CM$55,"&lt;"&amp;CM$1:CM$55),ROW(CM13:CN13)),COUNTIF(CM$1:CM$55,"&lt;"&amp;CM$1:CM$55),0))</f>
        <v>13</v>
      </c>
      <c r="CO13" s="412" t="str">
        <f t="array" ref="CO13">INDEX(CL$1:CL$55,SMALL(IF(CM$1:CM$55=CN13,ROW(CM$1:CM$55)),COUNTIF(CN$1:CN13,CN13)),1)</f>
        <v>North Hertfordshire</v>
      </c>
      <c r="CP13" s="412">
        <f t="shared" si="22"/>
        <v>13</v>
      </c>
      <c r="CQ13" s="412" t="str">
        <f t="shared" si="23"/>
        <v>North Hertfordshire</v>
      </c>
      <c r="CT13" s="413" t="s">
        <v>51</v>
      </c>
      <c r="CU13" s="412" t="str">
        <f>VLOOKUP(CT13,'Rural 80'!$A$11:$BS$488,56,FALSE)</f>
        <v>9999</v>
      </c>
      <c r="CV13" s="412" t="str">
        <f t="array" ref="CV13">INDEX(CU$1:CU$55,MATCH(SMALL(COUNTIF(CU$1:CU$55,"&lt;"&amp;CU$1:CU$55),ROW(CU13:CV13)),COUNTIF(CU$1:CU$55,"&lt;"&amp;CU$1:CU$55),0))</f>
        <v>9999</v>
      </c>
      <c r="CW13" s="412" t="str">
        <f t="array" ref="CW13">INDEX(CT$1:CT$55,SMALL(IF(CU$1:CU$55=CV13,ROW(CU$1:CU$55)),COUNTIF(CV$1:CV13,CV13)),1)</f>
        <v>Carlisle</v>
      </c>
      <c r="CX13" s="412" t="str">
        <f t="shared" si="24"/>
        <v>no data</v>
      </c>
      <c r="CY13" s="412" t="str">
        <f t="shared" si="25"/>
        <v>Carlisle</v>
      </c>
      <c r="DB13" s="413" t="s">
        <v>51</v>
      </c>
      <c r="DC13" s="412" t="str">
        <f>VLOOKUP(DB13,'Rural 80'!$A$11:$BS$488,60,FALSE)</f>
        <v>9999</v>
      </c>
      <c r="DD13" s="412" t="str">
        <f t="array" ref="DD13">INDEX(DC$1:DC$55,MATCH(SMALL(COUNTIF(DC$1:DC$55,"&lt;"&amp;DC$1:DC$55),ROW(DC13:DD13)),COUNTIF(DC$1:DC$55,"&lt;"&amp;DC$1:DC$55),0))</f>
        <v>9999</v>
      </c>
      <c r="DE13" s="412" t="str">
        <f t="array" ref="DE13">INDEX(DB$1:DB$55,SMALL(IF(DC$1:DC$55=DD13,ROW(DC$1:DC$55)),COUNTIF(DD$1:DD13,DD13)),1)</f>
        <v>Carlisle</v>
      </c>
      <c r="DF13" s="412" t="str">
        <f t="shared" si="26"/>
        <v>no data</v>
      </c>
      <c r="DG13" s="412" t="str">
        <f t="shared" si="27"/>
        <v>Carlisle</v>
      </c>
      <c r="DJ13" s="413" t="s">
        <v>51</v>
      </c>
      <c r="DK13" s="412" t="str">
        <f>VLOOKUP(DJ13,'Rural 80'!$A$11:$BS$488,64,FALSE)</f>
        <v>9999</v>
      </c>
      <c r="DL13" s="412" t="str">
        <f t="array" ref="DL13">INDEX(DK$1:DK$55,MATCH(SMALL(COUNTIF(DK$1:DK$55,"&lt;"&amp;DK$1:DK$55),ROW(DK13:DL13)),COUNTIF(DK$1:DK$55,"&lt;"&amp;DK$1:DK$55),0))</f>
        <v>9999</v>
      </c>
      <c r="DM13" s="412" t="str">
        <f t="array" ref="DM13">INDEX(DJ$1:DJ$55,SMALL(IF(DK$1:DK$55=DL13,ROW(DK$1:DK$55)),COUNTIF(DL$1:DL13,DL13)),1)</f>
        <v>Carlisle</v>
      </c>
      <c r="DN13" s="412" t="str">
        <f t="shared" si="28"/>
        <v>no data</v>
      </c>
      <c r="DO13" s="412" t="str">
        <f t="shared" si="29"/>
        <v>Carlisle</v>
      </c>
      <c r="DR13" s="413" t="s">
        <v>51</v>
      </c>
      <c r="DS13" s="412" t="str">
        <f>VLOOKUP(DR13,'Rural 80'!$A$11:$BS$488,68,FALSE)</f>
        <v>9999</v>
      </c>
      <c r="DT13" s="412" t="str">
        <f t="array" ref="DT13">INDEX(DS$1:DS$55,MATCH(SMALL(COUNTIF(DS$1:DS$55,"&lt;"&amp;DS$1:DS$55),ROW(DS13:DT13)),COUNTIF(DS$1:DS$55,"&lt;"&amp;DS$1:DS$55),0))</f>
        <v>9999</v>
      </c>
      <c r="DU13" s="412" t="str">
        <f t="array" ref="DU13">INDEX(DR$1:DR$55,SMALL(IF(DS$1:DS$55=DT13,ROW(DS$1:DS$55)),COUNTIF(DT$1:DT13,DT13)),1)</f>
        <v>Carlisle</v>
      </c>
      <c r="DV13" s="412" t="str">
        <f t="shared" si="30"/>
        <v>no data</v>
      </c>
      <c r="DW13" s="412" t="str">
        <f t="shared" si="31"/>
        <v>Carlisle</v>
      </c>
    </row>
    <row r="14" spans="1:127" x14ac:dyDescent="0.25">
      <c r="B14" s="413" t="s">
        <v>57</v>
      </c>
      <c r="C14" s="412">
        <f>VLOOKUP(B14,'Rural 80'!$A$11:$BS$488,8,FALSE)</f>
        <v>47</v>
      </c>
      <c r="D14" s="412">
        <f t="array" ref="D14">INDEX(C$1:C$55,MATCH(SMALL(COUNTIF(C$1:C$55,"&lt;"&amp;C$1:C$55),ROW(C14:D14)),COUNTIF(C$1:C$55,"&lt;"&amp;C$1:C$55),0))</f>
        <v>14</v>
      </c>
      <c r="E14" s="412" t="str">
        <f t="array" ref="E14">INDEX(B$1:B$55,SMALL(IF(C$1:C$55=D14,ROW(C$1:C$55)),COUNTIF(D$1:D14,D14)),1)</f>
        <v>Brentwood</v>
      </c>
      <c r="F14" s="412">
        <f t="shared" si="0"/>
        <v>14</v>
      </c>
      <c r="G14" s="412" t="str">
        <f t="shared" si="1"/>
        <v>Brentwood</v>
      </c>
      <c r="J14" s="413" t="s">
        <v>57</v>
      </c>
      <c r="K14" s="412">
        <f>VLOOKUP(J14,'Rural 80'!$A$11:$BS$488,12,FALSE)</f>
        <v>44</v>
      </c>
      <c r="L14" s="412">
        <f t="array" ref="L14">INDEX(K$1:K$55,MATCH(SMALL(COUNTIF(K$1:K$55,"&lt;"&amp;K$1:K$55),ROW(K14:L14)),COUNTIF(K$1:K$55,"&lt;"&amp;K$1:K$55),0))</f>
        <v>14</v>
      </c>
      <c r="M14" s="412" t="str">
        <f t="array" ref="M14">INDEX(J$1:J$55,SMALL(IF(K$1:K$55=L14,ROW(K$1:K$55)),COUNTIF(L$1:L14,L14)),1)</f>
        <v>Wyre</v>
      </c>
      <c r="N14" s="412">
        <f t="shared" si="2"/>
        <v>14</v>
      </c>
      <c r="O14" s="412" t="str">
        <f t="shared" si="3"/>
        <v>Wyre</v>
      </c>
      <c r="R14" s="413" t="s">
        <v>57</v>
      </c>
      <c r="S14" s="412">
        <f>VLOOKUP(R14,'Rural 80'!$A$11:$BS$488,16,FALSE)</f>
        <v>41</v>
      </c>
      <c r="T14" s="412">
        <f t="array" ref="T14">INDEX(S$1:S$55,MATCH(SMALL(COUNTIF(S$1:S$55,"&lt;"&amp;S$1:S$55),ROW(S14:T14)),COUNTIF(S$1:S$55,"&lt;"&amp;S$1:S$55),0))</f>
        <v>14</v>
      </c>
      <c r="U14" s="412" t="str">
        <f t="array" ref="U14">INDEX(R$1:R$55,SMALL(IF(S$1:S$55=T14,ROW(S$1:S$55)),COUNTIF(T$1:T14,T14)),1)</f>
        <v>Wyre</v>
      </c>
      <c r="V14" s="412">
        <f t="shared" si="4"/>
        <v>14</v>
      </c>
      <c r="W14" s="412" t="str">
        <f t="shared" si="5"/>
        <v>Wyre</v>
      </c>
      <c r="Z14" s="413" t="s">
        <v>57</v>
      </c>
      <c r="AA14" s="412">
        <f>VLOOKUP(Z14,'Rural 80'!$A$11:$BS$488,20,FALSE)</f>
        <v>24</v>
      </c>
      <c r="AB14" s="412">
        <f t="array" ref="AB14">INDEX(AA$1:AA$55,MATCH(SMALL(COUNTIF(AA$1:AA$55,"&lt;"&amp;AA$1:AA$55),ROW(AA14:AB14)),COUNTIF(AA$1:AA$55,"&lt;"&amp;AA$1:AA$55),0))</f>
        <v>14</v>
      </c>
      <c r="AC14" s="412" t="str">
        <f t="array" ref="AC14">INDEX(Z$1:Z$55,SMALL(IF(AA$1:AA$55=AB14,ROW(AA$1:AA$55)),COUNTIF(AB$1:AB14,AB14)),1)</f>
        <v>Wyre</v>
      </c>
      <c r="AD14" s="412">
        <f t="shared" si="6"/>
        <v>14</v>
      </c>
      <c r="AE14" s="412" t="str">
        <f t="shared" si="7"/>
        <v>Wyre</v>
      </c>
      <c r="AH14" s="413" t="s">
        <v>57</v>
      </c>
      <c r="AI14" s="412">
        <f>VLOOKUP(AH14,'Rural 80'!$A$11:$BS$488,24,FALSE)</f>
        <v>47</v>
      </c>
      <c r="AJ14" s="412">
        <f t="array" ref="AJ14">INDEX(AI$1:AI$55,MATCH(SMALL(COUNTIF(AI$1:AI$55,"&lt;"&amp;AI$1:AI$55),ROW(AI14:AJ14)),COUNTIF(AI$1:AI$55,"&lt;"&amp;AI$1:AI$55),0))</f>
        <v>14</v>
      </c>
      <c r="AK14" s="412" t="str">
        <f t="array" ref="AK14">INDEX(AH$1:AH$55,SMALL(IF(AI$1:AI$55=AJ14,ROW(AI$1:AI$55)),COUNTIF(AJ$1:AJ14,AJ14)),1)</f>
        <v>Shepway</v>
      </c>
      <c r="AL14" s="412">
        <f t="shared" si="8"/>
        <v>14</v>
      </c>
      <c r="AM14" s="412" t="str">
        <f t="shared" si="9"/>
        <v>Shepway</v>
      </c>
      <c r="AP14" s="413" t="s">
        <v>57</v>
      </c>
      <c r="AQ14" s="412">
        <f>VLOOKUP(AP14,'Rural 80'!$A$11:$BS$488,28,FALSE)</f>
        <v>44</v>
      </c>
      <c r="AR14" s="412">
        <f t="array" ref="AR14">INDEX(AQ$1:AQ$55,MATCH(SMALL(COUNTIF(AQ$1:AQ$55,"&lt;"&amp;AQ$1:AQ$55),ROW(AQ14:AR14)),COUNTIF(AQ$1:AQ$55,"&lt;"&amp;AQ$1:AQ$55),0))</f>
        <v>14</v>
      </c>
      <c r="AS14" s="412" t="str">
        <f t="array" ref="AS14">INDEX(AP$1:AP$55,SMALL(IF(AQ$1:AQ$55=AR14,ROW(AQ$1:AQ$55)),COUNTIF(AR$1:AR14,AR14)),1)</f>
        <v>North Hertfordshire</v>
      </c>
      <c r="AT14" s="412">
        <f t="shared" si="10"/>
        <v>14</v>
      </c>
      <c r="AU14" s="412" t="str">
        <f t="shared" si="11"/>
        <v>North Hertfordshire</v>
      </c>
      <c r="AX14" s="413" t="s">
        <v>57</v>
      </c>
      <c r="AY14" s="412">
        <f>VLOOKUP(AX14,'Rural 80'!$A$11:$BS$488,32,FALSE)</f>
        <v>41</v>
      </c>
      <c r="AZ14" s="412">
        <f t="array" ref="AZ14">INDEX(AY$1:AY$55,MATCH(SMALL(COUNTIF(AY$1:AY$55,"&lt;"&amp;AY$1:AY$55),ROW(AY14:AZ14)),COUNTIF(AY$1:AY$55,"&lt;"&amp;AY$1:AY$55),0))</f>
        <v>14</v>
      </c>
      <c r="BA14" s="412" t="str">
        <f t="array" ref="BA14">INDEX(AX$1:AX$55,SMALL(IF(AY$1:AY$55=AZ14,ROW(AY$1:AY$55)),COUNTIF(AZ$1:AZ14,AZ14)),1)</f>
        <v>Fylde</v>
      </c>
      <c r="BB14" s="412">
        <f t="shared" si="12"/>
        <v>14</v>
      </c>
      <c r="BC14" s="412" t="str">
        <f t="shared" si="13"/>
        <v>Fylde</v>
      </c>
      <c r="BF14" s="413" t="s">
        <v>57</v>
      </c>
      <c r="BG14" s="412">
        <f>VLOOKUP(BF14,'Rural 80'!$A$11:$BS$488,36,FALSE)</f>
        <v>39</v>
      </c>
      <c r="BH14" s="412">
        <f t="array" ref="BH14">INDEX(BG$1:BG$55,MATCH(SMALL(COUNTIF(BG$1:BG$55,"&lt;"&amp;BG$1:BG$55),ROW(BG14:BH14)),COUNTIF(BG$1:BG$55,"&lt;"&amp;BG$1:BG$55),0))</f>
        <v>14</v>
      </c>
      <c r="BI14" s="412" t="str">
        <f t="array" ref="BI14">INDEX(BF$1:BF$55,SMALL(IF(BG$1:BG$55=BH14,ROW(BG$1:BG$55)),COUNTIF(BH$1:BH14,BH14)),1)</f>
        <v>Stafford</v>
      </c>
      <c r="BJ14" s="412">
        <f t="shared" si="14"/>
        <v>14</v>
      </c>
      <c r="BK14" s="412" t="str">
        <f t="shared" si="15"/>
        <v>Stafford</v>
      </c>
      <c r="BN14" s="413" t="s">
        <v>57</v>
      </c>
      <c r="BO14" s="412">
        <f>VLOOKUP(BN14,'Rural 80'!$A$11:$BS$488,40,FALSE)</f>
        <v>48</v>
      </c>
      <c r="BP14" s="412">
        <f t="array" ref="BP14">INDEX(BO$1:BO$55,MATCH(SMALL(COUNTIF(BO$1:BO$55,"&lt;"&amp;BO$1:BO$55),ROW(BO14:BP14)),COUNTIF(BO$1:BO$55,"&lt;"&amp;BO$1:BO$55),0))</f>
        <v>14</v>
      </c>
      <c r="BQ14" s="412" t="str">
        <f t="array" ref="BQ14">INDEX(BN$1:BN$55,SMALL(IF(BO$1:BO$55=BP14,ROW(BO$1:BO$55)),COUNTIF(BP$1:BP14,BP14)),1)</f>
        <v>Hertsmere</v>
      </c>
      <c r="BR14" s="412">
        <f t="shared" si="16"/>
        <v>14</v>
      </c>
      <c r="BS14" s="412" t="str">
        <f t="shared" si="17"/>
        <v>Hertsmere</v>
      </c>
      <c r="BV14" s="413" t="s">
        <v>57</v>
      </c>
      <c r="BW14" s="412">
        <f>VLOOKUP(BV14,'Rural 80'!$A$11:$BS$488,44,FALSE)</f>
        <v>46</v>
      </c>
      <c r="BX14" s="412">
        <f t="array" ref="BX14">INDEX(BW$1:BW$55,MATCH(SMALL(COUNTIF(BW$1:BW$55,"&lt;"&amp;BW$1:BW$55),ROW(BW14:BX14)),COUNTIF(BW$1:BW$55,"&lt;"&amp;BW$1:BW$55),0))</f>
        <v>14</v>
      </c>
      <c r="BY14" s="412" t="str">
        <f t="array" ref="BY14">INDEX(BV$1:BV$55,SMALL(IF(BW$1:BW$55=BX14,ROW(BW$1:BW$55)),COUNTIF(BX$1:BX14,BX14)),1)</f>
        <v>Hertsmere</v>
      </c>
      <c r="BZ14" s="412">
        <f t="shared" si="18"/>
        <v>14</v>
      </c>
      <c r="CA14" s="412" t="str">
        <f t="shared" si="19"/>
        <v>Hertsmere</v>
      </c>
      <c r="CD14" s="413" t="s">
        <v>57</v>
      </c>
      <c r="CE14" s="412">
        <f>VLOOKUP(CD14,'Rural 80'!$A$11:$BS$488,48,FALSE)</f>
        <v>38</v>
      </c>
      <c r="CF14" s="412">
        <f t="array" ref="CF14">INDEX(CE$1:CE$55,MATCH(SMALL(COUNTIF(CE$1:CE$55,"&lt;"&amp;CE$1:CE$55),ROW(CE14:CF14)),COUNTIF(CE$1:CE$55,"&lt;"&amp;CE$1:CE$55),0))</f>
        <v>14</v>
      </c>
      <c r="CG14" s="412" t="str">
        <f t="array" ref="CG14">INDEX(CD$1:CD$55,SMALL(IF(CE$1:CE$55=CF14,ROW(CE$1:CE$55)),COUNTIF(CF$1:CF14,CF14)),1)</f>
        <v>Broadland</v>
      </c>
      <c r="CH14" s="412">
        <f t="shared" si="20"/>
        <v>14</v>
      </c>
      <c r="CI14" s="412" t="str">
        <f t="shared" si="21"/>
        <v>Broadland</v>
      </c>
      <c r="CL14" s="413" t="s">
        <v>57</v>
      </c>
      <c r="CM14" s="412">
        <f>VLOOKUP(CL14,'Rural 80'!$A$11:$BS$488,52,FALSE)</f>
        <v>21</v>
      </c>
      <c r="CN14" s="412">
        <f t="array" ref="CN14">INDEX(CM$1:CM$55,MATCH(SMALL(COUNTIF(CM$1:CM$55,"&lt;"&amp;CM$1:CM$55),ROW(CM14:CN14)),COUNTIF(CM$1:CM$55,"&lt;"&amp;CM$1:CM$55),0))</f>
        <v>14</v>
      </c>
      <c r="CO14" s="412" t="str">
        <f t="array" ref="CO14">INDEX(CL$1:CL$55,SMALL(IF(CM$1:CM$55=CN14,ROW(CM$1:CM$55)),COUNTIF(CN$1:CN14,CN14)),1)</f>
        <v>Bromsgrove</v>
      </c>
      <c r="CP14" s="412">
        <f t="shared" si="22"/>
        <v>14</v>
      </c>
      <c r="CQ14" s="412" t="str">
        <f t="shared" si="23"/>
        <v>Bromsgrove</v>
      </c>
      <c r="CT14" s="413" t="s">
        <v>57</v>
      </c>
      <c r="CU14" s="412" t="str">
        <f>VLOOKUP(CT14,'Rural 80'!$A$11:$BS$488,56,FALSE)</f>
        <v>9999</v>
      </c>
      <c r="CV14" s="412" t="str">
        <f t="array" ref="CV14">INDEX(CU$1:CU$55,MATCH(SMALL(COUNTIF(CU$1:CU$55,"&lt;"&amp;CU$1:CU$55),ROW(CU14:CV14)),COUNTIF(CU$1:CU$55,"&lt;"&amp;CU$1:CU$55),0))</f>
        <v>9999</v>
      </c>
      <c r="CW14" s="412" t="str">
        <f t="array" ref="CW14">INDEX(CT$1:CT$55,SMALL(IF(CU$1:CU$55=CV14,ROW(CU$1:CU$55)),COUNTIF(CV$1:CV14,CV14)),1)</f>
        <v>Cherwell</v>
      </c>
      <c r="CX14" s="412" t="str">
        <f t="shared" si="24"/>
        <v>no data</v>
      </c>
      <c r="CY14" s="412" t="str">
        <f t="shared" si="25"/>
        <v>Cherwell</v>
      </c>
      <c r="DB14" s="413" t="s">
        <v>57</v>
      </c>
      <c r="DC14" s="412" t="str">
        <f>VLOOKUP(DB14,'Rural 80'!$A$11:$BS$488,60,FALSE)</f>
        <v>9999</v>
      </c>
      <c r="DD14" s="412" t="str">
        <f t="array" ref="DD14">INDEX(DC$1:DC$55,MATCH(SMALL(COUNTIF(DC$1:DC$55,"&lt;"&amp;DC$1:DC$55),ROW(DC14:DD14)),COUNTIF(DC$1:DC$55,"&lt;"&amp;DC$1:DC$55),0))</f>
        <v>9999</v>
      </c>
      <c r="DE14" s="412" t="str">
        <f t="array" ref="DE14">INDEX(DB$1:DB$55,SMALL(IF(DC$1:DC$55=DD14,ROW(DC$1:DC$55)),COUNTIF(DD$1:DD14,DD14)),1)</f>
        <v>Cherwell</v>
      </c>
      <c r="DF14" s="412" t="str">
        <f t="shared" si="26"/>
        <v>no data</v>
      </c>
      <c r="DG14" s="412" t="str">
        <f t="shared" si="27"/>
        <v>Cherwell</v>
      </c>
      <c r="DJ14" s="413" t="s">
        <v>57</v>
      </c>
      <c r="DK14" s="412" t="str">
        <f>VLOOKUP(DJ14,'Rural 80'!$A$11:$BS$488,64,FALSE)</f>
        <v>9999</v>
      </c>
      <c r="DL14" s="412" t="str">
        <f t="array" ref="DL14">INDEX(DK$1:DK$55,MATCH(SMALL(COUNTIF(DK$1:DK$55,"&lt;"&amp;DK$1:DK$55),ROW(DK14:DL14)),COUNTIF(DK$1:DK$55,"&lt;"&amp;DK$1:DK$55),0))</f>
        <v>9999</v>
      </c>
      <c r="DM14" s="412" t="str">
        <f t="array" ref="DM14">INDEX(DJ$1:DJ$55,SMALL(IF(DK$1:DK$55=DL14,ROW(DK$1:DK$55)),COUNTIF(DL$1:DL14,DL14)),1)</f>
        <v>Cherwell</v>
      </c>
      <c r="DN14" s="412" t="str">
        <f t="shared" si="28"/>
        <v>no data</v>
      </c>
      <c r="DO14" s="412" t="str">
        <f t="shared" si="29"/>
        <v>Cherwell</v>
      </c>
      <c r="DR14" s="413" t="s">
        <v>57</v>
      </c>
      <c r="DS14" s="412" t="str">
        <f>VLOOKUP(DR14,'Rural 80'!$A$11:$BS$488,68,FALSE)</f>
        <v>9999</v>
      </c>
      <c r="DT14" s="412" t="str">
        <f t="array" ref="DT14">INDEX(DS$1:DS$55,MATCH(SMALL(COUNTIF(DS$1:DS$55,"&lt;"&amp;DS$1:DS$55),ROW(DS14:DT14)),COUNTIF(DS$1:DS$55,"&lt;"&amp;DS$1:DS$55),0))</f>
        <v>9999</v>
      </c>
      <c r="DU14" s="412" t="str">
        <f t="array" ref="DU14">INDEX(DR$1:DR$55,SMALL(IF(DS$1:DS$55=DT14,ROW(DS$1:DS$55)),COUNTIF(DT$1:DT14,DT14)),1)</f>
        <v>Cherwell</v>
      </c>
      <c r="DV14" s="412" t="str">
        <f t="shared" si="30"/>
        <v>no data</v>
      </c>
      <c r="DW14" s="412" t="str">
        <f t="shared" si="31"/>
        <v>Cherwell</v>
      </c>
    </row>
    <row r="15" spans="1:127" x14ac:dyDescent="0.25">
      <c r="B15" s="413" t="s">
        <v>58</v>
      </c>
      <c r="C15" s="412">
        <f>VLOOKUP(B15,'Rural 80'!$A$11:$BS$488,8,FALSE)</f>
        <v>28</v>
      </c>
      <c r="D15" s="412">
        <f t="array" ref="D15">INDEX(C$1:C$55,MATCH(SMALL(COUNTIF(C$1:C$55,"&lt;"&amp;C$1:C$55),ROW(C15:D15)),COUNTIF(C$1:C$55,"&lt;"&amp;C$1:C$55),0))</f>
        <v>15</v>
      </c>
      <c r="E15" s="412" t="str">
        <f t="array" ref="E15">INDEX(B$1:B$55,SMALL(IF(C$1:C$55=D15,ROW(C$1:C$55)),COUNTIF(D$1:D15,D15)),1)</f>
        <v>Calderdale</v>
      </c>
      <c r="F15" s="412">
        <f t="shared" si="0"/>
        <v>15</v>
      </c>
      <c r="G15" s="412" t="str">
        <f t="shared" si="1"/>
        <v>Calderdale</v>
      </c>
      <c r="J15" s="413" t="s">
        <v>58</v>
      </c>
      <c r="K15" s="412">
        <f>VLOOKUP(J15,'Rural 80'!$A$11:$BS$488,12,FALSE)</f>
        <v>23</v>
      </c>
      <c r="L15" s="412">
        <f t="array" ref="L15">INDEX(K$1:K$55,MATCH(SMALL(COUNTIF(K$1:K$55,"&lt;"&amp;K$1:K$55),ROW(K15:L15)),COUNTIF(K$1:K$55,"&lt;"&amp;K$1:K$55),0))</f>
        <v>15</v>
      </c>
      <c r="M15" s="412" t="str">
        <f t="array" ref="M15">INDEX(J$1:J$55,SMALL(IF(K$1:K$55=L15,ROW(K$1:K$55)),COUNTIF(L$1:L15,L15)),1)</f>
        <v>Shepway</v>
      </c>
      <c r="N15" s="412">
        <f t="shared" si="2"/>
        <v>15</v>
      </c>
      <c r="O15" s="412" t="str">
        <f t="shared" si="3"/>
        <v>Shepway</v>
      </c>
      <c r="R15" s="413" t="s">
        <v>58</v>
      </c>
      <c r="S15" s="412">
        <f>VLOOKUP(R15,'Rural 80'!$A$11:$BS$488,16,FALSE)</f>
        <v>39</v>
      </c>
      <c r="T15" s="412">
        <f t="array" ref="T15">INDEX(S$1:S$55,MATCH(SMALL(COUNTIF(S$1:S$55,"&lt;"&amp;S$1:S$55),ROW(S15:T15)),COUNTIF(S$1:S$55,"&lt;"&amp;S$1:S$55),0))</f>
        <v>15</v>
      </c>
      <c r="U15" s="412" t="str">
        <f t="array" ref="U15">INDEX(R$1:R$55,SMALL(IF(S$1:S$55=T15,ROW(S$1:S$55)),COUNTIF(T$1:T15,T15)),1)</f>
        <v>Brentwood</v>
      </c>
      <c r="V15" s="412">
        <f t="shared" si="4"/>
        <v>15</v>
      </c>
      <c r="W15" s="412" t="str">
        <f t="shared" si="5"/>
        <v>Brentwood</v>
      </c>
      <c r="Z15" s="413" t="s">
        <v>58</v>
      </c>
      <c r="AA15" s="412">
        <f>VLOOKUP(Z15,'Rural 80'!$A$11:$BS$488,20,FALSE)</f>
        <v>35</v>
      </c>
      <c r="AB15" s="412">
        <f t="array" ref="AB15">INDEX(AA$1:AA$55,MATCH(SMALL(COUNTIF(AA$1:AA$55,"&lt;"&amp;AA$1:AA$55),ROW(AA15:AB15)),COUNTIF(AA$1:AA$55,"&lt;"&amp;AA$1:AA$55),0))</f>
        <v>15</v>
      </c>
      <c r="AC15" s="412" t="str">
        <f t="array" ref="AC15">INDEX(Z$1:Z$55,SMALL(IF(AA$1:AA$55=AB15,ROW(AA$1:AA$55)),COUNTIF(AB$1:AB15,AB15)),1)</f>
        <v>Fylde</v>
      </c>
      <c r="AD15" s="412">
        <f t="shared" si="6"/>
        <v>15</v>
      </c>
      <c r="AE15" s="412" t="str">
        <f t="shared" si="7"/>
        <v>Fylde</v>
      </c>
      <c r="AH15" s="413" t="s">
        <v>58</v>
      </c>
      <c r="AI15" s="412">
        <f>VLOOKUP(AH15,'Rural 80'!$A$11:$BS$488,24,FALSE)</f>
        <v>21</v>
      </c>
      <c r="AJ15" s="412">
        <f t="array" ref="AJ15">INDEX(AI$1:AI$55,MATCH(SMALL(COUNTIF(AI$1:AI$55,"&lt;"&amp;AI$1:AI$55),ROW(AI15:AJ15)),COUNTIF(AI$1:AI$55,"&lt;"&amp;AI$1:AI$55),0))</f>
        <v>15</v>
      </c>
      <c r="AK15" s="412" t="str">
        <f t="array" ref="AK15">INDEX(AH$1:AH$55,SMALL(IF(AI$1:AI$55=AJ15,ROW(AI$1:AI$55)),COUNTIF(AJ$1:AJ15,AJ15)),1)</f>
        <v>North Hertfordshire</v>
      </c>
      <c r="AL15" s="412">
        <f t="shared" si="8"/>
        <v>15</v>
      </c>
      <c r="AM15" s="412" t="str">
        <f t="shared" si="9"/>
        <v>North Hertfordshire</v>
      </c>
      <c r="AP15" s="413" t="s">
        <v>58</v>
      </c>
      <c r="AQ15" s="412">
        <f>VLOOKUP(AP15,'Rural 80'!$A$11:$BS$488,28,FALSE)</f>
        <v>19</v>
      </c>
      <c r="AR15" s="412">
        <f t="array" ref="AR15">INDEX(AQ$1:AQ$55,MATCH(SMALL(COUNTIF(AQ$1:AQ$55,"&lt;"&amp;AQ$1:AQ$55),ROW(AQ15:AR15)),COUNTIF(AQ$1:AQ$55,"&lt;"&amp;AQ$1:AQ$55),0))</f>
        <v>15</v>
      </c>
      <c r="AS15" s="412" t="str">
        <f t="array" ref="AS15">INDEX(AP$1:AP$55,SMALL(IF(AQ$1:AQ$55=AR15,ROW(AQ$1:AQ$55)),COUNTIF(AR$1:AR15,AR15)),1)</f>
        <v>Broadland</v>
      </c>
      <c r="AT15" s="412">
        <f t="shared" si="10"/>
        <v>15</v>
      </c>
      <c r="AU15" s="412" t="str">
        <f t="shared" si="11"/>
        <v>Broadland</v>
      </c>
      <c r="AX15" s="413" t="s">
        <v>58</v>
      </c>
      <c r="AY15" s="412">
        <f>VLOOKUP(AX15,'Rural 80'!$A$11:$BS$488,32,FALSE)</f>
        <v>20</v>
      </c>
      <c r="AZ15" s="412">
        <f t="array" ref="AZ15">INDEX(AY$1:AY$55,MATCH(SMALL(COUNTIF(AY$1:AY$55,"&lt;"&amp;AY$1:AY$55),ROW(AY15:AZ15)),COUNTIF(AY$1:AY$55,"&lt;"&amp;AY$1:AY$55),0))</f>
        <v>15</v>
      </c>
      <c r="BA15" s="412" t="str">
        <f t="array" ref="BA15">INDEX(AX$1:AX$55,SMALL(IF(AY$1:AY$55=AZ15,ROW(AY$1:AY$55)),COUNTIF(AZ$1:AZ15,AZ15)),1)</f>
        <v>Waveney</v>
      </c>
      <c r="BB15" s="412">
        <f t="shared" si="12"/>
        <v>15</v>
      </c>
      <c r="BC15" s="412" t="str">
        <f t="shared" si="13"/>
        <v>Waveney</v>
      </c>
      <c r="BF15" s="413" t="s">
        <v>58</v>
      </c>
      <c r="BG15" s="412">
        <f>VLOOKUP(BF15,'Rural 80'!$A$11:$BS$488,36,FALSE)</f>
        <v>19</v>
      </c>
      <c r="BH15" s="412">
        <f t="array" ref="BH15">INDEX(BG$1:BG$55,MATCH(SMALL(COUNTIF(BG$1:BG$55,"&lt;"&amp;BG$1:BG$55),ROW(BG15:BH15)),COUNTIF(BG$1:BG$55,"&lt;"&amp;BG$1:BG$55),0))</f>
        <v>15</v>
      </c>
      <c r="BI15" s="412" t="str">
        <f t="array" ref="BI15">INDEX(BF$1:BF$55,SMALL(IF(BG$1:BG$55=BH15,ROW(BG$1:BG$55)),COUNTIF(BH$1:BH15,BH15)),1)</f>
        <v>Brentwood</v>
      </c>
      <c r="BJ15" s="412">
        <f t="shared" si="14"/>
        <v>15</v>
      </c>
      <c r="BK15" s="412" t="str">
        <f t="shared" si="15"/>
        <v>Brentwood</v>
      </c>
      <c r="BN15" s="413" t="s">
        <v>58</v>
      </c>
      <c r="BO15" s="412">
        <f>VLOOKUP(BN15,'Rural 80'!$A$11:$BS$488,40,FALSE)</f>
        <v>38</v>
      </c>
      <c r="BP15" s="412">
        <f t="array" ref="BP15">INDEX(BO$1:BO$55,MATCH(SMALL(COUNTIF(BO$1:BO$55,"&lt;"&amp;BO$1:BO$55),ROW(BO15:BP15)),COUNTIF(BO$1:BO$55,"&lt;"&amp;BO$1:BO$55),0))</f>
        <v>15</v>
      </c>
      <c r="BQ15" s="412" t="str">
        <f t="array" ref="BQ15">INDEX(BN$1:BN$55,SMALL(IF(BO$1:BO$55=BP15,ROW(BO$1:BO$55)),COUNTIF(BP$1:BP15,BP15)),1)</f>
        <v>East Staffordshire</v>
      </c>
      <c r="BR15" s="412">
        <f t="shared" si="16"/>
        <v>15</v>
      </c>
      <c r="BS15" s="412" t="str">
        <f t="shared" si="17"/>
        <v>East Staffordshire</v>
      </c>
      <c r="BV15" s="413" t="s">
        <v>58</v>
      </c>
      <c r="BW15" s="412">
        <f>VLOOKUP(BV15,'Rural 80'!$A$11:$BS$488,44,FALSE)</f>
        <v>31</v>
      </c>
      <c r="BX15" s="412">
        <f t="array" ref="BX15">INDEX(BW$1:BW$55,MATCH(SMALL(COUNTIF(BW$1:BW$55,"&lt;"&amp;BW$1:BW$55),ROW(BW15:BX15)),COUNTIF(BW$1:BW$55,"&lt;"&amp;BW$1:BW$55),0))</f>
        <v>15</v>
      </c>
      <c r="BY15" s="412" t="str">
        <f t="array" ref="BY15">INDEX(BV$1:BV$55,SMALL(IF(BW$1:BW$55=BX15,ROW(BW$1:BW$55)),COUNTIF(BX$1:BX15,BX15)),1)</f>
        <v>St. Albans</v>
      </c>
      <c r="BZ15" s="412">
        <f t="shared" si="18"/>
        <v>15</v>
      </c>
      <c r="CA15" s="412" t="str">
        <f t="shared" si="19"/>
        <v>St. Albans</v>
      </c>
      <c r="CD15" s="413" t="s">
        <v>58</v>
      </c>
      <c r="CE15" s="412">
        <f>VLOOKUP(CD15,'Rural 80'!$A$11:$BS$488,48,FALSE)</f>
        <v>47</v>
      </c>
      <c r="CF15" s="412">
        <f t="array" ref="CF15">INDEX(CE$1:CE$55,MATCH(SMALL(COUNTIF(CE$1:CE$55,"&lt;"&amp;CE$1:CE$55),ROW(CE15:CF15)),COUNTIF(CE$1:CE$55,"&lt;"&amp;CE$1:CE$55),0))</f>
        <v>15</v>
      </c>
      <c r="CG15" s="412" t="str">
        <f t="array" ref="CG15">INDEX(CD$1:CD$55,SMALL(IF(CE$1:CE$55=CF15,ROW(CE$1:CE$55)),COUNTIF(CF$1:CF15,CF15)),1)</f>
        <v>Brentwood</v>
      </c>
      <c r="CH15" s="412">
        <f t="shared" si="20"/>
        <v>15</v>
      </c>
      <c r="CI15" s="412" t="str">
        <f t="shared" si="21"/>
        <v>Brentwood</v>
      </c>
      <c r="CL15" s="413" t="s">
        <v>58</v>
      </c>
      <c r="CM15" s="412">
        <f>VLOOKUP(CL15,'Rural 80'!$A$11:$BS$488,52,FALSE)</f>
        <v>39</v>
      </c>
      <c r="CN15" s="412">
        <f t="array" ref="CN15">INDEX(CM$1:CM$55,MATCH(SMALL(COUNTIF(CM$1:CM$55,"&lt;"&amp;CM$1:CM$55),ROW(CM15:CN15)),COUNTIF(CM$1:CM$55,"&lt;"&amp;CM$1:CM$55),0))</f>
        <v>15</v>
      </c>
      <c r="CO15" s="412" t="str">
        <f t="array" ref="CO15">INDEX(CL$1:CL$55,SMALL(IF(CM$1:CM$55=CN15,ROW(CM$1:CM$55)),COUNTIF(CN$1:CN15,CN15)),1)</f>
        <v>Hertsmere</v>
      </c>
      <c r="CP15" s="412">
        <f t="shared" si="22"/>
        <v>15</v>
      </c>
      <c r="CQ15" s="412" t="str">
        <f t="shared" si="23"/>
        <v>Hertsmere</v>
      </c>
      <c r="CT15" s="413" t="s">
        <v>58</v>
      </c>
      <c r="CU15" s="412" t="str">
        <f>VLOOKUP(CT15,'Rural 80'!$A$11:$BS$488,56,FALSE)</f>
        <v>9999</v>
      </c>
      <c r="CV15" s="412" t="str">
        <f t="array" ref="CV15">INDEX(CU$1:CU$55,MATCH(SMALL(COUNTIF(CU$1:CU$55,"&lt;"&amp;CU$1:CU$55),ROW(CU15:CV15)),COUNTIF(CU$1:CU$55,"&lt;"&amp;CU$1:CU$55),0))</f>
        <v>9999</v>
      </c>
      <c r="CW15" s="412" t="str">
        <f t="array" ref="CW15">INDEX(CT$1:CT$55,SMALL(IF(CU$1:CU$55=CV15,ROW(CU$1:CU$55)),COUNTIF(CV$1:CV15,CV15)),1)</f>
        <v>Cheshire West and Chester</v>
      </c>
      <c r="CX15" s="412" t="str">
        <f t="shared" si="24"/>
        <v>no data</v>
      </c>
      <c r="CY15" s="412" t="str">
        <f t="shared" si="25"/>
        <v>Cheshire West and Chester</v>
      </c>
      <c r="DB15" s="413" t="s">
        <v>58</v>
      </c>
      <c r="DC15" s="412" t="str">
        <f>VLOOKUP(DB15,'Rural 80'!$A$11:$BS$488,60,FALSE)</f>
        <v>9999</v>
      </c>
      <c r="DD15" s="412" t="str">
        <f t="array" ref="DD15">INDEX(DC$1:DC$55,MATCH(SMALL(COUNTIF(DC$1:DC$55,"&lt;"&amp;DC$1:DC$55),ROW(DC15:DD15)),COUNTIF(DC$1:DC$55,"&lt;"&amp;DC$1:DC$55),0))</f>
        <v>9999</v>
      </c>
      <c r="DE15" s="412" t="str">
        <f t="array" ref="DE15">INDEX(DB$1:DB$55,SMALL(IF(DC$1:DC$55=DD15,ROW(DC$1:DC$55)),COUNTIF(DD$1:DD15,DD15)),1)</f>
        <v>Cheshire West and Chester</v>
      </c>
      <c r="DF15" s="412" t="str">
        <f t="shared" si="26"/>
        <v>no data</v>
      </c>
      <c r="DG15" s="412" t="str">
        <f t="shared" si="27"/>
        <v>Cheshire West and Chester</v>
      </c>
      <c r="DJ15" s="413" t="s">
        <v>58</v>
      </c>
      <c r="DK15" s="412" t="str">
        <f>VLOOKUP(DJ15,'Rural 80'!$A$11:$BS$488,64,FALSE)</f>
        <v>9999</v>
      </c>
      <c r="DL15" s="412" t="str">
        <f t="array" ref="DL15">INDEX(DK$1:DK$55,MATCH(SMALL(COUNTIF(DK$1:DK$55,"&lt;"&amp;DK$1:DK$55),ROW(DK15:DL15)),COUNTIF(DK$1:DK$55,"&lt;"&amp;DK$1:DK$55),0))</f>
        <v>9999</v>
      </c>
      <c r="DM15" s="412" t="str">
        <f t="array" ref="DM15">INDEX(DJ$1:DJ$55,SMALL(IF(DK$1:DK$55=DL15,ROW(DK$1:DK$55)),COUNTIF(DL$1:DL15,DL15)),1)</f>
        <v>Cheshire West and Chester</v>
      </c>
      <c r="DN15" s="412" t="str">
        <f t="shared" si="28"/>
        <v>no data</v>
      </c>
      <c r="DO15" s="412" t="str">
        <f t="shared" si="29"/>
        <v>Cheshire West and Chester</v>
      </c>
      <c r="DR15" s="413" t="s">
        <v>58</v>
      </c>
      <c r="DS15" s="412" t="str">
        <f>VLOOKUP(DR15,'Rural 80'!$A$11:$BS$488,68,FALSE)</f>
        <v>9999</v>
      </c>
      <c r="DT15" s="412" t="str">
        <f t="array" ref="DT15">INDEX(DS$1:DS$55,MATCH(SMALL(COUNTIF(DS$1:DS$55,"&lt;"&amp;DS$1:DS$55),ROW(DS15:DT15)),COUNTIF(DS$1:DS$55,"&lt;"&amp;DS$1:DS$55),0))</f>
        <v>9999</v>
      </c>
      <c r="DU15" s="412" t="str">
        <f t="array" ref="DU15">INDEX(DR$1:DR$55,SMALL(IF(DS$1:DS$55=DT15,ROW(DS$1:DS$55)),COUNTIF(DT$1:DT15,DT15)),1)</f>
        <v>Cheshire West and Chester</v>
      </c>
      <c r="DV15" s="412" t="str">
        <f t="shared" si="30"/>
        <v>no data</v>
      </c>
      <c r="DW15" s="412" t="str">
        <f t="shared" si="31"/>
        <v>Cheshire West and Chester</v>
      </c>
    </row>
    <row r="16" spans="1:127" x14ac:dyDescent="0.25">
      <c r="B16" s="413" t="s">
        <v>61</v>
      </c>
      <c r="C16" s="412">
        <f>VLOOKUP(B16,'Rural 80'!$A$11:$BS$488,8,FALSE)</f>
        <v>23</v>
      </c>
      <c r="D16" s="412">
        <f t="array" ref="D16">INDEX(C$1:C$55,MATCH(SMALL(COUNTIF(C$1:C$55,"&lt;"&amp;C$1:C$55),ROW(C16:D16)),COUNTIF(C$1:C$55,"&lt;"&amp;C$1:C$55),0))</f>
        <v>16</v>
      </c>
      <c r="E16" s="412" t="str">
        <f t="array" ref="E16">INDEX(B$1:B$55,SMALL(IF(C$1:C$55=D16,ROW(C$1:C$55)),COUNTIF(D$1:D16,D16)),1)</f>
        <v>Dacorum</v>
      </c>
      <c r="F16" s="412">
        <f t="shared" si="0"/>
        <v>16</v>
      </c>
      <c r="G16" s="412" t="str">
        <f t="shared" si="1"/>
        <v>Dacorum</v>
      </c>
      <c r="J16" s="413" t="s">
        <v>61</v>
      </c>
      <c r="K16" s="412">
        <f>VLOOKUP(J16,'Rural 80'!$A$11:$BS$488,12,FALSE)</f>
        <v>32</v>
      </c>
      <c r="L16" s="412">
        <f t="array" ref="L16">INDEX(K$1:K$55,MATCH(SMALL(COUNTIF(K$1:K$55,"&lt;"&amp;K$1:K$55),ROW(K16:L16)),COUNTIF(K$1:K$55,"&lt;"&amp;K$1:K$55),0))</f>
        <v>16</v>
      </c>
      <c r="M16" s="412" t="str">
        <f t="array" ref="M16">INDEX(J$1:J$55,SMALL(IF(K$1:K$55=L16,ROW(K$1:K$55)),COUNTIF(L$1:L16,L16)),1)</f>
        <v>Brentwood</v>
      </c>
      <c r="N16" s="412">
        <f t="shared" si="2"/>
        <v>16</v>
      </c>
      <c r="O16" s="412" t="str">
        <f t="shared" si="3"/>
        <v>Brentwood</v>
      </c>
      <c r="R16" s="413" t="s">
        <v>61</v>
      </c>
      <c r="S16" s="412">
        <f>VLOOKUP(R16,'Rural 80'!$A$11:$BS$488,16,FALSE)</f>
        <v>12</v>
      </c>
      <c r="T16" s="412">
        <f t="array" ref="T16">INDEX(S$1:S$55,MATCH(SMALL(COUNTIF(S$1:S$55,"&lt;"&amp;S$1:S$55),ROW(S16:T16)),COUNTIF(S$1:S$55,"&lt;"&amp;S$1:S$55),0))</f>
        <v>16</v>
      </c>
      <c r="U16" s="412" t="str">
        <f t="array" ref="U16">INDEX(R$1:R$55,SMALL(IF(S$1:S$55=T16,ROW(S$1:S$55)),COUNTIF(T$1:T16,T16)),1)</f>
        <v>Dacorum</v>
      </c>
      <c r="V16" s="412">
        <f t="shared" si="4"/>
        <v>16</v>
      </c>
      <c r="W16" s="412" t="str">
        <f t="shared" si="5"/>
        <v>Dacorum</v>
      </c>
      <c r="Z16" s="413" t="s">
        <v>61</v>
      </c>
      <c r="AA16" s="412">
        <f>VLOOKUP(Z16,'Rural 80'!$A$11:$BS$488,20,FALSE)</f>
        <v>11</v>
      </c>
      <c r="AB16" s="412">
        <f t="array" ref="AB16">INDEX(AA$1:AA$55,MATCH(SMALL(COUNTIF(AA$1:AA$55,"&lt;"&amp;AA$1:AA$55),ROW(AA16:AB16)),COUNTIF(AA$1:AA$55,"&lt;"&amp;AA$1:AA$55),0))</f>
        <v>16</v>
      </c>
      <c r="AC16" s="412" t="str">
        <f t="array" ref="AC16">INDEX(Z$1:Z$55,SMALL(IF(AA$1:AA$55=AB16,ROW(AA$1:AA$55)),COUNTIF(AB$1:AB16,AB16)),1)</f>
        <v>Epping Forest</v>
      </c>
      <c r="AD16" s="412">
        <f t="shared" si="6"/>
        <v>16</v>
      </c>
      <c r="AE16" s="412" t="str">
        <f t="shared" si="7"/>
        <v>Epping Forest</v>
      </c>
      <c r="AH16" s="413" t="s">
        <v>61</v>
      </c>
      <c r="AI16" s="412">
        <f>VLOOKUP(AH16,'Rural 80'!$A$11:$BS$488,24,FALSE)</f>
        <v>19</v>
      </c>
      <c r="AJ16" s="412">
        <f t="array" ref="AJ16">INDEX(AI$1:AI$55,MATCH(SMALL(COUNTIF(AI$1:AI$55,"&lt;"&amp;AI$1:AI$55),ROW(AI16:AJ16)),COUNTIF(AI$1:AI$55,"&lt;"&amp;AI$1:AI$55),0))</f>
        <v>16</v>
      </c>
      <c r="AK16" s="412" t="str">
        <f t="array" ref="AK16">INDEX(AH$1:AH$55,SMALL(IF(AI$1:AI$55=AJ16,ROW(AI$1:AI$55)),COUNTIF(AJ$1:AJ16,AJ16)),1)</f>
        <v>Calderdale</v>
      </c>
      <c r="AL16" s="412">
        <f t="shared" si="8"/>
        <v>16</v>
      </c>
      <c r="AM16" s="412" t="str">
        <f t="shared" si="9"/>
        <v>Calderdale</v>
      </c>
      <c r="AP16" s="413" t="s">
        <v>61</v>
      </c>
      <c r="AQ16" s="412">
        <f>VLOOKUP(AP16,'Rural 80'!$A$11:$BS$488,28,FALSE)</f>
        <v>29</v>
      </c>
      <c r="AR16" s="412">
        <f t="array" ref="AR16">INDEX(AQ$1:AQ$55,MATCH(SMALL(COUNTIF(AQ$1:AQ$55,"&lt;"&amp;AQ$1:AQ$55),ROW(AQ16:AR16)),COUNTIF(AQ$1:AQ$55,"&lt;"&amp;AQ$1:AQ$55),0))</f>
        <v>16</v>
      </c>
      <c r="AS16" s="412" t="str">
        <f t="array" ref="AS16">INDEX(AP$1:AP$55,SMALL(IF(AQ$1:AQ$55=AR16,ROW(AQ$1:AQ$55)),COUNTIF(AR$1:AR16,AR16)),1)</f>
        <v>Wakefield</v>
      </c>
      <c r="AT16" s="412">
        <f t="shared" si="10"/>
        <v>16</v>
      </c>
      <c r="AU16" s="412" t="str">
        <f t="shared" si="11"/>
        <v>Wakefield</v>
      </c>
      <c r="AX16" s="413" t="s">
        <v>61</v>
      </c>
      <c r="AY16" s="412">
        <f>VLOOKUP(AX16,'Rural 80'!$A$11:$BS$488,32,FALSE)</f>
        <v>18</v>
      </c>
      <c r="AZ16" s="412">
        <f t="array" ref="AZ16">INDEX(AY$1:AY$55,MATCH(SMALL(COUNTIF(AY$1:AY$55,"&lt;"&amp;AY$1:AY$55),ROW(AY16:AZ16)),COUNTIF(AY$1:AY$55,"&lt;"&amp;AY$1:AY$55),0))</f>
        <v>16</v>
      </c>
      <c r="BA16" s="412" t="str">
        <f t="array" ref="BA16">INDEX(AX$1:AX$55,SMALL(IF(AY$1:AY$55=AZ16,ROW(AY$1:AY$55)),COUNTIF(AZ$1:AZ16,AZ16)),1)</f>
        <v>Bolsover</v>
      </c>
      <c r="BB16" s="412">
        <f t="shared" si="12"/>
        <v>16</v>
      </c>
      <c r="BC16" s="412" t="str">
        <f t="shared" si="13"/>
        <v>Bolsover</v>
      </c>
      <c r="BF16" s="413" t="s">
        <v>61</v>
      </c>
      <c r="BG16" s="412">
        <f>VLOOKUP(BF16,'Rural 80'!$A$11:$BS$488,36,FALSE)</f>
        <v>18</v>
      </c>
      <c r="BH16" s="412">
        <f t="array" ref="BH16">INDEX(BG$1:BG$55,MATCH(SMALL(COUNTIF(BG$1:BG$55,"&lt;"&amp;BG$1:BG$55),ROW(BG16:BH16)),COUNTIF(BG$1:BG$55,"&lt;"&amp;BG$1:BG$55),0))</f>
        <v>16</v>
      </c>
      <c r="BI16" s="412" t="str">
        <f t="array" ref="BI16">INDEX(BF$1:BF$55,SMALL(IF(BG$1:BG$55=BH16,ROW(BG$1:BG$55)),COUNTIF(BH$1:BH16,BH16)),1)</f>
        <v>South Derbyshire</v>
      </c>
      <c r="BJ16" s="412">
        <f t="shared" si="14"/>
        <v>16</v>
      </c>
      <c r="BK16" s="412" t="str">
        <f t="shared" si="15"/>
        <v>South Derbyshire</v>
      </c>
      <c r="BN16" s="413" t="s">
        <v>61</v>
      </c>
      <c r="BO16" s="412">
        <f>VLOOKUP(BN16,'Rural 80'!$A$11:$BS$488,40,FALSE)</f>
        <v>27</v>
      </c>
      <c r="BP16" s="412">
        <f t="array" ref="BP16">INDEX(BO$1:BO$55,MATCH(SMALL(COUNTIF(BO$1:BO$55,"&lt;"&amp;BO$1:BO$55),ROW(BO16:BP16)),COUNTIF(BO$1:BO$55,"&lt;"&amp;BO$1:BO$55),0))</f>
        <v>16</v>
      </c>
      <c r="BQ16" s="412" t="str">
        <f t="array" ref="BQ16">INDEX(BN$1:BN$55,SMALL(IF(BO$1:BO$55=BP16,ROW(BO$1:BO$55)),COUNTIF(BP$1:BP16,BP16)),1)</f>
        <v>Bromsgrove</v>
      </c>
      <c r="BR16" s="412">
        <f t="shared" si="16"/>
        <v>16</v>
      </c>
      <c r="BS16" s="412" t="str">
        <f t="shared" si="17"/>
        <v>Bromsgrove</v>
      </c>
      <c r="BV16" s="413" t="s">
        <v>61</v>
      </c>
      <c r="BW16" s="412">
        <f>VLOOKUP(BV16,'Rural 80'!$A$11:$BS$488,44,FALSE)</f>
        <v>36</v>
      </c>
      <c r="BX16" s="412">
        <f t="array" ref="BX16">INDEX(BW$1:BW$55,MATCH(SMALL(COUNTIF(BW$1:BW$55,"&lt;"&amp;BW$1:BW$55),ROW(BW16:BX16)),COUNTIF(BW$1:BW$55,"&lt;"&amp;BW$1:BW$55),0))</f>
        <v>16</v>
      </c>
      <c r="BY16" s="412" t="str">
        <f t="array" ref="BY16">INDEX(BV$1:BV$55,SMALL(IF(BW$1:BW$55=BX16,ROW(BW$1:BW$55)),COUNTIF(BX$1:BX16,BX16)),1)</f>
        <v>Great Yarmouth</v>
      </c>
      <c r="BZ16" s="412">
        <f t="shared" si="18"/>
        <v>16</v>
      </c>
      <c r="CA16" s="412" t="str">
        <f t="shared" si="19"/>
        <v>Great Yarmouth</v>
      </c>
      <c r="CD16" s="413" t="s">
        <v>61</v>
      </c>
      <c r="CE16" s="412">
        <f>VLOOKUP(CD16,'Rural 80'!$A$11:$BS$488,48,FALSE)</f>
        <v>9</v>
      </c>
      <c r="CF16" s="412">
        <f t="array" ref="CF16">INDEX(CE$1:CE$55,MATCH(SMALL(COUNTIF(CE$1:CE$55,"&lt;"&amp;CE$1:CE$55),ROW(CE16:CF16)),COUNTIF(CE$1:CE$55,"&lt;"&amp;CE$1:CE$55),0))</f>
        <v>16</v>
      </c>
      <c r="CG16" s="412" t="str">
        <f t="array" ref="CG16">INDEX(CD$1:CD$55,SMALL(IF(CE$1:CE$55=CF16,ROW(CE$1:CE$55)),COUNTIF(CF$1:CF16,CF16)),1)</f>
        <v>Great Yarmouth</v>
      </c>
      <c r="CH16" s="412">
        <f t="shared" si="20"/>
        <v>16</v>
      </c>
      <c r="CI16" s="412" t="str">
        <f t="shared" si="21"/>
        <v>Great Yarmouth</v>
      </c>
      <c r="CL16" s="413" t="s">
        <v>61</v>
      </c>
      <c r="CM16" s="412">
        <f>VLOOKUP(CL16,'Rural 80'!$A$11:$BS$488,52,FALSE)</f>
        <v>5</v>
      </c>
      <c r="CN16" s="412">
        <f t="array" ref="CN16">INDEX(CM$1:CM$55,MATCH(SMALL(COUNTIF(CM$1:CM$55,"&lt;"&amp;CM$1:CM$55),ROW(CM16:CN16)),COUNTIF(CM$1:CM$55,"&lt;"&amp;CM$1:CM$55),0))</f>
        <v>16</v>
      </c>
      <c r="CO16" s="412" t="str">
        <f t="array" ref="CO16">INDEX(CL$1:CL$55,SMALL(IF(CM$1:CM$55=CN16,ROW(CM$1:CM$55)),COUNTIF(CN$1:CN16,CN16)),1)</f>
        <v>Chorley</v>
      </c>
      <c r="CP16" s="412">
        <f t="shared" si="22"/>
        <v>16</v>
      </c>
      <c r="CQ16" s="412" t="str">
        <f t="shared" si="23"/>
        <v>Chorley</v>
      </c>
      <c r="CT16" s="413" t="s">
        <v>61</v>
      </c>
      <c r="CU16" s="412" t="str">
        <f>VLOOKUP(CT16,'Rural 80'!$A$11:$BS$488,56,FALSE)</f>
        <v>9999</v>
      </c>
      <c r="CV16" s="412" t="str">
        <f t="array" ref="CV16">INDEX(CU$1:CU$55,MATCH(SMALL(COUNTIF(CU$1:CU$55,"&lt;"&amp;CU$1:CU$55),ROW(CU16:CV16)),COUNTIF(CU$1:CU$55,"&lt;"&amp;CU$1:CU$55),0))</f>
        <v>9999</v>
      </c>
      <c r="CW16" s="412" t="str">
        <f t="array" ref="CW16">INDEX(CT$1:CT$55,SMALL(IF(CU$1:CU$55=CV16,ROW(CU$1:CU$55)),COUNTIF(CV$1:CV16,CV16)),1)</f>
        <v>Chiltern</v>
      </c>
      <c r="CX16" s="412" t="str">
        <f t="shared" si="24"/>
        <v>no data</v>
      </c>
      <c r="CY16" s="412" t="str">
        <f t="shared" si="25"/>
        <v>Chiltern</v>
      </c>
      <c r="DB16" s="413" t="s">
        <v>61</v>
      </c>
      <c r="DC16" s="412" t="str">
        <f>VLOOKUP(DB16,'Rural 80'!$A$11:$BS$488,60,FALSE)</f>
        <v>9999</v>
      </c>
      <c r="DD16" s="412" t="str">
        <f t="array" ref="DD16">INDEX(DC$1:DC$55,MATCH(SMALL(COUNTIF(DC$1:DC$55,"&lt;"&amp;DC$1:DC$55),ROW(DC16:DD16)),COUNTIF(DC$1:DC$55,"&lt;"&amp;DC$1:DC$55),0))</f>
        <v>9999</v>
      </c>
      <c r="DE16" s="412" t="str">
        <f t="array" ref="DE16">INDEX(DB$1:DB$55,SMALL(IF(DC$1:DC$55=DD16,ROW(DC$1:DC$55)),COUNTIF(DD$1:DD16,DD16)),1)</f>
        <v>Chiltern</v>
      </c>
      <c r="DF16" s="412" t="str">
        <f t="shared" si="26"/>
        <v>no data</v>
      </c>
      <c r="DG16" s="412" t="str">
        <f t="shared" si="27"/>
        <v>Chiltern</v>
      </c>
      <c r="DJ16" s="413" t="s">
        <v>61</v>
      </c>
      <c r="DK16" s="412" t="str">
        <f>VLOOKUP(DJ16,'Rural 80'!$A$11:$BS$488,64,FALSE)</f>
        <v>9999</v>
      </c>
      <c r="DL16" s="412" t="str">
        <f t="array" ref="DL16">INDEX(DK$1:DK$55,MATCH(SMALL(COUNTIF(DK$1:DK$55,"&lt;"&amp;DK$1:DK$55),ROW(DK16:DL16)),COUNTIF(DK$1:DK$55,"&lt;"&amp;DK$1:DK$55),0))</f>
        <v>9999</v>
      </c>
      <c r="DM16" s="412" t="str">
        <f t="array" ref="DM16">INDEX(DJ$1:DJ$55,SMALL(IF(DK$1:DK$55=DL16,ROW(DK$1:DK$55)),COUNTIF(DL$1:DL16,DL16)),1)</f>
        <v>Chiltern</v>
      </c>
      <c r="DN16" s="412" t="str">
        <f t="shared" si="28"/>
        <v>no data</v>
      </c>
      <c r="DO16" s="412" t="str">
        <f t="shared" si="29"/>
        <v>Chiltern</v>
      </c>
      <c r="DR16" s="413" t="s">
        <v>61</v>
      </c>
      <c r="DS16" s="412" t="str">
        <f>VLOOKUP(DR16,'Rural 80'!$A$11:$BS$488,68,FALSE)</f>
        <v>9999</v>
      </c>
      <c r="DT16" s="412" t="str">
        <f t="array" ref="DT16">INDEX(DS$1:DS$55,MATCH(SMALL(COUNTIF(DS$1:DS$55,"&lt;"&amp;DS$1:DS$55),ROW(DS16:DT16)),COUNTIF(DS$1:DS$55,"&lt;"&amp;DS$1:DS$55),0))</f>
        <v>9999</v>
      </c>
      <c r="DU16" s="412" t="str">
        <f t="array" ref="DU16">INDEX(DR$1:DR$55,SMALL(IF(DS$1:DS$55=DT16,ROW(DS$1:DS$55)),COUNTIF(DT$1:DT16,DT16)),1)</f>
        <v>Chiltern</v>
      </c>
      <c r="DV16" s="412" t="str">
        <f t="shared" si="30"/>
        <v>no data</v>
      </c>
      <c r="DW16" s="412" t="str">
        <f t="shared" si="31"/>
        <v>Chiltern</v>
      </c>
    </row>
    <row r="17" spans="2:127" x14ac:dyDescent="0.25">
      <c r="B17" s="413" t="s">
        <v>62</v>
      </c>
      <c r="C17" s="412">
        <f>VLOOKUP(B17,'Rural 80'!$A$11:$BS$488,8,FALSE)</f>
        <v>13</v>
      </c>
      <c r="D17" s="412">
        <f t="array" ref="D17">INDEX(C$1:C$55,MATCH(SMALL(COUNTIF(C$1:C$55,"&lt;"&amp;C$1:C$55),ROW(C17:D17)),COUNTIF(C$1:C$55,"&lt;"&amp;C$1:C$55),0))</f>
        <v>17</v>
      </c>
      <c r="E17" s="412" t="str">
        <f t="array" ref="E17">INDEX(B$1:B$55,SMALL(IF(C$1:C$55=D17,ROW(C$1:C$55)),COUNTIF(D$1:D17,D17)),1)</f>
        <v>Epping Forest</v>
      </c>
      <c r="F17" s="412">
        <f t="shared" si="0"/>
        <v>17</v>
      </c>
      <c r="G17" s="412" t="str">
        <f t="shared" si="1"/>
        <v>Epping Forest</v>
      </c>
      <c r="J17" s="413" t="s">
        <v>62</v>
      </c>
      <c r="K17" s="412">
        <f>VLOOKUP(J17,'Rural 80'!$A$11:$BS$488,12,FALSE)</f>
        <v>17</v>
      </c>
      <c r="L17" s="412">
        <f t="array" ref="L17">INDEX(K$1:K$55,MATCH(SMALL(COUNTIF(K$1:K$55,"&lt;"&amp;K$1:K$55),ROW(K17:L17)),COUNTIF(K$1:K$55,"&lt;"&amp;K$1:K$55),0))</f>
        <v>17</v>
      </c>
      <c r="M17" s="412" t="str">
        <f t="array" ref="M17">INDEX(J$1:J$55,SMALL(IF(K$1:K$55=L17,ROW(K$1:K$55)),COUNTIF(L$1:L17,L17)),1)</f>
        <v>Chorley</v>
      </c>
      <c r="N17" s="412">
        <f t="shared" si="2"/>
        <v>17</v>
      </c>
      <c r="O17" s="412" t="str">
        <f t="shared" si="3"/>
        <v>Chorley</v>
      </c>
      <c r="R17" s="413" t="s">
        <v>62</v>
      </c>
      <c r="S17" s="412">
        <f>VLOOKUP(R17,'Rural 80'!$A$11:$BS$488,16,FALSE)</f>
        <v>8</v>
      </c>
      <c r="T17" s="412">
        <f t="array" ref="T17">INDEX(S$1:S$55,MATCH(SMALL(COUNTIF(S$1:S$55,"&lt;"&amp;S$1:S$55),ROW(S17:T17)),COUNTIF(S$1:S$55,"&lt;"&amp;S$1:S$55),0))</f>
        <v>17</v>
      </c>
      <c r="U17" s="412" t="str">
        <f t="array" ref="U17">INDEX(R$1:R$55,SMALL(IF(S$1:S$55=T17,ROW(S$1:S$55)),COUNTIF(T$1:T17,T17)),1)</f>
        <v>Hinckley and Bosworth</v>
      </c>
      <c r="V17" s="412">
        <f t="shared" si="4"/>
        <v>17</v>
      </c>
      <c r="W17" s="412" t="str">
        <f t="shared" si="5"/>
        <v>Hinckley and Bosworth</v>
      </c>
      <c r="Z17" s="413" t="s">
        <v>62</v>
      </c>
      <c r="AA17" s="412">
        <f>VLOOKUP(Z17,'Rural 80'!$A$11:$BS$488,20,FALSE)</f>
        <v>9</v>
      </c>
      <c r="AB17" s="412">
        <f t="array" ref="AB17">INDEX(AA$1:AA$55,MATCH(SMALL(COUNTIF(AA$1:AA$55,"&lt;"&amp;AA$1:AA$55),ROW(AA17:AB17)),COUNTIF(AA$1:AA$55,"&lt;"&amp;AA$1:AA$55),0))</f>
        <v>17</v>
      </c>
      <c r="AC17" s="412" t="str">
        <f t="array" ref="AC17">INDEX(Z$1:Z$55,SMALL(IF(AA$1:AA$55=AB17,ROW(AA$1:AA$55)),COUNTIF(AB$1:AB17,AB17)),1)</f>
        <v>Dacorum</v>
      </c>
      <c r="AD17" s="412">
        <f t="shared" si="6"/>
        <v>17</v>
      </c>
      <c r="AE17" s="412" t="str">
        <f t="shared" si="7"/>
        <v>Dacorum</v>
      </c>
      <c r="AH17" s="413" t="s">
        <v>62</v>
      </c>
      <c r="AI17" s="412">
        <f>VLOOKUP(AH17,'Rural 80'!$A$11:$BS$488,24,FALSE)</f>
        <v>8</v>
      </c>
      <c r="AJ17" s="412">
        <f t="array" ref="AJ17">INDEX(AI$1:AI$55,MATCH(SMALL(COUNTIF(AI$1:AI$55,"&lt;"&amp;AI$1:AI$55),ROW(AI17:AJ17)),COUNTIF(AI$1:AI$55,"&lt;"&amp;AI$1:AI$55),0))</f>
        <v>17</v>
      </c>
      <c r="AK17" s="412" t="str">
        <f t="array" ref="AK17">INDEX(AH$1:AH$55,SMALL(IF(AI$1:AI$55=AJ17,ROW(AI$1:AI$55)),COUNTIF(AJ$1:AJ17,AJ17)),1)</f>
        <v>Fylde</v>
      </c>
      <c r="AL17" s="412">
        <f t="shared" si="8"/>
        <v>17</v>
      </c>
      <c r="AM17" s="412" t="str">
        <f t="shared" si="9"/>
        <v>Fylde</v>
      </c>
      <c r="AP17" s="413" t="s">
        <v>62</v>
      </c>
      <c r="AQ17" s="412">
        <f>VLOOKUP(AP17,'Rural 80'!$A$11:$BS$488,28,FALSE)</f>
        <v>4</v>
      </c>
      <c r="AR17" s="412">
        <f t="array" ref="AR17">INDEX(AQ$1:AQ$55,MATCH(SMALL(COUNTIF(AQ$1:AQ$55,"&lt;"&amp;AQ$1:AQ$55),ROW(AQ17:AR17)),COUNTIF(AQ$1:AQ$55,"&lt;"&amp;AQ$1:AQ$55),0))</f>
        <v>17</v>
      </c>
      <c r="AS17" s="412" t="str">
        <f t="array" ref="AS17">INDEX(AP$1:AP$55,SMALL(IF(AQ$1:AQ$55=AR17,ROW(AQ$1:AQ$55)),COUNTIF(AR$1:AR17,AR17)),1)</f>
        <v>Waveney</v>
      </c>
      <c r="AT17" s="412">
        <f t="shared" si="10"/>
        <v>17</v>
      </c>
      <c r="AU17" s="412" t="str">
        <f t="shared" si="11"/>
        <v>Waveney</v>
      </c>
      <c r="AX17" s="413" t="s">
        <v>62</v>
      </c>
      <c r="AY17" s="412">
        <f>VLOOKUP(AX17,'Rural 80'!$A$11:$BS$488,32,FALSE)</f>
        <v>8</v>
      </c>
      <c r="AZ17" s="412">
        <f t="array" ref="AZ17">INDEX(AY$1:AY$55,MATCH(SMALL(COUNTIF(AY$1:AY$55,"&lt;"&amp;AY$1:AY$55),ROW(AY17:AZ17)),COUNTIF(AY$1:AY$55,"&lt;"&amp;AY$1:AY$55),0))</f>
        <v>17</v>
      </c>
      <c r="BA17" s="412" t="str">
        <f t="array" ref="BA17">INDEX(AX$1:AX$55,SMALL(IF(AY$1:AY$55=AZ17,ROW(AY$1:AY$55)),COUNTIF(AZ$1:AZ17,AZ17)),1)</f>
        <v>Scarborough</v>
      </c>
      <c r="BB17" s="412">
        <f t="shared" si="12"/>
        <v>17</v>
      </c>
      <c r="BC17" s="412" t="str">
        <f t="shared" si="13"/>
        <v>Scarborough</v>
      </c>
      <c r="BF17" s="413" t="s">
        <v>62</v>
      </c>
      <c r="BG17" s="412">
        <f>VLOOKUP(BF17,'Rural 80'!$A$11:$BS$488,36,FALSE)</f>
        <v>9</v>
      </c>
      <c r="BH17" s="412">
        <f t="array" ref="BH17">INDEX(BG$1:BG$55,MATCH(SMALL(COUNTIF(BG$1:BG$55,"&lt;"&amp;BG$1:BG$55),ROW(BG17:BH17)),COUNTIF(BG$1:BG$55,"&lt;"&amp;BG$1:BG$55),0))</f>
        <v>17</v>
      </c>
      <c r="BI17" s="412" t="str">
        <f t="array" ref="BI17">INDEX(BF$1:BF$55,SMALL(IF(BG$1:BG$55=BH17,ROW(BG$1:BG$55)),COUNTIF(BH$1:BH17,BH17)),1)</f>
        <v>Scarborough</v>
      </c>
      <c r="BJ17" s="412">
        <f t="shared" si="14"/>
        <v>17</v>
      </c>
      <c r="BK17" s="412" t="str">
        <f t="shared" si="15"/>
        <v>Scarborough</v>
      </c>
      <c r="BN17" s="413" t="s">
        <v>62</v>
      </c>
      <c r="BO17" s="412">
        <f>VLOOKUP(BN17,'Rural 80'!$A$11:$BS$488,40,FALSE)</f>
        <v>25</v>
      </c>
      <c r="BP17" s="412">
        <f t="array" ref="BP17">INDEX(BO$1:BO$55,MATCH(SMALL(COUNTIF(BO$1:BO$55,"&lt;"&amp;BO$1:BO$55),ROW(BO17:BP17)),COUNTIF(BO$1:BO$55,"&lt;"&amp;BO$1:BO$55),0))</f>
        <v>17</v>
      </c>
      <c r="BQ17" s="412" t="str">
        <f t="array" ref="BQ17">INDEX(BN$1:BN$55,SMALL(IF(BO$1:BO$55=BP17,ROW(BO$1:BO$55)),COUNTIF(BP$1:BP17,BP17)),1)</f>
        <v>North Hertfordshire</v>
      </c>
      <c r="BR17" s="412">
        <f t="shared" si="16"/>
        <v>17</v>
      </c>
      <c r="BS17" s="412" t="str">
        <f t="shared" si="17"/>
        <v>North Hertfordshire</v>
      </c>
      <c r="BV17" s="413" t="s">
        <v>62</v>
      </c>
      <c r="BW17" s="412">
        <f>VLOOKUP(BV17,'Rural 80'!$A$11:$BS$488,44,FALSE)</f>
        <v>35</v>
      </c>
      <c r="BX17" s="412">
        <f t="array" ref="BX17">INDEX(BW$1:BW$55,MATCH(SMALL(COUNTIF(BW$1:BW$55,"&lt;"&amp;BW$1:BW$55),ROW(BW17:BX17)),COUNTIF(BW$1:BW$55,"&lt;"&amp;BW$1:BW$55),0))</f>
        <v>17</v>
      </c>
      <c r="BY17" s="412" t="str">
        <f t="array" ref="BY17">INDEX(BV$1:BV$55,SMALL(IF(BW$1:BW$55=BX17,ROW(BW$1:BW$55)),COUNTIF(BX$1:BX17,BX17)),1)</f>
        <v>Bromsgrove</v>
      </c>
      <c r="BZ17" s="412">
        <f t="shared" si="18"/>
        <v>17</v>
      </c>
      <c r="CA17" s="412" t="str">
        <f t="shared" si="19"/>
        <v>Bromsgrove</v>
      </c>
      <c r="CD17" s="413" t="s">
        <v>62</v>
      </c>
      <c r="CE17" s="412">
        <f>VLOOKUP(CD17,'Rural 80'!$A$11:$BS$488,48,FALSE)</f>
        <v>7</v>
      </c>
      <c r="CF17" s="412">
        <f t="array" ref="CF17">INDEX(CE$1:CE$55,MATCH(SMALL(COUNTIF(CE$1:CE$55,"&lt;"&amp;CE$1:CE$55),ROW(CE17:CF17)),COUNTIF(CE$1:CE$55,"&lt;"&amp;CE$1:CE$55),0))</f>
        <v>17</v>
      </c>
      <c r="CG17" s="412" t="str">
        <f t="array" ref="CG17">INDEX(CD$1:CD$55,SMALL(IF(CE$1:CE$55=CF17,ROW(CE$1:CE$55)),COUNTIF(CF$1:CF17,CF17)),1)</f>
        <v>North Hertfordshire</v>
      </c>
      <c r="CH17" s="412">
        <f t="shared" si="20"/>
        <v>17</v>
      </c>
      <c r="CI17" s="412" t="str">
        <f t="shared" si="21"/>
        <v>North Hertfordshire</v>
      </c>
      <c r="CL17" s="413" t="s">
        <v>62</v>
      </c>
      <c r="CM17" s="412">
        <f>VLOOKUP(CL17,'Rural 80'!$A$11:$BS$488,52,FALSE)</f>
        <v>16</v>
      </c>
      <c r="CN17" s="412">
        <f t="array" ref="CN17">INDEX(CM$1:CM$55,MATCH(SMALL(COUNTIF(CM$1:CM$55,"&lt;"&amp;CM$1:CM$55),ROW(CM17:CN17)),COUNTIF(CM$1:CM$55,"&lt;"&amp;CM$1:CM$55),0))</f>
        <v>17</v>
      </c>
      <c r="CO17" s="412" t="str">
        <f t="array" ref="CO17">INDEX(CL$1:CL$55,SMALL(IF(CM$1:CM$55=CN17,ROW(CM$1:CM$55)),COUNTIF(CN$1:CN17,CN17)),1)</f>
        <v>East Hertfordshire</v>
      </c>
      <c r="CP17" s="412">
        <f t="shared" si="22"/>
        <v>17</v>
      </c>
      <c r="CQ17" s="412" t="str">
        <f t="shared" si="23"/>
        <v>East Hertfordshire</v>
      </c>
      <c r="CT17" s="413" t="s">
        <v>62</v>
      </c>
      <c r="CU17" s="412" t="str">
        <f>VLOOKUP(CT17,'Rural 80'!$A$11:$BS$488,56,FALSE)</f>
        <v>9999</v>
      </c>
      <c r="CV17" s="412" t="str">
        <f t="array" ref="CV17">INDEX(CU$1:CU$55,MATCH(SMALL(COUNTIF(CU$1:CU$55,"&lt;"&amp;CU$1:CU$55),ROW(CU17:CV17)),COUNTIF(CU$1:CU$55,"&lt;"&amp;CU$1:CU$55),0))</f>
        <v>9999</v>
      </c>
      <c r="CW17" s="412" t="str">
        <f t="array" ref="CW17">INDEX(CT$1:CT$55,SMALL(IF(CU$1:CU$55=CV17,ROW(CU$1:CU$55)),COUNTIF(CV$1:CV17,CV17)),1)</f>
        <v>Chorley</v>
      </c>
      <c r="CX17" s="412" t="str">
        <f t="shared" si="24"/>
        <v>no data</v>
      </c>
      <c r="CY17" s="412" t="str">
        <f t="shared" si="25"/>
        <v>Chorley</v>
      </c>
      <c r="DB17" s="413" t="s">
        <v>62</v>
      </c>
      <c r="DC17" s="412" t="str">
        <f>VLOOKUP(DB17,'Rural 80'!$A$11:$BS$488,60,FALSE)</f>
        <v>9999</v>
      </c>
      <c r="DD17" s="412" t="str">
        <f t="array" ref="DD17">INDEX(DC$1:DC$55,MATCH(SMALL(COUNTIF(DC$1:DC$55,"&lt;"&amp;DC$1:DC$55),ROW(DC17:DD17)),COUNTIF(DC$1:DC$55,"&lt;"&amp;DC$1:DC$55),0))</f>
        <v>9999</v>
      </c>
      <c r="DE17" s="412" t="str">
        <f t="array" ref="DE17">INDEX(DB$1:DB$55,SMALL(IF(DC$1:DC$55=DD17,ROW(DC$1:DC$55)),COUNTIF(DD$1:DD17,DD17)),1)</f>
        <v>Chorley</v>
      </c>
      <c r="DF17" s="412" t="str">
        <f t="shared" si="26"/>
        <v>no data</v>
      </c>
      <c r="DG17" s="412" t="str">
        <f t="shared" si="27"/>
        <v>Chorley</v>
      </c>
      <c r="DJ17" s="413" t="s">
        <v>62</v>
      </c>
      <c r="DK17" s="412" t="str">
        <f>VLOOKUP(DJ17,'Rural 80'!$A$11:$BS$488,64,FALSE)</f>
        <v>9999</v>
      </c>
      <c r="DL17" s="412" t="str">
        <f t="array" ref="DL17">INDEX(DK$1:DK$55,MATCH(SMALL(COUNTIF(DK$1:DK$55,"&lt;"&amp;DK$1:DK$55),ROW(DK17:DL17)),COUNTIF(DK$1:DK$55,"&lt;"&amp;DK$1:DK$55),0))</f>
        <v>9999</v>
      </c>
      <c r="DM17" s="412" t="str">
        <f t="array" ref="DM17">INDEX(DJ$1:DJ$55,SMALL(IF(DK$1:DK$55=DL17,ROW(DK$1:DK$55)),COUNTIF(DL$1:DL17,DL17)),1)</f>
        <v>Chorley</v>
      </c>
      <c r="DN17" s="412" t="str">
        <f t="shared" si="28"/>
        <v>no data</v>
      </c>
      <c r="DO17" s="412" t="str">
        <f t="shared" si="29"/>
        <v>Chorley</v>
      </c>
      <c r="DR17" s="413" t="s">
        <v>62</v>
      </c>
      <c r="DS17" s="412" t="str">
        <f>VLOOKUP(DR17,'Rural 80'!$A$11:$BS$488,68,FALSE)</f>
        <v>9999</v>
      </c>
      <c r="DT17" s="412" t="str">
        <f t="array" ref="DT17">INDEX(DS$1:DS$55,MATCH(SMALL(COUNTIF(DS$1:DS$55,"&lt;"&amp;DS$1:DS$55),ROW(DS17:DT17)),COUNTIF(DS$1:DS$55,"&lt;"&amp;DS$1:DS$55),0))</f>
        <v>9999</v>
      </c>
      <c r="DU17" s="412" t="str">
        <f t="array" ref="DU17">INDEX(DR$1:DR$55,SMALL(IF(DS$1:DS$55=DT17,ROW(DS$1:DS$55)),COUNTIF(DT$1:DT17,DT17)),1)</f>
        <v>Chorley</v>
      </c>
      <c r="DV17" s="412" t="str">
        <f t="shared" si="30"/>
        <v>no data</v>
      </c>
      <c r="DW17" s="412" t="str">
        <f t="shared" si="31"/>
        <v>Chorley</v>
      </c>
    </row>
    <row r="18" spans="2:127" x14ac:dyDescent="0.25">
      <c r="B18" s="413" t="s">
        <v>65</v>
      </c>
      <c r="C18" s="412">
        <f>VLOOKUP(B18,'Rural 80'!$A$11:$BS$488,8,FALSE)</f>
        <v>41</v>
      </c>
      <c r="D18" s="412">
        <f t="array" ref="D18">INDEX(C$1:C$55,MATCH(SMALL(COUNTIF(C$1:C$55,"&lt;"&amp;C$1:C$55),ROW(C18:D18)),COUNTIF(C$1:C$55,"&lt;"&amp;C$1:C$55),0))</f>
        <v>18</v>
      </c>
      <c r="E18" s="412" t="str">
        <f t="array" ref="E18">INDEX(B$1:B$55,SMALL(IF(C$1:C$55=D18,ROW(C$1:C$55)),COUNTIF(D$1:D18,D18)),1)</f>
        <v>Fylde</v>
      </c>
      <c r="F18" s="412">
        <f t="shared" si="0"/>
        <v>18</v>
      </c>
      <c r="G18" s="412" t="str">
        <f t="shared" si="1"/>
        <v>Fylde</v>
      </c>
      <c r="J18" s="413" t="s">
        <v>65</v>
      </c>
      <c r="K18" s="412">
        <f>VLOOKUP(J18,'Rural 80'!$A$11:$BS$488,12,FALSE)</f>
        <v>48</v>
      </c>
      <c r="L18" s="412">
        <f t="array" ref="L18">INDEX(K$1:K$55,MATCH(SMALL(COUNTIF(K$1:K$55,"&lt;"&amp;K$1:K$55),ROW(K18:L18)),COUNTIF(K$1:K$55,"&lt;"&amp;K$1:K$55),0))</f>
        <v>18</v>
      </c>
      <c r="M18" s="412" t="str">
        <f t="array" ref="M18">INDEX(J$1:J$55,SMALL(IF(K$1:K$55=L18,ROW(K$1:K$55)),COUNTIF(L$1:L18,L18)),1)</f>
        <v>Hinckley and Bosworth</v>
      </c>
      <c r="N18" s="412">
        <f t="shared" si="2"/>
        <v>18</v>
      </c>
      <c r="O18" s="412" t="str">
        <f t="shared" si="3"/>
        <v>Hinckley and Bosworth</v>
      </c>
      <c r="R18" s="413" t="s">
        <v>65</v>
      </c>
      <c r="S18" s="412">
        <f>VLOOKUP(R18,'Rural 80'!$A$11:$BS$488,16,FALSE)</f>
        <v>49</v>
      </c>
      <c r="T18" s="412">
        <f t="array" ref="T18">INDEX(S$1:S$55,MATCH(SMALL(COUNTIF(S$1:S$55,"&lt;"&amp;S$1:S$55),ROW(S18:T18)),COUNTIF(S$1:S$55,"&lt;"&amp;S$1:S$55),0))</f>
        <v>18</v>
      </c>
      <c r="U18" s="412" t="str">
        <f t="array" ref="U18">INDEX(R$1:R$55,SMALL(IF(S$1:S$55=T18,ROW(S$1:S$55)),COUNTIF(T$1:T18,T18)),1)</f>
        <v>Ashford</v>
      </c>
      <c r="V18" s="412">
        <f t="shared" si="4"/>
        <v>18</v>
      </c>
      <c r="W18" s="412" t="str">
        <f t="shared" si="5"/>
        <v>Ashford</v>
      </c>
      <c r="Z18" s="413" t="s">
        <v>65</v>
      </c>
      <c r="AA18" s="412">
        <f>VLOOKUP(Z18,'Rural 80'!$A$11:$BS$488,20,FALSE)</f>
        <v>45</v>
      </c>
      <c r="AB18" s="412">
        <f t="array" ref="AB18">INDEX(AA$1:AA$55,MATCH(SMALL(COUNTIF(AA$1:AA$55,"&lt;"&amp;AA$1:AA$55),ROW(AA18:AB18)),COUNTIF(AA$1:AA$55,"&lt;"&amp;AA$1:AA$55),0))</f>
        <v>18</v>
      </c>
      <c r="AC18" s="412" t="str">
        <f t="array" ref="AC18">INDEX(Z$1:Z$55,SMALL(IF(AA$1:AA$55=AB18,ROW(AA$1:AA$55)),COUNTIF(AB$1:AB18,AB18)),1)</f>
        <v>Hart</v>
      </c>
      <c r="AD18" s="412">
        <f t="shared" si="6"/>
        <v>18</v>
      </c>
      <c r="AE18" s="412" t="str">
        <f t="shared" si="7"/>
        <v>Hart</v>
      </c>
      <c r="AH18" s="413" t="s">
        <v>65</v>
      </c>
      <c r="AI18" s="412">
        <f>VLOOKUP(AH18,'Rural 80'!$A$11:$BS$488,24,FALSE)</f>
        <v>28</v>
      </c>
      <c r="AJ18" s="412">
        <f t="array" ref="AJ18">INDEX(AI$1:AI$55,MATCH(SMALL(COUNTIF(AI$1:AI$55,"&lt;"&amp;AI$1:AI$55),ROW(AI18:AJ18)),COUNTIF(AI$1:AI$55,"&lt;"&amp;AI$1:AI$55),0))</f>
        <v>18</v>
      </c>
      <c r="AK18" s="412" t="str">
        <f t="array" ref="AK18">INDEX(AH$1:AH$55,SMALL(IF(AI$1:AI$55=AJ18,ROW(AI$1:AI$55)),COUNTIF(AJ$1:AJ18,AJ18)),1)</f>
        <v>Hinckley and Bosworth</v>
      </c>
      <c r="AL18" s="412">
        <f t="shared" si="8"/>
        <v>18</v>
      </c>
      <c r="AM18" s="412" t="str">
        <f t="shared" si="9"/>
        <v>Hinckley and Bosworth</v>
      </c>
      <c r="AP18" s="413" t="s">
        <v>65</v>
      </c>
      <c r="AQ18" s="412">
        <f>VLOOKUP(AP18,'Rural 80'!$A$11:$BS$488,28,FALSE)</f>
        <v>46</v>
      </c>
      <c r="AR18" s="412">
        <f t="array" ref="AR18">INDEX(AQ$1:AQ$55,MATCH(SMALL(COUNTIF(AQ$1:AQ$55,"&lt;"&amp;AQ$1:AQ$55),ROW(AQ18:AR18)),COUNTIF(AQ$1:AQ$55,"&lt;"&amp;AQ$1:AQ$55),0))</f>
        <v>18</v>
      </c>
      <c r="AS18" s="412" t="str">
        <f t="array" ref="AS18">INDEX(AP$1:AP$55,SMALL(IF(AQ$1:AQ$55=AR18,ROW(AQ$1:AQ$55)),COUNTIF(AR$1:AR18,AR18)),1)</f>
        <v>Eastleigh</v>
      </c>
      <c r="AT18" s="412">
        <f t="shared" si="10"/>
        <v>18</v>
      </c>
      <c r="AU18" s="412" t="str">
        <f t="shared" si="11"/>
        <v>Eastleigh</v>
      </c>
      <c r="AX18" s="413" t="s">
        <v>65</v>
      </c>
      <c r="AY18" s="412">
        <f>VLOOKUP(AX18,'Rural 80'!$A$11:$BS$488,32,FALSE)</f>
        <v>35</v>
      </c>
      <c r="AZ18" s="412">
        <f t="array" ref="AZ18">INDEX(AY$1:AY$55,MATCH(SMALL(COUNTIF(AY$1:AY$55,"&lt;"&amp;AY$1:AY$55),ROW(AY18:AZ18)),COUNTIF(AY$1:AY$55,"&lt;"&amp;AY$1:AY$55),0))</f>
        <v>18</v>
      </c>
      <c r="BA18" s="412" t="str">
        <f t="array" ref="BA18">INDEX(AX$1:AX$55,SMALL(IF(AY$1:AY$55=AZ18,ROW(AY$1:AY$55)),COUNTIF(AZ$1:AZ18,AZ18)),1)</f>
        <v>Chiltern</v>
      </c>
      <c r="BB18" s="412">
        <f t="shared" si="12"/>
        <v>18</v>
      </c>
      <c r="BC18" s="412" t="str">
        <f t="shared" si="13"/>
        <v>Chiltern</v>
      </c>
      <c r="BF18" s="413" t="s">
        <v>65</v>
      </c>
      <c r="BG18" s="412">
        <f>VLOOKUP(BF18,'Rural 80'!$A$11:$BS$488,36,FALSE)</f>
        <v>20</v>
      </c>
      <c r="BH18" s="412">
        <f t="array" ref="BH18">INDEX(BG$1:BG$55,MATCH(SMALL(COUNTIF(BG$1:BG$55,"&lt;"&amp;BG$1:BG$55),ROW(BG18:BH18)),COUNTIF(BG$1:BG$55,"&lt;"&amp;BG$1:BG$55),0))</f>
        <v>18</v>
      </c>
      <c r="BI18" s="412" t="str">
        <f t="array" ref="BI18">INDEX(BF$1:BF$55,SMALL(IF(BG$1:BG$55=BH18,ROW(BG$1:BG$55)),COUNTIF(BH$1:BH18,BH18)),1)</f>
        <v>Chiltern</v>
      </c>
      <c r="BJ18" s="412">
        <f t="shared" si="14"/>
        <v>18</v>
      </c>
      <c r="BK18" s="412" t="str">
        <f t="shared" si="15"/>
        <v>Chiltern</v>
      </c>
      <c r="BN18" s="413" t="s">
        <v>65</v>
      </c>
      <c r="BO18" s="412">
        <f>VLOOKUP(BN18,'Rural 80'!$A$11:$BS$488,40,FALSE)</f>
        <v>49</v>
      </c>
      <c r="BP18" s="412">
        <f t="array" ref="BP18">INDEX(BO$1:BO$55,MATCH(SMALL(COUNTIF(BO$1:BO$55,"&lt;"&amp;BO$1:BO$55),ROW(BO18:BP18)),COUNTIF(BO$1:BO$55,"&lt;"&amp;BO$1:BO$55),0))</f>
        <v>18</v>
      </c>
      <c r="BQ18" s="412" t="str">
        <f t="array" ref="BQ18">INDEX(BN$1:BN$55,SMALL(IF(BO$1:BO$55=BP18,ROW(BO$1:BO$55)),COUNTIF(BP$1:BP18,BP18)),1)</f>
        <v>Shepway</v>
      </c>
      <c r="BR18" s="412">
        <f t="shared" si="16"/>
        <v>18</v>
      </c>
      <c r="BS18" s="412" t="str">
        <f t="shared" si="17"/>
        <v>Shepway</v>
      </c>
      <c r="BV18" s="413" t="s">
        <v>65</v>
      </c>
      <c r="BW18" s="412">
        <f>VLOOKUP(BV18,'Rural 80'!$A$11:$BS$488,44,FALSE)</f>
        <v>49</v>
      </c>
      <c r="BX18" s="412">
        <f t="array" ref="BX18">INDEX(BW$1:BW$55,MATCH(SMALL(COUNTIF(BW$1:BW$55,"&lt;"&amp;BW$1:BW$55),ROW(BW18:BX18)),COUNTIF(BW$1:BW$55,"&lt;"&amp;BW$1:BW$55),0))</f>
        <v>18</v>
      </c>
      <c r="BY18" s="412" t="str">
        <f t="array" ref="BY18">INDEX(BV$1:BV$55,SMALL(IF(BW$1:BW$55=BX18,ROW(BW$1:BW$55)),COUNTIF(BX$1:BX18,BX18)),1)</f>
        <v>Swale</v>
      </c>
      <c r="BZ18" s="412">
        <f t="shared" si="18"/>
        <v>18</v>
      </c>
      <c r="CA18" s="412" t="str">
        <f t="shared" si="19"/>
        <v>Swale</v>
      </c>
      <c r="CD18" s="413" t="s">
        <v>65</v>
      </c>
      <c r="CE18" s="412">
        <f>VLOOKUP(CD18,'Rural 80'!$A$11:$BS$488,48,FALSE)</f>
        <v>50</v>
      </c>
      <c r="CF18" s="412">
        <f t="array" ref="CF18">INDEX(CE$1:CE$55,MATCH(SMALL(COUNTIF(CE$1:CE$55,"&lt;"&amp;CE$1:CE$55),ROW(CE18:CF18)),COUNTIF(CE$1:CE$55,"&lt;"&amp;CE$1:CE$55),0))</f>
        <v>18</v>
      </c>
      <c r="CG18" s="412" t="str">
        <f t="array" ref="CG18">INDEX(CD$1:CD$55,SMALL(IF(CE$1:CE$55=CF18,ROW(CE$1:CE$55)),COUNTIF(CF$1:CF18,CF18)),1)</f>
        <v>Shepway</v>
      </c>
      <c r="CH18" s="412">
        <f t="shared" si="20"/>
        <v>18</v>
      </c>
      <c r="CI18" s="412" t="str">
        <f t="shared" si="21"/>
        <v>Shepway</v>
      </c>
      <c r="CL18" s="413" t="s">
        <v>65</v>
      </c>
      <c r="CM18" s="412">
        <f>VLOOKUP(CL18,'Rural 80'!$A$11:$BS$488,52,FALSE)</f>
        <v>47</v>
      </c>
      <c r="CN18" s="412">
        <f t="array" ref="CN18">INDEX(CM$1:CM$55,MATCH(SMALL(COUNTIF(CM$1:CM$55,"&lt;"&amp;CM$1:CM$55),ROW(CM18:CN18)),COUNTIF(CM$1:CM$55,"&lt;"&amp;CM$1:CM$55),0))</f>
        <v>18</v>
      </c>
      <c r="CO18" s="412" t="str">
        <f t="array" ref="CO18">INDEX(CL$1:CL$55,SMALL(IF(CM$1:CM$55=CN18,ROW(CM$1:CM$55)),COUNTIF(CN$1:CN18,CN18)),1)</f>
        <v>Hart</v>
      </c>
      <c r="CP18" s="412">
        <f t="shared" si="22"/>
        <v>18</v>
      </c>
      <c r="CQ18" s="412" t="str">
        <f t="shared" si="23"/>
        <v>Hart</v>
      </c>
      <c r="CT18" s="413" t="s">
        <v>65</v>
      </c>
      <c r="CU18" s="412" t="str">
        <f>VLOOKUP(CT18,'Rural 80'!$A$11:$BS$488,56,FALSE)</f>
        <v>9999</v>
      </c>
      <c r="CV18" s="412" t="str">
        <f t="array" ref="CV18">INDEX(CU$1:CU$55,MATCH(SMALL(COUNTIF(CU$1:CU$55,"&lt;"&amp;CU$1:CU$55),ROW(CU18:CV18)),COUNTIF(CU$1:CU$55,"&lt;"&amp;CU$1:CU$55),0))</f>
        <v>9999</v>
      </c>
      <c r="CW18" s="412" t="str">
        <f t="array" ref="CW18">INDEX(CT$1:CT$55,SMALL(IF(CU$1:CU$55=CV18,ROW(CU$1:CU$55)),COUNTIF(CV$1:CV18,CV18)),1)</f>
        <v>Colchester</v>
      </c>
      <c r="CX18" s="412" t="str">
        <f t="shared" si="24"/>
        <v>no data</v>
      </c>
      <c r="CY18" s="412" t="str">
        <f t="shared" si="25"/>
        <v>Colchester</v>
      </c>
      <c r="DB18" s="413" t="s">
        <v>65</v>
      </c>
      <c r="DC18" s="412" t="str">
        <f>VLOOKUP(DB18,'Rural 80'!$A$11:$BS$488,60,FALSE)</f>
        <v>9999</v>
      </c>
      <c r="DD18" s="412" t="str">
        <f t="array" ref="DD18">INDEX(DC$1:DC$55,MATCH(SMALL(COUNTIF(DC$1:DC$55,"&lt;"&amp;DC$1:DC$55),ROW(DC18:DD18)),COUNTIF(DC$1:DC$55,"&lt;"&amp;DC$1:DC$55),0))</f>
        <v>9999</v>
      </c>
      <c r="DE18" s="412" t="str">
        <f t="array" ref="DE18">INDEX(DB$1:DB$55,SMALL(IF(DC$1:DC$55=DD18,ROW(DC$1:DC$55)),COUNTIF(DD$1:DD18,DD18)),1)</f>
        <v>Colchester</v>
      </c>
      <c r="DF18" s="412" t="str">
        <f t="shared" si="26"/>
        <v>no data</v>
      </c>
      <c r="DG18" s="412" t="str">
        <f t="shared" si="27"/>
        <v>Colchester</v>
      </c>
      <c r="DJ18" s="413" t="s">
        <v>65</v>
      </c>
      <c r="DK18" s="412" t="str">
        <f>VLOOKUP(DJ18,'Rural 80'!$A$11:$BS$488,64,FALSE)</f>
        <v>9999</v>
      </c>
      <c r="DL18" s="412" t="str">
        <f t="array" ref="DL18">INDEX(DK$1:DK$55,MATCH(SMALL(COUNTIF(DK$1:DK$55,"&lt;"&amp;DK$1:DK$55),ROW(DK18:DL18)),COUNTIF(DK$1:DK$55,"&lt;"&amp;DK$1:DK$55),0))</f>
        <v>9999</v>
      </c>
      <c r="DM18" s="412" t="str">
        <f t="array" ref="DM18">INDEX(DJ$1:DJ$55,SMALL(IF(DK$1:DK$55=DL18,ROW(DK$1:DK$55)),COUNTIF(DL$1:DL18,DL18)),1)</f>
        <v>Colchester</v>
      </c>
      <c r="DN18" s="412" t="str">
        <f t="shared" si="28"/>
        <v>no data</v>
      </c>
      <c r="DO18" s="412" t="str">
        <f t="shared" si="29"/>
        <v>Colchester</v>
      </c>
      <c r="DR18" s="413" t="s">
        <v>65</v>
      </c>
      <c r="DS18" s="412" t="str">
        <f>VLOOKUP(DR18,'Rural 80'!$A$11:$BS$488,68,FALSE)</f>
        <v>9999</v>
      </c>
      <c r="DT18" s="412" t="str">
        <f t="array" ref="DT18">INDEX(DS$1:DS$55,MATCH(SMALL(COUNTIF(DS$1:DS$55,"&lt;"&amp;DS$1:DS$55),ROW(DS18:DT18)),COUNTIF(DS$1:DS$55,"&lt;"&amp;DS$1:DS$55),0))</f>
        <v>9999</v>
      </c>
      <c r="DU18" s="412" t="str">
        <f t="array" ref="DU18">INDEX(DR$1:DR$55,SMALL(IF(DS$1:DS$55=DT18,ROW(DS$1:DS$55)),COUNTIF(DT$1:DT18,DT18)),1)</f>
        <v>Colchester</v>
      </c>
      <c r="DV18" s="412" t="str">
        <f t="shared" si="30"/>
        <v>no data</v>
      </c>
      <c r="DW18" s="412" t="str">
        <f t="shared" si="31"/>
        <v>Colchester</v>
      </c>
    </row>
    <row r="19" spans="2:127" x14ac:dyDescent="0.25">
      <c r="B19" s="413" t="s">
        <v>74</v>
      </c>
      <c r="C19" s="412">
        <f>VLOOKUP(B19,'Rural 80'!$A$11:$BS$488,8,FALSE)</f>
        <v>16</v>
      </c>
      <c r="D19" s="412">
        <f t="array" ref="D19">INDEX(C$1:C$55,MATCH(SMALL(COUNTIF(C$1:C$55,"&lt;"&amp;C$1:C$55),ROW(C19:D19)),COUNTIF(C$1:C$55,"&lt;"&amp;C$1:C$55),0))</f>
        <v>19</v>
      </c>
      <c r="E19" s="412" t="str">
        <f t="array" ref="E19">INDEX(B$1:B$55,SMALL(IF(C$1:C$55=D19,ROW(C$1:C$55)),COUNTIF(D$1:D19,D19)),1)</f>
        <v>Eastleigh</v>
      </c>
      <c r="F19" s="412">
        <f t="shared" si="0"/>
        <v>19</v>
      </c>
      <c r="G19" s="412" t="str">
        <f t="shared" si="1"/>
        <v>Eastleigh</v>
      </c>
      <c r="J19" s="413" t="s">
        <v>74</v>
      </c>
      <c r="K19" s="412">
        <f>VLOOKUP(J19,'Rural 80'!$A$11:$BS$488,12,FALSE)</f>
        <v>13</v>
      </c>
      <c r="L19" s="412">
        <f t="array" ref="L19">INDEX(K$1:K$55,MATCH(SMALL(COUNTIF(K$1:K$55,"&lt;"&amp;K$1:K$55),ROW(K19:L19)),COUNTIF(K$1:K$55,"&lt;"&amp;K$1:K$55),0))</f>
        <v>19</v>
      </c>
      <c r="M19" s="412" t="str">
        <f t="array" ref="M19">INDEX(J$1:J$55,SMALL(IF(K$1:K$55=L19,ROW(K$1:K$55)),COUNTIF(L$1:L19,L19)),1)</f>
        <v>Hart</v>
      </c>
      <c r="N19" s="412">
        <f t="shared" si="2"/>
        <v>19</v>
      </c>
      <c r="O19" s="412" t="str">
        <f t="shared" si="3"/>
        <v>Hart</v>
      </c>
      <c r="R19" s="413" t="s">
        <v>74</v>
      </c>
      <c r="S19" s="412">
        <f>VLOOKUP(R19,'Rural 80'!$A$11:$BS$488,16,FALSE)</f>
        <v>16</v>
      </c>
      <c r="T19" s="412">
        <f t="array" ref="T19">INDEX(S$1:S$55,MATCH(SMALL(COUNTIF(S$1:S$55,"&lt;"&amp;S$1:S$55),ROW(S19:T19)),COUNTIF(S$1:S$55,"&lt;"&amp;S$1:S$55),0))</f>
        <v>19</v>
      </c>
      <c r="U19" s="412" t="str">
        <f t="array" ref="U19">INDEX(R$1:R$55,SMALL(IF(S$1:S$55=T19,ROW(S$1:S$55)),COUNTIF(T$1:T19,T19)),1)</f>
        <v>Calderdale</v>
      </c>
      <c r="V19" s="412">
        <f t="shared" si="4"/>
        <v>19</v>
      </c>
      <c r="W19" s="412" t="str">
        <f t="shared" si="5"/>
        <v>Calderdale</v>
      </c>
      <c r="Z19" s="413" t="s">
        <v>74</v>
      </c>
      <c r="AA19" s="412">
        <f>VLOOKUP(Z19,'Rural 80'!$A$11:$BS$488,20,FALSE)</f>
        <v>17</v>
      </c>
      <c r="AB19" s="412">
        <f t="array" ref="AB19">INDEX(AA$1:AA$55,MATCH(SMALL(COUNTIF(AA$1:AA$55,"&lt;"&amp;AA$1:AA$55),ROW(AA19:AB19)),COUNTIF(AA$1:AA$55,"&lt;"&amp;AA$1:AA$55),0))</f>
        <v>19</v>
      </c>
      <c r="AC19" s="412" t="str">
        <f t="array" ref="AC19">INDEX(Z$1:Z$55,SMALL(IF(AA$1:AA$55=AB19,ROW(AA$1:AA$55)),COUNTIF(AB$1:AB19,AB19)),1)</f>
        <v>Waveney</v>
      </c>
      <c r="AD19" s="412">
        <f t="shared" si="6"/>
        <v>19</v>
      </c>
      <c r="AE19" s="412" t="str">
        <f t="shared" si="7"/>
        <v>Waveney</v>
      </c>
      <c r="AH19" s="413" t="s">
        <v>74</v>
      </c>
      <c r="AI19" s="412">
        <f>VLOOKUP(AH19,'Rural 80'!$A$11:$BS$488,24,FALSE)</f>
        <v>22</v>
      </c>
      <c r="AJ19" s="412">
        <f t="array" ref="AJ19">INDEX(AI$1:AI$55,MATCH(SMALL(COUNTIF(AI$1:AI$55,"&lt;"&amp;AI$1:AI$55),ROW(AI19:AJ19)),COUNTIF(AI$1:AI$55,"&lt;"&amp;AI$1:AI$55),0))</f>
        <v>19</v>
      </c>
      <c r="AK19" s="412" t="str">
        <f t="array" ref="AK19">INDEX(AH$1:AH$55,SMALL(IF(AI$1:AI$55=AJ19,ROW(AI$1:AI$55)),COUNTIF(AJ$1:AJ19,AJ19)),1)</f>
        <v>Chiltern</v>
      </c>
      <c r="AL19" s="412">
        <f t="shared" si="8"/>
        <v>19</v>
      </c>
      <c r="AM19" s="412" t="str">
        <f t="shared" si="9"/>
        <v>Chiltern</v>
      </c>
      <c r="AP19" s="413" t="s">
        <v>74</v>
      </c>
      <c r="AQ19" s="412">
        <f>VLOOKUP(AP19,'Rural 80'!$A$11:$BS$488,28,FALSE)</f>
        <v>27</v>
      </c>
      <c r="AR19" s="412">
        <f t="array" ref="AR19">INDEX(AQ$1:AQ$55,MATCH(SMALL(COUNTIF(AQ$1:AQ$55,"&lt;"&amp;AQ$1:AQ$55),ROW(AQ19:AR19)),COUNTIF(AQ$1:AQ$55,"&lt;"&amp;AQ$1:AQ$55),0))</f>
        <v>19</v>
      </c>
      <c r="AS19" s="412" t="str">
        <f t="array" ref="AS19">INDEX(AP$1:AP$55,SMALL(IF(AQ$1:AQ$55=AR19,ROW(AQ$1:AQ$55)),COUNTIF(AR$1:AR19,AR19)),1)</f>
        <v>Cheshire West and Chester</v>
      </c>
      <c r="AT19" s="412">
        <f t="shared" si="10"/>
        <v>19</v>
      </c>
      <c r="AU19" s="412" t="str">
        <f t="shared" si="11"/>
        <v>Cheshire West and Chester</v>
      </c>
      <c r="AX19" s="413" t="s">
        <v>74</v>
      </c>
      <c r="AY19" s="412">
        <f>VLOOKUP(AX19,'Rural 80'!$A$11:$BS$488,32,FALSE)</f>
        <v>26</v>
      </c>
      <c r="AZ19" s="412">
        <f t="array" ref="AZ19">INDEX(AY$1:AY$55,MATCH(SMALL(COUNTIF(AY$1:AY$55,"&lt;"&amp;AY$1:AY$55),ROW(AY19:AZ19)),COUNTIF(AY$1:AY$55,"&lt;"&amp;AY$1:AY$55),0))</f>
        <v>19</v>
      </c>
      <c r="BA19" s="412" t="str">
        <f t="array" ref="BA19">INDEX(AX$1:AX$55,SMALL(IF(AY$1:AY$55=AZ19,ROW(AY$1:AY$55)),COUNTIF(AZ$1:AZ19,AZ19)),1)</f>
        <v>Calderdale</v>
      </c>
      <c r="BB19" s="412">
        <f t="shared" si="12"/>
        <v>19</v>
      </c>
      <c r="BC19" s="412" t="str">
        <f t="shared" si="13"/>
        <v>Calderdale</v>
      </c>
      <c r="BF19" s="413" t="s">
        <v>74</v>
      </c>
      <c r="BG19" s="412">
        <f>VLOOKUP(BF19,'Rural 80'!$A$11:$BS$488,36,FALSE)</f>
        <v>28</v>
      </c>
      <c r="BH19" s="412">
        <f t="array" ref="BH19">INDEX(BG$1:BG$55,MATCH(SMALL(COUNTIF(BG$1:BG$55,"&lt;"&amp;BG$1:BG$55),ROW(BG19:BH19)),COUNTIF(BG$1:BG$55,"&lt;"&amp;BG$1:BG$55),0))</f>
        <v>19</v>
      </c>
      <c r="BI19" s="412" t="str">
        <f t="array" ref="BI19">INDEX(BF$1:BF$55,SMALL(IF(BG$1:BG$55=BH19,ROW(BG$1:BG$55)),COUNTIF(BH$1:BH19,BH19)),1)</f>
        <v>Cheshire West and Chester</v>
      </c>
      <c r="BJ19" s="412">
        <f t="shared" si="14"/>
        <v>19</v>
      </c>
      <c r="BK19" s="412" t="str">
        <f t="shared" si="15"/>
        <v>Cheshire West and Chester</v>
      </c>
      <c r="BN19" s="413" t="s">
        <v>74</v>
      </c>
      <c r="BO19" s="412">
        <f>VLOOKUP(BN19,'Rural 80'!$A$11:$BS$488,40,FALSE)</f>
        <v>10</v>
      </c>
      <c r="BP19" s="412">
        <f t="array" ref="BP19">INDEX(BO$1:BO$55,MATCH(SMALL(COUNTIF(BO$1:BO$55,"&lt;"&amp;BO$1:BO$55),ROW(BO19:BP19)),COUNTIF(BO$1:BO$55,"&lt;"&amp;BO$1:BO$55),0))</f>
        <v>19</v>
      </c>
      <c r="BQ19" s="412" t="str">
        <f t="array" ref="BQ19">INDEX(BN$1:BN$55,SMALL(IF(BO$1:BO$55=BP19,ROW(BO$1:BO$55)),COUNTIF(BP$1:BP19,BP19)),1)</f>
        <v>Hart</v>
      </c>
      <c r="BR19" s="412">
        <f t="shared" si="16"/>
        <v>19</v>
      </c>
      <c r="BS19" s="412" t="str">
        <f t="shared" si="17"/>
        <v>Hart</v>
      </c>
      <c r="BV19" s="413" t="s">
        <v>74</v>
      </c>
      <c r="BW19" s="412">
        <f>VLOOKUP(BV19,'Rural 80'!$A$11:$BS$488,44,FALSE)</f>
        <v>12</v>
      </c>
      <c r="BX19" s="412">
        <f t="array" ref="BX19">INDEX(BW$1:BW$55,MATCH(SMALL(COUNTIF(BW$1:BW$55,"&lt;"&amp;BW$1:BW$55),ROW(BW19:BX19)),COUNTIF(BW$1:BW$55,"&lt;"&amp;BW$1:BW$55),0))</f>
        <v>19</v>
      </c>
      <c r="BY19" s="412" t="str">
        <f t="array" ref="BY19">INDEX(BV$1:BV$55,SMALL(IF(BW$1:BW$55=BX19,ROW(BW$1:BW$55)),COUNTIF(BX$1:BX19,BX19)),1)</f>
        <v>Epping Forest</v>
      </c>
      <c r="BZ19" s="412">
        <f t="shared" si="18"/>
        <v>19</v>
      </c>
      <c r="CA19" s="412" t="str">
        <f t="shared" si="19"/>
        <v>Epping Forest</v>
      </c>
      <c r="CD19" s="413" t="s">
        <v>74</v>
      </c>
      <c r="CE19" s="412">
        <f>VLOOKUP(CD19,'Rural 80'!$A$11:$BS$488,48,FALSE)</f>
        <v>10</v>
      </c>
      <c r="CF19" s="412">
        <f t="array" ref="CF19">INDEX(CE$1:CE$55,MATCH(SMALL(COUNTIF(CE$1:CE$55,"&lt;"&amp;CE$1:CE$55),ROW(CE19:CF19)),COUNTIF(CE$1:CE$55,"&lt;"&amp;CE$1:CE$55),0))</f>
        <v>19</v>
      </c>
      <c r="CG19" s="412" t="str">
        <f t="array" ref="CG19">INDEX(CD$1:CD$55,SMALL(IF(CE$1:CE$55=CF19,ROW(CE$1:CE$55)),COUNTIF(CF$1:CF19,CF19)),1)</f>
        <v>Ashford</v>
      </c>
      <c r="CH19" s="412">
        <f t="shared" si="20"/>
        <v>19</v>
      </c>
      <c r="CI19" s="412" t="str">
        <f t="shared" si="21"/>
        <v>Ashford</v>
      </c>
      <c r="CL19" s="413" t="s">
        <v>74</v>
      </c>
      <c r="CM19" s="412">
        <f>VLOOKUP(CL19,'Rural 80'!$A$11:$BS$488,52,FALSE)</f>
        <v>11</v>
      </c>
      <c r="CN19" s="412">
        <f t="array" ref="CN19">INDEX(CM$1:CM$55,MATCH(SMALL(COUNTIF(CM$1:CM$55,"&lt;"&amp;CM$1:CM$55),ROW(CM19:CN19)),COUNTIF(CM$1:CM$55,"&lt;"&amp;CM$1:CM$55),0))</f>
        <v>19</v>
      </c>
      <c r="CO19" s="412" t="str">
        <f t="array" ref="CO19">INDEX(CL$1:CL$55,SMALL(IF(CM$1:CM$55=CN19,ROW(CM$1:CM$55)),COUNTIF(CN$1:CN19,CN19)),1)</f>
        <v>Calderdale</v>
      </c>
      <c r="CP19" s="412">
        <f t="shared" si="22"/>
        <v>19</v>
      </c>
      <c r="CQ19" s="412" t="str">
        <f t="shared" si="23"/>
        <v>Calderdale</v>
      </c>
      <c r="CT19" s="413" t="s">
        <v>74</v>
      </c>
      <c r="CU19" s="412" t="str">
        <f>VLOOKUP(CT19,'Rural 80'!$A$11:$BS$488,56,FALSE)</f>
        <v>9999</v>
      </c>
      <c r="CV19" s="412" t="str">
        <f t="array" ref="CV19">INDEX(CU$1:CU$55,MATCH(SMALL(COUNTIF(CU$1:CU$55,"&lt;"&amp;CU$1:CU$55),ROW(CU19:CV19)),COUNTIF(CU$1:CU$55,"&lt;"&amp;CU$1:CU$55),0))</f>
        <v>9999</v>
      </c>
      <c r="CW19" s="412" t="str">
        <f t="array" ref="CW19">INDEX(CT$1:CT$55,SMALL(IF(CU$1:CU$55=CV19,ROW(CU$1:CU$55)),COUNTIF(CV$1:CV19,CV19)),1)</f>
        <v>Dacorum</v>
      </c>
      <c r="CX19" s="412" t="str">
        <f t="shared" si="24"/>
        <v>no data</v>
      </c>
      <c r="CY19" s="412" t="str">
        <f t="shared" si="25"/>
        <v>Dacorum</v>
      </c>
      <c r="DB19" s="413" t="s">
        <v>74</v>
      </c>
      <c r="DC19" s="412" t="str">
        <f>VLOOKUP(DB19,'Rural 80'!$A$11:$BS$488,60,FALSE)</f>
        <v>9999</v>
      </c>
      <c r="DD19" s="412" t="str">
        <f t="array" ref="DD19">INDEX(DC$1:DC$55,MATCH(SMALL(COUNTIF(DC$1:DC$55,"&lt;"&amp;DC$1:DC$55),ROW(DC19:DD19)),COUNTIF(DC$1:DC$55,"&lt;"&amp;DC$1:DC$55),0))</f>
        <v>9999</v>
      </c>
      <c r="DE19" s="412" t="str">
        <f t="array" ref="DE19">INDEX(DB$1:DB$55,SMALL(IF(DC$1:DC$55=DD19,ROW(DC$1:DC$55)),COUNTIF(DD$1:DD19,DD19)),1)</f>
        <v>Dacorum</v>
      </c>
      <c r="DF19" s="412" t="str">
        <f t="shared" si="26"/>
        <v>no data</v>
      </c>
      <c r="DG19" s="412" t="str">
        <f t="shared" si="27"/>
        <v>Dacorum</v>
      </c>
      <c r="DJ19" s="413" t="s">
        <v>74</v>
      </c>
      <c r="DK19" s="412" t="str">
        <f>VLOOKUP(DJ19,'Rural 80'!$A$11:$BS$488,64,FALSE)</f>
        <v>9999</v>
      </c>
      <c r="DL19" s="412" t="str">
        <f t="array" ref="DL19">INDEX(DK$1:DK$55,MATCH(SMALL(COUNTIF(DK$1:DK$55,"&lt;"&amp;DK$1:DK$55),ROW(DK19:DL19)),COUNTIF(DK$1:DK$55,"&lt;"&amp;DK$1:DK$55),0))</f>
        <v>9999</v>
      </c>
      <c r="DM19" s="412" t="str">
        <f t="array" ref="DM19">INDEX(DJ$1:DJ$55,SMALL(IF(DK$1:DK$55=DL19,ROW(DK$1:DK$55)),COUNTIF(DL$1:DL19,DL19)),1)</f>
        <v>Dacorum</v>
      </c>
      <c r="DN19" s="412" t="str">
        <f t="shared" si="28"/>
        <v>no data</v>
      </c>
      <c r="DO19" s="412" t="str">
        <f t="shared" si="29"/>
        <v>Dacorum</v>
      </c>
      <c r="DR19" s="413" t="s">
        <v>74</v>
      </c>
      <c r="DS19" s="412" t="str">
        <f>VLOOKUP(DR19,'Rural 80'!$A$11:$BS$488,68,FALSE)</f>
        <v>9999</v>
      </c>
      <c r="DT19" s="412" t="str">
        <f t="array" ref="DT19">INDEX(DS$1:DS$55,MATCH(SMALL(COUNTIF(DS$1:DS$55,"&lt;"&amp;DS$1:DS$55),ROW(DS19:DT19)),COUNTIF(DS$1:DS$55,"&lt;"&amp;DS$1:DS$55),0))</f>
        <v>9999</v>
      </c>
      <c r="DU19" s="412" t="str">
        <f t="array" ref="DU19">INDEX(DR$1:DR$55,SMALL(IF(DS$1:DS$55=DT19,ROW(DS$1:DS$55)),COUNTIF(DT$1:DT19,DT19)),1)</f>
        <v>Dacorum</v>
      </c>
      <c r="DV19" s="412" t="str">
        <f t="shared" si="30"/>
        <v>no data</v>
      </c>
      <c r="DW19" s="412" t="str">
        <f t="shared" si="31"/>
        <v>Dacorum</v>
      </c>
    </row>
    <row r="20" spans="2:127" x14ac:dyDescent="0.25">
      <c r="B20" s="413" t="s">
        <v>89</v>
      </c>
      <c r="C20" s="412">
        <f>VLOOKUP(B20,'Rural 80'!$A$11:$BS$488,8,FALSE)</f>
        <v>27</v>
      </c>
      <c r="D20" s="412">
        <f t="array" ref="D20">INDEX(C$1:C$55,MATCH(SMALL(COUNTIF(C$1:C$55,"&lt;"&amp;C$1:C$55),ROW(C20:D20)),COUNTIF(C$1:C$55,"&lt;"&amp;C$1:C$55),0))</f>
        <v>20</v>
      </c>
      <c r="E20" s="412" t="str">
        <f t="array" ref="E20">INDEX(B$1:B$55,SMALL(IF(C$1:C$55=D20,ROW(C$1:C$55)),COUNTIF(D$1:D20,D20)),1)</f>
        <v>Waveney</v>
      </c>
      <c r="F20" s="412">
        <f t="shared" si="0"/>
        <v>20</v>
      </c>
      <c r="G20" s="412" t="str">
        <f t="shared" si="1"/>
        <v>Waveney</v>
      </c>
      <c r="J20" s="413" t="s">
        <v>89</v>
      </c>
      <c r="K20" s="412">
        <f>VLOOKUP(J20,'Rural 80'!$A$11:$BS$488,12,FALSE)</f>
        <v>21</v>
      </c>
      <c r="L20" s="412">
        <f t="array" ref="L20">INDEX(K$1:K$55,MATCH(SMALL(COUNTIF(K$1:K$55,"&lt;"&amp;K$1:K$55),ROW(K20:L20)),COUNTIF(K$1:K$55,"&lt;"&amp;K$1:K$55),0))</f>
        <v>20</v>
      </c>
      <c r="M20" s="412" t="str">
        <f t="array" ref="M20">INDEX(J$1:J$55,SMALL(IF(K$1:K$55=L20,ROW(K$1:K$55)),COUNTIF(L$1:L20,L20)),1)</f>
        <v>Fylde</v>
      </c>
      <c r="N20" s="412">
        <f t="shared" si="2"/>
        <v>20</v>
      </c>
      <c r="O20" s="412" t="str">
        <f t="shared" si="3"/>
        <v>Fylde</v>
      </c>
      <c r="R20" s="413" t="s">
        <v>89</v>
      </c>
      <c r="S20" s="412">
        <f>VLOOKUP(R20,'Rural 80'!$A$11:$BS$488,16,FALSE)</f>
        <v>27</v>
      </c>
      <c r="T20" s="412">
        <f t="array" ref="T20">INDEX(S$1:S$55,MATCH(SMALL(COUNTIF(S$1:S$55,"&lt;"&amp;S$1:S$55),ROW(S20:T20)),COUNTIF(S$1:S$55,"&lt;"&amp;S$1:S$55),0))</f>
        <v>20</v>
      </c>
      <c r="U20" s="412" t="str">
        <f t="array" ref="U20">INDEX(R$1:R$55,SMALL(IF(S$1:S$55=T20,ROW(S$1:S$55)),COUNTIF(T$1:T20,T20)),1)</f>
        <v>Hart</v>
      </c>
      <c r="V20" s="412">
        <f t="shared" si="4"/>
        <v>20</v>
      </c>
      <c r="W20" s="412" t="str">
        <f t="shared" si="5"/>
        <v>Hart</v>
      </c>
      <c r="Z20" s="413" t="s">
        <v>89</v>
      </c>
      <c r="AA20" s="412">
        <f>VLOOKUP(Z20,'Rural 80'!$A$11:$BS$488,20,FALSE)</f>
        <v>20</v>
      </c>
      <c r="AB20" s="412">
        <f t="array" ref="AB20">INDEX(AA$1:AA$55,MATCH(SMALL(COUNTIF(AA$1:AA$55,"&lt;"&amp;AA$1:AA$55),ROW(AA20:AB20)),COUNTIF(AA$1:AA$55,"&lt;"&amp;AA$1:AA$55),0))</f>
        <v>20</v>
      </c>
      <c r="AC20" s="412" t="str">
        <f t="array" ref="AC20">INDEX(Z$1:Z$55,SMALL(IF(AA$1:AA$55=AB20,ROW(AA$1:AA$55)),COUNTIF(AB$1:AB20,AB20)),1)</f>
        <v>East Hertfordshire</v>
      </c>
      <c r="AD20" s="412">
        <f t="shared" si="6"/>
        <v>20</v>
      </c>
      <c r="AE20" s="412" t="str">
        <f t="shared" si="7"/>
        <v>East Hertfordshire</v>
      </c>
      <c r="AH20" s="413" t="s">
        <v>89</v>
      </c>
      <c r="AI20" s="412">
        <f>VLOOKUP(AH20,'Rural 80'!$A$11:$BS$488,24,FALSE)</f>
        <v>41</v>
      </c>
      <c r="AJ20" s="412">
        <f t="array" ref="AJ20">INDEX(AI$1:AI$55,MATCH(SMALL(COUNTIF(AI$1:AI$55,"&lt;"&amp;AI$1:AI$55),ROW(AI20:AJ20)),COUNTIF(AI$1:AI$55,"&lt;"&amp;AI$1:AI$55),0))</f>
        <v>20</v>
      </c>
      <c r="AK20" s="412" t="str">
        <f t="array" ref="AK20">INDEX(AH$1:AH$55,SMALL(IF(AI$1:AI$55=AJ20,ROW(AI$1:AI$55)),COUNTIF(AJ$1:AJ20,AJ20)),1)</f>
        <v>Scarborough</v>
      </c>
      <c r="AL20" s="412">
        <f t="shared" si="8"/>
        <v>20</v>
      </c>
      <c r="AM20" s="412" t="str">
        <f t="shared" si="9"/>
        <v>Scarborough</v>
      </c>
      <c r="AP20" s="413" t="s">
        <v>89</v>
      </c>
      <c r="AQ20" s="412">
        <f>VLOOKUP(AP20,'Rural 80'!$A$11:$BS$488,28,FALSE)</f>
        <v>43</v>
      </c>
      <c r="AR20" s="412">
        <f t="array" ref="AR20">INDEX(AQ$1:AQ$55,MATCH(SMALL(COUNTIF(AQ$1:AQ$55,"&lt;"&amp;AQ$1:AQ$55),ROW(AQ20:AR20)),COUNTIF(AQ$1:AQ$55,"&lt;"&amp;AQ$1:AQ$55),0))</f>
        <v>20</v>
      </c>
      <c r="AS20" s="412" t="str">
        <f t="array" ref="AS20">INDEX(AP$1:AP$55,SMALL(IF(AQ$1:AQ$55=AR20,ROW(AQ$1:AQ$55)),COUNTIF(AR$1:AR20,AR20)),1)</f>
        <v>Fylde</v>
      </c>
      <c r="AT20" s="412">
        <f t="shared" si="10"/>
        <v>20</v>
      </c>
      <c r="AU20" s="412" t="str">
        <f t="shared" si="11"/>
        <v>Fylde</v>
      </c>
      <c r="AX20" s="413" t="s">
        <v>89</v>
      </c>
      <c r="AY20" s="412">
        <f>VLOOKUP(AX20,'Rural 80'!$A$11:$BS$488,32,FALSE)</f>
        <v>46</v>
      </c>
      <c r="AZ20" s="412">
        <f t="array" ref="AZ20">INDEX(AY$1:AY$55,MATCH(SMALL(COUNTIF(AY$1:AY$55,"&lt;"&amp;AY$1:AY$55),ROW(AY20:AZ20)),COUNTIF(AY$1:AY$55,"&lt;"&amp;AY$1:AY$55),0))</f>
        <v>20</v>
      </c>
      <c r="BA20" s="412" t="str">
        <f t="array" ref="BA20">INDEX(AX$1:AX$55,SMALL(IF(AY$1:AY$55=AZ20,ROW(AY$1:AY$55)),COUNTIF(AZ$1:AZ20,AZ20)),1)</f>
        <v>Cheshire West and Chester</v>
      </c>
      <c r="BB20" s="412">
        <f t="shared" si="12"/>
        <v>20</v>
      </c>
      <c r="BC20" s="412" t="str">
        <f t="shared" si="13"/>
        <v>Cheshire West and Chester</v>
      </c>
      <c r="BF20" s="413" t="s">
        <v>89</v>
      </c>
      <c r="BG20" s="412">
        <f>VLOOKUP(BF20,'Rural 80'!$A$11:$BS$488,36,FALSE)</f>
        <v>34</v>
      </c>
      <c r="BH20" s="412">
        <f t="array" ref="BH20">INDEX(BG$1:BG$55,MATCH(SMALL(COUNTIF(BG$1:BG$55,"&lt;"&amp;BG$1:BG$55),ROW(BG20:BH20)),COUNTIF(BG$1:BG$55,"&lt;"&amp;BG$1:BG$55),0))</f>
        <v>20</v>
      </c>
      <c r="BI20" s="412" t="str">
        <f t="array" ref="BI20">INDEX(BF$1:BF$55,SMALL(IF(BG$1:BG$55=BH20,ROW(BG$1:BG$55)),COUNTIF(BH$1:BH20,BH20)),1)</f>
        <v>Colchester</v>
      </c>
      <c r="BJ20" s="412">
        <f t="shared" si="14"/>
        <v>20</v>
      </c>
      <c r="BK20" s="412" t="str">
        <f t="shared" si="15"/>
        <v>Colchester</v>
      </c>
      <c r="BN20" s="413" t="s">
        <v>89</v>
      </c>
      <c r="BO20" s="412">
        <f>VLOOKUP(BN20,'Rural 80'!$A$11:$BS$488,40,FALSE)</f>
        <v>8</v>
      </c>
      <c r="BP20" s="412">
        <f t="array" ref="BP20">INDEX(BO$1:BO$55,MATCH(SMALL(COUNTIF(BO$1:BO$55,"&lt;"&amp;BO$1:BO$55),ROW(BO20:BP20)),COUNTIF(BO$1:BO$55,"&lt;"&amp;BO$1:BO$55),0))</f>
        <v>20</v>
      </c>
      <c r="BQ20" s="412" t="str">
        <f t="array" ref="BQ20">INDEX(BN$1:BN$55,SMALL(IF(BO$1:BO$55=BP20,ROW(BO$1:BO$55)),COUNTIF(BP$1:BP20,BP20)),1)</f>
        <v>Ashford</v>
      </c>
      <c r="BR20" s="412">
        <f t="shared" si="16"/>
        <v>20</v>
      </c>
      <c r="BS20" s="412" t="str">
        <f t="shared" si="17"/>
        <v>Ashford</v>
      </c>
      <c r="BV20" s="413" t="s">
        <v>89</v>
      </c>
      <c r="BW20" s="412">
        <f>VLOOKUP(BV20,'Rural 80'!$A$11:$BS$488,44,FALSE)</f>
        <v>10</v>
      </c>
      <c r="BX20" s="412">
        <f t="array" ref="BX20">INDEX(BW$1:BW$55,MATCH(SMALL(COUNTIF(BW$1:BW$55,"&lt;"&amp;BW$1:BW$55),ROW(BW20:BX20)),COUNTIF(BW$1:BW$55,"&lt;"&amp;BW$1:BW$55),0))</f>
        <v>20</v>
      </c>
      <c r="BY20" s="412" t="str">
        <f t="array" ref="BY20">INDEX(BV$1:BV$55,SMALL(IF(BW$1:BW$55=BX20,ROW(BW$1:BW$55)),COUNTIF(BX$1:BX20,BX20)),1)</f>
        <v>Shepway</v>
      </c>
      <c r="BZ20" s="412">
        <f t="shared" si="18"/>
        <v>20</v>
      </c>
      <c r="CA20" s="412" t="str">
        <f t="shared" si="19"/>
        <v>Shepway</v>
      </c>
      <c r="CD20" s="413" t="s">
        <v>89</v>
      </c>
      <c r="CE20" s="412">
        <f>VLOOKUP(CD20,'Rural 80'!$A$11:$BS$488,48,FALSE)</f>
        <v>11</v>
      </c>
      <c r="CF20" s="412">
        <f t="array" ref="CF20">INDEX(CE$1:CE$55,MATCH(SMALL(COUNTIF(CE$1:CE$55,"&lt;"&amp;CE$1:CE$55),ROW(CE20:CF20)),COUNTIF(CE$1:CE$55,"&lt;"&amp;CE$1:CE$55),0))</f>
        <v>20</v>
      </c>
      <c r="CG20" s="412" t="str">
        <f t="array" ref="CG20">INDEX(CD$1:CD$55,SMALL(IF(CE$1:CE$55=CF20,ROW(CE$1:CE$55)),COUNTIF(CF$1:CF20,CF20)),1)</f>
        <v>Hart</v>
      </c>
      <c r="CH20" s="412">
        <f t="shared" si="20"/>
        <v>20</v>
      </c>
      <c r="CI20" s="412" t="str">
        <f t="shared" si="21"/>
        <v>Hart</v>
      </c>
      <c r="CL20" s="413" t="s">
        <v>89</v>
      </c>
      <c r="CM20" s="412">
        <f>VLOOKUP(CL20,'Rural 80'!$A$11:$BS$488,52,FALSE)</f>
        <v>17</v>
      </c>
      <c r="CN20" s="412">
        <f t="array" ref="CN20">INDEX(CM$1:CM$55,MATCH(SMALL(COUNTIF(CM$1:CM$55,"&lt;"&amp;CM$1:CM$55),ROW(CM20:CN20)),COUNTIF(CM$1:CM$55,"&lt;"&amp;CM$1:CM$55),0))</f>
        <v>20</v>
      </c>
      <c r="CO20" s="412" t="str">
        <f t="array" ref="CO20">INDEX(CL$1:CL$55,SMALL(IF(CM$1:CM$55=CN20,ROW(CM$1:CM$55)),COUNTIF(CN$1:CN20,CN20)),1)</f>
        <v>Great Yarmouth</v>
      </c>
      <c r="CP20" s="412">
        <f t="shared" si="22"/>
        <v>20</v>
      </c>
      <c r="CQ20" s="412" t="str">
        <f t="shared" si="23"/>
        <v>Great Yarmouth</v>
      </c>
      <c r="CT20" s="413" t="s">
        <v>89</v>
      </c>
      <c r="CU20" s="412" t="str">
        <f>VLOOKUP(CT20,'Rural 80'!$A$11:$BS$488,56,FALSE)</f>
        <v>9999</v>
      </c>
      <c r="CV20" s="412" t="str">
        <f t="array" ref="CV20">INDEX(CU$1:CU$55,MATCH(SMALL(COUNTIF(CU$1:CU$55,"&lt;"&amp;CU$1:CU$55),ROW(CU20:CV20)),COUNTIF(CU$1:CU$55,"&lt;"&amp;CU$1:CU$55),0))</f>
        <v>9999</v>
      </c>
      <c r="CW20" s="412" t="str">
        <f t="array" ref="CW20">INDEX(CT$1:CT$55,SMALL(IF(CU$1:CU$55=CV20,ROW(CU$1:CU$55)),COUNTIF(CV$1:CV20,CV20)),1)</f>
        <v>East Hertfordshire</v>
      </c>
      <c r="CX20" s="412" t="str">
        <f t="shared" si="24"/>
        <v>no data</v>
      </c>
      <c r="CY20" s="412" t="str">
        <f t="shared" si="25"/>
        <v>East Hertfordshire</v>
      </c>
      <c r="DB20" s="413" t="s">
        <v>89</v>
      </c>
      <c r="DC20" s="412" t="str">
        <f>VLOOKUP(DB20,'Rural 80'!$A$11:$BS$488,60,FALSE)</f>
        <v>9999</v>
      </c>
      <c r="DD20" s="412" t="str">
        <f t="array" ref="DD20">INDEX(DC$1:DC$55,MATCH(SMALL(COUNTIF(DC$1:DC$55,"&lt;"&amp;DC$1:DC$55),ROW(DC20:DD20)),COUNTIF(DC$1:DC$55,"&lt;"&amp;DC$1:DC$55),0))</f>
        <v>9999</v>
      </c>
      <c r="DE20" s="412" t="str">
        <f t="array" ref="DE20">INDEX(DB$1:DB$55,SMALL(IF(DC$1:DC$55=DD20,ROW(DC$1:DC$55)),COUNTIF(DD$1:DD20,DD20)),1)</f>
        <v>East Hertfordshire</v>
      </c>
      <c r="DF20" s="412" t="str">
        <f t="shared" si="26"/>
        <v>no data</v>
      </c>
      <c r="DG20" s="412" t="str">
        <f t="shared" si="27"/>
        <v>East Hertfordshire</v>
      </c>
      <c r="DJ20" s="413" t="s">
        <v>89</v>
      </c>
      <c r="DK20" s="412" t="str">
        <f>VLOOKUP(DJ20,'Rural 80'!$A$11:$BS$488,64,FALSE)</f>
        <v>9999</v>
      </c>
      <c r="DL20" s="412" t="str">
        <f t="array" ref="DL20">INDEX(DK$1:DK$55,MATCH(SMALL(COUNTIF(DK$1:DK$55,"&lt;"&amp;DK$1:DK$55),ROW(DK20:DL20)),COUNTIF(DK$1:DK$55,"&lt;"&amp;DK$1:DK$55),0))</f>
        <v>9999</v>
      </c>
      <c r="DM20" s="412" t="str">
        <f t="array" ref="DM20">INDEX(DJ$1:DJ$55,SMALL(IF(DK$1:DK$55=DL20,ROW(DK$1:DK$55)),COUNTIF(DL$1:DL20,DL20)),1)</f>
        <v>East Hertfordshire</v>
      </c>
      <c r="DN20" s="412" t="str">
        <f t="shared" si="28"/>
        <v>no data</v>
      </c>
      <c r="DO20" s="412" t="str">
        <f t="shared" si="29"/>
        <v>East Hertfordshire</v>
      </c>
      <c r="DR20" s="413" t="s">
        <v>89</v>
      </c>
      <c r="DS20" s="412" t="str">
        <f>VLOOKUP(DR20,'Rural 80'!$A$11:$BS$488,68,FALSE)</f>
        <v>9999</v>
      </c>
      <c r="DT20" s="412" t="str">
        <f t="array" ref="DT20">INDEX(DS$1:DS$55,MATCH(SMALL(COUNTIF(DS$1:DS$55,"&lt;"&amp;DS$1:DS$55),ROW(DS20:DT20)),COUNTIF(DS$1:DS$55,"&lt;"&amp;DS$1:DS$55),0))</f>
        <v>9999</v>
      </c>
      <c r="DU20" s="412" t="str">
        <f t="array" ref="DU20">INDEX(DR$1:DR$55,SMALL(IF(DS$1:DS$55=DT20,ROW(DS$1:DS$55)),COUNTIF(DT$1:DT20,DT20)),1)</f>
        <v>East Hertfordshire</v>
      </c>
      <c r="DV20" s="412" t="str">
        <f t="shared" si="30"/>
        <v>no data</v>
      </c>
      <c r="DW20" s="412" t="str">
        <f t="shared" si="31"/>
        <v>East Hertfordshire</v>
      </c>
    </row>
    <row r="21" spans="2:127" x14ac:dyDescent="0.25">
      <c r="B21" s="413" t="s">
        <v>93</v>
      </c>
      <c r="C21" s="412">
        <f>VLOOKUP(B21,'Rural 80'!$A$11:$BS$488,8,FALSE)</f>
        <v>30</v>
      </c>
      <c r="D21" s="412">
        <f t="array" ref="D21">INDEX(C$1:C$55,MATCH(SMALL(COUNTIF(C$1:C$55,"&lt;"&amp;C$1:C$55),ROW(C21:D21)),COUNTIF(C$1:C$55,"&lt;"&amp;C$1:C$55),0))</f>
        <v>21</v>
      </c>
      <c r="E21" s="412" t="str">
        <f t="array" ref="E21">INDEX(B$1:B$55,SMALL(IF(C$1:C$55=D21,ROW(C$1:C$55)),COUNTIF(D$1:D21,D21)),1)</f>
        <v>Hart</v>
      </c>
      <c r="F21" s="412">
        <f t="shared" si="0"/>
        <v>21</v>
      </c>
      <c r="G21" s="412" t="str">
        <f t="shared" si="1"/>
        <v>Hart</v>
      </c>
      <c r="J21" s="413" t="s">
        <v>93</v>
      </c>
      <c r="K21" s="412">
        <f>VLOOKUP(J21,'Rural 80'!$A$11:$BS$488,12,FALSE)</f>
        <v>11</v>
      </c>
      <c r="L21" s="412">
        <f t="array" ref="L21">INDEX(K$1:K$55,MATCH(SMALL(COUNTIF(K$1:K$55,"&lt;"&amp;K$1:K$55),ROW(K21:L21)),COUNTIF(K$1:K$55,"&lt;"&amp;K$1:K$55),0))</f>
        <v>21</v>
      </c>
      <c r="M21" s="412" t="str">
        <f t="array" ref="M21">INDEX(J$1:J$55,SMALL(IF(K$1:K$55=L21,ROW(K$1:K$55)),COUNTIF(L$1:L21,L21)),1)</f>
        <v>East Hertfordshire</v>
      </c>
      <c r="N21" s="412">
        <f t="shared" si="2"/>
        <v>21</v>
      </c>
      <c r="O21" s="412" t="str">
        <f t="shared" si="3"/>
        <v>East Hertfordshire</v>
      </c>
      <c r="R21" s="413" t="s">
        <v>93</v>
      </c>
      <c r="S21" s="412">
        <f>VLOOKUP(R21,'Rural 80'!$A$11:$BS$488,16,FALSE)</f>
        <v>28</v>
      </c>
      <c r="T21" s="412">
        <f t="array" ref="T21">INDEX(S$1:S$55,MATCH(SMALL(COUNTIF(S$1:S$55,"&lt;"&amp;S$1:S$55),ROW(S21:T21)),COUNTIF(S$1:S$55,"&lt;"&amp;S$1:S$55),0))</f>
        <v>21</v>
      </c>
      <c r="U21" s="412" t="str">
        <f t="array" ref="U21">INDEX(R$1:R$55,SMALL(IF(S$1:S$55=T21,ROW(S$1:S$55)),COUNTIF(T$1:T21,T21)),1)</f>
        <v>Shepway</v>
      </c>
      <c r="V21" s="412">
        <f t="shared" si="4"/>
        <v>21</v>
      </c>
      <c r="W21" s="412" t="str">
        <f t="shared" si="5"/>
        <v>Shepway</v>
      </c>
      <c r="Z21" s="413" t="s">
        <v>93</v>
      </c>
      <c r="AA21" s="412">
        <f>VLOOKUP(Z21,'Rural 80'!$A$11:$BS$488,20,FALSE)</f>
        <v>38</v>
      </c>
      <c r="AB21" s="412">
        <f t="array" ref="AB21">INDEX(AA$1:AA$55,MATCH(SMALL(COUNTIF(AA$1:AA$55,"&lt;"&amp;AA$1:AA$55),ROW(AA21:AB21)),COUNTIF(AA$1:AA$55,"&lt;"&amp;AA$1:AA$55),0))</f>
        <v>21</v>
      </c>
      <c r="AC21" s="412" t="str">
        <f t="array" ref="AC21">INDEX(Z$1:Z$55,SMALL(IF(AA$1:AA$55=AB21,ROW(AA$1:AA$55)),COUNTIF(AB$1:AB21,AB21)),1)</f>
        <v>Shepway</v>
      </c>
      <c r="AD21" s="412">
        <f t="shared" si="6"/>
        <v>21</v>
      </c>
      <c r="AE21" s="412" t="str">
        <f t="shared" si="7"/>
        <v>Shepway</v>
      </c>
      <c r="AH21" s="413" t="s">
        <v>93</v>
      </c>
      <c r="AI21" s="412">
        <f>VLOOKUP(AH21,'Rural 80'!$A$11:$BS$488,24,FALSE)</f>
        <v>43</v>
      </c>
      <c r="AJ21" s="412">
        <f t="array" ref="AJ21">INDEX(AI$1:AI$55,MATCH(SMALL(COUNTIF(AI$1:AI$55,"&lt;"&amp;AI$1:AI$55),ROW(AI21:AJ21)),COUNTIF(AI$1:AI$55,"&lt;"&amp;AI$1:AI$55),0))</f>
        <v>21</v>
      </c>
      <c r="AK21" s="412" t="str">
        <f t="array" ref="AK21">INDEX(AH$1:AH$55,SMALL(IF(AI$1:AI$55=AJ21,ROW(AI$1:AI$55)),COUNTIF(AJ$1:AJ21,AJ21)),1)</f>
        <v>Cheshire West and Chester</v>
      </c>
      <c r="AL21" s="412">
        <f t="shared" si="8"/>
        <v>21</v>
      </c>
      <c r="AM21" s="412" t="str">
        <f t="shared" si="9"/>
        <v>Cheshire West and Chester</v>
      </c>
      <c r="AP21" s="413" t="s">
        <v>93</v>
      </c>
      <c r="AQ21" s="412">
        <f>VLOOKUP(AP21,'Rural 80'!$A$11:$BS$488,28,FALSE)</f>
        <v>26</v>
      </c>
      <c r="AR21" s="412">
        <f t="array" ref="AR21">INDEX(AQ$1:AQ$55,MATCH(SMALL(COUNTIF(AQ$1:AQ$55,"&lt;"&amp;AQ$1:AQ$55),ROW(AQ21:AR21)),COUNTIF(AQ$1:AQ$55,"&lt;"&amp;AQ$1:AQ$55),0))</f>
        <v>21</v>
      </c>
      <c r="AS21" s="412" t="str">
        <f t="array" ref="AS21">INDEX(AP$1:AP$55,SMALL(IF(AQ$1:AQ$55=AR21,ROW(AQ$1:AQ$55)),COUNTIF(AR$1:AR21,AR21)),1)</f>
        <v>Shepway</v>
      </c>
      <c r="AT21" s="412">
        <f t="shared" si="10"/>
        <v>21</v>
      </c>
      <c r="AU21" s="412" t="str">
        <f t="shared" si="11"/>
        <v>Shepway</v>
      </c>
      <c r="AX21" s="413" t="s">
        <v>93</v>
      </c>
      <c r="AY21" s="412">
        <f>VLOOKUP(AX21,'Rural 80'!$A$11:$BS$488,32,FALSE)</f>
        <v>43</v>
      </c>
      <c r="AZ21" s="412">
        <f t="array" ref="AZ21">INDEX(AY$1:AY$55,MATCH(SMALL(COUNTIF(AY$1:AY$55,"&lt;"&amp;AY$1:AY$55),ROW(AY21:AZ21)),COUNTIF(AY$1:AY$55,"&lt;"&amp;AY$1:AY$55),0))</f>
        <v>21</v>
      </c>
      <c r="BA21" s="412" t="str">
        <f t="array" ref="BA21">INDEX(AX$1:AX$55,SMALL(IF(AY$1:AY$55=AZ21,ROW(AY$1:AY$55)),COUNTIF(AZ$1:AZ21,AZ21)),1)</f>
        <v>Brentwood</v>
      </c>
      <c r="BB21" s="412">
        <f t="shared" si="12"/>
        <v>21</v>
      </c>
      <c r="BC21" s="412" t="str">
        <f t="shared" si="13"/>
        <v>Brentwood</v>
      </c>
      <c r="BF21" s="413" t="s">
        <v>93</v>
      </c>
      <c r="BG21" s="412">
        <f>VLOOKUP(BF21,'Rural 80'!$A$11:$BS$488,36,FALSE)</f>
        <v>50</v>
      </c>
      <c r="BH21" s="412">
        <f t="array" ref="BH21">INDEX(BG$1:BG$55,MATCH(SMALL(COUNTIF(BG$1:BG$55,"&lt;"&amp;BG$1:BG$55),ROW(BG21:BH21)),COUNTIF(BG$1:BG$55,"&lt;"&amp;BG$1:BG$55),0))</f>
        <v>21</v>
      </c>
      <c r="BI21" s="412" t="str">
        <f t="array" ref="BI21">INDEX(BF$1:BF$55,SMALL(IF(BG$1:BG$55=BH21,ROW(BG$1:BG$55)),COUNTIF(BH$1:BH21,BH21)),1)</f>
        <v>Hart</v>
      </c>
      <c r="BJ21" s="412">
        <f t="shared" si="14"/>
        <v>21</v>
      </c>
      <c r="BK21" s="412" t="str">
        <f t="shared" si="15"/>
        <v>Hart</v>
      </c>
      <c r="BN21" s="413" t="s">
        <v>93</v>
      </c>
      <c r="BO21" s="412">
        <f>VLOOKUP(BN21,'Rural 80'!$A$11:$BS$488,40,FALSE)</f>
        <v>15</v>
      </c>
      <c r="BP21" s="412">
        <f t="array" ref="BP21">INDEX(BO$1:BO$55,MATCH(SMALL(COUNTIF(BO$1:BO$55,"&lt;"&amp;BO$1:BO$55),ROW(BO21:BP21)),COUNTIF(BO$1:BO$55,"&lt;"&amp;BO$1:BO$55),0))</f>
        <v>21</v>
      </c>
      <c r="BQ21" s="412" t="str">
        <f t="array" ref="BQ21">INDEX(BN$1:BN$55,SMALL(IF(BO$1:BO$55=BP21,ROW(BO$1:BO$55)),COUNTIF(BP$1:BP21,BP21)),1)</f>
        <v>Calderdale</v>
      </c>
      <c r="BR21" s="412">
        <f t="shared" si="16"/>
        <v>21</v>
      </c>
      <c r="BS21" s="412" t="str">
        <f t="shared" si="17"/>
        <v>Calderdale</v>
      </c>
      <c r="BV21" s="413" t="s">
        <v>93</v>
      </c>
      <c r="BW21" s="412">
        <f>VLOOKUP(BV21,'Rural 80'!$A$11:$BS$488,44,FALSE)</f>
        <v>9</v>
      </c>
      <c r="BX21" s="412">
        <f t="array" ref="BX21">INDEX(BW$1:BW$55,MATCH(SMALL(COUNTIF(BW$1:BW$55,"&lt;"&amp;BW$1:BW$55),ROW(BW21:BX21)),COUNTIF(BW$1:BW$55,"&lt;"&amp;BW$1:BW$55),0))</f>
        <v>21</v>
      </c>
      <c r="BY21" s="412" t="str">
        <f t="array" ref="BY21">INDEX(BV$1:BV$55,SMALL(IF(BW$1:BW$55=BX21,ROW(BW$1:BW$55)),COUNTIF(BX$1:BX21,BX21)),1)</f>
        <v>Hart</v>
      </c>
      <c r="BZ21" s="412">
        <f t="shared" si="18"/>
        <v>21</v>
      </c>
      <c r="CA21" s="412" t="str">
        <f t="shared" si="19"/>
        <v>Hart</v>
      </c>
      <c r="CD21" s="413" t="s">
        <v>93</v>
      </c>
      <c r="CE21" s="412">
        <f>VLOOKUP(CD21,'Rural 80'!$A$11:$BS$488,48,FALSE)</f>
        <v>22</v>
      </c>
      <c r="CF21" s="412">
        <f t="array" ref="CF21">INDEX(CE$1:CE$55,MATCH(SMALL(COUNTIF(CE$1:CE$55,"&lt;"&amp;CE$1:CE$55),ROW(CE21:CF21)),COUNTIF(CE$1:CE$55,"&lt;"&amp;CE$1:CE$55),0))</f>
        <v>21</v>
      </c>
      <c r="CG21" s="412" t="str">
        <f t="array" ref="CG21">INDEX(CD$1:CD$55,SMALL(IF(CE$1:CE$55=CF21,ROW(CE$1:CE$55)),COUNTIF(CF$1:CF21,CF21)),1)</f>
        <v>Epping Forest</v>
      </c>
      <c r="CH21" s="412">
        <f t="shared" si="20"/>
        <v>21</v>
      </c>
      <c r="CI21" s="412" t="str">
        <f t="shared" si="21"/>
        <v>Epping Forest</v>
      </c>
      <c r="CL21" s="413" t="s">
        <v>93</v>
      </c>
      <c r="CM21" s="412">
        <f>VLOOKUP(CL21,'Rural 80'!$A$11:$BS$488,52,FALSE)</f>
        <v>25</v>
      </c>
      <c r="CN21" s="412">
        <f t="array" ref="CN21">INDEX(CM$1:CM$55,MATCH(SMALL(COUNTIF(CM$1:CM$55,"&lt;"&amp;CM$1:CM$55),ROW(CM21:CN21)),COUNTIF(CM$1:CM$55,"&lt;"&amp;CM$1:CM$55),0))</f>
        <v>21</v>
      </c>
      <c r="CO21" s="412" t="str">
        <f t="array" ref="CO21">INDEX(CL$1:CL$55,SMALL(IF(CM$1:CM$55=CN21,ROW(CM$1:CM$55)),COUNTIF(CN$1:CN21,CN21)),1)</f>
        <v>Cherwell</v>
      </c>
      <c r="CP21" s="412">
        <f t="shared" si="22"/>
        <v>21</v>
      </c>
      <c r="CQ21" s="412" t="str">
        <f t="shared" si="23"/>
        <v>Cherwell</v>
      </c>
      <c r="CT21" s="413" t="s">
        <v>93</v>
      </c>
      <c r="CU21" s="412" t="str">
        <f>VLOOKUP(CT21,'Rural 80'!$A$11:$BS$488,56,FALSE)</f>
        <v>9999</v>
      </c>
      <c r="CV21" s="412" t="str">
        <f t="array" ref="CV21">INDEX(CU$1:CU$55,MATCH(SMALL(COUNTIF(CU$1:CU$55,"&lt;"&amp;CU$1:CU$55),ROW(CU21:CV21)),COUNTIF(CU$1:CU$55,"&lt;"&amp;CU$1:CU$55),0))</f>
        <v>9999</v>
      </c>
      <c r="CW21" s="412" t="str">
        <f t="array" ref="CW21">INDEX(CT$1:CT$55,SMALL(IF(CU$1:CU$55=CV21,ROW(CU$1:CU$55)),COUNTIF(CV$1:CV21,CV21)),1)</f>
        <v>East Staffordshire</v>
      </c>
      <c r="CX21" s="412" t="str">
        <f t="shared" si="24"/>
        <v>no data</v>
      </c>
      <c r="CY21" s="412" t="str">
        <f t="shared" si="25"/>
        <v>East Staffordshire</v>
      </c>
      <c r="DB21" s="413" t="s">
        <v>93</v>
      </c>
      <c r="DC21" s="412" t="str">
        <f>VLOOKUP(DB21,'Rural 80'!$A$11:$BS$488,60,FALSE)</f>
        <v>9999</v>
      </c>
      <c r="DD21" s="412" t="str">
        <f t="array" ref="DD21">INDEX(DC$1:DC$55,MATCH(SMALL(COUNTIF(DC$1:DC$55,"&lt;"&amp;DC$1:DC$55),ROW(DC21:DD21)),COUNTIF(DC$1:DC$55,"&lt;"&amp;DC$1:DC$55),0))</f>
        <v>9999</v>
      </c>
      <c r="DE21" s="412" t="str">
        <f t="array" ref="DE21">INDEX(DB$1:DB$55,SMALL(IF(DC$1:DC$55=DD21,ROW(DC$1:DC$55)),COUNTIF(DD$1:DD21,DD21)),1)</f>
        <v>East Staffordshire</v>
      </c>
      <c r="DF21" s="412" t="str">
        <f t="shared" si="26"/>
        <v>no data</v>
      </c>
      <c r="DG21" s="412" t="str">
        <f t="shared" si="27"/>
        <v>East Staffordshire</v>
      </c>
      <c r="DJ21" s="413" t="s">
        <v>93</v>
      </c>
      <c r="DK21" s="412" t="str">
        <f>VLOOKUP(DJ21,'Rural 80'!$A$11:$BS$488,64,FALSE)</f>
        <v>9999</v>
      </c>
      <c r="DL21" s="412" t="str">
        <f t="array" ref="DL21">INDEX(DK$1:DK$55,MATCH(SMALL(COUNTIF(DK$1:DK$55,"&lt;"&amp;DK$1:DK$55),ROW(DK21:DL21)),COUNTIF(DK$1:DK$55,"&lt;"&amp;DK$1:DK$55),0))</f>
        <v>9999</v>
      </c>
      <c r="DM21" s="412" t="str">
        <f t="array" ref="DM21">INDEX(DJ$1:DJ$55,SMALL(IF(DK$1:DK$55=DL21,ROW(DK$1:DK$55)),COUNTIF(DL$1:DL21,DL21)),1)</f>
        <v>East Staffordshire</v>
      </c>
      <c r="DN21" s="412" t="str">
        <f t="shared" si="28"/>
        <v>no data</v>
      </c>
      <c r="DO21" s="412" t="str">
        <f t="shared" si="29"/>
        <v>East Staffordshire</v>
      </c>
      <c r="DR21" s="413" t="s">
        <v>93</v>
      </c>
      <c r="DS21" s="412" t="str">
        <f>VLOOKUP(DR21,'Rural 80'!$A$11:$BS$488,68,FALSE)</f>
        <v>9999</v>
      </c>
      <c r="DT21" s="412" t="str">
        <f t="array" ref="DT21">INDEX(DS$1:DS$55,MATCH(SMALL(COUNTIF(DS$1:DS$55,"&lt;"&amp;DS$1:DS$55),ROW(DS21:DT21)),COUNTIF(DS$1:DS$55,"&lt;"&amp;DS$1:DS$55),0))</f>
        <v>9999</v>
      </c>
      <c r="DU21" s="412" t="str">
        <f t="array" ref="DU21">INDEX(DR$1:DR$55,SMALL(IF(DS$1:DS$55=DT21,ROW(DS$1:DS$55)),COUNTIF(DT$1:DT21,DT21)),1)</f>
        <v>East Staffordshire</v>
      </c>
      <c r="DV21" s="412" t="str">
        <f t="shared" si="30"/>
        <v>no data</v>
      </c>
      <c r="DW21" s="412" t="str">
        <f t="shared" si="31"/>
        <v>East Staffordshire</v>
      </c>
    </row>
    <row r="22" spans="2:127" x14ac:dyDescent="0.25">
      <c r="B22" s="413" t="s">
        <v>95</v>
      </c>
      <c r="C22" s="412">
        <f>VLOOKUP(B22,'Rural 80'!$A$11:$BS$488,8,FALSE)</f>
        <v>19</v>
      </c>
      <c r="D22" s="412">
        <f t="array" ref="D22">INDEX(C$1:C$55,MATCH(SMALL(COUNTIF(C$1:C$55,"&lt;"&amp;C$1:C$55),ROW(C22:D22)),COUNTIF(C$1:C$55,"&lt;"&amp;C$1:C$55),0))</f>
        <v>22</v>
      </c>
      <c r="E22" s="412" t="str">
        <f t="array" ref="E22">INDEX(B$1:B$55,SMALL(IF(C$1:C$55=D22,ROW(C$1:C$55)),COUNTIF(D$1:D22,D22)),1)</f>
        <v>Hinckley and Bosworth</v>
      </c>
      <c r="F22" s="412">
        <f t="shared" si="0"/>
        <v>22</v>
      </c>
      <c r="G22" s="412" t="str">
        <f t="shared" si="1"/>
        <v>Hinckley and Bosworth</v>
      </c>
      <c r="J22" s="413" t="s">
        <v>95</v>
      </c>
      <c r="K22" s="412">
        <f>VLOOKUP(J22,'Rural 80'!$A$11:$BS$488,12,FALSE)</f>
        <v>24</v>
      </c>
      <c r="L22" s="412">
        <f t="array" ref="L22">INDEX(K$1:K$55,MATCH(SMALL(COUNTIF(K$1:K$55,"&lt;"&amp;K$1:K$55),ROW(K22:L22)),COUNTIF(K$1:K$55,"&lt;"&amp;K$1:K$55),0))</f>
        <v>22</v>
      </c>
      <c r="M22" s="412" t="str">
        <f t="array" ref="M22">INDEX(J$1:J$55,SMALL(IF(K$1:K$55=L22,ROW(K$1:K$55)),COUNTIF(L$1:L22,L22)),1)</f>
        <v>Epping Forest</v>
      </c>
      <c r="N22" s="412">
        <f t="shared" si="2"/>
        <v>22</v>
      </c>
      <c r="O22" s="412" t="str">
        <f t="shared" si="3"/>
        <v>Epping Forest</v>
      </c>
      <c r="R22" s="413" t="s">
        <v>95</v>
      </c>
      <c r="S22" s="412">
        <f>VLOOKUP(R22,'Rural 80'!$A$11:$BS$488,16,FALSE)</f>
        <v>22</v>
      </c>
      <c r="T22" s="412">
        <f t="array" ref="T22">INDEX(S$1:S$55,MATCH(SMALL(COUNTIF(S$1:S$55,"&lt;"&amp;S$1:S$55),ROW(S22:T22)),COUNTIF(S$1:S$55,"&lt;"&amp;S$1:S$55),0))</f>
        <v>22</v>
      </c>
      <c r="U22" s="412" t="str">
        <f t="array" ref="U22">INDEX(R$1:R$55,SMALL(IF(S$1:S$55=T22,ROW(S$1:S$55)),COUNTIF(T$1:T22,T22)),1)</f>
        <v>Eastleigh</v>
      </c>
      <c r="V22" s="412">
        <f t="shared" si="4"/>
        <v>22</v>
      </c>
      <c r="W22" s="412" t="str">
        <f t="shared" si="5"/>
        <v>Eastleigh</v>
      </c>
      <c r="Z22" s="413" t="s">
        <v>95</v>
      </c>
      <c r="AA22" s="412">
        <f>VLOOKUP(Z22,'Rural 80'!$A$11:$BS$488,20,FALSE)</f>
        <v>31</v>
      </c>
      <c r="AB22" s="412">
        <f t="array" ref="AB22">INDEX(AA$1:AA$55,MATCH(SMALL(COUNTIF(AA$1:AA$55,"&lt;"&amp;AA$1:AA$55),ROW(AA22:AB22)),COUNTIF(AA$1:AA$55,"&lt;"&amp;AA$1:AA$55),0))</f>
        <v>22</v>
      </c>
      <c r="AC22" s="412" t="str">
        <f t="array" ref="AC22">INDEX(Z$1:Z$55,SMALL(IF(AA$1:AA$55=AB22,ROW(AA$1:AA$55)),COUNTIF(AB$1:AB22,AB22)),1)</f>
        <v>Carlisle</v>
      </c>
      <c r="AD22" s="412">
        <f t="shared" si="6"/>
        <v>22</v>
      </c>
      <c r="AE22" s="412" t="str">
        <f t="shared" si="7"/>
        <v>Carlisle</v>
      </c>
      <c r="AH22" s="413" t="s">
        <v>95</v>
      </c>
      <c r="AI22" s="412">
        <f>VLOOKUP(AH22,'Rural 80'!$A$11:$BS$488,24,FALSE)</f>
        <v>13</v>
      </c>
      <c r="AJ22" s="412">
        <f t="array" ref="AJ22">INDEX(AI$1:AI$55,MATCH(SMALL(COUNTIF(AI$1:AI$55,"&lt;"&amp;AI$1:AI$55),ROW(AI22:AJ22)),COUNTIF(AI$1:AI$55,"&lt;"&amp;AI$1:AI$55),0))</f>
        <v>22</v>
      </c>
      <c r="AK22" s="412" t="str">
        <f t="array" ref="AK22">INDEX(AH$1:AH$55,SMALL(IF(AI$1:AI$55=AJ22,ROW(AI$1:AI$55)),COUNTIF(AJ$1:AJ22,AJ22)),1)</f>
        <v>Dacorum</v>
      </c>
      <c r="AL22" s="412">
        <f t="shared" si="8"/>
        <v>22</v>
      </c>
      <c r="AM22" s="412" t="str">
        <f t="shared" si="9"/>
        <v>Dacorum</v>
      </c>
      <c r="AP22" s="413" t="s">
        <v>95</v>
      </c>
      <c r="AQ22" s="412">
        <f>VLOOKUP(AP22,'Rural 80'!$A$11:$BS$488,28,FALSE)</f>
        <v>18</v>
      </c>
      <c r="AR22" s="412">
        <f t="array" ref="AR22">INDEX(AQ$1:AQ$55,MATCH(SMALL(COUNTIF(AQ$1:AQ$55,"&lt;"&amp;AQ$1:AQ$55),ROW(AQ22:AR22)),COUNTIF(AQ$1:AQ$55,"&lt;"&amp;AQ$1:AQ$55),0))</f>
        <v>22</v>
      </c>
      <c r="AS22" s="412" t="str">
        <f t="array" ref="AS22">INDEX(AP$1:AP$55,SMALL(IF(AQ$1:AQ$55=AR22,ROW(AQ$1:AQ$55)),COUNTIF(AR$1:AR22,AR22)),1)</f>
        <v>Kettering</v>
      </c>
      <c r="AT22" s="412">
        <f t="shared" si="10"/>
        <v>22</v>
      </c>
      <c r="AU22" s="412" t="str">
        <f t="shared" si="11"/>
        <v>Kettering</v>
      </c>
      <c r="AX22" s="413" t="s">
        <v>95</v>
      </c>
      <c r="AY22" s="412">
        <f>VLOOKUP(AX22,'Rural 80'!$A$11:$BS$488,32,FALSE)</f>
        <v>11</v>
      </c>
      <c r="AZ22" s="412">
        <f t="array" ref="AZ22">INDEX(AY$1:AY$55,MATCH(SMALL(COUNTIF(AY$1:AY$55,"&lt;"&amp;AY$1:AY$55),ROW(AY22:AZ22)),COUNTIF(AY$1:AY$55,"&lt;"&amp;AY$1:AY$55),0))</f>
        <v>22</v>
      </c>
      <c r="BA22" s="412" t="str">
        <f t="array" ref="BA22">INDEX(AX$1:AX$55,SMALL(IF(AY$1:AY$55=AZ22,ROW(AY$1:AY$55)),COUNTIF(AZ$1:AZ22,AZ22)),1)</f>
        <v>Wakefield</v>
      </c>
      <c r="BB22" s="412">
        <f t="shared" si="12"/>
        <v>22</v>
      </c>
      <c r="BC22" s="412" t="str">
        <f t="shared" si="13"/>
        <v>Wakefield</v>
      </c>
      <c r="BF22" s="413" t="s">
        <v>95</v>
      </c>
      <c r="BG22" s="412">
        <f>VLOOKUP(BF22,'Rural 80'!$A$11:$BS$488,36,FALSE)</f>
        <v>13</v>
      </c>
      <c r="BH22" s="412">
        <f t="array" ref="BH22">INDEX(BG$1:BG$55,MATCH(SMALL(COUNTIF(BG$1:BG$55,"&lt;"&amp;BG$1:BG$55),ROW(BG22:BH22)),COUNTIF(BG$1:BG$55,"&lt;"&amp;BG$1:BG$55),0))</f>
        <v>22</v>
      </c>
      <c r="BI22" s="412" t="str">
        <f t="array" ref="BI22">INDEX(BF$1:BF$55,SMALL(IF(BG$1:BG$55=BH22,ROW(BG$1:BG$55)),COUNTIF(BH$1:BH22,BH22)),1)</f>
        <v>Shepway</v>
      </c>
      <c r="BJ22" s="412">
        <f t="shared" si="14"/>
        <v>22</v>
      </c>
      <c r="BK22" s="412" t="str">
        <f t="shared" si="15"/>
        <v>Shepway</v>
      </c>
      <c r="BN22" s="413" t="s">
        <v>95</v>
      </c>
      <c r="BO22" s="412">
        <f>VLOOKUP(BN22,'Rural 80'!$A$11:$BS$488,40,FALSE)</f>
        <v>32</v>
      </c>
      <c r="BP22" s="412">
        <f t="array" ref="BP22">INDEX(BO$1:BO$55,MATCH(SMALL(COUNTIF(BO$1:BO$55,"&lt;"&amp;BO$1:BO$55),ROW(BO22:BP22)),COUNTIF(BO$1:BO$55,"&lt;"&amp;BO$1:BO$55),0))</f>
        <v>22</v>
      </c>
      <c r="BQ22" s="412" t="str">
        <f t="array" ref="BQ22">INDEX(BN$1:BN$55,SMALL(IF(BO$1:BO$55=BP22,ROW(BO$1:BO$55)),COUNTIF(BP$1:BP22,BP22)),1)</f>
        <v>Swale</v>
      </c>
      <c r="BR22" s="412">
        <f t="shared" si="16"/>
        <v>22</v>
      </c>
      <c r="BS22" s="412" t="str">
        <f t="shared" si="17"/>
        <v>Swale</v>
      </c>
      <c r="BV22" s="413" t="s">
        <v>95</v>
      </c>
      <c r="BW22" s="412">
        <f>VLOOKUP(BV22,'Rural 80'!$A$11:$BS$488,44,FALSE)</f>
        <v>32</v>
      </c>
      <c r="BX22" s="412">
        <f t="array" ref="BX22">INDEX(BW$1:BW$55,MATCH(SMALL(COUNTIF(BW$1:BW$55,"&lt;"&amp;BW$1:BW$55),ROW(BW22:BX22)),COUNTIF(BW$1:BW$55,"&lt;"&amp;BW$1:BW$55),0))</f>
        <v>22</v>
      </c>
      <c r="BY22" s="412" t="str">
        <f t="array" ref="BY22">INDEX(BV$1:BV$55,SMALL(IF(BW$1:BW$55=BX22,ROW(BW$1:BW$55)),COUNTIF(BX$1:BX22,BX22)),1)</f>
        <v>Carlisle</v>
      </c>
      <c r="BZ22" s="412">
        <f t="shared" si="18"/>
        <v>22</v>
      </c>
      <c r="CA22" s="412" t="str">
        <f t="shared" si="19"/>
        <v>Carlisle</v>
      </c>
      <c r="CD22" s="413" t="s">
        <v>95</v>
      </c>
      <c r="CE22" s="412">
        <f>VLOOKUP(CD22,'Rural 80'!$A$11:$BS$488,48,FALSE)</f>
        <v>36</v>
      </c>
      <c r="CF22" s="412">
        <f t="array" ref="CF22">INDEX(CE$1:CE$55,MATCH(SMALL(COUNTIF(CE$1:CE$55,"&lt;"&amp;CE$1:CE$55),ROW(CE22:CF22)),COUNTIF(CE$1:CE$55,"&lt;"&amp;CE$1:CE$55),0))</f>
        <v>22</v>
      </c>
      <c r="CG22" s="412" t="str">
        <f t="array" ref="CG22">INDEX(CD$1:CD$55,SMALL(IF(CE$1:CE$55=CF22,ROW(CE$1:CE$55)),COUNTIF(CF$1:CF22,CF22)),1)</f>
        <v>East Staffordshire</v>
      </c>
      <c r="CH22" s="412">
        <f t="shared" si="20"/>
        <v>22</v>
      </c>
      <c r="CI22" s="412" t="str">
        <f t="shared" si="21"/>
        <v>East Staffordshire</v>
      </c>
      <c r="CL22" s="413" t="s">
        <v>95</v>
      </c>
      <c r="CM22" s="412">
        <f>VLOOKUP(CL22,'Rural 80'!$A$11:$BS$488,52,FALSE)</f>
        <v>37</v>
      </c>
      <c r="CN22" s="412">
        <f t="array" ref="CN22">INDEX(CM$1:CM$55,MATCH(SMALL(COUNTIF(CM$1:CM$55,"&lt;"&amp;CM$1:CM$55),ROW(CM22:CN22)),COUNTIF(CM$1:CM$55,"&lt;"&amp;CM$1:CM$55),0))</f>
        <v>22</v>
      </c>
      <c r="CO22" s="412" t="str">
        <f t="array" ref="CO22">INDEX(CL$1:CL$55,SMALL(IF(CM$1:CM$55=CN22,ROW(CM$1:CM$55)),COUNTIF(CN$1:CN22,CN22)),1)</f>
        <v>Carlisle</v>
      </c>
      <c r="CP22" s="412">
        <f t="shared" si="22"/>
        <v>22</v>
      </c>
      <c r="CQ22" s="412" t="str">
        <f t="shared" si="23"/>
        <v>Carlisle</v>
      </c>
      <c r="CT22" s="413" t="s">
        <v>95</v>
      </c>
      <c r="CU22" s="412" t="str">
        <f>VLOOKUP(CT22,'Rural 80'!$A$11:$BS$488,56,FALSE)</f>
        <v>9999</v>
      </c>
      <c r="CV22" s="412" t="str">
        <f t="array" ref="CV22">INDEX(CU$1:CU$55,MATCH(SMALL(COUNTIF(CU$1:CU$55,"&lt;"&amp;CU$1:CU$55),ROW(CU22:CV22)),COUNTIF(CU$1:CU$55,"&lt;"&amp;CU$1:CU$55),0))</f>
        <v>9999</v>
      </c>
      <c r="CW22" s="412" t="str">
        <f t="array" ref="CW22">INDEX(CT$1:CT$55,SMALL(IF(CU$1:CU$55=CV22,ROW(CU$1:CU$55)),COUNTIF(CV$1:CV22,CV22)),1)</f>
        <v>Eastleigh</v>
      </c>
      <c r="CX22" s="412" t="str">
        <f t="shared" si="24"/>
        <v>no data</v>
      </c>
      <c r="CY22" s="412" t="str">
        <f t="shared" si="25"/>
        <v>Eastleigh</v>
      </c>
      <c r="DB22" s="413" t="s">
        <v>95</v>
      </c>
      <c r="DC22" s="412" t="str">
        <f>VLOOKUP(DB22,'Rural 80'!$A$11:$BS$488,60,FALSE)</f>
        <v>9999</v>
      </c>
      <c r="DD22" s="412" t="str">
        <f t="array" ref="DD22">INDEX(DC$1:DC$55,MATCH(SMALL(COUNTIF(DC$1:DC$55,"&lt;"&amp;DC$1:DC$55),ROW(DC22:DD22)),COUNTIF(DC$1:DC$55,"&lt;"&amp;DC$1:DC$55),0))</f>
        <v>9999</v>
      </c>
      <c r="DE22" s="412" t="str">
        <f t="array" ref="DE22">INDEX(DB$1:DB$55,SMALL(IF(DC$1:DC$55=DD22,ROW(DC$1:DC$55)),COUNTIF(DD$1:DD22,DD22)),1)</f>
        <v>Eastleigh</v>
      </c>
      <c r="DF22" s="412" t="str">
        <f t="shared" si="26"/>
        <v>no data</v>
      </c>
      <c r="DG22" s="412" t="str">
        <f t="shared" si="27"/>
        <v>Eastleigh</v>
      </c>
      <c r="DJ22" s="413" t="s">
        <v>95</v>
      </c>
      <c r="DK22" s="412" t="str">
        <f>VLOOKUP(DJ22,'Rural 80'!$A$11:$BS$488,64,FALSE)</f>
        <v>9999</v>
      </c>
      <c r="DL22" s="412" t="str">
        <f t="array" ref="DL22">INDEX(DK$1:DK$55,MATCH(SMALL(COUNTIF(DK$1:DK$55,"&lt;"&amp;DK$1:DK$55),ROW(DK22:DL22)),COUNTIF(DK$1:DK$55,"&lt;"&amp;DK$1:DK$55),0))</f>
        <v>9999</v>
      </c>
      <c r="DM22" s="412" t="str">
        <f t="array" ref="DM22">INDEX(DJ$1:DJ$55,SMALL(IF(DK$1:DK$55=DL22,ROW(DK$1:DK$55)),COUNTIF(DL$1:DL22,DL22)),1)</f>
        <v>Eastleigh</v>
      </c>
      <c r="DN22" s="412" t="str">
        <f t="shared" si="28"/>
        <v>no data</v>
      </c>
      <c r="DO22" s="412" t="str">
        <f t="shared" si="29"/>
        <v>Eastleigh</v>
      </c>
      <c r="DR22" s="413" t="s">
        <v>95</v>
      </c>
      <c r="DS22" s="412" t="str">
        <f>VLOOKUP(DR22,'Rural 80'!$A$11:$BS$488,68,FALSE)</f>
        <v>9999</v>
      </c>
      <c r="DT22" s="412" t="str">
        <f t="array" ref="DT22">INDEX(DS$1:DS$55,MATCH(SMALL(COUNTIF(DS$1:DS$55,"&lt;"&amp;DS$1:DS$55),ROW(DS22:DT22)),COUNTIF(DS$1:DS$55,"&lt;"&amp;DS$1:DS$55),0))</f>
        <v>9999</v>
      </c>
      <c r="DU22" s="412" t="str">
        <f t="array" ref="DU22">INDEX(DR$1:DR$55,SMALL(IF(DS$1:DS$55=DT22,ROW(DS$1:DS$55)),COUNTIF(DT$1:DT22,DT22)),1)</f>
        <v>Eastleigh</v>
      </c>
      <c r="DV22" s="412" t="str">
        <f t="shared" si="30"/>
        <v>no data</v>
      </c>
      <c r="DW22" s="412" t="str">
        <f t="shared" si="31"/>
        <v>Eastleigh</v>
      </c>
    </row>
    <row r="23" spans="2:127" x14ac:dyDescent="0.25">
      <c r="B23" s="413" t="s">
        <v>99</v>
      </c>
      <c r="C23" s="412">
        <f>VLOOKUP(B23,'Rural 80'!$A$11:$BS$488,8,FALSE)</f>
        <v>17</v>
      </c>
      <c r="D23" s="412">
        <f t="array" ref="D23">INDEX(C$1:C$55,MATCH(SMALL(COUNTIF(C$1:C$55,"&lt;"&amp;C$1:C$55),ROW(C23:D23)),COUNTIF(C$1:C$55,"&lt;"&amp;C$1:C$55),0))</f>
        <v>23</v>
      </c>
      <c r="E23" s="412" t="str">
        <f t="array" ref="E23">INDEX(B$1:B$55,SMALL(IF(C$1:C$55=D23,ROW(C$1:C$55)),COUNTIF(D$1:D23,D23)),1)</f>
        <v>Chiltern</v>
      </c>
      <c r="F23" s="412">
        <f t="shared" si="0"/>
        <v>23</v>
      </c>
      <c r="G23" s="412" t="str">
        <f t="shared" si="1"/>
        <v>Chiltern</v>
      </c>
      <c r="J23" s="413" t="s">
        <v>99</v>
      </c>
      <c r="K23" s="412">
        <f>VLOOKUP(J23,'Rural 80'!$A$11:$BS$488,12,FALSE)</f>
        <v>22</v>
      </c>
      <c r="L23" s="412">
        <f t="array" ref="L23">INDEX(K$1:K$55,MATCH(SMALL(COUNTIF(K$1:K$55,"&lt;"&amp;K$1:K$55),ROW(K23:L23)),COUNTIF(K$1:K$55,"&lt;"&amp;K$1:K$55),0))</f>
        <v>23</v>
      </c>
      <c r="M23" s="412" t="str">
        <f t="array" ref="M23">INDEX(J$1:J$55,SMALL(IF(K$1:K$55=L23,ROW(K$1:K$55)),COUNTIF(L$1:L23,L23)),1)</f>
        <v>Cheshire West and Chester</v>
      </c>
      <c r="N23" s="412">
        <f t="shared" si="2"/>
        <v>23</v>
      </c>
      <c r="O23" s="412" t="str">
        <f t="shared" si="3"/>
        <v>Cheshire West and Chester</v>
      </c>
      <c r="R23" s="413" t="s">
        <v>99</v>
      </c>
      <c r="S23" s="412">
        <f>VLOOKUP(R23,'Rural 80'!$A$11:$BS$488,16,FALSE)</f>
        <v>23</v>
      </c>
      <c r="T23" s="412">
        <f t="array" ref="T23">INDEX(S$1:S$55,MATCH(SMALL(COUNTIF(S$1:S$55,"&lt;"&amp;S$1:S$55),ROW(S23:T23)),COUNTIF(S$1:S$55,"&lt;"&amp;S$1:S$55),0))</f>
        <v>23</v>
      </c>
      <c r="U23" s="412" t="str">
        <f t="array" ref="U23">INDEX(R$1:R$55,SMALL(IF(S$1:S$55=T23,ROW(S$1:S$55)),COUNTIF(T$1:T23,T23)),1)</f>
        <v>Epping Forest</v>
      </c>
      <c r="V23" s="412">
        <f t="shared" si="4"/>
        <v>23</v>
      </c>
      <c r="W23" s="412" t="str">
        <f t="shared" si="5"/>
        <v>Epping Forest</v>
      </c>
      <c r="Z23" s="413" t="s">
        <v>99</v>
      </c>
      <c r="AA23" s="412">
        <f>VLOOKUP(Z23,'Rural 80'!$A$11:$BS$488,20,FALSE)</f>
        <v>16</v>
      </c>
      <c r="AB23" s="412">
        <f t="array" ref="AB23">INDEX(AA$1:AA$55,MATCH(SMALL(COUNTIF(AA$1:AA$55,"&lt;"&amp;AA$1:AA$55),ROW(AA23:AB23)),COUNTIF(AA$1:AA$55,"&lt;"&amp;AA$1:AA$55),0))</f>
        <v>23</v>
      </c>
      <c r="AC23" s="412" t="str">
        <f t="array" ref="AC23">INDEX(Z$1:Z$55,SMALL(IF(AA$1:AA$55=AB23,ROW(AA$1:AA$55)),COUNTIF(AB$1:AB23,AB23)),1)</f>
        <v>Hinckley and Bosworth</v>
      </c>
      <c r="AD23" s="412">
        <f t="shared" si="6"/>
        <v>23</v>
      </c>
      <c r="AE23" s="412" t="str">
        <f t="shared" si="7"/>
        <v>Hinckley and Bosworth</v>
      </c>
      <c r="AH23" s="413" t="s">
        <v>99</v>
      </c>
      <c r="AI23" s="412">
        <f>VLOOKUP(AH23,'Rural 80'!$A$11:$BS$488,24,FALSE)</f>
        <v>25</v>
      </c>
      <c r="AJ23" s="412">
        <f t="array" ref="AJ23">INDEX(AI$1:AI$55,MATCH(SMALL(COUNTIF(AI$1:AI$55,"&lt;"&amp;AI$1:AI$55),ROW(AI23:AJ23)),COUNTIF(AI$1:AI$55,"&lt;"&amp;AI$1:AI$55),0))</f>
        <v>23</v>
      </c>
      <c r="AK23" s="412" t="str">
        <f t="array" ref="AK23">INDEX(AH$1:AH$55,SMALL(IF(AI$1:AI$55=AJ23,ROW(AI$1:AI$55)),COUNTIF(AJ$1:AJ23,AJ23)),1)</f>
        <v>Brentwood</v>
      </c>
      <c r="AL23" s="412">
        <f t="shared" si="8"/>
        <v>23</v>
      </c>
      <c r="AM23" s="412" t="str">
        <f t="shared" si="9"/>
        <v>Brentwood</v>
      </c>
      <c r="AP23" s="413" t="s">
        <v>99</v>
      </c>
      <c r="AQ23" s="412">
        <f>VLOOKUP(AP23,'Rural 80'!$A$11:$BS$488,28,FALSE)</f>
        <v>37</v>
      </c>
      <c r="AR23" s="412">
        <f t="array" ref="AR23">INDEX(AQ$1:AQ$55,MATCH(SMALL(COUNTIF(AQ$1:AQ$55,"&lt;"&amp;AQ$1:AQ$55),ROW(AQ23:AR23)),COUNTIF(AQ$1:AQ$55,"&lt;"&amp;AQ$1:AQ$55),0))</f>
        <v>23</v>
      </c>
      <c r="AS23" s="412" t="str">
        <f t="array" ref="AS23">INDEX(AP$1:AP$55,SMALL(IF(AQ$1:AQ$55=AR23,ROW(AQ$1:AQ$55)),COUNTIF(AR$1:AR23,AR23)),1)</f>
        <v>Hart</v>
      </c>
      <c r="AT23" s="412">
        <f t="shared" si="10"/>
        <v>23</v>
      </c>
      <c r="AU23" s="412" t="str">
        <f t="shared" si="11"/>
        <v>Hart</v>
      </c>
      <c r="AX23" s="413" t="s">
        <v>99</v>
      </c>
      <c r="AY23" s="412">
        <f>VLOOKUP(AX23,'Rural 80'!$A$11:$BS$488,32,FALSE)</f>
        <v>34</v>
      </c>
      <c r="AZ23" s="412">
        <f t="array" ref="AZ23">INDEX(AY$1:AY$55,MATCH(SMALL(COUNTIF(AY$1:AY$55,"&lt;"&amp;AY$1:AY$55),ROW(AY23:AZ23)),COUNTIF(AY$1:AY$55,"&lt;"&amp;AY$1:AY$55),0))</f>
        <v>23</v>
      </c>
      <c r="BA23" s="412" t="str">
        <f t="array" ref="BA23">INDEX(AX$1:AX$55,SMALL(IF(AY$1:AY$55=AZ23,ROW(AY$1:AY$55)),COUNTIF(AZ$1:AZ23,AZ23)),1)</f>
        <v>New Forest</v>
      </c>
      <c r="BB23" s="412">
        <f t="shared" si="12"/>
        <v>23</v>
      </c>
      <c r="BC23" s="412" t="str">
        <f t="shared" si="13"/>
        <v>New Forest</v>
      </c>
      <c r="BF23" s="413" t="s">
        <v>99</v>
      </c>
      <c r="BG23" s="412">
        <f>VLOOKUP(BF23,'Rural 80'!$A$11:$BS$488,36,FALSE)</f>
        <v>32</v>
      </c>
      <c r="BH23" s="412">
        <f t="array" ref="BH23">INDEX(BG$1:BG$55,MATCH(SMALL(COUNTIF(BG$1:BG$55,"&lt;"&amp;BG$1:BG$55),ROW(BG23:BH23)),COUNTIF(BG$1:BG$55,"&lt;"&amp;BG$1:BG$55),0))</f>
        <v>23</v>
      </c>
      <c r="BI23" s="412" t="str">
        <f t="array" ref="BI23">INDEX(BF$1:BF$55,SMALL(IF(BG$1:BG$55=BH23,ROW(BG$1:BG$55)),COUNTIF(BH$1:BH23,BH23)),1)</f>
        <v>Bolsover</v>
      </c>
      <c r="BJ23" s="412">
        <f t="shared" si="14"/>
        <v>23</v>
      </c>
      <c r="BK23" s="412" t="str">
        <f t="shared" si="15"/>
        <v>Bolsover</v>
      </c>
      <c r="BN23" s="413" t="s">
        <v>99</v>
      </c>
      <c r="BO23" s="412">
        <f>VLOOKUP(BN23,'Rural 80'!$A$11:$BS$488,40,FALSE)</f>
        <v>13</v>
      </c>
      <c r="BP23" s="412">
        <f t="array" ref="BP23">INDEX(BO$1:BO$55,MATCH(SMALL(COUNTIF(BO$1:BO$55,"&lt;"&amp;BO$1:BO$55),ROW(BO23:BP23)),COUNTIF(BO$1:BO$55,"&lt;"&amp;BO$1:BO$55),0))</f>
        <v>23</v>
      </c>
      <c r="BQ23" s="412" t="str">
        <f t="array" ref="BQ23">INDEX(BN$1:BN$55,SMALL(IF(BO$1:BO$55=BP23,ROW(BO$1:BO$55)),COUNTIF(BP$1:BP23,BP23)),1)</f>
        <v>Cannock Chase</v>
      </c>
      <c r="BR23" s="412">
        <f t="shared" si="16"/>
        <v>23</v>
      </c>
      <c r="BS23" s="412" t="str">
        <f t="shared" si="17"/>
        <v>Cannock Chase</v>
      </c>
      <c r="BV23" s="413" t="s">
        <v>99</v>
      </c>
      <c r="BW23" s="412">
        <f>VLOOKUP(BV23,'Rural 80'!$A$11:$BS$488,44,FALSE)</f>
        <v>19</v>
      </c>
      <c r="BX23" s="412">
        <f t="array" ref="BX23">INDEX(BW$1:BW$55,MATCH(SMALL(COUNTIF(BW$1:BW$55,"&lt;"&amp;BW$1:BW$55),ROW(BW23:BX23)),COUNTIF(BW$1:BW$55,"&lt;"&amp;BW$1:BW$55),0))</f>
        <v>23</v>
      </c>
      <c r="BY23" s="412" t="str">
        <f t="array" ref="BY23">INDEX(BV$1:BV$55,SMALL(IF(BW$1:BW$55=BX23,ROW(BW$1:BW$55)),COUNTIF(BX$1:BX23,BX23)),1)</f>
        <v>Calderdale</v>
      </c>
      <c r="BZ23" s="412">
        <f t="shared" si="18"/>
        <v>23</v>
      </c>
      <c r="CA23" s="412" t="str">
        <f t="shared" si="19"/>
        <v>Calderdale</v>
      </c>
      <c r="CD23" s="413" t="s">
        <v>99</v>
      </c>
      <c r="CE23" s="412">
        <f>VLOOKUP(CD23,'Rural 80'!$A$11:$BS$488,48,FALSE)</f>
        <v>21</v>
      </c>
      <c r="CF23" s="412">
        <f t="array" ref="CF23">INDEX(CE$1:CE$55,MATCH(SMALL(COUNTIF(CE$1:CE$55,"&lt;"&amp;CE$1:CE$55),ROW(CE23:CF23)),COUNTIF(CE$1:CE$55,"&lt;"&amp;CE$1:CE$55),0))</f>
        <v>23</v>
      </c>
      <c r="CG23" s="412" t="str">
        <f t="array" ref="CG23">INDEX(CD$1:CD$55,SMALL(IF(CE$1:CE$55=CF23,ROW(CE$1:CE$55)),COUNTIF(CF$1:CF23,CF23)),1)</f>
        <v>Calderdale</v>
      </c>
      <c r="CH23" s="412">
        <f t="shared" si="20"/>
        <v>23</v>
      </c>
      <c r="CI23" s="412" t="str">
        <f t="shared" si="21"/>
        <v>Calderdale</v>
      </c>
      <c r="CL23" s="413" t="s">
        <v>99</v>
      </c>
      <c r="CM23" s="412">
        <f>VLOOKUP(CL23,'Rural 80'!$A$11:$BS$488,52,FALSE)</f>
        <v>7</v>
      </c>
      <c r="CN23" s="412">
        <f t="array" ref="CN23">INDEX(CM$1:CM$55,MATCH(SMALL(COUNTIF(CM$1:CM$55,"&lt;"&amp;CM$1:CM$55),ROW(CM23:CN23)),COUNTIF(CM$1:CM$55,"&lt;"&amp;CM$1:CM$55),0))</f>
        <v>23</v>
      </c>
      <c r="CO23" s="412" t="str">
        <f t="array" ref="CO23">INDEX(CL$1:CL$55,SMALL(IF(CM$1:CM$55=CN23,ROW(CM$1:CM$55)),COUNTIF(CN$1:CN23,CN23)),1)</f>
        <v>St. Albans</v>
      </c>
      <c r="CP23" s="412">
        <f t="shared" si="22"/>
        <v>23</v>
      </c>
      <c r="CQ23" s="412" t="str">
        <f t="shared" si="23"/>
        <v>St. Albans</v>
      </c>
      <c r="CT23" s="413" t="s">
        <v>99</v>
      </c>
      <c r="CU23" s="412" t="str">
        <f>VLOOKUP(CT23,'Rural 80'!$A$11:$BS$488,56,FALSE)</f>
        <v>9999</v>
      </c>
      <c r="CV23" s="412" t="str">
        <f t="array" ref="CV23">INDEX(CU$1:CU$55,MATCH(SMALL(COUNTIF(CU$1:CU$55,"&lt;"&amp;CU$1:CU$55),ROW(CU23:CV23)),COUNTIF(CU$1:CU$55,"&lt;"&amp;CU$1:CU$55),0))</f>
        <v>9999</v>
      </c>
      <c r="CW23" s="412" t="str">
        <f t="array" ref="CW23">INDEX(CT$1:CT$55,SMALL(IF(CU$1:CU$55=CV23,ROW(CU$1:CU$55)),COUNTIF(CV$1:CV23,CV23)),1)</f>
        <v>Epping Forest</v>
      </c>
      <c r="CX23" s="412" t="str">
        <f t="shared" si="24"/>
        <v>no data</v>
      </c>
      <c r="CY23" s="412" t="str">
        <f t="shared" si="25"/>
        <v>Epping Forest</v>
      </c>
      <c r="DB23" s="413" t="s">
        <v>99</v>
      </c>
      <c r="DC23" s="412" t="str">
        <f>VLOOKUP(DB23,'Rural 80'!$A$11:$BS$488,60,FALSE)</f>
        <v>9999</v>
      </c>
      <c r="DD23" s="412" t="str">
        <f t="array" ref="DD23">INDEX(DC$1:DC$55,MATCH(SMALL(COUNTIF(DC$1:DC$55,"&lt;"&amp;DC$1:DC$55),ROW(DC23:DD23)),COUNTIF(DC$1:DC$55,"&lt;"&amp;DC$1:DC$55),0))</f>
        <v>9999</v>
      </c>
      <c r="DE23" s="412" t="str">
        <f t="array" ref="DE23">INDEX(DB$1:DB$55,SMALL(IF(DC$1:DC$55=DD23,ROW(DC$1:DC$55)),COUNTIF(DD$1:DD23,DD23)),1)</f>
        <v>Epping Forest</v>
      </c>
      <c r="DF23" s="412" t="str">
        <f t="shared" si="26"/>
        <v>no data</v>
      </c>
      <c r="DG23" s="412" t="str">
        <f t="shared" si="27"/>
        <v>Epping Forest</v>
      </c>
      <c r="DJ23" s="413" t="s">
        <v>99</v>
      </c>
      <c r="DK23" s="412" t="str">
        <f>VLOOKUP(DJ23,'Rural 80'!$A$11:$BS$488,64,FALSE)</f>
        <v>9999</v>
      </c>
      <c r="DL23" s="412" t="str">
        <f t="array" ref="DL23">INDEX(DK$1:DK$55,MATCH(SMALL(COUNTIF(DK$1:DK$55,"&lt;"&amp;DK$1:DK$55),ROW(DK23:DL23)),COUNTIF(DK$1:DK$55,"&lt;"&amp;DK$1:DK$55),0))</f>
        <v>9999</v>
      </c>
      <c r="DM23" s="412" t="str">
        <f t="array" ref="DM23">INDEX(DJ$1:DJ$55,SMALL(IF(DK$1:DK$55=DL23,ROW(DK$1:DK$55)),COUNTIF(DL$1:DL23,DL23)),1)</f>
        <v>Epping Forest</v>
      </c>
      <c r="DN23" s="412" t="str">
        <f t="shared" si="28"/>
        <v>no data</v>
      </c>
      <c r="DO23" s="412" t="str">
        <f t="shared" si="29"/>
        <v>Epping Forest</v>
      </c>
      <c r="DR23" s="413" t="s">
        <v>99</v>
      </c>
      <c r="DS23" s="412" t="str">
        <f>VLOOKUP(DR23,'Rural 80'!$A$11:$BS$488,68,FALSE)</f>
        <v>9999</v>
      </c>
      <c r="DT23" s="412" t="str">
        <f t="array" ref="DT23">INDEX(DS$1:DS$55,MATCH(SMALL(COUNTIF(DS$1:DS$55,"&lt;"&amp;DS$1:DS$55),ROW(DS23:DT23)),COUNTIF(DS$1:DS$55,"&lt;"&amp;DS$1:DS$55),0))</f>
        <v>9999</v>
      </c>
      <c r="DU23" s="412" t="str">
        <f t="array" ref="DU23">INDEX(DR$1:DR$55,SMALL(IF(DS$1:DS$55=DT23,ROW(DS$1:DS$55)),COUNTIF(DT$1:DT23,DT23)),1)</f>
        <v>Epping Forest</v>
      </c>
      <c r="DV23" s="412" t="str">
        <f t="shared" si="30"/>
        <v>no data</v>
      </c>
      <c r="DW23" s="412" t="str">
        <f t="shared" si="31"/>
        <v>Epping Forest</v>
      </c>
    </row>
    <row r="24" spans="2:127" x14ac:dyDescent="0.25">
      <c r="B24" s="413" t="s">
        <v>107</v>
      </c>
      <c r="C24" s="412">
        <f>VLOOKUP(B24,'Rural 80'!$A$11:$BS$488,8,FALSE)</f>
        <v>18</v>
      </c>
      <c r="D24" s="412">
        <f t="array" ref="D24">INDEX(C$1:C$55,MATCH(SMALL(COUNTIF(C$1:C$55,"&lt;"&amp;C$1:C$55),ROW(C24:D24)),COUNTIF(C$1:C$55,"&lt;"&amp;C$1:C$55),0))</f>
        <v>24</v>
      </c>
      <c r="E24" s="412" t="str">
        <f t="array" ref="E24">INDEX(B$1:B$55,SMALL(IF(C$1:C$55=D24,ROW(C$1:C$55)),COUNTIF(D$1:D24,D24)),1)</f>
        <v>St. Albans</v>
      </c>
      <c r="F24" s="412">
        <f t="shared" si="0"/>
        <v>24</v>
      </c>
      <c r="G24" s="412" t="str">
        <f t="shared" si="1"/>
        <v>St. Albans</v>
      </c>
      <c r="J24" s="413" t="s">
        <v>107</v>
      </c>
      <c r="K24" s="412">
        <f>VLOOKUP(J24,'Rural 80'!$A$11:$BS$488,12,FALSE)</f>
        <v>20</v>
      </c>
      <c r="L24" s="412">
        <f t="array" ref="L24">INDEX(K$1:K$55,MATCH(SMALL(COUNTIF(K$1:K$55,"&lt;"&amp;K$1:K$55),ROW(K24:L24)),COUNTIF(K$1:K$55,"&lt;"&amp;K$1:K$55),0))</f>
        <v>24</v>
      </c>
      <c r="M24" s="412" t="str">
        <f t="array" ref="M24">INDEX(J$1:J$55,SMALL(IF(K$1:K$55=L24,ROW(K$1:K$55)),COUNTIF(L$1:L24,L24)),1)</f>
        <v>Eastleigh</v>
      </c>
      <c r="N24" s="412">
        <f t="shared" si="2"/>
        <v>24</v>
      </c>
      <c r="O24" s="412" t="str">
        <f t="shared" si="3"/>
        <v>Eastleigh</v>
      </c>
      <c r="R24" s="413" t="s">
        <v>107</v>
      </c>
      <c r="S24" s="412">
        <f>VLOOKUP(R24,'Rural 80'!$A$11:$BS$488,16,FALSE)</f>
        <v>13</v>
      </c>
      <c r="T24" s="412">
        <f t="array" ref="T24">INDEX(S$1:S$55,MATCH(SMALL(COUNTIF(S$1:S$55,"&lt;"&amp;S$1:S$55),ROW(S24:T24)),COUNTIF(S$1:S$55,"&lt;"&amp;S$1:S$55),0))</f>
        <v>24</v>
      </c>
      <c r="U24" s="412" t="str">
        <f t="array" ref="U24">INDEX(R$1:R$55,SMALL(IF(S$1:S$55=T24,ROW(S$1:S$55)),COUNTIF(T$1:T24,T24)),1)</f>
        <v>Waveney</v>
      </c>
      <c r="V24" s="412">
        <f t="shared" si="4"/>
        <v>24</v>
      </c>
      <c r="W24" s="412" t="str">
        <f t="shared" si="5"/>
        <v>Waveney</v>
      </c>
      <c r="Z24" s="413" t="s">
        <v>107</v>
      </c>
      <c r="AA24" s="412">
        <f>VLOOKUP(Z24,'Rural 80'!$A$11:$BS$488,20,FALSE)</f>
        <v>15</v>
      </c>
      <c r="AB24" s="412">
        <f t="array" ref="AB24">INDEX(AA$1:AA$55,MATCH(SMALL(COUNTIF(AA$1:AA$55,"&lt;"&amp;AA$1:AA$55),ROW(AA24:AB24)),COUNTIF(AA$1:AA$55,"&lt;"&amp;AA$1:AA$55),0))</f>
        <v>24</v>
      </c>
      <c r="AC24" s="412" t="str">
        <f t="array" ref="AC24">INDEX(Z$1:Z$55,SMALL(IF(AA$1:AA$55=AB24,ROW(AA$1:AA$55)),COUNTIF(AB$1:AB24,AB24)),1)</f>
        <v>Cherwell</v>
      </c>
      <c r="AD24" s="412">
        <f t="shared" si="6"/>
        <v>24</v>
      </c>
      <c r="AE24" s="412" t="str">
        <f t="shared" si="7"/>
        <v>Cherwell</v>
      </c>
      <c r="AH24" s="413" t="s">
        <v>107</v>
      </c>
      <c r="AI24" s="412">
        <f>VLOOKUP(AH24,'Rural 80'!$A$11:$BS$488,24,FALSE)</f>
        <v>17</v>
      </c>
      <c r="AJ24" s="412">
        <f t="array" ref="AJ24">INDEX(AI$1:AI$55,MATCH(SMALL(COUNTIF(AI$1:AI$55,"&lt;"&amp;AI$1:AI$55),ROW(AI24:AJ24)),COUNTIF(AI$1:AI$55,"&lt;"&amp;AI$1:AI$55),0))</f>
        <v>24</v>
      </c>
      <c r="AK24" s="412" t="str">
        <f t="array" ref="AK24">INDEX(AH$1:AH$55,SMALL(IF(AI$1:AI$55=AJ24,ROW(AI$1:AI$55)),COUNTIF(AJ$1:AJ24,AJ24)),1)</f>
        <v>Hart</v>
      </c>
      <c r="AL24" s="412">
        <f t="shared" si="8"/>
        <v>24</v>
      </c>
      <c r="AM24" s="412" t="str">
        <f t="shared" si="9"/>
        <v>Hart</v>
      </c>
      <c r="AP24" s="413" t="s">
        <v>107</v>
      </c>
      <c r="AQ24" s="412">
        <f>VLOOKUP(AP24,'Rural 80'!$A$11:$BS$488,28,FALSE)</f>
        <v>20</v>
      </c>
      <c r="AR24" s="412">
        <f t="array" ref="AR24">INDEX(AQ$1:AQ$55,MATCH(SMALL(COUNTIF(AQ$1:AQ$55,"&lt;"&amp;AQ$1:AQ$55),ROW(AQ24:AR24)),COUNTIF(AQ$1:AQ$55,"&lt;"&amp;AQ$1:AQ$55),0))</f>
        <v>24</v>
      </c>
      <c r="AS24" s="412" t="str">
        <f t="array" ref="AS24">INDEX(AP$1:AP$55,SMALL(IF(AQ$1:AQ$55=AR24,ROW(AQ$1:AQ$55)),COUNTIF(AR$1:AR24,AR24)),1)</f>
        <v>Harrogate</v>
      </c>
      <c r="AT24" s="412">
        <f t="shared" si="10"/>
        <v>24</v>
      </c>
      <c r="AU24" s="412" t="str">
        <f t="shared" si="11"/>
        <v>Harrogate</v>
      </c>
      <c r="AX24" s="413" t="s">
        <v>107</v>
      </c>
      <c r="AY24" s="412">
        <f>VLOOKUP(AX24,'Rural 80'!$A$11:$BS$488,32,FALSE)</f>
        <v>14</v>
      </c>
      <c r="AZ24" s="412">
        <f t="array" ref="AZ24">INDEX(AY$1:AY$55,MATCH(SMALL(COUNTIF(AY$1:AY$55,"&lt;"&amp;AY$1:AY$55),ROW(AY24:AZ24)),COUNTIF(AY$1:AY$55,"&lt;"&amp;AY$1:AY$55),0))</f>
        <v>24</v>
      </c>
      <c r="BA24" s="412" t="str">
        <f t="array" ref="BA24">INDEX(AX$1:AX$55,SMALL(IF(AY$1:AY$55=AZ24,ROW(AY$1:AY$55)),COUNTIF(AZ$1:AZ24,AZ24)),1)</f>
        <v>Hart</v>
      </c>
      <c r="BB24" s="412">
        <f t="shared" si="12"/>
        <v>24</v>
      </c>
      <c r="BC24" s="412" t="str">
        <f t="shared" si="13"/>
        <v>Hart</v>
      </c>
      <c r="BF24" s="413" t="s">
        <v>107</v>
      </c>
      <c r="BG24" s="412">
        <f>VLOOKUP(BF24,'Rural 80'!$A$11:$BS$488,36,FALSE)</f>
        <v>10</v>
      </c>
      <c r="BH24" s="412">
        <f t="array" ref="BH24">INDEX(BG$1:BG$55,MATCH(SMALL(COUNTIF(BG$1:BG$55,"&lt;"&amp;BG$1:BG$55),ROW(BG24:BH24)),COUNTIF(BG$1:BG$55,"&lt;"&amp;BG$1:BG$55),0))</f>
        <v>24</v>
      </c>
      <c r="BI24" s="412" t="str">
        <f t="array" ref="BI24">INDEX(BF$1:BF$55,SMALL(IF(BG$1:BG$55=BH24,ROW(BG$1:BG$55)),COUNTIF(BH$1:BH24,BH24)),1)</f>
        <v>Harrogate</v>
      </c>
      <c r="BJ24" s="412">
        <f t="shared" si="14"/>
        <v>24</v>
      </c>
      <c r="BK24" s="412" t="str">
        <f t="shared" si="15"/>
        <v>Harrogate</v>
      </c>
      <c r="BN24" s="413" t="s">
        <v>107</v>
      </c>
      <c r="BO24" s="412">
        <f>VLOOKUP(BN24,'Rural 80'!$A$11:$BS$488,40,FALSE)</f>
        <v>26</v>
      </c>
      <c r="BP24" s="412">
        <f t="array" ref="BP24">INDEX(BO$1:BO$55,MATCH(SMALL(COUNTIF(BO$1:BO$55,"&lt;"&amp;BO$1:BO$55),ROW(BO24:BP24)),COUNTIF(BO$1:BO$55,"&lt;"&amp;BO$1:BO$55),0))</f>
        <v>24</v>
      </c>
      <c r="BQ24" s="412" t="str">
        <f t="array" ref="BQ24">INDEX(BN$1:BN$55,SMALL(IF(BO$1:BO$55=BP24,ROW(BO$1:BO$55)),COUNTIF(BP$1:BP24,BP24)),1)</f>
        <v>Carlisle</v>
      </c>
      <c r="BR24" s="412">
        <f t="shared" si="16"/>
        <v>24</v>
      </c>
      <c r="BS24" s="412" t="str">
        <f t="shared" si="17"/>
        <v>Carlisle</v>
      </c>
      <c r="BV24" s="413" t="s">
        <v>107</v>
      </c>
      <c r="BW24" s="412">
        <f>VLOOKUP(BV24,'Rural 80'!$A$11:$BS$488,44,FALSE)</f>
        <v>24</v>
      </c>
      <c r="BX24" s="412">
        <f t="array" ref="BX24">INDEX(BW$1:BW$55,MATCH(SMALL(COUNTIF(BW$1:BW$55,"&lt;"&amp;BW$1:BW$55),ROW(BW24:BX24)),COUNTIF(BW$1:BW$55,"&lt;"&amp;BW$1:BW$55),0))</f>
        <v>24</v>
      </c>
      <c r="BY24" s="412" t="str">
        <f t="array" ref="BY24">INDEX(BV$1:BV$55,SMALL(IF(BW$1:BW$55=BX24,ROW(BW$1:BW$55)),COUNTIF(BX$1:BX24,BX24)),1)</f>
        <v>Fylde</v>
      </c>
      <c r="BZ24" s="412">
        <f t="shared" si="18"/>
        <v>24</v>
      </c>
      <c r="CA24" s="412" t="str">
        <f t="shared" si="19"/>
        <v>Fylde</v>
      </c>
      <c r="CD24" s="413" t="s">
        <v>107</v>
      </c>
      <c r="CE24" s="412">
        <f>VLOOKUP(CD24,'Rural 80'!$A$11:$BS$488,48,FALSE)</f>
        <v>25</v>
      </c>
      <c r="CF24" s="412">
        <f t="array" ref="CF24">INDEX(CE$1:CE$55,MATCH(SMALL(COUNTIF(CE$1:CE$55,"&lt;"&amp;CE$1:CE$55),ROW(CE24:CF24)),COUNTIF(CE$1:CE$55,"&lt;"&amp;CE$1:CE$55),0))</f>
        <v>24</v>
      </c>
      <c r="CG24" s="412" t="str">
        <f t="array" ref="CG24">INDEX(CD$1:CD$55,SMALL(IF(CE$1:CE$55=CF24,ROW(CE$1:CE$55)),COUNTIF(CF$1:CF24,CF24)),1)</f>
        <v>Hertsmere</v>
      </c>
      <c r="CH24" s="412">
        <f t="shared" si="20"/>
        <v>24</v>
      </c>
      <c r="CI24" s="412" t="str">
        <f t="shared" si="21"/>
        <v>Hertsmere</v>
      </c>
      <c r="CL24" s="413" t="s">
        <v>107</v>
      </c>
      <c r="CM24" s="412">
        <f>VLOOKUP(CL24,'Rural 80'!$A$11:$BS$488,52,FALSE)</f>
        <v>24</v>
      </c>
      <c r="CN24" s="412">
        <f t="array" ref="CN24">INDEX(CM$1:CM$55,MATCH(SMALL(COUNTIF(CM$1:CM$55,"&lt;"&amp;CM$1:CM$55),ROW(CM24:CN24)),COUNTIF(CM$1:CM$55,"&lt;"&amp;CM$1:CM$55),0))</f>
        <v>24</v>
      </c>
      <c r="CO24" s="412" t="str">
        <f t="array" ref="CO24">INDEX(CL$1:CL$55,SMALL(IF(CM$1:CM$55=CN24,ROW(CM$1:CM$55)),COUNTIF(CN$1:CN24,CN24)),1)</f>
        <v>Fylde</v>
      </c>
      <c r="CP24" s="412">
        <f t="shared" si="22"/>
        <v>24</v>
      </c>
      <c r="CQ24" s="412" t="str">
        <f t="shared" si="23"/>
        <v>Fylde</v>
      </c>
      <c r="CT24" s="413" t="s">
        <v>107</v>
      </c>
      <c r="CU24" s="412" t="str">
        <f>VLOOKUP(CT24,'Rural 80'!$A$11:$BS$488,56,FALSE)</f>
        <v>9999</v>
      </c>
      <c r="CV24" s="412" t="str">
        <f t="array" ref="CV24">INDEX(CU$1:CU$55,MATCH(SMALL(COUNTIF(CU$1:CU$55,"&lt;"&amp;CU$1:CU$55),ROW(CU24:CV24)),COUNTIF(CU$1:CU$55,"&lt;"&amp;CU$1:CU$55),0))</f>
        <v>9999</v>
      </c>
      <c r="CW24" s="412" t="str">
        <f t="array" ref="CW24">INDEX(CT$1:CT$55,SMALL(IF(CU$1:CU$55=CV24,ROW(CU$1:CU$55)),COUNTIF(CV$1:CV24,CV24)),1)</f>
        <v>Fylde</v>
      </c>
      <c r="CX24" s="412" t="str">
        <f t="shared" si="24"/>
        <v>no data</v>
      </c>
      <c r="CY24" s="412" t="str">
        <f t="shared" si="25"/>
        <v>Fylde</v>
      </c>
      <c r="DB24" s="413" t="s">
        <v>107</v>
      </c>
      <c r="DC24" s="412" t="str">
        <f>VLOOKUP(DB24,'Rural 80'!$A$11:$BS$488,60,FALSE)</f>
        <v>9999</v>
      </c>
      <c r="DD24" s="412" t="str">
        <f t="array" ref="DD24">INDEX(DC$1:DC$55,MATCH(SMALL(COUNTIF(DC$1:DC$55,"&lt;"&amp;DC$1:DC$55),ROW(DC24:DD24)),COUNTIF(DC$1:DC$55,"&lt;"&amp;DC$1:DC$55),0))</f>
        <v>9999</v>
      </c>
      <c r="DE24" s="412" t="str">
        <f t="array" ref="DE24">INDEX(DB$1:DB$55,SMALL(IF(DC$1:DC$55=DD24,ROW(DC$1:DC$55)),COUNTIF(DD$1:DD24,DD24)),1)</f>
        <v>Fylde</v>
      </c>
      <c r="DF24" s="412" t="str">
        <f t="shared" si="26"/>
        <v>no data</v>
      </c>
      <c r="DG24" s="412" t="str">
        <f t="shared" si="27"/>
        <v>Fylde</v>
      </c>
      <c r="DJ24" s="413" t="s">
        <v>107</v>
      </c>
      <c r="DK24" s="412" t="str">
        <f>VLOOKUP(DJ24,'Rural 80'!$A$11:$BS$488,64,FALSE)</f>
        <v>9999</v>
      </c>
      <c r="DL24" s="412" t="str">
        <f t="array" ref="DL24">INDEX(DK$1:DK$55,MATCH(SMALL(COUNTIF(DK$1:DK$55,"&lt;"&amp;DK$1:DK$55),ROW(DK24:DL24)),COUNTIF(DK$1:DK$55,"&lt;"&amp;DK$1:DK$55),0))</f>
        <v>9999</v>
      </c>
      <c r="DM24" s="412" t="str">
        <f t="array" ref="DM24">INDEX(DJ$1:DJ$55,SMALL(IF(DK$1:DK$55=DL24,ROW(DK$1:DK$55)),COUNTIF(DL$1:DL24,DL24)),1)</f>
        <v>Fylde</v>
      </c>
      <c r="DN24" s="412" t="str">
        <f t="shared" si="28"/>
        <v>no data</v>
      </c>
      <c r="DO24" s="412" t="str">
        <f t="shared" si="29"/>
        <v>Fylde</v>
      </c>
      <c r="DR24" s="413" t="s">
        <v>107</v>
      </c>
      <c r="DS24" s="412" t="str">
        <f>VLOOKUP(DR24,'Rural 80'!$A$11:$BS$488,68,FALSE)</f>
        <v>9999</v>
      </c>
      <c r="DT24" s="412" t="str">
        <f t="array" ref="DT24">INDEX(DS$1:DS$55,MATCH(SMALL(COUNTIF(DS$1:DS$55,"&lt;"&amp;DS$1:DS$55),ROW(DS24:DT24)),COUNTIF(DS$1:DS$55,"&lt;"&amp;DS$1:DS$55),0))</f>
        <v>9999</v>
      </c>
      <c r="DU24" s="412" t="str">
        <f t="array" ref="DU24">INDEX(DR$1:DR$55,SMALL(IF(DS$1:DS$55=DT24,ROW(DS$1:DS$55)),COUNTIF(DT$1:DT24,DT24)),1)</f>
        <v>Fylde</v>
      </c>
      <c r="DV24" s="412" t="str">
        <f t="shared" si="30"/>
        <v>no data</v>
      </c>
      <c r="DW24" s="412" t="str">
        <f t="shared" si="31"/>
        <v>Fylde</v>
      </c>
    </row>
    <row r="25" spans="2:127" x14ac:dyDescent="0.25">
      <c r="B25" s="413" t="s">
        <v>113</v>
      </c>
      <c r="C25" s="412">
        <f>VLOOKUP(B25,'Rural 80'!$A$11:$BS$488,8,FALSE)</f>
        <v>44</v>
      </c>
      <c r="D25" s="412">
        <f t="array" ref="D25">INDEX(C$1:C$55,MATCH(SMALL(COUNTIF(C$1:C$55,"&lt;"&amp;C$1:C$55),ROW(C25:D25)),COUNTIF(C$1:C$55,"&lt;"&amp;C$1:C$55),0))</f>
        <v>25</v>
      </c>
      <c r="E25" s="412" t="str">
        <f t="array" ref="E25">INDEX(B$1:B$55,SMALL(IF(C$1:C$55=D25,ROW(C$1:C$55)),COUNTIF(D$1:D25,D25)),1)</f>
        <v>Ashford</v>
      </c>
      <c r="F25" s="412">
        <f t="shared" si="0"/>
        <v>25</v>
      </c>
      <c r="G25" s="412" t="str">
        <f t="shared" si="1"/>
        <v>Ashford</v>
      </c>
      <c r="J25" s="413" t="s">
        <v>113</v>
      </c>
      <c r="K25" s="412">
        <f>VLOOKUP(J25,'Rural 80'!$A$11:$BS$488,12,FALSE)</f>
        <v>36</v>
      </c>
      <c r="L25" s="412">
        <f t="array" ref="L25">INDEX(K$1:K$55,MATCH(SMALL(COUNTIF(K$1:K$55,"&lt;"&amp;K$1:K$55),ROW(K25:L25)),COUNTIF(K$1:K$55,"&lt;"&amp;K$1:K$55),0))</f>
        <v>25</v>
      </c>
      <c r="M25" s="412" t="str">
        <f t="array" ref="M25">INDEX(J$1:J$55,SMALL(IF(K$1:K$55=L25,ROW(K$1:K$55)),COUNTIF(L$1:L25,L25)),1)</f>
        <v>Carlisle</v>
      </c>
      <c r="N25" s="412">
        <f t="shared" si="2"/>
        <v>25</v>
      </c>
      <c r="O25" s="412" t="str">
        <f t="shared" si="3"/>
        <v>Carlisle</v>
      </c>
      <c r="R25" s="413" t="s">
        <v>113</v>
      </c>
      <c r="S25" s="412">
        <f>VLOOKUP(R25,'Rural 80'!$A$11:$BS$488,16,FALSE)</f>
        <v>47</v>
      </c>
      <c r="T25" s="412">
        <f t="array" ref="T25">INDEX(S$1:S$55,MATCH(SMALL(COUNTIF(S$1:S$55,"&lt;"&amp;S$1:S$55),ROW(S25:T25)),COUNTIF(S$1:S$55,"&lt;"&amp;S$1:S$55),0))</f>
        <v>25</v>
      </c>
      <c r="U25" s="412" t="str">
        <f t="array" ref="U25">INDEX(R$1:R$55,SMALL(IF(S$1:S$55=T25,ROW(S$1:S$55)),COUNTIF(T$1:T25,T25)),1)</f>
        <v>Wakefield</v>
      </c>
      <c r="V25" s="412">
        <f t="shared" si="4"/>
        <v>25</v>
      </c>
      <c r="W25" s="412" t="str">
        <f t="shared" si="5"/>
        <v>Wakefield</v>
      </c>
      <c r="Z25" s="413" t="s">
        <v>113</v>
      </c>
      <c r="AA25" s="412">
        <f>VLOOKUP(Z25,'Rural 80'!$A$11:$BS$488,20,FALSE)</f>
        <v>29</v>
      </c>
      <c r="AB25" s="412">
        <f t="array" ref="AB25">INDEX(AA$1:AA$55,MATCH(SMALL(COUNTIF(AA$1:AA$55,"&lt;"&amp;AA$1:AA$55),ROW(AA25:AB25)),COUNTIF(AA$1:AA$55,"&lt;"&amp;AA$1:AA$55),0))</f>
        <v>25</v>
      </c>
      <c r="AC25" s="412" t="str">
        <f t="array" ref="AC25">INDEX(Z$1:Z$55,SMALL(IF(AA$1:AA$55=AB25,ROW(AA$1:AA$55)),COUNTIF(AB$1:AB25,AB25)),1)</f>
        <v>Hertsmere</v>
      </c>
      <c r="AD25" s="412">
        <f t="shared" si="6"/>
        <v>25</v>
      </c>
      <c r="AE25" s="412" t="str">
        <f t="shared" si="7"/>
        <v>Hertsmere</v>
      </c>
      <c r="AH25" s="413" t="s">
        <v>113</v>
      </c>
      <c r="AI25" s="412">
        <f>VLOOKUP(AH25,'Rural 80'!$A$11:$BS$488,24,FALSE)</f>
        <v>53</v>
      </c>
      <c r="AJ25" s="412">
        <f t="array" ref="AJ25">INDEX(AI$1:AI$55,MATCH(SMALL(COUNTIF(AI$1:AI$55,"&lt;"&amp;AI$1:AI$55),ROW(AI25:AJ25)),COUNTIF(AI$1:AI$55,"&lt;"&amp;AI$1:AI$55),0))</f>
        <v>25</v>
      </c>
      <c r="AK25" s="412" t="str">
        <f t="array" ref="AK25">INDEX(AH$1:AH$55,SMALL(IF(AI$1:AI$55=AJ25,ROW(AI$1:AI$55)),COUNTIF(AJ$1:AJ25,AJ25)),1)</f>
        <v>Epping Forest</v>
      </c>
      <c r="AL25" s="412">
        <f t="shared" si="8"/>
        <v>25</v>
      </c>
      <c r="AM25" s="412" t="str">
        <f t="shared" si="9"/>
        <v>Epping Forest</v>
      </c>
      <c r="AP25" s="413" t="s">
        <v>113</v>
      </c>
      <c r="AQ25" s="412">
        <f>VLOOKUP(AP25,'Rural 80'!$A$11:$BS$488,28,FALSE)</f>
        <v>49</v>
      </c>
      <c r="AR25" s="412">
        <f t="array" ref="AR25">INDEX(AQ$1:AQ$55,MATCH(SMALL(COUNTIF(AQ$1:AQ$55,"&lt;"&amp;AQ$1:AQ$55),ROW(AQ25:AR25)),COUNTIF(AQ$1:AQ$55,"&lt;"&amp;AQ$1:AQ$55),0))</f>
        <v>25</v>
      </c>
      <c r="AS25" s="412" t="str">
        <f t="array" ref="AS25">INDEX(AP$1:AP$55,SMALL(IF(AQ$1:AQ$55=AR25,ROW(AQ$1:AQ$55)),COUNTIF(AR$1:AR25,AR25)),1)</f>
        <v>Ashford</v>
      </c>
      <c r="AT25" s="412">
        <f t="shared" si="10"/>
        <v>25</v>
      </c>
      <c r="AU25" s="412" t="str">
        <f t="shared" si="11"/>
        <v>Ashford</v>
      </c>
      <c r="AX25" s="413" t="s">
        <v>113</v>
      </c>
      <c r="AY25" s="412">
        <f>VLOOKUP(AX25,'Rural 80'!$A$11:$BS$488,32,FALSE)</f>
        <v>54</v>
      </c>
      <c r="AZ25" s="412">
        <f t="array" ref="AZ25">INDEX(AY$1:AY$55,MATCH(SMALL(COUNTIF(AY$1:AY$55,"&lt;"&amp;AY$1:AY$55),ROW(AY25:AZ25)),COUNTIF(AY$1:AY$55,"&lt;"&amp;AY$1:AY$55),0))</f>
        <v>25</v>
      </c>
      <c r="BA25" s="412" t="str">
        <f t="array" ref="BA25">INDEX(AX$1:AX$55,SMALL(IF(AY$1:AY$55=AZ25,ROW(AY$1:AY$55)),COUNTIF(AZ$1:AZ25,AZ25)),1)</f>
        <v>Ashford</v>
      </c>
      <c r="BB25" s="412">
        <f t="shared" si="12"/>
        <v>25</v>
      </c>
      <c r="BC25" s="412" t="str">
        <f t="shared" si="13"/>
        <v>Ashford</v>
      </c>
      <c r="BF25" s="413" t="s">
        <v>113</v>
      </c>
      <c r="BG25" s="412">
        <f>VLOOKUP(BF25,'Rural 80'!$A$11:$BS$488,36,FALSE)</f>
        <v>47</v>
      </c>
      <c r="BH25" s="412">
        <f t="array" ref="BH25">INDEX(BG$1:BG$55,MATCH(SMALL(COUNTIF(BG$1:BG$55,"&lt;"&amp;BG$1:BG$55),ROW(BG25:BH25)),COUNTIF(BG$1:BG$55,"&lt;"&amp;BG$1:BG$55),0))</f>
        <v>25</v>
      </c>
      <c r="BI25" s="412" t="str">
        <f t="array" ref="BI25">INDEX(BF$1:BF$55,SMALL(IF(BG$1:BG$55=BH25,ROW(BG$1:BG$55)),COUNTIF(BH$1:BH25,BH25)),1)</f>
        <v>Ashford</v>
      </c>
      <c r="BJ25" s="412">
        <f t="shared" si="14"/>
        <v>25</v>
      </c>
      <c r="BK25" s="412" t="str">
        <f t="shared" si="15"/>
        <v>Ashford</v>
      </c>
      <c r="BN25" s="413" t="s">
        <v>113</v>
      </c>
      <c r="BO25" s="412">
        <f>VLOOKUP(BN25,'Rural 80'!$A$11:$BS$488,40,FALSE)</f>
        <v>12</v>
      </c>
      <c r="BP25" s="412">
        <f t="array" ref="BP25">INDEX(BO$1:BO$55,MATCH(SMALL(COUNTIF(BO$1:BO$55,"&lt;"&amp;BO$1:BO$55),ROW(BO25:BP25)),COUNTIF(BO$1:BO$55,"&lt;"&amp;BO$1:BO$55),0))</f>
        <v>25</v>
      </c>
      <c r="BQ25" s="412" t="str">
        <f t="array" ref="BQ25">INDEX(BN$1:BN$55,SMALL(IF(BO$1:BO$55=BP25,ROW(BO$1:BO$55)),COUNTIF(BP$1:BP25,BP25)),1)</f>
        <v>Chorley</v>
      </c>
      <c r="BR25" s="412">
        <f t="shared" si="16"/>
        <v>25</v>
      </c>
      <c r="BS25" s="412" t="str">
        <f t="shared" si="17"/>
        <v>Chorley</v>
      </c>
      <c r="BV25" s="413" t="s">
        <v>113</v>
      </c>
      <c r="BW25" s="412">
        <f>VLOOKUP(BV25,'Rural 80'!$A$11:$BS$488,44,FALSE)</f>
        <v>16</v>
      </c>
      <c r="BX25" s="412">
        <f t="array" ref="BX25">INDEX(BW$1:BW$55,MATCH(SMALL(COUNTIF(BW$1:BW$55,"&lt;"&amp;BW$1:BW$55),ROW(BW25:BX25)),COUNTIF(BW$1:BW$55,"&lt;"&amp;BW$1:BW$55),0))</f>
        <v>25</v>
      </c>
      <c r="BY25" s="412" t="str">
        <f t="array" ref="BY25">INDEX(BV$1:BV$55,SMALL(IF(BW$1:BW$55=BX25,ROW(BW$1:BW$55)),COUNTIF(BX$1:BX25,BX25)),1)</f>
        <v>Ashford</v>
      </c>
      <c r="BZ25" s="412">
        <f t="shared" si="18"/>
        <v>25</v>
      </c>
      <c r="CA25" s="412" t="str">
        <f t="shared" si="19"/>
        <v>Ashford</v>
      </c>
      <c r="CD25" s="413" t="s">
        <v>113</v>
      </c>
      <c r="CE25" s="412">
        <f>VLOOKUP(CD25,'Rural 80'!$A$11:$BS$488,48,FALSE)</f>
        <v>16</v>
      </c>
      <c r="CF25" s="412">
        <f t="array" ref="CF25">INDEX(CE$1:CE$55,MATCH(SMALL(COUNTIF(CE$1:CE$55,"&lt;"&amp;CE$1:CE$55),ROW(CE25:CF25)),COUNTIF(CE$1:CE$55,"&lt;"&amp;CE$1:CE$55),0))</f>
        <v>25</v>
      </c>
      <c r="CG25" s="412" t="str">
        <f t="array" ref="CG25">INDEX(CD$1:CD$55,SMALL(IF(CE$1:CE$55=CF25,ROW(CE$1:CE$55)),COUNTIF(CF$1:CF25,CF25)),1)</f>
        <v>Fylde</v>
      </c>
      <c r="CH25" s="412">
        <f t="shared" si="20"/>
        <v>25</v>
      </c>
      <c r="CI25" s="412" t="str">
        <f t="shared" si="21"/>
        <v>Fylde</v>
      </c>
      <c r="CL25" s="413" t="s">
        <v>113</v>
      </c>
      <c r="CM25" s="412">
        <f>VLOOKUP(CL25,'Rural 80'!$A$11:$BS$488,52,FALSE)</f>
        <v>20</v>
      </c>
      <c r="CN25" s="412">
        <f t="array" ref="CN25">INDEX(CM$1:CM$55,MATCH(SMALL(COUNTIF(CM$1:CM$55,"&lt;"&amp;CM$1:CM$55),ROW(CM25:CN25)),COUNTIF(CM$1:CM$55,"&lt;"&amp;CM$1:CM$55),0))</f>
        <v>25</v>
      </c>
      <c r="CO25" s="412" t="str">
        <f t="array" ref="CO25">INDEX(CL$1:CL$55,SMALL(IF(CM$1:CM$55=CN25,ROW(CM$1:CM$55)),COUNTIF(CN$1:CN25,CN25)),1)</f>
        <v>East Staffordshire</v>
      </c>
      <c r="CP25" s="412">
        <f t="shared" si="22"/>
        <v>25</v>
      </c>
      <c r="CQ25" s="412" t="str">
        <f t="shared" si="23"/>
        <v>East Staffordshire</v>
      </c>
      <c r="CT25" s="413" t="s">
        <v>113</v>
      </c>
      <c r="CU25" s="412" t="str">
        <f>VLOOKUP(CT25,'Rural 80'!$A$11:$BS$488,56,FALSE)</f>
        <v>9999</v>
      </c>
      <c r="CV25" s="412" t="str">
        <f t="array" ref="CV25">INDEX(CU$1:CU$55,MATCH(SMALL(COUNTIF(CU$1:CU$55,"&lt;"&amp;CU$1:CU$55),ROW(CU25:CV25)),COUNTIF(CU$1:CU$55,"&lt;"&amp;CU$1:CU$55),0))</f>
        <v>9999</v>
      </c>
      <c r="CW25" s="412" t="str">
        <f t="array" ref="CW25">INDEX(CT$1:CT$55,SMALL(IF(CU$1:CU$55=CV25,ROW(CU$1:CU$55)),COUNTIF(CV$1:CV25,CV25)),1)</f>
        <v>Great Yarmouth</v>
      </c>
      <c r="CX25" s="412" t="str">
        <f t="shared" si="24"/>
        <v>no data</v>
      </c>
      <c r="CY25" s="412" t="str">
        <f t="shared" si="25"/>
        <v>Great Yarmouth</v>
      </c>
      <c r="DB25" s="413" t="s">
        <v>113</v>
      </c>
      <c r="DC25" s="412" t="str">
        <f>VLOOKUP(DB25,'Rural 80'!$A$11:$BS$488,60,FALSE)</f>
        <v>9999</v>
      </c>
      <c r="DD25" s="412" t="str">
        <f t="array" ref="DD25">INDEX(DC$1:DC$55,MATCH(SMALL(COUNTIF(DC$1:DC$55,"&lt;"&amp;DC$1:DC$55),ROW(DC25:DD25)),COUNTIF(DC$1:DC$55,"&lt;"&amp;DC$1:DC$55),0))</f>
        <v>9999</v>
      </c>
      <c r="DE25" s="412" t="str">
        <f t="array" ref="DE25">INDEX(DB$1:DB$55,SMALL(IF(DC$1:DC$55=DD25,ROW(DC$1:DC$55)),COUNTIF(DD$1:DD25,DD25)),1)</f>
        <v>Great Yarmouth</v>
      </c>
      <c r="DF25" s="412" t="str">
        <f t="shared" si="26"/>
        <v>no data</v>
      </c>
      <c r="DG25" s="412" t="str">
        <f t="shared" si="27"/>
        <v>Great Yarmouth</v>
      </c>
      <c r="DJ25" s="413" t="s">
        <v>113</v>
      </c>
      <c r="DK25" s="412" t="str">
        <f>VLOOKUP(DJ25,'Rural 80'!$A$11:$BS$488,64,FALSE)</f>
        <v>9999</v>
      </c>
      <c r="DL25" s="412" t="str">
        <f t="array" ref="DL25">INDEX(DK$1:DK$55,MATCH(SMALL(COUNTIF(DK$1:DK$55,"&lt;"&amp;DK$1:DK$55),ROW(DK25:DL25)),COUNTIF(DK$1:DK$55,"&lt;"&amp;DK$1:DK$55),0))</f>
        <v>9999</v>
      </c>
      <c r="DM25" s="412" t="str">
        <f t="array" ref="DM25">INDEX(DJ$1:DJ$55,SMALL(IF(DK$1:DK$55=DL25,ROW(DK$1:DK$55)),COUNTIF(DL$1:DL25,DL25)),1)</f>
        <v>Great Yarmouth</v>
      </c>
      <c r="DN25" s="412" t="str">
        <f t="shared" si="28"/>
        <v>no data</v>
      </c>
      <c r="DO25" s="412" t="str">
        <f t="shared" si="29"/>
        <v>Great Yarmouth</v>
      </c>
      <c r="DR25" s="413" t="s">
        <v>113</v>
      </c>
      <c r="DS25" s="412" t="str">
        <f>VLOOKUP(DR25,'Rural 80'!$A$11:$BS$488,68,FALSE)</f>
        <v>9999</v>
      </c>
      <c r="DT25" s="412" t="str">
        <f t="array" ref="DT25">INDEX(DS$1:DS$55,MATCH(SMALL(COUNTIF(DS$1:DS$55,"&lt;"&amp;DS$1:DS$55),ROW(DS25:DT25)),COUNTIF(DS$1:DS$55,"&lt;"&amp;DS$1:DS$55),0))</f>
        <v>9999</v>
      </c>
      <c r="DU25" s="412" t="str">
        <f t="array" ref="DU25">INDEX(DR$1:DR$55,SMALL(IF(DS$1:DS$55=DT25,ROW(DS$1:DS$55)),COUNTIF(DT$1:DT25,DT25)),1)</f>
        <v>Great Yarmouth</v>
      </c>
      <c r="DV25" s="412" t="str">
        <f t="shared" si="30"/>
        <v>no data</v>
      </c>
      <c r="DW25" s="412" t="str">
        <f t="shared" si="31"/>
        <v>Great Yarmouth</v>
      </c>
    </row>
    <row r="26" spans="2:127" x14ac:dyDescent="0.25">
      <c r="B26" s="413" t="s">
        <v>115</v>
      </c>
      <c r="C26" s="412">
        <f>VLOOKUP(B26,'Rural 80'!$A$11:$BS$488,8,FALSE)</f>
        <v>54</v>
      </c>
      <c r="D26" s="412">
        <f t="array" ref="D26">INDEX(C$1:C$55,MATCH(SMALL(COUNTIF(C$1:C$55,"&lt;"&amp;C$1:C$55),ROW(C26:D26)),COUNTIF(C$1:C$55,"&lt;"&amp;C$1:C$55),0))</f>
        <v>26</v>
      </c>
      <c r="E26" s="412" t="str">
        <f t="array" ref="E26">INDEX(B$1:B$55,SMALL(IF(C$1:C$55=D26,ROW(C$1:C$55)),COUNTIF(D$1:D26,D26)),1)</f>
        <v>Scarborough</v>
      </c>
      <c r="F26" s="412">
        <f t="shared" si="0"/>
        <v>26</v>
      </c>
      <c r="G26" s="412" t="str">
        <f t="shared" si="1"/>
        <v>Scarborough</v>
      </c>
      <c r="J26" s="413" t="s">
        <v>115</v>
      </c>
      <c r="K26" s="412">
        <f>VLOOKUP(J26,'Rural 80'!$A$11:$BS$488,12,FALSE)</f>
        <v>54</v>
      </c>
      <c r="L26" s="412">
        <f t="array" ref="L26">INDEX(K$1:K$55,MATCH(SMALL(COUNTIF(K$1:K$55,"&lt;"&amp;K$1:K$55),ROW(K26:L26)),COUNTIF(K$1:K$55,"&lt;"&amp;K$1:K$55),0))</f>
        <v>26</v>
      </c>
      <c r="M26" s="412" t="str">
        <f t="array" ref="M26">INDEX(J$1:J$55,SMALL(IF(K$1:K$55=L26,ROW(K$1:K$55)),COUNTIF(L$1:L26,L26)),1)</f>
        <v>St. Albans</v>
      </c>
      <c r="N26" s="412">
        <f t="shared" si="2"/>
        <v>26</v>
      </c>
      <c r="O26" s="412" t="str">
        <f t="shared" si="3"/>
        <v>St. Albans</v>
      </c>
      <c r="R26" s="413" t="s">
        <v>115</v>
      </c>
      <c r="S26" s="412">
        <f>VLOOKUP(R26,'Rural 80'!$A$11:$BS$488,16,FALSE)</f>
        <v>54</v>
      </c>
      <c r="T26" s="412">
        <f t="array" ref="T26">INDEX(S$1:S$55,MATCH(SMALL(COUNTIF(S$1:S$55,"&lt;"&amp;S$1:S$55),ROW(S26:T26)),COUNTIF(S$1:S$55,"&lt;"&amp;S$1:S$55),0))</f>
        <v>26</v>
      </c>
      <c r="U26" s="412" t="str">
        <f t="array" ref="U26">INDEX(R$1:R$55,SMALL(IF(S$1:S$55=T26,ROW(S$1:S$55)),COUNTIF(T$1:T26,T26)),1)</f>
        <v>St. Albans</v>
      </c>
      <c r="V26" s="412">
        <f t="shared" si="4"/>
        <v>26</v>
      </c>
      <c r="W26" s="412" t="str">
        <f t="shared" si="5"/>
        <v>St. Albans</v>
      </c>
      <c r="Z26" s="413" t="s">
        <v>115</v>
      </c>
      <c r="AA26" s="412">
        <f>VLOOKUP(Z26,'Rural 80'!$A$11:$BS$488,20,FALSE)</f>
        <v>53</v>
      </c>
      <c r="AB26" s="412">
        <f t="array" ref="AB26">INDEX(AA$1:AA$55,MATCH(SMALL(COUNTIF(AA$1:AA$55,"&lt;"&amp;AA$1:AA$55),ROW(AA26:AB26)),COUNTIF(AA$1:AA$55,"&lt;"&amp;AA$1:AA$55),0))</f>
        <v>26</v>
      </c>
      <c r="AC26" s="412" t="str">
        <f t="array" ref="AC26">INDEX(Z$1:Z$55,SMALL(IF(AA$1:AA$55=AB26,ROW(AA$1:AA$55)),COUNTIF(AB$1:AB26,AB26)),1)</f>
        <v>Scarborough</v>
      </c>
      <c r="AD26" s="412">
        <f t="shared" si="6"/>
        <v>26</v>
      </c>
      <c r="AE26" s="412" t="str">
        <f t="shared" si="7"/>
        <v>Scarborough</v>
      </c>
      <c r="AH26" s="413" t="s">
        <v>115</v>
      </c>
      <c r="AI26" s="412">
        <f>VLOOKUP(AH26,'Rural 80'!$A$11:$BS$488,24,FALSE)</f>
        <v>44</v>
      </c>
      <c r="AJ26" s="412">
        <f t="array" ref="AJ26">INDEX(AI$1:AI$55,MATCH(SMALL(COUNTIF(AI$1:AI$55,"&lt;"&amp;AI$1:AI$55),ROW(AI26:AJ26)),COUNTIF(AI$1:AI$55,"&lt;"&amp;AI$1:AI$55),0))</f>
        <v>26</v>
      </c>
      <c r="AK26" s="412" t="str">
        <f t="array" ref="AK26">INDEX(AH$1:AH$55,SMALL(IF(AI$1:AI$55=AJ26,ROW(AI$1:AI$55)),COUNTIF(AJ$1:AJ26,AJ26)),1)</f>
        <v>Harrogate</v>
      </c>
      <c r="AL26" s="412">
        <f t="shared" si="8"/>
        <v>26</v>
      </c>
      <c r="AM26" s="412" t="str">
        <f t="shared" si="9"/>
        <v>Harrogate</v>
      </c>
      <c r="AP26" s="413" t="s">
        <v>115</v>
      </c>
      <c r="AQ26" s="412">
        <f>VLOOKUP(AP26,'Rural 80'!$A$11:$BS$488,28,FALSE)</f>
        <v>47</v>
      </c>
      <c r="AR26" s="412">
        <f t="array" ref="AR26">INDEX(AQ$1:AQ$55,MATCH(SMALL(COUNTIF(AQ$1:AQ$55,"&lt;"&amp;AQ$1:AQ$55),ROW(AQ26:AR26)),COUNTIF(AQ$1:AQ$55,"&lt;"&amp;AQ$1:AQ$55),0))</f>
        <v>26</v>
      </c>
      <c r="AS26" s="412" t="str">
        <f t="array" ref="AS26">INDEX(AP$1:AP$55,SMALL(IF(AQ$1:AQ$55=AR26,ROW(AQ$1:AQ$55)),COUNTIF(AR$1:AR26,AR26)),1)</f>
        <v>East Staffordshire</v>
      </c>
      <c r="AT26" s="412">
        <f t="shared" si="10"/>
        <v>26</v>
      </c>
      <c r="AU26" s="412" t="str">
        <f t="shared" si="11"/>
        <v>East Staffordshire</v>
      </c>
      <c r="AX26" s="413" t="s">
        <v>115</v>
      </c>
      <c r="AY26" s="412">
        <f>VLOOKUP(AX26,'Rural 80'!$A$11:$BS$488,32,FALSE)</f>
        <v>52</v>
      </c>
      <c r="AZ26" s="412">
        <f t="array" ref="AZ26">INDEX(AY$1:AY$55,MATCH(SMALL(COUNTIF(AY$1:AY$55,"&lt;"&amp;AY$1:AY$55),ROW(AY26:AZ26)),COUNTIF(AY$1:AY$55,"&lt;"&amp;AY$1:AY$55),0))</f>
        <v>26</v>
      </c>
      <c r="BA26" s="412" t="str">
        <f t="array" ref="BA26">INDEX(AX$1:AX$55,SMALL(IF(AY$1:AY$55=AZ26,ROW(AY$1:AY$55)),COUNTIF(AZ$1:AZ26,AZ26)),1)</f>
        <v>Dacorum</v>
      </c>
      <c r="BB26" s="412">
        <f t="shared" si="12"/>
        <v>26</v>
      </c>
      <c r="BC26" s="412" t="str">
        <f t="shared" si="13"/>
        <v>Dacorum</v>
      </c>
      <c r="BF26" s="413" t="s">
        <v>115</v>
      </c>
      <c r="BG26" s="412">
        <f>VLOOKUP(BF26,'Rural 80'!$A$11:$BS$488,36,FALSE)</f>
        <v>44</v>
      </c>
      <c r="BH26" s="412">
        <f t="array" ref="BH26">INDEX(BG$1:BG$55,MATCH(SMALL(COUNTIF(BG$1:BG$55,"&lt;"&amp;BG$1:BG$55),ROW(BG26:BH26)),COUNTIF(BG$1:BG$55,"&lt;"&amp;BG$1:BG$55),0))</f>
        <v>26</v>
      </c>
      <c r="BI26" s="412" t="str">
        <f t="array" ref="BI26">INDEX(BF$1:BF$55,SMALL(IF(BG$1:BG$55=BH26,ROW(BG$1:BG$55)),COUNTIF(BH$1:BH26,BH26)),1)</f>
        <v>Bath and North East Somerset</v>
      </c>
      <c r="BJ26" s="412">
        <f t="shared" si="14"/>
        <v>26</v>
      </c>
      <c r="BK26" s="412" t="str">
        <f t="shared" si="15"/>
        <v>Bath and North East Somerset</v>
      </c>
      <c r="BN26" s="413" t="s">
        <v>115</v>
      </c>
      <c r="BO26" s="412">
        <f>VLOOKUP(BN26,'Rural 80'!$A$11:$BS$488,40,FALSE)</f>
        <v>54</v>
      </c>
      <c r="BP26" s="412">
        <f t="array" ref="BP26">INDEX(BO$1:BO$55,MATCH(SMALL(COUNTIF(BO$1:BO$55,"&lt;"&amp;BO$1:BO$55),ROW(BO26:BP26)),COUNTIF(BO$1:BO$55,"&lt;"&amp;BO$1:BO$55),0))</f>
        <v>26</v>
      </c>
      <c r="BQ26" s="412" t="str">
        <f t="array" ref="BQ26">INDEX(BN$1:BN$55,SMALL(IF(BO$1:BO$55=BP26,ROW(BO$1:BO$55)),COUNTIF(BP$1:BP26,BP26)),1)</f>
        <v>Fylde</v>
      </c>
      <c r="BR26" s="412">
        <f t="shared" si="16"/>
        <v>26</v>
      </c>
      <c r="BS26" s="412" t="str">
        <f t="shared" si="17"/>
        <v>Fylde</v>
      </c>
      <c r="BV26" s="413" t="s">
        <v>115</v>
      </c>
      <c r="BW26" s="412">
        <f>VLOOKUP(BV26,'Rural 80'!$A$11:$BS$488,44,FALSE)</f>
        <v>54</v>
      </c>
      <c r="BX26" s="412">
        <f t="array" ref="BX26">INDEX(BW$1:BW$55,MATCH(SMALL(COUNTIF(BW$1:BW$55,"&lt;"&amp;BW$1:BW$55),ROW(BW26:BX26)),COUNTIF(BW$1:BW$55,"&lt;"&amp;BW$1:BW$55),0))</f>
        <v>26</v>
      </c>
      <c r="BY26" s="412" t="str">
        <f t="array" ref="BY26">INDEX(BV$1:BV$55,SMALL(IF(BW$1:BW$55=BX26,ROW(BW$1:BW$55)),COUNTIF(BX$1:BX26,BX26)),1)</f>
        <v>Taunton Deane</v>
      </c>
      <c r="BZ26" s="412">
        <f t="shared" si="18"/>
        <v>26</v>
      </c>
      <c r="CA26" s="412" t="str">
        <f t="shared" si="19"/>
        <v>Taunton Deane</v>
      </c>
      <c r="CD26" s="413" t="s">
        <v>115</v>
      </c>
      <c r="CE26" s="412">
        <f>VLOOKUP(CD26,'Rural 80'!$A$11:$BS$488,48,FALSE)</f>
        <v>54</v>
      </c>
      <c r="CF26" s="412">
        <f t="array" ref="CF26">INDEX(CE$1:CE$55,MATCH(SMALL(COUNTIF(CE$1:CE$55,"&lt;"&amp;CE$1:CE$55),ROW(CE26:CF26)),COUNTIF(CE$1:CE$55,"&lt;"&amp;CE$1:CE$55),0))</f>
        <v>26</v>
      </c>
      <c r="CG26" s="412" t="str">
        <f t="array" ref="CG26">INDEX(CD$1:CD$55,SMALL(IF(CE$1:CE$55=CF26,ROW(CE$1:CE$55)),COUNTIF(CF$1:CF26,CF26)),1)</f>
        <v>Swale</v>
      </c>
      <c r="CH26" s="412">
        <f t="shared" si="20"/>
        <v>26</v>
      </c>
      <c r="CI26" s="412" t="str">
        <f t="shared" si="21"/>
        <v>Swale</v>
      </c>
      <c r="CL26" s="413" t="s">
        <v>115</v>
      </c>
      <c r="CM26" s="412">
        <f>VLOOKUP(CL26,'Rural 80'!$A$11:$BS$488,52,FALSE)</f>
        <v>53</v>
      </c>
      <c r="CN26" s="412">
        <f t="array" ref="CN26">INDEX(CM$1:CM$55,MATCH(SMALL(COUNTIF(CM$1:CM$55,"&lt;"&amp;CM$1:CM$55),ROW(CM26:CN26)),COUNTIF(CM$1:CM$55,"&lt;"&amp;CM$1:CM$55),0))</f>
        <v>26</v>
      </c>
      <c r="CO26" s="412" t="str">
        <f t="array" ref="CO26">INDEX(CL$1:CL$55,SMALL(IF(CM$1:CM$55=CN26,ROW(CM$1:CM$55)),COUNTIF(CN$1:CN26,CN26)),1)</f>
        <v>Hinckley and Bosworth</v>
      </c>
      <c r="CP26" s="412">
        <f t="shared" si="22"/>
        <v>26</v>
      </c>
      <c r="CQ26" s="412" t="str">
        <f t="shared" si="23"/>
        <v>Hinckley and Bosworth</v>
      </c>
      <c r="CT26" s="413" t="s">
        <v>115</v>
      </c>
      <c r="CU26" s="412" t="str">
        <f>VLOOKUP(CT26,'Rural 80'!$A$11:$BS$488,56,FALSE)</f>
        <v>9999</v>
      </c>
      <c r="CV26" s="412" t="str">
        <f t="array" ref="CV26">INDEX(CU$1:CU$55,MATCH(SMALL(COUNTIF(CU$1:CU$55,"&lt;"&amp;CU$1:CU$55),ROW(CU26:CV26)),COUNTIF(CU$1:CU$55,"&lt;"&amp;CU$1:CU$55),0))</f>
        <v>9999</v>
      </c>
      <c r="CW26" s="412" t="str">
        <f t="array" ref="CW26">INDEX(CT$1:CT$55,SMALL(IF(CU$1:CU$55=CV26,ROW(CU$1:CU$55)),COUNTIF(CV$1:CV26,CV26)),1)</f>
        <v>Guildford</v>
      </c>
      <c r="CX26" s="412" t="str">
        <f t="shared" si="24"/>
        <v>no data</v>
      </c>
      <c r="CY26" s="412" t="str">
        <f t="shared" si="25"/>
        <v>Guildford</v>
      </c>
      <c r="DB26" s="413" t="s">
        <v>115</v>
      </c>
      <c r="DC26" s="412" t="str">
        <f>VLOOKUP(DB26,'Rural 80'!$A$11:$BS$488,60,FALSE)</f>
        <v>9999</v>
      </c>
      <c r="DD26" s="412" t="str">
        <f t="array" ref="DD26">INDEX(DC$1:DC$55,MATCH(SMALL(COUNTIF(DC$1:DC$55,"&lt;"&amp;DC$1:DC$55),ROW(DC26:DD26)),COUNTIF(DC$1:DC$55,"&lt;"&amp;DC$1:DC$55),0))</f>
        <v>9999</v>
      </c>
      <c r="DE26" s="412" t="str">
        <f t="array" ref="DE26">INDEX(DB$1:DB$55,SMALL(IF(DC$1:DC$55=DD26,ROW(DC$1:DC$55)),COUNTIF(DD$1:DD26,DD26)),1)</f>
        <v>Guildford</v>
      </c>
      <c r="DF26" s="412" t="str">
        <f t="shared" si="26"/>
        <v>no data</v>
      </c>
      <c r="DG26" s="412" t="str">
        <f t="shared" si="27"/>
        <v>Guildford</v>
      </c>
      <c r="DJ26" s="413" t="s">
        <v>115</v>
      </c>
      <c r="DK26" s="412" t="str">
        <f>VLOOKUP(DJ26,'Rural 80'!$A$11:$BS$488,64,FALSE)</f>
        <v>9999</v>
      </c>
      <c r="DL26" s="412" t="str">
        <f t="array" ref="DL26">INDEX(DK$1:DK$55,MATCH(SMALL(COUNTIF(DK$1:DK$55,"&lt;"&amp;DK$1:DK$55),ROW(DK26:DL26)),COUNTIF(DK$1:DK$55,"&lt;"&amp;DK$1:DK$55),0))</f>
        <v>9999</v>
      </c>
      <c r="DM26" s="412" t="str">
        <f t="array" ref="DM26">INDEX(DJ$1:DJ$55,SMALL(IF(DK$1:DK$55=DL26,ROW(DK$1:DK$55)),COUNTIF(DL$1:DL26,DL26)),1)</f>
        <v>Guildford</v>
      </c>
      <c r="DN26" s="412" t="str">
        <f t="shared" si="28"/>
        <v>no data</v>
      </c>
      <c r="DO26" s="412" t="str">
        <f t="shared" si="29"/>
        <v>Guildford</v>
      </c>
      <c r="DR26" s="413" t="s">
        <v>115</v>
      </c>
      <c r="DS26" s="412" t="str">
        <f>VLOOKUP(DR26,'Rural 80'!$A$11:$BS$488,68,FALSE)</f>
        <v>9999</v>
      </c>
      <c r="DT26" s="412" t="str">
        <f t="array" ref="DT26">INDEX(DS$1:DS$55,MATCH(SMALL(COUNTIF(DS$1:DS$55,"&lt;"&amp;DS$1:DS$55),ROW(DS26:DT26)),COUNTIF(DS$1:DS$55,"&lt;"&amp;DS$1:DS$55),0))</f>
        <v>9999</v>
      </c>
      <c r="DU26" s="412" t="str">
        <f t="array" ref="DU26">INDEX(DR$1:DR$55,SMALL(IF(DS$1:DS$55=DT26,ROW(DS$1:DS$55)),COUNTIF(DT$1:DT26,DT26)),1)</f>
        <v>Guildford</v>
      </c>
      <c r="DV26" s="412" t="str">
        <f t="shared" si="30"/>
        <v>no data</v>
      </c>
      <c r="DW26" s="412" t="str">
        <f t="shared" si="31"/>
        <v>Guildford</v>
      </c>
    </row>
    <row r="27" spans="2:127" x14ac:dyDescent="0.25">
      <c r="B27" s="413" t="s">
        <v>123</v>
      </c>
      <c r="C27" s="412">
        <f>VLOOKUP(B27,'Rural 80'!$A$11:$BS$488,8,FALSE)</f>
        <v>29</v>
      </c>
      <c r="D27" s="412">
        <f t="array" ref="D27">INDEX(C$1:C$55,MATCH(SMALL(COUNTIF(C$1:C$55,"&lt;"&amp;C$1:C$55),ROW(C27:D27)),COUNTIF(C$1:C$55,"&lt;"&amp;C$1:C$55),0))</f>
        <v>27</v>
      </c>
      <c r="E27" s="412" t="str">
        <f t="array" ref="E27">INDEX(B$1:B$55,SMALL(IF(C$1:C$55=D27,ROW(C$1:C$55)),COUNTIF(D$1:D27,D27)),1)</f>
        <v>East Hertfordshire</v>
      </c>
      <c r="F27" s="412">
        <f t="shared" si="0"/>
        <v>27</v>
      </c>
      <c r="G27" s="412" t="str">
        <f t="shared" si="1"/>
        <v>East Hertfordshire</v>
      </c>
      <c r="J27" s="413" t="s">
        <v>123</v>
      </c>
      <c r="K27" s="412">
        <f>VLOOKUP(J27,'Rural 80'!$A$11:$BS$488,12,FALSE)</f>
        <v>33</v>
      </c>
      <c r="L27" s="412">
        <f t="array" ref="L27">INDEX(K$1:K$55,MATCH(SMALL(COUNTIF(K$1:K$55,"&lt;"&amp;K$1:K$55),ROW(K27:L27)),COUNTIF(K$1:K$55,"&lt;"&amp;K$1:K$55),0))</f>
        <v>27</v>
      </c>
      <c r="M27" s="412" t="str">
        <f t="array" ref="M27">INDEX(J$1:J$55,SMALL(IF(K$1:K$55=L27,ROW(K$1:K$55)),COUNTIF(L$1:L27,L27)),1)</f>
        <v>Ashford</v>
      </c>
      <c r="N27" s="412">
        <f t="shared" si="2"/>
        <v>27</v>
      </c>
      <c r="O27" s="412" t="str">
        <f t="shared" si="3"/>
        <v>Ashford</v>
      </c>
      <c r="R27" s="413" t="s">
        <v>123</v>
      </c>
      <c r="S27" s="412">
        <f>VLOOKUP(R27,'Rural 80'!$A$11:$BS$488,16,FALSE)</f>
        <v>29</v>
      </c>
      <c r="T27" s="412">
        <f t="array" ref="T27">INDEX(S$1:S$55,MATCH(SMALL(COUNTIF(S$1:S$55,"&lt;"&amp;S$1:S$55),ROW(S27:T27)),COUNTIF(S$1:S$55,"&lt;"&amp;S$1:S$55),0))</f>
        <v>27</v>
      </c>
      <c r="U27" s="412" t="str">
        <f t="array" ref="U27">INDEX(R$1:R$55,SMALL(IF(S$1:S$55=T27,ROW(S$1:S$55)),COUNTIF(T$1:T27,T27)),1)</f>
        <v>East Hertfordshire</v>
      </c>
      <c r="V27" s="412">
        <f t="shared" si="4"/>
        <v>27</v>
      </c>
      <c r="W27" s="412" t="str">
        <f t="shared" si="5"/>
        <v>East Hertfordshire</v>
      </c>
      <c r="Z27" s="413" t="s">
        <v>123</v>
      </c>
      <c r="AA27" s="412">
        <f>VLOOKUP(Z27,'Rural 80'!$A$11:$BS$488,20,FALSE)</f>
        <v>34</v>
      </c>
      <c r="AB27" s="412">
        <f t="array" ref="AB27">INDEX(AA$1:AA$55,MATCH(SMALL(COUNTIF(AA$1:AA$55,"&lt;"&amp;AA$1:AA$55),ROW(AA27:AB27)),COUNTIF(AA$1:AA$55,"&lt;"&amp;AA$1:AA$55),0))</f>
        <v>27</v>
      </c>
      <c r="AC27" s="412" t="str">
        <f t="array" ref="AC27">INDEX(Z$1:Z$55,SMALL(IF(AA$1:AA$55=AB27,ROW(AA$1:AA$55)),COUNTIF(AB$1:AB27,AB27)),1)</f>
        <v>Calderdale</v>
      </c>
      <c r="AD27" s="412">
        <f t="shared" si="6"/>
        <v>27</v>
      </c>
      <c r="AE27" s="412" t="str">
        <f t="shared" si="7"/>
        <v>Calderdale</v>
      </c>
      <c r="AH27" s="413" t="s">
        <v>123</v>
      </c>
      <c r="AI27" s="412">
        <f>VLOOKUP(AH27,'Rural 80'!$A$11:$BS$488,24,FALSE)</f>
        <v>26</v>
      </c>
      <c r="AJ27" s="412">
        <f t="array" ref="AJ27">INDEX(AI$1:AI$55,MATCH(SMALL(COUNTIF(AI$1:AI$55,"&lt;"&amp;AI$1:AI$55),ROW(AI27:AJ27)),COUNTIF(AI$1:AI$55,"&lt;"&amp;AI$1:AI$55),0))</f>
        <v>27</v>
      </c>
      <c r="AK27" s="412" t="str">
        <f t="array" ref="AK27">INDEX(AH$1:AH$55,SMALL(IF(AI$1:AI$55=AJ27,ROW(AI$1:AI$55)),COUNTIF(AJ$1:AJ27,AJ27)),1)</f>
        <v>Ashford</v>
      </c>
      <c r="AL27" s="412">
        <f t="shared" si="8"/>
        <v>27</v>
      </c>
      <c r="AM27" s="412" t="str">
        <f t="shared" si="9"/>
        <v>Ashford</v>
      </c>
      <c r="AP27" s="413" t="s">
        <v>123</v>
      </c>
      <c r="AQ27" s="412">
        <f>VLOOKUP(AP27,'Rural 80'!$A$11:$BS$488,28,FALSE)</f>
        <v>24</v>
      </c>
      <c r="AR27" s="412">
        <f t="array" ref="AR27">INDEX(AQ$1:AQ$55,MATCH(SMALL(COUNTIF(AQ$1:AQ$55,"&lt;"&amp;AQ$1:AQ$55),ROW(AQ27:AR27)),COUNTIF(AQ$1:AQ$55,"&lt;"&amp;AQ$1:AQ$55),0))</f>
        <v>27</v>
      </c>
      <c r="AS27" s="412" t="str">
        <f t="array" ref="AS27">INDEX(AP$1:AP$55,SMALL(IF(AQ$1:AQ$55=AR27,ROW(AQ$1:AQ$55)),COUNTIF(AR$1:AR27,AR27)),1)</f>
        <v>Dacorum</v>
      </c>
      <c r="AT27" s="412">
        <f t="shared" si="10"/>
        <v>27</v>
      </c>
      <c r="AU27" s="412" t="str">
        <f t="shared" si="11"/>
        <v>Dacorum</v>
      </c>
      <c r="AX27" s="413" t="s">
        <v>123</v>
      </c>
      <c r="AY27" s="412">
        <f>VLOOKUP(AX27,'Rural 80'!$A$11:$BS$488,32,FALSE)</f>
        <v>28</v>
      </c>
      <c r="AZ27" s="412">
        <f t="array" ref="AZ27">INDEX(AY$1:AY$55,MATCH(SMALL(COUNTIF(AY$1:AY$55,"&lt;"&amp;AY$1:AY$55),ROW(AY27:AZ27)),COUNTIF(AY$1:AY$55,"&lt;"&amp;AY$1:AY$55),0))</f>
        <v>27</v>
      </c>
      <c r="BA27" s="412" t="str">
        <f t="array" ref="BA27">INDEX(AX$1:AX$55,SMALL(IF(AY$1:AY$55=AZ27,ROW(AY$1:AY$55)),COUNTIF(AZ$1:AZ27,AZ27)),1)</f>
        <v>Stafford</v>
      </c>
      <c r="BB27" s="412">
        <f t="shared" si="12"/>
        <v>27</v>
      </c>
      <c r="BC27" s="412" t="str">
        <f t="shared" si="13"/>
        <v>Stafford</v>
      </c>
      <c r="BF27" s="413" t="s">
        <v>123</v>
      </c>
      <c r="BG27" s="412">
        <f>VLOOKUP(BF27,'Rural 80'!$A$11:$BS$488,36,FALSE)</f>
        <v>24</v>
      </c>
      <c r="BH27" s="412">
        <f t="array" ref="BH27">INDEX(BG$1:BG$55,MATCH(SMALL(COUNTIF(BG$1:BG$55,"&lt;"&amp;BG$1:BG$55),ROW(BG27:BH27)),COUNTIF(BG$1:BG$55,"&lt;"&amp;BG$1:BG$55),0))</f>
        <v>27</v>
      </c>
      <c r="BI27" s="412" t="str">
        <f t="array" ref="BI27">INDEX(BF$1:BF$55,SMALL(IF(BG$1:BG$55=BH27,ROW(BG$1:BG$55)),COUNTIF(BH$1:BH27,BH27)),1)</f>
        <v>New Forest</v>
      </c>
      <c r="BJ27" s="412">
        <f t="shared" si="14"/>
        <v>27</v>
      </c>
      <c r="BK27" s="412" t="str">
        <f t="shared" si="15"/>
        <v>New Forest</v>
      </c>
      <c r="BN27" s="413" t="s">
        <v>123</v>
      </c>
      <c r="BO27" s="412">
        <f>VLOOKUP(BN27,'Rural 80'!$A$11:$BS$488,40,FALSE)</f>
        <v>37</v>
      </c>
      <c r="BP27" s="412">
        <f t="array" ref="BP27">INDEX(BO$1:BO$55,MATCH(SMALL(COUNTIF(BO$1:BO$55,"&lt;"&amp;BO$1:BO$55),ROW(BO27:BP27)),COUNTIF(BO$1:BO$55,"&lt;"&amp;BO$1:BO$55),0))</f>
        <v>27</v>
      </c>
      <c r="BQ27" s="412" t="str">
        <f t="array" ref="BQ27">INDEX(BN$1:BN$55,SMALL(IF(BO$1:BO$55=BP27,ROW(BO$1:BO$55)),COUNTIF(BP$1:BP27,BP27)),1)</f>
        <v>Chiltern</v>
      </c>
      <c r="BR27" s="412">
        <f t="shared" si="16"/>
        <v>27</v>
      </c>
      <c r="BS27" s="412" t="str">
        <f t="shared" si="17"/>
        <v>Chiltern</v>
      </c>
      <c r="BV27" s="413" t="s">
        <v>123</v>
      </c>
      <c r="BW27" s="412">
        <f>VLOOKUP(BV27,'Rural 80'!$A$11:$BS$488,44,FALSE)</f>
        <v>41</v>
      </c>
      <c r="BX27" s="412">
        <f t="array" ref="BX27">INDEX(BW$1:BW$55,MATCH(SMALL(COUNTIF(BW$1:BW$55,"&lt;"&amp;BW$1:BW$55),ROW(BW27:BX27)),COUNTIF(BW$1:BW$55,"&lt;"&amp;BW$1:BW$55),0))</f>
        <v>27</v>
      </c>
      <c r="BY27" s="412" t="str">
        <f t="array" ref="BY27">INDEX(BV$1:BV$55,SMALL(IF(BW$1:BW$55=BX27,ROW(BW$1:BW$55)),COUNTIF(BX$1:BX27,BX27)),1)</f>
        <v>New Forest</v>
      </c>
      <c r="BZ27" s="412">
        <f t="shared" si="18"/>
        <v>27</v>
      </c>
      <c r="CA27" s="412" t="str">
        <f t="shared" si="19"/>
        <v>New Forest</v>
      </c>
      <c r="CD27" s="413" t="s">
        <v>123</v>
      </c>
      <c r="CE27" s="412">
        <f>VLOOKUP(CD27,'Rural 80'!$A$11:$BS$488,48,FALSE)</f>
        <v>33</v>
      </c>
      <c r="CF27" s="412">
        <f t="array" ref="CF27">INDEX(CE$1:CE$55,MATCH(SMALL(COUNTIF(CE$1:CE$55,"&lt;"&amp;CE$1:CE$55),ROW(CE27:CF27)),COUNTIF(CE$1:CE$55,"&lt;"&amp;CE$1:CE$55),0))</f>
        <v>27</v>
      </c>
      <c r="CG27" s="412" t="str">
        <f t="array" ref="CG27">INDEX(CD$1:CD$55,SMALL(IF(CE$1:CE$55=CF27,ROW(CE$1:CE$55)),COUNTIF(CF$1:CF27,CF27)),1)</f>
        <v>West Berkshire</v>
      </c>
      <c r="CH27" s="412">
        <f t="shared" si="20"/>
        <v>27</v>
      </c>
      <c r="CI27" s="412" t="str">
        <f t="shared" si="21"/>
        <v>West Berkshire</v>
      </c>
      <c r="CL27" s="413" t="s">
        <v>123</v>
      </c>
      <c r="CM27" s="412">
        <f>VLOOKUP(CL27,'Rural 80'!$A$11:$BS$488,52,FALSE)</f>
        <v>36</v>
      </c>
      <c r="CN27" s="412">
        <f t="array" ref="CN27">INDEX(CM$1:CM$55,MATCH(SMALL(COUNTIF(CM$1:CM$55,"&lt;"&amp;CM$1:CM$55),ROW(CM27:CN27)),COUNTIF(CM$1:CM$55,"&lt;"&amp;CM$1:CM$55),0))</f>
        <v>27</v>
      </c>
      <c r="CO27" s="412" t="str">
        <f t="array" ref="CO27">INDEX(CL$1:CL$55,SMALL(IF(CM$1:CM$55=CN27,ROW(CM$1:CM$55)),COUNTIF(CN$1:CN27,CN27)),1)</f>
        <v>Shepway</v>
      </c>
      <c r="CP27" s="412">
        <f t="shared" si="22"/>
        <v>27</v>
      </c>
      <c r="CQ27" s="412" t="str">
        <f t="shared" si="23"/>
        <v>Shepway</v>
      </c>
      <c r="CT27" s="413" t="s">
        <v>123</v>
      </c>
      <c r="CU27" s="412" t="str">
        <f>VLOOKUP(CT27,'Rural 80'!$A$11:$BS$488,56,FALSE)</f>
        <v>9999</v>
      </c>
      <c r="CV27" s="412" t="str">
        <f t="array" ref="CV27">INDEX(CU$1:CU$55,MATCH(SMALL(COUNTIF(CU$1:CU$55,"&lt;"&amp;CU$1:CU$55),ROW(CU27:CV27)),COUNTIF(CU$1:CU$55,"&lt;"&amp;CU$1:CU$55),0))</f>
        <v>9999</v>
      </c>
      <c r="CW27" s="412" t="str">
        <f t="array" ref="CW27">INDEX(CT$1:CT$55,SMALL(IF(CU$1:CU$55=CV27,ROW(CU$1:CU$55)),COUNTIF(CV$1:CV27,CV27)),1)</f>
        <v>Harrogate</v>
      </c>
      <c r="CX27" s="412" t="str">
        <f t="shared" si="24"/>
        <v>no data</v>
      </c>
      <c r="CY27" s="412" t="str">
        <f t="shared" si="25"/>
        <v>Harrogate</v>
      </c>
      <c r="DB27" s="413" t="s">
        <v>123</v>
      </c>
      <c r="DC27" s="412" t="str">
        <f>VLOOKUP(DB27,'Rural 80'!$A$11:$BS$488,60,FALSE)</f>
        <v>9999</v>
      </c>
      <c r="DD27" s="412" t="str">
        <f t="array" ref="DD27">INDEX(DC$1:DC$55,MATCH(SMALL(COUNTIF(DC$1:DC$55,"&lt;"&amp;DC$1:DC$55),ROW(DC27:DD27)),COUNTIF(DC$1:DC$55,"&lt;"&amp;DC$1:DC$55),0))</f>
        <v>9999</v>
      </c>
      <c r="DE27" s="412" t="str">
        <f t="array" ref="DE27">INDEX(DB$1:DB$55,SMALL(IF(DC$1:DC$55=DD27,ROW(DC$1:DC$55)),COUNTIF(DD$1:DD27,DD27)),1)</f>
        <v>Harrogate</v>
      </c>
      <c r="DF27" s="412" t="str">
        <f t="shared" si="26"/>
        <v>no data</v>
      </c>
      <c r="DG27" s="412" t="str">
        <f t="shared" si="27"/>
        <v>Harrogate</v>
      </c>
      <c r="DJ27" s="413" t="s">
        <v>123</v>
      </c>
      <c r="DK27" s="412" t="str">
        <f>VLOOKUP(DJ27,'Rural 80'!$A$11:$BS$488,64,FALSE)</f>
        <v>9999</v>
      </c>
      <c r="DL27" s="412" t="str">
        <f t="array" ref="DL27">INDEX(DK$1:DK$55,MATCH(SMALL(COUNTIF(DK$1:DK$55,"&lt;"&amp;DK$1:DK$55),ROW(DK27:DL27)),COUNTIF(DK$1:DK$55,"&lt;"&amp;DK$1:DK$55),0))</f>
        <v>9999</v>
      </c>
      <c r="DM27" s="412" t="str">
        <f t="array" ref="DM27">INDEX(DJ$1:DJ$55,SMALL(IF(DK$1:DK$55=DL27,ROW(DK$1:DK$55)),COUNTIF(DL$1:DL27,DL27)),1)</f>
        <v>Harrogate</v>
      </c>
      <c r="DN27" s="412" t="str">
        <f t="shared" si="28"/>
        <v>no data</v>
      </c>
      <c r="DO27" s="412" t="str">
        <f t="shared" si="29"/>
        <v>Harrogate</v>
      </c>
      <c r="DR27" s="413" t="s">
        <v>123</v>
      </c>
      <c r="DS27" s="412" t="str">
        <f>VLOOKUP(DR27,'Rural 80'!$A$11:$BS$488,68,FALSE)</f>
        <v>9999</v>
      </c>
      <c r="DT27" s="412" t="str">
        <f t="array" ref="DT27">INDEX(DS$1:DS$55,MATCH(SMALL(COUNTIF(DS$1:DS$55,"&lt;"&amp;DS$1:DS$55),ROW(DS27:DT27)),COUNTIF(DS$1:DS$55,"&lt;"&amp;DS$1:DS$55),0))</f>
        <v>9999</v>
      </c>
      <c r="DU27" s="412" t="str">
        <f t="array" ref="DU27">INDEX(DR$1:DR$55,SMALL(IF(DS$1:DS$55=DT27,ROW(DS$1:DS$55)),COUNTIF(DT$1:DT27,DT27)),1)</f>
        <v>Harrogate</v>
      </c>
      <c r="DV27" s="412" t="str">
        <f t="shared" si="30"/>
        <v>no data</v>
      </c>
      <c r="DW27" s="412" t="str">
        <f t="shared" si="31"/>
        <v>Harrogate</v>
      </c>
    </row>
    <row r="28" spans="2:127" x14ac:dyDescent="0.25">
      <c r="B28" s="413" t="s">
        <v>125</v>
      </c>
      <c r="C28" s="412">
        <f>VLOOKUP(B28,'Rural 80'!$A$11:$BS$488,8,FALSE)</f>
        <v>21</v>
      </c>
      <c r="D28" s="412">
        <f t="array" ref="D28">INDEX(C$1:C$55,MATCH(SMALL(COUNTIF(C$1:C$55,"&lt;"&amp;C$1:C$55),ROW(C28:D28)),COUNTIF(C$1:C$55,"&lt;"&amp;C$1:C$55),0))</f>
        <v>28</v>
      </c>
      <c r="E28" s="412" t="str">
        <f t="array" ref="E28">INDEX(B$1:B$55,SMALL(IF(C$1:C$55=D28,ROW(C$1:C$55)),COUNTIF(D$1:D28,D28)),1)</f>
        <v>Cheshire West and Chester</v>
      </c>
      <c r="F28" s="412">
        <f t="shared" si="0"/>
        <v>28</v>
      </c>
      <c r="G28" s="412" t="str">
        <f t="shared" si="1"/>
        <v>Cheshire West and Chester</v>
      </c>
      <c r="J28" s="413" t="s">
        <v>125</v>
      </c>
      <c r="K28" s="412">
        <f>VLOOKUP(J28,'Rural 80'!$A$11:$BS$488,12,FALSE)</f>
        <v>19</v>
      </c>
      <c r="L28" s="412">
        <f t="array" ref="L28">INDEX(K$1:K$55,MATCH(SMALL(COUNTIF(K$1:K$55,"&lt;"&amp;K$1:K$55),ROW(K28:L28)),COUNTIF(K$1:K$55,"&lt;"&amp;K$1:K$55),0))</f>
        <v>28</v>
      </c>
      <c r="M28" s="412" t="str">
        <f t="array" ref="M28">INDEX(J$1:J$55,SMALL(IF(K$1:K$55=L28,ROW(K$1:K$55)),COUNTIF(L$1:L28,L28)),1)</f>
        <v>Waveney</v>
      </c>
      <c r="N28" s="412">
        <f t="shared" si="2"/>
        <v>28</v>
      </c>
      <c r="O28" s="412" t="str">
        <f t="shared" si="3"/>
        <v>Waveney</v>
      </c>
      <c r="R28" s="413" t="s">
        <v>125</v>
      </c>
      <c r="S28" s="412">
        <f>VLOOKUP(R28,'Rural 80'!$A$11:$BS$488,16,FALSE)</f>
        <v>20</v>
      </c>
      <c r="T28" s="412">
        <f t="array" ref="T28">INDEX(S$1:S$55,MATCH(SMALL(COUNTIF(S$1:S$55,"&lt;"&amp;S$1:S$55),ROW(S28:T28)),COUNTIF(S$1:S$55,"&lt;"&amp;S$1:S$55),0))</f>
        <v>28</v>
      </c>
      <c r="U28" s="412" t="str">
        <f t="array" ref="U28">INDEX(R$1:R$55,SMALL(IF(S$1:S$55=T28,ROW(S$1:S$55)),COUNTIF(T$1:T28,T28)),1)</f>
        <v>East Staffordshire</v>
      </c>
      <c r="V28" s="412">
        <f t="shared" si="4"/>
        <v>28</v>
      </c>
      <c r="W28" s="412" t="str">
        <f t="shared" si="5"/>
        <v>East Staffordshire</v>
      </c>
      <c r="Z28" s="413" t="s">
        <v>125</v>
      </c>
      <c r="AA28" s="412">
        <f>VLOOKUP(Z28,'Rural 80'!$A$11:$BS$488,20,FALSE)</f>
        <v>18</v>
      </c>
      <c r="AB28" s="412">
        <f t="array" ref="AB28">INDEX(AA$1:AA$55,MATCH(SMALL(COUNTIF(AA$1:AA$55,"&lt;"&amp;AA$1:AA$55),ROW(AA28:AB28)),COUNTIF(AA$1:AA$55,"&lt;"&amp;AA$1:AA$55),0))</f>
        <v>28</v>
      </c>
      <c r="AC28" s="412" t="str">
        <f t="array" ref="AC28">INDEX(Z$1:Z$55,SMALL(IF(AA$1:AA$55=AB28,ROW(AA$1:AA$55)),COUNTIF(AB$1:AB28,AB28)),1)</f>
        <v>Wycombe</v>
      </c>
      <c r="AD28" s="412">
        <f t="shared" si="6"/>
        <v>28</v>
      </c>
      <c r="AE28" s="412" t="str">
        <f t="shared" si="7"/>
        <v>Wycombe</v>
      </c>
      <c r="AH28" s="413" t="s">
        <v>125</v>
      </c>
      <c r="AI28" s="412">
        <f>VLOOKUP(AH28,'Rural 80'!$A$11:$BS$488,24,FALSE)</f>
        <v>24</v>
      </c>
      <c r="AJ28" s="412">
        <f t="array" ref="AJ28">INDEX(AI$1:AI$55,MATCH(SMALL(COUNTIF(AI$1:AI$55,"&lt;"&amp;AI$1:AI$55),ROW(AI28:AJ28)),COUNTIF(AI$1:AI$55,"&lt;"&amp;AI$1:AI$55),0))</f>
        <v>28</v>
      </c>
      <c r="AK28" s="412" t="str">
        <f t="array" ref="AK28">INDEX(AH$1:AH$55,SMALL(IF(AI$1:AI$55=AJ28,ROW(AI$1:AI$55)),COUNTIF(AJ$1:AJ28,AJ28)),1)</f>
        <v>Colchester</v>
      </c>
      <c r="AL28" s="412">
        <f t="shared" si="8"/>
        <v>28</v>
      </c>
      <c r="AM28" s="412" t="str">
        <f t="shared" si="9"/>
        <v>Colchester</v>
      </c>
      <c r="AP28" s="413" t="s">
        <v>125</v>
      </c>
      <c r="AQ28" s="412">
        <f>VLOOKUP(AP28,'Rural 80'!$A$11:$BS$488,28,FALSE)</f>
        <v>23</v>
      </c>
      <c r="AR28" s="412">
        <f t="array" ref="AR28">INDEX(AQ$1:AQ$55,MATCH(SMALL(COUNTIF(AQ$1:AQ$55,"&lt;"&amp;AQ$1:AQ$55),ROW(AQ28:AR28)),COUNTIF(AQ$1:AQ$55,"&lt;"&amp;AQ$1:AQ$55),0))</f>
        <v>28</v>
      </c>
      <c r="AS28" s="412" t="str">
        <f t="array" ref="AS28">INDEX(AP$1:AP$55,SMALL(IF(AQ$1:AQ$55=AR28,ROW(AQ$1:AQ$55)),COUNTIF(AR$1:AR28,AR28)),1)</f>
        <v>Lancaster</v>
      </c>
      <c r="AT28" s="412">
        <f t="shared" si="10"/>
        <v>28</v>
      </c>
      <c r="AU28" s="412" t="str">
        <f t="shared" si="11"/>
        <v>Lancaster</v>
      </c>
      <c r="AX28" s="413" t="s">
        <v>125</v>
      </c>
      <c r="AY28" s="412">
        <f>VLOOKUP(AX28,'Rural 80'!$A$11:$BS$488,32,FALSE)</f>
        <v>24</v>
      </c>
      <c r="AZ28" s="412">
        <f t="array" ref="AZ28">INDEX(AY$1:AY$55,MATCH(SMALL(COUNTIF(AY$1:AY$55,"&lt;"&amp;AY$1:AY$55),ROW(AY28:AZ28)),COUNTIF(AY$1:AY$55,"&lt;"&amp;AY$1:AY$55),0))</f>
        <v>28</v>
      </c>
      <c r="BA28" s="412" t="str">
        <f t="array" ref="BA28">INDEX(AX$1:AX$55,SMALL(IF(AY$1:AY$55=AZ28,ROW(AY$1:AY$55)),COUNTIF(AZ$1:AZ28,AZ28)),1)</f>
        <v>Harrogate</v>
      </c>
      <c r="BB28" s="412">
        <f t="shared" si="12"/>
        <v>28</v>
      </c>
      <c r="BC28" s="412" t="str">
        <f t="shared" si="13"/>
        <v>Harrogate</v>
      </c>
      <c r="BF28" s="413" t="s">
        <v>125</v>
      </c>
      <c r="BG28" s="412">
        <f>VLOOKUP(BF28,'Rural 80'!$A$11:$BS$488,36,FALSE)</f>
        <v>21</v>
      </c>
      <c r="BH28" s="412">
        <f t="array" ref="BH28">INDEX(BG$1:BG$55,MATCH(SMALL(COUNTIF(BG$1:BG$55,"&lt;"&amp;BG$1:BG$55),ROW(BG28:BH28)),COUNTIF(BG$1:BG$55,"&lt;"&amp;BG$1:BG$55),0))</f>
        <v>28</v>
      </c>
      <c r="BI28" s="412" t="str">
        <f t="array" ref="BI28">INDEX(BF$1:BF$55,SMALL(IF(BG$1:BG$55=BH28,ROW(BG$1:BG$55)),COUNTIF(BH$1:BH28,BH28)),1)</f>
        <v>Dacorum</v>
      </c>
      <c r="BJ28" s="412">
        <f t="shared" si="14"/>
        <v>28</v>
      </c>
      <c r="BK28" s="412" t="str">
        <f t="shared" si="15"/>
        <v>Dacorum</v>
      </c>
      <c r="BN28" s="413" t="s">
        <v>125</v>
      </c>
      <c r="BO28" s="412">
        <f>VLOOKUP(BN28,'Rural 80'!$A$11:$BS$488,40,FALSE)</f>
        <v>19</v>
      </c>
      <c r="BP28" s="412">
        <f t="array" ref="BP28">INDEX(BO$1:BO$55,MATCH(SMALL(COUNTIF(BO$1:BO$55,"&lt;"&amp;BO$1:BO$55),ROW(BO28:BP28)),COUNTIF(BO$1:BO$55,"&lt;"&amp;BO$1:BO$55),0))</f>
        <v>28</v>
      </c>
      <c r="BQ28" s="412" t="str">
        <f t="array" ref="BQ28">INDEX(BN$1:BN$55,SMALL(IF(BO$1:BO$55=BP28,ROW(BO$1:BO$55)),COUNTIF(BP$1:BP28,BP28)),1)</f>
        <v>Wyre</v>
      </c>
      <c r="BR28" s="412">
        <f t="shared" si="16"/>
        <v>28</v>
      </c>
      <c r="BS28" s="412" t="str">
        <f t="shared" si="17"/>
        <v>Wyre</v>
      </c>
      <c r="BV28" s="413" t="s">
        <v>125</v>
      </c>
      <c r="BW28" s="412">
        <f>VLOOKUP(BV28,'Rural 80'!$A$11:$BS$488,44,FALSE)</f>
        <v>21</v>
      </c>
      <c r="BX28" s="412">
        <f t="array" ref="BX28">INDEX(BW$1:BW$55,MATCH(SMALL(COUNTIF(BW$1:BW$55,"&lt;"&amp;BW$1:BW$55),ROW(BW28:BX28)),COUNTIF(BW$1:BW$55,"&lt;"&amp;BW$1:BW$55),0))</f>
        <v>28</v>
      </c>
      <c r="BY28" s="412" t="str">
        <f t="array" ref="BY28">INDEX(BV$1:BV$55,SMALL(IF(BW$1:BW$55=BX28,ROW(BW$1:BW$55)),COUNTIF(BX$1:BX28,BX28)),1)</f>
        <v>Wyre</v>
      </c>
      <c r="BZ28" s="412">
        <f t="shared" si="18"/>
        <v>28</v>
      </c>
      <c r="CA28" s="412" t="str">
        <f t="shared" si="19"/>
        <v>Wyre</v>
      </c>
      <c r="CD28" s="413" t="s">
        <v>125</v>
      </c>
      <c r="CE28" s="412">
        <f>VLOOKUP(CD28,'Rural 80'!$A$11:$BS$488,48,FALSE)</f>
        <v>20</v>
      </c>
      <c r="CF28" s="412">
        <f t="array" ref="CF28">INDEX(CE$1:CE$55,MATCH(SMALL(COUNTIF(CE$1:CE$55,"&lt;"&amp;CE$1:CE$55),ROW(CE28:CF28)),COUNTIF(CE$1:CE$55,"&lt;"&amp;CE$1:CE$55),0))</f>
        <v>28</v>
      </c>
      <c r="CG28" s="412" t="str">
        <f t="array" ref="CG28">INDEX(CD$1:CD$55,SMALL(IF(CE$1:CE$55=CF28,ROW(CE$1:CE$55)),COUNTIF(CF$1:CF28,CF28)),1)</f>
        <v>Hinckley and Bosworth</v>
      </c>
      <c r="CH28" s="412">
        <f t="shared" si="20"/>
        <v>28</v>
      </c>
      <c r="CI28" s="412" t="str">
        <f t="shared" si="21"/>
        <v>Hinckley and Bosworth</v>
      </c>
      <c r="CL28" s="413" t="s">
        <v>125</v>
      </c>
      <c r="CM28" s="412">
        <f>VLOOKUP(CL28,'Rural 80'!$A$11:$BS$488,52,FALSE)</f>
        <v>18</v>
      </c>
      <c r="CN28" s="412">
        <f t="array" ref="CN28">INDEX(CM$1:CM$55,MATCH(SMALL(COUNTIF(CM$1:CM$55,"&lt;"&amp;CM$1:CM$55),ROW(CM28:CN28)),COUNTIF(CM$1:CM$55,"&lt;"&amp;CM$1:CM$55),0))</f>
        <v>28</v>
      </c>
      <c r="CO28" s="412" t="str">
        <f t="array" ref="CO28">INDEX(CL$1:CL$55,SMALL(IF(CM$1:CM$55=CN28,ROW(CM$1:CM$55)),COUNTIF(CN$1:CN28,CN28)),1)</f>
        <v>Warwick</v>
      </c>
      <c r="CP28" s="412">
        <f t="shared" si="22"/>
        <v>28</v>
      </c>
      <c r="CQ28" s="412" t="str">
        <f t="shared" si="23"/>
        <v>Warwick</v>
      </c>
      <c r="CT28" s="413" t="s">
        <v>125</v>
      </c>
      <c r="CU28" s="412" t="str">
        <f>VLOOKUP(CT28,'Rural 80'!$A$11:$BS$488,56,FALSE)</f>
        <v>9999</v>
      </c>
      <c r="CV28" s="412" t="str">
        <f t="array" ref="CV28">INDEX(CU$1:CU$55,MATCH(SMALL(COUNTIF(CU$1:CU$55,"&lt;"&amp;CU$1:CU$55),ROW(CU28:CV28)),COUNTIF(CU$1:CU$55,"&lt;"&amp;CU$1:CU$55),0))</f>
        <v>9999</v>
      </c>
      <c r="CW28" s="412" t="str">
        <f t="array" ref="CW28">INDEX(CT$1:CT$55,SMALL(IF(CU$1:CU$55=CV28,ROW(CU$1:CU$55)),COUNTIF(CV$1:CV28,CV28)),1)</f>
        <v>Hart</v>
      </c>
      <c r="CX28" s="412" t="str">
        <f t="shared" si="24"/>
        <v>no data</v>
      </c>
      <c r="CY28" s="412" t="str">
        <f t="shared" si="25"/>
        <v>Hart</v>
      </c>
      <c r="DB28" s="413" t="s">
        <v>125</v>
      </c>
      <c r="DC28" s="412" t="str">
        <f>VLOOKUP(DB28,'Rural 80'!$A$11:$BS$488,60,FALSE)</f>
        <v>9999</v>
      </c>
      <c r="DD28" s="412" t="str">
        <f t="array" ref="DD28">INDEX(DC$1:DC$55,MATCH(SMALL(COUNTIF(DC$1:DC$55,"&lt;"&amp;DC$1:DC$55),ROW(DC28:DD28)),COUNTIF(DC$1:DC$55,"&lt;"&amp;DC$1:DC$55),0))</f>
        <v>9999</v>
      </c>
      <c r="DE28" s="412" t="str">
        <f t="array" ref="DE28">INDEX(DB$1:DB$55,SMALL(IF(DC$1:DC$55=DD28,ROW(DC$1:DC$55)),COUNTIF(DD$1:DD28,DD28)),1)</f>
        <v>Hart</v>
      </c>
      <c r="DF28" s="412" t="str">
        <f t="shared" si="26"/>
        <v>no data</v>
      </c>
      <c r="DG28" s="412" t="str">
        <f t="shared" si="27"/>
        <v>Hart</v>
      </c>
      <c r="DJ28" s="413" t="s">
        <v>125</v>
      </c>
      <c r="DK28" s="412" t="str">
        <f>VLOOKUP(DJ28,'Rural 80'!$A$11:$BS$488,64,FALSE)</f>
        <v>9999</v>
      </c>
      <c r="DL28" s="412" t="str">
        <f t="array" ref="DL28">INDEX(DK$1:DK$55,MATCH(SMALL(COUNTIF(DK$1:DK$55,"&lt;"&amp;DK$1:DK$55),ROW(DK28:DL28)),COUNTIF(DK$1:DK$55,"&lt;"&amp;DK$1:DK$55),0))</f>
        <v>9999</v>
      </c>
      <c r="DM28" s="412" t="str">
        <f t="array" ref="DM28">INDEX(DJ$1:DJ$55,SMALL(IF(DK$1:DK$55=DL28,ROW(DK$1:DK$55)),COUNTIF(DL$1:DL28,DL28)),1)</f>
        <v>Hart</v>
      </c>
      <c r="DN28" s="412" t="str">
        <f t="shared" si="28"/>
        <v>no data</v>
      </c>
      <c r="DO28" s="412" t="str">
        <f t="shared" si="29"/>
        <v>Hart</v>
      </c>
      <c r="DR28" s="413" t="s">
        <v>125</v>
      </c>
      <c r="DS28" s="412" t="str">
        <f>VLOOKUP(DR28,'Rural 80'!$A$11:$BS$488,68,FALSE)</f>
        <v>9999</v>
      </c>
      <c r="DT28" s="412" t="str">
        <f t="array" ref="DT28">INDEX(DS$1:DS$55,MATCH(SMALL(COUNTIF(DS$1:DS$55,"&lt;"&amp;DS$1:DS$55),ROW(DS28:DT28)),COUNTIF(DS$1:DS$55,"&lt;"&amp;DS$1:DS$55),0))</f>
        <v>9999</v>
      </c>
      <c r="DU28" s="412" t="str">
        <f t="array" ref="DU28">INDEX(DR$1:DR$55,SMALL(IF(DS$1:DS$55=DT28,ROW(DS$1:DS$55)),COUNTIF(DT$1:DT28,DT28)),1)</f>
        <v>Hart</v>
      </c>
      <c r="DV28" s="412" t="str">
        <f t="shared" si="30"/>
        <v>no data</v>
      </c>
      <c r="DW28" s="412" t="str">
        <f t="shared" si="31"/>
        <v>Hart</v>
      </c>
    </row>
    <row r="29" spans="2:127" x14ac:dyDescent="0.25">
      <c r="B29" s="413" t="s">
        <v>130</v>
      </c>
      <c r="C29" s="412">
        <f>VLOOKUP(B29,'Rural 80'!$A$11:$BS$488,8,FALSE)</f>
        <v>39</v>
      </c>
      <c r="D29" s="412">
        <f t="array" ref="D29">INDEX(C$1:C$55,MATCH(SMALL(COUNTIF(C$1:C$55,"&lt;"&amp;C$1:C$55),ROW(C29:D29)),COUNTIF(C$1:C$55,"&lt;"&amp;C$1:C$55),0))</f>
        <v>29</v>
      </c>
      <c r="E29" s="412" t="str">
        <f t="array" ref="E29">INDEX(B$1:B$55,SMALL(IF(C$1:C$55=D29,ROW(C$1:C$55)),COUNTIF(D$1:D29,D29)),1)</f>
        <v>Harrogate</v>
      </c>
      <c r="F29" s="412">
        <f t="shared" si="0"/>
        <v>29</v>
      </c>
      <c r="G29" s="412" t="str">
        <f t="shared" si="1"/>
        <v>Harrogate</v>
      </c>
      <c r="J29" s="413" t="s">
        <v>130</v>
      </c>
      <c r="K29" s="412">
        <f>VLOOKUP(J29,'Rural 80'!$A$11:$BS$488,12,FALSE)</f>
        <v>40</v>
      </c>
      <c r="L29" s="412">
        <f t="array" ref="L29">INDEX(K$1:K$55,MATCH(SMALL(COUNTIF(K$1:K$55,"&lt;"&amp;K$1:K$55),ROW(K29:L29)),COUNTIF(K$1:K$55,"&lt;"&amp;K$1:K$55),0))</f>
        <v>29</v>
      </c>
      <c r="M29" s="412" t="str">
        <f t="array" ref="M29">INDEX(J$1:J$55,SMALL(IF(K$1:K$55=L29,ROW(K$1:K$55)),COUNTIF(L$1:L29,L29)),1)</f>
        <v>New Forest</v>
      </c>
      <c r="N29" s="412">
        <f t="shared" si="2"/>
        <v>29</v>
      </c>
      <c r="O29" s="412" t="str">
        <f t="shared" si="3"/>
        <v>New Forest</v>
      </c>
      <c r="R29" s="413" t="s">
        <v>130</v>
      </c>
      <c r="S29" s="412">
        <f>VLOOKUP(R29,'Rural 80'!$A$11:$BS$488,16,FALSE)</f>
        <v>35</v>
      </c>
      <c r="T29" s="412">
        <f t="array" ref="T29">INDEX(S$1:S$55,MATCH(SMALL(COUNTIF(S$1:S$55,"&lt;"&amp;S$1:S$55),ROW(S29:T29)),COUNTIF(S$1:S$55,"&lt;"&amp;S$1:S$55),0))</f>
        <v>29</v>
      </c>
      <c r="U29" s="412" t="str">
        <f t="array" ref="U29">INDEX(R$1:R$55,SMALL(IF(S$1:S$55=T29,ROW(S$1:S$55)),COUNTIF(T$1:T29,T29)),1)</f>
        <v>Harrogate</v>
      </c>
      <c r="V29" s="412">
        <f t="shared" si="4"/>
        <v>29</v>
      </c>
      <c r="W29" s="412" t="str">
        <f t="shared" si="5"/>
        <v>Harrogate</v>
      </c>
      <c r="Z29" s="413" t="s">
        <v>130</v>
      </c>
      <c r="AA29" s="412">
        <f>VLOOKUP(Z29,'Rural 80'!$A$11:$BS$488,20,FALSE)</f>
        <v>25</v>
      </c>
      <c r="AB29" s="412">
        <f t="array" ref="AB29">INDEX(AA$1:AA$55,MATCH(SMALL(COUNTIF(AA$1:AA$55,"&lt;"&amp;AA$1:AA$55),ROW(AA29:AB29)),COUNTIF(AA$1:AA$55,"&lt;"&amp;AA$1:AA$55),0))</f>
        <v>29</v>
      </c>
      <c r="AC29" s="412" t="str">
        <f t="array" ref="AC29">INDEX(Z$1:Z$55,SMALL(IF(AA$1:AA$55=AB29,ROW(AA$1:AA$55)),COUNTIF(AB$1:AB29,AB29)),1)</f>
        <v>Great Yarmouth</v>
      </c>
      <c r="AD29" s="412">
        <f t="shared" si="6"/>
        <v>29</v>
      </c>
      <c r="AE29" s="412" t="str">
        <f t="shared" si="7"/>
        <v>Great Yarmouth</v>
      </c>
      <c r="AH29" s="413" t="s">
        <v>130</v>
      </c>
      <c r="AI29" s="412">
        <f>VLOOKUP(AH29,'Rural 80'!$A$11:$BS$488,24,FALSE)</f>
        <v>46</v>
      </c>
      <c r="AJ29" s="412">
        <f t="array" ref="AJ29">INDEX(AI$1:AI$55,MATCH(SMALL(COUNTIF(AI$1:AI$55,"&lt;"&amp;AI$1:AI$55),ROW(AI29:AJ29)),COUNTIF(AI$1:AI$55,"&lt;"&amp;AI$1:AI$55),0))</f>
        <v>29</v>
      </c>
      <c r="AK29" s="412" t="str">
        <f t="array" ref="AK29">INDEX(AH$1:AH$55,SMALL(IF(AI$1:AI$55=AJ29,ROW(AI$1:AI$55)),COUNTIF(AJ$1:AJ29,AJ29)),1)</f>
        <v>Mole Valley</v>
      </c>
      <c r="AL29" s="412">
        <f t="shared" si="8"/>
        <v>29</v>
      </c>
      <c r="AM29" s="412" t="str">
        <f t="shared" si="9"/>
        <v>Mole Valley</v>
      </c>
      <c r="AP29" s="413" t="s">
        <v>130</v>
      </c>
      <c r="AQ29" s="412">
        <f>VLOOKUP(AP29,'Rural 80'!$A$11:$BS$488,28,FALSE)</f>
        <v>52</v>
      </c>
      <c r="AR29" s="412">
        <f t="array" ref="AR29">INDEX(AQ$1:AQ$55,MATCH(SMALL(COUNTIF(AQ$1:AQ$55,"&lt;"&amp;AQ$1:AQ$55),ROW(AQ29:AR29)),COUNTIF(AQ$1:AQ$55,"&lt;"&amp;AQ$1:AQ$55),0))</f>
        <v>29</v>
      </c>
      <c r="AS29" s="412" t="str">
        <f t="array" ref="AS29">INDEX(AP$1:AP$55,SMALL(IF(AQ$1:AQ$55=AR29,ROW(AQ$1:AQ$55)),COUNTIF(AR$1:AR29,AR29)),1)</f>
        <v>Chiltern</v>
      </c>
      <c r="AT29" s="412">
        <f t="shared" si="10"/>
        <v>29</v>
      </c>
      <c r="AU29" s="412" t="str">
        <f t="shared" si="11"/>
        <v>Chiltern</v>
      </c>
      <c r="AX29" s="413" t="s">
        <v>130</v>
      </c>
      <c r="AY29" s="412">
        <f>VLOOKUP(AX29,'Rural 80'!$A$11:$BS$488,32,FALSE)</f>
        <v>48</v>
      </c>
      <c r="AZ29" s="412">
        <f t="array" ref="AZ29">INDEX(AY$1:AY$55,MATCH(SMALL(COUNTIF(AY$1:AY$55,"&lt;"&amp;AY$1:AY$55),ROW(AY29:AZ29)),COUNTIF(AY$1:AY$55,"&lt;"&amp;AY$1:AY$55),0))</f>
        <v>29</v>
      </c>
      <c r="BA29" s="412" t="str">
        <f t="array" ref="BA29">INDEX(AX$1:AX$55,SMALL(IF(AY$1:AY$55=AZ29,ROW(AY$1:AY$55)),COUNTIF(AZ$1:AZ29,AZ29)),1)</f>
        <v>Warwick</v>
      </c>
      <c r="BB29" s="412">
        <f t="shared" si="12"/>
        <v>29</v>
      </c>
      <c r="BC29" s="412" t="str">
        <f t="shared" si="13"/>
        <v>Warwick</v>
      </c>
      <c r="BF29" s="413" t="s">
        <v>130</v>
      </c>
      <c r="BG29" s="412">
        <f>VLOOKUP(BF29,'Rural 80'!$A$11:$BS$488,36,FALSE)</f>
        <v>46</v>
      </c>
      <c r="BH29" s="412">
        <f t="array" ref="BH29">INDEX(BG$1:BG$55,MATCH(SMALL(COUNTIF(BG$1:BG$55,"&lt;"&amp;BG$1:BG$55),ROW(BG29:BH29)),COUNTIF(BG$1:BG$55,"&lt;"&amp;BG$1:BG$55),0))</f>
        <v>29</v>
      </c>
      <c r="BI29" s="412" t="str">
        <f t="array" ref="BI29">INDEX(BF$1:BF$55,SMALL(IF(BG$1:BG$55=BH29,ROW(BG$1:BG$55)),COUNTIF(BH$1:BH29,BH29)),1)</f>
        <v>Lancaster</v>
      </c>
      <c r="BJ29" s="412">
        <f t="shared" si="14"/>
        <v>29</v>
      </c>
      <c r="BK29" s="412" t="str">
        <f t="shared" si="15"/>
        <v>Lancaster</v>
      </c>
      <c r="BN29" s="413" t="s">
        <v>130</v>
      </c>
      <c r="BO29" s="412">
        <f>VLOOKUP(BN29,'Rural 80'!$A$11:$BS$488,40,FALSE)</f>
        <v>14</v>
      </c>
      <c r="BP29" s="412">
        <f t="array" ref="BP29">INDEX(BO$1:BO$55,MATCH(SMALL(COUNTIF(BO$1:BO$55,"&lt;"&amp;BO$1:BO$55),ROW(BO29:BP29)),COUNTIF(BO$1:BO$55,"&lt;"&amp;BO$1:BO$55),0))</f>
        <v>29</v>
      </c>
      <c r="BQ29" s="412" t="str">
        <f t="array" ref="BQ29">INDEX(BN$1:BN$55,SMALL(IF(BO$1:BO$55=BP29,ROW(BO$1:BO$55)),COUNTIF(BP$1:BP29,BP29)),1)</f>
        <v>Hinckley and Bosworth</v>
      </c>
      <c r="BR29" s="412">
        <f t="shared" si="16"/>
        <v>29</v>
      </c>
      <c r="BS29" s="412" t="str">
        <f t="shared" si="17"/>
        <v>Hinckley and Bosworth</v>
      </c>
      <c r="BV29" s="413" t="s">
        <v>130</v>
      </c>
      <c r="BW29" s="412">
        <f>VLOOKUP(BV29,'Rural 80'!$A$11:$BS$488,44,FALSE)</f>
        <v>14</v>
      </c>
      <c r="BX29" s="412">
        <f t="array" ref="BX29">INDEX(BW$1:BW$55,MATCH(SMALL(COUNTIF(BW$1:BW$55,"&lt;"&amp;BW$1:BW$55),ROW(BW29:BX29)),COUNTIF(BW$1:BW$55,"&lt;"&amp;BW$1:BW$55),0))</f>
        <v>29</v>
      </c>
      <c r="BY29" s="412" t="str">
        <f t="array" ref="BY29">INDEX(BV$1:BV$55,SMALL(IF(BW$1:BW$55=BX29,ROW(BW$1:BW$55)),COUNTIF(BX$1:BX29,BX29)),1)</f>
        <v>Wycombe</v>
      </c>
      <c r="BZ29" s="412">
        <f t="shared" si="18"/>
        <v>29</v>
      </c>
      <c r="CA29" s="412" t="str">
        <f t="shared" si="19"/>
        <v>Wycombe</v>
      </c>
      <c r="CD29" s="413" t="s">
        <v>130</v>
      </c>
      <c r="CE29" s="412">
        <f>VLOOKUP(CD29,'Rural 80'!$A$11:$BS$488,48,FALSE)</f>
        <v>24</v>
      </c>
      <c r="CF29" s="412">
        <f t="array" ref="CF29">INDEX(CE$1:CE$55,MATCH(SMALL(COUNTIF(CE$1:CE$55,"&lt;"&amp;CE$1:CE$55),ROW(CE29:CF29)),COUNTIF(CE$1:CE$55,"&lt;"&amp;CE$1:CE$55),0))</f>
        <v>29</v>
      </c>
      <c r="CG29" s="412" t="str">
        <f t="array" ref="CG29">INDEX(CD$1:CD$55,SMALL(IF(CE$1:CE$55=CF29,ROW(CE$1:CE$55)),COUNTIF(CF$1:CF29,CF29)),1)</f>
        <v>Wyre</v>
      </c>
      <c r="CH29" s="412">
        <f t="shared" si="20"/>
        <v>29</v>
      </c>
      <c r="CI29" s="412" t="str">
        <f t="shared" si="21"/>
        <v>Wyre</v>
      </c>
      <c r="CL29" s="413" t="s">
        <v>130</v>
      </c>
      <c r="CM29" s="412">
        <f>VLOOKUP(CL29,'Rural 80'!$A$11:$BS$488,52,FALSE)</f>
        <v>15</v>
      </c>
      <c r="CN29" s="412">
        <f t="array" ref="CN29">INDEX(CM$1:CM$55,MATCH(SMALL(COUNTIF(CM$1:CM$55,"&lt;"&amp;CM$1:CM$55),ROW(CM29:CN29)),COUNTIF(CM$1:CM$55,"&lt;"&amp;CM$1:CM$55),0))</f>
        <v>29</v>
      </c>
      <c r="CO29" s="412" t="str">
        <f t="array" ref="CO29">INDEX(CL$1:CL$55,SMALL(IF(CM$1:CM$55=CN29,ROW(CM$1:CM$55)),COUNTIF(CN$1:CN29,CN29)),1)</f>
        <v>Wyre</v>
      </c>
      <c r="CP29" s="412">
        <f t="shared" si="22"/>
        <v>29</v>
      </c>
      <c r="CQ29" s="412" t="str">
        <f t="shared" si="23"/>
        <v>Wyre</v>
      </c>
      <c r="CT29" s="413" t="s">
        <v>130</v>
      </c>
      <c r="CU29" s="412" t="str">
        <f>VLOOKUP(CT29,'Rural 80'!$A$11:$BS$488,56,FALSE)</f>
        <v>9999</v>
      </c>
      <c r="CV29" s="412" t="str">
        <f t="array" ref="CV29">INDEX(CU$1:CU$55,MATCH(SMALL(COUNTIF(CU$1:CU$55,"&lt;"&amp;CU$1:CU$55),ROW(CU29:CV29)),COUNTIF(CU$1:CU$55,"&lt;"&amp;CU$1:CU$55),0))</f>
        <v>9999</v>
      </c>
      <c r="CW29" s="412" t="str">
        <f t="array" ref="CW29">INDEX(CT$1:CT$55,SMALL(IF(CU$1:CU$55=CV29,ROW(CU$1:CU$55)),COUNTIF(CV$1:CV29,CV29)),1)</f>
        <v>Hertsmere</v>
      </c>
      <c r="CX29" s="412" t="str">
        <f t="shared" si="24"/>
        <v>no data</v>
      </c>
      <c r="CY29" s="412" t="str">
        <f t="shared" si="25"/>
        <v>Hertsmere</v>
      </c>
      <c r="DB29" s="413" t="s">
        <v>130</v>
      </c>
      <c r="DC29" s="412" t="str">
        <f>VLOOKUP(DB29,'Rural 80'!$A$11:$BS$488,60,FALSE)</f>
        <v>9999</v>
      </c>
      <c r="DD29" s="412" t="str">
        <f t="array" ref="DD29">INDEX(DC$1:DC$55,MATCH(SMALL(COUNTIF(DC$1:DC$55,"&lt;"&amp;DC$1:DC$55),ROW(DC29:DD29)),COUNTIF(DC$1:DC$55,"&lt;"&amp;DC$1:DC$55),0))</f>
        <v>9999</v>
      </c>
      <c r="DE29" s="412" t="str">
        <f t="array" ref="DE29">INDEX(DB$1:DB$55,SMALL(IF(DC$1:DC$55=DD29,ROW(DC$1:DC$55)),COUNTIF(DD$1:DD29,DD29)),1)</f>
        <v>Hertsmere</v>
      </c>
      <c r="DF29" s="412" t="str">
        <f t="shared" si="26"/>
        <v>no data</v>
      </c>
      <c r="DG29" s="412" t="str">
        <f t="shared" si="27"/>
        <v>Hertsmere</v>
      </c>
      <c r="DJ29" s="413" t="s">
        <v>130</v>
      </c>
      <c r="DK29" s="412" t="str">
        <f>VLOOKUP(DJ29,'Rural 80'!$A$11:$BS$488,64,FALSE)</f>
        <v>9999</v>
      </c>
      <c r="DL29" s="412" t="str">
        <f t="array" ref="DL29">INDEX(DK$1:DK$55,MATCH(SMALL(COUNTIF(DK$1:DK$55,"&lt;"&amp;DK$1:DK$55),ROW(DK29:DL29)),COUNTIF(DK$1:DK$55,"&lt;"&amp;DK$1:DK$55),0))</f>
        <v>9999</v>
      </c>
      <c r="DM29" s="412" t="str">
        <f t="array" ref="DM29">INDEX(DJ$1:DJ$55,SMALL(IF(DK$1:DK$55=DL29,ROW(DK$1:DK$55)),COUNTIF(DL$1:DL29,DL29)),1)</f>
        <v>Hertsmere</v>
      </c>
      <c r="DN29" s="412" t="str">
        <f t="shared" si="28"/>
        <v>no data</v>
      </c>
      <c r="DO29" s="412" t="str">
        <f t="shared" si="29"/>
        <v>Hertsmere</v>
      </c>
      <c r="DR29" s="413" t="s">
        <v>130</v>
      </c>
      <c r="DS29" s="412" t="str">
        <f>VLOOKUP(DR29,'Rural 80'!$A$11:$BS$488,68,FALSE)</f>
        <v>9999</v>
      </c>
      <c r="DT29" s="412" t="str">
        <f t="array" ref="DT29">INDEX(DS$1:DS$55,MATCH(SMALL(COUNTIF(DS$1:DS$55,"&lt;"&amp;DS$1:DS$55),ROW(DS29:DT29)),COUNTIF(DS$1:DS$55,"&lt;"&amp;DS$1:DS$55),0))</f>
        <v>9999</v>
      </c>
      <c r="DU29" s="412" t="str">
        <f t="array" ref="DU29">INDEX(DR$1:DR$55,SMALL(IF(DS$1:DS$55=DT29,ROW(DS$1:DS$55)),COUNTIF(DT$1:DT29,DT29)),1)</f>
        <v>Hertsmere</v>
      </c>
      <c r="DV29" s="412" t="str">
        <f t="shared" si="30"/>
        <v>no data</v>
      </c>
      <c r="DW29" s="412" t="str">
        <f t="shared" si="31"/>
        <v>Hertsmere</v>
      </c>
    </row>
    <row r="30" spans="2:127" x14ac:dyDescent="0.25">
      <c r="B30" s="413" t="s">
        <v>133</v>
      </c>
      <c r="C30" s="412">
        <f>VLOOKUP(B30,'Rural 80'!$A$11:$BS$488,8,FALSE)</f>
        <v>22</v>
      </c>
      <c r="D30" s="412">
        <f t="array" ref="D30">INDEX(C$1:C$55,MATCH(SMALL(COUNTIF(C$1:C$55,"&lt;"&amp;C$1:C$55),ROW(C30:D30)),COUNTIF(C$1:C$55,"&lt;"&amp;C$1:C$55),0))</f>
        <v>30</v>
      </c>
      <c r="E30" s="412" t="str">
        <f t="array" ref="E30">INDEX(B$1:B$55,SMALL(IF(C$1:C$55=D30,ROW(C$1:C$55)),COUNTIF(D$1:D30,D30)),1)</f>
        <v>East Staffordshire</v>
      </c>
      <c r="F30" s="412">
        <f t="shared" si="0"/>
        <v>30</v>
      </c>
      <c r="G30" s="412" t="str">
        <f t="shared" si="1"/>
        <v>East Staffordshire</v>
      </c>
      <c r="J30" s="413" t="s">
        <v>133</v>
      </c>
      <c r="K30" s="412">
        <f>VLOOKUP(J30,'Rural 80'!$A$11:$BS$488,12,FALSE)</f>
        <v>18</v>
      </c>
      <c r="L30" s="412">
        <f t="array" ref="L30">INDEX(K$1:K$55,MATCH(SMALL(COUNTIF(K$1:K$55,"&lt;"&amp;K$1:K$55),ROW(K30:L30)),COUNTIF(K$1:K$55,"&lt;"&amp;K$1:K$55),0))</f>
        <v>30</v>
      </c>
      <c r="M30" s="412" t="str">
        <f t="array" ref="M30">INDEX(J$1:J$55,SMALL(IF(K$1:K$55=L30,ROW(K$1:K$55)),COUNTIF(L$1:L30,L30)),1)</f>
        <v>Scarborough</v>
      </c>
      <c r="N30" s="412">
        <f t="shared" si="2"/>
        <v>30</v>
      </c>
      <c r="O30" s="412" t="str">
        <f t="shared" si="3"/>
        <v>Scarborough</v>
      </c>
      <c r="R30" s="413" t="s">
        <v>133</v>
      </c>
      <c r="S30" s="412">
        <f>VLOOKUP(R30,'Rural 80'!$A$11:$BS$488,16,FALSE)</f>
        <v>17</v>
      </c>
      <c r="T30" s="412">
        <f t="array" ref="T30">INDEX(S$1:S$55,MATCH(SMALL(COUNTIF(S$1:S$55,"&lt;"&amp;S$1:S$55),ROW(S30:T30)),COUNTIF(S$1:S$55,"&lt;"&amp;S$1:S$55),0))</f>
        <v>30</v>
      </c>
      <c r="U30" s="412" t="str">
        <f t="array" ref="U30">INDEX(R$1:R$55,SMALL(IF(S$1:S$55=T30,ROW(S$1:S$55)),COUNTIF(T$1:T30,T30)),1)</f>
        <v>Carlisle</v>
      </c>
      <c r="V30" s="412">
        <f t="shared" si="4"/>
        <v>30</v>
      </c>
      <c r="W30" s="412" t="str">
        <f t="shared" si="5"/>
        <v>Carlisle</v>
      </c>
      <c r="Z30" s="413" t="s">
        <v>133</v>
      </c>
      <c r="AA30" s="412">
        <f>VLOOKUP(Z30,'Rural 80'!$A$11:$BS$488,20,FALSE)</f>
        <v>23</v>
      </c>
      <c r="AB30" s="412">
        <f t="array" ref="AB30">INDEX(AA$1:AA$55,MATCH(SMALL(COUNTIF(AA$1:AA$55,"&lt;"&amp;AA$1:AA$55),ROW(AA30:AB30)),COUNTIF(AA$1:AA$55,"&lt;"&amp;AA$1:AA$55),0))</f>
        <v>30</v>
      </c>
      <c r="AC30" s="412" t="str">
        <f t="array" ref="AC30">INDEX(Z$1:Z$55,SMALL(IF(AA$1:AA$55=AB30,ROW(AA$1:AA$55)),COUNTIF(AB$1:AB30,AB30)),1)</f>
        <v>Warwick</v>
      </c>
      <c r="AD30" s="412">
        <f t="shared" si="6"/>
        <v>30</v>
      </c>
      <c r="AE30" s="412" t="str">
        <f t="shared" si="7"/>
        <v>Warwick</v>
      </c>
      <c r="AH30" s="413" t="s">
        <v>133</v>
      </c>
      <c r="AI30" s="412">
        <f>VLOOKUP(AH30,'Rural 80'!$A$11:$BS$488,24,FALSE)</f>
        <v>18</v>
      </c>
      <c r="AJ30" s="412">
        <f t="array" ref="AJ30">INDEX(AI$1:AI$55,MATCH(SMALL(COUNTIF(AI$1:AI$55,"&lt;"&amp;AI$1:AI$55),ROW(AI30:AJ30)),COUNTIF(AI$1:AI$55,"&lt;"&amp;AI$1:AI$55),0))</f>
        <v>30</v>
      </c>
      <c r="AK30" s="412" t="str">
        <f t="array" ref="AK30">INDEX(AH$1:AH$55,SMALL(IF(AI$1:AI$55=AJ30,ROW(AI$1:AI$55)),COUNTIF(AJ$1:AJ30,AJ30)),1)</f>
        <v>Bath and North East Somerset</v>
      </c>
      <c r="AL30" s="412">
        <f t="shared" si="8"/>
        <v>30</v>
      </c>
      <c r="AM30" s="412" t="str">
        <f t="shared" si="9"/>
        <v>Bath and North East Somerset</v>
      </c>
      <c r="AP30" s="413" t="s">
        <v>133</v>
      </c>
      <c r="AQ30" s="412">
        <f>VLOOKUP(AP30,'Rural 80'!$A$11:$BS$488,28,FALSE)</f>
        <v>13</v>
      </c>
      <c r="AR30" s="412">
        <f t="array" ref="AR30">INDEX(AQ$1:AQ$55,MATCH(SMALL(COUNTIF(AQ$1:AQ$55,"&lt;"&amp;AQ$1:AQ$55),ROW(AQ30:AR30)),COUNTIF(AQ$1:AQ$55,"&lt;"&amp;AQ$1:AQ$55),0))</f>
        <v>30</v>
      </c>
      <c r="AS30" s="412" t="str">
        <f t="array" ref="AS30">INDEX(AP$1:AP$55,SMALL(IF(AQ$1:AQ$55=AR30,ROW(AQ$1:AQ$55)),COUNTIF(AR$1:AR30,AR30)),1)</f>
        <v>Wellingborough</v>
      </c>
      <c r="AT30" s="412">
        <f t="shared" si="10"/>
        <v>30</v>
      </c>
      <c r="AU30" s="412" t="str">
        <f t="shared" si="11"/>
        <v>Wellingborough</v>
      </c>
      <c r="AX30" s="413" t="s">
        <v>133</v>
      </c>
      <c r="AY30" s="412">
        <f>VLOOKUP(AX30,'Rural 80'!$A$11:$BS$488,32,FALSE)</f>
        <v>12</v>
      </c>
      <c r="AZ30" s="412">
        <f t="array" ref="AZ30">INDEX(AY$1:AY$55,MATCH(SMALL(COUNTIF(AY$1:AY$55,"&lt;"&amp;AY$1:AY$55),ROW(AY30:AZ30)),COUNTIF(AY$1:AY$55,"&lt;"&amp;AY$1:AY$55),0))</f>
        <v>30</v>
      </c>
      <c r="BA30" s="412" t="str">
        <f t="array" ref="BA30">INDEX(AX$1:AX$55,SMALL(IF(AY$1:AY$55=AZ30,ROW(AY$1:AY$55)),COUNTIF(AZ$1:AZ30,AZ30)),1)</f>
        <v>Mole Valley</v>
      </c>
      <c r="BB30" s="412">
        <f t="shared" si="12"/>
        <v>30</v>
      </c>
      <c r="BC30" s="412" t="str">
        <f t="shared" si="13"/>
        <v>Mole Valley</v>
      </c>
      <c r="BF30" s="413" t="s">
        <v>133</v>
      </c>
      <c r="BG30" s="412">
        <f>VLOOKUP(BF30,'Rural 80'!$A$11:$BS$488,36,FALSE)</f>
        <v>35</v>
      </c>
      <c r="BH30" s="412">
        <f t="array" ref="BH30">INDEX(BG$1:BG$55,MATCH(SMALL(COUNTIF(BG$1:BG$55,"&lt;"&amp;BG$1:BG$55),ROW(BG30:BH30)),COUNTIF(BG$1:BG$55,"&lt;"&amp;BG$1:BG$55),0))</f>
        <v>30</v>
      </c>
      <c r="BI30" s="412" t="str">
        <f t="array" ref="BI30">INDEX(BF$1:BF$55,SMALL(IF(BG$1:BG$55=BH30,ROW(BG$1:BG$55)),COUNTIF(BH$1:BH30,BH30)),1)</f>
        <v>Carlisle</v>
      </c>
      <c r="BJ30" s="412">
        <f t="shared" si="14"/>
        <v>30</v>
      </c>
      <c r="BK30" s="412" t="str">
        <f t="shared" si="15"/>
        <v>Carlisle</v>
      </c>
      <c r="BN30" s="413" t="s">
        <v>133</v>
      </c>
      <c r="BO30" s="412">
        <f>VLOOKUP(BN30,'Rural 80'!$A$11:$BS$488,40,FALSE)</f>
        <v>29</v>
      </c>
      <c r="BP30" s="412">
        <f t="array" ref="BP30">INDEX(BO$1:BO$55,MATCH(SMALL(COUNTIF(BO$1:BO$55,"&lt;"&amp;BO$1:BO$55),ROW(BO30:BP30)),COUNTIF(BO$1:BO$55,"&lt;"&amp;BO$1:BO$55),0))</f>
        <v>30</v>
      </c>
      <c r="BQ30" s="412" t="str">
        <f t="array" ref="BQ30">INDEX(BN$1:BN$55,SMALL(IF(BO$1:BO$55=BP30,ROW(BO$1:BO$55)),COUNTIF(BP$1:BP30,BP30)),1)</f>
        <v>Taunton Deane</v>
      </c>
      <c r="BR30" s="412">
        <f t="shared" si="16"/>
        <v>30</v>
      </c>
      <c r="BS30" s="412" t="str">
        <f t="shared" si="17"/>
        <v>Taunton Deane</v>
      </c>
      <c r="BV30" s="413" t="s">
        <v>133</v>
      </c>
      <c r="BW30" s="412">
        <f>VLOOKUP(BV30,'Rural 80'!$A$11:$BS$488,44,FALSE)</f>
        <v>30</v>
      </c>
      <c r="BX30" s="412">
        <f t="array" ref="BX30">INDEX(BW$1:BW$55,MATCH(SMALL(COUNTIF(BW$1:BW$55,"&lt;"&amp;BW$1:BW$55),ROW(BW30:BX30)),COUNTIF(BW$1:BW$55,"&lt;"&amp;BW$1:BW$55),0))</f>
        <v>30</v>
      </c>
      <c r="BY30" s="412" t="str">
        <f t="array" ref="BY30">INDEX(BV$1:BV$55,SMALL(IF(BW$1:BW$55=BX30,ROW(BW$1:BW$55)),COUNTIF(BX$1:BX30,BX30)),1)</f>
        <v>Hinckley and Bosworth</v>
      </c>
      <c r="BZ30" s="412">
        <f t="shared" si="18"/>
        <v>30</v>
      </c>
      <c r="CA30" s="412" t="str">
        <f t="shared" si="19"/>
        <v>Hinckley and Bosworth</v>
      </c>
      <c r="CD30" s="413" t="s">
        <v>133</v>
      </c>
      <c r="CE30" s="412">
        <f>VLOOKUP(CD30,'Rural 80'!$A$11:$BS$488,48,FALSE)</f>
        <v>28</v>
      </c>
      <c r="CF30" s="412">
        <f t="array" ref="CF30">INDEX(CE$1:CE$55,MATCH(SMALL(COUNTIF(CE$1:CE$55,"&lt;"&amp;CE$1:CE$55),ROW(CE30:CF30)),COUNTIF(CE$1:CE$55,"&lt;"&amp;CE$1:CE$55),0))</f>
        <v>30</v>
      </c>
      <c r="CG30" s="412" t="str">
        <f t="array" ref="CG30">INDEX(CD$1:CD$55,SMALL(IF(CE$1:CE$55=CF30,ROW(CE$1:CE$55)),COUNTIF(CF$1:CF30,CF30)),1)</f>
        <v>Taunton Deane</v>
      </c>
      <c r="CH30" s="412">
        <f t="shared" si="20"/>
        <v>30</v>
      </c>
      <c r="CI30" s="412" t="str">
        <f t="shared" si="21"/>
        <v>Taunton Deane</v>
      </c>
      <c r="CL30" s="413" t="s">
        <v>133</v>
      </c>
      <c r="CM30" s="412">
        <f>VLOOKUP(CL30,'Rural 80'!$A$11:$BS$488,52,FALSE)</f>
        <v>26</v>
      </c>
      <c r="CN30" s="412">
        <f t="array" ref="CN30">INDEX(CM$1:CM$55,MATCH(SMALL(COUNTIF(CM$1:CM$55,"&lt;"&amp;CM$1:CM$55),ROW(CM30:CN30)),COUNTIF(CM$1:CM$55,"&lt;"&amp;CM$1:CM$55),0))</f>
        <v>30</v>
      </c>
      <c r="CO30" s="412" t="str">
        <f t="array" ref="CO30">INDEX(CL$1:CL$55,SMALL(IF(CM$1:CM$55=CN30,ROW(CM$1:CM$55)),COUNTIF(CN$1:CN30,CN30)),1)</f>
        <v>Waveney</v>
      </c>
      <c r="CP30" s="412">
        <f t="shared" si="22"/>
        <v>30</v>
      </c>
      <c r="CQ30" s="412" t="str">
        <f t="shared" si="23"/>
        <v>Waveney</v>
      </c>
      <c r="CT30" s="413" t="s">
        <v>133</v>
      </c>
      <c r="CU30" s="412" t="str">
        <f>VLOOKUP(CT30,'Rural 80'!$A$11:$BS$488,56,FALSE)</f>
        <v>9999</v>
      </c>
      <c r="CV30" s="412" t="str">
        <f t="array" ref="CV30">INDEX(CU$1:CU$55,MATCH(SMALL(COUNTIF(CU$1:CU$55,"&lt;"&amp;CU$1:CU$55),ROW(CU30:CV30)),COUNTIF(CU$1:CU$55,"&lt;"&amp;CU$1:CU$55),0))</f>
        <v>9999</v>
      </c>
      <c r="CW30" s="412" t="str">
        <f t="array" ref="CW30">INDEX(CT$1:CT$55,SMALL(IF(CU$1:CU$55=CV30,ROW(CU$1:CU$55)),COUNTIF(CV$1:CV30,CV30)),1)</f>
        <v>Hinckley and Bosworth</v>
      </c>
      <c r="CX30" s="412" t="str">
        <f t="shared" si="24"/>
        <v>no data</v>
      </c>
      <c r="CY30" s="412" t="str">
        <f t="shared" si="25"/>
        <v>Hinckley and Bosworth</v>
      </c>
      <c r="DB30" s="413" t="s">
        <v>133</v>
      </c>
      <c r="DC30" s="412" t="str">
        <f>VLOOKUP(DB30,'Rural 80'!$A$11:$BS$488,60,FALSE)</f>
        <v>9999</v>
      </c>
      <c r="DD30" s="412" t="str">
        <f t="array" ref="DD30">INDEX(DC$1:DC$55,MATCH(SMALL(COUNTIF(DC$1:DC$55,"&lt;"&amp;DC$1:DC$55),ROW(DC30:DD30)),COUNTIF(DC$1:DC$55,"&lt;"&amp;DC$1:DC$55),0))</f>
        <v>9999</v>
      </c>
      <c r="DE30" s="412" t="str">
        <f t="array" ref="DE30">INDEX(DB$1:DB$55,SMALL(IF(DC$1:DC$55=DD30,ROW(DC$1:DC$55)),COUNTIF(DD$1:DD30,DD30)),1)</f>
        <v>Hinckley and Bosworth</v>
      </c>
      <c r="DF30" s="412" t="str">
        <f t="shared" si="26"/>
        <v>no data</v>
      </c>
      <c r="DG30" s="412" t="str">
        <f t="shared" si="27"/>
        <v>Hinckley and Bosworth</v>
      </c>
      <c r="DJ30" s="413" t="s">
        <v>133</v>
      </c>
      <c r="DK30" s="412" t="str">
        <f>VLOOKUP(DJ30,'Rural 80'!$A$11:$BS$488,64,FALSE)</f>
        <v>9999</v>
      </c>
      <c r="DL30" s="412" t="str">
        <f t="array" ref="DL30">INDEX(DK$1:DK$55,MATCH(SMALL(COUNTIF(DK$1:DK$55,"&lt;"&amp;DK$1:DK$55),ROW(DK30:DL30)),COUNTIF(DK$1:DK$55,"&lt;"&amp;DK$1:DK$55),0))</f>
        <v>9999</v>
      </c>
      <c r="DM30" s="412" t="str">
        <f t="array" ref="DM30">INDEX(DJ$1:DJ$55,SMALL(IF(DK$1:DK$55=DL30,ROW(DK$1:DK$55)),COUNTIF(DL$1:DL30,DL30)),1)</f>
        <v>Hinckley and Bosworth</v>
      </c>
      <c r="DN30" s="412" t="str">
        <f t="shared" si="28"/>
        <v>no data</v>
      </c>
      <c r="DO30" s="412" t="str">
        <f t="shared" si="29"/>
        <v>Hinckley and Bosworth</v>
      </c>
      <c r="DR30" s="413" t="s">
        <v>133</v>
      </c>
      <c r="DS30" s="412" t="str">
        <f>VLOOKUP(DR30,'Rural 80'!$A$11:$BS$488,68,FALSE)</f>
        <v>9999</v>
      </c>
      <c r="DT30" s="412" t="str">
        <f t="array" ref="DT30">INDEX(DS$1:DS$55,MATCH(SMALL(COUNTIF(DS$1:DS$55,"&lt;"&amp;DS$1:DS$55),ROW(DS30:DT30)),COUNTIF(DS$1:DS$55,"&lt;"&amp;DS$1:DS$55),0))</f>
        <v>9999</v>
      </c>
      <c r="DU30" s="412" t="str">
        <f t="array" ref="DU30">INDEX(DR$1:DR$55,SMALL(IF(DS$1:DS$55=DT30,ROW(DS$1:DS$55)),COUNTIF(DT$1:DT30,DT30)),1)</f>
        <v>Hinckley and Bosworth</v>
      </c>
      <c r="DV30" s="412" t="str">
        <f t="shared" si="30"/>
        <v>no data</v>
      </c>
      <c r="DW30" s="412" t="str">
        <f t="shared" si="31"/>
        <v>Hinckley and Bosworth</v>
      </c>
    </row>
    <row r="31" spans="2:127" x14ac:dyDescent="0.25">
      <c r="B31" s="413" t="s">
        <v>143</v>
      </c>
      <c r="C31" s="412">
        <f>VLOOKUP(B31,'Rural 80'!$A$11:$BS$488,8,FALSE)</f>
        <v>43</v>
      </c>
      <c r="D31" s="412">
        <f t="array" ref="D31">INDEX(C$1:C$55,MATCH(SMALL(COUNTIF(C$1:C$55,"&lt;"&amp;C$1:C$55),ROW(C31:D31)),COUNTIF(C$1:C$55,"&lt;"&amp;C$1:C$55),0))</f>
        <v>31</v>
      </c>
      <c r="E31" s="412" t="str">
        <f t="array" ref="E31">INDEX(B$1:B$55,SMALL(IF(C$1:C$55=D31,ROW(C$1:C$55)),COUNTIF(D$1:D31,D31)),1)</f>
        <v>Carlisle</v>
      </c>
      <c r="F31" s="412">
        <f t="shared" si="0"/>
        <v>31</v>
      </c>
      <c r="G31" s="412" t="str">
        <f t="shared" si="1"/>
        <v>Carlisle</v>
      </c>
      <c r="J31" s="413" t="s">
        <v>143</v>
      </c>
      <c r="K31" s="412">
        <f>VLOOKUP(J31,'Rural 80'!$A$11:$BS$488,12,FALSE)</f>
        <v>45</v>
      </c>
      <c r="L31" s="412">
        <f t="array" ref="L31">INDEX(K$1:K$55,MATCH(SMALL(COUNTIF(K$1:K$55,"&lt;"&amp;K$1:K$55),ROW(K31:L31)),COUNTIF(K$1:K$55,"&lt;"&amp;K$1:K$55),0))</f>
        <v>31</v>
      </c>
      <c r="M31" s="412" t="str">
        <f t="array" ref="M31">INDEX(J$1:J$55,SMALL(IF(K$1:K$55=L31,ROW(K$1:K$55)),COUNTIF(L$1:L31,L31)),1)</f>
        <v>Wakefield</v>
      </c>
      <c r="N31" s="412">
        <f t="shared" si="2"/>
        <v>31</v>
      </c>
      <c r="O31" s="412" t="str">
        <f t="shared" si="3"/>
        <v>Wakefield</v>
      </c>
      <c r="R31" s="413" t="s">
        <v>143</v>
      </c>
      <c r="S31" s="412">
        <f>VLOOKUP(R31,'Rural 80'!$A$11:$BS$488,16,FALSE)</f>
        <v>48</v>
      </c>
      <c r="T31" s="412">
        <f t="array" ref="T31">INDEX(S$1:S$55,MATCH(SMALL(COUNTIF(S$1:S$55,"&lt;"&amp;S$1:S$55),ROW(S31:T31)),COUNTIF(S$1:S$55,"&lt;"&amp;S$1:S$55),0))</f>
        <v>31</v>
      </c>
      <c r="U31" s="412" t="str">
        <f t="array" ref="U31">INDEX(R$1:R$55,SMALL(IF(S$1:S$55=T31,ROW(S$1:S$55)),COUNTIF(T$1:T31,T31)),1)</f>
        <v>Taunton Deane</v>
      </c>
      <c r="V31" s="412">
        <f t="shared" si="4"/>
        <v>31</v>
      </c>
      <c r="W31" s="412" t="str">
        <f t="shared" si="5"/>
        <v>Taunton Deane</v>
      </c>
      <c r="Z31" s="413" t="s">
        <v>143</v>
      </c>
      <c r="AA31" s="412">
        <f>VLOOKUP(Z31,'Rural 80'!$A$11:$BS$488,20,FALSE)</f>
        <v>51</v>
      </c>
      <c r="AB31" s="412">
        <f t="array" ref="AB31">INDEX(AA$1:AA$55,MATCH(SMALL(COUNTIF(AA$1:AA$55,"&lt;"&amp;AA$1:AA$55),ROW(AA31:AB31)),COUNTIF(AA$1:AA$55,"&lt;"&amp;AA$1:AA$55),0))</f>
        <v>31</v>
      </c>
      <c r="AC31" s="412" t="str">
        <f t="array" ref="AC31">INDEX(Z$1:Z$55,SMALL(IF(AA$1:AA$55=AB31,ROW(AA$1:AA$55)),COUNTIF(AB$1:AB31,AB31)),1)</f>
        <v>Eastleigh</v>
      </c>
      <c r="AD31" s="412">
        <f t="shared" si="6"/>
        <v>31</v>
      </c>
      <c r="AE31" s="412" t="str">
        <f t="shared" si="7"/>
        <v>Eastleigh</v>
      </c>
      <c r="AH31" s="413" t="s">
        <v>143</v>
      </c>
      <c r="AI31" s="412">
        <f>VLOOKUP(AH31,'Rural 80'!$A$11:$BS$488,24,FALSE)</f>
        <v>33</v>
      </c>
      <c r="AJ31" s="412">
        <f t="array" ref="AJ31">INDEX(AI$1:AI$55,MATCH(SMALL(COUNTIF(AI$1:AI$55,"&lt;"&amp;AI$1:AI$55),ROW(AI31:AJ31)),COUNTIF(AI$1:AI$55,"&lt;"&amp;AI$1:AI$55),0))</f>
        <v>31</v>
      </c>
      <c r="AK31" s="412" t="str">
        <f t="array" ref="AK31">INDEX(AH$1:AH$55,SMALL(IF(AI$1:AI$55=AJ31,ROW(AI$1:AI$55)),COUNTIF(AJ$1:AJ31,AJ31)),1)</f>
        <v>Warwick</v>
      </c>
      <c r="AL31" s="412">
        <f t="shared" si="8"/>
        <v>31</v>
      </c>
      <c r="AM31" s="412" t="str">
        <f t="shared" si="9"/>
        <v>Warwick</v>
      </c>
      <c r="AP31" s="413" t="s">
        <v>143</v>
      </c>
      <c r="AQ31" s="412">
        <f>VLOOKUP(AP31,'Rural 80'!$A$11:$BS$488,28,FALSE)</f>
        <v>22</v>
      </c>
      <c r="AR31" s="412">
        <f t="array" ref="AR31">INDEX(AQ$1:AQ$55,MATCH(SMALL(COUNTIF(AQ$1:AQ$55,"&lt;"&amp;AQ$1:AQ$55),ROW(AQ31:AR31)),COUNTIF(AQ$1:AQ$55,"&lt;"&amp;AQ$1:AQ$55),0))</f>
        <v>31</v>
      </c>
      <c r="AS31" s="412" t="str">
        <f t="array" ref="AS31">INDEX(AP$1:AP$55,SMALL(IF(AQ$1:AQ$55=AR31,ROW(AQ$1:AQ$55)),COUNTIF(AR$1:AR31,AR31)),1)</f>
        <v>Basingstoke and Deane</v>
      </c>
      <c r="AT31" s="412">
        <f t="shared" si="10"/>
        <v>31</v>
      </c>
      <c r="AU31" s="412" t="str">
        <f t="shared" si="11"/>
        <v>Basingstoke and Deane</v>
      </c>
      <c r="AX31" s="413" t="s">
        <v>143</v>
      </c>
      <c r="AY31" s="412">
        <f>VLOOKUP(AX31,'Rural 80'!$A$11:$BS$488,32,FALSE)</f>
        <v>39</v>
      </c>
      <c r="AZ31" s="412">
        <f t="array" ref="AZ31">INDEX(AY$1:AY$55,MATCH(SMALL(COUNTIF(AY$1:AY$55,"&lt;"&amp;AY$1:AY$55),ROW(AY31:AZ31)),COUNTIF(AY$1:AY$55,"&lt;"&amp;AY$1:AY$55),0))</f>
        <v>31</v>
      </c>
      <c r="BA31" s="412" t="str">
        <f t="array" ref="BA31">INDEX(AX$1:AX$55,SMALL(IF(AY$1:AY$55=AZ31,ROW(AY$1:AY$55)),COUNTIF(AZ$1:AZ31,AZ31)),1)</f>
        <v>Shepway</v>
      </c>
      <c r="BB31" s="412">
        <f t="shared" si="12"/>
        <v>31</v>
      </c>
      <c r="BC31" s="412" t="str">
        <f t="shared" si="13"/>
        <v>Shepway</v>
      </c>
      <c r="BF31" s="413" t="s">
        <v>143</v>
      </c>
      <c r="BG31" s="412">
        <f>VLOOKUP(BF31,'Rural 80'!$A$11:$BS$488,36,FALSE)</f>
        <v>43</v>
      </c>
      <c r="BH31" s="412">
        <f t="array" ref="BH31">INDEX(BG$1:BG$55,MATCH(SMALL(COUNTIF(BG$1:BG$55,"&lt;"&amp;BG$1:BG$55),ROW(BG31:BH31)),COUNTIF(BG$1:BG$55,"&lt;"&amp;BG$1:BG$55),0))</f>
        <v>31</v>
      </c>
      <c r="BI31" s="412" t="str">
        <f t="array" ref="BI31">INDEX(BF$1:BF$55,SMALL(IF(BG$1:BG$55=BH31,ROW(BG$1:BG$55)),COUNTIF(BH$1:BH31,BH31)),1)</f>
        <v>Wycombe</v>
      </c>
      <c r="BJ31" s="412">
        <f t="shared" si="14"/>
        <v>31</v>
      </c>
      <c r="BK31" s="412" t="str">
        <f t="shared" si="15"/>
        <v>Wycombe</v>
      </c>
      <c r="BN31" s="413" t="s">
        <v>143</v>
      </c>
      <c r="BO31" s="412">
        <f>VLOOKUP(BN31,'Rural 80'!$A$11:$BS$488,40,FALSE)</f>
        <v>50</v>
      </c>
      <c r="BP31" s="412">
        <f t="array" ref="BP31">INDEX(BO$1:BO$55,MATCH(SMALL(COUNTIF(BO$1:BO$55,"&lt;"&amp;BO$1:BO$55),ROW(BO31:BP31)),COUNTIF(BO$1:BO$55,"&lt;"&amp;BO$1:BO$55),0))</f>
        <v>31</v>
      </c>
      <c r="BQ31" s="412" t="str">
        <f t="array" ref="BQ31">INDEX(BN$1:BN$55,SMALL(IF(BO$1:BO$55=BP31,ROW(BO$1:BO$55)),COUNTIF(BP$1:BP31,BP31)),1)</f>
        <v>Wycombe</v>
      </c>
      <c r="BR31" s="412">
        <f t="shared" si="16"/>
        <v>31</v>
      </c>
      <c r="BS31" s="412" t="str">
        <f t="shared" si="17"/>
        <v>Wycombe</v>
      </c>
      <c r="BV31" s="413" t="s">
        <v>143</v>
      </c>
      <c r="BW31" s="412">
        <f>VLOOKUP(BV31,'Rural 80'!$A$11:$BS$488,44,FALSE)</f>
        <v>50</v>
      </c>
      <c r="BX31" s="412">
        <f t="array" ref="BX31">INDEX(BW$1:BW$55,MATCH(SMALL(COUNTIF(BW$1:BW$55,"&lt;"&amp;BW$1:BW$55),ROW(BW31:BX31)),COUNTIF(BW$1:BW$55,"&lt;"&amp;BW$1:BW$55),0))</f>
        <v>31</v>
      </c>
      <c r="BY31" s="412" t="str">
        <f t="array" ref="BY31">INDEX(BV$1:BV$55,SMALL(IF(BW$1:BW$55=BX31,ROW(BW$1:BW$55)),COUNTIF(BX$1:BX31,BX31)),1)</f>
        <v>Cheshire West and Chester</v>
      </c>
      <c r="BZ31" s="412">
        <f t="shared" si="18"/>
        <v>31</v>
      </c>
      <c r="CA31" s="412" t="str">
        <f t="shared" si="19"/>
        <v>Cheshire West and Chester</v>
      </c>
      <c r="CD31" s="413" t="s">
        <v>143</v>
      </c>
      <c r="CE31" s="412">
        <f>VLOOKUP(CD31,'Rural 80'!$A$11:$BS$488,48,FALSE)</f>
        <v>49</v>
      </c>
      <c r="CF31" s="412">
        <f t="array" ref="CF31">INDEX(CE$1:CE$55,MATCH(SMALL(COUNTIF(CE$1:CE$55,"&lt;"&amp;CE$1:CE$55),ROW(CE31:CF31)),COUNTIF(CE$1:CE$55,"&lt;"&amp;CE$1:CE$55),0))</f>
        <v>31</v>
      </c>
      <c r="CG31" s="412" t="str">
        <f t="array" ref="CG31">INDEX(CD$1:CD$55,SMALL(IF(CE$1:CE$55=CF31,ROW(CE$1:CE$55)),COUNTIF(CF$1:CF31,CF31)),1)</f>
        <v>Wakefield</v>
      </c>
      <c r="CH31" s="412">
        <f t="shared" si="20"/>
        <v>31</v>
      </c>
      <c r="CI31" s="412" t="str">
        <f t="shared" si="21"/>
        <v>Wakefield</v>
      </c>
      <c r="CL31" s="413" t="s">
        <v>143</v>
      </c>
      <c r="CM31" s="412">
        <f>VLOOKUP(CL31,'Rural 80'!$A$11:$BS$488,52,FALSE)</f>
        <v>51</v>
      </c>
      <c r="CN31" s="412">
        <f t="array" ref="CN31">INDEX(CM$1:CM$55,MATCH(SMALL(COUNTIF(CM$1:CM$55,"&lt;"&amp;CM$1:CM$55),ROW(CM31:CN31)),COUNTIF(CM$1:CM$55,"&lt;"&amp;CM$1:CM$55),0))</f>
        <v>31</v>
      </c>
      <c r="CO31" s="412" t="str">
        <f t="array" ref="CO31">INDEX(CL$1:CL$55,SMALL(IF(CM$1:CM$55=CN31,ROW(CM$1:CM$55)),COUNTIF(CN$1:CN31,CN31)),1)</f>
        <v>Wycombe</v>
      </c>
      <c r="CP31" s="412">
        <f t="shared" si="22"/>
        <v>31</v>
      </c>
      <c r="CQ31" s="412" t="str">
        <f t="shared" si="23"/>
        <v>Wycombe</v>
      </c>
      <c r="CT31" s="413" t="s">
        <v>143</v>
      </c>
      <c r="CU31" s="412" t="str">
        <f>VLOOKUP(CT31,'Rural 80'!$A$11:$BS$488,56,FALSE)</f>
        <v>9999</v>
      </c>
      <c r="CV31" s="412" t="str">
        <f t="array" ref="CV31">INDEX(CU$1:CU$55,MATCH(SMALL(COUNTIF(CU$1:CU$55,"&lt;"&amp;CU$1:CU$55),ROW(CU31:CV31)),COUNTIF(CU$1:CU$55,"&lt;"&amp;CU$1:CU$55),0))</f>
        <v>9999</v>
      </c>
      <c r="CW31" s="412" t="str">
        <f t="array" ref="CW31">INDEX(CT$1:CT$55,SMALL(IF(CU$1:CU$55=CV31,ROW(CU$1:CU$55)),COUNTIF(CV$1:CV31,CV31)),1)</f>
        <v>Kettering</v>
      </c>
      <c r="CX31" s="412" t="str">
        <f t="shared" si="24"/>
        <v>no data</v>
      </c>
      <c r="CY31" s="412" t="str">
        <f t="shared" si="25"/>
        <v>Kettering</v>
      </c>
      <c r="DB31" s="413" t="s">
        <v>143</v>
      </c>
      <c r="DC31" s="412" t="str">
        <f>VLOOKUP(DB31,'Rural 80'!$A$11:$BS$488,60,FALSE)</f>
        <v>9999</v>
      </c>
      <c r="DD31" s="412" t="str">
        <f t="array" ref="DD31">INDEX(DC$1:DC$55,MATCH(SMALL(COUNTIF(DC$1:DC$55,"&lt;"&amp;DC$1:DC$55),ROW(DC31:DD31)),COUNTIF(DC$1:DC$55,"&lt;"&amp;DC$1:DC$55),0))</f>
        <v>9999</v>
      </c>
      <c r="DE31" s="412" t="str">
        <f t="array" ref="DE31">INDEX(DB$1:DB$55,SMALL(IF(DC$1:DC$55=DD31,ROW(DC$1:DC$55)),COUNTIF(DD$1:DD31,DD31)),1)</f>
        <v>Kettering</v>
      </c>
      <c r="DF31" s="412" t="str">
        <f t="shared" si="26"/>
        <v>no data</v>
      </c>
      <c r="DG31" s="412" t="str">
        <f t="shared" si="27"/>
        <v>Kettering</v>
      </c>
      <c r="DJ31" s="413" t="s">
        <v>143</v>
      </c>
      <c r="DK31" s="412" t="str">
        <f>VLOOKUP(DJ31,'Rural 80'!$A$11:$BS$488,64,FALSE)</f>
        <v>9999</v>
      </c>
      <c r="DL31" s="412" t="str">
        <f t="array" ref="DL31">INDEX(DK$1:DK$55,MATCH(SMALL(COUNTIF(DK$1:DK$55,"&lt;"&amp;DK$1:DK$55),ROW(DK31:DL31)),COUNTIF(DK$1:DK$55,"&lt;"&amp;DK$1:DK$55),0))</f>
        <v>9999</v>
      </c>
      <c r="DM31" s="412" t="str">
        <f t="array" ref="DM31">INDEX(DJ$1:DJ$55,SMALL(IF(DK$1:DK$55=DL31,ROW(DK$1:DK$55)),COUNTIF(DL$1:DL31,DL31)),1)</f>
        <v>Kettering</v>
      </c>
      <c r="DN31" s="412" t="str">
        <f t="shared" si="28"/>
        <v>no data</v>
      </c>
      <c r="DO31" s="412" t="str">
        <f t="shared" si="29"/>
        <v>Kettering</v>
      </c>
      <c r="DR31" s="413" t="s">
        <v>143</v>
      </c>
      <c r="DS31" s="412" t="str">
        <f>VLOOKUP(DR31,'Rural 80'!$A$11:$BS$488,68,FALSE)</f>
        <v>9999</v>
      </c>
      <c r="DT31" s="412" t="str">
        <f t="array" ref="DT31">INDEX(DS$1:DS$55,MATCH(SMALL(COUNTIF(DS$1:DS$55,"&lt;"&amp;DS$1:DS$55),ROW(DS31:DT31)),COUNTIF(DS$1:DS$55,"&lt;"&amp;DS$1:DS$55),0))</f>
        <v>9999</v>
      </c>
      <c r="DU31" s="412" t="str">
        <f t="array" ref="DU31">INDEX(DR$1:DR$55,SMALL(IF(DS$1:DS$55=DT31,ROW(DS$1:DS$55)),COUNTIF(DT$1:DT31,DT31)),1)</f>
        <v>Kettering</v>
      </c>
      <c r="DV31" s="412" t="str">
        <f t="shared" si="30"/>
        <v>no data</v>
      </c>
      <c r="DW31" s="412" t="str">
        <f t="shared" si="31"/>
        <v>Kettering</v>
      </c>
    </row>
    <row r="32" spans="2:127" x14ac:dyDescent="0.25">
      <c r="B32" s="413" t="s">
        <v>148</v>
      </c>
      <c r="C32" s="412">
        <f>VLOOKUP(B32,'Rural 80'!$A$11:$BS$488,8,FALSE)</f>
        <v>53</v>
      </c>
      <c r="D32" s="412">
        <f t="array" ref="D32">INDEX(C$1:C$55,MATCH(SMALL(COUNTIF(C$1:C$55,"&lt;"&amp;C$1:C$55),ROW(C32:D32)),COUNTIF(C$1:C$55,"&lt;"&amp;C$1:C$55),0))</f>
        <v>32</v>
      </c>
      <c r="E32" s="412" t="str">
        <f t="array" ref="E32">INDEX(B$1:B$55,SMALL(IF(C$1:C$55=D32,ROW(C$1:C$55)),COUNTIF(D$1:D32,D32)),1)</f>
        <v>Warwick</v>
      </c>
      <c r="F32" s="412">
        <f t="shared" si="0"/>
        <v>32</v>
      </c>
      <c r="G32" s="412" t="str">
        <f t="shared" si="1"/>
        <v>Warwick</v>
      </c>
      <c r="J32" s="413" t="s">
        <v>148</v>
      </c>
      <c r="K32" s="412">
        <f>VLOOKUP(J32,'Rural 80'!$A$11:$BS$488,12,FALSE)</f>
        <v>53</v>
      </c>
      <c r="L32" s="412">
        <f t="array" ref="L32">INDEX(K$1:K$55,MATCH(SMALL(COUNTIF(K$1:K$55,"&lt;"&amp;K$1:K$55),ROW(K32:L32)),COUNTIF(K$1:K$55,"&lt;"&amp;K$1:K$55),0))</f>
        <v>32</v>
      </c>
      <c r="M32" s="412" t="str">
        <f t="array" ref="M32">INDEX(J$1:J$55,SMALL(IF(K$1:K$55=L32,ROW(K$1:K$55)),COUNTIF(L$1:L32,L32)),1)</f>
        <v>Chiltern</v>
      </c>
      <c r="N32" s="412">
        <f t="shared" si="2"/>
        <v>32</v>
      </c>
      <c r="O32" s="412" t="str">
        <f t="shared" si="3"/>
        <v>Chiltern</v>
      </c>
      <c r="R32" s="413" t="s">
        <v>148</v>
      </c>
      <c r="S32" s="412">
        <f>VLOOKUP(R32,'Rural 80'!$A$11:$BS$488,16,FALSE)</f>
        <v>53</v>
      </c>
      <c r="T32" s="412">
        <f t="array" ref="T32">INDEX(S$1:S$55,MATCH(SMALL(COUNTIF(S$1:S$55,"&lt;"&amp;S$1:S$55),ROW(S32:T32)),COUNTIF(S$1:S$55,"&lt;"&amp;S$1:S$55),0))</f>
        <v>32</v>
      </c>
      <c r="U32" s="412" t="str">
        <f t="array" ref="U32">INDEX(R$1:R$55,SMALL(IF(S$1:S$55=T32,ROW(S$1:S$55)),COUNTIF(T$1:T32,T32)),1)</f>
        <v>West Berkshire</v>
      </c>
      <c r="V32" s="412">
        <f t="shared" si="4"/>
        <v>32</v>
      </c>
      <c r="W32" s="412" t="str">
        <f t="shared" si="5"/>
        <v>West Berkshire</v>
      </c>
      <c r="Z32" s="413" t="s">
        <v>148</v>
      </c>
      <c r="AA32" s="412">
        <f>VLOOKUP(Z32,'Rural 80'!$A$11:$BS$488,20,FALSE)</f>
        <v>54</v>
      </c>
      <c r="AB32" s="412">
        <f t="array" ref="AB32">INDEX(AA$1:AA$55,MATCH(SMALL(COUNTIF(AA$1:AA$55,"&lt;"&amp;AA$1:AA$55),ROW(AA32:AB32)),COUNTIF(AA$1:AA$55,"&lt;"&amp;AA$1:AA$55),0))</f>
        <v>32</v>
      </c>
      <c r="AC32" s="412" t="str">
        <f t="array" ref="AC32">INDEX(Z$1:Z$55,SMALL(IF(AA$1:AA$55=AB32,ROW(AA$1:AA$55)),COUNTIF(AB$1:AB32,AB32)),1)</f>
        <v>St. Albans</v>
      </c>
      <c r="AD32" s="412">
        <f t="shared" si="6"/>
        <v>32</v>
      </c>
      <c r="AE32" s="412" t="str">
        <f t="shared" si="7"/>
        <v>St. Albans</v>
      </c>
      <c r="AH32" s="413" t="s">
        <v>148</v>
      </c>
      <c r="AI32" s="412">
        <f>VLOOKUP(AH32,'Rural 80'!$A$11:$BS$488,24,FALSE)</f>
        <v>34</v>
      </c>
      <c r="AJ32" s="412">
        <f t="array" ref="AJ32">INDEX(AI$1:AI$55,MATCH(SMALL(COUNTIF(AI$1:AI$55,"&lt;"&amp;AI$1:AI$55),ROW(AI32:AJ32)),COUNTIF(AI$1:AI$55,"&lt;"&amp;AI$1:AI$55),0))</f>
        <v>32</v>
      </c>
      <c r="AK32" s="412" t="str">
        <f t="array" ref="AK32">INDEX(AH$1:AH$55,SMALL(IF(AI$1:AI$55=AJ32,ROW(AI$1:AI$55)),COUNTIF(AJ$1:AJ32,AJ32)),1)</f>
        <v>St. Albans</v>
      </c>
      <c r="AL32" s="412">
        <f t="shared" si="8"/>
        <v>32</v>
      </c>
      <c r="AM32" s="412" t="str">
        <f t="shared" si="9"/>
        <v>St. Albans</v>
      </c>
      <c r="AP32" s="413" t="s">
        <v>148</v>
      </c>
      <c r="AQ32" s="412">
        <f>VLOOKUP(AP32,'Rural 80'!$A$11:$BS$488,28,FALSE)</f>
        <v>28</v>
      </c>
      <c r="AR32" s="412">
        <f t="array" ref="AR32">INDEX(AQ$1:AQ$55,MATCH(SMALL(COUNTIF(AQ$1:AQ$55,"&lt;"&amp;AQ$1:AQ$55),ROW(AQ32:AR32)),COUNTIF(AQ$1:AQ$55,"&lt;"&amp;AQ$1:AQ$55),0))</f>
        <v>32</v>
      </c>
      <c r="AS32" s="412" t="str">
        <f t="array" ref="AS32">INDEX(AP$1:AP$55,SMALL(IF(AQ$1:AQ$55=AR32,ROW(AQ$1:AQ$55)),COUNTIF(AR$1:AR32,AR32)),1)</f>
        <v>Carlisle</v>
      </c>
      <c r="AT32" s="412">
        <f t="shared" si="10"/>
        <v>32</v>
      </c>
      <c r="AU32" s="412" t="str">
        <f t="shared" si="11"/>
        <v>Carlisle</v>
      </c>
      <c r="AX32" s="413" t="s">
        <v>148</v>
      </c>
      <c r="AY32" s="412">
        <f>VLOOKUP(AX32,'Rural 80'!$A$11:$BS$488,32,FALSE)</f>
        <v>33</v>
      </c>
      <c r="AZ32" s="412">
        <f t="array" ref="AZ32">INDEX(AY$1:AY$55,MATCH(SMALL(COUNTIF(AY$1:AY$55,"&lt;"&amp;AY$1:AY$55),ROW(AY32:AZ32)),COUNTIF(AY$1:AY$55,"&lt;"&amp;AY$1:AY$55),0))</f>
        <v>32</v>
      </c>
      <c r="BA32" s="412" t="str">
        <f t="array" ref="BA32">INDEX(AX$1:AX$55,SMALL(IF(AY$1:AY$55=AZ32,ROW(AY$1:AY$55)),COUNTIF(AZ$1:AZ32,AZ32)),1)</f>
        <v>Carlisle</v>
      </c>
      <c r="BB32" s="412">
        <f t="shared" si="12"/>
        <v>32</v>
      </c>
      <c r="BC32" s="412" t="str">
        <f t="shared" si="13"/>
        <v>Carlisle</v>
      </c>
      <c r="BF32" s="413" t="s">
        <v>148</v>
      </c>
      <c r="BG32" s="412">
        <f>VLOOKUP(BF32,'Rural 80'!$A$11:$BS$488,36,FALSE)</f>
        <v>29</v>
      </c>
      <c r="BH32" s="412">
        <f t="array" ref="BH32">INDEX(BG$1:BG$55,MATCH(SMALL(COUNTIF(BG$1:BG$55,"&lt;"&amp;BG$1:BG$55),ROW(BG32:BH32)),COUNTIF(BG$1:BG$55,"&lt;"&amp;BG$1:BG$55),0))</f>
        <v>32</v>
      </c>
      <c r="BI32" s="412" t="str">
        <f t="array" ref="BI32">INDEX(BF$1:BF$55,SMALL(IF(BG$1:BG$55=BH32,ROW(BG$1:BG$55)),COUNTIF(BH$1:BH32,BH32)),1)</f>
        <v>Epping Forest</v>
      </c>
      <c r="BJ32" s="412">
        <f t="shared" si="14"/>
        <v>32</v>
      </c>
      <c r="BK32" s="412" t="str">
        <f t="shared" si="15"/>
        <v>Epping Forest</v>
      </c>
      <c r="BN32" s="413" t="s">
        <v>148</v>
      </c>
      <c r="BO32" s="412">
        <f>VLOOKUP(BN32,'Rural 80'!$A$11:$BS$488,40,FALSE)</f>
        <v>53</v>
      </c>
      <c r="BP32" s="412">
        <f t="array" ref="BP32">INDEX(BO$1:BO$55,MATCH(SMALL(COUNTIF(BO$1:BO$55,"&lt;"&amp;BO$1:BO$55),ROW(BO32:BP32)),COUNTIF(BO$1:BO$55,"&lt;"&amp;BO$1:BO$55),0))</f>
        <v>32</v>
      </c>
      <c r="BQ32" s="412" t="str">
        <f t="array" ref="BQ32">INDEX(BN$1:BN$55,SMALL(IF(BO$1:BO$55=BP32,ROW(BO$1:BO$55)),COUNTIF(BP$1:BP32,BP32)),1)</f>
        <v>Eastleigh</v>
      </c>
      <c r="BR32" s="412">
        <f t="shared" si="16"/>
        <v>32</v>
      </c>
      <c r="BS32" s="412" t="str">
        <f t="shared" si="17"/>
        <v>Eastleigh</v>
      </c>
      <c r="BV32" s="413" t="s">
        <v>148</v>
      </c>
      <c r="BW32" s="412">
        <f>VLOOKUP(BV32,'Rural 80'!$A$11:$BS$488,44,FALSE)</f>
        <v>53</v>
      </c>
      <c r="BX32" s="412">
        <f t="array" ref="BX32">INDEX(BW$1:BW$55,MATCH(SMALL(COUNTIF(BW$1:BW$55,"&lt;"&amp;BW$1:BW$55),ROW(BW32:BX32)),COUNTIF(BW$1:BW$55,"&lt;"&amp;BW$1:BW$55),0))</f>
        <v>32</v>
      </c>
      <c r="BY32" s="412" t="str">
        <f t="array" ref="BY32">INDEX(BV$1:BV$55,SMALL(IF(BW$1:BW$55=BX32,ROW(BW$1:BW$55)),COUNTIF(BX$1:BX32,BX32)),1)</f>
        <v>Eastleigh</v>
      </c>
      <c r="BZ32" s="412">
        <f t="shared" si="18"/>
        <v>32</v>
      </c>
      <c r="CA32" s="412" t="str">
        <f t="shared" si="19"/>
        <v>Eastleigh</v>
      </c>
      <c r="CD32" s="413" t="s">
        <v>148</v>
      </c>
      <c r="CE32" s="412">
        <f>VLOOKUP(CD32,'Rural 80'!$A$11:$BS$488,48,FALSE)</f>
        <v>53</v>
      </c>
      <c r="CF32" s="412">
        <f t="array" ref="CF32">INDEX(CE$1:CE$55,MATCH(SMALL(COUNTIF(CE$1:CE$55,"&lt;"&amp;CE$1:CE$55),ROW(CE32:CF32)),COUNTIF(CE$1:CE$55,"&lt;"&amp;CE$1:CE$55),0))</f>
        <v>32</v>
      </c>
      <c r="CG32" s="412" t="str">
        <f t="array" ref="CG32">INDEX(CD$1:CD$55,SMALL(IF(CE$1:CE$55=CF32,ROW(CE$1:CE$55)),COUNTIF(CF$1:CF32,CF32)),1)</f>
        <v>Carlisle</v>
      </c>
      <c r="CH32" s="412">
        <f t="shared" si="20"/>
        <v>32</v>
      </c>
      <c r="CI32" s="412" t="str">
        <f t="shared" si="21"/>
        <v>Carlisle</v>
      </c>
      <c r="CL32" s="413" t="s">
        <v>148</v>
      </c>
      <c r="CM32" s="412">
        <f>VLOOKUP(CL32,'Rural 80'!$A$11:$BS$488,52,FALSE)</f>
        <v>54</v>
      </c>
      <c r="CN32" s="412">
        <f t="array" ref="CN32">INDEX(CM$1:CM$55,MATCH(SMALL(COUNTIF(CM$1:CM$55,"&lt;"&amp;CM$1:CM$55),ROW(CM32:CN32)),COUNTIF(CM$1:CM$55,"&lt;"&amp;CM$1:CM$55),0))</f>
        <v>32</v>
      </c>
      <c r="CO32" s="412" t="str">
        <f t="array" ref="CO32">INDEX(CL$1:CL$55,SMALL(IF(CM$1:CM$55=CN32,ROW(CM$1:CM$55)),COUNTIF(CN$1:CN32,CN32)),1)</f>
        <v>Taunton Deane</v>
      </c>
      <c r="CP32" s="412">
        <f t="shared" si="22"/>
        <v>32</v>
      </c>
      <c r="CQ32" s="412" t="str">
        <f t="shared" si="23"/>
        <v>Taunton Deane</v>
      </c>
      <c r="CT32" s="413" t="s">
        <v>148</v>
      </c>
      <c r="CU32" s="412" t="str">
        <f>VLOOKUP(CT32,'Rural 80'!$A$11:$BS$488,56,FALSE)</f>
        <v>9999</v>
      </c>
      <c r="CV32" s="412" t="str">
        <f t="array" ref="CV32">INDEX(CU$1:CU$55,MATCH(SMALL(COUNTIF(CU$1:CU$55,"&lt;"&amp;CU$1:CU$55),ROW(CU32:CV32)),COUNTIF(CU$1:CU$55,"&lt;"&amp;CU$1:CU$55),0))</f>
        <v>9999</v>
      </c>
      <c r="CW32" s="412" t="str">
        <f t="array" ref="CW32">INDEX(CT$1:CT$55,SMALL(IF(CU$1:CU$55=CV32,ROW(CU$1:CU$55)),COUNTIF(CV$1:CV32,CV32)),1)</f>
        <v>Lancaster</v>
      </c>
      <c r="CX32" s="412" t="str">
        <f t="shared" si="24"/>
        <v>no data</v>
      </c>
      <c r="CY32" s="412" t="str">
        <f t="shared" si="25"/>
        <v>Lancaster</v>
      </c>
      <c r="DB32" s="413" t="s">
        <v>148</v>
      </c>
      <c r="DC32" s="412" t="str">
        <f>VLOOKUP(DB32,'Rural 80'!$A$11:$BS$488,60,FALSE)</f>
        <v>9999</v>
      </c>
      <c r="DD32" s="412" t="str">
        <f t="array" ref="DD32">INDEX(DC$1:DC$55,MATCH(SMALL(COUNTIF(DC$1:DC$55,"&lt;"&amp;DC$1:DC$55),ROW(DC32:DD32)),COUNTIF(DC$1:DC$55,"&lt;"&amp;DC$1:DC$55),0))</f>
        <v>9999</v>
      </c>
      <c r="DE32" s="412" t="str">
        <f t="array" ref="DE32">INDEX(DB$1:DB$55,SMALL(IF(DC$1:DC$55=DD32,ROW(DC$1:DC$55)),COUNTIF(DD$1:DD32,DD32)),1)</f>
        <v>Lancaster</v>
      </c>
      <c r="DF32" s="412" t="str">
        <f t="shared" si="26"/>
        <v>no data</v>
      </c>
      <c r="DG32" s="412" t="str">
        <f t="shared" si="27"/>
        <v>Lancaster</v>
      </c>
      <c r="DJ32" s="413" t="s">
        <v>148</v>
      </c>
      <c r="DK32" s="412" t="str">
        <f>VLOOKUP(DJ32,'Rural 80'!$A$11:$BS$488,64,FALSE)</f>
        <v>9999</v>
      </c>
      <c r="DL32" s="412" t="str">
        <f t="array" ref="DL32">INDEX(DK$1:DK$55,MATCH(SMALL(COUNTIF(DK$1:DK$55,"&lt;"&amp;DK$1:DK$55),ROW(DK32:DL32)),COUNTIF(DK$1:DK$55,"&lt;"&amp;DK$1:DK$55),0))</f>
        <v>9999</v>
      </c>
      <c r="DM32" s="412" t="str">
        <f t="array" ref="DM32">INDEX(DJ$1:DJ$55,SMALL(IF(DK$1:DK$55=DL32,ROW(DK$1:DK$55)),COUNTIF(DL$1:DL32,DL32)),1)</f>
        <v>Lancaster</v>
      </c>
      <c r="DN32" s="412" t="str">
        <f t="shared" si="28"/>
        <v>no data</v>
      </c>
      <c r="DO32" s="412" t="str">
        <f t="shared" si="29"/>
        <v>Lancaster</v>
      </c>
      <c r="DR32" s="413" t="s">
        <v>148</v>
      </c>
      <c r="DS32" s="412" t="str">
        <f>VLOOKUP(DR32,'Rural 80'!$A$11:$BS$488,68,FALSE)</f>
        <v>9999</v>
      </c>
      <c r="DT32" s="412" t="str">
        <f t="array" ref="DT32">INDEX(DS$1:DS$55,MATCH(SMALL(COUNTIF(DS$1:DS$55,"&lt;"&amp;DS$1:DS$55),ROW(DS32:DT32)),COUNTIF(DS$1:DS$55,"&lt;"&amp;DS$1:DS$55),0))</f>
        <v>9999</v>
      </c>
      <c r="DU32" s="412" t="str">
        <f t="array" ref="DU32">INDEX(DR$1:DR$55,SMALL(IF(DS$1:DS$55=DT32,ROW(DS$1:DS$55)),COUNTIF(DT$1:DT32,DT32)),1)</f>
        <v>Lancaster</v>
      </c>
      <c r="DV32" s="412" t="str">
        <f t="shared" si="30"/>
        <v>no data</v>
      </c>
      <c r="DW32" s="412" t="str">
        <f t="shared" si="31"/>
        <v>Lancaster</v>
      </c>
    </row>
    <row r="33" spans="2:127" x14ac:dyDescent="0.25">
      <c r="B33" s="413" t="s">
        <v>157</v>
      </c>
      <c r="C33" s="412">
        <f>VLOOKUP(B33,'Rural 80'!$A$11:$BS$488,8,FALSE)</f>
        <v>46</v>
      </c>
      <c r="D33" s="412">
        <f t="array" ref="D33">INDEX(C$1:C$55,MATCH(SMALL(COUNTIF(C$1:C$55,"&lt;"&amp;C$1:C$55),ROW(C33:D33)),COUNTIF(C$1:C$55,"&lt;"&amp;C$1:C$55),0))</f>
        <v>33</v>
      </c>
      <c r="E33" s="412" t="str">
        <f t="array" ref="E33">INDEX(B$1:B$55,SMALL(IF(C$1:C$55=D33,ROW(C$1:C$55)),COUNTIF(D$1:D33,D33)),1)</f>
        <v>West Berkshire</v>
      </c>
      <c r="F33" s="412">
        <f t="shared" ref="F33:F55" si="32">IF(D33="9999","no data",(D33-(D$1-1)))</f>
        <v>33</v>
      </c>
      <c r="G33" s="412" t="str">
        <f t="shared" ref="G33:G55" si="33">E33</f>
        <v>West Berkshire</v>
      </c>
      <c r="J33" s="413" t="s">
        <v>157</v>
      </c>
      <c r="K33" s="412">
        <f>VLOOKUP(J33,'Rural 80'!$A$11:$BS$488,12,FALSE)</f>
        <v>47</v>
      </c>
      <c r="L33" s="412">
        <f t="array" ref="L33">INDEX(K$1:K$55,MATCH(SMALL(COUNTIF(K$1:K$55,"&lt;"&amp;K$1:K$55),ROW(K33:L33)),COUNTIF(K$1:K$55,"&lt;"&amp;K$1:K$55),0))</f>
        <v>33</v>
      </c>
      <c r="M33" s="412" t="str">
        <f t="array" ref="M33">INDEX(J$1:J$55,SMALL(IF(K$1:K$55=L33,ROW(K$1:K$55)),COUNTIF(L$1:L33,L33)),1)</f>
        <v>Harrogate</v>
      </c>
      <c r="N33" s="412">
        <f t="shared" ref="N33:N55" si="34">IF(L33="9999","no data",(L33-(L$1-1)))</f>
        <v>33</v>
      </c>
      <c r="O33" s="412" t="str">
        <f t="shared" ref="O33:O55" si="35">M33</f>
        <v>Harrogate</v>
      </c>
      <c r="R33" s="413" t="s">
        <v>157</v>
      </c>
      <c r="S33" s="412">
        <f>VLOOKUP(R33,'Rural 80'!$A$11:$BS$488,16,FALSE)</f>
        <v>46</v>
      </c>
      <c r="T33" s="412">
        <f t="array" ref="T33">INDEX(S$1:S$55,MATCH(SMALL(COUNTIF(S$1:S$55,"&lt;"&amp;S$1:S$55),ROW(S33:T33)),COUNTIF(S$1:S$55,"&lt;"&amp;S$1:S$55),0))</f>
        <v>33</v>
      </c>
      <c r="U33" s="412" t="str">
        <f t="array" ref="U33">INDEX(R$1:R$55,SMALL(IF(S$1:S$55=T33,ROW(S$1:S$55)),COUNTIF(T$1:T33,T33)),1)</f>
        <v>Scarborough</v>
      </c>
      <c r="V33" s="412">
        <f t="shared" ref="V33:V55" si="36">IF(T33="9999","no data",(T33-(T$1-1)))</f>
        <v>33</v>
      </c>
      <c r="W33" s="412" t="str">
        <f t="shared" ref="W33:W55" si="37">U33</f>
        <v>Scarborough</v>
      </c>
      <c r="Z33" s="413" t="s">
        <v>157</v>
      </c>
      <c r="AA33" s="412">
        <f>VLOOKUP(Z33,'Rural 80'!$A$11:$BS$488,20,FALSE)</f>
        <v>49</v>
      </c>
      <c r="AB33" s="412">
        <f t="array" ref="AB33">INDEX(AA$1:AA$55,MATCH(SMALL(COUNTIF(AA$1:AA$55,"&lt;"&amp;AA$1:AA$55),ROW(AA33:AB33)),COUNTIF(AA$1:AA$55,"&lt;"&amp;AA$1:AA$55),0))</f>
        <v>33</v>
      </c>
      <c r="AC33" s="412" t="str">
        <f t="array" ref="AC33">INDEX(Z$1:Z$55,SMALL(IF(AA$1:AA$55=AB33,ROW(AA$1:AA$55)),COUNTIF(AB$1:AB33,AB33)),1)</f>
        <v>Taunton Deane</v>
      </c>
      <c r="AD33" s="412">
        <f t="shared" ref="AD33:AD55" si="38">IF(AB33="9999","no data",(AB33-(AB$1-1)))</f>
        <v>33</v>
      </c>
      <c r="AE33" s="412" t="str">
        <f t="shared" ref="AE33:AE55" si="39">AC33</f>
        <v>Taunton Deane</v>
      </c>
      <c r="AH33" s="413" t="s">
        <v>157</v>
      </c>
      <c r="AI33" s="412">
        <f>VLOOKUP(AH33,'Rural 80'!$A$11:$BS$488,24,FALSE)</f>
        <v>51</v>
      </c>
      <c r="AJ33" s="412">
        <f t="array" ref="AJ33">INDEX(AI$1:AI$55,MATCH(SMALL(COUNTIF(AI$1:AI$55,"&lt;"&amp;AI$1:AI$55),ROW(AI33:AJ33)),COUNTIF(AI$1:AI$55,"&lt;"&amp;AI$1:AI$55),0))</f>
        <v>33</v>
      </c>
      <c r="AK33" s="412" t="str">
        <f t="array" ref="AK33">INDEX(AH$1:AH$55,SMALL(IF(AI$1:AI$55=AJ33,ROW(AI$1:AI$55)),COUNTIF(AJ$1:AJ33,AJ33)),1)</f>
        <v>Kettering</v>
      </c>
      <c r="AL33" s="412">
        <f t="shared" ref="AL33:AL55" si="40">IF(AJ33="9999","no data",(AJ33-(AJ$1-1)))</f>
        <v>33</v>
      </c>
      <c r="AM33" s="412" t="str">
        <f t="shared" ref="AM33:AM55" si="41">AK33</f>
        <v>Kettering</v>
      </c>
      <c r="AP33" s="413" t="s">
        <v>157</v>
      </c>
      <c r="AQ33" s="412">
        <f>VLOOKUP(AP33,'Rural 80'!$A$11:$BS$488,28,FALSE)</f>
        <v>53</v>
      </c>
      <c r="AR33" s="412">
        <f t="array" ref="AR33">INDEX(AQ$1:AQ$55,MATCH(SMALL(COUNTIF(AQ$1:AQ$55,"&lt;"&amp;AQ$1:AQ$55),ROW(AQ33:AR33)),COUNTIF(AQ$1:AQ$55,"&lt;"&amp;AQ$1:AQ$55),0))</f>
        <v>33</v>
      </c>
      <c r="AS33" s="412" t="str">
        <f t="array" ref="AS33">INDEX(AP$1:AP$55,SMALL(IF(AQ$1:AQ$55=AR33,ROW(AQ$1:AQ$55)),COUNTIF(AR$1:AR33,AR33)),1)</f>
        <v>New Forest</v>
      </c>
      <c r="AT33" s="412">
        <f t="shared" ref="AT33:AT55" si="42">IF(AR33="9999","no data",(AR33-(AR$1-1)))</f>
        <v>33</v>
      </c>
      <c r="AU33" s="412" t="str">
        <f t="shared" ref="AU33:AU55" si="43">AS33</f>
        <v>New Forest</v>
      </c>
      <c r="AX33" s="413" t="s">
        <v>157</v>
      </c>
      <c r="AY33" s="412">
        <f>VLOOKUP(AX33,'Rural 80'!$A$11:$BS$488,32,FALSE)</f>
        <v>50</v>
      </c>
      <c r="AZ33" s="412">
        <f t="array" ref="AZ33">INDEX(AY$1:AY$55,MATCH(SMALL(COUNTIF(AY$1:AY$55,"&lt;"&amp;AY$1:AY$55),ROW(AY33:AZ33)),COUNTIF(AY$1:AY$55,"&lt;"&amp;AY$1:AY$55),0))</f>
        <v>33</v>
      </c>
      <c r="BA33" s="412" t="str">
        <f t="array" ref="BA33">INDEX(AX$1:AX$55,SMALL(IF(AY$1:AY$55=AZ33,ROW(AY$1:AY$55)),COUNTIF(AZ$1:AZ33,AZ33)),1)</f>
        <v>Lancaster</v>
      </c>
      <c r="BB33" s="412">
        <f t="shared" ref="BB33:BB55" si="44">IF(AZ33="9999","no data",(AZ33-(AZ$1-1)))</f>
        <v>33</v>
      </c>
      <c r="BC33" s="412" t="str">
        <f t="shared" ref="BC33:BC55" si="45">BA33</f>
        <v>Lancaster</v>
      </c>
      <c r="BF33" s="413" t="s">
        <v>157</v>
      </c>
      <c r="BG33" s="412">
        <f>VLOOKUP(BF33,'Rural 80'!$A$11:$BS$488,36,FALSE)</f>
        <v>51</v>
      </c>
      <c r="BH33" s="412">
        <f t="array" ref="BH33">INDEX(BG$1:BG$55,MATCH(SMALL(COUNTIF(BG$1:BG$55,"&lt;"&amp;BG$1:BG$55),ROW(BG33:BH33)),COUNTIF(BG$1:BG$55,"&lt;"&amp;BG$1:BG$55),0))</f>
        <v>33</v>
      </c>
      <c r="BI33" s="412" t="str">
        <f t="array" ref="BI33">INDEX(BF$1:BF$55,SMALL(IF(BG$1:BG$55=BH33,ROW(BG$1:BG$55)),COUNTIF(BH$1:BH33,BH33)),1)</f>
        <v>Mole Valley</v>
      </c>
      <c r="BJ33" s="412">
        <f t="shared" ref="BJ33:BJ55" si="46">IF(BH33="9999","no data",(BH33-(BH$1-1)))</f>
        <v>33</v>
      </c>
      <c r="BK33" s="412" t="str">
        <f t="shared" ref="BK33:BK55" si="47">BI33</f>
        <v>Mole Valley</v>
      </c>
      <c r="BN33" s="413" t="s">
        <v>157</v>
      </c>
      <c r="BO33" s="412">
        <f>VLOOKUP(BN33,'Rural 80'!$A$11:$BS$488,40,FALSE)</f>
        <v>42</v>
      </c>
      <c r="BP33" s="412">
        <f t="array" ref="BP33">INDEX(BO$1:BO$55,MATCH(SMALL(COUNTIF(BO$1:BO$55,"&lt;"&amp;BO$1:BO$55),ROW(BO33:BP33)),COUNTIF(BO$1:BO$55,"&lt;"&amp;BO$1:BO$55),0))</f>
        <v>33</v>
      </c>
      <c r="BQ33" s="412" t="str">
        <f t="array" ref="BQ33">INDEX(BN$1:BN$55,SMALL(IF(BO$1:BO$55=BP33,ROW(BO$1:BO$55)),COUNTIF(BP$1:BP33,BP33)),1)</f>
        <v>West Berkshire</v>
      </c>
      <c r="BR33" s="412">
        <f t="shared" ref="BR33:BR55" si="48">IF(BP33="9999","no data",(BP33-(BP$1-1)))</f>
        <v>33</v>
      </c>
      <c r="BS33" s="412" t="str">
        <f t="shared" ref="BS33:BS55" si="49">BQ33</f>
        <v>West Berkshire</v>
      </c>
      <c r="BV33" s="413" t="s">
        <v>157</v>
      </c>
      <c r="BW33" s="412">
        <f>VLOOKUP(BV33,'Rural 80'!$A$11:$BS$488,44,FALSE)</f>
        <v>38</v>
      </c>
      <c r="BX33" s="412">
        <f t="array" ref="BX33">INDEX(BW$1:BW$55,MATCH(SMALL(COUNTIF(BW$1:BW$55,"&lt;"&amp;BW$1:BW$55),ROW(BW33:BX33)),COUNTIF(BW$1:BW$55,"&lt;"&amp;BW$1:BW$55),0))</f>
        <v>33</v>
      </c>
      <c r="BY33" s="412" t="str">
        <f t="array" ref="BY33">INDEX(BV$1:BV$55,SMALL(IF(BW$1:BW$55=BX33,ROW(BW$1:BW$55)),COUNTIF(BX$1:BX33,BX33)),1)</f>
        <v>Stafford</v>
      </c>
      <c r="BZ33" s="412">
        <f t="shared" ref="BZ33:BZ55" si="50">IF(BX33="9999","no data",(BX33-(BX$1-1)))</f>
        <v>33</v>
      </c>
      <c r="CA33" s="412" t="str">
        <f t="shared" ref="CA33:CA55" si="51">BY33</f>
        <v>Stafford</v>
      </c>
      <c r="CD33" s="413" t="s">
        <v>157</v>
      </c>
      <c r="CE33" s="412">
        <f>VLOOKUP(CD33,'Rural 80'!$A$11:$BS$488,48,FALSE)</f>
        <v>43</v>
      </c>
      <c r="CF33" s="412">
        <f t="array" ref="CF33">INDEX(CE$1:CE$55,MATCH(SMALL(COUNTIF(CE$1:CE$55,"&lt;"&amp;CE$1:CE$55),ROW(CE33:CF33)),COUNTIF(CE$1:CE$55,"&lt;"&amp;CE$1:CE$55),0))</f>
        <v>33</v>
      </c>
      <c r="CG33" s="412" t="str">
        <f t="array" ref="CG33">INDEX(CD$1:CD$55,SMALL(IF(CE$1:CE$55=CF33,ROW(CE$1:CE$55)),COUNTIF(CF$1:CF33,CF33)),1)</f>
        <v>Harrogate</v>
      </c>
      <c r="CH33" s="412">
        <f t="shared" ref="CH33:CH55" si="52">IF(CF33="9999","no data",(CF33-(CF$1-1)))</f>
        <v>33</v>
      </c>
      <c r="CI33" s="412" t="str">
        <f t="shared" ref="CI33:CI55" si="53">CG33</f>
        <v>Harrogate</v>
      </c>
      <c r="CL33" s="413" t="s">
        <v>157</v>
      </c>
      <c r="CM33" s="412">
        <f>VLOOKUP(CL33,'Rural 80'!$A$11:$BS$488,52,FALSE)</f>
        <v>48</v>
      </c>
      <c r="CN33" s="412">
        <f t="array" ref="CN33">INDEX(CM$1:CM$55,MATCH(SMALL(COUNTIF(CM$1:CM$55,"&lt;"&amp;CM$1:CM$55),ROW(CM33:CN33)),COUNTIF(CM$1:CM$55,"&lt;"&amp;CM$1:CM$55),0))</f>
        <v>33</v>
      </c>
      <c r="CO33" s="412" t="str">
        <f t="array" ref="CO33">INDEX(CL$1:CL$55,SMALL(IF(CM$1:CM$55=CN33,ROW(CM$1:CM$55)),COUNTIF(CN$1:CN33,CN33)),1)</f>
        <v>West Berkshire</v>
      </c>
      <c r="CP33" s="412">
        <f t="shared" ref="CP33:CP55" si="54">IF(CN33="9999","no data",(CN33-(CN$1-1)))</f>
        <v>33</v>
      </c>
      <c r="CQ33" s="412" t="str">
        <f t="shared" ref="CQ33:CQ55" si="55">CO33</f>
        <v>West Berkshire</v>
      </c>
      <c r="CT33" s="413" t="s">
        <v>157</v>
      </c>
      <c r="CU33" s="412" t="str">
        <f>VLOOKUP(CT33,'Rural 80'!$A$11:$BS$488,56,FALSE)</f>
        <v>9999</v>
      </c>
      <c r="CV33" s="412" t="str">
        <f t="array" ref="CV33">INDEX(CU$1:CU$55,MATCH(SMALL(COUNTIF(CU$1:CU$55,"&lt;"&amp;CU$1:CU$55),ROW(CU33:CV33)),COUNTIF(CU$1:CU$55,"&lt;"&amp;CU$1:CU$55),0))</f>
        <v>9999</v>
      </c>
      <c r="CW33" s="412" t="str">
        <f t="array" ref="CW33">INDEX(CT$1:CT$55,SMALL(IF(CU$1:CU$55=CV33,ROW(CU$1:CU$55)),COUNTIF(CV$1:CV33,CV33)),1)</f>
        <v>Maidstone</v>
      </c>
      <c r="CX33" s="412" t="str">
        <f t="shared" ref="CX33:CX55" si="56">IF(CV33="9999","no data",(CV33-(CV$1-1)))</f>
        <v>no data</v>
      </c>
      <c r="CY33" s="412" t="str">
        <f t="shared" ref="CY33:CY55" si="57">CW33</f>
        <v>Maidstone</v>
      </c>
      <c r="DB33" s="413" t="s">
        <v>157</v>
      </c>
      <c r="DC33" s="412" t="str">
        <f>VLOOKUP(DB33,'Rural 80'!$A$11:$BS$488,60,FALSE)</f>
        <v>9999</v>
      </c>
      <c r="DD33" s="412" t="str">
        <f t="array" ref="DD33">INDEX(DC$1:DC$55,MATCH(SMALL(COUNTIF(DC$1:DC$55,"&lt;"&amp;DC$1:DC$55),ROW(DC33:DD33)),COUNTIF(DC$1:DC$55,"&lt;"&amp;DC$1:DC$55),0))</f>
        <v>9999</v>
      </c>
      <c r="DE33" s="412" t="str">
        <f t="array" ref="DE33">INDEX(DB$1:DB$55,SMALL(IF(DC$1:DC$55=DD33,ROW(DC$1:DC$55)),COUNTIF(DD$1:DD33,DD33)),1)</f>
        <v>Maidstone</v>
      </c>
      <c r="DF33" s="412" t="str">
        <f t="shared" ref="DF33:DF55" si="58">IF(DD33="9999","no data",(DD33-(DD$1-1)))</f>
        <v>no data</v>
      </c>
      <c r="DG33" s="412" t="str">
        <f t="shared" ref="DG33:DG55" si="59">DE33</f>
        <v>Maidstone</v>
      </c>
      <c r="DJ33" s="413" t="s">
        <v>157</v>
      </c>
      <c r="DK33" s="412" t="str">
        <f>VLOOKUP(DJ33,'Rural 80'!$A$11:$BS$488,64,FALSE)</f>
        <v>9999</v>
      </c>
      <c r="DL33" s="412" t="str">
        <f t="array" ref="DL33">INDEX(DK$1:DK$55,MATCH(SMALL(COUNTIF(DK$1:DK$55,"&lt;"&amp;DK$1:DK$55),ROW(DK33:DL33)),COUNTIF(DK$1:DK$55,"&lt;"&amp;DK$1:DK$55),0))</f>
        <v>9999</v>
      </c>
      <c r="DM33" s="412" t="str">
        <f t="array" ref="DM33">INDEX(DJ$1:DJ$55,SMALL(IF(DK$1:DK$55=DL33,ROW(DK$1:DK$55)),COUNTIF(DL$1:DL33,DL33)),1)</f>
        <v>Maidstone</v>
      </c>
      <c r="DN33" s="412" t="str">
        <f t="shared" ref="DN33:DN55" si="60">IF(DL33="9999","no data",(DL33-(DL$1-1)))</f>
        <v>no data</v>
      </c>
      <c r="DO33" s="412" t="str">
        <f t="shared" ref="DO33:DO55" si="61">DM33</f>
        <v>Maidstone</v>
      </c>
      <c r="DR33" s="413" t="s">
        <v>157</v>
      </c>
      <c r="DS33" s="412" t="str">
        <f>VLOOKUP(DR33,'Rural 80'!$A$11:$BS$488,68,FALSE)</f>
        <v>9999</v>
      </c>
      <c r="DT33" s="412" t="str">
        <f t="array" ref="DT33">INDEX(DS$1:DS$55,MATCH(SMALL(COUNTIF(DS$1:DS$55,"&lt;"&amp;DS$1:DS$55),ROW(DS33:DT33)),COUNTIF(DS$1:DS$55,"&lt;"&amp;DS$1:DS$55),0))</f>
        <v>9999</v>
      </c>
      <c r="DU33" s="412" t="str">
        <f t="array" ref="DU33">INDEX(DR$1:DR$55,SMALL(IF(DS$1:DS$55=DT33,ROW(DS$1:DS$55)),COUNTIF(DT$1:DT33,DT33)),1)</f>
        <v>Maidstone</v>
      </c>
      <c r="DV33" s="412" t="str">
        <f t="shared" ref="DV33:DV55" si="62">IF(DT33="9999","no data",(DT33-(DT$1-1)))</f>
        <v>no data</v>
      </c>
      <c r="DW33" s="412" t="str">
        <f t="shared" ref="DW33:DW55" si="63">DU33</f>
        <v>Maidstone</v>
      </c>
    </row>
    <row r="34" spans="2:127" x14ac:dyDescent="0.25">
      <c r="B34" s="413" t="s">
        <v>171</v>
      </c>
      <c r="C34" s="412">
        <f>VLOOKUP(B34,'Rural 80'!$A$11:$BS$488,8,FALSE)</f>
        <v>37</v>
      </c>
      <c r="D34" s="412">
        <f t="array" ref="D34">INDEX(C$1:C$55,MATCH(SMALL(COUNTIF(C$1:C$55,"&lt;"&amp;C$1:C$55),ROW(C34:D34)),COUNTIF(C$1:C$55,"&lt;"&amp;C$1:C$55),0))</f>
        <v>34</v>
      </c>
      <c r="E34" s="412" t="str">
        <f t="array" ref="E34">INDEX(B$1:B$55,SMALL(IF(C$1:C$55=D34,ROW(C$1:C$55)),COUNTIF(D$1:D34,D34)),1)</f>
        <v>Wycombe</v>
      </c>
      <c r="F34" s="412">
        <f t="shared" si="32"/>
        <v>34</v>
      </c>
      <c r="G34" s="412" t="str">
        <f t="shared" si="33"/>
        <v>Wycombe</v>
      </c>
      <c r="J34" s="413" t="s">
        <v>171</v>
      </c>
      <c r="K34" s="412">
        <f>VLOOKUP(J34,'Rural 80'!$A$11:$BS$488,12,FALSE)</f>
        <v>41</v>
      </c>
      <c r="L34" s="412">
        <f t="array" ref="L34">INDEX(K$1:K$55,MATCH(SMALL(COUNTIF(K$1:K$55,"&lt;"&amp;K$1:K$55),ROW(K34:L34)),COUNTIF(K$1:K$55,"&lt;"&amp;K$1:K$55),0))</f>
        <v>34</v>
      </c>
      <c r="M34" s="412" t="str">
        <f t="array" ref="M34">INDEX(J$1:J$55,SMALL(IF(K$1:K$55=L34,ROW(K$1:K$55)),COUNTIF(L$1:L34,L34)),1)</f>
        <v>Wycombe</v>
      </c>
      <c r="N34" s="412">
        <f t="shared" si="34"/>
        <v>34</v>
      </c>
      <c r="O34" s="412" t="str">
        <f t="shared" si="35"/>
        <v>Wycombe</v>
      </c>
      <c r="R34" s="413" t="s">
        <v>171</v>
      </c>
      <c r="S34" s="412">
        <f>VLOOKUP(R34,'Rural 80'!$A$11:$BS$488,16,FALSE)</f>
        <v>38</v>
      </c>
      <c r="T34" s="412">
        <f t="array" ref="T34">INDEX(S$1:S$55,MATCH(SMALL(COUNTIF(S$1:S$55,"&lt;"&amp;S$1:S$55),ROW(S34:T34)),COUNTIF(S$1:S$55,"&lt;"&amp;S$1:S$55),0))</f>
        <v>34</v>
      </c>
      <c r="U34" s="412" t="str">
        <f t="array" ref="U34">INDEX(R$1:R$55,SMALL(IF(S$1:S$55=T34,ROW(S$1:S$55)),COUNTIF(T$1:T34,T34)),1)</f>
        <v>Wycombe</v>
      </c>
      <c r="V34" s="412">
        <f t="shared" si="36"/>
        <v>34</v>
      </c>
      <c r="W34" s="412" t="str">
        <f t="shared" si="37"/>
        <v>Wycombe</v>
      </c>
      <c r="Z34" s="413" t="s">
        <v>171</v>
      </c>
      <c r="AA34" s="412">
        <f>VLOOKUP(Z34,'Rural 80'!$A$11:$BS$488,20,FALSE)</f>
        <v>43</v>
      </c>
      <c r="AB34" s="412">
        <f t="array" ref="AB34">INDEX(AA$1:AA$55,MATCH(SMALL(COUNTIF(AA$1:AA$55,"&lt;"&amp;AA$1:AA$55),ROW(AA34:AB34)),COUNTIF(AA$1:AA$55,"&lt;"&amp;AA$1:AA$55),0))</f>
        <v>34</v>
      </c>
      <c r="AC34" s="412" t="str">
        <f t="array" ref="AC34">INDEX(Z$1:Z$55,SMALL(IF(AA$1:AA$55=AB34,ROW(AA$1:AA$55)),COUNTIF(AB$1:AB34,AB34)),1)</f>
        <v>Harrogate</v>
      </c>
      <c r="AD34" s="412">
        <f t="shared" si="38"/>
        <v>34</v>
      </c>
      <c r="AE34" s="412" t="str">
        <f t="shared" si="39"/>
        <v>Harrogate</v>
      </c>
      <c r="AH34" s="413" t="s">
        <v>171</v>
      </c>
      <c r="AI34" s="412">
        <f>VLOOKUP(AH34,'Rural 80'!$A$11:$BS$488,24,FALSE)</f>
        <v>29</v>
      </c>
      <c r="AJ34" s="412">
        <f t="array" ref="AJ34">INDEX(AI$1:AI$55,MATCH(SMALL(COUNTIF(AI$1:AI$55,"&lt;"&amp;AI$1:AI$55),ROW(AI34:AJ34)),COUNTIF(AI$1:AI$55,"&lt;"&amp;AI$1:AI$55),0))</f>
        <v>34</v>
      </c>
      <c r="AK34" s="412" t="str">
        <f t="array" ref="AK34">INDEX(AH$1:AH$55,SMALL(IF(AI$1:AI$55=AJ34,ROW(AI$1:AI$55)),COUNTIF(AJ$1:AJ34,AJ34)),1)</f>
        <v>Lancaster</v>
      </c>
      <c r="AL34" s="412">
        <f t="shared" si="40"/>
        <v>34</v>
      </c>
      <c r="AM34" s="412" t="str">
        <f t="shared" si="41"/>
        <v>Lancaster</v>
      </c>
      <c r="AP34" s="413" t="s">
        <v>171</v>
      </c>
      <c r="AQ34" s="412">
        <f>VLOOKUP(AP34,'Rural 80'!$A$11:$BS$488,28,FALSE)</f>
        <v>39</v>
      </c>
      <c r="AR34" s="412">
        <f t="array" ref="AR34">INDEX(AQ$1:AQ$55,MATCH(SMALL(COUNTIF(AQ$1:AQ$55,"&lt;"&amp;AQ$1:AQ$55),ROW(AQ34:AR34)),COUNTIF(AQ$1:AQ$55,"&lt;"&amp;AQ$1:AQ$55),0))</f>
        <v>34</v>
      </c>
      <c r="AS34" s="412" t="str">
        <f t="array" ref="AS34">INDEX(AP$1:AP$55,SMALL(IF(AQ$1:AQ$55=AR34,ROW(AQ$1:AQ$55)),COUNTIF(AR$1:AR34,AR34)),1)</f>
        <v>Warwick</v>
      </c>
      <c r="AT34" s="412">
        <f t="shared" si="42"/>
        <v>34</v>
      </c>
      <c r="AU34" s="412" t="str">
        <f t="shared" si="43"/>
        <v>Warwick</v>
      </c>
      <c r="AX34" s="413" t="s">
        <v>171</v>
      </c>
      <c r="AY34" s="412">
        <f>VLOOKUP(AX34,'Rural 80'!$A$11:$BS$488,32,FALSE)</f>
        <v>30</v>
      </c>
      <c r="AZ34" s="412">
        <f t="array" ref="AZ34">INDEX(AY$1:AY$55,MATCH(SMALL(COUNTIF(AY$1:AY$55,"&lt;"&amp;AY$1:AY$55),ROW(AY34:AZ34)),COUNTIF(AY$1:AY$55,"&lt;"&amp;AY$1:AY$55),0))</f>
        <v>34</v>
      </c>
      <c r="BA34" s="412" t="str">
        <f t="array" ref="BA34">INDEX(AX$1:AX$55,SMALL(IF(AY$1:AY$55=AZ34,ROW(AY$1:AY$55)),COUNTIF(AZ$1:AZ34,AZ34)),1)</f>
        <v>Epping Forest</v>
      </c>
      <c r="BB34" s="412">
        <f t="shared" si="44"/>
        <v>34</v>
      </c>
      <c r="BC34" s="412" t="str">
        <f t="shared" si="45"/>
        <v>Epping Forest</v>
      </c>
      <c r="BF34" s="413" t="s">
        <v>171</v>
      </c>
      <c r="BG34" s="412">
        <f>VLOOKUP(BF34,'Rural 80'!$A$11:$BS$488,36,FALSE)</f>
        <v>33</v>
      </c>
      <c r="BH34" s="412">
        <f t="array" ref="BH34">INDEX(BG$1:BG$55,MATCH(SMALL(COUNTIF(BG$1:BG$55,"&lt;"&amp;BG$1:BG$55),ROW(BG34:BH34)),COUNTIF(BG$1:BG$55,"&lt;"&amp;BG$1:BG$55),0))</f>
        <v>34</v>
      </c>
      <c r="BI34" s="412" t="str">
        <f t="array" ref="BI34">INDEX(BF$1:BF$55,SMALL(IF(BG$1:BG$55=BH34,ROW(BG$1:BG$55)),COUNTIF(BH$1:BH34,BH34)),1)</f>
        <v>East Hertfordshire</v>
      </c>
      <c r="BJ34" s="412">
        <f t="shared" si="46"/>
        <v>34</v>
      </c>
      <c r="BK34" s="412" t="str">
        <f t="shared" si="47"/>
        <v>East Hertfordshire</v>
      </c>
      <c r="BN34" s="413" t="s">
        <v>171</v>
      </c>
      <c r="BO34" s="412">
        <f>VLOOKUP(BN34,'Rural 80'!$A$11:$BS$488,40,FALSE)</f>
        <v>44</v>
      </c>
      <c r="BP34" s="412">
        <f t="array" ref="BP34">INDEX(BO$1:BO$55,MATCH(SMALL(COUNTIF(BO$1:BO$55,"&lt;"&amp;BO$1:BO$55),ROW(BO34:BP34)),COUNTIF(BO$1:BO$55,"&lt;"&amp;BO$1:BO$55),0))</f>
        <v>34</v>
      </c>
      <c r="BQ34" s="412" t="str">
        <f t="array" ref="BQ34">INDEX(BN$1:BN$55,SMALL(IF(BO$1:BO$55=BP34,ROW(BO$1:BO$55)),COUNTIF(BP$1:BP34,BP34)),1)</f>
        <v>Waveney</v>
      </c>
      <c r="BR34" s="412">
        <f t="shared" si="48"/>
        <v>34</v>
      </c>
      <c r="BS34" s="412" t="str">
        <f t="shared" si="49"/>
        <v>Waveney</v>
      </c>
      <c r="BV34" s="413" t="s">
        <v>171</v>
      </c>
      <c r="BW34" s="412">
        <f>VLOOKUP(BV34,'Rural 80'!$A$11:$BS$488,44,FALSE)</f>
        <v>45</v>
      </c>
      <c r="BX34" s="412">
        <f t="array" ref="BX34">INDEX(BW$1:BW$55,MATCH(SMALL(COUNTIF(BW$1:BW$55,"&lt;"&amp;BW$1:BW$55),ROW(BW34:BX34)),COUNTIF(BW$1:BW$55,"&lt;"&amp;BW$1:BW$55),0))</f>
        <v>34</v>
      </c>
      <c r="BY34" s="412" t="str">
        <f t="array" ref="BY34">INDEX(BV$1:BV$55,SMALL(IF(BW$1:BW$55=BX34,ROW(BW$1:BW$55)),COUNTIF(BX$1:BX34,BX34)),1)</f>
        <v>Waveney</v>
      </c>
      <c r="BZ34" s="412">
        <f t="shared" si="50"/>
        <v>34</v>
      </c>
      <c r="CA34" s="412" t="str">
        <f t="shared" si="51"/>
        <v>Waveney</v>
      </c>
      <c r="CD34" s="413" t="s">
        <v>171</v>
      </c>
      <c r="CE34" s="412">
        <f>VLOOKUP(CD34,'Rural 80'!$A$11:$BS$488,48,FALSE)</f>
        <v>41</v>
      </c>
      <c r="CF34" s="412">
        <f t="array" ref="CF34">INDEX(CE$1:CE$55,MATCH(SMALL(COUNTIF(CE$1:CE$55,"&lt;"&amp;CE$1:CE$55),ROW(CE34:CF34)),COUNTIF(CE$1:CE$55,"&lt;"&amp;CE$1:CE$55),0))</f>
        <v>34</v>
      </c>
      <c r="CG34" s="412" t="str">
        <f t="array" ref="CG34">INDEX(CD$1:CD$55,SMALL(IF(CE$1:CE$55=CF34,ROW(CE$1:CE$55)),COUNTIF(CF$1:CF34,CF34)),1)</f>
        <v>Wycombe</v>
      </c>
      <c r="CH34" s="412">
        <f t="shared" si="52"/>
        <v>34</v>
      </c>
      <c r="CI34" s="412" t="str">
        <f t="shared" si="53"/>
        <v>Wycombe</v>
      </c>
      <c r="CL34" s="413" t="s">
        <v>171</v>
      </c>
      <c r="CM34" s="412">
        <f>VLOOKUP(CL34,'Rural 80'!$A$11:$BS$488,52,FALSE)</f>
        <v>45</v>
      </c>
      <c r="CN34" s="412">
        <f t="array" ref="CN34">INDEX(CM$1:CM$55,MATCH(SMALL(COUNTIF(CM$1:CM$55,"&lt;"&amp;CM$1:CM$55),ROW(CM34:CN34)),COUNTIF(CM$1:CM$55,"&lt;"&amp;CM$1:CM$55),0))</f>
        <v>34</v>
      </c>
      <c r="CO34" s="412" t="str">
        <f t="array" ref="CO34">INDEX(CL$1:CL$55,SMALL(IF(CM$1:CM$55=CN34,ROW(CM$1:CM$55)),COUNTIF(CN$1:CN34,CN34)),1)</f>
        <v>Scarborough</v>
      </c>
      <c r="CP34" s="412">
        <f t="shared" si="54"/>
        <v>34</v>
      </c>
      <c r="CQ34" s="412" t="str">
        <f t="shared" si="55"/>
        <v>Scarborough</v>
      </c>
      <c r="CT34" s="413" t="s">
        <v>171</v>
      </c>
      <c r="CU34" s="412" t="str">
        <f>VLOOKUP(CT34,'Rural 80'!$A$11:$BS$488,56,FALSE)</f>
        <v>9999</v>
      </c>
      <c r="CV34" s="412" t="str">
        <f t="array" ref="CV34">INDEX(CU$1:CU$55,MATCH(SMALL(COUNTIF(CU$1:CU$55,"&lt;"&amp;CU$1:CU$55),ROW(CU34:CV34)),COUNTIF(CU$1:CU$55,"&lt;"&amp;CU$1:CU$55),0))</f>
        <v>9999</v>
      </c>
      <c r="CW34" s="412" t="str">
        <f t="array" ref="CW34">INDEX(CT$1:CT$55,SMALL(IF(CU$1:CU$55=CV34,ROW(CU$1:CU$55)),COUNTIF(CV$1:CV34,CV34)),1)</f>
        <v>Mole Valley</v>
      </c>
      <c r="CX34" s="412" t="str">
        <f t="shared" si="56"/>
        <v>no data</v>
      </c>
      <c r="CY34" s="412" t="str">
        <f t="shared" si="57"/>
        <v>Mole Valley</v>
      </c>
      <c r="DB34" s="413" t="s">
        <v>171</v>
      </c>
      <c r="DC34" s="412" t="str">
        <f>VLOOKUP(DB34,'Rural 80'!$A$11:$BS$488,60,FALSE)</f>
        <v>9999</v>
      </c>
      <c r="DD34" s="412" t="str">
        <f t="array" ref="DD34">INDEX(DC$1:DC$55,MATCH(SMALL(COUNTIF(DC$1:DC$55,"&lt;"&amp;DC$1:DC$55),ROW(DC34:DD34)),COUNTIF(DC$1:DC$55,"&lt;"&amp;DC$1:DC$55),0))</f>
        <v>9999</v>
      </c>
      <c r="DE34" s="412" t="str">
        <f t="array" ref="DE34">INDEX(DB$1:DB$55,SMALL(IF(DC$1:DC$55=DD34,ROW(DC$1:DC$55)),COUNTIF(DD$1:DD34,DD34)),1)</f>
        <v>Mole Valley</v>
      </c>
      <c r="DF34" s="412" t="str">
        <f t="shared" si="58"/>
        <v>no data</v>
      </c>
      <c r="DG34" s="412" t="str">
        <f t="shared" si="59"/>
        <v>Mole Valley</v>
      </c>
      <c r="DJ34" s="413" t="s">
        <v>171</v>
      </c>
      <c r="DK34" s="412" t="str">
        <f>VLOOKUP(DJ34,'Rural 80'!$A$11:$BS$488,64,FALSE)</f>
        <v>9999</v>
      </c>
      <c r="DL34" s="412" t="str">
        <f t="array" ref="DL34">INDEX(DK$1:DK$55,MATCH(SMALL(COUNTIF(DK$1:DK$55,"&lt;"&amp;DK$1:DK$55),ROW(DK34:DL34)),COUNTIF(DK$1:DK$55,"&lt;"&amp;DK$1:DK$55),0))</f>
        <v>9999</v>
      </c>
      <c r="DM34" s="412" t="str">
        <f t="array" ref="DM34">INDEX(DJ$1:DJ$55,SMALL(IF(DK$1:DK$55=DL34,ROW(DK$1:DK$55)),COUNTIF(DL$1:DL34,DL34)),1)</f>
        <v>Mole Valley</v>
      </c>
      <c r="DN34" s="412" t="str">
        <f t="shared" si="60"/>
        <v>no data</v>
      </c>
      <c r="DO34" s="412" t="str">
        <f t="shared" si="61"/>
        <v>Mole Valley</v>
      </c>
      <c r="DR34" s="413" t="s">
        <v>171</v>
      </c>
      <c r="DS34" s="412" t="str">
        <f>VLOOKUP(DR34,'Rural 80'!$A$11:$BS$488,68,FALSE)</f>
        <v>9999</v>
      </c>
      <c r="DT34" s="412" t="str">
        <f t="array" ref="DT34">INDEX(DS$1:DS$55,MATCH(SMALL(COUNTIF(DS$1:DS$55,"&lt;"&amp;DS$1:DS$55),ROW(DS34:DT34)),COUNTIF(DS$1:DS$55,"&lt;"&amp;DS$1:DS$55),0))</f>
        <v>9999</v>
      </c>
      <c r="DU34" s="412" t="str">
        <f t="array" ref="DU34">INDEX(DR$1:DR$55,SMALL(IF(DS$1:DS$55=DT34,ROW(DS$1:DS$55)),COUNTIF(DT$1:DT34,DT34)),1)</f>
        <v>Mole Valley</v>
      </c>
      <c r="DV34" s="412" t="str">
        <f t="shared" si="62"/>
        <v>no data</v>
      </c>
      <c r="DW34" s="412" t="str">
        <f t="shared" si="63"/>
        <v>Mole Valley</v>
      </c>
    </row>
    <row r="35" spans="2:127" x14ac:dyDescent="0.25">
      <c r="B35" s="413" t="s">
        <v>172</v>
      </c>
      <c r="C35" s="412">
        <f>VLOOKUP(B35,'Rural 80'!$A$11:$BS$488,8,FALSE)</f>
        <v>35</v>
      </c>
      <c r="D35" s="412">
        <f t="array" ref="D35">INDEX(C$1:C$55,MATCH(SMALL(COUNTIF(C$1:C$55,"&lt;"&amp;C$1:C$55),ROW(C35:D35)),COUNTIF(C$1:C$55,"&lt;"&amp;C$1:C$55),0))</f>
        <v>35</v>
      </c>
      <c r="E35" s="412" t="str">
        <f t="array" ref="E35">INDEX(B$1:B$55,SMALL(IF(C$1:C$55=D35,ROW(C$1:C$55)),COUNTIF(D$1:D35,D35)),1)</f>
        <v>New Forest</v>
      </c>
      <c r="F35" s="412">
        <f t="shared" si="32"/>
        <v>35</v>
      </c>
      <c r="G35" s="412" t="str">
        <f t="shared" si="33"/>
        <v>New Forest</v>
      </c>
      <c r="J35" s="413" t="s">
        <v>172</v>
      </c>
      <c r="K35" s="412">
        <f>VLOOKUP(J35,'Rural 80'!$A$11:$BS$488,12,FALSE)</f>
        <v>29</v>
      </c>
      <c r="L35" s="412">
        <f t="array" ref="L35">INDEX(K$1:K$55,MATCH(SMALL(COUNTIF(K$1:K$55,"&lt;"&amp;K$1:K$55),ROW(K35:L35)),COUNTIF(K$1:K$55,"&lt;"&amp;K$1:K$55),0))</f>
        <v>35</v>
      </c>
      <c r="M35" s="412" t="str">
        <f t="array" ref="M35">INDEX(J$1:J$55,SMALL(IF(K$1:K$55=L35,ROW(K$1:K$55)),COUNTIF(L$1:L35,L35)),1)</f>
        <v>Wellingborough</v>
      </c>
      <c r="N35" s="412">
        <f t="shared" si="34"/>
        <v>35</v>
      </c>
      <c r="O35" s="412" t="str">
        <f t="shared" si="35"/>
        <v>Wellingborough</v>
      </c>
      <c r="R35" s="413" t="s">
        <v>172</v>
      </c>
      <c r="S35" s="412">
        <f>VLOOKUP(R35,'Rural 80'!$A$11:$BS$488,16,FALSE)</f>
        <v>36</v>
      </c>
      <c r="T35" s="412">
        <f t="array" ref="T35">INDEX(S$1:S$55,MATCH(SMALL(COUNTIF(S$1:S$55,"&lt;"&amp;S$1:S$55),ROW(S35:T35)),COUNTIF(S$1:S$55,"&lt;"&amp;S$1:S$55),0))</f>
        <v>35</v>
      </c>
      <c r="U35" s="412" t="str">
        <f t="array" ref="U35">INDEX(R$1:R$55,SMALL(IF(S$1:S$55=T35,ROW(S$1:S$55)),COUNTIF(T$1:T35,T35)),1)</f>
        <v>Hertsmere</v>
      </c>
      <c r="V35" s="412">
        <f t="shared" si="36"/>
        <v>35</v>
      </c>
      <c r="W35" s="412" t="str">
        <f t="shared" si="37"/>
        <v>Hertsmere</v>
      </c>
      <c r="Z35" s="413" t="s">
        <v>172</v>
      </c>
      <c r="AA35" s="412">
        <f>VLOOKUP(Z35,'Rural 80'!$A$11:$BS$488,20,FALSE)</f>
        <v>37</v>
      </c>
      <c r="AB35" s="412">
        <f t="array" ref="AB35">INDEX(AA$1:AA$55,MATCH(SMALL(COUNTIF(AA$1:AA$55,"&lt;"&amp;AA$1:AA$55),ROW(AA35:AB35)),COUNTIF(AA$1:AA$55,"&lt;"&amp;AA$1:AA$55),0))</f>
        <v>35</v>
      </c>
      <c r="AC35" s="412" t="str">
        <f t="array" ref="AC35">INDEX(Z$1:Z$55,SMALL(IF(AA$1:AA$55=AB35,ROW(AA$1:AA$55)),COUNTIF(AB$1:AB35,AB35)),1)</f>
        <v>Cheshire West and Chester</v>
      </c>
      <c r="AD35" s="412">
        <f t="shared" si="38"/>
        <v>35</v>
      </c>
      <c r="AE35" s="412" t="str">
        <f t="shared" si="39"/>
        <v>Cheshire West and Chester</v>
      </c>
      <c r="AH35" s="413" t="s">
        <v>172</v>
      </c>
      <c r="AI35" s="412">
        <f>VLOOKUP(AH35,'Rural 80'!$A$11:$BS$488,24,FALSE)</f>
        <v>36</v>
      </c>
      <c r="AJ35" s="412">
        <f t="array" ref="AJ35">INDEX(AI$1:AI$55,MATCH(SMALL(COUNTIF(AI$1:AI$55,"&lt;"&amp;AI$1:AI$55),ROW(AI35:AJ35)),COUNTIF(AI$1:AI$55,"&lt;"&amp;AI$1:AI$55),0))</f>
        <v>35</v>
      </c>
      <c r="AK35" s="412" t="str">
        <f t="array" ref="AK35">INDEX(AH$1:AH$55,SMALL(IF(AI$1:AI$55=AJ35,ROW(AI$1:AI$55)),COUNTIF(AJ$1:AJ35,AJ35)),1)</f>
        <v>West Berkshire</v>
      </c>
      <c r="AL35" s="412">
        <f t="shared" si="40"/>
        <v>35</v>
      </c>
      <c r="AM35" s="412" t="str">
        <f t="shared" si="41"/>
        <v>West Berkshire</v>
      </c>
      <c r="AP35" s="413" t="s">
        <v>172</v>
      </c>
      <c r="AQ35" s="412">
        <f>VLOOKUP(AP35,'Rural 80'!$A$11:$BS$488,28,FALSE)</f>
        <v>33</v>
      </c>
      <c r="AR35" s="412">
        <f t="array" ref="AR35">INDEX(AQ$1:AQ$55,MATCH(SMALL(COUNTIF(AQ$1:AQ$55,"&lt;"&amp;AQ$1:AQ$55),ROW(AQ35:AR35)),COUNTIF(AQ$1:AQ$55,"&lt;"&amp;AQ$1:AQ$55),0))</f>
        <v>35</v>
      </c>
      <c r="AS35" s="412" t="str">
        <f t="array" ref="AS35">INDEX(AP$1:AP$55,SMALL(IF(AQ$1:AQ$55=AR35,ROW(AQ$1:AQ$55)),COUNTIF(AR$1:AR35,AR35)),1)</f>
        <v>Brentwood</v>
      </c>
      <c r="AT35" s="412">
        <f t="shared" si="42"/>
        <v>35</v>
      </c>
      <c r="AU35" s="412" t="str">
        <f t="shared" si="43"/>
        <v>Brentwood</v>
      </c>
      <c r="AX35" s="413" t="s">
        <v>172</v>
      </c>
      <c r="AY35" s="412">
        <f>VLOOKUP(AX35,'Rural 80'!$A$11:$BS$488,32,FALSE)</f>
        <v>23</v>
      </c>
      <c r="AZ35" s="412">
        <f t="array" ref="AZ35">INDEX(AY$1:AY$55,MATCH(SMALL(COUNTIF(AY$1:AY$55,"&lt;"&amp;AY$1:AY$55),ROW(AY35:AZ35)),COUNTIF(AY$1:AY$55,"&lt;"&amp;AY$1:AY$55),0))</f>
        <v>35</v>
      </c>
      <c r="BA35" s="412" t="str">
        <f t="array" ref="BA35">INDEX(AX$1:AX$55,SMALL(IF(AY$1:AY$55=AZ35,ROW(AY$1:AY$55)),COUNTIF(AZ$1:AZ35,AZ35)),1)</f>
        <v>Colchester</v>
      </c>
      <c r="BB35" s="412">
        <f t="shared" si="44"/>
        <v>35</v>
      </c>
      <c r="BC35" s="412" t="str">
        <f t="shared" si="45"/>
        <v>Colchester</v>
      </c>
      <c r="BF35" s="413" t="s">
        <v>172</v>
      </c>
      <c r="BG35" s="412">
        <f>VLOOKUP(BF35,'Rural 80'!$A$11:$BS$488,36,FALSE)</f>
        <v>27</v>
      </c>
      <c r="BH35" s="412">
        <f t="array" ref="BH35">INDEX(BG$1:BG$55,MATCH(SMALL(COUNTIF(BG$1:BG$55,"&lt;"&amp;BG$1:BG$55),ROW(BG35:BH35)),COUNTIF(BG$1:BG$55,"&lt;"&amp;BG$1:BG$55),0))</f>
        <v>35</v>
      </c>
      <c r="BI35" s="412" t="str">
        <f t="array" ref="BI35">INDEX(BF$1:BF$55,SMALL(IF(BG$1:BG$55=BH35,ROW(BG$1:BG$55)),COUNTIF(BH$1:BH35,BH35)),1)</f>
        <v>Hinckley and Bosworth</v>
      </c>
      <c r="BJ35" s="412">
        <f t="shared" si="46"/>
        <v>35</v>
      </c>
      <c r="BK35" s="412" t="str">
        <f t="shared" si="47"/>
        <v>Hinckley and Bosworth</v>
      </c>
      <c r="BN35" s="413" t="s">
        <v>172</v>
      </c>
      <c r="BO35" s="412">
        <f>VLOOKUP(BN35,'Rural 80'!$A$11:$BS$488,40,FALSE)</f>
        <v>35</v>
      </c>
      <c r="BP35" s="412">
        <f t="array" ref="BP35">INDEX(BO$1:BO$55,MATCH(SMALL(COUNTIF(BO$1:BO$55,"&lt;"&amp;BO$1:BO$55),ROW(BO35:BP35)),COUNTIF(BO$1:BO$55,"&lt;"&amp;BO$1:BO$55),0))</f>
        <v>35</v>
      </c>
      <c r="BQ35" s="412" t="str">
        <f t="array" ref="BQ35">INDEX(BN$1:BN$55,SMALL(IF(BO$1:BO$55=BP35,ROW(BO$1:BO$55)),COUNTIF(BP$1:BP35,BP35)),1)</f>
        <v>New Forest</v>
      </c>
      <c r="BR35" s="412">
        <f t="shared" si="48"/>
        <v>35</v>
      </c>
      <c r="BS35" s="412" t="str">
        <f t="shared" si="49"/>
        <v>New Forest</v>
      </c>
      <c r="BV35" s="413" t="s">
        <v>172</v>
      </c>
      <c r="BW35" s="412">
        <f>VLOOKUP(BV35,'Rural 80'!$A$11:$BS$488,44,FALSE)</f>
        <v>27</v>
      </c>
      <c r="BX35" s="412">
        <f t="array" ref="BX35">INDEX(BW$1:BW$55,MATCH(SMALL(COUNTIF(BW$1:BW$55,"&lt;"&amp;BW$1:BW$55),ROW(BW35:BX35)),COUNTIF(BW$1:BW$55,"&lt;"&amp;BW$1:BW$55),0))</f>
        <v>35</v>
      </c>
      <c r="BY35" s="412" t="str">
        <f t="array" ref="BY35">INDEX(BV$1:BV$55,SMALL(IF(BW$1:BW$55=BX35,ROW(BW$1:BW$55)),COUNTIF(BX$1:BX35,BX35)),1)</f>
        <v>Chorley</v>
      </c>
      <c r="BZ35" s="412">
        <f t="shared" si="50"/>
        <v>35</v>
      </c>
      <c r="CA35" s="412" t="str">
        <f t="shared" si="51"/>
        <v>Chorley</v>
      </c>
      <c r="CD35" s="413" t="s">
        <v>172</v>
      </c>
      <c r="CE35" s="412">
        <f>VLOOKUP(CD35,'Rural 80'!$A$11:$BS$488,48,FALSE)</f>
        <v>44</v>
      </c>
      <c r="CF35" s="412">
        <f t="array" ref="CF35">INDEX(CE$1:CE$55,MATCH(SMALL(COUNTIF(CE$1:CE$55,"&lt;"&amp;CE$1:CE$55),ROW(CE35:CF35)),COUNTIF(CE$1:CE$55,"&lt;"&amp;CE$1:CE$55),0))</f>
        <v>35</v>
      </c>
      <c r="CG35" s="412" t="str">
        <f t="array" ref="CG35">INDEX(CD$1:CD$55,SMALL(IF(CE$1:CE$55=CF35,ROW(CE$1:CE$55)),COUNTIF(CF$1:CF35,CF35)),1)</f>
        <v>Waveney</v>
      </c>
      <c r="CH35" s="412">
        <f t="shared" si="52"/>
        <v>35</v>
      </c>
      <c r="CI35" s="412" t="str">
        <f t="shared" si="53"/>
        <v>Waveney</v>
      </c>
      <c r="CL35" s="413" t="s">
        <v>172</v>
      </c>
      <c r="CM35" s="412">
        <f>VLOOKUP(CL35,'Rural 80'!$A$11:$BS$488,52,FALSE)</f>
        <v>38</v>
      </c>
      <c r="CN35" s="412">
        <f t="array" ref="CN35">INDEX(CM$1:CM$55,MATCH(SMALL(COUNTIF(CM$1:CM$55,"&lt;"&amp;CM$1:CM$55),ROW(CM35:CN35)),COUNTIF(CM$1:CM$55,"&lt;"&amp;CM$1:CM$55),0))</f>
        <v>35</v>
      </c>
      <c r="CO35" s="412" t="str">
        <f t="array" ref="CO35">INDEX(CL$1:CL$55,SMALL(IF(CM$1:CM$55=CN35,ROW(CM$1:CM$55)),COUNTIF(CN$1:CN35,CN35)),1)</f>
        <v>Basingstoke and Deane</v>
      </c>
      <c r="CP35" s="412">
        <f t="shared" si="54"/>
        <v>35</v>
      </c>
      <c r="CQ35" s="412" t="str">
        <f t="shared" si="55"/>
        <v>Basingstoke and Deane</v>
      </c>
      <c r="CT35" s="413" t="s">
        <v>172</v>
      </c>
      <c r="CU35" s="412" t="str">
        <f>VLOOKUP(CT35,'Rural 80'!$A$11:$BS$488,56,FALSE)</f>
        <v>9999</v>
      </c>
      <c r="CV35" s="412" t="str">
        <f t="array" ref="CV35">INDEX(CU$1:CU$55,MATCH(SMALL(COUNTIF(CU$1:CU$55,"&lt;"&amp;CU$1:CU$55),ROW(CU35:CV35)),COUNTIF(CU$1:CU$55,"&lt;"&amp;CU$1:CU$55),0))</f>
        <v>9999</v>
      </c>
      <c r="CW35" s="412" t="str">
        <f t="array" ref="CW35">INDEX(CT$1:CT$55,SMALL(IF(CU$1:CU$55=CV35,ROW(CU$1:CU$55)),COUNTIF(CV$1:CV35,CV35)),1)</f>
        <v>New Forest</v>
      </c>
      <c r="CX35" s="412" t="str">
        <f t="shared" si="56"/>
        <v>no data</v>
      </c>
      <c r="CY35" s="412" t="str">
        <f t="shared" si="57"/>
        <v>New Forest</v>
      </c>
      <c r="DB35" s="413" t="s">
        <v>172</v>
      </c>
      <c r="DC35" s="412" t="str">
        <f>VLOOKUP(DB35,'Rural 80'!$A$11:$BS$488,60,FALSE)</f>
        <v>9999</v>
      </c>
      <c r="DD35" s="412" t="str">
        <f t="array" ref="DD35">INDEX(DC$1:DC$55,MATCH(SMALL(COUNTIF(DC$1:DC$55,"&lt;"&amp;DC$1:DC$55),ROW(DC35:DD35)),COUNTIF(DC$1:DC$55,"&lt;"&amp;DC$1:DC$55),0))</f>
        <v>9999</v>
      </c>
      <c r="DE35" s="412" t="str">
        <f t="array" ref="DE35">INDEX(DB$1:DB$55,SMALL(IF(DC$1:DC$55=DD35,ROW(DC$1:DC$55)),COUNTIF(DD$1:DD35,DD35)),1)</f>
        <v>New Forest</v>
      </c>
      <c r="DF35" s="412" t="str">
        <f t="shared" si="58"/>
        <v>no data</v>
      </c>
      <c r="DG35" s="412" t="str">
        <f t="shared" si="59"/>
        <v>New Forest</v>
      </c>
      <c r="DJ35" s="413" t="s">
        <v>172</v>
      </c>
      <c r="DK35" s="412" t="str">
        <f>VLOOKUP(DJ35,'Rural 80'!$A$11:$BS$488,64,FALSE)</f>
        <v>9999</v>
      </c>
      <c r="DL35" s="412" t="str">
        <f t="array" ref="DL35">INDEX(DK$1:DK$55,MATCH(SMALL(COUNTIF(DK$1:DK$55,"&lt;"&amp;DK$1:DK$55),ROW(DK35:DL35)),COUNTIF(DK$1:DK$55,"&lt;"&amp;DK$1:DK$55),0))</f>
        <v>9999</v>
      </c>
      <c r="DM35" s="412" t="str">
        <f t="array" ref="DM35">INDEX(DJ$1:DJ$55,SMALL(IF(DK$1:DK$55=DL35,ROW(DK$1:DK$55)),COUNTIF(DL$1:DL35,DL35)),1)</f>
        <v>New Forest</v>
      </c>
      <c r="DN35" s="412" t="str">
        <f t="shared" si="60"/>
        <v>no data</v>
      </c>
      <c r="DO35" s="412" t="str">
        <f t="shared" si="61"/>
        <v>New Forest</v>
      </c>
      <c r="DR35" s="413" t="s">
        <v>172</v>
      </c>
      <c r="DS35" s="412" t="str">
        <f>VLOOKUP(DR35,'Rural 80'!$A$11:$BS$488,68,FALSE)</f>
        <v>9999</v>
      </c>
      <c r="DT35" s="412" t="str">
        <f t="array" ref="DT35">INDEX(DS$1:DS$55,MATCH(SMALL(COUNTIF(DS$1:DS$55,"&lt;"&amp;DS$1:DS$55),ROW(DS35:DT35)),COUNTIF(DS$1:DS$55,"&lt;"&amp;DS$1:DS$55),0))</f>
        <v>9999</v>
      </c>
      <c r="DU35" s="412" t="str">
        <f t="array" ref="DU35">INDEX(DR$1:DR$55,SMALL(IF(DS$1:DS$55=DT35,ROW(DS$1:DS$55)),COUNTIF(DT$1:DT35,DT35)),1)</f>
        <v>New Forest</v>
      </c>
      <c r="DV35" s="412" t="str">
        <f t="shared" si="62"/>
        <v>no data</v>
      </c>
      <c r="DW35" s="412" t="str">
        <f t="shared" si="63"/>
        <v>New Forest</v>
      </c>
    </row>
    <row r="36" spans="2:127" x14ac:dyDescent="0.25">
      <c r="B36" s="413" t="s">
        <v>181</v>
      </c>
      <c r="C36" s="412">
        <f>VLOOKUP(B36,'Rural 80'!$A$11:$BS$488,8,FALSE)</f>
        <v>12</v>
      </c>
      <c r="D36" s="412">
        <f t="array" ref="D36">INDEX(C$1:C$55,MATCH(SMALL(COUNTIF(C$1:C$55,"&lt;"&amp;C$1:C$55),ROW(C36:D36)),COUNTIF(C$1:C$55,"&lt;"&amp;C$1:C$55),0))</f>
        <v>36</v>
      </c>
      <c r="E36" s="412" t="str">
        <f t="array" ref="E36">INDEX(B$1:B$55,SMALL(IF(C$1:C$55=D36,ROW(C$1:C$55)),COUNTIF(D$1:D36,D36)),1)</f>
        <v>Wakefield</v>
      </c>
      <c r="F36" s="412">
        <f t="shared" si="32"/>
        <v>36</v>
      </c>
      <c r="G36" s="412" t="str">
        <f t="shared" si="33"/>
        <v>Wakefield</v>
      </c>
      <c r="J36" s="413" t="s">
        <v>181</v>
      </c>
      <c r="K36" s="412">
        <f>VLOOKUP(J36,'Rural 80'!$A$11:$BS$488,12,FALSE)</f>
        <v>10</v>
      </c>
      <c r="L36" s="412">
        <f t="array" ref="L36">INDEX(K$1:K$55,MATCH(SMALL(COUNTIF(K$1:K$55,"&lt;"&amp;K$1:K$55),ROW(K36:L36)),COUNTIF(K$1:K$55,"&lt;"&amp;K$1:K$55),0))</f>
        <v>36</v>
      </c>
      <c r="M36" s="412" t="str">
        <f t="array" ref="M36">INDEX(J$1:J$55,SMALL(IF(K$1:K$55=L36,ROW(K$1:K$55)),COUNTIF(L$1:L36,L36)),1)</f>
        <v>Great Yarmouth</v>
      </c>
      <c r="N36" s="412">
        <f t="shared" si="34"/>
        <v>36</v>
      </c>
      <c r="O36" s="412" t="str">
        <f t="shared" si="35"/>
        <v>Great Yarmouth</v>
      </c>
      <c r="R36" s="413" t="s">
        <v>181</v>
      </c>
      <c r="S36" s="412">
        <f>VLOOKUP(R36,'Rural 80'!$A$11:$BS$488,16,FALSE)</f>
        <v>11</v>
      </c>
      <c r="T36" s="412">
        <f t="array" ref="T36">INDEX(S$1:S$55,MATCH(SMALL(COUNTIF(S$1:S$55,"&lt;"&amp;S$1:S$55),ROW(S36:T36)),COUNTIF(S$1:S$55,"&lt;"&amp;S$1:S$55),0))</f>
        <v>36</v>
      </c>
      <c r="U36" s="412" t="str">
        <f t="array" ref="U36">INDEX(R$1:R$55,SMALL(IF(S$1:S$55=T36,ROW(S$1:S$55)),COUNTIF(T$1:T36,T36)),1)</f>
        <v>New Forest</v>
      </c>
      <c r="V36" s="412">
        <f t="shared" si="36"/>
        <v>36</v>
      </c>
      <c r="W36" s="412" t="str">
        <f t="shared" si="37"/>
        <v>New Forest</v>
      </c>
      <c r="Z36" s="413" t="s">
        <v>181</v>
      </c>
      <c r="AA36" s="412">
        <f>VLOOKUP(Z36,'Rural 80'!$A$11:$BS$488,20,FALSE)</f>
        <v>10</v>
      </c>
      <c r="AB36" s="412">
        <f t="array" ref="AB36">INDEX(AA$1:AA$55,MATCH(SMALL(COUNTIF(AA$1:AA$55,"&lt;"&amp;AA$1:AA$55),ROW(AA36:AB36)),COUNTIF(AA$1:AA$55,"&lt;"&amp;AA$1:AA$55),0))</f>
        <v>36</v>
      </c>
      <c r="AC36" s="412" t="str">
        <f t="array" ref="AC36">INDEX(Z$1:Z$55,SMALL(IF(AA$1:AA$55=AB36,ROW(AA$1:AA$55)),COUNTIF(AB$1:AB36,AB36)),1)</f>
        <v>Stafford</v>
      </c>
      <c r="AD36" s="412">
        <f t="shared" si="38"/>
        <v>36</v>
      </c>
      <c r="AE36" s="412" t="str">
        <f t="shared" si="39"/>
        <v>Stafford</v>
      </c>
      <c r="AH36" s="413" t="s">
        <v>181</v>
      </c>
      <c r="AI36" s="412">
        <f>VLOOKUP(AH36,'Rural 80'!$A$11:$BS$488,24,FALSE)</f>
        <v>15</v>
      </c>
      <c r="AJ36" s="412">
        <f t="array" ref="AJ36">INDEX(AI$1:AI$55,MATCH(SMALL(COUNTIF(AI$1:AI$55,"&lt;"&amp;AI$1:AI$55),ROW(AI36:AJ36)),COUNTIF(AI$1:AI$55,"&lt;"&amp;AI$1:AI$55),0))</f>
        <v>36</v>
      </c>
      <c r="AK36" s="412" t="str">
        <f t="array" ref="AK36">INDEX(AH$1:AH$55,SMALL(IF(AI$1:AI$55=AJ36,ROW(AI$1:AI$55)),COUNTIF(AJ$1:AJ36,AJ36)),1)</f>
        <v>New Forest</v>
      </c>
      <c r="AL36" s="412">
        <f t="shared" si="40"/>
        <v>36</v>
      </c>
      <c r="AM36" s="412" t="str">
        <f t="shared" si="41"/>
        <v>New Forest</v>
      </c>
      <c r="AP36" s="413" t="s">
        <v>181</v>
      </c>
      <c r="AQ36" s="412">
        <f>VLOOKUP(AP36,'Rural 80'!$A$11:$BS$488,28,FALSE)</f>
        <v>14</v>
      </c>
      <c r="AR36" s="412">
        <f t="array" ref="AR36">INDEX(AQ$1:AQ$55,MATCH(SMALL(COUNTIF(AQ$1:AQ$55,"&lt;"&amp;AQ$1:AQ$55),ROW(AQ36:AR36)),COUNTIF(AQ$1:AQ$55,"&lt;"&amp;AQ$1:AQ$55),0))</f>
        <v>36</v>
      </c>
      <c r="AS36" s="412" t="str">
        <f t="array" ref="AS36">INDEX(AP$1:AP$55,SMALL(IF(AQ$1:AQ$55=AR36,ROW(AQ$1:AQ$55)),COUNTIF(AR$1:AR36,AR36)),1)</f>
        <v>West Berkshire</v>
      </c>
      <c r="AT36" s="412">
        <f t="shared" si="42"/>
        <v>36</v>
      </c>
      <c r="AU36" s="412" t="str">
        <f t="shared" si="43"/>
        <v>West Berkshire</v>
      </c>
      <c r="AX36" s="413" t="s">
        <v>181</v>
      </c>
      <c r="AY36" s="412">
        <f>VLOOKUP(AX36,'Rural 80'!$A$11:$BS$488,32,FALSE)</f>
        <v>9</v>
      </c>
      <c r="AZ36" s="412">
        <f t="array" ref="AZ36">INDEX(AY$1:AY$55,MATCH(SMALL(COUNTIF(AY$1:AY$55,"&lt;"&amp;AY$1:AY$55),ROW(AY36:AZ36)),COUNTIF(AY$1:AY$55,"&lt;"&amp;AY$1:AY$55),0))</f>
        <v>36</v>
      </c>
      <c r="BA36" s="412" t="str">
        <f t="array" ref="BA36">INDEX(AX$1:AX$55,SMALL(IF(AY$1:AY$55=AZ36,ROW(AY$1:AY$55)),COUNTIF(AZ$1:AZ36,AZ36)),1)</f>
        <v>Basingstoke and Deane</v>
      </c>
      <c r="BB36" s="412">
        <f t="shared" si="44"/>
        <v>36</v>
      </c>
      <c r="BC36" s="412" t="str">
        <f t="shared" si="45"/>
        <v>Basingstoke and Deane</v>
      </c>
      <c r="BF36" s="413" t="s">
        <v>181</v>
      </c>
      <c r="BG36" s="412">
        <f>VLOOKUP(BF36,'Rural 80'!$A$11:$BS$488,36,FALSE)</f>
        <v>12</v>
      </c>
      <c r="BH36" s="412">
        <f t="array" ref="BH36">INDEX(BG$1:BG$55,MATCH(SMALL(COUNTIF(BG$1:BG$55,"&lt;"&amp;BG$1:BG$55),ROW(BG36:BH36)),COUNTIF(BG$1:BG$55,"&lt;"&amp;BG$1:BG$55),0))</f>
        <v>36</v>
      </c>
      <c r="BI36" s="412" t="str">
        <f t="array" ref="BI36">INDEX(BF$1:BF$55,SMALL(IF(BG$1:BG$55=BH36,ROW(BG$1:BG$55)),COUNTIF(BH$1:BH36,BH36)),1)</f>
        <v>Tunbridge Wells</v>
      </c>
      <c r="BJ36" s="412">
        <f t="shared" si="46"/>
        <v>36</v>
      </c>
      <c r="BK36" s="412" t="str">
        <f t="shared" si="47"/>
        <v>Tunbridge Wells</v>
      </c>
      <c r="BN36" s="413" t="s">
        <v>181</v>
      </c>
      <c r="BO36" s="412">
        <f>VLOOKUP(BN36,'Rural 80'!$A$11:$BS$488,40,FALSE)</f>
        <v>17</v>
      </c>
      <c r="BP36" s="412">
        <f t="array" ref="BP36">INDEX(BO$1:BO$55,MATCH(SMALL(COUNTIF(BO$1:BO$55,"&lt;"&amp;BO$1:BO$55),ROW(BO36:BP36)),COUNTIF(BO$1:BO$55,"&lt;"&amp;BO$1:BO$55),0))</f>
        <v>36</v>
      </c>
      <c r="BQ36" s="412" t="str">
        <f t="array" ref="BQ36">INDEX(BN$1:BN$55,SMALL(IF(BO$1:BO$55=BP36,ROW(BO$1:BO$55)),COUNTIF(BP$1:BP36,BP36)),1)</f>
        <v>Wakefield</v>
      </c>
      <c r="BR36" s="412">
        <f t="shared" si="48"/>
        <v>36</v>
      </c>
      <c r="BS36" s="412" t="str">
        <f t="shared" si="49"/>
        <v>Wakefield</v>
      </c>
      <c r="BV36" s="413" t="s">
        <v>181</v>
      </c>
      <c r="BW36" s="412">
        <f>VLOOKUP(BV36,'Rural 80'!$A$11:$BS$488,44,FALSE)</f>
        <v>13</v>
      </c>
      <c r="BX36" s="412">
        <f t="array" ref="BX36">INDEX(BW$1:BW$55,MATCH(SMALL(COUNTIF(BW$1:BW$55,"&lt;"&amp;BW$1:BW$55),ROW(BW36:BX36)),COUNTIF(BW$1:BW$55,"&lt;"&amp;BW$1:BW$55),0))</f>
        <v>36</v>
      </c>
      <c r="BY36" s="412" t="str">
        <f t="array" ref="BY36">INDEX(BV$1:BV$55,SMALL(IF(BW$1:BW$55=BX36,ROW(BW$1:BW$55)),COUNTIF(BX$1:BX36,BX36)),1)</f>
        <v>Chiltern</v>
      </c>
      <c r="BZ36" s="412">
        <f t="shared" si="50"/>
        <v>36</v>
      </c>
      <c r="CA36" s="412" t="str">
        <f t="shared" si="51"/>
        <v>Chiltern</v>
      </c>
      <c r="CD36" s="413" t="s">
        <v>181</v>
      </c>
      <c r="CE36" s="412">
        <f>VLOOKUP(CD36,'Rural 80'!$A$11:$BS$488,48,FALSE)</f>
        <v>17</v>
      </c>
      <c r="CF36" s="412">
        <f t="array" ref="CF36">INDEX(CE$1:CE$55,MATCH(SMALL(COUNTIF(CE$1:CE$55,"&lt;"&amp;CE$1:CE$55),ROW(CE36:CF36)),COUNTIF(CE$1:CE$55,"&lt;"&amp;CE$1:CE$55),0))</f>
        <v>36</v>
      </c>
      <c r="CG36" s="412" t="str">
        <f t="array" ref="CG36">INDEX(CD$1:CD$55,SMALL(IF(CE$1:CE$55=CF36,ROW(CE$1:CE$55)),COUNTIF(CF$1:CF36,CF36)),1)</f>
        <v>Eastleigh</v>
      </c>
      <c r="CH36" s="412">
        <f t="shared" si="52"/>
        <v>36</v>
      </c>
      <c r="CI36" s="412" t="str">
        <f t="shared" si="53"/>
        <v>Eastleigh</v>
      </c>
      <c r="CL36" s="413" t="s">
        <v>181</v>
      </c>
      <c r="CM36" s="412">
        <f>VLOOKUP(CL36,'Rural 80'!$A$11:$BS$488,52,FALSE)</f>
        <v>13</v>
      </c>
      <c r="CN36" s="412">
        <f t="array" ref="CN36">INDEX(CM$1:CM$55,MATCH(SMALL(COUNTIF(CM$1:CM$55,"&lt;"&amp;CM$1:CM$55),ROW(CM36:CN36)),COUNTIF(CM$1:CM$55,"&lt;"&amp;CM$1:CM$55),0))</f>
        <v>36</v>
      </c>
      <c r="CO36" s="412" t="str">
        <f t="array" ref="CO36">INDEX(CL$1:CL$55,SMALL(IF(CM$1:CM$55=CN36,ROW(CM$1:CM$55)),COUNTIF(CN$1:CN36,CN36)),1)</f>
        <v>Harrogate</v>
      </c>
      <c r="CP36" s="412">
        <f t="shared" si="54"/>
        <v>36</v>
      </c>
      <c r="CQ36" s="412" t="str">
        <f t="shared" si="55"/>
        <v>Harrogate</v>
      </c>
      <c r="CT36" s="413" t="s">
        <v>181</v>
      </c>
      <c r="CU36" s="412" t="str">
        <f>VLOOKUP(CT36,'Rural 80'!$A$11:$BS$488,56,FALSE)</f>
        <v>9999</v>
      </c>
      <c r="CV36" s="412" t="str">
        <f t="array" ref="CV36">INDEX(CU$1:CU$55,MATCH(SMALL(COUNTIF(CU$1:CU$55,"&lt;"&amp;CU$1:CU$55),ROW(CU36:CV36)),COUNTIF(CU$1:CU$55,"&lt;"&amp;CU$1:CU$55),0))</f>
        <v>9999</v>
      </c>
      <c r="CW36" s="412" t="str">
        <f t="array" ref="CW36">INDEX(CT$1:CT$55,SMALL(IF(CU$1:CU$55=CV36,ROW(CU$1:CU$55)),COUNTIF(CV$1:CV36,CV36)),1)</f>
        <v>North Hertfordshire</v>
      </c>
      <c r="CX36" s="412" t="str">
        <f t="shared" si="56"/>
        <v>no data</v>
      </c>
      <c r="CY36" s="412" t="str">
        <f t="shared" si="57"/>
        <v>North Hertfordshire</v>
      </c>
      <c r="DB36" s="413" t="s">
        <v>181</v>
      </c>
      <c r="DC36" s="412" t="str">
        <f>VLOOKUP(DB36,'Rural 80'!$A$11:$BS$488,60,FALSE)</f>
        <v>9999</v>
      </c>
      <c r="DD36" s="412" t="str">
        <f t="array" ref="DD36">INDEX(DC$1:DC$55,MATCH(SMALL(COUNTIF(DC$1:DC$55,"&lt;"&amp;DC$1:DC$55),ROW(DC36:DD36)),COUNTIF(DC$1:DC$55,"&lt;"&amp;DC$1:DC$55),0))</f>
        <v>9999</v>
      </c>
      <c r="DE36" s="412" t="str">
        <f t="array" ref="DE36">INDEX(DB$1:DB$55,SMALL(IF(DC$1:DC$55=DD36,ROW(DC$1:DC$55)),COUNTIF(DD$1:DD36,DD36)),1)</f>
        <v>North Hertfordshire</v>
      </c>
      <c r="DF36" s="412" t="str">
        <f t="shared" si="58"/>
        <v>no data</v>
      </c>
      <c r="DG36" s="412" t="str">
        <f t="shared" si="59"/>
        <v>North Hertfordshire</v>
      </c>
      <c r="DJ36" s="413" t="s">
        <v>181</v>
      </c>
      <c r="DK36" s="412" t="str">
        <f>VLOOKUP(DJ36,'Rural 80'!$A$11:$BS$488,64,FALSE)</f>
        <v>9999</v>
      </c>
      <c r="DL36" s="412" t="str">
        <f t="array" ref="DL36">INDEX(DK$1:DK$55,MATCH(SMALL(COUNTIF(DK$1:DK$55,"&lt;"&amp;DK$1:DK$55),ROW(DK36:DL36)),COUNTIF(DK$1:DK$55,"&lt;"&amp;DK$1:DK$55),0))</f>
        <v>9999</v>
      </c>
      <c r="DM36" s="412" t="str">
        <f t="array" ref="DM36">INDEX(DJ$1:DJ$55,SMALL(IF(DK$1:DK$55=DL36,ROW(DK$1:DK$55)),COUNTIF(DL$1:DL36,DL36)),1)</f>
        <v>North Hertfordshire</v>
      </c>
      <c r="DN36" s="412" t="str">
        <f t="shared" si="60"/>
        <v>no data</v>
      </c>
      <c r="DO36" s="412" t="str">
        <f t="shared" si="61"/>
        <v>North Hertfordshire</v>
      </c>
      <c r="DR36" s="413" t="s">
        <v>181</v>
      </c>
      <c r="DS36" s="412" t="str">
        <f>VLOOKUP(DR36,'Rural 80'!$A$11:$BS$488,68,FALSE)</f>
        <v>9999</v>
      </c>
      <c r="DT36" s="412" t="str">
        <f t="array" ref="DT36">INDEX(DS$1:DS$55,MATCH(SMALL(COUNTIF(DS$1:DS$55,"&lt;"&amp;DS$1:DS$55),ROW(DS36:DT36)),COUNTIF(DS$1:DS$55,"&lt;"&amp;DS$1:DS$55),0))</f>
        <v>9999</v>
      </c>
      <c r="DU36" s="412" t="str">
        <f t="array" ref="DU36">INDEX(DR$1:DR$55,SMALL(IF(DS$1:DS$55=DT36,ROW(DS$1:DS$55)),COUNTIF(DT$1:DT36,DT36)),1)</f>
        <v>North Hertfordshire</v>
      </c>
      <c r="DV36" s="412" t="str">
        <f t="shared" si="62"/>
        <v>no data</v>
      </c>
      <c r="DW36" s="412" t="str">
        <f t="shared" si="63"/>
        <v>North Hertfordshire</v>
      </c>
    </row>
    <row r="37" spans="2:127" x14ac:dyDescent="0.25">
      <c r="B37" s="413" t="s">
        <v>205</v>
      </c>
      <c r="C37" s="412">
        <f>VLOOKUP(B37,'Rural 80'!$A$11:$BS$488,8,FALSE)</f>
        <v>5</v>
      </c>
      <c r="D37" s="412">
        <f t="array" ref="D37">INDEX(C$1:C$55,MATCH(SMALL(COUNTIF(C$1:C$55,"&lt;"&amp;C$1:C$55),ROW(C37:D37)),COUNTIF(C$1:C$55,"&lt;"&amp;C$1:C$55),0))</f>
        <v>37</v>
      </c>
      <c r="E37" s="412" t="str">
        <f t="array" ref="E37">INDEX(B$1:B$55,SMALL(IF(C$1:C$55=D37,ROW(C$1:C$55)),COUNTIF(D$1:D37,D37)),1)</f>
        <v>Mole Valley</v>
      </c>
      <c r="F37" s="412">
        <f t="shared" si="32"/>
        <v>37</v>
      </c>
      <c r="G37" s="412" t="str">
        <f t="shared" si="33"/>
        <v>Mole Valley</v>
      </c>
      <c r="J37" s="413" t="s">
        <v>205</v>
      </c>
      <c r="K37" s="412">
        <f>VLOOKUP(J37,'Rural 80'!$A$11:$BS$488,12,FALSE)</f>
        <v>6</v>
      </c>
      <c r="L37" s="412">
        <f t="array" ref="L37">INDEX(K$1:K$55,MATCH(SMALL(COUNTIF(K$1:K$55,"&lt;"&amp;K$1:K$55),ROW(K37:L37)),COUNTIF(K$1:K$55,"&lt;"&amp;K$1:K$55),0))</f>
        <v>37</v>
      </c>
      <c r="M37" s="412" t="str">
        <f t="array" ref="M37">INDEX(J$1:J$55,SMALL(IF(K$1:K$55=L37,ROW(K$1:K$55)),COUNTIF(L$1:L37,L37)),1)</f>
        <v>West Berkshire</v>
      </c>
      <c r="N37" s="412">
        <f t="shared" si="34"/>
        <v>37</v>
      </c>
      <c r="O37" s="412" t="str">
        <f t="shared" si="35"/>
        <v>West Berkshire</v>
      </c>
      <c r="R37" s="413" t="s">
        <v>205</v>
      </c>
      <c r="S37" s="412">
        <f>VLOOKUP(R37,'Rural 80'!$A$11:$BS$488,16,FALSE)</f>
        <v>4</v>
      </c>
      <c r="T37" s="412">
        <f t="array" ref="T37">INDEX(S$1:S$55,MATCH(SMALL(COUNTIF(S$1:S$55,"&lt;"&amp;S$1:S$55),ROW(S37:T37)),COUNTIF(S$1:S$55,"&lt;"&amp;S$1:S$55),0))</f>
        <v>37</v>
      </c>
      <c r="U37" s="412" t="str">
        <f t="array" ref="U37">INDEX(R$1:R$55,SMALL(IF(S$1:S$55=T37,ROW(S$1:S$55)),COUNTIF(T$1:T37,T37)),1)</f>
        <v>Warwick</v>
      </c>
      <c r="V37" s="412">
        <f t="shared" si="36"/>
        <v>37</v>
      </c>
      <c r="W37" s="412" t="str">
        <f t="shared" si="37"/>
        <v>Warwick</v>
      </c>
      <c r="Z37" s="413" t="s">
        <v>205</v>
      </c>
      <c r="AA37" s="412">
        <f>VLOOKUP(Z37,'Rural 80'!$A$11:$BS$488,20,FALSE)</f>
        <v>2</v>
      </c>
      <c r="AB37" s="412">
        <f t="array" ref="AB37">INDEX(AA$1:AA$55,MATCH(SMALL(COUNTIF(AA$1:AA$55,"&lt;"&amp;AA$1:AA$55),ROW(AA37:AB37)),COUNTIF(AA$1:AA$55,"&lt;"&amp;AA$1:AA$55),0))</f>
        <v>37</v>
      </c>
      <c r="AC37" s="412" t="str">
        <f t="array" ref="AC37">INDEX(Z$1:Z$55,SMALL(IF(AA$1:AA$55=AB37,ROW(AA$1:AA$55)),COUNTIF(AB$1:AB37,AB37)),1)</f>
        <v>New Forest</v>
      </c>
      <c r="AD37" s="412">
        <f t="shared" si="38"/>
        <v>37</v>
      </c>
      <c r="AE37" s="412" t="str">
        <f t="shared" si="39"/>
        <v>New Forest</v>
      </c>
      <c r="AH37" s="413" t="s">
        <v>205</v>
      </c>
      <c r="AI37" s="412">
        <f>VLOOKUP(AH37,'Rural 80'!$A$11:$BS$488,24,FALSE)</f>
        <v>7</v>
      </c>
      <c r="AJ37" s="412">
        <f t="array" ref="AJ37">INDEX(AI$1:AI$55,MATCH(SMALL(COUNTIF(AI$1:AI$55,"&lt;"&amp;AI$1:AI$55),ROW(AI37:AJ37)),COUNTIF(AI$1:AI$55,"&lt;"&amp;AI$1:AI$55),0))</f>
        <v>37</v>
      </c>
      <c r="AK37" s="412" t="str">
        <f t="array" ref="AK37">INDEX(AH$1:AH$55,SMALL(IF(AI$1:AI$55=AJ37,ROW(AI$1:AI$55)),COUNTIF(AJ$1:AJ37,AJ37)),1)</f>
        <v>Wakefield</v>
      </c>
      <c r="AL37" s="412">
        <f t="shared" si="40"/>
        <v>37</v>
      </c>
      <c r="AM37" s="412" t="str">
        <f t="shared" si="41"/>
        <v>Wakefield</v>
      </c>
      <c r="AP37" s="413" t="s">
        <v>205</v>
      </c>
      <c r="AQ37" s="412">
        <f>VLOOKUP(AP37,'Rural 80'!$A$11:$BS$488,28,FALSE)</f>
        <v>5</v>
      </c>
      <c r="AR37" s="412">
        <f t="array" ref="AR37">INDEX(AQ$1:AQ$55,MATCH(SMALL(COUNTIF(AQ$1:AQ$55,"&lt;"&amp;AQ$1:AQ$55),ROW(AQ37:AR37)),COUNTIF(AQ$1:AQ$55,"&lt;"&amp;AQ$1:AQ$55),0))</f>
        <v>37</v>
      </c>
      <c r="AS37" s="412" t="str">
        <f t="array" ref="AS37">INDEX(AP$1:AP$55,SMALL(IF(AQ$1:AQ$55=AR37,ROW(AQ$1:AQ$55)),COUNTIF(AR$1:AR37,AR37)),1)</f>
        <v>Epping Forest</v>
      </c>
      <c r="AT37" s="412">
        <f t="shared" si="42"/>
        <v>37</v>
      </c>
      <c r="AU37" s="412" t="str">
        <f t="shared" si="43"/>
        <v>Epping Forest</v>
      </c>
      <c r="AX37" s="413" t="s">
        <v>205</v>
      </c>
      <c r="AY37" s="412">
        <f>VLOOKUP(AX37,'Rural 80'!$A$11:$BS$488,32,FALSE)</f>
        <v>4</v>
      </c>
      <c r="AZ37" s="412">
        <f t="array" ref="AZ37">INDEX(AY$1:AY$55,MATCH(SMALL(COUNTIF(AY$1:AY$55,"&lt;"&amp;AY$1:AY$55),ROW(AY37:AZ37)),COUNTIF(AY$1:AY$55,"&lt;"&amp;AY$1:AY$55),0))</f>
        <v>37</v>
      </c>
      <c r="BA37" s="412" t="str">
        <f t="array" ref="BA37">INDEX(AX$1:AX$55,SMALL(IF(AY$1:AY$55=AZ37,ROW(AY$1:AY$55)),COUNTIF(AZ$1:AZ37,AZ37)),1)</f>
        <v>Wycombe</v>
      </c>
      <c r="BB37" s="412">
        <f t="shared" si="44"/>
        <v>37</v>
      </c>
      <c r="BC37" s="412" t="str">
        <f t="shared" si="45"/>
        <v>Wycombe</v>
      </c>
      <c r="BF37" s="413" t="s">
        <v>205</v>
      </c>
      <c r="BG37" s="412">
        <f>VLOOKUP(BF37,'Rural 80'!$A$11:$BS$488,36,FALSE)</f>
        <v>1</v>
      </c>
      <c r="BH37" s="412">
        <f t="array" ref="BH37">INDEX(BG$1:BG$55,MATCH(SMALL(COUNTIF(BG$1:BG$55,"&lt;"&amp;BG$1:BG$55),ROW(BG37:BH37)),COUNTIF(BG$1:BG$55,"&lt;"&amp;BG$1:BG$55),0))</f>
        <v>37</v>
      </c>
      <c r="BI37" s="412" t="str">
        <f t="array" ref="BI37">INDEX(BF$1:BF$55,SMALL(IF(BG$1:BG$55=BH37,ROW(BG$1:BG$55)),COUNTIF(BH$1:BH37,BH37)),1)</f>
        <v>Taunton Deane</v>
      </c>
      <c r="BJ37" s="412">
        <f t="shared" si="46"/>
        <v>37</v>
      </c>
      <c r="BK37" s="412" t="str">
        <f t="shared" si="47"/>
        <v>Taunton Deane</v>
      </c>
      <c r="BN37" s="413" t="s">
        <v>205</v>
      </c>
      <c r="BO37" s="412">
        <f>VLOOKUP(BN37,'Rural 80'!$A$11:$BS$488,40,FALSE)</f>
        <v>7</v>
      </c>
      <c r="BP37" s="412">
        <f t="array" ref="BP37">INDEX(BO$1:BO$55,MATCH(SMALL(COUNTIF(BO$1:BO$55,"&lt;"&amp;BO$1:BO$55),ROW(BO37:BP37)),COUNTIF(BO$1:BO$55,"&lt;"&amp;BO$1:BO$55),0))</f>
        <v>37</v>
      </c>
      <c r="BQ37" s="412" t="str">
        <f t="array" ref="BQ37">INDEX(BN$1:BN$55,SMALL(IF(BO$1:BO$55=BP37,ROW(BO$1:BO$55)),COUNTIF(BP$1:BP37,BP37)),1)</f>
        <v>Harrogate</v>
      </c>
      <c r="BR37" s="412">
        <f t="shared" si="48"/>
        <v>37</v>
      </c>
      <c r="BS37" s="412" t="str">
        <f t="shared" si="49"/>
        <v>Harrogate</v>
      </c>
      <c r="BV37" s="413" t="s">
        <v>205</v>
      </c>
      <c r="BW37" s="412">
        <f>VLOOKUP(BV37,'Rural 80'!$A$11:$BS$488,44,FALSE)</f>
        <v>8</v>
      </c>
      <c r="BX37" s="412">
        <f t="array" ref="BX37">INDEX(BW$1:BW$55,MATCH(SMALL(COUNTIF(BW$1:BW$55,"&lt;"&amp;BW$1:BW$55),ROW(BW37:BX37)),COUNTIF(BW$1:BW$55,"&lt;"&amp;BW$1:BW$55),0))</f>
        <v>37</v>
      </c>
      <c r="BY37" s="412" t="str">
        <f t="array" ref="BY37">INDEX(BV$1:BV$55,SMALL(IF(BW$1:BW$55=BX37,ROW(BW$1:BW$55)),COUNTIF(BX$1:BX37,BX37)),1)</f>
        <v>West Berkshire</v>
      </c>
      <c r="BZ37" s="412">
        <f t="shared" si="50"/>
        <v>37</v>
      </c>
      <c r="CA37" s="412" t="str">
        <f t="shared" si="51"/>
        <v>West Berkshire</v>
      </c>
      <c r="CD37" s="413" t="s">
        <v>205</v>
      </c>
      <c r="CE37" s="412">
        <f>VLOOKUP(CD37,'Rural 80'!$A$11:$BS$488,48,FALSE)</f>
        <v>4</v>
      </c>
      <c r="CF37" s="412">
        <f t="array" ref="CF37">INDEX(CE$1:CE$55,MATCH(SMALL(COUNTIF(CE$1:CE$55,"&lt;"&amp;CE$1:CE$55),ROW(CE37:CF37)),COUNTIF(CE$1:CE$55,"&lt;"&amp;CE$1:CE$55),0))</f>
        <v>37</v>
      </c>
      <c r="CG37" s="412" t="str">
        <f t="array" ref="CG37">INDEX(CD$1:CD$55,SMALL(IF(CE$1:CE$55=CF37,ROW(CE$1:CE$55)),COUNTIF(CF$1:CF37,CF37)),1)</f>
        <v>Wellingborough</v>
      </c>
      <c r="CH37" s="412">
        <f t="shared" si="52"/>
        <v>37</v>
      </c>
      <c r="CI37" s="412" t="str">
        <f t="shared" si="53"/>
        <v>Wellingborough</v>
      </c>
      <c r="CL37" s="413" t="s">
        <v>205</v>
      </c>
      <c r="CM37" s="412">
        <f>VLOOKUP(CL37,'Rural 80'!$A$11:$BS$488,52,FALSE)</f>
        <v>9</v>
      </c>
      <c r="CN37" s="412">
        <f t="array" ref="CN37">INDEX(CM$1:CM$55,MATCH(SMALL(COUNTIF(CM$1:CM$55,"&lt;"&amp;CM$1:CM$55),ROW(CM37:CN37)),COUNTIF(CM$1:CM$55,"&lt;"&amp;CM$1:CM$55),0))</f>
        <v>37</v>
      </c>
      <c r="CO37" s="412" t="str">
        <f t="array" ref="CO37">INDEX(CL$1:CL$55,SMALL(IF(CM$1:CM$55=CN37,ROW(CM$1:CM$55)),COUNTIF(CN$1:CN37,CN37)),1)</f>
        <v>Eastleigh</v>
      </c>
      <c r="CP37" s="412">
        <f t="shared" si="54"/>
        <v>37</v>
      </c>
      <c r="CQ37" s="412" t="str">
        <f t="shared" si="55"/>
        <v>Eastleigh</v>
      </c>
      <c r="CT37" s="413" t="s">
        <v>205</v>
      </c>
      <c r="CU37" s="412" t="str">
        <f>VLOOKUP(CT37,'Rural 80'!$A$11:$BS$488,56,FALSE)</f>
        <v>9999</v>
      </c>
      <c r="CV37" s="412" t="str">
        <f t="array" ref="CV37">INDEX(CU$1:CU$55,MATCH(SMALL(COUNTIF(CU$1:CU$55,"&lt;"&amp;CU$1:CU$55),ROW(CU37:CV37)),COUNTIF(CU$1:CU$55,"&lt;"&amp;CU$1:CU$55),0))</f>
        <v>9999</v>
      </c>
      <c r="CW37" s="412" t="str">
        <f t="array" ref="CW37">INDEX(CT$1:CT$55,SMALL(IF(CU$1:CU$55=CV37,ROW(CU$1:CU$55)),COUNTIF(CV$1:CV37,CV37)),1)</f>
        <v>Redcar and Cleveland</v>
      </c>
      <c r="CX37" s="412" t="str">
        <f t="shared" si="56"/>
        <v>no data</v>
      </c>
      <c r="CY37" s="412" t="str">
        <f t="shared" si="57"/>
        <v>Redcar and Cleveland</v>
      </c>
      <c r="DB37" s="413" t="s">
        <v>205</v>
      </c>
      <c r="DC37" s="412" t="str">
        <f>VLOOKUP(DB37,'Rural 80'!$A$11:$BS$488,60,FALSE)</f>
        <v>9999</v>
      </c>
      <c r="DD37" s="412" t="str">
        <f t="array" ref="DD37">INDEX(DC$1:DC$55,MATCH(SMALL(COUNTIF(DC$1:DC$55,"&lt;"&amp;DC$1:DC$55),ROW(DC37:DD37)),COUNTIF(DC$1:DC$55,"&lt;"&amp;DC$1:DC$55),0))</f>
        <v>9999</v>
      </c>
      <c r="DE37" s="412" t="str">
        <f t="array" ref="DE37">INDEX(DB$1:DB$55,SMALL(IF(DC$1:DC$55=DD37,ROW(DC$1:DC$55)),COUNTIF(DD$1:DD37,DD37)),1)</f>
        <v>Redcar and Cleveland</v>
      </c>
      <c r="DF37" s="412" t="str">
        <f t="shared" si="58"/>
        <v>no data</v>
      </c>
      <c r="DG37" s="412" t="str">
        <f t="shared" si="59"/>
        <v>Redcar and Cleveland</v>
      </c>
      <c r="DJ37" s="413" t="s">
        <v>205</v>
      </c>
      <c r="DK37" s="412" t="str">
        <f>VLOOKUP(DJ37,'Rural 80'!$A$11:$BS$488,64,FALSE)</f>
        <v>9999</v>
      </c>
      <c r="DL37" s="412" t="str">
        <f t="array" ref="DL37">INDEX(DK$1:DK$55,MATCH(SMALL(COUNTIF(DK$1:DK$55,"&lt;"&amp;DK$1:DK$55),ROW(DK37:DL37)),COUNTIF(DK$1:DK$55,"&lt;"&amp;DK$1:DK$55),0))</f>
        <v>9999</v>
      </c>
      <c r="DM37" s="412" t="str">
        <f t="array" ref="DM37">INDEX(DJ$1:DJ$55,SMALL(IF(DK$1:DK$55=DL37,ROW(DK$1:DK$55)),COUNTIF(DL$1:DL37,DL37)),1)</f>
        <v>Redcar and Cleveland</v>
      </c>
      <c r="DN37" s="412" t="str">
        <f t="shared" si="60"/>
        <v>no data</v>
      </c>
      <c r="DO37" s="412" t="str">
        <f t="shared" si="61"/>
        <v>Redcar and Cleveland</v>
      </c>
      <c r="DR37" s="413" t="s">
        <v>205</v>
      </c>
      <c r="DS37" s="412" t="str">
        <f>VLOOKUP(DR37,'Rural 80'!$A$11:$BS$488,68,FALSE)</f>
        <v>9999</v>
      </c>
      <c r="DT37" s="412" t="str">
        <f t="array" ref="DT37">INDEX(DS$1:DS$55,MATCH(SMALL(COUNTIF(DS$1:DS$55,"&lt;"&amp;DS$1:DS$55),ROW(DS37:DT37)),COUNTIF(DS$1:DS$55,"&lt;"&amp;DS$1:DS$55),0))</f>
        <v>9999</v>
      </c>
      <c r="DU37" s="412" t="str">
        <f t="array" ref="DU37">INDEX(DR$1:DR$55,SMALL(IF(DS$1:DS$55=DT37,ROW(DS$1:DS$55)),COUNTIF(DT$1:DT37,DT37)),1)</f>
        <v>Redcar and Cleveland</v>
      </c>
      <c r="DV37" s="412" t="str">
        <f t="shared" si="62"/>
        <v>no data</v>
      </c>
      <c r="DW37" s="412" t="str">
        <f t="shared" si="63"/>
        <v>Redcar and Cleveland</v>
      </c>
    </row>
    <row r="38" spans="2:127" x14ac:dyDescent="0.25">
      <c r="B38" s="413" t="s">
        <v>216</v>
      </c>
      <c r="C38" s="412">
        <f>VLOOKUP(B38,'Rural 80'!$A$11:$BS$488,8,FALSE)</f>
        <v>49</v>
      </c>
      <c r="D38" s="412">
        <f t="array" ref="D38">INDEX(C$1:C$55,MATCH(SMALL(COUNTIF(C$1:C$55,"&lt;"&amp;C$1:C$55),ROW(C38:D38)),COUNTIF(C$1:C$55,"&lt;"&amp;C$1:C$55),0))</f>
        <v>38</v>
      </c>
      <c r="E38" s="412" t="str">
        <f t="array" ref="E38">INDEX(B$1:B$55,SMALL(IF(C$1:C$55=D38,ROW(C$1:C$55)),COUNTIF(D$1:D38,D38)),1)</f>
        <v>Taunton Deane</v>
      </c>
      <c r="F38" s="412">
        <f t="shared" si="32"/>
        <v>38</v>
      </c>
      <c r="G38" s="412" t="str">
        <f t="shared" si="33"/>
        <v>Taunton Deane</v>
      </c>
      <c r="J38" s="413" t="s">
        <v>216</v>
      </c>
      <c r="K38" s="412">
        <f>VLOOKUP(J38,'Rural 80'!$A$11:$BS$488,12,FALSE)</f>
        <v>46</v>
      </c>
      <c r="L38" s="412">
        <f t="array" ref="L38">INDEX(K$1:K$55,MATCH(SMALL(COUNTIF(K$1:K$55,"&lt;"&amp;K$1:K$55),ROW(K38:L38)),COUNTIF(K$1:K$55,"&lt;"&amp;K$1:K$55),0))</f>
        <v>38</v>
      </c>
      <c r="M38" s="412" t="str">
        <f t="array" ref="M38">INDEX(J$1:J$55,SMALL(IF(K$1:K$55=L38,ROW(K$1:K$55)),COUNTIF(L$1:L38,L38)),1)</f>
        <v>Warwick</v>
      </c>
      <c r="N38" s="412">
        <f t="shared" si="34"/>
        <v>38</v>
      </c>
      <c r="O38" s="412" t="str">
        <f t="shared" si="35"/>
        <v>Warwick</v>
      </c>
      <c r="R38" s="413" t="s">
        <v>216</v>
      </c>
      <c r="S38" s="412">
        <f>VLOOKUP(R38,'Rural 80'!$A$11:$BS$488,16,FALSE)</f>
        <v>44</v>
      </c>
      <c r="T38" s="412">
        <f t="array" ref="T38">INDEX(S$1:S$55,MATCH(SMALL(COUNTIF(S$1:S$55,"&lt;"&amp;S$1:S$55),ROW(S38:T38)),COUNTIF(S$1:S$55,"&lt;"&amp;S$1:S$55),0))</f>
        <v>38</v>
      </c>
      <c r="U38" s="412" t="str">
        <f t="array" ref="U38">INDEX(R$1:R$55,SMALL(IF(S$1:S$55=T38,ROW(S$1:S$55)),COUNTIF(T$1:T38,T38)),1)</f>
        <v>Mole Valley</v>
      </c>
      <c r="V38" s="412">
        <f t="shared" si="36"/>
        <v>38</v>
      </c>
      <c r="W38" s="412" t="str">
        <f t="shared" si="37"/>
        <v>Mole Valley</v>
      </c>
      <c r="Z38" s="413" t="s">
        <v>216</v>
      </c>
      <c r="AA38" s="412">
        <f>VLOOKUP(Z38,'Rural 80'!$A$11:$BS$488,20,FALSE)</f>
        <v>46</v>
      </c>
      <c r="AB38" s="412">
        <f t="array" ref="AB38">INDEX(AA$1:AA$55,MATCH(SMALL(COUNTIF(AA$1:AA$55,"&lt;"&amp;AA$1:AA$55),ROW(AA38:AB38)),COUNTIF(AA$1:AA$55,"&lt;"&amp;AA$1:AA$55),0))</f>
        <v>38</v>
      </c>
      <c r="AC38" s="412" t="str">
        <f t="array" ref="AC38">INDEX(Z$1:Z$55,SMALL(IF(AA$1:AA$55=AB38,ROW(AA$1:AA$55)),COUNTIF(AB$1:AB38,AB38)),1)</f>
        <v>East Staffordshire</v>
      </c>
      <c r="AD38" s="412">
        <f t="shared" si="38"/>
        <v>38</v>
      </c>
      <c r="AE38" s="412" t="str">
        <f t="shared" si="39"/>
        <v>East Staffordshire</v>
      </c>
      <c r="AH38" s="413" t="s">
        <v>216</v>
      </c>
      <c r="AI38" s="412">
        <f>VLOOKUP(AH38,'Rural 80'!$A$11:$BS$488,24,FALSE)</f>
        <v>52</v>
      </c>
      <c r="AJ38" s="412">
        <f t="array" ref="AJ38">INDEX(AI$1:AI$55,MATCH(SMALL(COUNTIF(AI$1:AI$55,"&lt;"&amp;AI$1:AI$55),ROW(AI38:AJ38)),COUNTIF(AI$1:AI$55,"&lt;"&amp;AI$1:AI$55),0))</f>
        <v>38</v>
      </c>
      <c r="AK38" s="412" t="str">
        <f t="array" ref="AK38">INDEX(AH$1:AH$55,SMALL(IF(AI$1:AI$55=AJ38,ROW(AI$1:AI$55)),COUNTIF(AJ$1:AJ38,AJ38)),1)</f>
        <v>Basingstoke and Deane</v>
      </c>
      <c r="AL38" s="412">
        <f t="shared" si="40"/>
        <v>38</v>
      </c>
      <c r="AM38" s="412" t="str">
        <f t="shared" si="41"/>
        <v>Basingstoke and Deane</v>
      </c>
      <c r="AP38" s="413" t="s">
        <v>216</v>
      </c>
      <c r="AQ38" s="412">
        <f>VLOOKUP(AP38,'Rural 80'!$A$11:$BS$488,28,FALSE)</f>
        <v>41</v>
      </c>
      <c r="AR38" s="412">
        <f t="array" ref="AR38">INDEX(AQ$1:AQ$55,MATCH(SMALL(COUNTIF(AQ$1:AQ$55,"&lt;"&amp;AQ$1:AQ$55),ROW(AQ38:AR38)),COUNTIF(AQ$1:AQ$55,"&lt;"&amp;AQ$1:AQ$55),0))</f>
        <v>38</v>
      </c>
      <c r="AS38" s="412" t="str">
        <f t="array" ref="AS38">INDEX(AP$1:AP$55,SMALL(IF(AQ$1:AQ$55=AR38,ROW(AQ$1:AQ$55)),COUNTIF(AR$1:AR38,AR38)),1)</f>
        <v>Bath and North East Somerset</v>
      </c>
      <c r="AT38" s="412">
        <f t="shared" si="42"/>
        <v>38</v>
      </c>
      <c r="AU38" s="412" t="str">
        <f t="shared" si="43"/>
        <v>Bath and North East Somerset</v>
      </c>
      <c r="AX38" s="413" t="s">
        <v>216</v>
      </c>
      <c r="AY38" s="412">
        <f>VLOOKUP(AX38,'Rural 80'!$A$11:$BS$488,32,FALSE)</f>
        <v>44</v>
      </c>
      <c r="AZ38" s="412">
        <f t="array" ref="AZ38">INDEX(AY$1:AY$55,MATCH(SMALL(COUNTIF(AY$1:AY$55,"&lt;"&amp;AY$1:AY$55),ROW(AY38:AZ38)),COUNTIF(AY$1:AY$55,"&lt;"&amp;AY$1:AY$55),0))</f>
        <v>38</v>
      </c>
      <c r="BA38" s="412" t="str">
        <f t="array" ref="BA38">INDEX(AX$1:AX$55,SMALL(IF(AY$1:AY$55=AZ38,ROW(AY$1:AY$55)),COUNTIF(AZ$1:AZ38,AZ38)),1)</f>
        <v>Taunton Deane</v>
      </c>
      <c r="BB38" s="412">
        <f t="shared" si="44"/>
        <v>38</v>
      </c>
      <c r="BC38" s="412" t="str">
        <f t="shared" si="45"/>
        <v>Taunton Deane</v>
      </c>
      <c r="BF38" s="413" t="s">
        <v>216</v>
      </c>
      <c r="BG38" s="412">
        <f>VLOOKUP(BF38,'Rural 80'!$A$11:$BS$488,36,FALSE)</f>
        <v>52</v>
      </c>
      <c r="BH38" s="412">
        <f t="array" ref="BH38">INDEX(BG$1:BG$55,MATCH(SMALL(COUNTIF(BG$1:BG$55,"&lt;"&amp;BG$1:BG$55),ROW(BG38:BH38)),COUNTIF(BG$1:BG$55,"&lt;"&amp;BG$1:BG$55),0))</f>
        <v>38</v>
      </c>
      <c r="BI38" s="412" t="str">
        <f t="array" ref="BI38">INDEX(BF$1:BF$55,SMALL(IF(BG$1:BG$55=BH38,ROW(BG$1:BG$55)),COUNTIF(BH$1:BH38,BH38)),1)</f>
        <v>Wakefield</v>
      </c>
      <c r="BJ38" s="412">
        <f t="shared" si="46"/>
        <v>38</v>
      </c>
      <c r="BK38" s="412" t="str">
        <f t="shared" si="47"/>
        <v>Wakefield</v>
      </c>
      <c r="BN38" s="413" t="s">
        <v>216</v>
      </c>
      <c r="BO38" s="412">
        <f>VLOOKUP(BN38,'Rural 80'!$A$11:$BS$488,40,FALSE)</f>
        <v>46</v>
      </c>
      <c r="BP38" s="412">
        <f t="array" ref="BP38">INDEX(BO$1:BO$55,MATCH(SMALL(COUNTIF(BO$1:BO$55,"&lt;"&amp;BO$1:BO$55),ROW(BO38:BP38)),COUNTIF(BO$1:BO$55,"&lt;"&amp;BO$1:BO$55),0))</f>
        <v>38</v>
      </c>
      <c r="BQ38" s="412" t="str">
        <f t="array" ref="BQ38">INDEX(BN$1:BN$55,SMALL(IF(BO$1:BO$55=BP38,ROW(BO$1:BO$55)),COUNTIF(BP$1:BP38,BP38)),1)</f>
        <v>Cheshire West and Chester</v>
      </c>
      <c r="BR38" s="412">
        <f t="shared" si="48"/>
        <v>38</v>
      </c>
      <c r="BS38" s="412" t="str">
        <f t="shared" si="49"/>
        <v>Cheshire West and Chester</v>
      </c>
      <c r="BV38" s="413" t="s">
        <v>216</v>
      </c>
      <c r="BW38" s="412">
        <f>VLOOKUP(BV38,'Rural 80'!$A$11:$BS$488,44,FALSE)</f>
        <v>48</v>
      </c>
      <c r="BX38" s="412">
        <f t="array" ref="BX38">INDEX(BW$1:BW$55,MATCH(SMALL(COUNTIF(BW$1:BW$55,"&lt;"&amp;BW$1:BW$55),ROW(BW38:BX38)),COUNTIF(BW$1:BW$55,"&lt;"&amp;BW$1:BW$55),0))</f>
        <v>38</v>
      </c>
      <c r="BY38" s="412" t="str">
        <f t="array" ref="BY38">INDEX(BV$1:BV$55,SMALL(IF(BW$1:BW$55=BX38,ROW(BW$1:BW$55)),COUNTIF(BX$1:BX38,BX38)),1)</f>
        <v>Maidstone</v>
      </c>
      <c r="BZ38" s="412">
        <f t="shared" si="50"/>
        <v>38</v>
      </c>
      <c r="CA38" s="412" t="str">
        <f t="shared" si="51"/>
        <v>Maidstone</v>
      </c>
      <c r="CD38" s="413" t="s">
        <v>216</v>
      </c>
      <c r="CE38" s="412">
        <f>VLOOKUP(CD38,'Rural 80'!$A$11:$BS$488,48,FALSE)</f>
        <v>45</v>
      </c>
      <c r="CF38" s="412">
        <f t="array" ref="CF38">INDEX(CE$1:CE$55,MATCH(SMALL(COUNTIF(CE$1:CE$55,"&lt;"&amp;CE$1:CE$55),ROW(CE38:CF38)),COUNTIF(CE$1:CE$55,"&lt;"&amp;CE$1:CE$55),0))</f>
        <v>38</v>
      </c>
      <c r="CG38" s="412" t="str">
        <f t="array" ref="CG38">INDEX(CD$1:CD$55,SMALL(IF(CE$1:CE$55=CF38,ROW(CE$1:CE$55)),COUNTIF(CF$1:CF38,CF38)),1)</f>
        <v>Cherwell</v>
      </c>
      <c r="CH38" s="412">
        <f t="shared" si="52"/>
        <v>38</v>
      </c>
      <c r="CI38" s="412" t="str">
        <f t="shared" si="53"/>
        <v>Cherwell</v>
      </c>
      <c r="CL38" s="413" t="s">
        <v>216</v>
      </c>
      <c r="CM38" s="412">
        <f>VLOOKUP(CL38,'Rural 80'!$A$11:$BS$488,52,FALSE)</f>
        <v>44</v>
      </c>
      <c r="CN38" s="412">
        <f t="array" ref="CN38">INDEX(CM$1:CM$55,MATCH(SMALL(COUNTIF(CM$1:CM$55,"&lt;"&amp;CM$1:CM$55),ROW(CM38:CN38)),COUNTIF(CM$1:CM$55,"&lt;"&amp;CM$1:CM$55),0))</f>
        <v>38</v>
      </c>
      <c r="CO38" s="412" t="str">
        <f t="array" ref="CO38">INDEX(CL$1:CL$55,SMALL(IF(CM$1:CM$55=CN38,ROW(CM$1:CM$55)),COUNTIF(CN$1:CN38,CN38)),1)</f>
        <v>New Forest</v>
      </c>
      <c r="CP38" s="412">
        <f t="shared" si="54"/>
        <v>38</v>
      </c>
      <c r="CQ38" s="412" t="str">
        <f t="shared" si="55"/>
        <v>New Forest</v>
      </c>
      <c r="CT38" s="413" t="s">
        <v>216</v>
      </c>
      <c r="CU38" s="412" t="str">
        <f>VLOOKUP(CT38,'Rural 80'!$A$11:$BS$488,56,FALSE)</f>
        <v>9999</v>
      </c>
      <c r="CV38" s="412" t="str">
        <f t="array" ref="CV38">INDEX(CU$1:CU$55,MATCH(SMALL(COUNTIF(CU$1:CU$55,"&lt;"&amp;CU$1:CU$55),ROW(CU38:CV38)),COUNTIF(CU$1:CU$55,"&lt;"&amp;CU$1:CU$55),0))</f>
        <v>9999</v>
      </c>
      <c r="CW38" s="412" t="str">
        <f t="array" ref="CW38">INDEX(CT$1:CT$55,SMALL(IF(CU$1:CU$55=CV38,ROW(CU$1:CU$55)),COUNTIF(CV$1:CV38,CV38)),1)</f>
        <v>Rugby</v>
      </c>
      <c r="CX38" s="412" t="str">
        <f t="shared" si="56"/>
        <v>no data</v>
      </c>
      <c r="CY38" s="412" t="str">
        <f t="shared" si="57"/>
        <v>Rugby</v>
      </c>
      <c r="DB38" s="413" t="s">
        <v>216</v>
      </c>
      <c r="DC38" s="412" t="str">
        <f>VLOOKUP(DB38,'Rural 80'!$A$11:$BS$488,60,FALSE)</f>
        <v>9999</v>
      </c>
      <c r="DD38" s="412" t="str">
        <f t="array" ref="DD38">INDEX(DC$1:DC$55,MATCH(SMALL(COUNTIF(DC$1:DC$55,"&lt;"&amp;DC$1:DC$55),ROW(DC38:DD38)),COUNTIF(DC$1:DC$55,"&lt;"&amp;DC$1:DC$55),0))</f>
        <v>9999</v>
      </c>
      <c r="DE38" s="412" t="str">
        <f t="array" ref="DE38">INDEX(DB$1:DB$55,SMALL(IF(DC$1:DC$55=DD38,ROW(DC$1:DC$55)),COUNTIF(DD$1:DD38,DD38)),1)</f>
        <v>Rugby</v>
      </c>
      <c r="DF38" s="412" t="str">
        <f t="shared" si="58"/>
        <v>no data</v>
      </c>
      <c r="DG38" s="412" t="str">
        <f t="shared" si="59"/>
        <v>Rugby</v>
      </c>
      <c r="DJ38" s="413" t="s">
        <v>216</v>
      </c>
      <c r="DK38" s="412" t="str">
        <f>VLOOKUP(DJ38,'Rural 80'!$A$11:$BS$488,64,FALSE)</f>
        <v>9999</v>
      </c>
      <c r="DL38" s="412" t="str">
        <f t="array" ref="DL38">INDEX(DK$1:DK$55,MATCH(SMALL(COUNTIF(DK$1:DK$55,"&lt;"&amp;DK$1:DK$55),ROW(DK38:DL38)),COUNTIF(DK$1:DK$55,"&lt;"&amp;DK$1:DK$55),0))</f>
        <v>9999</v>
      </c>
      <c r="DM38" s="412" t="str">
        <f t="array" ref="DM38">INDEX(DJ$1:DJ$55,SMALL(IF(DK$1:DK$55=DL38,ROW(DK$1:DK$55)),COUNTIF(DL$1:DL38,DL38)),1)</f>
        <v>Rugby</v>
      </c>
      <c r="DN38" s="412" t="str">
        <f t="shared" si="60"/>
        <v>no data</v>
      </c>
      <c r="DO38" s="412" t="str">
        <f t="shared" si="61"/>
        <v>Rugby</v>
      </c>
      <c r="DR38" s="413" t="s">
        <v>216</v>
      </c>
      <c r="DS38" s="412" t="str">
        <f>VLOOKUP(DR38,'Rural 80'!$A$11:$BS$488,68,FALSE)</f>
        <v>9999</v>
      </c>
      <c r="DT38" s="412" t="str">
        <f t="array" ref="DT38">INDEX(DS$1:DS$55,MATCH(SMALL(COUNTIF(DS$1:DS$55,"&lt;"&amp;DS$1:DS$55),ROW(DS38:DT38)),COUNTIF(DS$1:DS$55,"&lt;"&amp;DS$1:DS$55),0))</f>
        <v>9999</v>
      </c>
      <c r="DU38" s="412" t="str">
        <f t="array" ref="DU38">INDEX(DR$1:DR$55,SMALL(IF(DS$1:DS$55=DT38,ROW(DS$1:DS$55)),COUNTIF(DT$1:DT38,DT38)),1)</f>
        <v>Rugby</v>
      </c>
      <c r="DV38" s="412" t="str">
        <f t="shared" si="62"/>
        <v>no data</v>
      </c>
      <c r="DW38" s="412" t="str">
        <f t="shared" si="63"/>
        <v>Rugby</v>
      </c>
    </row>
    <row r="39" spans="2:127" x14ac:dyDescent="0.25">
      <c r="B39" s="413" t="s">
        <v>224</v>
      </c>
      <c r="C39" s="412">
        <f>VLOOKUP(B39,'Rural 80'!$A$11:$BS$488,8,FALSE)</f>
        <v>26</v>
      </c>
      <c r="D39" s="412">
        <f t="array" ref="D39">INDEX(C$1:C$55,MATCH(SMALL(COUNTIF(C$1:C$55,"&lt;"&amp;C$1:C$55),ROW(C39:D39)),COUNTIF(C$1:C$55,"&lt;"&amp;C$1:C$55),0))</f>
        <v>39</v>
      </c>
      <c r="E39" s="412" t="str">
        <f t="array" ref="E39">INDEX(B$1:B$55,SMALL(IF(C$1:C$55=D39,ROW(C$1:C$55)),COUNTIF(D$1:D39,D39)),1)</f>
        <v>Hertsmere</v>
      </c>
      <c r="F39" s="412">
        <f t="shared" si="32"/>
        <v>39</v>
      </c>
      <c r="G39" s="412" t="str">
        <f t="shared" si="33"/>
        <v>Hertsmere</v>
      </c>
      <c r="J39" s="413" t="s">
        <v>224</v>
      </c>
      <c r="K39" s="412">
        <f>VLOOKUP(J39,'Rural 80'!$A$11:$BS$488,12,FALSE)</f>
        <v>30</v>
      </c>
      <c r="L39" s="412">
        <f t="array" ref="L39">INDEX(K$1:K$55,MATCH(SMALL(COUNTIF(K$1:K$55,"&lt;"&amp;K$1:K$55),ROW(K39:L39)),COUNTIF(K$1:K$55,"&lt;"&amp;K$1:K$55),0))</f>
        <v>39</v>
      </c>
      <c r="M39" s="412" t="str">
        <f t="array" ref="M39">INDEX(J$1:J$55,SMALL(IF(K$1:K$55=L39,ROW(K$1:K$55)),COUNTIF(L$1:L39,L39)),1)</f>
        <v>Basingstoke and Deane</v>
      </c>
      <c r="N39" s="412">
        <f t="shared" si="34"/>
        <v>39</v>
      </c>
      <c r="O39" s="412" t="str">
        <f t="shared" si="35"/>
        <v>Basingstoke and Deane</v>
      </c>
      <c r="R39" s="413" t="s">
        <v>224</v>
      </c>
      <c r="S39" s="412">
        <f>VLOOKUP(R39,'Rural 80'!$A$11:$BS$488,16,FALSE)</f>
        <v>33</v>
      </c>
      <c r="T39" s="412">
        <f t="array" ref="T39">INDEX(S$1:S$55,MATCH(SMALL(COUNTIF(S$1:S$55,"&lt;"&amp;S$1:S$55),ROW(S39:T39)),COUNTIF(S$1:S$55,"&lt;"&amp;S$1:S$55),0))</f>
        <v>39</v>
      </c>
      <c r="U39" s="412" t="str">
        <f t="array" ref="U39">INDEX(R$1:R$55,SMALL(IF(S$1:S$55=T39,ROW(S$1:S$55)),COUNTIF(T$1:T39,T39)),1)</f>
        <v>Cheshire West and Chester</v>
      </c>
      <c r="V39" s="412">
        <f t="shared" si="36"/>
        <v>39</v>
      </c>
      <c r="W39" s="412" t="str">
        <f t="shared" si="37"/>
        <v>Cheshire West and Chester</v>
      </c>
      <c r="Z39" s="413" t="s">
        <v>224</v>
      </c>
      <c r="AA39" s="412">
        <f>VLOOKUP(Z39,'Rural 80'!$A$11:$BS$488,20,FALSE)</f>
        <v>26</v>
      </c>
      <c r="AB39" s="412">
        <f t="array" ref="AB39">INDEX(AA$1:AA$55,MATCH(SMALL(COUNTIF(AA$1:AA$55,"&lt;"&amp;AA$1:AA$55),ROW(AA39:AB39)),COUNTIF(AA$1:AA$55,"&lt;"&amp;AA$1:AA$55),0))</f>
        <v>39</v>
      </c>
      <c r="AC39" s="412" t="str">
        <f t="array" ref="AC39">INDEX(Z$1:Z$55,SMALL(IF(AA$1:AA$55=AB39,ROW(AA$1:AA$55)),COUNTIF(AB$1:AB39,AB39)),1)</f>
        <v>Ashford</v>
      </c>
      <c r="AD39" s="412">
        <f t="shared" si="38"/>
        <v>39</v>
      </c>
      <c r="AE39" s="412" t="str">
        <f t="shared" si="39"/>
        <v>Ashford</v>
      </c>
      <c r="AH39" s="413" t="s">
        <v>224</v>
      </c>
      <c r="AI39" s="412">
        <f>VLOOKUP(AH39,'Rural 80'!$A$11:$BS$488,24,FALSE)</f>
        <v>20</v>
      </c>
      <c r="AJ39" s="412">
        <f t="array" ref="AJ39">INDEX(AI$1:AI$55,MATCH(SMALL(COUNTIF(AI$1:AI$55,"&lt;"&amp;AI$1:AI$55),ROW(AI39:AJ39)),COUNTIF(AI$1:AI$55,"&lt;"&amp;AI$1:AI$55),0))</f>
        <v>39</v>
      </c>
      <c r="AK39" s="412" t="str">
        <f t="array" ref="AK39">INDEX(AH$1:AH$55,SMALL(IF(AI$1:AI$55=AJ39,ROW(AI$1:AI$55)),COUNTIF(AJ$1:AJ39,AJ39)),1)</f>
        <v>Carlisle</v>
      </c>
      <c r="AL39" s="412">
        <f t="shared" si="40"/>
        <v>39</v>
      </c>
      <c r="AM39" s="412" t="str">
        <f t="shared" si="41"/>
        <v>Carlisle</v>
      </c>
      <c r="AP39" s="413" t="s">
        <v>224</v>
      </c>
      <c r="AQ39" s="412">
        <f>VLOOKUP(AP39,'Rural 80'!$A$11:$BS$488,28,FALSE)</f>
        <v>12</v>
      </c>
      <c r="AR39" s="412">
        <f t="array" ref="AR39">INDEX(AQ$1:AQ$55,MATCH(SMALL(COUNTIF(AQ$1:AQ$55,"&lt;"&amp;AQ$1:AQ$55),ROW(AQ39:AR39)),COUNTIF(AQ$1:AQ$55,"&lt;"&amp;AQ$1:AQ$55),0))</f>
        <v>39</v>
      </c>
      <c r="AS39" s="412" t="str">
        <f t="array" ref="AS39">INDEX(AP$1:AP$55,SMALL(IF(AQ$1:AQ$55=AR39,ROW(AQ$1:AQ$55)),COUNTIF(AR$1:AR39,AR39)),1)</f>
        <v>Mole Valley</v>
      </c>
      <c r="AT39" s="412">
        <f t="shared" si="42"/>
        <v>39</v>
      </c>
      <c r="AU39" s="412" t="str">
        <f t="shared" si="43"/>
        <v>Mole Valley</v>
      </c>
      <c r="AX39" s="413" t="s">
        <v>224</v>
      </c>
      <c r="AY39" s="412">
        <f>VLOOKUP(AX39,'Rural 80'!$A$11:$BS$488,32,FALSE)</f>
        <v>17</v>
      </c>
      <c r="AZ39" s="412">
        <f t="array" ref="AZ39">INDEX(AY$1:AY$55,MATCH(SMALL(COUNTIF(AY$1:AY$55,"&lt;"&amp;AY$1:AY$55),ROW(AY39:AZ39)),COUNTIF(AY$1:AY$55,"&lt;"&amp;AY$1:AY$55),0))</f>
        <v>39</v>
      </c>
      <c r="BA39" s="412" t="str">
        <f t="array" ref="BA39">INDEX(AX$1:AX$55,SMALL(IF(AY$1:AY$55=AZ39,ROW(AY$1:AY$55)),COUNTIF(AZ$1:AZ39,AZ39)),1)</f>
        <v>Kettering</v>
      </c>
      <c r="BB39" s="412">
        <f t="shared" si="44"/>
        <v>39</v>
      </c>
      <c r="BC39" s="412" t="str">
        <f t="shared" si="45"/>
        <v>Kettering</v>
      </c>
      <c r="BF39" s="413" t="s">
        <v>224</v>
      </c>
      <c r="BG39" s="412">
        <f>VLOOKUP(BF39,'Rural 80'!$A$11:$BS$488,36,FALSE)</f>
        <v>17</v>
      </c>
      <c r="BH39" s="412">
        <f t="array" ref="BH39">INDEX(BG$1:BG$55,MATCH(SMALL(COUNTIF(BG$1:BG$55,"&lt;"&amp;BG$1:BG$55),ROW(BG39:BH39)),COUNTIF(BG$1:BG$55,"&lt;"&amp;BG$1:BG$55),0))</f>
        <v>39</v>
      </c>
      <c r="BI39" s="412" t="str">
        <f t="array" ref="BI39">INDEX(BF$1:BF$55,SMALL(IF(BG$1:BG$55=BH39,ROW(BG$1:BG$55)),COUNTIF(BH$1:BH39,BH39)),1)</f>
        <v>Cherwell</v>
      </c>
      <c r="BJ39" s="412">
        <f t="shared" si="46"/>
        <v>39</v>
      </c>
      <c r="BK39" s="412" t="str">
        <f t="shared" si="47"/>
        <v>Cherwell</v>
      </c>
      <c r="BN39" s="413" t="s">
        <v>224</v>
      </c>
      <c r="BO39" s="412">
        <f>VLOOKUP(BN39,'Rural 80'!$A$11:$BS$488,40,FALSE)</f>
        <v>39</v>
      </c>
      <c r="BP39" s="412">
        <f t="array" ref="BP39">INDEX(BO$1:BO$55,MATCH(SMALL(COUNTIF(BO$1:BO$55,"&lt;"&amp;BO$1:BO$55),ROW(BO39:BP39)),COUNTIF(BO$1:BO$55,"&lt;"&amp;BO$1:BO$55),0))</f>
        <v>39</v>
      </c>
      <c r="BQ39" s="412" t="str">
        <f t="array" ref="BQ39">INDEX(BN$1:BN$55,SMALL(IF(BO$1:BO$55=BP39,ROW(BO$1:BO$55)),COUNTIF(BP$1:BP39,BP39)),1)</f>
        <v>Scarborough</v>
      </c>
      <c r="BR39" s="412">
        <f t="shared" si="48"/>
        <v>39</v>
      </c>
      <c r="BS39" s="412" t="str">
        <f t="shared" si="49"/>
        <v>Scarborough</v>
      </c>
      <c r="BV39" s="413" t="s">
        <v>224</v>
      </c>
      <c r="BW39" s="412">
        <f>VLOOKUP(BV39,'Rural 80'!$A$11:$BS$488,44,FALSE)</f>
        <v>43</v>
      </c>
      <c r="BX39" s="412">
        <f t="array" ref="BX39">INDEX(BW$1:BW$55,MATCH(SMALL(COUNTIF(BW$1:BW$55,"&lt;"&amp;BW$1:BW$55),ROW(BW39:BX39)),COUNTIF(BW$1:BW$55,"&lt;"&amp;BW$1:BW$55),0))</f>
        <v>39</v>
      </c>
      <c r="BY39" s="412" t="str">
        <f t="array" ref="BY39">INDEX(BV$1:BV$55,SMALL(IF(BW$1:BW$55=BX39,ROW(BW$1:BW$55)),COUNTIF(BX$1:BX39,BX39)),1)</f>
        <v>Wellingborough</v>
      </c>
      <c r="BZ39" s="412">
        <f t="shared" si="50"/>
        <v>39</v>
      </c>
      <c r="CA39" s="412" t="str">
        <f t="shared" si="51"/>
        <v>Wellingborough</v>
      </c>
      <c r="CD39" s="413" t="s">
        <v>224</v>
      </c>
      <c r="CE39" s="412">
        <f>VLOOKUP(CD39,'Rural 80'!$A$11:$BS$488,48,FALSE)</f>
        <v>46</v>
      </c>
      <c r="CF39" s="412">
        <f t="array" ref="CF39">INDEX(CE$1:CE$55,MATCH(SMALL(COUNTIF(CE$1:CE$55,"&lt;"&amp;CE$1:CE$55),ROW(CE39:CF39)),COUNTIF(CE$1:CE$55,"&lt;"&amp;CE$1:CE$55),0))</f>
        <v>39</v>
      </c>
      <c r="CG39" s="412" t="str">
        <f t="array" ref="CG39">INDEX(CD$1:CD$55,SMALL(IF(CE$1:CE$55=CF39,ROW(CE$1:CE$55)),COUNTIF(CF$1:CF39,CF39)),1)</f>
        <v>Tunbridge Wells</v>
      </c>
      <c r="CH39" s="412">
        <f t="shared" si="52"/>
        <v>39</v>
      </c>
      <c r="CI39" s="412" t="str">
        <f t="shared" si="53"/>
        <v>Tunbridge Wells</v>
      </c>
      <c r="CL39" s="413" t="s">
        <v>224</v>
      </c>
      <c r="CM39" s="412">
        <f>VLOOKUP(CL39,'Rural 80'!$A$11:$BS$488,52,FALSE)</f>
        <v>34</v>
      </c>
      <c r="CN39" s="412">
        <f t="array" ref="CN39">INDEX(CM$1:CM$55,MATCH(SMALL(COUNTIF(CM$1:CM$55,"&lt;"&amp;CM$1:CM$55),ROW(CM39:CN39)),COUNTIF(CM$1:CM$55,"&lt;"&amp;CM$1:CM$55),0))</f>
        <v>39</v>
      </c>
      <c r="CO39" s="412" t="str">
        <f t="array" ref="CO39">INDEX(CL$1:CL$55,SMALL(IF(CM$1:CM$55=CN39,ROW(CM$1:CM$55)),COUNTIF(CN$1:CN39,CN39)),1)</f>
        <v>Cheshire West and Chester</v>
      </c>
      <c r="CP39" s="412">
        <f t="shared" si="54"/>
        <v>39</v>
      </c>
      <c r="CQ39" s="412" t="str">
        <f t="shared" si="55"/>
        <v>Cheshire West and Chester</v>
      </c>
      <c r="CT39" s="413" t="s">
        <v>224</v>
      </c>
      <c r="CU39" s="412" t="str">
        <f>VLOOKUP(CT39,'Rural 80'!$A$11:$BS$488,56,FALSE)</f>
        <v>9999</v>
      </c>
      <c r="CV39" s="412" t="str">
        <f t="array" ref="CV39">INDEX(CU$1:CU$55,MATCH(SMALL(COUNTIF(CU$1:CU$55,"&lt;"&amp;CU$1:CU$55),ROW(CU39:CV39)),COUNTIF(CU$1:CU$55,"&lt;"&amp;CU$1:CU$55),0))</f>
        <v>9999</v>
      </c>
      <c r="CW39" s="412" t="str">
        <f t="array" ref="CW39">INDEX(CT$1:CT$55,SMALL(IF(CU$1:CU$55=CV39,ROW(CU$1:CU$55)),COUNTIF(CV$1:CV39,CV39)),1)</f>
        <v>Scarborough</v>
      </c>
      <c r="CX39" s="412" t="str">
        <f t="shared" si="56"/>
        <v>no data</v>
      </c>
      <c r="CY39" s="412" t="str">
        <f t="shared" si="57"/>
        <v>Scarborough</v>
      </c>
      <c r="DB39" s="413" t="s">
        <v>224</v>
      </c>
      <c r="DC39" s="412" t="str">
        <f>VLOOKUP(DB39,'Rural 80'!$A$11:$BS$488,60,FALSE)</f>
        <v>9999</v>
      </c>
      <c r="DD39" s="412" t="str">
        <f t="array" ref="DD39">INDEX(DC$1:DC$55,MATCH(SMALL(COUNTIF(DC$1:DC$55,"&lt;"&amp;DC$1:DC$55),ROW(DC39:DD39)),COUNTIF(DC$1:DC$55,"&lt;"&amp;DC$1:DC$55),0))</f>
        <v>9999</v>
      </c>
      <c r="DE39" s="412" t="str">
        <f t="array" ref="DE39">INDEX(DB$1:DB$55,SMALL(IF(DC$1:DC$55=DD39,ROW(DC$1:DC$55)),COUNTIF(DD$1:DD39,DD39)),1)</f>
        <v>Scarborough</v>
      </c>
      <c r="DF39" s="412" t="str">
        <f t="shared" si="58"/>
        <v>no data</v>
      </c>
      <c r="DG39" s="412" t="str">
        <f t="shared" si="59"/>
        <v>Scarborough</v>
      </c>
      <c r="DJ39" s="413" t="s">
        <v>224</v>
      </c>
      <c r="DK39" s="412" t="str">
        <f>VLOOKUP(DJ39,'Rural 80'!$A$11:$BS$488,64,FALSE)</f>
        <v>9999</v>
      </c>
      <c r="DL39" s="412" t="str">
        <f t="array" ref="DL39">INDEX(DK$1:DK$55,MATCH(SMALL(COUNTIF(DK$1:DK$55,"&lt;"&amp;DK$1:DK$55),ROW(DK39:DL39)),COUNTIF(DK$1:DK$55,"&lt;"&amp;DK$1:DK$55),0))</f>
        <v>9999</v>
      </c>
      <c r="DM39" s="412" t="str">
        <f t="array" ref="DM39">INDEX(DJ$1:DJ$55,SMALL(IF(DK$1:DK$55=DL39,ROW(DK$1:DK$55)),COUNTIF(DL$1:DL39,DL39)),1)</f>
        <v>Scarborough</v>
      </c>
      <c r="DN39" s="412" t="str">
        <f t="shared" si="60"/>
        <v>no data</v>
      </c>
      <c r="DO39" s="412" t="str">
        <f t="shared" si="61"/>
        <v>Scarborough</v>
      </c>
      <c r="DR39" s="413" t="s">
        <v>224</v>
      </c>
      <c r="DS39" s="412" t="str">
        <f>VLOOKUP(DR39,'Rural 80'!$A$11:$BS$488,68,FALSE)</f>
        <v>9999</v>
      </c>
      <c r="DT39" s="412" t="str">
        <f t="array" ref="DT39">INDEX(DS$1:DS$55,MATCH(SMALL(COUNTIF(DS$1:DS$55,"&lt;"&amp;DS$1:DS$55),ROW(DS39:DT39)),COUNTIF(DS$1:DS$55,"&lt;"&amp;DS$1:DS$55),0))</f>
        <v>9999</v>
      </c>
      <c r="DU39" s="412" t="str">
        <f t="array" ref="DU39">INDEX(DR$1:DR$55,SMALL(IF(DS$1:DS$55=DT39,ROW(DS$1:DS$55)),COUNTIF(DT$1:DT39,DT39)),1)</f>
        <v>Scarborough</v>
      </c>
      <c r="DV39" s="412" t="str">
        <f t="shared" si="62"/>
        <v>no data</v>
      </c>
      <c r="DW39" s="412" t="str">
        <f t="shared" si="63"/>
        <v>Scarborough</v>
      </c>
    </row>
    <row r="40" spans="2:127" x14ac:dyDescent="0.25">
      <c r="B40" s="413" t="s">
        <v>230</v>
      </c>
      <c r="C40" s="412">
        <f>VLOOKUP(B40,'Rural 80'!$A$11:$BS$488,8,FALSE)</f>
        <v>11</v>
      </c>
      <c r="D40" s="412">
        <f t="array" ref="D40">INDEX(C$1:C$55,MATCH(SMALL(COUNTIF(C$1:C$55,"&lt;"&amp;C$1:C$55),ROW(C40:D40)),COUNTIF(C$1:C$55,"&lt;"&amp;C$1:C$55),0))</f>
        <v>40</v>
      </c>
      <c r="E40" s="412" t="str">
        <f t="array" ref="E40">INDEX(B$1:B$55,SMALL(IF(C$1:C$55=D40,ROW(C$1:C$55)),COUNTIF(D$1:D40,D40)),1)</f>
        <v>Basingstoke and Deane</v>
      </c>
      <c r="F40" s="412">
        <f t="shared" si="32"/>
        <v>40</v>
      </c>
      <c r="G40" s="412" t="str">
        <f t="shared" si="33"/>
        <v>Basingstoke and Deane</v>
      </c>
      <c r="J40" s="413" t="s">
        <v>230</v>
      </c>
      <c r="K40" s="412">
        <f>VLOOKUP(J40,'Rural 80'!$A$11:$BS$488,12,FALSE)</f>
        <v>15</v>
      </c>
      <c r="L40" s="412">
        <f t="array" ref="L40">INDEX(K$1:K$55,MATCH(SMALL(COUNTIF(K$1:K$55,"&lt;"&amp;K$1:K$55),ROW(K40:L40)),COUNTIF(K$1:K$55,"&lt;"&amp;K$1:K$55),0))</f>
        <v>40</v>
      </c>
      <c r="M40" s="412" t="str">
        <f t="array" ref="M40">INDEX(J$1:J$55,SMALL(IF(K$1:K$55=L40,ROW(K$1:K$55)),COUNTIF(L$1:L40,L40)),1)</f>
        <v>Hertsmere</v>
      </c>
      <c r="N40" s="412">
        <f t="shared" si="34"/>
        <v>40</v>
      </c>
      <c r="O40" s="412" t="str">
        <f t="shared" si="35"/>
        <v>Hertsmere</v>
      </c>
      <c r="R40" s="413" t="s">
        <v>230</v>
      </c>
      <c r="S40" s="412">
        <f>VLOOKUP(R40,'Rural 80'!$A$11:$BS$488,16,FALSE)</f>
        <v>21</v>
      </c>
      <c r="T40" s="412">
        <f t="array" ref="T40">INDEX(S$1:S$55,MATCH(SMALL(COUNTIF(S$1:S$55,"&lt;"&amp;S$1:S$55),ROW(S40:T40)),COUNTIF(S$1:S$55,"&lt;"&amp;S$1:S$55),0))</f>
        <v>40</v>
      </c>
      <c r="U40" s="412" t="str">
        <f t="array" ref="U40">INDEX(R$1:R$55,SMALL(IF(S$1:S$55=T40,ROW(S$1:S$55)),COUNTIF(T$1:T40,T40)),1)</f>
        <v>Basingstoke and Deane</v>
      </c>
      <c r="V40" s="412">
        <f t="shared" si="36"/>
        <v>40</v>
      </c>
      <c r="W40" s="412" t="str">
        <f t="shared" si="37"/>
        <v>Basingstoke and Deane</v>
      </c>
      <c r="Z40" s="413" t="s">
        <v>230</v>
      </c>
      <c r="AA40" s="412">
        <f>VLOOKUP(Z40,'Rural 80'!$A$11:$BS$488,20,FALSE)</f>
        <v>21</v>
      </c>
      <c r="AB40" s="412">
        <f t="array" ref="AB40">INDEX(AA$1:AA$55,MATCH(SMALL(COUNTIF(AA$1:AA$55,"&lt;"&amp;AA$1:AA$55),ROW(AA40:AB40)),COUNTIF(AA$1:AA$55,"&lt;"&amp;AA$1:AA$55),0))</f>
        <v>40</v>
      </c>
      <c r="AC40" s="412" t="str">
        <f t="array" ref="AC40">INDEX(Z$1:Z$55,SMALL(IF(AA$1:AA$55=AB40,ROW(AA$1:AA$55)),COUNTIF(AB$1:AB40,AB40)),1)</f>
        <v>West Berkshire</v>
      </c>
      <c r="AD40" s="412">
        <f t="shared" si="38"/>
        <v>40</v>
      </c>
      <c r="AE40" s="412" t="str">
        <f t="shared" si="39"/>
        <v>West Berkshire</v>
      </c>
      <c r="AH40" s="413" t="s">
        <v>230</v>
      </c>
      <c r="AI40" s="412">
        <f>VLOOKUP(AH40,'Rural 80'!$A$11:$BS$488,24,FALSE)</f>
        <v>14</v>
      </c>
      <c r="AJ40" s="412">
        <f t="array" ref="AJ40">INDEX(AI$1:AI$55,MATCH(SMALL(COUNTIF(AI$1:AI$55,"&lt;"&amp;AI$1:AI$55),ROW(AI40:AJ40)),COUNTIF(AI$1:AI$55,"&lt;"&amp;AI$1:AI$55),0))</f>
        <v>40</v>
      </c>
      <c r="AK40" s="412" t="str">
        <f t="array" ref="AK40">INDEX(AH$1:AH$55,SMALL(IF(AI$1:AI$55=AJ40,ROW(AI$1:AI$55)),COUNTIF(AJ$1:AJ40,AJ40)),1)</f>
        <v>Wycombe</v>
      </c>
      <c r="AL40" s="412">
        <f t="shared" si="40"/>
        <v>40</v>
      </c>
      <c r="AM40" s="412" t="str">
        <f t="shared" si="41"/>
        <v>Wycombe</v>
      </c>
      <c r="AP40" s="413" t="s">
        <v>230</v>
      </c>
      <c r="AQ40" s="412">
        <f>VLOOKUP(AP40,'Rural 80'!$A$11:$BS$488,28,FALSE)</f>
        <v>21</v>
      </c>
      <c r="AR40" s="412">
        <f t="array" ref="AR40">INDEX(AQ$1:AQ$55,MATCH(SMALL(COUNTIF(AQ$1:AQ$55,"&lt;"&amp;AQ$1:AQ$55),ROW(AQ40:AR40)),COUNTIF(AQ$1:AQ$55,"&lt;"&amp;AQ$1:AQ$55),0))</f>
        <v>40</v>
      </c>
      <c r="AS40" s="412" t="str">
        <f t="array" ref="AS40">INDEX(AP$1:AP$55,SMALL(IF(AQ$1:AQ$55=AR40,ROW(AQ$1:AQ$55)),COUNTIF(AR$1:AR40,AR40)),1)</f>
        <v>Wycombe</v>
      </c>
      <c r="AT40" s="412">
        <f t="shared" si="42"/>
        <v>40</v>
      </c>
      <c r="AU40" s="412" t="str">
        <f t="shared" si="43"/>
        <v>Wycombe</v>
      </c>
      <c r="AX40" s="413" t="s">
        <v>230</v>
      </c>
      <c r="AY40" s="412">
        <f>VLOOKUP(AX40,'Rural 80'!$A$11:$BS$488,32,FALSE)</f>
        <v>31</v>
      </c>
      <c r="AZ40" s="412">
        <f t="array" ref="AZ40">INDEX(AY$1:AY$55,MATCH(SMALL(COUNTIF(AY$1:AY$55,"&lt;"&amp;AY$1:AY$55),ROW(AY40:AZ40)),COUNTIF(AY$1:AY$55,"&lt;"&amp;AY$1:AY$55),0))</f>
        <v>40</v>
      </c>
      <c r="BA40" s="412" t="str">
        <f t="array" ref="BA40">INDEX(AX$1:AX$55,SMALL(IF(AY$1:AY$55=AZ40,ROW(AY$1:AY$55)),COUNTIF(AZ$1:AZ40,AZ40)),1)</f>
        <v>Bath and North East Somerset</v>
      </c>
      <c r="BB40" s="412">
        <f t="shared" si="44"/>
        <v>40</v>
      </c>
      <c r="BC40" s="412" t="str">
        <f t="shared" si="45"/>
        <v>Bath and North East Somerset</v>
      </c>
      <c r="BF40" s="413" t="s">
        <v>230</v>
      </c>
      <c r="BG40" s="412">
        <f>VLOOKUP(BF40,'Rural 80'!$A$11:$BS$488,36,FALSE)</f>
        <v>22</v>
      </c>
      <c r="BH40" s="412">
        <f t="array" ref="BH40">INDEX(BG$1:BG$55,MATCH(SMALL(COUNTIF(BG$1:BG$55,"&lt;"&amp;BG$1:BG$55),ROW(BG40:BH40)),COUNTIF(BG$1:BG$55,"&lt;"&amp;BG$1:BG$55),0))</f>
        <v>40</v>
      </c>
      <c r="BI40" s="412" t="str">
        <f t="array" ref="BI40">INDEX(BF$1:BF$55,SMALL(IF(BG$1:BG$55=BH40,ROW(BG$1:BG$55)),COUNTIF(BH$1:BH40,BH40)),1)</f>
        <v>Warwick</v>
      </c>
      <c r="BJ40" s="412">
        <f t="shared" si="46"/>
        <v>40</v>
      </c>
      <c r="BK40" s="412" t="str">
        <f t="shared" si="47"/>
        <v>Warwick</v>
      </c>
      <c r="BN40" s="413" t="s">
        <v>230</v>
      </c>
      <c r="BO40" s="412">
        <f>VLOOKUP(BN40,'Rural 80'!$A$11:$BS$488,40,FALSE)</f>
        <v>18</v>
      </c>
      <c r="BP40" s="412">
        <f t="array" ref="BP40">INDEX(BO$1:BO$55,MATCH(SMALL(COUNTIF(BO$1:BO$55,"&lt;"&amp;BO$1:BO$55),ROW(BO40:BP40)),COUNTIF(BO$1:BO$55,"&lt;"&amp;BO$1:BO$55),0))</f>
        <v>40</v>
      </c>
      <c r="BQ40" s="412" t="str">
        <f t="array" ref="BQ40">INDEX(BN$1:BN$55,SMALL(IF(BO$1:BO$55=BP40,ROW(BO$1:BO$55)),COUNTIF(BP$1:BP40,BP40)),1)</f>
        <v>Wellingborough</v>
      </c>
      <c r="BR40" s="412">
        <f t="shared" si="48"/>
        <v>40</v>
      </c>
      <c r="BS40" s="412" t="str">
        <f t="shared" si="49"/>
        <v>Wellingborough</v>
      </c>
      <c r="BV40" s="413" t="s">
        <v>230</v>
      </c>
      <c r="BW40" s="412">
        <f>VLOOKUP(BV40,'Rural 80'!$A$11:$BS$488,44,FALSE)</f>
        <v>20</v>
      </c>
      <c r="BX40" s="412">
        <f t="array" ref="BX40">INDEX(BW$1:BW$55,MATCH(SMALL(COUNTIF(BW$1:BW$55,"&lt;"&amp;BW$1:BW$55),ROW(BW40:BX40)),COUNTIF(BW$1:BW$55,"&lt;"&amp;BW$1:BW$55),0))</f>
        <v>40</v>
      </c>
      <c r="BY40" s="412" t="str">
        <f t="array" ref="BY40">INDEX(BV$1:BV$55,SMALL(IF(BW$1:BW$55=BX40,ROW(BW$1:BW$55)),COUNTIF(BX$1:BX40,BX40)),1)</f>
        <v>Warwick</v>
      </c>
      <c r="BZ40" s="412">
        <f t="shared" si="50"/>
        <v>40</v>
      </c>
      <c r="CA40" s="412" t="str">
        <f t="shared" si="51"/>
        <v>Warwick</v>
      </c>
      <c r="CD40" s="413" t="s">
        <v>230</v>
      </c>
      <c r="CE40" s="412">
        <f>VLOOKUP(CD40,'Rural 80'!$A$11:$BS$488,48,FALSE)</f>
        <v>18</v>
      </c>
      <c r="CF40" s="412">
        <f t="array" ref="CF40">INDEX(CE$1:CE$55,MATCH(SMALL(COUNTIF(CE$1:CE$55,"&lt;"&amp;CE$1:CE$55),ROW(CE40:CF40)),COUNTIF(CE$1:CE$55,"&lt;"&amp;CE$1:CE$55),0))</f>
        <v>40</v>
      </c>
      <c r="CG40" s="412" t="str">
        <f t="array" ref="CG40">INDEX(CD$1:CD$55,SMALL(IF(CE$1:CE$55=CF40,ROW(CE$1:CE$55)),COUNTIF(CF$1:CF40,CF40)),1)</f>
        <v>Warwick</v>
      </c>
      <c r="CH40" s="412">
        <f t="shared" si="52"/>
        <v>40</v>
      </c>
      <c r="CI40" s="412" t="str">
        <f t="shared" si="53"/>
        <v>Warwick</v>
      </c>
      <c r="CL40" s="413" t="s">
        <v>230</v>
      </c>
      <c r="CM40" s="412">
        <f>VLOOKUP(CL40,'Rural 80'!$A$11:$BS$488,52,FALSE)</f>
        <v>27</v>
      </c>
      <c r="CN40" s="412">
        <f t="array" ref="CN40">INDEX(CM$1:CM$55,MATCH(SMALL(COUNTIF(CM$1:CM$55,"&lt;"&amp;CM$1:CM$55),ROW(CM40:CN40)),COUNTIF(CM$1:CM$55,"&lt;"&amp;CM$1:CM$55),0))</f>
        <v>40</v>
      </c>
      <c r="CO40" s="412" t="str">
        <f t="array" ref="CO40">INDEX(CL$1:CL$55,SMALL(IF(CM$1:CM$55=CN40,ROW(CM$1:CM$55)),COUNTIF(CN$1:CN40,CN40)),1)</f>
        <v>Wakefield</v>
      </c>
      <c r="CP40" s="412">
        <f t="shared" si="54"/>
        <v>40</v>
      </c>
      <c r="CQ40" s="412" t="str">
        <f t="shared" si="55"/>
        <v>Wakefield</v>
      </c>
      <c r="CT40" s="413" t="s">
        <v>230</v>
      </c>
      <c r="CU40" s="412" t="str">
        <f>VLOOKUP(CT40,'Rural 80'!$A$11:$BS$488,56,FALSE)</f>
        <v>9999</v>
      </c>
      <c r="CV40" s="412" t="str">
        <f t="array" ref="CV40">INDEX(CU$1:CU$55,MATCH(SMALL(COUNTIF(CU$1:CU$55,"&lt;"&amp;CU$1:CU$55),ROW(CU40:CV40)),COUNTIF(CU$1:CU$55,"&lt;"&amp;CU$1:CU$55),0))</f>
        <v>9999</v>
      </c>
      <c r="CW40" s="412" t="str">
        <f t="array" ref="CW40">INDEX(CT$1:CT$55,SMALL(IF(CU$1:CU$55=CV40,ROW(CU$1:CU$55)),COUNTIF(CV$1:CV40,CV40)),1)</f>
        <v>Shepway</v>
      </c>
      <c r="CX40" s="412" t="str">
        <f t="shared" si="56"/>
        <v>no data</v>
      </c>
      <c r="CY40" s="412" t="str">
        <f t="shared" si="57"/>
        <v>Shepway</v>
      </c>
      <c r="DB40" s="413" t="s">
        <v>230</v>
      </c>
      <c r="DC40" s="412" t="str">
        <f>VLOOKUP(DB40,'Rural 80'!$A$11:$BS$488,60,FALSE)</f>
        <v>9999</v>
      </c>
      <c r="DD40" s="412" t="str">
        <f t="array" ref="DD40">INDEX(DC$1:DC$55,MATCH(SMALL(COUNTIF(DC$1:DC$55,"&lt;"&amp;DC$1:DC$55),ROW(DC40:DD40)),COUNTIF(DC$1:DC$55,"&lt;"&amp;DC$1:DC$55),0))</f>
        <v>9999</v>
      </c>
      <c r="DE40" s="412" t="str">
        <f t="array" ref="DE40">INDEX(DB$1:DB$55,SMALL(IF(DC$1:DC$55=DD40,ROW(DC$1:DC$55)),COUNTIF(DD$1:DD40,DD40)),1)</f>
        <v>Shepway</v>
      </c>
      <c r="DF40" s="412" t="str">
        <f t="shared" si="58"/>
        <v>no data</v>
      </c>
      <c r="DG40" s="412" t="str">
        <f t="shared" si="59"/>
        <v>Shepway</v>
      </c>
      <c r="DJ40" s="413" t="s">
        <v>230</v>
      </c>
      <c r="DK40" s="412" t="str">
        <f>VLOOKUP(DJ40,'Rural 80'!$A$11:$BS$488,64,FALSE)</f>
        <v>9999</v>
      </c>
      <c r="DL40" s="412" t="str">
        <f t="array" ref="DL40">INDEX(DK$1:DK$55,MATCH(SMALL(COUNTIF(DK$1:DK$55,"&lt;"&amp;DK$1:DK$55),ROW(DK40:DL40)),COUNTIF(DK$1:DK$55,"&lt;"&amp;DK$1:DK$55),0))</f>
        <v>9999</v>
      </c>
      <c r="DM40" s="412" t="str">
        <f t="array" ref="DM40">INDEX(DJ$1:DJ$55,SMALL(IF(DK$1:DK$55=DL40,ROW(DK$1:DK$55)),COUNTIF(DL$1:DL40,DL40)),1)</f>
        <v>Shepway</v>
      </c>
      <c r="DN40" s="412" t="str">
        <f t="shared" si="60"/>
        <v>no data</v>
      </c>
      <c r="DO40" s="412" t="str">
        <f t="shared" si="61"/>
        <v>Shepway</v>
      </c>
      <c r="DR40" s="413" t="s">
        <v>230</v>
      </c>
      <c r="DS40" s="412" t="str">
        <f>VLOOKUP(DR40,'Rural 80'!$A$11:$BS$488,68,FALSE)</f>
        <v>9999</v>
      </c>
      <c r="DT40" s="412" t="str">
        <f t="array" ref="DT40">INDEX(DS$1:DS$55,MATCH(SMALL(COUNTIF(DS$1:DS$55,"&lt;"&amp;DS$1:DS$55),ROW(DS40:DT40)),COUNTIF(DS$1:DS$55,"&lt;"&amp;DS$1:DS$55),0))</f>
        <v>9999</v>
      </c>
      <c r="DU40" s="412" t="str">
        <f t="array" ref="DU40">INDEX(DR$1:DR$55,SMALL(IF(DS$1:DS$55=DT40,ROW(DS$1:DS$55)),COUNTIF(DT$1:DT40,DT40)),1)</f>
        <v>Shepway</v>
      </c>
      <c r="DV40" s="412" t="str">
        <f t="shared" si="62"/>
        <v>no data</v>
      </c>
      <c r="DW40" s="412" t="str">
        <f t="shared" si="63"/>
        <v>Shepway</v>
      </c>
    </row>
    <row r="41" spans="2:127" x14ac:dyDescent="0.25">
      <c r="B41" s="413" t="s">
        <v>235</v>
      </c>
      <c r="C41" s="412">
        <f>VLOOKUP(B41,'Rural 80'!$A$11:$BS$488,8,FALSE)</f>
        <v>3</v>
      </c>
      <c r="D41" s="412">
        <f t="array" ref="D41">INDEX(C$1:C$55,MATCH(SMALL(COUNTIF(C$1:C$55,"&lt;"&amp;C$1:C$55),ROW(C41:D41)),COUNTIF(C$1:C$55,"&lt;"&amp;C$1:C$55),0))</f>
        <v>41</v>
      </c>
      <c r="E41" s="412" t="str">
        <f t="array" ref="E41">INDEX(B$1:B$55,SMALL(IF(C$1:C$55=D41,ROW(C$1:C$55)),COUNTIF(D$1:D41,D41)),1)</f>
        <v>Colchester</v>
      </c>
      <c r="F41" s="412">
        <f t="shared" si="32"/>
        <v>41</v>
      </c>
      <c r="G41" s="412" t="str">
        <f t="shared" si="33"/>
        <v>Colchester</v>
      </c>
      <c r="J41" s="413" t="s">
        <v>235</v>
      </c>
      <c r="K41" s="412">
        <f>VLOOKUP(J41,'Rural 80'!$A$11:$BS$488,12,FALSE)</f>
        <v>2</v>
      </c>
      <c r="L41" s="412">
        <f t="array" ref="L41">INDEX(K$1:K$55,MATCH(SMALL(COUNTIF(K$1:K$55,"&lt;"&amp;K$1:K$55),ROW(K41:L41)),COUNTIF(K$1:K$55,"&lt;"&amp;K$1:K$55),0))</f>
        <v>41</v>
      </c>
      <c r="M41" s="412" t="str">
        <f t="array" ref="M41">INDEX(J$1:J$55,SMALL(IF(K$1:K$55=L41,ROW(K$1:K$55)),COUNTIF(L$1:L41,L41)),1)</f>
        <v>Mole Valley</v>
      </c>
      <c r="N41" s="412">
        <f t="shared" si="34"/>
        <v>41</v>
      </c>
      <c r="O41" s="412" t="str">
        <f t="shared" si="35"/>
        <v>Mole Valley</v>
      </c>
      <c r="R41" s="413" t="s">
        <v>235</v>
      </c>
      <c r="S41" s="412">
        <f>VLOOKUP(R41,'Rural 80'!$A$11:$BS$488,16,FALSE)</f>
        <v>5</v>
      </c>
      <c r="T41" s="412">
        <f t="array" ref="T41">INDEX(S$1:S$55,MATCH(SMALL(COUNTIF(S$1:S$55,"&lt;"&amp;S$1:S$55),ROW(S41:T41)),COUNTIF(S$1:S$55,"&lt;"&amp;S$1:S$55),0))</f>
        <v>41</v>
      </c>
      <c r="U41" s="412" t="str">
        <f t="array" ref="U41">INDEX(R$1:R$55,SMALL(IF(S$1:S$55=T41,ROW(S$1:S$55)),COUNTIF(T$1:T41,T41)),1)</f>
        <v>Cherwell</v>
      </c>
      <c r="V41" s="412">
        <f t="shared" si="36"/>
        <v>41</v>
      </c>
      <c r="W41" s="412" t="str">
        <f t="shared" si="37"/>
        <v>Cherwell</v>
      </c>
      <c r="Z41" s="413" t="s">
        <v>235</v>
      </c>
      <c r="AA41" s="412">
        <f>VLOOKUP(Z41,'Rural 80'!$A$11:$BS$488,20,FALSE)</f>
        <v>12</v>
      </c>
      <c r="AB41" s="412">
        <f t="array" ref="AB41">INDEX(AA$1:AA$55,MATCH(SMALL(COUNTIF(AA$1:AA$55,"&lt;"&amp;AA$1:AA$55),ROW(AA41:AB41)),COUNTIF(AA$1:AA$55,"&lt;"&amp;AA$1:AA$55),0))</f>
        <v>41</v>
      </c>
      <c r="AC41" s="412" t="str">
        <f t="array" ref="AC41">INDEX(Z$1:Z$55,SMALL(IF(AA$1:AA$55=AB41,ROW(AA$1:AA$55)),COUNTIF(AB$1:AB41,AB41)),1)</f>
        <v>Basingstoke and Deane</v>
      </c>
      <c r="AD41" s="412">
        <f t="shared" si="38"/>
        <v>41</v>
      </c>
      <c r="AE41" s="412" t="str">
        <f t="shared" si="39"/>
        <v>Basingstoke and Deane</v>
      </c>
      <c r="AH41" s="413" t="s">
        <v>235</v>
      </c>
      <c r="AI41" s="412">
        <f>VLOOKUP(AH41,'Rural 80'!$A$11:$BS$488,24,FALSE)</f>
        <v>6</v>
      </c>
      <c r="AJ41" s="412">
        <f t="array" ref="AJ41">INDEX(AI$1:AI$55,MATCH(SMALL(COUNTIF(AI$1:AI$55,"&lt;"&amp;AI$1:AI$55),ROW(AI41:AJ41)),COUNTIF(AI$1:AI$55,"&lt;"&amp;AI$1:AI$55),0))</f>
        <v>41</v>
      </c>
      <c r="AK41" s="412" t="str">
        <f t="array" ref="AK41">INDEX(AH$1:AH$55,SMALL(IF(AI$1:AI$55=AJ41,ROW(AI$1:AI$55)),COUNTIF(AJ$1:AJ41,AJ41)),1)</f>
        <v>East Hertfordshire</v>
      </c>
      <c r="AL41" s="412">
        <f t="shared" si="40"/>
        <v>41</v>
      </c>
      <c r="AM41" s="412" t="str">
        <f t="shared" si="41"/>
        <v>East Hertfordshire</v>
      </c>
      <c r="AP41" s="413" t="s">
        <v>235</v>
      </c>
      <c r="AQ41" s="412">
        <f>VLOOKUP(AP41,'Rural 80'!$A$11:$BS$488,28,FALSE)</f>
        <v>3</v>
      </c>
      <c r="AR41" s="412">
        <f t="array" ref="AR41">INDEX(AQ$1:AQ$55,MATCH(SMALL(COUNTIF(AQ$1:AQ$55,"&lt;"&amp;AQ$1:AQ$55),ROW(AQ41:AR41)),COUNTIF(AQ$1:AQ$55,"&lt;"&amp;AQ$1:AQ$55),0))</f>
        <v>41</v>
      </c>
      <c r="AS41" s="412" t="str">
        <f t="array" ref="AS41">INDEX(AP$1:AP$55,SMALL(IF(AQ$1:AQ$55=AR41,ROW(AQ$1:AQ$55)),COUNTIF(AR$1:AR41,AR41)),1)</f>
        <v>Rugby</v>
      </c>
      <c r="AT41" s="412">
        <f t="shared" si="42"/>
        <v>41</v>
      </c>
      <c r="AU41" s="412" t="str">
        <f t="shared" si="43"/>
        <v>Rugby</v>
      </c>
      <c r="AX41" s="413" t="s">
        <v>235</v>
      </c>
      <c r="AY41" s="412">
        <f>VLOOKUP(AX41,'Rural 80'!$A$11:$BS$488,32,FALSE)</f>
        <v>5</v>
      </c>
      <c r="AZ41" s="412">
        <f t="array" ref="AZ41">INDEX(AY$1:AY$55,MATCH(SMALL(COUNTIF(AY$1:AY$55,"&lt;"&amp;AY$1:AY$55),ROW(AY41:AZ41)),COUNTIF(AY$1:AY$55,"&lt;"&amp;AY$1:AY$55),0))</f>
        <v>41</v>
      </c>
      <c r="BA41" s="412" t="str">
        <f t="array" ref="BA41">INDEX(AX$1:AX$55,SMALL(IF(AY$1:AY$55=AZ41,ROW(AY$1:AY$55)),COUNTIF(AZ$1:AZ41,AZ41)),1)</f>
        <v>Cherwell</v>
      </c>
      <c r="BB41" s="412">
        <f t="shared" si="44"/>
        <v>41</v>
      </c>
      <c r="BC41" s="412" t="str">
        <f t="shared" si="45"/>
        <v>Cherwell</v>
      </c>
      <c r="BF41" s="413" t="s">
        <v>235</v>
      </c>
      <c r="BG41" s="412">
        <f>VLOOKUP(BF41,'Rural 80'!$A$11:$BS$488,36,FALSE)</f>
        <v>16</v>
      </c>
      <c r="BH41" s="412">
        <f t="array" ref="BH41">INDEX(BG$1:BG$55,MATCH(SMALL(COUNTIF(BG$1:BG$55,"&lt;"&amp;BG$1:BG$55),ROW(BG41:BH41)),COUNTIF(BG$1:BG$55,"&lt;"&amp;BG$1:BG$55),0))</f>
        <v>41</v>
      </c>
      <c r="BI41" s="412" t="str">
        <f t="array" ref="BI41">INDEX(BF$1:BF$55,SMALL(IF(BG$1:BG$55=BH41,ROW(BG$1:BG$55)),COUNTIF(BH$1:BH41,BH41)),1)</f>
        <v>Calderdale</v>
      </c>
      <c r="BJ41" s="412">
        <f t="shared" si="46"/>
        <v>41</v>
      </c>
      <c r="BK41" s="412" t="str">
        <f t="shared" si="47"/>
        <v>Calderdale</v>
      </c>
      <c r="BN41" s="413" t="s">
        <v>235</v>
      </c>
      <c r="BO41" s="412">
        <f>VLOOKUP(BN41,'Rural 80'!$A$11:$BS$488,40,FALSE)</f>
        <v>2</v>
      </c>
      <c r="BP41" s="412">
        <f t="array" ref="BP41">INDEX(BO$1:BO$55,MATCH(SMALL(COUNTIF(BO$1:BO$55,"&lt;"&amp;BO$1:BO$55),ROW(BO41:BP41)),COUNTIF(BO$1:BO$55,"&lt;"&amp;BO$1:BO$55),0))</f>
        <v>41</v>
      </c>
      <c r="BQ41" s="412" t="str">
        <f t="array" ref="BQ41">INDEX(BN$1:BN$55,SMALL(IF(BO$1:BO$55=BP41,ROW(BO$1:BO$55)),COUNTIF(BP$1:BP41,BP41)),1)</f>
        <v>Warwick</v>
      </c>
      <c r="BR41" s="412">
        <f t="shared" si="48"/>
        <v>41</v>
      </c>
      <c r="BS41" s="412" t="str">
        <f t="shared" si="49"/>
        <v>Warwick</v>
      </c>
      <c r="BV41" s="413" t="s">
        <v>235</v>
      </c>
      <c r="BW41" s="412">
        <f>VLOOKUP(BV41,'Rural 80'!$A$11:$BS$488,44,FALSE)</f>
        <v>4</v>
      </c>
      <c r="BX41" s="412">
        <f t="array" ref="BX41">INDEX(BW$1:BW$55,MATCH(SMALL(COUNTIF(BW$1:BW$55,"&lt;"&amp;BW$1:BW$55),ROW(BW41:BX41)),COUNTIF(BW$1:BW$55,"&lt;"&amp;BW$1:BW$55),0))</f>
        <v>41</v>
      </c>
      <c r="BY41" s="412" t="str">
        <f t="array" ref="BY41">INDEX(BV$1:BV$55,SMALL(IF(BW$1:BW$55=BX41,ROW(BW$1:BW$55)),COUNTIF(BX$1:BX41,BX41)),1)</f>
        <v>Harrogate</v>
      </c>
      <c r="BZ41" s="412">
        <f t="shared" si="50"/>
        <v>41</v>
      </c>
      <c r="CA41" s="412" t="str">
        <f t="shared" si="51"/>
        <v>Harrogate</v>
      </c>
      <c r="CD41" s="413" t="s">
        <v>235</v>
      </c>
      <c r="CE41" s="412">
        <f>VLOOKUP(CD41,'Rural 80'!$A$11:$BS$488,48,FALSE)</f>
        <v>5</v>
      </c>
      <c r="CF41" s="412">
        <f t="array" ref="CF41">INDEX(CE$1:CE$55,MATCH(SMALL(COUNTIF(CE$1:CE$55,"&lt;"&amp;CE$1:CE$55),ROW(CE41:CF41)),COUNTIF(CE$1:CE$55,"&lt;"&amp;CE$1:CE$55),0))</f>
        <v>41</v>
      </c>
      <c r="CG41" s="412" t="str">
        <f t="array" ref="CG41">INDEX(CD$1:CD$55,SMALL(IF(CE$1:CE$55=CF41,ROW(CE$1:CE$55)),COUNTIF(CF$1:CF41,CF41)),1)</f>
        <v>Mole Valley</v>
      </c>
      <c r="CH41" s="412">
        <f t="shared" si="52"/>
        <v>41</v>
      </c>
      <c r="CI41" s="412" t="str">
        <f t="shared" si="53"/>
        <v>Mole Valley</v>
      </c>
      <c r="CL41" s="413" t="s">
        <v>235</v>
      </c>
      <c r="CM41" s="412">
        <f>VLOOKUP(CL41,'Rural 80'!$A$11:$BS$488,52,FALSE)</f>
        <v>8</v>
      </c>
      <c r="CN41" s="412">
        <f t="array" ref="CN41">INDEX(CM$1:CM$55,MATCH(SMALL(COUNTIF(CM$1:CM$55,"&lt;"&amp;CM$1:CM$55),ROW(CM41:CN41)),COUNTIF(CM$1:CM$55,"&lt;"&amp;CM$1:CM$55),0))</f>
        <v>41</v>
      </c>
      <c r="CO41" s="412" t="str">
        <f t="array" ref="CO41">INDEX(CL$1:CL$55,SMALL(IF(CM$1:CM$55=CN41,ROW(CM$1:CM$55)),COUNTIF(CN$1:CN41,CN41)),1)</f>
        <v>Swale</v>
      </c>
      <c r="CP41" s="412">
        <f t="shared" si="54"/>
        <v>41</v>
      </c>
      <c r="CQ41" s="412" t="str">
        <f t="shared" si="55"/>
        <v>Swale</v>
      </c>
      <c r="CT41" s="413" t="s">
        <v>235</v>
      </c>
      <c r="CU41" s="412" t="str">
        <f>VLOOKUP(CT41,'Rural 80'!$A$11:$BS$488,56,FALSE)</f>
        <v>9999</v>
      </c>
      <c r="CV41" s="412" t="str">
        <f t="array" ref="CV41">INDEX(CU$1:CU$55,MATCH(SMALL(COUNTIF(CU$1:CU$55,"&lt;"&amp;CU$1:CU$55),ROW(CU41:CV41)),COUNTIF(CU$1:CU$55,"&lt;"&amp;CU$1:CU$55),0))</f>
        <v>9999</v>
      </c>
      <c r="CW41" s="412" t="str">
        <f t="array" ref="CW41">INDEX(CT$1:CT$55,SMALL(IF(CU$1:CU$55=CV41,ROW(CU$1:CU$55)),COUNTIF(CV$1:CV41,CV41)),1)</f>
        <v>South Derbyshire</v>
      </c>
      <c r="CX41" s="412" t="str">
        <f t="shared" si="56"/>
        <v>no data</v>
      </c>
      <c r="CY41" s="412" t="str">
        <f t="shared" si="57"/>
        <v>South Derbyshire</v>
      </c>
      <c r="DB41" s="413" t="s">
        <v>235</v>
      </c>
      <c r="DC41" s="412" t="str">
        <f>VLOOKUP(DB41,'Rural 80'!$A$11:$BS$488,60,FALSE)</f>
        <v>9999</v>
      </c>
      <c r="DD41" s="412" t="str">
        <f t="array" ref="DD41">INDEX(DC$1:DC$55,MATCH(SMALL(COUNTIF(DC$1:DC$55,"&lt;"&amp;DC$1:DC$55),ROW(DC41:DD41)),COUNTIF(DC$1:DC$55,"&lt;"&amp;DC$1:DC$55),0))</f>
        <v>9999</v>
      </c>
      <c r="DE41" s="412" t="str">
        <f t="array" ref="DE41">INDEX(DB$1:DB$55,SMALL(IF(DC$1:DC$55=DD41,ROW(DC$1:DC$55)),COUNTIF(DD$1:DD41,DD41)),1)</f>
        <v>South Derbyshire</v>
      </c>
      <c r="DF41" s="412" t="str">
        <f t="shared" si="58"/>
        <v>no data</v>
      </c>
      <c r="DG41" s="412" t="str">
        <f t="shared" si="59"/>
        <v>South Derbyshire</v>
      </c>
      <c r="DJ41" s="413" t="s">
        <v>235</v>
      </c>
      <c r="DK41" s="412" t="str">
        <f>VLOOKUP(DJ41,'Rural 80'!$A$11:$BS$488,64,FALSE)</f>
        <v>9999</v>
      </c>
      <c r="DL41" s="412" t="str">
        <f t="array" ref="DL41">INDEX(DK$1:DK$55,MATCH(SMALL(COUNTIF(DK$1:DK$55,"&lt;"&amp;DK$1:DK$55),ROW(DK41:DL41)),COUNTIF(DK$1:DK$55,"&lt;"&amp;DK$1:DK$55),0))</f>
        <v>9999</v>
      </c>
      <c r="DM41" s="412" t="str">
        <f t="array" ref="DM41">INDEX(DJ$1:DJ$55,SMALL(IF(DK$1:DK$55=DL41,ROW(DK$1:DK$55)),COUNTIF(DL$1:DL41,DL41)),1)</f>
        <v>South Derbyshire</v>
      </c>
      <c r="DN41" s="412" t="str">
        <f t="shared" si="60"/>
        <v>no data</v>
      </c>
      <c r="DO41" s="412" t="str">
        <f t="shared" si="61"/>
        <v>South Derbyshire</v>
      </c>
      <c r="DR41" s="413" t="s">
        <v>235</v>
      </c>
      <c r="DS41" s="412" t="str">
        <f>VLOOKUP(DR41,'Rural 80'!$A$11:$BS$488,68,FALSE)</f>
        <v>9999</v>
      </c>
      <c r="DT41" s="412" t="str">
        <f t="array" ref="DT41">INDEX(DS$1:DS$55,MATCH(SMALL(COUNTIF(DS$1:DS$55,"&lt;"&amp;DS$1:DS$55),ROW(DS41:DT41)),COUNTIF(DS$1:DS$55,"&lt;"&amp;DS$1:DS$55),0))</f>
        <v>9999</v>
      </c>
      <c r="DU41" s="412" t="str">
        <f t="array" ref="DU41">INDEX(DR$1:DR$55,SMALL(IF(DS$1:DS$55=DT41,ROW(DS$1:DS$55)),COUNTIF(DT$1:DT41,DT41)),1)</f>
        <v>South Derbyshire</v>
      </c>
      <c r="DV41" s="412" t="str">
        <f t="shared" si="62"/>
        <v>no data</v>
      </c>
      <c r="DW41" s="412" t="str">
        <f t="shared" si="63"/>
        <v>South Derbyshire</v>
      </c>
    </row>
    <row r="42" spans="2:127" x14ac:dyDescent="0.25">
      <c r="B42" s="413" t="s">
        <v>246</v>
      </c>
      <c r="C42" s="412">
        <f>VLOOKUP(B42,'Rural 80'!$A$11:$BS$488,8,FALSE)</f>
        <v>1</v>
      </c>
      <c r="D42" s="412">
        <f t="array" ref="D42">INDEX(C$1:C$55,MATCH(SMALL(COUNTIF(C$1:C$55,"&lt;"&amp;C$1:C$55),ROW(C42:D42)),COUNTIF(C$1:C$55,"&lt;"&amp;C$1:C$55),0))</f>
        <v>42</v>
      </c>
      <c r="E42" s="412" t="str">
        <f t="array" ref="E42">INDEX(B$1:B$55,SMALL(IF(C$1:C$55=D42,ROW(C$1:C$55)),COUNTIF(D$1:D42,D42)),1)</f>
        <v>Wellingborough</v>
      </c>
      <c r="F42" s="412">
        <f t="shared" si="32"/>
        <v>42</v>
      </c>
      <c r="G42" s="412" t="str">
        <f t="shared" si="33"/>
        <v>Wellingborough</v>
      </c>
      <c r="J42" s="413" t="s">
        <v>246</v>
      </c>
      <c r="K42" s="412">
        <f>VLOOKUP(J42,'Rural 80'!$A$11:$BS$488,12,FALSE)</f>
        <v>4</v>
      </c>
      <c r="L42" s="412">
        <f t="array" ref="L42">INDEX(K$1:K$55,MATCH(SMALL(COUNTIF(K$1:K$55,"&lt;"&amp;K$1:K$55),ROW(K42:L42)),COUNTIF(K$1:K$55,"&lt;"&amp;K$1:K$55),0))</f>
        <v>42</v>
      </c>
      <c r="M42" s="412" t="str">
        <f t="array" ref="M42">INDEX(J$1:J$55,SMALL(IF(K$1:K$55=L42,ROW(K$1:K$55)),COUNTIF(L$1:L42,L42)),1)</f>
        <v>Taunton Deane</v>
      </c>
      <c r="N42" s="412">
        <f t="shared" si="34"/>
        <v>42</v>
      </c>
      <c r="O42" s="412" t="str">
        <f t="shared" si="35"/>
        <v>Taunton Deane</v>
      </c>
      <c r="R42" s="413" t="s">
        <v>246</v>
      </c>
      <c r="S42" s="412">
        <f>VLOOKUP(R42,'Rural 80'!$A$11:$BS$488,16,FALSE)</f>
        <v>1</v>
      </c>
      <c r="T42" s="412">
        <f t="array" ref="T42">INDEX(S$1:S$55,MATCH(SMALL(COUNTIF(S$1:S$55,"&lt;"&amp;S$1:S$55),ROW(S42:T42)),COUNTIF(S$1:S$55,"&lt;"&amp;S$1:S$55),0))</f>
        <v>42</v>
      </c>
      <c r="U42" s="412" t="str">
        <f t="array" ref="U42">INDEX(R$1:R$55,SMALL(IF(S$1:S$55=T42,ROW(S$1:S$55)),COUNTIF(T$1:T42,T42)),1)</f>
        <v>Wellingborough</v>
      </c>
      <c r="V42" s="412">
        <f t="shared" si="36"/>
        <v>42</v>
      </c>
      <c r="W42" s="412" t="str">
        <f t="shared" si="37"/>
        <v>Wellingborough</v>
      </c>
      <c r="Z42" s="413" t="s">
        <v>246</v>
      </c>
      <c r="AA42" s="412">
        <f>VLOOKUP(Z42,'Rural 80'!$A$11:$BS$488,20,FALSE)</f>
        <v>1</v>
      </c>
      <c r="AB42" s="412">
        <f t="array" ref="AB42">INDEX(AA$1:AA$55,MATCH(SMALL(COUNTIF(AA$1:AA$55,"&lt;"&amp;AA$1:AA$55),ROW(AA42:AB42)),COUNTIF(AA$1:AA$55,"&lt;"&amp;AA$1:AA$55),0))</f>
        <v>42</v>
      </c>
      <c r="AC42" s="412" t="str">
        <f t="array" ref="AC42">INDEX(Z$1:Z$55,SMALL(IF(AA$1:AA$55=AB42,ROW(AA$1:AA$55)),COUNTIF(AB$1:AB42,AB42)),1)</f>
        <v>Wakefield</v>
      </c>
      <c r="AD42" s="412">
        <f t="shared" si="38"/>
        <v>42</v>
      </c>
      <c r="AE42" s="412" t="str">
        <f t="shared" si="39"/>
        <v>Wakefield</v>
      </c>
      <c r="AH42" s="413" t="s">
        <v>246</v>
      </c>
      <c r="AI42" s="412">
        <f>VLOOKUP(AH42,'Rural 80'!$A$11:$BS$488,24,FALSE)</f>
        <v>1</v>
      </c>
      <c r="AJ42" s="412">
        <f t="array" ref="AJ42">INDEX(AI$1:AI$55,MATCH(SMALL(COUNTIF(AI$1:AI$55,"&lt;"&amp;AI$1:AI$55),ROW(AI42:AJ42)),COUNTIF(AI$1:AI$55,"&lt;"&amp;AI$1:AI$55),0))</f>
        <v>42</v>
      </c>
      <c r="AK42" s="412" t="str">
        <f t="array" ref="AK42">INDEX(AH$1:AH$55,SMALL(IF(AI$1:AI$55=AJ42,ROW(AI$1:AI$55)),COUNTIF(AJ$1:AJ42,AJ42)),1)</f>
        <v>Taunton Deane</v>
      </c>
      <c r="AL42" s="412">
        <f t="shared" si="40"/>
        <v>42</v>
      </c>
      <c r="AM42" s="412" t="str">
        <f t="shared" si="41"/>
        <v>Taunton Deane</v>
      </c>
      <c r="AP42" s="413" t="s">
        <v>246</v>
      </c>
      <c r="AQ42" s="412">
        <f>VLOOKUP(AP42,'Rural 80'!$A$11:$BS$488,28,FALSE)</f>
        <v>7</v>
      </c>
      <c r="AR42" s="412">
        <f t="array" ref="AR42">INDEX(AQ$1:AQ$55,MATCH(SMALL(COUNTIF(AQ$1:AQ$55,"&lt;"&amp;AQ$1:AQ$55),ROW(AQ42:AR42)),COUNTIF(AQ$1:AQ$55,"&lt;"&amp;AQ$1:AQ$55),0))</f>
        <v>42</v>
      </c>
      <c r="AS42" s="412" t="str">
        <f t="array" ref="AS42">INDEX(AP$1:AP$55,SMALL(IF(AQ$1:AQ$55=AR42,ROW(AQ$1:AQ$55)),COUNTIF(AR$1:AR42,AR42)),1)</f>
        <v>St. Albans</v>
      </c>
      <c r="AT42" s="412">
        <f t="shared" si="42"/>
        <v>42</v>
      </c>
      <c r="AU42" s="412" t="str">
        <f t="shared" si="43"/>
        <v>St. Albans</v>
      </c>
      <c r="AX42" s="413" t="s">
        <v>246</v>
      </c>
      <c r="AY42" s="412">
        <f>VLOOKUP(AX42,'Rural 80'!$A$11:$BS$488,32,FALSE)</f>
        <v>2</v>
      </c>
      <c r="AZ42" s="412">
        <f t="array" ref="AZ42">INDEX(AY$1:AY$55,MATCH(SMALL(COUNTIF(AY$1:AY$55,"&lt;"&amp;AY$1:AY$55),ROW(AY42:AZ42)),COUNTIF(AY$1:AY$55,"&lt;"&amp;AY$1:AY$55),0))</f>
        <v>42</v>
      </c>
      <c r="BA42" s="412" t="str">
        <f t="array" ref="BA42">INDEX(AX$1:AX$55,SMALL(IF(AY$1:AY$55=AZ42,ROW(AY$1:AY$55)),COUNTIF(AZ$1:AZ42,AZ42)),1)</f>
        <v>West Berkshire</v>
      </c>
      <c r="BB42" s="412">
        <f t="shared" si="44"/>
        <v>42</v>
      </c>
      <c r="BC42" s="412" t="str">
        <f t="shared" si="45"/>
        <v>West Berkshire</v>
      </c>
      <c r="BF42" s="413" t="s">
        <v>246</v>
      </c>
      <c r="BG42" s="412">
        <f>VLOOKUP(BF42,'Rural 80'!$A$11:$BS$488,36,FALSE)</f>
        <v>2</v>
      </c>
      <c r="BH42" s="412">
        <f t="array" ref="BH42">INDEX(BG$1:BG$55,MATCH(SMALL(COUNTIF(BG$1:BG$55,"&lt;"&amp;BG$1:BG$55),ROW(BG42:BH42)),COUNTIF(BG$1:BG$55,"&lt;"&amp;BG$1:BG$55),0))</f>
        <v>42</v>
      </c>
      <c r="BI42" s="412" t="str">
        <f t="array" ref="BI42">INDEX(BF$1:BF$55,SMALL(IF(BG$1:BG$55=BH42,ROW(BG$1:BG$55)),COUNTIF(BH$1:BH42,BH42)),1)</f>
        <v>Basingstoke and Deane</v>
      </c>
      <c r="BJ42" s="412">
        <f t="shared" si="46"/>
        <v>42</v>
      </c>
      <c r="BK42" s="412" t="str">
        <f t="shared" si="47"/>
        <v>Basingstoke and Deane</v>
      </c>
      <c r="BN42" s="413" t="s">
        <v>246</v>
      </c>
      <c r="BO42" s="412">
        <f>VLOOKUP(BN42,'Rural 80'!$A$11:$BS$488,40,FALSE)</f>
        <v>6</v>
      </c>
      <c r="BP42" s="412">
        <f t="array" ref="BP42">INDEX(BO$1:BO$55,MATCH(SMALL(COUNTIF(BO$1:BO$55,"&lt;"&amp;BO$1:BO$55),ROW(BO42:BP42)),COUNTIF(BO$1:BO$55,"&lt;"&amp;BO$1:BO$55),0))</f>
        <v>42</v>
      </c>
      <c r="BQ42" s="412" t="str">
        <f t="array" ref="BQ42">INDEX(BN$1:BN$55,SMALL(IF(BO$1:BO$55=BP42,ROW(BO$1:BO$55)),COUNTIF(BP$1:BP42,BP42)),1)</f>
        <v>Maidstone</v>
      </c>
      <c r="BR42" s="412">
        <f t="shared" si="48"/>
        <v>42</v>
      </c>
      <c r="BS42" s="412" t="str">
        <f t="shared" si="49"/>
        <v>Maidstone</v>
      </c>
      <c r="BV42" s="413" t="s">
        <v>246</v>
      </c>
      <c r="BW42" s="412">
        <f>VLOOKUP(BV42,'Rural 80'!$A$11:$BS$488,44,FALSE)</f>
        <v>6</v>
      </c>
      <c r="BX42" s="412">
        <f t="array" ref="BX42">INDEX(BW$1:BW$55,MATCH(SMALL(COUNTIF(BW$1:BW$55,"&lt;"&amp;BW$1:BW$55),ROW(BW42:BX42)),COUNTIF(BW$1:BW$55,"&lt;"&amp;BW$1:BW$55),0))</f>
        <v>42</v>
      </c>
      <c r="BY42" s="412" t="str">
        <f t="array" ref="BY42">INDEX(BV$1:BV$55,SMALL(IF(BW$1:BW$55=BX42,ROW(BW$1:BW$55)),COUNTIF(BX$1:BX42,BX42)),1)</f>
        <v>Wakefield</v>
      </c>
      <c r="BZ42" s="412">
        <f t="shared" si="50"/>
        <v>42</v>
      </c>
      <c r="CA42" s="412" t="str">
        <f t="shared" si="51"/>
        <v>Wakefield</v>
      </c>
      <c r="CD42" s="413" t="s">
        <v>246</v>
      </c>
      <c r="CE42" s="412">
        <f>VLOOKUP(CD42,'Rural 80'!$A$11:$BS$488,48,FALSE)</f>
        <v>6</v>
      </c>
      <c r="CF42" s="412">
        <f t="array" ref="CF42">INDEX(CE$1:CE$55,MATCH(SMALL(COUNTIF(CE$1:CE$55,"&lt;"&amp;CE$1:CE$55),ROW(CE42:CF42)),COUNTIF(CE$1:CE$55,"&lt;"&amp;CE$1:CE$55),0))</f>
        <v>42</v>
      </c>
      <c r="CG42" s="412" t="str">
        <f t="array" ref="CG42">INDEX(CD$1:CD$55,SMALL(IF(CE$1:CE$55=CF42,ROW(CE$1:CE$55)),COUNTIF(CF$1:CF42,CF42)),1)</f>
        <v>Basingstoke and Deane</v>
      </c>
      <c r="CH42" s="412">
        <f t="shared" si="52"/>
        <v>42</v>
      </c>
      <c r="CI42" s="412" t="str">
        <f t="shared" si="53"/>
        <v>Basingstoke and Deane</v>
      </c>
      <c r="CL42" s="413" t="s">
        <v>246</v>
      </c>
      <c r="CM42" s="412">
        <f>VLOOKUP(CL42,'Rural 80'!$A$11:$BS$488,52,FALSE)</f>
        <v>2</v>
      </c>
      <c r="CN42" s="412">
        <f t="array" ref="CN42">INDEX(CM$1:CM$55,MATCH(SMALL(COUNTIF(CM$1:CM$55,"&lt;"&amp;CM$1:CM$55),ROW(CM42:CN42)),COUNTIF(CM$1:CM$55,"&lt;"&amp;CM$1:CM$55),0))</f>
        <v>42</v>
      </c>
      <c r="CO42" s="412" t="str">
        <f t="array" ref="CO42">INDEX(CL$1:CL$55,SMALL(IF(CM$1:CM$55=CN42,ROW(CM$1:CM$55)),COUNTIF(CN$1:CN42,CN42)),1)</f>
        <v>Stafford</v>
      </c>
      <c r="CP42" s="412">
        <f t="shared" si="54"/>
        <v>42</v>
      </c>
      <c r="CQ42" s="412" t="str">
        <f t="shared" si="55"/>
        <v>Stafford</v>
      </c>
      <c r="CT42" s="413" t="s">
        <v>246</v>
      </c>
      <c r="CU42" s="412" t="str">
        <f>VLOOKUP(CT42,'Rural 80'!$A$11:$BS$488,56,FALSE)</f>
        <v>9999</v>
      </c>
      <c r="CV42" s="412" t="str">
        <f t="array" ref="CV42">INDEX(CU$1:CU$55,MATCH(SMALL(COUNTIF(CU$1:CU$55,"&lt;"&amp;CU$1:CU$55),ROW(CU42:CV42)),COUNTIF(CU$1:CU$55,"&lt;"&amp;CU$1:CU$55),0))</f>
        <v>9999</v>
      </c>
      <c r="CW42" s="412" t="str">
        <f t="array" ref="CW42">INDEX(CT$1:CT$55,SMALL(IF(CU$1:CU$55=CV42,ROW(CU$1:CU$55)),COUNTIF(CV$1:CV42,CV42)),1)</f>
        <v>South Staffordshire</v>
      </c>
      <c r="CX42" s="412" t="str">
        <f t="shared" si="56"/>
        <v>no data</v>
      </c>
      <c r="CY42" s="412" t="str">
        <f t="shared" si="57"/>
        <v>South Staffordshire</v>
      </c>
      <c r="DB42" s="413" t="s">
        <v>246</v>
      </c>
      <c r="DC42" s="412" t="str">
        <f>VLOOKUP(DB42,'Rural 80'!$A$11:$BS$488,60,FALSE)</f>
        <v>9999</v>
      </c>
      <c r="DD42" s="412" t="str">
        <f t="array" ref="DD42">INDEX(DC$1:DC$55,MATCH(SMALL(COUNTIF(DC$1:DC$55,"&lt;"&amp;DC$1:DC$55),ROW(DC42:DD42)),COUNTIF(DC$1:DC$55,"&lt;"&amp;DC$1:DC$55),0))</f>
        <v>9999</v>
      </c>
      <c r="DE42" s="412" t="str">
        <f t="array" ref="DE42">INDEX(DB$1:DB$55,SMALL(IF(DC$1:DC$55=DD42,ROW(DC$1:DC$55)),COUNTIF(DD$1:DD42,DD42)),1)</f>
        <v>South Staffordshire</v>
      </c>
      <c r="DF42" s="412" t="str">
        <f t="shared" si="58"/>
        <v>no data</v>
      </c>
      <c r="DG42" s="412" t="str">
        <f t="shared" si="59"/>
        <v>South Staffordshire</v>
      </c>
      <c r="DJ42" s="413" t="s">
        <v>246</v>
      </c>
      <c r="DK42" s="412" t="str">
        <f>VLOOKUP(DJ42,'Rural 80'!$A$11:$BS$488,64,FALSE)</f>
        <v>9999</v>
      </c>
      <c r="DL42" s="412" t="str">
        <f t="array" ref="DL42">INDEX(DK$1:DK$55,MATCH(SMALL(COUNTIF(DK$1:DK$55,"&lt;"&amp;DK$1:DK$55),ROW(DK42:DL42)),COUNTIF(DK$1:DK$55,"&lt;"&amp;DK$1:DK$55),0))</f>
        <v>9999</v>
      </c>
      <c r="DM42" s="412" t="str">
        <f t="array" ref="DM42">INDEX(DJ$1:DJ$55,SMALL(IF(DK$1:DK$55=DL42,ROW(DK$1:DK$55)),COUNTIF(DL$1:DL42,DL42)),1)</f>
        <v>South Staffordshire</v>
      </c>
      <c r="DN42" s="412" t="str">
        <f t="shared" si="60"/>
        <v>no data</v>
      </c>
      <c r="DO42" s="412" t="str">
        <f t="shared" si="61"/>
        <v>South Staffordshire</v>
      </c>
      <c r="DR42" s="413" t="s">
        <v>246</v>
      </c>
      <c r="DS42" s="412" t="str">
        <f>VLOOKUP(DR42,'Rural 80'!$A$11:$BS$488,68,FALSE)</f>
        <v>9999</v>
      </c>
      <c r="DT42" s="412" t="str">
        <f t="array" ref="DT42">INDEX(DS$1:DS$55,MATCH(SMALL(COUNTIF(DS$1:DS$55,"&lt;"&amp;DS$1:DS$55),ROW(DS42:DT42)),COUNTIF(DS$1:DS$55,"&lt;"&amp;DS$1:DS$55),0))</f>
        <v>9999</v>
      </c>
      <c r="DU42" s="412" t="str">
        <f t="array" ref="DU42">INDEX(DR$1:DR$55,SMALL(IF(DS$1:DS$55=DT42,ROW(DS$1:DS$55)),COUNTIF(DT$1:DT42,DT42)),1)</f>
        <v>South Staffordshire</v>
      </c>
      <c r="DV42" s="412" t="str">
        <f t="shared" si="62"/>
        <v>no data</v>
      </c>
      <c r="DW42" s="412" t="str">
        <f t="shared" si="63"/>
        <v>South Staffordshire</v>
      </c>
    </row>
    <row r="43" spans="2:127" x14ac:dyDescent="0.25">
      <c r="B43" s="413" t="s">
        <v>766</v>
      </c>
      <c r="C43" s="412">
        <f>VLOOKUP(B43,'Rural 80'!$A$11:$BS$488,8,FALSE)</f>
        <v>24</v>
      </c>
      <c r="D43" s="412">
        <f t="array" ref="D43">INDEX(C$1:C$55,MATCH(SMALL(COUNTIF(C$1:C$55,"&lt;"&amp;C$1:C$55),ROW(C43:D43)),COUNTIF(C$1:C$55,"&lt;"&amp;C$1:C$55),0))</f>
        <v>43</v>
      </c>
      <c r="E43" s="412" t="str">
        <f t="array" ref="E43">INDEX(B$1:B$55,SMALL(IF(C$1:C$55=D43,ROW(C$1:C$55)),COUNTIF(D$1:D43,D43)),1)</f>
        <v>Kettering</v>
      </c>
      <c r="F43" s="412">
        <f t="shared" si="32"/>
        <v>43</v>
      </c>
      <c r="G43" s="412" t="str">
        <f t="shared" si="33"/>
        <v>Kettering</v>
      </c>
      <c r="J43" s="413" t="s">
        <v>766</v>
      </c>
      <c r="K43" s="412">
        <f>VLOOKUP(J43,'Rural 80'!$A$11:$BS$488,12,FALSE)</f>
        <v>26</v>
      </c>
      <c r="L43" s="412">
        <f t="array" ref="L43">INDEX(K$1:K$55,MATCH(SMALL(COUNTIF(K$1:K$55,"&lt;"&amp;K$1:K$55),ROW(K43:L43)),COUNTIF(K$1:K$55,"&lt;"&amp;K$1:K$55),0))</f>
        <v>43</v>
      </c>
      <c r="M43" s="412" t="str">
        <f t="array" ref="M43">INDEX(J$1:J$55,SMALL(IF(K$1:K$55=L43,ROW(K$1:K$55)),COUNTIF(L$1:L43,L43)),1)</f>
        <v>Stafford</v>
      </c>
      <c r="N43" s="412">
        <f t="shared" si="34"/>
        <v>43</v>
      </c>
      <c r="O43" s="412" t="str">
        <f t="shared" si="35"/>
        <v>Stafford</v>
      </c>
      <c r="R43" s="413" t="s">
        <v>766</v>
      </c>
      <c r="S43" s="412">
        <f>VLOOKUP(R43,'Rural 80'!$A$11:$BS$488,16,FALSE)</f>
        <v>26</v>
      </c>
      <c r="T43" s="412">
        <f t="array" ref="T43">INDEX(S$1:S$55,MATCH(SMALL(COUNTIF(S$1:S$55,"&lt;"&amp;S$1:S$55),ROW(S43:T43)),COUNTIF(S$1:S$55,"&lt;"&amp;S$1:S$55),0))</f>
        <v>43</v>
      </c>
      <c r="U43" s="412" t="str">
        <f t="array" ref="U43">INDEX(R$1:R$55,SMALL(IF(S$1:S$55=T43,ROW(S$1:S$55)),COUNTIF(T$1:T43,T43)),1)</f>
        <v>Tunbridge Wells</v>
      </c>
      <c r="V43" s="412">
        <f t="shared" si="36"/>
        <v>43</v>
      </c>
      <c r="W43" s="412" t="str">
        <f t="shared" si="37"/>
        <v>Tunbridge Wells</v>
      </c>
      <c r="Z43" s="413" t="s">
        <v>766</v>
      </c>
      <c r="AA43" s="412">
        <f>VLOOKUP(Z43,'Rural 80'!$A$11:$BS$488,20,FALSE)</f>
        <v>32</v>
      </c>
      <c r="AB43" s="412">
        <f t="array" ref="AB43">INDEX(AA$1:AA$55,MATCH(SMALL(COUNTIF(AA$1:AA$55,"&lt;"&amp;AA$1:AA$55),ROW(AA43:AB43)),COUNTIF(AA$1:AA$55,"&lt;"&amp;AA$1:AA$55),0))</f>
        <v>43</v>
      </c>
      <c r="AC43" s="412" t="str">
        <f t="array" ref="AC43">INDEX(Z$1:Z$55,SMALL(IF(AA$1:AA$55=AB43,ROW(AA$1:AA$55)),COUNTIF(AB$1:AB43,AB43)),1)</f>
        <v>Mole Valley</v>
      </c>
      <c r="AD43" s="412">
        <f t="shared" si="38"/>
        <v>43</v>
      </c>
      <c r="AE43" s="412" t="str">
        <f t="shared" si="39"/>
        <v>Mole Valley</v>
      </c>
      <c r="AH43" s="413" t="s">
        <v>766</v>
      </c>
      <c r="AI43" s="412">
        <f>VLOOKUP(AH43,'Rural 80'!$A$11:$BS$488,24,FALSE)</f>
        <v>32</v>
      </c>
      <c r="AJ43" s="412">
        <f t="array" ref="AJ43">INDEX(AI$1:AI$55,MATCH(SMALL(COUNTIF(AI$1:AI$55,"&lt;"&amp;AI$1:AI$55),ROW(AI43:AJ43)),COUNTIF(AI$1:AI$55,"&lt;"&amp;AI$1:AI$55),0))</f>
        <v>43</v>
      </c>
      <c r="AK43" s="412" t="str">
        <f t="array" ref="AK43">INDEX(AH$1:AH$55,SMALL(IF(AI$1:AI$55=AJ43,ROW(AI$1:AI$55)),COUNTIF(AJ$1:AJ43,AJ43)),1)</f>
        <v>East Staffordshire</v>
      </c>
      <c r="AL43" s="412">
        <f t="shared" si="40"/>
        <v>43</v>
      </c>
      <c r="AM43" s="412" t="str">
        <f t="shared" si="41"/>
        <v>East Staffordshire</v>
      </c>
      <c r="AP43" s="413" t="s">
        <v>766</v>
      </c>
      <c r="AQ43" s="412">
        <f>VLOOKUP(AP43,'Rural 80'!$A$11:$BS$488,28,FALSE)</f>
        <v>42</v>
      </c>
      <c r="AR43" s="412">
        <f t="array" ref="AR43">INDEX(AQ$1:AQ$55,MATCH(SMALL(COUNTIF(AQ$1:AQ$55,"&lt;"&amp;AQ$1:AQ$55),ROW(AQ43:AR43)),COUNTIF(AQ$1:AQ$55,"&lt;"&amp;AQ$1:AQ$55),0))</f>
        <v>43</v>
      </c>
      <c r="AS43" s="412" t="str">
        <f t="array" ref="AS43">INDEX(AP$1:AP$55,SMALL(IF(AQ$1:AQ$55=AR43,ROW(AQ$1:AQ$55)),COUNTIF(AR$1:AR43,AR43)),1)</f>
        <v>East Hertfordshire</v>
      </c>
      <c r="AT43" s="412">
        <f t="shared" si="42"/>
        <v>43</v>
      </c>
      <c r="AU43" s="412" t="str">
        <f t="shared" si="43"/>
        <v>East Hertfordshire</v>
      </c>
      <c r="AX43" s="413" t="s">
        <v>766</v>
      </c>
      <c r="AY43" s="412">
        <f>VLOOKUP(AX43,'Rural 80'!$A$11:$BS$488,32,FALSE)</f>
        <v>45</v>
      </c>
      <c r="AZ43" s="412">
        <f t="array" ref="AZ43">INDEX(AY$1:AY$55,MATCH(SMALL(COUNTIF(AY$1:AY$55,"&lt;"&amp;AY$1:AY$55),ROW(AY43:AZ43)),COUNTIF(AY$1:AY$55,"&lt;"&amp;AY$1:AY$55),0))</f>
        <v>43</v>
      </c>
      <c r="BA43" s="412" t="str">
        <f t="array" ref="BA43">INDEX(AX$1:AX$55,SMALL(IF(AY$1:AY$55=AZ43,ROW(AY$1:AY$55)),COUNTIF(AZ$1:AZ43,AZ43)),1)</f>
        <v>East Staffordshire</v>
      </c>
      <c r="BB43" s="412">
        <f t="shared" si="44"/>
        <v>43</v>
      </c>
      <c r="BC43" s="412" t="str">
        <f t="shared" si="45"/>
        <v>East Staffordshire</v>
      </c>
      <c r="BF43" s="413" t="s">
        <v>766</v>
      </c>
      <c r="BG43" s="412">
        <f>VLOOKUP(BF43,'Rural 80'!$A$11:$BS$488,36,FALSE)</f>
        <v>49</v>
      </c>
      <c r="BH43" s="412">
        <f t="array" ref="BH43">INDEX(BG$1:BG$55,MATCH(SMALL(COUNTIF(BG$1:BG$55,"&lt;"&amp;BG$1:BG$55),ROW(BG43:BH43)),COUNTIF(BG$1:BG$55,"&lt;"&amp;BG$1:BG$55),0))</f>
        <v>43</v>
      </c>
      <c r="BI43" s="412" t="str">
        <f t="array" ref="BI43">INDEX(BF$1:BF$55,SMALL(IF(BG$1:BG$55=BH43,ROW(BG$1:BG$55)),COUNTIF(BH$1:BH43,BH43)),1)</f>
        <v>Kettering</v>
      </c>
      <c r="BJ43" s="412">
        <f t="shared" si="46"/>
        <v>43</v>
      </c>
      <c r="BK43" s="412" t="str">
        <f t="shared" si="47"/>
        <v>Kettering</v>
      </c>
      <c r="BN43" s="413" t="s">
        <v>766</v>
      </c>
      <c r="BO43" s="412">
        <f>VLOOKUP(BN43,'Rural 80'!$A$11:$BS$488,40,FALSE)</f>
        <v>11</v>
      </c>
      <c r="BP43" s="412">
        <f t="array" ref="BP43">INDEX(BO$1:BO$55,MATCH(SMALL(COUNTIF(BO$1:BO$55,"&lt;"&amp;BO$1:BO$55),ROW(BO43:BP43)),COUNTIF(BO$1:BO$55,"&lt;"&amp;BO$1:BO$55),0))</f>
        <v>43</v>
      </c>
      <c r="BQ43" s="412" t="str">
        <f t="array" ref="BQ43">INDEX(BN$1:BN$55,SMALL(IF(BO$1:BO$55=BP43,ROW(BO$1:BO$55)),COUNTIF(BP$1:BP43,BP43)),1)</f>
        <v>Basingstoke and Deane</v>
      </c>
      <c r="BR43" s="412">
        <f t="shared" si="48"/>
        <v>43</v>
      </c>
      <c r="BS43" s="412" t="str">
        <f t="shared" si="49"/>
        <v>Basingstoke and Deane</v>
      </c>
      <c r="BV43" s="413" t="s">
        <v>766</v>
      </c>
      <c r="BW43" s="412">
        <f>VLOOKUP(BV43,'Rural 80'!$A$11:$BS$488,44,FALSE)</f>
        <v>15</v>
      </c>
      <c r="BX43" s="412">
        <f t="array" ref="BX43">INDEX(BW$1:BW$55,MATCH(SMALL(COUNTIF(BW$1:BW$55,"&lt;"&amp;BW$1:BW$55),ROW(BW43:BX43)),COUNTIF(BW$1:BW$55,"&lt;"&amp;BW$1:BW$55),0))</f>
        <v>43</v>
      </c>
      <c r="BY43" s="412" t="str">
        <f t="array" ref="BY43">INDEX(BV$1:BV$55,SMALL(IF(BW$1:BW$55=BX43,ROW(BW$1:BW$55)),COUNTIF(BX$1:BX43,BX43)),1)</f>
        <v>Scarborough</v>
      </c>
      <c r="BZ43" s="412">
        <f t="shared" si="50"/>
        <v>43</v>
      </c>
      <c r="CA43" s="412" t="str">
        <f t="shared" si="51"/>
        <v>Scarborough</v>
      </c>
      <c r="CD43" s="413" t="s">
        <v>766</v>
      </c>
      <c r="CE43" s="412">
        <f>VLOOKUP(CD43,'Rural 80'!$A$11:$BS$488,48,FALSE)</f>
        <v>13</v>
      </c>
      <c r="CF43" s="412">
        <f t="array" ref="CF43">INDEX(CE$1:CE$55,MATCH(SMALL(COUNTIF(CE$1:CE$55,"&lt;"&amp;CE$1:CE$55),ROW(CE43:CF43)),COUNTIF(CE$1:CE$55,"&lt;"&amp;CE$1:CE$55),0))</f>
        <v>43</v>
      </c>
      <c r="CG43" s="412" t="str">
        <f t="array" ref="CG43">INDEX(CD$1:CD$55,SMALL(IF(CE$1:CE$55=CF43,ROW(CE$1:CE$55)),COUNTIF(CF$1:CF43,CF43)),1)</f>
        <v>Maidstone</v>
      </c>
      <c r="CH43" s="412">
        <f t="shared" si="52"/>
        <v>43</v>
      </c>
      <c r="CI43" s="412" t="str">
        <f t="shared" si="53"/>
        <v>Maidstone</v>
      </c>
      <c r="CL43" s="413" t="s">
        <v>766</v>
      </c>
      <c r="CM43" s="412">
        <f>VLOOKUP(CL43,'Rural 80'!$A$11:$BS$488,52,FALSE)</f>
        <v>23</v>
      </c>
      <c r="CN43" s="412">
        <f t="array" ref="CN43">INDEX(CM$1:CM$55,MATCH(SMALL(COUNTIF(CM$1:CM$55,"&lt;"&amp;CM$1:CM$55),ROW(CM43:CN43)),COUNTIF(CM$1:CM$55,"&lt;"&amp;CM$1:CM$55),0))</f>
        <v>43</v>
      </c>
      <c r="CO43" s="412" t="str">
        <f t="array" ref="CO43">INDEX(CL$1:CL$55,SMALL(IF(CM$1:CM$55=CN43,ROW(CM$1:CM$55)),COUNTIF(CN$1:CN43,CN43)),1)</f>
        <v>Ashford</v>
      </c>
      <c r="CP43" s="412">
        <f t="shared" si="54"/>
        <v>43</v>
      </c>
      <c r="CQ43" s="412" t="str">
        <f t="shared" si="55"/>
        <v>Ashford</v>
      </c>
      <c r="CT43" s="413" t="s">
        <v>766</v>
      </c>
      <c r="CU43" s="412" t="str">
        <f>VLOOKUP(CT43,'Rural 80'!$A$11:$BS$488,56,FALSE)</f>
        <v>9999</v>
      </c>
      <c r="CV43" s="412" t="str">
        <f t="array" ref="CV43">INDEX(CU$1:CU$55,MATCH(SMALL(COUNTIF(CU$1:CU$55,"&lt;"&amp;CU$1:CU$55),ROW(CU43:CV43)),COUNTIF(CU$1:CU$55,"&lt;"&amp;CU$1:CU$55),0))</f>
        <v>9999</v>
      </c>
      <c r="CW43" s="412" t="str">
        <f t="array" ref="CW43">INDEX(CT$1:CT$55,SMALL(IF(CU$1:CU$55=CV43,ROW(CU$1:CU$55)),COUNTIF(CV$1:CV43,CV43)),1)</f>
        <v>St. Albans</v>
      </c>
      <c r="CX43" s="412" t="str">
        <f t="shared" si="56"/>
        <v>no data</v>
      </c>
      <c r="CY43" s="412" t="str">
        <f t="shared" si="57"/>
        <v>St. Albans</v>
      </c>
      <c r="DB43" s="413" t="s">
        <v>766</v>
      </c>
      <c r="DC43" s="412" t="str">
        <f>VLOOKUP(DB43,'Rural 80'!$A$11:$BS$488,60,FALSE)</f>
        <v>9999</v>
      </c>
      <c r="DD43" s="412" t="str">
        <f t="array" ref="DD43">INDEX(DC$1:DC$55,MATCH(SMALL(COUNTIF(DC$1:DC$55,"&lt;"&amp;DC$1:DC$55),ROW(DC43:DD43)),COUNTIF(DC$1:DC$55,"&lt;"&amp;DC$1:DC$55),0))</f>
        <v>9999</v>
      </c>
      <c r="DE43" s="412" t="str">
        <f t="array" ref="DE43">INDEX(DB$1:DB$55,SMALL(IF(DC$1:DC$55=DD43,ROW(DC$1:DC$55)),COUNTIF(DD$1:DD43,DD43)),1)</f>
        <v>St. Albans</v>
      </c>
      <c r="DF43" s="412" t="str">
        <f t="shared" si="58"/>
        <v>no data</v>
      </c>
      <c r="DG43" s="412" t="str">
        <f t="shared" si="59"/>
        <v>St. Albans</v>
      </c>
      <c r="DJ43" s="413" t="s">
        <v>766</v>
      </c>
      <c r="DK43" s="412" t="str">
        <f>VLOOKUP(DJ43,'Rural 80'!$A$11:$BS$488,64,FALSE)</f>
        <v>9999</v>
      </c>
      <c r="DL43" s="412" t="str">
        <f t="array" ref="DL43">INDEX(DK$1:DK$55,MATCH(SMALL(COUNTIF(DK$1:DK$55,"&lt;"&amp;DK$1:DK$55),ROW(DK43:DL43)),COUNTIF(DK$1:DK$55,"&lt;"&amp;DK$1:DK$55),0))</f>
        <v>9999</v>
      </c>
      <c r="DM43" s="412" t="str">
        <f t="array" ref="DM43">INDEX(DJ$1:DJ$55,SMALL(IF(DK$1:DK$55=DL43,ROW(DK$1:DK$55)),COUNTIF(DL$1:DL43,DL43)),1)</f>
        <v>St. Albans</v>
      </c>
      <c r="DN43" s="412" t="str">
        <f t="shared" si="60"/>
        <v>no data</v>
      </c>
      <c r="DO43" s="412" t="str">
        <f t="shared" si="61"/>
        <v>St. Albans</v>
      </c>
      <c r="DR43" s="413" t="s">
        <v>766</v>
      </c>
      <c r="DS43" s="412" t="str">
        <f>VLOOKUP(DR43,'Rural 80'!$A$11:$BS$488,68,FALSE)</f>
        <v>9999</v>
      </c>
      <c r="DT43" s="412" t="str">
        <f t="array" ref="DT43">INDEX(DS$1:DS$55,MATCH(SMALL(COUNTIF(DS$1:DS$55,"&lt;"&amp;DS$1:DS$55),ROW(DS43:DT43)),COUNTIF(DS$1:DS$55,"&lt;"&amp;DS$1:DS$55),0))</f>
        <v>9999</v>
      </c>
      <c r="DU43" s="412" t="str">
        <f t="array" ref="DU43">INDEX(DR$1:DR$55,SMALL(IF(DS$1:DS$55=DT43,ROW(DS$1:DS$55)),COUNTIF(DT$1:DT43,DT43)),1)</f>
        <v>St. Albans</v>
      </c>
      <c r="DV43" s="412" t="str">
        <f t="shared" si="62"/>
        <v>no data</v>
      </c>
      <c r="DW43" s="412" t="str">
        <f t="shared" si="63"/>
        <v>St. Albans</v>
      </c>
    </row>
    <row r="44" spans="2:127" x14ac:dyDescent="0.25">
      <c r="B44" s="413" t="s">
        <v>253</v>
      </c>
      <c r="C44" s="412">
        <f>VLOOKUP(B44,'Rural 80'!$A$11:$BS$488,8,FALSE)</f>
        <v>48</v>
      </c>
      <c r="D44" s="412">
        <f t="array" ref="D44">INDEX(C$1:C$55,MATCH(SMALL(COUNTIF(C$1:C$55,"&lt;"&amp;C$1:C$55),ROW(C44:D44)),COUNTIF(C$1:C$55,"&lt;"&amp;C$1:C$55),0))</f>
        <v>44</v>
      </c>
      <c r="E44" s="412" t="str">
        <f t="array" ref="E44">INDEX(B$1:B$55,SMALL(IF(C$1:C$55=D44,ROW(C$1:C$55)),COUNTIF(D$1:D44,D44)),1)</f>
        <v>Great Yarmouth</v>
      </c>
      <c r="F44" s="412">
        <f t="shared" si="32"/>
        <v>44</v>
      </c>
      <c r="G44" s="412" t="str">
        <f t="shared" si="33"/>
        <v>Great Yarmouth</v>
      </c>
      <c r="J44" s="413" t="s">
        <v>253</v>
      </c>
      <c r="K44" s="412">
        <f>VLOOKUP(J44,'Rural 80'!$A$11:$BS$488,12,FALSE)</f>
        <v>43</v>
      </c>
      <c r="L44" s="412">
        <f t="array" ref="L44">INDEX(K$1:K$55,MATCH(SMALL(COUNTIF(K$1:K$55,"&lt;"&amp;K$1:K$55),ROW(K44:L44)),COUNTIF(K$1:K$55,"&lt;"&amp;K$1:K$55),0))</f>
        <v>44</v>
      </c>
      <c r="M44" s="412" t="str">
        <f t="array" ref="M44">INDEX(J$1:J$55,SMALL(IF(K$1:K$55=L44,ROW(K$1:K$55)),COUNTIF(L$1:L44,L44)),1)</f>
        <v>Cherwell</v>
      </c>
      <c r="N44" s="412">
        <f t="shared" si="34"/>
        <v>44</v>
      </c>
      <c r="O44" s="412" t="str">
        <f t="shared" si="35"/>
        <v>Cherwell</v>
      </c>
      <c r="R44" s="413" t="s">
        <v>253</v>
      </c>
      <c r="S44" s="412">
        <f>VLOOKUP(R44,'Rural 80'!$A$11:$BS$488,16,FALSE)</f>
        <v>52</v>
      </c>
      <c r="T44" s="412">
        <f t="array" ref="T44">INDEX(S$1:S$55,MATCH(SMALL(COUNTIF(S$1:S$55,"&lt;"&amp;S$1:S$55),ROW(S44:T44)),COUNTIF(S$1:S$55,"&lt;"&amp;S$1:S$55),0))</f>
        <v>44</v>
      </c>
      <c r="U44" s="412" t="str">
        <f t="array" ref="U44">INDEX(R$1:R$55,SMALL(IF(S$1:S$55=T44,ROW(S$1:S$55)),COUNTIF(T$1:T44,T44)),1)</f>
        <v>Rugby</v>
      </c>
      <c r="V44" s="412">
        <f t="shared" si="36"/>
        <v>44</v>
      </c>
      <c r="W44" s="412" t="str">
        <f t="shared" si="37"/>
        <v>Rugby</v>
      </c>
      <c r="Z44" s="413" t="s">
        <v>253</v>
      </c>
      <c r="AA44" s="412">
        <f>VLOOKUP(Z44,'Rural 80'!$A$11:$BS$488,20,FALSE)</f>
        <v>36</v>
      </c>
      <c r="AB44" s="412">
        <f t="array" ref="AB44">INDEX(AA$1:AA$55,MATCH(SMALL(COUNTIF(AA$1:AA$55,"&lt;"&amp;AA$1:AA$55),ROW(AA44:AB44)),COUNTIF(AA$1:AA$55,"&lt;"&amp;AA$1:AA$55),0))</f>
        <v>44</v>
      </c>
      <c r="AC44" s="412" t="str">
        <f t="array" ref="AC44">INDEX(Z$1:Z$55,SMALL(IF(AA$1:AA$55=AB44,ROW(AA$1:AA$55)),COUNTIF(AB$1:AB44,AB44)),1)</f>
        <v>Swale</v>
      </c>
      <c r="AD44" s="412">
        <f t="shared" si="38"/>
        <v>44</v>
      </c>
      <c r="AE44" s="412" t="str">
        <f t="shared" si="39"/>
        <v>Swale</v>
      </c>
      <c r="AH44" s="413" t="s">
        <v>253</v>
      </c>
      <c r="AI44" s="412">
        <f>VLOOKUP(AH44,'Rural 80'!$A$11:$BS$488,24,FALSE)</f>
        <v>50</v>
      </c>
      <c r="AJ44" s="412">
        <f t="array" ref="AJ44">INDEX(AI$1:AI$55,MATCH(SMALL(COUNTIF(AI$1:AI$55,"&lt;"&amp;AI$1:AI$55),ROW(AI44:AJ44)),COUNTIF(AI$1:AI$55,"&lt;"&amp;AI$1:AI$55),0))</f>
        <v>44</v>
      </c>
      <c r="AK44" s="412" t="str">
        <f t="array" ref="AK44">INDEX(AH$1:AH$55,SMALL(IF(AI$1:AI$55=AJ44,ROW(AI$1:AI$55)),COUNTIF(AJ$1:AJ44,AJ44)),1)</f>
        <v>Guildford</v>
      </c>
      <c r="AL44" s="412">
        <f t="shared" si="40"/>
        <v>44</v>
      </c>
      <c r="AM44" s="412" t="str">
        <f t="shared" si="41"/>
        <v>Guildford</v>
      </c>
      <c r="AP44" s="413" t="s">
        <v>253</v>
      </c>
      <c r="AQ44" s="412">
        <f>VLOOKUP(AP44,'Rural 80'!$A$11:$BS$488,28,FALSE)</f>
        <v>50</v>
      </c>
      <c r="AR44" s="412">
        <f t="array" ref="AR44">INDEX(AQ$1:AQ$55,MATCH(SMALL(COUNTIF(AQ$1:AQ$55,"&lt;"&amp;AQ$1:AQ$55),ROW(AQ44:AR44)),COUNTIF(AQ$1:AQ$55,"&lt;"&amp;AQ$1:AQ$55),0))</f>
        <v>44</v>
      </c>
      <c r="AS44" s="412" t="str">
        <f t="array" ref="AS44">INDEX(AP$1:AP$55,SMALL(IF(AQ$1:AQ$55=AR44,ROW(AQ$1:AQ$55)),COUNTIF(AR$1:AR44,AR44)),1)</f>
        <v>Cherwell</v>
      </c>
      <c r="AT44" s="412">
        <f t="shared" si="42"/>
        <v>44</v>
      </c>
      <c r="AU44" s="412" t="str">
        <f t="shared" si="43"/>
        <v>Cherwell</v>
      </c>
      <c r="AX44" s="413" t="s">
        <v>253</v>
      </c>
      <c r="AY44" s="412">
        <f>VLOOKUP(AX44,'Rural 80'!$A$11:$BS$488,32,FALSE)</f>
        <v>27</v>
      </c>
      <c r="AZ44" s="412">
        <f t="array" ref="AZ44">INDEX(AY$1:AY$55,MATCH(SMALL(COUNTIF(AY$1:AY$55,"&lt;"&amp;AY$1:AY$55),ROW(AY44:AZ44)),COUNTIF(AY$1:AY$55,"&lt;"&amp;AY$1:AY$55),0))</f>
        <v>44</v>
      </c>
      <c r="BA44" s="412" t="str">
        <f t="array" ref="BA44">INDEX(AX$1:AX$55,SMALL(IF(AY$1:AY$55=AZ44,ROW(AY$1:AY$55)),COUNTIF(AZ$1:AZ44,AZ44)),1)</f>
        <v>Rugby</v>
      </c>
      <c r="BB44" s="412">
        <f t="shared" si="44"/>
        <v>44</v>
      </c>
      <c r="BC44" s="412" t="str">
        <f t="shared" si="45"/>
        <v>Rugby</v>
      </c>
      <c r="BF44" s="413" t="s">
        <v>253</v>
      </c>
      <c r="BG44" s="412">
        <f>VLOOKUP(BF44,'Rural 80'!$A$11:$BS$488,36,FALSE)</f>
        <v>14</v>
      </c>
      <c r="BH44" s="412">
        <f t="array" ref="BH44">INDEX(BG$1:BG$55,MATCH(SMALL(COUNTIF(BG$1:BG$55,"&lt;"&amp;BG$1:BG$55),ROW(BG44:BH44)),COUNTIF(BG$1:BG$55,"&lt;"&amp;BG$1:BG$55),0))</f>
        <v>44</v>
      </c>
      <c r="BI44" s="412" t="str">
        <f t="array" ref="BI44">INDEX(BF$1:BF$55,SMALL(IF(BG$1:BG$55=BH44,ROW(BG$1:BG$55)),COUNTIF(BH$1:BH44,BH44)),1)</f>
        <v>Guildford</v>
      </c>
      <c r="BJ44" s="412">
        <f t="shared" si="46"/>
        <v>44</v>
      </c>
      <c r="BK44" s="412" t="str">
        <f t="shared" si="47"/>
        <v>Guildford</v>
      </c>
      <c r="BN44" s="413" t="s">
        <v>253</v>
      </c>
      <c r="BO44" s="412">
        <f>VLOOKUP(BN44,'Rural 80'!$A$11:$BS$488,40,FALSE)</f>
        <v>47</v>
      </c>
      <c r="BP44" s="412">
        <f t="array" ref="BP44">INDEX(BO$1:BO$55,MATCH(SMALL(COUNTIF(BO$1:BO$55,"&lt;"&amp;BO$1:BO$55),ROW(BO44:BP44)),COUNTIF(BO$1:BO$55,"&lt;"&amp;BO$1:BO$55),0))</f>
        <v>44</v>
      </c>
      <c r="BQ44" s="412" t="str">
        <f t="array" ref="BQ44">INDEX(BN$1:BN$55,SMALL(IF(BO$1:BO$55=BP44,ROW(BO$1:BO$55)),COUNTIF(BP$1:BP44,BP44)),1)</f>
        <v>Mole Valley</v>
      </c>
      <c r="BR44" s="412">
        <f t="shared" si="48"/>
        <v>44</v>
      </c>
      <c r="BS44" s="412" t="str">
        <f t="shared" si="49"/>
        <v>Mole Valley</v>
      </c>
      <c r="BV44" s="413" t="s">
        <v>253</v>
      </c>
      <c r="BW44" s="412">
        <f>VLOOKUP(BV44,'Rural 80'!$A$11:$BS$488,44,FALSE)</f>
        <v>33</v>
      </c>
      <c r="BX44" s="412">
        <f t="array" ref="BX44">INDEX(BW$1:BW$55,MATCH(SMALL(COUNTIF(BW$1:BW$55,"&lt;"&amp;BW$1:BW$55),ROW(BW44:BX44)),COUNTIF(BW$1:BW$55,"&lt;"&amp;BW$1:BW$55),0))</f>
        <v>44</v>
      </c>
      <c r="BY44" s="412" t="str">
        <f t="array" ref="BY44">INDEX(BV$1:BV$55,SMALL(IF(BW$1:BW$55=BX44,ROW(BW$1:BW$55)),COUNTIF(BX$1:BX44,BX44)),1)</f>
        <v>Basingstoke and Deane</v>
      </c>
      <c r="BZ44" s="412">
        <f t="shared" si="50"/>
        <v>44</v>
      </c>
      <c r="CA44" s="412" t="str">
        <f t="shared" si="51"/>
        <v>Basingstoke and Deane</v>
      </c>
      <c r="CD44" s="413" t="s">
        <v>253</v>
      </c>
      <c r="CE44" s="412">
        <f>VLOOKUP(CD44,'Rural 80'!$A$11:$BS$488,48,FALSE)</f>
        <v>52</v>
      </c>
      <c r="CF44" s="412">
        <f t="array" ref="CF44">INDEX(CE$1:CE$55,MATCH(SMALL(COUNTIF(CE$1:CE$55,"&lt;"&amp;CE$1:CE$55),ROW(CE44:CF44)),COUNTIF(CE$1:CE$55,"&lt;"&amp;CE$1:CE$55),0))</f>
        <v>44</v>
      </c>
      <c r="CG44" s="412" t="str">
        <f t="array" ref="CG44">INDEX(CD$1:CD$55,SMALL(IF(CE$1:CE$55=CF44,ROW(CE$1:CE$55)),COUNTIF(CF$1:CF44,CF44)),1)</f>
        <v>New Forest</v>
      </c>
      <c r="CH44" s="412">
        <f t="shared" si="52"/>
        <v>44</v>
      </c>
      <c r="CI44" s="412" t="str">
        <f t="shared" si="53"/>
        <v>New Forest</v>
      </c>
      <c r="CL44" s="413" t="s">
        <v>253</v>
      </c>
      <c r="CM44" s="412">
        <f>VLOOKUP(CL44,'Rural 80'!$A$11:$BS$488,52,FALSE)</f>
        <v>42</v>
      </c>
      <c r="CN44" s="412">
        <f t="array" ref="CN44">INDEX(CM$1:CM$55,MATCH(SMALL(COUNTIF(CM$1:CM$55,"&lt;"&amp;CM$1:CM$55),ROW(CM44:CN44)),COUNTIF(CM$1:CM$55,"&lt;"&amp;CM$1:CM$55),0))</f>
        <v>44</v>
      </c>
      <c r="CO44" s="412" t="str">
        <f t="array" ref="CO44">INDEX(CL$1:CL$55,SMALL(IF(CM$1:CM$55=CN44,ROW(CM$1:CM$55)),COUNTIF(CN$1:CN44,CN44)),1)</f>
        <v>Rugby</v>
      </c>
      <c r="CP44" s="412">
        <f t="shared" si="54"/>
        <v>44</v>
      </c>
      <c r="CQ44" s="412" t="str">
        <f t="shared" si="55"/>
        <v>Rugby</v>
      </c>
      <c r="CT44" s="413" t="s">
        <v>253</v>
      </c>
      <c r="CU44" s="412" t="str">
        <f>VLOOKUP(CT44,'Rural 80'!$A$11:$BS$488,56,FALSE)</f>
        <v>9999</v>
      </c>
      <c r="CV44" s="412" t="str">
        <f t="array" ref="CV44">INDEX(CU$1:CU$55,MATCH(SMALL(COUNTIF(CU$1:CU$55,"&lt;"&amp;CU$1:CU$55),ROW(CU44:CV44)),COUNTIF(CU$1:CU$55,"&lt;"&amp;CU$1:CU$55),0))</f>
        <v>9999</v>
      </c>
      <c r="CW44" s="412" t="str">
        <f t="array" ref="CW44">INDEX(CT$1:CT$55,SMALL(IF(CU$1:CU$55=CV44,ROW(CU$1:CU$55)),COUNTIF(CV$1:CV44,CV44)),1)</f>
        <v>Stafford</v>
      </c>
      <c r="CX44" s="412" t="str">
        <f t="shared" si="56"/>
        <v>no data</v>
      </c>
      <c r="CY44" s="412" t="str">
        <f t="shared" si="57"/>
        <v>Stafford</v>
      </c>
      <c r="DB44" s="413" t="s">
        <v>253</v>
      </c>
      <c r="DC44" s="412" t="str">
        <f>VLOOKUP(DB44,'Rural 80'!$A$11:$BS$488,60,FALSE)</f>
        <v>9999</v>
      </c>
      <c r="DD44" s="412" t="str">
        <f t="array" ref="DD44">INDEX(DC$1:DC$55,MATCH(SMALL(COUNTIF(DC$1:DC$55,"&lt;"&amp;DC$1:DC$55),ROW(DC44:DD44)),COUNTIF(DC$1:DC$55,"&lt;"&amp;DC$1:DC$55),0))</f>
        <v>9999</v>
      </c>
      <c r="DE44" s="412" t="str">
        <f t="array" ref="DE44">INDEX(DB$1:DB$55,SMALL(IF(DC$1:DC$55=DD44,ROW(DC$1:DC$55)),COUNTIF(DD$1:DD44,DD44)),1)</f>
        <v>Stafford</v>
      </c>
      <c r="DF44" s="412" t="str">
        <f t="shared" si="58"/>
        <v>no data</v>
      </c>
      <c r="DG44" s="412" t="str">
        <f t="shared" si="59"/>
        <v>Stafford</v>
      </c>
      <c r="DJ44" s="413" t="s">
        <v>253</v>
      </c>
      <c r="DK44" s="412" t="str">
        <f>VLOOKUP(DJ44,'Rural 80'!$A$11:$BS$488,64,FALSE)</f>
        <v>9999</v>
      </c>
      <c r="DL44" s="412" t="str">
        <f t="array" ref="DL44">INDEX(DK$1:DK$55,MATCH(SMALL(COUNTIF(DK$1:DK$55,"&lt;"&amp;DK$1:DK$55),ROW(DK44:DL44)),COUNTIF(DK$1:DK$55,"&lt;"&amp;DK$1:DK$55),0))</f>
        <v>9999</v>
      </c>
      <c r="DM44" s="412" t="str">
        <f t="array" ref="DM44">INDEX(DJ$1:DJ$55,SMALL(IF(DK$1:DK$55=DL44,ROW(DK$1:DK$55)),COUNTIF(DL$1:DL44,DL44)),1)</f>
        <v>Stafford</v>
      </c>
      <c r="DN44" s="412" t="str">
        <f t="shared" si="60"/>
        <v>no data</v>
      </c>
      <c r="DO44" s="412" t="str">
        <f t="shared" si="61"/>
        <v>Stafford</v>
      </c>
      <c r="DR44" s="413" t="s">
        <v>253</v>
      </c>
      <c r="DS44" s="412" t="str">
        <f>VLOOKUP(DR44,'Rural 80'!$A$11:$BS$488,68,FALSE)</f>
        <v>9999</v>
      </c>
      <c r="DT44" s="412" t="str">
        <f t="array" ref="DT44">INDEX(DS$1:DS$55,MATCH(SMALL(COUNTIF(DS$1:DS$55,"&lt;"&amp;DS$1:DS$55),ROW(DS44:DT44)),COUNTIF(DS$1:DS$55,"&lt;"&amp;DS$1:DS$55),0))</f>
        <v>9999</v>
      </c>
      <c r="DU44" s="412" t="str">
        <f t="array" ref="DU44">INDEX(DR$1:DR$55,SMALL(IF(DS$1:DS$55=DT44,ROW(DS$1:DS$55)),COUNTIF(DT$1:DT44,DT44)),1)</f>
        <v>Stafford</v>
      </c>
      <c r="DV44" s="412" t="str">
        <f t="shared" si="62"/>
        <v>no data</v>
      </c>
      <c r="DW44" s="412" t="str">
        <f t="shared" si="63"/>
        <v>Stafford</v>
      </c>
    </row>
    <row r="45" spans="2:127" x14ac:dyDescent="0.25">
      <c r="B45" s="413" t="s">
        <v>265</v>
      </c>
      <c r="C45" s="412">
        <f>VLOOKUP(B45,'Rural 80'!$A$11:$BS$488,8,FALSE)</f>
        <v>50</v>
      </c>
      <c r="D45" s="412">
        <f t="array" ref="D45">INDEX(C$1:C$55,MATCH(SMALL(COUNTIF(C$1:C$55,"&lt;"&amp;C$1:C$55),ROW(C45:D45)),COUNTIF(C$1:C$55,"&lt;"&amp;C$1:C$55),0))</f>
        <v>45</v>
      </c>
      <c r="E45" s="412" t="str">
        <f t="array" ref="E45">INDEX(B$1:B$55,SMALL(IF(C$1:C$55=D45,ROW(C$1:C$55)),COUNTIF(D$1:D45,D45)),1)</f>
        <v>Tunbridge Wells</v>
      </c>
      <c r="F45" s="412">
        <f t="shared" si="32"/>
        <v>45</v>
      </c>
      <c r="G45" s="412" t="str">
        <f t="shared" si="33"/>
        <v>Tunbridge Wells</v>
      </c>
      <c r="J45" s="413" t="s">
        <v>265</v>
      </c>
      <c r="K45" s="412">
        <f>VLOOKUP(J45,'Rural 80'!$A$11:$BS$488,12,FALSE)</f>
        <v>49</v>
      </c>
      <c r="L45" s="412">
        <f t="array" ref="L45">INDEX(K$1:K$55,MATCH(SMALL(COUNTIF(K$1:K$55,"&lt;"&amp;K$1:K$55),ROW(K45:L45)),COUNTIF(K$1:K$55,"&lt;"&amp;K$1:K$55),0))</f>
        <v>45</v>
      </c>
      <c r="M45" s="412" t="str">
        <f t="array" ref="M45">INDEX(J$1:J$55,SMALL(IF(K$1:K$55=L45,ROW(K$1:K$55)),COUNTIF(L$1:L45,L45)),1)</f>
        <v>Kettering</v>
      </c>
      <c r="N45" s="412">
        <f t="shared" si="34"/>
        <v>45</v>
      </c>
      <c r="O45" s="412" t="str">
        <f t="shared" si="35"/>
        <v>Kettering</v>
      </c>
      <c r="R45" s="413" t="s">
        <v>265</v>
      </c>
      <c r="S45" s="412">
        <f>VLOOKUP(R45,'Rural 80'!$A$11:$BS$488,16,FALSE)</f>
        <v>45</v>
      </c>
      <c r="T45" s="412">
        <f t="array" ref="T45">INDEX(S$1:S$55,MATCH(SMALL(COUNTIF(S$1:S$55,"&lt;"&amp;S$1:S$55),ROW(S45:T45)),COUNTIF(S$1:S$55,"&lt;"&amp;S$1:S$55),0))</f>
        <v>45</v>
      </c>
      <c r="U45" s="412" t="str">
        <f t="array" ref="U45">INDEX(R$1:R$55,SMALL(IF(S$1:S$55=T45,ROW(S$1:S$55)),COUNTIF(T$1:T45,T45)),1)</f>
        <v>Swale</v>
      </c>
      <c r="V45" s="412">
        <f t="shared" si="36"/>
        <v>45</v>
      </c>
      <c r="W45" s="412" t="str">
        <f t="shared" si="37"/>
        <v>Swale</v>
      </c>
      <c r="Z45" s="413" t="s">
        <v>265</v>
      </c>
      <c r="AA45" s="412">
        <f>VLOOKUP(Z45,'Rural 80'!$A$11:$BS$488,20,FALSE)</f>
        <v>44</v>
      </c>
      <c r="AB45" s="412">
        <f t="array" ref="AB45">INDEX(AA$1:AA$55,MATCH(SMALL(COUNTIF(AA$1:AA$55,"&lt;"&amp;AA$1:AA$55),ROW(AA45:AB45)),COUNTIF(AA$1:AA$55,"&lt;"&amp;AA$1:AA$55),0))</f>
        <v>45</v>
      </c>
      <c r="AC45" s="412" t="str">
        <f t="array" ref="AC45">INDEX(Z$1:Z$55,SMALL(IF(AA$1:AA$55=AB45,ROW(AA$1:AA$55)),COUNTIF(AB$1:AB45,AB45)),1)</f>
        <v>Colchester</v>
      </c>
      <c r="AD45" s="412">
        <f t="shared" si="38"/>
        <v>45</v>
      </c>
      <c r="AE45" s="412" t="str">
        <f t="shared" si="39"/>
        <v>Colchester</v>
      </c>
      <c r="AH45" s="413" t="s">
        <v>265</v>
      </c>
      <c r="AI45" s="412">
        <f>VLOOKUP(AH45,'Rural 80'!$A$11:$BS$488,24,FALSE)</f>
        <v>54</v>
      </c>
      <c r="AJ45" s="412">
        <f t="array" ref="AJ45">INDEX(AI$1:AI$55,MATCH(SMALL(COUNTIF(AI$1:AI$55,"&lt;"&amp;AI$1:AI$55),ROW(AI45:AJ45)),COUNTIF(AI$1:AI$55,"&lt;"&amp;AI$1:AI$55),0))</f>
        <v>45</v>
      </c>
      <c r="AK45" s="412" t="str">
        <f t="array" ref="AK45">INDEX(AH$1:AH$55,SMALL(IF(AI$1:AI$55=AJ45,ROW(AI$1:AI$55)),COUNTIF(AJ$1:AJ45,AJ45)),1)</f>
        <v>Wellingborough</v>
      </c>
      <c r="AL45" s="412">
        <f t="shared" si="40"/>
        <v>45</v>
      </c>
      <c r="AM45" s="412" t="str">
        <f t="shared" si="41"/>
        <v>Wellingborough</v>
      </c>
      <c r="AP45" s="413" t="s">
        <v>265</v>
      </c>
      <c r="AQ45" s="412">
        <f>VLOOKUP(AP45,'Rural 80'!$A$11:$BS$488,28,FALSE)</f>
        <v>54</v>
      </c>
      <c r="AR45" s="412">
        <f t="array" ref="AR45">INDEX(AQ$1:AQ$55,MATCH(SMALL(COUNTIF(AQ$1:AQ$55,"&lt;"&amp;AQ$1:AQ$55),ROW(AQ45:AR45)),COUNTIF(AQ$1:AQ$55,"&lt;"&amp;AQ$1:AQ$55),0))</f>
        <v>45</v>
      </c>
      <c r="AS45" s="412" t="str">
        <f t="array" ref="AS45">INDEX(AP$1:AP$55,SMALL(IF(AQ$1:AQ$55=AR45,ROW(AQ$1:AQ$55)),COUNTIF(AR$1:AR45,AR45)),1)</f>
        <v>Bedford</v>
      </c>
      <c r="AT45" s="412">
        <f t="shared" si="42"/>
        <v>45</v>
      </c>
      <c r="AU45" s="412" t="str">
        <f t="shared" si="43"/>
        <v>Bedford</v>
      </c>
      <c r="AX45" s="413" t="s">
        <v>265</v>
      </c>
      <c r="AY45" s="412">
        <f>VLOOKUP(AX45,'Rural 80'!$A$11:$BS$488,32,FALSE)</f>
        <v>53</v>
      </c>
      <c r="AZ45" s="412">
        <f t="array" ref="AZ45">INDEX(AY$1:AY$55,MATCH(SMALL(COUNTIF(AY$1:AY$55,"&lt;"&amp;AY$1:AY$55),ROW(AY45:AZ45)),COUNTIF(AY$1:AY$55,"&lt;"&amp;AY$1:AY$55),0))</f>
        <v>45</v>
      </c>
      <c r="BA45" s="412" t="str">
        <f t="array" ref="BA45">INDEX(AX$1:AX$55,SMALL(IF(AY$1:AY$55=AZ45,ROW(AY$1:AY$55)),COUNTIF(AZ$1:AZ45,AZ45)),1)</f>
        <v>St. Albans</v>
      </c>
      <c r="BB45" s="412">
        <f t="shared" si="44"/>
        <v>45</v>
      </c>
      <c r="BC45" s="412" t="str">
        <f t="shared" si="45"/>
        <v>St. Albans</v>
      </c>
      <c r="BF45" s="413" t="s">
        <v>265</v>
      </c>
      <c r="BG45" s="412">
        <f>VLOOKUP(BF45,'Rural 80'!$A$11:$BS$488,36,FALSE)</f>
        <v>45</v>
      </c>
      <c r="BH45" s="412">
        <f t="array" ref="BH45">INDEX(BG$1:BG$55,MATCH(SMALL(COUNTIF(BG$1:BG$55,"&lt;"&amp;BG$1:BG$55),ROW(BG45:BH45)),COUNTIF(BG$1:BG$55,"&lt;"&amp;BG$1:BG$55),0))</f>
        <v>45</v>
      </c>
      <c r="BI45" s="412" t="str">
        <f t="array" ref="BI45">INDEX(BF$1:BF$55,SMALL(IF(BG$1:BG$55=BH45,ROW(BG$1:BG$55)),COUNTIF(BH$1:BH45,BH45)),1)</f>
        <v>Swale</v>
      </c>
      <c r="BJ45" s="412">
        <f t="shared" si="46"/>
        <v>45</v>
      </c>
      <c r="BK45" s="412" t="str">
        <f t="shared" si="47"/>
        <v>Swale</v>
      </c>
      <c r="BN45" s="413" t="s">
        <v>265</v>
      </c>
      <c r="BO45" s="412">
        <f>VLOOKUP(BN45,'Rural 80'!$A$11:$BS$488,40,FALSE)</f>
        <v>22</v>
      </c>
      <c r="BP45" s="412">
        <f t="array" ref="BP45">INDEX(BO$1:BO$55,MATCH(SMALL(COUNTIF(BO$1:BO$55,"&lt;"&amp;BO$1:BO$55),ROW(BO45:BP45)),COUNTIF(BO$1:BO$55,"&lt;"&amp;BO$1:BO$55),0))</f>
        <v>45</v>
      </c>
      <c r="BQ45" s="412" t="str">
        <f t="array" ref="BQ45">INDEX(BN$1:BN$55,SMALL(IF(BO$1:BO$55=BP45,ROW(BO$1:BO$55)),COUNTIF(BP$1:BP45,BP45)),1)</f>
        <v>Tunbridge Wells</v>
      </c>
      <c r="BR45" s="412">
        <f t="shared" si="48"/>
        <v>45</v>
      </c>
      <c r="BS45" s="412" t="str">
        <f t="shared" si="49"/>
        <v>Tunbridge Wells</v>
      </c>
      <c r="BV45" s="413" t="s">
        <v>265</v>
      </c>
      <c r="BW45" s="412">
        <f>VLOOKUP(BV45,'Rural 80'!$A$11:$BS$488,44,FALSE)</f>
        <v>18</v>
      </c>
      <c r="BX45" s="412">
        <f t="array" ref="BX45">INDEX(BW$1:BW$55,MATCH(SMALL(COUNTIF(BW$1:BW$55,"&lt;"&amp;BW$1:BW$55),ROW(BW45:BX45)),COUNTIF(BW$1:BW$55,"&lt;"&amp;BW$1:BW$55),0))</f>
        <v>45</v>
      </c>
      <c r="BY45" s="412" t="str">
        <f t="array" ref="BY45">INDEX(BV$1:BV$55,SMALL(IF(BW$1:BW$55=BX45,ROW(BW$1:BW$55)),COUNTIF(BX$1:BX45,BX45)),1)</f>
        <v>Mole Valley</v>
      </c>
      <c r="BZ45" s="412">
        <f t="shared" si="50"/>
        <v>45</v>
      </c>
      <c r="CA45" s="412" t="str">
        <f t="shared" si="51"/>
        <v>Mole Valley</v>
      </c>
      <c r="CD45" s="413" t="s">
        <v>265</v>
      </c>
      <c r="CE45" s="412">
        <f>VLOOKUP(CD45,'Rural 80'!$A$11:$BS$488,48,FALSE)</f>
        <v>26</v>
      </c>
      <c r="CF45" s="412">
        <f t="array" ref="CF45">INDEX(CE$1:CE$55,MATCH(SMALL(COUNTIF(CE$1:CE$55,"&lt;"&amp;CE$1:CE$55),ROW(CE45:CF45)),COUNTIF(CE$1:CE$55,"&lt;"&amp;CE$1:CE$55),0))</f>
        <v>45</v>
      </c>
      <c r="CG45" s="412" t="str">
        <f t="array" ref="CG45">INDEX(CD$1:CD$55,SMALL(IF(CE$1:CE$55=CF45,ROW(CE$1:CE$55)),COUNTIF(CF$1:CF45,CF45)),1)</f>
        <v>Rugby</v>
      </c>
      <c r="CH45" s="412">
        <f t="shared" si="52"/>
        <v>45</v>
      </c>
      <c r="CI45" s="412" t="str">
        <f t="shared" si="53"/>
        <v>Rugby</v>
      </c>
      <c r="CL45" s="413" t="s">
        <v>265</v>
      </c>
      <c r="CM45" s="412">
        <f>VLOOKUP(CL45,'Rural 80'!$A$11:$BS$488,52,FALSE)</f>
        <v>41</v>
      </c>
      <c r="CN45" s="412">
        <f t="array" ref="CN45">INDEX(CM$1:CM$55,MATCH(SMALL(COUNTIF(CM$1:CM$55,"&lt;"&amp;CM$1:CM$55),ROW(CM45:CN45)),COUNTIF(CM$1:CM$55,"&lt;"&amp;CM$1:CM$55),0))</f>
        <v>45</v>
      </c>
      <c r="CO45" s="412" t="str">
        <f t="array" ref="CO45">INDEX(CL$1:CL$55,SMALL(IF(CM$1:CM$55=CN45,ROW(CM$1:CM$55)),COUNTIF(CN$1:CN45,CN45)),1)</f>
        <v>Mole Valley</v>
      </c>
      <c r="CP45" s="412">
        <f t="shared" si="54"/>
        <v>45</v>
      </c>
      <c r="CQ45" s="412" t="str">
        <f t="shared" si="55"/>
        <v>Mole Valley</v>
      </c>
      <c r="CT45" s="413" t="s">
        <v>265</v>
      </c>
      <c r="CU45" s="412" t="str">
        <f>VLOOKUP(CT45,'Rural 80'!$A$11:$BS$488,56,FALSE)</f>
        <v>9999</v>
      </c>
      <c r="CV45" s="412" t="str">
        <f t="array" ref="CV45">INDEX(CU$1:CU$55,MATCH(SMALL(COUNTIF(CU$1:CU$55,"&lt;"&amp;CU$1:CU$55),ROW(CU45:CV45)),COUNTIF(CU$1:CU$55,"&lt;"&amp;CU$1:CU$55),0))</f>
        <v>9999</v>
      </c>
      <c r="CW45" s="412" t="str">
        <f t="array" ref="CW45">INDEX(CT$1:CT$55,SMALL(IF(CU$1:CU$55=CV45,ROW(CU$1:CU$55)),COUNTIF(CV$1:CV45,CV45)),1)</f>
        <v>Swale</v>
      </c>
      <c r="CX45" s="412" t="str">
        <f t="shared" si="56"/>
        <v>no data</v>
      </c>
      <c r="CY45" s="412" t="str">
        <f t="shared" si="57"/>
        <v>Swale</v>
      </c>
      <c r="DB45" s="413" t="s">
        <v>265</v>
      </c>
      <c r="DC45" s="412" t="str">
        <f>VLOOKUP(DB45,'Rural 80'!$A$11:$BS$488,60,FALSE)</f>
        <v>9999</v>
      </c>
      <c r="DD45" s="412" t="str">
        <f t="array" ref="DD45">INDEX(DC$1:DC$55,MATCH(SMALL(COUNTIF(DC$1:DC$55,"&lt;"&amp;DC$1:DC$55),ROW(DC45:DD45)),COUNTIF(DC$1:DC$55,"&lt;"&amp;DC$1:DC$55),0))</f>
        <v>9999</v>
      </c>
      <c r="DE45" s="412" t="str">
        <f t="array" ref="DE45">INDEX(DB$1:DB$55,SMALL(IF(DC$1:DC$55=DD45,ROW(DC$1:DC$55)),COUNTIF(DD$1:DD45,DD45)),1)</f>
        <v>Swale</v>
      </c>
      <c r="DF45" s="412" t="str">
        <f t="shared" si="58"/>
        <v>no data</v>
      </c>
      <c r="DG45" s="412" t="str">
        <f t="shared" si="59"/>
        <v>Swale</v>
      </c>
      <c r="DJ45" s="413" t="s">
        <v>265</v>
      </c>
      <c r="DK45" s="412" t="str">
        <f>VLOOKUP(DJ45,'Rural 80'!$A$11:$BS$488,64,FALSE)</f>
        <v>9999</v>
      </c>
      <c r="DL45" s="412" t="str">
        <f t="array" ref="DL45">INDEX(DK$1:DK$55,MATCH(SMALL(COUNTIF(DK$1:DK$55,"&lt;"&amp;DK$1:DK$55),ROW(DK45:DL45)),COUNTIF(DK$1:DK$55,"&lt;"&amp;DK$1:DK$55),0))</f>
        <v>9999</v>
      </c>
      <c r="DM45" s="412" t="str">
        <f t="array" ref="DM45">INDEX(DJ$1:DJ$55,SMALL(IF(DK$1:DK$55=DL45,ROW(DK$1:DK$55)),COUNTIF(DL$1:DL45,DL45)),1)</f>
        <v>Swale</v>
      </c>
      <c r="DN45" s="412" t="str">
        <f t="shared" si="60"/>
        <v>no data</v>
      </c>
      <c r="DO45" s="412" t="str">
        <f t="shared" si="61"/>
        <v>Swale</v>
      </c>
      <c r="DR45" s="413" t="s">
        <v>265</v>
      </c>
      <c r="DS45" s="412" t="str">
        <f>VLOOKUP(DR45,'Rural 80'!$A$11:$BS$488,68,FALSE)</f>
        <v>9999</v>
      </c>
      <c r="DT45" s="412" t="str">
        <f t="array" ref="DT45">INDEX(DS$1:DS$55,MATCH(SMALL(COUNTIF(DS$1:DS$55,"&lt;"&amp;DS$1:DS$55),ROW(DS45:DT45)),COUNTIF(DS$1:DS$55,"&lt;"&amp;DS$1:DS$55),0))</f>
        <v>9999</v>
      </c>
      <c r="DU45" s="412" t="str">
        <f t="array" ref="DU45">INDEX(DR$1:DR$55,SMALL(IF(DS$1:DS$55=DT45,ROW(DS$1:DS$55)),COUNTIF(DT$1:DT45,DT45)),1)</f>
        <v>Swale</v>
      </c>
      <c r="DV45" s="412" t="str">
        <f t="shared" si="62"/>
        <v>no data</v>
      </c>
      <c r="DW45" s="412" t="str">
        <f t="shared" si="63"/>
        <v>Swale</v>
      </c>
    </row>
    <row r="46" spans="2:127" x14ac:dyDescent="0.25">
      <c r="B46" s="413" t="s">
        <v>270</v>
      </c>
      <c r="C46" s="412">
        <f>VLOOKUP(B46,'Rural 80'!$A$11:$BS$488,8,FALSE)</f>
        <v>38</v>
      </c>
      <c r="D46" s="412">
        <f t="array" ref="D46">INDEX(C$1:C$55,MATCH(SMALL(COUNTIF(C$1:C$55,"&lt;"&amp;C$1:C$55),ROW(C46:D46)),COUNTIF(C$1:C$55,"&lt;"&amp;C$1:C$55),0))</f>
        <v>46</v>
      </c>
      <c r="E46" s="412" t="str">
        <f t="array" ref="E46">INDEX(B$1:B$55,SMALL(IF(C$1:C$55=D46,ROW(C$1:C$55)),COUNTIF(D$1:D46,D46)),1)</f>
        <v>Maidstone</v>
      </c>
      <c r="F46" s="412">
        <f t="shared" si="32"/>
        <v>46</v>
      </c>
      <c r="G46" s="412" t="str">
        <f t="shared" si="33"/>
        <v>Maidstone</v>
      </c>
      <c r="J46" s="413" t="s">
        <v>270</v>
      </c>
      <c r="K46" s="412">
        <f>VLOOKUP(J46,'Rural 80'!$A$11:$BS$488,12,FALSE)</f>
        <v>42</v>
      </c>
      <c r="L46" s="412">
        <f t="array" ref="L46">INDEX(K$1:K$55,MATCH(SMALL(COUNTIF(K$1:K$55,"&lt;"&amp;K$1:K$55),ROW(K46:L46)),COUNTIF(K$1:K$55,"&lt;"&amp;K$1:K$55),0))</f>
        <v>46</v>
      </c>
      <c r="M46" s="412" t="str">
        <f t="array" ref="M46">INDEX(J$1:J$55,SMALL(IF(K$1:K$55=L46,ROW(K$1:K$55)),COUNTIF(L$1:L46,L46)),1)</f>
        <v>Rugby</v>
      </c>
      <c r="N46" s="412">
        <f t="shared" si="34"/>
        <v>46</v>
      </c>
      <c r="O46" s="412" t="str">
        <f t="shared" si="35"/>
        <v>Rugby</v>
      </c>
      <c r="R46" s="413" t="s">
        <v>270</v>
      </c>
      <c r="S46" s="412">
        <f>VLOOKUP(R46,'Rural 80'!$A$11:$BS$488,16,FALSE)</f>
        <v>31</v>
      </c>
      <c r="T46" s="412">
        <f t="array" ref="T46">INDEX(S$1:S$55,MATCH(SMALL(COUNTIF(S$1:S$55,"&lt;"&amp;S$1:S$55),ROW(S46:T46)),COUNTIF(S$1:S$55,"&lt;"&amp;S$1:S$55),0))</f>
        <v>46</v>
      </c>
      <c r="U46" s="412" t="str">
        <f t="array" ref="U46">INDEX(R$1:R$55,SMALL(IF(S$1:S$55=T46,ROW(S$1:S$55)),COUNTIF(T$1:T46,T46)),1)</f>
        <v>Maidstone</v>
      </c>
      <c r="V46" s="412">
        <f t="shared" si="36"/>
        <v>46</v>
      </c>
      <c r="W46" s="412" t="str">
        <f t="shared" si="37"/>
        <v>Maidstone</v>
      </c>
      <c r="Z46" s="413" t="s">
        <v>270</v>
      </c>
      <c r="AA46" s="412">
        <f>VLOOKUP(Z46,'Rural 80'!$A$11:$BS$488,20,FALSE)</f>
        <v>33</v>
      </c>
      <c r="AB46" s="412">
        <f t="array" ref="AB46">INDEX(AA$1:AA$55,MATCH(SMALL(COUNTIF(AA$1:AA$55,"&lt;"&amp;AA$1:AA$55),ROW(AA46:AB46)),COUNTIF(AA$1:AA$55,"&lt;"&amp;AA$1:AA$55),0))</f>
        <v>46</v>
      </c>
      <c r="AC46" s="412" t="str">
        <f t="array" ref="AC46">INDEX(Z$1:Z$55,SMALL(IF(AA$1:AA$55=AB46,ROW(AA$1:AA$55)),COUNTIF(AB$1:AB46,AB46)),1)</f>
        <v>Rugby</v>
      </c>
      <c r="AD46" s="412">
        <f t="shared" si="38"/>
        <v>46</v>
      </c>
      <c r="AE46" s="412" t="str">
        <f t="shared" si="39"/>
        <v>Rugby</v>
      </c>
      <c r="AH46" s="413" t="s">
        <v>270</v>
      </c>
      <c r="AI46" s="412">
        <f>VLOOKUP(AH46,'Rural 80'!$A$11:$BS$488,24,FALSE)</f>
        <v>42</v>
      </c>
      <c r="AJ46" s="412">
        <f t="array" ref="AJ46">INDEX(AI$1:AI$55,MATCH(SMALL(COUNTIF(AI$1:AI$55,"&lt;"&amp;AI$1:AI$55),ROW(AI46:AJ46)),COUNTIF(AI$1:AI$55,"&lt;"&amp;AI$1:AI$55),0))</f>
        <v>46</v>
      </c>
      <c r="AK46" s="412" t="str">
        <f t="array" ref="AK46">INDEX(AH$1:AH$55,SMALL(IF(AI$1:AI$55=AJ46,ROW(AI$1:AI$55)),COUNTIF(AJ$1:AJ46,AJ46)),1)</f>
        <v>Hertsmere</v>
      </c>
      <c r="AL46" s="412">
        <f t="shared" si="40"/>
        <v>46</v>
      </c>
      <c r="AM46" s="412" t="str">
        <f t="shared" si="41"/>
        <v>Hertsmere</v>
      </c>
      <c r="AP46" s="413" t="s">
        <v>270</v>
      </c>
      <c r="AQ46" s="412">
        <f>VLOOKUP(AP46,'Rural 80'!$A$11:$BS$488,28,FALSE)</f>
        <v>51</v>
      </c>
      <c r="AR46" s="412">
        <f t="array" ref="AR46">INDEX(AQ$1:AQ$55,MATCH(SMALL(COUNTIF(AQ$1:AQ$55,"&lt;"&amp;AQ$1:AQ$55),ROW(AQ46:AR46)),COUNTIF(AQ$1:AQ$55,"&lt;"&amp;AQ$1:AQ$55),0))</f>
        <v>46</v>
      </c>
      <c r="AS46" s="412" t="str">
        <f t="array" ref="AS46">INDEX(AP$1:AP$55,SMALL(IF(AQ$1:AQ$55=AR46,ROW(AQ$1:AQ$55)),COUNTIF(AR$1:AR46,AR46)),1)</f>
        <v>Colchester</v>
      </c>
      <c r="AT46" s="412">
        <f t="shared" si="42"/>
        <v>46</v>
      </c>
      <c r="AU46" s="412" t="str">
        <f t="shared" si="43"/>
        <v>Colchester</v>
      </c>
      <c r="AX46" s="413" t="s">
        <v>270</v>
      </c>
      <c r="AY46" s="412">
        <f>VLOOKUP(AX46,'Rural 80'!$A$11:$BS$488,32,FALSE)</f>
        <v>38</v>
      </c>
      <c r="AZ46" s="412">
        <f t="array" ref="AZ46">INDEX(AY$1:AY$55,MATCH(SMALL(COUNTIF(AY$1:AY$55,"&lt;"&amp;AY$1:AY$55),ROW(AY46:AZ46)),COUNTIF(AY$1:AY$55,"&lt;"&amp;AY$1:AY$55),0))</f>
        <v>46</v>
      </c>
      <c r="BA46" s="412" t="str">
        <f t="array" ref="BA46">INDEX(AX$1:AX$55,SMALL(IF(AY$1:AY$55=AZ46,ROW(AY$1:AY$55)),COUNTIF(AZ$1:AZ46,AZ46)),1)</f>
        <v>East Hertfordshire</v>
      </c>
      <c r="BB46" s="412">
        <f t="shared" si="44"/>
        <v>46</v>
      </c>
      <c r="BC46" s="412" t="str">
        <f t="shared" si="45"/>
        <v>East Hertfordshire</v>
      </c>
      <c r="BF46" s="413" t="s">
        <v>270</v>
      </c>
      <c r="BG46" s="412">
        <f>VLOOKUP(BF46,'Rural 80'!$A$11:$BS$488,36,FALSE)</f>
        <v>37</v>
      </c>
      <c r="BH46" s="412">
        <f t="array" ref="BH46">INDEX(BG$1:BG$55,MATCH(SMALL(COUNTIF(BG$1:BG$55,"&lt;"&amp;BG$1:BG$55),ROW(BG46:BH46)),COUNTIF(BG$1:BG$55,"&lt;"&amp;BG$1:BG$55),0))</f>
        <v>46</v>
      </c>
      <c r="BI46" s="412" t="str">
        <f t="array" ref="BI46">INDEX(BF$1:BF$55,SMALL(IF(BG$1:BG$55=BH46,ROW(BG$1:BG$55)),COUNTIF(BH$1:BH46,BH46)),1)</f>
        <v>Hertsmere</v>
      </c>
      <c r="BJ46" s="412">
        <f t="shared" si="46"/>
        <v>46</v>
      </c>
      <c r="BK46" s="412" t="str">
        <f t="shared" si="47"/>
        <v>Hertsmere</v>
      </c>
      <c r="BN46" s="413" t="s">
        <v>270</v>
      </c>
      <c r="BO46" s="412">
        <f>VLOOKUP(BN46,'Rural 80'!$A$11:$BS$488,40,FALSE)</f>
        <v>30</v>
      </c>
      <c r="BP46" s="412">
        <f t="array" ref="BP46">INDEX(BO$1:BO$55,MATCH(SMALL(COUNTIF(BO$1:BO$55,"&lt;"&amp;BO$1:BO$55),ROW(BO46:BP46)),COUNTIF(BO$1:BO$55,"&lt;"&amp;BO$1:BO$55),0))</f>
        <v>46</v>
      </c>
      <c r="BQ46" s="412" t="str">
        <f t="array" ref="BQ46">INDEX(BN$1:BN$55,SMALL(IF(BO$1:BO$55=BP46,ROW(BO$1:BO$55)),COUNTIF(BP$1:BP46,BP46)),1)</f>
        <v>Rugby</v>
      </c>
      <c r="BR46" s="412">
        <f t="shared" si="48"/>
        <v>46</v>
      </c>
      <c r="BS46" s="412" t="str">
        <f t="shared" si="49"/>
        <v>Rugby</v>
      </c>
      <c r="BV46" s="413" t="s">
        <v>270</v>
      </c>
      <c r="BW46" s="412">
        <f>VLOOKUP(BV46,'Rural 80'!$A$11:$BS$488,44,FALSE)</f>
        <v>26</v>
      </c>
      <c r="BX46" s="412">
        <f t="array" ref="BX46">INDEX(BW$1:BW$55,MATCH(SMALL(COUNTIF(BW$1:BW$55,"&lt;"&amp;BW$1:BW$55),ROW(BW46:BX46)),COUNTIF(BW$1:BW$55,"&lt;"&amp;BW$1:BW$55),0))</f>
        <v>46</v>
      </c>
      <c r="BY46" s="412" t="str">
        <f t="array" ref="BY46">INDEX(BV$1:BV$55,SMALL(IF(BW$1:BW$55=BX46,ROW(BW$1:BW$55)),COUNTIF(BX$1:BX46,BX46)),1)</f>
        <v>Cherwell</v>
      </c>
      <c r="BZ46" s="412">
        <f t="shared" si="50"/>
        <v>46</v>
      </c>
      <c r="CA46" s="412" t="str">
        <f t="shared" si="51"/>
        <v>Cherwell</v>
      </c>
      <c r="CD46" s="413" t="s">
        <v>270</v>
      </c>
      <c r="CE46" s="412">
        <f>VLOOKUP(CD46,'Rural 80'!$A$11:$BS$488,48,FALSE)</f>
        <v>30</v>
      </c>
      <c r="CF46" s="412">
        <f t="array" ref="CF46">INDEX(CE$1:CE$55,MATCH(SMALL(COUNTIF(CE$1:CE$55,"&lt;"&amp;CE$1:CE$55),ROW(CE46:CF46)),COUNTIF(CE$1:CE$55,"&lt;"&amp;CE$1:CE$55),0))</f>
        <v>46</v>
      </c>
      <c r="CG46" s="412" t="str">
        <f t="array" ref="CG46">INDEX(CD$1:CD$55,SMALL(IF(CE$1:CE$55=CF46,ROW(CE$1:CE$55)),COUNTIF(CF$1:CF46,CF46)),1)</f>
        <v>Scarborough</v>
      </c>
      <c r="CH46" s="412">
        <f t="shared" si="52"/>
        <v>46</v>
      </c>
      <c r="CI46" s="412" t="str">
        <f t="shared" si="53"/>
        <v>Scarborough</v>
      </c>
      <c r="CL46" s="413" t="s">
        <v>270</v>
      </c>
      <c r="CM46" s="412">
        <f>VLOOKUP(CL46,'Rural 80'!$A$11:$BS$488,52,FALSE)</f>
        <v>32</v>
      </c>
      <c r="CN46" s="412">
        <f t="array" ref="CN46">INDEX(CM$1:CM$55,MATCH(SMALL(COUNTIF(CM$1:CM$55,"&lt;"&amp;CM$1:CM$55),ROW(CM46:CN46)),COUNTIF(CM$1:CM$55,"&lt;"&amp;CM$1:CM$55),0))</f>
        <v>46</v>
      </c>
      <c r="CO46" s="412" t="str">
        <f t="array" ref="CO46">INDEX(CL$1:CL$55,SMALL(IF(CM$1:CM$55=CN46,ROW(CM$1:CM$55)),COUNTIF(CN$1:CN46,CN46)),1)</f>
        <v>Bedford</v>
      </c>
      <c r="CP46" s="412">
        <f t="shared" si="54"/>
        <v>46</v>
      </c>
      <c r="CQ46" s="412" t="str">
        <f t="shared" si="55"/>
        <v>Bedford</v>
      </c>
      <c r="CT46" s="413" t="s">
        <v>270</v>
      </c>
      <c r="CU46" s="412" t="str">
        <f>VLOOKUP(CT46,'Rural 80'!$A$11:$BS$488,56,FALSE)</f>
        <v>9999</v>
      </c>
      <c r="CV46" s="412" t="str">
        <f t="array" ref="CV46">INDEX(CU$1:CU$55,MATCH(SMALL(COUNTIF(CU$1:CU$55,"&lt;"&amp;CU$1:CU$55),ROW(CU46:CV46)),COUNTIF(CU$1:CU$55,"&lt;"&amp;CU$1:CU$55),0))</f>
        <v>9999</v>
      </c>
      <c r="CW46" s="412" t="str">
        <f t="array" ref="CW46">INDEX(CT$1:CT$55,SMALL(IF(CU$1:CU$55=CV46,ROW(CU$1:CU$55)),COUNTIF(CV$1:CV46,CV46)),1)</f>
        <v>Taunton Deane</v>
      </c>
      <c r="CX46" s="412" t="str">
        <f t="shared" si="56"/>
        <v>no data</v>
      </c>
      <c r="CY46" s="412" t="str">
        <f t="shared" si="57"/>
        <v>Taunton Deane</v>
      </c>
      <c r="DB46" s="413" t="s">
        <v>270</v>
      </c>
      <c r="DC46" s="412" t="str">
        <f>VLOOKUP(DB46,'Rural 80'!$A$11:$BS$488,60,FALSE)</f>
        <v>9999</v>
      </c>
      <c r="DD46" s="412" t="str">
        <f t="array" ref="DD46">INDEX(DC$1:DC$55,MATCH(SMALL(COUNTIF(DC$1:DC$55,"&lt;"&amp;DC$1:DC$55),ROW(DC46:DD46)),COUNTIF(DC$1:DC$55,"&lt;"&amp;DC$1:DC$55),0))</f>
        <v>9999</v>
      </c>
      <c r="DE46" s="412" t="str">
        <f t="array" ref="DE46">INDEX(DB$1:DB$55,SMALL(IF(DC$1:DC$55=DD46,ROW(DC$1:DC$55)),COUNTIF(DD$1:DD46,DD46)),1)</f>
        <v>Taunton Deane</v>
      </c>
      <c r="DF46" s="412" t="str">
        <f t="shared" si="58"/>
        <v>no data</v>
      </c>
      <c r="DG46" s="412" t="str">
        <f t="shared" si="59"/>
        <v>Taunton Deane</v>
      </c>
      <c r="DJ46" s="413" t="s">
        <v>270</v>
      </c>
      <c r="DK46" s="412" t="str">
        <f>VLOOKUP(DJ46,'Rural 80'!$A$11:$BS$488,64,FALSE)</f>
        <v>9999</v>
      </c>
      <c r="DL46" s="412" t="str">
        <f t="array" ref="DL46">INDEX(DK$1:DK$55,MATCH(SMALL(COUNTIF(DK$1:DK$55,"&lt;"&amp;DK$1:DK$55),ROW(DK46:DL46)),COUNTIF(DK$1:DK$55,"&lt;"&amp;DK$1:DK$55),0))</f>
        <v>9999</v>
      </c>
      <c r="DM46" s="412" t="str">
        <f t="array" ref="DM46">INDEX(DJ$1:DJ$55,SMALL(IF(DK$1:DK$55=DL46,ROW(DK$1:DK$55)),COUNTIF(DL$1:DL46,DL46)),1)</f>
        <v>Taunton Deane</v>
      </c>
      <c r="DN46" s="412" t="str">
        <f t="shared" si="60"/>
        <v>no data</v>
      </c>
      <c r="DO46" s="412" t="str">
        <f t="shared" si="61"/>
        <v>Taunton Deane</v>
      </c>
      <c r="DR46" s="413" t="s">
        <v>270</v>
      </c>
      <c r="DS46" s="412" t="str">
        <f>VLOOKUP(DR46,'Rural 80'!$A$11:$BS$488,68,FALSE)</f>
        <v>9999</v>
      </c>
      <c r="DT46" s="412" t="str">
        <f t="array" ref="DT46">INDEX(DS$1:DS$55,MATCH(SMALL(COUNTIF(DS$1:DS$55,"&lt;"&amp;DS$1:DS$55),ROW(DS46:DT46)),COUNTIF(DS$1:DS$55,"&lt;"&amp;DS$1:DS$55),0))</f>
        <v>9999</v>
      </c>
      <c r="DU46" s="412" t="str">
        <f t="array" ref="DU46">INDEX(DR$1:DR$55,SMALL(IF(DS$1:DS$55=DT46,ROW(DS$1:DS$55)),COUNTIF(DT$1:DT46,DT46)),1)</f>
        <v>Taunton Deane</v>
      </c>
      <c r="DV46" s="412" t="str">
        <f t="shared" si="62"/>
        <v>no data</v>
      </c>
      <c r="DW46" s="412" t="str">
        <f t="shared" si="63"/>
        <v>Taunton Deane</v>
      </c>
    </row>
    <row r="47" spans="2:127" x14ac:dyDescent="0.25">
      <c r="B47" s="413" t="s">
        <v>284</v>
      </c>
      <c r="C47" s="412">
        <f>VLOOKUP(B47,'Rural 80'!$A$11:$BS$488,8,FALSE)</f>
        <v>45</v>
      </c>
      <c r="D47" s="412">
        <f t="array" ref="D47">INDEX(C$1:C$55,MATCH(SMALL(COUNTIF(C$1:C$55,"&lt;"&amp;C$1:C$55),ROW(C47:D47)),COUNTIF(C$1:C$55,"&lt;"&amp;C$1:C$55),0))</f>
        <v>47</v>
      </c>
      <c r="E47" s="412" t="str">
        <f t="array" ref="E47">INDEX(B$1:B$55,SMALL(IF(C$1:C$55=D47,ROW(C$1:C$55)),COUNTIF(D$1:D47,D47)),1)</f>
        <v>Cherwell</v>
      </c>
      <c r="F47" s="412">
        <f t="shared" si="32"/>
        <v>47</v>
      </c>
      <c r="G47" s="412" t="str">
        <f t="shared" si="33"/>
        <v>Cherwell</v>
      </c>
      <c r="J47" s="413" t="s">
        <v>284</v>
      </c>
      <c r="K47" s="412">
        <f>VLOOKUP(J47,'Rural 80'!$A$11:$BS$488,12,FALSE)</f>
        <v>50</v>
      </c>
      <c r="L47" s="412">
        <f t="array" ref="L47">INDEX(K$1:K$55,MATCH(SMALL(COUNTIF(K$1:K$55,"&lt;"&amp;K$1:K$55),ROW(K47:L47)),COUNTIF(K$1:K$55,"&lt;"&amp;K$1:K$55),0))</f>
        <v>47</v>
      </c>
      <c r="M47" s="412" t="str">
        <f t="array" ref="M47">INDEX(J$1:J$55,SMALL(IF(K$1:K$55=L47,ROW(K$1:K$55)),COUNTIF(L$1:L47,L47)),1)</f>
        <v>Maidstone</v>
      </c>
      <c r="N47" s="412">
        <f t="shared" si="34"/>
        <v>47</v>
      </c>
      <c r="O47" s="412" t="str">
        <f t="shared" si="35"/>
        <v>Maidstone</v>
      </c>
      <c r="R47" s="413" t="s">
        <v>284</v>
      </c>
      <c r="S47" s="412">
        <f>VLOOKUP(R47,'Rural 80'!$A$11:$BS$488,16,FALSE)</f>
        <v>43</v>
      </c>
      <c r="T47" s="412">
        <f t="array" ref="T47">INDEX(S$1:S$55,MATCH(SMALL(COUNTIF(S$1:S$55,"&lt;"&amp;S$1:S$55),ROW(S47:T47)),COUNTIF(S$1:S$55,"&lt;"&amp;S$1:S$55),0))</f>
        <v>47</v>
      </c>
      <c r="U47" s="412" t="str">
        <f t="array" ref="U47">INDEX(R$1:R$55,SMALL(IF(S$1:S$55=T47,ROW(S$1:S$55)),COUNTIF(T$1:T47,T47)),1)</f>
        <v>Great Yarmouth</v>
      </c>
      <c r="V47" s="412">
        <f t="shared" si="36"/>
        <v>47</v>
      </c>
      <c r="W47" s="412" t="str">
        <f t="shared" si="37"/>
        <v>Great Yarmouth</v>
      </c>
      <c r="Z47" s="413" t="s">
        <v>284</v>
      </c>
      <c r="AA47" s="412">
        <f>VLOOKUP(Z47,'Rural 80'!$A$11:$BS$488,20,FALSE)</f>
        <v>52</v>
      </c>
      <c r="AB47" s="412">
        <f t="array" ref="AB47">INDEX(AA$1:AA$55,MATCH(SMALL(COUNTIF(AA$1:AA$55,"&lt;"&amp;AA$1:AA$55),ROW(AA47:AB47)),COUNTIF(AA$1:AA$55,"&lt;"&amp;AA$1:AA$55),0))</f>
        <v>47</v>
      </c>
      <c r="AC47" s="412" t="str">
        <f t="array" ref="AC47">INDEX(Z$1:Z$55,SMALL(IF(AA$1:AA$55=AB47,ROW(AA$1:AA$55)),COUNTIF(AB$1:AB47,AB47)),1)</f>
        <v>Bedford</v>
      </c>
      <c r="AD47" s="412">
        <f t="shared" si="38"/>
        <v>47</v>
      </c>
      <c r="AE47" s="412" t="str">
        <f t="shared" si="39"/>
        <v>Bedford</v>
      </c>
      <c r="AH47" s="413" t="s">
        <v>284</v>
      </c>
      <c r="AI47" s="412">
        <f>VLOOKUP(AH47,'Rural 80'!$A$11:$BS$488,24,FALSE)</f>
        <v>49</v>
      </c>
      <c r="AJ47" s="412">
        <f t="array" ref="AJ47">INDEX(AI$1:AI$55,MATCH(SMALL(COUNTIF(AI$1:AI$55,"&lt;"&amp;AI$1:AI$55),ROW(AI47:AJ47)),COUNTIF(AI$1:AI$55,"&lt;"&amp;AI$1:AI$55),0))</f>
        <v>47</v>
      </c>
      <c r="AK47" s="412" t="str">
        <f t="array" ref="AK47">INDEX(AH$1:AH$55,SMALL(IF(AI$1:AI$55=AJ47,ROW(AI$1:AI$55)),COUNTIF(AJ$1:AJ47,AJ47)),1)</f>
        <v>Cherwell</v>
      </c>
      <c r="AL47" s="412">
        <f t="shared" si="40"/>
        <v>47</v>
      </c>
      <c r="AM47" s="412" t="str">
        <f t="shared" si="41"/>
        <v>Cherwell</v>
      </c>
      <c r="AP47" s="413" t="s">
        <v>284</v>
      </c>
      <c r="AQ47" s="412">
        <f>VLOOKUP(AP47,'Rural 80'!$A$11:$BS$488,28,FALSE)</f>
        <v>48</v>
      </c>
      <c r="AR47" s="412">
        <f t="array" ref="AR47">INDEX(AQ$1:AQ$55,MATCH(SMALL(COUNTIF(AQ$1:AQ$55,"&lt;"&amp;AQ$1:AQ$55),ROW(AQ47:AR47)),COUNTIF(AQ$1:AQ$55,"&lt;"&amp;AQ$1:AQ$55),0))</f>
        <v>47</v>
      </c>
      <c r="AS47" s="412" t="str">
        <f t="array" ref="AS47">INDEX(AP$1:AP$55,SMALL(IF(AQ$1:AQ$55=AR47,ROW(AQ$1:AQ$55)),COUNTIF(AR$1:AR47,AR47)),1)</f>
        <v>Guildford</v>
      </c>
      <c r="AT47" s="412">
        <f t="shared" si="42"/>
        <v>47</v>
      </c>
      <c r="AU47" s="412" t="str">
        <f t="shared" si="43"/>
        <v>Guildford</v>
      </c>
      <c r="AX47" s="413" t="s">
        <v>284</v>
      </c>
      <c r="AY47" s="412">
        <f>VLOOKUP(AX47,'Rural 80'!$A$11:$BS$488,32,FALSE)</f>
        <v>47</v>
      </c>
      <c r="AZ47" s="412">
        <f t="array" ref="AZ47">INDEX(AY$1:AY$55,MATCH(SMALL(COUNTIF(AY$1:AY$55,"&lt;"&amp;AY$1:AY$55),ROW(AY47:AZ47)),COUNTIF(AY$1:AY$55,"&lt;"&amp;AY$1:AY$55),0))</f>
        <v>47</v>
      </c>
      <c r="BA47" s="412" t="str">
        <f t="array" ref="BA47">INDEX(AX$1:AX$55,SMALL(IF(AY$1:AY$55=AZ47,ROW(AY$1:AY$55)),COUNTIF(AZ$1:AZ47,AZ47)),1)</f>
        <v>Tunbridge Wells</v>
      </c>
      <c r="BB47" s="412">
        <f t="shared" si="44"/>
        <v>47</v>
      </c>
      <c r="BC47" s="412" t="str">
        <f t="shared" si="45"/>
        <v>Tunbridge Wells</v>
      </c>
      <c r="BF47" s="413" t="s">
        <v>284</v>
      </c>
      <c r="BG47" s="412">
        <f>VLOOKUP(BF47,'Rural 80'!$A$11:$BS$488,36,FALSE)</f>
        <v>36</v>
      </c>
      <c r="BH47" s="412">
        <f t="array" ref="BH47">INDEX(BG$1:BG$55,MATCH(SMALL(COUNTIF(BG$1:BG$55,"&lt;"&amp;BG$1:BG$55),ROW(BG47:BH47)),COUNTIF(BG$1:BG$55,"&lt;"&amp;BG$1:BG$55),0))</f>
        <v>47</v>
      </c>
      <c r="BI47" s="412" t="str">
        <f t="array" ref="BI47">INDEX(BF$1:BF$55,SMALL(IF(BG$1:BG$55=BH47,ROW(BG$1:BG$55)),COUNTIF(BH$1:BH47,BH47)),1)</f>
        <v>Great Yarmouth</v>
      </c>
      <c r="BJ47" s="412">
        <f t="shared" si="46"/>
        <v>47</v>
      </c>
      <c r="BK47" s="412" t="str">
        <f t="shared" si="47"/>
        <v>Great Yarmouth</v>
      </c>
      <c r="BN47" s="413" t="s">
        <v>284</v>
      </c>
      <c r="BO47" s="412">
        <f>VLOOKUP(BN47,'Rural 80'!$A$11:$BS$488,40,FALSE)</f>
        <v>45</v>
      </c>
      <c r="BP47" s="412">
        <f t="array" ref="BP47">INDEX(BO$1:BO$55,MATCH(SMALL(COUNTIF(BO$1:BO$55,"&lt;"&amp;BO$1:BO$55),ROW(BO47:BP47)),COUNTIF(BO$1:BO$55,"&lt;"&amp;BO$1:BO$55),0))</f>
        <v>47</v>
      </c>
      <c r="BQ47" s="412" t="str">
        <f t="array" ref="BQ47">INDEX(BN$1:BN$55,SMALL(IF(BO$1:BO$55=BP47,ROW(BO$1:BO$55)),COUNTIF(BP$1:BP47,BP47)),1)</f>
        <v>Stafford</v>
      </c>
      <c r="BR47" s="412">
        <f t="shared" si="48"/>
        <v>47</v>
      </c>
      <c r="BS47" s="412" t="str">
        <f t="shared" si="49"/>
        <v>Stafford</v>
      </c>
      <c r="BV47" s="413" t="s">
        <v>284</v>
      </c>
      <c r="BW47" s="412">
        <f>VLOOKUP(BV47,'Rural 80'!$A$11:$BS$488,44,FALSE)</f>
        <v>47</v>
      </c>
      <c r="BX47" s="412">
        <f t="array" ref="BX47">INDEX(BW$1:BW$55,MATCH(SMALL(COUNTIF(BW$1:BW$55,"&lt;"&amp;BW$1:BW$55),ROW(BW47:BX47)),COUNTIF(BW$1:BW$55,"&lt;"&amp;BW$1:BW$55),0))</f>
        <v>47</v>
      </c>
      <c r="BY47" s="412" t="str">
        <f t="array" ref="BY47">INDEX(BV$1:BV$55,SMALL(IF(BW$1:BW$55=BX47,ROW(BW$1:BW$55)),COUNTIF(BX$1:BX47,BX47)),1)</f>
        <v>Tunbridge Wells</v>
      </c>
      <c r="BZ47" s="412">
        <f t="shared" si="50"/>
        <v>47</v>
      </c>
      <c r="CA47" s="412" t="str">
        <f t="shared" si="51"/>
        <v>Tunbridge Wells</v>
      </c>
      <c r="CD47" s="413" t="s">
        <v>284</v>
      </c>
      <c r="CE47" s="412">
        <f>VLOOKUP(CD47,'Rural 80'!$A$11:$BS$488,48,FALSE)</f>
        <v>39</v>
      </c>
      <c r="CF47" s="412">
        <f t="array" ref="CF47">INDEX(CE$1:CE$55,MATCH(SMALL(COUNTIF(CE$1:CE$55,"&lt;"&amp;CE$1:CE$55),ROW(CE47:CF47)),COUNTIF(CE$1:CE$55,"&lt;"&amp;CE$1:CE$55),0))</f>
        <v>47</v>
      </c>
      <c r="CG47" s="412" t="str">
        <f t="array" ref="CG47">INDEX(CD$1:CD$55,SMALL(IF(CE$1:CE$55=CF47,ROW(CE$1:CE$55)),COUNTIF(CF$1:CF47,CF47)),1)</f>
        <v>Cheshire West and Chester</v>
      </c>
      <c r="CH47" s="412">
        <f t="shared" si="52"/>
        <v>47</v>
      </c>
      <c r="CI47" s="412" t="str">
        <f t="shared" si="53"/>
        <v>Cheshire West and Chester</v>
      </c>
      <c r="CL47" s="413" t="s">
        <v>284</v>
      </c>
      <c r="CM47" s="412">
        <f>VLOOKUP(CL47,'Rural 80'!$A$11:$BS$488,52,FALSE)</f>
        <v>52</v>
      </c>
      <c r="CN47" s="412">
        <f t="array" ref="CN47">INDEX(CM$1:CM$55,MATCH(SMALL(COUNTIF(CM$1:CM$55,"&lt;"&amp;CM$1:CM$55),ROW(CM47:CN47)),COUNTIF(CM$1:CM$55,"&lt;"&amp;CM$1:CM$55),0))</f>
        <v>47</v>
      </c>
      <c r="CO47" s="412" t="str">
        <f t="array" ref="CO47">INDEX(CL$1:CL$55,SMALL(IF(CM$1:CM$55=CN47,ROW(CM$1:CM$55)),COUNTIF(CN$1:CN47,CN47)),1)</f>
        <v>Colchester</v>
      </c>
      <c r="CP47" s="412">
        <f t="shared" si="54"/>
        <v>47</v>
      </c>
      <c r="CQ47" s="412" t="str">
        <f t="shared" si="55"/>
        <v>Colchester</v>
      </c>
      <c r="CT47" s="413" t="s">
        <v>284</v>
      </c>
      <c r="CU47" s="412" t="str">
        <f>VLOOKUP(CT47,'Rural 80'!$A$11:$BS$488,56,FALSE)</f>
        <v>9999</v>
      </c>
      <c r="CV47" s="412" t="str">
        <f t="array" ref="CV47">INDEX(CU$1:CU$55,MATCH(SMALL(COUNTIF(CU$1:CU$55,"&lt;"&amp;CU$1:CU$55),ROW(CU47:CV47)),COUNTIF(CU$1:CU$55,"&lt;"&amp;CU$1:CU$55),0))</f>
        <v>9999</v>
      </c>
      <c r="CW47" s="412" t="str">
        <f t="array" ref="CW47">INDEX(CT$1:CT$55,SMALL(IF(CU$1:CU$55=CV47,ROW(CU$1:CU$55)),COUNTIF(CV$1:CV47,CV47)),1)</f>
        <v>Tunbridge Wells</v>
      </c>
      <c r="CX47" s="412" t="str">
        <f t="shared" si="56"/>
        <v>no data</v>
      </c>
      <c r="CY47" s="412" t="str">
        <f t="shared" si="57"/>
        <v>Tunbridge Wells</v>
      </c>
      <c r="DB47" s="413" t="s">
        <v>284</v>
      </c>
      <c r="DC47" s="412" t="str">
        <f>VLOOKUP(DB47,'Rural 80'!$A$11:$BS$488,60,FALSE)</f>
        <v>9999</v>
      </c>
      <c r="DD47" s="412" t="str">
        <f t="array" ref="DD47">INDEX(DC$1:DC$55,MATCH(SMALL(COUNTIF(DC$1:DC$55,"&lt;"&amp;DC$1:DC$55),ROW(DC47:DD47)),COUNTIF(DC$1:DC$55,"&lt;"&amp;DC$1:DC$55),0))</f>
        <v>9999</v>
      </c>
      <c r="DE47" s="412" t="str">
        <f t="array" ref="DE47">INDEX(DB$1:DB$55,SMALL(IF(DC$1:DC$55=DD47,ROW(DC$1:DC$55)),COUNTIF(DD$1:DD47,DD47)),1)</f>
        <v>Tunbridge Wells</v>
      </c>
      <c r="DF47" s="412" t="str">
        <f t="shared" si="58"/>
        <v>no data</v>
      </c>
      <c r="DG47" s="412" t="str">
        <f t="shared" si="59"/>
        <v>Tunbridge Wells</v>
      </c>
      <c r="DJ47" s="413" t="s">
        <v>284</v>
      </c>
      <c r="DK47" s="412" t="str">
        <f>VLOOKUP(DJ47,'Rural 80'!$A$11:$BS$488,64,FALSE)</f>
        <v>9999</v>
      </c>
      <c r="DL47" s="412" t="str">
        <f t="array" ref="DL47">INDEX(DK$1:DK$55,MATCH(SMALL(COUNTIF(DK$1:DK$55,"&lt;"&amp;DK$1:DK$55),ROW(DK47:DL47)),COUNTIF(DK$1:DK$55,"&lt;"&amp;DK$1:DK$55),0))</f>
        <v>9999</v>
      </c>
      <c r="DM47" s="412" t="str">
        <f t="array" ref="DM47">INDEX(DJ$1:DJ$55,SMALL(IF(DK$1:DK$55=DL47,ROW(DK$1:DK$55)),COUNTIF(DL$1:DL47,DL47)),1)</f>
        <v>Tunbridge Wells</v>
      </c>
      <c r="DN47" s="412" t="str">
        <f t="shared" si="60"/>
        <v>no data</v>
      </c>
      <c r="DO47" s="412" t="str">
        <f t="shared" si="61"/>
        <v>Tunbridge Wells</v>
      </c>
      <c r="DR47" s="413" t="s">
        <v>284</v>
      </c>
      <c r="DS47" s="412" t="str">
        <f>VLOOKUP(DR47,'Rural 80'!$A$11:$BS$488,68,FALSE)</f>
        <v>9999</v>
      </c>
      <c r="DT47" s="412" t="str">
        <f t="array" ref="DT47">INDEX(DS$1:DS$55,MATCH(SMALL(COUNTIF(DS$1:DS$55,"&lt;"&amp;DS$1:DS$55),ROW(DS47:DT47)),COUNTIF(DS$1:DS$55,"&lt;"&amp;DS$1:DS$55),0))</f>
        <v>9999</v>
      </c>
      <c r="DU47" s="412" t="str">
        <f t="array" ref="DU47">INDEX(DR$1:DR$55,SMALL(IF(DS$1:DS$55=DT47,ROW(DS$1:DS$55)),COUNTIF(DT$1:DT47,DT47)),1)</f>
        <v>Tunbridge Wells</v>
      </c>
      <c r="DV47" s="412" t="str">
        <f t="shared" si="62"/>
        <v>no data</v>
      </c>
      <c r="DW47" s="412" t="str">
        <f t="shared" si="63"/>
        <v>Tunbridge Wells</v>
      </c>
    </row>
    <row r="48" spans="2:127" x14ac:dyDescent="0.25">
      <c r="B48" s="413" t="s">
        <v>287</v>
      </c>
      <c r="C48" s="412">
        <f>VLOOKUP(B48,'Rural 80'!$A$11:$BS$488,8,FALSE)</f>
        <v>36</v>
      </c>
      <c r="D48" s="412">
        <f t="array" ref="D48">INDEX(C$1:C$55,MATCH(SMALL(COUNTIF(C$1:C$55,"&lt;"&amp;C$1:C$55),ROW(C48:D48)),COUNTIF(C$1:C$55,"&lt;"&amp;C$1:C$55),0))</f>
        <v>48</v>
      </c>
      <c r="E48" s="412" t="str">
        <f t="array" ref="E48">INDEX(B$1:B$55,SMALL(IF(C$1:C$55=D48,ROW(C$1:C$55)),COUNTIF(D$1:D48,D48)),1)</f>
        <v>Stafford</v>
      </c>
      <c r="F48" s="412">
        <f t="shared" si="32"/>
        <v>48</v>
      </c>
      <c r="G48" s="412" t="str">
        <f t="shared" si="33"/>
        <v>Stafford</v>
      </c>
      <c r="J48" s="413" t="s">
        <v>287</v>
      </c>
      <c r="K48" s="412">
        <f>VLOOKUP(J48,'Rural 80'!$A$11:$BS$488,12,FALSE)</f>
        <v>31</v>
      </c>
      <c r="L48" s="412">
        <f t="array" ref="L48">INDEX(K$1:K$55,MATCH(SMALL(COUNTIF(K$1:K$55,"&lt;"&amp;K$1:K$55),ROW(K48:L48)),COUNTIF(K$1:K$55,"&lt;"&amp;K$1:K$55),0))</f>
        <v>48</v>
      </c>
      <c r="M48" s="412" t="str">
        <f t="array" ref="M48">INDEX(J$1:J$55,SMALL(IF(K$1:K$55=L48,ROW(K$1:K$55)),COUNTIF(L$1:L48,L48)),1)</f>
        <v>Colchester</v>
      </c>
      <c r="N48" s="412">
        <f t="shared" si="34"/>
        <v>48</v>
      </c>
      <c r="O48" s="412" t="str">
        <f t="shared" si="35"/>
        <v>Colchester</v>
      </c>
      <c r="R48" s="413" t="s">
        <v>287</v>
      </c>
      <c r="S48" s="412">
        <f>VLOOKUP(R48,'Rural 80'!$A$11:$BS$488,16,FALSE)</f>
        <v>25</v>
      </c>
      <c r="T48" s="412">
        <f t="array" ref="T48">INDEX(S$1:S$55,MATCH(SMALL(COUNTIF(S$1:S$55,"&lt;"&amp;S$1:S$55),ROW(S48:T48)),COUNTIF(S$1:S$55,"&lt;"&amp;S$1:S$55),0))</f>
        <v>48</v>
      </c>
      <c r="U48" s="412" t="str">
        <f t="array" ref="U48">INDEX(R$1:R$55,SMALL(IF(S$1:S$55=T48,ROW(S$1:S$55)),COUNTIF(T$1:T48,T48)),1)</f>
        <v>Kettering</v>
      </c>
      <c r="V48" s="412">
        <f t="shared" si="36"/>
        <v>48</v>
      </c>
      <c r="W48" s="412" t="str">
        <f t="shared" si="37"/>
        <v>Kettering</v>
      </c>
      <c r="Z48" s="413" t="s">
        <v>287</v>
      </c>
      <c r="AA48" s="412">
        <f>VLOOKUP(Z48,'Rural 80'!$A$11:$BS$488,20,FALSE)</f>
        <v>42</v>
      </c>
      <c r="AB48" s="412">
        <f t="array" ref="AB48">INDEX(AA$1:AA$55,MATCH(SMALL(COUNTIF(AA$1:AA$55,"&lt;"&amp;AA$1:AA$55),ROW(AA48:AB48)),COUNTIF(AA$1:AA$55,"&lt;"&amp;AA$1:AA$55),0))</f>
        <v>48</v>
      </c>
      <c r="AC48" s="412" t="str">
        <f t="array" ref="AC48">INDEX(Z$1:Z$55,SMALL(IF(AA$1:AA$55=AB48,ROW(AA$1:AA$55)),COUNTIF(AB$1:AB48,AB48)),1)</f>
        <v>Bath and North East Somerset</v>
      </c>
      <c r="AD48" s="412">
        <f t="shared" si="38"/>
        <v>48</v>
      </c>
      <c r="AE48" s="412" t="str">
        <f t="shared" si="39"/>
        <v>Bath and North East Somerset</v>
      </c>
      <c r="AH48" s="413" t="s">
        <v>287</v>
      </c>
      <c r="AI48" s="412">
        <f>VLOOKUP(AH48,'Rural 80'!$A$11:$BS$488,24,FALSE)</f>
        <v>37</v>
      </c>
      <c r="AJ48" s="412">
        <f t="array" ref="AJ48">INDEX(AI$1:AI$55,MATCH(SMALL(COUNTIF(AI$1:AI$55,"&lt;"&amp;AI$1:AI$55),ROW(AI48:AJ48)),COUNTIF(AI$1:AI$55,"&lt;"&amp;AI$1:AI$55),0))</f>
        <v>48</v>
      </c>
      <c r="AK48" s="412" t="str">
        <f t="array" ref="AK48">INDEX(AH$1:AH$55,SMALL(IF(AI$1:AI$55=AJ48,ROW(AI$1:AI$55)),COUNTIF(AJ$1:AJ48,AJ48)),1)</f>
        <v>Bedford</v>
      </c>
      <c r="AL48" s="412">
        <f t="shared" si="40"/>
        <v>48</v>
      </c>
      <c r="AM48" s="412" t="str">
        <f t="shared" si="41"/>
        <v>Bedford</v>
      </c>
      <c r="AP48" s="413" t="s">
        <v>287</v>
      </c>
      <c r="AQ48" s="412">
        <f>VLOOKUP(AP48,'Rural 80'!$A$11:$BS$488,28,FALSE)</f>
        <v>16</v>
      </c>
      <c r="AR48" s="412">
        <f t="array" ref="AR48">INDEX(AQ$1:AQ$55,MATCH(SMALL(COUNTIF(AQ$1:AQ$55,"&lt;"&amp;AQ$1:AQ$55),ROW(AQ48:AR48)),COUNTIF(AQ$1:AQ$55,"&lt;"&amp;AQ$1:AQ$55),0))</f>
        <v>48</v>
      </c>
      <c r="AS48" s="412" t="str">
        <f t="array" ref="AS48">INDEX(AP$1:AP$55,SMALL(IF(AQ$1:AQ$55=AR48,ROW(AQ$1:AQ$55)),COUNTIF(AR$1:AR48,AR48)),1)</f>
        <v>Tunbridge Wells</v>
      </c>
      <c r="AT48" s="412">
        <f t="shared" si="42"/>
        <v>48</v>
      </c>
      <c r="AU48" s="412" t="str">
        <f t="shared" si="43"/>
        <v>Tunbridge Wells</v>
      </c>
      <c r="AX48" s="413" t="s">
        <v>287</v>
      </c>
      <c r="AY48" s="412">
        <f>VLOOKUP(AX48,'Rural 80'!$A$11:$BS$488,32,FALSE)</f>
        <v>22</v>
      </c>
      <c r="AZ48" s="412">
        <f t="array" ref="AZ48">INDEX(AY$1:AY$55,MATCH(SMALL(COUNTIF(AY$1:AY$55,"&lt;"&amp;AY$1:AY$55),ROW(AY48:AZ48)),COUNTIF(AY$1:AY$55,"&lt;"&amp;AY$1:AY$55),0))</f>
        <v>48</v>
      </c>
      <c r="BA48" s="412" t="str">
        <f t="array" ref="BA48">INDEX(AX$1:AX$55,SMALL(IF(AY$1:AY$55=AZ48,ROW(AY$1:AY$55)),COUNTIF(AZ$1:AZ48,AZ48)),1)</f>
        <v>Hertsmere</v>
      </c>
      <c r="BB48" s="412">
        <f t="shared" si="44"/>
        <v>48</v>
      </c>
      <c r="BC48" s="412" t="str">
        <f t="shared" si="45"/>
        <v>Hertsmere</v>
      </c>
      <c r="BF48" s="413" t="s">
        <v>287</v>
      </c>
      <c r="BG48" s="412">
        <f>VLOOKUP(BF48,'Rural 80'!$A$11:$BS$488,36,FALSE)</f>
        <v>38</v>
      </c>
      <c r="BH48" s="412">
        <f t="array" ref="BH48">INDEX(BG$1:BG$55,MATCH(SMALL(COUNTIF(BG$1:BG$55,"&lt;"&amp;BG$1:BG$55),ROW(BG48:BH48)),COUNTIF(BG$1:BG$55,"&lt;"&amp;BG$1:BG$55),0))</f>
        <v>48</v>
      </c>
      <c r="BI48" s="412" t="str">
        <f t="array" ref="BI48">INDEX(BF$1:BF$55,SMALL(IF(BG$1:BG$55=BH48,ROW(BG$1:BG$55)),COUNTIF(BH$1:BH48,BH48)),1)</f>
        <v>West Berkshire</v>
      </c>
      <c r="BJ48" s="412">
        <f t="shared" si="46"/>
        <v>48</v>
      </c>
      <c r="BK48" s="412" t="str">
        <f t="shared" si="47"/>
        <v>West Berkshire</v>
      </c>
      <c r="BN48" s="413" t="s">
        <v>287</v>
      </c>
      <c r="BO48" s="412">
        <f>VLOOKUP(BN48,'Rural 80'!$A$11:$BS$488,40,FALSE)</f>
        <v>36</v>
      </c>
      <c r="BP48" s="412">
        <f t="array" ref="BP48">INDEX(BO$1:BO$55,MATCH(SMALL(COUNTIF(BO$1:BO$55,"&lt;"&amp;BO$1:BO$55),ROW(BO48:BP48)),COUNTIF(BO$1:BO$55,"&lt;"&amp;BO$1:BO$55),0))</f>
        <v>48</v>
      </c>
      <c r="BQ48" s="412" t="str">
        <f t="array" ref="BQ48">INDEX(BN$1:BN$55,SMALL(IF(BO$1:BO$55=BP48,ROW(BO$1:BO$55)),COUNTIF(BP$1:BP48,BP48)),1)</f>
        <v>Cherwell</v>
      </c>
      <c r="BR48" s="412">
        <f t="shared" si="48"/>
        <v>48</v>
      </c>
      <c r="BS48" s="412" t="str">
        <f t="shared" si="49"/>
        <v>Cherwell</v>
      </c>
      <c r="BV48" s="413" t="s">
        <v>287</v>
      </c>
      <c r="BW48" s="412">
        <f>VLOOKUP(BV48,'Rural 80'!$A$11:$BS$488,44,FALSE)</f>
        <v>42</v>
      </c>
      <c r="BX48" s="412">
        <f t="array" ref="BX48">INDEX(BW$1:BW$55,MATCH(SMALL(COUNTIF(BW$1:BW$55,"&lt;"&amp;BW$1:BW$55),ROW(BW48:BX48)),COUNTIF(BW$1:BW$55,"&lt;"&amp;BW$1:BW$55),0))</f>
        <v>48</v>
      </c>
      <c r="BY48" s="412" t="str">
        <f t="array" ref="BY48">INDEX(BV$1:BV$55,SMALL(IF(BW$1:BW$55=BX48,ROW(BW$1:BW$55)),COUNTIF(BX$1:BX48,BX48)),1)</f>
        <v>Rugby</v>
      </c>
      <c r="BZ48" s="412">
        <f t="shared" si="50"/>
        <v>48</v>
      </c>
      <c r="CA48" s="412" t="str">
        <f t="shared" si="51"/>
        <v>Rugby</v>
      </c>
      <c r="CD48" s="413" t="s">
        <v>287</v>
      </c>
      <c r="CE48" s="412">
        <f>VLOOKUP(CD48,'Rural 80'!$A$11:$BS$488,48,FALSE)</f>
        <v>31</v>
      </c>
      <c r="CF48" s="412">
        <f t="array" ref="CF48">INDEX(CE$1:CE$55,MATCH(SMALL(COUNTIF(CE$1:CE$55,"&lt;"&amp;CE$1:CE$55),ROW(CE48:CF48)),COUNTIF(CE$1:CE$55,"&lt;"&amp;CE$1:CE$55),0))</f>
        <v>48</v>
      </c>
      <c r="CG48" s="412" t="str">
        <f t="array" ref="CG48">INDEX(CD$1:CD$55,SMALL(IF(CE$1:CE$55=CF48,ROW(CE$1:CE$55)),COUNTIF(CF$1:CF48,CF48)),1)</f>
        <v>Bedford</v>
      </c>
      <c r="CH48" s="412">
        <f t="shared" si="52"/>
        <v>48</v>
      </c>
      <c r="CI48" s="412" t="str">
        <f t="shared" si="53"/>
        <v>Bedford</v>
      </c>
      <c r="CL48" s="413" t="s">
        <v>287</v>
      </c>
      <c r="CM48" s="412">
        <f>VLOOKUP(CL48,'Rural 80'!$A$11:$BS$488,52,FALSE)</f>
        <v>40</v>
      </c>
      <c r="CN48" s="412">
        <f t="array" ref="CN48">INDEX(CM$1:CM$55,MATCH(SMALL(COUNTIF(CM$1:CM$55,"&lt;"&amp;CM$1:CM$55),ROW(CM48:CN48)),COUNTIF(CM$1:CM$55,"&lt;"&amp;CM$1:CM$55),0))</f>
        <v>48</v>
      </c>
      <c r="CO48" s="412" t="str">
        <f t="array" ref="CO48">INDEX(CL$1:CL$55,SMALL(IF(CM$1:CM$55=CN48,ROW(CM$1:CM$55)),COUNTIF(CN$1:CN48,CN48)),1)</f>
        <v>Maidstone</v>
      </c>
      <c r="CP48" s="412">
        <f t="shared" si="54"/>
        <v>48</v>
      </c>
      <c r="CQ48" s="412" t="str">
        <f t="shared" si="55"/>
        <v>Maidstone</v>
      </c>
      <c r="CT48" s="413" t="s">
        <v>287</v>
      </c>
      <c r="CU48" s="412" t="str">
        <f>VLOOKUP(CT48,'Rural 80'!$A$11:$BS$488,56,FALSE)</f>
        <v>9999</v>
      </c>
      <c r="CV48" s="412" t="str">
        <f t="array" ref="CV48">INDEX(CU$1:CU$55,MATCH(SMALL(COUNTIF(CU$1:CU$55,"&lt;"&amp;CU$1:CU$55),ROW(CU48:CV48)),COUNTIF(CU$1:CU$55,"&lt;"&amp;CU$1:CU$55),0))</f>
        <v>9999</v>
      </c>
      <c r="CW48" s="412" t="str">
        <f t="array" ref="CW48">INDEX(CT$1:CT$55,SMALL(IF(CU$1:CU$55=CV48,ROW(CU$1:CU$55)),COUNTIF(CV$1:CV48,CV48)),1)</f>
        <v>Wakefield</v>
      </c>
      <c r="CX48" s="412" t="str">
        <f t="shared" si="56"/>
        <v>no data</v>
      </c>
      <c r="CY48" s="412" t="str">
        <f t="shared" si="57"/>
        <v>Wakefield</v>
      </c>
      <c r="DB48" s="413" t="s">
        <v>287</v>
      </c>
      <c r="DC48" s="412" t="str">
        <f>VLOOKUP(DB48,'Rural 80'!$A$11:$BS$488,60,FALSE)</f>
        <v>9999</v>
      </c>
      <c r="DD48" s="412" t="str">
        <f t="array" ref="DD48">INDEX(DC$1:DC$55,MATCH(SMALL(COUNTIF(DC$1:DC$55,"&lt;"&amp;DC$1:DC$55),ROW(DC48:DD48)),COUNTIF(DC$1:DC$55,"&lt;"&amp;DC$1:DC$55),0))</f>
        <v>9999</v>
      </c>
      <c r="DE48" s="412" t="str">
        <f t="array" ref="DE48">INDEX(DB$1:DB$55,SMALL(IF(DC$1:DC$55=DD48,ROW(DC$1:DC$55)),COUNTIF(DD$1:DD48,DD48)),1)</f>
        <v>Wakefield</v>
      </c>
      <c r="DF48" s="412" t="str">
        <f t="shared" si="58"/>
        <v>no data</v>
      </c>
      <c r="DG48" s="412" t="str">
        <f t="shared" si="59"/>
        <v>Wakefield</v>
      </c>
      <c r="DJ48" s="413" t="s">
        <v>287</v>
      </c>
      <c r="DK48" s="412" t="str">
        <f>VLOOKUP(DJ48,'Rural 80'!$A$11:$BS$488,64,FALSE)</f>
        <v>9999</v>
      </c>
      <c r="DL48" s="412" t="str">
        <f t="array" ref="DL48">INDEX(DK$1:DK$55,MATCH(SMALL(COUNTIF(DK$1:DK$55,"&lt;"&amp;DK$1:DK$55),ROW(DK48:DL48)),COUNTIF(DK$1:DK$55,"&lt;"&amp;DK$1:DK$55),0))</f>
        <v>9999</v>
      </c>
      <c r="DM48" s="412" t="str">
        <f t="array" ref="DM48">INDEX(DJ$1:DJ$55,SMALL(IF(DK$1:DK$55=DL48,ROW(DK$1:DK$55)),COUNTIF(DL$1:DL48,DL48)),1)</f>
        <v>Wakefield</v>
      </c>
      <c r="DN48" s="412" t="str">
        <f t="shared" si="60"/>
        <v>no data</v>
      </c>
      <c r="DO48" s="412" t="str">
        <f t="shared" si="61"/>
        <v>Wakefield</v>
      </c>
      <c r="DR48" s="413" t="s">
        <v>287</v>
      </c>
      <c r="DS48" s="412" t="str">
        <f>VLOOKUP(DR48,'Rural 80'!$A$11:$BS$488,68,FALSE)</f>
        <v>9999</v>
      </c>
      <c r="DT48" s="412" t="str">
        <f t="array" ref="DT48">INDEX(DS$1:DS$55,MATCH(SMALL(COUNTIF(DS$1:DS$55,"&lt;"&amp;DS$1:DS$55),ROW(DS48:DT48)),COUNTIF(DS$1:DS$55,"&lt;"&amp;DS$1:DS$55),0))</f>
        <v>9999</v>
      </c>
      <c r="DU48" s="412" t="str">
        <f t="array" ref="DU48">INDEX(DR$1:DR$55,SMALL(IF(DS$1:DS$55=DT48,ROW(DS$1:DS$55)),COUNTIF(DT$1:DT48,DT48)),1)</f>
        <v>Wakefield</v>
      </c>
      <c r="DV48" s="412" t="str">
        <f t="shared" si="62"/>
        <v>no data</v>
      </c>
      <c r="DW48" s="412" t="str">
        <f t="shared" si="63"/>
        <v>Wakefield</v>
      </c>
    </row>
    <row r="49" spans="2:127" x14ac:dyDescent="0.25">
      <c r="B49" s="413" t="s">
        <v>292</v>
      </c>
      <c r="C49" s="412">
        <f>VLOOKUP(B49,'Rural 80'!$A$11:$BS$488,8,FALSE)</f>
        <v>32</v>
      </c>
      <c r="D49" s="412">
        <f t="array" ref="D49">INDEX(C$1:C$55,MATCH(SMALL(COUNTIF(C$1:C$55,"&lt;"&amp;C$1:C$55),ROW(C49:D49)),COUNTIF(C$1:C$55,"&lt;"&amp;C$1:C$55),0))</f>
        <v>49</v>
      </c>
      <c r="E49" s="412" t="str">
        <f t="array" ref="E49">INDEX(B$1:B$55,SMALL(IF(C$1:C$55=D49,ROW(C$1:C$55)),COUNTIF(D$1:D49,D49)),1)</f>
        <v>Rugby</v>
      </c>
      <c r="F49" s="412">
        <f t="shared" si="32"/>
        <v>49</v>
      </c>
      <c r="G49" s="412" t="str">
        <f t="shared" si="33"/>
        <v>Rugby</v>
      </c>
      <c r="J49" s="413" t="s">
        <v>292</v>
      </c>
      <c r="K49" s="412">
        <f>VLOOKUP(J49,'Rural 80'!$A$11:$BS$488,12,FALSE)</f>
        <v>38</v>
      </c>
      <c r="L49" s="412">
        <f t="array" ref="L49">INDEX(K$1:K$55,MATCH(SMALL(COUNTIF(K$1:K$55,"&lt;"&amp;K$1:K$55),ROW(K49:L49)),COUNTIF(K$1:K$55,"&lt;"&amp;K$1:K$55),0))</f>
        <v>49</v>
      </c>
      <c r="M49" s="412" t="str">
        <f t="array" ref="M49">INDEX(J$1:J$55,SMALL(IF(K$1:K$55=L49,ROW(K$1:K$55)),COUNTIF(L$1:L49,L49)),1)</f>
        <v>Swale</v>
      </c>
      <c r="N49" s="412">
        <f t="shared" si="34"/>
        <v>49</v>
      </c>
      <c r="O49" s="412" t="str">
        <f t="shared" si="35"/>
        <v>Swale</v>
      </c>
      <c r="R49" s="413" t="s">
        <v>292</v>
      </c>
      <c r="S49" s="412">
        <f>VLOOKUP(R49,'Rural 80'!$A$11:$BS$488,16,FALSE)</f>
        <v>37</v>
      </c>
      <c r="T49" s="412">
        <f t="array" ref="T49">INDEX(S$1:S$55,MATCH(SMALL(COUNTIF(S$1:S$55,"&lt;"&amp;S$1:S$55),ROW(S49:T49)),COUNTIF(S$1:S$55,"&lt;"&amp;S$1:S$55),0))</f>
        <v>49</v>
      </c>
      <c r="U49" s="412" t="str">
        <f t="array" ref="U49">INDEX(R$1:R$55,SMALL(IF(S$1:S$55=T49,ROW(S$1:S$55)),COUNTIF(T$1:T49,T49)),1)</f>
        <v>Colchester</v>
      </c>
      <c r="V49" s="412">
        <f t="shared" si="36"/>
        <v>49</v>
      </c>
      <c r="W49" s="412" t="str">
        <f t="shared" si="37"/>
        <v>Colchester</v>
      </c>
      <c r="Z49" s="413" t="s">
        <v>292</v>
      </c>
      <c r="AA49" s="412">
        <f>VLOOKUP(Z49,'Rural 80'!$A$11:$BS$488,20,FALSE)</f>
        <v>30</v>
      </c>
      <c r="AB49" s="412">
        <f t="array" ref="AB49">INDEX(AA$1:AA$55,MATCH(SMALL(COUNTIF(AA$1:AA$55,"&lt;"&amp;AA$1:AA$55),ROW(AA49:AB49)),COUNTIF(AA$1:AA$55,"&lt;"&amp;AA$1:AA$55),0))</f>
        <v>49</v>
      </c>
      <c r="AC49" s="412" t="str">
        <f t="array" ref="AC49">INDEX(Z$1:Z$55,SMALL(IF(AA$1:AA$55=AB49,ROW(AA$1:AA$55)),COUNTIF(AB$1:AB49,AB49)),1)</f>
        <v>Maidstone</v>
      </c>
      <c r="AD49" s="412">
        <f t="shared" si="38"/>
        <v>49</v>
      </c>
      <c r="AE49" s="412" t="str">
        <f t="shared" si="39"/>
        <v>Maidstone</v>
      </c>
      <c r="AH49" s="413" t="s">
        <v>292</v>
      </c>
      <c r="AI49" s="412">
        <f>VLOOKUP(AH49,'Rural 80'!$A$11:$BS$488,24,FALSE)</f>
        <v>31</v>
      </c>
      <c r="AJ49" s="412">
        <f t="array" ref="AJ49">INDEX(AI$1:AI$55,MATCH(SMALL(COUNTIF(AI$1:AI$55,"&lt;"&amp;AI$1:AI$55),ROW(AI49:AJ49)),COUNTIF(AI$1:AI$55,"&lt;"&amp;AI$1:AI$55),0))</f>
        <v>49</v>
      </c>
      <c r="AK49" s="412" t="str">
        <f t="array" ref="AK49">INDEX(AH$1:AH$55,SMALL(IF(AI$1:AI$55=AJ49,ROW(AI$1:AI$55)),COUNTIF(AJ$1:AJ49,AJ49)),1)</f>
        <v>Tunbridge Wells</v>
      </c>
      <c r="AL49" s="412">
        <f t="shared" si="40"/>
        <v>49</v>
      </c>
      <c r="AM49" s="412" t="str">
        <f t="shared" si="41"/>
        <v>Tunbridge Wells</v>
      </c>
      <c r="AP49" s="413" t="s">
        <v>292</v>
      </c>
      <c r="AQ49" s="412">
        <f>VLOOKUP(AP49,'Rural 80'!$A$11:$BS$488,28,FALSE)</f>
        <v>34</v>
      </c>
      <c r="AR49" s="412">
        <f t="array" ref="AR49">INDEX(AQ$1:AQ$55,MATCH(SMALL(COUNTIF(AQ$1:AQ$55,"&lt;"&amp;AQ$1:AQ$55),ROW(AQ49:AR49)),COUNTIF(AQ$1:AQ$55,"&lt;"&amp;AQ$1:AQ$55),0))</f>
        <v>49</v>
      </c>
      <c r="AS49" s="412" t="str">
        <f t="array" ref="AS49">INDEX(AP$1:AP$55,SMALL(IF(AQ$1:AQ$55=AR49,ROW(AQ$1:AQ$55)),COUNTIF(AR$1:AR49,AR49)),1)</f>
        <v>Great Yarmouth</v>
      </c>
      <c r="AT49" s="412">
        <f t="shared" si="42"/>
        <v>49</v>
      </c>
      <c r="AU49" s="412" t="str">
        <f t="shared" si="43"/>
        <v>Great Yarmouth</v>
      </c>
      <c r="AX49" s="413" t="s">
        <v>292</v>
      </c>
      <c r="AY49" s="412">
        <f>VLOOKUP(AX49,'Rural 80'!$A$11:$BS$488,32,FALSE)</f>
        <v>29</v>
      </c>
      <c r="AZ49" s="412">
        <f t="array" ref="AZ49">INDEX(AY$1:AY$55,MATCH(SMALL(COUNTIF(AY$1:AY$55,"&lt;"&amp;AY$1:AY$55),ROW(AY49:AZ49)),COUNTIF(AY$1:AY$55,"&lt;"&amp;AY$1:AY$55),0))</f>
        <v>49</v>
      </c>
      <c r="BA49" s="412" t="str">
        <f t="array" ref="BA49">INDEX(AX$1:AX$55,SMALL(IF(AY$1:AY$55=AZ49,ROW(AY$1:AY$55)),COUNTIF(AZ$1:AZ49,AZ49)),1)</f>
        <v>Wellingborough</v>
      </c>
      <c r="BB49" s="412">
        <f t="shared" si="44"/>
        <v>49</v>
      </c>
      <c r="BC49" s="412" t="str">
        <f t="shared" si="45"/>
        <v>Wellingborough</v>
      </c>
      <c r="BF49" s="413" t="s">
        <v>292</v>
      </c>
      <c r="BG49" s="412">
        <f>VLOOKUP(BF49,'Rural 80'!$A$11:$BS$488,36,FALSE)</f>
        <v>40</v>
      </c>
      <c r="BH49" s="412">
        <f t="array" ref="BH49">INDEX(BG$1:BG$55,MATCH(SMALL(COUNTIF(BG$1:BG$55,"&lt;"&amp;BG$1:BG$55),ROW(BG49:BH49)),COUNTIF(BG$1:BG$55,"&lt;"&amp;BG$1:BG$55),0))</f>
        <v>49</v>
      </c>
      <c r="BI49" s="412" t="str">
        <f t="array" ref="BI49">INDEX(BF$1:BF$55,SMALL(IF(BG$1:BG$55=BH49,ROW(BG$1:BG$55)),COUNTIF(BH$1:BH49,BH49)),1)</f>
        <v>St. Albans</v>
      </c>
      <c r="BJ49" s="412">
        <f t="shared" si="46"/>
        <v>49</v>
      </c>
      <c r="BK49" s="412" t="str">
        <f t="shared" si="47"/>
        <v>St. Albans</v>
      </c>
      <c r="BN49" s="413" t="s">
        <v>292</v>
      </c>
      <c r="BO49" s="412">
        <f>VLOOKUP(BN49,'Rural 80'!$A$11:$BS$488,40,FALSE)</f>
        <v>41</v>
      </c>
      <c r="BP49" s="412">
        <f t="array" ref="BP49">INDEX(BO$1:BO$55,MATCH(SMALL(COUNTIF(BO$1:BO$55,"&lt;"&amp;BO$1:BO$55),ROW(BO49:BP49)),COUNTIF(BO$1:BO$55,"&lt;"&amp;BO$1:BO$55),0))</f>
        <v>49</v>
      </c>
      <c r="BQ49" s="412" t="str">
        <f t="array" ref="BQ49">INDEX(BN$1:BN$55,SMALL(IF(BO$1:BO$55=BP49,ROW(BO$1:BO$55)),COUNTIF(BP$1:BP49,BP49)),1)</f>
        <v>Colchester</v>
      </c>
      <c r="BR49" s="412">
        <f t="shared" si="48"/>
        <v>49</v>
      </c>
      <c r="BS49" s="412" t="str">
        <f t="shared" si="49"/>
        <v>Colchester</v>
      </c>
      <c r="BV49" s="413" t="s">
        <v>292</v>
      </c>
      <c r="BW49" s="412">
        <f>VLOOKUP(BV49,'Rural 80'!$A$11:$BS$488,44,FALSE)</f>
        <v>40</v>
      </c>
      <c r="BX49" s="412">
        <f t="array" ref="BX49">INDEX(BW$1:BW$55,MATCH(SMALL(COUNTIF(BW$1:BW$55,"&lt;"&amp;BW$1:BW$55),ROW(BW49:BX49)),COUNTIF(BW$1:BW$55,"&lt;"&amp;BW$1:BW$55),0))</f>
        <v>49</v>
      </c>
      <c r="BY49" s="412" t="str">
        <f t="array" ref="BY49">INDEX(BV$1:BV$55,SMALL(IF(BW$1:BW$55=BX49,ROW(BW$1:BW$55)),COUNTIF(BX$1:BX49,BX49)),1)</f>
        <v>Colchester</v>
      </c>
      <c r="BZ49" s="412">
        <f t="shared" si="50"/>
        <v>49</v>
      </c>
      <c r="CA49" s="412" t="str">
        <f t="shared" si="51"/>
        <v>Colchester</v>
      </c>
      <c r="CD49" s="413" t="s">
        <v>292</v>
      </c>
      <c r="CE49" s="412">
        <f>VLOOKUP(CD49,'Rural 80'!$A$11:$BS$488,48,FALSE)</f>
        <v>40</v>
      </c>
      <c r="CF49" s="412">
        <f t="array" ref="CF49">INDEX(CE$1:CE$55,MATCH(SMALL(COUNTIF(CE$1:CE$55,"&lt;"&amp;CE$1:CE$55),ROW(CE49:CF49)),COUNTIF(CE$1:CE$55,"&lt;"&amp;CE$1:CE$55),0))</f>
        <v>49</v>
      </c>
      <c r="CG49" s="412" t="str">
        <f t="array" ref="CG49">INDEX(CD$1:CD$55,SMALL(IF(CE$1:CE$55=CF49,ROW(CE$1:CE$55)),COUNTIF(CF$1:CF49,CF49)),1)</f>
        <v>Kettering</v>
      </c>
      <c r="CH49" s="412">
        <f t="shared" si="52"/>
        <v>49</v>
      </c>
      <c r="CI49" s="412" t="str">
        <f t="shared" si="53"/>
        <v>Kettering</v>
      </c>
      <c r="CL49" s="413" t="s">
        <v>292</v>
      </c>
      <c r="CM49" s="412">
        <f>VLOOKUP(CL49,'Rural 80'!$A$11:$BS$488,52,FALSE)</f>
        <v>28</v>
      </c>
      <c r="CN49" s="412">
        <f t="array" ref="CN49">INDEX(CM$1:CM$55,MATCH(SMALL(COUNTIF(CM$1:CM$55,"&lt;"&amp;CM$1:CM$55),ROW(CM49:CN49)),COUNTIF(CM$1:CM$55,"&lt;"&amp;CM$1:CM$55),0))</f>
        <v>49</v>
      </c>
      <c r="CO49" s="412" t="str">
        <f t="array" ref="CO49">INDEX(CL$1:CL$55,SMALL(IF(CM$1:CM$55=CN49,ROW(CM$1:CM$55)),COUNTIF(CN$1:CN49,CN49)),1)</f>
        <v>Wellingborough</v>
      </c>
      <c r="CP49" s="412">
        <f t="shared" si="54"/>
        <v>49</v>
      </c>
      <c r="CQ49" s="412" t="str">
        <f t="shared" si="55"/>
        <v>Wellingborough</v>
      </c>
      <c r="CT49" s="413" t="s">
        <v>292</v>
      </c>
      <c r="CU49" s="412" t="str">
        <f>VLOOKUP(CT49,'Rural 80'!$A$11:$BS$488,56,FALSE)</f>
        <v>9999</v>
      </c>
      <c r="CV49" s="412" t="str">
        <f t="array" ref="CV49">INDEX(CU$1:CU$55,MATCH(SMALL(COUNTIF(CU$1:CU$55,"&lt;"&amp;CU$1:CU$55),ROW(CU49:CV49)),COUNTIF(CU$1:CU$55,"&lt;"&amp;CU$1:CU$55),0))</f>
        <v>9999</v>
      </c>
      <c r="CW49" s="412" t="str">
        <f t="array" ref="CW49">INDEX(CT$1:CT$55,SMALL(IF(CU$1:CU$55=CV49,ROW(CU$1:CU$55)),COUNTIF(CV$1:CV49,CV49)),1)</f>
        <v>Warwick</v>
      </c>
      <c r="CX49" s="412" t="str">
        <f t="shared" si="56"/>
        <v>no data</v>
      </c>
      <c r="CY49" s="412" t="str">
        <f t="shared" si="57"/>
        <v>Warwick</v>
      </c>
      <c r="DB49" s="413" t="s">
        <v>292</v>
      </c>
      <c r="DC49" s="412" t="str">
        <f>VLOOKUP(DB49,'Rural 80'!$A$11:$BS$488,60,FALSE)</f>
        <v>9999</v>
      </c>
      <c r="DD49" s="412" t="str">
        <f t="array" ref="DD49">INDEX(DC$1:DC$55,MATCH(SMALL(COUNTIF(DC$1:DC$55,"&lt;"&amp;DC$1:DC$55),ROW(DC49:DD49)),COUNTIF(DC$1:DC$55,"&lt;"&amp;DC$1:DC$55),0))</f>
        <v>9999</v>
      </c>
      <c r="DE49" s="412" t="str">
        <f t="array" ref="DE49">INDEX(DB$1:DB$55,SMALL(IF(DC$1:DC$55=DD49,ROW(DC$1:DC$55)),COUNTIF(DD$1:DD49,DD49)),1)</f>
        <v>Warwick</v>
      </c>
      <c r="DF49" s="412" t="str">
        <f t="shared" si="58"/>
        <v>no data</v>
      </c>
      <c r="DG49" s="412" t="str">
        <f t="shared" si="59"/>
        <v>Warwick</v>
      </c>
      <c r="DJ49" s="413" t="s">
        <v>292</v>
      </c>
      <c r="DK49" s="412" t="str">
        <f>VLOOKUP(DJ49,'Rural 80'!$A$11:$BS$488,64,FALSE)</f>
        <v>9999</v>
      </c>
      <c r="DL49" s="412" t="str">
        <f t="array" ref="DL49">INDEX(DK$1:DK$55,MATCH(SMALL(COUNTIF(DK$1:DK$55,"&lt;"&amp;DK$1:DK$55),ROW(DK49:DL49)),COUNTIF(DK$1:DK$55,"&lt;"&amp;DK$1:DK$55),0))</f>
        <v>9999</v>
      </c>
      <c r="DM49" s="412" t="str">
        <f t="array" ref="DM49">INDEX(DJ$1:DJ$55,SMALL(IF(DK$1:DK$55=DL49,ROW(DK$1:DK$55)),COUNTIF(DL$1:DL49,DL49)),1)</f>
        <v>Warwick</v>
      </c>
      <c r="DN49" s="412" t="str">
        <f t="shared" si="60"/>
        <v>no data</v>
      </c>
      <c r="DO49" s="412" t="str">
        <f t="shared" si="61"/>
        <v>Warwick</v>
      </c>
      <c r="DR49" s="413" t="s">
        <v>292</v>
      </c>
      <c r="DS49" s="412" t="str">
        <f>VLOOKUP(DR49,'Rural 80'!$A$11:$BS$488,68,FALSE)</f>
        <v>9999</v>
      </c>
      <c r="DT49" s="412" t="str">
        <f t="array" ref="DT49">INDEX(DS$1:DS$55,MATCH(SMALL(COUNTIF(DS$1:DS$55,"&lt;"&amp;DS$1:DS$55),ROW(DS49:DT49)),COUNTIF(DS$1:DS$55,"&lt;"&amp;DS$1:DS$55),0))</f>
        <v>9999</v>
      </c>
      <c r="DU49" s="412" t="str">
        <f t="array" ref="DU49">INDEX(DR$1:DR$55,SMALL(IF(DS$1:DS$55=DT49,ROW(DS$1:DS$55)),COUNTIF(DT$1:DT49,DT49)),1)</f>
        <v>Warwick</v>
      </c>
      <c r="DV49" s="412" t="str">
        <f t="shared" si="62"/>
        <v>no data</v>
      </c>
      <c r="DW49" s="412" t="str">
        <f t="shared" si="63"/>
        <v>Warwick</v>
      </c>
    </row>
    <row r="50" spans="2:127" x14ac:dyDescent="0.25">
      <c r="B50" s="413" t="s">
        <v>294</v>
      </c>
      <c r="C50" s="412">
        <f>VLOOKUP(B50,'Rural 80'!$A$11:$BS$488,8,FALSE)</f>
        <v>20</v>
      </c>
      <c r="D50" s="412">
        <f t="array" ref="D50">INDEX(C$1:C$55,MATCH(SMALL(COUNTIF(C$1:C$55,"&lt;"&amp;C$1:C$55),ROW(C50:D50)),COUNTIF(C$1:C$55,"&lt;"&amp;C$1:C$55),0))</f>
        <v>50</v>
      </c>
      <c r="E50" s="412" t="str">
        <f t="array" ref="E50">INDEX(B$1:B$55,SMALL(IF(C$1:C$55=D50,ROW(C$1:C$55)),COUNTIF(D$1:D50,D50)),1)</f>
        <v>Swale</v>
      </c>
      <c r="F50" s="412">
        <f t="shared" si="32"/>
        <v>50</v>
      </c>
      <c r="G50" s="412" t="str">
        <f t="shared" si="33"/>
        <v>Swale</v>
      </c>
      <c r="J50" s="413" t="s">
        <v>294</v>
      </c>
      <c r="K50" s="412">
        <f>VLOOKUP(J50,'Rural 80'!$A$11:$BS$488,12,FALSE)</f>
        <v>28</v>
      </c>
      <c r="L50" s="412">
        <f t="array" ref="L50">INDEX(K$1:K$55,MATCH(SMALL(COUNTIF(K$1:K$55,"&lt;"&amp;K$1:K$55),ROW(K50:L50)),COUNTIF(K$1:K$55,"&lt;"&amp;K$1:K$55),0))</f>
        <v>50</v>
      </c>
      <c r="M50" s="412" t="str">
        <f t="array" ref="M50">INDEX(J$1:J$55,SMALL(IF(K$1:K$55=L50,ROW(K$1:K$55)),COUNTIF(L$1:L50,L50)),1)</f>
        <v>Tunbridge Wells</v>
      </c>
      <c r="N50" s="412">
        <f t="shared" si="34"/>
        <v>50</v>
      </c>
      <c r="O50" s="412" t="str">
        <f t="shared" si="35"/>
        <v>Tunbridge Wells</v>
      </c>
      <c r="R50" s="413" t="s">
        <v>294</v>
      </c>
      <c r="S50" s="412">
        <f>VLOOKUP(R50,'Rural 80'!$A$11:$BS$488,16,FALSE)</f>
        <v>24</v>
      </c>
      <c r="T50" s="412">
        <f t="array" ref="T50">INDEX(S$1:S$55,MATCH(SMALL(COUNTIF(S$1:S$55,"&lt;"&amp;S$1:S$55),ROW(S50:T50)),COUNTIF(S$1:S$55,"&lt;"&amp;S$1:S$55),0))</f>
        <v>50</v>
      </c>
      <c r="U50" s="412" t="str">
        <f t="array" ref="U50">INDEX(R$1:R$55,SMALL(IF(S$1:S$55=T50,ROW(S$1:S$55)),COUNTIF(T$1:T50,T50)),1)</f>
        <v>Bedford</v>
      </c>
      <c r="V50" s="412">
        <f t="shared" si="36"/>
        <v>50</v>
      </c>
      <c r="W50" s="412" t="str">
        <f t="shared" si="37"/>
        <v>Bedford</v>
      </c>
      <c r="Z50" s="413" t="s">
        <v>294</v>
      </c>
      <c r="AA50" s="412">
        <f>VLOOKUP(Z50,'Rural 80'!$A$11:$BS$488,20,FALSE)</f>
        <v>19</v>
      </c>
      <c r="AB50" s="412">
        <f t="array" ref="AB50">INDEX(AA$1:AA$55,MATCH(SMALL(COUNTIF(AA$1:AA$55,"&lt;"&amp;AA$1:AA$55),ROW(AA50:AB50)),COUNTIF(AA$1:AA$55,"&lt;"&amp;AA$1:AA$55),0))</f>
        <v>50</v>
      </c>
      <c r="AC50" s="412" t="str">
        <f t="array" ref="AC50">INDEX(Z$1:Z$55,SMALL(IF(AA$1:AA$55=AB50,ROW(AA$1:AA$55)),COUNTIF(AB$1:AB50,AB50)),1)</f>
        <v>Wellingborough</v>
      </c>
      <c r="AD50" s="412">
        <f t="shared" si="38"/>
        <v>50</v>
      </c>
      <c r="AE50" s="412" t="str">
        <f t="shared" si="39"/>
        <v>Wellingborough</v>
      </c>
      <c r="AH50" s="413" t="s">
        <v>294</v>
      </c>
      <c r="AI50" s="412">
        <f>VLOOKUP(AH50,'Rural 80'!$A$11:$BS$488,24,FALSE)</f>
        <v>11</v>
      </c>
      <c r="AJ50" s="412">
        <f t="array" ref="AJ50">INDEX(AI$1:AI$55,MATCH(SMALL(COUNTIF(AI$1:AI$55,"&lt;"&amp;AI$1:AI$55),ROW(AI50:AJ50)),COUNTIF(AI$1:AI$55,"&lt;"&amp;AI$1:AI$55),0))</f>
        <v>50</v>
      </c>
      <c r="AK50" s="412" t="str">
        <f t="array" ref="AK50">INDEX(AH$1:AH$55,SMALL(IF(AI$1:AI$55=AJ50,ROW(AI$1:AI$55)),COUNTIF(AJ$1:AJ50,AJ50)),1)</f>
        <v>Stafford</v>
      </c>
      <c r="AL50" s="412">
        <f t="shared" si="40"/>
        <v>50</v>
      </c>
      <c r="AM50" s="412" t="str">
        <f t="shared" si="41"/>
        <v>Stafford</v>
      </c>
      <c r="AP50" s="413" t="s">
        <v>294</v>
      </c>
      <c r="AQ50" s="412">
        <f>VLOOKUP(AP50,'Rural 80'!$A$11:$BS$488,28,FALSE)</f>
        <v>17</v>
      </c>
      <c r="AR50" s="412">
        <f t="array" ref="AR50">INDEX(AQ$1:AQ$55,MATCH(SMALL(COUNTIF(AQ$1:AQ$55,"&lt;"&amp;AQ$1:AQ$55),ROW(AQ50:AR50)),COUNTIF(AQ$1:AQ$55,"&lt;"&amp;AQ$1:AQ$55),0))</f>
        <v>50</v>
      </c>
      <c r="AS50" s="412" t="str">
        <f t="array" ref="AS50">INDEX(AP$1:AP$55,SMALL(IF(AQ$1:AQ$55=AR50,ROW(AQ$1:AQ$55)),COUNTIF(AR$1:AR50,AR50)),1)</f>
        <v>Stafford</v>
      </c>
      <c r="AT50" s="412">
        <f t="shared" si="42"/>
        <v>50</v>
      </c>
      <c r="AU50" s="412" t="str">
        <f t="shared" si="43"/>
        <v>Stafford</v>
      </c>
      <c r="AX50" s="413" t="s">
        <v>294</v>
      </c>
      <c r="AY50" s="412">
        <f>VLOOKUP(AX50,'Rural 80'!$A$11:$BS$488,32,FALSE)</f>
        <v>15</v>
      </c>
      <c r="AZ50" s="412">
        <f t="array" ref="AZ50">INDEX(AY$1:AY$55,MATCH(SMALL(COUNTIF(AY$1:AY$55,"&lt;"&amp;AY$1:AY$55),ROW(AY50:AZ50)),COUNTIF(AY$1:AY$55,"&lt;"&amp;AY$1:AY$55),0))</f>
        <v>50</v>
      </c>
      <c r="BA50" s="412" t="str">
        <f t="array" ref="BA50">INDEX(AX$1:AX$55,SMALL(IF(AY$1:AY$55=AZ50,ROW(AY$1:AY$55)),COUNTIF(AZ$1:AZ50,AZ50)),1)</f>
        <v>Maidstone</v>
      </c>
      <c r="BB50" s="412">
        <f t="shared" si="44"/>
        <v>50</v>
      </c>
      <c r="BC50" s="412" t="str">
        <f t="shared" si="45"/>
        <v>Maidstone</v>
      </c>
      <c r="BF50" s="413" t="s">
        <v>294</v>
      </c>
      <c r="BG50" s="412">
        <f>VLOOKUP(BF50,'Rural 80'!$A$11:$BS$488,36,FALSE)</f>
        <v>8</v>
      </c>
      <c r="BH50" s="412">
        <f t="array" ref="BH50">INDEX(BG$1:BG$55,MATCH(SMALL(COUNTIF(BG$1:BG$55,"&lt;"&amp;BG$1:BG$55),ROW(BG50:BH50)),COUNTIF(BG$1:BG$55,"&lt;"&amp;BG$1:BG$55),0))</f>
        <v>50</v>
      </c>
      <c r="BI50" s="412" t="str">
        <f t="array" ref="BI50">INDEX(BF$1:BF$55,SMALL(IF(BG$1:BG$55=BH50,ROW(BG$1:BG$55)),COUNTIF(BH$1:BH50,BH50)),1)</f>
        <v>East Staffordshire</v>
      </c>
      <c r="BJ50" s="412">
        <f t="shared" si="46"/>
        <v>50</v>
      </c>
      <c r="BK50" s="412" t="str">
        <f t="shared" si="47"/>
        <v>East Staffordshire</v>
      </c>
      <c r="BN50" s="413" t="s">
        <v>294</v>
      </c>
      <c r="BO50" s="412">
        <f>VLOOKUP(BN50,'Rural 80'!$A$11:$BS$488,40,FALSE)</f>
        <v>34</v>
      </c>
      <c r="BP50" s="412">
        <f t="array" ref="BP50">INDEX(BO$1:BO$55,MATCH(SMALL(COUNTIF(BO$1:BO$55,"&lt;"&amp;BO$1:BO$55),ROW(BO50:BP50)),COUNTIF(BO$1:BO$55,"&lt;"&amp;BO$1:BO$55),0))</f>
        <v>50</v>
      </c>
      <c r="BQ50" s="412" t="str">
        <f t="array" ref="BQ50">INDEX(BN$1:BN$55,SMALL(IF(BO$1:BO$55=BP50,ROW(BO$1:BO$55)),COUNTIF(BP$1:BP50,BP50)),1)</f>
        <v>Kettering</v>
      </c>
      <c r="BR50" s="412">
        <f t="shared" si="48"/>
        <v>50</v>
      </c>
      <c r="BS50" s="412" t="str">
        <f t="shared" si="49"/>
        <v>Kettering</v>
      </c>
      <c r="BV50" s="413" t="s">
        <v>294</v>
      </c>
      <c r="BW50" s="412">
        <f>VLOOKUP(BV50,'Rural 80'!$A$11:$BS$488,44,FALSE)</f>
        <v>34</v>
      </c>
      <c r="BX50" s="412">
        <f t="array" ref="BX50">INDEX(BW$1:BW$55,MATCH(SMALL(COUNTIF(BW$1:BW$55,"&lt;"&amp;BW$1:BW$55),ROW(BW50:BX50)),COUNTIF(BW$1:BW$55,"&lt;"&amp;BW$1:BW$55),0))</f>
        <v>50</v>
      </c>
      <c r="BY50" s="412" t="str">
        <f t="array" ref="BY50">INDEX(BV$1:BV$55,SMALL(IF(BW$1:BW$55=BX50,ROW(BW$1:BW$55)),COUNTIF(BX$1:BX50,BX50)),1)</f>
        <v>Kettering</v>
      </c>
      <c r="BZ50" s="412">
        <f t="shared" si="50"/>
        <v>50</v>
      </c>
      <c r="CA50" s="412" t="str">
        <f t="shared" si="51"/>
        <v>Kettering</v>
      </c>
      <c r="CD50" s="413" t="s">
        <v>294</v>
      </c>
      <c r="CE50" s="412">
        <f>VLOOKUP(CD50,'Rural 80'!$A$11:$BS$488,48,FALSE)</f>
        <v>35</v>
      </c>
      <c r="CF50" s="412">
        <f t="array" ref="CF50">INDEX(CE$1:CE$55,MATCH(SMALL(COUNTIF(CE$1:CE$55,"&lt;"&amp;CE$1:CE$55),ROW(CE50:CF50)),COUNTIF(CE$1:CE$55,"&lt;"&amp;CE$1:CE$55),0))</f>
        <v>50</v>
      </c>
      <c r="CG50" s="412" t="str">
        <f t="array" ref="CG50">INDEX(CD$1:CD$55,SMALL(IF(CE$1:CE$55=CF50,ROW(CE$1:CE$55)),COUNTIF(CF$1:CF50,CF50)),1)</f>
        <v>Colchester</v>
      </c>
      <c r="CH50" s="412">
        <f t="shared" si="52"/>
        <v>50</v>
      </c>
      <c r="CI50" s="412" t="str">
        <f t="shared" si="53"/>
        <v>Colchester</v>
      </c>
      <c r="CL50" s="413" t="s">
        <v>294</v>
      </c>
      <c r="CM50" s="412">
        <f>VLOOKUP(CL50,'Rural 80'!$A$11:$BS$488,52,FALSE)</f>
        <v>30</v>
      </c>
      <c r="CN50" s="412">
        <f t="array" ref="CN50">INDEX(CM$1:CM$55,MATCH(SMALL(COUNTIF(CM$1:CM$55,"&lt;"&amp;CM$1:CM$55),ROW(CM50:CN50)),COUNTIF(CM$1:CM$55,"&lt;"&amp;CM$1:CM$55),0))</f>
        <v>50</v>
      </c>
      <c r="CO50" s="412" t="str">
        <f t="array" ref="CO50">INDEX(CL$1:CL$55,SMALL(IF(CM$1:CM$55=CN50,ROW(CM$1:CM$55)),COUNTIF(CN$1:CN50,CN50)),1)</f>
        <v>Bath and North East Somerset</v>
      </c>
      <c r="CP50" s="412">
        <f t="shared" si="54"/>
        <v>50</v>
      </c>
      <c r="CQ50" s="412" t="str">
        <f t="shared" si="55"/>
        <v>Bath and North East Somerset</v>
      </c>
      <c r="CT50" s="413" t="s">
        <v>294</v>
      </c>
      <c r="CU50" s="412" t="str">
        <f>VLOOKUP(CT50,'Rural 80'!$A$11:$BS$488,56,FALSE)</f>
        <v>9999</v>
      </c>
      <c r="CV50" s="412" t="str">
        <f t="array" ref="CV50">INDEX(CU$1:CU$55,MATCH(SMALL(COUNTIF(CU$1:CU$55,"&lt;"&amp;CU$1:CU$55),ROW(CU50:CV50)),COUNTIF(CU$1:CU$55,"&lt;"&amp;CU$1:CU$55),0))</f>
        <v>9999</v>
      </c>
      <c r="CW50" s="412" t="str">
        <f t="array" ref="CW50">INDEX(CT$1:CT$55,SMALL(IF(CU$1:CU$55=CV50,ROW(CU$1:CU$55)),COUNTIF(CV$1:CV50,CV50)),1)</f>
        <v>Waveney</v>
      </c>
      <c r="CX50" s="412" t="str">
        <f t="shared" si="56"/>
        <v>no data</v>
      </c>
      <c r="CY50" s="412" t="str">
        <f t="shared" si="57"/>
        <v>Waveney</v>
      </c>
      <c r="DB50" s="413" t="s">
        <v>294</v>
      </c>
      <c r="DC50" s="412" t="str">
        <f>VLOOKUP(DB50,'Rural 80'!$A$11:$BS$488,60,FALSE)</f>
        <v>9999</v>
      </c>
      <c r="DD50" s="412" t="str">
        <f t="array" ref="DD50">INDEX(DC$1:DC$55,MATCH(SMALL(COUNTIF(DC$1:DC$55,"&lt;"&amp;DC$1:DC$55),ROW(DC50:DD50)),COUNTIF(DC$1:DC$55,"&lt;"&amp;DC$1:DC$55),0))</f>
        <v>9999</v>
      </c>
      <c r="DE50" s="412" t="str">
        <f t="array" ref="DE50">INDEX(DB$1:DB$55,SMALL(IF(DC$1:DC$55=DD50,ROW(DC$1:DC$55)),COUNTIF(DD$1:DD50,DD50)),1)</f>
        <v>Waveney</v>
      </c>
      <c r="DF50" s="412" t="str">
        <f t="shared" si="58"/>
        <v>no data</v>
      </c>
      <c r="DG50" s="412" t="str">
        <f t="shared" si="59"/>
        <v>Waveney</v>
      </c>
      <c r="DJ50" s="413" t="s">
        <v>294</v>
      </c>
      <c r="DK50" s="412" t="str">
        <f>VLOOKUP(DJ50,'Rural 80'!$A$11:$BS$488,64,FALSE)</f>
        <v>9999</v>
      </c>
      <c r="DL50" s="412" t="str">
        <f t="array" ref="DL50">INDEX(DK$1:DK$55,MATCH(SMALL(COUNTIF(DK$1:DK$55,"&lt;"&amp;DK$1:DK$55),ROW(DK50:DL50)),COUNTIF(DK$1:DK$55,"&lt;"&amp;DK$1:DK$55),0))</f>
        <v>9999</v>
      </c>
      <c r="DM50" s="412" t="str">
        <f t="array" ref="DM50">INDEX(DJ$1:DJ$55,SMALL(IF(DK$1:DK$55=DL50,ROW(DK$1:DK$55)),COUNTIF(DL$1:DL50,DL50)),1)</f>
        <v>Waveney</v>
      </c>
      <c r="DN50" s="412" t="str">
        <f t="shared" si="60"/>
        <v>no data</v>
      </c>
      <c r="DO50" s="412" t="str">
        <f t="shared" si="61"/>
        <v>Waveney</v>
      </c>
      <c r="DR50" s="413" t="s">
        <v>294</v>
      </c>
      <c r="DS50" s="412" t="str">
        <f>VLOOKUP(DR50,'Rural 80'!$A$11:$BS$488,68,FALSE)</f>
        <v>9999</v>
      </c>
      <c r="DT50" s="412" t="str">
        <f t="array" ref="DT50">INDEX(DS$1:DS$55,MATCH(SMALL(COUNTIF(DS$1:DS$55,"&lt;"&amp;DS$1:DS$55),ROW(DS50:DT50)),COUNTIF(DS$1:DS$55,"&lt;"&amp;DS$1:DS$55),0))</f>
        <v>9999</v>
      </c>
      <c r="DU50" s="412" t="str">
        <f t="array" ref="DU50">INDEX(DR$1:DR$55,SMALL(IF(DS$1:DS$55=DT50,ROW(DS$1:DS$55)),COUNTIF(DT$1:DT50,DT50)),1)</f>
        <v>Waveney</v>
      </c>
      <c r="DV50" s="412" t="str">
        <f t="shared" si="62"/>
        <v>no data</v>
      </c>
      <c r="DW50" s="412" t="str">
        <f t="shared" si="63"/>
        <v>Waveney</v>
      </c>
    </row>
    <row r="51" spans="2:127" x14ac:dyDescent="0.25">
      <c r="B51" s="413" t="s">
        <v>297</v>
      </c>
      <c r="C51" s="412">
        <f>VLOOKUP(B51,'Rural 80'!$A$11:$BS$488,8,FALSE)</f>
        <v>42</v>
      </c>
      <c r="D51" s="412">
        <f t="array" ref="D51">INDEX(C$1:C$55,MATCH(SMALL(COUNTIF(C$1:C$55,"&lt;"&amp;C$1:C$55),ROW(C51:D51)),COUNTIF(C$1:C$55,"&lt;"&amp;C$1:C$55),0))</f>
        <v>51</v>
      </c>
      <c r="E51" s="412" t="str">
        <f t="array" ref="E51">INDEX(B$1:B$55,SMALL(IF(C$1:C$55=D51,ROW(C$1:C$55)),COUNTIF(D$1:D51,D51)),1)</f>
        <v>Bedford</v>
      </c>
      <c r="F51" s="412">
        <f t="shared" si="32"/>
        <v>51</v>
      </c>
      <c r="G51" s="412" t="str">
        <f t="shared" si="33"/>
        <v>Bedford</v>
      </c>
      <c r="J51" s="413" t="s">
        <v>297</v>
      </c>
      <c r="K51" s="412">
        <f>VLOOKUP(J51,'Rural 80'!$A$11:$BS$488,12,FALSE)</f>
        <v>35</v>
      </c>
      <c r="L51" s="412">
        <f t="array" ref="L51">INDEX(K$1:K$55,MATCH(SMALL(COUNTIF(K$1:K$55,"&lt;"&amp;K$1:K$55),ROW(K51:L51)),COUNTIF(K$1:K$55,"&lt;"&amp;K$1:K$55),0))</f>
        <v>51</v>
      </c>
      <c r="M51" s="412" t="str">
        <f t="array" ref="M51">INDEX(J$1:J$55,SMALL(IF(K$1:K$55=L51,ROW(K$1:K$55)),COUNTIF(L$1:L51,L51)),1)</f>
        <v>Bedford</v>
      </c>
      <c r="N51" s="412">
        <f t="shared" si="34"/>
        <v>51</v>
      </c>
      <c r="O51" s="412" t="str">
        <f t="shared" si="35"/>
        <v>Bedford</v>
      </c>
      <c r="R51" s="413" t="s">
        <v>297</v>
      </c>
      <c r="S51" s="412">
        <f>VLOOKUP(R51,'Rural 80'!$A$11:$BS$488,16,FALSE)</f>
        <v>42</v>
      </c>
      <c r="T51" s="412">
        <f t="array" ref="T51">INDEX(S$1:S$55,MATCH(SMALL(COUNTIF(S$1:S$55,"&lt;"&amp;S$1:S$55),ROW(S51:T51)),COUNTIF(S$1:S$55,"&lt;"&amp;S$1:S$55),0))</f>
        <v>51</v>
      </c>
      <c r="U51" s="412" t="str">
        <f t="array" ref="U51">INDEX(R$1:R$55,SMALL(IF(S$1:S$55=T51,ROW(S$1:S$55)),COUNTIF(T$1:T51,T51)),1)</f>
        <v>Bath and North East Somerset</v>
      </c>
      <c r="V51" s="412">
        <f t="shared" si="36"/>
        <v>51</v>
      </c>
      <c r="W51" s="412" t="str">
        <f t="shared" si="37"/>
        <v>Bath and North East Somerset</v>
      </c>
      <c r="Z51" s="413" t="s">
        <v>297</v>
      </c>
      <c r="AA51" s="412">
        <f>VLOOKUP(Z51,'Rural 80'!$A$11:$BS$488,20,FALSE)</f>
        <v>50</v>
      </c>
      <c r="AB51" s="412">
        <f t="array" ref="AB51">INDEX(AA$1:AA$55,MATCH(SMALL(COUNTIF(AA$1:AA$55,"&lt;"&amp;AA$1:AA$55),ROW(AA51:AB51)),COUNTIF(AA$1:AA$55,"&lt;"&amp;AA$1:AA$55),0))</f>
        <v>51</v>
      </c>
      <c r="AC51" s="412" t="str">
        <f t="array" ref="AC51">INDEX(Z$1:Z$55,SMALL(IF(AA$1:AA$55=AB51,ROW(AA$1:AA$55)),COUNTIF(AB$1:AB51,AB51)),1)</f>
        <v>Kettering</v>
      </c>
      <c r="AD51" s="412">
        <f t="shared" si="38"/>
        <v>51</v>
      </c>
      <c r="AE51" s="412" t="str">
        <f t="shared" si="39"/>
        <v>Kettering</v>
      </c>
      <c r="AH51" s="413" t="s">
        <v>297</v>
      </c>
      <c r="AI51" s="412">
        <f>VLOOKUP(AH51,'Rural 80'!$A$11:$BS$488,24,FALSE)</f>
        <v>45</v>
      </c>
      <c r="AJ51" s="412">
        <f t="array" ref="AJ51">INDEX(AI$1:AI$55,MATCH(SMALL(COUNTIF(AI$1:AI$55,"&lt;"&amp;AI$1:AI$55),ROW(AI51:AJ51)),COUNTIF(AI$1:AI$55,"&lt;"&amp;AI$1:AI$55),0))</f>
        <v>51</v>
      </c>
      <c r="AK51" s="412" t="str">
        <f t="array" ref="AK51">INDEX(AH$1:AH$55,SMALL(IF(AI$1:AI$55=AJ51,ROW(AI$1:AI$55)),COUNTIF(AJ$1:AJ51,AJ51)),1)</f>
        <v>Maidstone</v>
      </c>
      <c r="AL51" s="412">
        <f t="shared" si="40"/>
        <v>51</v>
      </c>
      <c r="AM51" s="412" t="str">
        <f t="shared" si="41"/>
        <v>Maidstone</v>
      </c>
      <c r="AP51" s="413" t="s">
        <v>297</v>
      </c>
      <c r="AQ51" s="412">
        <f>VLOOKUP(AP51,'Rural 80'!$A$11:$BS$488,28,FALSE)</f>
        <v>30</v>
      </c>
      <c r="AR51" s="412">
        <f t="array" ref="AR51">INDEX(AQ$1:AQ$55,MATCH(SMALL(COUNTIF(AQ$1:AQ$55,"&lt;"&amp;AQ$1:AQ$55),ROW(AQ51:AR51)),COUNTIF(AQ$1:AQ$55,"&lt;"&amp;AQ$1:AQ$55),0))</f>
        <v>51</v>
      </c>
      <c r="AS51" s="412" t="str">
        <f t="array" ref="AS51">INDEX(AP$1:AP$55,SMALL(IF(AQ$1:AQ$55=AR51,ROW(AQ$1:AQ$55)),COUNTIF(AR$1:AR51,AR51)),1)</f>
        <v>Taunton Deane</v>
      </c>
      <c r="AT51" s="412">
        <f t="shared" si="42"/>
        <v>51</v>
      </c>
      <c r="AU51" s="412" t="str">
        <f t="shared" si="43"/>
        <v>Taunton Deane</v>
      </c>
      <c r="AX51" s="413" t="s">
        <v>297</v>
      </c>
      <c r="AY51" s="412">
        <f>VLOOKUP(AX51,'Rural 80'!$A$11:$BS$488,32,FALSE)</f>
        <v>49</v>
      </c>
      <c r="AZ51" s="412">
        <f t="array" ref="AZ51">INDEX(AY$1:AY$55,MATCH(SMALL(COUNTIF(AY$1:AY$55,"&lt;"&amp;AY$1:AY$55),ROW(AY51:AZ51)),COUNTIF(AY$1:AY$55,"&lt;"&amp;AY$1:AY$55),0))</f>
        <v>51</v>
      </c>
      <c r="BA51" s="412" t="str">
        <f t="array" ref="BA51">INDEX(AX$1:AX$55,SMALL(IF(AY$1:AY$55=AZ51,ROW(AY$1:AY$55)),COUNTIF(AZ$1:AZ51,AZ51)),1)</f>
        <v>Bedford</v>
      </c>
      <c r="BB51" s="412">
        <f t="shared" si="44"/>
        <v>51</v>
      </c>
      <c r="BC51" s="412" t="str">
        <f t="shared" si="45"/>
        <v>Bedford</v>
      </c>
      <c r="BF51" s="413" t="s">
        <v>297</v>
      </c>
      <c r="BG51" s="412">
        <f>VLOOKUP(BF51,'Rural 80'!$A$11:$BS$488,36,FALSE)</f>
        <v>53</v>
      </c>
      <c r="BH51" s="412">
        <f t="array" ref="BH51">INDEX(BG$1:BG$55,MATCH(SMALL(COUNTIF(BG$1:BG$55,"&lt;"&amp;BG$1:BG$55),ROW(BG51:BH51)),COUNTIF(BG$1:BG$55,"&lt;"&amp;BG$1:BG$55),0))</f>
        <v>51</v>
      </c>
      <c r="BI51" s="412" t="str">
        <f t="array" ref="BI51">INDEX(BF$1:BF$55,SMALL(IF(BG$1:BG$55=BH51,ROW(BG$1:BG$55)),COUNTIF(BH$1:BH51,BH51)),1)</f>
        <v>Maidstone</v>
      </c>
      <c r="BJ51" s="412">
        <f t="shared" si="46"/>
        <v>51</v>
      </c>
      <c r="BK51" s="412" t="str">
        <f t="shared" si="47"/>
        <v>Maidstone</v>
      </c>
      <c r="BN51" s="413" t="s">
        <v>297</v>
      </c>
      <c r="BO51" s="412">
        <f>VLOOKUP(BN51,'Rural 80'!$A$11:$BS$488,40,FALSE)</f>
        <v>40</v>
      </c>
      <c r="BP51" s="412">
        <f t="array" ref="BP51">INDEX(BO$1:BO$55,MATCH(SMALL(COUNTIF(BO$1:BO$55,"&lt;"&amp;BO$1:BO$55),ROW(BO51:BP51)),COUNTIF(BO$1:BO$55,"&lt;"&amp;BO$1:BO$55),0))</f>
        <v>51</v>
      </c>
      <c r="BQ51" s="412" t="str">
        <f t="array" ref="BQ51">INDEX(BN$1:BN$55,SMALL(IF(BO$1:BO$55=BP51,ROW(BO$1:BO$55)),COUNTIF(BP$1:BP51,BP51)),1)</f>
        <v>Bedford</v>
      </c>
      <c r="BR51" s="412">
        <f t="shared" si="48"/>
        <v>51</v>
      </c>
      <c r="BS51" s="412" t="str">
        <f t="shared" si="49"/>
        <v>Bedford</v>
      </c>
      <c r="BV51" s="413" t="s">
        <v>297</v>
      </c>
      <c r="BW51" s="412">
        <f>VLOOKUP(BV51,'Rural 80'!$A$11:$BS$488,44,FALSE)</f>
        <v>39</v>
      </c>
      <c r="BX51" s="412">
        <f t="array" ref="BX51">INDEX(BW$1:BW$55,MATCH(SMALL(COUNTIF(BW$1:BW$55,"&lt;"&amp;BW$1:BW$55),ROW(BW51:BX51)),COUNTIF(BW$1:BW$55,"&lt;"&amp;BW$1:BW$55),0))</f>
        <v>51</v>
      </c>
      <c r="BY51" s="412" t="str">
        <f t="array" ref="BY51">INDEX(BV$1:BV$55,SMALL(IF(BW$1:BW$55=BX51,ROW(BW$1:BW$55)),COUNTIF(BX$1:BX51,BX51)),1)</f>
        <v>Bedford</v>
      </c>
      <c r="BZ51" s="412">
        <f t="shared" si="50"/>
        <v>51</v>
      </c>
      <c r="CA51" s="412" t="str">
        <f t="shared" si="51"/>
        <v>Bedford</v>
      </c>
      <c r="CD51" s="413" t="s">
        <v>297</v>
      </c>
      <c r="CE51" s="412">
        <f>VLOOKUP(CD51,'Rural 80'!$A$11:$BS$488,48,FALSE)</f>
        <v>37</v>
      </c>
      <c r="CF51" s="412">
        <f t="array" ref="CF51">INDEX(CE$1:CE$55,MATCH(SMALL(COUNTIF(CE$1:CE$55,"&lt;"&amp;CE$1:CE$55),ROW(CE51:CF51)),COUNTIF(CE$1:CE$55,"&lt;"&amp;CE$1:CE$55),0))</f>
        <v>51</v>
      </c>
      <c r="CG51" s="412" t="str">
        <f t="array" ref="CG51">INDEX(CD$1:CD$55,SMALL(IF(CE$1:CE$55=CF51,ROW(CE$1:CE$55)),COUNTIF(CF$1:CF51,CF51)),1)</f>
        <v>Bath and North East Somerset</v>
      </c>
      <c r="CH51" s="412">
        <f t="shared" si="52"/>
        <v>51</v>
      </c>
      <c r="CI51" s="412" t="str">
        <f t="shared" si="53"/>
        <v>Bath and North East Somerset</v>
      </c>
      <c r="CL51" s="413" t="s">
        <v>297</v>
      </c>
      <c r="CM51" s="412">
        <f>VLOOKUP(CL51,'Rural 80'!$A$11:$BS$488,52,FALSE)</f>
        <v>49</v>
      </c>
      <c r="CN51" s="412">
        <f t="array" ref="CN51">INDEX(CM$1:CM$55,MATCH(SMALL(COUNTIF(CM$1:CM$55,"&lt;"&amp;CM$1:CM$55),ROW(CM51:CN51)),COUNTIF(CM$1:CM$55,"&lt;"&amp;CM$1:CM$55),0))</f>
        <v>51</v>
      </c>
      <c r="CO51" s="412" t="str">
        <f t="array" ref="CO51">INDEX(CL$1:CL$55,SMALL(IF(CM$1:CM$55=CN51,ROW(CM$1:CM$55)),COUNTIF(CN$1:CN51,CN51)),1)</f>
        <v>Kettering</v>
      </c>
      <c r="CP51" s="412">
        <f t="shared" si="54"/>
        <v>51</v>
      </c>
      <c r="CQ51" s="412" t="str">
        <f t="shared" si="55"/>
        <v>Kettering</v>
      </c>
      <c r="CT51" s="413" t="s">
        <v>297</v>
      </c>
      <c r="CU51" s="412" t="str">
        <f>VLOOKUP(CT51,'Rural 80'!$A$11:$BS$488,56,FALSE)</f>
        <v>9999</v>
      </c>
      <c r="CV51" s="412" t="str">
        <f t="array" ref="CV51">INDEX(CU$1:CU$55,MATCH(SMALL(COUNTIF(CU$1:CU$55,"&lt;"&amp;CU$1:CU$55),ROW(CU51:CV51)),COUNTIF(CU$1:CU$55,"&lt;"&amp;CU$1:CU$55),0))</f>
        <v>9999</v>
      </c>
      <c r="CW51" s="412" t="str">
        <f t="array" ref="CW51">INDEX(CT$1:CT$55,SMALL(IF(CU$1:CU$55=CV51,ROW(CU$1:CU$55)),COUNTIF(CV$1:CV51,CV51)),1)</f>
        <v>Wellingborough</v>
      </c>
      <c r="CX51" s="412" t="str">
        <f t="shared" si="56"/>
        <v>no data</v>
      </c>
      <c r="CY51" s="412" t="str">
        <f t="shared" si="57"/>
        <v>Wellingborough</v>
      </c>
      <c r="DB51" s="413" t="s">
        <v>297</v>
      </c>
      <c r="DC51" s="412" t="str">
        <f>VLOOKUP(DB51,'Rural 80'!$A$11:$BS$488,60,FALSE)</f>
        <v>9999</v>
      </c>
      <c r="DD51" s="412" t="str">
        <f t="array" ref="DD51">INDEX(DC$1:DC$55,MATCH(SMALL(COUNTIF(DC$1:DC$55,"&lt;"&amp;DC$1:DC$55),ROW(DC51:DD51)),COUNTIF(DC$1:DC$55,"&lt;"&amp;DC$1:DC$55),0))</f>
        <v>9999</v>
      </c>
      <c r="DE51" s="412" t="str">
        <f t="array" ref="DE51">INDEX(DB$1:DB$55,SMALL(IF(DC$1:DC$55=DD51,ROW(DC$1:DC$55)),COUNTIF(DD$1:DD51,DD51)),1)</f>
        <v>Wellingborough</v>
      </c>
      <c r="DF51" s="412" t="str">
        <f t="shared" si="58"/>
        <v>no data</v>
      </c>
      <c r="DG51" s="412" t="str">
        <f t="shared" si="59"/>
        <v>Wellingborough</v>
      </c>
      <c r="DJ51" s="413" t="s">
        <v>297</v>
      </c>
      <c r="DK51" s="412" t="str">
        <f>VLOOKUP(DJ51,'Rural 80'!$A$11:$BS$488,64,FALSE)</f>
        <v>9999</v>
      </c>
      <c r="DL51" s="412" t="str">
        <f t="array" ref="DL51">INDEX(DK$1:DK$55,MATCH(SMALL(COUNTIF(DK$1:DK$55,"&lt;"&amp;DK$1:DK$55),ROW(DK51:DL51)),COUNTIF(DK$1:DK$55,"&lt;"&amp;DK$1:DK$55),0))</f>
        <v>9999</v>
      </c>
      <c r="DM51" s="412" t="str">
        <f t="array" ref="DM51">INDEX(DJ$1:DJ$55,SMALL(IF(DK$1:DK$55=DL51,ROW(DK$1:DK$55)),COUNTIF(DL$1:DL51,DL51)),1)</f>
        <v>Wellingborough</v>
      </c>
      <c r="DN51" s="412" t="str">
        <f t="shared" si="60"/>
        <v>no data</v>
      </c>
      <c r="DO51" s="412" t="str">
        <f t="shared" si="61"/>
        <v>Wellingborough</v>
      </c>
      <c r="DR51" s="413" t="s">
        <v>297</v>
      </c>
      <c r="DS51" s="412" t="str">
        <f>VLOOKUP(DR51,'Rural 80'!$A$11:$BS$488,68,FALSE)</f>
        <v>9999</v>
      </c>
      <c r="DT51" s="412" t="str">
        <f t="array" ref="DT51">INDEX(DS$1:DS$55,MATCH(SMALL(COUNTIF(DS$1:DS$55,"&lt;"&amp;DS$1:DS$55),ROW(DS51:DT51)),COUNTIF(DS$1:DS$55,"&lt;"&amp;DS$1:DS$55),0))</f>
        <v>9999</v>
      </c>
      <c r="DU51" s="412" t="str">
        <f t="array" ref="DU51">INDEX(DR$1:DR$55,SMALL(IF(DS$1:DS$55=DT51,ROW(DS$1:DS$55)),COUNTIF(DT$1:DT51,DT51)),1)</f>
        <v>Wellingborough</v>
      </c>
      <c r="DV51" s="412" t="str">
        <f t="shared" si="62"/>
        <v>no data</v>
      </c>
      <c r="DW51" s="412" t="str">
        <f t="shared" si="63"/>
        <v>Wellingborough</v>
      </c>
    </row>
    <row r="52" spans="2:127" x14ac:dyDescent="0.25">
      <c r="B52" s="413" t="s">
        <v>299</v>
      </c>
      <c r="C52" s="412">
        <f>VLOOKUP(B52,'Rural 80'!$A$11:$BS$488,8,FALSE)</f>
        <v>33</v>
      </c>
      <c r="D52" s="412">
        <f t="array" ref="D52">INDEX(C$1:C$55,MATCH(SMALL(COUNTIF(C$1:C$55,"&lt;"&amp;C$1:C$55),ROW(C52:D52)),COUNTIF(C$1:C$55,"&lt;"&amp;C$1:C$55),0))</f>
        <v>52</v>
      </c>
      <c r="E52" s="412" t="str">
        <f t="array" ref="E52">INDEX(B$1:B$55,SMALL(IF(C$1:C$55=D52,ROW(C$1:C$55)),COUNTIF(D$1:D52,D52)),1)</f>
        <v>Bath and North East Somerset</v>
      </c>
      <c r="F52" s="412">
        <f t="shared" si="32"/>
        <v>52</v>
      </c>
      <c r="G52" s="412" t="str">
        <f t="shared" si="33"/>
        <v>Bath and North East Somerset</v>
      </c>
      <c r="J52" s="413" t="s">
        <v>299</v>
      </c>
      <c r="K52" s="412">
        <f>VLOOKUP(J52,'Rural 80'!$A$11:$BS$488,12,FALSE)</f>
        <v>37</v>
      </c>
      <c r="L52" s="412">
        <f t="array" ref="L52">INDEX(K$1:K$55,MATCH(SMALL(COUNTIF(K$1:K$55,"&lt;"&amp;K$1:K$55),ROW(K52:L52)),COUNTIF(K$1:K$55,"&lt;"&amp;K$1:K$55),0))</f>
        <v>52</v>
      </c>
      <c r="M52" s="412" t="str">
        <f t="array" ref="M52">INDEX(J$1:J$55,SMALL(IF(K$1:K$55=L52,ROW(K$1:K$55)),COUNTIF(L$1:L52,L52)),1)</f>
        <v>Bath and North East Somerset</v>
      </c>
      <c r="N52" s="412">
        <f t="shared" si="34"/>
        <v>52</v>
      </c>
      <c r="O52" s="412" t="str">
        <f t="shared" si="35"/>
        <v>Bath and North East Somerset</v>
      </c>
      <c r="R52" s="413" t="s">
        <v>299</v>
      </c>
      <c r="S52" s="412">
        <f>VLOOKUP(R52,'Rural 80'!$A$11:$BS$488,16,FALSE)</f>
        <v>32</v>
      </c>
      <c r="T52" s="412">
        <f t="array" ref="T52">INDEX(S$1:S$55,MATCH(SMALL(COUNTIF(S$1:S$55,"&lt;"&amp;S$1:S$55),ROW(S52:T52)),COUNTIF(S$1:S$55,"&lt;"&amp;S$1:S$55),0))</f>
        <v>52</v>
      </c>
      <c r="U52" s="412" t="str">
        <f t="array" ref="U52">INDEX(R$1:R$55,SMALL(IF(S$1:S$55=T52,ROW(S$1:S$55)),COUNTIF(T$1:T52,T52)),1)</f>
        <v>Stafford</v>
      </c>
      <c r="V52" s="412">
        <f t="shared" si="36"/>
        <v>52</v>
      </c>
      <c r="W52" s="412" t="str">
        <f t="shared" si="37"/>
        <v>Stafford</v>
      </c>
      <c r="Z52" s="413" t="s">
        <v>299</v>
      </c>
      <c r="AA52" s="412">
        <f>VLOOKUP(Z52,'Rural 80'!$A$11:$BS$488,20,FALSE)</f>
        <v>40</v>
      </c>
      <c r="AB52" s="412">
        <f t="array" ref="AB52">INDEX(AA$1:AA$55,MATCH(SMALL(COUNTIF(AA$1:AA$55,"&lt;"&amp;AA$1:AA$55),ROW(AA52:AB52)),COUNTIF(AA$1:AA$55,"&lt;"&amp;AA$1:AA$55),0))</f>
        <v>52</v>
      </c>
      <c r="AC52" s="412" t="str">
        <f t="array" ref="AC52">INDEX(Z$1:Z$55,SMALL(IF(AA$1:AA$55=AB52,ROW(AA$1:AA$55)),COUNTIF(AB$1:AB52,AB52)),1)</f>
        <v>Tunbridge Wells</v>
      </c>
      <c r="AD52" s="412">
        <f t="shared" si="38"/>
        <v>52</v>
      </c>
      <c r="AE52" s="412" t="str">
        <f t="shared" si="39"/>
        <v>Tunbridge Wells</v>
      </c>
      <c r="AH52" s="413" t="s">
        <v>299</v>
      </c>
      <c r="AI52" s="412">
        <f>VLOOKUP(AH52,'Rural 80'!$A$11:$BS$488,24,FALSE)</f>
        <v>35</v>
      </c>
      <c r="AJ52" s="412">
        <f t="array" ref="AJ52">INDEX(AI$1:AI$55,MATCH(SMALL(COUNTIF(AI$1:AI$55,"&lt;"&amp;AI$1:AI$55),ROW(AI52:AJ52)),COUNTIF(AI$1:AI$55,"&lt;"&amp;AI$1:AI$55),0))</f>
        <v>52</v>
      </c>
      <c r="AK52" s="412" t="str">
        <f t="array" ref="AK52">INDEX(AH$1:AH$55,SMALL(IF(AI$1:AI$55=AJ52,ROW(AI$1:AI$55)),COUNTIF(AJ$1:AJ52,AJ52)),1)</f>
        <v>Rugby</v>
      </c>
      <c r="AL52" s="412">
        <f t="shared" si="40"/>
        <v>52</v>
      </c>
      <c r="AM52" s="412" t="str">
        <f t="shared" si="41"/>
        <v>Rugby</v>
      </c>
      <c r="AP52" s="413" t="s">
        <v>299</v>
      </c>
      <c r="AQ52" s="412">
        <f>VLOOKUP(AP52,'Rural 80'!$A$11:$BS$488,28,FALSE)</f>
        <v>36</v>
      </c>
      <c r="AR52" s="412">
        <f t="array" ref="AR52">INDEX(AQ$1:AQ$55,MATCH(SMALL(COUNTIF(AQ$1:AQ$55,"&lt;"&amp;AQ$1:AQ$55),ROW(AQ52:AR52)),COUNTIF(AQ$1:AQ$55,"&lt;"&amp;AQ$1:AQ$55),0))</f>
        <v>52</v>
      </c>
      <c r="AS52" s="412" t="str">
        <f t="array" ref="AS52">INDEX(AP$1:AP$55,SMALL(IF(AQ$1:AQ$55=AR52,ROW(AQ$1:AQ$55)),COUNTIF(AR$1:AR52,AR52)),1)</f>
        <v>Hertsmere</v>
      </c>
      <c r="AT52" s="412">
        <f t="shared" si="42"/>
        <v>52</v>
      </c>
      <c r="AU52" s="412" t="str">
        <f t="shared" si="43"/>
        <v>Hertsmere</v>
      </c>
      <c r="AX52" s="413" t="s">
        <v>299</v>
      </c>
      <c r="AY52" s="412">
        <f>VLOOKUP(AX52,'Rural 80'!$A$11:$BS$488,32,FALSE)</f>
        <v>42</v>
      </c>
      <c r="AZ52" s="412">
        <f t="array" ref="AZ52">INDEX(AY$1:AY$55,MATCH(SMALL(COUNTIF(AY$1:AY$55,"&lt;"&amp;AY$1:AY$55),ROW(AY52:AZ52)),COUNTIF(AY$1:AY$55,"&lt;"&amp;AY$1:AY$55),0))</f>
        <v>52</v>
      </c>
      <c r="BA52" s="412" t="str">
        <f t="array" ref="BA52">INDEX(AX$1:AX$55,SMALL(IF(AY$1:AY$55=AZ52,ROW(AY$1:AY$55)),COUNTIF(AZ$1:AZ52,AZ52)),1)</f>
        <v>Guildford</v>
      </c>
      <c r="BB52" s="412">
        <f t="shared" si="44"/>
        <v>52</v>
      </c>
      <c r="BC52" s="412" t="str">
        <f t="shared" si="45"/>
        <v>Guildford</v>
      </c>
      <c r="BF52" s="413" t="s">
        <v>299</v>
      </c>
      <c r="BG52" s="412">
        <f>VLOOKUP(BF52,'Rural 80'!$A$11:$BS$488,36,FALSE)</f>
        <v>48</v>
      </c>
      <c r="BH52" s="412">
        <f t="array" ref="BH52">INDEX(BG$1:BG$55,MATCH(SMALL(COUNTIF(BG$1:BG$55,"&lt;"&amp;BG$1:BG$55),ROW(BG52:BH52)),COUNTIF(BG$1:BG$55,"&lt;"&amp;BG$1:BG$55),0))</f>
        <v>52</v>
      </c>
      <c r="BI52" s="412" t="str">
        <f t="array" ref="BI52">INDEX(BF$1:BF$55,SMALL(IF(BG$1:BG$55=BH52,ROW(BG$1:BG$55)),COUNTIF(BH$1:BH52,BH52)),1)</f>
        <v>Rugby</v>
      </c>
      <c r="BJ52" s="412">
        <f t="shared" si="46"/>
        <v>52</v>
      </c>
      <c r="BK52" s="412" t="str">
        <f t="shared" si="47"/>
        <v>Rugby</v>
      </c>
      <c r="BN52" s="413" t="s">
        <v>299</v>
      </c>
      <c r="BO52" s="412">
        <f>VLOOKUP(BN52,'Rural 80'!$A$11:$BS$488,40,FALSE)</f>
        <v>33</v>
      </c>
      <c r="BP52" s="412">
        <f t="array" ref="BP52">INDEX(BO$1:BO$55,MATCH(SMALL(COUNTIF(BO$1:BO$55,"&lt;"&amp;BO$1:BO$55),ROW(BO52:BP52)),COUNTIF(BO$1:BO$55,"&lt;"&amp;BO$1:BO$55),0))</f>
        <v>52</v>
      </c>
      <c r="BQ52" s="412" t="str">
        <f t="array" ref="BQ52">INDEX(BN$1:BN$55,SMALL(IF(BO$1:BO$55=BP52,ROW(BO$1:BO$55)),COUNTIF(BP$1:BP52,BP52)),1)</f>
        <v>Bath and North East Somerset</v>
      </c>
      <c r="BR52" s="412">
        <f t="shared" si="48"/>
        <v>52</v>
      </c>
      <c r="BS52" s="412" t="str">
        <f t="shared" si="49"/>
        <v>Bath and North East Somerset</v>
      </c>
      <c r="BV52" s="413" t="s">
        <v>299</v>
      </c>
      <c r="BW52" s="412">
        <f>VLOOKUP(BV52,'Rural 80'!$A$11:$BS$488,44,FALSE)</f>
        <v>37</v>
      </c>
      <c r="BX52" s="412">
        <f t="array" ref="BX52">INDEX(BW$1:BW$55,MATCH(SMALL(COUNTIF(BW$1:BW$55,"&lt;"&amp;BW$1:BW$55),ROW(BW52:BX52)),COUNTIF(BW$1:BW$55,"&lt;"&amp;BW$1:BW$55),0))</f>
        <v>52</v>
      </c>
      <c r="BY52" s="412" t="str">
        <f t="array" ref="BY52">INDEX(BV$1:BV$55,SMALL(IF(BW$1:BW$55=BX52,ROW(BW$1:BW$55)),COUNTIF(BX$1:BX52,BX52)),1)</f>
        <v>Bath and North East Somerset</v>
      </c>
      <c r="BZ52" s="412">
        <f t="shared" si="50"/>
        <v>52</v>
      </c>
      <c r="CA52" s="412" t="str">
        <f t="shared" si="51"/>
        <v>Bath and North East Somerset</v>
      </c>
      <c r="CD52" s="413" t="s">
        <v>299</v>
      </c>
      <c r="CE52" s="412">
        <f>VLOOKUP(CD52,'Rural 80'!$A$11:$BS$488,48,FALSE)</f>
        <v>27</v>
      </c>
      <c r="CF52" s="412">
        <f t="array" ref="CF52">INDEX(CE$1:CE$55,MATCH(SMALL(COUNTIF(CE$1:CE$55,"&lt;"&amp;CE$1:CE$55),ROW(CE52:CF52)),COUNTIF(CE$1:CE$55,"&lt;"&amp;CE$1:CE$55),0))</f>
        <v>52</v>
      </c>
      <c r="CG52" s="412" t="str">
        <f t="array" ref="CG52">INDEX(CD$1:CD$55,SMALL(IF(CE$1:CE$55=CF52,ROW(CE$1:CE$55)),COUNTIF(CF$1:CF52,CF52)),1)</f>
        <v>Stafford</v>
      </c>
      <c r="CH52" s="412">
        <f t="shared" si="52"/>
        <v>52</v>
      </c>
      <c r="CI52" s="412" t="str">
        <f t="shared" si="53"/>
        <v>Stafford</v>
      </c>
      <c r="CL52" s="413" t="s">
        <v>299</v>
      </c>
      <c r="CM52" s="412">
        <f>VLOOKUP(CL52,'Rural 80'!$A$11:$BS$488,52,FALSE)</f>
        <v>33</v>
      </c>
      <c r="CN52" s="412">
        <f t="array" ref="CN52">INDEX(CM$1:CM$55,MATCH(SMALL(COUNTIF(CM$1:CM$55,"&lt;"&amp;CM$1:CM$55),ROW(CM52:CN52)),COUNTIF(CM$1:CM$55,"&lt;"&amp;CM$1:CM$55),0))</f>
        <v>52</v>
      </c>
      <c r="CO52" s="412" t="str">
        <f t="array" ref="CO52">INDEX(CL$1:CL$55,SMALL(IF(CM$1:CM$55=CN52,ROW(CM$1:CM$55)),COUNTIF(CN$1:CN52,CN52)),1)</f>
        <v>Tunbridge Wells</v>
      </c>
      <c r="CP52" s="412">
        <f t="shared" si="54"/>
        <v>52</v>
      </c>
      <c r="CQ52" s="412" t="str">
        <f t="shared" si="55"/>
        <v>Tunbridge Wells</v>
      </c>
      <c r="CT52" s="413" t="s">
        <v>299</v>
      </c>
      <c r="CU52" s="412" t="str">
        <f>VLOOKUP(CT52,'Rural 80'!$A$11:$BS$488,56,FALSE)</f>
        <v>9999</v>
      </c>
      <c r="CV52" s="412" t="str">
        <f t="array" ref="CV52">INDEX(CU$1:CU$55,MATCH(SMALL(COUNTIF(CU$1:CU$55,"&lt;"&amp;CU$1:CU$55),ROW(CU52:CV52)),COUNTIF(CU$1:CU$55,"&lt;"&amp;CU$1:CU$55),0))</f>
        <v>9999</v>
      </c>
      <c r="CW52" s="412" t="str">
        <f t="array" ref="CW52">INDEX(CT$1:CT$55,SMALL(IF(CU$1:CU$55=CV52,ROW(CU$1:CU$55)),COUNTIF(CV$1:CV52,CV52)),1)</f>
        <v>West Berkshire</v>
      </c>
      <c r="CX52" s="412" t="str">
        <f t="shared" si="56"/>
        <v>no data</v>
      </c>
      <c r="CY52" s="412" t="str">
        <f t="shared" si="57"/>
        <v>West Berkshire</v>
      </c>
      <c r="DB52" s="413" t="s">
        <v>299</v>
      </c>
      <c r="DC52" s="412" t="str">
        <f>VLOOKUP(DB52,'Rural 80'!$A$11:$BS$488,60,FALSE)</f>
        <v>9999</v>
      </c>
      <c r="DD52" s="412" t="str">
        <f t="array" ref="DD52">INDEX(DC$1:DC$55,MATCH(SMALL(COUNTIF(DC$1:DC$55,"&lt;"&amp;DC$1:DC$55),ROW(DC52:DD52)),COUNTIF(DC$1:DC$55,"&lt;"&amp;DC$1:DC$55),0))</f>
        <v>9999</v>
      </c>
      <c r="DE52" s="412" t="str">
        <f t="array" ref="DE52">INDEX(DB$1:DB$55,SMALL(IF(DC$1:DC$55=DD52,ROW(DC$1:DC$55)),COUNTIF(DD$1:DD52,DD52)),1)</f>
        <v>West Berkshire</v>
      </c>
      <c r="DF52" s="412" t="str">
        <f t="shared" si="58"/>
        <v>no data</v>
      </c>
      <c r="DG52" s="412" t="str">
        <f t="shared" si="59"/>
        <v>West Berkshire</v>
      </c>
      <c r="DJ52" s="413" t="s">
        <v>299</v>
      </c>
      <c r="DK52" s="412" t="str">
        <f>VLOOKUP(DJ52,'Rural 80'!$A$11:$BS$488,64,FALSE)</f>
        <v>9999</v>
      </c>
      <c r="DL52" s="412" t="str">
        <f t="array" ref="DL52">INDEX(DK$1:DK$55,MATCH(SMALL(COUNTIF(DK$1:DK$55,"&lt;"&amp;DK$1:DK$55),ROW(DK52:DL52)),COUNTIF(DK$1:DK$55,"&lt;"&amp;DK$1:DK$55),0))</f>
        <v>9999</v>
      </c>
      <c r="DM52" s="412" t="str">
        <f t="array" ref="DM52">INDEX(DJ$1:DJ$55,SMALL(IF(DK$1:DK$55=DL52,ROW(DK$1:DK$55)),COUNTIF(DL$1:DL52,DL52)),1)</f>
        <v>West Berkshire</v>
      </c>
      <c r="DN52" s="412" t="str">
        <f t="shared" si="60"/>
        <v>no data</v>
      </c>
      <c r="DO52" s="412" t="str">
        <f t="shared" si="61"/>
        <v>West Berkshire</v>
      </c>
      <c r="DR52" s="413" t="s">
        <v>299</v>
      </c>
      <c r="DS52" s="412" t="str">
        <f>VLOOKUP(DR52,'Rural 80'!$A$11:$BS$488,68,FALSE)</f>
        <v>9999</v>
      </c>
      <c r="DT52" s="412" t="str">
        <f t="array" ref="DT52">INDEX(DS$1:DS$55,MATCH(SMALL(COUNTIF(DS$1:DS$55,"&lt;"&amp;DS$1:DS$55),ROW(DS52:DT52)),COUNTIF(DS$1:DS$55,"&lt;"&amp;DS$1:DS$55),0))</f>
        <v>9999</v>
      </c>
      <c r="DU52" s="412" t="str">
        <f t="array" ref="DU52">INDEX(DR$1:DR$55,SMALL(IF(DS$1:DS$55=DT52,ROW(DS$1:DS$55)),COUNTIF(DT$1:DT52,DT52)),1)</f>
        <v>West Berkshire</v>
      </c>
      <c r="DV52" s="412" t="str">
        <f t="shared" si="62"/>
        <v>no data</v>
      </c>
      <c r="DW52" s="412" t="str">
        <f t="shared" si="63"/>
        <v>West Berkshire</v>
      </c>
    </row>
    <row r="53" spans="2:127" x14ac:dyDescent="0.25">
      <c r="B53" s="413" t="s">
        <v>318</v>
      </c>
      <c r="C53" s="412">
        <f>VLOOKUP(B53,'Rural 80'!$A$11:$BS$488,8,FALSE)</f>
        <v>34</v>
      </c>
      <c r="D53" s="412">
        <f t="array" ref="D53">INDEX(C$1:C$55,MATCH(SMALL(COUNTIF(C$1:C$55,"&lt;"&amp;C$1:C$55),ROW(C53:D53)),COUNTIF(C$1:C$55,"&lt;"&amp;C$1:C$55),0))</f>
        <v>53</v>
      </c>
      <c r="E53" s="412" t="str">
        <f t="array" ref="E53">INDEX(B$1:B$55,SMALL(IF(C$1:C$55=D53,ROW(C$1:C$55)),COUNTIF(D$1:D53,D53)),1)</f>
        <v>Lancaster</v>
      </c>
      <c r="F53" s="412">
        <f t="shared" si="32"/>
        <v>53</v>
      </c>
      <c r="G53" s="412" t="str">
        <f t="shared" si="33"/>
        <v>Lancaster</v>
      </c>
      <c r="J53" s="413" t="s">
        <v>318</v>
      </c>
      <c r="K53" s="412">
        <f>VLOOKUP(J53,'Rural 80'!$A$11:$BS$488,12,FALSE)</f>
        <v>34</v>
      </c>
      <c r="L53" s="412">
        <f t="array" ref="L53">INDEX(K$1:K$55,MATCH(SMALL(COUNTIF(K$1:K$55,"&lt;"&amp;K$1:K$55),ROW(K53:L53)),COUNTIF(K$1:K$55,"&lt;"&amp;K$1:K$55),0))</f>
        <v>53</v>
      </c>
      <c r="M53" s="412" t="str">
        <f t="array" ref="M53">INDEX(J$1:J$55,SMALL(IF(K$1:K$55=L53,ROW(K$1:K$55)),COUNTIF(L$1:L53,L53)),1)</f>
        <v>Lancaster</v>
      </c>
      <c r="N53" s="412">
        <f t="shared" si="34"/>
        <v>53</v>
      </c>
      <c r="O53" s="412" t="str">
        <f t="shared" si="35"/>
        <v>Lancaster</v>
      </c>
      <c r="R53" s="413" t="s">
        <v>318</v>
      </c>
      <c r="S53" s="412">
        <f>VLOOKUP(R53,'Rural 80'!$A$11:$BS$488,16,FALSE)</f>
        <v>34</v>
      </c>
      <c r="T53" s="412">
        <f t="array" ref="T53">INDEX(S$1:S$55,MATCH(SMALL(COUNTIF(S$1:S$55,"&lt;"&amp;S$1:S$55),ROW(S53:T53)),COUNTIF(S$1:S$55,"&lt;"&amp;S$1:S$55),0))</f>
        <v>53</v>
      </c>
      <c r="U53" s="412" t="str">
        <f t="array" ref="U53">INDEX(R$1:R$55,SMALL(IF(S$1:S$55=T53,ROW(S$1:S$55)),COUNTIF(T$1:T53,T53)),1)</f>
        <v>Lancaster</v>
      </c>
      <c r="V53" s="412">
        <f t="shared" si="36"/>
        <v>53</v>
      </c>
      <c r="W53" s="412" t="str">
        <f t="shared" si="37"/>
        <v>Lancaster</v>
      </c>
      <c r="Z53" s="413" t="s">
        <v>318</v>
      </c>
      <c r="AA53" s="412">
        <f>VLOOKUP(Z53,'Rural 80'!$A$11:$BS$488,20,FALSE)</f>
        <v>28</v>
      </c>
      <c r="AB53" s="412">
        <f t="array" ref="AB53">INDEX(AA$1:AA$55,MATCH(SMALL(COUNTIF(AA$1:AA$55,"&lt;"&amp;AA$1:AA$55),ROW(AA53:AB53)),COUNTIF(AA$1:AA$55,"&lt;"&amp;AA$1:AA$55),0))</f>
        <v>53</v>
      </c>
      <c r="AC53" s="412" t="str">
        <f t="array" ref="AC53">INDEX(Z$1:Z$55,SMALL(IF(AA$1:AA$55=AB53,ROW(AA$1:AA$55)),COUNTIF(AB$1:AB53,AB53)),1)</f>
        <v>Guildford</v>
      </c>
      <c r="AD53" s="412">
        <f t="shared" si="38"/>
        <v>53</v>
      </c>
      <c r="AE53" s="412" t="str">
        <f t="shared" si="39"/>
        <v>Guildford</v>
      </c>
      <c r="AH53" s="413" t="s">
        <v>318</v>
      </c>
      <c r="AI53" s="412">
        <f>VLOOKUP(AH53,'Rural 80'!$A$11:$BS$488,24,FALSE)</f>
        <v>40</v>
      </c>
      <c r="AJ53" s="412">
        <f t="array" ref="AJ53">INDEX(AI$1:AI$55,MATCH(SMALL(COUNTIF(AI$1:AI$55,"&lt;"&amp;AI$1:AI$55),ROW(AI53:AJ53)),COUNTIF(AI$1:AI$55,"&lt;"&amp;AI$1:AI$55),0))</f>
        <v>53</v>
      </c>
      <c r="AK53" s="412" t="str">
        <f t="array" ref="AK53">INDEX(AH$1:AH$55,SMALL(IF(AI$1:AI$55=AJ53,ROW(AI$1:AI$55)),COUNTIF(AJ$1:AJ53,AJ53)),1)</f>
        <v>Great Yarmouth</v>
      </c>
      <c r="AL53" s="412">
        <f t="shared" si="40"/>
        <v>53</v>
      </c>
      <c r="AM53" s="412" t="str">
        <f t="shared" si="41"/>
        <v>Great Yarmouth</v>
      </c>
      <c r="AP53" s="413" t="s">
        <v>318</v>
      </c>
      <c r="AQ53" s="412">
        <f>VLOOKUP(AP53,'Rural 80'!$A$11:$BS$488,28,FALSE)</f>
        <v>40</v>
      </c>
      <c r="AR53" s="412">
        <f t="array" ref="AR53">INDEX(AQ$1:AQ$55,MATCH(SMALL(COUNTIF(AQ$1:AQ$55,"&lt;"&amp;AQ$1:AQ$55),ROW(AQ53:AR53)),COUNTIF(AQ$1:AQ$55,"&lt;"&amp;AQ$1:AQ$55),0))</f>
        <v>53</v>
      </c>
      <c r="AS53" s="412" t="str">
        <f t="array" ref="AS53">INDEX(AP$1:AP$55,SMALL(IF(AQ$1:AQ$55=AR53,ROW(AQ$1:AQ$55)),COUNTIF(AR$1:AR53,AR53)),1)</f>
        <v>Maidstone</v>
      </c>
      <c r="AT53" s="412">
        <f t="shared" si="42"/>
        <v>53</v>
      </c>
      <c r="AU53" s="412" t="str">
        <f t="shared" si="43"/>
        <v>Maidstone</v>
      </c>
      <c r="AX53" s="413" t="s">
        <v>318</v>
      </c>
      <c r="AY53" s="412">
        <f>VLOOKUP(AX53,'Rural 80'!$A$11:$BS$488,32,FALSE)</f>
        <v>37</v>
      </c>
      <c r="AZ53" s="412">
        <f t="array" ref="AZ53">INDEX(AY$1:AY$55,MATCH(SMALL(COUNTIF(AY$1:AY$55,"&lt;"&amp;AY$1:AY$55),ROW(AY53:AZ53)),COUNTIF(AY$1:AY$55,"&lt;"&amp;AY$1:AY$55),0))</f>
        <v>53</v>
      </c>
      <c r="BA53" s="412" t="str">
        <f t="array" ref="BA53">INDEX(AX$1:AX$55,SMALL(IF(AY$1:AY$55=AZ53,ROW(AY$1:AY$55)),COUNTIF(AZ$1:AZ53,AZ53)),1)</f>
        <v>Swale</v>
      </c>
      <c r="BB53" s="412">
        <f t="shared" si="44"/>
        <v>53</v>
      </c>
      <c r="BC53" s="412" t="str">
        <f t="shared" si="45"/>
        <v>Swale</v>
      </c>
      <c r="BF53" s="413" t="s">
        <v>318</v>
      </c>
      <c r="BG53" s="412">
        <f>VLOOKUP(BF53,'Rural 80'!$A$11:$BS$488,36,FALSE)</f>
        <v>31</v>
      </c>
      <c r="BH53" s="412">
        <f t="array" ref="BH53">INDEX(BG$1:BG$55,MATCH(SMALL(COUNTIF(BG$1:BG$55,"&lt;"&amp;BG$1:BG$55),ROW(BG53:BH53)),COUNTIF(BG$1:BG$55,"&lt;"&amp;BG$1:BG$55),0))</f>
        <v>53</v>
      </c>
      <c r="BI53" s="412" t="str">
        <f t="array" ref="BI53">INDEX(BF$1:BF$55,SMALL(IF(BG$1:BG$55=BH53,ROW(BG$1:BG$55)),COUNTIF(BH$1:BH53,BH53)),1)</f>
        <v>Wellingborough</v>
      </c>
      <c r="BJ53" s="412">
        <f t="shared" si="46"/>
        <v>53</v>
      </c>
      <c r="BK53" s="412" t="str">
        <f t="shared" si="47"/>
        <v>Wellingborough</v>
      </c>
      <c r="BN53" s="413" t="s">
        <v>318</v>
      </c>
      <c r="BO53" s="412">
        <f>VLOOKUP(BN53,'Rural 80'!$A$11:$BS$488,40,FALSE)</f>
        <v>31</v>
      </c>
      <c r="BP53" s="412">
        <f t="array" ref="BP53">INDEX(BO$1:BO$55,MATCH(SMALL(COUNTIF(BO$1:BO$55,"&lt;"&amp;BO$1:BO$55),ROW(BO53:BP53)),COUNTIF(BO$1:BO$55,"&lt;"&amp;BO$1:BO$55),0))</f>
        <v>53</v>
      </c>
      <c r="BQ53" s="412" t="str">
        <f t="array" ref="BQ53">INDEX(BN$1:BN$55,SMALL(IF(BO$1:BO$55=BP53,ROW(BO$1:BO$55)),COUNTIF(BP$1:BP53,BP53)),1)</f>
        <v>Lancaster</v>
      </c>
      <c r="BR53" s="412">
        <f t="shared" si="48"/>
        <v>53</v>
      </c>
      <c r="BS53" s="412" t="str">
        <f t="shared" si="49"/>
        <v>Lancaster</v>
      </c>
      <c r="BV53" s="413" t="s">
        <v>318</v>
      </c>
      <c r="BW53" s="412">
        <f>VLOOKUP(BV53,'Rural 80'!$A$11:$BS$488,44,FALSE)</f>
        <v>29</v>
      </c>
      <c r="BX53" s="412">
        <f t="array" ref="BX53">INDEX(BW$1:BW$55,MATCH(SMALL(COUNTIF(BW$1:BW$55,"&lt;"&amp;BW$1:BW$55),ROW(BW53:BX53)),COUNTIF(BW$1:BW$55,"&lt;"&amp;BW$1:BW$55),0))</f>
        <v>53</v>
      </c>
      <c r="BY53" s="412" t="str">
        <f t="array" ref="BY53">INDEX(BV$1:BV$55,SMALL(IF(BW$1:BW$55=BX53,ROW(BW$1:BW$55)),COUNTIF(BX$1:BX53,BX53)),1)</f>
        <v>Lancaster</v>
      </c>
      <c r="BZ53" s="412">
        <f t="shared" si="50"/>
        <v>53</v>
      </c>
      <c r="CA53" s="412" t="str">
        <f t="shared" si="51"/>
        <v>Lancaster</v>
      </c>
      <c r="CD53" s="413" t="s">
        <v>318</v>
      </c>
      <c r="CE53" s="412">
        <f>VLOOKUP(CD53,'Rural 80'!$A$11:$BS$488,48,FALSE)</f>
        <v>34</v>
      </c>
      <c r="CF53" s="412">
        <f t="array" ref="CF53">INDEX(CE$1:CE$55,MATCH(SMALL(COUNTIF(CE$1:CE$55,"&lt;"&amp;CE$1:CE$55),ROW(CE53:CF53)),COUNTIF(CE$1:CE$55,"&lt;"&amp;CE$1:CE$55),0))</f>
        <v>53</v>
      </c>
      <c r="CG53" s="412" t="str">
        <f t="array" ref="CG53">INDEX(CD$1:CD$55,SMALL(IF(CE$1:CE$55=CF53,ROW(CE$1:CE$55)),COUNTIF(CF$1:CF53,CF53)),1)</f>
        <v>Lancaster</v>
      </c>
      <c r="CH53" s="412">
        <f t="shared" si="52"/>
        <v>53</v>
      </c>
      <c r="CI53" s="412" t="str">
        <f t="shared" si="53"/>
        <v>Lancaster</v>
      </c>
      <c r="CL53" s="413" t="s">
        <v>318</v>
      </c>
      <c r="CM53" s="412">
        <f>VLOOKUP(CL53,'Rural 80'!$A$11:$BS$488,52,FALSE)</f>
        <v>31</v>
      </c>
      <c r="CN53" s="412">
        <f t="array" ref="CN53">INDEX(CM$1:CM$55,MATCH(SMALL(COUNTIF(CM$1:CM$55,"&lt;"&amp;CM$1:CM$55),ROW(CM53:CN53)),COUNTIF(CM$1:CM$55,"&lt;"&amp;CM$1:CM$55),0))</f>
        <v>53</v>
      </c>
      <c r="CO53" s="412" t="str">
        <f t="array" ref="CO53">INDEX(CL$1:CL$55,SMALL(IF(CM$1:CM$55=CN53,ROW(CM$1:CM$55)),COUNTIF(CN$1:CN53,CN53)),1)</f>
        <v>Guildford</v>
      </c>
      <c r="CP53" s="412">
        <f t="shared" si="54"/>
        <v>53</v>
      </c>
      <c r="CQ53" s="412" t="str">
        <f t="shared" si="55"/>
        <v>Guildford</v>
      </c>
      <c r="CT53" s="413" t="s">
        <v>318</v>
      </c>
      <c r="CU53" s="412" t="str">
        <f>VLOOKUP(CT53,'Rural 80'!$A$11:$BS$488,56,FALSE)</f>
        <v>9999</v>
      </c>
      <c r="CV53" s="412" t="str">
        <f t="array" ref="CV53">INDEX(CU$1:CU$55,MATCH(SMALL(COUNTIF(CU$1:CU$55,"&lt;"&amp;CU$1:CU$55),ROW(CU53:CV53)),COUNTIF(CU$1:CU$55,"&lt;"&amp;CU$1:CU$55),0))</f>
        <v>9999</v>
      </c>
      <c r="CW53" s="412" t="str">
        <f t="array" ref="CW53">INDEX(CT$1:CT$55,SMALL(IF(CU$1:CU$55=CV53,ROW(CU$1:CU$55)),COUNTIF(CV$1:CV53,CV53)),1)</f>
        <v>Wycombe</v>
      </c>
      <c r="CX53" s="412" t="str">
        <f t="shared" si="56"/>
        <v>no data</v>
      </c>
      <c r="CY53" s="412" t="str">
        <f t="shared" si="57"/>
        <v>Wycombe</v>
      </c>
      <c r="DB53" s="413" t="s">
        <v>318</v>
      </c>
      <c r="DC53" s="412" t="str">
        <f>VLOOKUP(DB53,'Rural 80'!$A$11:$BS$488,60,FALSE)</f>
        <v>9999</v>
      </c>
      <c r="DD53" s="412" t="str">
        <f t="array" ref="DD53">INDEX(DC$1:DC$55,MATCH(SMALL(COUNTIF(DC$1:DC$55,"&lt;"&amp;DC$1:DC$55),ROW(DC53:DD53)),COUNTIF(DC$1:DC$55,"&lt;"&amp;DC$1:DC$55),0))</f>
        <v>9999</v>
      </c>
      <c r="DE53" s="412" t="str">
        <f t="array" ref="DE53">INDEX(DB$1:DB$55,SMALL(IF(DC$1:DC$55=DD53,ROW(DC$1:DC$55)),COUNTIF(DD$1:DD53,DD53)),1)</f>
        <v>Wycombe</v>
      </c>
      <c r="DF53" s="412" t="str">
        <f t="shared" si="58"/>
        <v>no data</v>
      </c>
      <c r="DG53" s="412" t="str">
        <f t="shared" si="59"/>
        <v>Wycombe</v>
      </c>
      <c r="DJ53" s="413" t="s">
        <v>318</v>
      </c>
      <c r="DK53" s="412" t="str">
        <f>VLOOKUP(DJ53,'Rural 80'!$A$11:$BS$488,64,FALSE)</f>
        <v>9999</v>
      </c>
      <c r="DL53" s="412" t="str">
        <f t="array" ref="DL53">INDEX(DK$1:DK$55,MATCH(SMALL(COUNTIF(DK$1:DK$55,"&lt;"&amp;DK$1:DK$55),ROW(DK53:DL53)),COUNTIF(DK$1:DK$55,"&lt;"&amp;DK$1:DK$55),0))</f>
        <v>9999</v>
      </c>
      <c r="DM53" s="412" t="str">
        <f t="array" ref="DM53">INDEX(DJ$1:DJ$55,SMALL(IF(DK$1:DK$55=DL53,ROW(DK$1:DK$55)),COUNTIF(DL$1:DL53,DL53)),1)</f>
        <v>Wycombe</v>
      </c>
      <c r="DN53" s="412" t="str">
        <f t="shared" si="60"/>
        <v>no data</v>
      </c>
      <c r="DO53" s="412" t="str">
        <f t="shared" si="61"/>
        <v>Wycombe</v>
      </c>
      <c r="DR53" s="413" t="s">
        <v>318</v>
      </c>
      <c r="DS53" s="412" t="str">
        <f>VLOOKUP(DR53,'Rural 80'!$A$11:$BS$488,68,FALSE)</f>
        <v>9999</v>
      </c>
      <c r="DT53" s="412" t="str">
        <f t="array" ref="DT53">INDEX(DS$1:DS$55,MATCH(SMALL(COUNTIF(DS$1:DS$55,"&lt;"&amp;DS$1:DS$55),ROW(DS53:DT53)),COUNTIF(DS$1:DS$55,"&lt;"&amp;DS$1:DS$55),0))</f>
        <v>9999</v>
      </c>
      <c r="DU53" s="412" t="str">
        <f t="array" ref="DU53">INDEX(DR$1:DR$55,SMALL(IF(DS$1:DS$55=DT53,ROW(DS$1:DS$55)),COUNTIF(DT$1:DT53,DT53)),1)</f>
        <v>Wycombe</v>
      </c>
      <c r="DV53" s="412" t="str">
        <f t="shared" si="62"/>
        <v>no data</v>
      </c>
      <c r="DW53" s="412" t="str">
        <f t="shared" si="63"/>
        <v>Wycombe</v>
      </c>
    </row>
    <row r="54" spans="2:127" x14ac:dyDescent="0.25">
      <c r="B54" s="413" t="s">
        <v>319</v>
      </c>
      <c r="C54" s="412">
        <f>VLOOKUP(B54,'Rural 80'!$A$11:$BS$488,8,FALSE)</f>
        <v>10</v>
      </c>
      <c r="D54" s="412">
        <f t="array" ref="D54">INDEX(C$1:C$55,MATCH(SMALL(COUNTIF(C$1:C$55,"&lt;"&amp;C$1:C$55),ROW(C54:D54)),COUNTIF(C$1:C$55,"&lt;"&amp;C$1:C$55),0))</f>
        <v>54</v>
      </c>
      <c r="E54" s="412" t="str">
        <f t="array" ref="E54">INDEX(B$1:B$55,SMALL(IF(C$1:C$55=D54,ROW(C$1:C$55)),COUNTIF(D$1:D54,D54)),1)</f>
        <v>Guildford</v>
      </c>
      <c r="F54" s="412">
        <f t="shared" si="32"/>
        <v>54</v>
      </c>
      <c r="G54" s="412" t="str">
        <f t="shared" si="33"/>
        <v>Guildford</v>
      </c>
      <c r="J54" s="413" t="s">
        <v>319</v>
      </c>
      <c r="K54" s="412">
        <f>VLOOKUP(J54,'Rural 80'!$A$11:$BS$488,12,FALSE)</f>
        <v>14</v>
      </c>
      <c r="L54" s="412">
        <f t="array" ref="L54">INDEX(K$1:K$55,MATCH(SMALL(COUNTIF(K$1:K$55,"&lt;"&amp;K$1:K$55),ROW(K54:L54)),COUNTIF(K$1:K$55,"&lt;"&amp;K$1:K$55),0))</f>
        <v>54</v>
      </c>
      <c r="M54" s="412" t="str">
        <f t="array" ref="M54">INDEX(J$1:J$55,SMALL(IF(K$1:K$55=L54,ROW(K$1:K$55)),COUNTIF(L$1:L54,L54)),1)</f>
        <v>Guildford</v>
      </c>
      <c r="N54" s="412">
        <f t="shared" si="34"/>
        <v>54</v>
      </c>
      <c r="O54" s="412" t="str">
        <f t="shared" si="35"/>
        <v>Guildford</v>
      </c>
      <c r="R54" s="413" t="s">
        <v>319</v>
      </c>
      <c r="S54" s="412">
        <f>VLOOKUP(R54,'Rural 80'!$A$11:$BS$488,16,FALSE)</f>
        <v>14</v>
      </c>
      <c r="T54" s="412">
        <f t="array" ref="T54">INDEX(S$1:S$55,MATCH(SMALL(COUNTIF(S$1:S$55,"&lt;"&amp;S$1:S$55),ROW(S54:T54)),COUNTIF(S$1:S$55,"&lt;"&amp;S$1:S$55),0))</f>
        <v>54</v>
      </c>
      <c r="U54" s="412" t="str">
        <f t="array" ref="U54">INDEX(R$1:R$55,SMALL(IF(S$1:S$55=T54,ROW(S$1:S$55)),COUNTIF(T$1:T54,T54)),1)</f>
        <v>Guildford</v>
      </c>
      <c r="V54" s="412">
        <f t="shared" si="36"/>
        <v>54</v>
      </c>
      <c r="W54" s="412" t="str">
        <f t="shared" si="37"/>
        <v>Guildford</v>
      </c>
      <c r="Z54" s="413" t="s">
        <v>319</v>
      </c>
      <c r="AA54" s="412">
        <f>VLOOKUP(Z54,'Rural 80'!$A$11:$BS$488,20,FALSE)</f>
        <v>14</v>
      </c>
      <c r="AB54" s="412">
        <f t="array" ref="AB54">INDEX(AA$1:AA$55,MATCH(SMALL(COUNTIF(AA$1:AA$55,"&lt;"&amp;AA$1:AA$55),ROW(AA54:AB54)),COUNTIF(AA$1:AA$55,"&lt;"&amp;AA$1:AA$55),0))</f>
        <v>54</v>
      </c>
      <c r="AC54" s="412" t="str">
        <f t="array" ref="AC54">INDEX(Z$1:Z$55,SMALL(IF(AA$1:AA$55=AB54,ROW(AA$1:AA$55)),COUNTIF(AB$1:AB54,AB54)),1)</f>
        <v>Lancaster</v>
      </c>
      <c r="AD54" s="412">
        <f t="shared" si="38"/>
        <v>54</v>
      </c>
      <c r="AE54" s="412" t="str">
        <f t="shared" si="39"/>
        <v>Lancaster</v>
      </c>
      <c r="AH54" s="413" t="s">
        <v>319</v>
      </c>
      <c r="AI54" s="412">
        <f>VLOOKUP(AH54,'Rural 80'!$A$11:$BS$488,24,FALSE)</f>
        <v>4</v>
      </c>
      <c r="AJ54" s="412">
        <f t="array" ref="AJ54">INDEX(AI$1:AI$55,MATCH(SMALL(COUNTIF(AI$1:AI$55,"&lt;"&amp;AI$1:AI$55),ROW(AI54:AJ54)),COUNTIF(AI$1:AI$55,"&lt;"&amp;AI$1:AI$55),0))</f>
        <v>54</v>
      </c>
      <c r="AK54" s="412" t="str">
        <f t="array" ref="AK54">INDEX(AH$1:AH$55,SMALL(IF(AI$1:AI$55=AJ54,ROW(AI$1:AI$55)),COUNTIF(AJ$1:AJ54,AJ54)),1)</f>
        <v>Swale</v>
      </c>
      <c r="AL54" s="412">
        <f t="shared" si="40"/>
        <v>54</v>
      </c>
      <c r="AM54" s="412" t="str">
        <f t="shared" si="41"/>
        <v>Swale</v>
      </c>
      <c r="AP54" s="413" t="s">
        <v>319</v>
      </c>
      <c r="AQ54" s="412">
        <f>VLOOKUP(AP54,'Rural 80'!$A$11:$BS$488,28,FALSE)</f>
        <v>6</v>
      </c>
      <c r="AR54" s="412">
        <f t="array" ref="AR54">INDEX(AQ$1:AQ$55,MATCH(SMALL(COUNTIF(AQ$1:AQ$55,"&lt;"&amp;AQ$1:AQ$55),ROW(AQ54:AR54)),COUNTIF(AQ$1:AQ$55,"&lt;"&amp;AQ$1:AQ$55),0))</f>
        <v>54</v>
      </c>
      <c r="AS54" s="412" t="str">
        <f t="array" ref="AS54">INDEX(AP$1:AP$55,SMALL(IF(AQ$1:AQ$55=AR54,ROW(AQ$1:AQ$55)),COUNTIF(AR$1:AR54,AR54)),1)</f>
        <v>Swale</v>
      </c>
      <c r="AT54" s="412">
        <f t="shared" si="42"/>
        <v>54</v>
      </c>
      <c r="AU54" s="412" t="str">
        <f t="shared" si="43"/>
        <v>Swale</v>
      </c>
      <c r="AX54" s="413" t="s">
        <v>319</v>
      </c>
      <c r="AY54" s="412">
        <f>VLOOKUP(AX54,'Rural 80'!$A$11:$BS$488,32,FALSE)</f>
        <v>7</v>
      </c>
      <c r="AZ54" s="412">
        <f t="array" ref="AZ54">INDEX(AY$1:AY$55,MATCH(SMALL(COUNTIF(AY$1:AY$55,"&lt;"&amp;AY$1:AY$55),ROW(AY54:AZ54)),COUNTIF(AY$1:AY$55,"&lt;"&amp;AY$1:AY$55),0))</f>
        <v>54</v>
      </c>
      <c r="BA54" s="412" t="str">
        <f t="array" ref="BA54">INDEX(AX$1:AX$55,SMALL(IF(AY$1:AY$55=AZ54,ROW(AY$1:AY$55)),COUNTIF(AZ$1:AZ54,AZ54)),1)</f>
        <v>Great Yarmouth</v>
      </c>
      <c r="BB54" s="412">
        <f t="shared" si="44"/>
        <v>54</v>
      </c>
      <c r="BC54" s="412" t="str">
        <f t="shared" si="45"/>
        <v>Great Yarmouth</v>
      </c>
      <c r="BF54" s="413" t="s">
        <v>319</v>
      </c>
      <c r="BG54" s="412">
        <f>VLOOKUP(BF54,'Rural 80'!$A$11:$BS$488,36,FALSE)</f>
        <v>3</v>
      </c>
      <c r="BH54" s="412">
        <f t="array" ref="BH54">INDEX(BG$1:BG$55,MATCH(SMALL(COUNTIF(BG$1:BG$55,"&lt;"&amp;BG$1:BG$55),ROW(BG54:BH54)),COUNTIF(BG$1:BG$55,"&lt;"&amp;BG$1:BG$55),0))</f>
        <v>54</v>
      </c>
      <c r="BI54" s="412" t="str">
        <f t="array" ref="BI54">INDEX(BF$1:BF$55,SMALL(IF(BG$1:BG$55=BH54,ROW(BG$1:BG$55)),COUNTIF(BH$1:BH54,BH54)),1)</f>
        <v>Bedford</v>
      </c>
      <c r="BJ54" s="412">
        <f t="shared" si="46"/>
        <v>54</v>
      </c>
      <c r="BK54" s="412" t="str">
        <f t="shared" si="47"/>
        <v>Bedford</v>
      </c>
      <c r="BN54" s="413" t="s">
        <v>319</v>
      </c>
      <c r="BO54" s="412">
        <f>VLOOKUP(BN54,'Rural 80'!$A$11:$BS$488,40,FALSE)</f>
        <v>28</v>
      </c>
      <c r="BP54" s="412">
        <f t="array" ref="BP54">INDEX(BO$1:BO$55,MATCH(SMALL(COUNTIF(BO$1:BO$55,"&lt;"&amp;BO$1:BO$55),ROW(BO54:BP54)),COUNTIF(BO$1:BO$55,"&lt;"&amp;BO$1:BO$55),0))</f>
        <v>54</v>
      </c>
      <c r="BQ54" s="412" t="str">
        <f t="array" ref="BQ54">INDEX(BN$1:BN$55,SMALL(IF(BO$1:BO$55=BP54,ROW(BO$1:BO$55)),COUNTIF(BP$1:BP54,BP54)),1)</f>
        <v>Guildford</v>
      </c>
      <c r="BR54" s="412">
        <f t="shared" si="48"/>
        <v>54</v>
      </c>
      <c r="BS54" s="412" t="str">
        <f t="shared" si="49"/>
        <v>Guildford</v>
      </c>
      <c r="BV54" s="413" t="s">
        <v>319</v>
      </c>
      <c r="BW54" s="412">
        <f>VLOOKUP(BV54,'Rural 80'!$A$11:$BS$488,44,FALSE)</f>
        <v>28</v>
      </c>
      <c r="BX54" s="412">
        <f t="array" ref="BX54">INDEX(BW$1:BW$55,MATCH(SMALL(COUNTIF(BW$1:BW$55,"&lt;"&amp;BW$1:BW$55),ROW(BW54:BX54)),COUNTIF(BW$1:BW$55,"&lt;"&amp;BW$1:BW$55),0))</f>
        <v>54</v>
      </c>
      <c r="BY54" s="412" t="str">
        <f t="array" ref="BY54">INDEX(BV$1:BV$55,SMALL(IF(BW$1:BW$55=BX54,ROW(BW$1:BW$55)),COUNTIF(BX$1:BX54,BX54)),1)</f>
        <v>Guildford</v>
      </c>
      <c r="BZ54" s="412">
        <f t="shared" si="50"/>
        <v>54</v>
      </c>
      <c r="CA54" s="412" t="str">
        <f t="shared" si="51"/>
        <v>Guildford</v>
      </c>
      <c r="CD54" s="413" t="s">
        <v>319</v>
      </c>
      <c r="CE54" s="412">
        <f>VLOOKUP(CD54,'Rural 80'!$A$11:$BS$488,48,FALSE)</f>
        <v>29</v>
      </c>
      <c r="CF54" s="412">
        <f t="array" ref="CF54">INDEX(CE$1:CE$55,MATCH(SMALL(COUNTIF(CE$1:CE$55,"&lt;"&amp;CE$1:CE$55),ROW(CE54:CF54)),COUNTIF(CE$1:CE$55,"&lt;"&amp;CE$1:CE$55),0))</f>
        <v>54</v>
      </c>
      <c r="CG54" s="412" t="str">
        <f t="array" ref="CG54">INDEX(CD$1:CD$55,SMALL(IF(CE$1:CE$55=CF54,ROW(CE$1:CE$55)),COUNTIF(CF$1:CF54,CF54)),1)</f>
        <v>Guildford</v>
      </c>
      <c r="CH54" s="412">
        <f t="shared" si="52"/>
        <v>54</v>
      </c>
      <c r="CI54" s="412" t="str">
        <f t="shared" si="53"/>
        <v>Guildford</v>
      </c>
      <c r="CL54" s="413" t="s">
        <v>319</v>
      </c>
      <c r="CM54" s="412">
        <f>VLOOKUP(CL54,'Rural 80'!$A$11:$BS$488,52,FALSE)</f>
        <v>29</v>
      </c>
      <c r="CN54" s="412">
        <f t="array" ref="CN54">INDEX(CM$1:CM$55,MATCH(SMALL(COUNTIF(CM$1:CM$55,"&lt;"&amp;CM$1:CM$55),ROW(CM54:CN54)),COUNTIF(CM$1:CM$55,"&lt;"&amp;CM$1:CM$55),0))</f>
        <v>54</v>
      </c>
      <c r="CO54" s="412" t="str">
        <f t="array" ref="CO54">INDEX(CL$1:CL$55,SMALL(IF(CM$1:CM$55=CN54,ROW(CM$1:CM$55)),COUNTIF(CN$1:CN54,CN54)),1)</f>
        <v>Lancaster</v>
      </c>
      <c r="CP54" s="412">
        <f t="shared" si="54"/>
        <v>54</v>
      </c>
      <c r="CQ54" s="412" t="str">
        <f t="shared" si="55"/>
        <v>Lancaster</v>
      </c>
      <c r="CT54" s="413" t="s">
        <v>319</v>
      </c>
      <c r="CU54" s="412" t="str">
        <f>VLOOKUP(CT54,'Rural 80'!$A$11:$BS$488,56,FALSE)</f>
        <v>9999</v>
      </c>
      <c r="CV54" s="412" t="str">
        <f t="array" ref="CV54">INDEX(CU$1:CU$55,MATCH(SMALL(COUNTIF(CU$1:CU$55,"&lt;"&amp;CU$1:CU$55),ROW(CU54:CV54)),COUNTIF(CU$1:CU$55,"&lt;"&amp;CU$1:CU$55),0))</f>
        <v>9999</v>
      </c>
      <c r="CW54" s="412" t="str">
        <f t="array" ref="CW54">INDEX(CT$1:CT$55,SMALL(IF(CU$1:CU$55=CV54,ROW(CU$1:CU$55)),COUNTIF(CV$1:CV54,CV54)),1)</f>
        <v>Wyre</v>
      </c>
      <c r="CX54" s="412" t="str">
        <f t="shared" si="56"/>
        <v>no data</v>
      </c>
      <c r="CY54" s="412" t="str">
        <f t="shared" si="57"/>
        <v>Wyre</v>
      </c>
      <c r="DB54" s="413" t="s">
        <v>319</v>
      </c>
      <c r="DC54" s="412" t="str">
        <f>VLOOKUP(DB54,'Rural 80'!$A$11:$BS$488,60,FALSE)</f>
        <v>9999</v>
      </c>
      <c r="DD54" s="412" t="str">
        <f t="array" ref="DD54">INDEX(DC$1:DC$55,MATCH(SMALL(COUNTIF(DC$1:DC$55,"&lt;"&amp;DC$1:DC$55),ROW(DC54:DD54)),COUNTIF(DC$1:DC$55,"&lt;"&amp;DC$1:DC$55),0))</f>
        <v>9999</v>
      </c>
      <c r="DE54" s="412" t="str">
        <f t="array" ref="DE54">INDEX(DB$1:DB$55,SMALL(IF(DC$1:DC$55=DD54,ROW(DC$1:DC$55)),COUNTIF(DD$1:DD54,DD54)),1)</f>
        <v>Wyre</v>
      </c>
      <c r="DF54" s="412" t="str">
        <f t="shared" si="58"/>
        <v>no data</v>
      </c>
      <c r="DG54" s="412" t="str">
        <f t="shared" si="59"/>
        <v>Wyre</v>
      </c>
      <c r="DJ54" s="413" t="s">
        <v>319</v>
      </c>
      <c r="DK54" s="412" t="str">
        <f>VLOOKUP(DJ54,'Rural 80'!$A$11:$BS$488,64,FALSE)</f>
        <v>9999</v>
      </c>
      <c r="DL54" s="412" t="str">
        <f t="array" ref="DL54">INDEX(DK$1:DK$55,MATCH(SMALL(COUNTIF(DK$1:DK$55,"&lt;"&amp;DK$1:DK$55),ROW(DK54:DL54)),COUNTIF(DK$1:DK$55,"&lt;"&amp;DK$1:DK$55),0))</f>
        <v>9999</v>
      </c>
      <c r="DM54" s="412" t="str">
        <f t="array" ref="DM54">INDEX(DJ$1:DJ$55,SMALL(IF(DK$1:DK$55=DL54,ROW(DK$1:DK$55)),COUNTIF(DL$1:DL54,DL54)),1)</f>
        <v>Wyre</v>
      </c>
      <c r="DN54" s="412" t="str">
        <f t="shared" si="60"/>
        <v>no data</v>
      </c>
      <c r="DO54" s="412" t="str">
        <f t="shared" si="61"/>
        <v>Wyre</v>
      </c>
      <c r="DR54" s="413" t="s">
        <v>319</v>
      </c>
      <c r="DS54" s="412" t="str">
        <f>VLOOKUP(DR54,'Rural 80'!$A$11:$BS$488,68,FALSE)</f>
        <v>9999</v>
      </c>
      <c r="DT54" s="412" t="str">
        <f t="array" ref="DT54">INDEX(DS$1:DS$55,MATCH(SMALL(COUNTIF(DS$1:DS$55,"&lt;"&amp;DS$1:DS$55),ROW(DS54:DT54)),COUNTIF(DS$1:DS$55,"&lt;"&amp;DS$1:DS$55),0))</f>
        <v>9999</v>
      </c>
      <c r="DU54" s="412" t="str">
        <f t="array" ref="DU54">INDEX(DR$1:DR$55,SMALL(IF(DS$1:DS$55=DT54,ROW(DS$1:DS$55)),COUNTIF(DT$1:DT54,DT54)),1)</f>
        <v>Wyre</v>
      </c>
      <c r="DV54" s="412" t="str">
        <f t="shared" si="62"/>
        <v>no data</v>
      </c>
      <c r="DW54" s="412" t="str">
        <f t="shared" si="63"/>
        <v>Wyre</v>
      </c>
    </row>
    <row r="55" spans="2:127" x14ac:dyDescent="0.25">
      <c r="B55" s="413" t="s">
        <v>320</v>
      </c>
      <c r="C55" s="412">
        <f>VLOOKUP(B55,'Rural 80'!$A$11:$BS$488,8,FALSE)</f>
        <v>6</v>
      </c>
      <c r="D55" s="412">
        <f t="array" ref="D55">INDEX(C$1:C$55,MATCH(SMALL(COUNTIF(C$1:C$55,"&lt;"&amp;C$1:C$55),ROW(C55:D55)),COUNTIF(C$1:C$55,"&lt;"&amp;C$1:C$55),0))</f>
        <v>55</v>
      </c>
      <c r="E55" s="412" t="str">
        <f t="array" ref="E55">INDEX(B$1:B$55,SMALL(IF(C$1:C$55=D55,ROW(C$1:C$55)),COUNTIF(D$1:D55,D55)),1)</f>
        <v>Boston</v>
      </c>
      <c r="F55" s="412">
        <f t="shared" si="32"/>
        <v>55</v>
      </c>
      <c r="G55" s="412" t="str">
        <f t="shared" si="33"/>
        <v>Boston</v>
      </c>
      <c r="J55" s="413" t="s">
        <v>320</v>
      </c>
      <c r="K55" s="412">
        <f>VLOOKUP(J55,'Rural 80'!$A$11:$BS$488,12,FALSE)</f>
        <v>5</v>
      </c>
      <c r="L55" s="412">
        <f t="array" ref="L55">INDEX(K$1:K$55,MATCH(SMALL(COUNTIF(K$1:K$55,"&lt;"&amp;K$1:K$55),ROW(K55:L55)),COUNTIF(K$1:K$55,"&lt;"&amp;K$1:K$55),0))</f>
        <v>55</v>
      </c>
      <c r="M55" s="412" t="str">
        <f t="array" ref="M55">INDEX(J$1:J$55,SMALL(IF(K$1:K$55=L55,ROW(K$1:K$55)),COUNTIF(L$1:L55,L55)),1)</f>
        <v>Boston</v>
      </c>
      <c r="N55" s="412">
        <f t="shared" si="34"/>
        <v>55</v>
      </c>
      <c r="O55" s="412" t="str">
        <f t="shared" si="35"/>
        <v>Boston</v>
      </c>
      <c r="R55" s="413" t="s">
        <v>320</v>
      </c>
      <c r="S55" s="412">
        <f>VLOOKUP(R55,'Rural 80'!$A$11:$BS$488,16,FALSE)</f>
        <v>7</v>
      </c>
      <c r="T55" s="412">
        <f t="array" ref="T55">INDEX(S$1:S$55,MATCH(SMALL(COUNTIF(S$1:S$55,"&lt;"&amp;S$1:S$55),ROW(S55:T55)),COUNTIF(S$1:S$55,"&lt;"&amp;S$1:S$55),0))</f>
        <v>55</v>
      </c>
      <c r="U55" s="412" t="str">
        <f t="array" ref="U55">INDEX(R$1:R$55,SMALL(IF(S$1:S$55=T55,ROW(S$1:S$55)),COUNTIF(T$1:T55,T55)),1)</f>
        <v>Boston</v>
      </c>
      <c r="V55" s="412">
        <f t="shared" si="36"/>
        <v>55</v>
      </c>
      <c r="W55" s="412" t="str">
        <f t="shared" si="37"/>
        <v>Boston</v>
      </c>
      <c r="Z55" s="413" t="s">
        <v>320</v>
      </c>
      <c r="AA55" s="412">
        <f>VLOOKUP(Z55,'Rural 80'!$A$11:$BS$488,20,FALSE)</f>
        <v>5</v>
      </c>
      <c r="AB55" s="412">
        <f t="array" ref="AB55">INDEX(AA$1:AA$55,MATCH(SMALL(COUNTIF(AA$1:AA$55,"&lt;"&amp;AA$1:AA$55),ROW(AA55:AB55)),COUNTIF(AA$1:AA$55,"&lt;"&amp;AA$1:AA$55),0))</f>
        <v>55</v>
      </c>
      <c r="AC55" s="412" t="str">
        <f t="array" ref="AC55">INDEX(Z$1:Z$55,SMALL(IF(AA$1:AA$55=AB55,ROW(AA$1:AA$55)),COUNTIF(AB$1:AB55,AB55)),1)</f>
        <v>Boston</v>
      </c>
      <c r="AD55" s="412">
        <f t="shared" si="38"/>
        <v>55</v>
      </c>
      <c r="AE55" s="412" t="str">
        <f t="shared" si="39"/>
        <v>Boston</v>
      </c>
      <c r="AH55" s="413" t="s">
        <v>320</v>
      </c>
      <c r="AI55" s="412">
        <f>VLOOKUP(AH55,'Rural 80'!$A$11:$BS$488,24,FALSE)</f>
        <v>10</v>
      </c>
      <c r="AJ55" s="412">
        <f t="array" ref="AJ55">INDEX(AI$1:AI$55,MATCH(SMALL(COUNTIF(AI$1:AI$55,"&lt;"&amp;AI$1:AI$55),ROW(AI55:AJ55)),COUNTIF(AI$1:AI$55,"&lt;"&amp;AI$1:AI$55),0))</f>
        <v>55</v>
      </c>
      <c r="AK55" s="412" t="str">
        <f t="array" ref="AK55">INDEX(AH$1:AH$55,SMALL(IF(AI$1:AI$55=AJ55,ROW(AI$1:AI$55)),COUNTIF(AJ$1:AJ55,AJ55)),1)</f>
        <v>Boston</v>
      </c>
      <c r="AL55" s="412">
        <f t="shared" si="40"/>
        <v>55</v>
      </c>
      <c r="AM55" s="412" t="str">
        <f t="shared" si="41"/>
        <v>Boston</v>
      </c>
      <c r="AP55" s="413" t="s">
        <v>320</v>
      </c>
      <c r="AQ55" s="412">
        <f>VLOOKUP(AP55,'Rural 80'!$A$11:$BS$488,28,FALSE)</f>
        <v>9</v>
      </c>
      <c r="AR55" s="412">
        <f t="array" ref="AR55">INDEX(AQ$1:AQ$55,MATCH(SMALL(COUNTIF(AQ$1:AQ$55,"&lt;"&amp;AQ$1:AQ$55),ROW(AQ55:AR55)),COUNTIF(AQ$1:AQ$55,"&lt;"&amp;AQ$1:AQ$55),0))</f>
        <v>55</v>
      </c>
      <c r="AS55" s="412" t="str">
        <f t="array" ref="AS55">INDEX(AP$1:AP$55,SMALL(IF(AQ$1:AQ$55=AR55,ROW(AQ$1:AQ$55)),COUNTIF(AR$1:AR55,AR55)),1)</f>
        <v>Boston</v>
      </c>
      <c r="AT55" s="412">
        <f t="shared" si="42"/>
        <v>55</v>
      </c>
      <c r="AU55" s="412" t="str">
        <f t="shared" si="43"/>
        <v>Boston</v>
      </c>
      <c r="AX55" s="413" t="s">
        <v>320</v>
      </c>
      <c r="AY55" s="412">
        <f>VLOOKUP(AX55,'Rural 80'!$A$11:$BS$488,32,FALSE)</f>
        <v>10</v>
      </c>
      <c r="AZ55" s="412">
        <f t="array" ref="AZ55">INDEX(AY$1:AY$55,MATCH(SMALL(COUNTIF(AY$1:AY$55,"&lt;"&amp;AY$1:AY$55),ROW(AY55:AZ55)),COUNTIF(AY$1:AY$55,"&lt;"&amp;AY$1:AY$55),0))</f>
        <v>55</v>
      </c>
      <c r="BA55" s="412" t="str">
        <f t="array" ref="BA55">INDEX(AX$1:AX$55,SMALL(IF(AY$1:AY$55=AZ55,ROW(AY$1:AY$55)),COUNTIF(AZ$1:AZ55,AZ55)),1)</f>
        <v>Boston</v>
      </c>
      <c r="BB55" s="412">
        <f t="shared" si="44"/>
        <v>55</v>
      </c>
      <c r="BC55" s="412" t="str">
        <f t="shared" si="45"/>
        <v>Boston</v>
      </c>
      <c r="BF55" s="413" t="s">
        <v>320</v>
      </c>
      <c r="BG55" s="412">
        <f>VLOOKUP(BF55,'Rural 80'!$A$11:$BS$488,36,FALSE)</f>
        <v>6</v>
      </c>
      <c r="BH55" s="412">
        <f t="array" ref="BH55">INDEX(BG$1:BG$55,MATCH(SMALL(COUNTIF(BG$1:BG$55,"&lt;"&amp;BG$1:BG$55),ROW(BG55:BH55)),COUNTIF(BG$1:BG$55,"&lt;"&amp;BG$1:BG$55),0))</f>
        <v>55</v>
      </c>
      <c r="BI55" s="412" t="str">
        <f t="array" ref="BI55">INDEX(BF$1:BF$55,SMALL(IF(BG$1:BG$55=BH55,ROW(BG$1:BG$55)),COUNTIF(BH$1:BH55,BH55)),1)</f>
        <v>Boston</v>
      </c>
      <c r="BJ55" s="412">
        <f t="shared" si="46"/>
        <v>55</v>
      </c>
      <c r="BK55" s="412" t="str">
        <f t="shared" si="47"/>
        <v>Boston</v>
      </c>
      <c r="BN55" s="413" t="s">
        <v>320</v>
      </c>
      <c r="BO55" s="412">
        <f>VLOOKUP(BN55,'Rural 80'!$A$11:$BS$488,40,FALSE)</f>
        <v>1</v>
      </c>
      <c r="BP55" s="412">
        <f t="array" ref="BP55">INDEX(BO$1:BO$55,MATCH(SMALL(COUNTIF(BO$1:BO$55,"&lt;"&amp;BO$1:BO$55),ROW(BO55:BP55)),COUNTIF(BO$1:BO$55,"&lt;"&amp;BO$1:BO$55),0))</f>
        <v>55</v>
      </c>
      <c r="BQ55" s="412" t="str">
        <f t="array" ref="BQ55">INDEX(BN$1:BN$55,SMALL(IF(BO$1:BO$55=BP55,ROW(BO$1:BO$55)),COUNTIF(BP$1:BP55,BP55)),1)</f>
        <v>Boston</v>
      </c>
      <c r="BR55" s="412">
        <f t="shared" si="48"/>
        <v>55</v>
      </c>
      <c r="BS55" s="412" t="str">
        <f t="shared" si="49"/>
        <v>Boston</v>
      </c>
      <c r="BV55" s="413" t="s">
        <v>320</v>
      </c>
      <c r="BW55" s="412">
        <f>VLOOKUP(BV55,'Rural 80'!$A$11:$BS$488,44,FALSE)</f>
        <v>1</v>
      </c>
      <c r="BX55" s="412">
        <f t="array" ref="BX55">INDEX(BW$1:BW$55,MATCH(SMALL(COUNTIF(BW$1:BW$55,"&lt;"&amp;BW$1:BW$55),ROW(BW55:BX55)),COUNTIF(BW$1:BW$55,"&lt;"&amp;BW$1:BW$55),0))</f>
        <v>55</v>
      </c>
      <c r="BY55" s="412" t="str">
        <f t="array" ref="BY55">INDEX(BV$1:BV$55,SMALL(IF(BW$1:BW$55=BX55,ROW(BW$1:BW$55)),COUNTIF(BX$1:BX55,BX55)),1)</f>
        <v>Boston</v>
      </c>
      <c r="BZ55" s="412">
        <f t="shared" si="50"/>
        <v>55</v>
      </c>
      <c r="CA55" s="412" t="str">
        <f t="shared" si="51"/>
        <v>Boston</v>
      </c>
      <c r="CD55" s="413" t="s">
        <v>320</v>
      </c>
      <c r="CE55" s="412">
        <f>VLOOKUP(CD55,'Rural 80'!$A$11:$BS$488,48,FALSE)</f>
        <v>2</v>
      </c>
      <c r="CF55" s="412">
        <f t="array" ref="CF55">INDEX(CE$1:CE$55,MATCH(SMALL(COUNTIF(CE$1:CE$55,"&lt;"&amp;CE$1:CE$55),ROW(CE55:CF55)),COUNTIF(CE$1:CE$55,"&lt;"&amp;CE$1:CE$55),0))</f>
        <v>55</v>
      </c>
      <c r="CG55" s="412" t="str">
        <f t="array" ref="CG55">INDEX(CD$1:CD$55,SMALL(IF(CE$1:CE$55=CF55,ROW(CE$1:CE$55)),COUNTIF(CF$1:CF55,CF55)),1)</f>
        <v>Boston</v>
      </c>
      <c r="CH55" s="412">
        <f t="shared" si="52"/>
        <v>55</v>
      </c>
      <c r="CI55" s="412" t="str">
        <f t="shared" si="53"/>
        <v>Boston</v>
      </c>
      <c r="CL55" s="413" t="s">
        <v>320</v>
      </c>
      <c r="CM55" s="412">
        <f>VLOOKUP(CL55,'Rural 80'!$A$11:$BS$488,52,FALSE)</f>
        <v>12</v>
      </c>
      <c r="CN55" s="412">
        <f t="array" ref="CN55">INDEX(CM$1:CM$55,MATCH(SMALL(COUNTIF(CM$1:CM$55,"&lt;"&amp;CM$1:CM$55),ROW(CM55:CN55)),COUNTIF(CM$1:CM$55,"&lt;"&amp;CM$1:CM$55),0))</f>
        <v>55</v>
      </c>
      <c r="CO55" s="412" t="str">
        <f t="array" ref="CO55">INDEX(CL$1:CL$55,SMALL(IF(CM$1:CM$55=CN55,ROW(CM$1:CM$55)),COUNTIF(CN$1:CN55,CN55)),1)</f>
        <v>Boston</v>
      </c>
      <c r="CP55" s="412">
        <f t="shared" si="54"/>
        <v>55</v>
      </c>
      <c r="CQ55" s="412" t="str">
        <f t="shared" si="55"/>
        <v>Boston</v>
      </c>
      <c r="CT55" s="413" t="s">
        <v>320</v>
      </c>
      <c r="CU55" s="412" t="str">
        <f>VLOOKUP(CT55,'Rural 80'!$A$11:$BS$488,56,FALSE)</f>
        <v>9999</v>
      </c>
      <c r="CV55" s="412" t="str">
        <f t="array" ref="CV55">INDEX(CU$1:CU$55,MATCH(SMALL(COUNTIF(CU$1:CU$55,"&lt;"&amp;CU$1:CU$55),ROW(CU55:CV55)),COUNTIF(CU$1:CU$55,"&lt;"&amp;CU$1:CU$55),0))</f>
        <v>9999</v>
      </c>
      <c r="CW55" s="412" t="str">
        <f t="array" ref="CW55">INDEX(CT$1:CT$55,SMALL(IF(CU$1:CU$55=CV55,ROW(CU$1:CU$55)),COUNTIF(CV$1:CV55,CV55)),1)</f>
        <v>Wyre Forest</v>
      </c>
      <c r="CX55" s="412" t="str">
        <f t="shared" si="56"/>
        <v>no data</v>
      </c>
      <c r="CY55" s="412" t="str">
        <f t="shared" si="57"/>
        <v>Wyre Forest</v>
      </c>
      <c r="DB55" s="413" t="s">
        <v>320</v>
      </c>
      <c r="DC55" s="412" t="str">
        <f>VLOOKUP(DB55,'Rural 80'!$A$11:$BS$488,60,FALSE)</f>
        <v>9999</v>
      </c>
      <c r="DD55" s="412" t="str">
        <f t="array" ref="DD55">INDEX(DC$1:DC$55,MATCH(SMALL(COUNTIF(DC$1:DC$55,"&lt;"&amp;DC$1:DC$55),ROW(DC55:DD55)),COUNTIF(DC$1:DC$55,"&lt;"&amp;DC$1:DC$55),0))</f>
        <v>9999</v>
      </c>
      <c r="DE55" s="412" t="str">
        <f t="array" ref="DE55">INDEX(DB$1:DB$55,SMALL(IF(DC$1:DC$55=DD55,ROW(DC$1:DC$55)),COUNTIF(DD$1:DD55,DD55)),1)</f>
        <v>Wyre Forest</v>
      </c>
      <c r="DF55" s="412" t="str">
        <f t="shared" si="58"/>
        <v>no data</v>
      </c>
      <c r="DG55" s="412" t="str">
        <f t="shared" si="59"/>
        <v>Wyre Forest</v>
      </c>
      <c r="DJ55" s="413" t="s">
        <v>320</v>
      </c>
      <c r="DK55" s="412" t="str">
        <f>VLOOKUP(DJ55,'Rural 80'!$A$11:$BS$488,64,FALSE)</f>
        <v>9999</v>
      </c>
      <c r="DL55" s="412" t="str">
        <f t="array" ref="DL55">INDEX(DK$1:DK$55,MATCH(SMALL(COUNTIF(DK$1:DK$55,"&lt;"&amp;DK$1:DK$55),ROW(DK55:DL55)),COUNTIF(DK$1:DK$55,"&lt;"&amp;DK$1:DK$55),0))</f>
        <v>9999</v>
      </c>
      <c r="DM55" s="412" t="str">
        <f t="array" ref="DM55">INDEX(DJ$1:DJ$55,SMALL(IF(DK$1:DK$55=DL55,ROW(DK$1:DK$55)),COUNTIF(DL$1:DL55,DL55)),1)</f>
        <v>Wyre Forest</v>
      </c>
      <c r="DN55" s="412" t="str">
        <f t="shared" si="60"/>
        <v>no data</v>
      </c>
      <c r="DO55" s="412" t="str">
        <f t="shared" si="61"/>
        <v>Wyre Forest</v>
      </c>
      <c r="DR55" s="413" t="s">
        <v>320</v>
      </c>
      <c r="DS55" s="412" t="str">
        <f>VLOOKUP(DR55,'Rural 80'!$A$11:$BS$488,68,FALSE)</f>
        <v>9999</v>
      </c>
      <c r="DT55" s="412" t="str">
        <f t="array" ref="DT55">INDEX(DS$1:DS$55,MATCH(SMALL(COUNTIF(DS$1:DS$55,"&lt;"&amp;DS$1:DS$55),ROW(DS55:DT55)),COUNTIF(DS$1:DS$55,"&lt;"&amp;DS$1:DS$55),0))</f>
        <v>9999</v>
      </c>
      <c r="DU55" s="412" t="str">
        <f t="array" ref="DU55">INDEX(DR$1:DR$55,SMALL(IF(DS$1:DS$55=DT55,ROW(DS$1:DS$55)),COUNTIF(DT$1:DT55,DT55)),1)</f>
        <v>Wyre Forest</v>
      </c>
      <c r="DV55" s="412" t="str">
        <f t="shared" si="62"/>
        <v>no data</v>
      </c>
      <c r="DW55" s="412" t="str">
        <f t="shared" si="63"/>
        <v>Wyre Forest</v>
      </c>
    </row>
    <row r="56" spans="2:127" x14ac:dyDescent="0.25">
      <c r="B56" s="413"/>
      <c r="J56" s="413"/>
      <c r="R56" s="413"/>
      <c r="Z56" s="413"/>
      <c r="AH56" s="413"/>
      <c r="AP56" s="413"/>
      <c r="AX56" s="413"/>
      <c r="BF56" s="413"/>
      <c r="BN56" s="413"/>
      <c r="BV56" s="413"/>
      <c r="CD56" s="413"/>
      <c r="CL56" s="413"/>
      <c r="CT56" s="413"/>
      <c r="DB56" s="413"/>
      <c r="DJ56" s="413"/>
      <c r="DR56" s="413"/>
    </row>
    <row r="57" spans="2:127" x14ac:dyDescent="0.25">
      <c r="B57" s="413"/>
      <c r="J57" s="413"/>
      <c r="R57" s="413"/>
      <c r="Z57" s="413"/>
      <c r="AH57" s="413"/>
      <c r="AP57" s="413"/>
      <c r="AX57" s="413"/>
      <c r="BF57" s="413"/>
      <c r="BN57" s="413"/>
      <c r="BV57" s="413"/>
      <c r="CD57" s="413"/>
      <c r="CL57" s="413"/>
      <c r="CT57" s="413"/>
      <c r="DB57" s="413"/>
      <c r="DJ57" s="413"/>
      <c r="DR57" s="413"/>
    </row>
    <row r="58" spans="2:127" x14ac:dyDescent="0.25">
      <c r="B58" s="413"/>
      <c r="J58" s="413"/>
      <c r="R58" s="413"/>
      <c r="Z58" s="413"/>
      <c r="AH58" s="413"/>
      <c r="AP58" s="413"/>
      <c r="AX58" s="413"/>
      <c r="BF58" s="413"/>
      <c r="BN58" s="413"/>
      <c r="BV58" s="413"/>
      <c r="CD58" s="413"/>
      <c r="CL58" s="413"/>
      <c r="CT58" s="413"/>
      <c r="DB58" s="413"/>
      <c r="DJ58" s="413"/>
      <c r="DR58" s="413"/>
    </row>
    <row r="59" spans="2:127" x14ac:dyDescent="0.25">
      <c r="B59" s="413"/>
      <c r="J59" s="413"/>
      <c r="R59" s="413"/>
      <c r="Z59" s="413"/>
      <c r="AH59" s="413"/>
      <c r="AP59" s="413"/>
      <c r="AX59" s="413"/>
      <c r="BF59" s="413"/>
      <c r="BN59" s="413"/>
      <c r="BV59" s="413"/>
      <c r="CD59" s="413"/>
      <c r="CL59" s="413"/>
      <c r="CT59" s="413"/>
      <c r="DB59" s="413"/>
      <c r="DJ59" s="413"/>
      <c r="DR59" s="413"/>
    </row>
    <row r="60" spans="2:127" x14ac:dyDescent="0.25">
      <c r="B60" s="413"/>
      <c r="J60" s="413"/>
      <c r="R60" s="413"/>
      <c r="Z60" s="413"/>
      <c r="AH60" s="413"/>
      <c r="AP60" s="413"/>
      <c r="AX60" s="413"/>
      <c r="BF60" s="413"/>
      <c r="BN60" s="413"/>
      <c r="BV60" s="413"/>
      <c r="CD60" s="413"/>
      <c r="CL60" s="413"/>
      <c r="CT60" s="413"/>
      <c r="DB60" s="413"/>
      <c r="DJ60" s="413"/>
      <c r="DR60" s="413"/>
    </row>
    <row r="61" spans="2:127" x14ac:dyDescent="0.25">
      <c r="B61" s="413"/>
      <c r="J61" s="413"/>
      <c r="R61" s="413"/>
      <c r="Z61" s="413"/>
      <c r="AH61" s="413"/>
      <c r="AP61" s="413"/>
      <c r="AX61" s="413"/>
      <c r="BF61" s="413"/>
      <c r="BN61" s="413"/>
      <c r="BV61" s="413"/>
      <c r="CD61" s="413"/>
      <c r="CL61" s="413"/>
      <c r="CT61" s="413"/>
      <c r="DB61" s="413"/>
      <c r="DJ61" s="413"/>
      <c r="DR61" s="413"/>
    </row>
    <row r="62" spans="2:127" x14ac:dyDescent="0.25">
      <c r="B62" s="413"/>
      <c r="J62" s="413"/>
      <c r="R62" s="413"/>
      <c r="Z62" s="413"/>
      <c r="AH62" s="413"/>
      <c r="AP62" s="413"/>
      <c r="AX62" s="413"/>
      <c r="BF62" s="413"/>
      <c r="BN62" s="413"/>
      <c r="BV62" s="413"/>
      <c r="CD62" s="413"/>
      <c r="CL62" s="413"/>
      <c r="CT62" s="413"/>
      <c r="DB62" s="413"/>
      <c r="DJ62" s="413"/>
      <c r="DR62" s="413"/>
    </row>
    <row r="63" spans="2:127" x14ac:dyDescent="0.25">
      <c r="B63" s="413"/>
      <c r="J63" s="413"/>
      <c r="R63" s="413"/>
      <c r="Z63" s="413"/>
      <c r="AH63" s="413"/>
      <c r="AP63" s="413"/>
      <c r="AX63" s="413"/>
      <c r="BF63" s="413"/>
      <c r="BN63" s="413"/>
      <c r="BV63" s="413"/>
      <c r="CD63" s="413"/>
      <c r="CL63" s="413"/>
      <c r="CT63" s="413"/>
      <c r="DB63" s="413"/>
      <c r="DJ63" s="413"/>
      <c r="DR63" s="413"/>
    </row>
    <row r="64" spans="2:127" x14ac:dyDescent="0.25">
      <c r="B64" s="413"/>
      <c r="J64" s="413"/>
      <c r="R64" s="413"/>
      <c r="Z64" s="413"/>
      <c r="AH64" s="413"/>
      <c r="AP64" s="413"/>
      <c r="AX64" s="413"/>
      <c r="BF64" s="413"/>
      <c r="BN64" s="413"/>
      <c r="BV64" s="413"/>
      <c r="CD64" s="413"/>
      <c r="CL64" s="413"/>
      <c r="CT64" s="413"/>
      <c r="DB64" s="413"/>
      <c r="DJ64" s="413"/>
      <c r="DR64" s="413"/>
    </row>
    <row r="65" spans="2:122" x14ac:dyDescent="0.25">
      <c r="B65" s="413"/>
      <c r="J65" s="413"/>
      <c r="R65" s="413"/>
      <c r="Z65" s="413"/>
      <c r="AH65" s="413"/>
      <c r="AP65" s="413"/>
      <c r="AX65" s="413"/>
      <c r="BF65" s="413"/>
      <c r="BN65" s="413"/>
      <c r="BV65" s="413"/>
      <c r="CD65" s="413"/>
      <c r="CL65" s="413"/>
      <c r="CT65" s="413"/>
      <c r="DB65" s="413"/>
      <c r="DJ65" s="413"/>
      <c r="DR65" s="413"/>
    </row>
    <row r="66" spans="2:122" x14ac:dyDescent="0.25">
      <c r="B66" s="413"/>
      <c r="J66" s="413"/>
      <c r="R66" s="413"/>
      <c r="Z66" s="413"/>
      <c r="AH66" s="413"/>
      <c r="AP66" s="413"/>
      <c r="AX66" s="413"/>
      <c r="BF66" s="413"/>
      <c r="BN66" s="413"/>
      <c r="BV66" s="413"/>
      <c r="CD66" s="413"/>
      <c r="CL66" s="413"/>
      <c r="CT66" s="413"/>
      <c r="DB66" s="413"/>
      <c r="DJ66" s="413"/>
      <c r="DR66" s="413"/>
    </row>
    <row r="67" spans="2:122" x14ac:dyDescent="0.25">
      <c r="B67" s="413"/>
      <c r="J67" s="413"/>
      <c r="R67" s="413"/>
      <c r="Z67" s="413"/>
      <c r="AH67" s="413"/>
      <c r="AP67" s="413"/>
      <c r="AX67" s="413"/>
      <c r="BF67" s="413"/>
      <c r="BN67" s="413"/>
      <c r="BV67" s="413"/>
      <c r="CD67" s="413"/>
      <c r="CL67" s="413"/>
      <c r="CT67" s="413"/>
      <c r="DB67" s="413"/>
      <c r="DJ67" s="413"/>
      <c r="DR67" s="413"/>
    </row>
    <row r="68" spans="2:122" x14ac:dyDescent="0.25">
      <c r="B68" s="413"/>
      <c r="J68" s="413"/>
      <c r="R68" s="413"/>
      <c r="Z68" s="413"/>
      <c r="AH68" s="413"/>
      <c r="AP68" s="413"/>
      <c r="AX68" s="413"/>
      <c r="BF68" s="413"/>
      <c r="BN68" s="413"/>
      <c r="BV68" s="413"/>
      <c r="CD68" s="413"/>
      <c r="CL68" s="413"/>
      <c r="CT68" s="413"/>
      <c r="DB68" s="413"/>
      <c r="DJ68" s="413"/>
      <c r="DR68" s="413"/>
    </row>
    <row r="69" spans="2:122" x14ac:dyDescent="0.25">
      <c r="B69" s="413"/>
      <c r="J69" s="413"/>
      <c r="R69" s="413"/>
      <c r="Z69" s="413"/>
      <c r="AH69" s="413"/>
      <c r="AP69" s="413"/>
      <c r="AX69" s="413"/>
      <c r="BF69" s="413"/>
      <c r="BN69" s="413"/>
      <c r="BV69" s="413"/>
      <c r="CD69" s="413"/>
      <c r="CL69" s="413"/>
      <c r="CT69" s="413"/>
      <c r="DB69" s="413"/>
      <c r="DJ69" s="413"/>
      <c r="DR69" s="413"/>
    </row>
    <row r="70" spans="2:122" x14ac:dyDescent="0.25">
      <c r="B70" s="413"/>
      <c r="J70" s="413"/>
      <c r="R70" s="413"/>
      <c r="Z70" s="413"/>
      <c r="AH70" s="413"/>
      <c r="AP70" s="413"/>
      <c r="AX70" s="413"/>
      <c r="BF70" s="413"/>
      <c r="BN70" s="413"/>
      <c r="BV70" s="413"/>
      <c r="CD70" s="413"/>
      <c r="CL70" s="413"/>
      <c r="CT70" s="413"/>
      <c r="DB70" s="413"/>
      <c r="DJ70" s="413"/>
      <c r="DR70" s="413"/>
    </row>
    <row r="71" spans="2:122" x14ac:dyDescent="0.25">
      <c r="B71" s="413"/>
      <c r="J71" s="413"/>
      <c r="R71" s="413"/>
      <c r="Z71" s="413"/>
      <c r="AH71" s="413"/>
      <c r="AP71" s="413"/>
      <c r="AX71" s="413"/>
      <c r="BF71" s="413"/>
      <c r="BN71" s="413"/>
      <c r="BV71" s="413"/>
      <c r="CD71" s="413"/>
      <c r="CL71" s="413"/>
      <c r="CT71" s="413"/>
      <c r="DB71" s="413"/>
      <c r="DJ71" s="413"/>
      <c r="DR71" s="413"/>
    </row>
    <row r="72" spans="2:122" x14ac:dyDescent="0.25">
      <c r="B72" s="413"/>
      <c r="J72" s="413"/>
      <c r="R72" s="413"/>
      <c r="Z72" s="413"/>
      <c r="AH72" s="413"/>
      <c r="AP72" s="413"/>
      <c r="AX72" s="413"/>
      <c r="BF72" s="413"/>
      <c r="BN72" s="413"/>
      <c r="BV72" s="413"/>
      <c r="CD72" s="413"/>
      <c r="CL72" s="413"/>
      <c r="CT72" s="413"/>
      <c r="DB72" s="413"/>
      <c r="DJ72" s="413"/>
      <c r="DR72" s="413"/>
    </row>
    <row r="73" spans="2:122" x14ac:dyDescent="0.25">
      <c r="B73" s="413"/>
      <c r="J73" s="413"/>
      <c r="R73" s="413"/>
      <c r="Z73" s="413"/>
      <c r="AH73" s="413"/>
      <c r="AP73" s="413"/>
      <c r="AX73" s="413"/>
      <c r="BF73" s="413"/>
      <c r="BN73" s="413"/>
      <c r="BV73" s="413"/>
      <c r="CD73" s="413"/>
      <c r="CL73" s="413"/>
      <c r="CT73" s="413"/>
      <c r="DB73" s="413"/>
      <c r="DJ73" s="413"/>
      <c r="DR73" s="413"/>
    </row>
    <row r="74" spans="2:122" x14ac:dyDescent="0.25">
      <c r="B74" s="413"/>
      <c r="J74" s="413"/>
      <c r="R74" s="413"/>
      <c r="Z74" s="413"/>
      <c r="AH74" s="413"/>
      <c r="AP74" s="413"/>
      <c r="AX74" s="413"/>
      <c r="BF74" s="413"/>
      <c r="BN74" s="413"/>
      <c r="BV74" s="413"/>
      <c r="CD74" s="413"/>
      <c r="CL74" s="413"/>
      <c r="CT74" s="413"/>
      <c r="DB74" s="413"/>
      <c r="DJ74" s="413"/>
      <c r="DR74" s="413"/>
    </row>
    <row r="75" spans="2:122" x14ac:dyDescent="0.25">
      <c r="B75" s="413"/>
      <c r="J75" s="413"/>
      <c r="R75" s="413"/>
      <c r="Z75" s="413"/>
      <c r="AH75" s="413"/>
      <c r="AP75" s="413"/>
      <c r="AX75" s="413"/>
      <c r="BF75" s="413"/>
      <c r="BN75" s="413"/>
      <c r="BV75" s="413"/>
      <c r="CD75" s="413"/>
      <c r="CL75" s="413"/>
      <c r="CT75" s="413"/>
      <c r="DB75" s="413"/>
      <c r="DJ75" s="413"/>
      <c r="DR75" s="413"/>
    </row>
    <row r="76" spans="2:122" x14ac:dyDescent="0.25">
      <c r="B76" s="413"/>
      <c r="J76" s="413"/>
      <c r="R76" s="413"/>
      <c r="Z76" s="413"/>
      <c r="AH76" s="413"/>
      <c r="AP76" s="413"/>
      <c r="AX76" s="413"/>
      <c r="BF76" s="413"/>
      <c r="BN76" s="413"/>
      <c r="BV76" s="413"/>
      <c r="CD76" s="413"/>
      <c r="CL76" s="413"/>
      <c r="CT76" s="413"/>
      <c r="DB76" s="413"/>
      <c r="DJ76" s="413"/>
      <c r="DR76" s="413"/>
    </row>
    <row r="77" spans="2:122" x14ac:dyDescent="0.25">
      <c r="B77" s="413"/>
      <c r="J77" s="413"/>
      <c r="R77" s="413"/>
      <c r="Z77" s="413"/>
      <c r="AH77" s="413"/>
      <c r="AP77" s="413"/>
      <c r="AX77" s="413"/>
      <c r="BF77" s="413"/>
      <c r="BN77" s="413"/>
      <c r="BV77" s="413"/>
      <c r="CD77" s="413"/>
      <c r="CL77" s="413"/>
      <c r="CT77" s="413"/>
      <c r="DB77" s="413"/>
      <c r="DJ77" s="413"/>
      <c r="DR77" s="413"/>
    </row>
    <row r="78" spans="2:122" x14ac:dyDescent="0.25">
      <c r="B78" s="413"/>
      <c r="J78" s="413"/>
      <c r="R78" s="413"/>
      <c r="Z78" s="413"/>
      <c r="AH78" s="413"/>
      <c r="AP78" s="413"/>
      <c r="AX78" s="413"/>
      <c r="BF78" s="413"/>
      <c r="BN78" s="413"/>
      <c r="BV78" s="413"/>
      <c r="CD78" s="413"/>
      <c r="CL78" s="413"/>
      <c r="CT78" s="413"/>
      <c r="DB78" s="413"/>
      <c r="DJ78" s="413"/>
      <c r="DR78" s="413"/>
    </row>
    <row r="79" spans="2:122" x14ac:dyDescent="0.25">
      <c r="B79" s="413"/>
      <c r="J79" s="413"/>
      <c r="R79" s="413"/>
      <c r="Z79" s="413"/>
      <c r="AH79" s="413"/>
      <c r="AP79" s="413"/>
      <c r="AX79" s="413"/>
      <c r="BF79" s="413"/>
      <c r="BN79" s="413"/>
      <c r="BV79" s="413"/>
      <c r="CD79" s="413"/>
      <c r="CL79" s="413"/>
      <c r="CT79" s="413"/>
      <c r="DB79" s="413"/>
      <c r="DJ79" s="413"/>
      <c r="DR79" s="413"/>
    </row>
    <row r="80" spans="2:122" x14ac:dyDescent="0.25">
      <c r="B80" s="413"/>
      <c r="J80" s="413"/>
      <c r="R80" s="413"/>
      <c r="Z80" s="413"/>
      <c r="AH80" s="413"/>
      <c r="AP80" s="413"/>
      <c r="AX80" s="413"/>
      <c r="BF80" s="413"/>
      <c r="BN80" s="413"/>
      <c r="BV80" s="413"/>
      <c r="CD80" s="413"/>
      <c r="CL80" s="413"/>
      <c r="CT80" s="413"/>
      <c r="DB80" s="413"/>
      <c r="DJ80" s="413"/>
      <c r="DR80" s="413"/>
    </row>
    <row r="81" spans="2:122" x14ac:dyDescent="0.25">
      <c r="B81" s="413"/>
      <c r="J81" s="413"/>
      <c r="R81" s="413"/>
      <c r="Z81" s="413"/>
      <c r="AH81" s="413"/>
      <c r="AP81" s="413"/>
      <c r="AX81" s="413"/>
      <c r="BF81" s="413"/>
      <c r="BN81" s="413"/>
      <c r="BV81" s="413"/>
      <c r="CD81" s="413"/>
      <c r="CL81" s="413"/>
      <c r="CT81" s="413"/>
      <c r="DB81" s="413"/>
      <c r="DJ81" s="413"/>
      <c r="DR81" s="413"/>
    </row>
    <row r="82" spans="2:122" x14ac:dyDescent="0.25">
      <c r="B82" s="413"/>
      <c r="J82" s="413"/>
      <c r="R82" s="413"/>
      <c r="Z82" s="413"/>
      <c r="AH82" s="413"/>
      <c r="AP82" s="413"/>
      <c r="AX82" s="413"/>
      <c r="BF82" s="413"/>
      <c r="BN82" s="413"/>
      <c r="BV82" s="413"/>
      <c r="CD82" s="413"/>
      <c r="CL82" s="413"/>
      <c r="CT82" s="413"/>
      <c r="DB82" s="413"/>
      <c r="DJ82" s="413"/>
      <c r="DR82" s="413"/>
    </row>
    <row r="83" spans="2:122" x14ac:dyDescent="0.25">
      <c r="B83" s="413"/>
      <c r="J83" s="413"/>
      <c r="R83" s="413"/>
      <c r="Z83" s="413"/>
      <c r="AH83" s="413"/>
      <c r="AP83" s="413"/>
      <c r="AX83" s="413"/>
      <c r="BF83" s="413"/>
      <c r="BN83" s="413"/>
      <c r="BV83" s="413"/>
      <c r="CD83" s="413"/>
      <c r="CL83" s="413"/>
      <c r="CT83" s="413"/>
      <c r="DB83" s="413"/>
      <c r="DJ83" s="413"/>
      <c r="DR83" s="413"/>
    </row>
    <row r="84" spans="2:122" x14ac:dyDescent="0.25">
      <c r="B84" s="413"/>
      <c r="J84" s="413"/>
      <c r="R84" s="413"/>
      <c r="Z84" s="413"/>
      <c r="AH84" s="413"/>
      <c r="AP84" s="413"/>
      <c r="AX84" s="413"/>
      <c r="BF84" s="413"/>
      <c r="BN84" s="413"/>
      <c r="BV84" s="413"/>
      <c r="CD84" s="413"/>
      <c r="CL84" s="413"/>
      <c r="CT84" s="413"/>
      <c r="DB84" s="413"/>
      <c r="DJ84" s="413"/>
      <c r="DR84" s="413"/>
    </row>
    <row r="85" spans="2:122" x14ac:dyDescent="0.25">
      <c r="B85" s="413"/>
      <c r="J85" s="413"/>
      <c r="R85" s="413"/>
      <c r="Z85" s="413"/>
      <c r="AH85" s="413"/>
      <c r="AP85" s="413"/>
      <c r="AX85" s="413"/>
      <c r="BF85" s="413"/>
      <c r="BN85" s="413"/>
      <c r="BV85" s="413"/>
      <c r="CD85" s="413"/>
      <c r="CL85" s="413"/>
      <c r="CT85" s="413"/>
      <c r="DB85" s="413"/>
      <c r="DJ85" s="413"/>
      <c r="DR85" s="413"/>
    </row>
    <row r="86" spans="2:122" x14ac:dyDescent="0.25">
      <c r="B86" s="413"/>
      <c r="J86" s="413"/>
      <c r="R86" s="413"/>
      <c r="Z86" s="413"/>
      <c r="AH86" s="413"/>
      <c r="AP86" s="413"/>
      <c r="AX86" s="413"/>
      <c r="BF86" s="413"/>
      <c r="BN86" s="413"/>
      <c r="BV86" s="413"/>
      <c r="CD86" s="413"/>
      <c r="CL86" s="413"/>
      <c r="CT86" s="413"/>
      <c r="DB86" s="413"/>
      <c r="DJ86" s="413"/>
      <c r="DR86" s="413"/>
    </row>
    <row r="87" spans="2:122" x14ac:dyDescent="0.25">
      <c r="B87" s="413"/>
      <c r="J87" s="413"/>
      <c r="R87" s="413"/>
      <c r="Z87" s="413"/>
      <c r="AH87" s="413"/>
      <c r="AP87" s="413"/>
      <c r="AX87" s="413"/>
      <c r="BF87" s="413"/>
      <c r="BN87" s="413"/>
      <c r="BV87" s="413"/>
      <c r="CD87" s="413"/>
      <c r="CL87" s="413"/>
      <c r="CT87" s="413"/>
      <c r="DB87" s="413"/>
      <c r="DJ87" s="413"/>
      <c r="DR87" s="413"/>
    </row>
    <row r="88" spans="2:122" x14ac:dyDescent="0.25">
      <c r="B88" s="413"/>
      <c r="J88" s="413"/>
      <c r="R88" s="413"/>
      <c r="Z88" s="413"/>
      <c r="AH88" s="413"/>
      <c r="AP88" s="413"/>
      <c r="AX88" s="413"/>
      <c r="BF88" s="413"/>
      <c r="BN88" s="413"/>
      <c r="BV88" s="413"/>
      <c r="CD88" s="413"/>
      <c r="CL88" s="413"/>
      <c r="CT88" s="413"/>
      <c r="DB88" s="413"/>
      <c r="DJ88" s="413"/>
      <c r="DR88" s="413"/>
    </row>
    <row r="89" spans="2:122" x14ac:dyDescent="0.25">
      <c r="B89" s="413"/>
      <c r="J89" s="413"/>
      <c r="R89" s="413"/>
      <c r="Z89" s="413"/>
      <c r="AH89" s="413"/>
      <c r="AP89" s="413"/>
      <c r="AX89" s="413"/>
      <c r="BF89" s="413"/>
      <c r="BN89" s="413"/>
      <c r="BV89" s="413"/>
      <c r="CD89" s="413"/>
      <c r="CL89" s="413"/>
      <c r="CT89" s="413"/>
      <c r="DB89" s="413"/>
      <c r="DJ89" s="413"/>
      <c r="DR89" s="413"/>
    </row>
    <row r="90" spans="2:122" x14ac:dyDescent="0.25">
      <c r="B90" s="413"/>
      <c r="J90" s="413"/>
      <c r="R90" s="413"/>
      <c r="Z90" s="413"/>
      <c r="AH90" s="413"/>
      <c r="AP90" s="413"/>
      <c r="AX90" s="413"/>
      <c r="BF90" s="413"/>
      <c r="BN90" s="413"/>
      <c r="BV90" s="413"/>
      <c r="CD90" s="413"/>
      <c r="CL90" s="413"/>
      <c r="CT90" s="413"/>
      <c r="DB90" s="413"/>
      <c r="DJ90" s="413"/>
      <c r="DR90" s="413"/>
    </row>
    <row r="91" spans="2:122" x14ac:dyDescent="0.25">
      <c r="B91" s="413"/>
      <c r="J91" s="413"/>
      <c r="R91" s="413"/>
      <c r="Z91" s="413"/>
      <c r="AH91" s="413"/>
      <c r="AP91" s="413"/>
      <c r="AX91" s="413"/>
      <c r="BF91" s="413"/>
      <c r="BN91" s="413"/>
      <c r="BV91" s="413"/>
      <c r="CD91" s="413"/>
      <c r="CL91" s="413"/>
      <c r="CT91" s="413"/>
      <c r="DB91" s="413"/>
      <c r="DJ91" s="413"/>
      <c r="DR91" s="413"/>
    </row>
    <row r="92" spans="2:122" x14ac:dyDescent="0.25">
      <c r="B92" s="413"/>
      <c r="J92" s="413"/>
      <c r="R92" s="413"/>
      <c r="Z92" s="413"/>
      <c r="AH92" s="413"/>
      <c r="AP92" s="413"/>
      <c r="AX92" s="413"/>
      <c r="BF92" s="413"/>
      <c r="BN92" s="413"/>
      <c r="BV92" s="413"/>
      <c r="CD92" s="413"/>
      <c r="CL92" s="413"/>
      <c r="CT92" s="413"/>
      <c r="DB92" s="413"/>
      <c r="DJ92" s="413"/>
      <c r="DR92" s="413"/>
    </row>
    <row r="93" spans="2:122" x14ac:dyDescent="0.25">
      <c r="B93" s="413"/>
      <c r="J93" s="413"/>
      <c r="R93" s="413"/>
      <c r="Z93" s="413"/>
      <c r="AH93" s="413"/>
      <c r="AP93" s="413"/>
      <c r="AX93" s="413"/>
      <c r="BF93" s="413"/>
      <c r="BN93" s="413"/>
      <c r="BV93" s="413"/>
      <c r="CD93" s="413"/>
      <c r="CL93" s="413"/>
      <c r="CT93" s="413"/>
      <c r="DB93" s="413"/>
      <c r="DJ93" s="413"/>
      <c r="DR93" s="413"/>
    </row>
    <row r="94" spans="2:122" x14ac:dyDescent="0.25">
      <c r="B94" s="413"/>
      <c r="J94" s="413"/>
      <c r="R94" s="413"/>
      <c r="Z94" s="413"/>
      <c r="AH94" s="413"/>
      <c r="AP94" s="413"/>
      <c r="AX94" s="413"/>
      <c r="BF94" s="413"/>
      <c r="BN94" s="413"/>
      <c r="BV94" s="413"/>
      <c r="CD94" s="413"/>
      <c r="CL94" s="413"/>
      <c r="CT94" s="413"/>
      <c r="DB94" s="413"/>
      <c r="DJ94" s="413"/>
      <c r="DR94" s="413"/>
    </row>
    <row r="95" spans="2:122" x14ac:dyDescent="0.25">
      <c r="B95" s="413"/>
      <c r="J95" s="413"/>
      <c r="R95" s="413"/>
      <c r="Z95" s="413"/>
      <c r="AH95" s="413"/>
      <c r="AP95" s="413"/>
      <c r="AX95" s="413"/>
      <c r="BF95" s="413"/>
      <c r="BN95" s="413"/>
      <c r="BV95" s="413"/>
      <c r="CD95" s="413"/>
      <c r="CL95" s="413"/>
      <c r="CT95" s="413"/>
      <c r="DB95" s="413"/>
      <c r="DJ95" s="413"/>
      <c r="DR95" s="413"/>
    </row>
    <row r="96" spans="2:122" x14ac:dyDescent="0.25">
      <c r="B96" s="413"/>
      <c r="J96" s="413"/>
      <c r="R96" s="413"/>
      <c r="Z96" s="413"/>
      <c r="AH96" s="413"/>
      <c r="AP96" s="413"/>
      <c r="AX96" s="413"/>
      <c r="BF96" s="413"/>
      <c r="BN96" s="413"/>
      <c r="BV96" s="413"/>
      <c r="CD96" s="413"/>
      <c r="CL96" s="413"/>
      <c r="CT96" s="413"/>
      <c r="DB96" s="413"/>
      <c r="DJ96" s="413"/>
      <c r="DR96" s="413"/>
    </row>
    <row r="97" spans="2:122" x14ac:dyDescent="0.25">
      <c r="B97" s="413"/>
      <c r="J97" s="413"/>
      <c r="R97" s="413"/>
      <c r="Z97" s="413"/>
      <c r="AH97" s="413"/>
      <c r="AP97" s="413"/>
      <c r="AX97" s="413"/>
      <c r="BF97" s="413"/>
      <c r="BN97" s="413"/>
      <c r="BV97" s="413"/>
      <c r="CD97" s="413"/>
      <c r="CL97" s="413"/>
      <c r="CT97" s="413"/>
      <c r="DB97" s="413"/>
      <c r="DJ97" s="413"/>
      <c r="DR97" s="413"/>
    </row>
    <row r="98" spans="2:122" x14ac:dyDescent="0.25">
      <c r="B98" s="413"/>
      <c r="J98" s="413"/>
      <c r="R98" s="413"/>
      <c r="Z98" s="413"/>
      <c r="AH98" s="413"/>
      <c r="AP98" s="413"/>
      <c r="AX98" s="413"/>
      <c r="BF98" s="413"/>
      <c r="BN98" s="413"/>
      <c r="BV98" s="413"/>
      <c r="CD98" s="413"/>
      <c r="CL98" s="413"/>
      <c r="CT98" s="413"/>
      <c r="DB98" s="413"/>
      <c r="DJ98" s="413"/>
      <c r="DR98" s="413"/>
    </row>
    <row r="99" spans="2:122" x14ac:dyDescent="0.25">
      <c r="B99" s="413"/>
      <c r="J99" s="413"/>
      <c r="R99" s="413"/>
      <c r="Z99" s="413"/>
      <c r="AH99" s="413"/>
      <c r="AP99" s="413"/>
      <c r="AX99" s="413"/>
      <c r="BF99" s="413"/>
      <c r="BN99" s="413"/>
      <c r="BV99" s="413"/>
      <c r="CD99" s="413"/>
      <c r="CL99" s="413"/>
      <c r="CT99" s="413"/>
      <c r="DB99" s="413"/>
      <c r="DJ99" s="413"/>
      <c r="DR99" s="413"/>
    </row>
    <row r="100" spans="2:122" x14ac:dyDescent="0.25">
      <c r="B100" s="413"/>
      <c r="J100" s="413"/>
      <c r="R100" s="413"/>
      <c r="Z100" s="413"/>
      <c r="AH100" s="413"/>
      <c r="AP100" s="413"/>
      <c r="AX100" s="413"/>
      <c r="BF100" s="413"/>
      <c r="BN100" s="413"/>
      <c r="BV100" s="413"/>
      <c r="CD100" s="413"/>
      <c r="CL100" s="413"/>
      <c r="CT100" s="413"/>
      <c r="DB100" s="413"/>
      <c r="DJ100" s="413"/>
      <c r="DR100" s="413"/>
    </row>
    <row r="101" spans="2:122" x14ac:dyDescent="0.25">
      <c r="B101" s="413"/>
      <c r="J101" s="413"/>
      <c r="R101" s="413"/>
      <c r="Z101" s="413"/>
      <c r="AH101" s="413"/>
      <c r="AP101" s="413"/>
      <c r="AX101" s="413"/>
      <c r="BF101" s="413"/>
      <c r="BN101" s="413"/>
      <c r="BV101" s="413"/>
      <c r="CD101" s="413"/>
      <c r="CL101" s="413"/>
      <c r="CT101" s="413"/>
      <c r="DB101" s="413"/>
      <c r="DJ101" s="413"/>
      <c r="DR101" s="413"/>
    </row>
    <row r="102" spans="2:122" x14ac:dyDescent="0.25">
      <c r="B102" s="413"/>
      <c r="J102" s="413"/>
      <c r="R102" s="413"/>
      <c r="Z102" s="413"/>
      <c r="AH102" s="413"/>
      <c r="AP102" s="413"/>
      <c r="AX102" s="413"/>
      <c r="BF102" s="413"/>
      <c r="BN102" s="413"/>
      <c r="BV102" s="413"/>
      <c r="CD102" s="413"/>
      <c r="CL102" s="413"/>
      <c r="CT102" s="413"/>
      <c r="DB102" s="413"/>
      <c r="DJ102" s="413"/>
      <c r="DR102" s="413"/>
    </row>
    <row r="103" spans="2:122" x14ac:dyDescent="0.25">
      <c r="B103" s="413"/>
      <c r="J103" s="413"/>
      <c r="R103" s="413"/>
      <c r="Z103" s="413"/>
      <c r="AH103" s="413"/>
      <c r="AP103" s="413"/>
      <c r="AX103" s="413"/>
      <c r="BF103" s="413"/>
      <c r="BN103" s="413"/>
      <c r="BV103" s="413"/>
      <c r="CD103" s="413"/>
      <c r="CL103" s="413"/>
      <c r="CT103" s="413"/>
      <c r="DB103" s="413"/>
      <c r="DJ103" s="413"/>
      <c r="DR103" s="413"/>
    </row>
    <row r="104" spans="2:122" x14ac:dyDescent="0.25">
      <c r="B104" s="413"/>
      <c r="J104" s="413"/>
      <c r="R104" s="413"/>
      <c r="Z104" s="413"/>
      <c r="AH104" s="413"/>
      <c r="AP104" s="413"/>
      <c r="AX104" s="413"/>
      <c r="BF104" s="413"/>
      <c r="BN104" s="413"/>
      <c r="BV104" s="413"/>
      <c r="CD104" s="413"/>
      <c r="CL104" s="413"/>
      <c r="CT104" s="413"/>
      <c r="DB104" s="413"/>
      <c r="DJ104" s="413"/>
      <c r="DR104" s="413"/>
    </row>
    <row r="105" spans="2:122" x14ac:dyDescent="0.25">
      <c r="B105" s="413"/>
      <c r="J105" s="413"/>
      <c r="R105" s="413"/>
      <c r="Z105" s="413"/>
      <c r="AH105" s="413"/>
      <c r="AP105" s="413"/>
      <c r="AX105" s="413"/>
      <c r="BF105" s="413"/>
      <c r="BN105" s="413"/>
      <c r="BV105" s="413"/>
      <c r="CD105" s="413"/>
      <c r="CL105" s="413"/>
      <c r="CT105" s="413"/>
      <c r="DB105" s="413"/>
      <c r="DJ105" s="413"/>
      <c r="DR105" s="413"/>
    </row>
    <row r="106" spans="2:122" x14ac:dyDescent="0.25">
      <c r="B106" s="413"/>
      <c r="J106" s="413"/>
      <c r="R106" s="413"/>
      <c r="Z106" s="413"/>
      <c r="AH106" s="413"/>
      <c r="AP106" s="413"/>
      <c r="AX106" s="413"/>
      <c r="BF106" s="413"/>
      <c r="BN106" s="413"/>
      <c r="BV106" s="413"/>
      <c r="CD106" s="413"/>
      <c r="CL106" s="413"/>
      <c r="CT106" s="413"/>
      <c r="DB106" s="413"/>
      <c r="DJ106" s="413"/>
      <c r="DR106" s="413"/>
    </row>
    <row r="107" spans="2:122" x14ac:dyDescent="0.25">
      <c r="B107" s="413"/>
      <c r="J107" s="413"/>
      <c r="R107" s="413"/>
      <c r="Z107" s="413"/>
      <c r="AH107" s="413"/>
      <c r="AP107" s="413"/>
      <c r="AX107" s="413"/>
      <c r="BF107" s="413"/>
      <c r="BN107" s="413"/>
      <c r="BV107" s="413"/>
      <c r="CD107" s="413"/>
      <c r="CL107" s="413"/>
      <c r="CT107" s="413"/>
      <c r="DB107" s="413"/>
      <c r="DJ107" s="413"/>
      <c r="DR107" s="413"/>
    </row>
    <row r="108" spans="2:122" x14ac:dyDescent="0.25">
      <c r="B108" s="413"/>
      <c r="J108" s="413"/>
      <c r="R108" s="413"/>
      <c r="Z108" s="413"/>
      <c r="AH108" s="413"/>
      <c r="AP108" s="413"/>
      <c r="AX108" s="413"/>
      <c r="BF108" s="413"/>
      <c r="BN108" s="413"/>
      <c r="BV108" s="413"/>
      <c r="CD108" s="413"/>
      <c r="CL108" s="413"/>
      <c r="CT108" s="413"/>
      <c r="DB108" s="413"/>
      <c r="DJ108" s="413"/>
      <c r="DR108" s="413"/>
    </row>
    <row r="109" spans="2:122" x14ac:dyDescent="0.25">
      <c r="B109" s="413"/>
      <c r="J109" s="413"/>
      <c r="R109" s="413"/>
      <c r="Z109" s="413"/>
      <c r="AH109" s="413"/>
      <c r="AP109" s="413"/>
      <c r="AX109" s="413"/>
      <c r="BF109" s="413"/>
      <c r="BN109" s="413"/>
      <c r="BV109" s="413"/>
      <c r="CD109" s="413"/>
      <c r="CL109" s="413"/>
      <c r="CT109" s="413"/>
      <c r="DB109" s="413"/>
      <c r="DJ109" s="413"/>
      <c r="DR109" s="413"/>
    </row>
    <row r="110" spans="2:122" x14ac:dyDescent="0.25">
      <c r="B110" s="413"/>
      <c r="J110" s="413"/>
      <c r="R110" s="413"/>
      <c r="Z110" s="413"/>
      <c r="AH110" s="413"/>
      <c r="AP110" s="413"/>
      <c r="AX110" s="413"/>
      <c r="BF110" s="413"/>
      <c r="BN110" s="413"/>
      <c r="BV110" s="413"/>
      <c r="CD110" s="413"/>
      <c r="CL110" s="413"/>
      <c r="CT110" s="413"/>
      <c r="DB110" s="413"/>
      <c r="DJ110" s="413"/>
      <c r="DR110" s="413"/>
    </row>
    <row r="111" spans="2:122" x14ac:dyDescent="0.25">
      <c r="B111" s="413"/>
      <c r="J111" s="413"/>
      <c r="R111" s="413"/>
      <c r="Z111" s="413"/>
      <c r="AH111" s="413"/>
      <c r="AP111" s="413"/>
      <c r="AX111" s="413"/>
      <c r="BF111" s="413"/>
      <c r="BN111" s="413"/>
      <c r="BV111" s="413"/>
      <c r="CD111" s="413"/>
      <c r="CL111" s="413"/>
      <c r="CT111" s="413"/>
      <c r="DB111" s="413"/>
      <c r="DJ111" s="413"/>
      <c r="DR111" s="413"/>
    </row>
    <row r="112" spans="2:122" x14ac:dyDescent="0.25">
      <c r="B112" s="413"/>
      <c r="J112" s="413"/>
      <c r="R112" s="413"/>
      <c r="Z112" s="413"/>
      <c r="AH112" s="413"/>
      <c r="AP112" s="413"/>
      <c r="AX112" s="413"/>
      <c r="BF112" s="413"/>
      <c r="BN112" s="413"/>
      <c r="BV112" s="413"/>
      <c r="CD112" s="413"/>
      <c r="CL112" s="413"/>
      <c r="CT112" s="413"/>
      <c r="DB112" s="413"/>
      <c r="DJ112" s="413"/>
      <c r="DR112" s="413"/>
    </row>
    <row r="113" spans="2:122" x14ac:dyDescent="0.25">
      <c r="B113" s="413"/>
      <c r="J113" s="413"/>
      <c r="R113" s="413"/>
      <c r="Z113" s="413"/>
      <c r="AH113" s="413"/>
      <c r="AP113" s="413"/>
      <c r="AX113" s="413"/>
      <c r="BF113" s="413"/>
      <c r="BN113" s="413"/>
      <c r="BV113" s="413"/>
      <c r="CD113" s="413"/>
      <c r="CL113" s="413"/>
      <c r="CT113" s="413"/>
      <c r="DB113" s="413"/>
      <c r="DJ113" s="413"/>
      <c r="DR113" s="413"/>
    </row>
    <row r="114" spans="2:122" x14ac:dyDescent="0.25">
      <c r="B114" s="413"/>
      <c r="J114" s="413"/>
      <c r="R114" s="413"/>
      <c r="Z114" s="413"/>
      <c r="AH114" s="413"/>
      <c r="AP114" s="413"/>
      <c r="AX114" s="413"/>
      <c r="BF114" s="413"/>
      <c r="BN114" s="413"/>
      <c r="BV114" s="413"/>
      <c r="CD114" s="413"/>
      <c r="CL114" s="413"/>
      <c r="CT114" s="413"/>
      <c r="DB114" s="413"/>
      <c r="DJ114" s="413"/>
      <c r="DR114" s="413"/>
    </row>
    <row r="115" spans="2:122" x14ac:dyDescent="0.25">
      <c r="B115" s="413"/>
      <c r="J115" s="413"/>
      <c r="R115" s="413"/>
      <c r="Z115" s="413"/>
      <c r="AH115" s="413"/>
      <c r="AP115" s="413"/>
      <c r="AX115" s="413"/>
      <c r="BF115" s="413"/>
      <c r="BN115" s="413"/>
      <c r="BV115" s="413"/>
      <c r="CD115" s="413"/>
      <c r="CL115" s="413"/>
      <c r="CT115" s="413"/>
      <c r="DB115" s="413"/>
      <c r="DJ115" s="413"/>
      <c r="DR115" s="413"/>
    </row>
    <row r="116" spans="2:122" x14ac:dyDescent="0.25">
      <c r="B116" s="413"/>
      <c r="J116" s="413"/>
      <c r="R116" s="413"/>
      <c r="Z116" s="413"/>
      <c r="AH116" s="413"/>
      <c r="AP116" s="413"/>
      <c r="AX116" s="413"/>
      <c r="BF116" s="413"/>
      <c r="BN116" s="413"/>
      <c r="BV116" s="413"/>
      <c r="CD116" s="413"/>
      <c r="CL116" s="413"/>
      <c r="CT116" s="413"/>
      <c r="DB116" s="413"/>
      <c r="DJ116" s="413"/>
      <c r="DR116" s="413"/>
    </row>
    <row r="117" spans="2:122" x14ac:dyDescent="0.25">
      <c r="B117" s="413"/>
      <c r="J117" s="413"/>
      <c r="R117" s="413"/>
      <c r="Z117" s="413"/>
      <c r="AH117" s="413"/>
      <c r="AP117" s="413"/>
      <c r="AX117" s="413"/>
      <c r="BF117" s="413"/>
      <c r="BN117" s="413"/>
      <c r="BV117" s="413"/>
      <c r="CD117" s="413"/>
      <c r="CL117" s="413"/>
      <c r="CT117" s="413"/>
      <c r="DB117" s="413"/>
      <c r="DJ117" s="413"/>
      <c r="DR117" s="413"/>
    </row>
    <row r="118" spans="2:122" x14ac:dyDescent="0.25">
      <c r="B118" s="413"/>
      <c r="J118" s="413"/>
      <c r="R118" s="413"/>
      <c r="Z118" s="413"/>
      <c r="AH118" s="413"/>
      <c r="AP118" s="413"/>
      <c r="AX118" s="413"/>
      <c r="BF118" s="413"/>
      <c r="BN118" s="413"/>
      <c r="BV118" s="413"/>
      <c r="CD118" s="413"/>
      <c r="CL118" s="413"/>
      <c r="CT118" s="413"/>
      <c r="DB118" s="413"/>
      <c r="DJ118" s="413"/>
      <c r="DR118" s="413"/>
    </row>
    <row r="119" spans="2:122" x14ac:dyDescent="0.25">
      <c r="B119" s="413"/>
      <c r="J119" s="413"/>
      <c r="R119" s="413"/>
      <c r="Z119" s="413"/>
      <c r="AH119" s="413"/>
      <c r="AP119" s="413"/>
      <c r="AX119" s="413"/>
      <c r="BF119" s="413"/>
      <c r="BN119" s="413"/>
      <c r="BV119" s="413"/>
      <c r="CD119" s="413"/>
      <c r="CL119" s="413"/>
      <c r="CT119" s="413"/>
      <c r="DB119" s="413"/>
      <c r="DJ119" s="413"/>
      <c r="DR119" s="413"/>
    </row>
    <row r="120" spans="2:122" x14ac:dyDescent="0.25">
      <c r="B120" s="413"/>
      <c r="J120" s="413"/>
      <c r="R120" s="413"/>
      <c r="Z120" s="413"/>
      <c r="AH120" s="413"/>
      <c r="AP120" s="413"/>
      <c r="AX120" s="413"/>
      <c r="BF120" s="413"/>
      <c r="BN120" s="413"/>
      <c r="BV120" s="413"/>
      <c r="CD120" s="413"/>
      <c r="CL120" s="413"/>
      <c r="CT120" s="413"/>
      <c r="DB120" s="413"/>
      <c r="DJ120" s="413"/>
      <c r="DR120" s="413"/>
    </row>
    <row r="121" spans="2:122" x14ac:dyDescent="0.25">
      <c r="B121" s="413"/>
      <c r="J121" s="413"/>
      <c r="R121" s="413"/>
      <c r="Z121" s="413"/>
      <c r="AH121" s="413"/>
      <c r="AP121" s="413"/>
      <c r="AX121" s="413"/>
      <c r="BF121" s="413"/>
      <c r="BN121" s="413"/>
      <c r="BV121" s="413"/>
      <c r="CD121" s="413"/>
      <c r="CL121" s="413"/>
      <c r="CT121" s="413"/>
      <c r="DB121" s="413"/>
      <c r="DJ121" s="413"/>
      <c r="DR121" s="413"/>
    </row>
    <row r="122" spans="2:122" x14ac:dyDescent="0.25">
      <c r="B122" s="413"/>
      <c r="J122" s="413"/>
      <c r="R122" s="413"/>
      <c r="Z122" s="413"/>
      <c r="AH122" s="413"/>
      <c r="AP122" s="413"/>
      <c r="AX122" s="413"/>
      <c r="BF122" s="413"/>
      <c r="BN122" s="413"/>
      <c r="BV122" s="413"/>
      <c r="CD122" s="413"/>
      <c r="CL122" s="413"/>
      <c r="CT122" s="413"/>
      <c r="DB122" s="413"/>
      <c r="DJ122" s="413"/>
      <c r="DR122" s="413"/>
    </row>
    <row r="123" spans="2:122" x14ac:dyDescent="0.25">
      <c r="B123" s="413"/>
      <c r="J123" s="413"/>
      <c r="R123" s="413"/>
      <c r="Z123" s="413"/>
      <c r="AH123" s="413"/>
      <c r="AP123" s="413"/>
      <c r="AX123" s="413"/>
      <c r="BF123" s="413"/>
      <c r="BN123" s="413"/>
      <c r="BV123" s="413"/>
      <c r="CD123" s="413"/>
      <c r="CL123" s="413"/>
      <c r="CT123" s="413"/>
      <c r="DB123" s="413"/>
      <c r="DJ123" s="413"/>
      <c r="DR123" s="413"/>
    </row>
    <row r="124" spans="2:122" x14ac:dyDescent="0.25">
      <c r="B124" s="413"/>
      <c r="J124" s="413"/>
      <c r="R124" s="413"/>
      <c r="Z124" s="413"/>
      <c r="AH124" s="413"/>
      <c r="AP124" s="413"/>
      <c r="AX124" s="413"/>
      <c r="BF124" s="413"/>
      <c r="BN124" s="413"/>
      <c r="BV124" s="413"/>
      <c r="CD124" s="413"/>
      <c r="CL124" s="413"/>
      <c r="CT124" s="413"/>
      <c r="DB124" s="413"/>
      <c r="DJ124" s="413"/>
      <c r="DR124" s="413"/>
    </row>
    <row r="125" spans="2:122" x14ac:dyDescent="0.25">
      <c r="B125" s="413"/>
      <c r="J125" s="413"/>
      <c r="R125" s="413"/>
      <c r="Z125" s="413"/>
      <c r="AH125" s="413"/>
      <c r="AP125" s="413"/>
      <c r="AX125" s="413"/>
      <c r="BF125" s="413"/>
      <c r="BN125" s="413"/>
      <c r="BV125" s="413"/>
      <c r="CD125" s="413"/>
      <c r="CL125" s="413"/>
      <c r="CT125" s="413"/>
      <c r="DB125" s="413"/>
      <c r="DJ125" s="413"/>
      <c r="DR125" s="413"/>
    </row>
    <row r="126" spans="2:122" x14ac:dyDescent="0.25">
      <c r="B126" s="413"/>
      <c r="J126" s="413"/>
      <c r="R126" s="413"/>
      <c r="Z126" s="413"/>
      <c r="AH126" s="413"/>
      <c r="AP126" s="413"/>
      <c r="AX126" s="413"/>
      <c r="BF126" s="413"/>
      <c r="BN126" s="413"/>
      <c r="BV126" s="413"/>
      <c r="CD126" s="413"/>
      <c r="CL126" s="413"/>
      <c r="CT126" s="413"/>
      <c r="DB126" s="413"/>
      <c r="DJ126" s="413"/>
      <c r="DR126" s="413"/>
    </row>
    <row r="127" spans="2:122" x14ac:dyDescent="0.25">
      <c r="B127" s="413"/>
      <c r="J127" s="413"/>
      <c r="R127" s="413"/>
      <c r="Z127" s="413"/>
      <c r="AH127" s="413"/>
      <c r="AP127" s="413"/>
      <c r="AX127" s="413"/>
      <c r="BF127" s="413"/>
      <c r="BN127" s="413"/>
      <c r="BV127" s="413"/>
      <c r="CD127" s="413"/>
      <c r="CL127" s="413"/>
      <c r="CT127" s="413"/>
      <c r="DB127" s="413"/>
      <c r="DJ127" s="413"/>
      <c r="DR127" s="413"/>
    </row>
    <row r="128" spans="2:122" x14ac:dyDescent="0.25">
      <c r="B128" s="413"/>
      <c r="J128" s="413"/>
      <c r="R128" s="413"/>
      <c r="Z128" s="413"/>
      <c r="AH128" s="413"/>
      <c r="AP128" s="413"/>
      <c r="AX128" s="413"/>
      <c r="BF128" s="413"/>
      <c r="BN128" s="413"/>
      <c r="BV128" s="413"/>
      <c r="CD128" s="413"/>
      <c r="CL128" s="413"/>
      <c r="CT128" s="413"/>
      <c r="DB128" s="413"/>
      <c r="DJ128" s="413"/>
      <c r="DR128" s="413"/>
    </row>
    <row r="129" spans="2:122" x14ac:dyDescent="0.25">
      <c r="B129" s="413"/>
      <c r="J129" s="413"/>
      <c r="R129" s="413"/>
      <c r="Z129" s="413"/>
      <c r="AH129" s="413"/>
      <c r="AP129" s="413"/>
      <c r="AX129" s="413"/>
      <c r="BF129" s="413"/>
      <c r="BN129" s="413"/>
      <c r="BV129" s="413"/>
      <c r="CD129" s="413"/>
      <c r="CL129" s="413"/>
      <c r="CT129" s="413"/>
      <c r="DB129" s="413"/>
      <c r="DJ129" s="413"/>
      <c r="DR129" s="413"/>
    </row>
    <row r="130" spans="2:122" x14ac:dyDescent="0.25">
      <c r="B130" s="413"/>
      <c r="J130" s="413"/>
      <c r="R130" s="413"/>
      <c r="Z130" s="413"/>
      <c r="AH130" s="413"/>
      <c r="AP130" s="413"/>
      <c r="AX130" s="413"/>
      <c r="BF130" s="413"/>
      <c r="BN130" s="413"/>
      <c r="BV130" s="413"/>
      <c r="CD130" s="413"/>
      <c r="CL130" s="413"/>
      <c r="CT130" s="413"/>
      <c r="DB130" s="413"/>
      <c r="DJ130" s="413"/>
      <c r="DR130" s="413"/>
    </row>
    <row r="131" spans="2:122" x14ac:dyDescent="0.25">
      <c r="B131" s="413"/>
      <c r="J131" s="413"/>
      <c r="R131" s="413"/>
      <c r="Z131" s="413"/>
      <c r="AH131" s="413"/>
      <c r="AP131" s="413"/>
      <c r="AX131" s="413"/>
      <c r="BF131" s="413"/>
      <c r="BN131" s="413"/>
      <c r="BV131" s="413"/>
      <c r="CD131" s="413"/>
      <c r="CL131" s="413"/>
      <c r="CT131" s="413"/>
      <c r="DB131" s="413"/>
      <c r="DJ131" s="413"/>
      <c r="DR131" s="413"/>
    </row>
    <row r="132" spans="2:122" x14ac:dyDescent="0.25">
      <c r="B132" s="413"/>
      <c r="J132" s="413"/>
      <c r="R132" s="413"/>
      <c r="Z132" s="413"/>
      <c r="AH132" s="413"/>
      <c r="AP132" s="413"/>
      <c r="AX132" s="413"/>
      <c r="BF132" s="413"/>
      <c r="BN132" s="413"/>
      <c r="BV132" s="413"/>
      <c r="CD132" s="413"/>
      <c r="CL132" s="413"/>
      <c r="CT132" s="413"/>
      <c r="DB132" s="413"/>
      <c r="DJ132" s="413"/>
      <c r="DR132" s="413"/>
    </row>
    <row r="133" spans="2:122" x14ac:dyDescent="0.25">
      <c r="B133" s="413"/>
      <c r="J133" s="413"/>
      <c r="R133" s="413"/>
      <c r="Z133" s="413"/>
      <c r="AH133" s="413"/>
      <c r="AP133" s="413"/>
      <c r="AX133" s="413"/>
      <c r="BF133" s="413"/>
      <c r="BN133" s="413"/>
      <c r="BV133" s="413"/>
      <c r="CD133" s="413"/>
      <c r="CL133" s="413"/>
      <c r="CT133" s="413"/>
      <c r="DB133" s="413"/>
      <c r="DJ133" s="413"/>
      <c r="DR133" s="413"/>
    </row>
    <row r="134" spans="2:122" x14ac:dyDescent="0.25">
      <c r="B134" s="413"/>
      <c r="J134" s="413"/>
      <c r="R134" s="413"/>
      <c r="Z134" s="413"/>
      <c r="AH134" s="413"/>
      <c r="AP134" s="413"/>
      <c r="AX134" s="413"/>
      <c r="BF134" s="413"/>
      <c r="BN134" s="413"/>
      <c r="BV134" s="413"/>
      <c r="CD134" s="413"/>
      <c r="CL134" s="413"/>
      <c r="CT134" s="413"/>
      <c r="DB134" s="413"/>
      <c r="DJ134" s="413"/>
      <c r="DR134" s="413"/>
    </row>
    <row r="135" spans="2:122" x14ac:dyDescent="0.25">
      <c r="B135" s="413"/>
      <c r="J135" s="413"/>
      <c r="R135" s="413"/>
      <c r="Z135" s="413"/>
      <c r="AH135" s="413"/>
      <c r="AP135" s="413"/>
      <c r="AX135" s="413"/>
      <c r="BF135" s="413"/>
      <c r="BN135" s="413"/>
      <c r="BV135" s="413"/>
      <c r="CD135" s="413"/>
      <c r="CL135" s="413"/>
      <c r="CT135" s="413"/>
      <c r="DB135" s="413"/>
      <c r="DJ135" s="413"/>
      <c r="DR135" s="413"/>
    </row>
    <row r="136" spans="2:122" x14ac:dyDescent="0.25">
      <c r="B136" s="413"/>
      <c r="J136" s="413"/>
      <c r="R136" s="413"/>
      <c r="Z136" s="413"/>
      <c r="AH136" s="413"/>
      <c r="AP136" s="413"/>
      <c r="AX136" s="413"/>
      <c r="BF136" s="413"/>
      <c r="BN136" s="413"/>
      <c r="BV136" s="413"/>
      <c r="CD136" s="413"/>
      <c r="CL136" s="413"/>
      <c r="CT136" s="413"/>
      <c r="DB136" s="413"/>
      <c r="DJ136" s="413"/>
      <c r="DR136" s="413"/>
    </row>
    <row r="137" spans="2:122" x14ac:dyDescent="0.25">
      <c r="B137" s="413"/>
      <c r="J137" s="413"/>
      <c r="R137" s="413"/>
      <c r="Z137" s="413"/>
      <c r="AH137" s="413"/>
      <c r="AP137" s="413"/>
      <c r="AX137" s="413"/>
      <c r="BF137" s="413"/>
      <c r="BN137" s="413"/>
      <c r="BV137" s="413"/>
      <c r="CD137" s="413"/>
      <c r="CL137" s="413"/>
      <c r="CT137" s="413"/>
      <c r="DB137" s="413"/>
      <c r="DJ137" s="413"/>
      <c r="DR137" s="413"/>
    </row>
    <row r="138" spans="2:122" x14ac:dyDescent="0.25">
      <c r="B138" s="413"/>
      <c r="J138" s="413"/>
      <c r="R138" s="413"/>
      <c r="Z138" s="413"/>
      <c r="AH138" s="413"/>
      <c r="AP138" s="413"/>
      <c r="AX138" s="413"/>
      <c r="BF138" s="413"/>
      <c r="BN138" s="413"/>
      <c r="BV138" s="413"/>
      <c r="CD138" s="413"/>
      <c r="CL138" s="413"/>
      <c r="CT138" s="413"/>
      <c r="DB138" s="413"/>
      <c r="DJ138" s="413"/>
      <c r="DR138" s="413"/>
    </row>
    <row r="139" spans="2:122" x14ac:dyDescent="0.25">
      <c r="B139" s="413"/>
      <c r="J139" s="413"/>
      <c r="R139" s="413"/>
      <c r="Z139" s="413"/>
      <c r="AH139" s="413"/>
      <c r="AP139" s="413"/>
      <c r="AX139" s="413"/>
      <c r="BF139" s="413"/>
      <c r="BN139" s="413"/>
      <c r="BV139" s="413"/>
      <c r="CD139" s="413"/>
      <c r="CL139" s="413"/>
      <c r="CT139" s="413"/>
      <c r="DB139" s="413"/>
      <c r="DJ139" s="413"/>
      <c r="DR139" s="413"/>
    </row>
    <row r="140" spans="2:122" x14ac:dyDescent="0.25">
      <c r="B140" s="413"/>
      <c r="J140" s="413"/>
      <c r="R140" s="413"/>
      <c r="Z140" s="413"/>
      <c r="AH140" s="413"/>
      <c r="AP140" s="413"/>
      <c r="AX140" s="413"/>
      <c r="BF140" s="413"/>
      <c r="BN140" s="413"/>
      <c r="BV140" s="413"/>
      <c r="CD140" s="413"/>
      <c r="CL140" s="413"/>
      <c r="CT140" s="413"/>
      <c r="DB140" s="413"/>
      <c r="DJ140" s="413"/>
      <c r="DR140" s="413"/>
    </row>
    <row r="141" spans="2:122" x14ac:dyDescent="0.25">
      <c r="B141" s="413"/>
      <c r="J141" s="413"/>
      <c r="R141" s="413"/>
      <c r="Z141" s="413"/>
      <c r="AH141" s="413"/>
      <c r="AP141" s="413"/>
      <c r="AX141" s="413"/>
      <c r="BF141" s="413"/>
      <c r="BN141" s="413"/>
      <c r="BV141" s="413"/>
      <c r="CD141" s="413"/>
      <c r="CL141" s="413"/>
      <c r="CT141" s="413"/>
      <c r="DB141" s="413"/>
      <c r="DJ141" s="413"/>
      <c r="DR141" s="413"/>
    </row>
    <row r="142" spans="2:122" x14ac:dyDescent="0.25">
      <c r="B142" s="413"/>
      <c r="J142" s="413"/>
      <c r="R142" s="413"/>
      <c r="Z142" s="413"/>
      <c r="AH142" s="413"/>
      <c r="AP142" s="413"/>
      <c r="AX142" s="413"/>
      <c r="BF142" s="413"/>
      <c r="BN142" s="413"/>
      <c r="BV142" s="413"/>
      <c r="CD142" s="413"/>
      <c r="CL142" s="413"/>
      <c r="CT142" s="413"/>
      <c r="DB142" s="413"/>
      <c r="DJ142" s="413"/>
      <c r="DR142" s="413"/>
    </row>
    <row r="143" spans="2:122" x14ac:dyDescent="0.25">
      <c r="B143" s="413"/>
      <c r="J143" s="413"/>
      <c r="R143" s="413"/>
      <c r="Z143" s="413"/>
      <c r="AH143" s="413"/>
      <c r="AP143" s="413"/>
      <c r="AX143" s="413"/>
      <c r="BF143" s="413"/>
      <c r="BN143" s="413"/>
      <c r="BV143" s="413"/>
      <c r="CD143" s="413"/>
      <c r="CL143" s="413"/>
      <c r="CT143" s="413"/>
      <c r="DB143" s="413"/>
      <c r="DJ143" s="413"/>
      <c r="DR143" s="413"/>
    </row>
    <row r="144" spans="2:122" x14ac:dyDescent="0.25">
      <c r="B144" s="413"/>
      <c r="J144" s="413"/>
      <c r="R144" s="413"/>
      <c r="Z144" s="413"/>
      <c r="AH144" s="413"/>
      <c r="AP144" s="413"/>
      <c r="AX144" s="413"/>
      <c r="BF144" s="413"/>
      <c r="BN144" s="413"/>
      <c r="BV144" s="413"/>
      <c r="CD144" s="413"/>
      <c r="CL144" s="413"/>
      <c r="CT144" s="413"/>
      <c r="DB144" s="413"/>
      <c r="DJ144" s="413"/>
      <c r="DR144" s="413"/>
    </row>
    <row r="145" spans="2:122" x14ac:dyDescent="0.25">
      <c r="B145" s="413"/>
      <c r="J145" s="413"/>
      <c r="R145" s="413"/>
      <c r="Z145" s="413"/>
      <c r="AH145" s="413"/>
      <c r="AP145" s="413"/>
      <c r="AX145" s="413"/>
      <c r="BF145" s="413"/>
      <c r="BN145" s="413"/>
      <c r="BV145" s="413"/>
      <c r="CD145" s="413"/>
      <c r="CL145" s="413"/>
      <c r="CT145" s="413"/>
      <c r="DB145" s="413"/>
      <c r="DJ145" s="413"/>
      <c r="DR145" s="413"/>
    </row>
    <row r="146" spans="2:122" x14ac:dyDescent="0.25">
      <c r="B146" s="413"/>
      <c r="J146" s="413"/>
      <c r="R146" s="413"/>
      <c r="Z146" s="413"/>
      <c r="AH146" s="413"/>
      <c r="AP146" s="413"/>
      <c r="AX146" s="413"/>
      <c r="BF146" s="413"/>
      <c r="BN146" s="413"/>
      <c r="BV146" s="413"/>
      <c r="CD146" s="413"/>
      <c r="CL146" s="413"/>
      <c r="CT146" s="413"/>
      <c r="DB146" s="413"/>
      <c r="DJ146" s="413"/>
      <c r="DR146" s="413"/>
    </row>
    <row r="147" spans="2:122" x14ac:dyDescent="0.25">
      <c r="B147" s="413"/>
      <c r="J147" s="413"/>
      <c r="R147" s="413"/>
      <c r="Z147" s="413"/>
      <c r="AH147" s="413"/>
      <c r="AP147" s="413"/>
      <c r="AX147" s="413"/>
      <c r="BF147" s="413"/>
      <c r="BN147" s="413"/>
      <c r="BV147" s="413"/>
      <c r="CD147" s="413"/>
      <c r="CL147" s="413"/>
      <c r="CT147" s="413"/>
      <c r="DB147" s="413"/>
      <c r="DJ147" s="413"/>
      <c r="DR147" s="413"/>
    </row>
    <row r="148" spans="2:122" x14ac:dyDescent="0.25">
      <c r="B148" s="413"/>
      <c r="J148" s="413"/>
      <c r="R148" s="413"/>
      <c r="Z148" s="413"/>
      <c r="AH148" s="413"/>
      <c r="AP148" s="413"/>
      <c r="AX148" s="413"/>
      <c r="BF148" s="413"/>
      <c r="BN148" s="413"/>
      <c r="BV148" s="413"/>
      <c r="CD148" s="413"/>
      <c r="CL148" s="413"/>
      <c r="CT148" s="413"/>
      <c r="DB148" s="413"/>
      <c r="DJ148" s="413"/>
      <c r="DR148" s="413"/>
    </row>
    <row r="149" spans="2:122" x14ac:dyDescent="0.25">
      <c r="B149" s="413"/>
      <c r="J149" s="413"/>
      <c r="R149" s="413"/>
      <c r="Z149" s="413"/>
      <c r="AH149" s="413"/>
      <c r="AP149" s="413"/>
      <c r="AX149" s="413"/>
      <c r="BF149" s="413"/>
      <c r="BN149" s="413"/>
      <c r="BV149" s="413"/>
      <c r="CD149" s="413"/>
      <c r="CL149" s="413"/>
      <c r="CT149" s="413"/>
      <c r="DB149" s="413"/>
      <c r="DJ149" s="413"/>
      <c r="DR149" s="413"/>
    </row>
    <row r="150" spans="2:122" x14ac:dyDescent="0.25">
      <c r="B150" s="413"/>
      <c r="J150" s="413"/>
      <c r="R150" s="413"/>
      <c r="Z150" s="413"/>
      <c r="AH150" s="413"/>
      <c r="AP150" s="413"/>
      <c r="AX150" s="413"/>
      <c r="BF150" s="413"/>
      <c r="BN150" s="413"/>
      <c r="BV150" s="413"/>
      <c r="CD150" s="413"/>
      <c r="CL150" s="413"/>
      <c r="CT150" s="413"/>
      <c r="DB150" s="413"/>
      <c r="DJ150" s="413"/>
      <c r="DR150" s="413"/>
    </row>
    <row r="151" spans="2:122" x14ac:dyDescent="0.25">
      <c r="B151" s="413"/>
      <c r="J151" s="413"/>
      <c r="R151" s="413"/>
      <c r="Z151" s="413"/>
      <c r="AH151" s="413"/>
      <c r="AP151" s="413"/>
      <c r="AX151" s="413"/>
      <c r="BF151" s="413"/>
      <c r="BN151" s="413"/>
      <c r="BV151" s="413"/>
      <c r="CD151" s="413"/>
      <c r="CL151" s="413"/>
      <c r="CT151" s="413"/>
      <c r="DB151" s="413"/>
      <c r="DJ151" s="413"/>
      <c r="DR151" s="413"/>
    </row>
    <row r="152" spans="2:122" x14ac:dyDescent="0.25">
      <c r="B152" s="413"/>
      <c r="J152" s="413"/>
      <c r="R152" s="413"/>
      <c r="Z152" s="413"/>
      <c r="AH152" s="413"/>
      <c r="AP152" s="413"/>
      <c r="AX152" s="413"/>
      <c r="BF152" s="413"/>
      <c r="BN152" s="413"/>
      <c r="BV152" s="413"/>
      <c r="CD152" s="413"/>
      <c r="CL152" s="413"/>
      <c r="CT152" s="413"/>
      <c r="DB152" s="413"/>
      <c r="DJ152" s="413"/>
      <c r="DR152" s="413"/>
    </row>
    <row r="153" spans="2:122" x14ac:dyDescent="0.25">
      <c r="B153" s="413"/>
      <c r="J153" s="413"/>
      <c r="R153" s="413"/>
      <c r="Z153" s="413"/>
      <c r="AH153" s="413"/>
      <c r="AP153" s="413"/>
      <c r="AX153" s="413"/>
      <c r="BF153" s="413"/>
      <c r="BN153" s="413"/>
      <c r="BV153" s="413"/>
      <c r="CD153" s="413"/>
      <c r="CL153" s="413"/>
      <c r="CT153" s="413"/>
      <c r="DB153" s="413"/>
      <c r="DJ153" s="413"/>
      <c r="DR153" s="413"/>
    </row>
    <row r="154" spans="2:122" x14ac:dyDescent="0.25">
      <c r="B154" s="413"/>
      <c r="J154" s="413"/>
      <c r="R154" s="413"/>
      <c r="Z154" s="413"/>
      <c r="AH154" s="413"/>
      <c r="AP154" s="413"/>
      <c r="AX154" s="413"/>
      <c r="BF154" s="413"/>
      <c r="BN154" s="413"/>
      <c r="BV154" s="413"/>
      <c r="CD154" s="413"/>
      <c r="CL154" s="413"/>
      <c r="CT154" s="413"/>
      <c r="DB154" s="413"/>
      <c r="DJ154" s="413"/>
      <c r="DR154" s="413"/>
    </row>
    <row r="155" spans="2:122" x14ac:dyDescent="0.25">
      <c r="B155" s="413"/>
      <c r="J155" s="413"/>
      <c r="R155" s="413"/>
      <c r="Z155" s="413"/>
      <c r="AH155" s="413"/>
      <c r="AP155" s="413"/>
      <c r="AX155" s="413"/>
      <c r="BF155" s="413"/>
      <c r="BN155" s="413"/>
      <c r="BV155" s="413"/>
      <c r="CD155" s="413"/>
      <c r="CL155" s="413"/>
      <c r="CT155" s="413"/>
      <c r="DB155" s="413"/>
      <c r="DJ155" s="413"/>
      <c r="DR155" s="413"/>
    </row>
    <row r="156" spans="2:122" x14ac:dyDescent="0.25">
      <c r="B156" s="413"/>
      <c r="J156" s="413"/>
      <c r="R156" s="413"/>
      <c r="Z156" s="413"/>
      <c r="AH156" s="413"/>
      <c r="AP156" s="413"/>
      <c r="AX156" s="413"/>
      <c r="BF156" s="413"/>
      <c r="BN156" s="413"/>
      <c r="BV156" s="413"/>
      <c r="CD156" s="413"/>
      <c r="CL156" s="413"/>
      <c r="CT156" s="413"/>
      <c r="DB156" s="413"/>
      <c r="DJ156" s="413"/>
      <c r="DR156" s="413"/>
    </row>
    <row r="157" spans="2:122" x14ac:dyDescent="0.25">
      <c r="B157" s="413"/>
      <c r="J157" s="413"/>
      <c r="R157" s="413"/>
      <c r="Z157" s="413"/>
      <c r="AH157" s="413"/>
      <c r="AP157" s="413"/>
      <c r="AX157" s="413"/>
      <c r="BF157" s="413"/>
      <c r="BN157" s="413"/>
      <c r="BV157" s="413"/>
      <c r="CD157" s="413"/>
      <c r="CL157" s="413"/>
      <c r="CT157" s="413"/>
      <c r="DB157" s="413"/>
      <c r="DJ157" s="413"/>
      <c r="DR157" s="413"/>
    </row>
    <row r="158" spans="2:122" x14ac:dyDescent="0.25">
      <c r="B158" s="413"/>
      <c r="J158" s="413"/>
      <c r="R158" s="413"/>
      <c r="Z158" s="413"/>
      <c r="AH158" s="413"/>
      <c r="AP158" s="413"/>
      <c r="AX158" s="413"/>
      <c r="BF158" s="413"/>
      <c r="BN158" s="413"/>
      <c r="BV158" s="413"/>
      <c r="CD158" s="413"/>
      <c r="CL158" s="413"/>
      <c r="CT158" s="413"/>
      <c r="DB158" s="413"/>
      <c r="DJ158" s="413"/>
      <c r="DR158" s="413"/>
    </row>
    <row r="159" spans="2:122" x14ac:dyDescent="0.25">
      <c r="B159" s="413"/>
      <c r="J159" s="413"/>
      <c r="R159" s="413"/>
      <c r="Z159" s="413"/>
      <c r="AH159" s="413"/>
      <c r="AP159" s="413"/>
      <c r="AX159" s="413"/>
      <c r="BF159" s="413"/>
      <c r="BN159" s="413"/>
      <c r="BV159" s="413"/>
      <c r="CD159" s="413"/>
      <c r="CL159" s="413"/>
      <c r="CT159" s="413"/>
      <c r="DB159" s="413"/>
      <c r="DJ159" s="413"/>
      <c r="DR159" s="413"/>
    </row>
    <row r="160" spans="2:122" x14ac:dyDescent="0.25">
      <c r="B160" s="413"/>
      <c r="J160" s="413"/>
      <c r="R160" s="413"/>
      <c r="Z160" s="413"/>
      <c r="AH160" s="413"/>
      <c r="AP160" s="413"/>
      <c r="AX160" s="413"/>
      <c r="BF160" s="413"/>
      <c r="BN160" s="413"/>
      <c r="BV160" s="413"/>
      <c r="CD160" s="413"/>
      <c r="CL160" s="413"/>
      <c r="CT160" s="413"/>
      <c r="DB160" s="413"/>
      <c r="DJ160" s="413"/>
      <c r="DR160" s="413"/>
    </row>
    <row r="161" spans="2:126" x14ac:dyDescent="0.25">
      <c r="B161" s="413"/>
      <c r="J161" s="413"/>
      <c r="R161" s="413"/>
      <c r="Z161" s="413"/>
      <c r="AH161" s="413"/>
      <c r="AP161" s="413"/>
      <c r="AX161" s="413"/>
      <c r="BF161" s="413"/>
      <c r="BN161" s="413"/>
      <c r="BV161" s="413"/>
      <c r="CD161" s="413"/>
      <c r="CL161" s="413"/>
      <c r="CT161" s="413"/>
      <c r="DB161" s="413"/>
      <c r="DJ161" s="413"/>
      <c r="DR161" s="413"/>
    </row>
    <row r="162" spans="2:126" x14ac:dyDescent="0.25">
      <c r="B162" s="413"/>
      <c r="J162" s="413"/>
      <c r="R162" s="413"/>
      <c r="Z162" s="413"/>
      <c r="AH162" s="413"/>
      <c r="AP162" s="413"/>
      <c r="AX162" s="413"/>
      <c r="BF162" s="413"/>
      <c r="BN162" s="413"/>
      <c r="BV162" s="413"/>
      <c r="CD162" s="413"/>
      <c r="CL162" s="413"/>
      <c r="CT162" s="413"/>
      <c r="DB162" s="413"/>
      <c r="DJ162" s="413"/>
      <c r="DR162" s="413"/>
    </row>
    <row r="163" spans="2:126" x14ac:dyDescent="0.25">
      <c r="B163" s="413"/>
      <c r="J163" s="413"/>
      <c r="R163" s="413"/>
      <c r="Z163" s="413"/>
      <c r="AH163" s="413"/>
      <c r="AP163" s="413"/>
      <c r="AX163" s="413"/>
      <c r="BF163" s="413"/>
      <c r="BN163" s="413"/>
      <c r="BV163" s="413"/>
      <c r="CD163" s="413"/>
      <c r="CL163" s="413"/>
      <c r="CT163" s="413"/>
      <c r="DB163" s="413"/>
      <c r="DJ163" s="413"/>
      <c r="DR163" s="413"/>
    </row>
    <row r="164" spans="2:126" x14ac:dyDescent="0.25">
      <c r="B164" s="413"/>
      <c r="J164" s="413"/>
      <c r="R164" s="413"/>
      <c r="Z164" s="413"/>
      <c r="AH164" s="413"/>
      <c r="AP164" s="413"/>
      <c r="AX164" s="413"/>
      <c r="BF164" s="413"/>
      <c r="BN164" s="413"/>
      <c r="BV164" s="413"/>
      <c r="CD164" s="413"/>
      <c r="CL164" s="413"/>
      <c r="CT164" s="413"/>
      <c r="DB164" s="413"/>
      <c r="DJ164" s="413"/>
      <c r="DR164" s="413"/>
    </row>
    <row r="165" spans="2:126" x14ac:dyDescent="0.25">
      <c r="B165" s="413"/>
      <c r="J165" s="413"/>
      <c r="R165" s="413"/>
      <c r="Z165" s="413"/>
      <c r="AH165" s="413"/>
      <c r="AP165" s="413"/>
      <c r="AX165" s="413"/>
      <c r="BF165" s="413"/>
      <c r="BN165" s="413"/>
      <c r="BV165" s="413"/>
      <c r="CD165" s="413"/>
      <c r="CL165" s="413"/>
      <c r="CT165" s="413"/>
      <c r="DB165" s="413"/>
      <c r="DJ165" s="413"/>
      <c r="DR165" s="413"/>
    </row>
    <row r="166" spans="2:126" x14ac:dyDescent="0.25">
      <c r="B166" s="413"/>
      <c r="J166" s="413"/>
      <c r="R166" s="413"/>
      <c r="Z166" s="413"/>
      <c r="AH166" s="413"/>
      <c r="AP166" s="413"/>
      <c r="AX166" s="413"/>
      <c r="BF166" s="413"/>
      <c r="BN166" s="413"/>
      <c r="BV166" s="413"/>
      <c r="CD166" s="413"/>
      <c r="CL166" s="413"/>
      <c r="CT166" s="413"/>
      <c r="DB166" s="413"/>
      <c r="DJ166" s="413"/>
      <c r="DR166" s="413"/>
    </row>
    <row r="167" spans="2:126" x14ac:dyDescent="0.25">
      <c r="B167" s="413"/>
      <c r="J167" s="413"/>
      <c r="R167" s="413"/>
      <c r="Z167" s="413"/>
      <c r="AH167" s="413"/>
      <c r="AP167" s="413"/>
      <c r="AX167" s="413"/>
      <c r="BF167" s="413"/>
      <c r="BN167" s="413"/>
      <c r="BV167" s="413"/>
      <c r="CD167" s="413"/>
      <c r="CL167" s="413"/>
      <c r="CT167" s="413"/>
      <c r="DB167" s="413"/>
      <c r="DJ167" s="413"/>
      <c r="DR167" s="413"/>
    </row>
    <row r="168" spans="2:126" x14ac:dyDescent="0.25">
      <c r="B168" s="413"/>
      <c r="J168" s="413"/>
      <c r="R168" s="413"/>
      <c r="Z168" s="413"/>
      <c r="AH168" s="413"/>
      <c r="AP168" s="413"/>
      <c r="AX168" s="413"/>
      <c r="BF168" s="413"/>
      <c r="BN168" s="413"/>
      <c r="BV168" s="413"/>
      <c r="CD168" s="413"/>
      <c r="CL168" s="413"/>
      <c r="CT168" s="413"/>
      <c r="DB168" s="413"/>
      <c r="DJ168" s="413"/>
      <c r="DR168" s="413"/>
    </row>
    <row r="169" spans="2:126" x14ac:dyDescent="0.25">
      <c r="B169" s="413"/>
      <c r="J169" s="413"/>
      <c r="R169" s="413"/>
      <c r="Z169" s="413"/>
      <c r="AH169" s="413"/>
      <c r="AP169" s="413"/>
      <c r="AX169" s="413"/>
      <c r="BF169" s="413"/>
      <c r="BN169" s="413"/>
      <c r="BV169" s="413"/>
      <c r="CD169" s="413"/>
      <c r="CL169" s="413"/>
      <c r="CT169" s="413"/>
      <c r="DB169" s="413"/>
      <c r="DJ169" s="413"/>
      <c r="DR169" s="413"/>
    </row>
    <row r="170" spans="2:126" x14ac:dyDescent="0.25">
      <c r="B170" s="413"/>
      <c r="J170" s="413"/>
      <c r="R170" s="413"/>
      <c r="Z170" s="413"/>
      <c r="AH170" s="413"/>
      <c r="AP170" s="413"/>
      <c r="AX170" s="413"/>
      <c r="BF170" s="413"/>
      <c r="BN170" s="413"/>
      <c r="BV170" s="413"/>
      <c r="CD170" s="413"/>
      <c r="CL170" s="413"/>
      <c r="CT170" s="413"/>
      <c r="DB170" s="413"/>
      <c r="DJ170" s="413"/>
      <c r="DR170" s="413"/>
    </row>
    <row r="172" spans="2:126" x14ac:dyDescent="0.25">
      <c r="F172" s="412">
        <f>MAX(F1:F170)</f>
        <v>55</v>
      </c>
      <c r="N172" s="412">
        <f>MAX(N1:N170)</f>
        <v>55</v>
      </c>
      <c r="V172" s="412">
        <f>MAX(V1:V170)</f>
        <v>55</v>
      </c>
      <c r="AD172" s="412">
        <f>MAX(AD1:AD170)</f>
        <v>55</v>
      </c>
      <c r="AL172" s="412">
        <f>MAX(AL1:AL170)</f>
        <v>55</v>
      </c>
      <c r="AT172" s="412">
        <f>MAX(AT1:AT170)</f>
        <v>55</v>
      </c>
      <c r="BB172" s="412">
        <f>MAX(BB1:BB170)</f>
        <v>55</v>
      </c>
      <c r="BJ172" s="412">
        <f>MAX(BJ1:BJ170)</f>
        <v>55</v>
      </c>
      <c r="BR172" s="412">
        <f>MAX(BR1:BR170)</f>
        <v>55</v>
      </c>
      <c r="BZ172" s="412">
        <f>MAX(BZ1:BZ170)</f>
        <v>55</v>
      </c>
      <c r="CH172" s="412">
        <f>MAX(CH1:CH170)</f>
        <v>55</v>
      </c>
      <c r="CP172" s="412">
        <f>MAX(CP1:CP170)</f>
        <v>55</v>
      </c>
      <c r="CX172" s="412">
        <f>MAX(CX1:CX170)</f>
        <v>0</v>
      </c>
      <c r="DF172" s="412">
        <f>MAX(DF1:DF170)</f>
        <v>0</v>
      </c>
      <c r="DN172" s="412">
        <f>MAX(DN1:DN170)</f>
        <v>0</v>
      </c>
      <c r="DV172" s="412">
        <f>MAX(DV1:DV170)</f>
        <v>0</v>
      </c>
    </row>
    <row r="200" spans="2:125" x14ac:dyDescent="0.25">
      <c r="B200" s="423" t="str">
        <f>members!$E10</f>
        <v>Allerdale</v>
      </c>
      <c r="C200" s="408" t="e">
        <f>VLOOKUP(B200,E$1:F$55,2,FALSE)</f>
        <v>#N/A</v>
      </c>
      <c r="D200" s="408"/>
      <c r="E200" s="408"/>
      <c r="J200" s="423" t="str">
        <f>members!$E10</f>
        <v>Allerdale</v>
      </c>
      <c r="K200" s="408" t="e">
        <f>VLOOKUP(J200,M$1:N$55,2,FALSE)</f>
        <v>#N/A</v>
      </c>
      <c r="L200" s="408"/>
      <c r="M200" s="408"/>
      <c r="R200" s="423" t="str">
        <f>members!$E10</f>
        <v>Allerdale</v>
      </c>
      <c r="S200" s="408" t="e">
        <f>VLOOKUP(R200,U$1:V$55,2,FALSE)</f>
        <v>#N/A</v>
      </c>
      <c r="T200" s="408"/>
      <c r="U200" s="408"/>
      <c r="Z200" s="423" t="str">
        <f>members!$E10</f>
        <v>Allerdale</v>
      </c>
      <c r="AA200" s="408" t="e">
        <f>VLOOKUP(Z200,AC$1:AD$55,2,FALSE)</f>
        <v>#N/A</v>
      </c>
      <c r="AB200" s="408"/>
      <c r="AC200" s="408"/>
      <c r="AH200" s="423" t="str">
        <f>members!$E10</f>
        <v>Allerdale</v>
      </c>
      <c r="AI200" s="408" t="e">
        <f>VLOOKUP(AH200,AK$1:AL$55,2,FALSE)</f>
        <v>#N/A</v>
      </c>
      <c r="AJ200" s="408"/>
      <c r="AK200" s="408"/>
      <c r="AP200" s="423" t="str">
        <f>members!$E10</f>
        <v>Allerdale</v>
      </c>
      <c r="AQ200" s="408" t="e">
        <f>VLOOKUP(AP200,AS$1:AT$55,2,FALSE)</f>
        <v>#N/A</v>
      </c>
      <c r="AR200" s="408"/>
      <c r="AS200" s="408"/>
      <c r="AX200" s="423" t="str">
        <f>members!$E10</f>
        <v>Allerdale</v>
      </c>
      <c r="AY200" s="408" t="e">
        <f>VLOOKUP(AX200,BA$1:BB$55,2,FALSE)</f>
        <v>#N/A</v>
      </c>
      <c r="AZ200" s="408"/>
      <c r="BA200" s="408"/>
      <c r="BF200" s="423" t="str">
        <f>members!$E10</f>
        <v>Allerdale</v>
      </c>
      <c r="BG200" s="408" t="e">
        <f>VLOOKUP(BF200,BI$1:BJ$55,2,FALSE)</f>
        <v>#N/A</v>
      </c>
      <c r="BH200" s="408"/>
      <c r="BI200" s="408"/>
      <c r="BN200" s="423" t="str">
        <f>members!$E10</f>
        <v>Allerdale</v>
      </c>
      <c r="BO200" s="408" t="e">
        <f>VLOOKUP(BN200,BQ$1:BR$55,2,FALSE)</f>
        <v>#N/A</v>
      </c>
      <c r="BP200" s="408"/>
      <c r="BQ200" s="408"/>
      <c r="BV200" s="423" t="str">
        <f>members!$E10</f>
        <v>Allerdale</v>
      </c>
      <c r="BW200" s="408" t="e">
        <f>VLOOKUP(BV200,BY$1:BZ$55,2,FALSE)</f>
        <v>#N/A</v>
      </c>
      <c r="BX200" s="408"/>
      <c r="BY200" s="408"/>
      <c r="CD200" s="423" t="str">
        <f>members!$E10</f>
        <v>Allerdale</v>
      </c>
      <c r="CE200" s="408" t="e">
        <f>VLOOKUP(CD200,CG$1:CH$55,2,FALSE)</f>
        <v>#N/A</v>
      </c>
      <c r="CF200" s="408"/>
      <c r="CG200" s="408"/>
      <c r="CL200" s="423" t="str">
        <f>members!$E10</f>
        <v>Allerdale</v>
      </c>
      <c r="CM200" s="408" t="e">
        <f>VLOOKUP(CL200,CO$1:CP$55,2,FALSE)</f>
        <v>#N/A</v>
      </c>
      <c r="CN200" s="408"/>
      <c r="CO200" s="408"/>
      <c r="CT200" s="423" t="str">
        <f>members!$E10</f>
        <v>Allerdale</v>
      </c>
      <c r="CU200" s="408" t="e">
        <f>VLOOKUP(CT200,CW$1:CX$55,2,FALSE)</f>
        <v>#N/A</v>
      </c>
      <c r="CV200" s="408"/>
      <c r="CW200" s="408"/>
      <c r="DB200" s="423" t="str">
        <f>members!$E10</f>
        <v>Allerdale</v>
      </c>
      <c r="DC200" s="408" t="e">
        <f>VLOOKUP(DB200,DE$1:DF$55,2,FALSE)</f>
        <v>#N/A</v>
      </c>
      <c r="DD200" s="408"/>
      <c r="DE200" s="408"/>
      <c r="DJ200" s="423" t="str">
        <f>members!$E10</f>
        <v>Allerdale</v>
      </c>
      <c r="DK200" s="408" t="e">
        <f>VLOOKUP(DJ200,DM$1:DN$55,2,FALSE)</f>
        <v>#N/A</v>
      </c>
      <c r="DL200" s="408"/>
      <c r="DM200" s="408"/>
      <c r="DR200" s="423" t="str">
        <f>members!$E10</f>
        <v>Allerdale</v>
      </c>
      <c r="DS200" s="408" t="e">
        <f>VLOOKUP(DR200,DU$1:DV$55,2,FALSE)</f>
        <v>#N/A</v>
      </c>
      <c r="DT200" s="408"/>
      <c r="DU200" s="408"/>
    </row>
    <row r="201" spans="2:125" x14ac:dyDescent="0.25">
      <c r="B201" s="408" t="str">
        <f>VLOOKUP('R80 actual'!B200,'urban rural'!$A11:$B336,2,FALSE)</f>
        <v>Rural 80</v>
      </c>
      <c r="C201" s="408"/>
      <c r="D201" s="408"/>
      <c r="E201" s="408"/>
      <c r="J201" s="408" t="str">
        <f>VLOOKUP('R80 actual'!J200,'urban rural'!$A11:$B336,2,FALSE)</f>
        <v>Rural 80</v>
      </c>
      <c r="K201" s="408"/>
      <c r="L201" s="408"/>
      <c r="M201" s="408"/>
      <c r="R201" s="408" t="str">
        <f>VLOOKUP('R80 actual'!R200,'urban rural'!$A11:$B336,2,FALSE)</f>
        <v>Rural 80</v>
      </c>
      <c r="S201" s="408"/>
      <c r="T201" s="408"/>
      <c r="U201" s="408"/>
      <c r="Z201" s="408" t="str">
        <f>VLOOKUP('R80 actual'!Z200,'urban rural'!$A11:$B336,2,FALSE)</f>
        <v>Rural 80</v>
      </c>
      <c r="AA201" s="408"/>
      <c r="AB201" s="408"/>
      <c r="AC201" s="408"/>
      <c r="AH201" s="408" t="str">
        <f>VLOOKUP('R80 actual'!AH200,'urban rural'!$A11:$B336,2,FALSE)</f>
        <v>Rural 80</v>
      </c>
      <c r="AI201" s="408"/>
      <c r="AJ201" s="408"/>
      <c r="AK201" s="408"/>
      <c r="AP201" s="408" t="str">
        <f>VLOOKUP('R80 actual'!AP200,'urban rural'!$A11:$B336,2,FALSE)</f>
        <v>Rural 80</v>
      </c>
      <c r="AQ201" s="408"/>
      <c r="AR201" s="408"/>
      <c r="AS201" s="408"/>
      <c r="AX201" s="408" t="str">
        <f>VLOOKUP('R80 actual'!AX200,'urban rural'!$A11:$B336,2,FALSE)</f>
        <v>Rural 80</v>
      </c>
      <c r="AY201" s="408"/>
      <c r="AZ201" s="408"/>
      <c r="BA201" s="408"/>
      <c r="BF201" s="408" t="str">
        <f>VLOOKUP('R80 actual'!BF200,'urban rural'!$A11:$B336,2,FALSE)</f>
        <v>Rural 80</v>
      </c>
      <c r="BG201" s="408"/>
      <c r="BH201" s="408"/>
      <c r="BI201" s="408"/>
      <c r="BN201" s="408" t="str">
        <f>VLOOKUP('R80 actual'!BN200,'urban rural'!$A11:$B336,2,FALSE)</f>
        <v>Rural 80</v>
      </c>
      <c r="BO201" s="408"/>
      <c r="BP201" s="408"/>
      <c r="BQ201" s="408"/>
      <c r="BV201" s="408" t="str">
        <f>VLOOKUP('R80 actual'!BV200,'urban rural'!$A11:$B336,2,FALSE)</f>
        <v>Rural 80</v>
      </c>
      <c r="BW201" s="408"/>
      <c r="BX201" s="408"/>
      <c r="BY201" s="408"/>
      <c r="CD201" s="408" t="str">
        <f>VLOOKUP('R80 actual'!CD200,'urban rural'!$A11:$B336,2,FALSE)</f>
        <v>Rural 80</v>
      </c>
      <c r="CE201" s="408"/>
      <c r="CF201" s="408"/>
      <c r="CG201" s="408"/>
      <c r="CL201" s="408" t="str">
        <f>VLOOKUP('R80 actual'!CL200,'urban rural'!$A11:$B336,2,FALSE)</f>
        <v>Rural 80</v>
      </c>
      <c r="CM201" s="408"/>
      <c r="CN201" s="408"/>
      <c r="CO201" s="408"/>
      <c r="CT201" s="408" t="str">
        <f>VLOOKUP('R80 actual'!CT200,'urban rural'!$A11:$B336,2,FALSE)</f>
        <v>Rural 80</v>
      </c>
      <c r="CU201" s="408"/>
      <c r="CV201" s="408"/>
      <c r="CW201" s="408"/>
      <c r="DB201" s="408" t="str">
        <f>VLOOKUP('R80 actual'!DB200,'urban rural'!$A11:$B336,2,FALSE)</f>
        <v>Rural 80</v>
      </c>
      <c r="DC201" s="408"/>
      <c r="DD201" s="408"/>
      <c r="DE201" s="408"/>
      <c r="DJ201" s="408" t="str">
        <f>VLOOKUP('R80 actual'!DJ200,'urban rural'!$A11:$B336,2,FALSE)</f>
        <v>Rural 80</v>
      </c>
      <c r="DK201" s="408"/>
      <c r="DL201" s="408"/>
      <c r="DM201" s="408"/>
      <c r="DR201" s="408" t="str">
        <f>VLOOKUP('R80 actual'!DR200,'urban rural'!$A11:$B336,2,FALSE)</f>
        <v>Rural 80</v>
      </c>
      <c r="DS201" s="408"/>
      <c r="DT201" s="408"/>
      <c r="DU201" s="408"/>
    </row>
    <row r="202" spans="2:125" x14ac:dyDescent="0.25">
      <c r="B202" s="408" t="s">
        <v>1824</v>
      </c>
      <c r="C202" s="408"/>
      <c r="D202" s="408"/>
      <c r="E202" s="408"/>
      <c r="J202" s="408" t="s">
        <v>1824</v>
      </c>
      <c r="K202" s="408"/>
      <c r="L202" s="408"/>
      <c r="M202" s="408"/>
      <c r="R202" s="408" t="s">
        <v>1824</v>
      </c>
      <c r="S202" s="408"/>
      <c r="T202" s="408"/>
      <c r="U202" s="408"/>
      <c r="Z202" s="408" t="s">
        <v>1824</v>
      </c>
      <c r="AA202" s="408"/>
      <c r="AB202" s="408"/>
      <c r="AC202" s="408"/>
      <c r="AH202" s="408" t="s">
        <v>1824</v>
      </c>
      <c r="AI202" s="408"/>
      <c r="AJ202" s="408"/>
      <c r="AK202" s="408"/>
      <c r="AP202" s="408" t="s">
        <v>1824</v>
      </c>
      <c r="AQ202" s="408"/>
      <c r="AR202" s="408"/>
      <c r="AS202" s="408"/>
      <c r="AX202" s="408" t="s">
        <v>1824</v>
      </c>
      <c r="AY202" s="408"/>
      <c r="AZ202" s="408"/>
      <c r="BA202" s="408"/>
      <c r="BF202" s="408" t="s">
        <v>1824</v>
      </c>
      <c r="BG202" s="408"/>
      <c r="BH202" s="408"/>
      <c r="BI202" s="408"/>
      <c r="BN202" s="408" t="s">
        <v>1824</v>
      </c>
      <c r="BO202" s="408"/>
      <c r="BP202" s="408"/>
      <c r="BQ202" s="408"/>
      <c r="BV202" s="408" t="s">
        <v>1824</v>
      </c>
      <c r="BW202" s="408"/>
      <c r="BX202" s="408"/>
      <c r="BY202" s="408"/>
      <c r="CD202" s="408" t="s">
        <v>1824</v>
      </c>
      <c r="CE202" s="408"/>
      <c r="CF202" s="408"/>
      <c r="CG202" s="408"/>
      <c r="CL202" s="408" t="s">
        <v>1824</v>
      </c>
      <c r="CM202" s="408"/>
      <c r="CN202" s="408"/>
      <c r="CO202" s="408"/>
      <c r="CT202" s="408" t="s">
        <v>1824</v>
      </c>
      <c r="CU202" s="408"/>
      <c r="CV202" s="408"/>
      <c r="CW202" s="408"/>
      <c r="DB202" s="408" t="s">
        <v>1824</v>
      </c>
      <c r="DC202" s="408"/>
      <c r="DD202" s="408"/>
      <c r="DE202" s="408"/>
      <c r="DJ202" s="408" t="s">
        <v>1824</v>
      </c>
      <c r="DK202" s="408"/>
      <c r="DL202" s="408"/>
      <c r="DM202" s="408"/>
      <c r="DR202" s="408" t="s">
        <v>1824</v>
      </c>
      <c r="DS202" s="408"/>
      <c r="DT202" s="408"/>
      <c r="DU202" s="408"/>
    </row>
    <row r="203" spans="2:125" x14ac:dyDescent="0.25">
      <c r="B203" s="408"/>
      <c r="C203" s="408"/>
      <c r="D203" s="408"/>
      <c r="E203" s="408"/>
      <c r="J203" s="408"/>
      <c r="K203" s="408"/>
      <c r="L203" s="408"/>
      <c r="M203" s="408"/>
      <c r="R203" s="408"/>
      <c r="S203" s="408"/>
      <c r="T203" s="408"/>
      <c r="U203" s="408"/>
      <c r="Z203" s="408"/>
      <c r="AA203" s="408"/>
      <c r="AB203" s="408"/>
      <c r="AC203" s="408"/>
      <c r="AH203" s="408"/>
      <c r="AI203" s="408"/>
      <c r="AJ203" s="408"/>
      <c r="AK203" s="408"/>
      <c r="AP203" s="408"/>
      <c r="AQ203" s="408"/>
      <c r="AR203" s="408"/>
      <c r="AS203" s="408"/>
      <c r="AX203" s="408"/>
      <c r="AY203" s="408"/>
      <c r="AZ203" s="408"/>
      <c r="BA203" s="408"/>
      <c r="BF203" s="408"/>
      <c r="BG203" s="408"/>
      <c r="BH203" s="408"/>
      <c r="BI203" s="408"/>
      <c r="BN203" s="408"/>
      <c r="BO203" s="408"/>
      <c r="BP203" s="408"/>
      <c r="BQ203" s="408"/>
      <c r="BV203" s="408"/>
      <c r="BW203" s="408"/>
      <c r="BX203" s="408"/>
      <c r="BY203" s="408"/>
      <c r="CD203" s="408"/>
      <c r="CE203" s="408"/>
      <c r="CF203" s="408"/>
      <c r="CG203" s="408"/>
      <c r="CL203" s="408"/>
      <c r="CM203" s="408"/>
      <c r="CN203" s="408"/>
      <c r="CO203" s="408"/>
      <c r="CT203" s="408"/>
      <c r="CU203" s="408"/>
      <c r="CV203" s="408"/>
      <c r="CW203" s="408"/>
      <c r="DB203" s="408"/>
      <c r="DC203" s="408"/>
      <c r="DD203" s="408"/>
      <c r="DE203" s="408"/>
      <c r="DJ203" s="408"/>
      <c r="DK203" s="408"/>
      <c r="DL203" s="408"/>
      <c r="DM203" s="408"/>
      <c r="DR203" s="408"/>
      <c r="DS203" s="408"/>
      <c r="DT203" s="408"/>
      <c r="DU203" s="408"/>
    </row>
    <row r="204" spans="2:125" x14ac:dyDescent="0.25">
      <c r="B204" s="408"/>
      <c r="C204" s="408"/>
      <c r="D204" s="408"/>
      <c r="E204" s="408"/>
      <c r="J204" s="408"/>
      <c r="K204" s="408"/>
      <c r="L204" s="408"/>
      <c r="M204" s="408"/>
      <c r="R204" s="408"/>
      <c r="S204" s="408"/>
      <c r="T204" s="408"/>
      <c r="U204" s="408"/>
      <c r="Z204" s="408"/>
      <c r="AA204" s="408"/>
      <c r="AB204" s="408"/>
      <c r="AC204" s="408"/>
      <c r="AH204" s="408"/>
      <c r="AI204" s="408"/>
      <c r="AJ204" s="408"/>
      <c r="AK204" s="408"/>
      <c r="AP204" s="408"/>
      <c r="AQ204" s="408"/>
      <c r="AR204" s="408"/>
      <c r="AS204" s="408"/>
      <c r="AX204" s="408"/>
      <c r="AY204" s="408"/>
      <c r="AZ204" s="408"/>
      <c r="BA204" s="408"/>
      <c r="BF204" s="408"/>
      <c r="BG204" s="408"/>
      <c r="BH204" s="408"/>
      <c r="BI204" s="408"/>
      <c r="BN204" s="408"/>
      <c r="BO204" s="408"/>
      <c r="BP204" s="408"/>
      <c r="BQ204" s="408"/>
      <c r="BV204" s="408"/>
      <c r="BW204" s="408"/>
      <c r="BX204" s="408"/>
      <c r="BY204" s="408"/>
      <c r="CD204" s="408"/>
      <c r="CE204" s="408"/>
      <c r="CF204" s="408"/>
      <c r="CG204" s="408"/>
      <c r="CL204" s="408"/>
      <c r="CM204" s="408"/>
      <c r="CN204" s="408"/>
      <c r="CO204" s="408"/>
      <c r="CT204" s="408"/>
      <c r="CU204" s="408"/>
      <c r="CV204" s="408"/>
      <c r="CW204" s="408"/>
      <c r="DB204" s="408"/>
      <c r="DC204" s="408"/>
      <c r="DD204" s="408"/>
      <c r="DE204" s="408"/>
      <c r="DJ204" s="408"/>
      <c r="DK204" s="408"/>
      <c r="DL204" s="408"/>
      <c r="DM204" s="408"/>
      <c r="DR204" s="408"/>
      <c r="DS204" s="408"/>
      <c r="DT204" s="408"/>
      <c r="DU204" s="408"/>
    </row>
    <row r="205" spans="2:125" x14ac:dyDescent="0.25">
      <c r="B205" s="408"/>
      <c r="C205" s="423" t="e">
        <f>IF(C200="no data","no data",IF((C$200-2)&lt;1,"",(C$200-2)))</f>
        <v>#N/A</v>
      </c>
      <c r="D205" s="408" t="e">
        <f>IF(C205="no data","no data",INDEX(F$1:G$55,C205,2))</f>
        <v>#N/A</v>
      </c>
      <c r="E205" s="408"/>
      <c r="J205" s="408"/>
      <c r="K205" s="423" t="e">
        <f>IF(K200="no data","no data",IF((K$200-2)&lt;1,"",(K$200-2)))</f>
        <v>#N/A</v>
      </c>
      <c r="L205" s="408" t="e">
        <f>IF(K205="no data","no data",INDEX(N$1:O$55,K205,2))</f>
        <v>#N/A</v>
      </c>
      <c r="M205" s="408"/>
      <c r="R205" s="408"/>
      <c r="S205" s="423" t="e">
        <f>IF(S200="no data","no data",IF((S$200-2)&lt;1,"",(S$200-2)))</f>
        <v>#N/A</v>
      </c>
      <c r="T205" s="408" t="e">
        <f>IF(S205="no data","no data",INDEX(V$1:W$55,S205,2))</f>
        <v>#N/A</v>
      </c>
      <c r="U205" s="408"/>
      <c r="Z205" s="408"/>
      <c r="AA205" s="423" t="e">
        <f>IF(AA200="no data","no data",IF((AA$200-2)&lt;1,"",(AA$200-2)))</f>
        <v>#N/A</v>
      </c>
      <c r="AB205" s="408" t="e">
        <f>IF(AA205="no data","no data",INDEX(AD$1:AE$55,AA205,2))</f>
        <v>#N/A</v>
      </c>
      <c r="AC205" s="408"/>
      <c r="AH205" s="408"/>
      <c r="AI205" s="423" t="e">
        <f>IF(AI200="no data","no data",IF((AI$200-2)&lt;1,"",(AI$200-2)))</f>
        <v>#N/A</v>
      </c>
      <c r="AJ205" s="408" t="e">
        <f>IF(AI205="no data","no data",INDEX(AL$1:AM$55,AI205,2))</f>
        <v>#N/A</v>
      </c>
      <c r="AK205" s="408"/>
      <c r="AP205" s="408"/>
      <c r="AQ205" s="423" t="e">
        <f>IF(AQ200="no data","no data",IF((AQ$200-2)&lt;1,"",(AQ$200-2)))</f>
        <v>#N/A</v>
      </c>
      <c r="AR205" s="408" t="e">
        <f>IF(AQ205="no data","no data",INDEX(AT$1:AU$55,AQ205,2))</f>
        <v>#N/A</v>
      </c>
      <c r="AS205" s="408"/>
      <c r="AX205" s="408"/>
      <c r="AY205" s="423" t="e">
        <f>IF(AY200="no data","no data",IF((AY$200-2)&lt;1,"",(AY$200-2)))</f>
        <v>#N/A</v>
      </c>
      <c r="AZ205" s="408" t="e">
        <f>IF(AY205="no data","no data",INDEX(BB$1:BC$55,AY205,2))</f>
        <v>#N/A</v>
      </c>
      <c r="BA205" s="408"/>
      <c r="BF205" s="408"/>
      <c r="BG205" s="423" t="e">
        <f>IF(BG200="no data","no data",IF((BG$200-2)&lt;1,"",(BG$200-2)))</f>
        <v>#N/A</v>
      </c>
      <c r="BH205" s="408" t="e">
        <f>IF(BG205="no data","no data",INDEX(BJ$1:BK$55,BG205,2))</f>
        <v>#N/A</v>
      </c>
      <c r="BI205" s="408"/>
      <c r="BN205" s="408"/>
      <c r="BO205" s="423" t="e">
        <f>IF(BO200="no data","no data",IF((BO$200-2)&lt;1,"",(BO$200-2)))</f>
        <v>#N/A</v>
      </c>
      <c r="BP205" s="408" t="e">
        <f>IF(BO205="no data","no data",INDEX(BR$1:BS$55,BO205,2))</f>
        <v>#N/A</v>
      </c>
      <c r="BQ205" s="408"/>
      <c r="BV205" s="408"/>
      <c r="BW205" s="423" t="e">
        <f>IF(BW200="no data","no data",IF((BW$200-2)&lt;1,"",(BW$200-2)))</f>
        <v>#N/A</v>
      </c>
      <c r="BX205" s="408" t="e">
        <f>IF(BW205="no data","no data",INDEX(BZ$1:CA$55,BW205,2))</f>
        <v>#N/A</v>
      </c>
      <c r="BY205" s="408"/>
      <c r="CD205" s="408"/>
      <c r="CE205" s="423" t="e">
        <f>IF(CE200="no data","no data",IF((CE$200-2)&lt;1,"",(CE$200-2)))</f>
        <v>#N/A</v>
      </c>
      <c r="CF205" s="408" t="e">
        <f>IF(CE205="no data","no data",INDEX(CH$1:CI$55,CE205,2))</f>
        <v>#N/A</v>
      </c>
      <c r="CG205" s="408"/>
      <c r="CL205" s="408"/>
      <c r="CM205" s="423" t="e">
        <f>IF(CM200="no data","no data",IF((CM$200-2)&lt;1,"",(CM$200-2)))</f>
        <v>#N/A</v>
      </c>
      <c r="CN205" s="408" t="e">
        <f>IF(CM205="no data","no data",INDEX(CP$1:CQ$55,CM205,2))</f>
        <v>#N/A</v>
      </c>
      <c r="CO205" s="408"/>
      <c r="CT205" s="408"/>
      <c r="CU205" s="423" t="e">
        <f>IF(CU200="no data","no data",IF((CU$200-2)&lt;1,"",(CU$200-2)))</f>
        <v>#N/A</v>
      </c>
      <c r="CV205" s="408" t="e">
        <f>IF(CU205="no data","no data",INDEX(CX$1:CY$55,CU205,2))</f>
        <v>#N/A</v>
      </c>
      <c r="CW205" s="408"/>
      <c r="DB205" s="408"/>
      <c r="DC205" s="423" t="e">
        <f>IF(DC200="no data","no data",IF((DC$200-2)&lt;1,"",(DC$200-2)))</f>
        <v>#N/A</v>
      </c>
      <c r="DD205" s="408" t="e">
        <f>IF(DC205="no data","no data",INDEX(DF$1:DG$55,DC205,2))</f>
        <v>#N/A</v>
      </c>
      <c r="DE205" s="408"/>
      <c r="DJ205" s="408"/>
      <c r="DK205" s="423" t="e">
        <f>IF(DK200="no data","no data",IF((DK$200-2)&lt;1,"",(DK$200-2)))</f>
        <v>#N/A</v>
      </c>
      <c r="DL205" s="408" t="e">
        <f>IF(DK205="no data","no data",INDEX(DN$1:DO$55,DK205,2))</f>
        <v>#N/A</v>
      </c>
      <c r="DM205" s="408"/>
      <c r="DR205" s="408"/>
      <c r="DS205" s="423" t="e">
        <f>IF(DS200="no data","no data",IF((DS$200-2)&lt;1,"",(DS$200-2)))</f>
        <v>#N/A</v>
      </c>
      <c r="DT205" s="408" t="e">
        <f>IF(DS205="no data","no data",INDEX(DV$1:DW$55,DS205,2))</f>
        <v>#N/A</v>
      </c>
      <c r="DU205" s="408"/>
    </row>
    <row r="206" spans="2:125" x14ac:dyDescent="0.25">
      <c r="B206" s="408"/>
      <c r="C206" s="423" t="e">
        <f>IF(C200="no data","no data",IF((C$200-1&lt;1),"",(C$200-1)))</f>
        <v>#N/A</v>
      </c>
      <c r="D206" s="408" t="e">
        <f t="shared" ref="D206:D209" si="64">IF(C206="no data","no data",INDEX(F$1:G$55,C206,2))</f>
        <v>#N/A</v>
      </c>
      <c r="E206" s="408"/>
      <c r="J206" s="408"/>
      <c r="K206" s="423" t="e">
        <f>IF(K200="no data","no data",IF((K$200-1&lt;1),"",(K$200-1)))</f>
        <v>#N/A</v>
      </c>
      <c r="L206" s="408" t="e">
        <f t="shared" ref="L206:L209" si="65">IF(K206="no data","no data",INDEX(N$1:O$55,K206,2))</f>
        <v>#N/A</v>
      </c>
      <c r="M206" s="408"/>
      <c r="R206" s="408"/>
      <c r="S206" s="423" t="e">
        <f>IF(S200="no data","no data",IF((S$200-1&lt;1),"",(S$200-1)))</f>
        <v>#N/A</v>
      </c>
      <c r="T206" s="408" t="e">
        <f t="shared" ref="T206:T209" si="66">IF(S206="no data","no data",INDEX(V$1:W$55,S206,2))</f>
        <v>#N/A</v>
      </c>
      <c r="U206" s="408"/>
      <c r="Z206" s="408"/>
      <c r="AA206" s="423" t="e">
        <f>IF(AA200="no data","no data",IF((AA$200-1&lt;1),"",(AA$200-1)))</f>
        <v>#N/A</v>
      </c>
      <c r="AB206" s="408" t="e">
        <f t="shared" ref="AB206:AB209" si="67">IF(AA206="no data","no data",INDEX(AD$1:AE$55,AA206,2))</f>
        <v>#N/A</v>
      </c>
      <c r="AC206" s="408"/>
      <c r="AH206" s="408"/>
      <c r="AI206" s="423" t="e">
        <f>IF(AI200="no data","no data",IF((AI$200-1&lt;1),"",(AI$200-1)))</f>
        <v>#N/A</v>
      </c>
      <c r="AJ206" s="408" t="e">
        <f t="shared" ref="AJ206:AJ209" si="68">IF(AI206="no data","no data",INDEX(AL$1:AM$55,AI206,2))</f>
        <v>#N/A</v>
      </c>
      <c r="AK206" s="408"/>
      <c r="AP206" s="408"/>
      <c r="AQ206" s="423" t="e">
        <f>IF(AQ200="no data","no data",IF((AQ$200-1&lt;1),"",(AQ$200-1)))</f>
        <v>#N/A</v>
      </c>
      <c r="AR206" s="408" t="e">
        <f t="shared" ref="AR206:AR209" si="69">IF(AQ206="no data","no data",INDEX(AT$1:AU$55,AQ206,2))</f>
        <v>#N/A</v>
      </c>
      <c r="AS206" s="408"/>
      <c r="AX206" s="408"/>
      <c r="AY206" s="423" t="e">
        <f>IF(AY200="no data","no data",IF((AY$200-1&lt;1),"",(AY$200-1)))</f>
        <v>#N/A</v>
      </c>
      <c r="AZ206" s="408" t="e">
        <f t="shared" ref="AZ206:AZ209" si="70">IF(AY206="no data","no data",INDEX(BB$1:BC$55,AY206,2))</f>
        <v>#N/A</v>
      </c>
      <c r="BA206" s="408"/>
      <c r="BF206" s="408"/>
      <c r="BG206" s="423" t="e">
        <f>IF(BG200="no data","no data",IF((BG$200-1&lt;1),"",(BG$200-1)))</f>
        <v>#N/A</v>
      </c>
      <c r="BH206" s="408" t="e">
        <f t="shared" ref="BH206:BH209" si="71">IF(BG206="no data","no data",INDEX(BJ$1:BK$55,BG206,2))</f>
        <v>#N/A</v>
      </c>
      <c r="BI206" s="408"/>
      <c r="BN206" s="408"/>
      <c r="BO206" s="423" t="e">
        <f>IF(BO200="no data","no data",IF((BO$200-1&lt;1),"",(BO$200-1)))</f>
        <v>#N/A</v>
      </c>
      <c r="BP206" s="408" t="e">
        <f t="shared" ref="BP206:BP209" si="72">IF(BO206="no data","no data",INDEX(BR$1:BS$55,BO206,2))</f>
        <v>#N/A</v>
      </c>
      <c r="BQ206" s="408"/>
      <c r="BV206" s="408"/>
      <c r="BW206" s="423" t="e">
        <f>IF(BW200="no data","no data",IF((BW$200-1&lt;1),"",(BW$200-1)))</f>
        <v>#N/A</v>
      </c>
      <c r="BX206" s="408" t="e">
        <f t="shared" ref="BX206:BX209" si="73">IF(BW206="no data","no data",INDEX(BZ$1:CA$55,BW206,2))</f>
        <v>#N/A</v>
      </c>
      <c r="BY206" s="408"/>
      <c r="CD206" s="408"/>
      <c r="CE206" s="423" t="e">
        <f>IF(CE200="no data","no data",IF((CE$200-1&lt;1),"",(CE$200-1)))</f>
        <v>#N/A</v>
      </c>
      <c r="CF206" s="408" t="e">
        <f t="shared" ref="CF206:CF209" si="74">IF(CE206="no data","no data",INDEX(CH$1:CI$55,CE206,2))</f>
        <v>#N/A</v>
      </c>
      <c r="CG206" s="408"/>
      <c r="CL206" s="408"/>
      <c r="CM206" s="423" t="e">
        <f>IF(CM200="no data","no data",IF((CM$200-1&lt;1),"",(CM$200-1)))</f>
        <v>#N/A</v>
      </c>
      <c r="CN206" s="408" t="e">
        <f t="shared" ref="CN206:CN209" si="75">IF(CM206="no data","no data",INDEX(CP$1:CQ$55,CM206,2))</f>
        <v>#N/A</v>
      </c>
      <c r="CO206" s="408"/>
      <c r="CT206" s="408"/>
      <c r="CU206" s="423" t="e">
        <f>IF(CU200="no data","no data",IF((CU$200-1&lt;1),"",(CU$200-1)))</f>
        <v>#N/A</v>
      </c>
      <c r="CV206" s="408" t="e">
        <f t="shared" ref="CV206:CV209" si="76">IF(CU206="no data","no data",INDEX(CX$1:CY$55,CU206,2))</f>
        <v>#N/A</v>
      </c>
      <c r="CW206" s="408"/>
      <c r="DB206" s="408"/>
      <c r="DC206" s="423" t="e">
        <f>IF(DC200="no data","no data",IF((DC$200-1&lt;1),"",(DC$200-1)))</f>
        <v>#N/A</v>
      </c>
      <c r="DD206" s="408" t="e">
        <f t="shared" ref="DD206:DD209" si="77">IF(DC206="no data","no data",INDEX(DF$1:DG$55,DC206,2))</f>
        <v>#N/A</v>
      </c>
      <c r="DE206" s="408"/>
      <c r="DJ206" s="408"/>
      <c r="DK206" s="423" t="e">
        <f>IF(DK200="no data","no data",IF((DK$200-1&lt;1),"",(DK$200-1)))</f>
        <v>#N/A</v>
      </c>
      <c r="DL206" s="408" t="e">
        <f t="shared" ref="DL206:DL209" si="78">IF(DK206="no data","no data",INDEX(DN$1:DO$55,DK206,2))</f>
        <v>#N/A</v>
      </c>
      <c r="DM206" s="408"/>
      <c r="DR206" s="408"/>
      <c r="DS206" s="423" t="e">
        <f>IF(DS200="no data","no data",IF((DS$200-1&lt;1),"",(DS$200-1)))</f>
        <v>#N/A</v>
      </c>
      <c r="DT206" s="408" t="e">
        <f t="shared" ref="DT206:DT209" si="79">IF(DS206="no data","no data",INDEX(DV$1:DW$55,DS206,2))</f>
        <v>#N/A</v>
      </c>
      <c r="DU206" s="408"/>
    </row>
    <row r="207" spans="2:125" x14ac:dyDescent="0.25">
      <c r="B207" s="408"/>
      <c r="C207" s="423" t="e">
        <f>C$200</f>
        <v>#N/A</v>
      </c>
      <c r="D207" s="408" t="e">
        <f t="shared" si="64"/>
        <v>#N/A</v>
      </c>
      <c r="E207" s="408"/>
      <c r="J207" s="408"/>
      <c r="K207" s="423" t="e">
        <f>K$200</f>
        <v>#N/A</v>
      </c>
      <c r="L207" s="408" t="e">
        <f t="shared" si="65"/>
        <v>#N/A</v>
      </c>
      <c r="M207" s="408"/>
      <c r="R207" s="408"/>
      <c r="S207" s="423" t="e">
        <f>S$200</f>
        <v>#N/A</v>
      </c>
      <c r="T207" s="408" t="e">
        <f t="shared" si="66"/>
        <v>#N/A</v>
      </c>
      <c r="U207" s="408"/>
      <c r="Z207" s="408"/>
      <c r="AA207" s="423" t="e">
        <f>AA$200</f>
        <v>#N/A</v>
      </c>
      <c r="AB207" s="408" t="e">
        <f t="shared" si="67"/>
        <v>#N/A</v>
      </c>
      <c r="AC207" s="408"/>
      <c r="AH207" s="408"/>
      <c r="AI207" s="423" t="e">
        <f>AI$200</f>
        <v>#N/A</v>
      </c>
      <c r="AJ207" s="408" t="e">
        <f t="shared" si="68"/>
        <v>#N/A</v>
      </c>
      <c r="AK207" s="408"/>
      <c r="AP207" s="408"/>
      <c r="AQ207" s="423" t="e">
        <f>AQ$200</f>
        <v>#N/A</v>
      </c>
      <c r="AR207" s="408" t="e">
        <f t="shared" si="69"/>
        <v>#N/A</v>
      </c>
      <c r="AS207" s="408"/>
      <c r="AX207" s="408"/>
      <c r="AY207" s="423" t="e">
        <f>AY$200</f>
        <v>#N/A</v>
      </c>
      <c r="AZ207" s="408" t="e">
        <f t="shared" si="70"/>
        <v>#N/A</v>
      </c>
      <c r="BA207" s="408"/>
      <c r="BF207" s="408"/>
      <c r="BG207" s="423" t="e">
        <f>BG$200</f>
        <v>#N/A</v>
      </c>
      <c r="BH207" s="408" t="e">
        <f t="shared" si="71"/>
        <v>#N/A</v>
      </c>
      <c r="BI207" s="408"/>
      <c r="BN207" s="408"/>
      <c r="BO207" s="423" t="e">
        <f>BO$200</f>
        <v>#N/A</v>
      </c>
      <c r="BP207" s="408" t="e">
        <f t="shared" si="72"/>
        <v>#N/A</v>
      </c>
      <c r="BQ207" s="408"/>
      <c r="BV207" s="408"/>
      <c r="BW207" s="423" t="e">
        <f>BW$200</f>
        <v>#N/A</v>
      </c>
      <c r="BX207" s="408" t="e">
        <f t="shared" si="73"/>
        <v>#N/A</v>
      </c>
      <c r="BY207" s="408"/>
      <c r="CD207" s="408"/>
      <c r="CE207" s="423" t="e">
        <f>CE$200</f>
        <v>#N/A</v>
      </c>
      <c r="CF207" s="408" t="e">
        <f t="shared" si="74"/>
        <v>#N/A</v>
      </c>
      <c r="CG207" s="408"/>
      <c r="CL207" s="408"/>
      <c r="CM207" s="423" t="e">
        <f>CM$200</f>
        <v>#N/A</v>
      </c>
      <c r="CN207" s="408" t="e">
        <f t="shared" si="75"/>
        <v>#N/A</v>
      </c>
      <c r="CO207" s="408"/>
      <c r="CT207" s="408"/>
      <c r="CU207" s="423" t="e">
        <f>CU$200</f>
        <v>#N/A</v>
      </c>
      <c r="CV207" s="408" t="e">
        <f t="shared" si="76"/>
        <v>#N/A</v>
      </c>
      <c r="CW207" s="408"/>
      <c r="DB207" s="408"/>
      <c r="DC207" s="423" t="e">
        <f>DC$200</f>
        <v>#N/A</v>
      </c>
      <c r="DD207" s="408" t="e">
        <f t="shared" si="77"/>
        <v>#N/A</v>
      </c>
      <c r="DE207" s="408"/>
      <c r="DJ207" s="408"/>
      <c r="DK207" s="423" t="e">
        <f>DK$200</f>
        <v>#N/A</v>
      </c>
      <c r="DL207" s="408" t="e">
        <f t="shared" si="78"/>
        <v>#N/A</v>
      </c>
      <c r="DM207" s="408"/>
      <c r="DR207" s="408"/>
      <c r="DS207" s="423" t="e">
        <f>DS$200</f>
        <v>#N/A</v>
      </c>
      <c r="DT207" s="408" t="e">
        <f t="shared" si="79"/>
        <v>#N/A</v>
      </c>
      <c r="DU207" s="408"/>
    </row>
    <row r="208" spans="2:125" x14ac:dyDescent="0.25">
      <c r="B208" s="408"/>
      <c r="C208" s="423" t="e">
        <f>IF(C200="no data","no data",IF((C$200+1)&gt;F172,"",(C$200+1)))</f>
        <v>#N/A</v>
      </c>
      <c r="D208" s="408" t="e">
        <f t="shared" si="64"/>
        <v>#N/A</v>
      </c>
      <c r="E208" s="408"/>
      <c r="J208" s="408"/>
      <c r="K208" s="423" t="e">
        <f>IF(K200="no data","no data",IF((K$200+1)&gt;N172,"",(K$200+1)))</f>
        <v>#N/A</v>
      </c>
      <c r="L208" s="408" t="e">
        <f t="shared" si="65"/>
        <v>#N/A</v>
      </c>
      <c r="M208" s="408"/>
      <c r="R208" s="408"/>
      <c r="S208" s="423" t="e">
        <f>IF(S200="no data","no data",IF((S$200+1)&gt;V172,"",(S$200+1)))</f>
        <v>#N/A</v>
      </c>
      <c r="T208" s="408" t="e">
        <f t="shared" si="66"/>
        <v>#N/A</v>
      </c>
      <c r="U208" s="408"/>
      <c r="Z208" s="408"/>
      <c r="AA208" s="423" t="e">
        <f>IF(AA200="no data","no data",IF((AA$200+1)&gt;AD172,"",(AA$200+1)))</f>
        <v>#N/A</v>
      </c>
      <c r="AB208" s="408" t="e">
        <f t="shared" si="67"/>
        <v>#N/A</v>
      </c>
      <c r="AC208" s="408"/>
      <c r="AH208" s="408"/>
      <c r="AI208" s="423" t="e">
        <f>IF(AI200="no data","no data",IF((AI$200+1)&gt;AL172,"",(AI$200+1)))</f>
        <v>#N/A</v>
      </c>
      <c r="AJ208" s="408" t="e">
        <f t="shared" si="68"/>
        <v>#N/A</v>
      </c>
      <c r="AK208" s="408"/>
      <c r="AP208" s="408"/>
      <c r="AQ208" s="423" t="e">
        <f>IF(AQ200="no data","no data",IF((AQ$200+1)&gt;AT172,"",(AQ$200+1)))</f>
        <v>#N/A</v>
      </c>
      <c r="AR208" s="408" t="e">
        <f t="shared" si="69"/>
        <v>#N/A</v>
      </c>
      <c r="AS208" s="408"/>
      <c r="AX208" s="408"/>
      <c r="AY208" s="423" t="e">
        <f>IF(AY200="no data","no data",IF((AY$200+1)&gt;BB172,"",(AY$200+1)))</f>
        <v>#N/A</v>
      </c>
      <c r="AZ208" s="408" t="e">
        <f t="shared" si="70"/>
        <v>#N/A</v>
      </c>
      <c r="BA208" s="408"/>
      <c r="BF208" s="408"/>
      <c r="BG208" s="423" t="e">
        <f>IF(BG200="no data","no data",IF((BG$200+1)&gt;BJ172,"",(BG$200+1)))</f>
        <v>#N/A</v>
      </c>
      <c r="BH208" s="408" t="e">
        <f t="shared" si="71"/>
        <v>#N/A</v>
      </c>
      <c r="BI208" s="408"/>
      <c r="BN208" s="408"/>
      <c r="BO208" s="423" t="e">
        <f>IF(BO200="no data","no data",IF((BO$200+1)&gt;BR172,"",(BO$200+1)))</f>
        <v>#N/A</v>
      </c>
      <c r="BP208" s="408" t="e">
        <f t="shared" si="72"/>
        <v>#N/A</v>
      </c>
      <c r="BQ208" s="408"/>
      <c r="BV208" s="408"/>
      <c r="BW208" s="423" t="e">
        <f>IF(BW200="no data","no data",IF((BW$200+1)&gt;BZ172,"",(BW$200+1)))</f>
        <v>#N/A</v>
      </c>
      <c r="BX208" s="408" t="e">
        <f t="shared" si="73"/>
        <v>#N/A</v>
      </c>
      <c r="BY208" s="408"/>
      <c r="CD208" s="408"/>
      <c r="CE208" s="423" t="e">
        <f>IF(CE200="no data","no data",IF((CE$200+1)&gt;CH172,"",(CE$200+1)))</f>
        <v>#N/A</v>
      </c>
      <c r="CF208" s="408" t="e">
        <f t="shared" si="74"/>
        <v>#N/A</v>
      </c>
      <c r="CG208" s="408"/>
      <c r="CL208" s="408"/>
      <c r="CM208" s="423" t="e">
        <f>IF(CM200="no data","no data",IF((CM$200+1)&gt;CP172,"",(CM$200+1)))</f>
        <v>#N/A</v>
      </c>
      <c r="CN208" s="408" t="e">
        <f t="shared" si="75"/>
        <v>#N/A</v>
      </c>
      <c r="CO208" s="408"/>
      <c r="CT208" s="408"/>
      <c r="CU208" s="423" t="e">
        <f>IF(CU200="no data","no data",IF((CU$200+1)&gt;CX172,"",(CU$200+1)))</f>
        <v>#N/A</v>
      </c>
      <c r="CV208" s="408" t="e">
        <f t="shared" si="76"/>
        <v>#N/A</v>
      </c>
      <c r="CW208" s="408"/>
      <c r="DB208" s="408"/>
      <c r="DC208" s="423" t="e">
        <f>IF(DC200="no data","no data",IF((DC$200+1)&gt;DF172,"",(DC$200+1)))</f>
        <v>#N/A</v>
      </c>
      <c r="DD208" s="408" t="e">
        <f t="shared" si="77"/>
        <v>#N/A</v>
      </c>
      <c r="DE208" s="408"/>
      <c r="DJ208" s="408"/>
      <c r="DK208" s="423" t="e">
        <f>IF(DK200="no data","no data",IF((DK$200+1)&gt;DN172,"",(DK$200+1)))</f>
        <v>#N/A</v>
      </c>
      <c r="DL208" s="408" t="e">
        <f t="shared" si="78"/>
        <v>#N/A</v>
      </c>
      <c r="DM208" s="408"/>
      <c r="DR208" s="408"/>
      <c r="DS208" s="423" t="e">
        <f>IF(DS200="no data","no data",IF((DS$200+1)&gt;DV172,"",(DS$200+1)))</f>
        <v>#N/A</v>
      </c>
      <c r="DT208" s="408" t="e">
        <f t="shared" si="79"/>
        <v>#N/A</v>
      </c>
      <c r="DU208" s="408"/>
    </row>
    <row r="209" spans="2:125" x14ac:dyDescent="0.25">
      <c r="B209" s="408"/>
      <c r="C209" s="423" t="e">
        <f>IF(C200="no data","no data",IF((C$200+2)&gt;F172,"",(C$200+2)))</f>
        <v>#N/A</v>
      </c>
      <c r="D209" s="408" t="e">
        <f t="shared" si="64"/>
        <v>#N/A</v>
      </c>
      <c r="E209" s="408"/>
      <c r="J209" s="408"/>
      <c r="K209" s="423" t="e">
        <f>IF(K200="no data","no data",IF((K$200+2)&gt;N172,"",(K$200+2)))</f>
        <v>#N/A</v>
      </c>
      <c r="L209" s="408" t="e">
        <f t="shared" si="65"/>
        <v>#N/A</v>
      </c>
      <c r="M209" s="408"/>
      <c r="R209" s="408"/>
      <c r="S209" s="423" t="e">
        <f>IF(S200="no data","no data",IF((S$200+2)&gt;V172,"",(S$200+2)))</f>
        <v>#N/A</v>
      </c>
      <c r="T209" s="408" t="e">
        <f t="shared" si="66"/>
        <v>#N/A</v>
      </c>
      <c r="U209" s="408"/>
      <c r="Z209" s="408"/>
      <c r="AA209" s="423" t="e">
        <f>IF(AA200="no data","no data",IF((AA$200+2)&gt;AD172,"",(AA$200+2)))</f>
        <v>#N/A</v>
      </c>
      <c r="AB209" s="408" t="e">
        <f t="shared" si="67"/>
        <v>#N/A</v>
      </c>
      <c r="AC209" s="408"/>
      <c r="AH209" s="408"/>
      <c r="AI209" s="423" t="e">
        <f>IF(AI200="no data","no data",IF((AI$200+2)&gt;AL172,"",(AI$200+2)))</f>
        <v>#N/A</v>
      </c>
      <c r="AJ209" s="408" t="e">
        <f t="shared" si="68"/>
        <v>#N/A</v>
      </c>
      <c r="AK209" s="408"/>
      <c r="AP209" s="408"/>
      <c r="AQ209" s="423" t="e">
        <f>IF(AQ200="no data","no data",IF((AQ$200+2)&gt;AT172,"",(AQ$200+2)))</f>
        <v>#N/A</v>
      </c>
      <c r="AR209" s="408" t="e">
        <f t="shared" si="69"/>
        <v>#N/A</v>
      </c>
      <c r="AS209" s="408"/>
      <c r="AX209" s="408"/>
      <c r="AY209" s="423" t="e">
        <f>IF(AY200="no data","no data",IF((AY$200+2)&gt;BB172,"",(AY$200+2)))</f>
        <v>#N/A</v>
      </c>
      <c r="AZ209" s="408" t="e">
        <f t="shared" si="70"/>
        <v>#N/A</v>
      </c>
      <c r="BA209" s="408"/>
      <c r="BF209" s="408"/>
      <c r="BG209" s="423" t="e">
        <f>IF(BG200="no data","no data",IF((BG$200+2)&gt;BJ172,"",(BG$200+2)))</f>
        <v>#N/A</v>
      </c>
      <c r="BH209" s="408" t="e">
        <f t="shared" si="71"/>
        <v>#N/A</v>
      </c>
      <c r="BI209" s="408"/>
      <c r="BN209" s="408"/>
      <c r="BO209" s="423" t="e">
        <f>IF(BO200="no data","no data",IF((BO$200+2)&gt;BR172,"",(BO$200+2)))</f>
        <v>#N/A</v>
      </c>
      <c r="BP209" s="408" t="e">
        <f t="shared" si="72"/>
        <v>#N/A</v>
      </c>
      <c r="BQ209" s="408"/>
      <c r="BV209" s="408"/>
      <c r="BW209" s="423" t="e">
        <f>IF(BW200="no data","no data",IF((BW$200+2)&gt;BZ172,"",(BW$200+2)))</f>
        <v>#N/A</v>
      </c>
      <c r="BX209" s="408" t="e">
        <f t="shared" si="73"/>
        <v>#N/A</v>
      </c>
      <c r="BY209" s="408"/>
      <c r="CD209" s="408"/>
      <c r="CE209" s="423" t="e">
        <f>IF(CE200="no data","no data",IF((CE$200+2)&gt;CH172,"",(CE$200+2)))</f>
        <v>#N/A</v>
      </c>
      <c r="CF209" s="408" t="e">
        <f t="shared" si="74"/>
        <v>#N/A</v>
      </c>
      <c r="CG209" s="408"/>
      <c r="CL209" s="408"/>
      <c r="CM209" s="423" t="e">
        <f>IF(CM200="no data","no data",IF((CM$200+2)&gt;CP172,"",(CM$200+2)))</f>
        <v>#N/A</v>
      </c>
      <c r="CN209" s="408" t="e">
        <f t="shared" si="75"/>
        <v>#N/A</v>
      </c>
      <c r="CO209" s="408"/>
      <c r="CT209" s="408"/>
      <c r="CU209" s="423" t="e">
        <f>IF(CU200="no data","no data",IF((CU$200+2)&gt;CX172,"",(CU$200+2)))</f>
        <v>#N/A</v>
      </c>
      <c r="CV209" s="408" t="e">
        <f t="shared" si="76"/>
        <v>#N/A</v>
      </c>
      <c r="CW209" s="408"/>
      <c r="DB209" s="408"/>
      <c r="DC209" s="423" t="e">
        <f>IF(DC200="no data","no data",IF((DC$200+2)&gt;DF172,"",(DC$200+2)))</f>
        <v>#N/A</v>
      </c>
      <c r="DD209" s="408" t="e">
        <f t="shared" si="77"/>
        <v>#N/A</v>
      </c>
      <c r="DE209" s="408"/>
      <c r="DJ209" s="408"/>
      <c r="DK209" s="423" t="e">
        <f>IF(DK200="no data","no data",IF((DK$200+2)&gt;DN172,"",(DK$200+2)))</f>
        <v>#N/A</v>
      </c>
      <c r="DL209" s="408" t="e">
        <f t="shared" si="78"/>
        <v>#N/A</v>
      </c>
      <c r="DM209" s="408"/>
      <c r="DR209" s="408"/>
      <c r="DS209" s="423" t="e">
        <f>IF(DS200="no data","no data",IF((DS$200+2)&gt;DV172,"",(DS$200+2)))</f>
        <v>#N/A</v>
      </c>
      <c r="DT209" s="408" t="e">
        <f t="shared" si="79"/>
        <v>#N/A</v>
      </c>
      <c r="DU209" s="408"/>
    </row>
    <row r="210" spans="2:125" x14ac:dyDescent="0.25">
      <c r="B210" s="408"/>
      <c r="C210" s="408"/>
      <c r="D210" s="408"/>
      <c r="E210" s="408"/>
      <c r="J210" s="408"/>
      <c r="K210" s="408"/>
      <c r="L210" s="408"/>
      <c r="M210" s="408"/>
      <c r="R210" s="408"/>
      <c r="S210" s="408"/>
      <c r="T210" s="408"/>
      <c r="U210" s="408"/>
      <c r="Z210" s="408"/>
      <c r="AA210" s="408"/>
      <c r="AB210" s="408"/>
      <c r="AC210" s="408"/>
      <c r="AH210" s="408"/>
      <c r="AI210" s="408"/>
      <c r="AJ210" s="408"/>
      <c r="AK210" s="408"/>
      <c r="AP210" s="408"/>
      <c r="AQ210" s="408"/>
      <c r="AR210" s="408"/>
      <c r="AS210" s="408"/>
      <c r="AX210" s="408"/>
      <c r="AY210" s="408"/>
      <c r="AZ210" s="408"/>
      <c r="BA210" s="408"/>
      <c r="BF210" s="408"/>
      <c r="BG210" s="408"/>
      <c r="BH210" s="408"/>
      <c r="BI210" s="408"/>
      <c r="BN210" s="408"/>
      <c r="BO210" s="408"/>
      <c r="BP210" s="408"/>
      <c r="BQ210" s="408"/>
      <c r="BV210" s="408"/>
      <c r="BW210" s="408"/>
      <c r="BX210" s="408"/>
      <c r="BY210" s="408"/>
      <c r="CD210" s="408"/>
      <c r="CE210" s="408"/>
      <c r="CF210" s="408"/>
      <c r="CG210" s="408"/>
      <c r="CL210" s="408"/>
      <c r="CM210" s="408"/>
      <c r="CN210" s="408"/>
      <c r="CO210" s="408"/>
      <c r="CT210" s="408"/>
      <c r="CU210" s="408"/>
      <c r="CV210" s="408"/>
      <c r="CW210" s="408"/>
      <c r="DB210" s="408"/>
      <c r="DC210" s="408"/>
      <c r="DD210" s="408"/>
      <c r="DE210" s="408"/>
      <c r="DJ210" s="408"/>
      <c r="DK210" s="408"/>
      <c r="DL210" s="408"/>
      <c r="DM210" s="408"/>
      <c r="DR210" s="408"/>
      <c r="DS210" s="408"/>
      <c r="DT210" s="408"/>
      <c r="DU210" s="408"/>
    </row>
    <row r="211" spans="2:125" x14ac:dyDescent="0.25">
      <c r="B211" s="408"/>
      <c r="C211" s="408"/>
      <c r="D211" s="408"/>
      <c r="E211" s="408"/>
      <c r="J211" s="408"/>
      <c r="K211" s="408"/>
      <c r="L211" s="408"/>
      <c r="M211" s="408"/>
      <c r="R211" s="408"/>
      <c r="S211" s="408"/>
      <c r="T211" s="408"/>
      <c r="U211" s="408"/>
      <c r="Z211" s="408"/>
      <c r="AA211" s="408"/>
      <c r="AB211" s="408"/>
      <c r="AC211" s="408"/>
      <c r="AH211" s="408"/>
      <c r="AI211" s="408"/>
      <c r="AJ211" s="408"/>
      <c r="AK211" s="408"/>
      <c r="AP211" s="408"/>
      <c r="AQ211" s="408"/>
      <c r="AR211" s="408"/>
      <c r="AS211" s="408"/>
      <c r="AX211" s="408"/>
      <c r="AY211" s="408"/>
      <c r="AZ211" s="408"/>
      <c r="BA211" s="408"/>
      <c r="BF211" s="408"/>
      <c r="BG211" s="408"/>
      <c r="BH211" s="408"/>
      <c r="BI211" s="408"/>
      <c r="BN211" s="408"/>
      <c r="BO211" s="408"/>
      <c r="BP211" s="408"/>
      <c r="BQ211" s="408"/>
      <c r="BV211" s="408"/>
      <c r="BW211" s="408"/>
      <c r="BX211" s="408"/>
      <c r="BY211" s="408"/>
      <c r="CD211" s="408"/>
      <c r="CE211" s="408"/>
      <c r="CF211" s="408"/>
      <c r="CG211" s="408"/>
      <c r="CL211" s="408"/>
      <c r="CM211" s="408"/>
      <c r="CN211" s="408"/>
      <c r="CO211" s="408"/>
      <c r="CT211" s="408"/>
      <c r="CU211" s="408"/>
      <c r="CV211" s="408"/>
      <c r="CW211" s="408"/>
      <c r="DB211" s="408"/>
      <c r="DC211" s="408"/>
      <c r="DD211" s="408"/>
      <c r="DE211" s="408"/>
      <c r="DJ211" s="408"/>
      <c r="DK211" s="408"/>
      <c r="DL211" s="408"/>
      <c r="DM211" s="408"/>
      <c r="DR211" s="408"/>
      <c r="DS211" s="408"/>
      <c r="DT211" s="408"/>
      <c r="DU211" s="408"/>
    </row>
    <row r="212" spans="2:125" x14ac:dyDescent="0.25">
      <c r="B212" s="408"/>
      <c r="C212" s="408"/>
      <c r="D212" s="408"/>
      <c r="E212" s="408"/>
      <c r="J212" s="408"/>
      <c r="K212" s="408"/>
      <c r="L212" s="408"/>
      <c r="M212" s="408"/>
      <c r="R212" s="408"/>
      <c r="S212" s="408"/>
      <c r="T212" s="408"/>
      <c r="U212" s="408"/>
      <c r="Z212" s="408"/>
      <c r="AA212" s="408"/>
      <c r="AB212" s="408"/>
      <c r="AC212" s="408"/>
      <c r="AH212" s="408"/>
      <c r="AI212" s="408"/>
      <c r="AJ212" s="408"/>
      <c r="AK212" s="408"/>
      <c r="AP212" s="408"/>
      <c r="AQ212" s="408"/>
      <c r="AR212" s="408"/>
      <c r="AS212" s="408"/>
      <c r="AX212" s="408"/>
      <c r="AY212" s="408"/>
      <c r="AZ212" s="408"/>
      <c r="BA212" s="408"/>
      <c r="BF212" s="408"/>
      <c r="BG212" s="408"/>
      <c r="BH212" s="408"/>
      <c r="BI212" s="408"/>
      <c r="BN212" s="408"/>
      <c r="BO212" s="408"/>
      <c r="BP212" s="408"/>
      <c r="BQ212" s="408"/>
      <c r="BV212" s="408"/>
      <c r="BW212" s="408"/>
      <c r="BX212" s="408"/>
      <c r="BY212" s="408"/>
      <c r="CD212" s="408"/>
      <c r="CE212" s="408"/>
      <c r="CF212" s="408"/>
      <c r="CG212" s="408"/>
      <c r="CL212" s="408"/>
      <c r="CM212" s="408"/>
      <c r="CN212" s="408"/>
      <c r="CO212" s="408"/>
      <c r="CT212" s="408"/>
      <c r="CU212" s="408"/>
      <c r="CV212" s="408"/>
      <c r="CW212" s="408"/>
      <c r="DB212" s="408"/>
      <c r="DC212" s="408"/>
      <c r="DD212" s="408"/>
      <c r="DE212" s="408"/>
      <c r="DJ212" s="408"/>
      <c r="DK212" s="408"/>
      <c r="DL212" s="408"/>
      <c r="DM212" s="408"/>
      <c r="DR212" s="408"/>
      <c r="DS212" s="408"/>
      <c r="DT212" s="408"/>
      <c r="DU212" s="408"/>
    </row>
    <row r="213" spans="2:125" x14ac:dyDescent="0.25">
      <c r="B213" s="408"/>
      <c r="C213" s="408"/>
      <c r="D213" s="408"/>
      <c r="E213" s="408"/>
      <c r="J213" s="408"/>
      <c r="K213" s="408"/>
      <c r="L213" s="408"/>
      <c r="M213" s="408"/>
      <c r="R213" s="408"/>
      <c r="S213" s="408"/>
      <c r="T213" s="408"/>
      <c r="U213" s="408"/>
      <c r="Z213" s="408"/>
      <c r="AA213" s="408"/>
      <c r="AB213" s="408"/>
      <c r="AC213" s="408"/>
      <c r="AH213" s="408"/>
      <c r="AI213" s="408"/>
      <c r="AJ213" s="408"/>
      <c r="AK213" s="408"/>
      <c r="AP213" s="408"/>
      <c r="AQ213" s="408"/>
      <c r="AR213" s="408"/>
      <c r="AS213" s="408"/>
      <c r="AX213" s="408"/>
      <c r="AY213" s="408"/>
      <c r="AZ213" s="408"/>
      <c r="BA213" s="408"/>
      <c r="BF213" s="408"/>
      <c r="BG213" s="408"/>
      <c r="BH213" s="408"/>
      <c r="BI213" s="408"/>
      <c r="BN213" s="408"/>
      <c r="BO213" s="408"/>
      <c r="BP213" s="408"/>
      <c r="BQ213" s="408"/>
      <c r="BV213" s="408"/>
      <c r="BW213" s="408"/>
      <c r="BX213" s="408"/>
      <c r="BY213" s="408"/>
      <c r="CD213" s="408"/>
      <c r="CE213" s="408"/>
      <c r="CF213" s="408"/>
      <c r="CG213" s="408"/>
      <c r="CL213" s="408"/>
      <c r="CM213" s="408"/>
      <c r="CN213" s="408"/>
      <c r="CO213" s="408"/>
      <c r="CT213" s="408"/>
      <c r="CU213" s="408"/>
      <c r="CV213" s="408"/>
      <c r="CW213" s="408"/>
      <c r="DB213" s="408"/>
      <c r="DC213" s="408"/>
      <c r="DD213" s="408"/>
      <c r="DE213" s="408"/>
      <c r="DJ213" s="408"/>
      <c r="DK213" s="408"/>
      <c r="DL213" s="408"/>
      <c r="DM213" s="408"/>
      <c r="DR213" s="408"/>
      <c r="DS213" s="408"/>
      <c r="DT213" s="408"/>
      <c r="DU213" s="408"/>
    </row>
    <row r="214" spans="2:125" x14ac:dyDescent="0.25">
      <c r="B214" s="408"/>
      <c r="C214" s="408"/>
      <c r="D214" s="408"/>
      <c r="E214" s="408"/>
      <c r="J214" s="408"/>
      <c r="K214" s="408"/>
      <c r="L214" s="408"/>
      <c r="M214" s="408"/>
      <c r="R214" s="408"/>
      <c r="S214" s="408"/>
      <c r="T214" s="408"/>
      <c r="U214" s="408"/>
      <c r="Z214" s="408"/>
      <c r="AA214" s="408"/>
      <c r="AB214" s="408"/>
      <c r="AC214" s="408"/>
      <c r="AH214" s="408"/>
      <c r="AI214" s="408"/>
      <c r="AJ214" s="408"/>
      <c r="AK214" s="408"/>
      <c r="AP214" s="408"/>
      <c r="AQ214" s="408"/>
      <c r="AR214" s="408"/>
      <c r="AS214" s="408"/>
      <c r="AX214" s="408"/>
      <c r="AY214" s="408"/>
      <c r="AZ214" s="408"/>
      <c r="BA214" s="408"/>
      <c r="BF214" s="408"/>
      <c r="BG214" s="408"/>
      <c r="BH214" s="408"/>
      <c r="BI214" s="408"/>
      <c r="BN214" s="408"/>
      <c r="BO214" s="408"/>
      <c r="BP214" s="408"/>
      <c r="BQ214" s="408"/>
      <c r="BV214" s="408"/>
      <c r="BW214" s="408"/>
      <c r="BX214" s="408"/>
      <c r="BY214" s="408"/>
      <c r="CD214" s="408"/>
      <c r="CE214" s="408"/>
      <c r="CF214" s="408"/>
      <c r="CG214" s="408"/>
      <c r="CL214" s="408"/>
      <c r="CM214" s="408"/>
      <c r="CN214" s="408"/>
      <c r="CO214" s="408"/>
      <c r="CT214" s="408"/>
      <c r="CU214" s="408"/>
      <c r="CV214" s="408"/>
      <c r="CW214" s="408"/>
      <c r="DB214" s="408"/>
      <c r="DC214" s="408"/>
      <c r="DD214" s="408"/>
      <c r="DE214" s="408"/>
      <c r="DJ214" s="408"/>
      <c r="DK214" s="408"/>
      <c r="DL214" s="408"/>
      <c r="DM214" s="408"/>
      <c r="DR214" s="408"/>
      <c r="DS214" s="408"/>
      <c r="DT214" s="408"/>
      <c r="DU214" s="408"/>
    </row>
    <row r="215" spans="2:125" x14ac:dyDescent="0.25">
      <c r="B215" s="408"/>
      <c r="C215" s="408"/>
      <c r="D215" s="408"/>
      <c r="E215" s="408"/>
      <c r="J215" s="408"/>
      <c r="K215" s="408"/>
      <c r="L215" s="408"/>
      <c r="M215" s="408"/>
      <c r="R215" s="408"/>
      <c r="S215" s="408"/>
      <c r="T215" s="408"/>
      <c r="U215" s="408"/>
      <c r="Z215" s="408"/>
      <c r="AA215" s="408"/>
      <c r="AB215" s="408"/>
      <c r="AC215" s="408"/>
      <c r="AH215" s="408"/>
      <c r="AI215" s="408"/>
      <c r="AJ215" s="408"/>
      <c r="AK215" s="408"/>
      <c r="AP215" s="408"/>
      <c r="AQ215" s="408"/>
      <c r="AR215" s="408"/>
      <c r="AS215" s="408"/>
      <c r="AX215" s="408"/>
      <c r="AY215" s="408"/>
      <c r="AZ215" s="408"/>
      <c r="BA215" s="408"/>
      <c r="BF215" s="408"/>
      <c r="BG215" s="408"/>
      <c r="BH215" s="408"/>
      <c r="BI215" s="408"/>
      <c r="BN215" s="408"/>
      <c r="BO215" s="408"/>
      <c r="BP215" s="408"/>
      <c r="BQ215" s="408"/>
      <c r="BV215" s="408"/>
      <c r="BW215" s="408"/>
      <c r="BX215" s="408"/>
      <c r="BY215" s="408"/>
      <c r="CD215" s="408"/>
      <c r="CE215" s="408"/>
      <c r="CF215" s="408"/>
      <c r="CG215" s="408"/>
      <c r="CL215" s="408"/>
      <c r="CM215" s="408"/>
      <c r="CN215" s="408"/>
      <c r="CO215" s="408"/>
      <c r="CT215" s="408"/>
      <c r="CU215" s="408"/>
      <c r="CV215" s="408"/>
      <c r="CW215" s="408"/>
      <c r="DB215" s="408"/>
      <c r="DC215" s="408"/>
      <c r="DD215" s="408"/>
      <c r="DE215" s="408"/>
      <c r="DJ215" s="408"/>
      <c r="DK215" s="408"/>
      <c r="DL215" s="408"/>
      <c r="DM215" s="408"/>
      <c r="DR215" s="408"/>
      <c r="DS215" s="408"/>
      <c r="DT215" s="408"/>
      <c r="DU215" s="408"/>
    </row>
    <row r="216" spans="2:125" x14ac:dyDescent="0.25">
      <c r="B216" s="408"/>
      <c r="C216" s="408"/>
      <c r="D216" s="408"/>
      <c r="E216" s="408"/>
      <c r="J216" s="408"/>
      <c r="K216" s="408"/>
      <c r="L216" s="408"/>
      <c r="M216" s="408"/>
      <c r="R216" s="408"/>
      <c r="S216" s="408"/>
      <c r="T216" s="408"/>
      <c r="U216" s="408"/>
      <c r="Z216" s="408"/>
      <c r="AA216" s="408"/>
      <c r="AB216" s="408"/>
      <c r="AC216" s="408"/>
      <c r="AH216" s="408"/>
      <c r="AI216" s="408"/>
      <c r="AJ216" s="408"/>
      <c r="AK216" s="408"/>
      <c r="AP216" s="408"/>
      <c r="AQ216" s="408"/>
      <c r="AR216" s="408"/>
      <c r="AS216" s="408"/>
      <c r="AX216" s="408"/>
      <c r="AY216" s="408"/>
      <c r="AZ216" s="408"/>
      <c r="BA216" s="408"/>
      <c r="BF216" s="408"/>
      <c r="BG216" s="408"/>
      <c r="BH216" s="408"/>
      <c r="BI216" s="408"/>
      <c r="BN216" s="408"/>
      <c r="BO216" s="408"/>
      <c r="BP216" s="408"/>
      <c r="BQ216" s="408"/>
      <c r="BV216" s="408"/>
      <c r="BW216" s="408"/>
      <c r="BX216" s="408"/>
      <c r="BY216" s="408"/>
      <c r="CD216" s="408"/>
      <c r="CE216" s="408"/>
      <c r="CF216" s="408"/>
      <c r="CG216" s="408"/>
      <c r="CL216" s="408"/>
      <c r="CM216" s="408"/>
      <c r="CN216" s="408"/>
      <c r="CO216" s="408"/>
      <c r="CT216" s="408"/>
      <c r="CU216" s="408"/>
      <c r="CV216" s="408"/>
      <c r="CW216" s="408"/>
      <c r="DB216" s="408"/>
      <c r="DC216" s="408"/>
      <c r="DD216" s="408"/>
      <c r="DE216" s="408"/>
      <c r="DJ216" s="408"/>
      <c r="DK216" s="408"/>
      <c r="DL216" s="408"/>
      <c r="DM216" s="408"/>
      <c r="DR216" s="408"/>
      <c r="DS216" s="408"/>
      <c r="DT216" s="408"/>
      <c r="DU216" s="408"/>
    </row>
    <row r="217" spans="2:125" x14ac:dyDescent="0.25">
      <c r="B217" s="408"/>
      <c r="C217" s="408"/>
      <c r="D217" s="408"/>
      <c r="E217" s="408"/>
      <c r="J217" s="408"/>
      <c r="K217" s="408"/>
      <c r="L217" s="408"/>
      <c r="M217" s="408"/>
      <c r="R217" s="408"/>
      <c r="S217" s="408"/>
      <c r="T217" s="408"/>
      <c r="U217" s="408"/>
      <c r="Z217" s="408"/>
      <c r="AA217" s="408"/>
      <c r="AB217" s="408"/>
      <c r="AC217" s="408"/>
      <c r="AH217" s="408"/>
      <c r="AI217" s="408"/>
      <c r="AJ217" s="408"/>
      <c r="AK217" s="408"/>
      <c r="AP217" s="408"/>
      <c r="AQ217" s="408"/>
      <c r="AR217" s="408"/>
      <c r="AS217" s="408"/>
      <c r="AX217" s="408"/>
      <c r="AY217" s="408"/>
      <c r="AZ217" s="408"/>
      <c r="BA217" s="408"/>
      <c r="BF217" s="408"/>
      <c r="BG217" s="408"/>
      <c r="BH217" s="408"/>
      <c r="BI217" s="408"/>
      <c r="BN217" s="408"/>
      <c r="BO217" s="408"/>
      <c r="BP217" s="408"/>
      <c r="BQ217" s="408"/>
      <c r="BV217" s="408"/>
      <c r="BW217" s="408"/>
      <c r="BX217" s="408"/>
      <c r="BY217" s="408"/>
      <c r="CD217" s="408"/>
      <c r="CE217" s="408"/>
      <c r="CF217" s="408"/>
      <c r="CG217" s="408"/>
      <c r="CL217" s="408"/>
      <c r="CM217" s="408"/>
      <c r="CN217" s="408"/>
      <c r="CO217" s="408"/>
      <c r="CT217" s="408"/>
      <c r="CU217" s="408"/>
      <c r="CV217" s="408"/>
      <c r="CW217" s="408"/>
      <c r="DB217" s="408"/>
      <c r="DC217" s="408"/>
      <c r="DD217" s="408"/>
      <c r="DE217" s="408"/>
      <c r="DJ217" s="408"/>
      <c r="DK217" s="408"/>
      <c r="DL217" s="408"/>
      <c r="DM217" s="408"/>
      <c r="DR217" s="408"/>
      <c r="DS217" s="408"/>
      <c r="DT217" s="408"/>
      <c r="DU217" s="408"/>
    </row>
    <row r="218" spans="2:125" x14ac:dyDescent="0.25">
      <c r="B218" s="408"/>
      <c r="C218" s="408"/>
      <c r="D218" s="408"/>
      <c r="E218" s="408"/>
      <c r="J218" s="408"/>
      <c r="K218" s="408"/>
      <c r="L218" s="408"/>
      <c r="M218" s="408"/>
      <c r="R218" s="408"/>
      <c r="S218" s="408"/>
      <c r="T218" s="408"/>
      <c r="U218" s="408"/>
      <c r="Z218" s="408"/>
      <c r="AA218" s="408"/>
      <c r="AB218" s="408"/>
      <c r="AC218" s="408"/>
      <c r="AH218" s="408"/>
      <c r="AI218" s="408"/>
      <c r="AJ218" s="408"/>
      <c r="AK218" s="408"/>
      <c r="AP218" s="408"/>
      <c r="AQ218" s="408"/>
      <c r="AR218" s="408"/>
      <c r="AS218" s="408"/>
      <c r="AX218" s="408"/>
      <c r="AY218" s="408"/>
      <c r="AZ218" s="408"/>
      <c r="BA218" s="408"/>
      <c r="BF218" s="408"/>
      <c r="BG218" s="408"/>
      <c r="BH218" s="408"/>
      <c r="BI218" s="408"/>
      <c r="BN218" s="408"/>
      <c r="BO218" s="408"/>
      <c r="BP218" s="408"/>
      <c r="BQ218" s="408"/>
      <c r="BV218" s="408"/>
      <c r="BW218" s="408"/>
      <c r="BX218" s="408"/>
      <c r="BY218" s="408"/>
      <c r="CD218" s="408"/>
      <c r="CE218" s="408"/>
      <c r="CF218" s="408"/>
      <c r="CG218" s="408"/>
      <c r="CL218" s="408"/>
      <c r="CM218" s="408"/>
      <c r="CN218" s="408"/>
      <c r="CO218" s="408"/>
      <c r="CT218" s="408"/>
      <c r="CU218" s="408"/>
      <c r="CV218" s="408"/>
      <c r="CW218" s="408"/>
      <c r="DB218" s="408"/>
      <c r="DC218" s="408"/>
      <c r="DD218" s="408"/>
      <c r="DE218" s="408"/>
      <c r="DJ218" s="408"/>
      <c r="DK218" s="408"/>
      <c r="DL218" s="408"/>
      <c r="DM218" s="408"/>
      <c r="DR218" s="408"/>
      <c r="DS218" s="408"/>
      <c r="DT218" s="408"/>
      <c r="DU218" s="408"/>
    </row>
    <row r="219" spans="2:125" x14ac:dyDescent="0.25">
      <c r="B219" s="408"/>
      <c r="C219" s="408"/>
      <c r="D219" s="408"/>
      <c r="E219" s="408"/>
      <c r="J219" s="408"/>
      <c r="K219" s="408"/>
      <c r="L219" s="408"/>
      <c r="M219" s="408"/>
      <c r="R219" s="408"/>
      <c r="S219" s="408"/>
      <c r="T219" s="408"/>
      <c r="U219" s="408"/>
      <c r="Z219" s="408"/>
      <c r="AA219" s="408"/>
      <c r="AB219" s="408"/>
      <c r="AC219" s="408"/>
      <c r="AH219" s="408"/>
      <c r="AI219" s="408"/>
      <c r="AJ219" s="408"/>
      <c r="AK219" s="408"/>
      <c r="AP219" s="408"/>
      <c r="AQ219" s="408"/>
      <c r="AR219" s="408"/>
      <c r="AS219" s="408"/>
      <c r="AX219" s="408"/>
      <c r="AY219" s="408"/>
      <c r="AZ219" s="408"/>
      <c r="BA219" s="408"/>
      <c r="BF219" s="408"/>
      <c r="BG219" s="408"/>
      <c r="BH219" s="408"/>
      <c r="BI219" s="408"/>
      <c r="BN219" s="408"/>
      <c r="BO219" s="408"/>
      <c r="BP219" s="408"/>
      <c r="BQ219" s="408"/>
      <c r="BV219" s="408"/>
      <c r="BW219" s="408"/>
      <c r="BX219" s="408"/>
      <c r="BY219" s="408"/>
      <c r="CD219" s="408"/>
      <c r="CE219" s="408"/>
      <c r="CF219" s="408"/>
      <c r="CG219" s="408"/>
      <c r="CL219" s="408"/>
      <c r="CM219" s="408"/>
      <c r="CN219" s="408"/>
      <c r="CO219" s="408"/>
      <c r="CT219" s="408"/>
      <c r="CU219" s="408"/>
      <c r="CV219" s="408"/>
      <c r="CW219" s="408"/>
      <c r="DB219" s="408"/>
      <c r="DC219" s="408"/>
      <c r="DD219" s="408"/>
      <c r="DE219" s="408"/>
      <c r="DJ219" s="408"/>
      <c r="DK219" s="408"/>
      <c r="DL219" s="408"/>
      <c r="DM219" s="408"/>
      <c r="DR219" s="408"/>
      <c r="DS219" s="408"/>
      <c r="DT219" s="408"/>
      <c r="DU219" s="408"/>
    </row>
    <row r="220" spans="2:125" x14ac:dyDescent="0.25">
      <c r="B220" s="423" t="str">
        <f>members!$G10</f>
        <v>Ashford</v>
      </c>
      <c r="C220" s="408">
        <f>VLOOKUP(B220,E$1:F$55,2,FALSE)</f>
        <v>25</v>
      </c>
      <c r="D220" s="408"/>
      <c r="E220" s="408"/>
      <c r="J220" s="423" t="str">
        <f>members!$G10</f>
        <v>Ashford</v>
      </c>
      <c r="K220" s="408">
        <f>VLOOKUP(J220,M$1:N$55,2,FALSE)</f>
        <v>27</v>
      </c>
      <c r="L220" s="408"/>
      <c r="M220" s="408"/>
      <c r="R220" s="423" t="str">
        <f>members!$G10</f>
        <v>Ashford</v>
      </c>
      <c r="S220" s="408">
        <f>VLOOKUP(R220,U$1:V$55,2,FALSE)</f>
        <v>18</v>
      </c>
      <c r="T220" s="408"/>
      <c r="U220" s="408"/>
      <c r="Z220" s="423" t="str">
        <f>members!$G10</f>
        <v>Ashford</v>
      </c>
      <c r="AA220" s="408">
        <f>VLOOKUP(Z220,AC$1:AD$55,2,FALSE)</f>
        <v>39</v>
      </c>
      <c r="AB220" s="408"/>
      <c r="AC220" s="408"/>
      <c r="AH220" s="423" t="str">
        <f>members!$G10</f>
        <v>Ashford</v>
      </c>
      <c r="AI220" s="408">
        <f>VLOOKUP(AH220,AK$1:AL$55,2,FALSE)</f>
        <v>27</v>
      </c>
      <c r="AJ220" s="408"/>
      <c r="AK220" s="408"/>
      <c r="AP220" s="423" t="str">
        <f>members!$G10</f>
        <v>Ashford</v>
      </c>
      <c r="AQ220" s="408">
        <f>VLOOKUP(AP220,AS$1:AT$55,2,FALSE)</f>
        <v>25</v>
      </c>
      <c r="AR220" s="408"/>
      <c r="AS220" s="408"/>
      <c r="AX220" s="423" t="str">
        <f>members!$G10</f>
        <v>Ashford</v>
      </c>
      <c r="AY220" s="408">
        <f>VLOOKUP(AX220,BA$1:BB$55,2,FALSE)</f>
        <v>25</v>
      </c>
      <c r="AZ220" s="408"/>
      <c r="BA220" s="408"/>
      <c r="BF220" s="423" t="str">
        <f>members!$G10</f>
        <v>Ashford</v>
      </c>
      <c r="BG220" s="408">
        <f>VLOOKUP(BF220,BI$1:BJ$55,2,FALSE)</f>
        <v>25</v>
      </c>
      <c r="BH220" s="408"/>
      <c r="BI220" s="408"/>
      <c r="BN220" s="423" t="str">
        <f>members!$G10</f>
        <v>Ashford</v>
      </c>
      <c r="BO220" s="408">
        <f>VLOOKUP(BN220,BQ$1:BR$55,2,FALSE)</f>
        <v>20</v>
      </c>
      <c r="BP220" s="408"/>
      <c r="BQ220" s="408"/>
      <c r="BV220" s="423" t="str">
        <f>members!$G10</f>
        <v>Ashford</v>
      </c>
      <c r="BW220" s="408">
        <f>VLOOKUP(BV220,BY$1:BZ$55,2,FALSE)</f>
        <v>25</v>
      </c>
      <c r="BX220" s="408"/>
      <c r="BY220" s="408"/>
      <c r="CD220" s="423" t="str">
        <f>members!$G10</f>
        <v>Ashford</v>
      </c>
      <c r="CE220" s="408">
        <f>VLOOKUP(CD220,CG$1:CH$55,2,FALSE)</f>
        <v>19</v>
      </c>
      <c r="CF220" s="408"/>
      <c r="CG220" s="408"/>
      <c r="CL220" s="423" t="str">
        <f>members!$G10</f>
        <v>Ashford</v>
      </c>
      <c r="CM220" s="408">
        <f>VLOOKUP(CL220,CO$1:CP$55,2,FALSE)</f>
        <v>43</v>
      </c>
      <c r="CN220" s="408"/>
      <c r="CO220" s="408"/>
      <c r="CT220" s="423" t="str">
        <f>members!$G10</f>
        <v>Ashford</v>
      </c>
      <c r="CU220" s="408" t="str">
        <f>VLOOKUP(CT220,CW$1:CX$55,2,FALSE)</f>
        <v>no data</v>
      </c>
      <c r="CV220" s="408"/>
      <c r="CW220" s="408"/>
      <c r="DB220" s="423" t="str">
        <f>members!$G10</f>
        <v>Ashford</v>
      </c>
      <c r="DC220" s="408" t="str">
        <f>VLOOKUP(DB220,DE$1:DF$55,2,FALSE)</f>
        <v>no data</v>
      </c>
      <c r="DD220" s="408"/>
      <c r="DE220" s="408"/>
      <c r="DJ220" s="423" t="str">
        <f>members!$G10</f>
        <v>Ashford</v>
      </c>
      <c r="DK220" s="408" t="str">
        <f>VLOOKUP(DJ220,DM$1:DN$55,2,FALSE)</f>
        <v>no data</v>
      </c>
      <c r="DL220" s="408"/>
      <c r="DM220" s="408"/>
      <c r="DR220" s="423" t="str">
        <f>members!$G10</f>
        <v>Ashford</v>
      </c>
      <c r="DS220" s="408" t="str">
        <f>VLOOKUP(DR220,DU$1:DV$55,2,FALSE)</f>
        <v>no data</v>
      </c>
      <c r="DT220" s="408"/>
      <c r="DU220" s="408"/>
    </row>
    <row r="221" spans="2:125" x14ac:dyDescent="0.25">
      <c r="B221" s="408"/>
      <c r="C221" s="408"/>
      <c r="D221" s="408"/>
      <c r="E221" s="408"/>
      <c r="J221" s="408"/>
      <c r="K221" s="408"/>
      <c r="L221" s="408"/>
      <c r="M221" s="408"/>
      <c r="R221" s="408"/>
      <c r="S221" s="408"/>
      <c r="T221" s="408"/>
      <c r="U221" s="408"/>
      <c r="Z221" s="408"/>
      <c r="AA221" s="408"/>
      <c r="AB221" s="408"/>
      <c r="AC221" s="408"/>
      <c r="AH221" s="408"/>
      <c r="AI221" s="408"/>
      <c r="AJ221" s="408"/>
      <c r="AK221" s="408"/>
      <c r="AP221" s="408"/>
      <c r="AQ221" s="408"/>
      <c r="AR221" s="408"/>
      <c r="AS221" s="408"/>
      <c r="AX221" s="408"/>
      <c r="AY221" s="408"/>
      <c r="AZ221" s="408"/>
      <c r="BA221" s="408"/>
      <c r="BF221" s="408"/>
      <c r="BG221" s="408"/>
      <c r="BH221" s="408"/>
      <c r="BI221" s="408"/>
      <c r="BN221" s="408"/>
      <c r="BO221" s="408"/>
      <c r="BP221" s="408"/>
      <c r="BQ221" s="408"/>
      <c r="BV221" s="408"/>
      <c r="BW221" s="408"/>
      <c r="BX221" s="408"/>
      <c r="BY221" s="408"/>
      <c r="CD221" s="408"/>
      <c r="CE221" s="408"/>
      <c r="CF221" s="408"/>
      <c r="CG221" s="408"/>
      <c r="CL221" s="408"/>
      <c r="CM221" s="408"/>
      <c r="CN221" s="408"/>
      <c r="CO221" s="408"/>
      <c r="CT221" s="408"/>
      <c r="CU221" s="408"/>
      <c r="CV221" s="408"/>
      <c r="CW221" s="408"/>
      <c r="DB221" s="408"/>
      <c r="DC221" s="408"/>
      <c r="DD221" s="408"/>
      <c r="DE221" s="408"/>
      <c r="DJ221" s="408"/>
      <c r="DK221" s="408"/>
      <c r="DL221" s="408"/>
      <c r="DM221" s="408"/>
      <c r="DR221" s="408"/>
      <c r="DS221" s="408"/>
      <c r="DT221" s="408"/>
      <c r="DU221" s="408"/>
    </row>
    <row r="222" spans="2:125" x14ac:dyDescent="0.25">
      <c r="B222" s="408" t="s">
        <v>1824</v>
      </c>
      <c r="C222" s="408"/>
      <c r="D222" s="408"/>
      <c r="E222" s="408"/>
      <c r="J222" s="408" t="s">
        <v>1824</v>
      </c>
      <c r="K222" s="408"/>
      <c r="L222" s="408"/>
      <c r="M222" s="408"/>
      <c r="R222" s="408" t="s">
        <v>1824</v>
      </c>
      <c r="S222" s="408"/>
      <c r="T222" s="408"/>
      <c r="U222" s="408"/>
      <c r="Z222" s="408" t="s">
        <v>1824</v>
      </c>
      <c r="AA222" s="408"/>
      <c r="AB222" s="408"/>
      <c r="AC222" s="408"/>
      <c r="AH222" s="408" t="s">
        <v>1824</v>
      </c>
      <c r="AI222" s="408"/>
      <c r="AJ222" s="408"/>
      <c r="AK222" s="408"/>
      <c r="AP222" s="408" t="s">
        <v>1824</v>
      </c>
      <c r="AQ222" s="408"/>
      <c r="AR222" s="408"/>
      <c r="AS222" s="408"/>
      <c r="AX222" s="408" t="s">
        <v>1824</v>
      </c>
      <c r="AY222" s="408"/>
      <c r="AZ222" s="408"/>
      <c r="BA222" s="408"/>
      <c r="BF222" s="408" t="s">
        <v>1824</v>
      </c>
      <c r="BG222" s="408"/>
      <c r="BH222" s="408"/>
      <c r="BI222" s="408"/>
      <c r="BN222" s="408" t="s">
        <v>1824</v>
      </c>
      <c r="BO222" s="408"/>
      <c r="BP222" s="408"/>
      <c r="BQ222" s="408"/>
      <c r="BV222" s="408" t="s">
        <v>1824</v>
      </c>
      <c r="BW222" s="408"/>
      <c r="BX222" s="408"/>
      <c r="BY222" s="408"/>
      <c r="CD222" s="408" t="s">
        <v>1824</v>
      </c>
      <c r="CE222" s="408"/>
      <c r="CF222" s="408"/>
      <c r="CG222" s="408"/>
      <c r="CL222" s="408" t="s">
        <v>1824</v>
      </c>
      <c r="CM222" s="408"/>
      <c r="CN222" s="408"/>
      <c r="CO222" s="408"/>
      <c r="CT222" s="408" t="s">
        <v>1824</v>
      </c>
      <c r="CU222" s="408"/>
      <c r="CV222" s="408"/>
      <c r="CW222" s="408"/>
      <c r="DB222" s="408" t="s">
        <v>1824</v>
      </c>
      <c r="DC222" s="408"/>
      <c r="DD222" s="408"/>
      <c r="DE222" s="408"/>
      <c r="DJ222" s="408" t="s">
        <v>1824</v>
      </c>
      <c r="DK222" s="408"/>
      <c r="DL222" s="408"/>
      <c r="DM222" s="408"/>
      <c r="DR222" s="408" t="s">
        <v>1824</v>
      </c>
      <c r="DS222" s="408"/>
      <c r="DT222" s="408"/>
      <c r="DU222" s="408"/>
    </row>
    <row r="223" spans="2:125" x14ac:dyDescent="0.25">
      <c r="B223" s="408"/>
      <c r="C223" s="408"/>
      <c r="D223" s="408"/>
      <c r="E223" s="408"/>
      <c r="J223" s="408"/>
      <c r="K223" s="408"/>
      <c r="L223" s="408"/>
      <c r="M223" s="408"/>
      <c r="R223" s="408"/>
      <c r="S223" s="408"/>
      <c r="T223" s="408"/>
      <c r="U223" s="408"/>
      <c r="Z223" s="408"/>
      <c r="AA223" s="408"/>
      <c r="AB223" s="408"/>
      <c r="AC223" s="408"/>
      <c r="AH223" s="408"/>
      <c r="AI223" s="408"/>
      <c r="AJ223" s="408"/>
      <c r="AK223" s="408"/>
      <c r="AP223" s="408"/>
      <c r="AQ223" s="408"/>
      <c r="AR223" s="408"/>
      <c r="AS223" s="408"/>
      <c r="AX223" s="408"/>
      <c r="AY223" s="408"/>
      <c r="AZ223" s="408"/>
      <c r="BA223" s="408"/>
      <c r="BF223" s="408"/>
      <c r="BG223" s="408"/>
      <c r="BH223" s="408"/>
      <c r="BI223" s="408"/>
      <c r="BN223" s="408"/>
      <c r="BO223" s="408"/>
      <c r="BP223" s="408"/>
      <c r="BQ223" s="408"/>
      <c r="BV223" s="408"/>
      <c r="BW223" s="408"/>
      <c r="BX223" s="408"/>
      <c r="BY223" s="408"/>
      <c r="CD223" s="408"/>
      <c r="CE223" s="408"/>
      <c r="CF223" s="408"/>
      <c r="CG223" s="408"/>
      <c r="CL223" s="408"/>
      <c r="CM223" s="408"/>
      <c r="CN223" s="408"/>
      <c r="CO223" s="408"/>
      <c r="CT223" s="408"/>
      <c r="CU223" s="408"/>
      <c r="CV223" s="408"/>
      <c r="CW223" s="408"/>
      <c r="DB223" s="408"/>
      <c r="DC223" s="408"/>
      <c r="DD223" s="408"/>
      <c r="DE223" s="408"/>
      <c r="DJ223" s="408"/>
      <c r="DK223" s="408"/>
      <c r="DL223" s="408"/>
      <c r="DM223" s="408"/>
      <c r="DR223" s="408"/>
      <c r="DS223" s="408"/>
      <c r="DT223" s="408"/>
      <c r="DU223" s="408"/>
    </row>
    <row r="224" spans="2:125" x14ac:dyDescent="0.25">
      <c r="B224" s="408"/>
      <c r="C224" s="408"/>
      <c r="D224" s="408"/>
      <c r="E224" s="408"/>
      <c r="J224" s="408"/>
      <c r="K224" s="408"/>
      <c r="L224" s="408"/>
      <c r="M224" s="408"/>
      <c r="R224" s="408"/>
      <c r="S224" s="408"/>
      <c r="T224" s="408"/>
      <c r="U224" s="408"/>
      <c r="Z224" s="408"/>
      <c r="AA224" s="408"/>
      <c r="AB224" s="408"/>
      <c r="AC224" s="408"/>
      <c r="AH224" s="408"/>
      <c r="AI224" s="408"/>
      <c r="AJ224" s="408"/>
      <c r="AK224" s="408"/>
      <c r="AP224" s="408"/>
      <c r="AQ224" s="408"/>
      <c r="AR224" s="408"/>
      <c r="AS224" s="408"/>
      <c r="AX224" s="408"/>
      <c r="AY224" s="408"/>
      <c r="AZ224" s="408"/>
      <c r="BA224" s="408"/>
      <c r="BF224" s="408"/>
      <c r="BG224" s="408"/>
      <c r="BH224" s="408"/>
      <c r="BI224" s="408"/>
      <c r="BN224" s="408"/>
      <c r="BO224" s="408"/>
      <c r="BP224" s="408"/>
      <c r="BQ224" s="408"/>
      <c r="BV224" s="408"/>
      <c r="BW224" s="408"/>
      <c r="BX224" s="408"/>
      <c r="BY224" s="408"/>
      <c r="CD224" s="408"/>
      <c r="CE224" s="408"/>
      <c r="CF224" s="408"/>
      <c r="CG224" s="408"/>
      <c r="CL224" s="408"/>
      <c r="CM224" s="408"/>
      <c r="CN224" s="408"/>
      <c r="CO224" s="408"/>
      <c r="CT224" s="408"/>
      <c r="CU224" s="408"/>
      <c r="CV224" s="408"/>
      <c r="CW224" s="408"/>
      <c r="DB224" s="408"/>
      <c r="DC224" s="408"/>
      <c r="DD224" s="408"/>
      <c r="DE224" s="408"/>
      <c r="DJ224" s="408"/>
      <c r="DK224" s="408"/>
      <c r="DL224" s="408"/>
      <c r="DM224" s="408"/>
      <c r="DR224" s="408"/>
      <c r="DS224" s="408"/>
      <c r="DT224" s="408"/>
      <c r="DU224" s="408"/>
    </row>
    <row r="225" spans="2:125" x14ac:dyDescent="0.25">
      <c r="B225" s="408"/>
      <c r="C225" s="423">
        <f>IF(C220="no data","no data",IF((C$220-2)&lt;1,"",(C$220-2)))</f>
        <v>23</v>
      </c>
      <c r="D225" s="408" t="str">
        <f>IF(C225="no data","no data",INDEX(F$1:G$55,C225,2))</f>
        <v>Chiltern</v>
      </c>
      <c r="E225" s="408"/>
      <c r="J225" s="408"/>
      <c r="K225" s="423">
        <f>IF(K220="no data","no data",IF((K$220-2)&lt;1,"",(K$220-2)))</f>
        <v>25</v>
      </c>
      <c r="L225" s="408" t="str">
        <f>IF(K225="no data","no data",INDEX(N$1:O$55,K225,2))</f>
        <v>Carlisle</v>
      </c>
      <c r="M225" s="408"/>
      <c r="R225" s="408"/>
      <c r="S225" s="423">
        <f>IF(S220="no data","no data",IF((S$220-2)&lt;1,"",(S$220-2)))</f>
        <v>16</v>
      </c>
      <c r="T225" s="408" t="str">
        <f>IF(S225="no data","no data",INDEX(V$1:W$55,S225,2))</f>
        <v>Dacorum</v>
      </c>
      <c r="U225" s="408"/>
      <c r="Z225" s="408"/>
      <c r="AA225" s="423">
        <f>IF(AA220="no data","no data",IF((AA$220-2)&lt;1,"",(AA$220-2)))</f>
        <v>37</v>
      </c>
      <c r="AB225" s="408" t="str">
        <f>IF(AA225="no data","no data",INDEX(AD$1:AE$55,AA225,2))</f>
        <v>New Forest</v>
      </c>
      <c r="AC225" s="408"/>
      <c r="AH225" s="408"/>
      <c r="AI225" s="423">
        <f>IF(AI220="no data","no data",IF((AI$220-2)&lt;1,"",(AI$220-2)))</f>
        <v>25</v>
      </c>
      <c r="AJ225" s="408" t="str">
        <f>IF(AI225="no data","no data",INDEX(AL$1:AM$55,AI225,2))</f>
        <v>Epping Forest</v>
      </c>
      <c r="AK225" s="408"/>
      <c r="AP225" s="408"/>
      <c r="AQ225" s="423">
        <f>IF(AQ220="no data","no data",IF((AQ$220-2)&lt;1,"",(AQ$220-2)))</f>
        <v>23</v>
      </c>
      <c r="AR225" s="408" t="str">
        <f>IF(AQ225="no data","no data",INDEX(AT$1:AU$55,AQ225,2))</f>
        <v>Hart</v>
      </c>
      <c r="AS225" s="408"/>
      <c r="AX225" s="408"/>
      <c r="AY225" s="423">
        <f>IF(AY220="no data","no data",IF((AY$220-2)&lt;1,"",(AY$220-2)))</f>
        <v>23</v>
      </c>
      <c r="AZ225" s="408" t="str">
        <f>IF(AY225="no data","no data",INDEX(BB$1:BC$55,AY225,2))</f>
        <v>New Forest</v>
      </c>
      <c r="BA225" s="408"/>
      <c r="BF225" s="408"/>
      <c r="BG225" s="423">
        <f>IF(BG220="no data","no data",IF((BG$220-2)&lt;1,"",(BG$220-2)))</f>
        <v>23</v>
      </c>
      <c r="BH225" s="408" t="str">
        <f>IF(BG225="no data","no data",INDEX(BJ$1:BK$55,BG225,2))</f>
        <v>Bolsover</v>
      </c>
      <c r="BI225" s="408"/>
      <c r="BN225" s="408"/>
      <c r="BO225" s="423">
        <f>IF(BO220="no data","no data",IF((BO$220-2)&lt;1,"",(BO$220-2)))</f>
        <v>18</v>
      </c>
      <c r="BP225" s="408" t="str">
        <f>IF(BO225="no data","no data",INDEX(BR$1:BS$55,BO225,2))</f>
        <v>Shepway</v>
      </c>
      <c r="BQ225" s="408"/>
      <c r="BV225" s="408"/>
      <c r="BW225" s="423">
        <f>IF(BW220="no data","no data",IF((BW$220-2)&lt;1,"",(BW$220-2)))</f>
        <v>23</v>
      </c>
      <c r="BX225" s="408" t="str">
        <f>IF(BW225="no data","no data",INDEX(BZ$1:CA$55,BW225,2))</f>
        <v>Calderdale</v>
      </c>
      <c r="BY225" s="408"/>
      <c r="CD225" s="408"/>
      <c r="CE225" s="423">
        <f>IF(CE220="no data","no data",IF((CE$220-2)&lt;1,"",(CE$220-2)))</f>
        <v>17</v>
      </c>
      <c r="CF225" s="408" t="str">
        <f>IF(CE225="no data","no data",INDEX(CH$1:CI$55,CE225,2))</f>
        <v>North Hertfordshire</v>
      </c>
      <c r="CG225" s="408"/>
      <c r="CL225" s="408"/>
      <c r="CM225" s="423">
        <f>IF(CM220="no data","no data",IF((CM$220-2)&lt;1,"",(CM$220-2)))</f>
        <v>41</v>
      </c>
      <c r="CN225" s="408" t="str">
        <f>IF(CM225="no data","no data",INDEX(CP$1:CQ$55,CM225,2))</f>
        <v>Swale</v>
      </c>
      <c r="CO225" s="408"/>
      <c r="CT225" s="408"/>
      <c r="CU225" s="423" t="str">
        <f>IF(CU220="no data","no data",IF((CU$220-2)&lt;1,"",(CU$220-2)))</f>
        <v>no data</v>
      </c>
      <c r="CV225" s="408" t="str">
        <f>IF(CU225="no data","no data",INDEX(CX$1:CY$55,CU225,2))</f>
        <v>no data</v>
      </c>
      <c r="CW225" s="408"/>
      <c r="DB225" s="408"/>
      <c r="DC225" s="423" t="str">
        <f>IF(DC220="no data","no data",IF((DC$220-2)&lt;1,"",(DC$220-2)))</f>
        <v>no data</v>
      </c>
      <c r="DD225" s="408" t="str">
        <f>IF(DC225="no data","no data",INDEX(DF$1:DG$55,DC225,2))</f>
        <v>no data</v>
      </c>
      <c r="DE225" s="408"/>
      <c r="DJ225" s="408"/>
      <c r="DK225" s="423" t="str">
        <f>IF(DK220="no data","no data",IF((DK$220-2)&lt;1,"",(DK$220-2)))</f>
        <v>no data</v>
      </c>
      <c r="DL225" s="408" t="str">
        <f>IF(DK225="no data","no data",INDEX(DN$1:DO$55,DK225,2))</f>
        <v>no data</v>
      </c>
      <c r="DM225" s="408"/>
      <c r="DR225" s="408"/>
      <c r="DS225" s="423" t="str">
        <f>IF(DS220="no data","no data",IF((DS$220-2)&lt;1,"",(DS$220-2)))</f>
        <v>no data</v>
      </c>
      <c r="DT225" s="408" t="str">
        <f>IF(DS225="no data","no data",INDEX(DV$1:DW$55,DS225,2))</f>
        <v>no data</v>
      </c>
      <c r="DU225" s="408"/>
    </row>
    <row r="226" spans="2:125" x14ac:dyDescent="0.25">
      <c r="B226" s="408"/>
      <c r="C226" s="423">
        <f>IF(C220="no data","no data",IF((C$220-1&lt;1),"",(C$220-1)))</f>
        <v>24</v>
      </c>
      <c r="D226" s="408" t="str">
        <f t="shared" ref="D226:D229" si="80">IF(C226="no data","no data",INDEX(F$1:G$55,C226,2))</f>
        <v>St. Albans</v>
      </c>
      <c r="E226" s="408"/>
      <c r="J226" s="408"/>
      <c r="K226" s="423">
        <f>IF(K220="no data","no data",IF((K$220-1&lt;1),"",(K$220-1)))</f>
        <v>26</v>
      </c>
      <c r="L226" s="408" t="str">
        <f t="shared" ref="L226:L229" si="81">IF(K226="no data","no data",INDEX(N$1:O$55,K226,2))</f>
        <v>St. Albans</v>
      </c>
      <c r="M226" s="408"/>
      <c r="R226" s="408"/>
      <c r="S226" s="423">
        <f>IF(S220="no data","no data",IF((S$220-1&lt;1),"",(S$220-1)))</f>
        <v>17</v>
      </c>
      <c r="T226" s="408" t="str">
        <f t="shared" ref="T226:T229" si="82">IF(S226="no data","no data",INDEX(V$1:W$55,S226,2))</f>
        <v>Hinckley and Bosworth</v>
      </c>
      <c r="U226" s="408"/>
      <c r="Z226" s="408"/>
      <c r="AA226" s="423">
        <f>IF(AA220="no data","no data",IF((AA$220-1&lt;1),"",(AA$220-1)))</f>
        <v>38</v>
      </c>
      <c r="AB226" s="408" t="str">
        <f t="shared" ref="AB226:AB229" si="83">IF(AA226="no data","no data",INDEX(AD$1:AE$55,AA226,2))</f>
        <v>East Staffordshire</v>
      </c>
      <c r="AC226" s="408"/>
      <c r="AH226" s="408"/>
      <c r="AI226" s="423">
        <f>IF(AI220="no data","no data",IF((AI$220-1&lt;1),"",(AI$220-1)))</f>
        <v>26</v>
      </c>
      <c r="AJ226" s="408" t="str">
        <f t="shared" ref="AJ226:AJ229" si="84">IF(AI226="no data","no data",INDEX(AL$1:AM$55,AI226,2))</f>
        <v>Harrogate</v>
      </c>
      <c r="AK226" s="408"/>
      <c r="AP226" s="408"/>
      <c r="AQ226" s="423">
        <f>IF(AQ220="no data","no data",IF((AQ$220-1&lt;1),"",(AQ$220-1)))</f>
        <v>24</v>
      </c>
      <c r="AR226" s="408" t="str">
        <f t="shared" ref="AR226:AR229" si="85">IF(AQ226="no data","no data",INDEX(AT$1:AU$55,AQ226,2))</f>
        <v>Harrogate</v>
      </c>
      <c r="AS226" s="408"/>
      <c r="AX226" s="408"/>
      <c r="AY226" s="423">
        <f>IF(AY220="no data","no data",IF((AY$220-1&lt;1),"",(AY$220-1)))</f>
        <v>24</v>
      </c>
      <c r="AZ226" s="408" t="str">
        <f t="shared" ref="AZ226:AZ229" si="86">IF(AY226="no data","no data",INDEX(BB$1:BC$55,AY226,2))</f>
        <v>Hart</v>
      </c>
      <c r="BA226" s="408"/>
      <c r="BF226" s="408"/>
      <c r="BG226" s="423">
        <f>IF(BG220="no data","no data",IF((BG$220-1&lt;1),"",(BG$220-1)))</f>
        <v>24</v>
      </c>
      <c r="BH226" s="408" t="str">
        <f t="shared" ref="BH226:BH229" si="87">IF(BG226="no data","no data",INDEX(BJ$1:BK$55,BG226,2))</f>
        <v>Harrogate</v>
      </c>
      <c r="BI226" s="408"/>
      <c r="BN226" s="408"/>
      <c r="BO226" s="423">
        <f>IF(BO220="no data","no data",IF((BO$220-1&lt;1),"",(BO$220-1)))</f>
        <v>19</v>
      </c>
      <c r="BP226" s="408" t="str">
        <f t="shared" ref="BP226:BP229" si="88">IF(BO226="no data","no data",INDEX(BR$1:BS$55,BO226,2))</f>
        <v>Hart</v>
      </c>
      <c r="BQ226" s="408"/>
      <c r="BV226" s="408"/>
      <c r="BW226" s="423">
        <f>IF(BW220="no data","no data",IF((BW$220-1&lt;1),"",(BW$220-1)))</f>
        <v>24</v>
      </c>
      <c r="BX226" s="408" t="str">
        <f t="shared" ref="BX226:BX229" si="89">IF(BW226="no data","no data",INDEX(BZ$1:CA$55,BW226,2))</f>
        <v>Fylde</v>
      </c>
      <c r="BY226" s="408"/>
      <c r="CD226" s="408"/>
      <c r="CE226" s="423">
        <f>IF(CE220="no data","no data",IF((CE$220-1&lt;1),"",(CE$220-1)))</f>
        <v>18</v>
      </c>
      <c r="CF226" s="408" t="str">
        <f t="shared" ref="CF226:CF229" si="90">IF(CE226="no data","no data",INDEX(CH$1:CI$55,CE226,2))</f>
        <v>Shepway</v>
      </c>
      <c r="CG226" s="408"/>
      <c r="CL226" s="408"/>
      <c r="CM226" s="423">
        <f>IF(CM220="no data","no data",IF((CM$220-1&lt;1),"",(CM$220-1)))</f>
        <v>42</v>
      </c>
      <c r="CN226" s="408" t="str">
        <f t="shared" ref="CN226:CN229" si="91">IF(CM226="no data","no data",INDEX(CP$1:CQ$55,CM226,2))</f>
        <v>Stafford</v>
      </c>
      <c r="CO226" s="408"/>
      <c r="CT226" s="408"/>
      <c r="CU226" s="423" t="str">
        <f>IF(CU220="no data","no data",IF((CU$220-1&lt;1),"",(CU$220-1)))</f>
        <v>no data</v>
      </c>
      <c r="CV226" s="408" t="str">
        <f t="shared" ref="CV226:CV229" si="92">IF(CU226="no data","no data",INDEX(CX$1:CY$55,CU226,2))</f>
        <v>no data</v>
      </c>
      <c r="CW226" s="408"/>
      <c r="DB226" s="408"/>
      <c r="DC226" s="423" t="str">
        <f>IF(DC220="no data","no data",IF((DC$220-1&lt;1),"",(DC$220-1)))</f>
        <v>no data</v>
      </c>
      <c r="DD226" s="408" t="str">
        <f t="shared" ref="DD226:DD229" si="93">IF(DC226="no data","no data",INDEX(DF$1:DG$55,DC226,2))</f>
        <v>no data</v>
      </c>
      <c r="DE226" s="408"/>
      <c r="DJ226" s="408"/>
      <c r="DK226" s="423" t="str">
        <f>IF(DK220="no data","no data",IF((DK$220-1&lt;1),"",(DK$220-1)))</f>
        <v>no data</v>
      </c>
      <c r="DL226" s="408" t="str">
        <f t="shared" ref="DL226:DL229" si="94">IF(DK226="no data","no data",INDEX(DN$1:DO$55,DK226,2))</f>
        <v>no data</v>
      </c>
      <c r="DM226" s="408"/>
      <c r="DR226" s="408"/>
      <c r="DS226" s="423" t="str">
        <f>IF(DS220="no data","no data",IF((DS$220-1&lt;1),"",(DS$220-1)))</f>
        <v>no data</v>
      </c>
      <c r="DT226" s="408" t="str">
        <f t="shared" ref="DT226:DT229" si="95">IF(DS226="no data","no data",INDEX(DV$1:DW$55,DS226,2))</f>
        <v>no data</v>
      </c>
      <c r="DU226" s="408"/>
    </row>
    <row r="227" spans="2:125" x14ac:dyDescent="0.25">
      <c r="B227" s="408"/>
      <c r="C227" s="423">
        <f>C$220</f>
        <v>25</v>
      </c>
      <c r="D227" s="408" t="str">
        <f t="shared" si="80"/>
        <v>Ashford</v>
      </c>
      <c r="E227" s="408"/>
      <c r="J227" s="408"/>
      <c r="K227" s="423">
        <f>K$220</f>
        <v>27</v>
      </c>
      <c r="L227" s="408" t="str">
        <f t="shared" si="81"/>
        <v>Ashford</v>
      </c>
      <c r="M227" s="408"/>
      <c r="R227" s="408"/>
      <c r="S227" s="423">
        <f>S$220</f>
        <v>18</v>
      </c>
      <c r="T227" s="408" t="str">
        <f t="shared" si="82"/>
        <v>Ashford</v>
      </c>
      <c r="U227" s="408"/>
      <c r="Z227" s="408"/>
      <c r="AA227" s="423">
        <f>AA$220</f>
        <v>39</v>
      </c>
      <c r="AB227" s="408" t="str">
        <f t="shared" si="83"/>
        <v>Ashford</v>
      </c>
      <c r="AC227" s="408"/>
      <c r="AH227" s="408"/>
      <c r="AI227" s="423">
        <f>AI$220</f>
        <v>27</v>
      </c>
      <c r="AJ227" s="408" t="str">
        <f t="shared" si="84"/>
        <v>Ashford</v>
      </c>
      <c r="AK227" s="408"/>
      <c r="AP227" s="408"/>
      <c r="AQ227" s="423">
        <f>AQ$220</f>
        <v>25</v>
      </c>
      <c r="AR227" s="408" t="str">
        <f t="shared" si="85"/>
        <v>Ashford</v>
      </c>
      <c r="AS227" s="408"/>
      <c r="AX227" s="408"/>
      <c r="AY227" s="423">
        <f>AY$220</f>
        <v>25</v>
      </c>
      <c r="AZ227" s="408" t="str">
        <f t="shared" si="86"/>
        <v>Ashford</v>
      </c>
      <c r="BA227" s="408"/>
      <c r="BF227" s="408"/>
      <c r="BG227" s="423">
        <f>BG$220</f>
        <v>25</v>
      </c>
      <c r="BH227" s="408" t="str">
        <f t="shared" si="87"/>
        <v>Ashford</v>
      </c>
      <c r="BI227" s="408"/>
      <c r="BN227" s="408"/>
      <c r="BO227" s="423">
        <f>BO$220</f>
        <v>20</v>
      </c>
      <c r="BP227" s="408" t="str">
        <f t="shared" si="88"/>
        <v>Ashford</v>
      </c>
      <c r="BQ227" s="408"/>
      <c r="BV227" s="408"/>
      <c r="BW227" s="423">
        <f>BW$220</f>
        <v>25</v>
      </c>
      <c r="BX227" s="408" t="str">
        <f t="shared" si="89"/>
        <v>Ashford</v>
      </c>
      <c r="BY227" s="408"/>
      <c r="CD227" s="408"/>
      <c r="CE227" s="423">
        <f>CE$220</f>
        <v>19</v>
      </c>
      <c r="CF227" s="408" t="str">
        <f t="shared" si="90"/>
        <v>Ashford</v>
      </c>
      <c r="CG227" s="408"/>
      <c r="CL227" s="408"/>
      <c r="CM227" s="423">
        <f>CM$220</f>
        <v>43</v>
      </c>
      <c r="CN227" s="408" t="str">
        <f t="shared" si="91"/>
        <v>Ashford</v>
      </c>
      <c r="CO227" s="408"/>
      <c r="CT227" s="408"/>
      <c r="CU227" s="423" t="str">
        <f>CU$220</f>
        <v>no data</v>
      </c>
      <c r="CV227" s="408" t="str">
        <f t="shared" si="92"/>
        <v>no data</v>
      </c>
      <c r="CW227" s="408"/>
      <c r="DB227" s="408"/>
      <c r="DC227" s="423" t="str">
        <f>DC$220</f>
        <v>no data</v>
      </c>
      <c r="DD227" s="408" t="str">
        <f t="shared" si="93"/>
        <v>no data</v>
      </c>
      <c r="DE227" s="408"/>
      <c r="DJ227" s="408"/>
      <c r="DK227" s="423" t="str">
        <f>DK$220</f>
        <v>no data</v>
      </c>
      <c r="DL227" s="408" t="str">
        <f t="shared" si="94"/>
        <v>no data</v>
      </c>
      <c r="DM227" s="408"/>
      <c r="DR227" s="408"/>
      <c r="DS227" s="423" t="str">
        <f>DS$220</f>
        <v>no data</v>
      </c>
      <c r="DT227" s="408" t="str">
        <f t="shared" si="95"/>
        <v>no data</v>
      </c>
      <c r="DU227" s="408"/>
    </row>
    <row r="228" spans="2:125" x14ac:dyDescent="0.25">
      <c r="B228" s="408"/>
      <c r="C228" s="423">
        <f>IF(C220="no data","no data",IF((C$220+1)&gt;F172,"",(C$220+1)))</f>
        <v>26</v>
      </c>
      <c r="D228" s="408" t="str">
        <f t="shared" si="80"/>
        <v>Scarborough</v>
      </c>
      <c r="E228" s="408"/>
      <c r="J228" s="408"/>
      <c r="K228" s="423">
        <f>IF(K220="no data","no data",IF((K$220+1)&gt;N172,"",(K$220+1)))</f>
        <v>28</v>
      </c>
      <c r="L228" s="408" t="str">
        <f t="shared" si="81"/>
        <v>Waveney</v>
      </c>
      <c r="M228" s="408"/>
      <c r="R228" s="408"/>
      <c r="S228" s="423">
        <f>IF(S220="no data","no data",IF((S$220+1)&gt;V172,"",(S$220+1)))</f>
        <v>19</v>
      </c>
      <c r="T228" s="408" t="str">
        <f t="shared" si="82"/>
        <v>Calderdale</v>
      </c>
      <c r="U228" s="408"/>
      <c r="Z228" s="408"/>
      <c r="AA228" s="423">
        <f>IF(AA220="no data","no data",IF((AA$220+1)&gt;AD172,"",(AA$220+1)))</f>
        <v>40</v>
      </c>
      <c r="AB228" s="408" t="str">
        <f t="shared" si="83"/>
        <v>West Berkshire</v>
      </c>
      <c r="AC228" s="408"/>
      <c r="AH228" s="408"/>
      <c r="AI228" s="423">
        <f>IF(AI220="no data","no data",IF((AI$220+1)&gt;AL172,"",(AI$220+1)))</f>
        <v>28</v>
      </c>
      <c r="AJ228" s="408" t="str">
        <f t="shared" si="84"/>
        <v>Colchester</v>
      </c>
      <c r="AK228" s="408"/>
      <c r="AP228" s="408"/>
      <c r="AQ228" s="423">
        <f>IF(AQ220="no data","no data",IF((AQ$220+1)&gt;AT172,"",(AQ$220+1)))</f>
        <v>26</v>
      </c>
      <c r="AR228" s="408" t="str">
        <f t="shared" si="85"/>
        <v>East Staffordshire</v>
      </c>
      <c r="AS228" s="408"/>
      <c r="AX228" s="408"/>
      <c r="AY228" s="423">
        <f>IF(AY220="no data","no data",IF((AY$220+1)&gt;BB172,"",(AY$220+1)))</f>
        <v>26</v>
      </c>
      <c r="AZ228" s="408" t="str">
        <f t="shared" si="86"/>
        <v>Dacorum</v>
      </c>
      <c r="BA228" s="408"/>
      <c r="BF228" s="408"/>
      <c r="BG228" s="423">
        <f>IF(BG220="no data","no data",IF((BG$220+1)&gt;BJ172,"",(BG$220+1)))</f>
        <v>26</v>
      </c>
      <c r="BH228" s="408" t="str">
        <f t="shared" si="87"/>
        <v>Bath and North East Somerset</v>
      </c>
      <c r="BI228" s="408"/>
      <c r="BN228" s="408"/>
      <c r="BO228" s="423">
        <f>IF(BO220="no data","no data",IF((BO$220+1)&gt;BR172,"",(BO$220+1)))</f>
        <v>21</v>
      </c>
      <c r="BP228" s="408" t="str">
        <f t="shared" si="88"/>
        <v>Calderdale</v>
      </c>
      <c r="BQ228" s="408"/>
      <c r="BV228" s="408"/>
      <c r="BW228" s="423">
        <f>IF(BW220="no data","no data",IF((BW$220+1)&gt;BZ172,"",(BW$220+1)))</f>
        <v>26</v>
      </c>
      <c r="BX228" s="408" t="str">
        <f t="shared" si="89"/>
        <v>Taunton Deane</v>
      </c>
      <c r="BY228" s="408"/>
      <c r="CD228" s="408"/>
      <c r="CE228" s="423">
        <f>IF(CE220="no data","no data",IF((CE$220+1)&gt;CH172,"",(CE$220+1)))</f>
        <v>20</v>
      </c>
      <c r="CF228" s="408" t="str">
        <f t="shared" si="90"/>
        <v>Hart</v>
      </c>
      <c r="CG228" s="408"/>
      <c r="CL228" s="408"/>
      <c r="CM228" s="423">
        <f>IF(CM220="no data","no data",IF((CM$220+1)&gt;CP172,"",(CM$220+1)))</f>
        <v>44</v>
      </c>
      <c r="CN228" s="408" t="str">
        <f t="shared" si="91"/>
        <v>Rugby</v>
      </c>
      <c r="CO228" s="408"/>
      <c r="CT228" s="408"/>
      <c r="CU228" s="423" t="str">
        <f>IF(CU220="no data","no data",IF((CU$220+1)&gt;CX172,"",(CU$220+1)))</f>
        <v>no data</v>
      </c>
      <c r="CV228" s="408" t="str">
        <f t="shared" si="92"/>
        <v>no data</v>
      </c>
      <c r="CW228" s="408"/>
      <c r="DB228" s="408"/>
      <c r="DC228" s="423" t="str">
        <f>IF(DC220="no data","no data",IF((DC$220+1)&gt;DF172,"",(DC$220+1)))</f>
        <v>no data</v>
      </c>
      <c r="DD228" s="408" t="str">
        <f t="shared" si="93"/>
        <v>no data</v>
      </c>
      <c r="DE228" s="408"/>
      <c r="DJ228" s="408"/>
      <c r="DK228" s="423" t="str">
        <f>IF(DK220="no data","no data",IF((DK$220+1)&gt;DN172,"",(DK$220+1)))</f>
        <v>no data</v>
      </c>
      <c r="DL228" s="408" t="str">
        <f t="shared" si="94"/>
        <v>no data</v>
      </c>
      <c r="DM228" s="408"/>
      <c r="DR228" s="408"/>
      <c r="DS228" s="423" t="str">
        <f>IF(DS220="no data","no data",IF((DS$220+1)&gt;DV172,"",(DS$220+1)))</f>
        <v>no data</v>
      </c>
      <c r="DT228" s="408" t="str">
        <f t="shared" si="95"/>
        <v>no data</v>
      </c>
      <c r="DU228" s="408"/>
    </row>
    <row r="229" spans="2:125" x14ac:dyDescent="0.25">
      <c r="B229" s="408"/>
      <c r="C229" s="423">
        <f>IF(C220="no data","no data",IF((C$220+2)&gt;F172,"",(C$220+2)))</f>
        <v>27</v>
      </c>
      <c r="D229" s="408" t="str">
        <f t="shared" si="80"/>
        <v>East Hertfordshire</v>
      </c>
      <c r="E229" s="408"/>
      <c r="J229" s="408"/>
      <c r="K229" s="423">
        <f>IF(K220="no data","no data",IF((K$220+2)&gt;N172,"",(K$220+2)))</f>
        <v>29</v>
      </c>
      <c r="L229" s="408" t="str">
        <f t="shared" si="81"/>
        <v>New Forest</v>
      </c>
      <c r="M229" s="408"/>
      <c r="R229" s="408"/>
      <c r="S229" s="423">
        <f>IF(S220="no data","no data",IF((S$220+2)&gt;V172,"",(S$220+2)))</f>
        <v>20</v>
      </c>
      <c r="T229" s="408" t="str">
        <f t="shared" si="82"/>
        <v>Hart</v>
      </c>
      <c r="U229" s="408"/>
      <c r="Z229" s="408"/>
      <c r="AA229" s="423">
        <f>IF(AA220="no data","no data",IF((AA$220+2)&gt;AD172,"",(AA$220+2)))</f>
        <v>41</v>
      </c>
      <c r="AB229" s="408" t="str">
        <f t="shared" si="83"/>
        <v>Basingstoke and Deane</v>
      </c>
      <c r="AC229" s="408"/>
      <c r="AH229" s="408"/>
      <c r="AI229" s="423">
        <f>IF(AI220="no data","no data",IF((AI$220+2)&gt;AL172,"",(AI$220+2)))</f>
        <v>29</v>
      </c>
      <c r="AJ229" s="408" t="str">
        <f t="shared" si="84"/>
        <v>Mole Valley</v>
      </c>
      <c r="AK229" s="408"/>
      <c r="AP229" s="408"/>
      <c r="AQ229" s="423">
        <f>IF(AQ220="no data","no data",IF((AQ$220+2)&gt;AT172,"",(AQ$220+2)))</f>
        <v>27</v>
      </c>
      <c r="AR229" s="408" t="str">
        <f t="shared" si="85"/>
        <v>Dacorum</v>
      </c>
      <c r="AS229" s="408"/>
      <c r="AX229" s="408"/>
      <c r="AY229" s="423">
        <f>IF(AY220="no data","no data",IF((AY$220+2)&gt;BB172,"",(AY$220+2)))</f>
        <v>27</v>
      </c>
      <c r="AZ229" s="408" t="str">
        <f t="shared" si="86"/>
        <v>Stafford</v>
      </c>
      <c r="BA229" s="408"/>
      <c r="BF229" s="408"/>
      <c r="BG229" s="423">
        <f>IF(BG220="no data","no data",IF((BG$220+2)&gt;BJ172,"",(BG$220+2)))</f>
        <v>27</v>
      </c>
      <c r="BH229" s="408" t="str">
        <f t="shared" si="87"/>
        <v>New Forest</v>
      </c>
      <c r="BI229" s="408"/>
      <c r="BN229" s="408"/>
      <c r="BO229" s="423">
        <f>IF(BO220="no data","no data",IF((BO$220+2)&gt;BR172,"",(BO$220+2)))</f>
        <v>22</v>
      </c>
      <c r="BP229" s="408" t="str">
        <f t="shared" si="88"/>
        <v>Swale</v>
      </c>
      <c r="BQ229" s="408"/>
      <c r="BV229" s="408"/>
      <c r="BW229" s="423">
        <f>IF(BW220="no data","no data",IF((BW$220+2)&gt;BZ172,"",(BW$220+2)))</f>
        <v>27</v>
      </c>
      <c r="BX229" s="408" t="str">
        <f t="shared" si="89"/>
        <v>New Forest</v>
      </c>
      <c r="BY229" s="408"/>
      <c r="CD229" s="408"/>
      <c r="CE229" s="423">
        <f>IF(CE220="no data","no data",IF((CE$220+2)&gt;CH172,"",(CE$220+2)))</f>
        <v>21</v>
      </c>
      <c r="CF229" s="408" t="str">
        <f t="shared" si="90"/>
        <v>Epping Forest</v>
      </c>
      <c r="CG229" s="408"/>
      <c r="CL229" s="408"/>
      <c r="CM229" s="423">
        <f>IF(CM220="no data","no data",IF((CM$220+2)&gt;CP172,"",(CM$220+2)))</f>
        <v>45</v>
      </c>
      <c r="CN229" s="408" t="str">
        <f t="shared" si="91"/>
        <v>Mole Valley</v>
      </c>
      <c r="CO229" s="408"/>
      <c r="CT229" s="408"/>
      <c r="CU229" s="423" t="str">
        <f>IF(CU220="no data","no data",IF((CU$220+2)&gt;CX172,"",(CU$220+2)))</f>
        <v>no data</v>
      </c>
      <c r="CV229" s="408" t="str">
        <f t="shared" si="92"/>
        <v>no data</v>
      </c>
      <c r="CW229" s="408"/>
      <c r="DB229" s="408"/>
      <c r="DC229" s="423" t="str">
        <f>IF(DC220="no data","no data",IF((DC$220+2)&gt;DF172,"",(DC$220+2)))</f>
        <v>no data</v>
      </c>
      <c r="DD229" s="408" t="str">
        <f t="shared" si="93"/>
        <v>no data</v>
      </c>
      <c r="DE229" s="408"/>
      <c r="DJ229" s="408"/>
      <c r="DK229" s="423" t="str">
        <f>IF(DK220="no data","no data",IF((DK$220+2)&gt;DN172,"",(DK$220+2)))</f>
        <v>no data</v>
      </c>
      <c r="DL229" s="408" t="str">
        <f t="shared" si="94"/>
        <v>no data</v>
      </c>
      <c r="DM229" s="408"/>
      <c r="DR229" s="408"/>
      <c r="DS229" s="423" t="str">
        <f>IF(DS220="no data","no data",IF((DS$220+2)&gt;DV172,"",(DS$220+2)))</f>
        <v>no data</v>
      </c>
      <c r="DT229" s="408" t="str">
        <f t="shared" si="95"/>
        <v>no data</v>
      </c>
      <c r="DU229" s="408"/>
    </row>
    <row r="230" spans="2:125" x14ac:dyDescent="0.25">
      <c r="B230" s="408"/>
      <c r="C230" s="408"/>
      <c r="D230" s="408"/>
      <c r="E230" s="408"/>
      <c r="J230" s="408"/>
      <c r="K230" s="408"/>
      <c r="L230" s="408"/>
      <c r="M230" s="408"/>
      <c r="R230" s="408"/>
      <c r="S230" s="408"/>
      <c r="T230" s="408"/>
      <c r="U230" s="408"/>
      <c r="Z230" s="408"/>
      <c r="AA230" s="408"/>
      <c r="AB230" s="408"/>
      <c r="AC230" s="408"/>
      <c r="AH230" s="408"/>
      <c r="AI230" s="408"/>
      <c r="AJ230" s="408"/>
      <c r="AK230" s="408"/>
      <c r="AP230" s="408"/>
      <c r="AQ230" s="408"/>
      <c r="AR230" s="408"/>
      <c r="AS230" s="408"/>
      <c r="AX230" s="408"/>
      <c r="AY230" s="408"/>
      <c r="AZ230" s="408"/>
      <c r="BA230" s="408"/>
      <c r="BF230" s="408"/>
      <c r="BG230" s="408"/>
      <c r="BH230" s="408"/>
      <c r="BI230" s="408"/>
      <c r="BN230" s="408"/>
      <c r="BO230" s="408"/>
      <c r="BP230" s="408"/>
      <c r="BQ230" s="408"/>
      <c r="BV230" s="408"/>
      <c r="BW230" s="408"/>
      <c r="BX230" s="408"/>
      <c r="BY230" s="408"/>
      <c r="CD230" s="408"/>
      <c r="CE230" s="408"/>
      <c r="CF230" s="408"/>
      <c r="CG230" s="408"/>
      <c r="CL230" s="408"/>
      <c r="CM230" s="408"/>
      <c r="CN230" s="408"/>
      <c r="CO230" s="408"/>
      <c r="CT230" s="408"/>
      <c r="CU230" s="408"/>
      <c r="CV230" s="408"/>
      <c r="CW230" s="408"/>
      <c r="DB230" s="408"/>
      <c r="DC230" s="408"/>
      <c r="DD230" s="408"/>
      <c r="DE230" s="408"/>
      <c r="DJ230" s="408"/>
      <c r="DK230" s="408"/>
      <c r="DL230" s="408"/>
      <c r="DM230" s="408"/>
      <c r="DR230" s="408"/>
      <c r="DS230" s="408"/>
      <c r="DT230" s="408"/>
      <c r="DU230" s="40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W230"/>
  <sheetViews>
    <sheetView topLeftCell="DP195" workbookViewId="0">
      <selection activeCell="DZ200" sqref="DZ200"/>
    </sheetView>
  </sheetViews>
  <sheetFormatPr defaultRowHeight="15" x14ac:dyDescent="0.25"/>
  <cols>
    <col min="1" max="1" width="19.42578125" style="414" bestFit="1" customWidth="1"/>
    <col min="2" max="2" width="21.42578125" style="414" bestFit="1" customWidth="1"/>
    <col min="3" max="3" width="21.42578125" style="414" customWidth="1"/>
    <col min="4" max="4" width="20.140625" style="414" bestFit="1" customWidth="1"/>
    <col min="5" max="5" width="27.28515625" style="414" bestFit="1" customWidth="1"/>
    <col min="6" max="7" width="27.28515625" style="414" customWidth="1"/>
    <col min="9" max="9" width="19.42578125" style="414" bestFit="1" customWidth="1"/>
    <col min="10" max="10" width="21.42578125" style="414" bestFit="1" customWidth="1"/>
    <col min="11" max="11" width="21.42578125" style="414" customWidth="1"/>
    <col min="12" max="12" width="20.140625" style="414" bestFit="1" customWidth="1"/>
    <col min="13" max="13" width="27.28515625" style="414" bestFit="1" customWidth="1"/>
    <col min="14" max="15" width="27.28515625" style="414" customWidth="1"/>
    <col min="17" max="17" width="19.42578125" style="414" bestFit="1" customWidth="1"/>
    <col min="18" max="18" width="21.42578125" style="414" bestFit="1" customWidth="1"/>
    <col min="19" max="19" width="21.42578125" style="414" customWidth="1"/>
    <col min="20" max="20" width="20.140625" style="414" bestFit="1" customWidth="1"/>
    <col min="21" max="21" width="27.28515625" style="414" bestFit="1" customWidth="1"/>
    <col min="22" max="23" width="27.28515625" style="414" customWidth="1"/>
    <col min="25" max="25" width="19.42578125" style="414" bestFit="1" customWidth="1"/>
    <col min="26" max="26" width="21.42578125" style="414" bestFit="1" customWidth="1"/>
    <col min="27" max="27" width="21.42578125" style="414" customWidth="1"/>
    <col min="28" max="28" width="20.140625" style="414" bestFit="1" customWidth="1"/>
    <col min="29" max="29" width="27.28515625" style="414" bestFit="1" customWidth="1"/>
    <col min="30" max="31" width="27.28515625" style="414" customWidth="1"/>
    <col min="33" max="33" width="19.42578125" style="414" bestFit="1" customWidth="1"/>
    <col min="34" max="34" width="21.42578125" style="414" bestFit="1" customWidth="1"/>
    <col min="35" max="35" width="21.42578125" style="414" customWidth="1"/>
    <col min="36" max="36" width="20.140625" style="414" bestFit="1" customWidth="1"/>
    <col min="37" max="37" width="27.28515625" style="414" bestFit="1" customWidth="1"/>
    <col min="38" max="39" width="27.28515625" style="414" customWidth="1"/>
    <col min="41" max="41" width="19.42578125" style="414" bestFit="1" customWidth="1"/>
    <col min="42" max="42" width="21.42578125" style="414" bestFit="1" customWidth="1"/>
    <col min="43" max="43" width="21.42578125" style="414" customWidth="1"/>
    <col min="44" max="44" width="20.140625" style="414" bestFit="1" customWidth="1"/>
    <col min="45" max="45" width="27.28515625" style="414" bestFit="1" customWidth="1"/>
    <col min="46" max="47" width="27.28515625" style="414" customWidth="1"/>
    <col min="49" max="49" width="19.42578125" style="414" bestFit="1" customWidth="1"/>
    <col min="50" max="50" width="21.42578125" style="414" bestFit="1" customWidth="1"/>
    <col min="51" max="51" width="21.42578125" style="414" customWidth="1"/>
    <col min="52" max="52" width="20.140625" style="414" bestFit="1" customWidth="1"/>
    <col min="53" max="53" width="27.28515625" style="414" bestFit="1" customWidth="1"/>
    <col min="54" max="55" width="27.28515625" style="414" customWidth="1"/>
    <col min="57" max="57" width="19.42578125" style="414" bestFit="1" customWidth="1"/>
    <col min="58" max="58" width="21.42578125" style="414" bestFit="1" customWidth="1"/>
    <col min="59" max="59" width="21.42578125" style="414" customWidth="1"/>
    <col min="60" max="60" width="20.140625" style="414" bestFit="1" customWidth="1"/>
    <col min="61" max="61" width="27.28515625" style="414" bestFit="1" customWidth="1"/>
    <col min="62" max="63" width="27.28515625" style="414" customWidth="1"/>
    <col min="65" max="65" width="19.42578125" style="414" bestFit="1" customWidth="1"/>
    <col min="66" max="66" width="21.42578125" style="414" bestFit="1" customWidth="1"/>
    <col min="67" max="67" width="21.42578125" style="414" customWidth="1"/>
    <col min="68" max="68" width="20.140625" style="414" bestFit="1" customWidth="1"/>
    <col min="69" max="69" width="27.28515625" style="414" bestFit="1" customWidth="1"/>
    <col min="70" max="71" width="27.28515625" style="414" customWidth="1"/>
    <col min="73" max="73" width="19.42578125" style="414" bestFit="1" customWidth="1"/>
    <col min="74" max="74" width="21.42578125" style="414" bestFit="1" customWidth="1"/>
    <col min="75" max="75" width="21.42578125" style="414" customWidth="1"/>
    <col min="76" max="76" width="20.140625" style="414" bestFit="1" customWidth="1"/>
    <col min="77" max="77" width="27.28515625" style="414" bestFit="1" customWidth="1"/>
    <col min="78" max="79" width="27.28515625" style="414" customWidth="1"/>
    <col min="81" max="81" width="19.42578125" style="414" bestFit="1" customWidth="1"/>
    <col min="82" max="82" width="21.42578125" style="414" bestFit="1" customWidth="1"/>
    <col min="83" max="83" width="21.42578125" style="414" customWidth="1"/>
    <col min="84" max="84" width="20.140625" style="414" bestFit="1" customWidth="1"/>
    <col min="85" max="85" width="27.28515625" style="414" bestFit="1" customWidth="1"/>
    <col min="86" max="87" width="27.28515625" style="414" customWidth="1"/>
    <col min="89" max="89" width="19.42578125" style="414" bestFit="1" customWidth="1"/>
    <col min="90" max="90" width="21.42578125" style="414" bestFit="1" customWidth="1"/>
    <col min="91" max="91" width="21.42578125" style="414" customWidth="1"/>
    <col min="92" max="92" width="20.140625" style="414" bestFit="1" customWidth="1"/>
    <col min="93" max="93" width="27.28515625" style="414" bestFit="1" customWidth="1"/>
    <col min="94" max="95" width="27.28515625" style="414" customWidth="1"/>
    <col min="97" max="97" width="19.42578125" style="414" bestFit="1" customWidth="1"/>
    <col min="98" max="98" width="21.42578125" style="414" bestFit="1" customWidth="1"/>
    <col min="99" max="99" width="21.42578125" style="414" customWidth="1"/>
    <col min="100" max="100" width="20.140625" style="414" bestFit="1" customWidth="1"/>
    <col min="101" max="101" width="27.28515625" style="414" bestFit="1" customWidth="1"/>
    <col min="102" max="103" width="27.28515625" style="414" customWidth="1"/>
    <col min="105" max="105" width="19.42578125" style="414" bestFit="1" customWidth="1"/>
    <col min="106" max="106" width="21.42578125" style="414" bestFit="1" customWidth="1"/>
    <col min="107" max="107" width="21.42578125" style="414" customWidth="1"/>
    <col min="108" max="108" width="20.140625" style="414" bestFit="1" customWidth="1"/>
    <col min="109" max="109" width="27.28515625" style="414" bestFit="1" customWidth="1"/>
    <col min="110" max="111" width="27.28515625" style="414" customWidth="1"/>
    <col min="113" max="113" width="19.42578125" style="414" bestFit="1" customWidth="1"/>
    <col min="114" max="114" width="21.42578125" style="414" bestFit="1" customWidth="1"/>
    <col min="115" max="115" width="21.42578125" style="414" customWidth="1"/>
    <col min="116" max="116" width="20.140625" style="414" bestFit="1" customWidth="1"/>
    <col min="117" max="117" width="27.28515625" style="414" bestFit="1" customWidth="1"/>
    <col min="118" max="119" width="27.28515625" style="414" customWidth="1"/>
    <col min="121" max="121" width="19.42578125" style="414" bestFit="1" customWidth="1"/>
    <col min="122" max="122" width="21.42578125" style="414" bestFit="1" customWidth="1"/>
    <col min="123" max="123" width="21.42578125" style="414" customWidth="1"/>
    <col min="124" max="124" width="20.140625" style="414" bestFit="1" customWidth="1"/>
    <col min="125" max="125" width="27.28515625" style="414" bestFit="1" customWidth="1"/>
    <col min="126" max="127" width="27.28515625" style="414" customWidth="1"/>
  </cols>
  <sheetData>
    <row r="1" spans="1:127" x14ac:dyDescent="0.25">
      <c r="A1" s="414" t="s">
        <v>8</v>
      </c>
      <c r="B1" s="415" t="s">
        <v>7</v>
      </c>
      <c r="C1" s="414">
        <f>VLOOKUP(B1,'Rural 80'!$A$11:$BS$488,8,FALSE)</f>
        <v>7</v>
      </c>
      <c r="D1" s="414">
        <f t="array" ref="D1">INDEX(C$1:C$58,MATCH(SMALL(COUNTIF(C$1:C$58,"&lt;"&amp;C$1:C$58),ROW(C1:D1)),COUNTIF(C$1:C$58,"&lt;"&amp;C$1:C$58),0))</f>
        <v>1</v>
      </c>
      <c r="E1" s="414" t="str">
        <f t="array" ref="E1">INDEX(B$1:B$58,SMALL(IF(C$1:C$58=D1,ROW(C$1:C$58)),COUNTIF(D$1:D1,D1)),1)</f>
        <v>Rossendale</v>
      </c>
      <c r="F1" s="414">
        <f t="shared" ref="F1:F32" si="0">IF(D1="9999","no data",(D1-(D$1-1)))</f>
        <v>1</v>
      </c>
      <c r="G1" s="414" t="str">
        <f t="shared" ref="G1:G32" si="1">E1</f>
        <v>Rossendale</v>
      </c>
      <c r="I1" s="414" t="s">
        <v>8</v>
      </c>
      <c r="J1" s="415" t="s">
        <v>7</v>
      </c>
      <c r="K1" s="414">
        <f>VLOOKUP(J1,'Rural 80'!$A$11:$BS$488,12,FALSE)</f>
        <v>1</v>
      </c>
      <c r="L1" s="414">
        <f t="array" ref="L1">INDEX(K$1:K$58,MATCH(SMALL(COUNTIF(K$1:K$58,"&lt;"&amp;K$1:K$58),ROW(K1:L1)),COUNTIF(K$1:K$58,"&lt;"&amp;K$1:K$58),0))</f>
        <v>1</v>
      </c>
      <c r="M1" s="414" t="str">
        <f t="array" ref="M1">INDEX(J$1:J$58,SMALL(IF(K$1:K$58=L1,ROW(K$1:K$58)),COUNTIF(L$1:L1,L1)),1)</f>
        <v>Ashfield</v>
      </c>
      <c r="N1" s="414">
        <f t="shared" ref="N1:N58" si="2">IF(L1="9999","no data",(L1-(L$1-1)))</f>
        <v>1</v>
      </c>
      <c r="O1" s="414" t="str">
        <f t="shared" ref="O1:O58" si="3">M1</f>
        <v>Ashfield</v>
      </c>
      <c r="Q1" s="414" t="s">
        <v>8</v>
      </c>
      <c r="R1" s="415" t="s">
        <v>7</v>
      </c>
      <c r="S1" s="414">
        <f>VLOOKUP(R1,'Rural 80'!$A$11:$BS$488,16,FALSE)</f>
        <v>4</v>
      </c>
      <c r="T1" s="414">
        <f t="array" ref="T1">INDEX(S$1:S$58,MATCH(SMALL(COUNTIF(S$1:S$58,"&lt;"&amp;S$1:S$58),ROW(S1:T1)),COUNTIF(S$1:S$58,"&lt;"&amp;S$1:S$58),0))</f>
        <v>1</v>
      </c>
      <c r="U1" s="414" t="str">
        <f t="array" ref="U1">INDEX(R$1:R$58,SMALL(IF(S$1:S$58=T1,ROW(S$1:S$58)),COUNTIF(T$1:T1,T1)),1)</f>
        <v>Rossendale</v>
      </c>
      <c r="V1" s="414">
        <f t="shared" ref="V1:V58" si="4">IF(T1="9999","no data",(T1-(T$1-1)))</f>
        <v>1</v>
      </c>
      <c r="W1" s="414" t="str">
        <f t="shared" ref="W1:W58" si="5">U1</f>
        <v>Rossendale</v>
      </c>
      <c r="Y1" s="414" t="s">
        <v>8</v>
      </c>
      <c r="Z1" s="415" t="s">
        <v>7</v>
      </c>
      <c r="AA1" s="414">
        <f>VLOOKUP(Z1,'Rural 80'!$A$11:$BS$488,20,FALSE)</f>
        <v>8</v>
      </c>
      <c r="AB1" s="414">
        <f t="array" ref="AB1">INDEX(AA$1:AA$58,MATCH(SMALL(COUNTIF(AA$1:AA$58,"&lt;"&amp;AA$1:AA$58),ROW(AA1:AB1)),COUNTIF(AA$1:AA$58,"&lt;"&amp;AA$1:AA$58),0))</f>
        <v>1</v>
      </c>
      <c r="AC1" s="414" t="str">
        <f t="array" ref="AC1">INDEX(Z$1:Z$58,SMALL(IF(AA$1:AA$58=AB1,ROW(AA$1:AA$58)),COUNTIF(AB$1:AB1,AB1)),1)</f>
        <v>Rossendale</v>
      </c>
      <c r="AD1" s="414">
        <f t="shared" ref="AD1:AD58" si="6">IF(AB1="9999","no data",(AB1-(AB$1-1)))</f>
        <v>1</v>
      </c>
      <c r="AE1" s="414" t="str">
        <f t="shared" ref="AE1:AE58" si="7">AC1</f>
        <v>Rossendale</v>
      </c>
      <c r="AG1" s="414" t="s">
        <v>8</v>
      </c>
      <c r="AH1" s="415" t="s">
        <v>7</v>
      </c>
      <c r="AI1" s="414">
        <f>VLOOKUP(AH1,'Rural 80'!$A$11:$BS$488,24,FALSE)</f>
        <v>7</v>
      </c>
      <c r="AJ1" s="414">
        <f t="array" ref="AJ1">INDEX(AI$1:AI$58,MATCH(SMALL(COUNTIF(AI$1:AI$58,"&lt;"&amp;AI$1:AI$58),ROW(AI1:AJ1)),COUNTIF(AI$1:AI$58,"&lt;"&amp;AI$1:AI$58),0))</f>
        <v>1</v>
      </c>
      <c r="AK1" s="414" t="str">
        <f t="array" ref="AK1">INDEX(AH$1:AH$58,SMALL(IF(AI$1:AI$58=AJ1,ROW(AI$1:AI$58)),COUNTIF(AJ$1:AJ1,AJ1)),1)</f>
        <v>Rossendale</v>
      </c>
      <c r="AL1" s="414">
        <f t="shared" ref="AL1:AL58" si="8">IF(AJ1="9999","no data",(AJ1-(AJ$1-1)))</f>
        <v>1</v>
      </c>
      <c r="AM1" s="414" t="str">
        <f t="shared" ref="AM1:AM58" si="9">AK1</f>
        <v>Rossendale</v>
      </c>
      <c r="AO1" s="414" t="s">
        <v>8</v>
      </c>
      <c r="AP1" s="415" t="s">
        <v>7</v>
      </c>
      <c r="AQ1" s="414">
        <f>VLOOKUP(AP1,'Rural 80'!$A$11:$BS$488,28,FALSE)</f>
        <v>3</v>
      </c>
      <c r="AR1" s="414">
        <f t="array" ref="AR1">INDEX(AQ$1:AQ$58,MATCH(SMALL(COUNTIF(AQ$1:AQ$58,"&lt;"&amp;AQ$1:AQ$58),ROW(AQ1:AR1)),COUNTIF(AQ$1:AQ$58,"&lt;"&amp;AQ$1:AQ$58),0))</f>
        <v>1</v>
      </c>
      <c r="AS1" s="414" t="str">
        <f t="array" ref="AS1">INDEX(AP$1:AP$58,SMALL(IF(AQ$1:AQ$58=AR1,ROW(AQ$1:AQ$58)),COUNTIF(AR$1:AR1,AR1)),1)</f>
        <v>Halton</v>
      </c>
      <c r="AT1" s="414">
        <f t="shared" ref="AT1:AT58" si="10">IF(AR1="9999","no data",(AR1-(AR$1-1)))</f>
        <v>1</v>
      </c>
      <c r="AU1" s="414" t="str">
        <f t="shared" ref="AU1:AU58" si="11">AS1</f>
        <v>Halton</v>
      </c>
      <c r="AW1" s="414" t="s">
        <v>8</v>
      </c>
      <c r="AX1" s="415" t="s">
        <v>7</v>
      </c>
      <c r="AY1" s="414">
        <f>VLOOKUP(AX1,'Rural 80'!$A$11:$BS$488,32,FALSE)</f>
        <v>7</v>
      </c>
      <c r="AZ1" s="414">
        <f t="array" ref="AZ1">INDEX(AY$1:AY$58,MATCH(SMALL(COUNTIF(AY$1:AY$58,"&lt;"&amp;AY$1:AY$58),ROW(AY1:AZ1)),COUNTIF(AY$1:AY$58,"&lt;"&amp;AY$1:AY$58),0))</f>
        <v>1</v>
      </c>
      <c r="BA1" s="414" t="str">
        <f t="array" ref="BA1">INDEX(AX$1:AX$58,SMALL(IF(AY$1:AY$58=AZ1,ROW(AY$1:AY$58)),COUNTIF(AZ$1:AZ1,AZ1)),1)</f>
        <v>Rossendale</v>
      </c>
      <c r="BB1" s="414">
        <f t="shared" ref="BB1:BB58" si="12">IF(AZ1="9999","no data",(AZ1-(AZ$1-1)))</f>
        <v>1</v>
      </c>
      <c r="BC1" s="414" t="str">
        <f t="shared" ref="BC1:BC58" si="13">BA1</f>
        <v>Rossendale</v>
      </c>
      <c r="BE1" s="414" t="s">
        <v>8</v>
      </c>
      <c r="BF1" s="415" t="s">
        <v>7</v>
      </c>
      <c r="BG1" s="414">
        <f>VLOOKUP(BF1,'Rural 80'!$A$11:$BS$488,36,FALSE)</f>
        <v>9</v>
      </c>
      <c r="BH1" s="414">
        <f t="array" ref="BH1">INDEX(BG$1:BG$58,MATCH(SMALL(COUNTIF(BG$1:BG$58,"&lt;"&amp;BG$1:BG$58),ROW(BG1:BH1)),COUNTIF(BG$1:BG$58,"&lt;"&amp;BG$1:BG$58),0))</f>
        <v>1</v>
      </c>
      <c r="BI1" s="414" t="str">
        <f t="array" ref="BI1">INDEX(BF$1:BF$58,SMALL(IF(BG$1:BG$58=BH1,ROW(BG$1:BG$58)),COUNTIF(BH$1:BH1,BH1)),1)</f>
        <v>Rossendale</v>
      </c>
      <c r="BJ1" s="414">
        <f t="shared" ref="BJ1:BJ58" si="14">IF(BH1="9999","no data",(BH1-(BH$1-1)))</f>
        <v>1</v>
      </c>
      <c r="BK1" s="414" t="str">
        <f t="shared" ref="BK1:BK58" si="15">BI1</f>
        <v>Rossendale</v>
      </c>
      <c r="BM1" s="414" t="s">
        <v>8</v>
      </c>
      <c r="BN1" s="415" t="s">
        <v>7</v>
      </c>
      <c r="BO1" s="414">
        <f>VLOOKUP(BN1,'Rural 80'!$A$11:$BS$488,40,FALSE)</f>
        <v>6</v>
      </c>
      <c r="BP1" s="414">
        <f t="array" ref="BP1">INDEX(BO$1:BO$58,MATCH(SMALL(COUNTIF(BO$1:BO$58,"&lt;"&amp;BO$1:BO$58),ROW(BO1:BP1)),COUNTIF(BO$1:BO$58,"&lt;"&amp;BO$1:BO$58),0))</f>
        <v>1</v>
      </c>
      <c r="BQ1" s="414" t="str">
        <f t="array" ref="BQ1">INDEX(BN$1:BN$58,SMALL(IF(BO$1:BO$58=BP1,ROW(BO$1:BO$58)),COUNTIF(BP$1:BP1,BP1)),1)</f>
        <v>Hyndburn</v>
      </c>
      <c r="BR1" s="414">
        <f t="shared" ref="BR1:BR58" si="16">IF(BP1="9999","no data",(BP1-(BP$1-1)))</f>
        <v>1</v>
      </c>
      <c r="BS1" s="414" t="str">
        <f t="shared" ref="BS1:BS58" si="17">BQ1</f>
        <v>Hyndburn</v>
      </c>
      <c r="BU1" s="414" t="s">
        <v>8</v>
      </c>
      <c r="BV1" s="415" t="s">
        <v>7</v>
      </c>
      <c r="BW1" s="414">
        <f>VLOOKUP(BV1,'Rural 80'!$A$11:$BS$488,44,FALSE)</f>
        <v>1</v>
      </c>
      <c r="BX1" s="414">
        <f t="array" ref="BX1">INDEX(BW$1:BW$58,MATCH(SMALL(COUNTIF(BW$1:BW$58,"&lt;"&amp;BW$1:BW$58),ROW(BW1:BX1)),COUNTIF(BW$1:BW$58,"&lt;"&amp;BW$1:BW$58),0))</f>
        <v>1</v>
      </c>
      <c r="BY1" s="414" t="str">
        <f t="array" ref="BY1">INDEX(BV$1:BV$58,SMALL(IF(BW$1:BW$58=BX1,ROW(BW$1:BW$58)),COUNTIF(BX$1:BX1,BX1)),1)</f>
        <v>Ashfield</v>
      </c>
      <c r="BZ1" s="414">
        <f t="shared" ref="BZ1:BZ58" si="18">IF(BX1="9999","no data",(BX1-(BX$1-1)))</f>
        <v>1</v>
      </c>
      <c r="CA1" s="414" t="str">
        <f t="shared" ref="CA1:CA58" si="19">BY1</f>
        <v>Ashfield</v>
      </c>
      <c r="CC1" s="414" t="s">
        <v>8</v>
      </c>
      <c r="CD1" s="415" t="s">
        <v>7</v>
      </c>
      <c r="CE1" s="414">
        <f>VLOOKUP(CD1,'Rural 80'!$A$11:$BS$488,48,FALSE)</f>
        <v>1</v>
      </c>
      <c r="CF1" s="414">
        <f t="array" ref="CF1">INDEX(CE$1:CE$58,MATCH(SMALL(COUNTIF(CE$1:CE$58,"&lt;"&amp;CE$1:CE$58),ROW(CE1:CF1)),COUNTIF(CE$1:CE$58,"&lt;"&amp;CE$1:CE$58),0))</f>
        <v>1</v>
      </c>
      <c r="CG1" s="414" t="str">
        <f t="array" ref="CG1">INDEX(CD$1:CD$58,SMALL(IF(CE$1:CE$58=CF1,ROW(CE$1:CE$58)),COUNTIF(CF$1:CF1,CF1)),1)</f>
        <v>Ashfield</v>
      </c>
      <c r="CH1" s="414">
        <f t="shared" ref="CH1:CH58" si="20">IF(CF1="9999","no data",(CF1-(CF$1-1)))</f>
        <v>1</v>
      </c>
      <c r="CI1" s="414" t="str">
        <f t="shared" ref="CI1:CI58" si="21">CG1</f>
        <v>Ashfield</v>
      </c>
      <c r="CK1" s="414" t="s">
        <v>8</v>
      </c>
      <c r="CL1" s="415" t="s">
        <v>7</v>
      </c>
      <c r="CM1" s="414">
        <f>VLOOKUP(CL1,'Rural 80'!$A$11:$BS$488,52,FALSE)</f>
        <v>4</v>
      </c>
      <c r="CN1" s="414">
        <f t="array" ref="CN1">INDEX(CM$1:CM$58,MATCH(SMALL(COUNTIF(CM$1:CM$58,"&lt;"&amp;CM$1:CM$58),ROW(CM1:CN1)),COUNTIF(CM$1:CM$58,"&lt;"&amp;CM$1:CM$58),0))</f>
        <v>1</v>
      </c>
      <c r="CO1" s="414" t="str">
        <f t="array" ref="CO1">INDEX(CL$1:CL$58,SMALL(IF(CM$1:CM$58=CN1,ROW(CM$1:CM$58)),COUNTIF(CN$1:CN1,CN1)),1)</f>
        <v>Pendle</v>
      </c>
      <c r="CP1" s="414">
        <f t="shared" ref="CP1:CP58" si="22">IF(CN1="9999","no data",(CN1-(CN$1-1)))</f>
        <v>1</v>
      </c>
      <c r="CQ1" s="414" t="str">
        <f t="shared" ref="CQ1:CQ58" si="23">CO1</f>
        <v>Pendle</v>
      </c>
      <c r="CS1" s="414" t="s">
        <v>8</v>
      </c>
      <c r="CT1" s="415" t="s">
        <v>7</v>
      </c>
      <c r="CU1" s="414" t="str">
        <f>VLOOKUP(CT1,'Rural 80'!$A$11:$BS$488,56,FALSE)</f>
        <v>9999</v>
      </c>
      <c r="CV1" s="414" t="str">
        <f t="array" ref="CV1">INDEX(CU$1:CU$58,MATCH(SMALL(COUNTIF(CU$1:CU$58,"&lt;"&amp;CU$1:CU$58),ROW(CU1:CV1)),COUNTIF(CU$1:CU$58,"&lt;"&amp;CU$1:CU$58),0))</f>
        <v>9999</v>
      </c>
      <c r="CW1" s="414" t="str">
        <f t="array" ref="CW1">INDEX(CT$1:CT$58,SMALL(IF(CU$1:CU$58=CV1,ROW(CU$1:CU$58)),COUNTIF(CV$1:CV1,CV1)),1)</f>
        <v>Ashfield</v>
      </c>
      <c r="CX1" s="414" t="str">
        <f t="shared" ref="CX1:CX58" si="24">IF(CV1="9999","no data",(CV1-(CV$1-1)))</f>
        <v>no data</v>
      </c>
      <c r="CY1" s="414" t="str">
        <f t="shared" ref="CY1:CY58" si="25">CW1</f>
        <v>Ashfield</v>
      </c>
      <c r="DA1" s="414" t="s">
        <v>8</v>
      </c>
      <c r="DB1" s="415" t="s">
        <v>7</v>
      </c>
      <c r="DC1" s="414" t="str">
        <f>VLOOKUP(DB1,'Rural 80'!$A$11:$BS$488,60,FALSE)</f>
        <v>9999</v>
      </c>
      <c r="DD1" s="414" t="str">
        <f t="array" ref="DD1">INDEX(DC$1:DC$58,MATCH(SMALL(COUNTIF(DC$1:DC$58,"&lt;"&amp;DC$1:DC$58),ROW(DC1:DD1)),COUNTIF(DC$1:DC$58,"&lt;"&amp;DC$1:DC$58),0))</f>
        <v>9999</v>
      </c>
      <c r="DE1" s="414" t="str">
        <f t="array" ref="DE1">INDEX(DB$1:DB$58,SMALL(IF(DC$1:DC$58=DD1,ROW(DC$1:DC$58)),COUNTIF(DD$1:DD1,DD1)),1)</f>
        <v>Ashfield</v>
      </c>
      <c r="DF1" s="414" t="str">
        <f t="shared" ref="DF1:DF58" si="26">IF(DD1="9999","no data",(DD1-(DD$1-1)))</f>
        <v>no data</v>
      </c>
      <c r="DG1" s="414" t="str">
        <f t="shared" ref="DG1:DG58" si="27">DE1</f>
        <v>Ashfield</v>
      </c>
      <c r="DI1" s="414" t="s">
        <v>8</v>
      </c>
      <c r="DJ1" s="415" t="s">
        <v>7</v>
      </c>
      <c r="DK1" s="414" t="str">
        <f>VLOOKUP(DJ1,'Rural 80'!$A$11:$BS$488,64,FALSE)</f>
        <v>9999</v>
      </c>
      <c r="DL1" s="414" t="str">
        <f t="array" ref="DL1">INDEX(DK$1:DK$58,MATCH(SMALL(COUNTIF(DK$1:DK$58,"&lt;"&amp;DK$1:DK$58),ROW(DK1:DL1)),COUNTIF(DK$1:DK$58,"&lt;"&amp;DK$1:DK$58),0))</f>
        <v>9999</v>
      </c>
      <c r="DM1" s="414" t="str">
        <f t="array" ref="DM1">INDEX(DJ$1:DJ$58,SMALL(IF(DK$1:DK$58=DL1,ROW(DK$1:DK$58)),COUNTIF(DL$1:DL1,DL1)),1)</f>
        <v>Ashfield</v>
      </c>
      <c r="DN1" s="414" t="str">
        <f t="shared" ref="DN1:DN58" si="28">IF(DL1="9999","no data",(DL1-(DL$1-1)))</f>
        <v>no data</v>
      </c>
      <c r="DO1" s="414" t="str">
        <f t="shared" ref="DO1:DO58" si="29">DM1</f>
        <v>Ashfield</v>
      </c>
      <c r="DQ1" s="414" t="s">
        <v>8</v>
      </c>
      <c r="DR1" s="415" t="s">
        <v>7</v>
      </c>
      <c r="DS1" s="414" t="str">
        <f>VLOOKUP(DR1,'Rural 80'!$A$11:$BS$488,68,FALSE)</f>
        <v>9999</v>
      </c>
      <c r="DT1" s="414" t="str">
        <f t="array" ref="DT1">INDEX(DS$1:DS$58,MATCH(SMALL(COUNTIF(DS$1:DS$58,"&lt;"&amp;DS$1:DS$58),ROW(DS1:DT1)),COUNTIF(DS$1:DS$58,"&lt;"&amp;DS$1:DS$58),0))</f>
        <v>9999</v>
      </c>
      <c r="DU1" s="414" t="str">
        <f t="array" ref="DU1">INDEX(DR$1:DR$58,SMALL(IF(DS$1:DS$58=DT1,ROW(DS$1:DS$58)),COUNTIF(DT$1:DT1,DT1)),1)</f>
        <v>Ashfield</v>
      </c>
      <c r="DV1" s="414" t="str">
        <f t="shared" ref="DV1:DV58" si="30">IF(DT1="9999","no data",(DT1-(DT$1-1)))</f>
        <v>no data</v>
      </c>
      <c r="DW1" s="414" t="str">
        <f t="shared" ref="DW1:DW58" si="31">DU1</f>
        <v>Ashfield</v>
      </c>
    </row>
    <row r="2" spans="1:127" x14ac:dyDescent="0.25">
      <c r="A2" s="414">
        <f>'Rural 80'!$C342</f>
        <v>58</v>
      </c>
      <c r="B2" s="415" t="s">
        <v>16</v>
      </c>
      <c r="C2" s="414">
        <f>VLOOKUP(B2,'Rural 80'!$A$11:$BS$488,8,FALSE)</f>
        <v>10</v>
      </c>
      <c r="D2" s="414">
        <f t="array" ref="D2">INDEX(C$1:C$58,MATCH(SMALL(COUNTIF(C$1:C$58,"&lt;"&amp;C$1:C$58),ROW(C2:D2)),COUNTIF(C$1:C$58,"&lt;"&amp;C$1:C$58),0))</f>
        <v>2</v>
      </c>
      <c r="E2" s="414" t="str">
        <f t="array" ref="E2">INDEX(B$1:B$58,SMALL(IF(C$1:C$58=D2,ROW(C$1:C$58)),COUNTIF(D$1:D2,D2)),1)</f>
        <v>Barrow-in-Furness</v>
      </c>
      <c r="F2" s="414">
        <f t="shared" si="0"/>
        <v>2</v>
      </c>
      <c r="G2" s="414" t="str">
        <f t="shared" si="1"/>
        <v>Barrow-in-Furness</v>
      </c>
      <c r="I2" s="414">
        <f>'Rural 80'!$C342</f>
        <v>58</v>
      </c>
      <c r="J2" s="415" t="s">
        <v>16</v>
      </c>
      <c r="K2" s="414">
        <f>VLOOKUP(J2,'Rural 80'!$A$11:$BS$488,12,FALSE)</f>
        <v>10</v>
      </c>
      <c r="L2" s="414">
        <f t="array" ref="L2">INDEX(K$1:K$58,MATCH(SMALL(COUNTIF(K$1:K$58,"&lt;"&amp;K$1:K$58),ROW(K2:L2)),COUNTIF(K$1:K$58,"&lt;"&amp;K$1:K$58),0))</f>
        <v>2</v>
      </c>
      <c r="M2" s="414" t="str">
        <f t="array" ref="M2">INDEX(J$1:J$58,SMALL(IF(K$1:K$58=L2,ROW(K$1:K$58)),COUNTIF(L$1:L2,L2)),1)</f>
        <v>Barrow-in-Furness</v>
      </c>
      <c r="N2" s="414">
        <f t="shared" si="2"/>
        <v>2</v>
      </c>
      <c r="O2" s="414" t="str">
        <f t="shared" si="3"/>
        <v>Barrow-in-Furness</v>
      </c>
      <c r="Q2" s="414">
        <f>'Rural 80'!$C342</f>
        <v>58</v>
      </c>
      <c r="R2" s="415" t="s">
        <v>16</v>
      </c>
      <c r="S2" s="414">
        <f>VLOOKUP(R2,'Rural 80'!$A$11:$BS$488,16,FALSE)</f>
        <v>12</v>
      </c>
      <c r="T2" s="414">
        <f t="array" ref="T2">INDEX(S$1:S$58,MATCH(SMALL(COUNTIF(S$1:S$58,"&lt;"&amp;S$1:S$58),ROW(S2:T2)),COUNTIF(S$1:S$58,"&lt;"&amp;S$1:S$58),0))</f>
        <v>2</v>
      </c>
      <c r="U2" s="414" t="str">
        <f t="array" ref="U2">INDEX(R$1:R$58,SMALL(IF(S$1:S$58=T2,ROW(S$1:S$58)),COUNTIF(T$1:T2,T2)),1)</f>
        <v>Tamworth</v>
      </c>
      <c r="V2" s="414">
        <f t="shared" si="4"/>
        <v>2</v>
      </c>
      <c r="W2" s="414" t="str">
        <f t="shared" si="5"/>
        <v>Tamworth</v>
      </c>
      <c r="Y2" s="414">
        <f>'Rural 80'!$C342</f>
        <v>58</v>
      </c>
      <c r="Z2" s="415" t="s">
        <v>16</v>
      </c>
      <c r="AA2" s="414">
        <f>VLOOKUP(Z2,'Rural 80'!$A$11:$BS$488,20,FALSE)</f>
        <v>11</v>
      </c>
      <c r="AB2" s="414">
        <f t="array" ref="AB2">INDEX(AA$1:AA$58,MATCH(SMALL(COUNTIF(AA$1:AA$58,"&lt;"&amp;AA$1:AA$58),ROW(AA2:AB2)),COUNTIF(AA$1:AA$58,"&lt;"&amp;AA$1:AA$58),0))</f>
        <v>2</v>
      </c>
      <c r="AC2" s="414" t="str">
        <f t="array" ref="AC2">INDEX(Z$1:Z$58,SMALL(IF(AA$1:AA$58=AB2,ROW(AA$1:AA$58)),COUNTIF(AB$1:AB2,AB2)),1)</f>
        <v>Barrow-in-Furness</v>
      </c>
      <c r="AD2" s="414">
        <f t="shared" si="6"/>
        <v>2</v>
      </c>
      <c r="AE2" s="414" t="str">
        <f t="shared" si="7"/>
        <v>Barrow-in-Furness</v>
      </c>
      <c r="AG2" s="414">
        <f>'Rural 80'!$C342</f>
        <v>58</v>
      </c>
      <c r="AH2" s="415" t="s">
        <v>16</v>
      </c>
      <c r="AI2" s="414">
        <f>VLOOKUP(AH2,'Rural 80'!$A$11:$BS$488,24,FALSE)</f>
        <v>9</v>
      </c>
      <c r="AJ2" s="414">
        <f t="array" ref="AJ2">INDEX(AI$1:AI$58,MATCH(SMALL(COUNTIF(AI$1:AI$58,"&lt;"&amp;AI$1:AI$58),ROW(AI2:AJ2)),COUNTIF(AI$1:AI$58,"&lt;"&amp;AI$1:AI$58),0))</f>
        <v>2</v>
      </c>
      <c r="AK2" s="414" t="str">
        <f t="array" ref="AK2">INDEX(AH$1:AH$58,SMALL(IF(AI$1:AI$58=AJ2,ROW(AI$1:AI$58)),COUNTIF(AJ$1:AJ2,AJ2)),1)</f>
        <v>Barrow-in-Furness</v>
      </c>
      <c r="AL2" s="414">
        <f t="shared" si="8"/>
        <v>2</v>
      </c>
      <c r="AM2" s="414" t="str">
        <f t="shared" si="9"/>
        <v>Barrow-in-Furness</v>
      </c>
      <c r="AO2" s="414">
        <f>'Rural 80'!$C342</f>
        <v>58</v>
      </c>
      <c r="AP2" s="415" t="s">
        <v>16</v>
      </c>
      <c r="AQ2" s="414">
        <f>VLOOKUP(AP2,'Rural 80'!$A$11:$BS$488,28,FALSE)</f>
        <v>6</v>
      </c>
      <c r="AR2" s="414">
        <f t="array" ref="AR2">INDEX(AQ$1:AQ$58,MATCH(SMALL(COUNTIF(AQ$1:AQ$58,"&lt;"&amp;AQ$1:AQ$58),ROW(AQ2:AR2)),COUNTIF(AQ$1:AQ$58,"&lt;"&amp;AQ$1:AQ$58),0))</f>
        <v>2</v>
      </c>
      <c r="AS2" s="414" t="str">
        <f t="array" ref="AS2">INDEX(AP$1:AP$58,SMALL(IF(AQ$1:AQ$58=AR2,ROW(AQ$1:AQ$58)),COUNTIF(AR$1:AR2,AR2)),1)</f>
        <v>Rossendale</v>
      </c>
      <c r="AT2" s="414">
        <f t="shared" si="10"/>
        <v>2</v>
      </c>
      <c r="AU2" s="414" t="str">
        <f t="shared" si="11"/>
        <v>Rossendale</v>
      </c>
      <c r="AW2" s="414">
        <f>'Rural 80'!$C342</f>
        <v>58</v>
      </c>
      <c r="AX2" s="415" t="s">
        <v>16</v>
      </c>
      <c r="AY2" s="414">
        <f>VLOOKUP(AX2,'Rural 80'!$A$11:$BS$488,32,FALSE)</f>
        <v>9</v>
      </c>
      <c r="AZ2" s="414">
        <f t="array" ref="AZ2">INDEX(AY$1:AY$58,MATCH(SMALL(COUNTIF(AY$1:AY$58,"&lt;"&amp;AY$1:AY$58),ROW(AY2:AZ2)),COUNTIF(AY$1:AY$58,"&lt;"&amp;AY$1:AY$58),0))</f>
        <v>2</v>
      </c>
      <c r="BA2" s="414" t="str">
        <f t="array" ref="BA2">INDEX(AX$1:AX$58,SMALL(IF(AY$1:AY$58=AZ2,ROW(AY$1:AY$58)),COUNTIF(AZ$1:AZ2,AZ2)),1)</f>
        <v>Halton</v>
      </c>
      <c r="BB2" s="414">
        <f t="shared" si="12"/>
        <v>2</v>
      </c>
      <c r="BC2" s="414" t="str">
        <f t="shared" si="13"/>
        <v>Halton</v>
      </c>
      <c r="BE2" s="414">
        <f>'Rural 80'!$C342</f>
        <v>58</v>
      </c>
      <c r="BF2" s="415" t="s">
        <v>16</v>
      </c>
      <c r="BG2" s="414">
        <f>VLOOKUP(BF2,'Rural 80'!$A$11:$BS$488,36,FALSE)</f>
        <v>11</v>
      </c>
      <c r="BH2" s="414">
        <f t="array" ref="BH2">INDEX(BG$1:BG$58,MATCH(SMALL(COUNTIF(BG$1:BG$58,"&lt;"&amp;BG$1:BG$58),ROW(BG2:BH2)),COUNTIF(BG$1:BG$58,"&lt;"&amp;BG$1:BG$58),0))</f>
        <v>2</v>
      </c>
      <c r="BI2" s="414" t="str">
        <f t="array" ref="BI2">INDEX(BF$1:BF$58,SMALL(IF(BG$1:BG$58=BH2,ROW(BG$1:BG$58)),COUNTIF(BH$1:BH2,BH2)),1)</f>
        <v>Barrow-in-Furness</v>
      </c>
      <c r="BJ2" s="414">
        <f t="shared" si="14"/>
        <v>2</v>
      </c>
      <c r="BK2" s="414" t="str">
        <f t="shared" si="15"/>
        <v>Barrow-in-Furness</v>
      </c>
      <c r="BM2" s="414">
        <f>'Rural 80'!$C342</f>
        <v>58</v>
      </c>
      <c r="BN2" s="415" t="s">
        <v>16</v>
      </c>
      <c r="BO2" s="414">
        <f>VLOOKUP(BN2,'Rural 80'!$A$11:$BS$488,40,FALSE)</f>
        <v>19</v>
      </c>
      <c r="BP2" s="414">
        <f t="array" ref="BP2">INDEX(BO$1:BO$58,MATCH(SMALL(COUNTIF(BO$1:BO$58,"&lt;"&amp;BO$1:BO$58),ROW(BO2:BP2)),COUNTIF(BO$1:BO$58,"&lt;"&amp;BO$1:BO$58),0))</f>
        <v>1</v>
      </c>
      <c r="BQ2" s="414" t="str">
        <f t="array" ref="BQ2">INDEX(BN$1:BN$58,SMALL(IF(BO$1:BO$58=BP2,ROW(BO$1:BO$58)),COUNTIF(BP$1:BP2,BP2)),1)</f>
        <v>Nuneaton and Bedworth</v>
      </c>
      <c r="BR2" s="414">
        <f t="shared" si="16"/>
        <v>1</v>
      </c>
      <c r="BS2" s="414" t="str">
        <f t="shared" si="17"/>
        <v>Nuneaton and Bedworth</v>
      </c>
      <c r="BU2" s="414">
        <f>'Rural 80'!$C342</f>
        <v>58</v>
      </c>
      <c r="BV2" s="415" t="s">
        <v>16</v>
      </c>
      <c r="BW2" s="414">
        <f>VLOOKUP(BV2,'Rural 80'!$A$11:$BS$488,44,FALSE)</f>
        <v>19</v>
      </c>
      <c r="BX2" s="414">
        <f t="array" ref="BX2">INDEX(BW$1:BW$58,MATCH(SMALL(COUNTIF(BW$1:BW$58,"&lt;"&amp;BW$1:BW$58),ROW(BW2:BX2)),COUNTIF(BW$1:BW$58,"&lt;"&amp;BW$1:BW$58),0))</f>
        <v>1</v>
      </c>
      <c r="BY2" s="414" t="str">
        <f t="array" ref="BY2">INDEX(BV$1:BV$58,SMALL(IF(BW$1:BW$58=BX2,ROW(BW$1:BW$58)),COUNTIF(BX$1:BX2,BX2)),1)</f>
        <v>Hyndburn</v>
      </c>
      <c r="BZ2" s="414">
        <f t="shared" si="18"/>
        <v>1</v>
      </c>
      <c r="CA2" s="414" t="str">
        <f t="shared" si="19"/>
        <v>Hyndburn</v>
      </c>
      <c r="CC2" s="414">
        <f>'Rural 80'!$C342</f>
        <v>58</v>
      </c>
      <c r="CD2" s="415" t="s">
        <v>16</v>
      </c>
      <c r="CE2" s="414">
        <f>VLOOKUP(CD2,'Rural 80'!$A$11:$BS$488,48,FALSE)</f>
        <v>19</v>
      </c>
      <c r="CF2" s="414">
        <f t="array" ref="CF2">INDEX(CE$1:CE$58,MATCH(SMALL(COUNTIF(CE$1:CE$58,"&lt;"&amp;CE$1:CE$58),ROW(CE2:CF2)),COUNTIF(CE$1:CE$58,"&lt;"&amp;CE$1:CE$58),0))</f>
        <v>1</v>
      </c>
      <c r="CG2" s="414" t="str">
        <f t="array" ref="CG2">INDEX(CD$1:CD$58,SMALL(IF(CE$1:CE$58=CF2,ROW(CE$1:CE$58)),COUNTIF(CF$1:CF2,CF2)),1)</f>
        <v>Hartlepool</v>
      </c>
      <c r="CH2" s="414">
        <f t="shared" si="20"/>
        <v>1</v>
      </c>
      <c r="CI2" s="414" t="str">
        <f t="shared" si="21"/>
        <v>Hartlepool</v>
      </c>
      <c r="CK2" s="414">
        <f>'Rural 80'!$C342</f>
        <v>58</v>
      </c>
      <c r="CL2" s="415" t="s">
        <v>16</v>
      </c>
      <c r="CM2" s="414">
        <f>VLOOKUP(CL2,'Rural 80'!$A$11:$BS$488,52,FALSE)</f>
        <v>17</v>
      </c>
      <c r="CN2" s="414">
        <f t="array" ref="CN2">INDEX(CM$1:CM$58,MATCH(SMALL(COUNTIF(CM$1:CM$58,"&lt;"&amp;CM$1:CM$58),ROW(CM2:CN2)),COUNTIF(CM$1:CM$58,"&lt;"&amp;CM$1:CM$58),0))</f>
        <v>1</v>
      </c>
      <c r="CO2" s="414" t="str">
        <f t="array" ref="CO2">INDEX(CL$1:CL$58,SMALL(IF(CM$1:CM$58=CN2,ROW(CM$1:CM$58)),COUNTIF(CN$1:CN2,CN2)),1)</f>
        <v>Weymouth and Portland</v>
      </c>
      <c r="CP2" s="414">
        <f t="shared" si="22"/>
        <v>1</v>
      </c>
      <c r="CQ2" s="414" t="str">
        <f t="shared" si="23"/>
        <v>Weymouth and Portland</v>
      </c>
      <c r="CS2" s="414">
        <f>'Rural 80'!$C342</f>
        <v>58</v>
      </c>
      <c r="CT2" s="415" t="s">
        <v>16</v>
      </c>
      <c r="CU2" s="414" t="str">
        <f>VLOOKUP(CT2,'Rural 80'!$A$11:$BS$488,56,FALSE)</f>
        <v>9999</v>
      </c>
      <c r="CV2" s="414" t="str">
        <f t="array" ref="CV2">INDEX(CU$1:CU$58,MATCH(SMALL(COUNTIF(CU$1:CU$58,"&lt;"&amp;CU$1:CU$58),ROW(CU2:CV2)),COUNTIF(CU$1:CU$58,"&lt;"&amp;CU$1:CU$58),0))</f>
        <v>9999</v>
      </c>
      <c r="CW2" s="414" t="str">
        <f t="array" ref="CW2">INDEX(CT$1:CT$58,SMALL(IF(CU$1:CU$58=CV2,ROW(CU$1:CU$58)),COUNTIF(CV$1:CV2,CV2)),1)</f>
        <v>Barnsley</v>
      </c>
      <c r="CX2" s="414" t="str">
        <f t="shared" si="24"/>
        <v>no data</v>
      </c>
      <c r="CY2" s="414" t="str">
        <f t="shared" si="25"/>
        <v>Barnsley</v>
      </c>
      <c r="DA2" s="414">
        <f>'Rural 80'!$C342</f>
        <v>58</v>
      </c>
      <c r="DB2" s="415" t="s">
        <v>16</v>
      </c>
      <c r="DC2" s="414" t="str">
        <f>VLOOKUP(DB2,'Rural 80'!$A$11:$BS$488,60,FALSE)</f>
        <v>9999</v>
      </c>
      <c r="DD2" s="414" t="str">
        <f t="array" ref="DD2">INDEX(DC$1:DC$58,MATCH(SMALL(COUNTIF(DC$1:DC$58,"&lt;"&amp;DC$1:DC$58),ROW(DC2:DD2)),COUNTIF(DC$1:DC$58,"&lt;"&amp;DC$1:DC$58),0))</f>
        <v>9999</v>
      </c>
      <c r="DE2" s="414" t="str">
        <f t="array" ref="DE2">INDEX(DB$1:DB$58,SMALL(IF(DC$1:DC$58=DD2,ROW(DC$1:DC$58)),COUNTIF(DD$1:DD2,DD2)),1)</f>
        <v>Barnsley</v>
      </c>
      <c r="DF2" s="414" t="str">
        <f t="shared" si="26"/>
        <v>no data</v>
      </c>
      <c r="DG2" s="414" t="str">
        <f t="shared" si="27"/>
        <v>Barnsley</v>
      </c>
      <c r="DI2" s="414">
        <f>'Rural 80'!$C342</f>
        <v>58</v>
      </c>
      <c r="DJ2" s="415" t="s">
        <v>16</v>
      </c>
      <c r="DK2" s="414" t="str">
        <f>VLOOKUP(DJ2,'Rural 80'!$A$11:$BS$488,64,FALSE)</f>
        <v>9999</v>
      </c>
      <c r="DL2" s="414" t="str">
        <f t="array" ref="DL2">INDEX(DK$1:DK$58,MATCH(SMALL(COUNTIF(DK$1:DK$58,"&lt;"&amp;DK$1:DK$58),ROW(DK2:DL2)),COUNTIF(DK$1:DK$58,"&lt;"&amp;DK$1:DK$58),0))</f>
        <v>9999</v>
      </c>
      <c r="DM2" s="414" t="str">
        <f t="array" ref="DM2">INDEX(DJ$1:DJ$58,SMALL(IF(DK$1:DK$58=DL2,ROW(DK$1:DK$58)),COUNTIF(DL$1:DL2,DL2)),1)</f>
        <v>Barnsley</v>
      </c>
      <c r="DN2" s="414" t="str">
        <f t="shared" si="28"/>
        <v>no data</v>
      </c>
      <c r="DO2" s="414" t="str">
        <f t="shared" si="29"/>
        <v>Barnsley</v>
      </c>
      <c r="DQ2" s="414">
        <f>'Rural 80'!$C342</f>
        <v>58</v>
      </c>
      <c r="DR2" s="415" t="s">
        <v>16</v>
      </c>
      <c r="DS2" s="414" t="str">
        <f>VLOOKUP(DR2,'Rural 80'!$A$11:$BS$488,68,FALSE)</f>
        <v>9999</v>
      </c>
      <c r="DT2" s="414" t="str">
        <f t="array" ref="DT2">INDEX(DS$1:DS$58,MATCH(SMALL(COUNTIF(DS$1:DS$58,"&lt;"&amp;DS$1:DS$58),ROW(DS2:DT2)),COUNTIF(DS$1:DS$58,"&lt;"&amp;DS$1:DS$58),0))</f>
        <v>9999</v>
      </c>
      <c r="DU2" s="414" t="str">
        <f t="array" ref="DU2">INDEX(DR$1:DR$58,SMALL(IF(DS$1:DS$58=DT2,ROW(DS$1:DS$58)),COUNTIF(DT$1:DT2,DT2)),1)</f>
        <v>Barnsley</v>
      </c>
      <c r="DV2" s="414" t="str">
        <f t="shared" si="30"/>
        <v>no data</v>
      </c>
      <c r="DW2" s="414" t="str">
        <f t="shared" si="31"/>
        <v>Barnsley</v>
      </c>
    </row>
    <row r="3" spans="1:127" x14ac:dyDescent="0.25">
      <c r="B3" s="415" t="s">
        <v>17</v>
      </c>
      <c r="C3" s="414">
        <f>VLOOKUP(B3,'Rural 80'!$A$11:$BS$488,8,FALSE)</f>
        <v>2</v>
      </c>
      <c r="D3" s="414">
        <f t="array" ref="D3">INDEX(C$1:C$58,MATCH(SMALL(COUNTIF(C$1:C$58,"&lt;"&amp;C$1:C$58),ROW(C3:D3)),COUNTIF(C$1:C$58,"&lt;"&amp;C$1:C$58),0))</f>
        <v>3</v>
      </c>
      <c r="E3" s="414" t="str">
        <f t="array" ref="E3">INDEX(B$1:B$58,SMALL(IF(C$1:C$58=D3,ROW(C$1:C$58)),COUNTIF(D$1:D3,D3)),1)</f>
        <v>Burnley</v>
      </c>
      <c r="F3" s="414">
        <f t="shared" si="0"/>
        <v>3</v>
      </c>
      <c r="G3" s="414" t="str">
        <f t="shared" si="1"/>
        <v>Burnley</v>
      </c>
      <c r="J3" s="415" t="s">
        <v>17</v>
      </c>
      <c r="K3" s="414">
        <f>VLOOKUP(J3,'Rural 80'!$A$11:$BS$488,12,FALSE)</f>
        <v>2</v>
      </c>
      <c r="L3" s="414">
        <f t="array" ref="L3">INDEX(K$1:K$58,MATCH(SMALL(COUNTIF(K$1:K$58,"&lt;"&amp;K$1:K$58),ROW(K3:L3)),COUNTIF(K$1:K$58,"&lt;"&amp;K$1:K$58),0))</f>
        <v>3</v>
      </c>
      <c r="M3" s="414" t="str">
        <f t="array" ref="M3">INDEX(J$1:J$58,SMALL(IF(K$1:K$58=L3,ROW(K$1:K$58)),COUNTIF(L$1:L3,L3)),1)</f>
        <v>Tamworth</v>
      </c>
      <c r="N3" s="414">
        <f t="shared" si="2"/>
        <v>3</v>
      </c>
      <c r="O3" s="414" t="str">
        <f t="shared" si="3"/>
        <v>Tamworth</v>
      </c>
      <c r="R3" s="415" t="s">
        <v>17</v>
      </c>
      <c r="S3" s="414">
        <f>VLOOKUP(R3,'Rural 80'!$A$11:$BS$488,16,FALSE)</f>
        <v>3</v>
      </c>
      <c r="T3" s="414">
        <f t="array" ref="T3">INDEX(S$1:S$58,MATCH(SMALL(COUNTIF(S$1:S$58,"&lt;"&amp;S$1:S$58),ROW(S3:T3)),COUNTIF(S$1:S$58,"&lt;"&amp;S$1:S$58),0))</f>
        <v>3</v>
      </c>
      <c r="U3" s="414" t="str">
        <f t="array" ref="U3">INDEX(R$1:R$58,SMALL(IF(S$1:S$58=T3,ROW(S$1:S$58)),COUNTIF(T$1:T3,T3)),1)</f>
        <v>Barrow-in-Furness</v>
      </c>
      <c r="V3" s="414">
        <f t="shared" si="4"/>
        <v>3</v>
      </c>
      <c r="W3" s="414" t="str">
        <f t="shared" si="5"/>
        <v>Barrow-in-Furness</v>
      </c>
      <c r="Z3" s="415" t="s">
        <v>17</v>
      </c>
      <c r="AA3" s="414">
        <f>VLOOKUP(Z3,'Rural 80'!$A$11:$BS$488,20,FALSE)</f>
        <v>2</v>
      </c>
      <c r="AB3" s="414">
        <f t="array" ref="AB3">INDEX(AA$1:AA$58,MATCH(SMALL(COUNTIF(AA$1:AA$58,"&lt;"&amp;AA$1:AA$58),ROW(AA3:AB3)),COUNTIF(AA$1:AA$58,"&lt;"&amp;AA$1:AA$58),0))</f>
        <v>3</v>
      </c>
      <c r="AC3" s="414" t="str">
        <f t="array" ref="AC3">INDEX(Z$1:Z$58,SMALL(IF(AA$1:AA$58=AB3,ROW(AA$1:AA$58)),COUNTIF(AB$1:AB3,AB3)),1)</f>
        <v>Hartlepool</v>
      </c>
      <c r="AD3" s="414">
        <f t="shared" si="6"/>
        <v>3</v>
      </c>
      <c r="AE3" s="414" t="str">
        <f t="shared" si="7"/>
        <v>Hartlepool</v>
      </c>
      <c r="AH3" s="415" t="s">
        <v>17</v>
      </c>
      <c r="AI3" s="414">
        <f>VLOOKUP(AH3,'Rural 80'!$A$11:$BS$488,24,FALSE)</f>
        <v>2</v>
      </c>
      <c r="AJ3" s="414">
        <f t="array" ref="AJ3">INDEX(AI$1:AI$58,MATCH(SMALL(COUNTIF(AI$1:AI$58,"&lt;"&amp;AI$1:AI$58),ROW(AI3:AJ3)),COUNTIF(AI$1:AI$58,"&lt;"&amp;AI$1:AI$58),0))</f>
        <v>3</v>
      </c>
      <c r="AK3" s="414" t="str">
        <f t="array" ref="AK3">INDEX(AH$1:AH$58,SMALL(IF(AI$1:AI$58=AJ3,ROW(AI$1:AI$58)),COUNTIF(AJ$1:AJ3,AJ3)),1)</f>
        <v>Halton</v>
      </c>
      <c r="AL3" s="414">
        <f t="shared" si="8"/>
        <v>3</v>
      </c>
      <c r="AM3" s="414" t="str">
        <f t="shared" si="9"/>
        <v>Halton</v>
      </c>
      <c r="AP3" s="415" t="s">
        <v>17</v>
      </c>
      <c r="AQ3" s="414">
        <f>VLOOKUP(AP3,'Rural 80'!$A$11:$BS$488,28,FALSE)</f>
        <v>5</v>
      </c>
      <c r="AR3" s="414">
        <f t="array" ref="AR3">INDEX(AQ$1:AQ$58,MATCH(SMALL(COUNTIF(AQ$1:AQ$58,"&lt;"&amp;AQ$1:AQ$58),ROW(AQ3:AR3)),COUNTIF(AQ$1:AQ$58,"&lt;"&amp;AQ$1:AQ$58),0))</f>
        <v>3</v>
      </c>
      <c r="AS3" s="414" t="str">
        <f t="array" ref="AS3">INDEX(AP$1:AP$58,SMALL(IF(AQ$1:AQ$58=AR3,ROW(AQ$1:AQ$58)),COUNTIF(AR$1:AR3,AR3)),1)</f>
        <v>Ashfield</v>
      </c>
      <c r="AT3" s="414">
        <f t="shared" si="10"/>
        <v>3</v>
      </c>
      <c r="AU3" s="414" t="str">
        <f t="shared" si="11"/>
        <v>Ashfield</v>
      </c>
      <c r="AX3" s="415" t="s">
        <v>17</v>
      </c>
      <c r="AY3" s="414">
        <f>VLOOKUP(AX3,'Rural 80'!$A$11:$BS$488,32,FALSE)</f>
        <v>3</v>
      </c>
      <c r="AZ3" s="414">
        <f t="array" ref="AZ3">INDEX(AY$1:AY$58,MATCH(SMALL(COUNTIF(AY$1:AY$58,"&lt;"&amp;AY$1:AY$58),ROW(AY3:AZ3)),COUNTIF(AY$1:AY$58,"&lt;"&amp;AY$1:AY$58),0))</f>
        <v>3</v>
      </c>
      <c r="BA3" s="414" t="str">
        <f t="array" ref="BA3">INDEX(AX$1:AX$58,SMALL(IF(AY$1:AY$58=AZ3,ROW(AY$1:AY$58)),COUNTIF(AZ$1:AZ3,AZ3)),1)</f>
        <v>Barrow-in-Furness</v>
      </c>
      <c r="BB3" s="414">
        <f t="shared" si="12"/>
        <v>3</v>
      </c>
      <c r="BC3" s="414" t="str">
        <f t="shared" si="13"/>
        <v>Barrow-in-Furness</v>
      </c>
      <c r="BF3" s="415" t="s">
        <v>17</v>
      </c>
      <c r="BG3" s="414">
        <f>VLOOKUP(BF3,'Rural 80'!$A$11:$BS$488,36,FALSE)</f>
        <v>2</v>
      </c>
      <c r="BH3" s="414">
        <f t="array" ref="BH3">INDEX(BG$1:BG$58,MATCH(SMALL(COUNTIF(BG$1:BG$58,"&lt;"&amp;BG$1:BG$58),ROW(BG3:BH3)),COUNTIF(BG$1:BG$58,"&lt;"&amp;BG$1:BG$58),0))</f>
        <v>3</v>
      </c>
      <c r="BI3" s="414" t="str">
        <f t="array" ref="BI3">INDEX(BF$1:BF$58,SMALL(IF(BG$1:BG$58=BH3,ROW(BG$1:BG$58)),COUNTIF(BH$1:BH3,BH3)),1)</f>
        <v>Hartlepool</v>
      </c>
      <c r="BJ3" s="414">
        <f t="shared" si="14"/>
        <v>3</v>
      </c>
      <c r="BK3" s="414" t="str">
        <f t="shared" si="15"/>
        <v>Hartlepool</v>
      </c>
      <c r="BN3" s="415" t="s">
        <v>17</v>
      </c>
      <c r="BO3" s="414">
        <f>VLOOKUP(BN3,'Rural 80'!$A$11:$BS$488,40,FALSE)</f>
        <v>12</v>
      </c>
      <c r="BP3" s="414">
        <f t="array" ref="BP3">INDEX(BO$1:BO$58,MATCH(SMALL(COUNTIF(BO$1:BO$58,"&lt;"&amp;BO$1:BO$58),ROW(BO3:BP3)),COUNTIF(BO$1:BO$58,"&lt;"&amp;BO$1:BO$58),0))</f>
        <v>1</v>
      </c>
      <c r="BQ3" s="414" t="str">
        <f t="array" ref="BQ3">INDEX(BN$1:BN$58,SMALL(IF(BO$1:BO$58=BP3,ROW(BO$1:BO$58)),COUNTIF(BP$1:BP3,BP3)),1)</f>
        <v>Tamworth</v>
      </c>
      <c r="BR3" s="414">
        <f t="shared" si="16"/>
        <v>1</v>
      </c>
      <c r="BS3" s="414" t="str">
        <f t="shared" si="17"/>
        <v>Tamworth</v>
      </c>
      <c r="BV3" s="415" t="s">
        <v>17</v>
      </c>
      <c r="BW3" s="414">
        <f>VLOOKUP(BV3,'Rural 80'!$A$11:$BS$488,44,FALSE)</f>
        <v>4</v>
      </c>
      <c r="BX3" s="414">
        <f t="array" ref="BX3">INDEX(BW$1:BW$58,MATCH(SMALL(COUNTIF(BW$1:BW$58,"&lt;"&amp;BW$1:BW$58),ROW(BW3:BX3)),COUNTIF(BW$1:BW$58,"&lt;"&amp;BW$1:BW$58),0))</f>
        <v>1</v>
      </c>
      <c r="BY3" s="414" t="str">
        <f t="array" ref="BY3">INDEX(BV$1:BV$58,SMALL(IF(BW$1:BW$58=BX3,ROW(BW$1:BW$58)),COUNTIF(BX$1:BX3,BX3)),1)</f>
        <v>Tamworth</v>
      </c>
      <c r="BZ3" s="414">
        <f t="shared" si="18"/>
        <v>1</v>
      </c>
      <c r="CA3" s="414" t="str">
        <f t="shared" si="19"/>
        <v>Tamworth</v>
      </c>
      <c r="CD3" s="415" t="s">
        <v>17</v>
      </c>
      <c r="CE3" s="414">
        <f>VLOOKUP(CD3,'Rural 80'!$A$11:$BS$488,48,FALSE)</f>
        <v>7</v>
      </c>
      <c r="CF3" s="414">
        <f t="array" ref="CF3">INDEX(CE$1:CE$58,MATCH(SMALL(COUNTIF(CE$1:CE$58,"&lt;"&amp;CE$1:CE$58),ROW(CE3:CF3)),COUNTIF(CE$1:CE$58,"&lt;"&amp;CE$1:CE$58),0))</f>
        <v>1</v>
      </c>
      <c r="CG3" s="414" t="str">
        <f t="array" ref="CG3">INDEX(CD$1:CD$58,SMALL(IF(CE$1:CE$58=CF3,ROW(CE$1:CE$58)),COUNTIF(CF$1:CF3,CF3)),1)</f>
        <v>Pendle</v>
      </c>
      <c r="CH3" s="414">
        <f t="shared" si="20"/>
        <v>1</v>
      </c>
      <c r="CI3" s="414" t="str">
        <f t="shared" si="21"/>
        <v>Pendle</v>
      </c>
      <c r="CL3" s="415" t="s">
        <v>17</v>
      </c>
      <c r="CM3" s="414">
        <f>VLOOKUP(CL3,'Rural 80'!$A$11:$BS$488,52,FALSE)</f>
        <v>7</v>
      </c>
      <c r="CN3" s="414">
        <f t="array" ref="CN3">INDEX(CM$1:CM$58,MATCH(SMALL(COUNTIF(CM$1:CM$58,"&lt;"&amp;CM$1:CM$58),ROW(CM3:CN3)),COUNTIF(CM$1:CM$58,"&lt;"&amp;CM$1:CM$58),0))</f>
        <v>3</v>
      </c>
      <c r="CO3" s="414" t="str">
        <f t="array" ref="CO3">INDEX(CL$1:CL$58,SMALL(IF(CM$1:CM$58=CN3,ROW(CM$1:CM$58)),COUNTIF(CN$1:CN3,CN3)),1)</f>
        <v>Nuneaton and Bedworth</v>
      </c>
      <c r="CP3" s="414">
        <f t="shared" si="22"/>
        <v>3</v>
      </c>
      <c r="CQ3" s="414" t="str">
        <f t="shared" si="23"/>
        <v>Nuneaton and Bedworth</v>
      </c>
      <c r="CT3" s="415" t="s">
        <v>17</v>
      </c>
      <c r="CU3" s="414" t="str">
        <f>VLOOKUP(CT3,'Rural 80'!$A$11:$BS$488,56,FALSE)</f>
        <v>9999</v>
      </c>
      <c r="CV3" s="414" t="str">
        <f t="array" ref="CV3">INDEX(CU$1:CU$58,MATCH(SMALL(COUNTIF(CU$1:CU$58,"&lt;"&amp;CU$1:CU$58),ROW(CU3:CV3)),COUNTIF(CU$1:CU$58,"&lt;"&amp;CU$1:CU$58),0))</f>
        <v>9999</v>
      </c>
      <c r="CW3" s="414" t="str">
        <f t="array" ref="CW3">INDEX(CT$1:CT$58,SMALL(IF(CU$1:CU$58=CV3,ROW(CU$1:CU$58)),COUNTIF(CV$1:CV3,CV3)),1)</f>
        <v>Barrow-in-Furness</v>
      </c>
      <c r="CX3" s="414" t="str">
        <f t="shared" si="24"/>
        <v>no data</v>
      </c>
      <c r="CY3" s="414" t="str">
        <f t="shared" si="25"/>
        <v>Barrow-in-Furness</v>
      </c>
      <c r="DB3" s="415" t="s">
        <v>17</v>
      </c>
      <c r="DC3" s="414" t="str">
        <f>VLOOKUP(DB3,'Rural 80'!$A$11:$BS$488,60,FALSE)</f>
        <v>9999</v>
      </c>
      <c r="DD3" s="414" t="str">
        <f t="array" ref="DD3">INDEX(DC$1:DC$58,MATCH(SMALL(COUNTIF(DC$1:DC$58,"&lt;"&amp;DC$1:DC$58),ROW(DC3:DD3)),COUNTIF(DC$1:DC$58,"&lt;"&amp;DC$1:DC$58),0))</f>
        <v>9999</v>
      </c>
      <c r="DE3" s="414" t="str">
        <f t="array" ref="DE3">INDEX(DB$1:DB$58,SMALL(IF(DC$1:DC$58=DD3,ROW(DC$1:DC$58)),COUNTIF(DD$1:DD3,DD3)),1)</f>
        <v>Barrow-in-Furness</v>
      </c>
      <c r="DF3" s="414" t="str">
        <f t="shared" si="26"/>
        <v>no data</v>
      </c>
      <c r="DG3" s="414" t="str">
        <f t="shared" si="27"/>
        <v>Barrow-in-Furness</v>
      </c>
      <c r="DJ3" s="415" t="s">
        <v>17</v>
      </c>
      <c r="DK3" s="414" t="str">
        <f>VLOOKUP(DJ3,'Rural 80'!$A$11:$BS$488,64,FALSE)</f>
        <v>9999</v>
      </c>
      <c r="DL3" s="414" t="str">
        <f t="array" ref="DL3">INDEX(DK$1:DK$58,MATCH(SMALL(COUNTIF(DK$1:DK$58,"&lt;"&amp;DK$1:DK$58),ROW(DK3:DL3)),COUNTIF(DK$1:DK$58,"&lt;"&amp;DK$1:DK$58),0))</f>
        <v>9999</v>
      </c>
      <c r="DM3" s="414" t="str">
        <f t="array" ref="DM3">INDEX(DJ$1:DJ$58,SMALL(IF(DK$1:DK$58=DL3,ROW(DK$1:DK$58)),COUNTIF(DL$1:DL3,DL3)),1)</f>
        <v>Barrow-in-Furness</v>
      </c>
      <c r="DN3" s="414" t="str">
        <f t="shared" si="28"/>
        <v>no data</v>
      </c>
      <c r="DO3" s="414" t="str">
        <f t="shared" si="29"/>
        <v>Barrow-in-Furness</v>
      </c>
      <c r="DR3" s="415" t="s">
        <v>17</v>
      </c>
      <c r="DS3" s="414" t="str">
        <f>VLOOKUP(DR3,'Rural 80'!$A$11:$BS$488,68,FALSE)</f>
        <v>9999</v>
      </c>
      <c r="DT3" s="414" t="str">
        <f t="array" ref="DT3">INDEX(DS$1:DS$58,MATCH(SMALL(COUNTIF(DS$1:DS$58,"&lt;"&amp;DS$1:DS$58),ROW(DS3:DT3)),COUNTIF(DS$1:DS$58,"&lt;"&amp;DS$1:DS$58),0))</f>
        <v>9999</v>
      </c>
      <c r="DU3" s="414" t="str">
        <f t="array" ref="DU3">INDEX(DR$1:DR$58,SMALL(IF(DS$1:DS$58=DT3,ROW(DS$1:DS$58)),COUNTIF(DT$1:DT3,DT3)),1)</f>
        <v>Barrow-in-Furness</v>
      </c>
      <c r="DV3" s="414" t="str">
        <f t="shared" si="30"/>
        <v>no data</v>
      </c>
      <c r="DW3" s="414" t="str">
        <f t="shared" si="31"/>
        <v>Barrow-in-Furness</v>
      </c>
    </row>
    <row r="4" spans="1:127" x14ac:dyDescent="0.25">
      <c r="B4" s="415" t="s">
        <v>18</v>
      </c>
      <c r="C4" s="414">
        <f>VLOOKUP(B4,'Rural 80'!$A$11:$BS$488,8,FALSE)</f>
        <v>11</v>
      </c>
      <c r="D4" s="414">
        <f t="array" ref="D4">INDEX(C$1:C$58,MATCH(SMALL(COUNTIF(C$1:C$58,"&lt;"&amp;C$1:C$58),ROW(C4:D4)),COUNTIF(C$1:C$58,"&lt;"&amp;C$1:C$58),0))</f>
        <v>4</v>
      </c>
      <c r="E4" s="414" t="str">
        <f t="array" ref="E4">INDEX(B$1:B$58,SMALL(IF(C$1:C$58=D4,ROW(C$1:C$58)),COUNTIF(D$1:D4,D4)),1)</f>
        <v>Hartlepool</v>
      </c>
      <c r="F4" s="414">
        <f t="shared" si="0"/>
        <v>4</v>
      </c>
      <c r="G4" s="414" t="str">
        <f t="shared" si="1"/>
        <v>Hartlepool</v>
      </c>
      <c r="J4" s="415" t="s">
        <v>18</v>
      </c>
      <c r="K4" s="414">
        <f>VLOOKUP(J4,'Rural 80'!$A$11:$BS$488,12,FALSE)</f>
        <v>16</v>
      </c>
      <c r="L4" s="414">
        <f t="array" ref="L4">INDEX(K$1:K$58,MATCH(SMALL(COUNTIF(K$1:K$58,"&lt;"&amp;K$1:K$58),ROW(K4:L4)),COUNTIF(K$1:K$58,"&lt;"&amp;K$1:K$58),0))</f>
        <v>4</v>
      </c>
      <c r="M4" s="414" t="str">
        <f t="array" ref="M4">INDEX(J$1:J$58,SMALL(IF(K$1:K$58=L4,ROW(K$1:K$58)),COUNTIF(L$1:L4,L4)),1)</f>
        <v>Rossendale</v>
      </c>
      <c r="N4" s="414">
        <f t="shared" si="2"/>
        <v>4</v>
      </c>
      <c r="O4" s="414" t="str">
        <f t="shared" si="3"/>
        <v>Rossendale</v>
      </c>
      <c r="R4" s="415" t="s">
        <v>18</v>
      </c>
      <c r="S4" s="414">
        <f>VLOOKUP(R4,'Rural 80'!$A$11:$BS$488,16,FALSE)</f>
        <v>22</v>
      </c>
      <c r="T4" s="414">
        <f t="array" ref="T4">INDEX(S$1:S$58,MATCH(SMALL(COUNTIF(S$1:S$58,"&lt;"&amp;S$1:S$58),ROW(S4:T4)),COUNTIF(S$1:S$58,"&lt;"&amp;S$1:S$58),0))</f>
        <v>4</v>
      </c>
      <c r="U4" s="414" t="str">
        <f t="array" ref="U4">INDEX(R$1:R$58,SMALL(IF(S$1:S$58=T4,ROW(S$1:S$58)),COUNTIF(T$1:T4,T4)),1)</f>
        <v>Ashfield</v>
      </c>
      <c r="V4" s="414">
        <f t="shared" si="4"/>
        <v>4</v>
      </c>
      <c r="W4" s="414" t="str">
        <f t="shared" si="5"/>
        <v>Ashfield</v>
      </c>
      <c r="Z4" s="415" t="s">
        <v>18</v>
      </c>
      <c r="AA4" s="414">
        <f>VLOOKUP(Z4,'Rural 80'!$A$11:$BS$488,20,FALSE)</f>
        <v>16</v>
      </c>
      <c r="AB4" s="414">
        <f t="array" ref="AB4">INDEX(AA$1:AA$58,MATCH(SMALL(COUNTIF(AA$1:AA$58,"&lt;"&amp;AA$1:AA$58),ROW(AA4:AB4)),COUNTIF(AA$1:AA$58,"&lt;"&amp;AA$1:AA$58),0))</f>
        <v>4</v>
      </c>
      <c r="AC4" s="414" t="str">
        <f t="array" ref="AC4">INDEX(Z$1:Z$58,SMALL(IF(AA$1:AA$58=AB4,ROW(AA$1:AA$58)),COUNTIF(AB$1:AB4,AB4)),1)</f>
        <v>Weymouth and Portland</v>
      </c>
      <c r="AD4" s="414">
        <f t="shared" si="6"/>
        <v>4</v>
      </c>
      <c r="AE4" s="414" t="str">
        <f t="shared" si="7"/>
        <v>Weymouth and Portland</v>
      </c>
      <c r="AH4" s="415" t="s">
        <v>18</v>
      </c>
      <c r="AI4" s="414">
        <f>VLOOKUP(AH4,'Rural 80'!$A$11:$BS$488,24,FALSE)</f>
        <v>11</v>
      </c>
      <c r="AJ4" s="414">
        <f t="array" ref="AJ4">INDEX(AI$1:AI$58,MATCH(SMALL(COUNTIF(AI$1:AI$58,"&lt;"&amp;AI$1:AI$58),ROW(AI4:AJ4)),COUNTIF(AI$1:AI$58,"&lt;"&amp;AI$1:AI$58),0))</f>
        <v>4</v>
      </c>
      <c r="AK4" s="414" t="str">
        <f t="array" ref="AK4">INDEX(AH$1:AH$58,SMALL(IF(AI$1:AI$58=AJ4,ROW(AI$1:AI$58)),COUNTIF(AJ$1:AJ4,AJ4)),1)</f>
        <v>Burnley</v>
      </c>
      <c r="AL4" s="414">
        <f t="shared" si="8"/>
        <v>4</v>
      </c>
      <c r="AM4" s="414" t="str">
        <f t="shared" si="9"/>
        <v>Burnley</v>
      </c>
      <c r="AP4" s="415" t="s">
        <v>18</v>
      </c>
      <c r="AQ4" s="414">
        <f>VLOOKUP(AP4,'Rural 80'!$A$11:$BS$488,28,FALSE)</f>
        <v>18</v>
      </c>
      <c r="AR4" s="414">
        <f t="array" ref="AR4">INDEX(AQ$1:AQ$58,MATCH(SMALL(COUNTIF(AQ$1:AQ$58,"&lt;"&amp;AQ$1:AQ$58),ROW(AQ4:AR4)),COUNTIF(AQ$1:AQ$58,"&lt;"&amp;AQ$1:AQ$58),0))</f>
        <v>4</v>
      </c>
      <c r="AS4" s="414" t="str">
        <f t="array" ref="AS4">INDEX(AP$1:AP$58,SMALL(IF(AQ$1:AQ$58=AR4,ROW(AQ$1:AQ$58)),COUNTIF(AR$1:AR4,AR4)),1)</f>
        <v>Hartlepool</v>
      </c>
      <c r="AT4" s="414">
        <f t="shared" si="10"/>
        <v>4</v>
      </c>
      <c r="AU4" s="414" t="str">
        <f t="shared" si="11"/>
        <v>Hartlepool</v>
      </c>
      <c r="AX4" s="415" t="s">
        <v>18</v>
      </c>
      <c r="AY4" s="414">
        <f>VLOOKUP(AX4,'Rural 80'!$A$11:$BS$488,32,FALSE)</f>
        <v>14</v>
      </c>
      <c r="AZ4" s="414">
        <f t="array" ref="AZ4">INDEX(AY$1:AY$58,MATCH(SMALL(COUNTIF(AY$1:AY$58,"&lt;"&amp;AY$1:AY$58),ROW(AY4:AZ4)),COUNTIF(AY$1:AY$58,"&lt;"&amp;AY$1:AY$58),0))</f>
        <v>4</v>
      </c>
      <c r="BA4" s="414" t="str">
        <f t="array" ref="BA4">INDEX(AX$1:AX$58,SMALL(IF(AY$1:AY$58=AZ4,ROW(AY$1:AY$58)),COUNTIF(AZ$1:AZ4,AZ4)),1)</f>
        <v>Weymouth and Portland</v>
      </c>
      <c r="BB4" s="414">
        <f t="shared" si="12"/>
        <v>4</v>
      </c>
      <c r="BC4" s="414" t="str">
        <f t="shared" si="13"/>
        <v>Weymouth and Portland</v>
      </c>
      <c r="BF4" s="415" t="s">
        <v>18</v>
      </c>
      <c r="BG4" s="414">
        <f>VLOOKUP(BF4,'Rural 80'!$A$11:$BS$488,36,FALSE)</f>
        <v>13</v>
      </c>
      <c r="BH4" s="414">
        <f t="array" ref="BH4">INDEX(BG$1:BG$58,MATCH(SMALL(COUNTIF(BG$1:BG$58,"&lt;"&amp;BG$1:BG$58),ROW(BG4:BH4)),COUNTIF(BG$1:BG$58,"&lt;"&amp;BG$1:BG$58),0))</f>
        <v>4</v>
      </c>
      <c r="BI4" s="414" t="str">
        <f t="array" ref="BI4">INDEX(BF$1:BF$58,SMALL(IF(BG$1:BG$58=BH4,ROW(BG$1:BG$58)),COUNTIF(BH$1:BH4,BH4)),1)</f>
        <v>Chesterfield</v>
      </c>
      <c r="BJ4" s="414">
        <f t="shared" si="14"/>
        <v>4</v>
      </c>
      <c r="BK4" s="414" t="str">
        <f t="shared" si="15"/>
        <v>Chesterfield</v>
      </c>
      <c r="BN4" s="415" t="s">
        <v>18</v>
      </c>
      <c r="BO4" s="414">
        <f>VLOOKUP(BN4,'Rural 80'!$A$11:$BS$488,40,FALSE)</f>
        <v>11</v>
      </c>
      <c r="BP4" s="414">
        <f t="array" ref="BP4">INDEX(BO$1:BO$58,MATCH(SMALL(COUNTIF(BO$1:BO$58,"&lt;"&amp;BO$1:BO$58),ROW(BO4:BP4)),COUNTIF(BO$1:BO$58,"&lt;"&amp;BO$1:BO$58),0))</f>
        <v>1</v>
      </c>
      <c r="BQ4" s="414" t="str">
        <f t="array" ref="BQ4">INDEX(BN$1:BN$58,SMALL(IF(BO$1:BO$58=BP4,ROW(BO$1:BO$58)),COUNTIF(BP$1:BP4,BP4)),1)</f>
        <v>Weymouth and Portland</v>
      </c>
      <c r="BR4" s="414">
        <f t="shared" si="16"/>
        <v>1</v>
      </c>
      <c r="BS4" s="414" t="str">
        <f t="shared" si="17"/>
        <v>Weymouth and Portland</v>
      </c>
      <c r="BV4" s="415" t="s">
        <v>18</v>
      </c>
      <c r="BW4" s="414">
        <f>VLOOKUP(BV4,'Rural 80'!$A$11:$BS$488,44,FALSE)</f>
        <v>13</v>
      </c>
      <c r="BX4" s="414">
        <f t="array" ref="BX4">INDEX(BW$1:BW$58,MATCH(SMALL(COUNTIF(BW$1:BW$58,"&lt;"&amp;BW$1:BW$58),ROW(BW4:BX4)),COUNTIF(BW$1:BW$58,"&lt;"&amp;BW$1:BW$58),0))</f>
        <v>4</v>
      </c>
      <c r="BY4" s="414" t="str">
        <f t="array" ref="BY4">INDEX(BV$1:BV$58,SMALL(IF(BW$1:BW$58=BX4,ROW(BW$1:BW$58)),COUNTIF(BX$1:BX4,BX4)),1)</f>
        <v>Barrow-in-Furness</v>
      </c>
      <c r="BZ4" s="414">
        <f t="shared" si="18"/>
        <v>4</v>
      </c>
      <c r="CA4" s="414" t="str">
        <f t="shared" si="19"/>
        <v>Barrow-in-Furness</v>
      </c>
      <c r="CD4" s="415" t="s">
        <v>18</v>
      </c>
      <c r="CE4" s="414">
        <f>VLOOKUP(CD4,'Rural 80'!$A$11:$BS$488,48,FALSE)</f>
        <v>32</v>
      </c>
      <c r="CF4" s="414">
        <f t="array" ref="CF4">INDEX(CE$1:CE$58,MATCH(SMALL(COUNTIF(CE$1:CE$58,"&lt;"&amp;CE$1:CE$58),ROW(CE4:CF4)),COUNTIF(CE$1:CE$58,"&lt;"&amp;CE$1:CE$58),0))</f>
        <v>1</v>
      </c>
      <c r="CG4" s="414" t="str">
        <f t="array" ref="CG4">INDEX(CD$1:CD$58,SMALL(IF(CE$1:CE$58=CF4,ROW(CE$1:CE$58)),COUNTIF(CF$1:CF4,CF4)),1)</f>
        <v>Tamworth</v>
      </c>
      <c r="CH4" s="414">
        <f t="shared" si="20"/>
        <v>1</v>
      </c>
      <c r="CI4" s="414" t="str">
        <f t="shared" si="21"/>
        <v>Tamworth</v>
      </c>
      <c r="CL4" s="415" t="s">
        <v>18</v>
      </c>
      <c r="CM4" s="414">
        <f>VLOOKUP(CL4,'Rural 80'!$A$11:$BS$488,52,FALSE)</f>
        <v>24</v>
      </c>
      <c r="CN4" s="414">
        <f t="array" ref="CN4">INDEX(CM$1:CM$58,MATCH(SMALL(COUNTIF(CM$1:CM$58,"&lt;"&amp;CM$1:CM$58),ROW(CM4:CN4)),COUNTIF(CM$1:CM$58,"&lt;"&amp;CM$1:CM$58),0))</f>
        <v>4</v>
      </c>
      <c r="CO4" s="414" t="str">
        <f t="array" ref="CO4">INDEX(CL$1:CL$58,SMALL(IF(CM$1:CM$58=CN4,ROW(CM$1:CM$58)),COUNTIF(CN$1:CN4,CN4)),1)</f>
        <v>Ashfield</v>
      </c>
      <c r="CP4" s="414">
        <f t="shared" si="22"/>
        <v>4</v>
      </c>
      <c r="CQ4" s="414" t="str">
        <f t="shared" si="23"/>
        <v>Ashfield</v>
      </c>
      <c r="CT4" s="415" t="s">
        <v>18</v>
      </c>
      <c r="CU4" s="414" t="str">
        <f>VLOOKUP(CT4,'Rural 80'!$A$11:$BS$488,56,FALSE)</f>
        <v>9999</v>
      </c>
      <c r="CV4" s="414" t="str">
        <f t="array" ref="CV4">INDEX(CU$1:CU$58,MATCH(SMALL(COUNTIF(CU$1:CU$58,"&lt;"&amp;CU$1:CU$58),ROW(CU4:CV4)),COUNTIF(CU$1:CU$58,"&lt;"&amp;CU$1:CU$58),0))</f>
        <v>9999</v>
      </c>
      <c r="CW4" s="414" t="str">
        <f t="array" ref="CW4">INDEX(CT$1:CT$58,SMALL(IF(CU$1:CU$58=CV4,ROW(CU$1:CU$58)),COUNTIF(CV$1:CV4,CV4)),1)</f>
        <v>Basildon</v>
      </c>
      <c r="CX4" s="414" t="str">
        <f t="shared" si="24"/>
        <v>no data</v>
      </c>
      <c r="CY4" s="414" t="str">
        <f t="shared" si="25"/>
        <v>Basildon</v>
      </c>
      <c r="DB4" s="415" t="s">
        <v>18</v>
      </c>
      <c r="DC4" s="414" t="str">
        <f>VLOOKUP(DB4,'Rural 80'!$A$11:$BS$488,60,FALSE)</f>
        <v>9999</v>
      </c>
      <c r="DD4" s="414" t="str">
        <f t="array" ref="DD4">INDEX(DC$1:DC$58,MATCH(SMALL(COUNTIF(DC$1:DC$58,"&lt;"&amp;DC$1:DC$58),ROW(DC4:DD4)),COUNTIF(DC$1:DC$58,"&lt;"&amp;DC$1:DC$58),0))</f>
        <v>9999</v>
      </c>
      <c r="DE4" s="414" t="str">
        <f t="array" ref="DE4">INDEX(DB$1:DB$58,SMALL(IF(DC$1:DC$58=DD4,ROW(DC$1:DC$58)),COUNTIF(DD$1:DD4,DD4)),1)</f>
        <v>Basildon</v>
      </c>
      <c r="DF4" s="414" t="str">
        <f t="shared" si="26"/>
        <v>no data</v>
      </c>
      <c r="DG4" s="414" t="str">
        <f t="shared" si="27"/>
        <v>Basildon</v>
      </c>
      <c r="DJ4" s="415" t="s">
        <v>18</v>
      </c>
      <c r="DK4" s="414" t="str">
        <f>VLOOKUP(DJ4,'Rural 80'!$A$11:$BS$488,64,FALSE)</f>
        <v>9999</v>
      </c>
      <c r="DL4" s="414" t="str">
        <f t="array" ref="DL4">INDEX(DK$1:DK$58,MATCH(SMALL(COUNTIF(DK$1:DK$58,"&lt;"&amp;DK$1:DK$58),ROW(DK4:DL4)),COUNTIF(DK$1:DK$58,"&lt;"&amp;DK$1:DK$58),0))</f>
        <v>9999</v>
      </c>
      <c r="DM4" s="414" t="str">
        <f t="array" ref="DM4">INDEX(DJ$1:DJ$58,SMALL(IF(DK$1:DK$58=DL4,ROW(DK$1:DK$58)),COUNTIF(DL$1:DL4,DL4)),1)</f>
        <v>Basildon</v>
      </c>
      <c r="DN4" s="414" t="str">
        <f t="shared" si="28"/>
        <v>no data</v>
      </c>
      <c r="DO4" s="414" t="str">
        <f t="shared" si="29"/>
        <v>Basildon</v>
      </c>
      <c r="DR4" s="415" t="s">
        <v>18</v>
      </c>
      <c r="DS4" s="414" t="str">
        <f>VLOOKUP(DR4,'Rural 80'!$A$11:$BS$488,68,FALSE)</f>
        <v>9999</v>
      </c>
      <c r="DT4" s="414" t="str">
        <f t="array" ref="DT4">INDEX(DS$1:DS$58,MATCH(SMALL(COUNTIF(DS$1:DS$58,"&lt;"&amp;DS$1:DS$58),ROW(DS4:DT4)),COUNTIF(DS$1:DS$58,"&lt;"&amp;DS$1:DS$58),0))</f>
        <v>9999</v>
      </c>
      <c r="DU4" s="414" t="str">
        <f t="array" ref="DU4">INDEX(DR$1:DR$58,SMALL(IF(DS$1:DS$58=DT4,ROW(DS$1:DS$58)),COUNTIF(DT$1:DT4,DT4)),1)</f>
        <v>Basildon</v>
      </c>
      <c r="DV4" s="414" t="str">
        <f t="shared" si="30"/>
        <v>no data</v>
      </c>
      <c r="DW4" s="414" t="str">
        <f t="shared" si="31"/>
        <v>Basildon</v>
      </c>
    </row>
    <row r="5" spans="1:127" x14ac:dyDescent="0.25">
      <c r="B5" s="415" t="s">
        <v>26</v>
      </c>
      <c r="C5" s="414">
        <f>VLOOKUP(B5,'Rural 80'!$A$11:$BS$488,8,FALSE)</f>
        <v>22</v>
      </c>
      <c r="D5" s="414">
        <f t="array" ref="D5">INDEX(C$1:C$58,MATCH(SMALL(COUNTIF(C$1:C$58,"&lt;"&amp;C$1:C$58),ROW(C5:D5)),COUNTIF(C$1:C$58,"&lt;"&amp;C$1:C$58),0))</f>
        <v>5</v>
      </c>
      <c r="E5" s="414" t="str">
        <f t="array" ref="E5">INDEX(B$1:B$58,SMALL(IF(C$1:C$58=D5,ROW(C$1:C$58)),COUNTIF(D$1:D5,D5)),1)</f>
        <v>Halton</v>
      </c>
      <c r="F5" s="414">
        <f t="shared" si="0"/>
        <v>5</v>
      </c>
      <c r="G5" s="414" t="str">
        <f t="shared" si="1"/>
        <v>Halton</v>
      </c>
      <c r="J5" s="415" t="s">
        <v>26</v>
      </c>
      <c r="K5" s="414">
        <f>VLOOKUP(J5,'Rural 80'!$A$11:$BS$488,12,FALSE)</f>
        <v>15</v>
      </c>
      <c r="L5" s="414">
        <f t="array" ref="L5">INDEX(K$1:K$58,MATCH(SMALL(COUNTIF(K$1:K$58,"&lt;"&amp;K$1:K$58),ROW(K5:L5)),COUNTIF(K$1:K$58,"&lt;"&amp;K$1:K$58),0))</f>
        <v>5</v>
      </c>
      <c r="M5" s="414" t="str">
        <f t="array" ref="M5">INDEX(J$1:J$58,SMALL(IF(K$1:K$58=L5,ROW(K$1:K$58)),COUNTIF(L$1:L5,L5)),1)</f>
        <v>Hartlepool</v>
      </c>
      <c r="N5" s="414">
        <f t="shared" si="2"/>
        <v>5</v>
      </c>
      <c r="O5" s="414" t="str">
        <f t="shared" si="3"/>
        <v>Hartlepool</v>
      </c>
      <c r="R5" s="415" t="s">
        <v>26</v>
      </c>
      <c r="S5" s="414">
        <f>VLOOKUP(R5,'Rural 80'!$A$11:$BS$488,16,FALSE)</f>
        <v>15</v>
      </c>
      <c r="T5" s="414">
        <f t="array" ref="T5">INDEX(S$1:S$58,MATCH(SMALL(COUNTIF(S$1:S$58,"&lt;"&amp;S$1:S$58),ROW(S5:T5)),COUNTIF(S$1:S$58,"&lt;"&amp;S$1:S$58),0))</f>
        <v>5</v>
      </c>
      <c r="U5" s="414" t="str">
        <f t="array" ref="U5">INDEX(R$1:R$58,SMALL(IF(S$1:S$58=T5,ROW(S$1:S$58)),COUNTIF(T$1:T5,T5)),1)</f>
        <v>Hartlepool</v>
      </c>
      <c r="V5" s="414">
        <f t="shared" si="4"/>
        <v>5</v>
      </c>
      <c r="W5" s="414" t="str">
        <f t="shared" si="5"/>
        <v>Hartlepool</v>
      </c>
      <c r="Z5" s="415" t="s">
        <v>26</v>
      </c>
      <c r="AA5" s="414">
        <f>VLOOKUP(Z5,'Rural 80'!$A$11:$BS$488,20,FALSE)</f>
        <v>18</v>
      </c>
      <c r="AB5" s="414">
        <f t="array" ref="AB5">INDEX(AA$1:AA$58,MATCH(SMALL(COUNTIF(AA$1:AA$58,"&lt;"&amp;AA$1:AA$58),ROW(AA5:AB5)),COUNTIF(AA$1:AA$58,"&lt;"&amp;AA$1:AA$58),0))</f>
        <v>5</v>
      </c>
      <c r="AC5" s="414" t="str">
        <f t="array" ref="AC5">INDEX(Z$1:Z$58,SMALL(IF(AA$1:AA$58=AB5,ROW(AA$1:AA$58)),COUNTIF(AB$1:AB5,AB5)),1)</f>
        <v>Chesterfield</v>
      </c>
      <c r="AD5" s="414">
        <f t="shared" si="6"/>
        <v>5</v>
      </c>
      <c r="AE5" s="414" t="str">
        <f t="shared" si="7"/>
        <v>Chesterfield</v>
      </c>
      <c r="AH5" s="415" t="s">
        <v>26</v>
      </c>
      <c r="AI5" s="414">
        <f>VLOOKUP(AH5,'Rural 80'!$A$11:$BS$488,24,FALSE)</f>
        <v>24</v>
      </c>
      <c r="AJ5" s="414">
        <f t="array" ref="AJ5">INDEX(AI$1:AI$58,MATCH(SMALL(COUNTIF(AI$1:AI$58,"&lt;"&amp;AI$1:AI$58),ROW(AI5:AJ5)),COUNTIF(AI$1:AI$58,"&lt;"&amp;AI$1:AI$58),0))</f>
        <v>5</v>
      </c>
      <c r="AK5" s="414" t="str">
        <f t="array" ref="AK5">INDEX(AH$1:AH$58,SMALL(IF(AI$1:AI$58=AJ5,ROW(AI$1:AI$58)),COUNTIF(AJ$1:AJ5,AJ5)),1)</f>
        <v>Hartlepool</v>
      </c>
      <c r="AL5" s="414">
        <f t="shared" si="8"/>
        <v>5</v>
      </c>
      <c r="AM5" s="414" t="str">
        <f t="shared" si="9"/>
        <v>Hartlepool</v>
      </c>
      <c r="AP5" s="415" t="s">
        <v>26</v>
      </c>
      <c r="AQ5" s="414">
        <f>VLOOKUP(AP5,'Rural 80'!$A$11:$BS$488,28,FALSE)</f>
        <v>13</v>
      </c>
      <c r="AR5" s="414">
        <f t="array" ref="AR5">INDEX(AQ$1:AQ$58,MATCH(SMALL(COUNTIF(AQ$1:AQ$58,"&lt;"&amp;AQ$1:AQ$58),ROW(AQ5:AR5)),COUNTIF(AQ$1:AQ$58,"&lt;"&amp;AQ$1:AQ$58),0))</f>
        <v>5</v>
      </c>
      <c r="AS5" s="414" t="str">
        <f t="array" ref="AS5">INDEX(AP$1:AP$58,SMALL(IF(AQ$1:AQ$58=AR5,ROW(AQ$1:AQ$58)),COUNTIF(AR$1:AR5,AR5)),1)</f>
        <v>Barrow-in-Furness</v>
      </c>
      <c r="AT5" s="414">
        <f t="shared" si="10"/>
        <v>5</v>
      </c>
      <c r="AU5" s="414" t="str">
        <f t="shared" si="11"/>
        <v>Barrow-in-Furness</v>
      </c>
      <c r="AX5" s="415" t="s">
        <v>26</v>
      </c>
      <c r="AY5" s="414">
        <f>VLOOKUP(AX5,'Rural 80'!$A$11:$BS$488,32,FALSE)</f>
        <v>16</v>
      </c>
      <c r="AZ5" s="414">
        <f t="array" ref="AZ5">INDEX(AY$1:AY$58,MATCH(SMALL(COUNTIF(AY$1:AY$58,"&lt;"&amp;AY$1:AY$58),ROW(AY5:AZ5)),COUNTIF(AY$1:AY$58,"&lt;"&amp;AY$1:AY$58),0))</f>
        <v>5</v>
      </c>
      <c r="BA5" s="414" t="str">
        <f t="array" ref="BA5">INDEX(AX$1:AX$58,SMALL(IF(AY$1:AY$58=AZ5,ROW(AY$1:AY$58)),COUNTIF(AZ$1:AZ5,AZ5)),1)</f>
        <v>Tamworth</v>
      </c>
      <c r="BB5" s="414">
        <f t="shared" si="12"/>
        <v>5</v>
      </c>
      <c r="BC5" s="414" t="str">
        <f t="shared" si="13"/>
        <v>Tamworth</v>
      </c>
      <c r="BF5" s="415" t="s">
        <v>26</v>
      </c>
      <c r="BG5" s="414">
        <f>VLOOKUP(BF5,'Rural 80'!$A$11:$BS$488,36,FALSE)</f>
        <v>14</v>
      </c>
      <c r="BH5" s="414">
        <f t="array" ref="BH5">INDEX(BG$1:BG$58,MATCH(SMALL(COUNTIF(BG$1:BG$58,"&lt;"&amp;BG$1:BG$58),ROW(BG5:BH5)),COUNTIF(BG$1:BG$58,"&lt;"&amp;BG$1:BG$58),0))</f>
        <v>5</v>
      </c>
      <c r="BI5" s="414" t="str">
        <f t="array" ref="BI5">INDEX(BF$1:BF$58,SMALL(IF(BG$1:BG$58=BH5,ROW(BG$1:BG$58)),COUNTIF(BH$1:BH5,BH5)),1)</f>
        <v>Halton</v>
      </c>
      <c r="BJ5" s="414">
        <f t="shared" si="14"/>
        <v>5</v>
      </c>
      <c r="BK5" s="414" t="str">
        <f t="shared" si="15"/>
        <v>Halton</v>
      </c>
      <c r="BN5" s="415" t="s">
        <v>26</v>
      </c>
      <c r="BO5" s="414">
        <f>VLOOKUP(BN5,'Rural 80'!$A$11:$BS$488,40,FALSE)</f>
        <v>22</v>
      </c>
      <c r="BP5" s="414">
        <f t="array" ref="BP5">INDEX(BO$1:BO$58,MATCH(SMALL(COUNTIF(BO$1:BO$58,"&lt;"&amp;BO$1:BO$58),ROW(BO5:BP5)),COUNTIF(BO$1:BO$58,"&lt;"&amp;BO$1:BO$58),0))</f>
        <v>5</v>
      </c>
      <c r="BQ5" s="414" t="str">
        <f t="array" ref="BQ5">INDEX(BN$1:BN$58,SMALL(IF(BO$1:BO$58=BP5,ROW(BO$1:BO$58)),COUNTIF(BP$1:BP5,BP5)),1)</f>
        <v>Darlington</v>
      </c>
      <c r="BR5" s="414">
        <f t="shared" si="16"/>
        <v>5</v>
      </c>
      <c r="BS5" s="414" t="str">
        <f t="shared" si="17"/>
        <v>Darlington</v>
      </c>
      <c r="BV5" s="415" t="s">
        <v>26</v>
      </c>
      <c r="BW5" s="414">
        <f>VLOOKUP(BV5,'Rural 80'!$A$11:$BS$488,44,FALSE)</f>
        <v>18</v>
      </c>
      <c r="BX5" s="414">
        <f t="array" ref="BX5">INDEX(BW$1:BW$58,MATCH(SMALL(COUNTIF(BW$1:BW$58,"&lt;"&amp;BW$1:BW$58),ROW(BW5:BX5)),COUNTIF(BW$1:BW$58,"&lt;"&amp;BW$1:BW$58),0))</f>
        <v>5</v>
      </c>
      <c r="BY5" s="414" t="str">
        <f t="array" ref="BY5">INDEX(BV$1:BV$58,SMALL(IF(BW$1:BW$58=BX5,ROW(BW$1:BW$58)),COUNTIF(BX$1:BX5,BX5)),1)</f>
        <v>Hartlepool</v>
      </c>
      <c r="BZ5" s="414">
        <f t="shared" si="18"/>
        <v>5</v>
      </c>
      <c r="CA5" s="414" t="str">
        <f t="shared" si="19"/>
        <v>Hartlepool</v>
      </c>
      <c r="CD5" s="415" t="s">
        <v>26</v>
      </c>
      <c r="CE5" s="414">
        <f>VLOOKUP(CD5,'Rural 80'!$A$11:$BS$488,48,FALSE)</f>
        <v>20</v>
      </c>
      <c r="CF5" s="414">
        <f t="array" ref="CF5">INDEX(CE$1:CE$58,MATCH(SMALL(COUNTIF(CE$1:CE$58,"&lt;"&amp;CE$1:CE$58),ROW(CE5:CF5)),COUNTIF(CE$1:CE$58,"&lt;"&amp;CE$1:CE$58),0))</f>
        <v>5</v>
      </c>
      <c r="CG5" s="414" t="str">
        <f t="array" ref="CG5">INDEX(CD$1:CD$58,SMALL(IF(CE$1:CE$58=CF5,ROW(CE$1:CE$58)),COUNTIF(CF$1:CF5,CF5)),1)</f>
        <v>Nuneaton and Bedworth</v>
      </c>
      <c r="CH5" s="414">
        <f t="shared" si="20"/>
        <v>5</v>
      </c>
      <c r="CI5" s="414" t="str">
        <f t="shared" si="21"/>
        <v>Nuneaton and Bedworth</v>
      </c>
      <c r="CL5" s="415" t="s">
        <v>26</v>
      </c>
      <c r="CM5" s="414">
        <f>VLOOKUP(CL5,'Rural 80'!$A$11:$BS$488,52,FALSE)</f>
        <v>25</v>
      </c>
      <c r="CN5" s="414">
        <f t="array" ref="CN5">INDEX(CM$1:CM$58,MATCH(SMALL(COUNTIF(CM$1:CM$58,"&lt;"&amp;CM$1:CM$58),ROW(CM5:CN5)),COUNTIF(CM$1:CM$58,"&lt;"&amp;CM$1:CM$58),0))</f>
        <v>5</v>
      </c>
      <c r="CO5" s="414" t="str">
        <f t="array" ref="CO5">INDEX(CL$1:CL$58,SMALL(IF(CM$1:CM$58=CN5,ROW(CM$1:CM$58)),COUNTIF(CN$1:CN5,CN5)),1)</f>
        <v>Burnley</v>
      </c>
      <c r="CP5" s="414">
        <f t="shared" si="22"/>
        <v>5</v>
      </c>
      <c r="CQ5" s="414" t="str">
        <f t="shared" si="23"/>
        <v>Burnley</v>
      </c>
      <c r="CT5" s="415" t="s">
        <v>26</v>
      </c>
      <c r="CU5" s="414" t="str">
        <f>VLOOKUP(CT5,'Rural 80'!$A$11:$BS$488,56,FALSE)</f>
        <v>9999</v>
      </c>
      <c r="CV5" s="414" t="str">
        <f t="array" ref="CV5">INDEX(CU$1:CU$58,MATCH(SMALL(COUNTIF(CU$1:CU$58,"&lt;"&amp;CU$1:CU$58),ROW(CU5:CV5)),COUNTIF(CU$1:CU$58,"&lt;"&amp;CU$1:CU$58),0))</f>
        <v>9999</v>
      </c>
      <c r="CW5" s="414" t="str">
        <f t="array" ref="CW5">INDEX(CT$1:CT$58,SMALL(IF(CU$1:CU$58=CV5,ROW(CU$1:CU$58)),COUNTIF(CV$1:CV5,CV5)),1)</f>
        <v>Blackburn with Darwen</v>
      </c>
      <c r="CX5" s="414" t="str">
        <f t="shared" si="24"/>
        <v>no data</v>
      </c>
      <c r="CY5" s="414" t="str">
        <f t="shared" si="25"/>
        <v>Blackburn with Darwen</v>
      </c>
      <c r="DB5" s="415" t="s">
        <v>26</v>
      </c>
      <c r="DC5" s="414" t="str">
        <f>VLOOKUP(DB5,'Rural 80'!$A$11:$BS$488,60,FALSE)</f>
        <v>9999</v>
      </c>
      <c r="DD5" s="414" t="str">
        <f t="array" ref="DD5">INDEX(DC$1:DC$58,MATCH(SMALL(COUNTIF(DC$1:DC$58,"&lt;"&amp;DC$1:DC$58),ROW(DC5:DD5)),COUNTIF(DC$1:DC$58,"&lt;"&amp;DC$1:DC$58),0))</f>
        <v>9999</v>
      </c>
      <c r="DE5" s="414" t="str">
        <f t="array" ref="DE5">INDEX(DB$1:DB$58,SMALL(IF(DC$1:DC$58=DD5,ROW(DC$1:DC$58)),COUNTIF(DD$1:DD5,DD5)),1)</f>
        <v>Blackburn with Darwen</v>
      </c>
      <c r="DF5" s="414" t="str">
        <f t="shared" si="26"/>
        <v>no data</v>
      </c>
      <c r="DG5" s="414" t="str">
        <f t="shared" si="27"/>
        <v>Blackburn with Darwen</v>
      </c>
      <c r="DJ5" s="415" t="s">
        <v>26</v>
      </c>
      <c r="DK5" s="414" t="str">
        <f>VLOOKUP(DJ5,'Rural 80'!$A$11:$BS$488,64,FALSE)</f>
        <v>9999</v>
      </c>
      <c r="DL5" s="414" t="str">
        <f t="array" ref="DL5">INDEX(DK$1:DK$58,MATCH(SMALL(COUNTIF(DK$1:DK$58,"&lt;"&amp;DK$1:DK$58),ROW(DK5:DL5)),COUNTIF(DK$1:DK$58,"&lt;"&amp;DK$1:DK$58),0))</f>
        <v>9999</v>
      </c>
      <c r="DM5" s="414" t="str">
        <f t="array" ref="DM5">INDEX(DJ$1:DJ$58,SMALL(IF(DK$1:DK$58=DL5,ROW(DK$1:DK$58)),COUNTIF(DL$1:DL5,DL5)),1)</f>
        <v>Blackburn with Darwen</v>
      </c>
      <c r="DN5" s="414" t="str">
        <f t="shared" si="28"/>
        <v>no data</v>
      </c>
      <c r="DO5" s="414" t="str">
        <f t="shared" si="29"/>
        <v>Blackburn with Darwen</v>
      </c>
      <c r="DR5" s="415" t="s">
        <v>26</v>
      </c>
      <c r="DS5" s="414" t="str">
        <f>VLOOKUP(DR5,'Rural 80'!$A$11:$BS$488,68,FALSE)</f>
        <v>9999</v>
      </c>
      <c r="DT5" s="414" t="str">
        <f t="array" ref="DT5">INDEX(DS$1:DS$58,MATCH(SMALL(COUNTIF(DS$1:DS$58,"&lt;"&amp;DS$1:DS$58),ROW(DS5:DT5)),COUNTIF(DS$1:DS$58,"&lt;"&amp;DS$1:DS$58),0))</f>
        <v>9999</v>
      </c>
      <c r="DU5" s="414" t="str">
        <f t="array" ref="DU5">INDEX(DR$1:DR$58,SMALL(IF(DS$1:DS$58=DT5,ROW(DS$1:DS$58)),COUNTIF(DT$1:DT5,DT5)),1)</f>
        <v>Blackburn with Darwen</v>
      </c>
      <c r="DV5" s="414" t="str">
        <f t="shared" si="30"/>
        <v>no data</v>
      </c>
      <c r="DW5" s="414" t="str">
        <f t="shared" si="31"/>
        <v>Blackburn with Darwen</v>
      </c>
    </row>
    <row r="6" spans="1:127" x14ac:dyDescent="0.25">
      <c r="B6" s="415" t="s">
        <v>44</v>
      </c>
      <c r="C6" s="414">
        <f>VLOOKUP(B6,'Rural 80'!$A$11:$BS$488,8,FALSE)</f>
        <v>3</v>
      </c>
      <c r="D6" s="414">
        <f t="array" ref="D6">INDEX(C$1:C$58,MATCH(SMALL(COUNTIF(C$1:C$58,"&lt;"&amp;C$1:C$58),ROW(C6:D6)),COUNTIF(C$1:C$58,"&lt;"&amp;C$1:C$58),0))</f>
        <v>6</v>
      </c>
      <c r="E6" s="414" t="str">
        <f t="array" ref="E6">INDEX(B$1:B$58,SMALL(IF(C$1:C$58=D6,ROW(C$1:C$58)),COUNTIF(D$1:D6,D6)),1)</f>
        <v>Nuneaton and Bedworth</v>
      </c>
      <c r="F6" s="414">
        <f t="shared" si="0"/>
        <v>6</v>
      </c>
      <c r="G6" s="414" t="str">
        <f t="shared" si="1"/>
        <v>Nuneaton and Bedworth</v>
      </c>
      <c r="J6" s="415" t="s">
        <v>44</v>
      </c>
      <c r="K6" s="414">
        <f>VLOOKUP(J6,'Rural 80'!$A$11:$BS$488,12,FALSE)</f>
        <v>9</v>
      </c>
      <c r="L6" s="414">
        <f t="array" ref="L6">INDEX(K$1:K$58,MATCH(SMALL(COUNTIF(K$1:K$58,"&lt;"&amp;K$1:K$58),ROW(K6:L6)),COUNTIF(K$1:K$58,"&lt;"&amp;K$1:K$58),0))</f>
        <v>6</v>
      </c>
      <c r="M6" s="414" t="str">
        <f t="array" ref="M6">INDEX(J$1:J$58,SMALL(IF(K$1:K$58=L6,ROW(K$1:K$58)),COUNTIF(L$1:L6,L6)),1)</f>
        <v>Nuneaton and Bedworth</v>
      </c>
      <c r="N6" s="414">
        <f t="shared" si="2"/>
        <v>6</v>
      </c>
      <c r="O6" s="414" t="str">
        <f t="shared" si="3"/>
        <v>Nuneaton and Bedworth</v>
      </c>
      <c r="R6" s="415" t="s">
        <v>44</v>
      </c>
      <c r="S6" s="414">
        <f>VLOOKUP(R6,'Rural 80'!$A$11:$BS$488,16,FALSE)</f>
        <v>7</v>
      </c>
      <c r="T6" s="414">
        <f t="array" ref="T6">INDEX(S$1:S$58,MATCH(SMALL(COUNTIF(S$1:S$58,"&lt;"&amp;S$1:S$58),ROW(S6:T6)),COUNTIF(S$1:S$58,"&lt;"&amp;S$1:S$58),0))</f>
        <v>6</v>
      </c>
      <c r="U6" s="414" t="str">
        <f t="array" ref="U6">INDEX(R$1:R$58,SMALL(IF(S$1:S$58=T6,ROW(S$1:S$58)),COUNTIF(T$1:T6,T6)),1)</f>
        <v>Weymouth and Portland</v>
      </c>
      <c r="V6" s="414">
        <f t="shared" si="4"/>
        <v>6</v>
      </c>
      <c r="W6" s="414" t="str">
        <f t="shared" si="5"/>
        <v>Weymouth and Portland</v>
      </c>
      <c r="Z6" s="415" t="s">
        <v>44</v>
      </c>
      <c r="AA6" s="414">
        <f>VLOOKUP(Z6,'Rural 80'!$A$11:$BS$488,20,FALSE)</f>
        <v>6</v>
      </c>
      <c r="AB6" s="414">
        <f t="array" ref="AB6">INDEX(AA$1:AA$58,MATCH(SMALL(COUNTIF(AA$1:AA$58,"&lt;"&amp;AA$1:AA$58),ROW(AA6:AB6)),COUNTIF(AA$1:AA$58,"&lt;"&amp;AA$1:AA$58),0))</f>
        <v>6</v>
      </c>
      <c r="AC6" s="414" t="str">
        <f t="array" ref="AC6">INDEX(Z$1:Z$58,SMALL(IF(AA$1:AA$58=AB6,ROW(AA$1:AA$58)),COUNTIF(AB$1:AB6,AB6)),1)</f>
        <v>Burnley</v>
      </c>
      <c r="AD6" s="414">
        <f t="shared" si="6"/>
        <v>6</v>
      </c>
      <c r="AE6" s="414" t="str">
        <f t="shared" si="7"/>
        <v>Burnley</v>
      </c>
      <c r="AH6" s="415" t="s">
        <v>44</v>
      </c>
      <c r="AI6" s="414">
        <f>VLOOKUP(AH6,'Rural 80'!$A$11:$BS$488,24,FALSE)</f>
        <v>4</v>
      </c>
      <c r="AJ6" s="414">
        <f t="array" ref="AJ6">INDEX(AI$1:AI$58,MATCH(SMALL(COUNTIF(AI$1:AI$58,"&lt;"&amp;AI$1:AI$58),ROW(AI6:AJ6)),COUNTIF(AI$1:AI$58,"&lt;"&amp;AI$1:AI$58),0))</f>
        <v>6</v>
      </c>
      <c r="AK6" s="414" t="str">
        <f t="array" ref="AK6">INDEX(AH$1:AH$58,SMALL(IF(AI$1:AI$58=AJ6,ROW(AI$1:AI$58)),COUNTIF(AJ$1:AJ6,AJ6)),1)</f>
        <v>Chesterfield</v>
      </c>
      <c r="AL6" s="414">
        <f t="shared" si="8"/>
        <v>6</v>
      </c>
      <c r="AM6" s="414" t="str">
        <f t="shared" si="9"/>
        <v>Chesterfield</v>
      </c>
      <c r="AP6" s="415" t="s">
        <v>44</v>
      </c>
      <c r="AQ6" s="414">
        <f>VLOOKUP(AP6,'Rural 80'!$A$11:$BS$488,28,FALSE)</f>
        <v>9</v>
      </c>
      <c r="AR6" s="414">
        <f t="array" ref="AR6">INDEX(AQ$1:AQ$58,MATCH(SMALL(COUNTIF(AQ$1:AQ$58,"&lt;"&amp;AQ$1:AQ$58),ROW(AQ6:AR6)),COUNTIF(AQ$1:AQ$58,"&lt;"&amp;AQ$1:AQ$58),0))</f>
        <v>6</v>
      </c>
      <c r="AS6" s="414" t="str">
        <f t="array" ref="AS6">INDEX(AP$1:AP$58,SMALL(IF(AQ$1:AQ$58=AR6,ROW(AQ$1:AQ$58)),COUNTIF(AR$1:AR6,AR6)),1)</f>
        <v>Barnsley</v>
      </c>
      <c r="AT6" s="414">
        <f t="shared" si="10"/>
        <v>6</v>
      </c>
      <c r="AU6" s="414" t="str">
        <f t="shared" si="11"/>
        <v>Barnsley</v>
      </c>
      <c r="AX6" s="415" t="s">
        <v>44</v>
      </c>
      <c r="AY6" s="414">
        <f>VLOOKUP(AX6,'Rural 80'!$A$11:$BS$488,32,FALSE)</f>
        <v>6</v>
      </c>
      <c r="AZ6" s="414">
        <f t="array" ref="AZ6">INDEX(AY$1:AY$58,MATCH(SMALL(COUNTIF(AY$1:AY$58,"&lt;"&amp;AY$1:AY$58),ROW(AY6:AZ6)),COUNTIF(AY$1:AY$58,"&lt;"&amp;AY$1:AY$58),0))</f>
        <v>6</v>
      </c>
      <c r="BA6" s="414" t="str">
        <f t="array" ref="BA6">INDEX(AX$1:AX$58,SMALL(IF(AY$1:AY$58=AZ6,ROW(AY$1:AY$58)),COUNTIF(AZ$1:AZ6,AZ6)),1)</f>
        <v>Burnley</v>
      </c>
      <c r="BB6" s="414">
        <f t="shared" si="12"/>
        <v>6</v>
      </c>
      <c r="BC6" s="414" t="str">
        <f t="shared" si="13"/>
        <v>Burnley</v>
      </c>
      <c r="BF6" s="415" t="s">
        <v>44</v>
      </c>
      <c r="BG6" s="414">
        <f>VLOOKUP(BF6,'Rural 80'!$A$11:$BS$488,36,FALSE)</f>
        <v>7</v>
      </c>
      <c r="BH6" s="414">
        <f t="array" ref="BH6">INDEX(BG$1:BG$58,MATCH(SMALL(COUNTIF(BG$1:BG$58,"&lt;"&amp;BG$1:BG$58),ROW(BG6:BH6)),COUNTIF(BG$1:BG$58,"&lt;"&amp;BG$1:BG$58),0))</f>
        <v>6</v>
      </c>
      <c r="BI6" s="414" t="str">
        <f t="array" ref="BI6">INDEX(BF$1:BF$58,SMALL(IF(BG$1:BG$58=BH6,ROW(BG$1:BG$58)),COUNTIF(BH$1:BH6,BH6)),1)</f>
        <v>Weymouth and Portland</v>
      </c>
      <c r="BJ6" s="414">
        <f t="shared" si="14"/>
        <v>6</v>
      </c>
      <c r="BK6" s="414" t="str">
        <f t="shared" si="15"/>
        <v>Weymouth and Portland</v>
      </c>
      <c r="BN6" s="415" t="s">
        <v>44</v>
      </c>
      <c r="BO6" s="414">
        <f>VLOOKUP(BN6,'Rural 80'!$A$11:$BS$488,40,FALSE)</f>
        <v>9</v>
      </c>
      <c r="BP6" s="414">
        <f t="array" ref="BP6">INDEX(BO$1:BO$58,MATCH(SMALL(COUNTIF(BO$1:BO$58,"&lt;"&amp;BO$1:BO$58),ROW(BO6:BP6)),COUNTIF(BO$1:BO$58,"&lt;"&amp;BO$1:BO$58),0))</f>
        <v>6</v>
      </c>
      <c r="BQ6" s="414" t="str">
        <f t="array" ref="BQ6">INDEX(BN$1:BN$58,SMALL(IF(BO$1:BO$58=BP6,ROW(BO$1:BO$58)),COUNTIF(BP$1:BP6,BP6)),1)</f>
        <v>Ashfield</v>
      </c>
      <c r="BR6" s="414">
        <f t="shared" si="16"/>
        <v>6</v>
      </c>
      <c r="BS6" s="414" t="str">
        <f t="shared" si="17"/>
        <v>Ashfield</v>
      </c>
      <c r="BV6" s="415" t="s">
        <v>44</v>
      </c>
      <c r="BW6" s="414">
        <f>VLOOKUP(BV6,'Rural 80'!$A$11:$BS$488,44,FALSE)</f>
        <v>14</v>
      </c>
      <c r="BX6" s="414">
        <f t="array" ref="BX6">INDEX(BW$1:BW$58,MATCH(SMALL(COUNTIF(BW$1:BW$58,"&lt;"&amp;BW$1:BW$58),ROW(BW6:BX6)),COUNTIF(BW$1:BW$58,"&lt;"&amp;BW$1:BW$58),0))</f>
        <v>6</v>
      </c>
      <c r="BY6" s="414" t="str">
        <f t="array" ref="BY6">INDEX(BV$1:BV$58,SMALL(IF(BW$1:BW$58=BX6,ROW(BW$1:BW$58)),COUNTIF(BX$1:BX6,BX6)),1)</f>
        <v>Pendle</v>
      </c>
      <c r="BZ6" s="414">
        <f t="shared" si="18"/>
        <v>6</v>
      </c>
      <c r="CA6" s="414" t="str">
        <f t="shared" si="19"/>
        <v>Pendle</v>
      </c>
      <c r="CD6" s="415" t="s">
        <v>44</v>
      </c>
      <c r="CE6" s="414">
        <f>VLOOKUP(CD6,'Rural 80'!$A$11:$BS$488,48,FALSE)</f>
        <v>9</v>
      </c>
      <c r="CF6" s="414">
        <f t="array" ref="CF6">INDEX(CE$1:CE$58,MATCH(SMALL(COUNTIF(CE$1:CE$58,"&lt;"&amp;CE$1:CE$58),ROW(CE6:CF6)),COUNTIF(CE$1:CE$58,"&lt;"&amp;CE$1:CE$58),0))</f>
        <v>6</v>
      </c>
      <c r="CG6" s="414" t="str">
        <f t="array" ref="CG6">INDEX(CD$1:CD$58,SMALL(IF(CE$1:CE$58=CF6,ROW(CE$1:CE$58)),COUNTIF(CF$1:CF6,CF6)),1)</f>
        <v>Hyndburn</v>
      </c>
      <c r="CH6" s="414">
        <f t="shared" si="20"/>
        <v>6</v>
      </c>
      <c r="CI6" s="414" t="str">
        <f t="shared" si="21"/>
        <v>Hyndburn</v>
      </c>
      <c r="CL6" s="415" t="s">
        <v>44</v>
      </c>
      <c r="CM6" s="414">
        <f>VLOOKUP(CL6,'Rural 80'!$A$11:$BS$488,52,FALSE)</f>
        <v>5</v>
      </c>
      <c r="CN6" s="414">
        <f t="array" ref="CN6">INDEX(CM$1:CM$58,MATCH(SMALL(COUNTIF(CM$1:CM$58,"&lt;"&amp;CM$1:CM$58),ROW(CM6:CN6)),COUNTIF(CM$1:CM$58,"&lt;"&amp;CM$1:CM$58),0))</f>
        <v>6</v>
      </c>
      <c r="CO6" s="414" t="str">
        <f t="array" ref="CO6">INDEX(CL$1:CL$58,SMALL(IF(CM$1:CM$58=CN6,ROW(CM$1:CM$58)),COUNTIF(CN$1:CN6,CN6)),1)</f>
        <v>Thurrock</v>
      </c>
      <c r="CP6" s="414">
        <f t="shared" si="22"/>
        <v>6</v>
      </c>
      <c r="CQ6" s="414" t="str">
        <f t="shared" si="23"/>
        <v>Thurrock</v>
      </c>
      <c r="CT6" s="415" t="s">
        <v>44</v>
      </c>
      <c r="CU6" s="414" t="str">
        <f>VLOOKUP(CT6,'Rural 80'!$A$11:$BS$488,56,FALSE)</f>
        <v>9999</v>
      </c>
      <c r="CV6" s="414" t="str">
        <f t="array" ref="CV6">INDEX(CU$1:CU$58,MATCH(SMALL(COUNTIF(CU$1:CU$58,"&lt;"&amp;CU$1:CU$58),ROW(CU6:CV6)),COUNTIF(CU$1:CU$58,"&lt;"&amp;CU$1:CU$58),0))</f>
        <v>9999</v>
      </c>
      <c r="CW6" s="414" t="str">
        <f t="array" ref="CW6">INDEX(CT$1:CT$58,SMALL(IF(CU$1:CU$58=CV6,ROW(CU$1:CU$58)),COUNTIF(CV$1:CV6,CV6)),1)</f>
        <v>Burnley</v>
      </c>
      <c r="CX6" s="414" t="str">
        <f t="shared" si="24"/>
        <v>no data</v>
      </c>
      <c r="CY6" s="414" t="str">
        <f t="shared" si="25"/>
        <v>Burnley</v>
      </c>
      <c r="DB6" s="415" t="s">
        <v>44</v>
      </c>
      <c r="DC6" s="414" t="str">
        <f>VLOOKUP(DB6,'Rural 80'!$A$11:$BS$488,60,FALSE)</f>
        <v>9999</v>
      </c>
      <c r="DD6" s="414" t="str">
        <f t="array" ref="DD6">INDEX(DC$1:DC$58,MATCH(SMALL(COUNTIF(DC$1:DC$58,"&lt;"&amp;DC$1:DC$58),ROW(DC6:DD6)),COUNTIF(DC$1:DC$58,"&lt;"&amp;DC$1:DC$58),0))</f>
        <v>9999</v>
      </c>
      <c r="DE6" s="414" t="str">
        <f t="array" ref="DE6">INDEX(DB$1:DB$58,SMALL(IF(DC$1:DC$58=DD6,ROW(DC$1:DC$58)),COUNTIF(DD$1:DD6,DD6)),1)</f>
        <v>Burnley</v>
      </c>
      <c r="DF6" s="414" t="str">
        <f t="shared" si="26"/>
        <v>no data</v>
      </c>
      <c r="DG6" s="414" t="str">
        <f t="shared" si="27"/>
        <v>Burnley</v>
      </c>
      <c r="DJ6" s="415" t="s">
        <v>44</v>
      </c>
      <c r="DK6" s="414" t="str">
        <f>VLOOKUP(DJ6,'Rural 80'!$A$11:$BS$488,64,FALSE)</f>
        <v>9999</v>
      </c>
      <c r="DL6" s="414" t="str">
        <f t="array" ref="DL6">INDEX(DK$1:DK$58,MATCH(SMALL(COUNTIF(DK$1:DK$58,"&lt;"&amp;DK$1:DK$58),ROW(DK6:DL6)),COUNTIF(DK$1:DK$58,"&lt;"&amp;DK$1:DK$58),0))</f>
        <v>9999</v>
      </c>
      <c r="DM6" s="414" t="str">
        <f t="array" ref="DM6">INDEX(DJ$1:DJ$58,SMALL(IF(DK$1:DK$58=DL6,ROW(DK$1:DK$58)),COUNTIF(DL$1:DL6,DL6)),1)</f>
        <v>Burnley</v>
      </c>
      <c r="DN6" s="414" t="str">
        <f t="shared" si="28"/>
        <v>no data</v>
      </c>
      <c r="DO6" s="414" t="str">
        <f t="shared" si="29"/>
        <v>Burnley</v>
      </c>
      <c r="DR6" s="415" t="s">
        <v>44</v>
      </c>
      <c r="DS6" s="414" t="str">
        <f>VLOOKUP(DR6,'Rural 80'!$A$11:$BS$488,68,FALSE)</f>
        <v>9999</v>
      </c>
      <c r="DT6" s="414" t="str">
        <f t="array" ref="DT6">INDEX(DS$1:DS$58,MATCH(SMALL(COUNTIF(DS$1:DS$58,"&lt;"&amp;DS$1:DS$58),ROW(DS6:DT6)),COUNTIF(DS$1:DS$58,"&lt;"&amp;DS$1:DS$58),0))</f>
        <v>9999</v>
      </c>
      <c r="DU6" s="414" t="str">
        <f t="array" ref="DU6">INDEX(DR$1:DR$58,SMALL(IF(DS$1:DS$58=DT6,ROW(DS$1:DS$58)),COUNTIF(DT$1:DT6,DT6)),1)</f>
        <v>Burnley</v>
      </c>
      <c r="DV6" s="414" t="str">
        <f t="shared" si="30"/>
        <v>no data</v>
      </c>
      <c r="DW6" s="414" t="str">
        <f t="shared" si="31"/>
        <v>Burnley</v>
      </c>
    </row>
    <row r="7" spans="1:127" x14ac:dyDescent="0.25">
      <c r="B7" s="415" t="s">
        <v>47</v>
      </c>
      <c r="C7" s="414">
        <f>VLOOKUP(B7,'Rural 80'!$A$11:$BS$488,8,FALSE)</f>
        <v>57</v>
      </c>
      <c r="D7" s="414">
        <f t="array" ref="D7">INDEX(C$1:C$58,MATCH(SMALL(COUNTIF(C$1:C$58,"&lt;"&amp;C$1:C$58),ROW(C7:D7)),COUNTIF(C$1:C$58,"&lt;"&amp;C$1:C$58),0))</f>
        <v>7</v>
      </c>
      <c r="E7" s="414" t="str">
        <f t="array" ref="E7">INDEX(B$1:B$58,SMALL(IF(C$1:C$58=D7,ROW(C$1:C$58)),COUNTIF(D$1:D7,D7)),1)</f>
        <v>Ashfield</v>
      </c>
      <c r="F7" s="414">
        <f t="shared" si="0"/>
        <v>7</v>
      </c>
      <c r="G7" s="414" t="str">
        <f t="shared" si="1"/>
        <v>Ashfield</v>
      </c>
      <c r="J7" s="415" t="s">
        <v>47</v>
      </c>
      <c r="K7" s="414">
        <f>VLOOKUP(J7,'Rural 80'!$A$11:$BS$488,12,FALSE)</f>
        <v>57</v>
      </c>
      <c r="L7" s="414">
        <f t="array" ref="L7">INDEX(K$1:K$58,MATCH(SMALL(COUNTIF(K$1:K$58,"&lt;"&amp;K$1:K$58),ROW(K7:L7)),COUNTIF(K$1:K$58,"&lt;"&amp;K$1:K$58),0))</f>
        <v>7</v>
      </c>
      <c r="M7" s="414" t="str">
        <f t="array" ref="M7">INDEX(J$1:J$58,SMALL(IF(K$1:K$58=L7,ROW(K$1:K$58)),COUNTIF(L$1:L7,L7)),1)</f>
        <v>Hyndburn</v>
      </c>
      <c r="N7" s="414">
        <f t="shared" si="2"/>
        <v>7</v>
      </c>
      <c r="O7" s="414" t="str">
        <f t="shared" si="3"/>
        <v>Hyndburn</v>
      </c>
      <c r="R7" s="415" t="s">
        <v>47</v>
      </c>
      <c r="S7" s="414">
        <f>VLOOKUP(R7,'Rural 80'!$A$11:$BS$488,16,FALSE)</f>
        <v>58</v>
      </c>
      <c r="T7" s="414">
        <f t="array" ref="T7">INDEX(S$1:S$58,MATCH(SMALL(COUNTIF(S$1:S$58,"&lt;"&amp;S$1:S$58),ROW(S7:T7)),COUNTIF(S$1:S$58,"&lt;"&amp;S$1:S$58),0))</f>
        <v>7</v>
      </c>
      <c r="U7" s="414" t="str">
        <f t="array" ref="U7">INDEX(R$1:R$58,SMALL(IF(S$1:S$58=T7,ROW(S$1:S$58)),COUNTIF(T$1:T7,T7)),1)</f>
        <v>Burnley</v>
      </c>
      <c r="V7" s="414">
        <f t="shared" si="4"/>
        <v>7</v>
      </c>
      <c r="W7" s="414" t="str">
        <f t="shared" si="5"/>
        <v>Burnley</v>
      </c>
      <c r="Z7" s="415" t="s">
        <v>47</v>
      </c>
      <c r="AA7" s="414">
        <f>VLOOKUP(Z7,'Rural 80'!$A$11:$BS$488,20,FALSE)</f>
        <v>58</v>
      </c>
      <c r="AB7" s="414">
        <f t="array" ref="AB7">INDEX(AA$1:AA$58,MATCH(SMALL(COUNTIF(AA$1:AA$58,"&lt;"&amp;AA$1:AA$58),ROW(AA7:AB7)),COUNTIF(AA$1:AA$58,"&lt;"&amp;AA$1:AA$58),0))</f>
        <v>7</v>
      </c>
      <c r="AC7" s="414" t="str">
        <f t="array" ref="AC7">INDEX(Z$1:Z$58,SMALL(IF(AA$1:AA$58=AB7,ROW(AA$1:AA$58)),COUNTIF(AB$1:AB7,AB7)),1)</f>
        <v>Halton</v>
      </c>
      <c r="AD7" s="414">
        <f t="shared" si="6"/>
        <v>7</v>
      </c>
      <c r="AE7" s="414" t="str">
        <f t="shared" si="7"/>
        <v>Halton</v>
      </c>
      <c r="AH7" s="415" t="s">
        <v>47</v>
      </c>
      <c r="AI7" s="414">
        <f>VLOOKUP(AH7,'Rural 80'!$A$11:$BS$488,24,FALSE)</f>
        <v>58</v>
      </c>
      <c r="AJ7" s="414">
        <f t="array" ref="AJ7">INDEX(AI$1:AI$58,MATCH(SMALL(COUNTIF(AI$1:AI$58,"&lt;"&amp;AI$1:AI$58),ROW(AI7:AJ7)),COUNTIF(AI$1:AI$58,"&lt;"&amp;AI$1:AI$58),0))</f>
        <v>7</v>
      </c>
      <c r="AK7" s="414" t="str">
        <f t="array" ref="AK7">INDEX(AH$1:AH$58,SMALL(IF(AI$1:AI$58=AJ7,ROW(AI$1:AI$58)),COUNTIF(AJ$1:AJ7,AJ7)),1)</f>
        <v>Ashfield</v>
      </c>
      <c r="AL7" s="414">
        <f t="shared" si="8"/>
        <v>7</v>
      </c>
      <c r="AM7" s="414" t="str">
        <f t="shared" si="9"/>
        <v>Ashfield</v>
      </c>
      <c r="AP7" s="415" t="s">
        <v>47</v>
      </c>
      <c r="AQ7" s="414">
        <f>VLOOKUP(AP7,'Rural 80'!$A$11:$BS$488,28,FALSE)</f>
        <v>58</v>
      </c>
      <c r="AR7" s="414">
        <f t="array" ref="AR7">INDEX(AQ$1:AQ$58,MATCH(SMALL(COUNTIF(AQ$1:AQ$58,"&lt;"&amp;AQ$1:AQ$58),ROW(AQ7:AR7)),COUNTIF(AQ$1:AQ$58,"&lt;"&amp;AQ$1:AQ$58),0))</f>
        <v>7</v>
      </c>
      <c r="AS7" s="414" t="str">
        <f t="array" ref="AS7">INDEX(AP$1:AP$58,SMALL(IF(AQ$1:AQ$58=AR7,ROW(AQ$1:AQ$58)),COUNTIF(AR$1:AR7,AR7)),1)</f>
        <v>Tamworth</v>
      </c>
      <c r="AT7" s="414">
        <f t="shared" si="10"/>
        <v>7</v>
      </c>
      <c r="AU7" s="414" t="str">
        <f t="shared" si="11"/>
        <v>Tamworth</v>
      </c>
      <c r="AX7" s="415" t="s">
        <v>47</v>
      </c>
      <c r="AY7" s="414">
        <f>VLOOKUP(AX7,'Rural 80'!$A$11:$BS$488,32,FALSE)</f>
        <v>58</v>
      </c>
      <c r="AZ7" s="414">
        <f t="array" ref="AZ7">INDEX(AY$1:AY$58,MATCH(SMALL(COUNTIF(AY$1:AY$58,"&lt;"&amp;AY$1:AY$58),ROW(AY7:AZ7)),COUNTIF(AY$1:AY$58,"&lt;"&amp;AY$1:AY$58),0))</f>
        <v>7</v>
      </c>
      <c r="BA7" s="414" t="str">
        <f t="array" ref="BA7">INDEX(AX$1:AX$58,SMALL(IF(AY$1:AY$58=AZ7,ROW(AY$1:AY$58)),COUNTIF(AZ$1:AZ7,AZ7)),1)</f>
        <v>Ashfield</v>
      </c>
      <c r="BB7" s="414">
        <f t="shared" si="12"/>
        <v>7</v>
      </c>
      <c r="BC7" s="414" t="str">
        <f t="shared" si="13"/>
        <v>Ashfield</v>
      </c>
      <c r="BF7" s="415" t="s">
        <v>47</v>
      </c>
      <c r="BG7" s="414">
        <f>VLOOKUP(BF7,'Rural 80'!$A$11:$BS$488,36,FALSE)</f>
        <v>57</v>
      </c>
      <c r="BH7" s="414">
        <f t="array" ref="BH7">INDEX(BG$1:BG$58,MATCH(SMALL(COUNTIF(BG$1:BG$58,"&lt;"&amp;BG$1:BG$58),ROW(BG7:BH7)),COUNTIF(BG$1:BG$58,"&lt;"&amp;BG$1:BG$58),0))</f>
        <v>7</v>
      </c>
      <c r="BI7" s="414" t="str">
        <f t="array" ref="BI7">INDEX(BF$1:BF$58,SMALL(IF(BG$1:BG$58=BH7,ROW(BG$1:BG$58)),COUNTIF(BH$1:BH7,BH7)),1)</f>
        <v>Burnley</v>
      </c>
      <c r="BJ7" s="414">
        <f t="shared" si="14"/>
        <v>7</v>
      </c>
      <c r="BK7" s="414" t="str">
        <f t="shared" si="15"/>
        <v>Burnley</v>
      </c>
      <c r="BN7" s="415" t="s">
        <v>47</v>
      </c>
      <c r="BO7" s="414">
        <f>VLOOKUP(BN7,'Rural 80'!$A$11:$BS$488,40,FALSE)</f>
        <v>57</v>
      </c>
      <c r="BP7" s="414">
        <f t="array" ref="BP7">INDEX(BO$1:BO$58,MATCH(SMALL(COUNTIF(BO$1:BO$58,"&lt;"&amp;BO$1:BO$58),ROW(BO7:BP7)),COUNTIF(BO$1:BO$58,"&lt;"&amp;BO$1:BO$58),0))</f>
        <v>7</v>
      </c>
      <c r="BQ7" s="414" t="str">
        <f t="array" ref="BQ7">INDEX(BN$1:BN$58,SMALL(IF(BO$1:BO$58=BP7,ROW(BO$1:BO$58)),COUNTIF(BP$1:BP7,BP7)),1)</f>
        <v>Chesterfield</v>
      </c>
      <c r="BR7" s="414">
        <f t="shared" si="16"/>
        <v>7</v>
      </c>
      <c r="BS7" s="414" t="str">
        <f t="shared" si="17"/>
        <v>Chesterfield</v>
      </c>
      <c r="BV7" s="415" t="s">
        <v>47</v>
      </c>
      <c r="BW7" s="414">
        <f>VLOOKUP(BV7,'Rural 80'!$A$11:$BS$488,44,FALSE)</f>
        <v>57</v>
      </c>
      <c r="BX7" s="414">
        <f t="array" ref="BX7">INDEX(BW$1:BW$58,MATCH(SMALL(COUNTIF(BW$1:BW$58,"&lt;"&amp;BW$1:BW$58),ROW(BW7:BX7)),COUNTIF(BW$1:BW$58,"&lt;"&amp;BW$1:BW$58),0))</f>
        <v>7</v>
      </c>
      <c r="BY7" s="414" t="str">
        <f t="array" ref="BY7">INDEX(BV$1:BV$58,SMALL(IF(BW$1:BW$58=BX7,ROW(BW$1:BW$58)),COUNTIF(BX$1:BX7,BX7)),1)</f>
        <v>Nuneaton and Bedworth</v>
      </c>
      <c r="BZ7" s="414">
        <f t="shared" si="18"/>
        <v>7</v>
      </c>
      <c r="CA7" s="414" t="str">
        <f t="shared" si="19"/>
        <v>Nuneaton and Bedworth</v>
      </c>
      <c r="CD7" s="415" t="s">
        <v>47</v>
      </c>
      <c r="CE7" s="414">
        <f>VLOOKUP(CD7,'Rural 80'!$A$11:$BS$488,48,FALSE)</f>
        <v>58</v>
      </c>
      <c r="CF7" s="414">
        <f t="array" ref="CF7">INDEX(CE$1:CE$58,MATCH(SMALL(COUNTIF(CE$1:CE$58,"&lt;"&amp;CE$1:CE$58),ROW(CE7:CF7)),COUNTIF(CE$1:CE$58,"&lt;"&amp;CE$1:CE$58),0))</f>
        <v>7</v>
      </c>
      <c r="CG7" s="414" t="str">
        <f t="array" ref="CG7">INDEX(CD$1:CD$58,SMALL(IF(CE$1:CE$58=CF7,ROW(CE$1:CE$58)),COUNTIF(CF$1:CF7,CF7)),1)</f>
        <v>Barrow-in-Furness</v>
      </c>
      <c r="CH7" s="414">
        <f t="shared" si="20"/>
        <v>7</v>
      </c>
      <c r="CI7" s="414" t="str">
        <f t="shared" si="21"/>
        <v>Barrow-in-Furness</v>
      </c>
      <c r="CL7" s="415" t="s">
        <v>47</v>
      </c>
      <c r="CM7" s="414">
        <f>VLOOKUP(CL7,'Rural 80'!$A$11:$BS$488,52,FALSE)</f>
        <v>58</v>
      </c>
      <c r="CN7" s="414">
        <f t="array" ref="CN7">INDEX(CM$1:CM$58,MATCH(SMALL(COUNTIF(CM$1:CM$58,"&lt;"&amp;CM$1:CM$58),ROW(CM7:CN7)),COUNTIF(CM$1:CM$58,"&lt;"&amp;CM$1:CM$58),0))</f>
        <v>7</v>
      </c>
      <c r="CO7" s="414" t="str">
        <f t="array" ref="CO7">INDEX(CL$1:CL$58,SMALL(IF(CM$1:CM$58=CN7,ROW(CM$1:CM$58)),COUNTIF(CN$1:CN7,CN7)),1)</f>
        <v>Barrow-in-Furness</v>
      </c>
      <c r="CP7" s="414">
        <f t="shared" si="22"/>
        <v>7</v>
      </c>
      <c r="CQ7" s="414" t="str">
        <f t="shared" si="23"/>
        <v>Barrow-in-Furness</v>
      </c>
      <c r="CT7" s="415" t="s">
        <v>47</v>
      </c>
      <c r="CU7" s="414" t="str">
        <f>VLOOKUP(CT7,'Rural 80'!$A$11:$BS$488,56,FALSE)</f>
        <v>9999</v>
      </c>
      <c r="CV7" s="414" t="str">
        <f t="array" ref="CV7">INDEX(CU$1:CU$58,MATCH(SMALL(COUNTIF(CU$1:CU$58,"&lt;"&amp;CU$1:CU$58),ROW(CU7:CV7)),COUNTIF(CU$1:CU$58,"&lt;"&amp;CU$1:CU$58),0))</f>
        <v>9999</v>
      </c>
      <c r="CW7" s="414" t="str">
        <f t="array" ref="CW7">INDEX(CT$1:CT$58,SMALL(IF(CU$1:CU$58=CV7,ROW(CU$1:CU$58)),COUNTIF(CV$1:CV7,CV7)),1)</f>
        <v>Cambridge</v>
      </c>
      <c r="CX7" s="414" t="str">
        <f t="shared" si="24"/>
        <v>no data</v>
      </c>
      <c r="CY7" s="414" t="str">
        <f t="shared" si="25"/>
        <v>Cambridge</v>
      </c>
      <c r="DB7" s="415" t="s">
        <v>47</v>
      </c>
      <c r="DC7" s="414" t="str">
        <f>VLOOKUP(DB7,'Rural 80'!$A$11:$BS$488,60,FALSE)</f>
        <v>9999</v>
      </c>
      <c r="DD7" s="414" t="str">
        <f t="array" ref="DD7">INDEX(DC$1:DC$58,MATCH(SMALL(COUNTIF(DC$1:DC$58,"&lt;"&amp;DC$1:DC$58),ROW(DC7:DD7)),COUNTIF(DC$1:DC$58,"&lt;"&amp;DC$1:DC$58),0))</f>
        <v>9999</v>
      </c>
      <c r="DE7" s="414" t="str">
        <f t="array" ref="DE7">INDEX(DB$1:DB$58,SMALL(IF(DC$1:DC$58=DD7,ROW(DC$1:DC$58)),COUNTIF(DD$1:DD7,DD7)),1)</f>
        <v>Cambridge</v>
      </c>
      <c r="DF7" s="414" t="str">
        <f t="shared" si="26"/>
        <v>no data</v>
      </c>
      <c r="DG7" s="414" t="str">
        <f t="shared" si="27"/>
        <v>Cambridge</v>
      </c>
      <c r="DJ7" s="415" t="s">
        <v>47</v>
      </c>
      <c r="DK7" s="414" t="str">
        <f>VLOOKUP(DJ7,'Rural 80'!$A$11:$BS$488,64,FALSE)</f>
        <v>9999</v>
      </c>
      <c r="DL7" s="414" t="str">
        <f t="array" ref="DL7">INDEX(DK$1:DK$58,MATCH(SMALL(COUNTIF(DK$1:DK$58,"&lt;"&amp;DK$1:DK$58),ROW(DK7:DL7)),COUNTIF(DK$1:DK$58,"&lt;"&amp;DK$1:DK$58),0))</f>
        <v>9999</v>
      </c>
      <c r="DM7" s="414" t="str">
        <f t="array" ref="DM7">INDEX(DJ$1:DJ$58,SMALL(IF(DK$1:DK$58=DL7,ROW(DK$1:DK$58)),COUNTIF(DL$1:DL7,DL7)),1)</f>
        <v>Cambridge</v>
      </c>
      <c r="DN7" s="414" t="str">
        <f t="shared" si="28"/>
        <v>no data</v>
      </c>
      <c r="DO7" s="414" t="str">
        <f t="shared" si="29"/>
        <v>Cambridge</v>
      </c>
      <c r="DR7" s="415" t="s">
        <v>47</v>
      </c>
      <c r="DS7" s="414" t="str">
        <f>VLOOKUP(DR7,'Rural 80'!$A$11:$BS$488,68,FALSE)</f>
        <v>9999</v>
      </c>
      <c r="DT7" s="414" t="str">
        <f t="array" ref="DT7">INDEX(DS$1:DS$58,MATCH(SMALL(COUNTIF(DS$1:DS$58,"&lt;"&amp;DS$1:DS$58),ROW(DS7:DT7)),COUNTIF(DS$1:DS$58,"&lt;"&amp;DS$1:DS$58),0))</f>
        <v>9999</v>
      </c>
      <c r="DU7" s="414" t="str">
        <f t="array" ref="DU7">INDEX(DR$1:DR$58,SMALL(IF(DS$1:DS$58=DT7,ROW(DS$1:DS$58)),COUNTIF(DT$1:DT7,DT7)),1)</f>
        <v>Cambridge</v>
      </c>
      <c r="DV7" s="414" t="str">
        <f t="shared" si="30"/>
        <v>no data</v>
      </c>
      <c r="DW7" s="414" t="str">
        <f t="shared" si="31"/>
        <v>Cambridge</v>
      </c>
    </row>
    <row r="8" spans="1:127" x14ac:dyDescent="0.25">
      <c r="B8" s="415" t="s">
        <v>50</v>
      </c>
      <c r="C8" s="414">
        <f>VLOOKUP(B8,'Rural 80'!$A$11:$BS$488,8,FALSE)</f>
        <v>54</v>
      </c>
      <c r="D8" s="414">
        <f t="array" ref="D8">INDEX(C$1:C$58,MATCH(SMALL(COUNTIF(C$1:C$58,"&lt;"&amp;C$1:C$58),ROW(C8:D8)),COUNTIF(C$1:C$58,"&lt;"&amp;C$1:C$58),0))</f>
        <v>8</v>
      </c>
      <c r="E8" s="414" t="str">
        <f t="array" ref="E8">INDEX(B$1:B$58,SMALL(IF(C$1:C$58=D8,ROW(C$1:C$58)),COUNTIF(D$1:D8,D8)),1)</f>
        <v>Chesterfield</v>
      </c>
      <c r="F8" s="414">
        <f t="shared" si="0"/>
        <v>8</v>
      </c>
      <c r="G8" s="414" t="str">
        <f t="shared" si="1"/>
        <v>Chesterfield</v>
      </c>
      <c r="J8" s="415" t="s">
        <v>50</v>
      </c>
      <c r="K8" s="414">
        <f>VLOOKUP(J8,'Rural 80'!$A$11:$BS$488,12,FALSE)</f>
        <v>52</v>
      </c>
      <c r="L8" s="414">
        <f t="array" ref="L8">INDEX(K$1:K$58,MATCH(SMALL(COUNTIF(K$1:K$58,"&lt;"&amp;K$1:K$58),ROW(K8:L8)),COUNTIF(K$1:K$58,"&lt;"&amp;K$1:K$58),0))</f>
        <v>8</v>
      </c>
      <c r="M8" s="414" t="str">
        <f t="array" ref="M8">INDEX(J$1:J$58,SMALL(IF(K$1:K$58=L8,ROW(K$1:K$58)),COUNTIF(L$1:L8,L8)),1)</f>
        <v>Chesterfield</v>
      </c>
      <c r="N8" s="414">
        <f t="shared" si="2"/>
        <v>8</v>
      </c>
      <c r="O8" s="414" t="str">
        <f t="shared" si="3"/>
        <v>Chesterfield</v>
      </c>
      <c r="R8" s="415" t="s">
        <v>50</v>
      </c>
      <c r="S8" s="414">
        <f>VLOOKUP(R8,'Rural 80'!$A$11:$BS$488,16,FALSE)</f>
        <v>51</v>
      </c>
      <c r="T8" s="414">
        <f t="array" ref="T8">INDEX(S$1:S$58,MATCH(SMALL(COUNTIF(S$1:S$58,"&lt;"&amp;S$1:S$58),ROW(S8:T8)),COUNTIF(S$1:S$58,"&lt;"&amp;S$1:S$58),0))</f>
        <v>8</v>
      </c>
      <c r="U8" s="414" t="str">
        <f t="array" ref="U8">INDEX(R$1:R$58,SMALL(IF(S$1:S$58=T8,ROW(S$1:S$58)),COUNTIF(T$1:T8,T8)),1)</f>
        <v>Halton</v>
      </c>
      <c r="V8" s="414">
        <f t="shared" si="4"/>
        <v>8</v>
      </c>
      <c r="W8" s="414" t="str">
        <f t="shared" si="5"/>
        <v>Halton</v>
      </c>
      <c r="Z8" s="415" t="s">
        <v>50</v>
      </c>
      <c r="AA8" s="414">
        <f>VLOOKUP(Z8,'Rural 80'!$A$11:$BS$488,20,FALSE)</f>
        <v>46</v>
      </c>
      <c r="AB8" s="414">
        <f t="array" ref="AB8">INDEX(AA$1:AA$58,MATCH(SMALL(COUNTIF(AA$1:AA$58,"&lt;"&amp;AA$1:AA$58),ROW(AA8:AB8)),COUNTIF(AA$1:AA$58,"&lt;"&amp;AA$1:AA$58),0))</f>
        <v>8</v>
      </c>
      <c r="AC8" s="414" t="str">
        <f t="array" ref="AC8">INDEX(Z$1:Z$58,SMALL(IF(AA$1:AA$58=AB8,ROW(AA$1:AA$58)),COUNTIF(AB$1:AB8,AB8)),1)</f>
        <v>Ashfield</v>
      </c>
      <c r="AD8" s="414">
        <f t="shared" si="6"/>
        <v>8</v>
      </c>
      <c r="AE8" s="414" t="str">
        <f t="shared" si="7"/>
        <v>Ashfield</v>
      </c>
      <c r="AH8" s="415" t="s">
        <v>50</v>
      </c>
      <c r="AI8" s="414">
        <f>VLOOKUP(AH8,'Rural 80'!$A$11:$BS$488,24,FALSE)</f>
        <v>46</v>
      </c>
      <c r="AJ8" s="414">
        <f t="array" ref="AJ8">INDEX(AI$1:AI$58,MATCH(SMALL(COUNTIF(AI$1:AI$58,"&lt;"&amp;AI$1:AI$58),ROW(AI8:AJ8)),COUNTIF(AI$1:AI$58,"&lt;"&amp;AI$1:AI$58),0))</f>
        <v>8</v>
      </c>
      <c r="AK8" s="414" t="str">
        <f t="array" ref="AK8">INDEX(AH$1:AH$58,SMALL(IF(AI$1:AI$58=AJ8,ROW(AI$1:AI$58)),COUNTIF(AJ$1:AJ8,AJ8)),1)</f>
        <v>Nuneaton and Bedworth</v>
      </c>
      <c r="AL8" s="414">
        <f t="shared" si="8"/>
        <v>8</v>
      </c>
      <c r="AM8" s="414" t="str">
        <f t="shared" si="9"/>
        <v>Nuneaton and Bedworth</v>
      </c>
      <c r="AP8" s="415" t="s">
        <v>50</v>
      </c>
      <c r="AQ8" s="414">
        <f>VLOOKUP(AP8,'Rural 80'!$A$11:$BS$488,28,FALSE)</f>
        <v>45</v>
      </c>
      <c r="AR8" s="414">
        <f t="array" ref="AR8">INDEX(AQ$1:AQ$58,MATCH(SMALL(COUNTIF(AQ$1:AQ$58,"&lt;"&amp;AQ$1:AQ$58),ROW(AQ8:AR8)),COUNTIF(AQ$1:AQ$58,"&lt;"&amp;AQ$1:AQ$58),0))</f>
        <v>8</v>
      </c>
      <c r="AS8" s="414" t="str">
        <f t="array" ref="AS8">INDEX(AP$1:AP$58,SMALL(IF(AQ$1:AQ$58=AR8,ROW(AQ$1:AQ$58)),COUNTIF(AR$1:AR8,AR8)),1)</f>
        <v>Nuneaton and Bedworth</v>
      </c>
      <c r="AT8" s="414">
        <f t="shared" si="10"/>
        <v>8</v>
      </c>
      <c r="AU8" s="414" t="str">
        <f t="shared" si="11"/>
        <v>Nuneaton and Bedworth</v>
      </c>
      <c r="AX8" s="415" t="s">
        <v>50</v>
      </c>
      <c r="AY8" s="414">
        <f>VLOOKUP(AX8,'Rural 80'!$A$11:$BS$488,32,FALSE)</f>
        <v>37</v>
      </c>
      <c r="AZ8" s="414">
        <f t="array" ref="AZ8">INDEX(AY$1:AY$58,MATCH(SMALL(COUNTIF(AY$1:AY$58,"&lt;"&amp;AY$1:AY$58),ROW(AY8:AZ8)),COUNTIF(AY$1:AY$58,"&lt;"&amp;AY$1:AY$58),0))</f>
        <v>8</v>
      </c>
      <c r="BA8" s="414" t="str">
        <f t="array" ref="BA8">INDEX(AX$1:AX$58,SMALL(IF(AY$1:AY$58=AZ8,ROW(AY$1:AY$58)),COUNTIF(AZ$1:AZ8,AZ8)),1)</f>
        <v>Hartlepool</v>
      </c>
      <c r="BB8" s="414">
        <f t="shared" si="12"/>
        <v>8</v>
      </c>
      <c r="BC8" s="414" t="str">
        <f t="shared" si="13"/>
        <v>Hartlepool</v>
      </c>
      <c r="BF8" s="415" t="s">
        <v>50</v>
      </c>
      <c r="BG8" s="414">
        <f>VLOOKUP(BF8,'Rural 80'!$A$11:$BS$488,36,FALSE)</f>
        <v>34</v>
      </c>
      <c r="BH8" s="414">
        <f t="array" ref="BH8">INDEX(BG$1:BG$58,MATCH(SMALL(COUNTIF(BG$1:BG$58,"&lt;"&amp;BG$1:BG$58),ROW(BG8:BH8)),COUNTIF(BG$1:BG$58,"&lt;"&amp;BG$1:BG$58),0))</f>
        <v>8</v>
      </c>
      <c r="BI8" s="414" t="str">
        <f t="array" ref="BI8">INDEX(BF$1:BF$58,SMALL(IF(BG$1:BG$58=BH8,ROW(BG$1:BG$58)),COUNTIF(BH$1:BH8,BH8)),1)</f>
        <v>Tamworth</v>
      </c>
      <c r="BJ8" s="414">
        <f t="shared" si="14"/>
        <v>8</v>
      </c>
      <c r="BK8" s="414" t="str">
        <f t="shared" si="15"/>
        <v>Tamworth</v>
      </c>
      <c r="BN8" s="415" t="s">
        <v>50</v>
      </c>
      <c r="BO8" s="414">
        <f>VLOOKUP(BN8,'Rural 80'!$A$11:$BS$488,40,FALSE)</f>
        <v>56</v>
      </c>
      <c r="BP8" s="414">
        <f t="array" ref="BP8">INDEX(BO$1:BO$58,MATCH(SMALL(COUNTIF(BO$1:BO$58,"&lt;"&amp;BO$1:BO$58),ROW(BO8:BP8)),COUNTIF(BO$1:BO$58,"&lt;"&amp;BO$1:BO$58),0))</f>
        <v>8</v>
      </c>
      <c r="BQ8" s="414" t="str">
        <f t="array" ref="BQ8">INDEX(BN$1:BN$58,SMALL(IF(BO$1:BO$58=BP8,ROW(BO$1:BO$58)),COUNTIF(BP$1:BP8,BP8)),1)</f>
        <v>Hartlepool</v>
      </c>
      <c r="BR8" s="414">
        <f t="shared" si="16"/>
        <v>8</v>
      </c>
      <c r="BS8" s="414" t="str">
        <f t="shared" si="17"/>
        <v>Hartlepool</v>
      </c>
      <c r="BV8" s="415" t="s">
        <v>50</v>
      </c>
      <c r="BW8" s="414">
        <f>VLOOKUP(BV8,'Rural 80'!$A$11:$BS$488,44,FALSE)</f>
        <v>53</v>
      </c>
      <c r="BX8" s="414">
        <f t="array" ref="BX8">INDEX(BW$1:BW$58,MATCH(SMALL(COUNTIF(BW$1:BW$58,"&lt;"&amp;BW$1:BW$58),ROW(BW8:BX8)),COUNTIF(BW$1:BW$58,"&lt;"&amp;BW$1:BW$58),0))</f>
        <v>8</v>
      </c>
      <c r="BY8" s="414" t="str">
        <f t="array" ref="BY8">INDEX(BV$1:BV$58,SMALL(IF(BW$1:BW$58=BX8,ROW(BW$1:BW$58)),COUNTIF(BX$1:BX8,BX8)),1)</f>
        <v>Darlington</v>
      </c>
      <c r="BZ8" s="414">
        <f t="shared" si="18"/>
        <v>8</v>
      </c>
      <c r="CA8" s="414" t="str">
        <f t="shared" si="19"/>
        <v>Darlington</v>
      </c>
      <c r="CD8" s="415" t="s">
        <v>50</v>
      </c>
      <c r="CE8" s="414">
        <f>VLOOKUP(CD8,'Rural 80'!$A$11:$BS$488,48,FALSE)</f>
        <v>52</v>
      </c>
      <c r="CF8" s="414">
        <f t="array" ref="CF8">INDEX(CE$1:CE$58,MATCH(SMALL(COUNTIF(CE$1:CE$58,"&lt;"&amp;CE$1:CE$58),ROW(CE8:CF8)),COUNTIF(CE$1:CE$58,"&lt;"&amp;CE$1:CE$58),0))</f>
        <v>8</v>
      </c>
      <c r="CG8" s="414" t="str">
        <f t="array" ref="CG8">INDEX(CD$1:CD$58,SMALL(IF(CE$1:CE$58=CF8,ROW(CE$1:CE$58)),COUNTIF(CF$1:CF8,CF8)),1)</f>
        <v>Rossendale</v>
      </c>
      <c r="CH8" s="414">
        <f t="shared" si="20"/>
        <v>8</v>
      </c>
      <c r="CI8" s="414" t="str">
        <f t="shared" si="21"/>
        <v>Rossendale</v>
      </c>
      <c r="CL8" s="415" t="s">
        <v>50</v>
      </c>
      <c r="CM8" s="414">
        <f>VLOOKUP(CL8,'Rural 80'!$A$11:$BS$488,52,FALSE)</f>
        <v>49</v>
      </c>
      <c r="CN8" s="414">
        <f t="array" ref="CN8">INDEX(CM$1:CM$58,MATCH(SMALL(COUNTIF(CM$1:CM$58,"&lt;"&amp;CM$1:CM$58),ROW(CM8:CN8)),COUNTIF(CM$1:CM$58,"&lt;"&amp;CM$1:CM$58),0))</f>
        <v>8</v>
      </c>
      <c r="CO8" s="414" t="str">
        <f t="array" ref="CO8">INDEX(CL$1:CL$58,SMALL(IF(CM$1:CM$58=CN8,ROW(CM$1:CM$58)),COUNTIF(CN$1:CN8,CN8)),1)</f>
        <v>Rossendale</v>
      </c>
      <c r="CP8" s="414">
        <f t="shared" si="22"/>
        <v>8</v>
      </c>
      <c r="CQ8" s="414" t="str">
        <f t="shared" si="23"/>
        <v>Rossendale</v>
      </c>
      <c r="CT8" s="415" t="s">
        <v>50</v>
      </c>
      <c r="CU8" s="414" t="str">
        <f>VLOOKUP(CT8,'Rural 80'!$A$11:$BS$488,56,FALSE)</f>
        <v>9999</v>
      </c>
      <c r="CV8" s="414" t="str">
        <f t="array" ref="CV8">INDEX(CU$1:CU$58,MATCH(SMALL(COUNTIF(CU$1:CU$58,"&lt;"&amp;CU$1:CU$58),ROW(CU8:CV8)),COUNTIF(CU$1:CU$58,"&lt;"&amp;CU$1:CU$58),0))</f>
        <v>9999</v>
      </c>
      <c r="CW8" s="414" t="str">
        <f t="array" ref="CW8">INDEX(CT$1:CT$58,SMALL(IF(CU$1:CU$58=CV8,ROW(CU$1:CU$58)),COUNTIF(CV$1:CV8,CV8)),1)</f>
        <v>Canterbury</v>
      </c>
      <c r="CX8" s="414" t="str">
        <f t="shared" si="24"/>
        <v>no data</v>
      </c>
      <c r="CY8" s="414" t="str">
        <f t="shared" si="25"/>
        <v>Canterbury</v>
      </c>
      <c r="DB8" s="415" t="s">
        <v>50</v>
      </c>
      <c r="DC8" s="414" t="str">
        <f>VLOOKUP(DB8,'Rural 80'!$A$11:$BS$488,60,FALSE)</f>
        <v>9999</v>
      </c>
      <c r="DD8" s="414" t="str">
        <f t="array" ref="DD8">INDEX(DC$1:DC$58,MATCH(SMALL(COUNTIF(DC$1:DC$58,"&lt;"&amp;DC$1:DC$58),ROW(DC8:DD8)),COUNTIF(DC$1:DC$58,"&lt;"&amp;DC$1:DC$58),0))</f>
        <v>9999</v>
      </c>
      <c r="DE8" s="414" t="str">
        <f t="array" ref="DE8">INDEX(DB$1:DB$58,SMALL(IF(DC$1:DC$58=DD8,ROW(DC$1:DC$58)),COUNTIF(DD$1:DD8,DD8)),1)</f>
        <v>Canterbury</v>
      </c>
      <c r="DF8" s="414" t="str">
        <f t="shared" si="26"/>
        <v>no data</v>
      </c>
      <c r="DG8" s="414" t="str">
        <f t="shared" si="27"/>
        <v>Canterbury</v>
      </c>
      <c r="DJ8" s="415" t="s">
        <v>50</v>
      </c>
      <c r="DK8" s="414" t="str">
        <f>VLOOKUP(DJ8,'Rural 80'!$A$11:$BS$488,64,FALSE)</f>
        <v>9999</v>
      </c>
      <c r="DL8" s="414" t="str">
        <f t="array" ref="DL8">INDEX(DK$1:DK$58,MATCH(SMALL(COUNTIF(DK$1:DK$58,"&lt;"&amp;DK$1:DK$58),ROW(DK8:DL8)),COUNTIF(DK$1:DK$58,"&lt;"&amp;DK$1:DK$58),0))</f>
        <v>9999</v>
      </c>
      <c r="DM8" s="414" t="str">
        <f t="array" ref="DM8">INDEX(DJ$1:DJ$58,SMALL(IF(DK$1:DK$58=DL8,ROW(DK$1:DK$58)),COUNTIF(DL$1:DL8,DL8)),1)</f>
        <v>Canterbury</v>
      </c>
      <c r="DN8" s="414" t="str">
        <f t="shared" si="28"/>
        <v>no data</v>
      </c>
      <c r="DO8" s="414" t="str">
        <f t="shared" si="29"/>
        <v>Canterbury</v>
      </c>
      <c r="DR8" s="415" t="s">
        <v>50</v>
      </c>
      <c r="DS8" s="414" t="str">
        <f>VLOOKUP(DR8,'Rural 80'!$A$11:$BS$488,68,FALSE)</f>
        <v>9999</v>
      </c>
      <c r="DT8" s="414" t="str">
        <f t="array" ref="DT8">INDEX(DS$1:DS$58,MATCH(SMALL(COUNTIF(DS$1:DS$58,"&lt;"&amp;DS$1:DS$58),ROW(DS8:DT8)),COUNTIF(DS$1:DS$58,"&lt;"&amp;DS$1:DS$58),0))</f>
        <v>9999</v>
      </c>
      <c r="DU8" s="414" t="str">
        <f t="array" ref="DU8">INDEX(DR$1:DR$58,SMALL(IF(DS$1:DS$58=DT8,ROW(DS$1:DS$58)),COUNTIF(DT$1:DT8,DT8)),1)</f>
        <v>Canterbury</v>
      </c>
      <c r="DV8" s="414" t="str">
        <f t="shared" si="30"/>
        <v>no data</v>
      </c>
      <c r="DW8" s="414" t="str">
        <f t="shared" si="31"/>
        <v>Canterbury</v>
      </c>
    </row>
    <row r="9" spans="1:127" x14ac:dyDescent="0.25">
      <c r="B9" s="415" t="s">
        <v>54</v>
      </c>
      <c r="C9" s="414">
        <f>VLOOKUP(B9,'Rural 80'!$A$11:$BS$488,8,FALSE)</f>
        <v>40</v>
      </c>
      <c r="D9" s="414">
        <f t="array" ref="D9">INDEX(C$1:C$58,MATCH(SMALL(COUNTIF(C$1:C$58,"&lt;"&amp;C$1:C$58),ROW(C9:D9)),COUNTIF(C$1:C$58,"&lt;"&amp;C$1:C$58),0))</f>
        <v>9</v>
      </c>
      <c r="E9" s="414" t="str">
        <f t="array" ref="E9">INDEX(B$1:B$58,SMALL(IF(C$1:C$58=D9,ROW(C$1:C$58)),COUNTIF(D$1:D9,D9)),1)</f>
        <v>Tamworth</v>
      </c>
      <c r="F9" s="414">
        <f t="shared" si="0"/>
        <v>9</v>
      </c>
      <c r="G9" s="414" t="str">
        <f t="shared" si="1"/>
        <v>Tamworth</v>
      </c>
      <c r="J9" s="415" t="s">
        <v>54</v>
      </c>
      <c r="K9" s="414">
        <f>VLOOKUP(J9,'Rural 80'!$A$11:$BS$488,12,FALSE)</f>
        <v>43</v>
      </c>
      <c r="L9" s="414">
        <f t="array" ref="L9">INDEX(K$1:K$58,MATCH(SMALL(COUNTIF(K$1:K$58,"&lt;"&amp;K$1:K$58),ROW(K9:L9)),COUNTIF(K$1:K$58,"&lt;"&amp;K$1:K$58),0))</f>
        <v>9</v>
      </c>
      <c r="M9" s="414" t="str">
        <f t="array" ref="M9">INDEX(J$1:J$58,SMALL(IF(K$1:K$58=L9,ROW(K$1:K$58)),COUNTIF(L$1:L9,L9)),1)</f>
        <v>Burnley</v>
      </c>
      <c r="N9" s="414">
        <f t="shared" si="2"/>
        <v>9</v>
      </c>
      <c r="O9" s="414" t="str">
        <f t="shared" si="3"/>
        <v>Burnley</v>
      </c>
      <c r="R9" s="415" t="s">
        <v>54</v>
      </c>
      <c r="S9" s="414">
        <f>VLOOKUP(R9,'Rural 80'!$A$11:$BS$488,16,FALSE)</f>
        <v>38</v>
      </c>
      <c r="T9" s="414">
        <f t="array" ref="T9">INDEX(S$1:S$58,MATCH(SMALL(COUNTIF(S$1:S$58,"&lt;"&amp;S$1:S$58),ROW(S9:T9)),COUNTIF(S$1:S$58,"&lt;"&amp;S$1:S$58),0))</f>
        <v>9</v>
      </c>
      <c r="U9" s="414" t="str">
        <f t="array" ref="U9">INDEX(R$1:R$58,SMALL(IF(S$1:S$58=T9,ROW(S$1:S$58)),COUNTIF(T$1:T9,T9)),1)</f>
        <v>Nuneaton and Bedworth</v>
      </c>
      <c r="V9" s="414">
        <f t="shared" si="4"/>
        <v>9</v>
      </c>
      <c r="W9" s="414" t="str">
        <f t="shared" si="5"/>
        <v>Nuneaton and Bedworth</v>
      </c>
      <c r="Z9" s="415" t="s">
        <v>54</v>
      </c>
      <c r="AA9" s="414">
        <f>VLOOKUP(Z9,'Rural 80'!$A$11:$BS$488,20,FALSE)</f>
        <v>37</v>
      </c>
      <c r="AB9" s="414">
        <f t="array" ref="AB9">INDEX(AA$1:AA$58,MATCH(SMALL(COUNTIF(AA$1:AA$58,"&lt;"&amp;AA$1:AA$58),ROW(AA9:AB9)),COUNTIF(AA$1:AA$58,"&lt;"&amp;AA$1:AA$58),0))</f>
        <v>9</v>
      </c>
      <c r="AC9" s="414" t="str">
        <f t="array" ref="AC9">INDEX(Z$1:Z$58,SMALL(IF(AA$1:AA$58=AB9,ROW(AA$1:AA$58)),COUNTIF(AB$1:AB9,AB9)),1)</f>
        <v>Tamworth</v>
      </c>
      <c r="AD9" s="414">
        <f t="shared" si="6"/>
        <v>9</v>
      </c>
      <c r="AE9" s="414" t="str">
        <f t="shared" si="7"/>
        <v>Tamworth</v>
      </c>
      <c r="AH9" s="415" t="s">
        <v>54</v>
      </c>
      <c r="AI9" s="414">
        <f>VLOOKUP(AH9,'Rural 80'!$A$11:$BS$488,24,FALSE)</f>
        <v>14</v>
      </c>
      <c r="AJ9" s="414">
        <f t="array" ref="AJ9">INDEX(AI$1:AI$58,MATCH(SMALL(COUNTIF(AI$1:AI$58,"&lt;"&amp;AI$1:AI$58),ROW(AI9:AJ9)),COUNTIF(AI$1:AI$58,"&lt;"&amp;AI$1:AI$58),0))</f>
        <v>9</v>
      </c>
      <c r="AK9" s="414" t="str">
        <f t="array" ref="AK9">INDEX(AH$1:AH$58,SMALL(IF(AI$1:AI$58=AJ9,ROW(AI$1:AI$58)),COUNTIF(AJ$1:AJ9,AJ9)),1)</f>
        <v>Barnsley</v>
      </c>
      <c r="AL9" s="414">
        <f t="shared" si="8"/>
        <v>9</v>
      </c>
      <c r="AM9" s="414" t="str">
        <f t="shared" si="9"/>
        <v>Barnsley</v>
      </c>
      <c r="AP9" s="415" t="s">
        <v>54</v>
      </c>
      <c r="AQ9" s="414">
        <f>VLOOKUP(AP9,'Rural 80'!$A$11:$BS$488,28,FALSE)</f>
        <v>26</v>
      </c>
      <c r="AR9" s="414">
        <f t="array" ref="AR9">INDEX(AQ$1:AQ$58,MATCH(SMALL(COUNTIF(AQ$1:AQ$58,"&lt;"&amp;AQ$1:AQ$58),ROW(AQ9:AR9)),COUNTIF(AQ$1:AQ$58,"&lt;"&amp;AQ$1:AQ$58),0))</f>
        <v>9</v>
      </c>
      <c r="AS9" s="414" t="str">
        <f t="array" ref="AS9">INDEX(AP$1:AP$58,SMALL(IF(AQ$1:AQ$58=AR9,ROW(AQ$1:AQ$58)),COUNTIF(AR$1:AR9,AR9)),1)</f>
        <v>Burnley</v>
      </c>
      <c r="AT9" s="414">
        <f t="shared" si="10"/>
        <v>9</v>
      </c>
      <c r="AU9" s="414" t="str">
        <f t="shared" si="11"/>
        <v>Burnley</v>
      </c>
      <c r="AX9" s="415" t="s">
        <v>54</v>
      </c>
      <c r="AY9" s="414">
        <f>VLOOKUP(AX9,'Rural 80'!$A$11:$BS$488,32,FALSE)</f>
        <v>17</v>
      </c>
      <c r="AZ9" s="414">
        <f t="array" ref="AZ9">INDEX(AY$1:AY$58,MATCH(SMALL(COUNTIF(AY$1:AY$58,"&lt;"&amp;AY$1:AY$58),ROW(AY9:AZ9)),COUNTIF(AY$1:AY$58,"&lt;"&amp;AY$1:AY$58),0))</f>
        <v>9</v>
      </c>
      <c r="BA9" s="414" t="str">
        <f t="array" ref="BA9">INDEX(AX$1:AX$58,SMALL(IF(AY$1:AY$58=AZ9,ROW(AY$1:AY$58)),COUNTIF(AZ$1:AZ9,AZ9)),1)</f>
        <v>Barnsley</v>
      </c>
      <c r="BB9" s="414">
        <f t="shared" si="12"/>
        <v>9</v>
      </c>
      <c r="BC9" s="414" t="str">
        <f t="shared" si="13"/>
        <v>Barnsley</v>
      </c>
      <c r="BF9" s="415" t="s">
        <v>54</v>
      </c>
      <c r="BG9" s="414">
        <f>VLOOKUP(BF9,'Rural 80'!$A$11:$BS$488,36,FALSE)</f>
        <v>20</v>
      </c>
      <c r="BH9" s="414">
        <f t="array" ref="BH9">INDEX(BG$1:BG$58,MATCH(SMALL(COUNTIF(BG$1:BG$58,"&lt;"&amp;BG$1:BG$58),ROW(BG9:BH9)),COUNTIF(BG$1:BG$58,"&lt;"&amp;BG$1:BG$58),0))</f>
        <v>9</v>
      </c>
      <c r="BI9" s="414" t="str">
        <f t="array" ref="BI9">INDEX(BF$1:BF$58,SMALL(IF(BG$1:BG$58=BH9,ROW(BG$1:BG$58)),COUNTIF(BH$1:BH9,BH9)),1)</f>
        <v>Ashfield</v>
      </c>
      <c r="BJ9" s="414">
        <f t="shared" si="14"/>
        <v>9</v>
      </c>
      <c r="BK9" s="414" t="str">
        <f t="shared" si="15"/>
        <v>Ashfield</v>
      </c>
      <c r="BN9" s="415" t="s">
        <v>54</v>
      </c>
      <c r="BO9" s="414">
        <f>VLOOKUP(BN9,'Rural 80'!$A$11:$BS$488,40,FALSE)</f>
        <v>47</v>
      </c>
      <c r="BP9" s="414">
        <f t="array" ref="BP9">INDEX(BO$1:BO$58,MATCH(SMALL(COUNTIF(BO$1:BO$58,"&lt;"&amp;BO$1:BO$58),ROW(BO9:BP9)),COUNTIF(BO$1:BO$58,"&lt;"&amp;BO$1:BO$58),0))</f>
        <v>9</v>
      </c>
      <c r="BQ9" s="414" t="str">
        <f t="array" ref="BQ9">INDEX(BN$1:BN$58,SMALL(IF(BO$1:BO$58=BP9,ROW(BO$1:BO$58)),COUNTIF(BP$1:BP9,BP9)),1)</f>
        <v>Burnley</v>
      </c>
      <c r="BR9" s="414">
        <f t="shared" si="16"/>
        <v>9</v>
      </c>
      <c r="BS9" s="414" t="str">
        <f t="shared" si="17"/>
        <v>Burnley</v>
      </c>
      <c r="BV9" s="415" t="s">
        <v>54</v>
      </c>
      <c r="BW9" s="414">
        <f>VLOOKUP(BV9,'Rural 80'!$A$11:$BS$488,44,FALSE)</f>
        <v>46</v>
      </c>
      <c r="BX9" s="414">
        <f t="array" ref="BX9">INDEX(BW$1:BW$58,MATCH(SMALL(COUNTIF(BW$1:BW$58,"&lt;"&amp;BW$1:BW$58),ROW(BW9:BX9)),COUNTIF(BW$1:BW$58,"&lt;"&amp;BW$1:BW$58),0))</f>
        <v>9</v>
      </c>
      <c r="BY9" s="414" t="str">
        <f t="array" ref="BY9">INDEX(BV$1:BV$58,SMALL(IF(BW$1:BW$58=BX9,ROW(BW$1:BW$58)),COUNTIF(BX$1:BX9,BX9)),1)</f>
        <v>Rossendale</v>
      </c>
      <c r="BZ9" s="414">
        <f t="shared" si="18"/>
        <v>9</v>
      </c>
      <c r="CA9" s="414" t="str">
        <f t="shared" si="19"/>
        <v>Rossendale</v>
      </c>
      <c r="CD9" s="415" t="s">
        <v>54</v>
      </c>
      <c r="CE9" s="414">
        <f>VLOOKUP(CD9,'Rural 80'!$A$11:$BS$488,48,FALSE)</f>
        <v>42</v>
      </c>
      <c r="CF9" s="414">
        <f t="array" ref="CF9">INDEX(CE$1:CE$58,MATCH(SMALL(COUNTIF(CE$1:CE$58,"&lt;"&amp;CE$1:CE$58),ROW(CE9:CF9)),COUNTIF(CE$1:CE$58,"&lt;"&amp;CE$1:CE$58),0))</f>
        <v>9</v>
      </c>
      <c r="CG9" s="414" t="str">
        <f t="array" ref="CG9">INDEX(CD$1:CD$58,SMALL(IF(CE$1:CE$58=CF9,ROW(CE$1:CE$58)),COUNTIF(CF$1:CF9,CF9)),1)</f>
        <v>Burnley</v>
      </c>
      <c r="CH9" s="414">
        <f t="shared" si="20"/>
        <v>9</v>
      </c>
      <c r="CI9" s="414" t="str">
        <f t="shared" si="21"/>
        <v>Burnley</v>
      </c>
      <c r="CL9" s="415" t="s">
        <v>54</v>
      </c>
      <c r="CM9" s="414">
        <f>VLOOKUP(CL9,'Rural 80'!$A$11:$BS$488,52,FALSE)</f>
        <v>42</v>
      </c>
      <c r="CN9" s="414">
        <f t="array" ref="CN9">INDEX(CM$1:CM$58,MATCH(SMALL(COUNTIF(CM$1:CM$58,"&lt;"&amp;CM$1:CM$58),ROW(CM9:CN9)),COUNTIF(CM$1:CM$58,"&lt;"&amp;CM$1:CM$58),0))</f>
        <v>9</v>
      </c>
      <c r="CO9" s="414" t="str">
        <f t="array" ref="CO9">INDEX(CL$1:CL$58,SMALL(IF(CM$1:CM$58=CN9,ROW(CM$1:CM$58)),COUNTIF(CN$1:CN9,CN9)),1)</f>
        <v>Chesterfield</v>
      </c>
      <c r="CP9" s="414">
        <f t="shared" si="22"/>
        <v>9</v>
      </c>
      <c r="CQ9" s="414" t="str">
        <f t="shared" si="23"/>
        <v>Chesterfield</v>
      </c>
      <c r="CT9" s="415" t="s">
        <v>54</v>
      </c>
      <c r="CU9" s="414" t="str">
        <f>VLOOKUP(CT9,'Rural 80'!$A$11:$BS$488,56,FALSE)</f>
        <v>9999</v>
      </c>
      <c r="CV9" s="414" t="str">
        <f t="array" ref="CV9">INDEX(CU$1:CU$58,MATCH(SMALL(COUNTIF(CU$1:CU$58,"&lt;"&amp;CU$1:CU$58),ROW(CU9:CV9)),COUNTIF(CU$1:CU$58,"&lt;"&amp;CU$1:CU$58),0))</f>
        <v>9999</v>
      </c>
      <c r="CW9" s="414" t="str">
        <f t="array" ref="CW9">INDEX(CT$1:CT$58,SMALL(IF(CU$1:CU$58=CV9,ROW(CU$1:CU$58)),COUNTIF(CV$1:CV9,CV9)),1)</f>
        <v>Charnwood</v>
      </c>
      <c r="CX9" s="414" t="str">
        <f t="shared" si="24"/>
        <v>no data</v>
      </c>
      <c r="CY9" s="414" t="str">
        <f t="shared" si="25"/>
        <v>Charnwood</v>
      </c>
      <c r="DB9" s="415" t="s">
        <v>54</v>
      </c>
      <c r="DC9" s="414" t="str">
        <f>VLOOKUP(DB9,'Rural 80'!$A$11:$BS$488,60,FALSE)</f>
        <v>9999</v>
      </c>
      <c r="DD9" s="414" t="str">
        <f t="array" ref="DD9">INDEX(DC$1:DC$58,MATCH(SMALL(COUNTIF(DC$1:DC$58,"&lt;"&amp;DC$1:DC$58),ROW(DC9:DD9)),COUNTIF(DC$1:DC$58,"&lt;"&amp;DC$1:DC$58),0))</f>
        <v>9999</v>
      </c>
      <c r="DE9" s="414" t="str">
        <f t="array" ref="DE9">INDEX(DB$1:DB$58,SMALL(IF(DC$1:DC$58=DD9,ROW(DC$1:DC$58)),COUNTIF(DD$1:DD9,DD9)),1)</f>
        <v>Charnwood</v>
      </c>
      <c r="DF9" s="414" t="str">
        <f t="shared" si="26"/>
        <v>no data</v>
      </c>
      <c r="DG9" s="414" t="str">
        <f t="shared" si="27"/>
        <v>Charnwood</v>
      </c>
      <c r="DJ9" s="415" t="s">
        <v>54</v>
      </c>
      <c r="DK9" s="414" t="str">
        <f>VLOOKUP(DJ9,'Rural 80'!$A$11:$BS$488,64,FALSE)</f>
        <v>9999</v>
      </c>
      <c r="DL9" s="414" t="str">
        <f t="array" ref="DL9">INDEX(DK$1:DK$58,MATCH(SMALL(COUNTIF(DK$1:DK$58,"&lt;"&amp;DK$1:DK$58),ROW(DK9:DL9)),COUNTIF(DK$1:DK$58,"&lt;"&amp;DK$1:DK$58),0))</f>
        <v>9999</v>
      </c>
      <c r="DM9" s="414" t="str">
        <f t="array" ref="DM9">INDEX(DJ$1:DJ$58,SMALL(IF(DK$1:DK$58=DL9,ROW(DK$1:DK$58)),COUNTIF(DL$1:DL9,DL9)),1)</f>
        <v>Charnwood</v>
      </c>
      <c r="DN9" s="414" t="str">
        <f t="shared" si="28"/>
        <v>no data</v>
      </c>
      <c r="DO9" s="414" t="str">
        <f t="shared" si="29"/>
        <v>Charnwood</v>
      </c>
      <c r="DR9" s="415" t="s">
        <v>54</v>
      </c>
      <c r="DS9" s="414" t="str">
        <f>VLOOKUP(DR9,'Rural 80'!$A$11:$BS$488,68,FALSE)</f>
        <v>9999</v>
      </c>
      <c r="DT9" s="414" t="str">
        <f t="array" ref="DT9">INDEX(DS$1:DS$58,MATCH(SMALL(COUNTIF(DS$1:DS$58,"&lt;"&amp;DS$1:DS$58),ROW(DS9:DT9)),COUNTIF(DS$1:DS$58,"&lt;"&amp;DS$1:DS$58),0))</f>
        <v>9999</v>
      </c>
      <c r="DU9" s="414" t="str">
        <f t="array" ref="DU9">INDEX(DR$1:DR$58,SMALL(IF(DS$1:DS$58=DT9,ROW(DS$1:DS$58)),COUNTIF(DT$1:DT9,DT9)),1)</f>
        <v>Charnwood</v>
      </c>
      <c r="DV9" s="414" t="str">
        <f t="shared" si="30"/>
        <v>no data</v>
      </c>
      <c r="DW9" s="414" t="str">
        <f t="shared" si="31"/>
        <v>Charnwood</v>
      </c>
    </row>
    <row r="10" spans="1:127" x14ac:dyDescent="0.25">
      <c r="B10" s="415" t="s">
        <v>55</v>
      </c>
      <c r="C10" s="414">
        <f>VLOOKUP(B10,'Rural 80'!$A$11:$BS$488,8,FALSE)</f>
        <v>29</v>
      </c>
      <c r="D10" s="414">
        <f t="array" ref="D10">INDEX(C$1:C$58,MATCH(SMALL(COUNTIF(C$1:C$58,"&lt;"&amp;C$1:C$58),ROW(C10:D10)),COUNTIF(C$1:C$58,"&lt;"&amp;C$1:C$58),0))</f>
        <v>10</v>
      </c>
      <c r="E10" s="414" t="str">
        <f t="array" ref="E10">INDEX(B$1:B$58,SMALL(IF(C$1:C$58=D10,ROW(C$1:C$58)),COUNTIF(D$1:D10,D10)),1)</f>
        <v>Barnsley</v>
      </c>
      <c r="F10" s="414">
        <f t="shared" si="0"/>
        <v>10</v>
      </c>
      <c r="G10" s="414" t="str">
        <f t="shared" si="1"/>
        <v>Barnsley</v>
      </c>
      <c r="J10" s="415" t="s">
        <v>55</v>
      </c>
      <c r="K10" s="414">
        <f>VLOOKUP(J10,'Rural 80'!$A$11:$BS$488,12,FALSE)</f>
        <v>29</v>
      </c>
      <c r="L10" s="414">
        <f t="array" ref="L10">INDEX(K$1:K$58,MATCH(SMALL(COUNTIF(K$1:K$58,"&lt;"&amp;K$1:K$58),ROW(K10:L10)),COUNTIF(K$1:K$58,"&lt;"&amp;K$1:K$58),0))</f>
        <v>10</v>
      </c>
      <c r="M10" s="414" t="str">
        <f t="array" ref="M10">INDEX(J$1:J$58,SMALL(IF(K$1:K$58=L10,ROW(K$1:K$58)),COUNTIF(L$1:L10,L10)),1)</f>
        <v>Barnsley</v>
      </c>
      <c r="N10" s="414">
        <f t="shared" si="2"/>
        <v>10</v>
      </c>
      <c r="O10" s="414" t="str">
        <f t="shared" si="3"/>
        <v>Barnsley</v>
      </c>
      <c r="R10" s="415" t="s">
        <v>55</v>
      </c>
      <c r="S10" s="414">
        <f>VLOOKUP(R10,'Rural 80'!$A$11:$BS$488,16,FALSE)</f>
        <v>31</v>
      </c>
      <c r="T10" s="414">
        <f t="array" ref="T10">INDEX(S$1:S$58,MATCH(SMALL(COUNTIF(S$1:S$58,"&lt;"&amp;S$1:S$58),ROW(S10:T10)),COUNTIF(S$1:S$58,"&lt;"&amp;S$1:S$58),0))</f>
        <v>10</v>
      </c>
      <c r="U10" s="414" t="str">
        <f t="array" ref="U10">INDEX(R$1:R$58,SMALL(IF(S$1:S$58=T10,ROW(S$1:S$58)),COUNTIF(T$1:T10,T10)),1)</f>
        <v>Chesterfield</v>
      </c>
      <c r="V10" s="414">
        <f t="shared" si="4"/>
        <v>10</v>
      </c>
      <c r="W10" s="414" t="str">
        <f t="shared" si="5"/>
        <v>Chesterfield</v>
      </c>
      <c r="Z10" s="415" t="s">
        <v>55</v>
      </c>
      <c r="AA10" s="414">
        <f>VLOOKUP(Z10,'Rural 80'!$A$11:$BS$488,20,FALSE)</f>
        <v>23</v>
      </c>
      <c r="AB10" s="414">
        <f t="array" ref="AB10">INDEX(AA$1:AA$58,MATCH(SMALL(COUNTIF(AA$1:AA$58,"&lt;"&amp;AA$1:AA$58),ROW(AA10:AB10)),COUNTIF(AA$1:AA$58,"&lt;"&amp;AA$1:AA$58),0))</f>
        <v>10</v>
      </c>
      <c r="AC10" s="414" t="str">
        <f t="array" ref="AC10">INDEX(Z$1:Z$58,SMALL(IF(AA$1:AA$58=AB10,ROW(AA$1:AA$58)),COUNTIF(AB$1:AB10,AB10)),1)</f>
        <v>Nuneaton and Bedworth</v>
      </c>
      <c r="AD10" s="414">
        <f t="shared" si="6"/>
        <v>10</v>
      </c>
      <c r="AE10" s="414" t="str">
        <f t="shared" si="7"/>
        <v>Nuneaton and Bedworth</v>
      </c>
      <c r="AH10" s="415" t="s">
        <v>55</v>
      </c>
      <c r="AI10" s="414">
        <f>VLOOKUP(AH10,'Rural 80'!$A$11:$BS$488,24,FALSE)</f>
        <v>15</v>
      </c>
      <c r="AJ10" s="414">
        <f t="array" ref="AJ10">INDEX(AI$1:AI$58,MATCH(SMALL(COUNTIF(AI$1:AI$58,"&lt;"&amp;AI$1:AI$58),ROW(AI10:AJ10)),COUNTIF(AI$1:AI$58,"&lt;"&amp;AI$1:AI$58),0))</f>
        <v>10</v>
      </c>
      <c r="AK10" s="414" t="str">
        <f t="array" ref="AK10">INDEX(AH$1:AH$58,SMALL(IF(AI$1:AI$58=AJ10,ROW(AI$1:AI$58)),COUNTIF(AJ$1:AJ10,AJ10)),1)</f>
        <v>Hastings</v>
      </c>
      <c r="AL10" s="414">
        <f t="shared" si="8"/>
        <v>10</v>
      </c>
      <c r="AM10" s="414" t="str">
        <f t="shared" si="9"/>
        <v>Hastings</v>
      </c>
      <c r="AP10" s="415" t="s">
        <v>55</v>
      </c>
      <c r="AQ10" s="414">
        <f>VLOOKUP(AP10,'Rural 80'!$A$11:$BS$488,28,FALSE)</f>
        <v>27</v>
      </c>
      <c r="AR10" s="414">
        <f t="array" ref="AR10">INDEX(AQ$1:AQ$58,MATCH(SMALL(COUNTIF(AQ$1:AQ$58,"&lt;"&amp;AQ$1:AQ$58),ROW(AQ10:AR10)),COUNTIF(AQ$1:AQ$58,"&lt;"&amp;AQ$1:AQ$58),0))</f>
        <v>10</v>
      </c>
      <c r="AS10" s="414" t="str">
        <f t="array" ref="AS10">INDEX(AP$1:AP$58,SMALL(IF(AQ$1:AQ$58=AR10,ROW(AQ$1:AQ$58)),COUNTIF(AR$1:AR10,AR10)),1)</f>
        <v>Chesterfield</v>
      </c>
      <c r="AT10" s="414">
        <f t="shared" si="10"/>
        <v>10</v>
      </c>
      <c r="AU10" s="414" t="str">
        <f t="shared" si="11"/>
        <v>Chesterfield</v>
      </c>
      <c r="AX10" s="415" t="s">
        <v>55</v>
      </c>
      <c r="AY10" s="414">
        <f>VLOOKUP(AX10,'Rural 80'!$A$11:$BS$488,32,FALSE)</f>
        <v>25</v>
      </c>
      <c r="AZ10" s="414">
        <f t="array" ref="AZ10">INDEX(AY$1:AY$58,MATCH(SMALL(COUNTIF(AY$1:AY$58,"&lt;"&amp;AY$1:AY$58),ROW(AY10:AZ10)),COUNTIF(AY$1:AY$58,"&lt;"&amp;AY$1:AY$58),0))</f>
        <v>10</v>
      </c>
      <c r="BA10" s="414" t="str">
        <f t="array" ref="BA10">INDEX(AX$1:AX$58,SMALL(IF(AY$1:AY$58=AZ10,ROW(AY$1:AY$58)),COUNTIF(AZ$1:AZ10,AZ10)),1)</f>
        <v>Nuneaton and Bedworth</v>
      </c>
      <c r="BB10" s="414">
        <f t="shared" si="12"/>
        <v>10</v>
      </c>
      <c r="BC10" s="414" t="str">
        <f t="shared" si="13"/>
        <v>Nuneaton and Bedworth</v>
      </c>
      <c r="BF10" s="415" t="s">
        <v>55</v>
      </c>
      <c r="BG10" s="414">
        <f>VLOOKUP(BF10,'Rural 80'!$A$11:$BS$488,36,FALSE)</f>
        <v>19</v>
      </c>
      <c r="BH10" s="414">
        <f t="array" ref="BH10">INDEX(BG$1:BG$58,MATCH(SMALL(COUNTIF(BG$1:BG$58,"&lt;"&amp;BG$1:BG$58),ROW(BG10:BH10)),COUNTIF(BG$1:BG$58,"&lt;"&amp;BG$1:BG$58),0))</f>
        <v>10</v>
      </c>
      <c r="BI10" s="414" t="str">
        <f t="array" ref="BI10">INDEX(BF$1:BF$58,SMALL(IF(BG$1:BG$58=BH10,ROW(BG$1:BG$58)),COUNTIF(BH$1:BH10,BH10)),1)</f>
        <v>Torbay</v>
      </c>
      <c r="BJ10" s="414">
        <f t="shared" si="14"/>
        <v>10</v>
      </c>
      <c r="BK10" s="414" t="str">
        <f t="shared" si="15"/>
        <v>Torbay</v>
      </c>
      <c r="BN10" s="415" t="s">
        <v>55</v>
      </c>
      <c r="BO10" s="414">
        <f>VLOOKUP(BN10,'Rural 80'!$A$11:$BS$488,40,FALSE)</f>
        <v>39</v>
      </c>
      <c r="BP10" s="414">
        <f t="array" ref="BP10">INDEX(BO$1:BO$58,MATCH(SMALL(COUNTIF(BO$1:BO$58,"&lt;"&amp;BO$1:BO$58),ROW(BO10:BP10)),COUNTIF(BO$1:BO$58,"&lt;"&amp;BO$1:BO$58),0))</f>
        <v>10</v>
      </c>
      <c r="BQ10" s="414" t="str">
        <f t="array" ref="BQ10">INDEX(BN$1:BN$58,SMALL(IF(BO$1:BO$58=BP10,ROW(BO$1:BO$58)),COUNTIF(BP$1:BP10,BP10)),1)</f>
        <v>Mansfield</v>
      </c>
      <c r="BR10" s="414">
        <f t="shared" si="16"/>
        <v>10</v>
      </c>
      <c r="BS10" s="414" t="str">
        <f t="shared" si="17"/>
        <v>Mansfield</v>
      </c>
      <c r="BV10" s="415" t="s">
        <v>55</v>
      </c>
      <c r="BW10" s="414">
        <f>VLOOKUP(BV10,'Rural 80'!$A$11:$BS$488,44,FALSE)</f>
        <v>35</v>
      </c>
      <c r="BX10" s="414">
        <f t="array" ref="BX10">INDEX(BW$1:BW$58,MATCH(SMALL(COUNTIF(BW$1:BW$58,"&lt;"&amp;BW$1:BW$58),ROW(BW10:BX10)),COUNTIF(BW$1:BW$58,"&lt;"&amp;BW$1:BW$58),0))</f>
        <v>10</v>
      </c>
      <c r="BY10" s="414" t="str">
        <f t="array" ref="BY10">INDEX(BV$1:BV$58,SMALL(IF(BW$1:BW$58=BX10,ROW(BW$1:BW$58)),COUNTIF(BX$1:BX10,BX10)),1)</f>
        <v>Harlow</v>
      </c>
      <c r="BZ10" s="414">
        <f t="shared" si="18"/>
        <v>10</v>
      </c>
      <c r="CA10" s="414" t="str">
        <f t="shared" si="19"/>
        <v>Harlow</v>
      </c>
      <c r="CD10" s="415" t="s">
        <v>55</v>
      </c>
      <c r="CE10" s="414">
        <f>VLOOKUP(CD10,'Rural 80'!$A$11:$BS$488,48,FALSE)</f>
        <v>37</v>
      </c>
      <c r="CF10" s="414">
        <f t="array" ref="CF10">INDEX(CE$1:CE$58,MATCH(SMALL(COUNTIF(CE$1:CE$58,"&lt;"&amp;CE$1:CE$58),ROW(CE10:CF10)),COUNTIF(CE$1:CE$58,"&lt;"&amp;CE$1:CE$58),0))</f>
        <v>10</v>
      </c>
      <c r="CG10" s="414" t="str">
        <f t="array" ref="CG10">INDEX(CD$1:CD$58,SMALL(IF(CE$1:CE$58=CF10,ROW(CE$1:CE$58)),COUNTIF(CF$1:CF10,CF10)),1)</f>
        <v>Harlow</v>
      </c>
      <c r="CH10" s="414">
        <f t="shared" si="20"/>
        <v>10</v>
      </c>
      <c r="CI10" s="414" t="str">
        <f t="shared" si="21"/>
        <v>Harlow</v>
      </c>
      <c r="CL10" s="415" t="s">
        <v>55</v>
      </c>
      <c r="CM10" s="414">
        <f>VLOOKUP(CL10,'Rural 80'!$A$11:$BS$488,52,FALSE)</f>
        <v>33</v>
      </c>
      <c r="CN10" s="414">
        <f t="array" ref="CN10">INDEX(CM$1:CM$58,MATCH(SMALL(COUNTIF(CM$1:CM$58,"&lt;"&amp;CM$1:CM$58),ROW(CM10:CN10)),COUNTIF(CM$1:CM$58,"&lt;"&amp;CM$1:CM$58),0))</f>
        <v>10</v>
      </c>
      <c r="CO10" s="414" t="str">
        <f t="array" ref="CO10">INDEX(CL$1:CL$58,SMALL(IF(CM$1:CM$58=CN10,ROW(CM$1:CM$58)),COUNTIF(CN$1:CN10,CN10)),1)</f>
        <v>Doncaster</v>
      </c>
      <c r="CP10" s="414">
        <f t="shared" si="22"/>
        <v>10</v>
      </c>
      <c r="CQ10" s="414" t="str">
        <f t="shared" si="23"/>
        <v>Doncaster</v>
      </c>
      <c r="CT10" s="415" t="s">
        <v>55</v>
      </c>
      <c r="CU10" s="414" t="str">
        <f>VLOOKUP(CT10,'Rural 80'!$A$11:$BS$488,56,FALSE)</f>
        <v>9999</v>
      </c>
      <c r="CV10" s="414" t="str">
        <f t="array" ref="CV10">INDEX(CU$1:CU$58,MATCH(SMALL(COUNTIF(CU$1:CU$58,"&lt;"&amp;CU$1:CU$58),ROW(CU10:CV10)),COUNTIF(CU$1:CU$58,"&lt;"&amp;CU$1:CU$58),0))</f>
        <v>9999</v>
      </c>
      <c r="CW10" s="414" t="str">
        <f t="array" ref="CW10">INDEX(CT$1:CT$58,SMALL(IF(CU$1:CU$58=CV10,ROW(CU$1:CU$58)),COUNTIF(CV$1:CV10,CV10)),1)</f>
        <v>Chelmsford</v>
      </c>
      <c r="CX10" s="414" t="str">
        <f t="shared" si="24"/>
        <v>no data</v>
      </c>
      <c r="CY10" s="414" t="str">
        <f t="shared" si="25"/>
        <v>Chelmsford</v>
      </c>
      <c r="DB10" s="415" t="s">
        <v>55</v>
      </c>
      <c r="DC10" s="414" t="str">
        <f>VLOOKUP(DB10,'Rural 80'!$A$11:$BS$488,60,FALSE)</f>
        <v>9999</v>
      </c>
      <c r="DD10" s="414" t="str">
        <f t="array" ref="DD10">INDEX(DC$1:DC$58,MATCH(SMALL(COUNTIF(DC$1:DC$58,"&lt;"&amp;DC$1:DC$58),ROW(DC10:DD10)),COUNTIF(DC$1:DC$58,"&lt;"&amp;DC$1:DC$58),0))</f>
        <v>9999</v>
      </c>
      <c r="DE10" s="414" t="str">
        <f t="array" ref="DE10">INDEX(DB$1:DB$58,SMALL(IF(DC$1:DC$58=DD10,ROW(DC$1:DC$58)),COUNTIF(DD$1:DD10,DD10)),1)</f>
        <v>Chelmsford</v>
      </c>
      <c r="DF10" s="414" t="str">
        <f t="shared" si="26"/>
        <v>no data</v>
      </c>
      <c r="DG10" s="414" t="str">
        <f t="shared" si="27"/>
        <v>Chelmsford</v>
      </c>
      <c r="DJ10" s="415" t="s">
        <v>55</v>
      </c>
      <c r="DK10" s="414" t="str">
        <f>VLOOKUP(DJ10,'Rural 80'!$A$11:$BS$488,64,FALSE)</f>
        <v>9999</v>
      </c>
      <c r="DL10" s="414" t="str">
        <f t="array" ref="DL10">INDEX(DK$1:DK$58,MATCH(SMALL(COUNTIF(DK$1:DK$58,"&lt;"&amp;DK$1:DK$58),ROW(DK10:DL10)),COUNTIF(DK$1:DK$58,"&lt;"&amp;DK$1:DK$58),0))</f>
        <v>9999</v>
      </c>
      <c r="DM10" s="414" t="str">
        <f t="array" ref="DM10">INDEX(DJ$1:DJ$58,SMALL(IF(DK$1:DK$58=DL10,ROW(DK$1:DK$58)),COUNTIF(DL$1:DL10,DL10)),1)</f>
        <v>Chelmsford</v>
      </c>
      <c r="DN10" s="414" t="str">
        <f t="shared" si="28"/>
        <v>no data</v>
      </c>
      <c r="DO10" s="414" t="str">
        <f t="shared" si="29"/>
        <v>Chelmsford</v>
      </c>
      <c r="DR10" s="415" t="s">
        <v>55</v>
      </c>
      <c r="DS10" s="414" t="str">
        <f>VLOOKUP(DR10,'Rural 80'!$A$11:$BS$488,68,FALSE)</f>
        <v>9999</v>
      </c>
      <c r="DT10" s="414" t="str">
        <f t="array" ref="DT10">INDEX(DS$1:DS$58,MATCH(SMALL(COUNTIF(DS$1:DS$58,"&lt;"&amp;DS$1:DS$58),ROW(DS10:DT10)),COUNTIF(DS$1:DS$58,"&lt;"&amp;DS$1:DS$58),0))</f>
        <v>9999</v>
      </c>
      <c r="DU10" s="414" t="str">
        <f t="array" ref="DU10">INDEX(DR$1:DR$58,SMALL(IF(DS$1:DS$58=DT10,ROW(DS$1:DS$58)),COUNTIF(DT$1:DT10,DT10)),1)</f>
        <v>Chelmsford</v>
      </c>
      <c r="DV10" s="414" t="str">
        <f t="shared" si="30"/>
        <v>no data</v>
      </c>
      <c r="DW10" s="414" t="str">
        <f t="shared" si="31"/>
        <v>Chelmsford</v>
      </c>
    </row>
    <row r="11" spans="1:127" x14ac:dyDescent="0.25">
      <c r="B11" s="415" t="s">
        <v>56</v>
      </c>
      <c r="C11" s="414">
        <f>VLOOKUP(B11,'Rural 80'!$A$11:$BS$488,8,FALSE)</f>
        <v>44</v>
      </c>
      <c r="D11" s="414">
        <f t="array" ref="D11">INDEX(C$1:C$58,MATCH(SMALL(COUNTIF(C$1:C$58,"&lt;"&amp;C$1:C$58),ROW(C11:D11)),COUNTIF(C$1:C$58,"&lt;"&amp;C$1:C$58),0))</f>
        <v>11</v>
      </c>
      <c r="E11" s="414" t="str">
        <f t="array" ref="E11">INDEX(B$1:B$58,SMALL(IF(C$1:C$58=D11,ROW(C$1:C$58)),COUNTIF(D$1:D11,D11)),1)</f>
        <v>Basildon</v>
      </c>
      <c r="F11" s="414">
        <f t="shared" si="0"/>
        <v>11</v>
      </c>
      <c r="G11" s="414" t="str">
        <f t="shared" si="1"/>
        <v>Basildon</v>
      </c>
      <c r="J11" s="415" t="s">
        <v>56</v>
      </c>
      <c r="K11" s="414">
        <f>VLOOKUP(J11,'Rural 80'!$A$11:$BS$488,12,FALSE)</f>
        <v>45</v>
      </c>
      <c r="L11" s="414">
        <f t="array" ref="L11">INDEX(K$1:K$58,MATCH(SMALL(COUNTIF(K$1:K$58,"&lt;"&amp;K$1:K$58),ROW(K11:L11)),COUNTIF(K$1:K$58,"&lt;"&amp;K$1:K$58),0))</f>
        <v>11</v>
      </c>
      <c r="M11" s="414" t="str">
        <f t="array" ref="M11">INDEX(J$1:J$58,SMALL(IF(K$1:K$58=L11,ROW(K$1:K$58)),COUNTIF(L$1:L11,L11)),1)</f>
        <v>Weymouth and Portland</v>
      </c>
      <c r="N11" s="414">
        <f t="shared" si="2"/>
        <v>11</v>
      </c>
      <c r="O11" s="414" t="str">
        <f t="shared" si="3"/>
        <v>Weymouth and Portland</v>
      </c>
      <c r="R11" s="415" t="s">
        <v>56</v>
      </c>
      <c r="S11" s="414">
        <f>VLOOKUP(R11,'Rural 80'!$A$11:$BS$488,16,FALSE)</f>
        <v>46</v>
      </c>
      <c r="T11" s="414">
        <f t="array" ref="T11">INDEX(S$1:S$58,MATCH(SMALL(COUNTIF(S$1:S$58,"&lt;"&amp;S$1:S$58),ROW(S11:T11)),COUNTIF(S$1:S$58,"&lt;"&amp;S$1:S$58),0))</f>
        <v>11</v>
      </c>
      <c r="U11" s="414" t="str">
        <f t="array" ref="U11">INDEX(R$1:R$58,SMALL(IF(S$1:S$58=T11,ROW(S$1:S$58)),COUNTIF(T$1:T11,T11)),1)</f>
        <v>Hyndburn</v>
      </c>
      <c r="V11" s="414">
        <f t="shared" si="4"/>
        <v>11</v>
      </c>
      <c r="W11" s="414" t="str">
        <f t="shared" si="5"/>
        <v>Hyndburn</v>
      </c>
      <c r="Z11" s="415" t="s">
        <v>56</v>
      </c>
      <c r="AA11" s="414">
        <f>VLOOKUP(Z11,'Rural 80'!$A$11:$BS$488,20,FALSE)</f>
        <v>50</v>
      </c>
      <c r="AB11" s="414">
        <f t="array" ref="AB11">INDEX(AA$1:AA$58,MATCH(SMALL(COUNTIF(AA$1:AA$58,"&lt;"&amp;AA$1:AA$58),ROW(AA11:AB11)),COUNTIF(AA$1:AA$58,"&lt;"&amp;AA$1:AA$58),0))</f>
        <v>11</v>
      </c>
      <c r="AC11" s="414" t="str">
        <f t="array" ref="AC11">INDEX(Z$1:Z$58,SMALL(IF(AA$1:AA$58=AB11,ROW(AA$1:AA$58)),COUNTIF(AB$1:AB11,AB11)),1)</f>
        <v>Barnsley</v>
      </c>
      <c r="AD11" s="414">
        <f t="shared" si="6"/>
        <v>11</v>
      </c>
      <c r="AE11" s="414" t="str">
        <f t="shared" si="7"/>
        <v>Barnsley</v>
      </c>
      <c r="AH11" s="415" t="s">
        <v>56</v>
      </c>
      <c r="AI11" s="414">
        <f>VLOOKUP(AH11,'Rural 80'!$A$11:$BS$488,24,FALSE)</f>
        <v>42</v>
      </c>
      <c r="AJ11" s="414">
        <f t="array" ref="AJ11">INDEX(AI$1:AI$58,MATCH(SMALL(COUNTIF(AI$1:AI$58,"&lt;"&amp;AI$1:AI$58),ROW(AI11:AJ11)),COUNTIF(AI$1:AI$58,"&lt;"&amp;AI$1:AI$58),0))</f>
        <v>11</v>
      </c>
      <c r="AK11" s="414" t="str">
        <f t="array" ref="AK11">INDEX(AH$1:AH$58,SMALL(IF(AI$1:AI$58=AJ11,ROW(AI$1:AI$58)),COUNTIF(AJ$1:AJ11,AJ11)),1)</f>
        <v>Basildon</v>
      </c>
      <c r="AL11" s="414">
        <f t="shared" si="8"/>
        <v>11</v>
      </c>
      <c r="AM11" s="414" t="str">
        <f t="shared" si="9"/>
        <v>Basildon</v>
      </c>
      <c r="AP11" s="415" t="s">
        <v>56</v>
      </c>
      <c r="AQ11" s="414">
        <f>VLOOKUP(AP11,'Rural 80'!$A$11:$BS$488,28,FALSE)</f>
        <v>34</v>
      </c>
      <c r="AR11" s="414">
        <f t="array" ref="AR11">INDEX(AQ$1:AQ$58,MATCH(SMALL(COUNTIF(AQ$1:AQ$58,"&lt;"&amp;AQ$1:AQ$58),ROW(AQ11:AR11)),COUNTIF(AQ$1:AQ$58,"&lt;"&amp;AQ$1:AQ$58),0))</f>
        <v>11</v>
      </c>
      <c r="AS11" s="414" t="str">
        <f t="array" ref="AS11">INDEX(AP$1:AP$58,SMALL(IF(AQ$1:AQ$58=AR11,ROW(AQ$1:AQ$58)),COUNTIF(AR$1:AR11,AR11)),1)</f>
        <v>Hyndburn</v>
      </c>
      <c r="AT11" s="414">
        <f t="shared" si="10"/>
        <v>11</v>
      </c>
      <c r="AU11" s="414" t="str">
        <f t="shared" si="11"/>
        <v>Hyndburn</v>
      </c>
      <c r="AX11" s="415" t="s">
        <v>56</v>
      </c>
      <c r="AY11" s="414">
        <f>VLOOKUP(AX11,'Rural 80'!$A$11:$BS$488,32,FALSE)</f>
        <v>32</v>
      </c>
      <c r="AZ11" s="414">
        <f t="array" ref="AZ11">INDEX(AY$1:AY$58,MATCH(SMALL(COUNTIF(AY$1:AY$58,"&lt;"&amp;AY$1:AY$58),ROW(AY11:AZ11)),COUNTIF(AY$1:AY$58,"&lt;"&amp;AY$1:AY$58),0))</f>
        <v>11</v>
      </c>
      <c r="BA11" s="414" t="str">
        <f t="array" ref="BA11">INDEX(AX$1:AX$58,SMALL(IF(AY$1:AY$58=AZ11,ROW(AY$1:AY$58)),COUNTIF(AZ$1:AZ11,AZ11)),1)</f>
        <v>North East Lincolnshire</v>
      </c>
      <c r="BB11" s="414">
        <f t="shared" si="12"/>
        <v>11</v>
      </c>
      <c r="BC11" s="414" t="str">
        <f t="shared" si="13"/>
        <v>North East Lincolnshire</v>
      </c>
      <c r="BF11" s="415" t="s">
        <v>56</v>
      </c>
      <c r="BG11" s="414">
        <f>VLOOKUP(BF11,'Rural 80'!$A$11:$BS$488,36,FALSE)</f>
        <v>33</v>
      </c>
      <c r="BH11" s="414">
        <f t="array" ref="BH11">INDEX(BG$1:BG$58,MATCH(SMALL(COUNTIF(BG$1:BG$58,"&lt;"&amp;BG$1:BG$58),ROW(BG11:BH11)),COUNTIF(BG$1:BG$58,"&lt;"&amp;BG$1:BG$58),0))</f>
        <v>11</v>
      </c>
      <c r="BI11" s="414" t="str">
        <f t="array" ref="BI11">INDEX(BF$1:BF$58,SMALL(IF(BG$1:BG$58=BH11,ROW(BG$1:BG$58)),COUNTIF(BH$1:BH11,BH11)),1)</f>
        <v>Barnsley</v>
      </c>
      <c r="BJ11" s="414">
        <f t="shared" si="14"/>
        <v>11</v>
      </c>
      <c r="BK11" s="414" t="str">
        <f t="shared" si="15"/>
        <v>Barnsley</v>
      </c>
      <c r="BN11" s="415" t="s">
        <v>56</v>
      </c>
      <c r="BO11" s="414">
        <f>VLOOKUP(BN11,'Rural 80'!$A$11:$BS$488,40,FALSE)</f>
        <v>48</v>
      </c>
      <c r="BP11" s="414">
        <f t="array" ref="BP11">INDEX(BO$1:BO$58,MATCH(SMALL(COUNTIF(BO$1:BO$58,"&lt;"&amp;BO$1:BO$58),ROW(BO11:BP11)),COUNTIF(BO$1:BO$58,"&lt;"&amp;BO$1:BO$58),0))</f>
        <v>11</v>
      </c>
      <c r="BQ11" s="414" t="str">
        <f t="array" ref="BQ11">INDEX(BN$1:BN$58,SMALL(IF(BO$1:BO$58=BP11,ROW(BO$1:BO$58)),COUNTIF(BP$1:BP11,BP11)),1)</f>
        <v>Basildon</v>
      </c>
      <c r="BR11" s="414">
        <f t="shared" si="16"/>
        <v>11</v>
      </c>
      <c r="BS11" s="414" t="str">
        <f t="shared" si="17"/>
        <v>Basildon</v>
      </c>
      <c r="BV11" s="415" t="s">
        <v>56</v>
      </c>
      <c r="BW11" s="414">
        <f>VLOOKUP(BV11,'Rural 80'!$A$11:$BS$488,44,FALSE)</f>
        <v>47</v>
      </c>
      <c r="BX11" s="414">
        <f t="array" ref="BX11">INDEX(BW$1:BW$58,MATCH(SMALL(COUNTIF(BW$1:BW$58,"&lt;"&amp;BW$1:BW$58),ROW(BW11:BX11)),COUNTIF(BW$1:BW$58,"&lt;"&amp;BW$1:BW$58),0))</f>
        <v>11</v>
      </c>
      <c r="BY11" s="414" t="str">
        <f t="array" ref="BY11">INDEX(BV$1:BV$58,SMALL(IF(BW$1:BW$58=BX11,ROW(BW$1:BW$58)),COUNTIF(BX$1:BX11,BX11)),1)</f>
        <v>Chesterfield</v>
      </c>
      <c r="BZ11" s="414">
        <f t="shared" si="18"/>
        <v>11</v>
      </c>
      <c r="CA11" s="414" t="str">
        <f t="shared" si="19"/>
        <v>Chesterfield</v>
      </c>
      <c r="CD11" s="415" t="s">
        <v>56</v>
      </c>
      <c r="CE11" s="414">
        <f>VLOOKUP(CD11,'Rural 80'!$A$11:$BS$488,48,FALSE)</f>
        <v>49</v>
      </c>
      <c r="CF11" s="414">
        <f t="array" ref="CF11">INDEX(CE$1:CE$58,MATCH(SMALL(COUNTIF(CE$1:CE$58,"&lt;"&amp;CE$1:CE$58),ROW(CE11:CF11)),COUNTIF(CE$1:CE$58,"&lt;"&amp;CE$1:CE$58),0))</f>
        <v>11</v>
      </c>
      <c r="CG11" s="414" t="str">
        <f t="array" ref="CG11">INDEX(CD$1:CD$58,SMALL(IF(CE$1:CE$58=CF11,ROW(CE$1:CE$58)),COUNTIF(CF$1:CF11,CF11)),1)</f>
        <v>Darlington</v>
      </c>
      <c r="CH11" s="414">
        <f t="shared" si="20"/>
        <v>11</v>
      </c>
      <c r="CI11" s="414" t="str">
        <f t="shared" si="21"/>
        <v>Darlington</v>
      </c>
      <c r="CL11" s="415" t="s">
        <v>56</v>
      </c>
      <c r="CM11" s="414">
        <f>VLOOKUP(CL11,'Rural 80'!$A$11:$BS$488,52,FALSE)</f>
        <v>52</v>
      </c>
      <c r="CN11" s="414">
        <f t="array" ref="CN11">INDEX(CM$1:CM$58,MATCH(SMALL(COUNTIF(CM$1:CM$58,"&lt;"&amp;CM$1:CM$58),ROW(CM11:CN11)),COUNTIF(CM$1:CM$58,"&lt;"&amp;CM$1:CM$58),0))</f>
        <v>11</v>
      </c>
      <c r="CO11" s="414" t="str">
        <f t="array" ref="CO11">INDEX(CL$1:CL$58,SMALL(IF(CM$1:CM$58=CN11,ROW(CM$1:CM$58)),COUNTIF(CN$1:CN11,CN11)),1)</f>
        <v>Darlington</v>
      </c>
      <c r="CP11" s="414">
        <f t="shared" si="22"/>
        <v>11</v>
      </c>
      <c r="CQ11" s="414" t="str">
        <f t="shared" si="23"/>
        <v>Darlington</v>
      </c>
      <c r="CT11" s="415" t="s">
        <v>56</v>
      </c>
      <c r="CU11" s="414" t="str">
        <f>VLOOKUP(CT11,'Rural 80'!$A$11:$BS$488,56,FALSE)</f>
        <v>9999</v>
      </c>
      <c r="CV11" s="414" t="str">
        <f t="array" ref="CV11">INDEX(CU$1:CU$58,MATCH(SMALL(COUNTIF(CU$1:CU$58,"&lt;"&amp;CU$1:CU$58),ROW(CU11:CV11)),COUNTIF(CU$1:CU$58,"&lt;"&amp;CU$1:CU$58),0))</f>
        <v>9999</v>
      </c>
      <c r="CW11" s="414" t="str">
        <f t="array" ref="CW11">INDEX(CT$1:CT$58,SMALL(IF(CU$1:CU$58=CV11,ROW(CU$1:CU$58)),COUNTIF(CV$1:CV11,CV11)),1)</f>
        <v>Cheltenham</v>
      </c>
      <c r="CX11" s="414" t="str">
        <f t="shared" si="24"/>
        <v>no data</v>
      </c>
      <c r="CY11" s="414" t="str">
        <f t="shared" si="25"/>
        <v>Cheltenham</v>
      </c>
      <c r="DB11" s="415" t="s">
        <v>56</v>
      </c>
      <c r="DC11" s="414" t="str">
        <f>VLOOKUP(DB11,'Rural 80'!$A$11:$BS$488,60,FALSE)</f>
        <v>9999</v>
      </c>
      <c r="DD11" s="414" t="str">
        <f t="array" ref="DD11">INDEX(DC$1:DC$58,MATCH(SMALL(COUNTIF(DC$1:DC$58,"&lt;"&amp;DC$1:DC$58),ROW(DC11:DD11)),COUNTIF(DC$1:DC$58,"&lt;"&amp;DC$1:DC$58),0))</f>
        <v>9999</v>
      </c>
      <c r="DE11" s="414" t="str">
        <f t="array" ref="DE11">INDEX(DB$1:DB$58,SMALL(IF(DC$1:DC$58=DD11,ROW(DC$1:DC$58)),COUNTIF(DD$1:DD11,DD11)),1)</f>
        <v>Cheltenham</v>
      </c>
      <c r="DF11" s="414" t="str">
        <f t="shared" si="26"/>
        <v>no data</v>
      </c>
      <c r="DG11" s="414" t="str">
        <f t="shared" si="27"/>
        <v>Cheltenham</v>
      </c>
      <c r="DJ11" s="415" t="s">
        <v>56</v>
      </c>
      <c r="DK11" s="414" t="str">
        <f>VLOOKUP(DJ11,'Rural 80'!$A$11:$BS$488,64,FALSE)</f>
        <v>9999</v>
      </c>
      <c r="DL11" s="414" t="str">
        <f t="array" ref="DL11">INDEX(DK$1:DK$58,MATCH(SMALL(COUNTIF(DK$1:DK$58,"&lt;"&amp;DK$1:DK$58),ROW(DK11:DL11)),COUNTIF(DK$1:DK$58,"&lt;"&amp;DK$1:DK$58),0))</f>
        <v>9999</v>
      </c>
      <c r="DM11" s="414" t="str">
        <f t="array" ref="DM11">INDEX(DJ$1:DJ$58,SMALL(IF(DK$1:DK$58=DL11,ROW(DK$1:DK$58)),COUNTIF(DL$1:DL11,DL11)),1)</f>
        <v>Cheltenham</v>
      </c>
      <c r="DN11" s="414" t="str">
        <f t="shared" si="28"/>
        <v>no data</v>
      </c>
      <c r="DO11" s="414" t="str">
        <f t="shared" si="29"/>
        <v>Cheltenham</v>
      </c>
      <c r="DR11" s="415" t="s">
        <v>56</v>
      </c>
      <c r="DS11" s="414" t="str">
        <f>VLOOKUP(DR11,'Rural 80'!$A$11:$BS$488,68,FALSE)</f>
        <v>9999</v>
      </c>
      <c r="DT11" s="414" t="str">
        <f t="array" ref="DT11">INDEX(DS$1:DS$58,MATCH(SMALL(COUNTIF(DS$1:DS$58,"&lt;"&amp;DS$1:DS$58),ROW(DS11:DT11)),COUNTIF(DS$1:DS$58,"&lt;"&amp;DS$1:DS$58),0))</f>
        <v>9999</v>
      </c>
      <c r="DU11" s="414" t="str">
        <f t="array" ref="DU11">INDEX(DR$1:DR$58,SMALL(IF(DS$1:DS$58=DT11,ROW(DS$1:DS$58)),COUNTIF(DT$1:DT11,DT11)),1)</f>
        <v>Cheltenham</v>
      </c>
      <c r="DV11" s="414" t="str">
        <f t="shared" si="30"/>
        <v>no data</v>
      </c>
      <c r="DW11" s="414" t="str">
        <f t="shared" si="31"/>
        <v>Cheltenham</v>
      </c>
    </row>
    <row r="12" spans="1:127" x14ac:dyDescent="0.25">
      <c r="B12" s="415" t="s">
        <v>59</v>
      </c>
      <c r="C12" s="414">
        <f>VLOOKUP(B12,'Rural 80'!$A$11:$BS$488,8,FALSE)</f>
        <v>8</v>
      </c>
      <c r="D12" s="414">
        <f t="array" ref="D12">INDEX(C$1:C$58,MATCH(SMALL(COUNTIF(C$1:C$58,"&lt;"&amp;C$1:C$58),ROW(C12:D12)),COUNTIF(C$1:C$58,"&lt;"&amp;C$1:C$58),0))</f>
        <v>12</v>
      </c>
      <c r="E12" s="414" t="str">
        <f t="array" ref="E12">INDEX(B$1:B$58,SMALL(IF(C$1:C$58=D12,ROW(C$1:C$58)),COUNTIF(D$1:D12,D12)),1)</f>
        <v>Hastings</v>
      </c>
      <c r="F12" s="414">
        <f t="shared" si="0"/>
        <v>12</v>
      </c>
      <c r="G12" s="414" t="str">
        <f t="shared" si="1"/>
        <v>Hastings</v>
      </c>
      <c r="J12" s="415" t="s">
        <v>59</v>
      </c>
      <c r="K12" s="414">
        <f>VLOOKUP(J12,'Rural 80'!$A$11:$BS$488,12,FALSE)</f>
        <v>8</v>
      </c>
      <c r="L12" s="414">
        <f t="array" ref="L12">INDEX(K$1:K$58,MATCH(SMALL(COUNTIF(K$1:K$58,"&lt;"&amp;K$1:K$58),ROW(K12:L12)),COUNTIF(K$1:K$58,"&lt;"&amp;K$1:K$58),0))</f>
        <v>12</v>
      </c>
      <c r="M12" s="414" t="str">
        <f t="array" ref="M12">INDEX(J$1:J$58,SMALL(IF(K$1:K$58=L12,ROW(K$1:K$58)),COUNTIF(L$1:L12,L12)),1)</f>
        <v>Halton</v>
      </c>
      <c r="N12" s="414">
        <f t="shared" si="2"/>
        <v>12</v>
      </c>
      <c r="O12" s="414" t="str">
        <f t="shared" si="3"/>
        <v>Halton</v>
      </c>
      <c r="R12" s="415" t="s">
        <v>59</v>
      </c>
      <c r="S12" s="414">
        <f>VLOOKUP(R12,'Rural 80'!$A$11:$BS$488,16,FALSE)</f>
        <v>10</v>
      </c>
      <c r="T12" s="414">
        <f t="array" ref="T12">INDEX(S$1:S$58,MATCH(SMALL(COUNTIF(S$1:S$58,"&lt;"&amp;S$1:S$58),ROW(S12:T12)),COUNTIF(S$1:S$58,"&lt;"&amp;S$1:S$58),0))</f>
        <v>12</v>
      </c>
      <c r="U12" s="414" t="str">
        <f t="array" ref="U12">INDEX(R$1:R$58,SMALL(IF(S$1:S$58=T12,ROW(S$1:S$58)),COUNTIF(T$1:T12,T12)),1)</f>
        <v>Barnsley</v>
      </c>
      <c r="V12" s="414">
        <f t="shared" si="4"/>
        <v>12</v>
      </c>
      <c r="W12" s="414" t="str">
        <f t="shared" si="5"/>
        <v>Barnsley</v>
      </c>
      <c r="Z12" s="415" t="s">
        <v>59</v>
      </c>
      <c r="AA12" s="414">
        <f>VLOOKUP(Z12,'Rural 80'!$A$11:$BS$488,20,FALSE)</f>
        <v>5</v>
      </c>
      <c r="AB12" s="414">
        <f t="array" ref="AB12">INDEX(AA$1:AA$58,MATCH(SMALL(COUNTIF(AA$1:AA$58,"&lt;"&amp;AA$1:AA$58),ROW(AA12:AB12)),COUNTIF(AA$1:AA$58,"&lt;"&amp;AA$1:AA$58),0))</f>
        <v>12</v>
      </c>
      <c r="AC12" s="414" t="str">
        <f t="array" ref="AC12">INDEX(Z$1:Z$58,SMALL(IF(AA$1:AA$58=AB12,ROW(AA$1:AA$58)),COUNTIF(AB$1:AB12,AB12)),1)</f>
        <v>Hyndburn</v>
      </c>
      <c r="AD12" s="414">
        <f t="shared" si="6"/>
        <v>12</v>
      </c>
      <c r="AE12" s="414" t="str">
        <f t="shared" si="7"/>
        <v>Hyndburn</v>
      </c>
      <c r="AH12" s="415" t="s">
        <v>59</v>
      </c>
      <c r="AI12" s="414">
        <f>VLOOKUP(AH12,'Rural 80'!$A$11:$BS$488,24,FALSE)</f>
        <v>6</v>
      </c>
      <c r="AJ12" s="414">
        <f t="array" ref="AJ12">INDEX(AI$1:AI$58,MATCH(SMALL(COUNTIF(AI$1:AI$58,"&lt;"&amp;AI$1:AI$58),ROW(AI12:AJ12)),COUNTIF(AI$1:AI$58,"&lt;"&amp;AI$1:AI$58),0))</f>
        <v>12</v>
      </c>
      <c r="AK12" s="414" t="str">
        <f t="array" ref="AK12">INDEX(AH$1:AH$58,SMALL(IF(AI$1:AI$58=AJ12,ROW(AI$1:AI$58)),COUNTIF(AJ$1:AJ12,AJ12)),1)</f>
        <v>Tamworth</v>
      </c>
      <c r="AL12" s="414">
        <f t="shared" si="8"/>
        <v>12</v>
      </c>
      <c r="AM12" s="414" t="str">
        <f t="shared" si="9"/>
        <v>Tamworth</v>
      </c>
      <c r="AP12" s="415" t="s">
        <v>59</v>
      </c>
      <c r="AQ12" s="414">
        <f>VLOOKUP(AP12,'Rural 80'!$A$11:$BS$488,28,FALSE)</f>
        <v>10</v>
      </c>
      <c r="AR12" s="414">
        <f t="array" ref="AR12">INDEX(AQ$1:AQ$58,MATCH(SMALL(COUNTIF(AQ$1:AQ$58,"&lt;"&amp;AQ$1:AQ$58),ROW(AQ12:AR12)),COUNTIF(AQ$1:AQ$58,"&lt;"&amp;AQ$1:AQ$58),0))</f>
        <v>12</v>
      </c>
      <c r="AS12" s="414" t="str">
        <f t="array" ref="AS12">INDEX(AP$1:AP$58,SMALL(IF(AQ$1:AQ$58=AR12,ROW(AQ$1:AQ$58)),COUNTIF(AR$1:AR12,AR12)),1)</f>
        <v>Weymouth and Portland</v>
      </c>
      <c r="AT12" s="414">
        <f t="shared" si="10"/>
        <v>12</v>
      </c>
      <c r="AU12" s="414" t="str">
        <f t="shared" si="11"/>
        <v>Weymouth and Portland</v>
      </c>
      <c r="AX12" s="415" t="s">
        <v>59</v>
      </c>
      <c r="AY12" s="414">
        <f>VLOOKUP(AX12,'Rural 80'!$A$11:$BS$488,32,FALSE)</f>
        <v>12</v>
      </c>
      <c r="AZ12" s="414">
        <f t="array" ref="AZ12">INDEX(AY$1:AY$58,MATCH(SMALL(COUNTIF(AY$1:AY$58,"&lt;"&amp;AY$1:AY$58),ROW(AY12:AZ12)),COUNTIF(AY$1:AY$58,"&lt;"&amp;AY$1:AY$58),0))</f>
        <v>12</v>
      </c>
      <c r="BA12" s="414" t="str">
        <f t="array" ref="BA12">INDEX(AX$1:AX$58,SMALL(IF(AY$1:AY$58=AZ12,ROW(AY$1:AY$58)),COUNTIF(AZ$1:AZ12,AZ12)),1)</f>
        <v>Chesterfield</v>
      </c>
      <c r="BB12" s="414">
        <f t="shared" si="12"/>
        <v>12</v>
      </c>
      <c r="BC12" s="414" t="str">
        <f t="shared" si="13"/>
        <v>Chesterfield</v>
      </c>
      <c r="BF12" s="415" t="s">
        <v>59</v>
      </c>
      <c r="BG12" s="414">
        <f>VLOOKUP(BF12,'Rural 80'!$A$11:$BS$488,36,FALSE)</f>
        <v>4</v>
      </c>
      <c r="BH12" s="414">
        <f t="array" ref="BH12">INDEX(BG$1:BG$58,MATCH(SMALL(COUNTIF(BG$1:BG$58,"&lt;"&amp;BG$1:BG$58),ROW(BG12:BH12)),COUNTIF(BG$1:BG$58,"&lt;"&amp;BG$1:BG$58),0))</f>
        <v>12</v>
      </c>
      <c r="BI12" s="414" t="str">
        <f t="array" ref="BI12">INDEX(BF$1:BF$58,SMALL(IF(BG$1:BG$58=BH12,ROW(BG$1:BG$58)),COUNTIF(BH$1:BH12,BH12)),1)</f>
        <v>Hastings</v>
      </c>
      <c r="BJ12" s="414">
        <f t="shared" si="14"/>
        <v>12</v>
      </c>
      <c r="BK12" s="414" t="str">
        <f t="shared" si="15"/>
        <v>Hastings</v>
      </c>
      <c r="BN12" s="415" t="s">
        <v>59</v>
      </c>
      <c r="BO12" s="414">
        <f>VLOOKUP(BN12,'Rural 80'!$A$11:$BS$488,40,FALSE)</f>
        <v>7</v>
      </c>
      <c r="BP12" s="414">
        <f t="array" ref="BP12">INDEX(BO$1:BO$58,MATCH(SMALL(COUNTIF(BO$1:BO$58,"&lt;"&amp;BO$1:BO$58),ROW(BO12:BP12)),COUNTIF(BO$1:BO$58,"&lt;"&amp;BO$1:BO$58),0))</f>
        <v>12</v>
      </c>
      <c r="BQ12" s="414" t="str">
        <f t="array" ref="BQ12">INDEX(BN$1:BN$58,SMALL(IF(BO$1:BO$58=BP12,ROW(BO$1:BO$58)),COUNTIF(BP$1:BP12,BP12)),1)</f>
        <v>Barrow-in-Furness</v>
      </c>
      <c r="BR12" s="414">
        <f t="shared" si="16"/>
        <v>12</v>
      </c>
      <c r="BS12" s="414" t="str">
        <f t="shared" si="17"/>
        <v>Barrow-in-Furness</v>
      </c>
      <c r="BV12" s="415" t="s">
        <v>59</v>
      </c>
      <c r="BW12" s="414">
        <f>VLOOKUP(BV12,'Rural 80'!$A$11:$BS$488,44,FALSE)</f>
        <v>11</v>
      </c>
      <c r="BX12" s="414">
        <f t="array" ref="BX12">INDEX(BW$1:BW$58,MATCH(SMALL(COUNTIF(BW$1:BW$58,"&lt;"&amp;BW$1:BW$58),ROW(BW12:BX12)),COUNTIF(BW$1:BW$58,"&lt;"&amp;BW$1:BW$58),0))</f>
        <v>12</v>
      </c>
      <c r="BY12" s="414" t="str">
        <f t="array" ref="BY12">INDEX(BV$1:BV$58,SMALL(IF(BW$1:BW$58=BX12,ROW(BW$1:BW$58)),COUNTIF(BX$1:BX12,BX12)),1)</f>
        <v>Weymouth and Portland</v>
      </c>
      <c r="BZ12" s="414">
        <f t="shared" si="18"/>
        <v>12</v>
      </c>
      <c r="CA12" s="414" t="str">
        <f t="shared" si="19"/>
        <v>Weymouth and Portland</v>
      </c>
      <c r="CD12" s="415" t="s">
        <v>59</v>
      </c>
      <c r="CE12" s="414">
        <f>VLOOKUP(CD12,'Rural 80'!$A$11:$BS$488,48,FALSE)</f>
        <v>12</v>
      </c>
      <c r="CF12" s="414">
        <f t="array" ref="CF12">INDEX(CE$1:CE$58,MATCH(SMALL(COUNTIF(CE$1:CE$58,"&lt;"&amp;CE$1:CE$58),ROW(CE12:CF12)),COUNTIF(CE$1:CE$58,"&lt;"&amp;CE$1:CE$58),0))</f>
        <v>12</v>
      </c>
      <c r="CG12" s="414" t="str">
        <f t="array" ref="CG12">INDEX(CD$1:CD$58,SMALL(IF(CE$1:CE$58=CF12,ROW(CE$1:CE$58)),COUNTIF(CF$1:CF12,CF12)),1)</f>
        <v>Chesterfield</v>
      </c>
      <c r="CH12" s="414">
        <f t="shared" si="20"/>
        <v>12</v>
      </c>
      <c r="CI12" s="414" t="str">
        <f t="shared" si="21"/>
        <v>Chesterfield</v>
      </c>
      <c r="CL12" s="415" t="s">
        <v>59</v>
      </c>
      <c r="CM12" s="414">
        <f>VLOOKUP(CL12,'Rural 80'!$A$11:$BS$488,52,FALSE)</f>
        <v>9</v>
      </c>
      <c r="CN12" s="414">
        <f t="array" ref="CN12">INDEX(CM$1:CM$58,MATCH(SMALL(COUNTIF(CM$1:CM$58,"&lt;"&amp;CM$1:CM$58),ROW(CM12:CN12)),COUNTIF(CM$1:CM$58,"&lt;"&amp;CM$1:CM$58),0))</f>
        <v>12</v>
      </c>
      <c r="CO12" s="414" t="str">
        <f t="array" ref="CO12">INDEX(CL$1:CL$58,SMALL(IF(CM$1:CM$58=CN12,ROW(CM$1:CM$58)),COUNTIF(CN$1:CN12,CN12)),1)</f>
        <v>Harlow</v>
      </c>
      <c r="CP12" s="414">
        <f t="shared" si="22"/>
        <v>12</v>
      </c>
      <c r="CQ12" s="414" t="str">
        <f t="shared" si="23"/>
        <v>Harlow</v>
      </c>
      <c r="CT12" s="415" t="s">
        <v>59</v>
      </c>
      <c r="CU12" s="414" t="str">
        <f>VLOOKUP(CT12,'Rural 80'!$A$11:$BS$488,56,FALSE)</f>
        <v>9999</v>
      </c>
      <c r="CV12" s="414" t="str">
        <f t="array" ref="CV12">INDEX(CU$1:CU$58,MATCH(SMALL(COUNTIF(CU$1:CU$58,"&lt;"&amp;CU$1:CU$58),ROW(CU12:CV12)),COUNTIF(CU$1:CU$58,"&lt;"&amp;CU$1:CU$58),0))</f>
        <v>9999</v>
      </c>
      <c r="CW12" s="414" t="str">
        <f t="array" ref="CW12">INDEX(CT$1:CT$58,SMALL(IF(CU$1:CU$58=CV12,ROW(CU$1:CU$58)),COUNTIF(CV$1:CV12,CV12)),1)</f>
        <v>Chesterfield</v>
      </c>
      <c r="CX12" s="414" t="str">
        <f t="shared" si="24"/>
        <v>no data</v>
      </c>
      <c r="CY12" s="414" t="str">
        <f t="shared" si="25"/>
        <v>Chesterfield</v>
      </c>
      <c r="DB12" s="415" t="s">
        <v>59</v>
      </c>
      <c r="DC12" s="414" t="str">
        <f>VLOOKUP(DB12,'Rural 80'!$A$11:$BS$488,60,FALSE)</f>
        <v>9999</v>
      </c>
      <c r="DD12" s="414" t="str">
        <f t="array" ref="DD12">INDEX(DC$1:DC$58,MATCH(SMALL(COUNTIF(DC$1:DC$58,"&lt;"&amp;DC$1:DC$58),ROW(DC12:DD12)),COUNTIF(DC$1:DC$58,"&lt;"&amp;DC$1:DC$58),0))</f>
        <v>9999</v>
      </c>
      <c r="DE12" s="414" t="str">
        <f t="array" ref="DE12">INDEX(DB$1:DB$58,SMALL(IF(DC$1:DC$58=DD12,ROW(DC$1:DC$58)),COUNTIF(DD$1:DD12,DD12)),1)</f>
        <v>Chesterfield</v>
      </c>
      <c r="DF12" s="414" t="str">
        <f t="shared" si="26"/>
        <v>no data</v>
      </c>
      <c r="DG12" s="414" t="str">
        <f t="shared" si="27"/>
        <v>Chesterfield</v>
      </c>
      <c r="DJ12" s="415" t="s">
        <v>59</v>
      </c>
      <c r="DK12" s="414" t="str">
        <f>VLOOKUP(DJ12,'Rural 80'!$A$11:$BS$488,64,FALSE)</f>
        <v>9999</v>
      </c>
      <c r="DL12" s="414" t="str">
        <f t="array" ref="DL12">INDEX(DK$1:DK$58,MATCH(SMALL(COUNTIF(DK$1:DK$58,"&lt;"&amp;DK$1:DK$58),ROW(DK12:DL12)),COUNTIF(DK$1:DK$58,"&lt;"&amp;DK$1:DK$58),0))</f>
        <v>9999</v>
      </c>
      <c r="DM12" s="414" t="str">
        <f t="array" ref="DM12">INDEX(DJ$1:DJ$58,SMALL(IF(DK$1:DK$58=DL12,ROW(DK$1:DK$58)),COUNTIF(DL$1:DL12,DL12)),1)</f>
        <v>Chesterfield</v>
      </c>
      <c r="DN12" s="414" t="str">
        <f t="shared" si="28"/>
        <v>no data</v>
      </c>
      <c r="DO12" s="414" t="str">
        <f t="shared" si="29"/>
        <v>Chesterfield</v>
      </c>
      <c r="DR12" s="415" t="s">
        <v>59</v>
      </c>
      <c r="DS12" s="414" t="str">
        <f>VLOOKUP(DR12,'Rural 80'!$A$11:$BS$488,68,FALSE)</f>
        <v>9999</v>
      </c>
      <c r="DT12" s="414" t="str">
        <f t="array" ref="DT12">INDEX(DS$1:DS$58,MATCH(SMALL(COUNTIF(DS$1:DS$58,"&lt;"&amp;DS$1:DS$58),ROW(DS12:DT12)),COUNTIF(DS$1:DS$58,"&lt;"&amp;DS$1:DS$58),0))</f>
        <v>9999</v>
      </c>
      <c r="DU12" s="414" t="str">
        <f t="array" ref="DU12">INDEX(DR$1:DR$58,SMALL(IF(DS$1:DS$58=DT12,ROW(DS$1:DS$58)),COUNTIF(DT$1:DT12,DT12)),1)</f>
        <v>Chesterfield</v>
      </c>
      <c r="DV12" s="414" t="str">
        <f t="shared" si="30"/>
        <v>no data</v>
      </c>
      <c r="DW12" s="414" t="str">
        <f t="shared" si="31"/>
        <v>Chesterfield</v>
      </c>
    </row>
    <row r="13" spans="1:127" x14ac:dyDescent="0.25">
      <c r="B13" s="415" t="s">
        <v>67</v>
      </c>
      <c r="C13" s="414">
        <f>VLOOKUP(B13,'Rural 80'!$A$11:$BS$488,8,FALSE)</f>
        <v>49</v>
      </c>
      <c r="D13" s="414">
        <f t="array" ref="D13">INDEX(C$1:C$58,MATCH(SMALL(COUNTIF(C$1:C$58,"&lt;"&amp;C$1:C$58),ROW(C13:D13)),COUNTIF(C$1:C$58,"&lt;"&amp;C$1:C$58),0))</f>
        <v>13</v>
      </c>
      <c r="E13" s="414" t="str">
        <f t="array" ref="E13">INDEX(B$1:B$58,SMALL(IF(C$1:C$58=D13,ROW(C$1:C$58)),COUNTIF(D$1:D13,D13)),1)</f>
        <v>Weymouth and Portland</v>
      </c>
      <c r="F13" s="414">
        <f t="shared" si="0"/>
        <v>13</v>
      </c>
      <c r="G13" s="414" t="str">
        <f t="shared" si="1"/>
        <v>Weymouth and Portland</v>
      </c>
      <c r="J13" s="415" t="s">
        <v>67</v>
      </c>
      <c r="K13" s="414">
        <f>VLOOKUP(J13,'Rural 80'!$A$11:$BS$488,12,FALSE)</f>
        <v>47</v>
      </c>
      <c r="L13" s="414">
        <f t="array" ref="L13">INDEX(K$1:K$58,MATCH(SMALL(COUNTIF(K$1:K$58,"&lt;"&amp;K$1:K$58),ROW(K13:L13)),COUNTIF(K$1:K$58,"&lt;"&amp;K$1:K$58),0))</f>
        <v>13</v>
      </c>
      <c r="M13" s="414" t="str">
        <f t="array" ref="M13">INDEX(J$1:J$58,SMALL(IF(K$1:K$58=L13,ROW(K$1:K$58)),COUNTIF(L$1:L13,L13)),1)</f>
        <v>Darlington</v>
      </c>
      <c r="N13" s="414">
        <f t="shared" si="2"/>
        <v>13</v>
      </c>
      <c r="O13" s="414" t="str">
        <f t="shared" si="3"/>
        <v>Darlington</v>
      </c>
      <c r="R13" s="415" t="s">
        <v>67</v>
      </c>
      <c r="S13" s="414">
        <f>VLOOKUP(R13,'Rural 80'!$A$11:$BS$488,16,FALSE)</f>
        <v>48</v>
      </c>
      <c r="T13" s="414">
        <f t="array" ref="T13">INDEX(S$1:S$58,MATCH(SMALL(COUNTIF(S$1:S$58,"&lt;"&amp;S$1:S$58),ROW(S13:T13)),COUNTIF(S$1:S$58,"&lt;"&amp;S$1:S$58),0))</f>
        <v>13</v>
      </c>
      <c r="U13" s="414" t="str">
        <f t="array" ref="U13">INDEX(R$1:R$58,SMALL(IF(S$1:S$58=T13,ROW(S$1:S$58)),COUNTIF(T$1:T13,T13)),1)</f>
        <v>Darlington</v>
      </c>
      <c r="V13" s="414">
        <f t="shared" si="4"/>
        <v>13</v>
      </c>
      <c r="W13" s="414" t="str">
        <f t="shared" si="5"/>
        <v>Darlington</v>
      </c>
      <c r="Z13" s="415" t="s">
        <v>67</v>
      </c>
      <c r="AA13" s="414">
        <f>VLOOKUP(Z13,'Rural 80'!$A$11:$BS$488,20,FALSE)</f>
        <v>53</v>
      </c>
      <c r="AB13" s="414">
        <f t="array" ref="AB13">INDEX(AA$1:AA$58,MATCH(SMALL(COUNTIF(AA$1:AA$58,"&lt;"&amp;AA$1:AA$58),ROW(AA13:AB13)),COUNTIF(AA$1:AA$58,"&lt;"&amp;AA$1:AA$58),0))</f>
        <v>13</v>
      </c>
      <c r="AC13" s="414" t="str">
        <f t="array" ref="AC13">INDEX(Z$1:Z$58,SMALL(IF(AA$1:AA$58=AB13,ROW(AA$1:AA$58)),COUNTIF(AB$1:AB13,AB13)),1)</f>
        <v>Darlington</v>
      </c>
      <c r="AD13" s="414">
        <f t="shared" si="6"/>
        <v>13</v>
      </c>
      <c r="AE13" s="414" t="str">
        <f t="shared" si="7"/>
        <v>Darlington</v>
      </c>
      <c r="AH13" s="415" t="s">
        <v>67</v>
      </c>
      <c r="AI13" s="414">
        <f>VLOOKUP(AH13,'Rural 80'!$A$11:$BS$488,24,FALSE)</f>
        <v>50</v>
      </c>
      <c r="AJ13" s="414">
        <f t="array" ref="AJ13">INDEX(AI$1:AI$58,MATCH(SMALL(COUNTIF(AI$1:AI$58,"&lt;"&amp;AI$1:AI$58),ROW(AI13:AJ13)),COUNTIF(AI$1:AI$58,"&lt;"&amp;AI$1:AI$58),0))</f>
        <v>13</v>
      </c>
      <c r="AK13" s="414" t="str">
        <f t="array" ref="AK13">INDEX(AH$1:AH$58,SMALL(IF(AI$1:AI$58=AJ13,ROW(AI$1:AI$58)),COUNTIF(AJ$1:AJ13,AJ13)),1)</f>
        <v>North East Lincolnshire</v>
      </c>
      <c r="AL13" s="414">
        <f t="shared" si="8"/>
        <v>13</v>
      </c>
      <c r="AM13" s="414" t="str">
        <f t="shared" si="9"/>
        <v>North East Lincolnshire</v>
      </c>
      <c r="AP13" s="415" t="s">
        <v>67</v>
      </c>
      <c r="AQ13" s="414">
        <f>VLOOKUP(AP13,'Rural 80'!$A$11:$BS$488,28,FALSE)</f>
        <v>47</v>
      </c>
      <c r="AR13" s="414">
        <f t="array" ref="AR13">INDEX(AQ$1:AQ$58,MATCH(SMALL(COUNTIF(AQ$1:AQ$58,"&lt;"&amp;AQ$1:AQ$58),ROW(AQ13:AR13)),COUNTIF(AQ$1:AQ$58,"&lt;"&amp;AQ$1:AQ$58),0))</f>
        <v>13</v>
      </c>
      <c r="AS13" s="414" t="str">
        <f t="array" ref="AS13">INDEX(AP$1:AP$58,SMALL(IF(AQ$1:AQ$58=AR13,ROW(AQ$1:AQ$58)),COUNTIF(AR$1:AR13,AR13)),1)</f>
        <v>Blackburn with Darwen</v>
      </c>
      <c r="AT13" s="414">
        <f t="shared" si="10"/>
        <v>13</v>
      </c>
      <c r="AU13" s="414" t="str">
        <f t="shared" si="11"/>
        <v>Blackburn with Darwen</v>
      </c>
      <c r="AX13" s="415" t="s">
        <v>67</v>
      </c>
      <c r="AY13" s="414">
        <f>VLOOKUP(AX13,'Rural 80'!$A$11:$BS$488,32,FALSE)</f>
        <v>53</v>
      </c>
      <c r="AZ13" s="414">
        <f t="array" ref="AZ13">INDEX(AY$1:AY$58,MATCH(SMALL(COUNTIF(AY$1:AY$58,"&lt;"&amp;AY$1:AY$58),ROW(AY13:AZ13)),COUNTIF(AY$1:AY$58,"&lt;"&amp;AY$1:AY$58),0))</f>
        <v>13</v>
      </c>
      <c r="BA13" s="414" t="str">
        <f t="array" ref="BA13">INDEX(AX$1:AX$58,SMALL(IF(AY$1:AY$58=AZ13,ROW(AY$1:AY$58)),COUNTIF(AZ$1:AZ13,AZ13)),1)</f>
        <v>Hyndburn</v>
      </c>
      <c r="BB13" s="414">
        <f t="shared" si="12"/>
        <v>13</v>
      </c>
      <c r="BC13" s="414" t="str">
        <f t="shared" si="13"/>
        <v>Hyndburn</v>
      </c>
      <c r="BF13" s="415" t="s">
        <v>67</v>
      </c>
      <c r="BG13" s="414">
        <f>VLOOKUP(BF13,'Rural 80'!$A$11:$BS$488,36,FALSE)</f>
        <v>53</v>
      </c>
      <c r="BH13" s="414">
        <f t="array" ref="BH13">INDEX(BG$1:BG$58,MATCH(SMALL(COUNTIF(BG$1:BG$58,"&lt;"&amp;BG$1:BG$58),ROW(BG13:BH13)),COUNTIF(BG$1:BG$58,"&lt;"&amp;BG$1:BG$58),0))</f>
        <v>13</v>
      </c>
      <c r="BI13" s="414" t="str">
        <f t="array" ref="BI13">INDEX(BF$1:BF$58,SMALL(IF(BG$1:BG$58=BH13,ROW(BG$1:BG$58)),COUNTIF(BH$1:BH13,BH13)),1)</f>
        <v>Basildon</v>
      </c>
      <c r="BJ13" s="414">
        <f t="shared" si="14"/>
        <v>13</v>
      </c>
      <c r="BK13" s="414" t="str">
        <f t="shared" si="15"/>
        <v>Basildon</v>
      </c>
      <c r="BN13" s="415" t="s">
        <v>67</v>
      </c>
      <c r="BO13" s="414">
        <f>VLOOKUP(BN13,'Rural 80'!$A$11:$BS$488,40,FALSE)</f>
        <v>45</v>
      </c>
      <c r="BP13" s="414">
        <f t="array" ref="BP13">INDEX(BO$1:BO$58,MATCH(SMALL(COUNTIF(BO$1:BO$58,"&lt;"&amp;BO$1:BO$58),ROW(BO13:BP13)),COUNTIF(BO$1:BO$58,"&lt;"&amp;BO$1:BO$58),0))</f>
        <v>13</v>
      </c>
      <c r="BQ13" s="414" t="str">
        <f t="array" ref="BQ13">INDEX(BN$1:BN$58,SMALL(IF(BO$1:BO$58=BP13,ROW(BO$1:BO$58)),COUNTIF(BP$1:BP13,BP13)),1)</f>
        <v>Rossendale</v>
      </c>
      <c r="BR13" s="414">
        <f t="shared" si="16"/>
        <v>13</v>
      </c>
      <c r="BS13" s="414" t="str">
        <f t="shared" si="17"/>
        <v>Rossendale</v>
      </c>
      <c r="BV13" s="415" t="s">
        <v>67</v>
      </c>
      <c r="BW13" s="414">
        <f>VLOOKUP(BV13,'Rural 80'!$A$11:$BS$488,44,FALSE)</f>
        <v>45</v>
      </c>
      <c r="BX13" s="414">
        <f t="array" ref="BX13">INDEX(BW$1:BW$58,MATCH(SMALL(COUNTIF(BW$1:BW$58,"&lt;"&amp;BW$1:BW$58),ROW(BW13:BX13)),COUNTIF(BW$1:BW$58,"&lt;"&amp;BW$1:BW$58),0))</f>
        <v>13</v>
      </c>
      <c r="BY13" s="414" t="str">
        <f t="array" ref="BY13">INDEX(BV$1:BV$58,SMALL(IF(BW$1:BW$58=BX13,ROW(BW$1:BW$58)),COUNTIF(BX$1:BX13,BX13)),1)</f>
        <v>Basildon</v>
      </c>
      <c r="BZ13" s="414">
        <f t="shared" si="18"/>
        <v>13</v>
      </c>
      <c r="CA13" s="414" t="str">
        <f t="shared" si="19"/>
        <v>Basildon</v>
      </c>
      <c r="CD13" s="415" t="s">
        <v>67</v>
      </c>
      <c r="CE13" s="414">
        <f>VLOOKUP(CD13,'Rural 80'!$A$11:$BS$488,48,FALSE)</f>
        <v>44</v>
      </c>
      <c r="CF13" s="414">
        <f t="array" ref="CF13">INDEX(CE$1:CE$58,MATCH(SMALL(COUNTIF(CE$1:CE$58,"&lt;"&amp;CE$1:CE$58),ROW(CE13:CF13)),COUNTIF(CE$1:CE$58,"&lt;"&amp;CE$1:CE$58),0))</f>
        <v>13</v>
      </c>
      <c r="CG13" s="414" t="str">
        <f t="array" ref="CG13">INDEX(CD$1:CD$58,SMALL(IF(CE$1:CE$58=CF13,ROW(CE$1:CE$58)),COUNTIF(CF$1:CF13,CF13)),1)</f>
        <v>Weymouth and Portland</v>
      </c>
      <c r="CH13" s="414">
        <f t="shared" si="20"/>
        <v>13</v>
      </c>
      <c r="CI13" s="414" t="str">
        <f t="shared" si="21"/>
        <v>Weymouth and Portland</v>
      </c>
      <c r="CL13" s="415" t="s">
        <v>67</v>
      </c>
      <c r="CM13" s="414">
        <f>VLOOKUP(CL13,'Rural 80'!$A$11:$BS$488,52,FALSE)</f>
        <v>53</v>
      </c>
      <c r="CN13" s="414">
        <f t="array" ref="CN13">INDEX(CM$1:CM$58,MATCH(SMALL(COUNTIF(CM$1:CM$58,"&lt;"&amp;CM$1:CM$58),ROW(CM13:CN13)),COUNTIF(CM$1:CM$58,"&lt;"&amp;CM$1:CM$58),0))</f>
        <v>13</v>
      </c>
      <c r="CO13" s="414" t="str">
        <f t="array" ref="CO13">INDEX(CL$1:CL$58,SMALL(IF(CM$1:CM$58=CN13,ROW(CM$1:CM$58)),COUNTIF(CN$1:CN13,CN13)),1)</f>
        <v>Hyndburn</v>
      </c>
      <c r="CP13" s="414">
        <f t="shared" si="22"/>
        <v>13</v>
      </c>
      <c r="CQ13" s="414" t="str">
        <f t="shared" si="23"/>
        <v>Hyndburn</v>
      </c>
      <c r="CT13" s="415" t="s">
        <v>67</v>
      </c>
      <c r="CU13" s="414" t="str">
        <f>VLOOKUP(CT13,'Rural 80'!$A$11:$BS$488,56,FALSE)</f>
        <v>9999</v>
      </c>
      <c r="CV13" s="414" t="str">
        <f t="array" ref="CV13">INDEX(CU$1:CU$58,MATCH(SMALL(COUNTIF(CU$1:CU$58,"&lt;"&amp;CU$1:CU$58),ROW(CU13:CV13)),COUNTIF(CU$1:CU$58,"&lt;"&amp;CU$1:CU$58),0))</f>
        <v>9999</v>
      </c>
      <c r="CW13" s="414" t="str">
        <f t="array" ref="CW13">INDEX(CT$1:CT$58,SMALL(IF(CU$1:CU$58=CV13,ROW(CU$1:CU$58)),COUNTIF(CV$1:CV13,CV13)),1)</f>
        <v>Corby</v>
      </c>
      <c r="CX13" s="414" t="str">
        <f t="shared" si="24"/>
        <v>no data</v>
      </c>
      <c r="CY13" s="414" t="str">
        <f t="shared" si="25"/>
        <v>Corby</v>
      </c>
      <c r="DB13" s="415" t="s">
        <v>67</v>
      </c>
      <c r="DC13" s="414" t="str">
        <f>VLOOKUP(DB13,'Rural 80'!$A$11:$BS$488,60,FALSE)</f>
        <v>9999</v>
      </c>
      <c r="DD13" s="414" t="str">
        <f t="array" ref="DD13">INDEX(DC$1:DC$58,MATCH(SMALL(COUNTIF(DC$1:DC$58,"&lt;"&amp;DC$1:DC$58),ROW(DC13:DD13)),COUNTIF(DC$1:DC$58,"&lt;"&amp;DC$1:DC$58),0))</f>
        <v>9999</v>
      </c>
      <c r="DE13" s="414" t="str">
        <f t="array" ref="DE13">INDEX(DB$1:DB$58,SMALL(IF(DC$1:DC$58=DD13,ROW(DC$1:DC$58)),COUNTIF(DD$1:DD13,DD13)),1)</f>
        <v>Corby</v>
      </c>
      <c r="DF13" s="414" t="str">
        <f t="shared" si="26"/>
        <v>no data</v>
      </c>
      <c r="DG13" s="414" t="str">
        <f t="shared" si="27"/>
        <v>Corby</v>
      </c>
      <c r="DJ13" s="415" t="s">
        <v>67</v>
      </c>
      <c r="DK13" s="414" t="str">
        <f>VLOOKUP(DJ13,'Rural 80'!$A$11:$BS$488,64,FALSE)</f>
        <v>9999</v>
      </c>
      <c r="DL13" s="414" t="str">
        <f t="array" ref="DL13">INDEX(DK$1:DK$58,MATCH(SMALL(COUNTIF(DK$1:DK$58,"&lt;"&amp;DK$1:DK$58),ROW(DK13:DL13)),COUNTIF(DK$1:DK$58,"&lt;"&amp;DK$1:DK$58),0))</f>
        <v>9999</v>
      </c>
      <c r="DM13" s="414" t="str">
        <f t="array" ref="DM13">INDEX(DJ$1:DJ$58,SMALL(IF(DK$1:DK$58=DL13,ROW(DK$1:DK$58)),COUNTIF(DL$1:DL13,DL13)),1)</f>
        <v>Corby</v>
      </c>
      <c r="DN13" s="414" t="str">
        <f t="shared" si="28"/>
        <v>no data</v>
      </c>
      <c r="DO13" s="414" t="str">
        <f t="shared" si="29"/>
        <v>Corby</v>
      </c>
      <c r="DR13" s="415" t="s">
        <v>67</v>
      </c>
      <c r="DS13" s="414" t="str">
        <f>VLOOKUP(DR13,'Rural 80'!$A$11:$BS$488,68,FALSE)</f>
        <v>9999</v>
      </c>
      <c r="DT13" s="414" t="str">
        <f t="array" ref="DT13">INDEX(DS$1:DS$58,MATCH(SMALL(COUNTIF(DS$1:DS$58,"&lt;"&amp;DS$1:DS$58),ROW(DS13:DT13)),COUNTIF(DS$1:DS$58,"&lt;"&amp;DS$1:DS$58),0))</f>
        <v>9999</v>
      </c>
      <c r="DU13" s="414" t="str">
        <f t="array" ref="DU13">INDEX(DR$1:DR$58,SMALL(IF(DS$1:DS$58=DT13,ROW(DS$1:DS$58)),COUNTIF(DT$1:DT13,DT13)),1)</f>
        <v>Corby</v>
      </c>
      <c r="DV13" s="414" t="str">
        <f t="shared" si="30"/>
        <v>no data</v>
      </c>
      <c r="DW13" s="414" t="str">
        <f t="shared" si="31"/>
        <v>Corby</v>
      </c>
    </row>
    <row r="14" spans="1:127" x14ac:dyDescent="0.25">
      <c r="B14" s="415" t="s">
        <v>72</v>
      </c>
      <c r="C14" s="414">
        <f>VLOOKUP(B14,'Rural 80'!$A$11:$BS$488,8,FALSE)</f>
        <v>55</v>
      </c>
      <c r="D14" s="414">
        <f t="array" ref="D14">INDEX(C$1:C$58,MATCH(SMALL(COUNTIF(C$1:C$58,"&lt;"&amp;C$1:C$58),ROW(C14:D14)),COUNTIF(C$1:C$58,"&lt;"&amp;C$1:C$58),0))</f>
        <v>14</v>
      </c>
      <c r="E14" s="414" t="str">
        <f t="array" ref="E14">INDEX(B$1:B$58,SMALL(IF(C$1:C$58=D14,ROW(C$1:C$58)),COUNTIF(D$1:D14,D14)),1)</f>
        <v>Pendle</v>
      </c>
      <c r="F14" s="414">
        <f t="shared" si="0"/>
        <v>14</v>
      </c>
      <c r="G14" s="414" t="str">
        <f t="shared" si="1"/>
        <v>Pendle</v>
      </c>
      <c r="J14" s="415" t="s">
        <v>72</v>
      </c>
      <c r="K14" s="414">
        <f>VLOOKUP(J14,'Rural 80'!$A$11:$BS$488,12,FALSE)</f>
        <v>53</v>
      </c>
      <c r="L14" s="414">
        <f t="array" ref="L14">INDEX(K$1:K$58,MATCH(SMALL(COUNTIF(K$1:K$58,"&lt;"&amp;K$1:K$58),ROW(K14:L14)),COUNTIF(K$1:K$58,"&lt;"&amp;K$1:K$58),0))</f>
        <v>14</v>
      </c>
      <c r="M14" s="414" t="str">
        <f t="array" ref="M14">INDEX(J$1:J$58,SMALL(IF(K$1:K$58=L14,ROW(K$1:K$58)),COUNTIF(L$1:L14,L14)),1)</f>
        <v>Pendle</v>
      </c>
      <c r="N14" s="414">
        <f t="shared" si="2"/>
        <v>14</v>
      </c>
      <c r="O14" s="414" t="str">
        <f t="shared" si="3"/>
        <v>Pendle</v>
      </c>
      <c r="R14" s="415" t="s">
        <v>72</v>
      </c>
      <c r="S14" s="414">
        <f>VLOOKUP(R14,'Rural 80'!$A$11:$BS$488,16,FALSE)</f>
        <v>52</v>
      </c>
      <c r="T14" s="414">
        <f t="array" ref="T14">INDEX(S$1:S$58,MATCH(SMALL(COUNTIF(S$1:S$58,"&lt;"&amp;S$1:S$58),ROW(S14:T14)),COUNTIF(S$1:S$58,"&lt;"&amp;S$1:S$58),0))</f>
        <v>14</v>
      </c>
      <c r="U14" s="414" t="str">
        <f t="array" ref="U14">INDEX(R$1:R$58,SMALL(IF(S$1:S$58=T14,ROW(S$1:S$58)),COUNTIF(T$1:T14,T14)),1)</f>
        <v>Pendle</v>
      </c>
      <c r="V14" s="414">
        <f t="shared" si="4"/>
        <v>14</v>
      </c>
      <c r="W14" s="414" t="str">
        <f t="shared" si="5"/>
        <v>Pendle</v>
      </c>
      <c r="Z14" s="415" t="s">
        <v>72</v>
      </c>
      <c r="AA14" s="414">
        <f>VLOOKUP(Z14,'Rural 80'!$A$11:$BS$488,20,FALSE)</f>
        <v>55</v>
      </c>
      <c r="AB14" s="414">
        <f t="array" ref="AB14">INDEX(AA$1:AA$58,MATCH(SMALL(COUNTIF(AA$1:AA$58,"&lt;"&amp;AA$1:AA$58),ROW(AA14:AB14)),COUNTIF(AA$1:AA$58,"&lt;"&amp;AA$1:AA$58),0))</f>
        <v>14</v>
      </c>
      <c r="AC14" s="414" t="str">
        <f t="array" ref="AC14">INDEX(Z$1:Z$58,SMALL(IF(AA$1:AA$58=AB14,ROW(AA$1:AA$58)),COUNTIF(AB$1:AB14,AB14)),1)</f>
        <v>North East Lincolnshire</v>
      </c>
      <c r="AD14" s="414">
        <f t="shared" si="6"/>
        <v>14</v>
      </c>
      <c r="AE14" s="414" t="str">
        <f t="shared" si="7"/>
        <v>North East Lincolnshire</v>
      </c>
      <c r="AH14" s="415" t="s">
        <v>72</v>
      </c>
      <c r="AI14" s="414">
        <f>VLOOKUP(AH14,'Rural 80'!$A$11:$BS$488,24,FALSE)</f>
        <v>54</v>
      </c>
      <c r="AJ14" s="414">
        <f t="array" ref="AJ14">INDEX(AI$1:AI$58,MATCH(SMALL(COUNTIF(AI$1:AI$58,"&lt;"&amp;AI$1:AI$58),ROW(AI14:AJ14)),COUNTIF(AI$1:AI$58,"&lt;"&amp;AI$1:AI$58),0))</f>
        <v>14</v>
      </c>
      <c r="AK14" s="414" t="str">
        <f t="array" ref="AK14">INDEX(AH$1:AH$58,SMALL(IF(AI$1:AI$58=AJ14,ROW(AI$1:AI$58)),COUNTIF(AJ$1:AJ14,AJ14)),1)</f>
        <v>Charnwood</v>
      </c>
      <c r="AL14" s="414">
        <f t="shared" si="8"/>
        <v>14</v>
      </c>
      <c r="AM14" s="414" t="str">
        <f t="shared" si="9"/>
        <v>Charnwood</v>
      </c>
      <c r="AP14" s="415" t="s">
        <v>72</v>
      </c>
      <c r="AQ14" s="414">
        <f>VLOOKUP(AP14,'Rural 80'!$A$11:$BS$488,28,FALSE)</f>
        <v>54</v>
      </c>
      <c r="AR14" s="414">
        <f t="array" ref="AR14">INDEX(AQ$1:AQ$58,MATCH(SMALL(COUNTIF(AQ$1:AQ$58,"&lt;"&amp;AQ$1:AQ$58),ROW(AQ14:AR14)),COUNTIF(AQ$1:AQ$58,"&lt;"&amp;AQ$1:AQ$58),0))</f>
        <v>14</v>
      </c>
      <c r="AS14" s="414" t="str">
        <f t="array" ref="AS14">INDEX(AP$1:AP$58,SMALL(IF(AQ$1:AQ$58=AR14,ROW(AQ$1:AQ$58)),COUNTIF(AR$1:AR14,AR14)),1)</f>
        <v>Darlington</v>
      </c>
      <c r="AT14" s="414">
        <f t="shared" si="10"/>
        <v>14</v>
      </c>
      <c r="AU14" s="414" t="str">
        <f t="shared" si="11"/>
        <v>Darlington</v>
      </c>
      <c r="AX14" s="415" t="s">
        <v>72</v>
      </c>
      <c r="AY14" s="414">
        <f>VLOOKUP(AX14,'Rural 80'!$A$11:$BS$488,32,FALSE)</f>
        <v>52</v>
      </c>
      <c r="AZ14" s="414">
        <f t="array" ref="AZ14">INDEX(AY$1:AY$58,MATCH(SMALL(COUNTIF(AY$1:AY$58,"&lt;"&amp;AY$1:AY$58),ROW(AY14:AZ14)),COUNTIF(AY$1:AY$58,"&lt;"&amp;AY$1:AY$58),0))</f>
        <v>14</v>
      </c>
      <c r="BA14" s="414" t="str">
        <f t="array" ref="BA14">INDEX(AX$1:AX$58,SMALL(IF(AY$1:AY$58=AZ14,ROW(AY$1:AY$58)),COUNTIF(AZ$1:AZ14,AZ14)),1)</f>
        <v>Basildon</v>
      </c>
      <c r="BB14" s="414">
        <f t="shared" si="12"/>
        <v>14</v>
      </c>
      <c r="BC14" s="414" t="str">
        <f t="shared" si="13"/>
        <v>Basildon</v>
      </c>
      <c r="BF14" s="415" t="s">
        <v>72</v>
      </c>
      <c r="BG14" s="414">
        <f>VLOOKUP(BF14,'Rural 80'!$A$11:$BS$488,36,FALSE)</f>
        <v>54</v>
      </c>
      <c r="BH14" s="414">
        <f t="array" ref="BH14">INDEX(BG$1:BG$58,MATCH(SMALL(COUNTIF(BG$1:BG$58,"&lt;"&amp;BG$1:BG$58),ROW(BG14:BH14)),COUNTIF(BG$1:BG$58,"&lt;"&amp;BG$1:BG$58),0))</f>
        <v>14</v>
      </c>
      <c r="BI14" s="414" t="str">
        <f t="array" ref="BI14">INDEX(BF$1:BF$58,SMALL(IF(BG$1:BG$58=BH14,ROW(BG$1:BG$58)),COUNTIF(BH$1:BH14,BH14)),1)</f>
        <v>Blackburn with Darwen</v>
      </c>
      <c r="BJ14" s="414">
        <f t="shared" si="14"/>
        <v>14</v>
      </c>
      <c r="BK14" s="414" t="str">
        <f t="shared" si="15"/>
        <v>Blackburn with Darwen</v>
      </c>
      <c r="BN14" s="415" t="s">
        <v>72</v>
      </c>
      <c r="BO14" s="414">
        <f>VLOOKUP(BN14,'Rural 80'!$A$11:$BS$488,40,FALSE)</f>
        <v>52</v>
      </c>
      <c r="BP14" s="414">
        <f t="array" ref="BP14">INDEX(BO$1:BO$58,MATCH(SMALL(COUNTIF(BO$1:BO$58,"&lt;"&amp;BO$1:BO$58),ROW(BO14:BP14)),COUNTIF(BO$1:BO$58,"&lt;"&amp;BO$1:BO$58),0))</f>
        <v>14</v>
      </c>
      <c r="BQ14" s="414" t="str">
        <f t="array" ref="BQ14">INDEX(BN$1:BN$58,SMALL(IF(BO$1:BO$58=BP14,ROW(BO$1:BO$58)),COUNTIF(BP$1:BP14,BP14)),1)</f>
        <v>Pendle</v>
      </c>
      <c r="BR14" s="414">
        <f t="shared" si="16"/>
        <v>14</v>
      </c>
      <c r="BS14" s="414" t="str">
        <f t="shared" si="17"/>
        <v>Pendle</v>
      </c>
      <c r="BV14" s="415" t="s">
        <v>72</v>
      </c>
      <c r="BW14" s="414">
        <f>VLOOKUP(BV14,'Rural 80'!$A$11:$BS$488,44,FALSE)</f>
        <v>52</v>
      </c>
      <c r="BX14" s="414">
        <f t="array" ref="BX14">INDEX(BW$1:BW$58,MATCH(SMALL(COUNTIF(BW$1:BW$58,"&lt;"&amp;BW$1:BW$58),ROW(BW14:BX14)),COUNTIF(BW$1:BW$58,"&lt;"&amp;BW$1:BW$58),0))</f>
        <v>14</v>
      </c>
      <c r="BY14" s="414" t="str">
        <f t="array" ref="BY14">INDEX(BV$1:BV$58,SMALL(IF(BW$1:BW$58=BX14,ROW(BW$1:BW$58)),COUNTIF(BX$1:BX14,BX14)),1)</f>
        <v>Burnley</v>
      </c>
      <c r="BZ14" s="414">
        <f t="shared" si="18"/>
        <v>14</v>
      </c>
      <c r="CA14" s="414" t="str">
        <f t="shared" si="19"/>
        <v>Burnley</v>
      </c>
      <c r="CD14" s="415" t="s">
        <v>72</v>
      </c>
      <c r="CE14" s="414">
        <f>VLOOKUP(CD14,'Rural 80'!$A$11:$BS$488,48,FALSE)</f>
        <v>51</v>
      </c>
      <c r="CF14" s="414">
        <f t="array" ref="CF14">INDEX(CE$1:CE$58,MATCH(SMALL(COUNTIF(CE$1:CE$58,"&lt;"&amp;CE$1:CE$58),ROW(CE14:CF14)),COUNTIF(CE$1:CE$58,"&lt;"&amp;CE$1:CE$58),0))</f>
        <v>14</v>
      </c>
      <c r="CG14" s="414" t="str">
        <f t="array" ref="CG14">INDEX(CD$1:CD$58,SMALL(IF(CE$1:CE$58=CF14,ROW(CE$1:CE$58)),COUNTIF(CF$1:CF14,CF14)),1)</f>
        <v>Mansfield</v>
      </c>
      <c r="CH14" s="414">
        <f t="shared" si="20"/>
        <v>14</v>
      </c>
      <c r="CI14" s="414" t="str">
        <f t="shared" si="21"/>
        <v>Mansfield</v>
      </c>
      <c r="CL14" s="415" t="s">
        <v>72</v>
      </c>
      <c r="CM14" s="414">
        <f>VLOOKUP(CL14,'Rural 80'!$A$11:$BS$488,52,FALSE)</f>
        <v>55</v>
      </c>
      <c r="CN14" s="414">
        <f t="array" ref="CN14">INDEX(CM$1:CM$58,MATCH(SMALL(COUNTIF(CM$1:CM$58,"&lt;"&amp;CM$1:CM$58),ROW(CM14:CN14)),COUNTIF(CM$1:CM$58,"&lt;"&amp;CM$1:CM$58),0))</f>
        <v>14</v>
      </c>
      <c r="CO14" s="414" t="str">
        <f t="array" ref="CO14">INDEX(CL$1:CL$58,SMALL(IF(CM$1:CM$58=CN14,ROW(CM$1:CM$58)),COUNTIF(CN$1:CN14,CN14)),1)</f>
        <v>Tamworth</v>
      </c>
      <c r="CP14" s="414">
        <f t="shared" si="22"/>
        <v>14</v>
      </c>
      <c r="CQ14" s="414" t="str">
        <f t="shared" si="23"/>
        <v>Tamworth</v>
      </c>
      <c r="CT14" s="415" t="s">
        <v>72</v>
      </c>
      <c r="CU14" s="414" t="str">
        <f>VLOOKUP(CT14,'Rural 80'!$A$11:$BS$488,56,FALSE)</f>
        <v>9999</v>
      </c>
      <c r="CV14" s="414" t="str">
        <f t="array" ref="CV14">INDEX(CU$1:CU$58,MATCH(SMALL(COUNTIF(CU$1:CU$58,"&lt;"&amp;CU$1:CU$58),ROW(CU14:CV14)),COUNTIF(CU$1:CU$58,"&lt;"&amp;CU$1:CU$58),0))</f>
        <v>9999</v>
      </c>
      <c r="CW14" s="414" t="str">
        <f t="array" ref="CW14">INDEX(CT$1:CT$58,SMALL(IF(CU$1:CU$58=CV14,ROW(CU$1:CU$58)),COUNTIF(CV$1:CV14,CV14)),1)</f>
        <v>Crawley</v>
      </c>
      <c r="CX14" s="414" t="str">
        <f t="shared" si="24"/>
        <v>no data</v>
      </c>
      <c r="CY14" s="414" t="str">
        <f t="shared" si="25"/>
        <v>Crawley</v>
      </c>
      <c r="DB14" s="415" t="s">
        <v>72</v>
      </c>
      <c r="DC14" s="414" t="str">
        <f>VLOOKUP(DB14,'Rural 80'!$A$11:$BS$488,60,FALSE)</f>
        <v>9999</v>
      </c>
      <c r="DD14" s="414" t="str">
        <f t="array" ref="DD14">INDEX(DC$1:DC$58,MATCH(SMALL(COUNTIF(DC$1:DC$58,"&lt;"&amp;DC$1:DC$58),ROW(DC14:DD14)),COUNTIF(DC$1:DC$58,"&lt;"&amp;DC$1:DC$58),0))</f>
        <v>9999</v>
      </c>
      <c r="DE14" s="414" t="str">
        <f t="array" ref="DE14">INDEX(DB$1:DB$58,SMALL(IF(DC$1:DC$58=DD14,ROW(DC$1:DC$58)),COUNTIF(DD$1:DD14,DD14)),1)</f>
        <v>Crawley</v>
      </c>
      <c r="DF14" s="414" t="str">
        <f t="shared" si="26"/>
        <v>no data</v>
      </c>
      <c r="DG14" s="414" t="str">
        <f t="shared" si="27"/>
        <v>Crawley</v>
      </c>
      <c r="DJ14" s="415" t="s">
        <v>72</v>
      </c>
      <c r="DK14" s="414" t="str">
        <f>VLOOKUP(DJ14,'Rural 80'!$A$11:$BS$488,64,FALSE)</f>
        <v>9999</v>
      </c>
      <c r="DL14" s="414" t="str">
        <f t="array" ref="DL14">INDEX(DK$1:DK$58,MATCH(SMALL(COUNTIF(DK$1:DK$58,"&lt;"&amp;DK$1:DK$58),ROW(DK14:DL14)),COUNTIF(DK$1:DK$58,"&lt;"&amp;DK$1:DK$58),0))</f>
        <v>9999</v>
      </c>
      <c r="DM14" s="414" t="str">
        <f t="array" ref="DM14">INDEX(DJ$1:DJ$58,SMALL(IF(DK$1:DK$58=DL14,ROW(DK$1:DK$58)),COUNTIF(DL$1:DL14,DL14)),1)</f>
        <v>Crawley</v>
      </c>
      <c r="DN14" s="414" t="str">
        <f t="shared" si="28"/>
        <v>no data</v>
      </c>
      <c r="DO14" s="414" t="str">
        <f t="shared" si="29"/>
        <v>Crawley</v>
      </c>
      <c r="DR14" s="415" t="s">
        <v>72</v>
      </c>
      <c r="DS14" s="414" t="str">
        <f>VLOOKUP(DR14,'Rural 80'!$A$11:$BS$488,68,FALSE)</f>
        <v>9999</v>
      </c>
      <c r="DT14" s="414" t="str">
        <f t="array" ref="DT14">INDEX(DS$1:DS$58,MATCH(SMALL(COUNTIF(DS$1:DS$58,"&lt;"&amp;DS$1:DS$58),ROW(DS14:DT14)),COUNTIF(DS$1:DS$58,"&lt;"&amp;DS$1:DS$58),0))</f>
        <v>9999</v>
      </c>
      <c r="DU14" s="414" t="str">
        <f t="array" ref="DU14">INDEX(DR$1:DR$58,SMALL(IF(DS$1:DS$58=DT14,ROW(DS$1:DS$58)),COUNTIF(DT$1:DT14,DT14)),1)</f>
        <v>Crawley</v>
      </c>
      <c r="DV14" s="414" t="str">
        <f t="shared" si="30"/>
        <v>no data</v>
      </c>
      <c r="DW14" s="414" t="str">
        <f t="shared" si="31"/>
        <v>Crawley</v>
      </c>
    </row>
    <row r="15" spans="1:127" x14ac:dyDescent="0.25">
      <c r="B15" s="415" t="s">
        <v>75</v>
      </c>
      <c r="C15" s="414">
        <f>VLOOKUP(B15,'Rural 80'!$A$11:$BS$488,8,FALSE)</f>
        <v>15</v>
      </c>
      <c r="D15" s="414">
        <f t="array" ref="D15">INDEX(C$1:C$58,MATCH(SMALL(COUNTIF(C$1:C$58,"&lt;"&amp;C$1:C$58),ROW(C15:D15)),COUNTIF(C$1:C$58,"&lt;"&amp;C$1:C$58),0))</f>
        <v>15</v>
      </c>
      <c r="E15" s="414" t="str">
        <f t="array" ref="E15">INDEX(B$1:B$58,SMALL(IF(C$1:C$58=D15,ROW(C$1:C$58)),COUNTIF(D$1:D15,D15)),1)</f>
        <v>Darlington</v>
      </c>
      <c r="F15" s="414">
        <f t="shared" si="0"/>
        <v>15</v>
      </c>
      <c r="G15" s="414" t="str">
        <f t="shared" si="1"/>
        <v>Darlington</v>
      </c>
      <c r="J15" s="415" t="s">
        <v>75</v>
      </c>
      <c r="K15" s="414">
        <f>VLOOKUP(J15,'Rural 80'!$A$11:$BS$488,12,FALSE)</f>
        <v>13</v>
      </c>
      <c r="L15" s="414">
        <f t="array" ref="L15">INDEX(K$1:K$58,MATCH(SMALL(COUNTIF(K$1:K$58,"&lt;"&amp;K$1:K$58),ROW(K15:L15)),COUNTIF(K$1:K$58,"&lt;"&amp;K$1:K$58),0))</f>
        <v>15</v>
      </c>
      <c r="M15" s="414" t="str">
        <f t="array" ref="M15">INDEX(J$1:J$58,SMALL(IF(K$1:K$58=L15,ROW(K$1:K$58)),COUNTIF(L$1:L15,L15)),1)</f>
        <v>Blackburn with Darwen</v>
      </c>
      <c r="N15" s="414">
        <f t="shared" si="2"/>
        <v>15</v>
      </c>
      <c r="O15" s="414" t="str">
        <f t="shared" si="3"/>
        <v>Blackburn with Darwen</v>
      </c>
      <c r="R15" s="415" t="s">
        <v>75</v>
      </c>
      <c r="S15" s="414">
        <f>VLOOKUP(R15,'Rural 80'!$A$11:$BS$488,16,FALSE)</f>
        <v>13</v>
      </c>
      <c r="T15" s="414">
        <f t="array" ref="T15">INDEX(S$1:S$58,MATCH(SMALL(COUNTIF(S$1:S$58,"&lt;"&amp;S$1:S$58),ROW(S15:T15)),COUNTIF(S$1:S$58,"&lt;"&amp;S$1:S$58),0))</f>
        <v>15</v>
      </c>
      <c r="U15" s="414" t="str">
        <f t="array" ref="U15">INDEX(R$1:R$58,SMALL(IF(S$1:S$58=T15,ROW(S$1:S$58)),COUNTIF(T$1:T15,T15)),1)</f>
        <v>Blackburn with Darwen</v>
      </c>
      <c r="V15" s="414">
        <f t="shared" si="4"/>
        <v>15</v>
      </c>
      <c r="W15" s="414" t="str">
        <f t="shared" si="5"/>
        <v>Blackburn with Darwen</v>
      </c>
      <c r="Z15" s="415" t="s">
        <v>75</v>
      </c>
      <c r="AA15" s="414">
        <f>VLOOKUP(Z15,'Rural 80'!$A$11:$BS$488,20,FALSE)</f>
        <v>13</v>
      </c>
      <c r="AB15" s="414">
        <f t="array" ref="AB15">INDEX(AA$1:AA$58,MATCH(SMALL(COUNTIF(AA$1:AA$58,"&lt;"&amp;AA$1:AA$58),ROW(AA15:AB15)),COUNTIF(AA$1:AA$58,"&lt;"&amp;AA$1:AA$58),0))</f>
        <v>15</v>
      </c>
      <c r="AC15" s="414" t="str">
        <f t="array" ref="AC15">INDEX(Z$1:Z$58,SMALL(IF(AA$1:AA$58=AB15,ROW(AA$1:AA$58)),COUNTIF(AB$1:AB15,AB15)),1)</f>
        <v>Hastings</v>
      </c>
      <c r="AD15" s="414">
        <f t="shared" si="6"/>
        <v>15</v>
      </c>
      <c r="AE15" s="414" t="str">
        <f t="shared" si="7"/>
        <v>Hastings</v>
      </c>
      <c r="AH15" s="415" t="s">
        <v>75</v>
      </c>
      <c r="AI15" s="414">
        <f>VLOOKUP(AH15,'Rural 80'!$A$11:$BS$488,24,FALSE)</f>
        <v>22</v>
      </c>
      <c r="AJ15" s="414">
        <f t="array" ref="AJ15">INDEX(AI$1:AI$58,MATCH(SMALL(COUNTIF(AI$1:AI$58,"&lt;"&amp;AI$1:AI$58),ROW(AI15:AJ15)),COUNTIF(AI$1:AI$58,"&lt;"&amp;AI$1:AI$58),0))</f>
        <v>15</v>
      </c>
      <c r="AK15" s="414" t="str">
        <f t="array" ref="AK15">INDEX(AH$1:AH$58,SMALL(IF(AI$1:AI$58=AJ15,ROW(AI$1:AI$58)),COUNTIF(AJ$1:AJ15,AJ15)),1)</f>
        <v>Chelmsford</v>
      </c>
      <c r="AL15" s="414">
        <f t="shared" si="8"/>
        <v>15</v>
      </c>
      <c r="AM15" s="414" t="str">
        <f t="shared" si="9"/>
        <v>Chelmsford</v>
      </c>
      <c r="AP15" s="415" t="s">
        <v>75</v>
      </c>
      <c r="AQ15" s="414">
        <f>VLOOKUP(AP15,'Rural 80'!$A$11:$BS$488,28,FALSE)</f>
        <v>14</v>
      </c>
      <c r="AR15" s="414">
        <f t="array" ref="AR15">INDEX(AQ$1:AQ$58,MATCH(SMALL(COUNTIF(AQ$1:AQ$58,"&lt;"&amp;AQ$1:AQ$58),ROW(AQ15:AR15)),COUNTIF(AQ$1:AQ$58,"&lt;"&amp;AQ$1:AQ$58),0))</f>
        <v>15</v>
      </c>
      <c r="AS15" s="414" t="str">
        <f t="array" ref="AS15">INDEX(AP$1:AP$58,SMALL(IF(AQ$1:AQ$58=AR15,ROW(AQ$1:AQ$58)),COUNTIF(AR$1:AR15,AR15)),1)</f>
        <v>North East Lincolnshire</v>
      </c>
      <c r="AT15" s="414">
        <f t="shared" si="10"/>
        <v>15</v>
      </c>
      <c r="AU15" s="414" t="str">
        <f t="shared" si="11"/>
        <v>North East Lincolnshire</v>
      </c>
      <c r="AX15" s="415" t="s">
        <v>75</v>
      </c>
      <c r="AY15" s="414">
        <f>VLOOKUP(AX15,'Rural 80'!$A$11:$BS$488,32,FALSE)</f>
        <v>19</v>
      </c>
      <c r="AZ15" s="414">
        <f t="array" ref="AZ15">INDEX(AY$1:AY$58,MATCH(SMALL(COUNTIF(AY$1:AY$58,"&lt;"&amp;AY$1:AY$58),ROW(AY15:AZ15)),COUNTIF(AY$1:AY$58,"&lt;"&amp;AY$1:AY$58),0))</f>
        <v>15</v>
      </c>
      <c r="BA15" s="414" t="str">
        <f t="array" ref="BA15">INDEX(AX$1:AX$58,SMALL(IF(AY$1:AY$58=AZ15,ROW(AY$1:AY$58)),COUNTIF(AZ$1:AZ15,AZ15)),1)</f>
        <v>Torbay</v>
      </c>
      <c r="BB15" s="414">
        <f t="shared" si="12"/>
        <v>15</v>
      </c>
      <c r="BC15" s="414" t="str">
        <f t="shared" si="13"/>
        <v>Torbay</v>
      </c>
      <c r="BF15" s="415" t="s">
        <v>75</v>
      </c>
      <c r="BG15" s="414">
        <f>VLOOKUP(BF15,'Rural 80'!$A$11:$BS$488,36,FALSE)</f>
        <v>18</v>
      </c>
      <c r="BH15" s="414">
        <f t="array" ref="BH15">INDEX(BG$1:BG$58,MATCH(SMALL(COUNTIF(BG$1:BG$58,"&lt;"&amp;BG$1:BG$58),ROW(BG15:BH15)),COUNTIF(BG$1:BG$58,"&lt;"&amp;BG$1:BG$58),0))</f>
        <v>15</v>
      </c>
      <c r="BI15" s="414" t="str">
        <f t="array" ref="BI15">INDEX(BF$1:BF$58,SMALL(IF(BG$1:BG$58=BH15,ROW(BG$1:BG$58)),COUNTIF(BH$1:BH15,BH15)),1)</f>
        <v>Hyndburn</v>
      </c>
      <c r="BJ15" s="414">
        <f t="shared" si="14"/>
        <v>15</v>
      </c>
      <c r="BK15" s="414" t="str">
        <f t="shared" si="15"/>
        <v>Hyndburn</v>
      </c>
      <c r="BN15" s="415" t="s">
        <v>75</v>
      </c>
      <c r="BO15" s="414">
        <f>VLOOKUP(BN15,'Rural 80'!$A$11:$BS$488,40,FALSE)</f>
        <v>5</v>
      </c>
      <c r="BP15" s="414">
        <f t="array" ref="BP15">INDEX(BO$1:BO$58,MATCH(SMALL(COUNTIF(BO$1:BO$58,"&lt;"&amp;BO$1:BO$58),ROW(BO15:BP15)),COUNTIF(BO$1:BO$58,"&lt;"&amp;BO$1:BO$58),0))</f>
        <v>15</v>
      </c>
      <c r="BQ15" s="414" t="str">
        <f t="array" ref="BQ15">INDEX(BN$1:BN$58,SMALL(IF(BO$1:BO$58=BP15,ROW(BO$1:BO$58)),COUNTIF(BP$1:BP15,BP15)),1)</f>
        <v>Harlow</v>
      </c>
      <c r="BR15" s="414">
        <f t="shared" si="16"/>
        <v>15</v>
      </c>
      <c r="BS15" s="414" t="str">
        <f t="shared" si="17"/>
        <v>Harlow</v>
      </c>
      <c r="BV15" s="415" t="s">
        <v>75</v>
      </c>
      <c r="BW15" s="414">
        <f>VLOOKUP(BV15,'Rural 80'!$A$11:$BS$488,44,FALSE)</f>
        <v>8</v>
      </c>
      <c r="BX15" s="414">
        <f t="array" ref="BX15">INDEX(BW$1:BW$58,MATCH(SMALL(COUNTIF(BW$1:BW$58,"&lt;"&amp;BW$1:BW$58),ROW(BW15:BX15)),COUNTIF(BW$1:BW$58,"&lt;"&amp;BW$1:BW$58),0))</f>
        <v>15</v>
      </c>
      <c r="BY15" s="414" t="str">
        <f t="array" ref="BY15">INDEX(BV$1:BV$58,SMALL(IF(BW$1:BW$58=BX15,ROW(BW$1:BW$58)),COUNTIF(BX$1:BX15,BX15)),1)</f>
        <v>Doncaster</v>
      </c>
      <c r="BZ15" s="414">
        <f t="shared" si="18"/>
        <v>15</v>
      </c>
      <c r="CA15" s="414" t="str">
        <f t="shared" si="19"/>
        <v>Doncaster</v>
      </c>
      <c r="CD15" s="415" t="s">
        <v>75</v>
      </c>
      <c r="CE15" s="414">
        <f>VLOOKUP(CD15,'Rural 80'!$A$11:$BS$488,48,FALSE)</f>
        <v>11</v>
      </c>
      <c r="CF15" s="414">
        <f t="array" ref="CF15">INDEX(CE$1:CE$58,MATCH(SMALL(COUNTIF(CE$1:CE$58,"&lt;"&amp;CE$1:CE$58),ROW(CE15:CF15)),COUNTIF(CE$1:CE$58,"&lt;"&amp;CE$1:CE$58),0))</f>
        <v>15</v>
      </c>
      <c r="CG15" s="414" t="str">
        <f t="array" ref="CG15">INDEX(CD$1:CD$58,SMALL(IF(CE$1:CE$58=CF15,ROW(CE$1:CE$58)),COUNTIF(CF$1:CF15,CF15)),1)</f>
        <v>Doncaster</v>
      </c>
      <c r="CH15" s="414">
        <f t="shared" si="20"/>
        <v>15</v>
      </c>
      <c r="CI15" s="414" t="str">
        <f t="shared" si="21"/>
        <v>Doncaster</v>
      </c>
      <c r="CL15" s="415" t="s">
        <v>75</v>
      </c>
      <c r="CM15" s="414">
        <f>VLOOKUP(CL15,'Rural 80'!$A$11:$BS$488,52,FALSE)</f>
        <v>11</v>
      </c>
      <c r="CN15" s="414">
        <f t="array" ref="CN15">INDEX(CM$1:CM$58,MATCH(SMALL(COUNTIF(CM$1:CM$58,"&lt;"&amp;CM$1:CM$58),ROW(CM15:CN15)),COUNTIF(CM$1:CM$58,"&lt;"&amp;CM$1:CM$58),0))</f>
        <v>15</v>
      </c>
      <c r="CO15" s="414" t="str">
        <f t="array" ref="CO15">INDEX(CL$1:CL$58,SMALL(IF(CM$1:CM$58=CN15,ROW(CM$1:CM$58)),COUNTIF(CN$1:CN15,CN15)),1)</f>
        <v>Halton</v>
      </c>
      <c r="CP15" s="414">
        <f t="shared" si="22"/>
        <v>15</v>
      </c>
      <c r="CQ15" s="414" t="str">
        <f t="shared" si="23"/>
        <v>Halton</v>
      </c>
      <c r="CT15" s="415" t="s">
        <v>75</v>
      </c>
      <c r="CU15" s="414" t="str">
        <f>VLOOKUP(CT15,'Rural 80'!$A$11:$BS$488,56,FALSE)</f>
        <v>9999</v>
      </c>
      <c r="CV15" s="414" t="str">
        <f t="array" ref="CV15">INDEX(CU$1:CU$58,MATCH(SMALL(COUNTIF(CU$1:CU$58,"&lt;"&amp;CU$1:CU$58),ROW(CU15:CV15)),COUNTIF(CU$1:CU$58,"&lt;"&amp;CU$1:CU$58),0))</f>
        <v>9999</v>
      </c>
      <c r="CW15" s="414" t="str">
        <f t="array" ref="CW15">INDEX(CT$1:CT$58,SMALL(IF(CU$1:CU$58=CV15,ROW(CU$1:CU$58)),COUNTIF(CV$1:CV15,CV15)),1)</f>
        <v>Darlington</v>
      </c>
      <c r="CX15" s="414" t="str">
        <f t="shared" si="24"/>
        <v>no data</v>
      </c>
      <c r="CY15" s="414" t="str">
        <f t="shared" si="25"/>
        <v>Darlington</v>
      </c>
      <c r="DB15" s="415" t="s">
        <v>75</v>
      </c>
      <c r="DC15" s="414" t="str">
        <f>VLOOKUP(DB15,'Rural 80'!$A$11:$BS$488,60,FALSE)</f>
        <v>9999</v>
      </c>
      <c r="DD15" s="414" t="str">
        <f t="array" ref="DD15">INDEX(DC$1:DC$58,MATCH(SMALL(COUNTIF(DC$1:DC$58,"&lt;"&amp;DC$1:DC$58),ROW(DC15:DD15)),COUNTIF(DC$1:DC$58,"&lt;"&amp;DC$1:DC$58),0))</f>
        <v>9999</v>
      </c>
      <c r="DE15" s="414" t="str">
        <f t="array" ref="DE15">INDEX(DB$1:DB$58,SMALL(IF(DC$1:DC$58=DD15,ROW(DC$1:DC$58)),COUNTIF(DD$1:DD15,DD15)),1)</f>
        <v>Darlington</v>
      </c>
      <c r="DF15" s="414" t="str">
        <f t="shared" si="26"/>
        <v>no data</v>
      </c>
      <c r="DG15" s="414" t="str">
        <f t="shared" si="27"/>
        <v>Darlington</v>
      </c>
      <c r="DJ15" s="415" t="s">
        <v>75</v>
      </c>
      <c r="DK15" s="414" t="str">
        <f>VLOOKUP(DJ15,'Rural 80'!$A$11:$BS$488,64,FALSE)</f>
        <v>9999</v>
      </c>
      <c r="DL15" s="414" t="str">
        <f t="array" ref="DL15">INDEX(DK$1:DK$58,MATCH(SMALL(COUNTIF(DK$1:DK$58,"&lt;"&amp;DK$1:DK$58),ROW(DK15:DL15)),COUNTIF(DK$1:DK$58,"&lt;"&amp;DK$1:DK$58),0))</f>
        <v>9999</v>
      </c>
      <c r="DM15" s="414" t="str">
        <f t="array" ref="DM15">INDEX(DJ$1:DJ$58,SMALL(IF(DK$1:DK$58=DL15,ROW(DK$1:DK$58)),COUNTIF(DL$1:DL15,DL15)),1)</f>
        <v>Darlington</v>
      </c>
      <c r="DN15" s="414" t="str">
        <f t="shared" si="28"/>
        <v>no data</v>
      </c>
      <c r="DO15" s="414" t="str">
        <f t="shared" si="29"/>
        <v>Darlington</v>
      </c>
      <c r="DR15" s="415" t="s">
        <v>75</v>
      </c>
      <c r="DS15" s="414" t="str">
        <f>VLOOKUP(DR15,'Rural 80'!$A$11:$BS$488,68,FALSE)</f>
        <v>9999</v>
      </c>
      <c r="DT15" s="414" t="str">
        <f t="array" ref="DT15">INDEX(DS$1:DS$58,MATCH(SMALL(COUNTIF(DS$1:DS$58,"&lt;"&amp;DS$1:DS$58),ROW(DS15:DT15)),COUNTIF(DS$1:DS$58,"&lt;"&amp;DS$1:DS$58),0))</f>
        <v>9999</v>
      </c>
      <c r="DU15" s="414" t="str">
        <f t="array" ref="DU15">INDEX(DR$1:DR$58,SMALL(IF(DS$1:DS$58=DT15,ROW(DS$1:DS$58)),COUNTIF(DT$1:DT15,DT15)),1)</f>
        <v>Darlington</v>
      </c>
      <c r="DV15" s="414" t="str">
        <f t="shared" si="30"/>
        <v>no data</v>
      </c>
      <c r="DW15" s="414" t="str">
        <f t="shared" si="31"/>
        <v>Darlington</v>
      </c>
    </row>
    <row r="16" spans="1:127" x14ac:dyDescent="0.25">
      <c r="B16" s="415" t="s">
        <v>78</v>
      </c>
      <c r="C16" s="414">
        <f>VLOOKUP(B16,'Rural 80'!$A$11:$BS$488,8,FALSE)</f>
        <v>43</v>
      </c>
      <c r="D16" s="414">
        <f t="array" ref="D16">INDEX(C$1:C$58,MATCH(SMALL(COUNTIF(C$1:C$58,"&lt;"&amp;C$1:C$58),ROW(C16:D16)),COUNTIF(C$1:C$58,"&lt;"&amp;C$1:C$58),0))</f>
        <v>16</v>
      </c>
      <c r="E16" s="414" t="str">
        <f t="array" ref="E16">INDEX(B$1:B$58,SMALL(IF(C$1:C$58=D16,ROW(C$1:C$58)),COUNTIF(D$1:D16,D16)),1)</f>
        <v>Hyndburn</v>
      </c>
      <c r="F16" s="414">
        <f t="shared" si="0"/>
        <v>16</v>
      </c>
      <c r="G16" s="414" t="str">
        <f t="shared" si="1"/>
        <v>Hyndburn</v>
      </c>
      <c r="J16" s="415" t="s">
        <v>78</v>
      </c>
      <c r="K16" s="414">
        <f>VLOOKUP(J16,'Rural 80'!$A$11:$BS$488,12,FALSE)</f>
        <v>39</v>
      </c>
      <c r="L16" s="414">
        <f t="array" ref="L16">INDEX(K$1:K$58,MATCH(SMALL(COUNTIF(K$1:K$58,"&lt;"&amp;K$1:K$58),ROW(K16:L16)),COUNTIF(K$1:K$58,"&lt;"&amp;K$1:K$58),0))</f>
        <v>16</v>
      </c>
      <c r="M16" s="414" t="str">
        <f t="array" ref="M16">INDEX(J$1:J$58,SMALL(IF(K$1:K$58=L16,ROW(K$1:K$58)),COUNTIF(L$1:L16,L16)),1)</f>
        <v>Basildon</v>
      </c>
      <c r="N16" s="414">
        <f t="shared" si="2"/>
        <v>16</v>
      </c>
      <c r="O16" s="414" t="str">
        <f t="shared" si="3"/>
        <v>Basildon</v>
      </c>
      <c r="R16" s="415" t="s">
        <v>78</v>
      </c>
      <c r="S16" s="414">
        <f>VLOOKUP(R16,'Rural 80'!$A$11:$BS$488,16,FALSE)</f>
        <v>41</v>
      </c>
      <c r="T16" s="414">
        <f t="array" ref="T16">INDEX(S$1:S$58,MATCH(SMALL(COUNTIF(S$1:S$58,"&lt;"&amp;S$1:S$58),ROW(S16:T16)),COUNTIF(S$1:S$58,"&lt;"&amp;S$1:S$58),0))</f>
        <v>16</v>
      </c>
      <c r="U16" s="414" t="str">
        <f t="array" ref="U16">INDEX(R$1:R$58,SMALL(IF(S$1:S$58=T16,ROW(S$1:S$58)),COUNTIF(T$1:T16,T16)),1)</f>
        <v>Mansfield</v>
      </c>
      <c r="V16" s="414">
        <f t="shared" si="4"/>
        <v>16</v>
      </c>
      <c r="W16" s="414" t="str">
        <f t="shared" si="5"/>
        <v>Mansfield</v>
      </c>
      <c r="Z16" s="415" t="s">
        <v>78</v>
      </c>
      <c r="AA16" s="414">
        <f>VLOOKUP(Z16,'Rural 80'!$A$11:$BS$488,20,FALSE)</f>
        <v>33</v>
      </c>
      <c r="AB16" s="414">
        <f t="array" ref="AB16">INDEX(AA$1:AA$58,MATCH(SMALL(COUNTIF(AA$1:AA$58,"&lt;"&amp;AA$1:AA$58),ROW(AA16:AB16)),COUNTIF(AA$1:AA$58,"&lt;"&amp;AA$1:AA$58),0))</f>
        <v>16</v>
      </c>
      <c r="AC16" s="414" t="str">
        <f t="array" ref="AC16">INDEX(Z$1:Z$58,SMALL(IF(AA$1:AA$58=AB16,ROW(AA$1:AA$58)),COUNTIF(AB$1:AB16,AB16)),1)</f>
        <v>Basildon</v>
      </c>
      <c r="AD16" s="414">
        <f t="shared" si="6"/>
        <v>16</v>
      </c>
      <c r="AE16" s="414" t="str">
        <f t="shared" si="7"/>
        <v>Basildon</v>
      </c>
      <c r="AH16" s="415" t="s">
        <v>78</v>
      </c>
      <c r="AI16" s="414">
        <f>VLOOKUP(AH16,'Rural 80'!$A$11:$BS$488,24,FALSE)</f>
        <v>51</v>
      </c>
      <c r="AJ16" s="414">
        <f t="array" ref="AJ16">INDEX(AI$1:AI$58,MATCH(SMALL(COUNTIF(AI$1:AI$58,"&lt;"&amp;AI$1:AI$58),ROW(AI16:AJ16)),COUNTIF(AI$1:AI$58,"&lt;"&amp;AI$1:AI$58),0))</f>
        <v>16</v>
      </c>
      <c r="AK16" s="414" t="str">
        <f t="array" ref="AK16">INDEX(AH$1:AH$58,SMALL(IF(AI$1:AI$58=AJ16,ROW(AI$1:AI$58)),COUNTIF(AJ$1:AJ16,AJ16)),1)</f>
        <v>Torbay</v>
      </c>
      <c r="AL16" s="414">
        <f t="shared" si="8"/>
        <v>16</v>
      </c>
      <c r="AM16" s="414" t="str">
        <f t="shared" si="9"/>
        <v>Torbay</v>
      </c>
      <c r="AP16" s="415" t="s">
        <v>78</v>
      </c>
      <c r="AQ16" s="414">
        <f>VLOOKUP(AP16,'Rural 80'!$A$11:$BS$488,28,FALSE)</f>
        <v>48</v>
      </c>
      <c r="AR16" s="414">
        <f t="array" ref="AR16">INDEX(AQ$1:AQ$58,MATCH(SMALL(COUNTIF(AQ$1:AQ$58,"&lt;"&amp;AQ$1:AQ$58),ROW(AQ16:AR16)),COUNTIF(AQ$1:AQ$58,"&lt;"&amp;AQ$1:AQ$58),0))</f>
        <v>16</v>
      </c>
      <c r="AS16" s="414" t="str">
        <f t="array" ref="AS16">INDEX(AP$1:AP$58,SMALL(IF(AQ$1:AQ$58=AR16,ROW(AQ$1:AQ$58)),COUNTIF(AR$1:AR16,AR16)),1)</f>
        <v>Torbay</v>
      </c>
      <c r="AT16" s="414">
        <f t="shared" si="10"/>
        <v>16</v>
      </c>
      <c r="AU16" s="414" t="str">
        <f t="shared" si="11"/>
        <v>Torbay</v>
      </c>
      <c r="AX16" s="415" t="s">
        <v>78</v>
      </c>
      <c r="AY16" s="414">
        <f>VLOOKUP(AX16,'Rural 80'!$A$11:$BS$488,32,FALSE)</f>
        <v>50</v>
      </c>
      <c r="AZ16" s="414">
        <f t="array" ref="AZ16">INDEX(AY$1:AY$58,MATCH(SMALL(COUNTIF(AY$1:AY$58,"&lt;"&amp;AY$1:AY$58),ROW(AY16:AZ16)),COUNTIF(AY$1:AY$58,"&lt;"&amp;AY$1:AY$58),0))</f>
        <v>16</v>
      </c>
      <c r="BA16" s="414" t="str">
        <f t="array" ref="BA16">INDEX(AX$1:AX$58,SMALL(IF(AY$1:AY$58=AZ16,ROW(AY$1:AY$58)),COUNTIF(AZ$1:AZ16,AZ16)),1)</f>
        <v>Blackburn with Darwen</v>
      </c>
      <c r="BB16" s="414">
        <f t="shared" si="12"/>
        <v>16</v>
      </c>
      <c r="BC16" s="414" t="str">
        <f t="shared" si="13"/>
        <v>Blackburn with Darwen</v>
      </c>
      <c r="BF16" s="415" t="s">
        <v>78</v>
      </c>
      <c r="BG16" s="414">
        <f>VLOOKUP(BF16,'Rural 80'!$A$11:$BS$488,36,FALSE)</f>
        <v>41</v>
      </c>
      <c r="BH16" s="414">
        <f t="array" ref="BH16">INDEX(BG$1:BG$58,MATCH(SMALL(COUNTIF(BG$1:BG$58,"&lt;"&amp;BG$1:BG$58),ROW(BG16:BH16)),COUNTIF(BG$1:BG$58,"&lt;"&amp;BG$1:BG$58),0))</f>
        <v>16</v>
      </c>
      <c r="BI16" s="414" t="str">
        <f t="array" ref="BI16">INDEX(BF$1:BF$58,SMALL(IF(BG$1:BG$58=BH16,ROW(BG$1:BG$58)),COUNTIF(BH$1:BH16,BH16)),1)</f>
        <v>North East Lincolnshire</v>
      </c>
      <c r="BJ16" s="414">
        <f t="shared" si="14"/>
        <v>16</v>
      </c>
      <c r="BK16" s="414" t="str">
        <f t="shared" si="15"/>
        <v>North East Lincolnshire</v>
      </c>
      <c r="BN16" s="415" t="s">
        <v>78</v>
      </c>
      <c r="BO16" s="414">
        <f>VLOOKUP(BN16,'Rural 80'!$A$11:$BS$488,40,FALSE)</f>
        <v>37</v>
      </c>
      <c r="BP16" s="414">
        <f t="array" ref="BP16">INDEX(BO$1:BO$58,MATCH(SMALL(COUNTIF(BO$1:BO$58,"&lt;"&amp;BO$1:BO$58),ROW(BO16:BP16)),COUNTIF(BO$1:BO$58,"&lt;"&amp;BO$1:BO$58),0))</f>
        <v>16</v>
      </c>
      <c r="BQ16" s="414" t="str">
        <f t="array" ref="BQ16">INDEX(BN$1:BN$58,SMALL(IF(BO$1:BO$58=BP16,ROW(BO$1:BO$58)),COUNTIF(BP$1:BP16,BP16)),1)</f>
        <v>Thurrock</v>
      </c>
      <c r="BR16" s="414">
        <f t="shared" si="16"/>
        <v>16</v>
      </c>
      <c r="BS16" s="414" t="str">
        <f t="shared" si="17"/>
        <v>Thurrock</v>
      </c>
      <c r="BV16" s="415" t="s">
        <v>78</v>
      </c>
      <c r="BW16" s="414">
        <f>VLOOKUP(BV16,'Rural 80'!$A$11:$BS$488,44,FALSE)</f>
        <v>39</v>
      </c>
      <c r="BX16" s="414">
        <f t="array" ref="BX16">INDEX(BW$1:BW$58,MATCH(SMALL(COUNTIF(BW$1:BW$58,"&lt;"&amp;BW$1:BW$58),ROW(BW16:BX16)),COUNTIF(BW$1:BW$58,"&lt;"&amp;BW$1:BW$58),0))</f>
        <v>16</v>
      </c>
      <c r="BY16" s="414" t="str">
        <f t="array" ref="BY16">INDEX(BV$1:BV$58,SMALL(IF(BW$1:BW$58=BX16,ROW(BW$1:BW$58)),COUNTIF(BX$1:BX16,BX16)),1)</f>
        <v>Ipswich</v>
      </c>
      <c r="BZ16" s="414">
        <f t="shared" si="18"/>
        <v>16</v>
      </c>
      <c r="CA16" s="414" t="str">
        <f t="shared" si="19"/>
        <v>Ipswich</v>
      </c>
      <c r="CD16" s="415" t="s">
        <v>78</v>
      </c>
      <c r="CE16" s="414">
        <f>VLOOKUP(CD16,'Rural 80'!$A$11:$BS$488,48,FALSE)</f>
        <v>40</v>
      </c>
      <c r="CF16" s="414">
        <f t="array" ref="CF16">INDEX(CE$1:CE$58,MATCH(SMALL(COUNTIF(CE$1:CE$58,"&lt;"&amp;CE$1:CE$58),ROW(CE16:CF16)),COUNTIF(CE$1:CE$58,"&lt;"&amp;CE$1:CE$58),0))</f>
        <v>16</v>
      </c>
      <c r="CG16" s="414" t="str">
        <f t="array" ref="CG16">INDEX(CD$1:CD$58,SMALL(IF(CE$1:CE$58=CF16,ROW(CE$1:CE$58)),COUNTIF(CF$1:CF16,CF16)),1)</f>
        <v>Halton</v>
      </c>
      <c r="CH16" s="414">
        <f t="shared" si="20"/>
        <v>16</v>
      </c>
      <c r="CI16" s="414" t="str">
        <f t="shared" si="21"/>
        <v>Halton</v>
      </c>
      <c r="CL16" s="415" t="s">
        <v>78</v>
      </c>
      <c r="CM16" s="414">
        <f>VLOOKUP(CL16,'Rural 80'!$A$11:$BS$488,52,FALSE)</f>
        <v>34</v>
      </c>
      <c r="CN16" s="414">
        <f t="array" ref="CN16">INDEX(CM$1:CM$58,MATCH(SMALL(COUNTIF(CM$1:CM$58,"&lt;"&amp;CM$1:CM$58),ROW(CM16:CN16)),COUNTIF(CM$1:CM$58,"&lt;"&amp;CM$1:CM$58),0))</f>
        <v>16</v>
      </c>
      <c r="CO16" s="414" t="str">
        <f t="array" ref="CO16">INDEX(CL$1:CL$58,SMALL(IF(CM$1:CM$58=CN16,ROW(CM$1:CM$58)),COUNTIF(CN$1:CN16,CN16)),1)</f>
        <v>Hartlepool</v>
      </c>
      <c r="CP16" s="414">
        <f t="shared" si="22"/>
        <v>16</v>
      </c>
      <c r="CQ16" s="414" t="str">
        <f t="shared" si="23"/>
        <v>Hartlepool</v>
      </c>
      <c r="CT16" s="415" t="s">
        <v>78</v>
      </c>
      <c r="CU16" s="414" t="str">
        <f>VLOOKUP(CT16,'Rural 80'!$A$11:$BS$488,56,FALSE)</f>
        <v>9999</v>
      </c>
      <c r="CV16" s="414" t="str">
        <f t="array" ref="CV16">INDEX(CU$1:CU$58,MATCH(SMALL(COUNTIF(CU$1:CU$58,"&lt;"&amp;CU$1:CU$58),ROW(CU16:CV16)),COUNTIF(CU$1:CU$58,"&lt;"&amp;CU$1:CU$58),0))</f>
        <v>9999</v>
      </c>
      <c r="CW16" s="414" t="str">
        <f t="array" ref="CW16">INDEX(CT$1:CT$58,SMALL(IF(CU$1:CU$58=CV16,ROW(CU$1:CU$58)),COUNTIF(CV$1:CV16,CV16)),1)</f>
        <v>Derby</v>
      </c>
      <c r="CX16" s="414" t="str">
        <f t="shared" si="24"/>
        <v>no data</v>
      </c>
      <c r="CY16" s="414" t="str">
        <f t="shared" si="25"/>
        <v>Derby</v>
      </c>
      <c r="DB16" s="415" t="s">
        <v>78</v>
      </c>
      <c r="DC16" s="414" t="str">
        <f>VLOOKUP(DB16,'Rural 80'!$A$11:$BS$488,60,FALSE)</f>
        <v>9999</v>
      </c>
      <c r="DD16" s="414" t="str">
        <f t="array" ref="DD16">INDEX(DC$1:DC$58,MATCH(SMALL(COUNTIF(DC$1:DC$58,"&lt;"&amp;DC$1:DC$58),ROW(DC16:DD16)),COUNTIF(DC$1:DC$58,"&lt;"&amp;DC$1:DC$58),0))</f>
        <v>9999</v>
      </c>
      <c r="DE16" s="414" t="str">
        <f t="array" ref="DE16">INDEX(DB$1:DB$58,SMALL(IF(DC$1:DC$58=DD16,ROW(DC$1:DC$58)),COUNTIF(DD$1:DD16,DD16)),1)</f>
        <v>Derby</v>
      </c>
      <c r="DF16" s="414" t="str">
        <f t="shared" si="26"/>
        <v>no data</v>
      </c>
      <c r="DG16" s="414" t="str">
        <f t="shared" si="27"/>
        <v>Derby</v>
      </c>
      <c r="DJ16" s="415" t="s">
        <v>78</v>
      </c>
      <c r="DK16" s="414" t="str">
        <f>VLOOKUP(DJ16,'Rural 80'!$A$11:$BS$488,64,FALSE)</f>
        <v>9999</v>
      </c>
      <c r="DL16" s="414" t="str">
        <f t="array" ref="DL16">INDEX(DK$1:DK$58,MATCH(SMALL(COUNTIF(DK$1:DK$58,"&lt;"&amp;DK$1:DK$58),ROW(DK16:DL16)),COUNTIF(DK$1:DK$58,"&lt;"&amp;DK$1:DK$58),0))</f>
        <v>9999</v>
      </c>
      <c r="DM16" s="414" t="str">
        <f t="array" ref="DM16">INDEX(DJ$1:DJ$58,SMALL(IF(DK$1:DK$58=DL16,ROW(DK$1:DK$58)),COUNTIF(DL$1:DL16,DL16)),1)</f>
        <v>Derby</v>
      </c>
      <c r="DN16" s="414" t="str">
        <f t="shared" si="28"/>
        <v>no data</v>
      </c>
      <c r="DO16" s="414" t="str">
        <f t="shared" si="29"/>
        <v>Derby</v>
      </c>
      <c r="DR16" s="415" t="s">
        <v>78</v>
      </c>
      <c r="DS16" s="414" t="str">
        <f>VLOOKUP(DR16,'Rural 80'!$A$11:$BS$488,68,FALSE)</f>
        <v>9999</v>
      </c>
      <c r="DT16" s="414" t="str">
        <f t="array" ref="DT16">INDEX(DS$1:DS$58,MATCH(SMALL(COUNTIF(DS$1:DS$58,"&lt;"&amp;DS$1:DS$58),ROW(DS16:DT16)),COUNTIF(DS$1:DS$58,"&lt;"&amp;DS$1:DS$58),0))</f>
        <v>9999</v>
      </c>
      <c r="DU16" s="414" t="str">
        <f t="array" ref="DU16">INDEX(DR$1:DR$58,SMALL(IF(DS$1:DS$58=DT16,ROW(DS$1:DS$58)),COUNTIF(DT$1:DT16,DT16)),1)</f>
        <v>Derby</v>
      </c>
      <c r="DV16" s="414" t="str">
        <f t="shared" si="30"/>
        <v>no data</v>
      </c>
      <c r="DW16" s="414" t="str">
        <f t="shared" si="31"/>
        <v>Derby</v>
      </c>
    </row>
    <row r="17" spans="2:127" x14ac:dyDescent="0.25">
      <c r="B17" s="415" t="s">
        <v>80</v>
      </c>
      <c r="C17" s="414">
        <f>VLOOKUP(B17,'Rural 80'!$A$11:$BS$488,8,FALSE)</f>
        <v>26</v>
      </c>
      <c r="D17" s="414">
        <f t="array" ref="D17">INDEX(C$1:C$58,MATCH(SMALL(COUNTIF(C$1:C$58,"&lt;"&amp;C$1:C$58),ROW(C17:D17)),COUNTIF(C$1:C$58,"&lt;"&amp;C$1:C$58),0))</f>
        <v>17</v>
      </c>
      <c r="E17" s="414" t="str">
        <f t="array" ref="E17">INDEX(B$1:B$58,SMALL(IF(C$1:C$58=D17,ROW(C$1:C$58)),COUNTIF(D$1:D17,D17)),1)</f>
        <v>Rushmoor</v>
      </c>
      <c r="F17" s="414">
        <f t="shared" si="0"/>
        <v>17</v>
      </c>
      <c r="G17" s="414" t="str">
        <f t="shared" si="1"/>
        <v>Rushmoor</v>
      </c>
      <c r="J17" s="415" t="s">
        <v>80</v>
      </c>
      <c r="K17" s="414">
        <f>VLOOKUP(J17,'Rural 80'!$A$11:$BS$488,12,FALSE)</f>
        <v>18</v>
      </c>
      <c r="L17" s="414">
        <f t="array" ref="L17">INDEX(K$1:K$58,MATCH(SMALL(COUNTIF(K$1:K$58,"&lt;"&amp;K$1:K$58),ROW(K17:L17)),COUNTIF(K$1:K$58,"&lt;"&amp;K$1:K$58),0))</f>
        <v>17</v>
      </c>
      <c r="M17" s="414" t="str">
        <f t="array" ref="M17">INDEX(J$1:J$58,SMALL(IF(K$1:K$58=L17,ROW(K$1:K$58)),COUNTIF(L$1:L17,L17)),1)</f>
        <v>Mansfield</v>
      </c>
      <c r="N17" s="414">
        <f t="shared" si="2"/>
        <v>17</v>
      </c>
      <c r="O17" s="414" t="str">
        <f t="shared" si="3"/>
        <v>Mansfield</v>
      </c>
      <c r="R17" s="415" t="s">
        <v>80</v>
      </c>
      <c r="S17" s="414">
        <f>VLOOKUP(R17,'Rural 80'!$A$11:$BS$488,16,FALSE)</f>
        <v>17</v>
      </c>
      <c r="T17" s="414">
        <f t="array" ref="T17">INDEX(S$1:S$58,MATCH(SMALL(COUNTIF(S$1:S$58,"&lt;"&amp;S$1:S$58),ROW(S17:T17)),COUNTIF(S$1:S$58,"&lt;"&amp;S$1:S$58),0))</f>
        <v>17</v>
      </c>
      <c r="U17" s="414" t="str">
        <f t="array" ref="U17">INDEX(R$1:R$58,SMALL(IF(S$1:S$58=T17,ROW(S$1:S$58)),COUNTIF(T$1:T17,T17)),1)</f>
        <v>Doncaster</v>
      </c>
      <c r="V17" s="414">
        <f t="shared" si="4"/>
        <v>17</v>
      </c>
      <c r="W17" s="414" t="str">
        <f t="shared" si="5"/>
        <v>Doncaster</v>
      </c>
      <c r="Z17" s="415" t="s">
        <v>80</v>
      </c>
      <c r="AA17" s="414">
        <f>VLOOKUP(Z17,'Rural 80'!$A$11:$BS$488,20,FALSE)</f>
        <v>20</v>
      </c>
      <c r="AB17" s="414">
        <f t="array" ref="AB17">INDEX(AA$1:AA$58,MATCH(SMALL(COUNTIF(AA$1:AA$58,"&lt;"&amp;AA$1:AA$58),ROW(AA17:AB17)),COUNTIF(AA$1:AA$58,"&lt;"&amp;AA$1:AA$58),0))</f>
        <v>17</v>
      </c>
      <c r="AC17" s="414" t="str">
        <f t="array" ref="AC17">INDEX(Z$1:Z$58,SMALL(IF(AA$1:AA$58=AB17,ROW(AA$1:AA$58)),COUNTIF(AB$1:AB17,AB17)),1)</f>
        <v>Pendle</v>
      </c>
      <c r="AD17" s="414">
        <f t="shared" si="6"/>
        <v>17</v>
      </c>
      <c r="AE17" s="414" t="str">
        <f t="shared" si="7"/>
        <v>Pendle</v>
      </c>
      <c r="AH17" s="415" t="s">
        <v>80</v>
      </c>
      <c r="AI17" s="414">
        <f>VLOOKUP(AH17,'Rural 80'!$A$11:$BS$488,24,FALSE)</f>
        <v>35</v>
      </c>
      <c r="AJ17" s="414">
        <f t="array" ref="AJ17">INDEX(AI$1:AI$58,MATCH(SMALL(COUNTIF(AI$1:AI$58,"&lt;"&amp;AI$1:AI$58),ROW(AI17:AJ17)),COUNTIF(AI$1:AI$58,"&lt;"&amp;AI$1:AI$58),0))</f>
        <v>17</v>
      </c>
      <c r="AK17" s="414" t="str">
        <f t="array" ref="AK17">INDEX(AH$1:AH$58,SMALL(IF(AI$1:AI$58=AJ17,ROW(AI$1:AI$58)),COUNTIF(AJ$1:AJ17,AJ17)),1)</f>
        <v>Weymouth and Portland</v>
      </c>
      <c r="AL17" s="414">
        <f t="shared" si="8"/>
        <v>17</v>
      </c>
      <c r="AM17" s="414" t="str">
        <f t="shared" si="9"/>
        <v>Weymouth and Portland</v>
      </c>
      <c r="AP17" s="415" t="s">
        <v>80</v>
      </c>
      <c r="AQ17" s="414">
        <f>VLOOKUP(AP17,'Rural 80'!$A$11:$BS$488,28,FALSE)</f>
        <v>22</v>
      </c>
      <c r="AR17" s="414">
        <f t="array" ref="AR17">INDEX(AQ$1:AQ$58,MATCH(SMALL(COUNTIF(AQ$1:AQ$58,"&lt;"&amp;AQ$1:AQ$58),ROW(AQ17:AR17)),COUNTIF(AQ$1:AQ$58,"&lt;"&amp;AQ$1:AQ$58),0))</f>
        <v>17</v>
      </c>
      <c r="AS17" s="414" t="str">
        <f t="array" ref="AS17">INDEX(AP$1:AP$58,SMALL(IF(AQ$1:AQ$58=AR17,ROW(AQ$1:AQ$58)),COUNTIF(AR$1:AR17,AR17)),1)</f>
        <v>Redditch</v>
      </c>
      <c r="AT17" s="414">
        <f t="shared" si="10"/>
        <v>17</v>
      </c>
      <c r="AU17" s="414" t="str">
        <f t="shared" si="11"/>
        <v>Redditch</v>
      </c>
      <c r="AX17" s="415" t="s">
        <v>80</v>
      </c>
      <c r="AY17" s="414">
        <f>VLOOKUP(AX17,'Rural 80'!$A$11:$BS$488,32,FALSE)</f>
        <v>23</v>
      </c>
      <c r="AZ17" s="414">
        <f t="array" ref="AZ17">INDEX(AY$1:AY$58,MATCH(SMALL(COUNTIF(AY$1:AY$58,"&lt;"&amp;AY$1:AY$58),ROW(AY17:AZ17)),COUNTIF(AY$1:AY$58,"&lt;"&amp;AY$1:AY$58),0))</f>
        <v>17</v>
      </c>
      <c r="BA17" s="414" t="str">
        <f t="array" ref="BA17">INDEX(AX$1:AX$58,SMALL(IF(AY$1:AY$58=AZ17,ROW(AY$1:AY$58)),COUNTIF(AZ$1:AZ17,AZ17)),1)</f>
        <v>Charnwood</v>
      </c>
      <c r="BB17" s="414">
        <f t="shared" si="12"/>
        <v>17</v>
      </c>
      <c r="BC17" s="414" t="str">
        <f t="shared" si="13"/>
        <v>Charnwood</v>
      </c>
      <c r="BF17" s="415" t="s">
        <v>80</v>
      </c>
      <c r="BG17" s="414">
        <f>VLOOKUP(BF17,'Rural 80'!$A$11:$BS$488,36,FALSE)</f>
        <v>24</v>
      </c>
      <c r="BH17" s="414">
        <f t="array" ref="BH17">INDEX(BG$1:BG$58,MATCH(SMALL(COUNTIF(BG$1:BG$58,"&lt;"&amp;BG$1:BG$58),ROW(BG17:BH17)),COUNTIF(BG$1:BG$58,"&lt;"&amp;BG$1:BG$58),0))</f>
        <v>17</v>
      </c>
      <c r="BI17" s="414" t="str">
        <f t="array" ref="BI17">INDEX(BF$1:BF$58,SMALL(IF(BG$1:BG$58=BH17,ROW(BG$1:BG$58)),COUNTIF(BH$1:BH17,BH17)),1)</f>
        <v>Nuneaton and Bedworth</v>
      </c>
      <c r="BJ17" s="414">
        <f t="shared" si="14"/>
        <v>17</v>
      </c>
      <c r="BK17" s="414" t="str">
        <f t="shared" si="15"/>
        <v>Nuneaton and Bedworth</v>
      </c>
      <c r="BN17" s="415" t="s">
        <v>80</v>
      </c>
      <c r="BO17" s="414">
        <f>VLOOKUP(BN17,'Rural 80'!$A$11:$BS$488,40,FALSE)</f>
        <v>18</v>
      </c>
      <c r="BP17" s="414">
        <f t="array" ref="BP17">INDEX(BO$1:BO$58,MATCH(SMALL(COUNTIF(BO$1:BO$58,"&lt;"&amp;BO$1:BO$58),ROW(BO17:BP17)),COUNTIF(BO$1:BO$58,"&lt;"&amp;BO$1:BO$58),0))</f>
        <v>17</v>
      </c>
      <c r="BQ17" s="414" t="str">
        <f t="array" ref="BQ17">INDEX(BN$1:BN$58,SMALL(IF(BO$1:BO$58=BP17,ROW(BO$1:BO$58)),COUNTIF(BP$1:BP17,BP17)),1)</f>
        <v>Ipswich</v>
      </c>
      <c r="BR17" s="414">
        <f t="shared" si="16"/>
        <v>17</v>
      </c>
      <c r="BS17" s="414" t="str">
        <f t="shared" si="17"/>
        <v>Ipswich</v>
      </c>
      <c r="BV17" s="415" t="s">
        <v>80</v>
      </c>
      <c r="BW17" s="414">
        <f>VLOOKUP(BV17,'Rural 80'!$A$11:$BS$488,44,FALSE)</f>
        <v>15</v>
      </c>
      <c r="BX17" s="414">
        <f t="array" ref="BX17">INDEX(BW$1:BW$58,MATCH(SMALL(COUNTIF(BW$1:BW$58,"&lt;"&amp;BW$1:BW$58),ROW(BW17:BX17)),COUNTIF(BW$1:BW$58,"&lt;"&amp;BW$1:BW$58),0))</f>
        <v>17</v>
      </c>
      <c r="BY17" s="414" t="str">
        <f t="array" ref="BY17">INDEX(BV$1:BV$58,SMALL(IF(BW$1:BW$58=BX17,ROW(BW$1:BW$58)),COUNTIF(BX$1:BX17,BX17)),1)</f>
        <v>Mansfield</v>
      </c>
      <c r="BZ17" s="414">
        <f t="shared" si="18"/>
        <v>17</v>
      </c>
      <c r="CA17" s="414" t="str">
        <f t="shared" si="19"/>
        <v>Mansfield</v>
      </c>
      <c r="CD17" s="415" t="s">
        <v>80</v>
      </c>
      <c r="CE17" s="414">
        <f>VLOOKUP(CD17,'Rural 80'!$A$11:$BS$488,48,FALSE)</f>
        <v>15</v>
      </c>
      <c r="CF17" s="414">
        <f t="array" ref="CF17">INDEX(CE$1:CE$58,MATCH(SMALL(COUNTIF(CE$1:CE$58,"&lt;"&amp;CE$1:CE$58),ROW(CE17:CF17)),COUNTIF(CE$1:CE$58,"&lt;"&amp;CE$1:CE$58),0))</f>
        <v>17</v>
      </c>
      <c r="CG17" s="414" t="str">
        <f t="array" ref="CG17">INDEX(CD$1:CD$58,SMALL(IF(CE$1:CE$58=CF17,ROW(CE$1:CE$58)),COUNTIF(CF$1:CF17,CF17)),1)</f>
        <v>Milton Keynes</v>
      </c>
      <c r="CH17" s="414">
        <f t="shared" si="20"/>
        <v>17</v>
      </c>
      <c r="CI17" s="414" t="str">
        <f t="shared" si="21"/>
        <v>Milton Keynes</v>
      </c>
      <c r="CL17" s="415" t="s">
        <v>80</v>
      </c>
      <c r="CM17" s="414">
        <f>VLOOKUP(CL17,'Rural 80'!$A$11:$BS$488,52,FALSE)</f>
        <v>10</v>
      </c>
      <c r="CN17" s="414">
        <f t="array" ref="CN17">INDEX(CM$1:CM$58,MATCH(SMALL(COUNTIF(CM$1:CM$58,"&lt;"&amp;CM$1:CM$58),ROW(CM17:CN17)),COUNTIF(CM$1:CM$58,"&lt;"&amp;CM$1:CM$58),0))</f>
        <v>17</v>
      </c>
      <c r="CO17" s="414" t="str">
        <f t="array" ref="CO17">INDEX(CL$1:CL$58,SMALL(IF(CM$1:CM$58=CN17,ROW(CM$1:CM$58)),COUNTIF(CN$1:CN17,CN17)),1)</f>
        <v>Barnsley</v>
      </c>
      <c r="CP17" s="414">
        <f t="shared" si="22"/>
        <v>17</v>
      </c>
      <c r="CQ17" s="414" t="str">
        <f t="shared" si="23"/>
        <v>Barnsley</v>
      </c>
      <c r="CT17" s="415" t="s">
        <v>80</v>
      </c>
      <c r="CU17" s="414" t="str">
        <f>VLOOKUP(CT17,'Rural 80'!$A$11:$BS$488,56,FALSE)</f>
        <v>9999</v>
      </c>
      <c r="CV17" s="414" t="str">
        <f t="array" ref="CV17">INDEX(CU$1:CU$58,MATCH(SMALL(COUNTIF(CU$1:CU$58,"&lt;"&amp;CU$1:CU$58),ROW(CU17:CV17)),COUNTIF(CU$1:CU$58,"&lt;"&amp;CU$1:CU$58),0))</f>
        <v>9999</v>
      </c>
      <c r="CW17" s="414" t="str">
        <f t="array" ref="CW17">INDEX(CT$1:CT$58,SMALL(IF(CU$1:CU$58=CV17,ROW(CU$1:CU$58)),COUNTIF(CV$1:CV17,CV17)),1)</f>
        <v>Doncaster</v>
      </c>
      <c r="CX17" s="414" t="str">
        <f t="shared" si="24"/>
        <v>no data</v>
      </c>
      <c r="CY17" s="414" t="str">
        <f t="shared" si="25"/>
        <v>Doncaster</v>
      </c>
      <c r="DB17" s="415" t="s">
        <v>80</v>
      </c>
      <c r="DC17" s="414" t="str">
        <f>VLOOKUP(DB17,'Rural 80'!$A$11:$BS$488,60,FALSE)</f>
        <v>9999</v>
      </c>
      <c r="DD17" s="414" t="str">
        <f t="array" ref="DD17">INDEX(DC$1:DC$58,MATCH(SMALL(COUNTIF(DC$1:DC$58,"&lt;"&amp;DC$1:DC$58),ROW(DC17:DD17)),COUNTIF(DC$1:DC$58,"&lt;"&amp;DC$1:DC$58),0))</f>
        <v>9999</v>
      </c>
      <c r="DE17" s="414" t="str">
        <f t="array" ref="DE17">INDEX(DB$1:DB$58,SMALL(IF(DC$1:DC$58=DD17,ROW(DC$1:DC$58)),COUNTIF(DD$1:DD17,DD17)),1)</f>
        <v>Doncaster</v>
      </c>
      <c r="DF17" s="414" t="str">
        <f t="shared" si="26"/>
        <v>no data</v>
      </c>
      <c r="DG17" s="414" t="str">
        <f t="shared" si="27"/>
        <v>Doncaster</v>
      </c>
      <c r="DJ17" s="415" t="s">
        <v>80</v>
      </c>
      <c r="DK17" s="414" t="str">
        <f>VLOOKUP(DJ17,'Rural 80'!$A$11:$BS$488,64,FALSE)</f>
        <v>9999</v>
      </c>
      <c r="DL17" s="414" t="str">
        <f t="array" ref="DL17">INDEX(DK$1:DK$58,MATCH(SMALL(COUNTIF(DK$1:DK$58,"&lt;"&amp;DK$1:DK$58),ROW(DK17:DL17)),COUNTIF(DK$1:DK$58,"&lt;"&amp;DK$1:DK$58),0))</f>
        <v>9999</v>
      </c>
      <c r="DM17" s="414" t="str">
        <f t="array" ref="DM17">INDEX(DJ$1:DJ$58,SMALL(IF(DK$1:DK$58=DL17,ROW(DK$1:DK$58)),COUNTIF(DL$1:DL17,DL17)),1)</f>
        <v>Doncaster</v>
      </c>
      <c r="DN17" s="414" t="str">
        <f t="shared" si="28"/>
        <v>no data</v>
      </c>
      <c r="DO17" s="414" t="str">
        <f t="shared" si="29"/>
        <v>Doncaster</v>
      </c>
      <c r="DR17" s="415" t="s">
        <v>80</v>
      </c>
      <c r="DS17" s="414" t="str">
        <f>VLOOKUP(DR17,'Rural 80'!$A$11:$BS$488,68,FALSE)</f>
        <v>9999</v>
      </c>
      <c r="DT17" s="414" t="str">
        <f t="array" ref="DT17">INDEX(DS$1:DS$58,MATCH(SMALL(COUNTIF(DS$1:DS$58,"&lt;"&amp;DS$1:DS$58),ROW(DS17:DT17)),COUNTIF(DS$1:DS$58,"&lt;"&amp;DS$1:DS$58),0))</f>
        <v>9999</v>
      </c>
      <c r="DU17" s="414" t="str">
        <f t="array" ref="DU17">INDEX(DR$1:DR$58,SMALL(IF(DS$1:DS$58=DT17,ROW(DS$1:DS$58)),COUNTIF(DT$1:DT17,DT17)),1)</f>
        <v>Doncaster</v>
      </c>
      <c r="DV17" s="414" t="str">
        <f t="shared" si="30"/>
        <v>no data</v>
      </c>
      <c r="DW17" s="414" t="str">
        <f t="shared" si="31"/>
        <v>Doncaster</v>
      </c>
    </row>
    <row r="18" spans="2:127" x14ac:dyDescent="0.25">
      <c r="B18" s="415" t="s">
        <v>94</v>
      </c>
      <c r="C18" s="414">
        <f>VLOOKUP(B18,'Rural 80'!$A$11:$BS$488,8,FALSE)</f>
        <v>39</v>
      </c>
      <c r="D18" s="414">
        <f t="array" ref="D18">INDEX(C$1:C$58,MATCH(SMALL(COUNTIF(C$1:C$58,"&lt;"&amp;C$1:C$58),ROW(C18:D18)),COUNTIF(C$1:C$58,"&lt;"&amp;C$1:C$58),0))</f>
        <v>18</v>
      </c>
      <c r="E18" s="414" t="str">
        <f t="array" ref="E18">INDEX(B$1:B$58,SMALL(IF(C$1:C$58=D18,ROW(C$1:C$58)),COUNTIF(D$1:D18,D18)),1)</f>
        <v>North East Lincolnshire</v>
      </c>
      <c r="F18" s="414">
        <f t="shared" si="0"/>
        <v>18</v>
      </c>
      <c r="G18" s="414" t="str">
        <f t="shared" si="1"/>
        <v>North East Lincolnshire</v>
      </c>
      <c r="J18" s="415" t="s">
        <v>94</v>
      </c>
      <c r="K18" s="414">
        <f>VLOOKUP(J18,'Rural 80'!$A$11:$BS$488,12,FALSE)</f>
        <v>41</v>
      </c>
      <c r="L18" s="414">
        <f t="array" ref="L18">INDEX(K$1:K$58,MATCH(SMALL(COUNTIF(K$1:K$58,"&lt;"&amp;K$1:K$58),ROW(K18:L18)),COUNTIF(K$1:K$58,"&lt;"&amp;K$1:K$58),0))</f>
        <v>18</v>
      </c>
      <c r="M18" s="414" t="str">
        <f t="array" ref="M18">INDEX(J$1:J$58,SMALL(IF(K$1:K$58=L18,ROW(K$1:K$58)),COUNTIF(L$1:L18,L18)),1)</f>
        <v>Doncaster</v>
      </c>
      <c r="N18" s="414">
        <f t="shared" si="2"/>
        <v>18</v>
      </c>
      <c r="O18" s="414" t="str">
        <f t="shared" si="3"/>
        <v>Doncaster</v>
      </c>
      <c r="R18" s="415" t="s">
        <v>94</v>
      </c>
      <c r="S18" s="414">
        <f>VLOOKUP(R18,'Rural 80'!$A$11:$BS$488,16,FALSE)</f>
        <v>42</v>
      </c>
      <c r="T18" s="414">
        <f t="array" ref="T18">INDEX(S$1:S$58,MATCH(SMALL(COUNTIF(S$1:S$58,"&lt;"&amp;S$1:S$58),ROW(S18:T18)),COUNTIF(S$1:S$58,"&lt;"&amp;S$1:S$58),0))</f>
        <v>18</v>
      </c>
      <c r="U18" s="414" t="str">
        <f t="array" ref="U18">INDEX(R$1:R$58,SMALL(IF(S$1:S$58=T18,ROW(S$1:S$58)),COUNTIF(T$1:T18,T18)),1)</f>
        <v>North East Lincolnshire</v>
      </c>
      <c r="V18" s="414">
        <f t="shared" si="4"/>
        <v>18</v>
      </c>
      <c r="W18" s="414" t="str">
        <f t="shared" si="5"/>
        <v>North East Lincolnshire</v>
      </c>
      <c r="Z18" s="415" t="s">
        <v>94</v>
      </c>
      <c r="AA18" s="414">
        <f>VLOOKUP(Z18,'Rural 80'!$A$11:$BS$488,20,FALSE)</f>
        <v>43</v>
      </c>
      <c r="AB18" s="414">
        <f t="array" ref="AB18">INDEX(AA$1:AA$58,MATCH(SMALL(COUNTIF(AA$1:AA$58,"&lt;"&amp;AA$1:AA$58),ROW(AA18:AB18)),COUNTIF(AA$1:AA$58,"&lt;"&amp;AA$1:AA$58),0))</f>
        <v>18</v>
      </c>
      <c r="AC18" s="414" t="str">
        <f t="array" ref="AC18">INDEX(Z$1:Z$58,SMALL(IF(AA$1:AA$58=AB18,ROW(AA$1:AA$58)),COUNTIF(AB$1:AB18,AB18)),1)</f>
        <v>Blackburn with Darwen</v>
      </c>
      <c r="AD18" s="414">
        <f t="shared" si="6"/>
        <v>18</v>
      </c>
      <c r="AE18" s="414" t="str">
        <f t="shared" si="7"/>
        <v>Blackburn with Darwen</v>
      </c>
      <c r="AH18" s="415" t="s">
        <v>94</v>
      </c>
      <c r="AI18" s="414">
        <f>VLOOKUP(AH18,'Rural 80'!$A$11:$BS$488,24,FALSE)</f>
        <v>29</v>
      </c>
      <c r="AJ18" s="414">
        <f t="array" ref="AJ18">INDEX(AI$1:AI$58,MATCH(SMALL(COUNTIF(AI$1:AI$58,"&lt;"&amp;AI$1:AI$58),ROW(AI18:AJ18)),COUNTIF(AI$1:AI$58,"&lt;"&amp;AI$1:AI$58),0))</f>
        <v>18</v>
      </c>
      <c r="AK18" s="414" t="str">
        <f t="array" ref="AK18">INDEX(AH$1:AH$58,SMALL(IF(AI$1:AI$58=AJ18,ROW(AI$1:AI$58)),COUNTIF(AJ$1:AJ18,AJ18)),1)</f>
        <v>Rushmoor</v>
      </c>
      <c r="AL18" s="414">
        <f t="shared" si="8"/>
        <v>18</v>
      </c>
      <c r="AM18" s="414" t="str">
        <f t="shared" si="9"/>
        <v>Rushmoor</v>
      </c>
      <c r="AP18" s="415" t="s">
        <v>94</v>
      </c>
      <c r="AQ18" s="414">
        <f>VLOOKUP(AP18,'Rural 80'!$A$11:$BS$488,28,FALSE)</f>
        <v>37</v>
      </c>
      <c r="AR18" s="414">
        <f t="array" ref="AR18">INDEX(AQ$1:AQ$58,MATCH(SMALL(COUNTIF(AQ$1:AQ$58,"&lt;"&amp;AQ$1:AQ$58),ROW(AQ18:AR18)),COUNTIF(AQ$1:AQ$58,"&lt;"&amp;AQ$1:AQ$58),0))</f>
        <v>18</v>
      </c>
      <c r="AS18" s="414" t="str">
        <f t="array" ref="AS18">INDEX(AP$1:AP$58,SMALL(IF(AQ$1:AQ$58=AR18,ROW(AQ$1:AQ$58)),COUNTIF(AR$1:AR18,AR18)),1)</f>
        <v>Basildon</v>
      </c>
      <c r="AT18" s="414">
        <f t="shared" si="10"/>
        <v>18</v>
      </c>
      <c r="AU18" s="414" t="str">
        <f t="shared" si="11"/>
        <v>Basildon</v>
      </c>
      <c r="AX18" s="415" t="s">
        <v>94</v>
      </c>
      <c r="AY18" s="414">
        <f>VLOOKUP(AX18,'Rural 80'!$A$11:$BS$488,32,FALSE)</f>
        <v>33</v>
      </c>
      <c r="AZ18" s="414">
        <f t="array" ref="AZ18">INDEX(AY$1:AY$58,MATCH(SMALL(COUNTIF(AY$1:AY$58,"&lt;"&amp;AY$1:AY$58),ROW(AY18:AZ18)),COUNTIF(AY$1:AY$58,"&lt;"&amp;AY$1:AY$58),0))</f>
        <v>18</v>
      </c>
      <c r="BA18" s="414" t="str">
        <f t="array" ref="BA18">INDEX(AX$1:AX$58,SMALL(IF(AY$1:AY$58=AZ18,ROW(AY$1:AY$58)),COUNTIF(AZ$1:AZ18,AZ18)),1)</f>
        <v>Hastings</v>
      </c>
      <c r="BB18" s="414">
        <f t="shared" si="12"/>
        <v>18</v>
      </c>
      <c r="BC18" s="414" t="str">
        <f t="shared" si="13"/>
        <v>Hastings</v>
      </c>
      <c r="BF18" s="415" t="s">
        <v>94</v>
      </c>
      <c r="BG18" s="414">
        <f>VLOOKUP(BF18,'Rural 80'!$A$11:$BS$488,36,FALSE)</f>
        <v>23</v>
      </c>
      <c r="BH18" s="414">
        <f t="array" ref="BH18">INDEX(BG$1:BG$58,MATCH(SMALL(COUNTIF(BG$1:BG$58,"&lt;"&amp;BG$1:BG$58),ROW(BG18:BH18)),COUNTIF(BG$1:BG$58,"&lt;"&amp;BG$1:BG$58),0))</f>
        <v>18</v>
      </c>
      <c r="BI18" s="414" t="str">
        <f t="array" ref="BI18">INDEX(BF$1:BF$58,SMALL(IF(BG$1:BG$58=BH18,ROW(BG$1:BG$58)),COUNTIF(BH$1:BH18,BH18)),1)</f>
        <v>Darlington</v>
      </c>
      <c r="BJ18" s="414">
        <f t="shared" si="14"/>
        <v>18</v>
      </c>
      <c r="BK18" s="414" t="str">
        <f t="shared" si="15"/>
        <v>Darlington</v>
      </c>
      <c r="BN18" s="415" t="s">
        <v>94</v>
      </c>
      <c r="BO18" s="414">
        <f>VLOOKUP(BN18,'Rural 80'!$A$11:$BS$488,40,FALSE)</f>
        <v>42</v>
      </c>
      <c r="BP18" s="414">
        <f t="array" ref="BP18">INDEX(BO$1:BO$58,MATCH(SMALL(COUNTIF(BO$1:BO$58,"&lt;"&amp;BO$1:BO$58),ROW(BO18:BP18)),COUNTIF(BO$1:BO$58,"&lt;"&amp;BO$1:BO$58),0))</f>
        <v>18</v>
      </c>
      <c r="BQ18" s="414" t="str">
        <f t="array" ref="BQ18">INDEX(BN$1:BN$58,SMALL(IF(BO$1:BO$58=BP18,ROW(BO$1:BO$58)),COUNTIF(BP$1:BP18,BP18)),1)</f>
        <v>Doncaster</v>
      </c>
      <c r="BR18" s="414">
        <f t="shared" si="16"/>
        <v>18</v>
      </c>
      <c r="BS18" s="414" t="str">
        <f t="shared" si="17"/>
        <v>Doncaster</v>
      </c>
      <c r="BV18" s="415" t="s">
        <v>94</v>
      </c>
      <c r="BW18" s="414">
        <f>VLOOKUP(BV18,'Rural 80'!$A$11:$BS$488,44,FALSE)</f>
        <v>42</v>
      </c>
      <c r="BX18" s="414">
        <f t="array" ref="BX18">INDEX(BW$1:BW$58,MATCH(SMALL(COUNTIF(BW$1:BW$58,"&lt;"&amp;BW$1:BW$58),ROW(BW18:BX18)),COUNTIF(BW$1:BW$58,"&lt;"&amp;BW$1:BW$58),0))</f>
        <v>18</v>
      </c>
      <c r="BY18" s="414" t="str">
        <f t="array" ref="BY18">INDEX(BV$1:BV$58,SMALL(IF(BW$1:BW$58=BX18,ROW(BW$1:BW$58)),COUNTIF(BX$1:BX18,BX18)),1)</f>
        <v>Blackburn with Darwen</v>
      </c>
      <c r="BZ18" s="414">
        <f t="shared" si="18"/>
        <v>18</v>
      </c>
      <c r="CA18" s="414" t="str">
        <f t="shared" si="19"/>
        <v>Blackburn with Darwen</v>
      </c>
      <c r="CD18" s="415" t="s">
        <v>94</v>
      </c>
      <c r="CE18" s="414">
        <f>VLOOKUP(CD18,'Rural 80'!$A$11:$BS$488,48,FALSE)</f>
        <v>45</v>
      </c>
      <c r="CF18" s="414">
        <f t="array" ref="CF18">INDEX(CE$1:CE$58,MATCH(SMALL(COUNTIF(CE$1:CE$58,"&lt;"&amp;CE$1:CE$58),ROW(CE18:CF18)),COUNTIF(CE$1:CE$58,"&lt;"&amp;CE$1:CE$58),0))</f>
        <v>18</v>
      </c>
      <c r="CG18" s="414" t="str">
        <f t="array" ref="CG18">INDEX(CD$1:CD$58,SMALL(IF(CE$1:CE$58=CF18,ROW(CE$1:CE$58)),COUNTIF(CF$1:CF18,CF18)),1)</f>
        <v>Thurrock</v>
      </c>
      <c r="CH18" s="414">
        <f t="shared" si="20"/>
        <v>18</v>
      </c>
      <c r="CI18" s="414" t="str">
        <f t="shared" si="21"/>
        <v>Thurrock</v>
      </c>
      <c r="CL18" s="415" t="s">
        <v>94</v>
      </c>
      <c r="CM18" s="414">
        <f>VLOOKUP(CL18,'Rural 80'!$A$11:$BS$488,52,FALSE)</f>
        <v>44</v>
      </c>
      <c r="CN18" s="414">
        <f t="array" ref="CN18">INDEX(CM$1:CM$58,MATCH(SMALL(COUNTIF(CM$1:CM$58,"&lt;"&amp;CM$1:CM$58),ROW(CM18:CN18)),COUNTIF(CM$1:CM$58,"&lt;"&amp;CM$1:CM$58),0))</f>
        <v>18</v>
      </c>
      <c r="CO18" s="414" t="str">
        <f t="array" ref="CO18">INDEX(CL$1:CL$58,SMALL(IF(CM$1:CM$58=CN18,ROW(CM$1:CM$58)),COUNTIF(CN$1:CN18,CN18)),1)</f>
        <v>Ipswich</v>
      </c>
      <c r="CP18" s="414">
        <f t="shared" si="22"/>
        <v>18</v>
      </c>
      <c r="CQ18" s="414" t="str">
        <f t="shared" si="23"/>
        <v>Ipswich</v>
      </c>
      <c r="CT18" s="415" t="s">
        <v>94</v>
      </c>
      <c r="CU18" s="414" t="str">
        <f>VLOOKUP(CT18,'Rural 80'!$A$11:$BS$488,56,FALSE)</f>
        <v>9999</v>
      </c>
      <c r="CV18" s="414" t="str">
        <f t="array" ref="CV18">INDEX(CU$1:CU$58,MATCH(SMALL(COUNTIF(CU$1:CU$58,"&lt;"&amp;CU$1:CU$58),ROW(CU18:CV18)),COUNTIF(CU$1:CU$58,"&lt;"&amp;CU$1:CU$58),0))</f>
        <v>9999</v>
      </c>
      <c r="CW18" s="414" t="str">
        <f t="array" ref="CW18">INDEX(CT$1:CT$58,SMALL(IF(CU$1:CU$58=CV18,ROW(CU$1:CU$58)),COUNTIF(CV$1:CV18,CV18)),1)</f>
        <v>Eastbourne</v>
      </c>
      <c r="CX18" s="414" t="str">
        <f t="shared" si="24"/>
        <v>no data</v>
      </c>
      <c r="CY18" s="414" t="str">
        <f t="shared" si="25"/>
        <v>Eastbourne</v>
      </c>
      <c r="DB18" s="415" t="s">
        <v>94</v>
      </c>
      <c r="DC18" s="414" t="str">
        <f>VLOOKUP(DB18,'Rural 80'!$A$11:$BS$488,60,FALSE)</f>
        <v>9999</v>
      </c>
      <c r="DD18" s="414" t="str">
        <f t="array" ref="DD18">INDEX(DC$1:DC$58,MATCH(SMALL(COUNTIF(DC$1:DC$58,"&lt;"&amp;DC$1:DC$58),ROW(DC18:DD18)),COUNTIF(DC$1:DC$58,"&lt;"&amp;DC$1:DC$58),0))</f>
        <v>9999</v>
      </c>
      <c r="DE18" s="414" t="str">
        <f t="array" ref="DE18">INDEX(DB$1:DB$58,SMALL(IF(DC$1:DC$58=DD18,ROW(DC$1:DC$58)),COUNTIF(DD$1:DD18,DD18)),1)</f>
        <v>Eastbourne</v>
      </c>
      <c r="DF18" s="414" t="str">
        <f t="shared" si="26"/>
        <v>no data</v>
      </c>
      <c r="DG18" s="414" t="str">
        <f t="shared" si="27"/>
        <v>Eastbourne</v>
      </c>
      <c r="DJ18" s="415" t="s">
        <v>94</v>
      </c>
      <c r="DK18" s="414" t="str">
        <f>VLOOKUP(DJ18,'Rural 80'!$A$11:$BS$488,64,FALSE)</f>
        <v>9999</v>
      </c>
      <c r="DL18" s="414" t="str">
        <f t="array" ref="DL18">INDEX(DK$1:DK$58,MATCH(SMALL(COUNTIF(DK$1:DK$58,"&lt;"&amp;DK$1:DK$58),ROW(DK18:DL18)),COUNTIF(DK$1:DK$58,"&lt;"&amp;DK$1:DK$58),0))</f>
        <v>9999</v>
      </c>
      <c r="DM18" s="414" t="str">
        <f t="array" ref="DM18">INDEX(DJ$1:DJ$58,SMALL(IF(DK$1:DK$58=DL18,ROW(DK$1:DK$58)),COUNTIF(DL$1:DL18,DL18)),1)</f>
        <v>Eastbourne</v>
      </c>
      <c r="DN18" s="414" t="str">
        <f t="shared" si="28"/>
        <v>no data</v>
      </c>
      <c r="DO18" s="414" t="str">
        <f t="shared" si="29"/>
        <v>Eastbourne</v>
      </c>
      <c r="DR18" s="415" t="s">
        <v>94</v>
      </c>
      <c r="DS18" s="414" t="str">
        <f>VLOOKUP(DR18,'Rural 80'!$A$11:$BS$488,68,FALSE)</f>
        <v>9999</v>
      </c>
      <c r="DT18" s="414" t="str">
        <f t="array" ref="DT18">INDEX(DS$1:DS$58,MATCH(SMALL(COUNTIF(DS$1:DS$58,"&lt;"&amp;DS$1:DS$58),ROW(DS18:DT18)),COUNTIF(DS$1:DS$58,"&lt;"&amp;DS$1:DS$58),0))</f>
        <v>9999</v>
      </c>
      <c r="DU18" s="414" t="str">
        <f t="array" ref="DU18">INDEX(DR$1:DR$58,SMALL(IF(DS$1:DS$58=DT18,ROW(DS$1:DS$58)),COUNTIF(DT$1:DT18,DT18)),1)</f>
        <v>Eastbourne</v>
      </c>
      <c r="DV18" s="414" t="str">
        <f t="shared" si="30"/>
        <v>no data</v>
      </c>
      <c r="DW18" s="414" t="str">
        <f t="shared" si="31"/>
        <v>Eastbourne</v>
      </c>
    </row>
    <row r="19" spans="2:127" x14ac:dyDescent="0.25">
      <c r="B19" s="415" t="s">
        <v>102</v>
      </c>
      <c r="C19" s="414">
        <f>VLOOKUP(B19,'Rural 80'!$A$11:$BS$488,8,FALSE)</f>
        <v>51</v>
      </c>
      <c r="D19" s="414">
        <f t="array" ref="D19">INDEX(C$1:C$58,MATCH(SMALL(COUNTIF(C$1:C$58,"&lt;"&amp;C$1:C$58),ROW(C19:D19)),COUNTIF(C$1:C$58,"&lt;"&amp;C$1:C$58),0))</f>
        <v>19</v>
      </c>
      <c r="E19" s="414" t="str">
        <f t="array" ref="E19">INDEX(B$1:B$58,SMALL(IF(C$1:C$58=D19,ROW(C$1:C$58)),COUNTIF(D$1:D19,D19)),1)</f>
        <v>Surrey Heath</v>
      </c>
      <c r="F19" s="414">
        <f t="shared" si="0"/>
        <v>19</v>
      </c>
      <c r="G19" s="414" t="str">
        <f t="shared" si="1"/>
        <v>Surrey Heath</v>
      </c>
      <c r="J19" s="415" t="s">
        <v>102</v>
      </c>
      <c r="K19" s="414">
        <f>VLOOKUP(J19,'Rural 80'!$A$11:$BS$488,12,FALSE)</f>
        <v>55</v>
      </c>
      <c r="L19" s="414">
        <f t="array" ref="L19">INDEX(K$1:K$58,MATCH(SMALL(COUNTIF(K$1:K$58,"&lt;"&amp;K$1:K$58),ROW(K19:L19)),COUNTIF(K$1:K$58,"&lt;"&amp;K$1:K$58),0))</f>
        <v>19</v>
      </c>
      <c r="M19" s="414" t="str">
        <f t="array" ref="M19">INDEX(J$1:J$58,SMALL(IF(K$1:K$58=L19,ROW(K$1:K$58)),COUNTIF(L$1:L19,L19)),1)</f>
        <v>Hastings</v>
      </c>
      <c r="N19" s="414">
        <f t="shared" si="2"/>
        <v>19</v>
      </c>
      <c r="O19" s="414" t="str">
        <f t="shared" si="3"/>
        <v>Hastings</v>
      </c>
      <c r="R19" s="415" t="s">
        <v>102</v>
      </c>
      <c r="S19" s="414">
        <f>VLOOKUP(R19,'Rural 80'!$A$11:$BS$488,16,FALSE)</f>
        <v>56</v>
      </c>
      <c r="T19" s="414">
        <f t="array" ref="T19">INDEX(S$1:S$58,MATCH(SMALL(COUNTIF(S$1:S$58,"&lt;"&amp;S$1:S$58),ROW(S19:T19)),COUNTIF(S$1:S$58,"&lt;"&amp;S$1:S$58),0))</f>
        <v>19</v>
      </c>
      <c r="U19" s="414" t="str">
        <f t="array" ref="U19">INDEX(R$1:R$58,SMALL(IF(S$1:S$58=T19,ROW(S$1:S$58)),COUNTIF(T$1:T19,T19)),1)</f>
        <v>Hastings</v>
      </c>
      <c r="V19" s="414">
        <f t="shared" si="4"/>
        <v>19</v>
      </c>
      <c r="W19" s="414" t="str">
        <f t="shared" si="5"/>
        <v>Hastings</v>
      </c>
      <c r="Z19" s="415" t="s">
        <v>102</v>
      </c>
      <c r="AA19" s="414">
        <f>VLOOKUP(Z19,'Rural 80'!$A$11:$BS$488,20,FALSE)</f>
        <v>51</v>
      </c>
      <c r="AB19" s="414">
        <f t="array" ref="AB19">INDEX(AA$1:AA$58,MATCH(SMALL(COUNTIF(AA$1:AA$58,"&lt;"&amp;AA$1:AA$58),ROW(AA19:AB19)),COUNTIF(AA$1:AA$58,"&lt;"&amp;AA$1:AA$58),0))</f>
        <v>19</v>
      </c>
      <c r="AC19" s="414" t="str">
        <f t="array" ref="AC19">INDEX(Z$1:Z$58,SMALL(IF(AA$1:AA$58=AB19,ROW(AA$1:AA$58)),COUNTIF(AB$1:AB19,AB19)),1)</f>
        <v>Rushmoor</v>
      </c>
      <c r="AD19" s="414">
        <f t="shared" si="6"/>
        <v>19</v>
      </c>
      <c r="AE19" s="414" t="str">
        <f t="shared" si="7"/>
        <v>Rushmoor</v>
      </c>
      <c r="AH19" s="415" t="s">
        <v>102</v>
      </c>
      <c r="AI19" s="414">
        <f>VLOOKUP(AH19,'Rural 80'!$A$11:$BS$488,24,FALSE)</f>
        <v>39</v>
      </c>
      <c r="AJ19" s="414">
        <f t="array" ref="AJ19">INDEX(AI$1:AI$58,MATCH(SMALL(COUNTIF(AI$1:AI$58,"&lt;"&amp;AI$1:AI$58),ROW(AI19:AJ19)),COUNTIF(AI$1:AI$58,"&lt;"&amp;AI$1:AI$58),0))</f>
        <v>19</v>
      </c>
      <c r="AK19" s="414" t="str">
        <f t="array" ref="AK19">INDEX(AH$1:AH$58,SMALL(IF(AI$1:AI$58=AJ19,ROW(AI$1:AI$58)),COUNTIF(AJ$1:AJ19,AJ19)),1)</f>
        <v>Stevenage</v>
      </c>
      <c r="AL19" s="414">
        <f t="shared" si="8"/>
        <v>19</v>
      </c>
      <c r="AM19" s="414" t="str">
        <f t="shared" si="9"/>
        <v>Stevenage</v>
      </c>
      <c r="AP19" s="415" t="s">
        <v>102</v>
      </c>
      <c r="AQ19" s="414">
        <f>VLOOKUP(AP19,'Rural 80'!$A$11:$BS$488,28,FALSE)</f>
        <v>43</v>
      </c>
      <c r="AR19" s="414">
        <f t="array" ref="AR19">INDEX(AQ$1:AQ$58,MATCH(SMALL(COUNTIF(AQ$1:AQ$58,"&lt;"&amp;AQ$1:AQ$58),ROW(AQ19:AR19)),COUNTIF(AQ$1:AQ$58,"&lt;"&amp;AQ$1:AQ$58),0))</f>
        <v>19</v>
      </c>
      <c r="AS19" s="414" t="str">
        <f t="array" ref="AS19">INDEX(AP$1:AP$58,SMALL(IF(AQ$1:AQ$58=AR19,ROW(AQ$1:AQ$58)),COUNTIF(AR$1:AR19,AR19)),1)</f>
        <v>Mansfield</v>
      </c>
      <c r="AT19" s="414">
        <f t="shared" si="10"/>
        <v>19</v>
      </c>
      <c r="AU19" s="414" t="str">
        <f t="shared" si="11"/>
        <v>Mansfield</v>
      </c>
      <c r="AX19" s="415" t="s">
        <v>102</v>
      </c>
      <c r="AY19" s="414">
        <f>VLOOKUP(AX19,'Rural 80'!$A$11:$BS$488,32,FALSE)</f>
        <v>39</v>
      </c>
      <c r="AZ19" s="414">
        <f t="array" ref="AZ19">INDEX(AY$1:AY$58,MATCH(SMALL(COUNTIF(AY$1:AY$58,"&lt;"&amp;AY$1:AY$58),ROW(AY19:AZ19)),COUNTIF(AY$1:AY$58,"&lt;"&amp;AY$1:AY$58),0))</f>
        <v>19</v>
      </c>
      <c r="BA19" s="414" t="str">
        <f t="array" ref="BA19">INDEX(AX$1:AX$58,SMALL(IF(AY$1:AY$58=AZ19,ROW(AY$1:AY$58)),COUNTIF(AZ$1:AZ19,AZ19)),1)</f>
        <v>Darlington</v>
      </c>
      <c r="BB19" s="414">
        <f t="shared" si="12"/>
        <v>19</v>
      </c>
      <c r="BC19" s="414" t="str">
        <f t="shared" si="13"/>
        <v>Darlington</v>
      </c>
      <c r="BF19" s="415" t="s">
        <v>102</v>
      </c>
      <c r="BG19" s="414">
        <f>VLOOKUP(BF19,'Rural 80'!$A$11:$BS$488,36,FALSE)</f>
        <v>36</v>
      </c>
      <c r="BH19" s="414">
        <f t="array" ref="BH19">INDEX(BG$1:BG$58,MATCH(SMALL(COUNTIF(BG$1:BG$58,"&lt;"&amp;BG$1:BG$58),ROW(BG19:BH19)),COUNTIF(BG$1:BG$58,"&lt;"&amp;BG$1:BG$58),0))</f>
        <v>19</v>
      </c>
      <c r="BI19" s="414" t="str">
        <f t="array" ref="BI19">INDEX(BF$1:BF$58,SMALL(IF(BG$1:BG$58=BH19,ROW(BG$1:BG$58)),COUNTIF(BH$1:BH19,BH19)),1)</f>
        <v>Chelmsford</v>
      </c>
      <c r="BJ19" s="414">
        <f t="shared" si="14"/>
        <v>19</v>
      </c>
      <c r="BK19" s="414" t="str">
        <f t="shared" si="15"/>
        <v>Chelmsford</v>
      </c>
      <c r="BN19" s="415" t="s">
        <v>102</v>
      </c>
      <c r="BO19" s="414">
        <f>VLOOKUP(BN19,'Rural 80'!$A$11:$BS$488,40,FALSE)</f>
        <v>54</v>
      </c>
      <c r="BP19" s="414">
        <f t="array" ref="BP19">INDEX(BO$1:BO$58,MATCH(SMALL(COUNTIF(BO$1:BO$58,"&lt;"&amp;BO$1:BO$58),ROW(BO19:BP19)),COUNTIF(BO$1:BO$58,"&lt;"&amp;BO$1:BO$58),0))</f>
        <v>19</v>
      </c>
      <c r="BQ19" s="414" t="str">
        <f t="array" ref="BQ19">INDEX(BN$1:BN$58,SMALL(IF(BO$1:BO$58=BP19,ROW(BO$1:BO$58)),COUNTIF(BP$1:BP19,BP19)),1)</f>
        <v>Barnsley</v>
      </c>
      <c r="BR19" s="414">
        <f t="shared" si="16"/>
        <v>19</v>
      </c>
      <c r="BS19" s="414" t="str">
        <f t="shared" si="17"/>
        <v>Barnsley</v>
      </c>
      <c r="BV19" s="415" t="s">
        <v>102</v>
      </c>
      <c r="BW19" s="414">
        <f>VLOOKUP(BV19,'Rural 80'!$A$11:$BS$488,44,FALSE)</f>
        <v>55</v>
      </c>
      <c r="BX19" s="414">
        <f t="array" ref="BX19">INDEX(BW$1:BW$58,MATCH(SMALL(COUNTIF(BW$1:BW$58,"&lt;"&amp;BW$1:BW$58),ROW(BW19:BX19)),COUNTIF(BW$1:BW$58,"&lt;"&amp;BW$1:BW$58),0))</f>
        <v>19</v>
      </c>
      <c r="BY19" s="414" t="str">
        <f t="array" ref="BY19">INDEX(BV$1:BV$58,SMALL(IF(BW$1:BW$58=BX19,ROW(BW$1:BW$58)),COUNTIF(BX$1:BX19,BX19)),1)</f>
        <v>Barnsley</v>
      </c>
      <c r="BZ19" s="414">
        <f t="shared" si="18"/>
        <v>19</v>
      </c>
      <c r="CA19" s="414" t="str">
        <f t="shared" si="19"/>
        <v>Barnsley</v>
      </c>
      <c r="CD19" s="415" t="s">
        <v>102</v>
      </c>
      <c r="CE19" s="414">
        <f>VLOOKUP(CD19,'Rural 80'!$A$11:$BS$488,48,FALSE)</f>
        <v>56</v>
      </c>
      <c r="CF19" s="414">
        <f t="array" ref="CF19">INDEX(CE$1:CE$58,MATCH(SMALL(COUNTIF(CE$1:CE$58,"&lt;"&amp;CE$1:CE$58),ROW(CE19:CF19)),COUNTIF(CE$1:CE$58,"&lt;"&amp;CE$1:CE$58),0))</f>
        <v>19</v>
      </c>
      <c r="CG19" s="414" t="str">
        <f t="array" ref="CG19">INDEX(CD$1:CD$58,SMALL(IF(CE$1:CE$58=CF19,ROW(CE$1:CE$58)),COUNTIF(CF$1:CF19,CF19)),1)</f>
        <v>Barnsley</v>
      </c>
      <c r="CH19" s="414">
        <f t="shared" si="20"/>
        <v>19</v>
      </c>
      <c r="CI19" s="414" t="str">
        <f t="shared" si="21"/>
        <v>Barnsley</v>
      </c>
      <c r="CL19" s="415" t="s">
        <v>102</v>
      </c>
      <c r="CM19" s="414">
        <f>VLOOKUP(CL19,'Rural 80'!$A$11:$BS$488,52,FALSE)</f>
        <v>51</v>
      </c>
      <c r="CN19" s="414">
        <f t="array" ref="CN19">INDEX(CM$1:CM$58,MATCH(SMALL(COUNTIF(CM$1:CM$58,"&lt;"&amp;CM$1:CM$58),ROW(CM19:CN19)),COUNTIF(CM$1:CM$58,"&lt;"&amp;CM$1:CM$58),0))</f>
        <v>19</v>
      </c>
      <c r="CO19" s="414" t="str">
        <f t="array" ref="CO19">INDEX(CL$1:CL$58,SMALL(IF(CM$1:CM$58=CN19,ROW(CM$1:CM$58)),COUNTIF(CN$1:CN19,CN19)),1)</f>
        <v>North East Lincolnshire</v>
      </c>
      <c r="CP19" s="414">
        <f t="shared" si="22"/>
        <v>19</v>
      </c>
      <c r="CQ19" s="414" t="str">
        <f t="shared" si="23"/>
        <v>North East Lincolnshire</v>
      </c>
      <c r="CT19" s="415" t="s">
        <v>102</v>
      </c>
      <c r="CU19" s="414" t="str">
        <f>VLOOKUP(CT19,'Rural 80'!$A$11:$BS$488,56,FALSE)</f>
        <v>9999</v>
      </c>
      <c r="CV19" s="414" t="str">
        <f t="array" ref="CV19">INDEX(CU$1:CU$58,MATCH(SMALL(COUNTIF(CU$1:CU$58,"&lt;"&amp;CU$1:CU$58),ROW(CU19:CV19)),COUNTIF(CU$1:CU$58,"&lt;"&amp;CU$1:CU$58),0))</f>
        <v>9999</v>
      </c>
      <c r="CW19" s="414" t="str">
        <f t="array" ref="CW19">INDEX(CT$1:CT$58,SMALL(IF(CU$1:CU$58=CV19,ROW(CU$1:CU$58)),COUNTIF(CV$1:CV19,CV19)),1)</f>
        <v>Exeter</v>
      </c>
      <c r="CX19" s="414" t="str">
        <f t="shared" si="24"/>
        <v>no data</v>
      </c>
      <c r="CY19" s="414" t="str">
        <f t="shared" si="25"/>
        <v>Exeter</v>
      </c>
      <c r="DB19" s="415" t="s">
        <v>102</v>
      </c>
      <c r="DC19" s="414" t="str">
        <f>VLOOKUP(DB19,'Rural 80'!$A$11:$BS$488,60,FALSE)</f>
        <v>9999</v>
      </c>
      <c r="DD19" s="414" t="str">
        <f t="array" ref="DD19">INDEX(DC$1:DC$58,MATCH(SMALL(COUNTIF(DC$1:DC$58,"&lt;"&amp;DC$1:DC$58),ROW(DC19:DD19)),COUNTIF(DC$1:DC$58,"&lt;"&amp;DC$1:DC$58),0))</f>
        <v>9999</v>
      </c>
      <c r="DE19" s="414" t="str">
        <f t="array" ref="DE19">INDEX(DB$1:DB$58,SMALL(IF(DC$1:DC$58=DD19,ROW(DC$1:DC$58)),COUNTIF(DD$1:DD19,DD19)),1)</f>
        <v>Exeter</v>
      </c>
      <c r="DF19" s="414" t="str">
        <f t="shared" si="26"/>
        <v>no data</v>
      </c>
      <c r="DG19" s="414" t="str">
        <f t="shared" si="27"/>
        <v>Exeter</v>
      </c>
      <c r="DJ19" s="415" t="s">
        <v>102</v>
      </c>
      <c r="DK19" s="414" t="str">
        <f>VLOOKUP(DJ19,'Rural 80'!$A$11:$BS$488,64,FALSE)</f>
        <v>9999</v>
      </c>
      <c r="DL19" s="414" t="str">
        <f t="array" ref="DL19">INDEX(DK$1:DK$58,MATCH(SMALL(COUNTIF(DK$1:DK$58,"&lt;"&amp;DK$1:DK$58),ROW(DK19:DL19)),COUNTIF(DK$1:DK$58,"&lt;"&amp;DK$1:DK$58),0))</f>
        <v>9999</v>
      </c>
      <c r="DM19" s="414" t="str">
        <f t="array" ref="DM19">INDEX(DJ$1:DJ$58,SMALL(IF(DK$1:DK$58=DL19,ROW(DK$1:DK$58)),COUNTIF(DL$1:DL19,DL19)),1)</f>
        <v>Exeter</v>
      </c>
      <c r="DN19" s="414" t="str">
        <f t="shared" si="28"/>
        <v>no data</v>
      </c>
      <c r="DO19" s="414" t="str">
        <f t="shared" si="29"/>
        <v>Exeter</v>
      </c>
      <c r="DR19" s="415" t="s">
        <v>102</v>
      </c>
      <c r="DS19" s="414" t="str">
        <f>VLOOKUP(DR19,'Rural 80'!$A$11:$BS$488,68,FALSE)</f>
        <v>9999</v>
      </c>
      <c r="DT19" s="414" t="str">
        <f t="array" ref="DT19">INDEX(DS$1:DS$58,MATCH(SMALL(COUNTIF(DS$1:DS$58,"&lt;"&amp;DS$1:DS$58),ROW(DS19:DT19)),COUNTIF(DS$1:DS$58,"&lt;"&amp;DS$1:DS$58),0))</f>
        <v>9999</v>
      </c>
      <c r="DU19" s="414" t="str">
        <f t="array" ref="DU19">INDEX(DR$1:DR$58,SMALL(IF(DS$1:DS$58=DT19,ROW(DS$1:DS$58)),COUNTIF(DT$1:DT19,DT19)),1)</f>
        <v>Exeter</v>
      </c>
      <c r="DV19" s="414" t="str">
        <f t="shared" si="30"/>
        <v>no data</v>
      </c>
      <c r="DW19" s="414" t="str">
        <f t="shared" si="31"/>
        <v>Exeter</v>
      </c>
    </row>
    <row r="20" spans="2:127" x14ac:dyDescent="0.25">
      <c r="B20" s="415" t="s">
        <v>110</v>
      </c>
      <c r="C20" s="414">
        <f>VLOOKUP(B20,'Rural 80'!$A$11:$BS$488,8,FALSE)</f>
        <v>41</v>
      </c>
      <c r="D20" s="414">
        <f t="array" ref="D20">INDEX(C$1:C$58,MATCH(SMALL(COUNTIF(C$1:C$58,"&lt;"&amp;C$1:C$58),ROW(C20:D20)),COUNTIF(C$1:C$58,"&lt;"&amp;C$1:C$58),0))</f>
        <v>20</v>
      </c>
      <c r="E20" s="414" t="str">
        <f t="array" ref="E20">INDEX(B$1:B$58,SMALL(IF(C$1:C$58=D20,ROW(C$1:C$58)),COUNTIF(D$1:D20,D20)),1)</f>
        <v>Stevenage</v>
      </c>
      <c r="F20" s="414">
        <f t="shared" si="0"/>
        <v>20</v>
      </c>
      <c r="G20" s="414" t="str">
        <f t="shared" si="1"/>
        <v>Stevenage</v>
      </c>
      <c r="J20" s="415" t="s">
        <v>110</v>
      </c>
      <c r="K20" s="414">
        <f>VLOOKUP(J20,'Rural 80'!$A$11:$BS$488,12,FALSE)</f>
        <v>38</v>
      </c>
      <c r="L20" s="414">
        <f t="array" ref="L20">INDEX(K$1:K$58,MATCH(SMALL(COUNTIF(K$1:K$58,"&lt;"&amp;K$1:K$58),ROW(K20:L20)),COUNTIF(K$1:K$58,"&lt;"&amp;K$1:K$58),0))</f>
        <v>20</v>
      </c>
      <c r="M20" s="414" t="str">
        <f t="array" ref="M20">INDEX(J$1:J$58,SMALL(IF(K$1:K$58=L20,ROW(K$1:K$58)),COUNTIF(L$1:L20,L20)),1)</f>
        <v>Thurrock</v>
      </c>
      <c r="N20" s="414">
        <f t="shared" si="2"/>
        <v>20</v>
      </c>
      <c r="O20" s="414" t="str">
        <f t="shared" si="3"/>
        <v>Thurrock</v>
      </c>
      <c r="R20" s="415" t="s">
        <v>110</v>
      </c>
      <c r="S20" s="414">
        <f>VLOOKUP(R20,'Rural 80'!$A$11:$BS$488,16,FALSE)</f>
        <v>43</v>
      </c>
      <c r="T20" s="414">
        <f t="array" ref="T20">INDEX(S$1:S$58,MATCH(SMALL(COUNTIF(S$1:S$58,"&lt;"&amp;S$1:S$58),ROW(S20:T20)),COUNTIF(S$1:S$58,"&lt;"&amp;S$1:S$58),0))</f>
        <v>20</v>
      </c>
      <c r="U20" s="414" t="str">
        <f t="array" ref="U20">INDEX(R$1:R$58,SMALL(IF(S$1:S$58=T20,ROW(S$1:S$58)),COUNTIF(T$1:T20,T20)),1)</f>
        <v>Rushmoor</v>
      </c>
      <c r="V20" s="414">
        <f t="shared" si="4"/>
        <v>20</v>
      </c>
      <c r="W20" s="414" t="str">
        <f t="shared" si="5"/>
        <v>Rushmoor</v>
      </c>
      <c r="Z20" s="415" t="s">
        <v>110</v>
      </c>
      <c r="AA20" s="414">
        <f>VLOOKUP(Z20,'Rural 80'!$A$11:$BS$488,20,FALSE)</f>
        <v>48</v>
      </c>
      <c r="AB20" s="414">
        <f t="array" ref="AB20">INDEX(AA$1:AA$58,MATCH(SMALL(COUNTIF(AA$1:AA$58,"&lt;"&amp;AA$1:AA$58),ROW(AA20:AB20)),COUNTIF(AA$1:AA$58,"&lt;"&amp;AA$1:AA$58),0))</f>
        <v>20</v>
      </c>
      <c r="AC20" s="414" t="str">
        <f t="array" ref="AC20">INDEX(Z$1:Z$58,SMALL(IF(AA$1:AA$58=AB20,ROW(AA$1:AA$58)),COUNTIF(AB$1:AB20,AB20)),1)</f>
        <v>Doncaster</v>
      </c>
      <c r="AD20" s="414">
        <f t="shared" si="6"/>
        <v>20</v>
      </c>
      <c r="AE20" s="414" t="str">
        <f t="shared" si="7"/>
        <v>Doncaster</v>
      </c>
      <c r="AH20" s="415" t="s">
        <v>110</v>
      </c>
      <c r="AI20" s="414">
        <f>VLOOKUP(AH20,'Rural 80'!$A$11:$BS$488,24,FALSE)</f>
        <v>34</v>
      </c>
      <c r="AJ20" s="414">
        <f t="array" ref="AJ20">INDEX(AI$1:AI$58,MATCH(SMALL(COUNTIF(AI$1:AI$58,"&lt;"&amp;AI$1:AI$58),ROW(AI20:AJ20)),COUNTIF(AI$1:AI$58,"&lt;"&amp;AI$1:AI$58),0))</f>
        <v>20</v>
      </c>
      <c r="AK20" s="414" t="str">
        <f t="array" ref="AK20">INDEX(AH$1:AH$58,SMALL(IF(AI$1:AI$58=AJ20,ROW(AI$1:AI$58)),COUNTIF(AJ$1:AJ20,AJ20)),1)</f>
        <v>Pendle</v>
      </c>
      <c r="AL20" s="414">
        <f t="shared" si="8"/>
        <v>20</v>
      </c>
      <c r="AM20" s="414" t="str">
        <f t="shared" si="9"/>
        <v>Pendle</v>
      </c>
      <c r="AP20" s="415" t="s">
        <v>110</v>
      </c>
      <c r="AQ20" s="414">
        <f>VLOOKUP(AP20,'Rural 80'!$A$11:$BS$488,28,FALSE)</f>
        <v>25</v>
      </c>
      <c r="AR20" s="414">
        <f t="array" ref="AR20">INDEX(AQ$1:AQ$58,MATCH(SMALL(COUNTIF(AQ$1:AQ$58,"&lt;"&amp;AQ$1:AQ$58),ROW(AQ20:AR20)),COUNTIF(AQ$1:AQ$58,"&lt;"&amp;AQ$1:AQ$58),0))</f>
        <v>20</v>
      </c>
      <c r="AS20" s="414" t="str">
        <f t="array" ref="AS20">INDEX(AP$1:AP$58,SMALL(IF(AQ$1:AQ$58=AR20,ROW(AQ$1:AQ$58)),COUNTIF(AR$1:AR20,AR20)),1)</f>
        <v>Hastings</v>
      </c>
      <c r="AT20" s="414">
        <f t="shared" si="10"/>
        <v>20</v>
      </c>
      <c r="AU20" s="414" t="str">
        <f t="shared" si="11"/>
        <v>Hastings</v>
      </c>
      <c r="AX20" s="415" t="s">
        <v>110</v>
      </c>
      <c r="AY20" s="414">
        <f>VLOOKUP(AX20,'Rural 80'!$A$11:$BS$488,32,FALSE)</f>
        <v>29</v>
      </c>
      <c r="AZ20" s="414">
        <f t="array" ref="AZ20">INDEX(AY$1:AY$58,MATCH(SMALL(COUNTIF(AY$1:AY$58,"&lt;"&amp;AY$1:AY$58),ROW(AY20:AZ20)),COUNTIF(AY$1:AY$58,"&lt;"&amp;AY$1:AY$58),0))</f>
        <v>20</v>
      </c>
      <c r="BA20" s="414" t="str">
        <f t="array" ref="BA20">INDEX(AX$1:AX$58,SMALL(IF(AY$1:AY$58=AZ20,ROW(AY$1:AY$58)),COUNTIF(AZ$1:AZ20,AZ20)),1)</f>
        <v>Redditch</v>
      </c>
      <c r="BB20" s="414">
        <f t="shared" si="12"/>
        <v>20</v>
      </c>
      <c r="BC20" s="414" t="str">
        <f t="shared" si="13"/>
        <v>Redditch</v>
      </c>
      <c r="BF20" s="415" t="s">
        <v>110</v>
      </c>
      <c r="BG20" s="414">
        <f>VLOOKUP(BF20,'Rural 80'!$A$11:$BS$488,36,FALSE)</f>
        <v>35</v>
      </c>
      <c r="BH20" s="414">
        <f t="array" ref="BH20">INDEX(BG$1:BG$58,MATCH(SMALL(COUNTIF(BG$1:BG$58,"&lt;"&amp;BG$1:BG$58),ROW(BG20:BH20)),COUNTIF(BG$1:BG$58,"&lt;"&amp;BG$1:BG$58),0))</f>
        <v>20</v>
      </c>
      <c r="BI20" s="414" t="str">
        <f t="array" ref="BI20">INDEX(BF$1:BF$58,SMALL(IF(BG$1:BG$58=BH20,ROW(BG$1:BG$58)),COUNTIF(BH$1:BH20,BH20)),1)</f>
        <v>Charnwood</v>
      </c>
      <c r="BJ20" s="414">
        <f t="shared" si="14"/>
        <v>20</v>
      </c>
      <c r="BK20" s="414" t="str">
        <f t="shared" si="15"/>
        <v>Charnwood</v>
      </c>
      <c r="BN20" s="415" t="s">
        <v>110</v>
      </c>
      <c r="BO20" s="414">
        <f>VLOOKUP(BN20,'Rural 80'!$A$11:$BS$488,40,FALSE)</f>
        <v>44</v>
      </c>
      <c r="BP20" s="414">
        <f t="array" ref="BP20">INDEX(BO$1:BO$58,MATCH(SMALL(COUNTIF(BO$1:BO$58,"&lt;"&amp;BO$1:BO$58),ROW(BO20:BP20)),COUNTIF(BO$1:BO$58,"&lt;"&amp;BO$1:BO$58),0))</f>
        <v>20</v>
      </c>
      <c r="BQ20" s="414" t="str">
        <f t="array" ref="BQ20">INDEX(BN$1:BN$58,SMALL(IF(BO$1:BO$58=BP20,ROW(BO$1:BO$58)),COUNTIF(BP$1:BP20,BP20)),1)</f>
        <v>Milton Keynes</v>
      </c>
      <c r="BR20" s="414">
        <f t="shared" si="16"/>
        <v>20</v>
      </c>
      <c r="BS20" s="414" t="str">
        <f t="shared" si="17"/>
        <v>Milton Keynes</v>
      </c>
      <c r="BV20" s="415" t="s">
        <v>110</v>
      </c>
      <c r="BW20" s="414">
        <f>VLOOKUP(BV20,'Rural 80'!$A$11:$BS$488,44,FALSE)</f>
        <v>41</v>
      </c>
      <c r="BX20" s="414">
        <f t="array" ref="BX20">INDEX(BW$1:BW$58,MATCH(SMALL(COUNTIF(BW$1:BW$58,"&lt;"&amp;BW$1:BW$58),ROW(BW20:BX20)),COUNTIF(BW$1:BW$58,"&lt;"&amp;BW$1:BW$58),0))</f>
        <v>20</v>
      </c>
      <c r="BY20" s="414" t="str">
        <f t="array" ref="BY20">INDEX(BV$1:BV$58,SMALL(IF(BW$1:BW$58=BX20,ROW(BW$1:BW$58)),COUNTIF(BX$1:BX20,BX20)),1)</f>
        <v>Milton Keynes</v>
      </c>
      <c r="BZ20" s="414">
        <f t="shared" si="18"/>
        <v>20</v>
      </c>
      <c r="CA20" s="414" t="str">
        <f t="shared" si="19"/>
        <v>Milton Keynes</v>
      </c>
      <c r="CD20" s="415" t="s">
        <v>110</v>
      </c>
      <c r="CE20" s="414">
        <f>VLOOKUP(CD20,'Rural 80'!$A$11:$BS$488,48,FALSE)</f>
        <v>47</v>
      </c>
      <c r="CF20" s="414">
        <f t="array" ref="CF20">INDEX(CE$1:CE$58,MATCH(SMALL(COUNTIF(CE$1:CE$58,"&lt;"&amp;CE$1:CE$58),ROW(CE20:CF20)),COUNTIF(CE$1:CE$58,"&lt;"&amp;CE$1:CE$58),0))</f>
        <v>20</v>
      </c>
      <c r="CG20" s="414" t="str">
        <f t="array" ref="CG20">INDEX(CD$1:CD$58,SMALL(IF(CE$1:CE$58=CF20,ROW(CE$1:CE$58)),COUNTIF(CF$1:CF20,CF20)),1)</f>
        <v>Blackburn with Darwen</v>
      </c>
      <c r="CH20" s="414">
        <f t="shared" si="20"/>
        <v>20</v>
      </c>
      <c r="CI20" s="414" t="str">
        <f t="shared" si="21"/>
        <v>Blackburn with Darwen</v>
      </c>
      <c r="CL20" s="415" t="s">
        <v>110</v>
      </c>
      <c r="CM20" s="414">
        <f>VLOOKUP(CL20,'Rural 80'!$A$11:$BS$488,52,FALSE)</f>
        <v>50</v>
      </c>
      <c r="CN20" s="414">
        <f t="array" ref="CN20">INDEX(CM$1:CM$58,MATCH(SMALL(COUNTIF(CM$1:CM$58,"&lt;"&amp;CM$1:CM$58),ROW(CM20:CN20)),COUNTIF(CM$1:CM$58,"&lt;"&amp;CM$1:CM$58),0))</f>
        <v>20</v>
      </c>
      <c r="CO20" s="414" t="str">
        <f t="array" ref="CO20">INDEX(CL$1:CL$58,SMALL(IF(CM$1:CM$58=CN20,ROW(CM$1:CM$58)),COUNTIF(CN$1:CN20,CN20)),1)</f>
        <v>Rushmoor</v>
      </c>
      <c r="CP20" s="414">
        <f t="shared" si="22"/>
        <v>20</v>
      </c>
      <c r="CQ20" s="414" t="str">
        <f t="shared" si="23"/>
        <v>Rushmoor</v>
      </c>
      <c r="CT20" s="415" t="s">
        <v>110</v>
      </c>
      <c r="CU20" s="414" t="str">
        <f>VLOOKUP(CT20,'Rural 80'!$A$11:$BS$488,56,FALSE)</f>
        <v>9999</v>
      </c>
      <c r="CV20" s="414" t="str">
        <f t="array" ref="CV20">INDEX(CU$1:CU$58,MATCH(SMALL(COUNTIF(CU$1:CU$58,"&lt;"&amp;CU$1:CU$58),ROW(CU20:CV20)),COUNTIF(CU$1:CU$58,"&lt;"&amp;CU$1:CU$58),0))</f>
        <v>9999</v>
      </c>
      <c r="CW20" s="414" t="str">
        <f t="array" ref="CW20">INDEX(CT$1:CT$58,SMALL(IF(CU$1:CU$58=CV20,ROW(CU$1:CU$58)),COUNTIF(CV$1:CV20,CV20)),1)</f>
        <v>Gloucester</v>
      </c>
      <c r="CX20" s="414" t="str">
        <f t="shared" si="24"/>
        <v>no data</v>
      </c>
      <c r="CY20" s="414" t="str">
        <f t="shared" si="25"/>
        <v>Gloucester</v>
      </c>
      <c r="DB20" s="415" t="s">
        <v>110</v>
      </c>
      <c r="DC20" s="414" t="str">
        <f>VLOOKUP(DB20,'Rural 80'!$A$11:$BS$488,60,FALSE)</f>
        <v>9999</v>
      </c>
      <c r="DD20" s="414" t="str">
        <f t="array" ref="DD20">INDEX(DC$1:DC$58,MATCH(SMALL(COUNTIF(DC$1:DC$58,"&lt;"&amp;DC$1:DC$58),ROW(DC20:DD20)),COUNTIF(DC$1:DC$58,"&lt;"&amp;DC$1:DC$58),0))</f>
        <v>9999</v>
      </c>
      <c r="DE20" s="414" t="str">
        <f t="array" ref="DE20">INDEX(DB$1:DB$58,SMALL(IF(DC$1:DC$58=DD20,ROW(DC$1:DC$58)),COUNTIF(DD$1:DD20,DD20)),1)</f>
        <v>Gloucester</v>
      </c>
      <c r="DF20" s="414" t="str">
        <f t="shared" si="26"/>
        <v>no data</v>
      </c>
      <c r="DG20" s="414" t="str">
        <f t="shared" si="27"/>
        <v>Gloucester</v>
      </c>
      <c r="DJ20" s="415" t="s">
        <v>110</v>
      </c>
      <c r="DK20" s="414" t="str">
        <f>VLOOKUP(DJ20,'Rural 80'!$A$11:$BS$488,64,FALSE)</f>
        <v>9999</v>
      </c>
      <c r="DL20" s="414" t="str">
        <f t="array" ref="DL20">INDEX(DK$1:DK$58,MATCH(SMALL(COUNTIF(DK$1:DK$58,"&lt;"&amp;DK$1:DK$58),ROW(DK20:DL20)),COUNTIF(DK$1:DK$58,"&lt;"&amp;DK$1:DK$58),0))</f>
        <v>9999</v>
      </c>
      <c r="DM20" s="414" t="str">
        <f t="array" ref="DM20">INDEX(DJ$1:DJ$58,SMALL(IF(DK$1:DK$58=DL20,ROW(DK$1:DK$58)),COUNTIF(DL$1:DL20,DL20)),1)</f>
        <v>Gloucester</v>
      </c>
      <c r="DN20" s="414" t="str">
        <f t="shared" si="28"/>
        <v>no data</v>
      </c>
      <c r="DO20" s="414" t="str">
        <f t="shared" si="29"/>
        <v>Gloucester</v>
      </c>
      <c r="DR20" s="415" t="s">
        <v>110</v>
      </c>
      <c r="DS20" s="414" t="str">
        <f>VLOOKUP(DR20,'Rural 80'!$A$11:$BS$488,68,FALSE)</f>
        <v>9999</v>
      </c>
      <c r="DT20" s="414" t="str">
        <f t="array" ref="DT20">INDEX(DS$1:DS$58,MATCH(SMALL(COUNTIF(DS$1:DS$58,"&lt;"&amp;DS$1:DS$58),ROW(DS20:DT20)),COUNTIF(DS$1:DS$58,"&lt;"&amp;DS$1:DS$58),0))</f>
        <v>9999</v>
      </c>
      <c r="DU20" s="414" t="str">
        <f t="array" ref="DU20">INDEX(DR$1:DR$58,SMALL(IF(DS$1:DS$58=DT20,ROW(DS$1:DS$58)),COUNTIF(DT$1:DT20,DT20)),1)</f>
        <v>Gloucester</v>
      </c>
      <c r="DV20" s="414" t="str">
        <f t="shared" si="30"/>
        <v>no data</v>
      </c>
      <c r="DW20" s="414" t="str">
        <f t="shared" si="31"/>
        <v>Gloucester</v>
      </c>
    </row>
    <row r="21" spans="2:127" x14ac:dyDescent="0.25">
      <c r="B21" s="415" t="s">
        <v>117</v>
      </c>
      <c r="C21" s="414">
        <f>VLOOKUP(B21,'Rural 80'!$A$11:$BS$488,8,FALSE)</f>
        <v>5</v>
      </c>
      <c r="D21" s="414">
        <f t="array" ref="D21">INDEX(C$1:C$58,MATCH(SMALL(COUNTIF(C$1:C$58,"&lt;"&amp;C$1:C$58),ROW(C21:D21)),COUNTIF(C$1:C$58,"&lt;"&amp;C$1:C$58),0))</f>
        <v>21</v>
      </c>
      <c r="E21" s="414" t="str">
        <f t="array" ref="E21">INDEX(B$1:B$58,SMALL(IF(C$1:C$58=D21,ROW(C$1:C$58)),COUNTIF(D$1:D21,D21)),1)</f>
        <v>Mansfield</v>
      </c>
      <c r="F21" s="414">
        <f t="shared" si="0"/>
        <v>21</v>
      </c>
      <c r="G21" s="414" t="str">
        <f t="shared" si="1"/>
        <v>Mansfield</v>
      </c>
      <c r="J21" s="415" t="s">
        <v>117</v>
      </c>
      <c r="K21" s="414">
        <f>VLOOKUP(J21,'Rural 80'!$A$11:$BS$488,12,FALSE)</f>
        <v>12</v>
      </c>
      <c r="L21" s="414">
        <f t="array" ref="L21">INDEX(K$1:K$58,MATCH(SMALL(COUNTIF(K$1:K$58,"&lt;"&amp;K$1:K$58),ROW(K21:L21)),COUNTIF(K$1:K$58,"&lt;"&amp;K$1:K$58),0))</f>
        <v>21</v>
      </c>
      <c r="M21" s="414" t="str">
        <f t="array" ref="M21">INDEX(J$1:J$58,SMALL(IF(K$1:K$58=L21,ROW(K$1:K$58)),COUNTIF(L$1:L21,L21)),1)</f>
        <v>North East Lincolnshire</v>
      </c>
      <c r="N21" s="414">
        <f t="shared" si="2"/>
        <v>21</v>
      </c>
      <c r="O21" s="414" t="str">
        <f t="shared" si="3"/>
        <v>North East Lincolnshire</v>
      </c>
      <c r="R21" s="415" t="s">
        <v>117</v>
      </c>
      <c r="S21" s="414">
        <f>VLOOKUP(R21,'Rural 80'!$A$11:$BS$488,16,FALSE)</f>
        <v>8</v>
      </c>
      <c r="T21" s="414">
        <f t="array" ref="T21">INDEX(S$1:S$58,MATCH(SMALL(COUNTIF(S$1:S$58,"&lt;"&amp;S$1:S$58),ROW(S21:T21)),COUNTIF(S$1:S$58,"&lt;"&amp;S$1:S$58),0))</f>
        <v>21</v>
      </c>
      <c r="U21" s="414" t="str">
        <f t="array" ref="U21">INDEX(R$1:R$58,SMALL(IF(S$1:S$58=T21,ROW(S$1:S$58)),COUNTIF(T$1:T21,T21)),1)</f>
        <v>Surrey Heath</v>
      </c>
      <c r="V21" s="414">
        <f t="shared" si="4"/>
        <v>21</v>
      </c>
      <c r="W21" s="414" t="str">
        <f t="shared" si="5"/>
        <v>Surrey Heath</v>
      </c>
      <c r="Z21" s="415" t="s">
        <v>117</v>
      </c>
      <c r="AA21" s="414">
        <f>VLOOKUP(Z21,'Rural 80'!$A$11:$BS$488,20,FALSE)</f>
        <v>7</v>
      </c>
      <c r="AB21" s="414">
        <f t="array" ref="AB21">INDEX(AA$1:AA$58,MATCH(SMALL(COUNTIF(AA$1:AA$58,"&lt;"&amp;AA$1:AA$58),ROW(AA21:AB21)),COUNTIF(AA$1:AA$58,"&lt;"&amp;AA$1:AA$58),0))</f>
        <v>21</v>
      </c>
      <c r="AC21" s="414" t="str">
        <f t="array" ref="AC21">INDEX(Z$1:Z$58,SMALL(IF(AA$1:AA$58=AB21,ROW(AA$1:AA$58)),COUNTIF(AB$1:AB21,AB21)),1)</f>
        <v>Thurrock</v>
      </c>
      <c r="AD21" s="414">
        <f t="shared" si="6"/>
        <v>21</v>
      </c>
      <c r="AE21" s="414" t="str">
        <f t="shared" si="7"/>
        <v>Thurrock</v>
      </c>
      <c r="AH21" s="415" t="s">
        <v>117</v>
      </c>
      <c r="AI21" s="414">
        <f>VLOOKUP(AH21,'Rural 80'!$A$11:$BS$488,24,FALSE)</f>
        <v>3</v>
      </c>
      <c r="AJ21" s="414">
        <f t="array" ref="AJ21">INDEX(AI$1:AI$58,MATCH(SMALL(COUNTIF(AI$1:AI$58,"&lt;"&amp;AI$1:AI$58),ROW(AI21:AJ21)),COUNTIF(AI$1:AI$58,"&lt;"&amp;AI$1:AI$58),0))</f>
        <v>21</v>
      </c>
      <c r="AK21" s="414" t="str">
        <f t="array" ref="AK21">INDEX(AH$1:AH$58,SMALL(IF(AI$1:AI$58=AJ21,ROW(AI$1:AI$58)),COUNTIF(AJ$1:AJ21,AJ21)),1)</f>
        <v>Surrey Heath</v>
      </c>
      <c r="AL21" s="414">
        <f t="shared" si="8"/>
        <v>21</v>
      </c>
      <c r="AM21" s="414" t="str">
        <f t="shared" si="9"/>
        <v>Surrey Heath</v>
      </c>
      <c r="AP21" s="415" t="s">
        <v>117</v>
      </c>
      <c r="AQ21" s="414">
        <f>VLOOKUP(AP21,'Rural 80'!$A$11:$BS$488,28,FALSE)</f>
        <v>1</v>
      </c>
      <c r="AR21" s="414">
        <f t="array" ref="AR21">INDEX(AQ$1:AQ$58,MATCH(SMALL(COUNTIF(AQ$1:AQ$58,"&lt;"&amp;AQ$1:AQ$58),ROW(AQ21:AR21)),COUNTIF(AQ$1:AQ$58,"&lt;"&amp;AQ$1:AQ$58),0))</f>
        <v>20</v>
      </c>
      <c r="AS21" s="414" t="str">
        <f t="array" ref="AS21">INDEX(AP$1:AP$58,SMALL(IF(AQ$1:AQ$58=AR21,ROW(AQ$1:AQ$58)),COUNTIF(AR$1:AR21,AR21)),1)</f>
        <v>Pendle</v>
      </c>
      <c r="AT21" s="414">
        <f t="shared" si="10"/>
        <v>20</v>
      </c>
      <c r="AU21" s="414" t="str">
        <f t="shared" si="11"/>
        <v>Pendle</v>
      </c>
      <c r="AX21" s="415" t="s">
        <v>117</v>
      </c>
      <c r="AY21" s="414">
        <f>VLOOKUP(AX21,'Rural 80'!$A$11:$BS$488,32,FALSE)</f>
        <v>2</v>
      </c>
      <c r="AZ21" s="414">
        <f t="array" ref="AZ21">INDEX(AY$1:AY$58,MATCH(SMALL(COUNTIF(AY$1:AY$58,"&lt;"&amp;AY$1:AY$58),ROW(AY21:AZ21)),COUNTIF(AY$1:AY$58,"&lt;"&amp;AY$1:AY$58),0))</f>
        <v>21</v>
      </c>
      <c r="BA21" s="414" t="str">
        <f t="array" ref="BA21">INDEX(AX$1:AX$58,SMALL(IF(AY$1:AY$58=AZ21,ROW(AY$1:AY$58)),COUNTIF(AZ$1:AZ21,AZ21)),1)</f>
        <v>Mansfield</v>
      </c>
      <c r="BB21" s="414">
        <f t="shared" si="12"/>
        <v>21</v>
      </c>
      <c r="BC21" s="414" t="str">
        <f t="shared" si="13"/>
        <v>Mansfield</v>
      </c>
      <c r="BF21" s="415" t="s">
        <v>117</v>
      </c>
      <c r="BG21" s="414">
        <f>VLOOKUP(BF21,'Rural 80'!$A$11:$BS$488,36,FALSE)</f>
        <v>5</v>
      </c>
      <c r="BH21" s="414">
        <f t="array" ref="BH21">INDEX(BG$1:BG$58,MATCH(SMALL(COUNTIF(BG$1:BG$58,"&lt;"&amp;BG$1:BG$58),ROW(BG21:BH21)),COUNTIF(BG$1:BG$58,"&lt;"&amp;BG$1:BG$58),0))</f>
        <v>21</v>
      </c>
      <c r="BI21" s="414" t="str">
        <f t="array" ref="BI21">INDEX(BF$1:BF$58,SMALL(IF(BG$1:BG$58=BH21,ROW(BG$1:BG$58)),COUNTIF(BH$1:BH21,BH21)),1)</f>
        <v>Rushmoor</v>
      </c>
      <c r="BJ21" s="414">
        <f t="shared" si="14"/>
        <v>21</v>
      </c>
      <c r="BK21" s="414" t="str">
        <f t="shared" si="15"/>
        <v>Rushmoor</v>
      </c>
      <c r="BN21" s="415" t="s">
        <v>117</v>
      </c>
      <c r="BO21" s="414">
        <f>VLOOKUP(BN21,'Rural 80'!$A$11:$BS$488,40,FALSE)</f>
        <v>21</v>
      </c>
      <c r="BP21" s="414">
        <f t="array" ref="BP21">INDEX(BO$1:BO$58,MATCH(SMALL(COUNTIF(BO$1:BO$58,"&lt;"&amp;BO$1:BO$58),ROW(BO21:BP21)),COUNTIF(BO$1:BO$58,"&lt;"&amp;BO$1:BO$58),0))</f>
        <v>21</v>
      </c>
      <c r="BQ21" s="414" t="str">
        <f t="array" ref="BQ21">INDEX(BN$1:BN$58,SMALL(IF(BO$1:BO$58=BP21,ROW(BO$1:BO$58)),COUNTIF(BP$1:BP21,BP21)),1)</f>
        <v>Halton</v>
      </c>
      <c r="BR21" s="414">
        <f t="shared" si="16"/>
        <v>21</v>
      </c>
      <c r="BS21" s="414" t="str">
        <f t="shared" si="17"/>
        <v>Halton</v>
      </c>
      <c r="BV21" s="415" t="s">
        <v>117</v>
      </c>
      <c r="BW21" s="414">
        <f>VLOOKUP(BV21,'Rural 80'!$A$11:$BS$488,44,FALSE)</f>
        <v>24</v>
      </c>
      <c r="BX21" s="414">
        <f t="array" ref="BX21">INDEX(BW$1:BW$58,MATCH(SMALL(COUNTIF(BW$1:BW$58,"&lt;"&amp;BW$1:BW$58),ROW(BW21:BX21)),COUNTIF(BW$1:BW$58,"&lt;"&amp;BW$1:BW$58),0))</f>
        <v>21</v>
      </c>
      <c r="BY21" s="414" t="str">
        <f t="array" ref="BY21">INDEX(BV$1:BV$58,SMALL(IF(BW$1:BW$58=BX21,ROW(BW$1:BW$58)),COUNTIF(BX$1:BX21,BX21)),1)</f>
        <v>Thurrock</v>
      </c>
      <c r="BZ21" s="414">
        <f t="shared" si="18"/>
        <v>21</v>
      </c>
      <c r="CA21" s="414" t="str">
        <f t="shared" si="19"/>
        <v>Thurrock</v>
      </c>
      <c r="CD21" s="415" t="s">
        <v>117</v>
      </c>
      <c r="CE21" s="414">
        <f>VLOOKUP(CD21,'Rural 80'!$A$11:$BS$488,48,FALSE)</f>
        <v>16</v>
      </c>
      <c r="CF21" s="414">
        <f t="array" ref="CF21">INDEX(CE$1:CE$58,MATCH(SMALL(COUNTIF(CE$1:CE$58,"&lt;"&amp;CE$1:CE$58),ROW(CE21:CF21)),COUNTIF(CE$1:CE$58,"&lt;"&amp;CE$1:CE$58),0))</f>
        <v>21</v>
      </c>
      <c r="CG21" s="414" t="str">
        <f t="array" ref="CG21">INDEX(CD$1:CD$58,SMALL(IF(CE$1:CE$58=CF21,ROW(CE$1:CE$58)),COUNTIF(CF$1:CF21,CF21)),1)</f>
        <v>Rushmoor</v>
      </c>
      <c r="CH21" s="414">
        <f t="shared" si="20"/>
        <v>21</v>
      </c>
      <c r="CI21" s="414" t="str">
        <f t="shared" si="21"/>
        <v>Rushmoor</v>
      </c>
      <c r="CL21" s="415" t="s">
        <v>117</v>
      </c>
      <c r="CM21" s="414">
        <f>VLOOKUP(CL21,'Rural 80'!$A$11:$BS$488,52,FALSE)</f>
        <v>15</v>
      </c>
      <c r="CN21" s="414">
        <f t="array" ref="CN21">INDEX(CM$1:CM$58,MATCH(SMALL(COUNTIF(CM$1:CM$58,"&lt;"&amp;CM$1:CM$58),ROW(CM21:CN21)),COUNTIF(CM$1:CM$58,"&lt;"&amp;CM$1:CM$58),0))</f>
        <v>21</v>
      </c>
      <c r="CO21" s="414" t="str">
        <f t="array" ref="CO21">INDEX(CL$1:CL$58,SMALL(IF(CM$1:CM$58=CN21,ROW(CM$1:CM$58)),COUNTIF(CN$1:CN21,CN21)),1)</f>
        <v>Mansfield</v>
      </c>
      <c r="CP21" s="414">
        <f t="shared" si="22"/>
        <v>21</v>
      </c>
      <c r="CQ21" s="414" t="str">
        <f t="shared" si="23"/>
        <v>Mansfield</v>
      </c>
      <c r="CT21" s="415" t="s">
        <v>117</v>
      </c>
      <c r="CU21" s="414" t="str">
        <f>VLOOKUP(CT21,'Rural 80'!$A$11:$BS$488,56,FALSE)</f>
        <v>9999</v>
      </c>
      <c r="CV21" s="414" t="str">
        <f t="array" ref="CV21">INDEX(CU$1:CU$58,MATCH(SMALL(COUNTIF(CU$1:CU$58,"&lt;"&amp;CU$1:CU$58),ROW(CU21:CV21)),COUNTIF(CU$1:CU$58,"&lt;"&amp;CU$1:CU$58),0))</f>
        <v>9999</v>
      </c>
      <c r="CW21" s="414" t="str">
        <f t="array" ref="CW21">INDEX(CT$1:CT$58,SMALL(IF(CU$1:CU$58=CV21,ROW(CU$1:CU$58)),COUNTIF(CV$1:CV21,CV21)),1)</f>
        <v>Halton</v>
      </c>
      <c r="CX21" s="414" t="str">
        <f t="shared" si="24"/>
        <v>no data</v>
      </c>
      <c r="CY21" s="414" t="str">
        <f t="shared" si="25"/>
        <v>Halton</v>
      </c>
      <c r="DB21" s="415" t="s">
        <v>117</v>
      </c>
      <c r="DC21" s="414" t="str">
        <f>VLOOKUP(DB21,'Rural 80'!$A$11:$BS$488,60,FALSE)</f>
        <v>9999</v>
      </c>
      <c r="DD21" s="414" t="str">
        <f t="array" ref="DD21">INDEX(DC$1:DC$58,MATCH(SMALL(COUNTIF(DC$1:DC$58,"&lt;"&amp;DC$1:DC$58),ROW(DC21:DD21)),COUNTIF(DC$1:DC$58,"&lt;"&amp;DC$1:DC$58),0))</f>
        <v>9999</v>
      </c>
      <c r="DE21" s="414" t="str">
        <f t="array" ref="DE21">INDEX(DB$1:DB$58,SMALL(IF(DC$1:DC$58=DD21,ROW(DC$1:DC$58)),COUNTIF(DD$1:DD21,DD21)),1)</f>
        <v>Halton</v>
      </c>
      <c r="DF21" s="414" t="str">
        <f t="shared" si="26"/>
        <v>no data</v>
      </c>
      <c r="DG21" s="414" t="str">
        <f t="shared" si="27"/>
        <v>Halton</v>
      </c>
      <c r="DJ21" s="415" t="s">
        <v>117</v>
      </c>
      <c r="DK21" s="414" t="str">
        <f>VLOOKUP(DJ21,'Rural 80'!$A$11:$BS$488,64,FALSE)</f>
        <v>9999</v>
      </c>
      <c r="DL21" s="414" t="str">
        <f t="array" ref="DL21">INDEX(DK$1:DK$58,MATCH(SMALL(COUNTIF(DK$1:DK$58,"&lt;"&amp;DK$1:DK$58),ROW(DK21:DL21)),COUNTIF(DK$1:DK$58,"&lt;"&amp;DK$1:DK$58),0))</f>
        <v>9999</v>
      </c>
      <c r="DM21" s="414" t="str">
        <f t="array" ref="DM21">INDEX(DJ$1:DJ$58,SMALL(IF(DK$1:DK$58=DL21,ROW(DK$1:DK$58)),COUNTIF(DL$1:DL21,DL21)),1)</f>
        <v>Halton</v>
      </c>
      <c r="DN21" s="414" t="str">
        <f t="shared" si="28"/>
        <v>no data</v>
      </c>
      <c r="DO21" s="414" t="str">
        <f t="shared" si="29"/>
        <v>Halton</v>
      </c>
      <c r="DR21" s="415" t="s">
        <v>117</v>
      </c>
      <c r="DS21" s="414" t="str">
        <f>VLOOKUP(DR21,'Rural 80'!$A$11:$BS$488,68,FALSE)</f>
        <v>9999</v>
      </c>
      <c r="DT21" s="414" t="str">
        <f t="array" ref="DT21">INDEX(DS$1:DS$58,MATCH(SMALL(COUNTIF(DS$1:DS$58,"&lt;"&amp;DS$1:DS$58),ROW(DS21:DT21)),COUNTIF(DS$1:DS$58,"&lt;"&amp;DS$1:DS$58),0))</f>
        <v>9999</v>
      </c>
      <c r="DU21" s="414" t="str">
        <f t="array" ref="DU21">INDEX(DR$1:DR$58,SMALL(IF(DS$1:DS$58=DT21,ROW(DS$1:DS$58)),COUNTIF(DT$1:DT21,DT21)),1)</f>
        <v>Halton</v>
      </c>
      <c r="DV21" s="414" t="str">
        <f t="shared" si="30"/>
        <v>no data</v>
      </c>
      <c r="DW21" s="414" t="str">
        <f t="shared" si="31"/>
        <v>Halton</v>
      </c>
    </row>
    <row r="22" spans="2:127" x14ac:dyDescent="0.25">
      <c r="B22" s="415" t="s">
        <v>122</v>
      </c>
      <c r="C22" s="414">
        <f>VLOOKUP(B22,'Rural 80'!$A$11:$BS$488,8,FALSE)</f>
        <v>25</v>
      </c>
      <c r="D22" s="414">
        <f t="array" ref="D22">INDEX(C$1:C$58,MATCH(SMALL(COUNTIF(C$1:C$58,"&lt;"&amp;C$1:C$58),ROW(C22:D22)),COUNTIF(C$1:C$58,"&lt;"&amp;C$1:C$58),0))</f>
        <v>22</v>
      </c>
      <c r="E22" s="414" t="str">
        <f t="array" ref="E22">INDEX(B$1:B$58,SMALL(IF(C$1:C$58=D22,ROW(C$1:C$58)),COUNTIF(D$1:D22,D22)),1)</f>
        <v>Blackburn with Darwen</v>
      </c>
      <c r="F22" s="414">
        <f t="shared" si="0"/>
        <v>22</v>
      </c>
      <c r="G22" s="414" t="str">
        <f t="shared" si="1"/>
        <v>Blackburn with Darwen</v>
      </c>
      <c r="J22" s="415" t="s">
        <v>122</v>
      </c>
      <c r="K22" s="414">
        <f>VLOOKUP(J22,'Rural 80'!$A$11:$BS$488,12,FALSE)</f>
        <v>25</v>
      </c>
      <c r="L22" s="414">
        <f t="array" ref="L22">INDEX(K$1:K$58,MATCH(SMALL(COUNTIF(K$1:K$58,"&lt;"&amp;K$1:K$58),ROW(K22:L22)),COUNTIF(K$1:K$58,"&lt;"&amp;K$1:K$58),0))</f>
        <v>22</v>
      </c>
      <c r="M22" s="414" t="str">
        <f t="array" ref="M22">INDEX(J$1:J$58,SMALL(IF(K$1:K$58=L22,ROW(K$1:K$58)),COUNTIF(L$1:L22,L22)),1)</f>
        <v>Surrey Heath</v>
      </c>
      <c r="N22" s="414">
        <f t="shared" si="2"/>
        <v>22</v>
      </c>
      <c r="O22" s="414" t="str">
        <f t="shared" si="3"/>
        <v>Surrey Heath</v>
      </c>
      <c r="R22" s="415" t="s">
        <v>122</v>
      </c>
      <c r="S22" s="414">
        <f>VLOOKUP(R22,'Rural 80'!$A$11:$BS$488,16,FALSE)</f>
        <v>28</v>
      </c>
      <c r="T22" s="414">
        <f t="array" ref="T22">INDEX(S$1:S$58,MATCH(SMALL(COUNTIF(S$1:S$58,"&lt;"&amp;S$1:S$58),ROW(S22:T22)),COUNTIF(S$1:S$58,"&lt;"&amp;S$1:S$58),0))</f>
        <v>22</v>
      </c>
      <c r="U22" s="414" t="str">
        <f t="array" ref="U22">INDEX(R$1:R$58,SMALL(IF(S$1:S$58=T22,ROW(S$1:S$58)),COUNTIF(T$1:T22,T22)),1)</f>
        <v>Basildon</v>
      </c>
      <c r="V22" s="414">
        <f t="shared" si="4"/>
        <v>22</v>
      </c>
      <c r="W22" s="414" t="str">
        <f t="shared" si="5"/>
        <v>Basildon</v>
      </c>
      <c r="Z22" s="415" t="s">
        <v>122</v>
      </c>
      <c r="AA22" s="414">
        <f>VLOOKUP(Z22,'Rural 80'!$A$11:$BS$488,20,FALSE)</f>
        <v>30</v>
      </c>
      <c r="AB22" s="414">
        <f t="array" ref="AB22">INDEX(AA$1:AA$58,MATCH(SMALL(COUNTIF(AA$1:AA$58,"&lt;"&amp;AA$1:AA$58),ROW(AA22:AB22)),COUNTIF(AA$1:AA$58,"&lt;"&amp;AA$1:AA$58),0))</f>
        <v>22</v>
      </c>
      <c r="AC22" s="414" t="str">
        <f t="array" ref="AC22">INDEX(Z$1:Z$58,SMALL(IF(AA$1:AA$58=AB22,ROW(AA$1:AA$58)),COUNTIF(AB$1:AB22,AB22)),1)</f>
        <v>Redditch</v>
      </c>
      <c r="AD22" s="414">
        <f t="shared" si="6"/>
        <v>22</v>
      </c>
      <c r="AE22" s="414" t="str">
        <f t="shared" si="7"/>
        <v>Redditch</v>
      </c>
      <c r="AH22" s="415" t="s">
        <v>122</v>
      </c>
      <c r="AI22" s="414">
        <f>VLOOKUP(AH22,'Rural 80'!$A$11:$BS$488,24,FALSE)</f>
        <v>36</v>
      </c>
      <c r="AJ22" s="414">
        <f t="array" ref="AJ22">INDEX(AI$1:AI$58,MATCH(SMALL(COUNTIF(AI$1:AI$58,"&lt;"&amp;AI$1:AI$58),ROW(AI22:AJ22)),COUNTIF(AI$1:AI$58,"&lt;"&amp;AI$1:AI$58),0))</f>
        <v>22</v>
      </c>
      <c r="AK22" s="414" t="str">
        <f t="array" ref="AK22">INDEX(AH$1:AH$58,SMALL(IF(AI$1:AI$58=AJ22,ROW(AI$1:AI$58)),COUNTIF(AJ$1:AJ22,AJ22)),1)</f>
        <v>Darlington</v>
      </c>
      <c r="AL22" s="414">
        <f t="shared" si="8"/>
        <v>22</v>
      </c>
      <c r="AM22" s="414" t="str">
        <f t="shared" si="9"/>
        <v>Darlington</v>
      </c>
      <c r="AP22" s="415" t="s">
        <v>122</v>
      </c>
      <c r="AQ22" s="414">
        <f>VLOOKUP(AP22,'Rural 80'!$A$11:$BS$488,28,FALSE)</f>
        <v>39</v>
      </c>
      <c r="AR22" s="414">
        <f t="array" ref="AR22">INDEX(AQ$1:AQ$58,MATCH(SMALL(COUNTIF(AQ$1:AQ$58,"&lt;"&amp;AQ$1:AQ$58),ROW(AQ22:AR22)),COUNTIF(AQ$1:AQ$58,"&lt;"&amp;AQ$1:AQ$58),0))</f>
        <v>22</v>
      </c>
      <c r="AS22" s="414" t="str">
        <f t="array" ref="AS22">INDEX(AP$1:AP$58,SMALL(IF(AQ$1:AQ$58=AR22,ROW(AQ$1:AQ$58)),COUNTIF(AR$1:AR22,AR22)),1)</f>
        <v>Doncaster</v>
      </c>
      <c r="AT22" s="414">
        <f t="shared" si="10"/>
        <v>22</v>
      </c>
      <c r="AU22" s="414" t="str">
        <f t="shared" si="11"/>
        <v>Doncaster</v>
      </c>
      <c r="AX22" s="415" t="s">
        <v>122</v>
      </c>
      <c r="AY22" s="414">
        <f>VLOOKUP(AX22,'Rural 80'!$A$11:$BS$488,32,FALSE)</f>
        <v>41</v>
      </c>
      <c r="AZ22" s="414">
        <f t="array" ref="AZ22">INDEX(AY$1:AY$58,MATCH(SMALL(COUNTIF(AY$1:AY$58,"&lt;"&amp;AY$1:AY$58),ROW(AY22:AZ22)),COUNTIF(AY$1:AY$58,"&lt;"&amp;AY$1:AY$58),0))</f>
        <v>22</v>
      </c>
      <c r="BA22" s="414" t="str">
        <f t="array" ref="BA22">INDEX(AX$1:AX$58,SMALL(IF(AY$1:AY$58=AZ22,ROW(AY$1:AY$58)),COUNTIF(AZ$1:AZ22,AZ22)),1)</f>
        <v>Pendle</v>
      </c>
      <c r="BB22" s="414">
        <f t="shared" si="12"/>
        <v>22</v>
      </c>
      <c r="BC22" s="414" t="str">
        <f t="shared" si="13"/>
        <v>Pendle</v>
      </c>
      <c r="BF22" s="415" t="s">
        <v>122</v>
      </c>
      <c r="BG22" s="414">
        <f>VLOOKUP(BF22,'Rural 80'!$A$11:$BS$488,36,FALSE)</f>
        <v>47</v>
      </c>
      <c r="BH22" s="414">
        <f t="array" ref="BH22">INDEX(BG$1:BG$58,MATCH(SMALL(COUNTIF(BG$1:BG$58,"&lt;"&amp;BG$1:BG$58),ROW(BG22:BH22)),COUNTIF(BG$1:BG$58,"&lt;"&amp;BG$1:BG$58),0))</f>
        <v>22</v>
      </c>
      <c r="BI22" s="414" t="str">
        <f t="array" ref="BI22">INDEX(BF$1:BF$58,SMALL(IF(BG$1:BG$58=BH22,ROW(BG$1:BG$58)),COUNTIF(BH$1:BH22,BH22)),1)</f>
        <v>York</v>
      </c>
      <c r="BJ22" s="414">
        <f t="shared" si="14"/>
        <v>22</v>
      </c>
      <c r="BK22" s="414" t="str">
        <f t="shared" si="15"/>
        <v>York</v>
      </c>
      <c r="BN22" s="415" t="s">
        <v>122</v>
      </c>
      <c r="BO22" s="414">
        <f>VLOOKUP(BN22,'Rural 80'!$A$11:$BS$488,40,FALSE)</f>
        <v>15</v>
      </c>
      <c r="BP22" s="414">
        <f t="array" ref="BP22">INDEX(BO$1:BO$58,MATCH(SMALL(COUNTIF(BO$1:BO$58,"&lt;"&amp;BO$1:BO$58),ROW(BO22:BP22)),COUNTIF(BO$1:BO$58,"&lt;"&amp;BO$1:BO$58),0))</f>
        <v>22</v>
      </c>
      <c r="BQ22" s="414" t="str">
        <f t="array" ref="BQ22">INDEX(BN$1:BN$58,SMALL(IF(BO$1:BO$58=BP22,ROW(BO$1:BO$58)),COUNTIF(BP$1:BP22,BP22)),1)</f>
        <v>Blackburn with Darwen</v>
      </c>
      <c r="BR22" s="414">
        <f t="shared" si="16"/>
        <v>22</v>
      </c>
      <c r="BS22" s="414" t="str">
        <f t="shared" si="17"/>
        <v>Blackburn with Darwen</v>
      </c>
      <c r="BV22" s="415" t="s">
        <v>122</v>
      </c>
      <c r="BW22" s="414">
        <f>VLOOKUP(BV22,'Rural 80'!$A$11:$BS$488,44,FALSE)</f>
        <v>10</v>
      </c>
      <c r="BX22" s="414">
        <f t="array" ref="BX22">INDEX(BW$1:BW$58,MATCH(SMALL(COUNTIF(BW$1:BW$58,"&lt;"&amp;BW$1:BW$58),ROW(BW22:BX22)),COUNTIF(BW$1:BW$58,"&lt;"&amp;BW$1:BW$58),0))</f>
        <v>22</v>
      </c>
      <c r="BY22" s="414" t="str">
        <f t="array" ref="BY22">INDEX(BV$1:BV$58,SMALL(IF(BW$1:BW$58=BX22,ROW(BW$1:BW$58)),COUNTIF(BX$1:BX22,BX22)),1)</f>
        <v>Surrey Heath</v>
      </c>
      <c r="BZ22" s="414">
        <f t="shared" si="18"/>
        <v>22</v>
      </c>
      <c r="CA22" s="414" t="str">
        <f t="shared" si="19"/>
        <v>Surrey Heath</v>
      </c>
      <c r="CD22" s="415" t="s">
        <v>122</v>
      </c>
      <c r="CE22" s="414">
        <f>VLOOKUP(CD22,'Rural 80'!$A$11:$BS$488,48,FALSE)</f>
        <v>10</v>
      </c>
      <c r="CF22" s="414">
        <f t="array" ref="CF22">INDEX(CE$1:CE$58,MATCH(SMALL(COUNTIF(CE$1:CE$58,"&lt;"&amp;CE$1:CE$58),ROW(CE22:CF22)),COUNTIF(CE$1:CE$58,"&lt;"&amp;CE$1:CE$58),0))</f>
        <v>22</v>
      </c>
      <c r="CG22" s="414" t="str">
        <f t="array" ref="CG22">INDEX(CD$1:CD$58,SMALL(IF(CE$1:CE$58=CF22,ROW(CE$1:CE$58)),COUNTIF(CF$1:CF22,CF22)),1)</f>
        <v>Swindon</v>
      </c>
      <c r="CH22" s="414">
        <f t="shared" si="20"/>
        <v>22</v>
      </c>
      <c r="CI22" s="414" t="str">
        <f t="shared" si="21"/>
        <v>Swindon</v>
      </c>
      <c r="CL22" s="415" t="s">
        <v>122</v>
      </c>
      <c r="CM22" s="414">
        <f>VLOOKUP(CL22,'Rural 80'!$A$11:$BS$488,52,FALSE)</f>
        <v>12</v>
      </c>
      <c r="CN22" s="414">
        <f t="array" ref="CN22">INDEX(CM$1:CM$58,MATCH(SMALL(COUNTIF(CM$1:CM$58,"&lt;"&amp;CM$1:CM$58),ROW(CM22:CN22)),COUNTIF(CM$1:CM$58,"&lt;"&amp;CM$1:CM$58),0))</f>
        <v>22</v>
      </c>
      <c r="CO22" s="414" t="str">
        <f t="array" ref="CO22">INDEX(CL$1:CL$58,SMALL(IF(CM$1:CM$58=CN22,ROW(CM$1:CM$58)),COUNTIF(CN$1:CN22,CN22)),1)</f>
        <v>Hastings</v>
      </c>
      <c r="CP22" s="414">
        <f t="shared" si="22"/>
        <v>22</v>
      </c>
      <c r="CQ22" s="414" t="str">
        <f t="shared" si="23"/>
        <v>Hastings</v>
      </c>
      <c r="CT22" s="415" t="s">
        <v>122</v>
      </c>
      <c r="CU22" s="414" t="str">
        <f>VLOOKUP(CT22,'Rural 80'!$A$11:$BS$488,56,FALSE)</f>
        <v>9999</v>
      </c>
      <c r="CV22" s="414" t="str">
        <f t="array" ref="CV22">INDEX(CU$1:CU$58,MATCH(SMALL(COUNTIF(CU$1:CU$58,"&lt;"&amp;CU$1:CU$58),ROW(CU22:CV22)),COUNTIF(CU$1:CU$58,"&lt;"&amp;CU$1:CU$58),0))</f>
        <v>9999</v>
      </c>
      <c r="CW22" s="414" t="str">
        <f t="array" ref="CW22">INDEX(CT$1:CT$58,SMALL(IF(CU$1:CU$58=CV22,ROW(CU$1:CU$58)),COUNTIF(CV$1:CV22,CV22)),1)</f>
        <v>Harlow</v>
      </c>
      <c r="CX22" s="414" t="str">
        <f t="shared" si="24"/>
        <v>no data</v>
      </c>
      <c r="CY22" s="414" t="str">
        <f t="shared" si="25"/>
        <v>Harlow</v>
      </c>
      <c r="DB22" s="415" t="s">
        <v>122</v>
      </c>
      <c r="DC22" s="414" t="str">
        <f>VLOOKUP(DB22,'Rural 80'!$A$11:$BS$488,60,FALSE)</f>
        <v>9999</v>
      </c>
      <c r="DD22" s="414" t="str">
        <f t="array" ref="DD22">INDEX(DC$1:DC$58,MATCH(SMALL(COUNTIF(DC$1:DC$58,"&lt;"&amp;DC$1:DC$58),ROW(DC22:DD22)),COUNTIF(DC$1:DC$58,"&lt;"&amp;DC$1:DC$58),0))</f>
        <v>9999</v>
      </c>
      <c r="DE22" s="414" t="str">
        <f t="array" ref="DE22">INDEX(DB$1:DB$58,SMALL(IF(DC$1:DC$58=DD22,ROW(DC$1:DC$58)),COUNTIF(DD$1:DD22,DD22)),1)</f>
        <v>Harlow</v>
      </c>
      <c r="DF22" s="414" t="str">
        <f t="shared" si="26"/>
        <v>no data</v>
      </c>
      <c r="DG22" s="414" t="str">
        <f t="shared" si="27"/>
        <v>Harlow</v>
      </c>
      <c r="DJ22" s="415" t="s">
        <v>122</v>
      </c>
      <c r="DK22" s="414" t="str">
        <f>VLOOKUP(DJ22,'Rural 80'!$A$11:$BS$488,64,FALSE)</f>
        <v>9999</v>
      </c>
      <c r="DL22" s="414" t="str">
        <f t="array" ref="DL22">INDEX(DK$1:DK$58,MATCH(SMALL(COUNTIF(DK$1:DK$58,"&lt;"&amp;DK$1:DK$58),ROW(DK22:DL22)),COUNTIF(DK$1:DK$58,"&lt;"&amp;DK$1:DK$58),0))</f>
        <v>9999</v>
      </c>
      <c r="DM22" s="414" t="str">
        <f t="array" ref="DM22">INDEX(DJ$1:DJ$58,SMALL(IF(DK$1:DK$58=DL22,ROW(DK$1:DK$58)),COUNTIF(DL$1:DL22,DL22)),1)</f>
        <v>Harlow</v>
      </c>
      <c r="DN22" s="414" t="str">
        <f t="shared" si="28"/>
        <v>no data</v>
      </c>
      <c r="DO22" s="414" t="str">
        <f t="shared" si="29"/>
        <v>Harlow</v>
      </c>
      <c r="DR22" s="415" t="s">
        <v>122</v>
      </c>
      <c r="DS22" s="414" t="str">
        <f>VLOOKUP(DR22,'Rural 80'!$A$11:$BS$488,68,FALSE)</f>
        <v>9999</v>
      </c>
      <c r="DT22" s="414" t="str">
        <f t="array" ref="DT22">INDEX(DS$1:DS$58,MATCH(SMALL(COUNTIF(DS$1:DS$58,"&lt;"&amp;DS$1:DS$58),ROW(DS22:DT22)),COUNTIF(DS$1:DS$58,"&lt;"&amp;DS$1:DS$58),0))</f>
        <v>9999</v>
      </c>
      <c r="DU22" s="414" t="str">
        <f t="array" ref="DU22">INDEX(DR$1:DR$58,SMALL(IF(DS$1:DS$58=DT22,ROW(DS$1:DS$58)),COUNTIF(DT$1:DT22,DT22)),1)</f>
        <v>Harlow</v>
      </c>
      <c r="DV22" s="414" t="str">
        <f t="shared" si="30"/>
        <v>no data</v>
      </c>
      <c r="DW22" s="414" t="str">
        <f t="shared" si="31"/>
        <v>Harlow</v>
      </c>
    </row>
    <row r="23" spans="2:127" x14ac:dyDescent="0.25">
      <c r="B23" s="415" t="s">
        <v>126</v>
      </c>
      <c r="C23" s="414">
        <f>VLOOKUP(B23,'Rural 80'!$A$11:$BS$488,8,FALSE)</f>
        <v>4</v>
      </c>
      <c r="D23" s="414">
        <f t="array" ref="D23">INDEX(C$1:C$58,MATCH(SMALL(COUNTIF(C$1:C$58,"&lt;"&amp;C$1:C$58),ROW(C23:D23)),COUNTIF(C$1:C$58,"&lt;"&amp;C$1:C$58),0))</f>
        <v>23</v>
      </c>
      <c r="E23" s="414" t="str">
        <f t="array" ref="E23">INDEX(B$1:B$58,SMALL(IF(C$1:C$58=D23,ROW(C$1:C$58)),COUNTIF(D$1:D23,D23)),1)</f>
        <v>Thurrock</v>
      </c>
      <c r="F23" s="414">
        <f t="shared" si="0"/>
        <v>23</v>
      </c>
      <c r="G23" s="414" t="str">
        <f t="shared" si="1"/>
        <v>Thurrock</v>
      </c>
      <c r="J23" s="415" t="s">
        <v>126</v>
      </c>
      <c r="K23" s="414">
        <f>VLOOKUP(J23,'Rural 80'!$A$11:$BS$488,12,FALSE)</f>
        <v>5</v>
      </c>
      <c r="L23" s="414">
        <f t="array" ref="L23">INDEX(K$1:K$58,MATCH(SMALL(COUNTIF(K$1:K$58,"&lt;"&amp;K$1:K$58),ROW(K23:L23)),COUNTIF(K$1:K$58,"&lt;"&amp;K$1:K$58),0))</f>
        <v>23</v>
      </c>
      <c r="M23" s="414" t="str">
        <f t="array" ref="M23">INDEX(J$1:J$58,SMALL(IF(K$1:K$58=L23,ROW(K$1:K$58)),COUNTIF(L$1:L23,L23)),1)</f>
        <v>Rushmoor</v>
      </c>
      <c r="N23" s="414">
        <f t="shared" si="2"/>
        <v>23</v>
      </c>
      <c r="O23" s="414" t="str">
        <f t="shared" si="3"/>
        <v>Rushmoor</v>
      </c>
      <c r="R23" s="415" t="s">
        <v>126</v>
      </c>
      <c r="S23" s="414">
        <f>VLOOKUP(R23,'Rural 80'!$A$11:$BS$488,16,FALSE)</f>
        <v>5</v>
      </c>
      <c r="T23" s="414">
        <f t="array" ref="T23">INDEX(S$1:S$58,MATCH(SMALL(COUNTIF(S$1:S$58,"&lt;"&amp;S$1:S$58),ROW(S23:T23)),COUNTIF(S$1:S$58,"&lt;"&amp;S$1:S$58),0))</f>
        <v>23</v>
      </c>
      <c r="U23" s="414" t="str">
        <f t="array" ref="U23">INDEX(R$1:R$58,SMALL(IF(S$1:S$58=T23,ROW(S$1:S$58)),COUNTIF(T$1:T23,T23)),1)</f>
        <v>Redditch</v>
      </c>
      <c r="V23" s="414">
        <f t="shared" si="4"/>
        <v>23</v>
      </c>
      <c r="W23" s="414" t="str">
        <f t="shared" si="5"/>
        <v>Redditch</v>
      </c>
      <c r="Z23" s="415" t="s">
        <v>126</v>
      </c>
      <c r="AA23" s="414">
        <f>VLOOKUP(Z23,'Rural 80'!$A$11:$BS$488,20,FALSE)</f>
        <v>3</v>
      </c>
      <c r="AB23" s="414">
        <f t="array" ref="AB23">INDEX(AA$1:AA$58,MATCH(SMALL(COUNTIF(AA$1:AA$58,"&lt;"&amp;AA$1:AA$58),ROW(AA23:AB23)),COUNTIF(AA$1:AA$58,"&lt;"&amp;AA$1:AA$58),0))</f>
        <v>23</v>
      </c>
      <c r="AC23" s="414" t="str">
        <f t="array" ref="AC23">INDEX(Z$1:Z$58,SMALL(IF(AA$1:AA$58=AB23,ROW(AA$1:AA$58)),COUNTIF(AB$1:AB23,AB23)),1)</f>
        <v>Chelmsford</v>
      </c>
      <c r="AD23" s="414">
        <f t="shared" si="6"/>
        <v>23</v>
      </c>
      <c r="AE23" s="414" t="str">
        <f t="shared" si="7"/>
        <v>Chelmsford</v>
      </c>
      <c r="AH23" s="415" t="s">
        <v>126</v>
      </c>
      <c r="AI23" s="414">
        <f>VLOOKUP(AH23,'Rural 80'!$A$11:$BS$488,24,FALSE)</f>
        <v>5</v>
      </c>
      <c r="AJ23" s="414">
        <f t="array" ref="AJ23">INDEX(AI$1:AI$58,MATCH(SMALL(COUNTIF(AI$1:AI$58,"&lt;"&amp;AI$1:AI$58),ROW(AI23:AJ23)),COUNTIF(AI$1:AI$58,"&lt;"&amp;AI$1:AI$58),0))</f>
        <v>23</v>
      </c>
      <c r="AK23" s="414" t="str">
        <f t="array" ref="AK23">INDEX(AH$1:AH$58,SMALL(IF(AI$1:AI$58=AJ23,ROW(AI$1:AI$58)),COUNTIF(AJ$1:AJ23,AJ23)),1)</f>
        <v>Hyndburn</v>
      </c>
      <c r="AL23" s="414">
        <f t="shared" si="8"/>
        <v>23</v>
      </c>
      <c r="AM23" s="414" t="str">
        <f t="shared" si="9"/>
        <v>Hyndburn</v>
      </c>
      <c r="AP23" s="415" t="s">
        <v>126</v>
      </c>
      <c r="AQ23" s="414">
        <f>VLOOKUP(AP23,'Rural 80'!$A$11:$BS$488,28,FALSE)</f>
        <v>4</v>
      </c>
      <c r="AR23" s="414">
        <f t="array" ref="AR23">INDEX(AQ$1:AQ$58,MATCH(SMALL(COUNTIF(AQ$1:AQ$58,"&lt;"&amp;AQ$1:AQ$58),ROW(AQ23:AR23)),COUNTIF(AQ$1:AQ$58,"&lt;"&amp;AQ$1:AQ$58),0))</f>
        <v>23</v>
      </c>
      <c r="AS23" s="414" t="str">
        <f t="array" ref="AS23">INDEX(AP$1:AP$58,SMALL(IF(AQ$1:AQ$58=AR23,ROW(AQ$1:AQ$58)),COUNTIF(AR$1:AR23,AR23)),1)</f>
        <v>Warrington</v>
      </c>
      <c r="AT23" s="414">
        <f t="shared" si="10"/>
        <v>23</v>
      </c>
      <c r="AU23" s="414" t="str">
        <f t="shared" si="11"/>
        <v>Warrington</v>
      </c>
      <c r="AX23" s="415" t="s">
        <v>126</v>
      </c>
      <c r="AY23" s="414">
        <f>VLOOKUP(AX23,'Rural 80'!$A$11:$BS$488,32,FALSE)</f>
        <v>8</v>
      </c>
      <c r="AZ23" s="414">
        <f t="array" ref="AZ23">INDEX(AY$1:AY$58,MATCH(SMALL(COUNTIF(AY$1:AY$58,"&lt;"&amp;AY$1:AY$58),ROW(AY23:AZ23)),COUNTIF(AY$1:AY$58,"&lt;"&amp;AY$1:AY$58),0))</f>
        <v>23</v>
      </c>
      <c r="BA23" s="414" t="str">
        <f t="array" ref="BA23">INDEX(AX$1:AX$58,SMALL(IF(AY$1:AY$58=AZ23,ROW(AY$1:AY$58)),COUNTIF(AZ$1:AZ23,AZ23)),1)</f>
        <v>Doncaster</v>
      </c>
      <c r="BB23" s="414">
        <f t="shared" si="12"/>
        <v>23</v>
      </c>
      <c r="BC23" s="414" t="str">
        <f t="shared" si="13"/>
        <v>Doncaster</v>
      </c>
      <c r="BF23" s="415" t="s">
        <v>126</v>
      </c>
      <c r="BG23" s="414">
        <f>VLOOKUP(BF23,'Rural 80'!$A$11:$BS$488,36,FALSE)</f>
        <v>3</v>
      </c>
      <c r="BH23" s="414">
        <f t="array" ref="BH23">INDEX(BG$1:BG$58,MATCH(SMALL(COUNTIF(BG$1:BG$58,"&lt;"&amp;BG$1:BG$58),ROW(BG23:BH23)),COUNTIF(BG$1:BG$58,"&lt;"&amp;BG$1:BG$58),0))</f>
        <v>23</v>
      </c>
      <c r="BI23" s="414" t="str">
        <f t="array" ref="BI23">INDEX(BF$1:BF$58,SMALL(IF(BG$1:BG$58=BH23,ROW(BG$1:BG$58)),COUNTIF(BH$1:BH23,BH23)),1)</f>
        <v>Eastbourne</v>
      </c>
      <c r="BJ23" s="414">
        <f t="shared" si="14"/>
        <v>23</v>
      </c>
      <c r="BK23" s="414" t="str">
        <f t="shared" si="15"/>
        <v>Eastbourne</v>
      </c>
      <c r="BN23" s="415" t="s">
        <v>126</v>
      </c>
      <c r="BO23" s="414">
        <f>VLOOKUP(BN23,'Rural 80'!$A$11:$BS$488,40,FALSE)</f>
        <v>8</v>
      </c>
      <c r="BP23" s="414">
        <f t="array" ref="BP23">INDEX(BO$1:BO$58,MATCH(SMALL(COUNTIF(BO$1:BO$58,"&lt;"&amp;BO$1:BO$58),ROW(BO23:BP23)),COUNTIF(BO$1:BO$58,"&lt;"&amp;BO$1:BO$58),0))</f>
        <v>23</v>
      </c>
      <c r="BQ23" s="414" t="str">
        <f t="array" ref="BQ23">INDEX(BN$1:BN$58,SMALL(IF(BO$1:BO$58=BP23,ROW(BO$1:BO$58)),COUNTIF(BP$1:BP23,BP23)),1)</f>
        <v>Rushmoor</v>
      </c>
      <c r="BR23" s="414">
        <f t="shared" si="16"/>
        <v>23</v>
      </c>
      <c r="BS23" s="414" t="str">
        <f t="shared" si="17"/>
        <v>Rushmoor</v>
      </c>
      <c r="BV23" s="415" t="s">
        <v>126</v>
      </c>
      <c r="BW23" s="414">
        <f>VLOOKUP(BV23,'Rural 80'!$A$11:$BS$488,44,FALSE)</f>
        <v>5</v>
      </c>
      <c r="BX23" s="414">
        <f t="array" ref="BX23">INDEX(BW$1:BW$58,MATCH(SMALL(COUNTIF(BW$1:BW$58,"&lt;"&amp;BW$1:BW$58),ROW(BW23:BX23)),COUNTIF(BW$1:BW$58,"&lt;"&amp;BW$1:BW$58),0))</f>
        <v>23</v>
      </c>
      <c r="BY23" s="414" t="str">
        <f t="array" ref="BY23">INDEX(BV$1:BV$58,SMALL(IF(BW$1:BW$58=BX23,ROW(BW$1:BW$58)),COUNTIF(BX$1:BX23,BX23)),1)</f>
        <v>Rushmoor</v>
      </c>
      <c r="BZ23" s="414">
        <f t="shared" si="18"/>
        <v>23</v>
      </c>
      <c r="CA23" s="414" t="str">
        <f t="shared" si="19"/>
        <v>Rushmoor</v>
      </c>
      <c r="CD23" s="415" t="s">
        <v>126</v>
      </c>
      <c r="CE23" s="414">
        <f>VLOOKUP(CD23,'Rural 80'!$A$11:$BS$488,48,FALSE)</f>
        <v>1</v>
      </c>
      <c r="CF23" s="414">
        <f t="array" ref="CF23">INDEX(CE$1:CE$58,MATCH(SMALL(COUNTIF(CE$1:CE$58,"&lt;"&amp;CE$1:CE$58),ROW(CE23:CF23)),COUNTIF(CE$1:CE$58,"&lt;"&amp;CE$1:CE$58),0))</f>
        <v>23</v>
      </c>
      <c r="CG23" s="414" t="str">
        <f t="array" ref="CG23">INDEX(CD$1:CD$58,SMALL(IF(CE$1:CE$58=CF23,ROW(CE$1:CE$58)),COUNTIF(CF$1:CF23,CF23)),1)</f>
        <v>Stevenage</v>
      </c>
      <c r="CH23" s="414">
        <f t="shared" si="20"/>
        <v>23</v>
      </c>
      <c r="CI23" s="414" t="str">
        <f t="shared" si="21"/>
        <v>Stevenage</v>
      </c>
      <c r="CL23" s="415" t="s">
        <v>126</v>
      </c>
      <c r="CM23" s="414">
        <f>VLOOKUP(CL23,'Rural 80'!$A$11:$BS$488,52,FALSE)</f>
        <v>16</v>
      </c>
      <c r="CN23" s="414">
        <f t="array" ref="CN23">INDEX(CM$1:CM$58,MATCH(SMALL(COUNTIF(CM$1:CM$58,"&lt;"&amp;CM$1:CM$58),ROW(CM23:CN23)),COUNTIF(CM$1:CM$58,"&lt;"&amp;CM$1:CM$58),0))</f>
        <v>23</v>
      </c>
      <c r="CO23" s="414" t="str">
        <f t="array" ref="CO23">INDEX(CL$1:CL$58,SMALL(IF(CM$1:CM$58=CN23,ROW(CM$1:CM$58)),COUNTIF(CN$1:CN23,CN23)),1)</f>
        <v>Milton Keynes</v>
      </c>
      <c r="CP23" s="414">
        <f t="shared" si="22"/>
        <v>23</v>
      </c>
      <c r="CQ23" s="414" t="str">
        <f t="shared" si="23"/>
        <v>Milton Keynes</v>
      </c>
      <c r="CT23" s="415" t="s">
        <v>126</v>
      </c>
      <c r="CU23" s="414" t="str">
        <f>VLOOKUP(CT23,'Rural 80'!$A$11:$BS$488,56,FALSE)</f>
        <v>9999</v>
      </c>
      <c r="CV23" s="414" t="str">
        <f t="array" ref="CV23">INDEX(CU$1:CU$58,MATCH(SMALL(COUNTIF(CU$1:CU$58,"&lt;"&amp;CU$1:CU$58),ROW(CU23:CV23)),COUNTIF(CU$1:CU$58,"&lt;"&amp;CU$1:CU$58),0))</f>
        <v>9999</v>
      </c>
      <c r="CW23" s="414" t="str">
        <f t="array" ref="CW23">INDEX(CT$1:CT$58,SMALL(IF(CU$1:CU$58=CV23,ROW(CU$1:CU$58)),COUNTIF(CV$1:CV23,CV23)),1)</f>
        <v>Hartlepool</v>
      </c>
      <c r="CX23" s="414" t="str">
        <f t="shared" si="24"/>
        <v>no data</v>
      </c>
      <c r="CY23" s="414" t="str">
        <f t="shared" si="25"/>
        <v>Hartlepool</v>
      </c>
      <c r="DB23" s="415" t="s">
        <v>126</v>
      </c>
      <c r="DC23" s="414" t="str">
        <f>VLOOKUP(DB23,'Rural 80'!$A$11:$BS$488,60,FALSE)</f>
        <v>9999</v>
      </c>
      <c r="DD23" s="414" t="str">
        <f t="array" ref="DD23">INDEX(DC$1:DC$58,MATCH(SMALL(COUNTIF(DC$1:DC$58,"&lt;"&amp;DC$1:DC$58),ROW(DC23:DD23)),COUNTIF(DC$1:DC$58,"&lt;"&amp;DC$1:DC$58),0))</f>
        <v>9999</v>
      </c>
      <c r="DE23" s="414" t="str">
        <f t="array" ref="DE23">INDEX(DB$1:DB$58,SMALL(IF(DC$1:DC$58=DD23,ROW(DC$1:DC$58)),COUNTIF(DD$1:DD23,DD23)),1)</f>
        <v>Hartlepool</v>
      </c>
      <c r="DF23" s="414" t="str">
        <f t="shared" si="26"/>
        <v>no data</v>
      </c>
      <c r="DG23" s="414" t="str">
        <f t="shared" si="27"/>
        <v>Hartlepool</v>
      </c>
      <c r="DJ23" s="415" t="s">
        <v>126</v>
      </c>
      <c r="DK23" s="414" t="str">
        <f>VLOOKUP(DJ23,'Rural 80'!$A$11:$BS$488,64,FALSE)</f>
        <v>9999</v>
      </c>
      <c r="DL23" s="414" t="str">
        <f t="array" ref="DL23">INDEX(DK$1:DK$58,MATCH(SMALL(COUNTIF(DK$1:DK$58,"&lt;"&amp;DK$1:DK$58),ROW(DK23:DL23)),COUNTIF(DK$1:DK$58,"&lt;"&amp;DK$1:DK$58),0))</f>
        <v>9999</v>
      </c>
      <c r="DM23" s="414" t="str">
        <f t="array" ref="DM23">INDEX(DJ$1:DJ$58,SMALL(IF(DK$1:DK$58=DL23,ROW(DK$1:DK$58)),COUNTIF(DL$1:DL23,DL23)),1)</f>
        <v>Hartlepool</v>
      </c>
      <c r="DN23" s="414" t="str">
        <f t="shared" si="28"/>
        <v>no data</v>
      </c>
      <c r="DO23" s="414" t="str">
        <f t="shared" si="29"/>
        <v>Hartlepool</v>
      </c>
      <c r="DR23" s="415" t="s">
        <v>126</v>
      </c>
      <c r="DS23" s="414" t="str">
        <f>VLOOKUP(DR23,'Rural 80'!$A$11:$BS$488,68,FALSE)</f>
        <v>9999</v>
      </c>
      <c r="DT23" s="414" t="str">
        <f t="array" ref="DT23">INDEX(DS$1:DS$58,MATCH(SMALL(COUNTIF(DS$1:DS$58,"&lt;"&amp;DS$1:DS$58),ROW(DS23:DT23)),COUNTIF(DS$1:DS$58,"&lt;"&amp;DS$1:DS$58),0))</f>
        <v>9999</v>
      </c>
      <c r="DU23" s="414" t="str">
        <f t="array" ref="DU23">INDEX(DR$1:DR$58,SMALL(IF(DS$1:DS$58=DT23,ROW(DS$1:DS$58)),COUNTIF(DT$1:DT23,DT23)),1)</f>
        <v>Hartlepool</v>
      </c>
      <c r="DV23" s="414" t="str">
        <f t="shared" si="30"/>
        <v>no data</v>
      </c>
      <c r="DW23" s="414" t="str">
        <f t="shared" si="31"/>
        <v>Hartlepool</v>
      </c>
    </row>
    <row r="24" spans="2:127" x14ac:dyDescent="0.25">
      <c r="B24" s="415" t="s">
        <v>127</v>
      </c>
      <c r="C24" s="414">
        <f>VLOOKUP(B24,'Rural 80'!$A$11:$BS$488,8,FALSE)</f>
        <v>12</v>
      </c>
      <c r="D24" s="414">
        <f t="array" ref="D24">INDEX(C$1:C$58,MATCH(SMALL(COUNTIF(C$1:C$58,"&lt;"&amp;C$1:C$58),ROW(C24:D24)),COUNTIF(C$1:C$58,"&lt;"&amp;C$1:C$58),0))</f>
        <v>24</v>
      </c>
      <c r="E24" s="414" t="str">
        <f t="array" ref="E24">INDEX(B$1:B$58,SMALL(IF(C$1:C$58=D24,ROW(C$1:C$58)),COUNTIF(D$1:D24,D24)),1)</f>
        <v>Torbay</v>
      </c>
      <c r="F24" s="414">
        <f t="shared" si="0"/>
        <v>24</v>
      </c>
      <c r="G24" s="414" t="str">
        <f t="shared" si="1"/>
        <v>Torbay</v>
      </c>
      <c r="J24" s="415" t="s">
        <v>127</v>
      </c>
      <c r="K24" s="414">
        <f>VLOOKUP(J24,'Rural 80'!$A$11:$BS$488,12,FALSE)</f>
        <v>19</v>
      </c>
      <c r="L24" s="414">
        <f t="array" ref="L24">INDEX(K$1:K$58,MATCH(SMALL(COUNTIF(K$1:K$58,"&lt;"&amp;K$1:K$58),ROW(K24:L24)),COUNTIF(K$1:K$58,"&lt;"&amp;K$1:K$58),0))</f>
        <v>24</v>
      </c>
      <c r="M24" s="414" t="str">
        <f t="array" ref="M24">INDEX(J$1:J$58,SMALL(IF(K$1:K$58=L24,ROW(K$1:K$58)),COUNTIF(L$1:L24,L24)),1)</f>
        <v>Redditch</v>
      </c>
      <c r="N24" s="414">
        <f t="shared" si="2"/>
        <v>24</v>
      </c>
      <c r="O24" s="414" t="str">
        <f t="shared" si="3"/>
        <v>Redditch</v>
      </c>
      <c r="R24" s="415" t="s">
        <v>127</v>
      </c>
      <c r="S24" s="414">
        <f>VLOOKUP(R24,'Rural 80'!$A$11:$BS$488,16,FALSE)</f>
        <v>19</v>
      </c>
      <c r="T24" s="414">
        <f t="array" ref="T24">INDEX(S$1:S$58,MATCH(SMALL(COUNTIF(S$1:S$58,"&lt;"&amp;S$1:S$58),ROW(S24:T24)),COUNTIF(S$1:S$58,"&lt;"&amp;S$1:S$58),0))</f>
        <v>24</v>
      </c>
      <c r="U24" s="414" t="str">
        <f t="array" ref="U24">INDEX(R$1:R$58,SMALL(IF(S$1:S$58=T24,ROW(S$1:S$58)),COUNTIF(T$1:T24,T24)),1)</f>
        <v>Stevenage</v>
      </c>
      <c r="V24" s="414">
        <f t="shared" si="4"/>
        <v>24</v>
      </c>
      <c r="W24" s="414" t="str">
        <f t="shared" si="5"/>
        <v>Stevenage</v>
      </c>
      <c r="Z24" s="415" t="s">
        <v>127</v>
      </c>
      <c r="AA24" s="414">
        <f>VLOOKUP(Z24,'Rural 80'!$A$11:$BS$488,20,FALSE)</f>
        <v>15</v>
      </c>
      <c r="AB24" s="414">
        <f t="array" ref="AB24">INDEX(AA$1:AA$58,MATCH(SMALL(COUNTIF(AA$1:AA$58,"&lt;"&amp;AA$1:AA$58),ROW(AA24:AB24)),COUNTIF(AA$1:AA$58,"&lt;"&amp;AA$1:AA$58),0))</f>
        <v>24</v>
      </c>
      <c r="AC24" s="414" t="str">
        <f t="array" ref="AC24">INDEX(Z$1:Z$58,SMALL(IF(AA$1:AA$58=AB24,ROW(AA$1:AA$58)),COUNTIF(AB$1:AB24,AB24)),1)</f>
        <v>Stevenage</v>
      </c>
      <c r="AD24" s="414">
        <f t="shared" si="6"/>
        <v>24</v>
      </c>
      <c r="AE24" s="414" t="str">
        <f t="shared" si="7"/>
        <v>Stevenage</v>
      </c>
      <c r="AH24" s="415" t="s">
        <v>127</v>
      </c>
      <c r="AI24" s="414">
        <f>VLOOKUP(AH24,'Rural 80'!$A$11:$BS$488,24,FALSE)</f>
        <v>10</v>
      </c>
      <c r="AJ24" s="414">
        <f t="array" ref="AJ24">INDEX(AI$1:AI$58,MATCH(SMALL(COUNTIF(AI$1:AI$58,"&lt;"&amp;AI$1:AI$58),ROW(AI24:AJ24)),COUNTIF(AI$1:AI$58,"&lt;"&amp;AI$1:AI$58),0))</f>
        <v>24</v>
      </c>
      <c r="AK24" s="414" t="str">
        <f t="array" ref="AK24">INDEX(AH$1:AH$58,SMALL(IF(AI$1:AI$58=AJ24,ROW(AI$1:AI$58)),COUNTIF(AJ$1:AJ24,AJ24)),1)</f>
        <v>Blackburn with Darwen</v>
      </c>
      <c r="AL24" s="414">
        <f t="shared" si="8"/>
        <v>24</v>
      </c>
      <c r="AM24" s="414" t="str">
        <f t="shared" si="9"/>
        <v>Blackburn with Darwen</v>
      </c>
      <c r="AP24" s="415" t="s">
        <v>127</v>
      </c>
      <c r="AQ24" s="414">
        <f>VLOOKUP(AP24,'Rural 80'!$A$11:$BS$488,28,FALSE)</f>
        <v>20</v>
      </c>
      <c r="AR24" s="414">
        <f t="array" ref="AR24">INDEX(AQ$1:AQ$58,MATCH(SMALL(COUNTIF(AQ$1:AQ$58,"&lt;"&amp;AQ$1:AQ$58),ROW(AQ24:AR24)),COUNTIF(AQ$1:AQ$58,"&lt;"&amp;AQ$1:AQ$58),0))</f>
        <v>24</v>
      </c>
      <c r="AS24" s="414" t="str">
        <f t="array" ref="AS24">INDEX(AP$1:AP$58,SMALL(IF(AQ$1:AQ$58=AR24,ROW(AQ$1:AQ$58)),COUNTIF(AR$1:AR24,AR24)),1)</f>
        <v>Telford and Wrekin</v>
      </c>
      <c r="AT24" s="414">
        <f t="shared" si="10"/>
        <v>24</v>
      </c>
      <c r="AU24" s="414" t="str">
        <f t="shared" si="11"/>
        <v>Telford and Wrekin</v>
      </c>
      <c r="AX24" s="415" t="s">
        <v>127</v>
      </c>
      <c r="AY24" s="414">
        <f>VLOOKUP(AX24,'Rural 80'!$A$11:$BS$488,32,FALSE)</f>
        <v>18</v>
      </c>
      <c r="AZ24" s="414">
        <f t="array" ref="AZ24">INDEX(AY$1:AY$58,MATCH(SMALL(COUNTIF(AY$1:AY$58,"&lt;"&amp;AY$1:AY$58),ROW(AY24:AZ24)),COUNTIF(AY$1:AY$58,"&lt;"&amp;AY$1:AY$58),0))</f>
        <v>24</v>
      </c>
      <c r="BA24" s="414" t="str">
        <f t="array" ref="BA24">INDEX(AX$1:AX$58,SMALL(IF(AY$1:AY$58=AZ24,ROW(AY$1:AY$58)),COUNTIF(AZ$1:AZ24,AZ24)),1)</f>
        <v>Telford and Wrekin</v>
      </c>
      <c r="BB24" s="414">
        <f t="shared" si="12"/>
        <v>24</v>
      </c>
      <c r="BC24" s="414" t="str">
        <f t="shared" si="13"/>
        <v>Telford and Wrekin</v>
      </c>
      <c r="BF24" s="415" t="s">
        <v>127</v>
      </c>
      <c r="BG24" s="414">
        <f>VLOOKUP(BF24,'Rural 80'!$A$11:$BS$488,36,FALSE)</f>
        <v>12</v>
      </c>
      <c r="BH24" s="414">
        <f t="array" ref="BH24">INDEX(BG$1:BG$58,MATCH(SMALL(COUNTIF(BG$1:BG$58,"&lt;"&amp;BG$1:BG$58),ROW(BG24:BH24)),COUNTIF(BG$1:BG$58,"&lt;"&amp;BG$1:BG$58),0))</f>
        <v>24</v>
      </c>
      <c r="BI24" s="414" t="str">
        <f t="array" ref="BI24">INDEX(BF$1:BF$58,SMALL(IF(BG$1:BG$58=BH24,ROW(BG$1:BG$58)),COUNTIF(BH$1:BH24,BH24)),1)</f>
        <v>Doncaster</v>
      </c>
      <c r="BJ24" s="414">
        <f t="shared" si="14"/>
        <v>24</v>
      </c>
      <c r="BK24" s="414" t="str">
        <f t="shared" si="15"/>
        <v>Doncaster</v>
      </c>
      <c r="BN24" s="415" t="s">
        <v>127</v>
      </c>
      <c r="BO24" s="414">
        <f>VLOOKUP(BN24,'Rural 80'!$A$11:$BS$488,40,FALSE)</f>
        <v>25</v>
      </c>
      <c r="BP24" s="414">
        <f t="array" ref="BP24">INDEX(BO$1:BO$58,MATCH(SMALL(COUNTIF(BO$1:BO$58,"&lt;"&amp;BO$1:BO$58),ROW(BO24:BP24)),COUNTIF(BO$1:BO$58,"&lt;"&amp;BO$1:BO$58),0))</f>
        <v>24</v>
      </c>
      <c r="BQ24" s="414" t="str">
        <f t="array" ref="BQ24">INDEX(BN$1:BN$58,SMALL(IF(BO$1:BO$58=BP24,ROW(BO$1:BO$58)),COUNTIF(BP$1:BP24,BP24)),1)</f>
        <v>Surrey Heath</v>
      </c>
      <c r="BR24" s="414">
        <f t="shared" si="16"/>
        <v>24</v>
      </c>
      <c r="BS24" s="414" t="str">
        <f t="shared" si="17"/>
        <v>Surrey Heath</v>
      </c>
      <c r="BV24" s="415" t="s">
        <v>127</v>
      </c>
      <c r="BW24" s="414">
        <f>VLOOKUP(BV24,'Rural 80'!$A$11:$BS$488,44,FALSE)</f>
        <v>25</v>
      </c>
      <c r="BX24" s="414">
        <f t="array" ref="BX24">INDEX(BW$1:BW$58,MATCH(SMALL(COUNTIF(BW$1:BW$58,"&lt;"&amp;BW$1:BW$58),ROW(BW24:BX24)),COUNTIF(BW$1:BW$58,"&lt;"&amp;BW$1:BW$58),0))</f>
        <v>24</v>
      </c>
      <c r="BY24" s="414" t="str">
        <f t="array" ref="BY24">INDEX(BV$1:BV$58,SMALL(IF(BW$1:BW$58=BX24,ROW(BW$1:BW$58)),COUNTIF(BX$1:BX24,BX24)),1)</f>
        <v>Halton</v>
      </c>
      <c r="BZ24" s="414">
        <f t="shared" si="18"/>
        <v>24</v>
      </c>
      <c r="CA24" s="414" t="str">
        <f t="shared" si="19"/>
        <v>Halton</v>
      </c>
      <c r="CD24" s="415" t="s">
        <v>127</v>
      </c>
      <c r="CE24" s="414">
        <f>VLOOKUP(CD24,'Rural 80'!$A$11:$BS$488,48,FALSE)</f>
        <v>25</v>
      </c>
      <c r="CF24" s="414">
        <f t="array" ref="CF24">INDEX(CE$1:CE$58,MATCH(SMALL(COUNTIF(CE$1:CE$58,"&lt;"&amp;CE$1:CE$58),ROW(CE24:CF24)),COUNTIF(CE$1:CE$58,"&lt;"&amp;CE$1:CE$58),0))</f>
        <v>24</v>
      </c>
      <c r="CG24" s="414" t="str">
        <f t="array" ref="CG24">INDEX(CD$1:CD$58,SMALL(IF(CE$1:CE$58=CF24,ROW(CE$1:CE$58)),COUNTIF(CF$1:CF24,CF24)),1)</f>
        <v>Surrey Heath</v>
      </c>
      <c r="CH24" s="414">
        <f t="shared" si="20"/>
        <v>24</v>
      </c>
      <c r="CI24" s="414" t="str">
        <f t="shared" si="21"/>
        <v>Surrey Heath</v>
      </c>
      <c r="CL24" s="415" t="s">
        <v>127</v>
      </c>
      <c r="CM24" s="414">
        <f>VLOOKUP(CL24,'Rural 80'!$A$11:$BS$488,52,FALSE)</f>
        <v>22</v>
      </c>
      <c r="CN24" s="414">
        <f t="array" ref="CN24">INDEX(CM$1:CM$58,MATCH(SMALL(COUNTIF(CM$1:CM$58,"&lt;"&amp;CM$1:CM$58),ROW(CM24:CN24)),COUNTIF(CM$1:CM$58,"&lt;"&amp;CM$1:CM$58),0))</f>
        <v>24</v>
      </c>
      <c r="CO24" s="414" t="str">
        <f t="array" ref="CO24">INDEX(CL$1:CL$58,SMALL(IF(CM$1:CM$58=CN24,ROW(CM$1:CM$58)),COUNTIF(CN$1:CN24,CN24)),1)</f>
        <v>Basildon</v>
      </c>
      <c r="CP24" s="414">
        <f t="shared" si="22"/>
        <v>24</v>
      </c>
      <c r="CQ24" s="414" t="str">
        <f t="shared" si="23"/>
        <v>Basildon</v>
      </c>
      <c r="CT24" s="415" t="s">
        <v>127</v>
      </c>
      <c r="CU24" s="414" t="str">
        <f>VLOOKUP(CT24,'Rural 80'!$A$11:$BS$488,56,FALSE)</f>
        <v>9999</v>
      </c>
      <c r="CV24" s="414" t="str">
        <f t="array" ref="CV24">INDEX(CU$1:CU$58,MATCH(SMALL(COUNTIF(CU$1:CU$58,"&lt;"&amp;CU$1:CU$58),ROW(CU24:CV24)),COUNTIF(CU$1:CU$58,"&lt;"&amp;CU$1:CU$58),0))</f>
        <v>9999</v>
      </c>
      <c r="CW24" s="414" t="str">
        <f t="array" ref="CW24">INDEX(CT$1:CT$58,SMALL(IF(CU$1:CU$58=CV24,ROW(CU$1:CU$58)),COUNTIF(CV$1:CV24,CV24)),1)</f>
        <v>Hastings</v>
      </c>
      <c r="CX24" s="414" t="str">
        <f t="shared" si="24"/>
        <v>no data</v>
      </c>
      <c r="CY24" s="414" t="str">
        <f t="shared" si="25"/>
        <v>Hastings</v>
      </c>
      <c r="DB24" s="415" t="s">
        <v>127</v>
      </c>
      <c r="DC24" s="414" t="str">
        <f>VLOOKUP(DB24,'Rural 80'!$A$11:$BS$488,60,FALSE)</f>
        <v>9999</v>
      </c>
      <c r="DD24" s="414" t="str">
        <f t="array" ref="DD24">INDEX(DC$1:DC$58,MATCH(SMALL(COUNTIF(DC$1:DC$58,"&lt;"&amp;DC$1:DC$58),ROW(DC24:DD24)),COUNTIF(DC$1:DC$58,"&lt;"&amp;DC$1:DC$58),0))</f>
        <v>9999</v>
      </c>
      <c r="DE24" s="414" t="str">
        <f t="array" ref="DE24">INDEX(DB$1:DB$58,SMALL(IF(DC$1:DC$58=DD24,ROW(DC$1:DC$58)),COUNTIF(DD$1:DD24,DD24)),1)</f>
        <v>Hastings</v>
      </c>
      <c r="DF24" s="414" t="str">
        <f t="shared" si="26"/>
        <v>no data</v>
      </c>
      <c r="DG24" s="414" t="str">
        <f t="shared" si="27"/>
        <v>Hastings</v>
      </c>
      <c r="DJ24" s="415" t="s">
        <v>127</v>
      </c>
      <c r="DK24" s="414" t="str">
        <f>VLOOKUP(DJ24,'Rural 80'!$A$11:$BS$488,64,FALSE)</f>
        <v>9999</v>
      </c>
      <c r="DL24" s="414" t="str">
        <f t="array" ref="DL24">INDEX(DK$1:DK$58,MATCH(SMALL(COUNTIF(DK$1:DK$58,"&lt;"&amp;DK$1:DK$58),ROW(DK24:DL24)),COUNTIF(DK$1:DK$58,"&lt;"&amp;DK$1:DK$58),0))</f>
        <v>9999</v>
      </c>
      <c r="DM24" s="414" t="str">
        <f t="array" ref="DM24">INDEX(DJ$1:DJ$58,SMALL(IF(DK$1:DK$58=DL24,ROW(DK$1:DK$58)),COUNTIF(DL$1:DL24,DL24)),1)</f>
        <v>Hastings</v>
      </c>
      <c r="DN24" s="414" t="str">
        <f t="shared" si="28"/>
        <v>no data</v>
      </c>
      <c r="DO24" s="414" t="str">
        <f t="shared" si="29"/>
        <v>Hastings</v>
      </c>
      <c r="DR24" s="415" t="s">
        <v>127</v>
      </c>
      <c r="DS24" s="414" t="str">
        <f>VLOOKUP(DR24,'Rural 80'!$A$11:$BS$488,68,FALSE)</f>
        <v>9999</v>
      </c>
      <c r="DT24" s="414" t="str">
        <f t="array" ref="DT24">INDEX(DS$1:DS$58,MATCH(SMALL(COUNTIF(DS$1:DS$58,"&lt;"&amp;DS$1:DS$58),ROW(DS24:DT24)),COUNTIF(DS$1:DS$58,"&lt;"&amp;DS$1:DS$58),0))</f>
        <v>9999</v>
      </c>
      <c r="DU24" s="414" t="str">
        <f t="array" ref="DU24">INDEX(DR$1:DR$58,SMALL(IF(DS$1:DS$58=DT24,ROW(DS$1:DS$58)),COUNTIF(DT$1:DT24,DT24)),1)</f>
        <v>Hastings</v>
      </c>
      <c r="DV24" s="414" t="str">
        <f t="shared" si="30"/>
        <v>no data</v>
      </c>
      <c r="DW24" s="414" t="str">
        <f t="shared" si="31"/>
        <v>Hastings</v>
      </c>
    </row>
    <row r="25" spans="2:127" x14ac:dyDescent="0.25">
      <c r="B25" s="415" t="s">
        <v>137</v>
      </c>
      <c r="C25" s="414">
        <f>VLOOKUP(B25,'Rural 80'!$A$11:$BS$488,8,FALSE)</f>
        <v>16</v>
      </c>
      <c r="D25" s="414">
        <f t="array" ref="D25">INDEX(C$1:C$58,MATCH(SMALL(COUNTIF(C$1:C$58,"&lt;"&amp;C$1:C$58),ROW(C25:D25)),COUNTIF(C$1:C$58,"&lt;"&amp;C$1:C$58),0))</f>
        <v>25</v>
      </c>
      <c r="E25" s="414" t="str">
        <f t="array" ref="E25">INDEX(B$1:B$58,SMALL(IF(C$1:C$58=D25,ROW(C$1:C$58)),COUNTIF(D$1:D25,D25)),1)</f>
        <v>Harlow</v>
      </c>
      <c r="F25" s="414">
        <f t="shared" si="0"/>
        <v>25</v>
      </c>
      <c r="G25" s="414" t="str">
        <f t="shared" si="1"/>
        <v>Harlow</v>
      </c>
      <c r="J25" s="415" t="s">
        <v>137</v>
      </c>
      <c r="K25" s="414">
        <f>VLOOKUP(J25,'Rural 80'!$A$11:$BS$488,12,FALSE)</f>
        <v>7</v>
      </c>
      <c r="L25" s="414">
        <f t="array" ref="L25">INDEX(K$1:K$58,MATCH(SMALL(COUNTIF(K$1:K$58,"&lt;"&amp;K$1:K$58),ROW(K25:L25)),COUNTIF(K$1:K$58,"&lt;"&amp;K$1:K$58),0))</f>
        <v>25</v>
      </c>
      <c r="M25" s="414" t="str">
        <f t="array" ref="M25">INDEX(J$1:J$58,SMALL(IF(K$1:K$58=L25,ROW(K$1:K$58)),COUNTIF(L$1:L25,L25)),1)</f>
        <v>Harlow</v>
      </c>
      <c r="N25" s="414">
        <f t="shared" si="2"/>
        <v>25</v>
      </c>
      <c r="O25" s="414" t="str">
        <f t="shared" si="3"/>
        <v>Harlow</v>
      </c>
      <c r="R25" s="415" t="s">
        <v>137</v>
      </c>
      <c r="S25" s="414">
        <f>VLOOKUP(R25,'Rural 80'!$A$11:$BS$488,16,FALSE)</f>
        <v>11</v>
      </c>
      <c r="T25" s="414">
        <f t="array" ref="T25">INDEX(S$1:S$58,MATCH(SMALL(COUNTIF(S$1:S$58,"&lt;"&amp;S$1:S$58),ROW(S25:T25)),COUNTIF(S$1:S$58,"&lt;"&amp;S$1:S$58),0))</f>
        <v>25</v>
      </c>
      <c r="U25" s="414" t="str">
        <f t="array" ref="U25">INDEX(R$1:R$58,SMALL(IF(S$1:S$58=T25,ROW(S$1:S$58)),COUNTIF(T$1:T25,T25)),1)</f>
        <v>Torbay</v>
      </c>
      <c r="V25" s="414">
        <f t="shared" si="4"/>
        <v>25</v>
      </c>
      <c r="W25" s="414" t="str">
        <f t="shared" si="5"/>
        <v>Torbay</v>
      </c>
      <c r="Z25" s="415" t="s">
        <v>137</v>
      </c>
      <c r="AA25" s="414">
        <f>VLOOKUP(Z25,'Rural 80'!$A$11:$BS$488,20,FALSE)</f>
        <v>12</v>
      </c>
      <c r="AB25" s="414">
        <f t="array" ref="AB25">INDEX(AA$1:AA$58,MATCH(SMALL(COUNTIF(AA$1:AA$58,"&lt;"&amp;AA$1:AA$58),ROW(AA25:AB25)),COUNTIF(AA$1:AA$58,"&lt;"&amp;AA$1:AA$58),0))</f>
        <v>25</v>
      </c>
      <c r="AC25" s="414" t="str">
        <f t="array" ref="AC25">INDEX(Z$1:Z$58,SMALL(IF(AA$1:AA$58=AB25,ROW(AA$1:AA$58)),COUNTIF(AB$1:AB25,AB25)),1)</f>
        <v>Torbay</v>
      </c>
      <c r="AD25" s="414">
        <f t="shared" si="6"/>
        <v>25</v>
      </c>
      <c r="AE25" s="414" t="str">
        <f t="shared" si="7"/>
        <v>Torbay</v>
      </c>
      <c r="AH25" s="415" t="s">
        <v>137</v>
      </c>
      <c r="AI25" s="414">
        <f>VLOOKUP(AH25,'Rural 80'!$A$11:$BS$488,24,FALSE)</f>
        <v>23</v>
      </c>
      <c r="AJ25" s="414">
        <f t="array" ref="AJ25">INDEX(AI$1:AI$58,MATCH(SMALL(COUNTIF(AI$1:AI$58,"&lt;"&amp;AI$1:AI$58),ROW(AI25:AJ25)),COUNTIF(AI$1:AI$58,"&lt;"&amp;AI$1:AI$58),0))</f>
        <v>25</v>
      </c>
      <c r="AK25" s="414" t="str">
        <f t="array" ref="AK25">INDEX(AH$1:AH$58,SMALL(IF(AI$1:AI$58=AJ25,ROW(AI$1:AI$58)),COUNTIF(AJ$1:AJ25,AJ25)),1)</f>
        <v>Telford and Wrekin</v>
      </c>
      <c r="AL25" s="414">
        <f t="shared" si="8"/>
        <v>25</v>
      </c>
      <c r="AM25" s="414" t="str">
        <f t="shared" si="9"/>
        <v>Telford and Wrekin</v>
      </c>
      <c r="AP25" s="415" t="s">
        <v>137</v>
      </c>
      <c r="AQ25" s="414">
        <f>VLOOKUP(AP25,'Rural 80'!$A$11:$BS$488,28,FALSE)</f>
        <v>11</v>
      </c>
      <c r="AR25" s="414">
        <f t="array" ref="AR25">INDEX(AQ$1:AQ$58,MATCH(SMALL(COUNTIF(AQ$1:AQ$58,"&lt;"&amp;AQ$1:AQ$58),ROW(AQ25:AR25)),COUNTIF(AQ$1:AQ$58,"&lt;"&amp;AQ$1:AQ$58),0))</f>
        <v>25</v>
      </c>
      <c r="AS25" s="414" t="str">
        <f t="array" ref="AS25">INDEX(AP$1:AP$58,SMALL(IF(AQ$1:AQ$58=AR25,ROW(AQ$1:AQ$58)),COUNTIF(AR$1:AR25,AR25)),1)</f>
        <v>Gloucester</v>
      </c>
      <c r="AT25" s="414">
        <f t="shared" si="10"/>
        <v>25</v>
      </c>
      <c r="AU25" s="414" t="str">
        <f t="shared" si="11"/>
        <v>Gloucester</v>
      </c>
      <c r="AX25" s="415" t="s">
        <v>137</v>
      </c>
      <c r="AY25" s="414">
        <f>VLOOKUP(AX25,'Rural 80'!$A$11:$BS$488,32,FALSE)</f>
        <v>13</v>
      </c>
      <c r="AZ25" s="414">
        <f t="array" ref="AZ25">INDEX(AY$1:AY$58,MATCH(SMALL(COUNTIF(AY$1:AY$58,"&lt;"&amp;AY$1:AY$58),ROW(AY25:AZ25)),COUNTIF(AY$1:AY$58,"&lt;"&amp;AY$1:AY$58),0))</f>
        <v>25</v>
      </c>
      <c r="BA25" s="414" t="str">
        <f t="array" ref="BA25">INDEX(AX$1:AX$58,SMALL(IF(AY$1:AY$58=AZ25,ROW(AY$1:AY$58)),COUNTIF(AZ$1:AZ25,AZ25)),1)</f>
        <v>Chelmsford</v>
      </c>
      <c r="BB25" s="414">
        <f t="shared" si="12"/>
        <v>25</v>
      </c>
      <c r="BC25" s="414" t="str">
        <f t="shared" si="13"/>
        <v>Chelmsford</v>
      </c>
      <c r="BF25" s="415" t="s">
        <v>137</v>
      </c>
      <c r="BG25" s="414">
        <f>VLOOKUP(BF25,'Rural 80'!$A$11:$BS$488,36,FALSE)</f>
        <v>15</v>
      </c>
      <c r="BH25" s="414">
        <f t="array" ref="BH25">INDEX(BG$1:BG$58,MATCH(SMALL(COUNTIF(BG$1:BG$58,"&lt;"&amp;BG$1:BG$58),ROW(BG25:BH25)),COUNTIF(BG$1:BG$58,"&lt;"&amp;BG$1:BG$58),0))</f>
        <v>25</v>
      </c>
      <c r="BI25" s="414" t="str">
        <f t="array" ref="BI25">INDEX(BF$1:BF$58,SMALL(IF(BG$1:BG$58=BH25,ROW(BG$1:BG$58)),COUNTIF(BH$1:BH25,BH25)),1)</f>
        <v>Surrey Heath</v>
      </c>
      <c r="BJ25" s="414">
        <f t="shared" si="14"/>
        <v>25</v>
      </c>
      <c r="BK25" s="414" t="str">
        <f t="shared" si="15"/>
        <v>Surrey Heath</v>
      </c>
      <c r="BN25" s="415" t="s">
        <v>137</v>
      </c>
      <c r="BO25" s="414">
        <f>VLOOKUP(BN25,'Rural 80'!$A$11:$BS$488,40,FALSE)</f>
        <v>1</v>
      </c>
      <c r="BP25" s="414">
        <f t="array" ref="BP25">INDEX(BO$1:BO$58,MATCH(SMALL(COUNTIF(BO$1:BO$58,"&lt;"&amp;BO$1:BO$58),ROW(BO25:BP25)),COUNTIF(BO$1:BO$58,"&lt;"&amp;BO$1:BO$58),0))</f>
        <v>25</v>
      </c>
      <c r="BQ25" s="414" t="str">
        <f t="array" ref="BQ25">INDEX(BN$1:BN$58,SMALL(IF(BO$1:BO$58=BP25,ROW(BO$1:BO$58)),COUNTIF(BP$1:BP25,BP25)),1)</f>
        <v>Hastings</v>
      </c>
      <c r="BR25" s="414">
        <f t="shared" si="16"/>
        <v>25</v>
      </c>
      <c r="BS25" s="414" t="str">
        <f t="shared" si="17"/>
        <v>Hastings</v>
      </c>
      <c r="BV25" s="415" t="s">
        <v>137</v>
      </c>
      <c r="BW25" s="414">
        <f>VLOOKUP(BV25,'Rural 80'!$A$11:$BS$488,44,FALSE)</f>
        <v>1</v>
      </c>
      <c r="BX25" s="414">
        <f t="array" ref="BX25">INDEX(BW$1:BW$58,MATCH(SMALL(COUNTIF(BW$1:BW$58,"&lt;"&amp;BW$1:BW$58),ROW(BW25:BX25)),COUNTIF(BW$1:BW$58,"&lt;"&amp;BW$1:BW$58),0))</f>
        <v>25</v>
      </c>
      <c r="BY25" s="414" t="str">
        <f t="array" ref="BY25">INDEX(BV$1:BV$58,SMALL(IF(BW$1:BW$58=BX25,ROW(BW$1:BW$58)),COUNTIF(BX$1:BX25,BX25)),1)</f>
        <v>Hastings</v>
      </c>
      <c r="BZ25" s="414">
        <f t="shared" si="18"/>
        <v>25</v>
      </c>
      <c r="CA25" s="414" t="str">
        <f t="shared" si="19"/>
        <v>Hastings</v>
      </c>
      <c r="CD25" s="415" t="s">
        <v>137</v>
      </c>
      <c r="CE25" s="414">
        <f>VLOOKUP(CD25,'Rural 80'!$A$11:$BS$488,48,FALSE)</f>
        <v>6</v>
      </c>
      <c r="CF25" s="414">
        <f t="array" ref="CF25">INDEX(CE$1:CE$58,MATCH(SMALL(COUNTIF(CE$1:CE$58,"&lt;"&amp;CE$1:CE$58),ROW(CE25:CF25)),COUNTIF(CE$1:CE$58,"&lt;"&amp;CE$1:CE$58),0))</f>
        <v>25</v>
      </c>
      <c r="CG25" s="414" t="str">
        <f t="array" ref="CG25">INDEX(CD$1:CD$58,SMALL(IF(CE$1:CE$58=CF25,ROW(CE$1:CE$58)),COUNTIF(CF$1:CF25,CF25)),1)</f>
        <v>Hastings</v>
      </c>
      <c r="CH25" s="414">
        <f t="shared" si="20"/>
        <v>25</v>
      </c>
      <c r="CI25" s="414" t="str">
        <f t="shared" si="21"/>
        <v>Hastings</v>
      </c>
      <c r="CL25" s="415" t="s">
        <v>137</v>
      </c>
      <c r="CM25" s="414">
        <f>VLOOKUP(CL25,'Rural 80'!$A$11:$BS$488,52,FALSE)</f>
        <v>13</v>
      </c>
      <c r="CN25" s="414">
        <f t="array" ref="CN25">INDEX(CM$1:CM$58,MATCH(SMALL(COUNTIF(CM$1:CM$58,"&lt;"&amp;CM$1:CM$58),ROW(CM25:CN25)),COUNTIF(CM$1:CM$58,"&lt;"&amp;CM$1:CM$58),0))</f>
        <v>25</v>
      </c>
      <c r="CO25" s="414" t="str">
        <f t="array" ref="CO25">INDEX(CL$1:CL$58,SMALL(IF(CM$1:CM$58=CN25,ROW(CM$1:CM$58)),COUNTIF(CN$1:CN25,CN25)),1)</f>
        <v>Blackburn with Darwen</v>
      </c>
      <c r="CP25" s="414">
        <f t="shared" si="22"/>
        <v>25</v>
      </c>
      <c r="CQ25" s="414" t="str">
        <f t="shared" si="23"/>
        <v>Blackburn with Darwen</v>
      </c>
      <c r="CT25" s="415" t="s">
        <v>137</v>
      </c>
      <c r="CU25" s="414" t="str">
        <f>VLOOKUP(CT25,'Rural 80'!$A$11:$BS$488,56,FALSE)</f>
        <v>9999</v>
      </c>
      <c r="CV25" s="414" t="str">
        <f t="array" ref="CV25">INDEX(CU$1:CU$58,MATCH(SMALL(COUNTIF(CU$1:CU$58,"&lt;"&amp;CU$1:CU$58),ROW(CU25:CV25)),COUNTIF(CU$1:CU$58,"&lt;"&amp;CU$1:CU$58),0))</f>
        <v>9999</v>
      </c>
      <c r="CW25" s="414" t="str">
        <f t="array" ref="CW25">INDEX(CT$1:CT$58,SMALL(IF(CU$1:CU$58=CV25,ROW(CU$1:CU$58)),COUNTIF(CV$1:CV25,CV25)),1)</f>
        <v>Hyndburn</v>
      </c>
      <c r="CX25" s="414" t="str">
        <f t="shared" si="24"/>
        <v>no data</v>
      </c>
      <c r="CY25" s="414" t="str">
        <f t="shared" si="25"/>
        <v>Hyndburn</v>
      </c>
      <c r="DB25" s="415" t="s">
        <v>137</v>
      </c>
      <c r="DC25" s="414" t="str">
        <f>VLOOKUP(DB25,'Rural 80'!$A$11:$BS$488,60,FALSE)</f>
        <v>9999</v>
      </c>
      <c r="DD25" s="414" t="str">
        <f t="array" ref="DD25">INDEX(DC$1:DC$58,MATCH(SMALL(COUNTIF(DC$1:DC$58,"&lt;"&amp;DC$1:DC$58),ROW(DC25:DD25)),COUNTIF(DC$1:DC$58,"&lt;"&amp;DC$1:DC$58),0))</f>
        <v>9999</v>
      </c>
      <c r="DE25" s="414" t="str">
        <f t="array" ref="DE25">INDEX(DB$1:DB$58,SMALL(IF(DC$1:DC$58=DD25,ROW(DC$1:DC$58)),COUNTIF(DD$1:DD25,DD25)),1)</f>
        <v>Hyndburn</v>
      </c>
      <c r="DF25" s="414" t="str">
        <f t="shared" si="26"/>
        <v>no data</v>
      </c>
      <c r="DG25" s="414" t="str">
        <f t="shared" si="27"/>
        <v>Hyndburn</v>
      </c>
      <c r="DJ25" s="415" t="s">
        <v>137</v>
      </c>
      <c r="DK25" s="414" t="str">
        <f>VLOOKUP(DJ25,'Rural 80'!$A$11:$BS$488,64,FALSE)</f>
        <v>9999</v>
      </c>
      <c r="DL25" s="414" t="str">
        <f t="array" ref="DL25">INDEX(DK$1:DK$58,MATCH(SMALL(COUNTIF(DK$1:DK$58,"&lt;"&amp;DK$1:DK$58),ROW(DK25:DL25)),COUNTIF(DK$1:DK$58,"&lt;"&amp;DK$1:DK$58),0))</f>
        <v>9999</v>
      </c>
      <c r="DM25" s="414" t="str">
        <f t="array" ref="DM25">INDEX(DJ$1:DJ$58,SMALL(IF(DK$1:DK$58=DL25,ROW(DK$1:DK$58)),COUNTIF(DL$1:DL25,DL25)),1)</f>
        <v>Hyndburn</v>
      </c>
      <c r="DN25" s="414" t="str">
        <f t="shared" si="28"/>
        <v>no data</v>
      </c>
      <c r="DO25" s="414" t="str">
        <f t="shared" si="29"/>
        <v>Hyndburn</v>
      </c>
      <c r="DR25" s="415" t="s">
        <v>137</v>
      </c>
      <c r="DS25" s="414" t="str">
        <f>VLOOKUP(DR25,'Rural 80'!$A$11:$BS$488,68,FALSE)</f>
        <v>9999</v>
      </c>
      <c r="DT25" s="414" t="str">
        <f t="array" ref="DT25">INDEX(DS$1:DS$58,MATCH(SMALL(COUNTIF(DS$1:DS$58,"&lt;"&amp;DS$1:DS$58),ROW(DS25:DT25)),COUNTIF(DS$1:DS$58,"&lt;"&amp;DS$1:DS$58),0))</f>
        <v>9999</v>
      </c>
      <c r="DU25" s="414" t="str">
        <f t="array" ref="DU25">INDEX(DR$1:DR$58,SMALL(IF(DS$1:DS$58=DT25,ROW(DS$1:DS$58)),COUNTIF(DT$1:DT25,DT25)),1)</f>
        <v>Hyndburn</v>
      </c>
      <c r="DV25" s="414" t="str">
        <f t="shared" si="30"/>
        <v>no data</v>
      </c>
      <c r="DW25" s="414" t="str">
        <f t="shared" si="31"/>
        <v>Hyndburn</v>
      </c>
    </row>
    <row r="26" spans="2:127" x14ac:dyDescent="0.25">
      <c r="B26" s="415" t="s">
        <v>138</v>
      </c>
      <c r="C26" s="414">
        <f>VLOOKUP(B26,'Rural 80'!$A$11:$BS$488,8,FALSE)</f>
        <v>34</v>
      </c>
      <c r="D26" s="414">
        <f t="array" ref="D26">INDEX(C$1:C$58,MATCH(SMALL(COUNTIF(C$1:C$58,"&lt;"&amp;C$1:C$58),ROW(C26:D26)),COUNTIF(C$1:C$58,"&lt;"&amp;C$1:C$58),0))</f>
        <v>26</v>
      </c>
      <c r="E26" s="414" t="str">
        <f t="array" ref="E26">INDEX(B$1:B$58,SMALL(IF(C$1:C$58=D26,ROW(C$1:C$58)),COUNTIF(D$1:D26,D26)),1)</f>
        <v>Doncaster</v>
      </c>
      <c r="F26" s="414">
        <f t="shared" si="0"/>
        <v>26</v>
      </c>
      <c r="G26" s="414" t="str">
        <f t="shared" si="1"/>
        <v>Doncaster</v>
      </c>
      <c r="J26" s="415" t="s">
        <v>138</v>
      </c>
      <c r="K26" s="414">
        <f>VLOOKUP(J26,'Rural 80'!$A$11:$BS$488,12,FALSE)</f>
        <v>30</v>
      </c>
      <c r="L26" s="414">
        <f t="array" ref="L26">INDEX(K$1:K$58,MATCH(SMALL(COUNTIF(K$1:K$58,"&lt;"&amp;K$1:K$58),ROW(K26:L26)),COUNTIF(K$1:K$58,"&lt;"&amp;K$1:K$58),0))</f>
        <v>26</v>
      </c>
      <c r="M26" s="414" t="str">
        <f t="array" ref="M26">INDEX(J$1:J$58,SMALL(IF(K$1:K$58=L26,ROW(K$1:K$58)),COUNTIF(L$1:L26,L26)),1)</f>
        <v>Stevenage</v>
      </c>
      <c r="N26" s="414">
        <f t="shared" si="2"/>
        <v>26</v>
      </c>
      <c r="O26" s="414" t="str">
        <f t="shared" si="3"/>
        <v>Stevenage</v>
      </c>
      <c r="R26" s="415" t="s">
        <v>138</v>
      </c>
      <c r="S26" s="414">
        <f>VLOOKUP(R26,'Rural 80'!$A$11:$BS$488,16,FALSE)</f>
        <v>37</v>
      </c>
      <c r="T26" s="414">
        <f t="array" ref="T26">INDEX(S$1:S$58,MATCH(SMALL(COUNTIF(S$1:S$58,"&lt;"&amp;S$1:S$58),ROW(S26:T26)),COUNTIF(S$1:S$58,"&lt;"&amp;S$1:S$58),0))</f>
        <v>26</v>
      </c>
      <c r="U26" s="414" t="str">
        <f t="array" ref="U26">INDEX(R$1:R$58,SMALL(IF(S$1:S$58=T26,ROW(S$1:S$58)),COUNTIF(T$1:T26,T26)),1)</f>
        <v>Thurrock</v>
      </c>
      <c r="V26" s="414">
        <f t="shared" si="4"/>
        <v>26</v>
      </c>
      <c r="W26" s="414" t="str">
        <f t="shared" si="5"/>
        <v>Thurrock</v>
      </c>
      <c r="Z26" s="415" t="s">
        <v>138</v>
      </c>
      <c r="AA26" s="414">
        <f>VLOOKUP(Z26,'Rural 80'!$A$11:$BS$488,20,FALSE)</f>
        <v>34</v>
      </c>
      <c r="AB26" s="414">
        <f t="array" ref="AB26">INDEX(AA$1:AA$58,MATCH(SMALL(COUNTIF(AA$1:AA$58,"&lt;"&amp;AA$1:AA$58),ROW(AA26:AB26)),COUNTIF(AA$1:AA$58,"&lt;"&amp;AA$1:AA$58),0))</f>
        <v>26</v>
      </c>
      <c r="AC26" s="414" t="str">
        <f t="array" ref="AC26">INDEX(Z$1:Z$58,SMALL(IF(AA$1:AA$58=AB26,ROW(AA$1:AA$58)),COUNTIF(AB$1:AB26,AB26)),1)</f>
        <v>Medway</v>
      </c>
      <c r="AD26" s="414">
        <f t="shared" si="6"/>
        <v>26</v>
      </c>
      <c r="AE26" s="414" t="str">
        <f t="shared" si="7"/>
        <v>Medway</v>
      </c>
      <c r="AH26" s="415" t="s">
        <v>138</v>
      </c>
      <c r="AI26" s="414">
        <f>VLOOKUP(AH26,'Rural 80'!$A$11:$BS$488,24,FALSE)</f>
        <v>44</v>
      </c>
      <c r="AJ26" s="414">
        <f t="array" ref="AJ26">INDEX(AI$1:AI$58,MATCH(SMALL(COUNTIF(AI$1:AI$58,"&lt;"&amp;AI$1:AI$58),ROW(AI26:AJ26)),COUNTIF(AI$1:AI$58,"&lt;"&amp;AI$1:AI$58),0))</f>
        <v>26</v>
      </c>
      <c r="AK26" s="414" t="str">
        <f t="array" ref="AK26">INDEX(AH$1:AH$58,SMALL(IF(AI$1:AI$58=AJ26,ROW(AI$1:AI$58)),COUNTIF(AJ$1:AJ26,AJ26)),1)</f>
        <v>Mansfield</v>
      </c>
      <c r="AL26" s="414">
        <f t="shared" si="8"/>
        <v>26</v>
      </c>
      <c r="AM26" s="414" t="str">
        <f t="shared" si="9"/>
        <v>Mansfield</v>
      </c>
      <c r="AP26" s="415" t="s">
        <v>138</v>
      </c>
      <c r="AQ26" s="414">
        <f>VLOOKUP(AP26,'Rural 80'!$A$11:$BS$488,28,FALSE)</f>
        <v>46</v>
      </c>
      <c r="AR26" s="414">
        <f t="array" ref="AR26">INDEX(AQ$1:AQ$58,MATCH(SMALL(COUNTIF(AQ$1:AQ$58,"&lt;"&amp;AQ$1:AQ$58),ROW(AQ26:AR26)),COUNTIF(AQ$1:AQ$58,"&lt;"&amp;AQ$1:AQ$58),0))</f>
        <v>26</v>
      </c>
      <c r="AS26" s="414" t="str">
        <f t="array" ref="AS26">INDEX(AP$1:AP$58,SMALL(IF(AQ$1:AQ$58=AR26,ROW(AQ$1:AQ$58)),COUNTIF(AR$1:AR26,AR26)),1)</f>
        <v>Charnwood</v>
      </c>
      <c r="AT26" s="414">
        <f t="shared" si="10"/>
        <v>26</v>
      </c>
      <c r="AU26" s="414" t="str">
        <f t="shared" si="11"/>
        <v>Charnwood</v>
      </c>
      <c r="AX26" s="415" t="s">
        <v>138</v>
      </c>
      <c r="AY26" s="414">
        <f>VLOOKUP(AX26,'Rural 80'!$A$11:$BS$488,32,FALSE)</f>
        <v>49</v>
      </c>
      <c r="AZ26" s="414">
        <f t="array" ref="AZ26">INDEX(AY$1:AY$58,MATCH(SMALL(COUNTIF(AY$1:AY$58,"&lt;"&amp;AY$1:AY$58),ROW(AY26:AZ26)),COUNTIF(AY$1:AY$58,"&lt;"&amp;AY$1:AY$58),0))</f>
        <v>26</v>
      </c>
      <c r="BA26" s="414" t="str">
        <f t="array" ref="BA26">INDEX(AX$1:AX$58,SMALL(IF(AY$1:AY$58=AZ26,ROW(AY$1:AY$58)),COUNTIF(AZ$1:AZ26,AZ26)),1)</f>
        <v>Surrey Heath</v>
      </c>
      <c r="BB26" s="414">
        <f t="shared" si="12"/>
        <v>26</v>
      </c>
      <c r="BC26" s="414" t="str">
        <f t="shared" si="13"/>
        <v>Surrey Heath</v>
      </c>
      <c r="BF26" s="415" t="s">
        <v>138</v>
      </c>
      <c r="BG26" s="414">
        <f>VLOOKUP(BF26,'Rural 80'!$A$11:$BS$488,36,FALSE)</f>
        <v>49</v>
      </c>
      <c r="BH26" s="414">
        <f t="array" ref="BH26">INDEX(BG$1:BG$58,MATCH(SMALL(COUNTIF(BG$1:BG$58,"&lt;"&amp;BG$1:BG$58),ROW(BG26:BH26)),COUNTIF(BG$1:BG$58,"&lt;"&amp;BG$1:BG$58),0))</f>
        <v>26</v>
      </c>
      <c r="BI26" s="414" t="str">
        <f t="array" ref="BI26">INDEX(BF$1:BF$58,SMALL(IF(BG$1:BG$58=BH26,ROW(BG$1:BG$58)),COUNTIF(BH$1:BH26,BH26)),1)</f>
        <v>Pendle</v>
      </c>
      <c r="BJ26" s="414">
        <f t="shared" si="14"/>
        <v>26</v>
      </c>
      <c r="BK26" s="414" t="str">
        <f t="shared" si="15"/>
        <v>Pendle</v>
      </c>
      <c r="BN26" s="415" t="s">
        <v>138</v>
      </c>
      <c r="BO26" s="414">
        <f>VLOOKUP(BN26,'Rural 80'!$A$11:$BS$488,40,FALSE)</f>
        <v>17</v>
      </c>
      <c r="BP26" s="414">
        <f t="array" ref="BP26">INDEX(BO$1:BO$58,MATCH(SMALL(COUNTIF(BO$1:BO$58,"&lt;"&amp;BO$1:BO$58),ROW(BO26:BP26)),COUNTIF(BO$1:BO$58,"&lt;"&amp;BO$1:BO$58),0))</f>
        <v>26</v>
      </c>
      <c r="BQ26" s="414" t="str">
        <f t="array" ref="BQ26">INDEX(BN$1:BN$58,SMALL(IF(BO$1:BO$58=BP26,ROW(BO$1:BO$58)),COUNTIF(BP$1:BP26,BP26)),1)</f>
        <v>Medway</v>
      </c>
      <c r="BR26" s="414">
        <f t="shared" si="16"/>
        <v>26</v>
      </c>
      <c r="BS26" s="414" t="str">
        <f t="shared" si="17"/>
        <v>Medway</v>
      </c>
      <c r="BV26" s="415" t="s">
        <v>138</v>
      </c>
      <c r="BW26" s="414">
        <f>VLOOKUP(BV26,'Rural 80'!$A$11:$BS$488,44,FALSE)</f>
        <v>16</v>
      </c>
      <c r="BX26" s="414">
        <f t="array" ref="BX26">INDEX(BW$1:BW$58,MATCH(SMALL(COUNTIF(BW$1:BW$58,"&lt;"&amp;BW$1:BW$58),ROW(BW26:BX26)),COUNTIF(BW$1:BW$58,"&lt;"&amp;BW$1:BW$58),0))</f>
        <v>26</v>
      </c>
      <c r="BY26" s="414" t="str">
        <f t="array" ref="BY26">INDEX(BV$1:BV$58,SMALL(IF(BW$1:BW$58=BX26,ROW(BW$1:BW$58)),COUNTIF(BX$1:BX26,BX26)),1)</f>
        <v>Stevenage</v>
      </c>
      <c r="BZ26" s="414">
        <f t="shared" si="18"/>
        <v>26</v>
      </c>
      <c r="CA26" s="414" t="str">
        <f t="shared" si="19"/>
        <v>Stevenage</v>
      </c>
      <c r="CD26" s="415" t="s">
        <v>138</v>
      </c>
      <c r="CE26" s="414">
        <f>VLOOKUP(CD26,'Rural 80'!$A$11:$BS$488,48,FALSE)</f>
        <v>31</v>
      </c>
      <c r="CF26" s="414">
        <f t="array" ref="CF26">INDEX(CE$1:CE$58,MATCH(SMALL(COUNTIF(CE$1:CE$58,"&lt;"&amp;CE$1:CE$58),ROW(CE26:CF26)),COUNTIF(CE$1:CE$58,"&lt;"&amp;CE$1:CE$58),0))</f>
        <v>26</v>
      </c>
      <c r="CG26" s="414" t="str">
        <f t="array" ref="CG26">INDEX(CD$1:CD$58,SMALL(IF(CE$1:CE$58=CF26,ROW(CE$1:CE$58)),COUNTIF(CF$1:CF26,CF26)),1)</f>
        <v>Slough</v>
      </c>
      <c r="CH26" s="414">
        <f t="shared" si="20"/>
        <v>26</v>
      </c>
      <c r="CI26" s="414" t="str">
        <f t="shared" si="21"/>
        <v>Slough</v>
      </c>
      <c r="CL26" s="415" t="s">
        <v>138</v>
      </c>
      <c r="CM26" s="414">
        <f>VLOOKUP(CL26,'Rural 80'!$A$11:$BS$488,52,FALSE)</f>
        <v>18</v>
      </c>
      <c r="CN26" s="414">
        <f t="array" ref="CN26">INDEX(CM$1:CM$58,MATCH(SMALL(COUNTIF(CM$1:CM$58,"&lt;"&amp;CM$1:CM$58),ROW(CM26:CN26)),COUNTIF(CM$1:CM$58,"&lt;"&amp;CM$1:CM$58),0))</f>
        <v>26</v>
      </c>
      <c r="CO26" s="414" t="str">
        <f t="array" ref="CO26">INDEX(CL$1:CL$58,SMALL(IF(CM$1:CM$58=CN26,ROW(CM$1:CM$58)),COUNTIF(CN$1:CN26,CN26)),1)</f>
        <v>Redditch</v>
      </c>
      <c r="CP26" s="414">
        <f t="shared" si="22"/>
        <v>26</v>
      </c>
      <c r="CQ26" s="414" t="str">
        <f t="shared" si="23"/>
        <v>Redditch</v>
      </c>
      <c r="CT26" s="415" t="s">
        <v>138</v>
      </c>
      <c r="CU26" s="414" t="str">
        <f>VLOOKUP(CT26,'Rural 80'!$A$11:$BS$488,56,FALSE)</f>
        <v>9999</v>
      </c>
      <c r="CV26" s="414" t="str">
        <f t="array" ref="CV26">INDEX(CU$1:CU$58,MATCH(SMALL(COUNTIF(CU$1:CU$58,"&lt;"&amp;CU$1:CU$58),ROW(CU26:CV26)),COUNTIF(CU$1:CU$58,"&lt;"&amp;CU$1:CU$58),0))</f>
        <v>9999</v>
      </c>
      <c r="CW26" s="414" t="str">
        <f t="array" ref="CW26">INDEX(CT$1:CT$58,SMALL(IF(CU$1:CU$58=CV26,ROW(CU$1:CU$58)),COUNTIF(CV$1:CV26,CV26)),1)</f>
        <v>Ipswich</v>
      </c>
      <c r="CX26" s="414" t="str">
        <f t="shared" si="24"/>
        <v>no data</v>
      </c>
      <c r="CY26" s="414" t="str">
        <f t="shared" si="25"/>
        <v>Ipswich</v>
      </c>
      <c r="DB26" s="415" t="s">
        <v>138</v>
      </c>
      <c r="DC26" s="414" t="str">
        <f>VLOOKUP(DB26,'Rural 80'!$A$11:$BS$488,60,FALSE)</f>
        <v>9999</v>
      </c>
      <c r="DD26" s="414" t="str">
        <f t="array" ref="DD26">INDEX(DC$1:DC$58,MATCH(SMALL(COUNTIF(DC$1:DC$58,"&lt;"&amp;DC$1:DC$58),ROW(DC26:DD26)),COUNTIF(DC$1:DC$58,"&lt;"&amp;DC$1:DC$58),0))</f>
        <v>9999</v>
      </c>
      <c r="DE26" s="414" t="str">
        <f t="array" ref="DE26">INDEX(DB$1:DB$58,SMALL(IF(DC$1:DC$58=DD26,ROW(DC$1:DC$58)),COUNTIF(DD$1:DD26,DD26)),1)</f>
        <v>Ipswich</v>
      </c>
      <c r="DF26" s="414" t="str">
        <f t="shared" si="26"/>
        <v>no data</v>
      </c>
      <c r="DG26" s="414" t="str">
        <f t="shared" si="27"/>
        <v>Ipswich</v>
      </c>
      <c r="DJ26" s="415" t="s">
        <v>138</v>
      </c>
      <c r="DK26" s="414" t="str">
        <f>VLOOKUP(DJ26,'Rural 80'!$A$11:$BS$488,64,FALSE)</f>
        <v>9999</v>
      </c>
      <c r="DL26" s="414" t="str">
        <f t="array" ref="DL26">INDEX(DK$1:DK$58,MATCH(SMALL(COUNTIF(DK$1:DK$58,"&lt;"&amp;DK$1:DK$58),ROW(DK26:DL26)),COUNTIF(DK$1:DK$58,"&lt;"&amp;DK$1:DK$58),0))</f>
        <v>9999</v>
      </c>
      <c r="DM26" s="414" t="str">
        <f t="array" ref="DM26">INDEX(DJ$1:DJ$58,SMALL(IF(DK$1:DK$58=DL26,ROW(DK$1:DK$58)),COUNTIF(DL$1:DL26,DL26)),1)</f>
        <v>Ipswich</v>
      </c>
      <c r="DN26" s="414" t="str">
        <f t="shared" si="28"/>
        <v>no data</v>
      </c>
      <c r="DO26" s="414" t="str">
        <f t="shared" si="29"/>
        <v>Ipswich</v>
      </c>
      <c r="DR26" s="415" t="s">
        <v>138</v>
      </c>
      <c r="DS26" s="414" t="str">
        <f>VLOOKUP(DR26,'Rural 80'!$A$11:$BS$488,68,FALSE)</f>
        <v>9999</v>
      </c>
      <c r="DT26" s="414" t="str">
        <f t="array" ref="DT26">INDEX(DS$1:DS$58,MATCH(SMALL(COUNTIF(DS$1:DS$58,"&lt;"&amp;DS$1:DS$58),ROW(DS26:DT26)),COUNTIF(DS$1:DS$58,"&lt;"&amp;DS$1:DS$58),0))</f>
        <v>9999</v>
      </c>
      <c r="DU26" s="414" t="str">
        <f t="array" ref="DU26">INDEX(DR$1:DR$58,SMALL(IF(DS$1:DS$58=DT26,ROW(DS$1:DS$58)),COUNTIF(DT$1:DT26,DT26)),1)</f>
        <v>Ipswich</v>
      </c>
      <c r="DV26" s="414" t="str">
        <f t="shared" si="30"/>
        <v>no data</v>
      </c>
      <c r="DW26" s="414" t="str">
        <f t="shared" si="31"/>
        <v>Ipswich</v>
      </c>
    </row>
    <row r="27" spans="2:127" x14ac:dyDescent="0.25">
      <c r="B27" s="415" t="s">
        <v>154</v>
      </c>
      <c r="C27" s="414">
        <f>VLOOKUP(B27,'Rural 80'!$A$11:$BS$488,8,FALSE)</f>
        <v>48</v>
      </c>
      <c r="D27" s="414">
        <f t="array" ref="D27">INDEX(C$1:C$58,MATCH(SMALL(COUNTIF(C$1:C$58,"&lt;"&amp;C$1:C$58),ROW(C27:D27)),COUNTIF(C$1:C$58,"&lt;"&amp;C$1:C$58),0))</f>
        <v>27</v>
      </c>
      <c r="E27" s="414" t="str">
        <f t="array" ref="E27">INDEX(B$1:B$58,SMALL(IF(C$1:C$58=D27,ROW(C$1:C$58)),COUNTIF(D$1:D27,D27)),1)</f>
        <v>Telford and Wrekin</v>
      </c>
      <c r="F27" s="414">
        <f t="shared" si="0"/>
        <v>27</v>
      </c>
      <c r="G27" s="414" t="str">
        <f t="shared" si="1"/>
        <v>Telford and Wrekin</v>
      </c>
      <c r="J27" s="415" t="s">
        <v>154</v>
      </c>
      <c r="K27" s="414">
        <f>VLOOKUP(J27,'Rural 80'!$A$11:$BS$488,12,FALSE)</f>
        <v>50</v>
      </c>
      <c r="L27" s="414">
        <f t="array" ref="L27">INDEX(K$1:K$58,MATCH(SMALL(COUNTIF(K$1:K$58,"&lt;"&amp;K$1:K$58),ROW(K27:L27)),COUNTIF(K$1:K$58,"&lt;"&amp;K$1:K$58),0))</f>
        <v>27</v>
      </c>
      <c r="M27" s="414" t="str">
        <f t="array" ref="M27">INDEX(J$1:J$58,SMALL(IF(K$1:K$58=L27,ROW(K$1:K$58)),COUNTIF(L$1:L27,L27)),1)</f>
        <v>Milton Keynes</v>
      </c>
      <c r="N27" s="414">
        <f t="shared" si="2"/>
        <v>27</v>
      </c>
      <c r="O27" s="414" t="str">
        <f t="shared" si="3"/>
        <v>Milton Keynes</v>
      </c>
      <c r="R27" s="415" t="s">
        <v>154</v>
      </c>
      <c r="S27" s="414">
        <f>VLOOKUP(R27,'Rural 80'!$A$11:$BS$488,16,FALSE)</f>
        <v>44</v>
      </c>
      <c r="T27" s="414">
        <f t="array" ref="T27">INDEX(S$1:S$58,MATCH(SMALL(COUNTIF(S$1:S$58,"&lt;"&amp;S$1:S$58),ROW(S27:T27)),COUNTIF(S$1:S$58,"&lt;"&amp;S$1:S$58),0))</f>
        <v>27</v>
      </c>
      <c r="U27" s="414" t="str">
        <f t="array" ref="U27">INDEX(R$1:R$58,SMALL(IF(S$1:S$58=T27,ROW(S$1:S$58)),COUNTIF(T$1:T27,T27)),1)</f>
        <v>Milton Keynes</v>
      </c>
      <c r="V27" s="414">
        <f t="shared" si="4"/>
        <v>27</v>
      </c>
      <c r="W27" s="414" t="str">
        <f t="shared" si="5"/>
        <v>Milton Keynes</v>
      </c>
      <c r="Z27" s="415" t="s">
        <v>154</v>
      </c>
      <c r="AA27" s="414">
        <f>VLOOKUP(Z27,'Rural 80'!$A$11:$BS$488,20,FALSE)</f>
        <v>39</v>
      </c>
      <c r="AB27" s="414">
        <f t="array" ref="AB27">INDEX(AA$1:AA$58,MATCH(SMALL(COUNTIF(AA$1:AA$58,"&lt;"&amp;AA$1:AA$58),ROW(AA27:AB27)),COUNTIF(AA$1:AA$58,"&lt;"&amp;AA$1:AA$58),0))</f>
        <v>27</v>
      </c>
      <c r="AC27" s="414" t="str">
        <f t="array" ref="AC27">INDEX(Z$1:Z$58,SMALL(IF(AA$1:AA$58=AB27,ROW(AA$1:AA$58)),COUNTIF(AB$1:AB27,AB27)),1)</f>
        <v>Mansfield</v>
      </c>
      <c r="AD27" s="414">
        <f t="shared" si="6"/>
        <v>27</v>
      </c>
      <c r="AE27" s="414" t="str">
        <f t="shared" si="7"/>
        <v>Mansfield</v>
      </c>
      <c r="AH27" s="415" t="s">
        <v>154</v>
      </c>
      <c r="AI27" s="414">
        <f>VLOOKUP(AH27,'Rural 80'!$A$11:$BS$488,24,FALSE)</f>
        <v>43</v>
      </c>
      <c r="AJ27" s="414">
        <f t="array" ref="AJ27">INDEX(AI$1:AI$58,MATCH(SMALL(COUNTIF(AI$1:AI$58,"&lt;"&amp;AI$1:AI$58),ROW(AI27:AJ27)),COUNTIF(AI$1:AI$58,"&lt;"&amp;AI$1:AI$58),0))</f>
        <v>27</v>
      </c>
      <c r="AK27" s="414" t="str">
        <f t="array" ref="AK27">INDEX(AH$1:AH$58,SMALL(IF(AI$1:AI$58=AJ27,ROW(AI$1:AI$58)),COUNTIF(AJ$1:AJ27,AJ27)),1)</f>
        <v>Warrington</v>
      </c>
      <c r="AL27" s="414">
        <f t="shared" si="8"/>
        <v>27</v>
      </c>
      <c r="AM27" s="414" t="str">
        <f t="shared" si="9"/>
        <v>Warrington</v>
      </c>
      <c r="AP27" s="415" t="s">
        <v>154</v>
      </c>
      <c r="AQ27" s="414">
        <f>VLOOKUP(AP27,'Rural 80'!$A$11:$BS$488,28,FALSE)</f>
        <v>33</v>
      </c>
      <c r="AR27" s="414">
        <f t="array" ref="AR27">INDEX(AQ$1:AQ$58,MATCH(SMALL(COUNTIF(AQ$1:AQ$58,"&lt;"&amp;AQ$1:AQ$58),ROW(AQ27:AR27)),COUNTIF(AQ$1:AQ$58,"&lt;"&amp;AQ$1:AQ$58),0))</f>
        <v>27</v>
      </c>
      <c r="AS27" s="414" t="str">
        <f t="array" ref="AS27">INDEX(AP$1:AP$58,SMALL(IF(AQ$1:AQ$58=AR27,ROW(AQ$1:AQ$58)),COUNTIF(AR$1:AR27,AR27)),1)</f>
        <v>Chelmsford</v>
      </c>
      <c r="AT27" s="414">
        <f t="shared" si="10"/>
        <v>27</v>
      </c>
      <c r="AU27" s="414" t="str">
        <f t="shared" si="11"/>
        <v>Chelmsford</v>
      </c>
      <c r="AX27" s="415" t="s">
        <v>154</v>
      </c>
      <c r="AY27" s="414">
        <f>VLOOKUP(AX27,'Rural 80'!$A$11:$BS$488,32,FALSE)</f>
        <v>46</v>
      </c>
      <c r="AZ27" s="414">
        <f t="array" ref="AZ27">INDEX(AY$1:AY$58,MATCH(SMALL(COUNTIF(AY$1:AY$58,"&lt;"&amp;AY$1:AY$58),ROW(AY27:AZ27)),COUNTIF(AY$1:AY$58,"&lt;"&amp;AY$1:AY$58),0))</f>
        <v>27</v>
      </c>
      <c r="BA27" s="414" t="str">
        <f t="array" ref="BA27">INDEX(AX$1:AX$58,SMALL(IF(AY$1:AY$58=AZ27,ROW(AY$1:AY$58)),COUNTIF(AZ$1:AZ27,AZ27)),1)</f>
        <v>Rushmoor</v>
      </c>
      <c r="BB27" s="414">
        <f t="shared" si="12"/>
        <v>27</v>
      </c>
      <c r="BC27" s="414" t="str">
        <f t="shared" si="13"/>
        <v>Rushmoor</v>
      </c>
      <c r="BF27" s="415" t="s">
        <v>154</v>
      </c>
      <c r="BG27" s="414">
        <f>VLOOKUP(BF27,'Rural 80'!$A$11:$BS$488,36,FALSE)</f>
        <v>48</v>
      </c>
      <c r="BH27" s="414">
        <f t="array" ref="BH27">INDEX(BG$1:BG$58,MATCH(SMALL(COUNTIF(BG$1:BG$58,"&lt;"&amp;BG$1:BG$58),ROW(BG27:BH27)),COUNTIF(BG$1:BG$58,"&lt;"&amp;BG$1:BG$58),0))</f>
        <v>27</v>
      </c>
      <c r="BI27" s="414" t="str">
        <f t="array" ref="BI27">INDEX(BF$1:BF$58,SMALL(IF(BG$1:BG$58=BH27,ROW(BG$1:BG$58)),COUNTIF(BH$1:BH27,BH27)),1)</f>
        <v>Plymouth</v>
      </c>
      <c r="BJ27" s="414">
        <f t="shared" si="14"/>
        <v>27</v>
      </c>
      <c r="BK27" s="414" t="str">
        <f t="shared" si="15"/>
        <v>Plymouth</v>
      </c>
      <c r="BN27" s="415" t="s">
        <v>154</v>
      </c>
      <c r="BO27" s="414">
        <f>VLOOKUP(BN27,'Rural 80'!$A$11:$BS$488,40,FALSE)</f>
        <v>49</v>
      </c>
      <c r="BP27" s="414">
        <f t="array" ref="BP27">INDEX(BO$1:BO$58,MATCH(SMALL(COUNTIF(BO$1:BO$58,"&lt;"&amp;BO$1:BO$58),ROW(BO27:BP27)),COUNTIF(BO$1:BO$58,"&lt;"&amp;BO$1:BO$58),0))</f>
        <v>27</v>
      </c>
      <c r="BQ27" s="414" t="str">
        <f t="array" ref="BQ27">INDEX(BN$1:BN$58,SMALL(IF(BO$1:BO$58=BP27,ROW(BO$1:BO$58)),COUNTIF(BP$1:BP27,BP27)),1)</f>
        <v>Swindon</v>
      </c>
      <c r="BR27" s="414">
        <f t="shared" si="16"/>
        <v>27</v>
      </c>
      <c r="BS27" s="414" t="str">
        <f t="shared" si="17"/>
        <v>Swindon</v>
      </c>
      <c r="BV27" s="415" t="s">
        <v>154</v>
      </c>
      <c r="BW27" s="414">
        <f>VLOOKUP(BV27,'Rural 80'!$A$11:$BS$488,44,FALSE)</f>
        <v>50</v>
      </c>
      <c r="BX27" s="414">
        <f t="array" ref="BX27">INDEX(BW$1:BW$58,MATCH(SMALL(COUNTIF(BW$1:BW$58,"&lt;"&amp;BW$1:BW$58),ROW(BW27:BX27)),COUNTIF(BW$1:BW$58,"&lt;"&amp;BW$1:BW$58),0))</f>
        <v>27</v>
      </c>
      <c r="BY27" s="414" t="str">
        <f t="array" ref="BY27">INDEX(BV$1:BV$58,SMALL(IF(BW$1:BW$58=BX27,ROW(BW$1:BW$58)),COUNTIF(BX$1:BX27,BX27)),1)</f>
        <v>Swindon</v>
      </c>
      <c r="BZ27" s="414">
        <f t="shared" si="18"/>
        <v>27</v>
      </c>
      <c r="CA27" s="414" t="str">
        <f t="shared" si="19"/>
        <v>Swindon</v>
      </c>
      <c r="CD27" s="415" t="s">
        <v>154</v>
      </c>
      <c r="CE27" s="414">
        <f>VLOOKUP(CD27,'Rural 80'!$A$11:$BS$488,48,FALSE)</f>
        <v>43</v>
      </c>
      <c r="CF27" s="414">
        <f t="array" ref="CF27">INDEX(CE$1:CE$58,MATCH(SMALL(COUNTIF(CE$1:CE$58,"&lt;"&amp;CE$1:CE$58),ROW(CE27:CF27)),COUNTIF(CE$1:CE$58,"&lt;"&amp;CE$1:CE$58),0))</f>
        <v>27</v>
      </c>
      <c r="CG27" s="414" t="str">
        <f t="array" ref="CG27">INDEX(CD$1:CD$58,SMALL(IF(CE$1:CE$58=CF27,ROW(CE$1:CE$58)),COUNTIF(CF$1:CF27,CF27)),1)</f>
        <v>North East Lincolnshire</v>
      </c>
      <c r="CH27" s="414">
        <f t="shared" si="20"/>
        <v>27</v>
      </c>
      <c r="CI27" s="414" t="str">
        <f t="shared" si="21"/>
        <v>North East Lincolnshire</v>
      </c>
      <c r="CL27" s="415" t="s">
        <v>154</v>
      </c>
      <c r="CM27" s="414">
        <f>VLOOKUP(CL27,'Rural 80'!$A$11:$BS$488,52,FALSE)</f>
        <v>37</v>
      </c>
      <c r="CN27" s="414">
        <f t="array" ref="CN27">INDEX(CM$1:CM$58,MATCH(SMALL(COUNTIF(CM$1:CM$58,"&lt;"&amp;CM$1:CM$58),ROW(CM27:CN27)),COUNTIF(CM$1:CM$58,"&lt;"&amp;CM$1:CM$58),0))</f>
        <v>27</v>
      </c>
      <c r="CO27" s="414" t="str">
        <f t="array" ref="CO27">INDEX(CL$1:CL$58,SMALL(IF(CM$1:CM$58=CN27,ROW(CM$1:CM$58)),COUNTIF(CN$1:CN27,CN27)),1)</f>
        <v>Stevenage</v>
      </c>
      <c r="CP27" s="414">
        <f t="shared" si="22"/>
        <v>27</v>
      </c>
      <c r="CQ27" s="414" t="str">
        <f t="shared" si="23"/>
        <v>Stevenage</v>
      </c>
      <c r="CT27" s="415" t="s">
        <v>154</v>
      </c>
      <c r="CU27" s="414" t="str">
        <f>VLOOKUP(CT27,'Rural 80'!$A$11:$BS$488,56,FALSE)</f>
        <v>9999</v>
      </c>
      <c r="CV27" s="414" t="str">
        <f t="array" ref="CV27">INDEX(CU$1:CU$58,MATCH(SMALL(COUNTIF(CU$1:CU$58,"&lt;"&amp;CU$1:CU$58),ROW(CU27:CV27)),COUNTIF(CU$1:CU$58,"&lt;"&amp;CU$1:CU$58),0))</f>
        <v>9999</v>
      </c>
      <c r="CW27" s="414" t="str">
        <f t="array" ref="CW27">INDEX(CT$1:CT$58,SMALL(IF(CU$1:CU$58=CV27,ROW(CU$1:CU$58)),COUNTIF(CV$1:CV27,CV27)),1)</f>
        <v>Lincoln</v>
      </c>
      <c r="CX27" s="414" t="str">
        <f t="shared" si="24"/>
        <v>no data</v>
      </c>
      <c r="CY27" s="414" t="str">
        <f t="shared" si="25"/>
        <v>Lincoln</v>
      </c>
      <c r="DB27" s="415" t="s">
        <v>154</v>
      </c>
      <c r="DC27" s="414" t="str">
        <f>VLOOKUP(DB27,'Rural 80'!$A$11:$BS$488,60,FALSE)</f>
        <v>9999</v>
      </c>
      <c r="DD27" s="414" t="str">
        <f t="array" ref="DD27">INDEX(DC$1:DC$58,MATCH(SMALL(COUNTIF(DC$1:DC$58,"&lt;"&amp;DC$1:DC$58),ROW(DC27:DD27)),COUNTIF(DC$1:DC$58,"&lt;"&amp;DC$1:DC$58),0))</f>
        <v>9999</v>
      </c>
      <c r="DE27" s="414" t="str">
        <f t="array" ref="DE27">INDEX(DB$1:DB$58,SMALL(IF(DC$1:DC$58=DD27,ROW(DC$1:DC$58)),COUNTIF(DD$1:DD27,DD27)),1)</f>
        <v>Lincoln</v>
      </c>
      <c r="DF27" s="414" t="str">
        <f t="shared" si="26"/>
        <v>no data</v>
      </c>
      <c r="DG27" s="414" t="str">
        <f t="shared" si="27"/>
        <v>Lincoln</v>
      </c>
      <c r="DJ27" s="415" t="s">
        <v>154</v>
      </c>
      <c r="DK27" s="414" t="str">
        <f>VLOOKUP(DJ27,'Rural 80'!$A$11:$BS$488,64,FALSE)</f>
        <v>9999</v>
      </c>
      <c r="DL27" s="414" t="str">
        <f t="array" ref="DL27">INDEX(DK$1:DK$58,MATCH(SMALL(COUNTIF(DK$1:DK$58,"&lt;"&amp;DK$1:DK$58),ROW(DK27:DL27)),COUNTIF(DK$1:DK$58,"&lt;"&amp;DK$1:DK$58),0))</f>
        <v>9999</v>
      </c>
      <c r="DM27" s="414" t="str">
        <f t="array" ref="DM27">INDEX(DJ$1:DJ$58,SMALL(IF(DK$1:DK$58=DL27,ROW(DK$1:DK$58)),COUNTIF(DL$1:DL27,DL27)),1)</f>
        <v>Lincoln</v>
      </c>
      <c r="DN27" s="414" t="str">
        <f t="shared" si="28"/>
        <v>no data</v>
      </c>
      <c r="DO27" s="414" t="str">
        <f t="shared" si="29"/>
        <v>Lincoln</v>
      </c>
      <c r="DR27" s="415" t="s">
        <v>154</v>
      </c>
      <c r="DS27" s="414" t="str">
        <f>VLOOKUP(DR27,'Rural 80'!$A$11:$BS$488,68,FALSE)</f>
        <v>9999</v>
      </c>
      <c r="DT27" s="414" t="str">
        <f t="array" ref="DT27">INDEX(DS$1:DS$58,MATCH(SMALL(COUNTIF(DS$1:DS$58,"&lt;"&amp;DS$1:DS$58),ROW(DS27:DT27)),COUNTIF(DS$1:DS$58,"&lt;"&amp;DS$1:DS$58),0))</f>
        <v>9999</v>
      </c>
      <c r="DU27" s="414" t="str">
        <f t="array" ref="DU27">INDEX(DR$1:DR$58,SMALL(IF(DS$1:DS$58=DT27,ROW(DS$1:DS$58)),COUNTIF(DT$1:DT27,DT27)),1)</f>
        <v>Lincoln</v>
      </c>
      <c r="DV27" s="414" t="str">
        <f t="shared" si="30"/>
        <v>no data</v>
      </c>
      <c r="DW27" s="414" t="str">
        <f t="shared" si="31"/>
        <v>Lincoln</v>
      </c>
    </row>
    <row r="28" spans="2:127" x14ac:dyDescent="0.25">
      <c r="B28" s="415" t="s">
        <v>156</v>
      </c>
      <c r="C28" s="414">
        <f>VLOOKUP(B28,'Rural 80'!$A$11:$BS$488,8,FALSE)</f>
        <v>53</v>
      </c>
      <c r="D28" s="414">
        <f t="array" ref="D28">INDEX(C$1:C$58,MATCH(SMALL(COUNTIF(C$1:C$58,"&lt;"&amp;C$1:C$58),ROW(C28:D28)),COUNTIF(C$1:C$58,"&lt;"&amp;C$1:C$58),0))</f>
        <v>28</v>
      </c>
      <c r="E28" s="414" t="str">
        <f t="array" ref="E28">INDEX(B$1:B$58,SMALL(IF(C$1:C$58=D28,ROW(C$1:C$58)),COUNTIF(D$1:D28,D28)),1)</f>
        <v>Reigate and Banstead</v>
      </c>
      <c r="F28" s="414">
        <f t="shared" si="0"/>
        <v>28</v>
      </c>
      <c r="G28" s="414" t="str">
        <f t="shared" si="1"/>
        <v>Reigate and Banstead</v>
      </c>
      <c r="J28" s="415" t="s">
        <v>156</v>
      </c>
      <c r="K28" s="414">
        <f>VLOOKUP(J28,'Rural 80'!$A$11:$BS$488,12,FALSE)</f>
        <v>54</v>
      </c>
      <c r="L28" s="414">
        <f t="array" ref="L28">INDEX(K$1:K$58,MATCH(SMALL(COUNTIF(K$1:K$58,"&lt;"&amp;K$1:K$58),ROW(K28:L28)),COUNTIF(K$1:K$58,"&lt;"&amp;K$1:K$58),0))</f>
        <v>28</v>
      </c>
      <c r="M28" s="414" t="str">
        <f t="array" ref="M28">INDEX(J$1:J$58,SMALL(IF(K$1:K$58=L28,ROW(K$1:K$58)),COUNTIF(L$1:L28,L28)),1)</f>
        <v>Torbay</v>
      </c>
      <c r="N28" s="414">
        <f t="shared" si="2"/>
        <v>28</v>
      </c>
      <c r="O28" s="414" t="str">
        <f t="shared" si="3"/>
        <v>Torbay</v>
      </c>
      <c r="R28" s="415" t="s">
        <v>156</v>
      </c>
      <c r="S28" s="414">
        <f>VLOOKUP(R28,'Rural 80'!$A$11:$BS$488,16,FALSE)</f>
        <v>54</v>
      </c>
      <c r="T28" s="414">
        <f t="array" ref="T28">INDEX(S$1:S$58,MATCH(SMALL(COUNTIF(S$1:S$58,"&lt;"&amp;S$1:S$58),ROW(S28:T28)),COUNTIF(S$1:S$58,"&lt;"&amp;S$1:S$58),0))</f>
        <v>28</v>
      </c>
      <c r="U28" s="414" t="str">
        <f t="array" ref="U28">INDEX(R$1:R$58,SMALL(IF(S$1:S$58=T28,ROW(S$1:S$58)),COUNTIF(T$1:T28,T28)),1)</f>
        <v>Harlow</v>
      </c>
      <c r="V28" s="414">
        <f t="shared" si="4"/>
        <v>28</v>
      </c>
      <c r="W28" s="414" t="str">
        <f t="shared" si="5"/>
        <v>Harlow</v>
      </c>
      <c r="Z28" s="415" t="s">
        <v>156</v>
      </c>
      <c r="AA28" s="414">
        <f>VLOOKUP(Z28,'Rural 80'!$A$11:$BS$488,20,FALSE)</f>
        <v>54</v>
      </c>
      <c r="AB28" s="414">
        <f t="array" ref="AB28">INDEX(AA$1:AA$58,MATCH(SMALL(COUNTIF(AA$1:AA$58,"&lt;"&amp;AA$1:AA$58),ROW(AA28:AB28)),COUNTIF(AA$1:AA$58,"&lt;"&amp;AA$1:AA$58),0))</f>
        <v>28</v>
      </c>
      <c r="AC28" s="414" t="str">
        <f t="array" ref="AC28">INDEX(Z$1:Z$58,SMALL(IF(AA$1:AA$58=AB28,ROW(AA$1:AA$58)),COUNTIF(AB$1:AB28,AB28)),1)</f>
        <v>Surrey Heath</v>
      </c>
      <c r="AD28" s="414">
        <f t="shared" si="6"/>
        <v>28</v>
      </c>
      <c r="AE28" s="414" t="str">
        <f t="shared" si="7"/>
        <v>Surrey Heath</v>
      </c>
      <c r="AH28" s="415" t="s">
        <v>156</v>
      </c>
      <c r="AI28" s="414">
        <f>VLOOKUP(AH28,'Rural 80'!$A$11:$BS$488,24,FALSE)</f>
        <v>53</v>
      </c>
      <c r="AJ28" s="414">
        <f t="array" ref="AJ28">INDEX(AI$1:AI$58,MATCH(SMALL(COUNTIF(AI$1:AI$58,"&lt;"&amp;AI$1:AI$58),ROW(AI28:AJ28)),COUNTIF(AI$1:AI$58,"&lt;"&amp;AI$1:AI$58),0))</f>
        <v>28</v>
      </c>
      <c r="AK28" s="414" t="str">
        <f t="array" ref="AK28">INDEX(AH$1:AH$58,SMALL(IF(AI$1:AI$58=AJ28,ROW(AI$1:AI$58)),COUNTIF(AJ$1:AJ28,AJ28)),1)</f>
        <v>Thanet</v>
      </c>
      <c r="AL28" s="414">
        <f t="shared" si="8"/>
        <v>28</v>
      </c>
      <c r="AM28" s="414" t="str">
        <f t="shared" si="9"/>
        <v>Thanet</v>
      </c>
      <c r="AP28" s="415" t="s">
        <v>156</v>
      </c>
      <c r="AQ28" s="414">
        <f>VLOOKUP(AP28,'Rural 80'!$A$11:$BS$488,28,FALSE)</f>
        <v>53</v>
      </c>
      <c r="AR28" s="414">
        <f t="array" ref="AR28">INDEX(AQ$1:AQ$58,MATCH(SMALL(COUNTIF(AQ$1:AQ$58,"&lt;"&amp;AQ$1:AQ$58),ROW(AQ28:AR28)),COUNTIF(AQ$1:AQ$58,"&lt;"&amp;AQ$1:AQ$58),0))</f>
        <v>28</v>
      </c>
      <c r="AS28" s="414" t="str">
        <f t="array" ref="AS28">INDEX(AP$1:AP$58,SMALL(IF(AQ$1:AQ$58=AR28,ROW(AQ$1:AQ$58)),COUNTIF(AR$1:AR28,AR28)),1)</f>
        <v>Stevenage</v>
      </c>
      <c r="AT28" s="414">
        <f t="shared" si="10"/>
        <v>28</v>
      </c>
      <c r="AU28" s="414" t="str">
        <f t="shared" si="11"/>
        <v>Stevenage</v>
      </c>
      <c r="AX28" s="415" t="s">
        <v>156</v>
      </c>
      <c r="AY28" s="414">
        <f>VLOOKUP(AX28,'Rural 80'!$A$11:$BS$488,32,FALSE)</f>
        <v>54</v>
      </c>
      <c r="AZ28" s="414">
        <f t="array" ref="AZ28">INDEX(AY$1:AY$58,MATCH(SMALL(COUNTIF(AY$1:AY$58,"&lt;"&amp;AY$1:AY$58),ROW(AY28:AZ28)),COUNTIF(AY$1:AY$58,"&lt;"&amp;AY$1:AY$58),0))</f>
        <v>28</v>
      </c>
      <c r="BA28" s="414" t="str">
        <f t="array" ref="BA28">INDEX(AX$1:AX$58,SMALL(IF(AY$1:AY$58=AZ28,ROW(AY$1:AY$58)),COUNTIF(AZ$1:AZ28,AZ28)),1)</f>
        <v>Reigate and Banstead</v>
      </c>
      <c r="BB28" s="414">
        <f t="shared" si="12"/>
        <v>28</v>
      </c>
      <c r="BC28" s="414" t="str">
        <f t="shared" si="13"/>
        <v>Reigate and Banstead</v>
      </c>
      <c r="BF28" s="415" t="s">
        <v>156</v>
      </c>
      <c r="BG28" s="414">
        <f>VLOOKUP(BF28,'Rural 80'!$A$11:$BS$488,36,FALSE)</f>
        <v>52</v>
      </c>
      <c r="BH28" s="414">
        <f t="array" ref="BH28">INDEX(BG$1:BG$58,MATCH(SMALL(COUNTIF(BG$1:BG$58,"&lt;"&amp;BG$1:BG$58),ROW(BG28:BH28)),COUNTIF(BG$1:BG$58,"&lt;"&amp;BG$1:BG$58),0))</f>
        <v>28</v>
      </c>
      <c r="BI28" s="414" t="str">
        <f t="array" ref="BI28">INDEX(BF$1:BF$58,SMALL(IF(BG$1:BG$58=BH28,ROW(BG$1:BG$58)),COUNTIF(BH$1:BH28,BH28)),1)</f>
        <v>Thurrock</v>
      </c>
      <c r="BJ28" s="414">
        <f t="shared" si="14"/>
        <v>28</v>
      </c>
      <c r="BK28" s="414" t="str">
        <f t="shared" si="15"/>
        <v>Thurrock</v>
      </c>
      <c r="BN28" s="415" t="s">
        <v>156</v>
      </c>
      <c r="BO28" s="414">
        <f>VLOOKUP(BN28,'Rural 80'!$A$11:$BS$488,40,FALSE)</f>
        <v>51</v>
      </c>
      <c r="BP28" s="414">
        <f t="array" ref="BP28">INDEX(BO$1:BO$58,MATCH(SMALL(COUNTIF(BO$1:BO$58,"&lt;"&amp;BO$1:BO$58),ROW(BO28:BP28)),COUNTIF(BO$1:BO$58,"&lt;"&amp;BO$1:BO$58),0))</f>
        <v>28</v>
      </c>
      <c r="BQ28" s="414" t="str">
        <f t="array" ref="BQ28">INDEX(BN$1:BN$58,SMALL(IF(BO$1:BO$58=BP28,ROW(BO$1:BO$58)),COUNTIF(BP$1:BP28,BP28)),1)</f>
        <v>Slough</v>
      </c>
      <c r="BR28" s="414">
        <f t="shared" si="16"/>
        <v>28</v>
      </c>
      <c r="BS28" s="414" t="str">
        <f t="shared" si="17"/>
        <v>Slough</v>
      </c>
      <c r="BV28" s="415" t="s">
        <v>156</v>
      </c>
      <c r="BW28" s="414">
        <f>VLOOKUP(BV28,'Rural 80'!$A$11:$BS$488,44,FALSE)</f>
        <v>54</v>
      </c>
      <c r="BX28" s="414">
        <f t="array" ref="BX28">INDEX(BW$1:BW$58,MATCH(SMALL(COUNTIF(BW$1:BW$58,"&lt;"&amp;BW$1:BW$58),ROW(BW28:BX28)),COUNTIF(BW$1:BW$58,"&lt;"&amp;BW$1:BW$58),0))</f>
        <v>28</v>
      </c>
      <c r="BY28" s="414" t="str">
        <f t="array" ref="BY28">INDEX(BV$1:BV$58,SMALL(IF(BW$1:BW$58=BX28,ROW(BW$1:BW$58)),COUNTIF(BX$1:BX28,BX28)),1)</f>
        <v>Slough</v>
      </c>
      <c r="BZ28" s="414">
        <f t="shared" si="18"/>
        <v>28</v>
      </c>
      <c r="CA28" s="414" t="str">
        <f t="shared" si="19"/>
        <v>Slough</v>
      </c>
      <c r="CD28" s="415" t="s">
        <v>156</v>
      </c>
      <c r="CE28" s="414">
        <f>VLOOKUP(CD28,'Rural 80'!$A$11:$BS$488,48,FALSE)</f>
        <v>53</v>
      </c>
      <c r="CF28" s="414">
        <f t="array" ref="CF28">INDEX(CE$1:CE$58,MATCH(SMALL(COUNTIF(CE$1:CE$58,"&lt;"&amp;CE$1:CE$58),ROW(CE28:CF28)),COUNTIF(CE$1:CE$58,"&lt;"&amp;CE$1:CE$58),0))</f>
        <v>28</v>
      </c>
      <c r="CG28" s="414" t="str">
        <f t="array" ref="CG28">INDEX(CD$1:CD$58,SMALL(IF(CE$1:CE$58=CF28,ROW(CE$1:CE$58)),COUNTIF(CF$1:CF28,CF28)),1)</f>
        <v>Windsor and Maidenhead</v>
      </c>
      <c r="CH28" s="414">
        <f t="shared" si="20"/>
        <v>28</v>
      </c>
      <c r="CI28" s="414" t="str">
        <f t="shared" si="21"/>
        <v>Windsor and Maidenhead</v>
      </c>
      <c r="CL28" s="415" t="s">
        <v>156</v>
      </c>
      <c r="CM28" s="414">
        <f>VLOOKUP(CL28,'Rural 80'!$A$11:$BS$488,52,FALSE)</f>
        <v>54</v>
      </c>
      <c r="CN28" s="414">
        <f t="array" ref="CN28">INDEX(CM$1:CM$58,MATCH(SMALL(COUNTIF(CM$1:CM$58,"&lt;"&amp;CM$1:CM$58),ROW(CM28:CN28)),COUNTIF(CM$1:CM$58,"&lt;"&amp;CM$1:CM$58),0))</f>
        <v>28</v>
      </c>
      <c r="CO28" s="414" t="str">
        <f t="array" ref="CO28">INDEX(CL$1:CL$58,SMALL(IF(CM$1:CM$58=CN28,ROW(CM$1:CM$58)),COUNTIF(CN$1:CN28,CN28)),1)</f>
        <v>Medway</v>
      </c>
      <c r="CP28" s="414">
        <f t="shared" si="22"/>
        <v>28</v>
      </c>
      <c r="CQ28" s="414" t="str">
        <f t="shared" si="23"/>
        <v>Medway</v>
      </c>
      <c r="CT28" s="415" t="s">
        <v>156</v>
      </c>
      <c r="CU28" s="414" t="str">
        <f>VLOOKUP(CT28,'Rural 80'!$A$11:$BS$488,56,FALSE)</f>
        <v>9999</v>
      </c>
      <c r="CV28" s="414" t="str">
        <f t="array" ref="CV28">INDEX(CU$1:CU$58,MATCH(SMALL(COUNTIF(CU$1:CU$58,"&lt;"&amp;CU$1:CU$58),ROW(CU28:CV28)),COUNTIF(CU$1:CU$58,"&lt;"&amp;CU$1:CU$58),0))</f>
        <v>9999</v>
      </c>
      <c r="CW28" s="414" t="str">
        <f t="array" ref="CW28">INDEX(CT$1:CT$58,SMALL(IF(CU$1:CU$58=CV28,ROW(CU$1:CU$58)),COUNTIF(CV$1:CV28,CV28)),1)</f>
        <v>Luton</v>
      </c>
      <c r="CX28" s="414" t="str">
        <f t="shared" si="24"/>
        <v>no data</v>
      </c>
      <c r="CY28" s="414" t="str">
        <f t="shared" si="25"/>
        <v>Luton</v>
      </c>
      <c r="DB28" s="415" t="s">
        <v>156</v>
      </c>
      <c r="DC28" s="414" t="str">
        <f>VLOOKUP(DB28,'Rural 80'!$A$11:$BS$488,60,FALSE)</f>
        <v>9999</v>
      </c>
      <c r="DD28" s="414" t="str">
        <f t="array" ref="DD28">INDEX(DC$1:DC$58,MATCH(SMALL(COUNTIF(DC$1:DC$58,"&lt;"&amp;DC$1:DC$58),ROW(DC28:DD28)),COUNTIF(DC$1:DC$58,"&lt;"&amp;DC$1:DC$58),0))</f>
        <v>9999</v>
      </c>
      <c r="DE28" s="414" t="str">
        <f t="array" ref="DE28">INDEX(DB$1:DB$58,SMALL(IF(DC$1:DC$58=DD28,ROW(DC$1:DC$58)),COUNTIF(DD$1:DD28,DD28)),1)</f>
        <v>Luton</v>
      </c>
      <c r="DF28" s="414" t="str">
        <f t="shared" si="26"/>
        <v>no data</v>
      </c>
      <c r="DG28" s="414" t="str">
        <f t="shared" si="27"/>
        <v>Luton</v>
      </c>
      <c r="DJ28" s="415" t="s">
        <v>156</v>
      </c>
      <c r="DK28" s="414" t="str">
        <f>VLOOKUP(DJ28,'Rural 80'!$A$11:$BS$488,64,FALSE)</f>
        <v>9999</v>
      </c>
      <c r="DL28" s="414" t="str">
        <f t="array" ref="DL28">INDEX(DK$1:DK$58,MATCH(SMALL(COUNTIF(DK$1:DK$58,"&lt;"&amp;DK$1:DK$58),ROW(DK28:DL28)),COUNTIF(DK$1:DK$58,"&lt;"&amp;DK$1:DK$58),0))</f>
        <v>9999</v>
      </c>
      <c r="DM28" s="414" t="str">
        <f t="array" ref="DM28">INDEX(DJ$1:DJ$58,SMALL(IF(DK$1:DK$58=DL28,ROW(DK$1:DK$58)),COUNTIF(DL$1:DL28,DL28)),1)</f>
        <v>Luton</v>
      </c>
      <c r="DN28" s="414" t="str">
        <f t="shared" si="28"/>
        <v>no data</v>
      </c>
      <c r="DO28" s="414" t="str">
        <f t="shared" si="29"/>
        <v>Luton</v>
      </c>
      <c r="DR28" s="415" t="s">
        <v>156</v>
      </c>
      <c r="DS28" s="414" t="str">
        <f>VLOOKUP(DR28,'Rural 80'!$A$11:$BS$488,68,FALSE)</f>
        <v>9999</v>
      </c>
      <c r="DT28" s="414" t="str">
        <f t="array" ref="DT28">INDEX(DS$1:DS$58,MATCH(SMALL(COUNTIF(DS$1:DS$58,"&lt;"&amp;DS$1:DS$58),ROW(DS28:DT28)),COUNTIF(DS$1:DS$58,"&lt;"&amp;DS$1:DS$58),0))</f>
        <v>9999</v>
      </c>
      <c r="DU28" s="414" t="str">
        <f t="array" ref="DU28">INDEX(DR$1:DR$58,SMALL(IF(DS$1:DS$58=DT28,ROW(DS$1:DS$58)),COUNTIF(DT$1:DT28,DT28)),1)</f>
        <v>Luton</v>
      </c>
      <c r="DV28" s="414" t="str">
        <f t="shared" si="30"/>
        <v>no data</v>
      </c>
      <c r="DW28" s="414" t="str">
        <f t="shared" si="31"/>
        <v>Luton</v>
      </c>
    </row>
    <row r="29" spans="2:127" x14ac:dyDescent="0.25">
      <c r="B29" s="415" t="s">
        <v>161</v>
      </c>
      <c r="C29" s="414">
        <f>VLOOKUP(B29,'Rural 80'!$A$11:$BS$488,8,FALSE)</f>
        <v>21</v>
      </c>
      <c r="D29" s="414">
        <f t="array" ref="D29">INDEX(C$1:C$58,MATCH(SMALL(COUNTIF(C$1:C$58,"&lt;"&amp;C$1:C$58),ROW(C29:D29)),COUNTIF(C$1:C$58,"&lt;"&amp;C$1:C$58),0))</f>
        <v>29</v>
      </c>
      <c r="E29" s="414" t="str">
        <f t="array" ref="E29">INDEX(B$1:B$58,SMALL(IF(C$1:C$58=D29,ROW(C$1:C$58)),COUNTIF(D$1:D29,D29)),1)</f>
        <v>Chelmsford</v>
      </c>
      <c r="F29" s="414">
        <f t="shared" si="0"/>
        <v>29</v>
      </c>
      <c r="G29" s="414" t="str">
        <f t="shared" si="1"/>
        <v>Chelmsford</v>
      </c>
      <c r="J29" s="415" t="s">
        <v>161</v>
      </c>
      <c r="K29" s="414">
        <f>VLOOKUP(J29,'Rural 80'!$A$11:$BS$488,12,FALSE)</f>
        <v>17</v>
      </c>
      <c r="L29" s="414">
        <f t="array" ref="L29">INDEX(K$1:K$58,MATCH(SMALL(COUNTIF(K$1:K$58,"&lt;"&amp;K$1:K$58),ROW(K29:L29)),COUNTIF(K$1:K$58,"&lt;"&amp;K$1:K$58),0))</f>
        <v>29</v>
      </c>
      <c r="M29" s="414" t="str">
        <f t="array" ref="M29">INDEX(J$1:J$58,SMALL(IF(K$1:K$58=L29,ROW(K$1:K$58)),COUNTIF(L$1:L29,L29)),1)</f>
        <v>Chelmsford</v>
      </c>
      <c r="N29" s="414">
        <f t="shared" si="2"/>
        <v>29</v>
      </c>
      <c r="O29" s="414" t="str">
        <f t="shared" si="3"/>
        <v>Chelmsford</v>
      </c>
      <c r="R29" s="415" t="s">
        <v>161</v>
      </c>
      <c r="S29" s="414">
        <f>VLOOKUP(R29,'Rural 80'!$A$11:$BS$488,16,FALSE)</f>
        <v>16</v>
      </c>
      <c r="T29" s="414">
        <f t="array" ref="T29">INDEX(S$1:S$58,MATCH(SMALL(COUNTIF(S$1:S$58,"&lt;"&amp;S$1:S$58),ROW(S29:T29)),COUNTIF(S$1:S$58,"&lt;"&amp;S$1:S$58),0))</f>
        <v>29</v>
      </c>
      <c r="U29" s="414" t="str">
        <f t="array" ref="U29">INDEX(R$1:R$58,SMALL(IF(S$1:S$58=T29,ROW(S$1:S$58)),COUNTIF(T$1:T29,T29)),1)</f>
        <v>Reigate and Banstead</v>
      </c>
      <c r="V29" s="414">
        <f t="shared" si="4"/>
        <v>29</v>
      </c>
      <c r="W29" s="414" t="str">
        <f t="shared" si="5"/>
        <v>Reigate and Banstead</v>
      </c>
      <c r="Z29" s="415" t="s">
        <v>161</v>
      </c>
      <c r="AA29" s="414">
        <f>VLOOKUP(Z29,'Rural 80'!$A$11:$BS$488,20,FALSE)</f>
        <v>27</v>
      </c>
      <c r="AB29" s="414">
        <f t="array" ref="AB29">INDEX(AA$1:AA$58,MATCH(SMALL(COUNTIF(AA$1:AA$58,"&lt;"&amp;AA$1:AA$58),ROW(AA29:AB29)),COUNTIF(AA$1:AA$58,"&lt;"&amp;AA$1:AA$58),0))</f>
        <v>29</v>
      </c>
      <c r="AC29" s="414" t="str">
        <f t="array" ref="AC29">INDEX(Z$1:Z$58,SMALL(IF(AA$1:AA$58=AB29,ROW(AA$1:AA$58)),COUNTIF(AB$1:AB29,AB29)),1)</f>
        <v>Milton Keynes</v>
      </c>
      <c r="AD29" s="414">
        <f t="shared" si="6"/>
        <v>29</v>
      </c>
      <c r="AE29" s="414" t="str">
        <f t="shared" si="7"/>
        <v>Milton Keynes</v>
      </c>
      <c r="AH29" s="415" t="s">
        <v>161</v>
      </c>
      <c r="AI29" s="414">
        <f>VLOOKUP(AH29,'Rural 80'!$A$11:$BS$488,24,FALSE)</f>
        <v>26</v>
      </c>
      <c r="AJ29" s="414">
        <f t="array" ref="AJ29">INDEX(AI$1:AI$58,MATCH(SMALL(COUNTIF(AI$1:AI$58,"&lt;"&amp;AI$1:AI$58),ROW(AI29:AJ29)),COUNTIF(AI$1:AI$58,"&lt;"&amp;AI$1:AI$58),0))</f>
        <v>29</v>
      </c>
      <c r="AK29" s="414" t="str">
        <f t="array" ref="AK29">INDEX(AH$1:AH$58,SMALL(IF(AI$1:AI$58=AJ29,ROW(AI$1:AI$58)),COUNTIF(AJ$1:AJ29,AJ29)),1)</f>
        <v>Eastbourne</v>
      </c>
      <c r="AL29" s="414">
        <f t="shared" si="8"/>
        <v>29</v>
      </c>
      <c r="AM29" s="414" t="str">
        <f t="shared" si="9"/>
        <v>Eastbourne</v>
      </c>
      <c r="AP29" s="415" t="s">
        <v>161</v>
      </c>
      <c r="AQ29" s="414">
        <f>VLOOKUP(AP29,'Rural 80'!$A$11:$BS$488,28,FALSE)</f>
        <v>19</v>
      </c>
      <c r="AR29" s="414">
        <f t="array" ref="AR29">INDEX(AQ$1:AQ$58,MATCH(SMALL(COUNTIF(AQ$1:AQ$58,"&lt;"&amp;AQ$1:AQ$58),ROW(AQ29:AR29)),COUNTIF(AQ$1:AQ$58,"&lt;"&amp;AQ$1:AQ$58),0))</f>
        <v>29</v>
      </c>
      <c r="AS29" s="414" t="str">
        <f t="array" ref="AS29">INDEX(AP$1:AP$58,SMALL(IF(AQ$1:AQ$58=AR29,ROW(AQ$1:AQ$58)),COUNTIF(AR$1:AR29,AR29)),1)</f>
        <v>Rushmoor</v>
      </c>
      <c r="AT29" s="414">
        <f t="shared" si="10"/>
        <v>29</v>
      </c>
      <c r="AU29" s="414" t="str">
        <f t="shared" si="11"/>
        <v>Rushmoor</v>
      </c>
      <c r="AX29" s="415" t="s">
        <v>161</v>
      </c>
      <c r="AY29" s="414">
        <f>VLOOKUP(AX29,'Rural 80'!$A$11:$BS$488,32,FALSE)</f>
        <v>21</v>
      </c>
      <c r="AZ29" s="414">
        <f t="array" ref="AZ29">INDEX(AY$1:AY$58,MATCH(SMALL(COUNTIF(AY$1:AY$58,"&lt;"&amp;AY$1:AY$58),ROW(AY29:AZ29)),COUNTIF(AY$1:AY$58,"&lt;"&amp;AY$1:AY$58),0))</f>
        <v>29</v>
      </c>
      <c r="BA29" s="414" t="str">
        <f t="array" ref="BA29">INDEX(AX$1:AX$58,SMALL(IF(AY$1:AY$58=AZ29,ROW(AY$1:AY$58)),COUNTIF(AZ$1:AZ29,AZ29)),1)</f>
        <v>Gloucester</v>
      </c>
      <c r="BB29" s="414">
        <f t="shared" si="12"/>
        <v>29</v>
      </c>
      <c r="BC29" s="414" t="str">
        <f t="shared" si="13"/>
        <v>Gloucester</v>
      </c>
      <c r="BF29" s="415" t="s">
        <v>161</v>
      </c>
      <c r="BG29" s="414">
        <f>VLOOKUP(BF29,'Rural 80'!$A$11:$BS$488,36,FALSE)</f>
        <v>38</v>
      </c>
      <c r="BH29" s="414">
        <f t="array" ref="BH29">INDEX(BG$1:BG$58,MATCH(SMALL(COUNTIF(BG$1:BG$58,"&lt;"&amp;BG$1:BG$58),ROW(BG29:BH29)),COUNTIF(BG$1:BG$58,"&lt;"&amp;BG$1:BG$58),0))</f>
        <v>29</v>
      </c>
      <c r="BI29" s="414" t="str">
        <f t="array" ref="BI29">INDEX(BF$1:BF$58,SMALL(IF(BG$1:BG$58=BH29,ROW(BG$1:BG$58)),COUNTIF(BH$1:BH29,BH29)),1)</f>
        <v>Medway</v>
      </c>
      <c r="BJ29" s="414">
        <f t="shared" si="14"/>
        <v>29</v>
      </c>
      <c r="BK29" s="414" t="str">
        <f t="shared" si="15"/>
        <v>Medway</v>
      </c>
      <c r="BN29" s="415" t="s">
        <v>161</v>
      </c>
      <c r="BO29" s="414">
        <f>VLOOKUP(BN29,'Rural 80'!$A$11:$BS$488,40,FALSE)</f>
        <v>10</v>
      </c>
      <c r="BP29" s="414">
        <f t="array" ref="BP29">INDEX(BO$1:BO$58,MATCH(SMALL(COUNTIF(BO$1:BO$58,"&lt;"&amp;BO$1:BO$58),ROW(BO29:BP29)),COUNTIF(BO$1:BO$58,"&lt;"&amp;BO$1:BO$58),0))</f>
        <v>29</v>
      </c>
      <c r="BQ29" s="414" t="str">
        <f t="array" ref="BQ29">INDEX(BN$1:BN$58,SMALL(IF(BO$1:BO$58=BP29,ROW(BO$1:BO$58)),COUNTIF(BP$1:BP29,BP29)),1)</f>
        <v>Stevenage</v>
      </c>
      <c r="BR29" s="414">
        <f t="shared" si="16"/>
        <v>29</v>
      </c>
      <c r="BS29" s="414" t="str">
        <f t="shared" si="17"/>
        <v>Stevenage</v>
      </c>
      <c r="BV29" s="415" t="s">
        <v>161</v>
      </c>
      <c r="BW29" s="414">
        <f>VLOOKUP(BV29,'Rural 80'!$A$11:$BS$488,44,FALSE)</f>
        <v>17</v>
      </c>
      <c r="BX29" s="414">
        <f t="array" ref="BX29">INDEX(BW$1:BW$58,MATCH(SMALL(COUNTIF(BW$1:BW$58,"&lt;"&amp;BW$1:BW$58),ROW(BW29:BX29)),COUNTIF(BW$1:BW$58,"&lt;"&amp;BW$1:BW$58),0))</f>
        <v>29</v>
      </c>
      <c r="BY29" s="414" t="str">
        <f t="array" ref="BY29">INDEX(BV$1:BV$58,SMALL(IF(BW$1:BW$58=BX29,ROW(BW$1:BW$58)),COUNTIF(BX$1:BX29,BX29)),1)</f>
        <v>Windsor and Maidenhead</v>
      </c>
      <c r="BZ29" s="414">
        <f t="shared" si="18"/>
        <v>29</v>
      </c>
      <c r="CA29" s="414" t="str">
        <f t="shared" si="19"/>
        <v>Windsor and Maidenhead</v>
      </c>
      <c r="CD29" s="415" t="s">
        <v>161</v>
      </c>
      <c r="CE29" s="414">
        <f>VLOOKUP(CD29,'Rural 80'!$A$11:$BS$488,48,FALSE)</f>
        <v>14</v>
      </c>
      <c r="CF29" s="414">
        <f t="array" ref="CF29">INDEX(CE$1:CE$58,MATCH(SMALL(COUNTIF(CE$1:CE$58,"&lt;"&amp;CE$1:CE$58),ROW(CE29:CF29)),COUNTIF(CE$1:CE$58,"&lt;"&amp;CE$1:CE$58),0))</f>
        <v>29</v>
      </c>
      <c r="CG29" s="414" t="str">
        <f t="array" ref="CG29">INDEX(CD$1:CD$58,SMALL(IF(CE$1:CE$58=CF29,ROW(CE$1:CE$58)),COUNTIF(CF$1:CF29,CF29)),1)</f>
        <v>Peterborough</v>
      </c>
      <c r="CH29" s="414">
        <f t="shared" si="20"/>
        <v>29</v>
      </c>
      <c r="CI29" s="414" t="str">
        <f t="shared" si="21"/>
        <v>Peterborough</v>
      </c>
      <c r="CL29" s="415" t="s">
        <v>161</v>
      </c>
      <c r="CM29" s="414">
        <f>VLOOKUP(CL29,'Rural 80'!$A$11:$BS$488,52,FALSE)</f>
        <v>21</v>
      </c>
      <c r="CN29" s="414">
        <f t="array" ref="CN29">INDEX(CM$1:CM$58,MATCH(SMALL(COUNTIF(CM$1:CM$58,"&lt;"&amp;CM$1:CM$58),ROW(CM29:CN29)),COUNTIF(CM$1:CM$58,"&lt;"&amp;CM$1:CM$58),0))</f>
        <v>29</v>
      </c>
      <c r="CO29" s="414" t="str">
        <f t="array" ref="CO29">INDEX(CL$1:CL$58,SMALL(IF(CM$1:CM$58=CN29,ROW(CM$1:CM$58)),COUNTIF(CN$1:CN29,CN29)),1)</f>
        <v>Swindon</v>
      </c>
      <c r="CP29" s="414">
        <f t="shared" si="22"/>
        <v>29</v>
      </c>
      <c r="CQ29" s="414" t="str">
        <f t="shared" si="23"/>
        <v>Swindon</v>
      </c>
      <c r="CT29" s="415" t="s">
        <v>161</v>
      </c>
      <c r="CU29" s="414" t="str">
        <f>VLOOKUP(CT29,'Rural 80'!$A$11:$BS$488,56,FALSE)</f>
        <v>9999</v>
      </c>
      <c r="CV29" s="414" t="str">
        <f t="array" ref="CV29">INDEX(CU$1:CU$58,MATCH(SMALL(COUNTIF(CU$1:CU$58,"&lt;"&amp;CU$1:CU$58),ROW(CU29:CV29)),COUNTIF(CU$1:CU$58,"&lt;"&amp;CU$1:CU$58),0))</f>
        <v>9999</v>
      </c>
      <c r="CW29" s="414" t="str">
        <f t="array" ref="CW29">INDEX(CT$1:CT$58,SMALL(IF(CU$1:CU$58=CV29,ROW(CU$1:CU$58)),COUNTIF(CV$1:CV29,CV29)),1)</f>
        <v>Mansfield</v>
      </c>
      <c r="CX29" s="414" t="str">
        <f t="shared" si="24"/>
        <v>no data</v>
      </c>
      <c r="CY29" s="414" t="str">
        <f t="shared" si="25"/>
        <v>Mansfield</v>
      </c>
      <c r="DB29" s="415" t="s">
        <v>161</v>
      </c>
      <c r="DC29" s="414" t="str">
        <f>VLOOKUP(DB29,'Rural 80'!$A$11:$BS$488,60,FALSE)</f>
        <v>9999</v>
      </c>
      <c r="DD29" s="414" t="str">
        <f t="array" ref="DD29">INDEX(DC$1:DC$58,MATCH(SMALL(COUNTIF(DC$1:DC$58,"&lt;"&amp;DC$1:DC$58),ROW(DC29:DD29)),COUNTIF(DC$1:DC$58,"&lt;"&amp;DC$1:DC$58),0))</f>
        <v>9999</v>
      </c>
      <c r="DE29" s="414" t="str">
        <f t="array" ref="DE29">INDEX(DB$1:DB$58,SMALL(IF(DC$1:DC$58=DD29,ROW(DC$1:DC$58)),COUNTIF(DD$1:DD29,DD29)),1)</f>
        <v>Mansfield</v>
      </c>
      <c r="DF29" s="414" t="str">
        <f t="shared" si="26"/>
        <v>no data</v>
      </c>
      <c r="DG29" s="414" t="str">
        <f t="shared" si="27"/>
        <v>Mansfield</v>
      </c>
      <c r="DJ29" s="415" t="s">
        <v>161</v>
      </c>
      <c r="DK29" s="414" t="str">
        <f>VLOOKUP(DJ29,'Rural 80'!$A$11:$BS$488,64,FALSE)</f>
        <v>9999</v>
      </c>
      <c r="DL29" s="414" t="str">
        <f t="array" ref="DL29">INDEX(DK$1:DK$58,MATCH(SMALL(COUNTIF(DK$1:DK$58,"&lt;"&amp;DK$1:DK$58),ROW(DK29:DL29)),COUNTIF(DK$1:DK$58,"&lt;"&amp;DK$1:DK$58),0))</f>
        <v>9999</v>
      </c>
      <c r="DM29" s="414" t="str">
        <f t="array" ref="DM29">INDEX(DJ$1:DJ$58,SMALL(IF(DK$1:DK$58=DL29,ROW(DK$1:DK$58)),COUNTIF(DL$1:DL29,DL29)),1)</f>
        <v>Mansfield</v>
      </c>
      <c r="DN29" s="414" t="str">
        <f t="shared" si="28"/>
        <v>no data</v>
      </c>
      <c r="DO29" s="414" t="str">
        <f t="shared" si="29"/>
        <v>Mansfield</v>
      </c>
      <c r="DR29" s="415" t="s">
        <v>161</v>
      </c>
      <c r="DS29" s="414" t="str">
        <f>VLOOKUP(DR29,'Rural 80'!$A$11:$BS$488,68,FALSE)</f>
        <v>9999</v>
      </c>
      <c r="DT29" s="414" t="str">
        <f t="array" ref="DT29">INDEX(DS$1:DS$58,MATCH(SMALL(COUNTIF(DS$1:DS$58,"&lt;"&amp;DS$1:DS$58),ROW(DS29:DT29)),COUNTIF(DS$1:DS$58,"&lt;"&amp;DS$1:DS$58),0))</f>
        <v>9999</v>
      </c>
      <c r="DU29" s="414" t="str">
        <f t="array" ref="DU29">INDEX(DR$1:DR$58,SMALL(IF(DS$1:DS$58=DT29,ROW(DS$1:DS$58)),COUNTIF(DT$1:DT29,DT29)),1)</f>
        <v>Mansfield</v>
      </c>
      <c r="DV29" s="414" t="str">
        <f t="shared" si="30"/>
        <v>no data</v>
      </c>
      <c r="DW29" s="414" t="str">
        <f t="shared" si="31"/>
        <v>Mansfield</v>
      </c>
    </row>
    <row r="30" spans="2:127" x14ac:dyDescent="0.25">
      <c r="B30" s="415" t="s">
        <v>162</v>
      </c>
      <c r="C30" s="414">
        <f>VLOOKUP(B30,'Rural 80'!$A$11:$BS$488,8,FALSE)</f>
        <v>30</v>
      </c>
      <c r="D30" s="414">
        <f t="array" ref="D30">INDEX(C$1:C$58,MATCH(SMALL(COUNTIF(C$1:C$58,"&lt;"&amp;C$1:C$58),ROW(C30:D30)),COUNTIF(C$1:C$58,"&lt;"&amp;C$1:C$58),0))</f>
        <v>30</v>
      </c>
      <c r="E30" s="414" t="str">
        <f t="array" ref="E30">INDEX(B$1:B$58,SMALL(IF(C$1:C$58=D30,ROW(C$1:C$58)),COUNTIF(D$1:D30,D30)),1)</f>
        <v>Medway</v>
      </c>
      <c r="F30" s="414">
        <f t="shared" si="0"/>
        <v>30</v>
      </c>
      <c r="G30" s="414" t="str">
        <f t="shared" si="1"/>
        <v>Medway</v>
      </c>
      <c r="J30" s="415" t="s">
        <v>162</v>
      </c>
      <c r="K30" s="414">
        <f>VLOOKUP(J30,'Rural 80'!$A$11:$BS$488,12,FALSE)</f>
        <v>34</v>
      </c>
      <c r="L30" s="414">
        <f t="array" ref="L30">INDEX(K$1:K$58,MATCH(SMALL(COUNTIF(K$1:K$58,"&lt;"&amp;K$1:K$58),ROW(K30:L30)),COUNTIF(K$1:K$58,"&lt;"&amp;K$1:K$58),0))</f>
        <v>30</v>
      </c>
      <c r="M30" s="414" t="str">
        <f t="array" ref="M30">INDEX(J$1:J$58,SMALL(IF(K$1:K$58=L30,ROW(K$1:K$58)),COUNTIF(L$1:L30,L30)),1)</f>
        <v>Ipswich</v>
      </c>
      <c r="N30" s="414">
        <f t="shared" si="2"/>
        <v>30</v>
      </c>
      <c r="O30" s="414" t="str">
        <f t="shared" si="3"/>
        <v>Ipswich</v>
      </c>
      <c r="R30" s="415" t="s">
        <v>162</v>
      </c>
      <c r="S30" s="414">
        <f>VLOOKUP(R30,'Rural 80'!$A$11:$BS$488,16,FALSE)</f>
        <v>33</v>
      </c>
      <c r="T30" s="414">
        <f t="array" ref="T30">INDEX(S$1:S$58,MATCH(SMALL(COUNTIF(S$1:S$58,"&lt;"&amp;S$1:S$58),ROW(S30:T30)),COUNTIF(S$1:S$58,"&lt;"&amp;S$1:S$58),0))</f>
        <v>30</v>
      </c>
      <c r="U30" s="414" t="str">
        <f t="array" ref="U30">INDEX(R$1:R$58,SMALL(IF(S$1:S$58=T30,ROW(S$1:S$58)),COUNTIF(T$1:T30,T30)),1)</f>
        <v>Telford and Wrekin</v>
      </c>
      <c r="V30" s="414">
        <f t="shared" si="4"/>
        <v>30</v>
      </c>
      <c r="W30" s="414" t="str">
        <f t="shared" si="5"/>
        <v>Telford and Wrekin</v>
      </c>
      <c r="Z30" s="415" t="s">
        <v>162</v>
      </c>
      <c r="AA30" s="414">
        <f>VLOOKUP(Z30,'Rural 80'!$A$11:$BS$488,20,FALSE)</f>
        <v>26</v>
      </c>
      <c r="AB30" s="414">
        <f t="array" ref="AB30">INDEX(AA$1:AA$58,MATCH(SMALL(COUNTIF(AA$1:AA$58,"&lt;"&amp;AA$1:AA$58),ROW(AA30:AB30)),COUNTIF(AA$1:AA$58,"&lt;"&amp;AA$1:AA$58),0))</f>
        <v>30</v>
      </c>
      <c r="AC30" s="414" t="str">
        <f t="array" ref="AC30">INDEX(Z$1:Z$58,SMALL(IF(AA$1:AA$58=AB30,ROW(AA$1:AA$58)),COUNTIF(AB$1:AB30,AB30)),1)</f>
        <v>Harlow</v>
      </c>
      <c r="AD30" s="414">
        <f t="shared" si="6"/>
        <v>30</v>
      </c>
      <c r="AE30" s="414" t="str">
        <f t="shared" si="7"/>
        <v>Harlow</v>
      </c>
      <c r="AH30" s="415" t="s">
        <v>162</v>
      </c>
      <c r="AI30" s="414">
        <f>VLOOKUP(AH30,'Rural 80'!$A$11:$BS$488,24,FALSE)</f>
        <v>38</v>
      </c>
      <c r="AJ30" s="414">
        <f t="array" ref="AJ30">INDEX(AI$1:AI$58,MATCH(SMALL(COUNTIF(AI$1:AI$58,"&lt;"&amp;AI$1:AI$58),ROW(AI30:AJ30)),COUNTIF(AI$1:AI$58,"&lt;"&amp;AI$1:AI$58),0))</f>
        <v>30</v>
      </c>
      <c r="AK30" s="414" t="str">
        <f t="array" ref="AK30">INDEX(AH$1:AH$58,SMALL(IF(AI$1:AI$58=AJ30,ROW(AI$1:AI$58)),COUNTIF(AJ$1:AJ30,AJ30)),1)</f>
        <v>York</v>
      </c>
      <c r="AL30" s="414">
        <f t="shared" si="8"/>
        <v>30</v>
      </c>
      <c r="AM30" s="414" t="str">
        <f t="shared" si="9"/>
        <v>York</v>
      </c>
      <c r="AP30" s="415" t="s">
        <v>162</v>
      </c>
      <c r="AQ30" s="414">
        <f>VLOOKUP(AP30,'Rural 80'!$A$11:$BS$488,28,FALSE)</f>
        <v>40</v>
      </c>
      <c r="AR30" s="414">
        <f t="array" ref="AR30">INDEX(AQ$1:AQ$58,MATCH(SMALL(COUNTIF(AQ$1:AQ$58,"&lt;"&amp;AQ$1:AQ$58),ROW(AQ30:AR30)),COUNTIF(AQ$1:AQ$58,"&lt;"&amp;AQ$1:AQ$58),0))</f>
        <v>30</v>
      </c>
      <c r="AS30" s="414" t="str">
        <f t="array" ref="AS30">INDEX(AP$1:AP$58,SMALL(IF(AQ$1:AQ$58=AR30,ROW(AQ$1:AQ$58)),COUNTIF(AR$1:AR30,AR30)),1)</f>
        <v>Thurrock</v>
      </c>
      <c r="AT30" s="414">
        <f t="shared" si="10"/>
        <v>30</v>
      </c>
      <c r="AU30" s="414" t="str">
        <f t="shared" si="11"/>
        <v>Thurrock</v>
      </c>
      <c r="AX30" s="415" t="s">
        <v>162</v>
      </c>
      <c r="AY30" s="414">
        <f>VLOOKUP(AX30,'Rural 80'!$A$11:$BS$488,32,FALSE)</f>
        <v>36</v>
      </c>
      <c r="AZ30" s="414">
        <f t="array" ref="AZ30">INDEX(AY$1:AY$58,MATCH(SMALL(COUNTIF(AY$1:AY$58,"&lt;"&amp;AY$1:AY$58),ROW(AY30:AZ30)),COUNTIF(AY$1:AY$58,"&lt;"&amp;AY$1:AY$58),0))</f>
        <v>30</v>
      </c>
      <c r="BA30" s="414" t="str">
        <f t="array" ref="BA30">INDEX(AX$1:AX$58,SMALL(IF(AY$1:AY$58=AZ30,ROW(AY$1:AY$58)),COUNTIF(AZ$1:AZ30,AZ30)),1)</f>
        <v>York</v>
      </c>
      <c r="BB30" s="414">
        <f t="shared" si="12"/>
        <v>30</v>
      </c>
      <c r="BC30" s="414" t="str">
        <f t="shared" si="13"/>
        <v>York</v>
      </c>
      <c r="BF30" s="415" t="s">
        <v>162</v>
      </c>
      <c r="BG30" s="414">
        <f>VLOOKUP(BF30,'Rural 80'!$A$11:$BS$488,36,FALSE)</f>
        <v>29</v>
      </c>
      <c r="BH30" s="414">
        <f t="array" ref="BH30">INDEX(BG$1:BG$58,MATCH(SMALL(COUNTIF(BG$1:BG$58,"&lt;"&amp;BG$1:BG$58),ROW(BG30:BH30)),COUNTIF(BG$1:BG$58,"&lt;"&amp;BG$1:BG$58),0))</f>
        <v>30</v>
      </c>
      <c r="BI30" s="414" t="str">
        <f t="array" ref="BI30">INDEX(BF$1:BF$58,SMALL(IF(BG$1:BG$58=BH30,ROW(BG$1:BG$58)),COUNTIF(BH$1:BH30,BH30)),1)</f>
        <v>Redditch</v>
      </c>
      <c r="BJ30" s="414">
        <f t="shared" si="14"/>
        <v>30</v>
      </c>
      <c r="BK30" s="414" t="str">
        <f t="shared" si="15"/>
        <v>Redditch</v>
      </c>
      <c r="BN30" s="415" t="s">
        <v>162</v>
      </c>
      <c r="BO30" s="414">
        <f>VLOOKUP(BN30,'Rural 80'!$A$11:$BS$488,40,FALSE)</f>
        <v>26</v>
      </c>
      <c r="BP30" s="414">
        <f t="array" ref="BP30">INDEX(BO$1:BO$58,MATCH(SMALL(COUNTIF(BO$1:BO$58,"&lt;"&amp;BO$1:BO$58),ROW(BO30:BP30)),COUNTIF(BO$1:BO$58,"&lt;"&amp;BO$1:BO$58),0))</f>
        <v>30</v>
      </c>
      <c r="BQ30" s="414" t="str">
        <f t="array" ref="BQ30">INDEX(BN$1:BN$58,SMALL(IF(BO$1:BO$58=BP30,ROW(BO$1:BO$58)),COUNTIF(BP$1:BP30,BP30)),1)</f>
        <v>North East Lincolnshire</v>
      </c>
      <c r="BR30" s="414">
        <f t="shared" si="16"/>
        <v>30</v>
      </c>
      <c r="BS30" s="414" t="str">
        <f t="shared" si="17"/>
        <v>North East Lincolnshire</v>
      </c>
      <c r="BV30" s="415" t="s">
        <v>162</v>
      </c>
      <c r="BW30" s="414">
        <f>VLOOKUP(BV30,'Rural 80'!$A$11:$BS$488,44,FALSE)</f>
        <v>33</v>
      </c>
      <c r="BX30" s="414">
        <f t="array" ref="BX30">INDEX(BW$1:BW$58,MATCH(SMALL(COUNTIF(BW$1:BW$58,"&lt;"&amp;BW$1:BW$58),ROW(BW30:BX30)),COUNTIF(BW$1:BW$58,"&lt;"&amp;BW$1:BW$58),0))</f>
        <v>30</v>
      </c>
      <c r="BY30" s="414" t="str">
        <f t="array" ref="BY30">INDEX(BV$1:BV$58,SMALL(IF(BW$1:BW$58=BX30,ROW(BW$1:BW$58)),COUNTIF(BX$1:BX30,BX30)),1)</f>
        <v>North East Lincolnshire</v>
      </c>
      <c r="BZ30" s="414">
        <f t="shared" si="18"/>
        <v>30</v>
      </c>
      <c r="CA30" s="414" t="str">
        <f t="shared" si="19"/>
        <v>North East Lincolnshire</v>
      </c>
      <c r="CD30" s="415" t="s">
        <v>162</v>
      </c>
      <c r="CE30" s="414">
        <f>VLOOKUP(CD30,'Rural 80'!$A$11:$BS$488,48,FALSE)</f>
        <v>30</v>
      </c>
      <c r="CF30" s="414">
        <f t="array" ref="CF30">INDEX(CE$1:CE$58,MATCH(SMALL(COUNTIF(CE$1:CE$58,"&lt;"&amp;CE$1:CE$58),ROW(CE30:CF30)),COUNTIF(CE$1:CE$58,"&lt;"&amp;CE$1:CE$58),0))</f>
        <v>30</v>
      </c>
      <c r="CG30" s="414" t="str">
        <f t="array" ref="CG30">INDEX(CD$1:CD$58,SMALL(IF(CE$1:CE$58=CF30,ROW(CE$1:CE$58)),COUNTIF(CF$1:CF30,CF30)),1)</f>
        <v>Medway</v>
      </c>
      <c r="CH30" s="414">
        <f t="shared" si="20"/>
        <v>30</v>
      </c>
      <c r="CI30" s="414" t="str">
        <f t="shared" si="21"/>
        <v>Medway</v>
      </c>
      <c r="CL30" s="415" t="s">
        <v>162</v>
      </c>
      <c r="CM30" s="414">
        <f>VLOOKUP(CL30,'Rural 80'!$A$11:$BS$488,52,FALSE)</f>
        <v>28</v>
      </c>
      <c r="CN30" s="414">
        <f t="array" ref="CN30">INDEX(CM$1:CM$58,MATCH(SMALL(COUNTIF(CM$1:CM$58,"&lt;"&amp;CM$1:CM$58),ROW(CM30:CN30)),COUNTIF(CM$1:CM$58,"&lt;"&amp;CM$1:CM$58),0))</f>
        <v>30</v>
      </c>
      <c r="CO30" s="414" t="str">
        <f t="array" ref="CO30">INDEX(CL$1:CL$58,SMALL(IF(CM$1:CM$58=CN30,ROW(CM$1:CM$58)),COUNTIF(CN$1:CN30,CN30)),1)</f>
        <v>Windsor and Maidenhead</v>
      </c>
      <c r="CP30" s="414">
        <f t="shared" si="22"/>
        <v>30</v>
      </c>
      <c r="CQ30" s="414" t="str">
        <f t="shared" si="23"/>
        <v>Windsor and Maidenhead</v>
      </c>
      <c r="CT30" s="415" t="s">
        <v>162</v>
      </c>
      <c r="CU30" s="414" t="str">
        <f>VLOOKUP(CT30,'Rural 80'!$A$11:$BS$488,56,FALSE)</f>
        <v>9999</v>
      </c>
      <c r="CV30" s="414" t="str">
        <f t="array" ref="CV30">INDEX(CU$1:CU$58,MATCH(SMALL(COUNTIF(CU$1:CU$58,"&lt;"&amp;CU$1:CU$58),ROW(CU30:CV30)),COUNTIF(CU$1:CU$58,"&lt;"&amp;CU$1:CU$58),0))</f>
        <v>9999</v>
      </c>
      <c r="CW30" s="414" t="str">
        <f t="array" ref="CW30">INDEX(CT$1:CT$58,SMALL(IF(CU$1:CU$58=CV30,ROW(CU$1:CU$58)),COUNTIF(CV$1:CV30,CV30)),1)</f>
        <v>Medway</v>
      </c>
      <c r="CX30" s="414" t="str">
        <f t="shared" si="24"/>
        <v>no data</v>
      </c>
      <c r="CY30" s="414" t="str">
        <f t="shared" si="25"/>
        <v>Medway</v>
      </c>
      <c r="DB30" s="415" t="s">
        <v>162</v>
      </c>
      <c r="DC30" s="414" t="str">
        <f>VLOOKUP(DB30,'Rural 80'!$A$11:$BS$488,60,FALSE)</f>
        <v>9999</v>
      </c>
      <c r="DD30" s="414" t="str">
        <f t="array" ref="DD30">INDEX(DC$1:DC$58,MATCH(SMALL(COUNTIF(DC$1:DC$58,"&lt;"&amp;DC$1:DC$58),ROW(DC30:DD30)),COUNTIF(DC$1:DC$58,"&lt;"&amp;DC$1:DC$58),0))</f>
        <v>9999</v>
      </c>
      <c r="DE30" s="414" t="str">
        <f t="array" ref="DE30">INDEX(DB$1:DB$58,SMALL(IF(DC$1:DC$58=DD30,ROW(DC$1:DC$58)),COUNTIF(DD$1:DD30,DD30)),1)</f>
        <v>Medway</v>
      </c>
      <c r="DF30" s="414" t="str">
        <f t="shared" si="26"/>
        <v>no data</v>
      </c>
      <c r="DG30" s="414" t="str">
        <f t="shared" si="27"/>
        <v>Medway</v>
      </c>
      <c r="DJ30" s="415" t="s">
        <v>162</v>
      </c>
      <c r="DK30" s="414" t="str">
        <f>VLOOKUP(DJ30,'Rural 80'!$A$11:$BS$488,64,FALSE)</f>
        <v>9999</v>
      </c>
      <c r="DL30" s="414" t="str">
        <f t="array" ref="DL30">INDEX(DK$1:DK$58,MATCH(SMALL(COUNTIF(DK$1:DK$58,"&lt;"&amp;DK$1:DK$58),ROW(DK30:DL30)),COUNTIF(DK$1:DK$58,"&lt;"&amp;DK$1:DK$58),0))</f>
        <v>9999</v>
      </c>
      <c r="DM30" s="414" t="str">
        <f t="array" ref="DM30">INDEX(DJ$1:DJ$58,SMALL(IF(DK$1:DK$58=DL30,ROW(DK$1:DK$58)),COUNTIF(DL$1:DL30,DL30)),1)</f>
        <v>Medway</v>
      </c>
      <c r="DN30" s="414" t="str">
        <f t="shared" si="28"/>
        <v>no data</v>
      </c>
      <c r="DO30" s="414" t="str">
        <f t="shared" si="29"/>
        <v>Medway</v>
      </c>
      <c r="DR30" s="415" t="s">
        <v>162</v>
      </c>
      <c r="DS30" s="414" t="str">
        <f>VLOOKUP(DR30,'Rural 80'!$A$11:$BS$488,68,FALSE)</f>
        <v>9999</v>
      </c>
      <c r="DT30" s="414" t="str">
        <f t="array" ref="DT30">INDEX(DS$1:DS$58,MATCH(SMALL(COUNTIF(DS$1:DS$58,"&lt;"&amp;DS$1:DS$58),ROW(DS30:DT30)),COUNTIF(DS$1:DS$58,"&lt;"&amp;DS$1:DS$58),0))</f>
        <v>9999</v>
      </c>
      <c r="DU30" s="414" t="str">
        <f t="array" ref="DU30">INDEX(DR$1:DR$58,SMALL(IF(DS$1:DS$58=DT30,ROW(DS$1:DS$58)),COUNTIF(DT$1:DT30,DT30)),1)</f>
        <v>Medway</v>
      </c>
      <c r="DV30" s="414" t="str">
        <f t="shared" si="30"/>
        <v>no data</v>
      </c>
      <c r="DW30" s="414" t="str">
        <f t="shared" si="31"/>
        <v>Medway</v>
      </c>
    </row>
    <row r="31" spans="2:127" x14ac:dyDescent="0.25">
      <c r="B31" s="415" t="s">
        <v>170</v>
      </c>
      <c r="C31" s="414">
        <f>VLOOKUP(B31,'Rural 80'!$A$11:$BS$488,8,FALSE)</f>
        <v>31</v>
      </c>
      <c r="D31" s="414">
        <f t="array" ref="D31">INDEX(C$1:C$58,MATCH(SMALL(COUNTIF(C$1:C$58,"&lt;"&amp;C$1:C$58),ROW(C31:D31)),COUNTIF(C$1:C$58,"&lt;"&amp;C$1:C$58),0))</f>
        <v>31</v>
      </c>
      <c r="E31" s="414" t="str">
        <f t="array" ref="E31">INDEX(B$1:B$58,SMALL(IF(C$1:C$58=D31,ROW(C$1:C$58)),COUNTIF(D$1:D31,D31)),1)</f>
        <v>Milton Keynes</v>
      </c>
      <c r="F31" s="414">
        <f t="shared" si="0"/>
        <v>31</v>
      </c>
      <c r="G31" s="414" t="str">
        <f t="shared" si="1"/>
        <v>Milton Keynes</v>
      </c>
      <c r="J31" s="415" t="s">
        <v>170</v>
      </c>
      <c r="K31" s="414">
        <f>VLOOKUP(J31,'Rural 80'!$A$11:$BS$488,12,FALSE)</f>
        <v>27</v>
      </c>
      <c r="L31" s="414">
        <f t="array" ref="L31">INDEX(K$1:K$58,MATCH(SMALL(COUNTIF(K$1:K$58,"&lt;"&amp;K$1:K$58),ROW(K31:L31)),COUNTIF(K$1:K$58,"&lt;"&amp;K$1:K$58),0))</f>
        <v>31</v>
      </c>
      <c r="M31" s="414" t="str">
        <f t="array" ref="M31">INDEX(J$1:J$58,SMALL(IF(K$1:K$58=L31,ROW(K$1:K$58)),COUNTIF(L$1:L31,L31)),1)</f>
        <v>Telford and Wrekin</v>
      </c>
      <c r="N31" s="414">
        <f t="shared" si="2"/>
        <v>31</v>
      </c>
      <c r="O31" s="414" t="str">
        <f t="shared" si="3"/>
        <v>Telford and Wrekin</v>
      </c>
      <c r="R31" s="415" t="s">
        <v>170</v>
      </c>
      <c r="S31" s="414">
        <f>VLOOKUP(R31,'Rural 80'!$A$11:$BS$488,16,FALSE)</f>
        <v>27</v>
      </c>
      <c r="T31" s="414">
        <f t="array" ref="T31">INDEX(S$1:S$58,MATCH(SMALL(COUNTIF(S$1:S$58,"&lt;"&amp;S$1:S$58),ROW(S31:T31)),COUNTIF(S$1:S$58,"&lt;"&amp;S$1:S$58),0))</f>
        <v>31</v>
      </c>
      <c r="U31" s="414" t="str">
        <f t="array" ref="U31">INDEX(R$1:R$58,SMALL(IF(S$1:S$58=T31,ROW(S$1:S$58)),COUNTIF(T$1:T31,T31)),1)</f>
        <v>Chelmsford</v>
      </c>
      <c r="V31" s="414">
        <f t="shared" si="4"/>
        <v>31</v>
      </c>
      <c r="W31" s="414" t="str">
        <f t="shared" si="5"/>
        <v>Chelmsford</v>
      </c>
      <c r="Z31" s="415" t="s">
        <v>170</v>
      </c>
      <c r="AA31" s="414">
        <f>VLOOKUP(Z31,'Rural 80'!$A$11:$BS$488,20,FALSE)</f>
        <v>29</v>
      </c>
      <c r="AB31" s="414">
        <f t="array" ref="AB31">INDEX(AA$1:AA$58,MATCH(SMALL(COUNTIF(AA$1:AA$58,"&lt;"&amp;AA$1:AA$58),ROW(AA31:AB31)),COUNTIF(AA$1:AA$58,"&lt;"&amp;AA$1:AA$58),0))</f>
        <v>31</v>
      </c>
      <c r="AC31" s="414" t="str">
        <f t="array" ref="AC31">INDEX(Z$1:Z$58,SMALL(IF(AA$1:AA$58=AB31,ROW(AA$1:AA$58)),COUNTIF(AB$1:AB31,AB31)),1)</f>
        <v>Reigate and Banstead</v>
      </c>
      <c r="AD31" s="414">
        <f t="shared" si="6"/>
        <v>31</v>
      </c>
      <c r="AE31" s="414" t="str">
        <f t="shared" si="7"/>
        <v>Reigate and Banstead</v>
      </c>
      <c r="AH31" s="415" t="s">
        <v>170</v>
      </c>
      <c r="AI31" s="414">
        <f>VLOOKUP(AH31,'Rural 80'!$A$11:$BS$488,24,FALSE)</f>
        <v>40</v>
      </c>
      <c r="AJ31" s="414">
        <f t="array" ref="AJ31">INDEX(AI$1:AI$58,MATCH(SMALL(COUNTIF(AI$1:AI$58,"&lt;"&amp;AI$1:AI$58),ROW(AI31:AJ31)),COUNTIF(AI$1:AI$58,"&lt;"&amp;AI$1:AI$58),0))</f>
        <v>31</v>
      </c>
      <c r="AK31" s="414" t="str">
        <f t="array" ref="AK31">INDEX(AH$1:AH$58,SMALL(IF(AI$1:AI$58=AJ31,ROW(AI$1:AI$58)),COUNTIF(AJ$1:AJ31,AJ31)),1)</f>
        <v>Reigate and Banstead</v>
      </c>
      <c r="AL31" s="414">
        <f t="shared" si="8"/>
        <v>31</v>
      </c>
      <c r="AM31" s="414" t="str">
        <f t="shared" si="9"/>
        <v>Reigate and Banstead</v>
      </c>
      <c r="AP31" s="415" t="s">
        <v>170</v>
      </c>
      <c r="AQ31" s="414">
        <f>VLOOKUP(AP31,'Rural 80'!$A$11:$BS$488,28,FALSE)</f>
        <v>41</v>
      </c>
      <c r="AR31" s="414">
        <f t="array" ref="AR31">INDEX(AQ$1:AQ$58,MATCH(SMALL(COUNTIF(AQ$1:AQ$58,"&lt;"&amp;AQ$1:AQ$58),ROW(AQ31:AR31)),COUNTIF(AQ$1:AQ$58,"&lt;"&amp;AQ$1:AQ$58),0))</f>
        <v>31</v>
      </c>
      <c r="AS31" s="414" t="str">
        <f t="array" ref="AS31">INDEX(AP$1:AP$58,SMALL(IF(AQ$1:AQ$58=AR31,ROW(AQ$1:AQ$58)),COUNTIF(AR$1:AR31,AR31)),1)</f>
        <v>Surrey Heath</v>
      </c>
      <c r="AT31" s="414">
        <f t="shared" si="10"/>
        <v>31</v>
      </c>
      <c r="AU31" s="414" t="str">
        <f t="shared" si="11"/>
        <v>Surrey Heath</v>
      </c>
      <c r="AX31" s="415" t="s">
        <v>170</v>
      </c>
      <c r="AY31" s="414">
        <f>VLOOKUP(AX31,'Rural 80'!$A$11:$BS$488,32,FALSE)</f>
        <v>40</v>
      </c>
      <c r="AZ31" s="414">
        <f t="array" ref="AZ31">INDEX(AY$1:AY$58,MATCH(SMALL(COUNTIF(AY$1:AY$58,"&lt;"&amp;AY$1:AY$58),ROW(AY31:AZ31)),COUNTIF(AY$1:AY$58,"&lt;"&amp;AY$1:AY$58),0))</f>
        <v>31</v>
      </c>
      <c r="BA31" s="414" t="str">
        <f t="array" ref="BA31">INDEX(AX$1:AX$58,SMALL(IF(AY$1:AY$58=AZ31,ROW(AY$1:AY$58)),COUNTIF(AZ$1:AZ31,AZ31)),1)</f>
        <v>Plymouth</v>
      </c>
      <c r="BB31" s="414">
        <f t="shared" si="12"/>
        <v>31</v>
      </c>
      <c r="BC31" s="414" t="str">
        <f t="shared" si="13"/>
        <v>Plymouth</v>
      </c>
      <c r="BF31" s="415" t="s">
        <v>170</v>
      </c>
      <c r="BG31" s="414">
        <f>VLOOKUP(BF31,'Rural 80'!$A$11:$BS$488,36,FALSE)</f>
        <v>43</v>
      </c>
      <c r="BH31" s="414">
        <f t="array" ref="BH31">INDEX(BG$1:BG$58,MATCH(SMALL(COUNTIF(BG$1:BG$58,"&lt;"&amp;BG$1:BG$58),ROW(BG31:BH31)),COUNTIF(BG$1:BG$58,"&lt;"&amp;BG$1:BG$58),0))</f>
        <v>31</v>
      </c>
      <c r="BI31" s="414" t="str">
        <f t="array" ref="BI31">INDEX(BF$1:BF$58,SMALL(IF(BG$1:BG$58=BH31,ROW(BG$1:BG$58)),COUNTIF(BH$1:BH31,BH31)),1)</f>
        <v>Stevenage</v>
      </c>
      <c r="BJ31" s="414">
        <f t="shared" si="14"/>
        <v>31</v>
      </c>
      <c r="BK31" s="414" t="str">
        <f t="shared" si="15"/>
        <v>Stevenage</v>
      </c>
      <c r="BN31" s="415" t="s">
        <v>170</v>
      </c>
      <c r="BO31" s="414">
        <f>VLOOKUP(BN31,'Rural 80'!$A$11:$BS$488,40,FALSE)</f>
        <v>20</v>
      </c>
      <c r="BP31" s="414">
        <f t="array" ref="BP31">INDEX(BO$1:BO$58,MATCH(SMALL(COUNTIF(BO$1:BO$58,"&lt;"&amp;BO$1:BO$58),ROW(BO31:BP31)),COUNTIF(BO$1:BO$58,"&lt;"&amp;BO$1:BO$58),0))</f>
        <v>31</v>
      </c>
      <c r="BQ31" s="414" t="str">
        <f t="array" ref="BQ31">INDEX(BN$1:BN$58,SMALL(IF(BO$1:BO$58=BP31,ROW(BO$1:BO$58)),COUNTIF(BP$1:BP31,BP31)),1)</f>
        <v>Redditch</v>
      </c>
      <c r="BR31" s="414">
        <f t="shared" si="16"/>
        <v>31</v>
      </c>
      <c r="BS31" s="414" t="str">
        <f t="shared" si="17"/>
        <v>Redditch</v>
      </c>
      <c r="BV31" s="415" t="s">
        <v>170</v>
      </c>
      <c r="BW31" s="414">
        <f>VLOOKUP(BV31,'Rural 80'!$A$11:$BS$488,44,FALSE)</f>
        <v>20</v>
      </c>
      <c r="BX31" s="414">
        <f t="array" ref="BX31">INDEX(BW$1:BW$58,MATCH(SMALL(COUNTIF(BW$1:BW$58,"&lt;"&amp;BW$1:BW$58),ROW(BW31:BX31)),COUNTIF(BW$1:BW$58,"&lt;"&amp;BW$1:BW$58),0))</f>
        <v>31</v>
      </c>
      <c r="BY31" s="414" t="str">
        <f t="array" ref="BY31">INDEX(BV$1:BV$58,SMALL(IF(BW$1:BW$58=BX31,ROW(BW$1:BW$58)),COUNTIF(BX$1:BX31,BX31)),1)</f>
        <v>Redditch</v>
      </c>
      <c r="BZ31" s="414">
        <f t="shared" si="18"/>
        <v>31</v>
      </c>
      <c r="CA31" s="414" t="str">
        <f t="shared" si="19"/>
        <v>Redditch</v>
      </c>
      <c r="CD31" s="415" t="s">
        <v>170</v>
      </c>
      <c r="CE31" s="414">
        <f>VLOOKUP(CD31,'Rural 80'!$A$11:$BS$488,48,FALSE)</f>
        <v>17</v>
      </c>
      <c r="CF31" s="414">
        <f t="array" ref="CF31">INDEX(CE$1:CE$58,MATCH(SMALL(COUNTIF(CE$1:CE$58,"&lt;"&amp;CE$1:CE$58),ROW(CE31:CF31)),COUNTIF(CE$1:CE$58,"&lt;"&amp;CE$1:CE$58),0))</f>
        <v>31</v>
      </c>
      <c r="CG31" s="414" t="str">
        <f t="array" ref="CG31">INDEX(CD$1:CD$58,SMALL(IF(CE$1:CE$58=CF31,ROW(CE$1:CE$58)),COUNTIF(CF$1:CF31,CF31)),1)</f>
        <v>Ipswich</v>
      </c>
      <c r="CH31" s="414">
        <f t="shared" si="20"/>
        <v>31</v>
      </c>
      <c r="CI31" s="414" t="str">
        <f t="shared" si="21"/>
        <v>Ipswich</v>
      </c>
      <c r="CL31" s="415" t="s">
        <v>170</v>
      </c>
      <c r="CM31" s="414">
        <f>VLOOKUP(CL31,'Rural 80'!$A$11:$BS$488,52,FALSE)</f>
        <v>23</v>
      </c>
      <c r="CN31" s="414">
        <f t="array" ref="CN31">INDEX(CM$1:CM$58,MATCH(SMALL(COUNTIF(CM$1:CM$58,"&lt;"&amp;CM$1:CM$58),ROW(CM31:CN31)),COUNTIF(CM$1:CM$58,"&lt;"&amp;CM$1:CM$58),0))</f>
        <v>31</v>
      </c>
      <c r="CO31" s="414" t="str">
        <f t="array" ref="CO31">INDEX(CL$1:CL$58,SMALL(IF(CM$1:CM$58=CN31,ROW(CM$1:CM$58)),COUNTIF(CN$1:CN31,CN31)),1)</f>
        <v>Slough</v>
      </c>
      <c r="CP31" s="414">
        <f t="shared" si="22"/>
        <v>31</v>
      </c>
      <c r="CQ31" s="414" t="str">
        <f t="shared" si="23"/>
        <v>Slough</v>
      </c>
      <c r="CT31" s="415" t="s">
        <v>170</v>
      </c>
      <c r="CU31" s="414" t="str">
        <f>VLOOKUP(CT31,'Rural 80'!$A$11:$BS$488,56,FALSE)</f>
        <v>9999</v>
      </c>
      <c r="CV31" s="414" t="str">
        <f t="array" ref="CV31">INDEX(CU$1:CU$58,MATCH(SMALL(COUNTIF(CU$1:CU$58,"&lt;"&amp;CU$1:CU$58),ROW(CU31:CV31)),COUNTIF(CU$1:CU$58,"&lt;"&amp;CU$1:CU$58),0))</f>
        <v>9999</v>
      </c>
      <c r="CW31" s="414" t="str">
        <f t="array" ref="CW31">INDEX(CT$1:CT$58,SMALL(IF(CU$1:CU$58=CV31,ROW(CU$1:CU$58)),COUNTIF(CV$1:CV31,CV31)),1)</f>
        <v>Milton Keynes</v>
      </c>
      <c r="CX31" s="414" t="str">
        <f t="shared" si="24"/>
        <v>no data</v>
      </c>
      <c r="CY31" s="414" t="str">
        <f t="shared" si="25"/>
        <v>Milton Keynes</v>
      </c>
      <c r="DB31" s="415" t="s">
        <v>170</v>
      </c>
      <c r="DC31" s="414" t="str">
        <f>VLOOKUP(DB31,'Rural 80'!$A$11:$BS$488,60,FALSE)</f>
        <v>9999</v>
      </c>
      <c r="DD31" s="414" t="str">
        <f t="array" ref="DD31">INDEX(DC$1:DC$58,MATCH(SMALL(COUNTIF(DC$1:DC$58,"&lt;"&amp;DC$1:DC$58),ROW(DC31:DD31)),COUNTIF(DC$1:DC$58,"&lt;"&amp;DC$1:DC$58),0))</f>
        <v>9999</v>
      </c>
      <c r="DE31" s="414" t="str">
        <f t="array" ref="DE31">INDEX(DB$1:DB$58,SMALL(IF(DC$1:DC$58=DD31,ROW(DC$1:DC$58)),COUNTIF(DD$1:DD31,DD31)),1)</f>
        <v>Milton Keynes</v>
      </c>
      <c r="DF31" s="414" t="str">
        <f t="shared" si="26"/>
        <v>no data</v>
      </c>
      <c r="DG31" s="414" t="str">
        <f t="shared" si="27"/>
        <v>Milton Keynes</v>
      </c>
      <c r="DJ31" s="415" t="s">
        <v>170</v>
      </c>
      <c r="DK31" s="414" t="str">
        <f>VLOOKUP(DJ31,'Rural 80'!$A$11:$BS$488,64,FALSE)</f>
        <v>9999</v>
      </c>
      <c r="DL31" s="414" t="str">
        <f t="array" ref="DL31">INDEX(DK$1:DK$58,MATCH(SMALL(COUNTIF(DK$1:DK$58,"&lt;"&amp;DK$1:DK$58),ROW(DK31:DL31)),COUNTIF(DK$1:DK$58,"&lt;"&amp;DK$1:DK$58),0))</f>
        <v>9999</v>
      </c>
      <c r="DM31" s="414" t="str">
        <f t="array" ref="DM31">INDEX(DJ$1:DJ$58,SMALL(IF(DK$1:DK$58=DL31,ROW(DK$1:DK$58)),COUNTIF(DL$1:DL31,DL31)),1)</f>
        <v>Milton Keynes</v>
      </c>
      <c r="DN31" s="414" t="str">
        <f t="shared" si="28"/>
        <v>no data</v>
      </c>
      <c r="DO31" s="414" t="str">
        <f t="shared" si="29"/>
        <v>Milton Keynes</v>
      </c>
      <c r="DR31" s="415" t="s">
        <v>170</v>
      </c>
      <c r="DS31" s="414" t="str">
        <f>VLOOKUP(DR31,'Rural 80'!$A$11:$BS$488,68,FALSE)</f>
        <v>9999</v>
      </c>
      <c r="DT31" s="414" t="str">
        <f t="array" ref="DT31">INDEX(DS$1:DS$58,MATCH(SMALL(COUNTIF(DS$1:DS$58,"&lt;"&amp;DS$1:DS$58),ROW(DS31:DT31)),COUNTIF(DS$1:DS$58,"&lt;"&amp;DS$1:DS$58),0))</f>
        <v>9999</v>
      </c>
      <c r="DU31" s="414" t="str">
        <f t="array" ref="DU31">INDEX(DR$1:DR$58,SMALL(IF(DS$1:DS$58=DT31,ROW(DS$1:DS$58)),COUNTIF(DT$1:DT31,DT31)),1)</f>
        <v>Milton Keynes</v>
      </c>
      <c r="DV31" s="414" t="str">
        <f t="shared" si="30"/>
        <v>no data</v>
      </c>
      <c r="DW31" s="414" t="str">
        <f t="shared" si="31"/>
        <v>Milton Keynes</v>
      </c>
    </row>
    <row r="32" spans="2:127" x14ac:dyDescent="0.25">
      <c r="B32" s="415" t="s">
        <v>180</v>
      </c>
      <c r="C32" s="414">
        <f>VLOOKUP(B32,'Rural 80'!$A$11:$BS$488,8,FALSE)</f>
        <v>18</v>
      </c>
      <c r="D32" s="414">
        <f t="array" ref="D32">INDEX(C$1:C$58,MATCH(SMALL(COUNTIF(C$1:C$58,"&lt;"&amp;C$1:C$58),ROW(C32:D32)),COUNTIF(C$1:C$58,"&lt;"&amp;C$1:C$58),0))</f>
        <v>32</v>
      </c>
      <c r="E32" s="414" t="str">
        <f t="array" ref="E32">INDEX(B$1:B$58,SMALL(IF(C$1:C$58=D32,ROW(C$1:C$58)),COUNTIF(D$1:D32,D32)),1)</f>
        <v>Thanet</v>
      </c>
      <c r="F32" s="414">
        <f t="shared" si="0"/>
        <v>32</v>
      </c>
      <c r="G32" s="414" t="str">
        <f t="shared" si="1"/>
        <v>Thanet</v>
      </c>
      <c r="J32" s="415" t="s">
        <v>180</v>
      </c>
      <c r="K32" s="414">
        <f>VLOOKUP(J32,'Rural 80'!$A$11:$BS$488,12,FALSE)</f>
        <v>21</v>
      </c>
      <c r="L32" s="414">
        <f t="array" ref="L32">INDEX(K$1:K$58,MATCH(SMALL(COUNTIF(K$1:K$58,"&lt;"&amp;K$1:K$58),ROW(K32:L32)),COUNTIF(K$1:K$58,"&lt;"&amp;K$1:K$58),0))</f>
        <v>32</v>
      </c>
      <c r="M32" s="414" t="str">
        <f t="array" ref="M32">INDEX(J$1:J$58,SMALL(IF(K$1:K$58=L32,ROW(K$1:K$58)),COUNTIF(L$1:L32,L32)),1)</f>
        <v>Swindon</v>
      </c>
      <c r="N32" s="414">
        <f t="shared" si="2"/>
        <v>32</v>
      </c>
      <c r="O32" s="414" t="str">
        <f t="shared" si="3"/>
        <v>Swindon</v>
      </c>
      <c r="R32" s="415" t="s">
        <v>180</v>
      </c>
      <c r="S32" s="414">
        <f>VLOOKUP(R32,'Rural 80'!$A$11:$BS$488,16,FALSE)</f>
        <v>18</v>
      </c>
      <c r="T32" s="414">
        <f t="array" ref="T32">INDEX(S$1:S$58,MATCH(SMALL(COUNTIF(S$1:S$58,"&lt;"&amp;S$1:S$58),ROW(S32:T32)),COUNTIF(S$1:S$58,"&lt;"&amp;S$1:S$58),0))</f>
        <v>32</v>
      </c>
      <c r="U32" s="414" t="str">
        <f t="array" ref="U32">INDEX(R$1:R$58,SMALL(IF(S$1:S$58=T32,ROW(S$1:S$58)),COUNTIF(T$1:T32,T32)),1)</f>
        <v>Swindon</v>
      </c>
      <c r="V32" s="414">
        <f t="shared" si="4"/>
        <v>32</v>
      </c>
      <c r="W32" s="414" t="str">
        <f t="shared" si="5"/>
        <v>Swindon</v>
      </c>
      <c r="Z32" s="415" t="s">
        <v>180</v>
      </c>
      <c r="AA32" s="414">
        <f>VLOOKUP(Z32,'Rural 80'!$A$11:$BS$488,20,FALSE)</f>
        <v>14</v>
      </c>
      <c r="AB32" s="414">
        <f t="array" ref="AB32">INDEX(AA$1:AA$58,MATCH(SMALL(COUNTIF(AA$1:AA$58,"&lt;"&amp;AA$1:AA$58),ROW(AA32:AB32)),COUNTIF(AA$1:AA$58,"&lt;"&amp;AA$1:AA$58),0))</f>
        <v>32</v>
      </c>
      <c r="AC32" s="414" t="str">
        <f t="array" ref="AC32">INDEX(Z$1:Z$58,SMALL(IF(AA$1:AA$58=AB32,ROW(AA$1:AA$58)),COUNTIF(AB$1:AB32,AB32)),1)</f>
        <v>Swindon</v>
      </c>
      <c r="AD32" s="414">
        <f t="shared" si="6"/>
        <v>32</v>
      </c>
      <c r="AE32" s="414" t="str">
        <f t="shared" si="7"/>
        <v>Swindon</v>
      </c>
      <c r="AH32" s="415" t="s">
        <v>180</v>
      </c>
      <c r="AI32" s="414">
        <f>VLOOKUP(AH32,'Rural 80'!$A$11:$BS$488,24,FALSE)</f>
        <v>13</v>
      </c>
      <c r="AJ32" s="414">
        <f t="array" ref="AJ32">INDEX(AI$1:AI$58,MATCH(SMALL(COUNTIF(AI$1:AI$58,"&lt;"&amp;AI$1:AI$58),ROW(AI32:AJ32)),COUNTIF(AI$1:AI$58,"&lt;"&amp;AI$1:AI$58),0))</f>
        <v>32</v>
      </c>
      <c r="AK32" s="414" t="str">
        <f t="array" ref="AK32">INDEX(AH$1:AH$58,SMALL(IF(AI$1:AI$58=AJ32,ROW(AI$1:AI$58)),COUNTIF(AJ$1:AJ32,AJ32)),1)</f>
        <v>Plymouth</v>
      </c>
      <c r="AL32" s="414">
        <f t="shared" si="8"/>
        <v>32</v>
      </c>
      <c r="AM32" s="414" t="str">
        <f t="shared" si="9"/>
        <v>Plymouth</v>
      </c>
      <c r="AP32" s="415" t="s">
        <v>180</v>
      </c>
      <c r="AQ32" s="414">
        <f>VLOOKUP(AP32,'Rural 80'!$A$11:$BS$488,28,FALSE)</f>
        <v>15</v>
      </c>
      <c r="AR32" s="414">
        <f t="array" ref="AR32">INDEX(AQ$1:AQ$58,MATCH(SMALL(COUNTIF(AQ$1:AQ$58,"&lt;"&amp;AQ$1:AQ$58),ROW(AQ32:AR32)),COUNTIF(AQ$1:AQ$58,"&lt;"&amp;AQ$1:AQ$58),0))</f>
        <v>32</v>
      </c>
      <c r="AS32" s="414" t="str">
        <f t="array" ref="AS32">INDEX(AP$1:AP$58,SMALL(IF(AQ$1:AQ$58=AR32,ROW(AQ$1:AQ$58)),COUNTIF(AR$1:AR32,AR32)),1)</f>
        <v>Worcester</v>
      </c>
      <c r="AT32" s="414">
        <f t="shared" si="10"/>
        <v>32</v>
      </c>
      <c r="AU32" s="414" t="str">
        <f t="shared" si="11"/>
        <v>Worcester</v>
      </c>
      <c r="AX32" s="415" t="s">
        <v>180</v>
      </c>
      <c r="AY32" s="414">
        <f>VLOOKUP(AX32,'Rural 80'!$A$11:$BS$488,32,FALSE)</f>
        <v>11</v>
      </c>
      <c r="AZ32" s="414">
        <f t="array" ref="AZ32">INDEX(AY$1:AY$58,MATCH(SMALL(COUNTIF(AY$1:AY$58,"&lt;"&amp;AY$1:AY$58),ROW(AY32:AZ32)),COUNTIF(AY$1:AY$58,"&lt;"&amp;AY$1:AY$58),0))</f>
        <v>32</v>
      </c>
      <c r="BA32" s="414" t="str">
        <f t="array" ref="BA32">INDEX(AX$1:AX$58,SMALL(IF(AY$1:AY$58=AZ32,ROW(AY$1:AY$58)),COUNTIF(AZ$1:AZ32,AZ32)),1)</f>
        <v>Cheltenham</v>
      </c>
      <c r="BB32" s="414">
        <f t="shared" si="12"/>
        <v>32</v>
      </c>
      <c r="BC32" s="414" t="str">
        <f t="shared" si="13"/>
        <v>Cheltenham</v>
      </c>
      <c r="BF32" s="415" t="s">
        <v>180</v>
      </c>
      <c r="BG32" s="414">
        <f>VLOOKUP(BF32,'Rural 80'!$A$11:$BS$488,36,FALSE)</f>
        <v>16</v>
      </c>
      <c r="BH32" s="414">
        <f t="array" ref="BH32">INDEX(BG$1:BG$58,MATCH(SMALL(COUNTIF(BG$1:BG$58,"&lt;"&amp;BG$1:BG$58),ROW(BG32:BH32)),COUNTIF(BG$1:BG$58,"&lt;"&amp;BG$1:BG$58),0))</f>
        <v>32</v>
      </c>
      <c r="BI32" s="414" t="str">
        <f t="array" ref="BI32">INDEX(BF$1:BF$58,SMALL(IF(BG$1:BG$58=BH32,ROW(BG$1:BG$58)),COUNTIF(BH$1:BH32,BH32)),1)</f>
        <v>Reigate and Banstead</v>
      </c>
      <c r="BJ32" s="414">
        <f t="shared" si="14"/>
        <v>32</v>
      </c>
      <c r="BK32" s="414" t="str">
        <f t="shared" si="15"/>
        <v>Reigate and Banstead</v>
      </c>
      <c r="BN32" s="415" t="s">
        <v>180</v>
      </c>
      <c r="BO32" s="414">
        <f>VLOOKUP(BN32,'Rural 80'!$A$11:$BS$488,40,FALSE)</f>
        <v>30</v>
      </c>
      <c r="BP32" s="414">
        <f t="array" ref="BP32">INDEX(BO$1:BO$58,MATCH(SMALL(COUNTIF(BO$1:BO$58,"&lt;"&amp;BO$1:BO$58),ROW(BO32:BP32)),COUNTIF(BO$1:BO$58,"&lt;"&amp;BO$1:BO$58),0))</f>
        <v>32</v>
      </c>
      <c r="BQ32" s="414" t="str">
        <f t="array" ref="BQ32">INDEX(BN$1:BN$58,SMALL(IF(BO$1:BO$58=BP32,ROW(BO$1:BO$58)),COUNTIF(BP$1:BP32,BP32)),1)</f>
        <v>Reigate and Banstead</v>
      </c>
      <c r="BR32" s="414">
        <f t="shared" si="16"/>
        <v>32</v>
      </c>
      <c r="BS32" s="414" t="str">
        <f t="shared" si="17"/>
        <v>Reigate and Banstead</v>
      </c>
      <c r="BV32" s="415" t="s">
        <v>180</v>
      </c>
      <c r="BW32" s="414">
        <f>VLOOKUP(BV32,'Rural 80'!$A$11:$BS$488,44,FALSE)</f>
        <v>30</v>
      </c>
      <c r="BX32" s="414">
        <f t="array" ref="BX32">INDEX(BW$1:BW$58,MATCH(SMALL(COUNTIF(BW$1:BW$58,"&lt;"&amp;BW$1:BW$58),ROW(BW32:BX32)),COUNTIF(BW$1:BW$58,"&lt;"&amp;BW$1:BW$58),0))</f>
        <v>32</v>
      </c>
      <c r="BY32" s="414" t="str">
        <f t="array" ref="BY32">INDEX(BV$1:BV$58,SMALL(IF(BW$1:BW$58=BX32,ROW(BW$1:BW$58)),COUNTIF(BX$1:BX32,BX32)),1)</f>
        <v>Reigate and Banstead</v>
      </c>
      <c r="BZ32" s="414">
        <f t="shared" si="18"/>
        <v>32</v>
      </c>
      <c r="CA32" s="414" t="str">
        <f t="shared" si="19"/>
        <v>Reigate and Banstead</v>
      </c>
      <c r="CD32" s="415" t="s">
        <v>180</v>
      </c>
      <c r="CE32" s="414">
        <f>VLOOKUP(CD32,'Rural 80'!$A$11:$BS$488,48,FALSE)</f>
        <v>27</v>
      </c>
      <c r="CF32" s="414">
        <f t="array" ref="CF32">INDEX(CE$1:CE$58,MATCH(SMALL(COUNTIF(CE$1:CE$58,"&lt;"&amp;CE$1:CE$58),ROW(CE32:CF32)),COUNTIF(CE$1:CE$58,"&lt;"&amp;CE$1:CE$58),0))</f>
        <v>32</v>
      </c>
      <c r="CG32" s="414" t="str">
        <f t="array" ref="CG32">INDEX(CD$1:CD$58,SMALL(IF(CE$1:CE$58=CF32,ROW(CE$1:CE$58)),COUNTIF(CF$1:CF32,CF32)),1)</f>
        <v>Basildon</v>
      </c>
      <c r="CH32" s="414">
        <f t="shared" si="20"/>
        <v>32</v>
      </c>
      <c r="CI32" s="414" t="str">
        <f t="shared" si="21"/>
        <v>Basildon</v>
      </c>
      <c r="CL32" s="415" t="s">
        <v>180</v>
      </c>
      <c r="CM32" s="414">
        <f>VLOOKUP(CL32,'Rural 80'!$A$11:$BS$488,52,FALSE)</f>
        <v>19</v>
      </c>
      <c r="CN32" s="414">
        <f t="array" ref="CN32">INDEX(CM$1:CM$58,MATCH(SMALL(COUNTIF(CM$1:CM$58,"&lt;"&amp;CM$1:CM$58),ROW(CM32:CN32)),COUNTIF(CM$1:CM$58,"&lt;"&amp;CM$1:CM$58),0))</f>
        <v>32</v>
      </c>
      <c r="CO32" s="414" t="str">
        <f t="array" ref="CO32">INDEX(CL$1:CL$58,SMALL(IF(CM$1:CM$58=CN32,ROW(CM$1:CM$58)),COUNTIF(CN$1:CN32,CN32)),1)</f>
        <v>Surrey Heath</v>
      </c>
      <c r="CP32" s="414">
        <f t="shared" si="22"/>
        <v>32</v>
      </c>
      <c r="CQ32" s="414" t="str">
        <f t="shared" si="23"/>
        <v>Surrey Heath</v>
      </c>
      <c r="CT32" s="415" t="s">
        <v>180</v>
      </c>
      <c r="CU32" s="414" t="str">
        <f>VLOOKUP(CT32,'Rural 80'!$A$11:$BS$488,56,FALSE)</f>
        <v>9999</v>
      </c>
      <c r="CV32" s="414" t="str">
        <f t="array" ref="CV32">INDEX(CU$1:CU$58,MATCH(SMALL(COUNTIF(CU$1:CU$58,"&lt;"&amp;CU$1:CU$58),ROW(CU32:CV32)),COUNTIF(CU$1:CU$58,"&lt;"&amp;CU$1:CU$58),0))</f>
        <v>9999</v>
      </c>
      <c r="CW32" s="414" t="str">
        <f t="array" ref="CW32">INDEX(CT$1:CT$58,SMALL(IF(CU$1:CU$58=CV32,ROW(CU$1:CU$58)),COUNTIF(CV$1:CV32,CV32)),1)</f>
        <v>North East Lincolnshire</v>
      </c>
      <c r="CX32" s="414" t="str">
        <f t="shared" si="24"/>
        <v>no data</v>
      </c>
      <c r="CY32" s="414" t="str">
        <f t="shared" si="25"/>
        <v>North East Lincolnshire</v>
      </c>
      <c r="DB32" s="415" t="s">
        <v>180</v>
      </c>
      <c r="DC32" s="414" t="str">
        <f>VLOOKUP(DB32,'Rural 80'!$A$11:$BS$488,60,FALSE)</f>
        <v>9999</v>
      </c>
      <c r="DD32" s="414" t="str">
        <f t="array" ref="DD32">INDEX(DC$1:DC$58,MATCH(SMALL(COUNTIF(DC$1:DC$58,"&lt;"&amp;DC$1:DC$58),ROW(DC32:DD32)),COUNTIF(DC$1:DC$58,"&lt;"&amp;DC$1:DC$58),0))</f>
        <v>9999</v>
      </c>
      <c r="DE32" s="414" t="str">
        <f t="array" ref="DE32">INDEX(DB$1:DB$58,SMALL(IF(DC$1:DC$58=DD32,ROW(DC$1:DC$58)),COUNTIF(DD$1:DD32,DD32)),1)</f>
        <v>North East Lincolnshire</v>
      </c>
      <c r="DF32" s="414" t="str">
        <f t="shared" si="26"/>
        <v>no data</v>
      </c>
      <c r="DG32" s="414" t="str">
        <f t="shared" si="27"/>
        <v>North East Lincolnshire</v>
      </c>
      <c r="DJ32" s="415" t="s">
        <v>180</v>
      </c>
      <c r="DK32" s="414" t="str">
        <f>VLOOKUP(DJ32,'Rural 80'!$A$11:$BS$488,64,FALSE)</f>
        <v>9999</v>
      </c>
      <c r="DL32" s="414" t="str">
        <f t="array" ref="DL32">INDEX(DK$1:DK$58,MATCH(SMALL(COUNTIF(DK$1:DK$58,"&lt;"&amp;DK$1:DK$58),ROW(DK32:DL32)),COUNTIF(DK$1:DK$58,"&lt;"&amp;DK$1:DK$58),0))</f>
        <v>9999</v>
      </c>
      <c r="DM32" s="414" t="str">
        <f t="array" ref="DM32">INDEX(DJ$1:DJ$58,SMALL(IF(DK$1:DK$58=DL32,ROW(DK$1:DK$58)),COUNTIF(DL$1:DL32,DL32)),1)</f>
        <v>North East Lincolnshire</v>
      </c>
      <c r="DN32" s="414" t="str">
        <f t="shared" si="28"/>
        <v>no data</v>
      </c>
      <c r="DO32" s="414" t="str">
        <f t="shared" si="29"/>
        <v>North East Lincolnshire</v>
      </c>
      <c r="DR32" s="415" t="s">
        <v>180</v>
      </c>
      <c r="DS32" s="414" t="str">
        <f>VLOOKUP(DR32,'Rural 80'!$A$11:$BS$488,68,FALSE)</f>
        <v>9999</v>
      </c>
      <c r="DT32" s="414" t="str">
        <f t="array" ref="DT32">INDEX(DS$1:DS$58,MATCH(SMALL(COUNTIF(DS$1:DS$58,"&lt;"&amp;DS$1:DS$58),ROW(DS32:DT32)),COUNTIF(DS$1:DS$58,"&lt;"&amp;DS$1:DS$58),0))</f>
        <v>9999</v>
      </c>
      <c r="DU32" s="414" t="str">
        <f t="array" ref="DU32">INDEX(DR$1:DR$58,SMALL(IF(DS$1:DS$58=DT32,ROW(DS$1:DS$58)),COUNTIF(DT$1:DT32,DT32)),1)</f>
        <v>North East Lincolnshire</v>
      </c>
      <c r="DV32" s="414" t="str">
        <f t="shared" si="30"/>
        <v>no data</v>
      </c>
      <c r="DW32" s="414" t="str">
        <f t="shared" si="31"/>
        <v>North East Lincolnshire</v>
      </c>
    </row>
    <row r="33" spans="2:127" x14ac:dyDescent="0.25">
      <c r="B33" s="415" t="s">
        <v>189</v>
      </c>
      <c r="C33" s="414">
        <f>VLOOKUP(B33,'Rural 80'!$A$11:$BS$488,8,FALSE)</f>
        <v>47</v>
      </c>
      <c r="D33" s="414">
        <f t="array" ref="D33">INDEX(C$1:C$58,MATCH(SMALL(COUNTIF(C$1:C$58,"&lt;"&amp;C$1:C$58),ROW(C33:D33)),COUNTIF(C$1:C$58,"&lt;"&amp;C$1:C$58),0))</f>
        <v>33</v>
      </c>
      <c r="E33" s="414" t="str">
        <f t="array" ref="E33">INDEX(B$1:B$58,SMALL(IF(C$1:C$58=D33,ROW(C$1:C$58)),COUNTIF(D$1:D33,D33)),1)</f>
        <v>Redditch</v>
      </c>
      <c r="F33" s="414">
        <f t="shared" ref="F33:F58" si="32">IF(D33="9999","no data",(D33-(D$1-1)))</f>
        <v>33</v>
      </c>
      <c r="G33" s="414" t="str">
        <f t="shared" ref="G33:G58" si="33">E33</f>
        <v>Redditch</v>
      </c>
      <c r="J33" s="415" t="s">
        <v>189</v>
      </c>
      <c r="K33" s="414">
        <f>VLOOKUP(J33,'Rural 80'!$A$11:$BS$488,12,FALSE)</f>
        <v>48</v>
      </c>
      <c r="L33" s="414">
        <f t="array" ref="L33">INDEX(K$1:K$58,MATCH(SMALL(COUNTIF(K$1:K$58,"&lt;"&amp;K$1:K$58),ROW(K33:L33)),COUNTIF(K$1:K$58,"&lt;"&amp;K$1:K$58),0))</f>
        <v>33</v>
      </c>
      <c r="M33" s="414" t="str">
        <f t="array" ref="M33">INDEX(J$1:J$58,SMALL(IF(K$1:K$58=L33,ROW(K$1:K$58)),COUNTIF(L$1:L33,L33)),1)</f>
        <v>Reigate and Banstead</v>
      </c>
      <c r="N33" s="414">
        <f t="shared" si="2"/>
        <v>33</v>
      </c>
      <c r="O33" s="414" t="str">
        <f t="shared" si="3"/>
        <v>Reigate and Banstead</v>
      </c>
      <c r="R33" s="415" t="s">
        <v>189</v>
      </c>
      <c r="S33" s="414">
        <f>VLOOKUP(R33,'Rural 80'!$A$11:$BS$488,16,FALSE)</f>
        <v>47</v>
      </c>
      <c r="T33" s="414">
        <f t="array" ref="T33">INDEX(S$1:S$58,MATCH(SMALL(COUNTIF(S$1:S$58,"&lt;"&amp;S$1:S$58),ROW(S33:T33)),COUNTIF(S$1:S$58,"&lt;"&amp;S$1:S$58),0))</f>
        <v>33</v>
      </c>
      <c r="U33" s="414" t="str">
        <f t="array" ref="U33">INDEX(R$1:R$58,SMALL(IF(S$1:S$58=T33,ROW(S$1:S$58)),COUNTIF(T$1:T33,T33)),1)</f>
        <v>Medway</v>
      </c>
      <c r="V33" s="414">
        <f t="shared" si="4"/>
        <v>33</v>
      </c>
      <c r="W33" s="414" t="str">
        <f t="shared" si="5"/>
        <v>Medway</v>
      </c>
      <c r="Z33" s="415" t="s">
        <v>189</v>
      </c>
      <c r="AA33" s="414">
        <f>VLOOKUP(Z33,'Rural 80'!$A$11:$BS$488,20,FALSE)</f>
        <v>49</v>
      </c>
      <c r="AB33" s="414">
        <f t="array" ref="AB33">INDEX(AA$1:AA$58,MATCH(SMALL(COUNTIF(AA$1:AA$58,"&lt;"&amp;AA$1:AA$58),ROW(AA33:AB33)),COUNTIF(AA$1:AA$58,"&lt;"&amp;AA$1:AA$58),0))</f>
        <v>33</v>
      </c>
      <c r="AC33" s="414" t="str">
        <f t="array" ref="AC33">INDEX(Z$1:Z$58,SMALL(IF(AA$1:AA$58=AB33,ROW(AA$1:AA$58)),COUNTIF(AB$1:AB33,AB33)),1)</f>
        <v>Derby</v>
      </c>
      <c r="AD33" s="414">
        <f t="shared" si="6"/>
        <v>33</v>
      </c>
      <c r="AE33" s="414" t="str">
        <f t="shared" si="7"/>
        <v>Derby</v>
      </c>
      <c r="AH33" s="415" t="s">
        <v>189</v>
      </c>
      <c r="AI33" s="414">
        <f>VLOOKUP(AH33,'Rural 80'!$A$11:$BS$488,24,FALSE)</f>
        <v>52</v>
      </c>
      <c r="AJ33" s="414">
        <f t="array" ref="AJ33">INDEX(AI$1:AI$58,MATCH(SMALL(COUNTIF(AI$1:AI$58,"&lt;"&amp;AI$1:AI$58),ROW(AI33:AJ33)),COUNTIF(AI$1:AI$58,"&lt;"&amp;AI$1:AI$58),0))</f>
        <v>33</v>
      </c>
      <c r="AK33" s="414" t="str">
        <f t="array" ref="AK33">INDEX(AH$1:AH$58,SMALL(IF(AI$1:AI$58=AJ33,ROW(AI$1:AI$58)),COUNTIF(AJ$1:AJ33,AJ33)),1)</f>
        <v>Thurrock</v>
      </c>
      <c r="AL33" s="414">
        <f t="shared" si="8"/>
        <v>33</v>
      </c>
      <c r="AM33" s="414" t="str">
        <f t="shared" si="9"/>
        <v>Thurrock</v>
      </c>
      <c r="AP33" s="415" t="s">
        <v>189</v>
      </c>
      <c r="AQ33" s="414">
        <f>VLOOKUP(AP33,'Rural 80'!$A$11:$BS$488,28,FALSE)</f>
        <v>52</v>
      </c>
      <c r="AR33" s="414">
        <f t="array" ref="AR33">INDEX(AQ$1:AQ$58,MATCH(SMALL(COUNTIF(AQ$1:AQ$58,"&lt;"&amp;AQ$1:AQ$58),ROW(AQ33:AR33)),COUNTIF(AQ$1:AQ$58,"&lt;"&amp;AQ$1:AQ$58),0))</f>
        <v>33</v>
      </c>
      <c r="AS33" s="414" t="str">
        <f t="array" ref="AS33">INDEX(AP$1:AP$58,SMALL(IF(AQ$1:AQ$58=AR33,ROW(AQ$1:AQ$58)),COUNTIF(AR$1:AR33,AR33)),1)</f>
        <v>Lincoln</v>
      </c>
      <c r="AT33" s="414">
        <f t="shared" si="10"/>
        <v>33</v>
      </c>
      <c r="AU33" s="414" t="str">
        <f t="shared" si="11"/>
        <v>Lincoln</v>
      </c>
      <c r="AX33" s="415" t="s">
        <v>189</v>
      </c>
      <c r="AY33" s="414">
        <f>VLOOKUP(AX33,'Rural 80'!$A$11:$BS$488,32,FALSE)</f>
        <v>48</v>
      </c>
      <c r="AZ33" s="414">
        <f t="array" ref="AZ33">INDEX(AY$1:AY$58,MATCH(SMALL(COUNTIF(AY$1:AY$58,"&lt;"&amp;AY$1:AY$58),ROW(AY33:AZ33)),COUNTIF(AY$1:AY$58,"&lt;"&amp;AY$1:AY$58),0))</f>
        <v>33</v>
      </c>
      <c r="BA33" s="414" t="str">
        <f t="array" ref="BA33">INDEX(AX$1:AX$58,SMALL(IF(AY$1:AY$58=AZ33,ROW(AY$1:AY$58)),COUNTIF(AZ$1:AZ33,AZ33)),1)</f>
        <v>Eastbourne</v>
      </c>
      <c r="BB33" s="414">
        <f t="shared" si="12"/>
        <v>33</v>
      </c>
      <c r="BC33" s="414" t="str">
        <f t="shared" si="13"/>
        <v>Eastbourne</v>
      </c>
      <c r="BF33" s="415" t="s">
        <v>189</v>
      </c>
      <c r="BG33" s="414">
        <f>VLOOKUP(BF33,'Rural 80'!$A$11:$BS$488,36,FALSE)</f>
        <v>51</v>
      </c>
      <c r="BH33" s="414">
        <f t="array" ref="BH33">INDEX(BG$1:BG$58,MATCH(SMALL(COUNTIF(BG$1:BG$58,"&lt;"&amp;BG$1:BG$58),ROW(BG33:BH33)),COUNTIF(BG$1:BG$58,"&lt;"&amp;BG$1:BG$58),0))</f>
        <v>33</v>
      </c>
      <c r="BI33" s="414" t="str">
        <f t="array" ref="BI33">INDEX(BF$1:BF$58,SMALL(IF(BG$1:BG$58=BH33,ROW(BG$1:BG$58)),COUNTIF(BH$1:BH33,BH33)),1)</f>
        <v>Cheltenham</v>
      </c>
      <c r="BJ33" s="414">
        <f t="shared" si="14"/>
        <v>33</v>
      </c>
      <c r="BK33" s="414" t="str">
        <f t="shared" si="15"/>
        <v>Cheltenham</v>
      </c>
      <c r="BN33" s="415" t="s">
        <v>189</v>
      </c>
      <c r="BO33" s="414">
        <f>VLOOKUP(BN33,'Rural 80'!$A$11:$BS$488,40,FALSE)</f>
        <v>43</v>
      </c>
      <c r="BP33" s="414">
        <f t="array" ref="BP33">INDEX(BO$1:BO$58,MATCH(SMALL(COUNTIF(BO$1:BO$58,"&lt;"&amp;BO$1:BO$58),ROW(BO33:BP33)),COUNTIF(BO$1:BO$58,"&lt;"&amp;BO$1:BO$58),0))</f>
        <v>33</v>
      </c>
      <c r="BQ33" s="414" t="str">
        <f t="array" ref="BQ33">INDEX(BN$1:BN$58,SMALL(IF(BO$1:BO$58=BP33,ROW(BO$1:BO$58)),COUNTIF(BP$1:BP33,BP33)),1)</f>
        <v>Peterborough</v>
      </c>
      <c r="BR33" s="414">
        <f t="shared" si="16"/>
        <v>33</v>
      </c>
      <c r="BS33" s="414" t="str">
        <f t="shared" si="17"/>
        <v>Peterborough</v>
      </c>
      <c r="BV33" s="415" t="s">
        <v>189</v>
      </c>
      <c r="BW33" s="414">
        <f>VLOOKUP(BV33,'Rural 80'!$A$11:$BS$488,44,FALSE)</f>
        <v>44</v>
      </c>
      <c r="BX33" s="414">
        <f t="array" ref="BX33">INDEX(BW$1:BW$58,MATCH(SMALL(COUNTIF(BW$1:BW$58,"&lt;"&amp;BW$1:BW$58),ROW(BW33:BX33)),COUNTIF(BW$1:BW$58,"&lt;"&amp;BW$1:BW$58),0))</f>
        <v>33</v>
      </c>
      <c r="BY33" s="414" t="str">
        <f t="array" ref="BY33">INDEX(BV$1:BV$58,SMALL(IF(BW$1:BW$58=BX33,ROW(BW$1:BW$58)),COUNTIF(BX$1:BX33,BX33)),1)</f>
        <v>Medway</v>
      </c>
      <c r="BZ33" s="414">
        <f t="shared" si="18"/>
        <v>33</v>
      </c>
      <c r="CA33" s="414" t="str">
        <f t="shared" si="19"/>
        <v>Medway</v>
      </c>
      <c r="CD33" s="415" t="s">
        <v>189</v>
      </c>
      <c r="CE33" s="414">
        <f>VLOOKUP(CD33,'Rural 80'!$A$11:$BS$488,48,FALSE)</f>
        <v>46</v>
      </c>
      <c r="CF33" s="414">
        <f t="array" ref="CF33">INDEX(CE$1:CE$58,MATCH(SMALL(COUNTIF(CE$1:CE$58,"&lt;"&amp;CE$1:CE$58),ROW(CE33:CF33)),COUNTIF(CE$1:CE$58,"&lt;"&amp;CE$1:CE$58),0))</f>
        <v>33</v>
      </c>
      <c r="CG33" s="414" t="str">
        <f t="array" ref="CG33">INDEX(CD$1:CD$58,SMALL(IF(CE$1:CE$58=CF33,ROW(CE$1:CE$58)),COUNTIF(CF$1:CF33,CF33)),1)</f>
        <v>Redditch</v>
      </c>
      <c r="CH33" s="414">
        <f t="shared" si="20"/>
        <v>33</v>
      </c>
      <c r="CI33" s="414" t="str">
        <f t="shared" si="21"/>
        <v>Redditch</v>
      </c>
      <c r="CL33" s="415" t="s">
        <v>189</v>
      </c>
      <c r="CM33" s="414">
        <f>VLOOKUP(CL33,'Rural 80'!$A$11:$BS$488,52,FALSE)</f>
        <v>48</v>
      </c>
      <c r="CN33" s="414">
        <f t="array" ref="CN33">INDEX(CM$1:CM$58,MATCH(SMALL(COUNTIF(CM$1:CM$58,"&lt;"&amp;CM$1:CM$58),ROW(CM33:CN33)),COUNTIF(CM$1:CM$58,"&lt;"&amp;CM$1:CM$58),0))</f>
        <v>33</v>
      </c>
      <c r="CO33" s="414" t="str">
        <f t="array" ref="CO33">INDEX(CL$1:CL$58,SMALL(IF(CM$1:CM$58=CN33,ROW(CM$1:CM$58)),COUNTIF(CN$1:CN33,CN33)),1)</f>
        <v>Chelmsford</v>
      </c>
      <c r="CP33" s="414">
        <f t="shared" si="22"/>
        <v>33</v>
      </c>
      <c r="CQ33" s="414" t="str">
        <f t="shared" si="23"/>
        <v>Chelmsford</v>
      </c>
      <c r="CT33" s="415" t="s">
        <v>189</v>
      </c>
      <c r="CU33" s="414" t="str">
        <f>VLOOKUP(CT33,'Rural 80'!$A$11:$BS$488,56,FALSE)</f>
        <v>9999</v>
      </c>
      <c r="CV33" s="414" t="str">
        <f t="array" ref="CV33">INDEX(CU$1:CU$58,MATCH(SMALL(COUNTIF(CU$1:CU$58,"&lt;"&amp;CU$1:CU$58),ROW(CU33:CV33)),COUNTIF(CU$1:CU$58,"&lt;"&amp;CU$1:CU$58),0))</f>
        <v>9999</v>
      </c>
      <c r="CW33" s="414" t="str">
        <f t="array" ref="CW33">INDEX(CT$1:CT$58,SMALL(IF(CU$1:CU$58=CV33,ROW(CU$1:CU$58)),COUNTIF(CV$1:CV33,CV33)),1)</f>
        <v>Northampton</v>
      </c>
      <c r="CX33" s="414" t="str">
        <f t="shared" si="24"/>
        <v>no data</v>
      </c>
      <c r="CY33" s="414" t="str">
        <f t="shared" si="25"/>
        <v>Northampton</v>
      </c>
      <c r="DB33" s="415" t="s">
        <v>189</v>
      </c>
      <c r="DC33" s="414" t="str">
        <f>VLOOKUP(DB33,'Rural 80'!$A$11:$BS$488,60,FALSE)</f>
        <v>9999</v>
      </c>
      <c r="DD33" s="414" t="str">
        <f t="array" ref="DD33">INDEX(DC$1:DC$58,MATCH(SMALL(COUNTIF(DC$1:DC$58,"&lt;"&amp;DC$1:DC$58),ROW(DC33:DD33)),COUNTIF(DC$1:DC$58,"&lt;"&amp;DC$1:DC$58),0))</f>
        <v>9999</v>
      </c>
      <c r="DE33" s="414" t="str">
        <f t="array" ref="DE33">INDEX(DB$1:DB$58,SMALL(IF(DC$1:DC$58=DD33,ROW(DC$1:DC$58)),COUNTIF(DD$1:DD33,DD33)),1)</f>
        <v>Northampton</v>
      </c>
      <c r="DF33" s="414" t="str">
        <f t="shared" si="26"/>
        <v>no data</v>
      </c>
      <c r="DG33" s="414" t="str">
        <f t="shared" si="27"/>
        <v>Northampton</v>
      </c>
      <c r="DJ33" s="415" t="s">
        <v>189</v>
      </c>
      <c r="DK33" s="414" t="str">
        <f>VLOOKUP(DJ33,'Rural 80'!$A$11:$BS$488,64,FALSE)</f>
        <v>9999</v>
      </c>
      <c r="DL33" s="414" t="str">
        <f t="array" ref="DL33">INDEX(DK$1:DK$58,MATCH(SMALL(COUNTIF(DK$1:DK$58,"&lt;"&amp;DK$1:DK$58),ROW(DK33:DL33)),COUNTIF(DK$1:DK$58,"&lt;"&amp;DK$1:DK$58),0))</f>
        <v>9999</v>
      </c>
      <c r="DM33" s="414" t="str">
        <f t="array" ref="DM33">INDEX(DJ$1:DJ$58,SMALL(IF(DK$1:DK$58=DL33,ROW(DK$1:DK$58)),COUNTIF(DL$1:DL33,DL33)),1)</f>
        <v>Northampton</v>
      </c>
      <c r="DN33" s="414" t="str">
        <f t="shared" si="28"/>
        <v>no data</v>
      </c>
      <c r="DO33" s="414" t="str">
        <f t="shared" si="29"/>
        <v>Northampton</v>
      </c>
      <c r="DR33" s="415" t="s">
        <v>189</v>
      </c>
      <c r="DS33" s="414" t="str">
        <f>VLOOKUP(DR33,'Rural 80'!$A$11:$BS$488,68,FALSE)</f>
        <v>9999</v>
      </c>
      <c r="DT33" s="414" t="str">
        <f t="array" ref="DT33">INDEX(DS$1:DS$58,MATCH(SMALL(COUNTIF(DS$1:DS$58,"&lt;"&amp;DS$1:DS$58),ROW(DS33:DT33)),COUNTIF(DS$1:DS$58,"&lt;"&amp;DS$1:DS$58),0))</f>
        <v>9999</v>
      </c>
      <c r="DU33" s="414" t="str">
        <f t="array" ref="DU33">INDEX(DR$1:DR$58,SMALL(IF(DS$1:DS$58=DT33,ROW(DS$1:DS$58)),COUNTIF(DT$1:DT33,DT33)),1)</f>
        <v>Northampton</v>
      </c>
      <c r="DV33" s="414" t="str">
        <f t="shared" si="30"/>
        <v>no data</v>
      </c>
      <c r="DW33" s="414" t="str">
        <f t="shared" si="31"/>
        <v>Northampton</v>
      </c>
    </row>
    <row r="34" spans="2:127" x14ac:dyDescent="0.25">
      <c r="B34" s="415" t="s">
        <v>190</v>
      </c>
      <c r="C34" s="414">
        <f>VLOOKUP(B34,'Rural 80'!$A$11:$BS$488,8,FALSE)</f>
        <v>52</v>
      </c>
      <c r="D34" s="414">
        <f t="array" ref="D34">INDEX(C$1:C$58,MATCH(SMALL(COUNTIF(C$1:C$58,"&lt;"&amp;C$1:C$58),ROW(C34:D34)),COUNTIF(C$1:C$58,"&lt;"&amp;C$1:C$58),0))</f>
        <v>34</v>
      </c>
      <c r="E34" s="414" t="str">
        <f t="array" ref="E34">INDEX(B$1:B$58,SMALL(IF(C$1:C$58=D34,ROW(C$1:C$58)),COUNTIF(D$1:D34,D34)),1)</f>
        <v>Ipswich</v>
      </c>
      <c r="F34" s="414">
        <f t="shared" si="32"/>
        <v>34</v>
      </c>
      <c r="G34" s="414" t="str">
        <f t="shared" si="33"/>
        <v>Ipswich</v>
      </c>
      <c r="J34" s="415" t="s">
        <v>190</v>
      </c>
      <c r="K34" s="414">
        <f>VLOOKUP(J34,'Rural 80'!$A$11:$BS$488,12,FALSE)</f>
        <v>51</v>
      </c>
      <c r="L34" s="414">
        <f t="array" ref="L34">INDEX(K$1:K$58,MATCH(SMALL(COUNTIF(K$1:K$58,"&lt;"&amp;K$1:K$58),ROW(K34:L34)),COUNTIF(K$1:K$58,"&lt;"&amp;K$1:K$58),0))</f>
        <v>34</v>
      </c>
      <c r="M34" s="414" t="str">
        <f t="array" ref="M34">INDEX(J$1:J$58,SMALL(IF(K$1:K$58=L34,ROW(K$1:K$58)),COUNTIF(L$1:L34,L34)),1)</f>
        <v>Medway</v>
      </c>
      <c r="N34" s="414">
        <f t="shared" si="2"/>
        <v>34</v>
      </c>
      <c r="O34" s="414" t="str">
        <f t="shared" si="3"/>
        <v>Medway</v>
      </c>
      <c r="R34" s="415" t="s">
        <v>190</v>
      </c>
      <c r="S34" s="414">
        <f>VLOOKUP(R34,'Rural 80'!$A$11:$BS$488,16,FALSE)</f>
        <v>53</v>
      </c>
      <c r="T34" s="414">
        <f t="array" ref="T34">INDEX(S$1:S$58,MATCH(SMALL(COUNTIF(S$1:S$58,"&lt;"&amp;S$1:S$58),ROW(S34:T34)),COUNTIF(S$1:S$58,"&lt;"&amp;S$1:S$58),0))</f>
        <v>34</v>
      </c>
      <c r="U34" s="414" t="str">
        <f t="array" ref="U34">INDEX(R$1:R$58,SMALL(IF(S$1:S$58=T34,ROW(S$1:S$58)),COUNTIF(T$1:T34,T34)),1)</f>
        <v>Warrington</v>
      </c>
      <c r="V34" s="414">
        <f t="shared" si="4"/>
        <v>34</v>
      </c>
      <c r="W34" s="414" t="str">
        <f t="shared" si="5"/>
        <v>Warrington</v>
      </c>
      <c r="Z34" s="415" t="s">
        <v>190</v>
      </c>
      <c r="AA34" s="414">
        <f>VLOOKUP(Z34,'Rural 80'!$A$11:$BS$488,20,FALSE)</f>
        <v>45</v>
      </c>
      <c r="AB34" s="414">
        <f t="array" ref="AB34">INDEX(AA$1:AA$58,MATCH(SMALL(COUNTIF(AA$1:AA$58,"&lt;"&amp;AA$1:AA$58),ROW(AA34:AB34)),COUNTIF(AA$1:AA$58,"&lt;"&amp;AA$1:AA$58),0))</f>
        <v>34</v>
      </c>
      <c r="AC34" s="414" t="str">
        <f t="array" ref="AC34">INDEX(Z$1:Z$58,SMALL(IF(AA$1:AA$58=AB34,ROW(AA$1:AA$58)),COUNTIF(AB$1:AB34,AB34)),1)</f>
        <v>Ipswich</v>
      </c>
      <c r="AD34" s="414">
        <f t="shared" si="6"/>
        <v>34</v>
      </c>
      <c r="AE34" s="414" t="str">
        <f t="shared" si="7"/>
        <v>Ipswich</v>
      </c>
      <c r="AH34" s="415" t="s">
        <v>190</v>
      </c>
      <c r="AI34" s="414">
        <f>VLOOKUP(AH34,'Rural 80'!$A$11:$BS$488,24,FALSE)</f>
        <v>45</v>
      </c>
      <c r="AJ34" s="414">
        <f t="array" ref="AJ34">INDEX(AI$1:AI$58,MATCH(SMALL(COUNTIF(AI$1:AI$58,"&lt;"&amp;AI$1:AI$58),ROW(AI34:AJ34)),COUNTIF(AI$1:AI$58,"&lt;"&amp;AI$1:AI$58),0))</f>
        <v>34</v>
      </c>
      <c r="AK34" s="414" t="str">
        <f t="array" ref="AK34">INDEX(AH$1:AH$58,SMALL(IF(AI$1:AI$58=AJ34,ROW(AI$1:AI$58)),COUNTIF(AJ$1:AJ34,AJ34)),1)</f>
        <v>Gloucester</v>
      </c>
      <c r="AL34" s="414">
        <f t="shared" si="8"/>
        <v>34</v>
      </c>
      <c r="AM34" s="414" t="str">
        <f t="shared" si="9"/>
        <v>Gloucester</v>
      </c>
      <c r="AP34" s="415" t="s">
        <v>190</v>
      </c>
      <c r="AQ34" s="414">
        <f>VLOOKUP(AP34,'Rural 80'!$A$11:$BS$488,28,FALSE)</f>
        <v>49</v>
      </c>
      <c r="AR34" s="414">
        <f t="array" ref="AR34">INDEX(AQ$1:AQ$58,MATCH(SMALL(COUNTIF(AQ$1:AQ$58,"&lt;"&amp;AQ$1:AQ$58),ROW(AQ34:AR34)),COUNTIF(AQ$1:AQ$58,"&lt;"&amp;AQ$1:AQ$58),0))</f>
        <v>34</v>
      </c>
      <c r="AS34" s="414" t="str">
        <f t="array" ref="AS34">INDEX(AP$1:AP$58,SMALL(IF(AQ$1:AQ$58=AR34,ROW(AQ$1:AQ$58)),COUNTIF(AR$1:AR34,AR34)),1)</f>
        <v>Cheltenham</v>
      </c>
      <c r="AT34" s="414">
        <f t="shared" si="10"/>
        <v>34</v>
      </c>
      <c r="AU34" s="414" t="str">
        <f t="shared" si="11"/>
        <v>Cheltenham</v>
      </c>
      <c r="AX34" s="415" t="s">
        <v>190</v>
      </c>
      <c r="AY34" s="414">
        <f>VLOOKUP(AX34,'Rural 80'!$A$11:$BS$488,32,FALSE)</f>
        <v>51</v>
      </c>
      <c r="AZ34" s="414">
        <f t="array" ref="AZ34">INDEX(AY$1:AY$58,MATCH(SMALL(COUNTIF(AY$1:AY$58,"&lt;"&amp;AY$1:AY$58),ROW(AY34:AZ34)),COUNTIF(AY$1:AY$58,"&lt;"&amp;AY$1:AY$58),0))</f>
        <v>34</v>
      </c>
      <c r="BA34" s="414" t="str">
        <f t="array" ref="BA34">INDEX(AX$1:AX$58,SMALL(IF(AY$1:AY$58=AZ34,ROW(AY$1:AY$58)),COUNTIF(AZ$1:AZ34,AZ34)),1)</f>
        <v>Stevenage</v>
      </c>
      <c r="BB34" s="414">
        <f t="shared" si="12"/>
        <v>34</v>
      </c>
      <c r="BC34" s="414" t="str">
        <f t="shared" si="13"/>
        <v>Stevenage</v>
      </c>
      <c r="BF34" s="415" t="s">
        <v>190</v>
      </c>
      <c r="BG34" s="414">
        <f>VLOOKUP(BF34,'Rural 80'!$A$11:$BS$488,36,FALSE)</f>
        <v>50</v>
      </c>
      <c r="BH34" s="414">
        <f t="array" ref="BH34">INDEX(BG$1:BG$58,MATCH(SMALL(COUNTIF(BG$1:BG$58,"&lt;"&amp;BG$1:BG$58),ROW(BG34:BH34)),COUNTIF(BG$1:BG$58,"&lt;"&amp;BG$1:BG$58),0))</f>
        <v>34</v>
      </c>
      <c r="BI34" s="414" t="str">
        <f t="array" ref="BI34">INDEX(BF$1:BF$58,SMALL(IF(BG$1:BG$58=BH34,ROW(BG$1:BG$58)),COUNTIF(BH$1:BH34,BH34)),1)</f>
        <v>Canterbury</v>
      </c>
      <c r="BJ34" s="414">
        <f t="shared" si="14"/>
        <v>34</v>
      </c>
      <c r="BK34" s="414" t="str">
        <f t="shared" si="15"/>
        <v>Canterbury</v>
      </c>
      <c r="BN34" s="415" t="s">
        <v>190</v>
      </c>
      <c r="BO34" s="414">
        <f>VLOOKUP(BN34,'Rural 80'!$A$11:$BS$488,40,FALSE)</f>
        <v>53</v>
      </c>
      <c r="BP34" s="414">
        <f t="array" ref="BP34">INDEX(BO$1:BO$58,MATCH(SMALL(COUNTIF(BO$1:BO$58,"&lt;"&amp;BO$1:BO$58),ROW(BO34:BP34)),COUNTIF(BO$1:BO$58,"&lt;"&amp;BO$1:BO$58),0))</f>
        <v>34</v>
      </c>
      <c r="BQ34" s="414" t="str">
        <f t="array" ref="BQ34">INDEX(BN$1:BN$58,SMALL(IF(BO$1:BO$58=BP34,ROW(BO$1:BO$58)),COUNTIF(BP$1:BP34,BP34)),1)</f>
        <v>Windsor and Maidenhead</v>
      </c>
      <c r="BR34" s="414">
        <f t="shared" si="16"/>
        <v>34</v>
      </c>
      <c r="BS34" s="414" t="str">
        <f t="shared" si="17"/>
        <v>Windsor and Maidenhead</v>
      </c>
      <c r="BV34" s="415" t="s">
        <v>190</v>
      </c>
      <c r="BW34" s="414">
        <f>VLOOKUP(BV34,'Rural 80'!$A$11:$BS$488,44,FALSE)</f>
        <v>51</v>
      </c>
      <c r="BX34" s="414">
        <f t="array" ref="BX34">INDEX(BW$1:BW$58,MATCH(SMALL(COUNTIF(BW$1:BW$58,"&lt;"&amp;BW$1:BW$58),ROW(BW34:BX34)),COUNTIF(BW$1:BW$58,"&lt;"&amp;BW$1:BW$58),0))</f>
        <v>34</v>
      </c>
      <c r="BY34" s="414" t="str">
        <f t="array" ref="BY34">INDEX(BV$1:BV$58,SMALL(IF(BW$1:BW$58=BX34,ROW(BW$1:BW$58)),COUNTIF(BX$1:BX34,BX34)),1)</f>
        <v>Peterborough</v>
      </c>
      <c r="BZ34" s="414">
        <f t="shared" si="18"/>
        <v>34</v>
      </c>
      <c r="CA34" s="414" t="str">
        <f t="shared" si="19"/>
        <v>Peterborough</v>
      </c>
      <c r="CD34" s="415" t="s">
        <v>190</v>
      </c>
      <c r="CE34" s="414">
        <f>VLOOKUP(CD34,'Rural 80'!$A$11:$BS$488,48,FALSE)</f>
        <v>54</v>
      </c>
      <c r="CF34" s="414">
        <f t="array" ref="CF34">INDEX(CE$1:CE$58,MATCH(SMALL(COUNTIF(CE$1:CE$58,"&lt;"&amp;CE$1:CE$58),ROW(CE34:CF34)),COUNTIF(CE$1:CE$58,"&lt;"&amp;CE$1:CE$58),0))</f>
        <v>34</v>
      </c>
      <c r="CG34" s="414" t="str">
        <f t="array" ref="CG34">INDEX(CD$1:CD$58,SMALL(IF(CE$1:CE$58=CF34,ROW(CE$1:CE$58)),COUNTIF(CF$1:CF34,CF34)),1)</f>
        <v>Reigate and Banstead</v>
      </c>
      <c r="CH34" s="414">
        <f t="shared" si="20"/>
        <v>34</v>
      </c>
      <c r="CI34" s="414" t="str">
        <f t="shared" si="21"/>
        <v>Reigate and Banstead</v>
      </c>
      <c r="CL34" s="415" t="s">
        <v>190</v>
      </c>
      <c r="CM34" s="414">
        <f>VLOOKUP(CL34,'Rural 80'!$A$11:$BS$488,52,FALSE)</f>
        <v>45</v>
      </c>
      <c r="CN34" s="414">
        <f t="array" ref="CN34">INDEX(CM$1:CM$58,MATCH(SMALL(COUNTIF(CM$1:CM$58,"&lt;"&amp;CM$1:CM$58),ROW(CM34:CN34)),COUNTIF(CM$1:CM$58,"&lt;"&amp;CM$1:CM$58),0))</f>
        <v>34</v>
      </c>
      <c r="CO34" s="414" t="str">
        <f t="array" ref="CO34">INDEX(CL$1:CL$58,SMALL(IF(CM$1:CM$58=CN34,ROW(CM$1:CM$58)),COUNTIF(CN$1:CN34,CN34)),1)</f>
        <v>Derby</v>
      </c>
      <c r="CP34" s="414">
        <f t="shared" si="22"/>
        <v>34</v>
      </c>
      <c r="CQ34" s="414" t="str">
        <f t="shared" si="23"/>
        <v>Derby</v>
      </c>
      <c r="CT34" s="415" t="s">
        <v>190</v>
      </c>
      <c r="CU34" s="414" t="str">
        <f>VLOOKUP(CT34,'Rural 80'!$A$11:$BS$488,56,FALSE)</f>
        <v>9999</v>
      </c>
      <c r="CV34" s="414" t="str">
        <f t="array" ref="CV34">INDEX(CU$1:CU$58,MATCH(SMALL(COUNTIF(CU$1:CU$58,"&lt;"&amp;CU$1:CU$58),ROW(CU34:CV34)),COUNTIF(CU$1:CU$58,"&lt;"&amp;CU$1:CU$58),0))</f>
        <v>9999</v>
      </c>
      <c r="CW34" s="414" t="str">
        <f t="array" ref="CW34">INDEX(CT$1:CT$58,SMALL(IF(CU$1:CU$58=CV34,ROW(CU$1:CU$58)),COUNTIF(CV$1:CV34,CV34)),1)</f>
        <v>Norwich</v>
      </c>
      <c r="CX34" s="414" t="str">
        <f t="shared" si="24"/>
        <v>no data</v>
      </c>
      <c r="CY34" s="414" t="str">
        <f t="shared" si="25"/>
        <v>Norwich</v>
      </c>
      <c r="DB34" s="415" t="s">
        <v>190</v>
      </c>
      <c r="DC34" s="414" t="str">
        <f>VLOOKUP(DB34,'Rural 80'!$A$11:$BS$488,60,FALSE)</f>
        <v>9999</v>
      </c>
      <c r="DD34" s="414" t="str">
        <f t="array" ref="DD34">INDEX(DC$1:DC$58,MATCH(SMALL(COUNTIF(DC$1:DC$58,"&lt;"&amp;DC$1:DC$58),ROW(DC34:DD34)),COUNTIF(DC$1:DC$58,"&lt;"&amp;DC$1:DC$58),0))</f>
        <v>9999</v>
      </c>
      <c r="DE34" s="414" t="str">
        <f t="array" ref="DE34">INDEX(DB$1:DB$58,SMALL(IF(DC$1:DC$58=DD34,ROW(DC$1:DC$58)),COUNTIF(DD$1:DD34,DD34)),1)</f>
        <v>Norwich</v>
      </c>
      <c r="DF34" s="414" t="str">
        <f t="shared" si="26"/>
        <v>no data</v>
      </c>
      <c r="DG34" s="414" t="str">
        <f t="shared" si="27"/>
        <v>Norwich</v>
      </c>
      <c r="DJ34" s="415" t="s">
        <v>190</v>
      </c>
      <c r="DK34" s="414" t="str">
        <f>VLOOKUP(DJ34,'Rural 80'!$A$11:$BS$488,64,FALSE)</f>
        <v>9999</v>
      </c>
      <c r="DL34" s="414" t="str">
        <f t="array" ref="DL34">INDEX(DK$1:DK$58,MATCH(SMALL(COUNTIF(DK$1:DK$58,"&lt;"&amp;DK$1:DK$58),ROW(DK34:DL34)),COUNTIF(DK$1:DK$58,"&lt;"&amp;DK$1:DK$58),0))</f>
        <v>9999</v>
      </c>
      <c r="DM34" s="414" t="str">
        <f t="array" ref="DM34">INDEX(DJ$1:DJ$58,SMALL(IF(DK$1:DK$58=DL34,ROW(DK$1:DK$58)),COUNTIF(DL$1:DL34,DL34)),1)</f>
        <v>Norwich</v>
      </c>
      <c r="DN34" s="414" t="str">
        <f t="shared" si="28"/>
        <v>no data</v>
      </c>
      <c r="DO34" s="414" t="str">
        <f t="shared" si="29"/>
        <v>Norwich</v>
      </c>
      <c r="DR34" s="415" t="s">
        <v>190</v>
      </c>
      <c r="DS34" s="414" t="str">
        <f>VLOOKUP(DR34,'Rural 80'!$A$11:$BS$488,68,FALSE)</f>
        <v>9999</v>
      </c>
      <c r="DT34" s="414" t="str">
        <f t="array" ref="DT34">INDEX(DS$1:DS$58,MATCH(SMALL(COUNTIF(DS$1:DS$58,"&lt;"&amp;DS$1:DS$58),ROW(DS34:DT34)),COUNTIF(DS$1:DS$58,"&lt;"&amp;DS$1:DS$58),0))</f>
        <v>9999</v>
      </c>
      <c r="DU34" s="414" t="str">
        <f t="array" ref="DU34">INDEX(DR$1:DR$58,SMALL(IF(DS$1:DS$58=DT34,ROW(DS$1:DS$58)),COUNTIF(DT$1:DT34,DT34)),1)</f>
        <v>Norwich</v>
      </c>
      <c r="DV34" s="414" t="str">
        <f t="shared" si="30"/>
        <v>no data</v>
      </c>
      <c r="DW34" s="414" t="str">
        <f t="shared" si="31"/>
        <v>Norwich</v>
      </c>
    </row>
    <row r="35" spans="2:127" x14ac:dyDescent="0.25">
      <c r="B35" s="415" t="s">
        <v>192</v>
      </c>
      <c r="C35" s="414">
        <f>VLOOKUP(B35,'Rural 80'!$A$11:$BS$488,8,FALSE)</f>
        <v>6</v>
      </c>
      <c r="D35" s="414">
        <f t="array" ref="D35">INDEX(C$1:C$58,MATCH(SMALL(COUNTIF(C$1:C$58,"&lt;"&amp;C$1:C$58),ROW(C35:D35)),COUNTIF(C$1:C$58,"&lt;"&amp;C$1:C$58),0))</f>
        <v>35</v>
      </c>
      <c r="E35" s="414" t="str">
        <f t="array" ref="E35">INDEX(B$1:B$58,SMALL(IF(C$1:C$58=D35,ROW(C$1:C$58)),COUNTIF(D$1:D35,D35)),1)</f>
        <v>Warrington</v>
      </c>
      <c r="F35" s="414">
        <f t="shared" si="32"/>
        <v>35</v>
      </c>
      <c r="G35" s="414" t="str">
        <f t="shared" si="33"/>
        <v>Warrington</v>
      </c>
      <c r="J35" s="415" t="s">
        <v>192</v>
      </c>
      <c r="K35" s="414">
        <f>VLOOKUP(J35,'Rural 80'!$A$11:$BS$488,12,FALSE)</f>
        <v>6</v>
      </c>
      <c r="L35" s="414">
        <f t="array" ref="L35">INDEX(K$1:K$58,MATCH(SMALL(COUNTIF(K$1:K$58,"&lt;"&amp;K$1:K$58),ROW(K35:L35)),COUNTIF(K$1:K$58,"&lt;"&amp;K$1:K$58),0))</f>
        <v>35</v>
      </c>
      <c r="M35" s="414" t="str">
        <f t="array" ref="M35">INDEX(J$1:J$58,SMALL(IF(K$1:K$58=L35,ROW(K$1:K$58)),COUNTIF(L$1:L35,L35)),1)</f>
        <v>Thanet</v>
      </c>
      <c r="N35" s="414">
        <f t="shared" si="2"/>
        <v>35</v>
      </c>
      <c r="O35" s="414" t="str">
        <f t="shared" si="3"/>
        <v>Thanet</v>
      </c>
      <c r="R35" s="415" t="s">
        <v>192</v>
      </c>
      <c r="S35" s="414">
        <f>VLOOKUP(R35,'Rural 80'!$A$11:$BS$488,16,FALSE)</f>
        <v>9</v>
      </c>
      <c r="T35" s="414">
        <f t="array" ref="T35">INDEX(S$1:S$58,MATCH(SMALL(COUNTIF(S$1:S$58,"&lt;"&amp;S$1:S$58),ROW(S35:T35)),COUNTIF(S$1:S$58,"&lt;"&amp;S$1:S$58),0))</f>
        <v>35</v>
      </c>
      <c r="U35" s="414" t="str">
        <f t="array" ref="U35">INDEX(R$1:R$58,SMALL(IF(S$1:S$58=T35,ROW(S$1:S$58)),COUNTIF(T$1:T35,T35)),1)</f>
        <v>Windsor and Maidenhead</v>
      </c>
      <c r="V35" s="414">
        <f t="shared" si="4"/>
        <v>35</v>
      </c>
      <c r="W35" s="414" t="str">
        <f t="shared" si="5"/>
        <v>Windsor and Maidenhead</v>
      </c>
      <c r="Z35" s="415" t="s">
        <v>192</v>
      </c>
      <c r="AA35" s="414">
        <f>VLOOKUP(Z35,'Rural 80'!$A$11:$BS$488,20,FALSE)</f>
        <v>10</v>
      </c>
      <c r="AB35" s="414">
        <f t="array" ref="AB35">INDEX(AA$1:AA$58,MATCH(SMALL(COUNTIF(AA$1:AA$58,"&lt;"&amp;AA$1:AA$58),ROW(AA35:AB35)),COUNTIF(AA$1:AA$58,"&lt;"&amp;AA$1:AA$58),0))</f>
        <v>35</v>
      </c>
      <c r="AC35" s="414" t="str">
        <f t="array" ref="AC35">INDEX(Z$1:Z$58,SMALL(IF(AA$1:AA$58=AB35,ROW(AA$1:AA$58)),COUNTIF(AB$1:AB35,AB35)),1)</f>
        <v>Plymouth</v>
      </c>
      <c r="AD35" s="414">
        <f t="shared" si="6"/>
        <v>35</v>
      </c>
      <c r="AE35" s="414" t="str">
        <f t="shared" si="7"/>
        <v>Plymouth</v>
      </c>
      <c r="AH35" s="415" t="s">
        <v>192</v>
      </c>
      <c r="AI35" s="414">
        <f>VLOOKUP(AH35,'Rural 80'!$A$11:$BS$488,24,FALSE)</f>
        <v>8</v>
      </c>
      <c r="AJ35" s="414">
        <f t="array" ref="AJ35">INDEX(AI$1:AI$58,MATCH(SMALL(COUNTIF(AI$1:AI$58,"&lt;"&amp;AI$1:AI$58),ROW(AI35:AJ35)),COUNTIF(AI$1:AI$58,"&lt;"&amp;AI$1:AI$58),0))</f>
        <v>35</v>
      </c>
      <c r="AK35" s="414" t="str">
        <f t="array" ref="AK35">INDEX(AH$1:AH$58,SMALL(IF(AI$1:AI$58=AJ35,ROW(AI$1:AI$58)),COUNTIF(AJ$1:AJ35,AJ35)),1)</f>
        <v>Doncaster</v>
      </c>
      <c r="AL35" s="414">
        <f t="shared" si="8"/>
        <v>35</v>
      </c>
      <c r="AM35" s="414" t="str">
        <f t="shared" si="9"/>
        <v>Doncaster</v>
      </c>
      <c r="AP35" s="415" t="s">
        <v>192</v>
      </c>
      <c r="AQ35" s="414">
        <f>VLOOKUP(AP35,'Rural 80'!$A$11:$BS$488,28,FALSE)</f>
        <v>8</v>
      </c>
      <c r="AR35" s="414">
        <f t="array" ref="AR35">INDEX(AQ$1:AQ$58,MATCH(SMALL(COUNTIF(AQ$1:AQ$58,"&lt;"&amp;AQ$1:AQ$58),ROW(AQ35:AR35)),COUNTIF(AQ$1:AQ$58,"&lt;"&amp;AQ$1:AQ$58),0))</f>
        <v>35</v>
      </c>
      <c r="AS35" s="414" t="str">
        <f t="array" ref="AS35">INDEX(AP$1:AP$58,SMALL(IF(AQ$1:AQ$58=AR35,ROW(AQ$1:AQ$58)),COUNTIF(AR$1:AR35,AR35)),1)</f>
        <v>Reigate and Banstead</v>
      </c>
      <c r="AT35" s="414">
        <f t="shared" si="10"/>
        <v>35</v>
      </c>
      <c r="AU35" s="414" t="str">
        <f t="shared" si="11"/>
        <v>Reigate and Banstead</v>
      </c>
      <c r="AX35" s="415" t="s">
        <v>192</v>
      </c>
      <c r="AY35" s="414">
        <f>VLOOKUP(AX35,'Rural 80'!$A$11:$BS$488,32,FALSE)</f>
        <v>10</v>
      </c>
      <c r="AZ35" s="414">
        <f t="array" ref="AZ35">INDEX(AY$1:AY$58,MATCH(SMALL(COUNTIF(AY$1:AY$58,"&lt;"&amp;AY$1:AY$58),ROW(AY35:AZ35)),COUNTIF(AY$1:AY$58,"&lt;"&amp;AY$1:AY$58),0))</f>
        <v>35</v>
      </c>
      <c r="BA35" s="414" t="str">
        <f t="array" ref="BA35">INDEX(AX$1:AX$58,SMALL(IF(AY$1:AY$58=AZ35,ROW(AY$1:AY$58)),COUNTIF(AZ$1:AZ35,AZ35)),1)</f>
        <v>Warrington</v>
      </c>
      <c r="BB35" s="414">
        <f t="shared" si="12"/>
        <v>35</v>
      </c>
      <c r="BC35" s="414" t="str">
        <f t="shared" si="13"/>
        <v>Warrington</v>
      </c>
      <c r="BF35" s="415" t="s">
        <v>192</v>
      </c>
      <c r="BG35" s="414">
        <f>VLOOKUP(BF35,'Rural 80'!$A$11:$BS$488,36,FALSE)</f>
        <v>17</v>
      </c>
      <c r="BH35" s="414">
        <f t="array" ref="BH35">INDEX(BG$1:BG$58,MATCH(SMALL(COUNTIF(BG$1:BG$58,"&lt;"&amp;BG$1:BG$58),ROW(BG35:BH35)),COUNTIF(BG$1:BG$58,"&lt;"&amp;BG$1:BG$58),0))</f>
        <v>35</v>
      </c>
      <c r="BI35" s="414" t="str">
        <f t="array" ref="BI35">INDEX(BF$1:BF$58,SMALL(IF(BG$1:BG$58=BH35,ROW(BG$1:BG$58)),COUNTIF(BH$1:BH35,BH35)),1)</f>
        <v>Gloucester</v>
      </c>
      <c r="BJ35" s="414">
        <f t="shared" si="14"/>
        <v>35</v>
      </c>
      <c r="BK35" s="414" t="str">
        <f t="shared" si="15"/>
        <v>Gloucester</v>
      </c>
      <c r="BN35" s="415" t="s">
        <v>192</v>
      </c>
      <c r="BO35" s="414">
        <f>VLOOKUP(BN35,'Rural 80'!$A$11:$BS$488,40,FALSE)</f>
        <v>1</v>
      </c>
      <c r="BP35" s="414">
        <f t="array" ref="BP35">INDEX(BO$1:BO$58,MATCH(SMALL(COUNTIF(BO$1:BO$58,"&lt;"&amp;BO$1:BO$58),ROW(BO35:BP35)),COUNTIF(BO$1:BO$58,"&lt;"&amp;BO$1:BO$58),0))</f>
        <v>35</v>
      </c>
      <c r="BQ35" s="414" t="str">
        <f t="array" ref="BQ35">INDEX(BN$1:BN$58,SMALL(IF(BO$1:BO$58=BP35,ROW(BO$1:BO$58)),COUNTIF(BP$1:BP35,BP35)),1)</f>
        <v>Torbay</v>
      </c>
      <c r="BR35" s="414">
        <f t="shared" si="16"/>
        <v>35</v>
      </c>
      <c r="BS35" s="414" t="str">
        <f t="shared" si="17"/>
        <v>Torbay</v>
      </c>
      <c r="BV35" s="415" t="s">
        <v>192</v>
      </c>
      <c r="BW35" s="414">
        <f>VLOOKUP(BV35,'Rural 80'!$A$11:$BS$488,44,FALSE)</f>
        <v>7</v>
      </c>
      <c r="BX35" s="414">
        <f t="array" ref="BX35">INDEX(BW$1:BW$58,MATCH(SMALL(COUNTIF(BW$1:BW$58,"&lt;"&amp;BW$1:BW$58),ROW(BW35:BX35)),COUNTIF(BW$1:BW$58,"&lt;"&amp;BW$1:BW$58),0))</f>
        <v>35</v>
      </c>
      <c r="BY35" s="414" t="str">
        <f t="array" ref="BY35">INDEX(BV$1:BV$58,SMALL(IF(BW$1:BW$58=BX35,ROW(BW$1:BW$58)),COUNTIF(BX$1:BX35,BX35)),1)</f>
        <v>Chelmsford</v>
      </c>
      <c r="BZ35" s="414">
        <f t="shared" si="18"/>
        <v>35</v>
      </c>
      <c r="CA35" s="414" t="str">
        <f t="shared" si="19"/>
        <v>Chelmsford</v>
      </c>
      <c r="CD35" s="415" t="s">
        <v>192</v>
      </c>
      <c r="CE35" s="414">
        <f>VLOOKUP(CD35,'Rural 80'!$A$11:$BS$488,48,FALSE)</f>
        <v>5</v>
      </c>
      <c r="CF35" s="414">
        <f t="array" ref="CF35">INDEX(CE$1:CE$58,MATCH(SMALL(COUNTIF(CE$1:CE$58,"&lt;"&amp;CE$1:CE$58),ROW(CE35:CF35)),COUNTIF(CE$1:CE$58,"&lt;"&amp;CE$1:CE$58),0))</f>
        <v>35</v>
      </c>
      <c r="CG35" s="414" t="str">
        <f t="array" ref="CG35">INDEX(CD$1:CD$58,SMALL(IF(CE$1:CE$58=CF35,ROW(CE$1:CE$58)),COUNTIF(CF$1:CF35,CF35)),1)</f>
        <v>Torbay</v>
      </c>
      <c r="CH35" s="414">
        <f t="shared" si="20"/>
        <v>35</v>
      </c>
      <c r="CI35" s="414" t="str">
        <f t="shared" si="21"/>
        <v>Torbay</v>
      </c>
      <c r="CL35" s="415" t="s">
        <v>192</v>
      </c>
      <c r="CM35" s="414">
        <f>VLOOKUP(CL35,'Rural 80'!$A$11:$BS$488,52,FALSE)</f>
        <v>3</v>
      </c>
      <c r="CN35" s="414">
        <f t="array" ref="CN35">INDEX(CM$1:CM$58,MATCH(SMALL(COUNTIF(CM$1:CM$58,"&lt;"&amp;CM$1:CM$58),ROW(CM35:CN35)),COUNTIF(CM$1:CM$58,"&lt;"&amp;CM$1:CM$58),0))</f>
        <v>35</v>
      </c>
      <c r="CO35" s="414" t="str">
        <f t="array" ref="CO35">INDEX(CL$1:CL$58,SMALL(IF(CM$1:CM$58=CN35,ROW(CM$1:CM$58)),COUNTIF(CN$1:CN35,CN35)),1)</f>
        <v>Reigate and Banstead</v>
      </c>
      <c r="CP35" s="414">
        <f t="shared" si="22"/>
        <v>35</v>
      </c>
      <c r="CQ35" s="414" t="str">
        <f t="shared" si="23"/>
        <v>Reigate and Banstead</v>
      </c>
      <c r="CT35" s="415" t="s">
        <v>192</v>
      </c>
      <c r="CU35" s="414" t="str">
        <f>VLOOKUP(CT35,'Rural 80'!$A$11:$BS$488,56,FALSE)</f>
        <v>9999</v>
      </c>
      <c r="CV35" s="414" t="str">
        <f t="array" ref="CV35">INDEX(CU$1:CU$58,MATCH(SMALL(COUNTIF(CU$1:CU$58,"&lt;"&amp;CU$1:CU$58),ROW(CU35:CV35)),COUNTIF(CU$1:CU$58,"&lt;"&amp;CU$1:CU$58),0))</f>
        <v>9999</v>
      </c>
      <c r="CW35" s="414" t="str">
        <f t="array" ref="CW35">INDEX(CT$1:CT$58,SMALL(IF(CU$1:CU$58=CV35,ROW(CU$1:CU$58)),COUNTIF(CV$1:CV35,CV35)),1)</f>
        <v>Nuneaton and Bedworth</v>
      </c>
      <c r="CX35" s="414" t="str">
        <f t="shared" si="24"/>
        <v>no data</v>
      </c>
      <c r="CY35" s="414" t="str">
        <f t="shared" si="25"/>
        <v>Nuneaton and Bedworth</v>
      </c>
      <c r="DB35" s="415" t="s">
        <v>192</v>
      </c>
      <c r="DC35" s="414" t="str">
        <f>VLOOKUP(DB35,'Rural 80'!$A$11:$BS$488,60,FALSE)</f>
        <v>9999</v>
      </c>
      <c r="DD35" s="414" t="str">
        <f t="array" ref="DD35">INDEX(DC$1:DC$58,MATCH(SMALL(COUNTIF(DC$1:DC$58,"&lt;"&amp;DC$1:DC$58),ROW(DC35:DD35)),COUNTIF(DC$1:DC$58,"&lt;"&amp;DC$1:DC$58),0))</f>
        <v>9999</v>
      </c>
      <c r="DE35" s="414" t="str">
        <f t="array" ref="DE35">INDEX(DB$1:DB$58,SMALL(IF(DC$1:DC$58=DD35,ROW(DC$1:DC$58)),COUNTIF(DD$1:DD35,DD35)),1)</f>
        <v>Nuneaton and Bedworth</v>
      </c>
      <c r="DF35" s="414" t="str">
        <f t="shared" si="26"/>
        <v>no data</v>
      </c>
      <c r="DG35" s="414" t="str">
        <f t="shared" si="27"/>
        <v>Nuneaton and Bedworth</v>
      </c>
      <c r="DJ35" s="415" t="s">
        <v>192</v>
      </c>
      <c r="DK35" s="414" t="str">
        <f>VLOOKUP(DJ35,'Rural 80'!$A$11:$BS$488,64,FALSE)</f>
        <v>9999</v>
      </c>
      <c r="DL35" s="414" t="str">
        <f t="array" ref="DL35">INDEX(DK$1:DK$58,MATCH(SMALL(COUNTIF(DK$1:DK$58,"&lt;"&amp;DK$1:DK$58),ROW(DK35:DL35)),COUNTIF(DK$1:DK$58,"&lt;"&amp;DK$1:DK$58),0))</f>
        <v>9999</v>
      </c>
      <c r="DM35" s="414" t="str">
        <f t="array" ref="DM35">INDEX(DJ$1:DJ$58,SMALL(IF(DK$1:DK$58=DL35,ROW(DK$1:DK$58)),COUNTIF(DL$1:DL35,DL35)),1)</f>
        <v>Nuneaton and Bedworth</v>
      </c>
      <c r="DN35" s="414" t="str">
        <f t="shared" si="28"/>
        <v>no data</v>
      </c>
      <c r="DO35" s="414" t="str">
        <f t="shared" si="29"/>
        <v>Nuneaton and Bedworth</v>
      </c>
      <c r="DR35" s="415" t="s">
        <v>192</v>
      </c>
      <c r="DS35" s="414" t="str">
        <f>VLOOKUP(DR35,'Rural 80'!$A$11:$BS$488,68,FALSE)</f>
        <v>9999</v>
      </c>
      <c r="DT35" s="414" t="str">
        <f t="array" ref="DT35">INDEX(DS$1:DS$58,MATCH(SMALL(COUNTIF(DS$1:DS$58,"&lt;"&amp;DS$1:DS$58),ROW(DS35:DT35)),COUNTIF(DS$1:DS$58,"&lt;"&amp;DS$1:DS$58),0))</f>
        <v>9999</v>
      </c>
      <c r="DU35" s="414" t="str">
        <f t="array" ref="DU35">INDEX(DR$1:DR$58,SMALL(IF(DS$1:DS$58=DT35,ROW(DS$1:DS$58)),COUNTIF(DT$1:DT35,DT35)),1)</f>
        <v>Nuneaton and Bedworth</v>
      </c>
      <c r="DV35" s="414" t="str">
        <f t="shared" si="30"/>
        <v>no data</v>
      </c>
      <c r="DW35" s="414" t="str">
        <f t="shared" si="31"/>
        <v>Nuneaton and Bedworth</v>
      </c>
    </row>
    <row r="36" spans="2:127" x14ac:dyDescent="0.25">
      <c r="B36" s="415" t="s">
        <v>195</v>
      </c>
      <c r="C36" s="414">
        <f>VLOOKUP(B36,'Rural 80'!$A$11:$BS$488,8,FALSE)</f>
        <v>58</v>
      </c>
      <c r="D36" s="414">
        <f t="array" ref="D36">INDEX(C$1:C$58,MATCH(SMALL(COUNTIF(C$1:C$58,"&lt;"&amp;C$1:C$58),ROW(C36:D36)),COUNTIF(C$1:C$58,"&lt;"&amp;C$1:C$58),0))</f>
        <v>36</v>
      </c>
      <c r="E36" s="414" t="str">
        <f t="array" ref="E36">INDEX(B$1:B$58,SMALL(IF(C$1:C$58=D36,ROW(C$1:C$58)),COUNTIF(D$1:D36,D36)),1)</f>
        <v>Swindon</v>
      </c>
      <c r="F36" s="414">
        <f t="shared" si="32"/>
        <v>36</v>
      </c>
      <c r="G36" s="414" t="str">
        <f t="shared" si="33"/>
        <v>Swindon</v>
      </c>
      <c r="J36" s="415" t="s">
        <v>195</v>
      </c>
      <c r="K36" s="414">
        <f>VLOOKUP(J36,'Rural 80'!$A$11:$BS$488,12,FALSE)</f>
        <v>58</v>
      </c>
      <c r="L36" s="414">
        <f t="array" ref="L36">INDEX(K$1:K$58,MATCH(SMALL(COUNTIF(K$1:K$58,"&lt;"&amp;K$1:K$58),ROW(K36:L36)),COUNTIF(K$1:K$58,"&lt;"&amp;K$1:K$58),0))</f>
        <v>36</v>
      </c>
      <c r="M36" s="414" t="str">
        <f t="array" ref="M36">INDEX(J$1:J$58,SMALL(IF(K$1:K$58=L36,ROW(K$1:K$58)),COUNTIF(L$1:L36,L36)),1)</f>
        <v>Warrington</v>
      </c>
      <c r="N36" s="414">
        <f t="shared" si="2"/>
        <v>36</v>
      </c>
      <c r="O36" s="414" t="str">
        <f t="shared" si="3"/>
        <v>Warrington</v>
      </c>
      <c r="R36" s="415" t="s">
        <v>195</v>
      </c>
      <c r="S36" s="414">
        <f>VLOOKUP(R36,'Rural 80'!$A$11:$BS$488,16,FALSE)</f>
        <v>57</v>
      </c>
      <c r="T36" s="414">
        <f t="array" ref="T36">INDEX(S$1:S$58,MATCH(SMALL(COUNTIF(S$1:S$58,"&lt;"&amp;S$1:S$58),ROW(S36:T36)),COUNTIF(S$1:S$58,"&lt;"&amp;S$1:S$58),0))</f>
        <v>36</v>
      </c>
      <c r="U36" s="414" t="str">
        <f t="array" ref="U36">INDEX(R$1:R$58,SMALL(IF(S$1:S$58=T36,ROW(S$1:S$58)),COUNTIF(T$1:T36,T36)),1)</f>
        <v>Thanet</v>
      </c>
      <c r="V36" s="414">
        <f t="shared" si="4"/>
        <v>36</v>
      </c>
      <c r="W36" s="414" t="str">
        <f t="shared" si="5"/>
        <v>Thanet</v>
      </c>
      <c r="Z36" s="415" t="s">
        <v>195</v>
      </c>
      <c r="AA36" s="414">
        <f>VLOOKUP(Z36,'Rural 80'!$A$11:$BS$488,20,FALSE)</f>
        <v>57</v>
      </c>
      <c r="AB36" s="414">
        <f t="array" ref="AB36">INDEX(AA$1:AA$58,MATCH(SMALL(COUNTIF(AA$1:AA$58,"&lt;"&amp;AA$1:AA$58),ROW(AA36:AB36)),COUNTIF(AA$1:AA$58,"&lt;"&amp;AA$1:AA$58),0))</f>
        <v>36</v>
      </c>
      <c r="AC36" s="414" t="str">
        <f t="array" ref="AC36">INDEX(Z$1:Z$58,SMALL(IF(AA$1:AA$58=AB36,ROW(AA$1:AA$58)),COUNTIF(AB$1:AB36,AB36)),1)</f>
        <v>Windsor and Maidenhead</v>
      </c>
      <c r="AD36" s="414">
        <f t="shared" si="6"/>
        <v>36</v>
      </c>
      <c r="AE36" s="414" t="str">
        <f t="shared" si="7"/>
        <v>Windsor and Maidenhead</v>
      </c>
      <c r="AH36" s="415" t="s">
        <v>195</v>
      </c>
      <c r="AI36" s="414">
        <f>VLOOKUP(AH36,'Rural 80'!$A$11:$BS$488,24,FALSE)</f>
        <v>55</v>
      </c>
      <c r="AJ36" s="414">
        <f t="array" ref="AJ36">INDEX(AI$1:AI$58,MATCH(SMALL(COUNTIF(AI$1:AI$58,"&lt;"&amp;AI$1:AI$58),ROW(AI36:AJ36)),COUNTIF(AI$1:AI$58,"&lt;"&amp;AI$1:AI$58),0))</f>
        <v>36</v>
      </c>
      <c r="AK36" s="414" t="str">
        <f t="array" ref="AK36">INDEX(AH$1:AH$58,SMALL(IF(AI$1:AI$58=AJ36,ROW(AI$1:AI$58)),COUNTIF(AJ$1:AJ36,AJ36)),1)</f>
        <v>Harlow</v>
      </c>
      <c r="AL36" s="414">
        <f t="shared" si="8"/>
        <v>36</v>
      </c>
      <c r="AM36" s="414" t="str">
        <f t="shared" si="9"/>
        <v>Harlow</v>
      </c>
      <c r="AP36" s="415" t="s">
        <v>195</v>
      </c>
      <c r="AQ36" s="414">
        <f>VLOOKUP(AP36,'Rural 80'!$A$11:$BS$488,28,FALSE)</f>
        <v>57</v>
      </c>
      <c r="AR36" s="414">
        <f t="array" ref="AR36">INDEX(AQ$1:AQ$58,MATCH(SMALL(COUNTIF(AQ$1:AQ$58,"&lt;"&amp;AQ$1:AQ$58),ROW(AQ36:AR36)),COUNTIF(AQ$1:AQ$58,"&lt;"&amp;AQ$1:AQ$58),0))</f>
        <v>36</v>
      </c>
      <c r="AS36" s="414" t="str">
        <f t="array" ref="AS36">INDEX(AP$1:AP$58,SMALL(IF(AQ$1:AQ$58=AR36,ROW(AQ$1:AQ$58)),COUNTIF(AR$1:AR36,AR36)),1)</f>
        <v>Plymouth</v>
      </c>
      <c r="AT36" s="414">
        <f t="shared" si="10"/>
        <v>36</v>
      </c>
      <c r="AU36" s="414" t="str">
        <f t="shared" si="11"/>
        <v>Plymouth</v>
      </c>
      <c r="AX36" s="415" t="s">
        <v>195</v>
      </c>
      <c r="AY36" s="414">
        <f>VLOOKUP(AX36,'Rural 80'!$A$11:$BS$488,32,FALSE)</f>
        <v>56</v>
      </c>
      <c r="AZ36" s="414">
        <f t="array" ref="AZ36">INDEX(AY$1:AY$58,MATCH(SMALL(COUNTIF(AY$1:AY$58,"&lt;"&amp;AY$1:AY$58),ROW(AY36:AZ36)),COUNTIF(AY$1:AY$58,"&lt;"&amp;AY$1:AY$58),0))</f>
        <v>36</v>
      </c>
      <c r="BA36" s="414" t="str">
        <f t="array" ref="BA36">INDEX(AX$1:AX$58,SMALL(IF(AY$1:AY$58=AZ36,ROW(AY$1:AY$58)),COUNTIF(AZ$1:AZ36,AZ36)),1)</f>
        <v>Medway</v>
      </c>
      <c r="BB36" s="414">
        <f t="shared" si="12"/>
        <v>36</v>
      </c>
      <c r="BC36" s="414" t="str">
        <f t="shared" si="13"/>
        <v>Medway</v>
      </c>
      <c r="BF36" s="415" t="s">
        <v>195</v>
      </c>
      <c r="BG36" s="414">
        <f>VLOOKUP(BF36,'Rural 80'!$A$11:$BS$488,36,FALSE)</f>
        <v>56</v>
      </c>
      <c r="BH36" s="414">
        <f t="array" ref="BH36">INDEX(BG$1:BG$58,MATCH(SMALL(COUNTIF(BG$1:BG$58,"&lt;"&amp;BG$1:BG$58),ROW(BG36:BH36)),COUNTIF(BG$1:BG$58,"&lt;"&amp;BG$1:BG$58),0))</f>
        <v>36</v>
      </c>
      <c r="BI36" s="414" t="str">
        <f t="array" ref="BI36">INDEX(BF$1:BF$58,SMALL(IF(BG$1:BG$58=BH36,ROW(BG$1:BG$58)),COUNTIF(BH$1:BH36,BH36)),1)</f>
        <v>Exeter</v>
      </c>
      <c r="BJ36" s="414">
        <f t="shared" si="14"/>
        <v>36</v>
      </c>
      <c r="BK36" s="414" t="str">
        <f t="shared" si="15"/>
        <v>Exeter</v>
      </c>
      <c r="BN36" s="415" t="s">
        <v>195</v>
      </c>
      <c r="BO36" s="414">
        <f>VLOOKUP(BN36,'Rural 80'!$A$11:$BS$488,40,FALSE)</f>
        <v>58</v>
      </c>
      <c r="BP36" s="414">
        <f t="array" ref="BP36">INDEX(BO$1:BO$58,MATCH(SMALL(COUNTIF(BO$1:BO$58,"&lt;"&amp;BO$1:BO$58),ROW(BO36:BP36)),COUNTIF(BO$1:BO$58,"&lt;"&amp;BO$1:BO$58),0))</f>
        <v>36</v>
      </c>
      <c r="BQ36" s="414" t="str">
        <f t="array" ref="BQ36">INDEX(BN$1:BN$58,SMALL(IF(BO$1:BO$58=BP36,ROW(BO$1:BO$58)),COUNTIF(BP$1:BP36,BP36)),1)</f>
        <v>Telford and Wrekin</v>
      </c>
      <c r="BR36" s="414">
        <f t="shared" si="16"/>
        <v>36</v>
      </c>
      <c r="BS36" s="414" t="str">
        <f t="shared" si="17"/>
        <v>Telford and Wrekin</v>
      </c>
      <c r="BV36" s="415" t="s">
        <v>195</v>
      </c>
      <c r="BW36" s="414">
        <f>VLOOKUP(BV36,'Rural 80'!$A$11:$BS$488,44,FALSE)</f>
        <v>58</v>
      </c>
      <c r="BX36" s="414">
        <f t="array" ref="BX36">INDEX(BW$1:BW$58,MATCH(SMALL(COUNTIF(BW$1:BW$58,"&lt;"&amp;BW$1:BW$58),ROW(BW36:BX36)),COUNTIF(BW$1:BW$58,"&lt;"&amp;BW$1:BW$58),0))</f>
        <v>36</v>
      </c>
      <c r="BY36" s="414" t="str">
        <f t="array" ref="BY36">INDEX(BV$1:BV$58,SMALL(IF(BW$1:BW$58=BX36,ROW(BW$1:BW$58)),COUNTIF(BX$1:BX36,BX36)),1)</f>
        <v>Torbay</v>
      </c>
      <c r="BZ36" s="414">
        <f t="shared" si="18"/>
        <v>36</v>
      </c>
      <c r="CA36" s="414" t="str">
        <f t="shared" si="19"/>
        <v>Torbay</v>
      </c>
      <c r="CD36" s="415" t="s">
        <v>195</v>
      </c>
      <c r="CE36" s="414">
        <f>VLOOKUP(CD36,'Rural 80'!$A$11:$BS$488,48,FALSE)</f>
        <v>57</v>
      </c>
      <c r="CF36" s="414">
        <f t="array" ref="CF36">INDEX(CE$1:CE$58,MATCH(SMALL(COUNTIF(CE$1:CE$58,"&lt;"&amp;CE$1:CE$58),ROW(CE36:CF36)),COUNTIF(CE$1:CE$58,"&lt;"&amp;CE$1:CE$58),0))</f>
        <v>36</v>
      </c>
      <c r="CG36" s="414" t="str">
        <f t="array" ref="CG36">INDEX(CD$1:CD$58,SMALL(IF(CE$1:CE$58=CF36,ROW(CE$1:CE$58)),COUNTIF(CF$1:CF36,CF36)),1)</f>
        <v>Telford and Wrekin</v>
      </c>
      <c r="CH36" s="414">
        <f t="shared" si="20"/>
        <v>36</v>
      </c>
      <c r="CI36" s="414" t="str">
        <f t="shared" si="21"/>
        <v>Telford and Wrekin</v>
      </c>
      <c r="CL36" s="415" t="s">
        <v>195</v>
      </c>
      <c r="CM36" s="414">
        <f>VLOOKUP(CL36,'Rural 80'!$A$11:$BS$488,52,FALSE)</f>
        <v>57</v>
      </c>
      <c r="CN36" s="414">
        <f t="array" ref="CN36">INDEX(CM$1:CM$58,MATCH(SMALL(COUNTIF(CM$1:CM$58,"&lt;"&amp;CM$1:CM$58),ROW(CM36:CN36)),COUNTIF(CM$1:CM$58,"&lt;"&amp;CM$1:CM$58),0))</f>
        <v>36</v>
      </c>
      <c r="CO36" s="414" t="str">
        <f t="array" ref="CO36">INDEX(CL$1:CL$58,SMALL(IF(CM$1:CM$58=CN36,ROW(CM$1:CM$58)),COUNTIF(CN$1:CN36,CN36)),1)</f>
        <v>Torbay</v>
      </c>
      <c r="CP36" s="414">
        <f t="shared" si="22"/>
        <v>36</v>
      </c>
      <c r="CQ36" s="414" t="str">
        <f t="shared" si="23"/>
        <v>Torbay</v>
      </c>
      <c r="CT36" s="415" t="s">
        <v>195</v>
      </c>
      <c r="CU36" s="414" t="str">
        <f>VLOOKUP(CT36,'Rural 80'!$A$11:$BS$488,56,FALSE)</f>
        <v>9999</v>
      </c>
      <c r="CV36" s="414" t="str">
        <f t="array" ref="CV36">INDEX(CU$1:CU$58,MATCH(SMALL(COUNTIF(CU$1:CU$58,"&lt;"&amp;CU$1:CU$58),ROW(CU36:CV36)),COUNTIF(CU$1:CU$58,"&lt;"&amp;CU$1:CU$58),0))</f>
        <v>9999</v>
      </c>
      <c r="CW36" s="414" t="str">
        <f t="array" ref="CW36">INDEX(CT$1:CT$58,SMALL(IF(CU$1:CU$58=CV36,ROW(CU$1:CU$58)),COUNTIF(CV$1:CV36,CV36)),1)</f>
        <v>Oxford</v>
      </c>
      <c r="CX36" s="414" t="str">
        <f t="shared" si="24"/>
        <v>no data</v>
      </c>
      <c r="CY36" s="414" t="str">
        <f t="shared" si="25"/>
        <v>Oxford</v>
      </c>
      <c r="DB36" s="415" t="s">
        <v>195</v>
      </c>
      <c r="DC36" s="414" t="str">
        <f>VLOOKUP(DB36,'Rural 80'!$A$11:$BS$488,60,FALSE)</f>
        <v>9999</v>
      </c>
      <c r="DD36" s="414" t="str">
        <f t="array" ref="DD36">INDEX(DC$1:DC$58,MATCH(SMALL(COUNTIF(DC$1:DC$58,"&lt;"&amp;DC$1:DC$58),ROW(DC36:DD36)),COUNTIF(DC$1:DC$58,"&lt;"&amp;DC$1:DC$58),0))</f>
        <v>9999</v>
      </c>
      <c r="DE36" s="414" t="str">
        <f t="array" ref="DE36">INDEX(DB$1:DB$58,SMALL(IF(DC$1:DC$58=DD36,ROW(DC$1:DC$58)),COUNTIF(DD$1:DD36,DD36)),1)</f>
        <v>Oxford</v>
      </c>
      <c r="DF36" s="414" t="str">
        <f t="shared" si="26"/>
        <v>no data</v>
      </c>
      <c r="DG36" s="414" t="str">
        <f t="shared" si="27"/>
        <v>Oxford</v>
      </c>
      <c r="DJ36" s="415" t="s">
        <v>195</v>
      </c>
      <c r="DK36" s="414" t="str">
        <f>VLOOKUP(DJ36,'Rural 80'!$A$11:$BS$488,64,FALSE)</f>
        <v>9999</v>
      </c>
      <c r="DL36" s="414" t="str">
        <f t="array" ref="DL36">INDEX(DK$1:DK$58,MATCH(SMALL(COUNTIF(DK$1:DK$58,"&lt;"&amp;DK$1:DK$58),ROW(DK36:DL36)),COUNTIF(DK$1:DK$58,"&lt;"&amp;DK$1:DK$58),0))</f>
        <v>9999</v>
      </c>
      <c r="DM36" s="414" t="str">
        <f t="array" ref="DM36">INDEX(DJ$1:DJ$58,SMALL(IF(DK$1:DK$58=DL36,ROW(DK$1:DK$58)),COUNTIF(DL$1:DL36,DL36)),1)</f>
        <v>Oxford</v>
      </c>
      <c r="DN36" s="414" t="str">
        <f t="shared" si="28"/>
        <v>no data</v>
      </c>
      <c r="DO36" s="414" t="str">
        <f t="shared" si="29"/>
        <v>Oxford</v>
      </c>
      <c r="DR36" s="415" t="s">
        <v>195</v>
      </c>
      <c r="DS36" s="414" t="str">
        <f>VLOOKUP(DR36,'Rural 80'!$A$11:$BS$488,68,FALSE)</f>
        <v>9999</v>
      </c>
      <c r="DT36" s="414" t="str">
        <f t="array" ref="DT36">INDEX(DS$1:DS$58,MATCH(SMALL(COUNTIF(DS$1:DS$58,"&lt;"&amp;DS$1:DS$58),ROW(DS36:DT36)),COUNTIF(DS$1:DS$58,"&lt;"&amp;DS$1:DS$58),0))</f>
        <v>9999</v>
      </c>
      <c r="DU36" s="414" t="str">
        <f t="array" ref="DU36">INDEX(DR$1:DR$58,SMALL(IF(DS$1:DS$58=DT36,ROW(DS$1:DS$58)),COUNTIF(DT$1:DT36,DT36)),1)</f>
        <v>Oxford</v>
      </c>
      <c r="DV36" s="414" t="str">
        <f t="shared" si="30"/>
        <v>no data</v>
      </c>
      <c r="DW36" s="414" t="str">
        <f t="shared" si="31"/>
        <v>Oxford</v>
      </c>
    </row>
    <row r="37" spans="2:127" x14ac:dyDescent="0.25">
      <c r="B37" s="415" t="s">
        <v>196</v>
      </c>
      <c r="C37" s="414">
        <f>VLOOKUP(B37,'Rural 80'!$A$11:$BS$488,8,FALSE)</f>
        <v>14</v>
      </c>
      <c r="D37" s="414">
        <f t="array" ref="D37">INDEX(C$1:C$58,MATCH(SMALL(COUNTIF(C$1:C$58,"&lt;"&amp;C$1:C$58),ROW(C37:D37)),COUNTIF(C$1:C$58,"&lt;"&amp;C$1:C$58),0))</f>
        <v>37</v>
      </c>
      <c r="E37" s="414" t="str">
        <f t="array" ref="E37">INDEX(B$1:B$58,SMALL(IF(C$1:C$58=D37,ROW(C$1:C$58)),COUNTIF(D$1:D37,D37)),1)</f>
        <v>Plymouth</v>
      </c>
      <c r="F37" s="414">
        <f t="shared" si="32"/>
        <v>37</v>
      </c>
      <c r="G37" s="414" t="str">
        <f t="shared" si="33"/>
        <v>Plymouth</v>
      </c>
      <c r="J37" s="415" t="s">
        <v>196</v>
      </c>
      <c r="K37" s="414">
        <f>VLOOKUP(J37,'Rural 80'!$A$11:$BS$488,12,FALSE)</f>
        <v>14</v>
      </c>
      <c r="L37" s="414">
        <f t="array" ref="L37">INDEX(K$1:K$58,MATCH(SMALL(COUNTIF(K$1:K$58,"&lt;"&amp;K$1:K$58),ROW(K37:L37)),COUNTIF(K$1:K$58,"&lt;"&amp;K$1:K$58),0))</f>
        <v>37</v>
      </c>
      <c r="M37" s="414" t="str">
        <f t="array" ref="M37">INDEX(J$1:J$58,SMALL(IF(K$1:K$58=L37,ROW(K$1:K$58)),COUNTIF(L$1:L37,L37)),1)</f>
        <v>Windsor and Maidenhead</v>
      </c>
      <c r="N37" s="414">
        <f t="shared" si="2"/>
        <v>37</v>
      </c>
      <c r="O37" s="414" t="str">
        <f t="shared" si="3"/>
        <v>Windsor and Maidenhead</v>
      </c>
      <c r="R37" s="415" t="s">
        <v>196</v>
      </c>
      <c r="S37" s="414">
        <f>VLOOKUP(R37,'Rural 80'!$A$11:$BS$488,16,FALSE)</f>
        <v>14</v>
      </c>
      <c r="T37" s="414">
        <f t="array" ref="T37">INDEX(S$1:S$58,MATCH(SMALL(COUNTIF(S$1:S$58,"&lt;"&amp;S$1:S$58),ROW(S37:T37)),COUNTIF(S$1:S$58,"&lt;"&amp;S$1:S$58),0))</f>
        <v>37</v>
      </c>
      <c r="U37" s="414" t="str">
        <f t="array" ref="U37">INDEX(R$1:R$58,SMALL(IF(S$1:S$58=T37,ROW(S$1:S$58)),COUNTIF(T$1:T37,T37)),1)</f>
        <v>Ipswich</v>
      </c>
      <c r="V37" s="414">
        <f t="shared" si="4"/>
        <v>37</v>
      </c>
      <c r="W37" s="414" t="str">
        <f t="shared" si="5"/>
        <v>Ipswich</v>
      </c>
      <c r="Z37" s="415" t="s">
        <v>196</v>
      </c>
      <c r="AA37" s="414">
        <f>VLOOKUP(Z37,'Rural 80'!$A$11:$BS$488,20,FALSE)</f>
        <v>17</v>
      </c>
      <c r="AB37" s="414">
        <f t="array" ref="AB37">INDEX(AA$1:AA$58,MATCH(SMALL(COUNTIF(AA$1:AA$58,"&lt;"&amp;AA$1:AA$58),ROW(AA37:AB37)),COUNTIF(AA$1:AA$58,"&lt;"&amp;AA$1:AA$58),0))</f>
        <v>37</v>
      </c>
      <c r="AC37" s="414" t="str">
        <f t="array" ref="AC37">INDEX(Z$1:Z$58,SMALL(IF(AA$1:AA$58=AB37,ROW(AA$1:AA$58)),COUNTIF(AB$1:AB37,AB37)),1)</f>
        <v>Charnwood</v>
      </c>
      <c r="AD37" s="414">
        <f t="shared" si="6"/>
        <v>37</v>
      </c>
      <c r="AE37" s="414" t="str">
        <f t="shared" si="7"/>
        <v>Charnwood</v>
      </c>
      <c r="AH37" s="415" t="s">
        <v>196</v>
      </c>
      <c r="AI37" s="414">
        <f>VLOOKUP(AH37,'Rural 80'!$A$11:$BS$488,24,FALSE)</f>
        <v>20</v>
      </c>
      <c r="AJ37" s="414">
        <f t="array" ref="AJ37">INDEX(AI$1:AI$58,MATCH(SMALL(COUNTIF(AI$1:AI$58,"&lt;"&amp;AI$1:AI$58),ROW(AI37:AJ37)),COUNTIF(AI$1:AI$58,"&lt;"&amp;AI$1:AI$58),0))</f>
        <v>37</v>
      </c>
      <c r="AK37" s="414" t="str">
        <f t="array" ref="AK37">INDEX(AH$1:AH$58,SMALL(IF(AI$1:AI$58=AJ37,ROW(AI$1:AI$58)),COUNTIF(AJ$1:AJ37,AJ37)),1)</f>
        <v>Redditch</v>
      </c>
      <c r="AL37" s="414">
        <f t="shared" si="8"/>
        <v>37</v>
      </c>
      <c r="AM37" s="414" t="str">
        <f t="shared" si="9"/>
        <v>Redditch</v>
      </c>
      <c r="AP37" s="415" t="s">
        <v>196</v>
      </c>
      <c r="AQ37" s="414">
        <f>VLOOKUP(AP37,'Rural 80'!$A$11:$BS$488,28,FALSE)</f>
        <v>20</v>
      </c>
      <c r="AR37" s="414">
        <f t="array" ref="AR37">INDEX(AQ$1:AQ$58,MATCH(SMALL(COUNTIF(AQ$1:AQ$58,"&lt;"&amp;AQ$1:AQ$58),ROW(AQ37:AR37)),COUNTIF(AQ$1:AQ$58,"&lt;"&amp;AQ$1:AQ$58),0))</f>
        <v>37</v>
      </c>
      <c r="AS37" s="414" t="str">
        <f t="array" ref="AS37">INDEX(AP$1:AP$58,SMALL(IF(AQ$1:AQ$58=AR37,ROW(AQ$1:AQ$58)),COUNTIF(AR$1:AR37,AR37)),1)</f>
        <v>Eastbourne</v>
      </c>
      <c r="AT37" s="414">
        <f t="shared" si="10"/>
        <v>37</v>
      </c>
      <c r="AU37" s="414" t="str">
        <f t="shared" si="11"/>
        <v>Eastbourne</v>
      </c>
      <c r="AX37" s="415" t="s">
        <v>196</v>
      </c>
      <c r="AY37" s="414">
        <f>VLOOKUP(AX37,'Rural 80'!$A$11:$BS$488,32,FALSE)</f>
        <v>22</v>
      </c>
      <c r="AZ37" s="414">
        <f t="array" ref="AZ37">INDEX(AY$1:AY$58,MATCH(SMALL(COUNTIF(AY$1:AY$58,"&lt;"&amp;AY$1:AY$58),ROW(AY37:AZ37)),COUNTIF(AY$1:AY$58,"&lt;"&amp;AY$1:AY$58),0))</f>
        <v>37</v>
      </c>
      <c r="BA37" s="414" t="str">
        <f t="array" ref="BA37">INDEX(AX$1:AX$58,SMALL(IF(AY$1:AY$58=AZ37,ROW(AY$1:AY$58)),COUNTIF(AZ$1:AZ37,AZ37)),1)</f>
        <v>Canterbury</v>
      </c>
      <c r="BB37" s="414">
        <f t="shared" si="12"/>
        <v>37</v>
      </c>
      <c r="BC37" s="414" t="str">
        <f t="shared" si="13"/>
        <v>Canterbury</v>
      </c>
      <c r="BF37" s="415" t="s">
        <v>196</v>
      </c>
      <c r="BG37" s="414">
        <f>VLOOKUP(BF37,'Rural 80'!$A$11:$BS$488,36,FALSE)</f>
        <v>26</v>
      </c>
      <c r="BH37" s="414">
        <f t="array" ref="BH37">INDEX(BG$1:BG$58,MATCH(SMALL(COUNTIF(BG$1:BG$58,"&lt;"&amp;BG$1:BG$58),ROW(BG37:BH37)),COUNTIF(BG$1:BG$58,"&lt;"&amp;BG$1:BG$58),0))</f>
        <v>37</v>
      </c>
      <c r="BI37" s="414" t="str">
        <f t="array" ref="BI37">INDEX(BF$1:BF$58,SMALL(IF(BG$1:BG$58=BH37,ROW(BG$1:BG$58)),COUNTIF(BH$1:BH37,BH37)),1)</f>
        <v>Worcester</v>
      </c>
      <c r="BJ37" s="414">
        <f t="shared" si="14"/>
        <v>37</v>
      </c>
      <c r="BK37" s="414" t="str">
        <f t="shared" si="15"/>
        <v>Worcester</v>
      </c>
      <c r="BN37" s="415" t="s">
        <v>196</v>
      </c>
      <c r="BO37" s="414">
        <f>VLOOKUP(BN37,'Rural 80'!$A$11:$BS$488,40,FALSE)</f>
        <v>14</v>
      </c>
      <c r="BP37" s="414">
        <f t="array" ref="BP37">INDEX(BO$1:BO$58,MATCH(SMALL(COUNTIF(BO$1:BO$58,"&lt;"&amp;BO$1:BO$58),ROW(BO37:BP37)),COUNTIF(BO$1:BO$58,"&lt;"&amp;BO$1:BO$58),0))</f>
        <v>37</v>
      </c>
      <c r="BQ37" s="414" t="str">
        <f t="array" ref="BQ37">INDEX(BN$1:BN$58,SMALL(IF(BO$1:BO$58=BP37,ROW(BO$1:BO$58)),COUNTIF(BP$1:BP37,BP37)),1)</f>
        <v>Derby</v>
      </c>
      <c r="BR37" s="414">
        <f t="shared" si="16"/>
        <v>37</v>
      </c>
      <c r="BS37" s="414" t="str">
        <f t="shared" si="17"/>
        <v>Derby</v>
      </c>
      <c r="BV37" s="415" t="s">
        <v>196</v>
      </c>
      <c r="BW37" s="414">
        <f>VLOOKUP(BV37,'Rural 80'!$A$11:$BS$488,44,FALSE)</f>
        <v>6</v>
      </c>
      <c r="BX37" s="414">
        <f t="array" ref="BX37">INDEX(BW$1:BW$58,MATCH(SMALL(COUNTIF(BW$1:BW$58,"&lt;"&amp;BW$1:BW$58),ROW(BW37:BX37)),COUNTIF(BW$1:BW$58,"&lt;"&amp;BW$1:BW$58),0))</f>
        <v>37</v>
      </c>
      <c r="BY37" s="414" t="str">
        <f t="array" ref="BY37">INDEX(BV$1:BV$58,SMALL(IF(BW$1:BW$58=BX37,ROW(BW$1:BW$58)),COUNTIF(BX$1:BX37,BX37)),1)</f>
        <v>Thanet</v>
      </c>
      <c r="BZ37" s="414">
        <f t="shared" si="18"/>
        <v>37</v>
      </c>
      <c r="CA37" s="414" t="str">
        <f t="shared" si="19"/>
        <v>Thanet</v>
      </c>
      <c r="CD37" s="415" t="s">
        <v>196</v>
      </c>
      <c r="CE37" s="414">
        <f>VLOOKUP(CD37,'Rural 80'!$A$11:$BS$488,48,FALSE)</f>
        <v>1</v>
      </c>
      <c r="CF37" s="414">
        <f t="array" ref="CF37">INDEX(CE$1:CE$58,MATCH(SMALL(COUNTIF(CE$1:CE$58,"&lt;"&amp;CE$1:CE$58),ROW(CE37:CF37)),COUNTIF(CE$1:CE$58,"&lt;"&amp;CE$1:CE$58),0))</f>
        <v>37</v>
      </c>
      <c r="CG37" s="414" t="str">
        <f t="array" ref="CG37">INDEX(CD$1:CD$58,SMALL(IF(CE$1:CE$58=CF37,ROW(CE$1:CE$58)),COUNTIF(CF$1:CF37,CF37)),1)</f>
        <v>Chelmsford</v>
      </c>
      <c r="CH37" s="414">
        <f t="shared" si="20"/>
        <v>37</v>
      </c>
      <c r="CI37" s="414" t="str">
        <f t="shared" si="21"/>
        <v>Chelmsford</v>
      </c>
      <c r="CL37" s="415" t="s">
        <v>196</v>
      </c>
      <c r="CM37" s="414">
        <f>VLOOKUP(CL37,'Rural 80'!$A$11:$BS$488,52,FALSE)</f>
        <v>1</v>
      </c>
      <c r="CN37" s="414">
        <f t="array" ref="CN37">INDEX(CM$1:CM$58,MATCH(SMALL(COUNTIF(CM$1:CM$58,"&lt;"&amp;CM$1:CM$58),ROW(CM37:CN37)),COUNTIF(CM$1:CM$58,"&lt;"&amp;CM$1:CM$58),0))</f>
        <v>37</v>
      </c>
      <c r="CO37" s="414" t="str">
        <f t="array" ref="CO37">INDEX(CL$1:CL$58,SMALL(IF(CM$1:CM$58=CN37,ROW(CM$1:CM$58)),COUNTIF(CN$1:CN37,CN37)),1)</f>
        <v>Lincoln</v>
      </c>
      <c r="CP37" s="414">
        <f t="shared" si="22"/>
        <v>37</v>
      </c>
      <c r="CQ37" s="414" t="str">
        <f t="shared" si="23"/>
        <v>Lincoln</v>
      </c>
      <c r="CT37" s="415" t="s">
        <v>196</v>
      </c>
      <c r="CU37" s="414" t="str">
        <f>VLOOKUP(CT37,'Rural 80'!$A$11:$BS$488,56,FALSE)</f>
        <v>9999</v>
      </c>
      <c r="CV37" s="414" t="str">
        <f t="array" ref="CV37">INDEX(CU$1:CU$58,MATCH(SMALL(COUNTIF(CU$1:CU$58,"&lt;"&amp;CU$1:CU$58),ROW(CU37:CV37)),COUNTIF(CU$1:CU$58,"&lt;"&amp;CU$1:CU$58),0))</f>
        <v>9999</v>
      </c>
      <c r="CW37" s="414" t="str">
        <f t="array" ref="CW37">INDEX(CT$1:CT$58,SMALL(IF(CU$1:CU$58=CV37,ROW(CU$1:CU$58)),COUNTIF(CV$1:CV37,CV37)),1)</f>
        <v>Pendle</v>
      </c>
      <c r="CX37" s="414" t="str">
        <f t="shared" si="24"/>
        <v>no data</v>
      </c>
      <c r="CY37" s="414" t="str">
        <f t="shared" si="25"/>
        <v>Pendle</v>
      </c>
      <c r="DB37" s="415" t="s">
        <v>196</v>
      </c>
      <c r="DC37" s="414" t="str">
        <f>VLOOKUP(DB37,'Rural 80'!$A$11:$BS$488,60,FALSE)</f>
        <v>9999</v>
      </c>
      <c r="DD37" s="414" t="str">
        <f t="array" ref="DD37">INDEX(DC$1:DC$58,MATCH(SMALL(COUNTIF(DC$1:DC$58,"&lt;"&amp;DC$1:DC$58),ROW(DC37:DD37)),COUNTIF(DC$1:DC$58,"&lt;"&amp;DC$1:DC$58),0))</f>
        <v>9999</v>
      </c>
      <c r="DE37" s="414" t="str">
        <f t="array" ref="DE37">INDEX(DB$1:DB$58,SMALL(IF(DC$1:DC$58=DD37,ROW(DC$1:DC$58)),COUNTIF(DD$1:DD37,DD37)),1)</f>
        <v>Pendle</v>
      </c>
      <c r="DF37" s="414" t="str">
        <f t="shared" si="26"/>
        <v>no data</v>
      </c>
      <c r="DG37" s="414" t="str">
        <f t="shared" si="27"/>
        <v>Pendle</v>
      </c>
      <c r="DJ37" s="415" t="s">
        <v>196</v>
      </c>
      <c r="DK37" s="414" t="str">
        <f>VLOOKUP(DJ37,'Rural 80'!$A$11:$BS$488,64,FALSE)</f>
        <v>9999</v>
      </c>
      <c r="DL37" s="414" t="str">
        <f t="array" ref="DL37">INDEX(DK$1:DK$58,MATCH(SMALL(COUNTIF(DK$1:DK$58,"&lt;"&amp;DK$1:DK$58),ROW(DK37:DL37)),COUNTIF(DK$1:DK$58,"&lt;"&amp;DK$1:DK$58),0))</f>
        <v>9999</v>
      </c>
      <c r="DM37" s="414" t="str">
        <f t="array" ref="DM37">INDEX(DJ$1:DJ$58,SMALL(IF(DK$1:DK$58=DL37,ROW(DK$1:DK$58)),COUNTIF(DL$1:DL37,DL37)),1)</f>
        <v>Pendle</v>
      </c>
      <c r="DN37" s="414" t="str">
        <f t="shared" si="28"/>
        <v>no data</v>
      </c>
      <c r="DO37" s="414" t="str">
        <f t="shared" si="29"/>
        <v>Pendle</v>
      </c>
      <c r="DR37" s="415" t="s">
        <v>196</v>
      </c>
      <c r="DS37" s="414" t="str">
        <f>VLOOKUP(DR37,'Rural 80'!$A$11:$BS$488,68,FALSE)</f>
        <v>9999</v>
      </c>
      <c r="DT37" s="414" t="str">
        <f t="array" ref="DT37">INDEX(DS$1:DS$58,MATCH(SMALL(COUNTIF(DS$1:DS$58,"&lt;"&amp;DS$1:DS$58),ROW(DS37:DT37)),COUNTIF(DS$1:DS$58,"&lt;"&amp;DS$1:DS$58),0))</f>
        <v>9999</v>
      </c>
      <c r="DU37" s="414" t="str">
        <f t="array" ref="DU37">INDEX(DR$1:DR$58,SMALL(IF(DS$1:DS$58=DT37,ROW(DS$1:DS$58)),COUNTIF(DT$1:DT37,DT37)),1)</f>
        <v>Pendle</v>
      </c>
      <c r="DV37" s="414" t="str">
        <f t="shared" si="30"/>
        <v>no data</v>
      </c>
      <c r="DW37" s="414" t="str">
        <f t="shared" si="31"/>
        <v>Pendle</v>
      </c>
    </row>
    <row r="38" spans="2:127" x14ac:dyDescent="0.25">
      <c r="B38" s="415" t="s">
        <v>197</v>
      </c>
      <c r="C38" s="414">
        <f>VLOOKUP(B38,'Rural 80'!$A$11:$BS$488,8,FALSE)</f>
        <v>50</v>
      </c>
      <c r="D38" s="414">
        <f t="array" ref="D38">INDEX(C$1:C$58,MATCH(SMALL(COUNTIF(C$1:C$58,"&lt;"&amp;C$1:C$58),ROW(C38:D38)),COUNTIF(C$1:C$58,"&lt;"&amp;C$1:C$58),0))</f>
        <v>38</v>
      </c>
      <c r="E38" s="414" t="str">
        <f t="array" ref="E38">INDEX(B$1:B$58,SMALL(IF(C$1:C$58=D38,ROW(C$1:C$58)),COUNTIF(D$1:D38,D38)),1)</f>
        <v>Windsor and Maidenhead</v>
      </c>
      <c r="F38" s="414">
        <f t="shared" si="32"/>
        <v>38</v>
      </c>
      <c r="G38" s="414" t="str">
        <f t="shared" si="33"/>
        <v>Windsor and Maidenhead</v>
      </c>
      <c r="J38" s="415" t="s">
        <v>197</v>
      </c>
      <c r="K38" s="414">
        <f>VLOOKUP(J38,'Rural 80'!$A$11:$BS$488,12,FALSE)</f>
        <v>44</v>
      </c>
      <c r="L38" s="414">
        <f t="array" ref="L38">INDEX(K$1:K$58,MATCH(SMALL(COUNTIF(K$1:K$58,"&lt;"&amp;K$1:K$58),ROW(K38:L38)),COUNTIF(K$1:K$58,"&lt;"&amp;K$1:K$58),0))</f>
        <v>38</v>
      </c>
      <c r="M38" s="414" t="str">
        <f t="array" ref="M38">INDEX(J$1:J$58,SMALL(IF(K$1:K$58=L38,ROW(K$1:K$58)),COUNTIF(L$1:L38,L38)),1)</f>
        <v>Gloucester</v>
      </c>
      <c r="N38" s="414">
        <f t="shared" si="2"/>
        <v>38</v>
      </c>
      <c r="O38" s="414" t="str">
        <f t="shared" si="3"/>
        <v>Gloucester</v>
      </c>
      <c r="R38" s="415" t="s">
        <v>197</v>
      </c>
      <c r="S38" s="414">
        <f>VLOOKUP(R38,'Rural 80'!$A$11:$BS$488,16,FALSE)</f>
        <v>49</v>
      </c>
      <c r="T38" s="414">
        <f t="array" ref="T38">INDEX(S$1:S$58,MATCH(SMALL(COUNTIF(S$1:S$58,"&lt;"&amp;S$1:S$58),ROW(S38:T38)),COUNTIF(S$1:S$58,"&lt;"&amp;S$1:S$58),0))</f>
        <v>38</v>
      </c>
      <c r="U38" s="414" t="str">
        <f t="array" ref="U38">INDEX(R$1:R$58,SMALL(IF(S$1:S$58=T38,ROW(S$1:S$58)),COUNTIF(T$1:T38,T38)),1)</f>
        <v>Charnwood</v>
      </c>
      <c r="V38" s="414">
        <f t="shared" si="4"/>
        <v>38</v>
      </c>
      <c r="W38" s="414" t="str">
        <f t="shared" si="5"/>
        <v>Charnwood</v>
      </c>
      <c r="Z38" s="415" t="s">
        <v>197</v>
      </c>
      <c r="AA38" s="414">
        <f>VLOOKUP(Z38,'Rural 80'!$A$11:$BS$488,20,FALSE)</f>
        <v>52</v>
      </c>
      <c r="AB38" s="414">
        <f t="array" ref="AB38">INDEX(AA$1:AA$58,MATCH(SMALL(COUNTIF(AA$1:AA$58,"&lt;"&amp;AA$1:AA$58),ROW(AA38:AB38)),COUNTIF(AA$1:AA$58,"&lt;"&amp;AA$1:AA$58),0))</f>
        <v>38</v>
      </c>
      <c r="AC38" s="414" t="str">
        <f t="array" ref="AC38">INDEX(Z$1:Z$58,SMALL(IF(AA$1:AA$58=AB38,ROW(AA$1:AA$58)),COUNTIF(AB$1:AB38,AB38)),1)</f>
        <v>Telford and Wrekin</v>
      </c>
      <c r="AD38" s="414">
        <f t="shared" si="6"/>
        <v>38</v>
      </c>
      <c r="AE38" s="414" t="str">
        <f t="shared" si="7"/>
        <v>Telford and Wrekin</v>
      </c>
      <c r="AH38" s="415" t="s">
        <v>197</v>
      </c>
      <c r="AI38" s="414">
        <f>VLOOKUP(AH38,'Rural 80'!$A$11:$BS$488,24,FALSE)</f>
        <v>57</v>
      </c>
      <c r="AJ38" s="414">
        <f t="array" ref="AJ38">INDEX(AI$1:AI$58,MATCH(SMALL(COUNTIF(AI$1:AI$58,"&lt;"&amp;AI$1:AI$58),ROW(AI38:AJ38)),COUNTIF(AI$1:AI$58,"&lt;"&amp;AI$1:AI$58),0))</f>
        <v>38</v>
      </c>
      <c r="AK38" s="414" t="str">
        <f t="array" ref="AK38">INDEX(AH$1:AH$58,SMALL(IF(AI$1:AI$58=AJ38,ROW(AI$1:AI$58)),COUNTIF(AJ$1:AJ38,AJ38)),1)</f>
        <v>Medway</v>
      </c>
      <c r="AL38" s="414">
        <f t="shared" si="8"/>
        <v>38</v>
      </c>
      <c r="AM38" s="414" t="str">
        <f t="shared" si="9"/>
        <v>Medway</v>
      </c>
      <c r="AP38" s="415" t="s">
        <v>197</v>
      </c>
      <c r="AQ38" s="414">
        <f>VLOOKUP(AP38,'Rural 80'!$A$11:$BS$488,28,FALSE)</f>
        <v>55</v>
      </c>
      <c r="AR38" s="414">
        <f t="array" ref="AR38">INDEX(AQ$1:AQ$58,MATCH(SMALL(COUNTIF(AQ$1:AQ$58,"&lt;"&amp;AQ$1:AQ$58),ROW(AQ38:AR38)),COUNTIF(AQ$1:AQ$58,"&lt;"&amp;AQ$1:AQ$58),0))</f>
        <v>38</v>
      </c>
      <c r="AS38" s="414" t="str">
        <f t="array" ref="AS38">INDEX(AP$1:AP$58,SMALL(IF(AQ$1:AQ$58=AR38,ROW(AQ$1:AQ$58)),COUNTIF(AR$1:AR38,AR38)),1)</f>
        <v>Thanet</v>
      </c>
      <c r="AT38" s="414">
        <f t="shared" si="10"/>
        <v>38</v>
      </c>
      <c r="AU38" s="414" t="str">
        <f t="shared" si="11"/>
        <v>Thanet</v>
      </c>
      <c r="AX38" s="415" t="s">
        <v>197</v>
      </c>
      <c r="AY38" s="414">
        <f>VLOOKUP(AX38,'Rural 80'!$A$11:$BS$488,32,FALSE)</f>
        <v>57</v>
      </c>
      <c r="AZ38" s="414">
        <f t="array" ref="AZ38">INDEX(AY$1:AY$58,MATCH(SMALL(COUNTIF(AY$1:AY$58,"&lt;"&amp;AY$1:AY$58),ROW(AY38:AZ38)),COUNTIF(AY$1:AY$58,"&lt;"&amp;AY$1:AY$58),0))</f>
        <v>38</v>
      </c>
      <c r="BA38" s="414" t="str">
        <f t="array" ref="BA38">INDEX(AX$1:AX$58,SMALL(IF(AY$1:AY$58=AZ38,ROW(AY$1:AY$58)),COUNTIF(AZ$1:AZ38,AZ38)),1)</f>
        <v>Thurrock</v>
      </c>
      <c r="BB38" s="414">
        <f t="shared" si="12"/>
        <v>38</v>
      </c>
      <c r="BC38" s="414" t="str">
        <f t="shared" si="13"/>
        <v>Thurrock</v>
      </c>
      <c r="BF38" s="415" t="s">
        <v>197</v>
      </c>
      <c r="BG38" s="414">
        <f>VLOOKUP(BF38,'Rural 80'!$A$11:$BS$488,36,FALSE)</f>
        <v>58</v>
      </c>
      <c r="BH38" s="414">
        <f t="array" ref="BH38">INDEX(BG$1:BG$58,MATCH(SMALL(COUNTIF(BG$1:BG$58,"&lt;"&amp;BG$1:BG$58),ROW(BG38:BH38)),COUNTIF(BG$1:BG$58,"&lt;"&amp;BG$1:BG$58),0))</f>
        <v>38</v>
      </c>
      <c r="BI38" s="414" t="str">
        <f t="array" ref="BI38">INDEX(BF$1:BF$58,SMALL(IF(BG$1:BG$58=BH38,ROW(BG$1:BG$58)),COUNTIF(BH$1:BH38,BH38)),1)</f>
        <v>Mansfield</v>
      </c>
      <c r="BJ38" s="414">
        <f t="shared" si="14"/>
        <v>38</v>
      </c>
      <c r="BK38" s="414" t="str">
        <f t="shared" si="15"/>
        <v>Mansfield</v>
      </c>
      <c r="BN38" s="415" t="s">
        <v>197</v>
      </c>
      <c r="BO38" s="414">
        <f>VLOOKUP(BN38,'Rural 80'!$A$11:$BS$488,40,FALSE)</f>
        <v>33</v>
      </c>
      <c r="BP38" s="414">
        <f t="array" ref="BP38">INDEX(BO$1:BO$58,MATCH(SMALL(COUNTIF(BO$1:BO$58,"&lt;"&amp;BO$1:BO$58),ROW(BO38:BP38)),COUNTIF(BO$1:BO$58,"&lt;"&amp;BO$1:BO$58),0))</f>
        <v>38</v>
      </c>
      <c r="BQ38" s="414" t="str">
        <f t="array" ref="BQ38">INDEX(BN$1:BN$58,SMALL(IF(BO$1:BO$58=BP38,ROW(BO$1:BO$58)),COUNTIF(BP$1:BP38,BP38)),1)</f>
        <v>Thanet</v>
      </c>
      <c r="BR38" s="414">
        <f t="shared" si="16"/>
        <v>38</v>
      </c>
      <c r="BS38" s="414" t="str">
        <f t="shared" si="17"/>
        <v>Thanet</v>
      </c>
      <c r="BV38" s="415" t="s">
        <v>197</v>
      </c>
      <c r="BW38" s="414">
        <f>VLOOKUP(BV38,'Rural 80'!$A$11:$BS$488,44,FALSE)</f>
        <v>34</v>
      </c>
      <c r="BX38" s="414">
        <f t="array" ref="BX38">INDEX(BW$1:BW$58,MATCH(SMALL(COUNTIF(BW$1:BW$58,"&lt;"&amp;BW$1:BW$58),ROW(BW38:BX38)),COUNTIF(BW$1:BW$58,"&lt;"&amp;BW$1:BW$58),0))</f>
        <v>38</v>
      </c>
      <c r="BY38" s="414" t="str">
        <f t="array" ref="BY38">INDEX(BV$1:BV$58,SMALL(IF(BW$1:BW$58=BX38,ROW(BW$1:BW$58)),COUNTIF(BX$1:BX38,BX38)),1)</f>
        <v>Telford and Wrekin</v>
      </c>
      <c r="BZ38" s="414">
        <f t="shared" si="18"/>
        <v>38</v>
      </c>
      <c r="CA38" s="414" t="str">
        <f t="shared" si="19"/>
        <v>Telford and Wrekin</v>
      </c>
      <c r="CD38" s="415" t="s">
        <v>197</v>
      </c>
      <c r="CE38" s="414">
        <f>VLOOKUP(CD38,'Rural 80'!$A$11:$BS$488,48,FALSE)</f>
        <v>29</v>
      </c>
      <c r="CF38" s="414">
        <f t="array" ref="CF38">INDEX(CE$1:CE$58,MATCH(SMALL(COUNTIF(CE$1:CE$58,"&lt;"&amp;CE$1:CE$58),ROW(CE38:CF38)),COUNTIF(CE$1:CE$58,"&lt;"&amp;CE$1:CE$58),0))</f>
        <v>38</v>
      </c>
      <c r="CG38" s="414" t="str">
        <f t="array" ref="CG38">INDEX(CD$1:CD$58,SMALL(IF(CE$1:CE$58=CF38,ROW(CE$1:CE$58)),COUNTIF(CF$1:CF38,CF38)),1)</f>
        <v>Thanet</v>
      </c>
      <c r="CH38" s="414">
        <f t="shared" si="20"/>
        <v>38</v>
      </c>
      <c r="CI38" s="414" t="str">
        <f t="shared" si="21"/>
        <v>Thanet</v>
      </c>
      <c r="CL38" s="415" t="s">
        <v>197</v>
      </c>
      <c r="CM38" s="414">
        <f>VLOOKUP(CL38,'Rural 80'!$A$11:$BS$488,52,FALSE)</f>
        <v>39</v>
      </c>
      <c r="CN38" s="414">
        <f t="array" ref="CN38">INDEX(CM$1:CM$58,MATCH(SMALL(COUNTIF(CM$1:CM$58,"&lt;"&amp;CM$1:CM$58),ROW(CM38:CN38)),COUNTIF(CM$1:CM$58,"&lt;"&amp;CM$1:CM$58),0))</f>
        <v>38</v>
      </c>
      <c r="CO38" s="414" t="str">
        <f t="array" ref="CO38">INDEX(CL$1:CL$58,SMALL(IF(CM$1:CM$58=CN38,ROW(CM$1:CM$58)),COUNTIF(CN$1:CN38,CN38)),1)</f>
        <v>Plymouth</v>
      </c>
      <c r="CP38" s="414">
        <f t="shared" si="22"/>
        <v>38</v>
      </c>
      <c r="CQ38" s="414" t="str">
        <f t="shared" si="23"/>
        <v>Plymouth</v>
      </c>
      <c r="CT38" s="415" t="s">
        <v>197</v>
      </c>
      <c r="CU38" s="414" t="str">
        <f>VLOOKUP(CT38,'Rural 80'!$A$11:$BS$488,56,FALSE)</f>
        <v>9999</v>
      </c>
      <c r="CV38" s="414" t="str">
        <f t="array" ref="CV38">INDEX(CU$1:CU$58,MATCH(SMALL(COUNTIF(CU$1:CU$58,"&lt;"&amp;CU$1:CU$58),ROW(CU38:CV38)),COUNTIF(CU$1:CU$58,"&lt;"&amp;CU$1:CU$58),0))</f>
        <v>9999</v>
      </c>
      <c r="CW38" s="414" t="str">
        <f t="array" ref="CW38">INDEX(CT$1:CT$58,SMALL(IF(CU$1:CU$58=CV38,ROW(CU$1:CU$58)),COUNTIF(CV$1:CV38,CV38)),1)</f>
        <v>Peterborough</v>
      </c>
      <c r="CX38" s="414" t="str">
        <f t="shared" si="24"/>
        <v>no data</v>
      </c>
      <c r="CY38" s="414" t="str">
        <f t="shared" si="25"/>
        <v>Peterborough</v>
      </c>
      <c r="DB38" s="415" t="s">
        <v>197</v>
      </c>
      <c r="DC38" s="414" t="str">
        <f>VLOOKUP(DB38,'Rural 80'!$A$11:$BS$488,60,FALSE)</f>
        <v>9999</v>
      </c>
      <c r="DD38" s="414" t="str">
        <f t="array" ref="DD38">INDEX(DC$1:DC$58,MATCH(SMALL(COUNTIF(DC$1:DC$58,"&lt;"&amp;DC$1:DC$58),ROW(DC38:DD38)),COUNTIF(DC$1:DC$58,"&lt;"&amp;DC$1:DC$58),0))</f>
        <v>9999</v>
      </c>
      <c r="DE38" s="414" t="str">
        <f t="array" ref="DE38">INDEX(DB$1:DB$58,SMALL(IF(DC$1:DC$58=DD38,ROW(DC$1:DC$58)),COUNTIF(DD$1:DD38,DD38)),1)</f>
        <v>Peterborough</v>
      </c>
      <c r="DF38" s="414" t="str">
        <f t="shared" si="26"/>
        <v>no data</v>
      </c>
      <c r="DG38" s="414" t="str">
        <f t="shared" si="27"/>
        <v>Peterborough</v>
      </c>
      <c r="DJ38" s="415" t="s">
        <v>197</v>
      </c>
      <c r="DK38" s="414" t="str">
        <f>VLOOKUP(DJ38,'Rural 80'!$A$11:$BS$488,64,FALSE)</f>
        <v>9999</v>
      </c>
      <c r="DL38" s="414" t="str">
        <f t="array" ref="DL38">INDEX(DK$1:DK$58,MATCH(SMALL(COUNTIF(DK$1:DK$58,"&lt;"&amp;DK$1:DK$58),ROW(DK38:DL38)),COUNTIF(DK$1:DK$58,"&lt;"&amp;DK$1:DK$58),0))</f>
        <v>9999</v>
      </c>
      <c r="DM38" s="414" t="str">
        <f t="array" ref="DM38">INDEX(DJ$1:DJ$58,SMALL(IF(DK$1:DK$58=DL38,ROW(DK$1:DK$58)),COUNTIF(DL$1:DL38,DL38)),1)</f>
        <v>Peterborough</v>
      </c>
      <c r="DN38" s="414" t="str">
        <f t="shared" si="28"/>
        <v>no data</v>
      </c>
      <c r="DO38" s="414" t="str">
        <f t="shared" si="29"/>
        <v>Peterborough</v>
      </c>
      <c r="DR38" s="415" t="s">
        <v>197</v>
      </c>
      <c r="DS38" s="414" t="str">
        <f>VLOOKUP(DR38,'Rural 80'!$A$11:$BS$488,68,FALSE)</f>
        <v>9999</v>
      </c>
      <c r="DT38" s="414" t="str">
        <f t="array" ref="DT38">INDEX(DS$1:DS$58,MATCH(SMALL(COUNTIF(DS$1:DS$58,"&lt;"&amp;DS$1:DS$58),ROW(DS38:DT38)),COUNTIF(DS$1:DS$58,"&lt;"&amp;DS$1:DS$58),0))</f>
        <v>9999</v>
      </c>
      <c r="DU38" s="414" t="str">
        <f t="array" ref="DU38">INDEX(DR$1:DR$58,SMALL(IF(DS$1:DS$58=DT38,ROW(DS$1:DS$58)),COUNTIF(DT$1:DT38,DT38)),1)</f>
        <v>Peterborough</v>
      </c>
      <c r="DV38" s="414" t="str">
        <f t="shared" si="30"/>
        <v>no data</v>
      </c>
      <c r="DW38" s="414" t="str">
        <f t="shared" si="31"/>
        <v>Peterborough</v>
      </c>
    </row>
    <row r="39" spans="2:127" x14ac:dyDescent="0.25">
      <c r="B39" s="415" t="s">
        <v>198</v>
      </c>
      <c r="C39" s="414">
        <f>VLOOKUP(B39,'Rural 80'!$A$11:$BS$488,8,FALSE)</f>
        <v>37</v>
      </c>
      <c r="D39" s="414">
        <f t="array" ref="D39">INDEX(C$1:C$58,MATCH(SMALL(COUNTIF(C$1:C$58,"&lt;"&amp;C$1:C$58),ROW(C39:D39)),COUNTIF(C$1:C$58,"&lt;"&amp;C$1:C$58),0))</f>
        <v>39</v>
      </c>
      <c r="E39" s="414" t="str">
        <f t="array" ref="E39">INDEX(B$1:B$58,SMALL(IF(C$1:C$58=D39,ROW(C$1:C$58)),COUNTIF(D$1:D39,D39)),1)</f>
        <v>Eastbourne</v>
      </c>
      <c r="F39" s="414">
        <f t="shared" si="32"/>
        <v>39</v>
      </c>
      <c r="G39" s="414" t="str">
        <f t="shared" si="33"/>
        <v>Eastbourne</v>
      </c>
      <c r="J39" s="415" t="s">
        <v>198</v>
      </c>
      <c r="K39" s="414">
        <f>VLOOKUP(J39,'Rural 80'!$A$11:$BS$488,12,FALSE)</f>
        <v>42</v>
      </c>
      <c r="L39" s="414">
        <f t="array" ref="L39">INDEX(K$1:K$58,MATCH(SMALL(COUNTIF(K$1:K$58,"&lt;"&amp;K$1:K$58),ROW(K39:L39)),COUNTIF(K$1:K$58,"&lt;"&amp;K$1:K$58),0))</f>
        <v>39</v>
      </c>
      <c r="M39" s="414" t="str">
        <f t="array" ref="M39">INDEX(J$1:J$58,SMALL(IF(K$1:K$58=L39,ROW(K$1:K$58)),COUNTIF(L$1:L39,L39)),1)</f>
        <v>Derby</v>
      </c>
      <c r="N39" s="414">
        <f t="shared" si="2"/>
        <v>39</v>
      </c>
      <c r="O39" s="414" t="str">
        <f t="shared" si="3"/>
        <v>Derby</v>
      </c>
      <c r="R39" s="415" t="s">
        <v>198</v>
      </c>
      <c r="S39" s="414">
        <f>VLOOKUP(R39,'Rural 80'!$A$11:$BS$488,16,FALSE)</f>
        <v>39</v>
      </c>
      <c r="T39" s="414">
        <f t="array" ref="T39">INDEX(S$1:S$58,MATCH(SMALL(COUNTIF(S$1:S$58,"&lt;"&amp;S$1:S$58),ROW(S39:T39)),COUNTIF(S$1:S$58,"&lt;"&amp;S$1:S$58),0))</f>
        <v>39</v>
      </c>
      <c r="U39" s="414" t="str">
        <f t="array" ref="U39">INDEX(R$1:R$58,SMALL(IF(S$1:S$58=T39,ROW(S$1:S$58)),COUNTIF(T$1:T39,T39)),1)</f>
        <v>Plymouth</v>
      </c>
      <c r="V39" s="414">
        <f t="shared" si="4"/>
        <v>39</v>
      </c>
      <c r="W39" s="414" t="str">
        <f t="shared" si="5"/>
        <v>Plymouth</v>
      </c>
      <c r="Z39" s="415" t="s">
        <v>198</v>
      </c>
      <c r="AA39" s="414">
        <f>VLOOKUP(Z39,'Rural 80'!$A$11:$BS$488,20,FALSE)</f>
        <v>35</v>
      </c>
      <c r="AB39" s="414">
        <f t="array" ref="AB39">INDEX(AA$1:AA$58,MATCH(SMALL(COUNTIF(AA$1:AA$58,"&lt;"&amp;AA$1:AA$58),ROW(AA39:AB39)),COUNTIF(AA$1:AA$58,"&lt;"&amp;AA$1:AA$58),0))</f>
        <v>39</v>
      </c>
      <c r="AC39" s="414" t="str">
        <f t="array" ref="AC39">INDEX(Z$1:Z$58,SMALL(IF(AA$1:AA$58=AB39,ROW(AA$1:AA$58)),COUNTIF(AB$1:AB39,AB39)),1)</f>
        <v>Lincoln</v>
      </c>
      <c r="AD39" s="414">
        <f t="shared" si="6"/>
        <v>39</v>
      </c>
      <c r="AE39" s="414" t="str">
        <f t="shared" si="7"/>
        <v>Lincoln</v>
      </c>
      <c r="AH39" s="415" t="s">
        <v>198</v>
      </c>
      <c r="AI39" s="414">
        <f>VLOOKUP(AH39,'Rural 80'!$A$11:$BS$488,24,FALSE)</f>
        <v>32</v>
      </c>
      <c r="AJ39" s="414">
        <f t="array" ref="AJ39">INDEX(AI$1:AI$58,MATCH(SMALL(COUNTIF(AI$1:AI$58,"&lt;"&amp;AI$1:AI$58),ROW(AI39:AJ39)),COUNTIF(AI$1:AI$58,"&lt;"&amp;AI$1:AI$58),0))</f>
        <v>39</v>
      </c>
      <c r="AK39" s="414" t="str">
        <f t="array" ref="AK39">INDEX(AH$1:AH$58,SMALL(IF(AI$1:AI$58=AJ39,ROW(AI$1:AI$58)),COUNTIF(AJ$1:AJ39,AJ39)),1)</f>
        <v>Exeter</v>
      </c>
      <c r="AL39" s="414">
        <f t="shared" si="8"/>
        <v>39</v>
      </c>
      <c r="AM39" s="414" t="str">
        <f t="shared" si="9"/>
        <v>Exeter</v>
      </c>
      <c r="AP39" s="415" t="s">
        <v>198</v>
      </c>
      <c r="AQ39" s="414">
        <f>VLOOKUP(AP39,'Rural 80'!$A$11:$BS$488,28,FALSE)</f>
        <v>36</v>
      </c>
      <c r="AR39" s="414">
        <f t="array" ref="AR39">INDEX(AQ$1:AQ$58,MATCH(SMALL(COUNTIF(AQ$1:AQ$58,"&lt;"&amp;AQ$1:AQ$58),ROW(AQ39:AR39)),COUNTIF(AQ$1:AQ$58,"&lt;"&amp;AQ$1:AQ$58),0))</f>
        <v>39</v>
      </c>
      <c r="AS39" s="414" t="str">
        <f t="array" ref="AS39">INDEX(AP$1:AP$58,SMALL(IF(AQ$1:AQ$58=AR39,ROW(AQ$1:AQ$58)),COUNTIF(AR$1:AR39,AR39)),1)</f>
        <v>Harlow</v>
      </c>
      <c r="AT39" s="414">
        <f t="shared" si="10"/>
        <v>39</v>
      </c>
      <c r="AU39" s="414" t="str">
        <f t="shared" si="11"/>
        <v>Harlow</v>
      </c>
      <c r="AX39" s="415" t="s">
        <v>198</v>
      </c>
      <c r="AY39" s="414">
        <f>VLOOKUP(AX39,'Rural 80'!$A$11:$BS$488,32,FALSE)</f>
        <v>31</v>
      </c>
      <c r="AZ39" s="414">
        <f t="array" ref="AZ39">INDEX(AY$1:AY$58,MATCH(SMALL(COUNTIF(AY$1:AY$58,"&lt;"&amp;AY$1:AY$58),ROW(AY39:AZ39)),COUNTIF(AY$1:AY$58,"&lt;"&amp;AY$1:AY$58),0))</f>
        <v>39</v>
      </c>
      <c r="BA39" s="414" t="str">
        <f t="array" ref="BA39">INDEX(AX$1:AX$58,SMALL(IF(AY$1:AY$58=AZ39,ROW(AY$1:AY$58)),COUNTIF(AZ$1:AZ39,AZ39)),1)</f>
        <v>Exeter</v>
      </c>
      <c r="BB39" s="414">
        <f t="shared" si="12"/>
        <v>39</v>
      </c>
      <c r="BC39" s="414" t="str">
        <f t="shared" si="13"/>
        <v>Exeter</v>
      </c>
      <c r="BF39" s="415" t="s">
        <v>198</v>
      </c>
      <c r="BG39" s="414">
        <f>VLOOKUP(BF39,'Rural 80'!$A$11:$BS$488,36,FALSE)</f>
        <v>27</v>
      </c>
      <c r="BH39" s="414">
        <f t="array" ref="BH39">INDEX(BG$1:BG$58,MATCH(SMALL(COUNTIF(BG$1:BG$58,"&lt;"&amp;BG$1:BG$58),ROW(BG39:BH39)),COUNTIF(BG$1:BG$58,"&lt;"&amp;BG$1:BG$58),0))</f>
        <v>39</v>
      </c>
      <c r="BI39" s="414" t="str">
        <f t="array" ref="BI39">INDEX(BF$1:BF$58,SMALL(IF(BG$1:BG$58=BH39,ROW(BG$1:BG$58)),COUNTIF(BH$1:BH39,BH39)),1)</f>
        <v>Telford and Wrekin</v>
      </c>
      <c r="BJ39" s="414">
        <f t="shared" si="14"/>
        <v>39</v>
      </c>
      <c r="BK39" s="414" t="str">
        <f t="shared" si="15"/>
        <v>Telford and Wrekin</v>
      </c>
      <c r="BN39" s="415" t="s">
        <v>198</v>
      </c>
      <c r="BO39" s="414">
        <f>VLOOKUP(BN39,'Rural 80'!$A$11:$BS$488,40,FALSE)</f>
        <v>41</v>
      </c>
      <c r="BP39" s="414">
        <f t="array" ref="BP39">INDEX(BO$1:BO$58,MATCH(SMALL(COUNTIF(BO$1:BO$58,"&lt;"&amp;BO$1:BO$58),ROW(BO39:BP39)),COUNTIF(BO$1:BO$58,"&lt;"&amp;BO$1:BO$58),0))</f>
        <v>39</v>
      </c>
      <c r="BQ39" s="414" t="str">
        <f t="array" ref="BQ39">INDEX(BN$1:BN$58,SMALL(IF(BO$1:BO$58=BP39,ROW(BO$1:BO$58)),COUNTIF(BP$1:BP39,BP39)),1)</f>
        <v>Chelmsford</v>
      </c>
      <c r="BR39" s="414">
        <f t="shared" si="16"/>
        <v>39</v>
      </c>
      <c r="BS39" s="414" t="str">
        <f t="shared" si="17"/>
        <v>Chelmsford</v>
      </c>
      <c r="BV39" s="415" t="s">
        <v>198</v>
      </c>
      <c r="BW39" s="414">
        <f>VLOOKUP(BV39,'Rural 80'!$A$11:$BS$488,44,FALSE)</f>
        <v>43</v>
      </c>
      <c r="BX39" s="414">
        <f t="array" ref="BX39">INDEX(BW$1:BW$58,MATCH(SMALL(COUNTIF(BW$1:BW$58,"&lt;"&amp;BW$1:BW$58),ROW(BW39:BX39)),COUNTIF(BW$1:BW$58,"&lt;"&amp;BW$1:BW$58),0))</f>
        <v>39</v>
      </c>
      <c r="BY39" s="414" t="str">
        <f t="array" ref="BY39">INDEX(BV$1:BV$58,SMALL(IF(BW$1:BW$58=BX39,ROW(BW$1:BW$58)),COUNTIF(BX$1:BX39,BX39)),1)</f>
        <v>Derby</v>
      </c>
      <c r="BZ39" s="414">
        <f t="shared" si="18"/>
        <v>39</v>
      </c>
      <c r="CA39" s="414" t="str">
        <f t="shared" si="19"/>
        <v>Derby</v>
      </c>
      <c r="CD39" s="415" t="s">
        <v>198</v>
      </c>
      <c r="CE39" s="414">
        <f>VLOOKUP(CD39,'Rural 80'!$A$11:$BS$488,48,FALSE)</f>
        <v>41</v>
      </c>
      <c r="CF39" s="414">
        <f t="array" ref="CF39">INDEX(CE$1:CE$58,MATCH(SMALL(COUNTIF(CE$1:CE$58,"&lt;"&amp;CE$1:CE$58),ROW(CE39:CF39)),COUNTIF(CE$1:CE$58,"&lt;"&amp;CE$1:CE$58),0))</f>
        <v>39</v>
      </c>
      <c r="CG39" s="414" t="str">
        <f t="array" ref="CG39">INDEX(CD$1:CD$58,SMALL(IF(CE$1:CE$58=CF39,ROW(CE$1:CE$58)),COUNTIF(CF$1:CF39,CF39)),1)</f>
        <v>Warrington</v>
      </c>
      <c r="CH39" s="414">
        <f t="shared" si="20"/>
        <v>39</v>
      </c>
      <c r="CI39" s="414" t="str">
        <f t="shared" si="21"/>
        <v>Warrington</v>
      </c>
      <c r="CL39" s="415" t="s">
        <v>198</v>
      </c>
      <c r="CM39" s="414">
        <f>VLOOKUP(CL39,'Rural 80'!$A$11:$BS$488,52,FALSE)</f>
        <v>38</v>
      </c>
      <c r="CN39" s="414">
        <f t="array" ref="CN39">INDEX(CM$1:CM$58,MATCH(SMALL(COUNTIF(CM$1:CM$58,"&lt;"&amp;CM$1:CM$58),ROW(CM39:CN39)),COUNTIF(CM$1:CM$58,"&lt;"&amp;CM$1:CM$58),0))</f>
        <v>39</v>
      </c>
      <c r="CO39" s="414" t="str">
        <f t="array" ref="CO39">INDEX(CL$1:CL$58,SMALL(IF(CM$1:CM$58=CN39,ROW(CM$1:CM$58)),COUNTIF(CN$1:CN39,CN39)),1)</f>
        <v>Peterborough</v>
      </c>
      <c r="CP39" s="414">
        <f t="shared" si="22"/>
        <v>39</v>
      </c>
      <c r="CQ39" s="414" t="str">
        <f t="shared" si="23"/>
        <v>Peterborough</v>
      </c>
      <c r="CT39" s="415" t="s">
        <v>198</v>
      </c>
      <c r="CU39" s="414" t="str">
        <f>VLOOKUP(CT39,'Rural 80'!$A$11:$BS$488,56,FALSE)</f>
        <v>9999</v>
      </c>
      <c r="CV39" s="414" t="str">
        <f t="array" ref="CV39">INDEX(CU$1:CU$58,MATCH(SMALL(COUNTIF(CU$1:CU$58,"&lt;"&amp;CU$1:CU$58),ROW(CU39:CV39)),COUNTIF(CU$1:CU$58,"&lt;"&amp;CU$1:CU$58),0))</f>
        <v>9999</v>
      </c>
      <c r="CW39" s="414" t="str">
        <f t="array" ref="CW39">INDEX(CT$1:CT$58,SMALL(IF(CU$1:CU$58=CV39,ROW(CU$1:CU$58)),COUNTIF(CV$1:CV39,CV39)),1)</f>
        <v>Plymouth</v>
      </c>
      <c r="CX39" s="414" t="str">
        <f t="shared" si="24"/>
        <v>no data</v>
      </c>
      <c r="CY39" s="414" t="str">
        <f t="shared" si="25"/>
        <v>Plymouth</v>
      </c>
      <c r="DB39" s="415" t="s">
        <v>198</v>
      </c>
      <c r="DC39" s="414" t="str">
        <f>VLOOKUP(DB39,'Rural 80'!$A$11:$BS$488,60,FALSE)</f>
        <v>9999</v>
      </c>
      <c r="DD39" s="414" t="str">
        <f t="array" ref="DD39">INDEX(DC$1:DC$58,MATCH(SMALL(COUNTIF(DC$1:DC$58,"&lt;"&amp;DC$1:DC$58),ROW(DC39:DD39)),COUNTIF(DC$1:DC$58,"&lt;"&amp;DC$1:DC$58),0))</f>
        <v>9999</v>
      </c>
      <c r="DE39" s="414" t="str">
        <f t="array" ref="DE39">INDEX(DB$1:DB$58,SMALL(IF(DC$1:DC$58=DD39,ROW(DC$1:DC$58)),COUNTIF(DD$1:DD39,DD39)),1)</f>
        <v>Plymouth</v>
      </c>
      <c r="DF39" s="414" t="str">
        <f t="shared" si="26"/>
        <v>no data</v>
      </c>
      <c r="DG39" s="414" t="str">
        <f t="shared" si="27"/>
        <v>Plymouth</v>
      </c>
      <c r="DJ39" s="415" t="s">
        <v>198</v>
      </c>
      <c r="DK39" s="414" t="str">
        <f>VLOOKUP(DJ39,'Rural 80'!$A$11:$BS$488,64,FALSE)</f>
        <v>9999</v>
      </c>
      <c r="DL39" s="414" t="str">
        <f t="array" ref="DL39">INDEX(DK$1:DK$58,MATCH(SMALL(COUNTIF(DK$1:DK$58,"&lt;"&amp;DK$1:DK$58),ROW(DK39:DL39)),COUNTIF(DK$1:DK$58,"&lt;"&amp;DK$1:DK$58),0))</f>
        <v>9999</v>
      </c>
      <c r="DM39" s="414" t="str">
        <f t="array" ref="DM39">INDEX(DJ$1:DJ$58,SMALL(IF(DK$1:DK$58=DL39,ROW(DK$1:DK$58)),COUNTIF(DL$1:DL39,DL39)),1)</f>
        <v>Plymouth</v>
      </c>
      <c r="DN39" s="414" t="str">
        <f t="shared" si="28"/>
        <v>no data</v>
      </c>
      <c r="DO39" s="414" t="str">
        <f t="shared" si="29"/>
        <v>Plymouth</v>
      </c>
      <c r="DR39" s="415" t="s">
        <v>198</v>
      </c>
      <c r="DS39" s="414" t="str">
        <f>VLOOKUP(DR39,'Rural 80'!$A$11:$BS$488,68,FALSE)</f>
        <v>9999</v>
      </c>
      <c r="DT39" s="414" t="str">
        <f t="array" ref="DT39">INDEX(DS$1:DS$58,MATCH(SMALL(COUNTIF(DS$1:DS$58,"&lt;"&amp;DS$1:DS$58),ROW(DS39:DT39)),COUNTIF(DS$1:DS$58,"&lt;"&amp;DS$1:DS$58),0))</f>
        <v>9999</v>
      </c>
      <c r="DU39" s="414" t="str">
        <f t="array" ref="DU39">INDEX(DR$1:DR$58,SMALL(IF(DS$1:DS$58=DT39,ROW(DS$1:DS$58)),COUNTIF(DT$1:DT39,DT39)),1)</f>
        <v>Plymouth</v>
      </c>
      <c r="DV39" s="414" t="str">
        <f t="shared" si="30"/>
        <v>no data</v>
      </c>
      <c r="DW39" s="414" t="str">
        <f t="shared" si="31"/>
        <v>Plymouth</v>
      </c>
    </row>
    <row r="40" spans="2:127" x14ac:dyDescent="0.25">
      <c r="B40" s="415" t="s">
        <v>206</v>
      </c>
      <c r="C40" s="414">
        <f>VLOOKUP(B40,'Rural 80'!$A$11:$BS$488,8,FALSE)</f>
        <v>33</v>
      </c>
      <c r="D40" s="414">
        <f t="array" ref="D40">INDEX(C$1:C$58,MATCH(SMALL(COUNTIF(C$1:C$58,"&lt;"&amp;C$1:C$58),ROW(C40:D40)),COUNTIF(C$1:C$58,"&lt;"&amp;C$1:C$58),0))</f>
        <v>40</v>
      </c>
      <c r="E40" s="414" t="str">
        <f t="array" ref="E40">INDEX(B$1:B$58,SMALL(IF(C$1:C$58=D40,ROW(C$1:C$58)),COUNTIF(D$1:D40,D40)),1)</f>
        <v>Charnwood</v>
      </c>
      <c r="F40" s="414">
        <f t="shared" si="32"/>
        <v>40</v>
      </c>
      <c r="G40" s="414" t="str">
        <f t="shared" si="33"/>
        <v>Charnwood</v>
      </c>
      <c r="J40" s="415" t="s">
        <v>206</v>
      </c>
      <c r="K40" s="414">
        <f>VLOOKUP(J40,'Rural 80'!$A$11:$BS$488,12,FALSE)</f>
        <v>24</v>
      </c>
      <c r="L40" s="414">
        <f t="array" ref="L40">INDEX(K$1:K$58,MATCH(SMALL(COUNTIF(K$1:K$58,"&lt;"&amp;K$1:K$58),ROW(K40:L40)),COUNTIF(K$1:K$58,"&lt;"&amp;K$1:K$58),0))</f>
        <v>40</v>
      </c>
      <c r="M40" s="414" t="str">
        <f t="array" ref="M40">INDEX(J$1:J$58,SMALL(IF(K$1:K$58=L40,ROW(K$1:K$58)),COUNTIF(L$1:L40,L40)),1)</f>
        <v>Slough</v>
      </c>
      <c r="N40" s="414">
        <f t="shared" si="2"/>
        <v>40</v>
      </c>
      <c r="O40" s="414" t="str">
        <f t="shared" si="3"/>
        <v>Slough</v>
      </c>
      <c r="R40" s="415" t="s">
        <v>206</v>
      </c>
      <c r="S40" s="414">
        <f>VLOOKUP(R40,'Rural 80'!$A$11:$BS$488,16,FALSE)</f>
        <v>23</v>
      </c>
      <c r="T40" s="414">
        <f t="array" ref="T40">INDEX(S$1:S$58,MATCH(SMALL(COUNTIF(S$1:S$58,"&lt;"&amp;S$1:S$58),ROW(S40:T40)),COUNTIF(S$1:S$58,"&lt;"&amp;S$1:S$58),0))</f>
        <v>40</v>
      </c>
      <c r="U40" s="414" t="str">
        <f t="array" ref="U40">INDEX(R$1:R$58,SMALL(IF(S$1:S$58=T40,ROW(S$1:S$58)),COUNTIF(T$1:T40,T40)),1)</f>
        <v>Slough</v>
      </c>
      <c r="V40" s="414">
        <f t="shared" si="4"/>
        <v>40</v>
      </c>
      <c r="W40" s="414" t="str">
        <f t="shared" si="5"/>
        <v>Slough</v>
      </c>
      <c r="Z40" s="415" t="s">
        <v>206</v>
      </c>
      <c r="AA40" s="414">
        <f>VLOOKUP(Z40,'Rural 80'!$A$11:$BS$488,20,FALSE)</f>
        <v>22</v>
      </c>
      <c r="AB40" s="414">
        <f t="array" ref="AB40">INDEX(AA$1:AA$58,MATCH(SMALL(COUNTIF(AA$1:AA$58,"&lt;"&amp;AA$1:AA$58),ROW(AA40:AB40)),COUNTIF(AA$1:AA$58,"&lt;"&amp;AA$1:AA$58),0))</f>
        <v>40</v>
      </c>
      <c r="AC40" s="414" t="str">
        <f t="array" ref="AC40">INDEX(Z$1:Z$58,SMALL(IF(AA$1:AA$58=AB40,ROW(AA$1:AA$58)),COUNTIF(AB$1:AB40,AB40)),1)</f>
        <v>Warrington</v>
      </c>
      <c r="AD40" s="414">
        <f t="shared" si="6"/>
        <v>40</v>
      </c>
      <c r="AE40" s="414" t="str">
        <f t="shared" si="7"/>
        <v>Warrington</v>
      </c>
      <c r="AH40" s="415" t="s">
        <v>206</v>
      </c>
      <c r="AI40" s="414">
        <f>VLOOKUP(AH40,'Rural 80'!$A$11:$BS$488,24,FALSE)</f>
        <v>37</v>
      </c>
      <c r="AJ40" s="414">
        <f t="array" ref="AJ40">INDEX(AI$1:AI$58,MATCH(SMALL(COUNTIF(AI$1:AI$58,"&lt;"&amp;AI$1:AI$58),ROW(AI40:AJ40)),COUNTIF(AI$1:AI$58,"&lt;"&amp;AI$1:AI$58),0))</f>
        <v>40</v>
      </c>
      <c r="AK40" s="414" t="str">
        <f t="array" ref="AK40">INDEX(AH$1:AH$58,SMALL(IF(AI$1:AI$58=AJ40,ROW(AI$1:AI$58)),COUNTIF(AJ$1:AJ40,AJ40)),1)</f>
        <v>Milton Keynes</v>
      </c>
      <c r="AL40" s="414">
        <f t="shared" si="8"/>
        <v>40</v>
      </c>
      <c r="AM40" s="414" t="str">
        <f t="shared" si="9"/>
        <v>Milton Keynes</v>
      </c>
      <c r="AP40" s="415" t="s">
        <v>206</v>
      </c>
      <c r="AQ40" s="414">
        <f>VLOOKUP(AP40,'Rural 80'!$A$11:$BS$488,28,FALSE)</f>
        <v>17</v>
      </c>
      <c r="AR40" s="414">
        <f t="array" ref="AR40">INDEX(AQ$1:AQ$58,MATCH(SMALL(COUNTIF(AQ$1:AQ$58,"&lt;"&amp;AQ$1:AQ$58),ROW(AQ40:AR40)),COUNTIF(AQ$1:AQ$58,"&lt;"&amp;AQ$1:AQ$58),0))</f>
        <v>40</v>
      </c>
      <c r="AS40" s="414" t="str">
        <f t="array" ref="AS40">INDEX(AP$1:AP$58,SMALL(IF(AQ$1:AQ$58=AR40,ROW(AQ$1:AQ$58)),COUNTIF(AR$1:AR40,AR40)),1)</f>
        <v>Medway</v>
      </c>
      <c r="AT40" s="414">
        <f t="shared" si="10"/>
        <v>40</v>
      </c>
      <c r="AU40" s="414" t="str">
        <f t="shared" si="11"/>
        <v>Medway</v>
      </c>
      <c r="AX40" s="415" t="s">
        <v>206</v>
      </c>
      <c r="AY40" s="414">
        <f>VLOOKUP(AX40,'Rural 80'!$A$11:$BS$488,32,FALSE)</f>
        <v>20</v>
      </c>
      <c r="AZ40" s="414">
        <f t="array" ref="AZ40">INDEX(AY$1:AY$58,MATCH(SMALL(COUNTIF(AY$1:AY$58,"&lt;"&amp;AY$1:AY$58),ROW(AY40:AZ40)),COUNTIF(AY$1:AY$58,"&lt;"&amp;AY$1:AY$58),0))</f>
        <v>40</v>
      </c>
      <c r="BA40" s="414" t="str">
        <f t="array" ref="BA40">INDEX(AX$1:AX$58,SMALL(IF(AY$1:AY$58=AZ40,ROW(AY$1:AY$58)),COUNTIF(AZ$1:AZ40,AZ40)),1)</f>
        <v>Milton Keynes</v>
      </c>
      <c r="BB40" s="414">
        <f t="shared" si="12"/>
        <v>40</v>
      </c>
      <c r="BC40" s="414" t="str">
        <f t="shared" si="13"/>
        <v>Milton Keynes</v>
      </c>
      <c r="BF40" s="415" t="s">
        <v>206</v>
      </c>
      <c r="BG40" s="414">
        <f>VLOOKUP(BF40,'Rural 80'!$A$11:$BS$488,36,FALSE)</f>
        <v>30</v>
      </c>
      <c r="BH40" s="414">
        <f t="array" ref="BH40">INDEX(BG$1:BG$58,MATCH(SMALL(COUNTIF(BG$1:BG$58,"&lt;"&amp;BG$1:BG$58),ROW(BG40:BH40)),COUNTIF(BG$1:BG$58,"&lt;"&amp;BG$1:BG$58),0))</f>
        <v>40</v>
      </c>
      <c r="BI40" s="414" t="str">
        <f t="array" ref="BI40">INDEX(BF$1:BF$58,SMALL(IF(BG$1:BG$58=BH40,ROW(BG$1:BG$58)),COUNTIF(BH$1:BH40,BH40)),1)</f>
        <v>Thanet</v>
      </c>
      <c r="BJ40" s="414">
        <f t="shared" si="14"/>
        <v>40</v>
      </c>
      <c r="BK40" s="414" t="str">
        <f t="shared" si="15"/>
        <v>Thanet</v>
      </c>
      <c r="BN40" s="415" t="s">
        <v>206</v>
      </c>
      <c r="BO40" s="414">
        <f>VLOOKUP(BN40,'Rural 80'!$A$11:$BS$488,40,FALSE)</f>
        <v>31</v>
      </c>
      <c r="BP40" s="414">
        <f t="array" ref="BP40">INDEX(BO$1:BO$58,MATCH(SMALL(COUNTIF(BO$1:BO$58,"&lt;"&amp;BO$1:BO$58),ROW(BO40:BP40)),COUNTIF(BO$1:BO$58,"&lt;"&amp;BO$1:BO$58),0))</f>
        <v>40</v>
      </c>
      <c r="BQ40" s="414" t="str">
        <f t="array" ref="BQ40">INDEX(BN$1:BN$58,SMALL(IF(BO$1:BO$58=BP40,ROW(BO$1:BO$58)),COUNTIF(BP$1:BP40,BP40)),1)</f>
        <v>Warrington</v>
      </c>
      <c r="BR40" s="414">
        <f t="shared" si="16"/>
        <v>40</v>
      </c>
      <c r="BS40" s="414" t="str">
        <f t="shared" si="17"/>
        <v>Warrington</v>
      </c>
      <c r="BV40" s="415" t="s">
        <v>206</v>
      </c>
      <c r="BW40" s="414">
        <f>VLOOKUP(BV40,'Rural 80'!$A$11:$BS$488,44,FALSE)</f>
        <v>31</v>
      </c>
      <c r="BX40" s="414">
        <f t="array" ref="BX40">INDEX(BW$1:BW$58,MATCH(SMALL(COUNTIF(BW$1:BW$58,"&lt;"&amp;BW$1:BW$58),ROW(BW40:BX40)),COUNTIF(BW$1:BW$58,"&lt;"&amp;BW$1:BW$58),0))</f>
        <v>40</v>
      </c>
      <c r="BY40" s="414" t="str">
        <f t="array" ref="BY40">INDEX(BV$1:BV$58,SMALL(IF(BW$1:BW$58=BX40,ROW(BW$1:BW$58)),COUNTIF(BX$1:BX40,BX40)),1)</f>
        <v>Warrington</v>
      </c>
      <c r="BZ40" s="414">
        <f t="shared" si="18"/>
        <v>40</v>
      </c>
      <c r="CA40" s="414" t="str">
        <f t="shared" si="19"/>
        <v>Warrington</v>
      </c>
      <c r="CD40" s="415" t="s">
        <v>206</v>
      </c>
      <c r="CE40" s="414">
        <f>VLOOKUP(CD40,'Rural 80'!$A$11:$BS$488,48,FALSE)</f>
        <v>33</v>
      </c>
      <c r="CF40" s="414">
        <f t="array" ref="CF40">INDEX(CE$1:CE$58,MATCH(SMALL(COUNTIF(CE$1:CE$58,"&lt;"&amp;CE$1:CE$58),ROW(CE40:CF40)),COUNTIF(CE$1:CE$58,"&lt;"&amp;CE$1:CE$58),0))</f>
        <v>40</v>
      </c>
      <c r="CG40" s="414" t="str">
        <f t="array" ref="CG40">INDEX(CD$1:CD$58,SMALL(IF(CE$1:CE$58=CF40,ROW(CE$1:CE$58)),COUNTIF(CF$1:CF40,CF40)),1)</f>
        <v>Derby</v>
      </c>
      <c r="CH40" s="414">
        <f t="shared" si="20"/>
        <v>40</v>
      </c>
      <c r="CI40" s="414" t="str">
        <f t="shared" si="21"/>
        <v>Derby</v>
      </c>
      <c r="CL40" s="415" t="s">
        <v>206</v>
      </c>
      <c r="CM40" s="414">
        <f>VLOOKUP(CL40,'Rural 80'!$A$11:$BS$488,52,FALSE)</f>
        <v>26</v>
      </c>
      <c r="CN40" s="414">
        <f t="array" ref="CN40">INDEX(CM$1:CM$58,MATCH(SMALL(COUNTIF(CM$1:CM$58,"&lt;"&amp;CM$1:CM$58),ROW(CM40:CN40)),COUNTIF(CM$1:CM$58,"&lt;"&amp;CM$1:CM$58),0))</f>
        <v>40</v>
      </c>
      <c r="CO40" s="414" t="str">
        <f t="array" ref="CO40">INDEX(CL$1:CL$58,SMALL(IF(CM$1:CM$58=CN40,ROW(CM$1:CM$58)),COUNTIF(CN$1:CN40,CN40)),1)</f>
        <v>Telford and Wrekin</v>
      </c>
      <c r="CP40" s="414">
        <f t="shared" si="22"/>
        <v>40</v>
      </c>
      <c r="CQ40" s="414" t="str">
        <f t="shared" si="23"/>
        <v>Telford and Wrekin</v>
      </c>
      <c r="CT40" s="415" t="s">
        <v>206</v>
      </c>
      <c r="CU40" s="414" t="str">
        <f>VLOOKUP(CT40,'Rural 80'!$A$11:$BS$488,56,FALSE)</f>
        <v>9999</v>
      </c>
      <c r="CV40" s="414" t="str">
        <f t="array" ref="CV40">INDEX(CU$1:CU$58,MATCH(SMALL(COUNTIF(CU$1:CU$58,"&lt;"&amp;CU$1:CU$58),ROW(CU40:CV40)),COUNTIF(CU$1:CU$58,"&lt;"&amp;CU$1:CU$58),0))</f>
        <v>9999</v>
      </c>
      <c r="CW40" s="414" t="str">
        <f t="array" ref="CW40">INDEX(CT$1:CT$58,SMALL(IF(CU$1:CU$58=CV40,ROW(CU$1:CU$58)),COUNTIF(CV$1:CV40,CV40)),1)</f>
        <v>Redditch</v>
      </c>
      <c r="CX40" s="414" t="str">
        <f t="shared" si="24"/>
        <v>no data</v>
      </c>
      <c r="CY40" s="414" t="str">
        <f t="shared" si="25"/>
        <v>Redditch</v>
      </c>
      <c r="DB40" s="415" t="s">
        <v>206</v>
      </c>
      <c r="DC40" s="414" t="str">
        <f>VLOOKUP(DB40,'Rural 80'!$A$11:$BS$488,60,FALSE)</f>
        <v>9999</v>
      </c>
      <c r="DD40" s="414" t="str">
        <f t="array" ref="DD40">INDEX(DC$1:DC$58,MATCH(SMALL(COUNTIF(DC$1:DC$58,"&lt;"&amp;DC$1:DC$58),ROW(DC40:DD40)),COUNTIF(DC$1:DC$58,"&lt;"&amp;DC$1:DC$58),0))</f>
        <v>9999</v>
      </c>
      <c r="DE40" s="414" t="str">
        <f t="array" ref="DE40">INDEX(DB$1:DB$58,SMALL(IF(DC$1:DC$58=DD40,ROW(DC$1:DC$58)),COUNTIF(DD$1:DD40,DD40)),1)</f>
        <v>Redditch</v>
      </c>
      <c r="DF40" s="414" t="str">
        <f t="shared" si="26"/>
        <v>no data</v>
      </c>
      <c r="DG40" s="414" t="str">
        <f t="shared" si="27"/>
        <v>Redditch</v>
      </c>
      <c r="DJ40" s="415" t="s">
        <v>206</v>
      </c>
      <c r="DK40" s="414" t="str">
        <f>VLOOKUP(DJ40,'Rural 80'!$A$11:$BS$488,64,FALSE)</f>
        <v>9999</v>
      </c>
      <c r="DL40" s="414" t="str">
        <f t="array" ref="DL40">INDEX(DK$1:DK$58,MATCH(SMALL(COUNTIF(DK$1:DK$58,"&lt;"&amp;DK$1:DK$58),ROW(DK40:DL40)),COUNTIF(DK$1:DK$58,"&lt;"&amp;DK$1:DK$58),0))</f>
        <v>9999</v>
      </c>
      <c r="DM40" s="414" t="str">
        <f t="array" ref="DM40">INDEX(DJ$1:DJ$58,SMALL(IF(DK$1:DK$58=DL40,ROW(DK$1:DK$58)),COUNTIF(DL$1:DL40,DL40)),1)</f>
        <v>Redditch</v>
      </c>
      <c r="DN40" s="414" t="str">
        <f t="shared" si="28"/>
        <v>no data</v>
      </c>
      <c r="DO40" s="414" t="str">
        <f t="shared" si="29"/>
        <v>Redditch</v>
      </c>
      <c r="DR40" s="415" t="s">
        <v>206</v>
      </c>
      <c r="DS40" s="414" t="str">
        <f>VLOOKUP(DR40,'Rural 80'!$A$11:$BS$488,68,FALSE)</f>
        <v>9999</v>
      </c>
      <c r="DT40" s="414" t="str">
        <f t="array" ref="DT40">INDEX(DS$1:DS$58,MATCH(SMALL(COUNTIF(DS$1:DS$58,"&lt;"&amp;DS$1:DS$58),ROW(DS40:DT40)),COUNTIF(DS$1:DS$58,"&lt;"&amp;DS$1:DS$58),0))</f>
        <v>9999</v>
      </c>
      <c r="DU40" s="414" t="str">
        <f t="array" ref="DU40">INDEX(DR$1:DR$58,SMALL(IF(DS$1:DS$58=DT40,ROW(DS$1:DS$58)),COUNTIF(DT$1:DT40,DT40)),1)</f>
        <v>Redditch</v>
      </c>
      <c r="DV40" s="414" t="str">
        <f t="shared" si="30"/>
        <v>no data</v>
      </c>
      <c r="DW40" s="414" t="str">
        <f t="shared" si="31"/>
        <v>Redditch</v>
      </c>
    </row>
    <row r="41" spans="2:127" x14ac:dyDescent="0.25">
      <c r="B41" s="415" t="s">
        <v>207</v>
      </c>
      <c r="C41" s="414">
        <f>VLOOKUP(B41,'Rural 80'!$A$11:$BS$488,8,FALSE)</f>
        <v>28</v>
      </c>
      <c r="D41" s="414">
        <f t="array" ref="D41">INDEX(C$1:C$58,MATCH(SMALL(COUNTIF(C$1:C$58,"&lt;"&amp;C$1:C$58),ROW(C41:D41)),COUNTIF(C$1:C$58,"&lt;"&amp;C$1:C$58),0))</f>
        <v>41</v>
      </c>
      <c r="E41" s="414" t="str">
        <f t="array" ref="E41">INDEX(B$1:B$58,SMALL(IF(C$1:C$58=D41,ROW(C$1:C$58)),COUNTIF(D$1:D41,D41)),1)</f>
        <v>Gloucester</v>
      </c>
      <c r="F41" s="414">
        <f t="shared" si="32"/>
        <v>41</v>
      </c>
      <c r="G41" s="414" t="str">
        <f t="shared" si="33"/>
        <v>Gloucester</v>
      </c>
      <c r="J41" s="415" t="s">
        <v>207</v>
      </c>
      <c r="K41" s="414">
        <f>VLOOKUP(J41,'Rural 80'!$A$11:$BS$488,12,FALSE)</f>
        <v>33</v>
      </c>
      <c r="L41" s="414">
        <f t="array" ref="L41">INDEX(K$1:K$58,MATCH(SMALL(COUNTIF(K$1:K$58,"&lt;"&amp;K$1:K$58),ROW(K41:L41)),COUNTIF(K$1:K$58,"&lt;"&amp;K$1:K$58),0))</f>
        <v>41</v>
      </c>
      <c r="M41" s="414" t="str">
        <f t="array" ref="M41">INDEX(J$1:J$58,SMALL(IF(K$1:K$58=L41,ROW(K$1:K$58)),COUNTIF(L$1:L41,L41)),1)</f>
        <v>Eastbourne</v>
      </c>
      <c r="N41" s="414">
        <f t="shared" si="2"/>
        <v>41</v>
      </c>
      <c r="O41" s="414" t="str">
        <f t="shared" si="3"/>
        <v>Eastbourne</v>
      </c>
      <c r="R41" s="415" t="s">
        <v>207</v>
      </c>
      <c r="S41" s="414">
        <f>VLOOKUP(R41,'Rural 80'!$A$11:$BS$488,16,FALSE)</f>
        <v>29</v>
      </c>
      <c r="T41" s="414">
        <f t="array" ref="T41">INDEX(S$1:S$58,MATCH(SMALL(COUNTIF(S$1:S$58,"&lt;"&amp;S$1:S$58),ROW(S41:T41)),COUNTIF(S$1:S$58,"&lt;"&amp;S$1:S$58),0))</f>
        <v>41</v>
      </c>
      <c r="U41" s="414" t="str">
        <f t="array" ref="U41">INDEX(R$1:R$58,SMALL(IF(S$1:S$58=T41,ROW(S$1:S$58)),COUNTIF(T$1:T41,T41)),1)</f>
        <v>Derby</v>
      </c>
      <c r="V41" s="414">
        <f t="shared" si="4"/>
        <v>41</v>
      </c>
      <c r="W41" s="414" t="str">
        <f t="shared" si="5"/>
        <v>Derby</v>
      </c>
      <c r="Z41" s="415" t="s">
        <v>207</v>
      </c>
      <c r="AA41" s="414">
        <f>VLOOKUP(Z41,'Rural 80'!$A$11:$BS$488,20,FALSE)</f>
        <v>31</v>
      </c>
      <c r="AB41" s="414">
        <f t="array" ref="AB41">INDEX(AA$1:AA$58,MATCH(SMALL(COUNTIF(AA$1:AA$58,"&lt;"&amp;AA$1:AA$58),ROW(AA41:AB41)),COUNTIF(AA$1:AA$58,"&lt;"&amp;AA$1:AA$58),0))</f>
        <v>41</v>
      </c>
      <c r="AC41" s="414" t="str">
        <f t="array" ref="AC41">INDEX(Z$1:Z$58,SMALL(IF(AA$1:AA$58=AB41,ROW(AA$1:AA$58)),COUNTIF(AB$1:AB41,AB41)),1)</f>
        <v>Slough</v>
      </c>
      <c r="AD41" s="414">
        <f t="shared" si="6"/>
        <v>41</v>
      </c>
      <c r="AE41" s="414" t="str">
        <f t="shared" si="7"/>
        <v>Slough</v>
      </c>
      <c r="AH41" s="415" t="s">
        <v>207</v>
      </c>
      <c r="AI41" s="414">
        <f>VLOOKUP(AH41,'Rural 80'!$A$11:$BS$488,24,FALSE)</f>
        <v>31</v>
      </c>
      <c r="AJ41" s="414">
        <f t="array" ref="AJ41">INDEX(AI$1:AI$58,MATCH(SMALL(COUNTIF(AI$1:AI$58,"&lt;"&amp;AI$1:AI$58),ROW(AI41:AJ41)),COUNTIF(AI$1:AI$58,"&lt;"&amp;AI$1:AI$58),0))</f>
        <v>41</v>
      </c>
      <c r="AK41" s="414" t="str">
        <f t="array" ref="AK41">INDEX(AH$1:AH$58,SMALL(IF(AI$1:AI$58=AJ41,ROW(AI$1:AI$58)),COUNTIF(AJ$1:AJ41,AJ41)),1)</f>
        <v>Worcester</v>
      </c>
      <c r="AL41" s="414">
        <f t="shared" si="8"/>
        <v>41</v>
      </c>
      <c r="AM41" s="414" t="str">
        <f t="shared" si="9"/>
        <v>Worcester</v>
      </c>
      <c r="AP41" s="415" t="s">
        <v>207</v>
      </c>
      <c r="AQ41" s="414">
        <f>VLOOKUP(AP41,'Rural 80'!$A$11:$BS$488,28,FALSE)</f>
        <v>35</v>
      </c>
      <c r="AR41" s="414">
        <f t="array" ref="AR41">INDEX(AQ$1:AQ$58,MATCH(SMALL(COUNTIF(AQ$1:AQ$58,"&lt;"&amp;AQ$1:AQ$58),ROW(AQ41:AR41)),COUNTIF(AQ$1:AQ$58,"&lt;"&amp;AQ$1:AQ$58),0))</f>
        <v>41</v>
      </c>
      <c r="AS41" s="414" t="str">
        <f t="array" ref="AS41">INDEX(AP$1:AP$58,SMALL(IF(AQ$1:AQ$58=AR41,ROW(AQ$1:AQ$58)),COUNTIF(AR$1:AR41,AR41)),1)</f>
        <v>Milton Keynes</v>
      </c>
      <c r="AT41" s="414">
        <f t="shared" si="10"/>
        <v>41</v>
      </c>
      <c r="AU41" s="414" t="str">
        <f t="shared" si="11"/>
        <v>Milton Keynes</v>
      </c>
      <c r="AX41" s="415" t="s">
        <v>207</v>
      </c>
      <c r="AY41" s="414">
        <f>VLOOKUP(AX41,'Rural 80'!$A$11:$BS$488,32,FALSE)</f>
        <v>28</v>
      </c>
      <c r="AZ41" s="414">
        <f t="array" ref="AZ41">INDEX(AY$1:AY$58,MATCH(SMALL(COUNTIF(AY$1:AY$58,"&lt;"&amp;AY$1:AY$58),ROW(AY41:AZ41)),COUNTIF(AY$1:AY$58,"&lt;"&amp;AY$1:AY$58),0))</f>
        <v>41</v>
      </c>
      <c r="BA41" s="414" t="str">
        <f t="array" ref="BA41">INDEX(AX$1:AX$58,SMALL(IF(AY$1:AY$58=AZ41,ROW(AY$1:AY$58)),COUNTIF(AZ$1:AZ41,AZ41)),1)</f>
        <v>Harlow</v>
      </c>
      <c r="BB41" s="414">
        <f t="shared" si="12"/>
        <v>41</v>
      </c>
      <c r="BC41" s="414" t="str">
        <f t="shared" si="13"/>
        <v>Harlow</v>
      </c>
      <c r="BF41" s="415" t="s">
        <v>207</v>
      </c>
      <c r="BG41" s="414">
        <f>VLOOKUP(BF41,'Rural 80'!$A$11:$BS$488,36,FALSE)</f>
        <v>32</v>
      </c>
      <c r="BH41" s="414">
        <f t="array" ref="BH41">INDEX(BG$1:BG$58,MATCH(SMALL(COUNTIF(BG$1:BG$58,"&lt;"&amp;BG$1:BG$58),ROW(BG41:BH41)),COUNTIF(BG$1:BG$58,"&lt;"&amp;BG$1:BG$58),0))</f>
        <v>41</v>
      </c>
      <c r="BI41" s="414" t="str">
        <f t="array" ref="BI41">INDEX(BF$1:BF$58,SMALL(IF(BG$1:BG$58=BH41,ROW(BG$1:BG$58)),COUNTIF(BH$1:BH41,BH41)),1)</f>
        <v>Derby</v>
      </c>
      <c r="BJ41" s="414">
        <f t="shared" si="14"/>
        <v>41</v>
      </c>
      <c r="BK41" s="414" t="str">
        <f t="shared" si="15"/>
        <v>Derby</v>
      </c>
      <c r="BN41" s="415" t="s">
        <v>207</v>
      </c>
      <c r="BO41" s="414">
        <f>VLOOKUP(BN41,'Rural 80'!$A$11:$BS$488,40,FALSE)</f>
        <v>32</v>
      </c>
      <c r="BP41" s="414">
        <f t="array" ref="BP41">INDEX(BO$1:BO$58,MATCH(SMALL(COUNTIF(BO$1:BO$58,"&lt;"&amp;BO$1:BO$58),ROW(BO41:BP41)),COUNTIF(BO$1:BO$58,"&lt;"&amp;BO$1:BO$58),0))</f>
        <v>41</v>
      </c>
      <c r="BQ41" s="414" t="str">
        <f t="array" ref="BQ41">INDEX(BN$1:BN$58,SMALL(IF(BO$1:BO$58=BP41,ROW(BO$1:BO$58)),COUNTIF(BP$1:BP41,BP41)),1)</f>
        <v>Plymouth</v>
      </c>
      <c r="BR41" s="414">
        <f t="shared" si="16"/>
        <v>41</v>
      </c>
      <c r="BS41" s="414" t="str">
        <f t="shared" si="17"/>
        <v>Plymouth</v>
      </c>
      <c r="BV41" s="415" t="s">
        <v>207</v>
      </c>
      <c r="BW41" s="414">
        <f>VLOOKUP(BV41,'Rural 80'!$A$11:$BS$488,44,FALSE)</f>
        <v>32</v>
      </c>
      <c r="BX41" s="414">
        <f t="array" ref="BX41">INDEX(BW$1:BW$58,MATCH(SMALL(COUNTIF(BW$1:BW$58,"&lt;"&amp;BW$1:BW$58),ROW(BW41:BX41)),COUNTIF(BW$1:BW$58,"&lt;"&amp;BW$1:BW$58),0))</f>
        <v>41</v>
      </c>
      <c r="BY41" s="414" t="str">
        <f t="array" ref="BY41">INDEX(BV$1:BV$58,SMALL(IF(BW$1:BW$58=BX41,ROW(BW$1:BW$58)),COUNTIF(BX$1:BX41,BX41)),1)</f>
        <v>Gloucester</v>
      </c>
      <c r="BZ41" s="414">
        <f t="shared" si="18"/>
        <v>41</v>
      </c>
      <c r="CA41" s="414" t="str">
        <f t="shared" si="19"/>
        <v>Gloucester</v>
      </c>
      <c r="CD41" s="415" t="s">
        <v>207</v>
      </c>
      <c r="CE41" s="414">
        <f>VLOOKUP(CD41,'Rural 80'!$A$11:$BS$488,48,FALSE)</f>
        <v>34</v>
      </c>
      <c r="CF41" s="414">
        <f t="array" ref="CF41">INDEX(CE$1:CE$58,MATCH(SMALL(COUNTIF(CE$1:CE$58,"&lt;"&amp;CE$1:CE$58),ROW(CE41:CF41)),COUNTIF(CE$1:CE$58,"&lt;"&amp;CE$1:CE$58),0))</f>
        <v>41</v>
      </c>
      <c r="CG41" s="414" t="str">
        <f t="array" ref="CG41">INDEX(CD$1:CD$58,SMALL(IF(CE$1:CE$58=CF41,ROW(CE$1:CE$58)),COUNTIF(CF$1:CF41,CF41)),1)</f>
        <v>Plymouth</v>
      </c>
      <c r="CH41" s="414">
        <f t="shared" si="20"/>
        <v>41</v>
      </c>
      <c r="CI41" s="414" t="str">
        <f t="shared" si="21"/>
        <v>Plymouth</v>
      </c>
      <c r="CL41" s="415" t="s">
        <v>207</v>
      </c>
      <c r="CM41" s="414">
        <f>VLOOKUP(CL41,'Rural 80'!$A$11:$BS$488,52,FALSE)</f>
        <v>35</v>
      </c>
      <c r="CN41" s="414">
        <f t="array" ref="CN41">INDEX(CM$1:CM$58,MATCH(SMALL(COUNTIF(CM$1:CM$58,"&lt;"&amp;CM$1:CM$58),ROW(CM41:CN41)),COUNTIF(CM$1:CM$58,"&lt;"&amp;CM$1:CM$58),0))</f>
        <v>41</v>
      </c>
      <c r="CO41" s="414" t="str">
        <f t="array" ref="CO41">INDEX(CL$1:CL$58,SMALL(IF(CM$1:CM$58=CN41,ROW(CM$1:CM$58)),COUNTIF(CN$1:CN41,CN41)),1)</f>
        <v>Warrington</v>
      </c>
      <c r="CP41" s="414">
        <f t="shared" si="22"/>
        <v>41</v>
      </c>
      <c r="CQ41" s="414" t="str">
        <f t="shared" si="23"/>
        <v>Warrington</v>
      </c>
      <c r="CT41" s="415" t="s">
        <v>207</v>
      </c>
      <c r="CU41" s="414" t="str">
        <f>VLOOKUP(CT41,'Rural 80'!$A$11:$BS$488,56,FALSE)</f>
        <v>9999</v>
      </c>
      <c r="CV41" s="414" t="str">
        <f t="array" ref="CV41">INDEX(CU$1:CU$58,MATCH(SMALL(COUNTIF(CU$1:CU$58,"&lt;"&amp;CU$1:CU$58),ROW(CU41:CV41)),COUNTIF(CU$1:CU$58,"&lt;"&amp;CU$1:CU$58),0))</f>
        <v>9999</v>
      </c>
      <c r="CW41" s="414" t="str">
        <f t="array" ref="CW41">INDEX(CT$1:CT$58,SMALL(IF(CU$1:CU$58=CV41,ROW(CU$1:CU$58)),COUNTIF(CV$1:CV41,CV41)),1)</f>
        <v>Reigate and Banstead</v>
      </c>
      <c r="CX41" s="414" t="str">
        <f t="shared" si="24"/>
        <v>no data</v>
      </c>
      <c r="CY41" s="414" t="str">
        <f t="shared" si="25"/>
        <v>Reigate and Banstead</v>
      </c>
      <c r="DB41" s="415" t="s">
        <v>207</v>
      </c>
      <c r="DC41" s="414" t="str">
        <f>VLOOKUP(DB41,'Rural 80'!$A$11:$BS$488,60,FALSE)</f>
        <v>9999</v>
      </c>
      <c r="DD41" s="414" t="str">
        <f t="array" ref="DD41">INDEX(DC$1:DC$58,MATCH(SMALL(COUNTIF(DC$1:DC$58,"&lt;"&amp;DC$1:DC$58),ROW(DC41:DD41)),COUNTIF(DC$1:DC$58,"&lt;"&amp;DC$1:DC$58),0))</f>
        <v>9999</v>
      </c>
      <c r="DE41" s="414" t="str">
        <f t="array" ref="DE41">INDEX(DB$1:DB$58,SMALL(IF(DC$1:DC$58=DD41,ROW(DC$1:DC$58)),COUNTIF(DD$1:DD41,DD41)),1)</f>
        <v>Reigate and Banstead</v>
      </c>
      <c r="DF41" s="414" t="str">
        <f t="shared" si="26"/>
        <v>no data</v>
      </c>
      <c r="DG41" s="414" t="str">
        <f t="shared" si="27"/>
        <v>Reigate and Banstead</v>
      </c>
      <c r="DJ41" s="415" t="s">
        <v>207</v>
      </c>
      <c r="DK41" s="414" t="str">
        <f>VLOOKUP(DJ41,'Rural 80'!$A$11:$BS$488,64,FALSE)</f>
        <v>9999</v>
      </c>
      <c r="DL41" s="414" t="str">
        <f t="array" ref="DL41">INDEX(DK$1:DK$58,MATCH(SMALL(COUNTIF(DK$1:DK$58,"&lt;"&amp;DK$1:DK$58),ROW(DK41:DL41)),COUNTIF(DK$1:DK$58,"&lt;"&amp;DK$1:DK$58),0))</f>
        <v>9999</v>
      </c>
      <c r="DM41" s="414" t="str">
        <f t="array" ref="DM41">INDEX(DJ$1:DJ$58,SMALL(IF(DK$1:DK$58=DL41,ROW(DK$1:DK$58)),COUNTIF(DL$1:DL41,DL41)),1)</f>
        <v>Reigate and Banstead</v>
      </c>
      <c r="DN41" s="414" t="str">
        <f t="shared" si="28"/>
        <v>no data</v>
      </c>
      <c r="DO41" s="414" t="str">
        <f t="shared" si="29"/>
        <v>Reigate and Banstead</v>
      </c>
      <c r="DR41" s="415" t="s">
        <v>207</v>
      </c>
      <c r="DS41" s="414" t="str">
        <f>VLOOKUP(DR41,'Rural 80'!$A$11:$BS$488,68,FALSE)</f>
        <v>9999</v>
      </c>
      <c r="DT41" s="414" t="str">
        <f t="array" ref="DT41">INDEX(DS$1:DS$58,MATCH(SMALL(COUNTIF(DS$1:DS$58,"&lt;"&amp;DS$1:DS$58),ROW(DS41:DT41)),COUNTIF(DS$1:DS$58,"&lt;"&amp;DS$1:DS$58),0))</f>
        <v>9999</v>
      </c>
      <c r="DU41" s="414" t="str">
        <f t="array" ref="DU41">INDEX(DR$1:DR$58,SMALL(IF(DS$1:DS$58=DT41,ROW(DS$1:DS$58)),COUNTIF(DT$1:DT41,DT41)),1)</f>
        <v>Reigate and Banstead</v>
      </c>
      <c r="DV41" s="414" t="str">
        <f t="shared" si="30"/>
        <v>no data</v>
      </c>
      <c r="DW41" s="414" t="str">
        <f t="shared" si="31"/>
        <v>Reigate and Banstead</v>
      </c>
    </row>
    <row r="42" spans="2:127" x14ac:dyDescent="0.25">
      <c r="B42" s="415" t="s">
        <v>213</v>
      </c>
      <c r="C42" s="414">
        <f>VLOOKUP(B42,'Rural 80'!$A$11:$BS$488,8,FALSE)</f>
        <v>1</v>
      </c>
      <c r="D42" s="414">
        <f t="array" ref="D42">INDEX(C$1:C$58,MATCH(SMALL(COUNTIF(C$1:C$58,"&lt;"&amp;C$1:C$58),ROW(C42:D42)),COUNTIF(C$1:C$58,"&lt;"&amp;C$1:C$58),0))</f>
        <v>42</v>
      </c>
      <c r="E42" s="414" t="str">
        <f t="array" ref="E42">INDEX(B$1:B$58,SMALL(IF(C$1:C$58=D42,ROW(C$1:C$58)),COUNTIF(D$1:D42,D42)),1)</f>
        <v>York</v>
      </c>
      <c r="F42" s="414">
        <f t="shared" si="32"/>
        <v>42</v>
      </c>
      <c r="G42" s="414" t="str">
        <f t="shared" si="33"/>
        <v>York</v>
      </c>
      <c r="J42" s="415" t="s">
        <v>213</v>
      </c>
      <c r="K42" s="414">
        <f>VLOOKUP(J42,'Rural 80'!$A$11:$BS$488,12,FALSE)</f>
        <v>4</v>
      </c>
      <c r="L42" s="414">
        <f t="array" ref="L42">INDEX(K$1:K$58,MATCH(SMALL(COUNTIF(K$1:K$58,"&lt;"&amp;K$1:K$58),ROW(K42:L42)),COUNTIF(K$1:K$58,"&lt;"&amp;K$1:K$58),0))</f>
        <v>42</v>
      </c>
      <c r="M42" s="414" t="str">
        <f t="array" ref="M42">INDEX(J$1:J$58,SMALL(IF(K$1:K$58=L42,ROW(K$1:K$58)),COUNTIF(L$1:L42,L42)),1)</f>
        <v>Plymouth</v>
      </c>
      <c r="N42" s="414">
        <f t="shared" si="2"/>
        <v>42</v>
      </c>
      <c r="O42" s="414" t="str">
        <f t="shared" si="3"/>
        <v>Plymouth</v>
      </c>
      <c r="R42" s="415" t="s">
        <v>213</v>
      </c>
      <c r="S42" s="414">
        <f>VLOOKUP(R42,'Rural 80'!$A$11:$BS$488,16,FALSE)</f>
        <v>1</v>
      </c>
      <c r="T42" s="414">
        <f t="array" ref="T42">INDEX(S$1:S$58,MATCH(SMALL(COUNTIF(S$1:S$58,"&lt;"&amp;S$1:S$58),ROW(S42:T42)),COUNTIF(S$1:S$58,"&lt;"&amp;S$1:S$58),0))</f>
        <v>42</v>
      </c>
      <c r="U42" s="414" t="str">
        <f t="array" ref="U42">INDEX(R$1:R$58,SMALL(IF(S$1:S$58=T42,ROW(S$1:S$58)),COUNTIF(T$1:T42,T42)),1)</f>
        <v>Eastbourne</v>
      </c>
      <c r="V42" s="414">
        <f t="shared" si="4"/>
        <v>42</v>
      </c>
      <c r="W42" s="414" t="str">
        <f t="shared" si="5"/>
        <v>Eastbourne</v>
      </c>
      <c r="Z42" s="415" t="s">
        <v>213</v>
      </c>
      <c r="AA42" s="414">
        <f>VLOOKUP(Z42,'Rural 80'!$A$11:$BS$488,20,FALSE)</f>
        <v>1</v>
      </c>
      <c r="AB42" s="414">
        <f t="array" ref="AB42">INDEX(AA$1:AA$58,MATCH(SMALL(COUNTIF(AA$1:AA$58,"&lt;"&amp;AA$1:AA$58),ROW(AA42:AB42)),COUNTIF(AA$1:AA$58,"&lt;"&amp;AA$1:AA$58),0))</f>
        <v>42</v>
      </c>
      <c r="AC42" s="414" t="str">
        <f t="array" ref="AC42">INDEX(Z$1:Z$58,SMALL(IF(AA$1:AA$58=AB42,ROW(AA$1:AA$58)),COUNTIF(AB$1:AB42,AB42)),1)</f>
        <v>York</v>
      </c>
      <c r="AD42" s="414">
        <f t="shared" si="6"/>
        <v>42</v>
      </c>
      <c r="AE42" s="414" t="str">
        <f t="shared" si="7"/>
        <v>York</v>
      </c>
      <c r="AH42" s="415" t="s">
        <v>213</v>
      </c>
      <c r="AI42" s="414">
        <f>VLOOKUP(AH42,'Rural 80'!$A$11:$BS$488,24,FALSE)</f>
        <v>1</v>
      </c>
      <c r="AJ42" s="414">
        <f t="array" ref="AJ42">INDEX(AI$1:AI$58,MATCH(SMALL(COUNTIF(AI$1:AI$58,"&lt;"&amp;AI$1:AI$58),ROW(AI42:AJ42)),COUNTIF(AI$1:AI$58,"&lt;"&amp;AI$1:AI$58),0))</f>
        <v>42</v>
      </c>
      <c r="AK42" s="414" t="str">
        <f t="array" ref="AK42">INDEX(AH$1:AH$58,SMALL(IF(AI$1:AI$58=AJ42,ROW(AI$1:AI$58)),COUNTIF(AJ$1:AJ42,AJ42)),1)</f>
        <v>Cheltenham</v>
      </c>
      <c r="AL42" s="414">
        <f t="shared" si="8"/>
        <v>42</v>
      </c>
      <c r="AM42" s="414" t="str">
        <f t="shared" si="9"/>
        <v>Cheltenham</v>
      </c>
      <c r="AP42" s="415" t="s">
        <v>213</v>
      </c>
      <c r="AQ42" s="414">
        <f>VLOOKUP(AP42,'Rural 80'!$A$11:$BS$488,28,FALSE)</f>
        <v>2</v>
      </c>
      <c r="AR42" s="414">
        <f t="array" ref="AR42">INDEX(AQ$1:AQ$58,MATCH(SMALL(COUNTIF(AQ$1:AQ$58,"&lt;"&amp;AQ$1:AQ$58),ROW(AQ42:AR42)),COUNTIF(AQ$1:AQ$58,"&lt;"&amp;AQ$1:AQ$58),0))</f>
        <v>42</v>
      </c>
      <c r="AS42" s="414" t="str">
        <f t="array" ref="AS42">INDEX(AP$1:AP$58,SMALL(IF(AQ$1:AQ$58=AR42,ROW(AQ$1:AQ$58)),COUNTIF(AR$1:AR42,AR42)),1)</f>
        <v>York</v>
      </c>
      <c r="AT42" s="414">
        <f t="shared" si="10"/>
        <v>42</v>
      </c>
      <c r="AU42" s="414" t="str">
        <f t="shared" si="11"/>
        <v>York</v>
      </c>
      <c r="AX42" s="415" t="s">
        <v>213</v>
      </c>
      <c r="AY42" s="414">
        <f>VLOOKUP(AX42,'Rural 80'!$A$11:$BS$488,32,FALSE)</f>
        <v>1</v>
      </c>
      <c r="AZ42" s="414">
        <f t="array" ref="AZ42">INDEX(AY$1:AY$58,MATCH(SMALL(COUNTIF(AY$1:AY$58,"&lt;"&amp;AY$1:AY$58),ROW(AY42:AZ42)),COUNTIF(AY$1:AY$58,"&lt;"&amp;AY$1:AY$58),0))</f>
        <v>42</v>
      </c>
      <c r="BA42" s="414" t="str">
        <f t="array" ref="BA42">INDEX(AX$1:AX$58,SMALL(IF(AY$1:AY$58=AZ42,ROW(AY$1:AY$58)),COUNTIF(AZ$1:AZ42,AZ42)),1)</f>
        <v>Swindon</v>
      </c>
      <c r="BB42" s="414">
        <f t="shared" si="12"/>
        <v>42</v>
      </c>
      <c r="BC42" s="414" t="str">
        <f t="shared" si="13"/>
        <v>Swindon</v>
      </c>
      <c r="BF42" s="415" t="s">
        <v>213</v>
      </c>
      <c r="BG42" s="414">
        <f>VLOOKUP(BF42,'Rural 80'!$A$11:$BS$488,36,FALSE)</f>
        <v>1</v>
      </c>
      <c r="BH42" s="414">
        <f t="array" ref="BH42">INDEX(BG$1:BG$58,MATCH(SMALL(COUNTIF(BG$1:BG$58,"&lt;"&amp;BG$1:BG$58),ROW(BG42:BH42)),COUNTIF(BG$1:BG$58,"&lt;"&amp;BG$1:BG$58),0))</f>
        <v>42</v>
      </c>
      <c r="BI42" s="414" t="str">
        <f t="array" ref="BI42">INDEX(BF$1:BF$58,SMALL(IF(BG$1:BG$58=BH42,ROW(BG$1:BG$58)),COUNTIF(BH$1:BH42,BH42)),1)</f>
        <v>Warrington</v>
      </c>
      <c r="BJ42" s="414">
        <f t="shared" si="14"/>
        <v>42</v>
      </c>
      <c r="BK42" s="414" t="str">
        <f t="shared" si="15"/>
        <v>Warrington</v>
      </c>
      <c r="BN42" s="415" t="s">
        <v>213</v>
      </c>
      <c r="BO42" s="414">
        <f>VLOOKUP(BN42,'Rural 80'!$A$11:$BS$488,40,FALSE)</f>
        <v>13</v>
      </c>
      <c r="BP42" s="414">
        <f t="array" ref="BP42">INDEX(BO$1:BO$58,MATCH(SMALL(COUNTIF(BO$1:BO$58,"&lt;"&amp;BO$1:BO$58),ROW(BO42:BP42)),COUNTIF(BO$1:BO$58,"&lt;"&amp;BO$1:BO$58),0))</f>
        <v>42</v>
      </c>
      <c r="BQ42" s="414" t="str">
        <f t="array" ref="BQ42">INDEX(BN$1:BN$58,SMALL(IF(BO$1:BO$58=BP42,ROW(BO$1:BO$58)),COUNTIF(BP$1:BP42,BP42)),1)</f>
        <v>Eastbourne</v>
      </c>
      <c r="BR42" s="414">
        <f t="shared" si="16"/>
        <v>42</v>
      </c>
      <c r="BS42" s="414" t="str">
        <f t="shared" si="17"/>
        <v>Eastbourne</v>
      </c>
      <c r="BV42" s="415" t="s">
        <v>213</v>
      </c>
      <c r="BW42" s="414">
        <f>VLOOKUP(BV42,'Rural 80'!$A$11:$BS$488,44,FALSE)</f>
        <v>9</v>
      </c>
      <c r="BX42" s="414">
        <f t="array" ref="BX42">INDEX(BW$1:BW$58,MATCH(SMALL(COUNTIF(BW$1:BW$58,"&lt;"&amp;BW$1:BW$58),ROW(BW42:BX42)),COUNTIF(BW$1:BW$58,"&lt;"&amp;BW$1:BW$58),0))</f>
        <v>42</v>
      </c>
      <c r="BY42" s="414" t="str">
        <f t="array" ref="BY42">INDEX(BV$1:BV$58,SMALL(IF(BW$1:BW$58=BX42,ROW(BW$1:BW$58)),COUNTIF(BX$1:BX42,BX42)),1)</f>
        <v>Eastbourne</v>
      </c>
      <c r="BZ42" s="414">
        <f t="shared" si="18"/>
        <v>42</v>
      </c>
      <c r="CA42" s="414" t="str">
        <f t="shared" si="19"/>
        <v>Eastbourne</v>
      </c>
      <c r="CD42" s="415" t="s">
        <v>213</v>
      </c>
      <c r="CE42" s="414">
        <f>VLOOKUP(CD42,'Rural 80'!$A$11:$BS$488,48,FALSE)</f>
        <v>8</v>
      </c>
      <c r="CF42" s="414">
        <f t="array" ref="CF42">INDEX(CE$1:CE$58,MATCH(SMALL(COUNTIF(CE$1:CE$58,"&lt;"&amp;CE$1:CE$58),ROW(CE42:CF42)),COUNTIF(CE$1:CE$58,"&lt;"&amp;CE$1:CE$58),0))</f>
        <v>42</v>
      </c>
      <c r="CG42" s="414" t="str">
        <f t="array" ref="CG42">INDEX(CD$1:CD$58,SMALL(IF(CE$1:CE$58=CF42,ROW(CE$1:CE$58)),COUNTIF(CF$1:CF42,CF42)),1)</f>
        <v>Charnwood</v>
      </c>
      <c r="CH42" s="414">
        <f t="shared" si="20"/>
        <v>42</v>
      </c>
      <c r="CI42" s="414" t="str">
        <f t="shared" si="21"/>
        <v>Charnwood</v>
      </c>
      <c r="CL42" s="415" t="s">
        <v>213</v>
      </c>
      <c r="CM42" s="414">
        <f>VLOOKUP(CL42,'Rural 80'!$A$11:$BS$488,52,FALSE)</f>
        <v>8</v>
      </c>
      <c r="CN42" s="414">
        <f t="array" ref="CN42">INDEX(CM$1:CM$58,MATCH(SMALL(COUNTIF(CM$1:CM$58,"&lt;"&amp;CM$1:CM$58),ROW(CM42:CN42)),COUNTIF(CM$1:CM$58,"&lt;"&amp;CM$1:CM$58),0))</f>
        <v>42</v>
      </c>
      <c r="CO42" s="414" t="str">
        <f t="array" ref="CO42">INDEX(CL$1:CL$58,SMALL(IF(CM$1:CM$58=CN42,ROW(CM$1:CM$58)),COUNTIF(CN$1:CN42,CN42)),1)</f>
        <v>Charnwood</v>
      </c>
      <c r="CP42" s="414">
        <f t="shared" si="22"/>
        <v>42</v>
      </c>
      <c r="CQ42" s="414" t="str">
        <f t="shared" si="23"/>
        <v>Charnwood</v>
      </c>
      <c r="CT42" s="415" t="s">
        <v>213</v>
      </c>
      <c r="CU42" s="414" t="str">
        <f>VLOOKUP(CT42,'Rural 80'!$A$11:$BS$488,56,FALSE)</f>
        <v>9999</v>
      </c>
      <c r="CV42" s="414" t="str">
        <f t="array" ref="CV42">INDEX(CU$1:CU$58,MATCH(SMALL(COUNTIF(CU$1:CU$58,"&lt;"&amp;CU$1:CU$58),ROW(CU42:CV42)),COUNTIF(CU$1:CU$58,"&lt;"&amp;CU$1:CU$58),0))</f>
        <v>9999</v>
      </c>
      <c r="CW42" s="414" t="str">
        <f t="array" ref="CW42">INDEX(CT$1:CT$58,SMALL(IF(CU$1:CU$58=CV42,ROW(CU$1:CU$58)),COUNTIF(CV$1:CV42,CV42)),1)</f>
        <v>Rossendale</v>
      </c>
      <c r="CX42" s="414" t="str">
        <f t="shared" si="24"/>
        <v>no data</v>
      </c>
      <c r="CY42" s="414" t="str">
        <f t="shared" si="25"/>
        <v>Rossendale</v>
      </c>
      <c r="DB42" s="415" t="s">
        <v>213</v>
      </c>
      <c r="DC42" s="414" t="str">
        <f>VLOOKUP(DB42,'Rural 80'!$A$11:$BS$488,60,FALSE)</f>
        <v>9999</v>
      </c>
      <c r="DD42" s="414" t="str">
        <f t="array" ref="DD42">INDEX(DC$1:DC$58,MATCH(SMALL(COUNTIF(DC$1:DC$58,"&lt;"&amp;DC$1:DC$58),ROW(DC42:DD42)),COUNTIF(DC$1:DC$58,"&lt;"&amp;DC$1:DC$58),0))</f>
        <v>9999</v>
      </c>
      <c r="DE42" s="414" t="str">
        <f t="array" ref="DE42">INDEX(DB$1:DB$58,SMALL(IF(DC$1:DC$58=DD42,ROW(DC$1:DC$58)),COUNTIF(DD$1:DD42,DD42)),1)</f>
        <v>Rossendale</v>
      </c>
      <c r="DF42" s="414" t="str">
        <f t="shared" si="26"/>
        <v>no data</v>
      </c>
      <c r="DG42" s="414" t="str">
        <f t="shared" si="27"/>
        <v>Rossendale</v>
      </c>
      <c r="DJ42" s="415" t="s">
        <v>213</v>
      </c>
      <c r="DK42" s="414" t="str">
        <f>VLOOKUP(DJ42,'Rural 80'!$A$11:$BS$488,64,FALSE)</f>
        <v>9999</v>
      </c>
      <c r="DL42" s="414" t="str">
        <f t="array" ref="DL42">INDEX(DK$1:DK$58,MATCH(SMALL(COUNTIF(DK$1:DK$58,"&lt;"&amp;DK$1:DK$58),ROW(DK42:DL42)),COUNTIF(DK$1:DK$58,"&lt;"&amp;DK$1:DK$58),0))</f>
        <v>9999</v>
      </c>
      <c r="DM42" s="414" t="str">
        <f t="array" ref="DM42">INDEX(DJ$1:DJ$58,SMALL(IF(DK$1:DK$58=DL42,ROW(DK$1:DK$58)),COUNTIF(DL$1:DL42,DL42)),1)</f>
        <v>Rossendale</v>
      </c>
      <c r="DN42" s="414" t="str">
        <f t="shared" si="28"/>
        <v>no data</v>
      </c>
      <c r="DO42" s="414" t="str">
        <f t="shared" si="29"/>
        <v>Rossendale</v>
      </c>
      <c r="DR42" s="415" t="s">
        <v>213</v>
      </c>
      <c r="DS42" s="414" t="str">
        <f>VLOOKUP(DR42,'Rural 80'!$A$11:$BS$488,68,FALSE)</f>
        <v>9999</v>
      </c>
      <c r="DT42" s="414" t="str">
        <f t="array" ref="DT42">INDEX(DS$1:DS$58,MATCH(SMALL(COUNTIF(DS$1:DS$58,"&lt;"&amp;DS$1:DS$58),ROW(DS42:DT42)),COUNTIF(DS$1:DS$58,"&lt;"&amp;DS$1:DS$58),0))</f>
        <v>9999</v>
      </c>
      <c r="DU42" s="414" t="str">
        <f t="array" ref="DU42">INDEX(DR$1:DR$58,SMALL(IF(DS$1:DS$58=DT42,ROW(DS$1:DS$58)),COUNTIF(DT$1:DT42,DT42)),1)</f>
        <v>Rossendale</v>
      </c>
      <c r="DV42" s="414" t="str">
        <f t="shared" si="30"/>
        <v>no data</v>
      </c>
      <c r="DW42" s="414" t="str">
        <f t="shared" si="31"/>
        <v>Rossendale</v>
      </c>
    </row>
    <row r="43" spans="2:127" x14ac:dyDescent="0.25">
      <c r="B43" s="415" t="s">
        <v>219</v>
      </c>
      <c r="C43" s="414">
        <f>VLOOKUP(B43,'Rural 80'!$A$11:$BS$488,8,FALSE)</f>
        <v>17</v>
      </c>
      <c r="D43" s="414">
        <f t="array" ref="D43">INDEX(C$1:C$58,MATCH(SMALL(COUNTIF(C$1:C$58,"&lt;"&amp;C$1:C$58),ROW(C43:D43)),COUNTIF(C$1:C$58,"&lt;"&amp;C$1:C$58),0))</f>
        <v>43</v>
      </c>
      <c r="E43" s="414" t="str">
        <f t="array" ref="E43">INDEX(B$1:B$58,SMALL(IF(C$1:C$58=D43,ROW(C$1:C$58)),COUNTIF(D$1:D43,D43)),1)</f>
        <v>Derby</v>
      </c>
      <c r="F43" s="414">
        <f t="shared" si="32"/>
        <v>43</v>
      </c>
      <c r="G43" s="414" t="str">
        <f t="shared" si="33"/>
        <v>Derby</v>
      </c>
      <c r="J43" s="415" t="s">
        <v>219</v>
      </c>
      <c r="K43" s="414">
        <f>VLOOKUP(J43,'Rural 80'!$A$11:$BS$488,12,FALSE)</f>
        <v>23</v>
      </c>
      <c r="L43" s="414">
        <f t="array" ref="L43">INDEX(K$1:K$58,MATCH(SMALL(COUNTIF(K$1:K$58,"&lt;"&amp;K$1:K$58),ROW(K43:L43)),COUNTIF(K$1:K$58,"&lt;"&amp;K$1:K$58),0))</f>
        <v>43</v>
      </c>
      <c r="M43" s="414" t="str">
        <f t="array" ref="M43">INDEX(J$1:J$58,SMALL(IF(K$1:K$58=L43,ROW(K$1:K$58)),COUNTIF(L$1:L43,L43)),1)</f>
        <v>Charnwood</v>
      </c>
      <c r="N43" s="414">
        <f t="shared" si="2"/>
        <v>43</v>
      </c>
      <c r="O43" s="414" t="str">
        <f t="shared" si="3"/>
        <v>Charnwood</v>
      </c>
      <c r="R43" s="415" t="s">
        <v>219</v>
      </c>
      <c r="S43" s="414">
        <f>VLOOKUP(R43,'Rural 80'!$A$11:$BS$488,16,FALSE)</f>
        <v>20</v>
      </c>
      <c r="T43" s="414">
        <f t="array" ref="T43">INDEX(S$1:S$58,MATCH(SMALL(COUNTIF(S$1:S$58,"&lt;"&amp;S$1:S$58),ROW(S43:T43)),COUNTIF(S$1:S$58,"&lt;"&amp;S$1:S$58),0))</f>
        <v>43</v>
      </c>
      <c r="U43" s="414" t="str">
        <f t="array" ref="U43">INDEX(R$1:R$58,SMALL(IF(S$1:S$58=T43,ROW(S$1:S$58)),COUNTIF(T$1:T43,T43)),1)</f>
        <v>Gloucester</v>
      </c>
      <c r="V43" s="414">
        <f t="shared" si="4"/>
        <v>43</v>
      </c>
      <c r="W43" s="414" t="str">
        <f t="shared" si="5"/>
        <v>Gloucester</v>
      </c>
      <c r="Z43" s="415" t="s">
        <v>219</v>
      </c>
      <c r="AA43" s="414">
        <f>VLOOKUP(Z43,'Rural 80'!$A$11:$BS$488,20,FALSE)</f>
        <v>19</v>
      </c>
      <c r="AB43" s="414">
        <f t="array" ref="AB43">INDEX(AA$1:AA$58,MATCH(SMALL(COUNTIF(AA$1:AA$58,"&lt;"&amp;AA$1:AA$58),ROW(AA43:AB43)),COUNTIF(AA$1:AA$58,"&lt;"&amp;AA$1:AA$58),0))</f>
        <v>43</v>
      </c>
      <c r="AC43" s="414" t="str">
        <f t="array" ref="AC43">INDEX(Z$1:Z$58,SMALL(IF(AA$1:AA$58=AB43,ROW(AA$1:AA$58)),COUNTIF(AB$1:AB43,AB43)),1)</f>
        <v>Eastbourne</v>
      </c>
      <c r="AD43" s="414">
        <f t="shared" si="6"/>
        <v>43</v>
      </c>
      <c r="AE43" s="414" t="str">
        <f t="shared" si="7"/>
        <v>Eastbourne</v>
      </c>
      <c r="AH43" s="415" t="s">
        <v>219</v>
      </c>
      <c r="AI43" s="414">
        <f>VLOOKUP(AH43,'Rural 80'!$A$11:$BS$488,24,FALSE)</f>
        <v>18</v>
      </c>
      <c r="AJ43" s="414">
        <f t="array" ref="AJ43">INDEX(AI$1:AI$58,MATCH(SMALL(COUNTIF(AI$1:AI$58,"&lt;"&amp;AI$1:AI$58),ROW(AI43:AJ43)),COUNTIF(AI$1:AI$58,"&lt;"&amp;AI$1:AI$58),0))</f>
        <v>43</v>
      </c>
      <c r="AK43" s="414" t="str">
        <f t="array" ref="AK43">INDEX(AH$1:AH$58,SMALL(IF(AI$1:AI$58=AJ43,ROW(AI$1:AI$58)),COUNTIF(AJ$1:AJ43,AJ43)),1)</f>
        <v>Lincoln</v>
      </c>
      <c r="AL43" s="414">
        <f t="shared" si="8"/>
        <v>43</v>
      </c>
      <c r="AM43" s="414" t="str">
        <f t="shared" si="9"/>
        <v>Lincoln</v>
      </c>
      <c r="AP43" s="415" t="s">
        <v>219</v>
      </c>
      <c r="AQ43" s="414">
        <f>VLOOKUP(AP43,'Rural 80'!$A$11:$BS$488,28,FALSE)</f>
        <v>29</v>
      </c>
      <c r="AR43" s="414">
        <f t="array" ref="AR43">INDEX(AQ$1:AQ$58,MATCH(SMALL(COUNTIF(AQ$1:AQ$58,"&lt;"&amp;AQ$1:AQ$58),ROW(AQ43:AR43)),COUNTIF(AQ$1:AQ$58,"&lt;"&amp;AQ$1:AQ$58),0))</f>
        <v>43</v>
      </c>
      <c r="AS43" s="414" t="str">
        <f t="array" ref="AS43">INDEX(AP$1:AP$58,SMALL(IF(AQ$1:AQ$58=AR43,ROW(AQ$1:AQ$58)),COUNTIF(AR$1:AR43,AR43)),1)</f>
        <v>Exeter</v>
      </c>
      <c r="AT43" s="414">
        <f t="shared" si="10"/>
        <v>43</v>
      </c>
      <c r="AU43" s="414" t="str">
        <f t="shared" si="11"/>
        <v>Exeter</v>
      </c>
      <c r="AX43" s="415" t="s">
        <v>219</v>
      </c>
      <c r="AY43" s="414">
        <f>VLOOKUP(AX43,'Rural 80'!$A$11:$BS$488,32,FALSE)</f>
        <v>27</v>
      </c>
      <c r="AZ43" s="414">
        <f t="array" ref="AZ43">INDEX(AY$1:AY$58,MATCH(SMALL(COUNTIF(AY$1:AY$58,"&lt;"&amp;AY$1:AY$58),ROW(AY43:AZ43)),COUNTIF(AY$1:AY$58,"&lt;"&amp;AY$1:AY$58),0))</f>
        <v>43</v>
      </c>
      <c r="BA43" s="414" t="str">
        <f t="array" ref="BA43">INDEX(AX$1:AX$58,SMALL(IF(AY$1:AY$58=AZ43,ROW(AY$1:AY$58)),COUNTIF(AZ$1:AZ43,AZ43)),1)</f>
        <v>Welwyn Hatfield</v>
      </c>
      <c r="BB43" s="414">
        <f t="shared" si="12"/>
        <v>43</v>
      </c>
      <c r="BC43" s="414" t="str">
        <f t="shared" si="13"/>
        <v>Welwyn Hatfield</v>
      </c>
      <c r="BF43" s="415" t="s">
        <v>219</v>
      </c>
      <c r="BG43" s="414">
        <f>VLOOKUP(BF43,'Rural 80'!$A$11:$BS$488,36,FALSE)</f>
        <v>21</v>
      </c>
      <c r="BH43" s="414">
        <f t="array" ref="BH43">INDEX(BG$1:BG$58,MATCH(SMALL(COUNTIF(BG$1:BG$58,"&lt;"&amp;BG$1:BG$58),ROW(BG43:BH43)),COUNTIF(BG$1:BG$58,"&lt;"&amp;BG$1:BG$58),0))</f>
        <v>43</v>
      </c>
      <c r="BI43" s="414" t="str">
        <f t="array" ref="BI43">INDEX(BF$1:BF$58,SMALL(IF(BG$1:BG$58=BH43,ROW(BG$1:BG$58)),COUNTIF(BH$1:BH43,BH43)),1)</f>
        <v>Milton Keynes</v>
      </c>
      <c r="BJ43" s="414">
        <f t="shared" si="14"/>
        <v>43</v>
      </c>
      <c r="BK43" s="414" t="str">
        <f t="shared" si="15"/>
        <v>Milton Keynes</v>
      </c>
      <c r="BN43" s="415" t="s">
        <v>219</v>
      </c>
      <c r="BO43" s="414">
        <f>VLOOKUP(BN43,'Rural 80'!$A$11:$BS$488,40,FALSE)</f>
        <v>23</v>
      </c>
      <c r="BP43" s="414">
        <f t="array" ref="BP43">INDEX(BO$1:BO$58,MATCH(SMALL(COUNTIF(BO$1:BO$58,"&lt;"&amp;BO$1:BO$58),ROW(BO43:BP43)),COUNTIF(BO$1:BO$58,"&lt;"&amp;BO$1:BO$58),0))</f>
        <v>43</v>
      </c>
      <c r="BQ43" s="414" t="str">
        <f t="array" ref="BQ43">INDEX(BN$1:BN$58,SMALL(IF(BO$1:BO$58=BP43,ROW(BO$1:BO$58)),COUNTIF(BP$1:BP43,BP43)),1)</f>
        <v>Northampton</v>
      </c>
      <c r="BR43" s="414">
        <f t="shared" si="16"/>
        <v>43</v>
      </c>
      <c r="BS43" s="414" t="str">
        <f t="shared" si="17"/>
        <v>Northampton</v>
      </c>
      <c r="BV43" s="415" t="s">
        <v>219</v>
      </c>
      <c r="BW43" s="414">
        <f>VLOOKUP(BV43,'Rural 80'!$A$11:$BS$488,44,FALSE)</f>
        <v>23</v>
      </c>
      <c r="BX43" s="414">
        <f t="array" ref="BX43">INDEX(BW$1:BW$58,MATCH(SMALL(COUNTIF(BW$1:BW$58,"&lt;"&amp;BW$1:BW$58),ROW(BW43:BX43)),COUNTIF(BW$1:BW$58,"&lt;"&amp;BW$1:BW$58),0))</f>
        <v>43</v>
      </c>
      <c r="BY43" s="414" t="str">
        <f t="array" ref="BY43">INDEX(BV$1:BV$58,SMALL(IF(BW$1:BW$58=BX43,ROW(BW$1:BW$58)),COUNTIF(BX$1:BX43,BX43)),1)</f>
        <v>Plymouth</v>
      </c>
      <c r="BZ43" s="414">
        <f t="shared" si="18"/>
        <v>43</v>
      </c>
      <c r="CA43" s="414" t="str">
        <f t="shared" si="19"/>
        <v>Plymouth</v>
      </c>
      <c r="CD43" s="415" t="s">
        <v>219</v>
      </c>
      <c r="CE43" s="414">
        <f>VLOOKUP(CD43,'Rural 80'!$A$11:$BS$488,48,FALSE)</f>
        <v>21</v>
      </c>
      <c r="CF43" s="414">
        <f t="array" ref="CF43">INDEX(CE$1:CE$58,MATCH(SMALL(COUNTIF(CE$1:CE$58,"&lt;"&amp;CE$1:CE$58),ROW(CE43:CF43)),COUNTIF(CE$1:CE$58,"&lt;"&amp;CE$1:CE$58),0))</f>
        <v>43</v>
      </c>
      <c r="CG43" s="414" t="str">
        <f t="array" ref="CG43">INDEX(CD$1:CD$58,SMALL(IF(CE$1:CE$58=CF43,ROW(CE$1:CE$58)),COUNTIF(CF$1:CF43,CF43)),1)</f>
        <v>Lincoln</v>
      </c>
      <c r="CH43" s="414">
        <f t="shared" si="20"/>
        <v>43</v>
      </c>
      <c r="CI43" s="414" t="str">
        <f t="shared" si="21"/>
        <v>Lincoln</v>
      </c>
      <c r="CL43" s="415" t="s">
        <v>219</v>
      </c>
      <c r="CM43" s="414">
        <f>VLOOKUP(CL43,'Rural 80'!$A$11:$BS$488,52,FALSE)</f>
        <v>20</v>
      </c>
      <c r="CN43" s="414">
        <f t="array" ref="CN43">INDEX(CM$1:CM$58,MATCH(SMALL(COUNTIF(CM$1:CM$58,"&lt;"&amp;CM$1:CM$58),ROW(CM43:CN43)),COUNTIF(CM$1:CM$58,"&lt;"&amp;CM$1:CM$58),0))</f>
        <v>43</v>
      </c>
      <c r="CO43" s="414" t="str">
        <f t="array" ref="CO43">INDEX(CL$1:CL$58,SMALL(IF(CM$1:CM$58=CN43,ROW(CM$1:CM$58)),COUNTIF(CN$1:CN43,CN43)),1)</f>
        <v>York</v>
      </c>
      <c r="CP43" s="414">
        <f t="shared" si="22"/>
        <v>43</v>
      </c>
      <c r="CQ43" s="414" t="str">
        <f t="shared" si="23"/>
        <v>York</v>
      </c>
      <c r="CT43" s="415" t="s">
        <v>219</v>
      </c>
      <c r="CU43" s="414" t="str">
        <f>VLOOKUP(CT43,'Rural 80'!$A$11:$BS$488,56,FALSE)</f>
        <v>9999</v>
      </c>
      <c r="CV43" s="414" t="str">
        <f t="array" ref="CV43">INDEX(CU$1:CU$58,MATCH(SMALL(COUNTIF(CU$1:CU$58,"&lt;"&amp;CU$1:CU$58),ROW(CU43:CV43)),COUNTIF(CU$1:CU$58,"&lt;"&amp;CU$1:CU$58),0))</f>
        <v>9999</v>
      </c>
      <c r="CW43" s="414" t="str">
        <f t="array" ref="CW43">INDEX(CT$1:CT$58,SMALL(IF(CU$1:CU$58=CV43,ROW(CU$1:CU$58)),COUNTIF(CV$1:CV43,CV43)),1)</f>
        <v>Rushmoor</v>
      </c>
      <c r="CX43" s="414" t="str">
        <f t="shared" si="24"/>
        <v>no data</v>
      </c>
      <c r="CY43" s="414" t="str">
        <f t="shared" si="25"/>
        <v>Rushmoor</v>
      </c>
      <c r="DB43" s="415" t="s">
        <v>219</v>
      </c>
      <c r="DC43" s="414" t="str">
        <f>VLOOKUP(DB43,'Rural 80'!$A$11:$BS$488,60,FALSE)</f>
        <v>9999</v>
      </c>
      <c r="DD43" s="414" t="str">
        <f t="array" ref="DD43">INDEX(DC$1:DC$58,MATCH(SMALL(COUNTIF(DC$1:DC$58,"&lt;"&amp;DC$1:DC$58),ROW(DC43:DD43)),COUNTIF(DC$1:DC$58,"&lt;"&amp;DC$1:DC$58),0))</f>
        <v>9999</v>
      </c>
      <c r="DE43" s="414" t="str">
        <f t="array" ref="DE43">INDEX(DB$1:DB$58,SMALL(IF(DC$1:DC$58=DD43,ROW(DC$1:DC$58)),COUNTIF(DD$1:DD43,DD43)),1)</f>
        <v>Rushmoor</v>
      </c>
      <c r="DF43" s="414" t="str">
        <f t="shared" si="26"/>
        <v>no data</v>
      </c>
      <c r="DG43" s="414" t="str">
        <f t="shared" si="27"/>
        <v>Rushmoor</v>
      </c>
      <c r="DJ43" s="415" t="s">
        <v>219</v>
      </c>
      <c r="DK43" s="414" t="str">
        <f>VLOOKUP(DJ43,'Rural 80'!$A$11:$BS$488,64,FALSE)</f>
        <v>9999</v>
      </c>
      <c r="DL43" s="414" t="str">
        <f t="array" ref="DL43">INDEX(DK$1:DK$58,MATCH(SMALL(COUNTIF(DK$1:DK$58,"&lt;"&amp;DK$1:DK$58),ROW(DK43:DL43)),COUNTIF(DK$1:DK$58,"&lt;"&amp;DK$1:DK$58),0))</f>
        <v>9999</v>
      </c>
      <c r="DM43" s="414" t="str">
        <f t="array" ref="DM43">INDEX(DJ$1:DJ$58,SMALL(IF(DK$1:DK$58=DL43,ROW(DK$1:DK$58)),COUNTIF(DL$1:DL43,DL43)),1)</f>
        <v>Rushmoor</v>
      </c>
      <c r="DN43" s="414" t="str">
        <f t="shared" si="28"/>
        <v>no data</v>
      </c>
      <c r="DO43" s="414" t="str">
        <f t="shared" si="29"/>
        <v>Rushmoor</v>
      </c>
      <c r="DR43" s="415" t="s">
        <v>219</v>
      </c>
      <c r="DS43" s="414" t="str">
        <f>VLOOKUP(DR43,'Rural 80'!$A$11:$BS$488,68,FALSE)</f>
        <v>9999</v>
      </c>
      <c r="DT43" s="414" t="str">
        <f t="array" ref="DT43">INDEX(DS$1:DS$58,MATCH(SMALL(COUNTIF(DS$1:DS$58,"&lt;"&amp;DS$1:DS$58),ROW(DS43:DT43)),COUNTIF(DS$1:DS$58,"&lt;"&amp;DS$1:DS$58),0))</f>
        <v>9999</v>
      </c>
      <c r="DU43" s="414" t="str">
        <f t="array" ref="DU43">INDEX(DR$1:DR$58,SMALL(IF(DS$1:DS$58=DT43,ROW(DS$1:DS$58)),COUNTIF(DT$1:DT43,DT43)),1)</f>
        <v>Rushmoor</v>
      </c>
      <c r="DV43" s="414" t="str">
        <f t="shared" si="30"/>
        <v>no data</v>
      </c>
      <c r="DW43" s="414" t="str">
        <f t="shared" si="31"/>
        <v>Rushmoor</v>
      </c>
    </row>
    <row r="44" spans="2:127" x14ac:dyDescent="0.25">
      <c r="B44" s="415" t="s">
        <v>231</v>
      </c>
      <c r="C44" s="414">
        <f>VLOOKUP(B44,'Rural 80'!$A$11:$BS$488,8,FALSE)</f>
        <v>45</v>
      </c>
      <c r="D44" s="414">
        <f t="array" ref="D44">INDEX(C$1:C$58,MATCH(SMALL(COUNTIF(C$1:C$58,"&lt;"&amp;C$1:C$58),ROW(C44:D44)),COUNTIF(C$1:C$58,"&lt;"&amp;C$1:C$58),0))</f>
        <v>44</v>
      </c>
      <c r="E44" s="414" t="str">
        <f t="array" ref="E44">INDEX(B$1:B$58,SMALL(IF(C$1:C$58=D44,ROW(C$1:C$58)),COUNTIF(D$1:D44,D44)),1)</f>
        <v>Cheltenham</v>
      </c>
      <c r="F44" s="414">
        <f t="shared" si="32"/>
        <v>44</v>
      </c>
      <c r="G44" s="414" t="str">
        <f t="shared" si="33"/>
        <v>Cheltenham</v>
      </c>
      <c r="J44" s="415" t="s">
        <v>231</v>
      </c>
      <c r="K44" s="414">
        <f>VLOOKUP(J44,'Rural 80'!$A$11:$BS$488,12,FALSE)</f>
        <v>40</v>
      </c>
      <c r="L44" s="414">
        <f t="array" ref="L44">INDEX(K$1:K$58,MATCH(SMALL(COUNTIF(K$1:K$58,"&lt;"&amp;K$1:K$58),ROW(K44:L44)),COUNTIF(K$1:K$58,"&lt;"&amp;K$1:K$58),0))</f>
        <v>44</v>
      </c>
      <c r="M44" s="414" t="str">
        <f t="array" ref="M44">INDEX(J$1:J$58,SMALL(IF(K$1:K$58=L44,ROW(K$1:K$58)),COUNTIF(L$1:L44,L44)),1)</f>
        <v>Peterborough</v>
      </c>
      <c r="N44" s="414">
        <f t="shared" si="2"/>
        <v>44</v>
      </c>
      <c r="O44" s="414" t="str">
        <f t="shared" si="3"/>
        <v>Peterborough</v>
      </c>
      <c r="R44" s="415" t="s">
        <v>231</v>
      </c>
      <c r="S44" s="414">
        <f>VLOOKUP(R44,'Rural 80'!$A$11:$BS$488,16,FALSE)</f>
        <v>40</v>
      </c>
      <c r="T44" s="414">
        <f t="array" ref="T44">INDEX(S$1:S$58,MATCH(SMALL(COUNTIF(S$1:S$58,"&lt;"&amp;S$1:S$58),ROW(S44:T44)),COUNTIF(S$1:S$58,"&lt;"&amp;S$1:S$58),0))</f>
        <v>44</v>
      </c>
      <c r="U44" s="414" t="str">
        <f t="array" ref="U44">INDEX(R$1:R$58,SMALL(IF(S$1:S$58=T44,ROW(S$1:S$58)),COUNTIF(T$1:T44,T44)),1)</f>
        <v>Lincoln</v>
      </c>
      <c r="V44" s="414">
        <f t="shared" si="4"/>
        <v>44</v>
      </c>
      <c r="W44" s="414" t="str">
        <f t="shared" si="5"/>
        <v>Lincoln</v>
      </c>
      <c r="Z44" s="415" t="s">
        <v>231</v>
      </c>
      <c r="AA44" s="414">
        <f>VLOOKUP(Z44,'Rural 80'!$A$11:$BS$488,20,FALSE)</f>
        <v>41</v>
      </c>
      <c r="AB44" s="414">
        <f t="array" ref="AB44">INDEX(AA$1:AA$58,MATCH(SMALL(COUNTIF(AA$1:AA$58,"&lt;"&amp;AA$1:AA$58),ROW(AA44:AB44)),COUNTIF(AA$1:AA$58,"&lt;"&amp;AA$1:AA$58),0))</f>
        <v>44</v>
      </c>
      <c r="AC44" s="414" t="str">
        <f t="array" ref="AC44">INDEX(Z$1:Z$58,SMALL(IF(AA$1:AA$58=AB44,ROW(AA$1:AA$58)),COUNTIF(AB$1:AB44,AB44)),1)</f>
        <v>Thanet</v>
      </c>
      <c r="AD44" s="414">
        <f t="shared" si="6"/>
        <v>44</v>
      </c>
      <c r="AE44" s="414" t="str">
        <f t="shared" si="7"/>
        <v>Thanet</v>
      </c>
      <c r="AH44" s="415" t="s">
        <v>231</v>
      </c>
      <c r="AI44" s="414">
        <f>VLOOKUP(AH44,'Rural 80'!$A$11:$BS$488,24,FALSE)</f>
        <v>56</v>
      </c>
      <c r="AJ44" s="414">
        <f t="array" ref="AJ44">INDEX(AI$1:AI$58,MATCH(SMALL(COUNTIF(AI$1:AI$58,"&lt;"&amp;AI$1:AI$58),ROW(AI44:AJ44)),COUNTIF(AI$1:AI$58,"&lt;"&amp;AI$1:AI$58),0))</f>
        <v>44</v>
      </c>
      <c r="AK44" s="414" t="str">
        <f t="array" ref="AK44">INDEX(AH$1:AH$58,SMALL(IF(AI$1:AI$58=AJ44,ROW(AI$1:AI$58)),COUNTIF(AJ$1:AJ44,AJ44)),1)</f>
        <v>Ipswich</v>
      </c>
      <c r="AL44" s="414">
        <f t="shared" si="8"/>
        <v>44</v>
      </c>
      <c r="AM44" s="414" t="str">
        <f t="shared" si="9"/>
        <v>Ipswich</v>
      </c>
      <c r="AP44" s="415" t="s">
        <v>231</v>
      </c>
      <c r="AQ44" s="414">
        <f>VLOOKUP(AP44,'Rural 80'!$A$11:$BS$488,28,FALSE)</f>
        <v>56</v>
      </c>
      <c r="AR44" s="414">
        <f t="array" ref="AR44">INDEX(AQ$1:AQ$58,MATCH(SMALL(COUNTIF(AQ$1:AQ$58,"&lt;"&amp;AQ$1:AQ$58),ROW(AQ44:AR44)),COUNTIF(AQ$1:AQ$58,"&lt;"&amp;AQ$1:AQ$58),0))</f>
        <v>44</v>
      </c>
      <c r="AS44" s="414" t="str">
        <f t="array" ref="AS44">INDEX(AP$1:AP$58,SMALL(IF(AQ$1:AQ$58=AR44,ROW(AQ$1:AQ$58)),COUNTIF(AR$1:AR44,AR44)),1)</f>
        <v>Swindon</v>
      </c>
      <c r="AT44" s="414">
        <f t="shared" si="10"/>
        <v>44</v>
      </c>
      <c r="AU44" s="414" t="str">
        <f t="shared" si="11"/>
        <v>Swindon</v>
      </c>
      <c r="AX44" s="415" t="s">
        <v>231</v>
      </c>
      <c r="AY44" s="414">
        <f>VLOOKUP(AX44,'Rural 80'!$A$11:$BS$488,32,FALSE)</f>
        <v>55</v>
      </c>
      <c r="AZ44" s="414">
        <f t="array" ref="AZ44">INDEX(AY$1:AY$58,MATCH(SMALL(COUNTIF(AY$1:AY$58,"&lt;"&amp;AY$1:AY$58),ROW(AY44:AZ44)),COUNTIF(AY$1:AY$58,"&lt;"&amp;AY$1:AY$58),0))</f>
        <v>44</v>
      </c>
      <c r="BA44" s="414" t="str">
        <f t="array" ref="BA44">INDEX(AX$1:AX$58,SMALL(IF(AY$1:AY$58=AZ44,ROW(AY$1:AY$58)),COUNTIF(AZ$1:AZ44,AZ44)),1)</f>
        <v>Thanet</v>
      </c>
      <c r="BB44" s="414">
        <f t="shared" si="12"/>
        <v>44</v>
      </c>
      <c r="BC44" s="414" t="str">
        <f t="shared" si="13"/>
        <v>Thanet</v>
      </c>
      <c r="BF44" s="415" t="s">
        <v>231</v>
      </c>
      <c r="BG44" s="414">
        <f>VLOOKUP(BF44,'Rural 80'!$A$11:$BS$488,36,FALSE)</f>
        <v>55</v>
      </c>
      <c r="BH44" s="414">
        <f t="array" ref="BH44">INDEX(BG$1:BG$58,MATCH(SMALL(COUNTIF(BG$1:BG$58,"&lt;"&amp;BG$1:BG$58),ROW(BG44:BH44)),COUNTIF(BG$1:BG$58,"&lt;"&amp;BG$1:BG$58),0))</f>
        <v>44</v>
      </c>
      <c r="BI44" s="414" t="str">
        <f t="array" ref="BI44">INDEX(BF$1:BF$58,SMALL(IF(BG$1:BG$58=BH44,ROW(BG$1:BG$58)),COUNTIF(BH$1:BH44,BH44)),1)</f>
        <v>Swindon</v>
      </c>
      <c r="BJ44" s="414">
        <f t="shared" si="14"/>
        <v>44</v>
      </c>
      <c r="BK44" s="414" t="str">
        <f t="shared" si="15"/>
        <v>Swindon</v>
      </c>
      <c r="BN44" s="415" t="s">
        <v>231</v>
      </c>
      <c r="BO44" s="414">
        <f>VLOOKUP(BN44,'Rural 80'!$A$11:$BS$488,40,FALSE)</f>
        <v>28</v>
      </c>
      <c r="BP44" s="414">
        <f t="array" ref="BP44">INDEX(BO$1:BO$58,MATCH(SMALL(COUNTIF(BO$1:BO$58,"&lt;"&amp;BO$1:BO$58),ROW(BO44:BP44)),COUNTIF(BO$1:BO$58,"&lt;"&amp;BO$1:BO$58),0))</f>
        <v>44</v>
      </c>
      <c r="BQ44" s="414" t="str">
        <f t="array" ref="BQ44">INDEX(BN$1:BN$58,SMALL(IF(BO$1:BO$58=BP44,ROW(BO$1:BO$58)),COUNTIF(BP$1:BP44,BP44)),1)</f>
        <v>Gloucester</v>
      </c>
      <c r="BR44" s="414">
        <f t="shared" si="16"/>
        <v>44</v>
      </c>
      <c r="BS44" s="414" t="str">
        <f t="shared" si="17"/>
        <v>Gloucester</v>
      </c>
      <c r="BV44" s="415" t="s">
        <v>231</v>
      </c>
      <c r="BW44" s="414">
        <f>VLOOKUP(BV44,'Rural 80'!$A$11:$BS$488,44,FALSE)</f>
        <v>28</v>
      </c>
      <c r="BX44" s="414">
        <f t="array" ref="BX44">INDEX(BW$1:BW$58,MATCH(SMALL(COUNTIF(BW$1:BW$58,"&lt;"&amp;BW$1:BW$58),ROW(BW44:BX44)),COUNTIF(BW$1:BW$58,"&lt;"&amp;BW$1:BW$58),0))</f>
        <v>44</v>
      </c>
      <c r="BY44" s="414" t="str">
        <f t="array" ref="BY44">INDEX(BV$1:BV$58,SMALL(IF(BW$1:BW$58=BX44,ROW(BW$1:BW$58)),COUNTIF(BX$1:BX44,BX44)),1)</f>
        <v>Northampton</v>
      </c>
      <c r="BZ44" s="414">
        <f t="shared" si="18"/>
        <v>44</v>
      </c>
      <c r="CA44" s="414" t="str">
        <f t="shared" si="19"/>
        <v>Northampton</v>
      </c>
      <c r="CD44" s="415" t="s">
        <v>231</v>
      </c>
      <c r="CE44" s="414">
        <f>VLOOKUP(CD44,'Rural 80'!$A$11:$BS$488,48,FALSE)</f>
        <v>26</v>
      </c>
      <c r="CF44" s="414">
        <f t="array" ref="CF44">INDEX(CE$1:CE$58,MATCH(SMALL(COUNTIF(CE$1:CE$58,"&lt;"&amp;CE$1:CE$58),ROW(CE44:CF44)),COUNTIF(CE$1:CE$58,"&lt;"&amp;CE$1:CE$58),0))</f>
        <v>44</v>
      </c>
      <c r="CG44" s="414" t="str">
        <f t="array" ref="CG44">INDEX(CD$1:CD$58,SMALL(IF(CE$1:CE$58=CF44,ROW(CE$1:CE$58)),COUNTIF(CF$1:CF44,CF44)),1)</f>
        <v>Corby</v>
      </c>
      <c r="CH44" s="414">
        <f t="shared" si="20"/>
        <v>44</v>
      </c>
      <c r="CI44" s="414" t="str">
        <f t="shared" si="21"/>
        <v>Corby</v>
      </c>
      <c r="CL44" s="415" t="s">
        <v>231</v>
      </c>
      <c r="CM44" s="414">
        <f>VLOOKUP(CL44,'Rural 80'!$A$11:$BS$488,52,FALSE)</f>
        <v>31</v>
      </c>
      <c r="CN44" s="414">
        <f t="array" ref="CN44">INDEX(CM$1:CM$58,MATCH(SMALL(COUNTIF(CM$1:CM$58,"&lt;"&amp;CM$1:CM$58),ROW(CM44:CN44)),COUNTIF(CM$1:CM$58,"&lt;"&amp;CM$1:CM$58),0))</f>
        <v>44</v>
      </c>
      <c r="CO44" s="414" t="str">
        <f t="array" ref="CO44">INDEX(CL$1:CL$58,SMALL(IF(CM$1:CM$58=CN44,ROW(CM$1:CM$58)),COUNTIF(CN$1:CN44,CN44)),1)</f>
        <v>Eastbourne</v>
      </c>
      <c r="CP44" s="414">
        <f t="shared" si="22"/>
        <v>44</v>
      </c>
      <c r="CQ44" s="414" t="str">
        <f t="shared" si="23"/>
        <v>Eastbourne</v>
      </c>
      <c r="CT44" s="415" t="s">
        <v>231</v>
      </c>
      <c r="CU44" s="414" t="str">
        <f>VLOOKUP(CT44,'Rural 80'!$A$11:$BS$488,56,FALSE)</f>
        <v>9999</v>
      </c>
      <c r="CV44" s="414" t="str">
        <f t="array" ref="CV44">INDEX(CU$1:CU$58,MATCH(SMALL(COUNTIF(CU$1:CU$58,"&lt;"&amp;CU$1:CU$58),ROW(CU44:CV44)),COUNTIF(CU$1:CU$58,"&lt;"&amp;CU$1:CU$58),0))</f>
        <v>9999</v>
      </c>
      <c r="CW44" s="414" t="str">
        <f t="array" ref="CW44">INDEX(CT$1:CT$58,SMALL(IF(CU$1:CU$58=CV44,ROW(CU$1:CU$58)),COUNTIF(CV$1:CV44,CV44)),1)</f>
        <v>Slough</v>
      </c>
      <c r="CX44" s="414" t="str">
        <f t="shared" si="24"/>
        <v>no data</v>
      </c>
      <c r="CY44" s="414" t="str">
        <f t="shared" si="25"/>
        <v>Slough</v>
      </c>
      <c r="DB44" s="415" t="s">
        <v>231</v>
      </c>
      <c r="DC44" s="414" t="str">
        <f>VLOOKUP(DB44,'Rural 80'!$A$11:$BS$488,60,FALSE)</f>
        <v>9999</v>
      </c>
      <c r="DD44" s="414" t="str">
        <f t="array" ref="DD44">INDEX(DC$1:DC$58,MATCH(SMALL(COUNTIF(DC$1:DC$58,"&lt;"&amp;DC$1:DC$58),ROW(DC44:DD44)),COUNTIF(DC$1:DC$58,"&lt;"&amp;DC$1:DC$58),0))</f>
        <v>9999</v>
      </c>
      <c r="DE44" s="414" t="str">
        <f t="array" ref="DE44">INDEX(DB$1:DB$58,SMALL(IF(DC$1:DC$58=DD44,ROW(DC$1:DC$58)),COUNTIF(DD$1:DD44,DD44)),1)</f>
        <v>Slough</v>
      </c>
      <c r="DF44" s="414" t="str">
        <f t="shared" si="26"/>
        <v>no data</v>
      </c>
      <c r="DG44" s="414" t="str">
        <f t="shared" si="27"/>
        <v>Slough</v>
      </c>
      <c r="DJ44" s="415" t="s">
        <v>231</v>
      </c>
      <c r="DK44" s="414" t="str">
        <f>VLOOKUP(DJ44,'Rural 80'!$A$11:$BS$488,64,FALSE)</f>
        <v>9999</v>
      </c>
      <c r="DL44" s="414" t="str">
        <f t="array" ref="DL44">INDEX(DK$1:DK$58,MATCH(SMALL(COUNTIF(DK$1:DK$58,"&lt;"&amp;DK$1:DK$58),ROW(DK44:DL44)),COUNTIF(DK$1:DK$58,"&lt;"&amp;DK$1:DK$58),0))</f>
        <v>9999</v>
      </c>
      <c r="DM44" s="414" t="str">
        <f t="array" ref="DM44">INDEX(DJ$1:DJ$58,SMALL(IF(DK$1:DK$58=DL44,ROW(DK$1:DK$58)),COUNTIF(DL$1:DL44,DL44)),1)</f>
        <v>Slough</v>
      </c>
      <c r="DN44" s="414" t="str">
        <f t="shared" si="28"/>
        <v>no data</v>
      </c>
      <c r="DO44" s="414" t="str">
        <f t="shared" si="29"/>
        <v>Slough</v>
      </c>
      <c r="DR44" s="415" t="s">
        <v>231</v>
      </c>
      <c r="DS44" s="414" t="str">
        <f>VLOOKUP(DR44,'Rural 80'!$A$11:$BS$488,68,FALSE)</f>
        <v>9999</v>
      </c>
      <c r="DT44" s="414" t="str">
        <f t="array" ref="DT44">INDEX(DS$1:DS$58,MATCH(SMALL(COUNTIF(DS$1:DS$58,"&lt;"&amp;DS$1:DS$58),ROW(DS44:DT44)),COUNTIF(DS$1:DS$58,"&lt;"&amp;DS$1:DS$58),0))</f>
        <v>9999</v>
      </c>
      <c r="DU44" s="414" t="str">
        <f t="array" ref="DU44">INDEX(DR$1:DR$58,SMALL(IF(DS$1:DS$58=DT44,ROW(DS$1:DS$58)),COUNTIF(DT$1:DT44,DT44)),1)</f>
        <v>Slough</v>
      </c>
      <c r="DV44" s="414" t="str">
        <f t="shared" si="30"/>
        <v>no data</v>
      </c>
      <c r="DW44" s="414" t="str">
        <f t="shared" si="31"/>
        <v>Slough</v>
      </c>
    </row>
    <row r="45" spans="2:127" x14ac:dyDescent="0.25">
      <c r="B45" s="415" t="s">
        <v>255</v>
      </c>
      <c r="C45" s="414">
        <f>VLOOKUP(B45,'Rural 80'!$A$11:$BS$488,8,FALSE)</f>
        <v>20</v>
      </c>
      <c r="D45" s="414">
        <f t="array" ref="D45">INDEX(C$1:C$58,MATCH(SMALL(COUNTIF(C$1:C$58,"&lt;"&amp;C$1:C$58),ROW(C45:D45)),COUNTIF(C$1:C$58,"&lt;"&amp;C$1:C$58),0))</f>
        <v>45</v>
      </c>
      <c r="E45" s="414" t="str">
        <f t="array" ref="E45">INDEX(B$1:B$58,SMALL(IF(C$1:C$58=D45,ROW(C$1:C$58)),COUNTIF(D$1:D45,D45)),1)</f>
        <v>Slough</v>
      </c>
      <c r="F45" s="414">
        <f t="shared" si="32"/>
        <v>45</v>
      </c>
      <c r="G45" s="414" t="str">
        <f t="shared" si="33"/>
        <v>Slough</v>
      </c>
      <c r="J45" s="415" t="s">
        <v>255</v>
      </c>
      <c r="K45" s="414">
        <f>VLOOKUP(J45,'Rural 80'!$A$11:$BS$488,12,FALSE)</f>
        <v>26</v>
      </c>
      <c r="L45" s="414">
        <f t="array" ref="L45">INDEX(K$1:K$58,MATCH(SMALL(COUNTIF(K$1:K$58,"&lt;"&amp;K$1:K$58),ROW(K45:L45)),COUNTIF(K$1:K$58,"&lt;"&amp;K$1:K$58),0))</f>
        <v>45</v>
      </c>
      <c r="M45" s="414" t="str">
        <f t="array" ref="M45">INDEX(J$1:J$58,SMALL(IF(K$1:K$58=L45,ROW(K$1:K$58)),COUNTIF(L$1:L45,L45)),1)</f>
        <v>Cheltenham</v>
      </c>
      <c r="N45" s="414">
        <f t="shared" si="2"/>
        <v>45</v>
      </c>
      <c r="O45" s="414" t="str">
        <f t="shared" si="3"/>
        <v>Cheltenham</v>
      </c>
      <c r="R45" s="415" t="s">
        <v>255</v>
      </c>
      <c r="S45" s="414">
        <f>VLOOKUP(R45,'Rural 80'!$A$11:$BS$488,16,FALSE)</f>
        <v>24</v>
      </c>
      <c r="T45" s="414">
        <f t="array" ref="T45">INDEX(S$1:S$58,MATCH(SMALL(COUNTIF(S$1:S$58,"&lt;"&amp;S$1:S$58),ROW(S45:T45)),COUNTIF(S$1:S$58,"&lt;"&amp;S$1:S$58),0))</f>
        <v>45</v>
      </c>
      <c r="U45" s="414" t="str">
        <f t="array" ref="U45">INDEX(R$1:R$58,SMALL(IF(S$1:S$58=T45,ROW(S$1:S$58)),COUNTIF(T$1:T45,T45)),1)</f>
        <v>York</v>
      </c>
      <c r="V45" s="414">
        <f t="shared" si="4"/>
        <v>45</v>
      </c>
      <c r="W45" s="414" t="str">
        <f t="shared" si="5"/>
        <v>York</v>
      </c>
      <c r="Z45" s="415" t="s">
        <v>255</v>
      </c>
      <c r="AA45" s="414">
        <f>VLOOKUP(Z45,'Rural 80'!$A$11:$BS$488,20,FALSE)</f>
        <v>24</v>
      </c>
      <c r="AB45" s="414">
        <f t="array" ref="AB45">INDEX(AA$1:AA$58,MATCH(SMALL(COUNTIF(AA$1:AA$58,"&lt;"&amp;AA$1:AA$58),ROW(AA45:AB45)),COUNTIF(AA$1:AA$58,"&lt;"&amp;AA$1:AA$58),0))</f>
        <v>45</v>
      </c>
      <c r="AC45" s="414" t="str">
        <f t="array" ref="AC45">INDEX(Z$1:Z$58,SMALL(IF(AA$1:AA$58=AB45,ROW(AA$1:AA$58)),COUNTIF(AB$1:AB45,AB45)),1)</f>
        <v>Norwich</v>
      </c>
      <c r="AD45" s="414">
        <f t="shared" si="6"/>
        <v>45</v>
      </c>
      <c r="AE45" s="414" t="str">
        <f t="shared" si="7"/>
        <v>Norwich</v>
      </c>
      <c r="AH45" s="415" t="s">
        <v>255</v>
      </c>
      <c r="AI45" s="414">
        <f>VLOOKUP(AH45,'Rural 80'!$A$11:$BS$488,24,FALSE)</f>
        <v>19</v>
      </c>
      <c r="AJ45" s="414">
        <f t="array" ref="AJ45">INDEX(AI$1:AI$58,MATCH(SMALL(COUNTIF(AI$1:AI$58,"&lt;"&amp;AI$1:AI$58),ROW(AI45:AJ45)),COUNTIF(AI$1:AI$58,"&lt;"&amp;AI$1:AI$58),0))</f>
        <v>45</v>
      </c>
      <c r="AK45" s="414" t="str">
        <f t="array" ref="AK45">INDEX(AH$1:AH$58,SMALL(IF(AI$1:AI$58=AJ45,ROW(AI$1:AI$58)),COUNTIF(AJ$1:AJ45,AJ45)),1)</f>
        <v>Norwich</v>
      </c>
      <c r="AL45" s="414">
        <f t="shared" si="8"/>
        <v>45</v>
      </c>
      <c r="AM45" s="414" t="str">
        <f t="shared" si="9"/>
        <v>Norwich</v>
      </c>
      <c r="AP45" s="415" t="s">
        <v>255</v>
      </c>
      <c r="AQ45" s="414">
        <f>VLOOKUP(AP45,'Rural 80'!$A$11:$BS$488,28,FALSE)</f>
        <v>28</v>
      </c>
      <c r="AR45" s="414">
        <f t="array" ref="AR45">INDEX(AQ$1:AQ$58,MATCH(SMALL(COUNTIF(AQ$1:AQ$58,"&lt;"&amp;AQ$1:AQ$58),ROW(AQ45:AR45)),COUNTIF(AQ$1:AQ$58,"&lt;"&amp;AQ$1:AQ$58),0))</f>
        <v>45</v>
      </c>
      <c r="AS45" s="414" t="str">
        <f t="array" ref="AS45">INDEX(AP$1:AP$58,SMALL(IF(AQ$1:AQ$58=AR45,ROW(AQ$1:AQ$58)),COUNTIF(AR$1:AR45,AR45)),1)</f>
        <v>Canterbury</v>
      </c>
      <c r="AT45" s="414">
        <f t="shared" si="10"/>
        <v>45</v>
      </c>
      <c r="AU45" s="414" t="str">
        <f t="shared" si="11"/>
        <v>Canterbury</v>
      </c>
      <c r="AX45" s="415" t="s">
        <v>255</v>
      </c>
      <c r="AY45" s="414">
        <f>VLOOKUP(AX45,'Rural 80'!$A$11:$BS$488,32,FALSE)</f>
        <v>34</v>
      </c>
      <c r="AZ45" s="414">
        <f t="array" ref="AZ45">INDEX(AY$1:AY$58,MATCH(SMALL(COUNTIF(AY$1:AY$58,"&lt;"&amp;AY$1:AY$58),ROW(AY45:AZ45)),COUNTIF(AY$1:AY$58,"&lt;"&amp;AY$1:AY$58),0))</f>
        <v>45</v>
      </c>
      <c r="BA45" s="414" t="str">
        <f t="array" ref="BA45">INDEX(AX$1:AX$58,SMALL(IF(AY$1:AY$58=AZ45,ROW(AY$1:AY$58)),COUNTIF(AZ$1:AZ45,AZ45)),1)</f>
        <v>Worcester</v>
      </c>
      <c r="BB45" s="414">
        <f t="shared" si="12"/>
        <v>45</v>
      </c>
      <c r="BC45" s="414" t="str">
        <f t="shared" si="13"/>
        <v>Worcester</v>
      </c>
      <c r="BF45" s="415" t="s">
        <v>255</v>
      </c>
      <c r="BG45" s="414">
        <f>VLOOKUP(BF45,'Rural 80'!$A$11:$BS$488,36,FALSE)</f>
        <v>31</v>
      </c>
      <c r="BH45" s="414">
        <f t="array" ref="BH45">INDEX(BG$1:BG$58,MATCH(SMALL(COUNTIF(BG$1:BG$58,"&lt;"&amp;BG$1:BG$58),ROW(BG45:BH45)),COUNTIF(BG$1:BG$58,"&lt;"&amp;BG$1:BG$58),0))</f>
        <v>45</v>
      </c>
      <c r="BI45" s="414" t="str">
        <f t="array" ref="BI45">INDEX(BF$1:BF$58,SMALL(IF(BG$1:BG$58=BH45,ROW(BG$1:BG$58)),COUNTIF(BH$1:BH45,BH45)),1)</f>
        <v>Welwyn Hatfield</v>
      </c>
      <c r="BJ45" s="414">
        <f t="shared" si="14"/>
        <v>45</v>
      </c>
      <c r="BK45" s="414" t="str">
        <f t="shared" si="15"/>
        <v>Welwyn Hatfield</v>
      </c>
      <c r="BN45" s="415" t="s">
        <v>255</v>
      </c>
      <c r="BO45" s="414">
        <f>VLOOKUP(BN45,'Rural 80'!$A$11:$BS$488,40,FALSE)</f>
        <v>29</v>
      </c>
      <c r="BP45" s="414">
        <f t="array" ref="BP45">INDEX(BO$1:BO$58,MATCH(SMALL(COUNTIF(BO$1:BO$58,"&lt;"&amp;BO$1:BO$58),ROW(BO45:BP45)),COUNTIF(BO$1:BO$58,"&lt;"&amp;BO$1:BO$58),0))</f>
        <v>45</v>
      </c>
      <c r="BQ45" s="414" t="str">
        <f t="array" ref="BQ45">INDEX(BN$1:BN$58,SMALL(IF(BO$1:BO$58=BP45,ROW(BO$1:BO$58)),COUNTIF(BP$1:BP45,BP45)),1)</f>
        <v>Corby</v>
      </c>
      <c r="BR45" s="414">
        <f t="shared" si="16"/>
        <v>45</v>
      </c>
      <c r="BS45" s="414" t="str">
        <f t="shared" si="17"/>
        <v>Corby</v>
      </c>
      <c r="BV45" s="415" t="s">
        <v>255</v>
      </c>
      <c r="BW45" s="414">
        <f>VLOOKUP(BV45,'Rural 80'!$A$11:$BS$488,44,FALSE)</f>
        <v>26</v>
      </c>
      <c r="BX45" s="414">
        <f t="array" ref="BX45">INDEX(BW$1:BW$58,MATCH(SMALL(COUNTIF(BW$1:BW$58,"&lt;"&amp;BW$1:BW$58),ROW(BW45:BX45)),COUNTIF(BW$1:BW$58,"&lt;"&amp;BW$1:BW$58),0))</f>
        <v>45</v>
      </c>
      <c r="BY45" s="414" t="str">
        <f t="array" ref="BY45">INDEX(BV$1:BV$58,SMALL(IF(BW$1:BW$58=BX45,ROW(BW$1:BW$58)),COUNTIF(BX$1:BX45,BX45)),1)</f>
        <v>Corby</v>
      </c>
      <c r="BZ45" s="414">
        <f t="shared" si="18"/>
        <v>45</v>
      </c>
      <c r="CA45" s="414" t="str">
        <f t="shared" si="19"/>
        <v>Corby</v>
      </c>
      <c r="CD45" s="415" t="s">
        <v>255</v>
      </c>
      <c r="CE45" s="414">
        <f>VLOOKUP(CD45,'Rural 80'!$A$11:$BS$488,48,FALSE)</f>
        <v>23</v>
      </c>
      <c r="CF45" s="414">
        <f t="array" ref="CF45">INDEX(CE$1:CE$58,MATCH(SMALL(COUNTIF(CE$1:CE$58,"&lt;"&amp;CE$1:CE$58),ROW(CE45:CF45)),COUNTIF(CE$1:CE$58,"&lt;"&amp;CE$1:CE$58),0))</f>
        <v>45</v>
      </c>
      <c r="CG45" s="414" t="str">
        <f t="array" ref="CG45">INDEX(CD$1:CD$58,SMALL(IF(CE$1:CE$58=CF45,ROW(CE$1:CE$58)),COUNTIF(CF$1:CF45,CF45)),1)</f>
        <v>Eastbourne</v>
      </c>
      <c r="CH45" s="414">
        <f t="shared" si="20"/>
        <v>45</v>
      </c>
      <c r="CI45" s="414" t="str">
        <f t="shared" si="21"/>
        <v>Eastbourne</v>
      </c>
      <c r="CL45" s="415" t="s">
        <v>255</v>
      </c>
      <c r="CM45" s="414">
        <f>VLOOKUP(CL45,'Rural 80'!$A$11:$BS$488,52,FALSE)</f>
        <v>27</v>
      </c>
      <c r="CN45" s="414">
        <f t="array" ref="CN45">INDEX(CM$1:CM$58,MATCH(SMALL(COUNTIF(CM$1:CM$58,"&lt;"&amp;CM$1:CM$58),ROW(CM45:CN45)),COUNTIF(CM$1:CM$58,"&lt;"&amp;CM$1:CM$58),0))</f>
        <v>45</v>
      </c>
      <c r="CO45" s="414" t="str">
        <f t="array" ref="CO45">INDEX(CL$1:CL$58,SMALL(IF(CM$1:CM$58=CN45,ROW(CM$1:CM$58)),COUNTIF(CN$1:CN45,CN45)),1)</f>
        <v>Norwich</v>
      </c>
      <c r="CP45" s="414">
        <f t="shared" si="22"/>
        <v>45</v>
      </c>
      <c r="CQ45" s="414" t="str">
        <f t="shared" si="23"/>
        <v>Norwich</v>
      </c>
      <c r="CT45" s="415" t="s">
        <v>255</v>
      </c>
      <c r="CU45" s="414" t="str">
        <f>VLOOKUP(CT45,'Rural 80'!$A$11:$BS$488,56,FALSE)</f>
        <v>9999</v>
      </c>
      <c r="CV45" s="414" t="str">
        <f t="array" ref="CV45">INDEX(CU$1:CU$58,MATCH(SMALL(COUNTIF(CU$1:CU$58,"&lt;"&amp;CU$1:CU$58),ROW(CU45:CV45)),COUNTIF(CU$1:CU$58,"&lt;"&amp;CU$1:CU$58),0))</f>
        <v>9999</v>
      </c>
      <c r="CW45" s="414" t="str">
        <f t="array" ref="CW45">INDEX(CT$1:CT$58,SMALL(IF(CU$1:CU$58=CV45,ROW(CU$1:CU$58)),COUNTIF(CV$1:CV45,CV45)),1)</f>
        <v>Stevenage</v>
      </c>
      <c r="CX45" s="414" t="str">
        <f t="shared" si="24"/>
        <v>no data</v>
      </c>
      <c r="CY45" s="414" t="str">
        <f t="shared" si="25"/>
        <v>Stevenage</v>
      </c>
      <c r="DB45" s="415" t="s">
        <v>255</v>
      </c>
      <c r="DC45" s="414" t="str">
        <f>VLOOKUP(DB45,'Rural 80'!$A$11:$BS$488,60,FALSE)</f>
        <v>9999</v>
      </c>
      <c r="DD45" s="414" t="str">
        <f t="array" ref="DD45">INDEX(DC$1:DC$58,MATCH(SMALL(COUNTIF(DC$1:DC$58,"&lt;"&amp;DC$1:DC$58),ROW(DC45:DD45)),COUNTIF(DC$1:DC$58,"&lt;"&amp;DC$1:DC$58),0))</f>
        <v>9999</v>
      </c>
      <c r="DE45" s="414" t="str">
        <f t="array" ref="DE45">INDEX(DB$1:DB$58,SMALL(IF(DC$1:DC$58=DD45,ROW(DC$1:DC$58)),COUNTIF(DD$1:DD45,DD45)),1)</f>
        <v>Stevenage</v>
      </c>
      <c r="DF45" s="414" t="str">
        <f t="shared" si="26"/>
        <v>no data</v>
      </c>
      <c r="DG45" s="414" t="str">
        <f t="shared" si="27"/>
        <v>Stevenage</v>
      </c>
      <c r="DJ45" s="415" t="s">
        <v>255</v>
      </c>
      <c r="DK45" s="414" t="str">
        <f>VLOOKUP(DJ45,'Rural 80'!$A$11:$BS$488,64,FALSE)</f>
        <v>9999</v>
      </c>
      <c r="DL45" s="414" t="str">
        <f t="array" ref="DL45">INDEX(DK$1:DK$58,MATCH(SMALL(COUNTIF(DK$1:DK$58,"&lt;"&amp;DK$1:DK$58),ROW(DK45:DL45)),COUNTIF(DK$1:DK$58,"&lt;"&amp;DK$1:DK$58),0))</f>
        <v>9999</v>
      </c>
      <c r="DM45" s="414" t="str">
        <f t="array" ref="DM45">INDEX(DJ$1:DJ$58,SMALL(IF(DK$1:DK$58=DL45,ROW(DK$1:DK$58)),COUNTIF(DL$1:DL45,DL45)),1)</f>
        <v>Stevenage</v>
      </c>
      <c r="DN45" s="414" t="str">
        <f t="shared" si="28"/>
        <v>no data</v>
      </c>
      <c r="DO45" s="414" t="str">
        <f t="shared" si="29"/>
        <v>Stevenage</v>
      </c>
      <c r="DR45" s="415" t="s">
        <v>255</v>
      </c>
      <c r="DS45" s="414" t="str">
        <f>VLOOKUP(DR45,'Rural 80'!$A$11:$BS$488,68,FALSE)</f>
        <v>9999</v>
      </c>
      <c r="DT45" s="414" t="str">
        <f t="array" ref="DT45">INDEX(DS$1:DS$58,MATCH(SMALL(COUNTIF(DS$1:DS$58,"&lt;"&amp;DS$1:DS$58),ROW(DS45:DT45)),COUNTIF(DS$1:DS$58,"&lt;"&amp;DS$1:DS$58),0))</f>
        <v>9999</v>
      </c>
      <c r="DU45" s="414" t="str">
        <f t="array" ref="DU45">INDEX(DR$1:DR$58,SMALL(IF(DS$1:DS$58=DT45,ROW(DS$1:DS$58)),COUNTIF(DT$1:DT45,DT45)),1)</f>
        <v>Stevenage</v>
      </c>
      <c r="DV45" s="414" t="str">
        <f t="shared" si="30"/>
        <v>no data</v>
      </c>
      <c r="DW45" s="414" t="str">
        <f t="shared" si="31"/>
        <v>Stevenage</v>
      </c>
    </row>
    <row r="46" spans="2:127" x14ac:dyDescent="0.25">
      <c r="B46" s="415" t="s">
        <v>263</v>
      </c>
      <c r="C46" s="414">
        <f>VLOOKUP(B46,'Rural 80'!$A$11:$BS$488,8,FALSE)</f>
        <v>19</v>
      </c>
      <c r="D46" s="414">
        <f t="array" ref="D46">INDEX(C$1:C$58,MATCH(SMALL(COUNTIF(C$1:C$58,"&lt;"&amp;C$1:C$58),ROW(C46:D46)),COUNTIF(C$1:C$58,"&lt;"&amp;C$1:C$58),0))</f>
        <v>46</v>
      </c>
      <c r="E46" s="414" t="str">
        <f t="array" ref="E46">INDEX(B$1:B$58,SMALL(IF(C$1:C$58=D46,ROW(C$1:C$58)),COUNTIF(D$1:D46,D46)),1)</f>
        <v>Worcester</v>
      </c>
      <c r="F46" s="414">
        <f t="shared" si="32"/>
        <v>46</v>
      </c>
      <c r="G46" s="414" t="str">
        <f t="shared" si="33"/>
        <v>Worcester</v>
      </c>
      <c r="J46" s="415" t="s">
        <v>263</v>
      </c>
      <c r="K46" s="414">
        <f>VLOOKUP(J46,'Rural 80'!$A$11:$BS$488,12,FALSE)</f>
        <v>22</v>
      </c>
      <c r="L46" s="414">
        <f t="array" ref="L46">INDEX(K$1:K$58,MATCH(SMALL(COUNTIF(K$1:K$58,"&lt;"&amp;K$1:K$58),ROW(K46:L46)),COUNTIF(K$1:K$58,"&lt;"&amp;K$1:K$58),0))</f>
        <v>46</v>
      </c>
      <c r="M46" s="414" t="str">
        <f t="array" ref="M46">INDEX(J$1:J$58,SMALL(IF(K$1:K$58=L46,ROW(K$1:K$58)),COUNTIF(L$1:L46,L46)),1)</f>
        <v>York</v>
      </c>
      <c r="N46" s="414">
        <f t="shared" si="2"/>
        <v>46</v>
      </c>
      <c r="O46" s="414" t="str">
        <f t="shared" si="3"/>
        <v>York</v>
      </c>
      <c r="R46" s="415" t="s">
        <v>263</v>
      </c>
      <c r="S46" s="414">
        <f>VLOOKUP(R46,'Rural 80'!$A$11:$BS$488,16,FALSE)</f>
        <v>21</v>
      </c>
      <c r="T46" s="414">
        <f t="array" ref="T46">INDEX(S$1:S$58,MATCH(SMALL(COUNTIF(S$1:S$58,"&lt;"&amp;S$1:S$58),ROW(S46:T46)),COUNTIF(S$1:S$58,"&lt;"&amp;S$1:S$58),0))</f>
        <v>46</v>
      </c>
      <c r="U46" s="414" t="str">
        <f t="array" ref="U46">INDEX(R$1:R$58,SMALL(IF(S$1:S$58=T46,ROW(S$1:S$58)),COUNTIF(T$1:T46,T46)),1)</f>
        <v>Cheltenham</v>
      </c>
      <c r="V46" s="414">
        <f t="shared" si="4"/>
        <v>46</v>
      </c>
      <c r="W46" s="414" t="str">
        <f t="shared" si="5"/>
        <v>Cheltenham</v>
      </c>
      <c r="Z46" s="415" t="s">
        <v>263</v>
      </c>
      <c r="AA46" s="414">
        <f>VLOOKUP(Z46,'Rural 80'!$A$11:$BS$488,20,FALSE)</f>
        <v>28</v>
      </c>
      <c r="AB46" s="414">
        <f t="array" ref="AB46">INDEX(AA$1:AA$58,MATCH(SMALL(COUNTIF(AA$1:AA$58,"&lt;"&amp;AA$1:AA$58),ROW(AA46:AB46)),COUNTIF(AA$1:AA$58,"&lt;"&amp;AA$1:AA$58),0))</f>
        <v>46</v>
      </c>
      <c r="AC46" s="414" t="str">
        <f t="array" ref="AC46">INDEX(Z$1:Z$58,SMALL(IF(AA$1:AA$58=AB46,ROW(AA$1:AA$58)),COUNTIF(AB$1:AB46,AB46)),1)</f>
        <v>Canterbury</v>
      </c>
      <c r="AD46" s="414">
        <f t="shared" si="6"/>
        <v>46</v>
      </c>
      <c r="AE46" s="414" t="str">
        <f t="shared" si="7"/>
        <v>Canterbury</v>
      </c>
      <c r="AH46" s="415" t="s">
        <v>263</v>
      </c>
      <c r="AI46" s="414">
        <f>VLOOKUP(AH46,'Rural 80'!$A$11:$BS$488,24,FALSE)</f>
        <v>21</v>
      </c>
      <c r="AJ46" s="414">
        <f t="array" ref="AJ46">INDEX(AI$1:AI$58,MATCH(SMALL(COUNTIF(AI$1:AI$58,"&lt;"&amp;AI$1:AI$58),ROW(AI46:AJ46)),COUNTIF(AI$1:AI$58,"&lt;"&amp;AI$1:AI$58),0))</f>
        <v>46</v>
      </c>
      <c r="AK46" s="414" t="str">
        <f t="array" ref="AK46">INDEX(AH$1:AH$58,SMALL(IF(AI$1:AI$58=AJ46,ROW(AI$1:AI$58)),COUNTIF(AJ$1:AJ46,AJ46)),1)</f>
        <v>Canterbury</v>
      </c>
      <c r="AL46" s="414">
        <f t="shared" si="8"/>
        <v>46</v>
      </c>
      <c r="AM46" s="414" t="str">
        <f t="shared" si="9"/>
        <v>Canterbury</v>
      </c>
      <c r="AP46" s="415" t="s">
        <v>263</v>
      </c>
      <c r="AQ46" s="414">
        <f>VLOOKUP(AP46,'Rural 80'!$A$11:$BS$488,28,FALSE)</f>
        <v>31</v>
      </c>
      <c r="AR46" s="414">
        <f t="array" ref="AR46">INDEX(AQ$1:AQ$58,MATCH(SMALL(COUNTIF(AQ$1:AQ$58,"&lt;"&amp;AQ$1:AQ$58),ROW(AQ46:AR46)),COUNTIF(AQ$1:AQ$58,"&lt;"&amp;AQ$1:AQ$58),0))</f>
        <v>46</v>
      </c>
      <c r="AS46" s="414" t="str">
        <f t="array" ref="AS46">INDEX(AP$1:AP$58,SMALL(IF(AQ$1:AQ$58=AR46,ROW(AQ$1:AQ$58)),COUNTIF(AR$1:AR46,AR46)),1)</f>
        <v>Ipswich</v>
      </c>
      <c r="AT46" s="414">
        <f t="shared" si="10"/>
        <v>46</v>
      </c>
      <c r="AU46" s="414" t="str">
        <f t="shared" si="11"/>
        <v>Ipswich</v>
      </c>
      <c r="AX46" s="415" t="s">
        <v>263</v>
      </c>
      <c r="AY46" s="414">
        <f>VLOOKUP(AX46,'Rural 80'!$A$11:$BS$488,32,FALSE)</f>
        <v>26</v>
      </c>
      <c r="AZ46" s="414">
        <f t="array" ref="AZ46">INDEX(AY$1:AY$58,MATCH(SMALL(COUNTIF(AY$1:AY$58,"&lt;"&amp;AY$1:AY$58),ROW(AY46:AZ46)),COUNTIF(AY$1:AY$58,"&lt;"&amp;AY$1:AY$58),0))</f>
        <v>46</v>
      </c>
      <c r="BA46" s="414" t="str">
        <f t="array" ref="BA46">INDEX(AX$1:AX$58,SMALL(IF(AY$1:AY$58=AZ46,ROW(AY$1:AY$58)),COUNTIF(AZ$1:AZ46,AZ46)),1)</f>
        <v>Lincoln</v>
      </c>
      <c r="BB46" s="414">
        <f t="shared" si="12"/>
        <v>46</v>
      </c>
      <c r="BC46" s="414" t="str">
        <f t="shared" si="13"/>
        <v>Lincoln</v>
      </c>
      <c r="BF46" s="415" t="s">
        <v>263</v>
      </c>
      <c r="BG46" s="414">
        <f>VLOOKUP(BF46,'Rural 80'!$A$11:$BS$488,36,FALSE)</f>
        <v>25</v>
      </c>
      <c r="BH46" s="414">
        <f t="array" ref="BH46">INDEX(BG$1:BG$58,MATCH(SMALL(COUNTIF(BG$1:BG$58,"&lt;"&amp;BG$1:BG$58),ROW(BG46:BH46)),COUNTIF(BG$1:BG$58,"&lt;"&amp;BG$1:BG$58),0))</f>
        <v>46</v>
      </c>
      <c r="BI46" s="414" t="str">
        <f t="array" ref="BI46">INDEX(BF$1:BF$58,SMALL(IF(BG$1:BG$58=BH46,ROW(BG$1:BG$58)),COUNTIF(BH$1:BH46,BH46)),1)</f>
        <v>Windsor and Maidenhead</v>
      </c>
      <c r="BJ46" s="414">
        <f t="shared" si="14"/>
        <v>46</v>
      </c>
      <c r="BK46" s="414" t="str">
        <f t="shared" si="15"/>
        <v>Windsor and Maidenhead</v>
      </c>
      <c r="BN46" s="415" t="s">
        <v>263</v>
      </c>
      <c r="BO46" s="414">
        <f>VLOOKUP(BN46,'Rural 80'!$A$11:$BS$488,40,FALSE)</f>
        <v>24</v>
      </c>
      <c r="BP46" s="414">
        <f t="array" ref="BP46">INDEX(BO$1:BO$58,MATCH(SMALL(COUNTIF(BO$1:BO$58,"&lt;"&amp;BO$1:BO$58),ROW(BO46:BP46)),COUNTIF(BO$1:BO$58,"&lt;"&amp;BO$1:BO$58),0))</f>
        <v>46</v>
      </c>
      <c r="BQ46" s="414" t="str">
        <f t="array" ref="BQ46">INDEX(BN$1:BN$58,SMALL(IF(BO$1:BO$58=BP46,ROW(BO$1:BO$58)),COUNTIF(BP$1:BP46,BP46)),1)</f>
        <v>York</v>
      </c>
      <c r="BR46" s="414">
        <f t="shared" si="16"/>
        <v>46</v>
      </c>
      <c r="BS46" s="414" t="str">
        <f t="shared" si="17"/>
        <v>York</v>
      </c>
      <c r="BV46" s="415" t="s">
        <v>263</v>
      </c>
      <c r="BW46" s="414">
        <f>VLOOKUP(BV46,'Rural 80'!$A$11:$BS$488,44,FALSE)</f>
        <v>22</v>
      </c>
      <c r="BX46" s="414">
        <f t="array" ref="BX46">INDEX(BW$1:BW$58,MATCH(SMALL(COUNTIF(BW$1:BW$58,"&lt;"&amp;BW$1:BW$58),ROW(BW46:BX46)),COUNTIF(BW$1:BW$58,"&lt;"&amp;BW$1:BW$58),0))</f>
        <v>46</v>
      </c>
      <c r="BY46" s="414" t="str">
        <f t="array" ref="BY46">INDEX(BV$1:BV$58,SMALL(IF(BW$1:BW$58=BX46,ROW(BW$1:BW$58)),COUNTIF(BX$1:BX46,BX46)),1)</f>
        <v>Charnwood</v>
      </c>
      <c r="BZ46" s="414">
        <f t="shared" si="18"/>
        <v>46</v>
      </c>
      <c r="CA46" s="414" t="str">
        <f t="shared" si="19"/>
        <v>Charnwood</v>
      </c>
      <c r="CD46" s="415" t="s">
        <v>263</v>
      </c>
      <c r="CE46" s="414">
        <f>VLOOKUP(CD46,'Rural 80'!$A$11:$BS$488,48,FALSE)</f>
        <v>24</v>
      </c>
      <c r="CF46" s="414">
        <f t="array" ref="CF46">INDEX(CE$1:CE$58,MATCH(SMALL(COUNTIF(CE$1:CE$58,"&lt;"&amp;CE$1:CE$58),ROW(CE46:CF46)),COUNTIF(CE$1:CE$58,"&lt;"&amp;CE$1:CE$58),0))</f>
        <v>46</v>
      </c>
      <c r="CG46" s="414" t="str">
        <f t="array" ref="CG46">INDEX(CD$1:CD$58,SMALL(IF(CE$1:CE$58=CF46,ROW(CE$1:CE$58)),COUNTIF(CF$1:CF46,CF46)),1)</f>
        <v>Northampton</v>
      </c>
      <c r="CH46" s="414">
        <f t="shared" si="20"/>
        <v>46</v>
      </c>
      <c r="CI46" s="414" t="str">
        <f t="shared" si="21"/>
        <v>Northampton</v>
      </c>
      <c r="CL46" s="415" t="s">
        <v>263</v>
      </c>
      <c r="CM46" s="414">
        <f>VLOOKUP(CL46,'Rural 80'!$A$11:$BS$488,52,FALSE)</f>
        <v>32</v>
      </c>
      <c r="CN46" s="414">
        <f t="array" ref="CN46">INDEX(CM$1:CM$58,MATCH(SMALL(COUNTIF(CM$1:CM$58,"&lt;"&amp;CM$1:CM$58),ROW(CM46:CN46)),COUNTIF(CM$1:CM$58,"&lt;"&amp;CM$1:CM$58),0))</f>
        <v>46</v>
      </c>
      <c r="CO46" s="414" t="str">
        <f t="array" ref="CO46">INDEX(CL$1:CL$58,SMALL(IF(CM$1:CM$58=CN46,ROW(CM$1:CM$58)),COUNTIF(CN$1:CN46,CN46)),1)</f>
        <v>Thanet</v>
      </c>
      <c r="CP46" s="414">
        <f t="shared" si="22"/>
        <v>46</v>
      </c>
      <c r="CQ46" s="414" t="str">
        <f t="shared" si="23"/>
        <v>Thanet</v>
      </c>
      <c r="CT46" s="415" t="s">
        <v>263</v>
      </c>
      <c r="CU46" s="414" t="str">
        <f>VLOOKUP(CT46,'Rural 80'!$A$11:$BS$488,56,FALSE)</f>
        <v>9999</v>
      </c>
      <c r="CV46" s="414" t="str">
        <f t="array" ref="CV46">INDEX(CU$1:CU$58,MATCH(SMALL(COUNTIF(CU$1:CU$58,"&lt;"&amp;CU$1:CU$58),ROW(CU46:CV46)),COUNTIF(CU$1:CU$58,"&lt;"&amp;CU$1:CU$58),0))</f>
        <v>9999</v>
      </c>
      <c r="CW46" s="414" t="str">
        <f t="array" ref="CW46">INDEX(CT$1:CT$58,SMALL(IF(CU$1:CU$58=CV46,ROW(CU$1:CU$58)),COUNTIF(CV$1:CV46,CV46)),1)</f>
        <v>Surrey Heath</v>
      </c>
      <c r="CX46" s="414" t="str">
        <f t="shared" si="24"/>
        <v>no data</v>
      </c>
      <c r="CY46" s="414" t="str">
        <f t="shared" si="25"/>
        <v>Surrey Heath</v>
      </c>
      <c r="DB46" s="415" t="s">
        <v>263</v>
      </c>
      <c r="DC46" s="414" t="str">
        <f>VLOOKUP(DB46,'Rural 80'!$A$11:$BS$488,60,FALSE)</f>
        <v>9999</v>
      </c>
      <c r="DD46" s="414" t="str">
        <f t="array" ref="DD46">INDEX(DC$1:DC$58,MATCH(SMALL(COUNTIF(DC$1:DC$58,"&lt;"&amp;DC$1:DC$58),ROW(DC46:DD46)),COUNTIF(DC$1:DC$58,"&lt;"&amp;DC$1:DC$58),0))</f>
        <v>9999</v>
      </c>
      <c r="DE46" s="414" t="str">
        <f t="array" ref="DE46">INDEX(DB$1:DB$58,SMALL(IF(DC$1:DC$58=DD46,ROW(DC$1:DC$58)),COUNTIF(DD$1:DD46,DD46)),1)</f>
        <v>Surrey Heath</v>
      </c>
      <c r="DF46" s="414" t="str">
        <f t="shared" si="26"/>
        <v>no data</v>
      </c>
      <c r="DG46" s="414" t="str">
        <f t="shared" si="27"/>
        <v>Surrey Heath</v>
      </c>
      <c r="DJ46" s="415" t="s">
        <v>263</v>
      </c>
      <c r="DK46" s="414" t="str">
        <f>VLOOKUP(DJ46,'Rural 80'!$A$11:$BS$488,64,FALSE)</f>
        <v>9999</v>
      </c>
      <c r="DL46" s="414" t="str">
        <f t="array" ref="DL46">INDEX(DK$1:DK$58,MATCH(SMALL(COUNTIF(DK$1:DK$58,"&lt;"&amp;DK$1:DK$58),ROW(DK46:DL46)),COUNTIF(DK$1:DK$58,"&lt;"&amp;DK$1:DK$58),0))</f>
        <v>9999</v>
      </c>
      <c r="DM46" s="414" t="str">
        <f t="array" ref="DM46">INDEX(DJ$1:DJ$58,SMALL(IF(DK$1:DK$58=DL46,ROW(DK$1:DK$58)),COUNTIF(DL$1:DL46,DL46)),1)</f>
        <v>Surrey Heath</v>
      </c>
      <c r="DN46" s="414" t="str">
        <f t="shared" si="28"/>
        <v>no data</v>
      </c>
      <c r="DO46" s="414" t="str">
        <f t="shared" si="29"/>
        <v>Surrey Heath</v>
      </c>
      <c r="DR46" s="415" t="s">
        <v>263</v>
      </c>
      <c r="DS46" s="414" t="str">
        <f>VLOOKUP(DR46,'Rural 80'!$A$11:$BS$488,68,FALSE)</f>
        <v>9999</v>
      </c>
      <c r="DT46" s="414" t="str">
        <f t="array" ref="DT46">INDEX(DS$1:DS$58,MATCH(SMALL(COUNTIF(DS$1:DS$58,"&lt;"&amp;DS$1:DS$58),ROW(DS46:DT46)),COUNTIF(DS$1:DS$58,"&lt;"&amp;DS$1:DS$58),0))</f>
        <v>9999</v>
      </c>
      <c r="DU46" s="414" t="str">
        <f t="array" ref="DU46">INDEX(DR$1:DR$58,SMALL(IF(DS$1:DS$58=DT46,ROW(DS$1:DS$58)),COUNTIF(DT$1:DT46,DT46)),1)</f>
        <v>Surrey Heath</v>
      </c>
      <c r="DV46" s="414" t="str">
        <f t="shared" si="30"/>
        <v>no data</v>
      </c>
      <c r="DW46" s="414" t="str">
        <f t="shared" si="31"/>
        <v>Surrey Heath</v>
      </c>
    </row>
    <row r="47" spans="2:127" x14ac:dyDescent="0.25">
      <c r="B47" s="415" t="s">
        <v>266</v>
      </c>
      <c r="C47" s="414">
        <f>VLOOKUP(B47,'Rural 80'!$A$11:$BS$488,8,FALSE)</f>
        <v>36</v>
      </c>
      <c r="D47" s="414">
        <f t="array" ref="D47">INDEX(C$1:C$58,MATCH(SMALL(COUNTIF(C$1:C$58,"&lt;"&amp;C$1:C$58),ROW(C47:D47)),COUNTIF(C$1:C$58,"&lt;"&amp;C$1:C$58),0))</f>
        <v>47</v>
      </c>
      <c r="E47" s="414" t="str">
        <f t="array" ref="E47">INDEX(B$1:B$58,SMALL(IF(C$1:C$58=D47,ROW(C$1:C$58)),COUNTIF(D$1:D47,D47)),1)</f>
        <v>Northampton</v>
      </c>
      <c r="F47" s="414">
        <f t="shared" si="32"/>
        <v>47</v>
      </c>
      <c r="G47" s="414" t="str">
        <f t="shared" si="33"/>
        <v>Northampton</v>
      </c>
      <c r="J47" s="415" t="s">
        <v>266</v>
      </c>
      <c r="K47" s="414">
        <f>VLOOKUP(J47,'Rural 80'!$A$11:$BS$488,12,FALSE)</f>
        <v>32</v>
      </c>
      <c r="L47" s="414">
        <f t="array" ref="L47">INDEX(K$1:K$58,MATCH(SMALL(COUNTIF(K$1:K$58,"&lt;"&amp;K$1:K$58),ROW(K47:L47)),COUNTIF(K$1:K$58,"&lt;"&amp;K$1:K$58),0))</f>
        <v>47</v>
      </c>
      <c r="M47" s="414" t="str">
        <f t="array" ref="M47">INDEX(J$1:J$58,SMALL(IF(K$1:K$58=L47,ROW(K$1:K$58)),COUNTIF(L$1:L47,L47)),1)</f>
        <v>Corby</v>
      </c>
      <c r="N47" s="414">
        <f t="shared" si="2"/>
        <v>47</v>
      </c>
      <c r="O47" s="414" t="str">
        <f t="shared" si="3"/>
        <v>Corby</v>
      </c>
      <c r="R47" s="415" t="s">
        <v>266</v>
      </c>
      <c r="S47" s="414">
        <f>VLOOKUP(R47,'Rural 80'!$A$11:$BS$488,16,FALSE)</f>
        <v>32</v>
      </c>
      <c r="T47" s="414">
        <f t="array" ref="T47">INDEX(S$1:S$58,MATCH(SMALL(COUNTIF(S$1:S$58,"&lt;"&amp;S$1:S$58),ROW(S47:T47)),COUNTIF(S$1:S$58,"&lt;"&amp;S$1:S$58),0))</f>
        <v>47</v>
      </c>
      <c r="U47" s="414" t="str">
        <f t="array" ref="U47">INDEX(R$1:R$58,SMALL(IF(S$1:S$58=T47,ROW(S$1:S$58)),COUNTIF(T$1:T47,T47)),1)</f>
        <v>Northampton</v>
      </c>
      <c r="V47" s="414">
        <f t="shared" si="4"/>
        <v>47</v>
      </c>
      <c r="W47" s="414" t="str">
        <f t="shared" si="5"/>
        <v>Northampton</v>
      </c>
      <c r="Z47" s="415" t="s">
        <v>266</v>
      </c>
      <c r="AA47" s="414">
        <f>VLOOKUP(Z47,'Rural 80'!$A$11:$BS$488,20,FALSE)</f>
        <v>32</v>
      </c>
      <c r="AB47" s="414">
        <f t="array" ref="AB47">INDEX(AA$1:AA$58,MATCH(SMALL(COUNTIF(AA$1:AA$58,"&lt;"&amp;AA$1:AA$58),ROW(AA47:AB47)),COUNTIF(AA$1:AA$58,"&lt;"&amp;AA$1:AA$58),0))</f>
        <v>47</v>
      </c>
      <c r="AC47" s="414" t="str">
        <f t="array" ref="AC47">INDEX(Z$1:Z$58,SMALL(IF(AA$1:AA$58=AB47,ROW(AA$1:AA$58)),COUNTIF(AB$1:AB47,AB47)),1)</f>
        <v>Worcester</v>
      </c>
      <c r="AD47" s="414">
        <f t="shared" si="6"/>
        <v>47</v>
      </c>
      <c r="AE47" s="414" t="str">
        <f t="shared" si="7"/>
        <v>Worcester</v>
      </c>
      <c r="AH47" s="415" t="s">
        <v>266</v>
      </c>
      <c r="AI47" s="414">
        <f>VLOOKUP(AH47,'Rural 80'!$A$11:$BS$488,24,FALSE)</f>
        <v>47</v>
      </c>
      <c r="AJ47" s="414">
        <f t="array" ref="AJ47">INDEX(AI$1:AI$58,MATCH(SMALL(COUNTIF(AI$1:AI$58,"&lt;"&amp;AI$1:AI$58),ROW(AI47:AJ47)),COUNTIF(AI$1:AI$58,"&lt;"&amp;AI$1:AI$58),0))</f>
        <v>47</v>
      </c>
      <c r="AK47" s="414" t="str">
        <f t="array" ref="AK47">INDEX(AH$1:AH$58,SMALL(IF(AI$1:AI$58=AJ47,ROW(AI$1:AI$58)),COUNTIF(AJ$1:AJ47,AJ47)),1)</f>
        <v>Swindon</v>
      </c>
      <c r="AL47" s="414">
        <f t="shared" si="8"/>
        <v>47</v>
      </c>
      <c r="AM47" s="414" t="str">
        <f t="shared" si="9"/>
        <v>Swindon</v>
      </c>
      <c r="AP47" s="415" t="s">
        <v>266</v>
      </c>
      <c r="AQ47" s="414">
        <f>VLOOKUP(AP47,'Rural 80'!$A$11:$BS$488,28,FALSE)</f>
        <v>44</v>
      </c>
      <c r="AR47" s="414">
        <f t="array" ref="AR47">INDEX(AQ$1:AQ$58,MATCH(SMALL(COUNTIF(AQ$1:AQ$58,"&lt;"&amp;AQ$1:AQ$58),ROW(AQ47:AR47)),COUNTIF(AQ$1:AQ$58,"&lt;"&amp;AQ$1:AQ$58),0))</f>
        <v>47</v>
      </c>
      <c r="AS47" s="414" t="str">
        <f t="array" ref="AS47">INDEX(AP$1:AP$58,SMALL(IF(AQ$1:AQ$58=AR47,ROW(AQ$1:AQ$58)),COUNTIF(AR$1:AR47,AR47)),1)</f>
        <v>Corby</v>
      </c>
      <c r="AT47" s="414">
        <f t="shared" si="10"/>
        <v>47</v>
      </c>
      <c r="AU47" s="414" t="str">
        <f t="shared" si="11"/>
        <v>Corby</v>
      </c>
      <c r="AX47" s="415" t="s">
        <v>266</v>
      </c>
      <c r="AY47" s="414">
        <f>VLOOKUP(AX47,'Rural 80'!$A$11:$BS$488,32,FALSE)</f>
        <v>42</v>
      </c>
      <c r="AZ47" s="414">
        <f t="array" ref="AZ47">INDEX(AY$1:AY$58,MATCH(SMALL(COUNTIF(AY$1:AY$58,"&lt;"&amp;AY$1:AY$58),ROW(AY47:AZ47)),COUNTIF(AY$1:AY$58,"&lt;"&amp;AY$1:AY$58),0))</f>
        <v>47</v>
      </c>
      <c r="BA47" s="414" t="str">
        <f t="array" ref="BA47">INDEX(AX$1:AX$58,SMALL(IF(AY$1:AY$58=AZ47,ROW(AY$1:AY$58)),COUNTIF(AZ$1:AZ47,AZ47)),1)</f>
        <v>Windsor and Maidenhead</v>
      </c>
      <c r="BB47" s="414">
        <f t="shared" si="12"/>
        <v>47</v>
      </c>
      <c r="BC47" s="414" t="str">
        <f t="shared" si="13"/>
        <v>Windsor and Maidenhead</v>
      </c>
      <c r="BF47" s="415" t="s">
        <v>266</v>
      </c>
      <c r="BG47" s="414">
        <f>VLOOKUP(BF47,'Rural 80'!$A$11:$BS$488,36,FALSE)</f>
        <v>44</v>
      </c>
      <c r="BH47" s="414">
        <f t="array" ref="BH47">INDEX(BG$1:BG$58,MATCH(SMALL(COUNTIF(BG$1:BG$58,"&lt;"&amp;BG$1:BG$58),ROW(BG47:BH47)),COUNTIF(BG$1:BG$58,"&lt;"&amp;BG$1:BG$58),0))</f>
        <v>47</v>
      </c>
      <c r="BI47" s="414" t="str">
        <f t="array" ref="BI47">INDEX(BF$1:BF$58,SMALL(IF(BG$1:BG$58=BH47,ROW(BG$1:BG$58)),COUNTIF(BH$1:BH47,BH47)),1)</f>
        <v>Harlow</v>
      </c>
      <c r="BJ47" s="414">
        <f t="shared" si="14"/>
        <v>47</v>
      </c>
      <c r="BK47" s="414" t="str">
        <f t="shared" si="15"/>
        <v>Harlow</v>
      </c>
      <c r="BN47" s="415" t="s">
        <v>266</v>
      </c>
      <c r="BO47" s="414">
        <f>VLOOKUP(BN47,'Rural 80'!$A$11:$BS$488,40,FALSE)</f>
        <v>27</v>
      </c>
      <c r="BP47" s="414">
        <f t="array" ref="BP47">INDEX(BO$1:BO$58,MATCH(SMALL(COUNTIF(BO$1:BO$58,"&lt;"&amp;BO$1:BO$58),ROW(BO47:BP47)),COUNTIF(BO$1:BO$58,"&lt;"&amp;BO$1:BO$58),0))</f>
        <v>47</v>
      </c>
      <c r="BQ47" s="414" t="str">
        <f t="array" ref="BQ47">INDEX(BN$1:BN$58,SMALL(IF(BO$1:BO$58=BP47,ROW(BO$1:BO$58)),COUNTIF(BP$1:BP47,BP47)),1)</f>
        <v>Charnwood</v>
      </c>
      <c r="BR47" s="414">
        <f t="shared" si="16"/>
        <v>47</v>
      </c>
      <c r="BS47" s="414" t="str">
        <f t="shared" si="17"/>
        <v>Charnwood</v>
      </c>
      <c r="BV47" s="415" t="s">
        <v>266</v>
      </c>
      <c r="BW47" s="414">
        <f>VLOOKUP(BV47,'Rural 80'!$A$11:$BS$488,44,FALSE)</f>
        <v>27</v>
      </c>
      <c r="BX47" s="414">
        <f t="array" ref="BX47">INDEX(BW$1:BW$58,MATCH(SMALL(COUNTIF(BW$1:BW$58,"&lt;"&amp;BW$1:BW$58),ROW(BW47:BX47)),COUNTIF(BW$1:BW$58,"&lt;"&amp;BW$1:BW$58),0))</f>
        <v>47</v>
      </c>
      <c r="BY47" s="414" t="str">
        <f t="array" ref="BY47">INDEX(BV$1:BV$58,SMALL(IF(BW$1:BW$58=BX47,ROW(BW$1:BW$58)),COUNTIF(BX$1:BX47,BX47)),1)</f>
        <v>Cheltenham</v>
      </c>
      <c r="BZ47" s="414">
        <f t="shared" si="18"/>
        <v>47</v>
      </c>
      <c r="CA47" s="414" t="str">
        <f t="shared" si="19"/>
        <v>Cheltenham</v>
      </c>
      <c r="CD47" s="415" t="s">
        <v>266</v>
      </c>
      <c r="CE47" s="414">
        <f>VLOOKUP(CD47,'Rural 80'!$A$11:$BS$488,48,FALSE)</f>
        <v>22</v>
      </c>
      <c r="CF47" s="414">
        <f t="array" ref="CF47">INDEX(CE$1:CE$58,MATCH(SMALL(COUNTIF(CE$1:CE$58,"&lt;"&amp;CE$1:CE$58),ROW(CE47:CF47)),COUNTIF(CE$1:CE$58,"&lt;"&amp;CE$1:CE$58),0))</f>
        <v>47</v>
      </c>
      <c r="CG47" s="414" t="str">
        <f t="array" ref="CG47">INDEX(CD$1:CD$58,SMALL(IF(CE$1:CE$58=CF47,ROW(CE$1:CE$58)),COUNTIF(CF$1:CF47,CF47)),1)</f>
        <v>Gloucester</v>
      </c>
      <c r="CH47" s="414">
        <f t="shared" si="20"/>
        <v>47</v>
      </c>
      <c r="CI47" s="414" t="str">
        <f t="shared" si="21"/>
        <v>Gloucester</v>
      </c>
      <c r="CL47" s="415" t="s">
        <v>266</v>
      </c>
      <c r="CM47" s="414">
        <f>VLOOKUP(CL47,'Rural 80'!$A$11:$BS$488,52,FALSE)</f>
        <v>29</v>
      </c>
      <c r="CN47" s="414">
        <f t="array" ref="CN47">INDEX(CM$1:CM$58,MATCH(SMALL(COUNTIF(CM$1:CM$58,"&lt;"&amp;CM$1:CM$58),ROW(CM47:CN47)),COUNTIF(CM$1:CM$58,"&lt;"&amp;CM$1:CM$58),0))</f>
        <v>47</v>
      </c>
      <c r="CO47" s="414" t="str">
        <f t="array" ref="CO47">INDEX(CL$1:CL$58,SMALL(IF(CM$1:CM$58=CN47,ROW(CM$1:CM$58)),COUNTIF(CN$1:CN47,CN47)),1)</f>
        <v>Worcester</v>
      </c>
      <c r="CP47" s="414">
        <f t="shared" si="22"/>
        <v>47</v>
      </c>
      <c r="CQ47" s="414" t="str">
        <f t="shared" si="23"/>
        <v>Worcester</v>
      </c>
      <c r="CT47" s="415" t="s">
        <v>266</v>
      </c>
      <c r="CU47" s="414" t="str">
        <f>VLOOKUP(CT47,'Rural 80'!$A$11:$BS$488,56,FALSE)</f>
        <v>9999</v>
      </c>
      <c r="CV47" s="414" t="str">
        <f t="array" ref="CV47">INDEX(CU$1:CU$58,MATCH(SMALL(COUNTIF(CU$1:CU$58,"&lt;"&amp;CU$1:CU$58),ROW(CU47:CV47)),COUNTIF(CU$1:CU$58,"&lt;"&amp;CU$1:CU$58),0))</f>
        <v>9999</v>
      </c>
      <c r="CW47" s="414" t="str">
        <f t="array" ref="CW47">INDEX(CT$1:CT$58,SMALL(IF(CU$1:CU$58=CV47,ROW(CU$1:CU$58)),COUNTIF(CV$1:CV47,CV47)),1)</f>
        <v>Swindon</v>
      </c>
      <c r="CX47" s="414" t="str">
        <f t="shared" si="24"/>
        <v>no data</v>
      </c>
      <c r="CY47" s="414" t="str">
        <f t="shared" si="25"/>
        <v>Swindon</v>
      </c>
      <c r="DB47" s="415" t="s">
        <v>266</v>
      </c>
      <c r="DC47" s="414" t="str">
        <f>VLOOKUP(DB47,'Rural 80'!$A$11:$BS$488,60,FALSE)</f>
        <v>9999</v>
      </c>
      <c r="DD47" s="414" t="str">
        <f t="array" ref="DD47">INDEX(DC$1:DC$58,MATCH(SMALL(COUNTIF(DC$1:DC$58,"&lt;"&amp;DC$1:DC$58),ROW(DC47:DD47)),COUNTIF(DC$1:DC$58,"&lt;"&amp;DC$1:DC$58),0))</f>
        <v>9999</v>
      </c>
      <c r="DE47" s="414" t="str">
        <f t="array" ref="DE47">INDEX(DB$1:DB$58,SMALL(IF(DC$1:DC$58=DD47,ROW(DC$1:DC$58)),COUNTIF(DD$1:DD47,DD47)),1)</f>
        <v>Swindon</v>
      </c>
      <c r="DF47" s="414" t="str">
        <f t="shared" si="26"/>
        <v>no data</v>
      </c>
      <c r="DG47" s="414" t="str">
        <f t="shared" si="27"/>
        <v>Swindon</v>
      </c>
      <c r="DJ47" s="415" t="s">
        <v>266</v>
      </c>
      <c r="DK47" s="414" t="str">
        <f>VLOOKUP(DJ47,'Rural 80'!$A$11:$BS$488,64,FALSE)</f>
        <v>9999</v>
      </c>
      <c r="DL47" s="414" t="str">
        <f t="array" ref="DL47">INDEX(DK$1:DK$58,MATCH(SMALL(COUNTIF(DK$1:DK$58,"&lt;"&amp;DK$1:DK$58),ROW(DK47:DL47)),COUNTIF(DK$1:DK$58,"&lt;"&amp;DK$1:DK$58),0))</f>
        <v>9999</v>
      </c>
      <c r="DM47" s="414" t="str">
        <f t="array" ref="DM47">INDEX(DJ$1:DJ$58,SMALL(IF(DK$1:DK$58=DL47,ROW(DK$1:DK$58)),COUNTIF(DL$1:DL47,DL47)),1)</f>
        <v>Swindon</v>
      </c>
      <c r="DN47" s="414" t="str">
        <f t="shared" si="28"/>
        <v>no data</v>
      </c>
      <c r="DO47" s="414" t="str">
        <f t="shared" si="29"/>
        <v>Swindon</v>
      </c>
      <c r="DR47" s="415" t="s">
        <v>266</v>
      </c>
      <c r="DS47" s="414" t="str">
        <f>VLOOKUP(DR47,'Rural 80'!$A$11:$BS$488,68,FALSE)</f>
        <v>9999</v>
      </c>
      <c r="DT47" s="414" t="str">
        <f t="array" ref="DT47">INDEX(DS$1:DS$58,MATCH(SMALL(COUNTIF(DS$1:DS$58,"&lt;"&amp;DS$1:DS$58),ROW(DS47:DT47)),COUNTIF(DS$1:DS$58,"&lt;"&amp;DS$1:DS$58),0))</f>
        <v>9999</v>
      </c>
      <c r="DU47" s="414" t="str">
        <f t="array" ref="DU47">INDEX(DR$1:DR$58,SMALL(IF(DS$1:DS$58=DT47,ROW(DS$1:DS$58)),COUNTIF(DT$1:DT47,DT47)),1)</f>
        <v>Swindon</v>
      </c>
      <c r="DV47" s="414" t="str">
        <f t="shared" si="30"/>
        <v>no data</v>
      </c>
      <c r="DW47" s="414" t="str">
        <f t="shared" si="31"/>
        <v>Swindon</v>
      </c>
    </row>
    <row r="48" spans="2:127" x14ac:dyDescent="0.25">
      <c r="B48" s="415" t="s">
        <v>268</v>
      </c>
      <c r="C48" s="414">
        <f>VLOOKUP(B48,'Rural 80'!$A$11:$BS$488,8,FALSE)</f>
        <v>9</v>
      </c>
      <c r="D48" s="414">
        <f t="array" ref="D48">INDEX(C$1:C$58,MATCH(SMALL(COUNTIF(C$1:C$58,"&lt;"&amp;C$1:C$58),ROW(C48:D48)),COUNTIF(C$1:C$58,"&lt;"&amp;C$1:C$58),0))</f>
        <v>48</v>
      </c>
      <c r="E48" s="414" t="str">
        <f t="array" ref="E48">INDEX(B$1:B$58,SMALL(IF(C$1:C$58=D48,ROW(C$1:C$58)),COUNTIF(D$1:D48,D48)),1)</f>
        <v>Lincoln</v>
      </c>
      <c r="F48" s="414">
        <f t="shared" si="32"/>
        <v>48</v>
      </c>
      <c r="G48" s="414" t="str">
        <f t="shared" si="33"/>
        <v>Lincoln</v>
      </c>
      <c r="J48" s="415" t="s">
        <v>268</v>
      </c>
      <c r="K48" s="414">
        <f>VLOOKUP(J48,'Rural 80'!$A$11:$BS$488,12,FALSE)</f>
        <v>3</v>
      </c>
      <c r="L48" s="414">
        <f t="array" ref="L48">INDEX(K$1:K$58,MATCH(SMALL(COUNTIF(K$1:K$58,"&lt;"&amp;K$1:K$58),ROW(K48:L48)),COUNTIF(K$1:K$58,"&lt;"&amp;K$1:K$58),0))</f>
        <v>48</v>
      </c>
      <c r="M48" s="414" t="str">
        <f t="array" ref="M48">INDEX(J$1:J$58,SMALL(IF(K$1:K$58=L48,ROW(K$1:K$58)),COUNTIF(L$1:L48,L48)),1)</f>
        <v>Northampton</v>
      </c>
      <c r="N48" s="414">
        <f t="shared" si="2"/>
        <v>48</v>
      </c>
      <c r="O48" s="414" t="str">
        <f t="shared" si="3"/>
        <v>Northampton</v>
      </c>
      <c r="R48" s="415" t="s">
        <v>268</v>
      </c>
      <c r="S48" s="414">
        <f>VLOOKUP(R48,'Rural 80'!$A$11:$BS$488,16,FALSE)</f>
        <v>2</v>
      </c>
      <c r="T48" s="414">
        <f t="array" ref="T48">INDEX(S$1:S$58,MATCH(SMALL(COUNTIF(S$1:S$58,"&lt;"&amp;S$1:S$58),ROW(S48:T48)),COUNTIF(S$1:S$58,"&lt;"&amp;S$1:S$58),0))</f>
        <v>48</v>
      </c>
      <c r="U48" s="414" t="str">
        <f t="array" ref="U48">INDEX(R$1:R$58,SMALL(IF(S$1:S$58=T48,ROW(S$1:S$58)),COUNTIF(T$1:T48,T48)),1)</f>
        <v>Corby</v>
      </c>
      <c r="V48" s="414">
        <f t="shared" si="4"/>
        <v>48</v>
      </c>
      <c r="W48" s="414" t="str">
        <f t="shared" si="5"/>
        <v>Corby</v>
      </c>
      <c r="Z48" s="415" t="s">
        <v>268</v>
      </c>
      <c r="AA48" s="414">
        <f>VLOOKUP(Z48,'Rural 80'!$A$11:$BS$488,20,FALSE)</f>
        <v>9</v>
      </c>
      <c r="AB48" s="414">
        <f t="array" ref="AB48">INDEX(AA$1:AA$58,MATCH(SMALL(COUNTIF(AA$1:AA$58,"&lt;"&amp;AA$1:AA$58),ROW(AA48:AB48)),COUNTIF(AA$1:AA$58,"&lt;"&amp;AA$1:AA$58),0))</f>
        <v>48</v>
      </c>
      <c r="AC48" s="414" t="str">
        <f t="array" ref="AC48">INDEX(Z$1:Z$58,SMALL(IF(AA$1:AA$58=AB48,ROW(AA$1:AA$58)),COUNTIF(AB$1:AB48,AB48)),1)</f>
        <v>Gloucester</v>
      </c>
      <c r="AD48" s="414">
        <f t="shared" si="6"/>
        <v>48</v>
      </c>
      <c r="AE48" s="414" t="str">
        <f t="shared" si="7"/>
        <v>Gloucester</v>
      </c>
      <c r="AH48" s="415" t="s">
        <v>268</v>
      </c>
      <c r="AI48" s="414">
        <f>VLOOKUP(AH48,'Rural 80'!$A$11:$BS$488,24,FALSE)</f>
        <v>12</v>
      </c>
      <c r="AJ48" s="414">
        <f t="array" ref="AJ48">INDEX(AI$1:AI$58,MATCH(SMALL(COUNTIF(AI$1:AI$58,"&lt;"&amp;AI$1:AI$58),ROW(AI48:AJ48)),COUNTIF(AI$1:AI$58,"&lt;"&amp;AI$1:AI$58),0))</f>
        <v>48</v>
      </c>
      <c r="AK48" s="414" t="str">
        <f t="array" ref="AK48">INDEX(AH$1:AH$58,SMALL(IF(AI$1:AI$58=AJ48,ROW(AI$1:AI$58)),COUNTIF(AJ$1:AJ48,AJ48)),1)</f>
        <v>Windsor and Maidenhead</v>
      </c>
      <c r="AL48" s="414">
        <f t="shared" si="8"/>
        <v>48</v>
      </c>
      <c r="AM48" s="414" t="str">
        <f t="shared" si="9"/>
        <v>Windsor and Maidenhead</v>
      </c>
      <c r="AP48" s="415" t="s">
        <v>268</v>
      </c>
      <c r="AQ48" s="414">
        <f>VLOOKUP(AP48,'Rural 80'!$A$11:$BS$488,28,FALSE)</f>
        <v>7</v>
      </c>
      <c r="AR48" s="414">
        <f t="array" ref="AR48">INDEX(AQ$1:AQ$58,MATCH(SMALL(COUNTIF(AQ$1:AQ$58,"&lt;"&amp;AQ$1:AQ$58),ROW(AQ48:AR48)),COUNTIF(AQ$1:AQ$58,"&lt;"&amp;AQ$1:AQ$58),0))</f>
        <v>48</v>
      </c>
      <c r="AS48" s="414" t="str">
        <f t="array" ref="AS48">INDEX(AP$1:AP$58,SMALL(IF(AQ$1:AQ$58=AR48,ROW(AQ$1:AQ$58)),COUNTIF(AR$1:AR48,AR48)),1)</f>
        <v>Derby</v>
      </c>
      <c r="AT48" s="414">
        <f t="shared" si="10"/>
        <v>48</v>
      </c>
      <c r="AU48" s="414" t="str">
        <f t="shared" si="11"/>
        <v>Derby</v>
      </c>
      <c r="AX48" s="415" t="s">
        <v>268</v>
      </c>
      <c r="AY48" s="414">
        <f>VLOOKUP(AX48,'Rural 80'!$A$11:$BS$488,32,FALSE)</f>
        <v>5</v>
      </c>
      <c r="AZ48" s="414">
        <f t="array" ref="AZ48">INDEX(AY$1:AY$58,MATCH(SMALL(COUNTIF(AY$1:AY$58,"&lt;"&amp;AY$1:AY$58),ROW(AY48:AZ48)),COUNTIF(AY$1:AY$58,"&lt;"&amp;AY$1:AY$58),0))</f>
        <v>48</v>
      </c>
      <c r="BA48" s="414" t="str">
        <f t="array" ref="BA48">INDEX(AX$1:AX$58,SMALL(IF(AY$1:AY$58=AZ48,ROW(AY$1:AY$58)),COUNTIF(AZ$1:AZ48,AZ48)),1)</f>
        <v>Northampton</v>
      </c>
      <c r="BB48" s="414">
        <f t="shared" si="12"/>
        <v>48</v>
      </c>
      <c r="BC48" s="414" t="str">
        <f t="shared" si="13"/>
        <v>Northampton</v>
      </c>
      <c r="BF48" s="415" t="s">
        <v>268</v>
      </c>
      <c r="BG48" s="414">
        <f>VLOOKUP(BF48,'Rural 80'!$A$11:$BS$488,36,FALSE)</f>
        <v>8</v>
      </c>
      <c r="BH48" s="414">
        <f t="array" ref="BH48">INDEX(BG$1:BG$58,MATCH(SMALL(COUNTIF(BG$1:BG$58,"&lt;"&amp;BG$1:BG$58),ROW(BG48:BH48)),COUNTIF(BG$1:BG$58,"&lt;"&amp;BG$1:BG$58),0))</f>
        <v>48</v>
      </c>
      <c r="BI48" s="414" t="str">
        <f t="array" ref="BI48">INDEX(BF$1:BF$58,SMALL(IF(BG$1:BG$58=BH48,ROW(BG$1:BG$58)),COUNTIF(BH$1:BH48,BH48)),1)</f>
        <v>Lincoln</v>
      </c>
      <c r="BJ48" s="414">
        <f t="shared" si="14"/>
        <v>48</v>
      </c>
      <c r="BK48" s="414" t="str">
        <f t="shared" si="15"/>
        <v>Lincoln</v>
      </c>
      <c r="BN48" s="415" t="s">
        <v>268</v>
      </c>
      <c r="BO48" s="414">
        <f>VLOOKUP(BN48,'Rural 80'!$A$11:$BS$488,40,FALSE)</f>
        <v>1</v>
      </c>
      <c r="BP48" s="414">
        <f t="array" ref="BP48">INDEX(BO$1:BO$58,MATCH(SMALL(COUNTIF(BO$1:BO$58,"&lt;"&amp;BO$1:BO$58),ROW(BO48:BP48)),COUNTIF(BO$1:BO$58,"&lt;"&amp;BO$1:BO$58),0))</f>
        <v>48</v>
      </c>
      <c r="BQ48" s="414" t="str">
        <f t="array" ref="BQ48">INDEX(BN$1:BN$58,SMALL(IF(BO$1:BO$58=BP48,ROW(BO$1:BO$58)),COUNTIF(BP$1:BP48,BP48)),1)</f>
        <v>Cheltenham</v>
      </c>
      <c r="BR48" s="414">
        <f t="shared" si="16"/>
        <v>48</v>
      </c>
      <c r="BS48" s="414" t="str">
        <f t="shared" si="17"/>
        <v>Cheltenham</v>
      </c>
      <c r="BV48" s="415" t="s">
        <v>268</v>
      </c>
      <c r="BW48" s="414">
        <f>VLOOKUP(BV48,'Rural 80'!$A$11:$BS$488,44,FALSE)</f>
        <v>1</v>
      </c>
      <c r="BX48" s="414">
        <f t="array" ref="BX48">INDEX(BW$1:BW$58,MATCH(SMALL(COUNTIF(BW$1:BW$58,"&lt;"&amp;BW$1:BW$58),ROW(BW48:BX48)),COUNTIF(BW$1:BW$58,"&lt;"&amp;BW$1:BW$58),0))</f>
        <v>48</v>
      </c>
      <c r="BY48" s="414" t="str">
        <f t="array" ref="BY48">INDEX(BV$1:BV$58,SMALL(IF(BW$1:BW$58=BX48,ROW(BW$1:BW$58)),COUNTIF(BX$1:BX48,BX48)),1)</f>
        <v>York</v>
      </c>
      <c r="BZ48" s="414">
        <f t="shared" si="18"/>
        <v>48</v>
      </c>
      <c r="CA48" s="414" t="str">
        <f t="shared" si="19"/>
        <v>York</v>
      </c>
      <c r="CD48" s="415" t="s">
        <v>268</v>
      </c>
      <c r="CE48" s="414">
        <f>VLOOKUP(CD48,'Rural 80'!$A$11:$BS$488,48,FALSE)</f>
        <v>1</v>
      </c>
      <c r="CF48" s="414">
        <f t="array" ref="CF48">INDEX(CE$1:CE$58,MATCH(SMALL(COUNTIF(CE$1:CE$58,"&lt;"&amp;CE$1:CE$58),ROW(CE48:CF48)),COUNTIF(CE$1:CE$58,"&lt;"&amp;CE$1:CE$58),0))</f>
        <v>48</v>
      </c>
      <c r="CG48" s="414" t="str">
        <f t="array" ref="CG48">INDEX(CD$1:CD$58,SMALL(IF(CE$1:CE$58=CF48,ROW(CE$1:CE$58)),COUNTIF(CF$1:CF48,CF48)),1)</f>
        <v>York</v>
      </c>
      <c r="CH48" s="414">
        <f t="shared" si="20"/>
        <v>48</v>
      </c>
      <c r="CI48" s="414" t="str">
        <f t="shared" si="21"/>
        <v>York</v>
      </c>
      <c r="CL48" s="415" t="s">
        <v>268</v>
      </c>
      <c r="CM48" s="414">
        <f>VLOOKUP(CL48,'Rural 80'!$A$11:$BS$488,52,FALSE)</f>
        <v>14</v>
      </c>
      <c r="CN48" s="414">
        <f t="array" ref="CN48">INDEX(CM$1:CM$58,MATCH(SMALL(COUNTIF(CM$1:CM$58,"&lt;"&amp;CM$1:CM$58),ROW(CM48:CN48)),COUNTIF(CM$1:CM$58,"&lt;"&amp;CM$1:CM$58),0))</f>
        <v>48</v>
      </c>
      <c r="CO48" s="414" t="str">
        <f t="array" ref="CO48">INDEX(CL$1:CL$58,SMALL(IF(CM$1:CM$58=CN48,ROW(CM$1:CM$58)),COUNTIF(CN$1:CN48,CN48)),1)</f>
        <v>Northampton</v>
      </c>
      <c r="CP48" s="414">
        <f t="shared" si="22"/>
        <v>48</v>
      </c>
      <c r="CQ48" s="414" t="str">
        <f t="shared" si="23"/>
        <v>Northampton</v>
      </c>
      <c r="CT48" s="415" t="s">
        <v>268</v>
      </c>
      <c r="CU48" s="414" t="str">
        <f>VLOOKUP(CT48,'Rural 80'!$A$11:$BS$488,56,FALSE)</f>
        <v>9999</v>
      </c>
      <c r="CV48" s="414" t="str">
        <f t="array" ref="CV48">INDEX(CU$1:CU$58,MATCH(SMALL(COUNTIF(CU$1:CU$58,"&lt;"&amp;CU$1:CU$58),ROW(CU48:CV48)),COUNTIF(CU$1:CU$58,"&lt;"&amp;CU$1:CU$58),0))</f>
        <v>9999</v>
      </c>
      <c r="CW48" s="414" t="str">
        <f t="array" ref="CW48">INDEX(CT$1:CT$58,SMALL(IF(CU$1:CU$58=CV48,ROW(CU$1:CU$58)),COUNTIF(CV$1:CV48,CV48)),1)</f>
        <v>Tamworth</v>
      </c>
      <c r="CX48" s="414" t="str">
        <f t="shared" si="24"/>
        <v>no data</v>
      </c>
      <c r="CY48" s="414" t="str">
        <f t="shared" si="25"/>
        <v>Tamworth</v>
      </c>
      <c r="DB48" s="415" t="s">
        <v>268</v>
      </c>
      <c r="DC48" s="414" t="str">
        <f>VLOOKUP(DB48,'Rural 80'!$A$11:$BS$488,60,FALSE)</f>
        <v>9999</v>
      </c>
      <c r="DD48" s="414" t="str">
        <f t="array" ref="DD48">INDEX(DC$1:DC$58,MATCH(SMALL(COUNTIF(DC$1:DC$58,"&lt;"&amp;DC$1:DC$58),ROW(DC48:DD48)),COUNTIF(DC$1:DC$58,"&lt;"&amp;DC$1:DC$58),0))</f>
        <v>9999</v>
      </c>
      <c r="DE48" s="414" t="str">
        <f t="array" ref="DE48">INDEX(DB$1:DB$58,SMALL(IF(DC$1:DC$58=DD48,ROW(DC$1:DC$58)),COUNTIF(DD$1:DD48,DD48)),1)</f>
        <v>Tamworth</v>
      </c>
      <c r="DF48" s="414" t="str">
        <f t="shared" si="26"/>
        <v>no data</v>
      </c>
      <c r="DG48" s="414" t="str">
        <f t="shared" si="27"/>
        <v>Tamworth</v>
      </c>
      <c r="DJ48" s="415" t="s">
        <v>268</v>
      </c>
      <c r="DK48" s="414" t="str">
        <f>VLOOKUP(DJ48,'Rural 80'!$A$11:$BS$488,64,FALSE)</f>
        <v>9999</v>
      </c>
      <c r="DL48" s="414" t="str">
        <f t="array" ref="DL48">INDEX(DK$1:DK$58,MATCH(SMALL(COUNTIF(DK$1:DK$58,"&lt;"&amp;DK$1:DK$58),ROW(DK48:DL48)),COUNTIF(DK$1:DK$58,"&lt;"&amp;DK$1:DK$58),0))</f>
        <v>9999</v>
      </c>
      <c r="DM48" s="414" t="str">
        <f t="array" ref="DM48">INDEX(DJ$1:DJ$58,SMALL(IF(DK$1:DK$58=DL48,ROW(DK$1:DK$58)),COUNTIF(DL$1:DL48,DL48)),1)</f>
        <v>Tamworth</v>
      </c>
      <c r="DN48" s="414" t="str">
        <f t="shared" si="28"/>
        <v>no data</v>
      </c>
      <c r="DO48" s="414" t="str">
        <f t="shared" si="29"/>
        <v>Tamworth</v>
      </c>
      <c r="DR48" s="415" t="s">
        <v>268</v>
      </c>
      <c r="DS48" s="414" t="str">
        <f>VLOOKUP(DR48,'Rural 80'!$A$11:$BS$488,68,FALSE)</f>
        <v>9999</v>
      </c>
      <c r="DT48" s="414" t="str">
        <f t="array" ref="DT48">INDEX(DS$1:DS$58,MATCH(SMALL(COUNTIF(DS$1:DS$58,"&lt;"&amp;DS$1:DS$58),ROW(DS48:DT48)),COUNTIF(DS$1:DS$58,"&lt;"&amp;DS$1:DS$58),0))</f>
        <v>9999</v>
      </c>
      <c r="DU48" s="414" t="str">
        <f t="array" ref="DU48">INDEX(DR$1:DR$58,SMALL(IF(DS$1:DS$58=DT48,ROW(DS$1:DS$58)),COUNTIF(DT$1:DT48,DT48)),1)</f>
        <v>Tamworth</v>
      </c>
      <c r="DV48" s="414" t="str">
        <f t="shared" si="30"/>
        <v>no data</v>
      </c>
      <c r="DW48" s="414" t="str">
        <f t="shared" si="31"/>
        <v>Tamworth</v>
      </c>
    </row>
    <row r="49" spans="2:127" x14ac:dyDescent="0.25">
      <c r="B49" s="415" t="s">
        <v>272</v>
      </c>
      <c r="C49" s="414">
        <f>VLOOKUP(B49,'Rural 80'!$A$11:$BS$488,8,FALSE)</f>
        <v>27</v>
      </c>
      <c r="D49" s="414">
        <f t="array" ref="D49">INDEX(C$1:C$58,MATCH(SMALL(COUNTIF(C$1:C$58,"&lt;"&amp;C$1:C$58),ROW(C49:D49)),COUNTIF(C$1:C$58,"&lt;"&amp;C$1:C$58),0))</f>
        <v>49</v>
      </c>
      <c r="E49" s="414" t="str">
        <f t="array" ref="E49">INDEX(B$1:B$58,SMALL(IF(C$1:C$58=D49,ROW(C$1:C$58)),COUNTIF(D$1:D49,D49)),1)</f>
        <v>Corby</v>
      </c>
      <c r="F49" s="414">
        <f t="shared" si="32"/>
        <v>49</v>
      </c>
      <c r="G49" s="414" t="str">
        <f t="shared" si="33"/>
        <v>Corby</v>
      </c>
      <c r="J49" s="415" t="s">
        <v>272</v>
      </c>
      <c r="K49" s="414">
        <f>VLOOKUP(J49,'Rural 80'!$A$11:$BS$488,12,FALSE)</f>
        <v>31</v>
      </c>
      <c r="L49" s="414">
        <f t="array" ref="L49">INDEX(K$1:K$58,MATCH(SMALL(COUNTIF(K$1:K$58,"&lt;"&amp;K$1:K$58),ROW(K49:L49)),COUNTIF(K$1:K$58,"&lt;"&amp;K$1:K$58),0))</f>
        <v>49</v>
      </c>
      <c r="M49" s="414" t="str">
        <f t="array" ref="M49">INDEX(J$1:J$58,SMALL(IF(K$1:K$58=L49,ROW(K$1:K$58)),COUNTIF(L$1:L49,L49)),1)</f>
        <v>Worcester</v>
      </c>
      <c r="N49" s="414">
        <f t="shared" si="2"/>
        <v>49</v>
      </c>
      <c r="O49" s="414" t="str">
        <f t="shared" si="3"/>
        <v>Worcester</v>
      </c>
      <c r="R49" s="415" t="s">
        <v>272</v>
      </c>
      <c r="S49" s="414">
        <f>VLOOKUP(R49,'Rural 80'!$A$11:$BS$488,16,FALSE)</f>
        <v>30</v>
      </c>
      <c r="T49" s="414">
        <f t="array" ref="T49">INDEX(S$1:S$58,MATCH(SMALL(COUNTIF(S$1:S$58,"&lt;"&amp;S$1:S$58),ROW(S49:T49)),COUNTIF(S$1:S$58,"&lt;"&amp;S$1:S$58),0))</f>
        <v>49</v>
      </c>
      <c r="U49" s="414" t="str">
        <f t="array" ref="U49">INDEX(R$1:R$58,SMALL(IF(S$1:S$58=T49,ROW(S$1:S$58)),COUNTIF(T$1:T49,T49)),1)</f>
        <v>Peterborough</v>
      </c>
      <c r="V49" s="414">
        <f t="shared" si="4"/>
        <v>49</v>
      </c>
      <c r="W49" s="414" t="str">
        <f t="shared" si="5"/>
        <v>Peterborough</v>
      </c>
      <c r="Z49" s="415" t="s">
        <v>272</v>
      </c>
      <c r="AA49" s="414">
        <f>VLOOKUP(Z49,'Rural 80'!$A$11:$BS$488,20,FALSE)</f>
        <v>38</v>
      </c>
      <c r="AB49" s="414">
        <f t="array" ref="AB49">INDEX(AA$1:AA$58,MATCH(SMALL(COUNTIF(AA$1:AA$58,"&lt;"&amp;AA$1:AA$58),ROW(AA49:AB49)),COUNTIF(AA$1:AA$58,"&lt;"&amp;AA$1:AA$58),0))</f>
        <v>49</v>
      </c>
      <c r="AC49" s="414" t="str">
        <f t="array" ref="AC49">INDEX(Z$1:Z$58,SMALL(IF(AA$1:AA$58=AB49,ROW(AA$1:AA$58)),COUNTIF(AB$1:AB49,AB49)),1)</f>
        <v>Northampton</v>
      </c>
      <c r="AD49" s="414">
        <f t="shared" si="6"/>
        <v>49</v>
      </c>
      <c r="AE49" s="414" t="str">
        <f t="shared" si="7"/>
        <v>Northampton</v>
      </c>
      <c r="AH49" s="415" t="s">
        <v>272</v>
      </c>
      <c r="AI49" s="414">
        <f>VLOOKUP(AH49,'Rural 80'!$A$11:$BS$488,24,FALSE)</f>
        <v>25</v>
      </c>
      <c r="AJ49" s="414">
        <f t="array" ref="AJ49">INDEX(AI$1:AI$58,MATCH(SMALL(COUNTIF(AI$1:AI$58,"&lt;"&amp;AI$1:AI$58),ROW(AI49:AJ49)),COUNTIF(AI$1:AI$58,"&lt;"&amp;AI$1:AI$58),0))</f>
        <v>49</v>
      </c>
      <c r="AK49" s="414" t="str">
        <f t="array" ref="AK49">INDEX(AH$1:AH$58,SMALL(IF(AI$1:AI$58=AJ49,ROW(AI$1:AI$58)),COUNTIF(AJ$1:AJ49,AJ49)),1)</f>
        <v>Welwyn Hatfield</v>
      </c>
      <c r="AL49" s="414">
        <f t="shared" si="8"/>
        <v>49</v>
      </c>
      <c r="AM49" s="414" t="str">
        <f t="shared" si="9"/>
        <v>Welwyn Hatfield</v>
      </c>
      <c r="AP49" s="415" t="s">
        <v>272</v>
      </c>
      <c r="AQ49" s="414">
        <f>VLOOKUP(AP49,'Rural 80'!$A$11:$BS$488,28,FALSE)</f>
        <v>24</v>
      </c>
      <c r="AR49" s="414">
        <f t="array" ref="AR49">INDEX(AQ$1:AQ$58,MATCH(SMALL(COUNTIF(AQ$1:AQ$58,"&lt;"&amp;AQ$1:AQ$58),ROW(AQ49:AR49)),COUNTIF(AQ$1:AQ$58,"&lt;"&amp;AQ$1:AQ$58),0))</f>
        <v>49</v>
      </c>
      <c r="AS49" s="414" t="str">
        <f t="array" ref="AS49">INDEX(AP$1:AP$58,SMALL(IF(AQ$1:AQ$58=AR49,ROW(AQ$1:AQ$58)),COUNTIF(AR$1:AR49,AR49)),1)</f>
        <v>Norwich</v>
      </c>
      <c r="AT49" s="414">
        <f t="shared" si="10"/>
        <v>49</v>
      </c>
      <c r="AU49" s="414" t="str">
        <f t="shared" si="11"/>
        <v>Norwich</v>
      </c>
      <c r="AX49" s="415" t="s">
        <v>272</v>
      </c>
      <c r="AY49" s="414">
        <f>VLOOKUP(AX49,'Rural 80'!$A$11:$BS$488,32,FALSE)</f>
        <v>24</v>
      </c>
      <c r="AZ49" s="414">
        <f t="array" ref="AZ49">INDEX(AY$1:AY$58,MATCH(SMALL(COUNTIF(AY$1:AY$58,"&lt;"&amp;AY$1:AY$58),ROW(AY49:AZ49)),COUNTIF(AY$1:AY$58,"&lt;"&amp;AY$1:AY$58),0))</f>
        <v>49</v>
      </c>
      <c r="BA49" s="414" t="str">
        <f t="array" ref="BA49">INDEX(AX$1:AX$58,SMALL(IF(AY$1:AY$58=AZ49,ROW(AY$1:AY$58)),COUNTIF(AZ$1:AZ49,AZ49)),1)</f>
        <v>Ipswich</v>
      </c>
      <c r="BB49" s="414">
        <f t="shared" si="12"/>
        <v>49</v>
      </c>
      <c r="BC49" s="414" t="str">
        <f t="shared" si="13"/>
        <v>Ipswich</v>
      </c>
      <c r="BF49" s="415" t="s">
        <v>272</v>
      </c>
      <c r="BG49" s="414">
        <f>VLOOKUP(BF49,'Rural 80'!$A$11:$BS$488,36,FALSE)</f>
        <v>39</v>
      </c>
      <c r="BH49" s="414">
        <f t="array" ref="BH49">INDEX(BG$1:BG$58,MATCH(SMALL(COUNTIF(BG$1:BG$58,"&lt;"&amp;BG$1:BG$58),ROW(BG49:BH49)),COUNTIF(BG$1:BG$58,"&lt;"&amp;BG$1:BG$58),0))</f>
        <v>49</v>
      </c>
      <c r="BI49" s="414" t="str">
        <f t="array" ref="BI49">INDEX(BF$1:BF$58,SMALL(IF(BG$1:BG$58=BH49,ROW(BG$1:BG$58)),COUNTIF(BH$1:BH49,BH49)),1)</f>
        <v>Ipswich</v>
      </c>
      <c r="BJ49" s="414">
        <f t="shared" si="14"/>
        <v>49</v>
      </c>
      <c r="BK49" s="414" t="str">
        <f t="shared" si="15"/>
        <v>Ipswich</v>
      </c>
      <c r="BN49" s="415" t="s">
        <v>272</v>
      </c>
      <c r="BO49" s="414">
        <f>VLOOKUP(BN49,'Rural 80'!$A$11:$BS$488,40,FALSE)</f>
        <v>36</v>
      </c>
      <c r="BP49" s="414">
        <f t="array" ref="BP49">INDEX(BO$1:BO$58,MATCH(SMALL(COUNTIF(BO$1:BO$58,"&lt;"&amp;BO$1:BO$58),ROW(BO49:BP49)),COUNTIF(BO$1:BO$58,"&lt;"&amp;BO$1:BO$58),0))</f>
        <v>49</v>
      </c>
      <c r="BQ49" s="414" t="str">
        <f t="array" ref="BQ49">INDEX(BN$1:BN$58,SMALL(IF(BO$1:BO$58=BP49,ROW(BO$1:BO$58)),COUNTIF(BP$1:BP49,BP49)),1)</f>
        <v>Lincoln</v>
      </c>
      <c r="BR49" s="414">
        <f t="shared" si="16"/>
        <v>49</v>
      </c>
      <c r="BS49" s="414" t="str">
        <f t="shared" si="17"/>
        <v>Lincoln</v>
      </c>
      <c r="BV49" s="415" t="s">
        <v>272</v>
      </c>
      <c r="BW49" s="414">
        <f>VLOOKUP(BV49,'Rural 80'!$A$11:$BS$488,44,FALSE)</f>
        <v>38</v>
      </c>
      <c r="BX49" s="414">
        <f t="array" ref="BX49">INDEX(BW$1:BW$58,MATCH(SMALL(COUNTIF(BW$1:BW$58,"&lt;"&amp;BW$1:BW$58),ROW(BW49:BX49)),COUNTIF(BW$1:BW$58,"&lt;"&amp;BW$1:BW$58),0))</f>
        <v>49</v>
      </c>
      <c r="BY49" s="414" t="str">
        <f t="array" ref="BY49">INDEX(BV$1:BV$58,SMALL(IF(BW$1:BW$58=BX49,ROW(BW$1:BW$58)),COUNTIF(BX$1:BX49,BX49)),1)</f>
        <v>Worcester</v>
      </c>
      <c r="BZ49" s="414">
        <f t="shared" si="18"/>
        <v>49</v>
      </c>
      <c r="CA49" s="414" t="str">
        <f t="shared" si="19"/>
        <v>Worcester</v>
      </c>
      <c r="CD49" s="415" t="s">
        <v>272</v>
      </c>
      <c r="CE49" s="414">
        <f>VLOOKUP(CD49,'Rural 80'!$A$11:$BS$488,48,FALSE)</f>
        <v>36</v>
      </c>
      <c r="CF49" s="414">
        <f t="array" ref="CF49">INDEX(CE$1:CE$58,MATCH(SMALL(COUNTIF(CE$1:CE$58,"&lt;"&amp;CE$1:CE$58),ROW(CE49:CF49)),COUNTIF(CE$1:CE$58,"&lt;"&amp;CE$1:CE$58),0))</f>
        <v>49</v>
      </c>
      <c r="CG49" s="414" t="str">
        <f t="array" ref="CG49">INDEX(CD$1:CD$58,SMALL(IF(CE$1:CE$58=CF49,ROW(CE$1:CE$58)),COUNTIF(CF$1:CF49,CF49)),1)</f>
        <v>Cheltenham</v>
      </c>
      <c r="CH49" s="414">
        <f t="shared" si="20"/>
        <v>49</v>
      </c>
      <c r="CI49" s="414" t="str">
        <f t="shared" si="21"/>
        <v>Cheltenham</v>
      </c>
      <c r="CL49" s="415" t="s">
        <v>272</v>
      </c>
      <c r="CM49" s="414">
        <f>VLOOKUP(CL49,'Rural 80'!$A$11:$BS$488,52,FALSE)</f>
        <v>40</v>
      </c>
      <c r="CN49" s="414">
        <f t="array" ref="CN49">INDEX(CM$1:CM$58,MATCH(SMALL(COUNTIF(CM$1:CM$58,"&lt;"&amp;CM$1:CM$58),ROW(CM49:CN49)),COUNTIF(CM$1:CM$58,"&lt;"&amp;CM$1:CM$58),0))</f>
        <v>49</v>
      </c>
      <c r="CO49" s="414" t="str">
        <f t="array" ref="CO49">INDEX(CL$1:CL$58,SMALL(IF(CM$1:CM$58=CN49,ROW(CM$1:CM$58)),COUNTIF(CN$1:CN49,CN49)),1)</f>
        <v>Canterbury</v>
      </c>
      <c r="CP49" s="414">
        <f t="shared" si="22"/>
        <v>49</v>
      </c>
      <c r="CQ49" s="414" t="str">
        <f t="shared" si="23"/>
        <v>Canterbury</v>
      </c>
      <c r="CT49" s="415" t="s">
        <v>272</v>
      </c>
      <c r="CU49" s="414" t="str">
        <f>VLOOKUP(CT49,'Rural 80'!$A$11:$BS$488,56,FALSE)</f>
        <v>9999</v>
      </c>
      <c r="CV49" s="414" t="str">
        <f t="array" ref="CV49">INDEX(CU$1:CU$58,MATCH(SMALL(COUNTIF(CU$1:CU$58,"&lt;"&amp;CU$1:CU$58),ROW(CU49:CV49)),COUNTIF(CU$1:CU$58,"&lt;"&amp;CU$1:CU$58),0))</f>
        <v>9999</v>
      </c>
      <c r="CW49" s="414" t="str">
        <f t="array" ref="CW49">INDEX(CT$1:CT$58,SMALL(IF(CU$1:CU$58=CV49,ROW(CU$1:CU$58)),COUNTIF(CV$1:CV49,CV49)),1)</f>
        <v>Telford and Wrekin</v>
      </c>
      <c r="CX49" s="414" t="str">
        <f t="shared" si="24"/>
        <v>no data</v>
      </c>
      <c r="CY49" s="414" t="str">
        <f t="shared" si="25"/>
        <v>Telford and Wrekin</v>
      </c>
      <c r="DB49" s="415" t="s">
        <v>272</v>
      </c>
      <c r="DC49" s="414" t="str">
        <f>VLOOKUP(DB49,'Rural 80'!$A$11:$BS$488,60,FALSE)</f>
        <v>9999</v>
      </c>
      <c r="DD49" s="414" t="str">
        <f t="array" ref="DD49">INDEX(DC$1:DC$58,MATCH(SMALL(COUNTIF(DC$1:DC$58,"&lt;"&amp;DC$1:DC$58),ROW(DC49:DD49)),COUNTIF(DC$1:DC$58,"&lt;"&amp;DC$1:DC$58),0))</f>
        <v>9999</v>
      </c>
      <c r="DE49" s="414" t="str">
        <f t="array" ref="DE49">INDEX(DB$1:DB$58,SMALL(IF(DC$1:DC$58=DD49,ROW(DC$1:DC$58)),COUNTIF(DD$1:DD49,DD49)),1)</f>
        <v>Telford and Wrekin</v>
      </c>
      <c r="DF49" s="414" t="str">
        <f t="shared" si="26"/>
        <v>no data</v>
      </c>
      <c r="DG49" s="414" t="str">
        <f t="shared" si="27"/>
        <v>Telford and Wrekin</v>
      </c>
      <c r="DJ49" s="415" t="s">
        <v>272</v>
      </c>
      <c r="DK49" s="414" t="str">
        <f>VLOOKUP(DJ49,'Rural 80'!$A$11:$BS$488,64,FALSE)</f>
        <v>9999</v>
      </c>
      <c r="DL49" s="414" t="str">
        <f t="array" ref="DL49">INDEX(DK$1:DK$58,MATCH(SMALL(COUNTIF(DK$1:DK$58,"&lt;"&amp;DK$1:DK$58),ROW(DK49:DL49)),COUNTIF(DK$1:DK$58,"&lt;"&amp;DK$1:DK$58),0))</f>
        <v>9999</v>
      </c>
      <c r="DM49" s="414" t="str">
        <f t="array" ref="DM49">INDEX(DJ$1:DJ$58,SMALL(IF(DK$1:DK$58=DL49,ROW(DK$1:DK$58)),COUNTIF(DL$1:DL49,DL49)),1)</f>
        <v>Telford and Wrekin</v>
      </c>
      <c r="DN49" s="414" t="str">
        <f t="shared" si="28"/>
        <v>no data</v>
      </c>
      <c r="DO49" s="414" t="str">
        <f t="shared" si="29"/>
        <v>Telford and Wrekin</v>
      </c>
      <c r="DR49" s="415" t="s">
        <v>272</v>
      </c>
      <c r="DS49" s="414" t="str">
        <f>VLOOKUP(DR49,'Rural 80'!$A$11:$BS$488,68,FALSE)</f>
        <v>9999</v>
      </c>
      <c r="DT49" s="414" t="str">
        <f t="array" ref="DT49">INDEX(DS$1:DS$58,MATCH(SMALL(COUNTIF(DS$1:DS$58,"&lt;"&amp;DS$1:DS$58),ROW(DS49:DT49)),COUNTIF(DS$1:DS$58,"&lt;"&amp;DS$1:DS$58),0))</f>
        <v>9999</v>
      </c>
      <c r="DU49" s="414" t="str">
        <f t="array" ref="DU49">INDEX(DR$1:DR$58,SMALL(IF(DS$1:DS$58=DT49,ROW(DS$1:DS$58)),COUNTIF(DT$1:DT49,DT49)),1)</f>
        <v>Telford and Wrekin</v>
      </c>
      <c r="DV49" s="414" t="str">
        <f t="shared" si="30"/>
        <v>no data</v>
      </c>
      <c r="DW49" s="414" t="str">
        <f t="shared" si="31"/>
        <v>Telford and Wrekin</v>
      </c>
    </row>
    <row r="50" spans="2:127" x14ac:dyDescent="0.25">
      <c r="B50" s="415" t="s">
        <v>276</v>
      </c>
      <c r="C50" s="414">
        <f>VLOOKUP(B50,'Rural 80'!$A$11:$BS$488,8,FALSE)</f>
        <v>32</v>
      </c>
      <c r="D50" s="414">
        <f t="array" ref="D50">INDEX(C$1:C$58,MATCH(SMALL(COUNTIF(C$1:C$58,"&lt;"&amp;C$1:C$58),ROW(C50:D50)),COUNTIF(C$1:C$58,"&lt;"&amp;C$1:C$58),0))</f>
        <v>50</v>
      </c>
      <c r="E50" s="414" t="str">
        <f t="array" ref="E50">INDEX(B$1:B$58,SMALL(IF(C$1:C$58=D50,ROW(C$1:C$58)),COUNTIF(D$1:D50,D50)),1)</f>
        <v>Peterborough</v>
      </c>
      <c r="F50" s="414">
        <f t="shared" si="32"/>
        <v>50</v>
      </c>
      <c r="G50" s="414" t="str">
        <f t="shared" si="33"/>
        <v>Peterborough</v>
      </c>
      <c r="J50" s="415" t="s">
        <v>276</v>
      </c>
      <c r="K50" s="414">
        <f>VLOOKUP(J50,'Rural 80'!$A$11:$BS$488,12,FALSE)</f>
        <v>35</v>
      </c>
      <c r="L50" s="414">
        <f t="array" ref="L50">INDEX(K$1:K$58,MATCH(SMALL(COUNTIF(K$1:K$58,"&lt;"&amp;K$1:K$58),ROW(K50:L50)),COUNTIF(K$1:K$58,"&lt;"&amp;K$1:K$58),0))</f>
        <v>50</v>
      </c>
      <c r="M50" s="414" t="str">
        <f t="array" ref="M50">INDEX(J$1:J$58,SMALL(IF(K$1:K$58=L50,ROW(K$1:K$58)),COUNTIF(L$1:L50,L50)),1)</f>
        <v>Lincoln</v>
      </c>
      <c r="N50" s="414">
        <f t="shared" si="2"/>
        <v>50</v>
      </c>
      <c r="O50" s="414" t="str">
        <f t="shared" si="3"/>
        <v>Lincoln</v>
      </c>
      <c r="R50" s="415" t="s">
        <v>276</v>
      </c>
      <c r="S50" s="414">
        <f>VLOOKUP(R50,'Rural 80'!$A$11:$BS$488,16,FALSE)</f>
        <v>36</v>
      </c>
      <c r="T50" s="414">
        <f t="array" ref="T50">INDEX(S$1:S$58,MATCH(SMALL(COUNTIF(S$1:S$58,"&lt;"&amp;S$1:S$58),ROW(S50:T50)),COUNTIF(S$1:S$58,"&lt;"&amp;S$1:S$58),0))</f>
        <v>50</v>
      </c>
      <c r="U50" s="414" t="str">
        <f t="array" ref="U50">INDEX(R$1:R$58,SMALL(IF(S$1:S$58=T50,ROW(S$1:S$58)),COUNTIF(T$1:T50,T50)),1)</f>
        <v>Worcester</v>
      </c>
      <c r="V50" s="414">
        <f t="shared" si="4"/>
        <v>50</v>
      </c>
      <c r="W50" s="414" t="str">
        <f t="shared" si="5"/>
        <v>Worcester</v>
      </c>
      <c r="Z50" s="415" t="s">
        <v>276</v>
      </c>
      <c r="AA50" s="414">
        <f>VLOOKUP(Z50,'Rural 80'!$A$11:$BS$488,20,FALSE)</f>
        <v>44</v>
      </c>
      <c r="AB50" s="414">
        <f t="array" ref="AB50">INDEX(AA$1:AA$58,MATCH(SMALL(COUNTIF(AA$1:AA$58,"&lt;"&amp;AA$1:AA$58),ROW(AA50:AB50)),COUNTIF(AA$1:AA$58,"&lt;"&amp;AA$1:AA$58),0))</f>
        <v>50</v>
      </c>
      <c r="AC50" s="414" t="str">
        <f t="array" ref="AC50">INDEX(Z$1:Z$58,SMALL(IF(AA$1:AA$58=AB50,ROW(AA$1:AA$58)),COUNTIF(AB$1:AB50,AB50)),1)</f>
        <v>Cheltenham</v>
      </c>
      <c r="AD50" s="414">
        <f t="shared" si="6"/>
        <v>50</v>
      </c>
      <c r="AE50" s="414" t="str">
        <f t="shared" si="7"/>
        <v>Cheltenham</v>
      </c>
      <c r="AH50" s="415" t="s">
        <v>276</v>
      </c>
      <c r="AI50" s="414">
        <f>VLOOKUP(AH50,'Rural 80'!$A$11:$BS$488,24,FALSE)</f>
        <v>28</v>
      </c>
      <c r="AJ50" s="414">
        <f t="array" ref="AJ50">INDEX(AI$1:AI$58,MATCH(SMALL(COUNTIF(AI$1:AI$58,"&lt;"&amp;AI$1:AI$58),ROW(AI50:AJ50)),COUNTIF(AI$1:AI$58,"&lt;"&amp;AI$1:AI$58),0))</f>
        <v>50</v>
      </c>
      <c r="AK50" s="414" t="str">
        <f t="array" ref="AK50">INDEX(AH$1:AH$58,SMALL(IF(AI$1:AI$58=AJ50,ROW(AI$1:AI$58)),COUNTIF(AJ$1:AJ50,AJ50)),1)</f>
        <v>Corby</v>
      </c>
      <c r="AL50" s="414">
        <f t="shared" si="8"/>
        <v>50</v>
      </c>
      <c r="AM50" s="414" t="str">
        <f t="shared" si="9"/>
        <v>Corby</v>
      </c>
      <c r="AP50" s="415" t="s">
        <v>276</v>
      </c>
      <c r="AQ50" s="414">
        <f>VLOOKUP(AP50,'Rural 80'!$A$11:$BS$488,28,FALSE)</f>
        <v>38</v>
      </c>
      <c r="AR50" s="414">
        <f t="array" ref="AR50">INDEX(AQ$1:AQ$58,MATCH(SMALL(COUNTIF(AQ$1:AQ$58,"&lt;"&amp;AQ$1:AQ$58),ROW(AQ50:AR50)),COUNTIF(AQ$1:AQ$58,"&lt;"&amp;AQ$1:AQ$58),0))</f>
        <v>50</v>
      </c>
      <c r="AS50" s="414" t="str">
        <f t="array" ref="AS50">INDEX(AP$1:AP$58,SMALL(IF(AQ$1:AQ$58=AR50,ROW(AQ$1:AQ$58)),COUNTIF(AR$1:AR50,AR50)),1)</f>
        <v>Windsor and Maidenhead</v>
      </c>
      <c r="AT50" s="414">
        <f t="shared" si="10"/>
        <v>50</v>
      </c>
      <c r="AU50" s="414" t="str">
        <f t="shared" si="11"/>
        <v>Windsor and Maidenhead</v>
      </c>
      <c r="AX50" s="415" t="s">
        <v>276</v>
      </c>
      <c r="AY50" s="414">
        <f>VLOOKUP(AX50,'Rural 80'!$A$11:$BS$488,32,FALSE)</f>
        <v>44</v>
      </c>
      <c r="AZ50" s="414">
        <f t="array" ref="AZ50">INDEX(AY$1:AY$58,MATCH(SMALL(COUNTIF(AY$1:AY$58,"&lt;"&amp;AY$1:AY$58),ROW(AY50:AZ50)),COUNTIF(AY$1:AY$58,"&lt;"&amp;AY$1:AY$58),0))</f>
        <v>50</v>
      </c>
      <c r="BA50" s="414" t="str">
        <f t="array" ref="BA50">INDEX(AX$1:AX$58,SMALL(IF(AY$1:AY$58=AZ50,ROW(AY$1:AY$58)),COUNTIF(AZ$1:AZ50,AZ50)),1)</f>
        <v>Derby</v>
      </c>
      <c r="BB50" s="414">
        <f t="shared" si="12"/>
        <v>50</v>
      </c>
      <c r="BC50" s="414" t="str">
        <f t="shared" si="13"/>
        <v>Derby</v>
      </c>
      <c r="BF50" s="415" t="s">
        <v>276</v>
      </c>
      <c r="BG50" s="414">
        <f>VLOOKUP(BF50,'Rural 80'!$A$11:$BS$488,36,FALSE)</f>
        <v>40</v>
      </c>
      <c r="BH50" s="414">
        <f t="array" ref="BH50">INDEX(BG$1:BG$58,MATCH(SMALL(COUNTIF(BG$1:BG$58,"&lt;"&amp;BG$1:BG$58),ROW(BG50:BH50)),COUNTIF(BG$1:BG$58,"&lt;"&amp;BG$1:BG$58),0))</f>
        <v>50</v>
      </c>
      <c r="BI50" s="414" t="str">
        <f t="array" ref="BI50">INDEX(BF$1:BF$58,SMALL(IF(BG$1:BG$58=BH50,ROW(BG$1:BG$58)),COUNTIF(BH$1:BH50,BH50)),1)</f>
        <v>Norwich</v>
      </c>
      <c r="BJ50" s="414">
        <f t="shared" si="14"/>
        <v>50</v>
      </c>
      <c r="BK50" s="414" t="str">
        <f t="shared" si="15"/>
        <v>Norwich</v>
      </c>
      <c r="BN50" s="415" t="s">
        <v>276</v>
      </c>
      <c r="BO50" s="414">
        <f>VLOOKUP(BN50,'Rural 80'!$A$11:$BS$488,40,FALSE)</f>
        <v>38</v>
      </c>
      <c r="BP50" s="414">
        <f t="array" ref="BP50">INDEX(BO$1:BO$58,MATCH(SMALL(COUNTIF(BO$1:BO$58,"&lt;"&amp;BO$1:BO$58),ROW(BO50:BP50)),COUNTIF(BO$1:BO$58,"&lt;"&amp;BO$1:BO$58),0))</f>
        <v>50</v>
      </c>
      <c r="BQ50" s="414" t="str">
        <f t="array" ref="BQ50">INDEX(BN$1:BN$58,SMALL(IF(BO$1:BO$58=BP50,ROW(BO$1:BO$58)),COUNTIF(BP$1:BP50,BP50)),1)</f>
        <v>Worcester</v>
      </c>
      <c r="BR50" s="414">
        <f t="shared" si="16"/>
        <v>50</v>
      </c>
      <c r="BS50" s="414" t="str">
        <f t="shared" si="17"/>
        <v>Worcester</v>
      </c>
      <c r="BV50" s="415" t="s">
        <v>276</v>
      </c>
      <c r="BW50" s="414">
        <f>VLOOKUP(BV50,'Rural 80'!$A$11:$BS$488,44,FALSE)</f>
        <v>37</v>
      </c>
      <c r="BX50" s="414">
        <f t="array" ref="BX50">INDEX(BW$1:BW$58,MATCH(SMALL(COUNTIF(BW$1:BW$58,"&lt;"&amp;BW$1:BW$58),ROW(BW50:BX50)),COUNTIF(BW$1:BW$58,"&lt;"&amp;BW$1:BW$58),0))</f>
        <v>50</v>
      </c>
      <c r="BY50" s="414" t="str">
        <f t="array" ref="BY50">INDEX(BV$1:BV$58,SMALL(IF(BW$1:BW$58=BX50,ROW(BW$1:BW$58)),COUNTIF(BX$1:BX50,BX50)),1)</f>
        <v>Lincoln</v>
      </c>
      <c r="BZ50" s="414">
        <f t="shared" si="18"/>
        <v>50</v>
      </c>
      <c r="CA50" s="414" t="str">
        <f t="shared" si="19"/>
        <v>Lincoln</v>
      </c>
      <c r="CD50" s="415" t="s">
        <v>276</v>
      </c>
      <c r="CE50" s="414">
        <f>VLOOKUP(CD50,'Rural 80'!$A$11:$BS$488,48,FALSE)</f>
        <v>38</v>
      </c>
      <c r="CF50" s="414">
        <f t="array" ref="CF50">INDEX(CE$1:CE$58,MATCH(SMALL(COUNTIF(CE$1:CE$58,"&lt;"&amp;CE$1:CE$58),ROW(CE50:CF50)),COUNTIF(CE$1:CE$58,"&lt;"&amp;CE$1:CE$58),0))</f>
        <v>50</v>
      </c>
      <c r="CG50" s="414" t="str">
        <f t="array" ref="CG50">INDEX(CD$1:CD$58,SMALL(IF(CE$1:CE$58=CF50,ROW(CE$1:CE$58)),COUNTIF(CF$1:CF50,CF50)),1)</f>
        <v>Worcester</v>
      </c>
      <c r="CH50" s="414">
        <f t="shared" si="20"/>
        <v>50</v>
      </c>
      <c r="CI50" s="414" t="str">
        <f t="shared" si="21"/>
        <v>Worcester</v>
      </c>
      <c r="CL50" s="415" t="s">
        <v>276</v>
      </c>
      <c r="CM50" s="414">
        <f>VLOOKUP(CL50,'Rural 80'!$A$11:$BS$488,52,FALSE)</f>
        <v>46</v>
      </c>
      <c r="CN50" s="414">
        <f t="array" ref="CN50">INDEX(CM$1:CM$58,MATCH(SMALL(COUNTIF(CM$1:CM$58,"&lt;"&amp;CM$1:CM$58),ROW(CM50:CN50)),COUNTIF(CM$1:CM$58,"&lt;"&amp;CM$1:CM$58),0))</f>
        <v>50</v>
      </c>
      <c r="CO50" s="414" t="str">
        <f t="array" ref="CO50">INDEX(CL$1:CL$58,SMALL(IF(CM$1:CM$58=CN50,ROW(CM$1:CM$58)),COUNTIF(CN$1:CN50,CN50)),1)</f>
        <v>Gloucester</v>
      </c>
      <c r="CP50" s="414">
        <f t="shared" si="22"/>
        <v>50</v>
      </c>
      <c r="CQ50" s="414" t="str">
        <f t="shared" si="23"/>
        <v>Gloucester</v>
      </c>
      <c r="CT50" s="415" t="s">
        <v>276</v>
      </c>
      <c r="CU50" s="414" t="str">
        <f>VLOOKUP(CT50,'Rural 80'!$A$11:$BS$488,56,FALSE)</f>
        <v>9999</v>
      </c>
      <c r="CV50" s="414" t="str">
        <f t="array" ref="CV50">INDEX(CU$1:CU$58,MATCH(SMALL(COUNTIF(CU$1:CU$58,"&lt;"&amp;CU$1:CU$58),ROW(CU50:CV50)),COUNTIF(CU$1:CU$58,"&lt;"&amp;CU$1:CU$58),0))</f>
        <v>9999</v>
      </c>
      <c r="CW50" s="414" t="str">
        <f t="array" ref="CW50">INDEX(CT$1:CT$58,SMALL(IF(CU$1:CU$58=CV50,ROW(CU$1:CU$58)),COUNTIF(CV$1:CV50,CV50)),1)</f>
        <v>Thanet</v>
      </c>
      <c r="CX50" s="414" t="str">
        <f t="shared" si="24"/>
        <v>no data</v>
      </c>
      <c r="CY50" s="414" t="str">
        <f t="shared" si="25"/>
        <v>Thanet</v>
      </c>
      <c r="DB50" s="415" t="s">
        <v>276</v>
      </c>
      <c r="DC50" s="414" t="str">
        <f>VLOOKUP(DB50,'Rural 80'!$A$11:$BS$488,60,FALSE)</f>
        <v>9999</v>
      </c>
      <c r="DD50" s="414" t="str">
        <f t="array" ref="DD50">INDEX(DC$1:DC$58,MATCH(SMALL(COUNTIF(DC$1:DC$58,"&lt;"&amp;DC$1:DC$58),ROW(DC50:DD50)),COUNTIF(DC$1:DC$58,"&lt;"&amp;DC$1:DC$58),0))</f>
        <v>9999</v>
      </c>
      <c r="DE50" s="414" t="str">
        <f t="array" ref="DE50">INDEX(DB$1:DB$58,SMALL(IF(DC$1:DC$58=DD50,ROW(DC$1:DC$58)),COUNTIF(DD$1:DD50,DD50)),1)</f>
        <v>Thanet</v>
      </c>
      <c r="DF50" s="414" t="str">
        <f t="shared" si="26"/>
        <v>no data</v>
      </c>
      <c r="DG50" s="414" t="str">
        <f t="shared" si="27"/>
        <v>Thanet</v>
      </c>
      <c r="DJ50" s="415" t="s">
        <v>276</v>
      </c>
      <c r="DK50" s="414" t="str">
        <f>VLOOKUP(DJ50,'Rural 80'!$A$11:$BS$488,64,FALSE)</f>
        <v>9999</v>
      </c>
      <c r="DL50" s="414" t="str">
        <f t="array" ref="DL50">INDEX(DK$1:DK$58,MATCH(SMALL(COUNTIF(DK$1:DK$58,"&lt;"&amp;DK$1:DK$58),ROW(DK50:DL50)),COUNTIF(DK$1:DK$58,"&lt;"&amp;DK$1:DK$58),0))</f>
        <v>9999</v>
      </c>
      <c r="DM50" s="414" t="str">
        <f t="array" ref="DM50">INDEX(DJ$1:DJ$58,SMALL(IF(DK$1:DK$58=DL50,ROW(DK$1:DK$58)),COUNTIF(DL$1:DL50,DL50)),1)</f>
        <v>Thanet</v>
      </c>
      <c r="DN50" s="414" t="str">
        <f t="shared" si="28"/>
        <v>no data</v>
      </c>
      <c r="DO50" s="414" t="str">
        <f t="shared" si="29"/>
        <v>Thanet</v>
      </c>
      <c r="DR50" s="415" t="s">
        <v>276</v>
      </c>
      <c r="DS50" s="414" t="str">
        <f>VLOOKUP(DR50,'Rural 80'!$A$11:$BS$488,68,FALSE)</f>
        <v>9999</v>
      </c>
      <c r="DT50" s="414" t="str">
        <f t="array" ref="DT50">INDEX(DS$1:DS$58,MATCH(SMALL(COUNTIF(DS$1:DS$58,"&lt;"&amp;DS$1:DS$58),ROW(DS50:DT50)),COUNTIF(DS$1:DS$58,"&lt;"&amp;DS$1:DS$58),0))</f>
        <v>9999</v>
      </c>
      <c r="DU50" s="414" t="str">
        <f t="array" ref="DU50">INDEX(DR$1:DR$58,SMALL(IF(DS$1:DS$58=DT50,ROW(DS$1:DS$58)),COUNTIF(DT$1:DT50,DT50)),1)</f>
        <v>Thanet</v>
      </c>
      <c r="DV50" s="414" t="str">
        <f t="shared" si="30"/>
        <v>no data</v>
      </c>
      <c r="DW50" s="414" t="str">
        <f t="shared" si="31"/>
        <v>Thanet</v>
      </c>
    </row>
    <row r="51" spans="2:127" x14ac:dyDescent="0.25">
      <c r="B51" s="415" t="s">
        <v>278</v>
      </c>
      <c r="C51" s="414">
        <f>VLOOKUP(B51,'Rural 80'!$A$11:$BS$488,8,FALSE)</f>
        <v>23</v>
      </c>
      <c r="D51" s="414">
        <f t="array" ref="D51">INDEX(C$1:C$58,MATCH(SMALL(COUNTIF(C$1:C$58,"&lt;"&amp;C$1:C$58),ROW(C51:D51)),COUNTIF(C$1:C$58,"&lt;"&amp;C$1:C$58),0))</f>
        <v>51</v>
      </c>
      <c r="E51" s="414" t="str">
        <f t="array" ref="E51">INDEX(B$1:B$58,SMALL(IF(C$1:C$58=D51,ROW(C$1:C$58)),COUNTIF(D$1:D51,D51)),1)</f>
        <v>Exeter</v>
      </c>
      <c r="F51" s="414">
        <f t="shared" si="32"/>
        <v>51</v>
      </c>
      <c r="G51" s="414" t="str">
        <f t="shared" si="33"/>
        <v>Exeter</v>
      </c>
      <c r="J51" s="415" t="s">
        <v>278</v>
      </c>
      <c r="K51" s="414">
        <f>VLOOKUP(J51,'Rural 80'!$A$11:$BS$488,12,FALSE)</f>
        <v>20</v>
      </c>
      <c r="L51" s="414">
        <f t="array" ref="L51">INDEX(K$1:K$58,MATCH(SMALL(COUNTIF(K$1:K$58,"&lt;"&amp;K$1:K$58),ROW(K51:L51)),COUNTIF(K$1:K$58,"&lt;"&amp;K$1:K$58),0))</f>
        <v>51</v>
      </c>
      <c r="M51" s="414" t="str">
        <f t="array" ref="M51">INDEX(J$1:J$58,SMALL(IF(K$1:K$58=L51,ROW(K$1:K$58)),COUNTIF(L$1:L51,L51)),1)</f>
        <v>Norwich</v>
      </c>
      <c r="N51" s="414">
        <f t="shared" si="2"/>
        <v>51</v>
      </c>
      <c r="O51" s="414" t="str">
        <f t="shared" si="3"/>
        <v>Norwich</v>
      </c>
      <c r="R51" s="415" t="s">
        <v>278</v>
      </c>
      <c r="S51" s="414">
        <f>VLOOKUP(R51,'Rural 80'!$A$11:$BS$488,16,FALSE)</f>
        <v>26</v>
      </c>
      <c r="T51" s="414">
        <f t="array" ref="T51">INDEX(S$1:S$58,MATCH(SMALL(COUNTIF(S$1:S$58,"&lt;"&amp;S$1:S$58),ROW(S51:T51)),COUNTIF(S$1:S$58,"&lt;"&amp;S$1:S$58),0))</f>
        <v>51</v>
      </c>
      <c r="U51" s="414" t="str">
        <f t="array" ref="U51">INDEX(R$1:R$58,SMALL(IF(S$1:S$58=T51,ROW(S$1:S$58)),COUNTIF(T$1:T51,T51)),1)</f>
        <v>Canterbury</v>
      </c>
      <c r="V51" s="414">
        <f t="shared" si="4"/>
        <v>51</v>
      </c>
      <c r="W51" s="414" t="str">
        <f t="shared" si="5"/>
        <v>Canterbury</v>
      </c>
      <c r="Z51" s="415" t="s">
        <v>278</v>
      </c>
      <c r="AA51" s="414">
        <f>VLOOKUP(Z51,'Rural 80'!$A$11:$BS$488,20,FALSE)</f>
        <v>21</v>
      </c>
      <c r="AB51" s="414">
        <f t="array" ref="AB51">INDEX(AA$1:AA$58,MATCH(SMALL(COUNTIF(AA$1:AA$58,"&lt;"&amp;AA$1:AA$58),ROW(AA51:AB51)),COUNTIF(AA$1:AA$58,"&lt;"&amp;AA$1:AA$58),0))</f>
        <v>51</v>
      </c>
      <c r="AC51" s="414" t="str">
        <f t="array" ref="AC51">INDEX(Z$1:Z$58,SMALL(IF(AA$1:AA$58=AB51,ROW(AA$1:AA$58)),COUNTIF(AB$1:AB51,AB51)),1)</f>
        <v>Exeter</v>
      </c>
      <c r="AD51" s="414">
        <f t="shared" si="6"/>
        <v>51</v>
      </c>
      <c r="AE51" s="414" t="str">
        <f t="shared" si="7"/>
        <v>Exeter</v>
      </c>
      <c r="AH51" s="415" t="s">
        <v>278</v>
      </c>
      <c r="AI51" s="414">
        <f>VLOOKUP(AH51,'Rural 80'!$A$11:$BS$488,24,FALSE)</f>
        <v>33</v>
      </c>
      <c r="AJ51" s="414">
        <f t="array" ref="AJ51">INDEX(AI$1:AI$58,MATCH(SMALL(COUNTIF(AI$1:AI$58,"&lt;"&amp;AI$1:AI$58),ROW(AI51:AJ51)),COUNTIF(AI$1:AI$58,"&lt;"&amp;AI$1:AI$58),0))</f>
        <v>51</v>
      </c>
      <c r="AK51" s="414" t="str">
        <f t="array" ref="AK51">INDEX(AH$1:AH$58,SMALL(IF(AI$1:AI$58=AJ51,ROW(AI$1:AI$58)),COUNTIF(AJ$1:AJ51,AJ51)),1)</f>
        <v>Derby</v>
      </c>
      <c r="AL51" s="414">
        <f t="shared" si="8"/>
        <v>51</v>
      </c>
      <c r="AM51" s="414" t="str">
        <f t="shared" si="9"/>
        <v>Derby</v>
      </c>
      <c r="AP51" s="415" t="s">
        <v>278</v>
      </c>
      <c r="AQ51" s="414">
        <f>VLOOKUP(AP51,'Rural 80'!$A$11:$BS$488,28,FALSE)</f>
        <v>30</v>
      </c>
      <c r="AR51" s="414">
        <f t="array" ref="AR51">INDEX(AQ$1:AQ$58,MATCH(SMALL(COUNTIF(AQ$1:AQ$58,"&lt;"&amp;AQ$1:AQ$58),ROW(AQ51:AR51)),COUNTIF(AQ$1:AQ$58,"&lt;"&amp;AQ$1:AQ$58),0))</f>
        <v>51</v>
      </c>
      <c r="AS51" s="414" t="str">
        <f t="array" ref="AS51">INDEX(AP$1:AP$58,SMALL(IF(AQ$1:AQ$58=AR51,ROW(AQ$1:AQ$58)),COUNTIF(AR$1:AR51,AR51)),1)</f>
        <v>Welwyn Hatfield</v>
      </c>
      <c r="AT51" s="414">
        <f t="shared" si="10"/>
        <v>51</v>
      </c>
      <c r="AU51" s="414" t="str">
        <f t="shared" si="11"/>
        <v>Welwyn Hatfield</v>
      </c>
      <c r="AX51" s="415" t="s">
        <v>278</v>
      </c>
      <c r="AY51" s="414">
        <f>VLOOKUP(AX51,'Rural 80'!$A$11:$BS$488,32,FALSE)</f>
        <v>38</v>
      </c>
      <c r="AZ51" s="414">
        <f t="array" ref="AZ51">INDEX(AY$1:AY$58,MATCH(SMALL(COUNTIF(AY$1:AY$58,"&lt;"&amp;AY$1:AY$58),ROW(AY51:AZ51)),COUNTIF(AY$1:AY$58,"&lt;"&amp;AY$1:AY$58),0))</f>
        <v>51</v>
      </c>
      <c r="BA51" s="414" t="str">
        <f t="array" ref="BA51">INDEX(AX$1:AX$58,SMALL(IF(AY$1:AY$58=AZ51,ROW(AY$1:AY$58)),COUNTIF(AZ$1:AZ51,AZ51)),1)</f>
        <v>Norwich</v>
      </c>
      <c r="BB51" s="414">
        <f t="shared" si="12"/>
        <v>51</v>
      </c>
      <c r="BC51" s="414" t="str">
        <f t="shared" si="13"/>
        <v>Norwich</v>
      </c>
      <c r="BF51" s="415" t="s">
        <v>278</v>
      </c>
      <c r="BG51" s="414">
        <f>VLOOKUP(BF51,'Rural 80'!$A$11:$BS$488,36,FALSE)</f>
        <v>28</v>
      </c>
      <c r="BH51" s="414">
        <f t="array" ref="BH51">INDEX(BG$1:BG$58,MATCH(SMALL(COUNTIF(BG$1:BG$58,"&lt;"&amp;BG$1:BG$58),ROW(BG51:BH51)),COUNTIF(BG$1:BG$58,"&lt;"&amp;BG$1:BG$58),0))</f>
        <v>51</v>
      </c>
      <c r="BI51" s="414" t="str">
        <f t="array" ref="BI51">INDEX(BF$1:BF$58,SMALL(IF(BG$1:BG$58=BH51,ROW(BG$1:BG$58)),COUNTIF(BH$1:BH51,BH51)),1)</f>
        <v>Northampton</v>
      </c>
      <c r="BJ51" s="414">
        <f t="shared" si="14"/>
        <v>51</v>
      </c>
      <c r="BK51" s="414" t="str">
        <f t="shared" si="15"/>
        <v>Northampton</v>
      </c>
      <c r="BN51" s="415" t="s">
        <v>278</v>
      </c>
      <c r="BO51" s="414">
        <f>VLOOKUP(BN51,'Rural 80'!$A$11:$BS$488,40,FALSE)</f>
        <v>16</v>
      </c>
      <c r="BP51" s="414">
        <f t="array" ref="BP51">INDEX(BO$1:BO$58,MATCH(SMALL(COUNTIF(BO$1:BO$58,"&lt;"&amp;BO$1:BO$58),ROW(BO51:BP51)),COUNTIF(BO$1:BO$58,"&lt;"&amp;BO$1:BO$58),0))</f>
        <v>51</v>
      </c>
      <c r="BQ51" s="414" t="str">
        <f t="array" ref="BQ51">INDEX(BN$1:BN$58,SMALL(IF(BO$1:BO$58=BP51,ROW(BO$1:BO$58)),COUNTIF(BP$1:BP51,BP51)),1)</f>
        <v>Luton</v>
      </c>
      <c r="BR51" s="414">
        <f t="shared" si="16"/>
        <v>51</v>
      </c>
      <c r="BS51" s="414" t="str">
        <f t="shared" si="17"/>
        <v>Luton</v>
      </c>
      <c r="BV51" s="415" t="s">
        <v>278</v>
      </c>
      <c r="BW51" s="414">
        <f>VLOOKUP(BV51,'Rural 80'!$A$11:$BS$488,44,FALSE)</f>
        <v>21</v>
      </c>
      <c r="BX51" s="414">
        <f t="array" ref="BX51">INDEX(BW$1:BW$58,MATCH(SMALL(COUNTIF(BW$1:BW$58,"&lt;"&amp;BW$1:BW$58),ROW(BW51:BX51)),COUNTIF(BW$1:BW$58,"&lt;"&amp;BW$1:BW$58),0))</f>
        <v>51</v>
      </c>
      <c r="BY51" s="414" t="str">
        <f t="array" ref="BY51">INDEX(BV$1:BV$58,SMALL(IF(BW$1:BW$58=BX51,ROW(BW$1:BW$58)),COUNTIF(BX$1:BX51,BX51)),1)</f>
        <v>Norwich</v>
      </c>
      <c r="BZ51" s="414">
        <f t="shared" si="18"/>
        <v>51</v>
      </c>
      <c r="CA51" s="414" t="str">
        <f t="shared" si="19"/>
        <v>Norwich</v>
      </c>
      <c r="CD51" s="415" t="s">
        <v>278</v>
      </c>
      <c r="CE51" s="414">
        <f>VLOOKUP(CD51,'Rural 80'!$A$11:$BS$488,48,FALSE)</f>
        <v>18</v>
      </c>
      <c r="CF51" s="414">
        <f t="array" ref="CF51">INDEX(CE$1:CE$58,MATCH(SMALL(COUNTIF(CE$1:CE$58,"&lt;"&amp;CE$1:CE$58),ROW(CE51:CF51)),COUNTIF(CE$1:CE$58,"&lt;"&amp;CE$1:CE$58),0))</f>
        <v>51</v>
      </c>
      <c r="CG51" s="414" t="str">
        <f t="array" ref="CG51">INDEX(CD$1:CD$58,SMALL(IF(CE$1:CE$58=CF51,ROW(CE$1:CE$58)),COUNTIF(CF$1:CF51,CF51)),1)</f>
        <v>Crawley</v>
      </c>
      <c r="CH51" s="414">
        <f t="shared" si="20"/>
        <v>51</v>
      </c>
      <c r="CI51" s="414" t="str">
        <f t="shared" si="21"/>
        <v>Crawley</v>
      </c>
      <c r="CL51" s="415" t="s">
        <v>278</v>
      </c>
      <c r="CM51" s="414">
        <f>VLOOKUP(CL51,'Rural 80'!$A$11:$BS$488,52,FALSE)</f>
        <v>6</v>
      </c>
      <c r="CN51" s="414">
        <f t="array" ref="CN51">INDEX(CM$1:CM$58,MATCH(SMALL(COUNTIF(CM$1:CM$58,"&lt;"&amp;CM$1:CM$58),ROW(CM51:CN51)),COUNTIF(CM$1:CM$58,"&lt;"&amp;CM$1:CM$58),0))</f>
        <v>51</v>
      </c>
      <c r="CO51" s="414" t="str">
        <f t="array" ref="CO51">INDEX(CL$1:CL$58,SMALL(IF(CM$1:CM$58=CN51,ROW(CM$1:CM$58)),COUNTIF(CN$1:CN51,CN51)),1)</f>
        <v>Exeter</v>
      </c>
      <c r="CP51" s="414">
        <f t="shared" si="22"/>
        <v>51</v>
      </c>
      <c r="CQ51" s="414" t="str">
        <f t="shared" si="23"/>
        <v>Exeter</v>
      </c>
      <c r="CT51" s="415" t="s">
        <v>278</v>
      </c>
      <c r="CU51" s="414" t="str">
        <f>VLOOKUP(CT51,'Rural 80'!$A$11:$BS$488,56,FALSE)</f>
        <v>9999</v>
      </c>
      <c r="CV51" s="414" t="str">
        <f t="array" ref="CV51">INDEX(CU$1:CU$58,MATCH(SMALL(COUNTIF(CU$1:CU$58,"&lt;"&amp;CU$1:CU$58),ROW(CU51:CV51)),COUNTIF(CU$1:CU$58,"&lt;"&amp;CU$1:CU$58),0))</f>
        <v>9999</v>
      </c>
      <c r="CW51" s="414" t="str">
        <f t="array" ref="CW51">INDEX(CT$1:CT$58,SMALL(IF(CU$1:CU$58=CV51,ROW(CU$1:CU$58)),COUNTIF(CV$1:CV51,CV51)),1)</f>
        <v>Thurrock</v>
      </c>
      <c r="CX51" s="414" t="str">
        <f t="shared" si="24"/>
        <v>no data</v>
      </c>
      <c r="CY51" s="414" t="str">
        <f t="shared" si="25"/>
        <v>Thurrock</v>
      </c>
      <c r="DB51" s="415" t="s">
        <v>278</v>
      </c>
      <c r="DC51" s="414" t="str">
        <f>VLOOKUP(DB51,'Rural 80'!$A$11:$BS$488,60,FALSE)</f>
        <v>9999</v>
      </c>
      <c r="DD51" s="414" t="str">
        <f t="array" ref="DD51">INDEX(DC$1:DC$58,MATCH(SMALL(COUNTIF(DC$1:DC$58,"&lt;"&amp;DC$1:DC$58),ROW(DC51:DD51)),COUNTIF(DC$1:DC$58,"&lt;"&amp;DC$1:DC$58),0))</f>
        <v>9999</v>
      </c>
      <c r="DE51" s="414" t="str">
        <f t="array" ref="DE51">INDEX(DB$1:DB$58,SMALL(IF(DC$1:DC$58=DD51,ROW(DC$1:DC$58)),COUNTIF(DD$1:DD51,DD51)),1)</f>
        <v>Thurrock</v>
      </c>
      <c r="DF51" s="414" t="str">
        <f t="shared" si="26"/>
        <v>no data</v>
      </c>
      <c r="DG51" s="414" t="str">
        <f t="shared" si="27"/>
        <v>Thurrock</v>
      </c>
      <c r="DJ51" s="415" t="s">
        <v>278</v>
      </c>
      <c r="DK51" s="414" t="str">
        <f>VLOOKUP(DJ51,'Rural 80'!$A$11:$BS$488,64,FALSE)</f>
        <v>9999</v>
      </c>
      <c r="DL51" s="414" t="str">
        <f t="array" ref="DL51">INDEX(DK$1:DK$58,MATCH(SMALL(COUNTIF(DK$1:DK$58,"&lt;"&amp;DK$1:DK$58),ROW(DK51:DL51)),COUNTIF(DK$1:DK$58,"&lt;"&amp;DK$1:DK$58),0))</f>
        <v>9999</v>
      </c>
      <c r="DM51" s="414" t="str">
        <f t="array" ref="DM51">INDEX(DJ$1:DJ$58,SMALL(IF(DK$1:DK$58=DL51,ROW(DK$1:DK$58)),COUNTIF(DL$1:DL51,DL51)),1)</f>
        <v>Thurrock</v>
      </c>
      <c r="DN51" s="414" t="str">
        <f t="shared" si="28"/>
        <v>no data</v>
      </c>
      <c r="DO51" s="414" t="str">
        <f t="shared" si="29"/>
        <v>Thurrock</v>
      </c>
      <c r="DR51" s="415" t="s">
        <v>278</v>
      </c>
      <c r="DS51" s="414" t="str">
        <f>VLOOKUP(DR51,'Rural 80'!$A$11:$BS$488,68,FALSE)</f>
        <v>9999</v>
      </c>
      <c r="DT51" s="414" t="str">
        <f t="array" ref="DT51">INDEX(DS$1:DS$58,MATCH(SMALL(COUNTIF(DS$1:DS$58,"&lt;"&amp;DS$1:DS$58),ROW(DS51:DT51)),COUNTIF(DS$1:DS$58,"&lt;"&amp;DS$1:DS$58),0))</f>
        <v>9999</v>
      </c>
      <c r="DU51" s="414" t="str">
        <f t="array" ref="DU51">INDEX(DR$1:DR$58,SMALL(IF(DS$1:DS$58=DT51,ROW(DS$1:DS$58)),COUNTIF(DT$1:DT51,DT51)),1)</f>
        <v>Thurrock</v>
      </c>
      <c r="DV51" s="414" t="str">
        <f t="shared" si="30"/>
        <v>no data</v>
      </c>
      <c r="DW51" s="414" t="str">
        <f t="shared" si="31"/>
        <v>Thurrock</v>
      </c>
    </row>
    <row r="52" spans="2:127" x14ac:dyDescent="0.25">
      <c r="B52" s="415" t="s">
        <v>280</v>
      </c>
      <c r="C52" s="414">
        <f>VLOOKUP(B52,'Rural 80'!$A$11:$BS$488,8,FALSE)</f>
        <v>24</v>
      </c>
      <c r="D52" s="414">
        <f t="array" ref="D52">INDEX(C$1:C$58,MATCH(SMALL(COUNTIF(C$1:C$58,"&lt;"&amp;C$1:C$58),ROW(C52:D52)),COUNTIF(C$1:C$58,"&lt;"&amp;C$1:C$58),0))</f>
        <v>52</v>
      </c>
      <c r="E52" s="414" t="str">
        <f t="array" ref="E52">INDEX(B$1:B$58,SMALL(IF(C$1:C$58=D52,ROW(C$1:C$58)),COUNTIF(D$1:D52,D52)),1)</f>
        <v>Norwich</v>
      </c>
      <c r="F52" s="414">
        <f t="shared" si="32"/>
        <v>52</v>
      </c>
      <c r="G52" s="414" t="str">
        <f t="shared" si="33"/>
        <v>Norwich</v>
      </c>
      <c r="J52" s="415" t="s">
        <v>280</v>
      </c>
      <c r="K52" s="414">
        <f>VLOOKUP(J52,'Rural 80'!$A$11:$BS$488,12,FALSE)</f>
        <v>28</v>
      </c>
      <c r="L52" s="414">
        <f t="array" ref="L52">INDEX(K$1:K$58,MATCH(SMALL(COUNTIF(K$1:K$58,"&lt;"&amp;K$1:K$58),ROW(K52:L52)),COUNTIF(K$1:K$58,"&lt;"&amp;K$1:K$58),0))</f>
        <v>52</v>
      </c>
      <c r="M52" s="414" t="str">
        <f t="array" ref="M52">INDEX(J$1:J$58,SMALL(IF(K$1:K$58=L52,ROW(K$1:K$58)),COUNTIF(L$1:L52,L52)),1)</f>
        <v>Canterbury</v>
      </c>
      <c r="N52" s="414">
        <f t="shared" si="2"/>
        <v>52</v>
      </c>
      <c r="O52" s="414" t="str">
        <f t="shared" si="3"/>
        <v>Canterbury</v>
      </c>
      <c r="R52" s="415" t="s">
        <v>280</v>
      </c>
      <c r="S52" s="414">
        <f>VLOOKUP(R52,'Rural 80'!$A$11:$BS$488,16,FALSE)</f>
        <v>25</v>
      </c>
      <c r="T52" s="414">
        <f t="array" ref="T52">INDEX(S$1:S$58,MATCH(SMALL(COUNTIF(S$1:S$58,"&lt;"&amp;S$1:S$58),ROW(S52:T52)),COUNTIF(S$1:S$58,"&lt;"&amp;S$1:S$58),0))</f>
        <v>52</v>
      </c>
      <c r="U52" s="414" t="str">
        <f t="array" ref="U52">INDEX(R$1:R$58,SMALL(IF(S$1:S$58=T52,ROW(S$1:S$58)),COUNTIF(T$1:T52,T52)),1)</f>
        <v>Crawley</v>
      </c>
      <c r="V52" s="414">
        <f t="shared" si="4"/>
        <v>52</v>
      </c>
      <c r="W52" s="414" t="str">
        <f t="shared" si="5"/>
        <v>Crawley</v>
      </c>
      <c r="Z52" s="415" t="s">
        <v>280</v>
      </c>
      <c r="AA52" s="414">
        <f>VLOOKUP(Z52,'Rural 80'!$A$11:$BS$488,20,FALSE)</f>
        <v>25</v>
      </c>
      <c r="AB52" s="414">
        <f t="array" ref="AB52">INDEX(AA$1:AA$58,MATCH(SMALL(COUNTIF(AA$1:AA$58,"&lt;"&amp;AA$1:AA$58),ROW(AA52:AB52)),COUNTIF(AA$1:AA$58,"&lt;"&amp;AA$1:AA$58),0))</f>
        <v>52</v>
      </c>
      <c r="AC52" s="414" t="str">
        <f t="array" ref="AC52">INDEX(Z$1:Z$58,SMALL(IF(AA$1:AA$58=AB52,ROW(AA$1:AA$58)),COUNTIF(AB$1:AB52,AB52)),1)</f>
        <v>Peterborough</v>
      </c>
      <c r="AD52" s="414">
        <f t="shared" si="6"/>
        <v>52</v>
      </c>
      <c r="AE52" s="414" t="str">
        <f t="shared" si="7"/>
        <v>Peterborough</v>
      </c>
      <c r="AH52" s="415" t="s">
        <v>280</v>
      </c>
      <c r="AI52" s="414">
        <f>VLOOKUP(AH52,'Rural 80'!$A$11:$BS$488,24,FALSE)</f>
        <v>16</v>
      </c>
      <c r="AJ52" s="414">
        <f t="array" ref="AJ52">INDEX(AI$1:AI$58,MATCH(SMALL(COUNTIF(AI$1:AI$58,"&lt;"&amp;AI$1:AI$58),ROW(AI52:AJ52)),COUNTIF(AI$1:AI$58,"&lt;"&amp;AI$1:AI$58),0))</f>
        <v>52</v>
      </c>
      <c r="AK52" s="414" t="str">
        <f t="array" ref="AK52">INDEX(AH$1:AH$58,SMALL(IF(AI$1:AI$58=AJ52,ROW(AI$1:AI$58)),COUNTIF(AJ$1:AJ52,AJ52)),1)</f>
        <v>Northampton</v>
      </c>
      <c r="AL52" s="414">
        <f t="shared" si="8"/>
        <v>52</v>
      </c>
      <c r="AM52" s="414" t="str">
        <f t="shared" si="9"/>
        <v>Northampton</v>
      </c>
      <c r="AP52" s="415" t="s">
        <v>280</v>
      </c>
      <c r="AQ52" s="414">
        <f>VLOOKUP(AP52,'Rural 80'!$A$11:$BS$488,28,FALSE)</f>
        <v>16</v>
      </c>
      <c r="AR52" s="414">
        <f t="array" ref="AR52">INDEX(AQ$1:AQ$58,MATCH(SMALL(COUNTIF(AQ$1:AQ$58,"&lt;"&amp;AQ$1:AQ$58),ROW(AQ52:AR52)),COUNTIF(AQ$1:AQ$58,"&lt;"&amp;AQ$1:AQ$58),0))</f>
        <v>52</v>
      </c>
      <c r="AS52" s="414" t="str">
        <f t="array" ref="AS52">INDEX(AP$1:AP$58,SMALL(IF(AQ$1:AQ$58=AR52,ROW(AQ$1:AQ$58)),COUNTIF(AR$1:AR52,AR52)),1)</f>
        <v>Northampton</v>
      </c>
      <c r="AT52" s="414">
        <f t="shared" si="10"/>
        <v>52</v>
      </c>
      <c r="AU52" s="414" t="str">
        <f t="shared" si="11"/>
        <v>Northampton</v>
      </c>
      <c r="AX52" s="415" t="s">
        <v>280</v>
      </c>
      <c r="AY52" s="414">
        <f>VLOOKUP(AX52,'Rural 80'!$A$11:$BS$488,32,FALSE)</f>
        <v>15</v>
      </c>
      <c r="AZ52" s="414">
        <f t="array" ref="AZ52">INDEX(AY$1:AY$58,MATCH(SMALL(COUNTIF(AY$1:AY$58,"&lt;"&amp;AY$1:AY$58),ROW(AY52:AZ52)),COUNTIF(AY$1:AY$58,"&lt;"&amp;AY$1:AY$58),0))</f>
        <v>52</v>
      </c>
      <c r="BA52" s="414" t="str">
        <f t="array" ref="BA52">INDEX(AX$1:AX$58,SMALL(IF(AY$1:AY$58=AZ52,ROW(AY$1:AY$58)),COUNTIF(AZ$1:AZ52,AZ52)),1)</f>
        <v>Crawley</v>
      </c>
      <c r="BB52" s="414">
        <f t="shared" si="12"/>
        <v>52</v>
      </c>
      <c r="BC52" s="414" t="str">
        <f t="shared" si="13"/>
        <v>Crawley</v>
      </c>
      <c r="BF52" s="415" t="s">
        <v>280</v>
      </c>
      <c r="BG52" s="414">
        <f>VLOOKUP(BF52,'Rural 80'!$A$11:$BS$488,36,FALSE)</f>
        <v>10</v>
      </c>
      <c r="BH52" s="414">
        <f t="array" ref="BH52">INDEX(BG$1:BG$58,MATCH(SMALL(COUNTIF(BG$1:BG$58,"&lt;"&amp;BG$1:BG$58),ROW(BG52:BH52)),COUNTIF(BG$1:BG$58,"&lt;"&amp;BG$1:BG$58),0))</f>
        <v>52</v>
      </c>
      <c r="BI52" s="414" t="str">
        <f t="array" ref="BI52">INDEX(BF$1:BF$58,SMALL(IF(BG$1:BG$58=BH52,ROW(BG$1:BG$58)),COUNTIF(BH$1:BH52,BH52)),1)</f>
        <v>Luton</v>
      </c>
      <c r="BJ52" s="414">
        <f t="shared" si="14"/>
        <v>52</v>
      </c>
      <c r="BK52" s="414" t="str">
        <f t="shared" si="15"/>
        <v>Luton</v>
      </c>
      <c r="BN52" s="415" t="s">
        <v>280</v>
      </c>
      <c r="BO52" s="414">
        <f>VLOOKUP(BN52,'Rural 80'!$A$11:$BS$488,40,FALSE)</f>
        <v>35</v>
      </c>
      <c r="BP52" s="414">
        <f t="array" ref="BP52">INDEX(BO$1:BO$58,MATCH(SMALL(COUNTIF(BO$1:BO$58,"&lt;"&amp;BO$1:BO$58),ROW(BO52:BP52)),COUNTIF(BO$1:BO$58,"&lt;"&amp;BO$1:BO$58),0))</f>
        <v>52</v>
      </c>
      <c r="BQ52" s="414" t="str">
        <f t="array" ref="BQ52">INDEX(BN$1:BN$58,SMALL(IF(BO$1:BO$58=BP52,ROW(BO$1:BO$58)),COUNTIF(BP$1:BP52,BP52)),1)</f>
        <v>Crawley</v>
      </c>
      <c r="BR52" s="414">
        <f t="shared" si="16"/>
        <v>52</v>
      </c>
      <c r="BS52" s="414" t="str">
        <f t="shared" si="17"/>
        <v>Crawley</v>
      </c>
      <c r="BV52" s="415" t="s">
        <v>280</v>
      </c>
      <c r="BW52" s="414">
        <f>VLOOKUP(BV52,'Rural 80'!$A$11:$BS$488,44,FALSE)</f>
        <v>36</v>
      </c>
      <c r="BX52" s="414">
        <f t="array" ref="BX52">INDEX(BW$1:BW$58,MATCH(SMALL(COUNTIF(BW$1:BW$58,"&lt;"&amp;BW$1:BW$58),ROW(BW52:BX52)),COUNTIF(BW$1:BW$58,"&lt;"&amp;BW$1:BW$58),0))</f>
        <v>52</v>
      </c>
      <c r="BY52" s="414" t="str">
        <f t="array" ref="BY52">INDEX(BV$1:BV$58,SMALL(IF(BW$1:BW$58=BX52,ROW(BW$1:BW$58)),COUNTIF(BX$1:BX52,BX52)),1)</f>
        <v>Crawley</v>
      </c>
      <c r="BZ52" s="414">
        <f t="shared" si="18"/>
        <v>52</v>
      </c>
      <c r="CA52" s="414" t="str">
        <f t="shared" si="19"/>
        <v>Crawley</v>
      </c>
      <c r="CD52" s="415" t="s">
        <v>280</v>
      </c>
      <c r="CE52" s="414">
        <f>VLOOKUP(CD52,'Rural 80'!$A$11:$BS$488,48,FALSE)</f>
        <v>35</v>
      </c>
      <c r="CF52" s="414">
        <f t="array" ref="CF52">INDEX(CE$1:CE$58,MATCH(SMALL(COUNTIF(CE$1:CE$58,"&lt;"&amp;CE$1:CE$58),ROW(CE52:CF52)),COUNTIF(CE$1:CE$58,"&lt;"&amp;CE$1:CE$58),0))</f>
        <v>52</v>
      </c>
      <c r="CG52" s="414" t="str">
        <f t="array" ref="CG52">INDEX(CD$1:CD$58,SMALL(IF(CE$1:CE$58=CF52,ROW(CE$1:CE$58)),COUNTIF(CF$1:CF52,CF52)),1)</f>
        <v>Canterbury</v>
      </c>
      <c r="CH52" s="414">
        <f t="shared" si="20"/>
        <v>52</v>
      </c>
      <c r="CI52" s="414" t="str">
        <f t="shared" si="21"/>
        <v>Canterbury</v>
      </c>
      <c r="CL52" s="415" t="s">
        <v>280</v>
      </c>
      <c r="CM52" s="414">
        <f>VLOOKUP(CL52,'Rural 80'!$A$11:$BS$488,52,FALSE)</f>
        <v>36</v>
      </c>
      <c r="CN52" s="414">
        <f t="array" ref="CN52">INDEX(CM$1:CM$58,MATCH(SMALL(COUNTIF(CM$1:CM$58,"&lt;"&amp;CM$1:CM$58),ROW(CM52:CN52)),COUNTIF(CM$1:CM$58,"&lt;"&amp;CM$1:CM$58),0))</f>
        <v>52</v>
      </c>
      <c r="CO52" s="414" t="str">
        <f t="array" ref="CO52">INDEX(CL$1:CL$58,SMALL(IF(CM$1:CM$58=CN52,ROW(CM$1:CM$58)),COUNTIF(CN$1:CN52,CN52)),1)</f>
        <v>Cheltenham</v>
      </c>
      <c r="CP52" s="414">
        <f t="shared" si="22"/>
        <v>52</v>
      </c>
      <c r="CQ52" s="414" t="str">
        <f t="shared" si="23"/>
        <v>Cheltenham</v>
      </c>
      <c r="CT52" s="415" t="s">
        <v>280</v>
      </c>
      <c r="CU52" s="414" t="str">
        <f>VLOOKUP(CT52,'Rural 80'!$A$11:$BS$488,56,FALSE)</f>
        <v>9999</v>
      </c>
      <c r="CV52" s="414" t="str">
        <f t="array" ref="CV52">INDEX(CU$1:CU$58,MATCH(SMALL(COUNTIF(CU$1:CU$58,"&lt;"&amp;CU$1:CU$58),ROW(CU52:CV52)),COUNTIF(CU$1:CU$58,"&lt;"&amp;CU$1:CU$58),0))</f>
        <v>9999</v>
      </c>
      <c r="CW52" s="414" t="str">
        <f t="array" ref="CW52">INDEX(CT$1:CT$58,SMALL(IF(CU$1:CU$58=CV52,ROW(CU$1:CU$58)),COUNTIF(CV$1:CV52,CV52)),1)</f>
        <v>Torbay</v>
      </c>
      <c r="CX52" s="414" t="str">
        <f t="shared" si="24"/>
        <v>no data</v>
      </c>
      <c r="CY52" s="414" t="str">
        <f t="shared" si="25"/>
        <v>Torbay</v>
      </c>
      <c r="DB52" s="415" t="s">
        <v>280</v>
      </c>
      <c r="DC52" s="414" t="str">
        <f>VLOOKUP(DB52,'Rural 80'!$A$11:$BS$488,60,FALSE)</f>
        <v>9999</v>
      </c>
      <c r="DD52" s="414" t="str">
        <f t="array" ref="DD52">INDEX(DC$1:DC$58,MATCH(SMALL(COUNTIF(DC$1:DC$58,"&lt;"&amp;DC$1:DC$58),ROW(DC52:DD52)),COUNTIF(DC$1:DC$58,"&lt;"&amp;DC$1:DC$58),0))</f>
        <v>9999</v>
      </c>
      <c r="DE52" s="414" t="str">
        <f t="array" ref="DE52">INDEX(DB$1:DB$58,SMALL(IF(DC$1:DC$58=DD52,ROW(DC$1:DC$58)),COUNTIF(DD$1:DD52,DD52)),1)</f>
        <v>Torbay</v>
      </c>
      <c r="DF52" s="414" t="str">
        <f t="shared" si="26"/>
        <v>no data</v>
      </c>
      <c r="DG52" s="414" t="str">
        <f t="shared" si="27"/>
        <v>Torbay</v>
      </c>
      <c r="DJ52" s="415" t="s">
        <v>280</v>
      </c>
      <c r="DK52" s="414" t="str">
        <f>VLOOKUP(DJ52,'Rural 80'!$A$11:$BS$488,64,FALSE)</f>
        <v>9999</v>
      </c>
      <c r="DL52" s="414" t="str">
        <f t="array" ref="DL52">INDEX(DK$1:DK$58,MATCH(SMALL(COUNTIF(DK$1:DK$58,"&lt;"&amp;DK$1:DK$58),ROW(DK52:DL52)),COUNTIF(DK$1:DK$58,"&lt;"&amp;DK$1:DK$58),0))</f>
        <v>9999</v>
      </c>
      <c r="DM52" s="414" t="str">
        <f t="array" ref="DM52">INDEX(DJ$1:DJ$58,SMALL(IF(DK$1:DK$58=DL52,ROW(DK$1:DK$58)),COUNTIF(DL$1:DL52,DL52)),1)</f>
        <v>Torbay</v>
      </c>
      <c r="DN52" s="414" t="str">
        <f t="shared" si="28"/>
        <v>no data</v>
      </c>
      <c r="DO52" s="414" t="str">
        <f t="shared" si="29"/>
        <v>Torbay</v>
      </c>
      <c r="DR52" s="415" t="s">
        <v>280</v>
      </c>
      <c r="DS52" s="414" t="str">
        <f>VLOOKUP(DR52,'Rural 80'!$A$11:$BS$488,68,FALSE)</f>
        <v>9999</v>
      </c>
      <c r="DT52" s="414" t="str">
        <f t="array" ref="DT52">INDEX(DS$1:DS$58,MATCH(SMALL(COUNTIF(DS$1:DS$58,"&lt;"&amp;DS$1:DS$58),ROW(DS52:DT52)),COUNTIF(DS$1:DS$58,"&lt;"&amp;DS$1:DS$58),0))</f>
        <v>9999</v>
      </c>
      <c r="DU52" s="414" t="str">
        <f t="array" ref="DU52">INDEX(DR$1:DR$58,SMALL(IF(DS$1:DS$58=DT52,ROW(DS$1:DS$58)),COUNTIF(DT$1:DT52,DT52)),1)</f>
        <v>Torbay</v>
      </c>
      <c r="DV52" s="414" t="str">
        <f t="shared" si="30"/>
        <v>no data</v>
      </c>
      <c r="DW52" s="414" t="str">
        <f t="shared" si="31"/>
        <v>Torbay</v>
      </c>
    </row>
    <row r="53" spans="2:127" x14ac:dyDescent="0.25">
      <c r="B53" s="415" t="s">
        <v>291</v>
      </c>
      <c r="C53" s="414">
        <f>VLOOKUP(B53,'Rural 80'!$A$11:$BS$488,8,FALSE)</f>
        <v>35</v>
      </c>
      <c r="D53" s="414">
        <f t="array" ref="D53">INDEX(C$1:C$58,MATCH(SMALL(COUNTIF(C$1:C$58,"&lt;"&amp;C$1:C$58),ROW(C53:D53)),COUNTIF(C$1:C$58,"&lt;"&amp;C$1:C$58),0))</f>
        <v>53</v>
      </c>
      <c r="E53" s="414" t="str">
        <f t="array" ref="E53">INDEX(B$1:B$58,SMALL(IF(C$1:C$58=D53,ROW(C$1:C$58)),COUNTIF(D$1:D53,D53)),1)</f>
        <v>Luton</v>
      </c>
      <c r="F53" s="414">
        <f t="shared" si="32"/>
        <v>53</v>
      </c>
      <c r="G53" s="414" t="str">
        <f t="shared" si="33"/>
        <v>Luton</v>
      </c>
      <c r="J53" s="415" t="s">
        <v>291</v>
      </c>
      <c r="K53" s="414">
        <f>VLOOKUP(J53,'Rural 80'!$A$11:$BS$488,12,FALSE)</f>
        <v>36</v>
      </c>
      <c r="L53" s="414">
        <f t="array" ref="L53">INDEX(K$1:K$58,MATCH(SMALL(COUNTIF(K$1:K$58,"&lt;"&amp;K$1:K$58),ROW(K53:L53)),COUNTIF(K$1:K$58,"&lt;"&amp;K$1:K$58),0))</f>
        <v>53</v>
      </c>
      <c r="M53" s="414" t="str">
        <f t="array" ref="M53">INDEX(J$1:J$58,SMALL(IF(K$1:K$58=L53,ROW(K$1:K$58)),COUNTIF(L$1:L53,L53)),1)</f>
        <v>Crawley</v>
      </c>
      <c r="N53" s="414">
        <f t="shared" si="2"/>
        <v>53</v>
      </c>
      <c r="O53" s="414" t="str">
        <f t="shared" si="3"/>
        <v>Crawley</v>
      </c>
      <c r="R53" s="415" t="s">
        <v>291</v>
      </c>
      <c r="S53" s="414">
        <f>VLOOKUP(R53,'Rural 80'!$A$11:$BS$488,16,FALSE)</f>
        <v>34</v>
      </c>
      <c r="T53" s="414">
        <f t="array" ref="T53">INDEX(S$1:S$58,MATCH(SMALL(COUNTIF(S$1:S$58,"&lt;"&amp;S$1:S$58),ROW(S53:T53)),COUNTIF(S$1:S$58,"&lt;"&amp;S$1:S$58),0))</f>
        <v>53</v>
      </c>
      <c r="U53" s="414" t="str">
        <f t="array" ref="U53">INDEX(R$1:R$58,SMALL(IF(S$1:S$58=T53,ROW(S$1:S$58)),COUNTIF(T$1:T53,T53)),1)</f>
        <v>Norwich</v>
      </c>
      <c r="V53" s="414">
        <f t="shared" si="4"/>
        <v>53</v>
      </c>
      <c r="W53" s="414" t="str">
        <f t="shared" si="5"/>
        <v>Norwich</v>
      </c>
      <c r="Z53" s="415" t="s">
        <v>291</v>
      </c>
      <c r="AA53" s="414">
        <f>VLOOKUP(Z53,'Rural 80'!$A$11:$BS$488,20,FALSE)</f>
        <v>40</v>
      </c>
      <c r="AB53" s="414">
        <f t="array" ref="AB53">INDEX(AA$1:AA$58,MATCH(SMALL(COUNTIF(AA$1:AA$58,"&lt;"&amp;AA$1:AA$58),ROW(AA53:AB53)),COUNTIF(AA$1:AA$58,"&lt;"&amp;AA$1:AA$58),0))</f>
        <v>53</v>
      </c>
      <c r="AC53" s="414" t="str">
        <f t="array" ref="AC53">INDEX(Z$1:Z$58,SMALL(IF(AA$1:AA$58=AB53,ROW(AA$1:AA$58)),COUNTIF(AB$1:AB53,AB53)),1)</f>
        <v>Corby</v>
      </c>
      <c r="AD53" s="414">
        <f t="shared" si="6"/>
        <v>53</v>
      </c>
      <c r="AE53" s="414" t="str">
        <f t="shared" si="7"/>
        <v>Corby</v>
      </c>
      <c r="AH53" s="415" t="s">
        <v>291</v>
      </c>
      <c r="AI53" s="414">
        <f>VLOOKUP(AH53,'Rural 80'!$A$11:$BS$488,24,FALSE)</f>
        <v>27</v>
      </c>
      <c r="AJ53" s="414">
        <f t="array" ref="AJ53">INDEX(AI$1:AI$58,MATCH(SMALL(COUNTIF(AI$1:AI$58,"&lt;"&amp;AI$1:AI$58),ROW(AI53:AJ53)),COUNTIF(AI$1:AI$58,"&lt;"&amp;AI$1:AI$58),0))</f>
        <v>53</v>
      </c>
      <c r="AK53" s="414" t="str">
        <f t="array" ref="AK53">INDEX(AH$1:AH$58,SMALL(IF(AI$1:AI$58=AJ53,ROW(AI$1:AI$58)),COUNTIF(AJ$1:AJ53,AJ53)),1)</f>
        <v>Luton</v>
      </c>
      <c r="AL53" s="414">
        <f t="shared" si="8"/>
        <v>53</v>
      </c>
      <c r="AM53" s="414" t="str">
        <f t="shared" si="9"/>
        <v>Luton</v>
      </c>
      <c r="AP53" s="415" t="s">
        <v>291</v>
      </c>
      <c r="AQ53" s="414">
        <f>VLOOKUP(AP53,'Rural 80'!$A$11:$BS$488,28,FALSE)</f>
        <v>23</v>
      </c>
      <c r="AR53" s="414">
        <f t="array" ref="AR53">INDEX(AQ$1:AQ$58,MATCH(SMALL(COUNTIF(AQ$1:AQ$58,"&lt;"&amp;AQ$1:AQ$58),ROW(AQ53:AR53)),COUNTIF(AQ$1:AQ$58,"&lt;"&amp;AQ$1:AQ$58),0))</f>
        <v>53</v>
      </c>
      <c r="AS53" s="414" t="str">
        <f t="array" ref="AS53">INDEX(AP$1:AP$58,SMALL(IF(AQ$1:AQ$58=AR53,ROW(AQ$1:AQ$58)),COUNTIF(AR$1:AR53,AR53)),1)</f>
        <v>Luton</v>
      </c>
      <c r="AT53" s="414">
        <f t="shared" si="10"/>
        <v>53</v>
      </c>
      <c r="AU53" s="414" t="str">
        <f t="shared" si="11"/>
        <v>Luton</v>
      </c>
      <c r="AX53" s="415" t="s">
        <v>291</v>
      </c>
      <c r="AY53" s="414">
        <f>VLOOKUP(AX53,'Rural 80'!$A$11:$BS$488,32,FALSE)</f>
        <v>35</v>
      </c>
      <c r="AZ53" s="414">
        <f t="array" ref="AZ53">INDEX(AY$1:AY$58,MATCH(SMALL(COUNTIF(AY$1:AY$58,"&lt;"&amp;AY$1:AY$58),ROW(AY53:AZ53)),COUNTIF(AY$1:AY$58,"&lt;"&amp;AY$1:AY$58),0))</f>
        <v>53</v>
      </c>
      <c r="BA53" s="414" t="str">
        <f t="array" ref="BA53">INDEX(AX$1:AX$58,SMALL(IF(AY$1:AY$58=AZ53,ROW(AY$1:AY$58)),COUNTIF(AZ$1:AZ53,AZ53)),1)</f>
        <v>Corby</v>
      </c>
      <c r="BB53" s="414">
        <f t="shared" si="12"/>
        <v>53</v>
      </c>
      <c r="BC53" s="414" t="str">
        <f t="shared" si="13"/>
        <v>Corby</v>
      </c>
      <c r="BF53" s="415" t="s">
        <v>291</v>
      </c>
      <c r="BG53" s="414">
        <f>VLOOKUP(BF53,'Rural 80'!$A$11:$BS$488,36,FALSE)</f>
        <v>42</v>
      </c>
      <c r="BH53" s="414">
        <f t="array" ref="BH53">INDEX(BG$1:BG$58,MATCH(SMALL(COUNTIF(BG$1:BG$58,"&lt;"&amp;BG$1:BG$58),ROW(BG53:BH53)),COUNTIF(BG$1:BG$58,"&lt;"&amp;BG$1:BG$58),0))</f>
        <v>53</v>
      </c>
      <c r="BI53" s="414" t="str">
        <f t="array" ref="BI53">INDEX(BF$1:BF$58,SMALL(IF(BG$1:BG$58=BH53,ROW(BG$1:BG$58)),COUNTIF(BH$1:BH53,BH53)),1)</f>
        <v>Corby</v>
      </c>
      <c r="BJ53" s="414">
        <f t="shared" si="14"/>
        <v>53</v>
      </c>
      <c r="BK53" s="414" t="str">
        <f t="shared" si="15"/>
        <v>Corby</v>
      </c>
      <c r="BN53" s="415" t="s">
        <v>291</v>
      </c>
      <c r="BO53" s="414">
        <f>VLOOKUP(BN53,'Rural 80'!$A$11:$BS$488,40,FALSE)</f>
        <v>40</v>
      </c>
      <c r="BP53" s="414">
        <f t="array" ref="BP53">INDEX(BO$1:BO$58,MATCH(SMALL(COUNTIF(BO$1:BO$58,"&lt;"&amp;BO$1:BO$58),ROW(BO53:BP53)),COUNTIF(BO$1:BO$58,"&lt;"&amp;BO$1:BO$58),0))</f>
        <v>53</v>
      </c>
      <c r="BQ53" s="414" t="str">
        <f t="array" ref="BQ53">INDEX(BN$1:BN$58,SMALL(IF(BO$1:BO$58=BP53,ROW(BO$1:BO$58)),COUNTIF(BP$1:BP53,BP53)),1)</f>
        <v>Norwich</v>
      </c>
      <c r="BR53" s="414">
        <f t="shared" si="16"/>
        <v>53</v>
      </c>
      <c r="BS53" s="414" t="str">
        <f t="shared" si="17"/>
        <v>Norwich</v>
      </c>
      <c r="BV53" s="415" t="s">
        <v>291</v>
      </c>
      <c r="BW53" s="414">
        <f>VLOOKUP(BV53,'Rural 80'!$A$11:$BS$488,44,FALSE)</f>
        <v>40</v>
      </c>
      <c r="BX53" s="414">
        <f t="array" ref="BX53">INDEX(BW$1:BW$58,MATCH(SMALL(COUNTIF(BW$1:BW$58,"&lt;"&amp;BW$1:BW$58),ROW(BW53:BX53)),COUNTIF(BW$1:BW$58,"&lt;"&amp;BW$1:BW$58),0))</f>
        <v>53</v>
      </c>
      <c r="BY53" s="414" t="str">
        <f t="array" ref="BY53">INDEX(BV$1:BV$58,SMALL(IF(BW$1:BW$58=BX53,ROW(BW$1:BW$58)),COUNTIF(BX$1:BX53,BX53)),1)</f>
        <v>Canterbury</v>
      </c>
      <c r="BZ53" s="414">
        <f t="shared" si="18"/>
        <v>53</v>
      </c>
      <c r="CA53" s="414" t="str">
        <f t="shared" si="19"/>
        <v>Canterbury</v>
      </c>
      <c r="CD53" s="415" t="s">
        <v>291</v>
      </c>
      <c r="CE53" s="414">
        <f>VLOOKUP(CD53,'Rural 80'!$A$11:$BS$488,48,FALSE)</f>
        <v>39</v>
      </c>
      <c r="CF53" s="414">
        <f t="array" ref="CF53">INDEX(CE$1:CE$58,MATCH(SMALL(COUNTIF(CE$1:CE$58,"&lt;"&amp;CE$1:CE$58),ROW(CE53:CF53)),COUNTIF(CE$1:CE$58,"&lt;"&amp;CE$1:CE$58),0))</f>
        <v>53</v>
      </c>
      <c r="CG53" s="414" t="str">
        <f t="array" ref="CG53">INDEX(CD$1:CD$58,SMALL(IF(CE$1:CE$58=CF53,ROW(CE$1:CE$58)),COUNTIF(CF$1:CF53,CF53)),1)</f>
        <v>Luton</v>
      </c>
      <c r="CH53" s="414">
        <f t="shared" si="20"/>
        <v>53</v>
      </c>
      <c r="CI53" s="414" t="str">
        <f t="shared" si="21"/>
        <v>Luton</v>
      </c>
      <c r="CL53" s="415" t="s">
        <v>291</v>
      </c>
      <c r="CM53" s="414">
        <f>VLOOKUP(CL53,'Rural 80'!$A$11:$BS$488,52,FALSE)</f>
        <v>41</v>
      </c>
      <c r="CN53" s="414">
        <f t="array" ref="CN53">INDEX(CM$1:CM$58,MATCH(SMALL(COUNTIF(CM$1:CM$58,"&lt;"&amp;CM$1:CM$58),ROW(CM53:CN53)),COUNTIF(CM$1:CM$58,"&lt;"&amp;CM$1:CM$58),0))</f>
        <v>53</v>
      </c>
      <c r="CO53" s="414" t="str">
        <f t="array" ref="CO53">INDEX(CL$1:CL$58,SMALL(IF(CM$1:CM$58=CN53,ROW(CM$1:CM$58)),COUNTIF(CN$1:CN53,CN53)),1)</f>
        <v>Corby</v>
      </c>
      <c r="CP53" s="414">
        <f t="shared" si="22"/>
        <v>53</v>
      </c>
      <c r="CQ53" s="414" t="str">
        <f t="shared" si="23"/>
        <v>Corby</v>
      </c>
      <c r="CT53" s="415" t="s">
        <v>291</v>
      </c>
      <c r="CU53" s="414" t="str">
        <f>VLOOKUP(CT53,'Rural 80'!$A$11:$BS$488,56,FALSE)</f>
        <v>9999</v>
      </c>
      <c r="CV53" s="414" t="str">
        <f t="array" ref="CV53">INDEX(CU$1:CU$58,MATCH(SMALL(COUNTIF(CU$1:CU$58,"&lt;"&amp;CU$1:CU$58),ROW(CU53:CV53)),COUNTIF(CU$1:CU$58,"&lt;"&amp;CU$1:CU$58),0))</f>
        <v>9999</v>
      </c>
      <c r="CW53" s="414" t="str">
        <f t="array" ref="CW53">INDEX(CT$1:CT$58,SMALL(IF(CU$1:CU$58=CV53,ROW(CU$1:CU$58)),COUNTIF(CV$1:CV53,CV53)),1)</f>
        <v>Warrington</v>
      </c>
      <c r="CX53" s="414" t="str">
        <f t="shared" si="24"/>
        <v>no data</v>
      </c>
      <c r="CY53" s="414" t="str">
        <f t="shared" si="25"/>
        <v>Warrington</v>
      </c>
      <c r="DB53" s="415" t="s">
        <v>291</v>
      </c>
      <c r="DC53" s="414" t="str">
        <f>VLOOKUP(DB53,'Rural 80'!$A$11:$BS$488,60,FALSE)</f>
        <v>9999</v>
      </c>
      <c r="DD53" s="414" t="str">
        <f t="array" ref="DD53">INDEX(DC$1:DC$58,MATCH(SMALL(COUNTIF(DC$1:DC$58,"&lt;"&amp;DC$1:DC$58),ROW(DC53:DD53)),COUNTIF(DC$1:DC$58,"&lt;"&amp;DC$1:DC$58),0))</f>
        <v>9999</v>
      </c>
      <c r="DE53" s="414" t="str">
        <f t="array" ref="DE53">INDEX(DB$1:DB$58,SMALL(IF(DC$1:DC$58=DD53,ROW(DC$1:DC$58)),COUNTIF(DD$1:DD53,DD53)),1)</f>
        <v>Warrington</v>
      </c>
      <c r="DF53" s="414" t="str">
        <f t="shared" si="26"/>
        <v>no data</v>
      </c>
      <c r="DG53" s="414" t="str">
        <f t="shared" si="27"/>
        <v>Warrington</v>
      </c>
      <c r="DJ53" s="415" t="s">
        <v>291</v>
      </c>
      <c r="DK53" s="414" t="str">
        <f>VLOOKUP(DJ53,'Rural 80'!$A$11:$BS$488,64,FALSE)</f>
        <v>9999</v>
      </c>
      <c r="DL53" s="414" t="str">
        <f t="array" ref="DL53">INDEX(DK$1:DK$58,MATCH(SMALL(COUNTIF(DK$1:DK$58,"&lt;"&amp;DK$1:DK$58),ROW(DK53:DL53)),COUNTIF(DK$1:DK$58,"&lt;"&amp;DK$1:DK$58),0))</f>
        <v>9999</v>
      </c>
      <c r="DM53" s="414" t="str">
        <f t="array" ref="DM53">INDEX(DJ$1:DJ$58,SMALL(IF(DK$1:DK$58=DL53,ROW(DK$1:DK$58)),COUNTIF(DL$1:DL53,DL53)),1)</f>
        <v>Warrington</v>
      </c>
      <c r="DN53" s="414" t="str">
        <f t="shared" si="28"/>
        <v>no data</v>
      </c>
      <c r="DO53" s="414" t="str">
        <f t="shared" si="29"/>
        <v>Warrington</v>
      </c>
      <c r="DR53" s="415" t="s">
        <v>291</v>
      </c>
      <c r="DS53" s="414" t="str">
        <f>VLOOKUP(DR53,'Rural 80'!$A$11:$BS$488,68,FALSE)</f>
        <v>9999</v>
      </c>
      <c r="DT53" s="414" t="str">
        <f t="array" ref="DT53">INDEX(DS$1:DS$58,MATCH(SMALL(COUNTIF(DS$1:DS$58,"&lt;"&amp;DS$1:DS$58),ROW(DS53:DT53)),COUNTIF(DS$1:DS$58,"&lt;"&amp;DS$1:DS$58),0))</f>
        <v>9999</v>
      </c>
      <c r="DU53" s="414" t="str">
        <f t="array" ref="DU53">INDEX(DR$1:DR$58,SMALL(IF(DS$1:DS$58=DT53,ROW(DS$1:DS$58)),COUNTIF(DT$1:DT53,DT53)),1)</f>
        <v>Warrington</v>
      </c>
      <c r="DV53" s="414" t="str">
        <f t="shared" si="30"/>
        <v>no data</v>
      </c>
      <c r="DW53" s="414" t="str">
        <f t="shared" si="31"/>
        <v>Warrington</v>
      </c>
    </row>
    <row r="54" spans="2:127" x14ac:dyDescent="0.25">
      <c r="B54" s="415" t="s">
        <v>298</v>
      </c>
      <c r="C54" s="414">
        <f>VLOOKUP(B54,'Rural 80'!$A$11:$BS$488,8,FALSE)</f>
        <v>56</v>
      </c>
      <c r="D54" s="414">
        <f t="array" ref="D54">INDEX(C$1:C$58,MATCH(SMALL(COUNTIF(C$1:C$58,"&lt;"&amp;C$1:C$58),ROW(C54:D54)),COUNTIF(C$1:C$58,"&lt;"&amp;C$1:C$58),0))</f>
        <v>54</v>
      </c>
      <c r="E54" s="414" t="str">
        <f t="array" ref="E54">INDEX(B$1:B$58,SMALL(IF(C$1:C$58=D54,ROW(C$1:C$58)),COUNTIF(D$1:D54,D54)),1)</f>
        <v>Canterbury</v>
      </c>
      <c r="F54" s="414">
        <f t="shared" si="32"/>
        <v>54</v>
      </c>
      <c r="G54" s="414" t="str">
        <f t="shared" si="33"/>
        <v>Canterbury</v>
      </c>
      <c r="J54" s="415" t="s">
        <v>298</v>
      </c>
      <c r="K54" s="414">
        <f>VLOOKUP(J54,'Rural 80'!$A$11:$BS$488,12,FALSE)</f>
        <v>56</v>
      </c>
      <c r="L54" s="414">
        <f t="array" ref="L54">INDEX(K$1:K$58,MATCH(SMALL(COUNTIF(K$1:K$58,"&lt;"&amp;K$1:K$58),ROW(K54:L54)),COUNTIF(K$1:K$58,"&lt;"&amp;K$1:K$58),0))</f>
        <v>54</v>
      </c>
      <c r="M54" s="414" t="str">
        <f t="array" ref="M54">INDEX(J$1:J$58,SMALL(IF(K$1:K$58=L54,ROW(K$1:K$58)),COUNTIF(L$1:L54,L54)),1)</f>
        <v>Luton</v>
      </c>
      <c r="N54" s="414">
        <f t="shared" si="2"/>
        <v>54</v>
      </c>
      <c r="O54" s="414" t="str">
        <f t="shared" si="3"/>
        <v>Luton</v>
      </c>
      <c r="R54" s="415" t="s">
        <v>298</v>
      </c>
      <c r="S54" s="414">
        <f>VLOOKUP(R54,'Rural 80'!$A$11:$BS$488,16,FALSE)</f>
        <v>55</v>
      </c>
      <c r="T54" s="414">
        <f t="array" ref="T54">INDEX(S$1:S$58,MATCH(SMALL(COUNTIF(S$1:S$58,"&lt;"&amp;S$1:S$58),ROW(S54:T54)),COUNTIF(S$1:S$58,"&lt;"&amp;S$1:S$58),0))</f>
        <v>54</v>
      </c>
      <c r="U54" s="414" t="str">
        <f t="array" ref="U54">INDEX(R$1:R$58,SMALL(IF(S$1:S$58=T54,ROW(S$1:S$58)),COUNTIF(T$1:T54,T54)),1)</f>
        <v>Luton</v>
      </c>
      <c r="V54" s="414">
        <f t="shared" si="4"/>
        <v>54</v>
      </c>
      <c r="W54" s="414" t="str">
        <f t="shared" si="5"/>
        <v>Luton</v>
      </c>
      <c r="Z54" s="415" t="s">
        <v>298</v>
      </c>
      <c r="AA54" s="414">
        <f>VLOOKUP(Z54,'Rural 80'!$A$11:$BS$488,20,FALSE)</f>
        <v>56</v>
      </c>
      <c r="AB54" s="414">
        <f t="array" ref="AB54">INDEX(AA$1:AA$58,MATCH(SMALL(COUNTIF(AA$1:AA$58,"&lt;"&amp;AA$1:AA$58),ROW(AA54:AB54)),COUNTIF(AA$1:AA$58,"&lt;"&amp;AA$1:AA$58),0))</f>
        <v>54</v>
      </c>
      <c r="AC54" s="414" t="str">
        <f t="array" ref="AC54">INDEX(Z$1:Z$58,SMALL(IF(AA$1:AA$58=AB54,ROW(AA$1:AA$58)),COUNTIF(AB$1:AB54,AB54)),1)</f>
        <v>Luton</v>
      </c>
      <c r="AD54" s="414">
        <f t="shared" si="6"/>
        <v>54</v>
      </c>
      <c r="AE54" s="414" t="str">
        <f t="shared" si="7"/>
        <v>Luton</v>
      </c>
      <c r="AH54" s="415" t="s">
        <v>298</v>
      </c>
      <c r="AI54" s="414">
        <f>VLOOKUP(AH54,'Rural 80'!$A$11:$BS$488,24,FALSE)</f>
        <v>49</v>
      </c>
      <c r="AJ54" s="414">
        <f t="array" ref="AJ54">INDEX(AI$1:AI$58,MATCH(SMALL(COUNTIF(AI$1:AI$58,"&lt;"&amp;AI$1:AI$58),ROW(AI54:AJ54)),COUNTIF(AI$1:AI$58,"&lt;"&amp;AI$1:AI$58),0))</f>
        <v>54</v>
      </c>
      <c r="AK54" s="414" t="str">
        <f t="array" ref="AK54">INDEX(AH$1:AH$58,SMALL(IF(AI$1:AI$58=AJ54,ROW(AI$1:AI$58)),COUNTIF(AJ$1:AJ54,AJ54)),1)</f>
        <v>Crawley</v>
      </c>
      <c r="AL54" s="414">
        <f t="shared" si="8"/>
        <v>54</v>
      </c>
      <c r="AM54" s="414" t="str">
        <f t="shared" si="9"/>
        <v>Crawley</v>
      </c>
      <c r="AP54" s="415" t="s">
        <v>298</v>
      </c>
      <c r="AQ54" s="414">
        <f>VLOOKUP(AP54,'Rural 80'!$A$11:$BS$488,28,FALSE)</f>
        <v>51</v>
      </c>
      <c r="AR54" s="414">
        <f t="array" ref="AR54">INDEX(AQ$1:AQ$58,MATCH(SMALL(COUNTIF(AQ$1:AQ$58,"&lt;"&amp;AQ$1:AQ$58),ROW(AQ54:AR54)),COUNTIF(AQ$1:AQ$58,"&lt;"&amp;AQ$1:AQ$58),0))</f>
        <v>54</v>
      </c>
      <c r="AS54" s="414" t="str">
        <f t="array" ref="AS54">INDEX(AP$1:AP$58,SMALL(IF(AQ$1:AQ$58=AR54,ROW(AQ$1:AQ$58)),COUNTIF(AR$1:AR54,AR54)),1)</f>
        <v>Crawley</v>
      </c>
      <c r="AT54" s="414">
        <f t="shared" si="10"/>
        <v>54</v>
      </c>
      <c r="AU54" s="414" t="str">
        <f t="shared" si="11"/>
        <v>Crawley</v>
      </c>
      <c r="AX54" s="415" t="s">
        <v>298</v>
      </c>
      <c r="AY54" s="414">
        <f>VLOOKUP(AX54,'Rural 80'!$A$11:$BS$488,32,FALSE)</f>
        <v>43</v>
      </c>
      <c r="AZ54" s="414">
        <f t="array" ref="AZ54">INDEX(AY$1:AY$58,MATCH(SMALL(COUNTIF(AY$1:AY$58,"&lt;"&amp;AY$1:AY$58),ROW(AY54:AZ54)),COUNTIF(AY$1:AY$58,"&lt;"&amp;AY$1:AY$58),0))</f>
        <v>54</v>
      </c>
      <c r="BA54" s="414" t="str">
        <f t="array" ref="BA54">INDEX(AX$1:AX$58,SMALL(IF(AY$1:AY$58=AZ54,ROW(AY$1:AY$58)),COUNTIF(AZ$1:AZ54,AZ54)),1)</f>
        <v>Luton</v>
      </c>
      <c r="BB54" s="414">
        <f t="shared" si="12"/>
        <v>54</v>
      </c>
      <c r="BC54" s="414" t="str">
        <f t="shared" si="13"/>
        <v>Luton</v>
      </c>
      <c r="BF54" s="415" t="s">
        <v>298</v>
      </c>
      <c r="BG54" s="414">
        <f>VLOOKUP(BF54,'Rural 80'!$A$11:$BS$488,36,FALSE)</f>
        <v>45</v>
      </c>
      <c r="BH54" s="414">
        <f t="array" ref="BH54">INDEX(BG$1:BG$58,MATCH(SMALL(COUNTIF(BG$1:BG$58,"&lt;"&amp;BG$1:BG$58),ROW(BG54:BH54)),COUNTIF(BG$1:BG$58,"&lt;"&amp;BG$1:BG$58),0))</f>
        <v>54</v>
      </c>
      <c r="BI54" s="414" t="str">
        <f t="array" ref="BI54">INDEX(BF$1:BF$58,SMALL(IF(BG$1:BG$58=BH54,ROW(BG$1:BG$58)),COUNTIF(BH$1:BH54,BH54)),1)</f>
        <v>Crawley</v>
      </c>
      <c r="BJ54" s="414">
        <f t="shared" si="14"/>
        <v>54</v>
      </c>
      <c r="BK54" s="414" t="str">
        <f t="shared" si="15"/>
        <v>Crawley</v>
      </c>
      <c r="BN54" s="415" t="s">
        <v>298</v>
      </c>
      <c r="BO54" s="414">
        <f>VLOOKUP(BN54,'Rural 80'!$A$11:$BS$488,40,FALSE)</f>
        <v>55</v>
      </c>
      <c r="BP54" s="414">
        <f t="array" ref="BP54">INDEX(BO$1:BO$58,MATCH(SMALL(COUNTIF(BO$1:BO$58,"&lt;"&amp;BO$1:BO$58),ROW(BO54:BP54)),COUNTIF(BO$1:BO$58,"&lt;"&amp;BO$1:BO$58),0))</f>
        <v>54</v>
      </c>
      <c r="BQ54" s="414" t="str">
        <f t="array" ref="BQ54">INDEX(BN$1:BN$58,SMALL(IF(BO$1:BO$58=BP54,ROW(BO$1:BO$58)),COUNTIF(BP$1:BP54,BP54)),1)</f>
        <v>Exeter</v>
      </c>
      <c r="BR54" s="414">
        <f t="shared" si="16"/>
        <v>54</v>
      </c>
      <c r="BS54" s="414" t="str">
        <f t="shared" si="17"/>
        <v>Exeter</v>
      </c>
      <c r="BV54" s="415" t="s">
        <v>298</v>
      </c>
      <c r="BW54" s="414">
        <f>VLOOKUP(BV54,'Rural 80'!$A$11:$BS$488,44,FALSE)</f>
        <v>56</v>
      </c>
      <c r="BX54" s="414">
        <f t="array" ref="BX54">INDEX(BW$1:BW$58,MATCH(SMALL(COUNTIF(BW$1:BW$58,"&lt;"&amp;BW$1:BW$58),ROW(BW54:BX54)),COUNTIF(BW$1:BW$58,"&lt;"&amp;BW$1:BW$58),0))</f>
        <v>54</v>
      </c>
      <c r="BY54" s="414" t="str">
        <f t="array" ref="BY54">INDEX(BV$1:BV$58,SMALL(IF(BW$1:BW$58=BX54,ROW(BW$1:BW$58)),COUNTIF(BX$1:BX54,BX54)),1)</f>
        <v>Luton</v>
      </c>
      <c r="BZ54" s="414">
        <f t="shared" si="18"/>
        <v>54</v>
      </c>
      <c r="CA54" s="414" t="str">
        <f t="shared" si="19"/>
        <v>Luton</v>
      </c>
      <c r="CD54" s="415" t="s">
        <v>298</v>
      </c>
      <c r="CE54" s="414">
        <f>VLOOKUP(CD54,'Rural 80'!$A$11:$BS$488,48,FALSE)</f>
        <v>55</v>
      </c>
      <c r="CF54" s="414">
        <f t="array" ref="CF54">INDEX(CE$1:CE$58,MATCH(SMALL(COUNTIF(CE$1:CE$58,"&lt;"&amp;CE$1:CE$58),ROW(CE54:CF54)),COUNTIF(CE$1:CE$58,"&lt;"&amp;CE$1:CE$58),0))</f>
        <v>54</v>
      </c>
      <c r="CG54" s="414" t="str">
        <f t="array" ref="CG54">INDEX(CD$1:CD$58,SMALL(IF(CE$1:CE$58=CF54,ROW(CE$1:CE$58)),COUNTIF(CF$1:CF54,CF54)),1)</f>
        <v>Norwich</v>
      </c>
      <c r="CH54" s="414">
        <f t="shared" si="20"/>
        <v>54</v>
      </c>
      <c r="CI54" s="414" t="str">
        <f t="shared" si="21"/>
        <v>Norwich</v>
      </c>
      <c r="CL54" s="415" t="s">
        <v>298</v>
      </c>
      <c r="CM54" s="414">
        <f>VLOOKUP(CL54,'Rural 80'!$A$11:$BS$488,52,FALSE)</f>
        <v>56</v>
      </c>
      <c r="CN54" s="414">
        <f t="array" ref="CN54">INDEX(CM$1:CM$58,MATCH(SMALL(COUNTIF(CM$1:CM$58,"&lt;"&amp;CM$1:CM$58),ROW(CM54:CN54)),COUNTIF(CM$1:CM$58,"&lt;"&amp;CM$1:CM$58),0))</f>
        <v>54</v>
      </c>
      <c r="CO54" s="414" t="str">
        <f t="array" ref="CO54">INDEX(CL$1:CL$58,SMALL(IF(CM$1:CM$58=CN54,ROW(CM$1:CM$58)),COUNTIF(CN$1:CN54,CN54)),1)</f>
        <v>Luton</v>
      </c>
      <c r="CP54" s="414">
        <f t="shared" si="22"/>
        <v>54</v>
      </c>
      <c r="CQ54" s="414" t="str">
        <f t="shared" si="23"/>
        <v>Luton</v>
      </c>
      <c r="CT54" s="415" t="s">
        <v>298</v>
      </c>
      <c r="CU54" s="414" t="str">
        <f>VLOOKUP(CT54,'Rural 80'!$A$11:$BS$488,56,FALSE)</f>
        <v>9999</v>
      </c>
      <c r="CV54" s="414" t="str">
        <f t="array" ref="CV54">INDEX(CU$1:CU$58,MATCH(SMALL(COUNTIF(CU$1:CU$58,"&lt;"&amp;CU$1:CU$58),ROW(CU54:CV54)),COUNTIF(CU$1:CU$58,"&lt;"&amp;CU$1:CU$58),0))</f>
        <v>9999</v>
      </c>
      <c r="CW54" s="414" t="str">
        <f t="array" ref="CW54">INDEX(CT$1:CT$58,SMALL(IF(CU$1:CU$58=CV54,ROW(CU$1:CU$58)),COUNTIF(CV$1:CV54,CV54)),1)</f>
        <v>Welwyn Hatfield</v>
      </c>
      <c r="CX54" s="414" t="str">
        <f t="shared" si="24"/>
        <v>no data</v>
      </c>
      <c r="CY54" s="414" t="str">
        <f t="shared" si="25"/>
        <v>Welwyn Hatfield</v>
      </c>
      <c r="DB54" s="415" t="s">
        <v>298</v>
      </c>
      <c r="DC54" s="414" t="str">
        <f>VLOOKUP(DB54,'Rural 80'!$A$11:$BS$488,60,FALSE)</f>
        <v>9999</v>
      </c>
      <c r="DD54" s="414" t="str">
        <f t="array" ref="DD54">INDEX(DC$1:DC$58,MATCH(SMALL(COUNTIF(DC$1:DC$58,"&lt;"&amp;DC$1:DC$58),ROW(DC54:DD54)),COUNTIF(DC$1:DC$58,"&lt;"&amp;DC$1:DC$58),0))</f>
        <v>9999</v>
      </c>
      <c r="DE54" s="414" t="str">
        <f t="array" ref="DE54">INDEX(DB$1:DB$58,SMALL(IF(DC$1:DC$58=DD54,ROW(DC$1:DC$58)),COUNTIF(DD$1:DD54,DD54)),1)</f>
        <v>Welwyn Hatfield</v>
      </c>
      <c r="DF54" s="414" t="str">
        <f t="shared" si="26"/>
        <v>no data</v>
      </c>
      <c r="DG54" s="414" t="str">
        <f t="shared" si="27"/>
        <v>Welwyn Hatfield</v>
      </c>
      <c r="DJ54" s="415" t="s">
        <v>298</v>
      </c>
      <c r="DK54" s="414" t="str">
        <f>VLOOKUP(DJ54,'Rural 80'!$A$11:$BS$488,64,FALSE)</f>
        <v>9999</v>
      </c>
      <c r="DL54" s="414" t="str">
        <f t="array" ref="DL54">INDEX(DK$1:DK$58,MATCH(SMALL(COUNTIF(DK$1:DK$58,"&lt;"&amp;DK$1:DK$58),ROW(DK54:DL54)),COUNTIF(DK$1:DK$58,"&lt;"&amp;DK$1:DK$58),0))</f>
        <v>9999</v>
      </c>
      <c r="DM54" s="414" t="str">
        <f t="array" ref="DM54">INDEX(DJ$1:DJ$58,SMALL(IF(DK$1:DK$58=DL54,ROW(DK$1:DK$58)),COUNTIF(DL$1:DL54,DL54)),1)</f>
        <v>Welwyn Hatfield</v>
      </c>
      <c r="DN54" s="414" t="str">
        <f t="shared" si="28"/>
        <v>no data</v>
      </c>
      <c r="DO54" s="414" t="str">
        <f t="shared" si="29"/>
        <v>Welwyn Hatfield</v>
      </c>
      <c r="DR54" s="415" t="s">
        <v>298</v>
      </c>
      <c r="DS54" s="414" t="str">
        <f>VLOOKUP(DR54,'Rural 80'!$A$11:$BS$488,68,FALSE)</f>
        <v>9999</v>
      </c>
      <c r="DT54" s="414" t="str">
        <f t="array" ref="DT54">INDEX(DS$1:DS$58,MATCH(SMALL(COUNTIF(DS$1:DS$58,"&lt;"&amp;DS$1:DS$58),ROW(DS54:DT54)),COUNTIF(DS$1:DS$58,"&lt;"&amp;DS$1:DS$58),0))</f>
        <v>9999</v>
      </c>
      <c r="DU54" s="414" t="str">
        <f t="array" ref="DU54">INDEX(DR$1:DR$58,SMALL(IF(DS$1:DS$58=DT54,ROW(DS$1:DS$58)),COUNTIF(DT$1:DT54,DT54)),1)</f>
        <v>Welwyn Hatfield</v>
      </c>
      <c r="DV54" s="414" t="str">
        <f t="shared" si="30"/>
        <v>no data</v>
      </c>
      <c r="DW54" s="414" t="str">
        <f t="shared" si="31"/>
        <v>Welwyn Hatfield</v>
      </c>
    </row>
    <row r="55" spans="2:127" x14ac:dyDescent="0.25">
      <c r="B55" s="415" t="s">
        <v>307</v>
      </c>
      <c r="C55" s="414">
        <f>VLOOKUP(B55,'Rural 80'!$A$11:$BS$488,8,FALSE)</f>
        <v>13</v>
      </c>
      <c r="D55" s="414">
        <f t="array" ref="D55">INDEX(C$1:C$58,MATCH(SMALL(COUNTIF(C$1:C$58,"&lt;"&amp;C$1:C$58),ROW(C55:D55)),COUNTIF(C$1:C$58,"&lt;"&amp;C$1:C$58),0))</f>
        <v>55</v>
      </c>
      <c r="E55" s="414" t="str">
        <f t="array" ref="E55">INDEX(B$1:B$58,SMALL(IF(C$1:C$58=D55,ROW(C$1:C$58)),COUNTIF(D$1:D55,D55)),1)</f>
        <v>Crawley</v>
      </c>
      <c r="F55" s="414">
        <f t="shared" si="32"/>
        <v>55</v>
      </c>
      <c r="G55" s="414" t="str">
        <f t="shared" si="33"/>
        <v>Crawley</v>
      </c>
      <c r="J55" s="415" t="s">
        <v>307</v>
      </c>
      <c r="K55" s="414">
        <f>VLOOKUP(J55,'Rural 80'!$A$11:$BS$488,12,FALSE)</f>
        <v>11</v>
      </c>
      <c r="L55" s="414">
        <f t="array" ref="L55">INDEX(K$1:K$58,MATCH(SMALL(COUNTIF(K$1:K$58,"&lt;"&amp;K$1:K$58),ROW(K55:L55)),COUNTIF(K$1:K$58,"&lt;"&amp;K$1:K$58),0))</f>
        <v>55</v>
      </c>
      <c r="M55" s="414" t="str">
        <f t="array" ref="M55">INDEX(J$1:J$58,SMALL(IF(K$1:K$58=L55,ROW(K$1:K$58)),COUNTIF(L$1:L55,L55)),1)</f>
        <v>Exeter</v>
      </c>
      <c r="N55" s="414">
        <f t="shared" si="2"/>
        <v>55</v>
      </c>
      <c r="O55" s="414" t="str">
        <f t="shared" si="3"/>
        <v>Exeter</v>
      </c>
      <c r="R55" s="415" t="s">
        <v>307</v>
      </c>
      <c r="S55" s="414">
        <f>VLOOKUP(R55,'Rural 80'!$A$11:$BS$488,16,FALSE)</f>
        <v>6</v>
      </c>
      <c r="T55" s="414">
        <f t="array" ref="T55">INDEX(S$1:S$58,MATCH(SMALL(COUNTIF(S$1:S$58,"&lt;"&amp;S$1:S$58),ROW(S55:T55)),COUNTIF(S$1:S$58,"&lt;"&amp;S$1:S$58),0))</f>
        <v>55</v>
      </c>
      <c r="U55" s="414" t="str">
        <f t="array" ref="U55">INDEX(R$1:R$58,SMALL(IF(S$1:S$58=T55,ROW(S$1:S$58)),COUNTIF(T$1:T55,T55)),1)</f>
        <v>Welwyn Hatfield</v>
      </c>
      <c r="V55" s="414">
        <f t="shared" si="4"/>
        <v>55</v>
      </c>
      <c r="W55" s="414" t="str">
        <f t="shared" si="5"/>
        <v>Welwyn Hatfield</v>
      </c>
      <c r="Z55" s="415" t="s">
        <v>307</v>
      </c>
      <c r="AA55" s="414">
        <f>VLOOKUP(Z55,'Rural 80'!$A$11:$BS$488,20,FALSE)</f>
        <v>4</v>
      </c>
      <c r="AB55" s="414">
        <f t="array" ref="AB55">INDEX(AA$1:AA$58,MATCH(SMALL(COUNTIF(AA$1:AA$58,"&lt;"&amp;AA$1:AA$58),ROW(AA55:AB55)),COUNTIF(AA$1:AA$58,"&lt;"&amp;AA$1:AA$58),0))</f>
        <v>55</v>
      </c>
      <c r="AC55" s="414" t="str">
        <f t="array" ref="AC55">INDEX(Z$1:Z$58,SMALL(IF(AA$1:AA$58=AB55,ROW(AA$1:AA$58)),COUNTIF(AB$1:AB55,AB55)),1)</f>
        <v>Crawley</v>
      </c>
      <c r="AD55" s="414">
        <f t="shared" si="6"/>
        <v>55</v>
      </c>
      <c r="AE55" s="414" t="str">
        <f t="shared" si="7"/>
        <v>Crawley</v>
      </c>
      <c r="AH55" s="415" t="s">
        <v>307</v>
      </c>
      <c r="AI55" s="414">
        <f>VLOOKUP(AH55,'Rural 80'!$A$11:$BS$488,24,FALSE)</f>
        <v>17</v>
      </c>
      <c r="AJ55" s="414">
        <f t="array" ref="AJ55">INDEX(AI$1:AI$58,MATCH(SMALL(COUNTIF(AI$1:AI$58,"&lt;"&amp;AI$1:AI$58),ROW(AI55:AJ55)),COUNTIF(AI$1:AI$58,"&lt;"&amp;AI$1:AI$58),0))</f>
        <v>55</v>
      </c>
      <c r="AK55" s="414" t="str">
        <f t="array" ref="AK55">INDEX(AH$1:AH$58,SMALL(IF(AI$1:AI$58=AJ55,ROW(AI$1:AI$58)),COUNTIF(AJ$1:AJ55,AJ55)),1)</f>
        <v>Oxford</v>
      </c>
      <c r="AL55" s="414">
        <f t="shared" si="8"/>
        <v>55</v>
      </c>
      <c r="AM55" s="414" t="str">
        <f t="shared" si="9"/>
        <v>Oxford</v>
      </c>
      <c r="AP55" s="415" t="s">
        <v>307</v>
      </c>
      <c r="AQ55" s="414">
        <f>VLOOKUP(AP55,'Rural 80'!$A$11:$BS$488,28,FALSE)</f>
        <v>12</v>
      </c>
      <c r="AR55" s="414">
        <f t="array" ref="AR55">INDEX(AQ$1:AQ$58,MATCH(SMALL(COUNTIF(AQ$1:AQ$58,"&lt;"&amp;AQ$1:AQ$58),ROW(AQ55:AR55)),COUNTIF(AQ$1:AQ$58,"&lt;"&amp;AQ$1:AQ$58),0))</f>
        <v>55</v>
      </c>
      <c r="AS55" s="414" t="str">
        <f t="array" ref="AS55">INDEX(AP$1:AP$58,SMALL(IF(AQ$1:AQ$58=AR55,ROW(AQ$1:AQ$58)),COUNTIF(AR$1:AR55,AR55)),1)</f>
        <v>Peterborough</v>
      </c>
      <c r="AT55" s="414">
        <f t="shared" si="10"/>
        <v>55</v>
      </c>
      <c r="AU55" s="414" t="str">
        <f t="shared" si="11"/>
        <v>Peterborough</v>
      </c>
      <c r="AX55" s="415" t="s">
        <v>307</v>
      </c>
      <c r="AY55" s="414">
        <f>VLOOKUP(AX55,'Rural 80'!$A$11:$BS$488,32,FALSE)</f>
        <v>4</v>
      </c>
      <c r="AZ55" s="414">
        <f t="array" ref="AZ55">INDEX(AY$1:AY$58,MATCH(SMALL(COUNTIF(AY$1:AY$58,"&lt;"&amp;AY$1:AY$58),ROW(AY55:AZ55)),COUNTIF(AY$1:AY$58,"&lt;"&amp;AY$1:AY$58),0))</f>
        <v>55</v>
      </c>
      <c r="BA55" s="414" t="str">
        <f t="array" ref="BA55">INDEX(AX$1:AX$58,SMALL(IF(AY$1:AY$58=AZ55,ROW(AY$1:AY$58)),COUNTIF(AZ$1:AZ55,AZ55)),1)</f>
        <v>Slough</v>
      </c>
      <c r="BB55" s="414">
        <f t="shared" si="12"/>
        <v>55</v>
      </c>
      <c r="BC55" s="414" t="str">
        <f t="shared" si="13"/>
        <v>Slough</v>
      </c>
      <c r="BF55" s="415" t="s">
        <v>307</v>
      </c>
      <c r="BG55" s="414">
        <f>VLOOKUP(BF55,'Rural 80'!$A$11:$BS$488,36,FALSE)</f>
        <v>6</v>
      </c>
      <c r="BH55" s="414">
        <f t="array" ref="BH55">INDEX(BG$1:BG$58,MATCH(SMALL(COUNTIF(BG$1:BG$58,"&lt;"&amp;BG$1:BG$58),ROW(BG55:BH55)),COUNTIF(BG$1:BG$58,"&lt;"&amp;BG$1:BG$58),0))</f>
        <v>55</v>
      </c>
      <c r="BI55" s="414" t="str">
        <f t="array" ref="BI55">INDEX(BF$1:BF$58,SMALL(IF(BG$1:BG$58=BH55,ROW(BG$1:BG$58)),COUNTIF(BH$1:BH55,BH55)),1)</f>
        <v>Slough</v>
      </c>
      <c r="BJ55" s="414">
        <f t="shared" si="14"/>
        <v>55</v>
      </c>
      <c r="BK55" s="414" t="str">
        <f t="shared" si="15"/>
        <v>Slough</v>
      </c>
      <c r="BN55" s="415" t="s">
        <v>307</v>
      </c>
      <c r="BO55" s="414">
        <f>VLOOKUP(BN55,'Rural 80'!$A$11:$BS$488,40,FALSE)</f>
        <v>1</v>
      </c>
      <c r="BP55" s="414">
        <f t="array" ref="BP55">INDEX(BO$1:BO$58,MATCH(SMALL(COUNTIF(BO$1:BO$58,"&lt;"&amp;BO$1:BO$58),ROW(BO55:BP55)),COUNTIF(BO$1:BO$58,"&lt;"&amp;BO$1:BO$58),0))</f>
        <v>55</v>
      </c>
      <c r="BQ55" s="414" t="str">
        <f t="array" ref="BQ55">INDEX(BN$1:BN$58,SMALL(IF(BO$1:BO$58=BP55,ROW(BO$1:BO$58)),COUNTIF(BP$1:BP55,BP55)),1)</f>
        <v>Welwyn Hatfield</v>
      </c>
      <c r="BR55" s="414">
        <f t="shared" si="16"/>
        <v>55</v>
      </c>
      <c r="BS55" s="414" t="str">
        <f t="shared" si="17"/>
        <v>Welwyn Hatfield</v>
      </c>
      <c r="BV55" s="415" t="s">
        <v>307</v>
      </c>
      <c r="BW55" s="414">
        <f>VLOOKUP(BV55,'Rural 80'!$A$11:$BS$488,44,FALSE)</f>
        <v>12</v>
      </c>
      <c r="BX55" s="414">
        <f t="array" ref="BX55">INDEX(BW$1:BW$58,MATCH(SMALL(COUNTIF(BW$1:BW$58,"&lt;"&amp;BW$1:BW$58),ROW(BW55:BX55)),COUNTIF(BW$1:BW$58,"&lt;"&amp;BW$1:BW$58),0))</f>
        <v>55</v>
      </c>
      <c r="BY55" s="414" t="str">
        <f t="array" ref="BY55">INDEX(BV$1:BV$58,SMALL(IF(BW$1:BW$58=BX55,ROW(BW$1:BW$58)),COUNTIF(BX$1:BX55,BX55)),1)</f>
        <v>Exeter</v>
      </c>
      <c r="BZ55" s="414">
        <f t="shared" si="18"/>
        <v>55</v>
      </c>
      <c r="CA55" s="414" t="str">
        <f t="shared" si="19"/>
        <v>Exeter</v>
      </c>
      <c r="CD55" s="415" t="s">
        <v>307</v>
      </c>
      <c r="CE55" s="414">
        <f>VLOOKUP(CD55,'Rural 80'!$A$11:$BS$488,48,FALSE)</f>
        <v>13</v>
      </c>
      <c r="CF55" s="414">
        <f t="array" ref="CF55">INDEX(CE$1:CE$58,MATCH(SMALL(COUNTIF(CE$1:CE$58,"&lt;"&amp;CE$1:CE$58),ROW(CE55:CF55)),COUNTIF(CE$1:CE$58,"&lt;"&amp;CE$1:CE$58),0))</f>
        <v>55</v>
      </c>
      <c r="CG55" s="414" t="str">
        <f t="array" ref="CG55">INDEX(CD$1:CD$58,SMALL(IF(CE$1:CE$58=CF55,ROW(CE$1:CE$58)),COUNTIF(CF$1:CF55,CF55)),1)</f>
        <v>Welwyn Hatfield</v>
      </c>
      <c r="CH55" s="414">
        <f t="shared" si="20"/>
        <v>55</v>
      </c>
      <c r="CI55" s="414" t="str">
        <f t="shared" si="21"/>
        <v>Welwyn Hatfield</v>
      </c>
      <c r="CL55" s="415" t="s">
        <v>307</v>
      </c>
      <c r="CM55" s="414">
        <f>VLOOKUP(CL55,'Rural 80'!$A$11:$BS$488,52,FALSE)</f>
        <v>1</v>
      </c>
      <c r="CN55" s="414">
        <f t="array" ref="CN55">INDEX(CM$1:CM$58,MATCH(SMALL(COUNTIF(CM$1:CM$58,"&lt;"&amp;CM$1:CM$58),ROW(CM55:CN55)),COUNTIF(CM$1:CM$58,"&lt;"&amp;CM$1:CM$58),0))</f>
        <v>55</v>
      </c>
      <c r="CO55" s="414" t="str">
        <f t="array" ref="CO55">INDEX(CL$1:CL$58,SMALL(IF(CM$1:CM$58=CN55,ROW(CM$1:CM$58)),COUNTIF(CN$1:CN55,CN55)),1)</f>
        <v>Crawley</v>
      </c>
      <c r="CP55" s="414">
        <f t="shared" si="22"/>
        <v>55</v>
      </c>
      <c r="CQ55" s="414" t="str">
        <f t="shared" si="23"/>
        <v>Crawley</v>
      </c>
      <c r="CT55" s="415" t="s">
        <v>307</v>
      </c>
      <c r="CU55" s="414" t="str">
        <f>VLOOKUP(CT55,'Rural 80'!$A$11:$BS$488,56,FALSE)</f>
        <v>9999</v>
      </c>
      <c r="CV55" s="414" t="str">
        <f t="array" ref="CV55">INDEX(CU$1:CU$58,MATCH(SMALL(COUNTIF(CU$1:CU$58,"&lt;"&amp;CU$1:CU$58),ROW(CU55:CV55)),COUNTIF(CU$1:CU$58,"&lt;"&amp;CU$1:CU$58),0))</f>
        <v>9999</v>
      </c>
      <c r="CW55" s="414" t="str">
        <f t="array" ref="CW55">INDEX(CT$1:CT$58,SMALL(IF(CU$1:CU$58=CV55,ROW(CU$1:CU$58)),COUNTIF(CV$1:CV55,CV55)),1)</f>
        <v>Weymouth and Portland</v>
      </c>
      <c r="CX55" s="414" t="str">
        <f t="shared" si="24"/>
        <v>no data</v>
      </c>
      <c r="CY55" s="414" t="str">
        <f t="shared" si="25"/>
        <v>Weymouth and Portland</v>
      </c>
      <c r="DB55" s="415" t="s">
        <v>307</v>
      </c>
      <c r="DC55" s="414" t="str">
        <f>VLOOKUP(DB55,'Rural 80'!$A$11:$BS$488,60,FALSE)</f>
        <v>9999</v>
      </c>
      <c r="DD55" s="414" t="str">
        <f t="array" ref="DD55">INDEX(DC$1:DC$58,MATCH(SMALL(COUNTIF(DC$1:DC$58,"&lt;"&amp;DC$1:DC$58),ROW(DC55:DD55)),COUNTIF(DC$1:DC$58,"&lt;"&amp;DC$1:DC$58),0))</f>
        <v>9999</v>
      </c>
      <c r="DE55" s="414" t="str">
        <f t="array" ref="DE55">INDEX(DB$1:DB$58,SMALL(IF(DC$1:DC$58=DD55,ROW(DC$1:DC$58)),COUNTIF(DD$1:DD55,DD55)),1)</f>
        <v>Weymouth and Portland</v>
      </c>
      <c r="DF55" s="414" t="str">
        <f t="shared" si="26"/>
        <v>no data</v>
      </c>
      <c r="DG55" s="414" t="str">
        <f t="shared" si="27"/>
        <v>Weymouth and Portland</v>
      </c>
      <c r="DJ55" s="415" t="s">
        <v>307</v>
      </c>
      <c r="DK55" s="414" t="str">
        <f>VLOOKUP(DJ55,'Rural 80'!$A$11:$BS$488,64,FALSE)</f>
        <v>9999</v>
      </c>
      <c r="DL55" s="414" t="str">
        <f t="array" ref="DL55">INDEX(DK$1:DK$58,MATCH(SMALL(COUNTIF(DK$1:DK$58,"&lt;"&amp;DK$1:DK$58),ROW(DK55:DL55)),COUNTIF(DK$1:DK$58,"&lt;"&amp;DK$1:DK$58),0))</f>
        <v>9999</v>
      </c>
      <c r="DM55" s="414" t="str">
        <f t="array" ref="DM55">INDEX(DJ$1:DJ$58,SMALL(IF(DK$1:DK$58=DL55,ROW(DK$1:DK$58)),COUNTIF(DL$1:DL55,DL55)),1)</f>
        <v>Weymouth and Portland</v>
      </c>
      <c r="DN55" s="414" t="str">
        <f t="shared" si="28"/>
        <v>no data</v>
      </c>
      <c r="DO55" s="414" t="str">
        <f t="shared" si="29"/>
        <v>Weymouth and Portland</v>
      </c>
      <c r="DR55" s="415" t="s">
        <v>307</v>
      </c>
      <c r="DS55" s="414" t="str">
        <f>VLOOKUP(DR55,'Rural 80'!$A$11:$BS$488,68,FALSE)</f>
        <v>9999</v>
      </c>
      <c r="DT55" s="414" t="str">
        <f t="array" ref="DT55">INDEX(DS$1:DS$58,MATCH(SMALL(COUNTIF(DS$1:DS$58,"&lt;"&amp;DS$1:DS$58),ROW(DS55:DT55)),COUNTIF(DS$1:DS$58,"&lt;"&amp;DS$1:DS$58),0))</f>
        <v>9999</v>
      </c>
      <c r="DU55" s="414" t="str">
        <f t="array" ref="DU55">INDEX(DR$1:DR$58,SMALL(IF(DS$1:DS$58=DT55,ROW(DS$1:DS$58)),COUNTIF(DT$1:DT55,DT55)),1)</f>
        <v>Weymouth and Portland</v>
      </c>
      <c r="DV55" s="414" t="str">
        <f t="shared" si="30"/>
        <v>no data</v>
      </c>
      <c r="DW55" s="414" t="str">
        <f t="shared" si="31"/>
        <v>Weymouth and Portland</v>
      </c>
    </row>
    <row r="56" spans="2:127" x14ac:dyDescent="0.25">
      <c r="B56" s="415" t="s">
        <v>310</v>
      </c>
      <c r="C56" s="414">
        <f>VLOOKUP(B56,'Rural 80'!$A$11:$BS$488,8,FALSE)</f>
        <v>38</v>
      </c>
      <c r="D56" s="414">
        <f t="array" ref="D56">INDEX(C$1:C$58,MATCH(SMALL(COUNTIF(C$1:C$58,"&lt;"&amp;C$1:C$58),ROW(C56:D56)),COUNTIF(C$1:C$58,"&lt;"&amp;C$1:C$58),0))</f>
        <v>56</v>
      </c>
      <c r="E56" s="414" t="str">
        <f t="array" ref="E56">INDEX(B$1:B$58,SMALL(IF(C$1:C$58=D56,ROW(C$1:C$58)),COUNTIF(D$1:D56,D56)),1)</f>
        <v>Welwyn Hatfield</v>
      </c>
      <c r="F56" s="414">
        <f t="shared" si="32"/>
        <v>56</v>
      </c>
      <c r="G56" s="414" t="str">
        <f t="shared" si="33"/>
        <v>Welwyn Hatfield</v>
      </c>
      <c r="J56" s="415" t="s">
        <v>310</v>
      </c>
      <c r="K56" s="414">
        <f>VLOOKUP(J56,'Rural 80'!$A$11:$BS$488,12,FALSE)</f>
        <v>37</v>
      </c>
      <c r="L56" s="414">
        <f t="array" ref="L56">INDEX(K$1:K$58,MATCH(SMALL(COUNTIF(K$1:K$58,"&lt;"&amp;K$1:K$58),ROW(K56:L56)),COUNTIF(K$1:K$58,"&lt;"&amp;K$1:K$58),0))</f>
        <v>56</v>
      </c>
      <c r="M56" s="414" t="str">
        <f t="array" ref="M56">INDEX(J$1:J$58,SMALL(IF(K$1:K$58=L56,ROW(K$1:K$58)),COUNTIF(L$1:L56,L56)),1)</f>
        <v>Welwyn Hatfield</v>
      </c>
      <c r="N56" s="414">
        <f t="shared" si="2"/>
        <v>56</v>
      </c>
      <c r="O56" s="414" t="str">
        <f t="shared" si="3"/>
        <v>Welwyn Hatfield</v>
      </c>
      <c r="R56" s="415" t="s">
        <v>310</v>
      </c>
      <c r="S56" s="414">
        <f>VLOOKUP(R56,'Rural 80'!$A$11:$BS$488,16,FALSE)</f>
        <v>35</v>
      </c>
      <c r="T56" s="414">
        <f t="array" ref="T56">INDEX(S$1:S$58,MATCH(SMALL(COUNTIF(S$1:S$58,"&lt;"&amp;S$1:S$58),ROW(S56:T56)),COUNTIF(S$1:S$58,"&lt;"&amp;S$1:S$58),0))</f>
        <v>56</v>
      </c>
      <c r="U56" s="414" t="str">
        <f t="array" ref="U56">INDEX(R$1:R$58,SMALL(IF(S$1:S$58=T56,ROW(S$1:S$58)),COUNTIF(T$1:T56,T56)),1)</f>
        <v>Exeter</v>
      </c>
      <c r="V56" s="414">
        <f t="shared" si="4"/>
        <v>56</v>
      </c>
      <c r="W56" s="414" t="str">
        <f t="shared" si="5"/>
        <v>Exeter</v>
      </c>
      <c r="Z56" s="415" t="s">
        <v>310</v>
      </c>
      <c r="AA56" s="414">
        <f>VLOOKUP(Z56,'Rural 80'!$A$11:$BS$488,20,FALSE)</f>
        <v>36</v>
      </c>
      <c r="AB56" s="414">
        <f t="array" ref="AB56">INDEX(AA$1:AA$58,MATCH(SMALL(COUNTIF(AA$1:AA$58,"&lt;"&amp;AA$1:AA$58),ROW(AA56:AB56)),COUNTIF(AA$1:AA$58,"&lt;"&amp;AA$1:AA$58),0))</f>
        <v>56</v>
      </c>
      <c r="AC56" s="414" t="str">
        <f t="array" ref="AC56">INDEX(Z$1:Z$58,SMALL(IF(AA$1:AA$58=AB56,ROW(AA$1:AA$58)),COUNTIF(AB$1:AB56,AB56)),1)</f>
        <v>Welwyn Hatfield</v>
      </c>
      <c r="AD56" s="414">
        <f t="shared" si="6"/>
        <v>56</v>
      </c>
      <c r="AE56" s="414" t="str">
        <f t="shared" si="7"/>
        <v>Welwyn Hatfield</v>
      </c>
      <c r="AH56" s="415" t="s">
        <v>310</v>
      </c>
      <c r="AI56" s="414">
        <f>VLOOKUP(AH56,'Rural 80'!$A$11:$BS$488,24,FALSE)</f>
        <v>48</v>
      </c>
      <c r="AJ56" s="414">
        <f t="array" ref="AJ56">INDEX(AI$1:AI$58,MATCH(SMALL(COUNTIF(AI$1:AI$58,"&lt;"&amp;AI$1:AI$58),ROW(AI56:AJ56)),COUNTIF(AI$1:AI$58,"&lt;"&amp;AI$1:AI$58),0))</f>
        <v>56</v>
      </c>
      <c r="AK56" s="414" t="str">
        <f t="array" ref="AK56">INDEX(AH$1:AH$58,SMALL(IF(AI$1:AI$58=AJ56,ROW(AI$1:AI$58)),COUNTIF(AJ$1:AJ56,AJ56)),1)</f>
        <v>Slough</v>
      </c>
      <c r="AL56" s="414">
        <f t="shared" si="8"/>
        <v>56</v>
      </c>
      <c r="AM56" s="414" t="str">
        <f t="shared" si="9"/>
        <v>Slough</v>
      </c>
      <c r="AP56" s="415" t="s">
        <v>310</v>
      </c>
      <c r="AQ56" s="414">
        <f>VLOOKUP(AP56,'Rural 80'!$A$11:$BS$488,28,FALSE)</f>
        <v>50</v>
      </c>
      <c r="AR56" s="414">
        <f t="array" ref="AR56">INDEX(AQ$1:AQ$58,MATCH(SMALL(COUNTIF(AQ$1:AQ$58,"&lt;"&amp;AQ$1:AQ$58),ROW(AQ56:AR56)),COUNTIF(AQ$1:AQ$58,"&lt;"&amp;AQ$1:AQ$58),0))</f>
        <v>56</v>
      </c>
      <c r="AS56" s="414" t="str">
        <f t="array" ref="AS56">INDEX(AP$1:AP$58,SMALL(IF(AQ$1:AQ$58=AR56,ROW(AQ$1:AQ$58)),COUNTIF(AR$1:AR56,AR56)),1)</f>
        <v>Slough</v>
      </c>
      <c r="AT56" s="414">
        <f t="shared" si="10"/>
        <v>56</v>
      </c>
      <c r="AU56" s="414" t="str">
        <f t="shared" si="11"/>
        <v>Slough</v>
      </c>
      <c r="AX56" s="415" t="s">
        <v>310</v>
      </c>
      <c r="AY56" s="414">
        <f>VLOOKUP(AX56,'Rural 80'!$A$11:$BS$488,32,FALSE)</f>
        <v>47</v>
      </c>
      <c r="AZ56" s="414">
        <f t="array" ref="AZ56">INDEX(AY$1:AY$58,MATCH(SMALL(COUNTIF(AY$1:AY$58,"&lt;"&amp;AY$1:AY$58),ROW(AY56:AZ56)),COUNTIF(AY$1:AY$58,"&lt;"&amp;AY$1:AY$58),0))</f>
        <v>56</v>
      </c>
      <c r="BA56" s="414" t="str">
        <f t="array" ref="BA56">INDEX(AX$1:AX$58,SMALL(IF(AY$1:AY$58=AZ56,ROW(AY$1:AY$58)),COUNTIF(AZ$1:AZ56,AZ56)),1)</f>
        <v>Oxford</v>
      </c>
      <c r="BB56" s="414">
        <f t="shared" si="12"/>
        <v>56</v>
      </c>
      <c r="BC56" s="414" t="str">
        <f t="shared" si="13"/>
        <v>Oxford</v>
      </c>
      <c r="BF56" s="415" t="s">
        <v>310</v>
      </c>
      <c r="BG56" s="414">
        <f>VLOOKUP(BF56,'Rural 80'!$A$11:$BS$488,36,FALSE)</f>
        <v>46</v>
      </c>
      <c r="BH56" s="414">
        <f t="array" ref="BH56">INDEX(BG$1:BG$58,MATCH(SMALL(COUNTIF(BG$1:BG$58,"&lt;"&amp;BG$1:BG$58),ROW(BG56:BH56)),COUNTIF(BG$1:BG$58,"&lt;"&amp;BG$1:BG$58),0))</f>
        <v>56</v>
      </c>
      <c r="BI56" s="414" t="str">
        <f t="array" ref="BI56">INDEX(BF$1:BF$58,SMALL(IF(BG$1:BG$58=BH56,ROW(BG$1:BG$58)),COUNTIF(BH$1:BH56,BH56)),1)</f>
        <v>Oxford</v>
      </c>
      <c r="BJ56" s="414">
        <f t="shared" si="14"/>
        <v>56</v>
      </c>
      <c r="BK56" s="414" t="str">
        <f t="shared" si="15"/>
        <v>Oxford</v>
      </c>
      <c r="BN56" s="415" t="s">
        <v>310</v>
      </c>
      <c r="BO56" s="414">
        <f>VLOOKUP(BN56,'Rural 80'!$A$11:$BS$488,40,FALSE)</f>
        <v>34</v>
      </c>
      <c r="BP56" s="414">
        <f t="array" ref="BP56">INDEX(BO$1:BO$58,MATCH(SMALL(COUNTIF(BO$1:BO$58,"&lt;"&amp;BO$1:BO$58),ROW(BO56:BP56)),COUNTIF(BO$1:BO$58,"&lt;"&amp;BO$1:BO$58),0))</f>
        <v>56</v>
      </c>
      <c r="BQ56" s="414" t="str">
        <f t="array" ref="BQ56">INDEX(BN$1:BN$58,SMALL(IF(BO$1:BO$58=BP56,ROW(BO$1:BO$58)),COUNTIF(BP$1:BP56,BP56)),1)</f>
        <v>Canterbury</v>
      </c>
      <c r="BR56" s="414">
        <f t="shared" si="16"/>
        <v>56</v>
      </c>
      <c r="BS56" s="414" t="str">
        <f t="shared" si="17"/>
        <v>Canterbury</v>
      </c>
      <c r="BV56" s="415" t="s">
        <v>310</v>
      </c>
      <c r="BW56" s="414">
        <f>VLOOKUP(BV56,'Rural 80'!$A$11:$BS$488,44,FALSE)</f>
        <v>29</v>
      </c>
      <c r="BX56" s="414">
        <f t="array" ref="BX56">INDEX(BW$1:BW$58,MATCH(SMALL(COUNTIF(BW$1:BW$58,"&lt;"&amp;BW$1:BW$58),ROW(BW56:BX56)),COUNTIF(BW$1:BW$58,"&lt;"&amp;BW$1:BW$58),0))</f>
        <v>56</v>
      </c>
      <c r="BY56" s="414" t="str">
        <f t="array" ref="BY56">INDEX(BV$1:BV$58,SMALL(IF(BW$1:BW$58=BX56,ROW(BW$1:BW$58)),COUNTIF(BX$1:BX56,BX56)),1)</f>
        <v>Welwyn Hatfield</v>
      </c>
      <c r="BZ56" s="414">
        <f t="shared" si="18"/>
        <v>56</v>
      </c>
      <c r="CA56" s="414" t="str">
        <f t="shared" si="19"/>
        <v>Welwyn Hatfield</v>
      </c>
      <c r="CD56" s="415" t="s">
        <v>310</v>
      </c>
      <c r="CE56" s="414">
        <f>VLOOKUP(CD56,'Rural 80'!$A$11:$BS$488,48,FALSE)</f>
        <v>28</v>
      </c>
      <c r="CF56" s="414">
        <f t="array" ref="CF56">INDEX(CE$1:CE$58,MATCH(SMALL(COUNTIF(CE$1:CE$58,"&lt;"&amp;CE$1:CE$58),ROW(CE56:CF56)),COUNTIF(CE$1:CE$58,"&lt;"&amp;CE$1:CE$58),0))</f>
        <v>56</v>
      </c>
      <c r="CG56" s="414" t="str">
        <f t="array" ref="CG56">INDEX(CD$1:CD$58,SMALL(IF(CE$1:CE$58=CF56,ROW(CE$1:CE$58)),COUNTIF(CF$1:CF56,CF56)),1)</f>
        <v>Exeter</v>
      </c>
      <c r="CH56" s="414">
        <f t="shared" si="20"/>
        <v>56</v>
      </c>
      <c r="CI56" s="414" t="str">
        <f t="shared" si="21"/>
        <v>Exeter</v>
      </c>
      <c r="CL56" s="415" t="s">
        <v>310</v>
      </c>
      <c r="CM56" s="414">
        <f>VLOOKUP(CL56,'Rural 80'!$A$11:$BS$488,52,FALSE)</f>
        <v>30</v>
      </c>
      <c r="CN56" s="414">
        <f t="array" ref="CN56">INDEX(CM$1:CM$58,MATCH(SMALL(COUNTIF(CM$1:CM$58,"&lt;"&amp;CM$1:CM$58),ROW(CM56:CN56)),COUNTIF(CM$1:CM$58,"&lt;"&amp;CM$1:CM$58),0))</f>
        <v>56</v>
      </c>
      <c r="CO56" s="414" t="str">
        <f t="array" ref="CO56">INDEX(CL$1:CL$58,SMALL(IF(CM$1:CM$58=CN56,ROW(CM$1:CM$58)),COUNTIF(CN$1:CN56,CN56)),1)</f>
        <v>Welwyn Hatfield</v>
      </c>
      <c r="CP56" s="414">
        <f t="shared" si="22"/>
        <v>56</v>
      </c>
      <c r="CQ56" s="414" t="str">
        <f t="shared" si="23"/>
        <v>Welwyn Hatfield</v>
      </c>
      <c r="CT56" s="415" t="s">
        <v>310</v>
      </c>
      <c r="CU56" s="414" t="str">
        <f>VLOOKUP(CT56,'Rural 80'!$A$11:$BS$488,56,FALSE)</f>
        <v>9999</v>
      </c>
      <c r="CV56" s="414" t="str">
        <f t="array" ref="CV56">INDEX(CU$1:CU$58,MATCH(SMALL(COUNTIF(CU$1:CU$58,"&lt;"&amp;CU$1:CU$58),ROW(CU56:CV56)),COUNTIF(CU$1:CU$58,"&lt;"&amp;CU$1:CU$58),0))</f>
        <v>9999</v>
      </c>
      <c r="CW56" s="414" t="str">
        <f t="array" ref="CW56">INDEX(CT$1:CT$58,SMALL(IF(CU$1:CU$58=CV56,ROW(CU$1:CU$58)),COUNTIF(CV$1:CV56,CV56)),1)</f>
        <v>Windsor and Maidenhead</v>
      </c>
      <c r="CX56" s="414" t="str">
        <f t="shared" si="24"/>
        <v>no data</v>
      </c>
      <c r="CY56" s="414" t="str">
        <f t="shared" si="25"/>
        <v>Windsor and Maidenhead</v>
      </c>
      <c r="DB56" s="415" t="s">
        <v>310</v>
      </c>
      <c r="DC56" s="414" t="str">
        <f>VLOOKUP(DB56,'Rural 80'!$A$11:$BS$488,60,FALSE)</f>
        <v>9999</v>
      </c>
      <c r="DD56" s="414" t="str">
        <f t="array" ref="DD56">INDEX(DC$1:DC$58,MATCH(SMALL(COUNTIF(DC$1:DC$58,"&lt;"&amp;DC$1:DC$58),ROW(DC56:DD56)),COUNTIF(DC$1:DC$58,"&lt;"&amp;DC$1:DC$58),0))</f>
        <v>9999</v>
      </c>
      <c r="DE56" s="414" t="str">
        <f t="array" ref="DE56">INDEX(DB$1:DB$58,SMALL(IF(DC$1:DC$58=DD56,ROW(DC$1:DC$58)),COUNTIF(DD$1:DD56,DD56)),1)</f>
        <v>Windsor and Maidenhead</v>
      </c>
      <c r="DF56" s="414" t="str">
        <f t="shared" si="26"/>
        <v>no data</v>
      </c>
      <c r="DG56" s="414" t="str">
        <f t="shared" si="27"/>
        <v>Windsor and Maidenhead</v>
      </c>
      <c r="DJ56" s="415" t="s">
        <v>310</v>
      </c>
      <c r="DK56" s="414" t="str">
        <f>VLOOKUP(DJ56,'Rural 80'!$A$11:$BS$488,64,FALSE)</f>
        <v>9999</v>
      </c>
      <c r="DL56" s="414" t="str">
        <f t="array" ref="DL56">INDEX(DK$1:DK$58,MATCH(SMALL(COUNTIF(DK$1:DK$58,"&lt;"&amp;DK$1:DK$58),ROW(DK56:DL56)),COUNTIF(DK$1:DK$58,"&lt;"&amp;DK$1:DK$58),0))</f>
        <v>9999</v>
      </c>
      <c r="DM56" s="414" t="str">
        <f t="array" ref="DM56">INDEX(DJ$1:DJ$58,SMALL(IF(DK$1:DK$58=DL56,ROW(DK$1:DK$58)),COUNTIF(DL$1:DL56,DL56)),1)</f>
        <v>Windsor and Maidenhead</v>
      </c>
      <c r="DN56" s="414" t="str">
        <f t="shared" si="28"/>
        <v>no data</v>
      </c>
      <c r="DO56" s="414" t="str">
        <f t="shared" si="29"/>
        <v>Windsor and Maidenhead</v>
      </c>
      <c r="DR56" s="415" t="s">
        <v>310</v>
      </c>
      <c r="DS56" s="414" t="str">
        <f>VLOOKUP(DR56,'Rural 80'!$A$11:$BS$488,68,FALSE)</f>
        <v>9999</v>
      </c>
      <c r="DT56" s="414" t="str">
        <f t="array" ref="DT56">INDEX(DS$1:DS$58,MATCH(SMALL(COUNTIF(DS$1:DS$58,"&lt;"&amp;DS$1:DS$58),ROW(DS56:DT56)),COUNTIF(DS$1:DS$58,"&lt;"&amp;DS$1:DS$58),0))</f>
        <v>9999</v>
      </c>
      <c r="DU56" s="414" t="str">
        <f t="array" ref="DU56">INDEX(DR$1:DR$58,SMALL(IF(DS$1:DS$58=DT56,ROW(DS$1:DS$58)),COUNTIF(DT$1:DT56,DT56)),1)</f>
        <v>Windsor and Maidenhead</v>
      </c>
      <c r="DV56" s="414" t="str">
        <f t="shared" si="30"/>
        <v>no data</v>
      </c>
      <c r="DW56" s="414" t="str">
        <f t="shared" si="31"/>
        <v>Windsor and Maidenhead</v>
      </c>
    </row>
    <row r="57" spans="2:127" x14ac:dyDescent="0.25">
      <c r="B57" s="415" t="s">
        <v>315</v>
      </c>
      <c r="C57" s="414">
        <f>VLOOKUP(B57,'Rural 80'!$A$11:$BS$488,8,FALSE)</f>
        <v>46</v>
      </c>
      <c r="D57" s="414">
        <f t="array" ref="D57">INDEX(C$1:C$58,MATCH(SMALL(COUNTIF(C$1:C$58,"&lt;"&amp;C$1:C$58),ROW(C57:D57)),COUNTIF(C$1:C$58,"&lt;"&amp;C$1:C$58),0))</f>
        <v>57</v>
      </c>
      <c r="E57" s="414" t="str">
        <f t="array" ref="E57">INDEX(B$1:B$58,SMALL(IF(C$1:C$58=D57,ROW(C$1:C$58)),COUNTIF(D$1:D57,D57)),1)</f>
        <v>Cambridge</v>
      </c>
      <c r="F57" s="414">
        <f t="shared" si="32"/>
        <v>57</v>
      </c>
      <c r="G57" s="414" t="str">
        <f t="shared" si="33"/>
        <v>Cambridge</v>
      </c>
      <c r="J57" s="415" t="s">
        <v>315</v>
      </c>
      <c r="K57" s="414">
        <f>VLOOKUP(J57,'Rural 80'!$A$11:$BS$488,12,FALSE)</f>
        <v>49</v>
      </c>
      <c r="L57" s="414">
        <f t="array" ref="L57">INDEX(K$1:K$58,MATCH(SMALL(COUNTIF(K$1:K$58,"&lt;"&amp;K$1:K$58),ROW(K57:L57)),COUNTIF(K$1:K$58,"&lt;"&amp;K$1:K$58),0))</f>
        <v>57</v>
      </c>
      <c r="M57" s="414" t="str">
        <f t="array" ref="M57">INDEX(J$1:J$58,SMALL(IF(K$1:K$58=L57,ROW(K$1:K$58)),COUNTIF(L$1:L57,L57)),1)</f>
        <v>Cambridge</v>
      </c>
      <c r="N57" s="414">
        <f t="shared" si="2"/>
        <v>57</v>
      </c>
      <c r="O57" s="414" t="str">
        <f t="shared" si="3"/>
        <v>Cambridge</v>
      </c>
      <c r="R57" s="415" t="s">
        <v>315</v>
      </c>
      <c r="S57" s="414">
        <f>VLOOKUP(R57,'Rural 80'!$A$11:$BS$488,16,FALSE)</f>
        <v>50</v>
      </c>
      <c r="T57" s="414">
        <f t="array" ref="T57">INDEX(S$1:S$58,MATCH(SMALL(COUNTIF(S$1:S$58,"&lt;"&amp;S$1:S$58),ROW(S57:T57)),COUNTIF(S$1:S$58,"&lt;"&amp;S$1:S$58),0))</f>
        <v>57</v>
      </c>
      <c r="U57" s="414" t="str">
        <f t="array" ref="U57">INDEX(R$1:R$58,SMALL(IF(S$1:S$58=T57,ROW(S$1:S$58)),COUNTIF(T$1:T57,T57)),1)</f>
        <v>Oxford</v>
      </c>
      <c r="V57" s="414">
        <f t="shared" si="4"/>
        <v>57</v>
      </c>
      <c r="W57" s="414" t="str">
        <f t="shared" si="5"/>
        <v>Oxford</v>
      </c>
      <c r="Z57" s="415" t="s">
        <v>315</v>
      </c>
      <c r="AA57" s="414">
        <f>VLOOKUP(Z57,'Rural 80'!$A$11:$BS$488,20,FALSE)</f>
        <v>47</v>
      </c>
      <c r="AB57" s="414">
        <f t="array" ref="AB57">INDEX(AA$1:AA$58,MATCH(SMALL(COUNTIF(AA$1:AA$58,"&lt;"&amp;AA$1:AA$58),ROW(AA57:AB57)),COUNTIF(AA$1:AA$58,"&lt;"&amp;AA$1:AA$58),0))</f>
        <v>57</v>
      </c>
      <c r="AC57" s="414" t="str">
        <f t="array" ref="AC57">INDEX(Z$1:Z$58,SMALL(IF(AA$1:AA$58=AB57,ROW(AA$1:AA$58)),COUNTIF(AB$1:AB57,AB57)),1)</f>
        <v>Oxford</v>
      </c>
      <c r="AD57" s="414">
        <f t="shared" si="6"/>
        <v>57</v>
      </c>
      <c r="AE57" s="414" t="str">
        <f t="shared" si="7"/>
        <v>Oxford</v>
      </c>
      <c r="AH57" s="415" t="s">
        <v>315</v>
      </c>
      <c r="AI57" s="414">
        <f>VLOOKUP(AH57,'Rural 80'!$A$11:$BS$488,24,FALSE)</f>
        <v>41</v>
      </c>
      <c r="AJ57" s="414">
        <f t="array" ref="AJ57">INDEX(AI$1:AI$58,MATCH(SMALL(COUNTIF(AI$1:AI$58,"&lt;"&amp;AI$1:AI$58),ROW(AI57:AJ57)),COUNTIF(AI$1:AI$58,"&lt;"&amp;AI$1:AI$58),0))</f>
        <v>57</v>
      </c>
      <c r="AK57" s="414" t="str">
        <f t="array" ref="AK57">INDEX(AH$1:AH$58,SMALL(IF(AI$1:AI$58=AJ57,ROW(AI$1:AI$58)),COUNTIF(AJ$1:AJ57,AJ57)),1)</f>
        <v>Peterborough</v>
      </c>
      <c r="AL57" s="414">
        <f t="shared" si="8"/>
        <v>57</v>
      </c>
      <c r="AM57" s="414" t="str">
        <f t="shared" si="9"/>
        <v>Peterborough</v>
      </c>
      <c r="AP57" s="415" t="s">
        <v>315</v>
      </c>
      <c r="AQ57" s="414">
        <f>VLOOKUP(AP57,'Rural 80'!$A$11:$BS$488,28,FALSE)</f>
        <v>32</v>
      </c>
      <c r="AR57" s="414">
        <f t="array" ref="AR57">INDEX(AQ$1:AQ$58,MATCH(SMALL(COUNTIF(AQ$1:AQ$58,"&lt;"&amp;AQ$1:AQ$58),ROW(AQ57:AR57)),COUNTIF(AQ$1:AQ$58,"&lt;"&amp;AQ$1:AQ$58),0))</f>
        <v>57</v>
      </c>
      <c r="AS57" s="414" t="str">
        <f t="array" ref="AS57">INDEX(AP$1:AP$58,SMALL(IF(AQ$1:AQ$58=AR57,ROW(AQ$1:AQ$58)),COUNTIF(AR$1:AR57,AR57)),1)</f>
        <v>Oxford</v>
      </c>
      <c r="AT57" s="414">
        <f t="shared" si="10"/>
        <v>57</v>
      </c>
      <c r="AU57" s="414" t="str">
        <f t="shared" si="11"/>
        <v>Oxford</v>
      </c>
      <c r="AX57" s="415" t="s">
        <v>315</v>
      </c>
      <c r="AY57" s="414">
        <f>VLOOKUP(AX57,'Rural 80'!$A$11:$BS$488,32,FALSE)</f>
        <v>45</v>
      </c>
      <c r="AZ57" s="414">
        <f t="array" ref="AZ57">INDEX(AY$1:AY$58,MATCH(SMALL(COUNTIF(AY$1:AY$58,"&lt;"&amp;AY$1:AY$58),ROW(AY57:AZ57)),COUNTIF(AY$1:AY$58,"&lt;"&amp;AY$1:AY$58),0))</f>
        <v>57</v>
      </c>
      <c r="BA57" s="414" t="str">
        <f t="array" ref="BA57">INDEX(AX$1:AX$58,SMALL(IF(AY$1:AY$58=AZ57,ROW(AY$1:AY$58)),COUNTIF(AZ$1:AZ57,AZ57)),1)</f>
        <v>Peterborough</v>
      </c>
      <c r="BB57" s="414">
        <f t="shared" si="12"/>
        <v>57</v>
      </c>
      <c r="BC57" s="414" t="str">
        <f t="shared" si="13"/>
        <v>Peterborough</v>
      </c>
      <c r="BF57" s="415" t="s">
        <v>315</v>
      </c>
      <c r="BG57" s="414">
        <f>VLOOKUP(BF57,'Rural 80'!$A$11:$BS$488,36,FALSE)</f>
        <v>37</v>
      </c>
      <c r="BH57" s="414">
        <f t="array" ref="BH57">INDEX(BG$1:BG$58,MATCH(SMALL(COUNTIF(BG$1:BG$58,"&lt;"&amp;BG$1:BG$58),ROW(BG57:BH57)),COUNTIF(BG$1:BG$58,"&lt;"&amp;BG$1:BG$58),0))</f>
        <v>57</v>
      </c>
      <c r="BI57" s="414" t="str">
        <f t="array" ref="BI57">INDEX(BF$1:BF$58,SMALL(IF(BG$1:BG$58=BH57,ROW(BG$1:BG$58)),COUNTIF(BH$1:BH57,BH57)),1)</f>
        <v>Cambridge</v>
      </c>
      <c r="BJ57" s="414">
        <f t="shared" si="14"/>
        <v>57</v>
      </c>
      <c r="BK57" s="414" t="str">
        <f t="shared" si="15"/>
        <v>Cambridge</v>
      </c>
      <c r="BN57" s="415" t="s">
        <v>315</v>
      </c>
      <c r="BO57" s="414">
        <f>VLOOKUP(BN57,'Rural 80'!$A$11:$BS$488,40,FALSE)</f>
        <v>50</v>
      </c>
      <c r="BP57" s="414">
        <f t="array" ref="BP57">INDEX(BO$1:BO$58,MATCH(SMALL(COUNTIF(BO$1:BO$58,"&lt;"&amp;BO$1:BO$58),ROW(BO57:BP57)),COUNTIF(BO$1:BO$58,"&lt;"&amp;BO$1:BO$58),0))</f>
        <v>57</v>
      </c>
      <c r="BQ57" s="414" t="str">
        <f t="array" ref="BQ57">INDEX(BN$1:BN$58,SMALL(IF(BO$1:BO$58=BP57,ROW(BO$1:BO$58)),COUNTIF(BP$1:BP57,BP57)),1)</f>
        <v>Cambridge</v>
      </c>
      <c r="BR57" s="414">
        <f t="shared" si="16"/>
        <v>57</v>
      </c>
      <c r="BS57" s="414" t="str">
        <f t="shared" si="17"/>
        <v>Cambridge</v>
      </c>
      <c r="BV57" s="415" t="s">
        <v>315</v>
      </c>
      <c r="BW57" s="414">
        <f>VLOOKUP(BV57,'Rural 80'!$A$11:$BS$488,44,FALSE)</f>
        <v>49</v>
      </c>
      <c r="BX57" s="414">
        <f t="array" ref="BX57">INDEX(BW$1:BW$58,MATCH(SMALL(COUNTIF(BW$1:BW$58,"&lt;"&amp;BW$1:BW$58),ROW(BW57:BX57)),COUNTIF(BW$1:BW$58,"&lt;"&amp;BW$1:BW$58),0))</f>
        <v>57</v>
      </c>
      <c r="BY57" s="414" t="str">
        <f t="array" ref="BY57">INDEX(BV$1:BV$58,SMALL(IF(BW$1:BW$58=BX57,ROW(BW$1:BW$58)),COUNTIF(BX$1:BX57,BX57)),1)</f>
        <v>Cambridge</v>
      </c>
      <c r="BZ57" s="414">
        <f t="shared" si="18"/>
        <v>57</v>
      </c>
      <c r="CA57" s="414" t="str">
        <f t="shared" si="19"/>
        <v>Cambridge</v>
      </c>
      <c r="CD57" s="415" t="s">
        <v>315</v>
      </c>
      <c r="CE57" s="414">
        <f>VLOOKUP(CD57,'Rural 80'!$A$11:$BS$488,48,FALSE)</f>
        <v>50</v>
      </c>
      <c r="CF57" s="414">
        <f t="array" ref="CF57">INDEX(CE$1:CE$58,MATCH(SMALL(COUNTIF(CE$1:CE$58,"&lt;"&amp;CE$1:CE$58),ROW(CE57:CF57)),COUNTIF(CE$1:CE$58,"&lt;"&amp;CE$1:CE$58),0))</f>
        <v>57</v>
      </c>
      <c r="CG57" s="414" t="str">
        <f t="array" ref="CG57">INDEX(CD$1:CD$58,SMALL(IF(CE$1:CE$58=CF57,ROW(CE$1:CE$58)),COUNTIF(CF$1:CF57,CF57)),1)</f>
        <v>Oxford</v>
      </c>
      <c r="CH57" s="414">
        <f t="shared" si="20"/>
        <v>57</v>
      </c>
      <c r="CI57" s="414" t="str">
        <f t="shared" si="21"/>
        <v>Oxford</v>
      </c>
      <c r="CL57" s="415" t="s">
        <v>315</v>
      </c>
      <c r="CM57" s="414">
        <f>VLOOKUP(CL57,'Rural 80'!$A$11:$BS$488,52,FALSE)</f>
        <v>47</v>
      </c>
      <c r="CN57" s="414">
        <f t="array" ref="CN57">INDEX(CM$1:CM$58,MATCH(SMALL(COUNTIF(CM$1:CM$58,"&lt;"&amp;CM$1:CM$58),ROW(CM57:CN57)),COUNTIF(CM$1:CM$58,"&lt;"&amp;CM$1:CM$58),0))</f>
        <v>57</v>
      </c>
      <c r="CO57" s="414" t="str">
        <f t="array" ref="CO57">INDEX(CL$1:CL$58,SMALL(IF(CM$1:CM$58=CN57,ROW(CM$1:CM$58)),COUNTIF(CN$1:CN57,CN57)),1)</f>
        <v>Oxford</v>
      </c>
      <c r="CP57" s="414">
        <f t="shared" si="22"/>
        <v>57</v>
      </c>
      <c r="CQ57" s="414" t="str">
        <f t="shared" si="23"/>
        <v>Oxford</v>
      </c>
      <c r="CT57" s="415" t="s">
        <v>315</v>
      </c>
      <c r="CU57" s="414" t="str">
        <f>VLOOKUP(CT57,'Rural 80'!$A$11:$BS$488,56,FALSE)</f>
        <v>9999</v>
      </c>
      <c r="CV57" s="414" t="str">
        <f t="array" ref="CV57">INDEX(CU$1:CU$58,MATCH(SMALL(COUNTIF(CU$1:CU$58,"&lt;"&amp;CU$1:CU$58),ROW(CU57:CV57)),COUNTIF(CU$1:CU$58,"&lt;"&amp;CU$1:CU$58),0))</f>
        <v>9999</v>
      </c>
      <c r="CW57" s="414" t="str">
        <f t="array" ref="CW57">INDEX(CT$1:CT$58,SMALL(IF(CU$1:CU$58=CV57,ROW(CU$1:CU$58)),COUNTIF(CV$1:CV57,CV57)),1)</f>
        <v>Worcester</v>
      </c>
      <c r="CX57" s="414" t="str">
        <f t="shared" si="24"/>
        <v>no data</v>
      </c>
      <c r="CY57" s="414" t="str">
        <f t="shared" si="25"/>
        <v>Worcester</v>
      </c>
      <c r="DB57" s="415" t="s">
        <v>315</v>
      </c>
      <c r="DC57" s="414" t="str">
        <f>VLOOKUP(DB57,'Rural 80'!$A$11:$BS$488,60,FALSE)</f>
        <v>9999</v>
      </c>
      <c r="DD57" s="414" t="str">
        <f t="array" ref="DD57">INDEX(DC$1:DC$58,MATCH(SMALL(COUNTIF(DC$1:DC$58,"&lt;"&amp;DC$1:DC$58),ROW(DC57:DD57)),COUNTIF(DC$1:DC$58,"&lt;"&amp;DC$1:DC$58),0))</f>
        <v>9999</v>
      </c>
      <c r="DE57" s="414" t="str">
        <f t="array" ref="DE57">INDEX(DB$1:DB$58,SMALL(IF(DC$1:DC$58=DD57,ROW(DC$1:DC$58)),COUNTIF(DD$1:DD57,DD57)),1)</f>
        <v>Worcester</v>
      </c>
      <c r="DF57" s="414" t="str">
        <f t="shared" si="26"/>
        <v>no data</v>
      </c>
      <c r="DG57" s="414" t="str">
        <f t="shared" si="27"/>
        <v>Worcester</v>
      </c>
      <c r="DJ57" s="415" t="s">
        <v>315</v>
      </c>
      <c r="DK57" s="414" t="str">
        <f>VLOOKUP(DJ57,'Rural 80'!$A$11:$BS$488,64,FALSE)</f>
        <v>9999</v>
      </c>
      <c r="DL57" s="414" t="str">
        <f t="array" ref="DL57">INDEX(DK$1:DK$58,MATCH(SMALL(COUNTIF(DK$1:DK$58,"&lt;"&amp;DK$1:DK$58),ROW(DK57:DL57)),COUNTIF(DK$1:DK$58,"&lt;"&amp;DK$1:DK$58),0))</f>
        <v>9999</v>
      </c>
      <c r="DM57" s="414" t="str">
        <f t="array" ref="DM57">INDEX(DJ$1:DJ$58,SMALL(IF(DK$1:DK$58=DL57,ROW(DK$1:DK$58)),COUNTIF(DL$1:DL57,DL57)),1)</f>
        <v>Worcester</v>
      </c>
      <c r="DN57" s="414" t="str">
        <f t="shared" si="28"/>
        <v>no data</v>
      </c>
      <c r="DO57" s="414" t="str">
        <f t="shared" si="29"/>
        <v>Worcester</v>
      </c>
      <c r="DR57" s="415" t="s">
        <v>315</v>
      </c>
      <c r="DS57" s="414" t="str">
        <f>VLOOKUP(DR57,'Rural 80'!$A$11:$BS$488,68,FALSE)</f>
        <v>9999</v>
      </c>
      <c r="DT57" s="414" t="str">
        <f t="array" ref="DT57">INDEX(DS$1:DS$58,MATCH(SMALL(COUNTIF(DS$1:DS$58,"&lt;"&amp;DS$1:DS$58),ROW(DS57:DT57)),COUNTIF(DS$1:DS$58,"&lt;"&amp;DS$1:DS$58),0))</f>
        <v>9999</v>
      </c>
      <c r="DU57" s="414" t="str">
        <f t="array" ref="DU57">INDEX(DR$1:DR$58,SMALL(IF(DS$1:DS$58=DT57,ROW(DS$1:DS$58)),COUNTIF(DT$1:DT57,DT57)),1)</f>
        <v>Worcester</v>
      </c>
      <c r="DV57" s="414" t="str">
        <f t="shared" si="30"/>
        <v>no data</v>
      </c>
      <c r="DW57" s="414" t="str">
        <f t="shared" si="31"/>
        <v>Worcester</v>
      </c>
    </row>
    <row r="58" spans="2:127" x14ac:dyDescent="0.25">
      <c r="B58" s="415" t="s">
        <v>321</v>
      </c>
      <c r="C58" s="414">
        <f>VLOOKUP(B58,'Rural 80'!$A$11:$BS$488,8,FALSE)</f>
        <v>42</v>
      </c>
      <c r="D58" s="414">
        <f t="array" ref="D58">INDEX(C$1:C$58,MATCH(SMALL(COUNTIF(C$1:C$58,"&lt;"&amp;C$1:C$58),ROW(C58:D58)),COUNTIF(C$1:C$58,"&lt;"&amp;C$1:C$58),0))</f>
        <v>58</v>
      </c>
      <c r="E58" s="414" t="str">
        <f t="array" ref="E58">INDEX(B$1:B$58,SMALL(IF(C$1:C$58=D58,ROW(C$1:C$58)),COUNTIF(D$1:D58,D58)),1)</f>
        <v>Oxford</v>
      </c>
      <c r="F58" s="414">
        <f t="shared" si="32"/>
        <v>58</v>
      </c>
      <c r="G58" s="414" t="str">
        <f t="shared" si="33"/>
        <v>Oxford</v>
      </c>
      <c r="J58" s="415" t="s">
        <v>321</v>
      </c>
      <c r="K58" s="414">
        <f>VLOOKUP(J58,'Rural 80'!$A$11:$BS$488,12,FALSE)</f>
        <v>46</v>
      </c>
      <c r="L58" s="414">
        <f t="array" ref="L58">INDEX(K$1:K$58,MATCH(SMALL(COUNTIF(K$1:K$58,"&lt;"&amp;K$1:K$58),ROW(K58:L58)),COUNTIF(K$1:K$58,"&lt;"&amp;K$1:K$58),0))</f>
        <v>58</v>
      </c>
      <c r="M58" s="414" t="str">
        <f t="array" ref="M58">INDEX(J$1:J$58,SMALL(IF(K$1:K$58=L58,ROW(K$1:K$58)),COUNTIF(L$1:L58,L58)),1)</f>
        <v>Oxford</v>
      </c>
      <c r="N58" s="414">
        <f t="shared" si="2"/>
        <v>58</v>
      </c>
      <c r="O58" s="414" t="str">
        <f t="shared" si="3"/>
        <v>Oxford</v>
      </c>
      <c r="R58" s="415" t="s">
        <v>321</v>
      </c>
      <c r="S58" s="414">
        <f>VLOOKUP(R58,'Rural 80'!$A$11:$BS$488,16,FALSE)</f>
        <v>45</v>
      </c>
      <c r="T58" s="414">
        <f t="array" ref="T58">INDEX(S$1:S$58,MATCH(SMALL(COUNTIF(S$1:S$58,"&lt;"&amp;S$1:S$58),ROW(S58:T58)),COUNTIF(S$1:S$58,"&lt;"&amp;S$1:S$58),0))</f>
        <v>58</v>
      </c>
      <c r="U58" s="414" t="str">
        <f t="array" ref="U58">INDEX(R$1:R$58,SMALL(IF(S$1:S$58=T58,ROW(S$1:S$58)),COUNTIF(T$1:T58,T58)),1)</f>
        <v>Cambridge</v>
      </c>
      <c r="V58" s="414">
        <f t="shared" si="4"/>
        <v>58</v>
      </c>
      <c r="W58" s="414" t="str">
        <f t="shared" si="5"/>
        <v>Cambridge</v>
      </c>
      <c r="Z58" s="415" t="s">
        <v>321</v>
      </c>
      <c r="AA58" s="414">
        <f>VLOOKUP(Z58,'Rural 80'!$A$11:$BS$488,20,FALSE)</f>
        <v>42</v>
      </c>
      <c r="AB58" s="414">
        <f t="array" ref="AB58">INDEX(AA$1:AA$58,MATCH(SMALL(COUNTIF(AA$1:AA$58,"&lt;"&amp;AA$1:AA$58),ROW(AA58:AB58)),COUNTIF(AA$1:AA$58,"&lt;"&amp;AA$1:AA$58),0))</f>
        <v>58</v>
      </c>
      <c r="AC58" s="414" t="str">
        <f t="array" ref="AC58">INDEX(Z$1:Z$58,SMALL(IF(AA$1:AA$58=AB58,ROW(AA$1:AA$58)),COUNTIF(AB$1:AB58,AB58)),1)</f>
        <v>Cambridge</v>
      </c>
      <c r="AD58" s="414">
        <f t="shared" si="6"/>
        <v>58</v>
      </c>
      <c r="AE58" s="414" t="str">
        <f t="shared" si="7"/>
        <v>Cambridge</v>
      </c>
      <c r="AH58" s="415" t="s">
        <v>321</v>
      </c>
      <c r="AI58" s="414">
        <f>VLOOKUP(AH58,'Rural 80'!$A$11:$BS$488,24,FALSE)</f>
        <v>30</v>
      </c>
      <c r="AJ58" s="414">
        <f t="array" ref="AJ58">INDEX(AI$1:AI$58,MATCH(SMALL(COUNTIF(AI$1:AI$58,"&lt;"&amp;AI$1:AI$58),ROW(AI58:AJ58)),COUNTIF(AI$1:AI$58,"&lt;"&amp;AI$1:AI$58),0))</f>
        <v>58</v>
      </c>
      <c r="AK58" s="414" t="str">
        <f t="array" ref="AK58">INDEX(AH$1:AH$58,SMALL(IF(AI$1:AI$58=AJ58,ROW(AI$1:AI$58)),COUNTIF(AJ$1:AJ58,AJ58)),1)</f>
        <v>Cambridge</v>
      </c>
      <c r="AL58" s="414">
        <f t="shared" si="8"/>
        <v>58</v>
      </c>
      <c r="AM58" s="414" t="str">
        <f t="shared" si="9"/>
        <v>Cambridge</v>
      </c>
      <c r="AP58" s="415" t="s">
        <v>321</v>
      </c>
      <c r="AQ58" s="414">
        <f>VLOOKUP(AP58,'Rural 80'!$A$11:$BS$488,28,FALSE)</f>
        <v>42</v>
      </c>
      <c r="AR58" s="414">
        <f t="array" ref="AR58">INDEX(AQ$1:AQ$58,MATCH(SMALL(COUNTIF(AQ$1:AQ$58,"&lt;"&amp;AQ$1:AQ$58),ROW(AQ58:AR58)),COUNTIF(AQ$1:AQ$58,"&lt;"&amp;AQ$1:AQ$58),0))</f>
        <v>58</v>
      </c>
      <c r="AS58" s="414" t="str">
        <f t="array" ref="AS58">INDEX(AP$1:AP$58,SMALL(IF(AQ$1:AQ$58=AR58,ROW(AQ$1:AQ$58)),COUNTIF(AR$1:AR58,AR58)),1)</f>
        <v>Cambridge</v>
      </c>
      <c r="AT58" s="414">
        <f t="shared" si="10"/>
        <v>58</v>
      </c>
      <c r="AU58" s="414" t="str">
        <f t="shared" si="11"/>
        <v>Cambridge</v>
      </c>
      <c r="AX58" s="415" t="s">
        <v>321</v>
      </c>
      <c r="AY58" s="414">
        <f>VLOOKUP(AX58,'Rural 80'!$A$11:$BS$488,32,FALSE)</f>
        <v>30</v>
      </c>
      <c r="AZ58" s="414">
        <f t="array" ref="AZ58">INDEX(AY$1:AY$58,MATCH(SMALL(COUNTIF(AY$1:AY$58,"&lt;"&amp;AY$1:AY$58),ROW(AY58:AZ58)),COUNTIF(AY$1:AY$58,"&lt;"&amp;AY$1:AY$58),0))</f>
        <v>58</v>
      </c>
      <c r="BA58" s="414" t="str">
        <f t="array" ref="BA58">INDEX(AX$1:AX$58,SMALL(IF(AY$1:AY$58=AZ58,ROW(AY$1:AY$58)),COUNTIF(AZ$1:AZ58,AZ58)),1)</f>
        <v>Cambridge</v>
      </c>
      <c r="BB58" s="414">
        <f t="shared" si="12"/>
        <v>58</v>
      </c>
      <c r="BC58" s="414" t="str">
        <f t="shared" si="13"/>
        <v>Cambridge</v>
      </c>
      <c r="BF58" s="415" t="s">
        <v>321</v>
      </c>
      <c r="BG58" s="414">
        <f>VLOOKUP(BF58,'Rural 80'!$A$11:$BS$488,36,FALSE)</f>
        <v>22</v>
      </c>
      <c r="BH58" s="414">
        <f t="array" ref="BH58">INDEX(BG$1:BG$58,MATCH(SMALL(COUNTIF(BG$1:BG$58,"&lt;"&amp;BG$1:BG$58),ROW(BG58:BH58)),COUNTIF(BG$1:BG$58,"&lt;"&amp;BG$1:BG$58),0))</f>
        <v>58</v>
      </c>
      <c r="BI58" s="414" t="str">
        <f t="array" ref="BI58">INDEX(BF$1:BF$58,SMALL(IF(BG$1:BG$58=BH58,ROW(BG$1:BG$58)),COUNTIF(BH$1:BH58,BH58)),1)</f>
        <v>Peterborough</v>
      </c>
      <c r="BJ58" s="414">
        <f t="shared" si="14"/>
        <v>58</v>
      </c>
      <c r="BK58" s="414" t="str">
        <f t="shared" si="15"/>
        <v>Peterborough</v>
      </c>
      <c r="BN58" s="415" t="s">
        <v>321</v>
      </c>
      <c r="BO58" s="414">
        <f>VLOOKUP(BN58,'Rural 80'!$A$11:$BS$488,40,FALSE)</f>
        <v>46</v>
      </c>
      <c r="BP58" s="414">
        <f t="array" ref="BP58">INDEX(BO$1:BO$58,MATCH(SMALL(COUNTIF(BO$1:BO$58,"&lt;"&amp;BO$1:BO$58),ROW(BO58:BP58)),COUNTIF(BO$1:BO$58,"&lt;"&amp;BO$1:BO$58),0))</f>
        <v>58</v>
      </c>
      <c r="BQ58" s="414" t="str">
        <f t="array" ref="BQ58">INDEX(BN$1:BN$58,SMALL(IF(BO$1:BO$58=BP58,ROW(BO$1:BO$58)),COUNTIF(BP$1:BP58,BP58)),1)</f>
        <v>Oxford</v>
      </c>
      <c r="BR58" s="414">
        <f t="shared" si="16"/>
        <v>58</v>
      </c>
      <c r="BS58" s="414" t="str">
        <f t="shared" si="17"/>
        <v>Oxford</v>
      </c>
      <c r="BV58" s="415" t="s">
        <v>321</v>
      </c>
      <c r="BW58" s="414">
        <f>VLOOKUP(BV58,'Rural 80'!$A$11:$BS$488,44,FALSE)</f>
        <v>48</v>
      </c>
      <c r="BX58" s="414">
        <f t="array" ref="BX58">INDEX(BW$1:BW$58,MATCH(SMALL(COUNTIF(BW$1:BW$58,"&lt;"&amp;BW$1:BW$58),ROW(BW58:BX58)),COUNTIF(BW$1:BW$58,"&lt;"&amp;BW$1:BW$58),0))</f>
        <v>58</v>
      </c>
      <c r="BY58" s="414" t="str">
        <f t="array" ref="BY58">INDEX(BV$1:BV$58,SMALL(IF(BW$1:BW$58=BX58,ROW(BW$1:BW$58)),COUNTIF(BX$1:BX58,BX58)),1)</f>
        <v>Oxford</v>
      </c>
      <c r="BZ58" s="414">
        <f t="shared" si="18"/>
        <v>58</v>
      </c>
      <c r="CA58" s="414" t="str">
        <f t="shared" si="19"/>
        <v>Oxford</v>
      </c>
      <c r="CD58" s="415" t="s">
        <v>321</v>
      </c>
      <c r="CE58" s="414">
        <f>VLOOKUP(CD58,'Rural 80'!$A$11:$BS$488,48,FALSE)</f>
        <v>48</v>
      </c>
      <c r="CF58" s="414">
        <f t="array" ref="CF58">INDEX(CE$1:CE$58,MATCH(SMALL(COUNTIF(CE$1:CE$58,"&lt;"&amp;CE$1:CE$58),ROW(CE58:CF58)),COUNTIF(CE$1:CE$58,"&lt;"&amp;CE$1:CE$58),0))</f>
        <v>58</v>
      </c>
      <c r="CG58" s="414" t="str">
        <f t="array" ref="CG58">INDEX(CD$1:CD$58,SMALL(IF(CE$1:CE$58=CF58,ROW(CE$1:CE$58)),COUNTIF(CF$1:CF58,CF58)),1)</f>
        <v>Cambridge</v>
      </c>
      <c r="CH58" s="414">
        <f t="shared" si="20"/>
        <v>58</v>
      </c>
      <c r="CI58" s="414" t="str">
        <f t="shared" si="21"/>
        <v>Cambridge</v>
      </c>
      <c r="CL58" s="415" t="s">
        <v>321</v>
      </c>
      <c r="CM58" s="414">
        <f>VLOOKUP(CL58,'Rural 80'!$A$11:$BS$488,52,FALSE)</f>
        <v>43</v>
      </c>
      <c r="CN58" s="414">
        <f t="array" ref="CN58">INDEX(CM$1:CM$58,MATCH(SMALL(COUNTIF(CM$1:CM$58,"&lt;"&amp;CM$1:CM$58),ROW(CM58:CN58)),COUNTIF(CM$1:CM$58,"&lt;"&amp;CM$1:CM$58),0))</f>
        <v>58</v>
      </c>
      <c r="CO58" s="414" t="str">
        <f t="array" ref="CO58">INDEX(CL$1:CL$58,SMALL(IF(CM$1:CM$58=CN58,ROW(CM$1:CM$58)),COUNTIF(CN$1:CN58,CN58)),1)</f>
        <v>Cambridge</v>
      </c>
      <c r="CP58" s="414">
        <f t="shared" si="22"/>
        <v>58</v>
      </c>
      <c r="CQ58" s="414" t="str">
        <f t="shared" si="23"/>
        <v>Cambridge</v>
      </c>
      <c r="CT58" s="415" t="s">
        <v>321</v>
      </c>
      <c r="CU58" s="414" t="str">
        <f>VLOOKUP(CT58,'Rural 80'!$A$11:$BS$488,56,FALSE)</f>
        <v>9999</v>
      </c>
      <c r="CV58" s="414" t="str">
        <f t="array" ref="CV58">INDEX(CU$1:CU$58,MATCH(SMALL(COUNTIF(CU$1:CU$58,"&lt;"&amp;CU$1:CU$58),ROW(CU58:CV58)),COUNTIF(CU$1:CU$58,"&lt;"&amp;CU$1:CU$58),0))</f>
        <v>9999</v>
      </c>
      <c r="CW58" s="414" t="str">
        <f t="array" ref="CW58">INDEX(CT$1:CT$58,SMALL(IF(CU$1:CU$58=CV58,ROW(CU$1:CU$58)),COUNTIF(CV$1:CV58,CV58)),1)</f>
        <v>York</v>
      </c>
      <c r="CX58" s="414" t="str">
        <f t="shared" si="24"/>
        <v>no data</v>
      </c>
      <c r="CY58" s="414" t="str">
        <f t="shared" si="25"/>
        <v>York</v>
      </c>
      <c r="DB58" s="415" t="s">
        <v>321</v>
      </c>
      <c r="DC58" s="414" t="str">
        <f>VLOOKUP(DB58,'Rural 80'!$A$11:$BS$488,60,FALSE)</f>
        <v>9999</v>
      </c>
      <c r="DD58" s="414" t="str">
        <f t="array" ref="DD58">INDEX(DC$1:DC$58,MATCH(SMALL(COUNTIF(DC$1:DC$58,"&lt;"&amp;DC$1:DC$58),ROW(DC58:DD58)),COUNTIF(DC$1:DC$58,"&lt;"&amp;DC$1:DC$58),0))</f>
        <v>9999</v>
      </c>
      <c r="DE58" s="414" t="str">
        <f t="array" ref="DE58">INDEX(DB$1:DB$58,SMALL(IF(DC$1:DC$58=DD58,ROW(DC$1:DC$58)),COUNTIF(DD$1:DD58,DD58)),1)</f>
        <v>York</v>
      </c>
      <c r="DF58" s="414" t="str">
        <f t="shared" si="26"/>
        <v>no data</v>
      </c>
      <c r="DG58" s="414" t="str">
        <f t="shared" si="27"/>
        <v>York</v>
      </c>
      <c r="DJ58" s="415" t="s">
        <v>321</v>
      </c>
      <c r="DK58" s="414" t="str">
        <f>VLOOKUP(DJ58,'Rural 80'!$A$11:$BS$488,64,FALSE)</f>
        <v>9999</v>
      </c>
      <c r="DL58" s="414" t="str">
        <f t="array" ref="DL58">INDEX(DK$1:DK$58,MATCH(SMALL(COUNTIF(DK$1:DK$58,"&lt;"&amp;DK$1:DK$58),ROW(DK58:DL58)),COUNTIF(DK$1:DK$58,"&lt;"&amp;DK$1:DK$58),0))</f>
        <v>9999</v>
      </c>
      <c r="DM58" s="414" t="str">
        <f t="array" ref="DM58">INDEX(DJ$1:DJ$58,SMALL(IF(DK$1:DK$58=DL58,ROW(DK$1:DK$58)),COUNTIF(DL$1:DL58,DL58)),1)</f>
        <v>York</v>
      </c>
      <c r="DN58" s="414" t="str">
        <f t="shared" si="28"/>
        <v>no data</v>
      </c>
      <c r="DO58" s="414" t="str">
        <f t="shared" si="29"/>
        <v>York</v>
      </c>
      <c r="DR58" s="415" t="s">
        <v>321</v>
      </c>
      <c r="DS58" s="414" t="str">
        <f>VLOOKUP(DR58,'Rural 80'!$A$11:$BS$488,68,FALSE)</f>
        <v>9999</v>
      </c>
      <c r="DT58" s="414" t="str">
        <f t="array" ref="DT58">INDEX(DS$1:DS$58,MATCH(SMALL(COUNTIF(DS$1:DS$58,"&lt;"&amp;DS$1:DS$58),ROW(DS58:DT58)),COUNTIF(DS$1:DS$58,"&lt;"&amp;DS$1:DS$58),0))</f>
        <v>9999</v>
      </c>
      <c r="DU58" s="414" t="str">
        <f t="array" ref="DU58">INDEX(DR$1:DR$58,SMALL(IF(DS$1:DS$58=DT58,ROW(DS$1:DS$58)),COUNTIF(DT$1:DT58,DT58)),1)</f>
        <v>York</v>
      </c>
      <c r="DV58" s="414" t="str">
        <f t="shared" si="30"/>
        <v>no data</v>
      </c>
      <c r="DW58" s="414" t="str">
        <f t="shared" si="31"/>
        <v>York</v>
      </c>
    </row>
    <row r="59" spans="2:127" x14ac:dyDescent="0.25">
      <c r="B59" s="415"/>
      <c r="J59" s="415"/>
      <c r="R59" s="415"/>
      <c r="Z59" s="415"/>
      <c r="AH59" s="415"/>
      <c r="AP59" s="415"/>
      <c r="AX59" s="415"/>
      <c r="BF59" s="415"/>
      <c r="BN59" s="415"/>
      <c r="BV59" s="415"/>
      <c r="CD59" s="415"/>
      <c r="CL59" s="415"/>
      <c r="CT59" s="415"/>
      <c r="DB59" s="415"/>
      <c r="DJ59" s="415"/>
      <c r="DR59" s="415"/>
    </row>
    <row r="60" spans="2:127" x14ac:dyDescent="0.25">
      <c r="B60" s="415"/>
      <c r="J60" s="415"/>
      <c r="R60" s="415"/>
      <c r="Z60" s="415"/>
      <c r="AH60" s="415"/>
      <c r="AP60" s="415"/>
      <c r="AX60" s="415"/>
      <c r="BF60" s="415"/>
      <c r="BN60" s="415"/>
      <c r="BV60" s="415"/>
      <c r="CD60" s="415"/>
      <c r="CL60" s="415"/>
      <c r="CT60" s="415"/>
      <c r="DB60" s="415"/>
      <c r="DJ60" s="415"/>
      <c r="DR60" s="415"/>
    </row>
    <row r="61" spans="2:127" x14ac:dyDescent="0.25">
      <c r="B61" s="415"/>
      <c r="J61" s="415"/>
      <c r="R61" s="415"/>
      <c r="Z61" s="415"/>
      <c r="AH61" s="415"/>
      <c r="AP61" s="415"/>
      <c r="AX61" s="415"/>
      <c r="BF61" s="415"/>
      <c r="BN61" s="415"/>
      <c r="BV61" s="415"/>
      <c r="CD61" s="415"/>
      <c r="CL61" s="415"/>
      <c r="CT61" s="415"/>
      <c r="DB61" s="415"/>
      <c r="DJ61" s="415"/>
      <c r="DR61" s="415"/>
    </row>
    <row r="62" spans="2:127" x14ac:dyDescent="0.25">
      <c r="B62" s="415"/>
      <c r="J62" s="415"/>
      <c r="R62" s="415"/>
      <c r="Z62" s="415"/>
      <c r="AH62" s="415"/>
      <c r="AP62" s="415"/>
      <c r="AX62" s="415"/>
      <c r="BF62" s="415"/>
      <c r="BN62" s="415"/>
      <c r="BV62" s="415"/>
      <c r="CD62" s="415"/>
      <c r="CL62" s="415"/>
      <c r="CT62" s="415"/>
      <c r="DB62" s="415"/>
      <c r="DJ62" s="415"/>
      <c r="DR62" s="415"/>
    </row>
    <row r="63" spans="2:127" x14ac:dyDescent="0.25">
      <c r="B63" s="415"/>
      <c r="J63" s="415"/>
      <c r="R63" s="415"/>
      <c r="Z63" s="415"/>
      <c r="AH63" s="415"/>
      <c r="AP63" s="415"/>
      <c r="AX63" s="415"/>
      <c r="BF63" s="415"/>
      <c r="BN63" s="415"/>
      <c r="BV63" s="415"/>
      <c r="CD63" s="415"/>
      <c r="CL63" s="415"/>
      <c r="CT63" s="415"/>
      <c r="DB63" s="415"/>
      <c r="DJ63" s="415"/>
      <c r="DR63" s="415"/>
    </row>
    <row r="64" spans="2:127" x14ac:dyDescent="0.25">
      <c r="B64" s="415"/>
      <c r="J64" s="415"/>
      <c r="R64" s="415"/>
      <c r="Z64" s="415"/>
      <c r="AH64" s="415"/>
      <c r="AP64" s="415"/>
      <c r="AX64" s="415"/>
      <c r="BF64" s="415"/>
      <c r="BN64" s="415"/>
      <c r="BV64" s="415"/>
      <c r="CD64" s="415"/>
      <c r="CL64" s="415"/>
      <c r="CT64" s="415"/>
      <c r="DB64" s="415"/>
      <c r="DJ64" s="415"/>
      <c r="DR64" s="415"/>
    </row>
    <row r="65" spans="2:122" x14ac:dyDescent="0.25">
      <c r="B65" s="415"/>
      <c r="J65" s="415"/>
      <c r="R65" s="415"/>
      <c r="Z65" s="415"/>
      <c r="AH65" s="415"/>
      <c r="AP65" s="415"/>
      <c r="AX65" s="415"/>
      <c r="BF65" s="415"/>
      <c r="BN65" s="415"/>
      <c r="BV65" s="415"/>
      <c r="CD65" s="415"/>
      <c r="CL65" s="415"/>
      <c r="CT65" s="415"/>
      <c r="DB65" s="415"/>
      <c r="DJ65" s="415"/>
      <c r="DR65" s="415"/>
    </row>
    <row r="66" spans="2:122" x14ac:dyDescent="0.25">
      <c r="B66" s="415"/>
      <c r="J66" s="415"/>
      <c r="R66" s="415"/>
      <c r="Z66" s="415"/>
      <c r="AH66" s="415"/>
      <c r="AP66" s="415"/>
      <c r="AX66" s="415"/>
      <c r="BF66" s="415"/>
      <c r="BN66" s="415"/>
      <c r="BV66" s="415"/>
      <c r="CD66" s="415"/>
      <c r="CL66" s="415"/>
      <c r="CT66" s="415"/>
      <c r="DB66" s="415"/>
      <c r="DJ66" s="415"/>
      <c r="DR66" s="415"/>
    </row>
    <row r="67" spans="2:122" x14ac:dyDescent="0.25">
      <c r="B67" s="415"/>
      <c r="J67" s="415"/>
      <c r="R67" s="415"/>
      <c r="Z67" s="415"/>
      <c r="AH67" s="415"/>
      <c r="AP67" s="415"/>
      <c r="AX67" s="415"/>
      <c r="BF67" s="415"/>
      <c r="BN67" s="415"/>
      <c r="BV67" s="415"/>
      <c r="CD67" s="415"/>
      <c r="CL67" s="415"/>
      <c r="CT67" s="415"/>
      <c r="DB67" s="415"/>
      <c r="DJ67" s="415"/>
      <c r="DR67" s="415"/>
    </row>
    <row r="68" spans="2:122" x14ac:dyDescent="0.25">
      <c r="B68" s="415"/>
      <c r="J68" s="415"/>
      <c r="R68" s="415"/>
      <c r="Z68" s="415"/>
      <c r="AH68" s="415"/>
      <c r="AP68" s="415"/>
      <c r="AX68" s="415"/>
      <c r="BF68" s="415"/>
      <c r="BN68" s="415"/>
      <c r="BV68" s="415"/>
      <c r="CD68" s="415"/>
      <c r="CL68" s="415"/>
      <c r="CT68" s="415"/>
      <c r="DB68" s="415"/>
      <c r="DJ68" s="415"/>
      <c r="DR68" s="415"/>
    </row>
    <row r="69" spans="2:122" x14ac:dyDescent="0.25">
      <c r="B69" s="415"/>
      <c r="J69" s="415"/>
      <c r="R69" s="415"/>
      <c r="Z69" s="415"/>
      <c r="AH69" s="415"/>
      <c r="AP69" s="415"/>
      <c r="AX69" s="415"/>
      <c r="BF69" s="415"/>
      <c r="BN69" s="415"/>
      <c r="BV69" s="415"/>
      <c r="CD69" s="415"/>
      <c r="CL69" s="415"/>
      <c r="CT69" s="415"/>
      <c r="DB69" s="415"/>
      <c r="DJ69" s="415"/>
      <c r="DR69" s="415"/>
    </row>
    <row r="70" spans="2:122" x14ac:dyDescent="0.25">
      <c r="B70" s="415"/>
      <c r="J70" s="415"/>
      <c r="R70" s="415"/>
      <c r="Z70" s="415"/>
      <c r="AH70" s="415"/>
      <c r="AP70" s="415"/>
      <c r="AX70" s="415"/>
      <c r="BF70" s="415"/>
      <c r="BN70" s="415"/>
      <c r="BV70" s="415"/>
      <c r="CD70" s="415"/>
      <c r="CL70" s="415"/>
      <c r="CT70" s="415"/>
      <c r="DB70" s="415"/>
      <c r="DJ70" s="415"/>
      <c r="DR70" s="415"/>
    </row>
    <row r="71" spans="2:122" x14ac:dyDescent="0.25">
      <c r="B71" s="415"/>
      <c r="J71" s="415"/>
      <c r="R71" s="415"/>
      <c r="Z71" s="415"/>
      <c r="AH71" s="415"/>
      <c r="AP71" s="415"/>
      <c r="AX71" s="415"/>
      <c r="BF71" s="415"/>
      <c r="BN71" s="415"/>
      <c r="BV71" s="415"/>
      <c r="CD71" s="415"/>
      <c r="CL71" s="415"/>
      <c r="CT71" s="415"/>
      <c r="DB71" s="415"/>
      <c r="DJ71" s="415"/>
      <c r="DR71" s="415"/>
    </row>
    <row r="72" spans="2:122" x14ac:dyDescent="0.25">
      <c r="B72" s="415"/>
      <c r="J72" s="415"/>
      <c r="R72" s="415"/>
      <c r="Z72" s="415"/>
      <c r="AH72" s="415"/>
      <c r="AP72" s="415"/>
      <c r="AX72" s="415"/>
      <c r="BF72" s="415"/>
      <c r="BN72" s="415"/>
      <c r="BV72" s="415"/>
      <c r="CD72" s="415"/>
      <c r="CL72" s="415"/>
      <c r="CT72" s="415"/>
      <c r="DB72" s="415"/>
      <c r="DJ72" s="415"/>
      <c r="DR72" s="415"/>
    </row>
    <row r="73" spans="2:122" x14ac:dyDescent="0.25">
      <c r="B73" s="415"/>
      <c r="J73" s="415"/>
      <c r="R73" s="415"/>
      <c r="Z73" s="415"/>
      <c r="AH73" s="415"/>
      <c r="AP73" s="415"/>
      <c r="AX73" s="415"/>
      <c r="BF73" s="415"/>
      <c r="BN73" s="415"/>
      <c r="BV73" s="415"/>
      <c r="CD73" s="415"/>
      <c r="CL73" s="415"/>
      <c r="CT73" s="415"/>
      <c r="DB73" s="415"/>
      <c r="DJ73" s="415"/>
      <c r="DR73" s="415"/>
    </row>
    <row r="74" spans="2:122" x14ac:dyDescent="0.25">
      <c r="B74" s="415"/>
      <c r="J74" s="415"/>
      <c r="R74" s="415"/>
      <c r="Z74" s="415"/>
      <c r="AH74" s="415"/>
      <c r="AP74" s="415"/>
      <c r="AX74" s="415"/>
      <c r="BF74" s="415"/>
      <c r="BN74" s="415"/>
      <c r="BV74" s="415"/>
      <c r="CD74" s="415"/>
      <c r="CL74" s="415"/>
      <c r="CT74" s="415"/>
      <c r="DB74" s="415"/>
      <c r="DJ74" s="415"/>
      <c r="DR74" s="415"/>
    </row>
    <row r="75" spans="2:122" x14ac:dyDescent="0.25">
      <c r="B75" s="415"/>
      <c r="J75" s="415"/>
      <c r="R75" s="415"/>
      <c r="Z75" s="415"/>
      <c r="AH75" s="415"/>
      <c r="AP75" s="415"/>
      <c r="AX75" s="415"/>
      <c r="BF75" s="415"/>
      <c r="BN75" s="415"/>
      <c r="BV75" s="415"/>
      <c r="CD75" s="415"/>
      <c r="CL75" s="415"/>
      <c r="CT75" s="415"/>
      <c r="DB75" s="415"/>
      <c r="DJ75" s="415"/>
      <c r="DR75" s="415"/>
    </row>
    <row r="76" spans="2:122" x14ac:dyDescent="0.25">
      <c r="B76" s="415"/>
      <c r="J76" s="415"/>
      <c r="R76" s="415"/>
      <c r="Z76" s="415"/>
      <c r="AH76" s="415"/>
      <c r="AP76" s="415"/>
      <c r="AX76" s="415"/>
      <c r="BF76" s="415"/>
      <c r="BN76" s="415"/>
      <c r="BV76" s="415"/>
      <c r="CD76" s="415"/>
      <c r="CL76" s="415"/>
      <c r="CT76" s="415"/>
      <c r="DB76" s="415"/>
      <c r="DJ76" s="415"/>
      <c r="DR76" s="415"/>
    </row>
    <row r="77" spans="2:122" x14ac:dyDescent="0.25">
      <c r="B77" s="415"/>
      <c r="J77" s="415"/>
      <c r="R77" s="415"/>
      <c r="Z77" s="415"/>
      <c r="AH77" s="415"/>
      <c r="AP77" s="415"/>
      <c r="AX77" s="415"/>
      <c r="BF77" s="415"/>
      <c r="BN77" s="415"/>
      <c r="BV77" s="415"/>
      <c r="CD77" s="415"/>
      <c r="CL77" s="415"/>
      <c r="CT77" s="415"/>
      <c r="DB77" s="415"/>
      <c r="DJ77" s="415"/>
      <c r="DR77" s="415"/>
    </row>
    <row r="78" spans="2:122" x14ac:dyDescent="0.25">
      <c r="B78" s="415"/>
      <c r="J78" s="415"/>
      <c r="R78" s="415"/>
      <c r="Z78" s="415"/>
      <c r="AH78" s="415"/>
      <c r="AP78" s="415"/>
      <c r="AX78" s="415"/>
      <c r="BF78" s="415"/>
      <c r="BN78" s="415"/>
      <c r="BV78" s="415"/>
      <c r="CD78" s="415"/>
      <c r="CL78" s="415"/>
      <c r="CT78" s="415"/>
      <c r="DB78" s="415"/>
      <c r="DJ78" s="415"/>
      <c r="DR78" s="415"/>
    </row>
    <row r="79" spans="2:122" x14ac:dyDescent="0.25">
      <c r="B79" s="415"/>
      <c r="J79" s="415"/>
      <c r="R79" s="415"/>
      <c r="Z79" s="415"/>
      <c r="AH79" s="415"/>
      <c r="AP79" s="415"/>
      <c r="AX79" s="415"/>
      <c r="BF79" s="415"/>
      <c r="BN79" s="415"/>
      <c r="BV79" s="415"/>
      <c r="CD79" s="415"/>
      <c r="CL79" s="415"/>
      <c r="CT79" s="415"/>
      <c r="DB79" s="415"/>
      <c r="DJ79" s="415"/>
      <c r="DR79" s="415"/>
    </row>
    <row r="80" spans="2:122" x14ac:dyDescent="0.25">
      <c r="B80" s="415"/>
      <c r="J80" s="415"/>
      <c r="R80" s="415"/>
      <c r="Z80" s="415"/>
      <c r="AH80" s="415"/>
      <c r="AP80" s="415"/>
      <c r="AX80" s="415"/>
      <c r="BF80" s="415"/>
      <c r="BN80" s="415"/>
      <c r="BV80" s="415"/>
      <c r="CD80" s="415"/>
      <c r="CL80" s="415"/>
      <c r="CT80" s="415"/>
      <c r="DB80" s="415"/>
      <c r="DJ80" s="415"/>
      <c r="DR80" s="415"/>
    </row>
    <row r="81" spans="2:122" x14ac:dyDescent="0.25">
      <c r="B81" s="415"/>
      <c r="J81" s="415"/>
      <c r="R81" s="415"/>
      <c r="Z81" s="415"/>
      <c r="AH81" s="415"/>
      <c r="AP81" s="415"/>
      <c r="AX81" s="415"/>
      <c r="BF81" s="415"/>
      <c r="BN81" s="415"/>
      <c r="BV81" s="415"/>
      <c r="CD81" s="415"/>
      <c r="CL81" s="415"/>
      <c r="CT81" s="415"/>
      <c r="DB81" s="415"/>
      <c r="DJ81" s="415"/>
      <c r="DR81" s="415"/>
    </row>
    <row r="82" spans="2:122" x14ac:dyDescent="0.25">
      <c r="B82" s="415"/>
      <c r="J82" s="415"/>
      <c r="R82" s="415"/>
      <c r="Z82" s="415"/>
      <c r="AH82" s="415"/>
      <c r="AP82" s="415"/>
      <c r="AX82" s="415"/>
      <c r="BF82" s="415"/>
      <c r="BN82" s="415"/>
      <c r="BV82" s="415"/>
      <c r="CD82" s="415"/>
      <c r="CL82" s="415"/>
      <c r="CT82" s="415"/>
      <c r="DB82" s="415"/>
      <c r="DJ82" s="415"/>
      <c r="DR82" s="415"/>
    </row>
    <row r="83" spans="2:122" x14ac:dyDescent="0.25">
      <c r="B83" s="415"/>
      <c r="J83" s="415"/>
      <c r="R83" s="415"/>
      <c r="Z83" s="415"/>
      <c r="AH83" s="415"/>
      <c r="AP83" s="415"/>
      <c r="AX83" s="415"/>
      <c r="BF83" s="415"/>
      <c r="BN83" s="415"/>
      <c r="BV83" s="415"/>
      <c r="CD83" s="415"/>
      <c r="CL83" s="415"/>
      <c r="CT83" s="415"/>
      <c r="DB83" s="415"/>
      <c r="DJ83" s="415"/>
      <c r="DR83" s="415"/>
    </row>
    <row r="84" spans="2:122" x14ac:dyDescent="0.25">
      <c r="B84" s="415"/>
      <c r="J84" s="415"/>
      <c r="R84" s="415"/>
      <c r="Z84" s="415"/>
      <c r="AH84" s="415"/>
      <c r="AP84" s="415"/>
      <c r="AX84" s="415"/>
      <c r="BF84" s="415"/>
      <c r="BN84" s="415"/>
      <c r="BV84" s="415"/>
      <c r="CD84" s="415"/>
      <c r="CL84" s="415"/>
      <c r="CT84" s="415"/>
      <c r="DB84" s="415"/>
      <c r="DJ84" s="415"/>
      <c r="DR84" s="415"/>
    </row>
    <row r="85" spans="2:122" x14ac:dyDescent="0.25">
      <c r="B85" s="415"/>
      <c r="J85" s="415"/>
      <c r="R85" s="415"/>
      <c r="Z85" s="415"/>
      <c r="AH85" s="415"/>
      <c r="AP85" s="415"/>
      <c r="AX85" s="415"/>
      <c r="BF85" s="415"/>
      <c r="BN85" s="415"/>
      <c r="BV85" s="415"/>
      <c r="CD85" s="415"/>
      <c r="CL85" s="415"/>
      <c r="CT85" s="415"/>
      <c r="DB85" s="415"/>
      <c r="DJ85" s="415"/>
      <c r="DR85" s="415"/>
    </row>
    <row r="86" spans="2:122" x14ac:dyDescent="0.25">
      <c r="B86" s="415"/>
      <c r="J86" s="415"/>
      <c r="R86" s="415"/>
      <c r="Z86" s="415"/>
      <c r="AH86" s="415"/>
      <c r="AP86" s="415"/>
      <c r="AX86" s="415"/>
      <c r="BF86" s="415"/>
      <c r="BN86" s="415"/>
      <c r="BV86" s="415"/>
      <c r="CD86" s="415"/>
      <c r="CL86" s="415"/>
      <c r="CT86" s="415"/>
      <c r="DB86" s="415"/>
      <c r="DJ86" s="415"/>
      <c r="DR86" s="415"/>
    </row>
    <row r="87" spans="2:122" x14ac:dyDescent="0.25">
      <c r="B87" s="415"/>
      <c r="J87" s="415"/>
      <c r="R87" s="415"/>
      <c r="Z87" s="415"/>
      <c r="AH87" s="415"/>
      <c r="AP87" s="415"/>
      <c r="AX87" s="415"/>
      <c r="BF87" s="415"/>
      <c r="BN87" s="415"/>
      <c r="BV87" s="415"/>
      <c r="CD87" s="415"/>
      <c r="CL87" s="415"/>
      <c r="CT87" s="415"/>
      <c r="DB87" s="415"/>
      <c r="DJ87" s="415"/>
      <c r="DR87" s="415"/>
    </row>
    <row r="88" spans="2:122" x14ac:dyDescent="0.25">
      <c r="B88" s="415"/>
      <c r="J88" s="415"/>
      <c r="R88" s="415"/>
      <c r="Z88" s="415"/>
      <c r="AH88" s="415"/>
      <c r="AP88" s="415"/>
      <c r="AX88" s="415"/>
      <c r="BF88" s="415"/>
      <c r="BN88" s="415"/>
      <c r="BV88" s="415"/>
      <c r="CD88" s="415"/>
      <c r="CL88" s="415"/>
      <c r="CT88" s="415"/>
      <c r="DB88" s="415"/>
      <c r="DJ88" s="415"/>
      <c r="DR88" s="415"/>
    </row>
    <row r="89" spans="2:122" x14ac:dyDescent="0.25">
      <c r="B89" s="415"/>
      <c r="J89" s="415"/>
      <c r="R89" s="415"/>
      <c r="Z89" s="415"/>
      <c r="AH89" s="415"/>
      <c r="AP89" s="415"/>
      <c r="AX89" s="415"/>
      <c r="BF89" s="415"/>
      <c r="BN89" s="415"/>
      <c r="BV89" s="415"/>
      <c r="CD89" s="415"/>
      <c r="CL89" s="415"/>
      <c r="CT89" s="415"/>
      <c r="DB89" s="415"/>
      <c r="DJ89" s="415"/>
      <c r="DR89" s="415"/>
    </row>
    <row r="90" spans="2:122" x14ac:dyDescent="0.25">
      <c r="B90" s="415"/>
      <c r="J90" s="415"/>
      <c r="R90" s="415"/>
      <c r="Z90" s="415"/>
      <c r="AH90" s="415"/>
      <c r="AP90" s="415"/>
      <c r="AX90" s="415"/>
      <c r="BF90" s="415"/>
      <c r="BN90" s="415"/>
      <c r="BV90" s="415"/>
      <c r="CD90" s="415"/>
      <c r="CL90" s="415"/>
      <c r="CT90" s="415"/>
      <c r="DB90" s="415"/>
      <c r="DJ90" s="415"/>
      <c r="DR90" s="415"/>
    </row>
    <row r="91" spans="2:122" x14ac:dyDescent="0.25">
      <c r="B91" s="415"/>
      <c r="J91" s="415"/>
      <c r="R91" s="415"/>
      <c r="Z91" s="415"/>
      <c r="AH91" s="415"/>
      <c r="AP91" s="415"/>
      <c r="AX91" s="415"/>
      <c r="BF91" s="415"/>
      <c r="BN91" s="415"/>
      <c r="BV91" s="415"/>
      <c r="CD91" s="415"/>
      <c r="CL91" s="415"/>
      <c r="CT91" s="415"/>
      <c r="DB91" s="415"/>
      <c r="DJ91" s="415"/>
      <c r="DR91" s="415"/>
    </row>
    <row r="92" spans="2:122" x14ac:dyDescent="0.25">
      <c r="B92" s="415"/>
      <c r="J92" s="415"/>
      <c r="R92" s="415"/>
      <c r="Z92" s="415"/>
      <c r="AH92" s="415"/>
      <c r="AP92" s="415"/>
      <c r="AX92" s="415"/>
      <c r="BF92" s="415"/>
      <c r="BN92" s="415"/>
      <c r="BV92" s="415"/>
      <c r="CD92" s="415"/>
      <c r="CL92" s="415"/>
      <c r="CT92" s="415"/>
      <c r="DB92" s="415"/>
      <c r="DJ92" s="415"/>
      <c r="DR92" s="415"/>
    </row>
    <row r="93" spans="2:122" x14ac:dyDescent="0.25">
      <c r="B93" s="415"/>
      <c r="J93" s="415"/>
      <c r="R93" s="415"/>
      <c r="Z93" s="415"/>
      <c r="AH93" s="415"/>
      <c r="AP93" s="415"/>
      <c r="AX93" s="415"/>
      <c r="BF93" s="415"/>
      <c r="BN93" s="415"/>
      <c r="BV93" s="415"/>
      <c r="CD93" s="415"/>
      <c r="CL93" s="415"/>
      <c r="CT93" s="415"/>
      <c r="DB93" s="415"/>
      <c r="DJ93" s="415"/>
      <c r="DR93" s="415"/>
    </row>
    <row r="94" spans="2:122" x14ac:dyDescent="0.25">
      <c r="B94" s="415"/>
      <c r="J94" s="415"/>
      <c r="R94" s="415"/>
      <c r="Z94" s="415"/>
      <c r="AH94" s="415"/>
      <c r="AP94" s="415"/>
      <c r="AX94" s="415"/>
      <c r="BF94" s="415"/>
      <c r="BN94" s="415"/>
      <c r="BV94" s="415"/>
      <c r="CD94" s="415"/>
      <c r="CL94" s="415"/>
      <c r="CT94" s="415"/>
      <c r="DB94" s="415"/>
      <c r="DJ94" s="415"/>
      <c r="DR94" s="415"/>
    </row>
    <row r="95" spans="2:122" x14ac:dyDescent="0.25">
      <c r="B95" s="415"/>
      <c r="J95" s="415"/>
      <c r="R95" s="415"/>
      <c r="Z95" s="415"/>
      <c r="AH95" s="415"/>
      <c r="AP95" s="415"/>
      <c r="AX95" s="415"/>
      <c r="BF95" s="415"/>
      <c r="BN95" s="415"/>
      <c r="BV95" s="415"/>
      <c r="CD95" s="415"/>
      <c r="CL95" s="415"/>
      <c r="CT95" s="415"/>
      <c r="DB95" s="415"/>
      <c r="DJ95" s="415"/>
      <c r="DR95" s="415"/>
    </row>
    <row r="96" spans="2:122" x14ac:dyDescent="0.25">
      <c r="B96" s="415"/>
      <c r="J96" s="415"/>
      <c r="R96" s="415"/>
      <c r="Z96" s="415"/>
      <c r="AH96" s="415"/>
      <c r="AP96" s="415"/>
      <c r="AX96" s="415"/>
      <c r="BF96" s="415"/>
      <c r="BN96" s="415"/>
      <c r="BV96" s="415"/>
      <c r="CD96" s="415"/>
      <c r="CL96" s="415"/>
      <c r="CT96" s="415"/>
      <c r="DB96" s="415"/>
      <c r="DJ96" s="415"/>
      <c r="DR96" s="415"/>
    </row>
    <row r="97" spans="2:122" x14ac:dyDescent="0.25">
      <c r="B97" s="415"/>
      <c r="J97" s="415"/>
      <c r="R97" s="415"/>
      <c r="Z97" s="415"/>
      <c r="AH97" s="415"/>
      <c r="AP97" s="415"/>
      <c r="AX97" s="415"/>
      <c r="BF97" s="415"/>
      <c r="BN97" s="415"/>
      <c r="BV97" s="415"/>
      <c r="CD97" s="415"/>
      <c r="CL97" s="415"/>
      <c r="CT97" s="415"/>
      <c r="DB97" s="415"/>
      <c r="DJ97" s="415"/>
      <c r="DR97" s="415"/>
    </row>
    <row r="98" spans="2:122" x14ac:dyDescent="0.25">
      <c r="B98" s="415"/>
      <c r="J98" s="415"/>
      <c r="R98" s="415"/>
      <c r="Z98" s="415"/>
      <c r="AH98" s="415"/>
      <c r="AP98" s="415"/>
      <c r="AX98" s="415"/>
      <c r="BF98" s="415"/>
      <c r="BN98" s="415"/>
      <c r="BV98" s="415"/>
      <c r="CD98" s="415"/>
      <c r="CL98" s="415"/>
      <c r="CT98" s="415"/>
      <c r="DB98" s="415"/>
      <c r="DJ98" s="415"/>
      <c r="DR98" s="415"/>
    </row>
    <row r="99" spans="2:122" x14ac:dyDescent="0.25">
      <c r="B99" s="415"/>
      <c r="J99" s="415"/>
      <c r="R99" s="415"/>
      <c r="Z99" s="415"/>
      <c r="AH99" s="415"/>
      <c r="AP99" s="415"/>
      <c r="AX99" s="415"/>
      <c r="BF99" s="415"/>
      <c r="BN99" s="415"/>
      <c r="BV99" s="415"/>
      <c r="CD99" s="415"/>
      <c r="CL99" s="415"/>
      <c r="CT99" s="415"/>
      <c r="DB99" s="415"/>
      <c r="DJ99" s="415"/>
      <c r="DR99" s="415"/>
    </row>
    <row r="100" spans="2:122" x14ac:dyDescent="0.25">
      <c r="B100" s="415"/>
      <c r="J100" s="415"/>
      <c r="R100" s="415"/>
      <c r="Z100" s="415"/>
      <c r="AH100" s="415"/>
      <c r="AP100" s="415"/>
      <c r="AX100" s="415"/>
      <c r="BF100" s="415"/>
      <c r="BN100" s="415"/>
      <c r="BV100" s="415"/>
      <c r="CD100" s="415"/>
      <c r="CL100" s="415"/>
      <c r="CT100" s="415"/>
      <c r="DB100" s="415"/>
      <c r="DJ100" s="415"/>
      <c r="DR100" s="415"/>
    </row>
    <row r="101" spans="2:122" x14ac:dyDescent="0.25">
      <c r="B101" s="415"/>
      <c r="J101" s="415"/>
      <c r="R101" s="415"/>
      <c r="Z101" s="415"/>
      <c r="AH101" s="415"/>
      <c r="AP101" s="415"/>
      <c r="AX101" s="415"/>
      <c r="BF101" s="415"/>
      <c r="BN101" s="415"/>
      <c r="BV101" s="415"/>
      <c r="CD101" s="415"/>
      <c r="CL101" s="415"/>
      <c r="CT101" s="415"/>
      <c r="DB101" s="415"/>
      <c r="DJ101" s="415"/>
      <c r="DR101" s="415"/>
    </row>
    <row r="102" spans="2:122" x14ac:dyDescent="0.25">
      <c r="B102" s="415"/>
      <c r="J102" s="415"/>
      <c r="R102" s="415"/>
      <c r="Z102" s="415"/>
      <c r="AH102" s="415"/>
      <c r="AP102" s="415"/>
      <c r="AX102" s="415"/>
      <c r="BF102" s="415"/>
      <c r="BN102" s="415"/>
      <c r="BV102" s="415"/>
      <c r="CD102" s="415"/>
      <c r="CL102" s="415"/>
      <c r="CT102" s="415"/>
      <c r="DB102" s="415"/>
      <c r="DJ102" s="415"/>
      <c r="DR102" s="415"/>
    </row>
    <row r="103" spans="2:122" x14ac:dyDescent="0.25">
      <c r="B103" s="415"/>
      <c r="J103" s="415"/>
      <c r="R103" s="415"/>
      <c r="Z103" s="415"/>
      <c r="AH103" s="415"/>
      <c r="AP103" s="415"/>
      <c r="AX103" s="415"/>
      <c r="BF103" s="415"/>
      <c r="BN103" s="415"/>
      <c r="BV103" s="415"/>
      <c r="CD103" s="415"/>
      <c r="CL103" s="415"/>
      <c r="CT103" s="415"/>
      <c r="DB103" s="415"/>
      <c r="DJ103" s="415"/>
      <c r="DR103" s="415"/>
    </row>
    <row r="104" spans="2:122" x14ac:dyDescent="0.25">
      <c r="B104" s="415"/>
      <c r="J104" s="415"/>
      <c r="R104" s="415"/>
      <c r="Z104" s="415"/>
      <c r="AH104" s="415"/>
      <c r="AP104" s="415"/>
      <c r="AX104" s="415"/>
      <c r="BF104" s="415"/>
      <c r="BN104" s="415"/>
      <c r="BV104" s="415"/>
      <c r="CD104" s="415"/>
      <c r="CL104" s="415"/>
      <c r="CT104" s="415"/>
      <c r="DB104" s="415"/>
      <c r="DJ104" s="415"/>
      <c r="DR104" s="415"/>
    </row>
    <row r="105" spans="2:122" x14ac:dyDescent="0.25">
      <c r="B105" s="415"/>
      <c r="J105" s="415"/>
      <c r="R105" s="415"/>
      <c r="Z105" s="415"/>
      <c r="AH105" s="415"/>
      <c r="AP105" s="415"/>
      <c r="AX105" s="415"/>
      <c r="BF105" s="415"/>
      <c r="BN105" s="415"/>
      <c r="BV105" s="415"/>
      <c r="CD105" s="415"/>
      <c r="CL105" s="415"/>
      <c r="CT105" s="415"/>
      <c r="DB105" s="415"/>
      <c r="DJ105" s="415"/>
      <c r="DR105" s="415"/>
    </row>
    <row r="106" spans="2:122" x14ac:dyDescent="0.25">
      <c r="B106" s="415"/>
      <c r="J106" s="415"/>
      <c r="R106" s="415"/>
      <c r="Z106" s="415"/>
      <c r="AH106" s="415"/>
      <c r="AP106" s="415"/>
      <c r="AX106" s="415"/>
      <c r="BF106" s="415"/>
      <c r="BN106" s="415"/>
      <c r="BV106" s="415"/>
      <c r="CD106" s="415"/>
      <c r="CL106" s="415"/>
      <c r="CT106" s="415"/>
      <c r="DB106" s="415"/>
      <c r="DJ106" s="415"/>
      <c r="DR106" s="415"/>
    </row>
    <row r="107" spans="2:122" x14ac:dyDescent="0.25">
      <c r="B107" s="415"/>
      <c r="J107" s="415"/>
      <c r="R107" s="415"/>
      <c r="Z107" s="415"/>
      <c r="AH107" s="415"/>
      <c r="AP107" s="415"/>
      <c r="AX107" s="415"/>
      <c r="BF107" s="415"/>
      <c r="BN107" s="415"/>
      <c r="BV107" s="415"/>
      <c r="CD107" s="415"/>
      <c r="CL107" s="415"/>
      <c r="CT107" s="415"/>
      <c r="DB107" s="415"/>
      <c r="DJ107" s="415"/>
      <c r="DR107" s="415"/>
    </row>
    <row r="108" spans="2:122" x14ac:dyDescent="0.25">
      <c r="B108" s="415"/>
      <c r="J108" s="415"/>
      <c r="R108" s="415"/>
      <c r="Z108" s="415"/>
      <c r="AH108" s="415"/>
      <c r="AP108" s="415"/>
      <c r="AX108" s="415"/>
      <c r="BF108" s="415"/>
      <c r="BN108" s="415"/>
      <c r="BV108" s="415"/>
      <c r="CD108" s="415"/>
      <c r="CL108" s="415"/>
      <c r="CT108" s="415"/>
      <c r="DB108" s="415"/>
      <c r="DJ108" s="415"/>
      <c r="DR108" s="415"/>
    </row>
    <row r="109" spans="2:122" x14ac:dyDescent="0.25">
      <c r="B109" s="415"/>
      <c r="J109" s="415"/>
      <c r="R109" s="415"/>
      <c r="Z109" s="415"/>
      <c r="AH109" s="415"/>
      <c r="AP109" s="415"/>
      <c r="AX109" s="415"/>
      <c r="BF109" s="415"/>
      <c r="BN109" s="415"/>
      <c r="BV109" s="415"/>
      <c r="CD109" s="415"/>
      <c r="CL109" s="415"/>
      <c r="CT109" s="415"/>
      <c r="DB109" s="415"/>
      <c r="DJ109" s="415"/>
      <c r="DR109" s="415"/>
    </row>
    <row r="110" spans="2:122" x14ac:dyDescent="0.25">
      <c r="B110" s="415"/>
      <c r="J110" s="415"/>
      <c r="R110" s="415"/>
      <c r="Z110" s="415"/>
      <c r="AH110" s="415"/>
      <c r="AP110" s="415"/>
      <c r="AX110" s="415"/>
      <c r="BF110" s="415"/>
      <c r="BN110" s="415"/>
      <c r="BV110" s="415"/>
      <c r="CD110" s="415"/>
      <c r="CL110" s="415"/>
      <c r="CT110" s="415"/>
      <c r="DB110" s="415"/>
      <c r="DJ110" s="415"/>
      <c r="DR110" s="415"/>
    </row>
    <row r="111" spans="2:122" x14ac:dyDescent="0.25">
      <c r="B111" s="415"/>
      <c r="J111" s="415"/>
      <c r="R111" s="415"/>
      <c r="Z111" s="415"/>
      <c r="AH111" s="415"/>
      <c r="AP111" s="415"/>
      <c r="AX111" s="415"/>
      <c r="BF111" s="415"/>
      <c r="BN111" s="415"/>
      <c r="BV111" s="415"/>
      <c r="CD111" s="415"/>
      <c r="CL111" s="415"/>
      <c r="CT111" s="415"/>
      <c r="DB111" s="415"/>
      <c r="DJ111" s="415"/>
      <c r="DR111" s="415"/>
    </row>
    <row r="112" spans="2:122" x14ac:dyDescent="0.25">
      <c r="B112" s="415"/>
      <c r="J112" s="415"/>
      <c r="R112" s="415"/>
      <c r="Z112" s="415"/>
      <c r="AH112" s="415"/>
      <c r="AP112" s="415"/>
      <c r="AX112" s="415"/>
      <c r="BF112" s="415"/>
      <c r="BN112" s="415"/>
      <c r="BV112" s="415"/>
      <c r="CD112" s="415"/>
      <c r="CL112" s="415"/>
      <c r="CT112" s="415"/>
      <c r="DB112" s="415"/>
      <c r="DJ112" s="415"/>
      <c r="DR112" s="415"/>
    </row>
    <row r="113" spans="2:122" x14ac:dyDescent="0.25">
      <c r="B113" s="415"/>
      <c r="J113" s="415"/>
      <c r="R113" s="415"/>
      <c r="Z113" s="415"/>
      <c r="AH113" s="415"/>
      <c r="AP113" s="415"/>
      <c r="AX113" s="415"/>
      <c r="BF113" s="415"/>
      <c r="BN113" s="415"/>
      <c r="BV113" s="415"/>
      <c r="CD113" s="415"/>
      <c r="CL113" s="415"/>
      <c r="CT113" s="415"/>
      <c r="DB113" s="415"/>
      <c r="DJ113" s="415"/>
      <c r="DR113" s="415"/>
    </row>
    <row r="172" spans="6:126" x14ac:dyDescent="0.25">
      <c r="F172" s="414">
        <f>MAX(F1:F113)</f>
        <v>58</v>
      </c>
      <c r="N172" s="414">
        <f>MAX(N1:N113)</f>
        <v>58</v>
      </c>
      <c r="V172" s="414">
        <f>MAX(V1:V113)</f>
        <v>58</v>
      </c>
      <c r="AD172" s="414">
        <f>MAX(AD1:AD113)</f>
        <v>58</v>
      </c>
      <c r="AL172" s="414">
        <f>MAX(AL1:AL113)</f>
        <v>58</v>
      </c>
      <c r="AT172" s="414">
        <f>MAX(AT1:AT113)</f>
        <v>58</v>
      </c>
      <c r="BB172" s="414">
        <f>MAX(BB1:BB113)</f>
        <v>58</v>
      </c>
      <c r="BJ172" s="414">
        <f>MAX(BJ1:BJ113)</f>
        <v>58</v>
      </c>
      <c r="BR172" s="414">
        <f>MAX(BR1:BR113)</f>
        <v>58</v>
      </c>
      <c r="BZ172" s="414">
        <f>MAX(BZ1:BZ113)</f>
        <v>58</v>
      </c>
      <c r="CH172" s="414">
        <f>MAX(CH1:CH113)</f>
        <v>58</v>
      </c>
      <c r="CP172" s="414">
        <f>MAX(CP1:CP113)</f>
        <v>58</v>
      </c>
      <c r="CX172" s="414">
        <f>MAX(CX1:CX113)</f>
        <v>0</v>
      </c>
      <c r="DF172" s="414">
        <f>MAX(DF1:DF113)</f>
        <v>0</v>
      </c>
      <c r="DN172" s="414">
        <f>MAX(DN1:DN113)</f>
        <v>0</v>
      </c>
      <c r="DV172" s="414">
        <f>MAX(DV1:DV113)</f>
        <v>0</v>
      </c>
    </row>
    <row r="200" spans="2:125" x14ac:dyDescent="0.25">
      <c r="B200" s="423" t="str">
        <f>members!$E10</f>
        <v>Allerdale</v>
      </c>
      <c r="C200" s="408" t="e">
        <f>VLOOKUP(B200,E$1:F$55,2,FALSE)</f>
        <v>#N/A</v>
      </c>
      <c r="D200" s="408"/>
      <c r="E200" s="408"/>
      <c r="J200" s="423" t="str">
        <f>members!$E10</f>
        <v>Allerdale</v>
      </c>
      <c r="K200" s="408" t="e">
        <f>VLOOKUP(J200,M$1:N$55,2,FALSE)</f>
        <v>#N/A</v>
      </c>
      <c r="L200" s="408"/>
      <c r="M200" s="408"/>
      <c r="R200" s="423" t="str">
        <f>members!$E10</f>
        <v>Allerdale</v>
      </c>
      <c r="S200" s="408" t="e">
        <f>VLOOKUP(R200,U$1:V$55,2,FALSE)</f>
        <v>#N/A</v>
      </c>
      <c r="T200" s="408"/>
      <c r="U200" s="408"/>
      <c r="Z200" s="423" t="str">
        <f>members!$E10</f>
        <v>Allerdale</v>
      </c>
      <c r="AA200" s="408" t="e">
        <f>VLOOKUP(Z200,AC$1:AD$55,2,FALSE)</f>
        <v>#N/A</v>
      </c>
      <c r="AB200" s="408"/>
      <c r="AC200" s="408"/>
      <c r="AH200" s="423" t="str">
        <f>members!$E10</f>
        <v>Allerdale</v>
      </c>
      <c r="AI200" s="408" t="e">
        <f>VLOOKUP(AH200,AK$1:AL$55,2,FALSE)</f>
        <v>#N/A</v>
      </c>
      <c r="AJ200" s="408"/>
      <c r="AK200" s="408"/>
      <c r="AP200" s="423" t="str">
        <f>members!$E10</f>
        <v>Allerdale</v>
      </c>
      <c r="AQ200" s="408" t="e">
        <f>VLOOKUP(AP200,AS$1:AT$55,2,FALSE)</f>
        <v>#N/A</v>
      </c>
      <c r="AR200" s="408"/>
      <c r="AS200" s="408"/>
      <c r="AX200" s="423" t="str">
        <f>members!$E10</f>
        <v>Allerdale</v>
      </c>
      <c r="AY200" s="408" t="e">
        <f>VLOOKUP(AX200,BA$1:BB$55,2,FALSE)</f>
        <v>#N/A</v>
      </c>
      <c r="AZ200" s="408"/>
      <c r="BA200" s="408"/>
      <c r="BF200" s="423" t="str">
        <f>members!$E10</f>
        <v>Allerdale</v>
      </c>
      <c r="BG200" s="408" t="e">
        <f>VLOOKUP(BF200,BI$1:BJ$55,2,FALSE)</f>
        <v>#N/A</v>
      </c>
      <c r="BH200" s="408"/>
      <c r="BI200" s="408"/>
      <c r="BN200" s="423" t="str">
        <f>members!$E10</f>
        <v>Allerdale</v>
      </c>
      <c r="BO200" s="408" t="e">
        <f>VLOOKUP(BN200,BQ$1:BR$55,2,FALSE)</f>
        <v>#N/A</v>
      </c>
      <c r="BP200" s="408"/>
      <c r="BQ200" s="408"/>
      <c r="BV200" s="423" t="str">
        <f>members!$E10</f>
        <v>Allerdale</v>
      </c>
      <c r="BW200" s="408" t="e">
        <f>VLOOKUP(BV200,BY$1:BZ$55,2,FALSE)</f>
        <v>#N/A</v>
      </c>
      <c r="BX200" s="408"/>
      <c r="BY200" s="408"/>
      <c r="CD200" s="423" t="str">
        <f>members!$E10</f>
        <v>Allerdale</v>
      </c>
      <c r="CE200" s="408" t="e">
        <f>VLOOKUP(CD200,CG$1:CH$55,2,FALSE)</f>
        <v>#N/A</v>
      </c>
      <c r="CF200" s="408"/>
      <c r="CG200" s="408"/>
      <c r="CL200" s="423" t="str">
        <f>members!$E10</f>
        <v>Allerdale</v>
      </c>
      <c r="CM200" s="408" t="e">
        <f>VLOOKUP(CL200,CO$1:CP$55,2,FALSE)</f>
        <v>#N/A</v>
      </c>
      <c r="CN200" s="408"/>
      <c r="CO200" s="408"/>
      <c r="CT200" s="423" t="str">
        <f>members!$E10</f>
        <v>Allerdale</v>
      </c>
      <c r="CU200" s="408" t="e">
        <f>VLOOKUP(CT200,CW$1:CX$55,2,FALSE)</f>
        <v>#N/A</v>
      </c>
      <c r="CV200" s="408"/>
      <c r="CW200" s="408"/>
      <c r="DB200" s="423" t="str">
        <f>members!$E10</f>
        <v>Allerdale</v>
      </c>
      <c r="DC200" s="408" t="e">
        <f>VLOOKUP(DB200,DE$1:DF$55,2,FALSE)</f>
        <v>#N/A</v>
      </c>
      <c r="DD200" s="408"/>
      <c r="DE200" s="408"/>
      <c r="DJ200" s="423" t="str">
        <f>members!$E10</f>
        <v>Allerdale</v>
      </c>
      <c r="DK200" s="408" t="e">
        <f>VLOOKUP(DJ200,DM$1:DN$55,2,FALSE)</f>
        <v>#N/A</v>
      </c>
      <c r="DL200" s="408"/>
      <c r="DM200" s="408"/>
      <c r="DR200" s="423" t="str">
        <f>members!$E10</f>
        <v>Allerdale</v>
      </c>
      <c r="DS200" s="408" t="e">
        <f>VLOOKUP(DR200,DU$1:DV$55,2,FALSE)</f>
        <v>#N/A</v>
      </c>
      <c r="DT200" s="408"/>
      <c r="DU200" s="408"/>
    </row>
    <row r="201" spans="2:125" x14ac:dyDescent="0.25">
      <c r="B201" s="408" t="str">
        <f>VLOOKUP('R80 actual'!B200,'urban rural'!$A11:$B336,2,FALSE)</f>
        <v>Rural 80</v>
      </c>
      <c r="C201" s="408"/>
      <c r="D201" s="408"/>
      <c r="E201" s="408"/>
      <c r="J201" s="408" t="str">
        <f>VLOOKUP('R80 actual'!J200,'urban rural'!$A11:$B336,2,FALSE)</f>
        <v>Rural 80</v>
      </c>
      <c r="K201" s="408"/>
      <c r="L201" s="408"/>
      <c r="M201" s="408"/>
      <c r="R201" s="408" t="str">
        <f>VLOOKUP('R80 actual'!R200,'urban rural'!$A11:$B336,2,FALSE)</f>
        <v>Rural 80</v>
      </c>
      <c r="S201" s="408"/>
      <c r="T201" s="408"/>
      <c r="U201" s="408"/>
      <c r="Z201" s="408" t="str">
        <f>VLOOKUP('R80 actual'!Z200,'urban rural'!$A11:$B336,2,FALSE)</f>
        <v>Rural 80</v>
      </c>
      <c r="AA201" s="408"/>
      <c r="AB201" s="408"/>
      <c r="AC201" s="408"/>
      <c r="AH201" s="408" t="str">
        <f>VLOOKUP('R80 actual'!AH200,'urban rural'!$A11:$B336,2,FALSE)</f>
        <v>Rural 80</v>
      </c>
      <c r="AI201" s="408"/>
      <c r="AJ201" s="408"/>
      <c r="AK201" s="408"/>
      <c r="AP201" s="408" t="str">
        <f>VLOOKUP('R80 actual'!AP200,'urban rural'!$A11:$B336,2,FALSE)</f>
        <v>Rural 80</v>
      </c>
      <c r="AQ201" s="408"/>
      <c r="AR201" s="408"/>
      <c r="AS201" s="408"/>
      <c r="AX201" s="408" t="str">
        <f>VLOOKUP('R80 actual'!AX200,'urban rural'!$A11:$B336,2,FALSE)</f>
        <v>Rural 80</v>
      </c>
      <c r="AY201" s="408"/>
      <c r="AZ201" s="408"/>
      <c r="BA201" s="408"/>
      <c r="BF201" s="408" t="str">
        <f>VLOOKUP('R80 actual'!BF200,'urban rural'!$A11:$B336,2,FALSE)</f>
        <v>Rural 80</v>
      </c>
      <c r="BG201" s="408"/>
      <c r="BH201" s="408"/>
      <c r="BI201" s="408"/>
      <c r="BN201" s="408" t="str">
        <f>VLOOKUP('R80 actual'!BN200,'urban rural'!$A11:$B336,2,FALSE)</f>
        <v>Rural 80</v>
      </c>
      <c r="BO201" s="408"/>
      <c r="BP201" s="408"/>
      <c r="BQ201" s="408"/>
      <c r="BV201" s="408" t="str">
        <f>VLOOKUP('R80 actual'!BV200,'urban rural'!$A11:$B336,2,FALSE)</f>
        <v>Rural 80</v>
      </c>
      <c r="BW201" s="408"/>
      <c r="BX201" s="408"/>
      <c r="BY201" s="408"/>
      <c r="CD201" s="408" t="str">
        <f>VLOOKUP('R80 actual'!CD200,'urban rural'!$A11:$B336,2,FALSE)</f>
        <v>Rural 80</v>
      </c>
      <c r="CE201" s="408"/>
      <c r="CF201" s="408"/>
      <c r="CG201" s="408"/>
      <c r="CL201" s="408" t="str">
        <f>VLOOKUP('R80 actual'!CL200,'urban rural'!$A11:$B336,2,FALSE)</f>
        <v>Rural 80</v>
      </c>
      <c r="CM201" s="408"/>
      <c r="CN201" s="408"/>
      <c r="CO201" s="408"/>
      <c r="CT201" s="408" t="str">
        <f>VLOOKUP('R80 actual'!CT200,'urban rural'!$A11:$B336,2,FALSE)</f>
        <v>Rural 80</v>
      </c>
      <c r="CU201" s="408"/>
      <c r="CV201" s="408"/>
      <c r="CW201" s="408"/>
      <c r="DB201" s="408" t="str">
        <f>VLOOKUP('R80 actual'!DB200,'urban rural'!$A11:$B336,2,FALSE)</f>
        <v>Rural 80</v>
      </c>
      <c r="DC201" s="408"/>
      <c r="DD201" s="408"/>
      <c r="DE201" s="408"/>
      <c r="DJ201" s="408" t="str">
        <f>VLOOKUP('R80 actual'!DJ200,'urban rural'!$A11:$B336,2,FALSE)</f>
        <v>Rural 80</v>
      </c>
      <c r="DK201" s="408"/>
      <c r="DL201" s="408"/>
      <c r="DM201" s="408"/>
      <c r="DR201" s="408" t="str">
        <f>VLOOKUP('R80 actual'!DR200,'urban rural'!$A11:$B336,2,FALSE)</f>
        <v>Rural 80</v>
      </c>
      <c r="DS201" s="408"/>
      <c r="DT201" s="408"/>
      <c r="DU201" s="408"/>
    </row>
    <row r="202" spans="2:125" x14ac:dyDescent="0.25">
      <c r="B202" s="408" t="s">
        <v>1824</v>
      </c>
      <c r="C202" s="408"/>
      <c r="D202" s="408"/>
      <c r="E202" s="408"/>
      <c r="J202" s="408" t="s">
        <v>1824</v>
      </c>
      <c r="K202" s="408"/>
      <c r="L202" s="408"/>
      <c r="M202" s="408"/>
      <c r="R202" s="408" t="s">
        <v>1824</v>
      </c>
      <c r="S202" s="408"/>
      <c r="T202" s="408"/>
      <c r="U202" s="408"/>
      <c r="Z202" s="408" t="s">
        <v>1824</v>
      </c>
      <c r="AA202" s="408"/>
      <c r="AB202" s="408"/>
      <c r="AC202" s="408"/>
      <c r="AH202" s="408" t="s">
        <v>1824</v>
      </c>
      <c r="AI202" s="408"/>
      <c r="AJ202" s="408"/>
      <c r="AK202" s="408"/>
      <c r="AP202" s="408" t="s">
        <v>1824</v>
      </c>
      <c r="AQ202" s="408"/>
      <c r="AR202" s="408"/>
      <c r="AS202" s="408"/>
      <c r="AX202" s="408" t="s">
        <v>1824</v>
      </c>
      <c r="AY202" s="408"/>
      <c r="AZ202" s="408"/>
      <c r="BA202" s="408"/>
      <c r="BF202" s="408" t="s">
        <v>1824</v>
      </c>
      <c r="BG202" s="408"/>
      <c r="BH202" s="408"/>
      <c r="BI202" s="408"/>
      <c r="BN202" s="408" t="s">
        <v>1824</v>
      </c>
      <c r="BO202" s="408"/>
      <c r="BP202" s="408"/>
      <c r="BQ202" s="408"/>
      <c r="BV202" s="408" t="s">
        <v>1824</v>
      </c>
      <c r="BW202" s="408"/>
      <c r="BX202" s="408"/>
      <c r="BY202" s="408"/>
      <c r="CD202" s="408" t="s">
        <v>1824</v>
      </c>
      <c r="CE202" s="408"/>
      <c r="CF202" s="408"/>
      <c r="CG202" s="408"/>
      <c r="CL202" s="408" t="s">
        <v>1824</v>
      </c>
      <c r="CM202" s="408"/>
      <c r="CN202" s="408"/>
      <c r="CO202" s="408"/>
      <c r="CT202" s="408" t="s">
        <v>1824</v>
      </c>
      <c r="CU202" s="408"/>
      <c r="CV202" s="408"/>
      <c r="CW202" s="408"/>
      <c r="DB202" s="408" t="s">
        <v>1824</v>
      </c>
      <c r="DC202" s="408"/>
      <c r="DD202" s="408"/>
      <c r="DE202" s="408"/>
      <c r="DJ202" s="408" t="s">
        <v>1824</v>
      </c>
      <c r="DK202" s="408"/>
      <c r="DL202" s="408"/>
      <c r="DM202" s="408"/>
      <c r="DR202" s="408" t="s">
        <v>1824</v>
      </c>
      <c r="DS202" s="408"/>
      <c r="DT202" s="408"/>
      <c r="DU202" s="408"/>
    </row>
    <row r="203" spans="2:125" x14ac:dyDescent="0.25">
      <c r="B203" s="408"/>
      <c r="C203" s="408"/>
      <c r="D203" s="408"/>
      <c r="E203" s="408"/>
      <c r="J203" s="408"/>
      <c r="K203" s="408"/>
      <c r="L203" s="408"/>
      <c r="M203" s="408"/>
      <c r="R203" s="408"/>
      <c r="S203" s="408"/>
      <c r="T203" s="408"/>
      <c r="U203" s="408"/>
      <c r="Z203" s="408"/>
      <c r="AA203" s="408"/>
      <c r="AB203" s="408"/>
      <c r="AC203" s="408"/>
      <c r="AH203" s="408"/>
      <c r="AI203" s="408"/>
      <c r="AJ203" s="408"/>
      <c r="AK203" s="408"/>
      <c r="AP203" s="408"/>
      <c r="AQ203" s="408"/>
      <c r="AR203" s="408"/>
      <c r="AS203" s="408"/>
      <c r="AX203" s="408"/>
      <c r="AY203" s="408"/>
      <c r="AZ203" s="408"/>
      <c r="BA203" s="408"/>
      <c r="BF203" s="408"/>
      <c r="BG203" s="408"/>
      <c r="BH203" s="408"/>
      <c r="BI203" s="408"/>
      <c r="BN203" s="408"/>
      <c r="BO203" s="408"/>
      <c r="BP203" s="408"/>
      <c r="BQ203" s="408"/>
      <c r="BV203" s="408"/>
      <c r="BW203" s="408"/>
      <c r="BX203" s="408"/>
      <c r="BY203" s="408"/>
      <c r="CD203" s="408"/>
      <c r="CE203" s="408"/>
      <c r="CF203" s="408"/>
      <c r="CG203" s="408"/>
      <c r="CL203" s="408"/>
      <c r="CM203" s="408"/>
      <c r="CN203" s="408"/>
      <c r="CO203" s="408"/>
      <c r="CT203" s="408"/>
      <c r="CU203" s="408"/>
      <c r="CV203" s="408"/>
      <c r="CW203" s="408"/>
      <c r="DB203" s="408"/>
      <c r="DC203" s="408"/>
      <c r="DD203" s="408"/>
      <c r="DE203" s="408"/>
      <c r="DJ203" s="408"/>
      <c r="DK203" s="408"/>
      <c r="DL203" s="408"/>
      <c r="DM203" s="408"/>
      <c r="DR203" s="408"/>
      <c r="DS203" s="408"/>
      <c r="DT203" s="408"/>
      <c r="DU203" s="408"/>
    </row>
    <row r="204" spans="2:125" x14ac:dyDescent="0.25">
      <c r="B204" s="408"/>
      <c r="C204" s="408"/>
      <c r="D204" s="408"/>
      <c r="E204" s="408"/>
      <c r="J204" s="408"/>
      <c r="K204" s="408"/>
      <c r="L204" s="408"/>
      <c r="M204" s="408"/>
      <c r="R204" s="408"/>
      <c r="S204" s="408"/>
      <c r="T204" s="408"/>
      <c r="U204" s="408"/>
      <c r="Z204" s="408"/>
      <c r="AA204" s="408"/>
      <c r="AB204" s="408"/>
      <c r="AC204" s="408"/>
      <c r="AH204" s="408"/>
      <c r="AI204" s="408"/>
      <c r="AJ204" s="408"/>
      <c r="AK204" s="408"/>
      <c r="AP204" s="408"/>
      <c r="AQ204" s="408"/>
      <c r="AR204" s="408"/>
      <c r="AS204" s="408"/>
      <c r="AX204" s="408"/>
      <c r="AY204" s="408"/>
      <c r="AZ204" s="408"/>
      <c r="BA204" s="408"/>
      <c r="BF204" s="408"/>
      <c r="BG204" s="408"/>
      <c r="BH204" s="408"/>
      <c r="BI204" s="408"/>
      <c r="BN204" s="408"/>
      <c r="BO204" s="408"/>
      <c r="BP204" s="408"/>
      <c r="BQ204" s="408"/>
      <c r="BV204" s="408"/>
      <c r="BW204" s="408"/>
      <c r="BX204" s="408"/>
      <c r="BY204" s="408"/>
      <c r="CD204" s="408"/>
      <c r="CE204" s="408"/>
      <c r="CF204" s="408"/>
      <c r="CG204" s="408"/>
      <c r="CL204" s="408"/>
      <c r="CM204" s="408"/>
      <c r="CN204" s="408"/>
      <c r="CO204" s="408"/>
      <c r="CT204" s="408"/>
      <c r="CU204" s="408"/>
      <c r="CV204" s="408"/>
      <c r="CW204" s="408"/>
      <c r="DB204" s="408"/>
      <c r="DC204" s="408"/>
      <c r="DD204" s="408"/>
      <c r="DE204" s="408"/>
      <c r="DJ204" s="408"/>
      <c r="DK204" s="408"/>
      <c r="DL204" s="408"/>
      <c r="DM204" s="408"/>
      <c r="DR204" s="408"/>
      <c r="DS204" s="408"/>
      <c r="DT204" s="408"/>
      <c r="DU204" s="408"/>
    </row>
    <row r="205" spans="2:125" x14ac:dyDescent="0.25">
      <c r="B205" s="408"/>
      <c r="C205" s="423" t="e">
        <f>IF(C200="no data","no data",IF((C$200-2)&lt;1,"",(C$200-2)))</f>
        <v>#N/A</v>
      </c>
      <c r="D205" s="408" t="e">
        <f>IF(C205="no data","no data",INDEX(F$1:G$55,C205,2))</f>
        <v>#N/A</v>
      </c>
      <c r="E205" s="408"/>
      <c r="J205" s="408"/>
      <c r="K205" s="423" t="e">
        <f>IF(K200="no data","no data",IF((K$200-2)&lt;1,"",(K$200-2)))</f>
        <v>#N/A</v>
      </c>
      <c r="L205" s="408" t="e">
        <f>IF(K205="no data","no data",INDEX(N$1:O$55,K205,2))</f>
        <v>#N/A</v>
      </c>
      <c r="M205" s="408"/>
      <c r="R205" s="408"/>
      <c r="S205" s="423" t="e">
        <f>IF(S200="no data","no data",IF((S$200-2)&lt;1,"",(S$200-2)))</f>
        <v>#N/A</v>
      </c>
      <c r="T205" s="408" t="e">
        <f>IF(S205="no data","no data",INDEX(V$1:W$55,S205,2))</f>
        <v>#N/A</v>
      </c>
      <c r="U205" s="408"/>
      <c r="Z205" s="408"/>
      <c r="AA205" s="423" t="e">
        <f>IF(AA200="no data","no data",IF((AA$200-2)&lt;1,"",(AA$200-2)))</f>
        <v>#N/A</v>
      </c>
      <c r="AB205" s="408" t="e">
        <f>IF(AA205="no data","no data",INDEX(AD$1:AE$55,AA205,2))</f>
        <v>#N/A</v>
      </c>
      <c r="AC205" s="408"/>
      <c r="AH205" s="408"/>
      <c r="AI205" s="423" t="e">
        <f>IF(AI200="no data","no data",IF((AI$200-2)&lt;1,"",(AI$200-2)))</f>
        <v>#N/A</v>
      </c>
      <c r="AJ205" s="408" t="e">
        <f>IF(AI205="no data","no data",INDEX(AL$1:AM$55,AI205,2))</f>
        <v>#N/A</v>
      </c>
      <c r="AK205" s="408"/>
      <c r="AP205" s="408"/>
      <c r="AQ205" s="423" t="e">
        <f>IF(AQ200="no data","no data",IF((AQ$200-2)&lt;1,"",(AQ$200-2)))</f>
        <v>#N/A</v>
      </c>
      <c r="AR205" s="408" t="e">
        <f>IF(AQ205="no data","no data",INDEX(AT$1:AU$55,AQ205,2))</f>
        <v>#N/A</v>
      </c>
      <c r="AS205" s="408"/>
      <c r="AX205" s="408"/>
      <c r="AY205" s="423" t="e">
        <f>IF(AY200="no data","no data",IF((AY$200-2)&lt;1,"",(AY$200-2)))</f>
        <v>#N/A</v>
      </c>
      <c r="AZ205" s="408" t="e">
        <f>IF(AY205="no data","no data",INDEX(BB$1:BC$55,AY205,2))</f>
        <v>#N/A</v>
      </c>
      <c r="BA205" s="408"/>
      <c r="BF205" s="408"/>
      <c r="BG205" s="423" t="e">
        <f>IF(BG200="no data","no data",IF((BG$200-2)&lt;1,"",(BG$200-2)))</f>
        <v>#N/A</v>
      </c>
      <c r="BH205" s="408" t="e">
        <f>IF(BG205="no data","no data",INDEX(BJ$1:BK$55,BG205,2))</f>
        <v>#N/A</v>
      </c>
      <c r="BI205" s="408"/>
      <c r="BN205" s="408"/>
      <c r="BO205" s="423" t="e">
        <f>IF(BO200="no data","no data",IF((BO$200-2)&lt;1,"",(BO$200-2)))</f>
        <v>#N/A</v>
      </c>
      <c r="BP205" s="408" t="e">
        <f>IF(BO205="no data","no data",INDEX(BR$1:BS$55,BO205,2))</f>
        <v>#N/A</v>
      </c>
      <c r="BQ205" s="408"/>
      <c r="BV205" s="408"/>
      <c r="BW205" s="423" t="e">
        <f>IF(BW200="no data","no data",IF((BW$200-2)&lt;1,"",(BW$200-2)))</f>
        <v>#N/A</v>
      </c>
      <c r="BX205" s="408" t="e">
        <f>IF(BW205="no data","no data",INDEX(BZ$1:CA$55,BW205,2))</f>
        <v>#N/A</v>
      </c>
      <c r="BY205" s="408"/>
      <c r="CD205" s="408"/>
      <c r="CE205" s="423" t="e">
        <f>IF(CE200="no data","no data",IF((CE$200-2)&lt;1,"",(CE$200-2)))</f>
        <v>#N/A</v>
      </c>
      <c r="CF205" s="408" t="e">
        <f>IF(CE205="no data","no data",INDEX(CH$1:CI$55,CE205,2))</f>
        <v>#N/A</v>
      </c>
      <c r="CG205" s="408"/>
      <c r="CL205" s="408"/>
      <c r="CM205" s="423" t="e">
        <f>IF(CM200="no data","no data",IF((CM$200-2)&lt;1,"",(CM$200-2)))</f>
        <v>#N/A</v>
      </c>
      <c r="CN205" s="408" t="e">
        <f>IF(CM205="no data","no data",INDEX(CP$1:CQ$55,CM205,2))</f>
        <v>#N/A</v>
      </c>
      <c r="CO205" s="408"/>
      <c r="CT205" s="408"/>
      <c r="CU205" s="423" t="e">
        <f>IF(CU200="no data","no data",IF((CU$200-2)&lt;1,"",(CU$200-2)))</f>
        <v>#N/A</v>
      </c>
      <c r="CV205" s="408" t="e">
        <f>IF(CU205="no data","no data",INDEX(CX$1:CY$55,CU205,2))</f>
        <v>#N/A</v>
      </c>
      <c r="CW205" s="408"/>
      <c r="DB205" s="408"/>
      <c r="DC205" s="423" t="e">
        <f>IF(DC200="no data","no data",IF((DC$200-2)&lt;1,"",(DC$200-2)))</f>
        <v>#N/A</v>
      </c>
      <c r="DD205" s="408" t="e">
        <f>IF(DC205="no data","no data",INDEX(DF$1:DG$55,DC205,2))</f>
        <v>#N/A</v>
      </c>
      <c r="DE205" s="408"/>
      <c r="DJ205" s="408"/>
      <c r="DK205" s="423" t="e">
        <f>IF(DK200="no data","no data",IF((DK$200-2)&lt;1,"",(DK$200-2)))</f>
        <v>#N/A</v>
      </c>
      <c r="DL205" s="408" t="e">
        <f>IF(DK205="no data","no data",INDEX(DN$1:DO$55,DK205,2))</f>
        <v>#N/A</v>
      </c>
      <c r="DM205" s="408"/>
      <c r="DR205" s="408"/>
      <c r="DS205" s="423" t="e">
        <f>IF(DS200="no data","no data",IF((DS$200-2)&lt;1,"",(DS$200-2)))</f>
        <v>#N/A</v>
      </c>
      <c r="DT205" s="408" t="e">
        <f>IF(DS205="no data","no data",INDEX(DV$1:DW$55,DS205,2))</f>
        <v>#N/A</v>
      </c>
      <c r="DU205" s="408"/>
    </row>
    <row r="206" spans="2:125" x14ac:dyDescent="0.25">
      <c r="B206" s="408"/>
      <c r="C206" s="423" t="e">
        <f>IF(C200="no data","no data",IF((C$200-1&lt;1),"",(C$200-1)))</f>
        <v>#N/A</v>
      </c>
      <c r="D206" s="408" t="e">
        <f t="shared" ref="D206:D209" si="34">IF(C206="no data","no data",INDEX(F$1:G$55,C206,2))</f>
        <v>#N/A</v>
      </c>
      <c r="E206" s="408"/>
      <c r="J206" s="408"/>
      <c r="K206" s="423" t="e">
        <f>IF(K200="no data","no data",IF((K$200-1&lt;1),"",(K$200-1)))</f>
        <v>#N/A</v>
      </c>
      <c r="L206" s="408" t="e">
        <f t="shared" ref="L206:L209" si="35">IF(K206="no data","no data",INDEX(N$1:O$55,K206,2))</f>
        <v>#N/A</v>
      </c>
      <c r="M206" s="408"/>
      <c r="R206" s="408"/>
      <c r="S206" s="423" t="e">
        <f>IF(S200="no data","no data",IF((S$200-1&lt;1),"",(S$200-1)))</f>
        <v>#N/A</v>
      </c>
      <c r="T206" s="408" t="e">
        <f t="shared" ref="T206:T209" si="36">IF(S206="no data","no data",INDEX(V$1:W$55,S206,2))</f>
        <v>#N/A</v>
      </c>
      <c r="U206" s="408"/>
      <c r="Z206" s="408"/>
      <c r="AA206" s="423" t="e">
        <f>IF(AA200="no data","no data",IF((AA$200-1&lt;1),"",(AA$200-1)))</f>
        <v>#N/A</v>
      </c>
      <c r="AB206" s="408" t="e">
        <f t="shared" ref="AB206:AB209" si="37">IF(AA206="no data","no data",INDEX(AD$1:AE$55,AA206,2))</f>
        <v>#N/A</v>
      </c>
      <c r="AC206" s="408"/>
      <c r="AH206" s="408"/>
      <c r="AI206" s="423" t="e">
        <f>IF(AI200="no data","no data",IF((AI$200-1&lt;1),"",(AI$200-1)))</f>
        <v>#N/A</v>
      </c>
      <c r="AJ206" s="408" t="e">
        <f t="shared" ref="AJ206:AJ209" si="38">IF(AI206="no data","no data",INDEX(AL$1:AM$55,AI206,2))</f>
        <v>#N/A</v>
      </c>
      <c r="AK206" s="408"/>
      <c r="AP206" s="408"/>
      <c r="AQ206" s="423" t="e">
        <f>IF(AQ200="no data","no data",IF((AQ$200-1&lt;1),"",(AQ$200-1)))</f>
        <v>#N/A</v>
      </c>
      <c r="AR206" s="408" t="e">
        <f t="shared" ref="AR206:AR209" si="39">IF(AQ206="no data","no data",INDEX(AT$1:AU$55,AQ206,2))</f>
        <v>#N/A</v>
      </c>
      <c r="AS206" s="408"/>
      <c r="AX206" s="408"/>
      <c r="AY206" s="423" t="e">
        <f>IF(AY200="no data","no data",IF((AY$200-1&lt;1),"",(AY$200-1)))</f>
        <v>#N/A</v>
      </c>
      <c r="AZ206" s="408" t="e">
        <f t="shared" ref="AZ206:AZ209" si="40">IF(AY206="no data","no data",INDEX(BB$1:BC$55,AY206,2))</f>
        <v>#N/A</v>
      </c>
      <c r="BA206" s="408"/>
      <c r="BF206" s="408"/>
      <c r="BG206" s="423" t="e">
        <f>IF(BG200="no data","no data",IF((BG$200-1&lt;1),"",(BG$200-1)))</f>
        <v>#N/A</v>
      </c>
      <c r="BH206" s="408" t="e">
        <f t="shared" ref="BH206:BH209" si="41">IF(BG206="no data","no data",INDEX(BJ$1:BK$55,BG206,2))</f>
        <v>#N/A</v>
      </c>
      <c r="BI206" s="408"/>
      <c r="BN206" s="408"/>
      <c r="BO206" s="423" t="e">
        <f>IF(BO200="no data","no data",IF((BO$200-1&lt;1),"",(BO$200-1)))</f>
        <v>#N/A</v>
      </c>
      <c r="BP206" s="408" t="e">
        <f t="shared" ref="BP206:BP209" si="42">IF(BO206="no data","no data",INDEX(BR$1:BS$55,BO206,2))</f>
        <v>#N/A</v>
      </c>
      <c r="BQ206" s="408"/>
      <c r="BV206" s="408"/>
      <c r="BW206" s="423" t="e">
        <f>IF(BW200="no data","no data",IF((BW$200-1&lt;1),"",(BW$200-1)))</f>
        <v>#N/A</v>
      </c>
      <c r="BX206" s="408" t="e">
        <f t="shared" ref="BX206:BX209" si="43">IF(BW206="no data","no data",INDEX(BZ$1:CA$55,BW206,2))</f>
        <v>#N/A</v>
      </c>
      <c r="BY206" s="408"/>
      <c r="CD206" s="408"/>
      <c r="CE206" s="423" t="e">
        <f>IF(CE200="no data","no data",IF((CE$200-1&lt;1),"",(CE$200-1)))</f>
        <v>#N/A</v>
      </c>
      <c r="CF206" s="408" t="e">
        <f t="shared" ref="CF206:CF209" si="44">IF(CE206="no data","no data",INDEX(CH$1:CI$55,CE206,2))</f>
        <v>#N/A</v>
      </c>
      <c r="CG206" s="408"/>
      <c r="CL206" s="408"/>
      <c r="CM206" s="423" t="e">
        <f>IF(CM200="no data","no data",IF((CM$200-1&lt;1),"",(CM$200-1)))</f>
        <v>#N/A</v>
      </c>
      <c r="CN206" s="408" t="e">
        <f t="shared" ref="CN206:CN209" si="45">IF(CM206="no data","no data",INDEX(CP$1:CQ$55,CM206,2))</f>
        <v>#N/A</v>
      </c>
      <c r="CO206" s="408"/>
      <c r="CT206" s="408"/>
      <c r="CU206" s="423" t="e">
        <f>IF(CU200="no data","no data",IF((CU$200-1&lt;1),"",(CU$200-1)))</f>
        <v>#N/A</v>
      </c>
      <c r="CV206" s="408" t="e">
        <f t="shared" ref="CV206:CV209" si="46">IF(CU206="no data","no data",INDEX(CX$1:CY$55,CU206,2))</f>
        <v>#N/A</v>
      </c>
      <c r="CW206" s="408"/>
      <c r="DB206" s="408"/>
      <c r="DC206" s="423" t="e">
        <f>IF(DC200="no data","no data",IF((DC$200-1&lt;1),"",(DC$200-1)))</f>
        <v>#N/A</v>
      </c>
      <c r="DD206" s="408" t="e">
        <f t="shared" ref="DD206:DD209" si="47">IF(DC206="no data","no data",INDEX(DF$1:DG$55,DC206,2))</f>
        <v>#N/A</v>
      </c>
      <c r="DE206" s="408"/>
      <c r="DJ206" s="408"/>
      <c r="DK206" s="423" t="e">
        <f>IF(DK200="no data","no data",IF((DK$200-1&lt;1),"",(DK$200-1)))</f>
        <v>#N/A</v>
      </c>
      <c r="DL206" s="408" t="e">
        <f t="shared" ref="DL206:DL209" si="48">IF(DK206="no data","no data",INDEX(DN$1:DO$55,DK206,2))</f>
        <v>#N/A</v>
      </c>
      <c r="DM206" s="408"/>
      <c r="DR206" s="408"/>
      <c r="DS206" s="423" t="e">
        <f>IF(DS200="no data","no data",IF((DS$200-1&lt;1),"",(DS$200-1)))</f>
        <v>#N/A</v>
      </c>
      <c r="DT206" s="408" t="e">
        <f t="shared" ref="DT206:DT209" si="49">IF(DS206="no data","no data",INDEX(DV$1:DW$55,DS206,2))</f>
        <v>#N/A</v>
      </c>
      <c r="DU206" s="408"/>
    </row>
    <row r="207" spans="2:125" x14ac:dyDescent="0.25">
      <c r="B207" s="408"/>
      <c r="C207" s="423" t="e">
        <f>C$200</f>
        <v>#N/A</v>
      </c>
      <c r="D207" s="408" t="e">
        <f t="shared" si="34"/>
        <v>#N/A</v>
      </c>
      <c r="E207" s="408"/>
      <c r="J207" s="408"/>
      <c r="K207" s="423" t="e">
        <f>K$200</f>
        <v>#N/A</v>
      </c>
      <c r="L207" s="408" t="e">
        <f t="shared" si="35"/>
        <v>#N/A</v>
      </c>
      <c r="M207" s="408"/>
      <c r="R207" s="408"/>
      <c r="S207" s="423" t="e">
        <f>S$200</f>
        <v>#N/A</v>
      </c>
      <c r="T207" s="408" t="e">
        <f t="shared" si="36"/>
        <v>#N/A</v>
      </c>
      <c r="U207" s="408"/>
      <c r="Z207" s="408"/>
      <c r="AA207" s="423" t="e">
        <f>AA$200</f>
        <v>#N/A</v>
      </c>
      <c r="AB207" s="408" t="e">
        <f t="shared" si="37"/>
        <v>#N/A</v>
      </c>
      <c r="AC207" s="408"/>
      <c r="AH207" s="408"/>
      <c r="AI207" s="423" t="e">
        <f>AI$200</f>
        <v>#N/A</v>
      </c>
      <c r="AJ207" s="408" t="e">
        <f t="shared" si="38"/>
        <v>#N/A</v>
      </c>
      <c r="AK207" s="408"/>
      <c r="AP207" s="408"/>
      <c r="AQ207" s="423" t="e">
        <f>AQ$200</f>
        <v>#N/A</v>
      </c>
      <c r="AR207" s="408" t="e">
        <f t="shared" si="39"/>
        <v>#N/A</v>
      </c>
      <c r="AS207" s="408"/>
      <c r="AX207" s="408"/>
      <c r="AY207" s="423" t="e">
        <f>AY$200</f>
        <v>#N/A</v>
      </c>
      <c r="AZ207" s="408" t="e">
        <f t="shared" si="40"/>
        <v>#N/A</v>
      </c>
      <c r="BA207" s="408"/>
      <c r="BF207" s="408"/>
      <c r="BG207" s="423" t="e">
        <f>BG$200</f>
        <v>#N/A</v>
      </c>
      <c r="BH207" s="408" t="e">
        <f t="shared" si="41"/>
        <v>#N/A</v>
      </c>
      <c r="BI207" s="408"/>
      <c r="BN207" s="408"/>
      <c r="BO207" s="423" t="e">
        <f>BO$200</f>
        <v>#N/A</v>
      </c>
      <c r="BP207" s="408" t="e">
        <f t="shared" si="42"/>
        <v>#N/A</v>
      </c>
      <c r="BQ207" s="408"/>
      <c r="BV207" s="408"/>
      <c r="BW207" s="423" t="e">
        <f>BW$200</f>
        <v>#N/A</v>
      </c>
      <c r="BX207" s="408" t="e">
        <f t="shared" si="43"/>
        <v>#N/A</v>
      </c>
      <c r="BY207" s="408"/>
      <c r="CD207" s="408"/>
      <c r="CE207" s="423" t="e">
        <f>CE$200</f>
        <v>#N/A</v>
      </c>
      <c r="CF207" s="408" t="e">
        <f t="shared" si="44"/>
        <v>#N/A</v>
      </c>
      <c r="CG207" s="408"/>
      <c r="CL207" s="408"/>
      <c r="CM207" s="423" t="e">
        <f>CM$200</f>
        <v>#N/A</v>
      </c>
      <c r="CN207" s="408" t="e">
        <f t="shared" si="45"/>
        <v>#N/A</v>
      </c>
      <c r="CO207" s="408"/>
      <c r="CT207" s="408"/>
      <c r="CU207" s="423" t="e">
        <f>CU$200</f>
        <v>#N/A</v>
      </c>
      <c r="CV207" s="408" t="e">
        <f t="shared" si="46"/>
        <v>#N/A</v>
      </c>
      <c r="CW207" s="408"/>
      <c r="DB207" s="408"/>
      <c r="DC207" s="423" t="e">
        <f>DC$200</f>
        <v>#N/A</v>
      </c>
      <c r="DD207" s="408" t="e">
        <f t="shared" si="47"/>
        <v>#N/A</v>
      </c>
      <c r="DE207" s="408"/>
      <c r="DJ207" s="408"/>
      <c r="DK207" s="423" t="e">
        <f>DK$200</f>
        <v>#N/A</v>
      </c>
      <c r="DL207" s="408" t="e">
        <f t="shared" si="48"/>
        <v>#N/A</v>
      </c>
      <c r="DM207" s="408"/>
      <c r="DR207" s="408"/>
      <c r="DS207" s="423" t="e">
        <f>DS$200</f>
        <v>#N/A</v>
      </c>
      <c r="DT207" s="408" t="e">
        <f t="shared" si="49"/>
        <v>#N/A</v>
      </c>
      <c r="DU207" s="408"/>
    </row>
    <row r="208" spans="2:125" x14ac:dyDescent="0.25">
      <c r="B208" s="408"/>
      <c r="C208" s="423" t="e">
        <f>IF(C200="no data","no data",IF((C$200+1)&gt;F172,"",(C$200+1)))</f>
        <v>#N/A</v>
      </c>
      <c r="D208" s="408" t="e">
        <f t="shared" si="34"/>
        <v>#N/A</v>
      </c>
      <c r="E208" s="408"/>
      <c r="J208" s="408"/>
      <c r="K208" s="423" t="e">
        <f>IF(K200="no data","no data",IF((K$200+1)&gt;N172,"",(K$200+1)))</f>
        <v>#N/A</v>
      </c>
      <c r="L208" s="408" t="e">
        <f t="shared" si="35"/>
        <v>#N/A</v>
      </c>
      <c r="M208" s="408"/>
      <c r="R208" s="408"/>
      <c r="S208" s="423" t="e">
        <f>IF(S200="no data","no data",IF((S$200+1)&gt;V172,"",(S$200+1)))</f>
        <v>#N/A</v>
      </c>
      <c r="T208" s="408" t="e">
        <f t="shared" si="36"/>
        <v>#N/A</v>
      </c>
      <c r="U208" s="408"/>
      <c r="Z208" s="408"/>
      <c r="AA208" s="423" t="e">
        <f>IF(AA200="no data","no data",IF((AA$200+1)&gt;AD172,"",(AA$200+1)))</f>
        <v>#N/A</v>
      </c>
      <c r="AB208" s="408" t="e">
        <f t="shared" si="37"/>
        <v>#N/A</v>
      </c>
      <c r="AC208" s="408"/>
      <c r="AH208" s="408"/>
      <c r="AI208" s="423" t="e">
        <f>IF(AI200="no data","no data",IF((AI$200+1)&gt;AL172,"",(AI$200+1)))</f>
        <v>#N/A</v>
      </c>
      <c r="AJ208" s="408" t="e">
        <f t="shared" si="38"/>
        <v>#N/A</v>
      </c>
      <c r="AK208" s="408"/>
      <c r="AP208" s="408"/>
      <c r="AQ208" s="423" t="e">
        <f>IF(AQ200="no data","no data",IF((AQ$200+1)&gt;AT172,"",(AQ$200+1)))</f>
        <v>#N/A</v>
      </c>
      <c r="AR208" s="408" t="e">
        <f t="shared" si="39"/>
        <v>#N/A</v>
      </c>
      <c r="AS208" s="408"/>
      <c r="AX208" s="408"/>
      <c r="AY208" s="423" t="e">
        <f>IF(AY200="no data","no data",IF((AY$200+1)&gt;BB172,"",(AY$200+1)))</f>
        <v>#N/A</v>
      </c>
      <c r="AZ208" s="408" t="e">
        <f t="shared" si="40"/>
        <v>#N/A</v>
      </c>
      <c r="BA208" s="408"/>
      <c r="BF208" s="408"/>
      <c r="BG208" s="423" t="e">
        <f>IF(BG200="no data","no data",IF((BG$200+1)&gt;BJ172,"",(BG$200+1)))</f>
        <v>#N/A</v>
      </c>
      <c r="BH208" s="408" t="e">
        <f t="shared" si="41"/>
        <v>#N/A</v>
      </c>
      <c r="BI208" s="408"/>
      <c r="BN208" s="408"/>
      <c r="BO208" s="423" t="e">
        <f>IF(BO200="no data","no data",IF((BO$200+1)&gt;BR172,"",(BO$200+1)))</f>
        <v>#N/A</v>
      </c>
      <c r="BP208" s="408" t="e">
        <f t="shared" si="42"/>
        <v>#N/A</v>
      </c>
      <c r="BQ208" s="408"/>
      <c r="BV208" s="408"/>
      <c r="BW208" s="423" t="e">
        <f>IF(BW200="no data","no data",IF((BW$200+1)&gt;BZ172,"",(BW$200+1)))</f>
        <v>#N/A</v>
      </c>
      <c r="BX208" s="408" t="e">
        <f t="shared" si="43"/>
        <v>#N/A</v>
      </c>
      <c r="BY208" s="408"/>
      <c r="CD208" s="408"/>
      <c r="CE208" s="423" t="e">
        <f>IF(CE200="no data","no data",IF((CE$200+1)&gt;CH172,"",(CE$200+1)))</f>
        <v>#N/A</v>
      </c>
      <c r="CF208" s="408" t="e">
        <f t="shared" si="44"/>
        <v>#N/A</v>
      </c>
      <c r="CG208" s="408"/>
      <c r="CL208" s="408"/>
      <c r="CM208" s="423" t="e">
        <f>IF(CM200="no data","no data",IF((CM$200+1)&gt;CP172,"",(CM$200+1)))</f>
        <v>#N/A</v>
      </c>
      <c r="CN208" s="408" t="e">
        <f t="shared" si="45"/>
        <v>#N/A</v>
      </c>
      <c r="CO208" s="408"/>
      <c r="CT208" s="408"/>
      <c r="CU208" s="423" t="e">
        <f>IF(CU200="no data","no data",IF((CU$200+1)&gt;CX172,"",(CU$200+1)))</f>
        <v>#N/A</v>
      </c>
      <c r="CV208" s="408" t="e">
        <f t="shared" si="46"/>
        <v>#N/A</v>
      </c>
      <c r="CW208" s="408"/>
      <c r="DB208" s="408"/>
      <c r="DC208" s="423" t="e">
        <f>IF(DC200="no data","no data",IF((DC$200+1)&gt;DF172,"",(DC$200+1)))</f>
        <v>#N/A</v>
      </c>
      <c r="DD208" s="408" t="e">
        <f t="shared" si="47"/>
        <v>#N/A</v>
      </c>
      <c r="DE208" s="408"/>
      <c r="DJ208" s="408"/>
      <c r="DK208" s="423" t="e">
        <f>IF(DK200="no data","no data",IF((DK$200+1)&gt;DN172,"",(DK$200+1)))</f>
        <v>#N/A</v>
      </c>
      <c r="DL208" s="408" t="e">
        <f t="shared" si="48"/>
        <v>#N/A</v>
      </c>
      <c r="DM208" s="408"/>
      <c r="DR208" s="408"/>
      <c r="DS208" s="423" t="e">
        <f>IF(DS200="no data","no data",IF((DS$200+1)&gt;DV172,"",(DS$200+1)))</f>
        <v>#N/A</v>
      </c>
      <c r="DT208" s="408" t="e">
        <f t="shared" si="49"/>
        <v>#N/A</v>
      </c>
      <c r="DU208" s="408"/>
    </row>
    <row r="209" spans="2:125" x14ac:dyDescent="0.25">
      <c r="B209" s="408"/>
      <c r="C209" s="423" t="e">
        <f>IF(C200="no data","no data",IF((C$200+2)&gt;F172,"",(C$200+2)))</f>
        <v>#N/A</v>
      </c>
      <c r="D209" s="408" t="e">
        <f t="shared" si="34"/>
        <v>#N/A</v>
      </c>
      <c r="E209" s="408"/>
      <c r="J209" s="408"/>
      <c r="K209" s="423" t="e">
        <f>IF(K200="no data","no data",IF((K$200+2)&gt;N172,"",(K$200+2)))</f>
        <v>#N/A</v>
      </c>
      <c r="L209" s="408" t="e">
        <f t="shared" si="35"/>
        <v>#N/A</v>
      </c>
      <c r="M209" s="408"/>
      <c r="R209" s="408"/>
      <c r="S209" s="423" t="e">
        <f>IF(S200="no data","no data",IF((S$200+2)&gt;V172,"",(S$200+2)))</f>
        <v>#N/A</v>
      </c>
      <c r="T209" s="408" t="e">
        <f t="shared" si="36"/>
        <v>#N/A</v>
      </c>
      <c r="U209" s="408"/>
      <c r="Z209" s="408"/>
      <c r="AA209" s="423" t="e">
        <f>IF(AA200="no data","no data",IF((AA$200+2)&gt;AD172,"",(AA$200+2)))</f>
        <v>#N/A</v>
      </c>
      <c r="AB209" s="408" t="e">
        <f t="shared" si="37"/>
        <v>#N/A</v>
      </c>
      <c r="AC209" s="408"/>
      <c r="AH209" s="408"/>
      <c r="AI209" s="423" t="e">
        <f>IF(AI200="no data","no data",IF((AI$200+2)&gt;AL172,"",(AI$200+2)))</f>
        <v>#N/A</v>
      </c>
      <c r="AJ209" s="408" t="e">
        <f t="shared" si="38"/>
        <v>#N/A</v>
      </c>
      <c r="AK209" s="408"/>
      <c r="AP209" s="408"/>
      <c r="AQ209" s="423" t="e">
        <f>IF(AQ200="no data","no data",IF((AQ$200+2)&gt;AT172,"",(AQ$200+2)))</f>
        <v>#N/A</v>
      </c>
      <c r="AR209" s="408" t="e">
        <f t="shared" si="39"/>
        <v>#N/A</v>
      </c>
      <c r="AS209" s="408"/>
      <c r="AX209" s="408"/>
      <c r="AY209" s="423" t="e">
        <f>IF(AY200="no data","no data",IF((AY$200+2)&gt;BB172,"",(AY$200+2)))</f>
        <v>#N/A</v>
      </c>
      <c r="AZ209" s="408" t="e">
        <f t="shared" si="40"/>
        <v>#N/A</v>
      </c>
      <c r="BA209" s="408"/>
      <c r="BF209" s="408"/>
      <c r="BG209" s="423" t="e">
        <f>IF(BG200="no data","no data",IF((BG$200+2)&gt;BJ172,"",(BG$200+2)))</f>
        <v>#N/A</v>
      </c>
      <c r="BH209" s="408" t="e">
        <f t="shared" si="41"/>
        <v>#N/A</v>
      </c>
      <c r="BI209" s="408"/>
      <c r="BN209" s="408"/>
      <c r="BO209" s="423" t="e">
        <f>IF(BO200="no data","no data",IF((BO$200+2)&gt;BR172,"",(BO$200+2)))</f>
        <v>#N/A</v>
      </c>
      <c r="BP209" s="408" t="e">
        <f t="shared" si="42"/>
        <v>#N/A</v>
      </c>
      <c r="BQ209" s="408"/>
      <c r="BV209" s="408"/>
      <c r="BW209" s="423" t="e">
        <f>IF(BW200="no data","no data",IF((BW$200+2)&gt;BZ172,"",(BW$200+2)))</f>
        <v>#N/A</v>
      </c>
      <c r="BX209" s="408" t="e">
        <f t="shared" si="43"/>
        <v>#N/A</v>
      </c>
      <c r="BY209" s="408"/>
      <c r="CD209" s="408"/>
      <c r="CE209" s="423" t="e">
        <f>IF(CE200="no data","no data",IF((CE$200+2)&gt;CH172,"",(CE$200+2)))</f>
        <v>#N/A</v>
      </c>
      <c r="CF209" s="408" t="e">
        <f t="shared" si="44"/>
        <v>#N/A</v>
      </c>
      <c r="CG209" s="408"/>
      <c r="CL209" s="408"/>
      <c r="CM209" s="423" t="e">
        <f>IF(CM200="no data","no data",IF((CM$200+2)&gt;CP172,"",(CM$200+2)))</f>
        <v>#N/A</v>
      </c>
      <c r="CN209" s="408" t="e">
        <f t="shared" si="45"/>
        <v>#N/A</v>
      </c>
      <c r="CO209" s="408"/>
      <c r="CT209" s="408"/>
      <c r="CU209" s="423" t="e">
        <f>IF(CU200="no data","no data",IF((CU$200+2)&gt;CX172,"",(CU$200+2)))</f>
        <v>#N/A</v>
      </c>
      <c r="CV209" s="408" t="e">
        <f t="shared" si="46"/>
        <v>#N/A</v>
      </c>
      <c r="CW209" s="408"/>
      <c r="DB209" s="408"/>
      <c r="DC209" s="423" t="e">
        <f>IF(DC200="no data","no data",IF((DC$200+2)&gt;DF172,"",(DC$200+2)))</f>
        <v>#N/A</v>
      </c>
      <c r="DD209" s="408" t="e">
        <f t="shared" si="47"/>
        <v>#N/A</v>
      </c>
      <c r="DE209" s="408"/>
      <c r="DJ209" s="408"/>
      <c r="DK209" s="423" t="e">
        <f>IF(DK200="no data","no data",IF((DK$200+2)&gt;DN172,"",(DK$200+2)))</f>
        <v>#N/A</v>
      </c>
      <c r="DL209" s="408" t="e">
        <f t="shared" si="48"/>
        <v>#N/A</v>
      </c>
      <c r="DM209" s="408"/>
      <c r="DR209" s="408"/>
      <c r="DS209" s="423" t="e">
        <f>IF(DS200="no data","no data",IF((DS$200+2)&gt;DV172,"",(DS$200+2)))</f>
        <v>#N/A</v>
      </c>
      <c r="DT209" s="408" t="e">
        <f t="shared" si="49"/>
        <v>#N/A</v>
      </c>
      <c r="DU209" s="408"/>
    </row>
    <row r="210" spans="2:125" x14ac:dyDescent="0.25">
      <c r="B210" s="408"/>
      <c r="C210" s="408"/>
      <c r="D210" s="408"/>
      <c r="E210" s="408"/>
      <c r="J210" s="408"/>
      <c r="K210" s="408"/>
      <c r="L210" s="408"/>
      <c r="M210" s="408"/>
      <c r="R210" s="408"/>
      <c r="S210" s="408"/>
      <c r="T210" s="408"/>
      <c r="U210" s="408"/>
      <c r="Z210" s="408"/>
      <c r="AA210" s="408"/>
      <c r="AB210" s="408"/>
      <c r="AC210" s="408"/>
      <c r="AH210" s="408"/>
      <c r="AI210" s="408"/>
      <c r="AJ210" s="408"/>
      <c r="AK210" s="408"/>
      <c r="AP210" s="408"/>
      <c r="AQ210" s="408"/>
      <c r="AR210" s="408"/>
      <c r="AS210" s="408"/>
      <c r="AX210" s="408"/>
      <c r="AY210" s="408"/>
      <c r="AZ210" s="408"/>
      <c r="BA210" s="408"/>
      <c r="BF210" s="408"/>
      <c r="BG210" s="408"/>
      <c r="BH210" s="408"/>
      <c r="BI210" s="408"/>
      <c r="BN210" s="408"/>
      <c r="BO210" s="408"/>
      <c r="BP210" s="408"/>
      <c r="BQ210" s="408"/>
      <c r="BV210" s="408"/>
      <c r="BW210" s="408"/>
      <c r="BX210" s="408"/>
      <c r="BY210" s="408"/>
      <c r="CD210" s="408"/>
      <c r="CE210" s="408"/>
      <c r="CF210" s="408"/>
      <c r="CG210" s="408"/>
      <c r="CL210" s="408"/>
      <c r="CM210" s="408"/>
      <c r="CN210" s="408"/>
      <c r="CO210" s="408"/>
      <c r="CT210" s="408"/>
      <c r="CU210" s="408"/>
      <c r="CV210" s="408"/>
      <c r="CW210" s="408"/>
      <c r="DB210" s="408"/>
      <c r="DC210" s="408"/>
      <c r="DD210" s="408"/>
      <c r="DE210" s="408"/>
      <c r="DJ210" s="408"/>
      <c r="DK210" s="408"/>
      <c r="DL210" s="408"/>
      <c r="DM210" s="408"/>
      <c r="DR210" s="408"/>
      <c r="DS210" s="408"/>
      <c r="DT210" s="408"/>
      <c r="DU210" s="408"/>
    </row>
    <row r="211" spans="2:125" x14ac:dyDescent="0.25">
      <c r="B211" s="408"/>
      <c r="C211" s="408"/>
      <c r="D211" s="408"/>
      <c r="E211" s="408"/>
      <c r="J211" s="408"/>
      <c r="K211" s="408"/>
      <c r="L211" s="408"/>
      <c r="M211" s="408"/>
      <c r="R211" s="408"/>
      <c r="S211" s="408"/>
      <c r="T211" s="408"/>
      <c r="U211" s="408"/>
      <c r="Z211" s="408"/>
      <c r="AA211" s="408"/>
      <c r="AB211" s="408"/>
      <c r="AC211" s="408"/>
      <c r="AH211" s="408"/>
      <c r="AI211" s="408"/>
      <c r="AJ211" s="408"/>
      <c r="AK211" s="408"/>
      <c r="AP211" s="408"/>
      <c r="AQ211" s="408"/>
      <c r="AR211" s="408"/>
      <c r="AS211" s="408"/>
      <c r="AX211" s="408"/>
      <c r="AY211" s="408"/>
      <c r="AZ211" s="408"/>
      <c r="BA211" s="408"/>
      <c r="BF211" s="408"/>
      <c r="BG211" s="408"/>
      <c r="BH211" s="408"/>
      <c r="BI211" s="408"/>
      <c r="BN211" s="408"/>
      <c r="BO211" s="408"/>
      <c r="BP211" s="408"/>
      <c r="BQ211" s="408"/>
      <c r="BV211" s="408"/>
      <c r="BW211" s="408"/>
      <c r="BX211" s="408"/>
      <c r="BY211" s="408"/>
      <c r="CD211" s="408"/>
      <c r="CE211" s="408"/>
      <c r="CF211" s="408"/>
      <c r="CG211" s="408"/>
      <c r="CL211" s="408"/>
      <c r="CM211" s="408"/>
      <c r="CN211" s="408"/>
      <c r="CO211" s="408"/>
      <c r="CT211" s="408"/>
      <c r="CU211" s="408"/>
      <c r="CV211" s="408"/>
      <c r="CW211" s="408"/>
      <c r="DB211" s="408"/>
      <c r="DC211" s="408"/>
      <c r="DD211" s="408"/>
      <c r="DE211" s="408"/>
      <c r="DJ211" s="408"/>
      <c r="DK211" s="408"/>
      <c r="DL211" s="408"/>
      <c r="DM211" s="408"/>
      <c r="DR211" s="408"/>
      <c r="DS211" s="408"/>
      <c r="DT211" s="408"/>
      <c r="DU211" s="408"/>
    </row>
    <row r="212" spans="2:125" x14ac:dyDescent="0.25">
      <c r="B212" s="408"/>
      <c r="C212" s="408"/>
      <c r="D212" s="408"/>
      <c r="E212" s="408"/>
      <c r="J212" s="408"/>
      <c r="K212" s="408"/>
      <c r="L212" s="408"/>
      <c r="M212" s="408"/>
      <c r="R212" s="408"/>
      <c r="S212" s="408"/>
      <c r="T212" s="408"/>
      <c r="U212" s="408"/>
      <c r="Z212" s="408"/>
      <c r="AA212" s="408"/>
      <c r="AB212" s="408"/>
      <c r="AC212" s="408"/>
      <c r="AH212" s="408"/>
      <c r="AI212" s="408"/>
      <c r="AJ212" s="408"/>
      <c r="AK212" s="408"/>
      <c r="AP212" s="408"/>
      <c r="AQ212" s="408"/>
      <c r="AR212" s="408"/>
      <c r="AS212" s="408"/>
      <c r="AX212" s="408"/>
      <c r="AY212" s="408"/>
      <c r="AZ212" s="408"/>
      <c r="BA212" s="408"/>
      <c r="BF212" s="408"/>
      <c r="BG212" s="408"/>
      <c r="BH212" s="408"/>
      <c r="BI212" s="408"/>
      <c r="BN212" s="408"/>
      <c r="BO212" s="408"/>
      <c r="BP212" s="408"/>
      <c r="BQ212" s="408"/>
      <c r="BV212" s="408"/>
      <c r="BW212" s="408"/>
      <c r="BX212" s="408"/>
      <c r="BY212" s="408"/>
      <c r="CD212" s="408"/>
      <c r="CE212" s="408"/>
      <c r="CF212" s="408"/>
      <c r="CG212" s="408"/>
      <c r="CL212" s="408"/>
      <c r="CM212" s="408"/>
      <c r="CN212" s="408"/>
      <c r="CO212" s="408"/>
      <c r="CT212" s="408"/>
      <c r="CU212" s="408"/>
      <c r="CV212" s="408"/>
      <c r="CW212" s="408"/>
      <c r="DB212" s="408"/>
      <c r="DC212" s="408"/>
      <c r="DD212" s="408"/>
      <c r="DE212" s="408"/>
      <c r="DJ212" s="408"/>
      <c r="DK212" s="408"/>
      <c r="DL212" s="408"/>
      <c r="DM212" s="408"/>
      <c r="DR212" s="408"/>
      <c r="DS212" s="408"/>
      <c r="DT212" s="408"/>
      <c r="DU212" s="408"/>
    </row>
    <row r="213" spans="2:125" x14ac:dyDescent="0.25">
      <c r="B213" s="408"/>
      <c r="C213" s="408"/>
      <c r="D213" s="408"/>
      <c r="E213" s="408"/>
      <c r="J213" s="408"/>
      <c r="K213" s="408"/>
      <c r="L213" s="408"/>
      <c r="M213" s="408"/>
      <c r="R213" s="408"/>
      <c r="S213" s="408"/>
      <c r="T213" s="408"/>
      <c r="U213" s="408"/>
      <c r="Z213" s="408"/>
      <c r="AA213" s="408"/>
      <c r="AB213" s="408"/>
      <c r="AC213" s="408"/>
      <c r="AH213" s="408"/>
      <c r="AI213" s="408"/>
      <c r="AJ213" s="408"/>
      <c r="AK213" s="408"/>
      <c r="AP213" s="408"/>
      <c r="AQ213" s="408"/>
      <c r="AR213" s="408"/>
      <c r="AS213" s="408"/>
      <c r="AX213" s="408"/>
      <c r="AY213" s="408"/>
      <c r="AZ213" s="408"/>
      <c r="BA213" s="408"/>
      <c r="BF213" s="408"/>
      <c r="BG213" s="408"/>
      <c r="BH213" s="408"/>
      <c r="BI213" s="408"/>
      <c r="BN213" s="408"/>
      <c r="BO213" s="408"/>
      <c r="BP213" s="408"/>
      <c r="BQ213" s="408"/>
      <c r="BV213" s="408"/>
      <c r="BW213" s="408"/>
      <c r="BX213" s="408"/>
      <c r="BY213" s="408"/>
      <c r="CD213" s="408"/>
      <c r="CE213" s="408"/>
      <c r="CF213" s="408"/>
      <c r="CG213" s="408"/>
      <c r="CL213" s="408"/>
      <c r="CM213" s="408"/>
      <c r="CN213" s="408"/>
      <c r="CO213" s="408"/>
      <c r="CT213" s="408"/>
      <c r="CU213" s="408"/>
      <c r="CV213" s="408"/>
      <c r="CW213" s="408"/>
      <c r="DB213" s="408"/>
      <c r="DC213" s="408"/>
      <c r="DD213" s="408"/>
      <c r="DE213" s="408"/>
      <c r="DJ213" s="408"/>
      <c r="DK213" s="408"/>
      <c r="DL213" s="408"/>
      <c r="DM213" s="408"/>
      <c r="DR213" s="408"/>
      <c r="DS213" s="408"/>
      <c r="DT213" s="408"/>
      <c r="DU213" s="408"/>
    </row>
    <row r="214" spans="2:125" x14ac:dyDescent="0.25">
      <c r="B214" s="408"/>
      <c r="C214" s="408"/>
      <c r="D214" s="408"/>
      <c r="E214" s="408"/>
      <c r="J214" s="408"/>
      <c r="K214" s="408"/>
      <c r="L214" s="408"/>
      <c r="M214" s="408"/>
      <c r="R214" s="408"/>
      <c r="S214" s="408"/>
      <c r="T214" s="408"/>
      <c r="U214" s="408"/>
      <c r="Z214" s="408"/>
      <c r="AA214" s="408"/>
      <c r="AB214" s="408"/>
      <c r="AC214" s="408"/>
      <c r="AH214" s="408"/>
      <c r="AI214" s="408"/>
      <c r="AJ214" s="408"/>
      <c r="AK214" s="408"/>
      <c r="AP214" s="408"/>
      <c r="AQ214" s="408"/>
      <c r="AR214" s="408"/>
      <c r="AS214" s="408"/>
      <c r="AX214" s="408"/>
      <c r="AY214" s="408"/>
      <c r="AZ214" s="408"/>
      <c r="BA214" s="408"/>
      <c r="BF214" s="408"/>
      <c r="BG214" s="408"/>
      <c r="BH214" s="408"/>
      <c r="BI214" s="408"/>
      <c r="BN214" s="408"/>
      <c r="BO214" s="408"/>
      <c r="BP214" s="408"/>
      <c r="BQ214" s="408"/>
      <c r="BV214" s="408"/>
      <c r="BW214" s="408"/>
      <c r="BX214" s="408"/>
      <c r="BY214" s="408"/>
      <c r="CD214" s="408"/>
      <c r="CE214" s="408"/>
      <c r="CF214" s="408"/>
      <c r="CG214" s="408"/>
      <c r="CL214" s="408"/>
      <c r="CM214" s="408"/>
      <c r="CN214" s="408"/>
      <c r="CO214" s="408"/>
      <c r="CT214" s="408"/>
      <c r="CU214" s="408"/>
      <c r="CV214" s="408"/>
      <c r="CW214" s="408"/>
      <c r="DB214" s="408"/>
      <c r="DC214" s="408"/>
      <c r="DD214" s="408"/>
      <c r="DE214" s="408"/>
      <c r="DJ214" s="408"/>
      <c r="DK214" s="408"/>
      <c r="DL214" s="408"/>
      <c r="DM214" s="408"/>
      <c r="DR214" s="408"/>
      <c r="DS214" s="408"/>
      <c r="DT214" s="408"/>
      <c r="DU214" s="408"/>
    </row>
    <row r="215" spans="2:125" x14ac:dyDescent="0.25">
      <c r="B215" s="408"/>
      <c r="C215" s="408"/>
      <c r="D215" s="408"/>
      <c r="E215" s="408"/>
      <c r="J215" s="408"/>
      <c r="K215" s="408"/>
      <c r="L215" s="408"/>
      <c r="M215" s="408"/>
      <c r="R215" s="408"/>
      <c r="S215" s="408"/>
      <c r="T215" s="408"/>
      <c r="U215" s="408"/>
      <c r="Z215" s="408"/>
      <c r="AA215" s="408"/>
      <c r="AB215" s="408"/>
      <c r="AC215" s="408"/>
      <c r="AH215" s="408"/>
      <c r="AI215" s="408"/>
      <c r="AJ215" s="408"/>
      <c r="AK215" s="408"/>
      <c r="AP215" s="408"/>
      <c r="AQ215" s="408"/>
      <c r="AR215" s="408"/>
      <c r="AS215" s="408"/>
      <c r="AX215" s="408"/>
      <c r="AY215" s="408"/>
      <c r="AZ215" s="408"/>
      <c r="BA215" s="408"/>
      <c r="BF215" s="408"/>
      <c r="BG215" s="408"/>
      <c r="BH215" s="408"/>
      <c r="BI215" s="408"/>
      <c r="BN215" s="408"/>
      <c r="BO215" s="408"/>
      <c r="BP215" s="408"/>
      <c r="BQ215" s="408"/>
      <c r="BV215" s="408"/>
      <c r="BW215" s="408"/>
      <c r="BX215" s="408"/>
      <c r="BY215" s="408"/>
      <c r="CD215" s="408"/>
      <c r="CE215" s="408"/>
      <c r="CF215" s="408"/>
      <c r="CG215" s="408"/>
      <c r="CL215" s="408"/>
      <c r="CM215" s="408"/>
      <c r="CN215" s="408"/>
      <c r="CO215" s="408"/>
      <c r="CT215" s="408"/>
      <c r="CU215" s="408"/>
      <c r="CV215" s="408"/>
      <c r="CW215" s="408"/>
      <c r="DB215" s="408"/>
      <c r="DC215" s="408"/>
      <c r="DD215" s="408"/>
      <c r="DE215" s="408"/>
      <c r="DJ215" s="408"/>
      <c r="DK215" s="408"/>
      <c r="DL215" s="408"/>
      <c r="DM215" s="408"/>
      <c r="DR215" s="408"/>
      <c r="DS215" s="408"/>
      <c r="DT215" s="408"/>
      <c r="DU215" s="408"/>
    </row>
    <row r="216" spans="2:125" x14ac:dyDescent="0.25">
      <c r="B216" s="408"/>
      <c r="C216" s="408"/>
      <c r="D216" s="408"/>
      <c r="E216" s="408"/>
      <c r="J216" s="408"/>
      <c r="K216" s="408"/>
      <c r="L216" s="408"/>
      <c r="M216" s="408"/>
      <c r="R216" s="408"/>
      <c r="S216" s="408"/>
      <c r="T216" s="408"/>
      <c r="U216" s="408"/>
      <c r="Z216" s="408"/>
      <c r="AA216" s="408"/>
      <c r="AB216" s="408"/>
      <c r="AC216" s="408"/>
      <c r="AH216" s="408"/>
      <c r="AI216" s="408"/>
      <c r="AJ216" s="408"/>
      <c r="AK216" s="408"/>
      <c r="AP216" s="408"/>
      <c r="AQ216" s="408"/>
      <c r="AR216" s="408"/>
      <c r="AS216" s="408"/>
      <c r="AX216" s="408"/>
      <c r="AY216" s="408"/>
      <c r="AZ216" s="408"/>
      <c r="BA216" s="408"/>
      <c r="BF216" s="408"/>
      <c r="BG216" s="408"/>
      <c r="BH216" s="408"/>
      <c r="BI216" s="408"/>
      <c r="BN216" s="408"/>
      <c r="BO216" s="408"/>
      <c r="BP216" s="408"/>
      <c r="BQ216" s="408"/>
      <c r="BV216" s="408"/>
      <c r="BW216" s="408"/>
      <c r="BX216" s="408"/>
      <c r="BY216" s="408"/>
      <c r="CD216" s="408"/>
      <c r="CE216" s="408"/>
      <c r="CF216" s="408"/>
      <c r="CG216" s="408"/>
      <c r="CL216" s="408"/>
      <c r="CM216" s="408"/>
      <c r="CN216" s="408"/>
      <c r="CO216" s="408"/>
      <c r="CT216" s="408"/>
      <c r="CU216" s="408"/>
      <c r="CV216" s="408"/>
      <c r="CW216" s="408"/>
      <c r="DB216" s="408"/>
      <c r="DC216" s="408"/>
      <c r="DD216" s="408"/>
      <c r="DE216" s="408"/>
      <c r="DJ216" s="408"/>
      <c r="DK216" s="408"/>
      <c r="DL216" s="408"/>
      <c r="DM216" s="408"/>
      <c r="DR216" s="408"/>
      <c r="DS216" s="408"/>
      <c r="DT216" s="408"/>
      <c r="DU216" s="408"/>
    </row>
    <row r="217" spans="2:125" x14ac:dyDescent="0.25">
      <c r="B217" s="408"/>
      <c r="C217" s="408"/>
      <c r="D217" s="408"/>
      <c r="E217" s="408"/>
      <c r="J217" s="408"/>
      <c r="K217" s="408"/>
      <c r="L217" s="408"/>
      <c r="M217" s="408"/>
      <c r="R217" s="408"/>
      <c r="S217" s="408"/>
      <c r="T217" s="408"/>
      <c r="U217" s="408"/>
      <c r="Z217" s="408"/>
      <c r="AA217" s="408"/>
      <c r="AB217" s="408"/>
      <c r="AC217" s="408"/>
      <c r="AH217" s="408"/>
      <c r="AI217" s="408"/>
      <c r="AJ217" s="408"/>
      <c r="AK217" s="408"/>
      <c r="AP217" s="408"/>
      <c r="AQ217" s="408"/>
      <c r="AR217" s="408"/>
      <c r="AS217" s="408"/>
      <c r="AX217" s="408"/>
      <c r="AY217" s="408"/>
      <c r="AZ217" s="408"/>
      <c r="BA217" s="408"/>
      <c r="BF217" s="408"/>
      <c r="BG217" s="408"/>
      <c r="BH217" s="408"/>
      <c r="BI217" s="408"/>
      <c r="BN217" s="408"/>
      <c r="BO217" s="408"/>
      <c r="BP217" s="408"/>
      <c r="BQ217" s="408"/>
      <c r="BV217" s="408"/>
      <c r="BW217" s="408"/>
      <c r="BX217" s="408"/>
      <c r="BY217" s="408"/>
      <c r="CD217" s="408"/>
      <c r="CE217" s="408"/>
      <c r="CF217" s="408"/>
      <c r="CG217" s="408"/>
      <c r="CL217" s="408"/>
      <c r="CM217" s="408"/>
      <c r="CN217" s="408"/>
      <c r="CO217" s="408"/>
      <c r="CT217" s="408"/>
      <c r="CU217" s="408"/>
      <c r="CV217" s="408"/>
      <c r="CW217" s="408"/>
      <c r="DB217" s="408"/>
      <c r="DC217" s="408"/>
      <c r="DD217" s="408"/>
      <c r="DE217" s="408"/>
      <c r="DJ217" s="408"/>
      <c r="DK217" s="408"/>
      <c r="DL217" s="408"/>
      <c r="DM217" s="408"/>
      <c r="DR217" s="408"/>
      <c r="DS217" s="408"/>
      <c r="DT217" s="408"/>
      <c r="DU217" s="408"/>
    </row>
    <row r="218" spans="2:125" x14ac:dyDescent="0.25">
      <c r="B218" s="408"/>
      <c r="C218" s="408"/>
      <c r="D218" s="408"/>
      <c r="E218" s="408"/>
      <c r="J218" s="408"/>
      <c r="K218" s="408"/>
      <c r="L218" s="408"/>
      <c r="M218" s="408"/>
      <c r="R218" s="408"/>
      <c r="S218" s="408"/>
      <c r="T218" s="408"/>
      <c r="U218" s="408"/>
      <c r="Z218" s="408"/>
      <c r="AA218" s="408"/>
      <c r="AB218" s="408"/>
      <c r="AC218" s="408"/>
      <c r="AH218" s="408"/>
      <c r="AI218" s="408"/>
      <c r="AJ218" s="408"/>
      <c r="AK218" s="408"/>
      <c r="AP218" s="408"/>
      <c r="AQ218" s="408"/>
      <c r="AR218" s="408"/>
      <c r="AS218" s="408"/>
      <c r="AX218" s="408"/>
      <c r="AY218" s="408"/>
      <c r="AZ218" s="408"/>
      <c r="BA218" s="408"/>
      <c r="BF218" s="408"/>
      <c r="BG218" s="408"/>
      <c r="BH218" s="408"/>
      <c r="BI218" s="408"/>
      <c r="BN218" s="408"/>
      <c r="BO218" s="408"/>
      <c r="BP218" s="408"/>
      <c r="BQ218" s="408"/>
      <c r="BV218" s="408"/>
      <c r="BW218" s="408"/>
      <c r="BX218" s="408"/>
      <c r="BY218" s="408"/>
      <c r="CD218" s="408"/>
      <c r="CE218" s="408"/>
      <c r="CF218" s="408"/>
      <c r="CG218" s="408"/>
      <c r="CL218" s="408"/>
      <c r="CM218" s="408"/>
      <c r="CN218" s="408"/>
      <c r="CO218" s="408"/>
      <c r="CT218" s="408"/>
      <c r="CU218" s="408"/>
      <c r="CV218" s="408"/>
      <c r="CW218" s="408"/>
      <c r="DB218" s="408"/>
      <c r="DC218" s="408"/>
      <c r="DD218" s="408"/>
      <c r="DE218" s="408"/>
      <c r="DJ218" s="408"/>
      <c r="DK218" s="408"/>
      <c r="DL218" s="408"/>
      <c r="DM218" s="408"/>
      <c r="DR218" s="408"/>
      <c r="DS218" s="408"/>
      <c r="DT218" s="408"/>
      <c r="DU218" s="408"/>
    </row>
    <row r="219" spans="2:125" x14ac:dyDescent="0.25">
      <c r="B219" s="408"/>
      <c r="C219" s="408"/>
      <c r="D219" s="408"/>
      <c r="E219" s="408"/>
      <c r="J219" s="408"/>
      <c r="K219" s="408"/>
      <c r="L219" s="408"/>
      <c r="M219" s="408"/>
      <c r="R219" s="408"/>
      <c r="S219" s="408"/>
      <c r="T219" s="408"/>
      <c r="U219" s="408"/>
      <c r="Z219" s="408"/>
      <c r="AA219" s="408"/>
      <c r="AB219" s="408"/>
      <c r="AC219" s="408"/>
      <c r="AH219" s="408"/>
      <c r="AI219" s="408"/>
      <c r="AJ219" s="408"/>
      <c r="AK219" s="408"/>
      <c r="AP219" s="408"/>
      <c r="AQ219" s="408"/>
      <c r="AR219" s="408"/>
      <c r="AS219" s="408"/>
      <c r="AX219" s="408"/>
      <c r="AY219" s="408"/>
      <c r="AZ219" s="408"/>
      <c r="BA219" s="408"/>
      <c r="BF219" s="408"/>
      <c r="BG219" s="408"/>
      <c r="BH219" s="408"/>
      <c r="BI219" s="408"/>
      <c r="BN219" s="408"/>
      <c r="BO219" s="408"/>
      <c r="BP219" s="408"/>
      <c r="BQ219" s="408"/>
      <c r="BV219" s="408"/>
      <c r="BW219" s="408"/>
      <c r="BX219" s="408"/>
      <c r="BY219" s="408"/>
      <c r="CD219" s="408"/>
      <c r="CE219" s="408"/>
      <c r="CF219" s="408"/>
      <c r="CG219" s="408"/>
      <c r="CL219" s="408"/>
      <c r="CM219" s="408"/>
      <c r="CN219" s="408"/>
      <c r="CO219" s="408"/>
      <c r="CT219" s="408"/>
      <c r="CU219" s="408"/>
      <c r="CV219" s="408"/>
      <c r="CW219" s="408"/>
      <c r="DB219" s="408"/>
      <c r="DC219" s="408"/>
      <c r="DD219" s="408"/>
      <c r="DE219" s="408"/>
      <c r="DJ219" s="408"/>
      <c r="DK219" s="408"/>
      <c r="DL219" s="408"/>
      <c r="DM219" s="408"/>
      <c r="DR219" s="408"/>
      <c r="DS219" s="408"/>
      <c r="DT219" s="408"/>
      <c r="DU219" s="408"/>
    </row>
    <row r="220" spans="2:125" x14ac:dyDescent="0.25">
      <c r="B220" s="423" t="str">
        <f>members!$G10</f>
        <v>Ashford</v>
      </c>
      <c r="C220" s="408" t="e">
        <f>VLOOKUP(B220,E$1:F$55,2,FALSE)</f>
        <v>#N/A</v>
      </c>
      <c r="D220" s="408"/>
      <c r="E220" s="408"/>
      <c r="J220" s="423" t="str">
        <f>members!$G10</f>
        <v>Ashford</v>
      </c>
      <c r="K220" s="408" t="e">
        <f>VLOOKUP(J220,M$1:N$55,2,FALSE)</f>
        <v>#N/A</v>
      </c>
      <c r="L220" s="408"/>
      <c r="M220" s="408"/>
      <c r="R220" s="423" t="str">
        <f>members!$G10</f>
        <v>Ashford</v>
      </c>
      <c r="S220" s="408" t="e">
        <f>VLOOKUP(R220,U$1:V$55,2,FALSE)</f>
        <v>#N/A</v>
      </c>
      <c r="T220" s="408"/>
      <c r="U220" s="408"/>
      <c r="Z220" s="423" t="str">
        <f>members!$G10</f>
        <v>Ashford</v>
      </c>
      <c r="AA220" s="408" t="e">
        <f>VLOOKUP(Z220,AC$1:AD$55,2,FALSE)</f>
        <v>#N/A</v>
      </c>
      <c r="AB220" s="408"/>
      <c r="AC220" s="408"/>
      <c r="AH220" s="423" t="str">
        <f>members!$G10</f>
        <v>Ashford</v>
      </c>
      <c r="AI220" s="408" t="e">
        <f>VLOOKUP(AH220,AK$1:AL$55,2,FALSE)</f>
        <v>#N/A</v>
      </c>
      <c r="AJ220" s="408"/>
      <c r="AK220" s="408"/>
      <c r="AP220" s="423" t="str">
        <f>members!$G10</f>
        <v>Ashford</v>
      </c>
      <c r="AQ220" s="408" t="e">
        <f>VLOOKUP(AP220,AS$1:AT$55,2,FALSE)</f>
        <v>#N/A</v>
      </c>
      <c r="AR220" s="408"/>
      <c r="AS220" s="408"/>
      <c r="AX220" s="423" t="str">
        <f>members!$G10</f>
        <v>Ashford</v>
      </c>
      <c r="AY220" s="408" t="e">
        <f>VLOOKUP(AX220,BA$1:BB$55,2,FALSE)</f>
        <v>#N/A</v>
      </c>
      <c r="AZ220" s="408"/>
      <c r="BA220" s="408"/>
      <c r="BF220" s="423" t="str">
        <f>members!$G10</f>
        <v>Ashford</v>
      </c>
      <c r="BG220" s="408" t="e">
        <f>VLOOKUP(BF220,BI$1:BJ$55,2,FALSE)</f>
        <v>#N/A</v>
      </c>
      <c r="BH220" s="408"/>
      <c r="BI220" s="408"/>
      <c r="BN220" s="423" t="str">
        <f>members!$G10</f>
        <v>Ashford</v>
      </c>
      <c r="BO220" s="408" t="e">
        <f>VLOOKUP(BN220,BQ$1:BR$55,2,FALSE)</f>
        <v>#N/A</v>
      </c>
      <c r="BP220" s="408"/>
      <c r="BQ220" s="408"/>
      <c r="BV220" s="423" t="str">
        <f>members!$G10</f>
        <v>Ashford</v>
      </c>
      <c r="BW220" s="408" t="e">
        <f>VLOOKUP(BV220,BY$1:BZ$55,2,FALSE)</f>
        <v>#N/A</v>
      </c>
      <c r="BX220" s="408"/>
      <c r="BY220" s="408"/>
      <c r="CD220" s="423" t="str">
        <f>members!$G10</f>
        <v>Ashford</v>
      </c>
      <c r="CE220" s="408" t="e">
        <f>VLOOKUP(CD220,CG$1:CH$55,2,FALSE)</f>
        <v>#N/A</v>
      </c>
      <c r="CF220" s="408"/>
      <c r="CG220" s="408"/>
      <c r="CL220" s="423" t="str">
        <f>members!$G10</f>
        <v>Ashford</v>
      </c>
      <c r="CM220" s="408" t="e">
        <f>VLOOKUP(CL220,CO$1:CP$55,2,FALSE)</f>
        <v>#N/A</v>
      </c>
      <c r="CN220" s="408"/>
      <c r="CO220" s="408"/>
      <c r="CT220" s="423" t="str">
        <f>members!$G10</f>
        <v>Ashford</v>
      </c>
      <c r="CU220" s="408" t="e">
        <f>VLOOKUP(CT220,CW$1:CX$55,2,FALSE)</f>
        <v>#N/A</v>
      </c>
      <c r="CV220" s="408"/>
      <c r="CW220" s="408"/>
      <c r="DB220" s="423" t="str">
        <f>members!$G10</f>
        <v>Ashford</v>
      </c>
      <c r="DC220" s="408" t="e">
        <f>VLOOKUP(DB220,DE$1:DF$55,2,FALSE)</f>
        <v>#N/A</v>
      </c>
      <c r="DD220" s="408"/>
      <c r="DE220" s="408"/>
      <c r="DJ220" s="423" t="str">
        <f>members!$G10</f>
        <v>Ashford</v>
      </c>
      <c r="DK220" s="408" t="e">
        <f>VLOOKUP(DJ220,DM$1:DN$55,2,FALSE)</f>
        <v>#N/A</v>
      </c>
      <c r="DL220" s="408"/>
      <c r="DM220" s="408"/>
      <c r="DR220" s="423" t="str">
        <f>members!$G10</f>
        <v>Ashford</v>
      </c>
      <c r="DS220" s="408" t="e">
        <f>VLOOKUP(DR220,DU$1:DV$55,2,FALSE)</f>
        <v>#N/A</v>
      </c>
      <c r="DT220" s="408"/>
      <c r="DU220" s="408"/>
    </row>
    <row r="221" spans="2:125" x14ac:dyDescent="0.25">
      <c r="B221" s="408"/>
      <c r="C221" s="408"/>
      <c r="D221" s="408"/>
      <c r="E221" s="408"/>
      <c r="J221" s="408"/>
      <c r="K221" s="408"/>
      <c r="L221" s="408"/>
      <c r="M221" s="408"/>
      <c r="R221" s="408"/>
      <c r="S221" s="408"/>
      <c r="T221" s="408"/>
      <c r="U221" s="408"/>
      <c r="Z221" s="408"/>
      <c r="AA221" s="408"/>
      <c r="AB221" s="408"/>
      <c r="AC221" s="408"/>
      <c r="AH221" s="408"/>
      <c r="AI221" s="408"/>
      <c r="AJ221" s="408"/>
      <c r="AK221" s="408"/>
      <c r="AP221" s="408"/>
      <c r="AQ221" s="408"/>
      <c r="AR221" s="408"/>
      <c r="AS221" s="408"/>
      <c r="AX221" s="408"/>
      <c r="AY221" s="408"/>
      <c r="AZ221" s="408"/>
      <c r="BA221" s="408"/>
      <c r="BF221" s="408"/>
      <c r="BG221" s="408"/>
      <c r="BH221" s="408"/>
      <c r="BI221" s="408"/>
      <c r="BN221" s="408"/>
      <c r="BO221" s="408"/>
      <c r="BP221" s="408"/>
      <c r="BQ221" s="408"/>
      <c r="BV221" s="408"/>
      <c r="BW221" s="408"/>
      <c r="BX221" s="408"/>
      <c r="BY221" s="408"/>
      <c r="CD221" s="408"/>
      <c r="CE221" s="408"/>
      <c r="CF221" s="408"/>
      <c r="CG221" s="408"/>
      <c r="CL221" s="408"/>
      <c r="CM221" s="408"/>
      <c r="CN221" s="408"/>
      <c r="CO221" s="408"/>
      <c r="CT221" s="408"/>
      <c r="CU221" s="408"/>
      <c r="CV221" s="408"/>
      <c r="CW221" s="408"/>
      <c r="DB221" s="408"/>
      <c r="DC221" s="408"/>
      <c r="DD221" s="408"/>
      <c r="DE221" s="408"/>
      <c r="DJ221" s="408"/>
      <c r="DK221" s="408"/>
      <c r="DL221" s="408"/>
      <c r="DM221" s="408"/>
      <c r="DR221" s="408"/>
      <c r="DS221" s="408"/>
      <c r="DT221" s="408"/>
      <c r="DU221" s="408"/>
    </row>
    <row r="222" spans="2:125" x14ac:dyDescent="0.25">
      <c r="B222" s="408" t="s">
        <v>1824</v>
      </c>
      <c r="C222" s="408"/>
      <c r="D222" s="408"/>
      <c r="E222" s="408"/>
      <c r="J222" s="408" t="s">
        <v>1824</v>
      </c>
      <c r="K222" s="408"/>
      <c r="L222" s="408"/>
      <c r="M222" s="408"/>
      <c r="R222" s="408" t="s">
        <v>1824</v>
      </c>
      <c r="S222" s="408"/>
      <c r="T222" s="408"/>
      <c r="U222" s="408"/>
      <c r="Z222" s="408" t="s">
        <v>1824</v>
      </c>
      <c r="AA222" s="408"/>
      <c r="AB222" s="408"/>
      <c r="AC222" s="408"/>
      <c r="AH222" s="408" t="s">
        <v>1824</v>
      </c>
      <c r="AI222" s="408"/>
      <c r="AJ222" s="408"/>
      <c r="AK222" s="408"/>
      <c r="AP222" s="408" t="s">
        <v>1824</v>
      </c>
      <c r="AQ222" s="408"/>
      <c r="AR222" s="408"/>
      <c r="AS222" s="408"/>
      <c r="AX222" s="408" t="s">
        <v>1824</v>
      </c>
      <c r="AY222" s="408"/>
      <c r="AZ222" s="408"/>
      <c r="BA222" s="408"/>
      <c r="BF222" s="408" t="s">
        <v>1824</v>
      </c>
      <c r="BG222" s="408"/>
      <c r="BH222" s="408"/>
      <c r="BI222" s="408"/>
      <c r="BN222" s="408" t="s">
        <v>1824</v>
      </c>
      <c r="BO222" s="408"/>
      <c r="BP222" s="408"/>
      <c r="BQ222" s="408"/>
      <c r="BV222" s="408" t="s">
        <v>1824</v>
      </c>
      <c r="BW222" s="408"/>
      <c r="BX222" s="408"/>
      <c r="BY222" s="408"/>
      <c r="CD222" s="408" t="s">
        <v>1824</v>
      </c>
      <c r="CE222" s="408"/>
      <c r="CF222" s="408"/>
      <c r="CG222" s="408"/>
      <c r="CL222" s="408" t="s">
        <v>1824</v>
      </c>
      <c r="CM222" s="408"/>
      <c r="CN222" s="408"/>
      <c r="CO222" s="408"/>
      <c r="CT222" s="408" t="s">
        <v>1824</v>
      </c>
      <c r="CU222" s="408"/>
      <c r="CV222" s="408"/>
      <c r="CW222" s="408"/>
      <c r="DB222" s="408" t="s">
        <v>1824</v>
      </c>
      <c r="DC222" s="408"/>
      <c r="DD222" s="408"/>
      <c r="DE222" s="408"/>
      <c r="DJ222" s="408" t="s">
        <v>1824</v>
      </c>
      <c r="DK222" s="408"/>
      <c r="DL222" s="408"/>
      <c r="DM222" s="408"/>
      <c r="DR222" s="408" t="s">
        <v>1824</v>
      </c>
      <c r="DS222" s="408"/>
      <c r="DT222" s="408"/>
      <c r="DU222" s="408"/>
    </row>
    <row r="223" spans="2:125" x14ac:dyDescent="0.25">
      <c r="B223" s="408"/>
      <c r="C223" s="408"/>
      <c r="D223" s="408"/>
      <c r="E223" s="408"/>
      <c r="J223" s="408"/>
      <c r="K223" s="408"/>
      <c r="L223" s="408"/>
      <c r="M223" s="408"/>
      <c r="R223" s="408"/>
      <c r="S223" s="408"/>
      <c r="T223" s="408"/>
      <c r="U223" s="408"/>
      <c r="Z223" s="408"/>
      <c r="AA223" s="408"/>
      <c r="AB223" s="408"/>
      <c r="AC223" s="408"/>
      <c r="AH223" s="408"/>
      <c r="AI223" s="408"/>
      <c r="AJ223" s="408"/>
      <c r="AK223" s="408"/>
      <c r="AP223" s="408"/>
      <c r="AQ223" s="408"/>
      <c r="AR223" s="408"/>
      <c r="AS223" s="408"/>
      <c r="AX223" s="408"/>
      <c r="AY223" s="408"/>
      <c r="AZ223" s="408"/>
      <c r="BA223" s="408"/>
      <c r="BF223" s="408"/>
      <c r="BG223" s="408"/>
      <c r="BH223" s="408"/>
      <c r="BI223" s="408"/>
      <c r="BN223" s="408"/>
      <c r="BO223" s="408"/>
      <c r="BP223" s="408"/>
      <c r="BQ223" s="408"/>
      <c r="BV223" s="408"/>
      <c r="BW223" s="408"/>
      <c r="BX223" s="408"/>
      <c r="BY223" s="408"/>
      <c r="CD223" s="408"/>
      <c r="CE223" s="408"/>
      <c r="CF223" s="408"/>
      <c r="CG223" s="408"/>
      <c r="CL223" s="408"/>
      <c r="CM223" s="408"/>
      <c r="CN223" s="408"/>
      <c r="CO223" s="408"/>
      <c r="CT223" s="408"/>
      <c r="CU223" s="408"/>
      <c r="CV223" s="408"/>
      <c r="CW223" s="408"/>
      <c r="DB223" s="408"/>
      <c r="DC223" s="408"/>
      <c r="DD223" s="408"/>
      <c r="DE223" s="408"/>
      <c r="DJ223" s="408"/>
      <c r="DK223" s="408"/>
      <c r="DL223" s="408"/>
      <c r="DM223" s="408"/>
      <c r="DR223" s="408"/>
      <c r="DS223" s="408"/>
      <c r="DT223" s="408"/>
      <c r="DU223" s="408"/>
    </row>
    <row r="224" spans="2:125" x14ac:dyDescent="0.25">
      <c r="B224" s="408"/>
      <c r="C224" s="408"/>
      <c r="D224" s="408"/>
      <c r="E224" s="408"/>
      <c r="J224" s="408"/>
      <c r="K224" s="408"/>
      <c r="L224" s="408"/>
      <c r="M224" s="408"/>
      <c r="R224" s="408"/>
      <c r="S224" s="408"/>
      <c r="T224" s="408"/>
      <c r="U224" s="408"/>
      <c r="Z224" s="408"/>
      <c r="AA224" s="408"/>
      <c r="AB224" s="408"/>
      <c r="AC224" s="408"/>
      <c r="AH224" s="408"/>
      <c r="AI224" s="408"/>
      <c r="AJ224" s="408"/>
      <c r="AK224" s="408"/>
      <c r="AP224" s="408"/>
      <c r="AQ224" s="408"/>
      <c r="AR224" s="408"/>
      <c r="AS224" s="408"/>
      <c r="AX224" s="408"/>
      <c r="AY224" s="408"/>
      <c r="AZ224" s="408"/>
      <c r="BA224" s="408"/>
      <c r="BF224" s="408"/>
      <c r="BG224" s="408"/>
      <c r="BH224" s="408"/>
      <c r="BI224" s="408"/>
      <c r="BN224" s="408"/>
      <c r="BO224" s="408"/>
      <c r="BP224" s="408"/>
      <c r="BQ224" s="408"/>
      <c r="BV224" s="408"/>
      <c r="BW224" s="408"/>
      <c r="BX224" s="408"/>
      <c r="BY224" s="408"/>
      <c r="CD224" s="408"/>
      <c r="CE224" s="408"/>
      <c r="CF224" s="408"/>
      <c r="CG224" s="408"/>
      <c r="CL224" s="408"/>
      <c r="CM224" s="408"/>
      <c r="CN224" s="408"/>
      <c r="CO224" s="408"/>
      <c r="CT224" s="408"/>
      <c r="CU224" s="408"/>
      <c r="CV224" s="408"/>
      <c r="CW224" s="408"/>
      <c r="DB224" s="408"/>
      <c r="DC224" s="408"/>
      <c r="DD224" s="408"/>
      <c r="DE224" s="408"/>
      <c r="DJ224" s="408"/>
      <c r="DK224" s="408"/>
      <c r="DL224" s="408"/>
      <c r="DM224" s="408"/>
      <c r="DR224" s="408"/>
      <c r="DS224" s="408"/>
      <c r="DT224" s="408"/>
      <c r="DU224" s="408"/>
    </row>
    <row r="225" spans="2:125" x14ac:dyDescent="0.25">
      <c r="B225" s="408"/>
      <c r="C225" s="423" t="e">
        <f>IF(C220="no data","no data",IF((C$220-2)&lt;1,"",(C$220-2)))</f>
        <v>#N/A</v>
      </c>
      <c r="D225" s="408" t="e">
        <f>IF(C225="no data","no data",INDEX(F$1:G$55,C225,2))</f>
        <v>#N/A</v>
      </c>
      <c r="E225" s="408"/>
      <c r="J225" s="408"/>
      <c r="K225" s="423" t="e">
        <f>IF(K220="no data","no data",IF((K$220-2)&lt;1,"",(K$220-2)))</f>
        <v>#N/A</v>
      </c>
      <c r="L225" s="408" t="e">
        <f>IF(K225="no data","no data",INDEX(N$1:O$55,K225,2))</f>
        <v>#N/A</v>
      </c>
      <c r="M225" s="408"/>
      <c r="R225" s="408"/>
      <c r="S225" s="423" t="e">
        <f>IF(S220="no data","no data",IF((S$220-2)&lt;1,"",(S$220-2)))</f>
        <v>#N/A</v>
      </c>
      <c r="T225" s="408" t="e">
        <f>IF(S225="no data","no data",INDEX(V$1:W$55,S225,2))</f>
        <v>#N/A</v>
      </c>
      <c r="U225" s="408"/>
      <c r="Z225" s="408"/>
      <c r="AA225" s="423" t="e">
        <f>IF(AA220="no data","no data",IF((AA$220-2)&lt;1,"",(AA$220-2)))</f>
        <v>#N/A</v>
      </c>
      <c r="AB225" s="408" t="e">
        <f>IF(AA225="no data","no data",INDEX(AD$1:AE$55,AA225,2))</f>
        <v>#N/A</v>
      </c>
      <c r="AC225" s="408"/>
      <c r="AH225" s="408"/>
      <c r="AI225" s="423" t="e">
        <f>IF(AI220="no data","no data",IF((AI$220-2)&lt;1,"",(AI$220-2)))</f>
        <v>#N/A</v>
      </c>
      <c r="AJ225" s="408" t="e">
        <f>IF(AI225="no data","no data",INDEX(AL$1:AM$55,AI225,2))</f>
        <v>#N/A</v>
      </c>
      <c r="AK225" s="408"/>
      <c r="AP225" s="408"/>
      <c r="AQ225" s="423" t="e">
        <f>IF(AQ220="no data","no data",IF((AQ$220-2)&lt;1,"",(AQ$220-2)))</f>
        <v>#N/A</v>
      </c>
      <c r="AR225" s="408" t="e">
        <f>IF(AQ225="no data","no data",INDEX(AT$1:AU$55,AQ225,2))</f>
        <v>#N/A</v>
      </c>
      <c r="AS225" s="408"/>
      <c r="AX225" s="408"/>
      <c r="AY225" s="423" t="e">
        <f>IF(AY220="no data","no data",IF((AY$220-2)&lt;1,"",(AY$220-2)))</f>
        <v>#N/A</v>
      </c>
      <c r="AZ225" s="408" t="e">
        <f>IF(AY225="no data","no data",INDEX(BB$1:BC$55,AY225,2))</f>
        <v>#N/A</v>
      </c>
      <c r="BA225" s="408"/>
      <c r="BF225" s="408"/>
      <c r="BG225" s="423" t="e">
        <f>IF(BG220="no data","no data",IF((BG$220-2)&lt;1,"",(BG$220-2)))</f>
        <v>#N/A</v>
      </c>
      <c r="BH225" s="408" t="e">
        <f>IF(BG225="no data","no data",INDEX(BJ$1:BK$55,BG225,2))</f>
        <v>#N/A</v>
      </c>
      <c r="BI225" s="408"/>
      <c r="BN225" s="408"/>
      <c r="BO225" s="423" t="e">
        <f>IF(BO220="no data","no data",IF((BO$220-2)&lt;1,"",(BO$220-2)))</f>
        <v>#N/A</v>
      </c>
      <c r="BP225" s="408" t="e">
        <f>IF(BO225="no data","no data",INDEX(BR$1:BS$55,BO225,2))</f>
        <v>#N/A</v>
      </c>
      <c r="BQ225" s="408"/>
      <c r="BV225" s="408"/>
      <c r="BW225" s="423" t="e">
        <f>IF(BW220="no data","no data",IF((BW$220-2)&lt;1,"",(BW$220-2)))</f>
        <v>#N/A</v>
      </c>
      <c r="BX225" s="408" t="e">
        <f>IF(BW225="no data","no data",INDEX(BZ$1:CA$55,BW225,2))</f>
        <v>#N/A</v>
      </c>
      <c r="BY225" s="408"/>
      <c r="CD225" s="408"/>
      <c r="CE225" s="423" t="e">
        <f>IF(CE220="no data","no data",IF((CE$220-2)&lt;1,"",(CE$220-2)))</f>
        <v>#N/A</v>
      </c>
      <c r="CF225" s="408" t="e">
        <f>IF(CE225="no data","no data",INDEX(CH$1:CI$55,CE225,2))</f>
        <v>#N/A</v>
      </c>
      <c r="CG225" s="408"/>
      <c r="CL225" s="408"/>
      <c r="CM225" s="423" t="e">
        <f>IF(CM220="no data","no data",IF((CM$220-2)&lt;1,"",(CM$220-2)))</f>
        <v>#N/A</v>
      </c>
      <c r="CN225" s="408" t="e">
        <f>IF(CM225="no data","no data",INDEX(CP$1:CQ$55,CM225,2))</f>
        <v>#N/A</v>
      </c>
      <c r="CO225" s="408"/>
      <c r="CT225" s="408"/>
      <c r="CU225" s="423" t="e">
        <f>IF(CU220="no data","no data",IF((CU$220-2)&lt;1,"",(CU$220-2)))</f>
        <v>#N/A</v>
      </c>
      <c r="CV225" s="408" t="e">
        <f>IF(CU225="no data","no data",INDEX(CX$1:CY$55,CU225,2))</f>
        <v>#N/A</v>
      </c>
      <c r="CW225" s="408"/>
      <c r="DB225" s="408"/>
      <c r="DC225" s="423" t="e">
        <f>IF(DC220="no data","no data",IF((DC$220-2)&lt;1,"",(DC$220-2)))</f>
        <v>#N/A</v>
      </c>
      <c r="DD225" s="408" t="e">
        <f>IF(DC225="no data","no data",INDEX(DF$1:DG$55,DC225,2))</f>
        <v>#N/A</v>
      </c>
      <c r="DE225" s="408"/>
      <c r="DJ225" s="408"/>
      <c r="DK225" s="423" t="e">
        <f>IF(DK220="no data","no data",IF((DK$220-2)&lt;1,"",(DK$220-2)))</f>
        <v>#N/A</v>
      </c>
      <c r="DL225" s="408" t="e">
        <f>IF(DK225="no data","no data",INDEX(DN$1:DO$55,DK225,2))</f>
        <v>#N/A</v>
      </c>
      <c r="DM225" s="408"/>
      <c r="DR225" s="408"/>
      <c r="DS225" s="423" t="e">
        <f>IF(DS220="no data","no data",IF((DS$220-2)&lt;1,"",(DS$220-2)))</f>
        <v>#N/A</v>
      </c>
      <c r="DT225" s="408" t="e">
        <f>IF(DS225="no data","no data",INDEX(DV$1:DW$55,DS225,2))</f>
        <v>#N/A</v>
      </c>
      <c r="DU225" s="408"/>
    </row>
    <row r="226" spans="2:125" x14ac:dyDescent="0.25">
      <c r="B226" s="408"/>
      <c r="C226" s="423" t="e">
        <f>IF(C220="no data","no data",IF((C$220-1&lt;1),"",(C$220-1)))</f>
        <v>#N/A</v>
      </c>
      <c r="D226" s="408" t="e">
        <f t="shared" ref="D226:D229" si="50">IF(C226="no data","no data",INDEX(F$1:G$55,C226,2))</f>
        <v>#N/A</v>
      </c>
      <c r="E226" s="408"/>
      <c r="J226" s="408"/>
      <c r="K226" s="423" t="e">
        <f>IF(K220="no data","no data",IF((K$220-1&lt;1),"",(K$220-1)))</f>
        <v>#N/A</v>
      </c>
      <c r="L226" s="408" t="e">
        <f t="shared" ref="L226:L229" si="51">IF(K226="no data","no data",INDEX(N$1:O$55,K226,2))</f>
        <v>#N/A</v>
      </c>
      <c r="M226" s="408"/>
      <c r="R226" s="408"/>
      <c r="S226" s="423" t="e">
        <f>IF(S220="no data","no data",IF((S$220-1&lt;1),"",(S$220-1)))</f>
        <v>#N/A</v>
      </c>
      <c r="T226" s="408" t="e">
        <f t="shared" ref="T226:T229" si="52">IF(S226="no data","no data",INDEX(V$1:W$55,S226,2))</f>
        <v>#N/A</v>
      </c>
      <c r="U226" s="408"/>
      <c r="Z226" s="408"/>
      <c r="AA226" s="423" t="e">
        <f>IF(AA220="no data","no data",IF((AA$220-1&lt;1),"",(AA$220-1)))</f>
        <v>#N/A</v>
      </c>
      <c r="AB226" s="408" t="e">
        <f t="shared" ref="AB226:AB229" si="53">IF(AA226="no data","no data",INDEX(AD$1:AE$55,AA226,2))</f>
        <v>#N/A</v>
      </c>
      <c r="AC226" s="408"/>
      <c r="AH226" s="408"/>
      <c r="AI226" s="423" t="e">
        <f>IF(AI220="no data","no data",IF((AI$220-1&lt;1),"",(AI$220-1)))</f>
        <v>#N/A</v>
      </c>
      <c r="AJ226" s="408" t="e">
        <f t="shared" ref="AJ226:AJ229" si="54">IF(AI226="no data","no data",INDEX(AL$1:AM$55,AI226,2))</f>
        <v>#N/A</v>
      </c>
      <c r="AK226" s="408"/>
      <c r="AP226" s="408"/>
      <c r="AQ226" s="423" t="e">
        <f>IF(AQ220="no data","no data",IF((AQ$220-1&lt;1),"",(AQ$220-1)))</f>
        <v>#N/A</v>
      </c>
      <c r="AR226" s="408" t="e">
        <f t="shared" ref="AR226:AR229" si="55">IF(AQ226="no data","no data",INDEX(AT$1:AU$55,AQ226,2))</f>
        <v>#N/A</v>
      </c>
      <c r="AS226" s="408"/>
      <c r="AX226" s="408"/>
      <c r="AY226" s="423" t="e">
        <f>IF(AY220="no data","no data",IF((AY$220-1&lt;1),"",(AY$220-1)))</f>
        <v>#N/A</v>
      </c>
      <c r="AZ226" s="408" t="e">
        <f t="shared" ref="AZ226:AZ229" si="56">IF(AY226="no data","no data",INDEX(BB$1:BC$55,AY226,2))</f>
        <v>#N/A</v>
      </c>
      <c r="BA226" s="408"/>
      <c r="BF226" s="408"/>
      <c r="BG226" s="423" t="e">
        <f>IF(BG220="no data","no data",IF((BG$220-1&lt;1),"",(BG$220-1)))</f>
        <v>#N/A</v>
      </c>
      <c r="BH226" s="408" t="e">
        <f t="shared" ref="BH226:BH229" si="57">IF(BG226="no data","no data",INDEX(BJ$1:BK$55,BG226,2))</f>
        <v>#N/A</v>
      </c>
      <c r="BI226" s="408"/>
      <c r="BN226" s="408"/>
      <c r="BO226" s="423" t="e">
        <f>IF(BO220="no data","no data",IF((BO$220-1&lt;1),"",(BO$220-1)))</f>
        <v>#N/A</v>
      </c>
      <c r="BP226" s="408" t="e">
        <f t="shared" ref="BP226:BP229" si="58">IF(BO226="no data","no data",INDEX(BR$1:BS$55,BO226,2))</f>
        <v>#N/A</v>
      </c>
      <c r="BQ226" s="408"/>
      <c r="BV226" s="408"/>
      <c r="BW226" s="423" t="e">
        <f>IF(BW220="no data","no data",IF((BW$220-1&lt;1),"",(BW$220-1)))</f>
        <v>#N/A</v>
      </c>
      <c r="BX226" s="408" t="e">
        <f t="shared" ref="BX226:BX229" si="59">IF(BW226="no data","no data",INDEX(BZ$1:CA$55,BW226,2))</f>
        <v>#N/A</v>
      </c>
      <c r="BY226" s="408"/>
      <c r="CD226" s="408"/>
      <c r="CE226" s="423" t="e">
        <f>IF(CE220="no data","no data",IF((CE$220-1&lt;1),"",(CE$220-1)))</f>
        <v>#N/A</v>
      </c>
      <c r="CF226" s="408" t="e">
        <f t="shared" ref="CF226:CF229" si="60">IF(CE226="no data","no data",INDEX(CH$1:CI$55,CE226,2))</f>
        <v>#N/A</v>
      </c>
      <c r="CG226" s="408"/>
      <c r="CL226" s="408"/>
      <c r="CM226" s="423" t="e">
        <f>IF(CM220="no data","no data",IF((CM$220-1&lt;1),"",(CM$220-1)))</f>
        <v>#N/A</v>
      </c>
      <c r="CN226" s="408" t="e">
        <f t="shared" ref="CN226:CN229" si="61">IF(CM226="no data","no data",INDEX(CP$1:CQ$55,CM226,2))</f>
        <v>#N/A</v>
      </c>
      <c r="CO226" s="408"/>
      <c r="CT226" s="408"/>
      <c r="CU226" s="423" t="e">
        <f>IF(CU220="no data","no data",IF((CU$220-1&lt;1),"",(CU$220-1)))</f>
        <v>#N/A</v>
      </c>
      <c r="CV226" s="408" t="e">
        <f t="shared" ref="CV226:CV229" si="62">IF(CU226="no data","no data",INDEX(CX$1:CY$55,CU226,2))</f>
        <v>#N/A</v>
      </c>
      <c r="CW226" s="408"/>
      <c r="DB226" s="408"/>
      <c r="DC226" s="423" t="e">
        <f>IF(DC220="no data","no data",IF((DC$220-1&lt;1),"",(DC$220-1)))</f>
        <v>#N/A</v>
      </c>
      <c r="DD226" s="408" t="e">
        <f t="shared" ref="DD226:DD229" si="63">IF(DC226="no data","no data",INDEX(DF$1:DG$55,DC226,2))</f>
        <v>#N/A</v>
      </c>
      <c r="DE226" s="408"/>
      <c r="DJ226" s="408"/>
      <c r="DK226" s="423" t="e">
        <f>IF(DK220="no data","no data",IF((DK$220-1&lt;1),"",(DK$220-1)))</f>
        <v>#N/A</v>
      </c>
      <c r="DL226" s="408" t="e">
        <f t="shared" ref="DL226:DL229" si="64">IF(DK226="no data","no data",INDEX(DN$1:DO$55,DK226,2))</f>
        <v>#N/A</v>
      </c>
      <c r="DM226" s="408"/>
      <c r="DR226" s="408"/>
      <c r="DS226" s="423" t="e">
        <f>IF(DS220="no data","no data",IF((DS$220-1&lt;1),"",(DS$220-1)))</f>
        <v>#N/A</v>
      </c>
      <c r="DT226" s="408" t="e">
        <f t="shared" ref="DT226:DT229" si="65">IF(DS226="no data","no data",INDEX(DV$1:DW$55,DS226,2))</f>
        <v>#N/A</v>
      </c>
      <c r="DU226" s="408"/>
    </row>
    <row r="227" spans="2:125" x14ac:dyDescent="0.25">
      <c r="B227" s="408"/>
      <c r="C227" s="423" t="e">
        <f>C$220</f>
        <v>#N/A</v>
      </c>
      <c r="D227" s="408" t="e">
        <f t="shared" si="50"/>
        <v>#N/A</v>
      </c>
      <c r="E227" s="408"/>
      <c r="J227" s="408"/>
      <c r="K227" s="423" t="e">
        <f>K$220</f>
        <v>#N/A</v>
      </c>
      <c r="L227" s="408" t="e">
        <f t="shared" si="51"/>
        <v>#N/A</v>
      </c>
      <c r="M227" s="408"/>
      <c r="R227" s="408"/>
      <c r="S227" s="423" t="e">
        <f>S$220</f>
        <v>#N/A</v>
      </c>
      <c r="T227" s="408" t="e">
        <f t="shared" si="52"/>
        <v>#N/A</v>
      </c>
      <c r="U227" s="408"/>
      <c r="Z227" s="408"/>
      <c r="AA227" s="423" t="e">
        <f>AA$220</f>
        <v>#N/A</v>
      </c>
      <c r="AB227" s="408" t="e">
        <f t="shared" si="53"/>
        <v>#N/A</v>
      </c>
      <c r="AC227" s="408"/>
      <c r="AH227" s="408"/>
      <c r="AI227" s="423" t="e">
        <f>AI$220</f>
        <v>#N/A</v>
      </c>
      <c r="AJ227" s="408" t="e">
        <f t="shared" si="54"/>
        <v>#N/A</v>
      </c>
      <c r="AK227" s="408"/>
      <c r="AP227" s="408"/>
      <c r="AQ227" s="423" t="e">
        <f>AQ$220</f>
        <v>#N/A</v>
      </c>
      <c r="AR227" s="408" t="e">
        <f t="shared" si="55"/>
        <v>#N/A</v>
      </c>
      <c r="AS227" s="408"/>
      <c r="AX227" s="408"/>
      <c r="AY227" s="423" t="e">
        <f>AY$220</f>
        <v>#N/A</v>
      </c>
      <c r="AZ227" s="408" t="e">
        <f t="shared" si="56"/>
        <v>#N/A</v>
      </c>
      <c r="BA227" s="408"/>
      <c r="BF227" s="408"/>
      <c r="BG227" s="423" t="e">
        <f>BG$220</f>
        <v>#N/A</v>
      </c>
      <c r="BH227" s="408" t="e">
        <f t="shared" si="57"/>
        <v>#N/A</v>
      </c>
      <c r="BI227" s="408"/>
      <c r="BN227" s="408"/>
      <c r="BO227" s="423" t="e">
        <f>BO$220</f>
        <v>#N/A</v>
      </c>
      <c r="BP227" s="408" t="e">
        <f t="shared" si="58"/>
        <v>#N/A</v>
      </c>
      <c r="BQ227" s="408"/>
      <c r="BV227" s="408"/>
      <c r="BW227" s="423" t="e">
        <f>BW$220</f>
        <v>#N/A</v>
      </c>
      <c r="BX227" s="408" t="e">
        <f t="shared" si="59"/>
        <v>#N/A</v>
      </c>
      <c r="BY227" s="408"/>
      <c r="CD227" s="408"/>
      <c r="CE227" s="423" t="e">
        <f>CE$220</f>
        <v>#N/A</v>
      </c>
      <c r="CF227" s="408" t="e">
        <f t="shared" si="60"/>
        <v>#N/A</v>
      </c>
      <c r="CG227" s="408"/>
      <c r="CL227" s="408"/>
      <c r="CM227" s="423" t="e">
        <f>CM$220</f>
        <v>#N/A</v>
      </c>
      <c r="CN227" s="408" t="e">
        <f t="shared" si="61"/>
        <v>#N/A</v>
      </c>
      <c r="CO227" s="408"/>
      <c r="CT227" s="408"/>
      <c r="CU227" s="423" t="e">
        <f>CU$220</f>
        <v>#N/A</v>
      </c>
      <c r="CV227" s="408" t="e">
        <f t="shared" si="62"/>
        <v>#N/A</v>
      </c>
      <c r="CW227" s="408"/>
      <c r="DB227" s="408"/>
      <c r="DC227" s="423" t="e">
        <f>DC$220</f>
        <v>#N/A</v>
      </c>
      <c r="DD227" s="408" t="e">
        <f t="shared" si="63"/>
        <v>#N/A</v>
      </c>
      <c r="DE227" s="408"/>
      <c r="DJ227" s="408"/>
      <c r="DK227" s="423" t="e">
        <f>DK$220</f>
        <v>#N/A</v>
      </c>
      <c r="DL227" s="408" t="e">
        <f t="shared" si="64"/>
        <v>#N/A</v>
      </c>
      <c r="DM227" s="408"/>
      <c r="DR227" s="408"/>
      <c r="DS227" s="423" t="e">
        <f>DS$220</f>
        <v>#N/A</v>
      </c>
      <c r="DT227" s="408" t="e">
        <f t="shared" si="65"/>
        <v>#N/A</v>
      </c>
      <c r="DU227" s="408"/>
    </row>
    <row r="228" spans="2:125" x14ac:dyDescent="0.25">
      <c r="B228" s="408"/>
      <c r="C228" s="423" t="e">
        <f>IF(C220="no data","no data",IF((C$220+1)&gt;F172,"",(C$220+1)))</f>
        <v>#N/A</v>
      </c>
      <c r="D228" s="408" t="e">
        <f t="shared" si="50"/>
        <v>#N/A</v>
      </c>
      <c r="E228" s="408"/>
      <c r="J228" s="408"/>
      <c r="K228" s="423" t="e">
        <f>IF(K220="no data","no data",IF((K$220+1)&gt;N172,"",(K$220+1)))</f>
        <v>#N/A</v>
      </c>
      <c r="L228" s="408" t="e">
        <f t="shared" si="51"/>
        <v>#N/A</v>
      </c>
      <c r="M228" s="408"/>
      <c r="R228" s="408"/>
      <c r="S228" s="423" t="e">
        <f>IF(S220="no data","no data",IF((S$220+1)&gt;V172,"",(S$220+1)))</f>
        <v>#N/A</v>
      </c>
      <c r="T228" s="408" t="e">
        <f t="shared" si="52"/>
        <v>#N/A</v>
      </c>
      <c r="U228" s="408"/>
      <c r="Z228" s="408"/>
      <c r="AA228" s="423" t="e">
        <f>IF(AA220="no data","no data",IF((AA$220+1)&gt;AD172,"",(AA$220+1)))</f>
        <v>#N/A</v>
      </c>
      <c r="AB228" s="408" t="e">
        <f t="shared" si="53"/>
        <v>#N/A</v>
      </c>
      <c r="AC228" s="408"/>
      <c r="AH228" s="408"/>
      <c r="AI228" s="423" t="e">
        <f>IF(AI220="no data","no data",IF((AI$220+1)&gt;AL172,"",(AI$220+1)))</f>
        <v>#N/A</v>
      </c>
      <c r="AJ228" s="408" t="e">
        <f t="shared" si="54"/>
        <v>#N/A</v>
      </c>
      <c r="AK228" s="408"/>
      <c r="AP228" s="408"/>
      <c r="AQ228" s="423" t="e">
        <f>IF(AQ220="no data","no data",IF((AQ$220+1)&gt;AT172,"",(AQ$220+1)))</f>
        <v>#N/A</v>
      </c>
      <c r="AR228" s="408" t="e">
        <f t="shared" si="55"/>
        <v>#N/A</v>
      </c>
      <c r="AS228" s="408"/>
      <c r="AX228" s="408"/>
      <c r="AY228" s="423" t="e">
        <f>IF(AY220="no data","no data",IF((AY$220+1)&gt;BB172,"",(AY$220+1)))</f>
        <v>#N/A</v>
      </c>
      <c r="AZ228" s="408" t="e">
        <f t="shared" si="56"/>
        <v>#N/A</v>
      </c>
      <c r="BA228" s="408"/>
      <c r="BF228" s="408"/>
      <c r="BG228" s="423" t="e">
        <f>IF(BG220="no data","no data",IF((BG$220+1)&gt;BJ172,"",(BG$220+1)))</f>
        <v>#N/A</v>
      </c>
      <c r="BH228" s="408" t="e">
        <f t="shared" si="57"/>
        <v>#N/A</v>
      </c>
      <c r="BI228" s="408"/>
      <c r="BN228" s="408"/>
      <c r="BO228" s="423" t="e">
        <f>IF(BO220="no data","no data",IF((BO$220+1)&gt;BR172,"",(BO$220+1)))</f>
        <v>#N/A</v>
      </c>
      <c r="BP228" s="408" t="e">
        <f t="shared" si="58"/>
        <v>#N/A</v>
      </c>
      <c r="BQ228" s="408"/>
      <c r="BV228" s="408"/>
      <c r="BW228" s="423" t="e">
        <f>IF(BW220="no data","no data",IF((BW$220+1)&gt;BZ172,"",(BW$220+1)))</f>
        <v>#N/A</v>
      </c>
      <c r="BX228" s="408" t="e">
        <f t="shared" si="59"/>
        <v>#N/A</v>
      </c>
      <c r="BY228" s="408"/>
      <c r="CD228" s="408"/>
      <c r="CE228" s="423" t="e">
        <f>IF(CE220="no data","no data",IF((CE$220+1)&gt;CH172,"",(CE$220+1)))</f>
        <v>#N/A</v>
      </c>
      <c r="CF228" s="408" t="e">
        <f t="shared" si="60"/>
        <v>#N/A</v>
      </c>
      <c r="CG228" s="408"/>
      <c r="CL228" s="408"/>
      <c r="CM228" s="423" t="e">
        <f>IF(CM220="no data","no data",IF((CM$220+1)&gt;CP172,"",(CM$220+1)))</f>
        <v>#N/A</v>
      </c>
      <c r="CN228" s="408" t="e">
        <f t="shared" si="61"/>
        <v>#N/A</v>
      </c>
      <c r="CO228" s="408"/>
      <c r="CT228" s="408"/>
      <c r="CU228" s="423" t="e">
        <f>IF(CU220="no data","no data",IF((CU$220+1)&gt;CX172,"",(CU$220+1)))</f>
        <v>#N/A</v>
      </c>
      <c r="CV228" s="408" t="e">
        <f t="shared" si="62"/>
        <v>#N/A</v>
      </c>
      <c r="CW228" s="408"/>
      <c r="DB228" s="408"/>
      <c r="DC228" s="423" t="e">
        <f>IF(DC220="no data","no data",IF((DC$220+1)&gt;DF172,"",(DC$220+1)))</f>
        <v>#N/A</v>
      </c>
      <c r="DD228" s="408" t="e">
        <f t="shared" si="63"/>
        <v>#N/A</v>
      </c>
      <c r="DE228" s="408"/>
      <c r="DJ228" s="408"/>
      <c r="DK228" s="423" t="e">
        <f>IF(DK220="no data","no data",IF((DK$220+1)&gt;DN172,"",(DK$220+1)))</f>
        <v>#N/A</v>
      </c>
      <c r="DL228" s="408" t="e">
        <f t="shared" si="64"/>
        <v>#N/A</v>
      </c>
      <c r="DM228" s="408"/>
      <c r="DR228" s="408"/>
      <c r="DS228" s="423" t="e">
        <f>IF(DS220="no data","no data",IF((DS$220+1)&gt;DV172,"",(DS$220+1)))</f>
        <v>#N/A</v>
      </c>
      <c r="DT228" s="408" t="e">
        <f t="shared" si="65"/>
        <v>#N/A</v>
      </c>
      <c r="DU228" s="408"/>
    </row>
    <row r="229" spans="2:125" x14ac:dyDescent="0.25">
      <c r="B229" s="408"/>
      <c r="C229" s="423" t="e">
        <f>IF(C220="no data","no data",IF((C$220+2)&gt;F172,"",(C$220+2)))</f>
        <v>#N/A</v>
      </c>
      <c r="D229" s="408" t="e">
        <f t="shared" si="50"/>
        <v>#N/A</v>
      </c>
      <c r="E229" s="408"/>
      <c r="J229" s="408"/>
      <c r="K229" s="423" t="e">
        <f>IF(K220="no data","no data",IF((K$220+2)&gt;N172,"",(K$220+2)))</f>
        <v>#N/A</v>
      </c>
      <c r="L229" s="408" t="e">
        <f t="shared" si="51"/>
        <v>#N/A</v>
      </c>
      <c r="M229" s="408"/>
      <c r="R229" s="408"/>
      <c r="S229" s="423" t="e">
        <f>IF(S220="no data","no data",IF((S$220+2)&gt;V172,"",(S$220+2)))</f>
        <v>#N/A</v>
      </c>
      <c r="T229" s="408" t="e">
        <f t="shared" si="52"/>
        <v>#N/A</v>
      </c>
      <c r="U229" s="408"/>
      <c r="Z229" s="408"/>
      <c r="AA229" s="423" t="e">
        <f>IF(AA220="no data","no data",IF((AA$220+2)&gt;AD172,"",(AA$220+2)))</f>
        <v>#N/A</v>
      </c>
      <c r="AB229" s="408" t="e">
        <f t="shared" si="53"/>
        <v>#N/A</v>
      </c>
      <c r="AC229" s="408"/>
      <c r="AH229" s="408"/>
      <c r="AI229" s="423" t="e">
        <f>IF(AI220="no data","no data",IF((AI$220+2)&gt;AL172,"",(AI$220+2)))</f>
        <v>#N/A</v>
      </c>
      <c r="AJ229" s="408" t="e">
        <f t="shared" si="54"/>
        <v>#N/A</v>
      </c>
      <c r="AK229" s="408"/>
      <c r="AP229" s="408"/>
      <c r="AQ229" s="423" t="e">
        <f>IF(AQ220="no data","no data",IF((AQ$220+2)&gt;AT172,"",(AQ$220+2)))</f>
        <v>#N/A</v>
      </c>
      <c r="AR229" s="408" t="e">
        <f t="shared" si="55"/>
        <v>#N/A</v>
      </c>
      <c r="AS229" s="408"/>
      <c r="AX229" s="408"/>
      <c r="AY229" s="423" t="e">
        <f>IF(AY220="no data","no data",IF((AY$220+2)&gt;BB172,"",(AY$220+2)))</f>
        <v>#N/A</v>
      </c>
      <c r="AZ229" s="408" t="e">
        <f t="shared" si="56"/>
        <v>#N/A</v>
      </c>
      <c r="BA229" s="408"/>
      <c r="BF229" s="408"/>
      <c r="BG229" s="423" t="e">
        <f>IF(BG220="no data","no data",IF((BG$220+2)&gt;BJ172,"",(BG$220+2)))</f>
        <v>#N/A</v>
      </c>
      <c r="BH229" s="408" t="e">
        <f t="shared" si="57"/>
        <v>#N/A</v>
      </c>
      <c r="BI229" s="408"/>
      <c r="BN229" s="408"/>
      <c r="BO229" s="423" t="e">
        <f>IF(BO220="no data","no data",IF((BO$220+2)&gt;BR172,"",(BO$220+2)))</f>
        <v>#N/A</v>
      </c>
      <c r="BP229" s="408" t="e">
        <f t="shared" si="58"/>
        <v>#N/A</v>
      </c>
      <c r="BQ229" s="408"/>
      <c r="BV229" s="408"/>
      <c r="BW229" s="423" t="e">
        <f>IF(BW220="no data","no data",IF((BW$220+2)&gt;BZ172,"",(BW$220+2)))</f>
        <v>#N/A</v>
      </c>
      <c r="BX229" s="408" t="e">
        <f t="shared" si="59"/>
        <v>#N/A</v>
      </c>
      <c r="BY229" s="408"/>
      <c r="CD229" s="408"/>
      <c r="CE229" s="423" t="e">
        <f>IF(CE220="no data","no data",IF((CE$220+2)&gt;CH172,"",(CE$220+2)))</f>
        <v>#N/A</v>
      </c>
      <c r="CF229" s="408" t="e">
        <f t="shared" si="60"/>
        <v>#N/A</v>
      </c>
      <c r="CG229" s="408"/>
      <c r="CL229" s="408"/>
      <c r="CM229" s="423" t="e">
        <f>IF(CM220="no data","no data",IF((CM$220+2)&gt;CP172,"",(CM$220+2)))</f>
        <v>#N/A</v>
      </c>
      <c r="CN229" s="408" t="e">
        <f t="shared" si="61"/>
        <v>#N/A</v>
      </c>
      <c r="CO229" s="408"/>
      <c r="CT229" s="408"/>
      <c r="CU229" s="423" t="e">
        <f>IF(CU220="no data","no data",IF((CU$220+2)&gt;CX172,"",(CU$220+2)))</f>
        <v>#N/A</v>
      </c>
      <c r="CV229" s="408" t="e">
        <f t="shared" si="62"/>
        <v>#N/A</v>
      </c>
      <c r="CW229" s="408"/>
      <c r="DB229" s="408"/>
      <c r="DC229" s="423" t="e">
        <f>IF(DC220="no data","no data",IF((DC$220+2)&gt;DF172,"",(DC$220+2)))</f>
        <v>#N/A</v>
      </c>
      <c r="DD229" s="408" t="e">
        <f t="shared" si="63"/>
        <v>#N/A</v>
      </c>
      <c r="DE229" s="408"/>
      <c r="DJ229" s="408"/>
      <c r="DK229" s="423" t="e">
        <f>IF(DK220="no data","no data",IF((DK$220+2)&gt;DN172,"",(DK$220+2)))</f>
        <v>#N/A</v>
      </c>
      <c r="DL229" s="408" t="e">
        <f t="shared" si="64"/>
        <v>#N/A</v>
      </c>
      <c r="DM229" s="408"/>
      <c r="DR229" s="408"/>
      <c r="DS229" s="423" t="e">
        <f>IF(DS220="no data","no data",IF((DS$220+2)&gt;DV172,"",(DS$220+2)))</f>
        <v>#N/A</v>
      </c>
      <c r="DT229" s="408" t="e">
        <f t="shared" si="65"/>
        <v>#N/A</v>
      </c>
      <c r="DU229" s="408"/>
    </row>
    <row r="230" spans="2:125" x14ac:dyDescent="0.25">
      <c r="B230" s="408"/>
      <c r="C230" s="408"/>
      <c r="D230" s="408"/>
      <c r="E230" s="408"/>
      <c r="J230" s="408"/>
      <c r="K230" s="408"/>
      <c r="L230" s="408"/>
      <c r="M230" s="408"/>
      <c r="R230" s="408"/>
      <c r="S230" s="408"/>
      <c r="T230" s="408"/>
      <c r="U230" s="408"/>
      <c r="Z230" s="408"/>
      <c r="AA230" s="408"/>
      <c r="AB230" s="408"/>
      <c r="AC230" s="408"/>
      <c r="AH230" s="408"/>
      <c r="AI230" s="408"/>
      <c r="AJ230" s="408"/>
      <c r="AK230" s="408"/>
      <c r="AP230" s="408"/>
      <c r="AQ230" s="408"/>
      <c r="AR230" s="408"/>
      <c r="AS230" s="408"/>
      <c r="AX230" s="408"/>
      <c r="AY230" s="408"/>
      <c r="AZ230" s="408"/>
      <c r="BA230" s="408"/>
      <c r="BF230" s="408"/>
      <c r="BG230" s="408"/>
      <c r="BH230" s="408"/>
      <c r="BI230" s="408"/>
      <c r="BN230" s="408"/>
      <c r="BO230" s="408"/>
      <c r="BP230" s="408"/>
      <c r="BQ230" s="408"/>
      <c r="BV230" s="408"/>
      <c r="BW230" s="408"/>
      <c r="BX230" s="408"/>
      <c r="BY230" s="408"/>
      <c r="CD230" s="408"/>
      <c r="CE230" s="408"/>
      <c r="CF230" s="408"/>
      <c r="CG230" s="408"/>
      <c r="CL230" s="408"/>
      <c r="CM230" s="408"/>
      <c r="CN230" s="408"/>
      <c r="CO230" s="408"/>
      <c r="CT230" s="408"/>
      <c r="CU230" s="408"/>
      <c r="CV230" s="408"/>
      <c r="CW230" s="408"/>
      <c r="DB230" s="408"/>
      <c r="DC230" s="408"/>
      <c r="DD230" s="408"/>
      <c r="DE230" s="408"/>
      <c r="DJ230" s="408"/>
      <c r="DK230" s="408"/>
      <c r="DL230" s="408"/>
      <c r="DM230" s="408"/>
      <c r="DR230" s="408"/>
      <c r="DS230" s="408"/>
      <c r="DT230" s="408"/>
      <c r="DU230" s="40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W230"/>
  <sheetViews>
    <sheetView topLeftCell="DO201" workbookViewId="0">
      <selection activeCell="DY200" sqref="DY200"/>
    </sheetView>
  </sheetViews>
  <sheetFormatPr defaultRowHeight="15" x14ac:dyDescent="0.25"/>
  <cols>
    <col min="1" max="1" width="15.42578125" style="416" bestFit="1" customWidth="1"/>
    <col min="2" max="2" width="21.42578125" style="416" bestFit="1" customWidth="1"/>
    <col min="3" max="3" width="21.42578125" style="416" customWidth="1"/>
    <col min="4" max="4" width="15.42578125" style="416" bestFit="1" customWidth="1"/>
    <col min="5" max="5" width="27.7109375" style="416" bestFit="1" customWidth="1"/>
    <col min="6" max="7" width="27.7109375" style="416" customWidth="1"/>
    <col min="9" max="9" width="15.42578125" style="416" bestFit="1" customWidth="1"/>
    <col min="10" max="10" width="21.42578125" style="416" bestFit="1" customWidth="1"/>
    <col min="11" max="11" width="21.42578125" style="416" customWidth="1"/>
    <col min="12" max="12" width="15.42578125" style="416" bestFit="1" customWidth="1"/>
    <col min="13" max="13" width="27.7109375" style="416" bestFit="1" customWidth="1"/>
    <col min="14" max="15" width="27.7109375" style="416" customWidth="1"/>
    <col min="17" max="17" width="15.42578125" style="416" bestFit="1" customWidth="1"/>
    <col min="18" max="18" width="21.42578125" style="416" bestFit="1" customWidth="1"/>
    <col min="19" max="19" width="21.42578125" style="416" customWidth="1"/>
    <col min="20" max="20" width="15.42578125" style="416" bestFit="1" customWidth="1"/>
    <col min="21" max="21" width="27.7109375" style="416" bestFit="1" customWidth="1"/>
    <col min="22" max="23" width="27.7109375" style="416" customWidth="1"/>
    <col min="25" max="25" width="15.42578125" style="416" bestFit="1" customWidth="1"/>
    <col min="26" max="26" width="21.42578125" style="416" bestFit="1" customWidth="1"/>
    <col min="27" max="27" width="21.42578125" style="416" customWidth="1"/>
    <col min="28" max="28" width="15.42578125" style="416" bestFit="1" customWidth="1"/>
    <col min="29" max="29" width="27.7109375" style="416" bestFit="1" customWidth="1"/>
    <col min="30" max="31" width="27.7109375" style="416" customWidth="1"/>
    <col min="33" max="33" width="15.42578125" style="416" bestFit="1" customWidth="1"/>
    <col min="34" max="34" width="21.42578125" style="416" bestFit="1" customWidth="1"/>
    <col min="35" max="35" width="21.42578125" style="416" customWidth="1"/>
    <col min="36" max="36" width="15.42578125" style="416" bestFit="1" customWidth="1"/>
    <col min="37" max="37" width="27.7109375" style="416" bestFit="1" customWidth="1"/>
    <col min="38" max="39" width="27.7109375" style="416" customWidth="1"/>
    <col min="41" max="41" width="15.42578125" style="416" bestFit="1" customWidth="1"/>
    <col min="42" max="42" width="21.42578125" style="416" bestFit="1" customWidth="1"/>
    <col min="43" max="43" width="21.42578125" style="416" customWidth="1"/>
    <col min="44" max="44" width="15.42578125" style="416" bestFit="1" customWidth="1"/>
    <col min="45" max="45" width="27.7109375" style="416" bestFit="1" customWidth="1"/>
    <col min="46" max="47" width="27.7109375" style="416" customWidth="1"/>
    <col min="49" max="49" width="15.42578125" style="416" bestFit="1" customWidth="1"/>
    <col min="50" max="50" width="21.42578125" style="416" bestFit="1" customWidth="1"/>
    <col min="51" max="51" width="21.42578125" style="416" customWidth="1"/>
    <col min="52" max="52" width="15.42578125" style="416" bestFit="1" customWidth="1"/>
    <col min="53" max="53" width="27.7109375" style="416" bestFit="1" customWidth="1"/>
    <col min="54" max="55" width="27.7109375" style="416" customWidth="1"/>
    <col min="57" max="57" width="15.42578125" style="416" bestFit="1" customWidth="1"/>
    <col min="58" max="58" width="21.42578125" style="416" bestFit="1" customWidth="1"/>
    <col min="59" max="59" width="21.42578125" style="416" customWidth="1"/>
    <col min="60" max="60" width="15.42578125" style="416" bestFit="1" customWidth="1"/>
    <col min="61" max="61" width="27.7109375" style="416" bestFit="1" customWidth="1"/>
    <col min="62" max="63" width="27.7109375" style="416" customWidth="1"/>
    <col min="65" max="65" width="15.42578125" style="416" bestFit="1" customWidth="1"/>
    <col min="66" max="66" width="21.42578125" style="416" bestFit="1" customWidth="1"/>
    <col min="67" max="67" width="21.42578125" style="416" customWidth="1"/>
    <col min="68" max="68" width="15.42578125" style="416" bestFit="1" customWidth="1"/>
    <col min="69" max="69" width="27.7109375" style="416" bestFit="1" customWidth="1"/>
    <col min="70" max="71" width="27.7109375" style="416" customWidth="1"/>
    <col min="73" max="73" width="15.42578125" style="416" bestFit="1" customWidth="1"/>
    <col min="74" max="74" width="21.42578125" style="416" bestFit="1" customWidth="1"/>
    <col min="75" max="75" width="21.42578125" style="416" customWidth="1"/>
    <col min="76" max="76" width="15.42578125" style="416" bestFit="1" customWidth="1"/>
    <col min="77" max="77" width="27.7109375" style="416" bestFit="1" customWidth="1"/>
    <col min="78" max="79" width="27.7109375" style="416" customWidth="1"/>
    <col min="81" max="81" width="15.42578125" style="416" bestFit="1" customWidth="1"/>
    <col min="82" max="82" width="21.42578125" style="416" bestFit="1" customWidth="1"/>
    <col min="83" max="83" width="21.42578125" style="416" customWidth="1"/>
    <col min="84" max="84" width="15.42578125" style="416" bestFit="1" customWidth="1"/>
    <col min="85" max="85" width="27.7109375" style="416" bestFit="1" customWidth="1"/>
    <col min="86" max="87" width="27.7109375" style="416" customWidth="1"/>
    <col min="89" max="89" width="15.42578125" style="416" bestFit="1" customWidth="1"/>
    <col min="90" max="90" width="21.42578125" style="416" bestFit="1" customWidth="1"/>
    <col min="91" max="91" width="21.42578125" style="416" customWidth="1"/>
    <col min="92" max="92" width="15.42578125" style="416" bestFit="1" customWidth="1"/>
    <col min="93" max="93" width="27.7109375" style="416" bestFit="1" customWidth="1"/>
    <col min="94" max="95" width="27.7109375" style="416" customWidth="1"/>
    <col min="97" max="97" width="15.42578125" style="416" bestFit="1" customWidth="1"/>
    <col min="98" max="98" width="21.42578125" style="416" bestFit="1" customWidth="1"/>
    <col min="99" max="99" width="21.42578125" style="416" customWidth="1"/>
    <col min="100" max="100" width="15.42578125" style="416" bestFit="1" customWidth="1"/>
    <col min="101" max="101" width="27.7109375" style="416" bestFit="1" customWidth="1"/>
    <col min="102" max="103" width="27.7109375" style="416" customWidth="1"/>
    <col min="105" max="105" width="15.42578125" style="416" bestFit="1" customWidth="1"/>
    <col min="106" max="106" width="21.42578125" style="416" bestFit="1" customWidth="1"/>
    <col min="107" max="107" width="21.42578125" style="416" customWidth="1"/>
    <col min="108" max="108" width="15.42578125" style="416" bestFit="1" customWidth="1"/>
    <col min="109" max="109" width="27.7109375" style="416" bestFit="1" customWidth="1"/>
    <col min="110" max="111" width="27.7109375" style="416" customWidth="1"/>
    <col min="113" max="113" width="15.42578125" style="416" bestFit="1" customWidth="1"/>
    <col min="114" max="114" width="21.42578125" style="416" bestFit="1" customWidth="1"/>
    <col min="115" max="115" width="21.42578125" style="416" customWidth="1"/>
    <col min="116" max="116" width="15.42578125" style="416" bestFit="1" customWidth="1"/>
    <col min="117" max="117" width="27.7109375" style="416" bestFit="1" customWidth="1"/>
    <col min="118" max="119" width="27.7109375" style="416" customWidth="1"/>
    <col min="121" max="121" width="15.42578125" style="416" bestFit="1" customWidth="1"/>
    <col min="122" max="122" width="21.42578125" style="416" bestFit="1" customWidth="1"/>
    <col min="123" max="123" width="21.42578125" style="416" customWidth="1"/>
    <col min="124" max="124" width="15.42578125" style="416" bestFit="1" customWidth="1"/>
    <col min="125" max="125" width="27.7109375" style="416" bestFit="1" customWidth="1"/>
    <col min="126" max="127" width="27.7109375" style="416" customWidth="1"/>
  </cols>
  <sheetData>
    <row r="1" spans="1:127" x14ac:dyDescent="0.25">
      <c r="A1" s="416" t="s">
        <v>1</v>
      </c>
      <c r="B1" s="417" t="s">
        <v>0</v>
      </c>
      <c r="C1" s="416">
        <f>VLOOKUP(B1,'Rural 80'!$A$11:$BS$488,8,FALSE)</f>
        <v>10</v>
      </c>
      <c r="D1" s="416">
        <f t="array" ref="D1">INDEX(C$1:C$39,MATCH(SMALL(COUNTIF(C$1:C$39,"&lt;"&amp;C$1:C$39),ROW(C1:D1)),COUNTIF(C$1:C$39,"&lt;"&amp;C$1:C$39),0))</f>
        <v>1</v>
      </c>
      <c r="E1" s="416" t="str">
        <f t="array" ref="E1">INDEX(B$1:B$39,SMALL(IF(C$1:C$39=D1,ROW(C$1:C$39)),COUNTIF(D$1:D1,D1)),1)</f>
        <v>Rochford</v>
      </c>
      <c r="F1" s="416">
        <f t="shared" ref="F1:F32" si="0">IF(D1="9999","no data",(D1-(D$1-1)))</f>
        <v>1</v>
      </c>
      <c r="G1" s="416" t="str">
        <f t="shared" ref="G1:G32" si="1">E1</f>
        <v>Rochford</v>
      </c>
      <c r="I1" s="416" t="s">
        <v>1</v>
      </c>
      <c r="J1" s="417" t="s">
        <v>0</v>
      </c>
      <c r="K1" s="416">
        <f>VLOOKUP(J1,'Rural 80'!$A$11:$BS$488,12,FALSE)</f>
        <v>9</v>
      </c>
      <c r="L1" s="416">
        <f t="array" ref="L1">INDEX(K$1:K$39,MATCH(SMALL(COUNTIF(K$1:K$39,"&lt;"&amp;K$1:K$39),ROW(K1:L1)),COUNTIF(K$1:K$39,"&lt;"&amp;K$1:K$39),0))</f>
        <v>1</v>
      </c>
      <c r="M1" s="416" t="str">
        <f t="array" ref="M1">INDEX(J$1:J$39,SMALL(IF(K$1:K$39=L1,ROW(K$1:K$39)),COUNTIF(L$1:L1,L1)),1)</f>
        <v>Castle Point</v>
      </c>
      <c r="N1" s="416">
        <f t="shared" ref="N1:N39" si="2">IF(L1="9999","no data",(L1-(L$1-1)))</f>
        <v>1</v>
      </c>
      <c r="O1" s="416" t="str">
        <f t="shared" ref="O1:O39" si="3">M1</f>
        <v>Castle Point</v>
      </c>
      <c r="Q1" s="416" t="s">
        <v>1</v>
      </c>
      <c r="R1" s="417" t="s">
        <v>0</v>
      </c>
      <c r="S1" s="416">
        <f>VLOOKUP(R1,'Rural 80'!$A$11:$BS$488,16,FALSE)</f>
        <v>8</v>
      </c>
      <c r="T1" s="416">
        <f t="array" ref="T1">INDEX(S$1:S$39,MATCH(SMALL(COUNTIF(S$1:S$39,"&lt;"&amp;S$1:S$39),ROW(S1:T1)),COUNTIF(S$1:S$39,"&lt;"&amp;S$1:S$39),0))</f>
        <v>1</v>
      </c>
      <c r="U1" s="416" t="str">
        <f t="array" ref="U1">INDEX(R$1:R$39,SMALL(IF(S$1:S$39=T1,ROW(S$1:S$39)),COUNTIF(T$1:T1,T1)),1)</f>
        <v>Rochford</v>
      </c>
      <c r="V1" s="416">
        <f t="shared" ref="V1:V39" si="4">IF(T1="9999","no data",(T1-(T$1-1)))</f>
        <v>1</v>
      </c>
      <c r="W1" s="416" t="str">
        <f t="shared" ref="W1:W39" si="5">U1</f>
        <v>Rochford</v>
      </c>
      <c r="Y1" s="416" t="s">
        <v>1</v>
      </c>
      <c r="Z1" s="417" t="s">
        <v>0</v>
      </c>
      <c r="AA1" s="416">
        <f>VLOOKUP(Z1,'Rural 80'!$A$11:$BS$488,20,FALSE)</f>
        <v>7</v>
      </c>
      <c r="AB1" s="416">
        <f t="array" ref="AB1">INDEX(AA$1:AA$39,MATCH(SMALL(COUNTIF(AA$1:AA$39,"&lt;"&amp;AA$1:AA$39),ROW(AA1:AB1)),COUNTIF(AA$1:AA$39,"&lt;"&amp;AA$1:AA$39),0))</f>
        <v>1</v>
      </c>
      <c r="AC1" s="416" t="str">
        <f t="array" ref="AC1">INDEX(Z$1:Z$39,SMALL(IF(AA$1:AA$39=AB1,ROW(AA$1:AA$39)),COUNTIF(AB$1:AB1,AB1)),1)</f>
        <v>Castle Point</v>
      </c>
      <c r="AD1" s="416">
        <f t="shared" ref="AD1:AD39" si="6">IF(AB1="9999","no data",(AB1-(AB$1-1)))</f>
        <v>1</v>
      </c>
      <c r="AE1" s="416" t="str">
        <f t="shared" ref="AE1:AE39" si="7">AC1</f>
        <v>Castle Point</v>
      </c>
      <c r="AG1" s="416" t="s">
        <v>1</v>
      </c>
      <c r="AH1" s="417" t="s">
        <v>0</v>
      </c>
      <c r="AI1" s="416">
        <f>VLOOKUP(AH1,'Rural 80'!$A$11:$BS$488,24,FALSE)</f>
        <v>11</v>
      </c>
      <c r="AJ1" s="416">
        <f t="array" ref="AJ1">INDEX(AI$1:AI$39,MATCH(SMALL(COUNTIF(AI$1:AI$39,"&lt;"&amp;AI$1:AI$39),ROW(AI1:AJ1)),COUNTIF(AI$1:AI$39,"&lt;"&amp;AI$1:AI$39),0))</f>
        <v>1</v>
      </c>
      <c r="AK1" s="416" t="str">
        <f t="array" ref="AK1">INDEX(AH$1:AH$39,SMALL(IF(AI$1:AI$39=AJ1,ROW(AI$1:AI$39)),COUNTIF(AJ$1:AJ1,AJ1)),1)</f>
        <v>Rochford</v>
      </c>
      <c r="AL1" s="416">
        <f t="shared" ref="AL1:AL39" si="8">IF(AJ1="9999","no data",(AJ1-(AJ$1-1)))</f>
        <v>1</v>
      </c>
      <c r="AM1" s="416" t="str">
        <f t="shared" ref="AM1:AM39" si="9">AK1</f>
        <v>Rochford</v>
      </c>
      <c r="AO1" s="416" t="s">
        <v>1</v>
      </c>
      <c r="AP1" s="417" t="s">
        <v>0</v>
      </c>
      <c r="AQ1" s="416">
        <f>VLOOKUP(AP1,'Rural 80'!$A$11:$BS$488,28,FALSE)</f>
        <v>3</v>
      </c>
      <c r="AR1" s="416">
        <f t="array" ref="AR1">INDEX(AQ$1:AQ$39,MATCH(SMALL(COUNTIF(AQ$1:AQ$39,"&lt;"&amp;AQ$1:AQ$39),ROW(AQ1:AR1)),COUNTIF(AQ$1:AQ$39,"&lt;"&amp;AQ$1:AQ$39),0))</f>
        <v>1</v>
      </c>
      <c r="AS1" s="416" t="str">
        <f t="array" ref="AS1">INDEX(AP$1:AP$39,SMALL(IF(AQ$1:AQ$39=AR1,ROW(AQ$1:AQ$39)),COUNTIF(AR$1:AR1,AR1)),1)</f>
        <v>Castle Point</v>
      </c>
      <c r="AT1" s="416">
        <f t="shared" ref="AT1:AT39" si="10">IF(AR1="9999","no data",(AR1-(AR$1-1)))</f>
        <v>1</v>
      </c>
      <c r="AU1" s="416" t="str">
        <f t="shared" ref="AU1:AU39" si="11">AS1</f>
        <v>Castle Point</v>
      </c>
      <c r="AW1" s="416" t="s">
        <v>1</v>
      </c>
      <c r="AX1" s="417" t="s">
        <v>0</v>
      </c>
      <c r="AY1" s="416">
        <f>VLOOKUP(AX1,'Rural 80'!$A$11:$BS$488,32,FALSE)</f>
        <v>12</v>
      </c>
      <c r="AZ1" s="416">
        <f t="array" ref="AZ1">INDEX(AY$1:AY$39,MATCH(SMALL(COUNTIF(AY$1:AY$39,"&lt;"&amp;AY$1:AY$39),ROW(AY1:AZ1)),COUNTIF(AY$1:AY$39,"&lt;"&amp;AY$1:AY$39),0))</f>
        <v>1</v>
      </c>
      <c r="BA1" s="416" t="str">
        <f t="array" ref="BA1">INDEX(AX$1:AX$39,SMALL(IF(AY$1:AY$39=AZ1,ROW(AY$1:AY$39)),COUNTIF(AZ$1:AZ1,AZ1)),1)</f>
        <v>Rochford</v>
      </c>
      <c r="BB1" s="416">
        <f t="shared" ref="BB1:BB39" si="12">IF(AZ1="9999","no data",(AZ1-(AZ$1-1)))</f>
        <v>1</v>
      </c>
      <c r="BC1" s="416" t="str">
        <f t="shared" ref="BC1:BC39" si="13">BA1</f>
        <v>Rochford</v>
      </c>
      <c r="BE1" s="416" t="s">
        <v>1</v>
      </c>
      <c r="BF1" s="417" t="s">
        <v>0</v>
      </c>
      <c r="BG1" s="416">
        <f>VLOOKUP(BF1,'Rural 80'!$A$11:$BS$488,36,FALSE)</f>
        <v>12</v>
      </c>
      <c r="BH1" s="416">
        <f t="array" ref="BH1">INDEX(BG$1:BG$39,MATCH(SMALL(COUNTIF(BG$1:BG$39,"&lt;"&amp;BG$1:BG$39),ROW(BG1:BH1)),COUNTIF(BG$1:BG$39,"&lt;"&amp;BG$1:BG$39),0))</f>
        <v>1</v>
      </c>
      <c r="BI1" s="416" t="str">
        <f t="array" ref="BI1">INDEX(BF$1:BF$39,SMALL(IF(BG$1:BG$39=BH1,ROW(BG$1:BG$39)),COUNTIF(BH$1:BH1,BH1)),1)</f>
        <v>Castle Point</v>
      </c>
      <c r="BJ1" s="416">
        <f t="shared" ref="BJ1:BJ39" si="14">IF(BH1="9999","no data",(BH1-(BH$1-1)))</f>
        <v>1</v>
      </c>
      <c r="BK1" s="416" t="str">
        <f t="shared" ref="BK1:BK39" si="15">BI1</f>
        <v>Castle Point</v>
      </c>
      <c r="BM1" s="416" t="s">
        <v>1</v>
      </c>
      <c r="BN1" s="417" t="s">
        <v>0</v>
      </c>
      <c r="BO1" s="416">
        <f>VLOOKUP(BN1,'Rural 80'!$A$11:$BS$488,40,FALSE)</f>
        <v>14</v>
      </c>
      <c r="BP1" s="416">
        <f t="array" ref="BP1">INDEX(BO$1:BO$39,MATCH(SMALL(COUNTIF(BO$1:BO$39,"&lt;"&amp;BO$1:BO$39),ROW(BO1:BP1)),COUNTIF(BO$1:BO$39,"&lt;"&amp;BO$1:BO$39),0))</f>
        <v>1</v>
      </c>
      <c r="BQ1" s="416" t="str">
        <f t="array" ref="BQ1">INDEX(BN$1:BN$39,SMALL(IF(BO$1:BO$39=BP1,ROW(BO$1:BO$39)),COUNTIF(BP$1:BP1,BP1)),1)</f>
        <v>Rotherham</v>
      </c>
      <c r="BR1" s="416">
        <f t="shared" ref="BR1:BR39" si="16">IF(BP1="9999","no data",(BP1-(BP$1-1)))</f>
        <v>1</v>
      </c>
      <c r="BS1" s="416" t="str">
        <f t="shared" ref="BS1:BS39" si="17">BQ1</f>
        <v>Rotherham</v>
      </c>
      <c r="BU1" s="416" t="s">
        <v>1</v>
      </c>
      <c r="BV1" s="417" t="s">
        <v>0</v>
      </c>
      <c r="BW1" s="416">
        <f>VLOOKUP(BV1,'Rural 80'!$A$11:$BS$488,44,FALSE)</f>
        <v>13</v>
      </c>
      <c r="BX1" s="416">
        <f t="array" ref="BX1">INDEX(BW$1:BW$39,MATCH(SMALL(COUNTIF(BW$1:BW$39,"&lt;"&amp;BW$1:BW$39),ROW(BW1:BX1)),COUNTIF(BW$1:BW$39,"&lt;"&amp;BW$1:BW$39),0))</f>
        <v>1</v>
      </c>
      <c r="BY1" s="416" t="str">
        <f t="array" ref="BY1">INDEX(BV$1:BV$39,SMALL(IF(BW$1:BW$39=BX1,ROW(BW$1:BW$39)),COUNTIF(BX$1:BX1,BX1)),1)</f>
        <v>Castle Point</v>
      </c>
      <c r="BZ1" s="416">
        <f t="shared" ref="BZ1:BZ39" si="18">IF(BX1="9999","no data",(BX1-(BX$1-1)))</f>
        <v>1</v>
      </c>
      <c r="CA1" s="416" t="str">
        <f t="shared" ref="CA1:CA39" si="19">BY1</f>
        <v>Castle Point</v>
      </c>
      <c r="CC1" s="416" t="s">
        <v>1</v>
      </c>
      <c r="CD1" s="417" t="s">
        <v>0</v>
      </c>
      <c r="CE1" s="416">
        <f>VLOOKUP(CD1,'Rural 80'!$A$11:$BS$488,48,FALSE)</f>
        <v>9</v>
      </c>
      <c r="CF1" s="416">
        <f t="array" ref="CF1">INDEX(CE$1:CE$39,MATCH(SMALL(COUNTIF(CE$1:CE$39,"&lt;"&amp;CE$1:CE$39),ROW(CE1:CF1)),COUNTIF(CE$1:CE$39,"&lt;"&amp;CE$1:CE$39),0))</f>
        <v>1</v>
      </c>
      <c r="CG1" s="416" t="str">
        <f t="array" ref="CG1">INDEX(CD$1:CD$39,SMALL(IF(CE$1:CE$39=CF1,ROW(CE$1:CE$39)),COUNTIF(CF$1:CF1,CF1)),1)</f>
        <v>Rotherham</v>
      </c>
      <c r="CH1" s="416">
        <f t="shared" ref="CH1:CH39" si="20">IF(CF1="9999","no data",(CF1-(CF$1-1)))</f>
        <v>1</v>
      </c>
      <c r="CI1" s="416" t="str">
        <f t="shared" ref="CI1:CI39" si="21">CG1</f>
        <v>Rotherham</v>
      </c>
      <c r="CK1" s="416" t="s">
        <v>1</v>
      </c>
      <c r="CL1" s="417" t="s">
        <v>0</v>
      </c>
      <c r="CM1" s="416">
        <f>VLOOKUP(CL1,'Rural 80'!$A$11:$BS$488,52,FALSE)</f>
        <v>5</v>
      </c>
      <c r="CN1" s="416">
        <f t="array" ref="CN1">INDEX(CM$1:CM$39,MATCH(SMALL(COUNTIF(CM$1:CM$39,"&lt;"&amp;CM$1:CM$39),ROW(CM1:CN1)),COUNTIF(CM$1:CM$39,"&lt;"&amp;CM$1:CM$39),0))</f>
        <v>1</v>
      </c>
      <c r="CO1" s="416" t="str">
        <f t="array" ref="CO1">INDEX(CL$1:CL$39,SMALL(IF(CM$1:CM$39=CN1,ROW(CM$1:CM$39)),COUNTIF(CN$1:CN1,CN1)),1)</f>
        <v>Castle Point</v>
      </c>
      <c r="CP1" s="416">
        <f t="shared" ref="CP1:CP39" si="22">IF(CN1="9999","no data",(CN1-(CN$1-1)))</f>
        <v>1</v>
      </c>
      <c r="CQ1" s="416" t="str">
        <f t="shared" ref="CQ1:CQ39" si="23">CO1</f>
        <v>Castle Point</v>
      </c>
      <c r="CS1" s="416" t="s">
        <v>1</v>
      </c>
      <c r="CT1" s="417" t="s">
        <v>0</v>
      </c>
      <c r="CU1" s="416" t="str">
        <f>VLOOKUP(CT1,'Rural 80'!$A$11:$BS$488,56,FALSE)</f>
        <v>9999</v>
      </c>
      <c r="CV1" s="416" t="str">
        <f t="array" ref="CV1">INDEX(CU$1:CU$39,MATCH(SMALL(COUNTIF(CU$1:CU$39,"&lt;"&amp;CU$1:CU$39),ROW(CU1:CV1)),COUNTIF(CU$1:CU$39,"&lt;"&amp;CU$1:CU$39),0))</f>
        <v>9999</v>
      </c>
      <c r="CW1" s="416" t="str">
        <f t="array" ref="CW1">INDEX(CT$1:CT$39,SMALL(IF(CU$1:CU$39=CV1,ROW(CU$1:CU$39)),COUNTIF(CV$1:CV1,CV1)),1)</f>
        <v>Adur</v>
      </c>
      <c r="CX1" s="416" t="str">
        <f t="shared" ref="CX1:CX39" si="24">IF(CV1="9999","no data",(CV1-(CV$1-1)))</f>
        <v>no data</v>
      </c>
      <c r="CY1" s="416" t="str">
        <f t="shared" ref="CY1:CY39" si="25">CW1</f>
        <v>Adur</v>
      </c>
      <c r="DA1" s="416" t="s">
        <v>1</v>
      </c>
      <c r="DB1" s="417" t="s">
        <v>0</v>
      </c>
      <c r="DC1" s="416" t="str">
        <f>VLOOKUP(DB1,'Rural 80'!$A$11:$BS$488,60,FALSE)</f>
        <v>9999</v>
      </c>
      <c r="DD1" s="416" t="str">
        <f t="array" ref="DD1">INDEX(DC$1:DC$39,MATCH(SMALL(COUNTIF(DC$1:DC$39,"&lt;"&amp;DC$1:DC$39),ROW(DC1:DD1)),COUNTIF(DC$1:DC$39,"&lt;"&amp;DC$1:DC$39),0))</f>
        <v>9999</v>
      </c>
      <c r="DE1" s="416" t="str">
        <f t="array" ref="DE1">INDEX(DB$1:DB$39,SMALL(IF(DC$1:DC$39=DD1,ROW(DC$1:DC$39)),COUNTIF(DD$1:DD1,DD1)),1)</f>
        <v>Adur</v>
      </c>
      <c r="DF1" s="416" t="str">
        <f t="shared" ref="DF1:DF39" si="26">IF(DD1="9999","no data",(DD1-(DD$1-1)))</f>
        <v>no data</v>
      </c>
      <c r="DG1" s="416" t="str">
        <f t="shared" ref="DG1:DG39" si="27">DE1</f>
        <v>Adur</v>
      </c>
      <c r="DI1" s="416" t="s">
        <v>1</v>
      </c>
      <c r="DJ1" s="417" t="s">
        <v>0</v>
      </c>
      <c r="DK1" s="416" t="str">
        <f>VLOOKUP(DJ1,'Rural 80'!$A$11:$BS$488,64,FALSE)</f>
        <v>9999</v>
      </c>
      <c r="DL1" s="416" t="str">
        <f t="array" ref="DL1">INDEX(DK$1:DK$39,MATCH(SMALL(COUNTIF(DK$1:DK$39,"&lt;"&amp;DK$1:DK$39),ROW(DK1:DL1)),COUNTIF(DK$1:DK$39,"&lt;"&amp;DK$1:DK$39),0))</f>
        <v>9999</v>
      </c>
      <c r="DM1" s="416" t="str">
        <f t="array" ref="DM1">INDEX(DJ$1:DJ$39,SMALL(IF(DK$1:DK$39=DL1,ROW(DK$1:DK$39)),COUNTIF(DL$1:DL1,DL1)),1)</f>
        <v>Adur</v>
      </c>
      <c r="DN1" s="416" t="str">
        <f t="shared" ref="DN1:DN39" si="28">IF(DL1="9999","no data",(DL1-(DL$1-1)))</f>
        <v>no data</v>
      </c>
      <c r="DO1" s="416" t="str">
        <f t="shared" ref="DO1:DO39" si="29">DM1</f>
        <v>Adur</v>
      </c>
      <c r="DQ1" s="416" t="s">
        <v>1</v>
      </c>
      <c r="DR1" s="417" t="s">
        <v>0</v>
      </c>
      <c r="DS1" s="416" t="str">
        <f>VLOOKUP(DR1,'Rural 80'!$A$11:$BS$488,68,FALSE)</f>
        <v>9999</v>
      </c>
      <c r="DT1" s="416" t="str">
        <f t="array" ref="DT1">INDEX(DS$1:DS$39,MATCH(SMALL(COUNTIF(DS$1:DS$39,"&lt;"&amp;DS$1:DS$39),ROW(DS1:DT1)),COUNTIF(DS$1:DS$39,"&lt;"&amp;DS$1:DS$39),0))</f>
        <v>9999</v>
      </c>
      <c r="DU1" s="416" t="str">
        <f t="array" ref="DU1">INDEX(DR$1:DR$39,SMALL(IF(DS$1:DS$39=DT1,ROW(DS$1:DS$39)),COUNTIF(DT$1:DT1,DT1)),1)</f>
        <v>Adur</v>
      </c>
      <c r="DV1" s="416" t="str">
        <f t="shared" ref="DV1:DV39" si="30">IF(DT1="9999","no data",(DT1-(DT$1-1)))</f>
        <v>no data</v>
      </c>
      <c r="DW1" s="416" t="str">
        <f t="shared" ref="DW1:DW39" si="31">DU1</f>
        <v>Adur</v>
      </c>
    </row>
    <row r="2" spans="1:127" x14ac:dyDescent="0.25">
      <c r="A2" s="416">
        <f>'Rural 80'!$C343</f>
        <v>39</v>
      </c>
      <c r="B2" s="417" t="s">
        <v>6</v>
      </c>
      <c r="C2" s="416">
        <f>VLOOKUP(B2,'Rural 80'!$A$11:$BS$488,8,FALSE)</f>
        <v>22</v>
      </c>
      <c r="D2" s="416">
        <f t="array" ref="D2">INDEX(C$1:C$39,MATCH(SMALL(COUNTIF(C$1:C$39,"&lt;"&amp;C$1:C$39),ROW(C2:D2)),COUNTIF(C$1:C$39,"&lt;"&amp;C$1:C$39),0))</f>
        <v>2</v>
      </c>
      <c r="E2" s="416" t="str">
        <f t="array" ref="E2">INDEX(B$1:B$39,SMALL(IF(C$1:C$39=D2,ROW(C$1:C$39)),COUNTIF(D$1:D2,D2)),1)</f>
        <v>Castle Point</v>
      </c>
      <c r="F2" s="416">
        <f t="shared" si="0"/>
        <v>2</v>
      </c>
      <c r="G2" s="416" t="str">
        <f t="shared" si="1"/>
        <v>Castle Point</v>
      </c>
      <c r="I2" s="416">
        <f>'Rural 80'!$C343</f>
        <v>39</v>
      </c>
      <c r="J2" s="417" t="s">
        <v>6</v>
      </c>
      <c r="K2" s="416">
        <f>VLOOKUP(J2,'Rural 80'!$A$11:$BS$488,12,FALSE)</f>
        <v>23</v>
      </c>
      <c r="L2" s="416">
        <f t="array" ref="L2">INDEX(K$1:K$39,MATCH(SMALL(COUNTIF(K$1:K$39,"&lt;"&amp;K$1:K$39),ROW(K2:L2)),COUNTIF(K$1:K$39,"&lt;"&amp;K$1:K$39),0))</f>
        <v>2</v>
      </c>
      <c r="M2" s="416" t="str">
        <f t="array" ref="M2">INDEX(J$1:J$39,SMALL(IF(K$1:K$39=L2,ROW(K$1:K$39)),COUNTIF(L$1:L2,L2)),1)</f>
        <v>Gosport</v>
      </c>
      <c r="N2" s="416">
        <f t="shared" si="2"/>
        <v>2</v>
      </c>
      <c r="O2" s="416" t="str">
        <f t="shared" si="3"/>
        <v>Gosport</v>
      </c>
      <c r="Q2" s="416">
        <f>'Rural 80'!$C343</f>
        <v>39</v>
      </c>
      <c r="R2" s="417" t="s">
        <v>6</v>
      </c>
      <c r="S2" s="416">
        <f>VLOOKUP(R2,'Rural 80'!$A$11:$BS$488,16,FALSE)</f>
        <v>20</v>
      </c>
      <c r="T2" s="416">
        <f t="array" ref="T2">INDEX(S$1:S$39,MATCH(SMALL(COUNTIF(S$1:S$39,"&lt;"&amp;S$1:S$39),ROW(S2:T2)),COUNTIF(S$1:S$39,"&lt;"&amp;S$1:S$39),0))</f>
        <v>2</v>
      </c>
      <c r="U2" s="416" t="str">
        <f t="array" ref="U2">INDEX(R$1:R$39,SMALL(IF(S$1:S$39=T2,ROW(S$1:S$39)),COUNTIF(T$1:T2,T2)),1)</f>
        <v>Castle Point</v>
      </c>
      <c r="V2" s="416">
        <f t="shared" si="4"/>
        <v>2</v>
      </c>
      <c r="W2" s="416" t="str">
        <f t="shared" si="5"/>
        <v>Castle Point</v>
      </c>
      <c r="Y2" s="416">
        <f>'Rural 80'!$C343</f>
        <v>39</v>
      </c>
      <c r="Z2" s="417" t="s">
        <v>6</v>
      </c>
      <c r="AA2" s="416">
        <f>VLOOKUP(Z2,'Rural 80'!$A$11:$BS$488,20,FALSE)</f>
        <v>24</v>
      </c>
      <c r="AB2" s="416">
        <f t="array" ref="AB2">INDEX(AA$1:AA$39,MATCH(SMALL(COUNTIF(AA$1:AA$39,"&lt;"&amp;AA$1:AA$39),ROW(AA2:AB2)),COUNTIF(AA$1:AA$39,"&lt;"&amp;AA$1:AA$39),0))</f>
        <v>2</v>
      </c>
      <c r="AC2" s="416" t="str">
        <f t="array" ref="AC2">INDEX(Z$1:Z$39,SMALL(IF(AA$1:AA$39=AB2,ROW(AA$1:AA$39)),COUNTIF(AB$1:AB2,AB2)),1)</f>
        <v>Rochford</v>
      </c>
      <c r="AD2" s="416">
        <f t="shared" si="6"/>
        <v>2</v>
      </c>
      <c r="AE2" s="416" t="str">
        <f t="shared" si="7"/>
        <v>Rochford</v>
      </c>
      <c r="AG2" s="416">
        <f>'Rural 80'!$C343</f>
        <v>39</v>
      </c>
      <c r="AH2" s="417" t="s">
        <v>6</v>
      </c>
      <c r="AI2" s="416">
        <f>VLOOKUP(AH2,'Rural 80'!$A$11:$BS$488,24,FALSE)</f>
        <v>29</v>
      </c>
      <c r="AJ2" s="416">
        <f t="array" ref="AJ2">INDEX(AI$1:AI$39,MATCH(SMALL(COUNTIF(AI$1:AI$39,"&lt;"&amp;AI$1:AI$39),ROW(AI2:AJ2)),COUNTIF(AI$1:AI$39,"&lt;"&amp;AI$1:AI$39),0))</f>
        <v>2</v>
      </c>
      <c r="AK2" s="416" t="str">
        <f t="array" ref="AK2">INDEX(AH$1:AH$39,SMALL(IF(AI$1:AI$39=AJ2,ROW(AI$1:AI$39)),COUNTIF(AJ$1:AJ2,AJ2)),1)</f>
        <v>Castle Point</v>
      </c>
      <c r="AL2" s="416">
        <f t="shared" si="8"/>
        <v>2</v>
      </c>
      <c r="AM2" s="416" t="str">
        <f t="shared" si="9"/>
        <v>Castle Point</v>
      </c>
      <c r="AO2" s="416">
        <f>'Rural 80'!$C343</f>
        <v>39</v>
      </c>
      <c r="AP2" s="417" t="s">
        <v>6</v>
      </c>
      <c r="AQ2" s="416">
        <f>VLOOKUP(AP2,'Rural 80'!$A$11:$BS$488,28,FALSE)</f>
        <v>29</v>
      </c>
      <c r="AR2" s="416">
        <f t="array" ref="AR2">INDEX(AQ$1:AQ$39,MATCH(SMALL(COUNTIF(AQ$1:AQ$39,"&lt;"&amp;AQ$1:AQ$39),ROW(AQ2:AR2)),COUNTIF(AQ$1:AQ$39,"&lt;"&amp;AQ$1:AQ$39),0))</f>
        <v>2</v>
      </c>
      <c r="AS2" s="416" t="str">
        <f t="array" ref="AS2">INDEX(AP$1:AP$39,SMALL(IF(AQ$1:AQ$39=AR2,ROW(AQ$1:AQ$39)),COUNTIF(AR$1:AR2,AR2)),1)</f>
        <v>Rochford</v>
      </c>
      <c r="AT2" s="416">
        <f t="shared" si="10"/>
        <v>2</v>
      </c>
      <c r="AU2" s="416" t="str">
        <f t="shared" si="11"/>
        <v>Rochford</v>
      </c>
      <c r="AW2" s="416">
        <f>'Rural 80'!$C343</f>
        <v>39</v>
      </c>
      <c r="AX2" s="417" t="s">
        <v>6</v>
      </c>
      <c r="AY2" s="416">
        <f>VLOOKUP(AX2,'Rural 80'!$A$11:$BS$488,32,FALSE)</f>
        <v>29</v>
      </c>
      <c r="AZ2" s="416">
        <f t="array" ref="AZ2">INDEX(AY$1:AY$39,MATCH(SMALL(COUNTIF(AY$1:AY$39,"&lt;"&amp;AY$1:AY$39),ROW(AY2:AZ2)),COUNTIF(AY$1:AY$39,"&lt;"&amp;AY$1:AY$39),0))</f>
        <v>2</v>
      </c>
      <c r="BA2" s="416" t="str">
        <f t="array" ref="BA2">INDEX(AX$1:AX$39,SMALL(IF(AY$1:AY$39=AZ2,ROW(AY$1:AY$39)),COUNTIF(AZ$1:AZ2,AZ2)),1)</f>
        <v>Castle Point</v>
      </c>
      <c r="BB2" s="416">
        <f t="shared" si="12"/>
        <v>2</v>
      </c>
      <c r="BC2" s="416" t="str">
        <f t="shared" si="13"/>
        <v>Castle Point</v>
      </c>
      <c r="BE2" s="416">
        <f>'Rural 80'!$C343</f>
        <v>39</v>
      </c>
      <c r="BF2" s="417" t="s">
        <v>6</v>
      </c>
      <c r="BG2" s="416">
        <f>VLOOKUP(BF2,'Rural 80'!$A$11:$BS$488,36,FALSE)</f>
        <v>29</v>
      </c>
      <c r="BH2" s="416">
        <f t="array" ref="BH2">INDEX(BG$1:BG$39,MATCH(SMALL(COUNTIF(BG$1:BG$39,"&lt;"&amp;BG$1:BG$39),ROW(BG2:BH2)),COUNTIF(BG$1:BG$39,"&lt;"&amp;BG$1:BG$39),0))</f>
        <v>2</v>
      </c>
      <c r="BI2" s="416" t="str">
        <f t="array" ref="BI2">INDEX(BF$1:BF$39,SMALL(IF(BG$1:BG$39=BH2,ROW(BG$1:BG$39)),COUNTIF(BH$1:BH2,BH2)),1)</f>
        <v>Gosport</v>
      </c>
      <c r="BJ2" s="416">
        <f t="shared" si="14"/>
        <v>2</v>
      </c>
      <c r="BK2" s="416" t="str">
        <f t="shared" si="15"/>
        <v>Gosport</v>
      </c>
      <c r="BM2" s="416">
        <f>'Rural 80'!$C343</f>
        <v>39</v>
      </c>
      <c r="BN2" s="417" t="s">
        <v>6</v>
      </c>
      <c r="BO2" s="416">
        <f>VLOOKUP(BN2,'Rural 80'!$A$11:$BS$488,40,FALSE)</f>
        <v>20</v>
      </c>
      <c r="BP2" s="416">
        <f t="array" ref="BP2">INDEX(BO$1:BO$39,MATCH(SMALL(COUNTIF(BO$1:BO$39,"&lt;"&amp;BO$1:BO$39),ROW(BO2:BP2)),COUNTIF(BO$1:BO$39,"&lt;"&amp;BO$1:BO$39),0))</f>
        <v>2</v>
      </c>
      <c r="BQ2" s="416" t="str">
        <f t="array" ref="BQ2">INDEX(BN$1:BN$39,SMALL(IF(BO$1:BO$39=BP2,ROW(BO$1:BO$39)),COUNTIF(BP$1:BP2,BP2)),1)</f>
        <v>Rochford</v>
      </c>
      <c r="BR2" s="416">
        <f t="shared" si="16"/>
        <v>2</v>
      </c>
      <c r="BS2" s="416" t="str">
        <f t="shared" si="17"/>
        <v>Rochford</v>
      </c>
      <c r="BU2" s="416">
        <f>'Rural 80'!$C343</f>
        <v>39</v>
      </c>
      <c r="BV2" s="417" t="s">
        <v>6</v>
      </c>
      <c r="BW2" s="416">
        <f>VLOOKUP(BV2,'Rural 80'!$A$11:$BS$488,44,FALSE)</f>
        <v>21</v>
      </c>
      <c r="BX2" s="416">
        <f t="array" ref="BX2">INDEX(BW$1:BW$39,MATCH(SMALL(COUNTIF(BW$1:BW$39,"&lt;"&amp;BW$1:BW$39),ROW(BW2:BX2)),COUNTIF(BW$1:BW$39,"&lt;"&amp;BW$1:BW$39),0))</f>
        <v>2</v>
      </c>
      <c r="BY2" s="416" t="str">
        <f t="array" ref="BY2">INDEX(BV$1:BV$39,SMALL(IF(BW$1:BW$39=BX2,ROW(BW$1:BW$39)),COUNTIF(BX$1:BX2,BX2)),1)</f>
        <v>Rotherham</v>
      </c>
      <c r="BZ2" s="416">
        <f t="shared" si="18"/>
        <v>2</v>
      </c>
      <c r="CA2" s="416" t="str">
        <f t="shared" si="19"/>
        <v>Rotherham</v>
      </c>
      <c r="CC2" s="416">
        <f>'Rural 80'!$C343</f>
        <v>39</v>
      </c>
      <c r="CD2" s="417" t="s">
        <v>6</v>
      </c>
      <c r="CE2" s="416">
        <f>VLOOKUP(CD2,'Rural 80'!$A$11:$BS$488,48,FALSE)</f>
        <v>20</v>
      </c>
      <c r="CF2" s="416">
        <f t="array" ref="CF2">INDEX(CE$1:CE$39,MATCH(SMALL(COUNTIF(CE$1:CE$39,"&lt;"&amp;CE$1:CE$39),ROW(CE2:CF2)),COUNTIF(CE$1:CE$39,"&lt;"&amp;CE$1:CE$39),0))</f>
        <v>2</v>
      </c>
      <c r="CG2" s="416" t="str">
        <f t="array" ref="CG2">INDEX(CD$1:CD$39,SMALL(IF(CE$1:CE$39=CF2,ROW(CE$1:CE$39)),COUNTIF(CF$1:CF2,CF2)),1)</f>
        <v>Rochford</v>
      </c>
      <c r="CH2" s="416">
        <f t="shared" si="20"/>
        <v>2</v>
      </c>
      <c r="CI2" s="416" t="str">
        <f t="shared" si="21"/>
        <v>Rochford</v>
      </c>
      <c r="CK2" s="416">
        <f>'Rural 80'!$C343</f>
        <v>39</v>
      </c>
      <c r="CL2" s="417" t="s">
        <v>6</v>
      </c>
      <c r="CM2" s="416">
        <f>VLOOKUP(CL2,'Rural 80'!$A$11:$BS$488,52,FALSE)</f>
        <v>18</v>
      </c>
      <c r="CN2" s="416">
        <f t="array" ref="CN2">INDEX(CM$1:CM$39,MATCH(SMALL(COUNTIF(CM$1:CM$39,"&lt;"&amp;CM$1:CM$39),ROW(CM2:CN2)),COUNTIF(CM$1:CM$39,"&lt;"&amp;CM$1:CM$39),0))</f>
        <v>1</v>
      </c>
      <c r="CO2" s="416" t="str">
        <f t="array" ref="CO2">INDEX(CL$1:CL$39,SMALL(IF(CM$1:CM$39=CN2,ROW(CM$1:CM$39)),COUNTIF(CN$1:CN2,CN2)),1)</f>
        <v>Rochford</v>
      </c>
      <c r="CP2" s="416">
        <f t="shared" si="22"/>
        <v>1</v>
      </c>
      <c r="CQ2" s="416" t="str">
        <f t="shared" si="23"/>
        <v>Rochford</v>
      </c>
      <c r="CS2" s="416">
        <f>'Rural 80'!$C343</f>
        <v>39</v>
      </c>
      <c r="CT2" s="417" t="s">
        <v>6</v>
      </c>
      <c r="CU2" s="416" t="str">
        <f>VLOOKUP(CT2,'Rural 80'!$A$11:$BS$488,56,FALSE)</f>
        <v>9999</v>
      </c>
      <c r="CV2" s="416" t="str">
        <f t="array" ref="CV2">INDEX(CU$1:CU$39,MATCH(SMALL(COUNTIF(CU$1:CU$39,"&lt;"&amp;CU$1:CU$39),ROW(CU2:CV2)),COUNTIF(CU$1:CU$39,"&lt;"&amp;CU$1:CU$39),0))</f>
        <v>9999</v>
      </c>
      <c r="CW2" s="416" t="str">
        <f t="array" ref="CW2">INDEX(CT$1:CT$39,SMALL(IF(CU$1:CU$39=CV2,ROW(CU$1:CU$39)),COUNTIF(CV$1:CV2,CV2)),1)</f>
        <v>Arun</v>
      </c>
      <c r="CX2" s="416" t="str">
        <f t="shared" si="24"/>
        <v>no data</v>
      </c>
      <c r="CY2" s="416" t="str">
        <f t="shared" si="25"/>
        <v>Arun</v>
      </c>
      <c r="DA2" s="416">
        <f>'Rural 80'!$C343</f>
        <v>39</v>
      </c>
      <c r="DB2" s="417" t="s">
        <v>6</v>
      </c>
      <c r="DC2" s="416" t="str">
        <f>VLOOKUP(DB2,'Rural 80'!$A$11:$BS$488,60,FALSE)</f>
        <v>9999</v>
      </c>
      <c r="DD2" s="416" t="str">
        <f t="array" ref="DD2">INDEX(DC$1:DC$39,MATCH(SMALL(COUNTIF(DC$1:DC$39,"&lt;"&amp;DC$1:DC$39),ROW(DC2:DD2)),COUNTIF(DC$1:DC$39,"&lt;"&amp;DC$1:DC$39),0))</f>
        <v>9999</v>
      </c>
      <c r="DE2" s="416" t="str">
        <f t="array" ref="DE2">INDEX(DB$1:DB$39,SMALL(IF(DC$1:DC$39=DD2,ROW(DC$1:DC$39)),COUNTIF(DD$1:DD2,DD2)),1)</f>
        <v>Arun</v>
      </c>
      <c r="DF2" s="416" t="str">
        <f t="shared" si="26"/>
        <v>no data</v>
      </c>
      <c r="DG2" s="416" t="str">
        <f t="shared" si="27"/>
        <v>Arun</v>
      </c>
      <c r="DI2" s="416">
        <f>'Rural 80'!$C343</f>
        <v>39</v>
      </c>
      <c r="DJ2" s="417" t="s">
        <v>6</v>
      </c>
      <c r="DK2" s="416" t="str">
        <f>VLOOKUP(DJ2,'Rural 80'!$A$11:$BS$488,64,FALSE)</f>
        <v>9999</v>
      </c>
      <c r="DL2" s="416" t="str">
        <f t="array" ref="DL2">INDEX(DK$1:DK$39,MATCH(SMALL(COUNTIF(DK$1:DK$39,"&lt;"&amp;DK$1:DK$39),ROW(DK2:DL2)),COUNTIF(DK$1:DK$39,"&lt;"&amp;DK$1:DK$39),0))</f>
        <v>9999</v>
      </c>
      <c r="DM2" s="416" t="str">
        <f t="array" ref="DM2">INDEX(DJ$1:DJ$39,SMALL(IF(DK$1:DK$39=DL2,ROW(DK$1:DK$39)),COUNTIF(DL$1:DL2,DL2)),1)</f>
        <v>Arun</v>
      </c>
      <c r="DN2" s="416" t="str">
        <f t="shared" si="28"/>
        <v>no data</v>
      </c>
      <c r="DO2" s="416" t="str">
        <f t="shared" si="29"/>
        <v>Arun</v>
      </c>
      <c r="DQ2" s="416">
        <f>'Rural 80'!$C343</f>
        <v>39</v>
      </c>
      <c r="DR2" s="417" t="s">
        <v>6</v>
      </c>
      <c r="DS2" s="416" t="str">
        <f>VLOOKUP(DR2,'Rural 80'!$A$11:$BS$488,68,FALSE)</f>
        <v>9999</v>
      </c>
      <c r="DT2" s="416" t="str">
        <f t="array" ref="DT2">INDEX(DS$1:DS$39,MATCH(SMALL(COUNTIF(DS$1:DS$39,"&lt;"&amp;DS$1:DS$39),ROW(DS2:DT2)),COUNTIF(DS$1:DS$39,"&lt;"&amp;DS$1:DS$39),0))</f>
        <v>9999</v>
      </c>
      <c r="DU2" s="416" t="str">
        <f t="array" ref="DU2">INDEX(DR$1:DR$39,SMALL(IF(DS$1:DS$39=DT2,ROW(DS$1:DS$39)),COUNTIF(DT$1:DT2,DT2)),1)</f>
        <v>Arun</v>
      </c>
      <c r="DV2" s="416" t="str">
        <f t="shared" si="30"/>
        <v>no data</v>
      </c>
      <c r="DW2" s="416" t="str">
        <f t="shared" si="31"/>
        <v>Arun</v>
      </c>
    </row>
    <row r="3" spans="1:127" x14ac:dyDescent="0.25">
      <c r="B3" s="417" t="s">
        <v>25</v>
      </c>
      <c r="C3" s="416">
        <f>VLOOKUP(B3,'Rural 80'!$A$11:$BS$488,8,FALSE)</f>
        <v>8</v>
      </c>
      <c r="D3" s="416">
        <f t="array" ref="D3">INDEX(C$1:C$39,MATCH(SMALL(COUNTIF(C$1:C$39,"&lt;"&amp;C$1:C$39),ROW(C3:D3)),COUNTIF(C$1:C$39,"&lt;"&amp;C$1:C$39),0))</f>
        <v>3</v>
      </c>
      <c r="E3" s="416" t="str">
        <f t="array" ref="E3">INDEX(B$1:B$39,SMALL(IF(C$1:C$39=D3,ROW(C$1:C$39)),COUNTIF(D$1:D3,D3)),1)</f>
        <v>Gosport</v>
      </c>
      <c r="F3" s="416">
        <f t="shared" si="0"/>
        <v>3</v>
      </c>
      <c r="G3" s="416" t="str">
        <f t="shared" si="1"/>
        <v>Gosport</v>
      </c>
      <c r="J3" s="417" t="s">
        <v>25</v>
      </c>
      <c r="K3" s="416">
        <f>VLOOKUP(J3,'Rural 80'!$A$11:$BS$488,12,FALSE)</f>
        <v>12</v>
      </c>
      <c r="L3" s="416">
        <f t="array" ref="L3">INDEX(K$1:K$39,MATCH(SMALL(COUNTIF(K$1:K$39,"&lt;"&amp;K$1:K$39),ROW(K3:L3)),COUNTIF(K$1:K$39,"&lt;"&amp;K$1:K$39),0))</f>
        <v>3</v>
      </c>
      <c r="M3" s="416" t="str">
        <f t="array" ref="M3">INDEX(J$1:J$39,SMALL(IF(K$1:K$39=L3,ROW(K$1:K$39)),COUNTIF(L$1:L3,L3)),1)</f>
        <v>Rochford</v>
      </c>
      <c r="N3" s="416">
        <f t="shared" si="2"/>
        <v>3</v>
      </c>
      <c r="O3" s="416" t="str">
        <f t="shared" si="3"/>
        <v>Rochford</v>
      </c>
      <c r="R3" s="417" t="s">
        <v>25</v>
      </c>
      <c r="S3" s="416">
        <f>VLOOKUP(R3,'Rural 80'!$A$11:$BS$488,16,FALSE)</f>
        <v>12</v>
      </c>
      <c r="T3" s="416">
        <f t="array" ref="T3">INDEX(S$1:S$39,MATCH(SMALL(COUNTIF(S$1:S$39,"&lt;"&amp;S$1:S$39),ROW(S3:T3)),COUNTIF(S$1:S$39,"&lt;"&amp;S$1:S$39),0))</f>
        <v>3</v>
      </c>
      <c r="U3" s="416" t="str">
        <f t="array" ref="U3">INDEX(R$1:R$39,SMALL(IF(S$1:S$39=T3,ROW(S$1:S$39)),COUNTIF(T$1:T3,T3)),1)</f>
        <v>Havant</v>
      </c>
      <c r="V3" s="416">
        <f t="shared" si="4"/>
        <v>3</v>
      </c>
      <c r="W3" s="416" t="str">
        <f t="shared" si="5"/>
        <v>Havant</v>
      </c>
      <c r="Z3" s="417" t="s">
        <v>25</v>
      </c>
      <c r="AA3" s="416">
        <f>VLOOKUP(Z3,'Rural 80'!$A$11:$BS$488,20,FALSE)</f>
        <v>9</v>
      </c>
      <c r="AB3" s="416">
        <f t="array" ref="AB3">INDEX(AA$1:AA$39,MATCH(SMALL(COUNTIF(AA$1:AA$39,"&lt;"&amp;AA$1:AA$39),ROW(AA3:AB3)),COUNTIF(AA$1:AA$39,"&lt;"&amp;AA$1:AA$39),0))</f>
        <v>3</v>
      </c>
      <c r="AC3" s="416" t="str">
        <f t="array" ref="AC3">INDEX(Z$1:Z$39,SMALL(IF(AA$1:AA$39=AB3,ROW(AA$1:AA$39)),COUNTIF(AB$1:AB3,AB3)),1)</f>
        <v>Gosport</v>
      </c>
      <c r="AD3" s="416">
        <f t="shared" si="6"/>
        <v>3</v>
      </c>
      <c r="AE3" s="416" t="str">
        <f t="shared" si="7"/>
        <v>Gosport</v>
      </c>
      <c r="AH3" s="417" t="s">
        <v>25</v>
      </c>
      <c r="AI3" s="416">
        <f>VLOOKUP(AH3,'Rural 80'!$A$11:$BS$488,24,FALSE)</f>
        <v>10</v>
      </c>
      <c r="AJ3" s="416">
        <f t="array" ref="AJ3">INDEX(AI$1:AI$39,MATCH(SMALL(COUNTIF(AI$1:AI$39,"&lt;"&amp;AI$1:AI$39),ROW(AI3:AJ3)),COUNTIF(AI$1:AI$39,"&lt;"&amp;AI$1:AI$39),0))</f>
        <v>3</v>
      </c>
      <c r="AK3" s="416" t="str">
        <f t="array" ref="AK3">INDEX(AH$1:AH$39,SMALL(IF(AI$1:AI$39=AJ3,ROW(AI$1:AI$39)),COUNTIF(AJ$1:AJ3,AJ3)),1)</f>
        <v>Gedling</v>
      </c>
      <c r="AL3" s="416">
        <f t="shared" si="8"/>
        <v>3</v>
      </c>
      <c r="AM3" s="416" t="str">
        <f t="shared" si="9"/>
        <v>Gedling</v>
      </c>
      <c r="AP3" s="417" t="s">
        <v>25</v>
      </c>
      <c r="AQ3" s="416">
        <f>VLOOKUP(AP3,'Rural 80'!$A$11:$BS$488,28,FALSE)</f>
        <v>15</v>
      </c>
      <c r="AR3" s="416">
        <f t="array" ref="AR3">INDEX(AQ$1:AQ$39,MATCH(SMALL(COUNTIF(AQ$1:AQ$39,"&lt;"&amp;AQ$1:AQ$39),ROW(AQ3:AR3)),COUNTIF(AQ$1:AQ$39,"&lt;"&amp;AQ$1:AQ$39),0))</f>
        <v>3</v>
      </c>
      <c r="AS3" s="416" t="str">
        <f t="array" ref="AS3">INDEX(AP$1:AP$39,SMALL(IF(AQ$1:AQ$39=AR3,ROW(AQ$1:AQ$39)),COUNTIF(AR$1:AR3,AR3)),1)</f>
        <v>Adur</v>
      </c>
      <c r="AT3" s="416">
        <f t="shared" si="10"/>
        <v>3</v>
      </c>
      <c r="AU3" s="416" t="str">
        <f t="shared" si="11"/>
        <v>Adur</v>
      </c>
      <c r="AX3" s="417" t="s">
        <v>25</v>
      </c>
      <c r="AY3" s="416">
        <f>VLOOKUP(AX3,'Rural 80'!$A$11:$BS$488,32,FALSE)</f>
        <v>14</v>
      </c>
      <c r="AZ3" s="416">
        <f t="array" ref="AZ3">INDEX(AY$1:AY$39,MATCH(SMALL(COUNTIF(AY$1:AY$39,"&lt;"&amp;AY$1:AY$39),ROW(AY3:AZ3)),COUNTIF(AY$1:AY$39,"&lt;"&amp;AY$1:AY$39),0))</f>
        <v>3</v>
      </c>
      <c r="BA3" s="416" t="str">
        <f t="array" ref="BA3">INDEX(AX$1:AX$39,SMALL(IF(AY$1:AY$39=AZ3,ROW(AY$1:AY$39)),COUNTIF(AZ$1:AZ3,AZ3)),1)</f>
        <v>Erewash</v>
      </c>
      <c r="BB3" s="416">
        <f t="shared" si="12"/>
        <v>3</v>
      </c>
      <c r="BC3" s="416" t="str">
        <f t="shared" si="13"/>
        <v>Erewash</v>
      </c>
      <c r="BF3" s="417" t="s">
        <v>25</v>
      </c>
      <c r="BG3" s="416">
        <f>VLOOKUP(BF3,'Rural 80'!$A$11:$BS$488,36,FALSE)</f>
        <v>11</v>
      </c>
      <c r="BH3" s="416">
        <f t="array" ref="BH3">INDEX(BG$1:BG$39,MATCH(SMALL(COUNTIF(BG$1:BG$39,"&lt;"&amp;BG$1:BG$39),ROW(BG3:BH3)),COUNTIF(BG$1:BG$39,"&lt;"&amp;BG$1:BG$39),0))</f>
        <v>3</v>
      </c>
      <c r="BI3" s="416" t="str">
        <f t="array" ref="BI3">INDEX(BF$1:BF$39,SMALL(IF(BG$1:BG$39=BH3,ROW(BG$1:BG$39)),COUNTIF(BH$1:BH3,BH3)),1)</f>
        <v>Rochford</v>
      </c>
      <c r="BJ3" s="416">
        <f t="shared" si="14"/>
        <v>3</v>
      </c>
      <c r="BK3" s="416" t="str">
        <f t="shared" si="15"/>
        <v>Rochford</v>
      </c>
      <c r="BN3" s="417" t="s">
        <v>25</v>
      </c>
      <c r="BO3" s="416">
        <f>VLOOKUP(BN3,'Rural 80'!$A$11:$BS$488,40,FALSE)</f>
        <v>7</v>
      </c>
      <c r="BP3" s="416">
        <f t="array" ref="BP3">INDEX(BO$1:BO$39,MATCH(SMALL(COUNTIF(BO$1:BO$39,"&lt;"&amp;BO$1:BO$39),ROW(BO3:BP3)),COUNTIF(BO$1:BO$39,"&lt;"&amp;BO$1:BO$39),0))</f>
        <v>3</v>
      </c>
      <c r="BQ3" s="416" t="str">
        <f t="array" ref="BQ3">INDEX(BN$1:BN$39,SMALL(IF(BO$1:BO$39=BP3,ROW(BO$1:BO$39)),COUNTIF(BP$1:BP3,BP3)),1)</f>
        <v>Gosport</v>
      </c>
      <c r="BR3" s="416">
        <f t="shared" si="16"/>
        <v>3</v>
      </c>
      <c r="BS3" s="416" t="str">
        <f t="shared" si="17"/>
        <v>Gosport</v>
      </c>
      <c r="BV3" s="417" t="s">
        <v>25</v>
      </c>
      <c r="BW3" s="416">
        <f>VLOOKUP(BV3,'Rural 80'!$A$11:$BS$488,44,FALSE)</f>
        <v>9</v>
      </c>
      <c r="BX3" s="416">
        <f t="array" ref="BX3">INDEX(BW$1:BW$39,MATCH(SMALL(COUNTIF(BW$1:BW$39,"&lt;"&amp;BW$1:BW$39),ROW(BW3:BX3)),COUNTIF(BW$1:BW$39,"&lt;"&amp;BW$1:BW$39),0))</f>
        <v>3</v>
      </c>
      <c r="BY3" s="416" t="str">
        <f t="array" ref="BY3">INDEX(BV$1:BV$39,SMALL(IF(BW$1:BW$39=BX3,ROW(BW$1:BW$39)),COUNTIF(BX$1:BX3,BX3)),1)</f>
        <v>Gosport</v>
      </c>
      <c r="BZ3" s="416">
        <f t="shared" si="18"/>
        <v>3</v>
      </c>
      <c r="CA3" s="416" t="str">
        <f t="shared" si="19"/>
        <v>Gosport</v>
      </c>
      <c r="CD3" s="417" t="s">
        <v>25</v>
      </c>
      <c r="CE3" s="416">
        <f>VLOOKUP(CD3,'Rural 80'!$A$11:$BS$488,48,FALSE)</f>
        <v>12</v>
      </c>
      <c r="CF3" s="416">
        <f t="array" ref="CF3">INDEX(CE$1:CE$39,MATCH(SMALL(COUNTIF(CE$1:CE$39,"&lt;"&amp;CE$1:CE$39),ROW(CE3:CF3)),COUNTIF(CE$1:CE$39,"&lt;"&amp;CE$1:CE$39),0))</f>
        <v>3</v>
      </c>
      <c r="CG3" s="416" t="str">
        <f t="array" ref="CG3">INDEX(CD$1:CD$39,SMALL(IF(CE$1:CE$39=CF3,ROW(CE$1:CE$39)),COUNTIF(CF$1:CF3,CF3)),1)</f>
        <v>Castle Point</v>
      </c>
      <c r="CH3" s="416">
        <f t="shared" si="20"/>
        <v>3</v>
      </c>
      <c r="CI3" s="416" t="str">
        <f t="shared" si="21"/>
        <v>Castle Point</v>
      </c>
      <c r="CL3" s="417" t="s">
        <v>25</v>
      </c>
      <c r="CM3" s="416">
        <f>VLOOKUP(CL3,'Rural 80'!$A$11:$BS$488,52,FALSE)</f>
        <v>10</v>
      </c>
      <c r="CN3" s="416">
        <f t="array" ref="CN3">INDEX(CM$1:CM$39,MATCH(SMALL(COUNTIF(CM$1:CM$39,"&lt;"&amp;CM$1:CM$39),ROW(CM3:CN3)),COUNTIF(CM$1:CM$39,"&lt;"&amp;CM$1:CM$39),0))</f>
        <v>3</v>
      </c>
      <c r="CO3" s="416" t="str">
        <f t="array" ref="CO3">INDEX(CL$1:CL$39,SMALL(IF(CM$1:CM$39=CN3,ROW(CM$1:CM$39)),COUNTIF(CN$1:CN3,CN3)),1)</f>
        <v>Rotherham</v>
      </c>
      <c r="CP3" s="416">
        <f t="shared" si="22"/>
        <v>3</v>
      </c>
      <c r="CQ3" s="416" t="str">
        <f t="shared" si="23"/>
        <v>Rotherham</v>
      </c>
      <c r="CT3" s="417" t="s">
        <v>25</v>
      </c>
      <c r="CU3" s="416" t="str">
        <f>VLOOKUP(CT3,'Rural 80'!$A$11:$BS$488,56,FALSE)</f>
        <v>9999</v>
      </c>
      <c r="CV3" s="416" t="str">
        <f t="array" ref="CV3">INDEX(CU$1:CU$39,MATCH(SMALL(COUNTIF(CU$1:CU$39,"&lt;"&amp;CU$1:CU$39),ROW(CU3:CV3)),COUNTIF(CU$1:CU$39,"&lt;"&amp;CU$1:CU$39),0))</f>
        <v>9999</v>
      </c>
      <c r="CW3" s="416" t="str">
        <f t="array" ref="CW3">INDEX(CT$1:CT$39,SMALL(IF(CU$1:CU$39=CV3,ROW(CU$1:CU$39)),COUNTIF(CV$1:CV3,CV3)),1)</f>
        <v>Blaby</v>
      </c>
      <c r="CX3" s="416" t="str">
        <f t="shared" si="24"/>
        <v>no data</v>
      </c>
      <c r="CY3" s="416" t="str">
        <f t="shared" si="25"/>
        <v>Blaby</v>
      </c>
      <c r="DB3" s="417" t="s">
        <v>25</v>
      </c>
      <c r="DC3" s="416" t="str">
        <f>VLOOKUP(DB3,'Rural 80'!$A$11:$BS$488,60,FALSE)</f>
        <v>9999</v>
      </c>
      <c r="DD3" s="416" t="str">
        <f t="array" ref="DD3">INDEX(DC$1:DC$39,MATCH(SMALL(COUNTIF(DC$1:DC$39,"&lt;"&amp;DC$1:DC$39),ROW(DC3:DD3)),COUNTIF(DC$1:DC$39,"&lt;"&amp;DC$1:DC$39),0))</f>
        <v>9999</v>
      </c>
      <c r="DE3" s="416" t="str">
        <f t="array" ref="DE3">INDEX(DB$1:DB$39,SMALL(IF(DC$1:DC$39=DD3,ROW(DC$1:DC$39)),COUNTIF(DD$1:DD3,DD3)),1)</f>
        <v>Blaby</v>
      </c>
      <c r="DF3" s="416" t="str">
        <f t="shared" si="26"/>
        <v>no data</v>
      </c>
      <c r="DG3" s="416" t="str">
        <f t="shared" si="27"/>
        <v>Blaby</v>
      </c>
      <c r="DJ3" s="417" t="s">
        <v>25</v>
      </c>
      <c r="DK3" s="416" t="str">
        <f>VLOOKUP(DJ3,'Rural 80'!$A$11:$BS$488,64,FALSE)</f>
        <v>9999</v>
      </c>
      <c r="DL3" s="416" t="str">
        <f t="array" ref="DL3">INDEX(DK$1:DK$39,MATCH(SMALL(COUNTIF(DK$1:DK$39,"&lt;"&amp;DK$1:DK$39),ROW(DK3:DL3)),COUNTIF(DK$1:DK$39,"&lt;"&amp;DK$1:DK$39),0))</f>
        <v>9999</v>
      </c>
      <c r="DM3" s="416" t="str">
        <f t="array" ref="DM3">INDEX(DJ$1:DJ$39,SMALL(IF(DK$1:DK$39=DL3,ROW(DK$1:DK$39)),COUNTIF(DL$1:DL3,DL3)),1)</f>
        <v>Blaby</v>
      </c>
      <c r="DN3" s="416" t="str">
        <f t="shared" si="28"/>
        <v>no data</v>
      </c>
      <c r="DO3" s="416" t="str">
        <f t="shared" si="29"/>
        <v>Blaby</v>
      </c>
      <c r="DR3" s="417" t="s">
        <v>25</v>
      </c>
      <c r="DS3" s="416" t="str">
        <f>VLOOKUP(DR3,'Rural 80'!$A$11:$BS$488,68,FALSE)</f>
        <v>9999</v>
      </c>
      <c r="DT3" s="416" t="str">
        <f t="array" ref="DT3">INDEX(DS$1:DS$39,MATCH(SMALL(COUNTIF(DS$1:DS$39,"&lt;"&amp;DS$1:DS$39),ROW(DS3:DT3)),COUNTIF(DS$1:DS$39,"&lt;"&amp;DS$1:DS$39),0))</f>
        <v>9999</v>
      </c>
      <c r="DU3" s="416" t="str">
        <f t="array" ref="DU3">INDEX(DR$1:DR$39,SMALL(IF(DS$1:DS$39=DT3,ROW(DS$1:DS$39)),COUNTIF(DT$1:DT3,DT3)),1)</f>
        <v>Blaby</v>
      </c>
      <c r="DV3" s="416" t="str">
        <f t="shared" si="30"/>
        <v>no data</v>
      </c>
      <c r="DW3" s="416" t="str">
        <f t="shared" si="31"/>
        <v>Blaby</v>
      </c>
    </row>
    <row r="4" spans="1:127" x14ac:dyDescent="0.25">
      <c r="B4" s="417" t="s">
        <v>27</v>
      </c>
      <c r="C4" s="416">
        <f>VLOOKUP(B4,'Rural 80'!$A$11:$BS$488,8,FALSE)</f>
        <v>24</v>
      </c>
      <c r="D4" s="416">
        <f t="array" ref="D4">INDEX(C$1:C$39,MATCH(SMALL(COUNTIF(C$1:C$39,"&lt;"&amp;C$1:C$39),ROW(C4:D4)),COUNTIF(C$1:C$39,"&lt;"&amp;C$1:C$39),0))</f>
        <v>4</v>
      </c>
      <c r="E4" s="416" t="str">
        <f t="array" ref="E4">INDEX(B$1:B$39,SMALL(IF(C$1:C$39=D4,ROW(C$1:C$39)),COUNTIF(D$1:D4,D4)),1)</f>
        <v>Havant</v>
      </c>
      <c r="F4" s="416">
        <f t="shared" si="0"/>
        <v>4</v>
      </c>
      <c r="G4" s="416" t="str">
        <f t="shared" si="1"/>
        <v>Havant</v>
      </c>
      <c r="J4" s="417" t="s">
        <v>27</v>
      </c>
      <c r="K4" s="416">
        <f>VLOOKUP(J4,'Rural 80'!$A$11:$BS$488,12,FALSE)</f>
        <v>22</v>
      </c>
      <c r="L4" s="416">
        <f t="array" ref="L4">INDEX(K$1:K$39,MATCH(SMALL(COUNTIF(K$1:K$39,"&lt;"&amp;K$1:K$39),ROW(K4:L4)),COUNTIF(K$1:K$39,"&lt;"&amp;K$1:K$39),0))</f>
        <v>4</v>
      </c>
      <c r="M4" s="416" t="str">
        <f t="array" ref="M4">INDEX(J$1:J$39,SMALL(IF(K$1:K$39=L4,ROW(K$1:K$39)),COUNTIF(L$1:L4,L4)),1)</f>
        <v>Erewash</v>
      </c>
      <c r="N4" s="416">
        <f t="shared" si="2"/>
        <v>4</v>
      </c>
      <c r="O4" s="416" t="str">
        <f t="shared" si="3"/>
        <v>Erewash</v>
      </c>
      <c r="R4" s="417" t="s">
        <v>27</v>
      </c>
      <c r="S4" s="416">
        <f>VLOOKUP(R4,'Rural 80'!$A$11:$BS$488,16,FALSE)</f>
        <v>24</v>
      </c>
      <c r="T4" s="416">
        <f t="array" ref="T4">INDEX(S$1:S$39,MATCH(SMALL(COUNTIF(S$1:S$39,"&lt;"&amp;S$1:S$39),ROW(S4:T4)),COUNTIF(S$1:S$39,"&lt;"&amp;S$1:S$39),0))</f>
        <v>4</v>
      </c>
      <c r="U4" s="416" t="str">
        <f t="array" ref="U4">INDEX(R$1:R$39,SMALL(IF(S$1:S$39=T4,ROW(S$1:S$39)),COUNTIF(T$1:T4,T4)),1)</f>
        <v>Fareham</v>
      </c>
      <c r="V4" s="416">
        <f t="shared" si="4"/>
        <v>4</v>
      </c>
      <c r="W4" s="416" t="str">
        <f t="shared" si="5"/>
        <v>Fareham</v>
      </c>
      <c r="Z4" s="417" t="s">
        <v>27</v>
      </c>
      <c r="AA4" s="416">
        <f>VLOOKUP(Z4,'Rural 80'!$A$11:$BS$488,20,FALSE)</f>
        <v>22</v>
      </c>
      <c r="AB4" s="416">
        <f t="array" ref="AB4">INDEX(AA$1:AA$39,MATCH(SMALL(COUNTIF(AA$1:AA$39,"&lt;"&amp;AA$1:AA$39),ROW(AA4:AB4)),COUNTIF(AA$1:AA$39,"&lt;"&amp;AA$1:AA$39),0))</f>
        <v>4</v>
      </c>
      <c r="AC4" s="416" t="str">
        <f t="array" ref="AC4">INDEX(Z$1:Z$39,SMALL(IF(AA$1:AA$39=AB4,ROW(AA$1:AA$39)),COUNTIF(AB$1:AB4,AB4)),1)</f>
        <v>Gedling</v>
      </c>
      <c r="AD4" s="416">
        <f t="shared" si="6"/>
        <v>4</v>
      </c>
      <c r="AE4" s="416" t="str">
        <f t="shared" si="7"/>
        <v>Gedling</v>
      </c>
      <c r="AH4" s="417" t="s">
        <v>27</v>
      </c>
      <c r="AI4" s="416">
        <f>VLOOKUP(AH4,'Rural 80'!$A$11:$BS$488,24,FALSE)</f>
        <v>27</v>
      </c>
      <c r="AJ4" s="416">
        <f t="array" ref="AJ4">INDEX(AI$1:AI$39,MATCH(SMALL(COUNTIF(AI$1:AI$39,"&lt;"&amp;AI$1:AI$39),ROW(AI4:AJ4)),COUNTIF(AI$1:AI$39,"&lt;"&amp;AI$1:AI$39),0))</f>
        <v>4</v>
      </c>
      <c r="AK4" s="416" t="str">
        <f t="array" ref="AK4">INDEX(AH$1:AH$39,SMALL(IF(AI$1:AI$39=AJ4,ROW(AI$1:AI$39)),COUNTIF(AJ$1:AJ4,AJ4)),1)</f>
        <v>Fareham</v>
      </c>
      <c r="AL4" s="416">
        <f t="shared" si="8"/>
        <v>4</v>
      </c>
      <c r="AM4" s="416" t="str">
        <f t="shared" si="9"/>
        <v>Fareham</v>
      </c>
      <c r="AP4" s="417" t="s">
        <v>27</v>
      </c>
      <c r="AQ4" s="416">
        <f>VLOOKUP(AP4,'Rural 80'!$A$11:$BS$488,28,FALSE)</f>
        <v>21</v>
      </c>
      <c r="AR4" s="416">
        <f t="array" ref="AR4">INDEX(AQ$1:AQ$39,MATCH(SMALL(COUNTIF(AQ$1:AQ$39,"&lt;"&amp;AQ$1:AQ$39),ROW(AQ4:AR4)),COUNTIF(AQ$1:AQ$39,"&lt;"&amp;AQ$1:AQ$39),0))</f>
        <v>4</v>
      </c>
      <c r="AS4" s="416" t="str">
        <f t="array" ref="AS4">INDEX(AP$1:AP$39,SMALL(IF(AQ$1:AQ$39=AR4,ROW(AQ$1:AQ$39)),COUNTIF(AR$1:AR4,AR4)),1)</f>
        <v>Gedling</v>
      </c>
      <c r="AT4" s="416">
        <f t="shared" si="10"/>
        <v>4</v>
      </c>
      <c r="AU4" s="416" t="str">
        <f t="shared" si="11"/>
        <v>Gedling</v>
      </c>
      <c r="AX4" s="417" t="s">
        <v>27</v>
      </c>
      <c r="AY4" s="416">
        <f>VLOOKUP(AX4,'Rural 80'!$A$11:$BS$488,32,FALSE)</f>
        <v>26</v>
      </c>
      <c r="AZ4" s="416">
        <f t="array" ref="AZ4">INDEX(AY$1:AY$39,MATCH(SMALL(COUNTIF(AY$1:AY$39,"&lt;"&amp;AY$1:AY$39),ROW(AY4:AZ4)),COUNTIF(AY$1:AY$39,"&lt;"&amp;AY$1:AY$39),0))</f>
        <v>4</v>
      </c>
      <c r="BA4" s="416" t="str">
        <f t="array" ref="BA4">INDEX(AX$1:AX$39,SMALL(IF(AY$1:AY$39=AZ4,ROW(AY$1:AY$39)),COUNTIF(AZ$1:AZ4,AZ4)),1)</f>
        <v>Christchurch</v>
      </c>
      <c r="BB4" s="416">
        <f t="shared" si="12"/>
        <v>4</v>
      </c>
      <c r="BC4" s="416" t="str">
        <f t="shared" si="13"/>
        <v>Christchurch</v>
      </c>
      <c r="BF4" s="417" t="s">
        <v>27</v>
      </c>
      <c r="BG4" s="416">
        <f>VLOOKUP(BF4,'Rural 80'!$A$11:$BS$488,36,FALSE)</f>
        <v>26</v>
      </c>
      <c r="BH4" s="416">
        <f t="array" ref="BH4">INDEX(BG$1:BG$39,MATCH(SMALL(COUNTIF(BG$1:BG$39,"&lt;"&amp;BG$1:BG$39),ROW(BG4:BH4)),COUNTIF(BG$1:BG$39,"&lt;"&amp;BG$1:BG$39),0))</f>
        <v>4</v>
      </c>
      <c r="BI4" s="416" t="str">
        <f t="array" ref="BI4">INDEX(BF$1:BF$39,SMALL(IF(BG$1:BG$39=BH4,ROW(BG$1:BG$39)),COUNTIF(BH$1:BH4,BH4)),1)</f>
        <v>Newcastle-under-Lyme</v>
      </c>
      <c r="BJ4" s="416">
        <f t="shared" si="14"/>
        <v>4</v>
      </c>
      <c r="BK4" s="416" t="str">
        <f t="shared" si="15"/>
        <v>Newcastle-under-Lyme</v>
      </c>
      <c r="BN4" s="417" t="s">
        <v>27</v>
      </c>
      <c r="BO4" s="416">
        <f>VLOOKUP(BN4,'Rural 80'!$A$11:$BS$488,40,FALSE)</f>
        <v>23</v>
      </c>
      <c r="BP4" s="416">
        <f t="array" ref="BP4">INDEX(BO$1:BO$39,MATCH(SMALL(COUNTIF(BO$1:BO$39,"&lt;"&amp;BO$1:BO$39),ROW(BO4:BP4)),COUNTIF(BO$1:BO$39,"&lt;"&amp;BO$1:BO$39),0))</f>
        <v>4</v>
      </c>
      <c r="BQ4" s="416" t="str">
        <f t="array" ref="BQ4">INDEX(BN$1:BN$39,SMALL(IF(BO$1:BO$39=BP4,ROW(BO$1:BO$39)),COUNTIF(BP$1:BP4,BP4)),1)</f>
        <v>Havant</v>
      </c>
      <c r="BR4" s="416">
        <f t="shared" si="16"/>
        <v>4</v>
      </c>
      <c r="BS4" s="416" t="str">
        <f t="shared" si="17"/>
        <v>Havant</v>
      </c>
      <c r="BV4" s="417" t="s">
        <v>27</v>
      </c>
      <c r="BW4" s="416">
        <f>VLOOKUP(BV4,'Rural 80'!$A$11:$BS$488,44,FALSE)</f>
        <v>24</v>
      </c>
      <c r="BX4" s="416">
        <f t="array" ref="BX4">INDEX(BW$1:BW$39,MATCH(SMALL(COUNTIF(BW$1:BW$39,"&lt;"&amp;BW$1:BW$39),ROW(BW4:BX4)),COUNTIF(BW$1:BW$39,"&lt;"&amp;BW$1:BW$39),0))</f>
        <v>4</v>
      </c>
      <c r="BY4" s="416" t="str">
        <f t="array" ref="BY4">INDEX(BV$1:BV$39,SMALL(IF(BW$1:BW$39=BX4,ROW(BW$1:BW$39)),COUNTIF(BX$1:BX4,BX4)),1)</f>
        <v>Stockton-on-Tees</v>
      </c>
      <c r="BZ4" s="416">
        <f t="shared" si="18"/>
        <v>4</v>
      </c>
      <c r="CA4" s="416" t="str">
        <f t="shared" si="19"/>
        <v>Stockton-on-Tees</v>
      </c>
      <c r="CD4" s="417" t="s">
        <v>27</v>
      </c>
      <c r="CE4" s="416">
        <f>VLOOKUP(CD4,'Rural 80'!$A$11:$BS$488,48,FALSE)</f>
        <v>22</v>
      </c>
      <c r="CF4" s="416">
        <f t="array" ref="CF4">INDEX(CE$1:CE$39,MATCH(SMALL(COUNTIF(CE$1:CE$39,"&lt;"&amp;CE$1:CE$39),ROW(CE4:CF4)),COUNTIF(CE$1:CE$39,"&lt;"&amp;CE$1:CE$39),0))</f>
        <v>4</v>
      </c>
      <c r="CG4" s="416" t="str">
        <f t="array" ref="CG4">INDEX(CD$1:CD$39,SMALL(IF(CE$1:CE$39=CF4,ROW(CE$1:CE$39)),COUNTIF(CF$1:CF4,CF4)),1)</f>
        <v>Fareham</v>
      </c>
      <c r="CH4" s="416">
        <f t="shared" si="20"/>
        <v>4</v>
      </c>
      <c r="CI4" s="416" t="str">
        <f t="shared" si="21"/>
        <v>Fareham</v>
      </c>
      <c r="CL4" s="417" t="s">
        <v>27</v>
      </c>
      <c r="CM4" s="416">
        <f>VLOOKUP(CL4,'Rural 80'!$A$11:$BS$488,52,FALSE)</f>
        <v>21</v>
      </c>
      <c r="CN4" s="416">
        <f t="array" ref="CN4">INDEX(CM$1:CM$39,MATCH(SMALL(COUNTIF(CM$1:CM$39,"&lt;"&amp;CM$1:CM$39),ROW(CM4:CN4)),COUNTIF(CM$1:CM$39,"&lt;"&amp;CM$1:CM$39),0))</f>
        <v>4</v>
      </c>
      <c r="CO4" s="416" t="str">
        <f t="array" ref="CO4">INDEX(CL$1:CL$39,SMALL(IF(CM$1:CM$39=CN4,ROW(CM$1:CM$39)),COUNTIF(CN$1:CN4,CN4)),1)</f>
        <v>Gedling</v>
      </c>
      <c r="CP4" s="416">
        <f t="shared" si="22"/>
        <v>4</v>
      </c>
      <c r="CQ4" s="416" t="str">
        <f t="shared" si="23"/>
        <v>Gedling</v>
      </c>
      <c r="CT4" s="417" t="s">
        <v>27</v>
      </c>
      <c r="CU4" s="416" t="str">
        <f>VLOOKUP(CT4,'Rural 80'!$A$11:$BS$488,56,FALSE)</f>
        <v>9999</v>
      </c>
      <c r="CV4" s="416" t="str">
        <f t="array" ref="CV4">INDEX(CU$1:CU$39,MATCH(SMALL(COUNTIF(CU$1:CU$39,"&lt;"&amp;CU$1:CU$39),ROW(CU4:CV4)),COUNTIF(CU$1:CU$39,"&lt;"&amp;CU$1:CU$39),0))</f>
        <v>9999</v>
      </c>
      <c r="CW4" s="416" t="str">
        <f t="array" ref="CW4">INDEX(CT$1:CT$39,SMALL(IF(CU$1:CU$39=CV4,ROW(CU$1:CU$39)),COUNTIF(CV$1:CV4,CV4)),1)</f>
        <v>Blackpool</v>
      </c>
      <c r="CX4" s="416" t="str">
        <f t="shared" si="24"/>
        <v>no data</v>
      </c>
      <c r="CY4" s="416" t="str">
        <f t="shared" si="25"/>
        <v>Blackpool</v>
      </c>
      <c r="DB4" s="417" t="s">
        <v>27</v>
      </c>
      <c r="DC4" s="416" t="str">
        <f>VLOOKUP(DB4,'Rural 80'!$A$11:$BS$488,60,FALSE)</f>
        <v>9999</v>
      </c>
      <c r="DD4" s="416" t="str">
        <f t="array" ref="DD4">INDEX(DC$1:DC$39,MATCH(SMALL(COUNTIF(DC$1:DC$39,"&lt;"&amp;DC$1:DC$39),ROW(DC4:DD4)),COUNTIF(DC$1:DC$39,"&lt;"&amp;DC$1:DC$39),0))</f>
        <v>9999</v>
      </c>
      <c r="DE4" s="416" t="str">
        <f t="array" ref="DE4">INDEX(DB$1:DB$39,SMALL(IF(DC$1:DC$39=DD4,ROW(DC$1:DC$39)),COUNTIF(DD$1:DD4,DD4)),1)</f>
        <v>Blackpool</v>
      </c>
      <c r="DF4" s="416" t="str">
        <f t="shared" si="26"/>
        <v>no data</v>
      </c>
      <c r="DG4" s="416" t="str">
        <f t="shared" si="27"/>
        <v>Blackpool</v>
      </c>
      <c r="DJ4" s="417" t="s">
        <v>27</v>
      </c>
      <c r="DK4" s="416" t="str">
        <f>VLOOKUP(DJ4,'Rural 80'!$A$11:$BS$488,64,FALSE)</f>
        <v>9999</v>
      </c>
      <c r="DL4" s="416" t="str">
        <f t="array" ref="DL4">INDEX(DK$1:DK$39,MATCH(SMALL(COUNTIF(DK$1:DK$39,"&lt;"&amp;DK$1:DK$39),ROW(DK4:DL4)),COUNTIF(DK$1:DK$39,"&lt;"&amp;DK$1:DK$39),0))</f>
        <v>9999</v>
      </c>
      <c r="DM4" s="416" t="str">
        <f t="array" ref="DM4">INDEX(DJ$1:DJ$39,SMALL(IF(DK$1:DK$39=DL4,ROW(DK$1:DK$39)),COUNTIF(DL$1:DL4,DL4)),1)</f>
        <v>Blackpool</v>
      </c>
      <c r="DN4" s="416" t="str">
        <f t="shared" si="28"/>
        <v>no data</v>
      </c>
      <c r="DO4" s="416" t="str">
        <f t="shared" si="29"/>
        <v>Blackpool</v>
      </c>
      <c r="DR4" s="417" t="s">
        <v>27</v>
      </c>
      <c r="DS4" s="416" t="str">
        <f>VLOOKUP(DR4,'Rural 80'!$A$11:$BS$488,68,FALSE)</f>
        <v>9999</v>
      </c>
      <c r="DT4" s="416" t="str">
        <f t="array" ref="DT4">INDEX(DS$1:DS$39,MATCH(SMALL(COUNTIF(DS$1:DS$39,"&lt;"&amp;DS$1:DS$39),ROW(DS4:DT4)),COUNTIF(DS$1:DS$39,"&lt;"&amp;DS$1:DS$39),0))</f>
        <v>9999</v>
      </c>
      <c r="DU4" s="416" t="str">
        <f t="array" ref="DU4">INDEX(DR$1:DR$39,SMALL(IF(DS$1:DS$39=DT4,ROW(DS$1:DS$39)),COUNTIF(DT$1:DT4,DT4)),1)</f>
        <v>Blackpool</v>
      </c>
      <c r="DV4" s="416" t="str">
        <f t="shared" si="30"/>
        <v>no data</v>
      </c>
      <c r="DW4" s="416" t="str">
        <f t="shared" si="31"/>
        <v>Blackpool</v>
      </c>
    </row>
    <row r="5" spans="1:127" x14ac:dyDescent="0.25">
      <c r="B5" s="417" t="s">
        <v>31</v>
      </c>
      <c r="C5" s="416">
        <f>VLOOKUP(B5,'Rural 80'!$A$11:$BS$488,8,FALSE)</f>
        <v>39</v>
      </c>
      <c r="D5" s="416">
        <f t="array" ref="D5">INDEX(C$1:C$39,MATCH(SMALL(COUNTIF(C$1:C$39,"&lt;"&amp;C$1:C$39),ROW(C5:D5)),COUNTIF(C$1:C$39,"&lt;"&amp;C$1:C$39),0))</f>
        <v>5</v>
      </c>
      <c r="E5" s="416" t="str">
        <f t="array" ref="E5">INDEX(B$1:B$39,SMALL(IF(C$1:C$39=D5,ROW(C$1:C$39)),COUNTIF(D$1:D5,D5)),1)</f>
        <v>Erewash</v>
      </c>
      <c r="F5" s="416">
        <f t="shared" si="0"/>
        <v>5</v>
      </c>
      <c r="G5" s="416" t="str">
        <f t="shared" si="1"/>
        <v>Erewash</v>
      </c>
      <c r="J5" s="417" t="s">
        <v>31</v>
      </c>
      <c r="K5" s="416">
        <f>VLOOKUP(J5,'Rural 80'!$A$11:$BS$488,12,FALSE)</f>
        <v>39</v>
      </c>
      <c r="L5" s="416">
        <f t="array" ref="L5">INDEX(K$1:K$39,MATCH(SMALL(COUNTIF(K$1:K$39,"&lt;"&amp;K$1:K$39),ROW(K5:L5)),COUNTIF(K$1:K$39,"&lt;"&amp;K$1:K$39),0))</f>
        <v>5</v>
      </c>
      <c r="M5" s="416" t="str">
        <f t="array" ref="M5">INDEX(J$1:J$39,SMALL(IF(K$1:K$39=L5,ROW(K$1:K$39)),COUNTIF(L$1:L5,L5)),1)</f>
        <v>Havant</v>
      </c>
      <c r="N5" s="416">
        <f t="shared" si="2"/>
        <v>5</v>
      </c>
      <c r="O5" s="416" t="str">
        <f t="shared" si="3"/>
        <v>Havant</v>
      </c>
      <c r="R5" s="417" t="s">
        <v>31</v>
      </c>
      <c r="S5" s="416">
        <f>VLOOKUP(R5,'Rural 80'!$A$11:$BS$488,16,FALSE)</f>
        <v>39</v>
      </c>
      <c r="T5" s="416">
        <f t="array" ref="T5">INDEX(S$1:S$39,MATCH(SMALL(COUNTIF(S$1:S$39,"&lt;"&amp;S$1:S$39),ROW(S5:T5)),COUNTIF(S$1:S$39,"&lt;"&amp;S$1:S$39),0))</f>
        <v>5</v>
      </c>
      <c r="U5" s="416" t="str">
        <f t="array" ref="U5">INDEX(R$1:R$39,SMALL(IF(S$1:S$39=T5,ROW(S$1:S$39)),COUNTIF(T$1:T5,T5)),1)</f>
        <v>Erewash</v>
      </c>
      <c r="V5" s="416">
        <f t="shared" si="4"/>
        <v>5</v>
      </c>
      <c r="W5" s="416" t="str">
        <f t="shared" si="5"/>
        <v>Erewash</v>
      </c>
      <c r="Z5" s="417" t="s">
        <v>31</v>
      </c>
      <c r="AA5" s="416">
        <f>VLOOKUP(Z5,'Rural 80'!$A$11:$BS$488,20,FALSE)</f>
        <v>39</v>
      </c>
      <c r="AB5" s="416">
        <f t="array" ref="AB5">INDEX(AA$1:AA$39,MATCH(SMALL(COUNTIF(AA$1:AA$39,"&lt;"&amp;AA$1:AA$39),ROW(AA5:AB5)),COUNTIF(AA$1:AA$39,"&lt;"&amp;AA$1:AA$39),0))</f>
        <v>5</v>
      </c>
      <c r="AC5" s="416" t="str">
        <f t="array" ref="AC5">INDEX(Z$1:Z$39,SMALL(IF(AA$1:AA$39=AB5,ROW(AA$1:AA$39)),COUNTIF(AB$1:AB5,AB5)),1)</f>
        <v>Erewash</v>
      </c>
      <c r="AD5" s="416">
        <f t="shared" si="6"/>
        <v>5</v>
      </c>
      <c r="AE5" s="416" t="str">
        <f t="shared" si="7"/>
        <v>Erewash</v>
      </c>
      <c r="AH5" s="417" t="s">
        <v>31</v>
      </c>
      <c r="AI5" s="416">
        <f>VLOOKUP(AH5,'Rural 80'!$A$11:$BS$488,24,FALSE)</f>
        <v>39</v>
      </c>
      <c r="AJ5" s="416">
        <f t="array" ref="AJ5">INDEX(AI$1:AI$39,MATCH(SMALL(COUNTIF(AI$1:AI$39,"&lt;"&amp;AI$1:AI$39),ROW(AI5:AJ5)),COUNTIF(AI$1:AI$39,"&lt;"&amp;AI$1:AI$39),0))</f>
        <v>5</v>
      </c>
      <c r="AK5" s="416" t="str">
        <f t="array" ref="AK5">INDEX(AH$1:AH$39,SMALL(IF(AI$1:AI$39=AJ5,ROW(AI$1:AI$39)),COUNTIF(AJ$1:AJ5,AJ5)),1)</f>
        <v>Havant</v>
      </c>
      <c r="AL5" s="416">
        <f t="shared" si="8"/>
        <v>5</v>
      </c>
      <c r="AM5" s="416" t="str">
        <f t="shared" si="9"/>
        <v>Havant</v>
      </c>
      <c r="AP5" s="417" t="s">
        <v>31</v>
      </c>
      <c r="AQ5" s="416">
        <f>VLOOKUP(AP5,'Rural 80'!$A$11:$BS$488,28,FALSE)</f>
        <v>38</v>
      </c>
      <c r="AR5" s="416">
        <f t="array" ref="AR5">INDEX(AQ$1:AQ$39,MATCH(SMALL(COUNTIF(AQ$1:AQ$39,"&lt;"&amp;AQ$1:AQ$39),ROW(AQ5:AR5)),COUNTIF(AQ$1:AQ$39,"&lt;"&amp;AQ$1:AQ$39),0))</f>
        <v>5</v>
      </c>
      <c r="AS5" s="416" t="str">
        <f t="array" ref="AS5">INDEX(AP$1:AP$39,SMALL(IF(AQ$1:AQ$39=AR5,ROW(AQ$1:AQ$39)),COUNTIF(AR$1:AR5,AR5)),1)</f>
        <v>Erewash</v>
      </c>
      <c r="AT5" s="416">
        <f t="shared" si="10"/>
        <v>5</v>
      </c>
      <c r="AU5" s="416" t="str">
        <f t="shared" si="11"/>
        <v>Erewash</v>
      </c>
      <c r="AX5" s="417" t="s">
        <v>31</v>
      </c>
      <c r="AY5" s="416">
        <f>VLOOKUP(AX5,'Rural 80'!$A$11:$BS$488,32,FALSE)</f>
        <v>38</v>
      </c>
      <c r="AZ5" s="416">
        <f t="array" ref="AZ5">INDEX(AY$1:AY$39,MATCH(SMALL(COUNTIF(AY$1:AY$39,"&lt;"&amp;AY$1:AY$39),ROW(AY5:AZ5)),COUNTIF(AY$1:AY$39,"&lt;"&amp;AY$1:AY$39),0))</f>
        <v>5</v>
      </c>
      <c r="BA5" s="416" t="str">
        <f t="array" ref="BA5">INDEX(AX$1:AX$39,SMALL(IF(AY$1:AY$39=AZ5,ROW(AY$1:AY$39)),COUNTIF(AZ$1:AZ5,AZ5)),1)</f>
        <v>Havant</v>
      </c>
      <c r="BB5" s="416">
        <f t="shared" si="12"/>
        <v>5</v>
      </c>
      <c r="BC5" s="416" t="str">
        <f t="shared" si="13"/>
        <v>Havant</v>
      </c>
      <c r="BF5" s="417" t="s">
        <v>31</v>
      </c>
      <c r="BG5" s="416">
        <f>VLOOKUP(BF5,'Rural 80'!$A$11:$BS$488,36,FALSE)</f>
        <v>38</v>
      </c>
      <c r="BH5" s="416">
        <f t="array" ref="BH5">INDEX(BG$1:BG$39,MATCH(SMALL(COUNTIF(BG$1:BG$39,"&lt;"&amp;BG$1:BG$39),ROW(BG5:BH5)),COUNTIF(BG$1:BG$39,"&lt;"&amp;BG$1:BG$39),0))</f>
        <v>5</v>
      </c>
      <c r="BI5" s="416" t="str">
        <f t="array" ref="BI5">INDEX(BF$1:BF$39,SMALL(IF(BG$1:BG$39=BH5,ROW(BG$1:BG$39)),COUNTIF(BH$1:BH5,BH5)),1)</f>
        <v>Gedling</v>
      </c>
      <c r="BJ5" s="416">
        <f t="shared" si="14"/>
        <v>5</v>
      </c>
      <c r="BK5" s="416" t="str">
        <f t="shared" si="15"/>
        <v>Gedling</v>
      </c>
      <c r="BN5" s="417" t="s">
        <v>31</v>
      </c>
      <c r="BO5" s="416">
        <f>VLOOKUP(BN5,'Rural 80'!$A$11:$BS$488,40,FALSE)</f>
        <v>38</v>
      </c>
      <c r="BP5" s="416">
        <f t="array" ref="BP5">INDEX(BO$1:BO$39,MATCH(SMALL(COUNTIF(BO$1:BO$39,"&lt;"&amp;BO$1:BO$39),ROW(BO5:BP5)),COUNTIF(BO$1:BO$39,"&lt;"&amp;BO$1:BO$39),0))</f>
        <v>5</v>
      </c>
      <c r="BQ5" s="416" t="str">
        <f t="array" ref="BQ5">INDEX(BN$1:BN$39,SMALL(IF(BO$1:BO$39=BP5,ROW(BO$1:BO$39)),COUNTIF(BP$1:BP5,BP5)),1)</f>
        <v>Castle Point</v>
      </c>
      <c r="BR5" s="416">
        <f t="shared" si="16"/>
        <v>5</v>
      </c>
      <c r="BS5" s="416" t="str">
        <f t="shared" si="17"/>
        <v>Castle Point</v>
      </c>
      <c r="BV5" s="417" t="s">
        <v>31</v>
      </c>
      <c r="BW5" s="416">
        <f>VLOOKUP(BV5,'Rural 80'!$A$11:$BS$488,44,FALSE)</f>
        <v>38</v>
      </c>
      <c r="BX5" s="416">
        <f t="array" ref="BX5">INDEX(BW$1:BW$39,MATCH(SMALL(COUNTIF(BW$1:BW$39,"&lt;"&amp;BW$1:BW$39),ROW(BW5:BX5)),COUNTIF(BW$1:BW$39,"&lt;"&amp;BW$1:BW$39),0))</f>
        <v>5</v>
      </c>
      <c r="BY5" s="416" t="str">
        <f t="array" ref="BY5">INDEX(BV$1:BV$39,SMALL(IF(BW$1:BW$39=BX5,ROW(BW$1:BW$39)),COUNTIF(BX$1:BX5,BX5)),1)</f>
        <v>Erewash</v>
      </c>
      <c r="BZ5" s="416">
        <f t="shared" si="18"/>
        <v>5</v>
      </c>
      <c r="CA5" s="416" t="str">
        <f t="shared" si="19"/>
        <v>Erewash</v>
      </c>
      <c r="CD5" s="417" t="s">
        <v>31</v>
      </c>
      <c r="CE5" s="416">
        <f>VLOOKUP(CD5,'Rural 80'!$A$11:$BS$488,48,FALSE)</f>
        <v>38</v>
      </c>
      <c r="CF5" s="416">
        <f t="array" ref="CF5">INDEX(CE$1:CE$39,MATCH(SMALL(COUNTIF(CE$1:CE$39,"&lt;"&amp;CE$1:CE$39),ROW(CE5:CF5)),COUNTIF(CE$1:CE$39,"&lt;"&amp;CE$1:CE$39),0))</f>
        <v>5</v>
      </c>
      <c r="CG5" s="416" t="str">
        <f t="array" ref="CG5">INDEX(CD$1:CD$39,SMALL(IF(CE$1:CE$39=CF5,ROW(CE$1:CE$39)),COUNTIF(CF$1:CF5,CF5)),1)</f>
        <v>Havant</v>
      </c>
      <c r="CH5" s="416">
        <f t="shared" si="20"/>
        <v>5</v>
      </c>
      <c r="CI5" s="416" t="str">
        <f t="shared" si="21"/>
        <v>Havant</v>
      </c>
      <c r="CL5" s="417" t="s">
        <v>31</v>
      </c>
      <c r="CM5" s="416">
        <f>VLOOKUP(CL5,'Rural 80'!$A$11:$BS$488,52,FALSE)</f>
        <v>38</v>
      </c>
      <c r="CN5" s="416">
        <f t="array" ref="CN5">INDEX(CM$1:CM$39,MATCH(SMALL(COUNTIF(CM$1:CM$39,"&lt;"&amp;CM$1:CM$39),ROW(CM5:CN5)),COUNTIF(CM$1:CM$39,"&lt;"&amp;CM$1:CM$39),0))</f>
        <v>5</v>
      </c>
      <c r="CO5" s="416" t="str">
        <f t="array" ref="CO5">INDEX(CL$1:CL$39,SMALL(IF(CM$1:CM$39=CN5,ROW(CM$1:CM$39)),COUNTIF(CN$1:CN5,CN5)),1)</f>
        <v>Adur</v>
      </c>
      <c r="CP5" s="416">
        <f t="shared" si="22"/>
        <v>5</v>
      </c>
      <c r="CQ5" s="416" t="str">
        <f t="shared" si="23"/>
        <v>Adur</v>
      </c>
      <c r="CT5" s="417" t="s">
        <v>31</v>
      </c>
      <c r="CU5" s="416" t="str">
        <f>VLOOKUP(CT5,'Rural 80'!$A$11:$BS$488,56,FALSE)</f>
        <v>9999</v>
      </c>
      <c r="CV5" s="416" t="str">
        <f t="array" ref="CV5">INDEX(CU$1:CU$39,MATCH(SMALL(COUNTIF(CU$1:CU$39,"&lt;"&amp;CU$1:CU$39),ROW(CU5:CV5)),COUNTIF(CU$1:CU$39,"&lt;"&amp;CU$1:CU$39),0))</f>
        <v>9999</v>
      </c>
      <c r="CW5" s="416" t="str">
        <f t="array" ref="CW5">INDEX(CT$1:CT$39,SMALL(IF(CU$1:CU$39=CV5,ROW(CU$1:CU$39)),COUNTIF(CV$1:CV5,CV5)),1)</f>
        <v>Bournemouth</v>
      </c>
      <c r="CX5" s="416" t="str">
        <f t="shared" si="24"/>
        <v>no data</v>
      </c>
      <c r="CY5" s="416" t="str">
        <f t="shared" si="25"/>
        <v>Bournemouth</v>
      </c>
      <c r="DB5" s="417" t="s">
        <v>31</v>
      </c>
      <c r="DC5" s="416" t="str">
        <f>VLOOKUP(DB5,'Rural 80'!$A$11:$BS$488,60,FALSE)</f>
        <v>9999</v>
      </c>
      <c r="DD5" s="416" t="str">
        <f t="array" ref="DD5">INDEX(DC$1:DC$39,MATCH(SMALL(COUNTIF(DC$1:DC$39,"&lt;"&amp;DC$1:DC$39),ROW(DC5:DD5)),COUNTIF(DC$1:DC$39,"&lt;"&amp;DC$1:DC$39),0))</f>
        <v>9999</v>
      </c>
      <c r="DE5" s="416" t="str">
        <f t="array" ref="DE5">INDEX(DB$1:DB$39,SMALL(IF(DC$1:DC$39=DD5,ROW(DC$1:DC$39)),COUNTIF(DD$1:DD5,DD5)),1)</f>
        <v>Bournemouth</v>
      </c>
      <c r="DF5" s="416" t="str">
        <f t="shared" si="26"/>
        <v>no data</v>
      </c>
      <c r="DG5" s="416" t="str">
        <f t="shared" si="27"/>
        <v>Bournemouth</v>
      </c>
      <c r="DJ5" s="417" t="s">
        <v>31</v>
      </c>
      <c r="DK5" s="416" t="str">
        <f>VLOOKUP(DJ5,'Rural 80'!$A$11:$BS$488,64,FALSE)</f>
        <v>9999</v>
      </c>
      <c r="DL5" s="416" t="str">
        <f t="array" ref="DL5">INDEX(DK$1:DK$39,MATCH(SMALL(COUNTIF(DK$1:DK$39,"&lt;"&amp;DK$1:DK$39),ROW(DK5:DL5)),COUNTIF(DK$1:DK$39,"&lt;"&amp;DK$1:DK$39),0))</f>
        <v>9999</v>
      </c>
      <c r="DM5" s="416" t="str">
        <f t="array" ref="DM5">INDEX(DJ$1:DJ$39,SMALL(IF(DK$1:DK$39=DL5,ROW(DK$1:DK$39)),COUNTIF(DL$1:DL5,DL5)),1)</f>
        <v>Bournemouth</v>
      </c>
      <c r="DN5" s="416" t="str">
        <f t="shared" si="28"/>
        <v>no data</v>
      </c>
      <c r="DO5" s="416" t="str">
        <f t="shared" si="29"/>
        <v>Bournemouth</v>
      </c>
      <c r="DR5" s="417" t="s">
        <v>31</v>
      </c>
      <c r="DS5" s="416" t="str">
        <f>VLOOKUP(DR5,'Rural 80'!$A$11:$BS$488,68,FALSE)</f>
        <v>9999</v>
      </c>
      <c r="DT5" s="416" t="str">
        <f t="array" ref="DT5">INDEX(DS$1:DS$39,MATCH(SMALL(COUNTIF(DS$1:DS$39,"&lt;"&amp;DS$1:DS$39),ROW(DS5:DT5)),COUNTIF(DS$1:DS$39,"&lt;"&amp;DS$1:DS$39),0))</f>
        <v>9999</v>
      </c>
      <c r="DU5" s="416" t="str">
        <f t="array" ref="DU5">INDEX(DR$1:DR$39,SMALL(IF(DS$1:DS$39=DT5,ROW(DS$1:DS$39)),COUNTIF(DT$1:DT5,DT5)),1)</f>
        <v>Bournemouth</v>
      </c>
      <c r="DV5" s="416" t="str">
        <f t="shared" si="30"/>
        <v>no data</v>
      </c>
      <c r="DW5" s="416" t="str">
        <f t="shared" si="31"/>
        <v>Bournemouth</v>
      </c>
    </row>
    <row r="6" spans="1:127" x14ac:dyDescent="0.25">
      <c r="B6" s="417" t="s">
        <v>32</v>
      </c>
      <c r="C6" s="416">
        <f>VLOOKUP(B6,'Rural 80'!$A$11:$BS$488,8,FALSE)</f>
        <v>25</v>
      </c>
      <c r="D6" s="416">
        <f t="array" ref="D6">INDEX(C$1:C$39,MATCH(SMALL(COUNTIF(C$1:C$39,"&lt;"&amp;C$1:C$39),ROW(C6:D6)),COUNTIF(C$1:C$39,"&lt;"&amp;C$1:C$39),0))</f>
        <v>6</v>
      </c>
      <c r="E6" s="416" t="str">
        <f t="array" ref="E6">INDEX(B$1:B$39,SMALL(IF(C$1:C$39=D6,ROW(C$1:C$39)),COUNTIF(D$1:D6,D6)),1)</f>
        <v>Gedling</v>
      </c>
      <c r="F6" s="416">
        <f t="shared" si="0"/>
        <v>6</v>
      </c>
      <c r="G6" s="416" t="str">
        <f t="shared" si="1"/>
        <v>Gedling</v>
      </c>
      <c r="J6" s="417" t="s">
        <v>32</v>
      </c>
      <c r="K6" s="416">
        <f>VLOOKUP(J6,'Rural 80'!$A$11:$BS$488,12,FALSE)</f>
        <v>26</v>
      </c>
      <c r="L6" s="416">
        <f t="array" ref="L6">INDEX(K$1:K$39,MATCH(SMALL(COUNTIF(K$1:K$39,"&lt;"&amp;K$1:K$39),ROW(K6:L6)),COUNTIF(K$1:K$39,"&lt;"&amp;K$1:K$39),0))</f>
        <v>6</v>
      </c>
      <c r="M6" s="416" t="str">
        <f t="array" ref="M6">INDEX(J$1:J$39,SMALL(IF(K$1:K$39=L6,ROW(K$1:K$39)),COUNTIF(L$1:L6,L6)),1)</f>
        <v>Stockton-on-Tees</v>
      </c>
      <c r="N6" s="416">
        <f t="shared" si="2"/>
        <v>6</v>
      </c>
      <c r="O6" s="416" t="str">
        <f t="shared" si="3"/>
        <v>Stockton-on-Tees</v>
      </c>
      <c r="R6" s="417" t="s">
        <v>32</v>
      </c>
      <c r="S6" s="416">
        <f>VLOOKUP(R6,'Rural 80'!$A$11:$BS$488,16,FALSE)</f>
        <v>26</v>
      </c>
      <c r="T6" s="416">
        <f t="array" ref="T6">INDEX(S$1:S$39,MATCH(SMALL(COUNTIF(S$1:S$39,"&lt;"&amp;S$1:S$39),ROW(S6:T6)),COUNTIF(S$1:S$39,"&lt;"&amp;S$1:S$39),0))</f>
        <v>6</v>
      </c>
      <c r="U6" s="416" t="str">
        <f t="array" ref="U6">INDEX(R$1:R$39,SMALL(IF(S$1:S$39=T6,ROW(S$1:S$39)),COUNTIF(T$1:T6,T6)),1)</f>
        <v>Gosport</v>
      </c>
      <c r="V6" s="416">
        <f t="shared" si="4"/>
        <v>6</v>
      </c>
      <c r="W6" s="416" t="str">
        <f t="shared" si="5"/>
        <v>Gosport</v>
      </c>
      <c r="Z6" s="417" t="s">
        <v>32</v>
      </c>
      <c r="AA6" s="416">
        <f>VLOOKUP(Z6,'Rural 80'!$A$11:$BS$488,20,FALSE)</f>
        <v>29</v>
      </c>
      <c r="AB6" s="416">
        <f t="array" ref="AB6">INDEX(AA$1:AA$39,MATCH(SMALL(COUNTIF(AA$1:AA$39,"&lt;"&amp;AA$1:AA$39),ROW(AA6:AB6)),COUNTIF(AA$1:AA$39,"&lt;"&amp;AA$1:AA$39),0))</f>
        <v>6</v>
      </c>
      <c r="AC6" s="416" t="str">
        <f t="array" ref="AC6">INDEX(Z$1:Z$39,SMALL(IF(AA$1:AA$39=AB6,ROW(AA$1:AA$39)),COUNTIF(AB$1:AB6,AB6)),1)</f>
        <v>Fareham</v>
      </c>
      <c r="AD6" s="416">
        <f t="shared" si="6"/>
        <v>6</v>
      </c>
      <c r="AE6" s="416" t="str">
        <f t="shared" si="7"/>
        <v>Fareham</v>
      </c>
      <c r="AH6" s="417" t="s">
        <v>32</v>
      </c>
      <c r="AI6" s="416">
        <f>VLOOKUP(AH6,'Rural 80'!$A$11:$BS$488,24,FALSE)</f>
        <v>25</v>
      </c>
      <c r="AJ6" s="416">
        <f t="array" ref="AJ6">INDEX(AI$1:AI$39,MATCH(SMALL(COUNTIF(AI$1:AI$39,"&lt;"&amp;AI$1:AI$39),ROW(AI6:AJ6)),COUNTIF(AI$1:AI$39,"&lt;"&amp;AI$1:AI$39),0))</f>
        <v>6</v>
      </c>
      <c r="AK6" s="416" t="str">
        <f t="array" ref="AK6">INDEX(AH$1:AH$39,SMALL(IF(AI$1:AI$39=AJ6,ROW(AI$1:AI$39)),COUNTIF(AJ$1:AJ6,AJ6)),1)</f>
        <v>Gosport</v>
      </c>
      <c r="AL6" s="416">
        <f t="shared" si="8"/>
        <v>6</v>
      </c>
      <c r="AM6" s="416" t="str">
        <f t="shared" si="9"/>
        <v>Gosport</v>
      </c>
      <c r="AP6" s="417" t="s">
        <v>32</v>
      </c>
      <c r="AQ6" s="416">
        <f>VLOOKUP(AP6,'Rural 80'!$A$11:$BS$488,28,FALSE)</f>
        <v>26</v>
      </c>
      <c r="AR6" s="416">
        <f t="array" ref="AR6">INDEX(AQ$1:AQ$39,MATCH(SMALL(COUNTIF(AQ$1:AQ$39,"&lt;"&amp;AQ$1:AQ$39),ROW(AQ6:AR6)),COUNTIF(AQ$1:AQ$39,"&lt;"&amp;AQ$1:AQ$39),0))</f>
        <v>6</v>
      </c>
      <c r="AS6" s="416" t="str">
        <f t="array" ref="AS6">INDEX(AP$1:AP$39,SMALL(IF(AQ$1:AQ$39=AR6,ROW(AQ$1:AQ$39)),COUNTIF(AR$1:AR6,AR6)),1)</f>
        <v>Gosport</v>
      </c>
      <c r="AT6" s="416">
        <f t="shared" si="10"/>
        <v>6</v>
      </c>
      <c r="AU6" s="416" t="str">
        <f t="shared" si="11"/>
        <v>Gosport</v>
      </c>
      <c r="AX6" s="417" t="s">
        <v>32</v>
      </c>
      <c r="AY6" s="416">
        <f>VLOOKUP(AX6,'Rural 80'!$A$11:$BS$488,32,FALSE)</f>
        <v>27</v>
      </c>
      <c r="AZ6" s="416">
        <f t="array" ref="AZ6">INDEX(AY$1:AY$39,MATCH(SMALL(COUNTIF(AY$1:AY$39,"&lt;"&amp;AY$1:AY$39),ROW(AY6:AZ6)),COUNTIF(AY$1:AY$39,"&lt;"&amp;AY$1:AY$39),0))</f>
        <v>6</v>
      </c>
      <c r="BA6" s="416" t="str">
        <f t="array" ref="BA6">INDEX(AX$1:AX$39,SMALL(IF(AY$1:AY$39=AZ6,ROW(AY$1:AY$39)),COUNTIF(AZ$1:AZ6,AZ6)),1)</f>
        <v>Fareham</v>
      </c>
      <c r="BB6" s="416">
        <f t="shared" si="12"/>
        <v>6</v>
      </c>
      <c r="BC6" s="416" t="str">
        <f t="shared" si="13"/>
        <v>Fareham</v>
      </c>
      <c r="BF6" s="417" t="s">
        <v>32</v>
      </c>
      <c r="BG6" s="416">
        <f>VLOOKUP(BF6,'Rural 80'!$A$11:$BS$488,36,FALSE)</f>
        <v>31</v>
      </c>
      <c r="BH6" s="416">
        <f t="array" ref="BH6">INDEX(BG$1:BG$39,MATCH(SMALL(COUNTIF(BG$1:BG$39,"&lt;"&amp;BG$1:BG$39),ROW(BG6:BH6)),COUNTIF(BG$1:BG$39,"&lt;"&amp;BG$1:BG$39),0))</f>
        <v>6</v>
      </c>
      <c r="BI6" s="416" t="str">
        <f t="array" ref="BI6">INDEX(BF$1:BF$39,SMALL(IF(BG$1:BG$39=BH6,ROW(BG$1:BG$39)),COUNTIF(BH$1:BH6,BH6)),1)</f>
        <v>Fareham</v>
      </c>
      <c r="BJ6" s="416">
        <f t="shared" si="14"/>
        <v>6</v>
      </c>
      <c r="BK6" s="416" t="str">
        <f t="shared" si="15"/>
        <v>Fareham</v>
      </c>
      <c r="BN6" s="417" t="s">
        <v>32</v>
      </c>
      <c r="BO6" s="416">
        <f>VLOOKUP(BN6,'Rural 80'!$A$11:$BS$488,40,FALSE)</f>
        <v>25</v>
      </c>
      <c r="BP6" s="416">
        <f t="array" ref="BP6">INDEX(BO$1:BO$39,MATCH(SMALL(COUNTIF(BO$1:BO$39,"&lt;"&amp;BO$1:BO$39),ROW(BO6:BP6)),COUNTIF(BO$1:BO$39,"&lt;"&amp;BO$1:BO$39),0))</f>
        <v>6</v>
      </c>
      <c r="BQ6" s="416" t="str">
        <f t="array" ref="BQ6">INDEX(BN$1:BN$39,SMALL(IF(BO$1:BO$39=BP6,ROW(BO$1:BO$39)),COUNTIF(BP$1:BP6,BP6)),1)</f>
        <v>Erewash</v>
      </c>
      <c r="BR6" s="416">
        <f t="shared" si="16"/>
        <v>6</v>
      </c>
      <c r="BS6" s="416" t="str">
        <f t="shared" si="17"/>
        <v>Erewash</v>
      </c>
      <c r="BV6" s="417" t="s">
        <v>32</v>
      </c>
      <c r="BW6" s="416">
        <f>VLOOKUP(BV6,'Rural 80'!$A$11:$BS$488,44,FALSE)</f>
        <v>25</v>
      </c>
      <c r="BX6" s="416">
        <f t="array" ref="BX6">INDEX(BW$1:BW$39,MATCH(SMALL(COUNTIF(BW$1:BW$39,"&lt;"&amp;BW$1:BW$39),ROW(BW6:BX6)),COUNTIF(BW$1:BW$39,"&lt;"&amp;BW$1:BW$39),0))</f>
        <v>6</v>
      </c>
      <c r="BY6" s="416" t="str">
        <f t="array" ref="BY6">INDEX(BV$1:BV$39,SMALL(IF(BW$1:BW$39=BX6,ROW(BW$1:BW$39)),COUNTIF(BX$1:BX6,BX6)),1)</f>
        <v>Havant</v>
      </c>
      <c r="BZ6" s="416">
        <f t="shared" si="18"/>
        <v>6</v>
      </c>
      <c r="CA6" s="416" t="str">
        <f t="shared" si="19"/>
        <v>Havant</v>
      </c>
      <c r="CD6" s="417" t="s">
        <v>32</v>
      </c>
      <c r="CE6" s="416">
        <f>VLOOKUP(CD6,'Rural 80'!$A$11:$BS$488,48,FALSE)</f>
        <v>23</v>
      </c>
      <c r="CF6" s="416">
        <f t="array" ref="CF6">INDEX(CE$1:CE$39,MATCH(SMALL(COUNTIF(CE$1:CE$39,"&lt;"&amp;CE$1:CE$39),ROW(CE6:CF6)),COUNTIF(CE$1:CE$39,"&lt;"&amp;CE$1:CE$39),0))</f>
        <v>6</v>
      </c>
      <c r="CG6" s="416" t="str">
        <f t="array" ref="CG6">INDEX(CD$1:CD$39,SMALL(IF(CE$1:CE$39=CF6,ROW(CE$1:CE$39)),COUNTIF(CF$1:CF6,CF6)),1)</f>
        <v>Gosport</v>
      </c>
      <c r="CH6" s="416">
        <f t="shared" si="20"/>
        <v>6</v>
      </c>
      <c r="CI6" s="416" t="str">
        <f t="shared" si="21"/>
        <v>Gosport</v>
      </c>
      <c r="CL6" s="417" t="s">
        <v>32</v>
      </c>
      <c r="CM6" s="416">
        <f>VLOOKUP(CL6,'Rural 80'!$A$11:$BS$488,52,FALSE)</f>
        <v>29</v>
      </c>
      <c r="CN6" s="416">
        <f t="array" ref="CN6">INDEX(CM$1:CM$39,MATCH(SMALL(COUNTIF(CM$1:CM$39,"&lt;"&amp;CM$1:CM$39),ROW(CM6:CN6)),COUNTIF(CM$1:CM$39,"&lt;"&amp;CM$1:CM$39),0))</f>
        <v>6</v>
      </c>
      <c r="CO6" s="416" t="str">
        <f t="array" ref="CO6">INDEX(CL$1:CL$39,SMALL(IF(CM$1:CM$39=CN6,ROW(CM$1:CM$39)),COUNTIF(CN$1:CN6,CN6)),1)</f>
        <v>Gosport</v>
      </c>
      <c r="CP6" s="416">
        <f t="shared" si="22"/>
        <v>6</v>
      </c>
      <c r="CQ6" s="416" t="str">
        <f t="shared" si="23"/>
        <v>Gosport</v>
      </c>
      <c r="CT6" s="417" t="s">
        <v>32</v>
      </c>
      <c r="CU6" s="416" t="str">
        <f>VLOOKUP(CT6,'Rural 80'!$A$11:$BS$488,56,FALSE)</f>
        <v>9999</v>
      </c>
      <c r="CV6" s="416" t="str">
        <f t="array" ref="CV6">INDEX(CU$1:CU$39,MATCH(SMALL(COUNTIF(CU$1:CU$39,"&lt;"&amp;CU$1:CU$39),ROW(CU6:CV6)),COUNTIF(CU$1:CU$39,"&lt;"&amp;CU$1:CU$39),0))</f>
        <v>9999</v>
      </c>
      <c r="CW6" s="416" t="str">
        <f t="array" ref="CW6">INDEX(CT$1:CT$39,SMALL(IF(CU$1:CU$39=CV6,ROW(CU$1:CU$39)),COUNTIF(CV$1:CV6,CV6)),1)</f>
        <v>Bracknell Forest</v>
      </c>
      <c r="CX6" s="416" t="str">
        <f t="shared" si="24"/>
        <v>no data</v>
      </c>
      <c r="CY6" s="416" t="str">
        <f t="shared" si="25"/>
        <v>Bracknell Forest</v>
      </c>
      <c r="DB6" s="417" t="s">
        <v>32</v>
      </c>
      <c r="DC6" s="416" t="str">
        <f>VLOOKUP(DB6,'Rural 80'!$A$11:$BS$488,60,FALSE)</f>
        <v>9999</v>
      </c>
      <c r="DD6" s="416" t="str">
        <f t="array" ref="DD6">INDEX(DC$1:DC$39,MATCH(SMALL(COUNTIF(DC$1:DC$39,"&lt;"&amp;DC$1:DC$39),ROW(DC6:DD6)),COUNTIF(DC$1:DC$39,"&lt;"&amp;DC$1:DC$39),0))</f>
        <v>9999</v>
      </c>
      <c r="DE6" s="416" t="str">
        <f t="array" ref="DE6">INDEX(DB$1:DB$39,SMALL(IF(DC$1:DC$39=DD6,ROW(DC$1:DC$39)),COUNTIF(DD$1:DD6,DD6)),1)</f>
        <v>Bracknell Forest</v>
      </c>
      <c r="DF6" s="416" t="str">
        <f t="shared" si="26"/>
        <v>no data</v>
      </c>
      <c r="DG6" s="416" t="str">
        <f t="shared" si="27"/>
        <v>Bracknell Forest</v>
      </c>
      <c r="DJ6" s="417" t="s">
        <v>32</v>
      </c>
      <c r="DK6" s="416" t="str">
        <f>VLOOKUP(DJ6,'Rural 80'!$A$11:$BS$488,64,FALSE)</f>
        <v>9999</v>
      </c>
      <c r="DL6" s="416" t="str">
        <f t="array" ref="DL6">INDEX(DK$1:DK$39,MATCH(SMALL(COUNTIF(DK$1:DK$39,"&lt;"&amp;DK$1:DK$39),ROW(DK6:DL6)),COUNTIF(DK$1:DK$39,"&lt;"&amp;DK$1:DK$39),0))</f>
        <v>9999</v>
      </c>
      <c r="DM6" s="416" t="str">
        <f t="array" ref="DM6">INDEX(DJ$1:DJ$39,SMALL(IF(DK$1:DK$39=DL6,ROW(DK$1:DK$39)),COUNTIF(DL$1:DL6,DL6)),1)</f>
        <v>Bracknell Forest</v>
      </c>
      <c r="DN6" s="416" t="str">
        <f t="shared" si="28"/>
        <v>no data</v>
      </c>
      <c r="DO6" s="416" t="str">
        <f t="shared" si="29"/>
        <v>Bracknell Forest</v>
      </c>
      <c r="DR6" s="417" t="s">
        <v>32</v>
      </c>
      <c r="DS6" s="416" t="str">
        <f>VLOOKUP(DR6,'Rural 80'!$A$11:$BS$488,68,FALSE)</f>
        <v>9999</v>
      </c>
      <c r="DT6" s="416" t="str">
        <f t="array" ref="DT6">INDEX(DS$1:DS$39,MATCH(SMALL(COUNTIF(DS$1:DS$39,"&lt;"&amp;DS$1:DS$39),ROW(DS6:DT6)),COUNTIF(DS$1:DS$39,"&lt;"&amp;DS$1:DS$39),0))</f>
        <v>9999</v>
      </c>
      <c r="DU6" s="416" t="str">
        <f t="array" ref="DU6">INDEX(DR$1:DR$39,SMALL(IF(DS$1:DS$39=DT6,ROW(DS$1:DS$39)),COUNTIF(DT$1:DT6,DT6)),1)</f>
        <v>Bracknell Forest</v>
      </c>
      <c r="DV6" s="416" t="str">
        <f t="shared" si="30"/>
        <v>no data</v>
      </c>
      <c r="DW6" s="416" t="str">
        <f t="shared" si="31"/>
        <v>Bracknell Forest</v>
      </c>
    </row>
    <row r="7" spans="1:127" x14ac:dyDescent="0.25">
      <c r="B7" s="417" t="s">
        <v>38</v>
      </c>
      <c r="C7" s="416">
        <f>VLOOKUP(B7,'Rural 80'!$A$11:$BS$488,8,FALSE)</f>
        <v>37</v>
      </c>
      <c r="D7" s="416">
        <f t="array" ref="D7">INDEX(C$1:C$39,MATCH(SMALL(COUNTIF(C$1:C$39,"&lt;"&amp;C$1:C$39),ROW(C7:D7)),COUNTIF(C$1:C$39,"&lt;"&amp;C$1:C$39),0))</f>
        <v>7</v>
      </c>
      <c r="E7" s="416" t="str">
        <f t="array" ref="E7">INDEX(B$1:B$39,SMALL(IF(C$1:C$39=D7,ROW(C$1:C$39)),COUNTIF(D$1:D7,D7)),1)</f>
        <v>Fareham</v>
      </c>
      <c r="F7" s="416">
        <f t="shared" si="0"/>
        <v>7</v>
      </c>
      <c r="G7" s="416" t="str">
        <f t="shared" si="1"/>
        <v>Fareham</v>
      </c>
      <c r="J7" s="417" t="s">
        <v>38</v>
      </c>
      <c r="K7" s="416">
        <f>VLOOKUP(J7,'Rural 80'!$A$11:$BS$488,12,FALSE)</f>
        <v>37</v>
      </c>
      <c r="L7" s="416">
        <f t="array" ref="L7">INDEX(K$1:K$39,MATCH(SMALL(COUNTIF(K$1:K$39,"&lt;"&amp;K$1:K$39),ROW(K7:L7)),COUNTIF(K$1:K$39,"&lt;"&amp;K$1:K$39),0))</f>
        <v>7</v>
      </c>
      <c r="M7" s="416" t="str">
        <f t="array" ref="M7">INDEX(J$1:J$39,SMALL(IF(K$1:K$39=L7,ROW(K$1:K$39)),COUNTIF(L$1:L7,L7)),1)</f>
        <v>South Ribble</v>
      </c>
      <c r="N7" s="416">
        <f t="shared" si="2"/>
        <v>7</v>
      </c>
      <c r="O7" s="416" t="str">
        <f t="shared" si="3"/>
        <v>South Ribble</v>
      </c>
      <c r="R7" s="417" t="s">
        <v>38</v>
      </c>
      <c r="S7" s="416">
        <f>VLOOKUP(R7,'Rural 80'!$A$11:$BS$488,16,FALSE)</f>
        <v>36</v>
      </c>
      <c r="T7" s="416">
        <f t="array" ref="T7">INDEX(S$1:S$39,MATCH(SMALL(COUNTIF(S$1:S$39,"&lt;"&amp;S$1:S$39),ROW(S7:T7)),COUNTIF(S$1:S$39,"&lt;"&amp;S$1:S$39),0))</f>
        <v>7</v>
      </c>
      <c r="U7" s="416" t="str">
        <f t="array" ref="U7">INDEX(R$1:R$39,SMALL(IF(S$1:S$39=T7,ROW(S$1:S$39)),COUNTIF(T$1:T7,T7)),1)</f>
        <v>Gedling</v>
      </c>
      <c r="V7" s="416">
        <f t="shared" si="4"/>
        <v>7</v>
      </c>
      <c r="W7" s="416" t="str">
        <f t="shared" si="5"/>
        <v>Gedling</v>
      </c>
      <c r="Z7" s="417" t="s">
        <v>38</v>
      </c>
      <c r="AA7" s="416">
        <f>VLOOKUP(Z7,'Rural 80'!$A$11:$BS$488,20,FALSE)</f>
        <v>37</v>
      </c>
      <c r="AB7" s="416">
        <f t="array" ref="AB7">INDEX(AA$1:AA$39,MATCH(SMALL(COUNTIF(AA$1:AA$39,"&lt;"&amp;AA$1:AA$39),ROW(AA7:AB7)),COUNTIF(AA$1:AA$39,"&lt;"&amp;AA$1:AA$39),0))</f>
        <v>7</v>
      </c>
      <c r="AC7" s="416" t="str">
        <f t="array" ref="AC7">INDEX(Z$1:Z$39,SMALL(IF(AA$1:AA$39=AB7,ROW(AA$1:AA$39)),COUNTIF(AB$1:AB7,AB7)),1)</f>
        <v>Adur</v>
      </c>
      <c r="AD7" s="416">
        <f t="shared" si="6"/>
        <v>7</v>
      </c>
      <c r="AE7" s="416" t="str">
        <f t="shared" si="7"/>
        <v>Adur</v>
      </c>
      <c r="AH7" s="417" t="s">
        <v>38</v>
      </c>
      <c r="AI7" s="416">
        <f>VLOOKUP(AH7,'Rural 80'!$A$11:$BS$488,24,FALSE)</f>
        <v>32</v>
      </c>
      <c r="AJ7" s="416">
        <f t="array" ref="AJ7">INDEX(AI$1:AI$39,MATCH(SMALL(COUNTIF(AI$1:AI$39,"&lt;"&amp;AI$1:AI$39),ROW(AI7:AJ7)),COUNTIF(AI$1:AI$39,"&lt;"&amp;AI$1:AI$39),0))</f>
        <v>7</v>
      </c>
      <c r="AK7" s="416" t="str">
        <f t="array" ref="AK7">INDEX(AH$1:AH$39,SMALL(IF(AI$1:AI$39=AJ7,ROW(AI$1:AI$39)),COUNTIF(AJ$1:AJ7,AJ7)),1)</f>
        <v>Erewash</v>
      </c>
      <c r="AL7" s="416">
        <f t="shared" si="8"/>
        <v>7</v>
      </c>
      <c r="AM7" s="416" t="str">
        <f t="shared" si="9"/>
        <v>Erewash</v>
      </c>
      <c r="AP7" s="417" t="s">
        <v>38</v>
      </c>
      <c r="AQ7" s="416">
        <f>VLOOKUP(AP7,'Rural 80'!$A$11:$BS$488,28,FALSE)</f>
        <v>37</v>
      </c>
      <c r="AR7" s="416">
        <f t="array" ref="AR7">INDEX(AQ$1:AQ$39,MATCH(SMALL(COUNTIF(AQ$1:AQ$39,"&lt;"&amp;AQ$1:AQ$39),ROW(AQ7:AR7)),COUNTIF(AQ$1:AQ$39,"&lt;"&amp;AQ$1:AQ$39),0))</f>
        <v>7</v>
      </c>
      <c r="AS7" s="416" t="str">
        <f t="array" ref="AS7">INDEX(AP$1:AP$39,SMALL(IF(AQ$1:AQ$39=AR7,ROW(AQ$1:AQ$39)),COUNTIF(AR$1:AR7,AR7)),1)</f>
        <v>South Ribble</v>
      </c>
      <c r="AT7" s="416">
        <f t="shared" si="10"/>
        <v>7</v>
      </c>
      <c r="AU7" s="416" t="str">
        <f t="shared" si="11"/>
        <v>South Ribble</v>
      </c>
      <c r="AX7" s="417" t="s">
        <v>38</v>
      </c>
      <c r="AY7" s="416">
        <f>VLOOKUP(AX7,'Rural 80'!$A$11:$BS$488,32,FALSE)</f>
        <v>39</v>
      </c>
      <c r="AZ7" s="416">
        <f t="array" ref="AZ7">INDEX(AY$1:AY$39,MATCH(SMALL(COUNTIF(AY$1:AY$39,"&lt;"&amp;AY$1:AY$39),ROW(AY7:AZ7)),COUNTIF(AY$1:AY$39,"&lt;"&amp;AY$1:AY$39),0))</f>
        <v>7</v>
      </c>
      <c r="BA7" s="416" t="str">
        <f t="array" ref="BA7">INDEX(AX$1:AX$39,SMALL(IF(AY$1:AY$39=AZ7,ROW(AY$1:AY$39)),COUNTIF(AZ$1:AZ7,AZ7)),1)</f>
        <v>Stockton-on-Tees</v>
      </c>
      <c r="BB7" s="416">
        <f t="shared" si="12"/>
        <v>7</v>
      </c>
      <c r="BC7" s="416" t="str">
        <f t="shared" si="13"/>
        <v>Stockton-on-Tees</v>
      </c>
      <c r="BF7" s="417" t="s">
        <v>38</v>
      </c>
      <c r="BG7" s="416">
        <f>VLOOKUP(BF7,'Rural 80'!$A$11:$BS$488,36,FALSE)</f>
        <v>35</v>
      </c>
      <c r="BH7" s="416">
        <f t="array" ref="BH7">INDEX(BG$1:BG$39,MATCH(SMALL(COUNTIF(BG$1:BG$39,"&lt;"&amp;BG$1:BG$39),ROW(BG7:BH7)),COUNTIF(BG$1:BG$39,"&lt;"&amp;BG$1:BG$39),0))</f>
        <v>7</v>
      </c>
      <c r="BI7" s="416" t="str">
        <f t="array" ref="BI7">INDEX(BF$1:BF$39,SMALL(IF(BG$1:BG$39=BH7,ROW(BG$1:BG$39)),COUNTIF(BH$1:BH7,BH7)),1)</f>
        <v>Christchurch</v>
      </c>
      <c r="BJ7" s="416">
        <f t="shared" si="14"/>
        <v>7</v>
      </c>
      <c r="BK7" s="416" t="str">
        <f t="shared" si="15"/>
        <v>Christchurch</v>
      </c>
      <c r="BN7" s="417" t="s">
        <v>38</v>
      </c>
      <c r="BO7" s="416">
        <f>VLOOKUP(BN7,'Rural 80'!$A$11:$BS$488,40,FALSE)</f>
        <v>36</v>
      </c>
      <c r="BP7" s="416">
        <f t="array" ref="BP7">INDEX(BO$1:BO$39,MATCH(SMALL(COUNTIF(BO$1:BO$39,"&lt;"&amp;BO$1:BO$39),ROW(BO7:BP7)),COUNTIF(BO$1:BO$39,"&lt;"&amp;BO$1:BO$39),0))</f>
        <v>7</v>
      </c>
      <c r="BQ7" s="416" t="str">
        <f t="array" ref="BQ7">INDEX(BN$1:BN$39,SMALL(IF(BO$1:BO$39=BP7,ROW(BO$1:BO$39)),COUNTIF(BP$1:BP7,BP7)),1)</f>
        <v>Blaby</v>
      </c>
      <c r="BR7" s="416">
        <f t="shared" si="16"/>
        <v>7</v>
      </c>
      <c r="BS7" s="416" t="str">
        <f t="shared" si="17"/>
        <v>Blaby</v>
      </c>
      <c r="BV7" s="417" t="s">
        <v>38</v>
      </c>
      <c r="BW7" s="416">
        <f>VLOOKUP(BV7,'Rural 80'!$A$11:$BS$488,44,FALSE)</f>
        <v>37</v>
      </c>
      <c r="BX7" s="416">
        <f t="array" ref="BX7">INDEX(BW$1:BW$39,MATCH(SMALL(COUNTIF(BW$1:BW$39,"&lt;"&amp;BW$1:BW$39),ROW(BW7:BX7)),COUNTIF(BW$1:BW$39,"&lt;"&amp;BW$1:BW$39),0))</f>
        <v>7</v>
      </c>
      <c r="BY7" s="416" t="str">
        <f t="array" ref="BY7">INDEX(BV$1:BV$39,SMALL(IF(BW$1:BW$39=BX7,ROW(BW$1:BW$39)),COUNTIF(BX$1:BX7,BX7)),1)</f>
        <v>Rochford</v>
      </c>
      <c r="BZ7" s="416">
        <f t="shared" si="18"/>
        <v>7</v>
      </c>
      <c r="CA7" s="416" t="str">
        <f t="shared" si="19"/>
        <v>Rochford</v>
      </c>
      <c r="CD7" s="417" t="s">
        <v>38</v>
      </c>
      <c r="CE7" s="416">
        <f>VLOOKUP(CD7,'Rural 80'!$A$11:$BS$488,48,FALSE)</f>
        <v>36</v>
      </c>
      <c r="CF7" s="416">
        <f t="array" ref="CF7">INDEX(CE$1:CE$39,MATCH(SMALL(COUNTIF(CE$1:CE$39,"&lt;"&amp;CE$1:CE$39),ROW(CE7:CF7)),COUNTIF(CE$1:CE$39,"&lt;"&amp;CE$1:CE$39),0))</f>
        <v>7</v>
      </c>
      <c r="CG7" s="416" t="str">
        <f t="array" ref="CG7">INDEX(CD$1:CD$39,SMALL(IF(CE$1:CE$39=CF7,ROW(CE$1:CE$39)),COUNTIF(CF$1:CF7,CF7)),1)</f>
        <v>Gedling</v>
      </c>
      <c r="CH7" s="416">
        <f t="shared" si="20"/>
        <v>7</v>
      </c>
      <c r="CI7" s="416" t="str">
        <f t="shared" si="21"/>
        <v>Gedling</v>
      </c>
      <c r="CL7" s="417" t="s">
        <v>38</v>
      </c>
      <c r="CM7" s="416">
        <f>VLOOKUP(CL7,'Rural 80'!$A$11:$BS$488,52,FALSE)</f>
        <v>36</v>
      </c>
      <c r="CN7" s="416">
        <f t="array" ref="CN7">INDEX(CM$1:CM$39,MATCH(SMALL(COUNTIF(CM$1:CM$39,"&lt;"&amp;CM$1:CM$39),ROW(CM7:CN7)),COUNTIF(CM$1:CM$39,"&lt;"&amp;CM$1:CM$39),0))</f>
        <v>7</v>
      </c>
      <c r="CO7" s="416" t="str">
        <f t="array" ref="CO7">INDEX(CL$1:CL$39,SMALL(IF(CM$1:CM$39=CN7,ROW(CM$1:CM$39)),COUNTIF(CN$1:CN7,CN7)),1)</f>
        <v>Erewash</v>
      </c>
      <c r="CP7" s="416">
        <f t="shared" si="22"/>
        <v>7</v>
      </c>
      <c r="CQ7" s="416" t="str">
        <f t="shared" si="23"/>
        <v>Erewash</v>
      </c>
      <c r="CT7" s="417" t="s">
        <v>38</v>
      </c>
      <c r="CU7" s="416" t="str">
        <f>VLOOKUP(CT7,'Rural 80'!$A$11:$BS$488,56,FALSE)</f>
        <v>9999</v>
      </c>
      <c r="CV7" s="416" t="str">
        <f t="array" ref="CV7">INDEX(CU$1:CU$39,MATCH(SMALL(COUNTIF(CU$1:CU$39,"&lt;"&amp;CU$1:CU$39),ROW(CU7:CV7)),COUNTIF(CU$1:CU$39,"&lt;"&amp;CU$1:CU$39),0))</f>
        <v>9999</v>
      </c>
      <c r="CW7" s="416" t="str">
        <f t="array" ref="CW7">INDEX(CT$1:CT$39,SMALL(IF(CU$1:CU$39=CV7,ROW(CU$1:CU$39)),COUNTIF(CV$1:CV7,CV7)),1)</f>
        <v>Brighton and Hove</v>
      </c>
      <c r="CX7" s="416" t="str">
        <f t="shared" si="24"/>
        <v>no data</v>
      </c>
      <c r="CY7" s="416" t="str">
        <f t="shared" si="25"/>
        <v>Brighton and Hove</v>
      </c>
      <c r="DB7" s="417" t="s">
        <v>38</v>
      </c>
      <c r="DC7" s="416" t="str">
        <f>VLOOKUP(DB7,'Rural 80'!$A$11:$BS$488,60,FALSE)</f>
        <v>9999</v>
      </c>
      <c r="DD7" s="416" t="str">
        <f t="array" ref="DD7">INDEX(DC$1:DC$39,MATCH(SMALL(COUNTIF(DC$1:DC$39,"&lt;"&amp;DC$1:DC$39),ROW(DC7:DD7)),COUNTIF(DC$1:DC$39,"&lt;"&amp;DC$1:DC$39),0))</f>
        <v>9999</v>
      </c>
      <c r="DE7" s="416" t="str">
        <f t="array" ref="DE7">INDEX(DB$1:DB$39,SMALL(IF(DC$1:DC$39=DD7,ROW(DC$1:DC$39)),COUNTIF(DD$1:DD7,DD7)),1)</f>
        <v>Brighton and Hove</v>
      </c>
      <c r="DF7" s="416" t="str">
        <f t="shared" si="26"/>
        <v>no data</v>
      </c>
      <c r="DG7" s="416" t="str">
        <f t="shared" si="27"/>
        <v>Brighton and Hove</v>
      </c>
      <c r="DJ7" s="417" t="s">
        <v>38</v>
      </c>
      <c r="DK7" s="416" t="str">
        <f>VLOOKUP(DJ7,'Rural 80'!$A$11:$BS$488,64,FALSE)</f>
        <v>9999</v>
      </c>
      <c r="DL7" s="416" t="str">
        <f t="array" ref="DL7">INDEX(DK$1:DK$39,MATCH(SMALL(COUNTIF(DK$1:DK$39,"&lt;"&amp;DK$1:DK$39),ROW(DK7:DL7)),COUNTIF(DK$1:DK$39,"&lt;"&amp;DK$1:DK$39),0))</f>
        <v>9999</v>
      </c>
      <c r="DM7" s="416" t="str">
        <f t="array" ref="DM7">INDEX(DJ$1:DJ$39,SMALL(IF(DK$1:DK$39=DL7,ROW(DK$1:DK$39)),COUNTIF(DL$1:DL7,DL7)),1)</f>
        <v>Brighton and Hove</v>
      </c>
      <c r="DN7" s="416" t="str">
        <f t="shared" si="28"/>
        <v>no data</v>
      </c>
      <c r="DO7" s="416" t="str">
        <f t="shared" si="29"/>
        <v>Brighton and Hove</v>
      </c>
      <c r="DR7" s="417" t="s">
        <v>38</v>
      </c>
      <c r="DS7" s="416" t="str">
        <f>VLOOKUP(DR7,'Rural 80'!$A$11:$BS$488,68,FALSE)</f>
        <v>9999</v>
      </c>
      <c r="DT7" s="416" t="str">
        <f t="array" ref="DT7">INDEX(DS$1:DS$39,MATCH(SMALL(COUNTIF(DS$1:DS$39,"&lt;"&amp;DS$1:DS$39),ROW(DS7:DT7)),COUNTIF(DS$1:DS$39,"&lt;"&amp;DS$1:DS$39),0))</f>
        <v>9999</v>
      </c>
      <c r="DU7" s="416" t="str">
        <f t="array" ref="DU7">INDEX(DR$1:DR$39,SMALL(IF(DS$1:DS$39=DT7,ROW(DS$1:DS$39)),COUNTIF(DT$1:DT7,DT7)),1)</f>
        <v>Brighton and Hove</v>
      </c>
      <c r="DV7" s="416" t="str">
        <f t="shared" si="30"/>
        <v>no data</v>
      </c>
      <c r="DW7" s="416" t="str">
        <f t="shared" si="31"/>
        <v>Brighton and Hove</v>
      </c>
    </row>
    <row r="8" spans="1:127" x14ac:dyDescent="0.25">
      <c r="B8" s="417" t="s">
        <v>1802</v>
      </c>
      <c r="C8" s="416">
        <f>VLOOKUP(B8,'Rural 80'!$A$11:$BS$488,8,FALSE)</f>
        <v>30</v>
      </c>
      <c r="D8" s="416">
        <f t="array" ref="D8">INDEX(C$1:C$39,MATCH(SMALL(COUNTIF(C$1:C$39,"&lt;"&amp;C$1:C$39),ROW(C8:D8)),COUNTIF(C$1:C$39,"&lt;"&amp;C$1:C$39),0))</f>
        <v>8</v>
      </c>
      <c r="E8" s="416" t="str">
        <f t="array" ref="E8">INDEX(B$1:B$39,SMALL(IF(C$1:C$39=D8,ROW(C$1:C$39)),COUNTIF(D$1:D8,D8)),1)</f>
        <v>Blaby</v>
      </c>
      <c r="F8" s="416">
        <f t="shared" si="0"/>
        <v>8</v>
      </c>
      <c r="G8" s="416" t="str">
        <f t="shared" si="1"/>
        <v>Blaby</v>
      </c>
      <c r="J8" s="417" t="s">
        <v>1802</v>
      </c>
      <c r="K8" s="416">
        <f>VLOOKUP(J8,'Rural 80'!$A$11:$BS$488,12,FALSE)</f>
        <v>29</v>
      </c>
      <c r="L8" s="416">
        <f t="array" ref="L8">INDEX(K$1:K$39,MATCH(SMALL(COUNTIF(K$1:K$39,"&lt;"&amp;K$1:K$39),ROW(K8:L8)),COUNTIF(K$1:K$39,"&lt;"&amp;K$1:K$39),0))</f>
        <v>8</v>
      </c>
      <c r="M8" s="416" t="str">
        <f t="array" ref="M8">INDEX(J$1:J$39,SMALL(IF(K$1:K$39=L8,ROW(K$1:K$39)),COUNTIF(L$1:L8,L8)),1)</f>
        <v>Gedling</v>
      </c>
      <c r="N8" s="416">
        <f t="shared" si="2"/>
        <v>8</v>
      </c>
      <c r="O8" s="416" t="str">
        <f t="shared" si="3"/>
        <v>Gedling</v>
      </c>
      <c r="R8" s="417" t="s">
        <v>1802</v>
      </c>
      <c r="S8" s="416">
        <f>VLOOKUP(R8,'Rural 80'!$A$11:$BS$488,16,FALSE)</f>
        <v>32</v>
      </c>
      <c r="T8" s="416">
        <f t="array" ref="T8">INDEX(S$1:S$39,MATCH(SMALL(COUNTIF(S$1:S$39,"&lt;"&amp;S$1:S$39),ROW(S8:T8)),COUNTIF(S$1:S$39,"&lt;"&amp;S$1:S$39),0))</f>
        <v>8</v>
      </c>
      <c r="U8" s="416" t="str">
        <f t="array" ref="U8">INDEX(R$1:R$39,SMALL(IF(S$1:S$39=T8,ROW(S$1:S$39)),COUNTIF(T$1:T8,T8)),1)</f>
        <v>Adur</v>
      </c>
      <c r="V8" s="416">
        <f t="shared" si="4"/>
        <v>8</v>
      </c>
      <c r="W8" s="416" t="str">
        <f t="shared" si="5"/>
        <v>Adur</v>
      </c>
      <c r="Z8" s="417" t="s">
        <v>1802</v>
      </c>
      <c r="AA8" s="416">
        <f>VLOOKUP(Z8,'Rural 80'!$A$11:$BS$488,20,FALSE)</f>
        <v>27</v>
      </c>
      <c r="AB8" s="416">
        <f t="array" ref="AB8">INDEX(AA$1:AA$39,MATCH(SMALL(COUNTIF(AA$1:AA$39,"&lt;"&amp;AA$1:AA$39),ROW(AA8:AB8)),COUNTIF(AA$1:AA$39,"&lt;"&amp;AA$1:AA$39),0))</f>
        <v>8</v>
      </c>
      <c r="AC8" s="416" t="str">
        <f t="array" ref="AC8">INDEX(Z$1:Z$39,SMALL(IF(AA$1:AA$39=AB8,ROW(AA$1:AA$39)),COUNTIF(AB$1:AB8,AB8)),1)</f>
        <v>Rotherham</v>
      </c>
      <c r="AD8" s="416">
        <f t="shared" si="6"/>
        <v>8</v>
      </c>
      <c r="AE8" s="416" t="str">
        <f t="shared" si="7"/>
        <v>Rotherham</v>
      </c>
      <c r="AH8" s="417" t="s">
        <v>1802</v>
      </c>
      <c r="AI8" s="416">
        <f>VLOOKUP(AH8,'Rural 80'!$A$11:$BS$488,24,FALSE)</f>
        <v>33</v>
      </c>
      <c r="AJ8" s="416">
        <f t="array" ref="AJ8">INDEX(AI$1:AI$39,MATCH(SMALL(COUNTIF(AI$1:AI$39,"&lt;"&amp;AI$1:AI$39),ROW(AI8:AJ8)),COUNTIF(AI$1:AI$39,"&lt;"&amp;AI$1:AI$39),0))</f>
        <v>8</v>
      </c>
      <c r="AK8" s="416" t="str">
        <f t="array" ref="AK8">INDEX(AH$1:AH$39,SMALL(IF(AI$1:AI$39=AJ8,ROW(AI$1:AI$39)),COUNTIF(AJ$1:AJ8,AJ8)),1)</f>
        <v>Oadby and Wigston</v>
      </c>
      <c r="AL8" s="416">
        <f t="shared" si="8"/>
        <v>8</v>
      </c>
      <c r="AM8" s="416" t="str">
        <f t="shared" si="9"/>
        <v>Oadby and Wigston</v>
      </c>
      <c r="AP8" s="417" t="s">
        <v>1802</v>
      </c>
      <c r="AQ8" s="416">
        <f>VLOOKUP(AP8,'Rural 80'!$A$11:$BS$488,28,FALSE)</f>
        <v>33</v>
      </c>
      <c r="AR8" s="416">
        <f t="array" ref="AR8">INDEX(AQ$1:AQ$39,MATCH(SMALL(COUNTIF(AQ$1:AQ$39,"&lt;"&amp;AQ$1:AQ$39),ROW(AQ8:AR8)),COUNTIF(AQ$1:AQ$39,"&lt;"&amp;AQ$1:AQ$39),0))</f>
        <v>8</v>
      </c>
      <c r="AS8" s="416" t="str">
        <f t="array" ref="AS8">INDEX(AP$1:AP$39,SMALL(IF(AQ$1:AQ$39=AR8,ROW(AQ$1:AQ$39)),COUNTIF(AR$1:AR8,AR8)),1)</f>
        <v>Fareham</v>
      </c>
      <c r="AT8" s="416">
        <f t="shared" si="10"/>
        <v>8</v>
      </c>
      <c r="AU8" s="416" t="str">
        <f t="shared" si="11"/>
        <v>Fareham</v>
      </c>
      <c r="AX8" s="417" t="s">
        <v>1802</v>
      </c>
      <c r="AY8" s="416">
        <f>VLOOKUP(AX8,'Rural 80'!$A$11:$BS$488,32,FALSE)</f>
        <v>33</v>
      </c>
      <c r="AZ8" s="416">
        <f t="array" ref="AZ8">INDEX(AY$1:AY$39,MATCH(SMALL(COUNTIF(AY$1:AY$39,"&lt;"&amp;AY$1:AY$39),ROW(AY8:AZ8)),COUNTIF(AY$1:AY$39,"&lt;"&amp;AY$1:AY$39),0))</f>
        <v>8</v>
      </c>
      <c r="BA8" s="416" t="str">
        <f t="array" ref="BA8">INDEX(AX$1:AX$39,SMALL(IF(AY$1:AY$39=AZ8,ROW(AY$1:AY$39)),COUNTIF(AZ$1:AZ8,AZ8)),1)</f>
        <v>Gosport</v>
      </c>
      <c r="BB8" s="416">
        <f t="shared" si="12"/>
        <v>8</v>
      </c>
      <c r="BC8" s="416" t="str">
        <f t="shared" si="13"/>
        <v>Gosport</v>
      </c>
      <c r="BF8" s="417" t="s">
        <v>1802</v>
      </c>
      <c r="BG8" s="416">
        <f>VLOOKUP(BF8,'Rural 80'!$A$11:$BS$488,36,FALSE)</f>
        <v>32</v>
      </c>
      <c r="BH8" s="416">
        <f t="array" ref="BH8">INDEX(BG$1:BG$39,MATCH(SMALL(COUNTIF(BG$1:BG$39,"&lt;"&amp;BG$1:BG$39),ROW(BG8:BH8)),COUNTIF(BG$1:BG$39,"&lt;"&amp;BG$1:BG$39),0))</f>
        <v>8</v>
      </c>
      <c r="BI8" s="416" t="str">
        <f t="array" ref="BI8">INDEX(BF$1:BF$39,SMALL(IF(BG$1:BG$39=BH8,ROW(BG$1:BG$39)),COUNTIF(BH$1:BH8,BH8)),1)</f>
        <v>Erewash</v>
      </c>
      <c r="BJ8" s="416">
        <f t="shared" si="14"/>
        <v>8</v>
      </c>
      <c r="BK8" s="416" t="str">
        <f t="shared" si="15"/>
        <v>Erewash</v>
      </c>
      <c r="BN8" s="417" t="s">
        <v>1802</v>
      </c>
      <c r="BO8" s="416">
        <f>VLOOKUP(BN8,'Rural 80'!$A$11:$BS$488,40,FALSE)</f>
        <v>29</v>
      </c>
      <c r="BP8" s="416">
        <f t="array" ref="BP8">INDEX(BO$1:BO$39,MATCH(SMALL(COUNTIF(BO$1:BO$39,"&lt;"&amp;BO$1:BO$39),ROW(BO8:BP8)),COUNTIF(BO$1:BO$39,"&lt;"&amp;BO$1:BO$39),0))</f>
        <v>8</v>
      </c>
      <c r="BQ8" s="416" t="str">
        <f t="array" ref="BQ8">INDEX(BN$1:BN$39,SMALL(IF(BO$1:BO$39=BP8,ROW(BO$1:BO$39)),COUNTIF(BP$1:BP8,BP8)),1)</f>
        <v>Southend-on-Sea</v>
      </c>
      <c r="BR8" s="416">
        <f t="shared" si="16"/>
        <v>8</v>
      </c>
      <c r="BS8" s="416" t="str">
        <f t="shared" si="17"/>
        <v>Southend-on-Sea</v>
      </c>
      <c r="BV8" s="417" t="s">
        <v>1802</v>
      </c>
      <c r="BW8" s="416">
        <f>VLOOKUP(BV8,'Rural 80'!$A$11:$BS$488,44,FALSE)</f>
        <v>28</v>
      </c>
      <c r="BX8" s="416">
        <f t="array" ref="BX8">INDEX(BW$1:BW$39,MATCH(SMALL(COUNTIF(BW$1:BW$39,"&lt;"&amp;BW$1:BW$39),ROW(BW8:BX8)),COUNTIF(BW$1:BW$39,"&lt;"&amp;BW$1:BW$39),0))</f>
        <v>8</v>
      </c>
      <c r="BY8" s="416" t="str">
        <f t="array" ref="BY8">INDEX(BV$1:BV$39,SMALL(IF(BW$1:BW$39=BX8,ROW(BW$1:BW$39)),COUNTIF(BX$1:BX8,BX8)),1)</f>
        <v>South Ribble</v>
      </c>
      <c r="BZ8" s="416">
        <f t="shared" si="18"/>
        <v>8</v>
      </c>
      <c r="CA8" s="416" t="str">
        <f t="shared" si="19"/>
        <v>South Ribble</v>
      </c>
      <c r="CD8" s="417" t="s">
        <v>1802</v>
      </c>
      <c r="CE8" s="416">
        <f>VLOOKUP(CD8,'Rural 80'!$A$11:$BS$488,48,FALSE)</f>
        <v>30</v>
      </c>
      <c r="CF8" s="416">
        <f t="array" ref="CF8">INDEX(CE$1:CE$39,MATCH(SMALL(COUNTIF(CE$1:CE$39,"&lt;"&amp;CE$1:CE$39),ROW(CE8:CF8)),COUNTIF(CE$1:CE$39,"&lt;"&amp;CE$1:CE$39),0))</f>
        <v>8</v>
      </c>
      <c r="CG8" s="416" t="str">
        <f t="array" ref="CG8">INDEX(CD$1:CD$39,SMALL(IF(CE$1:CE$39=CF8,ROW(CE$1:CE$39)),COUNTIF(CF$1:CF8,CF8)),1)</f>
        <v>Erewash</v>
      </c>
      <c r="CH8" s="416">
        <f t="shared" si="20"/>
        <v>8</v>
      </c>
      <c r="CI8" s="416" t="str">
        <f t="shared" si="21"/>
        <v>Erewash</v>
      </c>
      <c r="CL8" s="417" t="s">
        <v>1802</v>
      </c>
      <c r="CM8" s="416">
        <f>VLOOKUP(CL8,'Rural 80'!$A$11:$BS$488,52,FALSE)</f>
        <v>27</v>
      </c>
      <c r="CN8" s="416">
        <f t="array" ref="CN8">INDEX(CM$1:CM$39,MATCH(SMALL(COUNTIF(CM$1:CM$39,"&lt;"&amp;CM$1:CM$39),ROW(CM8:CN8)),COUNTIF(CM$1:CM$39,"&lt;"&amp;CM$1:CM$39),0))</f>
        <v>8</v>
      </c>
      <c r="CO8" s="416" t="str">
        <f t="array" ref="CO8">INDEX(CL$1:CL$39,SMALL(IF(CM$1:CM$39=CN8,ROW(CM$1:CM$39)),COUNTIF(CN$1:CN8,CN8)),1)</f>
        <v>Wirral</v>
      </c>
      <c r="CP8" s="416">
        <f t="shared" si="22"/>
        <v>8</v>
      </c>
      <c r="CQ8" s="416" t="str">
        <f t="shared" si="23"/>
        <v>Wirral</v>
      </c>
      <c r="CT8" s="417" t="s">
        <v>1802</v>
      </c>
      <c r="CU8" s="416" t="str">
        <f>VLOOKUP(CT8,'Rural 80'!$A$11:$BS$488,56,FALSE)</f>
        <v>9999</v>
      </c>
      <c r="CV8" s="416" t="str">
        <f t="array" ref="CV8">INDEX(CU$1:CU$39,MATCH(SMALL(COUNTIF(CU$1:CU$39,"&lt;"&amp;CU$1:CU$39),ROW(CU8:CV8)),COUNTIF(CU$1:CU$39,"&lt;"&amp;CU$1:CU$39),0))</f>
        <v>9999</v>
      </c>
      <c r="CW8" s="416" t="str">
        <f t="array" ref="CW8">INDEX(CT$1:CT$39,SMALL(IF(CU$1:CU$39=CV8,ROW(CU$1:CU$39)),COUNTIF(CV$1:CV8,CV8)),1)</f>
        <v>Bristol, City of</v>
      </c>
      <c r="CX8" s="416" t="str">
        <f t="shared" si="24"/>
        <v>no data</v>
      </c>
      <c r="CY8" s="416" t="str">
        <f t="shared" si="25"/>
        <v>Bristol, City of</v>
      </c>
      <c r="DB8" s="417" t="s">
        <v>1802</v>
      </c>
      <c r="DC8" s="416" t="str">
        <f>VLOOKUP(DB8,'Rural 80'!$A$11:$BS$488,60,FALSE)</f>
        <v>9999</v>
      </c>
      <c r="DD8" s="416" t="str">
        <f t="array" ref="DD8">INDEX(DC$1:DC$39,MATCH(SMALL(COUNTIF(DC$1:DC$39,"&lt;"&amp;DC$1:DC$39),ROW(DC8:DD8)),COUNTIF(DC$1:DC$39,"&lt;"&amp;DC$1:DC$39),0))</f>
        <v>9999</v>
      </c>
      <c r="DE8" s="416" t="str">
        <f t="array" ref="DE8">INDEX(DB$1:DB$39,SMALL(IF(DC$1:DC$39=DD8,ROW(DC$1:DC$39)),COUNTIF(DD$1:DD8,DD8)),1)</f>
        <v>Bristol, City of</v>
      </c>
      <c r="DF8" s="416" t="str">
        <f t="shared" si="26"/>
        <v>no data</v>
      </c>
      <c r="DG8" s="416" t="str">
        <f t="shared" si="27"/>
        <v>Bristol, City of</v>
      </c>
      <c r="DJ8" s="417" t="s">
        <v>1802</v>
      </c>
      <c r="DK8" s="416" t="str">
        <f>VLOOKUP(DJ8,'Rural 80'!$A$11:$BS$488,64,FALSE)</f>
        <v>9999</v>
      </c>
      <c r="DL8" s="416" t="str">
        <f t="array" ref="DL8">INDEX(DK$1:DK$39,MATCH(SMALL(COUNTIF(DK$1:DK$39,"&lt;"&amp;DK$1:DK$39),ROW(DK8:DL8)),COUNTIF(DK$1:DK$39,"&lt;"&amp;DK$1:DK$39),0))</f>
        <v>9999</v>
      </c>
      <c r="DM8" s="416" t="str">
        <f t="array" ref="DM8">INDEX(DJ$1:DJ$39,SMALL(IF(DK$1:DK$39=DL8,ROW(DK$1:DK$39)),COUNTIF(DL$1:DL8,DL8)),1)</f>
        <v>Bristol, City of</v>
      </c>
      <c r="DN8" s="416" t="str">
        <f t="shared" si="28"/>
        <v>no data</v>
      </c>
      <c r="DO8" s="416" t="str">
        <f t="shared" si="29"/>
        <v>Bristol, City of</v>
      </c>
      <c r="DR8" s="417" t="s">
        <v>1802</v>
      </c>
      <c r="DS8" s="416" t="str">
        <f>VLOOKUP(DR8,'Rural 80'!$A$11:$BS$488,68,FALSE)</f>
        <v>9999</v>
      </c>
      <c r="DT8" s="416" t="str">
        <f t="array" ref="DT8">INDEX(DS$1:DS$39,MATCH(SMALL(COUNTIF(DS$1:DS$39,"&lt;"&amp;DS$1:DS$39),ROW(DS8:DT8)),COUNTIF(DS$1:DS$39,"&lt;"&amp;DS$1:DS$39),0))</f>
        <v>9999</v>
      </c>
      <c r="DU8" s="416" t="str">
        <f t="array" ref="DU8">INDEX(DR$1:DR$39,SMALL(IF(DS$1:DS$39=DT8,ROW(DS$1:DS$39)),COUNTIF(DT$1:DT8,DT8)),1)</f>
        <v>Bristol, City of</v>
      </c>
      <c r="DV8" s="416" t="str">
        <f t="shared" si="30"/>
        <v>no data</v>
      </c>
      <c r="DW8" s="416" t="str">
        <f t="shared" si="31"/>
        <v>Bristol, City of</v>
      </c>
    </row>
    <row r="9" spans="1:127" x14ac:dyDescent="0.25">
      <c r="B9" s="417" t="s">
        <v>43</v>
      </c>
      <c r="C9" s="416">
        <f>VLOOKUP(B9,'Rural 80'!$A$11:$BS$488,8,FALSE)</f>
        <v>20</v>
      </c>
      <c r="D9" s="416">
        <f t="array" ref="D9">INDEX(C$1:C$39,MATCH(SMALL(COUNTIF(C$1:C$39,"&lt;"&amp;C$1:C$39),ROW(C9:D9)),COUNTIF(C$1:C$39,"&lt;"&amp;C$1:C$39),0))</f>
        <v>9</v>
      </c>
      <c r="E9" s="416" t="str">
        <f t="array" ref="E9">INDEX(B$1:B$39,SMALL(IF(C$1:C$39=D9,ROW(C$1:C$39)),COUNTIF(D$1:D9,D9)),1)</f>
        <v>Oadby and Wigston</v>
      </c>
      <c r="F9" s="416">
        <f t="shared" si="0"/>
        <v>9</v>
      </c>
      <c r="G9" s="416" t="str">
        <f t="shared" si="1"/>
        <v>Oadby and Wigston</v>
      </c>
      <c r="J9" s="417" t="s">
        <v>43</v>
      </c>
      <c r="K9" s="416">
        <f>VLOOKUP(J9,'Rural 80'!$A$11:$BS$488,12,FALSE)</f>
        <v>20</v>
      </c>
      <c r="L9" s="416">
        <f t="array" ref="L9">INDEX(K$1:K$39,MATCH(SMALL(COUNTIF(K$1:K$39,"&lt;"&amp;K$1:K$39),ROW(K9:L9)),COUNTIF(K$1:K$39,"&lt;"&amp;K$1:K$39),0))</f>
        <v>9</v>
      </c>
      <c r="M9" s="416" t="str">
        <f t="array" ref="M9">INDEX(J$1:J$39,SMALL(IF(K$1:K$39=L9,ROW(K$1:K$39)),COUNTIF(L$1:L9,L9)),1)</f>
        <v>Adur</v>
      </c>
      <c r="N9" s="416">
        <f t="shared" si="2"/>
        <v>9</v>
      </c>
      <c r="O9" s="416" t="str">
        <f t="shared" si="3"/>
        <v>Adur</v>
      </c>
      <c r="R9" s="417" t="s">
        <v>43</v>
      </c>
      <c r="S9" s="416">
        <f>VLOOKUP(R9,'Rural 80'!$A$11:$BS$488,16,FALSE)</f>
        <v>21</v>
      </c>
      <c r="T9" s="416">
        <f t="array" ref="T9">INDEX(S$1:S$39,MATCH(SMALL(COUNTIF(S$1:S$39,"&lt;"&amp;S$1:S$39),ROW(S9:T9)),COUNTIF(S$1:S$39,"&lt;"&amp;S$1:S$39),0))</f>
        <v>9</v>
      </c>
      <c r="U9" s="416" t="str">
        <f t="array" ref="U9">INDEX(R$1:R$39,SMALL(IF(S$1:S$39=T9,ROW(S$1:S$39)),COUNTIF(T$1:T9,T9)),1)</f>
        <v>South Ribble</v>
      </c>
      <c r="V9" s="416">
        <f t="shared" si="4"/>
        <v>9</v>
      </c>
      <c r="W9" s="416" t="str">
        <f t="shared" si="5"/>
        <v>South Ribble</v>
      </c>
      <c r="Z9" s="417" t="s">
        <v>43</v>
      </c>
      <c r="AA9" s="416">
        <f>VLOOKUP(Z9,'Rural 80'!$A$11:$BS$488,20,FALSE)</f>
        <v>26</v>
      </c>
      <c r="AB9" s="416">
        <f t="array" ref="AB9">INDEX(AA$1:AA$39,MATCH(SMALL(COUNTIF(AA$1:AA$39,"&lt;"&amp;AA$1:AA$39),ROW(AA9:AB9)),COUNTIF(AA$1:AA$39,"&lt;"&amp;AA$1:AA$39),0))</f>
        <v>9</v>
      </c>
      <c r="AC9" s="416" t="str">
        <f t="array" ref="AC9">INDEX(Z$1:Z$39,SMALL(IF(AA$1:AA$39=AB9,ROW(AA$1:AA$39)),COUNTIF(AB$1:AB9,AB9)),1)</f>
        <v>Blaby</v>
      </c>
      <c r="AD9" s="416">
        <f t="shared" si="6"/>
        <v>9</v>
      </c>
      <c r="AE9" s="416" t="str">
        <f t="shared" si="7"/>
        <v>Blaby</v>
      </c>
      <c r="AH9" s="417" t="s">
        <v>43</v>
      </c>
      <c r="AI9" s="416">
        <f>VLOOKUP(AH9,'Rural 80'!$A$11:$BS$488,24,FALSE)</f>
        <v>20</v>
      </c>
      <c r="AJ9" s="416">
        <f t="array" ref="AJ9">INDEX(AI$1:AI$39,MATCH(SMALL(COUNTIF(AI$1:AI$39,"&lt;"&amp;AI$1:AI$39),ROW(AI9:AJ9)),COUNTIF(AI$1:AI$39,"&lt;"&amp;AI$1:AI$39),0))</f>
        <v>9</v>
      </c>
      <c r="AK9" s="416" t="str">
        <f t="array" ref="AK9">INDEX(AH$1:AH$39,SMALL(IF(AI$1:AI$39=AJ9,ROW(AI$1:AI$39)),COUNTIF(AJ$1:AJ9,AJ9)),1)</f>
        <v>Christchurch</v>
      </c>
      <c r="AL9" s="416">
        <f t="shared" si="8"/>
        <v>9</v>
      </c>
      <c r="AM9" s="416" t="str">
        <f t="shared" si="9"/>
        <v>Christchurch</v>
      </c>
      <c r="AP9" s="417" t="s">
        <v>43</v>
      </c>
      <c r="AQ9" s="416">
        <f>VLOOKUP(AP9,'Rural 80'!$A$11:$BS$488,28,FALSE)</f>
        <v>20</v>
      </c>
      <c r="AR9" s="416">
        <f t="array" ref="AR9">INDEX(AQ$1:AQ$39,MATCH(SMALL(COUNTIF(AQ$1:AQ$39,"&lt;"&amp;AQ$1:AQ$39),ROW(AQ9:AR9)),COUNTIF(AQ$1:AQ$39,"&lt;"&amp;AQ$1:AQ$39),0))</f>
        <v>9</v>
      </c>
      <c r="AS9" s="416" t="str">
        <f t="array" ref="AS9">INDEX(AP$1:AP$39,SMALL(IF(AQ$1:AQ$39=AR9,ROW(AQ$1:AQ$39)),COUNTIF(AR$1:AR9,AR9)),1)</f>
        <v>Havant</v>
      </c>
      <c r="AT9" s="416">
        <f t="shared" si="10"/>
        <v>9</v>
      </c>
      <c r="AU9" s="416" t="str">
        <f t="shared" si="11"/>
        <v>Havant</v>
      </c>
      <c r="AX9" s="417" t="s">
        <v>43</v>
      </c>
      <c r="AY9" s="416">
        <f>VLOOKUP(AX9,'Rural 80'!$A$11:$BS$488,32,FALSE)</f>
        <v>21</v>
      </c>
      <c r="AZ9" s="416">
        <f t="array" ref="AZ9">INDEX(AY$1:AY$39,MATCH(SMALL(COUNTIF(AY$1:AY$39,"&lt;"&amp;AY$1:AY$39),ROW(AY9:AZ9)),COUNTIF(AY$1:AY$39,"&lt;"&amp;AY$1:AY$39),0))</f>
        <v>9</v>
      </c>
      <c r="BA9" s="416" t="str">
        <f t="array" ref="BA9">INDEX(AX$1:AX$39,SMALL(IF(AY$1:AY$39=AZ9,ROW(AY$1:AY$39)),COUNTIF(AZ$1:AZ9,AZ9)),1)</f>
        <v>Newcastle-under-Lyme</v>
      </c>
      <c r="BB9" s="416">
        <f t="shared" si="12"/>
        <v>9</v>
      </c>
      <c r="BC9" s="416" t="str">
        <f t="shared" si="13"/>
        <v>Newcastle-under-Lyme</v>
      </c>
      <c r="BF9" s="417" t="s">
        <v>43</v>
      </c>
      <c r="BG9" s="416">
        <f>VLOOKUP(BF9,'Rural 80'!$A$11:$BS$488,36,FALSE)</f>
        <v>21</v>
      </c>
      <c r="BH9" s="416">
        <f t="array" ref="BH9">INDEX(BG$1:BG$39,MATCH(SMALL(COUNTIF(BG$1:BG$39,"&lt;"&amp;BG$1:BG$39),ROW(BG9:BH9)),COUNTIF(BG$1:BG$39,"&lt;"&amp;BG$1:BG$39),0))</f>
        <v>9</v>
      </c>
      <c r="BI9" s="416" t="str">
        <f t="array" ref="BI9">INDEX(BF$1:BF$39,SMALL(IF(BG$1:BG$39=BH9,ROW(BG$1:BG$39)),COUNTIF(BH$1:BH9,BH9)),1)</f>
        <v>Havant</v>
      </c>
      <c r="BJ9" s="416">
        <f t="shared" si="14"/>
        <v>9</v>
      </c>
      <c r="BK9" s="416" t="str">
        <f t="shared" si="15"/>
        <v>Havant</v>
      </c>
      <c r="BN9" s="417" t="s">
        <v>43</v>
      </c>
      <c r="BO9" s="416">
        <f>VLOOKUP(BN9,'Rural 80'!$A$11:$BS$488,40,FALSE)</f>
        <v>21</v>
      </c>
      <c r="BP9" s="416">
        <f t="array" ref="BP9">INDEX(BO$1:BO$39,MATCH(SMALL(COUNTIF(BO$1:BO$39,"&lt;"&amp;BO$1:BO$39),ROW(BO9:BP9)),COUNTIF(BO$1:BO$39,"&lt;"&amp;BO$1:BO$39),0))</f>
        <v>9</v>
      </c>
      <c r="BQ9" s="416" t="str">
        <f t="array" ref="BQ9">INDEX(BN$1:BN$39,SMALL(IF(BO$1:BO$39=BP9,ROW(BO$1:BO$39)),COUNTIF(BP$1:BP9,BP9)),1)</f>
        <v>South Ribble</v>
      </c>
      <c r="BR9" s="416">
        <f t="shared" si="16"/>
        <v>9</v>
      </c>
      <c r="BS9" s="416" t="str">
        <f t="shared" si="17"/>
        <v>South Ribble</v>
      </c>
      <c r="BV9" s="417" t="s">
        <v>43</v>
      </c>
      <c r="BW9" s="416">
        <f>VLOOKUP(BV9,'Rural 80'!$A$11:$BS$488,44,FALSE)</f>
        <v>20</v>
      </c>
      <c r="BX9" s="416">
        <f t="array" ref="BX9">INDEX(BW$1:BW$39,MATCH(SMALL(COUNTIF(BW$1:BW$39,"&lt;"&amp;BW$1:BW$39),ROW(BW9:BX9)),COUNTIF(BW$1:BW$39,"&lt;"&amp;BW$1:BW$39),0))</f>
        <v>9</v>
      </c>
      <c r="BY9" s="416" t="str">
        <f t="array" ref="BY9">INDEX(BV$1:BV$39,SMALL(IF(BW$1:BW$39=BX9,ROW(BW$1:BW$39)),COUNTIF(BX$1:BX9,BX9)),1)</f>
        <v>Blaby</v>
      </c>
      <c r="BZ9" s="416">
        <f t="shared" si="18"/>
        <v>9</v>
      </c>
      <c r="CA9" s="416" t="str">
        <f t="shared" si="19"/>
        <v>Blaby</v>
      </c>
      <c r="CD9" s="417" t="s">
        <v>43</v>
      </c>
      <c r="CE9" s="416">
        <f>VLOOKUP(CD9,'Rural 80'!$A$11:$BS$488,48,FALSE)</f>
        <v>24</v>
      </c>
      <c r="CF9" s="416">
        <f t="array" ref="CF9">INDEX(CE$1:CE$39,MATCH(SMALL(COUNTIF(CE$1:CE$39,"&lt;"&amp;CE$1:CE$39),ROW(CE9:CF9)),COUNTIF(CE$1:CE$39,"&lt;"&amp;CE$1:CE$39),0))</f>
        <v>9</v>
      </c>
      <c r="CG9" s="416" t="str">
        <f t="array" ref="CG9">INDEX(CD$1:CD$39,SMALL(IF(CE$1:CE$39=CF9,ROW(CE$1:CE$39)),COUNTIF(CF$1:CF9,CF9)),1)</f>
        <v>Adur</v>
      </c>
      <c r="CH9" s="416">
        <f t="shared" si="20"/>
        <v>9</v>
      </c>
      <c r="CI9" s="416" t="str">
        <f t="shared" si="21"/>
        <v>Adur</v>
      </c>
      <c r="CL9" s="417" t="s">
        <v>43</v>
      </c>
      <c r="CM9" s="416">
        <f>VLOOKUP(CL9,'Rural 80'!$A$11:$BS$488,52,FALSE)</f>
        <v>28</v>
      </c>
      <c r="CN9" s="416">
        <f t="array" ref="CN9">INDEX(CM$1:CM$39,MATCH(SMALL(COUNTIF(CM$1:CM$39,"&lt;"&amp;CM$1:CM$39),ROW(CM9:CN9)),COUNTIF(CM$1:CM$39,"&lt;"&amp;CM$1:CM$39),0))</f>
        <v>9</v>
      </c>
      <c r="CO9" s="416" t="str">
        <f t="array" ref="CO9">INDEX(CL$1:CL$39,SMALL(IF(CM$1:CM$39=CN9,ROW(CM$1:CM$39)),COUNTIF(CN$1:CN9,CN9)),1)</f>
        <v>Southend-on-Sea</v>
      </c>
      <c r="CP9" s="416">
        <f t="shared" si="22"/>
        <v>9</v>
      </c>
      <c r="CQ9" s="416" t="str">
        <f t="shared" si="23"/>
        <v>Southend-on-Sea</v>
      </c>
      <c r="CT9" s="417" t="s">
        <v>43</v>
      </c>
      <c r="CU9" s="416" t="str">
        <f>VLOOKUP(CT9,'Rural 80'!$A$11:$BS$488,56,FALSE)</f>
        <v>9999</v>
      </c>
      <c r="CV9" s="416" t="str">
        <f t="array" ref="CV9">INDEX(CU$1:CU$39,MATCH(SMALL(COUNTIF(CU$1:CU$39,"&lt;"&amp;CU$1:CU$39),ROW(CU9:CV9)),COUNTIF(CU$1:CU$39,"&lt;"&amp;CU$1:CU$39),0))</f>
        <v>9999</v>
      </c>
      <c r="CW9" s="416" t="str">
        <f t="array" ref="CW9">INDEX(CT$1:CT$39,SMALL(IF(CU$1:CU$39=CV9,ROW(CU$1:CU$39)),COUNTIF(CV$1:CV9,CV9)),1)</f>
        <v>Broxtowe</v>
      </c>
      <c r="CX9" s="416" t="str">
        <f t="shared" si="24"/>
        <v>no data</v>
      </c>
      <c r="CY9" s="416" t="str">
        <f t="shared" si="25"/>
        <v>Broxtowe</v>
      </c>
      <c r="DB9" s="417" t="s">
        <v>43</v>
      </c>
      <c r="DC9" s="416" t="str">
        <f>VLOOKUP(DB9,'Rural 80'!$A$11:$BS$488,60,FALSE)</f>
        <v>9999</v>
      </c>
      <c r="DD9" s="416" t="str">
        <f t="array" ref="DD9">INDEX(DC$1:DC$39,MATCH(SMALL(COUNTIF(DC$1:DC$39,"&lt;"&amp;DC$1:DC$39),ROW(DC9:DD9)),COUNTIF(DC$1:DC$39,"&lt;"&amp;DC$1:DC$39),0))</f>
        <v>9999</v>
      </c>
      <c r="DE9" s="416" t="str">
        <f t="array" ref="DE9">INDEX(DB$1:DB$39,SMALL(IF(DC$1:DC$39=DD9,ROW(DC$1:DC$39)),COUNTIF(DD$1:DD9,DD9)),1)</f>
        <v>Broxtowe</v>
      </c>
      <c r="DF9" s="416" t="str">
        <f t="shared" si="26"/>
        <v>no data</v>
      </c>
      <c r="DG9" s="416" t="str">
        <f t="shared" si="27"/>
        <v>Broxtowe</v>
      </c>
      <c r="DJ9" s="417" t="s">
        <v>43</v>
      </c>
      <c r="DK9" s="416" t="str">
        <f>VLOOKUP(DJ9,'Rural 80'!$A$11:$BS$488,64,FALSE)</f>
        <v>9999</v>
      </c>
      <c r="DL9" s="416" t="str">
        <f t="array" ref="DL9">INDEX(DK$1:DK$39,MATCH(SMALL(COUNTIF(DK$1:DK$39,"&lt;"&amp;DK$1:DK$39),ROW(DK9:DL9)),COUNTIF(DK$1:DK$39,"&lt;"&amp;DK$1:DK$39),0))</f>
        <v>9999</v>
      </c>
      <c r="DM9" s="416" t="str">
        <f t="array" ref="DM9">INDEX(DJ$1:DJ$39,SMALL(IF(DK$1:DK$39=DL9,ROW(DK$1:DK$39)),COUNTIF(DL$1:DL9,DL9)),1)</f>
        <v>Broxtowe</v>
      </c>
      <c r="DN9" s="416" t="str">
        <f t="shared" si="28"/>
        <v>no data</v>
      </c>
      <c r="DO9" s="416" t="str">
        <f t="shared" si="29"/>
        <v>Broxtowe</v>
      </c>
      <c r="DR9" s="417" t="s">
        <v>43</v>
      </c>
      <c r="DS9" s="416" t="str">
        <f>VLOOKUP(DR9,'Rural 80'!$A$11:$BS$488,68,FALSE)</f>
        <v>9999</v>
      </c>
      <c r="DT9" s="416" t="str">
        <f t="array" ref="DT9">INDEX(DS$1:DS$39,MATCH(SMALL(COUNTIF(DS$1:DS$39,"&lt;"&amp;DS$1:DS$39),ROW(DS9:DT9)),COUNTIF(DS$1:DS$39,"&lt;"&amp;DS$1:DS$39),0))</f>
        <v>9999</v>
      </c>
      <c r="DU9" s="416" t="str">
        <f t="array" ref="DU9">INDEX(DR$1:DR$39,SMALL(IF(DS$1:DS$39=DT9,ROW(DS$1:DS$39)),COUNTIF(DT$1:DT9,DT9)),1)</f>
        <v>Broxtowe</v>
      </c>
      <c r="DV9" s="416" t="str">
        <f t="shared" si="30"/>
        <v>no data</v>
      </c>
      <c r="DW9" s="416" t="str">
        <f t="shared" si="31"/>
        <v>Broxtowe</v>
      </c>
    </row>
    <row r="10" spans="1:127" x14ac:dyDescent="0.25">
      <c r="B10" s="417" t="s">
        <v>52</v>
      </c>
      <c r="C10" s="416">
        <f>VLOOKUP(B10,'Rural 80'!$A$11:$BS$488,8,FALSE)</f>
        <v>2</v>
      </c>
      <c r="D10" s="416">
        <f t="array" ref="D10">INDEX(C$1:C$39,MATCH(SMALL(COUNTIF(C$1:C$39,"&lt;"&amp;C$1:C$39),ROW(C10:D10)),COUNTIF(C$1:C$39,"&lt;"&amp;C$1:C$39),0))</f>
        <v>10</v>
      </c>
      <c r="E10" s="416" t="str">
        <f t="array" ref="E10">INDEX(B$1:B$39,SMALL(IF(C$1:C$39=D10,ROW(C$1:C$39)),COUNTIF(D$1:D10,D10)),1)</f>
        <v>Adur</v>
      </c>
      <c r="F10" s="416">
        <f t="shared" si="0"/>
        <v>10</v>
      </c>
      <c r="G10" s="416" t="str">
        <f t="shared" si="1"/>
        <v>Adur</v>
      </c>
      <c r="J10" s="417" t="s">
        <v>52</v>
      </c>
      <c r="K10" s="416">
        <f>VLOOKUP(J10,'Rural 80'!$A$11:$BS$488,12,FALSE)</f>
        <v>1</v>
      </c>
      <c r="L10" s="416">
        <f t="array" ref="L10">INDEX(K$1:K$39,MATCH(SMALL(COUNTIF(K$1:K$39,"&lt;"&amp;K$1:K$39),ROW(K10:L10)),COUNTIF(K$1:K$39,"&lt;"&amp;K$1:K$39),0))</f>
        <v>10</v>
      </c>
      <c r="M10" s="416" t="str">
        <f t="array" ref="M10">INDEX(J$1:J$39,SMALL(IF(K$1:K$39=L10,ROW(K$1:K$39)),COUNTIF(L$1:L10,L10)),1)</f>
        <v>Oadby and Wigston</v>
      </c>
      <c r="N10" s="416">
        <f t="shared" si="2"/>
        <v>10</v>
      </c>
      <c r="O10" s="416" t="str">
        <f t="shared" si="3"/>
        <v>Oadby and Wigston</v>
      </c>
      <c r="R10" s="417" t="s">
        <v>52</v>
      </c>
      <c r="S10" s="416">
        <f>VLOOKUP(R10,'Rural 80'!$A$11:$BS$488,16,FALSE)</f>
        <v>2</v>
      </c>
      <c r="T10" s="416">
        <f t="array" ref="T10">INDEX(S$1:S$39,MATCH(SMALL(COUNTIF(S$1:S$39,"&lt;"&amp;S$1:S$39),ROW(S10:T10)),COUNTIF(S$1:S$39,"&lt;"&amp;S$1:S$39),0))</f>
        <v>10</v>
      </c>
      <c r="U10" s="416" t="str">
        <f t="array" ref="U10">INDEX(R$1:R$39,SMALL(IF(S$1:S$39=T10,ROW(S$1:S$39)),COUNTIF(T$1:T10,T10)),1)</f>
        <v>Rotherham</v>
      </c>
      <c r="V10" s="416">
        <f t="shared" si="4"/>
        <v>10</v>
      </c>
      <c r="W10" s="416" t="str">
        <f t="shared" si="5"/>
        <v>Rotherham</v>
      </c>
      <c r="Z10" s="417" t="s">
        <v>52</v>
      </c>
      <c r="AA10" s="416">
        <f>VLOOKUP(Z10,'Rural 80'!$A$11:$BS$488,20,FALSE)</f>
        <v>1</v>
      </c>
      <c r="AB10" s="416">
        <f t="array" ref="AB10">INDEX(AA$1:AA$39,MATCH(SMALL(COUNTIF(AA$1:AA$39,"&lt;"&amp;AA$1:AA$39),ROW(AA10:AB10)),COUNTIF(AA$1:AA$39,"&lt;"&amp;AA$1:AA$39),0))</f>
        <v>10</v>
      </c>
      <c r="AC10" s="416" t="str">
        <f t="array" ref="AC10">INDEX(Z$1:Z$39,SMALL(IF(AA$1:AA$39=AB10,ROW(AA$1:AA$39)),COUNTIF(AB$1:AB10,AB10)),1)</f>
        <v>Wirral</v>
      </c>
      <c r="AD10" s="416">
        <f t="shared" si="6"/>
        <v>10</v>
      </c>
      <c r="AE10" s="416" t="str">
        <f t="shared" si="7"/>
        <v>Wirral</v>
      </c>
      <c r="AH10" s="417" t="s">
        <v>52</v>
      </c>
      <c r="AI10" s="416">
        <f>VLOOKUP(AH10,'Rural 80'!$A$11:$BS$488,24,FALSE)</f>
        <v>2</v>
      </c>
      <c r="AJ10" s="416">
        <f t="array" ref="AJ10">INDEX(AI$1:AI$39,MATCH(SMALL(COUNTIF(AI$1:AI$39,"&lt;"&amp;AI$1:AI$39),ROW(AI10:AJ10)),COUNTIF(AI$1:AI$39,"&lt;"&amp;AI$1:AI$39),0))</f>
        <v>10</v>
      </c>
      <c r="AK10" s="416" t="str">
        <f t="array" ref="AK10">INDEX(AH$1:AH$39,SMALL(IF(AI$1:AI$39=AJ10,ROW(AI$1:AI$39)),COUNTIF(AJ$1:AJ10,AJ10)),1)</f>
        <v>Blaby</v>
      </c>
      <c r="AL10" s="416">
        <f t="shared" si="8"/>
        <v>10</v>
      </c>
      <c r="AM10" s="416" t="str">
        <f t="shared" si="9"/>
        <v>Blaby</v>
      </c>
      <c r="AP10" s="417" t="s">
        <v>52</v>
      </c>
      <c r="AQ10" s="416">
        <f>VLOOKUP(AP10,'Rural 80'!$A$11:$BS$488,28,FALSE)</f>
        <v>1</v>
      </c>
      <c r="AR10" s="416">
        <f t="array" ref="AR10">INDEX(AQ$1:AQ$39,MATCH(SMALL(COUNTIF(AQ$1:AQ$39,"&lt;"&amp;AQ$1:AQ$39),ROW(AQ10:AR10)),COUNTIF(AQ$1:AQ$39,"&lt;"&amp;AQ$1:AQ$39),0))</f>
        <v>10</v>
      </c>
      <c r="AS10" s="416" t="str">
        <f t="array" ref="AS10">INDEX(AP$1:AP$39,SMALL(IF(AQ$1:AQ$39=AR10,ROW(AQ$1:AQ$39)),COUNTIF(AR$1:AR10,AR10)),1)</f>
        <v>Stockton-on-Tees</v>
      </c>
      <c r="AT10" s="416">
        <f t="shared" si="10"/>
        <v>10</v>
      </c>
      <c r="AU10" s="416" t="str">
        <f t="shared" si="11"/>
        <v>Stockton-on-Tees</v>
      </c>
      <c r="AX10" s="417" t="s">
        <v>52</v>
      </c>
      <c r="AY10" s="416">
        <f>VLOOKUP(AX10,'Rural 80'!$A$11:$BS$488,32,FALSE)</f>
        <v>2</v>
      </c>
      <c r="AZ10" s="416">
        <f t="array" ref="AZ10">INDEX(AY$1:AY$39,MATCH(SMALL(COUNTIF(AY$1:AY$39,"&lt;"&amp;AY$1:AY$39),ROW(AY10:AZ10)),COUNTIF(AY$1:AY$39,"&lt;"&amp;AY$1:AY$39),0))</f>
        <v>10</v>
      </c>
      <c r="BA10" s="416" t="str">
        <f t="array" ref="BA10">INDEX(AX$1:AX$39,SMALL(IF(AY$1:AY$39=AZ10,ROW(AY$1:AY$39)),COUNTIF(AZ$1:AZ10,AZ10)),1)</f>
        <v>South Ribble</v>
      </c>
      <c r="BB10" s="416">
        <f t="shared" si="12"/>
        <v>10</v>
      </c>
      <c r="BC10" s="416" t="str">
        <f t="shared" si="13"/>
        <v>South Ribble</v>
      </c>
      <c r="BF10" s="417" t="s">
        <v>52</v>
      </c>
      <c r="BG10" s="416">
        <f>VLOOKUP(BF10,'Rural 80'!$A$11:$BS$488,36,FALSE)</f>
        <v>1</v>
      </c>
      <c r="BH10" s="416">
        <f t="array" ref="BH10">INDEX(BG$1:BG$39,MATCH(SMALL(COUNTIF(BG$1:BG$39,"&lt;"&amp;BG$1:BG$39),ROW(BG10:BH10)),COUNTIF(BG$1:BG$39,"&lt;"&amp;BG$1:BG$39),0))</f>
        <v>10</v>
      </c>
      <c r="BI10" s="416" t="str">
        <f t="array" ref="BI10">INDEX(BF$1:BF$39,SMALL(IF(BG$1:BG$39=BH10,ROW(BG$1:BG$39)),COUNTIF(BH$1:BH10,BH10)),1)</f>
        <v>South Ribble</v>
      </c>
      <c r="BJ10" s="416">
        <f t="shared" si="14"/>
        <v>10</v>
      </c>
      <c r="BK10" s="416" t="str">
        <f t="shared" si="15"/>
        <v>South Ribble</v>
      </c>
      <c r="BN10" s="417" t="s">
        <v>52</v>
      </c>
      <c r="BO10" s="416">
        <f>VLOOKUP(BN10,'Rural 80'!$A$11:$BS$488,40,FALSE)</f>
        <v>5</v>
      </c>
      <c r="BP10" s="416">
        <f t="array" ref="BP10">INDEX(BO$1:BO$39,MATCH(SMALL(COUNTIF(BO$1:BO$39,"&lt;"&amp;BO$1:BO$39),ROW(BO10:BP10)),COUNTIF(BO$1:BO$39,"&lt;"&amp;BO$1:BO$39),0))</f>
        <v>10</v>
      </c>
      <c r="BQ10" s="416" t="str">
        <f t="array" ref="BQ10">INDEX(BN$1:BN$39,SMALL(IF(BO$1:BO$39=BP10,ROW(BO$1:BO$39)),COUNTIF(BP$1:BP10,BP10)),1)</f>
        <v>Oadby and Wigston</v>
      </c>
      <c r="BR10" s="416">
        <f t="shared" si="16"/>
        <v>10</v>
      </c>
      <c r="BS10" s="416" t="str">
        <f t="shared" si="17"/>
        <v>Oadby and Wigston</v>
      </c>
      <c r="BV10" s="417" t="s">
        <v>52</v>
      </c>
      <c r="BW10" s="416">
        <f>VLOOKUP(BV10,'Rural 80'!$A$11:$BS$488,44,FALSE)</f>
        <v>1</v>
      </c>
      <c r="BX10" s="416">
        <f t="array" ref="BX10">INDEX(BW$1:BW$39,MATCH(SMALL(COUNTIF(BW$1:BW$39,"&lt;"&amp;BW$1:BW$39),ROW(BW10:BX10)),COUNTIF(BW$1:BW$39,"&lt;"&amp;BW$1:BW$39),0))</f>
        <v>10</v>
      </c>
      <c r="BY10" s="416" t="str">
        <f t="array" ref="BY10">INDEX(BV$1:BV$39,SMALL(IF(BW$1:BW$39=BX10,ROW(BW$1:BW$39)),COUNTIF(BX$1:BX10,BX10)),1)</f>
        <v>Oadby and Wigston</v>
      </c>
      <c r="BZ10" s="416">
        <f t="shared" si="18"/>
        <v>10</v>
      </c>
      <c r="CA10" s="416" t="str">
        <f t="shared" si="19"/>
        <v>Oadby and Wigston</v>
      </c>
      <c r="CD10" s="417" t="s">
        <v>52</v>
      </c>
      <c r="CE10" s="416">
        <f>VLOOKUP(CD10,'Rural 80'!$A$11:$BS$488,48,FALSE)</f>
        <v>3</v>
      </c>
      <c r="CF10" s="416">
        <f t="array" ref="CF10">INDEX(CE$1:CE$39,MATCH(SMALL(COUNTIF(CE$1:CE$39,"&lt;"&amp;CE$1:CE$39),ROW(CE10:CF10)),COUNTIF(CE$1:CE$39,"&lt;"&amp;CE$1:CE$39),0))</f>
        <v>10</v>
      </c>
      <c r="CG10" s="416" t="str">
        <f t="array" ref="CG10">INDEX(CD$1:CD$39,SMALL(IF(CE$1:CE$39=CF10,ROW(CE$1:CE$39)),COUNTIF(CF$1:CF10,CF10)),1)</f>
        <v>South Ribble</v>
      </c>
      <c r="CH10" s="416">
        <f t="shared" si="20"/>
        <v>10</v>
      </c>
      <c r="CI10" s="416" t="str">
        <f t="shared" si="21"/>
        <v>South Ribble</v>
      </c>
      <c r="CL10" s="417" t="s">
        <v>52</v>
      </c>
      <c r="CM10" s="416">
        <f>VLOOKUP(CL10,'Rural 80'!$A$11:$BS$488,52,FALSE)</f>
        <v>1</v>
      </c>
      <c r="CN10" s="416">
        <f t="array" ref="CN10">INDEX(CM$1:CM$39,MATCH(SMALL(COUNTIF(CM$1:CM$39,"&lt;"&amp;CM$1:CM$39),ROW(CM10:CN10)),COUNTIF(CM$1:CM$39,"&lt;"&amp;CM$1:CM$39),0))</f>
        <v>10</v>
      </c>
      <c r="CO10" s="416" t="str">
        <f t="array" ref="CO10">INDEX(CL$1:CL$39,SMALL(IF(CM$1:CM$39=CN10,ROW(CM$1:CM$39)),COUNTIF(CN$1:CN10,CN10)),1)</f>
        <v>Blaby</v>
      </c>
      <c r="CP10" s="416">
        <f t="shared" si="22"/>
        <v>10</v>
      </c>
      <c r="CQ10" s="416" t="str">
        <f t="shared" si="23"/>
        <v>Blaby</v>
      </c>
      <c r="CT10" s="417" t="s">
        <v>52</v>
      </c>
      <c r="CU10" s="416" t="str">
        <f>VLOOKUP(CT10,'Rural 80'!$A$11:$BS$488,56,FALSE)</f>
        <v>9999</v>
      </c>
      <c r="CV10" s="416" t="str">
        <f t="array" ref="CV10">INDEX(CU$1:CU$39,MATCH(SMALL(COUNTIF(CU$1:CU$39,"&lt;"&amp;CU$1:CU$39),ROW(CU10:CV10)),COUNTIF(CU$1:CU$39,"&lt;"&amp;CU$1:CU$39),0))</f>
        <v>9999</v>
      </c>
      <c r="CW10" s="416" t="str">
        <f t="array" ref="CW10">INDEX(CT$1:CT$39,SMALL(IF(CU$1:CU$39=CV10,ROW(CU$1:CU$39)),COUNTIF(CV$1:CV10,CV10)),1)</f>
        <v>Castle Point</v>
      </c>
      <c r="CX10" s="416" t="str">
        <f t="shared" si="24"/>
        <v>no data</v>
      </c>
      <c r="CY10" s="416" t="str">
        <f t="shared" si="25"/>
        <v>Castle Point</v>
      </c>
      <c r="DB10" s="417" t="s">
        <v>52</v>
      </c>
      <c r="DC10" s="416" t="str">
        <f>VLOOKUP(DB10,'Rural 80'!$A$11:$BS$488,60,FALSE)</f>
        <v>9999</v>
      </c>
      <c r="DD10" s="416" t="str">
        <f t="array" ref="DD10">INDEX(DC$1:DC$39,MATCH(SMALL(COUNTIF(DC$1:DC$39,"&lt;"&amp;DC$1:DC$39),ROW(DC10:DD10)),COUNTIF(DC$1:DC$39,"&lt;"&amp;DC$1:DC$39),0))</f>
        <v>9999</v>
      </c>
      <c r="DE10" s="416" t="str">
        <f t="array" ref="DE10">INDEX(DB$1:DB$39,SMALL(IF(DC$1:DC$39=DD10,ROW(DC$1:DC$39)),COUNTIF(DD$1:DD10,DD10)),1)</f>
        <v>Castle Point</v>
      </c>
      <c r="DF10" s="416" t="str">
        <f t="shared" si="26"/>
        <v>no data</v>
      </c>
      <c r="DG10" s="416" t="str">
        <f t="shared" si="27"/>
        <v>Castle Point</v>
      </c>
      <c r="DJ10" s="417" t="s">
        <v>52</v>
      </c>
      <c r="DK10" s="416" t="str">
        <f>VLOOKUP(DJ10,'Rural 80'!$A$11:$BS$488,64,FALSE)</f>
        <v>9999</v>
      </c>
      <c r="DL10" s="416" t="str">
        <f t="array" ref="DL10">INDEX(DK$1:DK$39,MATCH(SMALL(COUNTIF(DK$1:DK$39,"&lt;"&amp;DK$1:DK$39),ROW(DK10:DL10)),COUNTIF(DK$1:DK$39,"&lt;"&amp;DK$1:DK$39),0))</f>
        <v>9999</v>
      </c>
      <c r="DM10" s="416" t="str">
        <f t="array" ref="DM10">INDEX(DJ$1:DJ$39,SMALL(IF(DK$1:DK$39=DL10,ROW(DK$1:DK$39)),COUNTIF(DL$1:DL10,DL10)),1)</f>
        <v>Castle Point</v>
      </c>
      <c r="DN10" s="416" t="str">
        <f t="shared" si="28"/>
        <v>no data</v>
      </c>
      <c r="DO10" s="416" t="str">
        <f t="shared" si="29"/>
        <v>Castle Point</v>
      </c>
      <c r="DR10" s="417" t="s">
        <v>52</v>
      </c>
      <c r="DS10" s="416" t="str">
        <f>VLOOKUP(DR10,'Rural 80'!$A$11:$BS$488,68,FALSE)</f>
        <v>9999</v>
      </c>
      <c r="DT10" s="416" t="str">
        <f t="array" ref="DT10">INDEX(DS$1:DS$39,MATCH(SMALL(COUNTIF(DS$1:DS$39,"&lt;"&amp;DS$1:DS$39),ROW(DS10:DT10)),COUNTIF(DS$1:DS$39,"&lt;"&amp;DS$1:DS$39),0))</f>
        <v>9999</v>
      </c>
      <c r="DU10" s="416" t="str">
        <f t="array" ref="DU10">INDEX(DR$1:DR$39,SMALL(IF(DS$1:DS$39=DT10,ROW(DS$1:DS$39)),COUNTIF(DT$1:DT10,DT10)),1)</f>
        <v>Castle Point</v>
      </c>
      <c r="DV10" s="416" t="str">
        <f t="shared" si="30"/>
        <v>no data</v>
      </c>
      <c r="DW10" s="416" t="str">
        <f t="shared" si="31"/>
        <v>Castle Point</v>
      </c>
    </row>
    <row r="11" spans="1:127" x14ac:dyDescent="0.25">
      <c r="B11" s="417" t="s">
        <v>63</v>
      </c>
      <c r="C11" s="416">
        <f>VLOOKUP(B11,'Rural 80'!$A$11:$BS$488,8,FALSE)</f>
        <v>13</v>
      </c>
      <c r="D11" s="416">
        <f t="array" ref="D11">INDEX(C$1:C$39,MATCH(SMALL(COUNTIF(C$1:C$39,"&lt;"&amp;C$1:C$39),ROW(C11:D11)),COUNTIF(C$1:C$39,"&lt;"&amp;C$1:C$39),0))</f>
        <v>11</v>
      </c>
      <c r="E11" s="416" t="str">
        <f t="array" ref="E11">INDEX(B$1:B$39,SMALL(IF(C$1:C$39=D11,ROW(C$1:C$39)),COUNTIF(D$1:D11,D11)),1)</f>
        <v>Stockton-on-Tees</v>
      </c>
      <c r="F11" s="416">
        <f t="shared" si="0"/>
        <v>11</v>
      </c>
      <c r="G11" s="416" t="str">
        <f t="shared" si="1"/>
        <v>Stockton-on-Tees</v>
      </c>
      <c r="J11" s="417" t="s">
        <v>63</v>
      </c>
      <c r="K11" s="416">
        <f>VLOOKUP(J11,'Rural 80'!$A$11:$BS$488,12,FALSE)</f>
        <v>15</v>
      </c>
      <c r="L11" s="416">
        <f t="array" ref="L11">INDEX(K$1:K$39,MATCH(SMALL(COUNTIF(K$1:K$39,"&lt;"&amp;K$1:K$39),ROW(K11:L11)),COUNTIF(K$1:K$39,"&lt;"&amp;K$1:K$39),0))</f>
        <v>11</v>
      </c>
      <c r="M11" s="416" t="str">
        <f t="array" ref="M11">INDEX(J$1:J$39,SMALL(IF(K$1:K$39=L11,ROW(K$1:K$39)),COUNTIF(L$1:L11,L11)),1)</f>
        <v>Rotherham</v>
      </c>
      <c r="N11" s="416">
        <f t="shared" si="2"/>
        <v>11</v>
      </c>
      <c r="O11" s="416" t="str">
        <f t="shared" si="3"/>
        <v>Rotherham</v>
      </c>
      <c r="R11" s="417" t="s">
        <v>63</v>
      </c>
      <c r="S11" s="416">
        <f>VLOOKUP(R11,'Rural 80'!$A$11:$BS$488,16,FALSE)</f>
        <v>14</v>
      </c>
      <c r="T11" s="416">
        <f t="array" ref="T11">INDEX(S$1:S$39,MATCH(SMALL(COUNTIF(S$1:S$39,"&lt;"&amp;S$1:S$39),ROW(S11:T11)),COUNTIF(S$1:S$39,"&lt;"&amp;S$1:S$39),0))</f>
        <v>11</v>
      </c>
      <c r="U11" s="416" t="str">
        <f t="array" ref="U11">INDEX(R$1:R$39,SMALL(IF(S$1:S$39=T11,ROW(S$1:S$39)),COUNTIF(T$1:T11,T11)),1)</f>
        <v>Oadby and Wigston</v>
      </c>
      <c r="V11" s="416">
        <f t="shared" si="4"/>
        <v>11</v>
      </c>
      <c r="W11" s="416" t="str">
        <f t="shared" si="5"/>
        <v>Oadby and Wigston</v>
      </c>
      <c r="Z11" s="417" t="s">
        <v>63</v>
      </c>
      <c r="AA11" s="416">
        <f>VLOOKUP(Z11,'Rural 80'!$A$11:$BS$488,20,FALSE)</f>
        <v>14</v>
      </c>
      <c r="AB11" s="416">
        <f t="array" ref="AB11">INDEX(AA$1:AA$39,MATCH(SMALL(COUNTIF(AA$1:AA$39,"&lt;"&amp;AA$1:AA$39),ROW(AA11:AB11)),COUNTIF(AA$1:AA$39,"&lt;"&amp;AA$1:AA$39),0))</f>
        <v>11</v>
      </c>
      <c r="AC11" s="416" t="str">
        <f t="array" ref="AC11">INDEX(Z$1:Z$39,SMALL(IF(AA$1:AA$39=AB11,ROW(AA$1:AA$39)),COUNTIF(AB$1:AB11,AB11)),1)</f>
        <v>South Ribble</v>
      </c>
      <c r="AD11" s="416">
        <f t="shared" si="6"/>
        <v>11</v>
      </c>
      <c r="AE11" s="416" t="str">
        <f t="shared" si="7"/>
        <v>South Ribble</v>
      </c>
      <c r="AH11" s="417" t="s">
        <v>63</v>
      </c>
      <c r="AI11" s="416">
        <f>VLOOKUP(AH11,'Rural 80'!$A$11:$BS$488,24,FALSE)</f>
        <v>9</v>
      </c>
      <c r="AJ11" s="416">
        <f t="array" ref="AJ11">INDEX(AI$1:AI$39,MATCH(SMALL(COUNTIF(AI$1:AI$39,"&lt;"&amp;AI$1:AI$39),ROW(AI11:AJ11)),COUNTIF(AI$1:AI$39,"&lt;"&amp;AI$1:AI$39),0))</f>
        <v>11</v>
      </c>
      <c r="AK11" s="416" t="str">
        <f t="array" ref="AK11">INDEX(AH$1:AH$39,SMALL(IF(AI$1:AI$39=AJ11,ROW(AI$1:AI$39)),COUNTIF(AJ$1:AJ11,AJ11)),1)</f>
        <v>Adur</v>
      </c>
      <c r="AL11" s="416">
        <f t="shared" si="8"/>
        <v>11</v>
      </c>
      <c r="AM11" s="416" t="str">
        <f t="shared" si="9"/>
        <v>Adur</v>
      </c>
      <c r="AP11" s="417" t="s">
        <v>63</v>
      </c>
      <c r="AQ11" s="416">
        <f>VLOOKUP(AP11,'Rural 80'!$A$11:$BS$488,28,FALSE)</f>
        <v>12</v>
      </c>
      <c r="AR11" s="416">
        <f t="array" ref="AR11">INDEX(AQ$1:AQ$39,MATCH(SMALL(COUNTIF(AQ$1:AQ$39,"&lt;"&amp;AQ$1:AQ$39),ROW(AQ11:AR11)),COUNTIF(AQ$1:AQ$39,"&lt;"&amp;AQ$1:AQ$39),0))</f>
        <v>11</v>
      </c>
      <c r="AS11" s="416" t="str">
        <f t="array" ref="AS11">INDEX(AP$1:AP$39,SMALL(IF(AQ$1:AQ$39=AR11,ROW(AQ$1:AQ$39)),COUNTIF(AR$1:AR11,AR11)),1)</f>
        <v>Wirral</v>
      </c>
      <c r="AT11" s="416">
        <f t="shared" si="10"/>
        <v>11</v>
      </c>
      <c r="AU11" s="416" t="str">
        <f t="shared" si="11"/>
        <v>Wirral</v>
      </c>
      <c r="AX11" s="417" t="s">
        <v>63</v>
      </c>
      <c r="AY11" s="416">
        <f>VLOOKUP(AX11,'Rural 80'!$A$11:$BS$488,32,FALSE)</f>
        <v>4</v>
      </c>
      <c r="AZ11" s="416">
        <f t="array" ref="AZ11">INDEX(AY$1:AY$39,MATCH(SMALL(COUNTIF(AY$1:AY$39,"&lt;"&amp;AY$1:AY$39),ROW(AY11:AZ11)),COUNTIF(AY$1:AY$39,"&lt;"&amp;AY$1:AY$39),0))</f>
        <v>11</v>
      </c>
      <c r="BA11" s="416" t="str">
        <f t="array" ref="BA11">INDEX(AX$1:AX$39,SMALL(IF(AY$1:AY$39=AZ11,ROW(AY$1:AY$39)),COUNTIF(AZ$1:AZ11,AZ11)),1)</f>
        <v>Gedling</v>
      </c>
      <c r="BB11" s="416">
        <f t="shared" si="12"/>
        <v>11</v>
      </c>
      <c r="BC11" s="416" t="str">
        <f t="shared" si="13"/>
        <v>Gedling</v>
      </c>
      <c r="BF11" s="417" t="s">
        <v>63</v>
      </c>
      <c r="BG11" s="416">
        <f>VLOOKUP(BF11,'Rural 80'!$A$11:$BS$488,36,FALSE)</f>
        <v>7</v>
      </c>
      <c r="BH11" s="416">
        <f t="array" ref="BH11">INDEX(BG$1:BG$39,MATCH(SMALL(COUNTIF(BG$1:BG$39,"&lt;"&amp;BG$1:BG$39),ROW(BG11:BH11)),COUNTIF(BG$1:BG$39,"&lt;"&amp;BG$1:BG$39),0))</f>
        <v>11</v>
      </c>
      <c r="BI11" s="416" t="str">
        <f t="array" ref="BI11">INDEX(BF$1:BF$39,SMALL(IF(BG$1:BG$39=BH11,ROW(BG$1:BG$39)),COUNTIF(BH$1:BH11,BH11)),1)</f>
        <v>Blaby</v>
      </c>
      <c r="BJ11" s="416">
        <f t="shared" si="14"/>
        <v>11</v>
      </c>
      <c r="BK11" s="416" t="str">
        <f t="shared" si="15"/>
        <v>Blaby</v>
      </c>
      <c r="BN11" s="417" t="s">
        <v>63</v>
      </c>
      <c r="BO11" s="416">
        <f>VLOOKUP(BN11,'Rural 80'!$A$11:$BS$488,40,FALSE)</f>
        <v>16</v>
      </c>
      <c r="BP11" s="416">
        <f t="array" ref="BP11">INDEX(BO$1:BO$39,MATCH(SMALL(COUNTIF(BO$1:BO$39,"&lt;"&amp;BO$1:BO$39),ROW(BO11:BP11)),COUNTIF(BO$1:BO$39,"&lt;"&amp;BO$1:BO$39),0))</f>
        <v>11</v>
      </c>
      <c r="BQ11" s="416" t="str">
        <f t="array" ref="BQ11">INDEX(BN$1:BN$39,SMALL(IF(BO$1:BO$39=BP11,ROW(BO$1:BO$39)),COUNTIF(BP$1:BP11,BP11)),1)</f>
        <v>Stockton-on-Tees</v>
      </c>
      <c r="BR11" s="416">
        <f t="shared" si="16"/>
        <v>11</v>
      </c>
      <c r="BS11" s="416" t="str">
        <f t="shared" si="17"/>
        <v>Stockton-on-Tees</v>
      </c>
      <c r="BV11" s="417" t="s">
        <v>63</v>
      </c>
      <c r="BW11" s="416">
        <f>VLOOKUP(BV11,'Rural 80'!$A$11:$BS$488,44,FALSE)</f>
        <v>16</v>
      </c>
      <c r="BX11" s="416">
        <f t="array" ref="BX11">INDEX(BW$1:BW$39,MATCH(SMALL(COUNTIF(BW$1:BW$39,"&lt;"&amp;BW$1:BW$39),ROW(BW11:BX11)),COUNTIF(BW$1:BW$39,"&lt;"&amp;BW$1:BW$39),0))</f>
        <v>11</v>
      </c>
      <c r="BY11" s="416" t="str">
        <f t="array" ref="BY11">INDEX(BV$1:BV$39,SMALL(IF(BW$1:BW$39=BX11,ROW(BW$1:BW$39)),COUNTIF(BX$1:BX11,BX11)),1)</f>
        <v>Southend-on-Sea</v>
      </c>
      <c r="BZ11" s="416">
        <f t="shared" si="18"/>
        <v>11</v>
      </c>
      <c r="CA11" s="416" t="str">
        <f t="shared" si="19"/>
        <v>Southend-on-Sea</v>
      </c>
      <c r="CD11" s="417" t="s">
        <v>63</v>
      </c>
      <c r="CE11" s="416">
        <f>VLOOKUP(CD11,'Rural 80'!$A$11:$BS$488,48,FALSE)</f>
        <v>16</v>
      </c>
      <c r="CF11" s="416">
        <f t="array" ref="CF11">INDEX(CE$1:CE$39,MATCH(SMALL(COUNTIF(CE$1:CE$39,"&lt;"&amp;CE$1:CE$39),ROW(CE11:CF11)),COUNTIF(CE$1:CE$39,"&lt;"&amp;CE$1:CE$39),0))</f>
        <v>11</v>
      </c>
      <c r="CG11" s="416" t="str">
        <f t="array" ref="CG11">INDEX(CD$1:CD$39,SMALL(IF(CE$1:CE$39=CF11,ROW(CE$1:CE$39)),COUNTIF(CF$1:CF11,CF11)),1)</f>
        <v>Southend-on-Sea</v>
      </c>
      <c r="CH11" s="416">
        <f t="shared" si="20"/>
        <v>11</v>
      </c>
      <c r="CI11" s="416" t="str">
        <f t="shared" si="21"/>
        <v>Southend-on-Sea</v>
      </c>
      <c r="CL11" s="417" t="s">
        <v>63</v>
      </c>
      <c r="CM11" s="416">
        <f>VLOOKUP(CL11,'Rural 80'!$A$11:$BS$488,52,FALSE)</f>
        <v>17</v>
      </c>
      <c r="CN11" s="416">
        <f t="array" ref="CN11">INDEX(CM$1:CM$39,MATCH(SMALL(COUNTIF(CM$1:CM$39,"&lt;"&amp;CM$1:CM$39),ROW(CM11:CN11)),COUNTIF(CM$1:CM$39,"&lt;"&amp;CM$1:CM$39),0))</f>
        <v>11</v>
      </c>
      <c r="CO11" s="416" t="str">
        <f t="array" ref="CO11">INDEX(CL$1:CL$39,SMALL(IF(CM$1:CM$39=CN11,ROW(CM$1:CM$39)),COUNTIF(CN$1:CN11,CN11)),1)</f>
        <v>Fareham</v>
      </c>
      <c r="CP11" s="416">
        <f t="shared" si="22"/>
        <v>11</v>
      </c>
      <c r="CQ11" s="416" t="str">
        <f t="shared" si="23"/>
        <v>Fareham</v>
      </c>
      <c r="CT11" s="417" t="s">
        <v>63</v>
      </c>
      <c r="CU11" s="416" t="str">
        <f>VLOOKUP(CT11,'Rural 80'!$A$11:$BS$488,56,FALSE)</f>
        <v>9999</v>
      </c>
      <c r="CV11" s="416" t="str">
        <f t="array" ref="CV11">INDEX(CU$1:CU$39,MATCH(SMALL(COUNTIF(CU$1:CU$39,"&lt;"&amp;CU$1:CU$39),ROW(CU11:CV11)),COUNTIF(CU$1:CU$39,"&lt;"&amp;CU$1:CU$39),0))</f>
        <v>9999</v>
      </c>
      <c r="CW11" s="416" t="str">
        <f t="array" ref="CW11">INDEX(CT$1:CT$39,SMALL(IF(CU$1:CU$39=CV11,ROW(CU$1:CU$39)),COUNTIF(CV$1:CV11,CV11)),1)</f>
        <v>Christchurch</v>
      </c>
      <c r="CX11" s="416" t="str">
        <f t="shared" si="24"/>
        <v>no data</v>
      </c>
      <c r="CY11" s="416" t="str">
        <f t="shared" si="25"/>
        <v>Christchurch</v>
      </c>
      <c r="DB11" s="417" t="s">
        <v>63</v>
      </c>
      <c r="DC11" s="416" t="str">
        <f>VLOOKUP(DB11,'Rural 80'!$A$11:$BS$488,60,FALSE)</f>
        <v>9999</v>
      </c>
      <c r="DD11" s="416" t="str">
        <f t="array" ref="DD11">INDEX(DC$1:DC$39,MATCH(SMALL(COUNTIF(DC$1:DC$39,"&lt;"&amp;DC$1:DC$39),ROW(DC11:DD11)),COUNTIF(DC$1:DC$39,"&lt;"&amp;DC$1:DC$39),0))</f>
        <v>9999</v>
      </c>
      <c r="DE11" s="416" t="str">
        <f t="array" ref="DE11">INDEX(DB$1:DB$39,SMALL(IF(DC$1:DC$39=DD11,ROW(DC$1:DC$39)),COUNTIF(DD$1:DD11,DD11)),1)</f>
        <v>Christchurch</v>
      </c>
      <c r="DF11" s="416" t="str">
        <f t="shared" si="26"/>
        <v>no data</v>
      </c>
      <c r="DG11" s="416" t="str">
        <f t="shared" si="27"/>
        <v>Christchurch</v>
      </c>
      <c r="DJ11" s="417" t="s">
        <v>63</v>
      </c>
      <c r="DK11" s="416" t="str">
        <f>VLOOKUP(DJ11,'Rural 80'!$A$11:$BS$488,64,FALSE)</f>
        <v>9999</v>
      </c>
      <c r="DL11" s="416" t="str">
        <f t="array" ref="DL11">INDEX(DK$1:DK$39,MATCH(SMALL(COUNTIF(DK$1:DK$39,"&lt;"&amp;DK$1:DK$39),ROW(DK11:DL11)),COUNTIF(DK$1:DK$39,"&lt;"&amp;DK$1:DK$39),0))</f>
        <v>9999</v>
      </c>
      <c r="DM11" s="416" t="str">
        <f t="array" ref="DM11">INDEX(DJ$1:DJ$39,SMALL(IF(DK$1:DK$39=DL11,ROW(DK$1:DK$39)),COUNTIF(DL$1:DL11,DL11)),1)</f>
        <v>Christchurch</v>
      </c>
      <c r="DN11" s="416" t="str">
        <f t="shared" si="28"/>
        <v>no data</v>
      </c>
      <c r="DO11" s="416" t="str">
        <f t="shared" si="29"/>
        <v>Christchurch</v>
      </c>
      <c r="DR11" s="417" t="s">
        <v>63</v>
      </c>
      <c r="DS11" s="416" t="str">
        <f>VLOOKUP(DR11,'Rural 80'!$A$11:$BS$488,68,FALSE)</f>
        <v>9999</v>
      </c>
      <c r="DT11" s="416" t="str">
        <f t="array" ref="DT11">INDEX(DS$1:DS$39,MATCH(SMALL(COUNTIF(DS$1:DS$39,"&lt;"&amp;DS$1:DS$39),ROW(DS11:DT11)),COUNTIF(DS$1:DS$39,"&lt;"&amp;DS$1:DS$39),0))</f>
        <v>9999</v>
      </c>
      <c r="DU11" s="416" t="str">
        <f t="array" ref="DU11">INDEX(DR$1:DR$39,SMALL(IF(DS$1:DS$39=DT11,ROW(DS$1:DS$39)),COUNTIF(DT$1:DT11,DT11)),1)</f>
        <v>Christchurch</v>
      </c>
      <c r="DV11" s="416" t="str">
        <f t="shared" si="30"/>
        <v>no data</v>
      </c>
      <c r="DW11" s="416" t="str">
        <f t="shared" si="31"/>
        <v>Christchurch</v>
      </c>
    </row>
    <row r="12" spans="1:127" x14ac:dyDescent="0.25">
      <c r="B12" s="417" t="s">
        <v>70</v>
      </c>
      <c r="C12" s="416">
        <f>VLOOKUP(B12,'Rural 80'!$A$11:$BS$488,8,FALSE)</f>
        <v>32</v>
      </c>
      <c r="D12" s="416">
        <f t="array" ref="D12">INDEX(C$1:C$39,MATCH(SMALL(COUNTIF(C$1:C$39,"&lt;"&amp;C$1:C$39),ROW(C12:D12)),COUNTIF(C$1:C$39,"&lt;"&amp;C$1:C$39),0))</f>
        <v>12</v>
      </c>
      <c r="E12" s="416" t="str">
        <f t="array" ref="E12">INDEX(B$1:B$39,SMALL(IF(C$1:C$39=D12,ROW(C$1:C$39)),COUNTIF(D$1:D12,D12)),1)</f>
        <v>South Ribble</v>
      </c>
      <c r="F12" s="416">
        <f t="shared" si="0"/>
        <v>12</v>
      </c>
      <c r="G12" s="416" t="str">
        <f t="shared" si="1"/>
        <v>South Ribble</v>
      </c>
      <c r="J12" s="417" t="s">
        <v>70</v>
      </c>
      <c r="K12" s="416">
        <f>VLOOKUP(J12,'Rural 80'!$A$11:$BS$488,12,FALSE)</f>
        <v>30</v>
      </c>
      <c r="L12" s="416">
        <f t="array" ref="L12">INDEX(K$1:K$39,MATCH(SMALL(COUNTIF(K$1:K$39,"&lt;"&amp;K$1:K$39),ROW(K12:L12)),COUNTIF(K$1:K$39,"&lt;"&amp;K$1:K$39),0))</f>
        <v>12</v>
      </c>
      <c r="M12" s="416" t="str">
        <f t="array" ref="M12">INDEX(J$1:J$39,SMALL(IF(K$1:K$39=L12,ROW(K$1:K$39)),COUNTIF(L$1:L12,L12)),1)</f>
        <v>Blaby</v>
      </c>
      <c r="N12" s="416">
        <f t="shared" si="2"/>
        <v>12</v>
      </c>
      <c r="O12" s="416" t="str">
        <f t="shared" si="3"/>
        <v>Blaby</v>
      </c>
      <c r="R12" s="417" t="s">
        <v>70</v>
      </c>
      <c r="S12" s="416">
        <f>VLOOKUP(R12,'Rural 80'!$A$11:$BS$488,16,FALSE)</f>
        <v>31</v>
      </c>
      <c r="T12" s="416">
        <f t="array" ref="T12">INDEX(S$1:S$39,MATCH(SMALL(COUNTIF(S$1:S$39,"&lt;"&amp;S$1:S$39),ROW(S12:T12)),COUNTIF(S$1:S$39,"&lt;"&amp;S$1:S$39),0))</f>
        <v>12</v>
      </c>
      <c r="U12" s="416" t="str">
        <f t="array" ref="U12">INDEX(R$1:R$39,SMALL(IF(S$1:S$39=T12,ROW(S$1:S$39)),COUNTIF(T$1:T12,T12)),1)</f>
        <v>Blaby</v>
      </c>
      <c r="V12" s="416">
        <f t="shared" si="4"/>
        <v>12</v>
      </c>
      <c r="W12" s="416" t="str">
        <f t="shared" si="5"/>
        <v>Blaby</v>
      </c>
      <c r="Z12" s="417" t="s">
        <v>70</v>
      </c>
      <c r="AA12" s="416">
        <f>VLOOKUP(Z12,'Rural 80'!$A$11:$BS$488,20,FALSE)</f>
        <v>28</v>
      </c>
      <c r="AB12" s="416">
        <f t="array" ref="AB12">INDEX(AA$1:AA$39,MATCH(SMALL(COUNTIF(AA$1:AA$39,"&lt;"&amp;AA$1:AA$39),ROW(AA12:AB12)),COUNTIF(AA$1:AA$39,"&lt;"&amp;AA$1:AA$39),0))</f>
        <v>12</v>
      </c>
      <c r="AC12" s="416" t="str">
        <f t="array" ref="AC12">INDEX(Z$1:Z$39,SMALL(IF(AA$1:AA$39=AB12,ROW(AA$1:AA$39)),COUNTIF(AB$1:AB12,AB12)),1)</f>
        <v>Stockton-on-Tees</v>
      </c>
      <c r="AD12" s="416">
        <f t="shared" si="6"/>
        <v>12</v>
      </c>
      <c r="AE12" s="416" t="str">
        <f t="shared" si="7"/>
        <v>Stockton-on-Tees</v>
      </c>
      <c r="AH12" s="417" t="s">
        <v>70</v>
      </c>
      <c r="AI12" s="416">
        <f>VLOOKUP(AH12,'Rural 80'!$A$11:$BS$488,24,FALSE)</f>
        <v>35</v>
      </c>
      <c r="AJ12" s="416">
        <f t="array" ref="AJ12">INDEX(AI$1:AI$39,MATCH(SMALL(COUNTIF(AI$1:AI$39,"&lt;"&amp;AI$1:AI$39),ROW(AI12:AJ12)),COUNTIF(AI$1:AI$39,"&lt;"&amp;AI$1:AI$39),0))</f>
        <v>12</v>
      </c>
      <c r="AK12" s="416" t="str">
        <f t="array" ref="AK12">INDEX(AH$1:AH$39,SMALL(IF(AI$1:AI$39=AJ12,ROW(AI$1:AI$39)),COUNTIF(AJ$1:AJ12,AJ12)),1)</f>
        <v>Stockton-on-Tees</v>
      </c>
      <c r="AL12" s="416">
        <f t="shared" si="8"/>
        <v>12</v>
      </c>
      <c r="AM12" s="416" t="str">
        <f t="shared" si="9"/>
        <v>Stockton-on-Tees</v>
      </c>
      <c r="AP12" s="417" t="s">
        <v>70</v>
      </c>
      <c r="AQ12" s="416">
        <f>VLOOKUP(AP12,'Rural 80'!$A$11:$BS$488,28,FALSE)</f>
        <v>35</v>
      </c>
      <c r="AR12" s="416">
        <f t="array" ref="AR12">INDEX(AQ$1:AQ$39,MATCH(SMALL(COUNTIF(AQ$1:AQ$39,"&lt;"&amp;AQ$1:AQ$39),ROW(AQ12:AR12)),COUNTIF(AQ$1:AQ$39,"&lt;"&amp;AQ$1:AQ$39),0))</f>
        <v>12</v>
      </c>
      <c r="AS12" s="416" t="str">
        <f t="array" ref="AS12">INDEX(AP$1:AP$39,SMALL(IF(AQ$1:AQ$39=AR12,ROW(AQ$1:AQ$39)),COUNTIF(AR$1:AR12,AR12)),1)</f>
        <v>Christchurch</v>
      </c>
      <c r="AT12" s="416">
        <f t="shared" si="10"/>
        <v>12</v>
      </c>
      <c r="AU12" s="416" t="str">
        <f t="shared" si="11"/>
        <v>Christchurch</v>
      </c>
      <c r="AX12" s="417" t="s">
        <v>70</v>
      </c>
      <c r="AY12" s="416">
        <f>VLOOKUP(AX12,'Rural 80'!$A$11:$BS$488,32,FALSE)</f>
        <v>34</v>
      </c>
      <c r="AZ12" s="416">
        <f t="array" ref="AZ12">INDEX(AY$1:AY$39,MATCH(SMALL(COUNTIF(AY$1:AY$39,"&lt;"&amp;AY$1:AY$39),ROW(AY12:AZ12)),COUNTIF(AY$1:AY$39,"&lt;"&amp;AY$1:AY$39),0))</f>
        <v>12</v>
      </c>
      <c r="BA12" s="416" t="str">
        <f t="array" ref="BA12">INDEX(AX$1:AX$39,SMALL(IF(AY$1:AY$39=AZ12,ROW(AY$1:AY$39)),COUNTIF(AZ$1:AZ12,AZ12)),1)</f>
        <v>Adur</v>
      </c>
      <c r="BB12" s="416">
        <f t="shared" si="12"/>
        <v>12</v>
      </c>
      <c r="BC12" s="416" t="str">
        <f t="shared" si="13"/>
        <v>Adur</v>
      </c>
      <c r="BF12" s="417" t="s">
        <v>70</v>
      </c>
      <c r="BG12" s="416">
        <f>VLOOKUP(BF12,'Rural 80'!$A$11:$BS$488,36,FALSE)</f>
        <v>34</v>
      </c>
      <c r="BH12" s="416">
        <f t="array" ref="BH12">INDEX(BG$1:BG$39,MATCH(SMALL(COUNTIF(BG$1:BG$39,"&lt;"&amp;BG$1:BG$39),ROW(BG12:BH12)),COUNTIF(BG$1:BG$39,"&lt;"&amp;BG$1:BG$39),0))</f>
        <v>12</v>
      </c>
      <c r="BI12" s="416" t="str">
        <f t="array" ref="BI12">INDEX(BF$1:BF$39,SMALL(IF(BG$1:BG$39=BH12,ROW(BG$1:BG$39)),COUNTIF(BH$1:BH12,BH12)),1)</f>
        <v>Adur</v>
      </c>
      <c r="BJ12" s="416">
        <f t="shared" si="14"/>
        <v>12</v>
      </c>
      <c r="BK12" s="416" t="str">
        <f t="shared" si="15"/>
        <v>Adur</v>
      </c>
      <c r="BN12" s="417" t="s">
        <v>70</v>
      </c>
      <c r="BO12" s="416">
        <f>VLOOKUP(BN12,'Rural 80'!$A$11:$BS$488,40,FALSE)</f>
        <v>30</v>
      </c>
      <c r="BP12" s="416">
        <f t="array" ref="BP12">INDEX(BO$1:BO$39,MATCH(SMALL(COUNTIF(BO$1:BO$39,"&lt;"&amp;BO$1:BO$39),ROW(BO12:BP12)),COUNTIF(BO$1:BO$39,"&lt;"&amp;BO$1:BO$39),0))</f>
        <v>12</v>
      </c>
      <c r="BQ12" s="416" t="str">
        <f t="array" ref="BQ12">INDEX(BN$1:BN$39,SMALL(IF(BO$1:BO$39=BP12,ROW(BO$1:BO$39)),COUNTIF(BP$1:BP12,BP12)),1)</f>
        <v>Gedling</v>
      </c>
      <c r="BR12" s="416">
        <f t="shared" si="16"/>
        <v>12</v>
      </c>
      <c r="BS12" s="416" t="str">
        <f t="shared" si="17"/>
        <v>Gedling</v>
      </c>
      <c r="BV12" s="417" t="s">
        <v>70</v>
      </c>
      <c r="BW12" s="416">
        <f>VLOOKUP(BV12,'Rural 80'!$A$11:$BS$488,44,FALSE)</f>
        <v>29</v>
      </c>
      <c r="BX12" s="416">
        <f t="array" ref="BX12">INDEX(BW$1:BW$39,MATCH(SMALL(COUNTIF(BW$1:BW$39,"&lt;"&amp;BW$1:BW$39),ROW(BW12:BX12)),COUNTIF(BW$1:BW$39,"&lt;"&amp;BW$1:BW$39),0))</f>
        <v>12</v>
      </c>
      <c r="BY12" s="416" t="str">
        <f t="array" ref="BY12">INDEX(BV$1:BV$39,SMALL(IF(BW$1:BW$39=BX12,ROW(BW$1:BW$39)),COUNTIF(BX$1:BX12,BX12)),1)</f>
        <v>Gedling</v>
      </c>
      <c r="BZ12" s="416">
        <f t="shared" si="18"/>
        <v>12</v>
      </c>
      <c r="CA12" s="416" t="str">
        <f t="shared" si="19"/>
        <v>Gedling</v>
      </c>
      <c r="CD12" s="417" t="s">
        <v>70</v>
      </c>
      <c r="CE12" s="416">
        <f>VLOOKUP(CD12,'Rural 80'!$A$11:$BS$488,48,FALSE)</f>
        <v>29</v>
      </c>
      <c r="CF12" s="416">
        <f t="array" ref="CF12">INDEX(CE$1:CE$39,MATCH(SMALL(COUNTIF(CE$1:CE$39,"&lt;"&amp;CE$1:CE$39),ROW(CE12:CF12)),COUNTIF(CE$1:CE$39,"&lt;"&amp;CE$1:CE$39),0))</f>
        <v>12</v>
      </c>
      <c r="CG12" s="416" t="str">
        <f t="array" ref="CG12">INDEX(CD$1:CD$39,SMALL(IF(CE$1:CE$39=CF12,ROW(CE$1:CE$39)),COUNTIF(CF$1:CF12,CF12)),1)</f>
        <v>Blaby</v>
      </c>
      <c r="CH12" s="416">
        <f t="shared" si="20"/>
        <v>12</v>
      </c>
      <c r="CI12" s="416" t="str">
        <f t="shared" si="21"/>
        <v>Blaby</v>
      </c>
      <c r="CL12" s="417" t="s">
        <v>70</v>
      </c>
      <c r="CM12" s="416">
        <f>VLOOKUP(CL12,'Rural 80'!$A$11:$BS$488,52,FALSE)</f>
        <v>26</v>
      </c>
      <c r="CN12" s="416">
        <f t="array" ref="CN12">INDEX(CM$1:CM$39,MATCH(SMALL(COUNTIF(CM$1:CM$39,"&lt;"&amp;CM$1:CM$39),ROW(CM12:CN12)),COUNTIF(CM$1:CM$39,"&lt;"&amp;CM$1:CM$39),0))</f>
        <v>12</v>
      </c>
      <c r="CO12" s="416" t="str">
        <f t="array" ref="CO12">INDEX(CL$1:CL$39,SMALL(IF(CM$1:CM$39=CN12,ROW(CM$1:CM$39)),COUNTIF(CN$1:CN12,CN12)),1)</f>
        <v>Stockton-on-Tees</v>
      </c>
      <c r="CP12" s="416">
        <f t="shared" si="22"/>
        <v>12</v>
      </c>
      <c r="CQ12" s="416" t="str">
        <f t="shared" si="23"/>
        <v>Stockton-on-Tees</v>
      </c>
      <c r="CT12" s="417" t="s">
        <v>70</v>
      </c>
      <c r="CU12" s="416" t="str">
        <f>VLOOKUP(CT12,'Rural 80'!$A$11:$BS$488,56,FALSE)</f>
        <v>9999</v>
      </c>
      <c r="CV12" s="416" t="str">
        <f t="array" ref="CV12">INDEX(CU$1:CU$39,MATCH(SMALL(COUNTIF(CU$1:CU$39,"&lt;"&amp;CU$1:CU$39),ROW(CU12:CV12)),COUNTIF(CU$1:CU$39,"&lt;"&amp;CU$1:CU$39),0))</f>
        <v>9999</v>
      </c>
      <c r="CW12" s="416" t="str">
        <f t="array" ref="CW12">INDEX(CT$1:CT$39,SMALL(IF(CU$1:CU$39=CV12,ROW(CU$1:CU$39)),COUNTIF(CV$1:CV12,CV12)),1)</f>
        <v>Coventry</v>
      </c>
      <c r="CX12" s="416" t="str">
        <f t="shared" si="24"/>
        <v>no data</v>
      </c>
      <c r="CY12" s="416" t="str">
        <f t="shared" si="25"/>
        <v>Coventry</v>
      </c>
      <c r="DB12" s="417" t="s">
        <v>70</v>
      </c>
      <c r="DC12" s="416" t="str">
        <f>VLOOKUP(DB12,'Rural 80'!$A$11:$BS$488,60,FALSE)</f>
        <v>9999</v>
      </c>
      <c r="DD12" s="416" t="str">
        <f t="array" ref="DD12">INDEX(DC$1:DC$39,MATCH(SMALL(COUNTIF(DC$1:DC$39,"&lt;"&amp;DC$1:DC$39),ROW(DC12:DD12)),COUNTIF(DC$1:DC$39,"&lt;"&amp;DC$1:DC$39),0))</f>
        <v>9999</v>
      </c>
      <c r="DE12" s="416" t="str">
        <f t="array" ref="DE12">INDEX(DB$1:DB$39,SMALL(IF(DC$1:DC$39=DD12,ROW(DC$1:DC$39)),COUNTIF(DD$1:DD12,DD12)),1)</f>
        <v>Coventry</v>
      </c>
      <c r="DF12" s="416" t="str">
        <f t="shared" si="26"/>
        <v>no data</v>
      </c>
      <c r="DG12" s="416" t="str">
        <f t="shared" si="27"/>
        <v>Coventry</v>
      </c>
      <c r="DJ12" s="417" t="s">
        <v>70</v>
      </c>
      <c r="DK12" s="416" t="str">
        <f>VLOOKUP(DJ12,'Rural 80'!$A$11:$BS$488,64,FALSE)</f>
        <v>9999</v>
      </c>
      <c r="DL12" s="416" t="str">
        <f t="array" ref="DL12">INDEX(DK$1:DK$39,MATCH(SMALL(COUNTIF(DK$1:DK$39,"&lt;"&amp;DK$1:DK$39),ROW(DK12:DL12)),COUNTIF(DK$1:DK$39,"&lt;"&amp;DK$1:DK$39),0))</f>
        <v>9999</v>
      </c>
      <c r="DM12" s="416" t="str">
        <f t="array" ref="DM12">INDEX(DJ$1:DJ$39,SMALL(IF(DK$1:DK$39=DL12,ROW(DK$1:DK$39)),COUNTIF(DL$1:DL12,DL12)),1)</f>
        <v>Coventry</v>
      </c>
      <c r="DN12" s="416" t="str">
        <f t="shared" si="28"/>
        <v>no data</v>
      </c>
      <c r="DO12" s="416" t="str">
        <f t="shared" si="29"/>
        <v>Coventry</v>
      </c>
      <c r="DR12" s="417" t="s">
        <v>70</v>
      </c>
      <c r="DS12" s="416" t="str">
        <f>VLOOKUP(DR12,'Rural 80'!$A$11:$BS$488,68,FALSE)</f>
        <v>9999</v>
      </c>
      <c r="DT12" s="416" t="str">
        <f t="array" ref="DT12">INDEX(DS$1:DS$39,MATCH(SMALL(COUNTIF(DS$1:DS$39,"&lt;"&amp;DS$1:DS$39),ROW(DS12:DT12)),COUNTIF(DS$1:DS$39,"&lt;"&amp;DS$1:DS$39),0))</f>
        <v>9999</v>
      </c>
      <c r="DU12" s="416" t="str">
        <f t="array" ref="DU12">INDEX(DR$1:DR$39,SMALL(IF(DS$1:DS$39=DT12,ROW(DS$1:DS$39)),COUNTIF(DT$1:DT12,DT12)),1)</f>
        <v>Coventry</v>
      </c>
      <c r="DV12" s="416" t="str">
        <f t="shared" si="30"/>
        <v>no data</v>
      </c>
      <c r="DW12" s="416" t="str">
        <f t="shared" si="31"/>
        <v>Coventry</v>
      </c>
    </row>
    <row r="13" spans="1:127" x14ac:dyDescent="0.25">
      <c r="B13" s="417" t="s">
        <v>101</v>
      </c>
      <c r="C13" s="416">
        <f>VLOOKUP(B13,'Rural 80'!$A$11:$BS$488,8,FALSE)</f>
        <v>5</v>
      </c>
      <c r="D13" s="416">
        <f t="array" ref="D13">INDEX(C$1:C$39,MATCH(SMALL(COUNTIF(C$1:C$39,"&lt;"&amp;C$1:C$39),ROW(C13:D13)),COUNTIF(C$1:C$39,"&lt;"&amp;C$1:C$39),0))</f>
        <v>13</v>
      </c>
      <c r="E13" s="416" t="str">
        <f t="array" ref="E13">INDEX(B$1:B$39,SMALL(IF(C$1:C$39=D13,ROW(C$1:C$39)),COUNTIF(D$1:D13,D13)),1)</f>
        <v>Christchurch</v>
      </c>
      <c r="F13" s="416">
        <f t="shared" si="0"/>
        <v>13</v>
      </c>
      <c r="G13" s="416" t="str">
        <f t="shared" si="1"/>
        <v>Christchurch</v>
      </c>
      <c r="J13" s="417" t="s">
        <v>101</v>
      </c>
      <c r="K13" s="416">
        <f>VLOOKUP(J13,'Rural 80'!$A$11:$BS$488,12,FALSE)</f>
        <v>4</v>
      </c>
      <c r="L13" s="416">
        <f t="array" ref="L13">INDEX(K$1:K$39,MATCH(SMALL(COUNTIF(K$1:K$39,"&lt;"&amp;K$1:K$39),ROW(K13:L13)),COUNTIF(K$1:K$39,"&lt;"&amp;K$1:K$39),0))</f>
        <v>13</v>
      </c>
      <c r="M13" s="416" t="str">
        <f t="array" ref="M13">INDEX(J$1:J$39,SMALL(IF(K$1:K$39=L13,ROW(K$1:K$39)),COUNTIF(L$1:L13,L13)),1)</f>
        <v>Fareham</v>
      </c>
      <c r="N13" s="416">
        <f t="shared" si="2"/>
        <v>13</v>
      </c>
      <c r="O13" s="416" t="str">
        <f t="shared" si="3"/>
        <v>Fareham</v>
      </c>
      <c r="R13" s="417" t="s">
        <v>101</v>
      </c>
      <c r="S13" s="416">
        <f>VLOOKUP(R13,'Rural 80'!$A$11:$BS$488,16,FALSE)</f>
        <v>5</v>
      </c>
      <c r="T13" s="416">
        <f t="array" ref="T13">INDEX(S$1:S$39,MATCH(SMALL(COUNTIF(S$1:S$39,"&lt;"&amp;S$1:S$39),ROW(S13:T13)),COUNTIF(S$1:S$39,"&lt;"&amp;S$1:S$39),0))</f>
        <v>13</v>
      </c>
      <c r="U13" s="416" t="str">
        <f t="array" ref="U13">INDEX(R$1:R$39,SMALL(IF(S$1:S$39=T13,ROW(S$1:S$39)),COUNTIF(T$1:T13,T13)),1)</f>
        <v>Wirral</v>
      </c>
      <c r="V13" s="416">
        <f t="shared" si="4"/>
        <v>13</v>
      </c>
      <c r="W13" s="416" t="str">
        <f t="shared" si="5"/>
        <v>Wirral</v>
      </c>
      <c r="Z13" s="417" t="s">
        <v>101</v>
      </c>
      <c r="AA13" s="416">
        <f>VLOOKUP(Z13,'Rural 80'!$A$11:$BS$488,20,FALSE)</f>
        <v>5</v>
      </c>
      <c r="AB13" s="416">
        <f t="array" ref="AB13">INDEX(AA$1:AA$39,MATCH(SMALL(COUNTIF(AA$1:AA$39,"&lt;"&amp;AA$1:AA$39),ROW(AA13:AB13)),COUNTIF(AA$1:AA$39,"&lt;"&amp;AA$1:AA$39),0))</f>
        <v>13</v>
      </c>
      <c r="AC13" s="416" t="str">
        <f t="array" ref="AC13">INDEX(Z$1:Z$39,SMALL(IF(AA$1:AA$39=AB13,ROW(AA$1:AA$39)),COUNTIF(AB$1:AB13,AB13)),1)</f>
        <v>Havant</v>
      </c>
      <c r="AD13" s="416">
        <f t="shared" si="6"/>
        <v>13</v>
      </c>
      <c r="AE13" s="416" t="str">
        <f t="shared" si="7"/>
        <v>Havant</v>
      </c>
      <c r="AH13" s="417" t="s">
        <v>101</v>
      </c>
      <c r="AI13" s="416">
        <f>VLOOKUP(AH13,'Rural 80'!$A$11:$BS$488,24,FALSE)</f>
        <v>7</v>
      </c>
      <c r="AJ13" s="416">
        <f t="array" ref="AJ13">INDEX(AI$1:AI$39,MATCH(SMALL(COUNTIF(AI$1:AI$39,"&lt;"&amp;AI$1:AI$39),ROW(AI13:AJ13)),COUNTIF(AI$1:AI$39,"&lt;"&amp;AI$1:AI$39),0))</f>
        <v>13</v>
      </c>
      <c r="AK13" s="416" t="str">
        <f t="array" ref="AK13">INDEX(AH$1:AH$39,SMALL(IF(AI$1:AI$39=AJ13,ROW(AI$1:AI$39)),COUNTIF(AJ$1:AJ13,AJ13)),1)</f>
        <v>Wirral</v>
      </c>
      <c r="AL13" s="416">
        <f t="shared" si="8"/>
        <v>13</v>
      </c>
      <c r="AM13" s="416" t="str">
        <f t="shared" si="9"/>
        <v>Wirral</v>
      </c>
      <c r="AP13" s="417" t="s">
        <v>101</v>
      </c>
      <c r="AQ13" s="416">
        <f>VLOOKUP(AP13,'Rural 80'!$A$11:$BS$488,28,FALSE)</f>
        <v>5</v>
      </c>
      <c r="AR13" s="416">
        <f t="array" ref="AR13">INDEX(AQ$1:AQ$39,MATCH(SMALL(COUNTIF(AQ$1:AQ$39,"&lt;"&amp;AQ$1:AQ$39),ROW(AQ13:AR13)),COUNTIF(AQ$1:AQ$39,"&lt;"&amp;AQ$1:AQ$39),0))</f>
        <v>13</v>
      </c>
      <c r="AS13" s="416" t="str">
        <f t="array" ref="AS13">INDEX(AP$1:AP$39,SMALL(IF(AQ$1:AQ$39=AR13,ROW(AQ$1:AQ$39)),COUNTIF(AR$1:AR13,AR13)),1)</f>
        <v>Oadby and Wigston</v>
      </c>
      <c r="AT13" s="416">
        <f t="shared" si="10"/>
        <v>13</v>
      </c>
      <c r="AU13" s="416" t="str">
        <f t="shared" si="11"/>
        <v>Oadby and Wigston</v>
      </c>
      <c r="AX13" s="417" t="s">
        <v>101</v>
      </c>
      <c r="AY13" s="416">
        <f>VLOOKUP(AX13,'Rural 80'!$A$11:$BS$488,32,FALSE)</f>
        <v>3</v>
      </c>
      <c r="AZ13" s="416">
        <f t="array" ref="AZ13">INDEX(AY$1:AY$39,MATCH(SMALL(COUNTIF(AY$1:AY$39,"&lt;"&amp;AY$1:AY$39),ROW(AY13:AZ13)),COUNTIF(AY$1:AY$39,"&lt;"&amp;AY$1:AY$39),0))</f>
        <v>13</v>
      </c>
      <c r="BA13" s="416" t="str">
        <f t="array" ref="BA13">INDEX(AX$1:AX$39,SMALL(IF(AY$1:AY$39=AZ13,ROW(AY$1:AY$39)),COUNTIF(AZ$1:AZ13,AZ13)),1)</f>
        <v>Oadby and Wigston</v>
      </c>
      <c r="BB13" s="416">
        <f t="shared" si="12"/>
        <v>13</v>
      </c>
      <c r="BC13" s="416" t="str">
        <f t="shared" si="13"/>
        <v>Oadby and Wigston</v>
      </c>
      <c r="BF13" s="417" t="s">
        <v>101</v>
      </c>
      <c r="BG13" s="416">
        <f>VLOOKUP(BF13,'Rural 80'!$A$11:$BS$488,36,FALSE)</f>
        <v>8</v>
      </c>
      <c r="BH13" s="416">
        <f t="array" ref="BH13">INDEX(BG$1:BG$39,MATCH(SMALL(COUNTIF(BG$1:BG$39,"&lt;"&amp;BG$1:BG$39),ROW(BG13:BH13)),COUNTIF(BG$1:BG$39,"&lt;"&amp;BG$1:BG$39),0))</f>
        <v>13</v>
      </c>
      <c r="BI13" s="416" t="str">
        <f t="array" ref="BI13">INDEX(BF$1:BF$39,SMALL(IF(BG$1:BG$39=BH13,ROW(BG$1:BG$39)),COUNTIF(BH$1:BH13,BH13)),1)</f>
        <v>Stockton-on-Tees</v>
      </c>
      <c r="BJ13" s="416">
        <f t="shared" si="14"/>
        <v>13</v>
      </c>
      <c r="BK13" s="416" t="str">
        <f t="shared" si="15"/>
        <v>Stockton-on-Tees</v>
      </c>
      <c r="BN13" s="417" t="s">
        <v>101</v>
      </c>
      <c r="BO13" s="416">
        <f>VLOOKUP(BN13,'Rural 80'!$A$11:$BS$488,40,FALSE)</f>
        <v>6</v>
      </c>
      <c r="BP13" s="416">
        <f t="array" ref="BP13">INDEX(BO$1:BO$39,MATCH(SMALL(COUNTIF(BO$1:BO$39,"&lt;"&amp;BO$1:BO$39),ROW(BO13:BP13)),COUNTIF(BO$1:BO$39,"&lt;"&amp;BO$1:BO$39),0))</f>
        <v>13</v>
      </c>
      <c r="BQ13" s="416" t="str">
        <f t="array" ref="BQ13">INDEX(BN$1:BN$39,SMALL(IF(BO$1:BO$39=BP13,ROW(BO$1:BO$39)),COUNTIF(BP$1:BP13,BP13)),1)</f>
        <v>Fareham</v>
      </c>
      <c r="BR13" s="416">
        <f t="shared" si="16"/>
        <v>13</v>
      </c>
      <c r="BS13" s="416" t="str">
        <f t="shared" si="17"/>
        <v>Fareham</v>
      </c>
      <c r="BV13" s="417" t="s">
        <v>101</v>
      </c>
      <c r="BW13" s="416">
        <f>VLOOKUP(BV13,'Rural 80'!$A$11:$BS$488,44,FALSE)</f>
        <v>5</v>
      </c>
      <c r="BX13" s="416">
        <f t="array" ref="BX13">INDEX(BW$1:BW$39,MATCH(SMALL(COUNTIF(BW$1:BW$39,"&lt;"&amp;BW$1:BW$39),ROW(BW13:BX13)),COUNTIF(BW$1:BW$39,"&lt;"&amp;BW$1:BW$39),0))</f>
        <v>13</v>
      </c>
      <c r="BY13" s="416" t="str">
        <f t="array" ref="BY13">INDEX(BV$1:BV$39,SMALL(IF(BW$1:BW$39=BX13,ROW(BW$1:BW$39)),COUNTIF(BX$1:BX13,BX13)),1)</f>
        <v>Adur</v>
      </c>
      <c r="BZ13" s="416">
        <f t="shared" si="18"/>
        <v>13</v>
      </c>
      <c r="CA13" s="416" t="str">
        <f t="shared" si="19"/>
        <v>Adur</v>
      </c>
      <c r="CD13" s="417" t="s">
        <v>101</v>
      </c>
      <c r="CE13" s="416">
        <f>VLOOKUP(CD13,'Rural 80'!$A$11:$BS$488,48,FALSE)</f>
        <v>8</v>
      </c>
      <c r="CF13" s="416">
        <f t="array" ref="CF13">INDEX(CE$1:CE$39,MATCH(SMALL(COUNTIF(CE$1:CE$39,"&lt;"&amp;CE$1:CE$39),ROW(CE13:CF13)),COUNTIF(CE$1:CE$39,"&lt;"&amp;CE$1:CE$39),0))</f>
        <v>13</v>
      </c>
      <c r="CG13" s="416" t="str">
        <f t="array" ref="CG13">INDEX(CD$1:CD$39,SMALL(IF(CE$1:CE$39=CF13,ROW(CE$1:CE$39)),COUNTIF(CF$1:CF13,CF13)),1)</f>
        <v>Oadby and Wigston</v>
      </c>
      <c r="CH13" s="416">
        <f t="shared" si="20"/>
        <v>13</v>
      </c>
      <c r="CI13" s="416" t="str">
        <f t="shared" si="21"/>
        <v>Oadby and Wigston</v>
      </c>
      <c r="CL13" s="417" t="s">
        <v>101</v>
      </c>
      <c r="CM13" s="416">
        <f>VLOOKUP(CL13,'Rural 80'!$A$11:$BS$488,52,FALSE)</f>
        <v>7</v>
      </c>
      <c r="CN13" s="416">
        <f t="array" ref="CN13">INDEX(CM$1:CM$39,MATCH(SMALL(COUNTIF(CM$1:CM$39,"&lt;"&amp;CM$1:CM$39),ROW(CM13:CN13)),COUNTIF(CM$1:CM$39,"&lt;"&amp;CM$1:CM$39),0))</f>
        <v>13</v>
      </c>
      <c r="CO13" s="416" t="str">
        <f t="array" ref="CO13">INDEX(CL$1:CL$39,SMALL(IF(CM$1:CM$39=CN13,ROW(CM$1:CM$39)),COUNTIF(CN$1:CN13,CN13)),1)</f>
        <v>South Ribble</v>
      </c>
      <c r="CP13" s="416">
        <f t="shared" si="22"/>
        <v>13</v>
      </c>
      <c r="CQ13" s="416" t="str">
        <f t="shared" si="23"/>
        <v>South Ribble</v>
      </c>
      <c r="CT13" s="417" t="s">
        <v>101</v>
      </c>
      <c r="CU13" s="416" t="str">
        <f>VLOOKUP(CT13,'Rural 80'!$A$11:$BS$488,56,FALSE)</f>
        <v>9999</v>
      </c>
      <c r="CV13" s="416" t="str">
        <f t="array" ref="CV13">INDEX(CU$1:CU$39,MATCH(SMALL(COUNTIF(CU$1:CU$39,"&lt;"&amp;CU$1:CU$39),ROW(CU13:CV13)),COUNTIF(CU$1:CU$39,"&lt;"&amp;CU$1:CU$39),0))</f>
        <v>9999</v>
      </c>
      <c r="CW13" s="416" t="str">
        <f t="array" ref="CW13">INDEX(CT$1:CT$39,SMALL(IF(CU$1:CU$39=CV13,ROW(CU$1:CU$39)),COUNTIF(CV$1:CV13,CV13)),1)</f>
        <v>Erewash</v>
      </c>
      <c r="CX13" s="416" t="str">
        <f t="shared" si="24"/>
        <v>no data</v>
      </c>
      <c r="CY13" s="416" t="str">
        <f t="shared" si="25"/>
        <v>Erewash</v>
      </c>
      <c r="DB13" s="417" t="s">
        <v>101</v>
      </c>
      <c r="DC13" s="416" t="str">
        <f>VLOOKUP(DB13,'Rural 80'!$A$11:$BS$488,60,FALSE)</f>
        <v>9999</v>
      </c>
      <c r="DD13" s="416" t="str">
        <f t="array" ref="DD13">INDEX(DC$1:DC$39,MATCH(SMALL(COUNTIF(DC$1:DC$39,"&lt;"&amp;DC$1:DC$39),ROW(DC13:DD13)),COUNTIF(DC$1:DC$39,"&lt;"&amp;DC$1:DC$39),0))</f>
        <v>9999</v>
      </c>
      <c r="DE13" s="416" t="str">
        <f t="array" ref="DE13">INDEX(DB$1:DB$39,SMALL(IF(DC$1:DC$39=DD13,ROW(DC$1:DC$39)),COUNTIF(DD$1:DD13,DD13)),1)</f>
        <v>Erewash</v>
      </c>
      <c r="DF13" s="416" t="str">
        <f t="shared" si="26"/>
        <v>no data</v>
      </c>
      <c r="DG13" s="416" t="str">
        <f t="shared" si="27"/>
        <v>Erewash</v>
      </c>
      <c r="DJ13" s="417" t="s">
        <v>101</v>
      </c>
      <c r="DK13" s="416" t="str">
        <f>VLOOKUP(DJ13,'Rural 80'!$A$11:$BS$488,64,FALSE)</f>
        <v>9999</v>
      </c>
      <c r="DL13" s="416" t="str">
        <f t="array" ref="DL13">INDEX(DK$1:DK$39,MATCH(SMALL(COUNTIF(DK$1:DK$39,"&lt;"&amp;DK$1:DK$39),ROW(DK13:DL13)),COUNTIF(DK$1:DK$39,"&lt;"&amp;DK$1:DK$39),0))</f>
        <v>9999</v>
      </c>
      <c r="DM13" s="416" t="str">
        <f t="array" ref="DM13">INDEX(DJ$1:DJ$39,SMALL(IF(DK$1:DK$39=DL13,ROW(DK$1:DK$39)),COUNTIF(DL$1:DL13,DL13)),1)</f>
        <v>Erewash</v>
      </c>
      <c r="DN13" s="416" t="str">
        <f t="shared" si="28"/>
        <v>no data</v>
      </c>
      <c r="DO13" s="416" t="str">
        <f t="shared" si="29"/>
        <v>Erewash</v>
      </c>
      <c r="DR13" s="417" t="s">
        <v>101</v>
      </c>
      <c r="DS13" s="416" t="str">
        <f>VLOOKUP(DR13,'Rural 80'!$A$11:$BS$488,68,FALSE)</f>
        <v>9999</v>
      </c>
      <c r="DT13" s="416" t="str">
        <f t="array" ref="DT13">INDEX(DS$1:DS$39,MATCH(SMALL(COUNTIF(DS$1:DS$39,"&lt;"&amp;DS$1:DS$39),ROW(DS13:DT13)),COUNTIF(DS$1:DS$39,"&lt;"&amp;DS$1:DS$39),0))</f>
        <v>9999</v>
      </c>
      <c r="DU13" s="416" t="str">
        <f t="array" ref="DU13">INDEX(DR$1:DR$39,SMALL(IF(DS$1:DS$39=DT13,ROW(DS$1:DS$39)),COUNTIF(DT$1:DT13,DT13)),1)</f>
        <v>Erewash</v>
      </c>
      <c r="DV13" s="416" t="str">
        <f t="shared" si="30"/>
        <v>no data</v>
      </c>
      <c r="DW13" s="416" t="str">
        <f t="shared" si="31"/>
        <v>Erewash</v>
      </c>
    </row>
    <row r="14" spans="1:127" x14ac:dyDescent="0.25">
      <c r="B14" s="417" t="s">
        <v>103</v>
      </c>
      <c r="C14" s="416">
        <f>VLOOKUP(B14,'Rural 80'!$A$11:$BS$488,8,FALSE)</f>
        <v>7</v>
      </c>
      <c r="D14" s="416">
        <f t="array" ref="D14">INDEX(C$1:C$39,MATCH(SMALL(COUNTIF(C$1:C$39,"&lt;"&amp;C$1:C$39),ROW(C14:D14)),COUNTIF(C$1:C$39,"&lt;"&amp;C$1:C$39),0))</f>
        <v>14</v>
      </c>
      <c r="E14" s="416" t="str">
        <f t="array" ref="E14">INDEX(B$1:B$39,SMALL(IF(C$1:C$39=D14,ROW(C$1:C$39)),COUNTIF(D$1:D14,D14)),1)</f>
        <v>Wirral</v>
      </c>
      <c r="F14" s="416">
        <f t="shared" si="0"/>
        <v>14</v>
      </c>
      <c r="G14" s="416" t="str">
        <f t="shared" si="1"/>
        <v>Wirral</v>
      </c>
      <c r="J14" s="417" t="s">
        <v>103</v>
      </c>
      <c r="K14" s="416">
        <f>VLOOKUP(J14,'Rural 80'!$A$11:$BS$488,12,FALSE)</f>
        <v>13</v>
      </c>
      <c r="L14" s="416">
        <f t="array" ref="L14">INDEX(K$1:K$39,MATCH(SMALL(COUNTIF(K$1:K$39,"&lt;"&amp;K$1:K$39),ROW(K14:L14)),COUNTIF(K$1:K$39,"&lt;"&amp;K$1:K$39),0))</f>
        <v>14</v>
      </c>
      <c r="M14" s="416" t="str">
        <f t="array" ref="M14">INDEX(J$1:J$39,SMALL(IF(K$1:K$39=L14,ROW(K$1:K$39)),COUNTIF(L$1:L14,L14)),1)</f>
        <v>Wirral</v>
      </c>
      <c r="N14" s="416">
        <f t="shared" si="2"/>
        <v>14</v>
      </c>
      <c r="O14" s="416" t="str">
        <f t="shared" si="3"/>
        <v>Wirral</v>
      </c>
      <c r="R14" s="417" t="s">
        <v>103</v>
      </c>
      <c r="S14" s="416">
        <f>VLOOKUP(R14,'Rural 80'!$A$11:$BS$488,16,FALSE)</f>
        <v>4</v>
      </c>
      <c r="T14" s="416">
        <f t="array" ref="T14">INDEX(S$1:S$39,MATCH(SMALL(COUNTIF(S$1:S$39,"&lt;"&amp;S$1:S$39),ROW(S14:T14)),COUNTIF(S$1:S$39,"&lt;"&amp;S$1:S$39),0))</f>
        <v>14</v>
      </c>
      <c r="U14" s="416" t="str">
        <f t="array" ref="U14">INDEX(R$1:R$39,SMALL(IF(S$1:S$39=T14,ROW(S$1:S$39)),COUNTIF(T$1:T14,T14)),1)</f>
        <v>Christchurch</v>
      </c>
      <c r="V14" s="416">
        <f t="shared" si="4"/>
        <v>14</v>
      </c>
      <c r="W14" s="416" t="str">
        <f t="shared" si="5"/>
        <v>Christchurch</v>
      </c>
      <c r="Z14" s="417" t="s">
        <v>103</v>
      </c>
      <c r="AA14" s="416">
        <f>VLOOKUP(Z14,'Rural 80'!$A$11:$BS$488,20,FALSE)</f>
        <v>6</v>
      </c>
      <c r="AB14" s="416">
        <f t="array" ref="AB14">INDEX(AA$1:AA$39,MATCH(SMALL(COUNTIF(AA$1:AA$39,"&lt;"&amp;AA$1:AA$39),ROW(AA14:AB14)),COUNTIF(AA$1:AA$39,"&lt;"&amp;AA$1:AA$39),0))</f>
        <v>14</v>
      </c>
      <c r="AC14" s="416" t="str">
        <f t="array" ref="AC14">INDEX(Z$1:Z$39,SMALL(IF(AA$1:AA$39=AB14,ROW(AA$1:AA$39)),COUNTIF(AB$1:AB14,AB14)),1)</f>
        <v>Christchurch</v>
      </c>
      <c r="AD14" s="416">
        <f t="shared" si="6"/>
        <v>14</v>
      </c>
      <c r="AE14" s="416" t="str">
        <f t="shared" si="7"/>
        <v>Christchurch</v>
      </c>
      <c r="AH14" s="417" t="s">
        <v>103</v>
      </c>
      <c r="AI14" s="416">
        <f>VLOOKUP(AH14,'Rural 80'!$A$11:$BS$488,24,FALSE)</f>
        <v>4</v>
      </c>
      <c r="AJ14" s="416">
        <f t="array" ref="AJ14">INDEX(AI$1:AI$39,MATCH(SMALL(COUNTIF(AI$1:AI$39,"&lt;"&amp;AI$1:AI$39),ROW(AI14:AJ14)),COUNTIF(AI$1:AI$39,"&lt;"&amp;AI$1:AI$39),0))</f>
        <v>14</v>
      </c>
      <c r="AK14" s="416" t="str">
        <f t="array" ref="AK14">INDEX(AH$1:AH$39,SMALL(IF(AI$1:AI$39=AJ14,ROW(AI$1:AI$39)),COUNTIF(AJ$1:AJ14,AJ14)),1)</f>
        <v>Newcastle-under-Lyme</v>
      </c>
      <c r="AL14" s="416">
        <f t="shared" si="8"/>
        <v>14</v>
      </c>
      <c r="AM14" s="416" t="str">
        <f t="shared" si="9"/>
        <v>Newcastle-under-Lyme</v>
      </c>
      <c r="AP14" s="417" t="s">
        <v>103</v>
      </c>
      <c r="AQ14" s="416">
        <f>VLOOKUP(AP14,'Rural 80'!$A$11:$BS$488,28,FALSE)</f>
        <v>8</v>
      </c>
      <c r="AR14" s="416">
        <f t="array" ref="AR14">INDEX(AQ$1:AQ$39,MATCH(SMALL(COUNTIF(AQ$1:AQ$39,"&lt;"&amp;AQ$1:AQ$39),ROW(AQ14:AR14)),COUNTIF(AQ$1:AQ$39,"&lt;"&amp;AQ$1:AQ$39),0))</f>
        <v>14</v>
      </c>
      <c r="AS14" s="416" t="str">
        <f t="array" ref="AS14">INDEX(AP$1:AP$39,SMALL(IF(AQ$1:AQ$39=AR14,ROW(AQ$1:AQ$39)),COUNTIF(AR$1:AR14,AR14)),1)</f>
        <v>Newcastle-under-Lyme</v>
      </c>
      <c r="AT14" s="416">
        <f t="shared" si="10"/>
        <v>14</v>
      </c>
      <c r="AU14" s="416" t="str">
        <f t="shared" si="11"/>
        <v>Newcastle-under-Lyme</v>
      </c>
      <c r="AX14" s="417" t="s">
        <v>103</v>
      </c>
      <c r="AY14" s="416">
        <f>VLOOKUP(AX14,'Rural 80'!$A$11:$BS$488,32,FALSE)</f>
        <v>6</v>
      </c>
      <c r="AZ14" s="416">
        <f t="array" ref="AZ14">INDEX(AY$1:AY$39,MATCH(SMALL(COUNTIF(AY$1:AY$39,"&lt;"&amp;AY$1:AY$39),ROW(AY14:AZ14)),COUNTIF(AY$1:AY$39,"&lt;"&amp;AY$1:AY$39),0))</f>
        <v>14</v>
      </c>
      <c r="BA14" s="416" t="str">
        <f t="array" ref="BA14">INDEX(AX$1:AX$39,SMALL(IF(AY$1:AY$39=AZ14,ROW(AY$1:AY$39)),COUNTIF(AZ$1:AZ14,AZ14)),1)</f>
        <v>Blaby</v>
      </c>
      <c r="BB14" s="416">
        <f t="shared" si="12"/>
        <v>14</v>
      </c>
      <c r="BC14" s="416" t="str">
        <f t="shared" si="13"/>
        <v>Blaby</v>
      </c>
      <c r="BF14" s="417" t="s">
        <v>103</v>
      </c>
      <c r="BG14" s="416">
        <f>VLOOKUP(BF14,'Rural 80'!$A$11:$BS$488,36,FALSE)</f>
        <v>6</v>
      </c>
      <c r="BH14" s="416">
        <f t="array" ref="BH14">INDEX(BG$1:BG$39,MATCH(SMALL(COUNTIF(BG$1:BG$39,"&lt;"&amp;BG$1:BG$39),ROW(BG14:BH14)),COUNTIF(BG$1:BG$39,"&lt;"&amp;BG$1:BG$39),0))</f>
        <v>14</v>
      </c>
      <c r="BI14" s="416" t="str">
        <f t="array" ref="BI14">INDEX(BF$1:BF$39,SMALL(IF(BG$1:BG$39=BH14,ROW(BG$1:BG$39)),COUNTIF(BH$1:BH14,BH14)),1)</f>
        <v>Wirral</v>
      </c>
      <c r="BJ14" s="416">
        <f t="shared" si="14"/>
        <v>14</v>
      </c>
      <c r="BK14" s="416" t="str">
        <f t="shared" si="15"/>
        <v>Wirral</v>
      </c>
      <c r="BN14" s="417" t="s">
        <v>103</v>
      </c>
      <c r="BO14" s="416">
        <f>VLOOKUP(BN14,'Rural 80'!$A$11:$BS$488,40,FALSE)</f>
        <v>13</v>
      </c>
      <c r="BP14" s="416">
        <f t="array" ref="BP14">INDEX(BO$1:BO$39,MATCH(SMALL(COUNTIF(BO$1:BO$39,"&lt;"&amp;BO$1:BO$39),ROW(BO14:BP14)),COUNTIF(BO$1:BO$39,"&lt;"&amp;BO$1:BO$39),0))</f>
        <v>14</v>
      </c>
      <c r="BQ14" s="416" t="str">
        <f t="array" ref="BQ14">INDEX(BN$1:BN$39,SMALL(IF(BO$1:BO$39=BP14,ROW(BO$1:BO$39)),COUNTIF(BP$1:BP14,BP14)),1)</f>
        <v>Adur</v>
      </c>
      <c r="BR14" s="416">
        <f t="shared" si="16"/>
        <v>14</v>
      </c>
      <c r="BS14" s="416" t="str">
        <f t="shared" si="17"/>
        <v>Adur</v>
      </c>
      <c r="BV14" s="417" t="s">
        <v>103</v>
      </c>
      <c r="BW14" s="416">
        <f>VLOOKUP(BV14,'Rural 80'!$A$11:$BS$488,44,FALSE)</f>
        <v>14</v>
      </c>
      <c r="BX14" s="416">
        <f t="array" ref="BX14">INDEX(BW$1:BW$39,MATCH(SMALL(COUNTIF(BW$1:BW$39,"&lt;"&amp;BW$1:BW$39),ROW(BW14:BX14)),COUNTIF(BW$1:BW$39,"&lt;"&amp;BW$1:BW$39),0))</f>
        <v>14</v>
      </c>
      <c r="BY14" s="416" t="str">
        <f t="array" ref="BY14">INDEX(BV$1:BV$39,SMALL(IF(BW$1:BW$39=BX14,ROW(BW$1:BW$39)),COUNTIF(BX$1:BX14,BX14)),1)</f>
        <v>Fareham</v>
      </c>
      <c r="BZ14" s="416">
        <f t="shared" si="18"/>
        <v>14</v>
      </c>
      <c r="CA14" s="416" t="str">
        <f t="shared" si="19"/>
        <v>Fareham</v>
      </c>
      <c r="CD14" s="417" t="s">
        <v>103</v>
      </c>
      <c r="CE14" s="416">
        <f>VLOOKUP(CD14,'Rural 80'!$A$11:$BS$488,48,FALSE)</f>
        <v>4</v>
      </c>
      <c r="CF14" s="416">
        <f t="array" ref="CF14">INDEX(CE$1:CE$39,MATCH(SMALL(COUNTIF(CE$1:CE$39,"&lt;"&amp;CE$1:CE$39),ROW(CE14:CF14)),COUNTIF(CE$1:CE$39,"&lt;"&amp;CE$1:CE$39),0))</f>
        <v>14</v>
      </c>
      <c r="CG14" s="416" t="str">
        <f t="array" ref="CG14">INDEX(CD$1:CD$39,SMALL(IF(CE$1:CE$39=CF14,ROW(CE$1:CE$39)),COUNTIF(CF$1:CF14,CF14)),1)</f>
        <v>Wirral</v>
      </c>
      <c r="CH14" s="416">
        <f t="shared" si="20"/>
        <v>14</v>
      </c>
      <c r="CI14" s="416" t="str">
        <f t="shared" si="21"/>
        <v>Wirral</v>
      </c>
      <c r="CL14" s="417" t="s">
        <v>103</v>
      </c>
      <c r="CM14" s="416">
        <f>VLOOKUP(CL14,'Rural 80'!$A$11:$BS$488,52,FALSE)</f>
        <v>11</v>
      </c>
      <c r="CN14" s="416">
        <f t="array" ref="CN14">INDEX(CM$1:CM$39,MATCH(SMALL(COUNTIF(CM$1:CM$39,"&lt;"&amp;CM$1:CM$39),ROW(CM14:CN14)),COUNTIF(CM$1:CM$39,"&lt;"&amp;CM$1:CM$39),0))</f>
        <v>14</v>
      </c>
      <c r="CO14" s="416" t="str">
        <f t="array" ref="CO14">INDEX(CL$1:CL$39,SMALL(IF(CM$1:CM$39=CN14,ROW(CM$1:CM$39)),COUNTIF(CN$1:CN14,CN14)),1)</f>
        <v>Havant</v>
      </c>
      <c r="CP14" s="416">
        <f t="shared" si="22"/>
        <v>14</v>
      </c>
      <c r="CQ14" s="416" t="str">
        <f t="shared" si="23"/>
        <v>Havant</v>
      </c>
      <c r="CT14" s="417" t="s">
        <v>103</v>
      </c>
      <c r="CU14" s="416" t="str">
        <f>VLOOKUP(CT14,'Rural 80'!$A$11:$BS$488,56,FALSE)</f>
        <v>9999</v>
      </c>
      <c r="CV14" s="416" t="str">
        <f t="array" ref="CV14">INDEX(CU$1:CU$39,MATCH(SMALL(COUNTIF(CU$1:CU$39,"&lt;"&amp;CU$1:CU$39),ROW(CU14:CV14)),COUNTIF(CU$1:CU$39,"&lt;"&amp;CU$1:CU$39),0))</f>
        <v>9999</v>
      </c>
      <c r="CW14" s="416" t="str">
        <f t="array" ref="CW14">INDEX(CT$1:CT$39,SMALL(IF(CU$1:CU$39=CV14,ROW(CU$1:CU$39)),COUNTIF(CV$1:CV14,CV14)),1)</f>
        <v>Fareham</v>
      </c>
      <c r="CX14" s="416" t="str">
        <f t="shared" si="24"/>
        <v>no data</v>
      </c>
      <c r="CY14" s="416" t="str">
        <f t="shared" si="25"/>
        <v>Fareham</v>
      </c>
      <c r="DB14" s="417" t="s">
        <v>103</v>
      </c>
      <c r="DC14" s="416" t="str">
        <f>VLOOKUP(DB14,'Rural 80'!$A$11:$BS$488,60,FALSE)</f>
        <v>9999</v>
      </c>
      <c r="DD14" s="416" t="str">
        <f t="array" ref="DD14">INDEX(DC$1:DC$39,MATCH(SMALL(COUNTIF(DC$1:DC$39,"&lt;"&amp;DC$1:DC$39),ROW(DC14:DD14)),COUNTIF(DC$1:DC$39,"&lt;"&amp;DC$1:DC$39),0))</f>
        <v>9999</v>
      </c>
      <c r="DE14" s="416" t="str">
        <f t="array" ref="DE14">INDEX(DB$1:DB$39,SMALL(IF(DC$1:DC$39=DD14,ROW(DC$1:DC$39)),COUNTIF(DD$1:DD14,DD14)),1)</f>
        <v>Fareham</v>
      </c>
      <c r="DF14" s="416" t="str">
        <f t="shared" si="26"/>
        <v>no data</v>
      </c>
      <c r="DG14" s="416" t="str">
        <f t="shared" si="27"/>
        <v>Fareham</v>
      </c>
      <c r="DJ14" s="417" t="s">
        <v>103</v>
      </c>
      <c r="DK14" s="416" t="str">
        <f>VLOOKUP(DJ14,'Rural 80'!$A$11:$BS$488,64,FALSE)</f>
        <v>9999</v>
      </c>
      <c r="DL14" s="416" t="str">
        <f t="array" ref="DL14">INDEX(DK$1:DK$39,MATCH(SMALL(COUNTIF(DK$1:DK$39,"&lt;"&amp;DK$1:DK$39),ROW(DK14:DL14)),COUNTIF(DK$1:DK$39,"&lt;"&amp;DK$1:DK$39),0))</f>
        <v>9999</v>
      </c>
      <c r="DM14" s="416" t="str">
        <f t="array" ref="DM14">INDEX(DJ$1:DJ$39,SMALL(IF(DK$1:DK$39=DL14,ROW(DK$1:DK$39)),COUNTIF(DL$1:DL14,DL14)),1)</f>
        <v>Fareham</v>
      </c>
      <c r="DN14" s="416" t="str">
        <f t="shared" si="28"/>
        <v>no data</v>
      </c>
      <c r="DO14" s="416" t="str">
        <f t="shared" si="29"/>
        <v>Fareham</v>
      </c>
      <c r="DR14" s="417" t="s">
        <v>103</v>
      </c>
      <c r="DS14" s="416" t="str">
        <f>VLOOKUP(DR14,'Rural 80'!$A$11:$BS$488,68,FALSE)</f>
        <v>9999</v>
      </c>
      <c r="DT14" s="416" t="str">
        <f t="array" ref="DT14">INDEX(DS$1:DS$39,MATCH(SMALL(COUNTIF(DS$1:DS$39,"&lt;"&amp;DS$1:DS$39),ROW(DS14:DT14)),COUNTIF(DS$1:DS$39,"&lt;"&amp;DS$1:DS$39),0))</f>
        <v>9999</v>
      </c>
      <c r="DU14" s="416" t="str">
        <f t="array" ref="DU14">INDEX(DR$1:DR$39,SMALL(IF(DS$1:DS$39=DT14,ROW(DS$1:DS$39)),COUNTIF(DT$1:DT14,DT14)),1)</f>
        <v>Fareham</v>
      </c>
      <c r="DV14" s="416" t="str">
        <f t="shared" si="30"/>
        <v>no data</v>
      </c>
      <c r="DW14" s="416" t="str">
        <f t="shared" si="31"/>
        <v>Fareham</v>
      </c>
    </row>
    <row r="15" spans="1:127" x14ac:dyDescent="0.25">
      <c r="B15" s="417" t="s">
        <v>109</v>
      </c>
      <c r="C15" s="416">
        <f>VLOOKUP(B15,'Rural 80'!$A$11:$BS$488,8,FALSE)</f>
        <v>6</v>
      </c>
      <c r="D15" s="416">
        <f t="array" ref="D15">INDEX(C$1:C$39,MATCH(SMALL(COUNTIF(C$1:C$39,"&lt;"&amp;C$1:C$39),ROW(C15:D15)),COUNTIF(C$1:C$39,"&lt;"&amp;C$1:C$39),0))</f>
        <v>15</v>
      </c>
      <c r="E15" s="416" t="str">
        <f t="array" ref="E15">INDEX(B$1:B$39,SMALL(IF(C$1:C$39=D15,ROW(C$1:C$39)),COUNTIF(D$1:D15,D15)),1)</f>
        <v>Rotherham</v>
      </c>
      <c r="F15" s="416">
        <f t="shared" si="0"/>
        <v>15</v>
      </c>
      <c r="G15" s="416" t="str">
        <f t="shared" si="1"/>
        <v>Rotherham</v>
      </c>
      <c r="J15" s="417" t="s">
        <v>109</v>
      </c>
      <c r="K15" s="416">
        <f>VLOOKUP(J15,'Rural 80'!$A$11:$BS$488,12,FALSE)</f>
        <v>8</v>
      </c>
      <c r="L15" s="416">
        <f t="array" ref="L15">INDEX(K$1:K$39,MATCH(SMALL(COUNTIF(K$1:K$39,"&lt;"&amp;K$1:K$39),ROW(K15:L15)),COUNTIF(K$1:K$39,"&lt;"&amp;K$1:K$39),0))</f>
        <v>15</v>
      </c>
      <c r="M15" s="416" t="str">
        <f t="array" ref="M15">INDEX(J$1:J$39,SMALL(IF(K$1:K$39=L15,ROW(K$1:K$39)),COUNTIF(L$1:L15,L15)),1)</f>
        <v>Christchurch</v>
      </c>
      <c r="N15" s="416">
        <f t="shared" si="2"/>
        <v>15</v>
      </c>
      <c r="O15" s="416" t="str">
        <f t="shared" si="3"/>
        <v>Christchurch</v>
      </c>
      <c r="R15" s="417" t="s">
        <v>109</v>
      </c>
      <c r="S15" s="416">
        <f>VLOOKUP(R15,'Rural 80'!$A$11:$BS$488,16,FALSE)</f>
        <v>7</v>
      </c>
      <c r="T15" s="416">
        <f t="array" ref="T15">INDEX(S$1:S$39,MATCH(SMALL(COUNTIF(S$1:S$39,"&lt;"&amp;S$1:S$39),ROW(S15:T15)),COUNTIF(S$1:S$39,"&lt;"&amp;S$1:S$39),0))</f>
        <v>15</v>
      </c>
      <c r="U15" s="416" t="str">
        <f t="array" ref="U15">INDEX(R$1:R$39,SMALL(IF(S$1:S$39=T15,ROW(S$1:S$39)),COUNTIF(T$1:T15,T15)),1)</f>
        <v>Stockton-on-Tees</v>
      </c>
      <c r="V15" s="416">
        <f t="shared" si="4"/>
        <v>15</v>
      </c>
      <c r="W15" s="416" t="str">
        <f t="shared" si="5"/>
        <v>Stockton-on-Tees</v>
      </c>
      <c r="Z15" s="417" t="s">
        <v>109</v>
      </c>
      <c r="AA15" s="416">
        <f>VLOOKUP(Z15,'Rural 80'!$A$11:$BS$488,20,FALSE)</f>
        <v>4</v>
      </c>
      <c r="AB15" s="416">
        <f t="array" ref="AB15">INDEX(AA$1:AA$39,MATCH(SMALL(COUNTIF(AA$1:AA$39,"&lt;"&amp;AA$1:AA$39),ROW(AA15:AB15)),COUNTIF(AA$1:AA$39,"&lt;"&amp;AA$1:AA$39),0))</f>
        <v>15</v>
      </c>
      <c r="AC15" s="416" t="str">
        <f t="array" ref="AC15">INDEX(Z$1:Z$39,SMALL(IF(AA$1:AA$39=AB15,ROW(AA$1:AA$39)),COUNTIF(AB$1:AB15,AB15)),1)</f>
        <v>Southend-on-Sea</v>
      </c>
      <c r="AD15" s="416">
        <f t="shared" si="6"/>
        <v>15</v>
      </c>
      <c r="AE15" s="416" t="str">
        <f t="shared" si="7"/>
        <v>Southend-on-Sea</v>
      </c>
      <c r="AH15" s="417" t="s">
        <v>109</v>
      </c>
      <c r="AI15" s="416">
        <f>VLOOKUP(AH15,'Rural 80'!$A$11:$BS$488,24,FALSE)</f>
        <v>3</v>
      </c>
      <c r="AJ15" s="416">
        <f t="array" ref="AJ15">INDEX(AI$1:AI$39,MATCH(SMALL(COUNTIF(AI$1:AI$39,"&lt;"&amp;AI$1:AI$39),ROW(AI15:AJ15)),COUNTIF(AI$1:AI$39,"&lt;"&amp;AI$1:AI$39),0))</f>
        <v>15</v>
      </c>
      <c r="AK15" s="416" t="str">
        <f t="array" ref="AK15">INDEX(AH$1:AH$39,SMALL(IF(AI$1:AI$39=AJ15,ROW(AI$1:AI$39)),COUNTIF(AJ$1:AJ15,AJ15)),1)</f>
        <v>South Ribble</v>
      </c>
      <c r="AL15" s="416">
        <f t="shared" si="8"/>
        <v>15</v>
      </c>
      <c r="AM15" s="416" t="str">
        <f t="shared" si="9"/>
        <v>South Ribble</v>
      </c>
      <c r="AP15" s="417" t="s">
        <v>109</v>
      </c>
      <c r="AQ15" s="416">
        <f>VLOOKUP(AP15,'Rural 80'!$A$11:$BS$488,28,FALSE)</f>
        <v>4</v>
      </c>
      <c r="AR15" s="416">
        <f t="array" ref="AR15">INDEX(AQ$1:AQ$39,MATCH(SMALL(COUNTIF(AQ$1:AQ$39,"&lt;"&amp;AQ$1:AQ$39),ROW(AQ15:AR15)),COUNTIF(AQ$1:AQ$39,"&lt;"&amp;AQ$1:AQ$39),0))</f>
        <v>15</v>
      </c>
      <c r="AS15" s="416" t="str">
        <f t="array" ref="AS15">INDEX(AP$1:AP$39,SMALL(IF(AQ$1:AQ$39=AR15,ROW(AQ$1:AQ$39)),COUNTIF(AR$1:AR15,AR15)),1)</f>
        <v>Blaby</v>
      </c>
      <c r="AT15" s="416">
        <f t="shared" si="10"/>
        <v>15</v>
      </c>
      <c r="AU15" s="416" t="str">
        <f t="shared" si="11"/>
        <v>Blaby</v>
      </c>
      <c r="AX15" s="417" t="s">
        <v>109</v>
      </c>
      <c r="AY15" s="416">
        <f>VLOOKUP(AX15,'Rural 80'!$A$11:$BS$488,32,FALSE)</f>
        <v>11</v>
      </c>
      <c r="AZ15" s="416">
        <f t="array" ref="AZ15">INDEX(AY$1:AY$39,MATCH(SMALL(COUNTIF(AY$1:AY$39,"&lt;"&amp;AY$1:AY$39),ROW(AY15:AZ15)),COUNTIF(AY$1:AY$39,"&lt;"&amp;AY$1:AY$39),0))</f>
        <v>15</v>
      </c>
      <c r="BA15" s="416" t="str">
        <f t="array" ref="BA15">INDEX(AX$1:AX$39,SMALL(IF(AY$1:AY$39=AZ15,ROW(AY$1:AY$39)),COUNTIF(AZ$1:AZ15,AZ15)),1)</f>
        <v>Wirral</v>
      </c>
      <c r="BB15" s="416">
        <f t="shared" si="12"/>
        <v>15</v>
      </c>
      <c r="BC15" s="416" t="str">
        <f t="shared" si="13"/>
        <v>Wirral</v>
      </c>
      <c r="BF15" s="417" t="s">
        <v>109</v>
      </c>
      <c r="BG15" s="416">
        <f>VLOOKUP(BF15,'Rural 80'!$A$11:$BS$488,36,FALSE)</f>
        <v>5</v>
      </c>
      <c r="BH15" s="416">
        <f t="array" ref="BH15">INDEX(BG$1:BG$39,MATCH(SMALL(COUNTIF(BG$1:BG$39,"&lt;"&amp;BG$1:BG$39),ROW(BG15:BH15)),COUNTIF(BG$1:BG$39,"&lt;"&amp;BG$1:BG$39),0))</f>
        <v>15</v>
      </c>
      <c r="BI15" s="416" t="str">
        <f t="array" ref="BI15">INDEX(BF$1:BF$39,SMALL(IF(BG$1:BG$39=BH15,ROW(BG$1:BG$39)),COUNTIF(BH$1:BH15,BH15)),1)</f>
        <v>Oadby and Wigston</v>
      </c>
      <c r="BJ15" s="416">
        <f t="shared" si="14"/>
        <v>15</v>
      </c>
      <c r="BK15" s="416" t="str">
        <f t="shared" si="15"/>
        <v>Oadby and Wigston</v>
      </c>
      <c r="BN15" s="417" t="s">
        <v>109</v>
      </c>
      <c r="BO15" s="416">
        <f>VLOOKUP(BN15,'Rural 80'!$A$11:$BS$488,40,FALSE)</f>
        <v>12</v>
      </c>
      <c r="BP15" s="416">
        <f t="array" ref="BP15">INDEX(BO$1:BO$39,MATCH(SMALL(COUNTIF(BO$1:BO$39,"&lt;"&amp;BO$1:BO$39),ROW(BO15:BP15)),COUNTIF(BO$1:BO$39,"&lt;"&amp;BO$1:BO$39),0))</f>
        <v>15</v>
      </c>
      <c r="BQ15" s="416" t="str">
        <f t="array" ref="BQ15">INDEX(BN$1:BN$39,SMALL(IF(BO$1:BO$39=BP15,ROW(BO$1:BO$39)),COUNTIF(BP$1:BP15,BP15)),1)</f>
        <v>Wirral</v>
      </c>
      <c r="BR15" s="416">
        <f t="shared" si="16"/>
        <v>15</v>
      </c>
      <c r="BS15" s="416" t="str">
        <f t="shared" si="17"/>
        <v>Wirral</v>
      </c>
      <c r="BV15" s="417" t="s">
        <v>109</v>
      </c>
      <c r="BW15" s="416">
        <f>VLOOKUP(BV15,'Rural 80'!$A$11:$BS$488,44,FALSE)</f>
        <v>12</v>
      </c>
      <c r="BX15" s="416">
        <f t="array" ref="BX15">INDEX(BW$1:BW$39,MATCH(SMALL(COUNTIF(BW$1:BW$39,"&lt;"&amp;BW$1:BW$39),ROW(BW15:BX15)),COUNTIF(BW$1:BW$39,"&lt;"&amp;BW$1:BW$39),0))</f>
        <v>15</v>
      </c>
      <c r="BY15" s="416" t="str">
        <f t="array" ref="BY15">INDEX(BV$1:BV$39,SMALL(IF(BW$1:BW$39=BX15,ROW(BW$1:BW$39)),COUNTIF(BX$1:BX15,BX15)),1)</f>
        <v>Wirral</v>
      </c>
      <c r="BZ15" s="416">
        <f t="shared" si="18"/>
        <v>15</v>
      </c>
      <c r="CA15" s="416" t="str">
        <f t="shared" si="19"/>
        <v>Wirral</v>
      </c>
      <c r="CD15" s="417" t="s">
        <v>109</v>
      </c>
      <c r="CE15" s="416">
        <f>VLOOKUP(CD15,'Rural 80'!$A$11:$BS$488,48,FALSE)</f>
        <v>7</v>
      </c>
      <c r="CF15" s="416">
        <f t="array" ref="CF15">INDEX(CE$1:CE$39,MATCH(SMALL(COUNTIF(CE$1:CE$39,"&lt;"&amp;CE$1:CE$39),ROW(CE15:CF15)),COUNTIF(CE$1:CE$39,"&lt;"&amp;CE$1:CE$39),0))</f>
        <v>15</v>
      </c>
      <c r="CG15" s="416" t="str">
        <f t="array" ref="CG15">INDEX(CD$1:CD$39,SMALL(IF(CE$1:CE$39=CF15,ROW(CE$1:CE$39)),COUNTIF(CF$1:CF15,CF15)),1)</f>
        <v>Stockton-on-Tees</v>
      </c>
      <c r="CH15" s="416">
        <f t="shared" si="20"/>
        <v>15</v>
      </c>
      <c r="CI15" s="416" t="str">
        <f t="shared" si="21"/>
        <v>Stockton-on-Tees</v>
      </c>
      <c r="CL15" s="417" t="s">
        <v>109</v>
      </c>
      <c r="CM15" s="416">
        <f>VLOOKUP(CL15,'Rural 80'!$A$11:$BS$488,52,FALSE)</f>
        <v>4</v>
      </c>
      <c r="CN15" s="416">
        <f t="array" ref="CN15">INDEX(CM$1:CM$39,MATCH(SMALL(COUNTIF(CM$1:CM$39,"&lt;"&amp;CM$1:CM$39),ROW(CM15:CN15)),COUNTIF(CM$1:CM$39,"&lt;"&amp;CM$1:CM$39),0))</f>
        <v>15</v>
      </c>
      <c r="CO15" s="416" t="str">
        <f t="array" ref="CO15">INDEX(CL$1:CL$39,SMALL(IF(CM$1:CM$39=CN15,ROW(CM$1:CM$39)),COUNTIF(CN$1:CN15,CN15)),1)</f>
        <v>Worthing</v>
      </c>
      <c r="CP15" s="416">
        <f t="shared" si="22"/>
        <v>15</v>
      </c>
      <c r="CQ15" s="416" t="str">
        <f t="shared" si="23"/>
        <v>Worthing</v>
      </c>
      <c r="CT15" s="417" t="s">
        <v>109</v>
      </c>
      <c r="CU15" s="416" t="str">
        <f>VLOOKUP(CT15,'Rural 80'!$A$11:$BS$488,56,FALSE)</f>
        <v>9999</v>
      </c>
      <c r="CV15" s="416" t="str">
        <f t="array" ref="CV15">INDEX(CU$1:CU$39,MATCH(SMALL(COUNTIF(CU$1:CU$39,"&lt;"&amp;CU$1:CU$39),ROW(CU15:CV15)),COUNTIF(CU$1:CU$39,"&lt;"&amp;CU$1:CU$39),0))</f>
        <v>9999</v>
      </c>
      <c r="CW15" s="416" t="str">
        <f t="array" ref="CW15">INDEX(CT$1:CT$39,SMALL(IF(CU$1:CU$39=CV15,ROW(CU$1:CU$39)),COUNTIF(CV$1:CV15,CV15)),1)</f>
        <v>Gedling</v>
      </c>
      <c r="CX15" s="416" t="str">
        <f t="shared" si="24"/>
        <v>no data</v>
      </c>
      <c r="CY15" s="416" t="str">
        <f t="shared" si="25"/>
        <v>Gedling</v>
      </c>
      <c r="DB15" s="417" t="s">
        <v>109</v>
      </c>
      <c r="DC15" s="416" t="str">
        <f>VLOOKUP(DB15,'Rural 80'!$A$11:$BS$488,60,FALSE)</f>
        <v>9999</v>
      </c>
      <c r="DD15" s="416" t="str">
        <f t="array" ref="DD15">INDEX(DC$1:DC$39,MATCH(SMALL(COUNTIF(DC$1:DC$39,"&lt;"&amp;DC$1:DC$39),ROW(DC15:DD15)),COUNTIF(DC$1:DC$39,"&lt;"&amp;DC$1:DC$39),0))</f>
        <v>9999</v>
      </c>
      <c r="DE15" s="416" t="str">
        <f t="array" ref="DE15">INDEX(DB$1:DB$39,SMALL(IF(DC$1:DC$39=DD15,ROW(DC$1:DC$39)),COUNTIF(DD$1:DD15,DD15)),1)</f>
        <v>Gedling</v>
      </c>
      <c r="DF15" s="416" t="str">
        <f t="shared" si="26"/>
        <v>no data</v>
      </c>
      <c r="DG15" s="416" t="str">
        <f t="shared" si="27"/>
        <v>Gedling</v>
      </c>
      <c r="DJ15" s="417" t="s">
        <v>109</v>
      </c>
      <c r="DK15" s="416" t="str">
        <f>VLOOKUP(DJ15,'Rural 80'!$A$11:$BS$488,64,FALSE)</f>
        <v>9999</v>
      </c>
      <c r="DL15" s="416" t="str">
        <f t="array" ref="DL15">INDEX(DK$1:DK$39,MATCH(SMALL(COUNTIF(DK$1:DK$39,"&lt;"&amp;DK$1:DK$39),ROW(DK15:DL15)),COUNTIF(DK$1:DK$39,"&lt;"&amp;DK$1:DK$39),0))</f>
        <v>9999</v>
      </c>
      <c r="DM15" s="416" t="str">
        <f t="array" ref="DM15">INDEX(DJ$1:DJ$39,SMALL(IF(DK$1:DK$39=DL15,ROW(DK$1:DK$39)),COUNTIF(DL$1:DL15,DL15)),1)</f>
        <v>Gedling</v>
      </c>
      <c r="DN15" s="416" t="str">
        <f t="shared" si="28"/>
        <v>no data</v>
      </c>
      <c r="DO15" s="416" t="str">
        <f t="shared" si="29"/>
        <v>Gedling</v>
      </c>
      <c r="DR15" s="417" t="s">
        <v>109</v>
      </c>
      <c r="DS15" s="416" t="str">
        <f>VLOOKUP(DR15,'Rural 80'!$A$11:$BS$488,68,FALSE)</f>
        <v>9999</v>
      </c>
      <c r="DT15" s="416" t="str">
        <f t="array" ref="DT15">INDEX(DS$1:DS$39,MATCH(SMALL(COUNTIF(DS$1:DS$39,"&lt;"&amp;DS$1:DS$39),ROW(DS15:DT15)),COUNTIF(DS$1:DS$39,"&lt;"&amp;DS$1:DS$39),0))</f>
        <v>9999</v>
      </c>
      <c r="DU15" s="416" t="str">
        <f t="array" ref="DU15">INDEX(DR$1:DR$39,SMALL(IF(DS$1:DS$39=DT15,ROW(DS$1:DS$39)),COUNTIF(DT$1:DT15,DT15)),1)</f>
        <v>Gedling</v>
      </c>
      <c r="DV15" s="416" t="str">
        <f t="shared" si="30"/>
        <v>no data</v>
      </c>
      <c r="DW15" s="416" t="str">
        <f t="shared" si="31"/>
        <v>Gedling</v>
      </c>
    </row>
    <row r="16" spans="1:127" x14ac:dyDescent="0.25">
      <c r="B16" s="417" t="s">
        <v>111</v>
      </c>
      <c r="C16" s="416">
        <f>VLOOKUP(B16,'Rural 80'!$A$11:$BS$488,8,FALSE)</f>
        <v>3</v>
      </c>
      <c r="D16" s="416">
        <f t="array" ref="D16">INDEX(C$1:C$39,MATCH(SMALL(COUNTIF(C$1:C$39,"&lt;"&amp;C$1:C$39),ROW(C16:D16)),COUNTIF(C$1:C$39,"&lt;"&amp;C$1:C$39),0))</f>
        <v>16</v>
      </c>
      <c r="E16" s="416" t="str">
        <f t="array" ref="E16">INDEX(B$1:B$39,SMALL(IF(C$1:C$39=D16,ROW(C$1:C$39)),COUNTIF(D$1:D16,D16)),1)</f>
        <v>Worthing</v>
      </c>
      <c r="F16" s="416">
        <f t="shared" si="0"/>
        <v>16</v>
      </c>
      <c r="G16" s="416" t="str">
        <f t="shared" si="1"/>
        <v>Worthing</v>
      </c>
      <c r="J16" s="417" t="s">
        <v>111</v>
      </c>
      <c r="K16" s="416">
        <f>VLOOKUP(J16,'Rural 80'!$A$11:$BS$488,12,FALSE)</f>
        <v>2</v>
      </c>
      <c r="L16" s="416">
        <f t="array" ref="L16">INDEX(K$1:K$39,MATCH(SMALL(COUNTIF(K$1:K$39,"&lt;"&amp;K$1:K$39),ROW(K16:L16)),COUNTIF(K$1:K$39,"&lt;"&amp;K$1:K$39),0))</f>
        <v>16</v>
      </c>
      <c r="M16" s="416" t="str">
        <f t="array" ref="M16">INDEX(J$1:J$39,SMALL(IF(K$1:K$39=L16,ROW(K$1:K$39)),COUNTIF(L$1:L16,L16)),1)</f>
        <v>Southend-on-Sea</v>
      </c>
      <c r="N16" s="416">
        <f t="shared" si="2"/>
        <v>16</v>
      </c>
      <c r="O16" s="416" t="str">
        <f t="shared" si="3"/>
        <v>Southend-on-Sea</v>
      </c>
      <c r="R16" s="417" t="s">
        <v>111</v>
      </c>
      <c r="S16" s="416">
        <f>VLOOKUP(R16,'Rural 80'!$A$11:$BS$488,16,FALSE)</f>
        <v>6</v>
      </c>
      <c r="T16" s="416">
        <f t="array" ref="T16">INDEX(S$1:S$39,MATCH(SMALL(COUNTIF(S$1:S$39,"&lt;"&amp;S$1:S$39),ROW(S16:T16)),COUNTIF(S$1:S$39,"&lt;"&amp;S$1:S$39),0))</f>
        <v>16</v>
      </c>
      <c r="U16" s="416" t="str">
        <f t="array" ref="U16">INDEX(R$1:R$39,SMALL(IF(S$1:S$39=T16,ROW(S$1:S$39)),COUNTIF(T$1:T16,T16)),1)</f>
        <v>Newcastle-under-Lyme</v>
      </c>
      <c r="V16" s="416">
        <f t="shared" si="4"/>
        <v>16</v>
      </c>
      <c r="W16" s="416" t="str">
        <f t="shared" si="5"/>
        <v>Newcastle-under-Lyme</v>
      </c>
      <c r="Z16" s="417" t="s">
        <v>111</v>
      </c>
      <c r="AA16" s="416">
        <f>VLOOKUP(Z16,'Rural 80'!$A$11:$BS$488,20,FALSE)</f>
        <v>3</v>
      </c>
      <c r="AB16" s="416">
        <f t="array" ref="AB16">INDEX(AA$1:AA$39,MATCH(SMALL(COUNTIF(AA$1:AA$39,"&lt;"&amp;AA$1:AA$39),ROW(AA16:AB16)),COUNTIF(AA$1:AA$39,"&lt;"&amp;AA$1:AA$39),0))</f>
        <v>16</v>
      </c>
      <c r="AC16" s="416" t="str">
        <f t="array" ref="AC16">INDEX(Z$1:Z$39,SMALL(IF(AA$1:AA$39=AB16,ROW(AA$1:AA$39)),COUNTIF(AB$1:AB16,AB16)),1)</f>
        <v>South Gloucestershire</v>
      </c>
      <c r="AD16" s="416">
        <f t="shared" si="6"/>
        <v>16</v>
      </c>
      <c r="AE16" s="416" t="str">
        <f t="shared" si="7"/>
        <v>South Gloucestershire</v>
      </c>
      <c r="AH16" s="417" t="s">
        <v>111</v>
      </c>
      <c r="AI16" s="416">
        <f>VLOOKUP(AH16,'Rural 80'!$A$11:$BS$488,24,FALSE)</f>
        <v>6</v>
      </c>
      <c r="AJ16" s="416">
        <f t="array" ref="AJ16">INDEX(AI$1:AI$39,MATCH(SMALL(COUNTIF(AI$1:AI$39,"&lt;"&amp;AI$1:AI$39),ROW(AI16:AJ16)),COUNTIF(AI$1:AI$39,"&lt;"&amp;AI$1:AI$39),0))</f>
        <v>16</v>
      </c>
      <c r="AK16" s="416" t="str">
        <f t="array" ref="AK16">INDEX(AH$1:AH$39,SMALL(IF(AI$1:AI$39=AJ16,ROW(AI$1:AI$39)),COUNTIF(AJ$1:AJ16,AJ16)),1)</f>
        <v>Worthing</v>
      </c>
      <c r="AL16" s="416">
        <f t="shared" si="8"/>
        <v>16</v>
      </c>
      <c r="AM16" s="416" t="str">
        <f t="shared" si="9"/>
        <v>Worthing</v>
      </c>
      <c r="AP16" s="417" t="s">
        <v>111</v>
      </c>
      <c r="AQ16" s="416">
        <f>VLOOKUP(AP16,'Rural 80'!$A$11:$BS$488,28,FALSE)</f>
        <v>6</v>
      </c>
      <c r="AR16" s="416">
        <f t="array" ref="AR16">INDEX(AQ$1:AQ$39,MATCH(SMALL(COUNTIF(AQ$1:AQ$39,"&lt;"&amp;AQ$1:AQ$39),ROW(AQ16:AR16)),COUNTIF(AQ$1:AQ$39,"&lt;"&amp;AQ$1:AQ$39),0))</f>
        <v>16</v>
      </c>
      <c r="AS16" s="416" t="str">
        <f t="array" ref="AS16">INDEX(AP$1:AP$39,SMALL(IF(AQ$1:AQ$39=AR16,ROW(AQ$1:AQ$39)),COUNTIF(AR$1:AR16,AR16)),1)</f>
        <v>Rotherham</v>
      </c>
      <c r="AT16" s="416">
        <f t="shared" si="10"/>
        <v>16</v>
      </c>
      <c r="AU16" s="416" t="str">
        <f t="shared" si="11"/>
        <v>Rotherham</v>
      </c>
      <c r="AX16" s="417" t="s">
        <v>111</v>
      </c>
      <c r="AY16" s="416">
        <f>VLOOKUP(AX16,'Rural 80'!$A$11:$BS$488,32,FALSE)</f>
        <v>8</v>
      </c>
      <c r="AZ16" s="416">
        <f t="array" ref="AZ16">INDEX(AY$1:AY$39,MATCH(SMALL(COUNTIF(AY$1:AY$39,"&lt;"&amp;AY$1:AY$39),ROW(AY16:AZ16)),COUNTIF(AY$1:AY$39,"&lt;"&amp;AY$1:AY$39),0))</f>
        <v>16</v>
      </c>
      <c r="BA16" s="416" t="str">
        <f t="array" ref="BA16">INDEX(AX$1:AX$39,SMALL(IF(AY$1:AY$39=AZ16,ROW(AY$1:AY$39)),COUNTIF(AZ$1:AZ16,AZ16)),1)</f>
        <v>Rotherham</v>
      </c>
      <c r="BB16" s="416">
        <f t="shared" si="12"/>
        <v>16</v>
      </c>
      <c r="BC16" s="416" t="str">
        <f t="shared" si="13"/>
        <v>Rotherham</v>
      </c>
      <c r="BF16" s="417" t="s">
        <v>111</v>
      </c>
      <c r="BG16" s="416">
        <f>VLOOKUP(BF16,'Rural 80'!$A$11:$BS$488,36,FALSE)</f>
        <v>2</v>
      </c>
      <c r="BH16" s="416">
        <f t="array" ref="BH16">INDEX(BG$1:BG$39,MATCH(SMALL(COUNTIF(BG$1:BG$39,"&lt;"&amp;BG$1:BG$39),ROW(BG16:BH16)),COUNTIF(BG$1:BG$39,"&lt;"&amp;BG$1:BG$39),0))</f>
        <v>16</v>
      </c>
      <c r="BI16" s="416" t="str">
        <f t="array" ref="BI16">INDEX(BF$1:BF$39,SMALL(IF(BG$1:BG$39=BH16,ROW(BG$1:BG$39)),COUNTIF(BH$1:BH16,BH16)),1)</f>
        <v>Rotherham</v>
      </c>
      <c r="BJ16" s="416">
        <f t="shared" si="14"/>
        <v>16</v>
      </c>
      <c r="BK16" s="416" t="str">
        <f t="shared" si="15"/>
        <v>Rotherham</v>
      </c>
      <c r="BN16" s="417" t="s">
        <v>111</v>
      </c>
      <c r="BO16" s="416">
        <f>VLOOKUP(BN16,'Rural 80'!$A$11:$BS$488,40,FALSE)</f>
        <v>3</v>
      </c>
      <c r="BP16" s="416">
        <f t="array" ref="BP16">INDEX(BO$1:BO$39,MATCH(SMALL(COUNTIF(BO$1:BO$39,"&lt;"&amp;BO$1:BO$39),ROW(BO16:BP16)),COUNTIF(BO$1:BO$39,"&lt;"&amp;BO$1:BO$39),0))</f>
        <v>16</v>
      </c>
      <c r="BQ16" s="416" t="str">
        <f t="array" ref="BQ16">INDEX(BN$1:BN$39,SMALL(IF(BO$1:BO$39=BP16,ROW(BO$1:BO$39)),COUNTIF(BP$1:BP16,BP16)),1)</f>
        <v>Christchurch</v>
      </c>
      <c r="BR16" s="416">
        <f t="shared" si="16"/>
        <v>16</v>
      </c>
      <c r="BS16" s="416" t="str">
        <f t="shared" si="17"/>
        <v>Christchurch</v>
      </c>
      <c r="BV16" s="417" t="s">
        <v>111</v>
      </c>
      <c r="BW16" s="416">
        <f>VLOOKUP(BV16,'Rural 80'!$A$11:$BS$488,44,FALSE)</f>
        <v>3</v>
      </c>
      <c r="BX16" s="416">
        <f t="array" ref="BX16">INDEX(BW$1:BW$39,MATCH(SMALL(COUNTIF(BW$1:BW$39,"&lt;"&amp;BW$1:BW$39),ROW(BW16:BX16)),COUNTIF(BW$1:BW$39,"&lt;"&amp;BW$1:BW$39),0))</f>
        <v>16</v>
      </c>
      <c r="BY16" s="416" t="str">
        <f t="array" ref="BY16">INDEX(BV$1:BV$39,SMALL(IF(BW$1:BW$39=BX16,ROW(BW$1:BW$39)),COUNTIF(BX$1:BX16,BX16)),1)</f>
        <v>Christchurch</v>
      </c>
      <c r="BZ16" s="416">
        <f t="shared" si="18"/>
        <v>16</v>
      </c>
      <c r="CA16" s="416" t="str">
        <f t="shared" si="19"/>
        <v>Christchurch</v>
      </c>
      <c r="CD16" s="417" t="s">
        <v>111</v>
      </c>
      <c r="CE16" s="416">
        <f>VLOOKUP(CD16,'Rural 80'!$A$11:$BS$488,48,FALSE)</f>
        <v>6</v>
      </c>
      <c r="CF16" s="416">
        <f t="array" ref="CF16">INDEX(CE$1:CE$39,MATCH(SMALL(COUNTIF(CE$1:CE$39,"&lt;"&amp;CE$1:CE$39),ROW(CE16:CF16)),COUNTIF(CE$1:CE$39,"&lt;"&amp;CE$1:CE$39),0))</f>
        <v>16</v>
      </c>
      <c r="CG16" s="416" t="str">
        <f t="array" ref="CG16">INDEX(CD$1:CD$39,SMALL(IF(CE$1:CE$39=CF16,ROW(CE$1:CE$39)),COUNTIF(CF$1:CF16,CF16)),1)</f>
        <v>Christchurch</v>
      </c>
      <c r="CH16" s="416">
        <f t="shared" si="20"/>
        <v>16</v>
      </c>
      <c r="CI16" s="416" t="str">
        <f t="shared" si="21"/>
        <v>Christchurch</v>
      </c>
      <c r="CL16" s="417" t="s">
        <v>111</v>
      </c>
      <c r="CM16" s="416">
        <f>VLOOKUP(CL16,'Rural 80'!$A$11:$BS$488,52,FALSE)</f>
        <v>6</v>
      </c>
      <c r="CN16" s="416">
        <f t="array" ref="CN16">INDEX(CM$1:CM$39,MATCH(SMALL(COUNTIF(CM$1:CM$39,"&lt;"&amp;CM$1:CM$39),ROW(CM16:CN16)),COUNTIF(CM$1:CM$39,"&lt;"&amp;CM$1:CM$39),0))</f>
        <v>16</v>
      </c>
      <c r="CO16" s="416" t="str">
        <f t="array" ref="CO16">INDEX(CL$1:CL$39,SMALL(IF(CM$1:CM$39=CN16,ROW(CM$1:CM$39)),COUNTIF(CN$1:CN16,CN16)),1)</f>
        <v>South Gloucestershire</v>
      </c>
      <c r="CP16" s="416">
        <f t="shared" si="22"/>
        <v>16</v>
      </c>
      <c r="CQ16" s="416" t="str">
        <f t="shared" si="23"/>
        <v>South Gloucestershire</v>
      </c>
      <c r="CT16" s="417" t="s">
        <v>111</v>
      </c>
      <c r="CU16" s="416" t="str">
        <f>VLOOKUP(CT16,'Rural 80'!$A$11:$BS$488,56,FALSE)</f>
        <v>9999</v>
      </c>
      <c r="CV16" s="416" t="str">
        <f t="array" ref="CV16">INDEX(CU$1:CU$39,MATCH(SMALL(COUNTIF(CU$1:CU$39,"&lt;"&amp;CU$1:CU$39),ROW(CU16:CV16)),COUNTIF(CU$1:CU$39,"&lt;"&amp;CU$1:CU$39),0))</f>
        <v>9999</v>
      </c>
      <c r="CW16" s="416" t="str">
        <f t="array" ref="CW16">INDEX(CT$1:CT$39,SMALL(IF(CU$1:CU$39=CV16,ROW(CU$1:CU$39)),COUNTIF(CV$1:CV16,CV16)),1)</f>
        <v>Gosport</v>
      </c>
      <c r="CX16" s="416" t="str">
        <f t="shared" si="24"/>
        <v>no data</v>
      </c>
      <c r="CY16" s="416" t="str">
        <f t="shared" si="25"/>
        <v>Gosport</v>
      </c>
      <c r="DB16" s="417" t="s">
        <v>111</v>
      </c>
      <c r="DC16" s="416" t="str">
        <f>VLOOKUP(DB16,'Rural 80'!$A$11:$BS$488,60,FALSE)</f>
        <v>9999</v>
      </c>
      <c r="DD16" s="416" t="str">
        <f t="array" ref="DD16">INDEX(DC$1:DC$39,MATCH(SMALL(COUNTIF(DC$1:DC$39,"&lt;"&amp;DC$1:DC$39),ROW(DC16:DD16)),COUNTIF(DC$1:DC$39,"&lt;"&amp;DC$1:DC$39),0))</f>
        <v>9999</v>
      </c>
      <c r="DE16" s="416" t="str">
        <f t="array" ref="DE16">INDEX(DB$1:DB$39,SMALL(IF(DC$1:DC$39=DD16,ROW(DC$1:DC$39)),COUNTIF(DD$1:DD16,DD16)),1)</f>
        <v>Gosport</v>
      </c>
      <c r="DF16" s="416" t="str">
        <f t="shared" si="26"/>
        <v>no data</v>
      </c>
      <c r="DG16" s="416" t="str">
        <f t="shared" si="27"/>
        <v>Gosport</v>
      </c>
      <c r="DJ16" s="417" t="s">
        <v>111</v>
      </c>
      <c r="DK16" s="416" t="str">
        <f>VLOOKUP(DJ16,'Rural 80'!$A$11:$BS$488,64,FALSE)</f>
        <v>9999</v>
      </c>
      <c r="DL16" s="416" t="str">
        <f t="array" ref="DL16">INDEX(DK$1:DK$39,MATCH(SMALL(COUNTIF(DK$1:DK$39,"&lt;"&amp;DK$1:DK$39),ROW(DK16:DL16)),COUNTIF(DK$1:DK$39,"&lt;"&amp;DK$1:DK$39),0))</f>
        <v>9999</v>
      </c>
      <c r="DM16" s="416" t="str">
        <f t="array" ref="DM16">INDEX(DJ$1:DJ$39,SMALL(IF(DK$1:DK$39=DL16,ROW(DK$1:DK$39)),COUNTIF(DL$1:DL16,DL16)),1)</f>
        <v>Gosport</v>
      </c>
      <c r="DN16" s="416" t="str">
        <f t="shared" si="28"/>
        <v>no data</v>
      </c>
      <c r="DO16" s="416" t="str">
        <f t="shared" si="29"/>
        <v>Gosport</v>
      </c>
      <c r="DR16" s="417" t="s">
        <v>111</v>
      </c>
      <c r="DS16" s="416" t="str">
        <f>VLOOKUP(DR16,'Rural 80'!$A$11:$BS$488,68,FALSE)</f>
        <v>9999</v>
      </c>
      <c r="DT16" s="416" t="str">
        <f t="array" ref="DT16">INDEX(DS$1:DS$39,MATCH(SMALL(COUNTIF(DS$1:DS$39,"&lt;"&amp;DS$1:DS$39),ROW(DS16:DT16)),COUNTIF(DS$1:DS$39,"&lt;"&amp;DS$1:DS$39),0))</f>
        <v>9999</v>
      </c>
      <c r="DU16" s="416" t="str">
        <f t="array" ref="DU16">INDEX(DR$1:DR$39,SMALL(IF(DS$1:DS$39=DT16,ROW(DS$1:DS$39)),COUNTIF(DT$1:DT16,DT16)),1)</f>
        <v>Gosport</v>
      </c>
      <c r="DV16" s="416" t="str">
        <f t="shared" si="30"/>
        <v>no data</v>
      </c>
      <c r="DW16" s="416" t="str">
        <f t="shared" si="31"/>
        <v>Gosport</v>
      </c>
    </row>
    <row r="17" spans="2:127" x14ac:dyDescent="0.25">
      <c r="B17" s="417" t="s">
        <v>128</v>
      </c>
      <c r="C17" s="416">
        <f>VLOOKUP(B17,'Rural 80'!$A$11:$BS$488,8,FALSE)</f>
        <v>4</v>
      </c>
      <c r="D17" s="416">
        <f t="array" ref="D17">INDEX(C$1:C$39,MATCH(SMALL(COUNTIF(C$1:C$39,"&lt;"&amp;C$1:C$39),ROW(C17:D17)),COUNTIF(C$1:C$39,"&lt;"&amp;C$1:C$39),0))</f>
        <v>17</v>
      </c>
      <c r="E17" s="416" t="str">
        <f t="array" ref="E17">INDEX(B$1:B$39,SMALL(IF(C$1:C$39=D17,ROW(C$1:C$39)),COUNTIF(D$1:D17,D17)),1)</f>
        <v>Newcastle-under-Lyme</v>
      </c>
      <c r="F17" s="416">
        <f t="shared" si="0"/>
        <v>17</v>
      </c>
      <c r="G17" s="416" t="str">
        <f t="shared" si="1"/>
        <v>Newcastle-under-Lyme</v>
      </c>
      <c r="J17" s="417" t="s">
        <v>128</v>
      </c>
      <c r="K17" s="416">
        <f>VLOOKUP(J17,'Rural 80'!$A$11:$BS$488,12,FALSE)</f>
        <v>5</v>
      </c>
      <c r="L17" s="416">
        <f t="array" ref="L17">INDEX(K$1:K$39,MATCH(SMALL(COUNTIF(K$1:K$39,"&lt;"&amp;K$1:K$39),ROW(K17:L17)),COUNTIF(K$1:K$39,"&lt;"&amp;K$1:K$39),0))</f>
        <v>17</v>
      </c>
      <c r="M17" s="416" t="str">
        <f t="array" ref="M17">INDEX(J$1:J$39,SMALL(IF(K$1:K$39=L17,ROW(K$1:K$39)),COUNTIF(L$1:L17,L17)),1)</f>
        <v>Worthing</v>
      </c>
      <c r="N17" s="416">
        <f t="shared" si="2"/>
        <v>17</v>
      </c>
      <c r="O17" s="416" t="str">
        <f t="shared" si="3"/>
        <v>Worthing</v>
      </c>
      <c r="R17" s="417" t="s">
        <v>128</v>
      </c>
      <c r="S17" s="416">
        <f>VLOOKUP(R17,'Rural 80'!$A$11:$BS$488,16,FALSE)</f>
        <v>3</v>
      </c>
      <c r="T17" s="416">
        <f t="array" ref="T17">INDEX(S$1:S$39,MATCH(SMALL(COUNTIF(S$1:S$39,"&lt;"&amp;S$1:S$39),ROW(S17:T17)),COUNTIF(S$1:S$39,"&lt;"&amp;S$1:S$39),0))</f>
        <v>17</v>
      </c>
      <c r="U17" s="416" t="str">
        <f t="array" ref="U17">INDEX(R$1:R$39,SMALL(IF(S$1:S$39=T17,ROW(S$1:S$39)),COUNTIF(T$1:T17,T17)),1)</f>
        <v>Southend-on-Sea</v>
      </c>
      <c r="V17" s="416">
        <f t="shared" si="4"/>
        <v>17</v>
      </c>
      <c r="W17" s="416" t="str">
        <f t="shared" si="5"/>
        <v>Southend-on-Sea</v>
      </c>
      <c r="Z17" s="417" t="s">
        <v>128</v>
      </c>
      <c r="AA17" s="416">
        <f>VLOOKUP(Z17,'Rural 80'!$A$11:$BS$488,20,FALSE)</f>
        <v>13</v>
      </c>
      <c r="AB17" s="416">
        <f t="array" ref="AB17">INDEX(AA$1:AA$39,MATCH(SMALL(COUNTIF(AA$1:AA$39,"&lt;"&amp;AA$1:AA$39),ROW(AA17:AB17)),COUNTIF(AA$1:AA$39,"&lt;"&amp;AA$1:AA$39),0))</f>
        <v>17</v>
      </c>
      <c r="AC17" s="416" t="str">
        <f t="array" ref="AC17">INDEX(Z$1:Z$39,SMALL(IF(AA$1:AA$39=AB17,ROW(AA$1:AA$39)),COUNTIF(AB$1:AB17,AB17)),1)</f>
        <v>Worthing</v>
      </c>
      <c r="AD17" s="416">
        <f t="shared" si="6"/>
        <v>17</v>
      </c>
      <c r="AE17" s="416" t="str">
        <f t="shared" si="7"/>
        <v>Worthing</v>
      </c>
      <c r="AH17" s="417" t="s">
        <v>128</v>
      </c>
      <c r="AI17" s="416">
        <f>VLOOKUP(AH17,'Rural 80'!$A$11:$BS$488,24,FALSE)</f>
        <v>5</v>
      </c>
      <c r="AJ17" s="416">
        <f t="array" ref="AJ17">INDEX(AI$1:AI$39,MATCH(SMALL(COUNTIF(AI$1:AI$39,"&lt;"&amp;AI$1:AI$39),ROW(AI17:AJ17)),COUNTIF(AI$1:AI$39,"&lt;"&amp;AI$1:AI$39),0))</f>
        <v>17</v>
      </c>
      <c r="AK17" s="416" t="str">
        <f t="array" ref="AK17">INDEX(AH$1:AH$39,SMALL(IF(AI$1:AI$39=AJ17,ROW(AI$1:AI$39)),COUNTIF(AJ$1:AJ17,AJ17)),1)</f>
        <v>Middlesbrough</v>
      </c>
      <c r="AL17" s="416">
        <f t="shared" si="8"/>
        <v>17</v>
      </c>
      <c r="AM17" s="416" t="str">
        <f t="shared" si="9"/>
        <v>Middlesbrough</v>
      </c>
      <c r="AP17" s="417" t="s">
        <v>128</v>
      </c>
      <c r="AQ17" s="416">
        <f>VLOOKUP(AP17,'Rural 80'!$A$11:$BS$488,28,FALSE)</f>
        <v>9</v>
      </c>
      <c r="AR17" s="416">
        <f t="array" ref="AR17">INDEX(AQ$1:AQ$39,MATCH(SMALL(COUNTIF(AQ$1:AQ$39,"&lt;"&amp;AQ$1:AQ$39),ROW(AQ17:AR17)),COUNTIF(AQ$1:AQ$39,"&lt;"&amp;AQ$1:AQ$39),0))</f>
        <v>17</v>
      </c>
      <c r="AS17" s="416" t="str">
        <f t="array" ref="AS17">INDEX(AP$1:AP$39,SMALL(IF(AQ$1:AQ$39=AR17,ROW(AQ$1:AQ$39)),COUNTIF(AR$1:AR17,AR17)),1)</f>
        <v>Worthing</v>
      </c>
      <c r="AT17" s="416">
        <f t="shared" si="10"/>
        <v>17</v>
      </c>
      <c r="AU17" s="416" t="str">
        <f t="shared" si="11"/>
        <v>Worthing</v>
      </c>
      <c r="AX17" s="417" t="s">
        <v>128</v>
      </c>
      <c r="AY17" s="416">
        <f>VLOOKUP(AX17,'Rural 80'!$A$11:$BS$488,32,FALSE)</f>
        <v>5</v>
      </c>
      <c r="AZ17" s="416">
        <f t="array" ref="AZ17">INDEX(AY$1:AY$39,MATCH(SMALL(COUNTIF(AY$1:AY$39,"&lt;"&amp;AY$1:AY$39),ROW(AY17:AZ17)),COUNTIF(AY$1:AY$39,"&lt;"&amp;AY$1:AY$39),0))</f>
        <v>17</v>
      </c>
      <c r="BA17" s="416" t="str">
        <f t="array" ref="BA17">INDEX(AX$1:AX$39,SMALL(IF(AY$1:AY$39=AZ17,ROW(AY$1:AY$39)),COUNTIF(AZ$1:AZ17,AZ17)),1)</f>
        <v>Poole</v>
      </c>
      <c r="BB17" s="416">
        <f t="shared" si="12"/>
        <v>17</v>
      </c>
      <c r="BC17" s="416" t="str">
        <f t="shared" si="13"/>
        <v>Poole</v>
      </c>
      <c r="BF17" s="417" t="s">
        <v>128</v>
      </c>
      <c r="BG17" s="416">
        <f>VLOOKUP(BF17,'Rural 80'!$A$11:$BS$488,36,FALSE)</f>
        <v>9</v>
      </c>
      <c r="BH17" s="416">
        <f t="array" ref="BH17">INDEX(BG$1:BG$39,MATCH(SMALL(COUNTIF(BG$1:BG$39,"&lt;"&amp;BG$1:BG$39),ROW(BG17:BH17)),COUNTIF(BG$1:BG$39,"&lt;"&amp;BG$1:BG$39),0))</f>
        <v>17</v>
      </c>
      <c r="BI17" s="416" t="str">
        <f t="array" ref="BI17">INDEX(BF$1:BF$39,SMALL(IF(BG$1:BG$39=BH17,ROW(BG$1:BG$39)),COUNTIF(BH$1:BH17,BH17)),1)</f>
        <v>Middlesbrough</v>
      </c>
      <c r="BJ17" s="416">
        <f t="shared" si="14"/>
        <v>17</v>
      </c>
      <c r="BK17" s="416" t="str">
        <f t="shared" si="15"/>
        <v>Middlesbrough</v>
      </c>
      <c r="BN17" s="417" t="s">
        <v>128</v>
      </c>
      <c r="BO17" s="416">
        <f>VLOOKUP(BN17,'Rural 80'!$A$11:$BS$488,40,FALSE)</f>
        <v>4</v>
      </c>
      <c r="BP17" s="416">
        <f t="array" ref="BP17">INDEX(BO$1:BO$39,MATCH(SMALL(COUNTIF(BO$1:BO$39,"&lt;"&amp;BO$1:BO$39),ROW(BO17:BP17)),COUNTIF(BO$1:BO$39,"&lt;"&amp;BO$1:BO$39),0))</f>
        <v>17</v>
      </c>
      <c r="BQ17" s="416" t="str">
        <f t="array" ref="BQ17">INDEX(BN$1:BN$39,SMALL(IF(BO$1:BO$39=BP17,ROW(BO$1:BO$39)),COUNTIF(BP$1:BP17,BP17)),1)</f>
        <v>Poole</v>
      </c>
      <c r="BR17" s="416">
        <f t="shared" si="16"/>
        <v>17</v>
      </c>
      <c r="BS17" s="416" t="str">
        <f t="shared" si="17"/>
        <v>Poole</v>
      </c>
      <c r="BV17" s="417" t="s">
        <v>128</v>
      </c>
      <c r="BW17" s="416">
        <f>VLOOKUP(BV17,'Rural 80'!$A$11:$BS$488,44,FALSE)</f>
        <v>6</v>
      </c>
      <c r="BX17" s="416">
        <f t="array" ref="BX17">INDEX(BW$1:BW$39,MATCH(SMALL(COUNTIF(BW$1:BW$39,"&lt;"&amp;BW$1:BW$39),ROW(BW17:BX17)),COUNTIF(BW$1:BW$39,"&lt;"&amp;BW$1:BW$39),0))</f>
        <v>17</v>
      </c>
      <c r="BY17" s="416" t="str">
        <f t="array" ref="BY17">INDEX(BV$1:BV$39,SMALL(IF(BW$1:BW$39=BX17,ROW(BW$1:BW$39)),COUNTIF(BX$1:BX17,BX17)),1)</f>
        <v>Poole</v>
      </c>
      <c r="BZ17" s="416">
        <f t="shared" si="18"/>
        <v>17</v>
      </c>
      <c r="CA17" s="416" t="str">
        <f t="shared" si="19"/>
        <v>Poole</v>
      </c>
      <c r="CD17" s="417" t="s">
        <v>128</v>
      </c>
      <c r="CE17" s="416">
        <f>VLOOKUP(CD17,'Rural 80'!$A$11:$BS$488,48,FALSE)</f>
        <v>5</v>
      </c>
      <c r="CF17" s="416">
        <f t="array" ref="CF17">INDEX(CE$1:CE$39,MATCH(SMALL(COUNTIF(CE$1:CE$39,"&lt;"&amp;CE$1:CE$39),ROW(CE17:CF17)),COUNTIF(CE$1:CE$39,"&lt;"&amp;CE$1:CE$39),0))</f>
        <v>17</v>
      </c>
      <c r="CG17" s="416" t="str">
        <f t="array" ref="CG17">INDEX(CD$1:CD$39,SMALL(IF(CE$1:CE$39=CF17,ROW(CE$1:CE$39)),COUNTIF(CF$1:CF17,CF17)),1)</f>
        <v>Poole</v>
      </c>
      <c r="CH17" s="416">
        <f t="shared" si="20"/>
        <v>17</v>
      </c>
      <c r="CI17" s="416" t="str">
        <f t="shared" si="21"/>
        <v>Poole</v>
      </c>
      <c r="CL17" s="417" t="s">
        <v>128</v>
      </c>
      <c r="CM17" s="416">
        <f>VLOOKUP(CL17,'Rural 80'!$A$11:$BS$488,52,FALSE)</f>
        <v>14</v>
      </c>
      <c r="CN17" s="416">
        <f t="array" ref="CN17">INDEX(CM$1:CM$39,MATCH(SMALL(COUNTIF(CM$1:CM$39,"&lt;"&amp;CM$1:CM$39),ROW(CM17:CN17)),COUNTIF(CM$1:CM$39,"&lt;"&amp;CM$1:CM$39),0))</f>
        <v>17</v>
      </c>
      <c r="CO17" s="416" t="str">
        <f t="array" ref="CO17">INDEX(CL$1:CL$39,SMALL(IF(CM$1:CM$39=CN17,ROW(CM$1:CM$39)),COUNTIF(CN$1:CN17,CN17)),1)</f>
        <v>Christchurch</v>
      </c>
      <c r="CP17" s="416">
        <f t="shared" si="22"/>
        <v>17</v>
      </c>
      <c r="CQ17" s="416" t="str">
        <f t="shared" si="23"/>
        <v>Christchurch</v>
      </c>
      <c r="CT17" s="417" t="s">
        <v>128</v>
      </c>
      <c r="CU17" s="416" t="str">
        <f>VLOOKUP(CT17,'Rural 80'!$A$11:$BS$488,56,FALSE)</f>
        <v>9999</v>
      </c>
      <c r="CV17" s="416" t="str">
        <f t="array" ref="CV17">INDEX(CU$1:CU$39,MATCH(SMALL(COUNTIF(CU$1:CU$39,"&lt;"&amp;CU$1:CU$39),ROW(CU17:CV17)),COUNTIF(CU$1:CU$39,"&lt;"&amp;CU$1:CU$39),0))</f>
        <v>9999</v>
      </c>
      <c r="CW17" s="416" t="str">
        <f t="array" ref="CW17">INDEX(CT$1:CT$39,SMALL(IF(CU$1:CU$39=CV17,ROW(CU$1:CU$39)),COUNTIF(CV$1:CV17,CV17)),1)</f>
        <v>Havant</v>
      </c>
      <c r="CX17" s="416" t="str">
        <f t="shared" si="24"/>
        <v>no data</v>
      </c>
      <c r="CY17" s="416" t="str">
        <f t="shared" si="25"/>
        <v>Havant</v>
      </c>
      <c r="DB17" s="417" t="s">
        <v>128</v>
      </c>
      <c r="DC17" s="416" t="str">
        <f>VLOOKUP(DB17,'Rural 80'!$A$11:$BS$488,60,FALSE)</f>
        <v>9999</v>
      </c>
      <c r="DD17" s="416" t="str">
        <f t="array" ref="DD17">INDEX(DC$1:DC$39,MATCH(SMALL(COUNTIF(DC$1:DC$39,"&lt;"&amp;DC$1:DC$39),ROW(DC17:DD17)),COUNTIF(DC$1:DC$39,"&lt;"&amp;DC$1:DC$39),0))</f>
        <v>9999</v>
      </c>
      <c r="DE17" s="416" t="str">
        <f t="array" ref="DE17">INDEX(DB$1:DB$39,SMALL(IF(DC$1:DC$39=DD17,ROW(DC$1:DC$39)),COUNTIF(DD$1:DD17,DD17)),1)</f>
        <v>Havant</v>
      </c>
      <c r="DF17" s="416" t="str">
        <f t="shared" si="26"/>
        <v>no data</v>
      </c>
      <c r="DG17" s="416" t="str">
        <f t="shared" si="27"/>
        <v>Havant</v>
      </c>
      <c r="DJ17" s="417" t="s">
        <v>128</v>
      </c>
      <c r="DK17" s="416" t="str">
        <f>VLOOKUP(DJ17,'Rural 80'!$A$11:$BS$488,64,FALSE)</f>
        <v>9999</v>
      </c>
      <c r="DL17" s="416" t="str">
        <f t="array" ref="DL17">INDEX(DK$1:DK$39,MATCH(SMALL(COUNTIF(DK$1:DK$39,"&lt;"&amp;DK$1:DK$39),ROW(DK17:DL17)),COUNTIF(DK$1:DK$39,"&lt;"&amp;DK$1:DK$39),0))</f>
        <v>9999</v>
      </c>
      <c r="DM17" s="416" t="str">
        <f t="array" ref="DM17">INDEX(DJ$1:DJ$39,SMALL(IF(DK$1:DK$39=DL17,ROW(DK$1:DK$39)),COUNTIF(DL$1:DL17,DL17)),1)</f>
        <v>Havant</v>
      </c>
      <c r="DN17" s="416" t="str">
        <f t="shared" si="28"/>
        <v>no data</v>
      </c>
      <c r="DO17" s="416" t="str">
        <f t="shared" si="29"/>
        <v>Havant</v>
      </c>
      <c r="DR17" s="417" t="s">
        <v>128</v>
      </c>
      <c r="DS17" s="416" t="str">
        <f>VLOOKUP(DR17,'Rural 80'!$A$11:$BS$488,68,FALSE)</f>
        <v>9999</v>
      </c>
      <c r="DT17" s="416" t="str">
        <f t="array" ref="DT17">INDEX(DS$1:DS$39,MATCH(SMALL(COUNTIF(DS$1:DS$39,"&lt;"&amp;DS$1:DS$39),ROW(DS17:DT17)),COUNTIF(DS$1:DS$39,"&lt;"&amp;DS$1:DS$39),0))</f>
        <v>9999</v>
      </c>
      <c r="DU17" s="416" t="str">
        <f t="array" ref="DU17">INDEX(DR$1:DR$39,SMALL(IF(DS$1:DS$39=DT17,ROW(DS$1:DS$39)),COUNTIF(DT$1:DT17,DT17)),1)</f>
        <v>Havant</v>
      </c>
      <c r="DV17" s="416" t="str">
        <f t="shared" si="30"/>
        <v>no data</v>
      </c>
      <c r="DW17" s="416" t="str">
        <f t="shared" si="31"/>
        <v>Havant</v>
      </c>
    </row>
    <row r="18" spans="2:127" x14ac:dyDescent="0.25">
      <c r="B18" s="417" t="s">
        <v>1800</v>
      </c>
      <c r="C18" s="416">
        <f>VLOOKUP(B18,'Rural 80'!$A$11:$BS$488,8,FALSE)</f>
        <v>29</v>
      </c>
      <c r="D18" s="416">
        <f t="array" ref="D18">INDEX(C$1:C$39,MATCH(SMALL(COUNTIF(C$1:C$39,"&lt;"&amp;C$1:C$39),ROW(C18:D18)),COUNTIF(C$1:C$39,"&lt;"&amp;C$1:C$39),0))</f>
        <v>18</v>
      </c>
      <c r="E18" s="416" t="str">
        <f t="array" ref="E18">INDEX(B$1:B$39,SMALL(IF(C$1:C$39=D18,ROW(C$1:C$39)),COUNTIF(D$1:D18,D18)),1)</f>
        <v>Southend-on-Sea</v>
      </c>
      <c r="F18" s="416">
        <f t="shared" si="0"/>
        <v>18</v>
      </c>
      <c r="G18" s="416" t="str">
        <f t="shared" si="1"/>
        <v>Southend-on-Sea</v>
      </c>
      <c r="J18" s="417" t="s">
        <v>1800</v>
      </c>
      <c r="K18" s="416">
        <f>VLOOKUP(J18,'Rural 80'!$A$11:$BS$488,12,FALSE)</f>
        <v>28</v>
      </c>
      <c r="L18" s="416">
        <f t="array" ref="L18">INDEX(K$1:K$39,MATCH(SMALL(COUNTIF(K$1:K$39,"&lt;"&amp;K$1:K$39),ROW(K18:L18)),COUNTIF(K$1:K$39,"&lt;"&amp;K$1:K$39),0))</f>
        <v>18</v>
      </c>
      <c r="M18" s="416" t="str">
        <f t="array" ref="M18">INDEX(J$1:J$39,SMALL(IF(K$1:K$39=L18,ROW(K$1:K$39)),COUNTIF(L$1:L18,L18)),1)</f>
        <v>Poole</v>
      </c>
      <c r="N18" s="416">
        <f t="shared" si="2"/>
        <v>18</v>
      </c>
      <c r="O18" s="416" t="str">
        <f t="shared" si="3"/>
        <v>Poole</v>
      </c>
      <c r="R18" s="417" t="s">
        <v>1800</v>
      </c>
      <c r="S18" s="416">
        <f>VLOOKUP(R18,'Rural 80'!$A$11:$BS$488,16,FALSE)</f>
        <v>30</v>
      </c>
      <c r="T18" s="416">
        <f t="array" ref="T18">INDEX(S$1:S$39,MATCH(SMALL(COUNTIF(S$1:S$39,"&lt;"&amp;S$1:S$39),ROW(S18:T18)),COUNTIF(S$1:S$39,"&lt;"&amp;S$1:S$39),0))</f>
        <v>18</v>
      </c>
      <c r="U18" s="416" t="str">
        <f t="array" ref="U18">INDEX(R$1:R$39,SMALL(IF(S$1:S$39=T18,ROW(S$1:S$39)),COUNTIF(T$1:T18,T18)),1)</f>
        <v>Poole</v>
      </c>
      <c r="V18" s="416">
        <f t="shared" si="4"/>
        <v>18</v>
      </c>
      <c r="W18" s="416" t="str">
        <f t="shared" si="5"/>
        <v>Poole</v>
      </c>
      <c r="Z18" s="417" t="s">
        <v>1800</v>
      </c>
      <c r="AA18" s="416">
        <f>VLOOKUP(Z18,'Rural 80'!$A$11:$BS$488,20,FALSE)</f>
        <v>30</v>
      </c>
      <c r="AB18" s="416">
        <f t="array" ref="AB18">INDEX(AA$1:AA$39,MATCH(SMALL(COUNTIF(AA$1:AA$39,"&lt;"&amp;AA$1:AA$39),ROW(AA18:AB18)),COUNTIF(AA$1:AA$39,"&lt;"&amp;AA$1:AA$39),0))</f>
        <v>18</v>
      </c>
      <c r="AC18" s="416" t="str">
        <f t="array" ref="AC18">INDEX(Z$1:Z$39,SMALL(IF(AA$1:AA$39=AB18,ROW(AA$1:AA$39)),COUNTIF(AB$1:AB18,AB18)),1)</f>
        <v>Oadby and Wigston</v>
      </c>
      <c r="AD18" s="416">
        <f t="shared" si="6"/>
        <v>18</v>
      </c>
      <c r="AE18" s="416" t="str">
        <f t="shared" si="7"/>
        <v>Oadby and Wigston</v>
      </c>
      <c r="AH18" s="417" t="s">
        <v>1800</v>
      </c>
      <c r="AI18" s="416">
        <f>VLOOKUP(AH18,'Rural 80'!$A$11:$BS$488,24,FALSE)</f>
        <v>31</v>
      </c>
      <c r="AJ18" s="416">
        <f t="array" ref="AJ18">INDEX(AI$1:AI$39,MATCH(SMALL(COUNTIF(AI$1:AI$39,"&lt;"&amp;AI$1:AI$39),ROW(AI18:AJ18)),COUNTIF(AI$1:AI$39,"&lt;"&amp;AI$1:AI$39),0))</f>
        <v>18</v>
      </c>
      <c r="AK18" s="416" t="str">
        <f t="array" ref="AK18">INDEX(AH$1:AH$39,SMALL(IF(AI$1:AI$39=AJ18,ROW(AI$1:AI$39)),COUNTIF(AJ$1:AJ18,AJ18)),1)</f>
        <v>Rotherham</v>
      </c>
      <c r="AL18" s="416">
        <f t="shared" si="8"/>
        <v>18</v>
      </c>
      <c r="AM18" s="416" t="str">
        <f t="shared" si="9"/>
        <v>Rotherham</v>
      </c>
      <c r="AP18" s="417" t="s">
        <v>1800</v>
      </c>
      <c r="AQ18" s="416">
        <f>VLOOKUP(AP18,'Rural 80'!$A$11:$BS$488,28,FALSE)</f>
        <v>28</v>
      </c>
      <c r="AR18" s="416">
        <f t="array" ref="AR18">INDEX(AQ$1:AQ$39,MATCH(SMALL(COUNTIF(AQ$1:AQ$39,"&lt;"&amp;AQ$1:AQ$39),ROW(AQ18:AR18)),COUNTIF(AQ$1:AQ$39,"&lt;"&amp;AQ$1:AQ$39),0))</f>
        <v>18</v>
      </c>
      <c r="AS18" s="416" t="str">
        <f t="array" ref="AS18">INDEX(AP$1:AP$39,SMALL(IF(AQ$1:AQ$39=AR18,ROW(AQ$1:AQ$39)),COUNTIF(AR$1:AR18,AR18)),1)</f>
        <v>Middlesbrough</v>
      </c>
      <c r="AT18" s="416">
        <f t="shared" si="10"/>
        <v>18</v>
      </c>
      <c r="AU18" s="416" t="str">
        <f t="shared" si="11"/>
        <v>Middlesbrough</v>
      </c>
      <c r="AX18" s="417" t="s">
        <v>1800</v>
      </c>
      <c r="AY18" s="416">
        <f>VLOOKUP(AX18,'Rural 80'!$A$11:$BS$488,32,FALSE)</f>
        <v>31</v>
      </c>
      <c r="AZ18" s="416">
        <f t="array" ref="AZ18">INDEX(AY$1:AY$39,MATCH(SMALL(COUNTIF(AY$1:AY$39,"&lt;"&amp;AY$1:AY$39),ROW(AY18:AZ18)),COUNTIF(AY$1:AY$39,"&lt;"&amp;AY$1:AY$39),0))</f>
        <v>18</v>
      </c>
      <c r="BA18" s="416" t="str">
        <f t="array" ref="BA18">INDEX(AX$1:AX$39,SMALL(IF(AY$1:AY$39=AZ18,ROW(AY$1:AY$39)),COUNTIF(AZ$1:AZ18,AZ18)),1)</f>
        <v>Middlesbrough</v>
      </c>
      <c r="BB18" s="416">
        <f t="shared" si="12"/>
        <v>18</v>
      </c>
      <c r="BC18" s="416" t="str">
        <f t="shared" si="13"/>
        <v>Middlesbrough</v>
      </c>
      <c r="BF18" s="417" t="s">
        <v>1800</v>
      </c>
      <c r="BG18" s="416">
        <f>VLOOKUP(BF18,'Rural 80'!$A$11:$BS$488,36,FALSE)</f>
        <v>30</v>
      </c>
      <c r="BH18" s="416">
        <f t="array" ref="BH18">INDEX(BG$1:BG$39,MATCH(SMALL(COUNTIF(BG$1:BG$39,"&lt;"&amp;BG$1:BG$39),ROW(BG18:BH18)),COUNTIF(BG$1:BG$39,"&lt;"&amp;BG$1:BG$39),0))</f>
        <v>18</v>
      </c>
      <c r="BI18" s="416" t="str">
        <f t="array" ref="BI18">INDEX(BF$1:BF$39,SMALL(IF(BG$1:BG$39=BH18,ROW(BG$1:BG$39)),COUNTIF(BH$1:BH18,BH18)),1)</f>
        <v>Stoke-on-Trent</v>
      </c>
      <c r="BJ18" s="416">
        <f t="shared" si="14"/>
        <v>18</v>
      </c>
      <c r="BK18" s="416" t="str">
        <f t="shared" si="15"/>
        <v>Stoke-on-Trent</v>
      </c>
      <c r="BN18" s="417" t="s">
        <v>1800</v>
      </c>
      <c r="BO18" s="416">
        <f>VLOOKUP(BN18,'Rural 80'!$A$11:$BS$488,40,FALSE)</f>
        <v>31</v>
      </c>
      <c r="BP18" s="416">
        <f t="array" ref="BP18">INDEX(BO$1:BO$39,MATCH(SMALL(COUNTIF(BO$1:BO$39,"&lt;"&amp;BO$1:BO$39),ROW(BO18:BP18)),COUNTIF(BO$1:BO$39,"&lt;"&amp;BO$1:BO$39),0))</f>
        <v>18</v>
      </c>
      <c r="BQ18" s="416" t="str">
        <f t="array" ref="BQ18">INDEX(BN$1:BN$39,SMALL(IF(BO$1:BO$39=BP18,ROW(BO$1:BO$39)),COUNTIF(BP$1:BP18,BP18)),1)</f>
        <v>Worthing</v>
      </c>
      <c r="BR18" s="416">
        <f t="shared" si="16"/>
        <v>18</v>
      </c>
      <c r="BS18" s="416" t="str">
        <f t="shared" si="17"/>
        <v>Worthing</v>
      </c>
      <c r="BV18" s="417" t="s">
        <v>1800</v>
      </c>
      <c r="BW18" s="416">
        <f>VLOOKUP(BV18,'Rural 80'!$A$11:$BS$488,44,FALSE)</f>
        <v>30</v>
      </c>
      <c r="BX18" s="416">
        <f t="array" ref="BX18">INDEX(BW$1:BW$39,MATCH(SMALL(COUNTIF(BW$1:BW$39,"&lt;"&amp;BW$1:BW$39),ROW(BW18:BX18)),COUNTIF(BW$1:BW$39,"&lt;"&amp;BW$1:BW$39),0))</f>
        <v>18</v>
      </c>
      <c r="BY18" s="416" t="str">
        <f t="array" ref="BY18">INDEX(BV$1:BV$39,SMALL(IF(BW$1:BW$39=BX18,ROW(BW$1:BW$39)),COUNTIF(BX$1:BX18,BX18)),1)</f>
        <v>Worthing</v>
      </c>
      <c r="BZ18" s="416">
        <f t="shared" si="18"/>
        <v>18</v>
      </c>
      <c r="CA18" s="416" t="str">
        <f t="shared" si="19"/>
        <v>Worthing</v>
      </c>
      <c r="CD18" s="417" t="s">
        <v>1800</v>
      </c>
      <c r="CE18" s="416">
        <f>VLOOKUP(CD18,'Rural 80'!$A$11:$BS$488,48,FALSE)</f>
        <v>32</v>
      </c>
      <c r="CF18" s="416">
        <f t="array" ref="CF18">INDEX(CE$1:CE$39,MATCH(SMALL(COUNTIF(CE$1:CE$39,"&lt;"&amp;CE$1:CE$39),ROW(CE18:CF18)),COUNTIF(CE$1:CE$39,"&lt;"&amp;CE$1:CE$39),0))</f>
        <v>18</v>
      </c>
      <c r="CG18" s="416" t="str">
        <f t="array" ref="CG18">INDEX(CD$1:CD$39,SMALL(IF(CE$1:CE$39=CF18,ROW(CE$1:CE$39)),COUNTIF(CF$1:CF18,CF18)),1)</f>
        <v>Newcastle-under-Lyme</v>
      </c>
      <c r="CH18" s="416">
        <f t="shared" si="20"/>
        <v>18</v>
      </c>
      <c r="CI18" s="416" t="str">
        <f t="shared" si="21"/>
        <v>Newcastle-under-Lyme</v>
      </c>
      <c r="CL18" s="417" t="s">
        <v>1800</v>
      </c>
      <c r="CM18" s="416">
        <f>VLOOKUP(CL18,'Rural 80'!$A$11:$BS$488,52,FALSE)</f>
        <v>30</v>
      </c>
      <c r="CN18" s="416">
        <f t="array" ref="CN18">INDEX(CM$1:CM$39,MATCH(SMALL(COUNTIF(CM$1:CM$39,"&lt;"&amp;CM$1:CM$39),ROW(CM18:CN18)),COUNTIF(CM$1:CM$39,"&lt;"&amp;CM$1:CM$39),0))</f>
        <v>18</v>
      </c>
      <c r="CO18" s="416" t="str">
        <f t="array" ref="CO18">INDEX(CL$1:CL$39,SMALL(IF(CM$1:CM$39=CN18,ROW(CM$1:CM$39)),COUNTIF(CN$1:CN18,CN18)),1)</f>
        <v>Arun</v>
      </c>
      <c r="CP18" s="416">
        <f t="shared" si="22"/>
        <v>18</v>
      </c>
      <c r="CQ18" s="416" t="str">
        <f t="shared" si="23"/>
        <v>Arun</v>
      </c>
      <c r="CT18" s="417" t="s">
        <v>1800</v>
      </c>
      <c r="CU18" s="416" t="str">
        <f>VLOOKUP(CT18,'Rural 80'!$A$11:$BS$488,56,FALSE)</f>
        <v>9999</v>
      </c>
      <c r="CV18" s="416" t="str">
        <f t="array" ref="CV18">INDEX(CU$1:CU$39,MATCH(SMALL(COUNTIF(CU$1:CU$39,"&lt;"&amp;CU$1:CU$39),ROW(CU18:CV18)),COUNTIF(CU$1:CU$39,"&lt;"&amp;CU$1:CU$39),0))</f>
        <v>9999</v>
      </c>
      <c r="CW18" s="416" t="str">
        <f t="array" ref="CW18">INDEX(CT$1:CT$39,SMALL(IF(CU$1:CU$39=CV18,ROW(CU$1:CU$39)),COUNTIF(CV$1:CV18,CV18)),1)</f>
        <v>Kingston upon Hull, City of</v>
      </c>
      <c r="CX18" s="416" t="str">
        <f t="shared" si="24"/>
        <v>no data</v>
      </c>
      <c r="CY18" s="416" t="str">
        <f t="shared" si="25"/>
        <v>Kingston upon Hull, City of</v>
      </c>
      <c r="DB18" s="417" t="s">
        <v>1800</v>
      </c>
      <c r="DC18" s="416" t="str">
        <f>VLOOKUP(DB18,'Rural 80'!$A$11:$BS$488,60,FALSE)</f>
        <v>9999</v>
      </c>
      <c r="DD18" s="416" t="str">
        <f t="array" ref="DD18">INDEX(DC$1:DC$39,MATCH(SMALL(COUNTIF(DC$1:DC$39,"&lt;"&amp;DC$1:DC$39),ROW(DC18:DD18)),COUNTIF(DC$1:DC$39,"&lt;"&amp;DC$1:DC$39),0))</f>
        <v>9999</v>
      </c>
      <c r="DE18" s="416" t="str">
        <f t="array" ref="DE18">INDEX(DB$1:DB$39,SMALL(IF(DC$1:DC$39=DD18,ROW(DC$1:DC$39)),COUNTIF(DD$1:DD18,DD18)),1)</f>
        <v>Kingston upon Hull, City of</v>
      </c>
      <c r="DF18" s="416" t="str">
        <f t="shared" si="26"/>
        <v>no data</v>
      </c>
      <c r="DG18" s="416" t="str">
        <f t="shared" si="27"/>
        <v>Kingston upon Hull, City of</v>
      </c>
      <c r="DJ18" s="417" t="s">
        <v>1800</v>
      </c>
      <c r="DK18" s="416" t="str">
        <f>VLOOKUP(DJ18,'Rural 80'!$A$11:$BS$488,64,FALSE)</f>
        <v>9999</v>
      </c>
      <c r="DL18" s="416" t="str">
        <f t="array" ref="DL18">INDEX(DK$1:DK$39,MATCH(SMALL(COUNTIF(DK$1:DK$39,"&lt;"&amp;DK$1:DK$39),ROW(DK18:DL18)),COUNTIF(DK$1:DK$39,"&lt;"&amp;DK$1:DK$39),0))</f>
        <v>9999</v>
      </c>
      <c r="DM18" s="416" t="str">
        <f t="array" ref="DM18">INDEX(DJ$1:DJ$39,SMALL(IF(DK$1:DK$39=DL18,ROW(DK$1:DK$39)),COUNTIF(DL$1:DL18,DL18)),1)</f>
        <v>Kingston upon Hull, City of</v>
      </c>
      <c r="DN18" s="416" t="str">
        <f t="shared" si="28"/>
        <v>no data</v>
      </c>
      <c r="DO18" s="416" t="str">
        <f t="shared" si="29"/>
        <v>Kingston upon Hull, City of</v>
      </c>
      <c r="DR18" s="417" t="s">
        <v>1800</v>
      </c>
      <c r="DS18" s="416" t="str">
        <f>VLOOKUP(DR18,'Rural 80'!$A$11:$BS$488,68,FALSE)</f>
        <v>9999</v>
      </c>
      <c r="DT18" s="416" t="str">
        <f t="array" ref="DT18">INDEX(DS$1:DS$39,MATCH(SMALL(COUNTIF(DS$1:DS$39,"&lt;"&amp;DS$1:DS$39),ROW(DS18:DT18)),COUNTIF(DS$1:DS$39,"&lt;"&amp;DS$1:DS$39),0))</f>
        <v>9999</v>
      </c>
      <c r="DU18" s="416" t="str">
        <f t="array" ref="DU18">INDEX(DR$1:DR$39,SMALL(IF(DS$1:DS$39=DT18,ROW(DS$1:DS$39)),COUNTIF(DT$1:DT18,DT18)),1)</f>
        <v>Kingston upon Hull, City of</v>
      </c>
      <c r="DV18" s="416" t="str">
        <f t="shared" si="30"/>
        <v>no data</v>
      </c>
      <c r="DW18" s="416" t="str">
        <f t="shared" si="31"/>
        <v>Kingston upon Hull, City of</v>
      </c>
    </row>
    <row r="19" spans="2:127" x14ac:dyDescent="0.25">
      <c r="B19" s="417" t="s">
        <v>150</v>
      </c>
      <c r="C19" s="416">
        <f>VLOOKUP(B19,'Rural 80'!$A$11:$BS$488,8,FALSE)</f>
        <v>28</v>
      </c>
      <c r="D19" s="416">
        <f t="array" ref="D19">INDEX(C$1:C$39,MATCH(SMALL(COUNTIF(C$1:C$39,"&lt;"&amp;C$1:C$39),ROW(C19:D19)),COUNTIF(C$1:C$39,"&lt;"&amp;C$1:C$39),0))</f>
        <v>19</v>
      </c>
      <c r="E19" s="416" t="str">
        <f t="array" ref="E19">INDEX(B$1:B$39,SMALL(IF(C$1:C$39=D19,ROW(C$1:C$39)),COUNTIF(D$1:D19,D19)),1)</f>
        <v>Poole</v>
      </c>
      <c r="F19" s="416">
        <f t="shared" si="0"/>
        <v>19</v>
      </c>
      <c r="G19" s="416" t="str">
        <f t="shared" si="1"/>
        <v>Poole</v>
      </c>
      <c r="J19" s="417" t="s">
        <v>150</v>
      </c>
      <c r="K19" s="416">
        <f>VLOOKUP(J19,'Rural 80'!$A$11:$BS$488,12,FALSE)</f>
        <v>25</v>
      </c>
      <c r="L19" s="416">
        <f t="array" ref="L19">INDEX(K$1:K$39,MATCH(SMALL(COUNTIF(K$1:K$39,"&lt;"&amp;K$1:K$39),ROW(K19:L19)),COUNTIF(K$1:K$39,"&lt;"&amp;K$1:K$39),0))</f>
        <v>19</v>
      </c>
      <c r="M19" s="416" t="str">
        <f t="array" ref="M19">INDEX(J$1:J$39,SMALL(IF(K$1:K$39=L19,ROW(K$1:K$39)),COUNTIF(L$1:L19,L19)),1)</f>
        <v>Newcastle-under-Lyme</v>
      </c>
      <c r="N19" s="416">
        <f t="shared" si="2"/>
        <v>19</v>
      </c>
      <c r="O19" s="416" t="str">
        <f t="shared" si="3"/>
        <v>Newcastle-under-Lyme</v>
      </c>
      <c r="R19" s="417" t="s">
        <v>150</v>
      </c>
      <c r="S19" s="416">
        <f>VLOOKUP(R19,'Rural 80'!$A$11:$BS$488,16,FALSE)</f>
        <v>28</v>
      </c>
      <c r="T19" s="416">
        <f t="array" ref="T19">INDEX(S$1:S$39,MATCH(SMALL(COUNTIF(S$1:S$39,"&lt;"&amp;S$1:S$39),ROW(S19:T19)),COUNTIF(S$1:S$39,"&lt;"&amp;S$1:S$39),0))</f>
        <v>19</v>
      </c>
      <c r="U19" s="416" t="str">
        <f t="array" ref="U19">INDEX(R$1:R$39,SMALL(IF(S$1:S$39=T19,ROW(S$1:S$39)),COUNTIF(T$1:T19,T19)),1)</f>
        <v>Worthing</v>
      </c>
      <c r="V19" s="416">
        <f t="shared" si="4"/>
        <v>19</v>
      </c>
      <c r="W19" s="416" t="str">
        <f t="shared" si="5"/>
        <v>Worthing</v>
      </c>
      <c r="Z19" s="417" t="s">
        <v>150</v>
      </c>
      <c r="AA19" s="416">
        <f>VLOOKUP(Z19,'Rural 80'!$A$11:$BS$488,20,FALSE)</f>
        <v>32</v>
      </c>
      <c r="AB19" s="416">
        <f t="array" ref="AB19">INDEX(AA$1:AA$39,MATCH(SMALL(COUNTIF(AA$1:AA$39,"&lt;"&amp;AA$1:AA$39),ROW(AA19:AB19)),COUNTIF(AA$1:AA$39,"&lt;"&amp;AA$1:AA$39),0))</f>
        <v>19</v>
      </c>
      <c r="AC19" s="416" t="str">
        <f t="array" ref="AC19">INDEX(Z$1:Z$39,SMALL(IF(AA$1:AA$39=AB19,ROW(AA$1:AA$39)),COUNTIF(AB$1:AB19,AB19)),1)</f>
        <v>Stoke-on-Trent</v>
      </c>
      <c r="AD19" s="416">
        <f t="shared" si="6"/>
        <v>19</v>
      </c>
      <c r="AE19" s="416" t="str">
        <f t="shared" si="7"/>
        <v>Stoke-on-Trent</v>
      </c>
      <c r="AH19" s="417" t="s">
        <v>150</v>
      </c>
      <c r="AI19" s="416">
        <f>VLOOKUP(AH19,'Rural 80'!$A$11:$BS$488,24,FALSE)</f>
        <v>36</v>
      </c>
      <c r="AJ19" s="416">
        <f t="array" ref="AJ19">INDEX(AI$1:AI$39,MATCH(SMALL(COUNTIF(AI$1:AI$39,"&lt;"&amp;AI$1:AI$39),ROW(AI19:AJ19)),COUNTIF(AI$1:AI$39,"&lt;"&amp;AI$1:AI$39),0))</f>
        <v>19</v>
      </c>
      <c r="AK19" s="416" t="str">
        <f t="array" ref="AK19">INDEX(AH$1:AH$39,SMALL(IF(AI$1:AI$39=AJ19,ROW(AI$1:AI$39)),COUNTIF(AJ$1:AJ19,AJ19)),1)</f>
        <v>Southend-on-Sea</v>
      </c>
      <c r="AL19" s="416">
        <f t="shared" si="8"/>
        <v>19</v>
      </c>
      <c r="AM19" s="416" t="str">
        <f t="shared" si="9"/>
        <v>Southend-on-Sea</v>
      </c>
      <c r="AP19" s="417" t="s">
        <v>150</v>
      </c>
      <c r="AQ19" s="416">
        <f>VLOOKUP(AP19,'Rural 80'!$A$11:$BS$488,28,FALSE)</f>
        <v>32</v>
      </c>
      <c r="AR19" s="416">
        <f t="array" ref="AR19">INDEX(AQ$1:AQ$39,MATCH(SMALL(COUNTIF(AQ$1:AQ$39,"&lt;"&amp;AQ$1:AQ$39),ROW(AQ19:AR19)),COUNTIF(AQ$1:AQ$39,"&lt;"&amp;AQ$1:AQ$39),0))</f>
        <v>19</v>
      </c>
      <c r="AS19" s="416" t="str">
        <f t="array" ref="AS19">INDEX(AP$1:AP$39,SMALL(IF(AQ$1:AQ$39=AR19,ROW(AQ$1:AQ$39)),COUNTIF(AR$1:AR19,AR19)),1)</f>
        <v>Stoke-on-Trent</v>
      </c>
      <c r="AT19" s="416">
        <f t="shared" si="10"/>
        <v>19</v>
      </c>
      <c r="AU19" s="416" t="str">
        <f t="shared" si="11"/>
        <v>Stoke-on-Trent</v>
      </c>
      <c r="AX19" s="417" t="s">
        <v>150</v>
      </c>
      <c r="AY19" s="416">
        <f>VLOOKUP(AX19,'Rural 80'!$A$11:$BS$488,32,FALSE)</f>
        <v>35</v>
      </c>
      <c r="AZ19" s="416">
        <f t="array" ref="AZ19">INDEX(AY$1:AY$39,MATCH(SMALL(COUNTIF(AY$1:AY$39,"&lt;"&amp;AY$1:AY$39),ROW(AY19:AZ19)),COUNTIF(AY$1:AY$39,"&lt;"&amp;AY$1:AY$39),0))</f>
        <v>19</v>
      </c>
      <c r="BA19" s="416" t="str">
        <f t="array" ref="BA19">INDEX(AX$1:AX$39,SMALL(IF(AY$1:AY$39=AZ19,ROW(AY$1:AY$39)),COUNTIF(AZ$1:AZ19,AZ19)),1)</f>
        <v>South Gloucestershire</v>
      </c>
      <c r="BB19" s="416">
        <f t="shared" si="12"/>
        <v>19</v>
      </c>
      <c r="BC19" s="416" t="str">
        <f t="shared" si="13"/>
        <v>South Gloucestershire</v>
      </c>
      <c r="BF19" s="417" t="s">
        <v>150</v>
      </c>
      <c r="BG19" s="416">
        <f>VLOOKUP(BF19,'Rural 80'!$A$11:$BS$488,36,FALSE)</f>
        <v>33</v>
      </c>
      <c r="BH19" s="416">
        <f t="array" ref="BH19">INDEX(BG$1:BG$39,MATCH(SMALL(COUNTIF(BG$1:BG$39,"&lt;"&amp;BG$1:BG$39),ROW(BG19:BH19)),COUNTIF(BG$1:BG$39,"&lt;"&amp;BG$1:BG$39),0))</f>
        <v>19</v>
      </c>
      <c r="BI19" s="416" t="str">
        <f t="array" ref="BI19">INDEX(BF$1:BF$39,SMALL(IF(BG$1:BG$39=BH19,ROW(BG$1:BG$39)),COUNTIF(BH$1:BH19,BH19)),1)</f>
        <v>Poole</v>
      </c>
      <c r="BJ19" s="416">
        <f t="shared" si="14"/>
        <v>19</v>
      </c>
      <c r="BK19" s="416" t="str">
        <f t="shared" si="15"/>
        <v>Poole</v>
      </c>
      <c r="BN19" s="417" t="s">
        <v>150</v>
      </c>
      <c r="BO19" s="416">
        <f>VLOOKUP(BN19,'Rural 80'!$A$11:$BS$488,40,FALSE)</f>
        <v>24</v>
      </c>
      <c r="BP19" s="416">
        <f t="array" ref="BP19">INDEX(BO$1:BO$39,MATCH(SMALL(COUNTIF(BO$1:BO$39,"&lt;"&amp;BO$1:BO$39),ROW(BO19:BP19)),COUNTIF(BO$1:BO$39,"&lt;"&amp;BO$1:BO$39),0))</f>
        <v>19</v>
      </c>
      <c r="BQ19" s="416" t="str">
        <f t="array" ref="BQ19">INDEX(BN$1:BN$39,SMALL(IF(BO$1:BO$39=BP19,ROW(BO$1:BO$39)),COUNTIF(BP$1:BP19,BP19)),1)</f>
        <v>Newcastle-under-Lyme</v>
      </c>
      <c r="BR19" s="416">
        <f t="shared" si="16"/>
        <v>19</v>
      </c>
      <c r="BS19" s="416" t="str">
        <f t="shared" si="17"/>
        <v>Newcastle-under-Lyme</v>
      </c>
      <c r="BV19" s="417" t="s">
        <v>150</v>
      </c>
      <c r="BW19" s="416">
        <f>VLOOKUP(BV19,'Rural 80'!$A$11:$BS$488,44,FALSE)</f>
        <v>22</v>
      </c>
      <c r="BX19" s="416">
        <f t="array" ref="BX19">INDEX(BW$1:BW$39,MATCH(SMALL(COUNTIF(BW$1:BW$39,"&lt;"&amp;BW$1:BW$39),ROW(BW19:BX19)),COUNTIF(BW$1:BW$39,"&lt;"&amp;BW$1:BW$39),0))</f>
        <v>19</v>
      </c>
      <c r="BY19" s="416" t="str">
        <f t="array" ref="BY19">INDEX(BV$1:BV$39,SMALL(IF(BW$1:BW$39=BX19,ROW(BW$1:BW$39)),COUNTIF(BX$1:BX19,BX19)),1)</f>
        <v>Newcastle-under-Lyme</v>
      </c>
      <c r="BZ19" s="416">
        <f t="shared" si="18"/>
        <v>19</v>
      </c>
      <c r="CA19" s="416" t="str">
        <f t="shared" si="19"/>
        <v>Newcastle-under-Lyme</v>
      </c>
      <c r="CD19" s="417" t="s">
        <v>150</v>
      </c>
      <c r="CE19" s="416">
        <f>VLOOKUP(CD19,'Rural 80'!$A$11:$BS$488,48,FALSE)</f>
        <v>25</v>
      </c>
      <c r="CF19" s="416">
        <f t="array" ref="CF19">INDEX(CE$1:CE$39,MATCH(SMALL(COUNTIF(CE$1:CE$39,"&lt;"&amp;CE$1:CE$39),ROW(CE19:CF19)),COUNTIF(CE$1:CE$39,"&lt;"&amp;CE$1:CE$39),0))</f>
        <v>19</v>
      </c>
      <c r="CG19" s="416" t="str">
        <f t="array" ref="CG19">INDEX(CD$1:CD$39,SMALL(IF(CE$1:CE$39=CF19,ROW(CE$1:CE$39)),COUNTIF(CF$1:CF19,CF19)),1)</f>
        <v>Worthing</v>
      </c>
      <c r="CH19" s="416">
        <f t="shared" si="20"/>
        <v>19</v>
      </c>
      <c r="CI19" s="416" t="str">
        <f t="shared" si="21"/>
        <v>Worthing</v>
      </c>
      <c r="CL19" s="417" t="s">
        <v>150</v>
      </c>
      <c r="CM19" s="416">
        <f>VLOOKUP(CL19,'Rural 80'!$A$11:$BS$488,52,FALSE)</f>
        <v>31</v>
      </c>
      <c r="CN19" s="416">
        <f t="array" ref="CN19">INDEX(CM$1:CM$39,MATCH(SMALL(COUNTIF(CM$1:CM$39,"&lt;"&amp;CM$1:CM$39),ROW(CM19:CN19)),COUNTIF(CM$1:CM$39,"&lt;"&amp;CM$1:CM$39),0))</f>
        <v>19</v>
      </c>
      <c r="CO19" s="416" t="str">
        <f t="array" ref="CO19">INDEX(CL$1:CL$39,SMALL(IF(CM$1:CM$39=CN19,ROW(CM$1:CM$39)),COUNTIF(CN$1:CN19,CN19)),1)</f>
        <v>Poole</v>
      </c>
      <c r="CP19" s="416">
        <f t="shared" si="22"/>
        <v>19</v>
      </c>
      <c r="CQ19" s="416" t="str">
        <f t="shared" si="23"/>
        <v>Poole</v>
      </c>
      <c r="CT19" s="417" t="s">
        <v>150</v>
      </c>
      <c r="CU19" s="416" t="str">
        <f>VLOOKUP(CT19,'Rural 80'!$A$11:$BS$488,56,FALSE)</f>
        <v>9999</v>
      </c>
      <c r="CV19" s="416" t="str">
        <f t="array" ref="CV19">INDEX(CU$1:CU$39,MATCH(SMALL(COUNTIF(CU$1:CU$39,"&lt;"&amp;CU$1:CU$39),ROW(CU19:CV19)),COUNTIF(CU$1:CU$39,"&lt;"&amp;CU$1:CU$39),0))</f>
        <v>9999</v>
      </c>
      <c r="CW19" s="416" t="str">
        <f t="array" ref="CW19">INDEX(CT$1:CT$39,SMALL(IF(CU$1:CU$39=CV19,ROW(CU$1:CU$39)),COUNTIF(CV$1:CV19,CV19)),1)</f>
        <v>Leicester</v>
      </c>
      <c r="CX19" s="416" t="str">
        <f t="shared" si="24"/>
        <v>no data</v>
      </c>
      <c r="CY19" s="416" t="str">
        <f t="shared" si="25"/>
        <v>Leicester</v>
      </c>
      <c r="DB19" s="417" t="s">
        <v>150</v>
      </c>
      <c r="DC19" s="416" t="str">
        <f>VLOOKUP(DB19,'Rural 80'!$A$11:$BS$488,60,FALSE)</f>
        <v>9999</v>
      </c>
      <c r="DD19" s="416" t="str">
        <f t="array" ref="DD19">INDEX(DC$1:DC$39,MATCH(SMALL(COUNTIF(DC$1:DC$39,"&lt;"&amp;DC$1:DC$39),ROW(DC19:DD19)),COUNTIF(DC$1:DC$39,"&lt;"&amp;DC$1:DC$39),0))</f>
        <v>9999</v>
      </c>
      <c r="DE19" s="416" t="str">
        <f t="array" ref="DE19">INDEX(DB$1:DB$39,SMALL(IF(DC$1:DC$39=DD19,ROW(DC$1:DC$39)),COUNTIF(DD$1:DD19,DD19)),1)</f>
        <v>Leicester</v>
      </c>
      <c r="DF19" s="416" t="str">
        <f t="shared" si="26"/>
        <v>no data</v>
      </c>
      <c r="DG19" s="416" t="str">
        <f t="shared" si="27"/>
        <v>Leicester</v>
      </c>
      <c r="DJ19" s="417" t="s">
        <v>150</v>
      </c>
      <c r="DK19" s="416" t="str">
        <f>VLOOKUP(DJ19,'Rural 80'!$A$11:$BS$488,64,FALSE)</f>
        <v>9999</v>
      </c>
      <c r="DL19" s="416" t="str">
        <f t="array" ref="DL19">INDEX(DK$1:DK$39,MATCH(SMALL(COUNTIF(DK$1:DK$39,"&lt;"&amp;DK$1:DK$39),ROW(DK19:DL19)),COUNTIF(DK$1:DK$39,"&lt;"&amp;DK$1:DK$39),0))</f>
        <v>9999</v>
      </c>
      <c r="DM19" s="416" t="str">
        <f t="array" ref="DM19">INDEX(DJ$1:DJ$39,SMALL(IF(DK$1:DK$39=DL19,ROW(DK$1:DK$39)),COUNTIF(DL$1:DL19,DL19)),1)</f>
        <v>Leicester</v>
      </c>
      <c r="DN19" s="416" t="str">
        <f t="shared" si="28"/>
        <v>no data</v>
      </c>
      <c r="DO19" s="416" t="str">
        <f t="shared" si="29"/>
        <v>Leicester</v>
      </c>
      <c r="DR19" s="417" t="s">
        <v>150</v>
      </c>
      <c r="DS19" s="416" t="str">
        <f>VLOOKUP(DR19,'Rural 80'!$A$11:$BS$488,68,FALSE)</f>
        <v>9999</v>
      </c>
      <c r="DT19" s="416" t="str">
        <f t="array" ref="DT19">INDEX(DS$1:DS$39,MATCH(SMALL(COUNTIF(DS$1:DS$39,"&lt;"&amp;DS$1:DS$39),ROW(DS19:DT19)),COUNTIF(DS$1:DS$39,"&lt;"&amp;DS$1:DS$39),0))</f>
        <v>9999</v>
      </c>
      <c r="DU19" s="416" t="str">
        <f t="array" ref="DU19">INDEX(DR$1:DR$39,SMALL(IF(DS$1:DS$39=DT19,ROW(DS$1:DS$39)),COUNTIF(DT$1:DT19,DT19)),1)</f>
        <v>Leicester</v>
      </c>
      <c r="DV19" s="416" t="str">
        <f t="shared" si="30"/>
        <v>no data</v>
      </c>
      <c r="DW19" s="416" t="str">
        <f t="shared" si="31"/>
        <v>Leicester</v>
      </c>
    </row>
    <row r="20" spans="2:127" x14ac:dyDescent="0.25">
      <c r="B20" s="417" t="s">
        <v>169</v>
      </c>
      <c r="C20" s="416">
        <f>VLOOKUP(B20,'Rural 80'!$A$11:$BS$488,8,FALSE)</f>
        <v>23</v>
      </c>
      <c r="D20" s="416">
        <f t="array" ref="D20">INDEX(C$1:C$39,MATCH(SMALL(COUNTIF(C$1:C$39,"&lt;"&amp;C$1:C$39),ROW(C20:D20)),COUNTIF(C$1:C$39,"&lt;"&amp;C$1:C$39),0))</f>
        <v>20</v>
      </c>
      <c r="E20" s="416" t="str">
        <f t="array" ref="E20">INDEX(B$1:B$39,SMALL(IF(C$1:C$39=D20,ROW(C$1:C$39)),COUNTIF(D$1:D20,D20)),1)</f>
        <v>Broxtowe</v>
      </c>
      <c r="F20" s="416">
        <f t="shared" si="0"/>
        <v>20</v>
      </c>
      <c r="G20" s="416" t="str">
        <f t="shared" si="1"/>
        <v>Broxtowe</v>
      </c>
      <c r="J20" s="417" t="s">
        <v>169</v>
      </c>
      <c r="K20" s="416">
        <f>VLOOKUP(J20,'Rural 80'!$A$11:$BS$488,12,FALSE)</f>
        <v>31</v>
      </c>
      <c r="L20" s="416">
        <f t="array" ref="L20">INDEX(K$1:K$39,MATCH(SMALL(COUNTIF(K$1:K$39,"&lt;"&amp;K$1:K$39),ROW(K20:L20)),COUNTIF(K$1:K$39,"&lt;"&amp;K$1:K$39),0))</f>
        <v>20</v>
      </c>
      <c r="M20" s="416" t="str">
        <f t="array" ref="M20">INDEX(J$1:J$39,SMALL(IF(K$1:K$39=L20,ROW(K$1:K$39)),COUNTIF(L$1:L20,L20)),1)</f>
        <v>Broxtowe</v>
      </c>
      <c r="N20" s="416">
        <f t="shared" si="2"/>
        <v>20</v>
      </c>
      <c r="O20" s="416" t="str">
        <f t="shared" si="3"/>
        <v>Broxtowe</v>
      </c>
      <c r="R20" s="417" t="s">
        <v>169</v>
      </c>
      <c r="S20" s="416">
        <f>VLOOKUP(R20,'Rural 80'!$A$11:$BS$488,16,FALSE)</f>
        <v>27</v>
      </c>
      <c r="T20" s="416">
        <f t="array" ref="T20">INDEX(S$1:S$39,MATCH(SMALL(COUNTIF(S$1:S$39,"&lt;"&amp;S$1:S$39),ROW(S20:T20)),COUNTIF(S$1:S$39,"&lt;"&amp;S$1:S$39),0))</f>
        <v>20</v>
      </c>
      <c r="U20" s="416" t="str">
        <f t="array" ref="U20">INDEX(R$1:R$39,SMALL(IF(S$1:S$39=T20,ROW(S$1:S$39)),COUNTIF(T$1:T20,T20)),1)</f>
        <v>Arun</v>
      </c>
      <c r="V20" s="416">
        <f t="shared" si="4"/>
        <v>20</v>
      </c>
      <c r="W20" s="416" t="str">
        <f t="shared" si="5"/>
        <v>Arun</v>
      </c>
      <c r="Z20" s="417" t="s">
        <v>169</v>
      </c>
      <c r="AA20" s="416">
        <f>VLOOKUP(Z20,'Rural 80'!$A$11:$BS$488,20,FALSE)</f>
        <v>25</v>
      </c>
      <c r="AB20" s="416">
        <f t="array" ref="AB20">INDEX(AA$1:AA$39,MATCH(SMALL(COUNTIF(AA$1:AA$39,"&lt;"&amp;AA$1:AA$39),ROW(AA20:AB20)),COUNTIF(AA$1:AA$39,"&lt;"&amp;AA$1:AA$39),0))</f>
        <v>20</v>
      </c>
      <c r="AC20" s="416" t="str">
        <f t="array" ref="AC20">INDEX(Z$1:Z$39,SMALL(IF(AA$1:AA$39=AB20,ROW(AA$1:AA$39)),COUNTIF(AB$1:AB20,AB20)),1)</f>
        <v>Poole</v>
      </c>
      <c r="AD20" s="416">
        <f t="shared" si="6"/>
        <v>20</v>
      </c>
      <c r="AE20" s="416" t="str">
        <f t="shared" si="7"/>
        <v>Poole</v>
      </c>
      <c r="AH20" s="417" t="s">
        <v>169</v>
      </c>
      <c r="AI20" s="416">
        <f>VLOOKUP(AH20,'Rural 80'!$A$11:$BS$488,24,FALSE)</f>
        <v>17</v>
      </c>
      <c r="AJ20" s="416">
        <f t="array" ref="AJ20">INDEX(AI$1:AI$39,MATCH(SMALL(COUNTIF(AI$1:AI$39,"&lt;"&amp;AI$1:AI$39),ROW(AI20:AJ20)),COUNTIF(AI$1:AI$39,"&lt;"&amp;AI$1:AI$39),0))</f>
        <v>20</v>
      </c>
      <c r="AK20" s="416" t="str">
        <f t="array" ref="AK20">INDEX(AH$1:AH$39,SMALL(IF(AI$1:AI$39=AJ20,ROW(AI$1:AI$39)),COUNTIF(AJ$1:AJ20,AJ20)),1)</f>
        <v>Broxtowe</v>
      </c>
      <c r="AL20" s="416">
        <f t="shared" si="8"/>
        <v>20</v>
      </c>
      <c r="AM20" s="416" t="str">
        <f t="shared" si="9"/>
        <v>Broxtowe</v>
      </c>
      <c r="AP20" s="417" t="s">
        <v>169</v>
      </c>
      <c r="AQ20" s="416">
        <f>VLOOKUP(AP20,'Rural 80'!$A$11:$BS$488,28,FALSE)</f>
        <v>18</v>
      </c>
      <c r="AR20" s="416">
        <f t="array" ref="AR20">INDEX(AQ$1:AQ$39,MATCH(SMALL(COUNTIF(AQ$1:AQ$39,"&lt;"&amp;AQ$1:AQ$39),ROW(AQ20:AR20)),COUNTIF(AQ$1:AQ$39,"&lt;"&amp;AQ$1:AQ$39),0))</f>
        <v>20</v>
      </c>
      <c r="AS20" s="416" t="str">
        <f t="array" ref="AS20">INDEX(AP$1:AP$39,SMALL(IF(AQ$1:AQ$39=AR20,ROW(AQ$1:AQ$39)),COUNTIF(AR$1:AR20,AR20)),1)</f>
        <v>Broxtowe</v>
      </c>
      <c r="AT20" s="416">
        <f t="shared" si="10"/>
        <v>20</v>
      </c>
      <c r="AU20" s="416" t="str">
        <f t="shared" si="11"/>
        <v>Broxtowe</v>
      </c>
      <c r="AX20" s="417" t="s">
        <v>169</v>
      </c>
      <c r="AY20" s="416">
        <f>VLOOKUP(AX20,'Rural 80'!$A$11:$BS$488,32,FALSE)</f>
        <v>18</v>
      </c>
      <c r="AZ20" s="416">
        <f t="array" ref="AZ20">INDEX(AY$1:AY$39,MATCH(SMALL(COUNTIF(AY$1:AY$39,"&lt;"&amp;AY$1:AY$39),ROW(AY20:AZ20)),COUNTIF(AY$1:AY$39,"&lt;"&amp;AY$1:AY$39),0))</f>
        <v>20</v>
      </c>
      <c r="BA20" s="416" t="str">
        <f t="array" ref="BA20">INDEX(AX$1:AX$39,SMALL(IF(AY$1:AY$39=AZ20,ROW(AY$1:AY$39)),COUNTIF(AZ$1:AZ20,AZ20)),1)</f>
        <v>Stoke-on-Trent</v>
      </c>
      <c r="BB20" s="416">
        <f t="shared" si="12"/>
        <v>20</v>
      </c>
      <c r="BC20" s="416" t="str">
        <f t="shared" si="13"/>
        <v>Stoke-on-Trent</v>
      </c>
      <c r="BF20" s="417" t="s">
        <v>169</v>
      </c>
      <c r="BG20" s="416">
        <f>VLOOKUP(BF20,'Rural 80'!$A$11:$BS$488,36,FALSE)</f>
        <v>17</v>
      </c>
      <c r="BH20" s="416">
        <f t="array" ref="BH20">INDEX(BG$1:BG$39,MATCH(SMALL(COUNTIF(BG$1:BG$39,"&lt;"&amp;BG$1:BG$39),ROW(BG20:BH20)),COUNTIF(BG$1:BG$39,"&lt;"&amp;BG$1:BG$39),0))</f>
        <v>20</v>
      </c>
      <c r="BI20" s="416" t="str">
        <f t="array" ref="BI20">INDEX(BF$1:BF$39,SMALL(IF(BG$1:BG$39=BH20,ROW(BG$1:BG$39)),COUNTIF(BH$1:BH20,BH20)),1)</f>
        <v>Sheffield</v>
      </c>
      <c r="BJ20" s="416">
        <f t="shared" si="14"/>
        <v>20</v>
      </c>
      <c r="BK20" s="416" t="str">
        <f t="shared" si="15"/>
        <v>Sheffield</v>
      </c>
      <c r="BN20" s="417" t="s">
        <v>169</v>
      </c>
      <c r="BO20" s="416">
        <f>VLOOKUP(BN20,'Rural 80'!$A$11:$BS$488,40,FALSE)</f>
        <v>26</v>
      </c>
      <c r="BP20" s="416">
        <f t="array" ref="BP20">INDEX(BO$1:BO$39,MATCH(SMALL(COUNTIF(BO$1:BO$39,"&lt;"&amp;BO$1:BO$39),ROW(BO20:BP20)),COUNTIF(BO$1:BO$39,"&lt;"&amp;BO$1:BO$39),0))</f>
        <v>20</v>
      </c>
      <c r="BQ20" s="416" t="str">
        <f t="array" ref="BQ20">INDEX(BN$1:BN$39,SMALL(IF(BO$1:BO$39=BP20,ROW(BO$1:BO$39)),COUNTIF(BP$1:BP20,BP20)),1)</f>
        <v>Arun</v>
      </c>
      <c r="BR20" s="416">
        <f t="shared" si="16"/>
        <v>20</v>
      </c>
      <c r="BS20" s="416" t="str">
        <f t="shared" si="17"/>
        <v>Arun</v>
      </c>
      <c r="BV20" s="417" t="s">
        <v>169</v>
      </c>
      <c r="BW20" s="416">
        <f>VLOOKUP(BV20,'Rural 80'!$A$11:$BS$488,44,FALSE)</f>
        <v>32</v>
      </c>
      <c r="BX20" s="416">
        <f t="array" ref="BX20">INDEX(BW$1:BW$39,MATCH(SMALL(COUNTIF(BW$1:BW$39,"&lt;"&amp;BW$1:BW$39),ROW(BW20:BX20)),COUNTIF(BW$1:BW$39,"&lt;"&amp;BW$1:BW$39),0))</f>
        <v>20</v>
      </c>
      <c r="BY20" s="416" t="str">
        <f t="array" ref="BY20">INDEX(BV$1:BV$39,SMALL(IF(BW$1:BW$39=BX20,ROW(BW$1:BW$39)),COUNTIF(BX$1:BX20,BX20)),1)</f>
        <v>Broxtowe</v>
      </c>
      <c r="BZ20" s="416">
        <f t="shared" si="18"/>
        <v>20</v>
      </c>
      <c r="CA20" s="416" t="str">
        <f t="shared" si="19"/>
        <v>Broxtowe</v>
      </c>
      <c r="CD20" s="417" t="s">
        <v>169</v>
      </c>
      <c r="CE20" s="416">
        <f>VLOOKUP(CD20,'Rural 80'!$A$11:$BS$488,48,FALSE)</f>
        <v>28</v>
      </c>
      <c r="CF20" s="416">
        <f t="array" ref="CF20">INDEX(CE$1:CE$39,MATCH(SMALL(COUNTIF(CE$1:CE$39,"&lt;"&amp;CE$1:CE$39),ROW(CE20:CF20)),COUNTIF(CE$1:CE$39,"&lt;"&amp;CE$1:CE$39),0))</f>
        <v>20</v>
      </c>
      <c r="CG20" s="416" t="str">
        <f t="array" ref="CG20">INDEX(CD$1:CD$39,SMALL(IF(CE$1:CE$39=CF20,ROW(CE$1:CE$39)),COUNTIF(CF$1:CF20,CF20)),1)</f>
        <v>Arun</v>
      </c>
      <c r="CH20" s="416">
        <f t="shared" si="20"/>
        <v>20</v>
      </c>
      <c r="CI20" s="416" t="str">
        <f t="shared" si="21"/>
        <v>Arun</v>
      </c>
      <c r="CL20" s="417" t="s">
        <v>169</v>
      </c>
      <c r="CM20" s="416">
        <f>VLOOKUP(CL20,'Rural 80'!$A$11:$BS$488,52,FALSE)</f>
        <v>25</v>
      </c>
      <c r="CN20" s="416">
        <f t="array" ref="CN20">INDEX(CM$1:CM$39,MATCH(SMALL(COUNTIF(CM$1:CM$39,"&lt;"&amp;CM$1:CM$39),ROW(CM20:CN20)),COUNTIF(CM$1:CM$39,"&lt;"&amp;CM$1:CM$39),0))</f>
        <v>20</v>
      </c>
      <c r="CO20" s="416" t="str">
        <f t="array" ref="CO20">INDEX(CL$1:CL$39,SMALL(IF(CM$1:CM$39=CN20,ROW(CM$1:CM$39)),COUNTIF(CN$1:CN20,CN20)),1)</f>
        <v>Stoke-on-Trent</v>
      </c>
      <c r="CP20" s="416">
        <f t="shared" si="22"/>
        <v>20</v>
      </c>
      <c r="CQ20" s="416" t="str">
        <f t="shared" si="23"/>
        <v>Stoke-on-Trent</v>
      </c>
      <c r="CT20" s="417" t="s">
        <v>169</v>
      </c>
      <c r="CU20" s="416" t="str">
        <f>VLOOKUP(CT20,'Rural 80'!$A$11:$BS$488,56,FALSE)</f>
        <v>9999</v>
      </c>
      <c r="CV20" s="416" t="str">
        <f t="array" ref="CV20">INDEX(CU$1:CU$39,MATCH(SMALL(COUNTIF(CU$1:CU$39,"&lt;"&amp;CU$1:CU$39),ROW(CU20:CV20)),COUNTIF(CU$1:CU$39,"&lt;"&amp;CU$1:CU$39),0))</f>
        <v>9999</v>
      </c>
      <c r="CW20" s="416" t="str">
        <f t="array" ref="CW20">INDEX(CT$1:CT$39,SMALL(IF(CU$1:CU$39=CV20,ROW(CU$1:CU$39)),COUNTIF(CV$1:CV20,CV20)),1)</f>
        <v>Middlesbrough</v>
      </c>
      <c r="CX20" s="416" t="str">
        <f t="shared" si="24"/>
        <v>no data</v>
      </c>
      <c r="CY20" s="416" t="str">
        <f t="shared" si="25"/>
        <v>Middlesbrough</v>
      </c>
      <c r="DB20" s="417" t="s">
        <v>169</v>
      </c>
      <c r="DC20" s="416" t="str">
        <f>VLOOKUP(DB20,'Rural 80'!$A$11:$BS$488,60,FALSE)</f>
        <v>9999</v>
      </c>
      <c r="DD20" s="416" t="str">
        <f t="array" ref="DD20">INDEX(DC$1:DC$39,MATCH(SMALL(COUNTIF(DC$1:DC$39,"&lt;"&amp;DC$1:DC$39),ROW(DC20:DD20)),COUNTIF(DC$1:DC$39,"&lt;"&amp;DC$1:DC$39),0))</f>
        <v>9999</v>
      </c>
      <c r="DE20" s="416" t="str">
        <f t="array" ref="DE20">INDEX(DB$1:DB$39,SMALL(IF(DC$1:DC$39=DD20,ROW(DC$1:DC$39)),COUNTIF(DD$1:DD20,DD20)),1)</f>
        <v>Middlesbrough</v>
      </c>
      <c r="DF20" s="416" t="str">
        <f t="shared" si="26"/>
        <v>no data</v>
      </c>
      <c r="DG20" s="416" t="str">
        <f t="shared" si="27"/>
        <v>Middlesbrough</v>
      </c>
      <c r="DJ20" s="417" t="s">
        <v>169</v>
      </c>
      <c r="DK20" s="416" t="str">
        <f>VLOOKUP(DJ20,'Rural 80'!$A$11:$BS$488,64,FALSE)</f>
        <v>9999</v>
      </c>
      <c r="DL20" s="416" t="str">
        <f t="array" ref="DL20">INDEX(DK$1:DK$39,MATCH(SMALL(COUNTIF(DK$1:DK$39,"&lt;"&amp;DK$1:DK$39),ROW(DK20:DL20)),COUNTIF(DK$1:DK$39,"&lt;"&amp;DK$1:DK$39),0))</f>
        <v>9999</v>
      </c>
      <c r="DM20" s="416" t="str">
        <f t="array" ref="DM20">INDEX(DJ$1:DJ$39,SMALL(IF(DK$1:DK$39=DL20,ROW(DK$1:DK$39)),COUNTIF(DL$1:DL20,DL20)),1)</f>
        <v>Middlesbrough</v>
      </c>
      <c r="DN20" s="416" t="str">
        <f t="shared" si="28"/>
        <v>no data</v>
      </c>
      <c r="DO20" s="416" t="str">
        <f t="shared" si="29"/>
        <v>Middlesbrough</v>
      </c>
      <c r="DR20" s="417" t="s">
        <v>169</v>
      </c>
      <c r="DS20" s="416" t="str">
        <f>VLOOKUP(DR20,'Rural 80'!$A$11:$BS$488,68,FALSE)</f>
        <v>9999</v>
      </c>
      <c r="DT20" s="416" t="str">
        <f t="array" ref="DT20">INDEX(DS$1:DS$39,MATCH(SMALL(COUNTIF(DS$1:DS$39,"&lt;"&amp;DS$1:DS$39),ROW(DS20:DT20)),COUNTIF(DS$1:DS$39,"&lt;"&amp;DS$1:DS$39),0))</f>
        <v>9999</v>
      </c>
      <c r="DU20" s="416" t="str">
        <f t="array" ref="DU20">INDEX(DR$1:DR$39,SMALL(IF(DS$1:DS$39=DT20,ROW(DS$1:DS$39)),COUNTIF(DT$1:DT20,DT20)),1)</f>
        <v>Middlesbrough</v>
      </c>
      <c r="DV20" s="416" t="str">
        <f t="shared" si="30"/>
        <v>no data</v>
      </c>
      <c r="DW20" s="416" t="str">
        <f t="shared" si="31"/>
        <v>Middlesbrough</v>
      </c>
    </row>
    <row r="21" spans="2:127" x14ac:dyDescent="0.25">
      <c r="B21" s="417" t="s">
        <v>175</v>
      </c>
      <c r="C21" s="416">
        <f>VLOOKUP(B21,'Rural 80'!$A$11:$BS$488,8,FALSE)</f>
        <v>17</v>
      </c>
      <c r="D21" s="416">
        <f t="array" ref="D21">INDEX(C$1:C$39,MATCH(SMALL(COUNTIF(C$1:C$39,"&lt;"&amp;C$1:C$39),ROW(C21:D21)),COUNTIF(C$1:C$39,"&lt;"&amp;C$1:C$39),0))</f>
        <v>21</v>
      </c>
      <c r="E21" s="416" t="str">
        <f t="array" ref="E21">INDEX(B$1:B$39,SMALL(IF(C$1:C$39=D21,ROW(C$1:C$39)),COUNTIF(D$1:D21,D21)),1)</f>
        <v>Stoke-on-Trent</v>
      </c>
      <c r="F21" s="416">
        <f t="shared" si="0"/>
        <v>21</v>
      </c>
      <c r="G21" s="416" t="str">
        <f t="shared" si="1"/>
        <v>Stoke-on-Trent</v>
      </c>
      <c r="J21" s="417" t="s">
        <v>175</v>
      </c>
      <c r="K21" s="416">
        <f>VLOOKUP(J21,'Rural 80'!$A$11:$BS$488,12,FALSE)</f>
        <v>19</v>
      </c>
      <c r="L21" s="416">
        <f t="array" ref="L21">INDEX(K$1:K$39,MATCH(SMALL(COUNTIF(K$1:K$39,"&lt;"&amp;K$1:K$39),ROW(K21:L21)),COUNTIF(K$1:K$39,"&lt;"&amp;K$1:K$39),0))</f>
        <v>21</v>
      </c>
      <c r="M21" s="416" t="str">
        <f t="array" ref="M21">INDEX(J$1:J$39,SMALL(IF(K$1:K$39=L21,ROW(K$1:K$39)),COUNTIF(L$1:L21,L21)),1)</f>
        <v>Stoke-on-Trent</v>
      </c>
      <c r="N21" s="416">
        <f t="shared" si="2"/>
        <v>21</v>
      </c>
      <c r="O21" s="416" t="str">
        <f t="shared" si="3"/>
        <v>Stoke-on-Trent</v>
      </c>
      <c r="R21" s="417" t="s">
        <v>175</v>
      </c>
      <c r="S21" s="416">
        <f>VLOOKUP(R21,'Rural 80'!$A$11:$BS$488,16,FALSE)</f>
        <v>16</v>
      </c>
      <c r="T21" s="416">
        <f t="array" ref="T21">INDEX(S$1:S$39,MATCH(SMALL(COUNTIF(S$1:S$39,"&lt;"&amp;S$1:S$39),ROW(S21:T21)),COUNTIF(S$1:S$39,"&lt;"&amp;S$1:S$39),0))</f>
        <v>21</v>
      </c>
      <c r="U21" s="416" t="str">
        <f t="array" ref="U21">INDEX(R$1:R$39,SMALL(IF(S$1:S$39=T21,ROW(S$1:S$39)),COUNTIF(T$1:T21,T21)),1)</f>
        <v>Broxtowe</v>
      </c>
      <c r="V21" s="416">
        <f t="shared" si="4"/>
        <v>21</v>
      </c>
      <c r="W21" s="416" t="str">
        <f t="shared" si="5"/>
        <v>Broxtowe</v>
      </c>
      <c r="Z21" s="417" t="s">
        <v>175</v>
      </c>
      <c r="AA21" s="416">
        <f>VLOOKUP(Z21,'Rural 80'!$A$11:$BS$488,20,FALSE)</f>
        <v>21</v>
      </c>
      <c r="AB21" s="416">
        <f t="array" ref="AB21">INDEX(AA$1:AA$39,MATCH(SMALL(COUNTIF(AA$1:AA$39,"&lt;"&amp;AA$1:AA$39),ROW(AA21:AB21)),COUNTIF(AA$1:AA$39,"&lt;"&amp;AA$1:AA$39),0))</f>
        <v>21</v>
      </c>
      <c r="AC21" s="416" t="str">
        <f t="array" ref="AC21">INDEX(Z$1:Z$39,SMALL(IF(AA$1:AA$39=AB21,ROW(AA$1:AA$39)),COUNTIF(AB$1:AB21,AB21)),1)</f>
        <v>Newcastle-under-Lyme</v>
      </c>
      <c r="AD21" s="416">
        <f t="shared" si="6"/>
        <v>21</v>
      </c>
      <c r="AE21" s="416" t="str">
        <f t="shared" si="7"/>
        <v>Newcastle-under-Lyme</v>
      </c>
      <c r="AH21" s="417" t="s">
        <v>175</v>
      </c>
      <c r="AI21" s="416">
        <f>VLOOKUP(AH21,'Rural 80'!$A$11:$BS$488,24,FALSE)</f>
        <v>14</v>
      </c>
      <c r="AJ21" s="416">
        <f t="array" ref="AJ21">INDEX(AI$1:AI$39,MATCH(SMALL(COUNTIF(AI$1:AI$39,"&lt;"&amp;AI$1:AI$39),ROW(AI21:AJ21)),COUNTIF(AI$1:AI$39,"&lt;"&amp;AI$1:AI$39),0))</f>
        <v>21</v>
      </c>
      <c r="AK21" s="416" t="str">
        <f t="array" ref="AK21">INDEX(AH$1:AH$39,SMALL(IF(AI$1:AI$39=AJ21,ROW(AI$1:AI$39)),COUNTIF(AJ$1:AJ21,AJ21)),1)</f>
        <v>South Gloucestershire</v>
      </c>
      <c r="AL21" s="416">
        <f t="shared" si="8"/>
        <v>21</v>
      </c>
      <c r="AM21" s="416" t="str">
        <f t="shared" si="9"/>
        <v>South Gloucestershire</v>
      </c>
      <c r="AP21" s="417" t="s">
        <v>175</v>
      </c>
      <c r="AQ21" s="416">
        <f>VLOOKUP(AP21,'Rural 80'!$A$11:$BS$488,28,FALSE)</f>
        <v>14</v>
      </c>
      <c r="AR21" s="416">
        <f t="array" ref="AR21">INDEX(AQ$1:AQ$39,MATCH(SMALL(COUNTIF(AQ$1:AQ$39,"&lt;"&amp;AQ$1:AQ$39),ROW(AQ21:AR21)),COUNTIF(AQ$1:AQ$39,"&lt;"&amp;AQ$1:AQ$39),0))</f>
        <v>21</v>
      </c>
      <c r="AS21" s="416" t="str">
        <f t="array" ref="AS21">INDEX(AP$1:AP$39,SMALL(IF(AQ$1:AQ$39=AR21,ROW(AQ$1:AQ$39)),COUNTIF(AR$1:AR21,AR21)),1)</f>
        <v>Blackpool</v>
      </c>
      <c r="AT21" s="416">
        <f t="shared" si="10"/>
        <v>21</v>
      </c>
      <c r="AU21" s="416" t="str">
        <f t="shared" si="11"/>
        <v>Blackpool</v>
      </c>
      <c r="AX21" s="417" t="s">
        <v>175</v>
      </c>
      <c r="AY21" s="416">
        <f>VLOOKUP(AX21,'Rural 80'!$A$11:$BS$488,32,FALSE)</f>
        <v>9</v>
      </c>
      <c r="AZ21" s="416">
        <f t="array" ref="AZ21">INDEX(AY$1:AY$39,MATCH(SMALL(COUNTIF(AY$1:AY$39,"&lt;"&amp;AY$1:AY$39),ROW(AY21:AZ21)),COUNTIF(AY$1:AY$39,"&lt;"&amp;AY$1:AY$39),0))</f>
        <v>21</v>
      </c>
      <c r="BA21" s="416" t="str">
        <f t="array" ref="BA21">INDEX(AX$1:AX$39,SMALL(IF(AY$1:AY$39=AZ21,ROW(AY$1:AY$39)),COUNTIF(AZ$1:AZ21,AZ21)),1)</f>
        <v>Broxtowe</v>
      </c>
      <c r="BB21" s="416">
        <f t="shared" si="12"/>
        <v>21</v>
      </c>
      <c r="BC21" s="416" t="str">
        <f t="shared" si="13"/>
        <v>Broxtowe</v>
      </c>
      <c r="BF21" s="417" t="s">
        <v>175</v>
      </c>
      <c r="BG21" s="416">
        <f>VLOOKUP(BF21,'Rural 80'!$A$11:$BS$488,36,FALSE)</f>
        <v>4</v>
      </c>
      <c r="BH21" s="416">
        <f t="array" ref="BH21">INDEX(BG$1:BG$39,MATCH(SMALL(COUNTIF(BG$1:BG$39,"&lt;"&amp;BG$1:BG$39),ROW(BG21:BH21)),COUNTIF(BG$1:BG$39,"&lt;"&amp;BG$1:BG$39),0))</f>
        <v>21</v>
      </c>
      <c r="BI21" s="416" t="str">
        <f t="array" ref="BI21">INDEX(BF$1:BF$39,SMALL(IF(BG$1:BG$39=BH21,ROW(BG$1:BG$39)),COUNTIF(BH$1:BH21,BH21)),1)</f>
        <v>Broxtowe</v>
      </c>
      <c r="BJ21" s="416">
        <f t="shared" si="14"/>
        <v>21</v>
      </c>
      <c r="BK21" s="416" t="str">
        <f t="shared" si="15"/>
        <v>Broxtowe</v>
      </c>
      <c r="BN21" s="417" t="s">
        <v>175</v>
      </c>
      <c r="BO21" s="416">
        <f>VLOOKUP(BN21,'Rural 80'!$A$11:$BS$488,40,FALSE)</f>
        <v>19</v>
      </c>
      <c r="BP21" s="416">
        <f t="array" ref="BP21">INDEX(BO$1:BO$39,MATCH(SMALL(COUNTIF(BO$1:BO$39,"&lt;"&amp;BO$1:BO$39),ROW(BO21:BP21)),COUNTIF(BO$1:BO$39,"&lt;"&amp;BO$1:BO$39),0))</f>
        <v>21</v>
      </c>
      <c r="BQ21" s="416" t="str">
        <f t="array" ref="BQ21">INDEX(BN$1:BN$39,SMALL(IF(BO$1:BO$39=BP21,ROW(BO$1:BO$39)),COUNTIF(BP$1:BP21,BP21)),1)</f>
        <v>Broxtowe</v>
      </c>
      <c r="BR21" s="416">
        <f t="shared" si="16"/>
        <v>21</v>
      </c>
      <c r="BS21" s="416" t="str">
        <f t="shared" si="17"/>
        <v>Broxtowe</v>
      </c>
      <c r="BV21" s="417" t="s">
        <v>175</v>
      </c>
      <c r="BW21" s="416">
        <f>VLOOKUP(BV21,'Rural 80'!$A$11:$BS$488,44,FALSE)</f>
        <v>19</v>
      </c>
      <c r="BX21" s="416">
        <f t="array" ref="BX21">INDEX(BW$1:BW$39,MATCH(SMALL(COUNTIF(BW$1:BW$39,"&lt;"&amp;BW$1:BW$39),ROW(BW21:BX21)),COUNTIF(BW$1:BW$39,"&lt;"&amp;BW$1:BW$39),0))</f>
        <v>21</v>
      </c>
      <c r="BY21" s="416" t="str">
        <f t="array" ref="BY21">INDEX(BV$1:BV$39,SMALL(IF(BW$1:BW$39=BX21,ROW(BW$1:BW$39)),COUNTIF(BX$1:BX21,BX21)),1)</f>
        <v>Arun</v>
      </c>
      <c r="BZ21" s="416">
        <f t="shared" si="18"/>
        <v>21</v>
      </c>
      <c r="CA21" s="416" t="str">
        <f t="shared" si="19"/>
        <v>Arun</v>
      </c>
      <c r="CD21" s="417" t="s">
        <v>175</v>
      </c>
      <c r="CE21" s="416">
        <f>VLOOKUP(CD21,'Rural 80'!$A$11:$BS$488,48,FALSE)</f>
        <v>18</v>
      </c>
      <c r="CF21" s="416">
        <f t="array" ref="CF21">INDEX(CE$1:CE$39,MATCH(SMALL(COUNTIF(CE$1:CE$39,"&lt;"&amp;CE$1:CE$39),ROW(CE21:CF21)),COUNTIF(CE$1:CE$39,"&lt;"&amp;CE$1:CE$39),0))</f>
        <v>21</v>
      </c>
      <c r="CG21" s="416" t="str">
        <f t="array" ref="CG21">INDEX(CD$1:CD$39,SMALL(IF(CE$1:CE$39=CF21,ROW(CE$1:CE$39)),COUNTIF(CF$1:CF21,CF21)),1)</f>
        <v>Wokingham</v>
      </c>
      <c r="CH21" s="416">
        <f t="shared" si="20"/>
        <v>21</v>
      </c>
      <c r="CI21" s="416" t="str">
        <f t="shared" si="21"/>
        <v>Wokingham</v>
      </c>
      <c r="CL21" s="417" t="s">
        <v>175</v>
      </c>
      <c r="CM21" s="416">
        <f>VLOOKUP(CL21,'Rural 80'!$A$11:$BS$488,52,FALSE)</f>
        <v>24</v>
      </c>
      <c r="CN21" s="416">
        <f t="array" ref="CN21">INDEX(CM$1:CM$39,MATCH(SMALL(COUNTIF(CM$1:CM$39,"&lt;"&amp;CM$1:CM$39),ROW(CM21:CN21)),COUNTIF(CM$1:CM$39,"&lt;"&amp;CM$1:CM$39),0))</f>
        <v>21</v>
      </c>
      <c r="CO21" s="416" t="str">
        <f t="array" ref="CO21">INDEX(CL$1:CL$39,SMALL(IF(CM$1:CM$39=CN21,ROW(CM$1:CM$39)),COUNTIF(CN$1:CN21,CN21)),1)</f>
        <v>Blackpool</v>
      </c>
      <c r="CP21" s="416">
        <f t="shared" si="22"/>
        <v>21</v>
      </c>
      <c r="CQ21" s="416" t="str">
        <f t="shared" si="23"/>
        <v>Blackpool</v>
      </c>
      <c r="CT21" s="417" t="s">
        <v>175</v>
      </c>
      <c r="CU21" s="416" t="str">
        <f>VLOOKUP(CT21,'Rural 80'!$A$11:$BS$488,56,FALSE)</f>
        <v>9999</v>
      </c>
      <c r="CV21" s="416" t="str">
        <f t="array" ref="CV21">INDEX(CU$1:CU$39,MATCH(SMALL(COUNTIF(CU$1:CU$39,"&lt;"&amp;CU$1:CU$39),ROW(CU21:CV21)),COUNTIF(CU$1:CU$39,"&lt;"&amp;CU$1:CU$39),0))</f>
        <v>9999</v>
      </c>
      <c r="CW21" s="416" t="str">
        <f t="array" ref="CW21">INDEX(CT$1:CT$39,SMALL(IF(CU$1:CU$39=CV21,ROW(CU$1:CU$39)),COUNTIF(CV$1:CV21,CV21)),1)</f>
        <v>Newcastle-under-Lyme</v>
      </c>
      <c r="CX21" s="416" t="str">
        <f t="shared" si="24"/>
        <v>no data</v>
      </c>
      <c r="CY21" s="416" t="str">
        <f t="shared" si="25"/>
        <v>Newcastle-under-Lyme</v>
      </c>
      <c r="DB21" s="417" t="s">
        <v>175</v>
      </c>
      <c r="DC21" s="416" t="str">
        <f>VLOOKUP(DB21,'Rural 80'!$A$11:$BS$488,60,FALSE)</f>
        <v>9999</v>
      </c>
      <c r="DD21" s="416" t="str">
        <f t="array" ref="DD21">INDEX(DC$1:DC$39,MATCH(SMALL(COUNTIF(DC$1:DC$39,"&lt;"&amp;DC$1:DC$39),ROW(DC21:DD21)),COUNTIF(DC$1:DC$39,"&lt;"&amp;DC$1:DC$39),0))</f>
        <v>9999</v>
      </c>
      <c r="DE21" s="416" t="str">
        <f t="array" ref="DE21">INDEX(DB$1:DB$39,SMALL(IF(DC$1:DC$39=DD21,ROW(DC$1:DC$39)),COUNTIF(DD$1:DD21,DD21)),1)</f>
        <v>Newcastle-under-Lyme</v>
      </c>
      <c r="DF21" s="416" t="str">
        <f t="shared" si="26"/>
        <v>no data</v>
      </c>
      <c r="DG21" s="416" t="str">
        <f t="shared" si="27"/>
        <v>Newcastle-under-Lyme</v>
      </c>
      <c r="DJ21" s="417" t="s">
        <v>175</v>
      </c>
      <c r="DK21" s="416" t="str">
        <f>VLOOKUP(DJ21,'Rural 80'!$A$11:$BS$488,64,FALSE)</f>
        <v>9999</v>
      </c>
      <c r="DL21" s="416" t="str">
        <f t="array" ref="DL21">INDEX(DK$1:DK$39,MATCH(SMALL(COUNTIF(DK$1:DK$39,"&lt;"&amp;DK$1:DK$39),ROW(DK21:DL21)),COUNTIF(DK$1:DK$39,"&lt;"&amp;DK$1:DK$39),0))</f>
        <v>9999</v>
      </c>
      <c r="DM21" s="416" t="str">
        <f t="array" ref="DM21">INDEX(DJ$1:DJ$39,SMALL(IF(DK$1:DK$39=DL21,ROW(DK$1:DK$39)),COUNTIF(DL$1:DL21,DL21)),1)</f>
        <v>Newcastle-under-Lyme</v>
      </c>
      <c r="DN21" s="416" t="str">
        <f t="shared" si="28"/>
        <v>no data</v>
      </c>
      <c r="DO21" s="416" t="str">
        <f t="shared" si="29"/>
        <v>Newcastle-under-Lyme</v>
      </c>
      <c r="DR21" s="417" t="s">
        <v>175</v>
      </c>
      <c r="DS21" s="416" t="str">
        <f>VLOOKUP(DR21,'Rural 80'!$A$11:$BS$488,68,FALSE)</f>
        <v>9999</v>
      </c>
      <c r="DT21" s="416" t="str">
        <f t="array" ref="DT21">INDEX(DS$1:DS$39,MATCH(SMALL(COUNTIF(DS$1:DS$39,"&lt;"&amp;DS$1:DS$39),ROW(DS21:DT21)),COUNTIF(DS$1:DS$39,"&lt;"&amp;DS$1:DS$39),0))</f>
        <v>9999</v>
      </c>
      <c r="DU21" s="416" t="str">
        <f t="array" ref="DU21">INDEX(DR$1:DR$39,SMALL(IF(DS$1:DS$39=DT21,ROW(DS$1:DS$39)),COUNTIF(DT$1:DT21,DT21)),1)</f>
        <v>Newcastle-under-Lyme</v>
      </c>
      <c r="DV21" s="416" t="str">
        <f t="shared" si="30"/>
        <v>no data</v>
      </c>
      <c r="DW21" s="416" t="str">
        <f t="shared" si="31"/>
        <v>Newcastle-under-Lyme</v>
      </c>
    </row>
    <row r="22" spans="2:127" x14ac:dyDescent="0.25">
      <c r="B22" s="417" t="s">
        <v>191</v>
      </c>
      <c r="C22" s="416">
        <f>VLOOKUP(B22,'Rural 80'!$A$11:$BS$488,8,FALSE)</f>
        <v>38</v>
      </c>
      <c r="D22" s="416">
        <f t="array" ref="D22">INDEX(C$1:C$39,MATCH(SMALL(COUNTIF(C$1:C$39,"&lt;"&amp;C$1:C$39),ROW(C22:D22)),COUNTIF(C$1:C$39,"&lt;"&amp;C$1:C$39),0))</f>
        <v>22</v>
      </c>
      <c r="E22" s="416" t="str">
        <f t="array" ref="E22">INDEX(B$1:B$39,SMALL(IF(C$1:C$39=D22,ROW(C$1:C$39)),COUNTIF(D$1:D22,D22)),1)</f>
        <v>Arun</v>
      </c>
      <c r="F22" s="416">
        <f t="shared" si="0"/>
        <v>22</v>
      </c>
      <c r="G22" s="416" t="str">
        <f t="shared" si="1"/>
        <v>Arun</v>
      </c>
      <c r="J22" s="417" t="s">
        <v>191</v>
      </c>
      <c r="K22" s="416">
        <f>VLOOKUP(J22,'Rural 80'!$A$11:$BS$488,12,FALSE)</f>
        <v>38</v>
      </c>
      <c r="L22" s="416">
        <f t="array" ref="L22">INDEX(K$1:K$39,MATCH(SMALL(COUNTIF(K$1:K$39,"&lt;"&amp;K$1:K$39),ROW(K22:L22)),COUNTIF(K$1:K$39,"&lt;"&amp;K$1:K$39),0))</f>
        <v>22</v>
      </c>
      <c r="M22" s="416" t="str">
        <f t="array" ref="M22">INDEX(J$1:J$39,SMALL(IF(K$1:K$39=L22,ROW(K$1:K$39)),COUNTIF(L$1:L22,L22)),1)</f>
        <v>Blackpool</v>
      </c>
      <c r="N22" s="416">
        <f t="shared" si="2"/>
        <v>22</v>
      </c>
      <c r="O22" s="416" t="str">
        <f t="shared" si="3"/>
        <v>Blackpool</v>
      </c>
      <c r="R22" s="417" t="s">
        <v>191</v>
      </c>
      <c r="S22" s="416">
        <f>VLOOKUP(R22,'Rural 80'!$A$11:$BS$488,16,FALSE)</f>
        <v>38</v>
      </c>
      <c r="T22" s="416">
        <f t="array" ref="T22">INDEX(S$1:S$39,MATCH(SMALL(COUNTIF(S$1:S$39,"&lt;"&amp;S$1:S$39),ROW(S22:T22)),COUNTIF(S$1:S$39,"&lt;"&amp;S$1:S$39),0))</f>
        <v>22</v>
      </c>
      <c r="U22" s="416" t="str">
        <f t="array" ref="U22">INDEX(R$1:R$39,SMALL(IF(S$1:S$39=T22,ROW(S$1:S$39)),COUNTIF(T$1:T22,T22)),1)</f>
        <v>Wokingham</v>
      </c>
      <c r="V22" s="416">
        <f t="shared" si="4"/>
        <v>22</v>
      </c>
      <c r="W22" s="416" t="str">
        <f t="shared" si="5"/>
        <v>Wokingham</v>
      </c>
      <c r="Z22" s="417" t="s">
        <v>191</v>
      </c>
      <c r="AA22" s="416">
        <f>VLOOKUP(Z22,'Rural 80'!$A$11:$BS$488,20,FALSE)</f>
        <v>38</v>
      </c>
      <c r="AB22" s="416">
        <f t="array" ref="AB22">INDEX(AA$1:AA$39,MATCH(SMALL(COUNTIF(AA$1:AA$39,"&lt;"&amp;AA$1:AA$39),ROW(AA22:AB22)),COUNTIF(AA$1:AA$39,"&lt;"&amp;AA$1:AA$39),0))</f>
        <v>22</v>
      </c>
      <c r="AC22" s="416" t="str">
        <f t="array" ref="AC22">INDEX(Z$1:Z$39,SMALL(IF(AA$1:AA$39=AB22,ROW(AA$1:AA$39)),COUNTIF(AB$1:AB22,AB22)),1)</f>
        <v>Blackpool</v>
      </c>
      <c r="AD22" s="416">
        <f t="shared" si="6"/>
        <v>22</v>
      </c>
      <c r="AE22" s="416" t="str">
        <f t="shared" si="7"/>
        <v>Blackpool</v>
      </c>
      <c r="AH22" s="417" t="s">
        <v>191</v>
      </c>
      <c r="AI22" s="416">
        <f>VLOOKUP(AH22,'Rural 80'!$A$11:$BS$488,24,FALSE)</f>
        <v>34</v>
      </c>
      <c r="AJ22" s="416">
        <f t="array" ref="AJ22">INDEX(AI$1:AI$39,MATCH(SMALL(COUNTIF(AI$1:AI$39,"&lt;"&amp;AI$1:AI$39),ROW(AI22:AJ22)),COUNTIF(AI$1:AI$39,"&lt;"&amp;AI$1:AI$39),0))</f>
        <v>22</v>
      </c>
      <c r="AK22" s="416" t="str">
        <f t="array" ref="AK22">INDEX(AH$1:AH$39,SMALL(IF(AI$1:AI$39=AJ22,ROW(AI$1:AI$39)),COUNTIF(AJ$1:AJ22,AJ22)),1)</f>
        <v>Wokingham</v>
      </c>
      <c r="AL22" s="416">
        <f t="shared" si="8"/>
        <v>22</v>
      </c>
      <c r="AM22" s="416" t="str">
        <f t="shared" si="9"/>
        <v>Wokingham</v>
      </c>
      <c r="AP22" s="417" t="s">
        <v>191</v>
      </c>
      <c r="AQ22" s="416">
        <f>VLOOKUP(AP22,'Rural 80'!$A$11:$BS$488,28,FALSE)</f>
        <v>36</v>
      </c>
      <c r="AR22" s="416">
        <f t="array" ref="AR22">INDEX(AQ$1:AQ$39,MATCH(SMALL(COUNTIF(AQ$1:AQ$39,"&lt;"&amp;AQ$1:AQ$39),ROW(AQ22:AR22)),COUNTIF(AQ$1:AQ$39,"&lt;"&amp;AQ$1:AQ$39),0))</f>
        <v>22</v>
      </c>
      <c r="AS22" s="416" t="str">
        <f t="array" ref="AS22">INDEX(AP$1:AP$39,SMALL(IF(AQ$1:AQ$39=AR22,ROW(AQ$1:AQ$39)),COUNTIF(AR$1:AR22,AR22)),1)</f>
        <v>Southend-on-Sea</v>
      </c>
      <c r="AT22" s="416">
        <f t="shared" si="10"/>
        <v>22</v>
      </c>
      <c r="AU22" s="416" t="str">
        <f t="shared" si="11"/>
        <v>Southend-on-Sea</v>
      </c>
      <c r="AX22" s="417" t="s">
        <v>191</v>
      </c>
      <c r="AY22" s="416">
        <f>VLOOKUP(AX22,'Rural 80'!$A$11:$BS$488,32,FALSE)</f>
        <v>36</v>
      </c>
      <c r="AZ22" s="416">
        <f t="array" ref="AZ22">INDEX(AY$1:AY$39,MATCH(SMALL(COUNTIF(AY$1:AY$39,"&lt;"&amp;AY$1:AY$39),ROW(AY22:AZ22)),COUNTIF(AY$1:AY$39,"&lt;"&amp;AY$1:AY$39),0))</f>
        <v>22</v>
      </c>
      <c r="BA22" s="416" t="str">
        <f t="array" ref="BA22">INDEX(AX$1:AX$39,SMALL(IF(AY$1:AY$39=AZ22,ROW(AY$1:AY$39)),COUNTIF(AZ$1:AZ22,AZ22)),1)</f>
        <v>Worthing</v>
      </c>
      <c r="BB22" s="416">
        <f t="shared" si="12"/>
        <v>22</v>
      </c>
      <c r="BC22" s="416" t="str">
        <f t="shared" si="13"/>
        <v>Worthing</v>
      </c>
      <c r="BF22" s="417" t="s">
        <v>191</v>
      </c>
      <c r="BG22" s="416">
        <f>VLOOKUP(BF22,'Rural 80'!$A$11:$BS$488,36,FALSE)</f>
        <v>36</v>
      </c>
      <c r="BH22" s="416">
        <f t="array" ref="BH22">INDEX(BG$1:BG$39,MATCH(SMALL(COUNTIF(BG$1:BG$39,"&lt;"&amp;BG$1:BG$39),ROW(BG22:BH22)),COUNTIF(BG$1:BG$39,"&lt;"&amp;BG$1:BG$39),0))</f>
        <v>22</v>
      </c>
      <c r="BI22" s="416" t="str">
        <f t="array" ref="BI22">INDEX(BF$1:BF$39,SMALL(IF(BG$1:BG$39=BH22,ROW(BG$1:BG$39)),COUNTIF(BH$1:BH22,BH22)),1)</f>
        <v>Southend-on-Sea</v>
      </c>
      <c r="BJ22" s="416">
        <f t="shared" si="14"/>
        <v>22</v>
      </c>
      <c r="BK22" s="416" t="str">
        <f t="shared" si="15"/>
        <v>Southend-on-Sea</v>
      </c>
      <c r="BN22" s="417" t="s">
        <v>191</v>
      </c>
      <c r="BO22" s="416">
        <f>VLOOKUP(BN22,'Rural 80'!$A$11:$BS$488,40,FALSE)</f>
        <v>39</v>
      </c>
      <c r="BP22" s="416">
        <f t="array" ref="BP22">INDEX(BO$1:BO$39,MATCH(SMALL(COUNTIF(BO$1:BO$39,"&lt;"&amp;BO$1:BO$39),ROW(BO22:BP22)),COUNTIF(BO$1:BO$39,"&lt;"&amp;BO$1:BO$39),0))</f>
        <v>22</v>
      </c>
      <c r="BQ22" s="416" t="str">
        <f t="array" ref="BQ22">INDEX(BN$1:BN$39,SMALL(IF(BO$1:BO$39=BP22,ROW(BO$1:BO$39)),COUNTIF(BP$1:BP22,BP22)),1)</f>
        <v>Stoke-on-Trent</v>
      </c>
      <c r="BR22" s="416">
        <f t="shared" si="16"/>
        <v>22</v>
      </c>
      <c r="BS22" s="416" t="str">
        <f t="shared" si="17"/>
        <v>Stoke-on-Trent</v>
      </c>
      <c r="BV22" s="417" t="s">
        <v>191</v>
      </c>
      <c r="BW22" s="416">
        <f>VLOOKUP(BV22,'Rural 80'!$A$11:$BS$488,44,FALSE)</f>
        <v>39</v>
      </c>
      <c r="BX22" s="416">
        <f t="array" ref="BX22">INDEX(BW$1:BW$39,MATCH(SMALL(COUNTIF(BW$1:BW$39,"&lt;"&amp;BW$1:BW$39),ROW(BW22:BX22)),COUNTIF(BW$1:BW$39,"&lt;"&amp;BW$1:BW$39),0))</f>
        <v>22</v>
      </c>
      <c r="BY22" s="416" t="str">
        <f t="array" ref="BY22">INDEX(BV$1:BV$39,SMALL(IF(BW$1:BW$39=BX22,ROW(BW$1:BW$39)),COUNTIF(BX$1:BX22,BX22)),1)</f>
        <v>Leicester</v>
      </c>
      <c r="BZ22" s="416">
        <f t="shared" si="18"/>
        <v>22</v>
      </c>
      <c r="CA22" s="416" t="str">
        <f t="shared" si="19"/>
        <v>Leicester</v>
      </c>
      <c r="CD22" s="417" t="s">
        <v>191</v>
      </c>
      <c r="CE22" s="416">
        <f>VLOOKUP(CD22,'Rural 80'!$A$11:$BS$488,48,FALSE)</f>
        <v>39</v>
      </c>
      <c r="CF22" s="416">
        <f t="array" ref="CF22">INDEX(CE$1:CE$39,MATCH(SMALL(COUNTIF(CE$1:CE$39,"&lt;"&amp;CE$1:CE$39),ROW(CE22:CF22)),COUNTIF(CE$1:CE$39,"&lt;"&amp;CE$1:CE$39),0))</f>
        <v>22</v>
      </c>
      <c r="CG22" s="416" t="str">
        <f t="array" ref="CG22">INDEX(CD$1:CD$39,SMALL(IF(CE$1:CE$39=CF22,ROW(CE$1:CE$39)),COUNTIF(CF$1:CF22,CF22)),1)</f>
        <v>Blackpool</v>
      </c>
      <c r="CH22" s="416">
        <f t="shared" si="20"/>
        <v>22</v>
      </c>
      <c r="CI22" s="416" t="str">
        <f t="shared" si="21"/>
        <v>Blackpool</v>
      </c>
      <c r="CL22" s="417" t="s">
        <v>191</v>
      </c>
      <c r="CM22" s="416">
        <f>VLOOKUP(CL22,'Rural 80'!$A$11:$BS$488,52,FALSE)</f>
        <v>39</v>
      </c>
      <c r="CN22" s="416">
        <f t="array" ref="CN22">INDEX(CM$1:CM$39,MATCH(SMALL(COUNTIF(CM$1:CM$39,"&lt;"&amp;CM$1:CM$39),ROW(CM22:CN22)),COUNTIF(CM$1:CM$39,"&lt;"&amp;CM$1:CM$39),0))</f>
        <v>22</v>
      </c>
      <c r="CO22" s="416" t="str">
        <f t="array" ref="CO22">INDEX(CL$1:CL$39,SMALL(IF(CM$1:CM$39=CN22,ROW(CM$1:CM$39)),COUNTIF(CN$1:CN22,CN22)),1)</f>
        <v>Oadby and Wigston</v>
      </c>
      <c r="CP22" s="416">
        <f t="shared" si="22"/>
        <v>22</v>
      </c>
      <c r="CQ22" s="416" t="str">
        <f t="shared" si="23"/>
        <v>Oadby and Wigston</v>
      </c>
      <c r="CT22" s="417" t="s">
        <v>191</v>
      </c>
      <c r="CU22" s="416" t="str">
        <f>VLOOKUP(CT22,'Rural 80'!$A$11:$BS$488,56,FALSE)</f>
        <v>9999</v>
      </c>
      <c r="CV22" s="416" t="str">
        <f t="array" ref="CV22">INDEX(CU$1:CU$39,MATCH(SMALL(COUNTIF(CU$1:CU$39,"&lt;"&amp;CU$1:CU$39),ROW(CU22:CV22)),COUNTIF(CU$1:CU$39,"&lt;"&amp;CU$1:CU$39),0))</f>
        <v>9999</v>
      </c>
      <c r="CW22" s="416" t="str">
        <f t="array" ref="CW22">INDEX(CT$1:CT$39,SMALL(IF(CU$1:CU$39=CV22,ROW(CU$1:CU$39)),COUNTIF(CV$1:CV22,CV22)),1)</f>
        <v>Nottingham</v>
      </c>
      <c r="CX22" s="416" t="str">
        <f t="shared" si="24"/>
        <v>no data</v>
      </c>
      <c r="CY22" s="416" t="str">
        <f t="shared" si="25"/>
        <v>Nottingham</v>
      </c>
      <c r="DB22" s="417" t="s">
        <v>191</v>
      </c>
      <c r="DC22" s="416" t="str">
        <f>VLOOKUP(DB22,'Rural 80'!$A$11:$BS$488,60,FALSE)</f>
        <v>9999</v>
      </c>
      <c r="DD22" s="416" t="str">
        <f t="array" ref="DD22">INDEX(DC$1:DC$39,MATCH(SMALL(COUNTIF(DC$1:DC$39,"&lt;"&amp;DC$1:DC$39),ROW(DC22:DD22)),COUNTIF(DC$1:DC$39,"&lt;"&amp;DC$1:DC$39),0))</f>
        <v>9999</v>
      </c>
      <c r="DE22" s="416" t="str">
        <f t="array" ref="DE22">INDEX(DB$1:DB$39,SMALL(IF(DC$1:DC$39=DD22,ROW(DC$1:DC$39)),COUNTIF(DD$1:DD22,DD22)),1)</f>
        <v>Nottingham</v>
      </c>
      <c r="DF22" s="416" t="str">
        <f t="shared" si="26"/>
        <v>no data</v>
      </c>
      <c r="DG22" s="416" t="str">
        <f t="shared" si="27"/>
        <v>Nottingham</v>
      </c>
      <c r="DJ22" s="417" t="s">
        <v>191</v>
      </c>
      <c r="DK22" s="416" t="str">
        <f>VLOOKUP(DJ22,'Rural 80'!$A$11:$BS$488,64,FALSE)</f>
        <v>9999</v>
      </c>
      <c r="DL22" s="416" t="str">
        <f t="array" ref="DL22">INDEX(DK$1:DK$39,MATCH(SMALL(COUNTIF(DK$1:DK$39,"&lt;"&amp;DK$1:DK$39),ROW(DK22:DL22)),COUNTIF(DK$1:DK$39,"&lt;"&amp;DK$1:DK$39),0))</f>
        <v>9999</v>
      </c>
      <c r="DM22" s="416" t="str">
        <f t="array" ref="DM22">INDEX(DJ$1:DJ$39,SMALL(IF(DK$1:DK$39=DL22,ROW(DK$1:DK$39)),COUNTIF(DL$1:DL22,DL22)),1)</f>
        <v>Nottingham</v>
      </c>
      <c r="DN22" s="416" t="str">
        <f t="shared" si="28"/>
        <v>no data</v>
      </c>
      <c r="DO22" s="416" t="str">
        <f t="shared" si="29"/>
        <v>Nottingham</v>
      </c>
      <c r="DR22" s="417" t="s">
        <v>191</v>
      </c>
      <c r="DS22" s="416" t="str">
        <f>VLOOKUP(DR22,'Rural 80'!$A$11:$BS$488,68,FALSE)</f>
        <v>9999</v>
      </c>
      <c r="DT22" s="416" t="str">
        <f t="array" ref="DT22">INDEX(DS$1:DS$39,MATCH(SMALL(COUNTIF(DS$1:DS$39,"&lt;"&amp;DS$1:DS$39),ROW(DS22:DT22)),COUNTIF(DS$1:DS$39,"&lt;"&amp;DS$1:DS$39),0))</f>
        <v>9999</v>
      </c>
      <c r="DU22" s="416" t="str">
        <f t="array" ref="DU22">INDEX(DR$1:DR$39,SMALL(IF(DS$1:DS$39=DT22,ROW(DS$1:DS$39)),COUNTIF(DT$1:DT22,DT22)),1)</f>
        <v>Nottingham</v>
      </c>
      <c r="DV22" s="416" t="str">
        <f t="shared" si="30"/>
        <v>no data</v>
      </c>
      <c r="DW22" s="416" t="str">
        <f t="shared" si="31"/>
        <v>Nottingham</v>
      </c>
    </row>
    <row r="23" spans="2:127" x14ac:dyDescent="0.25">
      <c r="B23" s="417" t="s">
        <v>193</v>
      </c>
      <c r="C23" s="416">
        <f>VLOOKUP(B23,'Rural 80'!$A$11:$BS$488,8,FALSE)</f>
        <v>9</v>
      </c>
      <c r="D23" s="416">
        <f t="array" ref="D23">INDEX(C$1:C$39,MATCH(SMALL(COUNTIF(C$1:C$39,"&lt;"&amp;C$1:C$39),ROW(C23:D23)),COUNTIF(C$1:C$39,"&lt;"&amp;C$1:C$39),0))</f>
        <v>23</v>
      </c>
      <c r="E23" s="416" t="str">
        <f t="array" ref="E23">INDEX(B$1:B$39,SMALL(IF(C$1:C$39=D23,ROW(C$1:C$39)),COUNTIF(D$1:D23,D23)),1)</f>
        <v>Middlesbrough</v>
      </c>
      <c r="F23" s="416">
        <f t="shared" si="0"/>
        <v>23</v>
      </c>
      <c r="G23" s="416" t="str">
        <f t="shared" si="1"/>
        <v>Middlesbrough</v>
      </c>
      <c r="J23" s="417" t="s">
        <v>193</v>
      </c>
      <c r="K23" s="416">
        <f>VLOOKUP(J23,'Rural 80'!$A$11:$BS$488,12,FALSE)</f>
        <v>10</v>
      </c>
      <c r="L23" s="416">
        <f t="array" ref="L23">INDEX(K$1:K$39,MATCH(SMALL(COUNTIF(K$1:K$39,"&lt;"&amp;K$1:K$39),ROW(K23:L23)),COUNTIF(K$1:K$39,"&lt;"&amp;K$1:K$39),0))</f>
        <v>23</v>
      </c>
      <c r="M23" s="416" t="str">
        <f t="array" ref="M23">INDEX(J$1:J$39,SMALL(IF(K$1:K$39=L23,ROW(K$1:K$39)),COUNTIF(L$1:L23,L23)),1)</f>
        <v>Arun</v>
      </c>
      <c r="N23" s="416">
        <f t="shared" si="2"/>
        <v>23</v>
      </c>
      <c r="O23" s="416" t="str">
        <f t="shared" si="3"/>
        <v>Arun</v>
      </c>
      <c r="R23" s="417" t="s">
        <v>193</v>
      </c>
      <c r="S23" s="416">
        <f>VLOOKUP(R23,'Rural 80'!$A$11:$BS$488,16,FALSE)</f>
        <v>11</v>
      </c>
      <c r="T23" s="416">
        <f t="array" ref="T23">INDEX(S$1:S$39,MATCH(SMALL(COUNTIF(S$1:S$39,"&lt;"&amp;S$1:S$39),ROW(S23:T23)),COUNTIF(S$1:S$39,"&lt;"&amp;S$1:S$39),0))</f>
        <v>23</v>
      </c>
      <c r="U23" s="416" t="str">
        <f t="array" ref="U23">INDEX(R$1:R$39,SMALL(IF(S$1:S$39=T23,ROW(S$1:S$39)),COUNTIF(T$1:T23,T23)),1)</f>
        <v>South Gloucestershire</v>
      </c>
      <c r="V23" s="416">
        <f t="shared" si="4"/>
        <v>23</v>
      </c>
      <c r="W23" s="416" t="str">
        <f t="shared" si="5"/>
        <v>South Gloucestershire</v>
      </c>
      <c r="Z23" s="417" t="s">
        <v>193</v>
      </c>
      <c r="AA23" s="416">
        <f>VLOOKUP(Z23,'Rural 80'!$A$11:$BS$488,20,FALSE)</f>
        <v>18</v>
      </c>
      <c r="AB23" s="416">
        <f t="array" ref="AB23">INDEX(AA$1:AA$39,MATCH(SMALL(COUNTIF(AA$1:AA$39,"&lt;"&amp;AA$1:AA$39),ROW(AA23:AB23)),COUNTIF(AA$1:AA$39,"&lt;"&amp;AA$1:AA$39),0))</f>
        <v>23</v>
      </c>
      <c r="AC23" s="416" t="str">
        <f t="array" ref="AC23">INDEX(Z$1:Z$39,SMALL(IF(AA$1:AA$39=AB23,ROW(AA$1:AA$39)),COUNTIF(AB$1:AB23,AB23)),1)</f>
        <v>Wokingham</v>
      </c>
      <c r="AD23" s="416">
        <f t="shared" si="6"/>
        <v>23</v>
      </c>
      <c r="AE23" s="416" t="str">
        <f t="shared" si="7"/>
        <v>Wokingham</v>
      </c>
      <c r="AH23" s="417" t="s">
        <v>193</v>
      </c>
      <c r="AI23" s="416">
        <f>VLOOKUP(AH23,'Rural 80'!$A$11:$BS$488,24,FALSE)</f>
        <v>8</v>
      </c>
      <c r="AJ23" s="416">
        <f t="array" ref="AJ23">INDEX(AI$1:AI$39,MATCH(SMALL(COUNTIF(AI$1:AI$39,"&lt;"&amp;AI$1:AI$39),ROW(AI23:AJ23)),COUNTIF(AI$1:AI$39,"&lt;"&amp;AI$1:AI$39),0))</f>
        <v>23</v>
      </c>
      <c r="AK23" s="416" t="str">
        <f t="array" ref="AK23">INDEX(AH$1:AH$39,SMALL(IF(AI$1:AI$39=AJ23,ROW(AI$1:AI$39)),COUNTIF(AJ$1:AJ23,AJ23)),1)</f>
        <v>Stoke-on-Trent</v>
      </c>
      <c r="AL23" s="416">
        <f t="shared" si="8"/>
        <v>23</v>
      </c>
      <c r="AM23" s="416" t="str">
        <f t="shared" si="9"/>
        <v>Stoke-on-Trent</v>
      </c>
      <c r="AP23" s="417" t="s">
        <v>193</v>
      </c>
      <c r="AQ23" s="416">
        <f>VLOOKUP(AP23,'Rural 80'!$A$11:$BS$488,28,FALSE)</f>
        <v>13</v>
      </c>
      <c r="AR23" s="416">
        <f t="array" ref="AR23">INDEX(AQ$1:AQ$39,MATCH(SMALL(COUNTIF(AQ$1:AQ$39,"&lt;"&amp;AQ$1:AQ$39),ROW(AQ23:AR23)),COUNTIF(AQ$1:AQ$39,"&lt;"&amp;AQ$1:AQ$39),0))</f>
        <v>23</v>
      </c>
      <c r="AS23" s="416" t="str">
        <f t="array" ref="AS23">INDEX(AP$1:AP$39,SMALL(IF(AQ$1:AQ$39=AR23,ROW(AQ$1:AQ$39)),COUNTIF(AR$1:AR23,AR23)),1)</f>
        <v>Poole</v>
      </c>
      <c r="AT23" s="416">
        <f t="shared" si="10"/>
        <v>23</v>
      </c>
      <c r="AU23" s="416" t="str">
        <f t="shared" si="11"/>
        <v>Poole</v>
      </c>
      <c r="AX23" s="417" t="s">
        <v>193</v>
      </c>
      <c r="AY23" s="416">
        <f>VLOOKUP(AX23,'Rural 80'!$A$11:$BS$488,32,FALSE)</f>
        <v>13</v>
      </c>
      <c r="AZ23" s="416">
        <f t="array" ref="AZ23">INDEX(AY$1:AY$39,MATCH(SMALL(COUNTIF(AY$1:AY$39,"&lt;"&amp;AY$1:AY$39),ROW(AY23:AZ23)),COUNTIF(AY$1:AY$39,"&lt;"&amp;AY$1:AY$39),0))</f>
        <v>23</v>
      </c>
      <c r="BA23" s="416" t="str">
        <f t="array" ref="BA23">INDEX(AX$1:AX$39,SMALL(IF(AY$1:AY$39=AZ23,ROW(AY$1:AY$39)),COUNTIF(AZ$1:AZ23,AZ23)),1)</f>
        <v>Wokingham</v>
      </c>
      <c r="BB23" s="416">
        <f t="shared" si="12"/>
        <v>23</v>
      </c>
      <c r="BC23" s="416" t="str">
        <f t="shared" si="13"/>
        <v>Wokingham</v>
      </c>
      <c r="BF23" s="417" t="s">
        <v>193</v>
      </c>
      <c r="BG23" s="416">
        <f>VLOOKUP(BF23,'Rural 80'!$A$11:$BS$488,36,FALSE)</f>
        <v>15</v>
      </c>
      <c r="BH23" s="416">
        <f t="array" ref="BH23">INDEX(BG$1:BG$39,MATCH(SMALL(COUNTIF(BG$1:BG$39,"&lt;"&amp;BG$1:BG$39),ROW(BG23:BH23)),COUNTIF(BG$1:BG$39,"&lt;"&amp;BG$1:BG$39),0))</f>
        <v>23</v>
      </c>
      <c r="BI23" s="416" t="str">
        <f t="array" ref="BI23">INDEX(BF$1:BF$39,SMALL(IF(BG$1:BG$39=BH23,ROW(BG$1:BG$39)),COUNTIF(BH$1:BH23,BH23)),1)</f>
        <v>South Gloucestershire</v>
      </c>
      <c r="BJ23" s="416">
        <f t="shared" si="14"/>
        <v>23</v>
      </c>
      <c r="BK23" s="416" t="str">
        <f t="shared" si="15"/>
        <v>South Gloucestershire</v>
      </c>
      <c r="BN23" s="417" t="s">
        <v>193</v>
      </c>
      <c r="BO23" s="416">
        <f>VLOOKUP(BN23,'Rural 80'!$A$11:$BS$488,40,FALSE)</f>
        <v>10</v>
      </c>
      <c r="BP23" s="416">
        <f t="array" ref="BP23">INDEX(BO$1:BO$39,MATCH(SMALL(COUNTIF(BO$1:BO$39,"&lt;"&amp;BO$1:BO$39),ROW(BO23:BP23)),COUNTIF(BO$1:BO$39,"&lt;"&amp;BO$1:BO$39),0))</f>
        <v>23</v>
      </c>
      <c r="BQ23" s="416" t="str">
        <f t="array" ref="BQ23">INDEX(BN$1:BN$39,SMALL(IF(BO$1:BO$39=BP23,ROW(BO$1:BO$39)),COUNTIF(BP$1:BP23,BP23)),1)</f>
        <v>Blackpool</v>
      </c>
      <c r="BR23" s="416">
        <f t="shared" si="16"/>
        <v>23</v>
      </c>
      <c r="BS23" s="416" t="str">
        <f t="shared" si="17"/>
        <v>Blackpool</v>
      </c>
      <c r="BV23" s="417" t="s">
        <v>193</v>
      </c>
      <c r="BW23" s="416">
        <f>VLOOKUP(BV23,'Rural 80'!$A$11:$BS$488,44,FALSE)</f>
        <v>10</v>
      </c>
      <c r="BX23" s="416">
        <f t="array" ref="BX23">INDEX(BW$1:BW$39,MATCH(SMALL(COUNTIF(BW$1:BW$39,"&lt;"&amp;BW$1:BW$39),ROW(BW23:BX23)),COUNTIF(BW$1:BW$39,"&lt;"&amp;BW$1:BW$39),0))</f>
        <v>23</v>
      </c>
      <c r="BY23" s="416" t="str">
        <f t="array" ref="BY23">INDEX(BV$1:BV$39,SMALL(IF(BW$1:BW$39=BX23,ROW(BW$1:BW$39)),COUNTIF(BX$1:BX23,BX23)),1)</f>
        <v>Stoke-on-Trent</v>
      </c>
      <c r="BZ23" s="416">
        <f t="shared" si="18"/>
        <v>23</v>
      </c>
      <c r="CA23" s="416" t="str">
        <f t="shared" si="19"/>
        <v>Stoke-on-Trent</v>
      </c>
      <c r="CD23" s="417" t="s">
        <v>193</v>
      </c>
      <c r="CE23" s="416">
        <f>VLOOKUP(CD23,'Rural 80'!$A$11:$BS$488,48,FALSE)</f>
        <v>13</v>
      </c>
      <c r="CF23" s="416">
        <f t="array" ref="CF23">INDEX(CE$1:CE$39,MATCH(SMALL(COUNTIF(CE$1:CE$39,"&lt;"&amp;CE$1:CE$39),ROW(CE23:CF23)),COUNTIF(CE$1:CE$39,"&lt;"&amp;CE$1:CE$39),0))</f>
        <v>23</v>
      </c>
      <c r="CG23" s="416" t="str">
        <f t="array" ref="CG23">INDEX(CD$1:CD$39,SMALL(IF(CE$1:CE$39=CF23,ROW(CE$1:CE$39)),COUNTIF(CF$1:CF23,CF23)),1)</f>
        <v>Bracknell Forest</v>
      </c>
      <c r="CH23" s="416">
        <f t="shared" si="20"/>
        <v>23</v>
      </c>
      <c r="CI23" s="416" t="str">
        <f t="shared" si="21"/>
        <v>Bracknell Forest</v>
      </c>
      <c r="CL23" s="417" t="s">
        <v>193</v>
      </c>
      <c r="CM23" s="416">
        <f>VLOOKUP(CL23,'Rural 80'!$A$11:$BS$488,52,FALSE)</f>
        <v>22</v>
      </c>
      <c r="CN23" s="416">
        <f t="array" ref="CN23">INDEX(CM$1:CM$39,MATCH(SMALL(COUNTIF(CM$1:CM$39,"&lt;"&amp;CM$1:CM$39),ROW(CM23:CN23)),COUNTIF(CM$1:CM$39,"&lt;"&amp;CM$1:CM$39),0))</f>
        <v>23</v>
      </c>
      <c r="CO23" s="416" t="str">
        <f t="array" ref="CO23">INDEX(CL$1:CL$39,SMALL(IF(CM$1:CM$39=CN23,ROW(CM$1:CM$39)),COUNTIF(CN$1:CN23,CN23)),1)</f>
        <v>Wokingham</v>
      </c>
      <c r="CP23" s="416">
        <f t="shared" si="22"/>
        <v>23</v>
      </c>
      <c r="CQ23" s="416" t="str">
        <f t="shared" si="23"/>
        <v>Wokingham</v>
      </c>
      <c r="CT23" s="417" t="s">
        <v>193</v>
      </c>
      <c r="CU23" s="416" t="str">
        <f>VLOOKUP(CT23,'Rural 80'!$A$11:$BS$488,56,FALSE)</f>
        <v>9999</v>
      </c>
      <c r="CV23" s="416" t="str">
        <f t="array" ref="CV23">INDEX(CU$1:CU$39,MATCH(SMALL(COUNTIF(CU$1:CU$39,"&lt;"&amp;CU$1:CU$39),ROW(CU23:CV23)),COUNTIF(CU$1:CU$39,"&lt;"&amp;CU$1:CU$39),0))</f>
        <v>9999</v>
      </c>
      <c r="CW23" s="416" t="str">
        <f t="array" ref="CW23">INDEX(CT$1:CT$39,SMALL(IF(CU$1:CU$39=CV23,ROW(CU$1:CU$39)),COUNTIF(CV$1:CV23,CV23)),1)</f>
        <v>Oadby and Wigston</v>
      </c>
      <c r="CX23" s="416" t="str">
        <f t="shared" si="24"/>
        <v>no data</v>
      </c>
      <c r="CY23" s="416" t="str">
        <f t="shared" si="25"/>
        <v>Oadby and Wigston</v>
      </c>
      <c r="DB23" s="417" t="s">
        <v>193</v>
      </c>
      <c r="DC23" s="416" t="str">
        <f>VLOOKUP(DB23,'Rural 80'!$A$11:$BS$488,60,FALSE)</f>
        <v>9999</v>
      </c>
      <c r="DD23" s="416" t="str">
        <f t="array" ref="DD23">INDEX(DC$1:DC$39,MATCH(SMALL(COUNTIF(DC$1:DC$39,"&lt;"&amp;DC$1:DC$39),ROW(DC23:DD23)),COUNTIF(DC$1:DC$39,"&lt;"&amp;DC$1:DC$39),0))</f>
        <v>9999</v>
      </c>
      <c r="DE23" s="416" t="str">
        <f t="array" ref="DE23">INDEX(DB$1:DB$39,SMALL(IF(DC$1:DC$39=DD23,ROW(DC$1:DC$39)),COUNTIF(DD$1:DD23,DD23)),1)</f>
        <v>Oadby and Wigston</v>
      </c>
      <c r="DF23" s="416" t="str">
        <f t="shared" si="26"/>
        <v>no data</v>
      </c>
      <c r="DG23" s="416" t="str">
        <f t="shared" si="27"/>
        <v>Oadby and Wigston</v>
      </c>
      <c r="DJ23" s="417" t="s">
        <v>193</v>
      </c>
      <c r="DK23" s="416" t="str">
        <f>VLOOKUP(DJ23,'Rural 80'!$A$11:$BS$488,64,FALSE)</f>
        <v>9999</v>
      </c>
      <c r="DL23" s="416" t="str">
        <f t="array" ref="DL23">INDEX(DK$1:DK$39,MATCH(SMALL(COUNTIF(DK$1:DK$39,"&lt;"&amp;DK$1:DK$39),ROW(DK23:DL23)),COUNTIF(DK$1:DK$39,"&lt;"&amp;DK$1:DK$39),0))</f>
        <v>9999</v>
      </c>
      <c r="DM23" s="416" t="str">
        <f t="array" ref="DM23">INDEX(DJ$1:DJ$39,SMALL(IF(DK$1:DK$39=DL23,ROW(DK$1:DK$39)),COUNTIF(DL$1:DL23,DL23)),1)</f>
        <v>Oadby and Wigston</v>
      </c>
      <c r="DN23" s="416" t="str">
        <f t="shared" si="28"/>
        <v>no data</v>
      </c>
      <c r="DO23" s="416" t="str">
        <f t="shared" si="29"/>
        <v>Oadby and Wigston</v>
      </c>
      <c r="DR23" s="417" t="s">
        <v>193</v>
      </c>
      <c r="DS23" s="416" t="str">
        <f>VLOOKUP(DR23,'Rural 80'!$A$11:$BS$488,68,FALSE)</f>
        <v>9999</v>
      </c>
      <c r="DT23" s="416" t="str">
        <f t="array" ref="DT23">INDEX(DS$1:DS$39,MATCH(SMALL(COUNTIF(DS$1:DS$39,"&lt;"&amp;DS$1:DS$39),ROW(DS23:DT23)),COUNTIF(DS$1:DS$39,"&lt;"&amp;DS$1:DS$39),0))</f>
        <v>9999</v>
      </c>
      <c r="DU23" s="416" t="str">
        <f t="array" ref="DU23">INDEX(DR$1:DR$39,SMALL(IF(DS$1:DS$39=DT23,ROW(DS$1:DS$39)),COUNTIF(DT$1:DT23,DT23)),1)</f>
        <v>Oadby and Wigston</v>
      </c>
      <c r="DV23" s="416" t="str">
        <f t="shared" si="30"/>
        <v>no data</v>
      </c>
      <c r="DW23" s="416" t="str">
        <f t="shared" si="31"/>
        <v>Oadby and Wigston</v>
      </c>
    </row>
    <row r="24" spans="2:127" x14ac:dyDescent="0.25">
      <c r="B24" s="417" t="s">
        <v>199</v>
      </c>
      <c r="C24" s="416">
        <f>VLOOKUP(B24,'Rural 80'!$A$11:$BS$488,8,FALSE)</f>
        <v>19</v>
      </c>
      <c r="D24" s="416">
        <f t="array" ref="D24">INDEX(C$1:C$39,MATCH(SMALL(COUNTIF(C$1:C$39,"&lt;"&amp;C$1:C$39),ROW(C24:D24)),COUNTIF(C$1:C$39,"&lt;"&amp;C$1:C$39),0))</f>
        <v>24</v>
      </c>
      <c r="E24" s="416" t="str">
        <f t="array" ref="E24">INDEX(B$1:B$39,SMALL(IF(C$1:C$39=D24,ROW(C$1:C$39)),COUNTIF(D$1:D24,D24)),1)</f>
        <v>Blackpool</v>
      </c>
      <c r="F24" s="416">
        <f t="shared" si="0"/>
        <v>24</v>
      </c>
      <c r="G24" s="416" t="str">
        <f t="shared" si="1"/>
        <v>Blackpool</v>
      </c>
      <c r="J24" s="417" t="s">
        <v>199</v>
      </c>
      <c r="K24" s="416">
        <f>VLOOKUP(J24,'Rural 80'!$A$11:$BS$488,12,FALSE)</f>
        <v>18</v>
      </c>
      <c r="L24" s="416">
        <f t="array" ref="L24">INDEX(K$1:K$39,MATCH(SMALL(COUNTIF(K$1:K$39,"&lt;"&amp;K$1:K$39),ROW(K24:L24)),COUNTIF(K$1:K$39,"&lt;"&amp;K$1:K$39),0))</f>
        <v>24</v>
      </c>
      <c r="M24" s="416" t="str">
        <f t="array" ref="M24">INDEX(J$1:J$39,SMALL(IF(K$1:K$39=L24,ROW(K$1:K$39)),COUNTIF(L$1:L24,L24)),1)</f>
        <v>South Gloucestershire</v>
      </c>
      <c r="N24" s="416">
        <f t="shared" si="2"/>
        <v>24</v>
      </c>
      <c r="O24" s="416" t="str">
        <f t="shared" si="3"/>
        <v>South Gloucestershire</v>
      </c>
      <c r="R24" s="417" t="s">
        <v>199</v>
      </c>
      <c r="S24" s="416">
        <f>VLOOKUP(R24,'Rural 80'!$A$11:$BS$488,16,FALSE)</f>
        <v>18</v>
      </c>
      <c r="T24" s="416">
        <f t="array" ref="T24">INDEX(S$1:S$39,MATCH(SMALL(COUNTIF(S$1:S$39,"&lt;"&amp;S$1:S$39),ROW(S24:T24)),COUNTIF(S$1:S$39,"&lt;"&amp;S$1:S$39),0))</f>
        <v>24</v>
      </c>
      <c r="U24" s="416" t="str">
        <f t="array" ref="U24">INDEX(R$1:R$39,SMALL(IF(S$1:S$39=T24,ROW(S$1:S$39)),COUNTIF(T$1:T24,T24)),1)</f>
        <v>Blackpool</v>
      </c>
      <c r="V24" s="416">
        <f t="shared" si="4"/>
        <v>24</v>
      </c>
      <c r="W24" s="416" t="str">
        <f t="shared" si="5"/>
        <v>Blackpool</v>
      </c>
      <c r="Z24" s="417" t="s">
        <v>199</v>
      </c>
      <c r="AA24" s="416">
        <f>VLOOKUP(Z24,'Rural 80'!$A$11:$BS$488,20,FALSE)</f>
        <v>20</v>
      </c>
      <c r="AB24" s="416">
        <f t="array" ref="AB24">INDEX(AA$1:AA$39,MATCH(SMALL(COUNTIF(AA$1:AA$39,"&lt;"&amp;AA$1:AA$39),ROW(AA24:AB24)),COUNTIF(AA$1:AA$39,"&lt;"&amp;AA$1:AA$39),0))</f>
        <v>24</v>
      </c>
      <c r="AC24" s="416" t="str">
        <f t="array" ref="AC24">INDEX(Z$1:Z$39,SMALL(IF(AA$1:AA$39=AB24,ROW(AA$1:AA$39)),COUNTIF(AB$1:AB24,AB24)),1)</f>
        <v>Arun</v>
      </c>
      <c r="AD24" s="416">
        <f t="shared" si="6"/>
        <v>24</v>
      </c>
      <c r="AE24" s="416" t="str">
        <f t="shared" si="7"/>
        <v>Arun</v>
      </c>
      <c r="AH24" s="417" t="s">
        <v>199</v>
      </c>
      <c r="AI24" s="416">
        <f>VLOOKUP(AH24,'Rural 80'!$A$11:$BS$488,24,FALSE)</f>
        <v>24</v>
      </c>
      <c r="AJ24" s="416">
        <f t="array" ref="AJ24">INDEX(AI$1:AI$39,MATCH(SMALL(COUNTIF(AI$1:AI$39,"&lt;"&amp;AI$1:AI$39),ROW(AI24:AJ24)),COUNTIF(AI$1:AI$39,"&lt;"&amp;AI$1:AI$39),0))</f>
        <v>24</v>
      </c>
      <c r="AK24" s="416" t="str">
        <f t="array" ref="AK24">INDEX(AH$1:AH$39,SMALL(IF(AI$1:AI$39=AJ24,ROW(AI$1:AI$39)),COUNTIF(AJ$1:AJ24,AJ24)),1)</f>
        <v>Poole</v>
      </c>
      <c r="AL24" s="416">
        <f t="shared" si="8"/>
        <v>24</v>
      </c>
      <c r="AM24" s="416" t="str">
        <f t="shared" si="9"/>
        <v>Poole</v>
      </c>
      <c r="AP24" s="417" t="s">
        <v>199</v>
      </c>
      <c r="AQ24" s="416">
        <f>VLOOKUP(AP24,'Rural 80'!$A$11:$BS$488,28,FALSE)</f>
        <v>23</v>
      </c>
      <c r="AR24" s="416">
        <f t="array" ref="AR24">INDEX(AQ$1:AQ$39,MATCH(SMALL(COUNTIF(AQ$1:AQ$39,"&lt;"&amp;AQ$1:AQ$39),ROW(AQ24:AR24)),COUNTIF(AQ$1:AQ$39,"&lt;"&amp;AQ$1:AQ$39),0))</f>
        <v>24</v>
      </c>
      <c r="AS24" s="416" t="str">
        <f t="array" ref="AS24">INDEX(AP$1:AP$39,SMALL(IF(AQ$1:AQ$39=AR24,ROW(AQ$1:AQ$39)),COUNTIF(AR$1:AR24,AR24)),1)</f>
        <v>South Gloucestershire</v>
      </c>
      <c r="AT24" s="416">
        <f t="shared" si="10"/>
        <v>24</v>
      </c>
      <c r="AU24" s="416" t="str">
        <f t="shared" si="11"/>
        <v>South Gloucestershire</v>
      </c>
      <c r="AX24" s="417" t="s">
        <v>199</v>
      </c>
      <c r="AY24" s="416">
        <f>VLOOKUP(AX24,'Rural 80'!$A$11:$BS$488,32,FALSE)</f>
        <v>17</v>
      </c>
      <c r="AZ24" s="416">
        <f t="array" ref="AZ24">INDEX(AY$1:AY$39,MATCH(SMALL(COUNTIF(AY$1:AY$39,"&lt;"&amp;AY$1:AY$39),ROW(AY24:AZ24)),COUNTIF(AY$1:AY$39,"&lt;"&amp;AY$1:AY$39),0))</f>
        <v>24</v>
      </c>
      <c r="BA24" s="416" t="str">
        <f t="array" ref="BA24">INDEX(AX$1:AX$39,SMALL(IF(AY$1:AY$39=AZ24,ROW(AY$1:AY$39)),COUNTIF(AZ$1:AZ24,AZ24)),1)</f>
        <v>Southend-on-Sea</v>
      </c>
      <c r="BB24" s="416">
        <f t="shared" si="12"/>
        <v>24</v>
      </c>
      <c r="BC24" s="416" t="str">
        <f t="shared" si="13"/>
        <v>Southend-on-Sea</v>
      </c>
      <c r="BF24" s="417" t="s">
        <v>199</v>
      </c>
      <c r="BG24" s="416">
        <f>VLOOKUP(BF24,'Rural 80'!$A$11:$BS$488,36,FALSE)</f>
        <v>19</v>
      </c>
      <c r="BH24" s="416">
        <f t="array" ref="BH24">INDEX(BG$1:BG$39,MATCH(SMALL(COUNTIF(BG$1:BG$39,"&lt;"&amp;BG$1:BG$39),ROW(BG24:BH24)),COUNTIF(BG$1:BG$39,"&lt;"&amp;BG$1:BG$39),0))</f>
        <v>24</v>
      </c>
      <c r="BI24" s="416" t="str">
        <f t="array" ref="BI24">INDEX(BF$1:BF$39,SMALL(IF(BG$1:BG$39=BH24,ROW(BG$1:BG$39)),COUNTIF(BH$1:BH24,BH24)),1)</f>
        <v>Wokingham</v>
      </c>
      <c r="BJ24" s="416">
        <f t="shared" si="14"/>
        <v>24</v>
      </c>
      <c r="BK24" s="416" t="str">
        <f t="shared" si="15"/>
        <v>Wokingham</v>
      </c>
      <c r="BN24" s="417" t="s">
        <v>199</v>
      </c>
      <c r="BO24" s="416">
        <f>VLOOKUP(BN24,'Rural 80'!$A$11:$BS$488,40,FALSE)</f>
        <v>17</v>
      </c>
      <c r="BP24" s="416">
        <f t="array" ref="BP24">INDEX(BO$1:BO$39,MATCH(SMALL(COUNTIF(BO$1:BO$39,"&lt;"&amp;BO$1:BO$39),ROW(BO24:BP24)),COUNTIF(BO$1:BO$39,"&lt;"&amp;BO$1:BO$39),0))</f>
        <v>24</v>
      </c>
      <c r="BQ24" s="416" t="str">
        <f t="array" ref="BQ24">INDEX(BN$1:BN$39,SMALL(IF(BO$1:BO$39=BP24,ROW(BO$1:BO$39)),COUNTIF(BP$1:BP24,BP24)),1)</f>
        <v>Leicester</v>
      </c>
      <c r="BR24" s="416">
        <f t="shared" si="16"/>
        <v>24</v>
      </c>
      <c r="BS24" s="416" t="str">
        <f t="shared" si="17"/>
        <v>Leicester</v>
      </c>
      <c r="BV24" s="417" t="s">
        <v>199</v>
      </c>
      <c r="BW24" s="416">
        <f>VLOOKUP(BV24,'Rural 80'!$A$11:$BS$488,44,FALSE)</f>
        <v>17</v>
      </c>
      <c r="BX24" s="416">
        <f t="array" ref="BX24">INDEX(BW$1:BW$39,MATCH(SMALL(COUNTIF(BW$1:BW$39,"&lt;"&amp;BW$1:BW$39),ROW(BW24:BX24)),COUNTIF(BW$1:BW$39,"&lt;"&amp;BW$1:BW$39),0))</f>
        <v>24</v>
      </c>
      <c r="BY24" s="416" t="str">
        <f t="array" ref="BY24">INDEX(BV$1:BV$39,SMALL(IF(BW$1:BW$39=BX24,ROW(BW$1:BW$39)),COUNTIF(BX$1:BX24,BX24)),1)</f>
        <v>Blackpool</v>
      </c>
      <c r="BZ24" s="416">
        <f t="shared" si="18"/>
        <v>24</v>
      </c>
      <c r="CA24" s="416" t="str">
        <f t="shared" si="19"/>
        <v>Blackpool</v>
      </c>
      <c r="CD24" s="417" t="s">
        <v>199</v>
      </c>
      <c r="CE24" s="416">
        <f>VLOOKUP(CD24,'Rural 80'!$A$11:$BS$488,48,FALSE)</f>
        <v>17</v>
      </c>
      <c r="CF24" s="416">
        <f t="array" ref="CF24">INDEX(CE$1:CE$39,MATCH(SMALL(COUNTIF(CE$1:CE$39,"&lt;"&amp;CE$1:CE$39),ROW(CE24:CF24)),COUNTIF(CE$1:CE$39,"&lt;"&amp;CE$1:CE$39),0))</f>
        <v>24</v>
      </c>
      <c r="CG24" s="416" t="str">
        <f t="array" ref="CG24">INDEX(CD$1:CD$39,SMALL(IF(CE$1:CE$39=CF24,ROW(CE$1:CE$39)),COUNTIF(CF$1:CF24,CF24)),1)</f>
        <v>Broxtowe</v>
      </c>
      <c r="CH24" s="416">
        <f t="shared" si="20"/>
        <v>24</v>
      </c>
      <c r="CI24" s="416" t="str">
        <f t="shared" si="21"/>
        <v>Broxtowe</v>
      </c>
      <c r="CL24" s="417" t="s">
        <v>199</v>
      </c>
      <c r="CM24" s="416">
        <f>VLOOKUP(CL24,'Rural 80'!$A$11:$BS$488,52,FALSE)</f>
        <v>19</v>
      </c>
      <c r="CN24" s="416">
        <f t="array" ref="CN24">INDEX(CM$1:CM$39,MATCH(SMALL(COUNTIF(CM$1:CM$39,"&lt;"&amp;CM$1:CM$39),ROW(CM24:CN24)),COUNTIF(CM$1:CM$39,"&lt;"&amp;CM$1:CM$39),0))</f>
        <v>24</v>
      </c>
      <c r="CO24" s="416" t="str">
        <f t="array" ref="CO24">INDEX(CL$1:CL$39,SMALL(IF(CM$1:CM$39=CN24,ROW(CM$1:CM$39)),COUNTIF(CN$1:CN24,CN24)),1)</f>
        <v>Newcastle-under-Lyme</v>
      </c>
      <c r="CP24" s="416">
        <f t="shared" si="22"/>
        <v>24</v>
      </c>
      <c r="CQ24" s="416" t="str">
        <f t="shared" si="23"/>
        <v>Newcastle-under-Lyme</v>
      </c>
      <c r="CT24" s="417" t="s">
        <v>199</v>
      </c>
      <c r="CU24" s="416" t="str">
        <f>VLOOKUP(CT24,'Rural 80'!$A$11:$BS$488,56,FALSE)</f>
        <v>9999</v>
      </c>
      <c r="CV24" s="416" t="str">
        <f t="array" ref="CV24">INDEX(CU$1:CU$39,MATCH(SMALL(COUNTIF(CU$1:CU$39,"&lt;"&amp;CU$1:CU$39),ROW(CU24:CV24)),COUNTIF(CU$1:CU$39,"&lt;"&amp;CU$1:CU$39),0))</f>
        <v>9999</v>
      </c>
      <c r="CW24" s="416" t="str">
        <f t="array" ref="CW24">INDEX(CT$1:CT$39,SMALL(IF(CU$1:CU$39=CV24,ROW(CU$1:CU$39)),COUNTIF(CV$1:CV24,CV24)),1)</f>
        <v>Poole</v>
      </c>
      <c r="CX24" s="416" t="str">
        <f t="shared" si="24"/>
        <v>no data</v>
      </c>
      <c r="CY24" s="416" t="str">
        <f t="shared" si="25"/>
        <v>Poole</v>
      </c>
      <c r="DB24" s="417" t="s">
        <v>199</v>
      </c>
      <c r="DC24" s="416" t="str">
        <f>VLOOKUP(DB24,'Rural 80'!$A$11:$BS$488,60,FALSE)</f>
        <v>9999</v>
      </c>
      <c r="DD24" s="416" t="str">
        <f t="array" ref="DD24">INDEX(DC$1:DC$39,MATCH(SMALL(COUNTIF(DC$1:DC$39,"&lt;"&amp;DC$1:DC$39),ROW(DC24:DD24)),COUNTIF(DC$1:DC$39,"&lt;"&amp;DC$1:DC$39),0))</f>
        <v>9999</v>
      </c>
      <c r="DE24" s="416" t="str">
        <f t="array" ref="DE24">INDEX(DB$1:DB$39,SMALL(IF(DC$1:DC$39=DD24,ROW(DC$1:DC$39)),COUNTIF(DD$1:DD24,DD24)),1)</f>
        <v>Poole</v>
      </c>
      <c r="DF24" s="416" t="str">
        <f t="shared" si="26"/>
        <v>no data</v>
      </c>
      <c r="DG24" s="416" t="str">
        <f t="shared" si="27"/>
        <v>Poole</v>
      </c>
      <c r="DJ24" s="417" t="s">
        <v>199</v>
      </c>
      <c r="DK24" s="416" t="str">
        <f>VLOOKUP(DJ24,'Rural 80'!$A$11:$BS$488,64,FALSE)</f>
        <v>9999</v>
      </c>
      <c r="DL24" s="416" t="str">
        <f t="array" ref="DL24">INDEX(DK$1:DK$39,MATCH(SMALL(COUNTIF(DK$1:DK$39,"&lt;"&amp;DK$1:DK$39),ROW(DK24:DL24)),COUNTIF(DK$1:DK$39,"&lt;"&amp;DK$1:DK$39),0))</f>
        <v>9999</v>
      </c>
      <c r="DM24" s="416" t="str">
        <f t="array" ref="DM24">INDEX(DJ$1:DJ$39,SMALL(IF(DK$1:DK$39=DL24,ROW(DK$1:DK$39)),COUNTIF(DL$1:DL24,DL24)),1)</f>
        <v>Poole</v>
      </c>
      <c r="DN24" s="416" t="str">
        <f t="shared" si="28"/>
        <v>no data</v>
      </c>
      <c r="DO24" s="416" t="str">
        <f t="shared" si="29"/>
        <v>Poole</v>
      </c>
      <c r="DR24" s="417" t="s">
        <v>199</v>
      </c>
      <c r="DS24" s="416" t="str">
        <f>VLOOKUP(DR24,'Rural 80'!$A$11:$BS$488,68,FALSE)</f>
        <v>9999</v>
      </c>
      <c r="DT24" s="416" t="str">
        <f t="array" ref="DT24">INDEX(DS$1:DS$39,MATCH(SMALL(COUNTIF(DS$1:DS$39,"&lt;"&amp;DS$1:DS$39),ROW(DS24:DT24)),COUNTIF(DS$1:DS$39,"&lt;"&amp;DS$1:DS$39),0))</f>
        <v>9999</v>
      </c>
      <c r="DU24" s="416" t="str">
        <f t="array" ref="DU24">INDEX(DR$1:DR$39,SMALL(IF(DS$1:DS$39=DT24,ROW(DS$1:DS$39)),COUNTIF(DT$1:DT24,DT24)),1)</f>
        <v>Poole</v>
      </c>
      <c r="DV24" s="416" t="str">
        <f t="shared" si="30"/>
        <v>no data</v>
      </c>
      <c r="DW24" s="416" t="str">
        <f t="shared" si="31"/>
        <v>Poole</v>
      </c>
    </row>
    <row r="25" spans="2:127" x14ac:dyDescent="0.25">
      <c r="B25" s="417" t="s">
        <v>200</v>
      </c>
      <c r="C25" s="416">
        <f>VLOOKUP(B25,'Rural 80'!$A$11:$BS$488,8,FALSE)</f>
        <v>31</v>
      </c>
      <c r="D25" s="416">
        <f t="array" ref="D25">INDEX(C$1:C$39,MATCH(SMALL(COUNTIF(C$1:C$39,"&lt;"&amp;C$1:C$39),ROW(C25:D25)),COUNTIF(C$1:C$39,"&lt;"&amp;C$1:C$39),0))</f>
        <v>25</v>
      </c>
      <c r="E25" s="416" t="str">
        <f t="array" ref="E25">INDEX(B$1:B$39,SMALL(IF(C$1:C$39=D25,ROW(C$1:C$39)),COUNTIF(D$1:D25,D25)),1)</f>
        <v>Bracknell Forest</v>
      </c>
      <c r="F25" s="416">
        <f t="shared" si="0"/>
        <v>25</v>
      </c>
      <c r="G25" s="416" t="str">
        <f t="shared" si="1"/>
        <v>Bracknell Forest</v>
      </c>
      <c r="J25" s="417" t="s">
        <v>200</v>
      </c>
      <c r="K25" s="416">
        <f>VLOOKUP(J25,'Rural 80'!$A$11:$BS$488,12,FALSE)</f>
        <v>32</v>
      </c>
      <c r="L25" s="416">
        <f t="array" ref="L25">INDEX(K$1:K$39,MATCH(SMALL(COUNTIF(K$1:K$39,"&lt;"&amp;K$1:K$39),ROW(K25:L25)),COUNTIF(K$1:K$39,"&lt;"&amp;K$1:K$39),0))</f>
        <v>25</v>
      </c>
      <c r="M25" s="416" t="str">
        <f t="array" ref="M25">INDEX(J$1:J$39,SMALL(IF(K$1:K$39=L25,ROW(K$1:K$39)),COUNTIF(L$1:L25,L25)),1)</f>
        <v>Leicester</v>
      </c>
      <c r="N25" s="416">
        <f t="shared" si="2"/>
        <v>25</v>
      </c>
      <c r="O25" s="416" t="str">
        <f t="shared" si="3"/>
        <v>Leicester</v>
      </c>
      <c r="R25" s="417" t="s">
        <v>200</v>
      </c>
      <c r="S25" s="416">
        <f>VLOOKUP(R25,'Rural 80'!$A$11:$BS$488,16,FALSE)</f>
        <v>29</v>
      </c>
      <c r="T25" s="416">
        <f t="array" ref="T25">INDEX(S$1:S$39,MATCH(SMALL(COUNTIF(S$1:S$39,"&lt;"&amp;S$1:S$39),ROW(S25:T25)),COUNTIF(S$1:S$39,"&lt;"&amp;S$1:S$39),0))</f>
        <v>25</v>
      </c>
      <c r="U25" s="416" t="str">
        <f t="array" ref="U25">INDEX(R$1:R$39,SMALL(IF(S$1:S$39=T25,ROW(S$1:S$39)),COUNTIF(T$1:T25,T25)),1)</f>
        <v>Stoke-on-Trent</v>
      </c>
      <c r="V25" s="416">
        <f t="shared" si="4"/>
        <v>25</v>
      </c>
      <c r="W25" s="416" t="str">
        <f t="shared" si="5"/>
        <v>Stoke-on-Trent</v>
      </c>
      <c r="Z25" s="417" t="s">
        <v>200</v>
      </c>
      <c r="AA25" s="416">
        <f>VLOOKUP(Z25,'Rural 80'!$A$11:$BS$488,20,FALSE)</f>
        <v>31</v>
      </c>
      <c r="AB25" s="416">
        <f t="array" ref="AB25">INDEX(AA$1:AA$39,MATCH(SMALL(COUNTIF(AA$1:AA$39,"&lt;"&amp;AA$1:AA$39),ROW(AA25:AB25)),COUNTIF(AA$1:AA$39,"&lt;"&amp;AA$1:AA$39),0))</f>
        <v>25</v>
      </c>
      <c r="AC25" s="416" t="str">
        <f t="array" ref="AC25">INDEX(Z$1:Z$39,SMALL(IF(AA$1:AA$39=AB25,ROW(AA$1:AA$39)),COUNTIF(AB$1:AB25,AB25)),1)</f>
        <v>Middlesbrough</v>
      </c>
      <c r="AD25" s="416">
        <f t="shared" si="6"/>
        <v>25</v>
      </c>
      <c r="AE25" s="416" t="str">
        <f t="shared" si="7"/>
        <v>Middlesbrough</v>
      </c>
      <c r="AH25" s="417" t="s">
        <v>200</v>
      </c>
      <c r="AI25" s="416">
        <f>VLOOKUP(AH25,'Rural 80'!$A$11:$BS$488,24,FALSE)</f>
        <v>28</v>
      </c>
      <c r="AJ25" s="416">
        <f t="array" ref="AJ25">INDEX(AI$1:AI$39,MATCH(SMALL(COUNTIF(AI$1:AI$39,"&lt;"&amp;AI$1:AI$39),ROW(AI25:AJ25)),COUNTIF(AI$1:AI$39,"&lt;"&amp;AI$1:AI$39),0))</f>
        <v>25</v>
      </c>
      <c r="AK25" s="416" t="str">
        <f t="array" ref="AK25">INDEX(AH$1:AH$39,SMALL(IF(AI$1:AI$39=AJ25,ROW(AI$1:AI$39)),COUNTIF(AJ$1:AJ25,AJ25)),1)</f>
        <v>Bracknell Forest</v>
      </c>
      <c r="AL25" s="416">
        <f t="shared" si="8"/>
        <v>25</v>
      </c>
      <c r="AM25" s="416" t="str">
        <f t="shared" si="9"/>
        <v>Bracknell Forest</v>
      </c>
      <c r="AP25" s="417" t="s">
        <v>200</v>
      </c>
      <c r="AQ25" s="416">
        <f>VLOOKUP(AP25,'Rural 80'!$A$11:$BS$488,28,FALSE)</f>
        <v>30</v>
      </c>
      <c r="AR25" s="416">
        <f t="array" ref="AR25">INDEX(AQ$1:AQ$39,MATCH(SMALL(COUNTIF(AQ$1:AQ$39,"&lt;"&amp;AQ$1:AQ$39),ROW(AQ25:AR25)),COUNTIF(AQ$1:AQ$39,"&lt;"&amp;AQ$1:AQ$39),0))</f>
        <v>25</v>
      </c>
      <c r="AS25" s="416" t="str">
        <f t="array" ref="AS25">INDEX(AP$1:AP$39,SMALL(IF(AQ$1:AQ$39=AR25,ROW(AQ$1:AQ$39)),COUNTIF(AR$1:AR25,AR25)),1)</f>
        <v>Sheffield</v>
      </c>
      <c r="AT25" s="416">
        <f t="shared" si="10"/>
        <v>25</v>
      </c>
      <c r="AU25" s="416" t="str">
        <f t="shared" si="11"/>
        <v>Sheffield</v>
      </c>
      <c r="AX25" s="417" t="s">
        <v>200</v>
      </c>
      <c r="AY25" s="416">
        <f>VLOOKUP(AX25,'Rural 80'!$A$11:$BS$488,32,FALSE)</f>
        <v>28</v>
      </c>
      <c r="AZ25" s="416">
        <f t="array" ref="AZ25">INDEX(AY$1:AY$39,MATCH(SMALL(COUNTIF(AY$1:AY$39,"&lt;"&amp;AY$1:AY$39),ROW(AY25:AZ25)),COUNTIF(AY$1:AY$39,"&lt;"&amp;AY$1:AY$39),0))</f>
        <v>25</v>
      </c>
      <c r="BA25" s="416" t="str">
        <f t="array" ref="BA25">INDEX(AX$1:AX$39,SMALL(IF(AY$1:AY$39=AZ25,ROW(AY$1:AY$39)),COUNTIF(AZ$1:AZ25,AZ25)),1)</f>
        <v>Sheffield</v>
      </c>
      <c r="BB25" s="416">
        <f t="shared" si="12"/>
        <v>25</v>
      </c>
      <c r="BC25" s="416" t="str">
        <f t="shared" si="13"/>
        <v>Sheffield</v>
      </c>
      <c r="BF25" s="417" t="s">
        <v>200</v>
      </c>
      <c r="BG25" s="416">
        <f>VLOOKUP(BF25,'Rural 80'!$A$11:$BS$488,36,FALSE)</f>
        <v>27</v>
      </c>
      <c r="BH25" s="416">
        <f t="array" ref="BH25">INDEX(BG$1:BG$39,MATCH(SMALL(COUNTIF(BG$1:BG$39,"&lt;"&amp;BG$1:BG$39),ROW(BG25:BH25)),COUNTIF(BG$1:BG$39,"&lt;"&amp;BG$1:BG$39),0))</f>
        <v>25</v>
      </c>
      <c r="BI25" s="416" t="str">
        <f t="array" ref="BI25">INDEX(BF$1:BF$39,SMALL(IF(BG$1:BG$39=BH25,ROW(BG$1:BG$39)),COUNTIF(BH$1:BH25,BH25)),1)</f>
        <v>Worthing</v>
      </c>
      <c r="BJ25" s="416">
        <f t="shared" si="14"/>
        <v>25</v>
      </c>
      <c r="BK25" s="416" t="str">
        <f t="shared" si="15"/>
        <v>Worthing</v>
      </c>
      <c r="BN25" s="417" t="s">
        <v>200</v>
      </c>
      <c r="BO25" s="416">
        <f>VLOOKUP(BN25,'Rural 80'!$A$11:$BS$488,40,FALSE)</f>
        <v>33</v>
      </c>
      <c r="BP25" s="416">
        <f t="array" ref="BP25">INDEX(BO$1:BO$39,MATCH(SMALL(COUNTIF(BO$1:BO$39,"&lt;"&amp;BO$1:BO$39),ROW(BO25:BP25)),COUNTIF(BO$1:BO$39,"&lt;"&amp;BO$1:BO$39),0))</f>
        <v>25</v>
      </c>
      <c r="BQ25" s="416" t="str">
        <f t="array" ref="BQ25">INDEX(BN$1:BN$39,SMALL(IF(BO$1:BO$39=BP25,ROW(BO$1:BO$39)),COUNTIF(BP$1:BP25,BP25)),1)</f>
        <v>Bracknell Forest</v>
      </c>
      <c r="BR25" s="416">
        <f t="shared" si="16"/>
        <v>25</v>
      </c>
      <c r="BS25" s="416" t="str">
        <f t="shared" si="17"/>
        <v>Bracknell Forest</v>
      </c>
      <c r="BV25" s="417" t="s">
        <v>200</v>
      </c>
      <c r="BW25" s="416">
        <f>VLOOKUP(BV25,'Rural 80'!$A$11:$BS$488,44,FALSE)</f>
        <v>31</v>
      </c>
      <c r="BX25" s="416">
        <f t="array" ref="BX25">INDEX(BW$1:BW$39,MATCH(SMALL(COUNTIF(BW$1:BW$39,"&lt;"&amp;BW$1:BW$39),ROW(BW25:BX25)),COUNTIF(BW$1:BW$39,"&lt;"&amp;BW$1:BW$39),0))</f>
        <v>25</v>
      </c>
      <c r="BY25" s="416" t="str">
        <f t="array" ref="BY25">INDEX(BV$1:BV$39,SMALL(IF(BW$1:BW$39=BX25,ROW(BW$1:BW$39)),COUNTIF(BX$1:BX25,BX25)),1)</f>
        <v>Bracknell Forest</v>
      </c>
      <c r="BZ25" s="416">
        <f t="shared" si="18"/>
        <v>25</v>
      </c>
      <c r="CA25" s="416" t="str">
        <f t="shared" si="19"/>
        <v>Bracknell Forest</v>
      </c>
      <c r="CD25" s="417" t="s">
        <v>200</v>
      </c>
      <c r="CE25" s="416">
        <f>VLOOKUP(CD25,'Rural 80'!$A$11:$BS$488,48,FALSE)</f>
        <v>31</v>
      </c>
      <c r="CF25" s="416">
        <f t="array" ref="CF25">INDEX(CE$1:CE$39,MATCH(SMALL(COUNTIF(CE$1:CE$39,"&lt;"&amp;CE$1:CE$39),ROW(CE25:CF25)),COUNTIF(CE$1:CE$39,"&lt;"&amp;CE$1:CE$39),0))</f>
        <v>25</v>
      </c>
      <c r="CG25" s="416" t="str">
        <f t="array" ref="CG25">INDEX(CD$1:CD$39,SMALL(IF(CE$1:CE$39=CF25,ROW(CE$1:CE$39)),COUNTIF(CF$1:CF25,CF25)),1)</f>
        <v>Leicester</v>
      </c>
      <c r="CH25" s="416">
        <f t="shared" si="20"/>
        <v>25</v>
      </c>
      <c r="CI25" s="416" t="str">
        <f t="shared" si="21"/>
        <v>Leicester</v>
      </c>
      <c r="CL25" s="417" t="s">
        <v>200</v>
      </c>
      <c r="CM25" s="416">
        <f>VLOOKUP(CL25,'Rural 80'!$A$11:$BS$488,52,FALSE)</f>
        <v>32</v>
      </c>
      <c r="CN25" s="416">
        <f t="array" ref="CN25">INDEX(CM$1:CM$39,MATCH(SMALL(COUNTIF(CM$1:CM$39,"&lt;"&amp;CM$1:CM$39),ROW(CM25:CN25)),COUNTIF(CM$1:CM$39,"&lt;"&amp;CM$1:CM$39),0))</f>
        <v>25</v>
      </c>
      <c r="CO25" s="416" t="str">
        <f t="array" ref="CO25">INDEX(CL$1:CL$39,SMALL(IF(CM$1:CM$39=CN25,ROW(CM$1:CM$39)),COUNTIF(CN$1:CN25,CN25)),1)</f>
        <v>Middlesbrough</v>
      </c>
      <c r="CP25" s="416">
        <f t="shared" si="22"/>
        <v>25</v>
      </c>
      <c r="CQ25" s="416" t="str">
        <f t="shared" si="23"/>
        <v>Middlesbrough</v>
      </c>
      <c r="CT25" s="417" t="s">
        <v>200</v>
      </c>
      <c r="CU25" s="416" t="str">
        <f>VLOOKUP(CT25,'Rural 80'!$A$11:$BS$488,56,FALSE)</f>
        <v>9999</v>
      </c>
      <c r="CV25" s="416" t="str">
        <f t="array" ref="CV25">INDEX(CU$1:CU$39,MATCH(SMALL(COUNTIF(CU$1:CU$39,"&lt;"&amp;CU$1:CU$39),ROW(CU25:CV25)),COUNTIF(CU$1:CU$39,"&lt;"&amp;CU$1:CU$39),0))</f>
        <v>9999</v>
      </c>
      <c r="CW25" s="416" t="str">
        <f t="array" ref="CW25">INDEX(CT$1:CT$39,SMALL(IF(CU$1:CU$39=CV25,ROW(CU$1:CU$39)),COUNTIF(CV$1:CV25,CV25)),1)</f>
        <v>Portsmouth</v>
      </c>
      <c r="CX25" s="416" t="str">
        <f t="shared" si="24"/>
        <v>no data</v>
      </c>
      <c r="CY25" s="416" t="str">
        <f t="shared" si="25"/>
        <v>Portsmouth</v>
      </c>
      <c r="DB25" s="417" t="s">
        <v>200</v>
      </c>
      <c r="DC25" s="416" t="str">
        <f>VLOOKUP(DB25,'Rural 80'!$A$11:$BS$488,60,FALSE)</f>
        <v>9999</v>
      </c>
      <c r="DD25" s="416" t="str">
        <f t="array" ref="DD25">INDEX(DC$1:DC$39,MATCH(SMALL(COUNTIF(DC$1:DC$39,"&lt;"&amp;DC$1:DC$39),ROW(DC25:DD25)),COUNTIF(DC$1:DC$39,"&lt;"&amp;DC$1:DC$39),0))</f>
        <v>9999</v>
      </c>
      <c r="DE25" s="416" t="str">
        <f t="array" ref="DE25">INDEX(DB$1:DB$39,SMALL(IF(DC$1:DC$39=DD25,ROW(DC$1:DC$39)),COUNTIF(DD$1:DD25,DD25)),1)</f>
        <v>Portsmouth</v>
      </c>
      <c r="DF25" s="416" t="str">
        <f t="shared" si="26"/>
        <v>no data</v>
      </c>
      <c r="DG25" s="416" t="str">
        <f t="shared" si="27"/>
        <v>Portsmouth</v>
      </c>
      <c r="DJ25" s="417" t="s">
        <v>200</v>
      </c>
      <c r="DK25" s="416" t="str">
        <f>VLOOKUP(DJ25,'Rural 80'!$A$11:$BS$488,64,FALSE)</f>
        <v>9999</v>
      </c>
      <c r="DL25" s="416" t="str">
        <f t="array" ref="DL25">INDEX(DK$1:DK$39,MATCH(SMALL(COUNTIF(DK$1:DK$39,"&lt;"&amp;DK$1:DK$39),ROW(DK25:DL25)),COUNTIF(DK$1:DK$39,"&lt;"&amp;DK$1:DK$39),0))</f>
        <v>9999</v>
      </c>
      <c r="DM25" s="416" t="str">
        <f t="array" ref="DM25">INDEX(DJ$1:DJ$39,SMALL(IF(DK$1:DK$39=DL25,ROW(DK$1:DK$39)),COUNTIF(DL$1:DL25,DL25)),1)</f>
        <v>Portsmouth</v>
      </c>
      <c r="DN25" s="416" t="str">
        <f t="shared" si="28"/>
        <v>no data</v>
      </c>
      <c r="DO25" s="416" t="str">
        <f t="shared" si="29"/>
        <v>Portsmouth</v>
      </c>
      <c r="DR25" s="417" t="s">
        <v>200</v>
      </c>
      <c r="DS25" s="416" t="str">
        <f>VLOOKUP(DR25,'Rural 80'!$A$11:$BS$488,68,FALSE)</f>
        <v>9999</v>
      </c>
      <c r="DT25" s="416" t="str">
        <f t="array" ref="DT25">INDEX(DS$1:DS$39,MATCH(SMALL(COUNTIF(DS$1:DS$39,"&lt;"&amp;DS$1:DS$39),ROW(DS25:DT25)),COUNTIF(DS$1:DS$39,"&lt;"&amp;DS$1:DS$39),0))</f>
        <v>9999</v>
      </c>
      <c r="DU25" s="416" t="str">
        <f t="array" ref="DU25">INDEX(DR$1:DR$39,SMALL(IF(DS$1:DS$39=DT25,ROW(DS$1:DS$39)),COUNTIF(DT$1:DT25,DT25)),1)</f>
        <v>Portsmouth</v>
      </c>
      <c r="DV25" s="416" t="str">
        <f t="shared" si="30"/>
        <v>no data</v>
      </c>
      <c r="DW25" s="416" t="str">
        <f t="shared" si="31"/>
        <v>Portsmouth</v>
      </c>
    </row>
    <row r="26" spans="2:127" x14ac:dyDescent="0.25">
      <c r="B26" s="417" t="s">
        <v>201</v>
      </c>
      <c r="C26" s="416">
        <f>VLOOKUP(B26,'Rural 80'!$A$11:$BS$488,8,FALSE)</f>
        <v>35</v>
      </c>
      <c r="D26" s="416">
        <f t="array" ref="D26">INDEX(C$1:C$39,MATCH(SMALL(COUNTIF(C$1:C$39,"&lt;"&amp;C$1:C$39),ROW(C26:D26)),COUNTIF(C$1:C$39,"&lt;"&amp;C$1:C$39),0))</f>
        <v>26</v>
      </c>
      <c r="E26" s="416" t="str">
        <f t="array" ref="E26">INDEX(B$1:B$39,SMALL(IF(C$1:C$39=D26,ROW(C$1:C$39)),COUNTIF(D$1:D26,D26)),1)</f>
        <v>South Gloucestershire</v>
      </c>
      <c r="F26" s="416">
        <f t="shared" si="0"/>
        <v>26</v>
      </c>
      <c r="G26" s="416" t="str">
        <f t="shared" si="1"/>
        <v>South Gloucestershire</v>
      </c>
      <c r="J26" s="417" t="s">
        <v>201</v>
      </c>
      <c r="K26" s="416">
        <f>VLOOKUP(J26,'Rural 80'!$A$11:$BS$488,12,FALSE)</f>
        <v>34</v>
      </c>
      <c r="L26" s="416">
        <f t="array" ref="L26">INDEX(K$1:K$39,MATCH(SMALL(COUNTIF(K$1:K$39,"&lt;"&amp;K$1:K$39),ROW(K26:L26)),COUNTIF(K$1:K$39,"&lt;"&amp;K$1:K$39),0))</f>
        <v>26</v>
      </c>
      <c r="M26" s="416" t="str">
        <f t="array" ref="M26">INDEX(J$1:J$39,SMALL(IF(K$1:K$39=L26,ROW(K$1:K$39)),COUNTIF(L$1:L26,L26)),1)</f>
        <v>Bracknell Forest</v>
      </c>
      <c r="N26" s="416">
        <f t="shared" si="2"/>
        <v>26</v>
      </c>
      <c r="O26" s="416" t="str">
        <f t="shared" si="3"/>
        <v>Bracknell Forest</v>
      </c>
      <c r="R26" s="417" t="s">
        <v>201</v>
      </c>
      <c r="S26" s="416">
        <f>VLOOKUP(R26,'Rural 80'!$A$11:$BS$488,16,FALSE)</f>
        <v>34</v>
      </c>
      <c r="T26" s="416">
        <f t="array" ref="T26">INDEX(S$1:S$39,MATCH(SMALL(COUNTIF(S$1:S$39,"&lt;"&amp;S$1:S$39),ROW(S26:T26)),COUNTIF(S$1:S$39,"&lt;"&amp;S$1:S$39),0))</f>
        <v>26</v>
      </c>
      <c r="U26" s="416" t="str">
        <f t="array" ref="U26">INDEX(R$1:R$39,SMALL(IF(S$1:S$39=T26,ROW(S$1:S$39)),COUNTIF(T$1:T26,T26)),1)</f>
        <v>Bracknell Forest</v>
      </c>
      <c r="V26" s="416">
        <f t="shared" si="4"/>
        <v>26</v>
      </c>
      <c r="W26" s="416" t="str">
        <f t="shared" si="5"/>
        <v>Bracknell Forest</v>
      </c>
      <c r="Z26" s="417" t="s">
        <v>201</v>
      </c>
      <c r="AA26" s="416">
        <f>VLOOKUP(Z26,'Rural 80'!$A$11:$BS$488,20,FALSE)</f>
        <v>36</v>
      </c>
      <c r="AB26" s="416">
        <f t="array" ref="AB26">INDEX(AA$1:AA$39,MATCH(SMALL(COUNTIF(AA$1:AA$39,"&lt;"&amp;AA$1:AA$39),ROW(AA26:AB26)),COUNTIF(AA$1:AA$39,"&lt;"&amp;AA$1:AA$39),0))</f>
        <v>26</v>
      </c>
      <c r="AC26" s="416" t="str">
        <f t="array" ref="AC26">INDEX(Z$1:Z$39,SMALL(IF(AA$1:AA$39=AB26,ROW(AA$1:AA$39)),COUNTIF(AB$1:AB26,AB26)),1)</f>
        <v>Broxtowe</v>
      </c>
      <c r="AD26" s="416">
        <f t="shared" si="6"/>
        <v>26</v>
      </c>
      <c r="AE26" s="416" t="str">
        <f t="shared" si="7"/>
        <v>Broxtowe</v>
      </c>
      <c r="AH26" s="417" t="s">
        <v>201</v>
      </c>
      <c r="AI26" s="416">
        <f>VLOOKUP(AH26,'Rural 80'!$A$11:$BS$488,24,FALSE)</f>
        <v>30</v>
      </c>
      <c r="AJ26" s="416">
        <f t="array" ref="AJ26">INDEX(AI$1:AI$39,MATCH(SMALL(COUNTIF(AI$1:AI$39,"&lt;"&amp;AI$1:AI$39),ROW(AI26:AJ26)),COUNTIF(AI$1:AI$39,"&lt;"&amp;AI$1:AI$39),0))</f>
        <v>26</v>
      </c>
      <c r="AK26" s="416" t="str">
        <f t="array" ref="AK26">INDEX(AH$1:AH$39,SMALL(IF(AI$1:AI$39=AJ26,ROW(AI$1:AI$39)),COUNTIF(AJ$1:AJ26,AJ26)),1)</f>
        <v>Sheffield</v>
      </c>
      <c r="AL26" s="416">
        <f t="shared" si="8"/>
        <v>26</v>
      </c>
      <c r="AM26" s="416" t="str">
        <f t="shared" si="9"/>
        <v>Sheffield</v>
      </c>
      <c r="AP26" s="417" t="s">
        <v>201</v>
      </c>
      <c r="AQ26" s="416">
        <f>VLOOKUP(AP26,'Rural 80'!$A$11:$BS$488,28,FALSE)</f>
        <v>27</v>
      </c>
      <c r="AR26" s="416">
        <f t="array" ref="AR26">INDEX(AQ$1:AQ$39,MATCH(SMALL(COUNTIF(AQ$1:AQ$39,"&lt;"&amp;AQ$1:AQ$39),ROW(AQ26:AR26)),COUNTIF(AQ$1:AQ$39,"&lt;"&amp;AQ$1:AQ$39),0))</f>
        <v>26</v>
      </c>
      <c r="AS26" s="416" t="str">
        <f t="array" ref="AS26">INDEX(AP$1:AP$39,SMALL(IF(AQ$1:AQ$39=AR26,ROW(AQ$1:AQ$39)),COUNTIF(AR$1:AR26,AR26)),1)</f>
        <v>Bracknell Forest</v>
      </c>
      <c r="AT26" s="416">
        <f t="shared" si="10"/>
        <v>26</v>
      </c>
      <c r="AU26" s="416" t="str">
        <f t="shared" si="11"/>
        <v>Bracknell Forest</v>
      </c>
      <c r="AX26" s="417" t="s">
        <v>201</v>
      </c>
      <c r="AY26" s="416">
        <f>VLOOKUP(AX26,'Rural 80'!$A$11:$BS$488,32,FALSE)</f>
        <v>30</v>
      </c>
      <c r="AZ26" s="416">
        <f t="array" ref="AZ26">INDEX(AY$1:AY$39,MATCH(SMALL(COUNTIF(AY$1:AY$39,"&lt;"&amp;AY$1:AY$39),ROW(AY26:AZ26)),COUNTIF(AY$1:AY$39,"&lt;"&amp;AY$1:AY$39),0))</f>
        <v>26</v>
      </c>
      <c r="BA26" s="416" t="str">
        <f t="array" ref="BA26">INDEX(AX$1:AX$39,SMALL(IF(AY$1:AY$39=AZ26,ROW(AY$1:AY$39)),COUNTIF(AZ$1:AZ26,AZ26)),1)</f>
        <v>Blackpool</v>
      </c>
      <c r="BB26" s="416">
        <f t="shared" si="12"/>
        <v>26</v>
      </c>
      <c r="BC26" s="416" t="str">
        <f t="shared" si="13"/>
        <v>Blackpool</v>
      </c>
      <c r="BF26" s="417" t="s">
        <v>201</v>
      </c>
      <c r="BG26" s="416">
        <f>VLOOKUP(BF26,'Rural 80'!$A$11:$BS$488,36,FALSE)</f>
        <v>28</v>
      </c>
      <c r="BH26" s="416">
        <f t="array" ref="BH26">INDEX(BG$1:BG$39,MATCH(SMALL(COUNTIF(BG$1:BG$39,"&lt;"&amp;BG$1:BG$39),ROW(BG26:BH26)),COUNTIF(BG$1:BG$39,"&lt;"&amp;BG$1:BG$39),0))</f>
        <v>26</v>
      </c>
      <c r="BI26" s="416" t="str">
        <f t="array" ref="BI26">INDEX(BF$1:BF$39,SMALL(IF(BG$1:BG$39=BH26,ROW(BG$1:BG$39)),COUNTIF(BH$1:BH26,BH26)),1)</f>
        <v>Blackpool</v>
      </c>
      <c r="BJ26" s="416">
        <f t="shared" si="14"/>
        <v>26</v>
      </c>
      <c r="BK26" s="416" t="str">
        <f t="shared" si="15"/>
        <v>Blackpool</v>
      </c>
      <c r="BN26" s="417" t="s">
        <v>201</v>
      </c>
      <c r="BO26" s="416">
        <f>VLOOKUP(BN26,'Rural 80'!$A$11:$BS$488,40,FALSE)</f>
        <v>37</v>
      </c>
      <c r="BP26" s="416">
        <f t="array" ref="BP26">INDEX(BO$1:BO$39,MATCH(SMALL(COUNTIF(BO$1:BO$39,"&lt;"&amp;BO$1:BO$39),ROW(BO26:BP26)),COUNTIF(BO$1:BO$39,"&lt;"&amp;BO$1:BO$39),0))</f>
        <v>26</v>
      </c>
      <c r="BQ26" s="416" t="str">
        <f t="array" ref="BQ26">INDEX(BN$1:BN$39,SMALL(IF(BO$1:BO$39=BP26,ROW(BO$1:BO$39)),COUNTIF(BP$1:BP26,BP26)),1)</f>
        <v>Middlesbrough</v>
      </c>
      <c r="BR26" s="416">
        <f t="shared" si="16"/>
        <v>26</v>
      </c>
      <c r="BS26" s="416" t="str">
        <f t="shared" si="17"/>
        <v>Middlesbrough</v>
      </c>
      <c r="BV26" s="417" t="s">
        <v>201</v>
      </c>
      <c r="BW26" s="416">
        <f>VLOOKUP(BV26,'Rural 80'!$A$11:$BS$488,44,FALSE)</f>
        <v>36</v>
      </c>
      <c r="BX26" s="416">
        <f t="array" ref="BX26">INDEX(BW$1:BW$39,MATCH(SMALL(COUNTIF(BW$1:BW$39,"&lt;"&amp;BW$1:BW$39),ROW(BW26:BX26)),COUNTIF(BW$1:BW$39,"&lt;"&amp;BW$1:BW$39),0))</f>
        <v>26</v>
      </c>
      <c r="BY26" s="416" t="str">
        <f t="array" ref="BY26">INDEX(BV$1:BV$39,SMALL(IF(BW$1:BW$39=BX26,ROW(BW$1:BW$39)),COUNTIF(BX$1:BX26,BX26)),1)</f>
        <v>South Gloucestershire</v>
      </c>
      <c r="BZ26" s="416">
        <f t="shared" si="18"/>
        <v>26</v>
      </c>
      <c r="CA26" s="416" t="str">
        <f t="shared" si="19"/>
        <v>South Gloucestershire</v>
      </c>
      <c r="CD26" s="417" t="s">
        <v>201</v>
      </c>
      <c r="CE26" s="416">
        <f>VLOOKUP(CD26,'Rural 80'!$A$11:$BS$488,48,FALSE)</f>
        <v>34</v>
      </c>
      <c r="CF26" s="416">
        <f t="array" ref="CF26">INDEX(CE$1:CE$39,MATCH(SMALL(COUNTIF(CE$1:CE$39,"&lt;"&amp;CE$1:CE$39),ROW(CE26:CF26)),COUNTIF(CE$1:CE$39,"&lt;"&amp;CE$1:CE$39),0))</f>
        <v>26</v>
      </c>
      <c r="CG26" s="416" t="str">
        <f t="array" ref="CG26">INDEX(CD$1:CD$39,SMALL(IF(CE$1:CE$39=CF26,ROW(CE$1:CE$39)),COUNTIF(CF$1:CF26,CF26)),1)</f>
        <v>South Gloucestershire</v>
      </c>
      <c r="CH26" s="416">
        <f t="shared" si="20"/>
        <v>26</v>
      </c>
      <c r="CI26" s="416" t="str">
        <f t="shared" si="21"/>
        <v>South Gloucestershire</v>
      </c>
      <c r="CL26" s="417" t="s">
        <v>201</v>
      </c>
      <c r="CM26" s="416">
        <f>VLOOKUP(CL26,'Rural 80'!$A$11:$BS$488,52,FALSE)</f>
        <v>37</v>
      </c>
      <c r="CN26" s="416">
        <f t="array" ref="CN26">INDEX(CM$1:CM$39,MATCH(SMALL(COUNTIF(CM$1:CM$39,"&lt;"&amp;CM$1:CM$39),ROW(CM26:CN26)),COUNTIF(CM$1:CM$39,"&lt;"&amp;CM$1:CM$39),0))</f>
        <v>26</v>
      </c>
      <c r="CO26" s="416" t="str">
        <f t="array" ref="CO26">INDEX(CL$1:CL$39,SMALL(IF(CM$1:CM$39=CN26,ROW(CM$1:CM$39)),COUNTIF(CN$1:CN26,CN26)),1)</f>
        <v>Coventry</v>
      </c>
      <c r="CP26" s="416">
        <f t="shared" si="22"/>
        <v>26</v>
      </c>
      <c r="CQ26" s="416" t="str">
        <f t="shared" si="23"/>
        <v>Coventry</v>
      </c>
      <c r="CT26" s="417" t="s">
        <v>201</v>
      </c>
      <c r="CU26" s="416" t="str">
        <f>VLOOKUP(CT26,'Rural 80'!$A$11:$BS$488,56,FALSE)</f>
        <v>9999</v>
      </c>
      <c r="CV26" s="416" t="str">
        <f t="array" ref="CV26">INDEX(CU$1:CU$39,MATCH(SMALL(COUNTIF(CU$1:CU$39,"&lt;"&amp;CU$1:CU$39),ROW(CU26:CV26)),COUNTIF(CU$1:CU$39,"&lt;"&amp;CU$1:CU$39),0))</f>
        <v>9999</v>
      </c>
      <c r="CW26" s="416" t="str">
        <f t="array" ref="CW26">INDEX(CT$1:CT$39,SMALL(IF(CU$1:CU$39=CV26,ROW(CU$1:CU$39)),COUNTIF(CV$1:CV26,CV26)),1)</f>
        <v>Preston</v>
      </c>
      <c r="CX26" s="416" t="str">
        <f t="shared" si="24"/>
        <v>no data</v>
      </c>
      <c r="CY26" s="416" t="str">
        <f t="shared" si="25"/>
        <v>Preston</v>
      </c>
      <c r="DB26" s="417" t="s">
        <v>201</v>
      </c>
      <c r="DC26" s="416" t="str">
        <f>VLOOKUP(DB26,'Rural 80'!$A$11:$BS$488,60,FALSE)</f>
        <v>9999</v>
      </c>
      <c r="DD26" s="416" t="str">
        <f t="array" ref="DD26">INDEX(DC$1:DC$39,MATCH(SMALL(COUNTIF(DC$1:DC$39,"&lt;"&amp;DC$1:DC$39),ROW(DC26:DD26)),COUNTIF(DC$1:DC$39,"&lt;"&amp;DC$1:DC$39),0))</f>
        <v>9999</v>
      </c>
      <c r="DE26" s="416" t="str">
        <f t="array" ref="DE26">INDEX(DB$1:DB$39,SMALL(IF(DC$1:DC$39=DD26,ROW(DC$1:DC$39)),COUNTIF(DD$1:DD26,DD26)),1)</f>
        <v>Preston</v>
      </c>
      <c r="DF26" s="416" t="str">
        <f t="shared" si="26"/>
        <v>no data</v>
      </c>
      <c r="DG26" s="416" t="str">
        <f t="shared" si="27"/>
        <v>Preston</v>
      </c>
      <c r="DJ26" s="417" t="s">
        <v>201</v>
      </c>
      <c r="DK26" s="416" t="str">
        <f>VLOOKUP(DJ26,'Rural 80'!$A$11:$BS$488,64,FALSE)</f>
        <v>9999</v>
      </c>
      <c r="DL26" s="416" t="str">
        <f t="array" ref="DL26">INDEX(DK$1:DK$39,MATCH(SMALL(COUNTIF(DK$1:DK$39,"&lt;"&amp;DK$1:DK$39),ROW(DK26:DL26)),COUNTIF(DK$1:DK$39,"&lt;"&amp;DK$1:DK$39),0))</f>
        <v>9999</v>
      </c>
      <c r="DM26" s="416" t="str">
        <f t="array" ref="DM26">INDEX(DJ$1:DJ$39,SMALL(IF(DK$1:DK$39=DL26,ROW(DK$1:DK$39)),COUNTIF(DL$1:DL26,DL26)),1)</f>
        <v>Preston</v>
      </c>
      <c r="DN26" s="416" t="str">
        <f t="shared" si="28"/>
        <v>no data</v>
      </c>
      <c r="DO26" s="416" t="str">
        <f t="shared" si="29"/>
        <v>Preston</v>
      </c>
      <c r="DR26" s="417" t="s">
        <v>201</v>
      </c>
      <c r="DS26" s="416" t="str">
        <f>VLOOKUP(DR26,'Rural 80'!$A$11:$BS$488,68,FALSE)</f>
        <v>9999</v>
      </c>
      <c r="DT26" s="416" t="str">
        <f t="array" ref="DT26">INDEX(DS$1:DS$39,MATCH(SMALL(COUNTIF(DS$1:DS$39,"&lt;"&amp;DS$1:DS$39),ROW(DS26:DT26)),COUNTIF(DS$1:DS$39,"&lt;"&amp;DS$1:DS$39),0))</f>
        <v>9999</v>
      </c>
      <c r="DU26" s="416" t="str">
        <f t="array" ref="DU26">INDEX(DR$1:DR$39,SMALL(IF(DS$1:DS$39=DT26,ROW(DS$1:DS$39)),COUNTIF(DT$1:DT26,DT26)),1)</f>
        <v>Preston</v>
      </c>
      <c r="DV26" s="416" t="str">
        <f t="shared" si="30"/>
        <v>no data</v>
      </c>
      <c r="DW26" s="416" t="str">
        <f t="shared" si="31"/>
        <v>Preston</v>
      </c>
    </row>
    <row r="27" spans="2:127" x14ac:dyDescent="0.25">
      <c r="B27" s="417" t="s">
        <v>203</v>
      </c>
      <c r="C27" s="416">
        <f>VLOOKUP(B27,'Rural 80'!$A$11:$BS$488,8,FALSE)</f>
        <v>34</v>
      </c>
      <c r="D27" s="416">
        <f t="array" ref="D27">INDEX(C$1:C$39,MATCH(SMALL(COUNTIF(C$1:C$39,"&lt;"&amp;C$1:C$39),ROW(C27:D27)),COUNTIF(C$1:C$39,"&lt;"&amp;C$1:C$39),0))</f>
        <v>27</v>
      </c>
      <c r="E27" s="416" t="str">
        <f t="array" ref="E27">INDEX(B$1:B$39,SMALL(IF(C$1:C$39=D27,ROW(C$1:C$39)),COUNTIF(D$1:D27,D27)),1)</f>
        <v>Wokingham</v>
      </c>
      <c r="F27" s="416">
        <f t="shared" si="0"/>
        <v>27</v>
      </c>
      <c r="G27" s="416" t="str">
        <f t="shared" si="1"/>
        <v>Wokingham</v>
      </c>
      <c r="J27" s="417" t="s">
        <v>203</v>
      </c>
      <c r="K27" s="416">
        <f>VLOOKUP(J27,'Rural 80'!$A$11:$BS$488,12,FALSE)</f>
        <v>35</v>
      </c>
      <c r="L27" s="416">
        <f t="array" ref="L27">INDEX(K$1:K$39,MATCH(SMALL(COUNTIF(K$1:K$39,"&lt;"&amp;K$1:K$39),ROW(K27:L27)),COUNTIF(K$1:K$39,"&lt;"&amp;K$1:K$39),0))</f>
        <v>27</v>
      </c>
      <c r="M27" s="416" t="str">
        <f t="array" ref="M27">INDEX(J$1:J$39,SMALL(IF(K$1:K$39=L27,ROW(K$1:K$39)),COUNTIF(L$1:L27,L27)),1)</f>
        <v>Wokingham</v>
      </c>
      <c r="N27" s="416">
        <f t="shared" si="2"/>
        <v>27</v>
      </c>
      <c r="O27" s="416" t="str">
        <f t="shared" si="3"/>
        <v>Wokingham</v>
      </c>
      <c r="R27" s="417" t="s">
        <v>203</v>
      </c>
      <c r="S27" s="416">
        <f>VLOOKUP(R27,'Rural 80'!$A$11:$BS$488,16,FALSE)</f>
        <v>37</v>
      </c>
      <c r="T27" s="416">
        <f t="array" ref="T27">INDEX(S$1:S$39,MATCH(SMALL(COUNTIF(S$1:S$39,"&lt;"&amp;S$1:S$39),ROW(S27:T27)),COUNTIF(S$1:S$39,"&lt;"&amp;S$1:S$39),0))</f>
        <v>27</v>
      </c>
      <c r="U27" s="416" t="str">
        <f t="array" ref="U27">INDEX(R$1:R$39,SMALL(IF(S$1:S$39=T27,ROW(S$1:S$39)),COUNTIF(T$1:T27,T27)),1)</f>
        <v>Middlesbrough</v>
      </c>
      <c r="V27" s="416">
        <f t="shared" si="4"/>
        <v>27</v>
      </c>
      <c r="W27" s="416" t="str">
        <f t="shared" si="5"/>
        <v>Middlesbrough</v>
      </c>
      <c r="Z27" s="417" t="s">
        <v>203</v>
      </c>
      <c r="AA27" s="416">
        <f>VLOOKUP(Z27,'Rural 80'!$A$11:$BS$488,20,FALSE)</f>
        <v>35</v>
      </c>
      <c r="AB27" s="416">
        <f t="array" ref="AB27">INDEX(AA$1:AA$39,MATCH(SMALL(COUNTIF(AA$1:AA$39,"&lt;"&amp;AA$1:AA$39),ROW(AA27:AB27)),COUNTIF(AA$1:AA$39,"&lt;"&amp;AA$1:AA$39),0))</f>
        <v>27</v>
      </c>
      <c r="AC27" s="416" t="str">
        <f t="array" ref="AC27">INDEX(Z$1:Z$39,SMALL(IF(AA$1:AA$39=AB27,ROW(AA$1:AA$39)),COUNTIF(AB$1:AB27,AB27)),1)</f>
        <v>Bristol, City of</v>
      </c>
      <c r="AD27" s="416">
        <f t="shared" si="6"/>
        <v>27</v>
      </c>
      <c r="AE27" s="416" t="str">
        <f t="shared" si="7"/>
        <v>Bristol, City of</v>
      </c>
      <c r="AH27" s="417" t="s">
        <v>203</v>
      </c>
      <c r="AI27" s="416">
        <f>VLOOKUP(AH27,'Rural 80'!$A$11:$BS$488,24,FALSE)</f>
        <v>38</v>
      </c>
      <c r="AJ27" s="416">
        <f t="array" ref="AJ27">INDEX(AI$1:AI$39,MATCH(SMALL(COUNTIF(AI$1:AI$39,"&lt;"&amp;AI$1:AI$39),ROW(AI27:AJ27)),COUNTIF(AI$1:AI$39,"&lt;"&amp;AI$1:AI$39),0))</f>
        <v>27</v>
      </c>
      <c r="AK27" s="416" t="str">
        <f t="array" ref="AK27">INDEX(AH$1:AH$39,SMALL(IF(AI$1:AI$39=AJ27,ROW(AI$1:AI$39)),COUNTIF(AJ$1:AJ27,AJ27)),1)</f>
        <v>Blackpool</v>
      </c>
      <c r="AL27" s="416">
        <f t="shared" si="8"/>
        <v>27</v>
      </c>
      <c r="AM27" s="416" t="str">
        <f t="shared" si="9"/>
        <v>Blackpool</v>
      </c>
      <c r="AP27" s="417" t="s">
        <v>203</v>
      </c>
      <c r="AQ27" s="416">
        <f>VLOOKUP(AP27,'Rural 80'!$A$11:$BS$488,28,FALSE)</f>
        <v>39</v>
      </c>
      <c r="AR27" s="416">
        <f t="array" ref="AR27">INDEX(AQ$1:AQ$39,MATCH(SMALL(COUNTIF(AQ$1:AQ$39,"&lt;"&amp;AQ$1:AQ$39),ROW(AQ27:AR27)),COUNTIF(AQ$1:AQ$39,"&lt;"&amp;AQ$1:AQ$39),0))</f>
        <v>27</v>
      </c>
      <c r="AS27" s="416" t="str">
        <f t="array" ref="AS27">INDEX(AP$1:AP$39,SMALL(IF(AQ$1:AQ$39=AR27,ROW(AQ$1:AQ$39)),COUNTIF(AR$1:AR27,AR27)),1)</f>
        <v>Preston</v>
      </c>
      <c r="AT27" s="416">
        <f t="shared" si="10"/>
        <v>27</v>
      </c>
      <c r="AU27" s="416" t="str">
        <f t="shared" si="11"/>
        <v>Preston</v>
      </c>
      <c r="AX27" s="417" t="s">
        <v>203</v>
      </c>
      <c r="AY27" s="416">
        <f>VLOOKUP(AX27,'Rural 80'!$A$11:$BS$488,32,FALSE)</f>
        <v>37</v>
      </c>
      <c r="AZ27" s="416">
        <f t="array" ref="AZ27">INDEX(AY$1:AY$39,MATCH(SMALL(COUNTIF(AY$1:AY$39,"&lt;"&amp;AY$1:AY$39),ROW(AY27:AZ27)),COUNTIF(AY$1:AY$39,"&lt;"&amp;AY$1:AY$39),0))</f>
        <v>27</v>
      </c>
      <c r="BA27" s="416" t="str">
        <f t="array" ref="BA27">INDEX(AX$1:AX$39,SMALL(IF(AY$1:AY$39=AZ27,ROW(AY$1:AY$39)),COUNTIF(AZ$1:AZ27,AZ27)),1)</f>
        <v>Bracknell Forest</v>
      </c>
      <c r="BB27" s="416">
        <f t="shared" si="12"/>
        <v>27</v>
      </c>
      <c r="BC27" s="416" t="str">
        <f t="shared" si="13"/>
        <v>Bracknell Forest</v>
      </c>
      <c r="BF27" s="417" t="s">
        <v>203</v>
      </c>
      <c r="BG27" s="416">
        <f>VLOOKUP(BF27,'Rural 80'!$A$11:$BS$488,36,FALSE)</f>
        <v>39</v>
      </c>
      <c r="BH27" s="416">
        <f t="array" ref="BH27">INDEX(BG$1:BG$39,MATCH(SMALL(COUNTIF(BG$1:BG$39,"&lt;"&amp;BG$1:BG$39),ROW(BG27:BH27)),COUNTIF(BG$1:BG$39,"&lt;"&amp;BG$1:BG$39),0))</f>
        <v>27</v>
      </c>
      <c r="BI27" s="416" t="str">
        <f t="array" ref="BI27">INDEX(BF$1:BF$39,SMALL(IF(BG$1:BG$39=BH27,ROW(BG$1:BG$39)),COUNTIF(BH$1:BH27,BH27)),1)</f>
        <v>Portsmouth</v>
      </c>
      <c r="BJ27" s="416">
        <f t="shared" si="14"/>
        <v>27</v>
      </c>
      <c r="BK27" s="416" t="str">
        <f t="shared" si="15"/>
        <v>Portsmouth</v>
      </c>
      <c r="BN27" s="417" t="s">
        <v>203</v>
      </c>
      <c r="BO27" s="416">
        <f>VLOOKUP(BN27,'Rural 80'!$A$11:$BS$488,40,FALSE)</f>
        <v>32</v>
      </c>
      <c r="BP27" s="416">
        <f t="array" ref="BP27">INDEX(BO$1:BO$39,MATCH(SMALL(COUNTIF(BO$1:BO$39,"&lt;"&amp;BO$1:BO$39),ROW(BO27:BP27)),COUNTIF(BO$1:BO$39,"&lt;"&amp;BO$1:BO$39),0))</f>
        <v>27</v>
      </c>
      <c r="BQ27" s="416" t="str">
        <f t="array" ref="BQ27">INDEX(BN$1:BN$39,SMALL(IF(BO$1:BO$39=BP27,ROW(BO$1:BO$39)),COUNTIF(BP$1:BP27,BP27)),1)</f>
        <v>South Gloucestershire</v>
      </c>
      <c r="BR27" s="416">
        <f t="shared" si="16"/>
        <v>27</v>
      </c>
      <c r="BS27" s="416" t="str">
        <f t="shared" si="17"/>
        <v>South Gloucestershire</v>
      </c>
      <c r="BV27" s="417" t="s">
        <v>203</v>
      </c>
      <c r="BW27" s="416">
        <f>VLOOKUP(BV27,'Rural 80'!$A$11:$BS$488,44,FALSE)</f>
        <v>33</v>
      </c>
      <c r="BX27" s="416">
        <f t="array" ref="BX27">INDEX(BW$1:BW$39,MATCH(SMALL(COUNTIF(BW$1:BW$39,"&lt;"&amp;BW$1:BW$39),ROW(BW27:BX27)),COUNTIF(BW$1:BW$39,"&lt;"&amp;BW$1:BW$39),0))</f>
        <v>27</v>
      </c>
      <c r="BY27" s="416" t="str">
        <f t="array" ref="BY27">INDEX(BV$1:BV$39,SMALL(IF(BW$1:BW$39=BX27,ROW(BW$1:BW$39)),COUNTIF(BX$1:BX27,BX27)),1)</f>
        <v>Wokingham</v>
      </c>
      <c r="BZ27" s="416">
        <f t="shared" si="18"/>
        <v>27</v>
      </c>
      <c r="CA27" s="416" t="str">
        <f t="shared" si="19"/>
        <v>Wokingham</v>
      </c>
      <c r="CD27" s="417" t="s">
        <v>203</v>
      </c>
      <c r="CE27" s="416">
        <f>VLOOKUP(CD27,'Rural 80'!$A$11:$BS$488,48,FALSE)</f>
        <v>37</v>
      </c>
      <c r="CF27" s="416">
        <f t="array" ref="CF27">INDEX(CE$1:CE$39,MATCH(SMALL(COUNTIF(CE$1:CE$39,"&lt;"&amp;CE$1:CE$39),ROW(CE27:CF27)),COUNTIF(CE$1:CE$39,"&lt;"&amp;CE$1:CE$39),0))</f>
        <v>27</v>
      </c>
      <c r="CG27" s="416" t="str">
        <f t="array" ref="CG27">INDEX(CD$1:CD$39,SMALL(IF(CE$1:CE$39=CF27,ROW(CE$1:CE$39)),COUNTIF(CF$1:CF27,CF27)),1)</f>
        <v>Stoke-on-Trent</v>
      </c>
      <c r="CH27" s="416">
        <f t="shared" si="20"/>
        <v>27</v>
      </c>
      <c r="CI27" s="416" t="str">
        <f t="shared" si="21"/>
        <v>Stoke-on-Trent</v>
      </c>
      <c r="CL27" s="417" t="s">
        <v>203</v>
      </c>
      <c r="CM27" s="416">
        <f>VLOOKUP(CL27,'Rural 80'!$A$11:$BS$488,52,FALSE)</f>
        <v>33</v>
      </c>
      <c r="CN27" s="416">
        <f t="array" ref="CN27">INDEX(CM$1:CM$39,MATCH(SMALL(COUNTIF(CM$1:CM$39,"&lt;"&amp;CM$1:CM$39),ROW(CM27:CN27)),COUNTIF(CM$1:CM$39,"&lt;"&amp;CM$1:CM$39),0))</f>
        <v>27</v>
      </c>
      <c r="CO27" s="416" t="str">
        <f t="array" ref="CO27">INDEX(CL$1:CL$39,SMALL(IF(CM$1:CM$39=CN27,ROW(CM$1:CM$39)),COUNTIF(CN$1:CN27,CN27)),1)</f>
        <v>Bristol, City of</v>
      </c>
      <c r="CP27" s="416">
        <f t="shared" si="22"/>
        <v>27</v>
      </c>
      <c r="CQ27" s="416" t="str">
        <f t="shared" si="23"/>
        <v>Bristol, City of</v>
      </c>
      <c r="CT27" s="417" t="s">
        <v>203</v>
      </c>
      <c r="CU27" s="416" t="str">
        <f>VLOOKUP(CT27,'Rural 80'!$A$11:$BS$488,56,FALSE)</f>
        <v>9999</v>
      </c>
      <c r="CV27" s="416" t="str">
        <f t="array" ref="CV27">INDEX(CU$1:CU$39,MATCH(SMALL(COUNTIF(CU$1:CU$39,"&lt;"&amp;CU$1:CU$39),ROW(CU27:CV27)),COUNTIF(CU$1:CU$39,"&lt;"&amp;CU$1:CU$39),0))</f>
        <v>9999</v>
      </c>
      <c r="CW27" s="416" t="str">
        <f t="array" ref="CW27">INDEX(CT$1:CT$39,SMALL(IF(CU$1:CU$39=CV27,ROW(CU$1:CU$39)),COUNTIF(CV$1:CV27,CV27)),1)</f>
        <v>Reading</v>
      </c>
      <c r="CX27" s="416" t="str">
        <f t="shared" si="24"/>
        <v>no data</v>
      </c>
      <c r="CY27" s="416" t="str">
        <f t="shared" si="25"/>
        <v>Reading</v>
      </c>
      <c r="DB27" s="417" t="s">
        <v>203</v>
      </c>
      <c r="DC27" s="416" t="str">
        <f>VLOOKUP(DB27,'Rural 80'!$A$11:$BS$488,60,FALSE)</f>
        <v>9999</v>
      </c>
      <c r="DD27" s="416" t="str">
        <f t="array" ref="DD27">INDEX(DC$1:DC$39,MATCH(SMALL(COUNTIF(DC$1:DC$39,"&lt;"&amp;DC$1:DC$39),ROW(DC27:DD27)),COUNTIF(DC$1:DC$39,"&lt;"&amp;DC$1:DC$39),0))</f>
        <v>9999</v>
      </c>
      <c r="DE27" s="416" t="str">
        <f t="array" ref="DE27">INDEX(DB$1:DB$39,SMALL(IF(DC$1:DC$39=DD27,ROW(DC$1:DC$39)),COUNTIF(DD$1:DD27,DD27)),1)</f>
        <v>Reading</v>
      </c>
      <c r="DF27" s="416" t="str">
        <f t="shared" si="26"/>
        <v>no data</v>
      </c>
      <c r="DG27" s="416" t="str">
        <f t="shared" si="27"/>
        <v>Reading</v>
      </c>
      <c r="DJ27" s="417" t="s">
        <v>203</v>
      </c>
      <c r="DK27" s="416" t="str">
        <f>VLOOKUP(DJ27,'Rural 80'!$A$11:$BS$488,64,FALSE)</f>
        <v>9999</v>
      </c>
      <c r="DL27" s="416" t="str">
        <f t="array" ref="DL27">INDEX(DK$1:DK$39,MATCH(SMALL(COUNTIF(DK$1:DK$39,"&lt;"&amp;DK$1:DK$39),ROW(DK27:DL27)),COUNTIF(DK$1:DK$39,"&lt;"&amp;DK$1:DK$39),0))</f>
        <v>9999</v>
      </c>
      <c r="DM27" s="416" t="str">
        <f t="array" ref="DM27">INDEX(DJ$1:DJ$39,SMALL(IF(DK$1:DK$39=DL27,ROW(DK$1:DK$39)),COUNTIF(DL$1:DL27,DL27)),1)</f>
        <v>Reading</v>
      </c>
      <c r="DN27" s="416" t="str">
        <f t="shared" si="28"/>
        <v>no data</v>
      </c>
      <c r="DO27" s="416" t="str">
        <f t="shared" si="29"/>
        <v>Reading</v>
      </c>
      <c r="DR27" s="417" t="s">
        <v>203</v>
      </c>
      <c r="DS27" s="416" t="str">
        <f>VLOOKUP(DR27,'Rural 80'!$A$11:$BS$488,68,FALSE)</f>
        <v>9999</v>
      </c>
      <c r="DT27" s="416" t="str">
        <f t="array" ref="DT27">INDEX(DS$1:DS$39,MATCH(SMALL(COUNTIF(DS$1:DS$39,"&lt;"&amp;DS$1:DS$39),ROW(DS27:DT27)),COUNTIF(DS$1:DS$39,"&lt;"&amp;DS$1:DS$39),0))</f>
        <v>9999</v>
      </c>
      <c r="DU27" s="416" t="str">
        <f t="array" ref="DU27">INDEX(DR$1:DR$39,SMALL(IF(DS$1:DS$39=DT27,ROW(DS$1:DS$39)),COUNTIF(DT$1:DT27,DT27)),1)</f>
        <v>Reading</v>
      </c>
      <c r="DV27" s="416" t="str">
        <f t="shared" si="30"/>
        <v>no data</v>
      </c>
      <c r="DW27" s="416" t="str">
        <f t="shared" si="31"/>
        <v>Reading</v>
      </c>
    </row>
    <row r="28" spans="2:127" x14ac:dyDescent="0.25">
      <c r="B28" s="417" t="s">
        <v>212</v>
      </c>
      <c r="C28" s="416">
        <f>VLOOKUP(B28,'Rural 80'!$A$11:$BS$488,8,FALSE)</f>
        <v>1</v>
      </c>
      <c r="D28" s="416">
        <f t="array" ref="D28">INDEX(C$1:C$39,MATCH(SMALL(COUNTIF(C$1:C$39,"&lt;"&amp;C$1:C$39),ROW(C28:D28)),COUNTIF(C$1:C$39,"&lt;"&amp;C$1:C$39),0))</f>
        <v>28</v>
      </c>
      <c r="E28" s="416" t="str">
        <f t="array" ref="E28">INDEX(B$1:B$39,SMALL(IF(C$1:C$39=D28,ROW(C$1:C$39)),COUNTIF(D$1:D28,D28)),1)</f>
        <v>Leicester</v>
      </c>
      <c r="F28" s="416">
        <f t="shared" si="0"/>
        <v>28</v>
      </c>
      <c r="G28" s="416" t="str">
        <f t="shared" si="1"/>
        <v>Leicester</v>
      </c>
      <c r="J28" s="417" t="s">
        <v>212</v>
      </c>
      <c r="K28" s="416">
        <f>VLOOKUP(J28,'Rural 80'!$A$11:$BS$488,12,FALSE)</f>
        <v>3</v>
      </c>
      <c r="L28" s="416">
        <f t="array" ref="L28">INDEX(K$1:K$39,MATCH(SMALL(COUNTIF(K$1:K$39,"&lt;"&amp;K$1:K$39),ROW(K28:L28)),COUNTIF(K$1:K$39,"&lt;"&amp;K$1:K$39),0))</f>
        <v>28</v>
      </c>
      <c r="M28" s="416" t="str">
        <f t="array" ref="M28">INDEX(J$1:J$39,SMALL(IF(K$1:K$39=L28,ROW(K$1:K$39)),COUNTIF(L$1:L28,L28)),1)</f>
        <v>Kingston upon Hull, City of</v>
      </c>
      <c r="N28" s="416">
        <f t="shared" si="2"/>
        <v>28</v>
      </c>
      <c r="O28" s="416" t="str">
        <f t="shared" si="3"/>
        <v>Kingston upon Hull, City of</v>
      </c>
      <c r="R28" s="417" t="s">
        <v>212</v>
      </c>
      <c r="S28" s="416">
        <f>VLOOKUP(R28,'Rural 80'!$A$11:$BS$488,16,FALSE)</f>
        <v>1</v>
      </c>
      <c r="T28" s="416">
        <f t="array" ref="T28">INDEX(S$1:S$39,MATCH(SMALL(COUNTIF(S$1:S$39,"&lt;"&amp;S$1:S$39),ROW(S28:T28)),COUNTIF(S$1:S$39,"&lt;"&amp;S$1:S$39),0))</f>
        <v>28</v>
      </c>
      <c r="U28" s="416" t="str">
        <f t="array" ref="U28">INDEX(R$1:R$39,SMALL(IF(S$1:S$39=T28,ROW(S$1:S$39)),COUNTIF(T$1:T28,T28)),1)</f>
        <v>Leicester</v>
      </c>
      <c r="V28" s="416">
        <f t="shared" si="4"/>
        <v>28</v>
      </c>
      <c r="W28" s="416" t="str">
        <f t="shared" si="5"/>
        <v>Leicester</v>
      </c>
      <c r="Z28" s="417" t="s">
        <v>212</v>
      </c>
      <c r="AA28" s="416">
        <f>VLOOKUP(Z28,'Rural 80'!$A$11:$BS$488,20,FALSE)</f>
        <v>2</v>
      </c>
      <c r="AB28" s="416">
        <f t="array" ref="AB28">INDEX(AA$1:AA$39,MATCH(SMALL(COUNTIF(AA$1:AA$39,"&lt;"&amp;AA$1:AA$39),ROW(AA28:AB28)),COUNTIF(AA$1:AA$39,"&lt;"&amp;AA$1:AA$39),0))</f>
        <v>28</v>
      </c>
      <c r="AC28" s="416" t="str">
        <f t="array" ref="AC28">INDEX(Z$1:Z$39,SMALL(IF(AA$1:AA$39=AB28,ROW(AA$1:AA$39)),COUNTIF(AB$1:AB28,AB28)),1)</f>
        <v>Coventry</v>
      </c>
      <c r="AD28" s="416">
        <f t="shared" si="6"/>
        <v>28</v>
      </c>
      <c r="AE28" s="416" t="str">
        <f t="shared" si="7"/>
        <v>Coventry</v>
      </c>
      <c r="AH28" s="417" t="s">
        <v>212</v>
      </c>
      <c r="AI28" s="416">
        <f>VLOOKUP(AH28,'Rural 80'!$A$11:$BS$488,24,FALSE)</f>
        <v>1</v>
      </c>
      <c r="AJ28" s="416">
        <f t="array" ref="AJ28">INDEX(AI$1:AI$39,MATCH(SMALL(COUNTIF(AI$1:AI$39,"&lt;"&amp;AI$1:AI$39),ROW(AI28:AJ28)),COUNTIF(AI$1:AI$39,"&lt;"&amp;AI$1:AI$39),0))</f>
        <v>28</v>
      </c>
      <c r="AK28" s="416" t="str">
        <f t="array" ref="AK28">INDEX(AH$1:AH$39,SMALL(IF(AI$1:AI$39=AJ28,ROW(AI$1:AI$39)),COUNTIF(AJ$1:AJ28,AJ28)),1)</f>
        <v>Portsmouth</v>
      </c>
      <c r="AL28" s="416">
        <f t="shared" si="8"/>
        <v>28</v>
      </c>
      <c r="AM28" s="416" t="str">
        <f t="shared" si="9"/>
        <v>Portsmouth</v>
      </c>
      <c r="AP28" s="417" t="s">
        <v>212</v>
      </c>
      <c r="AQ28" s="416">
        <f>VLOOKUP(AP28,'Rural 80'!$A$11:$BS$488,28,FALSE)</f>
        <v>2</v>
      </c>
      <c r="AR28" s="416">
        <f t="array" ref="AR28">INDEX(AQ$1:AQ$39,MATCH(SMALL(COUNTIF(AQ$1:AQ$39,"&lt;"&amp;AQ$1:AQ$39),ROW(AQ28:AR28)),COUNTIF(AQ$1:AQ$39,"&lt;"&amp;AQ$1:AQ$39),0))</f>
        <v>28</v>
      </c>
      <c r="AS28" s="416" t="str">
        <f t="array" ref="AS28">INDEX(AP$1:AP$39,SMALL(IF(AQ$1:AQ$39=AR28,ROW(AQ$1:AQ$39)),COUNTIF(AR$1:AR28,AR28)),1)</f>
        <v>Kingston upon Hull, City of</v>
      </c>
      <c r="AT28" s="416">
        <f t="shared" si="10"/>
        <v>28</v>
      </c>
      <c r="AU28" s="416" t="str">
        <f t="shared" si="11"/>
        <v>Kingston upon Hull, City of</v>
      </c>
      <c r="AX28" s="417" t="s">
        <v>212</v>
      </c>
      <c r="AY28" s="416">
        <f>VLOOKUP(AX28,'Rural 80'!$A$11:$BS$488,32,FALSE)</f>
        <v>1</v>
      </c>
      <c r="AZ28" s="416">
        <f t="array" ref="AZ28">INDEX(AY$1:AY$39,MATCH(SMALL(COUNTIF(AY$1:AY$39,"&lt;"&amp;AY$1:AY$39),ROW(AY28:AZ28)),COUNTIF(AY$1:AY$39,"&lt;"&amp;AY$1:AY$39),0))</f>
        <v>28</v>
      </c>
      <c r="BA28" s="416" t="str">
        <f t="array" ref="BA28">INDEX(AX$1:AX$39,SMALL(IF(AY$1:AY$39=AZ28,ROW(AY$1:AY$39)),COUNTIF(AZ$1:AZ28,AZ28)),1)</f>
        <v>Portsmouth</v>
      </c>
      <c r="BB28" s="416">
        <f t="shared" si="12"/>
        <v>28</v>
      </c>
      <c r="BC28" s="416" t="str">
        <f t="shared" si="13"/>
        <v>Portsmouth</v>
      </c>
      <c r="BF28" s="417" t="s">
        <v>212</v>
      </c>
      <c r="BG28" s="416">
        <f>VLOOKUP(BF28,'Rural 80'!$A$11:$BS$488,36,FALSE)</f>
        <v>3</v>
      </c>
      <c r="BH28" s="416">
        <f t="array" ref="BH28">INDEX(BG$1:BG$39,MATCH(SMALL(COUNTIF(BG$1:BG$39,"&lt;"&amp;BG$1:BG$39),ROW(BG28:BH28)),COUNTIF(BG$1:BG$39,"&lt;"&amp;BG$1:BG$39),0))</f>
        <v>28</v>
      </c>
      <c r="BI28" s="416" t="str">
        <f t="array" ref="BI28">INDEX(BF$1:BF$39,SMALL(IF(BG$1:BG$39=BH28,ROW(BG$1:BG$39)),COUNTIF(BH$1:BH28,BH28)),1)</f>
        <v>Preston</v>
      </c>
      <c r="BJ28" s="416">
        <f t="shared" si="14"/>
        <v>28</v>
      </c>
      <c r="BK28" s="416" t="str">
        <f t="shared" si="15"/>
        <v>Preston</v>
      </c>
      <c r="BN28" s="417" t="s">
        <v>212</v>
      </c>
      <c r="BO28" s="416">
        <f>VLOOKUP(BN28,'Rural 80'!$A$11:$BS$488,40,FALSE)</f>
        <v>2</v>
      </c>
      <c r="BP28" s="416">
        <f t="array" ref="BP28">INDEX(BO$1:BO$39,MATCH(SMALL(COUNTIF(BO$1:BO$39,"&lt;"&amp;BO$1:BO$39),ROW(BO28:BP28)),COUNTIF(BO$1:BO$39,"&lt;"&amp;BO$1:BO$39),0))</f>
        <v>28</v>
      </c>
      <c r="BQ28" s="416" t="str">
        <f t="array" ref="BQ28">INDEX(BN$1:BN$39,SMALL(IF(BO$1:BO$39=BP28,ROW(BO$1:BO$39)),COUNTIF(BP$1:BP28,BP28)),1)</f>
        <v>Wokingham</v>
      </c>
      <c r="BR28" s="416">
        <f t="shared" si="16"/>
        <v>28</v>
      </c>
      <c r="BS28" s="416" t="str">
        <f t="shared" si="17"/>
        <v>Wokingham</v>
      </c>
      <c r="BV28" s="417" t="s">
        <v>212</v>
      </c>
      <c r="BW28" s="416">
        <f>VLOOKUP(BV28,'Rural 80'!$A$11:$BS$488,44,FALSE)</f>
        <v>7</v>
      </c>
      <c r="BX28" s="416">
        <f t="array" ref="BX28">INDEX(BW$1:BW$39,MATCH(SMALL(COUNTIF(BW$1:BW$39,"&lt;"&amp;BW$1:BW$39),ROW(BW28:BX28)),COUNTIF(BW$1:BW$39,"&lt;"&amp;BW$1:BW$39),0))</f>
        <v>28</v>
      </c>
      <c r="BY28" s="416" t="str">
        <f t="array" ref="BY28">INDEX(BV$1:BV$39,SMALL(IF(BW$1:BW$39=BX28,ROW(BW$1:BW$39)),COUNTIF(BX$1:BX28,BX28)),1)</f>
        <v>Bristol, City of</v>
      </c>
      <c r="BZ28" s="416">
        <f t="shared" si="18"/>
        <v>28</v>
      </c>
      <c r="CA28" s="416" t="str">
        <f t="shared" si="19"/>
        <v>Bristol, City of</v>
      </c>
      <c r="CD28" s="417" t="s">
        <v>212</v>
      </c>
      <c r="CE28" s="416">
        <f>VLOOKUP(CD28,'Rural 80'!$A$11:$BS$488,48,FALSE)</f>
        <v>2</v>
      </c>
      <c r="CF28" s="416">
        <f t="array" ref="CF28">INDEX(CE$1:CE$39,MATCH(SMALL(COUNTIF(CE$1:CE$39,"&lt;"&amp;CE$1:CE$39),ROW(CE28:CF28)),COUNTIF(CE$1:CE$39,"&lt;"&amp;CE$1:CE$39),0))</f>
        <v>28</v>
      </c>
      <c r="CG28" s="416" t="str">
        <f t="array" ref="CG28">INDEX(CD$1:CD$39,SMALL(IF(CE$1:CE$39=CF28,ROW(CE$1:CE$39)),COUNTIF(CF$1:CF28,CF28)),1)</f>
        <v>Middlesbrough</v>
      </c>
      <c r="CH28" s="416">
        <f t="shared" si="20"/>
        <v>28</v>
      </c>
      <c r="CI28" s="416" t="str">
        <f t="shared" si="21"/>
        <v>Middlesbrough</v>
      </c>
      <c r="CL28" s="417" t="s">
        <v>212</v>
      </c>
      <c r="CM28" s="416">
        <f>VLOOKUP(CL28,'Rural 80'!$A$11:$BS$488,52,FALSE)</f>
        <v>1</v>
      </c>
      <c r="CN28" s="416">
        <f t="array" ref="CN28">INDEX(CM$1:CM$39,MATCH(SMALL(COUNTIF(CM$1:CM$39,"&lt;"&amp;CM$1:CM$39),ROW(CM28:CN28)),COUNTIF(CM$1:CM$39,"&lt;"&amp;CM$1:CM$39),0))</f>
        <v>28</v>
      </c>
      <c r="CO28" s="416" t="str">
        <f t="array" ref="CO28">INDEX(CL$1:CL$39,SMALL(IF(CM$1:CM$39=CN28,ROW(CM$1:CM$39)),COUNTIF(CN$1:CN28,CN28)),1)</f>
        <v>Broxtowe</v>
      </c>
      <c r="CP28" s="416">
        <f t="shared" si="22"/>
        <v>28</v>
      </c>
      <c r="CQ28" s="416" t="str">
        <f t="shared" si="23"/>
        <v>Broxtowe</v>
      </c>
      <c r="CT28" s="417" t="s">
        <v>212</v>
      </c>
      <c r="CU28" s="416" t="str">
        <f>VLOOKUP(CT28,'Rural 80'!$A$11:$BS$488,56,FALSE)</f>
        <v>9999</v>
      </c>
      <c r="CV28" s="416" t="str">
        <f t="array" ref="CV28">INDEX(CU$1:CU$39,MATCH(SMALL(COUNTIF(CU$1:CU$39,"&lt;"&amp;CU$1:CU$39),ROW(CU28:CV28)),COUNTIF(CU$1:CU$39,"&lt;"&amp;CU$1:CU$39),0))</f>
        <v>9999</v>
      </c>
      <c r="CW28" s="416" t="str">
        <f t="array" ref="CW28">INDEX(CT$1:CT$39,SMALL(IF(CU$1:CU$39=CV28,ROW(CU$1:CU$39)),COUNTIF(CV$1:CV28,CV28)),1)</f>
        <v>Rochford</v>
      </c>
      <c r="CX28" s="416" t="str">
        <f t="shared" si="24"/>
        <v>no data</v>
      </c>
      <c r="CY28" s="416" t="str">
        <f t="shared" si="25"/>
        <v>Rochford</v>
      </c>
      <c r="DB28" s="417" t="s">
        <v>212</v>
      </c>
      <c r="DC28" s="416" t="str">
        <f>VLOOKUP(DB28,'Rural 80'!$A$11:$BS$488,60,FALSE)</f>
        <v>9999</v>
      </c>
      <c r="DD28" s="416" t="str">
        <f t="array" ref="DD28">INDEX(DC$1:DC$39,MATCH(SMALL(COUNTIF(DC$1:DC$39,"&lt;"&amp;DC$1:DC$39),ROW(DC28:DD28)),COUNTIF(DC$1:DC$39,"&lt;"&amp;DC$1:DC$39),0))</f>
        <v>9999</v>
      </c>
      <c r="DE28" s="416" t="str">
        <f t="array" ref="DE28">INDEX(DB$1:DB$39,SMALL(IF(DC$1:DC$39=DD28,ROW(DC$1:DC$39)),COUNTIF(DD$1:DD28,DD28)),1)</f>
        <v>Rochford</v>
      </c>
      <c r="DF28" s="416" t="str">
        <f t="shared" si="26"/>
        <v>no data</v>
      </c>
      <c r="DG28" s="416" t="str">
        <f t="shared" si="27"/>
        <v>Rochford</v>
      </c>
      <c r="DJ28" s="417" t="s">
        <v>212</v>
      </c>
      <c r="DK28" s="416" t="str">
        <f>VLOOKUP(DJ28,'Rural 80'!$A$11:$BS$488,64,FALSE)</f>
        <v>9999</v>
      </c>
      <c r="DL28" s="416" t="str">
        <f t="array" ref="DL28">INDEX(DK$1:DK$39,MATCH(SMALL(COUNTIF(DK$1:DK$39,"&lt;"&amp;DK$1:DK$39),ROW(DK28:DL28)),COUNTIF(DK$1:DK$39,"&lt;"&amp;DK$1:DK$39),0))</f>
        <v>9999</v>
      </c>
      <c r="DM28" s="416" t="str">
        <f t="array" ref="DM28">INDEX(DJ$1:DJ$39,SMALL(IF(DK$1:DK$39=DL28,ROW(DK$1:DK$39)),COUNTIF(DL$1:DL28,DL28)),1)</f>
        <v>Rochford</v>
      </c>
      <c r="DN28" s="416" t="str">
        <f t="shared" si="28"/>
        <v>no data</v>
      </c>
      <c r="DO28" s="416" t="str">
        <f t="shared" si="29"/>
        <v>Rochford</v>
      </c>
      <c r="DR28" s="417" t="s">
        <v>212</v>
      </c>
      <c r="DS28" s="416" t="str">
        <f>VLOOKUP(DR28,'Rural 80'!$A$11:$BS$488,68,FALSE)</f>
        <v>9999</v>
      </c>
      <c r="DT28" s="416" t="str">
        <f t="array" ref="DT28">INDEX(DS$1:DS$39,MATCH(SMALL(COUNTIF(DS$1:DS$39,"&lt;"&amp;DS$1:DS$39),ROW(DS28:DT28)),COUNTIF(DS$1:DS$39,"&lt;"&amp;DS$1:DS$39),0))</f>
        <v>9999</v>
      </c>
      <c r="DU28" s="416" t="str">
        <f t="array" ref="DU28">INDEX(DR$1:DR$39,SMALL(IF(DS$1:DS$39=DT28,ROW(DS$1:DS$39)),COUNTIF(DT$1:DT28,DT28)),1)</f>
        <v>Rochford</v>
      </c>
      <c r="DV28" s="416" t="str">
        <f t="shared" si="30"/>
        <v>no data</v>
      </c>
      <c r="DW28" s="416" t="str">
        <f t="shared" si="31"/>
        <v>Rochford</v>
      </c>
    </row>
    <row r="29" spans="2:127" x14ac:dyDescent="0.25">
      <c r="B29" s="417" t="s">
        <v>215</v>
      </c>
      <c r="C29" s="416">
        <f>VLOOKUP(B29,'Rural 80'!$A$11:$BS$488,8,FALSE)</f>
        <v>15</v>
      </c>
      <c r="D29" s="416">
        <f t="array" ref="D29">INDEX(C$1:C$39,MATCH(SMALL(COUNTIF(C$1:C$39,"&lt;"&amp;C$1:C$39),ROW(C29:D29)),COUNTIF(C$1:C$39,"&lt;"&amp;C$1:C$39),0))</f>
        <v>29</v>
      </c>
      <c r="E29" s="416" t="str">
        <f t="array" ref="E29">INDEX(B$1:B$39,SMALL(IF(C$1:C$39=D29,ROW(C$1:C$39)),COUNTIF(D$1:D29,D29)),1)</f>
        <v>Kingston upon Hull, City of</v>
      </c>
      <c r="F29" s="416">
        <f t="shared" si="0"/>
        <v>29</v>
      </c>
      <c r="G29" s="416" t="str">
        <f t="shared" si="1"/>
        <v>Kingston upon Hull, City of</v>
      </c>
      <c r="J29" s="417" t="s">
        <v>215</v>
      </c>
      <c r="K29" s="416">
        <f>VLOOKUP(J29,'Rural 80'!$A$11:$BS$488,12,FALSE)</f>
        <v>11</v>
      </c>
      <c r="L29" s="416">
        <f t="array" ref="L29">INDEX(K$1:K$39,MATCH(SMALL(COUNTIF(K$1:K$39,"&lt;"&amp;K$1:K$39),ROW(K29:L29)),COUNTIF(K$1:K$39,"&lt;"&amp;K$1:K$39),0))</f>
        <v>29</v>
      </c>
      <c r="M29" s="416" t="str">
        <f t="array" ref="M29">INDEX(J$1:J$39,SMALL(IF(K$1:K$39=L29,ROW(K$1:K$39)),COUNTIF(L$1:L29,L29)),1)</f>
        <v>Bristol, City of</v>
      </c>
      <c r="N29" s="416">
        <f t="shared" si="2"/>
        <v>29</v>
      </c>
      <c r="O29" s="416" t="str">
        <f t="shared" si="3"/>
        <v>Bristol, City of</v>
      </c>
      <c r="R29" s="417" t="s">
        <v>215</v>
      </c>
      <c r="S29" s="416">
        <f>VLOOKUP(R29,'Rural 80'!$A$11:$BS$488,16,FALSE)</f>
        <v>10</v>
      </c>
      <c r="T29" s="416">
        <f t="array" ref="T29">INDEX(S$1:S$39,MATCH(SMALL(COUNTIF(S$1:S$39,"&lt;"&amp;S$1:S$39),ROW(S29:T29)),COUNTIF(S$1:S$39,"&lt;"&amp;S$1:S$39),0))</f>
        <v>29</v>
      </c>
      <c r="U29" s="416" t="str">
        <f t="array" ref="U29">INDEX(R$1:R$39,SMALL(IF(S$1:S$39=T29,ROW(S$1:S$39)),COUNTIF(T$1:T29,T29)),1)</f>
        <v>Portsmouth</v>
      </c>
      <c r="V29" s="416">
        <f t="shared" si="4"/>
        <v>29</v>
      </c>
      <c r="W29" s="416" t="str">
        <f t="shared" si="5"/>
        <v>Portsmouth</v>
      </c>
      <c r="Z29" s="417" t="s">
        <v>215</v>
      </c>
      <c r="AA29" s="416">
        <f>VLOOKUP(Z29,'Rural 80'!$A$11:$BS$488,20,FALSE)</f>
        <v>8</v>
      </c>
      <c r="AB29" s="416">
        <f t="array" ref="AB29">INDEX(AA$1:AA$39,MATCH(SMALL(COUNTIF(AA$1:AA$39,"&lt;"&amp;AA$1:AA$39),ROW(AA29:AB29)),COUNTIF(AA$1:AA$39,"&lt;"&amp;AA$1:AA$39),0))</f>
        <v>29</v>
      </c>
      <c r="AC29" s="416" t="str">
        <f t="array" ref="AC29">INDEX(Z$1:Z$39,SMALL(IF(AA$1:AA$39=AB29,ROW(AA$1:AA$39)),COUNTIF(AB$1:AB29,AB29)),1)</f>
        <v>Bracknell Forest</v>
      </c>
      <c r="AD29" s="416">
        <f t="shared" si="6"/>
        <v>29</v>
      </c>
      <c r="AE29" s="416" t="str">
        <f t="shared" si="7"/>
        <v>Bracknell Forest</v>
      </c>
      <c r="AH29" s="417" t="s">
        <v>215</v>
      </c>
      <c r="AI29" s="416">
        <f>VLOOKUP(AH29,'Rural 80'!$A$11:$BS$488,24,FALSE)</f>
        <v>18</v>
      </c>
      <c r="AJ29" s="416">
        <f t="array" ref="AJ29">INDEX(AI$1:AI$39,MATCH(SMALL(COUNTIF(AI$1:AI$39,"&lt;"&amp;AI$1:AI$39),ROW(AI29:AJ29)),COUNTIF(AI$1:AI$39,"&lt;"&amp;AI$1:AI$39),0))</f>
        <v>29</v>
      </c>
      <c r="AK29" s="416" t="str">
        <f t="array" ref="AK29">INDEX(AH$1:AH$39,SMALL(IF(AI$1:AI$39=AJ29,ROW(AI$1:AI$39)),COUNTIF(AJ$1:AJ29,AJ29)),1)</f>
        <v>Arun</v>
      </c>
      <c r="AL29" s="416">
        <f t="shared" si="8"/>
        <v>29</v>
      </c>
      <c r="AM29" s="416" t="str">
        <f t="shared" si="9"/>
        <v>Arun</v>
      </c>
      <c r="AP29" s="417" t="s">
        <v>215</v>
      </c>
      <c r="AQ29" s="416">
        <f>VLOOKUP(AP29,'Rural 80'!$A$11:$BS$488,28,FALSE)</f>
        <v>16</v>
      </c>
      <c r="AR29" s="416">
        <f t="array" ref="AR29">INDEX(AQ$1:AQ$39,MATCH(SMALL(COUNTIF(AQ$1:AQ$39,"&lt;"&amp;AQ$1:AQ$39),ROW(AQ29:AR29)),COUNTIF(AQ$1:AQ$39,"&lt;"&amp;AQ$1:AQ$39),0))</f>
        <v>29</v>
      </c>
      <c r="AS29" s="416" t="str">
        <f t="array" ref="AS29">INDEX(AP$1:AP$39,SMALL(IF(AQ$1:AQ$39=AR29,ROW(AQ$1:AQ$39)),COUNTIF(AR$1:AR29,AR29)),1)</f>
        <v>Arun</v>
      </c>
      <c r="AT29" s="416">
        <f t="shared" si="10"/>
        <v>29</v>
      </c>
      <c r="AU29" s="416" t="str">
        <f t="shared" si="11"/>
        <v>Arun</v>
      </c>
      <c r="AX29" s="417" t="s">
        <v>215</v>
      </c>
      <c r="AY29" s="416">
        <f>VLOOKUP(AX29,'Rural 80'!$A$11:$BS$488,32,FALSE)</f>
        <v>16</v>
      </c>
      <c r="AZ29" s="416">
        <f t="array" ref="AZ29">INDEX(AY$1:AY$39,MATCH(SMALL(COUNTIF(AY$1:AY$39,"&lt;"&amp;AY$1:AY$39),ROW(AY29:AZ29)),COUNTIF(AY$1:AY$39,"&lt;"&amp;AY$1:AY$39),0))</f>
        <v>29</v>
      </c>
      <c r="BA29" s="416" t="str">
        <f t="array" ref="BA29">INDEX(AX$1:AX$39,SMALL(IF(AY$1:AY$39=AZ29,ROW(AY$1:AY$39)),COUNTIF(AZ$1:AZ29,AZ29)),1)</f>
        <v>Arun</v>
      </c>
      <c r="BB29" s="416">
        <f t="shared" si="12"/>
        <v>29</v>
      </c>
      <c r="BC29" s="416" t="str">
        <f t="shared" si="13"/>
        <v>Arun</v>
      </c>
      <c r="BF29" s="417" t="s">
        <v>215</v>
      </c>
      <c r="BG29" s="416">
        <f>VLOOKUP(BF29,'Rural 80'!$A$11:$BS$488,36,FALSE)</f>
        <v>16</v>
      </c>
      <c r="BH29" s="416">
        <f t="array" ref="BH29">INDEX(BG$1:BG$39,MATCH(SMALL(COUNTIF(BG$1:BG$39,"&lt;"&amp;BG$1:BG$39),ROW(BG29:BH29)),COUNTIF(BG$1:BG$39,"&lt;"&amp;BG$1:BG$39),0))</f>
        <v>29</v>
      </c>
      <c r="BI29" s="416" t="str">
        <f t="array" ref="BI29">INDEX(BF$1:BF$39,SMALL(IF(BG$1:BG$39=BH29,ROW(BG$1:BG$39)),COUNTIF(BH$1:BH29,BH29)),1)</f>
        <v>Arun</v>
      </c>
      <c r="BJ29" s="416">
        <f t="shared" si="14"/>
        <v>29</v>
      </c>
      <c r="BK29" s="416" t="str">
        <f t="shared" si="15"/>
        <v>Arun</v>
      </c>
      <c r="BN29" s="417" t="s">
        <v>215</v>
      </c>
      <c r="BO29" s="416">
        <f>VLOOKUP(BN29,'Rural 80'!$A$11:$BS$488,40,FALSE)</f>
        <v>1</v>
      </c>
      <c r="BP29" s="416">
        <f t="array" ref="BP29">INDEX(BO$1:BO$39,MATCH(SMALL(COUNTIF(BO$1:BO$39,"&lt;"&amp;BO$1:BO$39),ROW(BO29:BP29)),COUNTIF(BO$1:BO$39,"&lt;"&amp;BO$1:BO$39),0))</f>
        <v>29</v>
      </c>
      <c r="BQ29" s="416" t="str">
        <f t="array" ref="BQ29">INDEX(BN$1:BN$39,SMALL(IF(BO$1:BO$39=BP29,ROW(BO$1:BO$39)),COUNTIF(BP$1:BP29,BP29)),1)</f>
        <v>Bristol, City of</v>
      </c>
      <c r="BR29" s="416">
        <f t="shared" si="16"/>
        <v>29</v>
      </c>
      <c r="BS29" s="416" t="str">
        <f t="shared" si="17"/>
        <v>Bristol, City of</v>
      </c>
      <c r="BV29" s="417" t="s">
        <v>215</v>
      </c>
      <c r="BW29" s="416">
        <f>VLOOKUP(BV29,'Rural 80'!$A$11:$BS$488,44,FALSE)</f>
        <v>2</v>
      </c>
      <c r="BX29" s="416">
        <f t="array" ref="BX29">INDEX(BW$1:BW$39,MATCH(SMALL(COUNTIF(BW$1:BW$39,"&lt;"&amp;BW$1:BW$39),ROW(BW29:BX29)),COUNTIF(BW$1:BW$39,"&lt;"&amp;BW$1:BW$39),0))</f>
        <v>29</v>
      </c>
      <c r="BY29" s="416" t="str">
        <f t="array" ref="BY29">INDEX(BV$1:BV$39,SMALL(IF(BW$1:BW$39=BX29,ROW(BW$1:BW$39)),COUNTIF(BX$1:BX29,BX29)),1)</f>
        <v>Coventry</v>
      </c>
      <c r="BZ29" s="416">
        <f t="shared" si="18"/>
        <v>29</v>
      </c>
      <c r="CA29" s="416" t="str">
        <f t="shared" si="19"/>
        <v>Coventry</v>
      </c>
      <c r="CD29" s="417" t="s">
        <v>215</v>
      </c>
      <c r="CE29" s="416">
        <f>VLOOKUP(CD29,'Rural 80'!$A$11:$BS$488,48,FALSE)</f>
        <v>1</v>
      </c>
      <c r="CF29" s="416">
        <f t="array" ref="CF29">INDEX(CE$1:CE$39,MATCH(SMALL(COUNTIF(CE$1:CE$39,"&lt;"&amp;CE$1:CE$39),ROW(CE29:CF29)),COUNTIF(CE$1:CE$39,"&lt;"&amp;CE$1:CE$39),0))</f>
        <v>29</v>
      </c>
      <c r="CG29" s="416" t="str">
        <f t="array" ref="CG29">INDEX(CD$1:CD$39,SMALL(IF(CE$1:CE$39=CF29,ROW(CE$1:CE$39)),COUNTIF(CF$1:CF29,CF29)),1)</f>
        <v>Coventry</v>
      </c>
      <c r="CH29" s="416">
        <f t="shared" si="20"/>
        <v>29</v>
      </c>
      <c r="CI29" s="416" t="str">
        <f t="shared" si="21"/>
        <v>Coventry</v>
      </c>
      <c r="CL29" s="417" t="s">
        <v>215</v>
      </c>
      <c r="CM29" s="416">
        <f>VLOOKUP(CL29,'Rural 80'!$A$11:$BS$488,52,FALSE)</f>
        <v>3</v>
      </c>
      <c r="CN29" s="416">
        <f t="array" ref="CN29">INDEX(CM$1:CM$39,MATCH(SMALL(COUNTIF(CM$1:CM$39,"&lt;"&amp;CM$1:CM$39),ROW(CM29:CN29)),COUNTIF(CM$1:CM$39,"&lt;"&amp;CM$1:CM$39),0))</f>
        <v>29</v>
      </c>
      <c r="CO29" s="416" t="str">
        <f t="array" ref="CO29">INDEX(CL$1:CL$39,SMALL(IF(CM$1:CM$39=CN29,ROW(CM$1:CM$39)),COUNTIF(CN$1:CN29,CN29)),1)</f>
        <v>Bracknell Forest</v>
      </c>
      <c r="CP29" s="416">
        <f t="shared" si="22"/>
        <v>29</v>
      </c>
      <c r="CQ29" s="416" t="str">
        <f t="shared" si="23"/>
        <v>Bracknell Forest</v>
      </c>
      <c r="CT29" s="417" t="s">
        <v>215</v>
      </c>
      <c r="CU29" s="416" t="str">
        <f>VLOOKUP(CT29,'Rural 80'!$A$11:$BS$488,56,FALSE)</f>
        <v>9999</v>
      </c>
      <c r="CV29" s="416" t="str">
        <f t="array" ref="CV29">INDEX(CU$1:CU$39,MATCH(SMALL(COUNTIF(CU$1:CU$39,"&lt;"&amp;CU$1:CU$39),ROW(CU29:CV29)),COUNTIF(CU$1:CU$39,"&lt;"&amp;CU$1:CU$39),0))</f>
        <v>9999</v>
      </c>
      <c r="CW29" s="416" t="str">
        <f t="array" ref="CW29">INDEX(CT$1:CT$39,SMALL(IF(CU$1:CU$39=CV29,ROW(CU$1:CU$39)),COUNTIF(CV$1:CV29,CV29)),1)</f>
        <v>Rotherham</v>
      </c>
      <c r="CX29" s="416" t="str">
        <f t="shared" si="24"/>
        <v>no data</v>
      </c>
      <c r="CY29" s="416" t="str">
        <f t="shared" si="25"/>
        <v>Rotherham</v>
      </c>
      <c r="DB29" s="417" t="s">
        <v>215</v>
      </c>
      <c r="DC29" s="416" t="str">
        <f>VLOOKUP(DB29,'Rural 80'!$A$11:$BS$488,60,FALSE)</f>
        <v>9999</v>
      </c>
      <c r="DD29" s="416" t="str">
        <f t="array" ref="DD29">INDEX(DC$1:DC$39,MATCH(SMALL(COUNTIF(DC$1:DC$39,"&lt;"&amp;DC$1:DC$39),ROW(DC29:DD29)),COUNTIF(DC$1:DC$39,"&lt;"&amp;DC$1:DC$39),0))</f>
        <v>9999</v>
      </c>
      <c r="DE29" s="416" t="str">
        <f t="array" ref="DE29">INDEX(DB$1:DB$39,SMALL(IF(DC$1:DC$39=DD29,ROW(DC$1:DC$39)),COUNTIF(DD$1:DD29,DD29)),1)</f>
        <v>Rotherham</v>
      </c>
      <c r="DF29" s="416" t="str">
        <f t="shared" si="26"/>
        <v>no data</v>
      </c>
      <c r="DG29" s="416" t="str">
        <f t="shared" si="27"/>
        <v>Rotherham</v>
      </c>
      <c r="DJ29" s="417" t="s">
        <v>215</v>
      </c>
      <c r="DK29" s="416" t="str">
        <f>VLOOKUP(DJ29,'Rural 80'!$A$11:$BS$488,64,FALSE)</f>
        <v>9999</v>
      </c>
      <c r="DL29" s="416" t="str">
        <f t="array" ref="DL29">INDEX(DK$1:DK$39,MATCH(SMALL(COUNTIF(DK$1:DK$39,"&lt;"&amp;DK$1:DK$39),ROW(DK29:DL29)),COUNTIF(DK$1:DK$39,"&lt;"&amp;DK$1:DK$39),0))</f>
        <v>9999</v>
      </c>
      <c r="DM29" s="416" t="str">
        <f t="array" ref="DM29">INDEX(DJ$1:DJ$39,SMALL(IF(DK$1:DK$39=DL29,ROW(DK$1:DK$39)),COUNTIF(DL$1:DL29,DL29)),1)</f>
        <v>Rotherham</v>
      </c>
      <c r="DN29" s="416" t="str">
        <f t="shared" si="28"/>
        <v>no data</v>
      </c>
      <c r="DO29" s="416" t="str">
        <f t="shared" si="29"/>
        <v>Rotherham</v>
      </c>
      <c r="DR29" s="417" t="s">
        <v>215</v>
      </c>
      <c r="DS29" s="416" t="str">
        <f>VLOOKUP(DR29,'Rural 80'!$A$11:$BS$488,68,FALSE)</f>
        <v>9999</v>
      </c>
      <c r="DT29" s="416" t="str">
        <f t="array" ref="DT29">INDEX(DS$1:DS$39,MATCH(SMALL(COUNTIF(DS$1:DS$39,"&lt;"&amp;DS$1:DS$39),ROW(DS29:DT29)),COUNTIF(DS$1:DS$39,"&lt;"&amp;DS$1:DS$39),0))</f>
        <v>9999</v>
      </c>
      <c r="DU29" s="416" t="str">
        <f t="array" ref="DU29">INDEX(DR$1:DR$39,SMALL(IF(DS$1:DS$39=DT29,ROW(DS$1:DS$39)),COUNTIF(DT$1:DT29,DT29)),1)</f>
        <v>Rotherham</v>
      </c>
      <c r="DV29" s="416" t="str">
        <f t="shared" si="30"/>
        <v>no data</v>
      </c>
      <c r="DW29" s="416" t="str">
        <f t="shared" si="31"/>
        <v>Rotherham</v>
      </c>
    </row>
    <row r="30" spans="2:127" x14ac:dyDescent="0.25">
      <c r="B30" s="417" t="s">
        <v>229</v>
      </c>
      <c r="C30" s="416">
        <f>VLOOKUP(B30,'Rural 80'!$A$11:$BS$488,8,FALSE)</f>
        <v>33</v>
      </c>
      <c r="D30" s="416">
        <f t="array" ref="D30">INDEX(C$1:C$39,MATCH(SMALL(COUNTIF(C$1:C$39,"&lt;"&amp;C$1:C$39),ROW(C30:D30)),COUNTIF(C$1:C$39,"&lt;"&amp;C$1:C$39),0))</f>
        <v>30</v>
      </c>
      <c r="E30" s="416" t="str">
        <f t="array" ref="E30">INDEX(B$1:B$39,SMALL(IF(C$1:C$39=D30,ROW(C$1:C$39)),COUNTIF(D$1:D30,D30)),1)</f>
        <v>Bristol, City of</v>
      </c>
      <c r="F30" s="416">
        <f t="shared" si="0"/>
        <v>30</v>
      </c>
      <c r="G30" s="416" t="str">
        <f t="shared" si="1"/>
        <v>Bristol, City of</v>
      </c>
      <c r="J30" s="417" t="s">
        <v>229</v>
      </c>
      <c r="K30" s="416">
        <f>VLOOKUP(J30,'Rural 80'!$A$11:$BS$488,12,FALSE)</f>
        <v>33</v>
      </c>
      <c r="L30" s="416">
        <f t="array" ref="L30">INDEX(K$1:K$39,MATCH(SMALL(COUNTIF(K$1:K$39,"&lt;"&amp;K$1:K$39),ROW(K30:L30)),COUNTIF(K$1:K$39,"&lt;"&amp;K$1:K$39),0))</f>
        <v>30</v>
      </c>
      <c r="M30" s="416" t="str">
        <f t="array" ref="M30">INDEX(J$1:J$39,SMALL(IF(K$1:K$39=L30,ROW(K$1:K$39)),COUNTIF(L$1:L30,L30)),1)</f>
        <v>Coventry</v>
      </c>
      <c r="N30" s="416">
        <f t="shared" si="2"/>
        <v>30</v>
      </c>
      <c r="O30" s="416" t="str">
        <f t="shared" si="3"/>
        <v>Coventry</v>
      </c>
      <c r="R30" s="417" t="s">
        <v>229</v>
      </c>
      <c r="S30" s="416">
        <f>VLOOKUP(R30,'Rural 80'!$A$11:$BS$488,16,FALSE)</f>
        <v>33</v>
      </c>
      <c r="T30" s="416">
        <f t="array" ref="T30">INDEX(S$1:S$39,MATCH(SMALL(COUNTIF(S$1:S$39,"&lt;"&amp;S$1:S$39),ROW(S30:T30)),COUNTIF(S$1:S$39,"&lt;"&amp;S$1:S$39),0))</f>
        <v>30</v>
      </c>
      <c r="U30" s="416" t="str">
        <f t="array" ref="U30">INDEX(R$1:R$39,SMALL(IF(S$1:S$39=T30,ROW(S$1:S$39)),COUNTIF(T$1:T30,T30)),1)</f>
        <v>Kingston upon Hull, City of</v>
      </c>
      <c r="V30" s="416">
        <f t="shared" si="4"/>
        <v>30</v>
      </c>
      <c r="W30" s="416" t="str">
        <f t="shared" si="5"/>
        <v>Kingston upon Hull, City of</v>
      </c>
      <c r="Z30" s="417" t="s">
        <v>229</v>
      </c>
      <c r="AA30" s="416">
        <f>VLOOKUP(Z30,'Rural 80'!$A$11:$BS$488,20,FALSE)</f>
        <v>33</v>
      </c>
      <c r="AB30" s="416">
        <f t="array" ref="AB30">INDEX(AA$1:AA$39,MATCH(SMALL(COUNTIF(AA$1:AA$39,"&lt;"&amp;AA$1:AA$39),ROW(AA30:AB30)),COUNTIF(AA$1:AA$39,"&lt;"&amp;AA$1:AA$39),0))</f>
        <v>30</v>
      </c>
      <c r="AC30" s="416" t="str">
        <f t="array" ref="AC30">INDEX(Z$1:Z$39,SMALL(IF(AA$1:AA$39=AB30,ROW(AA$1:AA$39)),COUNTIF(AB$1:AB30,AB30)),1)</f>
        <v>Kingston upon Hull, City of</v>
      </c>
      <c r="AD30" s="416">
        <f t="shared" si="6"/>
        <v>30</v>
      </c>
      <c r="AE30" s="416" t="str">
        <f t="shared" si="7"/>
        <v>Kingston upon Hull, City of</v>
      </c>
      <c r="AH30" s="417" t="s">
        <v>229</v>
      </c>
      <c r="AI30" s="416">
        <f>VLOOKUP(AH30,'Rural 80'!$A$11:$BS$488,24,FALSE)</f>
        <v>26</v>
      </c>
      <c r="AJ30" s="416">
        <f t="array" ref="AJ30">INDEX(AI$1:AI$39,MATCH(SMALL(COUNTIF(AI$1:AI$39,"&lt;"&amp;AI$1:AI$39),ROW(AI30:AJ30)),COUNTIF(AI$1:AI$39,"&lt;"&amp;AI$1:AI$39),0))</f>
        <v>30</v>
      </c>
      <c r="AK30" s="416" t="str">
        <f t="array" ref="AK30">INDEX(AH$1:AH$39,SMALL(IF(AI$1:AI$39=AJ30,ROW(AI$1:AI$39)),COUNTIF(AJ$1:AJ30,AJ30)),1)</f>
        <v>Preston</v>
      </c>
      <c r="AL30" s="416">
        <f t="shared" si="8"/>
        <v>30</v>
      </c>
      <c r="AM30" s="416" t="str">
        <f t="shared" si="9"/>
        <v>Preston</v>
      </c>
      <c r="AP30" s="417" t="s">
        <v>229</v>
      </c>
      <c r="AQ30" s="416">
        <f>VLOOKUP(AP30,'Rural 80'!$A$11:$BS$488,28,FALSE)</f>
        <v>25</v>
      </c>
      <c r="AR30" s="416">
        <f t="array" ref="AR30">INDEX(AQ$1:AQ$39,MATCH(SMALL(COUNTIF(AQ$1:AQ$39,"&lt;"&amp;AQ$1:AQ$39),ROW(AQ30:AR30)),COUNTIF(AQ$1:AQ$39,"&lt;"&amp;AQ$1:AQ$39),0))</f>
        <v>30</v>
      </c>
      <c r="AS30" s="416" t="str">
        <f t="array" ref="AS30">INDEX(AP$1:AP$39,SMALL(IF(AQ$1:AQ$39=AR30,ROW(AQ$1:AQ$39)),COUNTIF(AR$1:AR30,AR30)),1)</f>
        <v>Portsmouth</v>
      </c>
      <c r="AT30" s="416">
        <f t="shared" si="10"/>
        <v>30</v>
      </c>
      <c r="AU30" s="416" t="str">
        <f t="shared" si="11"/>
        <v>Portsmouth</v>
      </c>
      <c r="AX30" s="417" t="s">
        <v>229</v>
      </c>
      <c r="AY30" s="416">
        <f>VLOOKUP(AX30,'Rural 80'!$A$11:$BS$488,32,FALSE)</f>
        <v>25</v>
      </c>
      <c r="AZ30" s="416">
        <f t="array" ref="AZ30">INDEX(AY$1:AY$39,MATCH(SMALL(COUNTIF(AY$1:AY$39,"&lt;"&amp;AY$1:AY$39),ROW(AY30:AZ30)),COUNTIF(AY$1:AY$39,"&lt;"&amp;AY$1:AY$39),0))</f>
        <v>30</v>
      </c>
      <c r="BA30" s="416" t="str">
        <f t="array" ref="BA30">INDEX(AX$1:AX$39,SMALL(IF(AY$1:AY$39=AZ30,ROW(AY$1:AY$39)),COUNTIF(AZ$1:AZ30,AZ30)),1)</f>
        <v>Preston</v>
      </c>
      <c r="BB30" s="416">
        <f t="shared" si="12"/>
        <v>30</v>
      </c>
      <c r="BC30" s="416" t="str">
        <f t="shared" si="13"/>
        <v>Preston</v>
      </c>
      <c r="BF30" s="417" t="s">
        <v>229</v>
      </c>
      <c r="BG30" s="416">
        <f>VLOOKUP(BF30,'Rural 80'!$A$11:$BS$488,36,FALSE)</f>
        <v>20</v>
      </c>
      <c r="BH30" s="416">
        <f t="array" ref="BH30">INDEX(BG$1:BG$39,MATCH(SMALL(COUNTIF(BG$1:BG$39,"&lt;"&amp;BG$1:BG$39),ROW(BG30:BH30)),COUNTIF(BG$1:BG$39,"&lt;"&amp;BG$1:BG$39),0))</f>
        <v>30</v>
      </c>
      <c r="BI30" s="416" t="str">
        <f t="array" ref="BI30">INDEX(BF$1:BF$39,SMALL(IF(BG$1:BG$39=BH30,ROW(BG$1:BG$39)),COUNTIF(BH$1:BH30,BH30)),1)</f>
        <v>Kingston upon Hull, City of</v>
      </c>
      <c r="BJ30" s="416">
        <f t="shared" si="14"/>
        <v>30</v>
      </c>
      <c r="BK30" s="416" t="str">
        <f t="shared" si="15"/>
        <v>Kingston upon Hull, City of</v>
      </c>
      <c r="BN30" s="417" t="s">
        <v>229</v>
      </c>
      <c r="BO30" s="416">
        <f>VLOOKUP(BN30,'Rural 80'!$A$11:$BS$488,40,FALSE)</f>
        <v>34</v>
      </c>
      <c r="BP30" s="416">
        <f t="array" ref="BP30">INDEX(BO$1:BO$39,MATCH(SMALL(COUNTIF(BO$1:BO$39,"&lt;"&amp;BO$1:BO$39),ROW(BO30:BP30)),COUNTIF(BO$1:BO$39,"&lt;"&amp;BO$1:BO$39),0))</f>
        <v>30</v>
      </c>
      <c r="BQ30" s="416" t="str">
        <f t="array" ref="BQ30">INDEX(BN$1:BN$39,SMALL(IF(BO$1:BO$39=BP30,ROW(BO$1:BO$39)),COUNTIF(BP$1:BP30,BP30)),1)</f>
        <v>Coventry</v>
      </c>
      <c r="BR30" s="416">
        <f t="shared" si="16"/>
        <v>30</v>
      </c>
      <c r="BS30" s="416" t="str">
        <f t="shared" si="17"/>
        <v>Coventry</v>
      </c>
      <c r="BV30" s="417" t="s">
        <v>229</v>
      </c>
      <c r="BW30" s="416">
        <f>VLOOKUP(BV30,'Rural 80'!$A$11:$BS$488,44,FALSE)</f>
        <v>34</v>
      </c>
      <c r="BX30" s="416">
        <f t="array" ref="BX30">INDEX(BW$1:BW$39,MATCH(SMALL(COUNTIF(BW$1:BW$39,"&lt;"&amp;BW$1:BW$39),ROW(BW30:BX30)),COUNTIF(BW$1:BW$39,"&lt;"&amp;BW$1:BW$39),0))</f>
        <v>30</v>
      </c>
      <c r="BY30" s="416" t="str">
        <f t="array" ref="BY30">INDEX(BV$1:BV$39,SMALL(IF(BW$1:BW$39=BX30,ROW(BW$1:BW$39)),COUNTIF(BX$1:BX30,BX30)),1)</f>
        <v>Kingston upon Hull, City of</v>
      </c>
      <c r="BZ30" s="416">
        <f t="shared" si="18"/>
        <v>30</v>
      </c>
      <c r="CA30" s="416" t="str">
        <f t="shared" si="19"/>
        <v>Kingston upon Hull, City of</v>
      </c>
      <c r="CD30" s="417" t="s">
        <v>229</v>
      </c>
      <c r="CE30" s="416">
        <f>VLOOKUP(CD30,'Rural 80'!$A$11:$BS$488,48,FALSE)</f>
        <v>33</v>
      </c>
      <c r="CF30" s="416">
        <f t="array" ref="CF30">INDEX(CE$1:CE$39,MATCH(SMALL(COUNTIF(CE$1:CE$39,"&lt;"&amp;CE$1:CE$39),ROW(CE30:CF30)),COUNTIF(CE$1:CE$39,"&lt;"&amp;CE$1:CE$39),0))</f>
        <v>30</v>
      </c>
      <c r="CG30" s="416" t="str">
        <f t="array" ref="CG30">INDEX(CD$1:CD$39,SMALL(IF(CE$1:CE$39=CF30,ROW(CE$1:CE$39)),COUNTIF(CF$1:CF30,CF30)),1)</f>
        <v>Bristol, City of</v>
      </c>
      <c r="CH30" s="416">
        <f t="shared" si="20"/>
        <v>30</v>
      </c>
      <c r="CI30" s="416" t="str">
        <f t="shared" si="21"/>
        <v>Bristol, City of</v>
      </c>
      <c r="CL30" s="417" t="s">
        <v>229</v>
      </c>
      <c r="CM30" s="416">
        <f>VLOOKUP(CL30,'Rural 80'!$A$11:$BS$488,52,FALSE)</f>
        <v>35</v>
      </c>
      <c r="CN30" s="416">
        <f t="array" ref="CN30">INDEX(CM$1:CM$39,MATCH(SMALL(COUNTIF(CM$1:CM$39,"&lt;"&amp;CM$1:CM$39),ROW(CM30:CN30)),COUNTIF(CM$1:CM$39,"&lt;"&amp;CM$1:CM$39),0))</f>
        <v>30</v>
      </c>
      <c r="CO30" s="416" t="str">
        <f t="array" ref="CO30">INDEX(CL$1:CL$39,SMALL(IF(CM$1:CM$39=CN30,ROW(CM$1:CM$39)),COUNTIF(CN$1:CN30,CN30)),1)</f>
        <v>Kingston upon Hull, City of</v>
      </c>
      <c r="CP30" s="416">
        <f t="shared" si="22"/>
        <v>30</v>
      </c>
      <c r="CQ30" s="416" t="str">
        <f t="shared" si="23"/>
        <v>Kingston upon Hull, City of</v>
      </c>
      <c r="CT30" s="417" t="s">
        <v>229</v>
      </c>
      <c r="CU30" s="416" t="str">
        <f>VLOOKUP(CT30,'Rural 80'!$A$11:$BS$488,56,FALSE)</f>
        <v>9999</v>
      </c>
      <c r="CV30" s="416" t="str">
        <f t="array" ref="CV30">INDEX(CU$1:CU$39,MATCH(SMALL(COUNTIF(CU$1:CU$39,"&lt;"&amp;CU$1:CU$39),ROW(CU30:CV30)),COUNTIF(CU$1:CU$39,"&lt;"&amp;CU$1:CU$39),0))</f>
        <v>9999</v>
      </c>
      <c r="CW30" s="416" t="str">
        <f t="array" ref="CW30">INDEX(CT$1:CT$39,SMALL(IF(CU$1:CU$39=CV30,ROW(CU$1:CU$39)),COUNTIF(CV$1:CV30,CV30)),1)</f>
        <v>Sheffield</v>
      </c>
      <c r="CX30" s="416" t="str">
        <f t="shared" si="24"/>
        <v>no data</v>
      </c>
      <c r="CY30" s="416" t="str">
        <f t="shared" si="25"/>
        <v>Sheffield</v>
      </c>
      <c r="DB30" s="417" t="s">
        <v>229</v>
      </c>
      <c r="DC30" s="416" t="str">
        <f>VLOOKUP(DB30,'Rural 80'!$A$11:$BS$488,60,FALSE)</f>
        <v>9999</v>
      </c>
      <c r="DD30" s="416" t="str">
        <f t="array" ref="DD30">INDEX(DC$1:DC$39,MATCH(SMALL(COUNTIF(DC$1:DC$39,"&lt;"&amp;DC$1:DC$39),ROW(DC30:DD30)),COUNTIF(DC$1:DC$39,"&lt;"&amp;DC$1:DC$39),0))</f>
        <v>9999</v>
      </c>
      <c r="DE30" s="416" t="str">
        <f t="array" ref="DE30">INDEX(DB$1:DB$39,SMALL(IF(DC$1:DC$39=DD30,ROW(DC$1:DC$39)),COUNTIF(DD$1:DD30,DD30)),1)</f>
        <v>Sheffield</v>
      </c>
      <c r="DF30" s="416" t="str">
        <f t="shared" si="26"/>
        <v>no data</v>
      </c>
      <c r="DG30" s="416" t="str">
        <f t="shared" si="27"/>
        <v>Sheffield</v>
      </c>
      <c r="DJ30" s="417" t="s">
        <v>229</v>
      </c>
      <c r="DK30" s="416" t="str">
        <f>VLOOKUP(DJ30,'Rural 80'!$A$11:$BS$488,64,FALSE)</f>
        <v>9999</v>
      </c>
      <c r="DL30" s="416" t="str">
        <f t="array" ref="DL30">INDEX(DK$1:DK$39,MATCH(SMALL(COUNTIF(DK$1:DK$39,"&lt;"&amp;DK$1:DK$39),ROW(DK30:DL30)),COUNTIF(DK$1:DK$39,"&lt;"&amp;DK$1:DK$39),0))</f>
        <v>9999</v>
      </c>
      <c r="DM30" s="416" t="str">
        <f t="array" ref="DM30">INDEX(DJ$1:DJ$39,SMALL(IF(DK$1:DK$39=DL30,ROW(DK$1:DK$39)),COUNTIF(DL$1:DL30,DL30)),1)</f>
        <v>Sheffield</v>
      </c>
      <c r="DN30" s="416" t="str">
        <f t="shared" si="28"/>
        <v>no data</v>
      </c>
      <c r="DO30" s="416" t="str">
        <f t="shared" si="29"/>
        <v>Sheffield</v>
      </c>
      <c r="DR30" s="417" t="s">
        <v>229</v>
      </c>
      <c r="DS30" s="416" t="str">
        <f>VLOOKUP(DR30,'Rural 80'!$A$11:$BS$488,68,FALSE)</f>
        <v>9999</v>
      </c>
      <c r="DT30" s="416" t="str">
        <f t="array" ref="DT30">INDEX(DS$1:DS$39,MATCH(SMALL(COUNTIF(DS$1:DS$39,"&lt;"&amp;DS$1:DS$39),ROW(DS30:DT30)),COUNTIF(DS$1:DS$39,"&lt;"&amp;DS$1:DS$39),0))</f>
        <v>9999</v>
      </c>
      <c r="DU30" s="416" t="str">
        <f t="array" ref="DU30">INDEX(DR$1:DR$39,SMALL(IF(DS$1:DS$39=DT30,ROW(DS$1:DS$39)),COUNTIF(DT$1:DT30,DT30)),1)</f>
        <v>Sheffield</v>
      </c>
      <c r="DV30" s="416" t="str">
        <f t="shared" si="30"/>
        <v>no data</v>
      </c>
      <c r="DW30" s="416" t="str">
        <f t="shared" si="31"/>
        <v>Sheffield</v>
      </c>
    </row>
    <row r="31" spans="2:127" x14ac:dyDescent="0.25">
      <c r="B31" s="417" t="s">
        <v>236</v>
      </c>
      <c r="C31" s="416">
        <f>VLOOKUP(B31,'Rural 80'!$A$11:$BS$488,8,FALSE)</f>
        <v>26</v>
      </c>
      <c r="D31" s="416">
        <f t="array" ref="D31">INDEX(C$1:C$39,MATCH(SMALL(COUNTIF(C$1:C$39,"&lt;"&amp;C$1:C$39),ROW(C31:D31)),COUNTIF(C$1:C$39,"&lt;"&amp;C$1:C$39),0))</f>
        <v>31</v>
      </c>
      <c r="E31" s="416" t="str">
        <f t="array" ref="E31">INDEX(B$1:B$39,SMALL(IF(C$1:C$39=D31,ROW(C$1:C$39)),COUNTIF(D$1:D31,D31)),1)</f>
        <v>Portsmouth</v>
      </c>
      <c r="F31" s="416">
        <f t="shared" si="0"/>
        <v>31</v>
      </c>
      <c r="G31" s="416" t="str">
        <f t="shared" si="1"/>
        <v>Portsmouth</v>
      </c>
      <c r="J31" s="417" t="s">
        <v>236</v>
      </c>
      <c r="K31" s="416">
        <f>VLOOKUP(J31,'Rural 80'!$A$11:$BS$488,12,FALSE)</f>
        <v>24</v>
      </c>
      <c r="L31" s="416">
        <f t="array" ref="L31">INDEX(K$1:K$39,MATCH(SMALL(COUNTIF(K$1:K$39,"&lt;"&amp;K$1:K$39),ROW(K31:L31)),COUNTIF(K$1:K$39,"&lt;"&amp;K$1:K$39),0))</f>
        <v>31</v>
      </c>
      <c r="M31" s="416" t="str">
        <f t="array" ref="M31">INDEX(J$1:J$39,SMALL(IF(K$1:K$39=L31,ROW(K$1:K$39)),COUNTIF(L$1:L31,L31)),1)</f>
        <v>Middlesbrough</v>
      </c>
      <c r="N31" s="416">
        <f t="shared" si="2"/>
        <v>31</v>
      </c>
      <c r="O31" s="416" t="str">
        <f t="shared" si="3"/>
        <v>Middlesbrough</v>
      </c>
      <c r="R31" s="417" t="s">
        <v>236</v>
      </c>
      <c r="S31" s="416">
        <f>VLOOKUP(R31,'Rural 80'!$A$11:$BS$488,16,FALSE)</f>
        <v>23</v>
      </c>
      <c r="T31" s="416">
        <f t="array" ref="T31">INDEX(S$1:S$39,MATCH(SMALL(COUNTIF(S$1:S$39,"&lt;"&amp;S$1:S$39),ROW(S31:T31)),COUNTIF(S$1:S$39,"&lt;"&amp;S$1:S$39),0))</f>
        <v>31</v>
      </c>
      <c r="U31" s="416" t="str">
        <f t="array" ref="U31">INDEX(R$1:R$39,SMALL(IF(S$1:S$39=T31,ROW(S$1:S$39)),COUNTIF(T$1:T31,T31)),1)</f>
        <v>Coventry</v>
      </c>
      <c r="V31" s="416">
        <f t="shared" si="4"/>
        <v>31</v>
      </c>
      <c r="W31" s="416" t="str">
        <f t="shared" si="5"/>
        <v>Coventry</v>
      </c>
      <c r="Z31" s="417" t="s">
        <v>236</v>
      </c>
      <c r="AA31" s="416">
        <f>VLOOKUP(Z31,'Rural 80'!$A$11:$BS$488,20,FALSE)</f>
        <v>16</v>
      </c>
      <c r="AB31" s="416">
        <f t="array" ref="AB31">INDEX(AA$1:AA$39,MATCH(SMALL(COUNTIF(AA$1:AA$39,"&lt;"&amp;AA$1:AA$39),ROW(AA31:AB31)),COUNTIF(AA$1:AA$39,"&lt;"&amp;AA$1:AA$39),0))</f>
        <v>31</v>
      </c>
      <c r="AC31" s="416" t="str">
        <f t="array" ref="AC31">INDEX(Z$1:Z$39,SMALL(IF(AA$1:AA$39=AB31,ROW(AA$1:AA$39)),COUNTIF(AB$1:AB31,AB31)),1)</f>
        <v>Portsmouth</v>
      </c>
      <c r="AD31" s="416">
        <f t="shared" si="6"/>
        <v>31</v>
      </c>
      <c r="AE31" s="416" t="str">
        <f t="shared" si="7"/>
        <v>Portsmouth</v>
      </c>
      <c r="AH31" s="417" t="s">
        <v>236</v>
      </c>
      <c r="AI31" s="416">
        <f>VLOOKUP(AH31,'Rural 80'!$A$11:$BS$488,24,FALSE)</f>
        <v>21</v>
      </c>
      <c r="AJ31" s="416">
        <f t="array" ref="AJ31">INDEX(AI$1:AI$39,MATCH(SMALL(COUNTIF(AI$1:AI$39,"&lt;"&amp;AI$1:AI$39),ROW(AI31:AJ31)),COUNTIF(AI$1:AI$39,"&lt;"&amp;AI$1:AI$39),0))</f>
        <v>31</v>
      </c>
      <c r="AK31" s="416" t="str">
        <f t="array" ref="AK31">INDEX(AH$1:AH$39,SMALL(IF(AI$1:AI$39=AJ31,ROW(AI$1:AI$39)),COUNTIF(AJ$1:AJ31,AJ31)),1)</f>
        <v>Kingston upon Hull, City of</v>
      </c>
      <c r="AL31" s="416">
        <f t="shared" si="8"/>
        <v>31</v>
      </c>
      <c r="AM31" s="416" t="str">
        <f t="shared" si="9"/>
        <v>Kingston upon Hull, City of</v>
      </c>
      <c r="AP31" s="417" t="s">
        <v>236</v>
      </c>
      <c r="AQ31" s="416">
        <f>VLOOKUP(AP31,'Rural 80'!$A$11:$BS$488,28,FALSE)</f>
        <v>24</v>
      </c>
      <c r="AR31" s="416">
        <f t="array" ref="AR31">INDEX(AQ$1:AQ$39,MATCH(SMALL(COUNTIF(AQ$1:AQ$39,"&lt;"&amp;AQ$1:AQ$39),ROW(AQ31:AR31)),COUNTIF(AQ$1:AQ$39,"&lt;"&amp;AQ$1:AQ$39),0))</f>
        <v>31</v>
      </c>
      <c r="AS31" s="416" t="str">
        <f t="array" ref="AS31">INDEX(AP$1:AP$39,SMALL(IF(AQ$1:AQ$39=AR31,ROW(AQ$1:AQ$39)),COUNTIF(AR$1:AR31,AR31)),1)</f>
        <v>Wokingham</v>
      </c>
      <c r="AT31" s="416">
        <f t="shared" si="10"/>
        <v>31</v>
      </c>
      <c r="AU31" s="416" t="str">
        <f t="shared" si="11"/>
        <v>Wokingham</v>
      </c>
      <c r="AX31" s="417" t="s">
        <v>236</v>
      </c>
      <c r="AY31" s="416">
        <f>VLOOKUP(AX31,'Rural 80'!$A$11:$BS$488,32,FALSE)</f>
        <v>19</v>
      </c>
      <c r="AZ31" s="416">
        <f t="array" ref="AZ31">INDEX(AY$1:AY$39,MATCH(SMALL(COUNTIF(AY$1:AY$39,"&lt;"&amp;AY$1:AY$39),ROW(AY31:AZ31)),COUNTIF(AY$1:AY$39,"&lt;"&amp;AY$1:AY$39),0))</f>
        <v>31</v>
      </c>
      <c r="BA31" s="416" t="str">
        <f t="array" ref="BA31">INDEX(AX$1:AX$39,SMALL(IF(AY$1:AY$39=AZ31,ROW(AY$1:AY$39)),COUNTIF(AZ$1:AZ31,AZ31)),1)</f>
        <v>Kingston upon Hull, City of</v>
      </c>
      <c r="BB31" s="416">
        <f t="shared" si="12"/>
        <v>31</v>
      </c>
      <c r="BC31" s="416" t="str">
        <f t="shared" si="13"/>
        <v>Kingston upon Hull, City of</v>
      </c>
      <c r="BF31" s="417" t="s">
        <v>236</v>
      </c>
      <c r="BG31" s="416">
        <f>VLOOKUP(BF31,'Rural 80'!$A$11:$BS$488,36,FALSE)</f>
        <v>23</v>
      </c>
      <c r="BH31" s="416">
        <f t="array" ref="BH31">INDEX(BG$1:BG$39,MATCH(SMALL(COUNTIF(BG$1:BG$39,"&lt;"&amp;BG$1:BG$39),ROW(BG31:BH31)),COUNTIF(BG$1:BG$39,"&lt;"&amp;BG$1:BG$39),0))</f>
        <v>31</v>
      </c>
      <c r="BI31" s="416" t="str">
        <f t="array" ref="BI31">INDEX(BF$1:BF$39,SMALL(IF(BG$1:BG$39=BH31,ROW(BG$1:BG$39)),COUNTIF(BH$1:BH31,BH31)),1)</f>
        <v>Bracknell Forest</v>
      </c>
      <c r="BJ31" s="416">
        <f t="shared" si="14"/>
        <v>31</v>
      </c>
      <c r="BK31" s="416" t="str">
        <f t="shared" si="15"/>
        <v>Bracknell Forest</v>
      </c>
      <c r="BN31" s="417" t="s">
        <v>236</v>
      </c>
      <c r="BO31" s="416">
        <f>VLOOKUP(BN31,'Rural 80'!$A$11:$BS$488,40,FALSE)</f>
        <v>27</v>
      </c>
      <c r="BP31" s="416">
        <f t="array" ref="BP31">INDEX(BO$1:BO$39,MATCH(SMALL(COUNTIF(BO$1:BO$39,"&lt;"&amp;BO$1:BO$39),ROW(BO31:BP31)),COUNTIF(BO$1:BO$39,"&lt;"&amp;BO$1:BO$39),0))</f>
        <v>31</v>
      </c>
      <c r="BQ31" s="416" t="str">
        <f t="array" ref="BQ31">INDEX(BN$1:BN$39,SMALL(IF(BO$1:BO$39=BP31,ROW(BO$1:BO$39)),COUNTIF(BP$1:BP31,BP31)),1)</f>
        <v>Kingston upon Hull, City of</v>
      </c>
      <c r="BR31" s="416">
        <f t="shared" si="16"/>
        <v>31</v>
      </c>
      <c r="BS31" s="416" t="str">
        <f t="shared" si="17"/>
        <v>Kingston upon Hull, City of</v>
      </c>
      <c r="BV31" s="417" t="s">
        <v>236</v>
      </c>
      <c r="BW31" s="416">
        <f>VLOOKUP(BV31,'Rural 80'!$A$11:$BS$488,44,FALSE)</f>
        <v>26</v>
      </c>
      <c r="BX31" s="416">
        <f t="array" ref="BX31">INDEX(BW$1:BW$39,MATCH(SMALL(COUNTIF(BW$1:BW$39,"&lt;"&amp;BW$1:BW$39),ROW(BW31:BX31)),COUNTIF(BW$1:BW$39,"&lt;"&amp;BW$1:BW$39),0))</f>
        <v>31</v>
      </c>
      <c r="BY31" s="416" t="str">
        <f t="array" ref="BY31">INDEX(BV$1:BV$39,SMALL(IF(BW$1:BW$39=BX31,ROW(BW$1:BW$39)),COUNTIF(BX$1:BX31,BX31)),1)</f>
        <v>Portsmouth</v>
      </c>
      <c r="BZ31" s="416">
        <f t="shared" si="18"/>
        <v>31</v>
      </c>
      <c r="CA31" s="416" t="str">
        <f t="shared" si="19"/>
        <v>Portsmouth</v>
      </c>
      <c r="CD31" s="417" t="s">
        <v>236</v>
      </c>
      <c r="CE31" s="416">
        <f>VLOOKUP(CD31,'Rural 80'!$A$11:$BS$488,48,FALSE)</f>
        <v>26</v>
      </c>
      <c r="CF31" s="416">
        <f t="array" ref="CF31">INDEX(CE$1:CE$39,MATCH(SMALL(COUNTIF(CE$1:CE$39,"&lt;"&amp;CE$1:CE$39),ROW(CE31:CF31)),COUNTIF(CE$1:CE$39,"&lt;"&amp;CE$1:CE$39),0))</f>
        <v>31</v>
      </c>
      <c r="CG31" s="416" t="str">
        <f t="array" ref="CG31">INDEX(CD$1:CD$39,SMALL(IF(CE$1:CE$39=CF31,ROW(CE$1:CE$39)),COUNTIF(CF$1:CF31,CF31)),1)</f>
        <v>Portsmouth</v>
      </c>
      <c r="CH31" s="416">
        <f t="shared" si="20"/>
        <v>31</v>
      </c>
      <c r="CI31" s="416" t="str">
        <f t="shared" si="21"/>
        <v>Portsmouth</v>
      </c>
      <c r="CL31" s="417" t="s">
        <v>236</v>
      </c>
      <c r="CM31" s="416">
        <f>VLOOKUP(CL31,'Rural 80'!$A$11:$BS$488,52,FALSE)</f>
        <v>16</v>
      </c>
      <c r="CN31" s="416">
        <f t="array" ref="CN31">INDEX(CM$1:CM$39,MATCH(SMALL(COUNTIF(CM$1:CM$39,"&lt;"&amp;CM$1:CM$39),ROW(CM31:CN31)),COUNTIF(CM$1:CM$39,"&lt;"&amp;CM$1:CM$39),0))</f>
        <v>31</v>
      </c>
      <c r="CO31" s="416" t="str">
        <f t="array" ref="CO31">INDEX(CL$1:CL$39,SMALL(IF(CM$1:CM$39=CN31,ROW(CM$1:CM$39)),COUNTIF(CN$1:CN31,CN31)),1)</f>
        <v>Leicester</v>
      </c>
      <c r="CP31" s="416">
        <f t="shared" si="22"/>
        <v>31</v>
      </c>
      <c r="CQ31" s="416" t="str">
        <f t="shared" si="23"/>
        <v>Leicester</v>
      </c>
      <c r="CT31" s="417" t="s">
        <v>236</v>
      </c>
      <c r="CU31" s="416" t="str">
        <f>VLOOKUP(CT31,'Rural 80'!$A$11:$BS$488,56,FALSE)</f>
        <v>9999</v>
      </c>
      <c r="CV31" s="416" t="str">
        <f t="array" ref="CV31">INDEX(CU$1:CU$39,MATCH(SMALL(COUNTIF(CU$1:CU$39,"&lt;"&amp;CU$1:CU$39),ROW(CU31:CV31)),COUNTIF(CU$1:CU$39,"&lt;"&amp;CU$1:CU$39),0))</f>
        <v>9999</v>
      </c>
      <c r="CW31" s="416" t="str">
        <f t="array" ref="CW31">INDEX(CT$1:CT$39,SMALL(IF(CU$1:CU$39=CV31,ROW(CU$1:CU$39)),COUNTIF(CV$1:CV31,CV31)),1)</f>
        <v>South Gloucestershire</v>
      </c>
      <c r="CX31" s="416" t="str">
        <f t="shared" si="24"/>
        <v>no data</v>
      </c>
      <c r="CY31" s="416" t="str">
        <f t="shared" si="25"/>
        <v>South Gloucestershire</v>
      </c>
      <c r="DB31" s="417" t="s">
        <v>236</v>
      </c>
      <c r="DC31" s="416" t="str">
        <f>VLOOKUP(DB31,'Rural 80'!$A$11:$BS$488,60,FALSE)</f>
        <v>9999</v>
      </c>
      <c r="DD31" s="416" t="str">
        <f t="array" ref="DD31">INDEX(DC$1:DC$39,MATCH(SMALL(COUNTIF(DC$1:DC$39,"&lt;"&amp;DC$1:DC$39),ROW(DC31:DD31)),COUNTIF(DC$1:DC$39,"&lt;"&amp;DC$1:DC$39),0))</f>
        <v>9999</v>
      </c>
      <c r="DE31" s="416" t="str">
        <f t="array" ref="DE31">INDEX(DB$1:DB$39,SMALL(IF(DC$1:DC$39=DD31,ROW(DC$1:DC$39)),COUNTIF(DD$1:DD31,DD31)),1)</f>
        <v>South Gloucestershire</v>
      </c>
      <c r="DF31" s="416" t="str">
        <f t="shared" si="26"/>
        <v>no data</v>
      </c>
      <c r="DG31" s="416" t="str">
        <f t="shared" si="27"/>
        <v>South Gloucestershire</v>
      </c>
      <c r="DJ31" s="417" t="s">
        <v>236</v>
      </c>
      <c r="DK31" s="416" t="str">
        <f>VLOOKUP(DJ31,'Rural 80'!$A$11:$BS$488,64,FALSE)</f>
        <v>9999</v>
      </c>
      <c r="DL31" s="416" t="str">
        <f t="array" ref="DL31">INDEX(DK$1:DK$39,MATCH(SMALL(COUNTIF(DK$1:DK$39,"&lt;"&amp;DK$1:DK$39),ROW(DK31:DL31)),COUNTIF(DK$1:DK$39,"&lt;"&amp;DK$1:DK$39),0))</f>
        <v>9999</v>
      </c>
      <c r="DM31" s="416" t="str">
        <f t="array" ref="DM31">INDEX(DJ$1:DJ$39,SMALL(IF(DK$1:DK$39=DL31,ROW(DK$1:DK$39)),COUNTIF(DL$1:DL31,DL31)),1)</f>
        <v>South Gloucestershire</v>
      </c>
      <c r="DN31" s="416" t="str">
        <f t="shared" si="28"/>
        <v>no data</v>
      </c>
      <c r="DO31" s="416" t="str">
        <f t="shared" si="29"/>
        <v>South Gloucestershire</v>
      </c>
      <c r="DR31" s="417" t="s">
        <v>236</v>
      </c>
      <c r="DS31" s="416" t="str">
        <f>VLOOKUP(DR31,'Rural 80'!$A$11:$BS$488,68,FALSE)</f>
        <v>9999</v>
      </c>
      <c r="DT31" s="416" t="str">
        <f t="array" ref="DT31">INDEX(DS$1:DS$39,MATCH(SMALL(COUNTIF(DS$1:DS$39,"&lt;"&amp;DS$1:DS$39),ROW(DS31:DT31)),COUNTIF(DS$1:DS$39,"&lt;"&amp;DS$1:DS$39),0))</f>
        <v>9999</v>
      </c>
      <c r="DU31" s="416" t="str">
        <f t="array" ref="DU31">INDEX(DR$1:DR$39,SMALL(IF(DS$1:DS$39=DT31,ROW(DS$1:DS$39)),COUNTIF(DT$1:DT31,DT31)),1)</f>
        <v>South Gloucestershire</v>
      </c>
      <c r="DV31" s="416" t="str">
        <f t="shared" si="30"/>
        <v>no data</v>
      </c>
      <c r="DW31" s="416" t="str">
        <f t="shared" si="31"/>
        <v>South Gloucestershire</v>
      </c>
    </row>
    <row r="32" spans="2:127" x14ac:dyDescent="0.25">
      <c r="B32" s="417" t="s">
        <v>244</v>
      </c>
      <c r="C32" s="416">
        <f>VLOOKUP(B32,'Rural 80'!$A$11:$BS$488,8,FALSE)</f>
        <v>12</v>
      </c>
      <c r="D32" s="416">
        <f t="array" ref="D32">INDEX(C$1:C$39,MATCH(SMALL(COUNTIF(C$1:C$39,"&lt;"&amp;C$1:C$39),ROW(C32:D32)),COUNTIF(C$1:C$39,"&lt;"&amp;C$1:C$39),0))</f>
        <v>32</v>
      </c>
      <c r="E32" s="416" t="str">
        <f t="array" ref="E32">INDEX(B$1:B$39,SMALL(IF(C$1:C$39=D32,ROW(C$1:C$39)),COUNTIF(D$1:D32,D32)),1)</f>
        <v>Coventry</v>
      </c>
      <c r="F32" s="416">
        <f t="shared" si="0"/>
        <v>32</v>
      </c>
      <c r="G32" s="416" t="str">
        <f t="shared" si="1"/>
        <v>Coventry</v>
      </c>
      <c r="J32" s="417" t="s">
        <v>244</v>
      </c>
      <c r="K32" s="416">
        <f>VLOOKUP(J32,'Rural 80'!$A$11:$BS$488,12,FALSE)</f>
        <v>7</v>
      </c>
      <c r="L32" s="416">
        <f t="array" ref="L32">INDEX(K$1:K$39,MATCH(SMALL(COUNTIF(K$1:K$39,"&lt;"&amp;K$1:K$39),ROW(K32:L32)),COUNTIF(K$1:K$39,"&lt;"&amp;K$1:K$39),0))</f>
        <v>32</v>
      </c>
      <c r="M32" s="416" t="str">
        <f t="array" ref="M32">INDEX(J$1:J$39,SMALL(IF(K$1:K$39=L32,ROW(K$1:K$39)),COUNTIF(L$1:L32,L32)),1)</f>
        <v>Portsmouth</v>
      </c>
      <c r="N32" s="416">
        <f t="shared" si="2"/>
        <v>32</v>
      </c>
      <c r="O32" s="416" t="str">
        <f t="shared" si="3"/>
        <v>Portsmouth</v>
      </c>
      <c r="R32" s="417" t="s">
        <v>244</v>
      </c>
      <c r="S32" s="416">
        <f>VLOOKUP(R32,'Rural 80'!$A$11:$BS$488,16,FALSE)</f>
        <v>9</v>
      </c>
      <c r="T32" s="416">
        <f t="array" ref="T32">INDEX(S$1:S$39,MATCH(SMALL(COUNTIF(S$1:S$39,"&lt;"&amp;S$1:S$39),ROW(S32:T32)),COUNTIF(S$1:S$39,"&lt;"&amp;S$1:S$39),0))</f>
        <v>32</v>
      </c>
      <c r="U32" s="416" t="str">
        <f t="array" ref="U32">INDEX(R$1:R$39,SMALL(IF(S$1:S$39=T32,ROW(S$1:S$39)),COUNTIF(T$1:T32,T32)),1)</f>
        <v>Bristol, City of</v>
      </c>
      <c r="V32" s="416">
        <f t="shared" si="4"/>
        <v>32</v>
      </c>
      <c r="W32" s="416" t="str">
        <f t="shared" si="5"/>
        <v>Bristol, City of</v>
      </c>
      <c r="Z32" s="417" t="s">
        <v>244</v>
      </c>
      <c r="AA32" s="416">
        <f>VLOOKUP(Z32,'Rural 80'!$A$11:$BS$488,20,FALSE)</f>
        <v>11</v>
      </c>
      <c r="AB32" s="416">
        <f t="array" ref="AB32">INDEX(AA$1:AA$39,MATCH(SMALL(COUNTIF(AA$1:AA$39,"&lt;"&amp;AA$1:AA$39),ROW(AA32:AB32)),COUNTIF(AA$1:AA$39,"&lt;"&amp;AA$1:AA$39),0))</f>
        <v>32</v>
      </c>
      <c r="AC32" s="416" t="str">
        <f t="array" ref="AC32">INDEX(Z$1:Z$39,SMALL(IF(AA$1:AA$39=AB32,ROW(AA$1:AA$39)),COUNTIF(AB$1:AB32,AB32)),1)</f>
        <v>Leicester</v>
      </c>
      <c r="AD32" s="416">
        <f t="shared" si="6"/>
        <v>32</v>
      </c>
      <c r="AE32" s="416" t="str">
        <f t="shared" si="7"/>
        <v>Leicester</v>
      </c>
      <c r="AH32" s="417" t="s">
        <v>244</v>
      </c>
      <c r="AI32" s="416">
        <f>VLOOKUP(AH32,'Rural 80'!$A$11:$BS$488,24,FALSE)</f>
        <v>15</v>
      </c>
      <c r="AJ32" s="416">
        <f t="array" ref="AJ32">INDEX(AI$1:AI$39,MATCH(SMALL(COUNTIF(AI$1:AI$39,"&lt;"&amp;AI$1:AI$39),ROW(AI32:AJ32)),COUNTIF(AI$1:AI$39,"&lt;"&amp;AI$1:AI$39),0))</f>
        <v>32</v>
      </c>
      <c r="AK32" s="416" t="str">
        <f t="array" ref="AK32">INDEX(AH$1:AH$39,SMALL(IF(AI$1:AI$39=AJ32,ROW(AI$1:AI$39)),COUNTIF(AJ$1:AJ32,AJ32)),1)</f>
        <v>Brighton and Hove</v>
      </c>
      <c r="AL32" s="416">
        <f t="shared" si="8"/>
        <v>32</v>
      </c>
      <c r="AM32" s="416" t="str">
        <f t="shared" si="9"/>
        <v>Brighton and Hove</v>
      </c>
      <c r="AP32" s="417" t="s">
        <v>244</v>
      </c>
      <c r="AQ32" s="416">
        <f>VLOOKUP(AP32,'Rural 80'!$A$11:$BS$488,28,FALSE)</f>
        <v>7</v>
      </c>
      <c r="AR32" s="416">
        <f t="array" ref="AR32">INDEX(AQ$1:AQ$39,MATCH(SMALL(COUNTIF(AQ$1:AQ$39,"&lt;"&amp;AQ$1:AQ$39),ROW(AQ32:AR32)),COUNTIF(AQ$1:AQ$39,"&lt;"&amp;AQ$1:AQ$39),0))</f>
        <v>32</v>
      </c>
      <c r="AS32" s="416" t="str">
        <f t="array" ref="AS32">INDEX(AP$1:AP$39,SMALL(IF(AQ$1:AQ$39=AR32,ROW(AQ$1:AQ$39)),COUNTIF(AR$1:AR32,AR32)),1)</f>
        <v>Leicester</v>
      </c>
      <c r="AT32" s="416">
        <f t="shared" si="10"/>
        <v>32</v>
      </c>
      <c r="AU32" s="416" t="str">
        <f t="shared" si="11"/>
        <v>Leicester</v>
      </c>
      <c r="AX32" s="417" t="s">
        <v>244</v>
      </c>
      <c r="AY32" s="416">
        <f>VLOOKUP(AX32,'Rural 80'!$A$11:$BS$488,32,FALSE)</f>
        <v>10</v>
      </c>
      <c r="AZ32" s="416">
        <f t="array" ref="AZ32">INDEX(AY$1:AY$39,MATCH(SMALL(COUNTIF(AY$1:AY$39,"&lt;"&amp;AY$1:AY$39),ROW(AY32:AZ32)),COUNTIF(AY$1:AY$39,"&lt;"&amp;AY$1:AY$39),0))</f>
        <v>32</v>
      </c>
      <c r="BA32" s="416" t="str">
        <f t="array" ref="BA32">INDEX(AX$1:AX$39,SMALL(IF(AY$1:AY$39=AZ32,ROW(AY$1:AY$39)),COUNTIF(AZ$1:AZ32,AZ32)),1)</f>
        <v>Southampton</v>
      </c>
      <c r="BB32" s="416">
        <f t="shared" si="12"/>
        <v>32</v>
      </c>
      <c r="BC32" s="416" t="str">
        <f t="shared" si="13"/>
        <v>Southampton</v>
      </c>
      <c r="BF32" s="417" t="s">
        <v>244</v>
      </c>
      <c r="BG32" s="416">
        <f>VLOOKUP(BF32,'Rural 80'!$A$11:$BS$488,36,FALSE)</f>
        <v>10</v>
      </c>
      <c r="BH32" s="416">
        <f t="array" ref="BH32">INDEX(BG$1:BG$39,MATCH(SMALL(COUNTIF(BG$1:BG$39,"&lt;"&amp;BG$1:BG$39),ROW(BG32:BH32)),COUNTIF(BG$1:BG$39,"&lt;"&amp;BG$1:BG$39),0))</f>
        <v>32</v>
      </c>
      <c r="BI32" s="416" t="str">
        <f t="array" ref="BI32">INDEX(BF$1:BF$39,SMALL(IF(BG$1:BG$39=BH32,ROW(BG$1:BG$39)),COUNTIF(BH$1:BH32,BH32)),1)</f>
        <v>Bristol, City of</v>
      </c>
      <c r="BJ32" s="416">
        <f t="shared" si="14"/>
        <v>32</v>
      </c>
      <c r="BK32" s="416" t="str">
        <f t="shared" si="15"/>
        <v>Bristol, City of</v>
      </c>
      <c r="BN32" s="417" t="s">
        <v>244</v>
      </c>
      <c r="BO32" s="416">
        <f>VLOOKUP(BN32,'Rural 80'!$A$11:$BS$488,40,FALSE)</f>
        <v>9</v>
      </c>
      <c r="BP32" s="416">
        <f t="array" ref="BP32">INDEX(BO$1:BO$39,MATCH(SMALL(COUNTIF(BO$1:BO$39,"&lt;"&amp;BO$1:BO$39),ROW(BO32:BP32)),COUNTIF(BO$1:BO$39,"&lt;"&amp;BO$1:BO$39),0))</f>
        <v>32</v>
      </c>
      <c r="BQ32" s="416" t="str">
        <f t="array" ref="BQ32">INDEX(BN$1:BN$39,SMALL(IF(BO$1:BO$39=BP32,ROW(BO$1:BO$39)),COUNTIF(BP$1:BP32,BP32)),1)</f>
        <v>Reading</v>
      </c>
      <c r="BR32" s="416">
        <f t="shared" si="16"/>
        <v>32</v>
      </c>
      <c r="BS32" s="416" t="str">
        <f t="shared" si="17"/>
        <v>Reading</v>
      </c>
      <c r="BV32" s="417" t="s">
        <v>244</v>
      </c>
      <c r="BW32" s="416">
        <f>VLOOKUP(BV32,'Rural 80'!$A$11:$BS$488,44,FALSE)</f>
        <v>8</v>
      </c>
      <c r="BX32" s="416">
        <f t="array" ref="BX32">INDEX(BW$1:BW$39,MATCH(SMALL(COUNTIF(BW$1:BW$39,"&lt;"&amp;BW$1:BW$39),ROW(BW32:BX32)),COUNTIF(BW$1:BW$39,"&lt;"&amp;BW$1:BW$39),0))</f>
        <v>32</v>
      </c>
      <c r="BY32" s="416" t="str">
        <f t="array" ref="BY32">INDEX(BV$1:BV$39,SMALL(IF(BW$1:BW$39=BX32,ROW(BW$1:BW$39)),COUNTIF(BX$1:BX32,BX32)),1)</f>
        <v>Middlesbrough</v>
      </c>
      <c r="BZ32" s="416">
        <f t="shared" si="18"/>
        <v>32</v>
      </c>
      <c r="CA32" s="416" t="str">
        <f t="shared" si="19"/>
        <v>Middlesbrough</v>
      </c>
      <c r="CD32" s="417" t="s">
        <v>244</v>
      </c>
      <c r="CE32" s="416">
        <f>VLOOKUP(CD32,'Rural 80'!$A$11:$BS$488,48,FALSE)</f>
        <v>10</v>
      </c>
      <c r="CF32" s="416">
        <f t="array" ref="CF32">INDEX(CE$1:CE$39,MATCH(SMALL(COUNTIF(CE$1:CE$39,"&lt;"&amp;CE$1:CE$39),ROW(CE32:CF32)),COUNTIF(CE$1:CE$39,"&lt;"&amp;CE$1:CE$39),0))</f>
        <v>32</v>
      </c>
      <c r="CG32" s="416" t="str">
        <f t="array" ref="CG32">INDEX(CD$1:CD$39,SMALL(IF(CE$1:CE$39=CF32,ROW(CE$1:CE$39)),COUNTIF(CF$1:CF32,CF32)),1)</f>
        <v>Kingston upon Hull, City of</v>
      </c>
      <c r="CH32" s="416">
        <f t="shared" si="20"/>
        <v>32</v>
      </c>
      <c r="CI32" s="416" t="str">
        <f t="shared" si="21"/>
        <v>Kingston upon Hull, City of</v>
      </c>
      <c r="CL32" s="417" t="s">
        <v>244</v>
      </c>
      <c r="CM32" s="416">
        <f>VLOOKUP(CL32,'Rural 80'!$A$11:$BS$488,52,FALSE)</f>
        <v>13</v>
      </c>
      <c r="CN32" s="416">
        <f t="array" ref="CN32">INDEX(CM$1:CM$39,MATCH(SMALL(COUNTIF(CM$1:CM$39,"&lt;"&amp;CM$1:CM$39),ROW(CM32:CN32)),COUNTIF(CM$1:CM$39,"&lt;"&amp;CM$1:CM$39),0))</f>
        <v>32</v>
      </c>
      <c r="CO32" s="416" t="str">
        <f t="array" ref="CO32">INDEX(CL$1:CL$39,SMALL(IF(CM$1:CM$39=CN32,ROW(CM$1:CM$39)),COUNTIF(CN$1:CN32,CN32)),1)</f>
        <v>Portsmouth</v>
      </c>
      <c r="CP32" s="416">
        <f t="shared" si="22"/>
        <v>32</v>
      </c>
      <c r="CQ32" s="416" t="str">
        <f t="shared" si="23"/>
        <v>Portsmouth</v>
      </c>
      <c r="CT32" s="417" t="s">
        <v>244</v>
      </c>
      <c r="CU32" s="416" t="str">
        <f>VLOOKUP(CT32,'Rural 80'!$A$11:$BS$488,56,FALSE)</f>
        <v>9999</v>
      </c>
      <c r="CV32" s="416" t="str">
        <f t="array" ref="CV32">INDEX(CU$1:CU$39,MATCH(SMALL(COUNTIF(CU$1:CU$39,"&lt;"&amp;CU$1:CU$39),ROW(CU32:CV32)),COUNTIF(CU$1:CU$39,"&lt;"&amp;CU$1:CU$39),0))</f>
        <v>9999</v>
      </c>
      <c r="CW32" s="416" t="str">
        <f t="array" ref="CW32">INDEX(CT$1:CT$39,SMALL(IF(CU$1:CU$39=CV32,ROW(CU$1:CU$39)),COUNTIF(CV$1:CV32,CV32)),1)</f>
        <v>South Ribble</v>
      </c>
      <c r="CX32" s="416" t="str">
        <f t="shared" si="24"/>
        <v>no data</v>
      </c>
      <c r="CY32" s="416" t="str">
        <f t="shared" si="25"/>
        <v>South Ribble</v>
      </c>
      <c r="DB32" s="417" t="s">
        <v>244</v>
      </c>
      <c r="DC32" s="416" t="str">
        <f>VLOOKUP(DB32,'Rural 80'!$A$11:$BS$488,60,FALSE)</f>
        <v>9999</v>
      </c>
      <c r="DD32" s="416" t="str">
        <f t="array" ref="DD32">INDEX(DC$1:DC$39,MATCH(SMALL(COUNTIF(DC$1:DC$39,"&lt;"&amp;DC$1:DC$39),ROW(DC32:DD32)),COUNTIF(DC$1:DC$39,"&lt;"&amp;DC$1:DC$39),0))</f>
        <v>9999</v>
      </c>
      <c r="DE32" s="416" t="str">
        <f t="array" ref="DE32">INDEX(DB$1:DB$39,SMALL(IF(DC$1:DC$39=DD32,ROW(DC$1:DC$39)),COUNTIF(DD$1:DD32,DD32)),1)</f>
        <v>South Ribble</v>
      </c>
      <c r="DF32" s="416" t="str">
        <f t="shared" si="26"/>
        <v>no data</v>
      </c>
      <c r="DG32" s="416" t="str">
        <f t="shared" si="27"/>
        <v>South Ribble</v>
      </c>
      <c r="DJ32" s="417" t="s">
        <v>244</v>
      </c>
      <c r="DK32" s="416" t="str">
        <f>VLOOKUP(DJ32,'Rural 80'!$A$11:$BS$488,64,FALSE)</f>
        <v>9999</v>
      </c>
      <c r="DL32" s="416" t="str">
        <f t="array" ref="DL32">INDEX(DK$1:DK$39,MATCH(SMALL(COUNTIF(DK$1:DK$39,"&lt;"&amp;DK$1:DK$39),ROW(DK32:DL32)),COUNTIF(DK$1:DK$39,"&lt;"&amp;DK$1:DK$39),0))</f>
        <v>9999</v>
      </c>
      <c r="DM32" s="416" t="str">
        <f t="array" ref="DM32">INDEX(DJ$1:DJ$39,SMALL(IF(DK$1:DK$39=DL32,ROW(DK$1:DK$39)),COUNTIF(DL$1:DL32,DL32)),1)</f>
        <v>South Ribble</v>
      </c>
      <c r="DN32" s="416" t="str">
        <f t="shared" si="28"/>
        <v>no data</v>
      </c>
      <c r="DO32" s="416" t="str">
        <f t="shared" si="29"/>
        <v>South Ribble</v>
      </c>
      <c r="DR32" s="417" t="s">
        <v>244</v>
      </c>
      <c r="DS32" s="416" t="str">
        <f>VLOOKUP(DR32,'Rural 80'!$A$11:$BS$488,68,FALSE)</f>
        <v>9999</v>
      </c>
      <c r="DT32" s="416" t="str">
        <f t="array" ref="DT32">INDEX(DS$1:DS$39,MATCH(SMALL(COUNTIF(DS$1:DS$39,"&lt;"&amp;DS$1:DS$39),ROW(DS32:DT32)),COUNTIF(DS$1:DS$39,"&lt;"&amp;DS$1:DS$39),0))</f>
        <v>9999</v>
      </c>
      <c r="DU32" s="416" t="str">
        <f t="array" ref="DU32">INDEX(DR$1:DR$39,SMALL(IF(DS$1:DS$39=DT32,ROW(DS$1:DS$39)),COUNTIF(DT$1:DT32,DT32)),1)</f>
        <v>South Ribble</v>
      </c>
      <c r="DV32" s="416" t="str">
        <f t="shared" si="30"/>
        <v>no data</v>
      </c>
      <c r="DW32" s="416" t="str">
        <f t="shared" si="31"/>
        <v>South Ribble</v>
      </c>
    </row>
    <row r="33" spans="2:127" x14ac:dyDescent="0.25">
      <c r="B33" s="417" t="s">
        <v>248</v>
      </c>
      <c r="C33" s="416">
        <f>VLOOKUP(B33,'Rural 80'!$A$11:$BS$488,8,FALSE)</f>
        <v>36</v>
      </c>
      <c r="D33" s="416">
        <f t="array" ref="D33">INDEX(C$1:C$39,MATCH(SMALL(COUNTIF(C$1:C$39,"&lt;"&amp;C$1:C$39),ROW(C33:D33)),COUNTIF(C$1:C$39,"&lt;"&amp;C$1:C$39),0))</f>
        <v>33</v>
      </c>
      <c r="E33" s="416" t="str">
        <f t="array" ref="E33">INDEX(B$1:B$39,SMALL(IF(C$1:C$39=D33,ROW(C$1:C$39)),COUNTIF(D$1:D33,D33)),1)</f>
        <v>Sheffield</v>
      </c>
      <c r="F33" s="416">
        <f t="shared" ref="F33:F39" si="32">IF(D33="9999","no data",(D33-(D$1-1)))</f>
        <v>33</v>
      </c>
      <c r="G33" s="416" t="str">
        <f t="shared" ref="G33:G39" si="33">E33</f>
        <v>Sheffield</v>
      </c>
      <c r="J33" s="417" t="s">
        <v>248</v>
      </c>
      <c r="K33" s="416">
        <f>VLOOKUP(J33,'Rural 80'!$A$11:$BS$488,12,FALSE)</f>
        <v>36</v>
      </c>
      <c r="L33" s="416">
        <f t="array" ref="L33">INDEX(K$1:K$39,MATCH(SMALL(COUNTIF(K$1:K$39,"&lt;"&amp;K$1:K$39),ROW(K33:L33)),COUNTIF(K$1:K$39,"&lt;"&amp;K$1:K$39),0))</f>
        <v>33</v>
      </c>
      <c r="M33" s="416" t="str">
        <f t="array" ref="M33">INDEX(J$1:J$39,SMALL(IF(K$1:K$39=L33,ROW(K$1:K$39)),COUNTIF(L$1:L33,L33)),1)</f>
        <v>Sheffield</v>
      </c>
      <c r="N33" s="416">
        <f t="shared" si="2"/>
        <v>33</v>
      </c>
      <c r="O33" s="416" t="str">
        <f t="shared" si="3"/>
        <v>Sheffield</v>
      </c>
      <c r="R33" s="417" t="s">
        <v>248</v>
      </c>
      <c r="S33" s="416">
        <f>VLOOKUP(R33,'Rural 80'!$A$11:$BS$488,16,FALSE)</f>
        <v>35</v>
      </c>
      <c r="T33" s="416">
        <f t="array" ref="T33">INDEX(S$1:S$39,MATCH(SMALL(COUNTIF(S$1:S$39,"&lt;"&amp;S$1:S$39),ROW(S33:T33)),COUNTIF(S$1:S$39,"&lt;"&amp;S$1:S$39),0))</f>
        <v>33</v>
      </c>
      <c r="U33" s="416" t="str">
        <f t="array" ref="U33">INDEX(R$1:R$39,SMALL(IF(S$1:S$39=T33,ROW(S$1:S$39)),COUNTIF(T$1:T33,T33)),1)</f>
        <v>Sheffield</v>
      </c>
      <c r="V33" s="416">
        <f t="shared" si="4"/>
        <v>33</v>
      </c>
      <c r="W33" s="416" t="str">
        <f t="shared" si="5"/>
        <v>Sheffield</v>
      </c>
      <c r="Z33" s="417" t="s">
        <v>248</v>
      </c>
      <c r="AA33" s="416">
        <f>VLOOKUP(Z33,'Rural 80'!$A$11:$BS$488,20,FALSE)</f>
        <v>34</v>
      </c>
      <c r="AB33" s="416">
        <f t="array" ref="AB33">INDEX(AA$1:AA$39,MATCH(SMALL(COUNTIF(AA$1:AA$39,"&lt;"&amp;AA$1:AA$39),ROW(AA33:AB33)),COUNTIF(AA$1:AA$39,"&lt;"&amp;AA$1:AA$39),0))</f>
        <v>33</v>
      </c>
      <c r="AC33" s="416" t="str">
        <f t="array" ref="AC33">INDEX(Z$1:Z$39,SMALL(IF(AA$1:AA$39=AB33,ROW(AA$1:AA$39)),COUNTIF(AB$1:AB33,AB33)),1)</f>
        <v>Sheffield</v>
      </c>
      <c r="AD33" s="416">
        <f t="shared" si="6"/>
        <v>33</v>
      </c>
      <c r="AE33" s="416" t="str">
        <f t="shared" si="7"/>
        <v>Sheffield</v>
      </c>
      <c r="AH33" s="417" t="s">
        <v>248</v>
      </c>
      <c r="AI33" s="416">
        <f>VLOOKUP(AH33,'Rural 80'!$A$11:$BS$488,24,FALSE)</f>
        <v>37</v>
      </c>
      <c r="AJ33" s="416">
        <f t="array" ref="AJ33">INDEX(AI$1:AI$39,MATCH(SMALL(COUNTIF(AI$1:AI$39,"&lt;"&amp;AI$1:AI$39),ROW(AI33:AJ33)),COUNTIF(AI$1:AI$39,"&lt;"&amp;AI$1:AI$39),0))</f>
        <v>33</v>
      </c>
      <c r="AK33" s="416" t="str">
        <f t="array" ref="AK33">INDEX(AH$1:AH$39,SMALL(IF(AI$1:AI$39=AJ33,ROW(AI$1:AI$39)),COUNTIF(AJ$1:AJ33,AJ33)),1)</f>
        <v>Bristol, City of</v>
      </c>
      <c r="AL33" s="416">
        <f t="shared" si="8"/>
        <v>33</v>
      </c>
      <c r="AM33" s="416" t="str">
        <f t="shared" si="9"/>
        <v>Bristol, City of</v>
      </c>
      <c r="AP33" s="417" t="s">
        <v>248</v>
      </c>
      <c r="AQ33" s="416">
        <f>VLOOKUP(AP33,'Rural 80'!$A$11:$BS$488,28,FALSE)</f>
        <v>34</v>
      </c>
      <c r="AR33" s="416">
        <f t="array" ref="AR33">INDEX(AQ$1:AQ$39,MATCH(SMALL(COUNTIF(AQ$1:AQ$39,"&lt;"&amp;AQ$1:AQ$39),ROW(AQ33:AR33)),COUNTIF(AQ$1:AQ$39,"&lt;"&amp;AQ$1:AQ$39),0))</f>
        <v>33</v>
      </c>
      <c r="AS33" s="416" t="str">
        <f t="array" ref="AS33">INDEX(AP$1:AP$39,SMALL(IF(AQ$1:AQ$39=AR33,ROW(AQ$1:AQ$39)),COUNTIF(AR$1:AR33,AR33)),1)</f>
        <v>Bristol, City of</v>
      </c>
      <c r="AT33" s="416">
        <f t="shared" si="10"/>
        <v>33</v>
      </c>
      <c r="AU33" s="416" t="str">
        <f t="shared" si="11"/>
        <v>Bristol, City of</v>
      </c>
      <c r="AX33" s="417" t="s">
        <v>248</v>
      </c>
      <c r="AY33" s="416">
        <f>VLOOKUP(AX33,'Rural 80'!$A$11:$BS$488,32,FALSE)</f>
        <v>32</v>
      </c>
      <c r="AZ33" s="416">
        <f t="array" ref="AZ33">INDEX(AY$1:AY$39,MATCH(SMALL(COUNTIF(AY$1:AY$39,"&lt;"&amp;AY$1:AY$39),ROW(AY33:AZ33)),COUNTIF(AY$1:AY$39,"&lt;"&amp;AY$1:AY$39),0))</f>
        <v>33</v>
      </c>
      <c r="BA33" s="416" t="str">
        <f t="array" ref="BA33">INDEX(AX$1:AX$39,SMALL(IF(AY$1:AY$39=AZ33,ROW(AY$1:AY$39)),COUNTIF(AZ$1:AZ33,AZ33)),1)</f>
        <v>Bristol, City of</v>
      </c>
      <c r="BB33" s="416">
        <f t="shared" si="12"/>
        <v>33</v>
      </c>
      <c r="BC33" s="416" t="str">
        <f t="shared" si="13"/>
        <v>Bristol, City of</v>
      </c>
      <c r="BF33" s="417" t="s">
        <v>248</v>
      </c>
      <c r="BG33" s="416">
        <f>VLOOKUP(BF33,'Rural 80'!$A$11:$BS$488,36,FALSE)</f>
        <v>37</v>
      </c>
      <c r="BH33" s="416">
        <f t="array" ref="BH33">INDEX(BG$1:BG$39,MATCH(SMALL(COUNTIF(BG$1:BG$39,"&lt;"&amp;BG$1:BG$39),ROW(BG33:BH33)),COUNTIF(BG$1:BG$39,"&lt;"&amp;BG$1:BG$39),0))</f>
        <v>33</v>
      </c>
      <c r="BI33" s="416" t="str">
        <f t="array" ref="BI33">INDEX(BF$1:BF$39,SMALL(IF(BG$1:BG$39=BH33,ROW(BG$1:BG$39)),COUNTIF(BH$1:BH33,BH33)),1)</f>
        <v>Leicester</v>
      </c>
      <c r="BJ33" s="416">
        <f t="shared" si="14"/>
        <v>33</v>
      </c>
      <c r="BK33" s="416" t="str">
        <f t="shared" si="15"/>
        <v>Leicester</v>
      </c>
      <c r="BN33" s="417" t="s">
        <v>248</v>
      </c>
      <c r="BO33" s="416">
        <f>VLOOKUP(BN33,'Rural 80'!$A$11:$BS$488,40,FALSE)</f>
        <v>35</v>
      </c>
      <c r="BP33" s="416">
        <f t="array" ref="BP33">INDEX(BO$1:BO$39,MATCH(SMALL(COUNTIF(BO$1:BO$39,"&lt;"&amp;BO$1:BO$39),ROW(BO33:BP33)),COUNTIF(BO$1:BO$39,"&lt;"&amp;BO$1:BO$39),0))</f>
        <v>33</v>
      </c>
      <c r="BQ33" s="416" t="str">
        <f t="array" ref="BQ33">INDEX(BN$1:BN$39,SMALL(IF(BO$1:BO$39=BP33,ROW(BO$1:BO$39)),COUNTIF(BP$1:BP33,BP33)),1)</f>
        <v>Portsmouth</v>
      </c>
      <c r="BR33" s="416">
        <f t="shared" si="16"/>
        <v>33</v>
      </c>
      <c r="BS33" s="416" t="str">
        <f t="shared" si="17"/>
        <v>Portsmouth</v>
      </c>
      <c r="BV33" s="417" t="s">
        <v>248</v>
      </c>
      <c r="BW33" s="416">
        <f>VLOOKUP(BV33,'Rural 80'!$A$11:$BS$488,44,FALSE)</f>
        <v>35</v>
      </c>
      <c r="BX33" s="416">
        <f t="array" ref="BX33">INDEX(BW$1:BW$39,MATCH(SMALL(COUNTIF(BW$1:BW$39,"&lt;"&amp;BW$1:BW$39),ROW(BW33:BX33)),COUNTIF(BW$1:BW$39,"&lt;"&amp;BW$1:BW$39),0))</f>
        <v>33</v>
      </c>
      <c r="BY33" s="416" t="str">
        <f t="array" ref="BY33">INDEX(BV$1:BV$39,SMALL(IF(BW$1:BW$39=BX33,ROW(BW$1:BW$39)),COUNTIF(BX$1:BX33,BX33)),1)</f>
        <v>Reading</v>
      </c>
      <c r="BZ33" s="416">
        <f t="shared" si="18"/>
        <v>33</v>
      </c>
      <c r="CA33" s="416" t="str">
        <f t="shared" si="19"/>
        <v>Reading</v>
      </c>
      <c r="CD33" s="417" t="s">
        <v>248</v>
      </c>
      <c r="CE33" s="416">
        <f>VLOOKUP(CD33,'Rural 80'!$A$11:$BS$488,48,FALSE)</f>
        <v>35</v>
      </c>
      <c r="CF33" s="416">
        <f t="array" ref="CF33">INDEX(CE$1:CE$39,MATCH(SMALL(COUNTIF(CE$1:CE$39,"&lt;"&amp;CE$1:CE$39),ROW(CE33:CF33)),COUNTIF(CE$1:CE$39,"&lt;"&amp;CE$1:CE$39),0))</f>
        <v>33</v>
      </c>
      <c r="CG33" s="416" t="str">
        <f t="array" ref="CG33">INDEX(CD$1:CD$39,SMALL(IF(CE$1:CE$39=CF33,ROW(CE$1:CE$39)),COUNTIF(CF$1:CF33,CF33)),1)</f>
        <v>Sheffield</v>
      </c>
      <c r="CH33" s="416">
        <f t="shared" si="20"/>
        <v>33</v>
      </c>
      <c r="CI33" s="416" t="str">
        <f t="shared" si="21"/>
        <v>Sheffield</v>
      </c>
      <c r="CL33" s="417" t="s">
        <v>248</v>
      </c>
      <c r="CM33" s="416">
        <f>VLOOKUP(CL33,'Rural 80'!$A$11:$BS$488,52,FALSE)</f>
        <v>34</v>
      </c>
      <c r="CN33" s="416">
        <f t="array" ref="CN33">INDEX(CM$1:CM$39,MATCH(SMALL(COUNTIF(CM$1:CM$39,"&lt;"&amp;CM$1:CM$39),ROW(CM33:CN33)),COUNTIF(CM$1:CM$39,"&lt;"&amp;CM$1:CM$39),0))</f>
        <v>33</v>
      </c>
      <c r="CO33" s="416" t="str">
        <f t="array" ref="CO33">INDEX(CL$1:CL$39,SMALL(IF(CM$1:CM$39=CN33,ROW(CM$1:CM$39)),COUNTIF(CN$1:CN33,CN33)),1)</f>
        <v>Reading</v>
      </c>
      <c r="CP33" s="416">
        <f t="shared" si="22"/>
        <v>33</v>
      </c>
      <c r="CQ33" s="416" t="str">
        <f t="shared" si="23"/>
        <v>Reading</v>
      </c>
      <c r="CT33" s="417" t="s">
        <v>248</v>
      </c>
      <c r="CU33" s="416" t="str">
        <f>VLOOKUP(CT33,'Rural 80'!$A$11:$BS$488,56,FALSE)</f>
        <v>9999</v>
      </c>
      <c r="CV33" s="416" t="str">
        <f t="array" ref="CV33">INDEX(CU$1:CU$39,MATCH(SMALL(COUNTIF(CU$1:CU$39,"&lt;"&amp;CU$1:CU$39),ROW(CU33:CV33)),COUNTIF(CU$1:CU$39,"&lt;"&amp;CU$1:CU$39),0))</f>
        <v>9999</v>
      </c>
      <c r="CW33" s="416" t="str">
        <f t="array" ref="CW33">INDEX(CT$1:CT$39,SMALL(IF(CU$1:CU$39=CV33,ROW(CU$1:CU$39)),COUNTIF(CV$1:CV33,CV33)),1)</f>
        <v>Southampton</v>
      </c>
      <c r="CX33" s="416" t="str">
        <f t="shared" si="24"/>
        <v>no data</v>
      </c>
      <c r="CY33" s="416" t="str">
        <f t="shared" si="25"/>
        <v>Southampton</v>
      </c>
      <c r="DB33" s="417" t="s">
        <v>248</v>
      </c>
      <c r="DC33" s="416" t="str">
        <f>VLOOKUP(DB33,'Rural 80'!$A$11:$BS$488,60,FALSE)</f>
        <v>9999</v>
      </c>
      <c r="DD33" s="416" t="str">
        <f t="array" ref="DD33">INDEX(DC$1:DC$39,MATCH(SMALL(COUNTIF(DC$1:DC$39,"&lt;"&amp;DC$1:DC$39),ROW(DC33:DD33)),COUNTIF(DC$1:DC$39,"&lt;"&amp;DC$1:DC$39),0))</f>
        <v>9999</v>
      </c>
      <c r="DE33" s="416" t="str">
        <f t="array" ref="DE33">INDEX(DB$1:DB$39,SMALL(IF(DC$1:DC$39=DD33,ROW(DC$1:DC$39)),COUNTIF(DD$1:DD33,DD33)),1)</f>
        <v>Southampton</v>
      </c>
      <c r="DF33" s="416" t="str">
        <f t="shared" si="26"/>
        <v>no data</v>
      </c>
      <c r="DG33" s="416" t="str">
        <f t="shared" si="27"/>
        <v>Southampton</v>
      </c>
      <c r="DJ33" s="417" t="s">
        <v>248</v>
      </c>
      <c r="DK33" s="416" t="str">
        <f>VLOOKUP(DJ33,'Rural 80'!$A$11:$BS$488,64,FALSE)</f>
        <v>9999</v>
      </c>
      <c r="DL33" s="416" t="str">
        <f t="array" ref="DL33">INDEX(DK$1:DK$39,MATCH(SMALL(COUNTIF(DK$1:DK$39,"&lt;"&amp;DK$1:DK$39),ROW(DK33:DL33)),COUNTIF(DK$1:DK$39,"&lt;"&amp;DK$1:DK$39),0))</f>
        <v>9999</v>
      </c>
      <c r="DM33" s="416" t="str">
        <f t="array" ref="DM33">INDEX(DJ$1:DJ$39,SMALL(IF(DK$1:DK$39=DL33,ROW(DK$1:DK$39)),COUNTIF(DL$1:DL33,DL33)),1)</f>
        <v>Southampton</v>
      </c>
      <c r="DN33" s="416" t="str">
        <f t="shared" si="28"/>
        <v>no data</v>
      </c>
      <c r="DO33" s="416" t="str">
        <f t="shared" si="29"/>
        <v>Southampton</v>
      </c>
      <c r="DR33" s="417" t="s">
        <v>248</v>
      </c>
      <c r="DS33" s="416" t="str">
        <f>VLOOKUP(DR33,'Rural 80'!$A$11:$BS$488,68,FALSE)</f>
        <v>9999</v>
      </c>
      <c r="DT33" s="416" t="str">
        <f t="array" ref="DT33">INDEX(DS$1:DS$39,MATCH(SMALL(COUNTIF(DS$1:DS$39,"&lt;"&amp;DS$1:DS$39),ROW(DS33:DT33)),COUNTIF(DS$1:DS$39,"&lt;"&amp;DS$1:DS$39),0))</f>
        <v>9999</v>
      </c>
      <c r="DU33" s="416" t="str">
        <f t="array" ref="DU33">INDEX(DR$1:DR$39,SMALL(IF(DS$1:DS$39=DT33,ROW(DS$1:DS$39)),COUNTIF(DT$1:DT33,DT33)),1)</f>
        <v>Southampton</v>
      </c>
      <c r="DV33" s="416" t="str">
        <f t="shared" si="30"/>
        <v>no data</v>
      </c>
      <c r="DW33" s="416" t="str">
        <f t="shared" si="31"/>
        <v>Southampton</v>
      </c>
    </row>
    <row r="34" spans="2:127" x14ac:dyDescent="0.25">
      <c r="B34" s="417" t="s">
        <v>249</v>
      </c>
      <c r="C34" s="416">
        <f>VLOOKUP(B34,'Rural 80'!$A$11:$BS$488,8,FALSE)</f>
        <v>18</v>
      </c>
      <c r="D34" s="416">
        <f t="array" ref="D34">INDEX(C$1:C$39,MATCH(SMALL(COUNTIF(C$1:C$39,"&lt;"&amp;C$1:C$39),ROW(C34:D34)),COUNTIF(C$1:C$39,"&lt;"&amp;C$1:C$39),0))</f>
        <v>34</v>
      </c>
      <c r="E34" s="416" t="str">
        <f t="array" ref="E34">INDEX(B$1:B$39,SMALL(IF(C$1:C$39=D34,ROW(C$1:C$39)),COUNTIF(D$1:D34,D34)),1)</f>
        <v>Reading</v>
      </c>
      <c r="F34" s="416">
        <f t="shared" si="32"/>
        <v>34</v>
      </c>
      <c r="G34" s="416" t="str">
        <f t="shared" si="33"/>
        <v>Reading</v>
      </c>
      <c r="J34" s="417" t="s">
        <v>249</v>
      </c>
      <c r="K34" s="416">
        <f>VLOOKUP(J34,'Rural 80'!$A$11:$BS$488,12,FALSE)</f>
        <v>16</v>
      </c>
      <c r="L34" s="416">
        <f t="array" ref="L34">INDEX(K$1:K$39,MATCH(SMALL(COUNTIF(K$1:K$39,"&lt;"&amp;K$1:K$39),ROW(K34:L34)),COUNTIF(K$1:K$39,"&lt;"&amp;K$1:K$39),0))</f>
        <v>34</v>
      </c>
      <c r="M34" s="416" t="str">
        <f t="array" ref="M34">INDEX(J$1:J$39,SMALL(IF(K$1:K$39=L34,ROW(K$1:K$39)),COUNTIF(L$1:L34,L34)),1)</f>
        <v>Preston</v>
      </c>
      <c r="N34" s="416">
        <f t="shared" si="2"/>
        <v>34</v>
      </c>
      <c r="O34" s="416" t="str">
        <f t="shared" si="3"/>
        <v>Preston</v>
      </c>
      <c r="R34" s="417" t="s">
        <v>249</v>
      </c>
      <c r="S34" s="416">
        <f>VLOOKUP(R34,'Rural 80'!$A$11:$BS$488,16,FALSE)</f>
        <v>17</v>
      </c>
      <c r="T34" s="416">
        <f t="array" ref="T34">INDEX(S$1:S$39,MATCH(SMALL(COUNTIF(S$1:S$39,"&lt;"&amp;S$1:S$39),ROW(S34:T34)),COUNTIF(S$1:S$39,"&lt;"&amp;S$1:S$39),0))</f>
        <v>34</v>
      </c>
      <c r="U34" s="416" t="str">
        <f t="array" ref="U34">INDEX(R$1:R$39,SMALL(IF(S$1:S$39=T34,ROW(S$1:S$39)),COUNTIF(T$1:T34,T34)),1)</f>
        <v>Preston</v>
      </c>
      <c r="V34" s="416">
        <f t="shared" si="4"/>
        <v>34</v>
      </c>
      <c r="W34" s="416" t="str">
        <f t="shared" si="5"/>
        <v>Preston</v>
      </c>
      <c r="Z34" s="417" t="s">
        <v>249</v>
      </c>
      <c r="AA34" s="416">
        <f>VLOOKUP(Z34,'Rural 80'!$A$11:$BS$488,20,FALSE)</f>
        <v>15</v>
      </c>
      <c r="AB34" s="416">
        <f t="array" ref="AB34">INDEX(AA$1:AA$39,MATCH(SMALL(COUNTIF(AA$1:AA$39,"&lt;"&amp;AA$1:AA$39),ROW(AA34:AB34)),COUNTIF(AA$1:AA$39,"&lt;"&amp;AA$1:AA$39),0))</f>
        <v>34</v>
      </c>
      <c r="AC34" s="416" t="str">
        <f t="array" ref="AC34">INDEX(Z$1:Z$39,SMALL(IF(AA$1:AA$39=AB34,ROW(AA$1:AA$39)),COUNTIF(AB$1:AB34,AB34)),1)</f>
        <v>Southampton</v>
      </c>
      <c r="AD34" s="416">
        <f t="shared" si="6"/>
        <v>34</v>
      </c>
      <c r="AE34" s="416" t="str">
        <f t="shared" si="7"/>
        <v>Southampton</v>
      </c>
      <c r="AH34" s="417" t="s">
        <v>249</v>
      </c>
      <c r="AI34" s="416">
        <f>VLOOKUP(AH34,'Rural 80'!$A$11:$BS$488,24,FALSE)</f>
        <v>19</v>
      </c>
      <c r="AJ34" s="416">
        <f t="array" ref="AJ34">INDEX(AI$1:AI$39,MATCH(SMALL(COUNTIF(AI$1:AI$39,"&lt;"&amp;AI$1:AI$39),ROW(AI34:AJ34)),COUNTIF(AI$1:AI$39,"&lt;"&amp;AI$1:AI$39),0))</f>
        <v>34</v>
      </c>
      <c r="AK34" s="416" t="str">
        <f t="array" ref="AK34">INDEX(AH$1:AH$39,SMALL(IF(AI$1:AI$39=AJ34,ROW(AI$1:AI$39)),COUNTIF(AJ$1:AJ34,AJ34)),1)</f>
        <v>Nottingham</v>
      </c>
      <c r="AL34" s="416">
        <f t="shared" si="8"/>
        <v>34</v>
      </c>
      <c r="AM34" s="416" t="str">
        <f t="shared" si="9"/>
        <v>Nottingham</v>
      </c>
      <c r="AP34" s="417" t="s">
        <v>249</v>
      </c>
      <c r="AQ34" s="416">
        <f>VLOOKUP(AP34,'Rural 80'!$A$11:$BS$488,28,FALSE)</f>
        <v>22</v>
      </c>
      <c r="AR34" s="416">
        <f t="array" ref="AR34">INDEX(AQ$1:AQ$39,MATCH(SMALL(COUNTIF(AQ$1:AQ$39,"&lt;"&amp;AQ$1:AQ$39),ROW(AQ34:AR34)),COUNTIF(AQ$1:AQ$39,"&lt;"&amp;AQ$1:AQ$39),0))</f>
        <v>34</v>
      </c>
      <c r="AS34" s="416" t="str">
        <f t="array" ref="AS34">INDEX(AP$1:AP$39,SMALL(IF(AQ$1:AQ$39=AR34,ROW(AQ$1:AQ$39)),COUNTIF(AR$1:AR34,AR34)),1)</f>
        <v>Southampton</v>
      </c>
      <c r="AT34" s="416">
        <f t="shared" si="10"/>
        <v>34</v>
      </c>
      <c r="AU34" s="416" t="str">
        <f t="shared" si="11"/>
        <v>Southampton</v>
      </c>
      <c r="AX34" s="417" t="s">
        <v>249</v>
      </c>
      <c r="AY34" s="416">
        <f>VLOOKUP(AX34,'Rural 80'!$A$11:$BS$488,32,FALSE)</f>
        <v>24</v>
      </c>
      <c r="AZ34" s="416">
        <f t="array" ref="AZ34">INDEX(AY$1:AY$39,MATCH(SMALL(COUNTIF(AY$1:AY$39,"&lt;"&amp;AY$1:AY$39),ROW(AY34:AZ34)),COUNTIF(AY$1:AY$39,"&lt;"&amp;AY$1:AY$39),0))</f>
        <v>34</v>
      </c>
      <c r="BA34" s="416" t="str">
        <f t="array" ref="BA34">INDEX(AX$1:AX$39,SMALL(IF(AY$1:AY$39=AZ34,ROW(AY$1:AY$39)),COUNTIF(AZ$1:AZ34,AZ34)),1)</f>
        <v>Coventry</v>
      </c>
      <c r="BB34" s="416">
        <f t="shared" si="12"/>
        <v>34</v>
      </c>
      <c r="BC34" s="416" t="str">
        <f t="shared" si="13"/>
        <v>Coventry</v>
      </c>
      <c r="BF34" s="417" t="s">
        <v>249</v>
      </c>
      <c r="BG34" s="416">
        <f>VLOOKUP(BF34,'Rural 80'!$A$11:$BS$488,36,FALSE)</f>
        <v>22</v>
      </c>
      <c r="BH34" s="416">
        <f t="array" ref="BH34">INDEX(BG$1:BG$39,MATCH(SMALL(COUNTIF(BG$1:BG$39,"&lt;"&amp;BG$1:BG$39),ROW(BG34:BH34)),COUNTIF(BG$1:BG$39,"&lt;"&amp;BG$1:BG$39),0))</f>
        <v>34</v>
      </c>
      <c r="BI34" s="416" t="str">
        <f t="array" ref="BI34">INDEX(BF$1:BF$39,SMALL(IF(BG$1:BG$39=BH34,ROW(BG$1:BG$39)),COUNTIF(BH$1:BH34,BH34)),1)</f>
        <v>Coventry</v>
      </c>
      <c r="BJ34" s="416">
        <f t="shared" si="14"/>
        <v>34</v>
      </c>
      <c r="BK34" s="416" t="str">
        <f t="shared" si="15"/>
        <v>Coventry</v>
      </c>
      <c r="BN34" s="417" t="s">
        <v>249</v>
      </c>
      <c r="BO34" s="416">
        <f>VLOOKUP(BN34,'Rural 80'!$A$11:$BS$488,40,FALSE)</f>
        <v>8</v>
      </c>
      <c r="BP34" s="416">
        <f t="array" ref="BP34">INDEX(BO$1:BO$39,MATCH(SMALL(COUNTIF(BO$1:BO$39,"&lt;"&amp;BO$1:BO$39),ROW(BO34:BP34)),COUNTIF(BO$1:BO$39,"&lt;"&amp;BO$1:BO$39),0))</f>
        <v>34</v>
      </c>
      <c r="BQ34" s="416" t="str">
        <f t="array" ref="BQ34">INDEX(BN$1:BN$39,SMALL(IF(BO$1:BO$39=BP34,ROW(BO$1:BO$39)),COUNTIF(BP$1:BP34,BP34)),1)</f>
        <v>Sheffield</v>
      </c>
      <c r="BR34" s="416">
        <f t="shared" si="16"/>
        <v>34</v>
      </c>
      <c r="BS34" s="416" t="str">
        <f t="shared" si="17"/>
        <v>Sheffield</v>
      </c>
      <c r="BV34" s="417" t="s">
        <v>249</v>
      </c>
      <c r="BW34" s="416">
        <f>VLOOKUP(BV34,'Rural 80'!$A$11:$BS$488,44,FALSE)</f>
        <v>11</v>
      </c>
      <c r="BX34" s="416">
        <f t="array" ref="BX34">INDEX(BW$1:BW$39,MATCH(SMALL(COUNTIF(BW$1:BW$39,"&lt;"&amp;BW$1:BW$39),ROW(BW34:BX34)),COUNTIF(BW$1:BW$39,"&lt;"&amp;BW$1:BW$39),0))</f>
        <v>34</v>
      </c>
      <c r="BY34" s="416" t="str">
        <f t="array" ref="BY34">INDEX(BV$1:BV$39,SMALL(IF(BW$1:BW$39=BX34,ROW(BW$1:BW$39)),COUNTIF(BX$1:BX34,BX34)),1)</f>
        <v>Sheffield</v>
      </c>
      <c r="BZ34" s="416">
        <f t="shared" si="18"/>
        <v>34</v>
      </c>
      <c r="CA34" s="416" t="str">
        <f t="shared" si="19"/>
        <v>Sheffield</v>
      </c>
      <c r="CD34" s="417" t="s">
        <v>249</v>
      </c>
      <c r="CE34" s="416">
        <f>VLOOKUP(CD34,'Rural 80'!$A$11:$BS$488,48,FALSE)</f>
        <v>11</v>
      </c>
      <c r="CF34" s="416">
        <f t="array" ref="CF34">INDEX(CE$1:CE$39,MATCH(SMALL(COUNTIF(CE$1:CE$39,"&lt;"&amp;CE$1:CE$39),ROW(CE34:CF34)),COUNTIF(CE$1:CE$39,"&lt;"&amp;CE$1:CE$39),0))</f>
        <v>34</v>
      </c>
      <c r="CG34" s="416" t="str">
        <f t="array" ref="CG34">INDEX(CD$1:CD$39,SMALL(IF(CE$1:CE$39=CF34,ROW(CE$1:CE$39)),COUNTIF(CF$1:CF34,CF34)),1)</f>
        <v>Preston</v>
      </c>
      <c r="CH34" s="416">
        <f t="shared" si="20"/>
        <v>34</v>
      </c>
      <c r="CI34" s="416" t="str">
        <f t="shared" si="21"/>
        <v>Preston</v>
      </c>
      <c r="CL34" s="417" t="s">
        <v>249</v>
      </c>
      <c r="CM34" s="416">
        <f>VLOOKUP(CL34,'Rural 80'!$A$11:$BS$488,52,FALSE)</f>
        <v>9</v>
      </c>
      <c r="CN34" s="416">
        <f t="array" ref="CN34">INDEX(CM$1:CM$39,MATCH(SMALL(COUNTIF(CM$1:CM$39,"&lt;"&amp;CM$1:CM$39),ROW(CM34:CN34)),COUNTIF(CM$1:CM$39,"&lt;"&amp;CM$1:CM$39),0))</f>
        <v>34</v>
      </c>
      <c r="CO34" s="416" t="str">
        <f t="array" ref="CO34">INDEX(CL$1:CL$39,SMALL(IF(CM$1:CM$39=CN34,ROW(CM$1:CM$39)),COUNTIF(CN$1:CN34,CN34)),1)</f>
        <v>Southampton</v>
      </c>
      <c r="CP34" s="416">
        <f t="shared" si="22"/>
        <v>34</v>
      </c>
      <c r="CQ34" s="416" t="str">
        <f t="shared" si="23"/>
        <v>Southampton</v>
      </c>
      <c r="CT34" s="417" t="s">
        <v>249</v>
      </c>
      <c r="CU34" s="416" t="str">
        <f>VLOOKUP(CT34,'Rural 80'!$A$11:$BS$488,56,FALSE)</f>
        <v>9999</v>
      </c>
      <c r="CV34" s="416" t="str">
        <f t="array" ref="CV34">INDEX(CU$1:CU$39,MATCH(SMALL(COUNTIF(CU$1:CU$39,"&lt;"&amp;CU$1:CU$39),ROW(CU34:CV34)),COUNTIF(CU$1:CU$39,"&lt;"&amp;CU$1:CU$39),0))</f>
        <v>9999</v>
      </c>
      <c r="CW34" s="416" t="str">
        <f t="array" ref="CW34">INDEX(CT$1:CT$39,SMALL(IF(CU$1:CU$39=CV34,ROW(CU$1:CU$39)),COUNTIF(CV$1:CV34,CV34)),1)</f>
        <v>Southend-on-Sea</v>
      </c>
      <c r="CX34" s="416" t="str">
        <f t="shared" si="24"/>
        <v>no data</v>
      </c>
      <c r="CY34" s="416" t="str">
        <f t="shared" si="25"/>
        <v>Southend-on-Sea</v>
      </c>
      <c r="DB34" s="417" t="s">
        <v>249</v>
      </c>
      <c r="DC34" s="416" t="str">
        <f>VLOOKUP(DB34,'Rural 80'!$A$11:$BS$488,60,FALSE)</f>
        <v>9999</v>
      </c>
      <c r="DD34" s="416" t="str">
        <f t="array" ref="DD34">INDEX(DC$1:DC$39,MATCH(SMALL(COUNTIF(DC$1:DC$39,"&lt;"&amp;DC$1:DC$39),ROW(DC34:DD34)),COUNTIF(DC$1:DC$39,"&lt;"&amp;DC$1:DC$39),0))</f>
        <v>9999</v>
      </c>
      <c r="DE34" s="416" t="str">
        <f t="array" ref="DE34">INDEX(DB$1:DB$39,SMALL(IF(DC$1:DC$39=DD34,ROW(DC$1:DC$39)),COUNTIF(DD$1:DD34,DD34)),1)</f>
        <v>Southend-on-Sea</v>
      </c>
      <c r="DF34" s="416" t="str">
        <f t="shared" si="26"/>
        <v>no data</v>
      </c>
      <c r="DG34" s="416" t="str">
        <f t="shared" si="27"/>
        <v>Southend-on-Sea</v>
      </c>
      <c r="DJ34" s="417" t="s">
        <v>249</v>
      </c>
      <c r="DK34" s="416" t="str">
        <f>VLOOKUP(DJ34,'Rural 80'!$A$11:$BS$488,64,FALSE)</f>
        <v>9999</v>
      </c>
      <c r="DL34" s="416" t="str">
        <f t="array" ref="DL34">INDEX(DK$1:DK$39,MATCH(SMALL(COUNTIF(DK$1:DK$39,"&lt;"&amp;DK$1:DK$39),ROW(DK34:DL34)),COUNTIF(DK$1:DK$39,"&lt;"&amp;DK$1:DK$39),0))</f>
        <v>9999</v>
      </c>
      <c r="DM34" s="416" t="str">
        <f t="array" ref="DM34">INDEX(DJ$1:DJ$39,SMALL(IF(DK$1:DK$39=DL34,ROW(DK$1:DK$39)),COUNTIF(DL$1:DL34,DL34)),1)</f>
        <v>Southend-on-Sea</v>
      </c>
      <c r="DN34" s="416" t="str">
        <f t="shared" si="28"/>
        <v>no data</v>
      </c>
      <c r="DO34" s="416" t="str">
        <f t="shared" si="29"/>
        <v>Southend-on-Sea</v>
      </c>
      <c r="DR34" s="417" t="s">
        <v>249</v>
      </c>
      <c r="DS34" s="416" t="str">
        <f>VLOOKUP(DR34,'Rural 80'!$A$11:$BS$488,68,FALSE)</f>
        <v>9999</v>
      </c>
      <c r="DT34" s="416" t="str">
        <f t="array" ref="DT34">INDEX(DS$1:DS$39,MATCH(SMALL(COUNTIF(DS$1:DS$39,"&lt;"&amp;DS$1:DS$39),ROW(DS34:DT34)),COUNTIF(DS$1:DS$39,"&lt;"&amp;DS$1:DS$39),0))</f>
        <v>9999</v>
      </c>
      <c r="DU34" s="416" t="str">
        <f t="array" ref="DU34">INDEX(DR$1:DR$39,SMALL(IF(DS$1:DS$39=DT34,ROW(DS$1:DS$39)),COUNTIF(DT$1:DT34,DT34)),1)</f>
        <v>Southend-on-Sea</v>
      </c>
      <c r="DV34" s="416" t="str">
        <f t="shared" si="30"/>
        <v>no data</v>
      </c>
      <c r="DW34" s="416" t="str">
        <f t="shared" si="31"/>
        <v>Southend-on-Sea</v>
      </c>
    </row>
    <row r="35" spans="2:127" x14ac:dyDescent="0.25">
      <c r="B35" s="417" t="s">
        <v>257</v>
      </c>
      <c r="C35" s="416">
        <f>VLOOKUP(B35,'Rural 80'!$A$11:$BS$488,8,FALSE)</f>
        <v>11</v>
      </c>
      <c r="D35" s="416">
        <f t="array" ref="D35">INDEX(C$1:C$39,MATCH(SMALL(COUNTIF(C$1:C$39,"&lt;"&amp;C$1:C$39),ROW(C35:D35)),COUNTIF(C$1:C$39,"&lt;"&amp;C$1:C$39),0))</f>
        <v>35</v>
      </c>
      <c r="E35" s="416" t="str">
        <f t="array" ref="E35">INDEX(B$1:B$39,SMALL(IF(C$1:C$39=D35,ROW(C$1:C$39)),COUNTIF(D$1:D35,D35)),1)</f>
        <v>Preston</v>
      </c>
      <c r="F35" s="416">
        <f t="shared" si="32"/>
        <v>35</v>
      </c>
      <c r="G35" s="416" t="str">
        <f t="shared" si="33"/>
        <v>Preston</v>
      </c>
      <c r="J35" s="417" t="s">
        <v>257</v>
      </c>
      <c r="K35" s="416">
        <f>VLOOKUP(J35,'Rural 80'!$A$11:$BS$488,12,FALSE)</f>
        <v>6</v>
      </c>
      <c r="L35" s="416">
        <f t="array" ref="L35">INDEX(K$1:K$39,MATCH(SMALL(COUNTIF(K$1:K$39,"&lt;"&amp;K$1:K$39),ROW(K35:L35)),COUNTIF(K$1:K$39,"&lt;"&amp;K$1:K$39),0))</f>
        <v>35</v>
      </c>
      <c r="M35" s="416" t="str">
        <f t="array" ref="M35">INDEX(J$1:J$39,SMALL(IF(K$1:K$39=L35,ROW(K$1:K$39)),COUNTIF(L$1:L35,L35)),1)</f>
        <v>Reading</v>
      </c>
      <c r="N35" s="416">
        <f t="shared" si="2"/>
        <v>35</v>
      </c>
      <c r="O35" s="416" t="str">
        <f t="shared" si="3"/>
        <v>Reading</v>
      </c>
      <c r="R35" s="417" t="s">
        <v>257</v>
      </c>
      <c r="S35" s="416">
        <f>VLOOKUP(R35,'Rural 80'!$A$11:$BS$488,16,FALSE)</f>
        <v>15</v>
      </c>
      <c r="T35" s="416">
        <f t="array" ref="T35">INDEX(S$1:S$39,MATCH(SMALL(COUNTIF(S$1:S$39,"&lt;"&amp;S$1:S$39),ROW(S35:T35)),COUNTIF(S$1:S$39,"&lt;"&amp;S$1:S$39),0))</f>
        <v>35</v>
      </c>
      <c r="U35" s="416" t="str">
        <f t="array" ref="U35">INDEX(R$1:R$39,SMALL(IF(S$1:S$39=T35,ROW(S$1:S$39)),COUNTIF(T$1:T35,T35)),1)</f>
        <v>Southampton</v>
      </c>
      <c r="V35" s="416">
        <f t="shared" si="4"/>
        <v>35</v>
      </c>
      <c r="W35" s="416" t="str">
        <f t="shared" si="5"/>
        <v>Southampton</v>
      </c>
      <c r="Z35" s="417" t="s">
        <v>257</v>
      </c>
      <c r="AA35" s="416">
        <f>VLOOKUP(Z35,'Rural 80'!$A$11:$BS$488,20,FALSE)</f>
        <v>12</v>
      </c>
      <c r="AB35" s="416">
        <f t="array" ref="AB35">INDEX(AA$1:AA$39,MATCH(SMALL(COUNTIF(AA$1:AA$39,"&lt;"&amp;AA$1:AA$39),ROW(AA35:AB35)),COUNTIF(AA$1:AA$39,"&lt;"&amp;AA$1:AA$39),0))</f>
        <v>35</v>
      </c>
      <c r="AC35" s="416" t="str">
        <f t="array" ref="AC35">INDEX(Z$1:Z$39,SMALL(IF(AA$1:AA$39=AB35,ROW(AA$1:AA$39)),COUNTIF(AB$1:AB35,AB35)),1)</f>
        <v>Reading</v>
      </c>
      <c r="AD35" s="416">
        <f t="shared" si="6"/>
        <v>35</v>
      </c>
      <c r="AE35" s="416" t="str">
        <f t="shared" si="7"/>
        <v>Reading</v>
      </c>
      <c r="AH35" s="417" t="s">
        <v>257</v>
      </c>
      <c r="AI35" s="416">
        <f>VLOOKUP(AH35,'Rural 80'!$A$11:$BS$488,24,FALSE)</f>
        <v>12</v>
      </c>
      <c r="AJ35" s="416">
        <f t="array" ref="AJ35">INDEX(AI$1:AI$39,MATCH(SMALL(COUNTIF(AI$1:AI$39,"&lt;"&amp;AI$1:AI$39),ROW(AI35:AJ35)),COUNTIF(AI$1:AI$39,"&lt;"&amp;AI$1:AI$39),0))</f>
        <v>35</v>
      </c>
      <c r="AK35" s="416" t="str">
        <f t="array" ref="AK35">INDEX(AH$1:AH$39,SMALL(IF(AI$1:AI$39=AJ35,ROW(AI$1:AI$39)),COUNTIF(AJ$1:AJ35,AJ35)),1)</f>
        <v>Coventry</v>
      </c>
      <c r="AL35" s="416">
        <f t="shared" si="8"/>
        <v>35</v>
      </c>
      <c r="AM35" s="416" t="str">
        <f t="shared" si="9"/>
        <v>Coventry</v>
      </c>
      <c r="AP35" s="417" t="s">
        <v>257</v>
      </c>
      <c r="AQ35" s="416">
        <f>VLOOKUP(AP35,'Rural 80'!$A$11:$BS$488,28,FALSE)</f>
        <v>10</v>
      </c>
      <c r="AR35" s="416">
        <f t="array" ref="AR35">INDEX(AQ$1:AQ$39,MATCH(SMALL(COUNTIF(AQ$1:AQ$39,"&lt;"&amp;AQ$1:AQ$39),ROW(AQ35:AR35)),COUNTIF(AQ$1:AQ$39,"&lt;"&amp;AQ$1:AQ$39),0))</f>
        <v>35</v>
      </c>
      <c r="AS35" s="416" t="str">
        <f t="array" ref="AS35">INDEX(AP$1:AP$39,SMALL(IF(AQ$1:AQ$39=AR35,ROW(AQ$1:AQ$39)),COUNTIF(AR$1:AR35,AR35)),1)</f>
        <v>Coventry</v>
      </c>
      <c r="AT35" s="416">
        <f t="shared" si="10"/>
        <v>35</v>
      </c>
      <c r="AU35" s="416" t="str">
        <f t="shared" si="11"/>
        <v>Coventry</v>
      </c>
      <c r="AX35" s="417" t="s">
        <v>257</v>
      </c>
      <c r="AY35" s="416">
        <f>VLOOKUP(AX35,'Rural 80'!$A$11:$BS$488,32,FALSE)</f>
        <v>7</v>
      </c>
      <c r="AZ35" s="416">
        <f t="array" ref="AZ35">INDEX(AY$1:AY$39,MATCH(SMALL(COUNTIF(AY$1:AY$39,"&lt;"&amp;AY$1:AY$39),ROW(AY35:AZ35)),COUNTIF(AY$1:AY$39,"&lt;"&amp;AY$1:AY$39),0))</f>
        <v>35</v>
      </c>
      <c r="BA35" s="416" t="str">
        <f t="array" ref="BA35">INDEX(AX$1:AX$39,SMALL(IF(AY$1:AY$39=AZ35,ROW(AY$1:AY$39)),COUNTIF(AZ$1:AZ35,AZ35)),1)</f>
        <v>Leicester</v>
      </c>
      <c r="BB35" s="416">
        <f t="shared" si="12"/>
        <v>35</v>
      </c>
      <c r="BC35" s="416" t="str">
        <f t="shared" si="13"/>
        <v>Leicester</v>
      </c>
      <c r="BF35" s="417" t="s">
        <v>257</v>
      </c>
      <c r="BG35" s="416">
        <f>VLOOKUP(BF35,'Rural 80'!$A$11:$BS$488,36,FALSE)</f>
        <v>13</v>
      </c>
      <c r="BH35" s="416">
        <f t="array" ref="BH35">INDEX(BG$1:BG$39,MATCH(SMALL(COUNTIF(BG$1:BG$39,"&lt;"&amp;BG$1:BG$39),ROW(BG35:BH35)),COUNTIF(BG$1:BG$39,"&lt;"&amp;BG$1:BG$39),0))</f>
        <v>35</v>
      </c>
      <c r="BI35" s="416" t="str">
        <f t="array" ref="BI35">INDEX(BF$1:BF$39,SMALL(IF(BG$1:BG$39=BH35,ROW(BG$1:BG$39)),COUNTIF(BH$1:BH35,BH35)),1)</f>
        <v>Brighton and Hove</v>
      </c>
      <c r="BJ35" s="416">
        <f t="shared" si="14"/>
        <v>35</v>
      </c>
      <c r="BK35" s="416" t="str">
        <f t="shared" si="15"/>
        <v>Brighton and Hove</v>
      </c>
      <c r="BN35" s="417" t="s">
        <v>257</v>
      </c>
      <c r="BO35" s="416">
        <f>VLOOKUP(BN35,'Rural 80'!$A$11:$BS$488,40,FALSE)</f>
        <v>11</v>
      </c>
      <c r="BP35" s="416">
        <f t="array" ref="BP35">INDEX(BO$1:BO$39,MATCH(SMALL(COUNTIF(BO$1:BO$39,"&lt;"&amp;BO$1:BO$39),ROW(BO35:BP35)),COUNTIF(BO$1:BO$39,"&lt;"&amp;BO$1:BO$39),0))</f>
        <v>35</v>
      </c>
      <c r="BQ35" s="416" t="str">
        <f t="array" ref="BQ35">INDEX(BN$1:BN$39,SMALL(IF(BO$1:BO$39=BP35,ROW(BO$1:BO$39)),COUNTIF(BP$1:BP35,BP35)),1)</f>
        <v>Southampton</v>
      </c>
      <c r="BR35" s="416">
        <f t="shared" si="16"/>
        <v>35</v>
      </c>
      <c r="BS35" s="416" t="str">
        <f t="shared" si="17"/>
        <v>Southampton</v>
      </c>
      <c r="BV35" s="417" t="s">
        <v>257</v>
      </c>
      <c r="BW35" s="416">
        <f>VLOOKUP(BV35,'Rural 80'!$A$11:$BS$488,44,FALSE)</f>
        <v>4</v>
      </c>
      <c r="BX35" s="416">
        <f t="array" ref="BX35">INDEX(BW$1:BW$39,MATCH(SMALL(COUNTIF(BW$1:BW$39,"&lt;"&amp;BW$1:BW$39),ROW(BW35:BX35)),COUNTIF(BW$1:BW$39,"&lt;"&amp;BW$1:BW$39),0))</f>
        <v>35</v>
      </c>
      <c r="BY35" s="416" t="str">
        <f t="array" ref="BY35">INDEX(BV$1:BV$39,SMALL(IF(BW$1:BW$39=BX35,ROW(BW$1:BW$39)),COUNTIF(BX$1:BX35,BX35)),1)</f>
        <v>Southampton</v>
      </c>
      <c r="BZ35" s="416">
        <f t="shared" si="18"/>
        <v>35</v>
      </c>
      <c r="CA35" s="416" t="str">
        <f t="shared" si="19"/>
        <v>Southampton</v>
      </c>
      <c r="CD35" s="417" t="s">
        <v>257</v>
      </c>
      <c r="CE35" s="416">
        <f>VLOOKUP(CD35,'Rural 80'!$A$11:$BS$488,48,FALSE)</f>
        <v>15</v>
      </c>
      <c r="CF35" s="416">
        <f t="array" ref="CF35">INDEX(CE$1:CE$39,MATCH(SMALL(COUNTIF(CE$1:CE$39,"&lt;"&amp;CE$1:CE$39),ROW(CE35:CF35)),COUNTIF(CE$1:CE$39,"&lt;"&amp;CE$1:CE$39),0))</f>
        <v>35</v>
      </c>
      <c r="CG35" s="416" t="str">
        <f t="array" ref="CG35">INDEX(CD$1:CD$39,SMALL(IF(CE$1:CE$39=CF35,ROW(CE$1:CE$39)),COUNTIF(CF$1:CF35,CF35)),1)</f>
        <v>Southampton</v>
      </c>
      <c r="CH35" s="416">
        <f t="shared" si="20"/>
        <v>35</v>
      </c>
      <c r="CI35" s="416" t="str">
        <f t="shared" si="21"/>
        <v>Southampton</v>
      </c>
      <c r="CL35" s="417" t="s">
        <v>257</v>
      </c>
      <c r="CM35" s="416">
        <f>VLOOKUP(CL35,'Rural 80'!$A$11:$BS$488,52,FALSE)</f>
        <v>12</v>
      </c>
      <c r="CN35" s="416">
        <f t="array" ref="CN35">INDEX(CM$1:CM$39,MATCH(SMALL(COUNTIF(CM$1:CM$39,"&lt;"&amp;CM$1:CM$39),ROW(CM35:CN35)),COUNTIF(CM$1:CM$39,"&lt;"&amp;CM$1:CM$39),0))</f>
        <v>35</v>
      </c>
      <c r="CO35" s="416" t="str">
        <f t="array" ref="CO35">INDEX(CL$1:CL$39,SMALL(IF(CM$1:CM$39=CN35,ROW(CM$1:CM$39)),COUNTIF(CN$1:CN35,CN35)),1)</f>
        <v>Sheffield</v>
      </c>
      <c r="CP35" s="416">
        <f t="shared" si="22"/>
        <v>35</v>
      </c>
      <c r="CQ35" s="416" t="str">
        <f t="shared" si="23"/>
        <v>Sheffield</v>
      </c>
      <c r="CT35" s="417" t="s">
        <v>257</v>
      </c>
      <c r="CU35" s="416" t="str">
        <f>VLOOKUP(CT35,'Rural 80'!$A$11:$BS$488,56,FALSE)</f>
        <v>9999</v>
      </c>
      <c r="CV35" s="416" t="str">
        <f t="array" ref="CV35">INDEX(CU$1:CU$39,MATCH(SMALL(COUNTIF(CU$1:CU$39,"&lt;"&amp;CU$1:CU$39),ROW(CU35:CV35)),COUNTIF(CU$1:CU$39,"&lt;"&amp;CU$1:CU$39),0))</f>
        <v>9999</v>
      </c>
      <c r="CW35" s="416" t="str">
        <f t="array" ref="CW35">INDEX(CT$1:CT$39,SMALL(IF(CU$1:CU$39=CV35,ROW(CU$1:CU$39)),COUNTIF(CV$1:CV35,CV35)),1)</f>
        <v>Stockton-on-Tees</v>
      </c>
      <c r="CX35" s="416" t="str">
        <f t="shared" si="24"/>
        <v>no data</v>
      </c>
      <c r="CY35" s="416" t="str">
        <f t="shared" si="25"/>
        <v>Stockton-on-Tees</v>
      </c>
      <c r="DB35" s="417" t="s">
        <v>257</v>
      </c>
      <c r="DC35" s="416" t="str">
        <f>VLOOKUP(DB35,'Rural 80'!$A$11:$BS$488,60,FALSE)</f>
        <v>9999</v>
      </c>
      <c r="DD35" s="416" t="str">
        <f t="array" ref="DD35">INDEX(DC$1:DC$39,MATCH(SMALL(COUNTIF(DC$1:DC$39,"&lt;"&amp;DC$1:DC$39),ROW(DC35:DD35)),COUNTIF(DC$1:DC$39,"&lt;"&amp;DC$1:DC$39),0))</f>
        <v>9999</v>
      </c>
      <c r="DE35" s="416" t="str">
        <f t="array" ref="DE35">INDEX(DB$1:DB$39,SMALL(IF(DC$1:DC$39=DD35,ROW(DC$1:DC$39)),COUNTIF(DD$1:DD35,DD35)),1)</f>
        <v>Stockton-on-Tees</v>
      </c>
      <c r="DF35" s="416" t="str">
        <f t="shared" si="26"/>
        <v>no data</v>
      </c>
      <c r="DG35" s="416" t="str">
        <f t="shared" si="27"/>
        <v>Stockton-on-Tees</v>
      </c>
      <c r="DJ35" s="417" t="s">
        <v>257</v>
      </c>
      <c r="DK35" s="416" t="str">
        <f>VLOOKUP(DJ35,'Rural 80'!$A$11:$BS$488,64,FALSE)</f>
        <v>9999</v>
      </c>
      <c r="DL35" s="416" t="str">
        <f t="array" ref="DL35">INDEX(DK$1:DK$39,MATCH(SMALL(COUNTIF(DK$1:DK$39,"&lt;"&amp;DK$1:DK$39),ROW(DK35:DL35)),COUNTIF(DK$1:DK$39,"&lt;"&amp;DK$1:DK$39),0))</f>
        <v>9999</v>
      </c>
      <c r="DM35" s="416" t="str">
        <f t="array" ref="DM35">INDEX(DJ$1:DJ$39,SMALL(IF(DK$1:DK$39=DL35,ROW(DK$1:DK$39)),COUNTIF(DL$1:DL35,DL35)),1)</f>
        <v>Stockton-on-Tees</v>
      </c>
      <c r="DN35" s="416" t="str">
        <f t="shared" si="28"/>
        <v>no data</v>
      </c>
      <c r="DO35" s="416" t="str">
        <f t="shared" si="29"/>
        <v>Stockton-on-Tees</v>
      </c>
      <c r="DR35" s="417" t="s">
        <v>257</v>
      </c>
      <c r="DS35" s="416" t="str">
        <f>VLOOKUP(DR35,'Rural 80'!$A$11:$BS$488,68,FALSE)</f>
        <v>9999</v>
      </c>
      <c r="DT35" s="416" t="str">
        <f t="array" ref="DT35">INDEX(DS$1:DS$39,MATCH(SMALL(COUNTIF(DS$1:DS$39,"&lt;"&amp;DS$1:DS$39),ROW(DS35:DT35)),COUNTIF(DS$1:DS$39,"&lt;"&amp;DS$1:DS$39),0))</f>
        <v>9999</v>
      </c>
      <c r="DU35" s="416" t="str">
        <f t="array" ref="DU35">INDEX(DR$1:DR$39,SMALL(IF(DS$1:DS$39=DT35,ROW(DS$1:DS$39)),COUNTIF(DT$1:DT35,DT35)),1)</f>
        <v>Stockton-on-Tees</v>
      </c>
      <c r="DV35" s="416" t="str">
        <f t="shared" si="30"/>
        <v>no data</v>
      </c>
      <c r="DW35" s="416" t="str">
        <f t="shared" si="31"/>
        <v>Stockton-on-Tees</v>
      </c>
    </row>
    <row r="36" spans="2:127" x14ac:dyDescent="0.25">
      <c r="B36" s="417" t="s">
        <v>258</v>
      </c>
      <c r="C36" s="416">
        <f>VLOOKUP(B36,'Rural 80'!$A$11:$BS$488,8,FALSE)</f>
        <v>21</v>
      </c>
      <c r="D36" s="416">
        <f t="array" ref="D36">INDEX(C$1:C$39,MATCH(SMALL(COUNTIF(C$1:C$39,"&lt;"&amp;C$1:C$39),ROW(C36:D36)),COUNTIF(C$1:C$39,"&lt;"&amp;C$1:C$39),0))</f>
        <v>36</v>
      </c>
      <c r="E36" s="416" t="str">
        <f t="array" ref="E36">INDEX(B$1:B$39,SMALL(IF(C$1:C$39=D36,ROW(C$1:C$39)),COUNTIF(D$1:D36,D36)),1)</f>
        <v>Southampton</v>
      </c>
      <c r="F36" s="416">
        <f t="shared" si="32"/>
        <v>36</v>
      </c>
      <c r="G36" s="416" t="str">
        <f t="shared" si="33"/>
        <v>Southampton</v>
      </c>
      <c r="J36" s="417" t="s">
        <v>258</v>
      </c>
      <c r="K36" s="416">
        <f>VLOOKUP(J36,'Rural 80'!$A$11:$BS$488,12,FALSE)</f>
        <v>21</v>
      </c>
      <c r="L36" s="416">
        <f t="array" ref="L36">INDEX(K$1:K$39,MATCH(SMALL(COUNTIF(K$1:K$39,"&lt;"&amp;K$1:K$39),ROW(K36:L36)),COUNTIF(K$1:K$39,"&lt;"&amp;K$1:K$39),0))</f>
        <v>36</v>
      </c>
      <c r="M36" s="416" t="str">
        <f t="array" ref="M36">INDEX(J$1:J$39,SMALL(IF(K$1:K$39=L36,ROW(K$1:K$39)),COUNTIF(L$1:L36,L36)),1)</f>
        <v>Southampton</v>
      </c>
      <c r="N36" s="416">
        <f t="shared" si="2"/>
        <v>36</v>
      </c>
      <c r="O36" s="416" t="str">
        <f t="shared" si="3"/>
        <v>Southampton</v>
      </c>
      <c r="R36" s="417" t="s">
        <v>258</v>
      </c>
      <c r="S36" s="416">
        <f>VLOOKUP(R36,'Rural 80'!$A$11:$BS$488,16,FALSE)</f>
        <v>25</v>
      </c>
      <c r="T36" s="416">
        <f t="array" ref="T36">INDEX(S$1:S$39,MATCH(SMALL(COUNTIF(S$1:S$39,"&lt;"&amp;S$1:S$39),ROW(S36:T36)),COUNTIF(S$1:S$39,"&lt;"&amp;S$1:S$39),0))</f>
        <v>36</v>
      </c>
      <c r="U36" s="416" t="str">
        <f t="array" ref="U36">INDEX(R$1:R$39,SMALL(IF(S$1:S$39=T36,ROW(S$1:S$39)),COUNTIF(T$1:T36,T36)),1)</f>
        <v>Brighton and Hove</v>
      </c>
      <c r="V36" s="416">
        <f t="shared" si="4"/>
        <v>36</v>
      </c>
      <c r="W36" s="416" t="str">
        <f t="shared" si="5"/>
        <v>Brighton and Hove</v>
      </c>
      <c r="Z36" s="417" t="s">
        <v>258</v>
      </c>
      <c r="AA36" s="416">
        <f>VLOOKUP(Z36,'Rural 80'!$A$11:$BS$488,20,FALSE)</f>
        <v>19</v>
      </c>
      <c r="AB36" s="416">
        <f t="array" ref="AB36">INDEX(AA$1:AA$39,MATCH(SMALL(COUNTIF(AA$1:AA$39,"&lt;"&amp;AA$1:AA$39),ROW(AA36:AB36)),COUNTIF(AA$1:AA$39,"&lt;"&amp;AA$1:AA$39),0))</f>
        <v>36</v>
      </c>
      <c r="AC36" s="416" t="str">
        <f t="array" ref="AC36">INDEX(Z$1:Z$39,SMALL(IF(AA$1:AA$39=AB36,ROW(AA$1:AA$39)),COUNTIF(AB$1:AB36,AB36)),1)</f>
        <v>Preston</v>
      </c>
      <c r="AD36" s="416">
        <f t="shared" si="6"/>
        <v>36</v>
      </c>
      <c r="AE36" s="416" t="str">
        <f t="shared" si="7"/>
        <v>Preston</v>
      </c>
      <c r="AH36" s="417" t="s">
        <v>258</v>
      </c>
      <c r="AI36" s="416">
        <f>VLOOKUP(AH36,'Rural 80'!$A$11:$BS$488,24,FALSE)</f>
        <v>23</v>
      </c>
      <c r="AJ36" s="416">
        <f t="array" ref="AJ36">INDEX(AI$1:AI$39,MATCH(SMALL(COUNTIF(AI$1:AI$39,"&lt;"&amp;AI$1:AI$39),ROW(AI36:AJ36)),COUNTIF(AI$1:AI$39,"&lt;"&amp;AI$1:AI$39),0))</f>
        <v>36</v>
      </c>
      <c r="AK36" s="416" t="str">
        <f t="array" ref="AK36">INDEX(AH$1:AH$39,SMALL(IF(AI$1:AI$39=AJ36,ROW(AI$1:AI$39)),COUNTIF(AJ$1:AJ36,AJ36)),1)</f>
        <v>Leicester</v>
      </c>
      <c r="AL36" s="416">
        <f t="shared" si="8"/>
        <v>36</v>
      </c>
      <c r="AM36" s="416" t="str">
        <f t="shared" si="9"/>
        <v>Leicester</v>
      </c>
      <c r="AP36" s="417" t="s">
        <v>258</v>
      </c>
      <c r="AQ36" s="416">
        <f>VLOOKUP(AP36,'Rural 80'!$A$11:$BS$488,28,FALSE)</f>
        <v>19</v>
      </c>
      <c r="AR36" s="416">
        <f t="array" ref="AR36">INDEX(AQ$1:AQ$39,MATCH(SMALL(COUNTIF(AQ$1:AQ$39,"&lt;"&amp;AQ$1:AQ$39),ROW(AQ36:AR36)),COUNTIF(AQ$1:AQ$39,"&lt;"&amp;AQ$1:AQ$39),0))</f>
        <v>36</v>
      </c>
      <c r="AS36" s="416" t="str">
        <f t="array" ref="AS36">INDEX(AP$1:AP$39,SMALL(IF(AQ$1:AQ$39=AR36,ROW(AQ$1:AQ$39)),COUNTIF(AR$1:AR36,AR36)),1)</f>
        <v>Nottingham</v>
      </c>
      <c r="AT36" s="416">
        <f t="shared" si="10"/>
        <v>36</v>
      </c>
      <c r="AU36" s="416" t="str">
        <f t="shared" si="11"/>
        <v>Nottingham</v>
      </c>
      <c r="AX36" s="417" t="s">
        <v>258</v>
      </c>
      <c r="AY36" s="416">
        <f>VLOOKUP(AX36,'Rural 80'!$A$11:$BS$488,32,FALSE)</f>
        <v>20</v>
      </c>
      <c r="AZ36" s="416">
        <f t="array" ref="AZ36">INDEX(AY$1:AY$39,MATCH(SMALL(COUNTIF(AY$1:AY$39,"&lt;"&amp;AY$1:AY$39),ROW(AY36:AZ36)),COUNTIF(AY$1:AY$39,"&lt;"&amp;AY$1:AY$39),0))</f>
        <v>36</v>
      </c>
      <c r="BA36" s="416" t="str">
        <f t="array" ref="BA36">INDEX(AX$1:AX$39,SMALL(IF(AY$1:AY$39=AZ36,ROW(AY$1:AY$39)),COUNTIF(AZ$1:AZ36,AZ36)),1)</f>
        <v>Nottingham</v>
      </c>
      <c r="BB36" s="416">
        <f t="shared" si="12"/>
        <v>36</v>
      </c>
      <c r="BC36" s="416" t="str">
        <f t="shared" si="13"/>
        <v>Nottingham</v>
      </c>
      <c r="BF36" s="417" t="s">
        <v>258</v>
      </c>
      <c r="BG36" s="416">
        <f>VLOOKUP(BF36,'Rural 80'!$A$11:$BS$488,36,FALSE)</f>
        <v>18</v>
      </c>
      <c r="BH36" s="416">
        <f t="array" ref="BH36">INDEX(BG$1:BG$39,MATCH(SMALL(COUNTIF(BG$1:BG$39,"&lt;"&amp;BG$1:BG$39),ROW(BG36:BH36)),COUNTIF(BG$1:BG$39,"&lt;"&amp;BG$1:BG$39),0))</f>
        <v>36</v>
      </c>
      <c r="BI36" s="416" t="str">
        <f t="array" ref="BI36">INDEX(BF$1:BF$39,SMALL(IF(BG$1:BG$39=BH36,ROW(BG$1:BG$39)),COUNTIF(BH$1:BH36,BH36)),1)</f>
        <v>Nottingham</v>
      </c>
      <c r="BJ36" s="416">
        <f t="shared" si="14"/>
        <v>36</v>
      </c>
      <c r="BK36" s="416" t="str">
        <f t="shared" si="15"/>
        <v>Nottingham</v>
      </c>
      <c r="BN36" s="417" t="s">
        <v>258</v>
      </c>
      <c r="BO36" s="416">
        <f>VLOOKUP(BN36,'Rural 80'!$A$11:$BS$488,40,FALSE)</f>
        <v>22</v>
      </c>
      <c r="BP36" s="416">
        <f t="array" ref="BP36">INDEX(BO$1:BO$39,MATCH(SMALL(COUNTIF(BO$1:BO$39,"&lt;"&amp;BO$1:BO$39),ROW(BO36:BP36)),COUNTIF(BO$1:BO$39,"&lt;"&amp;BO$1:BO$39),0))</f>
        <v>36</v>
      </c>
      <c r="BQ36" s="416" t="str">
        <f t="array" ref="BQ36">INDEX(BN$1:BN$39,SMALL(IF(BO$1:BO$39=BP36,ROW(BO$1:BO$39)),COUNTIF(BP$1:BP36,BP36)),1)</f>
        <v>Brighton and Hove</v>
      </c>
      <c r="BR36" s="416">
        <f t="shared" si="16"/>
        <v>36</v>
      </c>
      <c r="BS36" s="416" t="str">
        <f t="shared" si="17"/>
        <v>Brighton and Hove</v>
      </c>
      <c r="BV36" s="417" t="s">
        <v>258</v>
      </c>
      <c r="BW36" s="416">
        <f>VLOOKUP(BV36,'Rural 80'!$A$11:$BS$488,44,FALSE)</f>
        <v>23</v>
      </c>
      <c r="BX36" s="416">
        <f t="array" ref="BX36">INDEX(BW$1:BW$39,MATCH(SMALL(COUNTIF(BW$1:BW$39,"&lt;"&amp;BW$1:BW$39),ROW(BW36:BX36)),COUNTIF(BW$1:BW$39,"&lt;"&amp;BW$1:BW$39),0))</f>
        <v>36</v>
      </c>
      <c r="BY36" s="416" t="str">
        <f t="array" ref="BY36">INDEX(BV$1:BV$39,SMALL(IF(BW$1:BW$39=BX36,ROW(BW$1:BW$39)),COUNTIF(BX$1:BX36,BX36)),1)</f>
        <v>Preston</v>
      </c>
      <c r="BZ36" s="416">
        <f t="shared" si="18"/>
        <v>36</v>
      </c>
      <c r="CA36" s="416" t="str">
        <f t="shared" si="19"/>
        <v>Preston</v>
      </c>
      <c r="CD36" s="417" t="s">
        <v>258</v>
      </c>
      <c r="CE36" s="416">
        <f>VLOOKUP(CD36,'Rural 80'!$A$11:$BS$488,48,FALSE)</f>
        <v>27</v>
      </c>
      <c r="CF36" s="416">
        <f t="array" ref="CF36">INDEX(CE$1:CE$39,MATCH(SMALL(COUNTIF(CE$1:CE$39,"&lt;"&amp;CE$1:CE$39),ROW(CE36:CF36)),COUNTIF(CE$1:CE$39,"&lt;"&amp;CE$1:CE$39),0))</f>
        <v>36</v>
      </c>
      <c r="CG36" s="416" t="str">
        <f t="array" ref="CG36">INDEX(CD$1:CD$39,SMALL(IF(CE$1:CE$39=CF36,ROW(CE$1:CE$39)),COUNTIF(CF$1:CF36,CF36)),1)</f>
        <v>Brighton and Hove</v>
      </c>
      <c r="CH36" s="416">
        <f t="shared" si="20"/>
        <v>36</v>
      </c>
      <c r="CI36" s="416" t="str">
        <f t="shared" si="21"/>
        <v>Brighton and Hove</v>
      </c>
      <c r="CL36" s="417" t="s">
        <v>258</v>
      </c>
      <c r="CM36" s="416">
        <f>VLOOKUP(CL36,'Rural 80'!$A$11:$BS$488,52,FALSE)</f>
        <v>20</v>
      </c>
      <c r="CN36" s="416">
        <f t="array" ref="CN36">INDEX(CM$1:CM$39,MATCH(SMALL(COUNTIF(CM$1:CM$39,"&lt;"&amp;CM$1:CM$39),ROW(CM36:CN36)),COUNTIF(CM$1:CM$39,"&lt;"&amp;CM$1:CM$39),0))</f>
        <v>36</v>
      </c>
      <c r="CO36" s="416" t="str">
        <f t="array" ref="CO36">INDEX(CL$1:CL$39,SMALL(IF(CM$1:CM$39=CN36,ROW(CM$1:CM$39)),COUNTIF(CN$1:CN36,CN36)),1)</f>
        <v>Brighton and Hove</v>
      </c>
      <c r="CP36" s="416">
        <f t="shared" si="22"/>
        <v>36</v>
      </c>
      <c r="CQ36" s="416" t="str">
        <f t="shared" si="23"/>
        <v>Brighton and Hove</v>
      </c>
      <c r="CT36" s="417" t="s">
        <v>258</v>
      </c>
      <c r="CU36" s="416" t="str">
        <f>VLOOKUP(CT36,'Rural 80'!$A$11:$BS$488,56,FALSE)</f>
        <v>9999</v>
      </c>
      <c r="CV36" s="416" t="str">
        <f t="array" ref="CV36">INDEX(CU$1:CU$39,MATCH(SMALL(COUNTIF(CU$1:CU$39,"&lt;"&amp;CU$1:CU$39),ROW(CU36:CV36)),COUNTIF(CU$1:CU$39,"&lt;"&amp;CU$1:CU$39),0))</f>
        <v>9999</v>
      </c>
      <c r="CW36" s="416" t="str">
        <f t="array" ref="CW36">INDEX(CT$1:CT$39,SMALL(IF(CU$1:CU$39=CV36,ROW(CU$1:CU$39)),COUNTIF(CV$1:CV36,CV36)),1)</f>
        <v>Stoke-on-Trent</v>
      </c>
      <c r="CX36" s="416" t="str">
        <f t="shared" si="24"/>
        <v>no data</v>
      </c>
      <c r="CY36" s="416" t="str">
        <f t="shared" si="25"/>
        <v>Stoke-on-Trent</v>
      </c>
      <c r="DB36" s="417" t="s">
        <v>258</v>
      </c>
      <c r="DC36" s="416" t="str">
        <f>VLOOKUP(DB36,'Rural 80'!$A$11:$BS$488,60,FALSE)</f>
        <v>9999</v>
      </c>
      <c r="DD36" s="416" t="str">
        <f t="array" ref="DD36">INDEX(DC$1:DC$39,MATCH(SMALL(COUNTIF(DC$1:DC$39,"&lt;"&amp;DC$1:DC$39),ROW(DC36:DD36)),COUNTIF(DC$1:DC$39,"&lt;"&amp;DC$1:DC$39),0))</f>
        <v>9999</v>
      </c>
      <c r="DE36" s="416" t="str">
        <f t="array" ref="DE36">INDEX(DB$1:DB$39,SMALL(IF(DC$1:DC$39=DD36,ROW(DC$1:DC$39)),COUNTIF(DD$1:DD36,DD36)),1)</f>
        <v>Stoke-on-Trent</v>
      </c>
      <c r="DF36" s="416" t="str">
        <f t="shared" si="26"/>
        <v>no data</v>
      </c>
      <c r="DG36" s="416" t="str">
        <f t="shared" si="27"/>
        <v>Stoke-on-Trent</v>
      </c>
      <c r="DJ36" s="417" t="s">
        <v>258</v>
      </c>
      <c r="DK36" s="416" t="str">
        <f>VLOOKUP(DJ36,'Rural 80'!$A$11:$BS$488,64,FALSE)</f>
        <v>9999</v>
      </c>
      <c r="DL36" s="416" t="str">
        <f t="array" ref="DL36">INDEX(DK$1:DK$39,MATCH(SMALL(COUNTIF(DK$1:DK$39,"&lt;"&amp;DK$1:DK$39),ROW(DK36:DL36)),COUNTIF(DK$1:DK$39,"&lt;"&amp;DK$1:DK$39),0))</f>
        <v>9999</v>
      </c>
      <c r="DM36" s="416" t="str">
        <f t="array" ref="DM36">INDEX(DJ$1:DJ$39,SMALL(IF(DK$1:DK$39=DL36,ROW(DK$1:DK$39)),COUNTIF(DL$1:DL36,DL36)),1)</f>
        <v>Stoke-on-Trent</v>
      </c>
      <c r="DN36" s="416" t="str">
        <f t="shared" si="28"/>
        <v>no data</v>
      </c>
      <c r="DO36" s="416" t="str">
        <f t="shared" si="29"/>
        <v>Stoke-on-Trent</v>
      </c>
      <c r="DR36" s="417" t="s">
        <v>258</v>
      </c>
      <c r="DS36" s="416" t="str">
        <f>VLOOKUP(DR36,'Rural 80'!$A$11:$BS$488,68,FALSE)</f>
        <v>9999</v>
      </c>
      <c r="DT36" s="416" t="str">
        <f t="array" ref="DT36">INDEX(DS$1:DS$39,MATCH(SMALL(COUNTIF(DS$1:DS$39,"&lt;"&amp;DS$1:DS$39),ROW(DS36:DT36)),COUNTIF(DS$1:DS$39,"&lt;"&amp;DS$1:DS$39),0))</f>
        <v>9999</v>
      </c>
      <c r="DU36" s="416" t="str">
        <f t="array" ref="DU36">INDEX(DR$1:DR$39,SMALL(IF(DS$1:DS$39=DT36,ROW(DS$1:DS$39)),COUNTIF(DT$1:DT36,DT36)),1)</f>
        <v>Stoke-on-Trent</v>
      </c>
      <c r="DV36" s="416" t="str">
        <f t="shared" si="30"/>
        <v>no data</v>
      </c>
      <c r="DW36" s="416" t="str">
        <f t="shared" si="31"/>
        <v>Stoke-on-Trent</v>
      </c>
    </row>
    <row r="37" spans="2:127" x14ac:dyDescent="0.25">
      <c r="B37" s="417" t="s">
        <v>311</v>
      </c>
      <c r="C37" s="416">
        <f>VLOOKUP(B37,'Rural 80'!$A$11:$BS$488,8,FALSE)</f>
        <v>14</v>
      </c>
      <c r="D37" s="416">
        <f t="array" ref="D37">INDEX(C$1:C$39,MATCH(SMALL(COUNTIF(C$1:C$39,"&lt;"&amp;C$1:C$39),ROW(C37:D37)),COUNTIF(C$1:C$39,"&lt;"&amp;C$1:C$39),0))</f>
        <v>37</v>
      </c>
      <c r="E37" s="416" t="str">
        <f t="array" ref="E37">INDEX(B$1:B$39,SMALL(IF(C$1:C$39=D37,ROW(C$1:C$39)),COUNTIF(D$1:D37,D37)),1)</f>
        <v>Brighton and Hove</v>
      </c>
      <c r="F37" s="416">
        <f t="shared" si="32"/>
        <v>37</v>
      </c>
      <c r="G37" s="416" t="str">
        <f t="shared" si="33"/>
        <v>Brighton and Hove</v>
      </c>
      <c r="J37" s="417" t="s">
        <v>311</v>
      </c>
      <c r="K37" s="416">
        <f>VLOOKUP(J37,'Rural 80'!$A$11:$BS$488,12,FALSE)</f>
        <v>14</v>
      </c>
      <c r="L37" s="416">
        <f t="array" ref="L37">INDEX(K$1:K$39,MATCH(SMALL(COUNTIF(K$1:K$39,"&lt;"&amp;K$1:K$39),ROW(K37:L37)),COUNTIF(K$1:K$39,"&lt;"&amp;K$1:K$39),0))</f>
        <v>37</v>
      </c>
      <c r="M37" s="416" t="str">
        <f t="array" ref="M37">INDEX(J$1:J$39,SMALL(IF(K$1:K$39=L37,ROW(K$1:K$39)),COUNTIF(L$1:L37,L37)),1)</f>
        <v>Brighton and Hove</v>
      </c>
      <c r="N37" s="416">
        <f t="shared" si="2"/>
        <v>37</v>
      </c>
      <c r="O37" s="416" t="str">
        <f t="shared" si="3"/>
        <v>Brighton and Hove</v>
      </c>
      <c r="R37" s="417" t="s">
        <v>311</v>
      </c>
      <c r="S37" s="416">
        <f>VLOOKUP(R37,'Rural 80'!$A$11:$BS$488,16,FALSE)</f>
        <v>13</v>
      </c>
      <c r="T37" s="416">
        <f t="array" ref="T37">INDEX(S$1:S$39,MATCH(SMALL(COUNTIF(S$1:S$39,"&lt;"&amp;S$1:S$39),ROW(S37:T37)),COUNTIF(S$1:S$39,"&lt;"&amp;S$1:S$39),0))</f>
        <v>37</v>
      </c>
      <c r="U37" s="416" t="str">
        <f t="array" ref="U37">INDEX(R$1:R$39,SMALL(IF(S$1:S$39=T37,ROW(S$1:S$39)),COUNTIF(T$1:T37,T37)),1)</f>
        <v>Reading</v>
      </c>
      <c r="V37" s="416">
        <f t="shared" si="4"/>
        <v>37</v>
      </c>
      <c r="W37" s="416" t="str">
        <f t="shared" si="5"/>
        <v>Reading</v>
      </c>
      <c r="Z37" s="417" t="s">
        <v>311</v>
      </c>
      <c r="AA37" s="416">
        <f>VLOOKUP(Z37,'Rural 80'!$A$11:$BS$488,20,FALSE)</f>
        <v>10</v>
      </c>
      <c r="AB37" s="416">
        <f t="array" ref="AB37">INDEX(AA$1:AA$39,MATCH(SMALL(COUNTIF(AA$1:AA$39,"&lt;"&amp;AA$1:AA$39),ROW(AA37:AB37)),COUNTIF(AA$1:AA$39,"&lt;"&amp;AA$1:AA$39),0))</f>
        <v>37</v>
      </c>
      <c r="AC37" s="416" t="str">
        <f t="array" ref="AC37">INDEX(Z$1:Z$39,SMALL(IF(AA$1:AA$39=AB37,ROW(AA$1:AA$39)),COUNTIF(AB$1:AB37,AB37)),1)</f>
        <v>Brighton and Hove</v>
      </c>
      <c r="AD37" s="416">
        <f t="shared" si="6"/>
        <v>37</v>
      </c>
      <c r="AE37" s="416" t="str">
        <f t="shared" si="7"/>
        <v>Brighton and Hove</v>
      </c>
      <c r="AH37" s="417" t="s">
        <v>311</v>
      </c>
      <c r="AI37" s="416">
        <f>VLOOKUP(AH37,'Rural 80'!$A$11:$BS$488,24,FALSE)</f>
        <v>13</v>
      </c>
      <c r="AJ37" s="416">
        <f t="array" ref="AJ37">INDEX(AI$1:AI$39,MATCH(SMALL(COUNTIF(AI$1:AI$39,"&lt;"&amp;AI$1:AI$39),ROW(AI37:AJ37)),COUNTIF(AI$1:AI$39,"&lt;"&amp;AI$1:AI$39),0))</f>
        <v>37</v>
      </c>
      <c r="AK37" s="416" t="str">
        <f t="array" ref="AK37">INDEX(AH$1:AH$39,SMALL(IF(AI$1:AI$39=AJ37,ROW(AI$1:AI$39)),COUNTIF(AJ$1:AJ37,AJ37)),1)</f>
        <v>Southampton</v>
      </c>
      <c r="AL37" s="416">
        <f t="shared" si="8"/>
        <v>37</v>
      </c>
      <c r="AM37" s="416" t="str">
        <f t="shared" si="9"/>
        <v>Southampton</v>
      </c>
      <c r="AP37" s="417" t="s">
        <v>311</v>
      </c>
      <c r="AQ37" s="416">
        <f>VLOOKUP(AP37,'Rural 80'!$A$11:$BS$488,28,FALSE)</f>
        <v>11</v>
      </c>
      <c r="AR37" s="416">
        <f t="array" ref="AR37">INDEX(AQ$1:AQ$39,MATCH(SMALL(COUNTIF(AQ$1:AQ$39,"&lt;"&amp;AQ$1:AQ$39),ROW(AQ37:AR37)),COUNTIF(AQ$1:AQ$39,"&lt;"&amp;AQ$1:AQ$39),0))</f>
        <v>37</v>
      </c>
      <c r="AS37" s="416" t="str">
        <f t="array" ref="AS37">INDEX(AP$1:AP$39,SMALL(IF(AQ$1:AQ$39=AR37,ROW(AQ$1:AQ$39)),COUNTIF(AR$1:AR37,AR37)),1)</f>
        <v>Brighton and Hove</v>
      </c>
      <c r="AT37" s="416">
        <f t="shared" si="10"/>
        <v>37</v>
      </c>
      <c r="AU37" s="416" t="str">
        <f t="shared" si="11"/>
        <v>Brighton and Hove</v>
      </c>
      <c r="AX37" s="417" t="s">
        <v>311</v>
      </c>
      <c r="AY37" s="416">
        <f>VLOOKUP(AX37,'Rural 80'!$A$11:$BS$488,32,FALSE)</f>
        <v>15</v>
      </c>
      <c r="AZ37" s="416">
        <f t="array" ref="AZ37">INDEX(AY$1:AY$39,MATCH(SMALL(COUNTIF(AY$1:AY$39,"&lt;"&amp;AY$1:AY$39),ROW(AY37:AZ37)),COUNTIF(AY$1:AY$39,"&lt;"&amp;AY$1:AY$39),0))</f>
        <v>37</v>
      </c>
      <c r="BA37" s="416" t="str">
        <f t="array" ref="BA37">INDEX(AX$1:AX$39,SMALL(IF(AY$1:AY$39=AZ37,ROW(AY$1:AY$39)),COUNTIF(AZ$1:AZ37,AZ37)),1)</f>
        <v>Reading</v>
      </c>
      <c r="BB37" s="416">
        <f t="shared" si="12"/>
        <v>37</v>
      </c>
      <c r="BC37" s="416" t="str">
        <f t="shared" si="13"/>
        <v>Reading</v>
      </c>
      <c r="BF37" s="417" t="s">
        <v>311</v>
      </c>
      <c r="BG37" s="416">
        <f>VLOOKUP(BF37,'Rural 80'!$A$11:$BS$488,36,FALSE)</f>
        <v>14</v>
      </c>
      <c r="BH37" s="416">
        <f t="array" ref="BH37">INDEX(BG$1:BG$39,MATCH(SMALL(COUNTIF(BG$1:BG$39,"&lt;"&amp;BG$1:BG$39),ROW(BG37:BH37)),COUNTIF(BG$1:BG$39,"&lt;"&amp;BG$1:BG$39),0))</f>
        <v>37</v>
      </c>
      <c r="BI37" s="416" t="str">
        <f t="array" ref="BI37">INDEX(BF$1:BF$39,SMALL(IF(BG$1:BG$39=BH37,ROW(BG$1:BG$39)),COUNTIF(BH$1:BH37,BH37)),1)</f>
        <v>Southampton</v>
      </c>
      <c r="BJ37" s="416">
        <f t="shared" si="14"/>
        <v>37</v>
      </c>
      <c r="BK37" s="416" t="str">
        <f t="shared" si="15"/>
        <v>Southampton</v>
      </c>
      <c r="BN37" s="417" t="s">
        <v>311</v>
      </c>
      <c r="BO37" s="416">
        <f>VLOOKUP(BN37,'Rural 80'!$A$11:$BS$488,40,FALSE)</f>
        <v>15</v>
      </c>
      <c r="BP37" s="416">
        <f t="array" ref="BP37">INDEX(BO$1:BO$39,MATCH(SMALL(COUNTIF(BO$1:BO$39,"&lt;"&amp;BO$1:BO$39),ROW(BO37:BP37)),COUNTIF(BO$1:BO$39,"&lt;"&amp;BO$1:BO$39),0))</f>
        <v>37</v>
      </c>
      <c r="BQ37" s="416" t="str">
        <f t="array" ref="BQ37">INDEX(BN$1:BN$39,SMALL(IF(BO$1:BO$39=BP37,ROW(BO$1:BO$39)),COUNTIF(BP$1:BP37,BP37)),1)</f>
        <v>Preston</v>
      </c>
      <c r="BR37" s="416">
        <f t="shared" si="16"/>
        <v>37</v>
      </c>
      <c r="BS37" s="416" t="str">
        <f t="shared" si="17"/>
        <v>Preston</v>
      </c>
      <c r="BV37" s="417" t="s">
        <v>311</v>
      </c>
      <c r="BW37" s="416">
        <f>VLOOKUP(BV37,'Rural 80'!$A$11:$BS$488,44,FALSE)</f>
        <v>15</v>
      </c>
      <c r="BX37" s="416">
        <f t="array" ref="BX37">INDEX(BW$1:BW$39,MATCH(SMALL(COUNTIF(BW$1:BW$39,"&lt;"&amp;BW$1:BW$39),ROW(BW37:BX37)),COUNTIF(BW$1:BW$39,"&lt;"&amp;BW$1:BW$39),0))</f>
        <v>37</v>
      </c>
      <c r="BY37" s="416" t="str">
        <f t="array" ref="BY37">INDEX(BV$1:BV$39,SMALL(IF(BW$1:BW$39=BX37,ROW(BW$1:BW$39)),COUNTIF(BX$1:BX37,BX37)),1)</f>
        <v>Brighton and Hove</v>
      </c>
      <c r="BZ37" s="416">
        <f t="shared" si="18"/>
        <v>37</v>
      </c>
      <c r="CA37" s="416" t="str">
        <f t="shared" si="19"/>
        <v>Brighton and Hove</v>
      </c>
      <c r="CD37" s="417" t="s">
        <v>311</v>
      </c>
      <c r="CE37" s="416">
        <f>VLOOKUP(CD37,'Rural 80'!$A$11:$BS$488,48,FALSE)</f>
        <v>14</v>
      </c>
      <c r="CF37" s="416">
        <f t="array" ref="CF37">INDEX(CE$1:CE$39,MATCH(SMALL(COUNTIF(CE$1:CE$39,"&lt;"&amp;CE$1:CE$39),ROW(CE37:CF37)),COUNTIF(CE$1:CE$39,"&lt;"&amp;CE$1:CE$39),0))</f>
        <v>37</v>
      </c>
      <c r="CG37" s="416" t="str">
        <f t="array" ref="CG37">INDEX(CD$1:CD$39,SMALL(IF(CE$1:CE$39=CF37,ROW(CE$1:CE$39)),COUNTIF(CF$1:CF37,CF37)),1)</f>
        <v>Reading</v>
      </c>
      <c r="CH37" s="416">
        <f t="shared" si="20"/>
        <v>37</v>
      </c>
      <c r="CI37" s="416" t="str">
        <f t="shared" si="21"/>
        <v>Reading</v>
      </c>
      <c r="CL37" s="417" t="s">
        <v>311</v>
      </c>
      <c r="CM37" s="416">
        <f>VLOOKUP(CL37,'Rural 80'!$A$11:$BS$488,52,FALSE)</f>
        <v>8</v>
      </c>
      <c r="CN37" s="416">
        <f t="array" ref="CN37">INDEX(CM$1:CM$39,MATCH(SMALL(COUNTIF(CM$1:CM$39,"&lt;"&amp;CM$1:CM$39),ROW(CM37:CN37)),COUNTIF(CM$1:CM$39,"&lt;"&amp;CM$1:CM$39),0))</f>
        <v>37</v>
      </c>
      <c r="CO37" s="416" t="str">
        <f t="array" ref="CO37">INDEX(CL$1:CL$39,SMALL(IF(CM$1:CM$39=CN37,ROW(CM$1:CM$39)),COUNTIF(CN$1:CN37,CN37)),1)</f>
        <v>Preston</v>
      </c>
      <c r="CP37" s="416">
        <f t="shared" si="22"/>
        <v>37</v>
      </c>
      <c r="CQ37" s="416" t="str">
        <f t="shared" si="23"/>
        <v>Preston</v>
      </c>
      <c r="CT37" s="417" t="s">
        <v>311</v>
      </c>
      <c r="CU37" s="416" t="str">
        <f>VLOOKUP(CT37,'Rural 80'!$A$11:$BS$488,56,FALSE)</f>
        <v>9999</v>
      </c>
      <c r="CV37" s="416" t="str">
        <f t="array" ref="CV37">INDEX(CU$1:CU$39,MATCH(SMALL(COUNTIF(CU$1:CU$39,"&lt;"&amp;CU$1:CU$39),ROW(CU37:CV37)),COUNTIF(CU$1:CU$39,"&lt;"&amp;CU$1:CU$39),0))</f>
        <v>9999</v>
      </c>
      <c r="CW37" s="416" t="str">
        <f t="array" ref="CW37">INDEX(CT$1:CT$39,SMALL(IF(CU$1:CU$39=CV37,ROW(CU$1:CU$39)),COUNTIF(CV$1:CV37,CV37)),1)</f>
        <v>Wirral</v>
      </c>
      <c r="CX37" s="416" t="str">
        <f t="shared" si="24"/>
        <v>no data</v>
      </c>
      <c r="CY37" s="416" t="str">
        <f t="shared" si="25"/>
        <v>Wirral</v>
      </c>
      <c r="DB37" s="417" t="s">
        <v>311</v>
      </c>
      <c r="DC37" s="416" t="str">
        <f>VLOOKUP(DB37,'Rural 80'!$A$11:$BS$488,60,FALSE)</f>
        <v>9999</v>
      </c>
      <c r="DD37" s="416" t="str">
        <f t="array" ref="DD37">INDEX(DC$1:DC$39,MATCH(SMALL(COUNTIF(DC$1:DC$39,"&lt;"&amp;DC$1:DC$39),ROW(DC37:DD37)),COUNTIF(DC$1:DC$39,"&lt;"&amp;DC$1:DC$39),0))</f>
        <v>9999</v>
      </c>
      <c r="DE37" s="416" t="str">
        <f t="array" ref="DE37">INDEX(DB$1:DB$39,SMALL(IF(DC$1:DC$39=DD37,ROW(DC$1:DC$39)),COUNTIF(DD$1:DD37,DD37)),1)</f>
        <v>Wirral</v>
      </c>
      <c r="DF37" s="416" t="str">
        <f t="shared" si="26"/>
        <v>no data</v>
      </c>
      <c r="DG37" s="416" t="str">
        <f t="shared" si="27"/>
        <v>Wirral</v>
      </c>
      <c r="DJ37" s="417" t="s">
        <v>311</v>
      </c>
      <c r="DK37" s="416" t="str">
        <f>VLOOKUP(DJ37,'Rural 80'!$A$11:$BS$488,64,FALSE)</f>
        <v>9999</v>
      </c>
      <c r="DL37" s="416" t="str">
        <f t="array" ref="DL37">INDEX(DK$1:DK$39,MATCH(SMALL(COUNTIF(DK$1:DK$39,"&lt;"&amp;DK$1:DK$39),ROW(DK37:DL37)),COUNTIF(DK$1:DK$39,"&lt;"&amp;DK$1:DK$39),0))</f>
        <v>9999</v>
      </c>
      <c r="DM37" s="416" t="str">
        <f t="array" ref="DM37">INDEX(DJ$1:DJ$39,SMALL(IF(DK$1:DK$39=DL37,ROW(DK$1:DK$39)),COUNTIF(DL$1:DL37,DL37)),1)</f>
        <v>Wirral</v>
      </c>
      <c r="DN37" s="416" t="str">
        <f t="shared" si="28"/>
        <v>no data</v>
      </c>
      <c r="DO37" s="416" t="str">
        <f t="shared" si="29"/>
        <v>Wirral</v>
      </c>
      <c r="DR37" s="417" t="s">
        <v>311</v>
      </c>
      <c r="DS37" s="416" t="str">
        <f>VLOOKUP(DR37,'Rural 80'!$A$11:$BS$488,68,FALSE)</f>
        <v>9999</v>
      </c>
      <c r="DT37" s="416" t="str">
        <f t="array" ref="DT37">INDEX(DS$1:DS$39,MATCH(SMALL(COUNTIF(DS$1:DS$39,"&lt;"&amp;DS$1:DS$39),ROW(DS37:DT37)),COUNTIF(DS$1:DS$39,"&lt;"&amp;DS$1:DS$39),0))</f>
        <v>9999</v>
      </c>
      <c r="DU37" s="416" t="str">
        <f t="array" ref="DU37">INDEX(DR$1:DR$39,SMALL(IF(DS$1:DS$39=DT37,ROW(DS$1:DS$39)),COUNTIF(DT$1:DT37,DT37)),1)</f>
        <v>Wirral</v>
      </c>
      <c r="DV37" s="416" t="str">
        <f t="shared" si="30"/>
        <v>no data</v>
      </c>
      <c r="DW37" s="416" t="str">
        <f t="shared" si="31"/>
        <v>Wirral</v>
      </c>
    </row>
    <row r="38" spans="2:127" x14ac:dyDescent="0.25">
      <c r="B38" s="417" t="s">
        <v>313</v>
      </c>
      <c r="C38" s="416">
        <f>VLOOKUP(B38,'Rural 80'!$A$11:$BS$488,8,FALSE)</f>
        <v>27</v>
      </c>
      <c r="D38" s="416">
        <f t="array" ref="D38">INDEX(C$1:C$39,MATCH(SMALL(COUNTIF(C$1:C$39,"&lt;"&amp;C$1:C$39),ROW(C38:D38)),COUNTIF(C$1:C$39,"&lt;"&amp;C$1:C$39),0))</f>
        <v>38</v>
      </c>
      <c r="E38" s="416" t="str">
        <f t="array" ref="E38">INDEX(B$1:B$39,SMALL(IF(C$1:C$39=D38,ROW(C$1:C$39)),COUNTIF(D$1:D38,D38)),1)</f>
        <v>Nottingham</v>
      </c>
      <c r="F38" s="416">
        <f t="shared" si="32"/>
        <v>38</v>
      </c>
      <c r="G38" s="416" t="str">
        <f t="shared" si="33"/>
        <v>Nottingham</v>
      </c>
      <c r="J38" s="417" t="s">
        <v>313</v>
      </c>
      <c r="K38" s="416">
        <f>VLOOKUP(J38,'Rural 80'!$A$11:$BS$488,12,FALSE)</f>
        <v>27</v>
      </c>
      <c r="L38" s="416">
        <f t="array" ref="L38">INDEX(K$1:K$39,MATCH(SMALL(COUNTIF(K$1:K$39,"&lt;"&amp;K$1:K$39),ROW(K38:L38)),COUNTIF(K$1:K$39,"&lt;"&amp;K$1:K$39),0))</f>
        <v>38</v>
      </c>
      <c r="M38" s="416" t="str">
        <f t="array" ref="M38">INDEX(J$1:J$39,SMALL(IF(K$1:K$39=L38,ROW(K$1:K$39)),COUNTIF(L$1:L38,L38)),1)</f>
        <v>Nottingham</v>
      </c>
      <c r="N38" s="416">
        <f t="shared" si="2"/>
        <v>38</v>
      </c>
      <c r="O38" s="416" t="str">
        <f t="shared" si="3"/>
        <v>Nottingham</v>
      </c>
      <c r="R38" s="417" t="s">
        <v>313</v>
      </c>
      <c r="S38" s="416">
        <f>VLOOKUP(R38,'Rural 80'!$A$11:$BS$488,16,FALSE)</f>
        <v>22</v>
      </c>
      <c r="T38" s="416">
        <f t="array" ref="T38">INDEX(S$1:S$39,MATCH(SMALL(COUNTIF(S$1:S$39,"&lt;"&amp;S$1:S$39),ROW(S38:T38)),COUNTIF(S$1:S$39,"&lt;"&amp;S$1:S$39),0))</f>
        <v>38</v>
      </c>
      <c r="U38" s="416" t="str">
        <f t="array" ref="U38">INDEX(R$1:R$39,SMALL(IF(S$1:S$39=T38,ROW(S$1:S$39)),COUNTIF(T$1:T38,T38)),1)</f>
        <v>Nottingham</v>
      </c>
      <c r="V38" s="416">
        <f t="shared" si="4"/>
        <v>38</v>
      </c>
      <c r="W38" s="416" t="str">
        <f t="shared" si="5"/>
        <v>Nottingham</v>
      </c>
      <c r="Z38" s="417" t="s">
        <v>313</v>
      </c>
      <c r="AA38" s="416">
        <f>VLOOKUP(Z38,'Rural 80'!$A$11:$BS$488,20,FALSE)</f>
        <v>23</v>
      </c>
      <c r="AB38" s="416">
        <f t="array" ref="AB38">INDEX(AA$1:AA$39,MATCH(SMALL(COUNTIF(AA$1:AA$39,"&lt;"&amp;AA$1:AA$39),ROW(AA38:AB38)),COUNTIF(AA$1:AA$39,"&lt;"&amp;AA$1:AA$39),0))</f>
        <v>38</v>
      </c>
      <c r="AC38" s="416" t="str">
        <f t="array" ref="AC38">INDEX(Z$1:Z$39,SMALL(IF(AA$1:AA$39=AB38,ROW(AA$1:AA$39)),COUNTIF(AB$1:AB38,AB38)),1)</f>
        <v>Nottingham</v>
      </c>
      <c r="AD38" s="416">
        <f t="shared" si="6"/>
        <v>38</v>
      </c>
      <c r="AE38" s="416" t="str">
        <f t="shared" si="7"/>
        <v>Nottingham</v>
      </c>
      <c r="AH38" s="417" t="s">
        <v>313</v>
      </c>
      <c r="AI38" s="416">
        <f>VLOOKUP(AH38,'Rural 80'!$A$11:$BS$488,24,FALSE)</f>
        <v>22</v>
      </c>
      <c r="AJ38" s="416">
        <f t="array" ref="AJ38">INDEX(AI$1:AI$39,MATCH(SMALL(COUNTIF(AI$1:AI$39,"&lt;"&amp;AI$1:AI$39),ROW(AI38:AJ38)),COUNTIF(AI$1:AI$39,"&lt;"&amp;AI$1:AI$39),0))</f>
        <v>38</v>
      </c>
      <c r="AK38" s="416" t="str">
        <f t="array" ref="AK38">INDEX(AH$1:AH$39,SMALL(IF(AI$1:AI$39=AJ38,ROW(AI$1:AI$39)),COUNTIF(AJ$1:AJ38,AJ38)),1)</f>
        <v>Reading</v>
      </c>
      <c r="AL38" s="416">
        <f t="shared" si="8"/>
        <v>38</v>
      </c>
      <c r="AM38" s="416" t="str">
        <f t="shared" si="9"/>
        <v>Reading</v>
      </c>
      <c r="AP38" s="417" t="s">
        <v>313</v>
      </c>
      <c r="AQ38" s="416">
        <f>VLOOKUP(AP38,'Rural 80'!$A$11:$BS$488,28,FALSE)</f>
        <v>31</v>
      </c>
      <c r="AR38" s="416">
        <f t="array" ref="AR38">INDEX(AQ$1:AQ$39,MATCH(SMALL(COUNTIF(AQ$1:AQ$39,"&lt;"&amp;AQ$1:AQ$39),ROW(AQ38:AR38)),COUNTIF(AQ$1:AQ$39,"&lt;"&amp;AQ$1:AQ$39),0))</f>
        <v>38</v>
      </c>
      <c r="AS38" s="416" t="str">
        <f t="array" ref="AS38">INDEX(AP$1:AP$39,SMALL(IF(AQ$1:AQ$39=AR38,ROW(AQ$1:AQ$39)),COUNTIF(AR$1:AR38,AR38)),1)</f>
        <v>Bournemouth</v>
      </c>
      <c r="AT38" s="416">
        <f t="shared" si="10"/>
        <v>38</v>
      </c>
      <c r="AU38" s="416" t="str">
        <f t="shared" si="11"/>
        <v>Bournemouth</v>
      </c>
      <c r="AX38" s="417" t="s">
        <v>313</v>
      </c>
      <c r="AY38" s="416">
        <f>VLOOKUP(AX38,'Rural 80'!$A$11:$BS$488,32,FALSE)</f>
        <v>23</v>
      </c>
      <c r="AZ38" s="416">
        <f t="array" ref="AZ38">INDEX(AY$1:AY$39,MATCH(SMALL(COUNTIF(AY$1:AY$39,"&lt;"&amp;AY$1:AY$39),ROW(AY38:AZ38)),COUNTIF(AY$1:AY$39,"&lt;"&amp;AY$1:AY$39),0))</f>
        <v>38</v>
      </c>
      <c r="BA38" s="416" t="str">
        <f t="array" ref="BA38">INDEX(AX$1:AX$39,SMALL(IF(AY$1:AY$39=AZ38,ROW(AY$1:AY$39)),COUNTIF(AZ$1:AZ38,AZ38)),1)</f>
        <v>Bournemouth</v>
      </c>
      <c r="BB38" s="416">
        <f t="shared" si="12"/>
        <v>38</v>
      </c>
      <c r="BC38" s="416" t="str">
        <f t="shared" si="13"/>
        <v>Bournemouth</v>
      </c>
      <c r="BF38" s="417" t="s">
        <v>313</v>
      </c>
      <c r="BG38" s="416">
        <f>VLOOKUP(BF38,'Rural 80'!$A$11:$BS$488,36,FALSE)</f>
        <v>24</v>
      </c>
      <c r="BH38" s="416">
        <f t="array" ref="BH38">INDEX(BG$1:BG$39,MATCH(SMALL(COUNTIF(BG$1:BG$39,"&lt;"&amp;BG$1:BG$39),ROW(BG38:BH38)),COUNTIF(BG$1:BG$39,"&lt;"&amp;BG$1:BG$39),0))</f>
        <v>38</v>
      </c>
      <c r="BI38" s="416" t="str">
        <f t="array" ref="BI38">INDEX(BF$1:BF$39,SMALL(IF(BG$1:BG$39=BH38,ROW(BG$1:BG$39)),COUNTIF(BH$1:BH38,BH38)),1)</f>
        <v>Bournemouth</v>
      </c>
      <c r="BJ38" s="416">
        <f t="shared" si="14"/>
        <v>38</v>
      </c>
      <c r="BK38" s="416" t="str">
        <f t="shared" si="15"/>
        <v>Bournemouth</v>
      </c>
      <c r="BN38" s="417" t="s">
        <v>313</v>
      </c>
      <c r="BO38" s="416">
        <f>VLOOKUP(BN38,'Rural 80'!$A$11:$BS$488,40,FALSE)</f>
        <v>28</v>
      </c>
      <c r="BP38" s="416">
        <f t="array" ref="BP38">INDEX(BO$1:BO$39,MATCH(SMALL(COUNTIF(BO$1:BO$39,"&lt;"&amp;BO$1:BO$39),ROW(BO38:BP38)),COUNTIF(BO$1:BO$39,"&lt;"&amp;BO$1:BO$39),0))</f>
        <v>38</v>
      </c>
      <c r="BQ38" s="416" t="str">
        <f t="array" ref="BQ38">INDEX(BN$1:BN$39,SMALL(IF(BO$1:BO$39=BP38,ROW(BO$1:BO$39)),COUNTIF(BP$1:BP38,BP38)),1)</f>
        <v>Bournemouth</v>
      </c>
      <c r="BR38" s="416">
        <f t="shared" si="16"/>
        <v>38</v>
      </c>
      <c r="BS38" s="416" t="str">
        <f t="shared" si="17"/>
        <v>Bournemouth</v>
      </c>
      <c r="BV38" s="417" t="s">
        <v>313</v>
      </c>
      <c r="BW38" s="416">
        <f>VLOOKUP(BV38,'Rural 80'!$A$11:$BS$488,44,FALSE)</f>
        <v>27</v>
      </c>
      <c r="BX38" s="416">
        <f t="array" ref="BX38">INDEX(BW$1:BW$39,MATCH(SMALL(COUNTIF(BW$1:BW$39,"&lt;"&amp;BW$1:BW$39),ROW(BW38:BX38)),COUNTIF(BW$1:BW$39,"&lt;"&amp;BW$1:BW$39),0))</f>
        <v>38</v>
      </c>
      <c r="BY38" s="416" t="str">
        <f t="array" ref="BY38">INDEX(BV$1:BV$39,SMALL(IF(BW$1:BW$39=BX38,ROW(BW$1:BW$39)),COUNTIF(BX$1:BX38,BX38)),1)</f>
        <v>Bournemouth</v>
      </c>
      <c r="BZ38" s="416">
        <f t="shared" si="18"/>
        <v>38</v>
      </c>
      <c r="CA38" s="416" t="str">
        <f t="shared" si="19"/>
        <v>Bournemouth</v>
      </c>
      <c r="CD38" s="417" t="s">
        <v>313</v>
      </c>
      <c r="CE38" s="416">
        <f>VLOOKUP(CD38,'Rural 80'!$A$11:$BS$488,48,FALSE)</f>
        <v>21</v>
      </c>
      <c r="CF38" s="416">
        <f t="array" ref="CF38">INDEX(CE$1:CE$39,MATCH(SMALL(COUNTIF(CE$1:CE$39,"&lt;"&amp;CE$1:CE$39),ROW(CE38:CF38)),COUNTIF(CE$1:CE$39,"&lt;"&amp;CE$1:CE$39),0))</f>
        <v>38</v>
      </c>
      <c r="CG38" s="416" t="str">
        <f t="array" ref="CG38">INDEX(CD$1:CD$39,SMALL(IF(CE$1:CE$39=CF38,ROW(CE$1:CE$39)),COUNTIF(CF$1:CF38,CF38)),1)</f>
        <v>Bournemouth</v>
      </c>
      <c r="CH38" s="416">
        <f t="shared" si="20"/>
        <v>38</v>
      </c>
      <c r="CI38" s="416" t="str">
        <f t="shared" si="21"/>
        <v>Bournemouth</v>
      </c>
      <c r="CL38" s="417" t="s">
        <v>313</v>
      </c>
      <c r="CM38" s="416">
        <f>VLOOKUP(CL38,'Rural 80'!$A$11:$BS$488,52,FALSE)</f>
        <v>23</v>
      </c>
      <c r="CN38" s="416">
        <f t="array" ref="CN38">INDEX(CM$1:CM$39,MATCH(SMALL(COUNTIF(CM$1:CM$39,"&lt;"&amp;CM$1:CM$39),ROW(CM38:CN38)),COUNTIF(CM$1:CM$39,"&lt;"&amp;CM$1:CM$39),0))</f>
        <v>38</v>
      </c>
      <c r="CO38" s="416" t="str">
        <f t="array" ref="CO38">INDEX(CL$1:CL$39,SMALL(IF(CM$1:CM$39=CN38,ROW(CM$1:CM$39)),COUNTIF(CN$1:CN38,CN38)),1)</f>
        <v>Bournemouth</v>
      </c>
      <c r="CP38" s="416">
        <f t="shared" si="22"/>
        <v>38</v>
      </c>
      <c r="CQ38" s="416" t="str">
        <f t="shared" si="23"/>
        <v>Bournemouth</v>
      </c>
      <c r="CT38" s="417" t="s">
        <v>313</v>
      </c>
      <c r="CU38" s="416" t="str">
        <f>VLOOKUP(CT38,'Rural 80'!$A$11:$BS$488,56,FALSE)</f>
        <v>9999</v>
      </c>
      <c r="CV38" s="416" t="str">
        <f t="array" ref="CV38">INDEX(CU$1:CU$39,MATCH(SMALL(COUNTIF(CU$1:CU$39,"&lt;"&amp;CU$1:CU$39),ROW(CU38:CV38)),COUNTIF(CU$1:CU$39,"&lt;"&amp;CU$1:CU$39),0))</f>
        <v>9999</v>
      </c>
      <c r="CW38" s="416" t="str">
        <f t="array" ref="CW38">INDEX(CT$1:CT$39,SMALL(IF(CU$1:CU$39=CV38,ROW(CU$1:CU$39)),COUNTIF(CV$1:CV38,CV38)),1)</f>
        <v>Wokingham</v>
      </c>
      <c r="CX38" s="416" t="str">
        <f t="shared" si="24"/>
        <v>no data</v>
      </c>
      <c r="CY38" s="416" t="str">
        <f t="shared" si="25"/>
        <v>Wokingham</v>
      </c>
      <c r="DB38" s="417" t="s">
        <v>313</v>
      </c>
      <c r="DC38" s="416" t="str">
        <f>VLOOKUP(DB38,'Rural 80'!$A$11:$BS$488,60,FALSE)</f>
        <v>9999</v>
      </c>
      <c r="DD38" s="416" t="str">
        <f t="array" ref="DD38">INDEX(DC$1:DC$39,MATCH(SMALL(COUNTIF(DC$1:DC$39,"&lt;"&amp;DC$1:DC$39),ROW(DC38:DD38)),COUNTIF(DC$1:DC$39,"&lt;"&amp;DC$1:DC$39),0))</f>
        <v>9999</v>
      </c>
      <c r="DE38" s="416" t="str">
        <f t="array" ref="DE38">INDEX(DB$1:DB$39,SMALL(IF(DC$1:DC$39=DD38,ROW(DC$1:DC$39)),COUNTIF(DD$1:DD38,DD38)),1)</f>
        <v>Wokingham</v>
      </c>
      <c r="DF38" s="416" t="str">
        <f t="shared" si="26"/>
        <v>no data</v>
      </c>
      <c r="DG38" s="416" t="str">
        <f t="shared" si="27"/>
        <v>Wokingham</v>
      </c>
      <c r="DJ38" s="417" t="s">
        <v>313</v>
      </c>
      <c r="DK38" s="416" t="str">
        <f>VLOOKUP(DJ38,'Rural 80'!$A$11:$BS$488,64,FALSE)</f>
        <v>9999</v>
      </c>
      <c r="DL38" s="416" t="str">
        <f t="array" ref="DL38">INDEX(DK$1:DK$39,MATCH(SMALL(COUNTIF(DK$1:DK$39,"&lt;"&amp;DK$1:DK$39),ROW(DK38:DL38)),COUNTIF(DK$1:DK$39,"&lt;"&amp;DK$1:DK$39),0))</f>
        <v>9999</v>
      </c>
      <c r="DM38" s="416" t="str">
        <f t="array" ref="DM38">INDEX(DJ$1:DJ$39,SMALL(IF(DK$1:DK$39=DL38,ROW(DK$1:DK$39)),COUNTIF(DL$1:DL38,DL38)),1)</f>
        <v>Wokingham</v>
      </c>
      <c r="DN38" s="416" t="str">
        <f t="shared" si="28"/>
        <v>no data</v>
      </c>
      <c r="DO38" s="416" t="str">
        <f t="shared" si="29"/>
        <v>Wokingham</v>
      </c>
      <c r="DR38" s="417" t="s">
        <v>313</v>
      </c>
      <c r="DS38" s="416" t="str">
        <f>VLOOKUP(DR38,'Rural 80'!$A$11:$BS$488,68,FALSE)</f>
        <v>9999</v>
      </c>
      <c r="DT38" s="416" t="str">
        <f t="array" ref="DT38">INDEX(DS$1:DS$39,MATCH(SMALL(COUNTIF(DS$1:DS$39,"&lt;"&amp;DS$1:DS$39),ROW(DS38:DT38)),COUNTIF(DS$1:DS$39,"&lt;"&amp;DS$1:DS$39),0))</f>
        <v>9999</v>
      </c>
      <c r="DU38" s="416" t="str">
        <f t="array" ref="DU38">INDEX(DR$1:DR$39,SMALL(IF(DS$1:DS$39=DT38,ROW(DS$1:DS$39)),COUNTIF(DT$1:DT38,DT38)),1)</f>
        <v>Wokingham</v>
      </c>
      <c r="DV38" s="416" t="str">
        <f t="shared" si="30"/>
        <v>no data</v>
      </c>
      <c r="DW38" s="416" t="str">
        <f t="shared" si="31"/>
        <v>Wokingham</v>
      </c>
    </row>
    <row r="39" spans="2:127" x14ac:dyDescent="0.25">
      <c r="B39" s="417" t="s">
        <v>316</v>
      </c>
      <c r="C39" s="416">
        <f>VLOOKUP(B39,'Rural 80'!$A$11:$BS$488,8,FALSE)</f>
        <v>16</v>
      </c>
      <c r="D39" s="416">
        <f t="array" ref="D39">INDEX(C$1:C$39,MATCH(SMALL(COUNTIF(C$1:C$39,"&lt;"&amp;C$1:C$39),ROW(C39:D39)),COUNTIF(C$1:C$39,"&lt;"&amp;C$1:C$39),0))</f>
        <v>39</v>
      </c>
      <c r="E39" s="416" t="str">
        <f t="array" ref="E39">INDEX(B$1:B$39,SMALL(IF(C$1:C$39=D39,ROW(C$1:C$39)),COUNTIF(D$1:D39,D39)),1)</f>
        <v>Bournemouth</v>
      </c>
      <c r="F39" s="416">
        <f t="shared" si="32"/>
        <v>39</v>
      </c>
      <c r="G39" s="416" t="str">
        <f t="shared" si="33"/>
        <v>Bournemouth</v>
      </c>
      <c r="J39" s="417" t="s">
        <v>316</v>
      </c>
      <c r="K39" s="416">
        <f>VLOOKUP(J39,'Rural 80'!$A$11:$BS$488,12,FALSE)</f>
        <v>17</v>
      </c>
      <c r="L39" s="416">
        <f t="array" ref="L39">INDEX(K$1:K$39,MATCH(SMALL(COUNTIF(K$1:K$39,"&lt;"&amp;K$1:K$39),ROW(K39:L39)),COUNTIF(K$1:K$39,"&lt;"&amp;K$1:K$39),0))</f>
        <v>39</v>
      </c>
      <c r="M39" s="416" t="str">
        <f t="array" ref="M39">INDEX(J$1:J$39,SMALL(IF(K$1:K$39=L39,ROW(K$1:K$39)),COUNTIF(L$1:L39,L39)),1)</f>
        <v>Bournemouth</v>
      </c>
      <c r="N39" s="416">
        <f t="shared" si="2"/>
        <v>39</v>
      </c>
      <c r="O39" s="416" t="str">
        <f t="shared" si="3"/>
        <v>Bournemouth</v>
      </c>
      <c r="R39" s="417" t="s">
        <v>316</v>
      </c>
      <c r="S39" s="416">
        <f>VLOOKUP(R39,'Rural 80'!$A$11:$BS$488,16,FALSE)</f>
        <v>19</v>
      </c>
      <c r="T39" s="416">
        <f t="array" ref="T39">INDEX(S$1:S$39,MATCH(SMALL(COUNTIF(S$1:S$39,"&lt;"&amp;S$1:S$39),ROW(S39:T39)),COUNTIF(S$1:S$39,"&lt;"&amp;S$1:S$39),0))</f>
        <v>39</v>
      </c>
      <c r="U39" s="416" t="str">
        <f t="array" ref="U39">INDEX(R$1:R$39,SMALL(IF(S$1:S$39=T39,ROW(S$1:S$39)),COUNTIF(T$1:T39,T39)),1)</f>
        <v>Bournemouth</v>
      </c>
      <c r="V39" s="416">
        <f t="shared" si="4"/>
        <v>39</v>
      </c>
      <c r="W39" s="416" t="str">
        <f t="shared" si="5"/>
        <v>Bournemouth</v>
      </c>
      <c r="Z39" s="417" t="s">
        <v>316</v>
      </c>
      <c r="AA39" s="416">
        <f>VLOOKUP(Z39,'Rural 80'!$A$11:$BS$488,20,FALSE)</f>
        <v>17</v>
      </c>
      <c r="AB39" s="416">
        <f t="array" ref="AB39">INDEX(AA$1:AA$39,MATCH(SMALL(COUNTIF(AA$1:AA$39,"&lt;"&amp;AA$1:AA$39),ROW(AA39:AB39)),COUNTIF(AA$1:AA$39,"&lt;"&amp;AA$1:AA$39),0))</f>
        <v>39</v>
      </c>
      <c r="AC39" s="416" t="str">
        <f t="array" ref="AC39">INDEX(Z$1:Z$39,SMALL(IF(AA$1:AA$39=AB39,ROW(AA$1:AA$39)),COUNTIF(AB$1:AB39,AB39)),1)</f>
        <v>Bournemouth</v>
      </c>
      <c r="AD39" s="416">
        <f t="shared" si="6"/>
        <v>39</v>
      </c>
      <c r="AE39" s="416" t="str">
        <f t="shared" si="7"/>
        <v>Bournemouth</v>
      </c>
      <c r="AH39" s="417" t="s">
        <v>316</v>
      </c>
      <c r="AI39" s="416">
        <f>VLOOKUP(AH39,'Rural 80'!$A$11:$BS$488,24,FALSE)</f>
        <v>16</v>
      </c>
      <c r="AJ39" s="416">
        <f t="array" ref="AJ39">INDEX(AI$1:AI$39,MATCH(SMALL(COUNTIF(AI$1:AI$39,"&lt;"&amp;AI$1:AI$39),ROW(AI39:AJ39)),COUNTIF(AI$1:AI$39,"&lt;"&amp;AI$1:AI$39),0))</f>
        <v>39</v>
      </c>
      <c r="AK39" s="416" t="str">
        <f t="array" ref="AK39">INDEX(AH$1:AH$39,SMALL(IF(AI$1:AI$39=AJ39,ROW(AI$1:AI$39)),COUNTIF(AJ$1:AJ39,AJ39)),1)</f>
        <v>Bournemouth</v>
      </c>
      <c r="AL39" s="416">
        <f t="shared" si="8"/>
        <v>39</v>
      </c>
      <c r="AM39" s="416" t="str">
        <f t="shared" si="9"/>
        <v>Bournemouth</v>
      </c>
      <c r="AP39" s="417" t="s">
        <v>316</v>
      </c>
      <c r="AQ39" s="416">
        <f>VLOOKUP(AP39,'Rural 80'!$A$11:$BS$488,28,FALSE)</f>
        <v>17</v>
      </c>
      <c r="AR39" s="416">
        <f t="array" ref="AR39">INDEX(AQ$1:AQ$39,MATCH(SMALL(COUNTIF(AQ$1:AQ$39,"&lt;"&amp;AQ$1:AQ$39),ROW(AQ39:AR39)),COUNTIF(AQ$1:AQ$39,"&lt;"&amp;AQ$1:AQ$39),0))</f>
        <v>39</v>
      </c>
      <c r="AS39" s="416" t="str">
        <f t="array" ref="AS39">INDEX(AP$1:AP$39,SMALL(IF(AQ$1:AQ$39=AR39,ROW(AQ$1:AQ$39)),COUNTIF(AR$1:AR39,AR39)),1)</f>
        <v>Reading</v>
      </c>
      <c r="AT39" s="416">
        <f t="shared" si="10"/>
        <v>39</v>
      </c>
      <c r="AU39" s="416" t="str">
        <f t="shared" si="11"/>
        <v>Reading</v>
      </c>
      <c r="AX39" s="417" t="s">
        <v>316</v>
      </c>
      <c r="AY39" s="416">
        <f>VLOOKUP(AX39,'Rural 80'!$A$11:$BS$488,32,FALSE)</f>
        <v>22</v>
      </c>
      <c r="AZ39" s="416">
        <f t="array" ref="AZ39">INDEX(AY$1:AY$39,MATCH(SMALL(COUNTIF(AY$1:AY$39,"&lt;"&amp;AY$1:AY$39),ROW(AY39:AZ39)),COUNTIF(AY$1:AY$39,"&lt;"&amp;AY$1:AY$39),0))</f>
        <v>39</v>
      </c>
      <c r="BA39" s="416" t="str">
        <f t="array" ref="BA39">INDEX(AX$1:AX$39,SMALL(IF(AY$1:AY$39=AZ39,ROW(AY$1:AY$39)),COUNTIF(AZ$1:AZ39,AZ39)),1)</f>
        <v>Brighton and Hove</v>
      </c>
      <c r="BB39" s="416">
        <f t="shared" si="12"/>
        <v>39</v>
      </c>
      <c r="BC39" s="416" t="str">
        <f t="shared" si="13"/>
        <v>Brighton and Hove</v>
      </c>
      <c r="BF39" s="417" t="s">
        <v>316</v>
      </c>
      <c r="BG39" s="416">
        <f>VLOOKUP(BF39,'Rural 80'!$A$11:$BS$488,36,FALSE)</f>
        <v>25</v>
      </c>
      <c r="BH39" s="416">
        <f t="array" ref="BH39">INDEX(BG$1:BG$39,MATCH(SMALL(COUNTIF(BG$1:BG$39,"&lt;"&amp;BG$1:BG$39),ROW(BG39:BH39)),COUNTIF(BG$1:BG$39,"&lt;"&amp;BG$1:BG$39),0))</f>
        <v>39</v>
      </c>
      <c r="BI39" s="416" t="str">
        <f t="array" ref="BI39">INDEX(BF$1:BF$39,SMALL(IF(BG$1:BG$39=BH39,ROW(BG$1:BG$39)),COUNTIF(BH$1:BH39,BH39)),1)</f>
        <v>Reading</v>
      </c>
      <c r="BJ39" s="416">
        <f t="shared" si="14"/>
        <v>39</v>
      </c>
      <c r="BK39" s="416" t="str">
        <f t="shared" si="15"/>
        <v>Reading</v>
      </c>
      <c r="BN39" s="417" t="s">
        <v>316</v>
      </c>
      <c r="BO39" s="416">
        <f>VLOOKUP(BN39,'Rural 80'!$A$11:$BS$488,40,FALSE)</f>
        <v>18</v>
      </c>
      <c r="BP39" s="416">
        <f t="array" ref="BP39">INDEX(BO$1:BO$39,MATCH(SMALL(COUNTIF(BO$1:BO$39,"&lt;"&amp;BO$1:BO$39),ROW(BO39:BP39)),COUNTIF(BO$1:BO$39,"&lt;"&amp;BO$1:BO$39),0))</f>
        <v>39</v>
      </c>
      <c r="BQ39" s="416" t="str">
        <f t="array" ref="BQ39">INDEX(BN$1:BN$39,SMALL(IF(BO$1:BO$39=BP39,ROW(BO$1:BO$39)),COUNTIF(BP$1:BP39,BP39)),1)</f>
        <v>Nottingham</v>
      </c>
      <c r="BR39" s="416">
        <f t="shared" si="16"/>
        <v>39</v>
      </c>
      <c r="BS39" s="416" t="str">
        <f t="shared" si="17"/>
        <v>Nottingham</v>
      </c>
      <c r="BV39" s="417" t="s">
        <v>316</v>
      </c>
      <c r="BW39" s="416">
        <f>VLOOKUP(BV39,'Rural 80'!$A$11:$BS$488,44,FALSE)</f>
        <v>18</v>
      </c>
      <c r="BX39" s="416">
        <f t="array" ref="BX39">INDEX(BW$1:BW$39,MATCH(SMALL(COUNTIF(BW$1:BW$39,"&lt;"&amp;BW$1:BW$39),ROW(BW39:BX39)),COUNTIF(BW$1:BW$39,"&lt;"&amp;BW$1:BW$39),0))</f>
        <v>39</v>
      </c>
      <c r="BY39" s="416" t="str">
        <f t="array" ref="BY39">INDEX(BV$1:BV$39,SMALL(IF(BW$1:BW$39=BX39,ROW(BW$1:BW$39)),COUNTIF(BX$1:BX39,BX39)),1)</f>
        <v>Nottingham</v>
      </c>
      <c r="BZ39" s="416">
        <f t="shared" si="18"/>
        <v>39</v>
      </c>
      <c r="CA39" s="416" t="str">
        <f t="shared" si="19"/>
        <v>Nottingham</v>
      </c>
      <c r="CD39" s="417" t="s">
        <v>316</v>
      </c>
      <c r="CE39" s="416">
        <f>VLOOKUP(CD39,'Rural 80'!$A$11:$BS$488,48,FALSE)</f>
        <v>19</v>
      </c>
      <c r="CF39" s="416">
        <f t="array" ref="CF39">INDEX(CE$1:CE$39,MATCH(SMALL(COUNTIF(CE$1:CE$39,"&lt;"&amp;CE$1:CE$39),ROW(CE39:CF39)),COUNTIF(CE$1:CE$39,"&lt;"&amp;CE$1:CE$39),0))</f>
        <v>39</v>
      </c>
      <c r="CG39" s="416" t="str">
        <f t="array" ref="CG39">INDEX(CD$1:CD$39,SMALL(IF(CE$1:CE$39=CF39,ROW(CE$1:CE$39)),COUNTIF(CF$1:CF39,CF39)),1)</f>
        <v>Nottingham</v>
      </c>
      <c r="CH39" s="416">
        <f t="shared" si="20"/>
        <v>39</v>
      </c>
      <c r="CI39" s="416" t="str">
        <f t="shared" si="21"/>
        <v>Nottingham</v>
      </c>
      <c r="CL39" s="417" t="s">
        <v>316</v>
      </c>
      <c r="CM39" s="416">
        <f>VLOOKUP(CL39,'Rural 80'!$A$11:$BS$488,52,FALSE)</f>
        <v>15</v>
      </c>
      <c r="CN39" s="416">
        <f t="array" ref="CN39">INDEX(CM$1:CM$39,MATCH(SMALL(COUNTIF(CM$1:CM$39,"&lt;"&amp;CM$1:CM$39),ROW(CM39:CN39)),COUNTIF(CM$1:CM$39,"&lt;"&amp;CM$1:CM$39),0))</f>
        <v>39</v>
      </c>
      <c r="CO39" s="416" t="str">
        <f t="array" ref="CO39">INDEX(CL$1:CL$39,SMALL(IF(CM$1:CM$39=CN39,ROW(CM$1:CM$39)),COUNTIF(CN$1:CN39,CN39)),1)</f>
        <v>Nottingham</v>
      </c>
      <c r="CP39" s="416">
        <f t="shared" si="22"/>
        <v>39</v>
      </c>
      <c r="CQ39" s="416" t="str">
        <f t="shared" si="23"/>
        <v>Nottingham</v>
      </c>
      <c r="CT39" s="417" t="s">
        <v>316</v>
      </c>
      <c r="CU39" s="416" t="str">
        <f>VLOOKUP(CT39,'Rural 80'!$A$11:$BS$488,56,FALSE)</f>
        <v>9999</v>
      </c>
      <c r="CV39" s="416" t="str">
        <f t="array" ref="CV39">INDEX(CU$1:CU$39,MATCH(SMALL(COUNTIF(CU$1:CU$39,"&lt;"&amp;CU$1:CU$39),ROW(CU39:CV39)),COUNTIF(CU$1:CU$39,"&lt;"&amp;CU$1:CU$39),0))</f>
        <v>9999</v>
      </c>
      <c r="CW39" s="416" t="str">
        <f t="array" ref="CW39">INDEX(CT$1:CT$39,SMALL(IF(CU$1:CU$39=CV39,ROW(CU$1:CU$39)),COUNTIF(CV$1:CV39,CV39)),1)</f>
        <v>Worthing</v>
      </c>
      <c r="CX39" s="416" t="str">
        <f t="shared" si="24"/>
        <v>no data</v>
      </c>
      <c r="CY39" s="416" t="str">
        <f t="shared" si="25"/>
        <v>Worthing</v>
      </c>
      <c r="DB39" s="417" t="s">
        <v>316</v>
      </c>
      <c r="DC39" s="416" t="str">
        <f>VLOOKUP(DB39,'Rural 80'!$A$11:$BS$488,60,FALSE)</f>
        <v>9999</v>
      </c>
      <c r="DD39" s="416" t="str">
        <f t="array" ref="DD39">INDEX(DC$1:DC$39,MATCH(SMALL(COUNTIF(DC$1:DC$39,"&lt;"&amp;DC$1:DC$39),ROW(DC39:DD39)),COUNTIF(DC$1:DC$39,"&lt;"&amp;DC$1:DC$39),0))</f>
        <v>9999</v>
      </c>
      <c r="DE39" s="416" t="str">
        <f t="array" ref="DE39">INDEX(DB$1:DB$39,SMALL(IF(DC$1:DC$39=DD39,ROW(DC$1:DC$39)),COUNTIF(DD$1:DD39,DD39)),1)</f>
        <v>Worthing</v>
      </c>
      <c r="DF39" s="416" t="str">
        <f t="shared" si="26"/>
        <v>no data</v>
      </c>
      <c r="DG39" s="416" t="str">
        <f t="shared" si="27"/>
        <v>Worthing</v>
      </c>
      <c r="DJ39" s="417" t="s">
        <v>316</v>
      </c>
      <c r="DK39" s="416" t="str">
        <f>VLOOKUP(DJ39,'Rural 80'!$A$11:$BS$488,64,FALSE)</f>
        <v>9999</v>
      </c>
      <c r="DL39" s="416" t="str">
        <f t="array" ref="DL39">INDEX(DK$1:DK$39,MATCH(SMALL(COUNTIF(DK$1:DK$39,"&lt;"&amp;DK$1:DK$39),ROW(DK39:DL39)),COUNTIF(DK$1:DK$39,"&lt;"&amp;DK$1:DK$39),0))</f>
        <v>9999</v>
      </c>
      <c r="DM39" s="416" t="str">
        <f t="array" ref="DM39">INDEX(DJ$1:DJ$39,SMALL(IF(DK$1:DK$39=DL39,ROW(DK$1:DK$39)),COUNTIF(DL$1:DL39,DL39)),1)</f>
        <v>Worthing</v>
      </c>
      <c r="DN39" s="416" t="str">
        <f t="shared" si="28"/>
        <v>no data</v>
      </c>
      <c r="DO39" s="416" t="str">
        <f t="shared" si="29"/>
        <v>Worthing</v>
      </c>
      <c r="DR39" s="417" t="s">
        <v>316</v>
      </c>
      <c r="DS39" s="416" t="str">
        <f>VLOOKUP(DR39,'Rural 80'!$A$11:$BS$488,68,FALSE)</f>
        <v>9999</v>
      </c>
      <c r="DT39" s="416" t="str">
        <f t="array" ref="DT39">INDEX(DS$1:DS$39,MATCH(SMALL(COUNTIF(DS$1:DS$39,"&lt;"&amp;DS$1:DS$39),ROW(DS39:DT39)),COUNTIF(DS$1:DS$39,"&lt;"&amp;DS$1:DS$39),0))</f>
        <v>9999</v>
      </c>
      <c r="DU39" s="416" t="str">
        <f t="array" ref="DU39">INDEX(DR$1:DR$39,SMALL(IF(DS$1:DS$39=DT39,ROW(DS$1:DS$39)),COUNTIF(DT$1:DT39,DT39)),1)</f>
        <v>Worthing</v>
      </c>
      <c r="DV39" s="416" t="str">
        <f t="shared" si="30"/>
        <v>no data</v>
      </c>
      <c r="DW39" s="416" t="str">
        <f t="shared" si="31"/>
        <v>Worthing</v>
      </c>
    </row>
    <row r="40" spans="2:127" x14ac:dyDescent="0.25">
      <c r="B40" s="417"/>
      <c r="J40" s="417"/>
      <c r="R40" s="417"/>
      <c r="Z40" s="417"/>
      <c r="AH40" s="417"/>
      <c r="AP40" s="417"/>
      <c r="AX40" s="417"/>
      <c r="BF40" s="417"/>
      <c r="BN40" s="417"/>
      <c r="BV40" s="417"/>
      <c r="CD40" s="417"/>
      <c r="CL40" s="417"/>
      <c r="CT40" s="417"/>
      <c r="DB40" s="417"/>
      <c r="DJ40" s="417"/>
      <c r="DR40" s="417"/>
    </row>
    <row r="41" spans="2:127" x14ac:dyDescent="0.25">
      <c r="B41" s="417"/>
      <c r="J41" s="417"/>
      <c r="R41" s="417"/>
      <c r="Z41" s="417"/>
      <c r="AH41" s="417"/>
      <c r="AP41" s="417"/>
      <c r="AX41" s="417"/>
      <c r="BF41" s="417"/>
      <c r="BN41" s="417"/>
      <c r="BV41" s="417"/>
      <c r="CD41" s="417"/>
      <c r="CL41" s="417"/>
      <c r="CT41" s="417"/>
      <c r="DB41" s="417"/>
      <c r="DJ41" s="417"/>
      <c r="DR41" s="417"/>
    </row>
    <row r="42" spans="2:127" x14ac:dyDescent="0.25">
      <c r="B42" s="417"/>
      <c r="J42" s="417"/>
      <c r="R42" s="417"/>
      <c r="Z42" s="417"/>
      <c r="AH42" s="417"/>
      <c r="AP42" s="417"/>
      <c r="AX42" s="417"/>
      <c r="BF42" s="417"/>
      <c r="BN42" s="417"/>
      <c r="BV42" s="417"/>
      <c r="CD42" s="417"/>
      <c r="CL42" s="417"/>
      <c r="CT42" s="417"/>
      <c r="DB42" s="417"/>
      <c r="DJ42" s="417"/>
      <c r="DR42" s="417"/>
    </row>
    <row r="43" spans="2:127" x14ac:dyDescent="0.25">
      <c r="B43" s="417"/>
      <c r="J43" s="417"/>
      <c r="R43" s="417"/>
      <c r="Z43" s="417"/>
      <c r="AH43" s="417"/>
      <c r="AP43" s="417"/>
      <c r="AX43" s="417"/>
      <c r="BF43" s="417"/>
      <c r="BN43" s="417"/>
      <c r="BV43" s="417"/>
      <c r="CD43" s="417"/>
      <c r="CL43" s="417"/>
      <c r="CT43" s="417"/>
      <c r="DB43" s="417"/>
      <c r="DJ43" s="417"/>
      <c r="DR43" s="417"/>
    </row>
    <row r="44" spans="2:127" x14ac:dyDescent="0.25">
      <c r="B44" s="417"/>
      <c r="J44" s="417"/>
      <c r="R44" s="417"/>
      <c r="Z44" s="417"/>
      <c r="AH44" s="417"/>
      <c r="AP44" s="417"/>
      <c r="AX44" s="417"/>
      <c r="BF44" s="417"/>
      <c r="BN44" s="417"/>
      <c r="BV44" s="417"/>
      <c r="CD44" s="417"/>
      <c r="CL44" s="417"/>
      <c r="CT44" s="417"/>
      <c r="DB44" s="417"/>
      <c r="DJ44" s="417"/>
      <c r="DR44" s="417"/>
    </row>
    <row r="45" spans="2:127" x14ac:dyDescent="0.25">
      <c r="B45" s="417"/>
      <c r="J45" s="417"/>
      <c r="R45" s="417"/>
      <c r="Z45" s="417"/>
      <c r="AH45" s="417"/>
      <c r="AP45" s="417"/>
      <c r="AX45" s="417"/>
      <c r="BF45" s="417"/>
      <c r="BN45" s="417"/>
      <c r="BV45" s="417"/>
      <c r="CD45" s="417"/>
      <c r="CL45" s="417"/>
      <c r="CT45" s="417"/>
      <c r="DB45" s="417"/>
      <c r="DJ45" s="417"/>
      <c r="DR45" s="417"/>
    </row>
    <row r="46" spans="2:127" x14ac:dyDescent="0.25">
      <c r="B46" s="417"/>
      <c r="J46" s="417"/>
      <c r="R46" s="417"/>
      <c r="Z46" s="417"/>
      <c r="AH46" s="417"/>
      <c r="AP46" s="417"/>
      <c r="AX46" s="417"/>
      <c r="BF46" s="417"/>
      <c r="BN46" s="417"/>
      <c r="BV46" s="417"/>
      <c r="CD46" s="417"/>
      <c r="CL46" s="417"/>
      <c r="CT46" s="417"/>
      <c r="DB46" s="417"/>
      <c r="DJ46" s="417"/>
      <c r="DR46" s="417"/>
    </row>
    <row r="47" spans="2:127" x14ac:dyDescent="0.25">
      <c r="B47" s="417"/>
      <c r="J47" s="417"/>
      <c r="R47" s="417"/>
      <c r="Z47" s="417"/>
      <c r="AH47" s="417"/>
      <c r="AP47" s="417"/>
      <c r="AX47" s="417"/>
      <c r="BF47" s="417"/>
      <c r="BN47" s="417"/>
      <c r="BV47" s="417"/>
      <c r="CD47" s="417"/>
      <c r="CL47" s="417"/>
      <c r="CT47" s="417"/>
      <c r="DB47" s="417"/>
      <c r="DJ47" s="417"/>
      <c r="DR47" s="417"/>
    </row>
    <row r="48" spans="2:127" x14ac:dyDescent="0.25">
      <c r="B48" s="417"/>
      <c r="J48" s="417"/>
      <c r="R48" s="417"/>
      <c r="Z48" s="417"/>
      <c r="AH48" s="417"/>
      <c r="AP48" s="417"/>
      <c r="AX48" s="417"/>
      <c r="BF48" s="417"/>
      <c r="BN48" s="417"/>
      <c r="BV48" s="417"/>
      <c r="CD48" s="417"/>
      <c r="CL48" s="417"/>
      <c r="CT48" s="417"/>
      <c r="DB48" s="417"/>
      <c r="DJ48" s="417"/>
      <c r="DR48" s="417"/>
    </row>
    <row r="49" spans="2:122" x14ac:dyDescent="0.25">
      <c r="B49" s="417"/>
      <c r="J49" s="417"/>
      <c r="R49" s="417"/>
      <c r="Z49" s="417"/>
      <c r="AH49" s="417"/>
      <c r="AP49" s="417"/>
      <c r="AX49" s="417"/>
      <c r="BF49" s="417"/>
      <c r="BN49" s="417"/>
      <c r="BV49" s="417"/>
      <c r="CD49" s="417"/>
      <c r="CL49" s="417"/>
      <c r="CT49" s="417"/>
      <c r="DB49" s="417"/>
      <c r="DJ49" s="417"/>
      <c r="DR49" s="417"/>
    </row>
    <row r="50" spans="2:122" x14ac:dyDescent="0.25">
      <c r="B50" s="417"/>
      <c r="J50" s="417"/>
      <c r="R50" s="417"/>
      <c r="Z50" s="417"/>
      <c r="AH50" s="417"/>
      <c r="AP50" s="417"/>
      <c r="AX50" s="417"/>
      <c r="BF50" s="417"/>
      <c r="BN50" s="417"/>
      <c r="BV50" s="417"/>
      <c r="CD50" s="417"/>
      <c r="CL50" s="417"/>
      <c r="CT50" s="417"/>
      <c r="DB50" s="417"/>
      <c r="DJ50" s="417"/>
      <c r="DR50" s="417"/>
    </row>
    <row r="51" spans="2:122" x14ac:dyDescent="0.25">
      <c r="B51" s="417"/>
      <c r="J51" s="417"/>
      <c r="R51" s="417"/>
      <c r="Z51" s="417"/>
      <c r="AH51" s="417"/>
      <c r="AP51" s="417"/>
      <c r="AX51" s="417"/>
      <c r="BF51" s="417"/>
      <c r="BN51" s="417"/>
      <c r="BV51" s="417"/>
      <c r="CD51" s="417"/>
      <c r="CL51" s="417"/>
      <c r="CT51" s="417"/>
      <c r="DB51" s="417"/>
      <c r="DJ51" s="417"/>
      <c r="DR51" s="417"/>
    </row>
    <row r="52" spans="2:122" x14ac:dyDescent="0.25">
      <c r="B52" s="417"/>
      <c r="J52" s="417"/>
      <c r="R52" s="417"/>
      <c r="Z52" s="417"/>
      <c r="AH52" s="417"/>
      <c r="AP52" s="417"/>
      <c r="AX52" s="417"/>
      <c r="BF52" s="417"/>
      <c r="BN52" s="417"/>
      <c r="BV52" s="417"/>
      <c r="CD52" s="417"/>
      <c r="CL52" s="417"/>
      <c r="CT52" s="417"/>
      <c r="DB52" s="417"/>
      <c r="DJ52" s="417"/>
      <c r="DR52" s="417"/>
    </row>
    <row r="53" spans="2:122" x14ac:dyDescent="0.25">
      <c r="B53" s="417"/>
      <c r="J53" s="417"/>
      <c r="R53" s="417"/>
      <c r="Z53" s="417"/>
      <c r="AH53" s="417"/>
      <c r="AP53" s="417"/>
      <c r="AX53" s="417"/>
      <c r="BF53" s="417"/>
      <c r="BN53" s="417"/>
      <c r="BV53" s="417"/>
      <c r="CD53" s="417"/>
      <c r="CL53" s="417"/>
      <c r="CT53" s="417"/>
      <c r="DB53" s="417"/>
      <c r="DJ53" s="417"/>
      <c r="DR53" s="417"/>
    </row>
    <row r="54" spans="2:122" x14ac:dyDescent="0.25">
      <c r="B54" s="417"/>
      <c r="J54" s="417"/>
      <c r="R54" s="417"/>
      <c r="Z54" s="417"/>
      <c r="AH54" s="417"/>
      <c r="AP54" s="417"/>
      <c r="AX54" s="417"/>
      <c r="BF54" s="417"/>
      <c r="BN54" s="417"/>
      <c r="BV54" s="417"/>
      <c r="CD54" s="417"/>
      <c r="CL54" s="417"/>
      <c r="CT54" s="417"/>
      <c r="DB54" s="417"/>
      <c r="DJ54" s="417"/>
      <c r="DR54" s="417"/>
    </row>
    <row r="55" spans="2:122" x14ac:dyDescent="0.25">
      <c r="B55" s="417"/>
      <c r="J55" s="417"/>
      <c r="R55" s="417"/>
      <c r="Z55" s="417"/>
      <c r="AH55" s="417"/>
      <c r="AP55" s="417"/>
      <c r="AX55" s="417"/>
      <c r="BF55" s="417"/>
      <c r="BN55" s="417"/>
      <c r="BV55" s="417"/>
      <c r="CD55" s="417"/>
      <c r="CL55" s="417"/>
      <c r="CT55" s="417"/>
      <c r="DB55" s="417"/>
      <c r="DJ55" s="417"/>
      <c r="DR55" s="417"/>
    </row>
    <row r="56" spans="2:122" x14ac:dyDescent="0.25">
      <c r="B56" s="417"/>
      <c r="J56" s="417"/>
      <c r="R56" s="417"/>
      <c r="Z56" s="417"/>
      <c r="AH56" s="417"/>
      <c r="AP56" s="417"/>
      <c r="AX56" s="417"/>
      <c r="BF56" s="417"/>
      <c r="BN56" s="417"/>
      <c r="BV56" s="417"/>
      <c r="CD56" s="417"/>
      <c r="CL56" s="417"/>
      <c r="CT56" s="417"/>
      <c r="DB56" s="417"/>
      <c r="DJ56" s="417"/>
      <c r="DR56" s="417"/>
    </row>
    <row r="57" spans="2:122" x14ac:dyDescent="0.25">
      <c r="B57" s="417"/>
      <c r="J57" s="417"/>
      <c r="R57" s="417"/>
      <c r="Z57" s="417"/>
      <c r="AH57" s="417"/>
      <c r="AP57" s="417"/>
      <c r="AX57" s="417"/>
      <c r="BF57" s="417"/>
      <c r="BN57" s="417"/>
      <c r="BV57" s="417"/>
      <c r="CD57" s="417"/>
      <c r="CL57" s="417"/>
      <c r="CT57" s="417"/>
      <c r="DB57" s="417"/>
      <c r="DJ57" s="417"/>
      <c r="DR57" s="417"/>
    </row>
    <row r="58" spans="2:122" x14ac:dyDescent="0.25">
      <c r="B58" s="417"/>
      <c r="J58" s="417"/>
      <c r="R58" s="417"/>
      <c r="Z58" s="417"/>
      <c r="AH58" s="417"/>
      <c r="AP58" s="417"/>
      <c r="AX58" s="417"/>
      <c r="BF58" s="417"/>
      <c r="BN58" s="417"/>
      <c r="BV58" s="417"/>
      <c r="CD58" s="417"/>
      <c r="CL58" s="417"/>
      <c r="CT58" s="417"/>
      <c r="DB58" s="417"/>
      <c r="DJ58" s="417"/>
      <c r="DR58" s="417"/>
    </row>
    <row r="59" spans="2:122" x14ac:dyDescent="0.25">
      <c r="B59" s="417"/>
      <c r="J59" s="417"/>
      <c r="R59" s="417"/>
      <c r="Z59" s="417"/>
      <c r="AH59" s="417"/>
      <c r="AP59" s="417"/>
      <c r="AX59" s="417"/>
      <c r="BF59" s="417"/>
      <c r="BN59" s="417"/>
      <c r="BV59" s="417"/>
      <c r="CD59" s="417"/>
      <c r="CL59" s="417"/>
      <c r="CT59" s="417"/>
      <c r="DB59" s="417"/>
      <c r="DJ59" s="417"/>
      <c r="DR59" s="417"/>
    </row>
    <row r="60" spans="2:122" x14ac:dyDescent="0.25">
      <c r="B60" s="417"/>
      <c r="J60" s="417"/>
      <c r="R60" s="417"/>
      <c r="Z60" s="417"/>
      <c r="AH60" s="417"/>
      <c r="AP60" s="417"/>
      <c r="AX60" s="417"/>
      <c r="BF60" s="417"/>
      <c r="BN60" s="417"/>
      <c r="BV60" s="417"/>
      <c r="CD60" s="417"/>
      <c r="CL60" s="417"/>
      <c r="CT60" s="417"/>
      <c r="DB60" s="417"/>
      <c r="DJ60" s="417"/>
      <c r="DR60" s="417"/>
    </row>
    <row r="61" spans="2:122" x14ac:dyDescent="0.25">
      <c r="B61" s="417"/>
      <c r="J61" s="417"/>
      <c r="R61" s="417"/>
      <c r="Z61" s="417"/>
      <c r="AH61" s="417"/>
      <c r="AP61" s="417"/>
      <c r="AX61" s="417"/>
      <c r="BF61" s="417"/>
      <c r="BN61" s="417"/>
      <c r="BV61" s="417"/>
      <c r="CD61" s="417"/>
      <c r="CL61" s="417"/>
      <c r="CT61" s="417"/>
      <c r="DB61" s="417"/>
      <c r="DJ61" s="417"/>
      <c r="DR61" s="417"/>
    </row>
    <row r="62" spans="2:122" x14ac:dyDescent="0.25">
      <c r="B62" s="417"/>
      <c r="J62" s="417"/>
      <c r="R62" s="417"/>
      <c r="Z62" s="417"/>
      <c r="AH62" s="417"/>
      <c r="AP62" s="417"/>
      <c r="AX62" s="417"/>
      <c r="BF62" s="417"/>
      <c r="BN62" s="417"/>
      <c r="BV62" s="417"/>
      <c r="CD62" s="417"/>
      <c r="CL62" s="417"/>
      <c r="CT62" s="417"/>
      <c r="DB62" s="417"/>
      <c r="DJ62" s="417"/>
      <c r="DR62" s="417"/>
    </row>
    <row r="63" spans="2:122" x14ac:dyDescent="0.25">
      <c r="B63" s="417"/>
      <c r="J63" s="417"/>
      <c r="R63" s="417"/>
      <c r="Z63" s="417"/>
      <c r="AH63" s="417"/>
      <c r="AP63" s="417"/>
      <c r="AX63" s="417"/>
      <c r="BF63" s="417"/>
      <c r="BN63" s="417"/>
      <c r="BV63" s="417"/>
      <c r="CD63" s="417"/>
      <c r="CL63" s="417"/>
      <c r="CT63" s="417"/>
      <c r="DB63" s="417"/>
      <c r="DJ63" s="417"/>
      <c r="DR63" s="417"/>
    </row>
    <row r="64" spans="2:122" x14ac:dyDescent="0.25">
      <c r="B64" s="417"/>
      <c r="J64" s="417"/>
      <c r="R64" s="417"/>
      <c r="Z64" s="417"/>
      <c r="AH64" s="417"/>
      <c r="AP64" s="417"/>
      <c r="AX64" s="417"/>
      <c r="BF64" s="417"/>
      <c r="BN64" s="417"/>
      <c r="BV64" s="417"/>
      <c r="CD64" s="417"/>
      <c r="CL64" s="417"/>
      <c r="CT64" s="417"/>
      <c r="DB64" s="417"/>
      <c r="DJ64" s="417"/>
      <c r="DR64" s="417"/>
    </row>
    <row r="65" spans="2:122" x14ac:dyDescent="0.25">
      <c r="B65" s="417"/>
      <c r="J65" s="417"/>
      <c r="R65" s="417"/>
      <c r="Z65" s="417"/>
      <c r="AH65" s="417"/>
      <c r="AP65" s="417"/>
      <c r="AX65" s="417"/>
      <c r="BF65" s="417"/>
      <c r="BN65" s="417"/>
      <c r="BV65" s="417"/>
      <c r="CD65" s="417"/>
      <c r="CL65" s="417"/>
      <c r="CT65" s="417"/>
      <c r="DB65" s="417"/>
      <c r="DJ65" s="417"/>
      <c r="DR65" s="417"/>
    </row>
    <row r="66" spans="2:122" x14ac:dyDescent="0.25">
      <c r="B66" s="417"/>
      <c r="J66" s="417"/>
      <c r="R66" s="417"/>
      <c r="Z66" s="417"/>
      <c r="AH66" s="417"/>
      <c r="AP66" s="417"/>
      <c r="AX66" s="417"/>
      <c r="BF66" s="417"/>
      <c r="BN66" s="417"/>
      <c r="BV66" s="417"/>
      <c r="CD66" s="417"/>
      <c r="CL66" s="417"/>
      <c r="CT66" s="417"/>
      <c r="DB66" s="417"/>
      <c r="DJ66" s="417"/>
      <c r="DR66" s="417"/>
    </row>
    <row r="67" spans="2:122" x14ac:dyDescent="0.25">
      <c r="B67" s="417"/>
      <c r="J67" s="417"/>
      <c r="R67" s="417"/>
      <c r="Z67" s="417"/>
      <c r="AH67" s="417"/>
      <c r="AP67" s="417"/>
      <c r="AX67" s="417"/>
      <c r="BF67" s="417"/>
      <c r="BN67" s="417"/>
      <c r="BV67" s="417"/>
      <c r="CD67" s="417"/>
      <c r="CL67" s="417"/>
      <c r="CT67" s="417"/>
      <c r="DB67" s="417"/>
      <c r="DJ67" s="417"/>
      <c r="DR67" s="417"/>
    </row>
    <row r="68" spans="2:122" x14ac:dyDescent="0.25">
      <c r="B68" s="417"/>
      <c r="J68" s="417"/>
      <c r="R68" s="417"/>
      <c r="Z68" s="417"/>
      <c r="AH68" s="417"/>
      <c r="AP68" s="417"/>
      <c r="AX68" s="417"/>
      <c r="BF68" s="417"/>
      <c r="BN68" s="417"/>
      <c r="BV68" s="417"/>
      <c r="CD68" s="417"/>
      <c r="CL68" s="417"/>
      <c r="CT68" s="417"/>
      <c r="DB68" s="417"/>
      <c r="DJ68" s="417"/>
      <c r="DR68" s="417"/>
    </row>
    <row r="69" spans="2:122" x14ac:dyDescent="0.25">
      <c r="B69" s="417"/>
      <c r="J69" s="417"/>
      <c r="R69" s="417"/>
      <c r="Z69" s="417"/>
      <c r="AH69" s="417"/>
      <c r="AP69" s="417"/>
      <c r="AX69" s="417"/>
      <c r="BF69" s="417"/>
      <c r="BN69" s="417"/>
      <c r="BV69" s="417"/>
      <c r="CD69" s="417"/>
      <c r="CL69" s="417"/>
      <c r="CT69" s="417"/>
      <c r="DB69" s="417"/>
      <c r="DJ69" s="417"/>
      <c r="DR69" s="417"/>
    </row>
    <row r="70" spans="2:122" x14ac:dyDescent="0.25">
      <c r="B70" s="417"/>
      <c r="J70" s="417"/>
      <c r="R70" s="417"/>
      <c r="Z70" s="417"/>
      <c r="AH70" s="417"/>
      <c r="AP70" s="417"/>
      <c r="AX70" s="417"/>
      <c r="BF70" s="417"/>
      <c r="BN70" s="417"/>
      <c r="BV70" s="417"/>
      <c r="CD70" s="417"/>
      <c r="CL70" s="417"/>
      <c r="CT70" s="417"/>
      <c r="DB70" s="417"/>
      <c r="DJ70" s="417"/>
      <c r="DR70" s="417"/>
    </row>
    <row r="172" spans="6:126" x14ac:dyDescent="0.25">
      <c r="F172" s="416">
        <f>MAX(F1:F70)</f>
        <v>39</v>
      </c>
      <c r="N172" s="416">
        <f>MAX(N1:N70)</f>
        <v>39</v>
      </c>
      <c r="V172" s="416">
        <f>MAX(V1:V70)</f>
        <v>39</v>
      </c>
      <c r="AD172" s="416">
        <f>MAX(AD1:AD70)</f>
        <v>39</v>
      </c>
      <c r="AL172" s="416">
        <f>MAX(AL1:AL70)</f>
        <v>39</v>
      </c>
      <c r="AT172" s="416">
        <f>MAX(AT1:AT70)</f>
        <v>39</v>
      </c>
      <c r="BB172" s="416">
        <f>MAX(BB1:BB70)</f>
        <v>39</v>
      </c>
      <c r="BJ172" s="416">
        <f>MAX(BJ1:BJ70)</f>
        <v>39</v>
      </c>
      <c r="BR172" s="416">
        <f>MAX(BR1:BR70)</f>
        <v>39</v>
      </c>
      <c r="BZ172" s="416">
        <f>MAX(BZ1:BZ70)</f>
        <v>39</v>
      </c>
      <c r="CH172" s="416">
        <f>MAX(CH1:CH70)</f>
        <v>39</v>
      </c>
      <c r="CP172" s="416">
        <f>MAX(CP1:CP70)</f>
        <v>39</v>
      </c>
      <c r="CX172" s="416">
        <f>MAX(CX1:CX70)</f>
        <v>0</v>
      </c>
      <c r="DF172" s="416">
        <f>MAX(DF1:DF70)</f>
        <v>0</v>
      </c>
      <c r="DN172" s="416">
        <f>MAX(DN1:DN70)</f>
        <v>0</v>
      </c>
      <c r="DV172" s="416">
        <f>MAX(DV1:DV70)</f>
        <v>0</v>
      </c>
    </row>
    <row r="200" spans="2:125" x14ac:dyDescent="0.25">
      <c r="B200" s="423" t="str">
        <f>members!$E10</f>
        <v>Allerdale</v>
      </c>
      <c r="C200" s="408" t="e">
        <f>VLOOKUP(B200,E$1:F$55,2,FALSE)</f>
        <v>#N/A</v>
      </c>
      <c r="D200" s="408"/>
      <c r="E200" s="408"/>
      <c r="J200" s="423" t="str">
        <f>members!$E10</f>
        <v>Allerdale</v>
      </c>
      <c r="K200" s="408" t="e">
        <f>VLOOKUP(J200,M$1:N$55,2,FALSE)</f>
        <v>#N/A</v>
      </c>
      <c r="L200" s="408"/>
      <c r="M200" s="408"/>
      <c r="R200" s="423" t="str">
        <f>members!$E10</f>
        <v>Allerdale</v>
      </c>
      <c r="S200" s="408" t="e">
        <f>VLOOKUP(R200,U$1:V$55,2,FALSE)</f>
        <v>#N/A</v>
      </c>
      <c r="T200" s="408"/>
      <c r="U200" s="408"/>
      <c r="Z200" s="423" t="str">
        <f>members!$E10</f>
        <v>Allerdale</v>
      </c>
      <c r="AA200" s="408" t="e">
        <f>VLOOKUP(Z200,AC$1:AD$55,2,FALSE)</f>
        <v>#N/A</v>
      </c>
      <c r="AB200" s="408"/>
      <c r="AC200" s="408"/>
      <c r="AH200" s="423" t="str">
        <f>members!$E10</f>
        <v>Allerdale</v>
      </c>
      <c r="AI200" s="408" t="e">
        <f>VLOOKUP(AH200,AK$1:AL$55,2,FALSE)</f>
        <v>#N/A</v>
      </c>
      <c r="AJ200" s="408"/>
      <c r="AK200" s="408"/>
      <c r="AP200" s="423" t="str">
        <f>members!$E10</f>
        <v>Allerdale</v>
      </c>
      <c r="AQ200" s="408" t="e">
        <f>VLOOKUP(AP200,AS$1:AT$55,2,FALSE)</f>
        <v>#N/A</v>
      </c>
      <c r="AR200" s="408"/>
      <c r="AS200" s="408"/>
      <c r="AX200" s="423" t="str">
        <f>members!$E10</f>
        <v>Allerdale</v>
      </c>
      <c r="AY200" s="408" t="e">
        <f>VLOOKUP(AX200,BA$1:BB$55,2,FALSE)</f>
        <v>#N/A</v>
      </c>
      <c r="AZ200" s="408"/>
      <c r="BA200" s="408"/>
      <c r="BF200" s="423" t="str">
        <f>members!$E10</f>
        <v>Allerdale</v>
      </c>
      <c r="BG200" s="408" t="e">
        <f>VLOOKUP(BF200,BI$1:BJ$55,2,FALSE)</f>
        <v>#N/A</v>
      </c>
      <c r="BH200" s="408"/>
      <c r="BI200" s="408"/>
      <c r="BN200" s="423" t="str">
        <f>members!$E10</f>
        <v>Allerdale</v>
      </c>
      <c r="BO200" s="408" t="e">
        <f>VLOOKUP(BN200,BQ$1:BR$55,2,FALSE)</f>
        <v>#N/A</v>
      </c>
      <c r="BP200" s="408"/>
      <c r="BQ200" s="408"/>
      <c r="BV200" s="423" t="str">
        <f>members!$E10</f>
        <v>Allerdale</v>
      </c>
      <c r="BW200" s="408" t="e">
        <f>VLOOKUP(BV200,BY$1:BZ$55,2,FALSE)</f>
        <v>#N/A</v>
      </c>
      <c r="BX200" s="408"/>
      <c r="BY200" s="408"/>
      <c r="CD200" s="423" t="str">
        <f>members!$E10</f>
        <v>Allerdale</v>
      </c>
      <c r="CE200" s="408" t="e">
        <f>VLOOKUP(CD200,CG$1:CH$55,2,FALSE)</f>
        <v>#N/A</v>
      </c>
      <c r="CF200" s="408"/>
      <c r="CG200" s="408"/>
      <c r="CL200" s="423" t="str">
        <f>members!$E10</f>
        <v>Allerdale</v>
      </c>
      <c r="CM200" s="408" t="e">
        <f>VLOOKUP(CL200,CO$1:CP$55,2,FALSE)</f>
        <v>#N/A</v>
      </c>
      <c r="CN200" s="408"/>
      <c r="CO200" s="408"/>
      <c r="CT200" s="423" t="str">
        <f>members!$E10</f>
        <v>Allerdale</v>
      </c>
      <c r="CU200" s="408" t="e">
        <f>VLOOKUP(CT200,CW$1:CX$55,2,FALSE)</f>
        <v>#N/A</v>
      </c>
      <c r="CV200" s="408"/>
      <c r="CW200" s="408"/>
      <c r="DB200" s="423" t="str">
        <f>members!$E10</f>
        <v>Allerdale</v>
      </c>
      <c r="DC200" s="408" t="e">
        <f>VLOOKUP(DB200,DE$1:DF$55,2,FALSE)</f>
        <v>#N/A</v>
      </c>
      <c r="DD200" s="408"/>
      <c r="DE200" s="408"/>
      <c r="DJ200" s="423" t="str">
        <f>members!$E10</f>
        <v>Allerdale</v>
      </c>
      <c r="DK200" s="408" t="e">
        <f>VLOOKUP(DJ200,DM$1:DN$55,2,FALSE)</f>
        <v>#N/A</v>
      </c>
      <c r="DL200" s="408"/>
      <c r="DM200" s="408"/>
      <c r="DR200" s="423" t="str">
        <f>members!$E10</f>
        <v>Allerdale</v>
      </c>
      <c r="DS200" s="408" t="e">
        <f>VLOOKUP(DR200,DU$1:DV$55,2,FALSE)</f>
        <v>#N/A</v>
      </c>
      <c r="DT200" s="408"/>
      <c r="DU200" s="408"/>
    </row>
    <row r="201" spans="2:125" x14ac:dyDescent="0.25">
      <c r="B201" s="408" t="str">
        <f>VLOOKUP('R80 actual'!B200,'urban rural'!$A11:$B336,2,FALSE)</f>
        <v>Rural 80</v>
      </c>
      <c r="C201" s="408"/>
      <c r="D201" s="408"/>
      <c r="E201" s="408"/>
      <c r="J201" s="408" t="str">
        <f>VLOOKUP('R80 actual'!J200,'urban rural'!$A11:$B336,2,FALSE)</f>
        <v>Rural 80</v>
      </c>
      <c r="K201" s="408"/>
      <c r="L201" s="408"/>
      <c r="M201" s="408"/>
      <c r="R201" s="408" t="str">
        <f>VLOOKUP('R80 actual'!R200,'urban rural'!$A11:$B336,2,FALSE)</f>
        <v>Rural 80</v>
      </c>
      <c r="S201" s="408"/>
      <c r="T201" s="408"/>
      <c r="U201" s="408"/>
      <c r="Z201" s="408" t="str">
        <f>VLOOKUP('R80 actual'!Z200,'urban rural'!$A11:$B336,2,FALSE)</f>
        <v>Rural 80</v>
      </c>
      <c r="AA201" s="408"/>
      <c r="AB201" s="408"/>
      <c r="AC201" s="408"/>
      <c r="AH201" s="408" t="str">
        <f>VLOOKUP('R80 actual'!AH200,'urban rural'!$A11:$B336,2,FALSE)</f>
        <v>Rural 80</v>
      </c>
      <c r="AI201" s="408"/>
      <c r="AJ201" s="408"/>
      <c r="AK201" s="408"/>
      <c r="AP201" s="408" t="str">
        <f>VLOOKUP('R80 actual'!AP200,'urban rural'!$A11:$B336,2,FALSE)</f>
        <v>Rural 80</v>
      </c>
      <c r="AQ201" s="408"/>
      <c r="AR201" s="408"/>
      <c r="AS201" s="408"/>
      <c r="AX201" s="408" t="str">
        <f>VLOOKUP('R80 actual'!AX200,'urban rural'!$A11:$B336,2,FALSE)</f>
        <v>Rural 80</v>
      </c>
      <c r="AY201" s="408"/>
      <c r="AZ201" s="408"/>
      <c r="BA201" s="408"/>
      <c r="BF201" s="408" t="str">
        <f>VLOOKUP('R80 actual'!BF200,'urban rural'!$A11:$B336,2,FALSE)</f>
        <v>Rural 80</v>
      </c>
      <c r="BG201" s="408"/>
      <c r="BH201" s="408"/>
      <c r="BI201" s="408"/>
      <c r="BN201" s="408" t="str">
        <f>VLOOKUP('R80 actual'!BN200,'urban rural'!$A11:$B336,2,FALSE)</f>
        <v>Rural 80</v>
      </c>
      <c r="BO201" s="408"/>
      <c r="BP201" s="408"/>
      <c r="BQ201" s="408"/>
      <c r="BV201" s="408" t="str">
        <f>VLOOKUP('R80 actual'!BV200,'urban rural'!$A11:$B336,2,FALSE)</f>
        <v>Rural 80</v>
      </c>
      <c r="BW201" s="408"/>
      <c r="BX201" s="408"/>
      <c r="BY201" s="408"/>
      <c r="CD201" s="408" t="str">
        <f>VLOOKUP('R80 actual'!CD200,'urban rural'!$A11:$B336,2,FALSE)</f>
        <v>Rural 80</v>
      </c>
      <c r="CE201" s="408"/>
      <c r="CF201" s="408"/>
      <c r="CG201" s="408"/>
      <c r="CL201" s="408" t="str">
        <f>VLOOKUP('R80 actual'!CL200,'urban rural'!$A11:$B336,2,FALSE)</f>
        <v>Rural 80</v>
      </c>
      <c r="CM201" s="408"/>
      <c r="CN201" s="408"/>
      <c r="CO201" s="408"/>
      <c r="CT201" s="408" t="str">
        <f>VLOOKUP('R80 actual'!CT200,'urban rural'!$A11:$B336,2,FALSE)</f>
        <v>Rural 80</v>
      </c>
      <c r="CU201" s="408"/>
      <c r="CV201" s="408"/>
      <c r="CW201" s="408"/>
      <c r="DB201" s="408" t="str">
        <f>VLOOKUP('R80 actual'!DB200,'urban rural'!$A11:$B336,2,FALSE)</f>
        <v>Rural 80</v>
      </c>
      <c r="DC201" s="408"/>
      <c r="DD201" s="408"/>
      <c r="DE201" s="408"/>
      <c r="DJ201" s="408" t="str">
        <f>VLOOKUP('R80 actual'!DJ200,'urban rural'!$A11:$B336,2,FALSE)</f>
        <v>Rural 80</v>
      </c>
      <c r="DK201" s="408"/>
      <c r="DL201" s="408"/>
      <c r="DM201" s="408"/>
      <c r="DR201" s="408" t="str">
        <f>VLOOKUP('R80 actual'!DR200,'urban rural'!$A11:$B336,2,FALSE)</f>
        <v>Rural 80</v>
      </c>
      <c r="DS201" s="408"/>
      <c r="DT201" s="408"/>
      <c r="DU201" s="408"/>
    </row>
    <row r="202" spans="2:125" x14ac:dyDescent="0.25">
      <c r="B202" s="408" t="s">
        <v>1824</v>
      </c>
      <c r="C202" s="408"/>
      <c r="D202" s="408"/>
      <c r="E202" s="408"/>
      <c r="J202" s="408" t="s">
        <v>1824</v>
      </c>
      <c r="K202" s="408"/>
      <c r="L202" s="408"/>
      <c r="M202" s="408"/>
      <c r="R202" s="408" t="s">
        <v>1824</v>
      </c>
      <c r="S202" s="408"/>
      <c r="T202" s="408"/>
      <c r="U202" s="408"/>
      <c r="Z202" s="408" t="s">
        <v>1824</v>
      </c>
      <c r="AA202" s="408"/>
      <c r="AB202" s="408"/>
      <c r="AC202" s="408"/>
      <c r="AH202" s="408" t="s">
        <v>1824</v>
      </c>
      <c r="AI202" s="408"/>
      <c r="AJ202" s="408"/>
      <c r="AK202" s="408"/>
      <c r="AP202" s="408" t="s">
        <v>1824</v>
      </c>
      <c r="AQ202" s="408"/>
      <c r="AR202" s="408"/>
      <c r="AS202" s="408"/>
      <c r="AX202" s="408" t="s">
        <v>1824</v>
      </c>
      <c r="AY202" s="408"/>
      <c r="AZ202" s="408"/>
      <c r="BA202" s="408"/>
      <c r="BF202" s="408" t="s">
        <v>1824</v>
      </c>
      <c r="BG202" s="408"/>
      <c r="BH202" s="408"/>
      <c r="BI202" s="408"/>
      <c r="BN202" s="408" t="s">
        <v>1824</v>
      </c>
      <c r="BO202" s="408"/>
      <c r="BP202" s="408"/>
      <c r="BQ202" s="408"/>
      <c r="BV202" s="408" t="s">
        <v>1824</v>
      </c>
      <c r="BW202" s="408"/>
      <c r="BX202" s="408"/>
      <c r="BY202" s="408"/>
      <c r="CD202" s="408" t="s">
        <v>1824</v>
      </c>
      <c r="CE202" s="408"/>
      <c r="CF202" s="408"/>
      <c r="CG202" s="408"/>
      <c r="CL202" s="408" t="s">
        <v>1824</v>
      </c>
      <c r="CM202" s="408"/>
      <c r="CN202" s="408"/>
      <c r="CO202" s="408"/>
      <c r="CT202" s="408" t="s">
        <v>1824</v>
      </c>
      <c r="CU202" s="408"/>
      <c r="CV202" s="408"/>
      <c r="CW202" s="408"/>
      <c r="DB202" s="408" t="s">
        <v>1824</v>
      </c>
      <c r="DC202" s="408"/>
      <c r="DD202" s="408"/>
      <c r="DE202" s="408"/>
      <c r="DJ202" s="408" t="s">
        <v>1824</v>
      </c>
      <c r="DK202" s="408"/>
      <c r="DL202" s="408"/>
      <c r="DM202" s="408"/>
      <c r="DR202" s="408" t="s">
        <v>1824</v>
      </c>
      <c r="DS202" s="408"/>
      <c r="DT202" s="408"/>
      <c r="DU202" s="408"/>
    </row>
    <row r="203" spans="2:125" x14ac:dyDescent="0.25">
      <c r="B203" s="408"/>
      <c r="C203" s="408"/>
      <c r="D203" s="408"/>
      <c r="E203" s="408"/>
      <c r="J203" s="408"/>
      <c r="K203" s="408"/>
      <c r="L203" s="408"/>
      <c r="M203" s="408"/>
      <c r="R203" s="408"/>
      <c r="S203" s="408"/>
      <c r="T203" s="408"/>
      <c r="U203" s="408"/>
      <c r="Z203" s="408"/>
      <c r="AA203" s="408"/>
      <c r="AB203" s="408"/>
      <c r="AC203" s="408"/>
      <c r="AH203" s="408"/>
      <c r="AI203" s="408"/>
      <c r="AJ203" s="408"/>
      <c r="AK203" s="408"/>
      <c r="AP203" s="408"/>
      <c r="AQ203" s="408"/>
      <c r="AR203" s="408"/>
      <c r="AS203" s="408"/>
      <c r="AX203" s="408"/>
      <c r="AY203" s="408"/>
      <c r="AZ203" s="408"/>
      <c r="BA203" s="408"/>
      <c r="BF203" s="408"/>
      <c r="BG203" s="408"/>
      <c r="BH203" s="408"/>
      <c r="BI203" s="408"/>
      <c r="BN203" s="408"/>
      <c r="BO203" s="408"/>
      <c r="BP203" s="408"/>
      <c r="BQ203" s="408"/>
      <c r="BV203" s="408"/>
      <c r="BW203" s="408"/>
      <c r="BX203" s="408"/>
      <c r="BY203" s="408"/>
      <c r="CD203" s="408"/>
      <c r="CE203" s="408"/>
      <c r="CF203" s="408"/>
      <c r="CG203" s="408"/>
      <c r="CL203" s="408"/>
      <c r="CM203" s="408"/>
      <c r="CN203" s="408"/>
      <c r="CO203" s="408"/>
      <c r="CT203" s="408"/>
      <c r="CU203" s="408"/>
      <c r="CV203" s="408"/>
      <c r="CW203" s="408"/>
      <c r="DB203" s="408"/>
      <c r="DC203" s="408"/>
      <c r="DD203" s="408"/>
      <c r="DE203" s="408"/>
      <c r="DJ203" s="408"/>
      <c r="DK203" s="408"/>
      <c r="DL203" s="408"/>
      <c r="DM203" s="408"/>
      <c r="DR203" s="408"/>
      <c r="DS203" s="408"/>
      <c r="DT203" s="408"/>
      <c r="DU203" s="408"/>
    </row>
    <row r="204" spans="2:125" x14ac:dyDescent="0.25">
      <c r="B204" s="408"/>
      <c r="C204" s="408"/>
      <c r="D204" s="408"/>
      <c r="E204" s="408"/>
      <c r="J204" s="408"/>
      <c r="K204" s="408"/>
      <c r="L204" s="408"/>
      <c r="M204" s="408"/>
      <c r="R204" s="408"/>
      <c r="S204" s="408"/>
      <c r="T204" s="408"/>
      <c r="U204" s="408"/>
      <c r="Z204" s="408"/>
      <c r="AA204" s="408"/>
      <c r="AB204" s="408"/>
      <c r="AC204" s="408"/>
      <c r="AH204" s="408"/>
      <c r="AI204" s="408"/>
      <c r="AJ204" s="408"/>
      <c r="AK204" s="408"/>
      <c r="AP204" s="408"/>
      <c r="AQ204" s="408"/>
      <c r="AR204" s="408"/>
      <c r="AS204" s="408"/>
      <c r="AX204" s="408"/>
      <c r="AY204" s="408"/>
      <c r="AZ204" s="408"/>
      <c r="BA204" s="408"/>
      <c r="BF204" s="408"/>
      <c r="BG204" s="408"/>
      <c r="BH204" s="408"/>
      <c r="BI204" s="408"/>
      <c r="BN204" s="408"/>
      <c r="BO204" s="408"/>
      <c r="BP204" s="408"/>
      <c r="BQ204" s="408"/>
      <c r="BV204" s="408"/>
      <c r="BW204" s="408"/>
      <c r="BX204" s="408"/>
      <c r="BY204" s="408"/>
      <c r="CD204" s="408"/>
      <c r="CE204" s="408"/>
      <c r="CF204" s="408"/>
      <c r="CG204" s="408"/>
      <c r="CL204" s="408"/>
      <c r="CM204" s="408"/>
      <c r="CN204" s="408"/>
      <c r="CO204" s="408"/>
      <c r="CT204" s="408"/>
      <c r="CU204" s="408"/>
      <c r="CV204" s="408"/>
      <c r="CW204" s="408"/>
      <c r="DB204" s="408"/>
      <c r="DC204" s="408"/>
      <c r="DD204" s="408"/>
      <c r="DE204" s="408"/>
      <c r="DJ204" s="408"/>
      <c r="DK204" s="408"/>
      <c r="DL204" s="408"/>
      <c r="DM204" s="408"/>
      <c r="DR204" s="408"/>
      <c r="DS204" s="408"/>
      <c r="DT204" s="408"/>
      <c r="DU204" s="408"/>
    </row>
    <row r="205" spans="2:125" x14ac:dyDescent="0.25">
      <c r="B205" s="408"/>
      <c r="C205" s="423" t="e">
        <f>IF(C200="no data","no data",IF((C$200-2)&lt;1,"",(C$200-2)))</f>
        <v>#N/A</v>
      </c>
      <c r="D205" s="408" t="e">
        <f>IF(C205="no data","no data",INDEX(F$1:G$55,C205,2))</f>
        <v>#N/A</v>
      </c>
      <c r="E205" s="408"/>
      <c r="J205" s="408"/>
      <c r="K205" s="423" t="e">
        <f>IF(K200="no data","no data",IF((K$200-2)&lt;1,"",(K$200-2)))</f>
        <v>#N/A</v>
      </c>
      <c r="L205" s="408" t="e">
        <f>IF(K205="no data","no data",INDEX(N$1:O$55,K205,2))</f>
        <v>#N/A</v>
      </c>
      <c r="M205" s="408"/>
      <c r="R205" s="408"/>
      <c r="S205" s="423" t="e">
        <f>IF(S200="no data","no data",IF((S$200-2)&lt;1,"",(S$200-2)))</f>
        <v>#N/A</v>
      </c>
      <c r="T205" s="408" t="e">
        <f>IF(S205="no data","no data",INDEX(V$1:W$55,S205,2))</f>
        <v>#N/A</v>
      </c>
      <c r="U205" s="408"/>
      <c r="Z205" s="408"/>
      <c r="AA205" s="423" t="e">
        <f>IF(AA200="no data","no data",IF((AA$200-2)&lt;1,"",(AA$200-2)))</f>
        <v>#N/A</v>
      </c>
      <c r="AB205" s="408" t="e">
        <f>IF(AA205="no data","no data",INDEX(AD$1:AE$55,AA205,2))</f>
        <v>#N/A</v>
      </c>
      <c r="AC205" s="408"/>
      <c r="AH205" s="408"/>
      <c r="AI205" s="423" t="e">
        <f>IF(AI200="no data","no data",IF((AI$200-2)&lt;1,"",(AI$200-2)))</f>
        <v>#N/A</v>
      </c>
      <c r="AJ205" s="408" t="e">
        <f>IF(AI205="no data","no data",INDEX(AL$1:AM$55,AI205,2))</f>
        <v>#N/A</v>
      </c>
      <c r="AK205" s="408"/>
      <c r="AP205" s="408"/>
      <c r="AQ205" s="423" t="e">
        <f>IF(AQ200="no data","no data",IF((AQ$200-2)&lt;1,"",(AQ$200-2)))</f>
        <v>#N/A</v>
      </c>
      <c r="AR205" s="408" t="e">
        <f>IF(AQ205="no data","no data",INDEX(AT$1:AU$55,AQ205,2))</f>
        <v>#N/A</v>
      </c>
      <c r="AS205" s="408"/>
      <c r="AX205" s="408"/>
      <c r="AY205" s="423" t="e">
        <f>IF(AY200="no data","no data",IF((AY$200-2)&lt;1,"",(AY$200-2)))</f>
        <v>#N/A</v>
      </c>
      <c r="AZ205" s="408" t="e">
        <f>IF(AY205="no data","no data",INDEX(BB$1:BC$55,AY205,2))</f>
        <v>#N/A</v>
      </c>
      <c r="BA205" s="408"/>
      <c r="BF205" s="408"/>
      <c r="BG205" s="423" t="e">
        <f>IF(BG200="no data","no data",IF((BG$200-2)&lt;1,"",(BG$200-2)))</f>
        <v>#N/A</v>
      </c>
      <c r="BH205" s="408" t="e">
        <f>IF(BG205="no data","no data",INDEX(BJ$1:BK$55,BG205,2))</f>
        <v>#N/A</v>
      </c>
      <c r="BI205" s="408"/>
      <c r="BN205" s="408"/>
      <c r="BO205" s="423" t="e">
        <f>IF(BO200="no data","no data",IF((BO$200-2)&lt;1,"",(BO$200-2)))</f>
        <v>#N/A</v>
      </c>
      <c r="BP205" s="408" t="e">
        <f>IF(BO205="no data","no data",INDEX(BR$1:BS$55,BO205,2))</f>
        <v>#N/A</v>
      </c>
      <c r="BQ205" s="408"/>
      <c r="BV205" s="408"/>
      <c r="BW205" s="423" t="e">
        <f>IF(BW200="no data","no data",IF((BW$200-2)&lt;1,"",(BW$200-2)))</f>
        <v>#N/A</v>
      </c>
      <c r="BX205" s="408" t="e">
        <f>IF(BW205="no data","no data",INDEX(BZ$1:CA$55,BW205,2))</f>
        <v>#N/A</v>
      </c>
      <c r="BY205" s="408"/>
      <c r="CD205" s="408"/>
      <c r="CE205" s="423" t="e">
        <f>IF(CE200="no data","no data",IF((CE$200-2)&lt;1,"",(CE$200-2)))</f>
        <v>#N/A</v>
      </c>
      <c r="CF205" s="408" t="e">
        <f>IF(CE205="no data","no data",INDEX(CH$1:CI$55,CE205,2))</f>
        <v>#N/A</v>
      </c>
      <c r="CG205" s="408"/>
      <c r="CL205" s="408"/>
      <c r="CM205" s="423" t="e">
        <f>IF(CM200="no data","no data",IF((CM$200-2)&lt;1,"",(CM$200-2)))</f>
        <v>#N/A</v>
      </c>
      <c r="CN205" s="408" t="e">
        <f>IF(CM205="no data","no data",INDEX(CP$1:CQ$55,CM205,2))</f>
        <v>#N/A</v>
      </c>
      <c r="CO205" s="408"/>
      <c r="CT205" s="408"/>
      <c r="CU205" s="423" t="e">
        <f>IF(CU200="no data","no data",IF((CU$200-2)&lt;1,"",(CU$200-2)))</f>
        <v>#N/A</v>
      </c>
      <c r="CV205" s="408" t="e">
        <f>IF(CU205="no data","no data",INDEX(CX$1:CY$55,CU205,2))</f>
        <v>#N/A</v>
      </c>
      <c r="CW205" s="408"/>
      <c r="DB205" s="408"/>
      <c r="DC205" s="423" t="e">
        <f>IF(DC200="no data","no data",IF((DC$200-2)&lt;1,"",(DC$200-2)))</f>
        <v>#N/A</v>
      </c>
      <c r="DD205" s="408" t="e">
        <f>IF(DC205="no data","no data",INDEX(DF$1:DG$55,DC205,2))</f>
        <v>#N/A</v>
      </c>
      <c r="DE205" s="408"/>
      <c r="DJ205" s="408"/>
      <c r="DK205" s="423" t="e">
        <f>IF(DK200="no data","no data",IF((DK$200-2)&lt;1,"",(DK$200-2)))</f>
        <v>#N/A</v>
      </c>
      <c r="DL205" s="408" t="e">
        <f>IF(DK205="no data","no data",INDEX(DN$1:DO$55,DK205,2))</f>
        <v>#N/A</v>
      </c>
      <c r="DM205" s="408"/>
      <c r="DR205" s="408"/>
      <c r="DS205" s="423" t="e">
        <f>IF(DS200="no data","no data",IF((DS$200-2)&lt;1,"",(DS$200-2)))</f>
        <v>#N/A</v>
      </c>
      <c r="DT205" s="408" t="e">
        <f>IF(DS205="no data","no data",INDEX(DV$1:DW$55,DS205,2))</f>
        <v>#N/A</v>
      </c>
      <c r="DU205" s="408"/>
    </row>
    <row r="206" spans="2:125" x14ac:dyDescent="0.25">
      <c r="B206" s="408"/>
      <c r="C206" s="423" t="e">
        <f>IF(C200="no data","no data",IF((C$200-1&lt;1),"",(C$200-1)))</f>
        <v>#N/A</v>
      </c>
      <c r="D206" s="408" t="e">
        <f t="shared" ref="D206:D209" si="34">IF(C206="no data","no data",INDEX(F$1:G$55,C206,2))</f>
        <v>#N/A</v>
      </c>
      <c r="E206" s="408"/>
      <c r="J206" s="408"/>
      <c r="K206" s="423" t="e">
        <f>IF(K200="no data","no data",IF((K$200-1&lt;1),"",(K$200-1)))</f>
        <v>#N/A</v>
      </c>
      <c r="L206" s="408" t="e">
        <f t="shared" ref="L206:L209" si="35">IF(K206="no data","no data",INDEX(N$1:O$55,K206,2))</f>
        <v>#N/A</v>
      </c>
      <c r="M206" s="408"/>
      <c r="R206" s="408"/>
      <c r="S206" s="423" t="e">
        <f>IF(S200="no data","no data",IF((S$200-1&lt;1),"",(S$200-1)))</f>
        <v>#N/A</v>
      </c>
      <c r="T206" s="408" t="e">
        <f t="shared" ref="T206:T209" si="36">IF(S206="no data","no data",INDEX(V$1:W$55,S206,2))</f>
        <v>#N/A</v>
      </c>
      <c r="U206" s="408"/>
      <c r="Z206" s="408"/>
      <c r="AA206" s="423" t="e">
        <f>IF(AA200="no data","no data",IF((AA$200-1&lt;1),"",(AA$200-1)))</f>
        <v>#N/A</v>
      </c>
      <c r="AB206" s="408" t="e">
        <f t="shared" ref="AB206:AB209" si="37">IF(AA206="no data","no data",INDEX(AD$1:AE$55,AA206,2))</f>
        <v>#N/A</v>
      </c>
      <c r="AC206" s="408"/>
      <c r="AH206" s="408"/>
      <c r="AI206" s="423" t="e">
        <f>IF(AI200="no data","no data",IF((AI$200-1&lt;1),"",(AI$200-1)))</f>
        <v>#N/A</v>
      </c>
      <c r="AJ206" s="408" t="e">
        <f t="shared" ref="AJ206:AJ209" si="38">IF(AI206="no data","no data",INDEX(AL$1:AM$55,AI206,2))</f>
        <v>#N/A</v>
      </c>
      <c r="AK206" s="408"/>
      <c r="AP206" s="408"/>
      <c r="AQ206" s="423" t="e">
        <f>IF(AQ200="no data","no data",IF((AQ$200-1&lt;1),"",(AQ$200-1)))</f>
        <v>#N/A</v>
      </c>
      <c r="AR206" s="408" t="e">
        <f t="shared" ref="AR206:AR209" si="39">IF(AQ206="no data","no data",INDEX(AT$1:AU$55,AQ206,2))</f>
        <v>#N/A</v>
      </c>
      <c r="AS206" s="408"/>
      <c r="AX206" s="408"/>
      <c r="AY206" s="423" t="e">
        <f>IF(AY200="no data","no data",IF((AY$200-1&lt;1),"",(AY$200-1)))</f>
        <v>#N/A</v>
      </c>
      <c r="AZ206" s="408" t="e">
        <f t="shared" ref="AZ206:AZ209" si="40">IF(AY206="no data","no data",INDEX(BB$1:BC$55,AY206,2))</f>
        <v>#N/A</v>
      </c>
      <c r="BA206" s="408"/>
      <c r="BF206" s="408"/>
      <c r="BG206" s="423" t="e">
        <f>IF(BG200="no data","no data",IF((BG$200-1&lt;1),"",(BG$200-1)))</f>
        <v>#N/A</v>
      </c>
      <c r="BH206" s="408" t="e">
        <f t="shared" ref="BH206:BH209" si="41">IF(BG206="no data","no data",INDEX(BJ$1:BK$55,BG206,2))</f>
        <v>#N/A</v>
      </c>
      <c r="BI206" s="408"/>
      <c r="BN206" s="408"/>
      <c r="BO206" s="423" t="e">
        <f>IF(BO200="no data","no data",IF((BO$200-1&lt;1),"",(BO$200-1)))</f>
        <v>#N/A</v>
      </c>
      <c r="BP206" s="408" t="e">
        <f t="shared" ref="BP206:BP209" si="42">IF(BO206="no data","no data",INDEX(BR$1:BS$55,BO206,2))</f>
        <v>#N/A</v>
      </c>
      <c r="BQ206" s="408"/>
      <c r="BV206" s="408"/>
      <c r="BW206" s="423" t="e">
        <f>IF(BW200="no data","no data",IF((BW$200-1&lt;1),"",(BW$200-1)))</f>
        <v>#N/A</v>
      </c>
      <c r="BX206" s="408" t="e">
        <f t="shared" ref="BX206:BX209" si="43">IF(BW206="no data","no data",INDEX(BZ$1:CA$55,BW206,2))</f>
        <v>#N/A</v>
      </c>
      <c r="BY206" s="408"/>
      <c r="CD206" s="408"/>
      <c r="CE206" s="423" t="e">
        <f>IF(CE200="no data","no data",IF((CE$200-1&lt;1),"",(CE$200-1)))</f>
        <v>#N/A</v>
      </c>
      <c r="CF206" s="408" t="e">
        <f t="shared" ref="CF206:CF209" si="44">IF(CE206="no data","no data",INDEX(CH$1:CI$55,CE206,2))</f>
        <v>#N/A</v>
      </c>
      <c r="CG206" s="408"/>
      <c r="CL206" s="408"/>
      <c r="CM206" s="423" t="e">
        <f>IF(CM200="no data","no data",IF((CM$200-1&lt;1),"",(CM$200-1)))</f>
        <v>#N/A</v>
      </c>
      <c r="CN206" s="408" t="e">
        <f t="shared" ref="CN206:CN209" si="45">IF(CM206="no data","no data",INDEX(CP$1:CQ$55,CM206,2))</f>
        <v>#N/A</v>
      </c>
      <c r="CO206" s="408"/>
      <c r="CT206" s="408"/>
      <c r="CU206" s="423" t="e">
        <f>IF(CU200="no data","no data",IF((CU$200-1&lt;1),"",(CU$200-1)))</f>
        <v>#N/A</v>
      </c>
      <c r="CV206" s="408" t="e">
        <f t="shared" ref="CV206:CV209" si="46">IF(CU206="no data","no data",INDEX(CX$1:CY$55,CU206,2))</f>
        <v>#N/A</v>
      </c>
      <c r="CW206" s="408"/>
      <c r="DB206" s="408"/>
      <c r="DC206" s="423" t="e">
        <f>IF(DC200="no data","no data",IF((DC$200-1&lt;1),"",(DC$200-1)))</f>
        <v>#N/A</v>
      </c>
      <c r="DD206" s="408" t="e">
        <f t="shared" ref="DD206:DD209" si="47">IF(DC206="no data","no data",INDEX(DF$1:DG$55,DC206,2))</f>
        <v>#N/A</v>
      </c>
      <c r="DE206" s="408"/>
      <c r="DJ206" s="408"/>
      <c r="DK206" s="423" t="e">
        <f>IF(DK200="no data","no data",IF((DK$200-1&lt;1),"",(DK$200-1)))</f>
        <v>#N/A</v>
      </c>
      <c r="DL206" s="408" t="e">
        <f t="shared" ref="DL206:DL209" si="48">IF(DK206="no data","no data",INDEX(DN$1:DO$55,DK206,2))</f>
        <v>#N/A</v>
      </c>
      <c r="DM206" s="408"/>
      <c r="DR206" s="408"/>
      <c r="DS206" s="423" t="e">
        <f>IF(DS200="no data","no data",IF((DS$200-1&lt;1),"",(DS$200-1)))</f>
        <v>#N/A</v>
      </c>
      <c r="DT206" s="408" t="e">
        <f t="shared" ref="DT206:DT209" si="49">IF(DS206="no data","no data",INDEX(DV$1:DW$55,DS206,2))</f>
        <v>#N/A</v>
      </c>
      <c r="DU206" s="408"/>
    </row>
    <row r="207" spans="2:125" x14ac:dyDescent="0.25">
      <c r="B207" s="408"/>
      <c r="C207" s="423" t="e">
        <f>C$200</f>
        <v>#N/A</v>
      </c>
      <c r="D207" s="408" t="e">
        <f t="shared" si="34"/>
        <v>#N/A</v>
      </c>
      <c r="E207" s="408"/>
      <c r="J207" s="408"/>
      <c r="K207" s="423" t="e">
        <f>K$200</f>
        <v>#N/A</v>
      </c>
      <c r="L207" s="408" t="e">
        <f t="shared" si="35"/>
        <v>#N/A</v>
      </c>
      <c r="M207" s="408"/>
      <c r="R207" s="408"/>
      <c r="S207" s="423" t="e">
        <f>S$200</f>
        <v>#N/A</v>
      </c>
      <c r="T207" s="408" t="e">
        <f t="shared" si="36"/>
        <v>#N/A</v>
      </c>
      <c r="U207" s="408"/>
      <c r="Z207" s="408"/>
      <c r="AA207" s="423" t="e">
        <f>AA$200</f>
        <v>#N/A</v>
      </c>
      <c r="AB207" s="408" t="e">
        <f t="shared" si="37"/>
        <v>#N/A</v>
      </c>
      <c r="AC207" s="408"/>
      <c r="AH207" s="408"/>
      <c r="AI207" s="423" t="e">
        <f>AI$200</f>
        <v>#N/A</v>
      </c>
      <c r="AJ207" s="408" t="e">
        <f t="shared" si="38"/>
        <v>#N/A</v>
      </c>
      <c r="AK207" s="408"/>
      <c r="AP207" s="408"/>
      <c r="AQ207" s="423" t="e">
        <f>AQ$200</f>
        <v>#N/A</v>
      </c>
      <c r="AR207" s="408" t="e">
        <f t="shared" si="39"/>
        <v>#N/A</v>
      </c>
      <c r="AS207" s="408"/>
      <c r="AX207" s="408"/>
      <c r="AY207" s="423" t="e">
        <f>AY$200</f>
        <v>#N/A</v>
      </c>
      <c r="AZ207" s="408" t="e">
        <f t="shared" si="40"/>
        <v>#N/A</v>
      </c>
      <c r="BA207" s="408"/>
      <c r="BF207" s="408"/>
      <c r="BG207" s="423" t="e">
        <f>BG$200</f>
        <v>#N/A</v>
      </c>
      <c r="BH207" s="408" t="e">
        <f t="shared" si="41"/>
        <v>#N/A</v>
      </c>
      <c r="BI207" s="408"/>
      <c r="BN207" s="408"/>
      <c r="BO207" s="423" t="e">
        <f>BO$200</f>
        <v>#N/A</v>
      </c>
      <c r="BP207" s="408" t="e">
        <f t="shared" si="42"/>
        <v>#N/A</v>
      </c>
      <c r="BQ207" s="408"/>
      <c r="BV207" s="408"/>
      <c r="BW207" s="423" t="e">
        <f>BW$200</f>
        <v>#N/A</v>
      </c>
      <c r="BX207" s="408" t="e">
        <f t="shared" si="43"/>
        <v>#N/A</v>
      </c>
      <c r="BY207" s="408"/>
      <c r="CD207" s="408"/>
      <c r="CE207" s="423" t="e">
        <f>CE$200</f>
        <v>#N/A</v>
      </c>
      <c r="CF207" s="408" t="e">
        <f t="shared" si="44"/>
        <v>#N/A</v>
      </c>
      <c r="CG207" s="408"/>
      <c r="CL207" s="408"/>
      <c r="CM207" s="423" t="e">
        <f>CM$200</f>
        <v>#N/A</v>
      </c>
      <c r="CN207" s="408" t="e">
        <f t="shared" si="45"/>
        <v>#N/A</v>
      </c>
      <c r="CO207" s="408"/>
      <c r="CT207" s="408"/>
      <c r="CU207" s="423" t="e">
        <f>CU$200</f>
        <v>#N/A</v>
      </c>
      <c r="CV207" s="408" t="e">
        <f t="shared" si="46"/>
        <v>#N/A</v>
      </c>
      <c r="CW207" s="408"/>
      <c r="DB207" s="408"/>
      <c r="DC207" s="423" t="e">
        <f>DC$200</f>
        <v>#N/A</v>
      </c>
      <c r="DD207" s="408" t="e">
        <f t="shared" si="47"/>
        <v>#N/A</v>
      </c>
      <c r="DE207" s="408"/>
      <c r="DJ207" s="408"/>
      <c r="DK207" s="423" t="e">
        <f>DK$200</f>
        <v>#N/A</v>
      </c>
      <c r="DL207" s="408" t="e">
        <f t="shared" si="48"/>
        <v>#N/A</v>
      </c>
      <c r="DM207" s="408"/>
      <c r="DR207" s="408"/>
      <c r="DS207" s="423" t="e">
        <f>DS$200</f>
        <v>#N/A</v>
      </c>
      <c r="DT207" s="408" t="e">
        <f t="shared" si="49"/>
        <v>#N/A</v>
      </c>
      <c r="DU207" s="408"/>
    </row>
    <row r="208" spans="2:125" x14ac:dyDescent="0.25">
      <c r="B208" s="408"/>
      <c r="C208" s="423" t="e">
        <f>IF(C200="no data","no data",IF((C$200+1)&gt;F172,"",(C$200+1)))</f>
        <v>#N/A</v>
      </c>
      <c r="D208" s="408" t="e">
        <f t="shared" si="34"/>
        <v>#N/A</v>
      </c>
      <c r="E208" s="408"/>
      <c r="J208" s="408"/>
      <c r="K208" s="423" t="e">
        <f>IF(K200="no data","no data",IF((K$200+1)&gt;N172,"",(K$200+1)))</f>
        <v>#N/A</v>
      </c>
      <c r="L208" s="408" t="e">
        <f t="shared" si="35"/>
        <v>#N/A</v>
      </c>
      <c r="M208" s="408"/>
      <c r="R208" s="408"/>
      <c r="S208" s="423" t="e">
        <f>IF(S200="no data","no data",IF((S$200+1)&gt;V172,"",(S$200+1)))</f>
        <v>#N/A</v>
      </c>
      <c r="T208" s="408" t="e">
        <f t="shared" si="36"/>
        <v>#N/A</v>
      </c>
      <c r="U208" s="408"/>
      <c r="Z208" s="408"/>
      <c r="AA208" s="423" t="e">
        <f>IF(AA200="no data","no data",IF((AA$200+1)&gt;AD172,"",(AA$200+1)))</f>
        <v>#N/A</v>
      </c>
      <c r="AB208" s="408" t="e">
        <f t="shared" si="37"/>
        <v>#N/A</v>
      </c>
      <c r="AC208" s="408"/>
      <c r="AH208" s="408"/>
      <c r="AI208" s="423" t="e">
        <f>IF(AI200="no data","no data",IF((AI$200+1)&gt;AL172,"",(AI$200+1)))</f>
        <v>#N/A</v>
      </c>
      <c r="AJ208" s="408" t="e">
        <f t="shared" si="38"/>
        <v>#N/A</v>
      </c>
      <c r="AK208" s="408"/>
      <c r="AP208" s="408"/>
      <c r="AQ208" s="423" t="e">
        <f>IF(AQ200="no data","no data",IF((AQ$200+1)&gt;AT172,"",(AQ$200+1)))</f>
        <v>#N/A</v>
      </c>
      <c r="AR208" s="408" t="e">
        <f t="shared" si="39"/>
        <v>#N/A</v>
      </c>
      <c r="AS208" s="408"/>
      <c r="AX208" s="408"/>
      <c r="AY208" s="423" t="e">
        <f>IF(AY200="no data","no data",IF((AY$200+1)&gt;BB172,"",(AY$200+1)))</f>
        <v>#N/A</v>
      </c>
      <c r="AZ208" s="408" t="e">
        <f t="shared" si="40"/>
        <v>#N/A</v>
      </c>
      <c r="BA208" s="408"/>
      <c r="BF208" s="408"/>
      <c r="BG208" s="423" t="e">
        <f>IF(BG200="no data","no data",IF((BG$200+1)&gt;BJ172,"",(BG$200+1)))</f>
        <v>#N/A</v>
      </c>
      <c r="BH208" s="408" t="e">
        <f t="shared" si="41"/>
        <v>#N/A</v>
      </c>
      <c r="BI208" s="408"/>
      <c r="BN208" s="408"/>
      <c r="BO208" s="423" t="e">
        <f>IF(BO200="no data","no data",IF((BO$200+1)&gt;BR172,"",(BO$200+1)))</f>
        <v>#N/A</v>
      </c>
      <c r="BP208" s="408" t="e">
        <f t="shared" si="42"/>
        <v>#N/A</v>
      </c>
      <c r="BQ208" s="408"/>
      <c r="BV208" s="408"/>
      <c r="BW208" s="423" t="e">
        <f>IF(BW200="no data","no data",IF((BW$200+1)&gt;BZ172,"",(BW$200+1)))</f>
        <v>#N/A</v>
      </c>
      <c r="BX208" s="408" t="e">
        <f t="shared" si="43"/>
        <v>#N/A</v>
      </c>
      <c r="BY208" s="408"/>
      <c r="CD208" s="408"/>
      <c r="CE208" s="423" t="e">
        <f>IF(CE200="no data","no data",IF((CE$200+1)&gt;CH172,"",(CE$200+1)))</f>
        <v>#N/A</v>
      </c>
      <c r="CF208" s="408" t="e">
        <f t="shared" si="44"/>
        <v>#N/A</v>
      </c>
      <c r="CG208" s="408"/>
      <c r="CL208" s="408"/>
      <c r="CM208" s="423" t="e">
        <f>IF(CM200="no data","no data",IF((CM$200+1)&gt;CP172,"",(CM$200+1)))</f>
        <v>#N/A</v>
      </c>
      <c r="CN208" s="408" t="e">
        <f t="shared" si="45"/>
        <v>#N/A</v>
      </c>
      <c r="CO208" s="408"/>
      <c r="CT208" s="408"/>
      <c r="CU208" s="423" t="e">
        <f>IF(CU200="no data","no data",IF((CU$200+1)&gt;CX172,"",(CU$200+1)))</f>
        <v>#N/A</v>
      </c>
      <c r="CV208" s="408" t="e">
        <f t="shared" si="46"/>
        <v>#N/A</v>
      </c>
      <c r="CW208" s="408"/>
      <c r="DB208" s="408"/>
      <c r="DC208" s="423" t="e">
        <f>IF(DC200="no data","no data",IF((DC$200+1)&gt;DF172,"",(DC$200+1)))</f>
        <v>#N/A</v>
      </c>
      <c r="DD208" s="408" t="e">
        <f t="shared" si="47"/>
        <v>#N/A</v>
      </c>
      <c r="DE208" s="408"/>
      <c r="DJ208" s="408"/>
      <c r="DK208" s="423" t="e">
        <f>IF(DK200="no data","no data",IF((DK$200+1)&gt;DN172,"",(DK$200+1)))</f>
        <v>#N/A</v>
      </c>
      <c r="DL208" s="408" t="e">
        <f t="shared" si="48"/>
        <v>#N/A</v>
      </c>
      <c r="DM208" s="408"/>
      <c r="DR208" s="408"/>
      <c r="DS208" s="423" t="e">
        <f>IF(DS200="no data","no data",IF((DS$200+1)&gt;DV172,"",(DS$200+1)))</f>
        <v>#N/A</v>
      </c>
      <c r="DT208" s="408" t="e">
        <f t="shared" si="49"/>
        <v>#N/A</v>
      </c>
      <c r="DU208" s="408"/>
    </row>
    <row r="209" spans="2:125" x14ac:dyDescent="0.25">
      <c r="B209" s="408"/>
      <c r="C209" s="423" t="e">
        <f>IF(C200="no data","no data",IF((C$200+2)&gt;F172,"",(C$200+2)))</f>
        <v>#N/A</v>
      </c>
      <c r="D209" s="408" t="e">
        <f t="shared" si="34"/>
        <v>#N/A</v>
      </c>
      <c r="E209" s="408"/>
      <c r="J209" s="408"/>
      <c r="K209" s="423" t="e">
        <f>IF(K200="no data","no data",IF((K$200+2)&gt;N172,"",(K$200+2)))</f>
        <v>#N/A</v>
      </c>
      <c r="L209" s="408" t="e">
        <f t="shared" si="35"/>
        <v>#N/A</v>
      </c>
      <c r="M209" s="408"/>
      <c r="R209" s="408"/>
      <c r="S209" s="423" t="e">
        <f>IF(S200="no data","no data",IF((S$200+2)&gt;V172,"",(S$200+2)))</f>
        <v>#N/A</v>
      </c>
      <c r="T209" s="408" t="e">
        <f t="shared" si="36"/>
        <v>#N/A</v>
      </c>
      <c r="U209" s="408"/>
      <c r="Z209" s="408"/>
      <c r="AA209" s="423" t="e">
        <f>IF(AA200="no data","no data",IF((AA$200+2)&gt;AD172,"",(AA$200+2)))</f>
        <v>#N/A</v>
      </c>
      <c r="AB209" s="408" t="e">
        <f t="shared" si="37"/>
        <v>#N/A</v>
      </c>
      <c r="AC209" s="408"/>
      <c r="AH209" s="408"/>
      <c r="AI209" s="423" t="e">
        <f>IF(AI200="no data","no data",IF((AI$200+2)&gt;AL172,"",(AI$200+2)))</f>
        <v>#N/A</v>
      </c>
      <c r="AJ209" s="408" t="e">
        <f t="shared" si="38"/>
        <v>#N/A</v>
      </c>
      <c r="AK209" s="408"/>
      <c r="AP209" s="408"/>
      <c r="AQ209" s="423" t="e">
        <f>IF(AQ200="no data","no data",IF((AQ$200+2)&gt;AT172,"",(AQ$200+2)))</f>
        <v>#N/A</v>
      </c>
      <c r="AR209" s="408" t="e">
        <f t="shared" si="39"/>
        <v>#N/A</v>
      </c>
      <c r="AS209" s="408"/>
      <c r="AX209" s="408"/>
      <c r="AY209" s="423" t="e">
        <f>IF(AY200="no data","no data",IF((AY$200+2)&gt;BB172,"",(AY$200+2)))</f>
        <v>#N/A</v>
      </c>
      <c r="AZ209" s="408" t="e">
        <f t="shared" si="40"/>
        <v>#N/A</v>
      </c>
      <c r="BA209" s="408"/>
      <c r="BF209" s="408"/>
      <c r="BG209" s="423" t="e">
        <f>IF(BG200="no data","no data",IF((BG$200+2)&gt;BJ172,"",(BG$200+2)))</f>
        <v>#N/A</v>
      </c>
      <c r="BH209" s="408" t="e">
        <f t="shared" si="41"/>
        <v>#N/A</v>
      </c>
      <c r="BI209" s="408"/>
      <c r="BN209" s="408"/>
      <c r="BO209" s="423" t="e">
        <f>IF(BO200="no data","no data",IF((BO$200+2)&gt;BR172,"",(BO$200+2)))</f>
        <v>#N/A</v>
      </c>
      <c r="BP209" s="408" t="e">
        <f t="shared" si="42"/>
        <v>#N/A</v>
      </c>
      <c r="BQ209" s="408"/>
      <c r="BV209" s="408"/>
      <c r="BW209" s="423" t="e">
        <f>IF(BW200="no data","no data",IF((BW$200+2)&gt;BZ172,"",(BW$200+2)))</f>
        <v>#N/A</v>
      </c>
      <c r="BX209" s="408" t="e">
        <f t="shared" si="43"/>
        <v>#N/A</v>
      </c>
      <c r="BY209" s="408"/>
      <c r="CD209" s="408"/>
      <c r="CE209" s="423" t="e">
        <f>IF(CE200="no data","no data",IF((CE$200+2)&gt;CH172,"",(CE$200+2)))</f>
        <v>#N/A</v>
      </c>
      <c r="CF209" s="408" t="e">
        <f t="shared" si="44"/>
        <v>#N/A</v>
      </c>
      <c r="CG209" s="408"/>
      <c r="CL209" s="408"/>
      <c r="CM209" s="423" t="e">
        <f>IF(CM200="no data","no data",IF((CM$200+2)&gt;CP172,"",(CM$200+2)))</f>
        <v>#N/A</v>
      </c>
      <c r="CN209" s="408" t="e">
        <f t="shared" si="45"/>
        <v>#N/A</v>
      </c>
      <c r="CO209" s="408"/>
      <c r="CT209" s="408"/>
      <c r="CU209" s="423" t="e">
        <f>IF(CU200="no data","no data",IF((CU$200+2)&gt;CX172,"",(CU$200+2)))</f>
        <v>#N/A</v>
      </c>
      <c r="CV209" s="408" t="e">
        <f t="shared" si="46"/>
        <v>#N/A</v>
      </c>
      <c r="CW209" s="408"/>
      <c r="DB209" s="408"/>
      <c r="DC209" s="423" t="e">
        <f>IF(DC200="no data","no data",IF((DC$200+2)&gt;DF172,"",(DC$200+2)))</f>
        <v>#N/A</v>
      </c>
      <c r="DD209" s="408" t="e">
        <f t="shared" si="47"/>
        <v>#N/A</v>
      </c>
      <c r="DE209" s="408"/>
      <c r="DJ209" s="408"/>
      <c r="DK209" s="423" t="e">
        <f>IF(DK200="no data","no data",IF((DK$200+2)&gt;DN172,"",(DK$200+2)))</f>
        <v>#N/A</v>
      </c>
      <c r="DL209" s="408" t="e">
        <f t="shared" si="48"/>
        <v>#N/A</v>
      </c>
      <c r="DM209" s="408"/>
      <c r="DR209" s="408"/>
      <c r="DS209" s="423" t="e">
        <f>IF(DS200="no data","no data",IF((DS$200+2)&gt;DV172,"",(DS$200+2)))</f>
        <v>#N/A</v>
      </c>
      <c r="DT209" s="408" t="e">
        <f t="shared" si="49"/>
        <v>#N/A</v>
      </c>
      <c r="DU209" s="408"/>
    </row>
    <row r="210" spans="2:125" x14ac:dyDescent="0.25">
      <c r="B210" s="408"/>
      <c r="C210" s="408"/>
      <c r="D210" s="408"/>
      <c r="E210" s="408"/>
      <c r="J210" s="408"/>
      <c r="K210" s="408"/>
      <c r="L210" s="408"/>
      <c r="M210" s="408"/>
      <c r="R210" s="408"/>
      <c r="S210" s="408"/>
      <c r="T210" s="408"/>
      <c r="U210" s="408"/>
      <c r="Z210" s="408"/>
      <c r="AA210" s="408"/>
      <c r="AB210" s="408"/>
      <c r="AC210" s="408"/>
      <c r="AH210" s="408"/>
      <c r="AI210" s="408"/>
      <c r="AJ210" s="408"/>
      <c r="AK210" s="408"/>
      <c r="AP210" s="408"/>
      <c r="AQ210" s="408"/>
      <c r="AR210" s="408"/>
      <c r="AS210" s="408"/>
      <c r="AX210" s="408"/>
      <c r="AY210" s="408"/>
      <c r="AZ210" s="408"/>
      <c r="BA210" s="408"/>
      <c r="BF210" s="408"/>
      <c r="BG210" s="408"/>
      <c r="BH210" s="408"/>
      <c r="BI210" s="408"/>
      <c r="BN210" s="408"/>
      <c r="BO210" s="408"/>
      <c r="BP210" s="408"/>
      <c r="BQ210" s="408"/>
      <c r="BV210" s="408"/>
      <c r="BW210" s="408"/>
      <c r="BX210" s="408"/>
      <c r="BY210" s="408"/>
      <c r="CD210" s="408"/>
      <c r="CE210" s="408"/>
      <c r="CF210" s="408"/>
      <c r="CG210" s="408"/>
      <c r="CL210" s="408"/>
      <c r="CM210" s="408"/>
      <c r="CN210" s="408"/>
      <c r="CO210" s="408"/>
      <c r="CT210" s="408"/>
      <c r="CU210" s="408"/>
      <c r="CV210" s="408"/>
      <c r="CW210" s="408"/>
      <c r="DB210" s="408"/>
      <c r="DC210" s="408"/>
      <c r="DD210" s="408"/>
      <c r="DE210" s="408"/>
      <c r="DJ210" s="408"/>
      <c r="DK210" s="408"/>
      <c r="DL210" s="408"/>
      <c r="DM210" s="408"/>
      <c r="DR210" s="408"/>
      <c r="DS210" s="408"/>
      <c r="DT210" s="408"/>
      <c r="DU210" s="408"/>
    </row>
    <row r="211" spans="2:125" x14ac:dyDescent="0.25">
      <c r="B211" s="408"/>
      <c r="C211" s="408"/>
      <c r="D211" s="408"/>
      <c r="E211" s="408"/>
      <c r="J211" s="408"/>
      <c r="K211" s="408"/>
      <c r="L211" s="408"/>
      <c r="M211" s="408"/>
      <c r="R211" s="408"/>
      <c r="S211" s="408"/>
      <c r="T211" s="408"/>
      <c r="U211" s="408"/>
      <c r="Z211" s="408"/>
      <c r="AA211" s="408"/>
      <c r="AB211" s="408"/>
      <c r="AC211" s="408"/>
      <c r="AH211" s="408"/>
      <c r="AI211" s="408"/>
      <c r="AJ211" s="408"/>
      <c r="AK211" s="408"/>
      <c r="AP211" s="408"/>
      <c r="AQ211" s="408"/>
      <c r="AR211" s="408"/>
      <c r="AS211" s="408"/>
      <c r="AX211" s="408"/>
      <c r="AY211" s="408"/>
      <c r="AZ211" s="408"/>
      <c r="BA211" s="408"/>
      <c r="BF211" s="408"/>
      <c r="BG211" s="408"/>
      <c r="BH211" s="408"/>
      <c r="BI211" s="408"/>
      <c r="BN211" s="408"/>
      <c r="BO211" s="408"/>
      <c r="BP211" s="408"/>
      <c r="BQ211" s="408"/>
      <c r="BV211" s="408"/>
      <c r="BW211" s="408"/>
      <c r="BX211" s="408"/>
      <c r="BY211" s="408"/>
      <c r="CD211" s="408"/>
      <c r="CE211" s="408"/>
      <c r="CF211" s="408"/>
      <c r="CG211" s="408"/>
      <c r="CL211" s="408"/>
      <c r="CM211" s="408"/>
      <c r="CN211" s="408"/>
      <c r="CO211" s="408"/>
      <c r="CT211" s="408"/>
      <c r="CU211" s="408"/>
      <c r="CV211" s="408"/>
      <c r="CW211" s="408"/>
      <c r="DB211" s="408"/>
      <c r="DC211" s="408"/>
      <c r="DD211" s="408"/>
      <c r="DE211" s="408"/>
      <c r="DJ211" s="408"/>
      <c r="DK211" s="408"/>
      <c r="DL211" s="408"/>
      <c r="DM211" s="408"/>
      <c r="DR211" s="408"/>
      <c r="DS211" s="408"/>
      <c r="DT211" s="408"/>
      <c r="DU211" s="408"/>
    </row>
    <row r="212" spans="2:125" x14ac:dyDescent="0.25">
      <c r="B212" s="408"/>
      <c r="C212" s="408"/>
      <c r="D212" s="408"/>
      <c r="E212" s="408"/>
      <c r="J212" s="408"/>
      <c r="K212" s="408"/>
      <c r="L212" s="408"/>
      <c r="M212" s="408"/>
      <c r="R212" s="408"/>
      <c r="S212" s="408"/>
      <c r="T212" s="408"/>
      <c r="U212" s="408"/>
      <c r="Z212" s="408"/>
      <c r="AA212" s="408"/>
      <c r="AB212" s="408"/>
      <c r="AC212" s="408"/>
      <c r="AH212" s="408"/>
      <c r="AI212" s="408"/>
      <c r="AJ212" s="408"/>
      <c r="AK212" s="408"/>
      <c r="AP212" s="408"/>
      <c r="AQ212" s="408"/>
      <c r="AR212" s="408"/>
      <c r="AS212" s="408"/>
      <c r="AX212" s="408"/>
      <c r="AY212" s="408"/>
      <c r="AZ212" s="408"/>
      <c r="BA212" s="408"/>
      <c r="BF212" s="408"/>
      <c r="BG212" s="408"/>
      <c r="BH212" s="408"/>
      <c r="BI212" s="408"/>
      <c r="BN212" s="408"/>
      <c r="BO212" s="408"/>
      <c r="BP212" s="408"/>
      <c r="BQ212" s="408"/>
      <c r="BV212" s="408"/>
      <c r="BW212" s="408"/>
      <c r="BX212" s="408"/>
      <c r="BY212" s="408"/>
      <c r="CD212" s="408"/>
      <c r="CE212" s="408"/>
      <c r="CF212" s="408"/>
      <c r="CG212" s="408"/>
      <c r="CL212" s="408"/>
      <c r="CM212" s="408"/>
      <c r="CN212" s="408"/>
      <c r="CO212" s="408"/>
      <c r="CT212" s="408"/>
      <c r="CU212" s="408"/>
      <c r="CV212" s="408"/>
      <c r="CW212" s="408"/>
      <c r="DB212" s="408"/>
      <c r="DC212" s="408"/>
      <c r="DD212" s="408"/>
      <c r="DE212" s="408"/>
      <c r="DJ212" s="408"/>
      <c r="DK212" s="408"/>
      <c r="DL212" s="408"/>
      <c r="DM212" s="408"/>
      <c r="DR212" s="408"/>
      <c r="DS212" s="408"/>
      <c r="DT212" s="408"/>
      <c r="DU212" s="408"/>
    </row>
    <row r="213" spans="2:125" x14ac:dyDescent="0.25">
      <c r="B213" s="408"/>
      <c r="C213" s="408"/>
      <c r="D213" s="408"/>
      <c r="E213" s="408"/>
      <c r="J213" s="408"/>
      <c r="K213" s="408"/>
      <c r="L213" s="408"/>
      <c r="M213" s="408"/>
      <c r="R213" s="408"/>
      <c r="S213" s="408"/>
      <c r="T213" s="408"/>
      <c r="U213" s="408"/>
      <c r="Z213" s="408"/>
      <c r="AA213" s="408"/>
      <c r="AB213" s="408"/>
      <c r="AC213" s="408"/>
      <c r="AH213" s="408"/>
      <c r="AI213" s="408"/>
      <c r="AJ213" s="408"/>
      <c r="AK213" s="408"/>
      <c r="AP213" s="408"/>
      <c r="AQ213" s="408"/>
      <c r="AR213" s="408"/>
      <c r="AS213" s="408"/>
      <c r="AX213" s="408"/>
      <c r="AY213" s="408"/>
      <c r="AZ213" s="408"/>
      <c r="BA213" s="408"/>
      <c r="BF213" s="408"/>
      <c r="BG213" s="408"/>
      <c r="BH213" s="408"/>
      <c r="BI213" s="408"/>
      <c r="BN213" s="408"/>
      <c r="BO213" s="408"/>
      <c r="BP213" s="408"/>
      <c r="BQ213" s="408"/>
      <c r="BV213" s="408"/>
      <c r="BW213" s="408"/>
      <c r="BX213" s="408"/>
      <c r="BY213" s="408"/>
      <c r="CD213" s="408"/>
      <c r="CE213" s="408"/>
      <c r="CF213" s="408"/>
      <c r="CG213" s="408"/>
      <c r="CL213" s="408"/>
      <c r="CM213" s="408"/>
      <c r="CN213" s="408"/>
      <c r="CO213" s="408"/>
      <c r="CT213" s="408"/>
      <c r="CU213" s="408"/>
      <c r="CV213" s="408"/>
      <c r="CW213" s="408"/>
      <c r="DB213" s="408"/>
      <c r="DC213" s="408"/>
      <c r="DD213" s="408"/>
      <c r="DE213" s="408"/>
      <c r="DJ213" s="408"/>
      <c r="DK213" s="408"/>
      <c r="DL213" s="408"/>
      <c r="DM213" s="408"/>
      <c r="DR213" s="408"/>
      <c r="DS213" s="408"/>
      <c r="DT213" s="408"/>
      <c r="DU213" s="408"/>
    </row>
    <row r="214" spans="2:125" x14ac:dyDescent="0.25">
      <c r="B214" s="408"/>
      <c r="C214" s="408"/>
      <c r="D214" s="408"/>
      <c r="E214" s="408"/>
      <c r="J214" s="408"/>
      <c r="K214" s="408"/>
      <c r="L214" s="408"/>
      <c r="M214" s="408"/>
      <c r="R214" s="408"/>
      <c r="S214" s="408"/>
      <c r="T214" s="408"/>
      <c r="U214" s="408"/>
      <c r="Z214" s="408"/>
      <c r="AA214" s="408"/>
      <c r="AB214" s="408"/>
      <c r="AC214" s="408"/>
      <c r="AH214" s="408"/>
      <c r="AI214" s="408"/>
      <c r="AJ214" s="408"/>
      <c r="AK214" s="408"/>
      <c r="AP214" s="408"/>
      <c r="AQ214" s="408"/>
      <c r="AR214" s="408"/>
      <c r="AS214" s="408"/>
      <c r="AX214" s="408"/>
      <c r="AY214" s="408"/>
      <c r="AZ214" s="408"/>
      <c r="BA214" s="408"/>
      <c r="BF214" s="408"/>
      <c r="BG214" s="408"/>
      <c r="BH214" s="408"/>
      <c r="BI214" s="408"/>
      <c r="BN214" s="408"/>
      <c r="BO214" s="408"/>
      <c r="BP214" s="408"/>
      <c r="BQ214" s="408"/>
      <c r="BV214" s="408"/>
      <c r="BW214" s="408"/>
      <c r="BX214" s="408"/>
      <c r="BY214" s="408"/>
      <c r="CD214" s="408"/>
      <c r="CE214" s="408"/>
      <c r="CF214" s="408"/>
      <c r="CG214" s="408"/>
      <c r="CL214" s="408"/>
      <c r="CM214" s="408"/>
      <c r="CN214" s="408"/>
      <c r="CO214" s="408"/>
      <c r="CT214" s="408"/>
      <c r="CU214" s="408"/>
      <c r="CV214" s="408"/>
      <c r="CW214" s="408"/>
      <c r="DB214" s="408"/>
      <c r="DC214" s="408"/>
      <c r="DD214" s="408"/>
      <c r="DE214" s="408"/>
      <c r="DJ214" s="408"/>
      <c r="DK214" s="408"/>
      <c r="DL214" s="408"/>
      <c r="DM214" s="408"/>
      <c r="DR214" s="408"/>
      <c r="DS214" s="408"/>
      <c r="DT214" s="408"/>
      <c r="DU214" s="408"/>
    </row>
    <row r="215" spans="2:125" x14ac:dyDescent="0.25">
      <c r="B215" s="408"/>
      <c r="C215" s="408"/>
      <c r="D215" s="408"/>
      <c r="E215" s="408"/>
      <c r="J215" s="408"/>
      <c r="K215" s="408"/>
      <c r="L215" s="408"/>
      <c r="M215" s="408"/>
      <c r="R215" s="408"/>
      <c r="S215" s="408"/>
      <c r="T215" s="408"/>
      <c r="U215" s="408"/>
      <c r="Z215" s="408"/>
      <c r="AA215" s="408"/>
      <c r="AB215" s="408"/>
      <c r="AC215" s="408"/>
      <c r="AH215" s="408"/>
      <c r="AI215" s="408"/>
      <c r="AJ215" s="408"/>
      <c r="AK215" s="408"/>
      <c r="AP215" s="408"/>
      <c r="AQ215" s="408"/>
      <c r="AR215" s="408"/>
      <c r="AS215" s="408"/>
      <c r="AX215" s="408"/>
      <c r="AY215" s="408"/>
      <c r="AZ215" s="408"/>
      <c r="BA215" s="408"/>
      <c r="BF215" s="408"/>
      <c r="BG215" s="408"/>
      <c r="BH215" s="408"/>
      <c r="BI215" s="408"/>
      <c r="BN215" s="408"/>
      <c r="BO215" s="408"/>
      <c r="BP215" s="408"/>
      <c r="BQ215" s="408"/>
      <c r="BV215" s="408"/>
      <c r="BW215" s="408"/>
      <c r="BX215" s="408"/>
      <c r="BY215" s="408"/>
      <c r="CD215" s="408"/>
      <c r="CE215" s="408"/>
      <c r="CF215" s="408"/>
      <c r="CG215" s="408"/>
      <c r="CL215" s="408"/>
      <c r="CM215" s="408"/>
      <c r="CN215" s="408"/>
      <c r="CO215" s="408"/>
      <c r="CT215" s="408"/>
      <c r="CU215" s="408"/>
      <c r="CV215" s="408"/>
      <c r="CW215" s="408"/>
      <c r="DB215" s="408"/>
      <c r="DC215" s="408"/>
      <c r="DD215" s="408"/>
      <c r="DE215" s="408"/>
      <c r="DJ215" s="408"/>
      <c r="DK215" s="408"/>
      <c r="DL215" s="408"/>
      <c r="DM215" s="408"/>
      <c r="DR215" s="408"/>
      <c r="DS215" s="408"/>
      <c r="DT215" s="408"/>
      <c r="DU215" s="408"/>
    </row>
    <row r="216" spans="2:125" x14ac:dyDescent="0.25">
      <c r="B216" s="408"/>
      <c r="C216" s="408"/>
      <c r="D216" s="408"/>
      <c r="E216" s="408"/>
      <c r="J216" s="408"/>
      <c r="K216" s="408"/>
      <c r="L216" s="408"/>
      <c r="M216" s="408"/>
      <c r="R216" s="408"/>
      <c r="S216" s="408"/>
      <c r="T216" s="408"/>
      <c r="U216" s="408"/>
      <c r="Z216" s="408"/>
      <c r="AA216" s="408"/>
      <c r="AB216" s="408"/>
      <c r="AC216" s="408"/>
      <c r="AH216" s="408"/>
      <c r="AI216" s="408"/>
      <c r="AJ216" s="408"/>
      <c r="AK216" s="408"/>
      <c r="AP216" s="408"/>
      <c r="AQ216" s="408"/>
      <c r="AR216" s="408"/>
      <c r="AS216" s="408"/>
      <c r="AX216" s="408"/>
      <c r="AY216" s="408"/>
      <c r="AZ216" s="408"/>
      <c r="BA216" s="408"/>
      <c r="BF216" s="408"/>
      <c r="BG216" s="408"/>
      <c r="BH216" s="408"/>
      <c r="BI216" s="408"/>
      <c r="BN216" s="408"/>
      <c r="BO216" s="408"/>
      <c r="BP216" s="408"/>
      <c r="BQ216" s="408"/>
      <c r="BV216" s="408"/>
      <c r="BW216" s="408"/>
      <c r="BX216" s="408"/>
      <c r="BY216" s="408"/>
      <c r="CD216" s="408"/>
      <c r="CE216" s="408"/>
      <c r="CF216" s="408"/>
      <c r="CG216" s="408"/>
      <c r="CL216" s="408"/>
      <c r="CM216" s="408"/>
      <c r="CN216" s="408"/>
      <c r="CO216" s="408"/>
      <c r="CT216" s="408"/>
      <c r="CU216" s="408"/>
      <c r="CV216" s="408"/>
      <c r="CW216" s="408"/>
      <c r="DB216" s="408"/>
      <c r="DC216" s="408"/>
      <c r="DD216" s="408"/>
      <c r="DE216" s="408"/>
      <c r="DJ216" s="408"/>
      <c r="DK216" s="408"/>
      <c r="DL216" s="408"/>
      <c r="DM216" s="408"/>
      <c r="DR216" s="408"/>
      <c r="DS216" s="408"/>
      <c r="DT216" s="408"/>
      <c r="DU216" s="408"/>
    </row>
    <row r="217" spans="2:125" x14ac:dyDescent="0.25">
      <c r="B217" s="408"/>
      <c r="C217" s="408"/>
      <c r="D217" s="408"/>
      <c r="E217" s="408"/>
      <c r="J217" s="408"/>
      <c r="K217" s="408"/>
      <c r="L217" s="408"/>
      <c r="M217" s="408"/>
      <c r="R217" s="408"/>
      <c r="S217" s="408"/>
      <c r="T217" s="408"/>
      <c r="U217" s="408"/>
      <c r="Z217" s="408"/>
      <c r="AA217" s="408"/>
      <c r="AB217" s="408"/>
      <c r="AC217" s="408"/>
      <c r="AH217" s="408"/>
      <c r="AI217" s="408"/>
      <c r="AJ217" s="408"/>
      <c r="AK217" s="408"/>
      <c r="AP217" s="408"/>
      <c r="AQ217" s="408"/>
      <c r="AR217" s="408"/>
      <c r="AS217" s="408"/>
      <c r="AX217" s="408"/>
      <c r="AY217" s="408"/>
      <c r="AZ217" s="408"/>
      <c r="BA217" s="408"/>
      <c r="BF217" s="408"/>
      <c r="BG217" s="408"/>
      <c r="BH217" s="408"/>
      <c r="BI217" s="408"/>
      <c r="BN217" s="408"/>
      <c r="BO217" s="408"/>
      <c r="BP217" s="408"/>
      <c r="BQ217" s="408"/>
      <c r="BV217" s="408"/>
      <c r="BW217" s="408"/>
      <c r="BX217" s="408"/>
      <c r="BY217" s="408"/>
      <c r="CD217" s="408"/>
      <c r="CE217" s="408"/>
      <c r="CF217" s="408"/>
      <c r="CG217" s="408"/>
      <c r="CL217" s="408"/>
      <c r="CM217" s="408"/>
      <c r="CN217" s="408"/>
      <c r="CO217" s="408"/>
      <c r="CT217" s="408"/>
      <c r="CU217" s="408"/>
      <c r="CV217" s="408"/>
      <c r="CW217" s="408"/>
      <c r="DB217" s="408"/>
      <c r="DC217" s="408"/>
      <c r="DD217" s="408"/>
      <c r="DE217" s="408"/>
      <c r="DJ217" s="408"/>
      <c r="DK217" s="408"/>
      <c r="DL217" s="408"/>
      <c r="DM217" s="408"/>
      <c r="DR217" s="408"/>
      <c r="DS217" s="408"/>
      <c r="DT217" s="408"/>
      <c r="DU217" s="408"/>
    </row>
    <row r="218" spans="2:125" x14ac:dyDescent="0.25">
      <c r="B218" s="408"/>
      <c r="C218" s="408"/>
      <c r="D218" s="408"/>
      <c r="E218" s="408"/>
      <c r="J218" s="408"/>
      <c r="K218" s="408"/>
      <c r="L218" s="408"/>
      <c r="M218" s="408"/>
      <c r="R218" s="408"/>
      <c r="S218" s="408"/>
      <c r="T218" s="408"/>
      <c r="U218" s="408"/>
      <c r="Z218" s="408"/>
      <c r="AA218" s="408"/>
      <c r="AB218" s="408"/>
      <c r="AC218" s="408"/>
      <c r="AH218" s="408"/>
      <c r="AI218" s="408"/>
      <c r="AJ218" s="408"/>
      <c r="AK218" s="408"/>
      <c r="AP218" s="408"/>
      <c r="AQ218" s="408"/>
      <c r="AR218" s="408"/>
      <c r="AS218" s="408"/>
      <c r="AX218" s="408"/>
      <c r="AY218" s="408"/>
      <c r="AZ218" s="408"/>
      <c r="BA218" s="408"/>
      <c r="BF218" s="408"/>
      <c r="BG218" s="408"/>
      <c r="BH218" s="408"/>
      <c r="BI218" s="408"/>
      <c r="BN218" s="408"/>
      <c r="BO218" s="408"/>
      <c r="BP218" s="408"/>
      <c r="BQ218" s="408"/>
      <c r="BV218" s="408"/>
      <c r="BW218" s="408"/>
      <c r="BX218" s="408"/>
      <c r="BY218" s="408"/>
      <c r="CD218" s="408"/>
      <c r="CE218" s="408"/>
      <c r="CF218" s="408"/>
      <c r="CG218" s="408"/>
      <c r="CL218" s="408"/>
      <c r="CM218" s="408"/>
      <c r="CN218" s="408"/>
      <c r="CO218" s="408"/>
      <c r="CT218" s="408"/>
      <c r="CU218" s="408"/>
      <c r="CV218" s="408"/>
      <c r="CW218" s="408"/>
      <c r="DB218" s="408"/>
      <c r="DC218" s="408"/>
      <c r="DD218" s="408"/>
      <c r="DE218" s="408"/>
      <c r="DJ218" s="408"/>
      <c r="DK218" s="408"/>
      <c r="DL218" s="408"/>
      <c r="DM218" s="408"/>
      <c r="DR218" s="408"/>
      <c r="DS218" s="408"/>
      <c r="DT218" s="408"/>
      <c r="DU218" s="408"/>
    </row>
    <row r="219" spans="2:125" x14ac:dyDescent="0.25">
      <c r="B219" s="408"/>
      <c r="C219" s="408"/>
      <c r="D219" s="408"/>
      <c r="E219" s="408"/>
      <c r="J219" s="408"/>
      <c r="K219" s="408"/>
      <c r="L219" s="408"/>
      <c r="M219" s="408"/>
      <c r="R219" s="408"/>
      <c r="S219" s="408"/>
      <c r="T219" s="408"/>
      <c r="U219" s="408"/>
      <c r="Z219" s="408"/>
      <c r="AA219" s="408"/>
      <c r="AB219" s="408"/>
      <c r="AC219" s="408"/>
      <c r="AH219" s="408"/>
      <c r="AI219" s="408"/>
      <c r="AJ219" s="408"/>
      <c r="AK219" s="408"/>
      <c r="AP219" s="408"/>
      <c r="AQ219" s="408"/>
      <c r="AR219" s="408"/>
      <c r="AS219" s="408"/>
      <c r="AX219" s="408"/>
      <c r="AY219" s="408"/>
      <c r="AZ219" s="408"/>
      <c r="BA219" s="408"/>
      <c r="BF219" s="408"/>
      <c r="BG219" s="408"/>
      <c r="BH219" s="408"/>
      <c r="BI219" s="408"/>
      <c r="BN219" s="408"/>
      <c r="BO219" s="408"/>
      <c r="BP219" s="408"/>
      <c r="BQ219" s="408"/>
      <c r="BV219" s="408"/>
      <c r="BW219" s="408"/>
      <c r="BX219" s="408"/>
      <c r="BY219" s="408"/>
      <c r="CD219" s="408"/>
      <c r="CE219" s="408"/>
      <c r="CF219" s="408"/>
      <c r="CG219" s="408"/>
      <c r="CL219" s="408"/>
      <c r="CM219" s="408"/>
      <c r="CN219" s="408"/>
      <c r="CO219" s="408"/>
      <c r="CT219" s="408"/>
      <c r="CU219" s="408"/>
      <c r="CV219" s="408"/>
      <c r="CW219" s="408"/>
      <c r="DB219" s="408"/>
      <c r="DC219" s="408"/>
      <c r="DD219" s="408"/>
      <c r="DE219" s="408"/>
      <c r="DJ219" s="408"/>
      <c r="DK219" s="408"/>
      <c r="DL219" s="408"/>
      <c r="DM219" s="408"/>
      <c r="DR219" s="408"/>
      <c r="DS219" s="408"/>
      <c r="DT219" s="408"/>
      <c r="DU219" s="408"/>
    </row>
    <row r="220" spans="2:125" x14ac:dyDescent="0.25">
      <c r="B220" s="423" t="str">
        <f>members!$G10</f>
        <v>Ashford</v>
      </c>
      <c r="C220" s="408" t="e">
        <f>VLOOKUP(B220,E$1:F$55,2,FALSE)</f>
        <v>#N/A</v>
      </c>
      <c r="D220" s="408"/>
      <c r="E220" s="408"/>
      <c r="J220" s="423" t="str">
        <f>members!$G10</f>
        <v>Ashford</v>
      </c>
      <c r="K220" s="408" t="e">
        <f>VLOOKUP(J220,M$1:N$55,2,FALSE)</f>
        <v>#N/A</v>
      </c>
      <c r="L220" s="408"/>
      <c r="M220" s="408"/>
      <c r="R220" s="423" t="str">
        <f>members!$G10</f>
        <v>Ashford</v>
      </c>
      <c r="S220" s="408" t="e">
        <f>VLOOKUP(R220,U$1:V$55,2,FALSE)</f>
        <v>#N/A</v>
      </c>
      <c r="T220" s="408"/>
      <c r="U220" s="408"/>
      <c r="Z220" s="423" t="str">
        <f>members!$G10</f>
        <v>Ashford</v>
      </c>
      <c r="AA220" s="408" t="e">
        <f>VLOOKUP(Z220,AC$1:AD$55,2,FALSE)</f>
        <v>#N/A</v>
      </c>
      <c r="AB220" s="408"/>
      <c r="AC220" s="408"/>
      <c r="AH220" s="423" t="str">
        <f>members!$G10</f>
        <v>Ashford</v>
      </c>
      <c r="AI220" s="408" t="e">
        <f>VLOOKUP(AH220,AK$1:AL$55,2,FALSE)</f>
        <v>#N/A</v>
      </c>
      <c r="AJ220" s="408"/>
      <c r="AK220" s="408"/>
      <c r="AP220" s="423" t="str">
        <f>members!$G10</f>
        <v>Ashford</v>
      </c>
      <c r="AQ220" s="408" t="e">
        <f>VLOOKUP(AP220,AS$1:AT$55,2,FALSE)</f>
        <v>#N/A</v>
      </c>
      <c r="AR220" s="408"/>
      <c r="AS220" s="408"/>
      <c r="AX220" s="423" t="str">
        <f>members!$G10</f>
        <v>Ashford</v>
      </c>
      <c r="AY220" s="408" t="e">
        <f>VLOOKUP(AX220,BA$1:BB$55,2,FALSE)</f>
        <v>#N/A</v>
      </c>
      <c r="AZ220" s="408"/>
      <c r="BA220" s="408"/>
      <c r="BF220" s="423" t="str">
        <f>members!$G10</f>
        <v>Ashford</v>
      </c>
      <c r="BG220" s="408" t="e">
        <f>VLOOKUP(BF220,BI$1:BJ$55,2,FALSE)</f>
        <v>#N/A</v>
      </c>
      <c r="BH220" s="408"/>
      <c r="BI220" s="408"/>
      <c r="BN220" s="423" t="str">
        <f>members!$G10</f>
        <v>Ashford</v>
      </c>
      <c r="BO220" s="408" t="e">
        <f>VLOOKUP(BN220,BQ$1:BR$55,2,FALSE)</f>
        <v>#N/A</v>
      </c>
      <c r="BP220" s="408"/>
      <c r="BQ220" s="408"/>
      <c r="BV220" s="423" t="str">
        <f>members!$G10</f>
        <v>Ashford</v>
      </c>
      <c r="BW220" s="408" t="e">
        <f>VLOOKUP(BV220,BY$1:BZ$55,2,FALSE)</f>
        <v>#N/A</v>
      </c>
      <c r="BX220" s="408"/>
      <c r="BY220" s="408"/>
      <c r="CD220" s="423" t="str">
        <f>members!$G10</f>
        <v>Ashford</v>
      </c>
      <c r="CE220" s="408" t="e">
        <f>VLOOKUP(CD220,CG$1:CH$55,2,FALSE)</f>
        <v>#N/A</v>
      </c>
      <c r="CF220" s="408"/>
      <c r="CG220" s="408"/>
      <c r="CL220" s="423" t="str">
        <f>members!$G10</f>
        <v>Ashford</v>
      </c>
      <c r="CM220" s="408" t="e">
        <f>VLOOKUP(CL220,CO$1:CP$55,2,FALSE)</f>
        <v>#N/A</v>
      </c>
      <c r="CN220" s="408"/>
      <c r="CO220" s="408"/>
      <c r="CT220" s="423" t="str">
        <f>members!$G10</f>
        <v>Ashford</v>
      </c>
      <c r="CU220" s="408" t="e">
        <f>VLOOKUP(CT220,CW$1:CX$55,2,FALSE)</f>
        <v>#N/A</v>
      </c>
      <c r="CV220" s="408"/>
      <c r="CW220" s="408"/>
      <c r="DB220" s="423" t="str">
        <f>members!$G10</f>
        <v>Ashford</v>
      </c>
      <c r="DC220" s="408" t="e">
        <f>VLOOKUP(DB220,DE$1:DF$55,2,FALSE)</f>
        <v>#N/A</v>
      </c>
      <c r="DD220" s="408"/>
      <c r="DE220" s="408"/>
      <c r="DJ220" s="423" t="str">
        <f>members!$G10</f>
        <v>Ashford</v>
      </c>
      <c r="DK220" s="408" t="e">
        <f>VLOOKUP(DJ220,DM$1:DN$55,2,FALSE)</f>
        <v>#N/A</v>
      </c>
      <c r="DL220" s="408"/>
      <c r="DM220" s="408"/>
      <c r="DR220" s="423" t="str">
        <f>members!$G10</f>
        <v>Ashford</v>
      </c>
      <c r="DS220" s="408" t="e">
        <f>VLOOKUP(DR220,DU$1:DV$55,2,FALSE)</f>
        <v>#N/A</v>
      </c>
      <c r="DT220" s="408"/>
      <c r="DU220" s="408"/>
    </row>
    <row r="221" spans="2:125" x14ac:dyDescent="0.25">
      <c r="B221" s="408"/>
      <c r="C221" s="408"/>
      <c r="D221" s="408"/>
      <c r="E221" s="408"/>
      <c r="J221" s="408"/>
      <c r="K221" s="408"/>
      <c r="L221" s="408"/>
      <c r="M221" s="408"/>
      <c r="R221" s="408"/>
      <c r="S221" s="408"/>
      <c r="T221" s="408"/>
      <c r="U221" s="408"/>
      <c r="Z221" s="408"/>
      <c r="AA221" s="408"/>
      <c r="AB221" s="408"/>
      <c r="AC221" s="408"/>
      <c r="AH221" s="408"/>
      <c r="AI221" s="408"/>
      <c r="AJ221" s="408"/>
      <c r="AK221" s="408"/>
      <c r="AP221" s="408"/>
      <c r="AQ221" s="408"/>
      <c r="AR221" s="408"/>
      <c r="AS221" s="408"/>
      <c r="AX221" s="408"/>
      <c r="AY221" s="408"/>
      <c r="AZ221" s="408"/>
      <c r="BA221" s="408"/>
      <c r="BF221" s="408"/>
      <c r="BG221" s="408"/>
      <c r="BH221" s="408"/>
      <c r="BI221" s="408"/>
      <c r="BN221" s="408"/>
      <c r="BO221" s="408"/>
      <c r="BP221" s="408"/>
      <c r="BQ221" s="408"/>
      <c r="BV221" s="408"/>
      <c r="BW221" s="408"/>
      <c r="BX221" s="408"/>
      <c r="BY221" s="408"/>
      <c r="CD221" s="408"/>
      <c r="CE221" s="408"/>
      <c r="CF221" s="408"/>
      <c r="CG221" s="408"/>
      <c r="CL221" s="408"/>
      <c r="CM221" s="408"/>
      <c r="CN221" s="408"/>
      <c r="CO221" s="408"/>
      <c r="CT221" s="408"/>
      <c r="CU221" s="408"/>
      <c r="CV221" s="408"/>
      <c r="CW221" s="408"/>
      <c r="DB221" s="408"/>
      <c r="DC221" s="408"/>
      <c r="DD221" s="408"/>
      <c r="DE221" s="408"/>
      <c r="DJ221" s="408"/>
      <c r="DK221" s="408"/>
      <c r="DL221" s="408"/>
      <c r="DM221" s="408"/>
      <c r="DR221" s="408"/>
      <c r="DS221" s="408"/>
      <c r="DT221" s="408"/>
      <c r="DU221" s="408"/>
    </row>
    <row r="222" spans="2:125" x14ac:dyDescent="0.25">
      <c r="B222" s="408" t="s">
        <v>1824</v>
      </c>
      <c r="C222" s="408"/>
      <c r="D222" s="408"/>
      <c r="E222" s="408"/>
      <c r="J222" s="408" t="s">
        <v>1824</v>
      </c>
      <c r="K222" s="408"/>
      <c r="L222" s="408"/>
      <c r="M222" s="408"/>
      <c r="R222" s="408" t="s">
        <v>1824</v>
      </c>
      <c r="S222" s="408"/>
      <c r="T222" s="408"/>
      <c r="U222" s="408"/>
      <c r="Z222" s="408" t="s">
        <v>1824</v>
      </c>
      <c r="AA222" s="408"/>
      <c r="AB222" s="408"/>
      <c r="AC222" s="408"/>
      <c r="AH222" s="408" t="s">
        <v>1824</v>
      </c>
      <c r="AI222" s="408"/>
      <c r="AJ222" s="408"/>
      <c r="AK222" s="408"/>
      <c r="AP222" s="408" t="s">
        <v>1824</v>
      </c>
      <c r="AQ222" s="408"/>
      <c r="AR222" s="408"/>
      <c r="AS222" s="408"/>
      <c r="AX222" s="408" t="s">
        <v>1824</v>
      </c>
      <c r="AY222" s="408"/>
      <c r="AZ222" s="408"/>
      <c r="BA222" s="408"/>
      <c r="BF222" s="408" t="s">
        <v>1824</v>
      </c>
      <c r="BG222" s="408"/>
      <c r="BH222" s="408"/>
      <c r="BI222" s="408"/>
      <c r="BN222" s="408" t="s">
        <v>1824</v>
      </c>
      <c r="BO222" s="408"/>
      <c r="BP222" s="408"/>
      <c r="BQ222" s="408"/>
      <c r="BV222" s="408" t="s">
        <v>1824</v>
      </c>
      <c r="BW222" s="408"/>
      <c r="BX222" s="408"/>
      <c r="BY222" s="408"/>
      <c r="CD222" s="408" t="s">
        <v>1824</v>
      </c>
      <c r="CE222" s="408"/>
      <c r="CF222" s="408"/>
      <c r="CG222" s="408"/>
      <c r="CL222" s="408" t="s">
        <v>1824</v>
      </c>
      <c r="CM222" s="408"/>
      <c r="CN222" s="408"/>
      <c r="CO222" s="408"/>
      <c r="CT222" s="408" t="s">
        <v>1824</v>
      </c>
      <c r="CU222" s="408"/>
      <c r="CV222" s="408"/>
      <c r="CW222" s="408"/>
      <c r="DB222" s="408" t="s">
        <v>1824</v>
      </c>
      <c r="DC222" s="408"/>
      <c r="DD222" s="408"/>
      <c r="DE222" s="408"/>
      <c r="DJ222" s="408" t="s">
        <v>1824</v>
      </c>
      <c r="DK222" s="408"/>
      <c r="DL222" s="408"/>
      <c r="DM222" s="408"/>
      <c r="DR222" s="408" t="s">
        <v>1824</v>
      </c>
      <c r="DS222" s="408"/>
      <c r="DT222" s="408"/>
      <c r="DU222" s="408"/>
    </row>
    <row r="223" spans="2:125" x14ac:dyDescent="0.25">
      <c r="B223" s="408"/>
      <c r="C223" s="408"/>
      <c r="D223" s="408"/>
      <c r="E223" s="408"/>
      <c r="J223" s="408"/>
      <c r="K223" s="408"/>
      <c r="L223" s="408"/>
      <c r="M223" s="408"/>
      <c r="R223" s="408"/>
      <c r="S223" s="408"/>
      <c r="T223" s="408"/>
      <c r="U223" s="408"/>
      <c r="Z223" s="408"/>
      <c r="AA223" s="408"/>
      <c r="AB223" s="408"/>
      <c r="AC223" s="408"/>
      <c r="AH223" s="408"/>
      <c r="AI223" s="408"/>
      <c r="AJ223" s="408"/>
      <c r="AK223" s="408"/>
      <c r="AP223" s="408"/>
      <c r="AQ223" s="408"/>
      <c r="AR223" s="408"/>
      <c r="AS223" s="408"/>
      <c r="AX223" s="408"/>
      <c r="AY223" s="408"/>
      <c r="AZ223" s="408"/>
      <c r="BA223" s="408"/>
      <c r="BF223" s="408"/>
      <c r="BG223" s="408"/>
      <c r="BH223" s="408"/>
      <c r="BI223" s="408"/>
      <c r="BN223" s="408"/>
      <c r="BO223" s="408"/>
      <c r="BP223" s="408"/>
      <c r="BQ223" s="408"/>
      <c r="BV223" s="408"/>
      <c r="BW223" s="408"/>
      <c r="BX223" s="408"/>
      <c r="BY223" s="408"/>
      <c r="CD223" s="408"/>
      <c r="CE223" s="408"/>
      <c r="CF223" s="408"/>
      <c r="CG223" s="408"/>
      <c r="CL223" s="408"/>
      <c r="CM223" s="408"/>
      <c r="CN223" s="408"/>
      <c r="CO223" s="408"/>
      <c r="CT223" s="408"/>
      <c r="CU223" s="408"/>
      <c r="CV223" s="408"/>
      <c r="CW223" s="408"/>
      <c r="DB223" s="408"/>
      <c r="DC223" s="408"/>
      <c r="DD223" s="408"/>
      <c r="DE223" s="408"/>
      <c r="DJ223" s="408"/>
      <c r="DK223" s="408"/>
      <c r="DL223" s="408"/>
      <c r="DM223" s="408"/>
      <c r="DR223" s="408"/>
      <c r="DS223" s="408"/>
      <c r="DT223" s="408"/>
      <c r="DU223" s="408"/>
    </row>
    <row r="224" spans="2:125" x14ac:dyDescent="0.25">
      <c r="B224" s="408"/>
      <c r="C224" s="408"/>
      <c r="D224" s="408"/>
      <c r="E224" s="408"/>
      <c r="J224" s="408"/>
      <c r="K224" s="408"/>
      <c r="L224" s="408"/>
      <c r="M224" s="408"/>
      <c r="R224" s="408"/>
      <c r="S224" s="408"/>
      <c r="T224" s="408"/>
      <c r="U224" s="408"/>
      <c r="Z224" s="408"/>
      <c r="AA224" s="408"/>
      <c r="AB224" s="408"/>
      <c r="AC224" s="408"/>
      <c r="AH224" s="408"/>
      <c r="AI224" s="408"/>
      <c r="AJ224" s="408"/>
      <c r="AK224" s="408"/>
      <c r="AP224" s="408"/>
      <c r="AQ224" s="408"/>
      <c r="AR224" s="408"/>
      <c r="AS224" s="408"/>
      <c r="AX224" s="408"/>
      <c r="AY224" s="408"/>
      <c r="AZ224" s="408"/>
      <c r="BA224" s="408"/>
      <c r="BF224" s="408"/>
      <c r="BG224" s="408"/>
      <c r="BH224" s="408"/>
      <c r="BI224" s="408"/>
      <c r="BN224" s="408"/>
      <c r="BO224" s="408"/>
      <c r="BP224" s="408"/>
      <c r="BQ224" s="408"/>
      <c r="BV224" s="408"/>
      <c r="BW224" s="408"/>
      <c r="BX224" s="408"/>
      <c r="BY224" s="408"/>
      <c r="CD224" s="408"/>
      <c r="CE224" s="408"/>
      <c r="CF224" s="408"/>
      <c r="CG224" s="408"/>
      <c r="CL224" s="408"/>
      <c r="CM224" s="408"/>
      <c r="CN224" s="408"/>
      <c r="CO224" s="408"/>
      <c r="CT224" s="408"/>
      <c r="CU224" s="408"/>
      <c r="CV224" s="408"/>
      <c r="CW224" s="408"/>
      <c r="DB224" s="408"/>
      <c r="DC224" s="408"/>
      <c r="DD224" s="408"/>
      <c r="DE224" s="408"/>
      <c r="DJ224" s="408"/>
      <c r="DK224" s="408"/>
      <c r="DL224" s="408"/>
      <c r="DM224" s="408"/>
      <c r="DR224" s="408"/>
      <c r="DS224" s="408"/>
      <c r="DT224" s="408"/>
      <c r="DU224" s="408"/>
    </row>
    <row r="225" spans="2:125" x14ac:dyDescent="0.25">
      <c r="B225" s="408"/>
      <c r="C225" s="423" t="e">
        <f>IF(C220="no data","no data",IF((C$220-2)&lt;1,"",(C$220-2)))</f>
        <v>#N/A</v>
      </c>
      <c r="D225" s="408" t="e">
        <f>IF(C225="no data","no data",INDEX(F$1:G$55,C225,2))</f>
        <v>#N/A</v>
      </c>
      <c r="E225" s="408"/>
      <c r="J225" s="408"/>
      <c r="K225" s="423" t="e">
        <f>IF(K220="no data","no data",IF((K$220-2)&lt;1,"",(K$220-2)))</f>
        <v>#N/A</v>
      </c>
      <c r="L225" s="408" t="e">
        <f>IF(K225="no data","no data",INDEX(N$1:O$55,K225,2))</f>
        <v>#N/A</v>
      </c>
      <c r="M225" s="408"/>
      <c r="R225" s="408"/>
      <c r="S225" s="423" t="e">
        <f>IF(S220="no data","no data",IF((S$220-2)&lt;1,"",(S$220-2)))</f>
        <v>#N/A</v>
      </c>
      <c r="T225" s="408" t="e">
        <f>IF(S225="no data","no data",INDEX(V$1:W$55,S225,2))</f>
        <v>#N/A</v>
      </c>
      <c r="U225" s="408"/>
      <c r="Z225" s="408"/>
      <c r="AA225" s="423" t="e">
        <f>IF(AA220="no data","no data",IF((AA$220-2)&lt;1,"",(AA$220-2)))</f>
        <v>#N/A</v>
      </c>
      <c r="AB225" s="408" t="e">
        <f>IF(AA225="no data","no data",INDEX(AD$1:AE$55,AA225,2))</f>
        <v>#N/A</v>
      </c>
      <c r="AC225" s="408"/>
      <c r="AH225" s="408"/>
      <c r="AI225" s="423" t="e">
        <f>IF(AI220="no data","no data",IF((AI$220-2)&lt;1,"",(AI$220-2)))</f>
        <v>#N/A</v>
      </c>
      <c r="AJ225" s="408" t="e">
        <f>IF(AI225="no data","no data",INDEX(AL$1:AM$55,AI225,2))</f>
        <v>#N/A</v>
      </c>
      <c r="AK225" s="408"/>
      <c r="AP225" s="408"/>
      <c r="AQ225" s="423" t="e">
        <f>IF(AQ220="no data","no data",IF((AQ$220-2)&lt;1,"",(AQ$220-2)))</f>
        <v>#N/A</v>
      </c>
      <c r="AR225" s="408" t="e">
        <f>IF(AQ225="no data","no data",INDEX(AT$1:AU$55,AQ225,2))</f>
        <v>#N/A</v>
      </c>
      <c r="AS225" s="408"/>
      <c r="AX225" s="408"/>
      <c r="AY225" s="423" t="e">
        <f>IF(AY220="no data","no data",IF((AY$220-2)&lt;1,"",(AY$220-2)))</f>
        <v>#N/A</v>
      </c>
      <c r="AZ225" s="408" t="e">
        <f>IF(AY225="no data","no data",INDEX(BB$1:BC$55,AY225,2))</f>
        <v>#N/A</v>
      </c>
      <c r="BA225" s="408"/>
      <c r="BF225" s="408"/>
      <c r="BG225" s="423" t="e">
        <f>IF(BG220="no data","no data",IF((BG$220-2)&lt;1,"",(BG$220-2)))</f>
        <v>#N/A</v>
      </c>
      <c r="BH225" s="408" t="e">
        <f>IF(BG225="no data","no data",INDEX(BJ$1:BK$55,BG225,2))</f>
        <v>#N/A</v>
      </c>
      <c r="BI225" s="408"/>
      <c r="BN225" s="408"/>
      <c r="BO225" s="423" t="e">
        <f>IF(BO220="no data","no data",IF((BO$220-2)&lt;1,"",(BO$220-2)))</f>
        <v>#N/A</v>
      </c>
      <c r="BP225" s="408" t="e">
        <f>IF(BO225="no data","no data",INDEX(BR$1:BS$55,BO225,2))</f>
        <v>#N/A</v>
      </c>
      <c r="BQ225" s="408"/>
      <c r="BV225" s="408"/>
      <c r="BW225" s="423" t="e">
        <f>IF(BW220="no data","no data",IF((BW$220-2)&lt;1,"",(BW$220-2)))</f>
        <v>#N/A</v>
      </c>
      <c r="BX225" s="408" t="e">
        <f>IF(BW225="no data","no data",INDEX(BZ$1:CA$55,BW225,2))</f>
        <v>#N/A</v>
      </c>
      <c r="BY225" s="408"/>
      <c r="CD225" s="408"/>
      <c r="CE225" s="423" t="e">
        <f>IF(CE220="no data","no data",IF((CE$220-2)&lt;1,"",(CE$220-2)))</f>
        <v>#N/A</v>
      </c>
      <c r="CF225" s="408" t="e">
        <f>IF(CE225="no data","no data",INDEX(CH$1:CI$55,CE225,2))</f>
        <v>#N/A</v>
      </c>
      <c r="CG225" s="408"/>
      <c r="CL225" s="408"/>
      <c r="CM225" s="423" t="e">
        <f>IF(CM220="no data","no data",IF((CM$220-2)&lt;1,"",(CM$220-2)))</f>
        <v>#N/A</v>
      </c>
      <c r="CN225" s="408" t="e">
        <f>IF(CM225="no data","no data",INDEX(CP$1:CQ$55,CM225,2))</f>
        <v>#N/A</v>
      </c>
      <c r="CO225" s="408"/>
      <c r="CT225" s="408"/>
      <c r="CU225" s="423" t="e">
        <f>IF(CU220="no data","no data",IF((CU$220-2)&lt;1,"",(CU$220-2)))</f>
        <v>#N/A</v>
      </c>
      <c r="CV225" s="408" t="e">
        <f>IF(CU225="no data","no data",INDEX(CX$1:CY$55,CU225,2))</f>
        <v>#N/A</v>
      </c>
      <c r="CW225" s="408"/>
      <c r="DB225" s="408"/>
      <c r="DC225" s="423" t="e">
        <f>IF(DC220="no data","no data",IF((DC$220-2)&lt;1,"",(DC$220-2)))</f>
        <v>#N/A</v>
      </c>
      <c r="DD225" s="408" t="e">
        <f>IF(DC225="no data","no data",INDEX(DF$1:DG$55,DC225,2))</f>
        <v>#N/A</v>
      </c>
      <c r="DE225" s="408"/>
      <c r="DJ225" s="408"/>
      <c r="DK225" s="423" t="e">
        <f>IF(DK220="no data","no data",IF((DK$220-2)&lt;1,"",(DK$220-2)))</f>
        <v>#N/A</v>
      </c>
      <c r="DL225" s="408" t="e">
        <f>IF(DK225="no data","no data",INDEX(DN$1:DO$55,DK225,2))</f>
        <v>#N/A</v>
      </c>
      <c r="DM225" s="408"/>
      <c r="DR225" s="408"/>
      <c r="DS225" s="423" t="e">
        <f>IF(DS220="no data","no data",IF((DS$220-2)&lt;1,"",(DS$220-2)))</f>
        <v>#N/A</v>
      </c>
      <c r="DT225" s="408" t="e">
        <f>IF(DS225="no data","no data",INDEX(DV$1:DW$55,DS225,2))</f>
        <v>#N/A</v>
      </c>
      <c r="DU225" s="408"/>
    </row>
    <row r="226" spans="2:125" x14ac:dyDescent="0.25">
      <c r="B226" s="408"/>
      <c r="C226" s="423" t="e">
        <f>IF(C220="no data","no data",IF((C$220-1&lt;1),"",(C$220-1)))</f>
        <v>#N/A</v>
      </c>
      <c r="D226" s="408" t="e">
        <f t="shared" ref="D226:D229" si="50">IF(C226="no data","no data",INDEX(F$1:G$55,C226,2))</f>
        <v>#N/A</v>
      </c>
      <c r="E226" s="408"/>
      <c r="J226" s="408"/>
      <c r="K226" s="423" t="e">
        <f>IF(K220="no data","no data",IF((K$220-1&lt;1),"",(K$220-1)))</f>
        <v>#N/A</v>
      </c>
      <c r="L226" s="408" t="e">
        <f t="shared" ref="L226:L229" si="51">IF(K226="no data","no data",INDEX(N$1:O$55,K226,2))</f>
        <v>#N/A</v>
      </c>
      <c r="M226" s="408"/>
      <c r="R226" s="408"/>
      <c r="S226" s="423" t="e">
        <f>IF(S220="no data","no data",IF((S$220-1&lt;1),"",(S$220-1)))</f>
        <v>#N/A</v>
      </c>
      <c r="T226" s="408" t="e">
        <f t="shared" ref="T226:T229" si="52">IF(S226="no data","no data",INDEX(V$1:W$55,S226,2))</f>
        <v>#N/A</v>
      </c>
      <c r="U226" s="408"/>
      <c r="Z226" s="408"/>
      <c r="AA226" s="423" t="e">
        <f>IF(AA220="no data","no data",IF((AA$220-1&lt;1),"",(AA$220-1)))</f>
        <v>#N/A</v>
      </c>
      <c r="AB226" s="408" t="e">
        <f t="shared" ref="AB226:AB229" si="53">IF(AA226="no data","no data",INDEX(AD$1:AE$55,AA226,2))</f>
        <v>#N/A</v>
      </c>
      <c r="AC226" s="408"/>
      <c r="AH226" s="408"/>
      <c r="AI226" s="423" t="e">
        <f>IF(AI220="no data","no data",IF((AI$220-1&lt;1),"",(AI$220-1)))</f>
        <v>#N/A</v>
      </c>
      <c r="AJ226" s="408" t="e">
        <f t="shared" ref="AJ226:AJ229" si="54">IF(AI226="no data","no data",INDEX(AL$1:AM$55,AI226,2))</f>
        <v>#N/A</v>
      </c>
      <c r="AK226" s="408"/>
      <c r="AP226" s="408"/>
      <c r="AQ226" s="423" t="e">
        <f>IF(AQ220="no data","no data",IF((AQ$220-1&lt;1),"",(AQ$220-1)))</f>
        <v>#N/A</v>
      </c>
      <c r="AR226" s="408" t="e">
        <f t="shared" ref="AR226:AR229" si="55">IF(AQ226="no data","no data",INDEX(AT$1:AU$55,AQ226,2))</f>
        <v>#N/A</v>
      </c>
      <c r="AS226" s="408"/>
      <c r="AX226" s="408"/>
      <c r="AY226" s="423" t="e">
        <f>IF(AY220="no data","no data",IF((AY$220-1&lt;1),"",(AY$220-1)))</f>
        <v>#N/A</v>
      </c>
      <c r="AZ226" s="408" t="e">
        <f t="shared" ref="AZ226:AZ229" si="56">IF(AY226="no data","no data",INDEX(BB$1:BC$55,AY226,2))</f>
        <v>#N/A</v>
      </c>
      <c r="BA226" s="408"/>
      <c r="BF226" s="408"/>
      <c r="BG226" s="423" t="e">
        <f>IF(BG220="no data","no data",IF((BG$220-1&lt;1),"",(BG$220-1)))</f>
        <v>#N/A</v>
      </c>
      <c r="BH226" s="408" t="e">
        <f t="shared" ref="BH226:BH229" si="57">IF(BG226="no data","no data",INDEX(BJ$1:BK$55,BG226,2))</f>
        <v>#N/A</v>
      </c>
      <c r="BI226" s="408"/>
      <c r="BN226" s="408"/>
      <c r="BO226" s="423" t="e">
        <f>IF(BO220="no data","no data",IF((BO$220-1&lt;1),"",(BO$220-1)))</f>
        <v>#N/A</v>
      </c>
      <c r="BP226" s="408" t="e">
        <f t="shared" ref="BP226:BP229" si="58">IF(BO226="no data","no data",INDEX(BR$1:BS$55,BO226,2))</f>
        <v>#N/A</v>
      </c>
      <c r="BQ226" s="408"/>
      <c r="BV226" s="408"/>
      <c r="BW226" s="423" t="e">
        <f>IF(BW220="no data","no data",IF((BW$220-1&lt;1),"",(BW$220-1)))</f>
        <v>#N/A</v>
      </c>
      <c r="BX226" s="408" t="e">
        <f t="shared" ref="BX226:BX229" si="59">IF(BW226="no data","no data",INDEX(BZ$1:CA$55,BW226,2))</f>
        <v>#N/A</v>
      </c>
      <c r="BY226" s="408"/>
      <c r="CD226" s="408"/>
      <c r="CE226" s="423" t="e">
        <f>IF(CE220="no data","no data",IF((CE$220-1&lt;1),"",(CE$220-1)))</f>
        <v>#N/A</v>
      </c>
      <c r="CF226" s="408" t="e">
        <f t="shared" ref="CF226:CF229" si="60">IF(CE226="no data","no data",INDEX(CH$1:CI$55,CE226,2))</f>
        <v>#N/A</v>
      </c>
      <c r="CG226" s="408"/>
      <c r="CL226" s="408"/>
      <c r="CM226" s="423" t="e">
        <f>IF(CM220="no data","no data",IF((CM$220-1&lt;1),"",(CM$220-1)))</f>
        <v>#N/A</v>
      </c>
      <c r="CN226" s="408" t="e">
        <f t="shared" ref="CN226:CN229" si="61">IF(CM226="no data","no data",INDEX(CP$1:CQ$55,CM226,2))</f>
        <v>#N/A</v>
      </c>
      <c r="CO226" s="408"/>
      <c r="CT226" s="408"/>
      <c r="CU226" s="423" t="e">
        <f>IF(CU220="no data","no data",IF((CU$220-1&lt;1),"",(CU$220-1)))</f>
        <v>#N/A</v>
      </c>
      <c r="CV226" s="408" t="e">
        <f t="shared" ref="CV226:CV229" si="62">IF(CU226="no data","no data",INDEX(CX$1:CY$55,CU226,2))</f>
        <v>#N/A</v>
      </c>
      <c r="CW226" s="408"/>
      <c r="DB226" s="408"/>
      <c r="DC226" s="423" t="e">
        <f>IF(DC220="no data","no data",IF((DC$220-1&lt;1),"",(DC$220-1)))</f>
        <v>#N/A</v>
      </c>
      <c r="DD226" s="408" t="e">
        <f t="shared" ref="DD226:DD229" si="63">IF(DC226="no data","no data",INDEX(DF$1:DG$55,DC226,2))</f>
        <v>#N/A</v>
      </c>
      <c r="DE226" s="408"/>
      <c r="DJ226" s="408"/>
      <c r="DK226" s="423" t="e">
        <f>IF(DK220="no data","no data",IF((DK$220-1&lt;1),"",(DK$220-1)))</f>
        <v>#N/A</v>
      </c>
      <c r="DL226" s="408" t="e">
        <f t="shared" ref="DL226:DL229" si="64">IF(DK226="no data","no data",INDEX(DN$1:DO$55,DK226,2))</f>
        <v>#N/A</v>
      </c>
      <c r="DM226" s="408"/>
      <c r="DR226" s="408"/>
      <c r="DS226" s="423" t="e">
        <f>IF(DS220="no data","no data",IF((DS$220-1&lt;1),"",(DS$220-1)))</f>
        <v>#N/A</v>
      </c>
      <c r="DT226" s="408" t="e">
        <f t="shared" ref="DT226:DT229" si="65">IF(DS226="no data","no data",INDEX(DV$1:DW$55,DS226,2))</f>
        <v>#N/A</v>
      </c>
      <c r="DU226" s="408"/>
    </row>
    <row r="227" spans="2:125" x14ac:dyDescent="0.25">
      <c r="B227" s="408"/>
      <c r="C227" s="423" t="e">
        <f>C$220</f>
        <v>#N/A</v>
      </c>
      <c r="D227" s="408" t="e">
        <f t="shared" si="50"/>
        <v>#N/A</v>
      </c>
      <c r="E227" s="408"/>
      <c r="J227" s="408"/>
      <c r="K227" s="423" t="e">
        <f>K$220</f>
        <v>#N/A</v>
      </c>
      <c r="L227" s="408" t="e">
        <f t="shared" si="51"/>
        <v>#N/A</v>
      </c>
      <c r="M227" s="408"/>
      <c r="R227" s="408"/>
      <c r="S227" s="423" t="e">
        <f>S$220</f>
        <v>#N/A</v>
      </c>
      <c r="T227" s="408" t="e">
        <f t="shared" si="52"/>
        <v>#N/A</v>
      </c>
      <c r="U227" s="408"/>
      <c r="Z227" s="408"/>
      <c r="AA227" s="423" t="e">
        <f>AA$220</f>
        <v>#N/A</v>
      </c>
      <c r="AB227" s="408" t="e">
        <f t="shared" si="53"/>
        <v>#N/A</v>
      </c>
      <c r="AC227" s="408"/>
      <c r="AH227" s="408"/>
      <c r="AI227" s="423" t="e">
        <f>AI$220</f>
        <v>#N/A</v>
      </c>
      <c r="AJ227" s="408" t="e">
        <f t="shared" si="54"/>
        <v>#N/A</v>
      </c>
      <c r="AK227" s="408"/>
      <c r="AP227" s="408"/>
      <c r="AQ227" s="423" t="e">
        <f>AQ$220</f>
        <v>#N/A</v>
      </c>
      <c r="AR227" s="408" t="e">
        <f t="shared" si="55"/>
        <v>#N/A</v>
      </c>
      <c r="AS227" s="408"/>
      <c r="AX227" s="408"/>
      <c r="AY227" s="423" t="e">
        <f>AY$220</f>
        <v>#N/A</v>
      </c>
      <c r="AZ227" s="408" t="e">
        <f t="shared" si="56"/>
        <v>#N/A</v>
      </c>
      <c r="BA227" s="408"/>
      <c r="BF227" s="408"/>
      <c r="BG227" s="423" t="e">
        <f>BG$220</f>
        <v>#N/A</v>
      </c>
      <c r="BH227" s="408" t="e">
        <f t="shared" si="57"/>
        <v>#N/A</v>
      </c>
      <c r="BI227" s="408"/>
      <c r="BN227" s="408"/>
      <c r="BO227" s="423" t="e">
        <f>BO$220</f>
        <v>#N/A</v>
      </c>
      <c r="BP227" s="408" t="e">
        <f t="shared" si="58"/>
        <v>#N/A</v>
      </c>
      <c r="BQ227" s="408"/>
      <c r="BV227" s="408"/>
      <c r="BW227" s="423" t="e">
        <f>BW$220</f>
        <v>#N/A</v>
      </c>
      <c r="BX227" s="408" t="e">
        <f t="shared" si="59"/>
        <v>#N/A</v>
      </c>
      <c r="BY227" s="408"/>
      <c r="CD227" s="408"/>
      <c r="CE227" s="423" t="e">
        <f>CE$220</f>
        <v>#N/A</v>
      </c>
      <c r="CF227" s="408" t="e">
        <f t="shared" si="60"/>
        <v>#N/A</v>
      </c>
      <c r="CG227" s="408"/>
      <c r="CL227" s="408"/>
      <c r="CM227" s="423" t="e">
        <f>CM$220</f>
        <v>#N/A</v>
      </c>
      <c r="CN227" s="408" t="e">
        <f t="shared" si="61"/>
        <v>#N/A</v>
      </c>
      <c r="CO227" s="408"/>
      <c r="CT227" s="408"/>
      <c r="CU227" s="423" t="e">
        <f>CU$220</f>
        <v>#N/A</v>
      </c>
      <c r="CV227" s="408" t="e">
        <f t="shared" si="62"/>
        <v>#N/A</v>
      </c>
      <c r="CW227" s="408"/>
      <c r="DB227" s="408"/>
      <c r="DC227" s="423" t="e">
        <f>DC$220</f>
        <v>#N/A</v>
      </c>
      <c r="DD227" s="408" t="e">
        <f t="shared" si="63"/>
        <v>#N/A</v>
      </c>
      <c r="DE227" s="408"/>
      <c r="DJ227" s="408"/>
      <c r="DK227" s="423" t="e">
        <f>DK$220</f>
        <v>#N/A</v>
      </c>
      <c r="DL227" s="408" t="e">
        <f t="shared" si="64"/>
        <v>#N/A</v>
      </c>
      <c r="DM227" s="408"/>
      <c r="DR227" s="408"/>
      <c r="DS227" s="423" t="e">
        <f>DS$220</f>
        <v>#N/A</v>
      </c>
      <c r="DT227" s="408" t="e">
        <f t="shared" si="65"/>
        <v>#N/A</v>
      </c>
      <c r="DU227" s="408"/>
    </row>
    <row r="228" spans="2:125" x14ac:dyDescent="0.25">
      <c r="B228" s="408"/>
      <c r="C228" s="423" t="e">
        <f>IF(C220="no data","no data",IF((C$220+1)&gt;F172,"",(C$220+1)))</f>
        <v>#N/A</v>
      </c>
      <c r="D228" s="408" t="e">
        <f t="shared" si="50"/>
        <v>#N/A</v>
      </c>
      <c r="E228" s="408"/>
      <c r="J228" s="408"/>
      <c r="K228" s="423" t="e">
        <f>IF(K220="no data","no data",IF((K$220+1)&gt;N172,"",(K$220+1)))</f>
        <v>#N/A</v>
      </c>
      <c r="L228" s="408" t="e">
        <f t="shared" si="51"/>
        <v>#N/A</v>
      </c>
      <c r="M228" s="408"/>
      <c r="R228" s="408"/>
      <c r="S228" s="423" t="e">
        <f>IF(S220="no data","no data",IF((S$220+1)&gt;V172,"",(S$220+1)))</f>
        <v>#N/A</v>
      </c>
      <c r="T228" s="408" t="e">
        <f t="shared" si="52"/>
        <v>#N/A</v>
      </c>
      <c r="U228" s="408"/>
      <c r="Z228" s="408"/>
      <c r="AA228" s="423" t="e">
        <f>IF(AA220="no data","no data",IF((AA$220+1)&gt;AD172,"",(AA$220+1)))</f>
        <v>#N/A</v>
      </c>
      <c r="AB228" s="408" t="e">
        <f t="shared" si="53"/>
        <v>#N/A</v>
      </c>
      <c r="AC228" s="408"/>
      <c r="AH228" s="408"/>
      <c r="AI228" s="423" t="e">
        <f>IF(AI220="no data","no data",IF((AI$220+1)&gt;AL172,"",(AI$220+1)))</f>
        <v>#N/A</v>
      </c>
      <c r="AJ228" s="408" t="e">
        <f t="shared" si="54"/>
        <v>#N/A</v>
      </c>
      <c r="AK228" s="408"/>
      <c r="AP228" s="408"/>
      <c r="AQ228" s="423" t="e">
        <f>IF(AQ220="no data","no data",IF((AQ$220+1)&gt;AT172,"",(AQ$220+1)))</f>
        <v>#N/A</v>
      </c>
      <c r="AR228" s="408" t="e">
        <f t="shared" si="55"/>
        <v>#N/A</v>
      </c>
      <c r="AS228" s="408"/>
      <c r="AX228" s="408"/>
      <c r="AY228" s="423" t="e">
        <f>IF(AY220="no data","no data",IF((AY$220+1)&gt;BB172,"",(AY$220+1)))</f>
        <v>#N/A</v>
      </c>
      <c r="AZ228" s="408" t="e">
        <f t="shared" si="56"/>
        <v>#N/A</v>
      </c>
      <c r="BA228" s="408"/>
      <c r="BF228" s="408"/>
      <c r="BG228" s="423" t="e">
        <f>IF(BG220="no data","no data",IF((BG$220+1)&gt;BJ172,"",(BG$220+1)))</f>
        <v>#N/A</v>
      </c>
      <c r="BH228" s="408" t="e">
        <f t="shared" si="57"/>
        <v>#N/A</v>
      </c>
      <c r="BI228" s="408"/>
      <c r="BN228" s="408"/>
      <c r="BO228" s="423" t="e">
        <f>IF(BO220="no data","no data",IF((BO$220+1)&gt;BR172,"",(BO$220+1)))</f>
        <v>#N/A</v>
      </c>
      <c r="BP228" s="408" t="e">
        <f t="shared" si="58"/>
        <v>#N/A</v>
      </c>
      <c r="BQ228" s="408"/>
      <c r="BV228" s="408"/>
      <c r="BW228" s="423" t="e">
        <f>IF(BW220="no data","no data",IF((BW$220+1)&gt;BZ172,"",(BW$220+1)))</f>
        <v>#N/A</v>
      </c>
      <c r="BX228" s="408" t="e">
        <f t="shared" si="59"/>
        <v>#N/A</v>
      </c>
      <c r="BY228" s="408"/>
      <c r="CD228" s="408"/>
      <c r="CE228" s="423" t="e">
        <f>IF(CE220="no data","no data",IF((CE$220+1)&gt;CH172,"",(CE$220+1)))</f>
        <v>#N/A</v>
      </c>
      <c r="CF228" s="408" t="e">
        <f t="shared" si="60"/>
        <v>#N/A</v>
      </c>
      <c r="CG228" s="408"/>
      <c r="CL228" s="408"/>
      <c r="CM228" s="423" t="e">
        <f>IF(CM220="no data","no data",IF((CM$220+1)&gt;CP172,"",(CM$220+1)))</f>
        <v>#N/A</v>
      </c>
      <c r="CN228" s="408" t="e">
        <f t="shared" si="61"/>
        <v>#N/A</v>
      </c>
      <c r="CO228" s="408"/>
      <c r="CT228" s="408"/>
      <c r="CU228" s="423" t="e">
        <f>IF(CU220="no data","no data",IF((CU$220+1)&gt;CX172,"",(CU$220+1)))</f>
        <v>#N/A</v>
      </c>
      <c r="CV228" s="408" t="e">
        <f t="shared" si="62"/>
        <v>#N/A</v>
      </c>
      <c r="CW228" s="408"/>
      <c r="DB228" s="408"/>
      <c r="DC228" s="423" t="e">
        <f>IF(DC220="no data","no data",IF((DC$220+1)&gt;DF172,"",(DC$220+1)))</f>
        <v>#N/A</v>
      </c>
      <c r="DD228" s="408" t="e">
        <f t="shared" si="63"/>
        <v>#N/A</v>
      </c>
      <c r="DE228" s="408"/>
      <c r="DJ228" s="408"/>
      <c r="DK228" s="423" t="e">
        <f>IF(DK220="no data","no data",IF((DK$220+1)&gt;DN172,"",(DK$220+1)))</f>
        <v>#N/A</v>
      </c>
      <c r="DL228" s="408" t="e">
        <f t="shared" si="64"/>
        <v>#N/A</v>
      </c>
      <c r="DM228" s="408"/>
      <c r="DR228" s="408"/>
      <c r="DS228" s="423" t="e">
        <f>IF(DS220="no data","no data",IF((DS$220+1)&gt;DV172,"",(DS$220+1)))</f>
        <v>#N/A</v>
      </c>
      <c r="DT228" s="408" t="e">
        <f t="shared" si="65"/>
        <v>#N/A</v>
      </c>
      <c r="DU228" s="408"/>
    </row>
    <row r="229" spans="2:125" x14ac:dyDescent="0.25">
      <c r="B229" s="408"/>
      <c r="C229" s="423" t="e">
        <f>IF(C220="no data","no data",IF((C$220+2)&gt;F172,"",(C$220+2)))</f>
        <v>#N/A</v>
      </c>
      <c r="D229" s="408" t="e">
        <f t="shared" si="50"/>
        <v>#N/A</v>
      </c>
      <c r="E229" s="408"/>
      <c r="J229" s="408"/>
      <c r="K229" s="423" t="e">
        <f>IF(K220="no data","no data",IF((K$220+2)&gt;N172,"",(K$220+2)))</f>
        <v>#N/A</v>
      </c>
      <c r="L229" s="408" t="e">
        <f t="shared" si="51"/>
        <v>#N/A</v>
      </c>
      <c r="M229" s="408"/>
      <c r="R229" s="408"/>
      <c r="S229" s="423" t="e">
        <f>IF(S220="no data","no data",IF((S$220+2)&gt;V172,"",(S$220+2)))</f>
        <v>#N/A</v>
      </c>
      <c r="T229" s="408" t="e">
        <f t="shared" si="52"/>
        <v>#N/A</v>
      </c>
      <c r="U229" s="408"/>
      <c r="Z229" s="408"/>
      <c r="AA229" s="423" t="e">
        <f>IF(AA220="no data","no data",IF((AA$220+2)&gt;AD172,"",(AA$220+2)))</f>
        <v>#N/A</v>
      </c>
      <c r="AB229" s="408" t="e">
        <f t="shared" si="53"/>
        <v>#N/A</v>
      </c>
      <c r="AC229" s="408"/>
      <c r="AH229" s="408"/>
      <c r="AI229" s="423" t="e">
        <f>IF(AI220="no data","no data",IF((AI$220+2)&gt;AL172,"",(AI$220+2)))</f>
        <v>#N/A</v>
      </c>
      <c r="AJ229" s="408" t="e">
        <f t="shared" si="54"/>
        <v>#N/A</v>
      </c>
      <c r="AK229" s="408"/>
      <c r="AP229" s="408"/>
      <c r="AQ229" s="423" t="e">
        <f>IF(AQ220="no data","no data",IF((AQ$220+2)&gt;AT172,"",(AQ$220+2)))</f>
        <v>#N/A</v>
      </c>
      <c r="AR229" s="408" t="e">
        <f t="shared" si="55"/>
        <v>#N/A</v>
      </c>
      <c r="AS229" s="408"/>
      <c r="AX229" s="408"/>
      <c r="AY229" s="423" t="e">
        <f>IF(AY220="no data","no data",IF((AY$220+2)&gt;BB172,"",(AY$220+2)))</f>
        <v>#N/A</v>
      </c>
      <c r="AZ229" s="408" t="e">
        <f t="shared" si="56"/>
        <v>#N/A</v>
      </c>
      <c r="BA229" s="408"/>
      <c r="BF229" s="408"/>
      <c r="BG229" s="423" t="e">
        <f>IF(BG220="no data","no data",IF((BG$220+2)&gt;BJ172,"",(BG$220+2)))</f>
        <v>#N/A</v>
      </c>
      <c r="BH229" s="408" t="e">
        <f t="shared" si="57"/>
        <v>#N/A</v>
      </c>
      <c r="BI229" s="408"/>
      <c r="BN229" s="408"/>
      <c r="BO229" s="423" t="e">
        <f>IF(BO220="no data","no data",IF((BO$220+2)&gt;BR172,"",(BO$220+2)))</f>
        <v>#N/A</v>
      </c>
      <c r="BP229" s="408" t="e">
        <f t="shared" si="58"/>
        <v>#N/A</v>
      </c>
      <c r="BQ229" s="408"/>
      <c r="BV229" s="408"/>
      <c r="BW229" s="423" t="e">
        <f>IF(BW220="no data","no data",IF((BW$220+2)&gt;BZ172,"",(BW$220+2)))</f>
        <v>#N/A</v>
      </c>
      <c r="BX229" s="408" t="e">
        <f t="shared" si="59"/>
        <v>#N/A</v>
      </c>
      <c r="BY229" s="408"/>
      <c r="CD229" s="408"/>
      <c r="CE229" s="423" t="e">
        <f>IF(CE220="no data","no data",IF((CE$220+2)&gt;CH172,"",(CE$220+2)))</f>
        <v>#N/A</v>
      </c>
      <c r="CF229" s="408" t="e">
        <f t="shared" si="60"/>
        <v>#N/A</v>
      </c>
      <c r="CG229" s="408"/>
      <c r="CL229" s="408"/>
      <c r="CM229" s="423" t="e">
        <f>IF(CM220="no data","no data",IF((CM$220+2)&gt;CP172,"",(CM$220+2)))</f>
        <v>#N/A</v>
      </c>
      <c r="CN229" s="408" t="e">
        <f t="shared" si="61"/>
        <v>#N/A</v>
      </c>
      <c r="CO229" s="408"/>
      <c r="CT229" s="408"/>
      <c r="CU229" s="423" t="e">
        <f>IF(CU220="no data","no data",IF((CU$220+2)&gt;CX172,"",(CU$220+2)))</f>
        <v>#N/A</v>
      </c>
      <c r="CV229" s="408" t="e">
        <f t="shared" si="62"/>
        <v>#N/A</v>
      </c>
      <c r="CW229" s="408"/>
      <c r="DB229" s="408"/>
      <c r="DC229" s="423" t="e">
        <f>IF(DC220="no data","no data",IF((DC$220+2)&gt;DF172,"",(DC$220+2)))</f>
        <v>#N/A</v>
      </c>
      <c r="DD229" s="408" t="e">
        <f t="shared" si="63"/>
        <v>#N/A</v>
      </c>
      <c r="DE229" s="408"/>
      <c r="DJ229" s="408"/>
      <c r="DK229" s="423" t="e">
        <f>IF(DK220="no data","no data",IF((DK$220+2)&gt;DN172,"",(DK$220+2)))</f>
        <v>#N/A</v>
      </c>
      <c r="DL229" s="408" t="e">
        <f t="shared" si="64"/>
        <v>#N/A</v>
      </c>
      <c r="DM229" s="408"/>
      <c r="DR229" s="408"/>
      <c r="DS229" s="423" t="e">
        <f>IF(DS220="no data","no data",IF((DS$220+2)&gt;DV172,"",(DS$220+2)))</f>
        <v>#N/A</v>
      </c>
      <c r="DT229" s="408" t="e">
        <f t="shared" si="65"/>
        <v>#N/A</v>
      </c>
      <c r="DU229" s="408"/>
    </row>
    <row r="230" spans="2:125" x14ac:dyDescent="0.25">
      <c r="B230" s="408"/>
      <c r="C230" s="408"/>
      <c r="D230" s="408"/>
      <c r="E230" s="408"/>
      <c r="J230" s="408"/>
      <c r="K230" s="408"/>
      <c r="L230" s="408"/>
      <c r="M230" s="408"/>
      <c r="R230" s="408"/>
      <c r="S230" s="408"/>
      <c r="T230" s="408"/>
      <c r="U230" s="408"/>
      <c r="Z230" s="408"/>
      <c r="AA230" s="408"/>
      <c r="AB230" s="408"/>
      <c r="AC230" s="408"/>
      <c r="AH230" s="408"/>
      <c r="AI230" s="408"/>
      <c r="AJ230" s="408"/>
      <c r="AK230" s="408"/>
      <c r="AP230" s="408"/>
      <c r="AQ230" s="408"/>
      <c r="AR230" s="408"/>
      <c r="AS230" s="408"/>
      <c r="AX230" s="408"/>
      <c r="AY230" s="408"/>
      <c r="AZ230" s="408"/>
      <c r="BA230" s="408"/>
      <c r="BF230" s="408"/>
      <c r="BG230" s="408"/>
      <c r="BH230" s="408"/>
      <c r="BI230" s="408"/>
      <c r="BN230" s="408"/>
      <c r="BO230" s="408"/>
      <c r="BP230" s="408"/>
      <c r="BQ230" s="408"/>
      <c r="BV230" s="408"/>
      <c r="BW230" s="408"/>
      <c r="BX230" s="408"/>
      <c r="BY230" s="408"/>
      <c r="CD230" s="408"/>
      <c r="CE230" s="408"/>
      <c r="CF230" s="408"/>
      <c r="CG230" s="408"/>
      <c r="CL230" s="408"/>
      <c r="CM230" s="408"/>
      <c r="CN230" s="408"/>
      <c r="CO230" s="408"/>
      <c r="CT230" s="408"/>
      <c r="CU230" s="408"/>
      <c r="CV230" s="408"/>
      <c r="CW230" s="408"/>
      <c r="DB230" s="408"/>
      <c r="DC230" s="408"/>
      <c r="DD230" s="408"/>
      <c r="DE230" s="408"/>
      <c r="DJ230" s="408"/>
      <c r="DK230" s="408"/>
      <c r="DL230" s="408"/>
      <c r="DM230" s="408"/>
      <c r="DR230" s="408"/>
      <c r="DS230" s="408"/>
      <c r="DT230" s="408"/>
      <c r="DU230" s="40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W230"/>
  <sheetViews>
    <sheetView workbookViewId="0">
      <selection activeCell="H200" sqref="H200"/>
    </sheetView>
  </sheetViews>
  <sheetFormatPr defaultRowHeight="15" x14ac:dyDescent="0.25"/>
  <cols>
    <col min="1" max="1" width="20.140625" style="418" bestFit="1" customWidth="1"/>
    <col min="2" max="2" width="19.140625" style="418" bestFit="1" customWidth="1"/>
    <col min="3" max="4" width="9.140625" style="418"/>
    <col min="5" max="5" width="24.85546875" style="418" bestFit="1" customWidth="1"/>
    <col min="6" max="7" width="9.140625" style="418"/>
    <col min="9" max="9" width="20.140625" style="418" bestFit="1" customWidth="1"/>
    <col min="10" max="10" width="19.140625" style="418" bestFit="1" customWidth="1"/>
    <col min="11" max="12" width="9.140625" style="418"/>
    <col min="13" max="13" width="24.85546875" style="418" bestFit="1" customWidth="1"/>
    <col min="14" max="15" width="9.140625" style="418"/>
    <col min="17" max="17" width="20.140625" style="418" bestFit="1" customWidth="1"/>
    <col min="18" max="18" width="19.140625" style="418" bestFit="1" customWidth="1"/>
    <col min="19" max="20" width="9.140625" style="418"/>
    <col min="21" max="21" width="24.85546875" style="418" bestFit="1" customWidth="1"/>
    <col min="22" max="23" width="9.140625" style="418"/>
    <col min="25" max="25" width="20.140625" style="418" bestFit="1" customWidth="1"/>
    <col min="26" max="26" width="19.140625" style="418" bestFit="1" customWidth="1"/>
    <col min="27" max="28" width="9.140625" style="418"/>
    <col min="29" max="29" width="24.85546875" style="418" bestFit="1" customWidth="1"/>
    <col min="30" max="31" width="9.140625" style="418"/>
    <col min="33" max="33" width="20.140625" style="418" bestFit="1" customWidth="1"/>
    <col min="34" max="34" width="19.140625" style="418" bestFit="1" customWidth="1"/>
    <col min="35" max="36" width="9.140625" style="418"/>
    <col min="37" max="37" width="24.85546875" style="418" bestFit="1" customWidth="1"/>
    <col min="38" max="39" width="9.140625" style="418"/>
    <col min="41" max="41" width="20.140625" style="418" bestFit="1" customWidth="1"/>
    <col min="42" max="42" width="19.140625" style="418" bestFit="1" customWidth="1"/>
    <col min="43" max="44" width="9.140625" style="418"/>
    <col min="45" max="45" width="24.85546875" style="418" bestFit="1" customWidth="1"/>
    <col min="46" max="47" width="9.140625" style="418"/>
    <col min="49" max="49" width="20.140625" style="418" bestFit="1" customWidth="1"/>
    <col min="50" max="50" width="19.140625" style="418" bestFit="1" customWidth="1"/>
    <col min="51" max="52" width="9.140625" style="418"/>
    <col min="53" max="53" width="24.85546875" style="418" bestFit="1" customWidth="1"/>
    <col min="54" max="55" width="9.140625" style="418"/>
    <col min="57" max="57" width="20.140625" style="418" bestFit="1" customWidth="1"/>
    <col min="58" max="58" width="19.140625" style="418" bestFit="1" customWidth="1"/>
    <col min="59" max="60" width="9.140625" style="418"/>
    <col min="61" max="61" width="24.85546875" style="418" bestFit="1" customWidth="1"/>
    <col min="62" max="63" width="9.140625" style="418"/>
    <col min="65" max="65" width="20.140625" style="418" bestFit="1" customWidth="1"/>
    <col min="66" max="66" width="19.140625" style="418" bestFit="1" customWidth="1"/>
    <col min="67" max="68" width="9.140625" style="418"/>
    <col min="69" max="69" width="24.85546875" style="418" bestFit="1" customWidth="1"/>
    <col min="70" max="71" width="9.140625" style="418"/>
    <col min="73" max="73" width="20.140625" style="418" bestFit="1" customWidth="1"/>
    <col min="74" max="74" width="19.140625" style="418" bestFit="1" customWidth="1"/>
    <col min="75" max="76" width="9.140625" style="418"/>
    <col min="77" max="77" width="24.85546875" style="418" bestFit="1" customWidth="1"/>
    <col min="78" max="79" width="9.140625" style="418"/>
    <col min="81" max="81" width="20.140625" style="418" bestFit="1" customWidth="1"/>
    <col min="82" max="82" width="19.140625" style="418" bestFit="1" customWidth="1"/>
    <col min="83" max="84" width="9.140625" style="418"/>
    <col min="85" max="85" width="24.85546875" style="418" bestFit="1" customWidth="1"/>
    <col min="86" max="87" width="9.140625" style="418"/>
    <col min="89" max="89" width="20.140625" style="418" bestFit="1" customWidth="1"/>
    <col min="90" max="90" width="19.140625" style="418" bestFit="1" customWidth="1"/>
    <col min="91" max="92" width="9.140625" style="418"/>
    <col min="93" max="93" width="24.85546875" style="418" bestFit="1" customWidth="1"/>
    <col min="94" max="95" width="9.140625" style="418"/>
    <col min="97" max="97" width="20.140625" style="418" bestFit="1" customWidth="1"/>
    <col min="98" max="98" width="19.140625" style="418" bestFit="1" customWidth="1"/>
    <col min="99" max="100" width="9.140625" style="418"/>
    <col min="101" max="101" width="24.85546875" style="418" bestFit="1" customWidth="1"/>
    <col min="102" max="103" width="9.140625" style="418"/>
    <col min="105" max="105" width="20.140625" style="418" bestFit="1" customWidth="1"/>
    <col min="106" max="106" width="19.140625" style="418" bestFit="1" customWidth="1"/>
    <col min="107" max="108" width="9.140625" style="418"/>
    <col min="109" max="109" width="24.85546875" style="418" bestFit="1" customWidth="1"/>
    <col min="110" max="111" width="9.140625" style="418"/>
    <col min="113" max="113" width="20.140625" style="418" bestFit="1" customWidth="1"/>
    <col min="114" max="114" width="19.140625" style="418" bestFit="1" customWidth="1"/>
    <col min="115" max="116" width="9.140625" style="418"/>
    <col min="117" max="117" width="24.85546875" style="418" bestFit="1" customWidth="1"/>
    <col min="118" max="119" width="9.140625" style="418"/>
    <col min="121" max="121" width="20.140625" style="418" bestFit="1" customWidth="1"/>
    <col min="122" max="122" width="19.140625" style="418" bestFit="1" customWidth="1"/>
    <col min="123" max="124" width="9.140625" style="418"/>
    <col min="125" max="125" width="24.85546875" style="418" bestFit="1" customWidth="1"/>
    <col min="126" max="127" width="9.140625" style="418"/>
  </cols>
  <sheetData>
    <row r="1" spans="1:127" x14ac:dyDescent="0.25">
      <c r="A1" s="418" t="s">
        <v>14</v>
      </c>
      <c r="B1" s="419" t="s">
        <v>13</v>
      </c>
      <c r="C1" s="418">
        <f>VLOOKUP(B1,'Rural 80'!$A$11:$BS$488,8,FALSE)</f>
        <v>46</v>
      </c>
      <c r="D1" s="418">
        <f t="array" ref="D1">INDEX(C$1:C$71,MATCH(SMALL(COUNTIF(C$1:C$71,"&lt;"&amp;C$1:C$71),ROW(C1:D1)),COUNTIF(C$1:C$71,"&lt;"&amp;C$1:C$71),0))</f>
        <v>1</v>
      </c>
      <c r="E1" s="418" t="str">
        <f t="array" ref="E1">INDEX(B$1:B$71,SMALL(IF(C$1:C$71=D1,ROW(C$1:C$71)),COUNTIF(D$1:D1,D1)),1)</f>
        <v>Knowsley</v>
      </c>
      <c r="F1" s="418">
        <f t="shared" ref="F1:F32" si="0">IF(D1="9999","no data",(D1-(D$1-1)))</f>
        <v>1</v>
      </c>
      <c r="G1" s="418" t="str">
        <f t="shared" ref="G1:G32" si="1">E1</f>
        <v>Knowsley</v>
      </c>
      <c r="I1" s="418" t="s">
        <v>14</v>
      </c>
      <c r="J1" s="419" t="s">
        <v>13</v>
      </c>
      <c r="K1" s="418">
        <f>VLOOKUP(J1,'Rural 80'!$A$11:$BS$488,12,FALSE)</f>
        <v>47</v>
      </c>
      <c r="L1" s="418">
        <f t="array" ref="L1">INDEX(K$1:K$71,MATCH(SMALL(COUNTIF(K$1:K$71,"&lt;"&amp;K$1:K$71),ROW(K1:L1)),COUNTIF(K$1:K$71,"&lt;"&amp;K$1:K$71),0))</f>
        <v>1</v>
      </c>
      <c r="M1" s="418" t="str">
        <f t="array" ref="M1">INDEX(J$1:J$71,SMALL(IF(K$1:K$71=L1,ROW(K$1:K$71)),COUNTIF(L$1:L1,L1)),1)</f>
        <v>Knowsley</v>
      </c>
      <c r="N1" s="418">
        <f t="shared" ref="N1:N64" si="2">IF(L1="9999","no data",(L1-(L$1-1)))</f>
        <v>1</v>
      </c>
      <c r="O1" s="418" t="str">
        <f t="shared" ref="O1:O64" si="3">M1</f>
        <v>Knowsley</v>
      </c>
      <c r="Q1" s="418" t="s">
        <v>14</v>
      </c>
      <c r="R1" s="419" t="s">
        <v>13</v>
      </c>
      <c r="S1" s="418">
        <f>VLOOKUP(R1,'Rural 80'!$A$11:$BS$488,16,FALSE)</f>
        <v>47</v>
      </c>
      <c r="T1" s="418">
        <f t="array" ref="T1">INDEX(S$1:S$71,MATCH(SMALL(COUNTIF(S$1:S$71,"&lt;"&amp;S$1:S$71),ROW(S1:T1)),COUNTIF(S$1:S$71,"&lt;"&amp;S$1:S$71),0))</f>
        <v>1</v>
      </c>
      <c r="U1" s="418" t="str">
        <f t="array" ref="U1">INDEX(R$1:R$71,SMALL(IF(S$1:S$71=T1,ROW(S$1:S$71)),COUNTIF(T$1:T1,T1)),1)</f>
        <v>Knowsley</v>
      </c>
      <c r="V1" s="418">
        <f t="shared" ref="V1:V64" si="4">IF(T1="9999","no data",(T1-(T$1-1)))</f>
        <v>1</v>
      </c>
      <c r="W1" s="418" t="str">
        <f t="shared" ref="W1:W64" si="5">U1</f>
        <v>Knowsley</v>
      </c>
      <c r="Y1" s="418" t="s">
        <v>14</v>
      </c>
      <c r="Z1" s="419" t="s">
        <v>13</v>
      </c>
      <c r="AA1" s="418">
        <f>VLOOKUP(Z1,'Rural 80'!$A$11:$BS$488,20,FALSE)</f>
        <v>50</v>
      </c>
      <c r="AB1" s="418">
        <f t="array" ref="AB1">INDEX(AA$1:AA$71,MATCH(SMALL(COUNTIF(AA$1:AA$71,"&lt;"&amp;AA$1:AA$71),ROW(AA1:AB1)),COUNTIF(AA$1:AA$71,"&lt;"&amp;AA$1:AA$71),0))</f>
        <v>1</v>
      </c>
      <c r="AC1" s="418" t="str">
        <f t="array" ref="AC1">INDEX(Z$1:Z$71,SMALL(IF(AA$1:AA$71=AB1,ROW(AA$1:AA$71)),COUNTIF(AB$1:AB1,AB1)),1)</f>
        <v>Tameside</v>
      </c>
      <c r="AD1" s="418">
        <f t="shared" ref="AD1:AD64" si="6">IF(AB1="9999","no data",(AB1-(AB$1-1)))</f>
        <v>1</v>
      </c>
      <c r="AE1" s="418" t="str">
        <f t="shared" ref="AE1:AE64" si="7">AC1</f>
        <v>Tameside</v>
      </c>
      <c r="AG1" s="418" t="s">
        <v>14</v>
      </c>
      <c r="AH1" s="419" t="s">
        <v>13</v>
      </c>
      <c r="AI1" s="418">
        <f>VLOOKUP(AH1,'Rural 80'!$A$11:$BS$488,24,FALSE)</f>
        <v>51</v>
      </c>
      <c r="AJ1" s="418">
        <f t="array" ref="AJ1">INDEX(AI$1:AI$71,MATCH(SMALL(COUNTIF(AI$1:AI$71,"&lt;"&amp;AI$1:AI$71),ROW(AI1:AJ1)),COUNTIF(AI$1:AI$71,"&lt;"&amp;AI$1:AI$71),0))</f>
        <v>1</v>
      </c>
      <c r="AK1" s="418" t="str">
        <f t="array" ref="AK1">INDEX(AH$1:AH$71,SMALL(IF(AI$1:AI$71=AJ1,ROW(AI$1:AI$71)),COUNTIF(AJ$1:AJ1,AJ1)),1)</f>
        <v>Knowsley</v>
      </c>
      <c r="AL1" s="418">
        <f t="shared" ref="AL1:AL64" si="8">IF(AJ1="9999","no data",(AJ1-(AJ$1-1)))</f>
        <v>1</v>
      </c>
      <c r="AM1" s="418" t="str">
        <f t="shared" ref="AM1:AM64" si="9">AK1</f>
        <v>Knowsley</v>
      </c>
      <c r="AO1" s="418" t="s">
        <v>14</v>
      </c>
      <c r="AP1" s="419" t="s">
        <v>13</v>
      </c>
      <c r="AQ1" s="418">
        <f>VLOOKUP(AP1,'Rural 80'!$A$11:$BS$488,28,FALSE)</f>
        <v>52</v>
      </c>
      <c r="AR1" s="418">
        <f t="array" ref="AR1">INDEX(AQ$1:AQ$71,MATCH(SMALL(COUNTIF(AQ$1:AQ$71,"&lt;"&amp;AQ$1:AQ$71),ROW(AQ1:AR1)),COUNTIF(AQ$1:AQ$71,"&lt;"&amp;AQ$1:AQ$71),0))</f>
        <v>1</v>
      </c>
      <c r="AS1" s="418" t="str">
        <f t="array" ref="AS1">INDEX(AP$1:AP$71,SMALL(IF(AQ$1:AQ$71=AR1,ROW(AQ$1:AQ$71)),COUNTIF(AR$1:AR1,AR1)),1)</f>
        <v>Knowsley</v>
      </c>
      <c r="AT1" s="418">
        <f t="shared" ref="AT1:AT64" si="10">IF(AR1="9999","no data",(AR1-(AR$1-1)))</f>
        <v>1</v>
      </c>
      <c r="AU1" s="418" t="str">
        <f t="shared" ref="AU1:AU64" si="11">AS1</f>
        <v>Knowsley</v>
      </c>
      <c r="AW1" s="418" t="s">
        <v>14</v>
      </c>
      <c r="AX1" s="419" t="s">
        <v>13</v>
      </c>
      <c r="AY1" s="418">
        <f>VLOOKUP(AX1,'Rural 80'!$A$11:$BS$488,32,FALSE)</f>
        <v>53</v>
      </c>
      <c r="AZ1" s="418">
        <f t="array" ref="AZ1">INDEX(AY$1:AY$71,MATCH(SMALL(COUNTIF(AY$1:AY$71,"&lt;"&amp;AY$1:AY$71),ROW(AY1:AZ1)),COUNTIF(AY$1:AY$71,"&lt;"&amp;AY$1:AY$71),0))</f>
        <v>1</v>
      </c>
      <c r="BA1" s="418" t="str">
        <f t="array" ref="BA1">INDEX(AX$1:AX$71,SMALL(IF(AY$1:AY$71=AZ1,ROW(AY$1:AY$71)),COUNTIF(AZ$1:AZ1,AZ1)),1)</f>
        <v>Dudley</v>
      </c>
      <c r="BB1" s="418">
        <f t="shared" ref="BB1:BB64" si="12">IF(AZ1="9999","no data",(AZ1-(AZ$1-1)))</f>
        <v>1</v>
      </c>
      <c r="BC1" s="418" t="str">
        <f t="shared" ref="BC1:BC64" si="13">BA1</f>
        <v>Dudley</v>
      </c>
      <c r="BE1" s="418" t="s">
        <v>14</v>
      </c>
      <c r="BF1" s="419" t="s">
        <v>13</v>
      </c>
      <c r="BG1" s="418">
        <f>VLOOKUP(BF1,'Rural 80'!$A$11:$BS$488,36,FALSE)</f>
        <v>54</v>
      </c>
      <c r="BH1" s="418">
        <f t="array" ref="BH1">INDEX(BG$1:BG$71,MATCH(SMALL(COUNTIF(BG$1:BG$71,"&lt;"&amp;BG$1:BG$71),ROW(BG1:BH1)),COUNTIF(BG$1:BG$71,"&lt;"&amp;BG$1:BG$71),0))</f>
        <v>1</v>
      </c>
      <c r="BI1" s="418" t="str">
        <f t="array" ref="BI1">INDEX(BF$1:BF$71,SMALL(IF(BG$1:BG$71=BH1,ROW(BG$1:BG$71)),COUNTIF(BH$1:BH1,BH1)),1)</f>
        <v>Dudley</v>
      </c>
      <c r="BJ1" s="418">
        <f t="shared" ref="BJ1:BJ64" si="14">IF(BH1="9999","no data",(BH1-(BH$1-1)))</f>
        <v>1</v>
      </c>
      <c r="BK1" s="418" t="str">
        <f t="shared" ref="BK1:BK64" si="15">BI1</f>
        <v>Dudley</v>
      </c>
      <c r="BM1" s="418" t="s">
        <v>14</v>
      </c>
      <c r="BN1" s="419" t="s">
        <v>13</v>
      </c>
      <c r="BO1" s="418">
        <f>VLOOKUP(BN1,'Rural 80'!$A$11:$BS$488,40,FALSE)</f>
        <v>43</v>
      </c>
      <c r="BP1" s="418">
        <f t="array" ref="BP1">INDEX(BO$1:BO$71,MATCH(SMALL(COUNTIF(BO$1:BO$71,"&lt;"&amp;BO$1:BO$71),ROW(BO1:BP1)),COUNTIF(BO$1:BO$71,"&lt;"&amp;BO$1:BO$71),0))</f>
        <v>1</v>
      </c>
      <c r="BQ1" s="418" t="str">
        <f t="array" ref="BQ1">INDEX(BN$1:BN$71,SMALL(IF(BO$1:BO$71=BP1,ROW(BO$1:BO$71)),COUNTIF(BP$1:BP1,BP1)),1)</f>
        <v>Tameside</v>
      </c>
      <c r="BR1" s="418">
        <f t="shared" ref="BR1:BR64" si="16">IF(BP1="9999","no data",(BP1-(BP$1-1)))</f>
        <v>1</v>
      </c>
      <c r="BS1" s="418" t="str">
        <f t="shared" ref="BS1:BS64" si="17">BQ1</f>
        <v>Tameside</v>
      </c>
      <c r="BU1" s="418" t="s">
        <v>14</v>
      </c>
      <c r="BV1" s="419" t="s">
        <v>13</v>
      </c>
      <c r="BW1" s="418">
        <f>VLOOKUP(BV1,'Rural 80'!$A$11:$BS$488,44,FALSE)</f>
        <v>43</v>
      </c>
      <c r="BX1" s="418">
        <f t="array" ref="BX1">INDEX(BW$1:BW$71,MATCH(SMALL(COUNTIF(BW$1:BW$71,"&lt;"&amp;BW$1:BW$71),ROW(BW1:BX1)),COUNTIF(BW$1:BW$71,"&lt;"&amp;BW$1:BW$71),0))</f>
        <v>1</v>
      </c>
      <c r="BY1" s="418" t="str">
        <f t="array" ref="BY1">INDEX(BV$1:BV$71,SMALL(IF(BW$1:BW$71=BX1,ROW(BW$1:BW$71)),COUNTIF(BX$1:BX1,BX1)),1)</f>
        <v>Broxbourne</v>
      </c>
      <c r="BZ1" s="418">
        <f t="shared" ref="BZ1:BZ64" si="18">IF(BX1="9999","no data",(BX1-(BX$1-1)))</f>
        <v>1</v>
      </c>
      <c r="CA1" s="418" t="str">
        <f t="shared" ref="CA1:CA64" si="19">BY1</f>
        <v>Broxbourne</v>
      </c>
      <c r="CC1" s="418" t="s">
        <v>14</v>
      </c>
      <c r="CD1" s="419" t="s">
        <v>13</v>
      </c>
      <c r="CE1" s="418">
        <f>VLOOKUP(CD1,'Rural 80'!$A$11:$BS$488,48,FALSE)</f>
        <v>42</v>
      </c>
      <c r="CF1" s="418">
        <f t="array" ref="CF1">INDEX(CE$1:CE$71,MATCH(SMALL(COUNTIF(CE$1:CE$71,"&lt;"&amp;CE$1:CE$71),ROW(CE1:CF1)),COUNTIF(CE$1:CE$71,"&lt;"&amp;CE$1:CE$71),0))</f>
        <v>1</v>
      </c>
      <c r="CG1" s="418" t="str">
        <f t="array" ref="CG1">INDEX(CD$1:CD$71,SMALL(IF(CE$1:CE$71=CF1,ROW(CE$1:CE$71)),COUNTIF(CF$1:CF1,CF1)),1)</f>
        <v>Broxbourne</v>
      </c>
      <c r="CH1" s="418">
        <f t="shared" ref="CH1:CH64" si="20">IF(CF1="9999","no data",(CF1-(CF$1-1)))</f>
        <v>1</v>
      </c>
      <c r="CI1" s="418" t="str">
        <f t="shared" ref="CI1:CI64" si="21">CG1</f>
        <v>Broxbourne</v>
      </c>
      <c r="CK1" s="418" t="s">
        <v>14</v>
      </c>
      <c r="CL1" s="419" t="s">
        <v>13</v>
      </c>
      <c r="CM1" s="418">
        <f>VLOOKUP(CL1,'Rural 80'!$A$11:$BS$488,52,FALSE)</f>
        <v>49</v>
      </c>
      <c r="CN1" s="418">
        <f t="array" ref="CN1">INDEX(CM$1:CM$71,MATCH(SMALL(COUNTIF(CM$1:CM$71,"&lt;"&amp;CM$1:CM$71),ROW(CM1:CN1)),COUNTIF(CM$1:CM$71,"&lt;"&amp;CM$1:CM$71),0))</f>
        <v>1</v>
      </c>
      <c r="CO1" s="418" t="str">
        <f t="array" ref="CO1">INDEX(CL$1:CL$71,SMALL(IF(CM$1:CM$71=CN1,ROW(CM$1:CM$71)),COUNTIF(CN$1:CN1,CN1)),1)</f>
        <v>Sefton</v>
      </c>
      <c r="CP1" s="418">
        <f t="shared" ref="CP1:CP64" si="22">IF(CN1="9999","no data",(CN1-(CN$1-1)))</f>
        <v>1</v>
      </c>
      <c r="CQ1" s="418" t="str">
        <f t="shared" ref="CQ1:CQ64" si="23">CO1</f>
        <v>Sefton</v>
      </c>
      <c r="CS1" s="418" t="s">
        <v>14</v>
      </c>
      <c r="CT1" s="419" t="s">
        <v>13</v>
      </c>
      <c r="CU1" s="418" t="str">
        <f>VLOOKUP(CT1,'Rural 80'!$A$11:$BS$488,56,FALSE)</f>
        <v>9999</v>
      </c>
      <c r="CV1" s="418" t="str">
        <f t="array" ref="CV1">INDEX(CU$1:CU$71,MATCH(SMALL(COUNTIF(CU$1:CU$71,"&lt;"&amp;CU$1:CU$71),ROW(CU1:CV1)),COUNTIF(CU$1:CU$71,"&lt;"&amp;CU$1:CU$71),0))</f>
        <v>9999</v>
      </c>
      <c r="CW1" s="418" t="str">
        <f t="array" ref="CW1">INDEX(CT$1:CT$71,SMALL(IF(CU$1:CU$71=CV1,ROW(CU$1:CU$71)),COUNTIF(CV$1:CV1,CV1)),1)</f>
        <v>Barking and Dagenham</v>
      </c>
      <c r="CX1" s="418" t="str">
        <f t="shared" ref="CX1:CX64" si="24">IF(CV1="9999","no data",(CV1-(CV$1-1)))</f>
        <v>no data</v>
      </c>
      <c r="CY1" s="418" t="str">
        <f t="shared" ref="CY1:CY64" si="25">CW1</f>
        <v>Barking and Dagenham</v>
      </c>
      <c r="DA1" s="418" t="s">
        <v>14</v>
      </c>
      <c r="DB1" s="419" t="s">
        <v>13</v>
      </c>
      <c r="DC1" s="418" t="str">
        <f>VLOOKUP(DB1,'Rural 80'!$A$11:$BS$488,60,FALSE)</f>
        <v>9999</v>
      </c>
      <c r="DD1" s="418" t="str">
        <f t="array" ref="DD1">INDEX(DC$1:DC$71,MATCH(SMALL(COUNTIF(DC$1:DC$71,"&lt;"&amp;DC$1:DC$71),ROW(DC1:DD1)),COUNTIF(DC$1:DC$71,"&lt;"&amp;DC$1:DC$71),0))</f>
        <v>9999</v>
      </c>
      <c r="DE1" s="418" t="str">
        <f t="array" ref="DE1">INDEX(DB$1:DB$71,SMALL(IF(DC$1:DC$71=DD1,ROW(DC$1:DC$71)),COUNTIF(DD$1:DD1,DD1)),1)</f>
        <v>Barking and Dagenham</v>
      </c>
      <c r="DF1" s="418" t="str">
        <f t="shared" ref="DF1:DF64" si="26">IF(DD1="9999","no data",(DD1-(DD$1-1)))</f>
        <v>no data</v>
      </c>
      <c r="DG1" s="418" t="str">
        <f t="shared" ref="DG1:DG64" si="27">DE1</f>
        <v>Barking and Dagenham</v>
      </c>
      <c r="DI1" s="418" t="s">
        <v>14</v>
      </c>
      <c r="DJ1" s="419" t="s">
        <v>13</v>
      </c>
      <c r="DK1" s="418" t="str">
        <f>VLOOKUP(DJ1,'Rural 80'!$A$11:$BS$488,64,FALSE)</f>
        <v>9999</v>
      </c>
      <c r="DL1" s="418" t="str">
        <f t="array" ref="DL1">INDEX(DK$1:DK$71,MATCH(SMALL(COUNTIF(DK$1:DK$71,"&lt;"&amp;DK$1:DK$71),ROW(DK1:DL1)),COUNTIF(DK$1:DK$71,"&lt;"&amp;DK$1:DK$71),0))</f>
        <v>9999</v>
      </c>
      <c r="DM1" s="418" t="str">
        <f t="array" ref="DM1">INDEX(DJ$1:DJ$71,SMALL(IF(DK$1:DK$71=DL1,ROW(DK$1:DK$71)),COUNTIF(DL$1:DL1,DL1)),1)</f>
        <v>Barking and Dagenham</v>
      </c>
      <c r="DN1" s="418" t="str">
        <f t="shared" ref="DN1:DN64" si="28">IF(DL1="9999","no data",(DL1-(DL$1-1)))</f>
        <v>no data</v>
      </c>
      <c r="DO1" s="418" t="str">
        <f t="shared" ref="DO1:DO64" si="29">DM1</f>
        <v>Barking and Dagenham</v>
      </c>
      <c r="DQ1" s="418" t="s">
        <v>14</v>
      </c>
      <c r="DR1" s="419" t="s">
        <v>13</v>
      </c>
      <c r="DS1" s="418" t="str">
        <f>VLOOKUP(DR1,'Rural 80'!$A$11:$BS$488,68,FALSE)</f>
        <v>9999</v>
      </c>
      <c r="DT1" s="418" t="str">
        <f t="array" ref="DT1">INDEX(DS$1:DS$71,MATCH(SMALL(COUNTIF(DS$1:DS$71,"&lt;"&amp;DS$1:DS$71),ROW(DS1:DT1)),COUNTIF(DS$1:DS$71,"&lt;"&amp;DS$1:DS$71),0))</f>
        <v>9999</v>
      </c>
      <c r="DU1" s="418" t="str">
        <f t="array" ref="DU1">INDEX(DR$1:DR$71,SMALL(IF(DS$1:DS$71=DT1,ROW(DS$1:DS$71)),COUNTIF(DT$1:DT1,DT1)),1)</f>
        <v>Barking and Dagenham</v>
      </c>
      <c r="DV1" s="418" t="str">
        <f t="shared" ref="DV1:DV64" si="30">IF(DT1="9999","no data",(DT1-(DT$1-1)))</f>
        <v>no data</v>
      </c>
      <c r="DW1" s="418" t="str">
        <f t="shared" ref="DW1:DW64" si="31">DU1</f>
        <v>Barking and Dagenham</v>
      </c>
    </row>
    <row r="2" spans="1:127" x14ac:dyDescent="0.25">
      <c r="A2" s="418">
        <f>'Rural 80'!$C344</f>
        <v>71</v>
      </c>
      <c r="B2" s="419" t="s">
        <v>15</v>
      </c>
      <c r="C2" s="418">
        <f>VLOOKUP(B2,'Rural 80'!$A$11:$BS$488,8,FALSE)</f>
        <v>55</v>
      </c>
      <c r="D2" s="418">
        <f t="array" ref="D2">INDEX(C$1:C$71,MATCH(SMALL(COUNTIF(C$1:C$71,"&lt;"&amp;C$1:C$71),ROW(C2:D2)),COUNTIF(C$1:C$71,"&lt;"&amp;C$1:C$71),0))</f>
        <v>2</v>
      </c>
      <c r="E2" s="418" t="str">
        <f t="array" ref="E2">INDEX(B$1:B$71,SMALL(IF(C$1:C$71=D2,ROW(C$1:C$71)),COUNTIF(D$1:D2,D2)),1)</f>
        <v>Dudley</v>
      </c>
      <c r="F2" s="418">
        <f t="shared" si="0"/>
        <v>2</v>
      </c>
      <c r="G2" s="418" t="str">
        <f t="shared" si="1"/>
        <v>Dudley</v>
      </c>
      <c r="I2" s="418">
        <f>'Rural 80'!$C344</f>
        <v>71</v>
      </c>
      <c r="J2" s="419" t="s">
        <v>15</v>
      </c>
      <c r="K2" s="418">
        <f>VLOOKUP(J2,'Rural 80'!$A$11:$BS$488,12,FALSE)</f>
        <v>50</v>
      </c>
      <c r="L2" s="418">
        <f t="array" ref="L2">INDEX(K$1:K$71,MATCH(SMALL(COUNTIF(K$1:K$71,"&lt;"&amp;K$1:K$71),ROW(K2:L2)),COUNTIF(K$1:K$71,"&lt;"&amp;K$1:K$71),0))</f>
        <v>2</v>
      </c>
      <c r="M2" s="418" t="str">
        <f t="array" ref="M2">INDEX(J$1:J$71,SMALL(IF(K$1:K$71=L2,ROW(K$1:K$71)),COUNTIF(L$1:L2,L2)),1)</f>
        <v>Tameside</v>
      </c>
      <c r="N2" s="418">
        <f t="shared" si="2"/>
        <v>2</v>
      </c>
      <c r="O2" s="418" t="str">
        <f t="shared" si="3"/>
        <v>Tameside</v>
      </c>
      <c r="Q2" s="418">
        <f>'Rural 80'!$C344</f>
        <v>71</v>
      </c>
      <c r="R2" s="419" t="s">
        <v>15</v>
      </c>
      <c r="S2" s="418">
        <f>VLOOKUP(R2,'Rural 80'!$A$11:$BS$488,16,FALSE)</f>
        <v>52</v>
      </c>
      <c r="T2" s="418">
        <f t="array" ref="T2">INDEX(S$1:S$71,MATCH(SMALL(COUNTIF(S$1:S$71,"&lt;"&amp;S$1:S$71),ROW(S2:T2)),COUNTIF(S$1:S$71,"&lt;"&amp;S$1:S$71),0))</f>
        <v>2</v>
      </c>
      <c r="U2" s="418" t="str">
        <f t="array" ref="U2">INDEX(R$1:R$71,SMALL(IF(S$1:S$71=T2,ROW(S$1:S$71)),COUNTIF(T$1:T2,T2)),1)</f>
        <v>Dudley</v>
      </c>
      <c r="V2" s="418">
        <f t="shared" si="4"/>
        <v>2</v>
      </c>
      <c r="W2" s="418" t="str">
        <f t="shared" si="5"/>
        <v>Dudley</v>
      </c>
      <c r="Y2" s="418">
        <f>'Rural 80'!$C344</f>
        <v>71</v>
      </c>
      <c r="Z2" s="419" t="s">
        <v>15</v>
      </c>
      <c r="AA2" s="418">
        <f>VLOOKUP(Z2,'Rural 80'!$A$11:$BS$488,20,FALSE)</f>
        <v>51</v>
      </c>
      <c r="AB2" s="418">
        <f t="array" ref="AB2">INDEX(AA$1:AA$71,MATCH(SMALL(COUNTIF(AA$1:AA$71,"&lt;"&amp;AA$1:AA$71),ROW(AA2:AB2)),COUNTIF(AA$1:AA$71,"&lt;"&amp;AA$1:AA$71),0))</f>
        <v>2</v>
      </c>
      <c r="AC2" s="418" t="str">
        <f t="array" ref="AC2">INDEX(Z$1:Z$71,SMALL(IF(AA$1:AA$71=AB2,ROW(AA$1:AA$71)),COUNTIF(AB$1:AB2,AB2)),1)</f>
        <v>Knowsley</v>
      </c>
      <c r="AD2" s="418">
        <f t="shared" si="6"/>
        <v>2</v>
      </c>
      <c r="AE2" s="418" t="str">
        <f t="shared" si="7"/>
        <v>Knowsley</v>
      </c>
      <c r="AG2" s="418">
        <f>'Rural 80'!$C344</f>
        <v>71</v>
      </c>
      <c r="AH2" s="419" t="s">
        <v>15</v>
      </c>
      <c r="AI2" s="418">
        <f>VLOOKUP(AH2,'Rural 80'!$A$11:$BS$488,24,FALSE)</f>
        <v>60</v>
      </c>
      <c r="AJ2" s="418">
        <f t="array" ref="AJ2">INDEX(AI$1:AI$71,MATCH(SMALL(COUNTIF(AI$1:AI$71,"&lt;"&amp;AI$1:AI$71),ROW(AI2:AJ2)),COUNTIF(AI$1:AI$71,"&lt;"&amp;AI$1:AI$71),0))</f>
        <v>2</v>
      </c>
      <c r="AK2" s="418" t="str">
        <f t="array" ref="AK2">INDEX(AH$1:AH$71,SMALL(IF(AI$1:AI$71=AJ2,ROW(AI$1:AI$71)),COUNTIF(AJ$1:AJ2,AJ2)),1)</f>
        <v>Dudley</v>
      </c>
      <c r="AL2" s="418">
        <f t="shared" si="8"/>
        <v>2</v>
      </c>
      <c r="AM2" s="418" t="str">
        <f t="shared" si="9"/>
        <v>Dudley</v>
      </c>
      <c r="AO2" s="418">
        <f>'Rural 80'!$C344</f>
        <v>71</v>
      </c>
      <c r="AP2" s="419" t="s">
        <v>15</v>
      </c>
      <c r="AQ2" s="418">
        <f>VLOOKUP(AP2,'Rural 80'!$A$11:$BS$488,28,FALSE)</f>
        <v>56</v>
      </c>
      <c r="AR2" s="418">
        <f t="array" ref="AR2">INDEX(AQ$1:AQ$71,MATCH(SMALL(COUNTIF(AQ$1:AQ$71,"&lt;"&amp;AQ$1:AQ$71),ROW(AQ2:AR2)),COUNTIF(AQ$1:AQ$71,"&lt;"&amp;AQ$1:AQ$71),0))</f>
        <v>2</v>
      </c>
      <c r="AS2" s="418" t="str">
        <f t="array" ref="AS2">INDEX(AP$1:AP$71,SMALL(IF(AQ$1:AQ$71=AR2,ROW(AQ$1:AQ$71)),COUNTIF(AR$1:AR2,AR2)),1)</f>
        <v>Dudley</v>
      </c>
      <c r="AT2" s="418">
        <f t="shared" si="10"/>
        <v>2</v>
      </c>
      <c r="AU2" s="418" t="str">
        <f t="shared" si="11"/>
        <v>Dudley</v>
      </c>
      <c r="AW2" s="418">
        <f>'Rural 80'!$C344</f>
        <v>71</v>
      </c>
      <c r="AX2" s="419" t="s">
        <v>15</v>
      </c>
      <c r="AY2" s="418">
        <f>VLOOKUP(AX2,'Rural 80'!$A$11:$BS$488,32,FALSE)</f>
        <v>55</v>
      </c>
      <c r="AZ2" s="418">
        <f t="array" ref="AZ2">INDEX(AY$1:AY$71,MATCH(SMALL(COUNTIF(AY$1:AY$71,"&lt;"&amp;AY$1:AY$71),ROW(AY2:AZ2)),COUNTIF(AY$1:AY$71,"&lt;"&amp;AY$1:AY$71),0))</f>
        <v>2</v>
      </c>
      <c r="BA2" s="418" t="str">
        <f t="array" ref="BA2">INDEX(AX$1:AX$71,SMALL(IF(AY$1:AY$71=AZ2,ROW(AY$1:AY$71)),COUNTIF(AZ$1:AZ2,AZ2)),1)</f>
        <v>Knowsley</v>
      </c>
      <c r="BB2" s="418">
        <f t="shared" si="12"/>
        <v>2</v>
      </c>
      <c r="BC2" s="418" t="str">
        <f t="shared" si="13"/>
        <v>Knowsley</v>
      </c>
      <c r="BE2" s="418">
        <f>'Rural 80'!$C344</f>
        <v>71</v>
      </c>
      <c r="BF2" s="419" t="s">
        <v>15</v>
      </c>
      <c r="BG2" s="418">
        <f>VLOOKUP(BF2,'Rural 80'!$A$11:$BS$488,36,FALSE)</f>
        <v>52</v>
      </c>
      <c r="BH2" s="418">
        <f t="array" ref="BH2">INDEX(BG$1:BG$71,MATCH(SMALL(COUNTIF(BG$1:BG$71,"&lt;"&amp;BG$1:BG$71),ROW(BG2:BH2)),COUNTIF(BG$1:BG$71,"&lt;"&amp;BG$1:BG$71),0))</f>
        <v>2</v>
      </c>
      <c r="BI2" s="418" t="str">
        <f t="array" ref="BI2">INDEX(BF$1:BF$71,SMALL(IF(BG$1:BG$71=BH2,ROW(BG$1:BG$71)),COUNTIF(BH$1:BH2,BH2)),1)</f>
        <v>Sunderland</v>
      </c>
      <c r="BJ2" s="418">
        <f t="shared" si="14"/>
        <v>2</v>
      </c>
      <c r="BK2" s="418" t="str">
        <f t="shared" si="15"/>
        <v>Sunderland</v>
      </c>
      <c r="BM2" s="418">
        <f>'Rural 80'!$C344</f>
        <v>71</v>
      </c>
      <c r="BN2" s="419" t="s">
        <v>15</v>
      </c>
      <c r="BO2" s="418">
        <f>VLOOKUP(BN2,'Rural 80'!$A$11:$BS$488,40,FALSE)</f>
        <v>46</v>
      </c>
      <c r="BP2" s="418">
        <f t="array" ref="BP2">INDEX(BO$1:BO$71,MATCH(SMALL(COUNTIF(BO$1:BO$71,"&lt;"&amp;BO$1:BO$71),ROW(BO2:BP2)),COUNTIF(BO$1:BO$71,"&lt;"&amp;BO$1:BO$71),0))</f>
        <v>2</v>
      </c>
      <c r="BQ2" s="418" t="str">
        <f t="array" ref="BQ2">INDEX(BN$1:BN$71,SMALL(IF(BO$1:BO$71=BP2,ROW(BO$1:BO$71)),COUNTIF(BP$1:BP2,BP2)),1)</f>
        <v>Broxbourne</v>
      </c>
      <c r="BR2" s="418">
        <f t="shared" si="16"/>
        <v>2</v>
      </c>
      <c r="BS2" s="418" t="str">
        <f t="shared" si="17"/>
        <v>Broxbourne</v>
      </c>
      <c r="BU2" s="418">
        <f>'Rural 80'!$C344</f>
        <v>71</v>
      </c>
      <c r="BV2" s="419" t="s">
        <v>15</v>
      </c>
      <c r="BW2" s="418">
        <f>VLOOKUP(BV2,'Rural 80'!$A$11:$BS$488,44,FALSE)</f>
        <v>47</v>
      </c>
      <c r="BX2" s="418">
        <f t="array" ref="BX2">INDEX(BW$1:BW$71,MATCH(SMALL(COUNTIF(BW$1:BW$71,"&lt;"&amp;BW$1:BW$71),ROW(BW2:BX2)),COUNTIF(BW$1:BW$71,"&lt;"&amp;BW$1:BW$71),0))</f>
        <v>2</v>
      </c>
      <c r="BY2" s="418" t="str">
        <f t="array" ref="BY2">INDEX(BV$1:BV$71,SMALL(IF(BW$1:BW$71=BX2,ROW(BW$1:BW$71)),COUNTIF(BX$1:BX2,BX2)),1)</f>
        <v>Tameside</v>
      </c>
      <c r="BZ2" s="418">
        <f t="shared" si="18"/>
        <v>2</v>
      </c>
      <c r="CA2" s="418" t="str">
        <f t="shared" si="19"/>
        <v>Tameside</v>
      </c>
      <c r="CC2" s="418">
        <f>'Rural 80'!$C344</f>
        <v>71</v>
      </c>
      <c r="CD2" s="419" t="s">
        <v>15</v>
      </c>
      <c r="CE2" s="418">
        <f>VLOOKUP(CD2,'Rural 80'!$A$11:$BS$488,48,FALSE)</f>
        <v>51</v>
      </c>
      <c r="CF2" s="418">
        <f t="array" ref="CF2">INDEX(CE$1:CE$71,MATCH(SMALL(COUNTIF(CE$1:CE$71,"&lt;"&amp;CE$1:CE$71),ROW(CE2:CF2)),COUNTIF(CE$1:CE$71,"&lt;"&amp;CE$1:CE$71),0))</f>
        <v>2</v>
      </c>
      <c r="CG2" s="418" t="str">
        <f t="array" ref="CG2">INDEX(CD$1:CD$71,SMALL(IF(CE$1:CE$71=CF2,ROW(CE$1:CE$71)),COUNTIF(CF$1:CF2,CF2)),1)</f>
        <v>Tameside</v>
      </c>
      <c r="CH2" s="418">
        <f t="shared" si="20"/>
        <v>2</v>
      </c>
      <c r="CI2" s="418" t="str">
        <f t="shared" si="21"/>
        <v>Tameside</v>
      </c>
      <c r="CK2" s="418">
        <f>'Rural 80'!$C344</f>
        <v>71</v>
      </c>
      <c r="CL2" s="419" t="s">
        <v>15</v>
      </c>
      <c r="CM2" s="418">
        <f>VLOOKUP(CL2,'Rural 80'!$A$11:$BS$488,52,FALSE)</f>
        <v>56</v>
      </c>
      <c r="CN2" s="418">
        <f t="array" ref="CN2">INDEX(CM$1:CM$71,MATCH(SMALL(COUNTIF(CM$1:CM$71,"&lt;"&amp;CM$1:CM$71),ROW(CM2:CN2)),COUNTIF(CM$1:CM$71,"&lt;"&amp;CM$1:CM$71),0))</f>
        <v>2</v>
      </c>
      <c r="CO2" s="418" t="str">
        <f t="array" ref="CO2">INDEX(CL$1:CL$71,SMALL(IF(CM$1:CM$71=CN2,ROW(CM$1:CM$71)),COUNTIF(CN$1:CN2,CN2)),1)</f>
        <v>Three Rivers</v>
      </c>
      <c r="CP2" s="418">
        <f t="shared" si="22"/>
        <v>2</v>
      </c>
      <c r="CQ2" s="418" t="str">
        <f t="shared" si="23"/>
        <v>Three Rivers</v>
      </c>
      <c r="CS2" s="418">
        <f>'Rural 80'!$C344</f>
        <v>71</v>
      </c>
      <c r="CT2" s="419" t="s">
        <v>15</v>
      </c>
      <c r="CU2" s="418" t="str">
        <f>VLOOKUP(CT2,'Rural 80'!$A$11:$BS$488,56,FALSE)</f>
        <v>9999</v>
      </c>
      <c r="CV2" s="418" t="str">
        <f t="array" ref="CV2">INDEX(CU$1:CU$71,MATCH(SMALL(COUNTIF(CU$1:CU$71,"&lt;"&amp;CU$1:CU$71),ROW(CU2:CV2)),COUNTIF(CU$1:CU$71,"&lt;"&amp;CU$1:CU$71),0))</f>
        <v>9999</v>
      </c>
      <c r="CW2" s="418" t="str">
        <f t="array" ref="CW2">INDEX(CT$1:CT$71,SMALL(IF(CU$1:CU$71=CV2,ROW(CU$1:CU$71)),COUNTIF(CV$1:CV2,CV2)),1)</f>
        <v>Barnet</v>
      </c>
      <c r="CX2" s="418" t="str">
        <f t="shared" si="24"/>
        <v>no data</v>
      </c>
      <c r="CY2" s="418" t="str">
        <f t="shared" si="25"/>
        <v>Barnet</v>
      </c>
      <c r="DA2" s="418">
        <f>'Rural 80'!$C344</f>
        <v>71</v>
      </c>
      <c r="DB2" s="419" t="s">
        <v>15</v>
      </c>
      <c r="DC2" s="418" t="str">
        <f>VLOOKUP(DB2,'Rural 80'!$A$11:$BS$488,60,FALSE)</f>
        <v>9999</v>
      </c>
      <c r="DD2" s="418" t="str">
        <f t="array" ref="DD2">INDEX(DC$1:DC$71,MATCH(SMALL(COUNTIF(DC$1:DC$71,"&lt;"&amp;DC$1:DC$71),ROW(DC2:DD2)),COUNTIF(DC$1:DC$71,"&lt;"&amp;DC$1:DC$71),0))</f>
        <v>9999</v>
      </c>
      <c r="DE2" s="418" t="str">
        <f t="array" ref="DE2">INDEX(DB$1:DB$71,SMALL(IF(DC$1:DC$71=DD2,ROW(DC$1:DC$71)),COUNTIF(DD$1:DD2,DD2)),1)</f>
        <v>Barnet</v>
      </c>
      <c r="DF2" s="418" t="str">
        <f t="shared" si="26"/>
        <v>no data</v>
      </c>
      <c r="DG2" s="418" t="str">
        <f t="shared" si="27"/>
        <v>Barnet</v>
      </c>
      <c r="DI2" s="418">
        <f>'Rural 80'!$C344</f>
        <v>71</v>
      </c>
      <c r="DJ2" s="419" t="s">
        <v>15</v>
      </c>
      <c r="DK2" s="418" t="str">
        <f>VLOOKUP(DJ2,'Rural 80'!$A$11:$BS$488,64,FALSE)</f>
        <v>9999</v>
      </c>
      <c r="DL2" s="418" t="str">
        <f t="array" ref="DL2">INDEX(DK$1:DK$71,MATCH(SMALL(COUNTIF(DK$1:DK$71,"&lt;"&amp;DK$1:DK$71),ROW(DK2:DL2)),COUNTIF(DK$1:DK$71,"&lt;"&amp;DK$1:DK$71),0))</f>
        <v>9999</v>
      </c>
      <c r="DM2" s="418" t="str">
        <f t="array" ref="DM2">INDEX(DJ$1:DJ$71,SMALL(IF(DK$1:DK$71=DL2,ROW(DK$1:DK$71)),COUNTIF(DL$1:DL2,DL2)),1)</f>
        <v>Barnet</v>
      </c>
      <c r="DN2" s="418" t="str">
        <f t="shared" si="28"/>
        <v>no data</v>
      </c>
      <c r="DO2" s="418" t="str">
        <f t="shared" si="29"/>
        <v>Barnet</v>
      </c>
      <c r="DQ2" s="418">
        <f>'Rural 80'!$C344</f>
        <v>71</v>
      </c>
      <c r="DR2" s="419" t="s">
        <v>15</v>
      </c>
      <c r="DS2" s="418" t="str">
        <f>VLOOKUP(DR2,'Rural 80'!$A$11:$BS$488,68,FALSE)</f>
        <v>9999</v>
      </c>
      <c r="DT2" s="418" t="str">
        <f t="array" ref="DT2">INDEX(DS$1:DS$71,MATCH(SMALL(COUNTIF(DS$1:DS$71,"&lt;"&amp;DS$1:DS$71),ROW(DS2:DT2)),COUNTIF(DS$1:DS$71,"&lt;"&amp;DS$1:DS$71),0))</f>
        <v>9999</v>
      </c>
      <c r="DU2" s="418" t="str">
        <f t="array" ref="DU2">INDEX(DR$1:DR$71,SMALL(IF(DS$1:DS$71=DT2,ROW(DS$1:DS$71)),COUNTIF(DT$1:DT2,DT2)),1)</f>
        <v>Barnet</v>
      </c>
      <c r="DV2" s="418" t="str">
        <f t="shared" si="30"/>
        <v>no data</v>
      </c>
      <c r="DW2" s="418" t="str">
        <f t="shared" si="31"/>
        <v>Barnet</v>
      </c>
    </row>
    <row r="3" spans="1:127" x14ac:dyDescent="0.25">
      <c r="B3" s="419" t="s">
        <v>23</v>
      </c>
      <c r="C3" s="418">
        <f>VLOOKUP(B3,'Rural 80'!$A$11:$BS$488,8,FALSE)</f>
        <v>28</v>
      </c>
      <c r="D3" s="418">
        <f t="array" ref="D3">INDEX(C$1:C$71,MATCH(SMALL(COUNTIF(C$1:C$71,"&lt;"&amp;C$1:C$71),ROW(C3:D3)),COUNTIF(C$1:C$71,"&lt;"&amp;C$1:C$71),0))</f>
        <v>3</v>
      </c>
      <c r="E3" s="418" t="str">
        <f t="array" ref="E3">INDEX(B$1:B$71,SMALL(IF(C$1:C$71=D3,ROW(C$1:C$71)),COUNTIF(D$1:D3,D3)),1)</f>
        <v>Oldham</v>
      </c>
      <c r="F3" s="418">
        <f t="shared" si="0"/>
        <v>3</v>
      </c>
      <c r="G3" s="418" t="str">
        <f t="shared" si="1"/>
        <v>Oldham</v>
      </c>
      <c r="J3" s="419" t="s">
        <v>23</v>
      </c>
      <c r="K3" s="418">
        <f>VLOOKUP(J3,'Rural 80'!$A$11:$BS$488,12,FALSE)</f>
        <v>32</v>
      </c>
      <c r="L3" s="418">
        <f t="array" ref="L3">INDEX(K$1:K$71,MATCH(SMALL(COUNTIF(K$1:K$71,"&lt;"&amp;K$1:K$71),ROW(K3:L3)),COUNTIF(K$1:K$71,"&lt;"&amp;K$1:K$71),0))</f>
        <v>3</v>
      </c>
      <c r="M3" s="418" t="str">
        <f t="array" ref="M3">INDEX(J$1:J$71,SMALL(IF(K$1:K$71=L3,ROW(K$1:K$71)),COUNTIF(L$1:L3,L3)),1)</f>
        <v>Oldham</v>
      </c>
      <c r="N3" s="418">
        <f t="shared" si="2"/>
        <v>3</v>
      </c>
      <c r="O3" s="418" t="str">
        <f t="shared" si="3"/>
        <v>Oldham</v>
      </c>
      <c r="R3" s="419" t="s">
        <v>23</v>
      </c>
      <c r="S3" s="418">
        <f>VLOOKUP(R3,'Rural 80'!$A$11:$BS$488,16,FALSE)</f>
        <v>28</v>
      </c>
      <c r="T3" s="418">
        <f t="array" ref="T3">INDEX(S$1:S$71,MATCH(SMALL(COUNTIF(S$1:S$71,"&lt;"&amp;S$1:S$71),ROW(S3:T3)),COUNTIF(S$1:S$71,"&lt;"&amp;S$1:S$71),0))</f>
        <v>3</v>
      </c>
      <c r="U3" s="418" t="str">
        <f t="array" ref="U3">INDEX(R$1:R$71,SMALL(IF(S$1:S$71=T3,ROW(S$1:S$71)),COUNTIF(T$1:T3,T3)),1)</f>
        <v>Tameside</v>
      </c>
      <c r="V3" s="418">
        <f t="shared" si="4"/>
        <v>3</v>
      </c>
      <c r="W3" s="418" t="str">
        <f t="shared" si="5"/>
        <v>Tameside</v>
      </c>
      <c r="Z3" s="419" t="s">
        <v>23</v>
      </c>
      <c r="AA3" s="418">
        <f>VLOOKUP(Z3,'Rural 80'!$A$11:$BS$488,20,FALSE)</f>
        <v>29</v>
      </c>
      <c r="AB3" s="418">
        <f t="array" ref="AB3">INDEX(AA$1:AA$71,MATCH(SMALL(COUNTIF(AA$1:AA$71,"&lt;"&amp;AA$1:AA$71),ROW(AA3:AB3)),COUNTIF(AA$1:AA$71,"&lt;"&amp;AA$1:AA$71),0))</f>
        <v>3</v>
      </c>
      <c r="AC3" s="418" t="str">
        <f t="array" ref="AC3">INDEX(Z$1:Z$71,SMALL(IF(AA$1:AA$71=AB3,ROW(AA$1:AA$71)),COUNTIF(AB$1:AB3,AB3)),1)</f>
        <v>Dudley</v>
      </c>
      <c r="AD3" s="418">
        <f t="shared" si="6"/>
        <v>3</v>
      </c>
      <c r="AE3" s="418" t="str">
        <f t="shared" si="7"/>
        <v>Dudley</v>
      </c>
      <c r="AH3" s="419" t="s">
        <v>23</v>
      </c>
      <c r="AI3" s="418">
        <f>VLOOKUP(AH3,'Rural 80'!$A$11:$BS$488,24,FALSE)</f>
        <v>22</v>
      </c>
      <c r="AJ3" s="418">
        <f t="array" ref="AJ3">INDEX(AI$1:AI$71,MATCH(SMALL(COUNTIF(AI$1:AI$71,"&lt;"&amp;AI$1:AI$71),ROW(AI3:AJ3)),COUNTIF(AI$1:AI$71,"&lt;"&amp;AI$1:AI$71),0))</f>
        <v>3</v>
      </c>
      <c r="AK3" s="418" t="str">
        <f t="array" ref="AK3">INDEX(AH$1:AH$71,SMALL(IF(AI$1:AI$71=AJ3,ROW(AI$1:AI$71)),COUNTIF(AJ$1:AJ3,AJ3)),1)</f>
        <v>South Tyneside</v>
      </c>
      <c r="AL3" s="418">
        <f t="shared" si="8"/>
        <v>3</v>
      </c>
      <c r="AM3" s="418" t="str">
        <f t="shared" si="9"/>
        <v>South Tyneside</v>
      </c>
      <c r="AP3" s="419" t="s">
        <v>23</v>
      </c>
      <c r="AQ3" s="418">
        <f>VLOOKUP(AP3,'Rural 80'!$A$11:$BS$488,28,FALSE)</f>
        <v>26</v>
      </c>
      <c r="AR3" s="418">
        <f t="array" ref="AR3">INDEX(AQ$1:AQ$71,MATCH(SMALL(COUNTIF(AQ$1:AQ$71,"&lt;"&amp;AQ$1:AQ$71),ROW(AQ3:AR3)),COUNTIF(AQ$1:AQ$71,"&lt;"&amp;AQ$1:AQ$71),0))</f>
        <v>3</v>
      </c>
      <c r="AS3" s="418" t="str">
        <f t="array" ref="AS3">INDEX(AP$1:AP$71,SMALL(IF(AQ$1:AQ$71=AR3,ROW(AQ$1:AQ$71)),COUNTIF(AR$1:AR3,AR3)),1)</f>
        <v>South Tyneside</v>
      </c>
      <c r="AT3" s="418">
        <f t="shared" si="10"/>
        <v>3</v>
      </c>
      <c r="AU3" s="418" t="str">
        <f t="shared" si="11"/>
        <v>South Tyneside</v>
      </c>
      <c r="AX3" s="419" t="s">
        <v>23</v>
      </c>
      <c r="AY3" s="418">
        <f>VLOOKUP(AX3,'Rural 80'!$A$11:$BS$488,32,FALSE)</f>
        <v>21</v>
      </c>
      <c r="AZ3" s="418">
        <f t="array" ref="AZ3">INDEX(AY$1:AY$71,MATCH(SMALL(COUNTIF(AY$1:AY$71,"&lt;"&amp;AY$1:AY$71),ROW(AY3:AZ3)),COUNTIF(AY$1:AY$71,"&lt;"&amp;AY$1:AY$71),0))</f>
        <v>3</v>
      </c>
      <c r="BA3" s="418" t="str">
        <f t="array" ref="BA3">INDEX(AX$1:AX$71,SMALL(IF(AY$1:AY$71=AZ3,ROW(AY$1:AY$71)),COUNTIF(AZ$1:AZ3,AZ3)),1)</f>
        <v>St Helens</v>
      </c>
      <c r="BB3" s="418">
        <f t="shared" si="12"/>
        <v>3</v>
      </c>
      <c r="BC3" s="418" t="str">
        <f t="shared" si="13"/>
        <v>St Helens</v>
      </c>
      <c r="BF3" s="419" t="s">
        <v>23</v>
      </c>
      <c r="BG3" s="418">
        <f>VLOOKUP(BF3,'Rural 80'!$A$11:$BS$488,36,FALSE)</f>
        <v>23</v>
      </c>
      <c r="BH3" s="418">
        <f t="array" ref="BH3">INDEX(BG$1:BG$71,MATCH(SMALL(COUNTIF(BG$1:BG$71,"&lt;"&amp;BG$1:BG$71),ROW(BG3:BH3)),COUNTIF(BG$1:BG$71,"&lt;"&amp;BG$1:BG$71),0))</f>
        <v>3</v>
      </c>
      <c r="BI3" s="418" t="str">
        <f t="array" ref="BI3">INDEX(BF$1:BF$71,SMALL(IF(BG$1:BG$71=BH3,ROW(BG$1:BG$71)),COUNTIF(BH$1:BH3,BH3)),1)</f>
        <v>South Tyneside</v>
      </c>
      <c r="BJ3" s="418">
        <f t="shared" si="14"/>
        <v>3</v>
      </c>
      <c r="BK3" s="418" t="str">
        <f t="shared" si="15"/>
        <v>South Tyneside</v>
      </c>
      <c r="BN3" s="419" t="s">
        <v>23</v>
      </c>
      <c r="BO3" s="418">
        <f>VLOOKUP(BN3,'Rural 80'!$A$11:$BS$488,40,FALSE)</f>
        <v>33</v>
      </c>
      <c r="BP3" s="418">
        <f t="array" ref="BP3">INDEX(BO$1:BO$71,MATCH(SMALL(COUNTIF(BO$1:BO$71,"&lt;"&amp;BO$1:BO$71),ROW(BO3:BP3)),COUNTIF(BO$1:BO$71,"&lt;"&amp;BO$1:BO$71),0))</f>
        <v>3</v>
      </c>
      <c r="BQ3" s="418" t="str">
        <f t="array" ref="BQ3">INDEX(BN$1:BN$71,SMALL(IF(BO$1:BO$71=BP3,ROW(BO$1:BO$71)),COUNTIF(BP$1:BP3,BP3)),1)</f>
        <v>Oldham</v>
      </c>
      <c r="BR3" s="418">
        <f t="shared" si="16"/>
        <v>3</v>
      </c>
      <c r="BS3" s="418" t="str">
        <f t="shared" si="17"/>
        <v>Oldham</v>
      </c>
      <c r="BV3" s="419" t="s">
        <v>23</v>
      </c>
      <c r="BW3" s="418">
        <f>VLOOKUP(BV3,'Rural 80'!$A$11:$BS$488,44,FALSE)</f>
        <v>32</v>
      </c>
      <c r="BX3" s="418">
        <f t="array" ref="BX3">INDEX(BW$1:BW$71,MATCH(SMALL(COUNTIF(BW$1:BW$71,"&lt;"&amp;BW$1:BW$71),ROW(BW3:BX3)),COUNTIF(BW$1:BW$71,"&lt;"&amp;BW$1:BW$71),0))</f>
        <v>3</v>
      </c>
      <c r="BY3" s="418" t="str">
        <f t="array" ref="BY3">INDEX(BV$1:BV$71,SMALL(IF(BW$1:BW$71=BX3,ROW(BW$1:BW$71)),COUNTIF(BX$1:BX3,BX3)),1)</f>
        <v>Sefton</v>
      </c>
      <c r="BZ3" s="418">
        <f t="shared" si="18"/>
        <v>3</v>
      </c>
      <c r="CA3" s="418" t="str">
        <f t="shared" si="19"/>
        <v>Sefton</v>
      </c>
      <c r="CD3" s="419" t="s">
        <v>23</v>
      </c>
      <c r="CE3" s="418">
        <f>VLOOKUP(CD3,'Rural 80'!$A$11:$BS$488,48,FALSE)</f>
        <v>31</v>
      </c>
      <c r="CF3" s="418">
        <f t="array" ref="CF3">INDEX(CE$1:CE$71,MATCH(SMALL(COUNTIF(CE$1:CE$71,"&lt;"&amp;CE$1:CE$71),ROW(CE3:CF3)),COUNTIF(CE$1:CE$71,"&lt;"&amp;CE$1:CE$71),0))</f>
        <v>3</v>
      </c>
      <c r="CG3" s="418" t="str">
        <f t="array" ref="CG3">INDEX(CD$1:CD$71,SMALL(IF(CE$1:CE$71=CF3,ROW(CE$1:CE$71)),COUNTIF(CF$1:CF3,CF3)),1)</f>
        <v>Oldham</v>
      </c>
      <c r="CH3" s="418">
        <f t="shared" si="20"/>
        <v>3</v>
      </c>
      <c r="CI3" s="418" t="str">
        <f t="shared" si="21"/>
        <v>Oldham</v>
      </c>
      <c r="CL3" s="419" t="s">
        <v>23</v>
      </c>
      <c r="CM3" s="418">
        <f>VLOOKUP(CL3,'Rural 80'!$A$11:$BS$488,52,FALSE)</f>
        <v>33</v>
      </c>
      <c r="CN3" s="418">
        <f t="array" ref="CN3">INDEX(CM$1:CM$71,MATCH(SMALL(COUNTIF(CM$1:CM$71,"&lt;"&amp;CM$1:CM$71),ROW(CM3:CN3)),COUNTIF(CM$1:CM$71,"&lt;"&amp;CM$1:CM$71),0))</f>
        <v>3</v>
      </c>
      <c r="CO3" s="418" t="str">
        <f t="array" ref="CO3">INDEX(CL$1:CL$71,SMALL(IF(CM$1:CM$71=CN3,ROW(CM$1:CM$71)),COUNTIF(CN$1:CN3,CN3)),1)</f>
        <v>Bury</v>
      </c>
      <c r="CP3" s="418">
        <f t="shared" si="22"/>
        <v>3</v>
      </c>
      <c r="CQ3" s="418" t="str">
        <f t="shared" si="23"/>
        <v>Bury</v>
      </c>
      <c r="CT3" s="419" t="s">
        <v>23</v>
      </c>
      <c r="CU3" s="418" t="str">
        <f>VLOOKUP(CT3,'Rural 80'!$A$11:$BS$488,56,FALSE)</f>
        <v>9999</v>
      </c>
      <c r="CV3" s="418" t="str">
        <f t="array" ref="CV3">INDEX(CU$1:CU$71,MATCH(SMALL(COUNTIF(CU$1:CU$71,"&lt;"&amp;CU$1:CU$71),ROW(CU3:CV3)),COUNTIF(CU$1:CU$71,"&lt;"&amp;CU$1:CU$71),0))</f>
        <v>9999</v>
      </c>
      <c r="CW3" s="418" t="str">
        <f t="array" ref="CW3">INDEX(CT$1:CT$71,SMALL(IF(CU$1:CU$71=CV3,ROW(CU$1:CU$71)),COUNTIF(CV$1:CV3,CV3)),1)</f>
        <v>Bexley</v>
      </c>
      <c r="CX3" s="418" t="str">
        <f t="shared" si="24"/>
        <v>no data</v>
      </c>
      <c r="CY3" s="418" t="str">
        <f t="shared" si="25"/>
        <v>Bexley</v>
      </c>
      <c r="DB3" s="419" t="s">
        <v>23</v>
      </c>
      <c r="DC3" s="418" t="str">
        <f>VLOOKUP(DB3,'Rural 80'!$A$11:$BS$488,60,FALSE)</f>
        <v>9999</v>
      </c>
      <c r="DD3" s="418" t="str">
        <f t="array" ref="DD3">INDEX(DC$1:DC$71,MATCH(SMALL(COUNTIF(DC$1:DC$71,"&lt;"&amp;DC$1:DC$71),ROW(DC3:DD3)),COUNTIF(DC$1:DC$71,"&lt;"&amp;DC$1:DC$71),0))</f>
        <v>9999</v>
      </c>
      <c r="DE3" s="418" t="str">
        <f t="array" ref="DE3">INDEX(DB$1:DB$71,SMALL(IF(DC$1:DC$71=DD3,ROW(DC$1:DC$71)),COUNTIF(DD$1:DD3,DD3)),1)</f>
        <v>Bexley</v>
      </c>
      <c r="DF3" s="418" t="str">
        <f t="shared" si="26"/>
        <v>no data</v>
      </c>
      <c r="DG3" s="418" t="str">
        <f t="shared" si="27"/>
        <v>Bexley</v>
      </c>
      <c r="DJ3" s="419" t="s">
        <v>23</v>
      </c>
      <c r="DK3" s="418" t="str">
        <f>VLOOKUP(DJ3,'Rural 80'!$A$11:$BS$488,64,FALSE)</f>
        <v>9999</v>
      </c>
      <c r="DL3" s="418" t="str">
        <f t="array" ref="DL3">INDEX(DK$1:DK$71,MATCH(SMALL(COUNTIF(DK$1:DK$71,"&lt;"&amp;DK$1:DK$71),ROW(DK3:DL3)),COUNTIF(DK$1:DK$71,"&lt;"&amp;DK$1:DK$71),0))</f>
        <v>9999</v>
      </c>
      <c r="DM3" s="418" t="str">
        <f t="array" ref="DM3">INDEX(DJ$1:DJ$71,SMALL(IF(DK$1:DK$71=DL3,ROW(DK$1:DK$71)),COUNTIF(DL$1:DL3,DL3)),1)</f>
        <v>Bexley</v>
      </c>
      <c r="DN3" s="418" t="str">
        <f t="shared" si="28"/>
        <v>no data</v>
      </c>
      <c r="DO3" s="418" t="str">
        <f t="shared" si="29"/>
        <v>Bexley</v>
      </c>
      <c r="DR3" s="419" t="s">
        <v>23</v>
      </c>
      <c r="DS3" s="418" t="str">
        <f>VLOOKUP(DR3,'Rural 80'!$A$11:$BS$488,68,FALSE)</f>
        <v>9999</v>
      </c>
      <c r="DT3" s="418" t="str">
        <f t="array" ref="DT3">INDEX(DS$1:DS$71,MATCH(SMALL(COUNTIF(DS$1:DS$71,"&lt;"&amp;DS$1:DS$71),ROW(DS3:DT3)),COUNTIF(DS$1:DS$71,"&lt;"&amp;DS$1:DS$71),0))</f>
        <v>9999</v>
      </c>
      <c r="DU3" s="418" t="str">
        <f t="array" ref="DU3">INDEX(DR$1:DR$71,SMALL(IF(DS$1:DS$71=DT3,ROW(DS$1:DS$71)),COUNTIF(DT$1:DT3,DT3)),1)</f>
        <v>Bexley</v>
      </c>
      <c r="DV3" s="418" t="str">
        <f t="shared" si="30"/>
        <v>no data</v>
      </c>
      <c r="DW3" s="418" t="str">
        <f t="shared" si="31"/>
        <v>Bexley</v>
      </c>
    </row>
    <row r="4" spans="1:127" x14ac:dyDescent="0.25">
      <c r="B4" s="419" t="s">
        <v>24</v>
      </c>
      <c r="C4" s="418">
        <f>VLOOKUP(B4,'Rural 80'!$A$11:$BS$488,8,FALSE)</f>
        <v>37</v>
      </c>
      <c r="D4" s="418">
        <f t="array" ref="D4">INDEX(C$1:C$71,MATCH(SMALL(COUNTIF(C$1:C$71,"&lt;"&amp;C$1:C$71),ROW(C4:D4)),COUNTIF(C$1:C$71,"&lt;"&amp;C$1:C$71),0))</f>
        <v>4</v>
      </c>
      <c r="E4" s="418" t="str">
        <f t="array" ref="E4">INDEX(B$1:B$71,SMALL(IF(C$1:C$71=D4,ROW(C$1:C$71)),COUNTIF(D$1:D4,D4)),1)</f>
        <v>Stockport</v>
      </c>
      <c r="F4" s="418">
        <f t="shared" si="0"/>
        <v>4</v>
      </c>
      <c r="G4" s="418" t="str">
        <f t="shared" si="1"/>
        <v>Stockport</v>
      </c>
      <c r="J4" s="419" t="s">
        <v>24</v>
      </c>
      <c r="K4" s="418">
        <f>VLOOKUP(J4,'Rural 80'!$A$11:$BS$488,12,FALSE)</f>
        <v>37</v>
      </c>
      <c r="L4" s="418">
        <f t="array" ref="L4">INDEX(K$1:K$71,MATCH(SMALL(COUNTIF(K$1:K$71,"&lt;"&amp;K$1:K$71),ROW(K4:L4)),COUNTIF(K$1:K$71,"&lt;"&amp;K$1:K$71),0))</f>
        <v>4</v>
      </c>
      <c r="M4" s="418" t="str">
        <f t="array" ref="M4">INDEX(J$1:J$71,SMALL(IF(K$1:K$71=L4,ROW(K$1:K$71)),COUNTIF(L$1:L4,L4)),1)</f>
        <v>Sefton</v>
      </c>
      <c r="N4" s="418">
        <f t="shared" si="2"/>
        <v>4</v>
      </c>
      <c r="O4" s="418" t="str">
        <f t="shared" si="3"/>
        <v>Sefton</v>
      </c>
      <c r="R4" s="419" t="s">
        <v>24</v>
      </c>
      <c r="S4" s="418">
        <f>VLOOKUP(R4,'Rural 80'!$A$11:$BS$488,16,FALSE)</f>
        <v>36</v>
      </c>
      <c r="T4" s="418">
        <f t="array" ref="T4">INDEX(S$1:S$71,MATCH(SMALL(COUNTIF(S$1:S$71,"&lt;"&amp;S$1:S$71),ROW(S4:T4)),COUNTIF(S$1:S$71,"&lt;"&amp;S$1:S$71),0))</f>
        <v>4</v>
      </c>
      <c r="U4" s="418" t="str">
        <f t="array" ref="U4">INDEX(R$1:R$71,SMALL(IF(S$1:S$71=T4,ROW(S$1:S$71)),COUNTIF(T$1:T4,T4)),1)</f>
        <v>Oldham</v>
      </c>
      <c r="V4" s="418">
        <f t="shared" si="4"/>
        <v>4</v>
      </c>
      <c r="W4" s="418" t="str">
        <f t="shared" si="5"/>
        <v>Oldham</v>
      </c>
      <c r="Z4" s="419" t="s">
        <v>24</v>
      </c>
      <c r="AA4" s="418">
        <f>VLOOKUP(Z4,'Rural 80'!$A$11:$BS$488,20,FALSE)</f>
        <v>37</v>
      </c>
      <c r="AB4" s="418">
        <f t="array" ref="AB4">INDEX(AA$1:AA$71,MATCH(SMALL(COUNTIF(AA$1:AA$71,"&lt;"&amp;AA$1:AA$71),ROW(AA4:AB4)),COUNTIF(AA$1:AA$71,"&lt;"&amp;AA$1:AA$71),0))</f>
        <v>4</v>
      </c>
      <c r="AC4" s="418" t="str">
        <f t="array" ref="AC4">INDEX(Z$1:Z$71,SMALL(IF(AA$1:AA$71=AB4,ROW(AA$1:AA$71)),COUNTIF(AB$1:AB4,AB4)),1)</f>
        <v>Bury</v>
      </c>
      <c r="AD4" s="418">
        <f t="shared" si="6"/>
        <v>4</v>
      </c>
      <c r="AE4" s="418" t="str">
        <f t="shared" si="7"/>
        <v>Bury</v>
      </c>
      <c r="AH4" s="419" t="s">
        <v>24</v>
      </c>
      <c r="AI4" s="418">
        <f>VLOOKUP(AH4,'Rural 80'!$A$11:$BS$488,24,FALSE)</f>
        <v>31</v>
      </c>
      <c r="AJ4" s="418">
        <f t="array" ref="AJ4">INDEX(AI$1:AI$71,MATCH(SMALL(COUNTIF(AI$1:AI$71,"&lt;"&amp;AI$1:AI$71),ROW(AI4:AJ4)),COUNTIF(AI$1:AI$71,"&lt;"&amp;AI$1:AI$71),0))</f>
        <v>4</v>
      </c>
      <c r="AK4" s="418" t="str">
        <f t="array" ref="AK4">INDEX(AH$1:AH$71,SMALL(IF(AI$1:AI$71=AJ4,ROW(AI$1:AI$71)),COUNTIF(AJ$1:AJ4,AJ4)),1)</f>
        <v>North Tyneside</v>
      </c>
      <c r="AL4" s="418">
        <f t="shared" si="8"/>
        <v>4</v>
      </c>
      <c r="AM4" s="418" t="str">
        <f t="shared" si="9"/>
        <v>North Tyneside</v>
      </c>
      <c r="AP4" s="419" t="s">
        <v>24</v>
      </c>
      <c r="AQ4" s="418">
        <f>VLOOKUP(AP4,'Rural 80'!$A$11:$BS$488,28,FALSE)</f>
        <v>34</v>
      </c>
      <c r="AR4" s="418">
        <f t="array" ref="AR4">INDEX(AQ$1:AQ$71,MATCH(SMALL(COUNTIF(AQ$1:AQ$71,"&lt;"&amp;AQ$1:AQ$71),ROW(AQ4:AR4)),COUNTIF(AQ$1:AQ$71,"&lt;"&amp;AQ$1:AQ$71),0))</f>
        <v>4</v>
      </c>
      <c r="AS4" s="418" t="str">
        <f t="array" ref="AS4">INDEX(AP$1:AP$71,SMALL(IF(AQ$1:AQ$71=AR4,ROW(AQ$1:AQ$71)),COUNTIF(AR$1:AR4,AR4)),1)</f>
        <v>St Helens</v>
      </c>
      <c r="AT4" s="418">
        <f t="shared" si="10"/>
        <v>4</v>
      </c>
      <c r="AU4" s="418" t="str">
        <f t="shared" si="11"/>
        <v>St Helens</v>
      </c>
      <c r="AX4" s="419" t="s">
        <v>24</v>
      </c>
      <c r="AY4" s="418">
        <f>VLOOKUP(AX4,'Rural 80'!$A$11:$BS$488,32,FALSE)</f>
        <v>31</v>
      </c>
      <c r="AZ4" s="418">
        <f t="array" ref="AZ4">INDEX(AY$1:AY$71,MATCH(SMALL(COUNTIF(AY$1:AY$71,"&lt;"&amp;AY$1:AY$71),ROW(AY4:AZ4)),COUNTIF(AY$1:AY$71,"&lt;"&amp;AY$1:AY$71),0))</f>
        <v>4</v>
      </c>
      <c r="BA4" s="418" t="str">
        <f t="array" ref="BA4">INDEX(AX$1:AX$71,SMALL(IF(AY$1:AY$71=AZ4,ROW(AY$1:AY$71)),COUNTIF(AZ$1:AZ4,AZ4)),1)</f>
        <v>Sunderland</v>
      </c>
      <c r="BB4" s="418">
        <f t="shared" si="12"/>
        <v>4</v>
      </c>
      <c r="BC4" s="418" t="str">
        <f t="shared" si="13"/>
        <v>Sunderland</v>
      </c>
      <c r="BF4" s="419" t="s">
        <v>24</v>
      </c>
      <c r="BG4" s="418">
        <f>VLOOKUP(BF4,'Rural 80'!$A$11:$BS$488,36,FALSE)</f>
        <v>29</v>
      </c>
      <c r="BH4" s="418">
        <f t="array" ref="BH4">INDEX(BG$1:BG$71,MATCH(SMALL(COUNTIF(BG$1:BG$71,"&lt;"&amp;BG$1:BG$71),ROW(BG4:BH4)),COUNTIF(BG$1:BG$71,"&lt;"&amp;BG$1:BG$71),0))</f>
        <v>4</v>
      </c>
      <c r="BI4" s="418" t="str">
        <f t="array" ref="BI4">INDEX(BF$1:BF$71,SMALL(IF(BG$1:BG$71=BH4,ROW(BG$1:BG$71)),COUNTIF(BH$1:BH4,BH4)),1)</f>
        <v>Knowsley</v>
      </c>
      <c r="BJ4" s="418">
        <f t="shared" si="14"/>
        <v>4</v>
      </c>
      <c r="BK4" s="418" t="str">
        <f t="shared" si="15"/>
        <v>Knowsley</v>
      </c>
      <c r="BN4" s="419" t="s">
        <v>24</v>
      </c>
      <c r="BO4" s="418">
        <f>VLOOKUP(BN4,'Rural 80'!$A$11:$BS$488,40,FALSE)</f>
        <v>37</v>
      </c>
      <c r="BP4" s="418">
        <f t="array" ref="BP4">INDEX(BO$1:BO$71,MATCH(SMALL(COUNTIF(BO$1:BO$71,"&lt;"&amp;BO$1:BO$71),ROW(BO4:BP4)),COUNTIF(BO$1:BO$71,"&lt;"&amp;BO$1:BO$71),0))</f>
        <v>4</v>
      </c>
      <c r="BQ4" s="418" t="str">
        <f t="array" ref="BQ4">INDEX(BN$1:BN$71,SMALL(IF(BO$1:BO$71=BP4,ROW(BO$1:BO$71)),COUNTIF(BP$1:BP4,BP4)),1)</f>
        <v>Knowsley</v>
      </c>
      <c r="BR4" s="418">
        <f t="shared" si="16"/>
        <v>4</v>
      </c>
      <c r="BS4" s="418" t="str">
        <f t="shared" si="17"/>
        <v>Knowsley</v>
      </c>
      <c r="BV4" s="419" t="s">
        <v>24</v>
      </c>
      <c r="BW4" s="418">
        <f>VLOOKUP(BV4,'Rural 80'!$A$11:$BS$488,44,FALSE)</f>
        <v>37</v>
      </c>
      <c r="BX4" s="418">
        <f t="array" ref="BX4">INDEX(BW$1:BW$71,MATCH(SMALL(COUNTIF(BW$1:BW$71,"&lt;"&amp;BW$1:BW$71),ROW(BW4:BX4)),COUNTIF(BW$1:BW$71,"&lt;"&amp;BW$1:BW$71),0))</f>
        <v>4</v>
      </c>
      <c r="BY4" s="418" t="str">
        <f t="array" ref="BY4">INDEX(BV$1:BV$71,SMALL(IF(BW$1:BW$71=BX4,ROW(BW$1:BW$71)),COUNTIF(BX$1:BX4,BX4)),1)</f>
        <v>Oldham</v>
      </c>
      <c r="BZ4" s="418">
        <f t="shared" si="18"/>
        <v>4</v>
      </c>
      <c r="CA4" s="418" t="str">
        <f t="shared" si="19"/>
        <v>Oldham</v>
      </c>
      <c r="CD4" s="419" t="s">
        <v>24</v>
      </c>
      <c r="CE4" s="418">
        <f>VLOOKUP(CD4,'Rural 80'!$A$11:$BS$488,48,FALSE)</f>
        <v>36</v>
      </c>
      <c r="CF4" s="418">
        <f t="array" ref="CF4">INDEX(CE$1:CE$71,MATCH(SMALL(COUNTIF(CE$1:CE$71,"&lt;"&amp;CE$1:CE$71),ROW(CE4:CF4)),COUNTIF(CE$1:CE$71,"&lt;"&amp;CE$1:CE$71),0))</f>
        <v>4</v>
      </c>
      <c r="CG4" s="418" t="str">
        <f t="array" ref="CG4">INDEX(CD$1:CD$71,SMALL(IF(CE$1:CE$71=CF4,ROW(CE$1:CE$71)),COUNTIF(CF$1:CF4,CF4)),1)</f>
        <v>Sefton</v>
      </c>
      <c r="CH4" s="418">
        <f t="shared" si="20"/>
        <v>4</v>
      </c>
      <c r="CI4" s="418" t="str">
        <f t="shared" si="21"/>
        <v>Sefton</v>
      </c>
      <c r="CL4" s="419" t="s">
        <v>24</v>
      </c>
      <c r="CM4" s="418">
        <f>VLOOKUP(CL4,'Rural 80'!$A$11:$BS$488,52,FALSE)</f>
        <v>37</v>
      </c>
      <c r="CN4" s="418">
        <f t="array" ref="CN4">INDEX(CM$1:CM$71,MATCH(SMALL(COUNTIF(CM$1:CM$71,"&lt;"&amp;CM$1:CM$71),ROW(CM4:CN4)),COUNTIF(CM$1:CM$71,"&lt;"&amp;CM$1:CM$71),0))</f>
        <v>4</v>
      </c>
      <c r="CO4" s="418" t="str">
        <f t="array" ref="CO4">INDEX(CL$1:CL$71,SMALL(IF(CM$1:CM$71=CN4,ROW(CM$1:CM$71)),COUNTIF(CN$1:CN4,CN4)),1)</f>
        <v>Tameside</v>
      </c>
      <c r="CP4" s="418">
        <f t="shared" si="22"/>
        <v>4</v>
      </c>
      <c r="CQ4" s="418" t="str">
        <f t="shared" si="23"/>
        <v>Tameside</v>
      </c>
      <c r="CT4" s="419" t="s">
        <v>24</v>
      </c>
      <c r="CU4" s="418" t="str">
        <f>VLOOKUP(CT4,'Rural 80'!$A$11:$BS$488,56,FALSE)</f>
        <v>9999</v>
      </c>
      <c r="CV4" s="418" t="str">
        <f t="array" ref="CV4">INDEX(CU$1:CU$71,MATCH(SMALL(COUNTIF(CU$1:CU$71,"&lt;"&amp;CU$1:CU$71),ROW(CU4:CV4)),COUNTIF(CU$1:CU$71,"&lt;"&amp;CU$1:CU$71),0))</f>
        <v>9999</v>
      </c>
      <c r="CW4" s="418" t="str">
        <f t="array" ref="CW4">INDEX(CT$1:CT$71,SMALL(IF(CU$1:CU$71=CV4,ROW(CU$1:CU$71)),COUNTIF(CV$1:CV4,CV4)),1)</f>
        <v>Birmingham</v>
      </c>
      <c r="CX4" s="418" t="str">
        <f t="shared" si="24"/>
        <v>no data</v>
      </c>
      <c r="CY4" s="418" t="str">
        <f t="shared" si="25"/>
        <v>Birmingham</v>
      </c>
      <c r="DB4" s="419" t="s">
        <v>24</v>
      </c>
      <c r="DC4" s="418" t="str">
        <f>VLOOKUP(DB4,'Rural 80'!$A$11:$BS$488,60,FALSE)</f>
        <v>9999</v>
      </c>
      <c r="DD4" s="418" t="str">
        <f t="array" ref="DD4">INDEX(DC$1:DC$71,MATCH(SMALL(COUNTIF(DC$1:DC$71,"&lt;"&amp;DC$1:DC$71),ROW(DC4:DD4)),COUNTIF(DC$1:DC$71,"&lt;"&amp;DC$1:DC$71),0))</f>
        <v>9999</v>
      </c>
      <c r="DE4" s="418" t="str">
        <f t="array" ref="DE4">INDEX(DB$1:DB$71,SMALL(IF(DC$1:DC$71=DD4,ROW(DC$1:DC$71)),COUNTIF(DD$1:DD4,DD4)),1)</f>
        <v>Birmingham</v>
      </c>
      <c r="DF4" s="418" t="str">
        <f t="shared" si="26"/>
        <v>no data</v>
      </c>
      <c r="DG4" s="418" t="str">
        <f t="shared" si="27"/>
        <v>Birmingham</v>
      </c>
      <c r="DJ4" s="419" t="s">
        <v>24</v>
      </c>
      <c r="DK4" s="418" t="str">
        <f>VLOOKUP(DJ4,'Rural 80'!$A$11:$BS$488,64,FALSE)</f>
        <v>9999</v>
      </c>
      <c r="DL4" s="418" t="str">
        <f t="array" ref="DL4">INDEX(DK$1:DK$71,MATCH(SMALL(COUNTIF(DK$1:DK$71,"&lt;"&amp;DK$1:DK$71),ROW(DK4:DL4)),COUNTIF(DK$1:DK$71,"&lt;"&amp;DK$1:DK$71),0))</f>
        <v>9999</v>
      </c>
      <c r="DM4" s="418" t="str">
        <f t="array" ref="DM4">INDEX(DJ$1:DJ$71,SMALL(IF(DK$1:DK$71=DL4,ROW(DK$1:DK$71)),COUNTIF(DL$1:DL4,DL4)),1)</f>
        <v>Birmingham</v>
      </c>
      <c r="DN4" s="418" t="str">
        <f t="shared" si="28"/>
        <v>no data</v>
      </c>
      <c r="DO4" s="418" t="str">
        <f t="shared" si="29"/>
        <v>Birmingham</v>
      </c>
      <c r="DR4" s="419" t="s">
        <v>24</v>
      </c>
      <c r="DS4" s="418" t="str">
        <f>VLOOKUP(DR4,'Rural 80'!$A$11:$BS$488,68,FALSE)</f>
        <v>9999</v>
      </c>
      <c r="DT4" s="418" t="str">
        <f t="array" ref="DT4">INDEX(DS$1:DS$71,MATCH(SMALL(COUNTIF(DS$1:DS$71,"&lt;"&amp;DS$1:DS$71),ROW(DS4:DT4)),COUNTIF(DS$1:DS$71,"&lt;"&amp;DS$1:DS$71),0))</f>
        <v>9999</v>
      </c>
      <c r="DU4" s="418" t="str">
        <f t="array" ref="DU4">INDEX(DR$1:DR$71,SMALL(IF(DS$1:DS$71=DT4,ROW(DS$1:DS$71)),COUNTIF(DT$1:DT4,DT4)),1)</f>
        <v>Birmingham</v>
      </c>
      <c r="DV4" s="418" t="str">
        <f t="shared" si="30"/>
        <v>no data</v>
      </c>
      <c r="DW4" s="418" t="str">
        <f t="shared" si="31"/>
        <v>Birmingham</v>
      </c>
    </row>
    <row r="5" spans="1:127" x14ac:dyDescent="0.25">
      <c r="B5" s="419" t="s">
        <v>29</v>
      </c>
      <c r="C5" s="418">
        <f>VLOOKUP(B5,'Rural 80'!$A$11:$BS$488,8,FALSE)</f>
        <v>20</v>
      </c>
      <c r="D5" s="418">
        <f t="array" ref="D5">INDEX(C$1:C$71,MATCH(SMALL(COUNTIF(C$1:C$71,"&lt;"&amp;C$1:C$71),ROW(C5:D5)),COUNTIF(C$1:C$71,"&lt;"&amp;C$1:C$71),0))</f>
        <v>5</v>
      </c>
      <c r="E5" s="418" t="str">
        <f t="array" ref="E5">INDEX(B$1:B$71,SMALL(IF(C$1:C$71=D5,ROW(C$1:C$71)),COUNTIF(D$1:D5,D5)),1)</f>
        <v>Tameside</v>
      </c>
      <c r="F5" s="418">
        <f t="shared" si="0"/>
        <v>5</v>
      </c>
      <c r="G5" s="418" t="str">
        <f t="shared" si="1"/>
        <v>Tameside</v>
      </c>
      <c r="J5" s="419" t="s">
        <v>29</v>
      </c>
      <c r="K5" s="418">
        <f>VLOOKUP(J5,'Rural 80'!$A$11:$BS$488,12,FALSE)</f>
        <v>21</v>
      </c>
      <c r="L5" s="418">
        <f t="array" ref="L5">INDEX(K$1:K$71,MATCH(SMALL(COUNTIF(K$1:K$71,"&lt;"&amp;K$1:K$71),ROW(K5:L5)),COUNTIF(K$1:K$71,"&lt;"&amp;K$1:K$71),0))</f>
        <v>5</v>
      </c>
      <c r="M5" s="418" t="str">
        <f t="array" ref="M5">INDEX(J$1:J$71,SMALL(IF(K$1:K$71=L5,ROW(K$1:K$71)),COUNTIF(L$1:L5,L5)),1)</f>
        <v>Stockport</v>
      </c>
      <c r="N5" s="418">
        <f t="shared" si="2"/>
        <v>5</v>
      </c>
      <c r="O5" s="418" t="str">
        <f t="shared" si="3"/>
        <v>Stockport</v>
      </c>
      <c r="R5" s="419" t="s">
        <v>29</v>
      </c>
      <c r="S5" s="418">
        <f>VLOOKUP(R5,'Rural 80'!$A$11:$BS$488,16,FALSE)</f>
        <v>20</v>
      </c>
      <c r="T5" s="418">
        <f t="array" ref="T5">INDEX(S$1:S$71,MATCH(SMALL(COUNTIF(S$1:S$71,"&lt;"&amp;S$1:S$71),ROW(S5:T5)),COUNTIF(S$1:S$71,"&lt;"&amp;S$1:S$71),0))</f>
        <v>5</v>
      </c>
      <c r="U5" s="418" t="str">
        <f t="array" ref="U5">INDEX(R$1:R$71,SMALL(IF(S$1:S$71=T5,ROW(S$1:S$71)),COUNTIF(T$1:T5,T5)),1)</f>
        <v>Stockport</v>
      </c>
      <c r="V5" s="418">
        <f t="shared" si="4"/>
        <v>5</v>
      </c>
      <c r="W5" s="418" t="str">
        <f t="shared" si="5"/>
        <v>Stockport</v>
      </c>
      <c r="Z5" s="419" t="s">
        <v>29</v>
      </c>
      <c r="AA5" s="418">
        <f>VLOOKUP(Z5,'Rural 80'!$A$11:$BS$488,20,FALSE)</f>
        <v>19</v>
      </c>
      <c r="AB5" s="418">
        <f t="array" ref="AB5">INDEX(AA$1:AA$71,MATCH(SMALL(COUNTIF(AA$1:AA$71,"&lt;"&amp;AA$1:AA$71),ROW(AA5:AB5)),COUNTIF(AA$1:AA$71,"&lt;"&amp;AA$1:AA$71),0))</f>
        <v>5</v>
      </c>
      <c r="AC5" s="418" t="str">
        <f t="array" ref="AC5">INDEX(Z$1:Z$71,SMALL(IF(AA$1:AA$71=AB5,ROW(AA$1:AA$71)),COUNTIF(AB$1:AB5,AB5)),1)</f>
        <v>Stockport</v>
      </c>
      <c r="AD5" s="418">
        <f t="shared" si="6"/>
        <v>5</v>
      </c>
      <c r="AE5" s="418" t="str">
        <f t="shared" si="7"/>
        <v>Stockport</v>
      </c>
      <c r="AH5" s="419" t="s">
        <v>29</v>
      </c>
      <c r="AI5" s="418">
        <f>VLOOKUP(AH5,'Rural 80'!$A$11:$BS$488,24,FALSE)</f>
        <v>26</v>
      </c>
      <c r="AJ5" s="418">
        <f t="array" ref="AJ5">INDEX(AI$1:AI$71,MATCH(SMALL(COUNTIF(AI$1:AI$71,"&lt;"&amp;AI$1:AI$71),ROW(AI5:AJ5)),COUNTIF(AI$1:AI$71,"&lt;"&amp;AI$1:AI$71),0))</f>
        <v>5</v>
      </c>
      <c r="AK5" s="418" t="str">
        <f t="array" ref="AK5">INDEX(AH$1:AH$71,SMALL(IF(AI$1:AI$71=AJ5,ROW(AI$1:AI$71)),COUNTIF(AJ$1:AJ5,AJ5)),1)</f>
        <v>Oldham</v>
      </c>
      <c r="AL5" s="418">
        <f t="shared" si="8"/>
        <v>5</v>
      </c>
      <c r="AM5" s="418" t="str">
        <f t="shared" si="9"/>
        <v>Oldham</v>
      </c>
      <c r="AP5" s="419" t="s">
        <v>29</v>
      </c>
      <c r="AQ5" s="418">
        <f>VLOOKUP(AP5,'Rural 80'!$A$11:$BS$488,28,FALSE)</f>
        <v>22</v>
      </c>
      <c r="AR5" s="418">
        <f t="array" ref="AR5">INDEX(AQ$1:AQ$71,MATCH(SMALL(COUNTIF(AQ$1:AQ$71,"&lt;"&amp;AQ$1:AQ$71),ROW(AQ5:AR5)),COUNTIF(AQ$1:AQ$71,"&lt;"&amp;AQ$1:AQ$71),0))</f>
        <v>5</v>
      </c>
      <c r="AS5" s="418" t="str">
        <f t="array" ref="AS5">INDEX(AP$1:AP$71,SMALL(IF(AQ$1:AQ$71=AR5,ROW(AQ$1:AQ$71)),COUNTIF(AR$1:AR5,AR5)),1)</f>
        <v>Walsall</v>
      </c>
      <c r="AT5" s="418">
        <f t="shared" si="10"/>
        <v>5</v>
      </c>
      <c r="AU5" s="418" t="str">
        <f t="shared" si="11"/>
        <v>Walsall</v>
      </c>
      <c r="AX5" s="419" t="s">
        <v>29</v>
      </c>
      <c r="AY5" s="418">
        <f>VLOOKUP(AX5,'Rural 80'!$A$11:$BS$488,32,FALSE)</f>
        <v>20</v>
      </c>
      <c r="AZ5" s="418">
        <f t="array" ref="AZ5">INDEX(AY$1:AY$71,MATCH(SMALL(COUNTIF(AY$1:AY$71,"&lt;"&amp;AY$1:AY$71),ROW(AY5:AZ5)),COUNTIF(AY$1:AY$71,"&lt;"&amp;AY$1:AY$71),0))</f>
        <v>5</v>
      </c>
      <c r="BA5" s="418" t="str">
        <f t="array" ref="BA5">INDEX(AX$1:AX$71,SMALL(IF(AY$1:AY$71=AZ5,ROW(AY$1:AY$71)),COUNTIF(AZ$1:AZ5,AZ5)),1)</f>
        <v>North Tyneside</v>
      </c>
      <c r="BB5" s="418">
        <f t="shared" si="12"/>
        <v>5</v>
      </c>
      <c r="BC5" s="418" t="str">
        <f t="shared" si="13"/>
        <v>North Tyneside</v>
      </c>
      <c r="BF5" s="419" t="s">
        <v>29</v>
      </c>
      <c r="BG5" s="418">
        <f>VLOOKUP(BF5,'Rural 80'!$A$11:$BS$488,36,FALSE)</f>
        <v>22</v>
      </c>
      <c r="BH5" s="418">
        <f t="array" ref="BH5">INDEX(BG$1:BG$71,MATCH(SMALL(COUNTIF(BG$1:BG$71,"&lt;"&amp;BG$1:BG$71),ROW(BG5:BH5)),COUNTIF(BG$1:BG$71,"&lt;"&amp;BG$1:BG$71),0))</f>
        <v>5</v>
      </c>
      <c r="BI5" s="418" t="str">
        <f t="array" ref="BI5">INDEX(BF$1:BF$71,SMALL(IF(BG$1:BG$71=BH5,ROW(BG$1:BG$71)),COUNTIF(BH$1:BH5,BH5)),1)</f>
        <v>Stockport</v>
      </c>
      <c r="BJ5" s="418">
        <f t="shared" si="14"/>
        <v>5</v>
      </c>
      <c r="BK5" s="418" t="str">
        <f t="shared" si="15"/>
        <v>Stockport</v>
      </c>
      <c r="BN5" s="419" t="s">
        <v>29</v>
      </c>
      <c r="BO5" s="418">
        <f>VLOOKUP(BN5,'Rural 80'!$A$11:$BS$488,40,FALSE)</f>
        <v>20</v>
      </c>
      <c r="BP5" s="418">
        <f t="array" ref="BP5">INDEX(BO$1:BO$71,MATCH(SMALL(COUNTIF(BO$1:BO$71,"&lt;"&amp;BO$1:BO$71),ROW(BO5:BP5)),COUNTIF(BO$1:BO$71,"&lt;"&amp;BO$1:BO$71),0))</f>
        <v>5</v>
      </c>
      <c r="BQ5" s="418" t="str">
        <f t="array" ref="BQ5">INDEX(BN$1:BN$71,SMALL(IF(BO$1:BO$71=BP5,ROW(BO$1:BO$71)),COUNTIF(BP$1:BP5,BP5)),1)</f>
        <v>Sefton</v>
      </c>
      <c r="BR5" s="418">
        <f t="shared" si="16"/>
        <v>5</v>
      </c>
      <c r="BS5" s="418" t="str">
        <f t="shared" si="17"/>
        <v>Sefton</v>
      </c>
      <c r="BV5" s="419" t="s">
        <v>29</v>
      </c>
      <c r="BW5" s="418">
        <f>VLOOKUP(BV5,'Rural 80'!$A$11:$BS$488,44,FALSE)</f>
        <v>20</v>
      </c>
      <c r="BX5" s="418">
        <f t="array" ref="BX5">INDEX(BW$1:BW$71,MATCH(SMALL(COUNTIF(BW$1:BW$71,"&lt;"&amp;BW$1:BW$71),ROW(BW5:BX5)),COUNTIF(BW$1:BW$71,"&lt;"&amp;BW$1:BW$71),0))</f>
        <v>5</v>
      </c>
      <c r="BY5" s="418" t="str">
        <f t="array" ref="BY5">INDEX(BV$1:BV$71,SMALL(IF(BW$1:BW$71=BX5,ROW(BW$1:BW$71)),COUNTIF(BX$1:BX5,BX5)),1)</f>
        <v>Three Rivers</v>
      </c>
      <c r="BZ5" s="418">
        <f t="shared" si="18"/>
        <v>5</v>
      </c>
      <c r="CA5" s="418" t="str">
        <f t="shared" si="19"/>
        <v>Three Rivers</v>
      </c>
      <c r="CD5" s="419" t="s">
        <v>29</v>
      </c>
      <c r="CE5" s="418">
        <f>VLOOKUP(CD5,'Rural 80'!$A$11:$BS$488,48,FALSE)</f>
        <v>26</v>
      </c>
      <c r="CF5" s="418">
        <f t="array" ref="CF5">INDEX(CE$1:CE$71,MATCH(SMALL(COUNTIF(CE$1:CE$71,"&lt;"&amp;CE$1:CE$71),ROW(CE5:CF5)),COUNTIF(CE$1:CE$71,"&lt;"&amp;CE$1:CE$71),0))</f>
        <v>5</v>
      </c>
      <c r="CG5" s="418" t="str">
        <f t="array" ref="CG5">INDEX(CD$1:CD$71,SMALL(IF(CE$1:CE$71=CF5,ROW(CE$1:CE$71)),COUNTIF(CF$1:CF5,CF5)),1)</f>
        <v>Stockport</v>
      </c>
      <c r="CH5" s="418">
        <f t="shared" si="20"/>
        <v>5</v>
      </c>
      <c r="CI5" s="418" t="str">
        <f t="shared" si="21"/>
        <v>Stockport</v>
      </c>
      <c r="CL5" s="419" t="s">
        <v>29</v>
      </c>
      <c r="CM5" s="418">
        <f>VLOOKUP(CL5,'Rural 80'!$A$11:$BS$488,52,FALSE)</f>
        <v>23</v>
      </c>
      <c r="CN5" s="418">
        <f t="array" ref="CN5">INDEX(CM$1:CM$71,MATCH(SMALL(COUNTIF(CM$1:CM$71,"&lt;"&amp;CM$1:CM$71),ROW(CM5:CN5)),COUNTIF(CM$1:CM$71,"&lt;"&amp;CM$1:CM$71),0))</f>
        <v>5</v>
      </c>
      <c r="CO5" s="418" t="str">
        <f t="array" ref="CO5">INDEX(CL$1:CL$71,SMALL(IF(CM$1:CM$71=CN5,ROW(CM$1:CM$71)),COUNTIF(CN$1:CN5,CN5)),1)</f>
        <v>Knowsley</v>
      </c>
      <c r="CP5" s="418">
        <f t="shared" si="22"/>
        <v>5</v>
      </c>
      <c r="CQ5" s="418" t="str">
        <f t="shared" si="23"/>
        <v>Knowsley</v>
      </c>
      <c r="CT5" s="419" t="s">
        <v>29</v>
      </c>
      <c r="CU5" s="418" t="str">
        <f>VLOOKUP(CT5,'Rural 80'!$A$11:$BS$488,56,FALSE)</f>
        <v>9999</v>
      </c>
      <c r="CV5" s="418" t="str">
        <f t="array" ref="CV5">INDEX(CU$1:CU$71,MATCH(SMALL(COUNTIF(CU$1:CU$71,"&lt;"&amp;CU$1:CU$71),ROW(CU5:CV5)),COUNTIF(CU$1:CU$71,"&lt;"&amp;CU$1:CU$71),0))</f>
        <v>9999</v>
      </c>
      <c r="CW5" s="418" t="str">
        <f t="array" ref="CW5">INDEX(CT$1:CT$71,SMALL(IF(CU$1:CU$71=CV5,ROW(CU$1:CU$71)),COUNTIF(CV$1:CV5,CV5)),1)</f>
        <v>Bolton</v>
      </c>
      <c r="CX5" s="418" t="str">
        <f t="shared" si="24"/>
        <v>no data</v>
      </c>
      <c r="CY5" s="418" t="str">
        <f t="shared" si="25"/>
        <v>Bolton</v>
      </c>
      <c r="DB5" s="419" t="s">
        <v>29</v>
      </c>
      <c r="DC5" s="418" t="str">
        <f>VLOOKUP(DB5,'Rural 80'!$A$11:$BS$488,60,FALSE)</f>
        <v>9999</v>
      </c>
      <c r="DD5" s="418" t="str">
        <f t="array" ref="DD5">INDEX(DC$1:DC$71,MATCH(SMALL(COUNTIF(DC$1:DC$71,"&lt;"&amp;DC$1:DC$71),ROW(DC5:DD5)),COUNTIF(DC$1:DC$71,"&lt;"&amp;DC$1:DC$71),0))</f>
        <v>9999</v>
      </c>
      <c r="DE5" s="418" t="str">
        <f t="array" ref="DE5">INDEX(DB$1:DB$71,SMALL(IF(DC$1:DC$71=DD5,ROW(DC$1:DC$71)),COUNTIF(DD$1:DD5,DD5)),1)</f>
        <v>Bolton</v>
      </c>
      <c r="DF5" s="418" t="str">
        <f t="shared" si="26"/>
        <v>no data</v>
      </c>
      <c r="DG5" s="418" t="str">
        <f t="shared" si="27"/>
        <v>Bolton</v>
      </c>
      <c r="DJ5" s="419" t="s">
        <v>29</v>
      </c>
      <c r="DK5" s="418" t="str">
        <f>VLOOKUP(DJ5,'Rural 80'!$A$11:$BS$488,64,FALSE)</f>
        <v>9999</v>
      </c>
      <c r="DL5" s="418" t="str">
        <f t="array" ref="DL5">INDEX(DK$1:DK$71,MATCH(SMALL(COUNTIF(DK$1:DK$71,"&lt;"&amp;DK$1:DK$71),ROW(DK5:DL5)),COUNTIF(DK$1:DK$71,"&lt;"&amp;DK$1:DK$71),0))</f>
        <v>9999</v>
      </c>
      <c r="DM5" s="418" t="str">
        <f t="array" ref="DM5">INDEX(DJ$1:DJ$71,SMALL(IF(DK$1:DK$71=DL5,ROW(DK$1:DK$71)),COUNTIF(DL$1:DL5,DL5)),1)</f>
        <v>Bolton</v>
      </c>
      <c r="DN5" s="418" t="str">
        <f t="shared" si="28"/>
        <v>no data</v>
      </c>
      <c r="DO5" s="418" t="str">
        <f t="shared" si="29"/>
        <v>Bolton</v>
      </c>
      <c r="DR5" s="419" t="s">
        <v>29</v>
      </c>
      <c r="DS5" s="418" t="str">
        <f>VLOOKUP(DR5,'Rural 80'!$A$11:$BS$488,68,FALSE)</f>
        <v>9999</v>
      </c>
      <c r="DT5" s="418" t="str">
        <f t="array" ref="DT5">INDEX(DS$1:DS$71,MATCH(SMALL(COUNTIF(DS$1:DS$71,"&lt;"&amp;DS$1:DS$71),ROW(DS5:DT5)),COUNTIF(DS$1:DS$71,"&lt;"&amp;DS$1:DS$71),0))</f>
        <v>9999</v>
      </c>
      <c r="DU5" s="418" t="str">
        <f t="array" ref="DU5">INDEX(DR$1:DR$71,SMALL(IF(DS$1:DS$71=DT5,ROW(DS$1:DS$71)),COUNTIF(DT$1:DT5,DT5)),1)</f>
        <v>Bolton</v>
      </c>
      <c r="DV5" s="418" t="str">
        <f t="shared" si="30"/>
        <v>no data</v>
      </c>
      <c r="DW5" s="418" t="str">
        <f t="shared" si="31"/>
        <v>Bolton</v>
      </c>
    </row>
    <row r="6" spans="1:127" x14ac:dyDescent="0.25">
      <c r="B6" s="419" t="s">
        <v>33</v>
      </c>
      <c r="C6" s="418">
        <f>VLOOKUP(B6,'Rural 80'!$A$11:$BS$488,8,FALSE)</f>
        <v>29</v>
      </c>
      <c r="D6" s="418">
        <f t="array" ref="D6">INDEX(C$1:C$71,MATCH(SMALL(COUNTIF(C$1:C$71,"&lt;"&amp;C$1:C$71),ROW(C6:D6)),COUNTIF(C$1:C$71,"&lt;"&amp;C$1:C$71),0))</f>
        <v>6</v>
      </c>
      <c r="E6" s="418" t="str">
        <f t="array" ref="E6">INDEX(B$1:B$71,SMALL(IF(C$1:C$71=D6,ROW(C$1:C$71)),COUNTIF(D$1:D6,D6)),1)</f>
        <v>North Tyneside</v>
      </c>
      <c r="F6" s="418">
        <f t="shared" si="0"/>
        <v>6</v>
      </c>
      <c r="G6" s="418" t="str">
        <f t="shared" si="1"/>
        <v>North Tyneside</v>
      </c>
      <c r="J6" s="419" t="s">
        <v>33</v>
      </c>
      <c r="K6" s="418">
        <f>VLOOKUP(J6,'Rural 80'!$A$11:$BS$488,12,FALSE)</f>
        <v>24</v>
      </c>
      <c r="L6" s="418">
        <f t="array" ref="L6">INDEX(K$1:K$71,MATCH(SMALL(COUNTIF(K$1:K$71,"&lt;"&amp;K$1:K$71),ROW(K6:L6)),COUNTIF(K$1:K$71,"&lt;"&amp;K$1:K$71),0))</f>
        <v>6</v>
      </c>
      <c r="M6" s="418" t="str">
        <f t="array" ref="M6">INDEX(J$1:J$71,SMALL(IF(K$1:K$71=L6,ROW(K$1:K$71)),COUNTIF(L$1:L6,L6)),1)</f>
        <v>Dudley</v>
      </c>
      <c r="N6" s="418">
        <f t="shared" si="2"/>
        <v>6</v>
      </c>
      <c r="O6" s="418" t="str">
        <f t="shared" si="3"/>
        <v>Dudley</v>
      </c>
      <c r="R6" s="419" t="s">
        <v>33</v>
      </c>
      <c r="S6" s="418">
        <f>VLOOKUP(R6,'Rural 80'!$A$11:$BS$488,16,FALSE)</f>
        <v>25</v>
      </c>
      <c r="T6" s="418">
        <f t="array" ref="T6">INDEX(S$1:S$71,MATCH(SMALL(COUNTIF(S$1:S$71,"&lt;"&amp;S$1:S$71),ROW(S6:T6)),COUNTIF(S$1:S$71,"&lt;"&amp;S$1:S$71),0))</f>
        <v>6</v>
      </c>
      <c r="U6" s="418" t="str">
        <f t="array" ref="U6">INDEX(R$1:R$71,SMALL(IF(S$1:S$71=T6,ROW(S$1:S$71)),COUNTIF(T$1:T6,T6)),1)</f>
        <v>Solihull</v>
      </c>
      <c r="V6" s="418">
        <f t="shared" si="4"/>
        <v>6</v>
      </c>
      <c r="W6" s="418" t="str">
        <f t="shared" si="5"/>
        <v>Solihull</v>
      </c>
      <c r="Z6" s="419" t="s">
        <v>33</v>
      </c>
      <c r="AA6" s="418">
        <f>VLOOKUP(Z6,'Rural 80'!$A$11:$BS$488,20,FALSE)</f>
        <v>21</v>
      </c>
      <c r="AB6" s="418">
        <f t="array" ref="AB6">INDEX(AA$1:AA$71,MATCH(SMALL(COUNTIF(AA$1:AA$71,"&lt;"&amp;AA$1:AA$71),ROW(AA6:AB6)),COUNTIF(AA$1:AA$71,"&lt;"&amp;AA$1:AA$71),0))</f>
        <v>6</v>
      </c>
      <c r="AC6" s="418" t="str">
        <f t="array" ref="AC6">INDEX(Z$1:Z$71,SMALL(IF(AA$1:AA$71=AB6,ROW(AA$1:AA$71)),COUNTIF(AB$1:AB6,AB6)),1)</f>
        <v>Wigan</v>
      </c>
      <c r="AD6" s="418">
        <f t="shared" si="6"/>
        <v>6</v>
      </c>
      <c r="AE6" s="418" t="str">
        <f t="shared" si="7"/>
        <v>Wigan</v>
      </c>
      <c r="AH6" s="419" t="s">
        <v>33</v>
      </c>
      <c r="AI6" s="418">
        <f>VLOOKUP(AH6,'Rural 80'!$A$11:$BS$488,24,FALSE)</f>
        <v>28</v>
      </c>
      <c r="AJ6" s="418">
        <f t="array" ref="AJ6">INDEX(AI$1:AI$71,MATCH(SMALL(COUNTIF(AI$1:AI$71,"&lt;"&amp;AI$1:AI$71),ROW(AI6:AJ6)),COUNTIF(AI$1:AI$71,"&lt;"&amp;AI$1:AI$71),0))</f>
        <v>6</v>
      </c>
      <c r="AK6" s="418" t="str">
        <f t="array" ref="AK6">INDEX(AH$1:AH$71,SMALL(IF(AI$1:AI$71=AJ6,ROW(AI$1:AI$71)),COUNTIF(AJ$1:AJ6,AJ6)),1)</f>
        <v>Stockport</v>
      </c>
      <c r="AL6" s="418">
        <f t="shared" si="8"/>
        <v>6</v>
      </c>
      <c r="AM6" s="418" t="str">
        <f t="shared" si="9"/>
        <v>Stockport</v>
      </c>
      <c r="AP6" s="419" t="s">
        <v>33</v>
      </c>
      <c r="AQ6" s="418">
        <f>VLOOKUP(AP6,'Rural 80'!$A$11:$BS$488,28,FALSE)</f>
        <v>29</v>
      </c>
      <c r="AR6" s="418">
        <f t="array" ref="AR6">INDEX(AQ$1:AQ$71,MATCH(SMALL(COUNTIF(AQ$1:AQ$71,"&lt;"&amp;AQ$1:AQ$71),ROW(AQ6:AR6)),COUNTIF(AQ$1:AQ$71,"&lt;"&amp;AQ$1:AQ$71),0))</f>
        <v>6</v>
      </c>
      <c r="AS6" s="418" t="str">
        <f t="array" ref="AS6">INDEX(AP$1:AP$71,SMALL(IF(AQ$1:AQ$71=AR6,ROW(AQ$1:AQ$71)),COUNTIF(AR$1:AR6,AR6)),1)</f>
        <v>Stockport</v>
      </c>
      <c r="AT6" s="418">
        <f t="shared" si="10"/>
        <v>6</v>
      </c>
      <c r="AU6" s="418" t="str">
        <f t="shared" si="11"/>
        <v>Stockport</v>
      </c>
      <c r="AX6" s="419" t="s">
        <v>33</v>
      </c>
      <c r="AY6" s="418">
        <f>VLOOKUP(AX6,'Rural 80'!$A$11:$BS$488,32,FALSE)</f>
        <v>28</v>
      </c>
      <c r="AZ6" s="418">
        <f t="array" ref="AZ6">INDEX(AY$1:AY$71,MATCH(SMALL(COUNTIF(AY$1:AY$71,"&lt;"&amp;AY$1:AY$71),ROW(AY6:AZ6)),COUNTIF(AY$1:AY$71,"&lt;"&amp;AY$1:AY$71),0))</f>
        <v>6</v>
      </c>
      <c r="BA6" s="418" t="str">
        <f t="array" ref="BA6">INDEX(AX$1:AX$71,SMALL(IF(AY$1:AY$71=AZ6,ROW(AY$1:AY$71)),COUNTIF(AZ$1:AZ6,AZ6)),1)</f>
        <v>Solihull</v>
      </c>
      <c r="BB6" s="418">
        <f t="shared" si="12"/>
        <v>6</v>
      </c>
      <c r="BC6" s="418" t="str">
        <f t="shared" si="13"/>
        <v>Solihull</v>
      </c>
      <c r="BF6" s="419" t="s">
        <v>33</v>
      </c>
      <c r="BG6" s="418">
        <f>VLOOKUP(BF6,'Rural 80'!$A$11:$BS$488,36,FALSE)</f>
        <v>27</v>
      </c>
      <c r="BH6" s="418">
        <f t="array" ref="BH6">INDEX(BG$1:BG$71,MATCH(SMALL(COUNTIF(BG$1:BG$71,"&lt;"&amp;BG$1:BG$71),ROW(BG6:BH6)),COUNTIF(BG$1:BG$71,"&lt;"&amp;BG$1:BG$71),0))</f>
        <v>6</v>
      </c>
      <c r="BI6" s="418" t="str">
        <f t="array" ref="BI6">INDEX(BF$1:BF$71,SMALL(IF(BG$1:BG$71=BH6,ROW(BG$1:BG$71)),COUNTIF(BH$1:BH6,BH6)),1)</f>
        <v>Tameside</v>
      </c>
      <c r="BJ6" s="418">
        <f t="shared" si="14"/>
        <v>6</v>
      </c>
      <c r="BK6" s="418" t="str">
        <f t="shared" si="15"/>
        <v>Tameside</v>
      </c>
      <c r="BN6" s="419" t="s">
        <v>33</v>
      </c>
      <c r="BO6" s="418">
        <f>VLOOKUP(BN6,'Rural 80'!$A$11:$BS$488,40,FALSE)</f>
        <v>27</v>
      </c>
      <c r="BP6" s="418">
        <f t="array" ref="BP6">INDEX(BO$1:BO$71,MATCH(SMALL(COUNTIF(BO$1:BO$71,"&lt;"&amp;BO$1:BO$71),ROW(BO6:BP6)),COUNTIF(BO$1:BO$71,"&lt;"&amp;BO$1:BO$71),0))</f>
        <v>6</v>
      </c>
      <c r="BQ6" s="418" t="str">
        <f t="array" ref="BQ6">INDEX(BN$1:BN$71,SMALL(IF(BO$1:BO$71=BP6,ROW(BO$1:BO$71)),COUNTIF(BP$1:BP6,BP6)),1)</f>
        <v>Three Rivers</v>
      </c>
      <c r="BR6" s="418">
        <f t="shared" si="16"/>
        <v>6</v>
      </c>
      <c r="BS6" s="418" t="str">
        <f t="shared" si="17"/>
        <v>Three Rivers</v>
      </c>
      <c r="BV6" s="419" t="s">
        <v>33</v>
      </c>
      <c r="BW6" s="418">
        <f>VLOOKUP(BV6,'Rural 80'!$A$11:$BS$488,44,FALSE)</f>
        <v>24</v>
      </c>
      <c r="BX6" s="418">
        <f t="array" ref="BX6">INDEX(BW$1:BW$71,MATCH(SMALL(COUNTIF(BW$1:BW$71,"&lt;"&amp;BW$1:BW$71),ROW(BW6:BX6)),COUNTIF(BW$1:BW$71,"&lt;"&amp;BW$1:BW$71),0))</f>
        <v>6</v>
      </c>
      <c r="BY6" s="418" t="str">
        <f t="array" ref="BY6">INDEX(BV$1:BV$71,SMALL(IF(BW$1:BW$71=BX6,ROW(BW$1:BW$71)),COUNTIF(BX$1:BX6,BX6)),1)</f>
        <v>Knowsley</v>
      </c>
      <c r="BZ6" s="418">
        <f t="shared" si="18"/>
        <v>6</v>
      </c>
      <c r="CA6" s="418" t="str">
        <f t="shared" si="19"/>
        <v>Knowsley</v>
      </c>
      <c r="CD6" s="419" t="s">
        <v>33</v>
      </c>
      <c r="CE6" s="418">
        <f>VLOOKUP(CD6,'Rural 80'!$A$11:$BS$488,48,FALSE)</f>
        <v>25</v>
      </c>
      <c r="CF6" s="418">
        <f t="array" ref="CF6">INDEX(CE$1:CE$71,MATCH(SMALL(COUNTIF(CE$1:CE$71,"&lt;"&amp;CE$1:CE$71),ROW(CE6:CF6)),COUNTIF(CE$1:CE$71,"&lt;"&amp;CE$1:CE$71),0))</f>
        <v>6</v>
      </c>
      <c r="CG6" s="418" t="str">
        <f t="array" ref="CG6">INDEX(CD$1:CD$71,SMALL(IF(CE$1:CE$71=CF6,ROW(CE$1:CE$71)),COUNTIF(CF$1:CF6,CF6)),1)</f>
        <v>Knowsley</v>
      </c>
      <c r="CH6" s="418">
        <f t="shared" si="20"/>
        <v>6</v>
      </c>
      <c r="CI6" s="418" t="str">
        <f t="shared" si="21"/>
        <v>Knowsley</v>
      </c>
      <c r="CL6" s="419" t="s">
        <v>33</v>
      </c>
      <c r="CM6" s="418">
        <f>VLOOKUP(CL6,'Rural 80'!$A$11:$BS$488,52,FALSE)</f>
        <v>22</v>
      </c>
      <c r="CN6" s="418">
        <f t="array" ref="CN6">INDEX(CM$1:CM$71,MATCH(SMALL(COUNTIF(CM$1:CM$71,"&lt;"&amp;CM$1:CM$71),ROW(CM6:CN6)),COUNTIF(CM$1:CM$71,"&lt;"&amp;CM$1:CM$71),0))</f>
        <v>6</v>
      </c>
      <c r="CO6" s="418" t="str">
        <f t="array" ref="CO6">INDEX(CL$1:CL$71,SMALL(IF(CM$1:CM$71=CN6,ROW(CM$1:CM$71)),COUNTIF(CN$1:CN6,CN6)),1)</f>
        <v>Broxbourne</v>
      </c>
      <c r="CP6" s="418">
        <f t="shared" si="22"/>
        <v>6</v>
      </c>
      <c r="CQ6" s="418" t="str">
        <f t="shared" si="23"/>
        <v>Broxbourne</v>
      </c>
      <c r="CT6" s="419" t="s">
        <v>33</v>
      </c>
      <c r="CU6" s="418" t="str">
        <f>VLOOKUP(CT6,'Rural 80'!$A$11:$BS$488,56,FALSE)</f>
        <v>9999</v>
      </c>
      <c r="CV6" s="418" t="str">
        <f t="array" ref="CV6">INDEX(CU$1:CU$71,MATCH(SMALL(COUNTIF(CU$1:CU$71,"&lt;"&amp;CU$1:CU$71),ROW(CU6:CV6)),COUNTIF(CU$1:CU$71,"&lt;"&amp;CU$1:CU$71),0))</f>
        <v>9999</v>
      </c>
      <c r="CW6" s="418" t="str">
        <f t="array" ref="CW6">INDEX(CT$1:CT$71,SMALL(IF(CU$1:CU$71=CV6,ROW(CU$1:CU$71)),COUNTIF(CV$1:CV6,CV6)),1)</f>
        <v>Bradford</v>
      </c>
      <c r="CX6" s="418" t="str">
        <f t="shared" si="24"/>
        <v>no data</v>
      </c>
      <c r="CY6" s="418" t="str">
        <f t="shared" si="25"/>
        <v>Bradford</v>
      </c>
      <c r="DB6" s="419" t="s">
        <v>33</v>
      </c>
      <c r="DC6" s="418" t="str">
        <f>VLOOKUP(DB6,'Rural 80'!$A$11:$BS$488,60,FALSE)</f>
        <v>9999</v>
      </c>
      <c r="DD6" s="418" t="str">
        <f t="array" ref="DD6">INDEX(DC$1:DC$71,MATCH(SMALL(COUNTIF(DC$1:DC$71,"&lt;"&amp;DC$1:DC$71),ROW(DC6:DD6)),COUNTIF(DC$1:DC$71,"&lt;"&amp;DC$1:DC$71),0))</f>
        <v>9999</v>
      </c>
      <c r="DE6" s="418" t="str">
        <f t="array" ref="DE6">INDEX(DB$1:DB$71,SMALL(IF(DC$1:DC$71=DD6,ROW(DC$1:DC$71)),COUNTIF(DD$1:DD6,DD6)),1)</f>
        <v>Bradford</v>
      </c>
      <c r="DF6" s="418" t="str">
        <f t="shared" si="26"/>
        <v>no data</v>
      </c>
      <c r="DG6" s="418" t="str">
        <f t="shared" si="27"/>
        <v>Bradford</v>
      </c>
      <c r="DJ6" s="419" t="s">
        <v>33</v>
      </c>
      <c r="DK6" s="418" t="str">
        <f>VLOOKUP(DJ6,'Rural 80'!$A$11:$BS$488,64,FALSE)</f>
        <v>9999</v>
      </c>
      <c r="DL6" s="418" t="str">
        <f t="array" ref="DL6">INDEX(DK$1:DK$71,MATCH(SMALL(COUNTIF(DK$1:DK$71,"&lt;"&amp;DK$1:DK$71),ROW(DK6:DL6)),COUNTIF(DK$1:DK$71,"&lt;"&amp;DK$1:DK$71),0))</f>
        <v>9999</v>
      </c>
      <c r="DM6" s="418" t="str">
        <f t="array" ref="DM6">INDEX(DJ$1:DJ$71,SMALL(IF(DK$1:DK$71=DL6,ROW(DK$1:DK$71)),COUNTIF(DL$1:DL6,DL6)),1)</f>
        <v>Bradford</v>
      </c>
      <c r="DN6" s="418" t="str">
        <f t="shared" si="28"/>
        <v>no data</v>
      </c>
      <c r="DO6" s="418" t="str">
        <f t="shared" si="29"/>
        <v>Bradford</v>
      </c>
      <c r="DR6" s="419" t="s">
        <v>33</v>
      </c>
      <c r="DS6" s="418" t="str">
        <f>VLOOKUP(DR6,'Rural 80'!$A$11:$BS$488,68,FALSE)</f>
        <v>9999</v>
      </c>
      <c r="DT6" s="418" t="str">
        <f t="array" ref="DT6">INDEX(DS$1:DS$71,MATCH(SMALL(COUNTIF(DS$1:DS$71,"&lt;"&amp;DS$1:DS$71),ROW(DS6:DT6)),COUNTIF(DS$1:DS$71,"&lt;"&amp;DS$1:DS$71),0))</f>
        <v>9999</v>
      </c>
      <c r="DU6" s="418" t="str">
        <f t="array" ref="DU6">INDEX(DR$1:DR$71,SMALL(IF(DS$1:DS$71=DT6,ROW(DS$1:DS$71)),COUNTIF(DT$1:DT6,DT6)),1)</f>
        <v>Bradford</v>
      </c>
      <c r="DV6" s="418" t="str">
        <f t="shared" si="30"/>
        <v>no data</v>
      </c>
      <c r="DW6" s="418" t="str">
        <f t="shared" si="31"/>
        <v>Bradford</v>
      </c>
    </row>
    <row r="7" spans="1:127" x14ac:dyDescent="0.25">
      <c r="B7" s="419" t="s">
        <v>36</v>
      </c>
      <c r="C7" s="418">
        <f>VLOOKUP(B7,'Rural 80'!$A$11:$BS$488,8,FALSE)</f>
        <v>66</v>
      </c>
      <c r="D7" s="418">
        <f t="array" ref="D7">INDEX(C$1:C$71,MATCH(SMALL(COUNTIF(C$1:C$71,"&lt;"&amp;C$1:C$71),ROW(C7:D7)),COUNTIF(C$1:C$71,"&lt;"&amp;C$1:C$71),0))</f>
        <v>7</v>
      </c>
      <c r="E7" s="418" t="str">
        <f t="array" ref="E7">INDEX(B$1:B$71,SMALL(IF(C$1:C$71=D7,ROW(C$1:C$71)),COUNTIF(D$1:D7,D7)),1)</f>
        <v>Solihull</v>
      </c>
      <c r="F7" s="418">
        <f t="shared" si="0"/>
        <v>7</v>
      </c>
      <c r="G7" s="418" t="str">
        <f t="shared" si="1"/>
        <v>Solihull</v>
      </c>
      <c r="J7" s="419" t="s">
        <v>36</v>
      </c>
      <c r="K7" s="418">
        <f>VLOOKUP(J7,'Rural 80'!$A$11:$BS$488,12,FALSE)</f>
        <v>63</v>
      </c>
      <c r="L7" s="418">
        <f t="array" ref="L7">INDEX(K$1:K$71,MATCH(SMALL(COUNTIF(K$1:K$71,"&lt;"&amp;K$1:K$71),ROW(K7:L7)),COUNTIF(K$1:K$71,"&lt;"&amp;K$1:K$71),0))</f>
        <v>7</v>
      </c>
      <c r="M7" s="418" t="str">
        <f t="array" ref="M7">INDEX(J$1:J$71,SMALL(IF(K$1:K$71=L7,ROW(K$1:K$71)),COUNTIF(L$1:L7,L7)),1)</f>
        <v>Walsall</v>
      </c>
      <c r="N7" s="418">
        <f t="shared" si="2"/>
        <v>7</v>
      </c>
      <c r="O7" s="418" t="str">
        <f t="shared" si="3"/>
        <v>Walsall</v>
      </c>
      <c r="R7" s="419" t="s">
        <v>36</v>
      </c>
      <c r="S7" s="418">
        <f>VLOOKUP(R7,'Rural 80'!$A$11:$BS$488,16,FALSE)</f>
        <v>61</v>
      </c>
      <c r="T7" s="418">
        <f t="array" ref="T7">INDEX(S$1:S$71,MATCH(SMALL(COUNTIF(S$1:S$71,"&lt;"&amp;S$1:S$71),ROW(S7:T7)),COUNTIF(S$1:S$71,"&lt;"&amp;S$1:S$71),0))</f>
        <v>7</v>
      </c>
      <c r="U7" s="418" t="str">
        <f t="array" ref="U7">INDEX(R$1:R$71,SMALL(IF(S$1:S$71=T7,ROW(S$1:S$71)),COUNTIF(T$1:T7,T7)),1)</f>
        <v>North Tyneside</v>
      </c>
      <c r="V7" s="418">
        <f t="shared" si="4"/>
        <v>7</v>
      </c>
      <c r="W7" s="418" t="str">
        <f t="shared" si="5"/>
        <v>North Tyneside</v>
      </c>
      <c r="Z7" s="419" t="s">
        <v>36</v>
      </c>
      <c r="AA7" s="418">
        <f>VLOOKUP(Z7,'Rural 80'!$A$11:$BS$488,20,FALSE)</f>
        <v>64</v>
      </c>
      <c r="AB7" s="418">
        <f t="array" ref="AB7">INDEX(AA$1:AA$71,MATCH(SMALL(COUNTIF(AA$1:AA$71,"&lt;"&amp;AA$1:AA$71),ROW(AA7:AB7)),COUNTIF(AA$1:AA$71,"&lt;"&amp;AA$1:AA$71),0))</f>
        <v>7</v>
      </c>
      <c r="AC7" s="418" t="str">
        <f t="array" ref="AC7">INDEX(Z$1:Z$71,SMALL(IF(AA$1:AA$71=AB7,ROW(AA$1:AA$71)),COUNTIF(AB$1:AB7,AB7)),1)</f>
        <v>Oldham</v>
      </c>
      <c r="AD7" s="418">
        <f t="shared" si="6"/>
        <v>7</v>
      </c>
      <c r="AE7" s="418" t="str">
        <f t="shared" si="7"/>
        <v>Oldham</v>
      </c>
      <c r="AH7" s="419" t="s">
        <v>36</v>
      </c>
      <c r="AI7" s="418">
        <f>VLOOKUP(AH7,'Rural 80'!$A$11:$BS$488,24,FALSE)</f>
        <v>69</v>
      </c>
      <c r="AJ7" s="418">
        <f t="array" ref="AJ7">INDEX(AI$1:AI$71,MATCH(SMALL(COUNTIF(AI$1:AI$71,"&lt;"&amp;AI$1:AI$71),ROW(AI7:AJ7)),COUNTIF(AI$1:AI$71,"&lt;"&amp;AI$1:AI$71),0))</f>
        <v>7</v>
      </c>
      <c r="AK7" s="418" t="str">
        <f t="array" ref="AK7">INDEX(AH$1:AH$71,SMALL(IF(AI$1:AI$71=AJ7,ROW(AI$1:AI$71)),COUNTIF(AJ$1:AJ7,AJ7)),1)</f>
        <v>Walsall</v>
      </c>
      <c r="AL7" s="418">
        <f t="shared" si="8"/>
        <v>7</v>
      </c>
      <c r="AM7" s="418" t="str">
        <f t="shared" si="9"/>
        <v>Walsall</v>
      </c>
      <c r="AP7" s="419" t="s">
        <v>36</v>
      </c>
      <c r="AQ7" s="418">
        <f>VLOOKUP(AP7,'Rural 80'!$A$11:$BS$488,28,FALSE)</f>
        <v>68</v>
      </c>
      <c r="AR7" s="418">
        <f t="array" ref="AR7">INDEX(AQ$1:AQ$71,MATCH(SMALL(COUNTIF(AQ$1:AQ$71,"&lt;"&amp;AQ$1:AQ$71),ROW(AQ7:AR7)),COUNTIF(AQ$1:AQ$71,"&lt;"&amp;AQ$1:AQ$71),0))</f>
        <v>7</v>
      </c>
      <c r="AS7" s="418" t="str">
        <f t="array" ref="AS7">INDEX(AP$1:AP$71,SMALL(IF(AQ$1:AQ$71=AR7,ROW(AQ$1:AQ$71)),COUNTIF(AR$1:AR7,AR7)),1)</f>
        <v>Sunderland</v>
      </c>
      <c r="AT7" s="418">
        <f t="shared" si="10"/>
        <v>7</v>
      </c>
      <c r="AU7" s="418" t="str">
        <f t="shared" si="11"/>
        <v>Sunderland</v>
      </c>
      <c r="AX7" s="419" t="s">
        <v>36</v>
      </c>
      <c r="AY7" s="418">
        <f>VLOOKUP(AX7,'Rural 80'!$A$11:$BS$488,32,FALSE)</f>
        <v>66</v>
      </c>
      <c r="AZ7" s="418">
        <f t="array" ref="AZ7">INDEX(AY$1:AY$71,MATCH(SMALL(COUNTIF(AY$1:AY$71,"&lt;"&amp;AY$1:AY$71),ROW(AY7:AZ7)),COUNTIF(AY$1:AY$71,"&lt;"&amp;AY$1:AY$71),0))</f>
        <v>7</v>
      </c>
      <c r="BA7" s="418" t="str">
        <f t="array" ref="BA7">INDEX(AX$1:AX$71,SMALL(IF(AY$1:AY$71=AZ7,ROW(AY$1:AY$71)),COUNTIF(AZ$1:AZ7,AZ7)),1)</f>
        <v>Walsall</v>
      </c>
      <c r="BB7" s="418">
        <f t="shared" si="12"/>
        <v>7</v>
      </c>
      <c r="BC7" s="418" t="str">
        <f t="shared" si="13"/>
        <v>Walsall</v>
      </c>
      <c r="BF7" s="419" t="s">
        <v>36</v>
      </c>
      <c r="BG7" s="418">
        <f>VLOOKUP(BF7,'Rural 80'!$A$11:$BS$488,36,FALSE)</f>
        <v>65</v>
      </c>
      <c r="BH7" s="418">
        <f t="array" ref="BH7">INDEX(BG$1:BG$71,MATCH(SMALL(COUNTIF(BG$1:BG$71,"&lt;"&amp;BG$1:BG$71),ROW(BG7:BH7)),COUNTIF(BG$1:BG$71,"&lt;"&amp;BG$1:BG$71),0))</f>
        <v>7</v>
      </c>
      <c r="BI7" s="418" t="str">
        <f t="array" ref="BI7">INDEX(BF$1:BF$71,SMALL(IF(BG$1:BG$71=BH7,ROW(BG$1:BG$71)),COUNTIF(BH$1:BH7,BH7)),1)</f>
        <v>North Tyneside</v>
      </c>
      <c r="BJ7" s="418">
        <f t="shared" si="14"/>
        <v>7</v>
      </c>
      <c r="BK7" s="418" t="str">
        <f t="shared" si="15"/>
        <v>North Tyneside</v>
      </c>
      <c r="BN7" s="419" t="s">
        <v>36</v>
      </c>
      <c r="BO7" s="418">
        <f>VLOOKUP(BN7,'Rural 80'!$A$11:$BS$488,40,FALSE)</f>
        <v>54</v>
      </c>
      <c r="BP7" s="418">
        <f t="array" ref="BP7">INDEX(BO$1:BO$71,MATCH(SMALL(COUNTIF(BO$1:BO$71,"&lt;"&amp;BO$1:BO$71),ROW(BO7:BP7)),COUNTIF(BO$1:BO$71,"&lt;"&amp;BO$1:BO$71),0))</f>
        <v>7</v>
      </c>
      <c r="BQ7" s="418" t="str">
        <f t="array" ref="BQ7">INDEX(BN$1:BN$71,SMALL(IF(BO$1:BO$71=BP7,ROW(BO$1:BO$71)),COUNTIF(BP$1:BP7,BP7)),1)</f>
        <v>Stockport</v>
      </c>
      <c r="BR7" s="418">
        <f t="shared" si="16"/>
        <v>7</v>
      </c>
      <c r="BS7" s="418" t="str">
        <f t="shared" si="17"/>
        <v>Stockport</v>
      </c>
      <c r="BV7" s="419" t="s">
        <v>36</v>
      </c>
      <c r="BW7" s="418">
        <f>VLOOKUP(BV7,'Rural 80'!$A$11:$BS$488,44,FALSE)</f>
        <v>54</v>
      </c>
      <c r="BX7" s="418">
        <f t="array" ref="BX7">INDEX(BW$1:BW$71,MATCH(SMALL(COUNTIF(BW$1:BW$71,"&lt;"&amp;BW$1:BW$71),ROW(BW7:BX7)),COUNTIF(BW$1:BW$71,"&lt;"&amp;BW$1:BW$71),0))</f>
        <v>7</v>
      </c>
      <c r="BY7" s="418" t="str">
        <f t="array" ref="BY7">INDEX(BV$1:BV$71,SMALL(IF(BW$1:BW$71=BX7,ROW(BW$1:BW$71)),COUNTIF(BX$1:BX7,BX7)),1)</f>
        <v>Stockport</v>
      </c>
      <c r="BZ7" s="418">
        <f t="shared" si="18"/>
        <v>7</v>
      </c>
      <c r="CA7" s="418" t="str">
        <f t="shared" si="19"/>
        <v>Stockport</v>
      </c>
      <c r="CD7" s="419" t="s">
        <v>36</v>
      </c>
      <c r="CE7" s="418">
        <f>VLOOKUP(CD7,'Rural 80'!$A$11:$BS$488,48,FALSE)</f>
        <v>57</v>
      </c>
      <c r="CF7" s="418">
        <f t="array" ref="CF7">INDEX(CE$1:CE$71,MATCH(SMALL(COUNTIF(CE$1:CE$71,"&lt;"&amp;CE$1:CE$71),ROW(CE7:CF7)),COUNTIF(CE$1:CE$71,"&lt;"&amp;CE$1:CE$71),0))</f>
        <v>7</v>
      </c>
      <c r="CG7" s="418" t="str">
        <f t="array" ref="CG7">INDEX(CD$1:CD$71,SMALL(IF(CE$1:CE$71=CF7,ROW(CE$1:CE$71)),COUNTIF(CF$1:CF7,CF7)),1)</f>
        <v>Three Rivers</v>
      </c>
      <c r="CH7" s="418">
        <f t="shared" si="20"/>
        <v>7</v>
      </c>
      <c r="CI7" s="418" t="str">
        <f t="shared" si="21"/>
        <v>Three Rivers</v>
      </c>
      <c r="CL7" s="419" t="s">
        <v>36</v>
      </c>
      <c r="CM7" s="418">
        <f>VLOOKUP(CL7,'Rural 80'!$A$11:$BS$488,52,FALSE)</f>
        <v>61</v>
      </c>
      <c r="CN7" s="418">
        <f t="array" ref="CN7">INDEX(CM$1:CM$71,MATCH(SMALL(COUNTIF(CM$1:CM$71,"&lt;"&amp;CM$1:CM$71),ROW(CM7:CN7)),COUNTIF(CM$1:CM$71,"&lt;"&amp;CM$1:CM$71),0))</f>
        <v>7</v>
      </c>
      <c r="CO7" s="418" t="str">
        <f t="array" ref="CO7">INDEX(CL$1:CL$71,SMALL(IF(CM$1:CM$71=CN7,ROW(CM$1:CM$71)),COUNTIF(CN$1:CN7,CN7)),1)</f>
        <v>Wigan</v>
      </c>
      <c r="CP7" s="418">
        <f t="shared" si="22"/>
        <v>7</v>
      </c>
      <c r="CQ7" s="418" t="str">
        <f t="shared" si="23"/>
        <v>Wigan</v>
      </c>
      <c r="CT7" s="419" t="s">
        <v>36</v>
      </c>
      <c r="CU7" s="418" t="str">
        <f>VLOOKUP(CT7,'Rural 80'!$A$11:$BS$488,56,FALSE)</f>
        <v>9999</v>
      </c>
      <c r="CV7" s="418" t="str">
        <f t="array" ref="CV7">INDEX(CU$1:CU$71,MATCH(SMALL(COUNTIF(CU$1:CU$71,"&lt;"&amp;CU$1:CU$71),ROW(CU7:CV7)),COUNTIF(CU$1:CU$71,"&lt;"&amp;CU$1:CU$71),0))</f>
        <v>9999</v>
      </c>
      <c r="CW7" s="418" t="str">
        <f t="array" ref="CW7">INDEX(CT$1:CT$71,SMALL(IF(CU$1:CU$71=CV7,ROW(CU$1:CU$71)),COUNTIF(CV$1:CV7,CV7)),1)</f>
        <v>Brent</v>
      </c>
      <c r="CX7" s="418" t="str">
        <f t="shared" si="24"/>
        <v>no data</v>
      </c>
      <c r="CY7" s="418" t="str">
        <f t="shared" si="25"/>
        <v>Brent</v>
      </c>
      <c r="DB7" s="419" t="s">
        <v>36</v>
      </c>
      <c r="DC7" s="418" t="str">
        <f>VLOOKUP(DB7,'Rural 80'!$A$11:$BS$488,60,FALSE)</f>
        <v>9999</v>
      </c>
      <c r="DD7" s="418" t="str">
        <f t="array" ref="DD7">INDEX(DC$1:DC$71,MATCH(SMALL(COUNTIF(DC$1:DC$71,"&lt;"&amp;DC$1:DC$71),ROW(DC7:DD7)),COUNTIF(DC$1:DC$71,"&lt;"&amp;DC$1:DC$71),0))</f>
        <v>9999</v>
      </c>
      <c r="DE7" s="418" t="str">
        <f t="array" ref="DE7">INDEX(DB$1:DB$71,SMALL(IF(DC$1:DC$71=DD7,ROW(DC$1:DC$71)),COUNTIF(DD$1:DD7,DD7)),1)</f>
        <v>Brent</v>
      </c>
      <c r="DF7" s="418" t="str">
        <f t="shared" si="26"/>
        <v>no data</v>
      </c>
      <c r="DG7" s="418" t="str">
        <f t="shared" si="27"/>
        <v>Brent</v>
      </c>
      <c r="DJ7" s="419" t="s">
        <v>36</v>
      </c>
      <c r="DK7" s="418" t="str">
        <f>VLOOKUP(DJ7,'Rural 80'!$A$11:$BS$488,64,FALSE)</f>
        <v>9999</v>
      </c>
      <c r="DL7" s="418" t="str">
        <f t="array" ref="DL7">INDEX(DK$1:DK$71,MATCH(SMALL(COUNTIF(DK$1:DK$71,"&lt;"&amp;DK$1:DK$71),ROW(DK7:DL7)),COUNTIF(DK$1:DK$71,"&lt;"&amp;DK$1:DK$71),0))</f>
        <v>9999</v>
      </c>
      <c r="DM7" s="418" t="str">
        <f t="array" ref="DM7">INDEX(DJ$1:DJ$71,SMALL(IF(DK$1:DK$71=DL7,ROW(DK$1:DK$71)),COUNTIF(DL$1:DL7,DL7)),1)</f>
        <v>Brent</v>
      </c>
      <c r="DN7" s="418" t="str">
        <f t="shared" si="28"/>
        <v>no data</v>
      </c>
      <c r="DO7" s="418" t="str">
        <f t="shared" si="29"/>
        <v>Brent</v>
      </c>
      <c r="DR7" s="419" t="s">
        <v>36</v>
      </c>
      <c r="DS7" s="418" t="str">
        <f>VLOOKUP(DR7,'Rural 80'!$A$11:$BS$488,68,FALSE)</f>
        <v>9999</v>
      </c>
      <c r="DT7" s="418" t="str">
        <f t="array" ref="DT7">INDEX(DS$1:DS$71,MATCH(SMALL(COUNTIF(DS$1:DS$71,"&lt;"&amp;DS$1:DS$71),ROW(DS7:DT7)),COUNTIF(DS$1:DS$71,"&lt;"&amp;DS$1:DS$71),0))</f>
        <v>9999</v>
      </c>
      <c r="DU7" s="418" t="str">
        <f t="array" ref="DU7">INDEX(DR$1:DR$71,SMALL(IF(DS$1:DS$71=DT7,ROW(DS$1:DS$71)),COUNTIF(DT$1:DT7,DT7)),1)</f>
        <v>Brent</v>
      </c>
      <c r="DV7" s="418" t="str">
        <f t="shared" si="30"/>
        <v>no data</v>
      </c>
      <c r="DW7" s="418" t="str">
        <f t="shared" si="31"/>
        <v>Brent</v>
      </c>
    </row>
    <row r="8" spans="1:127" x14ac:dyDescent="0.25">
      <c r="B8" s="419" t="s">
        <v>40</v>
      </c>
      <c r="C8" s="418">
        <f>VLOOKUP(B8,'Rural 80'!$A$11:$BS$488,8,FALSE)</f>
        <v>24</v>
      </c>
      <c r="D8" s="418">
        <f t="array" ref="D8">INDEX(C$1:C$71,MATCH(SMALL(COUNTIF(C$1:C$71,"&lt;"&amp;C$1:C$71),ROW(C8:D8)),COUNTIF(C$1:C$71,"&lt;"&amp;C$1:C$71),0))</f>
        <v>8</v>
      </c>
      <c r="E8" s="418" t="str">
        <f t="array" ref="E8">INDEX(B$1:B$71,SMALL(IF(C$1:C$71=D8,ROW(C$1:C$71)),COUNTIF(D$1:D8,D8)),1)</f>
        <v>Walsall</v>
      </c>
      <c r="F8" s="418">
        <f t="shared" si="0"/>
        <v>8</v>
      </c>
      <c r="G8" s="418" t="str">
        <f t="shared" si="1"/>
        <v>Walsall</v>
      </c>
      <c r="J8" s="419" t="s">
        <v>40</v>
      </c>
      <c r="K8" s="418">
        <f>VLOOKUP(J8,'Rural 80'!$A$11:$BS$488,12,FALSE)</f>
        <v>27</v>
      </c>
      <c r="L8" s="418">
        <f t="array" ref="L8">INDEX(K$1:K$71,MATCH(SMALL(COUNTIF(K$1:K$71,"&lt;"&amp;K$1:K$71),ROW(K8:L8)),COUNTIF(K$1:K$71,"&lt;"&amp;K$1:K$71),0))</f>
        <v>8</v>
      </c>
      <c r="M8" s="418" t="str">
        <f t="array" ref="M8">INDEX(J$1:J$71,SMALL(IF(K$1:K$71=L8,ROW(K$1:K$71)),COUNTIF(L$1:L8,L8)),1)</f>
        <v>North Tyneside</v>
      </c>
      <c r="N8" s="418">
        <f t="shared" si="2"/>
        <v>8</v>
      </c>
      <c r="O8" s="418" t="str">
        <f t="shared" si="3"/>
        <v>North Tyneside</v>
      </c>
      <c r="R8" s="419" t="s">
        <v>40</v>
      </c>
      <c r="S8" s="418">
        <f>VLOOKUP(R8,'Rural 80'!$A$11:$BS$488,16,FALSE)</f>
        <v>27</v>
      </c>
      <c r="T8" s="418">
        <f t="array" ref="T8">INDEX(S$1:S$71,MATCH(SMALL(COUNTIF(S$1:S$71,"&lt;"&amp;S$1:S$71),ROW(S8:T8)),COUNTIF(S$1:S$71,"&lt;"&amp;S$1:S$71),0))</f>
        <v>8</v>
      </c>
      <c r="U8" s="418" t="str">
        <f t="array" ref="U8">INDEX(R$1:R$71,SMALL(IF(S$1:S$71=T8,ROW(S$1:S$71)),COUNTIF(T$1:T8,T8)),1)</f>
        <v>Sefton</v>
      </c>
      <c r="V8" s="418">
        <f t="shared" si="4"/>
        <v>8</v>
      </c>
      <c r="W8" s="418" t="str">
        <f t="shared" si="5"/>
        <v>Sefton</v>
      </c>
      <c r="Z8" s="419" t="s">
        <v>40</v>
      </c>
      <c r="AA8" s="418">
        <f>VLOOKUP(Z8,'Rural 80'!$A$11:$BS$488,20,FALSE)</f>
        <v>28</v>
      </c>
      <c r="AB8" s="418">
        <f t="array" ref="AB8">INDEX(AA$1:AA$71,MATCH(SMALL(COUNTIF(AA$1:AA$71,"&lt;"&amp;AA$1:AA$71),ROW(AA8:AB8)),COUNTIF(AA$1:AA$71,"&lt;"&amp;AA$1:AA$71),0))</f>
        <v>8</v>
      </c>
      <c r="AC8" s="418" t="str">
        <f t="array" ref="AC8">INDEX(Z$1:Z$71,SMALL(IF(AA$1:AA$71=AB8,ROW(AA$1:AA$71)),COUNTIF(AB$1:AB8,AB8)),1)</f>
        <v>Sefton</v>
      </c>
      <c r="AD8" s="418">
        <f t="shared" si="6"/>
        <v>8</v>
      </c>
      <c r="AE8" s="418" t="str">
        <f t="shared" si="7"/>
        <v>Sefton</v>
      </c>
      <c r="AH8" s="419" t="s">
        <v>40</v>
      </c>
      <c r="AI8" s="418">
        <f>VLOOKUP(AH8,'Rural 80'!$A$11:$BS$488,24,FALSE)</f>
        <v>21</v>
      </c>
      <c r="AJ8" s="418">
        <f t="array" ref="AJ8">INDEX(AI$1:AI$71,MATCH(SMALL(COUNTIF(AI$1:AI$71,"&lt;"&amp;AI$1:AI$71),ROW(AI8:AJ8)),COUNTIF(AI$1:AI$71,"&lt;"&amp;AI$1:AI$71),0))</f>
        <v>8</v>
      </c>
      <c r="AK8" s="418" t="str">
        <f t="array" ref="AK8">INDEX(AH$1:AH$71,SMALL(IF(AI$1:AI$71=AJ8,ROW(AI$1:AI$71)),COUNTIF(AJ$1:AJ8,AJ8)),1)</f>
        <v>Sunderland</v>
      </c>
      <c r="AL8" s="418">
        <f t="shared" si="8"/>
        <v>8</v>
      </c>
      <c r="AM8" s="418" t="str">
        <f t="shared" si="9"/>
        <v>Sunderland</v>
      </c>
      <c r="AP8" s="419" t="s">
        <v>40</v>
      </c>
      <c r="AQ8" s="418">
        <f>VLOOKUP(AP8,'Rural 80'!$A$11:$BS$488,28,FALSE)</f>
        <v>25</v>
      </c>
      <c r="AR8" s="418">
        <f t="array" ref="AR8">INDEX(AQ$1:AQ$71,MATCH(SMALL(COUNTIF(AQ$1:AQ$71,"&lt;"&amp;AQ$1:AQ$71),ROW(AQ8:AR8)),COUNTIF(AQ$1:AQ$71,"&lt;"&amp;AQ$1:AQ$71),0))</f>
        <v>8</v>
      </c>
      <c r="AS8" s="418" t="str">
        <f t="array" ref="AS8">INDEX(AP$1:AP$71,SMALL(IF(AQ$1:AQ$71=AR8,ROW(AQ$1:AQ$71)),COUNTIF(AR$1:AR8,AR8)),1)</f>
        <v>Wigan</v>
      </c>
      <c r="AT8" s="418">
        <f t="shared" si="10"/>
        <v>8</v>
      </c>
      <c r="AU8" s="418" t="str">
        <f t="shared" si="11"/>
        <v>Wigan</v>
      </c>
      <c r="AX8" s="419" t="s">
        <v>40</v>
      </c>
      <c r="AY8" s="418">
        <f>VLOOKUP(AX8,'Rural 80'!$A$11:$BS$488,32,FALSE)</f>
        <v>24</v>
      </c>
      <c r="AZ8" s="418">
        <f t="array" ref="AZ8">INDEX(AY$1:AY$71,MATCH(SMALL(COUNTIF(AY$1:AY$71,"&lt;"&amp;AY$1:AY$71),ROW(AY8:AZ8)),COUNTIF(AY$1:AY$71,"&lt;"&amp;AY$1:AY$71),0))</f>
        <v>8</v>
      </c>
      <c r="BA8" s="418" t="str">
        <f t="array" ref="BA8">INDEX(AX$1:AX$71,SMALL(IF(AY$1:AY$71=AZ8,ROW(AY$1:AY$71)),COUNTIF(AZ$1:AZ8,AZ8)),1)</f>
        <v>Oldham</v>
      </c>
      <c r="BB8" s="418">
        <f t="shared" si="12"/>
        <v>8</v>
      </c>
      <c r="BC8" s="418" t="str">
        <f t="shared" si="13"/>
        <v>Oldham</v>
      </c>
      <c r="BF8" s="419" t="s">
        <v>40</v>
      </c>
      <c r="BG8" s="418">
        <f>VLOOKUP(BF8,'Rural 80'!$A$11:$BS$488,36,FALSE)</f>
        <v>21</v>
      </c>
      <c r="BH8" s="418">
        <f t="array" ref="BH8">INDEX(BG$1:BG$71,MATCH(SMALL(COUNTIF(BG$1:BG$71,"&lt;"&amp;BG$1:BG$71),ROW(BG8:BH8)),COUNTIF(BG$1:BG$71,"&lt;"&amp;BG$1:BG$71),0))</f>
        <v>8</v>
      </c>
      <c r="BI8" s="418" t="str">
        <f t="array" ref="BI8">INDEX(BF$1:BF$71,SMALL(IF(BG$1:BG$71=BH8,ROW(BG$1:BG$71)),COUNTIF(BH$1:BH8,BH8)),1)</f>
        <v>St Helens</v>
      </c>
      <c r="BJ8" s="418">
        <f t="shared" si="14"/>
        <v>8</v>
      </c>
      <c r="BK8" s="418" t="str">
        <f t="shared" si="15"/>
        <v>St Helens</v>
      </c>
      <c r="BN8" s="419" t="s">
        <v>40</v>
      </c>
      <c r="BO8" s="418">
        <f>VLOOKUP(BN8,'Rural 80'!$A$11:$BS$488,40,FALSE)</f>
        <v>29</v>
      </c>
      <c r="BP8" s="418">
        <f t="array" ref="BP8">INDEX(BO$1:BO$71,MATCH(SMALL(COUNTIF(BO$1:BO$71,"&lt;"&amp;BO$1:BO$71),ROW(BO8:BP8)),COUNTIF(BO$1:BO$71,"&lt;"&amp;BO$1:BO$71),0))</f>
        <v>8</v>
      </c>
      <c r="BQ8" s="418" t="str">
        <f t="array" ref="BQ8">INDEX(BN$1:BN$71,SMALL(IF(BO$1:BO$71=BP8,ROW(BO$1:BO$71)),COUNTIF(BP$1:BP8,BP8)),1)</f>
        <v>Solihull</v>
      </c>
      <c r="BR8" s="418">
        <f t="shared" si="16"/>
        <v>8</v>
      </c>
      <c r="BS8" s="418" t="str">
        <f t="shared" si="17"/>
        <v>Solihull</v>
      </c>
      <c r="BV8" s="419" t="s">
        <v>40</v>
      </c>
      <c r="BW8" s="418">
        <f>VLOOKUP(BV8,'Rural 80'!$A$11:$BS$488,44,FALSE)</f>
        <v>31</v>
      </c>
      <c r="BX8" s="418">
        <f t="array" ref="BX8">INDEX(BW$1:BW$71,MATCH(SMALL(COUNTIF(BW$1:BW$71,"&lt;"&amp;BW$1:BW$71),ROW(BW8:BX8)),COUNTIF(BW$1:BW$71,"&lt;"&amp;BW$1:BW$71),0))</f>
        <v>8</v>
      </c>
      <c r="BY8" s="418" t="str">
        <f t="array" ref="BY8">INDEX(BV$1:BV$71,SMALL(IF(BW$1:BW$71=BX8,ROW(BW$1:BW$71)),COUNTIF(BX$1:BX8,BX8)),1)</f>
        <v>Solihull</v>
      </c>
      <c r="BZ8" s="418">
        <f t="shared" si="18"/>
        <v>8</v>
      </c>
      <c r="CA8" s="418" t="str">
        <f t="shared" si="19"/>
        <v>Solihull</v>
      </c>
      <c r="CD8" s="419" t="s">
        <v>40</v>
      </c>
      <c r="CE8" s="418">
        <f>VLOOKUP(CD8,'Rural 80'!$A$11:$BS$488,48,FALSE)</f>
        <v>29</v>
      </c>
      <c r="CF8" s="418">
        <f t="array" ref="CF8">INDEX(CE$1:CE$71,MATCH(SMALL(COUNTIF(CE$1:CE$71,"&lt;"&amp;CE$1:CE$71),ROW(CE8:CF8)),COUNTIF(CE$1:CE$71,"&lt;"&amp;CE$1:CE$71),0))</f>
        <v>8</v>
      </c>
      <c r="CG8" s="418" t="str">
        <f t="array" ref="CG8">INDEX(CD$1:CD$71,SMALL(IF(CE$1:CE$71=CF8,ROW(CE$1:CE$71)),COUNTIF(CF$1:CF8,CF8)),1)</f>
        <v>Solihull</v>
      </c>
      <c r="CH8" s="418">
        <f t="shared" si="20"/>
        <v>8</v>
      </c>
      <c r="CI8" s="418" t="str">
        <f t="shared" si="21"/>
        <v>Solihull</v>
      </c>
      <c r="CL8" s="419" t="s">
        <v>40</v>
      </c>
      <c r="CM8" s="418">
        <f>VLOOKUP(CL8,'Rural 80'!$A$11:$BS$488,52,FALSE)</f>
        <v>31</v>
      </c>
      <c r="CN8" s="418">
        <f t="array" ref="CN8">INDEX(CM$1:CM$71,MATCH(SMALL(COUNTIF(CM$1:CM$71,"&lt;"&amp;CM$1:CM$71),ROW(CM8:CN8)),COUNTIF(CM$1:CM$71,"&lt;"&amp;CM$1:CM$71),0))</f>
        <v>8</v>
      </c>
      <c r="CO8" s="418" t="str">
        <f t="array" ref="CO8">INDEX(CL$1:CL$71,SMALL(IF(CM$1:CM$71=CN8,ROW(CM$1:CM$71)),COUNTIF(CN$1:CN8,CN8)),1)</f>
        <v>Rochdale</v>
      </c>
      <c r="CP8" s="418">
        <f t="shared" si="22"/>
        <v>8</v>
      </c>
      <c r="CQ8" s="418" t="str">
        <f t="shared" si="23"/>
        <v>Rochdale</v>
      </c>
      <c r="CT8" s="419" t="s">
        <v>40</v>
      </c>
      <c r="CU8" s="418" t="str">
        <f>VLOOKUP(CT8,'Rural 80'!$A$11:$BS$488,56,FALSE)</f>
        <v>9999</v>
      </c>
      <c r="CV8" s="418" t="str">
        <f t="array" ref="CV8">INDEX(CU$1:CU$71,MATCH(SMALL(COUNTIF(CU$1:CU$71,"&lt;"&amp;CU$1:CU$71),ROW(CU8:CV8)),COUNTIF(CU$1:CU$71,"&lt;"&amp;CU$1:CU$71),0))</f>
        <v>9999</v>
      </c>
      <c r="CW8" s="418" t="str">
        <f t="array" ref="CW8">INDEX(CT$1:CT$71,SMALL(IF(CU$1:CU$71=CV8,ROW(CU$1:CU$71)),COUNTIF(CV$1:CV8,CV8)),1)</f>
        <v>Bromley</v>
      </c>
      <c r="CX8" s="418" t="str">
        <f t="shared" si="24"/>
        <v>no data</v>
      </c>
      <c r="CY8" s="418" t="str">
        <f t="shared" si="25"/>
        <v>Bromley</v>
      </c>
      <c r="DB8" s="419" t="s">
        <v>40</v>
      </c>
      <c r="DC8" s="418" t="str">
        <f>VLOOKUP(DB8,'Rural 80'!$A$11:$BS$488,60,FALSE)</f>
        <v>9999</v>
      </c>
      <c r="DD8" s="418" t="str">
        <f t="array" ref="DD8">INDEX(DC$1:DC$71,MATCH(SMALL(COUNTIF(DC$1:DC$71,"&lt;"&amp;DC$1:DC$71),ROW(DC8:DD8)),COUNTIF(DC$1:DC$71,"&lt;"&amp;DC$1:DC$71),0))</f>
        <v>9999</v>
      </c>
      <c r="DE8" s="418" t="str">
        <f t="array" ref="DE8">INDEX(DB$1:DB$71,SMALL(IF(DC$1:DC$71=DD8,ROW(DC$1:DC$71)),COUNTIF(DD$1:DD8,DD8)),1)</f>
        <v>Bromley</v>
      </c>
      <c r="DF8" s="418" t="str">
        <f t="shared" si="26"/>
        <v>no data</v>
      </c>
      <c r="DG8" s="418" t="str">
        <f t="shared" si="27"/>
        <v>Bromley</v>
      </c>
      <c r="DJ8" s="419" t="s">
        <v>40</v>
      </c>
      <c r="DK8" s="418" t="str">
        <f>VLOOKUP(DJ8,'Rural 80'!$A$11:$BS$488,64,FALSE)</f>
        <v>9999</v>
      </c>
      <c r="DL8" s="418" t="str">
        <f t="array" ref="DL8">INDEX(DK$1:DK$71,MATCH(SMALL(COUNTIF(DK$1:DK$71,"&lt;"&amp;DK$1:DK$71),ROW(DK8:DL8)),COUNTIF(DK$1:DK$71,"&lt;"&amp;DK$1:DK$71),0))</f>
        <v>9999</v>
      </c>
      <c r="DM8" s="418" t="str">
        <f t="array" ref="DM8">INDEX(DJ$1:DJ$71,SMALL(IF(DK$1:DK$71=DL8,ROW(DK$1:DK$71)),COUNTIF(DL$1:DL8,DL8)),1)</f>
        <v>Bromley</v>
      </c>
      <c r="DN8" s="418" t="str">
        <f t="shared" si="28"/>
        <v>no data</v>
      </c>
      <c r="DO8" s="418" t="str">
        <f t="shared" si="29"/>
        <v>Bromley</v>
      </c>
      <c r="DR8" s="419" t="s">
        <v>40</v>
      </c>
      <c r="DS8" s="418" t="str">
        <f>VLOOKUP(DR8,'Rural 80'!$A$11:$BS$488,68,FALSE)</f>
        <v>9999</v>
      </c>
      <c r="DT8" s="418" t="str">
        <f t="array" ref="DT8">INDEX(DS$1:DS$71,MATCH(SMALL(COUNTIF(DS$1:DS$71,"&lt;"&amp;DS$1:DS$71),ROW(DS8:DT8)),COUNTIF(DS$1:DS$71,"&lt;"&amp;DS$1:DS$71),0))</f>
        <v>9999</v>
      </c>
      <c r="DU8" s="418" t="str">
        <f t="array" ref="DU8">INDEX(DR$1:DR$71,SMALL(IF(DS$1:DS$71=DT8,ROW(DS$1:DS$71)),COUNTIF(DT$1:DT8,DT8)),1)</f>
        <v>Bromley</v>
      </c>
      <c r="DV8" s="418" t="str">
        <f t="shared" si="30"/>
        <v>no data</v>
      </c>
      <c r="DW8" s="418" t="str">
        <f t="shared" si="31"/>
        <v>Bromley</v>
      </c>
    </row>
    <row r="9" spans="1:127" x14ac:dyDescent="0.25">
      <c r="B9" s="419" t="s">
        <v>42</v>
      </c>
      <c r="C9" s="418">
        <f>VLOOKUP(B9,'Rural 80'!$A$11:$BS$488,8,FALSE)</f>
        <v>12</v>
      </c>
      <c r="D9" s="418">
        <f t="array" ref="D9">INDEX(C$1:C$71,MATCH(SMALL(COUNTIF(C$1:C$71,"&lt;"&amp;C$1:C$71),ROW(C9:D9)),COUNTIF(C$1:C$71,"&lt;"&amp;C$1:C$71),0))</f>
        <v>9</v>
      </c>
      <c r="E9" s="418" t="str">
        <f t="array" ref="E9">INDEX(B$1:B$71,SMALL(IF(C$1:C$71=D9,ROW(C$1:C$71)),COUNTIF(D$1:D9,D9)),1)</f>
        <v>Three Rivers</v>
      </c>
      <c r="F9" s="418">
        <f t="shared" si="0"/>
        <v>9</v>
      </c>
      <c r="G9" s="418" t="str">
        <f t="shared" si="1"/>
        <v>Three Rivers</v>
      </c>
      <c r="J9" s="419" t="s">
        <v>42</v>
      </c>
      <c r="K9" s="418">
        <f>VLOOKUP(J9,'Rural 80'!$A$11:$BS$488,12,FALSE)</f>
        <v>11</v>
      </c>
      <c r="L9" s="418">
        <f t="array" ref="L9">INDEX(K$1:K$71,MATCH(SMALL(COUNTIF(K$1:K$71,"&lt;"&amp;K$1:K$71),ROW(K9:L9)),COUNTIF(K$1:K$71,"&lt;"&amp;K$1:K$71),0))</f>
        <v>9</v>
      </c>
      <c r="M9" s="418" t="str">
        <f t="array" ref="M9">INDEX(J$1:J$71,SMALL(IF(K$1:K$71=L9,ROW(K$1:K$71)),COUNTIF(L$1:L9,L9)),1)</f>
        <v>Solihull</v>
      </c>
      <c r="N9" s="418">
        <f t="shared" si="2"/>
        <v>9</v>
      </c>
      <c r="O9" s="418" t="str">
        <f t="shared" si="3"/>
        <v>Solihull</v>
      </c>
      <c r="R9" s="419" t="s">
        <v>42</v>
      </c>
      <c r="S9" s="418">
        <f>VLOOKUP(R9,'Rural 80'!$A$11:$BS$488,16,FALSE)</f>
        <v>15</v>
      </c>
      <c r="T9" s="418">
        <f t="array" ref="T9">INDEX(S$1:S$71,MATCH(SMALL(COUNTIF(S$1:S$71,"&lt;"&amp;S$1:S$71),ROW(S9:T9)),COUNTIF(S$1:S$71,"&lt;"&amp;S$1:S$71),0))</f>
        <v>9</v>
      </c>
      <c r="U9" s="418" t="str">
        <f t="array" ref="U9">INDEX(R$1:R$71,SMALL(IF(S$1:S$71=T9,ROW(S$1:S$71)),COUNTIF(T$1:T9,T9)),1)</f>
        <v>Rochdale</v>
      </c>
      <c r="V9" s="418">
        <f t="shared" si="4"/>
        <v>9</v>
      </c>
      <c r="W9" s="418" t="str">
        <f t="shared" si="5"/>
        <v>Rochdale</v>
      </c>
      <c r="Z9" s="419" t="s">
        <v>42</v>
      </c>
      <c r="AA9" s="418">
        <f>VLOOKUP(Z9,'Rural 80'!$A$11:$BS$488,20,FALSE)</f>
        <v>16</v>
      </c>
      <c r="AB9" s="418">
        <f t="array" ref="AB9">INDEX(AA$1:AA$71,MATCH(SMALL(COUNTIF(AA$1:AA$71,"&lt;"&amp;AA$1:AA$71),ROW(AA9:AB9)),COUNTIF(AA$1:AA$71,"&lt;"&amp;AA$1:AA$71),0))</f>
        <v>9</v>
      </c>
      <c r="AC9" s="418" t="str">
        <f t="array" ref="AC9">INDEX(Z$1:Z$71,SMALL(IF(AA$1:AA$71=AB9,ROW(AA$1:AA$71)),COUNTIF(AB$1:AB9,AB9)),1)</f>
        <v>Rochdale</v>
      </c>
      <c r="AD9" s="418">
        <f t="shared" si="6"/>
        <v>9</v>
      </c>
      <c r="AE9" s="418" t="str">
        <f t="shared" si="7"/>
        <v>Rochdale</v>
      </c>
      <c r="AH9" s="419" t="s">
        <v>42</v>
      </c>
      <c r="AI9" s="418">
        <f>VLOOKUP(AH9,'Rural 80'!$A$11:$BS$488,24,FALSE)</f>
        <v>23</v>
      </c>
      <c r="AJ9" s="418">
        <f t="array" ref="AJ9">INDEX(AI$1:AI$71,MATCH(SMALL(COUNTIF(AI$1:AI$71,"&lt;"&amp;AI$1:AI$71),ROW(AI9:AJ9)),COUNTIF(AI$1:AI$71,"&lt;"&amp;AI$1:AI$71),0))</f>
        <v>9</v>
      </c>
      <c r="AK9" s="418" t="str">
        <f t="array" ref="AK9">INDEX(AH$1:AH$71,SMALL(IF(AI$1:AI$71=AJ9,ROW(AI$1:AI$71)),COUNTIF(AJ$1:AJ9,AJ9)),1)</f>
        <v>Solihull</v>
      </c>
      <c r="AL9" s="418">
        <f t="shared" si="8"/>
        <v>9</v>
      </c>
      <c r="AM9" s="418" t="str">
        <f t="shared" si="9"/>
        <v>Solihull</v>
      </c>
      <c r="AP9" s="419" t="s">
        <v>42</v>
      </c>
      <c r="AQ9" s="418">
        <f>VLOOKUP(AP9,'Rural 80'!$A$11:$BS$488,28,FALSE)</f>
        <v>24</v>
      </c>
      <c r="AR9" s="418">
        <f t="array" ref="AR9">INDEX(AQ$1:AQ$71,MATCH(SMALL(COUNTIF(AQ$1:AQ$71,"&lt;"&amp;AQ$1:AQ$71),ROW(AQ9:AR9)),COUNTIF(AQ$1:AQ$71,"&lt;"&amp;AQ$1:AQ$71),0))</f>
        <v>9</v>
      </c>
      <c r="AS9" s="418" t="str">
        <f t="array" ref="AS9">INDEX(AP$1:AP$71,SMALL(IF(AQ$1:AQ$71=AR9,ROW(AQ$1:AQ$71)),COUNTIF(AR$1:AR9,AR9)),1)</f>
        <v>Tameside</v>
      </c>
      <c r="AT9" s="418">
        <f t="shared" si="10"/>
        <v>9</v>
      </c>
      <c r="AU9" s="418" t="str">
        <f t="shared" si="11"/>
        <v>Tameside</v>
      </c>
      <c r="AX9" s="419" t="s">
        <v>42</v>
      </c>
      <c r="AY9" s="418">
        <f>VLOOKUP(AX9,'Rural 80'!$A$11:$BS$488,32,FALSE)</f>
        <v>26</v>
      </c>
      <c r="AZ9" s="418">
        <f t="array" ref="AZ9">INDEX(AY$1:AY$71,MATCH(SMALL(COUNTIF(AY$1:AY$71,"&lt;"&amp;AY$1:AY$71),ROW(AY9:AZ9)),COUNTIF(AY$1:AY$71,"&lt;"&amp;AY$1:AY$71),0))</f>
        <v>9</v>
      </c>
      <c r="BA9" s="418" t="str">
        <f t="array" ref="BA9">INDEX(AX$1:AX$71,SMALL(IF(AY$1:AY$71=AZ9,ROW(AY$1:AY$71)),COUNTIF(AZ$1:AZ9,AZ9)),1)</f>
        <v>Stockport</v>
      </c>
      <c r="BB9" s="418">
        <f t="shared" si="12"/>
        <v>9</v>
      </c>
      <c r="BC9" s="418" t="str">
        <f t="shared" si="13"/>
        <v>Stockport</v>
      </c>
      <c r="BF9" s="419" t="s">
        <v>42</v>
      </c>
      <c r="BG9" s="418">
        <f>VLOOKUP(BF9,'Rural 80'!$A$11:$BS$488,36,FALSE)</f>
        <v>28</v>
      </c>
      <c r="BH9" s="418">
        <f t="array" ref="BH9">INDEX(BG$1:BG$71,MATCH(SMALL(COUNTIF(BG$1:BG$71,"&lt;"&amp;BG$1:BG$71),ROW(BG9:BH9)),COUNTIF(BG$1:BG$71,"&lt;"&amp;BG$1:BG$71),0))</f>
        <v>9</v>
      </c>
      <c r="BI9" s="418" t="str">
        <f t="array" ref="BI9">INDEX(BF$1:BF$71,SMALL(IF(BG$1:BG$71=BH9,ROW(BG$1:BG$71)),COUNTIF(BH$1:BH9,BH9)),1)</f>
        <v>Oldham</v>
      </c>
      <c r="BJ9" s="418">
        <f t="shared" si="14"/>
        <v>9</v>
      </c>
      <c r="BK9" s="418" t="str">
        <f t="shared" si="15"/>
        <v>Oldham</v>
      </c>
      <c r="BN9" s="419" t="s">
        <v>42</v>
      </c>
      <c r="BO9" s="418">
        <f>VLOOKUP(BN9,'Rural 80'!$A$11:$BS$488,40,FALSE)</f>
        <v>2</v>
      </c>
      <c r="BP9" s="418">
        <f t="array" ref="BP9">INDEX(BO$1:BO$71,MATCH(SMALL(COUNTIF(BO$1:BO$71,"&lt;"&amp;BO$1:BO$71),ROW(BO9:BP9)),COUNTIF(BO$1:BO$71,"&lt;"&amp;BO$1:BO$71),0))</f>
        <v>9</v>
      </c>
      <c r="BQ9" s="418" t="str">
        <f t="array" ref="BQ9">INDEX(BN$1:BN$71,SMALL(IF(BO$1:BO$71=BP9,ROW(BO$1:BO$71)),COUNTIF(BP$1:BP9,BP9)),1)</f>
        <v>Dudley</v>
      </c>
      <c r="BR9" s="418">
        <f t="shared" si="16"/>
        <v>9</v>
      </c>
      <c r="BS9" s="418" t="str">
        <f t="shared" si="17"/>
        <v>Dudley</v>
      </c>
      <c r="BV9" s="419" t="s">
        <v>42</v>
      </c>
      <c r="BW9" s="418">
        <f>VLOOKUP(BV9,'Rural 80'!$A$11:$BS$488,44,FALSE)</f>
        <v>1</v>
      </c>
      <c r="BX9" s="418">
        <f t="array" ref="BX9">INDEX(BW$1:BW$71,MATCH(SMALL(COUNTIF(BW$1:BW$71,"&lt;"&amp;BW$1:BW$71),ROW(BW9:BX9)),COUNTIF(BW$1:BW$71,"&lt;"&amp;BW$1:BW$71),0))</f>
        <v>9</v>
      </c>
      <c r="BY9" s="418" t="str">
        <f t="array" ref="BY9">INDEX(BV$1:BV$71,SMALL(IF(BW$1:BW$71=BX9,ROW(BW$1:BW$71)),COUNTIF(BX$1:BX9,BX9)),1)</f>
        <v>Sandwell</v>
      </c>
      <c r="BZ9" s="418">
        <f t="shared" si="18"/>
        <v>9</v>
      </c>
      <c r="CA9" s="418" t="str">
        <f t="shared" si="19"/>
        <v>Sandwell</v>
      </c>
      <c r="CD9" s="419" t="s">
        <v>42</v>
      </c>
      <c r="CE9" s="418">
        <f>VLOOKUP(CD9,'Rural 80'!$A$11:$BS$488,48,FALSE)</f>
        <v>1</v>
      </c>
      <c r="CF9" s="418">
        <f t="array" ref="CF9">INDEX(CE$1:CE$71,MATCH(SMALL(COUNTIF(CE$1:CE$71,"&lt;"&amp;CE$1:CE$71),ROW(CE9:CF9)),COUNTIF(CE$1:CE$71,"&lt;"&amp;CE$1:CE$71),0))</f>
        <v>9</v>
      </c>
      <c r="CG9" s="418" t="str">
        <f t="array" ref="CG9">INDEX(CD$1:CD$71,SMALL(IF(CE$1:CE$71=CF9,ROW(CE$1:CE$71)),COUNTIF(CF$1:CF9,CF9)),1)</f>
        <v>Rochdale</v>
      </c>
      <c r="CH9" s="418">
        <f t="shared" si="20"/>
        <v>9</v>
      </c>
      <c r="CI9" s="418" t="str">
        <f t="shared" si="21"/>
        <v>Rochdale</v>
      </c>
      <c r="CL9" s="419" t="s">
        <v>42</v>
      </c>
      <c r="CM9" s="418">
        <f>VLOOKUP(CL9,'Rural 80'!$A$11:$BS$488,52,FALSE)</f>
        <v>6</v>
      </c>
      <c r="CN9" s="418">
        <f t="array" ref="CN9">INDEX(CM$1:CM$71,MATCH(SMALL(COUNTIF(CM$1:CM$71,"&lt;"&amp;CM$1:CM$71),ROW(CM9:CN9)),COUNTIF(CM$1:CM$71,"&lt;"&amp;CM$1:CM$71),0))</f>
        <v>9</v>
      </c>
      <c r="CO9" s="418" t="str">
        <f t="array" ref="CO9">INDEX(CL$1:CL$71,SMALL(IF(CM$1:CM$71=CN9,ROW(CM$1:CM$71)),COUNTIF(CN$1:CN9,CN9)),1)</f>
        <v>Oldham</v>
      </c>
      <c r="CP9" s="418">
        <f t="shared" si="22"/>
        <v>9</v>
      </c>
      <c r="CQ9" s="418" t="str">
        <f t="shared" si="23"/>
        <v>Oldham</v>
      </c>
      <c r="CT9" s="419" t="s">
        <v>42</v>
      </c>
      <c r="CU9" s="418" t="str">
        <f>VLOOKUP(CT9,'Rural 80'!$A$11:$BS$488,56,FALSE)</f>
        <v>9999</v>
      </c>
      <c r="CV9" s="418" t="str">
        <f t="array" ref="CV9">INDEX(CU$1:CU$71,MATCH(SMALL(COUNTIF(CU$1:CU$71,"&lt;"&amp;CU$1:CU$71),ROW(CU9:CV9)),COUNTIF(CU$1:CU$71,"&lt;"&amp;CU$1:CU$71),0))</f>
        <v>9999</v>
      </c>
      <c r="CW9" s="418" t="str">
        <f t="array" ref="CW9">INDEX(CT$1:CT$71,SMALL(IF(CU$1:CU$71=CV9,ROW(CU$1:CU$71)),COUNTIF(CV$1:CV9,CV9)),1)</f>
        <v>Broxbourne</v>
      </c>
      <c r="CX9" s="418" t="str">
        <f t="shared" si="24"/>
        <v>no data</v>
      </c>
      <c r="CY9" s="418" t="str">
        <f t="shared" si="25"/>
        <v>Broxbourne</v>
      </c>
      <c r="DB9" s="419" t="s">
        <v>42</v>
      </c>
      <c r="DC9" s="418" t="str">
        <f>VLOOKUP(DB9,'Rural 80'!$A$11:$BS$488,60,FALSE)</f>
        <v>9999</v>
      </c>
      <c r="DD9" s="418" t="str">
        <f t="array" ref="DD9">INDEX(DC$1:DC$71,MATCH(SMALL(COUNTIF(DC$1:DC$71,"&lt;"&amp;DC$1:DC$71),ROW(DC9:DD9)),COUNTIF(DC$1:DC$71,"&lt;"&amp;DC$1:DC$71),0))</f>
        <v>9999</v>
      </c>
      <c r="DE9" s="418" t="str">
        <f t="array" ref="DE9">INDEX(DB$1:DB$71,SMALL(IF(DC$1:DC$71=DD9,ROW(DC$1:DC$71)),COUNTIF(DD$1:DD9,DD9)),1)</f>
        <v>Broxbourne</v>
      </c>
      <c r="DF9" s="418" t="str">
        <f t="shared" si="26"/>
        <v>no data</v>
      </c>
      <c r="DG9" s="418" t="str">
        <f t="shared" si="27"/>
        <v>Broxbourne</v>
      </c>
      <c r="DJ9" s="419" t="s">
        <v>42</v>
      </c>
      <c r="DK9" s="418" t="str">
        <f>VLOOKUP(DJ9,'Rural 80'!$A$11:$BS$488,64,FALSE)</f>
        <v>9999</v>
      </c>
      <c r="DL9" s="418" t="str">
        <f t="array" ref="DL9">INDEX(DK$1:DK$71,MATCH(SMALL(COUNTIF(DK$1:DK$71,"&lt;"&amp;DK$1:DK$71),ROW(DK9:DL9)),COUNTIF(DK$1:DK$71,"&lt;"&amp;DK$1:DK$71),0))</f>
        <v>9999</v>
      </c>
      <c r="DM9" s="418" t="str">
        <f t="array" ref="DM9">INDEX(DJ$1:DJ$71,SMALL(IF(DK$1:DK$71=DL9,ROW(DK$1:DK$71)),COUNTIF(DL$1:DL9,DL9)),1)</f>
        <v>Broxbourne</v>
      </c>
      <c r="DN9" s="418" t="str">
        <f t="shared" si="28"/>
        <v>no data</v>
      </c>
      <c r="DO9" s="418" t="str">
        <f t="shared" si="29"/>
        <v>Broxbourne</v>
      </c>
      <c r="DR9" s="419" t="s">
        <v>42</v>
      </c>
      <c r="DS9" s="418" t="str">
        <f>VLOOKUP(DR9,'Rural 80'!$A$11:$BS$488,68,FALSE)</f>
        <v>9999</v>
      </c>
      <c r="DT9" s="418" t="str">
        <f t="array" ref="DT9">INDEX(DS$1:DS$71,MATCH(SMALL(COUNTIF(DS$1:DS$71,"&lt;"&amp;DS$1:DS$71),ROW(DS9:DT9)),COUNTIF(DS$1:DS$71,"&lt;"&amp;DS$1:DS$71),0))</f>
        <v>9999</v>
      </c>
      <c r="DU9" s="418" t="str">
        <f t="array" ref="DU9">INDEX(DR$1:DR$71,SMALL(IF(DS$1:DS$71=DT9,ROW(DS$1:DS$71)),COUNTIF(DT$1:DT9,DT9)),1)</f>
        <v>Broxbourne</v>
      </c>
      <c r="DV9" s="418" t="str">
        <f t="shared" si="30"/>
        <v>no data</v>
      </c>
      <c r="DW9" s="418" t="str">
        <f t="shared" si="31"/>
        <v>Broxbourne</v>
      </c>
    </row>
    <row r="10" spans="1:127" x14ac:dyDescent="0.25">
      <c r="B10" s="419" t="s">
        <v>45</v>
      </c>
      <c r="C10" s="418">
        <f>VLOOKUP(B10,'Rural 80'!$A$11:$BS$488,8,FALSE)</f>
        <v>15</v>
      </c>
      <c r="D10" s="418">
        <f t="array" ref="D10">INDEX(C$1:C$71,MATCH(SMALL(COUNTIF(C$1:C$71,"&lt;"&amp;C$1:C$71),ROW(C10:D10)),COUNTIF(C$1:C$71,"&lt;"&amp;C$1:C$71),0))</f>
        <v>10</v>
      </c>
      <c r="E10" s="418" t="str">
        <f t="array" ref="E10">INDEX(B$1:B$71,SMALL(IF(C$1:C$71=D10,ROW(C$1:C$71)),COUNTIF(D$1:D10,D10)),1)</f>
        <v>Sefton</v>
      </c>
      <c r="F10" s="418">
        <f t="shared" si="0"/>
        <v>10</v>
      </c>
      <c r="G10" s="418" t="str">
        <f t="shared" si="1"/>
        <v>Sefton</v>
      </c>
      <c r="J10" s="419" t="s">
        <v>45</v>
      </c>
      <c r="K10" s="418">
        <f>VLOOKUP(J10,'Rural 80'!$A$11:$BS$488,12,FALSE)</f>
        <v>13</v>
      </c>
      <c r="L10" s="418">
        <f t="array" ref="L10">INDEX(K$1:K$71,MATCH(SMALL(COUNTIF(K$1:K$71,"&lt;"&amp;K$1:K$71),ROW(K10:L10)),COUNTIF(K$1:K$71,"&lt;"&amp;K$1:K$71),0))</f>
        <v>10</v>
      </c>
      <c r="M10" s="418" t="str">
        <f t="array" ref="M10">INDEX(J$1:J$71,SMALL(IF(K$1:K$71=L10,ROW(K$1:K$71)),COUNTIF(L$1:L10,L10)),1)</f>
        <v>Rochdale</v>
      </c>
      <c r="N10" s="418">
        <f t="shared" si="2"/>
        <v>10</v>
      </c>
      <c r="O10" s="418" t="str">
        <f t="shared" si="3"/>
        <v>Rochdale</v>
      </c>
      <c r="R10" s="419" t="s">
        <v>45</v>
      </c>
      <c r="S10" s="418">
        <f>VLOOKUP(R10,'Rural 80'!$A$11:$BS$488,16,FALSE)</f>
        <v>17</v>
      </c>
      <c r="T10" s="418">
        <f t="array" ref="T10">INDEX(S$1:S$71,MATCH(SMALL(COUNTIF(S$1:S$71,"&lt;"&amp;S$1:S$71),ROW(S10:T10)),COUNTIF(S$1:S$71,"&lt;"&amp;S$1:S$71),0))</f>
        <v>10</v>
      </c>
      <c r="U10" s="418" t="str">
        <f t="array" ref="U10">INDEX(R$1:R$71,SMALL(IF(S$1:S$71=T10,ROW(S$1:S$71)),COUNTIF(T$1:T10,T10)),1)</f>
        <v>Walsall</v>
      </c>
      <c r="V10" s="418">
        <f t="shared" si="4"/>
        <v>10</v>
      </c>
      <c r="W10" s="418" t="str">
        <f t="shared" si="5"/>
        <v>Walsall</v>
      </c>
      <c r="Z10" s="419" t="s">
        <v>45</v>
      </c>
      <c r="AA10" s="418">
        <f>VLOOKUP(Z10,'Rural 80'!$A$11:$BS$488,20,FALSE)</f>
        <v>4</v>
      </c>
      <c r="AB10" s="418">
        <f t="array" ref="AB10">INDEX(AA$1:AA$71,MATCH(SMALL(COUNTIF(AA$1:AA$71,"&lt;"&amp;AA$1:AA$71),ROW(AA10:AB10)),COUNTIF(AA$1:AA$71,"&lt;"&amp;AA$1:AA$71),0))</f>
        <v>10</v>
      </c>
      <c r="AC10" s="418" t="str">
        <f t="array" ref="AC10">INDEX(Z$1:Z$71,SMALL(IF(AA$1:AA$71=AB10,ROW(AA$1:AA$71)),COUNTIF(AB$1:AB10,AB10)),1)</f>
        <v>Three Rivers</v>
      </c>
      <c r="AD10" s="418">
        <f t="shared" si="6"/>
        <v>10</v>
      </c>
      <c r="AE10" s="418" t="str">
        <f t="shared" si="7"/>
        <v>Three Rivers</v>
      </c>
      <c r="AH10" s="419" t="s">
        <v>45</v>
      </c>
      <c r="AI10" s="418">
        <f>VLOOKUP(AH10,'Rural 80'!$A$11:$BS$488,24,FALSE)</f>
        <v>18</v>
      </c>
      <c r="AJ10" s="418">
        <f t="array" ref="AJ10">INDEX(AI$1:AI$71,MATCH(SMALL(COUNTIF(AI$1:AI$71,"&lt;"&amp;AI$1:AI$71),ROW(AI10:AJ10)),COUNTIF(AI$1:AI$71,"&lt;"&amp;AI$1:AI$71),0))</f>
        <v>10</v>
      </c>
      <c r="AK10" s="418" t="str">
        <f t="array" ref="AK10">INDEX(AH$1:AH$71,SMALL(IF(AI$1:AI$71=AJ10,ROW(AI$1:AI$71)),COUNTIF(AJ$1:AJ10,AJ10)),1)</f>
        <v>St Helens</v>
      </c>
      <c r="AL10" s="418">
        <f t="shared" si="8"/>
        <v>10</v>
      </c>
      <c r="AM10" s="418" t="str">
        <f t="shared" si="9"/>
        <v>St Helens</v>
      </c>
      <c r="AP10" s="419" t="s">
        <v>45</v>
      </c>
      <c r="AQ10" s="418">
        <f>VLOOKUP(AP10,'Rural 80'!$A$11:$BS$488,28,FALSE)</f>
        <v>14</v>
      </c>
      <c r="AR10" s="418">
        <f t="array" ref="AR10">INDEX(AQ$1:AQ$71,MATCH(SMALL(COUNTIF(AQ$1:AQ$71,"&lt;"&amp;AQ$1:AQ$71),ROW(AQ10:AR10)),COUNTIF(AQ$1:AQ$71,"&lt;"&amp;AQ$1:AQ$71),0))</f>
        <v>10</v>
      </c>
      <c r="AS10" s="418" t="str">
        <f t="array" ref="AS10">INDEX(AP$1:AP$71,SMALL(IF(AQ$1:AQ$71=AR10,ROW(AQ$1:AQ$71)),COUNTIF(AR$1:AR10,AR10)),1)</f>
        <v>North Tyneside</v>
      </c>
      <c r="AT10" s="418">
        <f t="shared" si="10"/>
        <v>10</v>
      </c>
      <c r="AU10" s="418" t="str">
        <f t="shared" si="11"/>
        <v>North Tyneside</v>
      </c>
      <c r="AX10" s="419" t="s">
        <v>45</v>
      </c>
      <c r="AY10" s="418">
        <f>VLOOKUP(AX10,'Rural 80'!$A$11:$BS$488,32,FALSE)</f>
        <v>16</v>
      </c>
      <c r="AZ10" s="418">
        <f t="array" ref="AZ10">INDEX(AY$1:AY$71,MATCH(SMALL(COUNTIF(AY$1:AY$71,"&lt;"&amp;AY$1:AY$71),ROW(AY10:AZ10)),COUNTIF(AY$1:AY$71,"&lt;"&amp;AY$1:AY$71),0))</f>
        <v>10</v>
      </c>
      <c r="BA10" s="418" t="str">
        <f t="array" ref="BA10">INDEX(AX$1:AX$71,SMALL(IF(AY$1:AY$71=AZ10,ROW(AY$1:AY$71)),COUNTIF(AZ$1:AZ10,AZ10)),1)</f>
        <v>Wigan</v>
      </c>
      <c r="BB10" s="418">
        <f t="shared" si="12"/>
        <v>10</v>
      </c>
      <c r="BC10" s="418" t="str">
        <f t="shared" si="13"/>
        <v>Wigan</v>
      </c>
      <c r="BF10" s="419" t="s">
        <v>45</v>
      </c>
      <c r="BG10" s="418">
        <f>VLOOKUP(BF10,'Rural 80'!$A$11:$BS$488,36,FALSE)</f>
        <v>12</v>
      </c>
      <c r="BH10" s="418">
        <f t="array" ref="BH10">INDEX(BG$1:BG$71,MATCH(SMALL(COUNTIF(BG$1:BG$71,"&lt;"&amp;BG$1:BG$71),ROW(BG10:BH10)),COUNTIF(BG$1:BG$71,"&lt;"&amp;BG$1:BG$71),0))</f>
        <v>10</v>
      </c>
      <c r="BI10" s="418" t="str">
        <f t="array" ref="BI10">INDEX(BF$1:BF$71,SMALL(IF(BG$1:BG$71=BH10,ROW(BG$1:BG$71)),COUNTIF(BH$1:BH10,BH10)),1)</f>
        <v>Wigan</v>
      </c>
      <c r="BJ10" s="418">
        <f t="shared" si="14"/>
        <v>10</v>
      </c>
      <c r="BK10" s="418" t="str">
        <f t="shared" si="15"/>
        <v>Wigan</v>
      </c>
      <c r="BN10" s="419" t="s">
        <v>45</v>
      </c>
      <c r="BO10" s="418">
        <f>VLOOKUP(BN10,'Rural 80'!$A$11:$BS$488,40,FALSE)</f>
        <v>19</v>
      </c>
      <c r="BP10" s="418">
        <f t="array" ref="BP10">INDEX(BO$1:BO$71,MATCH(SMALL(COUNTIF(BO$1:BO$71,"&lt;"&amp;BO$1:BO$71),ROW(BO10:BP10)),COUNTIF(BO$1:BO$71,"&lt;"&amp;BO$1:BO$71),0))</f>
        <v>10</v>
      </c>
      <c r="BQ10" s="418" t="str">
        <f t="array" ref="BQ10">INDEX(BN$1:BN$71,SMALL(IF(BO$1:BO$71=BP10,ROW(BO$1:BO$71)),COUNTIF(BP$1:BP10,BP10)),1)</f>
        <v>Watford</v>
      </c>
      <c r="BR10" s="418">
        <f t="shared" si="16"/>
        <v>10</v>
      </c>
      <c r="BS10" s="418" t="str">
        <f t="shared" si="17"/>
        <v>Watford</v>
      </c>
      <c r="BV10" s="419" t="s">
        <v>45</v>
      </c>
      <c r="BW10" s="418">
        <f>VLOOKUP(BV10,'Rural 80'!$A$11:$BS$488,44,FALSE)</f>
        <v>17</v>
      </c>
      <c r="BX10" s="418">
        <f t="array" ref="BX10">INDEX(BW$1:BW$71,MATCH(SMALL(COUNTIF(BW$1:BW$71,"&lt;"&amp;BW$1:BW$71),ROW(BW10:BX10)),COUNTIF(BW$1:BW$71,"&lt;"&amp;BW$1:BW$71),0))</f>
        <v>10</v>
      </c>
      <c r="BY10" s="418" t="str">
        <f t="array" ref="BY10">INDEX(BV$1:BV$71,SMALL(IF(BW$1:BW$71=BX10,ROW(BW$1:BW$71)),COUNTIF(BX$1:BX10,BX10)),1)</f>
        <v>Trafford</v>
      </c>
      <c r="BZ10" s="418">
        <f t="shared" si="18"/>
        <v>10</v>
      </c>
      <c r="CA10" s="418" t="str">
        <f t="shared" si="19"/>
        <v>Trafford</v>
      </c>
      <c r="CD10" s="419" t="s">
        <v>45</v>
      </c>
      <c r="CE10" s="418">
        <f>VLOOKUP(CD10,'Rural 80'!$A$11:$BS$488,48,FALSE)</f>
        <v>19</v>
      </c>
      <c r="CF10" s="418">
        <f t="array" ref="CF10">INDEX(CE$1:CE$71,MATCH(SMALL(COUNTIF(CE$1:CE$71,"&lt;"&amp;CE$1:CE$71),ROW(CE10:CF10)),COUNTIF(CE$1:CE$71,"&lt;"&amp;CE$1:CE$71),0))</f>
        <v>10</v>
      </c>
      <c r="CG10" s="418" t="str">
        <f t="array" ref="CG10">INDEX(CD$1:CD$71,SMALL(IF(CE$1:CE$71=CF10,ROW(CE$1:CE$71)),COUNTIF(CF$1:CF10,CF10)),1)</f>
        <v>Dudley</v>
      </c>
      <c r="CH10" s="418">
        <f t="shared" si="20"/>
        <v>10</v>
      </c>
      <c r="CI10" s="418" t="str">
        <f t="shared" si="21"/>
        <v>Dudley</v>
      </c>
      <c r="CL10" s="419" t="s">
        <v>45</v>
      </c>
      <c r="CM10" s="418">
        <f>VLOOKUP(CL10,'Rural 80'!$A$11:$BS$488,52,FALSE)</f>
        <v>3</v>
      </c>
      <c r="CN10" s="418">
        <f t="array" ref="CN10">INDEX(CM$1:CM$71,MATCH(SMALL(COUNTIF(CM$1:CM$71,"&lt;"&amp;CM$1:CM$71),ROW(CM10:CN10)),COUNTIF(CM$1:CM$71,"&lt;"&amp;CM$1:CM$71),0))</f>
        <v>10</v>
      </c>
      <c r="CO10" s="418" t="str">
        <f t="array" ref="CO10">INDEX(CL$1:CL$71,SMALL(IF(CM$1:CM$71=CN10,ROW(CM$1:CM$71)),COUNTIF(CN$1:CN10,CN10)),1)</f>
        <v>Stockport</v>
      </c>
      <c r="CP10" s="418">
        <f t="shared" si="22"/>
        <v>10</v>
      </c>
      <c r="CQ10" s="418" t="str">
        <f t="shared" si="23"/>
        <v>Stockport</v>
      </c>
      <c r="CT10" s="419" t="s">
        <v>45</v>
      </c>
      <c r="CU10" s="418" t="str">
        <f>VLOOKUP(CT10,'Rural 80'!$A$11:$BS$488,56,FALSE)</f>
        <v>9999</v>
      </c>
      <c r="CV10" s="418" t="str">
        <f t="array" ref="CV10">INDEX(CU$1:CU$71,MATCH(SMALL(COUNTIF(CU$1:CU$71,"&lt;"&amp;CU$1:CU$71),ROW(CU10:CV10)),COUNTIF(CU$1:CU$71,"&lt;"&amp;CU$1:CU$71),0))</f>
        <v>9999</v>
      </c>
      <c r="CW10" s="418" t="str">
        <f t="array" ref="CW10">INDEX(CT$1:CT$71,SMALL(IF(CU$1:CU$71=CV10,ROW(CU$1:CU$71)),COUNTIF(CV$1:CV10,CV10)),1)</f>
        <v>Bury</v>
      </c>
      <c r="CX10" s="418" t="str">
        <f t="shared" si="24"/>
        <v>no data</v>
      </c>
      <c r="CY10" s="418" t="str">
        <f t="shared" si="25"/>
        <v>Bury</v>
      </c>
      <c r="DB10" s="419" t="s">
        <v>45</v>
      </c>
      <c r="DC10" s="418" t="str">
        <f>VLOOKUP(DB10,'Rural 80'!$A$11:$BS$488,60,FALSE)</f>
        <v>9999</v>
      </c>
      <c r="DD10" s="418" t="str">
        <f t="array" ref="DD10">INDEX(DC$1:DC$71,MATCH(SMALL(COUNTIF(DC$1:DC$71,"&lt;"&amp;DC$1:DC$71),ROW(DC10:DD10)),COUNTIF(DC$1:DC$71,"&lt;"&amp;DC$1:DC$71),0))</f>
        <v>9999</v>
      </c>
      <c r="DE10" s="418" t="str">
        <f t="array" ref="DE10">INDEX(DB$1:DB$71,SMALL(IF(DC$1:DC$71=DD10,ROW(DC$1:DC$71)),COUNTIF(DD$1:DD10,DD10)),1)</f>
        <v>Bury</v>
      </c>
      <c r="DF10" s="418" t="str">
        <f t="shared" si="26"/>
        <v>no data</v>
      </c>
      <c r="DG10" s="418" t="str">
        <f t="shared" si="27"/>
        <v>Bury</v>
      </c>
      <c r="DJ10" s="419" t="s">
        <v>45</v>
      </c>
      <c r="DK10" s="418" t="str">
        <f>VLOOKUP(DJ10,'Rural 80'!$A$11:$BS$488,64,FALSE)</f>
        <v>9999</v>
      </c>
      <c r="DL10" s="418" t="str">
        <f t="array" ref="DL10">INDEX(DK$1:DK$71,MATCH(SMALL(COUNTIF(DK$1:DK$71,"&lt;"&amp;DK$1:DK$71),ROW(DK10:DL10)),COUNTIF(DK$1:DK$71,"&lt;"&amp;DK$1:DK$71),0))</f>
        <v>9999</v>
      </c>
      <c r="DM10" s="418" t="str">
        <f t="array" ref="DM10">INDEX(DJ$1:DJ$71,SMALL(IF(DK$1:DK$71=DL10,ROW(DK$1:DK$71)),COUNTIF(DL$1:DL10,DL10)),1)</f>
        <v>Bury</v>
      </c>
      <c r="DN10" s="418" t="str">
        <f t="shared" si="28"/>
        <v>no data</v>
      </c>
      <c r="DO10" s="418" t="str">
        <f t="shared" si="29"/>
        <v>Bury</v>
      </c>
      <c r="DR10" s="419" t="s">
        <v>45</v>
      </c>
      <c r="DS10" s="418" t="str">
        <f>VLOOKUP(DR10,'Rural 80'!$A$11:$BS$488,68,FALSE)</f>
        <v>9999</v>
      </c>
      <c r="DT10" s="418" t="str">
        <f t="array" ref="DT10">INDEX(DS$1:DS$71,MATCH(SMALL(COUNTIF(DS$1:DS$71,"&lt;"&amp;DS$1:DS$71),ROW(DS10:DT10)),COUNTIF(DS$1:DS$71,"&lt;"&amp;DS$1:DS$71),0))</f>
        <v>9999</v>
      </c>
      <c r="DU10" s="418" t="str">
        <f t="array" ref="DU10">INDEX(DR$1:DR$71,SMALL(IF(DS$1:DS$71=DT10,ROW(DS$1:DS$71)),COUNTIF(DT$1:DT10,DT10)),1)</f>
        <v>Bury</v>
      </c>
      <c r="DV10" s="418" t="str">
        <f t="shared" si="30"/>
        <v>no data</v>
      </c>
      <c r="DW10" s="418" t="str">
        <f t="shared" si="31"/>
        <v>Bury</v>
      </c>
    </row>
    <row r="11" spans="1:127" x14ac:dyDescent="0.25">
      <c r="B11" s="419" t="s">
        <v>48</v>
      </c>
      <c r="C11" s="418">
        <f>VLOOKUP(B11,'Rural 80'!$A$11:$BS$488,8,FALSE)</f>
        <v>65</v>
      </c>
      <c r="D11" s="418">
        <f t="array" ref="D11">INDEX(C$1:C$71,MATCH(SMALL(COUNTIF(C$1:C$71,"&lt;"&amp;C$1:C$71),ROW(C11:D11)),COUNTIF(C$1:C$71,"&lt;"&amp;C$1:C$71),0))</f>
        <v>11</v>
      </c>
      <c r="E11" s="418" t="str">
        <f t="array" ref="E11">INDEX(B$1:B$71,SMALL(IF(C$1:C$71=D11,ROW(C$1:C$71)),COUNTIF(D$1:D11,D11)),1)</f>
        <v>Rochdale</v>
      </c>
      <c r="F11" s="418">
        <f t="shared" si="0"/>
        <v>11</v>
      </c>
      <c r="G11" s="418" t="str">
        <f t="shared" si="1"/>
        <v>Rochdale</v>
      </c>
      <c r="J11" s="419" t="s">
        <v>48</v>
      </c>
      <c r="K11" s="418">
        <f>VLOOKUP(J11,'Rural 80'!$A$11:$BS$488,12,FALSE)</f>
        <v>68</v>
      </c>
      <c r="L11" s="418">
        <f t="array" ref="L11">INDEX(K$1:K$71,MATCH(SMALL(COUNTIF(K$1:K$71,"&lt;"&amp;K$1:K$71),ROW(K11:L11)),COUNTIF(K$1:K$71,"&lt;"&amp;K$1:K$71),0))</f>
        <v>11</v>
      </c>
      <c r="M11" s="418" t="str">
        <f t="array" ref="M11">INDEX(J$1:J$71,SMALL(IF(K$1:K$71=L11,ROW(K$1:K$71)),COUNTIF(L$1:L11,L11)),1)</f>
        <v>Broxbourne</v>
      </c>
      <c r="N11" s="418">
        <f t="shared" si="2"/>
        <v>11</v>
      </c>
      <c r="O11" s="418" t="str">
        <f t="shared" si="3"/>
        <v>Broxbourne</v>
      </c>
      <c r="R11" s="419" t="s">
        <v>48</v>
      </c>
      <c r="S11" s="418">
        <f>VLOOKUP(R11,'Rural 80'!$A$11:$BS$488,16,FALSE)</f>
        <v>68</v>
      </c>
      <c r="T11" s="418">
        <f t="array" ref="T11">INDEX(S$1:S$71,MATCH(SMALL(COUNTIF(S$1:S$71,"&lt;"&amp;S$1:S$71),ROW(S11:T11)),COUNTIF(S$1:S$71,"&lt;"&amp;S$1:S$71),0))</f>
        <v>11</v>
      </c>
      <c r="U11" s="418" t="str">
        <f t="array" ref="U11">INDEX(R$1:R$71,SMALL(IF(S$1:S$71=T11,ROW(S$1:S$71)),COUNTIF(T$1:T11,T11)),1)</f>
        <v>Wigan</v>
      </c>
      <c r="V11" s="418">
        <f t="shared" si="4"/>
        <v>11</v>
      </c>
      <c r="W11" s="418" t="str">
        <f t="shared" si="5"/>
        <v>Wigan</v>
      </c>
      <c r="Z11" s="419" t="s">
        <v>48</v>
      </c>
      <c r="AA11" s="418">
        <f>VLOOKUP(Z11,'Rural 80'!$A$11:$BS$488,20,FALSE)</f>
        <v>67</v>
      </c>
      <c r="AB11" s="418">
        <f t="array" ref="AB11">INDEX(AA$1:AA$71,MATCH(SMALL(COUNTIF(AA$1:AA$71,"&lt;"&amp;AA$1:AA$71),ROW(AA11:AB11)),COUNTIF(AA$1:AA$71,"&lt;"&amp;AA$1:AA$71),0))</f>
        <v>11</v>
      </c>
      <c r="AC11" s="418" t="str">
        <f t="array" ref="AC11">INDEX(Z$1:Z$71,SMALL(IF(AA$1:AA$71=AB11,ROW(AA$1:AA$71)),COUNTIF(AB$1:AB11,AB11)),1)</f>
        <v>St Helens</v>
      </c>
      <c r="AD11" s="418">
        <f t="shared" si="6"/>
        <v>11</v>
      </c>
      <c r="AE11" s="418" t="str">
        <f t="shared" si="7"/>
        <v>St Helens</v>
      </c>
      <c r="AH11" s="419" t="s">
        <v>48</v>
      </c>
      <c r="AI11" s="418">
        <f>VLOOKUP(AH11,'Rural 80'!$A$11:$BS$488,24,FALSE)</f>
        <v>58</v>
      </c>
      <c r="AJ11" s="418">
        <f t="array" ref="AJ11">INDEX(AI$1:AI$71,MATCH(SMALL(COUNTIF(AI$1:AI$71,"&lt;"&amp;AI$1:AI$71),ROW(AI11:AJ11)),COUNTIF(AI$1:AI$71,"&lt;"&amp;AI$1:AI$71),0))</f>
        <v>11</v>
      </c>
      <c r="AK11" s="418" t="str">
        <f t="array" ref="AK11">INDEX(AH$1:AH$71,SMALL(IF(AI$1:AI$71=AJ11,ROW(AI$1:AI$71)),COUNTIF(AJ$1:AJ11,AJ11)),1)</f>
        <v>Tameside</v>
      </c>
      <c r="AL11" s="418">
        <f t="shared" si="8"/>
        <v>11</v>
      </c>
      <c r="AM11" s="418" t="str">
        <f t="shared" si="9"/>
        <v>Tameside</v>
      </c>
      <c r="AP11" s="419" t="s">
        <v>48</v>
      </c>
      <c r="AQ11" s="418">
        <f>VLOOKUP(AP11,'Rural 80'!$A$11:$BS$488,28,FALSE)</f>
        <v>62</v>
      </c>
      <c r="AR11" s="418">
        <f t="array" ref="AR11">INDEX(AQ$1:AQ$71,MATCH(SMALL(COUNTIF(AQ$1:AQ$71,"&lt;"&amp;AQ$1:AQ$71),ROW(AQ11:AR11)),COUNTIF(AQ$1:AQ$71,"&lt;"&amp;AQ$1:AQ$71),0))</f>
        <v>11</v>
      </c>
      <c r="AS11" s="418" t="str">
        <f t="array" ref="AS11">INDEX(AP$1:AP$71,SMALL(IF(AQ$1:AQ$71=AR11,ROW(AQ$1:AQ$71)),COUNTIF(AR$1:AR11,AR11)),1)</f>
        <v>Oldham</v>
      </c>
      <c r="AT11" s="418">
        <f t="shared" si="10"/>
        <v>11</v>
      </c>
      <c r="AU11" s="418" t="str">
        <f t="shared" si="11"/>
        <v>Oldham</v>
      </c>
      <c r="AX11" s="419" t="s">
        <v>48</v>
      </c>
      <c r="AY11" s="418">
        <f>VLOOKUP(AX11,'Rural 80'!$A$11:$BS$488,32,FALSE)</f>
        <v>62</v>
      </c>
      <c r="AZ11" s="418">
        <f t="array" ref="AZ11">INDEX(AY$1:AY$71,MATCH(SMALL(COUNTIF(AY$1:AY$71,"&lt;"&amp;AY$1:AY$71),ROW(AY11:AZ11)),COUNTIF(AY$1:AY$71,"&lt;"&amp;AY$1:AY$71),0))</f>
        <v>11</v>
      </c>
      <c r="BA11" s="418" t="str">
        <f t="array" ref="BA11">INDEX(AX$1:AX$71,SMALL(IF(AY$1:AY$71=AZ11,ROW(AY$1:AY$71)),COUNTIF(AZ$1:AZ11,AZ11)),1)</f>
        <v>Tameside</v>
      </c>
      <c r="BB11" s="418">
        <f t="shared" si="12"/>
        <v>11</v>
      </c>
      <c r="BC11" s="418" t="str">
        <f t="shared" si="13"/>
        <v>Tameside</v>
      </c>
      <c r="BF11" s="419" t="s">
        <v>48</v>
      </c>
      <c r="BG11" s="418">
        <f>VLOOKUP(BF11,'Rural 80'!$A$11:$BS$488,36,FALSE)</f>
        <v>58</v>
      </c>
      <c r="BH11" s="418">
        <f t="array" ref="BH11">INDEX(BG$1:BG$71,MATCH(SMALL(COUNTIF(BG$1:BG$71,"&lt;"&amp;BG$1:BG$71),ROW(BG11:BH11)),COUNTIF(BG$1:BG$71,"&lt;"&amp;BG$1:BG$71),0))</f>
        <v>11</v>
      </c>
      <c r="BI11" s="418" t="str">
        <f t="array" ref="BI11">INDEX(BF$1:BF$71,SMALL(IF(BG$1:BG$71=BH11,ROW(BG$1:BG$71)),COUNTIF(BH$1:BH11,BH11)),1)</f>
        <v>Rochdale</v>
      </c>
      <c r="BJ11" s="418">
        <f t="shared" si="14"/>
        <v>11</v>
      </c>
      <c r="BK11" s="418" t="str">
        <f t="shared" si="15"/>
        <v>Rochdale</v>
      </c>
      <c r="BN11" s="419" t="s">
        <v>48</v>
      </c>
      <c r="BO11" s="418">
        <f>VLOOKUP(BN11,'Rural 80'!$A$11:$BS$488,40,FALSE)</f>
        <v>68</v>
      </c>
      <c r="BP11" s="418">
        <f t="array" ref="BP11">INDEX(BO$1:BO$71,MATCH(SMALL(COUNTIF(BO$1:BO$71,"&lt;"&amp;BO$1:BO$71),ROW(BO11:BP11)),COUNTIF(BO$1:BO$71,"&lt;"&amp;BO$1:BO$71),0))</f>
        <v>11</v>
      </c>
      <c r="BQ11" s="418" t="str">
        <f t="array" ref="BQ11">INDEX(BN$1:BN$71,SMALL(IF(BO$1:BO$71=BP11,ROW(BO$1:BO$71)),COUNTIF(BP$1:BP11,BP11)),1)</f>
        <v>Rochdale</v>
      </c>
      <c r="BR11" s="418">
        <f t="shared" si="16"/>
        <v>11</v>
      </c>
      <c r="BS11" s="418" t="str">
        <f t="shared" si="17"/>
        <v>Rochdale</v>
      </c>
      <c r="BV11" s="419" t="s">
        <v>48</v>
      </c>
      <c r="BW11" s="418">
        <f>VLOOKUP(BV11,'Rural 80'!$A$11:$BS$488,44,FALSE)</f>
        <v>69</v>
      </c>
      <c r="BX11" s="418">
        <f t="array" ref="BX11">INDEX(BW$1:BW$71,MATCH(SMALL(COUNTIF(BW$1:BW$71,"&lt;"&amp;BW$1:BW$71),ROW(BW11:BX11)),COUNTIF(BW$1:BW$71,"&lt;"&amp;BW$1:BW$71),0))</f>
        <v>11</v>
      </c>
      <c r="BY11" s="418" t="str">
        <f t="array" ref="BY11">INDEX(BV$1:BV$71,SMALL(IF(BW$1:BW$71=BX11,ROW(BW$1:BW$71)),COUNTIF(BX$1:BX11,BX11)),1)</f>
        <v>North Tyneside</v>
      </c>
      <c r="BZ11" s="418">
        <f t="shared" si="18"/>
        <v>11</v>
      </c>
      <c r="CA11" s="418" t="str">
        <f t="shared" si="19"/>
        <v>North Tyneside</v>
      </c>
      <c r="CD11" s="419" t="s">
        <v>48</v>
      </c>
      <c r="CE11" s="418">
        <f>VLOOKUP(CD11,'Rural 80'!$A$11:$BS$488,48,FALSE)</f>
        <v>69</v>
      </c>
      <c r="CF11" s="418">
        <f t="array" ref="CF11">INDEX(CE$1:CE$71,MATCH(SMALL(COUNTIF(CE$1:CE$71,"&lt;"&amp;CE$1:CE$71),ROW(CE11:CF11)),COUNTIF(CE$1:CE$71,"&lt;"&amp;CE$1:CE$71),0))</f>
        <v>11</v>
      </c>
      <c r="CG11" s="418" t="str">
        <f t="array" ref="CG11">INDEX(CD$1:CD$71,SMALL(IF(CE$1:CE$71=CF11,ROW(CE$1:CE$71)),COUNTIF(CF$1:CF11,CF11)),1)</f>
        <v>North Tyneside</v>
      </c>
      <c r="CH11" s="418">
        <f t="shared" si="20"/>
        <v>11</v>
      </c>
      <c r="CI11" s="418" t="str">
        <f t="shared" si="21"/>
        <v>North Tyneside</v>
      </c>
      <c r="CL11" s="419" t="s">
        <v>48</v>
      </c>
      <c r="CM11" s="418">
        <f>VLOOKUP(CL11,'Rural 80'!$A$11:$BS$488,52,FALSE)</f>
        <v>68</v>
      </c>
      <c r="CN11" s="418">
        <f t="array" ref="CN11">INDEX(CM$1:CM$71,MATCH(SMALL(COUNTIF(CM$1:CM$71,"&lt;"&amp;CM$1:CM$71),ROW(CM11:CN11)),COUNTIF(CM$1:CM$71,"&lt;"&amp;CM$1:CM$71),0))</f>
        <v>11</v>
      </c>
      <c r="CO11" s="418" t="str">
        <f t="array" ref="CO11">INDEX(CL$1:CL$71,SMALL(IF(CM$1:CM$71=CN11,ROW(CM$1:CM$71)),COUNTIF(CN$1:CN11,CN11)),1)</f>
        <v>Watford</v>
      </c>
      <c r="CP11" s="418">
        <f t="shared" si="22"/>
        <v>11</v>
      </c>
      <c r="CQ11" s="418" t="str">
        <f t="shared" si="23"/>
        <v>Watford</v>
      </c>
      <c r="CT11" s="419" t="s">
        <v>48</v>
      </c>
      <c r="CU11" s="418" t="str">
        <f>VLOOKUP(CT11,'Rural 80'!$A$11:$BS$488,56,FALSE)</f>
        <v>9999</v>
      </c>
      <c r="CV11" s="418" t="str">
        <f t="array" ref="CV11">INDEX(CU$1:CU$71,MATCH(SMALL(COUNTIF(CU$1:CU$71,"&lt;"&amp;CU$1:CU$71),ROW(CU11:CV11)),COUNTIF(CU$1:CU$71,"&lt;"&amp;CU$1:CU$71),0))</f>
        <v>9999</v>
      </c>
      <c r="CW11" s="418" t="str">
        <f t="array" ref="CW11">INDEX(CT$1:CT$71,SMALL(IF(CU$1:CU$71=CV11,ROW(CU$1:CU$71)),COUNTIF(CV$1:CV11,CV11)),1)</f>
        <v>Camden</v>
      </c>
      <c r="CX11" s="418" t="str">
        <f t="shared" si="24"/>
        <v>no data</v>
      </c>
      <c r="CY11" s="418" t="str">
        <f t="shared" si="25"/>
        <v>Camden</v>
      </c>
      <c r="DB11" s="419" t="s">
        <v>48</v>
      </c>
      <c r="DC11" s="418" t="str">
        <f>VLOOKUP(DB11,'Rural 80'!$A$11:$BS$488,60,FALSE)</f>
        <v>9999</v>
      </c>
      <c r="DD11" s="418" t="str">
        <f t="array" ref="DD11">INDEX(DC$1:DC$71,MATCH(SMALL(COUNTIF(DC$1:DC$71,"&lt;"&amp;DC$1:DC$71),ROW(DC11:DD11)),COUNTIF(DC$1:DC$71,"&lt;"&amp;DC$1:DC$71),0))</f>
        <v>9999</v>
      </c>
      <c r="DE11" s="418" t="str">
        <f t="array" ref="DE11">INDEX(DB$1:DB$71,SMALL(IF(DC$1:DC$71=DD11,ROW(DC$1:DC$71)),COUNTIF(DD$1:DD11,DD11)),1)</f>
        <v>Camden</v>
      </c>
      <c r="DF11" s="418" t="str">
        <f t="shared" si="26"/>
        <v>no data</v>
      </c>
      <c r="DG11" s="418" t="str">
        <f t="shared" si="27"/>
        <v>Camden</v>
      </c>
      <c r="DJ11" s="419" t="s">
        <v>48</v>
      </c>
      <c r="DK11" s="418" t="str">
        <f>VLOOKUP(DJ11,'Rural 80'!$A$11:$BS$488,64,FALSE)</f>
        <v>9999</v>
      </c>
      <c r="DL11" s="418" t="str">
        <f t="array" ref="DL11">INDEX(DK$1:DK$71,MATCH(SMALL(COUNTIF(DK$1:DK$71,"&lt;"&amp;DK$1:DK$71),ROW(DK11:DL11)),COUNTIF(DK$1:DK$71,"&lt;"&amp;DK$1:DK$71),0))</f>
        <v>9999</v>
      </c>
      <c r="DM11" s="418" t="str">
        <f t="array" ref="DM11">INDEX(DJ$1:DJ$71,SMALL(IF(DK$1:DK$71=DL11,ROW(DK$1:DK$71)),COUNTIF(DL$1:DL11,DL11)),1)</f>
        <v>Camden</v>
      </c>
      <c r="DN11" s="418" t="str">
        <f t="shared" si="28"/>
        <v>no data</v>
      </c>
      <c r="DO11" s="418" t="str">
        <f t="shared" si="29"/>
        <v>Camden</v>
      </c>
      <c r="DR11" s="419" t="s">
        <v>48</v>
      </c>
      <c r="DS11" s="418" t="str">
        <f>VLOOKUP(DR11,'Rural 80'!$A$11:$BS$488,68,FALSE)</f>
        <v>9999</v>
      </c>
      <c r="DT11" s="418" t="str">
        <f t="array" ref="DT11">INDEX(DS$1:DS$71,MATCH(SMALL(COUNTIF(DS$1:DS$71,"&lt;"&amp;DS$1:DS$71),ROW(DS11:DT11)),COUNTIF(DS$1:DS$71,"&lt;"&amp;DS$1:DS$71),0))</f>
        <v>9999</v>
      </c>
      <c r="DU11" s="418" t="str">
        <f t="array" ref="DU11">INDEX(DR$1:DR$71,SMALL(IF(DS$1:DS$71=DT11,ROW(DS$1:DS$71)),COUNTIF(DT$1:DT11,DT11)),1)</f>
        <v>Camden</v>
      </c>
      <c r="DV11" s="418" t="str">
        <f t="shared" si="30"/>
        <v>no data</v>
      </c>
      <c r="DW11" s="418" t="str">
        <f t="shared" si="31"/>
        <v>Camden</v>
      </c>
    </row>
    <row r="12" spans="1:127" x14ac:dyDescent="0.25">
      <c r="B12" s="419" t="s">
        <v>64</v>
      </c>
      <c r="C12" s="418">
        <f>VLOOKUP(B12,'Rural 80'!$A$11:$BS$488,8,FALSE)</f>
        <v>71</v>
      </c>
      <c r="D12" s="418">
        <f t="array" ref="D12">INDEX(C$1:C$71,MATCH(SMALL(COUNTIF(C$1:C$71,"&lt;"&amp;C$1:C$71),ROW(C12:D12)),COUNTIF(C$1:C$71,"&lt;"&amp;C$1:C$71),0))</f>
        <v>12</v>
      </c>
      <c r="E12" s="418" t="str">
        <f t="array" ref="E12">INDEX(B$1:B$71,SMALL(IF(C$1:C$71=D12,ROW(C$1:C$71)),COUNTIF(D$1:D12,D12)),1)</f>
        <v>Broxbourne</v>
      </c>
      <c r="F12" s="418">
        <f t="shared" si="0"/>
        <v>12</v>
      </c>
      <c r="G12" s="418" t="str">
        <f t="shared" si="1"/>
        <v>Broxbourne</v>
      </c>
      <c r="J12" s="419" t="s">
        <v>64</v>
      </c>
      <c r="K12" s="418">
        <f>VLOOKUP(J12,'Rural 80'!$A$11:$BS$488,12,FALSE)</f>
        <v>71</v>
      </c>
      <c r="L12" s="418">
        <f t="array" ref="L12">INDEX(K$1:K$71,MATCH(SMALL(COUNTIF(K$1:K$71,"&lt;"&amp;K$1:K$71),ROW(K12:L12)),COUNTIF(K$1:K$71,"&lt;"&amp;K$1:K$71),0))</f>
        <v>12</v>
      </c>
      <c r="M12" s="418" t="str">
        <f t="array" ref="M12">INDEX(J$1:J$71,SMALL(IF(K$1:K$71=L12,ROW(K$1:K$71)),COUNTIF(L$1:L12,L12)),1)</f>
        <v>Three Rivers</v>
      </c>
      <c r="N12" s="418">
        <f t="shared" si="2"/>
        <v>12</v>
      </c>
      <c r="O12" s="418" t="str">
        <f t="shared" si="3"/>
        <v>Three Rivers</v>
      </c>
      <c r="R12" s="419" t="s">
        <v>64</v>
      </c>
      <c r="S12" s="418">
        <f>VLOOKUP(R12,'Rural 80'!$A$11:$BS$488,16,FALSE)</f>
        <v>71</v>
      </c>
      <c r="T12" s="418">
        <f t="array" ref="T12">INDEX(S$1:S$71,MATCH(SMALL(COUNTIF(S$1:S$71,"&lt;"&amp;S$1:S$71),ROW(S12:T12)),COUNTIF(S$1:S$71,"&lt;"&amp;S$1:S$71),0))</f>
        <v>12</v>
      </c>
      <c r="U12" s="418" t="str">
        <f t="array" ref="U12">INDEX(R$1:R$71,SMALL(IF(S$1:S$71=T12,ROW(S$1:S$71)),COUNTIF(T$1:T12,T12)),1)</f>
        <v>Three Rivers</v>
      </c>
      <c r="V12" s="418">
        <f t="shared" si="4"/>
        <v>12</v>
      </c>
      <c r="W12" s="418" t="str">
        <f t="shared" si="5"/>
        <v>Three Rivers</v>
      </c>
      <c r="Z12" s="419" t="s">
        <v>64</v>
      </c>
      <c r="AA12" s="418">
        <f>VLOOKUP(Z12,'Rural 80'!$A$11:$BS$488,20,FALSE)</f>
        <v>71</v>
      </c>
      <c r="AB12" s="418">
        <f t="array" ref="AB12">INDEX(AA$1:AA$71,MATCH(SMALL(COUNTIF(AA$1:AA$71,"&lt;"&amp;AA$1:AA$71),ROW(AA12:AB12)),COUNTIF(AA$1:AA$71,"&lt;"&amp;AA$1:AA$71),0))</f>
        <v>12</v>
      </c>
      <c r="AC12" s="418" t="str">
        <f t="array" ref="AC12">INDEX(Z$1:Z$71,SMALL(IF(AA$1:AA$71=AB12,ROW(AA$1:AA$71)),COUNTIF(AB$1:AB12,AB12)),1)</f>
        <v>North Tyneside</v>
      </c>
      <c r="AD12" s="418">
        <f t="shared" si="6"/>
        <v>12</v>
      </c>
      <c r="AE12" s="418" t="str">
        <f t="shared" si="7"/>
        <v>North Tyneside</v>
      </c>
      <c r="AH12" s="419" t="s">
        <v>64</v>
      </c>
      <c r="AI12" s="418">
        <f>VLOOKUP(AH12,'Rural 80'!$A$11:$BS$488,24,FALSE)</f>
        <v>71</v>
      </c>
      <c r="AJ12" s="418">
        <f t="array" ref="AJ12">INDEX(AI$1:AI$71,MATCH(SMALL(COUNTIF(AI$1:AI$71,"&lt;"&amp;AI$1:AI$71),ROW(AI12:AJ12)),COUNTIF(AI$1:AI$71,"&lt;"&amp;AI$1:AI$71),0))</f>
        <v>12</v>
      </c>
      <c r="AK12" s="418" t="str">
        <f t="array" ref="AK12">INDEX(AH$1:AH$71,SMALL(IF(AI$1:AI$71=AJ12,ROW(AI$1:AI$71)),COUNTIF(AJ$1:AJ12,AJ12)),1)</f>
        <v>Havering</v>
      </c>
      <c r="AL12" s="418">
        <f t="shared" si="8"/>
        <v>12</v>
      </c>
      <c r="AM12" s="418" t="str">
        <f t="shared" si="9"/>
        <v>Havering</v>
      </c>
      <c r="AP12" s="419" t="s">
        <v>64</v>
      </c>
      <c r="AQ12" s="418">
        <f>VLOOKUP(AP12,'Rural 80'!$A$11:$BS$488,28,FALSE)</f>
        <v>71</v>
      </c>
      <c r="AR12" s="418">
        <f t="array" ref="AR12">INDEX(AQ$1:AQ$71,MATCH(SMALL(COUNTIF(AQ$1:AQ$71,"&lt;"&amp;AQ$1:AQ$71),ROW(AQ12:AR12)),COUNTIF(AQ$1:AQ$71,"&lt;"&amp;AQ$1:AQ$71),0))</f>
        <v>12</v>
      </c>
      <c r="AS12" s="418" t="str">
        <f t="array" ref="AS12">INDEX(AP$1:AP$71,SMALL(IF(AQ$1:AQ$71=AR12,ROW(AQ$1:AQ$71)),COUNTIF(AR$1:AR12,AR12)),1)</f>
        <v>Gateshead</v>
      </c>
      <c r="AT12" s="418">
        <f t="shared" si="10"/>
        <v>12</v>
      </c>
      <c r="AU12" s="418" t="str">
        <f t="shared" si="11"/>
        <v>Gateshead</v>
      </c>
      <c r="AX12" s="419" t="s">
        <v>64</v>
      </c>
      <c r="AY12" s="418">
        <f>VLOOKUP(AX12,'Rural 80'!$A$11:$BS$488,32,FALSE)</f>
        <v>71</v>
      </c>
      <c r="AZ12" s="418">
        <f t="array" ref="AZ12">INDEX(AY$1:AY$71,MATCH(SMALL(COUNTIF(AY$1:AY$71,"&lt;"&amp;AY$1:AY$71),ROW(AY12:AZ12)),COUNTIF(AY$1:AY$71,"&lt;"&amp;AY$1:AY$71),0))</f>
        <v>12</v>
      </c>
      <c r="BA12" s="418" t="str">
        <f t="array" ref="BA12">INDEX(AX$1:AX$71,SMALL(IF(AY$1:AY$71=AZ12,ROW(AY$1:AY$71)),COUNTIF(AZ$1:AZ12,AZ12)),1)</f>
        <v>South Tyneside</v>
      </c>
      <c r="BB12" s="418">
        <f t="shared" si="12"/>
        <v>12</v>
      </c>
      <c r="BC12" s="418" t="str">
        <f t="shared" si="13"/>
        <v>South Tyneside</v>
      </c>
      <c r="BF12" s="419" t="s">
        <v>64</v>
      </c>
      <c r="BG12" s="418">
        <f>VLOOKUP(BF12,'Rural 80'!$A$11:$BS$488,36,FALSE)</f>
        <v>71</v>
      </c>
      <c r="BH12" s="418">
        <f t="array" ref="BH12">INDEX(BG$1:BG$71,MATCH(SMALL(COUNTIF(BG$1:BG$71,"&lt;"&amp;BG$1:BG$71),ROW(BG12:BH12)),COUNTIF(BG$1:BG$71,"&lt;"&amp;BG$1:BG$71),0))</f>
        <v>12</v>
      </c>
      <c r="BI12" s="418" t="str">
        <f t="array" ref="BI12">INDEX(BF$1:BF$71,SMALL(IF(BG$1:BG$71=BH12,ROW(BG$1:BG$71)),COUNTIF(BH$1:BH12,BH12)),1)</f>
        <v>Bury</v>
      </c>
      <c r="BJ12" s="418">
        <f t="shared" si="14"/>
        <v>12</v>
      </c>
      <c r="BK12" s="418" t="str">
        <f t="shared" si="15"/>
        <v>Bury</v>
      </c>
      <c r="BN12" s="419" t="s">
        <v>64</v>
      </c>
      <c r="BO12" s="418">
        <f>VLOOKUP(BN12,'Rural 80'!$A$11:$BS$488,40,FALSE)</f>
        <v>71</v>
      </c>
      <c r="BP12" s="418">
        <f t="array" ref="BP12">INDEX(BO$1:BO$71,MATCH(SMALL(COUNTIF(BO$1:BO$71,"&lt;"&amp;BO$1:BO$71),ROW(BO12:BP12)),COUNTIF(BO$1:BO$71,"&lt;"&amp;BO$1:BO$71),0))</f>
        <v>12</v>
      </c>
      <c r="BQ12" s="418" t="str">
        <f t="array" ref="BQ12">INDEX(BN$1:BN$71,SMALL(IF(BO$1:BO$71=BP12,ROW(BO$1:BO$71)),COUNTIF(BP$1:BP12,BP12)),1)</f>
        <v>Sandwell</v>
      </c>
      <c r="BR12" s="418">
        <f t="shared" si="16"/>
        <v>12</v>
      </c>
      <c r="BS12" s="418" t="str">
        <f t="shared" si="17"/>
        <v>Sandwell</v>
      </c>
      <c r="BV12" s="419" t="s">
        <v>64</v>
      </c>
      <c r="BW12" s="418">
        <f>VLOOKUP(BV12,'Rural 80'!$A$11:$BS$488,44,FALSE)</f>
        <v>71</v>
      </c>
      <c r="BX12" s="418">
        <f t="array" ref="BX12">INDEX(BW$1:BW$71,MATCH(SMALL(COUNTIF(BW$1:BW$71,"&lt;"&amp;BW$1:BW$71),ROW(BW12:BX12)),COUNTIF(BW$1:BW$71,"&lt;"&amp;BW$1:BW$71),0))</f>
        <v>12</v>
      </c>
      <c r="BY12" s="418" t="str">
        <f t="array" ref="BY12">INDEX(BV$1:BV$71,SMALL(IF(BW$1:BW$71=BX12,ROW(BW$1:BW$71)),COUNTIF(BX$1:BX12,BX12)),1)</f>
        <v>Dudley</v>
      </c>
      <c r="BZ12" s="418">
        <f t="shared" si="18"/>
        <v>12</v>
      </c>
      <c r="CA12" s="418" t="str">
        <f t="shared" si="19"/>
        <v>Dudley</v>
      </c>
      <c r="CD12" s="419" t="s">
        <v>64</v>
      </c>
      <c r="CE12" s="418">
        <f>VLOOKUP(CD12,'Rural 80'!$A$11:$BS$488,48,FALSE)</f>
        <v>71</v>
      </c>
      <c r="CF12" s="418">
        <f t="array" ref="CF12">INDEX(CE$1:CE$71,MATCH(SMALL(COUNTIF(CE$1:CE$71,"&lt;"&amp;CE$1:CE$71),ROW(CE12:CF12)),COUNTIF(CE$1:CE$71,"&lt;"&amp;CE$1:CE$71),0))</f>
        <v>12</v>
      </c>
      <c r="CG12" s="418" t="str">
        <f t="array" ref="CG12">INDEX(CD$1:CD$71,SMALL(IF(CE$1:CE$71=CF12,ROW(CE$1:CE$71)),COUNTIF(CF$1:CF12,CF12)),1)</f>
        <v>Watford</v>
      </c>
      <c r="CH12" s="418">
        <f t="shared" si="20"/>
        <v>12</v>
      </c>
      <c r="CI12" s="418" t="str">
        <f t="shared" si="21"/>
        <v>Watford</v>
      </c>
      <c r="CL12" s="419" t="s">
        <v>64</v>
      </c>
      <c r="CM12" s="418">
        <f>VLOOKUP(CL12,'Rural 80'!$A$11:$BS$488,52,FALSE)</f>
        <v>71</v>
      </c>
      <c r="CN12" s="418">
        <f t="array" ref="CN12">INDEX(CM$1:CM$71,MATCH(SMALL(COUNTIF(CM$1:CM$71,"&lt;"&amp;CM$1:CM$71),ROW(CM12:CN12)),COUNTIF(CM$1:CM$71,"&lt;"&amp;CM$1:CM$71),0))</f>
        <v>12</v>
      </c>
      <c r="CO12" s="418" t="str">
        <f t="array" ref="CO12">INDEX(CL$1:CL$71,SMALL(IF(CM$1:CM$71=CN12,ROW(CM$1:CM$71)),COUNTIF(CN$1:CN12,CN12)),1)</f>
        <v>Walsall</v>
      </c>
      <c r="CP12" s="418">
        <f t="shared" si="22"/>
        <v>12</v>
      </c>
      <c r="CQ12" s="418" t="str">
        <f t="shared" si="23"/>
        <v>Walsall</v>
      </c>
      <c r="CT12" s="419" t="s">
        <v>64</v>
      </c>
      <c r="CU12" s="418" t="str">
        <f>VLOOKUP(CT12,'Rural 80'!$A$11:$BS$488,56,FALSE)</f>
        <v>9999</v>
      </c>
      <c r="CV12" s="418" t="str">
        <f t="array" ref="CV12">INDEX(CU$1:CU$71,MATCH(SMALL(COUNTIF(CU$1:CU$71,"&lt;"&amp;CU$1:CU$71),ROW(CU12:CV12)),COUNTIF(CU$1:CU$71,"&lt;"&amp;CU$1:CU$71),0))</f>
        <v>9999</v>
      </c>
      <c r="CW12" s="418" t="str">
        <f t="array" ref="CW12">INDEX(CT$1:CT$71,SMALL(IF(CU$1:CU$71=CV12,ROW(CU$1:CU$71)),COUNTIF(CV$1:CV12,CV12)),1)</f>
        <v>City of London</v>
      </c>
      <c r="CX12" s="418" t="str">
        <f t="shared" si="24"/>
        <v>no data</v>
      </c>
      <c r="CY12" s="418" t="str">
        <f t="shared" si="25"/>
        <v>City of London</v>
      </c>
      <c r="DB12" s="419" t="s">
        <v>64</v>
      </c>
      <c r="DC12" s="418" t="str">
        <f>VLOOKUP(DB12,'Rural 80'!$A$11:$BS$488,60,FALSE)</f>
        <v>9999</v>
      </c>
      <c r="DD12" s="418" t="str">
        <f t="array" ref="DD12">INDEX(DC$1:DC$71,MATCH(SMALL(COUNTIF(DC$1:DC$71,"&lt;"&amp;DC$1:DC$71),ROW(DC12:DD12)),COUNTIF(DC$1:DC$71,"&lt;"&amp;DC$1:DC$71),0))</f>
        <v>9999</v>
      </c>
      <c r="DE12" s="418" t="str">
        <f t="array" ref="DE12">INDEX(DB$1:DB$71,SMALL(IF(DC$1:DC$71=DD12,ROW(DC$1:DC$71)),COUNTIF(DD$1:DD12,DD12)),1)</f>
        <v>City of London</v>
      </c>
      <c r="DF12" s="418" t="str">
        <f t="shared" si="26"/>
        <v>no data</v>
      </c>
      <c r="DG12" s="418" t="str">
        <f t="shared" si="27"/>
        <v>City of London</v>
      </c>
      <c r="DJ12" s="419" t="s">
        <v>64</v>
      </c>
      <c r="DK12" s="418" t="str">
        <f>VLOOKUP(DJ12,'Rural 80'!$A$11:$BS$488,64,FALSE)</f>
        <v>9999</v>
      </c>
      <c r="DL12" s="418" t="str">
        <f t="array" ref="DL12">INDEX(DK$1:DK$71,MATCH(SMALL(COUNTIF(DK$1:DK$71,"&lt;"&amp;DK$1:DK$71),ROW(DK12:DL12)),COUNTIF(DK$1:DK$71,"&lt;"&amp;DK$1:DK$71),0))</f>
        <v>9999</v>
      </c>
      <c r="DM12" s="418" t="str">
        <f t="array" ref="DM12">INDEX(DJ$1:DJ$71,SMALL(IF(DK$1:DK$71=DL12,ROW(DK$1:DK$71)),COUNTIF(DL$1:DL12,DL12)),1)</f>
        <v>City of London</v>
      </c>
      <c r="DN12" s="418" t="str">
        <f t="shared" si="28"/>
        <v>no data</v>
      </c>
      <c r="DO12" s="418" t="str">
        <f t="shared" si="29"/>
        <v>City of London</v>
      </c>
      <c r="DR12" s="419" t="s">
        <v>64</v>
      </c>
      <c r="DS12" s="418" t="str">
        <f>VLOOKUP(DR12,'Rural 80'!$A$11:$BS$488,68,FALSE)</f>
        <v>9999</v>
      </c>
      <c r="DT12" s="418" t="str">
        <f t="array" ref="DT12">INDEX(DS$1:DS$71,MATCH(SMALL(COUNTIF(DS$1:DS$71,"&lt;"&amp;DS$1:DS$71),ROW(DS12:DT12)),COUNTIF(DS$1:DS$71,"&lt;"&amp;DS$1:DS$71),0))</f>
        <v>9999</v>
      </c>
      <c r="DU12" s="418" t="str">
        <f t="array" ref="DU12">INDEX(DR$1:DR$71,SMALL(IF(DS$1:DS$71=DT12,ROW(DS$1:DS$71)),COUNTIF(DT$1:DT12,DT12)),1)</f>
        <v>City of London</v>
      </c>
      <c r="DV12" s="418" t="str">
        <f t="shared" si="30"/>
        <v>no data</v>
      </c>
      <c r="DW12" s="418" t="str">
        <f t="shared" si="31"/>
        <v>City of London</v>
      </c>
    </row>
    <row r="13" spans="1:127" x14ac:dyDescent="0.25">
      <c r="B13" s="419" t="s">
        <v>73</v>
      </c>
      <c r="C13" s="418">
        <f>VLOOKUP(B13,'Rural 80'!$A$11:$BS$488,8,FALSE)</f>
        <v>39</v>
      </c>
      <c r="D13" s="418">
        <f t="array" ref="D13">INDEX(C$1:C$71,MATCH(SMALL(COUNTIF(C$1:C$71,"&lt;"&amp;C$1:C$71),ROW(C13:D13)),COUNTIF(C$1:C$71,"&lt;"&amp;C$1:C$71),0))</f>
        <v>13</v>
      </c>
      <c r="E13" s="418" t="str">
        <f t="array" ref="E13">INDEX(B$1:B$71,SMALL(IF(C$1:C$71=D13,ROW(C$1:C$71)),COUNTIF(D$1:D13,D13)),1)</f>
        <v>Wigan</v>
      </c>
      <c r="F13" s="418">
        <f t="shared" si="0"/>
        <v>13</v>
      </c>
      <c r="G13" s="418" t="str">
        <f t="shared" si="1"/>
        <v>Wigan</v>
      </c>
      <c r="J13" s="419" t="s">
        <v>73</v>
      </c>
      <c r="K13" s="418">
        <f>VLOOKUP(J13,'Rural 80'!$A$11:$BS$488,12,FALSE)</f>
        <v>39</v>
      </c>
      <c r="L13" s="418">
        <f t="array" ref="L13">INDEX(K$1:K$71,MATCH(SMALL(COUNTIF(K$1:K$71,"&lt;"&amp;K$1:K$71),ROW(K13:L13)),COUNTIF(K$1:K$71,"&lt;"&amp;K$1:K$71),0))</f>
        <v>13</v>
      </c>
      <c r="M13" s="418" t="str">
        <f t="array" ref="M13">INDEX(J$1:J$71,SMALL(IF(K$1:K$71=L13,ROW(K$1:K$71)),COUNTIF(L$1:L13,L13)),1)</f>
        <v>Bury</v>
      </c>
      <c r="N13" s="418">
        <f t="shared" si="2"/>
        <v>13</v>
      </c>
      <c r="O13" s="418" t="str">
        <f t="shared" si="3"/>
        <v>Bury</v>
      </c>
      <c r="R13" s="419" t="s">
        <v>73</v>
      </c>
      <c r="S13" s="418">
        <f>VLOOKUP(R13,'Rural 80'!$A$11:$BS$488,16,FALSE)</f>
        <v>39</v>
      </c>
      <c r="T13" s="418">
        <f t="array" ref="T13">INDEX(S$1:S$71,MATCH(SMALL(COUNTIF(S$1:S$71,"&lt;"&amp;S$1:S$71),ROW(S13:T13)),COUNTIF(S$1:S$71,"&lt;"&amp;S$1:S$71),0))</f>
        <v>13</v>
      </c>
      <c r="U13" s="418" t="str">
        <f t="array" ref="U13">INDEX(R$1:R$71,SMALL(IF(S$1:S$71=T13,ROW(S$1:S$71)),COUNTIF(T$1:T13,T13)),1)</f>
        <v>St Helens</v>
      </c>
      <c r="V13" s="418">
        <f t="shared" si="4"/>
        <v>13</v>
      </c>
      <c r="W13" s="418" t="str">
        <f t="shared" si="5"/>
        <v>St Helens</v>
      </c>
      <c r="Z13" s="419" t="s">
        <v>73</v>
      </c>
      <c r="AA13" s="418">
        <f>VLOOKUP(Z13,'Rural 80'!$A$11:$BS$488,20,FALSE)</f>
        <v>44</v>
      </c>
      <c r="AB13" s="418">
        <f t="array" ref="AB13">INDEX(AA$1:AA$71,MATCH(SMALL(COUNTIF(AA$1:AA$71,"&lt;"&amp;AA$1:AA$71),ROW(AA13:AB13)),COUNTIF(AA$1:AA$71,"&lt;"&amp;AA$1:AA$71),0))</f>
        <v>13</v>
      </c>
      <c r="AC13" s="418" t="str">
        <f t="array" ref="AC13">INDEX(Z$1:Z$71,SMALL(IF(AA$1:AA$71=AB13,ROW(AA$1:AA$71)),COUNTIF(AB$1:AB13,AB13)),1)</f>
        <v>Walsall</v>
      </c>
      <c r="AD13" s="418">
        <f t="shared" si="6"/>
        <v>13</v>
      </c>
      <c r="AE13" s="418" t="str">
        <f t="shared" si="7"/>
        <v>Walsall</v>
      </c>
      <c r="AH13" s="419" t="s">
        <v>73</v>
      </c>
      <c r="AI13" s="418">
        <f>VLOOKUP(AH13,'Rural 80'!$A$11:$BS$488,24,FALSE)</f>
        <v>41</v>
      </c>
      <c r="AJ13" s="418">
        <f t="array" ref="AJ13">INDEX(AI$1:AI$71,MATCH(SMALL(COUNTIF(AI$1:AI$71,"&lt;"&amp;AI$1:AI$71),ROW(AI13:AJ13)),COUNTIF(AI$1:AI$71,"&lt;"&amp;AI$1:AI$71),0))</f>
        <v>13</v>
      </c>
      <c r="AK13" s="418" t="str">
        <f t="array" ref="AK13">INDEX(AH$1:AH$71,SMALL(IF(AI$1:AI$71=AJ13,ROW(AI$1:AI$71)),COUNTIF(AJ$1:AJ13,AJ13)),1)</f>
        <v>Wigan</v>
      </c>
      <c r="AL13" s="418">
        <f t="shared" si="8"/>
        <v>13</v>
      </c>
      <c r="AM13" s="418" t="str">
        <f t="shared" si="9"/>
        <v>Wigan</v>
      </c>
      <c r="AP13" s="419" t="s">
        <v>73</v>
      </c>
      <c r="AQ13" s="418">
        <f>VLOOKUP(AP13,'Rural 80'!$A$11:$BS$488,28,FALSE)</f>
        <v>44</v>
      </c>
      <c r="AR13" s="418">
        <f t="array" ref="AR13">INDEX(AQ$1:AQ$71,MATCH(SMALL(COUNTIF(AQ$1:AQ$71,"&lt;"&amp;AQ$1:AQ$71),ROW(AQ13:AR13)),COUNTIF(AQ$1:AQ$71,"&lt;"&amp;AQ$1:AQ$71),0))</f>
        <v>13</v>
      </c>
      <c r="AS13" s="418" t="str">
        <f t="array" ref="AS13">INDEX(AP$1:AP$71,SMALL(IF(AQ$1:AQ$71=AR13,ROW(AQ$1:AQ$71)),COUNTIF(AR$1:AR13,AR13)),1)</f>
        <v>Rochdale</v>
      </c>
      <c r="AT13" s="418">
        <f t="shared" si="10"/>
        <v>13</v>
      </c>
      <c r="AU13" s="418" t="str">
        <f t="shared" si="11"/>
        <v>Rochdale</v>
      </c>
      <c r="AX13" s="419" t="s">
        <v>73</v>
      </c>
      <c r="AY13" s="418">
        <f>VLOOKUP(AX13,'Rural 80'!$A$11:$BS$488,32,FALSE)</f>
        <v>44</v>
      </c>
      <c r="AZ13" s="418">
        <f t="array" ref="AZ13">INDEX(AY$1:AY$71,MATCH(SMALL(COUNTIF(AY$1:AY$71,"&lt;"&amp;AY$1:AY$71),ROW(AY13:AZ13)),COUNTIF(AY$1:AY$71,"&lt;"&amp;AY$1:AY$71),0))</f>
        <v>13</v>
      </c>
      <c r="BA13" s="418" t="str">
        <f t="array" ref="BA13">INDEX(AX$1:AX$71,SMALL(IF(AY$1:AY$71=AZ13,ROW(AY$1:AY$71)),COUNTIF(AZ$1:AZ13,AZ13)),1)</f>
        <v>Rochdale</v>
      </c>
      <c r="BB13" s="418">
        <f t="shared" si="12"/>
        <v>13</v>
      </c>
      <c r="BC13" s="418" t="str">
        <f t="shared" si="13"/>
        <v>Rochdale</v>
      </c>
      <c r="BF13" s="419" t="s">
        <v>73</v>
      </c>
      <c r="BG13" s="418">
        <f>VLOOKUP(BF13,'Rural 80'!$A$11:$BS$488,36,FALSE)</f>
        <v>39</v>
      </c>
      <c r="BH13" s="418">
        <f t="array" ref="BH13">INDEX(BG$1:BG$71,MATCH(SMALL(COUNTIF(BG$1:BG$71,"&lt;"&amp;BG$1:BG$71),ROW(BG13:BH13)),COUNTIF(BG$1:BG$71,"&lt;"&amp;BG$1:BG$71),0))</f>
        <v>13</v>
      </c>
      <c r="BI13" s="418" t="str">
        <f t="array" ref="BI13">INDEX(BF$1:BF$71,SMALL(IF(BG$1:BG$71=BH13,ROW(BG$1:BG$71)),COUNTIF(BH$1:BH13,BH13)),1)</f>
        <v>Gateshead</v>
      </c>
      <c r="BJ13" s="418">
        <f t="shared" si="14"/>
        <v>13</v>
      </c>
      <c r="BK13" s="418" t="str">
        <f t="shared" si="15"/>
        <v>Gateshead</v>
      </c>
      <c r="BN13" s="419" t="s">
        <v>73</v>
      </c>
      <c r="BO13" s="418">
        <f>VLOOKUP(BN13,'Rural 80'!$A$11:$BS$488,40,FALSE)</f>
        <v>39</v>
      </c>
      <c r="BP13" s="418">
        <f t="array" ref="BP13">INDEX(BO$1:BO$71,MATCH(SMALL(COUNTIF(BO$1:BO$71,"&lt;"&amp;BO$1:BO$71),ROW(BO13:BP13)),COUNTIF(BO$1:BO$71,"&lt;"&amp;BO$1:BO$71),0))</f>
        <v>13</v>
      </c>
      <c r="BQ13" s="418" t="str">
        <f t="array" ref="BQ13">INDEX(BN$1:BN$71,SMALL(IF(BO$1:BO$71=BP13,ROW(BO$1:BO$71)),COUNTIF(BP$1:BP13,BP13)),1)</f>
        <v>Walsall</v>
      </c>
      <c r="BR13" s="418">
        <f t="shared" si="16"/>
        <v>13</v>
      </c>
      <c r="BS13" s="418" t="str">
        <f t="shared" si="17"/>
        <v>Walsall</v>
      </c>
      <c r="BV13" s="419" t="s">
        <v>73</v>
      </c>
      <c r="BW13" s="418">
        <f>VLOOKUP(BV13,'Rural 80'!$A$11:$BS$488,44,FALSE)</f>
        <v>39</v>
      </c>
      <c r="BX13" s="418">
        <f t="array" ref="BX13">INDEX(BW$1:BW$71,MATCH(SMALL(COUNTIF(BW$1:BW$71,"&lt;"&amp;BW$1:BW$71),ROW(BW13:BX13)),COUNTIF(BW$1:BW$71,"&lt;"&amp;BW$1:BW$71),0))</f>
        <v>13</v>
      </c>
      <c r="BY13" s="418" t="str">
        <f t="array" ref="BY13">INDEX(BV$1:BV$71,SMALL(IF(BW$1:BW$71=BX13,ROW(BW$1:BW$71)),COUNTIF(BX$1:BX13,BX13)),1)</f>
        <v>Walsall</v>
      </c>
      <c r="BZ13" s="418">
        <f t="shared" si="18"/>
        <v>13</v>
      </c>
      <c r="CA13" s="418" t="str">
        <f t="shared" si="19"/>
        <v>Walsall</v>
      </c>
      <c r="CD13" s="419" t="s">
        <v>73</v>
      </c>
      <c r="CE13" s="418">
        <f>VLOOKUP(CD13,'Rural 80'!$A$11:$BS$488,48,FALSE)</f>
        <v>39</v>
      </c>
      <c r="CF13" s="418">
        <f t="array" ref="CF13">INDEX(CE$1:CE$71,MATCH(SMALL(COUNTIF(CE$1:CE$71,"&lt;"&amp;CE$1:CE$71),ROW(CE13:CF13)),COUNTIF(CE$1:CE$71,"&lt;"&amp;CE$1:CE$71),0))</f>
        <v>13</v>
      </c>
      <c r="CG13" s="418" t="str">
        <f t="array" ref="CG13">INDEX(CD$1:CD$71,SMALL(IF(CE$1:CE$71=CF13,ROW(CE$1:CE$71)),COUNTIF(CF$1:CF13,CF13)),1)</f>
        <v>Trafford</v>
      </c>
      <c r="CH13" s="418">
        <f t="shared" si="20"/>
        <v>13</v>
      </c>
      <c r="CI13" s="418" t="str">
        <f t="shared" si="21"/>
        <v>Trafford</v>
      </c>
      <c r="CL13" s="419" t="s">
        <v>73</v>
      </c>
      <c r="CM13" s="418">
        <f>VLOOKUP(CL13,'Rural 80'!$A$11:$BS$488,52,FALSE)</f>
        <v>45</v>
      </c>
      <c r="CN13" s="418">
        <f t="array" ref="CN13">INDEX(CM$1:CM$71,MATCH(SMALL(COUNTIF(CM$1:CM$71,"&lt;"&amp;CM$1:CM$71),ROW(CM13:CN13)),COUNTIF(CM$1:CM$71,"&lt;"&amp;CM$1:CM$71),0))</f>
        <v>13</v>
      </c>
      <c r="CO13" s="418" t="str">
        <f t="array" ref="CO13">INDEX(CL$1:CL$71,SMALL(IF(CM$1:CM$71=CN13,ROW(CM$1:CM$71)),COUNTIF(CN$1:CN13,CN13)),1)</f>
        <v>Dudley</v>
      </c>
      <c r="CP13" s="418">
        <f t="shared" si="22"/>
        <v>13</v>
      </c>
      <c r="CQ13" s="418" t="str">
        <f t="shared" si="23"/>
        <v>Dudley</v>
      </c>
      <c r="CT13" s="419" t="s">
        <v>73</v>
      </c>
      <c r="CU13" s="418" t="str">
        <f>VLOOKUP(CT13,'Rural 80'!$A$11:$BS$488,56,FALSE)</f>
        <v>9999</v>
      </c>
      <c r="CV13" s="418" t="str">
        <f t="array" ref="CV13">INDEX(CU$1:CU$71,MATCH(SMALL(COUNTIF(CU$1:CU$71,"&lt;"&amp;CU$1:CU$71),ROW(CU13:CV13)),COUNTIF(CU$1:CU$71,"&lt;"&amp;CU$1:CU$71),0))</f>
        <v>9999</v>
      </c>
      <c r="CW13" s="418" t="str">
        <f t="array" ref="CW13">INDEX(CT$1:CT$71,SMALL(IF(CU$1:CU$71=CV13,ROW(CU$1:CU$71)),COUNTIF(CV$1:CV13,CV13)),1)</f>
        <v>Croydon</v>
      </c>
      <c r="CX13" s="418" t="str">
        <f t="shared" si="24"/>
        <v>no data</v>
      </c>
      <c r="CY13" s="418" t="str">
        <f t="shared" si="25"/>
        <v>Croydon</v>
      </c>
      <c r="DB13" s="419" t="s">
        <v>73</v>
      </c>
      <c r="DC13" s="418" t="str">
        <f>VLOOKUP(DB13,'Rural 80'!$A$11:$BS$488,60,FALSE)</f>
        <v>9999</v>
      </c>
      <c r="DD13" s="418" t="str">
        <f t="array" ref="DD13">INDEX(DC$1:DC$71,MATCH(SMALL(COUNTIF(DC$1:DC$71,"&lt;"&amp;DC$1:DC$71),ROW(DC13:DD13)),COUNTIF(DC$1:DC$71,"&lt;"&amp;DC$1:DC$71),0))</f>
        <v>9999</v>
      </c>
      <c r="DE13" s="418" t="str">
        <f t="array" ref="DE13">INDEX(DB$1:DB$71,SMALL(IF(DC$1:DC$71=DD13,ROW(DC$1:DC$71)),COUNTIF(DD$1:DD13,DD13)),1)</f>
        <v>Croydon</v>
      </c>
      <c r="DF13" s="418" t="str">
        <f t="shared" si="26"/>
        <v>no data</v>
      </c>
      <c r="DG13" s="418" t="str">
        <f t="shared" si="27"/>
        <v>Croydon</v>
      </c>
      <c r="DJ13" s="419" t="s">
        <v>73</v>
      </c>
      <c r="DK13" s="418" t="str">
        <f>VLOOKUP(DJ13,'Rural 80'!$A$11:$BS$488,64,FALSE)</f>
        <v>9999</v>
      </c>
      <c r="DL13" s="418" t="str">
        <f t="array" ref="DL13">INDEX(DK$1:DK$71,MATCH(SMALL(COUNTIF(DK$1:DK$71,"&lt;"&amp;DK$1:DK$71),ROW(DK13:DL13)),COUNTIF(DK$1:DK$71,"&lt;"&amp;DK$1:DK$71),0))</f>
        <v>9999</v>
      </c>
      <c r="DM13" s="418" t="str">
        <f t="array" ref="DM13">INDEX(DJ$1:DJ$71,SMALL(IF(DK$1:DK$71=DL13,ROW(DK$1:DK$71)),COUNTIF(DL$1:DL13,DL13)),1)</f>
        <v>Croydon</v>
      </c>
      <c r="DN13" s="418" t="str">
        <f t="shared" si="28"/>
        <v>no data</v>
      </c>
      <c r="DO13" s="418" t="str">
        <f t="shared" si="29"/>
        <v>Croydon</v>
      </c>
      <c r="DR13" s="419" t="s">
        <v>73</v>
      </c>
      <c r="DS13" s="418" t="str">
        <f>VLOOKUP(DR13,'Rural 80'!$A$11:$BS$488,68,FALSE)</f>
        <v>9999</v>
      </c>
      <c r="DT13" s="418" t="str">
        <f t="array" ref="DT13">INDEX(DS$1:DS$71,MATCH(SMALL(COUNTIF(DS$1:DS$71,"&lt;"&amp;DS$1:DS$71),ROW(DS13:DT13)),COUNTIF(DS$1:DS$71,"&lt;"&amp;DS$1:DS$71),0))</f>
        <v>9999</v>
      </c>
      <c r="DU13" s="418" t="str">
        <f t="array" ref="DU13">INDEX(DR$1:DR$71,SMALL(IF(DS$1:DS$71=DT13,ROW(DS$1:DS$71)),COUNTIF(DT$1:DT13,DT13)),1)</f>
        <v>Croydon</v>
      </c>
      <c r="DV13" s="418" t="str">
        <f t="shared" si="30"/>
        <v>no data</v>
      </c>
      <c r="DW13" s="418" t="str">
        <f t="shared" si="31"/>
        <v>Croydon</v>
      </c>
    </row>
    <row r="14" spans="1:127" x14ac:dyDescent="0.25">
      <c r="B14" s="419" t="s">
        <v>76</v>
      </c>
      <c r="C14" s="418">
        <f>VLOOKUP(B14,'Rural 80'!$A$11:$BS$488,8,FALSE)</f>
        <v>23</v>
      </c>
      <c r="D14" s="418">
        <f t="array" ref="D14">INDEX(C$1:C$71,MATCH(SMALL(COUNTIF(C$1:C$71,"&lt;"&amp;C$1:C$71),ROW(C14:D14)),COUNTIF(C$1:C$71,"&lt;"&amp;C$1:C$71),0))</f>
        <v>14</v>
      </c>
      <c r="E14" s="418" t="str">
        <f t="array" ref="E14">INDEX(B$1:B$71,SMALL(IF(C$1:C$71=D14,ROW(C$1:C$71)),COUNTIF(D$1:D14,D14)),1)</f>
        <v>Havering</v>
      </c>
      <c r="F14" s="418">
        <f t="shared" si="0"/>
        <v>14</v>
      </c>
      <c r="G14" s="418" t="str">
        <f t="shared" si="1"/>
        <v>Havering</v>
      </c>
      <c r="J14" s="419" t="s">
        <v>76</v>
      </c>
      <c r="K14" s="418">
        <f>VLOOKUP(J14,'Rural 80'!$A$11:$BS$488,12,FALSE)</f>
        <v>23</v>
      </c>
      <c r="L14" s="418">
        <f t="array" ref="L14">INDEX(K$1:K$71,MATCH(SMALL(COUNTIF(K$1:K$71,"&lt;"&amp;K$1:K$71),ROW(K14:L14)),COUNTIF(K$1:K$71,"&lt;"&amp;K$1:K$71),0))</f>
        <v>14</v>
      </c>
      <c r="M14" s="418" t="str">
        <f t="array" ref="M14">INDEX(J$1:J$71,SMALL(IF(K$1:K$71=L14,ROW(K$1:K$71)),COUNTIF(L$1:L14,L14)),1)</f>
        <v>Wigan</v>
      </c>
      <c r="N14" s="418">
        <f t="shared" si="2"/>
        <v>14</v>
      </c>
      <c r="O14" s="418" t="str">
        <f t="shared" si="3"/>
        <v>Wigan</v>
      </c>
      <c r="R14" s="419" t="s">
        <v>76</v>
      </c>
      <c r="S14" s="418">
        <f>VLOOKUP(R14,'Rural 80'!$A$11:$BS$488,16,FALSE)</f>
        <v>23</v>
      </c>
      <c r="T14" s="418">
        <f t="array" ref="T14">INDEX(S$1:S$71,MATCH(SMALL(COUNTIF(S$1:S$71,"&lt;"&amp;S$1:S$71),ROW(S14:T14)),COUNTIF(S$1:S$71,"&lt;"&amp;S$1:S$71),0))</f>
        <v>14</v>
      </c>
      <c r="U14" s="418" t="str">
        <f t="array" ref="U14">INDEX(R$1:R$71,SMALL(IF(S$1:S$71=T14,ROW(S$1:S$71)),COUNTIF(T$1:T14,T14)),1)</f>
        <v>Trafford</v>
      </c>
      <c r="V14" s="418">
        <f t="shared" si="4"/>
        <v>14</v>
      </c>
      <c r="W14" s="418" t="str">
        <f t="shared" si="5"/>
        <v>Trafford</v>
      </c>
      <c r="Z14" s="419" t="s">
        <v>76</v>
      </c>
      <c r="AA14" s="418">
        <f>VLOOKUP(Z14,'Rural 80'!$A$11:$BS$488,20,FALSE)</f>
        <v>36</v>
      </c>
      <c r="AB14" s="418">
        <f t="array" ref="AB14">INDEX(AA$1:AA$71,MATCH(SMALL(COUNTIF(AA$1:AA$71,"&lt;"&amp;AA$1:AA$71),ROW(AA14:AB14)),COUNTIF(AA$1:AA$71,"&lt;"&amp;AA$1:AA$71),0))</f>
        <v>14</v>
      </c>
      <c r="AC14" s="418" t="str">
        <f t="array" ref="AC14">INDEX(Z$1:Z$71,SMALL(IF(AA$1:AA$71=AB14,ROW(AA$1:AA$71)),COUNTIF(AB$1:AB14,AB14)),1)</f>
        <v>Solihull</v>
      </c>
      <c r="AD14" s="418">
        <f t="shared" si="6"/>
        <v>14</v>
      </c>
      <c r="AE14" s="418" t="str">
        <f t="shared" si="7"/>
        <v>Solihull</v>
      </c>
      <c r="AH14" s="419" t="s">
        <v>76</v>
      </c>
      <c r="AI14" s="418">
        <f>VLOOKUP(AH14,'Rural 80'!$A$11:$BS$488,24,FALSE)</f>
        <v>25</v>
      </c>
      <c r="AJ14" s="418">
        <f t="array" ref="AJ14">INDEX(AI$1:AI$71,MATCH(SMALL(COUNTIF(AI$1:AI$71,"&lt;"&amp;AI$1:AI$71),ROW(AI14:AJ14)),COUNTIF(AI$1:AI$71,"&lt;"&amp;AI$1:AI$71),0))</f>
        <v>14</v>
      </c>
      <c r="AK14" s="418" t="str">
        <f t="array" ref="AK14">INDEX(AH$1:AH$71,SMALL(IF(AI$1:AI$71=AJ14,ROW(AI$1:AI$71)),COUNTIF(AJ$1:AJ14,AJ14)),1)</f>
        <v>Three Rivers</v>
      </c>
      <c r="AL14" s="418">
        <f t="shared" si="8"/>
        <v>14</v>
      </c>
      <c r="AM14" s="418" t="str">
        <f t="shared" si="9"/>
        <v>Three Rivers</v>
      </c>
      <c r="AP14" s="419" t="s">
        <v>76</v>
      </c>
      <c r="AQ14" s="418">
        <f>VLOOKUP(AP14,'Rural 80'!$A$11:$BS$488,28,FALSE)</f>
        <v>23</v>
      </c>
      <c r="AR14" s="418">
        <f t="array" ref="AR14">INDEX(AQ$1:AQ$71,MATCH(SMALL(COUNTIF(AQ$1:AQ$71,"&lt;"&amp;AQ$1:AQ$71),ROW(AQ14:AR14)),COUNTIF(AQ$1:AQ$71,"&lt;"&amp;AQ$1:AQ$71),0))</f>
        <v>14</v>
      </c>
      <c r="AS14" s="418" t="str">
        <f t="array" ref="AS14">INDEX(AP$1:AP$71,SMALL(IF(AQ$1:AQ$71=AR14,ROW(AQ$1:AQ$71)),COUNTIF(AR$1:AR14,AR14)),1)</f>
        <v>Bury</v>
      </c>
      <c r="AT14" s="418">
        <f t="shared" si="10"/>
        <v>14</v>
      </c>
      <c r="AU14" s="418" t="str">
        <f t="shared" si="11"/>
        <v>Bury</v>
      </c>
      <c r="AX14" s="419" t="s">
        <v>76</v>
      </c>
      <c r="AY14" s="418">
        <f>VLOOKUP(AX14,'Rural 80'!$A$11:$BS$488,32,FALSE)</f>
        <v>25</v>
      </c>
      <c r="AZ14" s="418">
        <f t="array" ref="AZ14">INDEX(AY$1:AY$71,MATCH(SMALL(COUNTIF(AY$1:AY$71,"&lt;"&amp;AY$1:AY$71),ROW(AY14:AZ14)),COUNTIF(AY$1:AY$71,"&lt;"&amp;AY$1:AY$71),0))</f>
        <v>14</v>
      </c>
      <c r="BA14" s="418" t="str">
        <f t="array" ref="BA14">INDEX(AX$1:AX$71,SMALL(IF(AY$1:AY$71=AZ14,ROW(AY$1:AY$71)),COUNTIF(AZ$1:AZ14,AZ14)),1)</f>
        <v>Sefton</v>
      </c>
      <c r="BB14" s="418">
        <f t="shared" si="12"/>
        <v>14</v>
      </c>
      <c r="BC14" s="418" t="str">
        <f t="shared" si="13"/>
        <v>Sefton</v>
      </c>
      <c r="BF14" s="419" t="s">
        <v>76</v>
      </c>
      <c r="BG14" s="418">
        <f>VLOOKUP(BF14,'Rural 80'!$A$11:$BS$488,36,FALSE)</f>
        <v>30</v>
      </c>
      <c r="BH14" s="418">
        <f t="array" ref="BH14">INDEX(BG$1:BG$71,MATCH(SMALL(COUNTIF(BG$1:BG$71,"&lt;"&amp;BG$1:BG$71),ROW(BG14:BH14)),COUNTIF(BG$1:BG$71,"&lt;"&amp;BG$1:BG$71),0))</f>
        <v>14</v>
      </c>
      <c r="BI14" s="418" t="str">
        <f t="array" ref="BI14">INDEX(BF$1:BF$71,SMALL(IF(BG$1:BG$71=BH14,ROW(BG$1:BG$71)),COUNTIF(BH$1:BH14,BH14)),1)</f>
        <v>Kirklees</v>
      </c>
      <c r="BJ14" s="418">
        <f t="shared" si="14"/>
        <v>14</v>
      </c>
      <c r="BK14" s="418" t="str">
        <f t="shared" si="15"/>
        <v>Kirklees</v>
      </c>
      <c r="BN14" s="419" t="s">
        <v>76</v>
      </c>
      <c r="BO14" s="418">
        <f>VLOOKUP(BN14,'Rural 80'!$A$11:$BS$488,40,FALSE)</f>
        <v>25</v>
      </c>
      <c r="BP14" s="418">
        <f t="array" ref="BP14">INDEX(BO$1:BO$71,MATCH(SMALL(COUNTIF(BO$1:BO$71,"&lt;"&amp;BO$1:BO$71),ROW(BO14:BP14)),COUNTIF(BO$1:BO$71,"&lt;"&amp;BO$1:BO$71),0))</f>
        <v>14</v>
      </c>
      <c r="BQ14" s="418" t="str">
        <f t="array" ref="BQ14">INDEX(BN$1:BN$71,SMALL(IF(BO$1:BO$71=BP14,ROW(BO$1:BO$71)),COUNTIF(BP$1:BP14,BP14)),1)</f>
        <v>Spelthorne</v>
      </c>
      <c r="BR14" s="418">
        <f t="shared" si="16"/>
        <v>14</v>
      </c>
      <c r="BS14" s="418" t="str">
        <f t="shared" si="17"/>
        <v>Spelthorne</v>
      </c>
      <c r="BV14" s="419" t="s">
        <v>76</v>
      </c>
      <c r="BW14" s="418">
        <f>VLOOKUP(BV14,'Rural 80'!$A$11:$BS$488,44,FALSE)</f>
        <v>25</v>
      </c>
      <c r="BX14" s="418">
        <f t="array" ref="BX14">INDEX(BW$1:BW$71,MATCH(SMALL(COUNTIF(BW$1:BW$71,"&lt;"&amp;BW$1:BW$71),ROW(BW14:BX14)),COUNTIF(BW$1:BW$71,"&lt;"&amp;BW$1:BW$71),0))</f>
        <v>14</v>
      </c>
      <c r="BY14" s="418" t="str">
        <f t="array" ref="BY14">INDEX(BV$1:BV$71,SMALL(IF(BW$1:BW$71=BX14,ROW(BW$1:BW$71)),COUNTIF(BX$1:BX14,BX14)),1)</f>
        <v>Rochdale</v>
      </c>
      <c r="BZ14" s="418">
        <f t="shared" si="18"/>
        <v>14</v>
      </c>
      <c r="CA14" s="418" t="str">
        <f t="shared" si="19"/>
        <v>Rochdale</v>
      </c>
      <c r="CD14" s="419" t="s">
        <v>76</v>
      </c>
      <c r="CE14" s="418">
        <f>VLOOKUP(CD14,'Rural 80'!$A$11:$BS$488,48,FALSE)</f>
        <v>28</v>
      </c>
      <c r="CF14" s="418">
        <f t="array" ref="CF14">INDEX(CE$1:CE$71,MATCH(SMALL(COUNTIF(CE$1:CE$71,"&lt;"&amp;CE$1:CE$71),ROW(CE14:CF14)),COUNTIF(CE$1:CE$71,"&lt;"&amp;CE$1:CE$71),0))</f>
        <v>14</v>
      </c>
      <c r="CG14" s="418" t="str">
        <f t="array" ref="CG14">INDEX(CD$1:CD$71,SMALL(IF(CE$1:CE$71=CF14,ROW(CE$1:CE$71)),COUNTIF(CF$1:CF14,CF14)),1)</f>
        <v>Walsall</v>
      </c>
      <c r="CH14" s="418">
        <f t="shared" si="20"/>
        <v>14</v>
      </c>
      <c r="CI14" s="418" t="str">
        <f t="shared" si="21"/>
        <v>Walsall</v>
      </c>
      <c r="CL14" s="419" t="s">
        <v>76</v>
      </c>
      <c r="CM14" s="418">
        <f>VLOOKUP(CL14,'Rural 80'!$A$11:$BS$488,52,FALSE)</f>
        <v>35</v>
      </c>
      <c r="CN14" s="418">
        <f t="array" ref="CN14">INDEX(CM$1:CM$71,MATCH(SMALL(COUNTIF(CM$1:CM$71,"&lt;"&amp;CM$1:CM$71),ROW(CM14:CN14)),COUNTIF(CM$1:CM$71,"&lt;"&amp;CM$1:CM$71),0))</f>
        <v>14</v>
      </c>
      <c r="CO14" s="418" t="str">
        <f t="array" ref="CO14">INDEX(CL$1:CL$71,SMALL(IF(CM$1:CM$71=CN14,ROW(CM$1:CM$71)),COUNTIF(CN$1:CN14,CN14)),1)</f>
        <v>Trafford</v>
      </c>
      <c r="CP14" s="418">
        <f t="shared" si="22"/>
        <v>14</v>
      </c>
      <c r="CQ14" s="418" t="str">
        <f t="shared" si="23"/>
        <v>Trafford</v>
      </c>
      <c r="CT14" s="419" t="s">
        <v>76</v>
      </c>
      <c r="CU14" s="418" t="str">
        <f>VLOOKUP(CT14,'Rural 80'!$A$11:$BS$488,56,FALSE)</f>
        <v>9999</v>
      </c>
      <c r="CV14" s="418" t="str">
        <f t="array" ref="CV14">INDEX(CU$1:CU$71,MATCH(SMALL(COUNTIF(CU$1:CU$71,"&lt;"&amp;CU$1:CU$71),ROW(CU14:CV14)),COUNTIF(CU$1:CU$71,"&lt;"&amp;CU$1:CU$71),0))</f>
        <v>9999</v>
      </c>
      <c r="CW14" s="418" t="str">
        <f t="array" ref="CW14">INDEX(CT$1:CT$71,SMALL(IF(CU$1:CU$71=CV14,ROW(CU$1:CU$71)),COUNTIF(CV$1:CV14,CV14)),1)</f>
        <v>Dartford</v>
      </c>
      <c r="CX14" s="418" t="str">
        <f t="shared" si="24"/>
        <v>no data</v>
      </c>
      <c r="CY14" s="418" t="str">
        <f t="shared" si="25"/>
        <v>Dartford</v>
      </c>
      <c r="DB14" s="419" t="s">
        <v>76</v>
      </c>
      <c r="DC14" s="418" t="str">
        <f>VLOOKUP(DB14,'Rural 80'!$A$11:$BS$488,60,FALSE)</f>
        <v>9999</v>
      </c>
      <c r="DD14" s="418" t="str">
        <f t="array" ref="DD14">INDEX(DC$1:DC$71,MATCH(SMALL(COUNTIF(DC$1:DC$71,"&lt;"&amp;DC$1:DC$71),ROW(DC14:DD14)),COUNTIF(DC$1:DC$71,"&lt;"&amp;DC$1:DC$71),0))</f>
        <v>9999</v>
      </c>
      <c r="DE14" s="418" t="str">
        <f t="array" ref="DE14">INDEX(DB$1:DB$71,SMALL(IF(DC$1:DC$71=DD14,ROW(DC$1:DC$71)),COUNTIF(DD$1:DD14,DD14)),1)</f>
        <v>Dartford</v>
      </c>
      <c r="DF14" s="418" t="str">
        <f t="shared" si="26"/>
        <v>no data</v>
      </c>
      <c r="DG14" s="418" t="str">
        <f t="shared" si="27"/>
        <v>Dartford</v>
      </c>
      <c r="DJ14" s="419" t="s">
        <v>76</v>
      </c>
      <c r="DK14" s="418" t="str">
        <f>VLOOKUP(DJ14,'Rural 80'!$A$11:$BS$488,64,FALSE)</f>
        <v>9999</v>
      </c>
      <c r="DL14" s="418" t="str">
        <f t="array" ref="DL14">INDEX(DK$1:DK$71,MATCH(SMALL(COUNTIF(DK$1:DK$71,"&lt;"&amp;DK$1:DK$71),ROW(DK14:DL14)),COUNTIF(DK$1:DK$71,"&lt;"&amp;DK$1:DK$71),0))</f>
        <v>9999</v>
      </c>
      <c r="DM14" s="418" t="str">
        <f t="array" ref="DM14">INDEX(DJ$1:DJ$71,SMALL(IF(DK$1:DK$71=DL14,ROW(DK$1:DK$71)),COUNTIF(DL$1:DL14,DL14)),1)</f>
        <v>Dartford</v>
      </c>
      <c r="DN14" s="418" t="str">
        <f t="shared" si="28"/>
        <v>no data</v>
      </c>
      <c r="DO14" s="418" t="str">
        <f t="shared" si="29"/>
        <v>Dartford</v>
      </c>
      <c r="DR14" s="419" t="s">
        <v>76</v>
      </c>
      <c r="DS14" s="418" t="str">
        <f>VLOOKUP(DR14,'Rural 80'!$A$11:$BS$488,68,FALSE)</f>
        <v>9999</v>
      </c>
      <c r="DT14" s="418" t="str">
        <f t="array" ref="DT14">INDEX(DS$1:DS$71,MATCH(SMALL(COUNTIF(DS$1:DS$71,"&lt;"&amp;DS$1:DS$71),ROW(DS14:DT14)),COUNTIF(DS$1:DS$71,"&lt;"&amp;DS$1:DS$71),0))</f>
        <v>9999</v>
      </c>
      <c r="DU14" s="418" t="str">
        <f t="array" ref="DU14">INDEX(DR$1:DR$71,SMALL(IF(DS$1:DS$71=DT14,ROW(DS$1:DS$71)),COUNTIF(DT$1:DT14,DT14)),1)</f>
        <v>Dartford</v>
      </c>
      <c r="DV14" s="418" t="str">
        <f t="shared" si="30"/>
        <v>no data</v>
      </c>
      <c r="DW14" s="418" t="str">
        <f t="shared" si="31"/>
        <v>Dartford</v>
      </c>
    </row>
    <row r="15" spans="1:127" x14ac:dyDescent="0.25">
      <c r="B15" s="419" t="s">
        <v>82</v>
      </c>
      <c r="C15" s="418">
        <f>VLOOKUP(B15,'Rural 80'!$A$11:$BS$488,8,FALSE)</f>
        <v>2</v>
      </c>
      <c r="D15" s="418">
        <f t="array" ref="D15">INDEX(C$1:C$71,MATCH(SMALL(COUNTIF(C$1:C$71,"&lt;"&amp;C$1:C$71),ROW(C15:D15)),COUNTIF(C$1:C$71,"&lt;"&amp;C$1:C$71),0))</f>
        <v>15</v>
      </c>
      <c r="E15" s="418" t="str">
        <f t="array" ref="E15">INDEX(B$1:B$71,SMALL(IF(C$1:C$71=D15,ROW(C$1:C$71)),COUNTIF(D$1:D15,D15)),1)</f>
        <v>Bury</v>
      </c>
      <c r="F15" s="418">
        <f t="shared" si="0"/>
        <v>15</v>
      </c>
      <c r="G15" s="418" t="str">
        <f t="shared" si="1"/>
        <v>Bury</v>
      </c>
      <c r="J15" s="419" t="s">
        <v>82</v>
      </c>
      <c r="K15" s="418">
        <f>VLOOKUP(J15,'Rural 80'!$A$11:$BS$488,12,FALSE)</f>
        <v>6</v>
      </c>
      <c r="L15" s="418">
        <f t="array" ref="L15">INDEX(K$1:K$71,MATCH(SMALL(COUNTIF(K$1:K$71,"&lt;"&amp;K$1:K$71),ROW(K15:L15)),COUNTIF(K$1:K$71,"&lt;"&amp;K$1:K$71),0))</f>
        <v>15</v>
      </c>
      <c r="M15" s="418" t="str">
        <f t="array" ref="M15">INDEX(J$1:J$71,SMALL(IF(K$1:K$71=L15,ROW(K$1:K$71)),COUNTIF(L$1:L15,L15)),1)</f>
        <v>Trafford</v>
      </c>
      <c r="N15" s="418">
        <f t="shared" si="2"/>
        <v>15</v>
      </c>
      <c r="O15" s="418" t="str">
        <f t="shared" si="3"/>
        <v>Trafford</v>
      </c>
      <c r="R15" s="419" t="s">
        <v>82</v>
      </c>
      <c r="S15" s="418">
        <f>VLOOKUP(R15,'Rural 80'!$A$11:$BS$488,16,FALSE)</f>
        <v>2</v>
      </c>
      <c r="T15" s="418">
        <f t="array" ref="T15">INDEX(S$1:S$71,MATCH(SMALL(COUNTIF(S$1:S$71,"&lt;"&amp;S$1:S$71),ROW(S15:T15)),COUNTIF(S$1:S$71,"&lt;"&amp;S$1:S$71),0))</f>
        <v>15</v>
      </c>
      <c r="U15" s="418" t="str">
        <f t="array" ref="U15">INDEX(R$1:R$71,SMALL(IF(S$1:S$71=T15,ROW(S$1:S$71)),COUNTIF(T$1:T15,T15)),1)</f>
        <v>Broxbourne</v>
      </c>
      <c r="V15" s="418">
        <f t="shared" si="4"/>
        <v>15</v>
      </c>
      <c r="W15" s="418" t="str">
        <f t="shared" si="5"/>
        <v>Broxbourne</v>
      </c>
      <c r="Z15" s="419" t="s">
        <v>82</v>
      </c>
      <c r="AA15" s="418">
        <f>VLOOKUP(Z15,'Rural 80'!$A$11:$BS$488,20,FALSE)</f>
        <v>3</v>
      </c>
      <c r="AB15" s="418">
        <f t="array" ref="AB15">INDEX(AA$1:AA$71,MATCH(SMALL(COUNTIF(AA$1:AA$71,"&lt;"&amp;AA$1:AA$71),ROW(AA15:AB15)),COUNTIF(AA$1:AA$71,"&lt;"&amp;AA$1:AA$71),0))</f>
        <v>15</v>
      </c>
      <c r="AC15" s="418" t="str">
        <f t="array" ref="AC15">INDEX(Z$1:Z$71,SMALL(IF(AA$1:AA$71=AB15,ROW(AA$1:AA$71)),COUNTIF(AB$1:AB15,AB15)),1)</f>
        <v>Trafford</v>
      </c>
      <c r="AD15" s="418">
        <f t="shared" si="6"/>
        <v>15</v>
      </c>
      <c r="AE15" s="418" t="str">
        <f t="shared" si="7"/>
        <v>Trafford</v>
      </c>
      <c r="AH15" s="419" t="s">
        <v>82</v>
      </c>
      <c r="AI15" s="418">
        <f>VLOOKUP(AH15,'Rural 80'!$A$11:$BS$488,24,FALSE)</f>
        <v>2</v>
      </c>
      <c r="AJ15" s="418">
        <f t="array" ref="AJ15">INDEX(AI$1:AI$71,MATCH(SMALL(COUNTIF(AI$1:AI$71,"&lt;"&amp;AI$1:AI$71),ROW(AI15:AJ15)),COUNTIF(AI$1:AI$71,"&lt;"&amp;AI$1:AI$71),0))</f>
        <v>15</v>
      </c>
      <c r="AK15" s="418" t="str">
        <f t="array" ref="AK15">INDEX(AH$1:AH$71,SMALL(IF(AI$1:AI$71=AJ15,ROW(AI$1:AI$71)),COUNTIF(AJ$1:AJ15,AJ15)),1)</f>
        <v>Gateshead</v>
      </c>
      <c r="AL15" s="418">
        <f t="shared" si="8"/>
        <v>15</v>
      </c>
      <c r="AM15" s="418" t="str">
        <f t="shared" si="9"/>
        <v>Gateshead</v>
      </c>
      <c r="AP15" s="419" t="s">
        <v>82</v>
      </c>
      <c r="AQ15" s="418">
        <f>VLOOKUP(AP15,'Rural 80'!$A$11:$BS$488,28,FALSE)</f>
        <v>2</v>
      </c>
      <c r="AR15" s="418">
        <f t="array" ref="AR15">INDEX(AQ$1:AQ$71,MATCH(SMALL(COUNTIF(AQ$1:AQ$71,"&lt;"&amp;AQ$1:AQ$71),ROW(AQ15:AR15)),COUNTIF(AQ$1:AQ$71,"&lt;"&amp;AQ$1:AQ$71),0))</f>
        <v>15</v>
      </c>
      <c r="AS15" s="418" t="str">
        <f t="array" ref="AS15">INDEX(AP$1:AP$71,SMALL(IF(AQ$1:AQ$71=AR15,ROW(AQ$1:AQ$71)),COUNTIF(AR$1:AR15,AR15)),1)</f>
        <v>Solihull</v>
      </c>
      <c r="AT15" s="418">
        <f t="shared" si="10"/>
        <v>15</v>
      </c>
      <c r="AU15" s="418" t="str">
        <f t="shared" si="11"/>
        <v>Solihull</v>
      </c>
      <c r="AX15" s="419" t="s">
        <v>82</v>
      </c>
      <c r="AY15" s="418">
        <f>VLOOKUP(AX15,'Rural 80'!$A$11:$BS$488,32,FALSE)</f>
        <v>1</v>
      </c>
      <c r="AZ15" s="418">
        <f t="array" ref="AZ15">INDEX(AY$1:AY$71,MATCH(SMALL(COUNTIF(AY$1:AY$71,"&lt;"&amp;AY$1:AY$71),ROW(AY15:AZ15)),COUNTIF(AY$1:AY$71,"&lt;"&amp;AY$1:AY$71),0))</f>
        <v>15</v>
      </c>
      <c r="BA15" s="418" t="str">
        <f t="array" ref="BA15">INDEX(AX$1:AX$71,SMALL(IF(AY$1:AY$71=AZ15,ROW(AY$1:AY$71)),COUNTIF(AZ$1:AZ15,AZ15)),1)</f>
        <v>Gateshead</v>
      </c>
      <c r="BB15" s="418">
        <f t="shared" si="12"/>
        <v>15</v>
      </c>
      <c r="BC15" s="418" t="str">
        <f t="shared" si="13"/>
        <v>Gateshead</v>
      </c>
      <c r="BF15" s="419" t="s">
        <v>82</v>
      </c>
      <c r="BG15" s="418">
        <f>VLOOKUP(BF15,'Rural 80'!$A$11:$BS$488,36,FALSE)</f>
        <v>1</v>
      </c>
      <c r="BH15" s="418">
        <f t="array" ref="BH15">INDEX(BG$1:BG$71,MATCH(SMALL(COUNTIF(BG$1:BG$71,"&lt;"&amp;BG$1:BG$71),ROW(BG15:BH15)),COUNTIF(BG$1:BG$71,"&lt;"&amp;BG$1:BG$71),0))</f>
        <v>15</v>
      </c>
      <c r="BI15" s="418" t="str">
        <f t="array" ref="BI15">INDEX(BF$1:BF$71,SMALL(IF(BG$1:BG$71=BH15,ROW(BG$1:BG$71)),COUNTIF(BH$1:BH15,BH15)),1)</f>
        <v>Walsall</v>
      </c>
      <c r="BJ15" s="418">
        <f t="shared" si="14"/>
        <v>15</v>
      </c>
      <c r="BK15" s="418" t="str">
        <f t="shared" si="15"/>
        <v>Walsall</v>
      </c>
      <c r="BN15" s="419" t="s">
        <v>82</v>
      </c>
      <c r="BO15" s="418">
        <f>VLOOKUP(BN15,'Rural 80'!$A$11:$BS$488,40,FALSE)</f>
        <v>9</v>
      </c>
      <c r="BP15" s="418">
        <f t="array" ref="BP15">INDEX(BO$1:BO$71,MATCH(SMALL(COUNTIF(BO$1:BO$71,"&lt;"&amp;BO$1:BO$71),ROW(BO15:BP15)),COUNTIF(BO$1:BO$71,"&lt;"&amp;BO$1:BO$71),0))</f>
        <v>15</v>
      </c>
      <c r="BQ15" s="418" t="str">
        <f t="array" ref="BQ15">INDEX(BN$1:BN$71,SMALL(IF(BO$1:BO$71=BP15,ROW(BO$1:BO$71)),COUNTIF(BP$1:BP15,BP15)),1)</f>
        <v>Trafford</v>
      </c>
      <c r="BR15" s="418">
        <f t="shared" si="16"/>
        <v>15</v>
      </c>
      <c r="BS15" s="418" t="str">
        <f t="shared" si="17"/>
        <v>Trafford</v>
      </c>
      <c r="BV15" s="419" t="s">
        <v>82</v>
      </c>
      <c r="BW15" s="418">
        <f>VLOOKUP(BV15,'Rural 80'!$A$11:$BS$488,44,FALSE)</f>
        <v>12</v>
      </c>
      <c r="BX15" s="418">
        <f t="array" ref="BX15">INDEX(BW$1:BW$71,MATCH(SMALL(COUNTIF(BW$1:BW$71,"&lt;"&amp;BW$1:BW$71),ROW(BW15:BX15)),COUNTIF(BW$1:BW$71,"&lt;"&amp;BW$1:BW$71),0))</f>
        <v>15</v>
      </c>
      <c r="BY15" s="418" t="str">
        <f t="array" ref="BY15">INDEX(BV$1:BV$71,SMALL(IF(BW$1:BW$71=BX15,ROW(BW$1:BW$71)),COUNTIF(BX$1:BX15,BX15)),1)</f>
        <v>Watford</v>
      </c>
      <c r="BZ15" s="418">
        <f t="shared" si="18"/>
        <v>15</v>
      </c>
      <c r="CA15" s="418" t="str">
        <f t="shared" si="19"/>
        <v>Watford</v>
      </c>
      <c r="CD15" s="419" t="s">
        <v>82</v>
      </c>
      <c r="CE15" s="418">
        <f>VLOOKUP(CD15,'Rural 80'!$A$11:$BS$488,48,FALSE)</f>
        <v>10</v>
      </c>
      <c r="CF15" s="418">
        <f t="array" ref="CF15">INDEX(CE$1:CE$71,MATCH(SMALL(COUNTIF(CE$1:CE$71,"&lt;"&amp;CE$1:CE$71),ROW(CE15:CF15)),COUNTIF(CE$1:CE$71,"&lt;"&amp;CE$1:CE$71),0))</f>
        <v>15</v>
      </c>
      <c r="CG15" s="418" t="str">
        <f t="array" ref="CG15">INDEX(CD$1:CD$71,SMALL(IF(CE$1:CE$71=CF15,ROW(CE$1:CE$71)),COUNTIF(CF$1:CF15,CF15)),1)</f>
        <v>Sandwell</v>
      </c>
      <c r="CH15" s="418">
        <f t="shared" si="20"/>
        <v>15</v>
      </c>
      <c r="CI15" s="418" t="str">
        <f t="shared" si="21"/>
        <v>Sandwell</v>
      </c>
      <c r="CL15" s="419" t="s">
        <v>82</v>
      </c>
      <c r="CM15" s="418">
        <f>VLOOKUP(CL15,'Rural 80'!$A$11:$BS$488,52,FALSE)</f>
        <v>13</v>
      </c>
      <c r="CN15" s="418">
        <f t="array" ref="CN15">INDEX(CM$1:CM$71,MATCH(SMALL(COUNTIF(CM$1:CM$71,"&lt;"&amp;CM$1:CM$71),ROW(CM15:CN15)),COUNTIF(CM$1:CM$71,"&lt;"&amp;CM$1:CM$71),0))</f>
        <v>15</v>
      </c>
      <c r="CO15" s="418" t="str">
        <f t="array" ref="CO15">INDEX(CL$1:CL$71,SMALL(IF(CM$1:CM$71=CN15,ROW(CM$1:CM$71)),COUNTIF(CN$1:CN15,CN15)),1)</f>
        <v>Solihull</v>
      </c>
      <c r="CP15" s="418">
        <f t="shared" si="22"/>
        <v>15</v>
      </c>
      <c r="CQ15" s="418" t="str">
        <f t="shared" si="23"/>
        <v>Solihull</v>
      </c>
      <c r="CT15" s="419" t="s">
        <v>82</v>
      </c>
      <c r="CU15" s="418" t="str">
        <f>VLOOKUP(CT15,'Rural 80'!$A$11:$BS$488,56,FALSE)</f>
        <v>9999</v>
      </c>
      <c r="CV15" s="418" t="str">
        <f t="array" ref="CV15">INDEX(CU$1:CU$71,MATCH(SMALL(COUNTIF(CU$1:CU$71,"&lt;"&amp;CU$1:CU$71),ROW(CU15:CV15)),COUNTIF(CU$1:CU$71,"&lt;"&amp;CU$1:CU$71),0))</f>
        <v>9999</v>
      </c>
      <c r="CW15" s="418" t="str">
        <f t="array" ref="CW15">INDEX(CT$1:CT$71,SMALL(IF(CU$1:CU$71=CV15,ROW(CU$1:CU$71)),COUNTIF(CV$1:CV15,CV15)),1)</f>
        <v>Dudley</v>
      </c>
      <c r="CX15" s="418" t="str">
        <f t="shared" si="24"/>
        <v>no data</v>
      </c>
      <c r="CY15" s="418" t="str">
        <f t="shared" si="25"/>
        <v>Dudley</v>
      </c>
      <c r="DB15" s="419" t="s">
        <v>82</v>
      </c>
      <c r="DC15" s="418" t="str">
        <f>VLOOKUP(DB15,'Rural 80'!$A$11:$BS$488,60,FALSE)</f>
        <v>9999</v>
      </c>
      <c r="DD15" s="418" t="str">
        <f t="array" ref="DD15">INDEX(DC$1:DC$71,MATCH(SMALL(COUNTIF(DC$1:DC$71,"&lt;"&amp;DC$1:DC$71),ROW(DC15:DD15)),COUNTIF(DC$1:DC$71,"&lt;"&amp;DC$1:DC$71),0))</f>
        <v>9999</v>
      </c>
      <c r="DE15" s="418" t="str">
        <f t="array" ref="DE15">INDEX(DB$1:DB$71,SMALL(IF(DC$1:DC$71=DD15,ROW(DC$1:DC$71)),COUNTIF(DD$1:DD15,DD15)),1)</f>
        <v>Dudley</v>
      </c>
      <c r="DF15" s="418" t="str">
        <f t="shared" si="26"/>
        <v>no data</v>
      </c>
      <c r="DG15" s="418" t="str">
        <f t="shared" si="27"/>
        <v>Dudley</v>
      </c>
      <c r="DJ15" s="419" t="s">
        <v>82</v>
      </c>
      <c r="DK15" s="418" t="str">
        <f>VLOOKUP(DJ15,'Rural 80'!$A$11:$BS$488,64,FALSE)</f>
        <v>9999</v>
      </c>
      <c r="DL15" s="418" t="str">
        <f t="array" ref="DL15">INDEX(DK$1:DK$71,MATCH(SMALL(COUNTIF(DK$1:DK$71,"&lt;"&amp;DK$1:DK$71),ROW(DK15:DL15)),COUNTIF(DK$1:DK$71,"&lt;"&amp;DK$1:DK$71),0))</f>
        <v>9999</v>
      </c>
      <c r="DM15" s="418" t="str">
        <f t="array" ref="DM15">INDEX(DJ$1:DJ$71,SMALL(IF(DK$1:DK$71=DL15,ROW(DK$1:DK$71)),COUNTIF(DL$1:DL15,DL15)),1)</f>
        <v>Dudley</v>
      </c>
      <c r="DN15" s="418" t="str">
        <f t="shared" si="28"/>
        <v>no data</v>
      </c>
      <c r="DO15" s="418" t="str">
        <f t="shared" si="29"/>
        <v>Dudley</v>
      </c>
      <c r="DR15" s="419" t="s">
        <v>82</v>
      </c>
      <c r="DS15" s="418" t="str">
        <f>VLOOKUP(DR15,'Rural 80'!$A$11:$BS$488,68,FALSE)</f>
        <v>9999</v>
      </c>
      <c r="DT15" s="418" t="str">
        <f t="array" ref="DT15">INDEX(DS$1:DS$71,MATCH(SMALL(COUNTIF(DS$1:DS$71,"&lt;"&amp;DS$1:DS$71),ROW(DS15:DT15)),COUNTIF(DS$1:DS$71,"&lt;"&amp;DS$1:DS$71),0))</f>
        <v>9999</v>
      </c>
      <c r="DU15" s="418" t="str">
        <f t="array" ref="DU15">INDEX(DR$1:DR$71,SMALL(IF(DS$1:DS$71=DT15,ROW(DS$1:DS$71)),COUNTIF(DT$1:DT15,DT15)),1)</f>
        <v>Dudley</v>
      </c>
      <c r="DV15" s="418" t="str">
        <f t="shared" si="30"/>
        <v>no data</v>
      </c>
      <c r="DW15" s="418" t="str">
        <f t="shared" si="31"/>
        <v>Dudley</v>
      </c>
    </row>
    <row r="16" spans="1:127" x14ac:dyDescent="0.25">
      <c r="B16" s="419" t="s">
        <v>84</v>
      </c>
      <c r="C16" s="418">
        <f>VLOOKUP(B16,'Rural 80'!$A$11:$BS$488,8,FALSE)</f>
        <v>57</v>
      </c>
      <c r="D16" s="418">
        <f t="array" ref="D16">INDEX(C$1:C$71,MATCH(SMALL(COUNTIF(C$1:C$71,"&lt;"&amp;C$1:C$71),ROW(C16:D16)),COUNTIF(C$1:C$71,"&lt;"&amp;C$1:C$71),0))</f>
        <v>16</v>
      </c>
      <c r="E16" s="418" t="str">
        <f t="array" ref="E16">INDEX(B$1:B$71,SMALL(IF(C$1:C$71=D16,ROW(C$1:C$71)),COUNTIF(D$1:D16,D16)),1)</f>
        <v>Trafford</v>
      </c>
      <c r="F16" s="418">
        <f t="shared" si="0"/>
        <v>16</v>
      </c>
      <c r="G16" s="418" t="str">
        <f t="shared" si="1"/>
        <v>Trafford</v>
      </c>
      <c r="J16" s="419" t="s">
        <v>84</v>
      </c>
      <c r="K16" s="418">
        <f>VLOOKUP(J16,'Rural 80'!$A$11:$BS$488,12,FALSE)</f>
        <v>52</v>
      </c>
      <c r="L16" s="418">
        <f t="array" ref="L16">INDEX(K$1:K$71,MATCH(SMALL(COUNTIF(K$1:K$71,"&lt;"&amp;K$1:K$71),ROW(K16:L16)),COUNTIF(K$1:K$71,"&lt;"&amp;K$1:K$71),0))</f>
        <v>16</v>
      </c>
      <c r="M16" s="418" t="str">
        <f t="array" ref="M16">INDEX(J$1:J$71,SMALL(IF(K$1:K$71=L16,ROW(K$1:K$71)),COUNTIF(L$1:L16,L16)),1)</f>
        <v>Gateshead</v>
      </c>
      <c r="N16" s="418">
        <f t="shared" si="2"/>
        <v>16</v>
      </c>
      <c r="O16" s="418" t="str">
        <f t="shared" si="3"/>
        <v>Gateshead</v>
      </c>
      <c r="R16" s="419" t="s">
        <v>84</v>
      </c>
      <c r="S16" s="418">
        <f>VLOOKUP(R16,'Rural 80'!$A$11:$BS$488,16,FALSE)</f>
        <v>54</v>
      </c>
      <c r="T16" s="418">
        <f t="array" ref="T16">INDEX(S$1:S$71,MATCH(SMALL(COUNTIF(S$1:S$71,"&lt;"&amp;S$1:S$71),ROW(S16:T16)),COUNTIF(S$1:S$71,"&lt;"&amp;S$1:S$71),0))</f>
        <v>16</v>
      </c>
      <c r="U16" s="418" t="str">
        <f t="array" ref="U16">INDEX(R$1:R$71,SMALL(IF(S$1:S$71=T16,ROW(S$1:S$71)),COUNTIF(T$1:T16,T16)),1)</f>
        <v>Gateshead</v>
      </c>
      <c r="V16" s="418">
        <f t="shared" si="4"/>
        <v>16</v>
      </c>
      <c r="W16" s="418" t="str">
        <f t="shared" si="5"/>
        <v>Gateshead</v>
      </c>
      <c r="Z16" s="419" t="s">
        <v>84</v>
      </c>
      <c r="AA16" s="418">
        <f>VLOOKUP(Z16,'Rural 80'!$A$11:$BS$488,20,FALSE)</f>
        <v>52</v>
      </c>
      <c r="AB16" s="418">
        <f t="array" ref="AB16">INDEX(AA$1:AA$71,MATCH(SMALL(COUNTIF(AA$1:AA$71,"&lt;"&amp;AA$1:AA$71),ROW(AA16:AB16)),COUNTIF(AA$1:AA$71,"&lt;"&amp;AA$1:AA$71),0))</f>
        <v>16</v>
      </c>
      <c r="AC16" s="418" t="str">
        <f t="array" ref="AC16">INDEX(Z$1:Z$71,SMALL(IF(AA$1:AA$71=AB16,ROW(AA$1:AA$71)),COUNTIF(AB$1:AB16,AB16)),1)</f>
        <v>Broxbourne</v>
      </c>
      <c r="AD16" s="418">
        <f t="shared" si="6"/>
        <v>16</v>
      </c>
      <c r="AE16" s="418" t="str">
        <f t="shared" si="7"/>
        <v>Broxbourne</v>
      </c>
      <c r="AH16" s="419" t="s">
        <v>84</v>
      </c>
      <c r="AI16" s="418">
        <f>VLOOKUP(AH16,'Rural 80'!$A$11:$BS$488,24,FALSE)</f>
        <v>64</v>
      </c>
      <c r="AJ16" s="418">
        <f t="array" ref="AJ16">INDEX(AI$1:AI$71,MATCH(SMALL(COUNTIF(AI$1:AI$71,"&lt;"&amp;AI$1:AI$71),ROW(AI16:AJ16)),COUNTIF(AI$1:AI$71,"&lt;"&amp;AI$1:AI$71),0))</f>
        <v>16</v>
      </c>
      <c r="AK16" s="418" t="str">
        <f t="array" ref="AK16">INDEX(AH$1:AH$71,SMALL(IF(AI$1:AI$71=AJ16,ROW(AI$1:AI$71)),COUNTIF(AJ$1:AJ16,AJ16)),1)</f>
        <v>Sefton</v>
      </c>
      <c r="AL16" s="418">
        <f t="shared" si="8"/>
        <v>16</v>
      </c>
      <c r="AM16" s="418" t="str">
        <f t="shared" si="9"/>
        <v>Sefton</v>
      </c>
      <c r="AP16" s="419" t="s">
        <v>84</v>
      </c>
      <c r="AQ16" s="418">
        <f>VLOOKUP(AP16,'Rural 80'!$A$11:$BS$488,28,FALSE)</f>
        <v>58</v>
      </c>
      <c r="AR16" s="418">
        <f t="array" ref="AR16">INDEX(AQ$1:AQ$71,MATCH(SMALL(COUNTIF(AQ$1:AQ$71,"&lt;"&amp;AQ$1:AQ$71),ROW(AQ16:AR16)),COUNTIF(AQ$1:AQ$71,"&lt;"&amp;AQ$1:AQ$71),0))</f>
        <v>16</v>
      </c>
      <c r="AS16" s="418" t="str">
        <f t="array" ref="AS16">INDEX(AP$1:AP$71,SMALL(IF(AQ$1:AQ$71=AR16,ROW(AQ$1:AQ$71)),COUNTIF(AR$1:AR16,AR16)),1)</f>
        <v>Sefton</v>
      </c>
      <c r="AT16" s="418">
        <f t="shared" si="10"/>
        <v>16</v>
      </c>
      <c r="AU16" s="418" t="str">
        <f t="shared" si="11"/>
        <v>Sefton</v>
      </c>
      <c r="AX16" s="419" t="s">
        <v>84</v>
      </c>
      <c r="AY16" s="418">
        <f>VLOOKUP(AX16,'Rural 80'!$A$11:$BS$488,32,FALSE)</f>
        <v>57</v>
      </c>
      <c r="AZ16" s="418">
        <f t="array" ref="AZ16">INDEX(AY$1:AY$71,MATCH(SMALL(COUNTIF(AY$1:AY$71,"&lt;"&amp;AY$1:AY$71),ROW(AY16:AZ16)),COUNTIF(AY$1:AY$71,"&lt;"&amp;AY$1:AY$71),0))</f>
        <v>16</v>
      </c>
      <c r="BA16" s="418" t="str">
        <f t="array" ref="BA16">INDEX(AX$1:AX$71,SMALL(IF(AY$1:AY$71=AZ16,ROW(AY$1:AY$71)),COUNTIF(AZ$1:AZ16,AZ16)),1)</f>
        <v>Bury</v>
      </c>
      <c r="BB16" s="418">
        <f t="shared" si="12"/>
        <v>16</v>
      </c>
      <c r="BC16" s="418" t="str">
        <f t="shared" si="13"/>
        <v>Bury</v>
      </c>
      <c r="BF16" s="419" t="s">
        <v>84</v>
      </c>
      <c r="BG16" s="418">
        <f>VLOOKUP(BF16,'Rural 80'!$A$11:$BS$488,36,FALSE)</f>
        <v>61</v>
      </c>
      <c r="BH16" s="418">
        <f t="array" ref="BH16">INDEX(BG$1:BG$71,MATCH(SMALL(COUNTIF(BG$1:BG$71,"&lt;"&amp;BG$1:BG$71),ROW(BG16:BH16)),COUNTIF(BG$1:BG$71,"&lt;"&amp;BG$1:BG$71),0))</f>
        <v>16</v>
      </c>
      <c r="BI16" s="418" t="str">
        <f t="array" ref="BI16">INDEX(BF$1:BF$71,SMALL(IF(BG$1:BG$71=BH16,ROW(BG$1:BG$71)),COUNTIF(BH$1:BH16,BH16)),1)</f>
        <v>Havering</v>
      </c>
      <c r="BJ16" s="418">
        <f t="shared" si="14"/>
        <v>16</v>
      </c>
      <c r="BK16" s="418" t="str">
        <f t="shared" si="15"/>
        <v>Havering</v>
      </c>
      <c r="BN16" s="419" t="s">
        <v>84</v>
      </c>
      <c r="BO16" s="418">
        <f>VLOOKUP(BN16,'Rural 80'!$A$11:$BS$488,40,FALSE)</f>
        <v>49</v>
      </c>
      <c r="BP16" s="418">
        <f t="array" ref="BP16">INDEX(BO$1:BO$71,MATCH(SMALL(COUNTIF(BO$1:BO$71,"&lt;"&amp;BO$1:BO$71),ROW(BO16:BP16)),COUNTIF(BO$1:BO$71,"&lt;"&amp;BO$1:BO$71),0))</f>
        <v>16</v>
      </c>
      <c r="BQ16" s="418" t="str">
        <f t="array" ref="BQ16">INDEX(BN$1:BN$71,SMALL(IF(BO$1:BO$71=BP16,ROW(BO$1:BO$71)),COUNTIF(BP$1:BP16,BP16)),1)</f>
        <v>North Tyneside</v>
      </c>
      <c r="BR16" s="418">
        <f t="shared" si="16"/>
        <v>16</v>
      </c>
      <c r="BS16" s="418" t="str">
        <f t="shared" si="17"/>
        <v>North Tyneside</v>
      </c>
      <c r="BV16" s="419" t="s">
        <v>84</v>
      </c>
      <c r="BW16" s="418">
        <f>VLOOKUP(BV16,'Rural 80'!$A$11:$BS$488,44,FALSE)</f>
        <v>48</v>
      </c>
      <c r="BX16" s="418">
        <f t="array" ref="BX16">INDEX(BW$1:BW$71,MATCH(SMALL(COUNTIF(BW$1:BW$71,"&lt;"&amp;BW$1:BW$71),ROW(BW16:BX16)),COUNTIF(BW$1:BW$71,"&lt;"&amp;BW$1:BW$71),0))</f>
        <v>16</v>
      </c>
      <c r="BY16" s="418" t="str">
        <f t="array" ref="BY16">INDEX(BV$1:BV$71,SMALL(IF(BW$1:BW$71=BX16,ROW(BW$1:BW$71)),COUNTIF(BX$1:BX16,BX16)),1)</f>
        <v>Spelthorne</v>
      </c>
      <c r="BZ16" s="418">
        <f t="shared" si="18"/>
        <v>16</v>
      </c>
      <c r="CA16" s="418" t="str">
        <f t="shared" si="19"/>
        <v>Spelthorne</v>
      </c>
      <c r="CD16" s="419" t="s">
        <v>84</v>
      </c>
      <c r="CE16" s="418">
        <f>VLOOKUP(CD16,'Rural 80'!$A$11:$BS$488,48,FALSE)</f>
        <v>50</v>
      </c>
      <c r="CF16" s="418">
        <f t="array" ref="CF16">INDEX(CE$1:CE$71,MATCH(SMALL(COUNTIF(CE$1:CE$71,"&lt;"&amp;CE$1:CE$71),ROW(CE16:CF16)),COUNTIF(CE$1:CE$71,"&lt;"&amp;CE$1:CE$71),0))</f>
        <v>16</v>
      </c>
      <c r="CG16" s="418" t="str">
        <f t="array" ref="CG16">INDEX(CD$1:CD$71,SMALL(IF(CE$1:CE$71=CF16,ROW(CE$1:CE$71)),COUNTIF(CF$1:CF16,CF16)),1)</f>
        <v>Wigan</v>
      </c>
      <c r="CH16" s="418">
        <f t="shared" si="20"/>
        <v>16</v>
      </c>
      <c r="CI16" s="418" t="str">
        <f t="shared" si="21"/>
        <v>Wigan</v>
      </c>
      <c r="CL16" s="419" t="s">
        <v>84</v>
      </c>
      <c r="CM16" s="418">
        <f>VLOOKUP(CL16,'Rural 80'!$A$11:$BS$488,52,FALSE)</f>
        <v>51</v>
      </c>
      <c r="CN16" s="418">
        <f t="array" ref="CN16">INDEX(CM$1:CM$71,MATCH(SMALL(COUNTIF(CM$1:CM$71,"&lt;"&amp;CM$1:CM$71),ROW(CM16:CN16)),COUNTIF(CM$1:CM$71,"&lt;"&amp;CM$1:CM$71),0))</f>
        <v>16</v>
      </c>
      <c r="CO16" s="418" t="str">
        <f t="array" ref="CO16">INDEX(CL$1:CL$71,SMALL(IF(CM$1:CM$71=CN16,ROW(CM$1:CM$71)),COUNTIF(CN$1:CN16,CN16)),1)</f>
        <v>Sandwell</v>
      </c>
      <c r="CP16" s="418">
        <f t="shared" si="22"/>
        <v>16</v>
      </c>
      <c r="CQ16" s="418" t="str">
        <f t="shared" si="23"/>
        <v>Sandwell</v>
      </c>
      <c r="CT16" s="419" t="s">
        <v>84</v>
      </c>
      <c r="CU16" s="418" t="str">
        <f>VLOOKUP(CT16,'Rural 80'!$A$11:$BS$488,56,FALSE)</f>
        <v>9999</v>
      </c>
      <c r="CV16" s="418" t="str">
        <f t="array" ref="CV16">INDEX(CU$1:CU$71,MATCH(SMALL(COUNTIF(CU$1:CU$71,"&lt;"&amp;CU$1:CU$71),ROW(CU16:CV16)),COUNTIF(CU$1:CU$71,"&lt;"&amp;CU$1:CU$71),0))</f>
        <v>9999</v>
      </c>
      <c r="CW16" s="418" t="str">
        <f t="array" ref="CW16">INDEX(CT$1:CT$71,SMALL(IF(CU$1:CU$71=CV16,ROW(CU$1:CU$71)),COUNTIF(CV$1:CV16,CV16)),1)</f>
        <v>Ealing</v>
      </c>
      <c r="CX16" s="418" t="str">
        <f t="shared" si="24"/>
        <v>no data</v>
      </c>
      <c r="CY16" s="418" t="str">
        <f t="shared" si="25"/>
        <v>Ealing</v>
      </c>
      <c r="DB16" s="419" t="s">
        <v>84</v>
      </c>
      <c r="DC16" s="418" t="str">
        <f>VLOOKUP(DB16,'Rural 80'!$A$11:$BS$488,60,FALSE)</f>
        <v>9999</v>
      </c>
      <c r="DD16" s="418" t="str">
        <f t="array" ref="DD16">INDEX(DC$1:DC$71,MATCH(SMALL(COUNTIF(DC$1:DC$71,"&lt;"&amp;DC$1:DC$71),ROW(DC16:DD16)),COUNTIF(DC$1:DC$71,"&lt;"&amp;DC$1:DC$71),0))</f>
        <v>9999</v>
      </c>
      <c r="DE16" s="418" t="str">
        <f t="array" ref="DE16">INDEX(DB$1:DB$71,SMALL(IF(DC$1:DC$71=DD16,ROW(DC$1:DC$71)),COUNTIF(DD$1:DD16,DD16)),1)</f>
        <v>Ealing</v>
      </c>
      <c r="DF16" s="418" t="str">
        <f t="shared" si="26"/>
        <v>no data</v>
      </c>
      <c r="DG16" s="418" t="str">
        <f t="shared" si="27"/>
        <v>Ealing</v>
      </c>
      <c r="DJ16" s="419" t="s">
        <v>84</v>
      </c>
      <c r="DK16" s="418" t="str">
        <f>VLOOKUP(DJ16,'Rural 80'!$A$11:$BS$488,64,FALSE)</f>
        <v>9999</v>
      </c>
      <c r="DL16" s="418" t="str">
        <f t="array" ref="DL16">INDEX(DK$1:DK$71,MATCH(SMALL(COUNTIF(DK$1:DK$71,"&lt;"&amp;DK$1:DK$71),ROW(DK16:DL16)),COUNTIF(DK$1:DK$71,"&lt;"&amp;DK$1:DK$71),0))</f>
        <v>9999</v>
      </c>
      <c r="DM16" s="418" t="str">
        <f t="array" ref="DM16">INDEX(DJ$1:DJ$71,SMALL(IF(DK$1:DK$71=DL16,ROW(DK$1:DK$71)),COUNTIF(DL$1:DL16,DL16)),1)</f>
        <v>Ealing</v>
      </c>
      <c r="DN16" s="418" t="str">
        <f t="shared" si="28"/>
        <v>no data</v>
      </c>
      <c r="DO16" s="418" t="str">
        <f t="shared" si="29"/>
        <v>Ealing</v>
      </c>
      <c r="DR16" s="419" t="s">
        <v>84</v>
      </c>
      <c r="DS16" s="418" t="str">
        <f>VLOOKUP(DR16,'Rural 80'!$A$11:$BS$488,68,FALSE)</f>
        <v>9999</v>
      </c>
      <c r="DT16" s="418" t="str">
        <f t="array" ref="DT16">INDEX(DS$1:DS$71,MATCH(SMALL(COUNTIF(DS$1:DS$71,"&lt;"&amp;DS$1:DS$71),ROW(DS16:DT16)),COUNTIF(DS$1:DS$71,"&lt;"&amp;DS$1:DS$71),0))</f>
        <v>9999</v>
      </c>
      <c r="DU16" s="418" t="str">
        <f t="array" ref="DU16">INDEX(DR$1:DR$71,SMALL(IF(DS$1:DS$71=DT16,ROW(DS$1:DS$71)),COUNTIF(DT$1:DT16,DT16)),1)</f>
        <v>Ealing</v>
      </c>
      <c r="DV16" s="418" t="str">
        <f t="shared" si="30"/>
        <v>no data</v>
      </c>
      <c r="DW16" s="418" t="str">
        <f t="shared" si="31"/>
        <v>Ealing</v>
      </c>
    </row>
    <row r="17" spans="2:127" x14ac:dyDescent="0.25">
      <c r="B17" s="419" t="s">
        <v>97</v>
      </c>
      <c r="C17" s="418">
        <f>VLOOKUP(B17,'Rural 80'!$A$11:$BS$488,8,FALSE)</f>
        <v>32</v>
      </c>
      <c r="D17" s="418">
        <f t="array" ref="D17">INDEX(C$1:C$71,MATCH(SMALL(COUNTIF(C$1:C$71,"&lt;"&amp;C$1:C$71),ROW(C17:D17)),COUNTIF(C$1:C$71,"&lt;"&amp;C$1:C$71),0))</f>
        <v>17</v>
      </c>
      <c r="E17" s="418" t="str">
        <f t="array" ref="E17">INDEX(B$1:B$71,SMALL(IF(C$1:C$71=D17,ROW(C$1:C$71)),COUNTIF(D$1:D17,D17)),1)</f>
        <v>St Helens</v>
      </c>
      <c r="F17" s="418">
        <f t="shared" si="0"/>
        <v>17</v>
      </c>
      <c r="G17" s="418" t="str">
        <f t="shared" si="1"/>
        <v>St Helens</v>
      </c>
      <c r="J17" s="419" t="s">
        <v>97</v>
      </c>
      <c r="K17" s="418">
        <f>VLOOKUP(J17,'Rural 80'!$A$11:$BS$488,12,FALSE)</f>
        <v>28</v>
      </c>
      <c r="L17" s="418">
        <f t="array" ref="L17">INDEX(K$1:K$71,MATCH(SMALL(COUNTIF(K$1:K$71,"&lt;"&amp;K$1:K$71),ROW(K17:L17)),COUNTIF(K$1:K$71,"&lt;"&amp;K$1:K$71),0))</f>
        <v>17</v>
      </c>
      <c r="M17" s="418" t="str">
        <f t="array" ref="M17">INDEX(J$1:J$71,SMALL(IF(K$1:K$71=L17,ROW(K$1:K$71)),COUNTIF(L$1:L17,L17)),1)</f>
        <v>Sandwell</v>
      </c>
      <c r="N17" s="418">
        <f t="shared" si="2"/>
        <v>17</v>
      </c>
      <c r="O17" s="418" t="str">
        <f t="shared" si="3"/>
        <v>Sandwell</v>
      </c>
      <c r="R17" s="419" t="s">
        <v>97</v>
      </c>
      <c r="S17" s="418">
        <f>VLOOKUP(R17,'Rural 80'!$A$11:$BS$488,16,FALSE)</f>
        <v>33</v>
      </c>
      <c r="T17" s="418">
        <f t="array" ref="T17">INDEX(S$1:S$71,MATCH(SMALL(COUNTIF(S$1:S$71,"&lt;"&amp;S$1:S$71),ROW(S17:T17)),COUNTIF(S$1:S$71,"&lt;"&amp;S$1:S$71),0))</f>
        <v>17</v>
      </c>
      <c r="U17" s="418" t="str">
        <f t="array" ref="U17">INDEX(R$1:R$71,SMALL(IF(S$1:S$71=T17,ROW(S$1:S$71)),COUNTIF(T$1:T17,T17)),1)</f>
        <v>Bury</v>
      </c>
      <c r="V17" s="418">
        <f t="shared" si="4"/>
        <v>17</v>
      </c>
      <c r="W17" s="418" t="str">
        <f t="shared" si="5"/>
        <v>Bury</v>
      </c>
      <c r="Z17" s="419" t="s">
        <v>97</v>
      </c>
      <c r="AA17" s="418">
        <f>VLOOKUP(Z17,'Rural 80'!$A$11:$BS$488,20,FALSE)</f>
        <v>39</v>
      </c>
      <c r="AB17" s="418">
        <f t="array" ref="AB17">INDEX(AA$1:AA$71,MATCH(SMALL(COUNTIF(AA$1:AA$71,"&lt;"&amp;AA$1:AA$71),ROW(AA17:AB17)),COUNTIF(AA$1:AA$71,"&lt;"&amp;AA$1:AA$71),0))</f>
        <v>17</v>
      </c>
      <c r="AC17" s="418" t="str">
        <f t="array" ref="AC17">INDEX(Z$1:Z$71,SMALL(IF(AA$1:AA$71=AB17,ROW(AA$1:AA$71)),COUNTIF(AB$1:AB17,AB17)),1)</f>
        <v>Havering</v>
      </c>
      <c r="AD17" s="418">
        <f t="shared" si="6"/>
        <v>17</v>
      </c>
      <c r="AE17" s="418" t="str">
        <f t="shared" si="7"/>
        <v>Havering</v>
      </c>
      <c r="AH17" s="419" t="s">
        <v>97</v>
      </c>
      <c r="AI17" s="418">
        <f>VLOOKUP(AH17,'Rural 80'!$A$11:$BS$488,24,FALSE)</f>
        <v>30</v>
      </c>
      <c r="AJ17" s="418">
        <f t="array" ref="AJ17">INDEX(AI$1:AI$71,MATCH(SMALL(COUNTIF(AI$1:AI$71,"&lt;"&amp;AI$1:AI$71),ROW(AI17:AJ17)),COUNTIF(AI$1:AI$71,"&lt;"&amp;AI$1:AI$71),0))</f>
        <v>17</v>
      </c>
      <c r="AK17" s="418" t="str">
        <f t="array" ref="AK17">INDEX(AH$1:AH$71,SMALL(IF(AI$1:AI$71=AJ17,ROW(AI$1:AI$71)),COUNTIF(AJ$1:AJ17,AJ17)),1)</f>
        <v>Kirklees</v>
      </c>
      <c r="AL17" s="418">
        <f t="shared" si="8"/>
        <v>17</v>
      </c>
      <c r="AM17" s="418" t="str">
        <f t="shared" si="9"/>
        <v>Kirklees</v>
      </c>
      <c r="AP17" s="419" t="s">
        <v>97</v>
      </c>
      <c r="AQ17" s="418">
        <f>VLOOKUP(AP17,'Rural 80'!$A$11:$BS$488,28,FALSE)</f>
        <v>30</v>
      </c>
      <c r="AR17" s="418">
        <f t="array" ref="AR17">INDEX(AQ$1:AQ$71,MATCH(SMALL(COUNTIF(AQ$1:AQ$71,"&lt;"&amp;AQ$1:AQ$71),ROW(AQ17:AR17)),COUNTIF(AQ$1:AQ$71,"&lt;"&amp;AQ$1:AQ$71),0))</f>
        <v>17</v>
      </c>
      <c r="AS17" s="418" t="str">
        <f t="array" ref="AS17">INDEX(AP$1:AP$71,SMALL(IF(AQ$1:AQ$71=AR17,ROW(AQ$1:AQ$71)),COUNTIF(AR$1:AR17,AR17)),1)</f>
        <v>Kirklees</v>
      </c>
      <c r="AT17" s="418">
        <f t="shared" si="10"/>
        <v>17</v>
      </c>
      <c r="AU17" s="418" t="str">
        <f t="shared" si="11"/>
        <v>Kirklees</v>
      </c>
      <c r="AX17" s="419" t="s">
        <v>97</v>
      </c>
      <c r="AY17" s="418">
        <f>VLOOKUP(AX17,'Rural 80'!$A$11:$BS$488,32,FALSE)</f>
        <v>30</v>
      </c>
      <c r="AZ17" s="418">
        <f t="array" ref="AZ17">INDEX(AY$1:AY$71,MATCH(SMALL(COUNTIF(AY$1:AY$71,"&lt;"&amp;AY$1:AY$71),ROW(AY17:AZ17)),COUNTIF(AY$1:AY$71,"&lt;"&amp;AY$1:AY$71),0))</f>
        <v>17</v>
      </c>
      <c r="BA17" s="418" t="str">
        <f t="array" ref="BA17">INDEX(AX$1:AX$71,SMALL(IF(AY$1:AY$71=AZ17,ROW(AY$1:AY$71)),COUNTIF(AZ$1:AZ17,AZ17)),1)</f>
        <v>Kirklees</v>
      </c>
      <c r="BB17" s="418">
        <f t="shared" si="12"/>
        <v>17</v>
      </c>
      <c r="BC17" s="418" t="str">
        <f t="shared" si="13"/>
        <v>Kirklees</v>
      </c>
      <c r="BF17" s="419" t="s">
        <v>97</v>
      </c>
      <c r="BG17" s="418">
        <f>VLOOKUP(BF17,'Rural 80'!$A$11:$BS$488,36,FALSE)</f>
        <v>26</v>
      </c>
      <c r="BH17" s="418">
        <f t="array" ref="BH17">INDEX(BG$1:BG$71,MATCH(SMALL(COUNTIF(BG$1:BG$71,"&lt;"&amp;BG$1:BG$71),ROW(BG17:BH17)),COUNTIF(BG$1:BG$71,"&lt;"&amp;BG$1:BG$71),0))</f>
        <v>17</v>
      </c>
      <c r="BI17" s="418" t="str">
        <f t="array" ref="BI17">INDEX(BF$1:BF$71,SMALL(IF(BG$1:BG$71=BH17,ROW(BG$1:BG$71)),COUNTIF(BH$1:BH17,BH17)),1)</f>
        <v>Sefton</v>
      </c>
      <c r="BJ17" s="418">
        <f t="shared" si="14"/>
        <v>17</v>
      </c>
      <c r="BK17" s="418" t="str">
        <f t="shared" si="15"/>
        <v>Sefton</v>
      </c>
      <c r="BN17" s="419" t="s">
        <v>97</v>
      </c>
      <c r="BO17" s="418">
        <f>VLOOKUP(BN17,'Rural 80'!$A$11:$BS$488,40,FALSE)</f>
        <v>31</v>
      </c>
      <c r="BP17" s="418">
        <f t="array" ref="BP17">INDEX(BO$1:BO$71,MATCH(SMALL(COUNTIF(BO$1:BO$71,"&lt;"&amp;BO$1:BO$71),ROW(BO17:BP17)),COUNTIF(BO$1:BO$71,"&lt;"&amp;BO$1:BO$71),0))</f>
        <v>17</v>
      </c>
      <c r="BQ17" s="418" t="str">
        <f t="array" ref="BQ17">INDEX(BN$1:BN$71,SMALL(IF(BO$1:BO$71=BP17,ROW(BO$1:BO$71)),COUNTIF(BP$1:BP17,BP17)),1)</f>
        <v>Wigan</v>
      </c>
      <c r="BR17" s="418">
        <f t="shared" si="16"/>
        <v>17</v>
      </c>
      <c r="BS17" s="418" t="str">
        <f t="shared" si="17"/>
        <v>Wigan</v>
      </c>
      <c r="BV17" s="419" t="s">
        <v>97</v>
      </c>
      <c r="BW17" s="418">
        <f>VLOOKUP(BV17,'Rural 80'!$A$11:$BS$488,44,FALSE)</f>
        <v>29</v>
      </c>
      <c r="BX17" s="418">
        <f t="array" ref="BX17">INDEX(BW$1:BW$71,MATCH(SMALL(COUNTIF(BW$1:BW$71,"&lt;"&amp;BW$1:BW$71),ROW(BW17:BX17)),COUNTIF(BW$1:BW$71,"&lt;"&amp;BW$1:BW$71),0))</f>
        <v>17</v>
      </c>
      <c r="BY17" s="418" t="str">
        <f t="array" ref="BY17">INDEX(BV$1:BV$71,SMALL(IF(BW$1:BW$71=BX17,ROW(BW$1:BW$71)),COUNTIF(BX$1:BX17,BX17)),1)</f>
        <v>Bury</v>
      </c>
      <c r="BZ17" s="418">
        <f t="shared" si="18"/>
        <v>17</v>
      </c>
      <c r="CA17" s="418" t="str">
        <f t="shared" si="19"/>
        <v>Bury</v>
      </c>
      <c r="CD17" s="419" t="s">
        <v>97</v>
      </c>
      <c r="CE17" s="418">
        <f>VLOOKUP(CD17,'Rural 80'!$A$11:$BS$488,48,FALSE)</f>
        <v>32</v>
      </c>
      <c r="CF17" s="418">
        <f t="array" ref="CF17">INDEX(CE$1:CE$71,MATCH(SMALL(COUNTIF(CE$1:CE$71,"&lt;"&amp;CE$1:CE$71),ROW(CE17:CF17)),COUNTIF(CE$1:CE$71,"&lt;"&amp;CE$1:CE$71),0))</f>
        <v>17</v>
      </c>
      <c r="CG17" s="418" t="str">
        <f t="array" ref="CG17">INDEX(CD$1:CD$71,SMALL(IF(CE$1:CE$71=CF17,ROW(CE$1:CE$71)),COUNTIF(CF$1:CF17,CF17)),1)</f>
        <v>Spelthorne</v>
      </c>
      <c r="CH17" s="418">
        <f t="shared" si="20"/>
        <v>17</v>
      </c>
      <c r="CI17" s="418" t="str">
        <f t="shared" si="21"/>
        <v>Spelthorne</v>
      </c>
      <c r="CL17" s="419" t="s">
        <v>97</v>
      </c>
      <c r="CM17" s="418">
        <f>VLOOKUP(CL17,'Rural 80'!$A$11:$BS$488,52,FALSE)</f>
        <v>40</v>
      </c>
      <c r="CN17" s="418">
        <f t="array" ref="CN17">INDEX(CM$1:CM$71,MATCH(SMALL(COUNTIF(CM$1:CM$71,"&lt;"&amp;CM$1:CM$71),ROW(CM17:CN17)),COUNTIF(CM$1:CM$71,"&lt;"&amp;CM$1:CM$71),0))</f>
        <v>17</v>
      </c>
      <c r="CO17" s="418" t="str">
        <f t="array" ref="CO17">INDEX(CL$1:CL$71,SMALL(IF(CM$1:CM$71=CN17,ROW(CM$1:CM$71)),COUNTIF(CN$1:CN17,CN17)),1)</f>
        <v>St Helens</v>
      </c>
      <c r="CP17" s="418">
        <f t="shared" si="22"/>
        <v>17</v>
      </c>
      <c r="CQ17" s="418" t="str">
        <f t="shared" si="23"/>
        <v>St Helens</v>
      </c>
      <c r="CT17" s="419" t="s">
        <v>97</v>
      </c>
      <c r="CU17" s="418" t="str">
        <f>VLOOKUP(CT17,'Rural 80'!$A$11:$BS$488,56,FALSE)</f>
        <v>9999</v>
      </c>
      <c r="CV17" s="418" t="str">
        <f t="array" ref="CV17">INDEX(CU$1:CU$71,MATCH(SMALL(COUNTIF(CU$1:CU$71,"&lt;"&amp;CU$1:CU$71),ROW(CU17:CV17)),COUNTIF(CU$1:CU$71,"&lt;"&amp;CU$1:CU$71),0))</f>
        <v>9999</v>
      </c>
      <c r="CW17" s="418" t="str">
        <f t="array" ref="CW17">INDEX(CT$1:CT$71,SMALL(IF(CU$1:CU$71=CV17,ROW(CU$1:CU$71)),COUNTIF(CV$1:CV17,CV17)),1)</f>
        <v>Elmbridge</v>
      </c>
      <c r="CX17" s="418" t="str">
        <f t="shared" si="24"/>
        <v>no data</v>
      </c>
      <c r="CY17" s="418" t="str">
        <f t="shared" si="25"/>
        <v>Elmbridge</v>
      </c>
      <c r="DB17" s="419" t="s">
        <v>97</v>
      </c>
      <c r="DC17" s="418" t="str">
        <f>VLOOKUP(DB17,'Rural 80'!$A$11:$BS$488,60,FALSE)</f>
        <v>9999</v>
      </c>
      <c r="DD17" s="418" t="str">
        <f t="array" ref="DD17">INDEX(DC$1:DC$71,MATCH(SMALL(COUNTIF(DC$1:DC$71,"&lt;"&amp;DC$1:DC$71),ROW(DC17:DD17)),COUNTIF(DC$1:DC$71,"&lt;"&amp;DC$1:DC$71),0))</f>
        <v>9999</v>
      </c>
      <c r="DE17" s="418" t="str">
        <f t="array" ref="DE17">INDEX(DB$1:DB$71,SMALL(IF(DC$1:DC$71=DD17,ROW(DC$1:DC$71)),COUNTIF(DD$1:DD17,DD17)),1)</f>
        <v>Elmbridge</v>
      </c>
      <c r="DF17" s="418" t="str">
        <f t="shared" si="26"/>
        <v>no data</v>
      </c>
      <c r="DG17" s="418" t="str">
        <f t="shared" si="27"/>
        <v>Elmbridge</v>
      </c>
      <c r="DJ17" s="419" t="s">
        <v>97</v>
      </c>
      <c r="DK17" s="418" t="str">
        <f>VLOOKUP(DJ17,'Rural 80'!$A$11:$BS$488,64,FALSE)</f>
        <v>9999</v>
      </c>
      <c r="DL17" s="418" t="str">
        <f t="array" ref="DL17">INDEX(DK$1:DK$71,MATCH(SMALL(COUNTIF(DK$1:DK$71,"&lt;"&amp;DK$1:DK$71),ROW(DK17:DL17)),COUNTIF(DK$1:DK$71,"&lt;"&amp;DK$1:DK$71),0))</f>
        <v>9999</v>
      </c>
      <c r="DM17" s="418" t="str">
        <f t="array" ref="DM17">INDEX(DJ$1:DJ$71,SMALL(IF(DK$1:DK$71=DL17,ROW(DK$1:DK$71)),COUNTIF(DL$1:DL17,DL17)),1)</f>
        <v>Elmbridge</v>
      </c>
      <c r="DN17" s="418" t="str">
        <f t="shared" si="28"/>
        <v>no data</v>
      </c>
      <c r="DO17" s="418" t="str">
        <f t="shared" si="29"/>
        <v>Elmbridge</v>
      </c>
      <c r="DR17" s="419" t="s">
        <v>97</v>
      </c>
      <c r="DS17" s="418" t="str">
        <f>VLOOKUP(DR17,'Rural 80'!$A$11:$BS$488,68,FALSE)</f>
        <v>9999</v>
      </c>
      <c r="DT17" s="418" t="str">
        <f t="array" ref="DT17">INDEX(DS$1:DS$71,MATCH(SMALL(COUNTIF(DS$1:DS$71,"&lt;"&amp;DS$1:DS$71),ROW(DS17:DT17)),COUNTIF(DS$1:DS$71,"&lt;"&amp;DS$1:DS$71),0))</f>
        <v>9999</v>
      </c>
      <c r="DU17" s="418" t="str">
        <f t="array" ref="DU17">INDEX(DR$1:DR$71,SMALL(IF(DS$1:DS$71=DT17,ROW(DS$1:DS$71)),COUNTIF(DT$1:DT17,DT17)),1)</f>
        <v>Elmbridge</v>
      </c>
      <c r="DV17" s="418" t="str">
        <f t="shared" si="30"/>
        <v>no data</v>
      </c>
      <c r="DW17" s="418" t="str">
        <f t="shared" si="31"/>
        <v>Elmbridge</v>
      </c>
    </row>
    <row r="18" spans="2:127" x14ac:dyDescent="0.25">
      <c r="B18" s="419" t="s">
        <v>98</v>
      </c>
      <c r="C18" s="418">
        <f>VLOOKUP(B18,'Rural 80'!$A$11:$BS$488,8,FALSE)</f>
        <v>45</v>
      </c>
      <c r="D18" s="418">
        <f t="array" ref="D18">INDEX(C$1:C$71,MATCH(SMALL(COUNTIF(C$1:C$71,"&lt;"&amp;C$1:C$71),ROW(C18:D18)),COUNTIF(C$1:C$71,"&lt;"&amp;C$1:C$71),0))</f>
        <v>18</v>
      </c>
      <c r="E18" s="418" t="str">
        <f t="array" ref="E18">INDEX(B$1:B$71,SMALL(IF(C$1:C$71=D18,ROW(C$1:C$71)),COUNTIF(D$1:D18,D18)),1)</f>
        <v>Gateshead</v>
      </c>
      <c r="F18" s="418">
        <f t="shared" si="0"/>
        <v>18</v>
      </c>
      <c r="G18" s="418" t="str">
        <f t="shared" si="1"/>
        <v>Gateshead</v>
      </c>
      <c r="J18" s="419" t="s">
        <v>98</v>
      </c>
      <c r="K18" s="418">
        <f>VLOOKUP(J18,'Rural 80'!$A$11:$BS$488,12,FALSE)</f>
        <v>43</v>
      </c>
      <c r="L18" s="418">
        <f t="array" ref="L18">INDEX(K$1:K$71,MATCH(SMALL(COUNTIF(K$1:K$71,"&lt;"&amp;K$1:K$71),ROW(K18:L18)),COUNTIF(K$1:K$71,"&lt;"&amp;K$1:K$71),0))</f>
        <v>18</v>
      </c>
      <c r="M18" s="418" t="str">
        <f t="array" ref="M18">INDEX(J$1:J$71,SMALL(IF(K$1:K$71=L18,ROW(K$1:K$71)),COUNTIF(L$1:L18,L18)),1)</f>
        <v>Kirklees</v>
      </c>
      <c r="N18" s="418">
        <f t="shared" si="2"/>
        <v>18</v>
      </c>
      <c r="O18" s="418" t="str">
        <f t="shared" si="3"/>
        <v>Kirklees</v>
      </c>
      <c r="R18" s="419" t="s">
        <v>98</v>
      </c>
      <c r="S18" s="418">
        <f>VLOOKUP(R18,'Rural 80'!$A$11:$BS$488,16,FALSE)</f>
        <v>41</v>
      </c>
      <c r="T18" s="418">
        <f t="array" ref="T18">INDEX(S$1:S$71,MATCH(SMALL(COUNTIF(S$1:S$71,"&lt;"&amp;S$1:S$71),ROW(S18:T18)),COUNTIF(S$1:S$71,"&lt;"&amp;S$1:S$71),0))</f>
        <v>18</v>
      </c>
      <c r="U18" s="418" t="str">
        <f t="array" ref="U18">INDEX(R$1:R$71,SMALL(IF(S$1:S$71=T18,ROW(S$1:S$71)),COUNTIF(T$1:T18,T18)),1)</f>
        <v>Havering</v>
      </c>
      <c r="V18" s="418">
        <f t="shared" si="4"/>
        <v>18</v>
      </c>
      <c r="W18" s="418" t="str">
        <f t="shared" si="5"/>
        <v>Havering</v>
      </c>
      <c r="Z18" s="419" t="s">
        <v>98</v>
      </c>
      <c r="AA18" s="418">
        <f>VLOOKUP(Z18,'Rural 80'!$A$11:$BS$488,20,FALSE)</f>
        <v>40</v>
      </c>
      <c r="AB18" s="418">
        <f t="array" ref="AB18">INDEX(AA$1:AA$71,MATCH(SMALL(COUNTIF(AA$1:AA$71,"&lt;"&amp;AA$1:AA$71),ROW(AA18:AB18)),COUNTIF(AA$1:AA$71,"&lt;"&amp;AA$1:AA$71),0))</f>
        <v>18</v>
      </c>
      <c r="AC18" s="418" t="str">
        <f t="array" ref="AC18">INDEX(Z$1:Z$71,SMALL(IF(AA$1:AA$71=AB18,ROW(AA$1:AA$71)),COUNTIF(AB$1:AB18,AB18)),1)</f>
        <v>Gateshead</v>
      </c>
      <c r="AD18" s="418">
        <f t="shared" si="6"/>
        <v>18</v>
      </c>
      <c r="AE18" s="418" t="str">
        <f t="shared" si="7"/>
        <v>Gateshead</v>
      </c>
      <c r="AH18" s="419" t="s">
        <v>98</v>
      </c>
      <c r="AI18" s="418">
        <f>VLOOKUP(AH18,'Rural 80'!$A$11:$BS$488,24,FALSE)</f>
        <v>52</v>
      </c>
      <c r="AJ18" s="418">
        <f t="array" ref="AJ18">INDEX(AI$1:AI$71,MATCH(SMALL(COUNTIF(AI$1:AI$71,"&lt;"&amp;AI$1:AI$71),ROW(AI18:AJ18)),COUNTIF(AI$1:AI$71,"&lt;"&amp;AI$1:AI$71),0))</f>
        <v>18</v>
      </c>
      <c r="AK18" s="418" t="str">
        <f t="array" ref="AK18">INDEX(AH$1:AH$71,SMALL(IF(AI$1:AI$71=AJ18,ROW(AI$1:AI$71)),COUNTIF(AJ$1:AJ18,AJ18)),1)</f>
        <v>Bury</v>
      </c>
      <c r="AL18" s="418">
        <f t="shared" si="8"/>
        <v>18</v>
      </c>
      <c r="AM18" s="418" t="str">
        <f t="shared" si="9"/>
        <v>Bury</v>
      </c>
      <c r="AP18" s="419" t="s">
        <v>98</v>
      </c>
      <c r="AQ18" s="418">
        <f>VLOOKUP(AP18,'Rural 80'!$A$11:$BS$488,28,FALSE)</f>
        <v>51</v>
      </c>
      <c r="AR18" s="418">
        <f t="array" ref="AR18">INDEX(AQ$1:AQ$71,MATCH(SMALL(COUNTIF(AQ$1:AQ$71,"&lt;"&amp;AQ$1:AQ$71),ROW(AQ18:AR18)),COUNTIF(AQ$1:AQ$71,"&lt;"&amp;AQ$1:AQ$71),0))</f>
        <v>18</v>
      </c>
      <c r="AS18" s="418" t="str">
        <f t="array" ref="AS18">INDEX(AP$1:AP$71,SMALL(IF(AQ$1:AQ$71=AR18,ROW(AQ$1:AQ$71)),COUNTIF(AR$1:AR18,AR18)),1)</f>
        <v>Epsom and Ewell</v>
      </c>
      <c r="AT18" s="418">
        <f t="shared" si="10"/>
        <v>18</v>
      </c>
      <c r="AU18" s="418" t="str">
        <f t="shared" si="11"/>
        <v>Epsom and Ewell</v>
      </c>
      <c r="AX18" s="419" t="s">
        <v>98</v>
      </c>
      <c r="AY18" s="418">
        <f>VLOOKUP(AX18,'Rural 80'!$A$11:$BS$488,32,FALSE)</f>
        <v>50</v>
      </c>
      <c r="AZ18" s="418">
        <f t="array" ref="AZ18">INDEX(AY$1:AY$71,MATCH(SMALL(COUNTIF(AY$1:AY$71,"&lt;"&amp;AY$1:AY$71),ROW(AY18:AZ18)),COUNTIF(AY$1:AY$71,"&lt;"&amp;AY$1:AY$71),0))</f>
        <v>18</v>
      </c>
      <c r="BA18" s="418" t="str">
        <f t="array" ref="BA18">INDEX(AX$1:AX$71,SMALL(IF(AY$1:AY$71=AZ18,ROW(AY$1:AY$71)),COUNTIF(AZ$1:AZ18,AZ18)),1)</f>
        <v>Trafford</v>
      </c>
      <c r="BB18" s="418">
        <f t="shared" si="12"/>
        <v>18</v>
      </c>
      <c r="BC18" s="418" t="str">
        <f t="shared" si="13"/>
        <v>Trafford</v>
      </c>
      <c r="BF18" s="419" t="s">
        <v>98</v>
      </c>
      <c r="BG18" s="418">
        <f>VLOOKUP(BF18,'Rural 80'!$A$11:$BS$488,36,FALSE)</f>
        <v>45</v>
      </c>
      <c r="BH18" s="418">
        <f t="array" ref="BH18">INDEX(BG$1:BG$71,MATCH(SMALL(COUNTIF(BG$1:BG$71,"&lt;"&amp;BG$1:BG$71),ROW(BG18:BH18)),COUNTIF(BG$1:BG$71,"&lt;"&amp;BG$1:BG$71),0))</f>
        <v>18</v>
      </c>
      <c r="BI18" s="418" t="str">
        <f t="array" ref="BI18">INDEX(BF$1:BF$71,SMALL(IF(BG$1:BG$71=BH18,ROW(BG$1:BG$71)),COUNTIF(BH$1:BH18,BH18)),1)</f>
        <v>Solihull</v>
      </c>
      <c r="BJ18" s="418">
        <f t="shared" si="14"/>
        <v>18</v>
      </c>
      <c r="BK18" s="418" t="str">
        <f t="shared" si="15"/>
        <v>Solihull</v>
      </c>
      <c r="BN18" s="419" t="s">
        <v>98</v>
      </c>
      <c r="BO18" s="418">
        <f>VLOOKUP(BN18,'Rural 80'!$A$11:$BS$488,40,FALSE)</f>
        <v>38</v>
      </c>
      <c r="BP18" s="418">
        <f t="array" ref="BP18">INDEX(BO$1:BO$71,MATCH(SMALL(COUNTIF(BO$1:BO$71,"&lt;"&amp;BO$1:BO$71),ROW(BO18:BP18)),COUNTIF(BO$1:BO$71,"&lt;"&amp;BO$1:BO$71),0))</f>
        <v>18</v>
      </c>
      <c r="BQ18" s="418" t="str">
        <f t="array" ref="BQ18">INDEX(BN$1:BN$71,SMALL(IF(BO$1:BO$71=BP18,ROW(BO$1:BO$71)),COUNTIF(BP$1:BP18,BP18)),1)</f>
        <v>Havering</v>
      </c>
      <c r="BR18" s="418">
        <f t="shared" si="16"/>
        <v>18</v>
      </c>
      <c r="BS18" s="418" t="str">
        <f t="shared" si="17"/>
        <v>Havering</v>
      </c>
      <c r="BV18" s="419" t="s">
        <v>98</v>
      </c>
      <c r="BW18" s="418">
        <f>VLOOKUP(BV18,'Rural 80'!$A$11:$BS$488,44,FALSE)</f>
        <v>38</v>
      </c>
      <c r="BX18" s="418">
        <f t="array" ref="BX18">INDEX(BW$1:BW$71,MATCH(SMALL(COUNTIF(BW$1:BW$71,"&lt;"&amp;BW$1:BW$71),ROW(BW18:BX18)),COUNTIF(BW$1:BW$71,"&lt;"&amp;BW$1:BW$71),0))</f>
        <v>18</v>
      </c>
      <c r="BY18" s="418" t="str">
        <f t="array" ref="BY18">INDEX(BV$1:BV$71,SMALL(IF(BW$1:BW$71=BX18,ROW(BW$1:BW$71)),COUNTIF(BX$1:BX18,BX18)),1)</f>
        <v>Wigan</v>
      </c>
      <c r="BZ18" s="418">
        <f t="shared" si="18"/>
        <v>18</v>
      </c>
      <c r="CA18" s="418" t="str">
        <f t="shared" si="19"/>
        <v>Wigan</v>
      </c>
      <c r="CD18" s="419" t="s">
        <v>98</v>
      </c>
      <c r="CE18" s="418">
        <f>VLOOKUP(CD18,'Rural 80'!$A$11:$BS$488,48,FALSE)</f>
        <v>34</v>
      </c>
      <c r="CF18" s="418">
        <f t="array" ref="CF18">INDEX(CE$1:CE$71,MATCH(SMALL(COUNTIF(CE$1:CE$71,"&lt;"&amp;CE$1:CE$71),ROW(CE18:CF18)),COUNTIF(CE$1:CE$71,"&lt;"&amp;CE$1:CE$71),0))</f>
        <v>18</v>
      </c>
      <c r="CG18" s="418" t="str">
        <f t="array" ref="CG18">INDEX(CD$1:CD$71,SMALL(IF(CE$1:CE$71=CF18,ROW(CE$1:CE$71)),COUNTIF(CF$1:CF18,CF18)),1)</f>
        <v>Havering</v>
      </c>
      <c r="CH18" s="418">
        <f t="shared" si="20"/>
        <v>18</v>
      </c>
      <c r="CI18" s="418" t="str">
        <f t="shared" si="21"/>
        <v>Havering</v>
      </c>
      <c r="CL18" s="419" t="s">
        <v>98</v>
      </c>
      <c r="CM18" s="418">
        <f>VLOOKUP(CL18,'Rural 80'!$A$11:$BS$488,52,FALSE)</f>
        <v>36</v>
      </c>
      <c r="CN18" s="418">
        <f t="array" ref="CN18">INDEX(CM$1:CM$71,MATCH(SMALL(COUNTIF(CM$1:CM$71,"&lt;"&amp;CM$1:CM$71),ROW(CM18:CN18)),COUNTIF(CM$1:CM$71,"&lt;"&amp;CM$1:CM$71),0))</f>
        <v>18</v>
      </c>
      <c r="CO18" s="418" t="str">
        <f t="array" ref="CO18">INDEX(CL$1:CL$71,SMALL(IF(CM$1:CM$71=CN18,ROW(CM$1:CM$71)),COUNTIF(CN$1:CN18,CN18)),1)</f>
        <v>North Tyneside</v>
      </c>
      <c r="CP18" s="418">
        <f t="shared" si="22"/>
        <v>18</v>
      </c>
      <c r="CQ18" s="418" t="str">
        <f t="shared" si="23"/>
        <v>North Tyneside</v>
      </c>
      <c r="CT18" s="419" t="s">
        <v>98</v>
      </c>
      <c r="CU18" s="418" t="str">
        <f>VLOOKUP(CT18,'Rural 80'!$A$11:$BS$488,56,FALSE)</f>
        <v>9999</v>
      </c>
      <c r="CV18" s="418" t="str">
        <f t="array" ref="CV18">INDEX(CU$1:CU$71,MATCH(SMALL(COUNTIF(CU$1:CU$71,"&lt;"&amp;CU$1:CU$71),ROW(CU18:CV18)),COUNTIF(CU$1:CU$71,"&lt;"&amp;CU$1:CU$71),0))</f>
        <v>9999</v>
      </c>
      <c r="CW18" s="418" t="str">
        <f t="array" ref="CW18">INDEX(CT$1:CT$71,SMALL(IF(CU$1:CU$71=CV18,ROW(CU$1:CU$71)),COUNTIF(CV$1:CV18,CV18)),1)</f>
        <v>Enfield</v>
      </c>
      <c r="CX18" s="418" t="str">
        <f t="shared" si="24"/>
        <v>no data</v>
      </c>
      <c r="CY18" s="418" t="str">
        <f t="shared" si="25"/>
        <v>Enfield</v>
      </c>
      <c r="DB18" s="419" t="s">
        <v>98</v>
      </c>
      <c r="DC18" s="418" t="str">
        <f>VLOOKUP(DB18,'Rural 80'!$A$11:$BS$488,60,FALSE)</f>
        <v>9999</v>
      </c>
      <c r="DD18" s="418" t="str">
        <f t="array" ref="DD18">INDEX(DC$1:DC$71,MATCH(SMALL(COUNTIF(DC$1:DC$71,"&lt;"&amp;DC$1:DC$71),ROW(DC18:DD18)),COUNTIF(DC$1:DC$71,"&lt;"&amp;DC$1:DC$71),0))</f>
        <v>9999</v>
      </c>
      <c r="DE18" s="418" t="str">
        <f t="array" ref="DE18">INDEX(DB$1:DB$71,SMALL(IF(DC$1:DC$71=DD18,ROW(DC$1:DC$71)),COUNTIF(DD$1:DD18,DD18)),1)</f>
        <v>Enfield</v>
      </c>
      <c r="DF18" s="418" t="str">
        <f t="shared" si="26"/>
        <v>no data</v>
      </c>
      <c r="DG18" s="418" t="str">
        <f t="shared" si="27"/>
        <v>Enfield</v>
      </c>
      <c r="DJ18" s="419" t="s">
        <v>98</v>
      </c>
      <c r="DK18" s="418" t="str">
        <f>VLOOKUP(DJ18,'Rural 80'!$A$11:$BS$488,64,FALSE)</f>
        <v>9999</v>
      </c>
      <c r="DL18" s="418" t="str">
        <f t="array" ref="DL18">INDEX(DK$1:DK$71,MATCH(SMALL(COUNTIF(DK$1:DK$71,"&lt;"&amp;DK$1:DK$71),ROW(DK18:DL18)),COUNTIF(DK$1:DK$71,"&lt;"&amp;DK$1:DK$71),0))</f>
        <v>9999</v>
      </c>
      <c r="DM18" s="418" t="str">
        <f t="array" ref="DM18">INDEX(DJ$1:DJ$71,SMALL(IF(DK$1:DK$71=DL18,ROW(DK$1:DK$71)),COUNTIF(DL$1:DL18,DL18)),1)</f>
        <v>Enfield</v>
      </c>
      <c r="DN18" s="418" t="str">
        <f t="shared" si="28"/>
        <v>no data</v>
      </c>
      <c r="DO18" s="418" t="str">
        <f t="shared" si="29"/>
        <v>Enfield</v>
      </c>
      <c r="DR18" s="419" t="s">
        <v>98</v>
      </c>
      <c r="DS18" s="418" t="str">
        <f>VLOOKUP(DR18,'Rural 80'!$A$11:$BS$488,68,FALSE)</f>
        <v>9999</v>
      </c>
      <c r="DT18" s="418" t="str">
        <f t="array" ref="DT18">INDEX(DS$1:DS$71,MATCH(SMALL(COUNTIF(DS$1:DS$71,"&lt;"&amp;DS$1:DS$71),ROW(DS18:DT18)),COUNTIF(DS$1:DS$71,"&lt;"&amp;DS$1:DS$71),0))</f>
        <v>9999</v>
      </c>
      <c r="DU18" s="418" t="str">
        <f t="array" ref="DU18">INDEX(DR$1:DR$71,SMALL(IF(DS$1:DS$71=DT18,ROW(DS$1:DS$71)),COUNTIF(DT$1:DT18,DT18)),1)</f>
        <v>Enfield</v>
      </c>
      <c r="DV18" s="418" t="str">
        <f t="shared" si="30"/>
        <v>no data</v>
      </c>
      <c r="DW18" s="418" t="str">
        <f t="shared" si="31"/>
        <v>Enfield</v>
      </c>
    </row>
    <row r="19" spans="2:127" x14ac:dyDescent="0.25">
      <c r="B19" s="419" t="s">
        <v>100</v>
      </c>
      <c r="C19" s="418">
        <f>VLOOKUP(B19,'Rural 80'!$A$11:$BS$488,8,FALSE)</f>
        <v>19</v>
      </c>
      <c r="D19" s="418">
        <f t="array" ref="D19">INDEX(C$1:C$71,MATCH(SMALL(COUNTIF(C$1:C$71,"&lt;"&amp;C$1:C$71),ROW(C19:D19)),COUNTIF(C$1:C$71,"&lt;"&amp;C$1:C$71),0))</f>
        <v>19</v>
      </c>
      <c r="E19" s="418" t="str">
        <f t="array" ref="E19">INDEX(B$1:B$71,SMALL(IF(C$1:C$71=D19,ROW(C$1:C$71)),COUNTIF(D$1:D19,D19)),1)</f>
        <v>Epsom and Ewell</v>
      </c>
      <c r="F19" s="418">
        <f t="shared" si="0"/>
        <v>19</v>
      </c>
      <c r="G19" s="418" t="str">
        <f t="shared" si="1"/>
        <v>Epsom and Ewell</v>
      </c>
      <c r="J19" s="419" t="s">
        <v>100</v>
      </c>
      <c r="K19" s="418">
        <f>VLOOKUP(J19,'Rural 80'!$A$11:$BS$488,12,FALSE)</f>
        <v>22</v>
      </c>
      <c r="L19" s="418">
        <f t="array" ref="L19">INDEX(K$1:K$71,MATCH(SMALL(COUNTIF(K$1:K$71,"&lt;"&amp;K$1:K$71),ROW(K19:L19)),COUNTIF(K$1:K$71,"&lt;"&amp;K$1:K$71),0))</f>
        <v>19</v>
      </c>
      <c r="M19" s="418" t="str">
        <f t="array" ref="M19">INDEX(J$1:J$71,SMALL(IF(K$1:K$71=L19,ROW(K$1:K$71)),COUNTIF(L$1:L19,L19)),1)</f>
        <v>Havering</v>
      </c>
      <c r="N19" s="418">
        <f t="shared" si="2"/>
        <v>19</v>
      </c>
      <c r="O19" s="418" t="str">
        <f t="shared" si="3"/>
        <v>Havering</v>
      </c>
      <c r="R19" s="419" t="s">
        <v>100</v>
      </c>
      <c r="S19" s="418">
        <f>VLOOKUP(R19,'Rural 80'!$A$11:$BS$488,16,FALSE)</f>
        <v>19</v>
      </c>
      <c r="T19" s="418">
        <f t="array" ref="T19">INDEX(S$1:S$71,MATCH(SMALL(COUNTIF(S$1:S$71,"&lt;"&amp;S$1:S$71),ROW(S19:T19)),COUNTIF(S$1:S$71,"&lt;"&amp;S$1:S$71),0))</f>
        <v>19</v>
      </c>
      <c r="U19" s="418" t="str">
        <f t="array" ref="U19">INDEX(R$1:R$71,SMALL(IF(S$1:S$71=T19,ROW(S$1:S$71)),COUNTIF(T$1:T19,T19)),1)</f>
        <v>Epsom and Ewell</v>
      </c>
      <c r="V19" s="418">
        <f t="shared" si="4"/>
        <v>19</v>
      </c>
      <c r="W19" s="418" t="str">
        <f t="shared" si="5"/>
        <v>Epsom and Ewell</v>
      </c>
      <c r="Z19" s="419" t="s">
        <v>100</v>
      </c>
      <c r="AA19" s="418">
        <f>VLOOKUP(Z19,'Rural 80'!$A$11:$BS$488,20,FALSE)</f>
        <v>23</v>
      </c>
      <c r="AB19" s="418">
        <f t="array" ref="AB19">INDEX(AA$1:AA$71,MATCH(SMALL(COUNTIF(AA$1:AA$71,"&lt;"&amp;AA$1:AA$71),ROW(AA19:AB19)),COUNTIF(AA$1:AA$71,"&lt;"&amp;AA$1:AA$71),0))</f>
        <v>19</v>
      </c>
      <c r="AC19" s="418" t="str">
        <f t="array" ref="AC19">INDEX(Z$1:Z$71,SMALL(IF(AA$1:AA$71=AB19,ROW(AA$1:AA$71)),COUNTIF(AB$1:AB19,AB19)),1)</f>
        <v>Bolton</v>
      </c>
      <c r="AD19" s="418">
        <f t="shared" si="6"/>
        <v>19</v>
      </c>
      <c r="AE19" s="418" t="str">
        <f t="shared" si="7"/>
        <v>Bolton</v>
      </c>
      <c r="AH19" s="419" t="s">
        <v>100</v>
      </c>
      <c r="AI19" s="418">
        <f>VLOOKUP(AH19,'Rural 80'!$A$11:$BS$488,24,FALSE)</f>
        <v>20</v>
      </c>
      <c r="AJ19" s="418">
        <f t="array" ref="AJ19">INDEX(AI$1:AI$71,MATCH(SMALL(COUNTIF(AI$1:AI$71,"&lt;"&amp;AI$1:AI$71),ROW(AI19:AJ19)),COUNTIF(AI$1:AI$71,"&lt;"&amp;AI$1:AI$71),0))</f>
        <v>19</v>
      </c>
      <c r="AK19" s="418" t="str">
        <f t="array" ref="AK19">INDEX(AH$1:AH$71,SMALL(IF(AI$1:AI$71=AJ19,ROW(AI$1:AI$71)),COUNTIF(AJ$1:AJ19,AJ19)),1)</f>
        <v>Rochdale</v>
      </c>
      <c r="AL19" s="418">
        <f t="shared" si="8"/>
        <v>19</v>
      </c>
      <c r="AM19" s="418" t="str">
        <f t="shared" si="9"/>
        <v>Rochdale</v>
      </c>
      <c r="AP19" s="419" t="s">
        <v>100</v>
      </c>
      <c r="AQ19" s="418">
        <f>VLOOKUP(AP19,'Rural 80'!$A$11:$BS$488,28,FALSE)</f>
        <v>18</v>
      </c>
      <c r="AR19" s="418">
        <f t="array" ref="AR19">INDEX(AQ$1:AQ$71,MATCH(SMALL(COUNTIF(AQ$1:AQ$71,"&lt;"&amp;AQ$1:AQ$71),ROW(AQ19:AR19)),COUNTIF(AQ$1:AQ$71,"&lt;"&amp;AQ$1:AQ$71),0))</f>
        <v>19</v>
      </c>
      <c r="AS19" s="418" t="str">
        <f t="array" ref="AS19">INDEX(AP$1:AP$71,SMALL(IF(AQ$1:AQ$71=AR19,ROW(AQ$1:AQ$71)),COUNTIF(AR$1:AR19,AR19)),1)</f>
        <v>Trafford</v>
      </c>
      <c r="AT19" s="418">
        <f t="shared" si="10"/>
        <v>19</v>
      </c>
      <c r="AU19" s="418" t="str">
        <f t="shared" si="11"/>
        <v>Trafford</v>
      </c>
      <c r="AX19" s="419" t="s">
        <v>100</v>
      </c>
      <c r="AY19" s="418">
        <f>VLOOKUP(AX19,'Rural 80'!$A$11:$BS$488,32,FALSE)</f>
        <v>23</v>
      </c>
      <c r="AZ19" s="418">
        <f t="array" ref="AZ19">INDEX(AY$1:AY$71,MATCH(SMALL(COUNTIF(AY$1:AY$71,"&lt;"&amp;AY$1:AY$71),ROW(AY19:AZ19)),COUNTIF(AY$1:AY$71,"&lt;"&amp;AY$1:AY$71),0))</f>
        <v>19</v>
      </c>
      <c r="BA19" s="418" t="str">
        <f t="array" ref="BA19">INDEX(AX$1:AX$71,SMALL(IF(AY$1:AY$71=AZ19,ROW(AY$1:AY$71)),COUNTIF(AZ$1:AZ19,AZ19)),1)</f>
        <v>Three Rivers</v>
      </c>
      <c r="BB19" s="418">
        <f t="shared" si="12"/>
        <v>19</v>
      </c>
      <c r="BC19" s="418" t="str">
        <f t="shared" si="13"/>
        <v>Three Rivers</v>
      </c>
      <c r="BF19" s="419" t="s">
        <v>100</v>
      </c>
      <c r="BG19" s="418">
        <f>VLOOKUP(BF19,'Rural 80'!$A$11:$BS$488,36,FALSE)</f>
        <v>20</v>
      </c>
      <c r="BH19" s="418">
        <f t="array" ref="BH19">INDEX(BG$1:BG$71,MATCH(SMALL(COUNTIF(BG$1:BG$71,"&lt;"&amp;BG$1:BG$71),ROW(BG19:BH19)),COUNTIF(BG$1:BG$71,"&lt;"&amp;BG$1:BG$71),0))</f>
        <v>19</v>
      </c>
      <c r="BI19" s="418" t="str">
        <f t="array" ref="BI19">INDEX(BF$1:BF$71,SMALL(IF(BG$1:BG$71=BH19,ROW(BG$1:BG$71)),COUNTIF(BH$1:BH19,BH19)),1)</f>
        <v>Three Rivers</v>
      </c>
      <c r="BJ19" s="418">
        <f t="shared" si="14"/>
        <v>19</v>
      </c>
      <c r="BK19" s="418" t="str">
        <f t="shared" si="15"/>
        <v>Three Rivers</v>
      </c>
      <c r="BN19" s="419" t="s">
        <v>100</v>
      </c>
      <c r="BO19" s="418">
        <f>VLOOKUP(BN19,'Rural 80'!$A$11:$BS$488,40,FALSE)</f>
        <v>21</v>
      </c>
      <c r="BP19" s="418">
        <f t="array" ref="BP19">INDEX(BO$1:BO$71,MATCH(SMALL(COUNTIF(BO$1:BO$71,"&lt;"&amp;BO$1:BO$71),ROW(BO19:BP19)),COUNTIF(BO$1:BO$71,"&lt;"&amp;BO$1:BO$71),0))</f>
        <v>19</v>
      </c>
      <c r="BQ19" s="418" t="str">
        <f t="array" ref="BQ19">INDEX(BN$1:BN$71,SMALL(IF(BO$1:BO$71=BP19,ROW(BO$1:BO$71)),COUNTIF(BP$1:BP19,BP19)),1)</f>
        <v>Bury</v>
      </c>
      <c r="BR19" s="418">
        <f t="shared" si="16"/>
        <v>19</v>
      </c>
      <c r="BS19" s="418" t="str">
        <f t="shared" si="17"/>
        <v>Bury</v>
      </c>
      <c r="BV19" s="419" t="s">
        <v>100</v>
      </c>
      <c r="BW19" s="418">
        <f>VLOOKUP(BV19,'Rural 80'!$A$11:$BS$488,44,FALSE)</f>
        <v>26</v>
      </c>
      <c r="BX19" s="418">
        <f t="array" ref="BX19">INDEX(BW$1:BW$71,MATCH(SMALL(COUNTIF(BW$1:BW$71,"&lt;"&amp;BW$1:BW$71),ROW(BW19:BX19)),COUNTIF(BW$1:BW$71,"&lt;"&amp;BW$1:BW$71),0))</f>
        <v>19</v>
      </c>
      <c r="BY19" s="418" t="str">
        <f t="array" ref="BY19">INDEX(BV$1:BV$71,SMALL(IF(BW$1:BW$71=BX19,ROW(BW$1:BW$71)),COUNTIF(BX$1:BX19,BX19)),1)</f>
        <v>Havering</v>
      </c>
      <c r="BZ19" s="418">
        <f t="shared" si="18"/>
        <v>19</v>
      </c>
      <c r="CA19" s="418" t="str">
        <f t="shared" si="19"/>
        <v>Havering</v>
      </c>
      <c r="CD19" s="419" t="s">
        <v>100</v>
      </c>
      <c r="CE19" s="418">
        <f>VLOOKUP(CD19,'Rural 80'!$A$11:$BS$488,48,FALSE)</f>
        <v>21</v>
      </c>
      <c r="CF19" s="418">
        <f t="array" ref="CF19">INDEX(CE$1:CE$71,MATCH(SMALL(COUNTIF(CE$1:CE$71,"&lt;"&amp;CE$1:CE$71),ROW(CE19:CF19)),COUNTIF(CE$1:CE$71,"&lt;"&amp;CE$1:CE$71),0))</f>
        <v>19</v>
      </c>
      <c r="CG19" s="418" t="str">
        <f t="array" ref="CG19">INDEX(CD$1:CD$71,SMALL(IF(CE$1:CE$71=CF19,ROW(CE$1:CE$71)),COUNTIF(CF$1:CF19,CF19)),1)</f>
        <v>Bury</v>
      </c>
      <c r="CH19" s="418">
        <f t="shared" si="20"/>
        <v>19</v>
      </c>
      <c r="CI19" s="418" t="str">
        <f t="shared" si="21"/>
        <v>Bury</v>
      </c>
      <c r="CL19" s="419" t="s">
        <v>100</v>
      </c>
      <c r="CM19" s="418">
        <f>VLOOKUP(CL19,'Rural 80'!$A$11:$BS$488,52,FALSE)</f>
        <v>27</v>
      </c>
      <c r="CN19" s="418">
        <f t="array" ref="CN19">INDEX(CM$1:CM$71,MATCH(SMALL(COUNTIF(CM$1:CM$71,"&lt;"&amp;CM$1:CM$71),ROW(CM19:CN19)),COUNTIF(CM$1:CM$71,"&lt;"&amp;CM$1:CM$71),0))</f>
        <v>19</v>
      </c>
      <c r="CO19" s="418" t="str">
        <f t="array" ref="CO19">INDEX(CL$1:CL$71,SMALL(IF(CM$1:CM$71=CN19,ROW(CM$1:CM$71)),COUNTIF(CN$1:CN19,CN19)),1)</f>
        <v>Havering</v>
      </c>
      <c r="CP19" s="418">
        <f t="shared" si="22"/>
        <v>19</v>
      </c>
      <c r="CQ19" s="418" t="str">
        <f t="shared" si="23"/>
        <v>Havering</v>
      </c>
      <c r="CT19" s="419" t="s">
        <v>100</v>
      </c>
      <c r="CU19" s="418" t="str">
        <f>VLOOKUP(CT19,'Rural 80'!$A$11:$BS$488,56,FALSE)</f>
        <v>9999</v>
      </c>
      <c r="CV19" s="418" t="str">
        <f t="array" ref="CV19">INDEX(CU$1:CU$71,MATCH(SMALL(COUNTIF(CU$1:CU$71,"&lt;"&amp;CU$1:CU$71),ROW(CU19:CV19)),COUNTIF(CU$1:CU$71,"&lt;"&amp;CU$1:CU$71),0))</f>
        <v>9999</v>
      </c>
      <c r="CW19" s="418" t="str">
        <f t="array" ref="CW19">INDEX(CT$1:CT$71,SMALL(IF(CU$1:CU$71=CV19,ROW(CU$1:CU$71)),COUNTIF(CV$1:CV19,CV19)),1)</f>
        <v>Epsom and Ewell</v>
      </c>
      <c r="CX19" s="418" t="str">
        <f t="shared" si="24"/>
        <v>no data</v>
      </c>
      <c r="CY19" s="418" t="str">
        <f t="shared" si="25"/>
        <v>Epsom and Ewell</v>
      </c>
      <c r="DB19" s="419" t="s">
        <v>100</v>
      </c>
      <c r="DC19" s="418" t="str">
        <f>VLOOKUP(DB19,'Rural 80'!$A$11:$BS$488,60,FALSE)</f>
        <v>9999</v>
      </c>
      <c r="DD19" s="418" t="str">
        <f t="array" ref="DD19">INDEX(DC$1:DC$71,MATCH(SMALL(COUNTIF(DC$1:DC$71,"&lt;"&amp;DC$1:DC$71),ROW(DC19:DD19)),COUNTIF(DC$1:DC$71,"&lt;"&amp;DC$1:DC$71),0))</f>
        <v>9999</v>
      </c>
      <c r="DE19" s="418" t="str">
        <f t="array" ref="DE19">INDEX(DB$1:DB$71,SMALL(IF(DC$1:DC$71=DD19,ROW(DC$1:DC$71)),COUNTIF(DD$1:DD19,DD19)),1)</f>
        <v>Epsom and Ewell</v>
      </c>
      <c r="DF19" s="418" t="str">
        <f t="shared" si="26"/>
        <v>no data</v>
      </c>
      <c r="DG19" s="418" t="str">
        <f t="shared" si="27"/>
        <v>Epsom and Ewell</v>
      </c>
      <c r="DJ19" s="419" t="s">
        <v>100</v>
      </c>
      <c r="DK19" s="418" t="str">
        <f>VLOOKUP(DJ19,'Rural 80'!$A$11:$BS$488,64,FALSE)</f>
        <v>9999</v>
      </c>
      <c r="DL19" s="418" t="str">
        <f t="array" ref="DL19">INDEX(DK$1:DK$71,MATCH(SMALL(COUNTIF(DK$1:DK$71,"&lt;"&amp;DK$1:DK$71),ROW(DK19:DL19)),COUNTIF(DK$1:DK$71,"&lt;"&amp;DK$1:DK$71),0))</f>
        <v>9999</v>
      </c>
      <c r="DM19" s="418" t="str">
        <f t="array" ref="DM19">INDEX(DJ$1:DJ$71,SMALL(IF(DK$1:DK$71=DL19,ROW(DK$1:DK$71)),COUNTIF(DL$1:DL19,DL19)),1)</f>
        <v>Epsom and Ewell</v>
      </c>
      <c r="DN19" s="418" t="str">
        <f t="shared" si="28"/>
        <v>no data</v>
      </c>
      <c r="DO19" s="418" t="str">
        <f t="shared" si="29"/>
        <v>Epsom and Ewell</v>
      </c>
      <c r="DR19" s="419" t="s">
        <v>100</v>
      </c>
      <c r="DS19" s="418" t="str">
        <f>VLOOKUP(DR19,'Rural 80'!$A$11:$BS$488,68,FALSE)</f>
        <v>9999</v>
      </c>
      <c r="DT19" s="418" t="str">
        <f t="array" ref="DT19">INDEX(DS$1:DS$71,MATCH(SMALL(COUNTIF(DS$1:DS$71,"&lt;"&amp;DS$1:DS$71),ROW(DS19:DT19)),COUNTIF(DS$1:DS$71,"&lt;"&amp;DS$1:DS$71),0))</f>
        <v>9999</v>
      </c>
      <c r="DU19" s="418" t="str">
        <f t="array" ref="DU19">INDEX(DR$1:DR$71,SMALL(IF(DS$1:DS$71=DT19,ROW(DS$1:DS$71)),COUNTIF(DT$1:DT19,DT19)),1)</f>
        <v>Epsom and Ewell</v>
      </c>
      <c r="DV19" s="418" t="str">
        <f t="shared" si="30"/>
        <v>no data</v>
      </c>
      <c r="DW19" s="418" t="str">
        <f t="shared" si="31"/>
        <v>Epsom and Ewell</v>
      </c>
    </row>
    <row r="20" spans="2:127" x14ac:dyDescent="0.25">
      <c r="B20" s="419" t="s">
        <v>108</v>
      </c>
      <c r="C20" s="418">
        <f>VLOOKUP(B20,'Rural 80'!$A$11:$BS$488,8,FALSE)</f>
        <v>18</v>
      </c>
      <c r="D20" s="418">
        <f t="array" ref="D20">INDEX(C$1:C$71,MATCH(SMALL(COUNTIF(C$1:C$71,"&lt;"&amp;C$1:C$71),ROW(C20:D20)),COUNTIF(C$1:C$71,"&lt;"&amp;C$1:C$71),0))</f>
        <v>20</v>
      </c>
      <c r="E20" s="418" t="str">
        <f t="array" ref="E20">INDEX(B$1:B$71,SMALL(IF(C$1:C$71=D20,ROW(C$1:C$71)),COUNTIF(D$1:D20,D20)),1)</f>
        <v>Bolton</v>
      </c>
      <c r="F20" s="418">
        <f t="shared" si="0"/>
        <v>20</v>
      </c>
      <c r="G20" s="418" t="str">
        <f t="shared" si="1"/>
        <v>Bolton</v>
      </c>
      <c r="J20" s="419" t="s">
        <v>108</v>
      </c>
      <c r="K20" s="418">
        <f>VLOOKUP(J20,'Rural 80'!$A$11:$BS$488,12,FALSE)</f>
        <v>16</v>
      </c>
      <c r="L20" s="418">
        <f t="array" ref="L20">INDEX(K$1:K$71,MATCH(SMALL(COUNTIF(K$1:K$71,"&lt;"&amp;K$1:K$71),ROW(K20:L20)),COUNTIF(K$1:K$71,"&lt;"&amp;K$1:K$71),0))</f>
        <v>20</v>
      </c>
      <c r="M20" s="418" t="str">
        <f t="array" ref="M20">INDEX(J$1:J$71,SMALL(IF(K$1:K$71=L20,ROW(K$1:K$71)),COUNTIF(L$1:L20,L20)),1)</f>
        <v>St Helens</v>
      </c>
      <c r="N20" s="418">
        <f t="shared" si="2"/>
        <v>20</v>
      </c>
      <c r="O20" s="418" t="str">
        <f t="shared" si="3"/>
        <v>St Helens</v>
      </c>
      <c r="R20" s="419" t="s">
        <v>108</v>
      </c>
      <c r="S20" s="418">
        <f>VLOOKUP(R20,'Rural 80'!$A$11:$BS$488,16,FALSE)</f>
        <v>16</v>
      </c>
      <c r="T20" s="418">
        <f t="array" ref="T20">INDEX(S$1:S$71,MATCH(SMALL(COUNTIF(S$1:S$71,"&lt;"&amp;S$1:S$71),ROW(S20:T20)),COUNTIF(S$1:S$71,"&lt;"&amp;S$1:S$71),0))</f>
        <v>20</v>
      </c>
      <c r="U20" s="418" t="str">
        <f t="array" ref="U20">INDEX(R$1:R$71,SMALL(IF(S$1:S$71=T20,ROW(S$1:S$71)),COUNTIF(T$1:T20,T20)),1)</f>
        <v>Bolton</v>
      </c>
      <c r="V20" s="418">
        <f t="shared" si="4"/>
        <v>20</v>
      </c>
      <c r="W20" s="418" t="str">
        <f t="shared" si="5"/>
        <v>Bolton</v>
      </c>
      <c r="Z20" s="419" t="s">
        <v>108</v>
      </c>
      <c r="AA20" s="418">
        <f>VLOOKUP(Z20,'Rural 80'!$A$11:$BS$488,20,FALSE)</f>
        <v>18</v>
      </c>
      <c r="AB20" s="418">
        <f t="array" ref="AB20">INDEX(AA$1:AA$71,MATCH(SMALL(COUNTIF(AA$1:AA$71,"&lt;"&amp;AA$1:AA$71),ROW(AA20:AB20)),COUNTIF(AA$1:AA$71,"&lt;"&amp;AA$1:AA$71),0))</f>
        <v>20</v>
      </c>
      <c r="AC20" s="418" t="str">
        <f t="array" ref="AC20">INDEX(Z$1:Z$71,SMALL(IF(AA$1:AA$71=AB20,ROW(AA$1:AA$71)),COUNTIF(AB$1:AB20,AB20)),1)</f>
        <v>Sandwell</v>
      </c>
      <c r="AD20" s="418">
        <f t="shared" si="6"/>
        <v>20</v>
      </c>
      <c r="AE20" s="418" t="str">
        <f t="shared" si="7"/>
        <v>Sandwell</v>
      </c>
      <c r="AH20" s="419" t="s">
        <v>108</v>
      </c>
      <c r="AI20" s="418">
        <f>VLOOKUP(AH20,'Rural 80'!$A$11:$BS$488,24,FALSE)</f>
        <v>15</v>
      </c>
      <c r="AJ20" s="418">
        <f t="array" ref="AJ20">INDEX(AI$1:AI$71,MATCH(SMALL(COUNTIF(AI$1:AI$71,"&lt;"&amp;AI$1:AI$71),ROW(AI20:AJ20)),COUNTIF(AI$1:AI$71,"&lt;"&amp;AI$1:AI$71),0))</f>
        <v>20</v>
      </c>
      <c r="AK20" s="418" t="str">
        <f t="array" ref="AK20">INDEX(AH$1:AH$71,SMALL(IF(AI$1:AI$71=AJ20,ROW(AI$1:AI$71)),COUNTIF(AJ$1:AJ20,AJ20)),1)</f>
        <v>Epsom and Ewell</v>
      </c>
      <c r="AL20" s="418">
        <f t="shared" si="8"/>
        <v>20</v>
      </c>
      <c r="AM20" s="418" t="str">
        <f t="shared" si="9"/>
        <v>Epsom and Ewell</v>
      </c>
      <c r="AP20" s="419" t="s">
        <v>108</v>
      </c>
      <c r="AQ20" s="418">
        <f>VLOOKUP(AP20,'Rural 80'!$A$11:$BS$488,28,FALSE)</f>
        <v>12</v>
      </c>
      <c r="AR20" s="418">
        <f t="array" ref="AR20">INDEX(AQ$1:AQ$71,MATCH(SMALL(COUNTIF(AQ$1:AQ$71,"&lt;"&amp;AQ$1:AQ$71),ROW(AQ20:AR20)),COUNTIF(AQ$1:AQ$71,"&lt;"&amp;AQ$1:AQ$71),0))</f>
        <v>20</v>
      </c>
      <c r="AS20" s="418" t="str">
        <f t="array" ref="AS20">INDEX(AP$1:AP$71,SMALL(IF(AQ$1:AQ$71=AR20,ROW(AQ$1:AQ$71)),COUNTIF(AR$1:AR20,AR20)),1)</f>
        <v>Three Rivers</v>
      </c>
      <c r="AT20" s="418">
        <f t="shared" si="10"/>
        <v>20</v>
      </c>
      <c r="AU20" s="418" t="str">
        <f t="shared" si="11"/>
        <v>Three Rivers</v>
      </c>
      <c r="AX20" s="419" t="s">
        <v>108</v>
      </c>
      <c r="AY20" s="418">
        <f>VLOOKUP(AX20,'Rural 80'!$A$11:$BS$488,32,FALSE)</f>
        <v>15</v>
      </c>
      <c r="AZ20" s="418">
        <f t="array" ref="AZ20">INDEX(AY$1:AY$71,MATCH(SMALL(COUNTIF(AY$1:AY$71,"&lt;"&amp;AY$1:AY$71),ROW(AY20:AZ20)),COUNTIF(AY$1:AY$71,"&lt;"&amp;AY$1:AY$71),0))</f>
        <v>20</v>
      </c>
      <c r="BA20" s="418" t="str">
        <f t="array" ref="BA20">INDEX(AX$1:AX$71,SMALL(IF(AY$1:AY$71=AZ20,ROW(AY$1:AY$71)),COUNTIF(AZ$1:AZ20,AZ20)),1)</f>
        <v>Bolton</v>
      </c>
      <c r="BB20" s="418">
        <f t="shared" si="12"/>
        <v>20</v>
      </c>
      <c r="BC20" s="418" t="str">
        <f t="shared" si="13"/>
        <v>Bolton</v>
      </c>
      <c r="BF20" s="419" t="s">
        <v>108</v>
      </c>
      <c r="BG20" s="418">
        <f>VLOOKUP(BF20,'Rural 80'!$A$11:$BS$488,36,FALSE)</f>
        <v>13</v>
      </c>
      <c r="BH20" s="418">
        <f t="array" ref="BH20">INDEX(BG$1:BG$71,MATCH(SMALL(COUNTIF(BG$1:BG$71,"&lt;"&amp;BG$1:BG$71),ROW(BG20:BH20)),COUNTIF(BG$1:BG$71,"&lt;"&amp;BG$1:BG$71),0))</f>
        <v>20</v>
      </c>
      <c r="BI20" s="418" t="str">
        <f t="array" ref="BI20">INDEX(BF$1:BF$71,SMALL(IF(BG$1:BG$71=BH20,ROW(BG$1:BG$71)),COUNTIF(BH$1:BH20,BH20)),1)</f>
        <v>Epsom and Ewell</v>
      </c>
      <c r="BJ20" s="418">
        <f t="shared" si="14"/>
        <v>20</v>
      </c>
      <c r="BK20" s="418" t="str">
        <f t="shared" si="15"/>
        <v>Epsom and Ewell</v>
      </c>
      <c r="BN20" s="419" t="s">
        <v>108</v>
      </c>
      <c r="BO20" s="418">
        <f>VLOOKUP(BN20,'Rural 80'!$A$11:$BS$488,40,FALSE)</f>
        <v>23</v>
      </c>
      <c r="BP20" s="418">
        <f t="array" ref="BP20">INDEX(BO$1:BO$71,MATCH(SMALL(COUNTIF(BO$1:BO$71,"&lt;"&amp;BO$1:BO$71),ROW(BO20:BP20)),COUNTIF(BO$1:BO$71,"&lt;"&amp;BO$1:BO$71),0))</f>
        <v>20</v>
      </c>
      <c r="BQ20" s="418" t="str">
        <f t="array" ref="BQ20">INDEX(BN$1:BN$71,SMALL(IF(BO$1:BO$71=BP20,ROW(BO$1:BO$71)),COUNTIF(BP$1:BP20,BP20)),1)</f>
        <v>Bolton</v>
      </c>
      <c r="BR20" s="418">
        <f t="shared" si="16"/>
        <v>20</v>
      </c>
      <c r="BS20" s="418" t="str">
        <f t="shared" si="17"/>
        <v>Bolton</v>
      </c>
      <c r="BV20" s="419" t="s">
        <v>108</v>
      </c>
      <c r="BW20" s="418">
        <f>VLOOKUP(BV20,'Rural 80'!$A$11:$BS$488,44,FALSE)</f>
        <v>21</v>
      </c>
      <c r="BX20" s="418">
        <f t="array" ref="BX20">INDEX(BW$1:BW$71,MATCH(SMALL(COUNTIF(BW$1:BW$71,"&lt;"&amp;BW$1:BW$71),ROW(BW20:BX20)),COUNTIF(BW$1:BW$71,"&lt;"&amp;BW$1:BW$71),0))</f>
        <v>20</v>
      </c>
      <c r="BY20" s="418" t="str">
        <f t="array" ref="BY20">INDEX(BV$1:BV$71,SMALL(IF(BW$1:BW$71=BX20,ROW(BW$1:BW$71)),COUNTIF(BX$1:BX20,BX20)),1)</f>
        <v>Bolton</v>
      </c>
      <c r="BZ20" s="418">
        <f t="shared" si="18"/>
        <v>20</v>
      </c>
      <c r="CA20" s="418" t="str">
        <f t="shared" si="19"/>
        <v>Bolton</v>
      </c>
      <c r="CD20" s="419" t="s">
        <v>108</v>
      </c>
      <c r="CE20" s="418">
        <f>VLOOKUP(CD20,'Rural 80'!$A$11:$BS$488,48,FALSE)</f>
        <v>20</v>
      </c>
      <c r="CF20" s="418">
        <f t="array" ref="CF20">INDEX(CE$1:CE$71,MATCH(SMALL(COUNTIF(CE$1:CE$71,"&lt;"&amp;CE$1:CE$71),ROW(CE20:CF20)),COUNTIF(CE$1:CE$71,"&lt;"&amp;CE$1:CE$71),0))</f>
        <v>20</v>
      </c>
      <c r="CG20" s="418" t="str">
        <f t="array" ref="CG20">INDEX(CD$1:CD$71,SMALL(IF(CE$1:CE$71=CF20,ROW(CE$1:CE$71)),COUNTIF(CF$1:CF20,CF20)),1)</f>
        <v>Gateshead</v>
      </c>
      <c r="CH20" s="418">
        <f t="shared" si="20"/>
        <v>20</v>
      </c>
      <c r="CI20" s="418" t="str">
        <f t="shared" si="21"/>
        <v>Gateshead</v>
      </c>
      <c r="CL20" s="419" t="s">
        <v>108</v>
      </c>
      <c r="CM20" s="418">
        <f>VLOOKUP(CL20,'Rural 80'!$A$11:$BS$488,52,FALSE)</f>
        <v>21</v>
      </c>
      <c r="CN20" s="418">
        <f t="array" ref="CN20">INDEX(CM$1:CM$71,MATCH(SMALL(COUNTIF(CM$1:CM$71,"&lt;"&amp;CM$1:CM$71),ROW(CM20:CN20)),COUNTIF(CM$1:CM$71,"&lt;"&amp;CM$1:CM$71),0))</f>
        <v>20</v>
      </c>
      <c r="CO20" s="418" t="str">
        <f t="array" ref="CO20">INDEX(CL$1:CL$71,SMALL(IF(CM$1:CM$71=CN20,ROW(CM$1:CM$71)),COUNTIF(CN$1:CN20,CN20)),1)</f>
        <v>Woking</v>
      </c>
      <c r="CP20" s="418">
        <f t="shared" si="22"/>
        <v>20</v>
      </c>
      <c r="CQ20" s="418" t="str">
        <f t="shared" si="23"/>
        <v>Woking</v>
      </c>
      <c r="CT20" s="419" t="s">
        <v>108</v>
      </c>
      <c r="CU20" s="418" t="str">
        <f>VLOOKUP(CT20,'Rural 80'!$A$11:$BS$488,56,FALSE)</f>
        <v>9999</v>
      </c>
      <c r="CV20" s="418" t="str">
        <f t="array" ref="CV20">INDEX(CU$1:CU$71,MATCH(SMALL(COUNTIF(CU$1:CU$71,"&lt;"&amp;CU$1:CU$71),ROW(CU20:CV20)),COUNTIF(CU$1:CU$71,"&lt;"&amp;CU$1:CU$71),0))</f>
        <v>9999</v>
      </c>
      <c r="CW20" s="418" t="str">
        <f t="array" ref="CW20">INDEX(CT$1:CT$71,SMALL(IF(CU$1:CU$71=CV20,ROW(CU$1:CU$71)),COUNTIF(CV$1:CV20,CV20)),1)</f>
        <v>Gateshead</v>
      </c>
      <c r="CX20" s="418" t="str">
        <f t="shared" si="24"/>
        <v>no data</v>
      </c>
      <c r="CY20" s="418" t="str">
        <f t="shared" si="25"/>
        <v>Gateshead</v>
      </c>
      <c r="DB20" s="419" t="s">
        <v>108</v>
      </c>
      <c r="DC20" s="418" t="str">
        <f>VLOOKUP(DB20,'Rural 80'!$A$11:$BS$488,60,FALSE)</f>
        <v>9999</v>
      </c>
      <c r="DD20" s="418" t="str">
        <f t="array" ref="DD20">INDEX(DC$1:DC$71,MATCH(SMALL(COUNTIF(DC$1:DC$71,"&lt;"&amp;DC$1:DC$71),ROW(DC20:DD20)),COUNTIF(DC$1:DC$71,"&lt;"&amp;DC$1:DC$71),0))</f>
        <v>9999</v>
      </c>
      <c r="DE20" s="418" t="str">
        <f t="array" ref="DE20">INDEX(DB$1:DB$71,SMALL(IF(DC$1:DC$71=DD20,ROW(DC$1:DC$71)),COUNTIF(DD$1:DD20,DD20)),1)</f>
        <v>Gateshead</v>
      </c>
      <c r="DF20" s="418" t="str">
        <f t="shared" si="26"/>
        <v>no data</v>
      </c>
      <c r="DG20" s="418" t="str">
        <f t="shared" si="27"/>
        <v>Gateshead</v>
      </c>
      <c r="DJ20" s="419" t="s">
        <v>108</v>
      </c>
      <c r="DK20" s="418" t="str">
        <f>VLOOKUP(DJ20,'Rural 80'!$A$11:$BS$488,64,FALSE)</f>
        <v>9999</v>
      </c>
      <c r="DL20" s="418" t="str">
        <f t="array" ref="DL20">INDEX(DK$1:DK$71,MATCH(SMALL(COUNTIF(DK$1:DK$71,"&lt;"&amp;DK$1:DK$71),ROW(DK20:DL20)),COUNTIF(DK$1:DK$71,"&lt;"&amp;DK$1:DK$71),0))</f>
        <v>9999</v>
      </c>
      <c r="DM20" s="418" t="str">
        <f t="array" ref="DM20">INDEX(DJ$1:DJ$71,SMALL(IF(DK$1:DK$71=DL20,ROW(DK$1:DK$71)),COUNTIF(DL$1:DL20,DL20)),1)</f>
        <v>Gateshead</v>
      </c>
      <c r="DN20" s="418" t="str">
        <f t="shared" si="28"/>
        <v>no data</v>
      </c>
      <c r="DO20" s="418" t="str">
        <f t="shared" si="29"/>
        <v>Gateshead</v>
      </c>
      <c r="DR20" s="419" t="s">
        <v>108</v>
      </c>
      <c r="DS20" s="418" t="str">
        <f>VLOOKUP(DR20,'Rural 80'!$A$11:$BS$488,68,FALSE)</f>
        <v>9999</v>
      </c>
      <c r="DT20" s="418" t="str">
        <f t="array" ref="DT20">INDEX(DS$1:DS$71,MATCH(SMALL(COUNTIF(DS$1:DS$71,"&lt;"&amp;DS$1:DS$71),ROW(DS20:DT20)),COUNTIF(DS$1:DS$71,"&lt;"&amp;DS$1:DS$71),0))</f>
        <v>9999</v>
      </c>
      <c r="DU20" s="418" t="str">
        <f t="array" ref="DU20">INDEX(DR$1:DR$71,SMALL(IF(DS$1:DS$71=DT20,ROW(DS$1:DS$71)),COUNTIF(DT$1:DT20,DT20)),1)</f>
        <v>Gateshead</v>
      </c>
      <c r="DV20" s="418" t="str">
        <f t="shared" si="30"/>
        <v>no data</v>
      </c>
      <c r="DW20" s="418" t="str">
        <f t="shared" si="31"/>
        <v>Gateshead</v>
      </c>
    </row>
    <row r="21" spans="2:127" x14ac:dyDescent="0.25">
      <c r="B21" s="419" t="s">
        <v>112</v>
      </c>
      <c r="C21" s="418">
        <f>VLOOKUP(B21,'Rural 80'!$A$11:$BS$488,8,FALSE)</f>
        <v>35</v>
      </c>
      <c r="D21" s="418">
        <f t="array" ref="D21">INDEX(C$1:C$71,MATCH(SMALL(COUNTIF(C$1:C$71,"&lt;"&amp;C$1:C$71),ROW(C21:D21)),COUNTIF(C$1:C$71,"&lt;"&amp;C$1:C$71),0))</f>
        <v>21</v>
      </c>
      <c r="E21" s="418" t="str">
        <f t="array" ref="E21">INDEX(B$1:B$71,SMALL(IF(C$1:C$71=D21,ROW(C$1:C$71)),COUNTIF(D$1:D21,D21)),1)</f>
        <v>Sunderland</v>
      </c>
      <c r="F21" s="418">
        <f t="shared" si="0"/>
        <v>21</v>
      </c>
      <c r="G21" s="418" t="str">
        <f t="shared" si="1"/>
        <v>Sunderland</v>
      </c>
      <c r="J21" s="419" t="s">
        <v>112</v>
      </c>
      <c r="K21" s="418">
        <f>VLOOKUP(J21,'Rural 80'!$A$11:$BS$488,12,FALSE)</f>
        <v>26</v>
      </c>
      <c r="L21" s="418">
        <f t="array" ref="L21">INDEX(K$1:K$71,MATCH(SMALL(COUNTIF(K$1:K$71,"&lt;"&amp;K$1:K$71),ROW(K21:L21)),COUNTIF(K$1:K$71,"&lt;"&amp;K$1:K$71),0))</f>
        <v>21</v>
      </c>
      <c r="M21" s="418" t="str">
        <f t="array" ref="M21">INDEX(J$1:J$71,SMALL(IF(K$1:K$71=L21,ROW(K$1:K$71)),COUNTIF(L$1:L21,L21)),1)</f>
        <v>Bolton</v>
      </c>
      <c r="N21" s="418">
        <f t="shared" si="2"/>
        <v>21</v>
      </c>
      <c r="O21" s="418" t="str">
        <f t="shared" si="3"/>
        <v>Bolton</v>
      </c>
      <c r="R21" s="419" t="s">
        <v>112</v>
      </c>
      <c r="S21" s="418">
        <f>VLOOKUP(R21,'Rural 80'!$A$11:$BS$488,16,FALSE)</f>
        <v>32</v>
      </c>
      <c r="T21" s="418">
        <f t="array" ref="T21">INDEX(S$1:S$71,MATCH(SMALL(COUNTIF(S$1:S$71,"&lt;"&amp;S$1:S$71),ROW(S21:T21)),COUNTIF(S$1:S$71,"&lt;"&amp;S$1:S$71),0))</f>
        <v>21</v>
      </c>
      <c r="U21" s="418" t="str">
        <f t="array" ref="U21">INDEX(R$1:R$71,SMALL(IF(S$1:S$71=T21,ROW(S$1:S$71)),COUNTIF(T$1:T21,T21)),1)</f>
        <v>Sandwell</v>
      </c>
      <c r="V21" s="418">
        <f t="shared" si="4"/>
        <v>21</v>
      </c>
      <c r="W21" s="418" t="str">
        <f t="shared" si="5"/>
        <v>Sandwell</v>
      </c>
      <c r="Z21" s="419" t="s">
        <v>112</v>
      </c>
      <c r="AA21" s="418">
        <f>VLOOKUP(Z21,'Rural 80'!$A$11:$BS$488,20,FALSE)</f>
        <v>35</v>
      </c>
      <c r="AB21" s="418">
        <f t="array" ref="AB21">INDEX(AA$1:AA$71,MATCH(SMALL(COUNTIF(AA$1:AA$71,"&lt;"&amp;AA$1:AA$71),ROW(AA21:AB21)),COUNTIF(AA$1:AA$71,"&lt;"&amp;AA$1:AA$71),0))</f>
        <v>21</v>
      </c>
      <c r="AC21" s="418" t="str">
        <f t="array" ref="AC21">INDEX(Z$1:Z$71,SMALL(IF(AA$1:AA$71=AB21,ROW(AA$1:AA$71)),COUNTIF(AB$1:AB21,AB21)),1)</f>
        <v>Bradford</v>
      </c>
      <c r="AD21" s="418">
        <f t="shared" si="6"/>
        <v>21</v>
      </c>
      <c r="AE21" s="418" t="str">
        <f t="shared" si="7"/>
        <v>Bradford</v>
      </c>
      <c r="AH21" s="419" t="s">
        <v>112</v>
      </c>
      <c r="AI21" s="418">
        <f>VLOOKUP(AH21,'Rural 80'!$A$11:$BS$488,24,FALSE)</f>
        <v>44</v>
      </c>
      <c r="AJ21" s="418">
        <f t="array" ref="AJ21">INDEX(AI$1:AI$71,MATCH(SMALL(COUNTIF(AI$1:AI$71,"&lt;"&amp;AI$1:AI$71),ROW(AI21:AJ21)),COUNTIF(AI$1:AI$71,"&lt;"&amp;AI$1:AI$71),0))</f>
        <v>21</v>
      </c>
      <c r="AK21" s="418" t="str">
        <f t="array" ref="AK21">INDEX(AH$1:AH$71,SMALL(IF(AI$1:AI$71=AJ21,ROW(AI$1:AI$71)),COUNTIF(AJ$1:AJ21,AJ21)),1)</f>
        <v>Bromley</v>
      </c>
      <c r="AL21" s="418">
        <f t="shared" si="8"/>
        <v>21</v>
      </c>
      <c r="AM21" s="418" t="str">
        <f t="shared" si="9"/>
        <v>Bromley</v>
      </c>
      <c r="AP21" s="419" t="s">
        <v>112</v>
      </c>
      <c r="AQ21" s="418">
        <f>VLOOKUP(AP21,'Rural 80'!$A$11:$BS$488,28,FALSE)</f>
        <v>35</v>
      </c>
      <c r="AR21" s="418">
        <f t="array" ref="AR21">INDEX(AQ$1:AQ$71,MATCH(SMALL(COUNTIF(AQ$1:AQ$71,"&lt;"&amp;AQ$1:AQ$71),ROW(AQ21:AR21)),COUNTIF(AQ$1:AQ$71,"&lt;"&amp;AQ$1:AQ$71),0))</f>
        <v>21</v>
      </c>
      <c r="AS21" s="418" t="str">
        <f t="array" ref="AS21">INDEX(AP$1:AP$71,SMALL(IF(AQ$1:AQ$71=AR21,ROW(AQ$1:AQ$71)),COUNTIF(AR$1:AR21,AR21)),1)</f>
        <v>Havering</v>
      </c>
      <c r="AT21" s="418">
        <f t="shared" si="10"/>
        <v>21</v>
      </c>
      <c r="AU21" s="418" t="str">
        <f t="shared" si="11"/>
        <v>Havering</v>
      </c>
      <c r="AX21" s="419" t="s">
        <v>112</v>
      </c>
      <c r="AY21" s="418">
        <f>VLOOKUP(AX21,'Rural 80'!$A$11:$BS$488,32,FALSE)</f>
        <v>41</v>
      </c>
      <c r="AZ21" s="418">
        <f t="array" ref="AZ21">INDEX(AY$1:AY$71,MATCH(SMALL(COUNTIF(AY$1:AY$71,"&lt;"&amp;AY$1:AY$71),ROW(AY21:AZ21)),COUNTIF(AY$1:AY$71,"&lt;"&amp;AY$1:AY$71),0))</f>
        <v>21</v>
      </c>
      <c r="BA21" s="418" t="str">
        <f t="array" ref="BA21">INDEX(AX$1:AX$71,SMALL(IF(AY$1:AY$71=AZ21,ROW(AY$1:AY$71)),COUNTIF(AZ$1:AZ21,AZ21)),1)</f>
        <v>Bexley</v>
      </c>
      <c r="BB21" s="418">
        <f t="shared" si="12"/>
        <v>21</v>
      </c>
      <c r="BC21" s="418" t="str">
        <f t="shared" si="13"/>
        <v>Bexley</v>
      </c>
      <c r="BF21" s="419" t="s">
        <v>112</v>
      </c>
      <c r="BG21" s="418">
        <f>VLOOKUP(BF21,'Rural 80'!$A$11:$BS$488,36,FALSE)</f>
        <v>42</v>
      </c>
      <c r="BH21" s="418">
        <f t="array" ref="BH21">INDEX(BG$1:BG$71,MATCH(SMALL(COUNTIF(BG$1:BG$71,"&lt;"&amp;BG$1:BG$71),ROW(BG21:BH21)),COUNTIF(BG$1:BG$71,"&lt;"&amp;BG$1:BG$71),0))</f>
        <v>21</v>
      </c>
      <c r="BI21" s="418" t="str">
        <f t="array" ref="BI21">INDEX(BF$1:BF$71,SMALL(IF(BG$1:BG$71=BH21,ROW(BG$1:BG$71)),COUNTIF(BH$1:BH21,BH21)),1)</f>
        <v>Bromley</v>
      </c>
      <c r="BJ21" s="418">
        <f t="shared" si="14"/>
        <v>21</v>
      </c>
      <c r="BK21" s="418" t="str">
        <f t="shared" si="15"/>
        <v>Bromley</v>
      </c>
      <c r="BN21" s="419" t="s">
        <v>112</v>
      </c>
      <c r="BO21" s="418">
        <f>VLOOKUP(BN21,'Rural 80'!$A$11:$BS$488,40,FALSE)</f>
        <v>22</v>
      </c>
      <c r="BP21" s="418">
        <f t="array" ref="BP21">INDEX(BO$1:BO$71,MATCH(SMALL(COUNTIF(BO$1:BO$71,"&lt;"&amp;BO$1:BO$71),ROW(BO21:BP21)),COUNTIF(BO$1:BO$71,"&lt;"&amp;BO$1:BO$71),0))</f>
        <v>21</v>
      </c>
      <c r="BQ21" s="418" t="str">
        <f t="array" ref="BQ21">INDEX(BN$1:BN$71,SMALL(IF(BO$1:BO$71=BP21,ROW(BO$1:BO$71)),COUNTIF(BP$1:BP21,BP21)),1)</f>
        <v>Epsom and Ewell</v>
      </c>
      <c r="BR21" s="418">
        <f t="shared" si="16"/>
        <v>21</v>
      </c>
      <c r="BS21" s="418" t="str">
        <f t="shared" si="17"/>
        <v>Epsom and Ewell</v>
      </c>
      <c r="BV21" s="419" t="s">
        <v>112</v>
      </c>
      <c r="BW21" s="418">
        <f>VLOOKUP(BV21,'Rural 80'!$A$11:$BS$488,44,FALSE)</f>
        <v>22</v>
      </c>
      <c r="BX21" s="418">
        <f t="array" ref="BX21">INDEX(BW$1:BW$71,MATCH(SMALL(COUNTIF(BW$1:BW$71,"&lt;"&amp;BW$1:BW$71),ROW(BW21:BX21)),COUNTIF(BW$1:BW$71,"&lt;"&amp;BW$1:BW$71),0))</f>
        <v>21</v>
      </c>
      <c r="BY21" s="418" t="str">
        <f t="array" ref="BY21">INDEX(BV$1:BV$71,SMALL(IF(BW$1:BW$71=BX21,ROW(BW$1:BW$71)),COUNTIF(BX$1:BX21,BX21)),1)</f>
        <v>Gateshead</v>
      </c>
      <c r="BZ21" s="418">
        <f t="shared" si="18"/>
        <v>21</v>
      </c>
      <c r="CA21" s="418" t="str">
        <f t="shared" si="19"/>
        <v>Gateshead</v>
      </c>
      <c r="CD21" s="419" t="s">
        <v>112</v>
      </c>
      <c r="CE21" s="418">
        <f>VLOOKUP(CD21,'Rural 80'!$A$11:$BS$488,48,FALSE)</f>
        <v>23</v>
      </c>
      <c r="CF21" s="418">
        <f t="array" ref="CF21">INDEX(CE$1:CE$71,MATCH(SMALL(COUNTIF(CE$1:CE$71,"&lt;"&amp;CE$1:CE$71),ROW(CE21:CF21)),COUNTIF(CE$1:CE$71,"&lt;"&amp;CE$1:CE$71),0))</f>
        <v>21</v>
      </c>
      <c r="CG21" s="418" t="str">
        <f t="array" ref="CG21">INDEX(CD$1:CD$71,SMALL(IF(CE$1:CE$71=CF21,ROW(CE$1:CE$71)),COUNTIF(CF$1:CF21,CF21)),1)</f>
        <v>Epsom and Ewell</v>
      </c>
      <c r="CH21" s="418">
        <f t="shared" si="20"/>
        <v>21</v>
      </c>
      <c r="CI21" s="418" t="str">
        <f t="shared" si="21"/>
        <v>Epsom and Ewell</v>
      </c>
      <c r="CL21" s="419" t="s">
        <v>112</v>
      </c>
      <c r="CM21" s="418">
        <f>VLOOKUP(CL21,'Rural 80'!$A$11:$BS$488,52,FALSE)</f>
        <v>29</v>
      </c>
      <c r="CN21" s="418">
        <f t="array" ref="CN21">INDEX(CM$1:CM$71,MATCH(SMALL(COUNTIF(CM$1:CM$71,"&lt;"&amp;CM$1:CM$71),ROW(CM21:CN21)),COUNTIF(CM$1:CM$71,"&lt;"&amp;CM$1:CM$71),0))</f>
        <v>21</v>
      </c>
      <c r="CO21" s="418" t="str">
        <f t="array" ref="CO21">INDEX(CL$1:CL$71,SMALL(IF(CM$1:CM$71=CN21,ROW(CM$1:CM$71)),COUNTIF(CN$1:CN21,CN21)),1)</f>
        <v>Gateshead</v>
      </c>
      <c r="CP21" s="418">
        <f t="shared" si="22"/>
        <v>21</v>
      </c>
      <c r="CQ21" s="418" t="str">
        <f t="shared" si="23"/>
        <v>Gateshead</v>
      </c>
      <c r="CT21" s="419" t="s">
        <v>112</v>
      </c>
      <c r="CU21" s="418" t="str">
        <f>VLOOKUP(CT21,'Rural 80'!$A$11:$BS$488,56,FALSE)</f>
        <v>9999</v>
      </c>
      <c r="CV21" s="418" t="str">
        <f t="array" ref="CV21">INDEX(CU$1:CU$71,MATCH(SMALL(COUNTIF(CU$1:CU$71,"&lt;"&amp;CU$1:CU$71),ROW(CU21:CV21)),COUNTIF(CU$1:CU$71,"&lt;"&amp;CU$1:CU$71),0))</f>
        <v>9999</v>
      </c>
      <c r="CW21" s="418" t="str">
        <f t="array" ref="CW21">INDEX(CT$1:CT$71,SMALL(IF(CU$1:CU$71=CV21,ROW(CU$1:CU$71)),COUNTIF(CV$1:CV21,CV21)),1)</f>
        <v>Gravesham</v>
      </c>
      <c r="CX21" s="418" t="str">
        <f t="shared" si="24"/>
        <v>no data</v>
      </c>
      <c r="CY21" s="418" t="str">
        <f t="shared" si="25"/>
        <v>Gravesham</v>
      </c>
      <c r="DB21" s="419" t="s">
        <v>112</v>
      </c>
      <c r="DC21" s="418" t="str">
        <f>VLOOKUP(DB21,'Rural 80'!$A$11:$BS$488,60,FALSE)</f>
        <v>9999</v>
      </c>
      <c r="DD21" s="418" t="str">
        <f t="array" ref="DD21">INDEX(DC$1:DC$71,MATCH(SMALL(COUNTIF(DC$1:DC$71,"&lt;"&amp;DC$1:DC$71),ROW(DC21:DD21)),COUNTIF(DC$1:DC$71,"&lt;"&amp;DC$1:DC$71),0))</f>
        <v>9999</v>
      </c>
      <c r="DE21" s="418" t="str">
        <f t="array" ref="DE21">INDEX(DB$1:DB$71,SMALL(IF(DC$1:DC$71=DD21,ROW(DC$1:DC$71)),COUNTIF(DD$1:DD21,DD21)),1)</f>
        <v>Gravesham</v>
      </c>
      <c r="DF21" s="418" t="str">
        <f t="shared" si="26"/>
        <v>no data</v>
      </c>
      <c r="DG21" s="418" t="str">
        <f t="shared" si="27"/>
        <v>Gravesham</v>
      </c>
      <c r="DJ21" s="419" t="s">
        <v>112</v>
      </c>
      <c r="DK21" s="418" t="str">
        <f>VLOOKUP(DJ21,'Rural 80'!$A$11:$BS$488,64,FALSE)</f>
        <v>9999</v>
      </c>
      <c r="DL21" s="418" t="str">
        <f t="array" ref="DL21">INDEX(DK$1:DK$71,MATCH(SMALL(COUNTIF(DK$1:DK$71,"&lt;"&amp;DK$1:DK$71),ROW(DK21:DL21)),COUNTIF(DK$1:DK$71,"&lt;"&amp;DK$1:DK$71),0))</f>
        <v>9999</v>
      </c>
      <c r="DM21" s="418" t="str">
        <f t="array" ref="DM21">INDEX(DJ$1:DJ$71,SMALL(IF(DK$1:DK$71=DL21,ROW(DK$1:DK$71)),COUNTIF(DL$1:DL21,DL21)),1)</f>
        <v>Gravesham</v>
      </c>
      <c r="DN21" s="418" t="str">
        <f t="shared" si="28"/>
        <v>no data</v>
      </c>
      <c r="DO21" s="418" t="str">
        <f t="shared" si="29"/>
        <v>Gravesham</v>
      </c>
      <c r="DR21" s="419" t="s">
        <v>112</v>
      </c>
      <c r="DS21" s="418" t="str">
        <f>VLOOKUP(DR21,'Rural 80'!$A$11:$BS$488,68,FALSE)</f>
        <v>9999</v>
      </c>
      <c r="DT21" s="418" t="str">
        <f t="array" ref="DT21">INDEX(DS$1:DS$71,MATCH(SMALL(COUNTIF(DS$1:DS$71,"&lt;"&amp;DS$1:DS$71),ROW(DS21:DT21)),COUNTIF(DS$1:DS$71,"&lt;"&amp;DS$1:DS$71),0))</f>
        <v>9999</v>
      </c>
      <c r="DU21" s="418" t="str">
        <f t="array" ref="DU21">INDEX(DR$1:DR$71,SMALL(IF(DS$1:DS$71=DT21,ROW(DS$1:DS$71)),COUNTIF(DT$1:DT21,DT21)),1)</f>
        <v>Gravesham</v>
      </c>
      <c r="DV21" s="418" t="str">
        <f t="shared" si="30"/>
        <v>no data</v>
      </c>
      <c r="DW21" s="418" t="str">
        <f t="shared" si="31"/>
        <v>Gravesham</v>
      </c>
    </row>
    <row r="22" spans="2:127" x14ac:dyDescent="0.25">
      <c r="B22" s="419" t="s">
        <v>114</v>
      </c>
      <c r="C22" s="418">
        <f>VLOOKUP(B22,'Rural 80'!$A$11:$BS$488,8,FALSE)</f>
        <v>56</v>
      </c>
      <c r="D22" s="418">
        <f t="array" ref="D22">INDEX(C$1:C$71,MATCH(SMALL(COUNTIF(C$1:C$71,"&lt;"&amp;C$1:C$71),ROW(C22:D22)),COUNTIF(C$1:C$71,"&lt;"&amp;C$1:C$71),0))</f>
        <v>22</v>
      </c>
      <c r="E22" s="418" t="str">
        <f t="array" ref="E22">INDEX(B$1:B$71,SMALL(IF(C$1:C$71=D22,ROW(C$1:C$71)),COUNTIF(D$1:D22,D22)),1)</f>
        <v>Kirklees</v>
      </c>
      <c r="F22" s="418">
        <f t="shared" si="0"/>
        <v>22</v>
      </c>
      <c r="G22" s="418" t="str">
        <f t="shared" si="1"/>
        <v>Kirklees</v>
      </c>
      <c r="J22" s="419" t="s">
        <v>114</v>
      </c>
      <c r="K22" s="418">
        <f>VLOOKUP(J22,'Rural 80'!$A$11:$BS$488,12,FALSE)</f>
        <v>58</v>
      </c>
      <c r="L22" s="418">
        <f t="array" ref="L22">INDEX(K$1:K$71,MATCH(SMALL(COUNTIF(K$1:K$71,"&lt;"&amp;K$1:K$71),ROW(K22:L22)),COUNTIF(K$1:K$71,"&lt;"&amp;K$1:K$71),0))</f>
        <v>22</v>
      </c>
      <c r="M22" s="418" t="str">
        <f t="array" ref="M22">INDEX(J$1:J$71,SMALL(IF(K$1:K$71=L22,ROW(K$1:K$71)),COUNTIF(L$1:L22,L22)),1)</f>
        <v>Epsom and Ewell</v>
      </c>
      <c r="N22" s="418">
        <f t="shared" si="2"/>
        <v>22</v>
      </c>
      <c r="O22" s="418" t="str">
        <f t="shared" si="3"/>
        <v>Epsom and Ewell</v>
      </c>
      <c r="R22" s="419" t="s">
        <v>114</v>
      </c>
      <c r="S22" s="418">
        <f>VLOOKUP(R22,'Rural 80'!$A$11:$BS$488,16,FALSE)</f>
        <v>57</v>
      </c>
      <c r="T22" s="418">
        <f t="array" ref="T22">INDEX(S$1:S$71,MATCH(SMALL(COUNTIF(S$1:S$71,"&lt;"&amp;S$1:S$71),ROW(S22:T22)),COUNTIF(S$1:S$71,"&lt;"&amp;S$1:S$71),0))</f>
        <v>22</v>
      </c>
      <c r="U22" s="418" t="str">
        <f t="array" ref="U22">INDEX(R$1:R$71,SMALL(IF(S$1:S$71=T22,ROW(S$1:S$71)),COUNTIF(T$1:T22,T22)),1)</f>
        <v>Kirklees</v>
      </c>
      <c r="V22" s="418">
        <f t="shared" si="4"/>
        <v>22</v>
      </c>
      <c r="W22" s="418" t="str">
        <f t="shared" si="5"/>
        <v>Kirklees</v>
      </c>
      <c r="Z22" s="419" t="s">
        <v>114</v>
      </c>
      <c r="AA22" s="418">
        <f>VLOOKUP(Z22,'Rural 80'!$A$11:$BS$488,20,FALSE)</f>
        <v>58</v>
      </c>
      <c r="AB22" s="418">
        <f t="array" ref="AB22">INDEX(AA$1:AA$71,MATCH(SMALL(COUNTIF(AA$1:AA$71,"&lt;"&amp;AA$1:AA$71),ROW(AA22:AB22)),COUNTIF(AA$1:AA$71,"&lt;"&amp;AA$1:AA$71),0))</f>
        <v>22</v>
      </c>
      <c r="AC22" s="418" t="str">
        <f t="array" ref="AC22">INDEX(Z$1:Z$71,SMALL(IF(AA$1:AA$71=AB22,ROW(AA$1:AA$71)),COUNTIF(AB$1:AB22,AB22)),1)</f>
        <v>Sunderland</v>
      </c>
      <c r="AD22" s="418">
        <f t="shared" si="6"/>
        <v>22</v>
      </c>
      <c r="AE22" s="418" t="str">
        <f t="shared" si="7"/>
        <v>Sunderland</v>
      </c>
      <c r="AH22" s="419" t="s">
        <v>114</v>
      </c>
      <c r="AI22" s="418">
        <f>VLOOKUP(AH22,'Rural 80'!$A$11:$BS$488,24,FALSE)</f>
        <v>47</v>
      </c>
      <c r="AJ22" s="418">
        <f t="array" ref="AJ22">INDEX(AI$1:AI$71,MATCH(SMALL(COUNTIF(AI$1:AI$71,"&lt;"&amp;AI$1:AI$71),ROW(AI22:AJ22)),COUNTIF(AI$1:AI$71,"&lt;"&amp;AI$1:AI$71),0))</f>
        <v>22</v>
      </c>
      <c r="AK22" s="418" t="str">
        <f t="array" ref="AK22">INDEX(AH$1:AH$71,SMALL(IF(AI$1:AI$71=AJ22,ROW(AI$1:AI$71)),COUNTIF(AJ$1:AJ22,AJ22)),1)</f>
        <v>Bexley</v>
      </c>
      <c r="AL22" s="418">
        <f t="shared" si="8"/>
        <v>22</v>
      </c>
      <c r="AM22" s="418" t="str">
        <f t="shared" si="9"/>
        <v>Bexley</v>
      </c>
      <c r="AP22" s="419" t="s">
        <v>114</v>
      </c>
      <c r="AQ22" s="418">
        <f>VLOOKUP(AP22,'Rural 80'!$A$11:$BS$488,28,FALSE)</f>
        <v>48</v>
      </c>
      <c r="AR22" s="418">
        <f t="array" ref="AR22">INDEX(AQ$1:AQ$71,MATCH(SMALL(COUNTIF(AQ$1:AQ$71,"&lt;"&amp;AQ$1:AQ$71),ROW(AQ22:AR22)),COUNTIF(AQ$1:AQ$71,"&lt;"&amp;AQ$1:AQ$71),0))</f>
        <v>22</v>
      </c>
      <c r="AS22" s="418" t="str">
        <f t="array" ref="AS22">INDEX(AP$1:AP$71,SMALL(IF(AQ$1:AQ$71=AR22,ROW(AQ$1:AQ$71)),COUNTIF(AR$1:AR22,AR22)),1)</f>
        <v>Bolton</v>
      </c>
      <c r="AT22" s="418">
        <f t="shared" si="10"/>
        <v>22</v>
      </c>
      <c r="AU22" s="418" t="str">
        <f t="shared" si="11"/>
        <v>Bolton</v>
      </c>
      <c r="AX22" s="419" t="s">
        <v>114</v>
      </c>
      <c r="AY22" s="418">
        <f>VLOOKUP(AX22,'Rural 80'!$A$11:$BS$488,32,FALSE)</f>
        <v>48</v>
      </c>
      <c r="AZ22" s="418">
        <f t="array" ref="AZ22">INDEX(AY$1:AY$71,MATCH(SMALL(COUNTIF(AY$1:AY$71,"&lt;"&amp;AY$1:AY$71),ROW(AY22:AZ22)),COUNTIF(AY$1:AY$71,"&lt;"&amp;AY$1:AY$71),0))</f>
        <v>22</v>
      </c>
      <c r="BA22" s="418" t="str">
        <f t="array" ref="BA22">INDEX(AX$1:AX$71,SMALL(IF(AY$1:AY$71=AZ22,ROW(AY$1:AY$71)),COUNTIF(AZ$1:AZ22,AZ22)),1)</f>
        <v>Havering</v>
      </c>
      <c r="BB22" s="418">
        <f t="shared" si="12"/>
        <v>22</v>
      </c>
      <c r="BC22" s="418" t="str">
        <f t="shared" si="13"/>
        <v>Havering</v>
      </c>
      <c r="BF22" s="419" t="s">
        <v>114</v>
      </c>
      <c r="BG22" s="418">
        <f>VLOOKUP(BF22,'Rural 80'!$A$11:$BS$488,36,FALSE)</f>
        <v>47</v>
      </c>
      <c r="BH22" s="418">
        <f t="array" ref="BH22">INDEX(BG$1:BG$71,MATCH(SMALL(COUNTIF(BG$1:BG$71,"&lt;"&amp;BG$1:BG$71),ROW(BG22:BH22)),COUNTIF(BG$1:BG$71,"&lt;"&amp;BG$1:BG$71),0))</f>
        <v>22</v>
      </c>
      <c r="BI22" s="418" t="str">
        <f t="array" ref="BI22">INDEX(BF$1:BF$71,SMALL(IF(BG$1:BG$71=BH22,ROW(BG$1:BG$71)),COUNTIF(BH$1:BH22,BH22)),1)</f>
        <v>Bolton</v>
      </c>
      <c r="BJ22" s="418">
        <f t="shared" si="14"/>
        <v>22</v>
      </c>
      <c r="BK22" s="418" t="str">
        <f t="shared" si="15"/>
        <v>Bolton</v>
      </c>
      <c r="BN22" s="419" t="s">
        <v>114</v>
      </c>
      <c r="BO22" s="418">
        <f>VLOOKUP(BN22,'Rural 80'!$A$11:$BS$488,40,FALSE)</f>
        <v>62</v>
      </c>
      <c r="BP22" s="418">
        <f t="array" ref="BP22">INDEX(BO$1:BO$71,MATCH(SMALL(COUNTIF(BO$1:BO$71,"&lt;"&amp;BO$1:BO$71),ROW(BO22:BP22)),COUNTIF(BO$1:BO$71,"&lt;"&amp;BO$1:BO$71),0))</f>
        <v>22</v>
      </c>
      <c r="BQ22" s="418" t="str">
        <f t="array" ref="BQ22">INDEX(BN$1:BN$71,SMALL(IF(BO$1:BO$71=BP22,ROW(BO$1:BO$71)),COUNTIF(BP$1:BP22,BP22)),1)</f>
        <v>Gravesham</v>
      </c>
      <c r="BR22" s="418">
        <f t="shared" si="16"/>
        <v>22</v>
      </c>
      <c r="BS22" s="418" t="str">
        <f t="shared" si="17"/>
        <v>Gravesham</v>
      </c>
      <c r="BV22" s="419" t="s">
        <v>114</v>
      </c>
      <c r="BW22" s="418">
        <f>VLOOKUP(BV22,'Rural 80'!$A$11:$BS$488,44,FALSE)</f>
        <v>62</v>
      </c>
      <c r="BX22" s="418">
        <f t="array" ref="BX22">INDEX(BW$1:BW$71,MATCH(SMALL(COUNTIF(BW$1:BW$71,"&lt;"&amp;BW$1:BW$71),ROW(BW22:BX22)),COUNTIF(BW$1:BW$71,"&lt;"&amp;BW$1:BW$71),0))</f>
        <v>22</v>
      </c>
      <c r="BY22" s="418" t="str">
        <f t="array" ref="BY22">INDEX(BV$1:BV$71,SMALL(IF(BW$1:BW$71=BX22,ROW(BW$1:BW$71)),COUNTIF(BX$1:BX22,BX22)),1)</f>
        <v>Gravesham</v>
      </c>
      <c r="BZ22" s="418">
        <f t="shared" si="18"/>
        <v>22</v>
      </c>
      <c r="CA22" s="418" t="str">
        <f t="shared" si="19"/>
        <v>Gravesham</v>
      </c>
      <c r="CD22" s="419" t="s">
        <v>114</v>
      </c>
      <c r="CE22" s="418">
        <f>VLOOKUP(CD22,'Rural 80'!$A$11:$BS$488,48,FALSE)</f>
        <v>63</v>
      </c>
      <c r="CF22" s="418">
        <f t="array" ref="CF22">INDEX(CE$1:CE$71,MATCH(SMALL(COUNTIF(CE$1:CE$71,"&lt;"&amp;CE$1:CE$71),ROW(CE22:CF22)),COUNTIF(CE$1:CE$71,"&lt;"&amp;CE$1:CE$71),0))</f>
        <v>22</v>
      </c>
      <c r="CG22" s="418" t="str">
        <f t="array" ref="CG22">INDEX(CD$1:CD$71,SMALL(IF(CE$1:CE$71=CF22,ROW(CE$1:CE$71)),COUNTIF(CF$1:CF22,CF22)),1)</f>
        <v>St Helens</v>
      </c>
      <c r="CH22" s="418">
        <f t="shared" si="20"/>
        <v>22</v>
      </c>
      <c r="CI22" s="418" t="str">
        <f t="shared" si="21"/>
        <v>St Helens</v>
      </c>
      <c r="CL22" s="419" t="s">
        <v>114</v>
      </c>
      <c r="CM22" s="418">
        <f>VLOOKUP(CL22,'Rural 80'!$A$11:$BS$488,52,FALSE)</f>
        <v>63</v>
      </c>
      <c r="CN22" s="418">
        <f t="array" ref="CN22">INDEX(CM$1:CM$71,MATCH(SMALL(COUNTIF(CM$1:CM$71,"&lt;"&amp;CM$1:CM$71),ROW(CM22:CN22)),COUNTIF(CM$1:CM$71,"&lt;"&amp;CM$1:CM$71),0))</f>
        <v>22</v>
      </c>
      <c r="CO22" s="418" t="str">
        <f t="array" ref="CO22">INDEX(CL$1:CL$71,SMALL(IF(CM$1:CM$71=CN22,ROW(CM$1:CM$71)),COUNTIF(CN$1:CN22,CN22)),1)</f>
        <v>Bradford</v>
      </c>
      <c r="CP22" s="418">
        <f t="shared" si="22"/>
        <v>22</v>
      </c>
      <c r="CQ22" s="418" t="str">
        <f t="shared" si="23"/>
        <v>Bradford</v>
      </c>
      <c r="CT22" s="419" t="s">
        <v>114</v>
      </c>
      <c r="CU22" s="418" t="str">
        <f>VLOOKUP(CT22,'Rural 80'!$A$11:$BS$488,56,FALSE)</f>
        <v>9999</v>
      </c>
      <c r="CV22" s="418" t="str">
        <f t="array" ref="CV22">INDEX(CU$1:CU$71,MATCH(SMALL(COUNTIF(CU$1:CU$71,"&lt;"&amp;CU$1:CU$71),ROW(CU22:CV22)),COUNTIF(CU$1:CU$71,"&lt;"&amp;CU$1:CU$71),0))</f>
        <v>9999</v>
      </c>
      <c r="CW22" s="418" t="str">
        <f t="array" ref="CW22">INDEX(CT$1:CT$71,SMALL(IF(CU$1:CU$71=CV22,ROW(CU$1:CU$71)),COUNTIF(CV$1:CV22,CV22)),1)</f>
        <v>Greenwich</v>
      </c>
      <c r="CX22" s="418" t="str">
        <f t="shared" si="24"/>
        <v>no data</v>
      </c>
      <c r="CY22" s="418" t="str">
        <f t="shared" si="25"/>
        <v>Greenwich</v>
      </c>
      <c r="DB22" s="419" t="s">
        <v>114</v>
      </c>
      <c r="DC22" s="418" t="str">
        <f>VLOOKUP(DB22,'Rural 80'!$A$11:$BS$488,60,FALSE)</f>
        <v>9999</v>
      </c>
      <c r="DD22" s="418" t="str">
        <f t="array" ref="DD22">INDEX(DC$1:DC$71,MATCH(SMALL(COUNTIF(DC$1:DC$71,"&lt;"&amp;DC$1:DC$71),ROW(DC22:DD22)),COUNTIF(DC$1:DC$71,"&lt;"&amp;DC$1:DC$71),0))</f>
        <v>9999</v>
      </c>
      <c r="DE22" s="418" t="str">
        <f t="array" ref="DE22">INDEX(DB$1:DB$71,SMALL(IF(DC$1:DC$71=DD22,ROW(DC$1:DC$71)),COUNTIF(DD$1:DD22,DD22)),1)</f>
        <v>Greenwich</v>
      </c>
      <c r="DF22" s="418" t="str">
        <f t="shared" si="26"/>
        <v>no data</v>
      </c>
      <c r="DG22" s="418" t="str">
        <f t="shared" si="27"/>
        <v>Greenwich</v>
      </c>
      <c r="DJ22" s="419" t="s">
        <v>114</v>
      </c>
      <c r="DK22" s="418" t="str">
        <f>VLOOKUP(DJ22,'Rural 80'!$A$11:$BS$488,64,FALSE)</f>
        <v>9999</v>
      </c>
      <c r="DL22" s="418" t="str">
        <f t="array" ref="DL22">INDEX(DK$1:DK$71,MATCH(SMALL(COUNTIF(DK$1:DK$71,"&lt;"&amp;DK$1:DK$71),ROW(DK22:DL22)),COUNTIF(DK$1:DK$71,"&lt;"&amp;DK$1:DK$71),0))</f>
        <v>9999</v>
      </c>
      <c r="DM22" s="418" t="str">
        <f t="array" ref="DM22">INDEX(DJ$1:DJ$71,SMALL(IF(DK$1:DK$71=DL22,ROW(DK$1:DK$71)),COUNTIF(DL$1:DL22,DL22)),1)</f>
        <v>Greenwich</v>
      </c>
      <c r="DN22" s="418" t="str">
        <f t="shared" si="28"/>
        <v>no data</v>
      </c>
      <c r="DO22" s="418" t="str">
        <f t="shared" si="29"/>
        <v>Greenwich</v>
      </c>
      <c r="DR22" s="419" t="s">
        <v>114</v>
      </c>
      <c r="DS22" s="418" t="str">
        <f>VLOOKUP(DR22,'Rural 80'!$A$11:$BS$488,68,FALSE)</f>
        <v>9999</v>
      </c>
      <c r="DT22" s="418" t="str">
        <f t="array" ref="DT22">INDEX(DS$1:DS$71,MATCH(SMALL(COUNTIF(DS$1:DS$71,"&lt;"&amp;DS$1:DS$71),ROW(DS22:DT22)),COUNTIF(DS$1:DS$71,"&lt;"&amp;DS$1:DS$71),0))</f>
        <v>9999</v>
      </c>
      <c r="DU22" s="418" t="str">
        <f t="array" ref="DU22">INDEX(DR$1:DR$71,SMALL(IF(DS$1:DS$71=DT22,ROW(DS$1:DS$71)),COUNTIF(DT$1:DT22,DT22)),1)</f>
        <v>Greenwich</v>
      </c>
      <c r="DV22" s="418" t="str">
        <f t="shared" si="30"/>
        <v>no data</v>
      </c>
      <c r="DW22" s="418" t="str">
        <f t="shared" si="31"/>
        <v>Greenwich</v>
      </c>
    </row>
    <row r="23" spans="2:127" x14ac:dyDescent="0.25">
      <c r="B23" s="419" t="s">
        <v>116</v>
      </c>
      <c r="C23" s="418">
        <f>VLOOKUP(B23,'Rural 80'!$A$11:$BS$488,8,FALSE)</f>
        <v>50</v>
      </c>
      <c r="D23" s="418">
        <f t="array" ref="D23">INDEX(C$1:C$71,MATCH(SMALL(COUNTIF(C$1:C$71,"&lt;"&amp;C$1:C$71),ROW(C23:D23)),COUNTIF(C$1:C$71,"&lt;"&amp;C$1:C$71),0))</f>
        <v>23</v>
      </c>
      <c r="E23" s="418" t="str">
        <f t="array" ref="E23">INDEX(B$1:B$71,SMALL(IF(C$1:C$71=D23,ROW(C$1:C$71)),COUNTIF(D$1:D23,D23)),1)</f>
        <v>Dartford</v>
      </c>
      <c r="F23" s="418">
        <f t="shared" si="0"/>
        <v>23</v>
      </c>
      <c r="G23" s="418" t="str">
        <f t="shared" si="1"/>
        <v>Dartford</v>
      </c>
      <c r="J23" s="419" t="s">
        <v>116</v>
      </c>
      <c r="K23" s="418">
        <f>VLOOKUP(J23,'Rural 80'!$A$11:$BS$488,12,FALSE)</f>
        <v>51</v>
      </c>
      <c r="L23" s="418">
        <f t="array" ref="L23">INDEX(K$1:K$71,MATCH(SMALL(COUNTIF(K$1:K$71,"&lt;"&amp;K$1:K$71),ROW(K23:L23)),COUNTIF(K$1:K$71,"&lt;"&amp;K$1:K$71),0))</f>
        <v>23</v>
      </c>
      <c r="M23" s="418" t="str">
        <f t="array" ref="M23">INDEX(J$1:J$71,SMALL(IF(K$1:K$71=L23,ROW(K$1:K$71)),COUNTIF(L$1:L23,L23)),1)</f>
        <v>Dartford</v>
      </c>
      <c r="N23" s="418">
        <f t="shared" si="2"/>
        <v>23</v>
      </c>
      <c r="O23" s="418" t="str">
        <f t="shared" si="3"/>
        <v>Dartford</v>
      </c>
      <c r="R23" s="419" t="s">
        <v>116</v>
      </c>
      <c r="S23" s="418">
        <f>VLOOKUP(R23,'Rural 80'!$A$11:$BS$488,16,FALSE)</f>
        <v>55</v>
      </c>
      <c r="T23" s="418">
        <f t="array" ref="T23">INDEX(S$1:S$71,MATCH(SMALL(COUNTIF(S$1:S$71,"&lt;"&amp;S$1:S$71),ROW(S23:T23)),COUNTIF(S$1:S$71,"&lt;"&amp;S$1:S$71),0))</f>
        <v>23</v>
      </c>
      <c r="U23" s="418" t="str">
        <f t="array" ref="U23">INDEX(R$1:R$71,SMALL(IF(S$1:S$71=T23,ROW(S$1:S$71)),COUNTIF(T$1:T23,T23)),1)</f>
        <v>Dartford</v>
      </c>
      <c r="V23" s="418">
        <f t="shared" si="4"/>
        <v>23</v>
      </c>
      <c r="W23" s="418" t="str">
        <f t="shared" si="5"/>
        <v>Dartford</v>
      </c>
      <c r="Z23" s="419" t="s">
        <v>116</v>
      </c>
      <c r="AA23" s="418">
        <f>VLOOKUP(Z23,'Rural 80'!$A$11:$BS$488,20,FALSE)</f>
        <v>49</v>
      </c>
      <c r="AB23" s="418">
        <f t="array" ref="AB23">INDEX(AA$1:AA$71,MATCH(SMALL(COUNTIF(AA$1:AA$71,"&lt;"&amp;AA$1:AA$71),ROW(AA23:AB23)),COUNTIF(AA$1:AA$71,"&lt;"&amp;AA$1:AA$71),0))</f>
        <v>23</v>
      </c>
      <c r="AC23" s="418" t="str">
        <f t="array" ref="AC23">INDEX(Z$1:Z$71,SMALL(IF(AA$1:AA$71=AB23,ROW(AA$1:AA$71)),COUNTIF(AB$1:AB23,AB23)),1)</f>
        <v>Epsom and Ewell</v>
      </c>
      <c r="AD23" s="418">
        <f t="shared" si="6"/>
        <v>23</v>
      </c>
      <c r="AE23" s="418" t="str">
        <f t="shared" si="7"/>
        <v>Epsom and Ewell</v>
      </c>
      <c r="AH23" s="419" t="s">
        <v>116</v>
      </c>
      <c r="AI23" s="418">
        <f>VLOOKUP(AH23,'Rural 80'!$A$11:$BS$488,24,FALSE)</f>
        <v>56</v>
      </c>
      <c r="AJ23" s="418">
        <f t="array" ref="AJ23">INDEX(AI$1:AI$71,MATCH(SMALL(COUNTIF(AI$1:AI$71,"&lt;"&amp;AI$1:AI$71),ROW(AI23:AJ23)),COUNTIF(AI$1:AI$71,"&lt;"&amp;AI$1:AI$71),0))</f>
        <v>23</v>
      </c>
      <c r="AK23" s="418" t="str">
        <f t="array" ref="AK23">INDEX(AH$1:AH$71,SMALL(IF(AI$1:AI$71=AJ23,ROW(AI$1:AI$71)),COUNTIF(AJ$1:AJ23,AJ23)),1)</f>
        <v>Broxbourne</v>
      </c>
      <c r="AL23" s="418">
        <f t="shared" si="8"/>
        <v>23</v>
      </c>
      <c r="AM23" s="418" t="str">
        <f t="shared" si="9"/>
        <v>Broxbourne</v>
      </c>
      <c r="AP23" s="419" t="s">
        <v>116</v>
      </c>
      <c r="AQ23" s="418">
        <f>VLOOKUP(AP23,'Rural 80'!$A$11:$BS$488,28,FALSE)</f>
        <v>57</v>
      </c>
      <c r="AR23" s="418">
        <f t="array" ref="AR23">INDEX(AQ$1:AQ$71,MATCH(SMALL(COUNTIF(AQ$1:AQ$71,"&lt;"&amp;AQ$1:AQ$71),ROW(AQ23:AR23)),COUNTIF(AQ$1:AQ$71,"&lt;"&amp;AQ$1:AQ$71),0))</f>
        <v>23</v>
      </c>
      <c r="AS23" s="418" t="str">
        <f t="array" ref="AS23">INDEX(AP$1:AP$71,SMALL(IF(AQ$1:AQ$71=AR23,ROW(AQ$1:AQ$71)),COUNTIF(AR$1:AR23,AR23)),1)</f>
        <v>Dartford</v>
      </c>
      <c r="AT23" s="418">
        <f t="shared" si="10"/>
        <v>23</v>
      </c>
      <c r="AU23" s="418" t="str">
        <f t="shared" si="11"/>
        <v>Dartford</v>
      </c>
      <c r="AX23" s="419" t="s">
        <v>116</v>
      </c>
      <c r="AY23" s="418">
        <f>VLOOKUP(AX23,'Rural 80'!$A$11:$BS$488,32,FALSE)</f>
        <v>58</v>
      </c>
      <c r="AZ23" s="418">
        <f t="array" ref="AZ23">INDEX(AY$1:AY$71,MATCH(SMALL(COUNTIF(AY$1:AY$71,"&lt;"&amp;AY$1:AY$71),ROW(AY23:AZ23)),COUNTIF(AY$1:AY$71,"&lt;"&amp;AY$1:AY$71),0))</f>
        <v>23</v>
      </c>
      <c r="BA23" s="418" t="str">
        <f t="array" ref="BA23">INDEX(AX$1:AX$71,SMALL(IF(AY$1:AY$71=AZ23,ROW(AY$1:AY$71)),COUNTIF(AZ$1:AZ23,AZ23)),1)</f>
        <v>Epsom and Ewell</v>
      </c>
      <c r="BB23" s="418">
        <f t="shared" si="12"/>
        <v>23</v>
      </c>
      <c r="BC23" s="418" t="str">
        <f t="shared" si="13"/>
        <v>Epsom and Ewell</v>
      </c>
      <c r="BF23" s="419" t="s">
        <v>116</v>
      </c>
      <c r="BG23" s="418">
        <f>VLOOKUP(BF23,'Rural 80'!$A$11:$BS$488,36,FALSE)</f>
        <v>55</v>
      </c>
      <c r="BH23" s="418">
        <f t="array" ref="BH23">INDEX(BG$1:BG$71,MATCH(SMALL(COUNTIF(BG$1:BG$71,"&lt;"&amp;BG$1:BG$71),ROW(BG23:BH23)),COUNTIF(BG$1:BG$71,"&lt;"&amp;BG$1:BG$71),0))</f>
        <v>23</v>
      </c>
      <c r="BI23" s="418" t="str">
        <f t="array" ref="BI23">INDEX(BF$1:BF$71,SMALL(IF(BG$1:BG$71=BH23,ROW(BG$1:BG$71)),COUNTIF(BH$1:BH23,BH23)),1)</f>
        <v>Bexley</v>
      </c>
      <c r="BJ23" s="418">
        <f t="shared" si="14"/>
        <v>23</v>
      </c>
      <c r="BK23" s="418" t="str">
        <f t="shared" si="15"/>
        <v>Bexley</v>
      </c>
      <c r="BN23" s="419" t="s">
        <v>116</v>
      </c>
      <c r="BO23" s="418">
        <f>VLOOKUP(BN23,'Rural 80'!$A$11:$BS$488,40,FALSE)</f>
        <v>50</v>
      </c>
      <c r="BP23" s="418">
        <f t="array" ref="BP23">INDEX(BO$1:BO$71,MATCH(SMALL(COUNTIF(BO$1:BO$71,"&lt;"&amp;BO$1:BO$71),ROW(BO23:BP23)),COUNTIF(BO$1:BO$71,"&lt;"&amp;BO$1:BO$71),0))</f>
        <v>23</v>
      </c>
      <c r="BQ23" s="418" t="str">
        <f t="array" ref="BQ23">INDEX(BN$1:BN$71,SMALL(IF(BO$1:BO$71=BP23,ROW(BO$1:BO$71)),COUNTIF(BP$1:BP23,BP23)),1)</f>
        <v>Gateshead</v>
      </c>
      <c r="BR23" s="418">
        <f t="shared" si="16"/>
        <v>23</v>
      </c>
      <c r="BS23" s="418" t="str">
        <f t="shared" si="17"/>
        <v>Gateshead</v>
      </c>
      <c r="BV23" s="419" t="s">
        <v>116</v>
      </c>
      <c r="BW23" s="418">
        <f>VLOOKUP(BV23,'Rural 80'!$A$11:$BS$488,44,FALSE)</f>
        <v>46</v>
      </c>
      <c r="BX23" s="418">
        <f t="array" ref="BX23">INDEX(BW$1:BW$71,MATCH(SMALL(COUNTIF(BW$1:BW$71,"&lt;"&amp;BW$1:BW$71),ROW(BW23:BX23)),COUNTIF(BW$1:BW$71,"&lt;"&amp;BW$1:BW$71),0))</f>
        <v>23</v>
      </c>
      <c r="BY23" s="418" t="str">
        <f t="array" ref="BY23">INDEX(BV$1:BV$71,SMALL(IF(BW$1:BW$71=BX23,ROW(BW$1:BW$71)),COUNTIF(BX$1:BX23,BX23)),1)</f>
        <v>Kirklees</v>
      </c>
      <c r="BZ23" s="418">
        <f t="shared" si="18"/>
        <v>23</v>
      </c>
      <c r="CA23" s="418" t="str">
        <f t="shared" si="19"/>
        <v>Kirklees</v>
      </c>
      <c r="CD23" s="419" t="s">
        <v>116</v>
      </c>
      <c r="CE23" s="418">
        <f>VLOOKUP(CD23,'Rural 80'!$A$11:$BS$488,48,FALSE)</f>
        <v>53</v>
      </c>
      <c r="CF23" s="418">
        <f t="array" ref="CF23">INDEX(CE$1:CE$71,MATCH(SMALL(COUNTIF(CE$1:CE$71,"&lt;"&amp;CE$1:CE$71),ROW(CE23:CF23)),COUNTIF(CE$1:CE$71,"&lt;"&amp;CE$1:CE$71),0))</f>
        <v>23</v>
      </c>
      <c r="CG23" s="418" t="str">
        <f t="array" ref="CG23">INDEX(CD$1:CD$71,SMALL(IF(CE$1:CE$71=CF23,ROW(CE$1:CE$71)),COUNTIF(CF$1:CF23,CF23)),1)</f>
        <v>Gravesham</v>
      </c>
      <c r="CH23" s="418">
        <f t="shared" si="20"/>
        <v>23</v>
      </c>
      <c r="CI23" s="418" t="str">
        <f t="shared" si="21"/>
        <v>Gravesham</v>
      </c>
      <c r="CL23" s="419" t="s">
        <v>116</v>
      </c>
      <c r="CM23" s="418">
        <f>VLOOKUP(CL23,'Rural 80'!$A$11:$BS$488,52,FALSE)</f>
        <v>46</v>
      </c>
      <c r="CN23" s="418">
        <f t="array" ref="CN23">INDEX(CM$1:CM$71,MATCH(SMALL(COUNTIF(CM$1:CM$71,"&lt;"&amp;CM$1:CM$71),ROW(CM23:CN23)),COUNTIF(CM$1:CM$71,"&lt;"&amp;CM$1:CM$71),0))</f>
        <v>23</v>
      </c>
      <c r="CO23" s="418" t="str">
        <f t="array" ref="CO23">INDEX(CL$1:CL$71,SMALL(IF(CM$1:CM$71=CN23,ROW(CM$1:CM$71)),COUNTIF(CN$1:CN23,CN23)),1)</f>
        <v>Bolton</v>
      </c>
      <c r="CP23" s="418">
        <f t="shared" si="22"/>
        <v>23</v>
      </c>
      <c r="CQ23" s="418" t="str">
        <f t="shared" si="23"/>
        <v>Bolton</v>
      </c>
      <c r="CT23" s="419" t="s">
        <v>116</v>
      </c>
      <c r="CU23" s="418" t="str">
        <f>VLOOKUP(CT23,'Rural 80'!$A$11:$BS$488,56,FALSE)</f>
        <v>9999</v>
      </c>
      <c r="CV23" s="418" t="str">
        <f t="array" ref="CV23">INDEX(CU$1:CU$71,MATCH(SMALL(COUNTIF(CU$1:CU$71,"&lt;"&amp;CU$1:CU$71),ROW(CU23:CV23)),COUNTIF(CU$1:CU$71,"&lt;"&amp;CU$1:CU$71),0))</f>
        <v>9999</v>
      </c>
      <c r="CW23" s="418" t="str">
        <f t="array" ref="CW23">INDEX(CT$1:CT$71,SMALL(IF(CU$1:CU$71=CV23,ROW(CU$1:CU$71)),COUNTIF(CV$1:CV23,CV23)),1)</f>
        <v>Hackney</v>
      </c>
      <c r="CX23" s="418" t="str">
        <f t="shared" si="24"/>
        <v>no data</v>
      </c>
      <c r="CY23" s="418" t="str">
        <f t="shared" si="25"/>
        <v>Hackney</v>
      </c>
      <c r="DB23" s="419" t="s">
        <v>116</v>
      </c>
      <c r="DC23" s="418" t="str">
        <f>VLOOKUP(DB23,'Rural 80'!$A$11:$BS$488,60,FALSE)</f>
        <v>9999</v>
      </c>
      <c r="DD23" s="418" t="str">
        <f t="array" ref="DD23">INDEX(DC$1:DC$71,MATCH(SMALL(COUNTIF(DC$1:DC$71,"&lt;"&amp;DC$1:DC$71),ROW(DC23:DD23)),COUNTIF(DC$1:DC$71,"&lt;"&amp;DC$1:DC$71),0))</f>
        <v>9999</v>
      </c>
      <c r="DE23" s="418" t="str">
        <f t="array" ref="DE23">INDEX(DB$1:DB$71,SMALL(IF(DC$1:DC$71=DD23,ROW(DC$1:DC$71)),COUNTIF(DD$1:DD23,DD23)),1)</f>
        <v>Hackney</v>
      </c>
      <c r="DF23" s="418" t="str">
        <f t="shared" si="26"/>
        <v>no data</v>
      </c>
      <c r="DG23" s="418" t="str">
        <f t="shared" si="27"/>
        <v>Hackney</v>
      </c>
      <c r="DJ23" s="419" t="s">
        <v>116</v>
      </c>
      <c r="DK23" s="418" t="str">
        <f>VLOOKUP(DJ23,'Rural 80'!$A$11:$BS$488,64,FALSE)</f>
        <v>9999</v>
      </c>
      <c r="DL23" s="418" t="str">
        <f t="array" ref="DL23">INDEX(DK$1:DK$71,MATCH(SMALL(COUNTIF(DK$1:DK$71,"&lt;"&amp;DK$1:DK$71),ROW(DK23:DL23)),COUNTIF(DK$1:DK$71,"&lt;"&amp;DK$1:DK$71),0))</f>
        <v>9999</v>
      </c>
      <c r="DM23" s="418" t="str">
        <f t="array" ref="DM23">INDEX(DJ$1:DJ$71,SMALL(IF(DK$1:DK$71=DL23,ROW(DK$1:DK$71)),COUNTIF(DL$1:DL23,DL23)),1)</f>
        <v>Hackney</v>
      </c>
      <c r="DN23" s="418" t="str">
        <f t="shared" si="28"/>
        <v>no data</v>
      </c>
      <c r="DO23" s="418" t="str">
        <f t="shared" si="29"/>
        <v>Hackney</v>
      </c>
      <c r="DR23" s="419" t="s">
        <v>116</v>
      </c>
      <c r="DS23" s="418" t="str">
        <f>VLOOKUP(DR23,'Rural 80'!$A$11:$BS$488,68,FALSE)</f>
        <v>9999</v>
      </c>
      <c r="DT23" s="418" t="str">
        <f t="array" ref="DT23">INDEX(DS$1:DS$71,MATCH(SMALL(COUNTIF(DS$1:DS$71,"&lt;"&amp;DS$1:DS$71),ROW(DS23:DT23)),COUNTIF(DS$1:DS$71,"&lt;"&amp;DS$1:DS$71),0))</f>
        <v>9999</v>
      </c>
      <c r="DU23" s="418" t="str">
        <f t="array" ref="DU23">INDEX(DR$1:DR$71,SMALL(IF(DS$1:DS$71=DT23,ROW(DS$1:DS$71)),COUNTIF(DT$1:DT23,DT23)),1)</f>
        <v>Hackney</v>
      </c>
      <c r="DV23" s="418" t="str">
        <f t="shared" si="30"/>
        <v>no data</v>
      </c>
      <c r="DW23" s="418" t="str">
        <f t="shared" si="31"/>
        <v>Hackney</v>
      </c>
    </row>
    <row r="24" spans="2:127" x14ac:dyDescent="0.25">
      <c r="B24" s="419" t="s">
        <v>119</v>
      </c>
      <c r="C24" s="418">
        <f>VLOOKUP(B24,'Rural 80'!$A$11:$BS$488,8,FALSE)</f>
        <v>61</v>
      </c>
      <c r="D24" s="418">
        <f t="array" ref="D24">INDEX(C$1:C$71,MATCH(SMALL(COUNTIF(C$1:C$71,"&lt;"&amp;C$1:C$71),ROW(C24:D24)),COUNTIF(C$1:C$71,"&lt;"&amp;C$1:C$71),0))</f>
        <v>24</v>
      </c>
      <c r="E24" s="418" t="str">
        <f t="array" ref="E24">INDEX(B$1:B$71,SMALL(IF(C$1:C$71=D24,ROW(C$1:C$71)),COUNTIF(D$1:D24,D24)),1)</f>
        <v>Bromley</v>
      </c>
      <c r="F24" s="418">
        <f t="shared" si="0"/>
        <v>24</v>
      </c>
      <c r="G24" s="418" t="str">
        <f t="shared" si="1"/>
        <v>Bromley</v>
      </c>
      <c r="J24" s="419" t="s">
        <v>119</v>
      </c>
      <c r="K24" s="418">
        <f>VLOOKUP(J24,'Rural 80'!$A$11:$BS$488,12,FALSE)</f>
        <v>61</v>
      </c>
      <c r="L24" s="418">
        <f t="array" ref="L24">INDEX(K$1:K$71,MATCH(SMALL(COUNTIF(K$1:K$71,"&lt;"&amp;K$1:K$71),ROW(K24:L24)),COUNTIF(K$1:K$71,"&lt;"&amp;K$1:K$71),0))</f>
        <v>24</v>
      </c>
      <c r="M24" s="418" t="str">
        <f t="array" ref="M24">INDEX(J$1:J$71,SMALL(IF(K$1:K$71=L24,ROW(K$1:K$71)),COUNTIF(L$1:L24,L24)),1)</f>
        <v>Bradford</v>
      </c>
      <c r="N24" s="418">
        <f t="shared" si="2"/>
        <v>24</v>
      </c>
      <c r="O24" s="418" t="str">
        <f t="shared" si="3"/>
        <v>Bradford</v>
      </c>
      <c r="R24" s="419" t="s">
        <v>119</v>
      </c>
      <c r="S24" s="418">
        <f>VLOOKUP(R24,'Rural 80'!$A$11:$BS$488,16,FALSE)</f>
        <v>63</v>
      </c>
      <c r="T24" s="418">
        <f t="array" ref="T24">INDEX(S$1:S$71,MATCH(SMALL(COUNTIF(S$1:S$71,"&lt;"&amp;S$1:S$71),ROW(S24:T24)),COUNTIF(S$1:S$71,"&lt;"&amp;S$1:S$71),0))</f>
        <v>24</v>
      </c>
      <c r="U24" s="418" t="str">
        <f t="array" ref="U24">INDEX(R$1:R$71,SMALL(IF(S$1:S$71=T24,ROW(S$1:S$71)),COUNTIF(T$1:T24,T24)),1)</f>
        <v>Spelthorne</v>
      </c>
      <c r="V24" s="418">
        <f t="shared" si="4"/>
        <v>24</v>
      </c>
      <c r="W24" s="418" t="str">
        <f t="shared" si="5"/>
        <v>Spelthorne</v>
      </c>
      <c r="Z24" s="419" t="s">
        <v>119</v>
      </c>
      <c r="AA24" s="418">
        <f>VLOOKUP(Z24,'Rural 80'!$A$11:$BS$488,20,FALSE)</f>
        <v>61</v>
      </c>
      <c r="AB24" s="418">
        <f t="array" ref="AB24">INDEX(AA$1:AA$71,MATCH(SMALL(COUNTIF(AA$1:AA$71,"&lt;"&amp;AA$1:AA$71),ROW(AA24:AB24)),COUNTIF(AA$1:AA$71,"&lt;"&amp;AA$1:AA$71),0))</f>
        <v>24</v>
      </c>
      <c r="AC24" s="418" t="str">
        <f t="array" ref="AC24">INDEX(Z$1:Z$71,SMALL(IF(AA$1:AA$71=AB24,ROW(AA$1:AA$71)),COUNTIF(AB$1:AB24,AB24)),1)</f>
        <v>Kirklees</v>
      </c>
      <c r="AD24" s="418">
        <f t="shared" si="6"/>
        <v>24</v>
      </c>
      <c r="AE24" s="418" t="str">
        <f t="shared" si="7"/>
        <v>Kirklees</v>
      </c>
      <c r="AH24" s="419" t="s">
        <v>119</v>
      </c>
      <c r="AI24" s="418">
        <f>VLOOKUP(AH24,'Rural 80'!$A$11:$BS$488,24,FALSE)</f>
        <v>61</v>
      </c>
      <c r="AJ24" s="418">
        <f t="array" ref="AJ24">INDEX(AI$1:AI$71,MATCH(SMALL(COUNTIF(AI$1:AI$71,"&lt;"&amp;AI$1:AI$71),ROW(AI24:AJ24)),COUNTIF(AI$1:AI$71,"&lt;"&amp;AI$1:AI$71),0))</f>
        <v>24</v>
      </c>
      <c r="AK24" s="418" t="str">
        <f t="array" ref="AK24">INDEX(AH$1:AH$71,SMALL(IF(AI$1:AI$71=AJ24,ROW(AI$1:AI$71)),COUNTIF(AJ$1:AJ24,AJ24)),1)</f>
        <v>Trafford</v>
      </c>
      <c r="AL24" s="418">
        <f t="shared" si="8"/>
        <v>24</v>
      </c>
      <c r="AM24" s="418" t="str">
        <f t="shared" si="9"/>
        <v>Trafford</v>
      </c>
      <c r="AP24" s="419" t="s">
        <v>119</v>
      </c>
      <c r="AQ24" s="418">
        <f>VLOOKUP(AP24,'Rural 80'!$A$11:$BS$488,28,FALSE)</f>
        <v>64</v>
      </c>
      <c r="AR24" s="418">
        <f t="array" ref="AR24">INDEX(AQ$1:AQ$71,MATCH(SMALL(COUNTIF(AQ$1:AQ$71,"&lt;"&amp;AQ$1:AQ$71),ROW(AQ24:AR24)),COUNTIF(AQ$1:AQ$71,"&lt;"&amp;AQ$1:AQ$71),0))</f>
        <v>24</v>
      </c>
      <c r="AS24" s="418" t="str">
        <f t="array" ref="AS24">INDEX(AP$1:AP$71,SMALL(IF(AQ$1:AQ$71=AR24,ROW(AQ$1:AQ$71)),COUNTIF(AR$1:AR24,AR24)),1)</f>
        <v>Broxbourne</v>
      </c>
      <c r="AT24" s="418">
        <f t="shared" si="10"/>
        <v>24</v>
      </c>
      <c r="AU24" s="418" t="str">
        <f t="shared" si="11"/>
        <v>Broxbourne</v>
      </c>
      <c r="AX24" s="419" t="s">
        <v>119</v>
      </c>
      <c r="AY24" s="418">
        <f>VLOOKUP(AX24,'Rural 80'!$A$11:$BS$488,32,FALSE)</f>
        <v>63</v>
      </c>
      <c r="AZ24" s="418">
        <f t="array" ref="AZ24">INDEX(AY$1:AY$71,MATCH(SMALL(COUNTIF(AY$1:AY$71,"&lt;"&amp;AY$1:AY$71),ROW(AY24:AZ24)),COUNTIF(AY$1:AY$71,"&lt;"&amp;AY$1:AY$71),0))</f>
        <v>24</v>
      </c>
      <c r="BA24" s="418" t="str">
        <f t="array" ref="BA24">INDEX(AX$1:AX$71,SMALL(IF(AY$1:AY$71=AZ24,ROW(AY$1:AY$71)),COUNTIF(AZ$1:AZ24,AZ24)),1)</f>
        <v>Bromley</v>
      </c>
      <c r="BB24" s="418">
        <f t="shared" si="12"/>
        <v>24</v>
      </c>
      <c r="BC24" s="418" t="str">
        <f t="shared" si="13"/>
        <v>Bromley</v>
      </c>
      <c r="BF24" s="419" t="s">
        <v>119</v>
      </c>
      <c r="BG24" s="418">
        <f>VLOOKUP(BF24,'Rural 80'!$A$11:$BS$488,36,FALSE)</f>
        <v>63</v>
      </c>
      <c r="BH24" s="418">
        <f t="array" ref="BH24">INDEX(BG$1:BG$71,MATCH(SMALL(COUNTIF(BG$1:BG$71,"&lt;"&amp;BG$1:BG$71),ROW(BG24:BH24)),COUNTIF(BG$1:BG$71,"&lt;"&amp;BG$1:BG$71),0))</f>
        <v>24</v>
      </c>
      <c r="BI24" s="418" t="str">
        <f t="array" ref="BI24">INDEX(BF$1:BF$71,SMALL(IF(BG$1:BG$71=BH24,ROW(BG$1:BG$71)),COUNTIF(BH$1:BH24,BH24)),1)</f>
        <v>Trafford</v>
      </c>
      <c r="BJ24" s="418">
        <f t="shared" si="14"/>
        <v>24</v>
      </c>
      <c r="BK24" s="418" t="str">
        <f t="shared" si="15"/>
        <v>Trafford</v>
      </c>
      <c r="BN24" s="419" t="s">
        <v>119</v>
      </c>
      <c r="BO24" s="418">
        <f>VLOOKUP(BN24,'Rural 80'!$A$11:$BS$488,40,FALSE)</f>
        <v>58</v>
      </c>
      <c r="BP24" s="418">
        <f t="array" ref="BP24">INDEX(BO$1:BO$71,MATCH(SMALL(COUNTIF(BO$1:BO$71,"&lt;"&amp;BO$1:BO$71),ROW(BO24:BP24)),COUNTIF(BO$1:BO$71,"&lt;"&amp;BO$1:BO$71),0))</f>
        <v>24</v>
      </c>
      <c r="BQ24" s="418" t="str">
        <f t="array" ref="BQ24">INDEX(BN$1:BN$71,SMALL(IF(BO$1:BO$71=BP24,ROW(BO$1:BO$71)),COUNTIF(BP$1:BP24,BP24)),1)</f>
        <v>St Helens</v>
      </c>
      <c r="BR24" s="418">
        <f t="shared" si="16"/>
        <v>24</v>
      </c>
      <c r="BS24" s="418" t="str">
        <f t="shared" si="17"/>
        <v>St Helens</v>
      </c>
      <c r="BV24" s="419" t="s">
        <v>119</v>
      </c>
      <c r="BW24" s="418">
        <f>VLOOKUP(BV24,'Rural 80'!$A$11:$BS$488,44,FALSE)</f>
        <v>58</v>
      </c>
      <c r="BX24" s="418">
        <f t="array" ref="BX24">INDEX(BW$1:BW$71,MATCH(SMALL(COUNTIF(BW$1:BW$71,"&lt;"&amp;BW$1:BW$71),ROW(BW24:BX24)),COUNTIF(BW$1:BW$71,"&lt;"&amp;BW$1:BW$71),0))</f>
        <v>24</v>
      </c>
      <c r="BY24" s="418" t="str">
        <f t="array" ref="BY24">INDEX(BV$1:BV$71,SMALL(IF(BW$1:BW$71=BX24,ROW(BW$1:BW$71)),COUNTIF(BX$1:BX24,BX24)),1)</f>
        <v>Bradford</v>
      </c>
      <c r="BZ24" s="418">
        <f t="shared" si="18"/>
        <v>24</v>
      </c>
      <c r="CA24" s="418" t="str">
        <f t="shared" si="19"/>
        <v>Bradford</v>
      </c>
      <c r="CD24" s="419" t="s">
        <v>119</v>
      </c>
      <c r="CE24" s="418">
        <f>VLOOKUP(CD24,'Rural 80'!$A$11:$BS$488,48,FALSE)</f>
        <v>60</v>
      </c>
      <c r="CF24" s="418">
        <f t="array" ref="CF24">INDEX(CE$1:CE$71,MATCH(SMALL(COUNTIF(CE$1:CE$71,"&lt;"&amp;CE$1:CE$71),ROW(CE24:CF24)),COUNTIF(CE$1:CE$71,"&lt;"&amp;CE$1:CE$71),0))</f>
        <v>24</v>
      </c>
      <c r="CG24" s="418" t="str">
        <f t="array" ref="CG24">INDEX(CD$1:CD$71,SMALL(IF(CE$1:CE$71=CF24,ROW(CE$1:CE$71)),COUNTIF(CF$1:CF24,CF24)),1)</f>
        <v>Woking</v>
      </c>
      <c r="CH24" s="418">
        <f t="shared" si="20"/>
        <v>24</v>
      </c>
      <c r="CI24" s="418" t="str">
        <f t="shared" si="21"/>
        <v>Woking</v>
      </c>
      <c r="CL24" s="419" t="s">
        <v>119</v>
      </c>
      <c r="CM24" s="418">
        <f>VLOOKUP(CL24,'Rural 80'!$A$11:$BS$488,52,FALSE)</f>
        <v>60</v>
      </c>
      <c r="CN24" s="418">
        <f t="array" ref="CN24">INDEX(CM$1:CM$71,MATCH(SMALL(COUNTIF(CM$1:CM$71,"&lt;"&amp;CM$1:CM$71),ROW(CM24:CN24)),COUNTIF(CM$1:CM$71,"&lt;"&amp;CM$1:CM$71),0))</f>
        <v>24</v>
      </c>
      <c r="CO24" s="418" t="str">
        <f t="array" ref="CO24">INDEX(CL$1:CL$71,SMALL(IF(CM$1:CM$71=CN24,ROW(CM$1:CM$71)),COUNTIF(CN$1:CN24,CN24)),1)</f>
        <v>Salford</v>
      </c>
      <c r="CP24" s="418">
        <f t="shared" si="22"/>
        <v>24</v>
      </c>
      <c r="CQ24" s="418" t="str">
        <f t="shared" si="23"/>
        <v>Salford</v>
      </c>
      <c r="CT24" s="419" t="s">
        <v>119</v>
      </c>
      <c r="CU24" s="418" t="str">
        <f>VLOOKUP(CT24,'Rural 80'!$A$11:$BS$488,56,FALSE)</f>
        <v>9999</v>
      </c>
      <c r="CV24" s="418" t="str">
        <f t="array" ref="CV24">INDEX(CU$1:CU$71,MATCH(SMALL(COUNTIF(CU$1:CU$71,"&lt;"&amp;CU$1:CU$71),ROW(CU24:CV24)),COUNTIF(CU$1:CU$71,"&lt;"&amp;CU$1:CU$71),0))</f>
        <v>9999</v>
      </c>
      <c r="CW24" s="418" t="str">
        <f t="array" ref="CW24">INDEX(CT$1:CT$71,SMALL(IF(CU$1:CU$71=CV24,ROW(CU$1:CU$71)),COUNTIF(CV$1:CV24,CV24)),1)</f>
        <v>Hammersmith and Fulham</v>
      </c>
      <c r="CX24" s="418" t="str">
        <f t="shared" si="24"/>
        <v>no data</v>
      </c>
      <c r="CY24" s="418" t="str">
        <f t="shared" si="25"/>
        <v>Hammersmith and Fulham</v>
      </c>
      <c r="DB24" s="419" t="s">
        <v>119</v>
      </c>
      <c r="DC24" s="418" t="str">
        <f>VLOOKUP(DB24,'Rural 80'!$A$11:$BS$488,60,FALSE)</f>
        <v>9999</v>
      </c>
      <c r="DD24" s="418" t="str">
        <f t="array" ref="DD24">INDEX(DC$1:DC$71,MATCH(SMALL(COUNTIF(DC$1:DC$71,"&lt;"&amp;DC$1:DC$71),ROW(DC24:DD24)),COUNTIF(DC$1:DC$71,"&lt;"&amp;DC$1:DC$71),0))</f>
        <v>9999</v>
      </c>
      <c r="DE24" s="418" t="str">
        <f t="array" ref="DE24">INDEX(DB$1:DB$71,SMALL(IF(DC$1:DC$71=DD24,ROW(DC$1:DC$71)),COUNTIF(DD$1:DD24,DD24)),1)</f>
        <v>Hammersmith and Fulham</v>
      </c>
      <c r="DF24" s="418" t="str">
        <f t="shared" si="26"/>
        <v>no data</v>
      </c>
      <c r="DG24" s="418" t="str">
        <f t="shared" si="27"/>
        <v>Hammersmith and Fulham</v>
      </c>
      <c r="DJ24" s="419" t="s">
        <v>119</v>
      </c>
      <c r="DK24" s="418" t="str">
        <f>VLOOKUP(DJ24,'Rural 80'!$A$11:$BS$488,64,FALSE)</f>
        <v>9999</v>
      </c>
      <c r="DL24" s="418" t="str">
        <f t="array" ref="DL24">INDEX(DK$1:DK$71,MATCH(SMALL(COUNTIF(DK$1:DK$71,"&lt;"&amp;DK$1:DK$71),ROW(DK24:DL24)),COUNTIF(DK$1:DK$71,"&lt;"&amp;DK$1:DK$71),0))</f>
        <v>9999</v>
      </c>
      <c r="DM24" s="418" t="str">
        <f t="array" ref="DM24">INDEX(DJ$1:DJ$71,SMALL(IF(DK$1:DK$71=DL24,ROW(DK$1:DK$71)),COUNTIF(DL$1:DL24,DL24)),1)</f>
        <v>Hammersmith and Fulham</v>
      </c>
      <c r="DN24" s="418" t="str">
        <f t="shared" si="28"/>
        <v>no data</v>
      </c>
      <c r="DO24" s="418" t="str">
        <f t="shared" si="29"/>
        <v>Hammersmith and Fulham</v>
      </c>
      <c r="DR24" s="419" t="s">
        <v>119</v>
      </c>
      <c r="DS24" s="418" t="str">
        <f>VLOOKUP(DR24,'Rural 80'!$A$11:$BS$488,68,FALSE)</f>
        <v>9999</v>
      </c>
      <c r="DT24" s="418" t="str">
        <f t="array" ref="DT24">INDEX(DS$1:DS$71,MATCH(SMALL(COUNTIF(DS$1:DS$71,"&lt;"&amp;DS$1:DS$71),ROW(DS24:DT24)),COUNTIF(DS$1:DS$71,"&lt;"&amp;DS$1:DS$71),0))</f>
        <v>9999</v>
      </c>
      <c r="DU24" s="418" t="str">
        <f t="array" ref="DU24">INDEX(DR$1:DR$71,SMALL(IF(DS$1:DS$71=DT24,ROW(DS$1:DS$71)),COUNTIF(DT$1:DT24,DT24)),1)</f>
        <v>Hammersmith and Fulham</v>
      </c>
      <c r="DV24" s="418" t="str">
        <f t="shared" si="30"/>
        <v>no data</v>
      </c>
      <c r="DW24" s="418" t="str">
        <f t="shared" si="31"/>
        <v>Hammersmith and Fulham</v>
      </c>
    </row>
    <row r="25" spans="2:127" x14ac:dyDescent="0.25">
      <c r="B25" s="419" t="s">
        <v>121</v>
      </c>
      <c r="C25" s="418">
        <f>VLOOKUP(B25,'Rural 80'!$A$11:$BS$488,8,FALSE)</f>
        <v>68</v>
      </c>
      <c r="D25" s="418">
        <f t="array" ref="D25">INDEX(C$1:C$71,MATCH(SMALL(COUNTIF(C$1:C$71,"&lt;"&amp;C$1:C$71),ROW(C25:D25)),COUNTIF(C$1:C$71,"&lt;"&amp;C$1:C$71),0))</f>
        <v>25</v>
      </c>
      <c r="E25" s="418" t="str">
        <f t="array" ref="E25">INDEX(B$1:B$71,SMALL(IF(C$1:C$71=D25,ROW(C$1:C$71)),COUNTIF(D$1:D25,D25)),1)</f>
        <v>Sandwell</v>
      </c>
      <c r="F25" s="418">
        <f t="shared" si="0"/>
        <v>25</v>
      </c>
      <c r="G25" s="418" t="str">
        <f t="shared" si="1"/>
        <v>Sandwell</v>
      </c>
      <c r="J25" s="419" t="s">
        <v>121</v>
      </c>
      <c r="K25" s="418">
        <f>VLOOKUP(J25,'Rural 80'!$A$11:$BS$488,12,FALSE)</f>
        <v>65</v>
      </c>
      <c r="L25" s="418">
        <f t="array" ref="L25">INDEX(K$1:K$71,MATCH(SMALL(COUNTIF(K$1:K$71,"&lt;"&amp;K$1:K$71),ROW(K25:L25)),COUNTIF(K$1:K$71,"&lt;"&amp;K$1:K$71),0))</f>
        <v>25</v>
      </c>
      <c r="M25" s="418" t="str">
        <f t="array" ref="M25">INDEX(J$1:J$71,SMALL(IF(K$1:K$71=L25,ROW(K$1:K$71)),COUNTIF(L$1:L25,L25)),1)</f>
        <v>Spelthorne</v>
      </c>
      <c r="N25" s="418">
        <f t="shared" si="2"/>
        <v>25</v>
      </c>
      <c r="O25" s="418" t="str">
        <f t="shared" si="3"/>
        <v>Spelthorne</v>
      </c>
      <c r="R25" s="419" t="s">
        <v>121</v>
      </c>
      <c r="S25" s="418">
        <f>VLOOKUP(R25,'Rural 80'!$A$11:$BS$488,16,FALSE)</f>
        <v>64</v>
      </c>
      <c r="T25" s="418">
        <f t="array" ref="T25">INDEX(S$1:S$71,MATCH(SMALL(COUNTIF(S$1:S$71,"&lt;"&amp;S$1:S$71),ROW(S25:T25)),COUNTIF(S$1:S$71,"&lt;"&amp;S$1:S$71),0))</f>
        <v>25</v>
      </c>
      <c r="U25" s="418" t="str">
        <f t="array" ref="U25">INDEX(R$1:R$71,SMALL(IF(S$1:S$71=T25,ROW(S$1:S$71)),COUNTIF(T$1:T25,T25)),1)</f>
        <v>Bradford</v>
      </c>
      <c r="V25" s="418">
        <f t="shared" si="4"/>
        <v>25</v>
      </c>
      <c r="W25" s="418" t="str">
        <f t="shared" si="5"/>
        <v>Bradford</v>
      </c>
      <c r="Z25" s="419" t="s">
        <v>121</v>
      </c>
      <c r="AA25" s="418">
        <f>VLOOKUP(Z25,'Rural 80'!$A$11:$BS$488,20,FALSE)</f>
        <v>60</v>
      </c>
      <c r="AB25" s="418">
        <f t="array" ref="AB25">INDEX(AA$1:AA$71,MATCH(SMALL(COUNTIF(AA$1:AA$71,"&lt;"&amp;AA$1:AA$71),ROW(AA25:AB25)),COUNTIF(AA$1:AA$71,"&lt;"&amp;AA$1:AA$71),0))</f>
        <v>25</v>
      </c>
      <c r="AC25" s="418" t="str">
        <f t="array" ref="AC25">INDEX(Z$1:Z$71,SMALL(IF(AA$1:AA$71=AB25,ROW(AA$1:AA$71)),COUNTIF(AB$1:AB25,AB25)),1)</f>
        <v>Woking</v>
      </c>
      <c r="AD25" s="418">
        <f t="shared" si="6"/>
        <v>25</v>
      </c>
      <c r="AE25" s="418" t="str">
        <f t="shared" si="7"/>
        <v>Woking</v>
      </c>
      <c r="AH25" s="419" t="s">
        <v>121</v>
      </c>
      <c r="AI25" s="418">
        <f>VLOOKUP(AH25,'Rural 80'!$A$11:$BS$488,24,FALSE)</f>
        <v>68</v>
      </c>
      <c r="AJ25" s="418">
        <f t="array" ref="AJ25">INDEX(AI$1:AI$71,MATCH(SMALL(COUNTIF(AI$1:AI$71,"&lt;"&amp;AI$1:AI$71),ROW(AI25:AJ25)),COUNTIF(AI$1:AI$71,"&lt;"&amp;AI$1:AI$71),0))</f>
        <v>25</v>
      </c>
      <c r="AK25" s="418" t="str">
        <f t="array" ref="AK25">INDEX(AH$1:AH$71,SMALL(IF(AI$1:AI$71=AJ25,ROW(AI$1:AI$71)),COUNTIF(AJ$1:AJ25,AJ25)),1)</f>
        <v>Dartford</v>
      </c>
      <c r="AL25" s="418">
        <f t="shared" si="8"/>
        <v>25</v>
      </c>
      <c r="AM25" s="418" t="str">
        <f t="shared" si="9"/>
        <v>Dartford</v>
      </c>
      <c r="AP25" s="419" t="s">
        <v>121</v>
      </c>
      <c r="AQ25" s="418">
        <f>VLOOKUP(AP25,'Rural 80'!$A$11:$BS$488,28,FALSE)</f>
        <v>67</v>
      </c>
      <c r="AR25" s="418">
        <f t="array" ref="AR25">INDEX(AQ$1:AQ$71,MATCH(SMALL(COUNTIF(AQ$1:AQ$71,"&lt;"&amp;AQ$1:AQ$71),ROW(AQ25:AR25)),COUNTIF(AQ$1:AQ$71,"&lt;"&amp;AQ$1:AQ$71),0))</f>
        <v>25</v>
      </c>
      <c r="AS25" s="418" t="str">
        <f t="array" ref="AS25">INDEX(AP$1:AP$71,SMALL(IF(AQ$1:AQ$71=AR25,ROW(AQ$1:AQ$71)),COUNTIF(AR$1:AR25,AR25)),1)</f>
        <v>Bromley</v>
      </c>
      <c r="AT25" s="418">
        <f t="shared" si="10"/>
        <v>25</v>
      </c>
      <c r="AU25" s="418" t="str">
        <f t="shared" si="11"/>
        <v>Bromley</v>
      </c>
      <c r="AX25" s="419" t="s">
        <v>121</v>
      </c>
      <c r="AY25" s="418">
        <f>VLOOKUP(AX25,'Rural 80'!$A$11:$BS$488,32,FALSE)</f>
        <v>68</v>
      </c>
      <c r="AZ25" s="418">
        <f t="array" ref="AZ25">INDEX(AY$1:AY$71,MATCH(SMALL(COUNTIF(AY$1:AY$71,"&lt;"&amp;AY$1:AY$71),ROW(AY25:AZ25)),COUNTIF(AY$1:AY$71,"&lt;"&amp;AY$1:AY$71),0))</f>
        <v>25</v>
      </c>
      <c r="BA25" s="418" t="str">
        <f t="array" ref="BA25">INDEX(AX$1:AX$71,SMALL(IF(AY$1:AY$71=AZ25,ROW(AY$1:AY$71)),COUNTIF(AZ$1:AZ25,AZ25)),1)</f>
        <v>Dartford</v>
      </c>
      <c r="BB25" s="418">
        <f t="shared" si="12"/>
        <v>25</v>
      </c>
      <c r="BC25" s="418" t="str">
        <f t="shared" si="13"/>
        <v>Dartford</v>
      </c>
      <c r="BF25" s="419" t="s">
        <v>121</v>
      </c>
      <c r="BG25" s="418">
        <f>VLOOKUP(BF25,'Rural 80'!$A$11:$BS$488,36,FALSE)</f>
        <v>68</v>
      </c>
      <c r="BH25" s="418">
        <f t="array" ref="BH25">INDEX(BG$1:BG$71,MATCH(SMALL(COUNTIF(BG$1:BG$71,"&lt;"&amp;BG$1:BG$71),ROW(BG25:BH25)),COUNTIF(BG$1:BG$71,"&lt;"&amp;BG$1:BG$71),0))</f>
        <v>25</v>
      </c>
      <c r="BI25" s="418" t="str">
        <f t="array" ref="BI25">INDEX(BF$1:BF$71,SMALL(IF(BG$1:BG$71=BH25,ROW(BG$1:BG$71)),COUNTIF(BH$1:BH25,BH25)),1)</f>
        <v>Sutton</v>
      </c>
      <c r="BJ25" s="418">
        <f t="shared" si="14"/>
        <v>25</v>
      </c>
      <c r="BK25" s="418" t="str">
        <f t="shared" si="15"/>
        <v>Sutton</v>
      </c>
      <c r="BN25" s="419" t="s">
        <v>121</v>
      </c>
      <c r="BO25" s="418">
        <f>VLOOKUP(BN25,'Rural 80'!$A$11:$BS$488,40,FALSE)</f>
        <v>61</v>
      </c>
      <c r="BP25" s="418">
        <f t="array" ref="BP25">INDEX(BO$1:BO$71,MATCH(SMALL(COUNTIF(BO$1:BO$71,"&lt;"&amp;BO$1:BO$71),ROW(BO25:BP25)),COUNTIF(BO$1:BO$71,"&lt;"&amp;BO$1:BO$71),0))</f>
        <v>25</v>
      </c>
      <c r="BQ25" s="418" t="str">
        <f t="array" ref="BQ25">INDEX(BN$1:BN$71,SMALL(IF(BO$1:BO$71=BP25,ROW(BO$1:BO$71)),COUNTIF(BP$1:BP25,BP25)),1)</f>
        <v>Dartford</v>
      </c>
      <c r="BR25" s="418">
        <f t="shared" si="16"/>
        <v>25</v>
      </c>
      <c r="BS25" s="418" t="str">
        <f t="shared" si="17"/>
        <v>Dartford</v>
      </c>
      <c r="BV25" s="419" t="s">
        <v>121</v>
      </c>
      <c r="BW25" s="418">
        <f>VLOOKUP(BV25,'Rural 80'!$A$11:$BS$488,44,FALSE)</f>
        <v>61</v>
      </c>
      <c r="BX25" s="418">
        <f t="array" ref="BX25">INDEX(BW$1:BW$71,MATCH(SMALL(COUNTIF(BW$1:BW$71,"&lt;"&amp;BW$1:BW$71),ROW(BW25:BX25)),COUNTIF(BW$1:BW$71,"&lt;"&amp;BW$1:BW$71),0))</f>
        <v>25</v>
      </c>
      <c r="BY25" s="418" t="str">
        <f t="array" ref="BY25">INDEX(BV$1:BV$71,SMALL(IF(BW$1:BW$71=BX25,ROW(BW$1:BW$71)),COUNTIF(BX$1:BX25,BX25)),1)</f>
        <v>Dartford</v>
      </c>
      <c r="BZ25" s="418">
        <f t="shared" si="18"/>
        <v>25</v>
      </c>
      <c r="CA25" s="418" t="str">
        <f t="shared" si="19"/>
        <v>Dartford</v>
      </c>
      <c r="CD25" s="419" t="s">
        <v>121</v>
      </c>
      <c r="CE25" s="418">
        <f>VLOOKUP(CD25,'Rural 80'!$A$11:$BS$488,48,FALSE)</f>
        <v>58</v>
      </c>
      <c r="CF25" s="418">
        <f t="array" ref="CF25">INDEX(CE$1:CE$71,MATCH(SMALL(COUNTIF(CE$1:CE$71,"&lt;"&amp;CE$1:CE$71),ROW(CE25:CF25)),COUNTIF(CE$1:CE$71,"&lt;"&amp;CE$1:CE$71),0))</f>
        <v>25</v>
      </c>
      <c r="CG25" s="418" t="str">
        <f t="array" ref="CG25">INDEX(CD$1:CD$71,SMALL(IF(CE$1:CE$71=CF25,ROW(CE$1:CE$71)),COUNTIF(CF$1:CF25,CF25)),1)</f>
        <v>Bradford</v>
      </c>
      <c r="CH25" s="418">
        <f t="shared" si="20"/>
        <v>25</v>
      </c>
      <c r="CI25" s="418" t="str">
        <f t="shared" si="21"/>
        <v>Bradford</v>
      </c>
      <c r="CL25" s="419" t="s">
        <v>121</v>
      </c>
      <c r="CM25" s="418">
        <f>VLOOKUP(CL25,'Rural 80'!$A$11:$BS$488,52,FALSE)</f>
        <v>50</v>
      </c>
      <c r="CN25" s="418">
        <f t="array" ref="CN25">INDEX(CM$1:CM$71,MATCH(SMALL(COUNTIF(CM$1:CM$71,"&lt;"&amp;CM$1:CM$71),ROW(CM25:CN25)),COUNTIF(CM$1:CM$71,"&lt;"&amp;CM$1:CM$71),0))</f>
        <v>25</v>
      </c>
      <c r="CO25" s="418" t="str">
        <f t="array" ref="CO25">INDEX(CL$1:CL$71,SMALL(IF(CM$1:CM$71=CN25,ROW(CM$1:CM$71)),COUNTIF(CN$1:CN25,CN25)),1)</f>
        <v>Spelthorne</v>
      </c>
      <c r="CP25" s="418">
        <f t="shared" si="22"/>
        <v>25</v>
      </c>
      <c r="CQ25" s="418" t="str">
        <f t="shared" si="23"/>
        <v>Spelthorne</v>
      </c>
      <c r="CT25" s="419" t="s">
        <v>121</v>
      </c>
      <c r="CU25" s="418" t="str">
        <f>VLOOKUP(CT25,'Rural 80'!$A$11:$BS$488,56,FALSE)</f>
        <v>9999</v>
      </c>
      <c r="CV25" s="418" t="str">
        <f t="array" ref="CV25">INDEX(CU$1:CU$71,MATCH(SMALL(COUNTIF(CU$1:CU$71,"&lt;"&amp;CU$1:CU$71),ROW(CU25:CV25)),COUNTIF(CU$1:CU$71,"&lt;"&amp;CU$1:CU$71),0))</f>
        <v>9999</v>
      </c>
      <c r="CW25" s="418" t="str">
        <f t="array" ref="CW25">INDEX(CT$1:CT$71,SMALL(IF(CU$1:CU$71=CV25,ROW(CU$1:CU$71)),COUNTIF(CV$1:CV25,CV25)),1)</f>
        <v>Haringey</v>
      </c>
      <c r="CX25" s="418" t="str">
        <f t="shared" si="24"/>
        <v>no data</v>
      </c>
      <c r="CY25" s="418" t="str">
        <f t="shared" si="25"/>
        <v>Haringey</v>
      </c>
      <c r="DB25" s="419" t="s">
        <v>121</v>
      </c>
      <c r="DC25" s="418" t="str">
        <f>VLOOKUP(DB25,'Rural 80'!$A$11:$BS$488,60,FALSE)</f>
        <v>9999</v>
      </c>
      <c r="DD25" s="418" t="str">
        <f t="array" ref="DD25">INDEX(DC$1:DC$71,MATCH(SMALL(COUNTIF(DC$1:DC$71,"&lt;"&amp;DC$1:DC$71),ROW(DC25:DD25)),COUNTIF(DC$1:DC$71,"&lt;"&amp;DC$1:DC$71),0))</f>
        <v>9999</v>
      </c>
      <c r="DE25" s="418" t="str">
        <f t="array" ref="DE25">INDEX(DB$1:DB$71,SMALL(IF(DC$1:DC$71=DD25,ROW(DC$1:DC$71)),COUNTIF(DD$1:DD25,DD25)),1)</f>
        <v>Haringey</v>
      </c>
      <c r="DF25" s="418" t="str">
        <f t="shared" si="26"/>
        <v>no data</v>
      </c>
      <c r="DG25" s="418" t="str">
        <f t="shared" si="27"/>
        <v>Haringey</v>
      </c>
      <c r="DJ25" s="419" t="s">
        <v>121</v>
      </c>
      <c r="DK25" s="418" t="str">
        <f>VLOOKUP(DJ25,'Rural 80'!$A$11:$BS$488,64,FALSE)</f>
        <v>9999</v>
      </c>
      <c r="DL25" s="418" t="str">
        <f t="array" ref="DL25">INDEX(DK$1:DK$71,MATCH(SMALL(COUNTIF(DK$1:DK$71,"&lt;"&amp;DK$1:DK$71),ROW(DK25:DL25)),COUNTIF(DK$1:DK$71,"&lt;"&amp;DK$1:DK$71),0))</f>
        <v>9999</v>
      </c>
      <c r="DM25" s="418" t="str">
        <f t="array" ref="DM25">INDEX(DJ$1:DJ$71,SMALL(IF(DK$1:DK$71=DL25,ROW(DK$1:DK$71)),COUNTIF(DL$1:DL25,DL25)),1)</f>
        <v>Haringey</v>
      </c>
      <c r="DN25" s="418" t="str">
        <f t="shared" si="28"/>
        <v>no data</v>
      </c>
      <c r="DO25" s="418" t="str">
        <f t="shared" si="29"/>
        <v>Haringey</v>
      </c>
      <c r="DR25" s="419" t="s">
        <v>121</v>
      </c>
      <c r="DS25" s="418" t="str">
        <f>VLOOKUP(DR25,'Rural 80'!$A$11:$BS$488,68,FALSE)</f>
        <v>9999</v>
      </c>
      <c r="DT25" s="418" t="str">
        <f t="array" ref="DT25">INDEX(DS$1:DS$71,MATCH(SMALL(COUNTIF(DS$1:DS$71,"&lt;"&amp;DS$1:DS$71),ROW(DS25:DT25)),COUNTIF(DS$1:DS$71,"&lt;"&amp;DS$1:DS$71),0))</f>
        <v>9999</v>
      </c>
      <c r="DU25" s="418" t="str">
        <f t="array" ref="DU25">INDEX(DR$1:DR$71,SMALL(IF(DS$1:DS$71=DT25,ROW(DS$1:DS$71)),COUNTIF(DT$1:DT25,DT25)),1)</f>
        <v>Haringey</v>
      </c>
      <c r="DV25" s="418" t="str">
        <f t="shared" si="30"/>
        <v>no data</v>
      </c>
      <c r="DW25" s="418" t="str">
        <f t="shared" si="31"/>
        <v>Haringey</v>
      </c>
    </row>
    <row r="26" spans="2:127" x14ac:dyDescent="0.25">
      <c r="B26" s="419" t="s">
        <v>124</v>
      </c>
      <c r="C26" s="418">
        <f>VLOOKUP(B26,'Rural 80'!$A$11:$BS$488,8,FALSE)</f>
        <v>54</v>
      </c>
      <c r="D26" s="418">
        <f t="array" ref="D26">INDEX(C$1:C$71,MATCH(SMALL(COUNTIF(C$1:C$71,"&lt;"&amp;C$1:C$71),ROW(C26:D26)),COUNTIF(C$1:C$71,"&lt;"&amp;C$1:C$71),0))</f>
        <v>26</v>
      </c>
      <c r="E26" s="418" t="str">
        <f t="array" ref="E26">INDEX(B$1:B$71,SMALL(IF(C$1:C$71=D26,ROW(C$1:C$71)),COUNTIF(D$1:D26,D26)),1)</f>
        <v>Spelthorne</v>
      </c>
      <c r="F26" s="418">
        <f t="shared" si="0"/>
        <v>26</v>
      </c>
      <c r="G26" s="418" t="str">
        <f t="shared" si="1"/>
        <v>Spelthorne</v>
      </c>
      <c r="J26" s="419" t="s">
        <v>124</v>
      </c>
      <c r="K26" s="418">
        <f>VLOOKUP(J26,'Rural 80'!$A$11:$BS$488,12,FALSE)</f>
        <v>48</v>
      </c>
      <c r="L26" s="418">
        <f t="array" ref="L26">INDEX(K$1:K$71,MATCH(SMALL(COUNTIF(K$1:K$71,"&lt;"&amp;K$1:K$71),ROW(K26:L26)),COUNTIF(K$1:K$71,"&lt;"&amp;K$1:K$71),0))</f>
        <v>26</v>
      </c>
      <c r="M26" s="418" t="str">
        <f t="array" ref="M26">INDEX(J$1:J$71,SMALL(IF(K$1:K$71=L26,ROW(K$1:K$71)),COUNTIF(L$1:L26,L26)),1)</f>
        <v>Gravesham</v>
      </c>
      <c r="N26" s="418">
        <f t="shared" si="2"/>
        <v>26</v>
      </c>
      <c r="O26" s="418" t="str">
        <f t="shared" si="3"/>
        <v>Gravesham</v>
      </c>
      <c r="R26" s="419" t="s">
        <v>124</v>
      </c>
      <c r="S26" s="418">
        <f>VLOOKUP(R26,'Rural 80'!$A$11:$BS$488,16,FALSE)</f>
        <v>48</v>
      </c>
      <c r="T26" s="418">
        <f t="array" ref="T26">INDEX(S$1:S$71,MATCH(SMALL(COUNTIF(S$1:S$71,"&lt;"&amp;S$1:S$71),ROW(S26:T26)),COUNTIF(S$1:S$71,"&lt;"&amp;S$1:S$71),0))</f>
        <v>26</v>
      </c>
      <c r="U26" s="418" t="str">
        <f t="array" ref="U26">INDEX(R$1:R$71,SMALL(IF(S$1:S$71=T26,ROW(S$1:S$71)),COUNTIF(T$1:T26,T26)),1)</f>
        <v>Sutton</v>
      </c>
      <c r="V26" s="418">
        <f t="shared" si="4"/>
        <v>26</v>
      </c>
      <c r="W26" s="418" t="str">
        <f t="shared" si="5"/>
        <v>Sutton</v>
      </c>
      <c r="Z26" s="419" t="s">
        <v>124</v>
      </c>
      <c r="AA26" s="418">
        <f>VLOOKUP(Z26,'Rural 80'!$A$11:$BS$488,20,FALSE)</f>
        <v>45</v>
      </c>
      <c r="AB26" s="418">
        <f t="array" ref="AB26">INDEX(AA$1:AA$71,MATCH(SMALL(COUNTIF(AA$1:AA$71,"&lt;"&amp;AA$1:AA$71),ROW(AA26:AB26)),COUNTIF(AA$1:AA$71,"&lt;"&amp;AA$1:AA$71),0))</f>
        <v>26</v>
      </c>
      <c r="AC26" s="418" t="str">
        <f t="array" ref="AC26">INDEX(Z$1:Z$71,SMALL(IF(AA$1:AA$71=AB26,ROW(AA$1:AA$71)),COUNTIF(AB$1:AB26,AB26)),1)</f>
        <v>Sutton</v>
      </c>
      <c r="AD26" s="418">
        <f t="shared" si="6"/>
        <v>26</v>
      </c>
      <c r="AE26" s="418" t="str">
        <f t="shared" si="7"/>
        <v>Sutton</v>
      </c>
      <c r="AH26" s="419" t="s">
        <v>124</v>
      </c>
      <c r="AI26" s="418">
        <f>VLOOKUP(AH26,'Rural 80'!$A$11:$BS$488,24,FALSE)</f>
        <v>59</v>
      </c>
      <c r="AJ26" s="418">
        <f t="array" ref="AJ26">INDEX(AI$1:AI$71,MATCH(SMALL(COUNTIF(AI$1:AI$71,"&lt;"&amp;AI$1:AI$71),ROW(AI26:AJ26)),COUNTIF(AI$1:AI$71,"&lt;"&amp;AI$1:AI$71),0))</f>
        <v>26</v>
      </c>
      <c r="AK26" s="418" t="str">
        <f t="array" ref="AK26">INDEX(AH$1:AH$71,SMALL(IF(AI$1:AI$71=AJ26,ROW(AI$1:AI$71)),COUNTIF(AJ$1:AJ26,AJ26)),1)</f>
        <v>Bolton</v>
      </c>
      <c r="AL26" s="418">
        <f t="shared" si="8"/>
        <v>26</v>
      </c>
      <c r="AM26" s="418" t="str">
        <f t="shared" si="9"/>
        <v>Bolton</v>
      </c>
      <c r="AP26" s="419" t="s">
        <v>124</v>
      </c>
      <c r="AQ26" s="418">
        <f>VLOOKUP(AP26,'Rural 80'!$A$11:$BS$488,28,FALSE)</f>
        <v>54</v>
      </c>
      <c r="AR26" s="418">
        <f t="array" ref="AR26">INDEX(AQ$1:AQ$71,MATCH(SMALL(COUNTIF(AQ$1:AQ$71,"&lt;"&amp;AQ$1:AQ$71),ROW(AQ26:AR26)),COUNTIF(AQ$1:AQ$71,"&lt;"&amp;AQ$1:AQ$71),0))</f>
        <v>26</v>
      </c>
      <c r="AS26" s="418" t="str">
        <f t="array" ref="AS26">INDEX(AP$1:AP$71,SMALL(IF(AQ$1:AQ$71=AR26,ROW(AQ$1:AQ$71)),COUNTIF(AR$1:AR26,AR26)),1)</f>
        <v>Bexley</v>
      </c>
      <c r="AT26" s="418">
        <f t="shared" si="10"/>
        <v>26</v>
      </c>
      <c r="AU26" s="418" t="str">
        <f t="shared" si="11"/>
        <v>Bexley</v>
      </c>
      <c r="AX26" s="419" t="s">
        <v>124</v>
      </c>
      <c r="AY26" s="418">
        <f>VLOOKUP(AX26,'Rural 80'!$A$11:$BS$488,32,FALSE)</f>
        <v>47</v>
      </c>
      <c r="AZ26" s="418">
        <f t="array" ref="AZ26">INDEX(AY$1:AY$71,MATCH(SMALL(COUNTIF(AY$1:AY$71,"&lt;"&amp;AY$1:AY$71),ROW(AY26:AZ26)),COUNTIF(AY$1:AY$71,"&lt;"&amp;AY$1:AY$71),0))</f>
        <v>26</v>
      </c>
      <c r="BA26" s="418" t="str">
        <f t="array" ref="BA26">INDEX(AX$1:AX$71,SMALL(IF(AY$1:AY$71=AZ26,ROW(AY$1:AY$71)),COUNTIF(AZ$1:AZ26,AZ26)),1)</f>
        <v>Broxbourne</v>
      </c>
      <c r="BB26" s="418">
        <f t="shared" si="12"/>
        <v>26</v>
      </c>
      <c r="BC26" s="418" t="str">
        <f t="shared" si="13"/>
        <v>Broxbourne</v>
      </c>
      <c r="BF26" s="419" t="s">
        <v>124</v>
      </c>
      <c r="BG26" s="418">
        <f>VLOOKUP(BF26,'Rural 80'!$A$11:$BS$488,36,FALSE)</f>
        <v>44</v>
      </c>
      <c r="BH26" s="418">
        <f t="array" ref="BH26">INDEX(BG$1:BG$71,MATCH(SMALL(COUNTIF(BG$1:BG$71,"&lt;"&amp;BG$1:BG$71),ROW(BG26:BH26)),COUNTIF(BG$1:BG$71,"&lt;"&amp;BG$1:BG$71),0))</f>
        <v>26</v>
      </c>
      <c r="BI26" s="418" t="str">
        <f t="array" ref="BI26">INDEX(BF$1:BF$71,SMALL(IF(BG$1:BG$71=BH26,ROW(BG$1:BG$71)),COUNTIF(BH$1:BH26,BH26)),1)</f>
        <v>Elmbridge</v>
      </c>
      <c r="BJ26" s="418">
        <f t="shared" si="14"/>
        <v>26</v>
      </c>
      <c r="BK26" s="418" t="str">
        <f t="shared" si="15"/>
        <v>Elmbridge</v>
      </c>
      <c r="BN26" s="419" t="s">
        <v>124</v>
      </c>
      <c r="BO26" s="418">
        <f>VLOOKUP(BN26,'Rural 80'!$A$11:$BS$488,40,FALSE)</f>
        <v>47</v>
      </c>
      <c r="BP26" s="418">
        <f t="array" ref="BP26">INDEX(BO$1:BO$71,MATCH(SMALL(COUNTIF(BO$1:BO$71,"&lt;"&amp;BO$1:BO$71),ROW(BO26:BP26)),COUNTIF(BO$1:BO$71,"&lt;"&amp;BO$1:BO$71),0))</f>
        <v>26</v>
      </c>
      <c r="BQ26" s="418" t="str">
        <f t="array" ref="BQ26">INDEX(BN$1:BN$71,SMALL(IF(BO$1:BO$71=BP26,ROW(BO$1:BO$71)),COUNTIF(BP$1:BP26,BP26)),1)</f>
        <v>Woking</v>
      </c>
      <c r="BR26" s="418">
        <f t="shared" si="16"/>
        <v>26</v>
      </c>
      <c r="BS26" s="418" t="str">
        <f t="shared" si="17"/>
        <v>Woking</v>
      </c>
      <c r="BV26" s="419" t="s">
        <v>124</v>
      </c>
      <c r="BW26" s="418">
        <f>VLOOKUP(BV26,'Rural 80'!$A$11:$BS$488,44,FALSE)</f>
        <v>45</v>
      </c>
      <c r="BX26" s="418">
        <f t="array" ref="BX26">INDEX(BW$1:BW$71,MATCH(SMALL(COUNTIF(BW$1:BW$71,"&lt;"&amp;BW$1:BW$71),ROW(BW26:BX26)),COUNTIF(BW$1:BW$71,"&lt;"&amp;BW$1:BW$71),0))</f>
        <v>26</v>
      </c>
      <c r="BY26" s="418" t="str">
        <f t="array" ref="BY26">INDEX(BV$1:BV$71,SMALL(IF(BW$1:BW$71=BX26,ROW(BW$1:BW$71)),COUNTIF(BX$1:BX26,BX26)),1)</f>
        <v>Epsom and Ewell</v>
      </c>
      <c r="BZ26" s="418">
        <f t="shared" si="18"/>
        <v>26</v>
      </c>
      <c r="CA26" s="418" t="str">
        <f t="shared" si="19"/>
        <v>Epsom and Ewell</v>
      </c>
      <c r="CD26" s="419" t="s">
        <v>124</v>
      </c>
      <c r="CE26" s="418">
        <f>VLOOKUP(CD26,'Rural 80'!$A$11:$BS$488,48,FALSE)</f>
        <v>47</v>
      </c>
      <c r="CF26" s="418">
        <f t="array" ref="CF26">INDEX(CE$1:CE$71,MATCH(SMALL(COUNTIF(CE$1:CE$71,"&lt;"&amp;CE$1:CE$71),ROW(CE26:CF26)),COUNTIF(CE$1:CE$71,"&lt;"&amp;CE$1:CE$71),0))</f>
        <v>26</v>
      </c>
      <c r="CG26" s="418" t="str">
        <f t="array" ref="CG26">INDEX(CD$1:CD$71,SMALL(IF(CE$1:CE$71=CF26,ROW(CE$1:CE$71)),COUNTIF(CF$1:CF26,CF26)),1)</f>
        <v>Bolton</v>
      </c>
      <c r="CH26" s="418">
        <f t="shared" si="20"/>
        <v>26</v>
      </c>
      <c r="CI26" s="418" t="str">
        <f t="shared" si="21"/>
        <v>Bolton</v>
      </c>
      <c r="CL26" s="419" t="s">
        <v>124</v>
      </c>
      <c r="CM26" s="418">
        <f>VLOOKUP(CL26,'Rural 80'!$A$11:$BS$488,52,FALSE)</f>
        <v>43</v>
      </c>
      <c r="CN26" s="418">
        <f t="array" ref="CN26">INDEX(CM$1:CM$71,MATCH(SMALL(COUNTIF(CM$1:CM$71,"&lt;"&amp;CM$1:CM$71),ROW(CM26:CN26)),COUNTIF(CM$1:CM$71,"&lt;"&amp;CM$1:CM$71),0))</f>
        <v>26</v>
      </c>
      <c r="CO26" s="418" t="str">
        <f t="array" ref="CO26">INDEX(CL$1:CL$71,SMALL(IF(CM$1:CM$71=CN26,ROW(CM$1:CM$71)),COUNTIF(CN$1:CN26,CN26)),1)</f>
        <v>Sutton</v>
      </c>
      <c r="CP26" s="418">
        <f t="shared" si="22"/>
        <v>26</v>
      </c>
      <c r="CQ26" s="418" t="str">
        <f t="shared" si="23"/>
        <v>Sutton</v>
      </c>
      <c r="CT26" s="419" t="s">
        <v>124</v>
      </c>
      <c r="CU26" s="418" t="str">
        <f>VLOOKUP(CT26,'Rural 80'!$A$11:$BS$488,56,FALSE)</f>
        <v>9999</v>
      </c>
      <c r="CV26" s="418" t="str">
        <f t="array" ref="CV26">INDEX(CU$1:CU$71,MATCH(SMALL(COUNTIF(CU$1:CU$71,"&lt;"&amp;CU$1:CU$71),ROW(CU26:CV26)),COUNTIF(CU$1:CU$71,"&lt;"&amp;CU$1:CU$71),0))</f>
        <v>9999</v>
      </c>
      <c r="CW26" s="418" t="str">
        <f t="array" ref="CW26">INDEX(CT$1:CT$71,SMALL(IF(CU$1:CU$71=CV26,ROW(CU$1:CU$71)),COUNTIF(CV$1:CV26,CV26)),1)</f>
        <v>Harrow</v>
      </c>
      <c r="CX26" s="418" t="str">
        <f t="shared" si="24"/>
        <v>no data</v>
      </c>
      <c r="CY26" s="418" t="str">
        <f t="shared" si="25"/>
        <v>Harrow</v>
      </c>
      <c r="DB26" s="419" t="s">
        <v>124</v>
      </c>
      <c r="DC26" s="418" t="str">
        <f>VLOOKUP(DB26,'Rural 80'!$A$11:$BS$488,60,FALSE)</f>
        <v>9999</v>
      </c>
      <c r="DD26" s="418" t="str">
        <f t="array" ref="DD26">INDEX(DC$1:DC$71,MATCH(SMALL(COUNTIF(DC$1:DC$71,"&lt;"&amp;DC$1:DC$71),ROW(DC26:DD26)),COUNTIF(DC$1:DC$71,"&lt;"&amp;DC$1:DC$71),0))</f>
        <v>9999</v>
      </c>
      <c r="DE26" s="418" t="str">
        <f t="array" ref="DE26">INDEX(DB$1:DB$71,SMALL(IF(DC$1:DC$71=DD26,ROW(DC$1:DC$71)),COUNTIF(DD$1:DD26,DD26)),1)</f>
        <v>Harrow</v>
      </c>
      <c r="DF26" s="418" t="str">
        <f t="shared" si="26"/>
        <v>no data</v>
      </c>
      <c r="DG26" s="418" t="str">
        <f t="shared" si="27"/>
        <v>Harrow</v>
      </c>
      <c r="DJ26" s="419" t="s">
        <v>124</v>
      </c>
      <c r="DK26" s="418" t="str">
        <f>VLOOKUP(DJ26,'Rural 80'!$A$11:$BS$488,64,FALSE)</f>
        <v>9999</v>
      </c>
      <c r="DL26" s="418" t="str">
        <f t="array" ref="DL26">INDEX(DK$1:DK$71,MATCH(SMALL(COUNTIF(DK$1:DK$71,"&lt;"&amp;DK$1:DK$71),ROW(DK26:DL26)),COUNTIF(DK$1:DK$71,"&lt;"&amp;DK$1:DK$71),0))</f>
        <v>9999</v>
      </c>
      <c r="DM26" s="418" t="str">
        <f t="array" ref="DM26">INDEX(DJ$1:DJ$71,SMALL(IF(DK$1:DK$71=DL26,ROW(DK$1:DK$71)),COUNTIF(DL$1:DL26,DL26)),1)</f>
        <v>Harrow</v>
      </c>
      <c r="DN26" s="418" t="str">
        <f t="shared" si="28"/>
        <v>no data</v>
      </c>
      <c r="DO26" s="418" t="str">
        <f t="shared" si="29"/>
        <v>Harrow</v>
      </c>
      <c r="DR26" s="419" t="s">
        <v>124</v>
      </c>
      <c r="DS26" s="418" t="str">
        <f>VLOOKUP(DR26,'Rural 80'!$A$11:$BS$488,68,FALSE)</f>
        <v>9999</v>
      </c>
      <c r="DT26" s="418" t="str">
        <f t="array" ref="DT26">INDEX(DS$1:DS$71,MATCH(SMALL(COUNTIF(DS$1:DS$71,"&lt;"&amp;DS$1:DS$71),ROW(DS26:DT26)),COUNTIF(DS$1:DS$71,"&lt;"&amp;DS$1:DS$71),0))</f>
        <v>9999</v>
      </c>
      <c r="DU26" s="418" t="str">
        <f t="array" ref="DU26">INDEX(DR$1:DR$71,SMALL(IF(DS$1:DS$71=DT26,ROW(DS$1:DS$71)),COUNTIF(DT$1:DT26,DT26)),1)</f>
        <v>Harrow</v>
      </c>
      <c r="DV26" s="418" t="str">
        <f t="shared" si="30"/>
        <v>no data</v>
      </c>
      <c r="DW26" s="418" t="str">
        <f t="shared" si="31"/>
        <v>Harrow</v>
      </c>
    </row>
    <row r="27" spans="2:127" x14ac:dyDescent="0.25">
      <c r="B27" s="419" t="s">
        <v>129</v>
      </c>
      <c r="C27" s="418">
        <f>VLOOKUP(B27,'Rural 80'!$A$11:$BS$488,8,FALSE)</f>
        <v>14</v>
      </c>
      <c r="D27" s="418">
        <f t="array" ref="D27">INDEX(C$1:C$71,MATCH(SMALL(COUNTIF(C$1:C$71,"&lt;"&amp;C$1:C$71),ROW(C27:D27)),COUNTIF(C$1:C$71,"&lt;"&amp;C$1:C$71),0))</f>
        <v>27</v>
      </c>
      <c r="E27" s="418" t="str">
        <f t="array" ref="E27">INDEX(B$1:B$71,SMALL(IF(C$1:C$71=D27,ROW(C$1:C$71)),COUNTIF(D$1:D27,D27)),1)</f>
        <v>South Tyneside</v>
      </c>
      <c r="F27" s="418">
        <f t="shared" si="0"/>
        <v>27</v>
      </c>
      <c r="G27" s="418" t="str">
        <f t="shared" si="1"/>
        <v>South Tyneside</v>
      </c>
      <c r="J27" s="419" t="s">
        <v>129</v>
      </c>
      <c r="K27" s="418">
        <f>VLOOKUP(J27,'Rural 80'!$A$11:$BS$488,12,FALSE)</f>
        <v>19</v>
      </c>
      <c r="L27" s="418">
        <f t="array" ref="L27">INDEX(K$1:K$71,MATCH(SMALL(COUNTIF(K$1:K$71,"&lt;"&amp;K$1:K$71),ROW(K27:L27)),COUNTIF(K$1:K$71,"&lt;"&amp;K$1:K$71),0))</f>
        <v>27</v>
      </c>
      <c r="M27" s="418" t="str">
        <f t="array" ref="M27">INDEX(J$1:J$71,SMALL(IF(K$1:K$71=L27,ROW(K$1:K$71)),COUNTIF(L$1:L27,L27)),1)</f>
        <v>Bromley</v>
      </c>
      <c r="N27" s="418">
        <f t="shared" si="2"/>
        <v>27</v>
      </c>
      <c r="O27" s="418" t="str">
        <f t="shared" si="3"/>
        <v>Bromley</v>
      </c>
      <c r="R27" s="419" t="s">
        <v>129</v>
      </c>
      <c r="S27" s="418">
        <f>VLOOKUP(R27,'Rural 80'!$A$11:$BS$488,16,FALSE)</f>
        <v>18</v>
      </c>
      <c r="T27" s="418">
        <f t="array" ref="T27">INDEX(S$1:S$71,MATCH(SMALL(COUNTIF(S$1:S$71,"&lt;"&amp;S$1:S$71),ROW(S27:T27)),COUNTIF(S$1:S$71,"&lt;"&amp;S$1:S$71),0))</f>
        <v>27</v>
      </c>
      <c r="U27" s="418" t="str">
        <f t="array" ref="U27">INDEX(R$1:R$71,SMALL(IF(S$1:S$71=T27,ROW(S$1:S$71)),COUNTIF(T$1:T27,T27)),1)</f>
        <v>Bromley</v>
      </c>
      <c r="V27" s="418">
        <f t="shared" si="4"/>
        <v>27</v>
      </c>
      <c r="W27" s="418" t="str">
        <f t="shared" si="5"/>
        <v>Bromley</v>
      </c>
      <c r="Z27" s="419" t="s">
        <v>129</v>
      </c>
      <c r="AA27" s="418">
        <f>VLOOKUP(Z27,'Rural 80'!$A$11:$BS$488,20,FALSE)</f>
        <v>17</v>
      </c>
      <c r="AB27" s="418">
        <f t="array" ref="AB27">INDEX(AA$1:AA$71,MATCH(SMALL(COUNTIF(AA$1:AA$71,"&lt;"&amp;AA$1:AA$71),ROW(AA27:AB27)),COUNTIF(AA$1:AA$71,"&lt;"&amp;AA$1:AA$71),0))</f>
        <v>27</v>
      </c>
      <c r="AC27" s="418" t="str">
        <f t="array" ref="AC27">INDEX(Z$1:Z$71,SMALL(IF(AA$1:AA$71=AB27,ROW(AA$1:AA$71)),COUNTIF(AB$1:AB27,AB27)),1)</f>
        <v>Watford</v>
      </c>
      <c r="AD27" s="418">
        <f t="shared" si="6"/>
        <v>27</v>
      </c>
      <c r="AE27" s="418" t="str">
        <f t="shared" si="7"/>
        <v>Watford</v>
      </c>
      <c r="AH27" s="419" t="s">
        <v>129</v>
      </c>
      <c r="AI27" s="418">
        <f>VLOOKUP(AH27,'Rural 80'!$A$11:$BS$488,24,FALSE)</f>
        <v>12</v>
      </c>
      <c r="AJ27" s="418">
        <f t="array" ref="AJ27">INDEX(AI$1:AI$71,MATCH(SMALL(COUNTIF(AI$1:AI$71,"&lt;"&amp;AI$1:AI$71),ROW(AI27:AJ27)),COUNTIF(AI$1:AI$71,"&lt;"&amp;AI$1:AI$71),0))</f>
        <v>27</v>
      </c>
      <c r="AK27" s="418" t="str">
        <f t="array" ref="AK27">INDEX(AH$1:AH$71,SMALL(IF(AI$1:AI$71=AJ27,ROW(AI$1:AI$71)),COUNTIF(AJ$1:AJ27,AJ27)),1)</f>
        <v>Sutton</v>
      </c>
      <c r="AL27" s="418">
        <f t="shared" si="8"/>
        <v>27</v>
      </c>
      <c r="AM27" s="418" t="str">
        <f t="shared" si="9"/>
        <v>Sutton</v>
      </c>
      <c r="AP27" s="419" t="s">
        <v>129</v>
      </c>
      <c r="AQ27" s="418">
        <f>VLOOKUP(AP27,'Rural 80'!$A$11:$BS$488,28,FALSE)</f>
        <v>21</v>
      </c>
      <c r="AR27" s="418">
        <f t="array" ref="AR27">INDEX(AQ$1:AQ$71,MATCH(SMALL(COUNTIF(AQ$1:AQ$71,"&lt;"&amp;AQ$1:AQ$71),ROW(AQ27:AR27)),COUNTIF(AQ$1:AQ$71,"&lt;"&amp;AQ$1:AQ$71),0))</f>
        <v>27</v>
      </c>
      <c r="AS27" s="418" t="str">
        <f t="array" ref="AS27">INDEX(AP$1:AP$71,SMALL(IF(AQ$1:AQ$71=AR27,ROW(AQ$1:AQ$71)),COUNTIF(AR$1:AR27,AR27)),1)</f>
        <v>Wolverhampton</v>
      </c>
      <c r="AT27" s="418">
        <f t="shared" si="10"/>
        <v>27</v>
      </c>
      <c r="AU27" s="418" t="str">
        <f t="shared" si="11"/>
        <v>Wolverhampton</v>
      </c>
      <c r="AX27" s="419" t="s">
        <v>129</v>
      </c>
      <c r="AY27" s="418">
        <f>VLOOKUP(AX27,'Rural 80'!$A$11:$BS$488,32,FALSE)</f>
        <v>22</v>
      </c>
      <c r="AZ27" s="418">
        <f t="array" ref="AZ27">INDEX(AY$1:AY$71,MATCH(SMALL(COUNTIF(AY$1:AY$71,"&lt;"&amp;AY$1:AY$71),ROW(AY27:AZ27)),COUNTIF(AY$1:AY$71,"&lt;"&amp;AY$1:AY$71),0))</f>
        <v>27</v>
      </c>
      <c r="BA27" s="418" t="str">
        <f t="array" ref="BA27">INDEX(AX$1:AX$71,SMALL(IF(AY$1:AY$71=AZ27,ROW(AY$1:AY$71)),COUNTIF(AZ$1:AZ27,AZ27)),1)</f>
        <v>Sutton</v>
      </c>
      <c r="BB27" s="418">
        <f t="shared" si="12"/>
        <v>27</v>
      </c>
      <c r="BC27" s="418" t="str">
        <f t="shared" si="13"/>
        <v>Sutton</v>
      </c>
      <c r="BF27" s="419" t="s">
        <v>129</v>
      </c>
      <c r="BG27" s="418">
        <f>VLOOKUP(BF27,'Rural 80'!$A$11:$BS$488,36,FALSE)</f>
        <v>16</v>
      </c>
      <c r="BH27" s="418">
        <f t="array" ref="BH27">INDEX(BG$1:BG$71,MATCH(SMALL(COUNTIF(BG$1:BG$71,"&lt;"&amp;BG$1:BG$71),ROW(BG27:BH27)),COUNTIF(BG$1:BG$71,"&lt;"&amp;BG$1:BG$71),0))</f>
        <v>27</v>
      </c>
      <c r="BI27" s="418" t="str">
        <f t="array" ref="BI27">INDEX(BF$1:BF$71,SMALL(IF(BG$1:BG$71=BH27,ROW(BG$1:BG$71)),COUNTIF(BH$1:BH27,BH27)),1)</f>
        <v>Bradford</v>
      </c>
      <c r="BJ27" s="418">
        <f t="shared" si="14"/>
        <v>27</v>
      </c>
      <c r="BK27" s="418" t="str">
        <f t="shared" si="15"/>
        <v>Bradford</v>
      </c>
      <c r="BN27" s="419" t="s">
        <v>129</v>
      </c>
      <c r="BO27" s="418">
        <f>VLOOKUP(BN27,'Rural 80'!$A$11:$BS$488,40,FALSE)</f>
        <v>18</v>
      </c>
      <c r="BP27" s="418">
        <f t="array" ref="BP27">INDEX(BO$1:BO$71,MATCH(SMALL(COUNTIF(BO$1:BO$71,"&lt;"&amp;BO$1:BO$71),ROW(BO27:BP27)),COUNTIF(BO$1:BO$71,"&lt;"&amp;BO$1:BO$71),0))</f>
        <v>27</v>
      </c>
      <c r="BQ27" s="418" t="str">
        <f t="array" ref="BQ27">INDEX(BN$1:BN$71,SMALL(IF(BO$1:BO$71=BP27,ROW(BO$1:BO$71)),COUNTIF(BP$1:BP27,BP27)),1)</f>
        <v>Bradford</v>
      </c>
      <c r="BR27" s="418">
        <f t="shared" si="16"/>
        <v>27</v>
      </c>
      <c r="BS27" s="418" t="str">
        <f t="shared" si="17"/>
        <v>Bradford</v>
      </c>
      <c r="BV27" s="419" t="s">
        <v>129</v>
      </c>
      <c r="BW27" s="418">
        <f>VLOOKUP(BV27,'Rural 80'!$A$11:$BS$488,44,FALSE)</f>
        <v>19</v>
      </c>
      <c r="BX27" s="418">
        <f t="array" ref="BX27">INDEX(BW$1:BW$71,MATCH(SMALL(COUNTIF(BW$1:BW$71,"&lt;"&amp;BW$1:BW$71),ROW(BW27:BX27)),COUNTIF(BW$1:BW$71,"&lt;"&amp;BW$1:BW$71),0))</f>
        <v>27</v>
      </c>
      <c r="BY27" s="418" t="str">
        <f t="array" ref="BY27">INDEX(BV$1:BV$71,SMALL(IF(BW$1:BW$71=BX27,ROW(BW$1:BW$71)),COUNTIF(BX$1:BX27,BX27)),1)</f>
        <v>Woking</v>
      </c>
      <c r="BZ27" s="418">
        <f t="shared" si="18"/>
        <v>27</v>
      </c>
      <c r="CA27" s="418" t="str">
        <f t="shared" si="19"/>
        <v>Woking</v>
      </c>
      <c r="CD27" s="419" t="s">
        <v>129</v>
      </c>
      <c r="CE27" s="418">
        <f>VLOOKUP(CD27,'Rural 80'!$A$11:$BS$488,48,FALSE)</f>
        <v>18</v>
      </c>
      <c r="CF27" s="418">
        <f t="array" ref="CF27">INDEX(CE$1:CE$71,MATCH(SMALL(COUNTIF(CE$1:CE$71,"&lt;"&amp;CE$1:CE$71),ROW(CE27:CF27)),COUNTIF(CE$1:CE$71,"&lt;"&amp;CE$1:CE$71),0))</f>
        <v>27</v>
      </c>
      <c r="CG27" s="418" t="str">
        <f t="array" ref="CG27">INDEX(CD$1:CD$71,SMALL(IF(CE$1:CE$71=CF27,ROW(CE$1:CE$71)),COUNTIF(CF$1:CF27,CF27)),1)</f>
        <v>Sutton</v>
      </c>
      <c r="CH27" s="418">
        <f t="shared" si="20"/>
        <v>27</v>
      </c>
      <c r="CI27" s="418" t="str">
        <f t="shared" si="21"/>
        <v>Sutton</v>
      </c>
      <c r="CL27" s="419" t="s">
        <v>129</v>
      </c>
      <c r="CM27" s="418">
        <f>VLOOKUP(CL27,'Rural 80'!$A$11:$BS$488,52,FALSE)</f>
        <v>19</v>
      </c>
      <c r="CN27" s="418">
        <f t="array" ref="CN27">INDEX(CM$1:CM$71,MATCH(SMALL(COUNTIF(CM$1:CM$71,"&lt;"&amp;CM$1:CM$71),ROW(CM27:CN27)),COUNTIF(CM$1:CM$71,"&lt;"&amp;CM$1:CM$71),0))</f>
        <v>27</v>
      </c>
      <c r="CO27" s="418" t="str">
        <f t="array" ref="CO27">INDEX(CL$1:CL$71,SMALL(IF(CM$1:CM$71=CN27,ROW(CM$1:CM$71)),COUNTIF(CN$1:CN27,CN27)),1)</f>
        <v>Epsom and Ewell</v>
      </c>
      <c r="CP27" s="418">
        <f t="shared" si="22"/>
        <v>27</v>
      </c>
      <c r="CQ27" s="418" t="str">
        <f t="shared" si="23"/>
        <v>Epsom and Ewell</v>
      </c>
      <c r="CT27" s="419" t="s">
        <v>129</v>
      </c>
      <c r="CU27" s="418" t="str">
        <f>VLOOKUP(CT27,'Rural 80'!$A$11:$BS$488,56,FALSE)</f>
        <v>9999</v>
      </c>
      <c r="CV27" s="418" t="str">
        <f t="array" ref="CV27">INDEX(CU$1:CU$71,MATCH(SMALL(COUNTIF(CU$1:CU$71,"&lt;"&amp;CU$1:CU$71),ROW(CU27:CV27)),COUNTIF(CU$1:CU$71,"&lt;"&amp;CU$1:CU$71),0))</f>
        <v>9999</v>
      </c>
      <c r="CW27" s="418" t="str">
        <f t="array" ref="CW27">INDEX(CT$1:CT$71,SMALL(IF(CU$1:CU$71=CV27,ROW(CU$1:CU$71)),COUNTIF(CV$1:CV27,CV27)),1)</f>
        <v>Havering</v>
      </c>
      <c r="CX27" s="418" t="str">
        <f t="shared" si="24"/>
        <v>no data</v>
      </c>
      <c r="CY27" s="418" t="str">
        <f t="shared" si="25"/>
        <v>Havering</v>
      </c>
      <c r="DB27" s="419" t="s">
        <v>129</v>
      </c>
      <c r="DC27" s="418" t="str">
        <f>VLOOKUP(DB27,'Rural 80'!$A$11:$BS$488,60,FALSE)</f>
        <v>9999</v>
      </c>
      <c r="DD27" s="418" t="str">
        <f t="array" ref="DD27">INDEX(DC$1:DC$71,MATCH(SMALL(COUNTIF(DC$1:DC$71,"&lt;"&amp;DC$1:DC$71),ROW(DC27:DD27)),COUNTIF(DC$1:DC$71,"&lt;"&amp;DC$1:DC$71),0))</f>
        <v>9999</v>
      </c>
      <c r="DE27" s="418" t="str">
        <f t="array" ref="DE27">INDEX(DB$1:DB$71,SMALL(IF(DC$1:DC$71=DD27,ROW(DC$1:DC$71)),COUNTIF(DD$1:DD27,DD27)),1)</f>
        <v>Havering</v>
      </c>
      <c r="DF27" s="418" t="str">
        <f t="shared" si="26"/>
        <v>no data</v>
      </c>
      <c r="DG27" s="418" t="str">
        <f t="shared" si="27"/>
        <v>Havering</v>
      </c>
      <c r="DJ27" s="419" t="s">
        <v>129</v>
      </c>
      <c r="DK27" s="418" t="str">
        <f>VLOOKUP(DJ27,'Rural 80'!$A$11:$BS$488,64,FALSE)</f>
        <v>9999</v>
      </c>
      <c r="DL27" s="418" t="str">
        <f t="array" ref="DL27">INDEX(DK$1:DK$71,MATCH(SMALL(COUNTIF(DK$1:DK$71,"&lt;"&amp;DK$1:DK$71),ROW(DK27:DL27)),COUNTIF(DK$1:DK$71,"&lt;"&amp;DK$1:DK$71),0))</f>
        <v>9999</v>
      </c>
      <c r="DM27" s="418" t="str">
        <f t="array" ref="DM27">INDEX(DJ$1:DJ$71,SMALL(IF(DK$1:DK$71=DL27,ROW(DK$1:DK$71)),COUNTIF(DL$1:DL27,DL27)),1)</f>
        <v>Havering</v>
      </c>
      <c r="DN27" s="418" t="str">
        <f t="shared" si="28"/>
        <v>no data</v>
      </c>
      <c r="DO27" s="418" t="str">
        <f t="shared" si="29"/>
        <v>Havering</v>
      </c>
      <c r="DR27" s="419" t="s">
        <v>129</v>
      </c>
      <c r="DS27" s="418" t="str">
        <f>VLOOKUP(DR27,'Rural 80'!$A$11:$BS$488,68,FALSE)</f>
        <v>9999</v>
      </c>
      <c r="DT27" s="418" t="str">
        <f t="array" ref="DT27">INDEX(DS$1:DS$71,MATCH(SMALL(COUNTIF(DS$1:DS$71,"&lt;"&amp;DS$1:DS$71),ROW(DS27:DT27)),COUNTIF(DS$1:DS$71,"&lt;"&amp;DS$1:DS$71),0))</f>
        <v>9999</v>
      </c>
      <c r="DU27" s="418" t="str">
        <f t="array" ref="DU27">INDEX(DR$1:DR$71,SMALL(IF(DS$1:DS$71=DT27,ROW(DS$1:DS$71)),COUNTIF(DT$1:DT27,DT27)),1)</f>
        <v>Havering</v>
      </c>
      <c r="DV27" s="418" t="str">
        <f t="shared" si="30"/>
        <v>no data</v>
      </c>
      <c r="DW27" s="418" t="str">
        <f t="shared" si="31"/>
        <v>Havering</v>
      </c>
    </row>
    <row r="28" spans="2:127" x14ac:dyDescent="0.25">
      <c r="B28" s="419" t="s">
        <v>132</v>
      </c>
      <c r="C28" s="418">
        <f>VLOOKUP(B28,'Rural 80'!$A$11:$BS$488,8,FALSE)</f>
        <v>41</v>
      </c>
      <c r="D28" s="418">
        <f t="array" ref="D28">INDEX(C$1:C$71,MATCH(SMALL(COUNTIF(C$1:C$71,"&lt;"&amp;C$1:C$71),ROW(C28:D28)),COUNTIF(C$1:C$71,"&lt;"&amp;C$1:C$71),0))</f>
        <v>28</v>
      </c>
      <c r="E28" s="418" t="str">
        <f t="array" ref="E28">INDEX(B$1:B$71,SMALL(IF(C$1:C$71=D28,ROW(C$1:C$71)),COUNTIF(D$1:D28,D28)),1)</f>
        <v>Bexley</v>
      </c>
      <c r="F28" s="418">
        <f t="shared" si="0"/>
        <v>28</v>
      </c>
      <c r="G28" s="418" t="str">
        <f t="shared" si="1"/>
        <v>Bexley</v>
      </c>
      <c r="J28" s="419" t="s">
        <v>132</v>
      </c>
      <c r="K28" s="418">
        <f>VLOOKUP(J28,'Rural 80'!$A$11:$BS$488,12,FALSE)</f>
        <v>40</v>
      </c>
      <c r="L28" s="418">
        <f t="array" ref="L28">INDEX(K$1:K$71,MATCH(SMALL(COUNTIF(K$1:K$71,"&lt;"&amp;K$1:K$71),ROW(K28:L28)),COUNTIF(K$1:K$71,"&lt;"&amp;K$1:K$71),0))</f>
        <v>28</v>
      </c>
      <c r="M28" s="418" t="str">
        <f t="array" ref="M28">INDEX(J$1:J$71,SMALL(IF(K$1:K$71=L28,ROW(K$1:K$71)),COUNTIF(L$1:L28,L28)),1)</f>
        <v>Elmbridge</v>
      </c>
      <c r="N28" s="418">
        <f t="shared" si="2"/>
        <v>28</v>
      </c>
      <c r="O28" s="418" t="str">
        <f t="shared" si="3"/>
        <v>Elmbridge</v>
      </c>
      <c r="R28" s="419" t="s">
        <v>132</v>
      </c>
      <c r="S28" s="418">
        <f>VLOOKUP(R28,'Rural 80'!$A$11:$BS$488,16,FALSE)</f>
        <v>40</v>
      </c>
      <c r="T28" s="418">
        <f t="array" ref="T28">INDEX(S$1:S$71,MATCH(SMALL(COUNTIF(S$1:S$71,"&lt;"&amp;S$1:S$71),ROW(S28:T28)),COUNTIF(S$1:S$71,"&lt;"&amp;S$1:S$71),0))</f>
        <v>28</v>
      </c>
      <c r="U28" s="418" t="str">
        <f t="array" ref="U28">INDEX(R$1:R$71,SMALL(IF(S$1:S$71=T28,ROW(S$1:S$71)),COUNTIF(T$1:T28,T28)),1)</f>
        <v>Bexley</v>
      </c>
      <c r="V28" s="418">
        <f t="shared" si="4"/>
        <v>28</v>
      </c>
      <c r="W28" s="418" t="str">
        <f t="shared" si="5"/>
        <v>Bexley</v>
      </c>
      <c r="Z28" s="419" t="s">
        <v>132</v>
      </c>
      <c r="AA28" s="418">
        <f>VLOOKUP(Z28,'Rural 80'!$A$11:$BS$488,20,FALSE)</f>
        <v>41</v>
      </c>
      <c r="AB28" s="418">
        <f t="array" ref="AB28">INDEX(AA$1:AA$71,MATCH(SMALL(COUNTIF(AA$1:AA$71,"&lt;"&amp;AA$1:AA$71),ROW(AA28:AB28)),COUNTIF(AA$1:AA$71,"&lt;"&amp;AA$1:AA$71),0))</f>
        <v>28</v>
      </c>
      <c r="AC28" s="418" t="str">
        <f t="array" ref="AC28">INDEX(Z$1:Z$71,SMALL(IF(AA$1:AA$71=AB28,ROW(AA$1:AA$71)),COUNTIF(AB$1:AB28,AB28)),1)</f>
        <v>Bromley</v>
      </c>
      <c r="AD28" s="418">
        <f t="shared" si="6"/>
        <v>28</v>
      </c>
      <c r="AE28" s="418" t="str">
        <f t="shared" si="7"/>
        <v>Bromley</v>
      </c>
      <c r="AH28" s="419" t="s">
        <v>132</v>
      </c>
      <c r="AI28" s="418">
        <f>VLOOKUP(AH28,'Rural 80'!$A$11:$BS$488,24,FALSE)</f>
        <v>43</v>
      </c>
      <c r="AJ28" s="418">
        <f t="array" ref="AJ28">INDEX(AI$1:AI$71,MATCH(SMALL(COUNTIF(AI$1:AI$71,"&lt;"&amp;AI$1:AI$71),ROW(AI28:AJ28)),COUNTIF(AI$1:AI$71,"&lt;"&amp;AI$1:AI$71),0))</f>
        <v>28</v>
      </c>
      <c r="AK28" s="418" t="str">
        <f t="array" ref="AK28">INDEX(AH$1:AH$71,SMALL(IF(AI$1:AI$71=AJ28,ROW(AI$1:AI$71)),COUNTIF(AJ$1:AJ28,AJ28)),1)</f>
        <v>Bradford</v>
      </c>
      <c r="AL28" s="418">
        <f t="shared" si="8"/>
        <v>28</v>
      </c>
      <c r="AM28" s="418" t="str">
        <f t="shared" si="9"/>
        <v>Bradford</v>
      </c>
      <c r="AP28" s="419" t="s">
        <v>132</v>
      </c>
      <c r="AQ28" s="418">
        <f>VLOOKUP(AP28,'Rural 80'!$A$11:$BS$488,28,FALSE)</f>
        <v>41</v>
      </c>
      <c r="AR28" s="418">
        <f t="array" ref="AR28">INDEX(AQ$1:AQ$71,MATCH(SMALL(COUNTIF(AQ$1:AQ$71,"&lt;"&amp;AQ$1:AQ$71),ROW(AQ28:AR28)),COUNTIF(AQ$1:AQ$71,"&lt;"&amp;AQ$1:AQ$71),0))</f>
        <v>28</v>
      </c>
      <c r="AS28" s="418" t="str">
        <f t="array" ref="AS28">INDEX(AP$1:AP$71,SMALL(IF(AQ$1:AQ$71=AR28,ROW(AQ$1:AQ$71)),COUNTIF(AR$1:AR28,AR28)),1)</f>
        <v>Sandwell</v>
      </c>
      <c r="AT28" s="418">
        <f t="shared" si="10"/>
        <v>28</v>
      </c>
      <c r="AU28" s="418" t="str">
        <f t="shared" si="11"/>
        <v>Sandwell</v>
      </c>
      <c r="AX28" s="419" t="s">
        <v>132</v>
      </c>
      <c r="AY28" s="418">
        <f>VLOOKUP(AX28,'Rural 80'!$A$11:$BS$488,32,FALSE)</f>
        <v>42</v>
      </c>
      <c r="AZ28" s="418">
        <f t="array" ref="AZ28">INDEX(AY$1:AY$71,MATCH(SMALL(COUNTIF(AY$1:AY$71,"&lt;"&amp;AY$1:AY$71),ROW(AY28:AZ28)),COUNTIF(AY$1:AY$71,"&lt;"&amp;AY$1:AY$71),0))</f>
        <v>28</v>
      </c>
      <c r="BA28" s="418" t="str">
        <f t="array" ref="BA28">INDEX(AX$1:AX$71,SMALL(IF(AY$1:AY$71=AZ28,ROW(AY$1:AY$71)),COUNTIF(AZ$1:AZ28,AZ28)),1)</f>
        <v>Bradford</v>
      </c>
      <c r="BB28" s="418">
        <f t="shared" si="12"/>
        <v>28</v>
      </c>
      <c r="BC28" s="418" t="str">
        <f t="shared" si="13"/>
        <v>Bradford</v>
      </c>
      <c r="BF28" s="419" t="s">
        <v>132</v>
      </c>
      <c r="BG28" s="418">
        <f>VLOOKUP(BF28,'Rural 80'!$A$11:$BS$488,36,FALSE)</f>
        <v>33</v>
      </c>
      <c r="BH28" s="418">
        <f t="array" ref="BH28">INDEX(BG$1:BG$71,MATCH(SMALL(COUNTIF(BG$1:BG$71,"&lt;"&amp;BG$1:BG$71),ROW(BG28:BH28)),COUNTIF(BG$1:BG$71,"&lt;"&amp;BG$1:BG$71),0))</f>
        <v>28</v>
      </c>
      <c r="BI28" s="418" t="str">
        <f t="array" ref="BI28">INDEX(BF$1:BF$71,SMALL(IF(BG$1:BG$71=BH28,ROW(BG$1:BG$71)),COUNTIF(BH$1:BH28,BH28)),1)</f>
        <v>Broxbourne</v>
      </c>
      <c r="BJ28" s="418">
        <f t="shared" si="14"/>
        <v>28</v>
      </c>
      <c r="BK28" s="418" t="str">
        <f t="shared" si="15"/>
        <v>Broxbourne</v>
      </c>
      <c r="BN28" s="419" t="s">
        <v>132</v>
      </c>
      <c r="BO28" s="418">
        <f>VLOOKUP(BN28,'Rural 80'!$A$11:$BS$488,40,FALSE)</f>
        <v>41</v>
      </c>
      <c r="BP28" s="418">
        <f t="array" ref="BP28">INDEX(BO$1:BO$71,MATCH(SMALL(COUNTIF(BO$1:BO$71,"&lt;"&amp;BO$1:BO$71),ROW(BO28:BP28)),COUNTIF(BO$1:BO$71,"&lt;"&amp;BO$1:BO$71),0))</f>
        <v>28</v>
      </c>
      <c r="BQ28" s="418" t="str">
        <f t="array" ref="BQ28">INDEX(BN$1:BN$71,SMALL(IF(BO$1:BO$71=BP28,ROW(BO$1:BO$71)),COUNTIF(BP$1:BP28,BP28)),1)</f>
        <v>Sutton</v>
      </c>
      <c r="BR28" s="418">
        <f t="shared" si="16"/>
        <v>28</v>
      </c>
      <c r="BS28" s="418" t="str">
        <f t="shared" si="17"/>
        <v>Sutton</v>
      </c>
      <c r="BV28" s="419" t="s">
        <v>132</v>
      </c>
      <c r="BW28" s="418">
        <f>VLOOKUP(BV28,'Rural 80'!$A$11:$BS$488,44,FALSE)</f>
        <v>41</v>
      </c>
      <c r="BX28" s="418">
        <f t="array" ref="BX28">INDEX(BW$1:BW$71,MATCH(SMALL(COUNTIF(BW$1:BW$71,"&lt;"&amp;BW$1:BW$71),ROW(BW28:BX28)),COUNTIF(BW$1:BW$71,"&lt;"&amp;BW$1:BW$71),0))</f>
        <v>28</v>
      </c>
      <c r="BY28" s="418" t="str">
        <f t="array" ref="BY28">INDEX(BV$1:BV$71,SMALL(IF(BW$1:BW$71=BX28,ROW(BW$1:BW$71)),COUNTIF(BX$1:BX28,BX28)),1)</f>
        <v>St Helens</v>
      </c>
      <c r="BZ28" s="418">
        <f t="shared" si="18"/>
        <v>28</v>
      </c>
      <c r="CA28" s="418" t="str">
        <f t="shared" si="19"/>
        <v>St Helens</v>
      </c>
      <c r="CD28" s="419" t="s">
        <v>132</v>
      </c>
      <c r="CE28" s="418">
        <f>VLOOKUP(CD28,'Rural 80'!$A$11:$BS$488,48,FALSE)</f>
        <v>41</v>
      </c>
      <c r="CF28" s="418">
        <f t="array" ref="CF28">INDEX(CE$1:CE$71,MATCH(SMALL(COUNTIF(CE$1:CE$71,"&lt;"&amp;CE$1:CE$71),ROW(CE28:CF28)),COUNTIF(CE$1:CE$71,"&lt;"&amp;CE$1:CE$71),0))</f>
        <v>28</v>
      </c>
      <c r="CG28" s="418" t="str">
        <f t="array" ref="CG28">INDEX(CD$1:CD$71,SMALL(IF(CE$1:CE$71=CF28,ROW(CE$1:CE$71)),COUNTIF(CF$1:CF28,CF28)),1)</f>
        <v>Dartford</v>
      </c>
      <c r="CH28" s="418">
        <f t="shared" si="20"/>
        <v>28</v>
      </c>
      <c r="CI28" s="418" t="str">
        <f t="shared" si="21"/>
        <v>Dartford</v>
      </c>
      <c r="CL28" s="419" t="s">
        <v>132</v>
      </c>
      <c r="CM28" s="418">
        <f>VLOOKUP(CL28,'Rural 80'!$A$11:$BS$488,52,FALSE)</f>
        <v>42</v>
      </c>
      <c r="CN28" s="418">
        <f t="array" ref="CN28">INDEX(CM$1:CM$71,MATCH(SMALL(COUNTIF(CM$1:CM$71,"&lt;"&amp;CM$1:CM$71),ROW(CM28:CN28)),COUNTIF(CM$1:CM$71,"&lt;"&amp;CM$1:CM$71),0))</f>
        <v>28</v>
      </c>
      <c r="CO28" s="418" t="str">
        <f t="array" ref="CO28">INDEX(CL$1:CL$71,SMALL(IF(CM$1:CM$71=CN28,ROW(CM$1:CM$71)),COUNTIF(CN$1:CN28,CN28)),1)</f>
        <v>Wolverhampton</v>
      </c>
      <c r="CP28" s="418">
        <f t="shared" si="22"/>
        <v>28</v>
      </c>
      <c r="CQ28" s="418" t="str">
        <f t="shared" si="23"/>
        <v>Wolverhampton</v>
      </c>
      <c r="CT28" s="419" t="s">
        <v>132</v>
      </c>
      <c r="CU28" s="418" t="str">
        <f>VLOOKUP(CT28,'Rural 80'!$A$11:$BS$488,56,FALSE)</f>
        <v>9999</v>
      </c>
      <c r="CV28" s="418" t="str">
        <f t="array" ref="CV28">INDEX(CU$1:CU$71,MATCH(SMALL(COUNTIF(CU$1:CU$71,"&lt;"&amp;CU$1:CU$71),ROW(CU28:CV28)),COUNTIF(CU$1:CU$71,"&lt;"&amp;CU$1:CU$71),0))</f>
        <v>9999</v>
      </c>
      <c r="CW28" s="418" t="str">
        <f t="array" ref="CW28">INDEX(CT$1:CT$71,SMALL(IF(CU$1:CU$71=CV28,ROW(CU$1:CU$71)),COUNTIF(CV$1:CV28,CV28)),1)</f>
        <v>Hillingdon</v>
      </c>
      <c r="CX28" s="418" t="str">
        <f t="shared" si="24"/>
        <v>no data</v>
      </c>
      <c r="CY28" s="418" t="str">
        <f t="shared" si="25"/>
        <v>Hillingdon</v>
      </c>
      <c r="DB28" s="419" t="s">
        <v>132</v>
      </c>
      <c r="DC28" s="418" t="str">
        <f>VLOOKUP(DB28,'Rural 80'!$A$11:$BS$488,60,FALSE)</f>
        <v>9999</v>
      </c>
      <c r="DD28" s="418" t="str">
        <f t="array" ref="DD28">INDEX(DC$1:DC$71,MATCH(SMALL(COUNTIF(DC$1:DC$71,"&lt;"&amp;DC$1:DC$71),ROW(DC28:DD28)),COUNTIF(DC$1:DC$71,"&lt;"&amp;DC$1:DC$71),0))</f>
        <v>9999</v>
      </c>
      <c r="DE28" s="418" t="str">
        <f t="array" ref="DE28">INDEX(DB$1:DB$71,SMALL(IF(DC$1:DC$71=DD28,ROW(DC$1:DC$71)),COUNTIF(DD$1:DD28,DD28)),1)</f>
        <v>Hillingdon</v>
      </c>
      <c r="DF28" s="418" t="str">
        <f t="shared" si="26"/>
        <v>no data</v>
      </c>
      <c r="DG28" s="418" t="str">
        <f t="shared" si="27"/>
        <v>Hillingdon</v>
      </c>
      <c r="DJ28" s="419" t="s">
        <v>132</v>
      </c>
      <c r="DK28" s="418" t="str">
        <f>VLOOKUP(DJ28,'Rural 80'!$A$11:$BS$488,64,FALSE)</f>
        <v>9999</v>
      </c>
      <c r="DL28" s="418" t="str">
        <f t="array" ref="DL28">INDEX(DK$1:DK$71,MATCH(SMALL(COUNTIF(DK$1:DK$71,"&lt;"&amp;DK$1:DK$71),ROW(DK28:DL28)),COUNTIF(DK$1:DK$71,"&lt;"&amp;DK$1:DK$71),0))</f>
        <v>9999</v>
      </c>
      <c r="DM28" s="418" t="str">
        <f t="array" ref="DM28">INDEX(DJ$1:DJ$71,SMALL(IF(DK$1:DK$71=DL28,ROW(DK$1:DK$71)),COUNTIF(DL$1:DL28,DL28)),1)</f>
        <v>Hillingdon</v>
      </c>
      <c r="DN28" s="418" t="str">
        <f t="shared" si="28"/>
        <v>no data</v>
      </c>
      <c r="DO28" s="418" t="str">
        <f t="shared" si="29"/>
        <v>Hillingdon</v>
      </c>
      <c r="DR28" s="419" t="s">
        <v>132</v>
      </c>
      <c r="DS28" s="418" t="str">
        <f>VLOOKUP(DR28,'Rural 80'!$A$11:$BS$488,68,FALSE)</f>
        <v>9999</v>
      </c>
      <c r="DT28" s="418" t="str">
        <f t="array" ref="DT28">INDEX(DS$1:DS$71,MATCH(SMALL(COUNTIF(DS$1:DS$71,"&lt;"&amp;DS$1:DS$71),ROW(DS28:DT28)),COUNTIF(DS$1:DS$71,"&lt;"&amp;DS$1:DS$71),0))</f>
        <v>9999</v>
      </c>
      <c r="DU28" s="418" t="str">
        <f t="array" ref="DU28">INDEX(DR$1:DR$71,SMALL(IF(DS$1:DS$71=DT28,ROW(DS$1:DS$71)),COUNTIF(DT$1:DT28,DT28)),1)</f>
        <v>Hillingdon</v>
      </c>
      <c r="DV28" s="418" t="str">
        <f t="shared" si="30"/>
        <v>no data</v>
      </c>
      <c r="DW28" s="418" t="str">
        <f t="shared" si="31"/>
        <v>Hillingdon</v>
      </c>
    </row>
    <row r="29" spans="2:127" x14ac:dyDescent="0.25">
      <c r="B29" s="419" t="s">
        <v>135</v>
      </c>
      <c r="C29" s="418">
        <f>VLOOKUP(B29,'Rural 80'!$A$11:$BS$488,8,FALSE)</f>
        <v>58</v>
      </c>
      <c r="D29" s="418">
        <f t="array" ref="D29">INDEX(C$1:C$71,MATCH(SMALL(COUNTIF(C$1:C$71,"&lt;"&amp;C$1:C$71),ROW(C29:D29)),COUNTIF(C$1:C$71,"&lt;"&amp;C$1:C$71),0))</f>
        <v>29</v>
      </c>
      <c r="E29" s="418" t="str">
        <f t="array" ref="E29">INDEX(B$1:B$71,SMALL(IF(C$1:C$71=D29,ROW(C$1:C$71)),COUNTIF(D$1:D29,D29)),1)</f>
        <v>Bradford</v>
      </c>
      <c r="F29" s="418">
        <f t="shared" si="0"/>
        <v>29</v>
      </c>
      <c r="G29" s="418" t="str">
        <f t="shared" si="1"/>
        <v>Bradford</v>
      </c>
      <c r="J29" s="419" t="s">
        <v>135</v>
      </c>
      <c r="K29" s="418">
        <f>VLOOKUP(J29,'Rural 80'!$A$11:$BS$488,12,FALSE)</f>
        <v>55</v>
      </c>
      <c r="L29" s="418">
        <f t="array" ref="L29">INDEX(K$1:K$71,MATCH(SMALL(COUNTIF(K$1:K$71,"&lt;"&amp;K$1:K$71),ROW(K29:L29)),COUNTIF(K$1:K$71,"&lt;"&amp;K$1:K$71),0))</f>
        <v>29</v>
      </c>
      <c r="M29" s="418" t="str">
        <f t="array" ref="M29">INDEX(J$1:J$71,SMALL(IF(K$1:K$71=L29,ROW(K$1:K$71)),COUNTIF(L$1:L29,L29)),1)</f>
        <v>Woking</v>
      </c>
      <c r="N29" s="418">
        <f t="shared" si="2"/>
        <v>29</v>
      </c>
      <c r="O29" s="418" t="str">
        <f t="shared" si="3"/>
        <v>Woking</v>
      </c>
      <c r="R29" s="419" t="s">
        <v>135</v>
      </c>
      <c r="S29" s="418">
        <f>VLOOKUP(R29,'Rural 80'!$A$11:$BS$488,16,FALSE)</f>
        <v>59</v>
      </c>
      <c r="T29" s="418">
        <f t="array" ref="T29">INDEX(S$1:S$71,MATCH(SMALL(COUNTIF(S$1:S$71,"&lt;"&amp;S$1:S$71),ROW(S29:T29)),COUNTIF(S$1:S$71,"&lt;"&amp;S$1:S$71),0))</f>
        <v>29</v>
      </c>
      <c r="U29" s="418" t="str">
        <f t="array" ref="U29">INDEX(R$1:R$71,SMALL(IF(S$1:S$71=T29,ROW(S$1:S$71)),COUNTIF(T$1:T29,T29)),1)</f>
        <v>Woking</v>
      </c>
      <c r="V29" s="418">
        <f t="shared" si="4"/>
        <v>29</v>
      </c>
      <c r="W29" s="418" t="str">
        <f t="shared" si="5"/>
        <v>Woking</v>
      </c>
      <c r="Z29" s="419" t="s">
        <v>135</v>
      </c>
      <c r="AA29" s="418">
        <f>VLOOKUP(Z29,'Rural 80'!$A$11:$BS$488,20,FALSE)</f>
        <v>66</v>
      </c>
      <c r="AB29" s="418">
        <f t="array" ref="AB29">INDEX(AA$1:AA$71,MATCH(SMALL(COUNTIF(AA$1:AA$71,"&lt;"&amp;AA$1:AA$71),ROW(AA29:AB29)),COUNTIF(AA$1:AA$71,"&lt;"&amp;AA$1:AA$71),0))</f>
        <v>29</v>
      </c>
      <c r="AC29" s="418" t="str">
        <f t="array" ref="AC29">INDEX(Z$1:Z$71,SMALL(IF(AA$1:AA$71=AB29,ROW(AA$1:AA$71)),COUNTIF(AB$1:AB29,AB29)),1)</f>
        <v>Bexley</v>
      </c>
      <c r="AD29" s="418">
        <f t="shared" si="6"/>
        <v>29</v>
      </c>
      <c r="AE29" s="418" t="str">
        <f t="shared" si="7"/>
        <v>Bexley</v>
      </c>
      <c r="AH29" s="419" t="s">
        <v>135</v>
      </c>
      <c r="AI29" s="418">
        <f>VLOOKUP(AH29,'Rural 80'!$A$11:$BS$488,24,FALSE)</f>
        <v>62</v>
      </c>
      <c r="AJ29" s="418">
        <f t="array" ref="AJ29">INDEX(AI$1:AI$71,MATCH(SMALL(COUNTIF(AI$1:AI$71,"&lt;"&amp;AI$1:AI$71),ROW(AI29:AJ29)),COUNTIF(AI$1:AI$71,"&lt;"&amp;AI$1:AI$71),0))</f>
        <v>29</v>
      </c>
      <c r="AK29" s="418" t="str">
        <f t="array" ref="AK29">INDEX(AH$1:AH$71,SMALL(IF(AI$1:AI$71=AJ29,ROW(AI$1:AI$71)),COUNTIF(AJ$1:AJ29,AJ29)),1)</f>
        <v>Wolverhampton</v>
      </c>
      <c r="AL29" s="418">
        <f t="shared" si="8"/>
        <v>29</v>
      </c>
      <c r="AM29" s="418" t="str">
        <f t="shared" si="9"/>
        <v>Wolverhampton</v>
      </c>
      <c r="AP29" s="419" t="s">
        <v>135</v>
      </c>
      <c r="AQ29" s="418">
        <f>VLOOKUP(AP29,'Rural 80'!$A$11:$BS$488,28,FALSE)</f>
        <v>55</v>
      </c>
      <c r="AR29" s="418">
        <f t="array" ref="AR29">INDEX(AQ$1:AQ$71,MATCH(SMALL(COUNTIF(AQ$1:AQ$71,"&lt;"&amp;AQ$1:AQ$71),ROW(AQ29:AR29)),COUNTIF(AQ$1:AQ$71,"&lt;"&amp;AQ$1:AQ$71),0))</f>
        <v>29</v>
      </c>
      <c r="AS29" s="418" t="str">
        <f t="array" ref="AS29">INDEX(AP$1:AP$71,SMALL(IF(AQ$1:AQ$71=AR29,ROW(AQ$1:AQ$71)),COUNTIF(AR$1:AR29,AR29)),1)</f>
        <v>Bradford</v>
      </c>
      <c r="AT29" s="418">
        <f t="shared" si="10"/>
        <v>29</v>
      </c>
      <c r="AU29" s="418" t="str">
        <f t="shared" si="11"/>
        <v>Bradford</v>
      </c>
      <c r="AX29" s="419" t="s">
        <v>135</v>
      </c>
      <c r="AY29" s="418">
        <f>VLOOKUP(AX29,'Rural 80'!$A$11:$BS$488,32,FALSE)</f>
        <v>54</v>
      </c>
      <c r="AZ29" s="418">
        <f t="array" ref="AZ29">INDEX(AY$1:AY$71,MATCH(SMALL(COUNTIF(AY$1:AY$71,"&lt;"&amp;AY$1:AY$71),ROW(AY29:AZ29)),COUNTIF(AY$1:AY$71,"&lt;"&amp;AY$1:AY$71),0))</f>
        <v>29</v>
      </c>
      <c r="BA29" s="418" t="str">
        <f t="array" ref="BA29">INDEX(AX$1:AX$71,SMALL(IF(AY$1:AY$71=AZ29,ROW(AY$1:AY$71)),COUNTIF(AZ$1:AZ29,AZ29)),1)</f>
        <v>Leeds</v>
      </c>
      <c r="BB29" s="418">
        <f t="shared" si="12"/>
        <v>29</v>
      </c>
      <c r="BC29" s="418" t="str">
        <f t="shared" si="13"/>
        <v>Leeds</v>
      </c>
      <c r="BF29" s="419" t="s">
        <v>135</v>
      </c>
      <c r="BG29" s="418">
        <f>VLOOKUP(BF29,'Rural 80'!$A$11:$BS$488,36,FALSE)</f>
        <v>64</v>
      </c>
      <c r="BH29" s="418">
        <f t="array" ref="BH29">INDEX(BG$1:BG$71,MATCH(SMALL(COUNTIF(BG$1:BG$71,"&lt;"&amp;BG$1:BG$71),ROW(BG29:BH29)),COUNTIF(BG$1:BG$71,"&lt;"&amp;BG$1:BG$71),0))</f>
        <v>29</v>
      </c>
      <c r="BI29" s="418" t="str">
        <f t="array" ref="BI29">INDEX(BF$1:BF$71,SMALL(IF(BG$1:BG$71=BH29,ROW(BG$1:BG$71)),COUNTIF(BH$1:BH29,BH29)),1)</f>
        <v>Birmingham</v>
      </c>
      <c r="BJ29" s="418">
        <f t="shared" si="14"/>
        <v>29</v>
      </c>
      <c r="BK29" s="418" t="str">
        <f t="shared" si="15"/>
        <v>Birmingham</v>
      </c>
      <c r="BN29" s="419" t="s">
        <v>135</v>
      </c>
      <c r="BO29" s="418">
        <f>VLOOKUP(BN29,'Rural 80'!$A$11:$BS$488,40,FALSE)</f>
        <v>55</v>
      </c>
      <c r="BP29" s="418">
        <f t="array" ref="BP29">INDEX(BO$1:BO$71,MATCH(SMALL(COUNTIF(BO$1:BO$71,"&lt;"&amp;BO$1:BO$71),ROW(BO29:BP29)),COUNTIF(BO$1:BO$71,"&lt;"&amp;BO$1:BO$71),0))</f>
        <v>29</v>
      </c>
      <c r="BQ29" s="418" t="str">
        <f t="array" ref="BQ29">INDEX(BN$1:BN$71,SMALL(IF(BO$1:BO$71=BP29,ROW(BO$1:BO$71)),COUNTIF(BP$1:BP29,BP29)),1)</f>
        <v>Bromley</v>
      </c>
      <c r="BR29" s="418">
        <f t="shared" si="16"/>
        <v>29</v>
      </c>
      <c r="BS29" s="418" t="str">
        <f t="shared" si="17"/>
        <v>Bromley</v>
      </c>
      <c r="BV29" s="419" t="s">
        <v>135</v>
      </c>
      <c r="BW29" s="418">
        <f>VLOOKUP(BV29,'Rural 80'!$A$11:$BS$488,44,FALSE)</f>
        <v>57</v>
      </c>
      <c r="BX29" s="418">
        <f t="array" ref="BX29">INDEX(BW$1:BW$71,MATCH(SMALL(COUNTIF(BW$1:BW$71,"&lt;"&amp;BW$1:BW$71),ROW(BW29:BX29)),COUNTIF(BW$1:BW$71,"&lt;"&amp;BW$1:BW$71),0))</f>
        <v>29</v>
      </c>
      <c r="BY29" s="418" t="str">
        <f t="array" ref="BY29">INDEX(BV$1:BV$71,SMALL(IF(BW$1:BW$71=BX29,ROW(BW$1:BW$71)),COUNTIF(BX$1:BX29,BX29)),1)</f>
        <v>Elmbridge</v>
      </c>
      <c r="BZ29" s="418">
        <f t="shared" si="18"/>
        <v>29</v>
      </c>
      <c r="CA29" s="418" t="str">
        <f t="shared" si="19"/>
        <v>Elmbridge</v>
      </c>
      <c r="CD29" s="419" t="s">
        <v>135</v>
      </c>
      <c r="CE29" s="418">
        <f>VLOOKUP(CD29,'Rural 80'!$A$11:$BS$488,48,FALSE)</f>
        <v>62</v>
      </c>
      <c r="CF29" s="418">
        <f t="array" ref="CF29">INDEX(CE$1:CE$71,MATCH(SMALL(COUNTIF(CE$1:CE$71,"&lt;"&amp;CE$1:CE$71),ROW(CE29:CF29)),COUNTIF(CE$1:CE$71,"&lt;"&amp;CE$1:CE$71),0))</f>
        <v>29</v>
      </c>
      <c r="CG29" s="418" t="str">
        <f t="array" ref="CG29">INDEX(CD$1:CD$71,SMALL(IF(CE$1:CE$71=CF29,ROW(CE$1:CE$71)),COUNTIF(CF$1:CF29,CF29)),1)</f>
        <v>Bromley</v>
      </c>
      <c r="CH29" s="418">
        <f t="shared" si="20"/>
        <v>29</v>
      </c>
      <c r="CI29" s="418" t="str">
        <f t="shared" si="21"/>
        <v>Bromley</v>
      </c>
      <c r="CL29" s="419" t="s">
        <v>135</v>
      </c>
      <c r="CM29" s="418">
        <f>VLOOKUP(CL29,'Rural 80'!$A$11:$BS$488,52,FALSE)</f>
        <v>65</v>
      </c>
      <c r="CN29" s="418">
        <f t="array" ref="CN29">INDEX(CM$1:CM$71,MATCH(SMALL(COUNTIF(CM$1:CM$71,"&lt;"&amp;CM$1:CM$71),ROW(CM29:CN29)),COUNTIF(CM$1:CM$71,"&lt;"&amp;CM$1:CM$71),0))</f>
        <v>29</v>
      </c>
      <c r="CO29" s="418" t="str">
        <f t="array" ref="CO29">INDEX(CL$1:CL$71,SMALL(IF(CM$1:CM$71=CN29,ROW(CM$1:CM$71)),COUNTIF(CN$1:CN29,CN29)),1)</f>
        <v>Gravesham</v>
      </c>
      <c r="CP29" s="418">
        <f t="shared" si="22"/>
        <v>29</v>
      </c>
      <c r="CQ29" s="418" t="str">
        <f t="shared" si="23"/>
        <v>Gravesham</v>
      </c>
      <c r="CT29" s="419" t="s">
        <v>135</v>
      </c>
      <c r="CU29" s="418" t="str">
        <f>VLOOKUP(CT29,'Rural 80'!$A$11:$BS$488,56,FALSE)</f>
        <v>9999</v>
      </c>
      <c r="CV29" s="418" t="str">
        <f t="array" ref="CV29">INDEX(CU$1:CU$71,MATCH(SMALL(COUNTIF(CU$1:CU$71,"&lt;"&amp;CU$1:CU$71),ROW(CU29:CV29)),COUNTIF(CU$1:CU$71,"&lt;"&amp;CU$1:CU$71),0))</f>
        <v>9999</v>
      </c>
      <c r="CW29" s="418" t="str">
        <f t="array" ref="CW29">INDEX(CT$1:CT$71,SMALL(IF(CU$1:CU$71=CV29,ROW(CU$1:CU$71)),COUNTIF(CV$1:CV29,CV29)),1)</f>
        <v>Hounslow</v>
      </c>
      <c r="CX29" s="418" t="str">
        <f t="shared" si="24"/>
        <v>no data</v>
      </c>
      <c r="CY29" s="418" t="str">
        <f t="shared" si="25"/>
        <v>Hounslow</v>
      </c>
      <c r="DB29" s="419" t="s">
        <v>135</v>
      </c>
      <c r="DC29" s="418" t="str">
        <f>VLOOKUP(DB29,'Rural 80'!$A$11:$BS$488,60,FALSE)</f>
        <v>9999</v>
      </c>
      <c r="DD29" s="418" t="str">
        <f t="array" ref="DD29">INDEX(DC$1:DC$71,MATCH(SMALL(COUNTIF(DC$1:DC$71,"&lt;"&amp;DC$1:DC$71),ROW(DC29:DD29)),COUNTIF(DC$1:DC$71,"&lt;"&amp;DC$1:DC$71),0))</f>
        <v>9999</v>
      </c>
      <c r="DE29" s="418" t="str">
        <f t="array" ref="DE29">INDEX(DB$1:DB$71,SMALL(IF(DC$1:DC$71=DD29,ROW(DC$1:DC$71)),COUNTIF(DD$1:DD29,DD29)),1)</f>
        <v>Hounslow</v>
      </c>
      <c r="DF29" s="418" t="str">
        <f t="shared" si="26"/>
        <v>no data</v>
      </c>
      <c r="DG29" s="418" t="str">
        <f t="shared" si="27"/>
        <v>Hounslow</v>
      </c>
      <c r="DJ29" s="419" t="s">
        <v>135</v>
      </c>
      <c r="DK29" s="418" t="str">
        <f>VLOOKUP(DJ29,'Rural 80'!$A$11:$BS$488,64,FALSE)</f>
        <v>9999</v>
      </c>
      <c r="DL29" s="418" t="str">
        <f t="array" ref="DL29">INDEX(DK$1:DK$71,MATCH(SMALL(COUNTIF(DK$1:DK$71,"&lt;"&amp;DK$1:DK$71),ROW(DK29:DL29)),COUNTIF(DK$1:DK$71,"&lt;"&amp;DK$1:DK$71),0))</f>
        <v>9999</v>
      </c>
      <c r="DM29" s="418" t="str">
        <f t="array" ref="DM29">INDEX(DJ$1:DJ$71,SMALL(IF(DK$1:DK$71=DL29,ROW(DK$1:DK$71)),COUNTIF(DL$1:DL29,DL29)),1)</f>
        <v>Hounslow</v>
      </c>
      <c r="DN29" s="418" t="str">
        <f t="shared" si="28"/>
        <v>no data</v>
      </c>
      <c r="DO29" s="418" t="str">
        <f t="shared" si="29"/>
        <v>Hounslow</v>
      </c>
      <c r="DR29" s="419" t="s">
        <v>135</v>
      </c>
      <c r="DS29" s="418" t="str">
        <f>VLOOKUP(DR29,'Rural 80'!$A$11:$BS$488,68,FALSE)</f>
        <v>9999</v>
      </c>
      <c r="DT29" s="418" t="str">
        <f t="array" ref="DT29">INDEX(DS$1:DS$71,MATCH(SMALL(COUNTIF(DS$1:DS$71,"&lt;"&amp;DS$1:DS$71),ROW(DS29:DT29)),COUNTIF(DS$1:DS$71,"&lt;"&amp;DS$1:DS$71),0))</f>
        <v>9999</v>
      </c>
      <c r="DU29" s="418" t="str">
        <f t="array" ref="DU29">INDEX(DR$1:DR$71,SMALL(IF(DS$1:DS$71=DT29,ROW(DS$1:DS$71)),COUNTIF(DT$1:DT29,DT29)),1)</f>
        <v>Hounslow</v>
      </c>
      <c r="DV29" s="418" t="str">
        <f t="shared" si="30"/>
        <v>no data</v>
      </c>
      <c r="DW29" s="418" t="str">
        <f t="shared" si="31"/>
        <v>Hounslow</v>
      </c>
    </row>
    <row r="30" spans="2:127" x14ac:dyDescent="0.25">
      <c r="B30" s="419" t="s">
        <v>141</v>
      </c>
      <c r="C30" s="418">
        <f>VLOOKUP(B30,'Rural 80'!$A$11:$BS$488,8,FALSE)</f>
        <v>63</v>
      </c>
      <c r="D30" s="418">
        <f t="array" ref="D30">INDEX(C$1:C$71,MATCH(SMALL(COUNTIF(C$1:C$71,"&lt;"&amp;C$1:C$71),ROW(C30:D30)),COUNTIF(C$1:C$71,"&lt;"&amp;C$1:C$71),0))</f>
        <v>30</v>
      </c>
      <c r="E30" s="418" t="str">
        <f t="array" ref="E30">INDEX(B$1:B$71,SMALL(IF(C$1:C$71=D30,ROW(C$1:C$71)),COUNTIF(D$1:D30,D30)),1)</f>
        <v>Sutton</v>
      </c>
      <c r="F30" s="418">
        <f t="shared" si="0"/>
        <v>30</v>
      </c>
      <c r="G30" s="418" t="str">
        <f t="shared" si="1"/>
        <v>Sutton</v>
      </c>
      <c r="J30" s="419" t="s">
        <v>141</v>
      </c>
      <c r="K30" s="418">
        <f>VLOOKUP(J30,'Rural 80'!$A$11:$BS$488,12,FALSE)</f>
        <v>66</v>
      </c>
      <c r="L30" s="418">
        <f t="array" ref="L30">INDEX(K$1:K$71,MATCH(SMALL(COUNTIF(K$1:K$71,"&lt;"&amp;K$1:K$71),ROW(K30:L30)),COUNTIF(K$1:K$71,"&lt;"&amp;K$1:K$71),0))</f>
        <v>30</v>
      </c>
      <c r="M30" s="418" t="str">
        <f t="array" ref="M30">INDEX(J$1:J$71,SMALL(IF(K$1:K$71=L30,ROW(K$1:K$71)),COUNTIF(L$1:L30,L30)),1)</f>
        <v>Watford</v>
      </c>
      <c r="N30" s="418">
        <f t="shared" si="2"/>
        <v>30</v>
      </c>
      <c r="O30" s="418" t="str">
        <f t="shared" si="3"/>
        <v>Watford</v>
      </c>
      <c r="R30" s="419" t="s">
        <v>141</v>
      </c>
      <c r="S30" s="418">
        <f>VLOOKUP(R30,'Rural 80'!$A$11:$BS$488,16,FALSE)</f>
        <v>66</v>
      </c>
      <c r="T30" s="418">
        <f t="array" ref="T30">INDEX(S$1:S$71,MATCH(SMALL(COUNTIF(S$1:S$71,"&lt;"&amp;S$1:S$71),ROW(S30:T30)),COUNTIF(S$1:S$71,"&lt;"&amp;S$1:S$71),0))</f>
        <v>30</v>
      </c>
      <c r="U30" s="418" t="str">
        <f t="array" ref="U30">INDEX(R$1:R$71,SMALL(IF(S$1:S$71=T30,ROW(S$1:S$71)),COUNTIF(T$1:T30,T30)),1)</f>
        <v>South Tyneside</v>
      </c>
      <c r="V30" s="418">
        <f t="shared" si="4"/>
        <v>30</v>
      </c>
      <c r="W30" s="418" t="str">
        <f t="shared" si="5"/>
        <v>South Tyneside</v>
      </c>
      <c r="Z30" s="419" t="s">
        <v>141</v>
      </c>
      <c r="AA30" s="418">
        <f>VLOOKUP(Z30,'Rural 80'!$A$11:$BS$488,20,FALSE)</f>
        <v>59</v>
      </c>
      <c r="AB30" s="418">
        <f t="array" ref="AB30">INDEX(AA$1:AA$71,MATCH(SMALL(COUNTIF(AA$1:AA$71,"&lt;"&amp;AA$1:AA$71),ROW(AA30:AB30)),COUNTIF(AA$1:AA$71,"&lt;"&amp;AA$1:AA$71),0))</f>
        <v>30</v>
      </c>
      <c r="AC30" s="418" t="str">
        <f t="array" ref="AC30">INDEX(Z$1:Z$71,SMALL(IF(AA$1:AA$71=AB30,ROW(AA$1:AA$71)),COUNTIF(AB$1:AB30,AB30)),1)</f>
        <v>Salford</v>
      </c>
      <c r="AD30" s="418">
        <f t="shared" si="6"/>
        <v>30</v>
      </c>
      <c r="AE30" s="418" t="str">
        <f t="shared" si="7"/>
        <v>Salford</v>
      </c>
      <c r="AH30" s="419" t="s">
        <v>141</v>
      </c>
      <c r="AI30" s="418">
        <f>VLOOKUP(AH30,'Rural 80'!$A$11:$BS$488,24,FALSE)</f>
        <v>53</v>
      </c>
      <c r="AJ30" s="418">
        <f t="array" ref="AJ30">INDEX(AI$1:AI$71,MATCH(SMALL(COUNTIF(AI$1:AI$71,"&lt;"&amp;AI$1:AI$71),ROW(AI30:AJ30)),COUNTIF(AI$1:AI$71,"&lt;"&amp;AI$1:AI$71),0))</f>
        <v>30</v>
      </c>
      <c r="AK30" s="418" t="str">
        <f t="array" ref="AK30">INDEX(AH$1:AH$71,SMALL(IF(AI$1:AI$71=AJ30,ROW(AI$1:AI$71)),COUNTIF(AJ$1:AJ30,AJ30)),1)</f>
        <v>Elmbridge</v>
      </c>
      <c r="AL30" s="418">
        <f t="shared" si="8"/>
        <v>30</v>
      </c>
      <c r="AM30" s="418" t="str">
        <f t="shared" si="9"/>
        <v>Elmbridge</v>
      </c>
      <c r="AP30" s="419" t="s">
        <v>141</v>
      </c>
      <c r="AQ30" s="418">
        <f>VLOOKUP(AP30,'Rural 80'!$A$11:$BS$488,28,FALSE)</f>
        <v>59</v>
      </c>
      <c r="AR30" s="418">
        <f t="array" ref="AR30">INDEX(AQ$1:AQ$71,MATCH(SMALL(COUNTIF(AQ$1:AQ$71,"&lt;"&amp;AQ$1:AQ$71),ROW(AQ30:AR30)),COUNTIF(AQ$1:AQ$71,"&lt;"&amp;AQ$1:AQ$71),0))</f>
        <v>30</v>
      </c>
      <c r="AS30" s="418" t="str">
        <f t="array" ref="AS30">INDEX(AP$1:AP$71,SMALL(IF(AQ$1:AQ$71=AR30,ROW(AQ$1:AQ$71)),COUNTIF(AR$1:AR30,AR30)),1)</f>
        <v>Elmbridge</v>
      </c>
      <c r="AT30" s="418">
        <f t="shared" si="10"/>
        <v>30</v>
      </c>
      <c r="AU30" s="418" t="str">
        <f t="shared" si="11"/>
        <v>Elmbridge</v>
      </c>
      <c r="AX30" s="419" t="s">
        <v>141</v>
      </c>
      <c r="AY30" s="418">
        <f>VLOOKUP(AX30,'Rural 80'!$A$11:$BS$488,32,FALSE)</f>
        <v>59</v>
      </c>
      <c r="AZ30" s="418">
        <f t="array" ref="AZ30">INDEX(AY$1:AY$71,MATCH(SMALL(COUNTIF(AY$1:AY$71,"&lt;"&amp;AY$1:AY$71),ROW(AY30:AZ30)),COUNTIF(AY$1:AY$71,"&lt;"&amp;AY$1:AY$71),0))</f>
        <v>30</v>
      </c>
      <c r="BA30" s="418" t="str">
        <f t="array" ref="BA30">INDEX(AX$1:AX$71,SMALL(IF(AY$1:AY$71=AZ30,ROW(AY$1:AY$71)),COUNTIF(AZ$1:AZ30,AZ30)),1)</f>
        <v>Elmbridge</v>
      </c>
      <c r="BB30" s="418">
        <f t="shared" si="12"/>
        <v>30</v>
      </c>
      <c r="BC30" s="418" t="str">
        <f t="shared" si="13"/>
        <v>Elmbridge</v>
      </c>
      <c r="BF30" s="419" t="s">
        <v>141</v>
      </c>
      <c r="BG30" s="418">
        <f>VLOOKUP(BF30,'Rural 80'!$A$11:$BS$488,36,FALSE)</f>
        <v>57</v>
      </c>
      <c r="BH30" s="418">
        <f t="array" ref="BH30">INDEX(BG$1:BG$71,MATCH(SMALL(COUNTIF(BG$1:BG$71,"&lt;"&amp;BG$1:BG$71),ROW(BG30:BH30)),COUNTIF(BG$1:BG$71,"&lt;"&amp;BG$1:BG$71),0))</f>
        <v>30</v>
      </c>
      <c r="BI30" s="418" t="str">
        <f t="array" ref="BI30">INDEX(BF$1:BF$71,SMALL(IF(BG$1:BG$71=BH30,ROW(BG$1:BG$71)),COUNTIF(BH$1:BH30,BH30)),1)</f>
        <v>Dartford</v>
      </c>
      <c r="BJ30" s="418">
        <f t="shared" si="14"/>
        <v>30</v>
      </c>
      <c r="BK30" s="418" t="str">
        <f t="shared" si="15"/>
        <v>Dartford</v>
      </c>
      <c r="BN30" s="419" t="s">
        <v>141</v>
      </c>
      <c r="BO30" s="418">
        <f>VLOOKUP(BN30,'Rural 80'!$A$11:$BS$488,40,FALSE)</f>
        <v>66</v>
      </c>
      <c r="BP30" s="418">
        <f t="array" ref="BP30">INDEX(BO$1:BO$71,MATCH(SMALL(COUNTIF(BO$1:BO$71,"&lt;"&amp;BO$1:BO$71),ROW(BO30:BP30)),COUNTIF(BO$1:BO$71,"&lt;"&amp;BO$1:BO$71),0))</f>
        <v>30</v>
      </c>
      <c r="BQ30" s="418" t="str">
        <f t="array" ref="BQ30">INDEX(BN$1:BN$71,SMALL(IF(BO$1:BO$71=BP30,ROW(BO$1:BO$71)),COUNTIF(BP$1:BP30,BP30)),1)</f>
        <v>Kirklees</v>
      </c>
      <c r="BR30" s="418">
        <f t="shared" si="16"/>
        <v>30</v>
      </c>
      <c r="BS30" s="418" t="str">
        <f t="shared" si="17"/>
        <v>Kirklees</v>
      </c>
      <c r="BV30" s="419" t="s">
        <v>141</v>
      </c>
      <c r="BW30" s="418">
        <f>VLOOKUP(BV30,'Rural 80'!$A$11:$BS$488,44,FALSE)</f>
        <v>66</v>
      </c>
      <c r="BX30" s="418">
        <f t="array" ref="BX30">INDEX(BW$1:BW$71,MATCH(SMALL(COUNTIF(BW$1:BW$71,"&lt;"&amp;BW$1:BW$71),ROW(BW30:BX30)),COUNTIF(BW$1:BW$71,"&lt;"&amp;BW$1:BW$71),0))</f>
        <v>30</v>
      </c>
      <c r="BY30" s="418" t="str">
        <f t="array" ref="BY30">INDEX(BV$1:BV$71,SMALL(IF(BW$1:BW$71=BX30,ROW(BW$1:BW$71)),COUNTIF(BX$1:BX30,BX30)),1)</f>
        <v>Sutton</v>
      </c>
      <c r="BZ30" s="418">
        <f t="shared" si="18"/>
        <v>30</v>
      </c>
      <c r="CA30" s="418" t="str">
        <f t="shared" si="19"/>
        <v>Sutton</v>
      </c>
      <c r="CD30" s="419" t="s">
        <v>141</v>
      </c>
      <c r="CE30" s="418">
        <f>VLOOKUP(CD30,'Rural 80'!$A$11:$BS$488,48,FALSE)</f>
        <v>67</v>
      </c>
      <c r="CF30" s="418">
        <f t="array" ref="CF30">INDEX(CE$1:CE$71,MATCH(SMALL(COUNTIF(CE$1:CE$71,"&lt;"&amp;CE$1:CE$71),ROW(CE30:CF30)),COUNTIF(CE$1:CE$71,"&lt;"&amp;CE$1:CE$71),0))</f>
        <v>30</v>
      </c>
      <c r="CG30" s="418" t="str">
        <f t="array" ref="CG30">INDEX(CD$1:CD$71,SMALL(IF(CE$1:CE$71=CF30,ROW(CE$1:CE$71)),COUNTIF(CF$1:CF30,CF30)),1)</f>
        <v>Kirklees</v>
      </c>
      <c r="CH30" s="418">
        <f t="shared" si="20"/>
        <v>30</v>
      </c>
      <c r="CI30" s="418" t="str">
        <f t="shared" si="21"/>
        <v>Kirklees</v>
      </c>
      <c r="CL30" s="419" t="s">
        <v>141</v>
      </c>
      <c r="CM30" s="418">
        <f>VLOOKUP(CL30,'Rural 80'!$A$11:$BS$488,52,FALSE)</f>
        <v>62</v>
      </c>
      <c r="CN30" s="418">
        <f t="array" ref="CN30">INDEX(CM$1:CM$71,MATCH(SMALL(COUNTIF(CM$1:CM$71,"&lt;"&amp;CM$1:CM$71),ROW(CM30:CN30)),COUNTIF(CM$1:CM$71,"&lt;"&amp;CM$1:CM$71),0))</f>
        <v>30</v>
      </c>
      <c r="CO30" s="418" t="str">
        <f t="array" ref="CO30">INDEX(CL$1:CL$71,SMALL(IF(CM$1:CM$71=CN30,ROW(CM$1:CM$71)),COUNTIF(CN$1:CN30,CN30)),1)</f>
        <v>Kirklees</v>
      </c>
      <c r="CP30" s="418">
        <f t="shared" si="22"/>
        <v>30</v>
      </c>
      <c r="CQ30" s="418" t="str">
        <f t="shared" si="23"/>
        <v>Kirklees</v>
      </c>
      <c r="CT30" s="419" t="s">
        <v>141</v>
      </c>
      <c r="CU30" s="418" t="str">
        <f>VLOOKUP(CT30,'Rural 80'!$A$11:$BS$488,56,FALSE)</f>
        <v>9999</v>
      </c>
      <c r="CV30" s="418" t="str">
        <f t="array" ref="CV30">INDEX(CU$1:CU$71,MATCH(SMALL(COUNTIF(CU$1:CU$71,"&lt;"&amp;CU$1:CU$71),ROW(CU30:CV30)),COUNTIF(CU$1:CU$71,"&lt;"&amp;CU$1:CU$71),0))</f>
        <v>9999</v>
      </c>
      <c r="CW30" s="418" t="str">
        <f t="array" ref="CW30">INDEX(CT$1:CT$71,SMALL(IF(CU$1:CU$71=CV30,ROW(CU$1:CU$71)),COUNTIF(CV$1:CV30,CV30)),1)</f>
        <v>Islington</v>
      </c>
      <c r="CX30" s="418" t="str">
        <f t="shared" si="24"/>
        <v>no data</v>
      </c>
      <c r="CY30" s="418" t="str">
        <f t="shared" si="25"/>
        <v>Islington</v>
      </c>
      <c r="DB30" s="419" t="s">
        <v>141</v>
      </c>
      <c r="DC30" s="418" t="str">
        <f>VLOOKUP(DB30,'Rural 80'!$A$11:$BS$488,60,FALSE)</f>
        <v>9999</v>
      </c>
      <c r="DD30" s="418" t="str">
        <f t="array" ref="DD30">INDEX(DC$1:DC$71,MATCH(SMALL(COUNTIF(DC$1:DC$71,"&lt;"&amp;DC$1:DC$71),ROW(DC30:DD30)),COUNTIF(DC$1:DC$71,"&lt;"&amp;DC$1:DC$71),0))</f>
        <v>9999</v>
      </c>
      <c r="DE30" s="418" t="str">
        <f t="array" ref="DE30">INDEX(DB$1:DB$71,SMALL(IF(DC$1:DC$71=DD30,ROW(DC$1:DC$71)),COUNTIF(DD$1:DD30,DD30)),1)</f>
        <v>Islington</v>
      </c>
      <c r="DF30" s="418" t="str">
        <f t="shared" si="26"/>
        <v>no data</v>
      </c>
      <c r="DG30" s="418" t="str">
        <f t="shared" si="27"/>
        <v>Islington</v>
      </c>
      <c r="DJ30" s="419" t="s">
        <v>141</v>
      </c>
      <c r="DK30" s="418" t="str">
        <f>VLOOKUP(DJ30,'Rural 80'!$A$11:$BS$488,64,FALSE)</f>
        <v>9999</v>
      </c>
      <c r="DL30" s="418" t="str">
        <f t="array" ref="DL30">INDEX(DK$1:DK$71,MATCH(SMALL(COUNTIF(DK$1:DK$71,"&lt;"&amp;DK$1:DK$71),ROW(DK30:DL30)),COUNTIF(DK$1:DK$71,"&lt;"&amp;DK$1:DK$71),0))</f>
        <v>9999</v>
      </c>
      <c r="DM30" s="418" t="str">
        <f t="array" ref="DM30">INDEX(DJ$1:DJ$71,SMALL(IF(DK$1:DK$71=DL30,ROW(DK$1:DK$71)),COUNTIF(DL$1:DL30,DL30)),1)</f>
        <v>Islington</v>
      </c>
      <c r="DN30" s="418" t="str">
        <f t="shared" si="28"/>
        <v>no data</v>
      </c>
      <c r="DO30" s="418" t="str">
        <f t="shared" si="29"/>
        <v>Islington</v>
      </c>
      <c r="DR30" s="419" t="s">
        <v>141</v>
      </c>
      <c r="DS30" s="418" t="str">
        <f>VLOOKUP(DR30,'Rural 80'!$A$11:$BS$488,68,FALSE)</f>
        <v>9999</v>
      </c>
      <c r="DT30" s="418" t="str">
        <f t="array" ref="DT30">INDEX(DS$1:DS$71,MATCH(SMALL(COUNTIF(DS$1:DS$71,"&lt;"&amp;DS$1:DS$71),ROW(DS30:DT30)),COUNTIF(DS$1:DS$71,"&lt;"&amp;DS$1:DS$71),0))</f>
        <v>9999</v>
      </c>
      <c r="DU30" s="418" t="str">
        <f t="array" ref="DU30">INDEX(DR$1:DR$71,SMALL(IF(DS$1:DS$71=DT30,ROW(DS$1:DS$71)),COUNTIF(DT$1:DT30,DT30)),1)</f>
        <v>Islington</v>
      </c>
      <c r="DV30" s="418" t="str">
        <f t="shared" si="30"/>
        <v>no data</v>
      </c>
      <c r="DW30" s="418" t="str">
        <f t="shared" si="31"/>
        <v>Islington</v>
      </c>
    </row>
    <row r="31" spans="2:127" x14ac:dyDescent="0.25">
      <c r="B31" s="419" t="s">
        <v>142</v>
      </c>
      <c r="C31" s="418">
        <f>VLOOKUP(B31,'Rural 80'!$A$11:$BS$488,8,FALSE)</f>
        <v>59</v>
      </c>
      <c r="D31" s="418">
        <f t="array" ref="D31">INDEX(C$1:C$71,MATCH(SMALL(COUNTIF(C$1:C$71,"&lt;"&amp;C$1:C$71),ROW(C31:D31)),COUNTIF(C$1:C$71,"&lt;"&amp;C$1:C$71),0))</f>
        <v>31</v>
      </c>
      <c r="E31" s="418" t="str">
        <f t="array" ref="E31">INDEX(B$1:B$71,SMALL(IF(C$1:C$71=D31,ROW(C$1:C$71)),COUNTIF(D$1:D31,D31)),1)</f>
        <v>Watford</v>
      </c>
      <c r="F31" s="418">
        <f t="shared" si="0"/>
        <v>31</v>
      </c>
      <c r="G31" s="418" t="str">
        <f t="shared" si="1"/>
        <v>Watford</v>
      </c>
      <c r="J31" s="419" t="s">
        <v>142</v>
      </c>
      <c r="K31" s="418">
        <f>VLOOKUP(J31,'Rural 80'!$A$11:$BS$488,12,FALSE)</f>
        <v>59</v>
      </c>
      <c r="L31" s="418">
        <f t="array" ref="L31">INDEX(K$1:K$71,MATCH(SMALL(COUNTIF(K$1:K$71,"&lt;"&amp;K$1:K$71),ROW(K31:L31)),COUNTIF(K$1:K$71,"&lt;"&amp;K$1:K$71),0))</f>
        <v>31</v>
      </c>
      <c r="M31" s="418" t="str">
        <f t="array" ref="M31">INDEX(J$1:J$71,SMALL(IF(K$1:K$71=L31,ROW(K$1:K$71)),COUNTIF(L$1:L31,L31)),1)</f>
        <v>Sutton</v>
      </c>
      <c r="N31" s="418">
        <f t="shared" si="2"/>
        <v>31</v>
      </c>
      <c r="O31" s="418" t="str">
        <f t="shared" si="3"/>
        <v>Sutton</v>
      </c>
      <c r="R31" s="419" t="s">
        <v>142</v>
      </c>
      <c r="S31" s="418">
        <f>VLOOKUP(R31,'Rural 80'!$A$11:$BS$488,16,FALSE)</f>
        <v>62</v>
      </c>
      <c r="T31" s="418">
        <f t="array" ref="T31">INDEX(S$1:S$71,MATCH(SMALL(COUNTIF(S$1:S$71,"&lt;"&amp;S$1:S$71),ROW(S31:T31)),COUNTIF(S$1:S$71,"&lt;"&amp;S$1:S$71),0))</f>
        <v>31</v>
      </c>
      <c r="U31" s="418" t="str">
        <f t="array" ref="U31">INDEX(R$1:R$71,SMALL(IF(S$1:S$71=T31,ROW(S$1:S$71)),COUNTIF(T$1:T31,T31)),1)</f>
        <v>Watford</v>
      </c>
      <c r="V31" s="418">
        <f t="shared" si="4"/>
        <v>31</v>
      </c>
      <c r="W31" s="418" t="str">
        <f t="shared" si="5"/>
        <v>Watford</v>
      </c>
      <c r="Z31" s="419" t="s">
        <v>142</v>
      </c>
      <c r="AA31" s="418">
        <f>VLOOKUP(Z31,'Rural 80'!$A$11:$BS$488,20,FALSE)</f>
        <v>57</v>
      </c>
      <c r="AB31" s="418">
        <f t="array" ref="AB31">INDEX(AA$1:AA$71,MATCH(SMALL(COUNTIF(AA$1:AA$71,"&lt;"&amp;AA$1:AA$71),ROW(AA31:AB31)),COUNTIF(AA$1:AA$71,"&lt;"&amp;AA$1:AA$71),0))</f>
        <v>31</v>
      </c>
      <c r="AC31" s="418" t="str">
        <f t="array" ref="AC31">INDEX(Z$1:Z$71,SMALL(IF(AA$1:AA$71=AB31,ROW(AA$1:AA$71)),COUNTIF(AB$1:AB31,AB31)),1)</f>
        <v>South Tyneside</v>
      </c>
      <c r="AD31" s="418">
        <f t="shared" si="6"/>
        <v>31</v>
      </c>
      <c r="AE31" s="418" t="str">
        <f t="shared" si="7"/>
        <v>South Tyneside</v>
      </c>
      <c r="AH31" s="419" t="s">
        <v>142</v>
      </c>
      <c r="AI31" s="418">
        <f>VLOOKUP(AH31,'Rural 80'!$A$11:$BS$488,24,FALSE)</f>
        <v>63</v>
      </c>
      <c r="AJ31" s="418">
        <f t="array" ref="AJ31">INDEX(AI$1:AI$71,MATCH(SMALL(COUNTIF(AI$1:AI$71,"&lt;"&amp;AI$1:AI$71),ROW(AI31:AJ31)),COUNTIF(AI$1:AI$71,"&lt;"&amp;AI$1:AI$71),0))</f>
        <v>31</v>
      </c>
      <c r="AK31" s="418" t="str">
        <f t="array" ref="AK31">INDEX(AH$1:AH$71,SMALL(IF(AI$1:AI$71=AJ31,ROW(AI$1:AI$71)),COUNTIF(AJ$1:AJ31,AJ31)),1)</f>
        <v>Birmingham</v>
      </c>
      <c r="AL31" s="418">
        <f t="shared" si="8"/>
        <v>31</v>
      </c>
      <c r="AM31" s="418" t="str">
        <f t="shared" si="9"/>
        <v>Birmingham</v>
      </c>
      <c r="AP31" s="419" t="s">
        <v>142</v>
      </c>
      <c r="AQ31" s="418">
        <f>VLOOKUP(AP31,'Rural 80'!$A$11:$BS$488,28,FALSE)</f>
        <v>63</v>
      </c>
      <c r="AR31" s="418">
        <f t="array" ref="AR31">INDEX(AQ$1:AQ$71,MATCH(SMALL(COUNTIF(AQ$1:AQ$71,"&lt;"&amp;AQ$1:AQ$71),ROW(AQ31:AR31)),COUNTIF(AQ$1:AQ$71,"&lt;"&amp;AQ$1:AQ$71),0))</f>
        <v>31</v>
      </c>
      <c r="AS31" s="418" t="str">
        <f t="array" ref="AS31">INDEX(AP$1:AP$71,SMALL(IF(AQ$1:AQ$71=AR31,ROW(AQ$1:AQ$71)),COUNTIF(AR$1:AR31,AR31)),1)</f>
        <v>Leeds</v>
      </c>
      <c r="AT31" s="418">
        <f t="shared" si="10"/>
        <v>31</v>
      </c>
      <c r="AU31" s="418" t="str">
        <f t="shared" si="11"/>
        <v>Leeds</v>
      </c>
      <c r="AX31" s="419" t="s">
        <v>142</v>
      </c>
      <c r="AY31" s="418">
        <f>VLOOKUP(AX31,'Rural 80'!$A$11:$BS$488,32,FALSE)</f>
        <v>64</v>
      </c>
      <c r="AZ31" s="418">
        <f t="array" ref="AZ31">INDEX(AY$1:AY$71,MATCH(SMALL(COUNTIF(AY$1:AY$71,"&lt;"&amp;AY$1:AY$71),ROW(AY31:AZ31)),COUNTIF(AY$1:AY$71,"&lt;"&amp;AY$1:AY$71),0))</f>
        <v>31</v>
      </c>
      <c r="BA31" s="418" t="str">
        <f t="array" ref="BA31">INDEX(AX$1:AX$71,SMALL(IF(AY$1:AY$71=AZ31,ROW(AY$1:AY$71)),COUNTIF(AZ$1:AZ31,AZ31)),1)</f>
        <v>Birmingham</v>
      </c>
      <c r="BB31" s="418">
        <f t="shared" si="12"/>
        <v>31</v>
      </c>
      <c r="BC31" s="418" t="str">
        <f t="shared" si="13"/>
        <v>Birmingham</v>
      </c>
      <c r="BF31" s="419" t="s">
        <v>142</v>
      </c>
      <c r="BG31" s="418">
        <f>VLOOKUP(BF31,'Rural 80'!$A$11:$BS$488,36,FALSE)</f>
        <v>62</v>
      </c>
      <c r="BH31" s="418">
        <f t="array" ref="BH31">INDEX(BG$1:BG$71,MATCH(SMALL(COUNTIF(BG$1:BG$71,"&lt;"&amp;BG$1:BG$71),ROW(BG31:BH31)),COUNTIF(BG$1:BG$71,"&lt;"&amp;BG$1:BG$71),0))</f>
        <v>31</v>
      </c>
      <c r="BI31" s="418" t="str">
        <f t="array" ref="BI31">INDEX(BF$1:BF$71,SMALL(IF(BG$1:BG$71=BH31,ROW(BG$1:BG$71)),COUNTIF(BH$1:BH31,BH31)),1)</f>
        <v>Richmond upon Thames</v>
      </c>
      <c r="BJ31" s="418">
        <f t="shared" si="14"/>
        <v>31</v>
      </c>
      <c r="BK31" s="418" t="str">
        <f t="shared" si="15"/>
        <v>Richmond upon Thames</v>
      </c>
      <c r="BN31" s="419" t="s">
        <v>142</v>
      </c>
      <c r="BO31" s="418">
        <f>VLOOKUP(BN31,'Rural 80'!$A$11:$BS$488,40,FALSE)</f>
        <v>56</v>
      </c>
      <c r="BP31" s="418">
        <f t="array" ref="BP31">INDEX(BO$1:BO$71,MATCH(SMALL(COUNTIF(BO$1:BO$71,"&lt;"&amp;BO$1:BO$71),ROW(BO31:BP31)),COUNTIF(BO$1:BO$71,"&lt;"&amp;BO$1:BO$71),0))</f>
        <v>31</v>
      </c>
      <c r="BQ31" s="418" t="str">
        <f t="array" ref="BQ31">INDEX(BN$1:BN$71,SMALL(IF(BO$1:BO$71=BP31,ROW(BO$1:BO$71)),COUNTIF(BP$1:BP31,BP31)),1)</f>
        <v>Elmbridge</v>
      </c>
      <c r="BR31" s="418">
        <f t="shared" si="16"/>
        <v>31</v>
      </c>
      <c r="BS31" s="418" t="str">
        <f t="shared" si="17"/>
        <v>Elmbridge</v>
      </c>
      <c r="BV31" s="419" t="s">
        <v>142</v>
      </c>
      <c r="BW31" s="418">
        <f>VLOOKUP(BV31,'Rural 80'!$A$11:$BS$488,44,FALSE)</f>
        <v>56</v>
      </c>
      <c r="BX31" s="418">
        <f t="array" ref="BX31">INDEX(BW$1:BW$71,MATCH(SMALL(COUNTIF(BW$1:BW$71,"&lt;"&amp;BW$1:BW$71),ROW(BW31:BX31)),COUNTIF(BW$1:BW$71,"&lt;"&amp;BW$1:BW$71),0))</f>
        <v>31</v>
      </c>
      <c r="BY31" s="418" t="str">
        <f t="array" ref="BY31">INDEX(BV$1:BV$71,SMALL(IF(BW$1:BW$71=BX31,ROW(BW$1:BW$71)),COUNTIF(BX$1:BX31,BX31)),1)</f>
        <v>Bromley</v>
      </c>
      <c r="BZ31" s="418">
        <f t="shared" si="18"/>
        <v>31</v>
      </c>
      <c r="CA31" s="418" t="str">
        <f t="shared" si="19"/>
        <v>Bromley</v>
      </c>
      <c r="CD31" s="419" t="s">
        <v>142</v>
      </c>
      <c r="CE31" s="418">
        <f>VLOOKUP(CD31,'Rural 80'!$A$11:$BS$488,48,FALSE)</f>
        <v>59</v>
      </c>
      <c r="CF31" s="418">
        <f t="array" ref="CF31">INDEX(CE$1:CE$71,MATCH(SMALL(COUNTIF(CE$1:CE$71,"&lt;"&amp;CE$1:CE$71),ROW(CE31:CF31)),COUNTIF(CE$1:CE$71,"&lt;"&amp;CE$1:CE$71),0))</f>
        <v>31</v>
      </c>
      <c r="CG31" s="418" t="str">
        <f t="array" ref="CG31">INDEX(CD$1:CD$71,SMALL(IF(CE$1:CE$71=CF31,ROW(CE$1:CE$71)),COUNTIF(CF$1:CF31,CF31)),1)</f>
        <v>Bexley</v>
      </c>
      <c r="CH31" s="418">
        <f t="shared" si="20"/>
        <v>31</v>
      </c>
      <c r="CI31" s="418" t="str">
        <f t="shared" si="21"/>
        <v>Bexley</v>
      </c>
      <c r="CL31" s="419" t="s">
        <v>142</v>
      </c>
      <c r="CM31" s="418">
        <f>VLOOKUP(CL31,'Rural 80'!$A$11:$BS$488,52,FALSE)</f>
        <v>55</v>
      </c>
      <c r="CN31" s="418">
        <f t="array" ref="CN31">INDEX(CM$1:CM$71,MATCH(SMALL(COUNTIF(CM$1:CM$71,"&lt;"&amp;CM$1:CM$71),ROW(CM31:CN31)),COUNTIF(CM$1:CM$71,"&lt;"&amp;CM$1:CM$71),0))</f>
        <v>31</v>
      </c>
      <c r="CO31" s="418" t="str">
        <f t="array" ref="CO31">INDEX(CL$1:CL$71,SMALL(IF(CM$1:CM$71=CN31,ROW(CM$1:CM$71)),COUNTIF(CN$1:CN31,CN31)),1)</f>
        <v>Bromley</v>
      </c>
      <c r="CP31" s="418">
        <f t="shared" si="22"/>
        <v>31</v>
      </c>
      <c r="CQ31" s="418" t="str">
        <f t="shared" si="23"/>
        <v>Bromley</v>
      </c>
      <c r="CT31" s="419" t="s">
        <v>142</v>
      </c>
      <c r="CU31" s="418" t="str">
        <f>VLOOKUP(CT31,'Rural 80'!$A$11:$BS$488,56,FALSE)</f>
        <v>9999</v>
      </c>
      <c r="CV31" s="418" t="str">
        <f t="array" ref="CV31">INDEX(CU$1:CU$71,MATCH(SMALL(COUNTIF(CU$1:CU$71,"&lt;"&amp;CU$1:CU$71),ROW(CU31:CV31)),COUNTIF(CU$1:CU$71,"&lt;"&amp;CU$1:CU$71),0))</f>
        <v>9999</v>
      </c>
      <c r="CW31" s="418" t="str">
        <f t="array" ref="CW31">INDEX(CT$1:CT$71,SMALL(IF(CU$1:CU$71=CV31,ROW(CU$1:CU$71)),COUNTIF(CV$1:CV31,CV31)),1)</f>
        <v>Kensington and Chelsea</v>
      </c>
      <c r="CX31" s="418" t="str">
        <f t="shared" si="24"/>
        <v>no data</v>
      </c>
      <c r="CY31" s="418" t="str">
        <f t="shared" si="25"/>
        <v>Kensington and Chelsea</v>
      </c>
      <c r="DB31" s="419" t="s">
        <v>142</v>
      </c>
      <c r="DC31" s="418" t="str">
        <f>VLOOKUP(DB31,'Rural 80'!$A$11:$BS$488,60,FALSE)</f>
        <v>9999</v>
      </c>
      <c r="DD31" s="418" t="str">
        <f t="array" ref="DD31">INDEX(DC$1:DC$71,MATCH(SMALL(COUNTIF(DC$1:DC$71,"&lt;"&amp;DC$1:DC$71),ROW(DC31:DD31)),COUNTIF(DC$1:DC$71,"&lt;"&amp;DC$1:DC$71),0))</f>
        <v>9999</v>
      </c>
      <c r="DE31" s="418" t="str">
        <f t="array" ref="DE31">INDEX(DB$1:DB$71,SMALL(IF(DC$1:DC$71=DD31,ROW(DC$1:DC$71)),COUNTIF(DD$1:DD31,DD31)),1)</f>
        <v>Kensington and Chelsea</v>
      </c>
      <c r="DF31" s="418" t="str">
        <f t="shared" si="26"/>
        <v>no data</v>
      </c>
      <c r="DG31" s="418" t="str">
        <f t="shared" si="27"/>
        <v>Kensington and Chelsea</v>
      </c>
      <c r="DJ31" s="419" t="s">
        <v>142</v>
      </c>
      <c r="DK31" s="418" t="str">
        <f>VLOOKUP(DJ31,'Rural 80'!$A$11:$BS$488,64,FALSE)</f>
        <v>9999</v>
      </c>
      <c r="DL31" s="418" t="str">
        <f t="array" ref="DL31">INDEX(DK$1:DK$71,MATCH(SMALL(COUNTIF(DK$1:DK$71,"&lt;"&amp;DK$1:DK$71),ROW(DK31:DL31)),COUNTIF(DK$1:DK$71,"&lt;"&amp;DK$1:DK$71),0))</f>
        <v>9999</v>
      </c>
      <c r="DM31" s="418" t="str">
        <f t="array" ref="DM31">INDEX(DJ$1:DJ$71,SMALL(IF(DK$1:DK$71=DL31,ROW(DK$1:DK$71)),COUNTIF(DL$1:DL31,DL31)),1)</f>
        <v>Kensington and Chelsea</v>
      </c>
      <c r="DN31" s="418" t="str">
        <f t="shared" si="28"/>
        <v>no data</v>
      </c>
      <c r="DO31" s="418" t="str">
        <f t="shared" si="29"/>
        <v>Kensington and Chelsea</v>
      </c>
      <c r="DR31" s="419" t="s">
        <v>142</v>
      </c>
      <c r="DS31" s="418" t="str">
        <f>VLOOKUP(DR31,'Rural 80'!$A$11:$BS$488,68,FALSE)</f>
        <v>9999</v>
      </c>
      <c r="DT31" s="418" t="str">
        <f t="array" ref="DT31">INDEX(DS$1:DS$71,MATCH(SMALL(COUNTIF(DS$1:DS$71,"&lt;"&amp;DS$1:DS$71),ROW(DS31:DT31)),COUNTIF(DS$1:DS$71,"&lt;"&amp;DS$1:DS$71),0))</f>
        <v>9999</v>
      </c>
      <c r="DU31" s="418" t="str">
        <f t="array" ref="DU31">INDEX(DR$1:DR$71,SMALL(IF(DS$1:DS$71=DT31,ROW(DS$1:DS$71)),COUNTIF(DT$1:DT31,DT31)),1)</f>
        <v>Kensington and Chelsea</v>
      </c>
      <c r="DV31" s="418" t="str">
        <f t="shared" si="30"/>
        <v>no data</v>
      </c>
      <c r="DW31" s="418" t="str">
        <f t="shared" si="31"/>
        <v>Kensington and Chelsea</v>
      </c>
    </row>
    <row r="32" spans="2:127" x14ac:dyDescent="0.25">
      <c r="B32" s="419" t="s">
        <v>144</v>
      </c>
      <c r="C32" s="418">
        <f>VLOOKUP(B32,'Rural 80'!$A$11:$BS$488,8,FALSE)</f>
        <v>42</v>
      </c>
      <c r="D32" s="418">
        <f t="array" ref="D32">INDEX(C$1:C$71,MATCH(SMALL(COUNTIF(C$1:C$71,"&lt;"&amp;C$1:C$71),ROW(C32:D32)),COUNTIF(C$1:C$71,"&lt;"&amp;C$1:C$71),0))</f>
        <v>32</v>
      </c>
      <c r="E32" s="418" t="str">
        <f t="array" ref="E32">INDEX(B$1:B$71,SMALL(IF(C$1:C$71=D32,ROW(C$1:C$71)),COUNTIF(D$1:D32,D32)),1)</f>
        <v>Elmbridge</v>
      </c>
      <c r="F32" s="418">
        <f t="shared" si="0"/>
        <v>32</v>
      </c>
      <c r="G32" s="418" t="str">
        <f t="shared" si="1"/>
        <v>Elmbridge</v>
      </c>
      <c r="J32" s="419" t="s">
        <v>144</v>
      </c>
      <c r="K32" s="418">
        <f>VLOOKUP(J32,'Rural 80'!$A$11:$BS$488,12,FALSE)</f>
        <v>45</v>
      </c>
      <c r="L32" s="418">
        <f t="array" ref="L32">INDEX(K$1:K$71,MATCH(SMALL(COUNTIF(K$1:K$71,"&lt;"&amp;K$1:K$71),ROW(K32:L32)),COUNTIF(K$1:K$71,"&lt;"&amp;K$1:K$71),0))</f>
        <v>32</v>
      </c>
      <c r="M32" s="418" t="str">
        <f t="array" ref="M32">INDEX(J$1:J$71,SMALL(IF(K$1:K$71=L32,ROW(K$1:K$71)),COUNTIF(L$1:L32,L32)),1)</f>
        <v>Bexley</v>
      </c>
      <c r="N32" s="418">
        <f t="shared" si="2"/>
        <v>32</v>
      </c>
      <c r="O32" s="418" t="str">
        <f t="shared" si="3"/>
        <v>Bexley</v>
      </c>
      <c r="R32" s="419" t="s">
        <v>144</v>
      </c>
      <c r="S32" s="418">
        <f>VLOOKUP(R32,'Rural 80'!$A$11:$BS$488,16,FALSE)</f>
        <v>44</v>
      </c>
      <c r="T32" s="418">
        <f t="array" ref="T32">INDEX(S$1:S$71,MATCH(SMALL(COUNTIF(S$1:S$71,"&lt;"&amp;S$1:S$71),ROW(S32:T32)),COUNTIF(S$1:S$71,"&lt;"&amp;S$1:S$71),0))</f>
        <v>32</v>
      </c>
      <c r="U32" s="418" t="str">
        <f t="array" ref="U32">INDEX(R$1:R$71,SMALL(IF(S$1:S$71=T32,ROW(S$1:S$71)),COUNTIF(T$1:T32,T32)),1)</f>
        <v>Gravesham</v>
      </c>
      <c r="V32" s="418">
        <f t="shared" si="4"/>
        <v>32</v>
      </c>
      <c r="W32" s="418" t="str">
        <f t="shared" si="5"/>
        <v>Gravesham</v>
      </c>
      <c r="Z32" s="419" t="s">
        <v>144</v>
      </c>
      <c r="AA32" s="418">
        <f>VLOOKUP(Z32,'Rural 80'!$A$11:$BS$488,20,FALSE)</f>
        <v>46</v>
      </c>
      <c r="AB32" s="418">
        <f t="array" ref="AB32">INDEX(AA$1:AA$71,MATCH(SMALL(COUNTIF(AA$1:AA$71,"&lt;"&amp;AA$1:AA$71),ROW(AA32:AB32)),COUNTIF(AA$1:AA$71,"&lt;"&amp;AA$1:AA$71),0))</f>
        <v>32</v>
      </c>
      <c r="AC32" s="418" t="str">
        <f t="array" ref="AC32">INDEX(Z$1:Z$71,SMALL(IF(AA$1:AA$71=AB32,ROW(AA$1:AA$71)),COUNTIF(AB$1:AB32,AB32)),1)</f>
        <v>Spelthorne</v>
      </c>
      <c r="AD32" s="418">
        <f t="shared" si="6"/>
        <v>32</v>
      </c>
      <c r="AE32" s="418" t="str">
        <f t="shared" si="7"/>
        <v>Spelthorne</v>
      </c>
      <c r="AH32" s="419" t="s">
        <v>144</v>
      </c>
      <c r="AI32" s="418">
        <f>VLOOKUP(AH32,'Rural 80'!$A$11:$BS$488,24,FALSE)</f>
        <v>40</v>
      </c>
      <c r="AJ32" s="418">
        <f t="array" ref="AJ32">INDEX(AI$1:AI$71,MATCH(SMALL(COUNTIF(AI$1:AI$71,"&lt;"&amp;AI$1:AI$71),ROW(AI32:AJ32)),COUNTIF(AI$1:AI$71,"&lt;"&amp;AI$1:AI$71),0))</f>
        <v>32</v>
      </c>
      <c r="AK32" s="418" t="str">
        <f t="array" ref="AK32">INDEX(AH$1:AH$71,SMALL(IF(AI$1:AI$71=AJ32,ROW(AI$1:AI$71)),COUNTIF(AJ$1:AJ32,AJ32)),1)</f>
        <v>Leeds</v>
      </c>
      <c r="AL32" s="418">
        <f t="shared" si="8"/>
        <v>32</v>
      </c>
      <c r="AM32" s="418" t="str">
        <f t="shared" si="9"/>
        <v>Leeds</v>
      </c>
      <c r="AP32" s="419" t="s">
        <v>144</v>
      </c>
      <c r="AQ32" s="418">
        <f>VLOOKUP(AP32,'Rural 80'!$A$11:$BS$488,28,FALSE)</f>
        <v>42</v>
      </c>
      <c r="AR32" s="418">
        <f t="array" ref="AR32">INDEX(AQ$1:AQ$71,MATCH(SMALL(COUNTIF(AQ$1:AQ$71,"&lt;"&amp;AQ$1:AQ$71),ROW(AQ32:AR32)),COUNTIF(AQ$1:AQ$71,"&lt;"&amp;AQ$1:AQ$71),0))</f>
        <v>32</v>
      </c>
      <c r="AS32" s="418" t="str">
        <f t="array" ref="AS32">INDEX(AP$1:AP$71,SMALL(IF(AQ$1:AQ$71=AR32,ROW(AQ$1:AQ$71)),COUNTIF(AR$1:AR32,AR32)),1)</f>
        <v>Sutton</v>
      </c>
      <c r="AT32" s="418">
        <f t="shared" si="10"/>
        <v>32</v>
      </c>
      <c r="AU32" s="418" t="str">
        <f t="shared" si="11"/>
        <v>Sutton</v>
      </c>
      <c r="AX32" s="419" t="s">
        <v>144</v>
      </c>
      <c r="AY32" s="418">
        <f>VLOOKUP(AX32,'Rural 80'!$A$11:$BS$488,32,FALSE)</f>
        <v>43</v>
      </c>
      <c r="AZ32" s="418">
        <f t="array" ref="AZ32">INDEX(AY$1:AY$71,MATCH(SMALL(COUNTIF(AY$1:AY$71,"&lt;"&amp;AY$1:AY$71),ROW(AY32:AZ32)),COUNTIF(AY$1:AY$71,"&lt;"&amp;AY$1:AY$71),0))</f>
        <v>32</v>
      </c>
      <c r="BA32" s="418" t="str">
        <f t="array" ref="BA32">INDEX(AX$1:AX$71,SMALL(IF(AY$1:AY$71=AZ32,ROW(AY$1:AY$71)),COUNTIF(AZ$1:AZ32,AZ32)),1)</f>
        <v>Wolverhampton</v>
      </c>
      <c r="BB32" s="418">
        <f t="shared" si="12"/>
        <v>32</v>
      </c>
      <c r="BC32" s="418" t="str">
        <f t="shared" si="13"/>
        <v>Wolverhampton</v>
      </c>
      <c r="BF32" s="419" t="s">
        <v>144</v>
      </c>
      <c r="BG32" s="418">
        <f>VLOOKUP(BF32,'Rural 80'!$A$11:$BS$488,36,FALSE)</f>
        <v>35</v>
      </c>
      <c r="BH32" s="418">
        <f t="array" ref="BH32">INDEX(BG$1:BG$71,MATCH(SMALL(COUNTIF(BG$1:BG$71,"&lt;"&amp;BG$1:BG$71),ROW(BG32:BH32)),COUNTIF(BG$1:BG$71,"&lt;"&amp;BG$1:BG$71),0))</f>
        <v>32</v>
      </c>
      <c r="BI32" s="418" t="str">
        <f t="array" ref="BI32">INDEX(BF$1:BF$71,SMALL(IF(BG$1:BG$71=BH32,ROW(BG$1:BG$71)),COUNTIF(BH$1:BH32,BH32)),1)</f>
        <v>Newcastle upon Tyne</v>
      </c>
      <c r="BJ32" s="418">
        <f t="shared" si="14"/>
        <v>32</v>
      </c>
      <c r="BK32" s="418" t="str">
        <f t="shared" si="15"/>
        <v>Newcastle upon Tyne</v>
      </c>
      <c r="BN32" s="419" t="s">
        <v>144</v>
      </c>
      <c r="BO32" s="418">
        <f>VLOOKUP(BN32,'Rural 80'!$A$11:$BS$488,40,FALSE)</f>
        <v>44</v>
      </c>
      <c r="BP32" s="418">
        <f t="array" ref="BP32">INDEX(BO$1:BO$71,MATCH(SMALL(COUNTIF(BO$1:BO$71,"&lt;"&amp;BO$1:BO$71),ROW(BO32:BP32)),COUNTIF(BO$1:BO$71,"&lt;"&amp;BO$1:BO$71),0))</f>
        <v>32</v>
      </c>
      <c r="BQ32" s="418" t="str">
        <f t="array" ref="BQ32">INDEX(BN$1:BN$71,SMALL(IF(BO$1:BO$71=BP32,ROW(BO$1:BO$71)),COUNTIF(BP$1:BP32,BP32)),1)</f>
        <v>Sunderland</v>
      </c>
      <c r="BR32" s="418">
        <f t="shared" si="16"/>
        <v>32</v>
      </c>
      <c r="BS32" s="418" t="str">
        <f t="shared" si="17"/>
        <v>Sunderland</v>
      </c>
      <c r="BV32" s="419" t="s">
        <v>144</v>
      </c>
      <c r="BW32" s="418">
        <f>VLOOKUP(BV32,'Rural 80'!$A$11:$BS$488,44,FALSE)</f>
        <v>50</v>
      </c>
      <c r="BX32" s="418">
        <f t="array" ref="BX32">INDEX(BW$1:BW$71,MATCH(SMALL(COUNTIF(BW$1:BW$71,"&lt;"&amp;BW$1:BW$71),ROW(BW32:BX32)),COUNTIF(BW$1:BW$71,"&lt;"&amp;BW$1:BW$71),0))</f>
        <v>32</v>
      </c>
      <c r="BY32" s="418" t="str">
        <f t="array" ref="BY32">INDEX(BV$1:BV$71,SMALL(IF(BW$1:BW$71=BX32,ROW(BW$1:BW$71)),COUNTIF(BX$1:BX32,BX32)),1)</f>
        <v>Bexley</v>
      </c>
      <c r="BZ32" s="418">
        <f t="shared" si="18"/>
        <v>32</v>
      </c>
      <c r="CA32" s="418" t="str">
        <f t="shared" si="19"/>
        <v>Bexley</v>
      </c>
      <c r="CD32" s="419" t="s">
        <v>144</v>
      </c>
      <c r="CE32" s="418">
        <f>VLOOKUP(CD32,'Rural 80'!$A$11:$BS$488,48,FALSE)</f>
        <v>46</v>
      </c>
      <c r="CF32" s="418">
        <f t="array" ref="CF32">INDEX(CE$1:CE$71,MATCH(SMALL(COUNTIF(CE$1:CE$71,"&lt;"&amp;CE$1:CE$71),ROW(CE32:CF32)),COUNTIF(CE$1:CE$71,"&lt;"&amp;CE$1:CE$71),0))</f>
        <v>32</v>
      </c>
      <c r="CG32" s="418" t="str">
        <f t="array" ref="CG32">INDEX(CD$1:CD$71,SMALL(IF(CE$1:CE$71=CF32,ROW(CE$1:CE$71)),COUNTIF(CF$1:CF32,CF32)),1)</f>
        <v>Elmbridge</v>
      </c>
      <c r="CH32" s="418">
        <f t="shared" si="20"/>
        <v>32</v>
      </c>
      <c r="CI32" s="418" t="str">
        <f t="shared" si="21"/>
        <v>Elmbridge</v>
      </c>
      <c r="CL32" s="419" t="s">
        <v>144</v>
      </c>
      <c r="CM32" s="418">
        <f>VLOOKUP(CL32,'Rural 80'!$A$11:$BS$488,52,FALSE)</f>
        <v>52</v>
      </c>
      <c r="CN32" s="418">
        <f t="array" ref="CN32">INDEX(CM$1:CM$71,MATCH(SMALL(COUNTIF(CM$1:CM$71,"&lt;"&amp;CM$1:CM$71),ROW(CM32:CN32)),COUNTIF(CM$1:CM$71,"&lt;"&amp;CM$1:CM$71),0))</f>
        <v>32</v>
      </c>
      <c r="CO32" s="418" t="str">
        <f t="array" ref="CO32">INDEX(CL$1:CL$71,SMALL(IF(CM$1:CM$71=CN32,ROW(CM$1:CM$71)),COUNTIF(CN$1:CN32,CN32)),1)</f>
        <v>Sunderland</v>
      </c>
      <c r="CP32" s="418">
        <f t="shared" si="22"/>
        <v>32</v>
      </c>
      <c r="CQ32" s="418" t="str">
        <f t="shared" si="23"/>
        <v>Sunderland</v>
      </c>
      <c r="CT32" s="419" t="s">
        <v>144</v>
      </c>
      <c r="CU32" s="418" t="str">
        <f>VLOOKUP(CT32,'Rural 80'!$A$11:$BS$488,56,FALSE)</f>
        <v>9999</v>
      </c>
      <c r="CV32" s="418" t="str">
        <f t="array" ref="CV32">INDEX(CU$1:CU$71,MATCH(SMALL(COUNTIF(CU$1:CU$71,"&lt;"&amp;CU$1:CU$71),ROW(CU32:CV32)),COUNTIF(CU$1:CU$71,"&lt;"&amp;CU$1:CU$71),0))</f>
        <v>9999</v>
      </c>
      <c r="CW32" s="418" t="str">
        <f t="array" ref="CW32">INDEX(CT$1:CT$71,SMALL(IF(CU$1:CU$71=CV32,ROW(CU$1:CU$71)),COUNTIF(CV$1:CV32,CV32)),1)</f>
        <v>Kingston upon Thames</v>
      </c>
      <c r="CX32" s="418" t="str">
        <f t="shared" si="24"/>
        <v>no data</v>
      </c>
      <c r="CY32" s="418" t="str">
        <f t="shared" si="25"/>
        <v>Kingston upon Thames</v>
      </c>
      <c r="DB32" s="419" t="s">
        <v>144</v>
      </c>
      <c r="DC32" s="418" t="str">
        <f>VLOOKUP(DB32,'Rural 80'!$A$11:$BS$488,60,FALSE)</f>
        <v>9999</v>
      </c>
      <c r="DD32" s="418" t="str">
        <f t="array" ref="DD32">INDEX(DC$1:DC$71,MATCH(SMALL(COUNTIF(DC$1:DC$71,"&lt;"&amp;DC$1:DC$71),ROW(DC32:DD32)),COUNTIF(DC$1:DC$71,"&lt;"&amp;DC$1:DC$71),0))</f>
        <v>9999</v>
      </c>
      <c r="DE32" s="418" t="str">
        <f t="array" ref="DE32">INDEX(DB$1:DB$71,SMALL(IF(DC$1:DC$71=DD32,ROW(DC$1:DC$71)),COUNTIF(DD$1:DD32,DD32)),1)</f>
        <v>Kingston upon Thames</v>
      </c>
      <c r="DF32" s="418" t="str">
        <f t="shared" si="26"/>
        <v>no data</v>
      </c>
      <c r="DG32" s="418" t="str">
        <f t="shared" si="27"/>
        <v>Kingston upon Thames</v>
      </c>
      <c r="DJ32" s="419" t="s">
        <v>144</v>
      </c>
      <c r="DK32" s="418" t="str">
        <f>VLOOKUP(DJ32,'Rural 80'!$A$11:$BS$488,64,FALSE)</f>
        <v>9999</v>
      </c>
      <c r="DL32" s="418" t="str">
        <f t="array" ref="DL32">INDEX(DK$1:DK$71,MATCH(SMALL(COUNTIF(DK$1:DK$71,"&lt;"&amp;DK$1:DK$71),ROW(DK32:DL32)),COUNTIF(DK$1:DK$71,"&lt;"&amp;DK$1:DK$71),0))</f>
        <v>9999</v>
      </c>
      <c r="DM32" s="418" t="str">
        <f t="array" ref="DM32">INDEX(DJ$1:DJ$71,SMALL(IF(DK$1:DK$71=DL32,ROW(DK$1:DK$71)),COUNTIF(DL$1:DL32,DL32)),1)</f>
        <v>Kingston upon Thames</v>
      </c>
      <c r="DN32" s="418" t="str">
        <f t="shared" si="28"/>
        <v>no data</v>
      </c>
      <c r="DO32" s="418" t="str">
        <f t="shared" si="29"/>
        <v>Kingston upon Thames</v>
      </c>
      <c r="DR32" s="419" t="s">
        <v>144</v>
      </c>
      <c r="DS32" s="418" t="str">
        <f>VLOOKUP(DR32,'Rural 80'!$A$11:$BS$488,68,FALSE)</f>
        <v>9999</v>
      </c>
      <c r="DT32" s="418" t="str">
        <f t="array" ref="DT32">INDEX(DS$1:DS$71,MATCH(SMALL(COUNTIF(DS$1:DS$71,"&lt;"&amp;DS$1:DS$71),ROW(DS32:DT32)),COUNTIF(DS$1:DS$71,"&lt;"&amp;DS$1:DS$71),0))</f>
        <v>9999</v>
      </c>
      <c r="DU32" s="418" t="str">
        <f t="array" ref="DU32">INDEX(DR$1:DR$71,SMALL(IF(DS$1:DS$71=DT32,ROW(DS$1:DS$71)),COUNTIF(DT$1:DT32,DT32)),1)</f>
        <v>Kingston upon Thames</v>
      </c>
      <c r="DV32" s="418" t="str">
        <f t="shared" si="30"/>
        <v>no data</v>
      </c>
      <c r="DW32" s="418" t="str">
        <f t="shared" si="31"/>
        <v>Kingston upon Thames</v>
      </c>
    </row>
    <row r="33" spans="2:127" x14ac:dyDescent="0.25">
      <c r="B33" s="419" t="s">
        <v>145</v>
      </c>
      <c r="C33" s="418">
        <f>VLOOKUP(B33,'Rural 80'!$A$11:$BS$488,8,FALSE)</f>
        <v>22</v>
      </c>
      <c r="D33" s="418">
        <f t="array" ref="D33">INDEX(C$1:C$71,MATCH(SMALL(COUNTIF(C$1:C$71,"&lt;"&amp;C$1:C$71),ROW(C33:D33)),COUNTIF(C$1:C$71,"&lt;"&amp;C$1:C$71),0))</f>
        <v>33</v>
      </c>
      <c r="E33" s="418" t="str">
        <f t="array" ref="E33">INDEX(B$1:B$71,SMALL(IF(C$1:C$71=D33,ROW(C$1:C$71)),COUNTIF(D$1:D33,D33)),1)</f>
        <v>Woking</v>
      </c>
      <c r="F33" s="418">
        <f t="shared" ref="F33:F64" si="32">IF(D33="9999","no data",(D33-(D$1-1)))</f>
        <v>33</v>
      </c>
      <c r="G33" s="418" t="str">
        <f t="shared" ref="G33:G64" si="33">E33</f>
        <v>Woking</v>
      </c>
      <c r="J33" s="419" t="s">
        <v>145</v>
      </c>
      <c r="K33" s="418">
        <f>VLOOKUP(J33,'Rural 80'!$A$11:$BS$488,12,FALSE)</f>
        <v>18</v>
      </c>
      <c r="L33" s="418">
        <f t="array" ref="L33">INDEX(K$1:K$71,MATCH(SMALL(COUNTIF(K$1:K$71,"&lt;"&amp;K$1:K$71),ROW(K33:L33)),COUNTIF(K$1:K$71,"&lt;"&amp;K$1:K$71),0))</f>
        <v>33</v>
      </c>
      <c r="M33" s="418" t="str">
        <f t="array" ref="M33">INDEX(J$1:J$71,SMALL(IF(K$1:K$71=L33,ROW(K$1:K$71)),COUNTIF(L$1:L33,L33)),1)</f>
        <v>South Tyneside</v>
      </c>
      <c r="N33" s="418">
        <f t="shared" si="2"/>
        <v>33</v>
      </c>
      <c r="O33" s="418" t="str">
        <f t="shared" si="3"/>
        <v>South Tyneside</v>
      </c>
      <c r="R33" s="419" t="s">
        <v>145</v>
      </c>
      <c r="S33" s="418">
        <f>VLOOKUP(R33,'Rural 80'!$A$11:$BS$488,16,FALSE)</f>
        <v>22</v>
      </c>
      <c r="T33" s="418">
        <f t="array" ref="T33">INDEX(S$1:S$71,MATCH(SMALL(COUNTIF(S$1:S$71,"&lt;"&amp;S$1:S$71),ROW(S33:T33)),COUNTIF(S$1:S$71,"&lt;"&amp;S$1:S$71),0))</f>
        <v>33</v>
      </c>
      <c r="U33" s="418" t="str">
        <f t="array" ref="U33">INDEX(R$1:R$71,SMALL(IF(S$1:S$71=T33,ROW(S$1:S$71)),COUNTIF(T$1:T33,T33)),1)</f>
        <v>Elmbridge</v>
      </c>
      <c r="V33" s="418">
        <f t="shared" si="4"/>
        <v>33</v>
      </c>
      <c r="W33" s="418" t="str">
        <f t="shared" si="5"/>
        <v>Elmbridge</v>
      </c>
      <c r="Z33" s="419" t="s">
        <v>145</v>
      </c>
      <c r="AA33" s="418">
        <f>VLOOKUP(Z33,'Rural 80'!$A$11:$BS$488,20,FALSE)</f>
        <v>24</v>
      </c>
      <c r="AB33" s="418">
        <f t="array" ref="AB33">INDEX(AA$1:AA$71,MATCH(SMALL(COUNTIF(AA$1:AA$71,"&lt;"&amp;AA$1:AA$71),ROW(AA33:AB33)),COUNTIF(AA$1:AA$71,"&lt;"&amp;AA$1:AA$71),0))</f>
        <v>33</v>
      </c>
      <c r="AC33" s="418" t="str">
        <f t="array" ref="AC33">INDEX(Z$1:Z$71,SMALL(IF(AA$1:AA$71=AB33,ROW(AA$1:AA$71)),COUNTIF(AB$1:AB33,AB33)),1)</f>
        <v>Wolverhampton</v>
      </c>
      <c r="AD33" s="418">
        <f t="shared" si="6"/>
        <v>33</v>
      </c>
      <c r="AE33" s="418" t="str">
        <f t="shared" si="7"/>
        <v>Wolverhampton</v>
      </c>
      <c r="AH33" s="419" t="s">
        <v>145</v>
      </c>
      <c r="AI33" s="418">
        <f>VLOOKUP(AH33,'Rural 80'!$A$11:$BS$488,24,FALSE)</f>
        <v>17</v>
      </c>
      <c r="AJ33" s="418">
        <f t="array" ref="AJ33">INDEX(AI$1:AI$71,MATCH(SMALL(COUNTIF(AI$1:AI$71,"&lt;"&amp;AI$1:AI$71),ROW(AI33:AJ33)),COUNTIF(AI$1:AI$71,"&lt;"&amp;AI$1:AI$71),0))</f>
        <v>33</v>
      </c>
      <c r="AK33" s="418" t="str">
        <f t="array" ref="AK33">INDEX(AH$1:AH$71,SMALL(IF(AI$1:AI$71=AJ33,ROW(AI$1:AI$71)),COUNTIF(AJ$1:AJ33,AJ33)),1)</f>
        <v>Liverpool</v>
      </c>
      <c r="AL33" s="418">
        <f t="shared" si="8"/>
        <v>33</v>
      </c>
      <c r="AM33" s="418" t="str">
        <f t="shared" si="9"/>
        <v>Liverpool</v>
      </c>
      <c r="AP33" s="419" t="s">
        <v>145</v>
      </c>
      <c r="AQ33" s="418">
        <f>VLOOKUP(AP33,'Rural 80'!$A$11:$BS$488,28,FALSE)</f>
        <v>17</v>
      </c>
      <c r="AR33" s="418">
        <f t="array" ref="AR33">INDEX(AQ$1:AQ$71,MATCH(SMALL(COUNTIF(AQ$1:AQ$71,"&lt;"&amp;AQ$1:AQ$71),ROW(AQ33:AR33)),COUNTIF(AQ$1:AQ$71,"&lt;"&amp;AQ$1:AQ$71),0))</f>
        <v>33</v>
      </c>
      <c r="AS33" s="418" t="str">
        <f t="array" ref="AS33">INDEX(AP$1:AP$71,SMALL(IF(AQ$1:AQ$71=AR33,ROW(AQ$1:AQ$71)),COUNTIF(AR$1:AR33,AR33)),1)</f>
        <v>Liverpool</v>
      </c>
      <c r="AT33" s="418">
        <f t="shared" si="10"/>
        <v>33</v>
      </c>
      <c r="AU33" s="418" t="str">
        <f t="shared" si="11"/>
        <v>Liverpool</v>
      </c>
      <c r="AX33" s="419" t="s">
        <v>145</v>
      </c>
      <c r="AY33" s="418">
        <f>VLOOKUP(AX33,'Rural 80'!$A$11:$BS$488,32,FALSE)</f>
        <v>17</v>
      </c>
      <c r="AZ33" s="418">
        <f t="array" ref="AZ33">INDEX(AY$1:AY$71,MATCH(SMALL(COUNTIF(AY$1:AY$71,"&lt;"&amp;AY$1:AY$71),ROW(AY33:AZ33)),COUNTIF(AY$1:AY$71,"&lt;"&amp;AY$1:AY$71),0))</f>
        <v>33</v>
      </c>
      <c r="BA33" s="418" t="str">
        <f t="array" ref="BA33">INDEX(AX$1:AX$71,SMALL(IF(AY$1:AY$71=AZ33,ROW(AY$1:AY$71)),COUNTIF(AZ$1:AZ33,AZ33)),1)</f>
        <v>Newcastle upon Tyne</v>
      </c>
      <c r="BB33" s="418">
        <f t="shared" si="12"/>
        <v>33</v>
      </c>
      <c r="BC33" s="418" t="str">
        <f t="shared" si="13"/>
        <v>Newcastle upon Tyne</v>
      </c>
      <c r="BF33" s="419" t="s">
        <v>145</v>
      </c>
      <c r="BG33" s="418">
        <f>VLOOKUP(BF33,'Rural 80'!$A$11:$BS$488,36,FALSE)</f>
        <v>14</v>
      </c>
      <c r="BH33" s="418">
        <f t="array" ref="BH33">INDEX(BG$1:BG$71,MATCH(SMALL(COUNTIF(BG$1:BG$71,"&lt;"&amp;BG$1:BG$71),ROW(BG33:BH33)),COUNTIF(BG$1:BG$71,"&lt;"&amp;BG$1:BG$71),0))</f>
        <v>33</v>
      </c>
      <c r="BI33" s="418" t="str">
        <f t="array" ref="BI33">INDEX(BF$1:BF$71,SMALL(IF(BG$1:BG$71=BH33,ROW(BG$1:BG$71)),COUNTIF(BH$1:BH33,BH33)),1)</f>
        <v>Hillingdon</v>
      </c>
      <c r="BJ33" s="418">
        <f t="shared" si="14"/>
        <v>33</v>
      </c>
      <c r="BK33" s="418" t="str">
        <f t="shared" si="15"/>
        <v>Hillingdon</v>
      </c>
      <c r="BN33" s="419" t="s">
        <v>145</v>
      </c>
      <c r="BO33" s="418">
        <f>VLOOKUP(BN33,'Rural 80'!$A$11:$BS$488,40,FALSE)</f>
        <v>30</v>
      </c>
      <c r="BP33" s="418">
        <f t="array" ref="BP33">INDEX(BO$1:BO$71,MATCH(SMALL(COUNTIF(BO$1:BO$71,"&lt;"&amp;BO$1:BO$71),ROW(BO33:BP33)),COUNTIF(BO$1:BO$71,"&lt;"&amp;BO$1:BO$71),0))</f>
        <v>33</v>
      </c>
      <c r="BQ33" s="418" t="str">
        <f t="array" ref="BQ33">INDEX(BN$1:BN$71,SMALL(IF(BO$1:BO$71=BP33,ROW(BO$1:BO$71)),COUNTIF(BP$1:BP33,BP33)),1)</f>
        <v>Bexley</v>
      </c>
      <c r="BR33" s="418">
        <f t="shared" si="16"/>
        <v>33</v>
      </c>
      <c r="BS33" s="418" t="str">
        <f t="shared" si="17"/>
        <v>Bexley</v>
      </c>
      <c r="BV33" s="419" t="s">
        <v>145</v>
      </c>
      <c r="BW33" s="418">
        <f>VLOOKUP(BV33,'Rural 80'!$A$11:$BS$488,44,FALSE)</f>
        <v>23</v>
      </c>
      <c r="BX33" s="418">
        <f t="array" ref="BX33">INDEX(BW$1:BW$71,MATCH(SMALL(COUNTIF(BW$1:BW$71,"&lt;"&amp;BW$1:BW$71),ROW(BW33:BX33)),COUNTIF(BW$1:BW$71,"&lt;"&amp;BW$1:BW$71),0))</f>
        <v>33</v>
      </c>
      <c r="BY33" s="418" t="str">
        <f t="array" ref="BY33">INDEX(BV$1:BV$71,SMALL(IF(BW$1:BW$71=BX33,ROW(BW$1:BW$71)),COUNTIF(BX$1:BX33,BX33)),1)</f>
        <v>Salford</v>
      </c>
      <c r="BZ33" s="418">
        <f t="shared" si="18"/>
        <v>33</v>
      </c>
      <c r="CA33" s="418" t="str">
        <f t="shared" si="19"/>
        <v>Salford</v>
      </c>
      <c r="CD33" s="419" t="s">
        <v>145</v>
      </c>
      <c r="CE33" s="418">
        <f>VLOOKUP(CD33,'Rural 80'!$A$11:$BS$488,48,FALSE)</f>
        <v>30</v>
      </c>
      <c r="CF33" s="418">
        <f t="array" ref="CF33">INDEX(CE$1:CE$71,MATCH(SMALL(COUNTIF(CE$1:CE$71,"&lt;"&amp;CE$1:CE$71),ROW(CE33:CF33)),COUNTIF(CE$1:CE$71,"&lt;"&amp;CE$1:CE$71),0))</f>
        <v>33</v>
      </c>
      <c r="CG33" s="418" t="str">
        <f t="array" ref="CG33">INDEX(CD$1:CD$71,SMALL(IF(CE$1:CE$71=CF33,ROW(CE$1:CE$71)),COUNTIF(CF$1:CF33,CF33)),1)</f>
        <v>Salford</v>
      </c>
      <c r="CH33" s="418">
        <f t="shared" si="20"/>
        <v>33</v>
      </c>
      <c r="CI33" s="418" t="str">
        <f t="shared" si="21"/>
        <v>Salford</v>
      </c>
      <c r="CL33" s="419" t="s">
        <v>145</v>
      </c>
      <c r="CM33" s="418">
        <f>VLOOKUP(CL33,'Rural 80'!$A$11:$BS$488,52,FALSE)</f>
        <v>30</v>
      </c>
      <c r="CN33" s="418">
        <f t="array" ref="CN33">INDEX(CM$1:CM$71,MATCH(SMALL(COUNTIF(CM$1:CM$71,"&lt;"&amp;CM$1:CM$71),ROW(CM33:CN33)),COUNTIF(CM$1:CM$71,"&lt;"&amp;CM$1:CM$71),0))</f>
        <v>33</v>
      </c>
      <c r="CO33" s="418" t="str">
        <f t="array" ref="CO33">INDEX(CL$1:CL$71,SMALL(IF(CM$1:CM$71=CN33,ROW(CM$1:CM$71)),COUNTIF(CN$1:CN33,CN33)),1)</f>
        <v>Bexley</v>
      </c>
      <c r="CP33" s="418">
        <f t="shared" si="22"/>
        <v>33</v>
      </c>
      <c r="CQ33" s="418" t="str">
        <f t="shared" si="23"/>
        <v>Bexley</v>
      </c>
      <c r="CT33" s="419" t="s">
        <v>145</v>
      </c>
      <c r="CU33" s="418" t="str">
        <f>VLOOKUP(CT33,'Rural 80'!$A$11:$BS$488,56,FALSE)</f>
        <v>9999</v>
      </c>
      <c r="CV33" s="418" t="str">
        <f t="array" ref="CV33">INDEX(CU$1:CU$71,MATCH(SMALL(COUNTIF(CU$1:CU$71,"&lt;"&amp;CU$1:CU$71),ROW(CU33:CV33)),COUNTIF(CU$1:CU$71,"&lt;"&amp;CU$1:CU$71),0))</f>
        <v>9999</v>
      </c>
      <c r="CW33" s="418" t="str">
        <f t="array" ref="CW33">INDEX(CT$1:CT$71,SMALL(IF(CU$1:CU$71=CV33,ROW(CU$1:CU$71)),COUNTIF(CV$1:CV33,CV33)),1)</f>
        <v>Kirklees</v>
      </c>
      <c r="CX33" s="418" t="str">
        <f t="shared" si="24"/>
        <v>no data</v>
      </c>
      <c r="CY33" s="418" t="str">
        <f t="shared" si="25"/>
        <v>Kirklees</v>
      </c>
      <c r="DB33" s="419" t="s">
        <v>145</v>
      </c>
      <c r="DC33" s="418" t="str">
        <f>VLOOKUP(DB33,'Rural 80'!$A$11:$BS$488,60,FALSE)</f>
        <v>9999</v>
      </c>
      <c r="DD33" s="418" t="str">
        <f t="array" ref="DD33">INDEX(DC$1:DC$71,MATCH(SMALL(COUNTIF(DC$1:DC$71,"&lt;"&amp;DC$1:DC$71),ROW(DC33:DD33)),COUNTIF(DC$1:DC$71,"&lt;"&amp;DC$1:DC$71),0))</f>
        <v>9999</v>
      </c>
      <c r="DE33" s="418" t="str">
        <f t="array" ref="DE33">INDEX(DB$1:DB$71,SMALL(IF(DC$1:DC$71=DD33,ROW(DC$1:DC$71)),COUNTIF(DD$1:DD33,DD33)),1)</f>
        <v>Kirklees</v>
      </c>
      <c r="DF33" s="418" t="str">
        <f t="shared" si="26"/>
        <v>no data</v>
      </c>
      <c r="DG33" s="418" t="str">
        <f t="shared" si="27"/>
        <v>Kirklees</v>
      </c>
      <c r="DJ33" s="419" t="s">
        <v>145</v>
      </c>
      <c r="DK33" s="418" t="str">
        <f>VLOOKUP(DJ33,'Rural 80'!$A$11:$BS$488,64,FALSE)</f>
        <v>9999</v>
      </c>
      <c r="DL33" s="418" t="str">
        <f t="array" ref="DL33">INDEX(DK$1:DK$71,MATCH(SMALL(COUNTIF(DK$1:DK$71,"&lt;"&amp;DK$1:DK$71),ROW(DK33:DL33)),COUNTIF(DK$1:DK$71,"&lt;"&amp;DK$1:DK$71),0))</f>
        <v>9999</v>
      </c>
      <c r="DM33" s="418" t="str">
        <f t="array" ref="DM33">INDEX(DJ$1:DJ$71,SMALL(IF(DK$1:DK$71=DL33,ROW(DK$1:DK$71)),COUNTIF(DL$1:DL33,DL33)),1)</f>
        <v>Kirklees</v>
      </c>
      <c r="DN33" s="418" t="str">
        <f t="shared" si="28"/>
        <v>no data</v>
      </c>
      <c r="DO33" s="418" t="str">
        <f t="shared" si="29"/>
        <v>Kirklees</v>
      </c>
      <c r="DR33" s="419" t="s">
        <v>145</v>
      </c>
      <c r="DS33" s="418" t="str">
        <f>VLOOKUP(DR33,'Rural 80'!$A$11:$BS$488,68,FALSE)</f>
        <v>9999</v>
      </c>
      <c r="DT33" s="418" t="str">
        <f t="array" ref="DT33">INDEX(DS$1:DS$71,MATCH(SMALL(COUNTIF(DS$1:DS$71,"&lt;"&amp;DS$1:DS$71),ROW(DS33:DT33)),COUNTIF(DS$1:DS$71,"&lt;"&amp;DS$1:DS$71),0))</f>
        <v>9999</v>
      </c>
      <c r="DU33" s="418" t="str">
        <f t="array" ref="DU33">INDEX(DR$1:DR$71,SMALL(IF(DS$1:DS$71=DT33,ROW(DS$1:DS$71)),COUNTIF(DT$1:DT33,DT33)),1)</f>
        <v>Kirklees</v>
      </c>
      <c r="DV33" s="418" t="str">
        <f t="shared" si="30"/>
        <v>no data</v>
      </c>
      <c r="DW33" s="418" t="str">
        <f t="shared" si="31"/>
        <v>Kirklees</v>
      </c>
    </row>
    <row r="34" spans="2:127" x14ac:dyDescent="0.25">
      <c r="B34" s="419" t="s">
        <v>146</v>
      </c>
      <c r="C34" s="418">
        <f>VLOOKUP(B34,'Rural 80'!$A$11:$BS$488,8,FALSE)</f>
        <v>1</v>
      </c>
      <c r="D34" s="418">
        <f t="array" ref="D34">INDEX(C$1:C$71,MATCH(SMALL(COUNTIF(C$1:C$71,"&lt;"&amp;C$1:C$71),ROW(C34:D34)),COUNTIF(C$1:C$71,"&lt;"&amp;C$1:C$71),0))</f>
        <v>34</v>
      </c>
      <c r="E34" s="418" t="str">
        <f t="array" ref="E34">INDEX(B$1:B$71,SMALL(IF(C$1:C$71=D34,ROW(C$1:C$71)),COUNTIF(D$1:D34,D34)),1)</f>
        <v>Wolverhampton</v>
      </c>
      <c r="F34" s="418">
        <f t="shared" si="32"/>
        <v>34</v>
      </c>
      <c r="G34" s="418" t="str">
        <f t="shared" si="33"/>
        <v>Wolverhampton</v>
      </c>
      <c r="J34" s="419" t="s">
        <v>146</v>
      </c>
      <c r="K34" s="418">
        <f>VLOOKUP(J34,'Rural 80'!$A$11:$BS$488,12,FALSE)</f>
        <v>1</v>
      </c>
      <c r="L34" s="418">
        <f t="array" ref="L34">INDEX(K$1:K$71,MATCH(SMALL(COUNTIF(K$1:K$71,"&lt;"&amp;K$1:K$71),ROW(K34:L34)),COUNTIF(K$1:K$71,"&lt;"&amp;K$1:K$71),0))</f>
        <v>34</v>
      </c>
      <c r="M34" s="418" t="str">
        <f t="array" ref="M34">INDEX(J$1:J$71,SMALL(IF(K$1:K$71=L34,ROW(K$1:K$71)),COUNTIF(L$1:L34,L34)),1)</f>
        <v>Sunderland</v>
      </c>
      <c r="N34" s="418">
        <f t="shared" si="2"/>
        <v>34</v>
      </c>
      <c r="O34" s="418" t="str">
        <f t="shared" si="3"/>
        <v>Sunderland</v>
      </c>
      <c r="R34" s="419" t="s">
        <v>146</v>
      </c>
      <c r="S34" s="418">
        <f>VLOOKUP(R34,'Rural 80'!$A$11:$BS$488,16,FALSE)</f>
        <v>1</v>
      </c>
      <c r="T34" s="418">
        <f t="array" ref="T34">INDEX(S$1:S$71,MATCH(SMALL(COUNTIF(S$1:S$71,"&lt;"&amp;S$1:S$71),ROW(S34:T34)),COUNTIF(S$1:S$71,"&lt;"&amp;S$1:S$71),0))</f>
        <v>34</v>
      </c>
      <c r="U34" s="418" t="str">
        <f t="array" ref="U34">INDEX(R$1:R$71,SMALL(IF(S$1:S$71=T34,ROW(S$1:S$71)),COUNTIF(T$1:T34,T34)),1)</f>
        <v>Salford</v>
      </c>
      <c r="V34" s="418">
        <f t="shared" si="4"/>
        <v>34</v>
      </c>
      <c r="W34" s="418" t="str">
        <f t="shared" si="5"/>
        <v>Salford</v>
      </c>
      <c r="Z34" s="419" t="s">
        <v>146</v>
      </c>
      <c r="AA34" s="418">
        <f>VLOOKUP(Z34,'Rural 80'!$A$11:$BS$488,20,FALSE)</f>
        <v>2</v>
      </c>
      <c r="AB34" s="418">
        <f t="array" ref="AB34">INDEX(AA$1:AA$71,MATCH(SMALL(COUNTIF(AA$1:AA$71,"&lt;"&amp;AA$1:AA$71),ROW(AA34:AB34)),COUNTIF(AA$1:AA$71,"&lt;"&amp;AA$1:AA$71),0))</f>
        <v>34</v>
      </c>
      <c r="AC34" s="418" t="str">
        <f t="array" ref="AC34">INDEX(Z$1:Z$71,SMALL(IF(AA$1:AA$71=AB34,ROW(AA$1:AA$71)),COUNTIF(AB$1:AB34,AB34)),1)</f>
        <v>Leeds</v>
      </c>
      <c r="AD34" s="418">
        <f t="shared" si="6"/>
        <v>34</v>
      </c>
      <c r="AE34" s="418" t="str">
        <f t="shared" si="7"/>
        <v>Leeds</v>
      </c>
      <c r="AH34" s="419" t="s">
        <v>146</v>
      </c>
      <c r="AI34" s="418">
        <f>VLOOKUP(AH34,'Rural 80'!$A$11:$BS$488,24,FALSE)</f>
        <v>1</v>
      </c>
      <c r="AJ34" s="418">
        <f t="array" ref="AJ34">INDEX(AI$1:AI$71,MATCH(SMALL(COUNTIF(AI$1:AI$71,"&lt;"&amp;AI$1:AI$71),ROW(AI34:AJ34)),COUNTIF(AI$1:AI$71,"&lt;"&amp;AI$1:AI$71),0))</f>
        <v>34</v>
      </c>
      <c r="AK34" s="418" t="str">
        <f t="array" ref="AK34">INDEX(AH$1:AH$71,SMALL(IF(AI$1:AI$71=AJ34,ROW(AI$1:AI$71)),COUNTIF(AJ$1:AJ34,AJ34)),1)</f>
        <v>Richmond upon Thames</v>
      </c>
      <c r="AL34" s="418">
        <f t="shared" si="8"/>
        <v>34</v>
      </c>
      <c r="AM34" s="418" t="str">
        <f t="shared" si="9"/>
        <v>Richmond upon Thames</v>
      </c>
      <c r="AP34" s="419" t="s">
        <v>146</v>
      </c>
      <c r="AQ34" s="418">
        <f>VLOOKUP(AP34,'Rural 80'!$A$11:$BS$488,28,FALSE)</f>
        <v>1</v>
      </c>
      <c r="AR34" s="418">
        <f t="array" ref="AR34">INDEX(AQ$1:AQ$71,MATCH(SMALL(COUNTIF(AQ$1:AQ$71,"&lt;"&amp;AQ$1:AQ$71),ROW(AQ34:AR34)),COUNTIF(AQ$1:AQ$71,"&lt;"&amp;AQ$1:AQ$71),0))</f>
        <v>34</v>
      </c>
      <c r="AS34" s="418" t="str">
        <f t="array" ref="AS34">INDEX(AP$1:AP$71,SMALL(IF(AQ$1:AQ$71=AR34,ROW(AQ$1:AQ$71)),COUNTIF(AR$1:AR34,AR34)),1)</f>
        <v>Birmingham</v>
      </c>
      <c r="AT34" s="418">
        <f t="shared" si="10"/>
        <v>34</v>
      </c>
      <c r="AU34" s="418" t="str">
        <f t="shared" si="11"/>
        <v>Birmingham</v>
      </c>
      <c r="AX34" s="419" t="s">
        <v>146</v>
      </c>
      <c r="AY34" s="418">
        <f>VLOOKUP(AX34,'Rural 80'!$A$11:$BS$488,32,FALSE)</f>
        <v>2</v>
      </c>
      <c r="AZ34" s="418">
        <f t="array" ref="AZ34">INDEX(AY$1:AY$71,MATCH(SMALL(COUNTIF(AY$1:AY$71,"&lt;"&amp;AY$1:AY$71),ROW(AY34:AZ34)),COUNTIF(AY$1:AY$71,"&lt;"&amp;AY$1:AY$71),0))</f>
        <v>34</v>
      </c>
      <c r="BA34" s="418" t="str">
        <f t="array" ref="BA34">INDEX(AX$1:AX$71,SMALL(IF(AY$1:AY$71=AZ34,ROW(AY$1:AY$71)),COUNTIF(AZ$1:AZ34,AZ34)),1)</f>
        <v>Spelthorne</v>
      </c>
      <c r="BB34" s="418">
        <f t="shared" si="12"/>
        <v>34</v>
      </c>
      <c r="BC34" s="418" t="str">
        <f t="shared" si="13"/>
        <v>Spelthorne</v>
      </c>
      <c r="BF34" s="419" t="s">
        <v>146</v>
      </c>
      <c r="BG34" s="418">
        <f>VLOOKUP(BF34,'Rural 80'!$A$11:$BS$488,36,FALSE)</f>
        <v>4</v>
      </c>
      <c r="BH34" s="418">
        <f t="array" ref="BH34">INDEX(BG$1:BG$71,MATCH(SMALL(COUNTIF(BG$1:BG$71,"&lt;"&amp;BG$1:BG$71),ROW(BG34:BH34)),COUNTIF(BG$1:BG$71,"&lt;"&amp;BG$1:BG$71),0))</f>
        <v>34</v>
      </c>
      <c r="BI34" s="418" t="str">
        <f t="array" ref="BI34">INDEX(BF$1:BF$71,SMALL(IF(BG$1:BG$71=BH34,ROW(BG$1:BG$71)),COUNTIF(BH$1:BH34,BH34)),1)</f>
        <v>Leeds</v>
      </c>
      <c r="BJ34" s="418">
        <f t="shared" si="14"/>
        <v>34</v>
      </c>
      <c r="BK34" s="418" t="str">
        <f t="shared" si="15"/>
        <v>Leeds</v>
      </c>
      <c r="BN34" s="419" t="s">
        <v>146</v>
      </c>
      <c r="BO34" s="418">
        <f>VLOOKUP(BN34,'Rural 80'!$A$11:$BS$488,40,FALSE)</f>
        <v>4</v>
      </c>
      <c r="BP34" s="418">
        <f t="array" ref="BP34">INDEX(BO$1:BO$71,MATCH(SMALL(COUNTIF(BO$1:BO$71,"&lt;"&amp;BO$1:BO$71),ROW(BO34:BP34)),COUNTIF(BO$1:BO$71,"&lt;"&amp;BO$1:BO$71),0))</f>
        <v>34</v>
      </c>
      <c r="BQ34" s="418" t="str">
        <f t="array" ref="BQ34">INDEX(BN$1:BN$71,SMALL(IF(BO$1:BO$71=BP34,ROW(BO$1:BO$71)),COUNTIF(BP$1:BP34,BP34)),1)</f>
        <v>Salford</v>
      </c>
      <c r="BR34" s="418">
        <f t="shared" si="16"/>
        <v>34</v>
      </c>
      <c r="BS34" s="418" t="str">
        <f t="shared" si="17"/>
        <v>Salford</v>
      </c>
      <c r="BV34" s="419" t="s">
        <v>146</v>
      </c>
      <c r="BW34" s="418">
        <f>VLOOKUP(BV34,'Rural 80'!$A$11:$BS$488,44,FALSE)</f>
        <v>6</v>
      </c>
      <c r="BX34" s="418">
        <f t="array" ref="BX34">INDEX(BW$1:BW$71,MATCH(SMALL(COUNTIF(BW$1:BW$71,"&lt;"&amp;BW$1:BW$71),ROW(BW34:BX34)),COUNTIF(BW$1:BW$71,"&lt;"&amp;BW$1:BW$71),0))</f>
        <v>34</v>
      </c>
      <c r="BY34" s="418" t="str">
        <f t="array" ref="BY34">INDEX(BV$1:BV$71,SMALL(IF(BW$1:BW$71=BX34,ROW(BW$1:BW$71)),COUNTIF(BX$1:BX34,BX34)),1)</f>
        <v>Wolverhampton</v>
      </c>
      <c r="BZ34" s="418">
        <f t="shared" si="18"/>
        <v>34</v>
      </c>
      <c r="CA34" s="418" t="str">
        <f t="shared" si="19"/>
        <v>Wolverhampton</v>
      </c>
      <c r="CD34" s="419" t="s">
        <v>146</v>
      </c>
      <c r="CE34" s="418">
        <f>VLOOKUP(CD34,'Rural 80'!$A$11:$BS$488,48,FALSE)</f>
        <v>6</v>
      </c>
      <c r="CF34" s="418">
        <f t="array" ref="CF34">INDEX(CE$1:CE$71,MATCH(SMALL(COUNTIF(CE$1:CE$71,"&lt;"&amp;CE$1:CE$71),ROW(CE34:CF34)),COUNTIF(CE$1:CE$71,"&lt;"&amp;CE$1:CE$71),0))</f>
        <v>34</v>
      </c>
      <c r="CG34" s="418" t="str">
        <f t="array" ref="CG34">INDEX(CD$1:CD$71,SMALL(IF(CE$1:CE$71=CF34,ROW(CE$1:CE$71)),COUNTIF(CF$1:CF34,CF34)),1)</f>
        <v>Enfield</v>
      </c>
      <c r="CH34" s="418">
        <f t="shared" si="20"/>
        <v>34</v>
      </c>
      <c r="CI34" s="418" t="str">
        <f t="shared" si="21"/>
        <v>Enfield</v>
      </c>
      <c r="CL34" s="419" t="s">
        <v>146</v>
      </c>
      <c r="CM34" s="418">
        <f>VLOOKUP(CL34,'Rural 80'!$A$11:$BS$488,52,FALSE)</f>
        <v>5</v>
      </c>
      <c r="CN34" s="418">
        <f t="array" ref="CN34">INDEX(CM$1:CM$71,MATCH(SMALL(COUNTIF(CM$1:CM$71,"&lt;"&amp;CM$1:CM$71),ROW(CM34:CN34)),COUNTIF(CM$1:CM$71,"&lt;"&amp;CM$1:CM$71),0))</f>
        <v>34</v>
      </c>
      <c r="CO34" s="418" t="str">
        <f t="array" ref="CO34">INDEX(CL$1:CL$71,SMALL(IF(CM$1:CM$71=CN34,ROW(CM$1:CM$71)),COUNTIF(CN$1:CN34,CN34)),1)</f>
        <v>Leeds</v>
      </c>
      <c r="CP34" s="418">
        <f t="shared" si="22"/>
        <v>34</v>
      </c>
      <c r="CQ34" s="418" t="str">
        <f t="shared" si="23"/>
        <v>Leeds</v>
      </c>
      <c r="CT34" s="419" t="s">
        <v>146</v>
      </c>
      <c r="CU34" s="418" t="str">
        <f>VLOOKUP(CT34,'Rural 80'!$A$11:$BS$488,56,FALSE)</f>
        <v>9999</v>
      </c>
      <c r="CV34" s="418" t="str">
        <f t="array" ref="CV34">INDEX(CU$1:CU$71,MATCH(SMALL(COUNTIF(CU$1:CU$71,"&lt;"&amp;CU$1:CU$71),ROW(CU34:CV34)),COUNTIF(CU$1:CU$71,"&lt;"&amp;CU$1:CU$71),0))</f>
        <v>9999</v>
      </c>
      <c r="CW34" s="418" t="str">
        <f t="array" ref="CW34">INDEX(CT$1:CT$71,SMALL(IF(CU$1:CU$71=CV34,ROW(CU$1:CU$71)),COUNTIF(CV$1:CV34,CV34)),1)</f>
        <v>Knowsley</v>
      </c>
      <c r="CX34" s="418" t="str">
        <f t="shared" si="24"/>
        <v>no data</v>
      </c>
      <c r="CY34" s="418" t="str">
        <f t="shared" si="25"/>
        <v>Knowsley</v>
      </c>
      <c r="DB34" s="419" t="s">
        <v>146</v>
      </c>
      <c r="DC34" s="418" t="str">
        <f>VLOOKUP(DB34,'Rural 80'!$A$11:$BS$488,60,FALSE)</f>
        <v>9999</v>
      </c>
      <c r="DD34" s="418" t="str">
        <f t="array" ref="DD34">INDEX(DC$1:DC$71,MATCH(SMALL(COUNTIF(DC$1:DC$71,"&lt;"&amp;DC$1:DC$71),ROW(DC34:DD34)),COUNTIF(DC$1:DC$71,"&lt;"&amp;DC$1:DC$71),0))</f>
        <v>9999</v>
      </c>
      <c r="DE34" s="418" t="str">
        <f t="array" ref="DE34">INDEX(DB$1:DB$71,SMALL(IF(DC$1:DC$71=DD34,ROW(DC$1:DC$71)),COUNTIF(DD$1:DD34,DD34)),1)</f>
        <v>Knowsley</v>
      </c>
      <c r="DF34" s="418" t="str">
        <f t="shared" si="26"/>
        <v>no data</v>
      </c>
      <c r="DG34" s="418" t="str">
        <f t="shared" si="27"/>
        <v>Knowsley</v>
      </c>
      <c r="DJ34" s="419" t="s">
        <v>146</v>
      </c>
      <c r="DK34" s="418" t="str">
        <f>VLOOKUP(DJ34,'Rural 80'!$A$11:$BS$488,64,FALSE)</f>
        <v>9999</v>
      </c>
      <c r="DL34" s="418" t="str">
        <f t="array" ref="DL34">INDEX(DK$1:DK$71,MATCH(SMALL(COUNTIF(DK$1:DK$71,"&lt;"&amp;DK$1:DK$71),ROW(DK34:DL34)),COUNTIF(DK$1:DK$71,"&lt;"&amp;DK$1:DK$71),0))</f>
        <v>9999</v>
      </c>
      <c r="DM34" s="418" t="str">
        <f t="array" ref="DM34">INDEX(DJ$1:DJ$71,SMALL(IF(DK$1:DK$71=DL34,ROW(DK$1:DK$71)),COUNTIF(DL$1:DL34,DL34)),1)</f>
        <v>Knowsley</v>
      </c>
      <c r="DN34" s="418" t="str">
        <f t="shared" si="28"/>
        <v>no data</v>
      </c>
      <c r="DO34" s="418" t="str">
        <f t="shared" si="29"/>
        <v>Knowsley</v>
      </c>
      <c r="DR34" s="419" t="s">
        <v>146</v>
      </c>
      <c r="DS34" s="418" t="str">
        <f>VLOOKUP(DR34,'Rural 80'!$A$11:$BS$488,68,FALSE)</f>
        <v>9999</v>
      </c>
      <c r="DT34" s="418" t="str">
        <f t="array" ref="DT34">INDEX(DS$1:DS$71,MATCH(SMALL(COUNTIF(DS$1:DS$71,"&lt;"&amp;DS$1:DS$71),ROW(DS34:DT34)),COUNTIF(DS$1:DS$71,"&lt;"&amp;DS$1:DS$71),0))</f>
        <v>9999</v>
      </c>
      <c r="DU34" s="418" t="str">
        <f t="array" ref="DU34">INDEX(DR$1:DR$71,SMALL(IF(DS$1:DS$71=DT34,ROW(DS$1:DS$71)),COUNTIF(DT$1:DT34,DT34)),1)</f>
        <v>Knowsley</v>
      </c>
      <c r="DV34" s="418" t="str">
        <f t="shared" si="30"/>
        <v>no data</v>
      </c>
      <c r="DW34" s="418" t="str">
        <f t="shared" si="31"/>
        <v>Knowsley</v>
      </c>
    </row>
    <row r="35" spans="2:127" x14ac:dyDescent="0.25">
      <c r="B35" s="419" t="s">
        <v>147</v>
      </c>
      <c r="C35" s="418">
        <f>VLOOKUP(B35,'Rural 80'!$A$11:$BS$488,8,FALSE)</f>
        <v>60</v>
      </c>
      <c r="D35" s="418">
        <f t="array" ref="D35">INDEX(C$1:C$71,MATCH(SMALL(COUNTIF(C$1:C$71,"&lt;"&amp;C$1:C$71),ROW(C35:D35)),COUNTIF(C$1:C$71,"&lt;"&amp;C$1:C$71),0))</f>
        <v>35</v>
      </c>
      <c r="E35" s="418" t="str">
        <f t="array" ref="E35">INDEX(B$1:B$71,SMALL(IF(C$1:C$71=D35,ROW(C$1:C$71)),COUNTIF(D$1:D35,D35)),1)</f>
        <v>Gravesham</v>
      </c>
      <c r="F35" s="418">
        <f t="shared" si="32"/>
        <v>35</v>
      </c>
      <c r="G35" s="418" t="str">
        <f t="shared" si="33"/>
        <v>Gravesham</v>
      </c>
      <c r="J35" s="419" t="s">
        <v>147</v>
      </c>
      <c r="K35" s="418">
        <f>VLOOKUP(J35,'Rural 80'!$A$11:$BS$488,12,FALSE)</f>
        <v>62</v>
      </c>
      <c r="L35" s="418">
        <f t="array" ref="L35">INDEX(K$1:K$71,MATCH(SMALL(COUNTIF(K$1:K$71,"&lt;"&amp;K$1:K$71),ROW(K35:L35)),COUNTIF(K$1:K$71,"&lt;"&amp;K$1:K$71),0))</f>
        <v>35</v>
      </c>
      <c r="M35" s="418" t="str">
        <f t="array" ref="M35">INDEX(J$1:J$71,SMALL(IF(K$1:K$71=L35,ROW(K$1:K$71)),COUNTIF(L$1:L35,L35)),1)</f>
        <v>Salford</v>
      </c>
      <c r="N35" s="418">
        <f t="shared" si="2"/>
        <v>35</v>
      </c>
      <c r="O35" s="418" t="str">
        <f t="shared" si="3"/>
        <v>Salford</v>
      </c>
      <c r="R35" s="419" t="s">
        <v>147</v>
      </c>
      <c r="S35" s="418">
        <f>VLOOKUP(R35,'Rural 80'!$A$11:$BS$488,16,FALSE)</f>
        <v>58</v>
      </c>
      <c r="T35" s="418">
        <f t="array" ref="T35">INDEX(S$1:S$71,MATCH(SMALL(COUNTIF(S$1:S$71,"&lt;"&amp;S$1:S$71),ROW(S35:T35)),COUNTIF(S$1:S$71,"&lt;"&amp;S$1:S$71),0))</f>
        <v>35</v>
      </c>
      <c r="U35" s="418" t="str">
        <f t="array" ref="U35">INDEX(R$1:R$71,SMALL(IF(S$1:S$71=T35,ROW(S$1:S$71)),COUNTIF(T$1:T35,T35)),1)</f>
        <v>Sunderland</v>
      </c>
      <c r="V35" s="418">
        <f t="shared" si="4"/>
        <v>35</v>
      </c>
      <c r="W35" s="418" t="str">
        <f t="shared" si="5"/>
        <v>Sunderland</v>
      </c>
      <c r="Z35" s="419" t="s">
        <v>147</v>
      </c>
      <c r="AA35" s="418">
        <f>VLOOKUP(Z35,'Rural 80'!$A$11:$BS$488,20,FALSE)</f>
        <v>56</v>
      </c>
      <c r="AB35" s="418">
        <f t="array" ref="AB35">INDEX(AA$1:AA$71,MATCH(SMALL(COUNTIF(AA$1:AA$71,"&lt;"&amp;AA$1:AA$71),ROW(AA35:AB35)),COUNTIF(AA$1:AA$71,"&lt;"&amp;AA$1:AA$71),0))</f>
        <v>35</v>
      </c>
      <c r="AC35" s="418" t="str">
        <f t="array" ref="AC35">INDEX(Z$1:Z$71,SMALL(IF(AA$1:AA$71=AB35,ROW(AA$1:AA$71)),COUNTIF(AB$1:AB35,AB35)),1)</f>
        <v>Gravesham</v>
      </c>
      <c r="AD35" s="418">
        <f t="shared" si="6"/>
        <v>35</v>
      </c>
      <c r="AE35" s="418" t="str">
        <f t="shared" si="7"/>
        <v>Gravesham</v>
      </c>
      <c r="AH35" s="419" t="s">
        <v>147</v>
      </c>
      <c r="AI35" s="418">
        <f>VLOOKUP(AH35,'Rural 80'!$A$11:$BS$488,24,FALSE)</f>
        <v>57</v>
      </c>
      <c r="AJ35" s="418">
        <f t="array" ref="AJ35">INDEX(AI$1:AI$71,MATCH(SMALL(COUNTIF(AI$1:AI$71,"&lt;"&amp;AI$1:AI$71),ROW(AI35:AJ35)),COUNTIF(AI$1:AI$71,"&lt;"&amp;AI$1:AI$71),0))</f>
        <v>35</v>
      </c>
      <c r="AK35" s="418" t="str">
        <f t="array" ref="AK35">INDEX(AH$1:AH$71,SMALL(IF(AI$1:AI$71=AJ35,ROW(AI$1:AI$71)),COUNTIF(AJ$1:AJ35,AJ35)),1)</f>
        <v>Sandwell</v>
      </c>
      <c r="AL35" s="418">
        <f t="shared" si="8"/>
        <v>35</v>
      </c>
      <c r="AM35" s="418" t="str">
        <f t="shared" si="9"/>
        <v>Sandwell</v>
      </c>
      <c r="AP35" s="419" t="s">
        <v>147</v>
      </c>
      <c r="AQ35" s="418">
        <f>VLOOKUP(AP35,'Rural 80'!$A$11:$BS$488,28,FALSE)</f>
        <v>60</v>
      </c>
      <c r="AR35" s="418">
        <f t="array" ref="AR35">INDEX(AQ$1:AQ$71,MATCH(SMALL(COUNTIF(AQ$1:AQ$71,"&lt;"&amp;AQ$1:AQ$71),ROW(AQ35:AR35)),COUNTIF(AQ$1:AQ$71,"&lt;"&amp;AQ$1:AQ$71),0))</f>
        <v>35</v>
      </c>
      <c r="AS35" s="418" t="str">
        <f t="array" ref="AS35">INDEX(AP$1:AP$71,SMALL(IF(AQ$1:AQ$71=AR35,ROW(AQ$1:AQ$71)),COUNTIF(AR$1:AR35,AR35)),1)</f>
        <v>Gravesham</v>
      </c>
      <c r="AT35" s="418">
        <f t="shared" si="10"/>
        <v>35</v>
      </c>
      <c r="AU35" s="418" t="str">
        <f t="shared" si="11"/>
        <v>Gravesham</v>
      </c>
      <c r="AX35" s="419" t="s">
        <v>147</v>
      </c>
      <c r="AY35" s="418">
        <f>VLOOKUP(AX35,'Rural 80'!$A$11:$BS$488,32,FALSE)</f>
        <v>61</v>
      </c>
      <c r="AZ35" s="418">
        <f t="array" ref="AZ35">INDEX(AY$1:AY$71,MATCH(SMALL(COUNTIF(AY$1:AY$71,"&lt;"&amp;AY$1:AY$71),ROW(AY35:AZ35)),COUNTIF(AY$1:AY$71,"&lt;"&amp;AY$1:AY$71),0))</f>
        <v>35</v>
      </c>
      <c r="BA35" s="418" t="str">
        <f t="array" ref="BA35">INDEX(AX$1:AX$71,SMALL(IF(AY$1:AY$71=AZ35,ROW(AY$1:AY$71)),COUNTIF(AZ$1:AZ35,AZ35)),1)</f>
        <v>Sandwell</v>
      </c>
      <c r="BB35" s="418">
        <f t="shared" si="12"/>
        <v>35</v>
      </c>
      <c r="BC35" s="418" t="str">
        <f t="shared" si="13"/>
        <v>Sandwell</v>
      </c>
      <c r="BF35" s="419" t="s">
        <v>147</v>
      </c>
      <c r="BG35" s="418">
        <f>VLOOKUP(BF35,'Rural 80'!$A$11:$BS$488,36,FALSE)</f>
        <v>60</v>
      </c>
      <c r="BH35" s="418">
        <f t="array" ref="BH35">INDEX(BG$1:BG$71,MATCH(SMALL(COUNTIF(BG$1:BG$71,"&lt;"&amp;BG$1:BG$71),ROW(BG35:BH35)),COUNTIF(BG$1:BG$71,"&lt;"&amp;BG$1:BG$71),0))</f>
        <v>35</v>
      </c>
      <c r="BI35" s="418" t="str">
        <f t="array" ref="BI35">INDEX(BF$1:BF$71,SMALL(IF(BG$1:BG$71=BH35,ROW(BG$1:BG$71)),COUNTIF(BH$1:BH35,BH35)),1)</f>
        <v>Kingston upon Thames</v>
      </c>
      <c r="BJ35" s="418">
        <f t="shared" si="14"/>
        <v>35</v>
      </c>
      <c r="BK35" s="418" t="str">
        <f t="shared" si="15"/>
        <v>Kingston upon Thames</v>
      </c>
      <c r="BN35" s="419" t="s">
        <v>147</v>
      </c>
      <c r="BO35" s="418">
        <f>VLOOKUP(BN35,'Rural 80'!$A$11:$BS$488,40,FALSE)</f>
        <v>63</v>
      </c>
      <c r="BP35" s="418">
        <f t="array" ref="BP35">INDEX(BO$1:BO$71,MATCH(SMALL(COUNTIF(BO$1:BO$71,"&lt;"&amp;BO$1:BO$71),ROW(BO35:BP35)),COUNTIF(BO$1:BO$71,"&lt;"&amp;BO$1:BO$71),0))</f>
        <v>35</v>
      </c>
      <c r="BQ35" s="418" t="str">
        <f t="array" ref="BQ35">INDEX(BN$1:BN$71,SMALL(IF(BO$1:BO$71=BP35,ROW(BO$1:BO$71)),COUNTIF(BP$1:BP35,BP35)),1)</f>
        <v>Wolverhampton</v>
      </c>
      <c r="BR35" s="418">
        <f t="shared" si="16"/>
        <v>35</v>
      </c>
      <c r="BS35" s="418" t="str">
        <f t="shared" si="17"/>
        <v>Wolverhampton</v>
      </c>
      <c r="BV35" s="419" t="s">
        <v>147</v>
      </c>
      <c r="BW35" s="418">
        <f>VLOOKUP(BV35,'Rural 80'!$A$11:$BS$488,44,FALSE)</f>
        <v>63</v>
      </c>
      <c r="BX35" s="418">
        <f t="array" ref="BX35">INDEX(BW$1:BW$71,MATCH(SMALL(COUNTIF(BW$1:BW$71,"&lt;"&amp;BW$1:BW$71),ROW(BW35:BX35)),COUNTIF(BW$1:BW$71,"&lt;"&amp;BW$1:BW$71),0))</f>
        <v>35</v>
      </c>
      <c r="BY35" s="418" t="str">
        <f t="array" ref="BY35">INDEX(BV$1:BV$71,SMALL(IF(BW$1:BW$71=BX35,ROW(BW$1:BW$71)),COUNTIF(BX$1:BX35,BX35)),1)</f>
        <v>Sunderland</v>
      </c>
      <c r="BZ35" s="418">
        <f t="shared" si="18"/>
        <v>35</v>
      </c>
      <c r="CA35" s="418" t="str">
        <f t="shared" si="19"/>
        <v>Sunderland</v>
      </c>
      <c r="CD35" s="419" t="s">
        <v>147</v>
      </c>
      <c r="CE35" s="418">
        <f>VLOOKUP(CD35,'Rural 80'!$A$11:$BS$488,48,FALSE)</f>
        <v>52</v>
      </c>
      <c r="CF35" s="418">
        <f t="array" ref="CF35">INDEX(CE$1:CE$71,MATCH(SMALL(COUNTIF(CE$1:CE$71,"&lt;"&amp;CE$1:CE$71),ROW(CE35:CF35)),COUNTIF(CE$1:CE$71,"&lt;"&amp;CE$1:CE$71),0))</f>
        <v>35</v>
      </c>
      <c r="CG35" s="418" t="str">
        <f t="array" ref="CG35">INDEX(CD$1:CD$71,SMALL(IF(CE$1:CE$71=CF35,ROW(CE$1:CE$71)),COUNTIF(CF$1:CF35,CF35)),1)</f>
        <v>South Tyneside</v>
      </c>
      <c r="CH35" s="418">
        <f t="shared" si="20"/>
        <v>35</v>
      </c>
      <c r="CI35" s="418" t="str">
        <f t="shared" si="21"/>
        <v>South Tyneside</v>
      </c>
      <c r="CL35" s="419" t="s">
        <v>147</v>
      </c>
      <c r="CM35" s="418">
        <f>VLOOKUP(CL35,'Rural 80'!$A$11:$BS$488,52,FALSE)</f>
        <v>54</v>
      </c>
      <c r="CN35" s="418">
        <f t="array" ref="CN35">INDEX(CM$1:CM$71,MATCH(SMALL(COUNTIF(CM$1:CM$71,"&lt;"&amp;CM$1:CM$71),ROW(CM35:CN35)),COUNTIF(CM$1:CM$71,"&lt;"&amp;CM$1:CM$71),0))</f>
        <v>35</v>
      </c>
      <c r="CO35" s="418" t="str">
        <f t="array" ref="CO35">INDEX(CL$1:CL$71,SMALL(IF(CM$1:CM$71=CN35,ROW(CM$1:CM$71)),COUNTIF(CN$1:CN35,CN35)),1)</f>
        <v>Dartford</v>
      </c>
      <c r="CP35" s="418">
        <f t="shared" si="22"/>
        <v>35</v>
      </c>
      <c r="CQ35" s="418" t="str">
        <f t="shared" si="23"/>
        <v>Dartford</v>
      </c>
      <c r="CT35" s="419" t="s">
        <v>147</v>
      </c>
      <c r="CU35" s="418" t="str">
        <f>VLOOKUP(CT35,'Rural 80'!$A$11:$BS$488,56,FALSE)</f>
        <v>9999</v>
      </c>
      <c r="CV35" s="418" t="str">
        <f t="array" ref="CV35">INDEX(CU$1:CU$71,MATCH(SMALL(COUNTIF(CU$1:CU$71,"&lt;"&amp;CU$1:CU$71),ROW(CU35:CV35)),COUNTIF(CU$1:CU$71,"&lt;"&amp;CU$1:CU$71),0))</f>
        <v>9999</v>
      </c>
      <c r="CW35" s="418" t="str">
        <f t="array" ref="CW35">INDEX(CT$1:CT$71,SMALL(IF(CU$1:CU$71=CV35,ROW(CU$1:CU$71)),COUNTIF(CV$1:CV35,CV35)),1)</f>
        <v>Lambeth</v>
      </c>
      <c r="CX35" s="418" t="str">
        <f t="shared" si="24"/>
        <v>no data</v>
      </c>
      <c r="CY35" s="418" t="str">
        <f t="shared" si="25"/>
        <v>Lambeth</v>
      </c>
      <c r="DB35" s="419" t="s">
        <v>147</v>
      </c>
      <c r="DC35" s="418" t="str">
        <f>VLOOKUP(DB35,'Rural 80'!$A$11:$BS$488,60,FALSE)</f>
        <v>9999</v>
      </c>
      <c r="DD35" s="418" t="str">
        <f t="array" ref="DD35">INDEX(DC$1:DC$71,MATCH(SMALL(COUNTIF(DC$1:DC$71,"&lt;"&amp;DC$1:DC$71),ROW(DC35:DD35)),COUNTIF(DC$1:DC$71,"&lt;"&amp;DC$1:DC$71),0))</f>
        <v>9999</v>
      </c>
      <c r="DE35" s="418" t="str">
        <f t="array" ref="DE35">INDEX(DB$1:DB$71,SMALL(IF(DC$1:DC$71=DD35,ROW(DC$1:DC$71)),COUNTIF(DD$1:DD35,DD35)),1)</f>
        <v>Lambeth</v>
      </c>
      <c r="DF35" s="418" t="str">
        <f t="shared" si="26"/>
        <v>no data</v>
      </c>
      <c r="DG35" s="418" t="str">
        <f t="shared" si="27"/>
        <v>Lambeth</v>
      </c>
      <c r="DJ35" s="419" t="s">
        <v>147</v>
      </c>
      <c r="DK35" s="418" t="str">
        <f>VLOOKUP(DJ35,'Rural 80'!$A$11:$BS$488,64,FALSE)</f>
        <v>9999</v>
      </c>
      <c r="DL35" s="418" t="str">
        <f t="array" ref="DL35">INDEX(DK$1:DK$71,MATCH(SMALL(COUNTIF(DK$1:DK$71,"&lt;"&amp;DK$1:DK$71),ROW(DK35:DL35)),COUNTIF(DK$1:DK$71,"&lt;"&amp;DK$1:DK$71),0))</f>
        <v>9999</v>
      </c>
      <c r="DM35" s="418" t="str">
        <f t="array" ref="DM35">INDEX(DJ$1:DJ$71,SMALL(IF(DK$1:DK$71=DL35,ROW(DK$1:DK$71)),COUNTIF(DL$1:DL35,DL35)),1)</f>
        <v>Lambeth</v>
      </c>
      <c r="DN35" s="418" t="str">
        <f t="shared" si="28"/>
        <v>no data</v>
      </c>
      <c r="DO35" s="418" t="str">
        <f t="shared" si="29"/>
        <v>Lambeth</v>
      </c>
      <c r="DR35" s="419" t="s">
        <v>147</v>
      </c>
      <c r="DS35" s="418" t="str">
        <f>VLOOKUP(DR35,'Rural 80'!$A$11:$BS$488,68,FALSE)</f>
        <v>9999</v>
      </c>
      <c r="DT35" s="418" t="str">
        <f t="array" ref="DT35">INDEX(DS$1:DS$71,MATCH(SMALL(COUNTIF(DS$1:DS$71,"&lt;"&amp;DS$1:DS$71),ROW(DS35:DT35)),COUNTIF(DS$1:DS$71,"&lt;"&amp;DS$1:DS$71),0))</f>
        <v>9999</v>
      </c>
      <c r="DU35" s="418" t="str">
        <f t="array" ref="DU35">INDEX(DR$1:DR$71,SMALL(IF(DS$1:DS$71=DT35,ROW(DS$1:DS$71)),COUNTIF(DT$1:DT35,DT35)),1)</f>
        <v>Lambeth</v>
      </c>
      <c r="DV35" s="418" t="str">
        <f t="shared" si="30"/>
        <v>no data</v>
      </c>
      <c r="DW35" s="418" t="str">
        <f t="shared" si="31"/>
        <v>Lambeth</v>
      </c>
    </row>
    <row r="36" spans="2:127" x14ac:dyDescent="0.25">
      <c r="B36" s="419" t="s">
        <v>149</v>
      </c>
      <c r="C36" s="418">
        <f>VLOOKUP(B36,'Rural 80'!$A$11:$BS$488,8,FALSE)</f>
        <v>38</v>
      </c>
      <c r="D36" s="418">
        <f t="array" ref="D36">INDEX(C$1:C$71,MATCH(SMALL(COUNTIF(C$1:C$71,"&lt;"&amp;C$1:C$71),ROW(C36:D36)),COUNTIF(C$1:C$71,"&lt;"&amp;C$1:C$71),0))</f>
        <v>36</v>
      </c>
      <c r="E36" s="418" t="str">
        <f t="array" ref="E36">INDEX(B$1:B$71,SMALL(IF(C$1:C$71=D36,ROW(C$1:C$71)),COUNTIF(D$1:D36,D36)),1)</f>
        <v>Salford</v>
      </c>
      <c r="F36" s="418">
        <f t="shared" si="32"/>
        <v>36</v>
      </c>
      <c r="G36" s="418" t="str">
        <f t="shared" si="33"/>
        <v>Salford</v>
      </c>
      <c r="J36" s="419" t="s">
        <v>149</v>
      </c>
      <c r="K36" s="418">
        <f>VLOOKUP(J36,'Rural 80'!$A$11:$BS$488,12,FALSE)</f>
        <v>38</v>
      </c>
      <c r="L36" s="418">
        <f t="array" ref="L36">INDEX(K$1:K$71,MATCH(SMALL(COUNTIF(K$1:K$71,"&lt;"&amp;K$1:K$71),ROW(K36:L36)),COUNTIF(K$1:K$71,"&lt;"&amp;K$1:K$71),0))</f>
        <v>36</v>
      </c>
      <c r="M36" s="418" t="str">
        <f t="array" ref="M36">INDEX(J$1:J$71,SMALL(IF(K$1:K$71=L36,ROW(K$1:K$71)),COUNTIF(L$1:L36,L36)),1)</f>
        <v>Wolverhampton</v>
      </c>
      <c r="N36" s="418">
        <f t="shared" si="2"/>
        <v>36</v>
      </c>
      <c r="O36" s="418" t="str">
        <f t="shared" si="3"/>
        <v>Wolverhampton</v>
      </c>
      <c r="R36" s="419" t="s">
        <v>149</v>
      </c>
      <c r="S36" s="418">
        <f>VLOOKUP(R36,'Rural 80'!$A$11:$BS$488,16,FALSE)</f>
        <v>38</v>
      </c>
      <c r="T36" s="418">
        <f t="array" ref="T36">INDEX(S$1:S$71,MATCH(SMALL(COUNTIF(S$1:S$71,"&lt;"&amp;S$1:S$71),ROW(S36:T36)),COUNTIF(S$1:S$71,"&lt;"&amp;S$1:S$71),0))</f>
        <v>36</v>
      </c>
      <c r="U36" s="418" t="str">
        <f t="array" ref="U36">INDEX(R$1:R$71,SMALL(IF(S$1:S$71=T36,ROW(S$1:S$71)),COUNTIF(T$1:T36,T36)),1)</f>
        <v>Birmingham</v>
      </c>
      <c r="V36" s="418">
        <f t="shared" si="4"/>
        <v>36</v>
      </c>
      <c r="W36" s="418" t="str">
        <f t="shared" si="5"/>
        <v>Birmingham</v>
      </c>
      <c r="Z36" s="419" t="s">
        <v>149</v>
      </c>
      <c r="AA36" s="418">
        <f>VLOOKUP(Z36,'Rural 80'!$A$11:$BS$488,20,FALSE)</f>
        <v>34</v>
      </c>
      <c r="AB36" s="418">
        <f t="array" ref="AB36">INDEX(AA$1:AA$71,MATCH(SMALL(COUNTIF(AA$1:AA$71,"&lt;"&amp;AA$1:AA$71),ROW(AA36:AB36)),COUNTIF(AA$1:AA$71,"&lt;"&amp;AA$1:AA$71),0))</f>
        <v>36</v>
      </c>
      <c r="AC36" s="418" t="str">
        <f t="array" ref="AC36">INDEX(Z$1:Z$71,SMALL(IF(AA$1:AA$71=AB36,ROW(AA$1:AA$71)),COUNTIF(AB$1:AB36,AB36)),1)</f>
        <v>Dartford</v>
      </c>
      <c r="AD36" s="418">
        <f t="shared" si="6"/>
        <v>36</v>
      </c>
      <c r="AE36" s="418" t="str">
        <f t="shared" si="7"/>
        <v>Dartford</v>
      </c>
      <c r="AH36" s="419" t="s">
        <v>149</v>
      </c>
      <c r="AI36" s="418">
        <f>VLOOKUP(AH36,'Rural 80'!$A$11:$BS$488,24,FALSE)</f>
        <v>32</v>
      </c>
      <c r="AJ36" s="418">
        <f t="array" ref="AJ36">INDEX(AI$1:AI$71,MATCH(SMALL(COUNTIF(AI$1:AI$71,"&lt;"&amp;AI$1:AI$71),ROW(AI36:AJ36)),COUNTIF(AI$1:AI$71,"&lt;"&amp;AI$1:AI$71),0))</f>
        <v>36</v>
      </c>
      <c r="AK36" s="418" t="str">
        <f t="array" ref="AK36">INDEX(AH$1:AH$71,SMALL(IF(AI$1:AI$71=AJ36,ROW(AI$1:AI$71)),COUNTIF(AJ$1:AJ36,AJ36)),1)</f>
        <v>Newcastle upon Tyne</v>
      </c>
      <c r="AL36" s="418">
        <f t="shared" si="8"/>
        <v>36</v>
      </c>
      <c r="AM36" s="418" t="str">
        <f t="shared" si="9"/>
        <v>Newcastle upon Tyne</v>
      </c>
      <c r="AP36" s="419" t="s">
        <v>149</v>
      </c>
      <c r="AQ36" s="418">
        <f>VLOOKUP(AP36,'Rural 80'!$A$11:$BS$488,28,FALSE)</f>
        <v>31</v>
      </c>
      <c r="AR36" s="418">
        <f t="array" ref="AR36">INDEX(AQ$1:AQ$71,MATCH(SMALL(COUNTIF(AQ$1:AQ$71,"&lt;"&amp;AQ$1:AQ$71),ROW(AQ36:AR36)),COUNTIF(AQ$1:AQ$71,"&lt;"&amp;AQ$1:AQ$71),0))</f>
        <v>36</v>
      </c>
      <c r="AS36" s="418" t="str">
        <f t="array" ref="AS36">INDEX(AP$1:AP$71,SMALL(IF(AQ$1:AQ$71=AR36,ROW(AQ$1:AQ$71)),COUNTIF(AR$1:AR36,AR36)),1)</f>
        <v>Woking</v>
      </c>
      <c r="AT36" s="418">
        <f t="shared" si="10"/>
        <v>36</v>
      </c>
      <c r="AU36" s="418" t="str">
        <f t="shared" si="11"/>
        <v>Woking</v>
      </c>
      <c r="AX36" s="419" t="s">
        <v>149</v>
      </c>
      <c r="AY36" s="418">
        <f>VLOOKUP(AX36,'Rural 80'!$A$11:$BS$488,32,FALSE)</f>
        <v>29</v>
      </c>
      <c r="AZ36" s="418">
        <f t="array" ref="AZ36">INDEX(AY$1:AY$71,MATCH(SMALL(COUNTIF(AY$1:AY$71,"&lt;"&amp;AY$1:AY$71),ROW(AY36:AZ36)),COUNTIF(AY$1:AY$71,"&lt;"&amp;AY$1:AY$71),0))</f>
        <v>36</v>
      </c>
      <c r="BA36" s="418" t="str">
        <f t="array" ref="BA36">INDEX(AX$1:AX$71,SMALL(IF(AY$1:AY$71=AZ36,ROW(AY$1:AY$71)),COUNTIF(AZ$1:AZ36,AZ36)),1)</f>
        <v>Woking</v>
      </c>
      <c r="BB36" s="418">
        <f t="shared" si="12"/>
        <v>36</v>
      </c>
      <c r="BC36" s="418" t="str">
        <f t="shared" si="13"/>
        <v>Woking</v>
      </c>
      <c r="BF36" s="419" t="s">
        <v>149</v>
      </c>
      <c r="BG36" s="418">
        <f>VLOOKUP(BF36,'Rural 80'!$A$11:$BS$488,36,FALSE)</f>
        <v>34</v>
      </c>
      <c r="BH36" s="418">
        <f t="array" ref="BH36">INDEX(BG$1:BG$71,MATCH(SMALL(COUNTIF(BG$1:BG$71,"&lt;"&amp;BG$1:BG$71),ROW(BG36:BH36)),COUNTIF(BG$1:BG$71,"&lt;"&amp;BG$1:BG$71),0))</f>
        <v>36</v>
      </c>
      <c r="BI36" s="418" t="str">
        <f t="array" ref="BI36">INDEX(BF$1:BF$71,SMALL(IF(BG$1:BG$71=BH36,ROW(BG$1:BG$71)),COUNTIF(BH$1:BH36,BH36)),1)</f>
        <v>Sandwell</v>
      </c>
      <c r="BJ36" s="418">
        <f t="shared" si="14"/>
        <v>36</v>
      </c>
      <c r="BK36" s="418" t="str">
        <f t="shared" si="15"/>
        <v>Sandwell</v>
      </c>
      <c r="BN36" s="419" t="s">
        <v>149</v>
      </c>
      <c r="BO36" s="418">
        <f>VLOOKUP(BN36,'Rural 80'!$A$11:$BS$488,40,FALSE)</f>
        <v>40</v>
      </c>
      <c r="BP36" s="418">
        <f t="array" ref="BP36">INDEX(BO$1:BO$71,MATCH(SMALL(COUNTIF(BO$1:BO$71,"&lt;"&amp;BO$1:BO$71),ROW(BO36:BP36)),COUNTIF(BO$1:BO$71,"&lt;"&amp;BO$1:BO$71),0))</f>
        <v>36</v>
      </c>
      <c r="BQ36" s="418" t="str">
        <f t="array" ref="BQ36">INDEX(BN$1:BN$71,SMALL(IF(BO$1:BO$71=BP36,ROW(BO$1:BO$71)),COUNTIF(BP$1:BP36,BP36)),1)</f>
        <v>South Tyneside</v>
      </c>
      <c r="BR36" s="418">
        <f t="shared" si="16"/>
        <v>36</v>
      </c>
      <c r="BS36" s="418" t="str">
        <f t="shared" si="17"/>
        <v>South Tyneside</v>
      </c>
      <c r="BV36" s="419" t="s">
        <v>149</v>
      </c>
      <c r="BW36" s="418">
        <f>VLOOKUP(BV36,'Rural 80'!$A$11:$BS$488,44,FALSE)</f>
        <v>40</v>
      </c>
      <c r="BX36" s="418">
        <f t="array" ref="BX36">INDEX(BW$1:BW$71,MATCH(SMALL(COUNTIF(BW$1:BW$71,"&lt;"&amp;BW$1:BW$71),ROW(BW36:BX36)),COUNTIF(BW$1:BW$71,"&lt;"&amp;BW$1:BW$71),0))</f>
        <v>36</v>
      </c>
      <c r="BY36" s="418" t="str">
        <f t="array" ref="BY36">INDEX(BV$1:BV$71,SMALL(IF(BW$1:BW$71=BX36,ROW(BW$1:BW$71)),COUNTIF(BX$1:BX36,BX36)),1)</f>
        <v>South Tyneside</v>
      </c>
      <c r="BZ36" s="418">
        <f t="shared" si="18"/>
        <v>36</v>
      </c>
      <c r="CA36" s="418" t="str">
        <f t="shared" si="19"/>
        <v>South Tyneside</v>
      </c>
      <c r="CD36" s="419" t="s">
        <v>149</v>
      </c>
      <c r="CE36" s="418">
        <f>VLOOKUP(CD36,'Rural 80'!$A$11:$BS$488,48,FALSE)</f>
        <v>38</v>
      </c>
      <c r="CF36" s="418">
        <f t="array" ref="CF36">INDEX(CE$1:CE$71,MATCH(SMALL(COUNTIF(CE$1:CE$71,"&lt;"&amp;CE$1:CE$71),ROW(CE36:CF36)),COUNTIF(CE$1:CE$71,"&lt;"&amp;CE$1:CE$71),0))</f>
        <v>36</v>
      </c>
      <c r="CG36" s="418" t="str">
        <f t="array" ref="CG36">INDEX(CD$1:CD$71,SMALL(IF(CE$1:CE$71=CF36,ROW(CE$1:CE$71)),COUNTIF(CF$1:CF36,CF36)),1)</f>
        <v>Birmingham</v>
      </c>
      <c r="CH36" s="418">
        <f t="shared" si="20"/>
        <v>36</v>
      </c>
      <c r="CI36" s="418" t="str">
        <f t="shared" si="21"/>
        <v>Birmingham</v>
      </c>
      <c r="CL36" s="419" t="s">
        <v>149</v>
      </c>
      <c r="CM36" s="418">
        <f>VLOOKUP(CL36,'Rural 80'!$A$11:$BS$488,52,FALSE)</f>
        <v>34</v>
      </c>
      <c r="CN36" s="418">
        <f t="array" ref="CN36">INDEX(CM$1:CM$71,MATCH(SMALL(COUNTIF(CM$1:CM$71,"&lt;"&amp;CM$1:CM$71),ROW(CM36:CN36)),COUNTIF(CM$1:CM$71,"&lt;"&amp;CM$1:CM$71),0))</f>
        <v>36</v>
      </c>
      <c r="CO36" s="418" t="str">
        <f t="array" ref="CO36">INDEX(CL$1:CL$71,SMALL(IF(CM$1:CM$71=CN36,ROW(CM$1:CM$71)),COUNTIF(CN$1:CN36,CN36)),1)</f>
        <v>Enfield</v>
      </c>
      <c r="CP36" s="418">
        <f t="shared" si="22"/>
        <v>36</v>
      </c>
      <c r="CQ36" s="418" t="str">
        <f t="shared" si="23"/>
        <v>Enfield</v>
      </c>
      <c r="CT36" s="419" t="s">
        <v>149</v>
      </c>
      <c r="CU36" s="418" t="str">
        <f>VLOOKUP(CT36,'Rural 80'!$A$11:$BS$488,56,FALSE)</f>
        <v>9999</v>
      </c>
      <c r="CV36" s="418" t="str">
        <f t="array" ref="CV36">INDEX(CU$1:CU$71,MATCH(SMALL(COUNTIF(CU$1:CU$71,"&lt;"&amp;CU$1:CU$71),ROW(CU36:CV36)),COUNTIF(CU$1:CU$71,"&lt;"&amp;CU$1:CU$71),0))</f>
        <v>9999</v>
      </c>
      <c r="CW36" s="418" t="str">
        <f t="array" ref="CW36">INDEX(CT$1:CT$71,SMALL(IF(CU$1:CU$71=CV36,ROW(CU$1:CU$71)),COUNTIF(CV$1:CV36,CV36)),1)</f>
        <v>Leeds</v>
      </c>
      <c r="CX36" s="418" t="str">
        <f t="shared" si="24"/>
        <v>no data</v>
      </c>
      <c r="CY36" s="418" t="str">
        <f t="shared" si="25"/>
        <v>Leeds</v>
      </c>
      <c r="DB36" s="419" t="s">
        <v>149</v>
      </c>
      <c r="DC36" s="418" t="str">
        <f>VLOOKUP(DB36,'Rural 80'!$A$11:$BS$488,60,FALSE)</f>
        <v>9999</v>
      </c>
      <c r="DD36" s="418" t="str">
        <f t="array" ref="DD36">INDEX(DC$1:DC$71,MATCH(SMALL(COUNTIF(DC$1:DC$71,"&lt;"&amp;DC$1:DC$71),ROW(DC36:DD36)),COUNTIF(DC$1:DC$71,"&lt;"&amp;DC$1:DC$71),0))</f>
        <v>9999</v>
      </c>
      <c r="DE36" s="418" t="str">
        <f t="array" ref="DE36">INDEX(DB$1:DB$71,SMALL(IF(DC$1:DC$71=DD36,ROW(DC$1:DC$71)),COUNTIF(DD$1:DD36,DD36)),1)</f>
        <v>Leeds</v>
      </c>
      <c r="DF36" s="418" t="str">
        <f t="shared" si="26"/>
        <v>no data</v>
      </c>
      <c r="DG36" s="418" t="str">
        <f t="shared" si="27"/>
        <v>Leeds</v>
      </c>
      <c r="DJ36" s="419" t="s">
        <v>149</v>
      </c>
      <c r="DK36" s="418" t="str">
        <f>VLOOKUP(DJ36,'Rural 80'!$A$11:$BS$488,64,FALSE)</f>
        <v>9999</v>
      </c>
      <c r="DL36" s="418" t="str">
        <f t="array" ref="DL36">INDEX(DK$1:DK$71,MATCH(SMALL(COUNTIF(DK$1:DK$71,"&lt;"&amp;DK$1:DK$71),ROW(DK36:DL36)),COUNTIF(DK$1:DK$71,"&lt;"&amp;DK$1:DK$71),0))</f>
        <v>9999</v>
      </c>
      <c r="DM36" s="418" t="str">
        <f t="array" ref="DM36">INDEX(DJ$1:DJ$71,SMALL(IF(DK$1:DK$71=DL36,ROW(DK$1:DK$71)),COUNTIF(DL$1:DL36,DL36)),1)</f>
        <v>Leeds</v>
      </c>
      <c r="DN36" s="418" t="str">
        <f t="shared" si="28"/>
        <v>no data</v>
      </c>
      <c r="DO36" s="418" t="str">
        <f t="shared" si="29"/>
        <v>Leeds</v>
      </c>
      <c r="DR36" s="419" t="s">
        <v>149</v>
      </c>
      <c r="DS36" s="418" t="str">
        <f>VLOOKUP(DR36,'Rural 80'!$A$11:$BS$488,68,FALSE)</f>
        <v>9999</v>
      </c>
      <c r="DT36" s="418" t="str">
        <f t="array" ref="DT36">INDEX(DS$1:DS$71,MATCH(SMALL(COUNTIF(DS$1:DS$71,"&lt;"&amp;DS$1:DS$71),ROW(DS36:DT36)),COUNTIF(DS$1:DS$71,"&lt;"&amp;DS$1:DS$71),0))</f>
        <v>9999</v>
      </c>
      <c r="DU36" s="418" t="str">
        <f t="array" ref="DU36">INDEX(DR$1:DR$71,SMALL(IF(DS$1:DS$71=DT36,ROW(DS$1:DS$71)),COUNTIF(DT$1:DT36,DT36)),1)</f>
        <v>Leeds</v>
      </c>
      <c r="DV36" s="418" t="str">
        <f t="shared" si="30"/>
        <v>no data</v>
      </c>
      <c r="DW36" s="418" t="str">
        <f t="shared" si="31"/>
        <v>Leeds</v>
      </c>
    </row>
    <row r="37" spans="2:127" x14ac:dyDescent="0.25">
      <c r="B37" s="419" t="s">
        <v>152</v>
      </c>
      <c r="C37" s="418">
        <f>VLOOKUP(B37,'Rural 80'!$A$11:$BS$488,8,FALSE)</f>
        <v>52</v>
      </c>
      <c r="D37" s="418">
        <f t="array" ref="D37">INDEX(C$1:C$71,MATCH(SMALL(COUNTIF(C$1:C$71,"&lt;"&amp;C$1:C$71),ROW(C37:D37)),COUNTIF(C$1:C$71,"&lt;"&amp;C$1:C$71),0))</f>
        <v>37</v>
      </c>
      <c r="E37" s="418" t="str">
        <f t="array" ref="E37">INDEX(B$1:B$71,SMALL(IF(C$1:C$71=D37,ROW(C$1:C$71)),COUNTIF(D$1:D37,D37)),1)</f>
        <v>Birmingham</v>
      </c>
      <c r="F37" s="418">
        <f t="shared" si="32"/>
        <v>37</v>
      </c>
      <c r="G37" s="418" t="str">
        <f t="shared" si="33"/>
        <v>Birmingham</v>
      </c>
      <c r="J37" s="419" t="s">
        <v>152</v>
      </c>
      <c r="K37" s="418">
        <f>VLOOKUP(J37,'Rural 80'!$A$11:$BS$488,12,FALSE)</f>
        <v>56</v>
      </c>
      <c r="L37" s="418">
        <f t="array" ref="L37">INDEX(K$1:K$71,MATCH(SMALL(COUNTIF(K$1:K$71,"&lt;"&amp;K$1:K$71),ROW(K37:L37)),COUNTIF(K$1:K$71,"&lt;"&amp;K$1:K$71),0))</f>
        <v>37</v>
      </c>
      <c r="M37" s="418" t="str">
        <f t="array" ref="M37">INDEX(J$1:J$71,SMALL(IF(K$1:K$71=L37,ROW(K$1:K$71)),COUNTIF(L$1:L37,L37)),1)</f>
        <v>Birmingham</v>
      </c>
      <c r="N37" s="418">
        <f t="shared" si="2"/>
        <v>37</v>
      </c>
      <c r="O37" s="418" t="str">
        <f t="shared" si="3"/>
        <v>Birmingham</v>
      </c>
      <c r="R37" s="419" t="s">
        <v>152</v>
      </c>
      <c r="S37" s="418">
        <f>VLOOKUP(R37,'Rural 80'!$A$11:$BS$488,16,FALSE)</f>
        <v>50</v>
      </c>
      <c r="T37" s="418">
        <f t="array" ref="T37">INDEX(S$1:S$71,MATCH(SMALL(COUNTIF(S$1:S$71,"&lt;"&amp;S$1:S$71),ROW(S37:T37)),COUNTIF(S$1:S$71,"&lt;"&amp;S$1:S$71),0))</f>
        <v>37</v>
      </c>
      <c r="U37" s="418" t="str">
        <f t="array" ref="U37">INDEX(R$1:R$71,SMALL(IF(S$1:S$71=T37,ROW(S$1:S$71)),COUNTIF(T$1:T37,T37)),1)</f>
        <v>Wolverhampton</v>
      </c>
      <c r="V37" s="418">
        <f t="shared" si="4"/>
        <v>37</v>
      </c>
      <c r="W37" s="418" t="str">
        <f t="shared" si="5"/>
        <v>Wolverhampton</v>
      </c>
      <c r="Z37" s="419" t="s">
        <v>152</v>
      </c>
      <c r="AA37" s="418">
        <f>VLOOKUP(Z37,'Rural 80'!$A$11:$BS$488,20,FALSE)</f>
        <v>48</v>
      </c>
      <c r="AB37" s="418">
        <f t="array" ref="AB37">INDEX(AA$1:AA$71,MATCH(SMALL(COUNTIF(AA$1:AA$71,"&lt;"&amp;AA$1:AA$71),ROW(AA37:AB37)),COUNTIF(AA$1:AA$71,"&lt;"&amp;AA$1:AA$71),0))</f>
        <v>37</v>
      </c>
      <c r="AC37" s="418" t="str">
        <f t="array" ref="AC37">INDEX(Z$1:Z$71,SMALL(IF(AA$1:AA$71=AB37,ROW(AA$1:AA$71)),COUNTIF(AB$1:AB37,AB37)),1)</f>
        <v>Birmingham</v>
      </c>
      <c r="AD37" s="418">
        <f t="shared" si="6"/>
        <v>37</v>
      </c>
      <c r="AE37" s="418" t="str">
        <f t="shared" si="7"/>
        <v>Birmingham</v>
      </c>
      <c r="AH37" s="419" t="s">
        <v>152</v>
      </c>
      <c r="AI37" s="418">
        <f>VLOOKUP(AH37,'Rural 80'!$A$11:$BS$488,24,FALSE)</f>
        <v>48</v>
      </c>
      <c r="AJ37" s="418">
        <f t="array" ref="AJ37">INDEX(AI$1:AI$71,MATCH(SMALL(COUNTIF(AI$1:AI$71,"&lt;"&amp;AI$1:AI$71),ROW(AI37:AJ37)),COUNTIF(AI$1:AI$71,"&lt;"&amp;AI$1:AI$71),0))</f>
        <v>37</v>
      </c>
      <c r="AK37" s="418" t="str">
        <f t="array" ref="AK37">INDEX(AH$1:AH$71,SMALL(IF(AI$1:AI$71=AJ37,ROW(AI$1:AI$71)),COUNTIF(AJ$1:AJ37,AJ37)),1)</f>
        <v>Spelthorne</v>
      </c>
      <c r="AL37" s="418">
        <f t="shared" si="8"/>
        <v>37</v>
      </c>
      <c r="AM37" s="418" t="str">
        <f t="shared" si="9"/>
        <v>Spelthorne</v>
      </c>
      <c r="AP37" s="419" t="s">
        <v>152</v>
      </c>
      <c r="AQ37" s="418">
        <f>VLOOKUP(AP37,'Rural 80'!$A$11:$BS$488,28,FALSE)</f>
        <v>50</v>
      </c>
      <c r="AR37" s="418">
        <f t="array" ref="AR37">INDEX(AQ$1:AQ$71,MATCH(SMALL(COUNTIF(AQ$1:AQ$71,"&lt;"&amp;AQ$1:AQ$71),ROW(AQ37:AR37)),COUNTIF(AQ$1:AQ$71,"&lt;"&amp;AQ$1:AQ$71),0))</f>
        <v>37</v>
      </c>
      <c r="AS37" s="418" t="str">
        <f t="array" ref="AS37">INDEX(AP$1:AP$71,SMALL(IF(AQ$1:AQ$71=AR37,ROW(AQ$1:AQ$71)),COUNTIF(AR$1:AR37,AR37)),1)</f>
        <v>Salford</v>
      </c>
      <c r="AT37" s="418">
        <f t="shared" si="10"/>
        <v>37</v>
      </c>
      <c r="AU37" s="418" t="str">
        <f t="shared" si="11"/>
        <v>Salford</v>
      </c>
      <c r="AX37" s="419" t="s">
        <v>152</v>
      </c>
      <c r="AY37" s="418">
        <f>VLOOKUP(AX37,'Rural 80'!$A$11:$BS$488,32,FALSE)</f>
        <v>52</v>
      </c>
      <c r="AZ37" s="418">
        <f t="array" ref="AZ37">INDEX(AY$1:AY$71,MATCH(SMALL(COUNTIF(AY$1:AY$71,"&lt;"&amp;AY$1:AY$71),ROW(AY37:AZ37)),COUNTIF(AY$1:AY$71,"&lt;"&amp;AY$1:AY$71),0))</f>
        <v>37</v>
      </c>
      <c r="BA37" s="418" t="str">
        <f t="array" ref="BA37">INDEX(AX$1:AX$71,SMALL(IF(AY$1:AY$71=AZ37,ROW(AY$1:AY$71)),COUNTIF(AZ$1:AZ37,AZ37)),1)</f>
        <v>Liverpool</v>
      </c>
      <c r="BB37" s="418">
        <f t="shared" si="12"/>
        <v>37</v>
      </c>
      <c r="BC37" s="418" t="str">
        <f t="shared" si="13"/>
        <v>Liverpool</v>
      </c>
      <c r="BF37" s="419" t="s">
        <v>152</v>
      </c>
      <c r="BG37" s="418">
        <f>VLOOKUP(BF37,'Rural 80'!$A$11:$BS$488,36,FALSE)</f>
        <v>51</v>
      </c>
      <c r="BH37" s="418">
        <f t="array" ref="BH37">INDEX(BG$1:BG$71,MATCH(SMALL(COUNTIF(BG$1:BG$71,"&lt;"&amp;BG$1:BG$71),ROW(BG37:BH37)),COUNTIF(BG$1:BG$71,"&lt;"&amp;BG$1:BG$71),0))</f>
        <v>37</v>
      </c>
      <c r="BI37" s="418" t="str">
        <f t="array" ref="BI37">INDEX(BF$1:BF$71,SMALL(IF(BG$1:BG$71=BH37,ROW(BG$1:BG$71)),COUNTIF(BH$1:BH37,BH37)),1)</f>
        <v>Woking</v>
      </c>
      <c r="BJ37" s="418">
        <f t="shared" si="14"/>
        <v>37</v>
      </c>
      <c r="BK37" s="418" t="str">
        <f t="shared" si="15"/>
        <v>Woking</v>
      </c>
      <c r="BN37" s="419" t="s">
        <v>152</v>
      </c>
      <c r="BO37" s="418">
        <f>VLOOKUP(BN37,'Rural 80'!$A$11:$BS$488,40,FALSE)</f>
        <v>57</v>
      </c>
      <c r="BP37" s="418">
        <f t="array" ref="BP37">INDEX(BO$1:BO$71,MATCH(SMALL(COUNTIF(BO$1:BO$71,"&lt;"&amp;BO$1:BO$71),ROW(BO37:BP37)),COUNTIF(BO$1:BO$71,"&lt;"&amp;BO$1:BO$71),0))</f>
        <v>37</v>
      </c>
      <c r="BQ37" s="418" t="str">
        <f t="array" ref="BQ37">INDEX(BN$1:BN$71,SMALL(IF(BO$1:BO$71=BP37,ROW(BO$1:BO$71)),COUNTIF(BP$1:BP37,BP37)),1)</f>
        <v>Birmingham</v>
      </c>
      <c r="BR37" s="418">
        <f t="shared" si="16"/>
        <v>37</v>
      </c>
      <c r="BS37" s="418" t="str">
        <f t="shared" si="17"/>
        <v>Birmingham</v>
      </c>
      <c r="BV37" s="419" t="s">
        <v>152</v>
      </c>
      <c r="BW37" s="418">
        <f>VLOOKUP(BV37,'Rural 80'!$A$11:$BS$488,44,FALSE)</f>
        <v>59</v>
      </c>
      <c r="BX37" s="418">
        <f t="array" ref="BX37">INDEX(BW$1:BW$71,MATCH(SMALL(COUNTIF(BW$1:BW$71,"&lt;"&amp;BW$1:BW$71),ROW(BW37:BX37)),COUNTIF(BW$1:BW$71,"&lt;"&amp;BW$1:BW$71),0))</f>
        <v>37</v>
      </c>
      <c r="BY37" s="418" t="str">
        <f t="array" ref="BY37">INDEX(BV$1:BV$71,SMALL(IF(BW$1:BW$71=BX37,ROW(BW$1:BW$71)),COUNTIF(BX$1:BX37,BX37)),1)</f>
        <v>Birmingham</v>
      </c>
      <c r="BZ37" s="418">
        <f t="shared" si="18"/>
        <v>37</v>
      </c>
      <c r="CA37" s="418" t="str">
        <f t="shared" si="19"/>
        <v>Birmingham</v>
      </c>
      <c r="CD37" s="419" t="s">
        <v>152</v>
      </c>
      <c r="CE37" s="418">
        <f>VLOOKUP(CD37,'Rural 80'!$A$11:$BS$488,48,FALSE)</f>
        <v>54</v>
      </c>
      <c r="CF37" s="418">
        <f t="array" ref="CF37">INDEX(CE$1:CE$71,MATCH(SMALL(COUNTIF(CE$1:CE$71,"&lt;"&amp;CE$1:CE$71),ROW(CE37:CF37)),COUNTIF(CE$1:CE$71,"&lt;"&amp;CE$1:CE$71),0))</f>
        <v>37</v>
      </c>
      <c r="CG37" s="418" t="str">
        <f t="array" ref="CG37">INDEX(CD$1:CD$71,SMALL(IF(CE$1:CE$71=CF37,ROW(CE$1:CE$71)),COUNTIF(CF$1:CF37,CF37)),1)</f>
        <v>Wolverhampton</v>
      </c>
      <c r="CH37" s="418">
        <f t="shared" si="20"/>
        <v>37</v>
      </c>
      <c r="CI37" s="418" t="str">
        <f t="shared" si="21"/>
        <v>Wolverhampton</v>
      </c>
      <c r="CL37" s="419" t="s">
        <v>152</v>
      </c>
      <c r="CM37" s="418">
        <f>VLOOKUP(CL37,'Rural 80'!$A$11:$BS$488,52,FALSE)</f>
        <v>48</v>
      </c>
      <c r="CN37" s="418">
        <f t="array" ref="CN37">INDEX(CM$1:CM$71,MATCH(SMALL(COUNTIF(CM$1:CM$71,"&lt;"&amp;CM$1:CM$71),ROW(CM37:CN37)),COUNTIF(CM$1:CM$71,"&lt;"&amp;CM$1:CM$71),0))</f>
        <v>37</v>
      </c>
      <c r="CO37" s="418" t="str">
        <f t="array" ref="CO37">INDEX(CL$1:CL$71,SMALL(IF(CM$1:CM$71=CN37,ROW(CM$1:CM$71)),COUNTIF(CN$1:CN37,CN37)),1)</f>
        <v>Birmingham</v>
      </c>
      <c r="CP37" s="418">
        <f t="shared" si="22"/>
        <v>37</v>
      </c>
      <c r="CQ37" s="418" t="str">
        <f t="shared" si="23"/>
        <v>Birmingham</v>
      </c>
      <c r="CT37" s="419" t="s">
        <v>152</v>
      </c>
      <c r="CU37" s="418" t="str">
        <f>VLOOKUP(CT37,'Rural 80'!$A$11:$BS$488,56,FALSE)</f>
        <v>9999</v>
      </c>
      <c r="CV37" s="418" t="str">
        <f t="array" ref="CV37">INDEX(CU$1:CU$71,MATCH(SMALL(COUNTIF(CU$1:CU$71,"&lt;"&amp;CU$1:CU$71),ROW(CU37:CV37)),COUNTIF(CU$1:CU$71,"&lt;"&amp;CU$1:CU$71),0))</f>
        <v>9999</v>
      </c>
      <c r="CW37" s="418" t="str">
        <f t="array" ref="CW37">INDEX(CT$1:CT$71,SMALL(IF(CU$1:CU$71=CV37,ROW(CU$1:CU$71)),COUNTIF(CV$1:CV37,CV37)),1)</f>
        <v>Lewisham</v>
      </c>
      <c r="CX37" s="418" t="str">
        <f t="shared" si="24"/>
        <v>no data</v>
      </c>
      <c r="CY37" s="418" t="str">
        <f t="shared" si="25"/>
        <v>Lewisham</v>
      </c>
      <c r="DB37" s="419" t="s">
        <v>152</v>
      </c>
      <c r="DC37" s="418" t="str">
        <f>VLOOKUP(DB37,'Rural 80'!$A$11:$BS$488,60,FALSE)</f>
        <v>9999</v>
      </c>
      <c r="DD37" s="418" t="str">
        <f t="array" ref="DD37">INDEX(DC$1:DC$71,MATCH(SMALL(COUNTIF(DC$1:DC$71,"&lt;"&amp;DC$1:DC$71),ROW(DC37:DD37)),COUNTIF(DC$1:DC$71,"&lt;"&amp;DC$1:DC$71),0))</f>
        <v>9999</v>
      </c>
      <c r="DE37" s="418" t="str">
        <f t="array" ref="DE37">INDEX(DB$1:DB$71,SMALL(IF(DC$1:DC$71=DD37,ROW(DC$1:DC$71)),COUNTIF(DD$1:DD37,DD37)),1)</f>
        <v>Lewisham</v>
      </c>
      <c r="DF37" s="418" t="str">
        <f t="shared" si="26"/>
        <v>no data</v>
      </c>
      <c r="DG37" s="418" t="str">
        <f t="shared" si="27"/>
        <v>Lewisham</v>
      </c>
      <c r="DJ37" s="419" t="s">
        <v>152</v>
      </c>
      <c r="DK37" s="418" t="str">
        <f>VLOOKUP(DJ37,'Rural 80'!$A$11:$BS$488,64,FALSE)</f>
        <v>9999</v>
      </c>
      <c r="DL37" s="418" t="str">
        <f t="array" ref="DL37">INDEX(DK$1:DK$71,MATCH(SMALL(COUNTIF(DK$1:DK$71,"&lt;"&amp;DK$1:DK$71),ROW(DK37:DL37)),COUNTIF(DK$1:DK$71,"&lt;"&amp;DK$1:DK$71),0))</f>
        <v>9999</v>
      </c>
      <c r="DM37" s="418" t="str">
        <f t="array" ref="DM37">INDEX(DJ$1:DJ$71,SMALL(IF(DK$1:DK$71=DL37,ROW(DK$1:DK$71)),COUNTIF(DL$1:DL37,DL37)),1)</f>
        <v>Lewisham</v>
      </c>
      <c r="DN37" s="418" t="str">
        <f t="shared" si="28"/>
        <v>no data</v>
      </c>
      <c r="DO37" s="418" t="str">
        <f t="shared" si="29"/>
        <v>Lewisham</v>
      </c>
      <c r="DR37" s="419" t="s">
        <v>152</v>
      </c>
      <c r="DS37" s="418" t="str">
        <f>VLOOKUP(DR37,'Rural 80'!$A$11:$BS$488,68,FALSE)</f>
        <v>9999</v>
      </c>
      <c r="DT37" s="418" t="str">
        <f t="array" ref="DT37">INDEX(DS$1:DS$71,MATCH(SMALL(COUNTIF(DS$1:DS$71,"&lt;"&amp;DS$1:DS$71),ROW(DS37:DT37)),COUNTIF(DS$1:DS$71,"&lt;"&amp;DS$1:DS$71),0))</f>
        <v>9999</v>
      </c>
      <c r="DU37" s="418" t="str">
        <f t="array" ref="DU37">INDEX(DR$1:DR$71,SMALL(IF(DS$1:DS$71=DT37,ROW(DS$1:DS$71)),COUNTIF(DT$1:DT37,DT37)),1)</f>
        <v>Lewisham</v>
      </c>
      <c r="DV37" s="418" t="str">
        <f t="shared" si="30"/>
        <v>no data</v>
      </c>
      <c r="DW37" s="418" t="str">
        <f t="shared" si="31"/>
        <v>Lewisham</v>
      </c>
    </row>
    <row r="38" spans="2:127" x14ac:dyDescent="0.25">
      <c r="B38" s="419" t="s">
        <v>155</v>
      </c>
      <c r="C38" s="418">
        <f>VLOOKUP(B38,'Rural 80'!$A$11:$BS$488,8,FALSE)</f>
        <v>43</v>
      </c>
      <c r="D38" s="418">
        <f t="array" ref="D38">INDEX(C$1:C$71,MATCH(SMALL(COUNTIF(C$1:C$71,"&lt;"&amp;C$1:C$71),ROW(C38:D38)),COUNTIF(C$1:C$71,"&lt;"&amp;C$1:C$71),0))</f>
        <v>38</v>
      </c>
      <c r="E38" s="418" t="str">
        <f t="array" ref="E38">INDEX(B$1:B$71,SMALL(IF(C$1:C$71=D38,ROW(C$1:C$71)),COUNTIF(D$1:D38,D38)),1)</f>
        <v>Leeds</v>
      </c>
      <c r="F38" s="418">
        <f t="shared" si="32"/>
        <v>38</v>
      </c>
      <c r="G38" s="418" t="str">
        <f t="shared" si="33"/>
        <v>Leeds</v>
      </c>
      <c r="J38" s="419" t="s">
        <v>155</v>
      </c>
      <c r="K38" s="418">
        <f>VLOOKUP(J38,'Rural 80'!$A$11:$BS$488,12,FALSE)</f>
        <v>42</v>
      </c>
      <c r="L38" s="418">
        <f t="array" ref="L38">INDEX(K$1:K$71,MATCH(SMALL(COUNTIF(K$1:K$71,"&lt;"&amp;K$1:K$71),ROW(K38:L38)),COUNTIF(K$1:K$71,"&lt;"&amp;K$1:K$71),0))</f>
        <v>38</v>
      </c>
      <c r="M38" s="418" t="str">
        <f t="array" ref="M38">INDEX(J$1:J$71,SMALL(IF(K$1:K$71=L38,ROW(K$1:K$71)),COUNTIF(L$1:L38,L38)),1)</f>
        <v>Leeds</v>
      </c>
      <c r="N38" s="418">
        <f t="shared" si="2"/>
        <v>38</v>
      </c>
      <c r="O38" s="418" t="str">
        <f t="shared" si="3"/>
        <v>Leeds</v>
      </c>
      <c r="R38" s="419" t="s">
        <v>155</v>
      </c>
      <c r="S38" s="418">
        <f>VLOOKUP(R38,'Rural 80'!$A$11:$BS$488,16,FALSE)</f>
        <v>46</v>
      </c>
      <c r="T38" s="418">
        <f t="array" ref="T38">INDEX(S$1:S$71,MATCH(SMALL(COUNTIF(S$1:S$71,"&lt;"&amp;S$1:S$71),ROW(S38:T38)),COUNTIF(S$1:S$71,"&lt;"&amp;S$1:S$71),0))</f>
        <v>38</v>
      </c>
      <c r="U38" s="418" t="str">
        <f t="array" ref="U38">INDEX(R$1:R$71,SMALL(IF(S$1:S$71=T38,ROW(S$1:S$71)),COUNTIF(T$1:T38,T38)),1)</f>
        <v>Leeds</v>
      </c>
      <c r="V38" s="418">
        <f t="shared" si="4"/>
        <v>38</v>
      </c>
      <c r="W38" s="418" t="str">
        <f t="shared" si="5"/>
        <v>Leeds</v>
      </c>
      <c r="Z38" s="419" t="s">
        <v>155</v>
      </c>
      <c r="AA38" s="418">
        <f>VLOOKUP(Z38,'Rural 80'!$A$11:$BS$488,20,FALSE)</f>
        <v>43</v>
      </c>
      <c r="AB38" s="418">
        <f t="array" ref="AB38">INDEX(AA$1:AA$71,MATCH(SMALL(COUNTIF(AA$1:AA$71,"&lt;"&amp;AA$1:AA$71),ROW(AA38:AB38)),COUNTIF(AA$1:AA$71,"&lt;"&amp;AA$1:AA$71),0))</f>
        <v>38</v>
      </c>
      <c r="AC38" s="418" t="str">
        <f t="array" ref="AC38">INDEX(Z$1:Z$71,SMALL(IF(AA$1:AA$71=AB38,ROW(AA$1:AA$71)),COUNTIF(AB$1:AB38,AB38)),1)</f>
        <v>Richmond upon Thames</v>
      </c>
      <c r="AD38" s="418">
        <f t="shared" si="6"/>
        <v>38</v>
      </c>
      <c r="AE38" s="418" t="str">
        <f t="shared" si="7"/>
        <v>Richmond upon Thames</v>
      </c>
      <c r="AH38" s="419" t="s">
        <v>155</v>
      </c>
      <c r="AI38" s="418">
        <f>VLOOKUP(AH38,'Rural 80'!$A$11:$BS$488,24,FALSE)</f>
        <v>33</v>
      </c>
      <c r="AJ38" s="418">
        <f t="array" ref="AJ38">INDEX(AI$1:AI$71,MATCH(SMALL(COUNTIF(AI$1:AI$71,"&lt;"&amp;AI$1:AI$71),ROW(AI38:AJ38)),COUNTIF(AI$1:AI$71,"&lt;"&amp;AI$1:AI$71),0))</f>
        <v>38</v>
      </c>
      <c r="AK38" s="418" t="str">
        <f t="array" ref="AK38">INDEX(AH$1:AH$71,SMALL(IF(AI$1:AI$71=AJ38,ROW(AI$1:AI$71)),COUNTIF(AJ$1:AJ38,AJ38)),1)</f>
        <v>Woking</v>
      </c>
      <c r="AL38" s="418">
        <f t="shared" si="8"/>
        <v>38</v>
      </c>
      <c r="AM38" s="418" t="str">
        <f t="shared" si="9"/>
        <v>Woking</v>
      </c>
      <c r="AP38" s="419" t="s">
        <v>155</v>
      </c>
      <c r="AQ38" s="418">
        <f>VLOOKUP(AP38,'Rural 80'!$A$11:$BS$488,28,FALSE)</f>
        <v>33</v>
      </c>
      <c r="AR38" s="418">
        <f t="array" ref="AR38">INDEX(AQ$1:AQ$71,MATCH(SMALL(COUNTIF(AQ$1:AQ$71,"&lt;"&amp;AQ$1:AQ$71),ROW(AQ38:AR38)),COUNTIF(AQ$1:AQ$71,"&lt;"&amp;AQ$1:AQ$71),0))</f>
        <v>38</v>
      </c>
      <c r="AS38" s="418" t="str">
        <f t="array" ref="AS38">INDEX(AP$1:AP$71,SMALL(IF(AQ$1:AQ$71=AR38,ROW(AQ$1:AQ$71)),COUNTIF(AR$1:AR38,AR38)),1)</f>
        <v>Newcastle upon Tyne</v>
      </c>
      <c r="AT38" s="418">
        <f t="shared" si="10"/>
        <v>38</v>
      </c>
      <c r="AU38" s="418" t="str">
        <f t="shared" si="11"/>
        <v>Newcastle upon Tyne</v>
      </c>
      <c r="AX38" s="419" t="s">
        <v>155</v>
      </c>
      <c r="AY38" s="418">
        <f>VLOOKUP(AX38,'Rural 80'!$A$11:$BS$488,32,FALSE)</f>
        <v>37</v>
      </c>
      <c r="AZ38" s="418">
        <f t="array" ref="AZ38">INDEX(AY$1:AY$71,MATCH(SMALL(COUNTIF(AY$1:AY$71,"&lt;"&amp;AY$1:AY$71),ROW(AY38:AZ38)),COUNTIF(AY$1:AY$71,"&lt;"&amp;AY$1:AY$71),0))</f>
        <v>38</v>
      </c>
      <c r="BA38" s="418" t="str">
        <f t="array" ref="BA38">INDEX(AX$1:AX$71,SMALL(IF(AY$1:AY$71=AZ38,ROW(AY$1:AY$71)),COUNTIF(AZ$1:AZ38,AZ38)),1)</f>
        <v>Richmond upon Thames</v>
      </c>
      <c r="BB38" s="418">
        <f t="shared" si="12"/>
        <v>38</v>
      </c>
      <c r="BC38" s="418" t="str">
        <f t="shared" si="13"/>
        <v>Richmond upon Thames</v>
      </c>
      <c r="BF38" s="419" t="s">
        <v>155</v>
      </c>
      <c r="BG38" s="418">
        <f>VLOOKUP(BF38,'Rural 80'!$A$11:$BS$488,36,FALSE)</f>
        <v>38</v>
      </c>
      <c r="BH38" s="418">
        <f t="array" ref="BH38">INDEX(BG$1:BG$71,MATCH(SMALL(COUNTIF(BG$1:BG$71,"&lt;"&amp;BG$1:BG$71),ROW(BG38:BH38)),COUNTIF(BG$1:BG$71,"&lt;"&amp;BG$1:BG$71),0))</f>
        <v>38</v>
      </c>
      <c r="BI38" s="418" t="str">
        <f t="array" ref="BI38">INDEX(BF$1:BF$71,SMALL(IF(BG$1:BG$71=BH38,ROW(BG$1:BG$71)),COUNTIF(BH$1:BH38,BH38)),1)</f>
        <v>Liverpool</v>
      </c>
      <c r="BJ38" s="418">
        <f t="shared" si="14"/>
        <v>38</v>
      </c>
      <c r="BK38" s="418" t="str">
        <f t="shared" si="15"/>
        <v>Liverpool</v>
      </c>
      <c r="BN38" s="419" t="s">
        <v>155</v>
      </c>
      <c r="BO38" s="418">
        <f>VLOOKUP(BN38,'Rural 80'!$A$11:$BS$488,40,FALSE)</f>
        <v>52</v>
      </c>
      <c r="BP38" s="418">
        <f t="array" ref="BP38">INDEX(BO$1:BO$71,MATCH(SMALL(COUNTIF(BO$1:BO$71,"&lt;"&amp;BO$1:BO$71),ROW(BO38:BP38)),COUNTIF(BO$1:BO$71,"&lt;"&amp;BO$1:BO$71),0))</f>
        <v>38</v>
      </c>
      <c r="BQ38" s="418" t="str">
        <f t="array" ref="BQ38">INDEX(BN$1:BN$71,SMALL(IF(BO$1:BO$71=BP38,ROW(BO$1:BO$71)),COUNTIF(BP$1:BP38,BP38)),1)</f>
        <v>Enfield</v>
      </c>
      <c r="BR38" s="418">
        <f t="shared" si="16"/>
        <v>38</v>
      </c>
      <c r="BS38" s="418" t="str">
        <f t="shared" si="17"/>
        <v>Enfield</v>
      </c>
      <c r="BV38" s="419" t="s">
        <v>155</v>
      </c>
      <c r="BW38" s="418">
        <f>VLOOKUP(BV38,'Rural 80'!$A$11:$BS$488,44,FALSE)</f>
        <v>51</v>
      </c>
      <c r="BX38" s="418">
        <f t="array" ref="BX38">INDEX(BW$1:BW$71,MATCH(SMALL(COUNTIF(BW$1:BW$71,"&lt;"&amp;BW$1:BW$71),ROW(BW38:BX38)),COUNTIF(BW$1:BW$71,"&lt;"&amp;BW$1:BW$71),0))</f>
        <v>38</v>
      </c>
      <c r="BY38" s="418" t="str">
        <f t="array" ref="BY38">INDEX(BV$1:BV$71,SMALL(IF(BW$1:BW$71=BX38,ROW(BW$1:BW$71)),COUNTIF(BX$1:BX38,BX38)),1)</f>
        <v>Enfield</v>
      </c>
      <c r="BZ38" s="418">
        <f t="shared" si="18"/>
        <v>38</v>
      </c>
      <c r="CA38" s="418" t="str">
        <f t="shared" si="19"/>
        <v>Enfield</v>
      </c>
      <c r="CD38" s="419" t="s">
        <v>155</v>
      </c>
      <c r="CE38" s="418">
        <f>VLOOKUP(CD38,'Rural 80'!$A$11:$BS$488,48,FALSE)</f>
        <v>55</v>
      </c>
      <c r="CF38" s="418">
        <f t="array" ref="CF38">INDEX(CE$1:CE$71,MATCH(SMALL(COUNTIF(CE$1:CE$71,"&lt;"&amp;CE$1:CE$71),ROW(CE38:CF38)),COUNTIF(CE$1:CE$71,"&lt;"&amp;CE$1:CE$71),0))</f>
        <v>38</v>
      </c>
      <c r="CG38" s="418" t="str">
        <f t="array" ref="CG38">INDEX(CD$1:CD$71,SMALL(IF(CE$1:CE$71=CF38,ROW(CE$1:CE$71)),COUNTIF(CF$1:CF38,CF38)),1)</f>
        <v>Leeds</v>
      </c>
      <c r="CH38" s="418">
        <f t="shared" si="20"/>
        <v>38</v>
      </c>
      <c r="CI38" s="418" t="str">
        <f t="shared" si="21"/>
        <v>Leeds</v>
      </c>
      <c r="CL38" s="419" t="s">
        <v>155</v>
      </c>
      <c r="CM38" s="418">
        <f>VLOOKUP(CL38,'Rural 80'!$A$11:$BS$488,52,FALSE)</f>
        <v>44</v>
      </c>
      <c r="CN38" s="418">
        <f t="array" ref="CN38">INDEX(CM$1:CM$71,MATCH(SMALL(COUNTIF(CM$1:CM$71,"&lt;"&amp;CM$1:CM$71),ROW(CM38:CN38)),COUNTIF(CM$1:CM$71,"&lt;"&amp;CM$1:CM$71),0))</f>
        <v>38</v>
      </c>
      <c r="CO38" s="418" t="str">
        <f t="array" ref="CO38">INDEX(CL$1:CL$71,SMALL(IF(CM$1:CM$71=CN38,ROW(CM$1:CM$71)),COUNTIF(CN$1:CN38,CN38)),1)</f>
        <v>South Tyneside</v>
      </c>
      <c r="CP38" s="418">
        <f t="shared" si="22"/>
        <v>38</v>
      </c>
      <c r="CQ38" s="418" t="str">
        <f t="shared" si="23"/>
        <v>South Tyneside</v>
      </c>
      <c r="CT38" s="419" t="s">
        <v>155</v>
      </c>
      <c r="CU38" s="418" t="str">
        <f>VLOOKUP(CT38,'Rural 80'!$A$11:$BS$488,56,FALSE)</f>
        <v>9999</v>
      </c>
      <c r="CV38" s="418" t="str">
        <f t="array" ref="CV38">INDEX(CU$1:CU$71,MATCH(SMALL(COUNTIF(CU$1:CU$71,"&lt;"&amp;CU$1:CU$71),ROW(CU38:CV38)),COUNTIF(CU$1:CU$71,"&lt;"&amp;CU$1:CU$71),0))</f>
        <v>9999</v>
      </c>
      <c r="CW38" s="418" t="str">
        <f t="array" ref="CW38">INDEX(CT$1:CT$71,SMALL(IF(CU$1:CU$71=CV38,ROW(CU$1:CU$71)),COUNTIF(CV$1:CV38,CV38)),1)</f>
        <v>Liverpool</v>
      </c>
      <c r="CX38" s="418" t="str">
        <f t="shared" si="24"/>
        <v>no data</v>
      </c>
      <c r="CY38" s="418" t="str">
        <f t="shared" si="25"/>
        <v>Liverpool</v>
      </c>
      <c r="DB38" s="419" t="s">
        <v>155</v>
      </c>
      <c r="DC38" s="418" t="str">
        <f>VLOOKUP(DB38,'Rural 80'!$A$11:$BS$488,60,FALSE)</f>
        <v>9999</v>
      </c>
      <c r="DD38" s="418" t="str">
        <f t="array" ref="DD38">INDEX(DC$1:DC$71,MATCH(SMALL(COUNTIF(DC$1:DC$71,"&lt;"&amp;DC$1:DC$71),ROW(DC38:DD38)),COUNTIF(DC$1:DC$71,"&lt;"&amp;DC$1:DC$71),0))</f>
        <v>9999</v>
      </c>
      <c r="DE38" s="418" t="str">
        <f t="array" ref="DE38">INDEX(DB$1:DB$71,SMALL(IF(DC$1:DC$71=DD38,ROW(DC$1:DC$71)),COUNTIF(DD$1:DD38,DD38)),1)</f>
        <v>Liverpool</v>
      </c>
      <c r="DF38" s="418" t="str">
        <f t="shared" si="26"/>
        <v>no data</v>
      </c>
      <c r="DG38" s="418" t="str">
        <f t="shared" si="27"/>
        <v>Liverpool</v>
      </c>
      <c r="DJ38" s="419" t="s">
        <v>155</v>
      </c>
      <c r="DK38" s="418" t="str">
        <f>VLOOKUP(DJ38,'Rural 80'!$A$11:$BS$488,64,FALSE)</f>
        <v>9999</v>
      </c>
      <c r="DL38" s="418" t="str">
        <f t="array" ref="DL38">INDEX(DK$1:DK$71,MATCH(SMALL(COUNTIF(DK$1:DK$71,"&lt;"&amp;DK$1:DK$71),ROW(DK38:DL38)),COUNTIF(DK$1:DK$71,"&lt;"&amp;DK$1:DK$71),0))</f>
        <v>9999</v>
      </c>
      <c r="DM38" s="418" t="str">
        <f t="array" ref="DM38">INDEX(DJ$1:DJ$71,SMALL(IF(DK$1:DK$71=DL38,ROW(DK$1:DK$71)),COUNTIF(DL$1:DL38,DL38)),1)</f>
        <v>Liverpool</v>
      </c>
      <c r="DN38" s="418" t="str">
        <f t="shared" si="28"/>
        <v>no data</v>
      </c>
      <c r="DO38" s="418" t="str">
        <f t="shared" si="29"/>
        <v>Liverpool</v>
      </c>
      <c r="DR38" s="419" t="s">
        <v>155</v>
      </c>
      <c r="DS38" s="418" t="str">
        <f>VLOOKUP(DR38,'Rural 80'!$A$11:$BS$488,68,FALSE)</f>
        <v>9999</v>
      </c>
      <c r="DT38" s="418" t="str">
        <f t="array" ref="DT38">INDEX(DS$1:DS$71,MATCH(SMALL(COUNTIF(DS$1:DS$71,"&lt;"&amp;DS$1:DS$71),ROW(DS38:DT38)),COUNTIF(DS$1:DS$71,"&lt;"&amp;DS$1:DS$71),0))</f>
        <v>9999</v>
      </c>
      <c r="DU38" s="418" t="str">
        <f t="array" ref="DU38">INDEX(DR$1:DR$71,SMALL(IF(DS$1:DS$71=DT38,ROW(DS$1:DS$71)),COUNTIF(DT$1:DT38,DT38)),1)</f>
        <v>Liverpool</v>
      </c>
      <c r="DV38" s="418" t="str">
        <f t="shared" si="30"/>
        <v>no data</v>
      </c>
      <c r="DW38" s="418" t="str">
        <f t="shared" si="31"/>
        <v>Liverpool</v>
      </c>
    </row>
    <row r="39" spans="2:127" x14ac:dyDescent="0.25">
      <c r="B39" s="419" t="s">
        <v>160</v>
      </c>
      <c r="C39" s="418">
        <f>VLOOKUP(B39,'Rural 80'!$A$11:$BS$488,8,FALSE)</f>
        <v>51</v>
      </c>
      <c r="D39" s="418">
        <f t="array" ref="D39">INDEX(C$1:C$71,MATCH(SMALL(COUNTIF(C$1:C$71,"&lt;"&amp;C$1:C$71),ROW(C39:D39)),COUNTIF(C$1:C$71,"&lt;"&amp;C$1:C$71),0))</f>
        <v>39</v>
      </c>
      <c r="E39" s="418" t="str">
        <f t="array" ref="E39">INDEX(B$1:B$71,SMALL(IF(C$1:C$71=D39,ROW(C$1:C$71)),COUNTIF(D$1:D39,D39)),1)</f>
        <v>Croydon</v>
      </c>
      <c r="F39" s="418">
        <f t="shared" si="32"/>
        <v>39</v>
      </c>
      <c r="G39" s="418" t="str">
        <f t="shared" si="33"/>
        <v>Croydon</v>
      </c>
      <c r="J39" s="419" t="s">
        <v>160</v>
      </c>
      <c r="K39" s="418">
        <f>VLOOKUP(J39,'Rural 80'!$A$11:$BS$488,12,FALSE)</f>
        <v>54</v>
      </c>
      <c r="L39" s="418">
        <f t="array" ref="L39">INDEX(K$1:K$71,MATCH(SMALL(COUNTIF(K$1:K$71,"&lt;"&amp;K$1:K$71),ROW(K39:L39)),COUNTIF(K$1:K$71,"&lt;"&amp;K$1:K$71),0))</f>
        <v>39</v>
      </c>
      <c r="M39" s="418" t="str">
        <f t="array" ref="M39">INDEX(J$1:J$71,SMALL(IF(K$1:K$71=L39,ROW(K$1:K$71)),COUNTIF(L$1:L39,L39)),1)</f>
        <v>Croydon</v>
      </c>
      <c r="N39" s="418">
        <f t="shared" si="2"/>
        <v>39</v>
      </c>
      <c r="O39" s="418" t="str">
        <f t="shared" si="3"/>
        <v>Croydon</v>
      </c>
      <c r="R39" s="419" t="s">
        <v>160</v>
      </c>
      <c r="S39" s="418">
        <f>VLOOKUP(R39,'Rural 80'!$A$11:$BS$488,16,FALSE)</f>
        <v>53</v>
      </c>
      <c r="T39" s="418">
        <f t="array" ref="T39">INDEX(S$1:S$71,MATCH(SMALL(COUNTIF(S$1:S$71,"&lt;"&amp;S$1:S$71),ROW(S39:T39)),COUNTIF(S$1:S$71,"&lt;"&amp;S$1:S$71),0))</f>
        <v>39</v>
      </c>
      <c r="U39" s="418" t="str">
        <f t="array" ref="U39">INDEX(R$1:R$71,SMALL(IF(S$1:S$71=T39,ROW(S$1:S$71)),COUNTIF(T$1:T39,T39)),1)</f>
        <v>Croydon</v>
      </c>
      <c r="V39" s="418">
        <f t="shared" si="4"/>
        <v>39</v>
      </c>
      <c r="W39" s="418" t="str">
        <f t="shared" si="5"/>
        <v>Croydon</v>
      </c>
      <c r="Z39" s="419" t="s">
        <v>160</v>
      </c>
      <c r="AA39" s="418">
        <f>VLOOKUP(Z39,'Rural 80'!$A$11:$BS$488,20,FALSE)</f>
        <v>54</v>
      </c>
      <c r="AB39" s="418">
        <f t="array" ref="AB39">INDEX(AA$1:AA$71,MATCH(SMALL(COUNTIF(AA$1:AA$71,"&lt;"&amp;AA$1:AA$71),ROW(AA39:AB39)),COUNTIF(AA$1:AA$71,"&lt;"&amp;AA$1:AA$71),0))</f>
        <v>39</v>
      </c>
      <c r="AC39" s="418" t="str">
        <f t="array" ref="AC39">INDEX(Z$1:Z$71,SMALL(IF(AA$1:AA$71=AB39,ROW(AA$1:AA$71)),COUNTIF(AB$1:AB39,AB39)),1)</f>
        <v>Elmbridge</v>
      </c>
      <c r="AD39" s="418">
        <f t="shared" si="6"/>
        <v>39</v>
      </c>
      <c r="AE39" s="418" t="str">
        <f t="shared" si="7"/>
        <v>Elmbridge</v>
      </c>
      <c r="AH39" s="419" t="s">
        <v>160</v>
      </c>
      <c r="AI39" s="418">
        <f>VLOOKUP(AH39,'Rural 80'!$A$11:$BS$488,24,FALSE)</f>
        <v>46</v>
      </c>
      <c r="AJ39" s="418">
        <f t="array" ref="AJ39">INDEX(AI$1:AI$71,MATCH(SMALL(COUNTIF(AI$1:AI$71,"&lt;"&amp;AI$1:AI$71),ROW(AI39:AJ39)),COUNTIF(AI$1:AI$71,"&lt;"&amp;AI$1:AI$71),0))</f>
        <v>39</v>
      </c>
      <c r="AK39" s="418" t="str">
        <f t="array" ref="AK39">INDEX(AH$1:AH$71,SMALL(IF(AI$1:AI$71=AJ39,ROW(AI$1:AI$71)),COUNTIF(AJ$1:AJ39,AJ39)),1)</f>
        <v>Salford</v>
      </c>
      <c r="AL39" s="418">
        <f t="shared" si="8"/>
        <v>39</v>
      </c>
      <c r="AM39" s="418" t="str">
        <f t="shared" si="9"/>
        <v>Salford</v>
      </c>
      <c r="AP39" s="419" t="s">
        <v>160</v>
      </c>
      <c r="AQ39" s="418">
        <f>VLOOKUP(AP39,'Rural 80'!$A$11:$BS$488,28,FALSE)</f>
        <v>46</v>
      </c>
      <c r="AR39" s="418">
        <f t="array" ref="AR39">INDEX(AQ$1:AQ$71,MATCH(SMALL(COUNTIF(AQ$1:AQ$71,"&lt;"&amp;AQ$1:AQ$71),ROW(AQ39:AR39)),COUNTIF(AQ$1:AQ$71,"&lt;"&amp;AQ$1:AQ$71),0))</f>
        <v>39</v>
      </c>
      <c r="AS39" s="418" t="str">
        <f t="array" ref="AS39">INDEX(AP$1:AP$71,SMALL(IF(AQ$1:AQ$71=AR39,ROW(AQ$1:AQ$71)),COUNTIF(AR$1:AR39,AR39)),1)</f>
        <v>Spelthorne</v>
      </c>
      <c r="AT39" s="418">
        <f t="shared" si="10"/>
        <v>39</v>
      </c>
      <c r="AU39" s="418" t="str">
        <f t="shared" si="11"/>
        <v>Spelthorne</v>
      </c>
      <c r="AX39" s="419" t="s">
        <v>160</v>
      </c>
      <c r="AY39" s="418">
        <f>VLOOKUP(AX39,'Rural 80'!$A$11:$BS$488,32,FALSE)</f>
        <v>46</v>
      </c>
      <c r="AZ39" s="418">
        <f t="array" ref="AZ39">INDEX(AY$1:AY$71,MATCH(SMALL(COUNTIF(AY$1:AY$71,"&lt;"&amp;AY$1:AY$71),ROW(AY39:AZ39)),COUNTIF(AY$1:AY$71,"&lt;"&amp;AY$1:AY$71),0))</f>
        <v>39</v>
      </c>
      <c r="BA39" s="418" t="str">
        <f t="array" ref="BA39">INDEX(AX$1:AX$71,SMALL(IF(AY$1:AY$71=AZ39,ROW(AY$1:AY$71)),COUNTIF(AZ$1:AZ39,AZ39)),1)</f>
        <v>Salford</v>
      </c>
      <c r="BB39" s="418">
        <f t="shared" si="12"/>
        <v>39</v>
      </c>
      <c r="BC39" s="418" t="str">
        <f t="shared" si="13"/>
        <v>Salford</v>
      </c>
      <c r="BF39" s="419" t="s">
        <v>160</v>
      </c>
      <c r="BG39" s="418">
        <f>VLOOKUP(BF39,'Rural 80'!$A$11:$BS$488,36,FALSE)</f>
        <v>49</v>
      </c>
      <c r="BH39" s="418">
        <f t="array" ref="BH39">INDEX(BG$1:BG$71,MATCH(SMALL(COUNTIF(BG$1:BG$71,"&lt;"&amp;BG$1:BG$71),ROW(BG39:BH39)),COUNTIF(BG$1:BG$71,"&lt;"&amp;BG$1:BG$71),0))</f>
        <v>39</v>
      </c>
      <c r="BI39" s="418" t="str">
        <f t="array" ref="BI39">INDEX(BF$1:BF$71,SMALL(IF(BG$1:BG$71=BH39,ROW(BG$1:BG$71)),COUNTIF(BH$1:BH39,BH39)),1)</f>
        <v>Croydon</v>
      </c>
      <c r="BJ39" s="418">
        <f t="shared" si="14"/>
        <v>39</v>
      </c>
      <c r="BK39" s="418" t="str">
        <f t="shared" si="15"/>
        <v>Croydon</v>
      </c>
      <c r="BN39" s="419" t="s">
        <v>160</v>
      </c>
      <c r="BO39" s="418">
        <f>VLOOKUP(BN39,'Rural 80'!$A$11:$BS$488,40,FALSE)</f>
        <v>59</v>
      </c>
      <c r="BP39" s="418">
        <f t="array" ref="BP39">INDEX(BO$1:BO$71,MATCH(SMALL(COUNTIF(BO$1:BO$71,"&lt;"&amp;BO$1:BO$71),ROW(BO39:BP39)),COUNTIF(BO$1:BO$71,"&lt;"&amp;BO$1:BO$71),0))</f>
        <v>39</v>
      </c>
      <c r="BQ39" s="418" t="str">
        <f t="array" ref="BQ39">INDEX(BN$1:BN$71,SMALL(IF(BO$1:BO$71=BP39,ROW(BO$1:BO$71)),COUNTIF(BP$1:BP39,BP39)),1)</f>
        <v>Croydon</v>
      </c>
      <c r="BR39" s="418">
        <f t="shared" si="16"/>
        <v>39</v>
      </c>
      <c r="BS39" s="418" t="str">
        <f t="shared" si="17"/>
        <v>Croydon</v>
      </c>
      <c r="BV39" s="419" t="s">
        <v>160</v>
      </c>
      <c r="BW39" s="418">
        <f>VLOOKUP(BV39,'Rural 80'!$A$11:$BS$488,44,FALSE)</f>
        <v>60</v>
      </c>
      <c r="BX39" s="418">
        <f t="array" ref="BX39">INDEX(BW$1:BW$71,MATCH(SMALL(COUNTIF(BW$1:BW$71,"&lt;"&amp;BW$1:BW$71),ROW(BW39:BX39)),COUNTIF(BW$1:BW$71,"&lt;"&amp;BW$1:BW$71),0))</f>
        <v>39</v>
      </c>
      <c r="BY39" s="418" t="str">
        <f t="array" ref="BY39">INDEX(BV$1:BV$71,SMALL(IF(BW$1:BW$71=BX39,ROW(BW$1:BW$71)),COUNTIF(BX$1:BX39,BX39)),1)</f>
        <v>Croydon</v>
      </c>
      <c r="BZ39" s="418">
        <f t="shared" si="18"/>
        <v>39</v>
      </c>
      <c r="CA39" s="418" t="str">
        <f t="shared" si="19"/>
        <v>Croydon</v>
      </c>
      <c r="CD39" s="419" t="s">
        <v>160</v>
      </c>
      <c r="CE39" s="418">
        <f>VLOOKUP(CD39,'Rural 80'!$A$11:$BS$488,48,FALSE)</f>
        <v>61</v>
      </c>
      <c r="CF39" s="418">
        <f t="array" ref="CF39">INDEX(CE$1:CE$71,MATCH(SMALL(COUNTIF(CE$1:CE$71,"&lt;"&amp;CE$1:CE$71),ROW(CE39:CF39)),COUNTIF(CE$1:CE$71,"&lt;"&amp;CE$1:CE$71),0))</f>
        <v>39</v>
      </c>
      <c r="CG39" s="418" t="str">
        <f t="array" ref="CG39">INDEX(CD$1:CD$71,SMALL(IF(CE$1:CE$71=CF39,ROW(CE$1:CE$71)),COUNTIF(CF$1:CF39,CF39)),1)</f>
        <v>Croydon</v>
      </c>
      <c r="CH39" s="418">
        <f t="shared" si="20"/>
        <v>39</v>
      </c>
      <c r="CI39" s="418" t="str">
        <f t="shared" si="21"/>
        <v>Croydon</v>
      </c>
      <c r="CL39" s="419" t="s">
        <v>160</v>
      </c>
      <c r="CM39" s="418">
        <f>VLOOKUP(CL39,'Rural 80'!$A$11:$BS$488,52,FALSE)</f>
        <v>59</v>
      </c>
      <c r="CN39" s="418">
        <f t="array" ref="CN39">INDEX(CM$1:CM$71,MATCH(SMALL(COUNTIF(CM$1:CM$71,"&lt;"&amp;CM$1:CM$71),ROW(CM39:CN39)),COUNTIF(CM$1:CM$71,"&lt;"&amp;CM$1:CM$71),0))</f>
        <v>39</v>
      </c>
      <c r="CO39" s="418" t="str">
        <f t="array" ref="CO39">INDEX(CL$1:CL$71,SMALL(IF(CM$1:CM$71=CN39,ROW(CM$1:CM$71)),COUNTIF(CN$1:CN39,CN39)),1)</f>
        <v>Richmond upon Thames</v>
      </c>
      <c r="CP39" s="418">
        <f t="shared" si="22"/>
        <v>39</v>
      </c>
      <c r="CQ39" s="418" t="str">
        <f t="shared" si="23"/>
        <v>Richmond upon Thames</v>
      </c>
      <c r="CT39" s="419" t="s">
        <v>160</v>
      </c>
      <c r="CU39" s="418" t="str">
        <f>VLOOKUP(CT39,'Rural 80'!$A$11:$BS$488,56,FALSE)</f>
        <v>9999</v>
      </c>
      <c r="CV39" s="418" t="str">
        <f t="array" ref="CV39">INDEX(CU$1:CU$71,MATCH(SMALL(COUNTIF(CU$1:CU$71,"&lt;"&amp;CU$1:CU$71),ROW(CU39:CV39)),COUNTIF(CU$1:CU$71,"&lt;"&amp;CU$1:CU$71),0))</f>
        <v>9999</v>
      </c>
      <c r="CW39" s="418" t="str">
        <f t="array" ref="CW39">INDEX(CT$1:CT$71,SMALL(IF(CU$1:CU$71=CV39,ROW(CU$1:CU$71)),COUNTIF(CV$1:CV39,CV39)),1)</f>
        <v>Manchester</v>
      </c>
      <c r="CX39" s="418" t="str">
        <f t="shared" si="24"/>
        <v>no data</v>
      </c>
      <c r="CY39" s="418" t="str">
        <f t="shared" si="25"/>
        <v>Manchester</v>
      </c>
      <c r="DB39" s="419" t="s">
        <v>160</v>
      </c>
      <c r="DC39" s="418" t="str">
        <f>VLOOKUP(DB39,'Rural 80'!$A$11:$BS$488,60,FALSE)</f>
        <v>9999</v>
      </c>
      <c r="DD39" s="418" t="str">
        <f t="array" ref="DD39">INDEX(DC$1:DC$71,MATCH(SMALL(COUNTIF(DC$1:DC$71,"&lt;"&amp;DC$1:DC$71),ROW(DC39:DD39)),COUNTIF(DC$1:DC$71,"&lt;"&amp;DC$1:DC$71),0))</f>
        <v>9999</v>
      </c>
      <c r="DE39" s="418" t="str">
        <f t="array" ref="DE39">INDEX(DB$1:DB$71,SMALL(IF(DC$1:DC$71=DD39,ROW(DC$1:DC$71)),COUNTIF(DD$1:DD39,DD39)),1)</f>
        <v>Manchester</v>
      </c>
      <c r="DF39" s="418" t="str">
        <f t="shared" si="26"/>
        <v>no data</v>
      </c>
      <c r="DG39" s="418" t="str">
        <f t="shared" si="27"/>
        <v>Manchester</v>
      </c>
      <c r="DJ39" s="419" t="s">
        <v>160</v>
      </c>
      <c r="DK39" s="418" t="str">
        <f>VLOOKUP(DJ39,'Rural 80'!$A$11:$BS$488,64,FALSE)</f>
        <v>9999</v>
      </c>
      <c r="DL39" s="418" t="str">
        <f t="array" ref="DL39">INDEX(DK$1:DK$71,MATCH(SMALL(COUNTIF(DK$1:DK$71,"&lt;"&amp;DK$1:DK$71),ROW(DK39:DL39)),COUNTIF(DK$1:DK$71,"&lt;"&amp;DK$1:DK$71),0))</f>
        <v>9999</v>
      </c>
      <c r="DM39" s="418" t="str">
        <f t="array" ref="DM39">INDEX(DJ$1:DJ$71,SMALL(IF(DK$1:DK$71=DL39,ROW(DK$1:DK$71)),COUNTIF(DL$1:DL39,DL39)),1)</f>
        <v>Manchester</v>
      </c>
      <c r="DN39" s="418" t="str">
        <f t="shared" si="28"/>
        <v>no data</v>
      </c>
      <c r="DO39" s="418" t="str">
        <f t="shared" si="29"/>
        <v>Manchester</v>
      </c>
      <c r="DR39" s="419" t="s">
        <v>160</v>
      </c>
      <c r="DS39" s="418" t="str">
        <f>VLOOKUP(DR39,'Rural 80'!$A$11:$BS$488,68,FALSE)</f>
        <v>9999</v>
      </c>
      <c r="DT39" s="418" t="str">
        <f t="array" ref="DT39">INDEX(DS$1:DS$71,MATCH(SMALL(COUNTIF(DS$1:DS$71,"&lt;"&amp;DS$1:DS$71),ROW(DS39:DT39)),COUNTIF(DS$1:DS$71,"&lt;"&amp;DS$1:DS$71),0))</f>
        <v>9999</v>
      </c>
      <c r="DU39" s="418" t="str">
        <f t="array" ref="DU39">INDEX(DR$1:DR$71,SMALL(IF(DS$1:DS$71=DT39,ROW(DS$1:DS$71)),COUNTIF(DT$1:DT39,DT39)),1)</f>
        <v>Manchester</v>
      </c>
      <c r="DV39" s="418" t="str">
        <f t="shared" si="30"/>
        <v>no data</v>
      </c>
      <c r="DW39" s="418" t="str">
        <f t="shared" si="31"/>
        <v>Manchester</v>
      </c>
    </row>
    <row r="40" spans="2:127" x14ac:dyDescent="0.25">
      <c r="B40" s="419" t="s">
        <v>165</v>
      </c>
      <c r="C40" s="418">
        <f>VLOOKUP(B40,'Rural 80'!$A$11:$BS$488,8,FALSE)</f>
        <v>47</v>
      </c>
      <c r="D40" s="418">
        <f t="array" ref="D40">INDEX(C$1:C$71,MATCH(SMALL(COUNTIF(C$1:C$71,"&lt;"&amp;C$1:C$71),ROW(C40:D40)),COUNTIF(C$1:C$71,"&lt;"&amp;C$1:C$71),0))</f>
        <v>40</v>
      </c>
      <c r="E40" s="418" t="str">
        <f t="array" ref="E40">INDEX(B$1:B$71,SMALL(IF(C$1:C$71=D40,ROW(C$1:C$71)),COUNTIF(D$1:D40,D40)),1)</f>
        <v>Richmond upon Thames</v>
      </c>
      <c r="F40" s="418">
        <f t="shared" si="32"/>
        <v>40</v>
      </c>
      <c r="G40" s="418" t="str">
        <f t="shared" si="33"/>
        <v>Richmond upon Thames</v>
      </c>
      <c r="J40" s="419" t="s">
        <v>165</v>
      </c>
      <c r="K40" s="418">
        <f>VLOOKUP(J40,'Rural 80'!$A$11:$BS$488,12,FALSE)</f>
        <v>49</v>
      </c>
      <c r="L40" s="418">
        <f t="array" ref="L40">INDEX(K$1:K$71,MATCH(SMALL(COUNTIF(K$1:K$71,"&lt;"&amp;K$1:K$71),ROW(K40:L40)),COUNTIF(K$1:K$71,"&lt;"&amp;K$1:K$71),0))</f>
        <v>40</v>
      </c>
      <c r="M40" s="418" t="str">
        <f t="array" ref="M40">INDEX(J$1:J$71,SMALL(IF(K$1:K$71=L40,ROW(K$1:K$71)),COUNTIF(L$1:L40,L40)),1)</f>
        <v>Hillingdon</v>
      </c>
      <c r="N40" s="418">
        <f t="shared" si="2"/>
        <v>40</v>
      </c>
      <c r="O40" s="418" t="str">
        <f t="shared" si="3"/>
        <v>Hillingdon</v>
      </c>
      <c r="R40" s="419" t="s">
        <v>165</v>
      </c>
      <c r="S40" s="418">
        <f>VLOOKUP(R40,'Rural 80'!$A$11:$BS$488,16,FALSE)</f>
        <v>49</v>
      </c>
      <c r="T40" s="418">
        <f t="array" ref="T40">INDEX(S$1:S$71,MATCH(SMALL(COUNTIF(S$1:S$71,"&lt;"&amp;S$1:S$71),ROW(S40:T40)),COUNTIF(S$1:S$71,"&lt;"&amp;S$1:S$71),0))</f>
        <v>40</v>
      </c>
      <c r="U40" s="418" t="str">
        <f t="array" ref="U40">INDEX(R$1:R$71,SMALL(IF(S$1:S$71=T40,ROW(S$1:S$71)),COUNTIF(T$1:T40,T40)),1)</f>
        <v>Hillingdon</v>
      </c>
      <c r="V40" s="418">
        <f t="shared" si="4"/>
        <v>40</v>
      </c>
      <c r="W40" s="418" t="str">
        <f t="shared" si="5"/>
        <v>Hillingdon</v>
      </c>
      <c r="Z40" s="419" t="s">
        <v>165</v>
      </c>
      <c r="AA40" s="418">
        <f>VLOOKUP(Z40,'Rural 80'!$A$11:$BS$488,20,FALSE)</f>
        <v>55</v>
      </c>
      <c r="AB40" s="418">
        <f t="array" ref="AB40">INDEX(AA$1:AA$71,MATCH(SMALL(COUNTIF(AA$1:AA$71,"&lt;"&amp;AA$1:AA$71),ROW(AA40:AB40)),COUNTIF(AA$1:AA$71,"&lt;"&amp;AA$1:AA$71),0))</f>
        <v>40</v>
      </c>
      <c r="AC40" s="418" t="str">
        <f t="array" ref="AC40">INDEX(Z$1:Z$71,SMALL(IF(AA$1:AA$71=AB40,ROW(AA$1:AA$71)),COUNTIF(AB$1:AB40,AB40)),1)</f>
        <v>Enfield</v>
      </c>
      <c r="AD40" s="418">
        <f t="shared" si="6"/>
        <v>40</v>
      </c>
      <c r="AE40" s="418" t="str">
        <f t="shared" si="7"/>
        <v>Enfield</v>
      </c>
      <c r="AH40" s="419" t="s">
        <v>165</v>
      </c>
      <c r="AI40" s="418">
        <f>VLOOKUP(AH40,'Rural 80'!$A$11:$BS$488,24,FALSE)</f>
        <v>54</v>
      </c>
      <c r="AJ40" s="418">
        <f t="array" ref="AJ40">INDEX(AI$1:AI$71,MATCH(SMALL(COUNTIF(AI$1:AI$71,"&lt;"&amp;AI$1:AI$71),ROW(AI40:AJ40)),COUNTIF(AI$1:AI$71,"&lt;"&amp;AI$1:AI$71),0))</f>
        <v>40</v>
      </c>
      <c r="AK40" s="418" t="str">
        <f t="array" ref="AK40">INDEX(AH$1:AH$71,SMALL(IF(AI$1:AI$71=AJ40,ROW(AI$1:AI$71)),COUNTIF(AJ$1:AJ40,AJ40)),1)</f>
        <v>Kingston upon Thames</v>
      </c>
      <c r="AL40" s="418">
        <f t="shared" si="8"/>
        <v>40</v>
      </c>
      <c r="AM40" s="418" t="str">
        <f t="shared" si="9"/>
        <v>Kingston upon Thames</v>
      </c>
      <c r="AP40" s="419" t="s">
        <v>165</v>
      </c>
      <c r="AQ40" s="418">
        <f>VLOOKUP(AP40,'Rural 80'!$A$11:$BS$488,28,FALSE)</f>
        <v>49</v>
      </c>
      <c r="AR40" s="418">
        <f t="array" ref="AR40">INDEX(AQ$1:AQ$71,MATCH(SMALL(COUNTIF(AQ$1:AQ$71,"&lt;"&amp;AQ$1:AQ$71),ROW(AQ40:AR40)),COUNTIF(AQ$1:AQ$71,"&lt;"&amp;AQ$1:AQ$71),0))</f>
        <v>40</v>
      </c>
      <c r="AS40" s="418" t="str">
        <f t="array" ref="AS40">INDEX(AP$1:AP$71,SMALL(IF(AQ$1:AQ$71=AR40,ROW(AQ$1:AQ$71)),COUNTIF(AR$1:AR40,AR40)),1)</f>
        <v>Richmond upon Thames</v>
      </c>
      <c r="AT40" s="418">
        <f t="shared" si="10"/>
        <v>40</v>
      </c>
      <c r="AU40" s="418" t="str">
        <f t="shared" si="11"/>
        <v>Richmond upon Thames</v>
      </c>
      <c r="AX40" s="419" t="s">
        <v>165</v>
      </c>
      <c r="AY40" s="418">
        <f>VLOOKUP(AX40,'Rural 80'!$A$11:$BS$488,32,FALSE)</f>
        <v>51</v>
      </c>
      <c r="AZ40" s="418">
        <f t="array" ref="AZ40">INDEX(AY$1:AY$71,MATCH(SMALL(COUNTIF(AY$1:AY$71,"&lt;"&amp;AY$1:AY$71),ROW(AY40:AZ40)),COUNTIF(AY$1:AY$71,"&lt;"&amp;AY$1:AY$71),0))</f>
        <v>40</v>
      </c>
      <c r="BA40" s="418" t="str">
        <f t="array" ref="BA40">INDEX(AX$1:AX$71,SMALL(IF(AY$1:AY$71=AZ40,ROW(AY$1:AY$71)),COUNTIF(AZ$1:AZ40,AZ40)),1)</f>
        <v>Runnymede</v>
      </c>
      <c r="BB40" s="418">
        <f t="shared" si="12"/>
        <v>40</v>
      </c>
      <c r="BC40" s="418" t="str">
        <f t="shared" si="13"/>
        <v>Runnymede</v>
      </c>
      <c r="BF40" s="419" t="s">
        <v>165</v>
      </c>
      <c r="BG40" s="418">
        <f>VLOOKUP(BF40,'Rural 80'!$A$11:$BS$488,36,FALSE)</f>
        <v>53</v>
      </c>
      <c r="BH40" s="418">
        <f t="array" ref="BH40">INDEX(BG$1:BG$71,MATCH(SMALL(COUNTIF(BG$1:BG$71,"&lt;"&amp;BG$1:BG$71),ROW(BG40:BH40)),COUNTIF(BG$1:BG$71,"&lt;"&amp;BG$1:BG$71),0))</f>
        <v>40</v>
      </c>
      <c r="BI40" s="418" t="str">
        <f t="array" ref="BI40">INDEX(BF$1:BF$71,SMALL(IF(BG$1:BG$71=BH40,ROW(BG$1:BG$71)),COUNTIF(BH$1:BH40,BH40)),1)</f>
        <v>Salford</v>
      </c>
      <c r="BJ40" s="418">
        <f t="shared" si="14"/>
        <v>40</v>
      </c>
      <c r="BK40" s="418" t="str">
        <f t="shared" si="15"/>
        <v>Salford</v>
      </c>
      <c r="BN40" s="419" t="s">
        <v>165</v>
      </c>
      <c r="BO40" s="418">
        <f>VLOOKUP(BN40,'Rural 80'!$A$11:$BS$488,40,FALSE)</f>
        <v>48</v>
      </c>
      <c r="BP40" s="418">
        <f t="array" ref="BP40">INDEX(BO$1:BO$71,MATCH(SMALL(COUNTIF(BO$1:BO$71,"&lt;"&amp;BO$1:BO$71),ROW(BO40:BP40)),COUNTIF(BO$1:BO$71,"&lt;"&amp;BO$1:BO$71),0))</f>
        <v>40</v>
      </c>
      <c r="BQ40" s="418" t="str">
        <f t="array" ref="BQ40">INDEX(BN$1:BN$71,SMALL(IF(BO$1:BO$71=BP40,ROW(BO$1:BO$71)),COUNTIF(BP$1:BP40,BP40)),1)</f>
        <v>Leeds</v>
      </c>
      <c r="BR40" s="418">
        <f t="shared" si="16"/>
        <v>40</v>
      </c>
      <c r="BS40" s="418" t="str">
        <f t="shared" si="17"/>
        <v>Leeds</v>
      </c>
      <c r="BV40" s="419" t="s">
        <v>165</v>
      </c>
      <c r="BW40" s="418">
        <f>VLOOKUP(BV40,'Rural 80'!$A$11:$BS$488,44,FALSE)</f>
        <v>49</v>
      </c>
      <c r="BX40" s="418">
        <f t="array" ref="BX40">INDEX(BW$1:BW$71,MATCH(SMALL(COUNTIF(BW$1:BW$71,"&lt;"&amp;BW$1:BW$71),ROW(BW40:BX40)),COUNTIF(BW$1:BW$71,"&lt;"&amp;BW$1:BW$71),0))</f>
        <v>40</v>
      </c>
      <c r="BY40" s="418" t="str">
        <f t="array" ref="BY40">INDEX(BV$1:BV$71,SMALL(IF(BW$1:BW$71=BX40,ROW(BW$1:BW$71)),COUNTIF(BX$1:BX40,BX40)),1)</f>
        <v>Leeds</v>
      </c>
      <c r="BZ40" s="418">
        <f t="shared" si="18"/>
        <v>40</v>
      </c>
      <c r="CA40" s="418" t="str">
        <f t="shared" si="19"/>
        <v>Leeds</v>
      </c>
      <c r="CD40" s="419" t="s">
        <v>165</v>
      </c>
      <c r="CE40" s="418">
        <f>VLOOKUP(CD40,'Rural 80'!$A$11:$BS$488,48,FALSE)</f>
        <v>49</v>
      </c>
      <c r="CF40" s="418">
        <f t="array" ref="CF40">INDEX(CE$1:CE$71,MATCH(SMALL(COUNTIF(CE$1:CE$71,"&lt;"&amp;CE$1:CE$71),ROW(CE40:CF40)),COUNTIF(CE$1:CE$71,"&lt;"&amp;CE$1:CE$71),0))</f>
        <v>40</v>
      </c>
      <c r="CG40" s="418" t="str">
        <f t="array" ref="CG40">INDEX(CD$1:CD$71,SMALL(IF(CE$1:CE$71=CF40,ROW(CE$1:CE$71)),COUNTIF(CF$1:CF40,CF40)),1)</f>
        <v>Sunderland</v>
      </c>
      <c r="CH40" s="418">
        <f t="shared" si="20"/>
        <v>40</v>
      </c>
      <c r="CI40" s="418" t="str">
        <f t="shared" si="21"/>
        <v>Sunderland</v>
      </c>
      <c r="CL40" s="419" t="s">
        <v>165</v>
      </c>
      <c r="CM40" s="418">
        <f>VLOOKUP(CL40,'Rural 80'!$A$11:$BS$488,52,FALSE)</f>
        <v>58</v>
      </c>
      <c r="CN40" s="418">
        <f t="array" ref="CN40">INDEX(CM$1:CM$71,MATCH(SMALL(COUNTIF(CM$1:CM$71,"&lt;"&amp;CM$1:CM$71),ROW(CM40:CN40)),COUNTIF(CM$1:CM$71,"&lt;"&amp;CM$1:CM$71),0))</f>
        <v>40</v>
      </c>
      <c r="CO40" s="418" t="str">
        <f t="array" ref="CO40">INDEX(CL$1:CL$71,SMALL(IF(CM$1:CM$71=CN40,ROW(CM$1:CM$71)),COUNTIF(CN$1:CN40,CN40)),1)</f>
        <v>Elmbridge</v>
      </c>
      <c r="CP40" s="418">
        <f t="shared" si="22"/>
        <v>40</v>
      </c>
      <c r="CQ40" s="418" t="str">
        <f t="shared" si="23"/>
        <v>Elmbridge</v>
      </c>
      <c r="CT40" s="419" t="s">
        <v>165</v>
      </c>
      <c r="CU40" s="418" t="str">
        <f>VLOOKUP(CT40,'Rural 80'!$A$11:$BS$488,56,FALSE)</f>
        <v>9999</v>
      </c>
      <c r="CV40" s="418" t="str">
        <f t="array" ref="CV40">INDEX(CU$1:CU$71,MATCH(SMALL(COUNTIF(CU$1:CU$71,"&lt;"&amp;CU$1:CU$71),ROW(CU40:CV40)),COUNTIF(CU$1:CU$71,"&lt;"&amp;CU$1:CU$71),0))</f>
        <v>9999</v>
      </c>
      <c r="CW40" s="418" t="str">
        <f t="array" ref="CW40">INDEX(CT$1:CT$71,SMALL(IF(CU$1:CU$71=CV40,ROW(CU$1:CU$71)),COUNTIF(CV$1:CV40,CV40)),1)</f>
        <v>Merton</v>
      </c>
      <c r="CX40" s="418" t="str">
        <f t="shared" si="24"/>
        <v>no data</v>
      </c>
      <c r="CY40" s="418" t="str">
        <f t="shared" si="25"/>
        <v>Merton</v>
      </c>
      <c r="DB40" s="419" t="s">
        <v>165</v>
      </c>
      <c r="DC40" s="418" t="str">
        <f>VLOOKUP(DB40,'Rural 80'!$A$11:$BS$488,60,FALSE)</f>
        <v>9999</v>
      </c>
      <c r="DD40" s="418" t="str">
        <f t="array" ref="DD40">INDEX(DC$1:DC$71,MATCH(SMALL(COUNTIF(DC$1:DC$71,"&lt;"&amp;DC$1:DC$71),ROW(DC40:DD40)),COUNTIF(DC$1:DC$71,"&lt;"&amp;DC$1:DC$71),0))</f>
        <v>9999</v>
      </c>
      <c r="DE40" s="418" t="str">
        <f t="array" ref="DE40">INDEX(DB$1:DB$71,SMALL(IF(DC$1:DC$71=DD40,ROW(DC$1:DC$71)),COUNTIF(DD$1:DD40,DD40)),1)</f>
        <v>Merton</v>
      </c>
      <c r="DF40" s="418" t="str">
        <f t="shared" si="26"/>
        <v>no data</v>
      </c>
      <c r="DG40" s="418" t="str">
        <f t="shared" si="27"/>
        <v>Merton</v>
      </c>
      <c r="DJ40" s="419" t="s">
        <v>165</v>
      </c>
      <c r="DK40" s="418" t="str">
        <f>VLOOKUP(DJ40,'Rural 80'!$A$11:$BS$488,64,FALSE)</f>
        <v>9999</v>
      </c>
      <c r="DL40" s="418" t="str">
        <f t="array" ref="DL40">INDEX(DK$1:DK$71,MATCH(SMALL(COUNTIF(DK$1:DK$71,"&lt;"&amp;DK$1:DK$71),ROW(DK40:DL40)),COUNTIF(DK$1:DK$71,"&lt;"&amp;DK$1:DK$71),0))</f>
        <v>9999</v>
      </c>
      <c r="DM40" s="418" t="str">
        <f t="array" ref="DM40">INDEX(DJ$1:DJ$71,SMALL(IF(DK$1:DK$71=DL40,ROW(DK$1:DK$71)),COUNTIF(DL$1:DL40,DL40)),1)</f>
        <v>Merton</v>
      </c>
      <c r="DN40" s="418" t="str">
        <f t="shared" si="28"/>
        <v>no data</v>
      </c>
      <c r="DO40" s="418" t="str">
        <f t="shared" si="29"/>
        <v>Merton</v>
      </c>
      <c r="DR40" s="419" t="s">
        <v>165</v>
      </c>
      <c r="DS40" s="418" t="str">
        <f>VLOOKUP(DR40,'Rural 80'!$A$11:$BS$488,68,FALSE)</f>
        <v>9999</v>
      </c>
      <c r="DT40" s="418" t="str">
        <f t="array" ref="DT40">INDEX(DS$1:DS$71,MATCH(SMALL(COUNTIF(DS$1:DS$71,"&lt;"&amp;DS$1:DS$71),ROW(DS40:DT40)),COUNTIF(DS$1:DS$71,"&lt;"&amp;DS$1:DS$71),0))</f>
        <v>9999</v>
      </c>
      <c r="DU40" s="418" t="str">
        <f t="array" ref="DU40">INDEX(DR$1:DR$71,SMALL(IF(DS$1:DS$71=DT40,ROW(DS$1:DS$71)),COUNTIF(DT$1:DT40,DT40)),1)</f>
        <v>Merton</v>
      </c>
      <c r="DV40" s="418" t="str">
        <f t="shared" si="30"/>
        <v>no data</v>
      </c>
      <c r="DW40" s="418" t="str">
        <f t="shared" si="31"/>
        <v>Merton</v>
      </c>
    </row>
    <row r="41" spans="2:127" x14ac:dyDescent="0.25">
      <c r="B41" s="419" t="s">
        <v>174</v>
      </c>
      <c r="C41" s="418">
        <f>VLOOKUP(B41,'Rural 80'!$A$11:$BS$488,8,FALSE)</f>
        <v>53</v>
      </c>
      <c r="D41" s="418">
        <f t="array" ref="D41">INDEX(C$1:C$71,MATCH(SMALL(COUNTIF(C$1:C$71,"&lt;"&amp;C$1:C$71),ROW(C41:D41)),COUNTIF(C$1:C$71,"&lt;"&amp;C$1:C$71),0))</f>
        <v>41</v>
      </c>
      <c r="E41" s="418" t="str">
        <f t="array" ref="E41">INDEX(B$1:B$71,SMALL(IF(C$1:C$71=D41,ROW(C$1:C$71)),COUNTIF(D$1:D41,D41)),1)</f>
        <v>Hillingdon</v>
      </c>
      <c r="F41" s="418">
        <f t="shared" si="32"/>
        <v>41</v>
      </c>
      <c r="G41" s="418" t="str">
        <f t="shared" si="33"/>
        <v>Hillingdon</v>
      </c>
      <c r="J41" s="419" t="s">
        <v>174</v>
      </c>
      <c r="K41" s="418">
        <f>VLOOKUP(J41,'Rural 80'!$A$11:$BS$488,12,FALSE)</f>
        <v>57</v>
      </c>
      <c r="L41" s="418">
        <f t="array" ref="L41">INDEX(K$1:K$71,MATCH(SMALL(COUNTIF(K$1:K$71,"&lt;"&amp;K$1:K$71),ROW(K41:L41)),COUNTIF(K$1:K$71,"&lt;"&amp;K$1:K$71),0))</f>
        <v>41</v>
      </c>
      <c r="M41" s="418" t="str">
        <f t="array" ref="M41">INDEX(J$1:J$71,SMALL(IF(K$1:K$71=L41,ROW(K$1:K$71)),COUNTIF(L$1:L41,L41)),1)</f>
        <v>Richmond upon Thames</v>
      </c>
      <c r="N41" s="418">
        <f t="shared" si="2"/>
        <v>41</v>
      </c>
      <c r="O41" s="418" t="str">
        <f t="shared" si="3"/>
        <v>Richmond upon Thames</v>
      </c>
      <c r="R41" s="419" t="s">
        <v>174</v>
      </c>
      <c r="S41" s="418">
        <f>VLOOKUP(R41,'Rural 80'!$A$11:$BS$488,16,FALSE)</f>
        <v>51</v>
      </c>
      <c r="T41" s="418">
        <f t="array" ref="T41">INDEX(S$1:S$71,MATCH(SMALL(COUNTIF(S$1:S$71,"&lt;"&amp;S$1:S$71),ROW(S41:T41)),COUNTIF(S$1:S$71,"&lt;"&amp;S$1:S$71),0))</f>
        <v>41</v>
      </c>
      <c r="U41" s="418" t="str">
        <f t="array" ref="U41">INDEX(R$1:R$71,SMALL(IF(S$1:S$71=T41,ROW(S$1:S$71)),COUNTIF(T$1:T41,T41)),1)</f>
        <v>Enfield</v>
      </c>
      <c r="V41" s="418">
        <f t="shared" si="4"/>
        <v>41</v>
      </c>
      <c r="W41" s="418" t="str">
        <f t="shared" si="5"/>
        <v>Enfield</v>
      </c>
      <c r="Z41" s="419" t="s">
        <v>174</v>
      </c>
      <c r="AA41" s="418">
        <f>VLOOKUP(Z41,'Rural 80'!$A$11:$BS$488,20,FALSE)</f>
        <v>63</v>
      </c>
      <c r="AB41" s="418">
        <f t="array" ref="AB41">INDEX(AA$1:AA$71,MATCH(SMALL(COUNTIF(AA$1:AA$71,"&lt;"&amp;AA$1:AA$71),ROW(AA41:AB41)),COUNTIF(AA$1:AA$71,"&lt;"&amp;AA$1:AA$71),0))</f>
        <v>41</v>
      </c>
      <c r="AC41" s="418" t="str">
        <f t="array" ref="AC41">INDEX(Z$1:Z$71,SMALL(IF(AA$1:AA$71=AB41,ROW(AA$1:AA$71)),COUNTIF(AB$1:AB41,AB41)),1)</f>
        <v>Hillingdon</v>
      </c>
      <c r="AD41" s="418">
        <f t="shared" si="6"/>
        <v>41</v>
      </c>
      <c r="AE41" s="418" t="str">
        <f t="shared" si="7"/>
        <v>Hillingdon</v>
      </c>
      <c r="AH41" s="419" t="s">
        <v>174</v>
      </c>
      <c r="AI41" s="418">
        <f>VLOOKUP(AH41,'Rural 80'!$A$11:$BS$488,24,FALSE)</f>
        <v>36</v>
      </c>
      <c r="AJ41" s="418">
        <f t="array" ref="AJ41">INDEX(AI$1:AI$71,MATCH(SMALL(COUNTIF(AI$1:AI$71,"&lt;"&amp;AI$1:AI$71),ROW(AI41:AJ41)),COUNTIF(AI$1:AI$71,"&lt;"&amp;AI$1:AI$71),0))</f>
        <v>41</v>
      </c>
      <c r="AK41" s="418" t="str">
        <f t="array" ref="AK41">INDEX(AH$1:AH$71,SMALL(IF(AI$1:AI$71=AJ41,ROW(AI$1:AI$71)),COUNTIF(AJ$1:AJ41,AJ41)),1)</f>
        <v>Croydon</v>
      </c>
      <c r="AL41" s="418">
        <f t="shared" si="8"/>
        <v>41</v>
      </c>
      <c r="AM41" s="418" t="str">
        <f t="shared" si="9"/>
        <v>Croydon</v>
      </c>
      <c r="AP41" s="419" t="s">
        <v>174</v>
      </c>
      <c r="AQ41" s="418">
        <f>VLOOKUP(AP41,'Rural 80'!$A$11:$BS$488,28,FALSE)</f>
        <v>38</v>
      </c>
      <c r="AR41" s="418">
        <f t="array" ref="AR41">INDEX(AQ$1:AQ$71,MATCH(SMALL(COUNTIF(AQ$1:AQ$71,"&lt;"&amp;AQ$1:AQ$71),ROW(AQ41:AR41)),COUNTIF(AQ$1:AQ$71,"&lt;"&amp;AQ$1:AQ$71),0))</f>
        <v>41</v>
      </c>
      <c r="AS41" s="418" t="str">
        <f t="array" ref="AS41">INDEX(AP$1:AP$71,SMALL(IF(AQ$1:AQ$71=AR41,ROW(AQ$1:AQ$71)),COUNTIF(AR$1:AR41,AR41)),1)</f>
        <v>Hillingdon</v>
      </c>
      <c r="AT41" s="418">
        <f t="shared" si="10"/>
        <v>41</v>
      </c>
      <c r="AU41" s="418" t="str">
        <f t="shared" si="11"/>
        <v>Hillingdon</v>
      </c>
      <c r="AX41" s="419" t="s">
        <v>174</v>
      </c>
      <c r="AY41" s="418">
        <f>VLOOKUP(AX41,'Rural 80'!$A$11:$BS$488,32,FALSE)</f>
        <v>33</v>
      </c>
      <c r="AZ41" s="418">
        <f t="array" ref="AZ41">INDEX(AY$1:AY$71,MATCH(SMALL(COUNTIF(AY$1:AY$71,"&lt;"&amp;AY$1:AY$71),ROW(AY41:AZ41)),COUNTIF(AY$1:AY$71,"&lt;"&amp;AY$1:AY$71),0))</f>
        <v>41</v>
      </c>
      <c r="BA41" s="418" t="str">
        <f t="array" ref="BA41">INDEX(AX$1:AX$71,SMALL(IF(AY$1:AY$71=AZ41,ROW(AY$1:AY$71)),COUNTIF(AZ$1:AZ41,AZ41)),1)</f>
        <v>Gravesham</v>
      </c>
      <c r="BB41" s="418">
        <f t="shared" si="12"/>
        <v>41</v>
      </c>
      <c r="BC41" s="418" t="str">
        <f t="shared" si="13"/>
        <v>Gravesham</v>
      </c>
      <c r="BF41" s="419" t="s">
        <v>174</v>
      </c>
      <c r="BG41" s="418">
        <f>VLOOKUP(BF41,'Rural 80'!$A$11:$BS$488,36,FALSE)</f>
        <v>32</v>
      </c>
      <c r="BH41" s="418">
        <f t="array" ref="BH41">INDEX(BG$1:BG$71,MATCH(SMALL(COUNTIF(BG$1:BG$71,"&lt;"&amp;BG$1:BG$71),ROW(BG41:BH41)),COUNTIF(BG$1:BG$71,"&lt;"&amp;BG$1:BG$71),0))</f>
        <v>41</v>
      </c>
      <c r="BI41" s="418" t="str">
        <f t="array" ref="BI41">INDEX(BF$1:BF$71,SMALL(IF(BG$1:BG$71=BH41,ROW(BG$1:BG$71)),COUNTIF(BH$1:BH41,BH41)),1)</f>
        <v>Wolverhampton</v>
      </c>
      <c r="BJ41" s="418">
        <f t="shared" si="14"/>
        <v>41</v>
      </c>
      <c r="BK41" s="418" t="str">
        <f t="shared" si="15"/>
        <v>Wolverhampton</v>
      </c>
      <c r="BN41" s="419" t="s">
        <v>174</v>
      </c>
      <c r="BO41" s="418">
        <f>VLOOKUP(BN41,'Rural 80'!$A$11:$BS$488,40,FALSE)</f>
        <v>64</v>
      </c>
      <c r="BP41" s="418">
        <f t="array" ref="BP41">INDEX(BO$1:BO$71,MATCH(SMALL(COUNTIF(BO$1:BO$71,"&lt;"&amp;BO$1:BO$71),ROW(BO41:BP41)),COUNTIF(BO$1:BO$71,"&lt;"&amp;BO$1:BO$71),0))</f>
        <v>41</v>
      </c>
      <c r="BQ41" s="418" t="str">
        <f t="array" ref="BQ41">INDEX(BN$1:BN$71,SMALL(IF(BO$1:BO$71=BP41,ROW(BO$1:BO$71)),COUNTIF(BP$1:BP41,BP41)),1)</f>
        <v>Hillingdon</v>
      </c>
      <c r="BR41" s="418">
        <f t="shared" si="16"/>
        <v>41</v>
      </c>
      <c r="BS41" s="418" t="str">
        <f t="shared" si="17"/>
        <v>Hillingdon</v>
      </c>
      <c r="BV41" s="419" t="s">
        <v>174</v>
      </c>
      <c r="BW41" s="418">
        <f>VLOOKUP(BV41,'Rural 80'!$A$11:$BS$488,44,FALSE)</f>
        <v>65</v>
      </c>
      <c r="BX41" s="418">
        <f t="array" ref="BX41">INDEX(BW$1:BW$71,MATCH(SMALL(COUNTIF(BW$1:BW$71,"&lt;"&amp;BW$1:BW$71),ROW(BW41:BX41)),COUNTIF(BW$1:BW$71,"&lt;"&amp;BW$1:BW$71),0))</f>
        <v>41</v>
      </c>
      <c r="BY41" s="418" t="str">
        <f t="array" ref="BY41">INDEX(BV$1:BV$71,SMALL(IF(BW$1:BW$71=BX41,ROW(BW$1:BW$71)),COUNTIF(BX$1:BX41,BX41)),1)</f>
        <v>Hillingdon</v>
      </c>
      <c r="BZ41" s="418">
        <f t="shared" si="18"/>
        <v>41</v>
      </c>
      <c r="CA41" s="418" t="str">
        <f t="shared" si="19"/>
        <v>Hillingdon</v>
      </c>
      <c r="CD41" s="419" t="s">
        <v>174</v>
      </c>
      <c r="CE41" s="418">
        <f>VLOOKUP(CD41,'Rural 80'!$A$11:$BS$488,48,FALSE)</f>
        <v>64</v>
      </c>
      <c r="CF41" s="418">
        <f t="array" ref="CF41">INDEX(CE$1:CE$71,MATCH(SMALL(COUNTIF(CE$1:CE$71,"&lt;"&amp;CE$1:CE$71),ROW(CE41:CF41)),COUNTIF(CE$1:CE$71,"&lt;"&amp;CE$1:CE$71),0))</f>
        <v>41</v>
      </c>
      <c r="CG41" s="418" t="str">
        <f t="array" ref="CG41">INDEX(CD$1:CD$71,SMALL(IF(CE$1:CE$71=CF41,ROW(CE$1:CE$71)),COUNTIF(CF$1:CF41,CF41)),1)</f>
        <v>Hillingdon</v>
      </c>
      <c r="CH41" s="418">
        <f t="shared" si="20"/>
        <v>41</v>
      </c>
      <c r="CI41" s="418" t="str">
        <f t="shared" si="21"/>
        <v>Hillingdon</v>
      </c>
      <c r="CL41" s="419" t="s">
        <v>174</v>
      </c>
      <c r="CM41" s="418">
        <f>VLOOKUP(CL41,'Rural 80'!$A$11:$BS$488,52,FALSE)</f>
        <v>66</v>
      </c>
      <c r="CN41" s="418">
        <f t="array" ref="CN41">INDEX(CM$1:CM$71,MATCH(SMALL(COUNTIF(CM$1:CM$71,"&lt;"&amp;CM$1:CM$71),ROW(CM41:CN41)),COUNTIF(CM$1:CM$71,"&lt;"&amp;CM$1:CM$71),0))</f>
        <v>41</v>
      </c>
      <c r="CO41" s="418" t="str">
        <f t="array" ref="CO41">INDEX(CL$1:CL$71,SMALL(IF(CM$1:CM$71=CN41,ROW(CM$1:CM$71)),COUNTIF(CN$1:CN41,CN41)),1)</f>
        <v>Runnymede</v>
      </c>
      <c r="CP41" s="418">
        <f t="shared" si="22"/>
        <v>41</v>
      </c>
      <c r="CQ41" s="418" t="str">
        <f t="shared" si="23"/>
        <v>Runnymede</v>
      </c>
      <c r="CT41" s="419" t="s">
        <v>174</v>
      </c>
      <c r="CU41" s="418" t="str">
        <f>VLOOKUP(CT41,'Rural 80'!$A$11:$BS$488,56,FALSE)</f>
        <v>9999</v>
      </c>
      <c r="CV41" s="418" t="str">
        <f t="array" ref="CV41">INDEX(CU$1:CU$71,MATCH(SMALL(COUNTIF(CU$1:CU$71,"&lt;"&amp;CU$1:CU$71),ROW(CU41:CV41)),COUNTIF(CU$1:CU$71,"&lt;"&amp;CU$1:CU$71),0))</f>
        <v>9999</v>
      </c>
      <c r="CW41" s="418" t="str">
        <f t="array" ref="CW41">INDEX(CT$1:CT$71,SMALL(IF(CU$1:CU$71=CV41,ROW(CU$1:CU$71)),COUNTIF(CV$1:CV41,CV41)),1)</f>
        <v>Newcastle upon Tyne</v>
      </c>
      <c r="CX41" s="418" t="str">
        <f t="shared" si="24"/>
        <v>no data</v>
      </c>
      <c r="CY41" s="418" t="str">
        <f t="shared" si="25"/>
        <v>Newcastle upon Tyne</v>
      </c>
      <c r="DB41" s="419" t="s">
        <v>174</v>
      </c>
      <c r="DC41" s="418" t="str">
        <f>VLOOKUP(DB41,'Rural 80'!$A$11:$BS$488,60,FALSE)</f>
        <v>9999</v>
      </c>
      <c r="DD41" s="418" t="str">
        <f t="array" ref="DD41">INDEX(DC$1:DC$71,MATCH(SMALL(COUNTIF(DC$1:DC$71,"&lt;"&amp;DC$1:DC$71),ROW(DC41:DD41)),COUNTIF(DC$1:DC$71,"&lt;"&amp;DC$1:DC$71),0))</f>
        <v>9999</v>
      </c>
      <c r="DE41" s="418" t="str">
        <f t="array" ref="DE41">INDEX(DB$1:DB$71,SMALL(IF(DC$1:DC$71=DD41,ROW(DC$1:DC$71)),COUNTIF(DD$1:DD41,DD41)),1)</f>
        <v>Newcastle upon Tyne</v>
      </c>
      <c r="DF41" s="418" t="str">
        <f t="shared" si="26"/>
        <v>no data</v>
      </c>
      <c r="DG41" s="418" t="str">
        <f t="shared" si="27"/>
        <v>Newcastle upon Tyne</v>
      </c>
      <c r="DJ41" s="419" t="s">
        <v>174</v>
      </c>
      <c r="DK41" s="418" t="str">
        <f>VLOOKUP(DJ41,'Rural 80'!$A$11:$BS$488,64,FALSE)</f>
        <v>9999</v>
      </c>
      <c r="DL41" s="418" t="str">
        <f t="array" ref="DL41">INDEX(DK$1:DK$71,MATCH(SMALL(COUNTIF(DK$1:DK$71,"&lt;"&amp;DK$1:DK$71),ROW(DK41:DL41)),COUNTIF(DK$1:DK$71,"&lt;"&amp;DK$1:DK$71),0))</f>
        <v>9999</v>
      </c>
      <c r="DM41" s="418" t="str">
        <f t="array" ref="DM41">INDEX(DJ$1:DJ$71,SMALL(IF(DK$1:DK$71=DL41,ROW(DK$1:DK$71)),COUNTIF(DL$1:DL41,DL41)),1)</f>
        <v>Newcastle upon Tyne</v>
      </c>
      <c r="DN41" s="418" t="str">
        <f t="shared" si="28"/>
        <v>no data</v>
      </c>
      <c r="DO41" s="418" t="str">
        <f t="shared" si="29"/>
        <v>Newcastle upon Tyne</v>
      </c>
      <c r="DR41" s="419" t="s">
        <v>174</v>
      </c>
      <c r="DS41" s="418" t="str">
        <f>VLOOKUP(DR41,'Rural 80'!$A$11:$BS$488,68,FALSE)</f>
        <v>9999</v>
      </c>
      <c r="DT41" s="418" t="str">
        <f t="array" ref="DT41">INDEX(DS$1:DS$71,MATCH(SMALL(COUNTIF(DS$1:DS$71,"&lt;"&amp;DS$1:DS$71),ROW(DS41:DT41)),COUNTIF(DS$1:DS$71,"&lt;"&amp;DS$1:DS$71),0))</f>
        <v>9999</v>
      </c>
      <c r="DU41" s="418" t="str">
        <f t="array" ref="DU41">INDEX(DR$1:DR$71,SMALL(IF(DS$1:DS$71=DT41,ROW(DS$1:DS$71)),COUNTIF(DT$1:DT41,DT41)),1)</f>
        <v>Newcastle upon Tyne</v>
      </c>
      <c r="DV41" s="418" t="str">
        <f t="shared" si="30"/>
        <v>no data</v>
      </c>
      <c r="DW41" s="418" t="str">
        <f t="shared" si="31"/>
        <v>Newcastle upon Tyne</v>
      </c>
    </row>
    <row r="42" spans="2:127" x14ac:dyDescent="0.25">
      <c r="B42" s="419" t="s">
        <v>176</v>
      </c>
      <c r="C42" s="418">
        <f>VLOOKUP(B42,'Rural 80'!$A$11:$BS$488,8,FALSE)</f>
        <v>70</v>
      </c>
      <c r="D42" s="418">
        <f t="array" ref="D42">INDEX(C$1:C$71,MATCH(SMALL(COUNTIF(C$1:C$71,"&lt;"&amp;C$1:C$71),ROW(C42:D42)),COUNTIF(C$1:C$71,"&lt;"&amp;C$1:C$71),0))</f>
        <v>42</v>
      </c>
      <c r="E42" s="418" t="str">
        <f t="array" ref="E42">INDEX(B$1:B$71,SMALL(IF(C$1:C$71=D42,ROW(C$1:C$71)),COUNTIF(D$1:D42,D42)),1)</f>
        <v>Kingston upon Thames</v>
      </c>
      <c r="F42" s="418">
        <f t="shared" si="32"/>
        <v>42</v>
      </c>
      <c r="G42" s="418" t="str">
        <f t="shared" si="33"/>
        <v>Kingston upon Thames</v>
      </c>
      <c r="J42" s="419" t="s">
        <v>176</v>
      </c>
      <c r="K42" s="418">
        <f>VLOOKUP(J42,'Rural 80'!$A$11:$BS$488,12,FALSE)</f>
        <v>69</v>
      </c>
      <c r="L42" s="418">
        <f t="array" ref="L42">INDEX(K$1:K$71,MATCH(SMALL(COUNTIF(K$1:K$71,"&lt;"&amp;K$1:K$71),ROW(K42:L42)),COUNTIF(K$1:K$71,"&lt;"&amp;K$1:K$71),0))</f>
        <v>42</v>
      </c>
      <c r="M42" s="418" t="str">
        <f t="array" ref="M42">INDEX(J$1:J$71,SMALL(IF(K$1:K$71=L42,ROW(K$1:K$71)),COUNTIF(L$1:L42,L42)),1)</f>
        <v>Liverpool</v>
      </c>
      <c r="N42" s="418">
        <f t="shared" si="2"/>
        <v>42</v>
      </c>
      <c r="O42" s="418" t="str">
        <f t="shared" si="3"/>
        <v>Liverpool</v>
      </c>
      <c r="R42" s="419" t="s">
        <v>176</v>
      </c>
      <c r="S42" s="418">
        <f>VLOOKUP(R42,'Rural 80'!$A$11:$BS$488,16,FALSE)</f>
        <v>69</v>
      </c>
      <c r="T42" s="418">
        <f t="array" ref="T42">INDEX(S$1:S$71,MATCH(SMALL(COUNTIF(S$1:S$71,"&lt;"&amp;S$1:S$71),ROW(S42:T42)),COUNTIF(S$1:S$71,"&lt;"&amp;S$1:S$71),0))</f>
        <v>42</v>
      </c>
      <c r="U42" s="418" t="str">
        <f t="array" ref="U42">INDEX(R$1:R$71,SMALL(IF(S$1:S$71=T42,ROW(S$1:S$71)),COUNTIF(T$1:T42,T42)),1)</f>
        <v>Runnymede</v>
      </c>
      <c r="V42" s="418">
        <f t="shared" si="4"/>
        <v>42</v>
      </c>
      <c r="W42" s="418" t="str">
        <f t="shared" si="5"/>
        <v>Runnymede</v>
      </c>
      <c r="Z42" s="419" t="s">
        <v>176</v>
      </c>
      <c r="AA42" s="418">
        <f>VLOOKUP(Z42,'Rural 80'!$A$11:$BS$488,20,FALSE)</f>
        <v>69</v>
      </c>
      <c r="AB42" s="418">
        <f t="array" ref="AB42">INDEX(AA$1:AA$71,MATCH(SMALL(COUNTIF(AA$1:AA$71,"&lt;"&amp;AA$1:AA$71),ROW(AA42:AB42)),COUNTIF(AA$1:AA$71,"&lt;"&amp;AA$1:AA$71),0))</f>
        <v>42</v>
      </c>
      <c r="AC42" s="418" t="str">
        <f t="array" ref="AC42">INDEX(Z$1:Z$71,SMALL(IF(AA$1:AA$71=AB42,ROW(AA$1:AA$71)),COUNTIF(AB$1:AB42,AB42)),1)</f>
        <v>Runnymede</v>
      </c>
      <c r="AD42" s="418">
        <f t="shared" si="6"/>
        <v>42</v>
      </c>
      <c r="AE42" s="418" t="str">
        <f t="shared" si="7"/>
        <v>Runnymede</v>
      </c>
      <c r="AH42" s="419" t="s">
        <v>176</v>
      </c>
      <c r="AI42" s="418">
        <f>VLOOKUP(AH42,'Rural 80'!$A$11:$BS$488,24,FALSE)</f>
        <v>70</v>
      </c>
      <c r="AJ42" s="418">
        <f t="array" ref="AJ42">INDEX(AI$1:AI$71,MATCH(SMALL(COUNTIF(AI$1:AI$71,"&lt;"&amp;AI$1:AI$71),ROW(AI42:AJ42)),COUNTIF(AI$1:AI$71,"&lt;"&amp;AI$1:AI$71),0))</f>
        <v>42</v>
      </c>
      <c r="AK42" s="418" t="str">
        <f t="array" ref="AK42">INDEX(AH$1:AH$71,SMALL(IF(AI$1:AI$71=AJ42,ROW(AI$1:AI$71)),COUNTIF(AJ$1:AJ42,AJ42)),1)</f>
        <v>Watford</v>
      </c>
      <c r="AL42" s="418">
        <f t="shared" si="8"/>
        <v>42</v>
      </c>
      <c r="AM42" s="418" t="str">
        <f t="shared" si="9"/>
        <v>Watford</v>
      </c>
      <c r="AP42" s="419" t="s">
        <v>176</v>
      </c>
      <c r="AQ42" s="418">
        <f>VLOOKUP(AP42,'Rural 80'!$A$11:$BS$488,28,FALSE)</f>
        <v>70</v>
      </c>
      <c r="AR42" s="418">
        <f t="array" ref="AR42">INDEX(AQ$1:AQ$71,MATCH(SMALL(COUNTIF(AQ$1:AQ$71,"&lt;"&amp;AQ$1:AQ$71),ROW(AQ42:AR42)),COUNTIF(AQ$1:AQ$71,"&lt;"&amp;AQ$1:AQ$71),0))</f>
        <v>42</v>
      </c>
      <c r="AS42" s="418" t="str">
        <f t="array" ref="AS42">INDEX(AP$1:AP$71,SMALL(IF(AQ$1:AQ$71=AR42,ROW(AQ$1:AQ$71)),COUNTIF(AR$1:AR42,AR42)),1)</f>
        <v>Kingston upon Thames</v>
      </c>
      <c r="AT42" s="418">
        <f t="shared" si="10"/>
        <v>42</v>
      </c>
      <c r="AU42" s="418" t="str">
        <f t="shared" si="11"/>
        <v>Kingston upon Thames</v>
      </c>
      <c r="AX42" s="419" t="s">
        <v>176</v>
      </c>
      <c r="AY42" s="418">
        <f>VLOOKUP(AX42,'Rural 80'!$A$11:$BS$488,32,FALSE)</f>
        <v>69</v>
      </c>
      <c r="AZ42" s="418">
        <f t="array" ref="AZ42">INDEX(AY$1:AY$71,MATCH(SMALL(COUNTIF(AY$1:AY$71,"&lt;"&amp;AY$1:AY$71),ROW(AY42:AZ42)),COUNTIF(AY$1:AY$71,"&lt;"&amp;AY$1:AY$71),0))</f>
        <v>42</v>
      </c>
      <c r="BA42" s="418" t="str">
        <f t="array" ref="BA42">INDEX(AX$1:AX$71,SMALL(IF(AY$1:AY$71=AZ42,ROW(AY$1:AY$71)),COUNTIF(AZ$1:AZ42,AZ42)),1)</f>
        <v>Hillingdon</v>
      </c>
      <c r="BB42" s="418">
        <f t="shared" si="12"/>
        <v>42</v>
      </c>
      <c r="BC42" s="418" t="str">
        <f t="shared" si="13"/>
        <v>Hillingdon</v>
      </c>
      <c r="BF42" s="419" t="s">
        <v>176</v>
      </c>
      <c r="BG42" s="418">
        <f>VLOOKUP(BF42,'Rural 80'!$A$11:$BS$488,36,FALSE)</f>
        <v>69</v>
      </c>
      <c r="BH42" s="418">
        <f t="array" ref="BH42">INDEX(BG$1:BG$71,MATCH(SMALL(COUNTIF(BG$1:BG$71,"&lt;"&amp;BG$1:BG$71),ROW(BG42:BH42)),COUNTIF(BG$1:BG$71,"&lt;"&amp;BG$1:BG$71),0))</f>
        <v>42</v>
      </c>
      <c r="BI42" s="418" t="str">
        <f t="array" ref="BI42">INDEX(BF$1:BF$71,SMALL(IF(BG$1:BG$71=BH42,ROW(BG$1:BG$71)),COUNTIF(BH$1:BH42,BH42)),1)</f>
        <v>Gravesham</v>
      </c>
      <c r="BJ42" s="418">
        <f t="shared" si="14"/>
        <v>42</v>
      </c>
      <c r="BK42" s="418" t="str">
        <f t="shared" si="15"/>
        <v>Gravesham</v>
      </c>
      <c r="BN42" s="419" t="s">
        <v>176</v>
      </c>
      <c r="BO42" s="418">
        <f>VLOOKUP(BN42,'Rural 80'!$A$11:$BS$488,40,FALSE)</f>
        <v>69</v>
      </c>
      <c r="BP42" s="418">
        <f t="array" ref="BP42">INDEX(BO$1:BO$71,MATCH(SMALL(COUNTIF(BO$1:BO$71,"&lt;"&amp;BO$1:BO$71),ROW(BO42:BP42)),COUNTIF(BO$1:BO$71,"&lt;"&amp;BO$1:BO$71),0))</f>
        <v>42</v>
      </c>
      <c r="BQ42" s="418" t="str">
        <f t="array" ref="BQ42">INDEX(BN$1:BN$71,SMALL(IF(BO$1:BO$71=BP42,ROW(BO$1:BO$71)),COUNTIF(BP$1:BP42,BP42)),1)</f>
        <v>Redbridge</v>
      </c>
      <c r="BR42" s="418">
        <f t="shared" si="16"/>
        <v>42</v>
      </c>
      <c r="BS42" s="418" t="str">
        <f t="shared" si="17"/>
        <v>Redbridge</v>
      </c>
      <c r="BV42" s="419" t="s">
        <v>176</v>
      </c>
      <c r="BW42" s="418">
        <f>VLOOKUP(BV42,'Rural 80'!$A$11:$BS$488,44,FALSE)</f>
        <v>68</v>
      </c>
      <c r="BX42" s="418">
        <f t="array" ref="BX42">INDEX(BW$1:BW$71,MATCH(SMALL(COUNTIF(BW$1:BW$71,"&lt;"&amp;BW$1:BW$71),ROW(BW42:BX42)),COUNTIF(BW$1:BW$71,"&lt;"&amp;BW$1:BW$71),0))</f>
        <v>42</v>
      </c>
      <c r="BY42" s="418" t="str">
        <f t="array" ref="BY42">INDEX(BV$1:BV$71,SMALL(IF(BW$1:BW$71=BX42,ROW(BW$1:BW$71)),COUNTIF(BX$1:BX42,BX42)),1)</f>
        <v>Redbridge</v>
      </c>
      <c r="BZ42" s="418">
        <f t="shared" si="18"/>
        <v>42</v>
      </c>
      <c r="CA42" s="418" t="str">
        <f t="shared" si="19"/>
        <v>Redbridge</v>
      </c>
      <c r="CD42" s="419" t="s">
        <v>176</v>
      </c>
      <c r="CE42" s="418">
        <f>VLOOKUP(CD42,'Rural 80'!$A$11:$BS$488,48,FALSE)</f>
        <v>68</v>
      </c>
      <c r="CF42" s="418">
        <f t="array" ref="CF42">INDEX(CE$1:CE$71,MATCH(SMALL(COUNTIF(CE$1:CE$71,"&lt;"&amp;CE$1:CE$71),ROW(CE42:CF42)),COUNTIF(CE$1:CE$71,"&lt;"&amp;CE$1:CE$71),0))</f>
        <v>42</v>
      </c>
      <c r="CG42" s="418" t="str">
        <f t="array" ref="CG42">INDEX(CD$1:CD$71,SMALL(IF(CE$1:CE$71=CF42,ROW(CE$1:CE$71)),COUNTIF(CF$1:CF42,CF42)),1)</f>
        <v>Barking and Dagenham</v>
      </c>
      <c r="CH42" s="418">
        <f t="shared" si="20"/>
        <v>42</v>
      </c>
      <c r="CI42" s="418" t="str">
        <f t="shared" si="21"/>
        <v>Barking and Dagenham</v>
      </c>
      <c r="CL42" s="419" t="s">
        <v>176</v>
      </c>
      <c r="CM42" s="418">
        <f>VLOOKUP(CL42,'Rural 80'!$A$11:$BS$488,52,FALSE)</f>
        <v>69</v>
      </c>
      <c r="CN42" s="418">
        <f t="array" ref="CN42">INDEX(CM$1:CM$71,MATCH(SMALL(COUNTIF(CM$1:CM$71,"&lt;"&amp;CM$1:CM$71),ROW(CM42:CN42)),COUNTIF(CM$1:CM$71,"&lt;"&amp;CM$1:CM$71),0))</f>
        <v>42</v>
      </c>
      <c r="CO42" s="418" t="str">
        <f t="array" ref="CO42">INDEX(CL$1:CL$71,SMALL(IF(CM$1:CM$71=CN42,ROW(CM$1:CM$71)),COUNTIF(CN$1:CN42,CN42)),1)</f>
        <v>Hillingdon</v>
      </c>
      <c r="CP42" s="418">
        <f t="shared" si="22"/>
        <v>42</v>
      </c>
      <c r="CQ42" s="418" t="str">
        <f t="shared" si="23"/>
        <v>Hillingdon</v>
      </c>
      <c r="CT42" s="419" t="s">
        <v>176</v>
      </c>
      <c r="CU42" s="418" t="str">
        <f>VLOOKUP(CT42,'Rural 80'!$A$11:$BS$488,56,FALSE)</f>
        <v>9999</v>
      </c>
      <c r="CV42" s="418" t="str">
        <f t="array" ref="CV42">INDEX(CU$1:CU$71,MATCH(SMALL(COUNTIF(CU$1:CU$71,"&lt;"&amp;CU$1:CU$71),ROW(CU42:CV42)),COUNTIF(CU$1:CU$71,"&lt;"&amp;CU$1:CU$71),0))</f>
        <v>9999</v>
      </c>
      <c r="CW42" s="418" t="str">
        <f t="array" ref="CW42">INDEX(CT$1:CT$71,SMALL(IF(CU$1:CU$71=CV42,ROW(CU$1:CU$71)),COUNTIF(CV$1:CV42,CV42)),1)</f>
        <v>Newham</v>
      </c>
      <c r="CX42" s="418" t="str">
        <f t="shared" si="24"/>
        <v>no data</v>
      </c>
      <c r="CY42" s="418" t="str">
        <f t="shared" si="25"/>
        <v>Newham</v>
      </c>
      <c r="DB42" s="419" t="s">
        <v>176</v>
      </c>
      <c r="DC42" s="418" t="str">
        <f>VLOOKUP(DB42,'Rural 80'!$A$11:$BS$488,60,FALSE)</f>
        <v>9999</v>
      </c>
      <c r="DD42" s="418" t="str">
        <f t="array" ref="DD42">INDEX(DC$1:DC$71,MATCH(SMALL(COUNTIF(DC$1:DC$71,"&lt;"&amp;DC$1:DC$71),ROW(DC42:DD42)),COUNTIF(DC$1:DC$71,"&lt;"&amp;DC$1:DC$71),0))</f>
        <v>9999</v>
      </c>
      <c r="DE42" s="418" t="str">
        <f t="array" ref="DE42">INDEX(DB$1:DB$71,SMALL(IF(DC$1:DC$71=DD42,ROW(DC$1:DC$71)),COUNTIF(DD$1:DD42,DD42)),1)</f>
        <v>Newham</v>
      </c>
      <c r="DF42" s="418" t="str">
        <f t="shared" si="26"/>
        <v>no data</v>
      </c>
      <c r="DG42" s="418" t="str">
        <f t="shared" si="27"/>
        <v>Newham</v>
      </c>
      <c r="DJ42" s="419" t="s">
        <v>176</v>
      </c>
      <c r="DK42" s="418" t="str">
        <f>VLOOKUP(DJ42,'Rural 80'!$A$11:$BS$488,64,FALSE)</f>
        <v>9999</v>
      </c>
      <c r="DL42" s="418" t="str">
        <f t="array" ref="DL42">INDEX(DK$1:DK$71,MATCH(SMALL(COUNTIF(DK$1:DK$71,"&lt;"&amp;DK$1:DK$71),ROW(DK42:DL42)),COUNTIF(DK$1:DK$71,"&lt;"&amp;DK$1:DK$71),0))</f>
        <v>9999</v>
      </c>
      <c r="DM42" s="418" t="str">
        <f t="array" ref="DM42">INDEX(DJ$1:DJ$71,SMALL(IF(DK$1:DK$71=DL42,ROW(DK$1:DK$71)),COUNTIF(DL$1:DL42,DL42)),1)</f>
        <v>Newham</v>
      </c>
      <c r="DN42" s="418" t="str">
        <f t="shared" si="28"/>
        <v>no data</v>
      </c>
      <c r="DO42" s="418" t="str">
        <f t="shared" si="29"/>
        <v>Newham</v>
      </c>
      <c r="DR42" s="419" t="s">
        <v>176</v>
      </c>
      <c r="DS42" s="418" t="str">
        <f>VLOOKUP(DR42,'Rural 80'!$A$11:$BS$488,68,FALSE)</f>
        <v>9999</v>
      </c>
      <c r="DT42" s="418" t="str">
        <f t="array" ref="DT42">INDEX(DS$1:DS$71,MATCH(SMALL(COUNTIF(DS$1:DS$71,"&lt;"&amp;DS$1:DS$71),ROW(DS42:DT42)),COUNTIF(DS$1:DS$71,"&lt;"&amp;DS$1:DS$71),0))</f>
        <v>9999</v>
      </c>
      <c r="DU42" s="418" t="str">
        <f t="array" ref="DU42">INDEX(DR$1:DR$71,SMALL(IF(DS$1:DS$71=DT42,ROW(DS$1:DS$71)),COUNTIF(DT$1:DT42,DT42)),1)</f>
        <v>Newham</v>
      </c>
      <c r="DV42" s="418" t="str">
        <f t="shared" si="30"/>
        <v>no data</v>
      </c>
      <c r="DW42" s="418" t="str">
        <f t="shared" si="31"/>
        <v>Newham</v>
      </c>
    </row>
    <row r="43" spans="2:127" x14ac:dyDescent="0.25">
      <c r="B43" s="419" t="s">
        <v>186</v>
      </c>
      <c r="C43" s="418">
        <f>VLOOKUP(B43,'Rural 80'!$A$11:$BS$488,8,FALSE)</f>
        <v>6</v>
      </c>
      <c r="D43" s="418">
        <f t="array" ref="D43">INDEX(C$1:C$71,MATCH(SMALL(COUNTIF(C$1:C$71,"&lt;"&amp;C$1:C$71),ROW(C43:D43)),COUNTIF(C$1:C$71,"&lt;"&amp;C$1:C$71),0))</f>
        <v>43</v>
      </c>
      <c r="E43" s="418" t="str">
        <f t="array" ref="E43">INDEX(B$1:B$71,SMALL(IF(C$1:C$71=D43,ROW(C$1:C$71)),COUNTIF(D$1:D43,D43)),1)</f>
        <v>Liverpool</v>
      </c>
      <c r="F43" s="418">
        <f t="shared" si="32"/>
        <v>43</v>
      </c>
      <c r="G43" s="418" t="str">
        <f t="shared" si="33"/>
        <v>Liverpool</v>
      </c>
      <c r="J43" s="419" t="s">
        <v>186</v>
      </c>
      <c r="K43" s="418">
        <f>VLOOKUP(J43,'Rural 80'!$A$11:$BS$488,12,FALSE)</f>
        <v>8</v>
      </c>
      <c r="L43" s="418">
        <f t="array" ref="L43">INDEX(K$1:K$71,MATCH(SMALL(COUNTIF(K$1:K$71,"&lt;"&amp;K$1:K$71),ROW(K43:L43)),COUNTIF(K$1:K$71,"&lt;"&amp;K$1:K$71),0))</f>
        <v>43</v>
      </c>
      <c r="M43" s="418" t="str">
        <f t="array" ref="M43">INDEX(J$1:J$71,SMALL(IF(K$1:K$71=L43,ROW(K$1:K$71)),COUNTIF(L$1:L43,L43)),1)</f>
        <v>Enfield</v>
      </c>
      <c r="N43" s="418">
        <f t="shared" si="2"/>
        <v>43</v>
      </c>
      <c r="O43" s="418" t="str">
        <f t="shared" si="3"/>
        <v>Enfield</v>
      </c>
      <c r="R43" s="419" t="s">
        <v>186</v>
      </c>
      <c r="S43" s="418">
        <f>VLOOKUP(R43,'Rural 80'!$A$11:$BS$488,16,FALSE)</f>
        <v>7</v>
      </c>
      <c r="T43" s="418">
        <f t="array" ref="T43">INDEX(S$1:S$71,MATCH(SMALL(COUNTIF(S$1:S$71,"&lt;"&amp;S$1:S$71),ROW(S43:T43)),COUNTIF(S$1:S$71,"&lt;"&amp;S$1:S$71),0))</f>
        <v>43</v>
      </c>
      <c r="U43" s="418" t="str">
        <f t="array" ref="U43">INDEX(R$1:R$71,SMALL(IF(S$1:S$71=T43,ROW(S$1:S$71)),COUNTIF(T$1:T43,T43)),1)</f>
        <v>Richmond upon Thames</v>
      </c>
      <c r="V43" s="418">
        <f t="shared" si="4"/>
        <v>43</v>
      </c>
      <c r="W43" s="418" t="str">
        <f t="shared" si="5"/>
        <v>Richmond upon Thames</v>
      </c>
      <c r="Z43" s="419" t="s">
        <v>186</v>
      </c>
      <c r="AA43" s="418">
        <f>VLOOKUP(Z43,'Rural 80'!$A$11:$BS$488,20,FALSE)</f>
        <v>12</v>
      </c>
      <c r="AB43" s="418">
        <f t="array" ref="AB43">INDEX(AA$1:AA$71,MATCH(SMALL(COUNTIF(AA$1:AA$71,"&lt;"&amp;AA$1:AA$71),ROW(AA43:AB43)),COUNTIF(AA$1:AA$71,"&lt;"&amp;AA$1:AA$71),0))</f>
        <v>43</v>
      </c>
      <c r="AC43" s="418" t="str">
        <f t="array" ref="AC43">INDEX(Z$1:Z$71,SMALL(IF(AA$1:AA$71=AB43,ROW(AA$1:AA$71)),COUNTIF(AB$1:AB43,AB43)),1)</f>
        <v>Liverpool</v>
      </c>
      <c r="AD43" s="418">
        <f t="shared" si="6"/>
        <v>43</v>
      </c>
      <c r="AE43" s="418" t="str">
        <f t="shared" si="7"/>
        <v>Liverpool</v>
      </c>
      <c r="AH43" s="419" t="s">
        <v>186</v>
      </c>
      <c r="AI43" s="418">
        <f>VLOOKUP(AH43,'Rural 80'!$A$11:$BS$488,24,FALSE)</f>
        <v>4</v>
      </c>
      <c r="AJ43" s="418">
        <f t="array" ref="AJ43">INDEX(AI$1:AI$71,MATCH(SMALL(COUNTIF(AI$1:AI$71,"&lt;"&amp;AI$1:AI$71),ROW(AI43:AJ43)),COUNTIF(AI$1:AI$71,"&lt;"&amp;AI$1:AI$71),0))</f>
        <v>43</v>
      </c>
      <c r="AK43" s="418" t="str">
        <f t="array" ref="AK43">INDEX(AH$1:AH$71,SMALL(IF(AI$1:AI$71=AJ43,ROW(AI$1:AI$71)),COUNTIF(AJ$1:AJ43,AJ43)),1)</f>
        <v>Hillingdon</v>
      </c>
      <c r="AL43" s="418">
        <f t="shared" si="8"/>
        <v>43</v>
      </c>
      <c r="AM43" s="418" t="str">
        <f t="shared" si="9"/>
        <v>Hillingdon</v>
      </c>
      <c r="AP43" s="419" t="s">
        <v>186</v>
      </c>
      <c r="AQ43" s="418">
        <f>VLOOKUP(AP43,'Rural 80'!$A$11:$BS$488,28,FALSE)</f>
        <v>10</v>
      </c>
      <c r="AR43" s="418">
        <f t="array" ref="AR43">INDEX(AQ$1:AQ$71,MATCH(SMALL(COUNTIF(AQ$1:AQ$71,"&lt;"&amp;AQ$1:AQ$71),ROW(AQ43:AR43)),COUNTIF(AQ$1:AQ$71,"&lt;"&amp;AQ$1:AQ$71),0))</f>
        <v>43</v>
      </c>
      <c r="AS43" s="418" t="str">
        <f t="array" ref="AS43">INDEX(AP$1:AP$71,SMALL(IF(AQ$1:AQ$71=AR43,ROW(AQ$1:AQ$71)),COUNTIF(AR$1:AR43,AR43)),1)</f>
        <v>Watford</v>
      </c>
      <c r="AT43" s="418">
        <f t="shared" si="10"/>
        <v>43</v>
      </c>
      <c r="AU43" s="418" t="str">
        <f t="shared" si="11"/>
        <v>Watford</v>
      </c>
      <c r="AX43" s="419" t="s">
        <v>186</v>
      </c>
      <c r="AY43" s="418">
        <f>VLOOKUP(AX43,'Rural 80'!$A$11:$BS$488,32,FALSE)</f>
        <v>5</v>
      </c>
      <c r="AZ43" s="418">
        <f t="array" ref="AZ43">INDEX(AY$1:AY$71,MATCH(SMALL(COUNTIF(AY$1:AY$71,"&lt;"&amp;AY$1:AY$71),ROW(AY43:AZ43)),COUNTIF(AY$1:AY$71,"&lt;"&amp;AY$1:AY$71),0))</f>
        <v>43</v>
      </c>
      <c r="BA43" s="418" t="str">
        <f t="array" ref="BA43">INDEX(AX$1:AX$71,SMALL(IF(AY$1:AY$71=AZ43,ROW(AY$1:AY$71)),COUNTIF(AZ$1:AZ43,AZ43)),1)</f>
        <v>Kingston upon Thames</v>
      </c>
      <c r="BB43" s="418">
        <f t="shared" si="12"/>
        <v>43</v>
      </c>
      <c r="BC43" s="418" t="str">
        <f t="shared" si="13"/>
        <v>Kingston upon Thames</v>
      </c>
      <c r="BF43" s="419" t="s">
        <v>186</v>
      </c>
      <c r="BG43" s="418">
        <f>VLOOKUP(BF43,'Rural 80'!$A$11:$BS$488,36,FALSE)</f>
        <v>7</v>
      </c>
      <c r="BH43" s="418">
        <f t="array" ref="BH43">INDEX(BG$1:BG$71,MATCH(SMALL(COUNTIF(BG$1:BG$71,"&lt;"&amp;BG$1:BG$71),ROW(BG43:BH43)),COUNTIF(BG$1:BG$71,"&lt;"&amp;BG$1:BG$71),0))</f>
        <v>43</v>
      </c>
      <c r="BI43" s="418" t="str">
        <f t="array" ref="BI43">INDEX(BF$1:BF$71,SMALL(IF(BG$1:BG$71=BH43,ROW(BG$1:BG$71)),COUNTIF(BH$1:BH43,BH43)),1)</f>
        <v>Spelthorne</v>
      </c>
      <c r="BJ43" s="418">
        <f t="shared" si="14"/>
        <v>43</v>
      </c>
      <c r="BK43" s="418" t="str">
        <f t="shared" si="15"/>
        <v>Spelthorne</v>
      </c>
      <c r="BN43" s="419" t="s">
        <v>186</v>
      </c>
      <c r="BO43" s="418">
        <f>VLOOKUP(BN43,'Rural 80'!$A$11:$BS$488,40,FALSE)</f>
        <v>16</v>
      </c>
      <c r="BP43" s="418">
        <f t="array" ref="BP43">INDEX(BO$1:BO$71,MATCH(SMALL(COUNTIF(BO$1:BO$71,"&lt;"&amp;BO$1:BO$71),ROW(BO43:BP43)),COUNTIF(BO$1:BO$71,"&lt;"&amp;BO$1:BO$71),0))</f>
        <v>43</v>
      </c>
      <c r="BQ43" s="418" t="str">
        <f t="array" ref="BQ43">INDEX(BN$1:BN$71,SMALL(IF(BO$1:BO$71=BP43,ROW(BO$1:BO$71)),COUNTIF(BP$1:BP43,BP43)),1)</f>
        <v>Barking and Dagenham</v>
      </c>
      <c r="BR43" s="418">
        <f t="shared" si="16"/>
        <v>43</v>
      </c>
      <c r="BS43" s="418" t="str">
        <f t="shared" si="17"/>
        <v>Barking and Dagenham</v>
      </c>
      <c r="BV43" s="419" t="s">
        <v>186</v>
      </c>
      <c r="BW43" s="418">
        <f>VLOOKUP(BV43,'Rural 80'!$A$11:$BS$488,44,FALSE)</f>
        <v>11</v>
      </c>
      <c r="BX43" s="418">
        <f t="array" ref="BX43">INDEX(BW$1:BW$71,MATCH(SMALL(COUNTIF(BW$1:BW$71,"&lt;"&amp;BW$1:BW$71),ROW(BW43:BX43)),COUNTIF(BW$1:BW$71,"&lt;"&amp;BW$1:BW$71),0))</f>
        <v>43</v>
      </c>
      <c r="BY43" s="418" t="str">
        <f t="array" ref="BY43">INDEX(BV$1:BV$71,SMALL(IF(BW$1:BW$71=BX43,ROW(BW$1:BW$71)),COUNTIF(BX$1:BX43,BX43)),1)</f>
        <v>Barking and Dagenham</v>
      </c>
      <c r="BZ43" s="418">
        <f t="shared" si="18"/>
        <v>43</v>
      </c>
      <c r="CA43" s="418" t="str">
        <f t="shared" si="19"/>
        <v>Barking and Dagenham</v>
      </c>
      <c r="CD43" s="419" t="s">
        <v>186</v>
      </c>
      <c r="CE43" s="418">
        <f>VLOOKUP(CD43,'Rural 80'!$A$11:$BS$488,48,FALSE)</f>
        <v>11</v>
      </c>
      <c r="CF43" s="418">
        <f t="array" ref="CF43">INDEX(CE$1:CE$71,MATCH(SMALL(COUNTIF(CE$1:CE$71,"&lt;"&amp;CE$1:CE$71),ROW(CE43:CF43)),COUNTIF(CE$1:CE$71,"&lt;"&amp;CE$1:CE$71),0))</f>
        <v>43</v>
      </c>
      <c r="CG43" s="418" t="str">
        <f t="array" ref="CG43">INDEX(CD$1:CD$71,SMALL(IF(CE$1:CE$71=CF43,ROW(CE$1:CE$71)),COUNTIF(CF$1:CF43,CF43)),1)</f>
        <v>Redbridge</v>
      </c>
      <c r="CH43" s="418">
        <f t="shared" si="20"/>
        <v>43</v>
      </c>
      <c r="CI43" s="418" t="str">
        <f t="shared" si="21"/>
        <v>Redbridge</v>
      </c>
      <c r="CL43" s="419" t="s">
        <v>186</v>
      </c>
      <c r="CM43" s="418">
        <f>VLOOKUP(CL43,'Rural 80'!$A$11:$BS$488,52,FALSE)</f>
        <v>18</v>
      </c>
      <c r="CN43" s="418">
        <f t="array" ref="CN43">INDEX(CM$1:CM$71,MATCH(SMALL(COUNTIF(CM$1:CM$71,"&lt;"&amp;CM$1:CM$71),ROW(CM43:CN43)),COUNTIF(CM$1:CM$71,"&lt;"&amp;CM$1:CM$71),0))</f>
        <v>43</v>
      </c>
      <c r="CO43" s="418" t="str">
        <f t="array" ref="CO43">INDEX(CL$1:CL$71,SMALL(IF(CM$1:CM$71=CN43,ROW(CM$1:CM$71)),COUNTIF(CN$1:CN43,CN43)),1)</f>
        <v>Harrow</v>
      </c>
      <c r="CP43" s="418">
        <f t="shared" si="22"/>
        <v>43</v>
      </c>
      <c r="CQ43" s="418" t="str">
        <f t="shared" si="23"/>
        <v>Harrow</v>
      </c>
      <c r="CT43" s="419" t="s">
        <v>186</v>
      </c>
      <c r="CU43" s="418" t="str">
        <f>VLOOKUP(CT43,'Rural 80'!$A$11:$BS$488,56,FALSE)</f>
        <v>9999</v>
      </c>
      <c r="CV43" s="418" t="str">
        <f t="array" ref="CV43">INDEX(CU$1:CU$71,MATCH(SMALL(COUNTIF(CU$1:CU$71,"&lt;"&amp;CU$1:CU$71),ROW(CU43:CV43)),COUNTIF(CU$1:CU$71,"&lt;"&amp;CU$1:CU$71),0))</f>
        <v>9999</v>
      </c>
      <c r="CW43" s="418" t="str">
        <f t="array" ref="CW43">INDEX(CT$1:CT$71,SMALL(IF(CU$1:CU$71=CV43,ROW(CU$1:CU$71)),COUNTIF(CV$1:CV43,CV43)),1)</f>
        <v>North Tyneside</v>
      </c>
      <c r="CX43" s="418" t="str">
        <f t="shared" si="24"/>
        <v>no data</v>
      </c>
      <c r="CY43" s="418" t="str">
        <f t="shared" si="25"/>
        <v>North Tyneside</v>
      </c>
      <c r="DB43" s="419" t="s">
        <v>186</v>
      </c>
      <c r="DC43" s="418" t="str">
        <f>VLOOKUP(DB43,'Rural 80'!$A$11:$BS$488,60,FALSE)</f>
        <v>9999</v>
      </c>
      <c r="DD43" s="418" t="str">
        <f t="array" ref="DD43">INDEX(DC$1:DC$71,MATCH(SMALL(COUNTIF(DC$1:DC$71,"&lt;"&amp;DC$1:DC$71),ROW(DC43:DD43)),COUNTIF(DC$1:DC$71,"&lt;"&amp;DC$1:DC$71),0))</f>
        <v>9999</v>
      </c>
      <c r="DE43" s="418" t="str">
        <f t="array" ref="DE43">INDEX(DB$1:DB$71,SMALL(IF(DC$1:DC$71=DD43,ROW(DC$1:DC$71)),COUNTIF(DD$1:DD43,DD43)),1)</f>
        <v>North Tyneside</v>
      </c>
      <c r="DF43" s="418" t="str">
        <f t="shared" si="26"/>
        <v>no data</v>
      </c>
      <c r="DG43" s="418" t="str">
        <f t="shared" si="27"/>
        <v>North Tyneside</v>
      </c>
      <c r="DJ43" s="419" t="s">
        <v>186</v>
      </c>
      <c r="DK43" s="418" t="str">
        <f>VLOOKUP(DJ43,'Rural 80'!$A$11:$BS$488,64,FALSE)</f>
        <v>9999</v>
      </c>
      <c r="DL43" s="418" t="str">
        <f t="array" ref="DL43">INDEX(DK$1:DK$71,MATCH(SMALL(COUNTIF(DK$1:DK$71,"&lt;"&amp;DK$1:DK$71),ROW(DK43:DL43)),COUNTIF(DK$1:DK$71,"&lt;"&amp;DK$1:DK$71),0))</f>
        <v>9999</v>
      </c>
      <c r="DM43" s="418" t="str">
        <f t="array" ref="DM43">INDEX(DJ$1:DJ$71,SMALL(IF(DK$1:DK$71=DL43,ROW(DK$1:DK$71)),COUNTIF(DL$1:DL43,DL43)),1)</f>
        <v>North Tyneside</v>
      </c>
      <c r="DN43" s="418" t="str">
        <f t="shared" si="28"/>
        <v>no data</v>
      </c>
      <c r="DO43" s="418" t="str">
        <f t="shared" si="29"/>
        <v>North Tyneside</v>
      </c>
      <c r="DR43" s="419" t="s">
        <v>186</v>
      </c>
      <c r="DS43" s="418" t="str">
        <f>VLOOKUP(DR43,'Rural 80'!$A$11:$BS$488,68,FALSE)</f>
        <v>9999</v>
      </c>
      <c r="DT43" s="418" t="str">
        <f t="array" ref="DT43">INDEX(DS$1:DS$71,MATCH(SMALL(COUNTIF(DS$1:DS$71,"&lt;"&amp;DS$1:DS$71),ROW(DS43:DT43)),COUNTIF(DS$1:DS$71,"&lt;"&amp;DS$1:DS$71),0))</f>
        <v>9999</v>
      </c>
      <c r="DU43" s="418" t="str">
        <f t="array" ref="DU43">INDEX(DR$1:DR$71,SMALL(IF(DS$1:DS$71=DT43,ROW(DS$1:DS$71)),COUNTIF(DT$1:DT43,DT43)),1)</f>
        <v>North Tyneside</v>
      </c>
      <c r="DV43" s="418" t="str">
        <f t="shared" si="30"/>
        <v>no data</v>
      </c>
      <c r="DW43" s="418" t="str">
        <f t="shared" si="31"/>
        <v>North Tyneside</v>
      </c>
    </row>
    <row r="44" spans="2:127" x14ac:dyDescent="0.25">
      <c r="B44" s="419" t="s">
        <v>194</v>
      </c>
      <c r="C44" s="418">
        <f>VLOOKUP(B44,'Rural 80'!$A$11:$BS$488,8,FALSE)</f>
        <v>3</v>
      </c>
      <c r="D44" s="418">
        <f t="array" ref="D44">INDEX(C$1:C$71,MATCH(SMALL(COUNTIF(C$1:C$71,"&lt;"&amp;C$1:C$71),ROW(C44:D44)),COUNTIF(C$1:C$71,"&lt;"&amp;C$1:C$71),0))</f>
        <v>44</v>
      </c>
      <c r="E44" s="418" t="str">
        <f t="array" ref="E44">INDEX(B$1:B$71,SMALL(IF(C$1:C$71=D44,ROW(C$1:C$71)),COUNTIF(D$1:D44,D44)),1)</f>
        <v>Redbridge</v>
      </c>
      <c r="F44" s="418">
        <f t="shared" si="32"/>
        <v>44</v>
      </c>
      <c r="G44" s="418" t="str">
        <f t="shared" si="33"/>
        <v>Redbridge</v>
      </c>
      <c r="J44" s="419" t="s">
        <v>194</v>
      </c>
      <c r="K44" s="418">
        <f>VLOOKUP(J44,'Rural 80'!$A$11:$BS$488,12,FALSE)</f>
        <v>3</v>
      </c>
      <c r="L44" s="418">
        <f t="array" ref="L44">INDEX(K$1:K$71,MATCH(SMALL(COUNTIF(K$1:K$71,"&lt;"&amp;K$1:K$71),ROW(K44:L44)),COUNTIF(K$1:K$71,"&lt;"&amp;K$1:K$71),0))</f>
        <v>44</v>
      </c>
      <c r="M44" s="418" t="str">
        <f t="array" ref="M44">INDEX(J$1:J$71,SMALL(IF(K$1:K$71=L44,ROW(K$1:K$71)),COUNTIF(L$1:L44,L44)),1)</f>
        <v>Redbridge</v>
      </c>
      <c r="N44" s="418">
        <f t="shared" si="2"/>
        <v>44</v>
      </c>
      <c r="O44" s="418" t="str">
        <f t="shared" si="3"/>
        <v>Redbridge</v>
      </c>
      <c r="R44" s="419" t="s">
        <v>194</v>
      </c>
      <c r="S44" s="418">
        <f>VLOOKUP(R44,'Rural 80'!$A$11:$BS$488,16,FALSE)</f>
        <v>4</v>
      </c>
      <c r="T44" s="418">
        <f t="array" ref="T44">INDEX(S$1:S$71,MATCH(SMALL(COUNTIF(S$1:S$71,"&lt;"&amp;S$1:S$71),ROW(S44:T44)),COUNTIF(S$1:S$71,"&lt;"&amp;S$1:S$71),0))</f>
        <v>44</v>
      </c>
      <c r="U44" s="418" t="str">
        <f t="array" ref="U44">INDEX(R$1:R$71,SMALL(IF(S$1:S$71=T44,ROW(S$1:S$71)),COUNTIF(T$1:T44,T44)),1)</f>
        <v>Kingston upon Thames</v>
      </c>
      <c r="V44" s="418">
        <f t="shared" si="4"/>
        <v>44</v>
      </c>
      <c r="W44" s="418" t="str">
        <f t="shared" si="5"/>
        <v>Kingston upon Thames</v>
      </c>
      <c r="Z44" s="419" t="s">
        <v>194</v>
      </c>
      <c r="AA44" s="418">
        <f>VLOOKUP(Z44,'Rural 80'!$A$11:$BS$488,20,FALSE)</f>
        <v>7</v>
      </c>
      <c r="AB44" s="418">
        <f t="array" ref="AB44">INDEX(AA$1:AA$71,MATCH(SMALL(COUNTIF(AA$1:AA$71,"&lt;"&amp;AA$1:AA$71),ROW(AA44:AB44)),COUNTIF(AA$1:AA$71,"&lt;"&amp;AA$1:AA$71),0))</f>
        <v>44</v>
      </c>
      <c r="AC44" s="418" t="str">
        <f t="array" ref="AC44">INDEX(Z$1:Z$71,SMALL(IF(AA$1:AA$71=AB44,ROW(AA$1:AA$71)),COUNTIF(AB$1:AB44,AB44)),1)</f>
        <v>Croydon</v>
      </c>
      <c r="AD44" s="418">
        <f t="shared" si="6"/>
        <v>44</v>
      </c>
      <c r="AE44" s="418" t="str">
        <f t="shared" si="7"/>
        <v>Croydon</v>
      </c>
      <c r="AH44" s="419" t="s">
        <v>194</v>
      </c>
      <c r="AI44" s="418">
        <f>VLOOKUP(AH44,'Rural 80'!$A$11:$BS$488,24,FALSE)</f>
        <v>5</v>
      </c>
      <c r="AJ44" s="418">
        <f t="array" ref="AJ44">INDEX(AI$1:AI$71,MATCH(SMALL(COUNTIF(AI$1:AI$71,"&lt;"&amp;AI$1:AI$71),ROW(AI44:AJ44)),COUNTIF(AI$1:AI$71,"&lt;"&amp;AI$1:AI$71),0))</f>
        <v>44</v>
      </c>
      <c r="AK44" s="418" t="str">
        <f t="array" ref="AK44">INDEX(AH$1:AH$71,SMALL(IF(AI$1:AI$71=AJ44,ROW(AI$1:AI$71)),COUNTIF(AJ$1:AJ44,AJ44)),1)</f>
        <v>Gravesham</v>
      </c>
      <c r="AL44" s="418">
        <f t="shared" si="8"/>
        <v>44</v>
      </c>
      <c r="AM44" s="418" t="str">
        <f t="shared" si="9"/>
        <v>Gravesham</v>
      </c>
      <c r="AP44" s="419" t="s">
        <v>194</v>
      </c>
      <c r="AQ44" s="418">
        <f>VLOOKUP(AP44,'Rural 80'!$A$11:$BS$488,28,FALSE)</f>
        <v>11</v>
      </c>
      <c r="AR44" s="418">
        <f t="array" ref="AR44">INDEX(AQ$1:AQ$71,MATCH(SMALL(COUNTIF(AQ$1:AQ$71,"&lt;"&amp;AQ$1:AQ$71),ROW(AQ44:AR44)),COUNTIF(AQ$1:AQ$71,"&lt;"&amp;AQ$1:AQ$71),0))</f>
        <v>44</v>
      </c>
      <c r="AS44" s="418" t="str">
        <f t="array" ref="AS44">INDEX(AP$1:AP$71,SMALL(IF(AQ$1:AQ$71=AR44,ROW(AQ$1:AQ$71)),COUNTIF(AR$1:AR44,AR44)),1)</f>
        <v>Croydon</v>
      </c>
      <c r="AT44" s="418">
        <f t="shared" si="10"/>
        <v>44</v>
      </c>
      <c r="AU44" s="418" t="str">
        <f t="shared" si="11"/>
        <v>Croydon</v>
      </c>
      <c r="AX44" s="419" t="s">
        <v>194</v>
      </c>
      <c r="AY44" s="418">
        <f>VLOOKUP(AX44,'Rural 80'!$A$11:$BS$488,32,FALSE)</f>
        <v>8</v>
      </c>
      <c r="AZ44" s="418">
        <f t="array" ref="AZ44">INDEX(AY$1:AY$71,MATCH(SMALL(COUNTIF(AY$1:AY$71,"&lt;"&amp;AY$1:AY$71),ROW(AY44:AZ44)),COUNTIF(AY$1:AY$71,"&lt;"&amp;AY$1:AY$71),0))</f>
        <v>44</v>
      </c>
      <c r="BA44" s="418" t="str">
        <f t="array" ref="BA44">INDEX(AX$1:AX$71,SMALL(IF(AY$1:AY$71=AZ44,ROW(AY$1:AY$71)),COUNTIF(AZ$1:AZ44,AZ44)),1)</f>
        <v>Croydon</v>
      </c>
      <c r="BB44" s="418">
        <f t="shared" si="12"/>
        <v>44</v>
      </c>
      <c r="BC44" s="418" t="str">
        <f t="shared" si="13"/>
        <v>Croydon</v>
      </c>
      <c r="BF44" s="419" t="s">
        <v>194</v>
      </c>
      <c r="BG44" s="418">
        <f>VLOOKUP(BF44,'Rural 80'!$A$11:$BS$488,36,FALSE)</f>
        <v>9</v>
      </c>
      <c r="BH44" s="418">
        <f t="array" ref="BH44">INDEX(BG$1:BG$71,MATCH(SMALL(COUNTIF(BG$1:BG$71,"&lt;"&amp;BG$1:BG$71),ROW(BG44:BH44)),COUNTIF(BG$1:BG$71,"&lt;"&amp;BG$1:BG$71),0))</f>
        <v>44</v>
      </c>
      <c r="BI44" s="418" t="str">
        <f t="array" ref="BI44">INDEX(BF$1:BF$71,SMALL(IF(BG$1:BG$71=BH44,ROW(BG$1:BG$71)),COUNTIF(BH$1:BH44,BH44)),1)</f>
        <v>Harrow</v>
      </c>
      <c r="BJ44" s="418">
        <f t="shared" si="14"/>
        <v>44</v>
      </c>
      <c r="BK44" s="418" t="str">
        <f t="shared" si="15"/>
        <v>Harrow</v>
      </c>
      <c r="BN44" s="419" t="s">
        <v>194</v>
      </c>
      <c r="BO44" s="418">
        <f>VLOOKUP(BN44,'Rural 80'!$A$11:$BS$488,40,FALSE)</f>
        <v>3</v>
      </c>
      <c r="BP44" s="418">
        <f t="array" ref="BP44">INDEX(BO$1:BO$71,MATCH(SMALL(COUNTIF(BO$1:BO$71,"&lt;"&amp;BO$1:BO$71),ROW(BO44:BP44)),COUNTIF(BO$1:BO$71,"&lt;"&amp;BO$1:BO$71),0))</f>
        <v>44</v>
      </c>
      <c r="BQ44" s="418" t="str">
        <f t="array" ref="BQ44">INDEX(BN$1:BN$71,SMALL(IF(BO$1:BO$71=BP44,ROW(BO$1:BO$71)),COUNTIF(BP$1:BP44,BP44)),1)</f>
        <v>Kingston upon Thames</v>
      </c>
      <c r="BR44" s="418">
        <f t="shared" si="16"/>
        <v>44</v>
      </c>
      <c r="BS44" s="418" t="str">
        <f t="shared" si="17"/>
        <v>Kingston upon Thames</v>
      </c>
      <c r="BV44" s="419" t="s">
        <v>194</v>
      </c>
      <c r="BW44" s="418">
        <f>VLOOKUP(BV44,'Rural 80'!$A$11:$BS$488,44,FALSE)</f>
        <v>4</v>
      </c>
      <c r="BX44" s="418">
        <f t="array" ref="BX44">INDEX(BW$1:BW$71,MATCH(SMALL(COUNTIF(BW$1:BW$71,"&lt;"&amp;BW$1:BW$71),ROW(BW44:BX44)),COUNTIF(BW$1:BW$71,"&lt;"&amp;BW$1:BW$71),0))</f>
        <v>44</v>
      </c>
      <c r="BY44" s="418" t="str">
        <f t="array" ref="BY44">INDEX(BV$1:BV$71,SMALL(IF(BW$1:BW$71=BX44,ROW(BW$1:BW$71)),COUNTIF(BX$1:BX44,BX44)),1)</f>
        <v>Richmond upon Thames</v>
      </c>
      <c r="BZ44" s="418">
        <f t="shared" si="18"/>
        <v>44</v>
      </c>
      <c r="CA44" s="418" t="str">
        <f t="shared" si="19"/>
        <v>Richmond upon Thames</v>
      </c>
      <c r="CD44" s="419" t="s">
        <v>194</v>
      </c>
      <c r="CE44" s="418">
        <f>VLOOKUP(CD44,'Rural 80'!$A$11:$BS$488,48,FALSE)</f>
        <v>3</v>
      </c>
      <c r="CF44" s="418">
        <f t="array" ref="CF44">INDEX(CE$1:CE$71,MATCH(SMALL(COUNTIF(CE$1:CE$71,"&lt;"&amp;CE$1:CE$71),ROW(CE44:CF44)),COUNTIF(CE$1:CE$71,"&lt;"&amp;CE$1:CE$71),0))</f>
        <v>44</v>
      </c>
      <c r="CG44" s="418" t="str">
        <f t="array" ref="CG44">INDEX(CD$1:CD$71,SMALL(IF(CE$1:CE$71=CF44,ROW(CE$1:CE$71)),COUNTIF(CF$1:CF44,CF44)),1)</f>
        <v>Runnymede</v>
      </c>
      <c r="CH44" s="418">
        <f t="shared" si="20"/>
        <v>44</v>
      </c>
      <c r="CI44" s="418" t="str">
        <f t="shared" si="21"/>
        <v>Runnymede</v>
      </c>
      <c r="CL44" s="419" t="s">
        <v>194</v>
      </c>
      <c r="CM44" s="418">
        <f>VLOOKUP(CL44,'Rural 80'!$A$11:$BS$488,52,FALSE)</f>
        <v>9</v>
      </c>
      <c r="CN44" s="418">
        <f t="array" ref="CN44">INDEX(CM$1:CM$71,MATCH(SMALL(COUNTIF(CM$1:CM$71,"&lt;"&amp;CM$1:CM$71),ROW(CM44:CN44)),COUNTIF(CM$1:CM$71,"&lt;"&amp;CM$1:CM$71),0))</f>
        <v>44</v>
      </c>
      <c r="CO44" s="418" t="str">
        <f t="array" ref="CO44">INDEX(CL$1:CL$71,SMALL(IF(CM$1:CM$71=CN44,ROW(CM$1:CM$71)),COUNTIF(CN$1:CN44,CN44)),1)</f>
        <v>Liverpool</v>
      </c>
      <c r="CP44" s="418">
        <f t="shared" si="22"/>
        <v>44</v>
      </c>
      <c r="CQ44" s="418" t="str">
        <f t="shared" si="23"/>
        <v>Liverpool</v>
      </c>
      <c r="CT44" s="419" t="s">
        <v>194</v>
      </c>
      <c r="CU44" s="418" t="str">
        <f>VLOOKUP(CT44,'Rural 80'!$A$11:$BS$488,56,FALSE)</f>
        <v>9999</v>
      </c>
      <c r="CV44" s="418" t="str">
        <f t="array" ref="CV44">INDEX(CU$1:CU$71,MATCH(SMALL(COUNTIF(CU$1:CU$71,"&lt;"&amp;CU$1:CU$71),ROW(CU44:CV44)),COUNTIF(CU$1:CU$71,"&lt;"&amp;CU$1:CU$71),0))</f>
        <v>9999</v>
      </c>
      <c r="CW44" s="418" t="str">
        <f t="array" ref="CW44">INDEX(CT$1:CT$71,SMALL(IF(CU$1:CU$71=CV44,ROW(CU$1:CU$71)),COUNTIF(CV$1:CV44,CV44)),1)</f>
        <v>Oldham</v>
      </c>
      <c r="CX44" s="418" t="str">
        <f t="shared" si="24"/>
        <v>no data</v>
      </c>
      <c r="CY44" s="418" t="str">
        <f t="shared" si="25"/>
        <v>Oldham</v>
      </c>
      <c r="DB44" s="419" t="s">
        <v>194</v>
      </c>
      <c r="DC44" s="418" t="str">
        <f>VLOOKUP(DB44,'Rural 80'!$A$11:$BS$488,60,FALSE)</f>
        <v>9999</v>
      </c>
      <c r="DD44" s="418" t="str">
        <f t="array" ref="DD44">INDEX(DC$1:DC$71,MATCH(SMALL(COUNTIF(DC$1:DC$71,"&lt;"&amp;DC$1:DC$71),ROW(DC44:DD44)),COUNTIF(DC$1:DC$71,"&lt;"&amp;DC$1:DC$71),0))</f>
        <v>9999</v>
      </c>
      <c r="DE44" s="418" t="str">
        <f t="array" ref="DE44">INDEX(DB$1:DB$71,SMALL(IF(DC$1:DC$71=DD44,ROW(DC$1:DC$71)),COUNTIF(DD$1:DD44,DD44)),1)</f>
        <v>Oldham</v>
      </c>
      <c r="DF44" s="418" t="str">
        <f t="shared" si="26"/>
        <v>no data</v>
      </c>
      <c r="DG44" s="418" t="str">
        <f t="shared" si="27"/>
        <v>Oldham</v>
      </c>
      <c r="DJ44" s="419" t="s">
        <v>194</v>
      </c>
      <c r="DK44" s="418" t="str">
        <f>VLOOKUP(DJ44,'Rural 80'!$A$11:$BS$488,64,FALSE)</f>
        <v>9999</v>
      </c>
      <c r="DL44" s="418" t="str">
        <f t="array" ref="DL44">INDEX(DK$1:DK$71,MATCH(SMALL(COUNTIF(DK$1:DK$71,"&lt;"&amp;DK$1:DK$71),ROW(DK44:DL44)),COUNTIF(DK$1:DK$71,"&lt;"&amp;DK$1:DK$71),0))</f>
        <v>9999</v>
      </c>
      <c r="DM44" s="418" t="str">
        <f t="array" ref="DM44">INDEX(DJ$1:DJ$71,SMALL(IF(DK$1:DK$71=DL44,ROW(DK$1:DK$71)),COUNTIF(DL$1:DL44,DL44)),1)</f>
        <v>Oldham</v>
      </c>
      <c r="DN44" s="418" t="str">
        <f t="shared" si="28"/>
        <v>no data</v>
      </c>
      <c r="DO44" s="418" t="str">
        <f t="shared" si="29"/>
        <v>Oldham</v>
      </c>
      <c r="DR44" s="419" t="s">
        <v>194</v>
      </c>
      <c r="DS44" s="418" t="str">
        <f>VLOOKUP(DR44,'Rural 80'!$A$11:$BS$488,68,FALSE)</f>
        <v>9999</v>
      </c>
      <c r="DT44" s="418" t="str">
        <f t="array" ref="DT44">INDEX(DS$1:DS$71,MATCH(SMALL(COUNTIF(DS$1:DS$71,"&lt;"&amp;DS$1:DS$71),ROW(DS44:DT44)),COUNTIF(DS$1:DS$71,"&lt;"&amp;DS$1:DS$71),0))</f>
        <v>9999</v>
      </c>
      <c r="DU44" s="418" t="str">
        <f t="array" ref="DU44">INDEX(DR$1:DR$71,SMALL(IF(DS$1:DS$71=DT44,ROW(DS$1:DS$71)),COUNTIF(DT$1:DT44,DT44)),1)</f>
        <v>Oldham</v>
      </c>
      <c r="DV44" s="418" t="str">
        <f t="shared" si="30"/>
        <v>no data</v>
      </c>
      <c r="DW44" s="418" t="str">
        <f t="shared" si="31"/>
        <v>Oldham</v>
      </c>
    </row>
    <row r="45" spans="2:127" x14ac:dyDescent="0.25">
      <c r="B45" s="419" t="s">
        <v>204</v>
      </c>
      <c r="C45" s="418">
        <f>VLOOKUP(B45,'Rural 80'!$A$11:$BS$488,8,FALSE)</f>
        <v>44</v>
      </c>
      <c r="D45" s="418">
        <f t="array" ref="D45">INDEX(C$1:C$71,MATCH(SMALL(COUNTIF(C$1:C$71,"&lt;"&amp;C$1:C$71),ROW(C45:D45)),COUNTIF(C$1:C$71,"&lt;"&amp;C$1:C$71),0))</f>
        <v>45</v>
      </c>
      <c r="E45" s="418" t="str">
        <f t="array" ref="E45">INDEX(B$1:B$71,SMALL(IF(C$1:C$71=D45,ROW(C$1:C$71)),COUNTIF(D$1:D45,D45)),1)</f>
        <v>Enfield</v>
      </c>
      <c r="F45" s="418">
        <f t="shared" si="32"/>
        <v>45</v>
      </c>
      <c r="G45" s="418" t="str">
        <f t="shared" si="33"/>
        <v>Enfield</v>
      </c>
      <c r="J45" s="419" t="s">
        <v>204</v>
      </c>
      <c r="K45" s="418">
        <f>VLOOKUP(J45,'Rural 80'!$A$11:$BS$488,12,FALSE)</f>
        <v>44</v>
      </c>
      <c r="L45" s="418">
        <f t="array" ref="L45">INDEX(K$1:K$71,MATCH(SMALL(COUNTIF(K$1:K$71,"&lt;"&amp;K$1:K$71),ROW(K45:L45)),COUNTIF(K$1:K$71,"&lt;"&amp;K$1:K$71),0))</f>
        <v>45</v>
      </c>
      <c r="M45" s="418" t="str">
        <f t="array" ref="M45">INDEX(J$1:J$71,SMALL(IF(K$1:K$71=L45,ROW(K$1:K$71)),COUNTIF(L$1:L45,L45)),1)</f>
        <v>Kingston upon Thames</v>
      </c>
      <c r="N45" s="418">
        <f t="shared" si="2"/>
        <v>45</v>
      </c>
      <c r="O45" s="418" t="str">
        <f t="shared" si="3"/>
        <v>Kingston upon Thames</v>
      </c>
      <c r="R45" s="419" t="s">
        <v>204</v>
      </c>
      <c r="S45" s="418">
        <f>VLOOKUP(R45,'Rural 80'!$A$11:$BS$488,16,FALSE)</f>
        <v>45</v>
      </c>
      <c r="T45" s="418">
        <f t="array" ref="T45">INDEX(S$1:S$71,MATCH(SMALL(COUNTIF(S$1:S$71,"&lt;"&amp;S$1:S$71),ROW(S45:T45)),COUNTIF(S$1:S$71,"&lt;"&amp;S$1:S$71),0))</f>
        <v>45</v>
      </c>
      <c r="U45" s="418" t="str">
        <f t="array" ref="U45">INDEX(R$1:R$71,SMALL(IF(S$1:S$71=T45,ROW(S$1:S$71)),COUNTIF(T$1:T45,T45)),1)</f>
        <v>Redbridge</v>
      </c>
      <c r="V45" s="418">
        <f t="shared" si="4"/>
        <v>45</v>
      </c>
      <c r="W45" s="418" t="str">
        <f t="shared" si="5"/>
        <v>Redbridge</v>
      </c>
      <c r="Z45" s="419" t="s">
        <v>204</v>
      </c>
      <c r="AA45" s="418">
        <f>VLOOKUP(Z45,'Rural 80'!$A$11:$BS$488,20,FALSE)</f>
        <v>47</v>
      </c>
      <c r="AB45" s="418">
        <f t="array" ref="AB45">INDEX(AA$1:AA$71,MATCH(SMALL(COUNTIF(AA$1:AA$71,"&lt;"&amp;AA$1:AA$71),ROW(AA45:AB45)),COUNTIF(AA$1:AA$71,"&lt;"&amp;AA$1:AA$71),0))</f>
        <v>45</v>
      </c>
      <c r="AC45" s="418" t="str">
        <f t="array" ref="AC45">INDEX(Z$1:Z$71,SMALL(IF(AA$1:AA$71=AB45,ROW(AA$1:AA$71)),COUNTIF(AB$1:AB45,AB45)),1)</f>
        <v>Harrow</v>
      </c>
      <c r="AD45" s="418">
        <f t="shared" si="6"/>
        <v>45</v>
      </c>
      <c r="AE45" s="418" t="str">
        <f t="shared" si="7"/>
        <v>Harrow</v>
      </c>
      <c r="AH45" s="419" t="s">
        <v>204</v>
      </c>
      <c r="AI45" s="418">
        <f>VLOOKUP(AH45,'Rural 80'!$A$11:$BS$488,24,FALSE)</f>
        <v>49</v>
      </c>
      <c r="AJ45" s="418">
        <f t="array" ref="AJ45">INDEX(AI$1:AI$71,MATCH(SMALL(COUNTIF(AI$1:AI$71,"&lt;"&amp;AI$1:AI$71),ROW(AI45:AJ45)),COUNTIF(AI$1:AI$71,"&lt;"&amp;AI$1:AI$71),0))</f>
        <v>45</v>
      </c>
      <c r="AK45" s="418" t="str">
        <f t="array" ref="AK45">INDEX(AH$1:AH$71,SMALL(IF(AI$1:AI$71=AJ45,ROW(AI$1:AI$71)),COUNTIF(AJ$1:AJ45,AJ45)),1)</f>
        <v>Runnymede</v>
      </c>
      <c r="AL45" s="418">
        <f t="shared" si="8"/>
        <v>45</v>
      </c>
      <c r="AM45" s="418" t="str">
        <f t="shared" si="9"/>
        <v>Runnymede</v>
      </c>
      <c r="AP45" s="419" t="s">
        <v>204</v>
      </c>
      <c r="AQ45" s="418">
        <f>VLOOKUP(AP45,'Rural 80'!$A$11:$BS$488,28,FALSE)</f>
        <v>47</v>
      </c>
      <c r="AR45" s="418">
        <f t="array" ref="AR45">INDEX(AQ$1:AQ$71,MATCH(SMALL(COUNTIF(AQ$1:AQ$71,"&lt;"&amp;AQ$1:AQ$71),ROW(AQ45:AR45)),COUNTIF(AQ$1:AQ$71,"&lt;"&amp;AQ$1:AQ$71),0))</f>
        <v>45</v>
      </c>
      <c r="AS45" s="418" t="str">
        <f t="array" ref="AS45">INDEX(AP$1:AP$71,SMALL(IF(AQ$1:AQ$71=AR45,ROW(AQ$1:AQ$71)),COUNTIF(AR$1:AR45,AR45)),1)</f>
        <v>Runnymede</v>
      </c>
      <c r="AT45" s="418">
        <f t="shared" si="10"/>
        <v>45</v>
      </c>
      <c r="AU45" s="418" t="str">
        <f t="shared" si="11"/>
        <v>Runnymede</v>
      </c>
      <c r="AX45" s="419" t="s">
        <v>204</v>
      </c>
      <c r="AY45" s="418">
        <f>VLOOKUP(AX45,'Rural 80'!$A$11:$BS$488,32,FALSE)</f>
        <v>49</v>
      </c>
      <c r="AZ45" s="418">
        <f t="array" ref="AZ45">INDEX(AY$1:AY$71,MATCH(SMALL(COUNTIF(AY$1:AY$71,"&lt;"&amp;AY$1:AY$71),ROW(AY45:AZ45)),COUNTIF(AY$1:AY$71,"&lt;"&amp;AY$1:AY$71),0))</f>
        <v>45</v>
      </c>
      <c r="BA45" s="418" t="str">
        <f t="array" ref="BA45">INDEX(AX$1:AX$71,SMALL(IF(AY$1:AY$71=AZ45,ROW(AY$1:AY$71)),COUNTIF(AZ$1:AZ45,AZ45)),1)</f>
        <v>Watford</v>
      </c>
      <c r="BB45" s="418">
        <f t="shared" si="12"/>
        <v>45</v>
      </c>
      <c r="BC45" s="418" t="str">
        <f t="shared" si="13"/>
        <v>Watford</v>
      </c>
      <c r="BF45" s="419" t="s">
        <v>204</v>
      </c>
      <c r="BG45" s="418">
        <f>VLOOKUP(BF45,'Rural 80'!$A$11:$BS$488,36,FALSE)</f>
        <v>48</v>
      </c>
      <c r="BH45" s="418">
        <f t="array" ref="BH45">INDEX(BG$1:BG$71,MATCH(SMALL(COUNTIF(BG$1:BG$71,"&lt;"&amp;BG$1:BG$71),ROW(BG45:BH45)),COUNTIF(BG$1:BG$71,"&lt;"&amp;BG$1:BG$71),0))</f>
        <v>45</v>
      </c>
      <c r="BI45" s="418" t="str">
        <f t="array" ref="BI45">INDEX(BF$1:BF$71,SMALL(IF(BG$1:BG$71=BH45,ROW(BG$1:BG$71)),COUNTIF(BH$1:BH45,BH45)),1)</f>
        <v>Enfield</v>
      </c>
      <c r="BJ45" s="418">
        <f t="shared" si="14"/>
        <v>45</v>
      </c>
      <c r="BK45" s="418" t="str">
        <f t="shared" si="15"/>
        <v>Enfield</v>
      </c>
      <c r="BN45" s="419" t="s">
        <v>204</v>
      </c>
      <c r="BO45" s="418">
        <f>VLOOKUP(BN45,'Rural 80'!$A$11:$BS$488,40,FALSE)</f>
        <v>42</v>
      </c>
      <c r="BP45" s="418">
        <f t="array" ref="BP45">INDEX(BO$1:BO$71,MATCH(SMALL(COUNTIF(BO$1:BO$71,"&lt;"&amp;BO$1:BO$71),ROW(BO45:BP45)),COUNTIF(BO$1:BO$71,"&lt;"&amp;BO$1:BO$71),0))</f>
        <v>45</v>
      </c>
      <c r="BQ45" s="418" t="str">
        <f t="array" ref="BQ45">INDEX(BN$1:BN$71,SMALL(IF(BO$1:BO$71=BP45,ROW(BO$1:BO$71)),COUNTIF(BP$1:BP45,BP45)),1)</f>
        <v>Richmond upon Thames</v>
      </c>
      <c r="BR45" s="418">
        <f t="shared" si="16"/>
        <v>45</v>
      </c>
      <c r="BS45" s="418" t="str">
        <f t="shared" si="17"/>
        <v>Richmond upon Thames</v>
      </c>
      <c r="BV45" s="419" t="s">
        <v>204</v>
      </c>
      <c r="BW45" s="418">
        <f>VLOOKUP(BV45,'Rural 80'!$A$11:$BS$488,44,FALSE)</f>
        <v>42</v>
      </c>
      <c r="BX45" s="418">
        <f t="array" ref="BX45">INDEX(BW$1:BW$71,MATCH(SMALL(COUNTIF(BW$1:BW$71,"&lt;"&amp;BW$1:BW$71),ROW(BW45:BX45)),COUNTIF(BW$1:BW$71,"&lt;"&amp;BW$1:BW$71),0))</f>
        <v>45</v>
      </c>
      <c r="BY45" s="418" t="str">
        <f t="array" ref="BY45">INDEX(BV$1:BV$71,SMALL(IF(BW$1:BW$71=BX45,ROW(BW$1:BW$71)),COUNTIF(BX$1:BX45,BX45)),1)</f>
        <v>Harrow</v>
      </c>
      <c r="BZ45" s="418">
        <f t="shared" si="18"/>
        <v>45</v>
      </c>
      <c r="CA45" s="418" t="str">
        <f t="shared" si="19"/>
        <v>Harrow</v>
      </c>
      <c r="CD45" s="419" t="s">
        <v>204</v>
      </c>
      <c r="CE45" s="418">
        <f>VLOOKUP(CD45,'Rural 80'!$A$11:$BS$488,48,FALSE)</f>
        <v>43</v>
      </c>
      <c r="CF45" s="418">
        <f t="array" ref="CF45">INDEX(CE$1:CE$71,MATCH(SMALL(COUNTIF(CE$1:CE$71,"&lt;"&amp;CE$1:CE$71),ROW(CE45:CF45)),COUNTIF(CE$1:CE$71,"&lt;"&amp;CE$1:CE$71),0))</f>
        <v>45</v>
      </c>
      <c r="CG45" s="418" t="str">
        <f t="array" ref="CG45">INDEX(CD$1:CD$71,SMALL(IF(CE$1:CE$71=CF45,ROW(CE$1:CE$71)),COUNTIF(CF$1:CF45,CF45)),1)</f>
        <v>Richmond upon Thames</v>
      </c>
      <c r="CH45" s="418">
        <f t="shared" si="20"/>
        <v>45</v>
      </c>
      <c r="CI45" s="418" t="str">
        <f t="shared" si="21"/>
        <v>Richmond upon Thames</v>
      </c>
      <c r="CL45" s="419" t="s">
        <v>204</v>
      </c>
      <c r="CM45" s="418">
        <f>VLOOKUP(CL45,'Rural 80'!$A$11:$BS$488,52,FALSE)</f>
        <v>47</v>
      </c>
      <c r="CN45" s="418">
        <f t="array" ref="CN45">INDEX(CM$1:CM$71,MATCH(SMALL(COUNTIF(CM$1:CM$71,"&lt;"&amp;CM$1:CM$71),ROW(CM45:CN45)),COUNTIF(CM$1:CM$71,"&lt;"&amp;CM$1:CM$71),0))</f>
        <v>45</v>
      </c>
      <c r="CO45" s="418" t="str">
        <f t="array" ref="CO45">INDEX(CL$1:CL$71,SMALL(IF(CM$1:CM$71=CN45,ROW(CM$1:CM$71)),COUNTIF(CN$1:CN45,CN45)),1)</f>
        <v>Croydon</v>
      </c>
      <c r="CP45" s="418">
        <f t="shared" si="22"/>
        <v>45</v>
      </c>
      <c r="CQ45" s="418" t="str">
        <f t="shared" si="23"/>
        <v>Croydon</v>
      </c>
      <c r="CT45" s="419" t="s">
        <v>204</v>
      </c>
      <c r="CU45" s="418" t="str">
        <f>VLOOKUP(CT45,'Rural 80'!$A$11:$BS$488,56,FALSE)</f>
        <v>9999</v>
      </c>
      <c r="CV45" s="418" t="str">
        <f t="array" ref="CV45">INDEX(CU$1:CU$71,MATCH(SMALL(COUNTIF(CU$1:CU$71,"&lt;"&amp;CU$1:CU$71),ROW(CU45:CV45)),COUNTIF(CU$1:CU$71,"&lt;"&amp;CU$1:CU$71),0))</f>
        <v>9999</v>
      </c>
      <c r="CW45" s="418" t="str">
        <f t="array" ref="CW45">INDEX(CT$1:CT$71,SMALL(IF(CU$1:CU$71=CV45,ROW(CU$1:CU$71)),COUNTIF(CV$1:CV45,CV45)),1)</f>
        <v>Redbridge</v>
      </c>
      <c r="CX45" s="418" t="str">
        <f t="shared" si="24"/>
        <v>no data</v>
      </c>
      <c r="CY45" s="418" t="str">
        <f t="shared" si="25"/>
        <v>Redbridge</v>
      </c>
      <c r="DB45" s="419" t="s">
        <v>204</v>
      </c>
      <c r="DC45" s="418" t="str">
        <f>VLOOKUP(DB45,'Rural 80'!$A$11:$BS$488,60,FALSE)</f>
        <v>9999</v>
      </c>
      <c r="DD45" s="418" t="str">
        <f t="array" ref="DD45">INDEX(DC$1:DC$71,MATCH(SMALL(COUNTIF(DC$1:DC$71,"&lt;"&amp;DC$1:DC$71),ROW(DC45:DD45)),COUNTIF(DC$1:DC$71,"&lt;"&amp;DC$1:DC$71),0))</f>
        <v>9999</v>
      </c>
      <c r="DE45" s="418" t="str">
        <f t="array" ref="DE45">INDEX(DB$1:DB$71,SMALL(IF(DC$1:DC$71=DD45,ROW(DC$1:DC$71)),COUNTIF(DD$1:DD45,DD45)),1)</f>
        <v>Redbridge</v>
      </c>
      <c r="DF45" s="418" t="str">
        <f t="shared" si="26"/>
        <v>no data</v>
      </c>
      <c r="DG45" s="418" t="str">
        <f t="shared" si="27"/>
        <v>Redbridge</v>
      </c>
      <c r="DJ45" s="419" t="s">
        <v>204</v>
      </c>
      <c r="DK45" s="418" t="str">
        <f>VLOOKUP(DJ45,'Rural 80'!$A$11:$BS$488,64,FALSE)</f>
        <v>9999</v>
      </c>
      <c r="DL45" s="418" t="str">
        <f t="array" ref="DL45">INDEX(DK$1:DK$71,MATCH(SMALL(COUNTIF(DK$1:DK$71,"&lt;"&amp;DK$1:DK$71),ROW(DK45:DL45)),COUNTIF(DK$1:DK$71,"&lt;"&amp;DK$1:DK$71),0))</f>
        <v>9999</v>
      </c>
      <c r="DM45" s="418" t="str">
        <f t="array" ref="DM45">INDEX(DJ$1:DJ$71,SMALL(IF(DK$1:DK$71=DL45,ROW(DK$1:DK$71)),COUNTIF(DL$1:DL45,DL45)),1)</f>
        <v>Redbridge</v>
      </c>
      <c r="DN45" s="418" t="str">
        <f t="shared" si="28"/>
        <v>no data</v>
      </c>
      <c r="DO45" s="418" t="str">
        <f t="shared" si="29"/>
        <v>Redbridge</v>
      </c>
      <c r="DR45" s="419" t="s">
        <v>204</v>
      </c>
      <c r="DS45" s="418" t="str">
        <f>VLOOKUP(DR45,'Rural 80'!$A$11:$BS$488,68,FALSE)</f>
        <v>9999</v>
      </c>
      <c r="DT45" s="418" t="str">
        <f t="array" ref="DT45">INDEX(DS$1:DS$71,MATCH(SMALL(COUNTIF(DS$1:DS$71,"&lt;"&amp;DS$1:DS$71),ROW(DS45:DT45)),COUNTIF(DS$1:DS$71,"&lt;"&amp;DS$1:DS$71),0))</f>
        <v>9999</v>
      </c>
      <c r="DU45" s="418" t="str">
        <f t="array" ref="DU45">INDEX(DR$1:DR$71,SMALL(IF(DS$1:DS$71=DT45,ROW(DS$1:DS$71)),COUNTIF(DT$1:DT45,DT45)),1)</f>
        <v>Redbridge</v>
      </c>
      <c r="DV45" s="418" t="str">
        <f t="shared" si="30"/>
        <v>no data</v>
      </c>
      <c r="DW45" s="418" t="str">
        <f t="shared" si="31"/>
        <v>Redbridge</v>
      </c>
    </row>
    <row r="46" spans="2:127" x14ac:dyDescent="0.25">
      <c r="B46" s="419" t="s">
        <v>209</v>
      </c>
      <c r="C46" s="418">
        <f>VLOOKUP(B46,'Rural 80'!$A$11:$BS$488,8,FALSE)</f>
        <v>40</v>
      </c>
      <c r="D46" s="418">
        <f t="array" ref="D46">INDEX(C$1:C$71,MATCH(SMALL(COUNTIF(C$1:C$71,"&lt;"&amp;C$1:C$71),ROW(C46:D46)),COUNTIF(C$1:C$71,"&lt;"&amp;C$1:C$71),0))</f>
        <v>46</v>
      </c>
      <c r="E46" s="418" t="str">
        <f t="array" ref="E46">INDEX(B$1:B$71,SMALL(IF(C$1:C$71=D46,ROW(C$1:C$71)),COUNTIF(D$1:D46,D46)),1)</f>
        <v>Barking and Dagenham</v>
      </c>
      <c r="F46" s="418">
        <f t="shared" si="32"/>
        <v>46</v>
      </c>
      <c r="G46" s="418" t="str">
        <f t="shared" si="33"/>
        <v>Barking and Dagenham</v>
      </c>
      <c r="J46" s="419" t="s">
        <v>209</v>
      </c>
      <c r="K46" s="418">
        <f>VLOOKUP(J46,'Rural 80'!$A$11:$BS$488,12,FALSE)</f>
        <v>41</v>
      </c>
      <c r="L46" s="418">
        <f t="array" ref="L46">INDEX(K$1:K$71,MATCH(SMALL(COUNTIF(K$1:K$71,"&lt;"&amp;K$1:K$71),ROW(K46:L46)),COUNTIF(K$1:K$71,"&lt;"&amp;K$1:K$71),0))</f>
        <v>46</v>
      </c>
      <c r="M46" s="418" t="str">
        <f t="array" ref="M46">INDEX(J$1:J$71,SMALL(IF(K$1:K$71=L46,ROW(K$1:K$71)),COUNTIF(L$1:L46,L46)),1)</f>
        <v>Runnymede</v>
      </c>
      <c r="N46" s="418">
        <f t="shared" si="2"/>
        <v>46</v>
      </c>
      <c r="O46" s="418" t="str">
        <f t="shared" si="3"/>
        <v>Runnymede</v>
      </c>
      <c r="R46" s="419" t="s">
        <v>209</v>
      </c>
      <c r="S46" s="418">
        <f>VLOOKUP(R46,'Rural 80'!$A$11:$BS$488,16,FALSE)</f>
        <v>43</v>
      </c>
      <c r="T46" s="418">
        <f t="array" ref="T46">INDEX(S$1:S$71,MATCH(SMALL(COUNTIF(S$1:S$71,"&lt;"&amp;S$1:S$71),ROW(S46:T46)),COUNTIF(S$1:S$71,"&lt;"&amp;S$1:S$71),0))</f>
        <v>46</v>
      </c>
      <c r="U46" s="418" t="str">
        <f t="array" ref="U46">INDEX(R$1:R$71,SMALL(IF(S$1:S$71=T46,ROW(S$1:S$71)),COUNTIF(T$1:T46,T46)),1)</f>
        <v>Liverpool</v>
      </c>
      <c r="V46" s="418">
        <f t="shared" si="4"/>
        <v>46</v>
      </c>
      <c r="W46" s="418" t="str">
        <f t="shared" si="5"/>
        <v>Liverpool</v>
      </c>
      <c r="Z46" s="419" t="s">
        <v>209</v>
      </c>
      <c r="AA46" s="418">
        <f>VLOOKUP(Z46,'Rural 80'!$A$11:$BS$488,20,FALSE)</f>
        <v>38</v>
      </c>
      <c r="AB46" s="418">
        <f t="array" ref="AB46">INDEX(AA$1:AA$71,MATCH(SMALL(COUNTIF(AA$1:AA$71,"&lt;"&amp;AA$1:AA$71),ROW(AA46:AB46)),COUNTIF(AA$1:AA$71,"&lt;"&amp;AA$1:AA$71),0))</f>
        <v>46</v>
      </c>
      <c r="AC46" s="418" t="str">
        <f t="array" ref="AC46">INDEX(Z$1:Z$71,SMALL(IF(AA$1:AA$71=AB46,ROW(AA$1:AA$71)),COUNTIF(AB$1:AB46,AB46)),1)</f>
        <v>Kingston upon Thames</v>
      </c>
      <c r="AD46" s="418">
        <f t="shared" si="6"/>
        <v>46</v>
      </c>
      <c r="AE46" s="418" t="str">
        <f t="shared" si="7"/>
        <v>Kingston upon Thames</v>
      </c>
      <c r="AH46" s="419" t="s">
        <v>209</v>
      </c>
      <c r="AI46" s="418">
        <f>VLOOKUP(AH46,'Rural 80'!$A$11:$BS$488,24,FALSE)</f>
        <v>34</v>
      </c>
      <c r="AJ46" s="418">
        <f t="array" ref="AJ46">INDEX(AI$1:AI$71,MATCH(SMALL(COUNTIF(AI$1:AI$71,"&lt;"&amp;AI$1:AI$71),ROW(AI46:AJ46)),COUNTIF(AI$1:AI$71,"&lt;"&amp;AI$1:AI$71),0))</f>
        <v>46</v>
      </c>
      <c r="AK46" s="418" t="str">
        <f t="array" ref="AK46">INDEX(AH$1:AH$71,SMALL(IF(AI$1:AI$71=AJ46,ROW(AI$1:AI$71)),COUNTIF(AJ$1:AJ46,AJ46)),1)</f>
        <v>Manchester</v>
      </c>
      <c r="AL46" s="418">
        <f t="shared" si="8"/>
        <v>46</v>
      </c>
      <c r="AM46" s="418" t="str">
        <f t="shared" si="9"/>
        <v>Manchester</v>
      </c>
      <c r="AP46" s="419" t="s">
        <v>209</v>
      </c>
      <c r="AQ46" s="418">
        <f>VLOOKUP(AP46,'Rural 80'!$A$11:$BS$488,28,FALSE)</f>
        <v>40</v>
      </c>
      <c r="AR46" s="418">
        <f t="array" ref="AR46">INDEX(AQ$1:AQ$71,MATCH(SMALL(COUNTIF(AQ$1:AQ$71,"&lt;"&amp;AQ$1:AQ$71),ROW(AQ46:AR46)),COUNTIF(AQ$1:AQ$71,"&lt;"&amp;AQ$1:AQ$71),0))</f>
        <v>46</v>
      </c>
      <c r="AS46" s="418" t="str">
        <f t="array" ref="AS46">INDEX(AP$1:AP$71,SMALL(IF(AQ$1:AQ$71=AR46,ROW(AQ$1:AQ$71)),COUNTIF(AR$1:AR46,AR46)),1)</f>
        <v>Manchester</v>
      </c>
      <c r="AT46" s="418">
        <f t="shared" si="10"/>
        <v>46</v>
      </c>
      <c r="AU46" s="418" t="str">
        <f t="shared" si="11"/>
        <v>Manchester</v>
      </c>
      <c r="AX46" s="419" t="s">
        <v>209</v>
      </c>
      <c r="AY46" s="418">
        <f>VLOOKUP(AX46,'Rural 80'!$A$11:$BS$488,32,FALSE)</f>
        <v>38</v>
      </c>
      <c r="AZ46" s="418">
        <f t="array" ref="AZ46">INDEX(AY$1:AY$71,MATCH(SMALL(COUNTIF(AY$1:AY$71,"&lt;"&amp;AY$1:AY$71),ROW(AY46:AZ46)),COUNTIF(AY$1:AY$71,"&lt;"&amp;AY$1:AY$71),0))</f>
        <v>46</v>
      </c>
      <c r="BA46" s="418" t="str">
        <f t="array" ref="BA46">INDEX(AX$1:AX$71,SMALL(IF(AY$1:AY$71=AZ46,ROW(AY$1:AY$71)),COUNTIF(AZ$1:AZ46,AZ46)),1)</f>
        <v>Manchester</v>
      </c>
      <c r="BB46" s="418">
        <f t="shared" si="12"/>
        <v>46</v>
      </c>
      <c r="BC46" s="418" t="str">
        <f t="shared" si="13"/>
        <v>Manchester</v>
      </c>
      <c r="BF46" s="419" t="s">
        <v>209</v>
      </c>
      <c r="BG46" s="418">
        <f>VLOOKUP(BF46,'Rural 80'!$A$11:$BS$488,36,FALSE)</f>
        <v>31</v>
      </c>
      <c r="BH46" s="418">
        <f t="array" ref="BH46">INDEX(BG$1:BG$71,MATCH(SMALL(COUNTIF(BG$1:BG$71,"&lt;"&amp;BG$1:BG$71),ROW(BG46:BH46)),COUNTIF(BG$1:BG$71,"&lt;"&amp;BG$1:BG$71),0))</f>
        <v>46</v>
      </c>
      <c r="BI46" s="418" t="str">
        <f t="array" ref="BI46">INDEX(BF$1:BF$71,SMALL(IF(BG$1:BG$71=BH46,ROW(BG$1:BG$71)),COUNTIF(BH$1:BH46,BH46)),1)</f>
        <v>Watford</v>
      </c>
      <c r="BJ46" s="418">
        <f t="shared" si="14"/>
        <v>46</v>
      </c>
      <c r="BK46" s="418" t="str">
        <f t="shared" si="15"/>
        <v>Watford</v>
      </c>
      <c r="BN46" s="419" t="s">
        <v>209</v>
      </c>
      <c r="BO46" s="418">
        <f>VLOOKUP(BN46,'Rural 80'!$A$11:$BS$488,40,FALSE)</f>
        <v>45</v>
      </c>
      <c r="BP46" s="418">
        <f t="array" ref="BP46">INDEX(BO$1:BO$71,MATCH(SMALL(COUNTIF(BO$1:BO$71,"&lt;"&amp;BO$1:BO$71),ROW(BO46:BP46)),COUNTIF(BO$1:BO$71,"&lt;"&amp;BO$1:BO$71),0))</f>
        <v>46</v>
      </c>
      <c r="BQ46" s="418" t="str">
        <f t="array" ref="BQ46">INDEX(BN$1:BN$71,SMALL(IF(BO$1:BO$71=BP46,ROW(BO$1:BO$71)),COUNTIF(BP$1:BP46,BP46)),1)</f>
        <v>Barnet</v>
      </c>
      <c r="BR46" s="418">
        <f t="shared" si="16"/>
        <v>46</v>
      </c>
      <c r="BS46" s="418" t="str">
        <f t="shared" si="17"/>
        <v>Barnet</v>
      </c>
      <c r="BV46" s="419" t="s">
        <v>209</v>
      </c>
      <c r="BW46" s="418">
        <f>VLOOKUP(BV46,'Rural 80'!$A$11:$BS$488,44,FALSE)</f>
        <v>44</v>
      </c>
      <c r="BX46" s="418">
        <f t="array" ref="BX46">INDEX(BW$1:BW$71,MATCH(SMALL(COUNTIF(BW$1:BW$71,"&lt;"&amp;BW$1:BW$71),ROW(BW46:BX46)),COUNTIF(BW$1:BW$71,"&lt;"&amp;BW$1:BW$71),0))</f>
        <v>46</v>
      </c>
      <c r="BY46" s="418" t="str">
        <f t="array" ref="BY46">INDEX(BV$1:BV$71,SMALL(IF(BW$1:BW$71=BX46,ROW(BW$1:BW$71)),COUNTIF(BX$1:BX46,BX46)),1)</f>
        <v>Hackney</v>
      </c>
      <c r="BZ46" s="418">
        <f t="shared" si="18"/>
        <v>46</v>
      </c>
      <c r="CA46" s="418" t="str">
        <f t="shared" si="19"/>
        <v>Hackney</v>
      </c>
      <c r="CD46" s="419" t="s">
        <v>209</v>
      </c>
      <c r="CE46" s="418">
        <f>VLOOKUP(CD46,'Rural 80'!$A$11:$BS$488,48,FALSE)</f>
        <v>45</v>
      </c>
      <c r="CF46" s="418">
        <f t="array" ref="CF46">INDEX(CE$1:CE$71,MATCH(SMALL(COUNTIF(CE$1:CE$71,"&lt;"&amp;CE$1:CE$71),ROW(CE46:CF46)),COUNTIF(CE$1:CE$71,"&lt;"&amp;CE$1:CE$71),0))</f>
        <v>46</v>
      </c>
      <c r="CG46" s="418" t="str">
        <f t="array" ref="CG46">INDEX(CD$1:CD$71,SMALL(IF(CE$1:CE$71=CF46,ROW(CE$1:CE$71)),COUNTIF(CF$1:CF46,CF46)),1)</f>
        <v>Kingston upon Thames</v>
      </c>
      <c r="CH46" s="418">
        <f t="shared" si="20"/>
        <v>46</v>
      </c>
      <c r="CI46" s="418" t="str">
        <f t="shared" si="21"/>
        <v>Kingston upon Thames</v>
      </c>
      <c r="CL46" s="419" t="s">
        <v>209</v>
      </c>
      <c r="CM46" s="418">
        <f>VLOOKUP(CL46,'Rural 80'!$A$11:$BS$488,52,FALSE)</f>
        <v>39</v>
      </c>
      <c r="CN46" s="418">
        <f t="array" ref="CN46">INDEX(CM$1:CM$71,MATCH(SMALL(COUNTIF(CM$1:CM$71,"&lt;"&amp;CM$1:CM$71),ROW(CM46:CN46)),COUNTIF(CM$1:CM$71,"&lt;"&amp;CM$1:CM$71),0))</f>
        <v>46</v>
      </c>
      <c r="CO46" s="418" t="str">
        <f t="array" ref="CO46">INDEX(CL$1:CL$71,SMALL(IF(CM$1:CM$71=CN46,ROW(CM$1:CM$71)),COUNTIF(CN$1:CN46,CN46)),1)</f>
        <v>Hackney</v>
      </c>
      <c r="CP46" s="418">
        <f t="shared" si="22"/>
        <v>46</v>
      </c>
      <c r="CQ46" s="418" t="str">
        <f t="shared" si="23"/>
        <v>Hackney</v>
      </c>
      <c r="CT46" s="419" t="s">
        <v>209</v>
      </c>
      <c r="CU46" s="418" t="str">
        <f>VLOOKUP(CT46,'Rural 80'!$A$11:$BS$488,56,FALSE)</f>
        <v>9999</v>
      </c>
      <c r="CV46" s="418" t="str">
        <f t="array" ref="CV46">INDEX(CU$1:CU$71,MATCH(SMALL(COUNTIF(CU$1:CU$71,"&lt;"&amp;CU$1:CU$71),ROW(CU46:CV46)),COUNTIF(CU$1:CU$71,"&lt;"&amp;CU$1:CU$71),0))</f>
        <v>9999</v>
      </c>
      <c r="CW46" s="418" t="str">
        <f t="array" ref="CW46">INDEX(CT$1:CT$71,SMALL(IF(CU$1:CU$71=CV46,ROW(CU$1:CU$71)),COUNTIF(CV$1:CV46,CV46)),1)</f>
        <v>Richmond upon Thames</v>
      </c>
      <c r="CX46" s="418" t="str">
        <f t="shared" si="24"/>
        <v>no data</v>
      </c>
      <c r="CY46" s="418" t="str">
        <f t="shared" si="25"/>
        <v>Richmond upon Thames</v>
      </c>
      <c r="DB46" s="419" t="s">
        <v>209</v>
      </c>
      <c r="DC46" s="418" t="str">
        <f>VLOOKUP(DB46,'Rural 80'!$A$11:$BS$488,60,FALSE)</f>
        <v>9999</v>
      </c>
      <c r="DD46" s="418" t="str">
        <f t="array" ref="DD46">INDEX(DC$1:DC$71,MATCH(SMALL(COUNTIF(DC$1:DC$71,"&lt;"&amp;DC$1:DC$71),ROW(DC46:DD46)),COUNTIF(DC$1:DC$71,"&lt;"&amp;DC$1:DC$71),0))</f>
        <v>9999</v>
      </c>
      <c r="DE46" s="418" t="str">
        <f t="array" ref="DE46">INDEX(DB$1:DB$71,SMALL(IF(DC$1:DC$71=DD46,ROW(DC$1:DC$71)),COUNTIF(DD$1:DD46,DD46)),1)</f>
        <v>Richmond upon Thames</v>
      </c>
      <c r="DF46" s="418" t="str">
        <f t="shared" si="26"/>
        <v>no data</v>
      </c>
      <c r="DG46" s="418" t="str">
        <f t="shared" si="27"/>
        <v>Richmond upon Thames</v>
      </c>
      <c r="DJ46" s="419" t="s">
        <v>209</v>
      </c>
      <c r="DK46" s="418" t="str">
        <f>VLOOKUP(DJ46,'Rural 80'!$A$11:$BS$488,64,FALSE)</f>
        <v>9999</v>
      </c>
      <c r="DL46" s="418" t="str">
        <f t="array" ref="DL46">INDEX(DK$1:DK$71,MATCH(SMALL(COUNTIF(DK$1:DK$71,"&lt;"&amp;DK$1:DK$71),ROW(DK46:DL46)),COUNTIF(DK$1:DK$71,"&lt;"&amp;DK$1:DK$71),0))</f>
        <v>9999</v>
      </c>
      <c r="DM46" s="418" t="str">
        <f t="array" ref="DM46">INDEX(DJ$1:DJ$71,SMALL(IF(DK$1:DK$71=DL46,ROW(DK$1:DK$71)),COUNTIF(DL$1:DL46,DL46)),1)</f>
        <v>Richmond upon Thames</v>
      </c>
      <c r="DN46" s="418" t="str">
        <f t="shared" si="28"/>
        <v>no data</v>
      </c>
      <c r="DO46" s="418" t="str">
        <f t="shared" si="29"/>
        <v>Richmond upon Thames</v>
      </c>
      <c r="DR46" s="419" t="s">
        <v>209</v>
      </c>
      <c r="DS46" s="418" t="str">
        <f>VLOOKUP(DR46,'Rural 80'!$A$11:$BS$488,68,FALSE)</f>
        <v>9999</v>
      </c>
      <c r="DT46" s="418" t="str">
        <f t="array" ref="DT46">INDEX(DS$1:DS$71,MATCH(SMALL(COUNTIF(DS$1:DS$71,"&lt;"&amp;DS$1:DS$71),ROW(DS46:DT46)),COUNTIF(DS$1:DS$71,"&lt;"&amp;DS$1:DS$71),0))</f>
        <v>9999</v>
      </c>
      <c r="DU46" s="418" t="str">
        <f t="array" ref="DU46">INDEX(DR$1:DR$71,SMALL(IF(DS$1:DS$71=DT46,ROW(DS$1:DS$71)),COUNTIF(DT$1:DT46,DT46)),1)</f>
        <v>Richmond upon Thames</v>
      </c>
      <c r="DV46" s="418" t="str">
        <f t="shared" si="30"/>
        <v>no data</v>
      </c>
      <c r="DW46" s="418" t="str">
        <f t="shared" si="31"/>
        <v>Richmond upon Thames</v>
      </c>
    </row>
    <row r="47" spans="2:127" x14ac:dyDescent="0.25">
      <c r="B47" s="419" t="s">
        <v>211</v>
      </c>
      <c r="C47" s="418">
        <f>VLOOKUP(B47,'Rural 80'!$A$11:$BS$488,8,FALSE)</f>
        <v>11</v>
      </c>
      <c r="D47" s="418">
        <f t="array" ref="D47">INDEX(C$1:C$71,MATCH(SMALL(COUNTIF(C$1:C$71,"&lt;"&amp;C$1:C$71),ROW(C47:D47)),COUNTIF(C$1:C$71,"&lt;"&amp;C$1:C$71),0))</f>
        <v>47</v>
      </c>
      <c r="E47" s="418" t="str">
        <f t="array" ref="E47">INDEX(B$1:B$71,SMALL(IF(C$1:C$71=D47,ROW(C$1:C$71)),COUNTIF(D$1:D47,D47)),1)</f>
        <v>Merton</v>
      </c>
      <c r="F47" s="418">
        <f t="shared" si="32"/>
        <v>47</v>
      </c>
      <c r="G47" s="418" t="str">
        <f t="shared" si="33"/>
        <v>Merton</v>
      </c>
      <c r="J47" s="419" t="s">
        <v>211</v>
      </c>
      <c r="K47" s="418">
        <f>VLOOKUP(J47,'Rural 80'!$A$11:$BS$488,12,FALSE)</f>
        <v>10</v>
      </c>
      <c r="L47" s="418">
        <f t="array" ref="L47">INDEX(K$1:K$71,MATCH(SMALL(COUNTIF(K$1:K$71,"&lt;"&amp;K$1:K$71),ROW(K47:L47)),COUNTIF(K$1:K$71,"&lt;"&amp;K$1:K$71),0))</f>
        <v>47</v>
      </c>
      <c r="M47" s="418" t="str">
        <f t="array" ref="M47">INDEX(J$1:J$71,SMALL(IF(K$1:K$71=L47,ROW(K$1:K$71)),COUNTIF(L$1:L47,L47)),1)</f>
        <v>Barking and Dagenham</v>
      </c>
      <c r="N47" s="418">
        <f t="shared" si="2"/>
        <v>47</v>
      </c>
      <c r="O47" s="418" t="str">
        <f t="shared" si="3"/>
        <v>Barking and Dagenham</v>
      </c>
      <c r="R47" s="419" t="s">
        <v>211</v>
      </c>
      <c r="S47" s="418">
        <f>VLOOKUP(R47,'Rural 80'!$A$11:$BS$488,16,FALSE)</f>
        <v>9</v>
      </c>
      <c r="T47" s="418">
        <f t="array" ref="T47">INDEX(S$1:S$71,MATCH(SMALL(COUNTIF(S$1:S$71,"&lt;"&amp;S$1:S$71),ROW(S47:T47)),COUNTIF(S$1:S$71,"&lt;"&amp;S$1:S$71),0))</f>
        <v>47</v>
      </c>
      <c r="U47" s="418" t="str">
        <f t="array" ref="U47">INDEX(R$1:R$71,SMALL(IF(S$1:S$71=T47,ROW(S$1:S$71)),COUNTIF(T$1:T47,T47)),1)</f>
        <v>Barking and Dagenham</v>
      </c>
      <c r="V47" s="418">
        <f t="shared" si="4"/>
        <v>47</v>
      </c>
      <c r="W47" s="418" t="str">
        <f t="shared" si="5"/>
        <v>Barking and Dagenham</v>
      </c>
      <c r="Z47" s="419" t="s">
        <v>211</v>
      </c>
      <c r="AA47" s="418">
        <f>VLOOKUP(Z47,'Rural 80'!$A$11:$BS$488,20,FALSE)</f>
        <v>9</v>
      </c>
      <c r="AB47" s="418">
        <f t="array" ref="AB47">INDEX(AA$1:AA$71,MATCH(SMALL(COUNTIF(AA$1:AA$71,"&lt;"&amp;AA$1:AA$71),ROW(AA47:AB47)),COUNTIF(AA$1:AA$71,"&lt;"&amp;AA$1:AA$71),0))</f>
        <v>47</v>
      </c>
      <c r="AC47" s="418" t="str">
        <f t="array" ref="AC47">INDEX(Z$1:Z$71,SMALL(IF(AA$1:AA$71=AB47,ROW(AA$1:AA$71)),COUNTIF(AB$1:AB47,AB47)),1)</f>
        <v>Redbridge</v>
      </c>
      <c r="AD47" s="418">
        <f t="shared" si="6"/>
        <v>47</v>
      </c>
      <c r="AE47" s="418" t="str">
        <f t="shared" si="7"/>
        <v>Redbridge</v>
      </c>
      <c r="AH47" s="419" t="s">
        <v>211</v>
      </c>
      <c r="AI47" s="418">
        <f>VLOOKUP(AH47,'Rural 80'!$A$11:$BS$488,24,FALSE)</f>
        <v>19</v>
      </c>
      <c r="AJ47" s="418">
        <f t="array" ref="AJ47">INDEX(AI$1:AI$71,MATCH(SMALL(COUNTIF(AI$1:AI$71,"&lt;"&amp;AI$1:AI$71),ROW(AI47:AJ47)),COUNTIF(AI$1:AI$71,"&lt;"&amp;AI$1:AI$71),0))</f>
        <v>47</v>
      </c>
      <c r="AK47" s="418" t="str">
        <f t="array" ref="AK47">INDEX(AH$1:AH$71,SMALL(IF(AI$1:AI$71=AJ47,ROW(AI$1:AI$71)),COUNTIF(AJ$1:AJ47,AJ47)),1)</f>
        <v>Greenwich</v>
      </c>
      <c r="AL47" s="418">
        <f t="shared" si="8"/>
        <v>47</v>
      </c>
      <c r="AM47" s="418" t="str">
        <f t="shared" si="9"/>
        <v>Greenwich</v>
      </c>
      <c r="AP47" s="419" t="s">
        <v>211</v>
      </c>
      <c r="AQ47" s="418">
        <f>VLOOKUP(AP47,'Rural 80'!$A$11:$BS$488,28,FALSE)</f>
        <v>13</v>
      </c>
      <c r="AR47" s="418">
        <f t="array" ref="AR47">INDEX(AQ$1:AQ$71,MATCH(SMALL(COUNTIF(AQ$1:AQ$71,"&lt;"&amp;AQ$1:AQ$71),ROW(AQ47:AR47)),COUNTIF(AQ$1:AQ$71,"&lt;"&amp;AQ$1:AQ$71),0))</f>
        <v>47</v>
      </c>
      <c r="AS47" s="418" t="str">
        <f t="array" ref="AS47">INDEX(AP$1:AP$71,SMALL(IF(AQ$1:AQ$71=AR47,ROW(AQ$1:AQ$71)),COUNTIF(AR$1:AR47,AR47)),1)</f>
        <v>Redbridge</v>
      </c>
      <c r="AT47" s="418">
        <f t="shared" si="10"/>
        <v>47</v>
      </c>
      <c r="AU47" s="418" t="str">
        <f t="shared" si="11"/>
        <v>Redbridge</v>
      </c>
      <c r="AX47" s="419" t="s">
        <v>211</v>
      </c>
      <c r="AY47" s="418">
        <f>VLOOKUP(AX47,'Rural 80'!$A$11:$BS$488,32,FALSE)</f>
        <v>13</v>
      </c>
      <c r="AZ47" s="418">
        <f t="array" ref="AZ47">INDEX(AY$1:AY$71,MATCH(SMALL(COUNTIF(AY$1:AY$71,"&lt;"&amp;AY$1:AY$71),ROW(AY47:AZ47)),COUNTIF(AY$1:AY$71,"&lt;"&amp;AY$1:AY$71),0))</f>
        <v>47</v>
      </c>
      <c r="BA47" s="418" t="str">
        <f t="array" ref="BA47">INDEX(AX$1:AX$71,SMALL(IF(AY$1:AY$71=AZ47,ROW(AY$1:AY$71)),COUNTIF(AZ$1:AZ47,AZ47)),1)</f>
        <v>Harrow</v>
      </c>
      <c r="BB47" s="418">
        <f t="shared" si="12"/>
        <v>47</v>
      </c>
      <c r="BC47" s="418" t="str">
        <f t="shared" si="13"/>
        <v>Harrow</v>
      </c>
      <c r="BF47" s="419" t="s">
        <v>211</v>
      </c>
      <c r="BG47" s="418">
        <f>VLOOKUP(BF47,'Rural 80'!$A$11:$BS$488,36,FALSE)</f>
        <v>11</v>
      </c>
      <c r="BH47" s="418">
        <f t="array" ref="BH47">INDEX(BG$1:BG$71,MATCH(SMALL(COUNTIF(BG$1:BG$71,"&lt;"&amp;BG$1:BG$71),ROW(BG47:BH47)),COUNTIF(BG$1:BG$71,"&lt;"&amp;BG$1:BG$71),0))</f>
        <v>47</v>
      </c>
      <c r="BI47" s="418" t="str">
        <f t="array" ref="BI47">INDEX(BF$1:BF$71,SMALL(IF(BG$1:BG$71=BH47,ROW(BG$1:BG$71)),COUNTIF(BH$1:BH47,BH47)),1)</f>
        <v>Greenwich</v>
      </c>
      <c r="BJ47" s="418">
        <f t="shared" si="14"/>
        <v>47</v>
      </c>
      <c r="BK47" s="418" t="str">
        <f t="shared" si="15"/>
        <v>Greenwich</v>
      </c>
      <c r="BN47" s="419" t="s">
        <v>211</v>
      </c>
      <c r="BO47" s="418">
        <f>VLOOKUP(BN47,'Rural 80'!$A$11:$BS$488,40,FALSE)</f>
        <v>11</v>
      </c>
      <c r="BP47" s="418">
        <f t="array" ref="BP47">INDEX(BO$1:BO$71,MATCH(SMALL(COUNTIF(BO$1:BO$71,"&lt;"&amp;BO$1:BO$71),ROW(BO47:BP47)),COUNTIF(BO$1:BO$71,"&lt;"&amp;BO$1:BO$71),0))</f>
        <v>47</v>
      </c>
      <c r="BQ47" s="418" t="str">
        <f t="array" ref="BQ47">INDEX(BN$1:BN$71,SMALL(IF(BO$1:BO$71=BP47,ROW(BO$1:BO$71)),COUNTIF(BP$1:BP47,BP47)),1)</f>
        <v>Harrow</v>
      </c>
      <c r="BR47" s="418">
        <f t="shared" si="16"/>
        <v>47</v>
      </c>
      <c r="BS47" s="418" t="str">
        <f t="shared" si="17"/>
        <v>Harrow</v>
      </c>
      <c r="BV47" s="419" t="s">
        <v>211</v>
      </c>
      <c r="BW47" s="418">
        <f>VLOOKUP(BV47,'Rural 80'!$A$11:$BS$488,44,FALSE)</f>
        <v>14</v>
      </c>
      <c r="BX47" s="418">
        <f t="array" ref="BX47">INDEX(BW$1:BW$71,MATCH(SMALL(COUNTIF(BW$1:BW$71,"&lt;"&amp;BW$1:BW$71),ROW(BW47:BX47)),COUNTIF(BW$1:BW$71,"&lt;"&amp;BW$1:BW$71),0))</f>
        <v>47</v>
      </c>
      <c r="BY47" s="418" t="str">
        <f t="array" ref="BY47">INDEX(BV$1:BV$71,SMALL(IF(BW$1:BW$71=BX47,ROW(BW$1:BW$71)),COUNTIF(BX$1:BX47,BX47)),1)</f>
        <v>Barnet</v>
      </c>
      <c r="BZ47" s="418">
        <f t="shared" si="18"/>
        <v>47</v>
      </c>
      <c r="CA47" s="418" t="str">
        <f t="shared" si="19"/>
        <v>Barnet</v>
      </c>
      <c r="CD47" s="419" t="s">
        <v>211</v>
      </c>
      <c r="CE47" s="418">
        <f>VLOOKUP(CD47,'Rural 80'!$A$11:$BS$488,48,FALSE)</f>
        <v>9</v>
      </c>
      <c r="CF47" s="418">
        <f t="array" ref="CF47">INDEX(CE$1:CE$71,MATCH(SMALL(COUNTIF(CE$1:CE$71,"&lt;"&amp;CE$1:CE$71),ROW(CE47:CF47)),COUNTIF(CE$1:CE$71,"&lt;"&amp;CE$1:CE$71),0))</f>
        <v>47</v>
      </c>
      <c r="CG47" s="418" t="str">
        <f t="array" ref="CG47">INDEX(CD$1:CD$71,SMALL(IF(CE$1:CE$71=CF47,ROW(CE$1:CE$71)),COUNTIF(CF$1:CF47,CF47)),1)</f>
        <v>Harrow</v>
      </c>
      <c r="CH47" s="418">
        <f t="shared" si="20"/>
        <v>47</v>
      </c>
      <c r="CI47" s="418" t="str">
        <f t="shared" si="21"/>
        <v>Harrow</v>
      </c>
      <c r="CL47" s="419" t="s">
        <v>211</v>
      </c>
      <c r="CM47" s="418">
        <f>VLOOKUP(CL47,'Rural 80'!$A$11:$BS$488,52,FALSE)</f>
        <v>8</v>
      </c>
      <c r="CN47" s="418">
        <f t="array" ref="CN47">INDEX(CM$1:CM$71,MATCH(SMALL(COUNTIF(CM$1:CM$71,"&lt;"&amp;CM$1:CM$71),ROW(CM47:CN47)),COUNTIF(CM$1:CM$71,"&lt;"&amp;CM$1:CM$71),0))</f>
        <v>47</v>
      </c>
      <c r="CO47" s="418" t="str">
        <f t="array" ref="CO47">INDEX(CL$1:CL$71,SMALL(IF(CM$1:CM$71=CN47,ROW(CM$1:CM$71)),COUNTIF(CN$1:CN47,CN47)),1)</f>
        <v>Redbridge</v>
      </c>
      <c r="CP47" s="418">
        <f t="shared" si="22"/>
        <v>47</v>
      </c>
      <c r="CQ47" s="418" t="str">
        <f t="shared" si="23"/>
        <v>Redbridge</v>
      </c>
      <c r="CT47" s="419" t="s">
        <v>211</v>
      </c>
      <c r="CU47" s="418" t="str">
        <f>VLOOKUP(CT47,'Rural 80'!$A$11:$BS$488,56,FALSE)</f>
        <v>9999</v>
      </c>
      <c r="CV47" s="418" t="str">
        <f t="array" ref="CV47">INDEX(CU$1:CU$71,MATCH(SMALL(COUNTIF(CU$1:CU$71,"&lt;"&amp;CU$1:CU$71),ROW(CU47:CV47)),COUNTIF(CU$1:CU$71,"&lt;"&amp;CU$1:CU$71),0))</f>
        <v>9999</v>
      </c>
      <c r="CW47" s="418" t="str">
        <f t="array" ref="CW47">INDEX(CT$1:CT$71,SMALL(IF(CU$1:CU$71=CV47,ROW(CU$1:CU$71)),COUNTIF(CV$1:CV47,CV47)),1)</f>
        <v>Rochdale</v>
      </c>
      <c r="CX47" s="418" t="str">
        <f t="shared" si="24"/>
        <v>no data</v>
      </c>
      <c r="CY47" s="418" t="str">
        <f t="shared" si="25"/>
        <v>Rochdale</v>
      </c>
      <c r="DB47" s="419" t="s">
        <v>211</v>
      </c>
      <c r="DC47" s="418" t="str">
        <f>VLOOKUP(DB47,'Rural 80'!$A$11:$BS$488,60,FALSE)</f>
        <v>9999</v>
      </c>
      <c r="DD47" s="418" t="str">
        <f t="array" ref="DD47">INDEX(DC$1:DC$71,MATCH(SMALL(COUNTIF(DC$1:DC$71,"&lt;"&amp;DC$1:DC$71),ROW(DC47:DD47)),COUNTIF(DC$1:DC$71,"&lt;"&amp;DC$1:DC$71),0))</f>
        <v>9999</v>
      </c>
      <c r="DE47" s="418" t="str">
        <f t="array" ref="DE47">INDEX(DB$1:DB$71,SMALL(IF(DC$1:DC$71=DD47,ROW(DC$1:DC$71)),COUNTIF(DD$1:DD47,DD47)),1)</f>
        <v>Rochdale</v>
      </c>
      <c r="DF47" s="418" t="str">
        <f t="shared" si="26"/>
        <v>no data</v>
      </c>
      <c r="DG47" s="418" t="str">
        <f t="shared" si="27"/>
        <v>Rochdale</v>
      </c>
      <c r="DJ47" s="419" t="s">
        <v>211</v>
      </c>
      <c r="DK47" s="418" t="str">
        <f>VLOOKUP(DJ47,'Rural 80'!$A$11:$BS$488,64,FALSE)</f>
        <v>9999</v>
      </c>
      <c r="DL47" s="418" t="str">
        <f t="array" ref="DL47">INDEX(DK$1:DK$71,MATCH(SMALL(COUNTIF(DK$1:DK$71,"&lt;"&amp;DK$1:DK$71),ROW(DK47:DL47)),COUNTIF(DK$1:DK$71,"&lt;"&amp;DK$1:DK$71),0))</f>
        <v>9999</v>
      </c>
      <c r="DM47" s="418" t="str">
        <f t="array" ref="DM47">INDEX(DJ$1:DJ$71,SMALL(IF(DK$1:DK$71=DL47,ROW(DK$1:DK$71)),COUNTIF(DL$1:DL47,DL47)),1)</f>
        <v>Rochdale</v>
      </c>
      <c r="DN47" s="418" t="str">
        <f t="shared" si="28"/>
        <v>no data</v>
      </c>
      <c r="DO47" s="418" t="str">
        <f t="shared" si="29"/>
        <v>Rochdale</v>
      </c>
      <c r="DR47" s="419" t="s">
        <v>211</v>
      </c>
      <c r="DS47" s="418" t="str">
        <f>VLOOKUP(DR47,'Rural 80'!$A$11:$BS$488,68,FALSE)</f>
        <v>9999</v>
      </c>
      <c r="DT47" s="418" t="str">
        <f t="array" ref="DT47">INDEX(DS$1:DS$71,MATCH(SMALL(COUNTIF(DS$1:DS$71,"&lt;"&amp;DS$1:DS$71),ROW(DS47:DT47)),COUNTIF(DS$1:DS$71,"&lt;"&amp;DS$1:DS$71),0))</f>
        <v>9999</v>
      </c>
      <c r="DU47" s="418" t="str">
        <f t="array" ref="DU47">INDEX(DR$1:DR$71,SMALL(IF(DS$1:DS$71=DT47,ROW(DS$1:DS$71)),COUNTIF(DT$1:DT47,DT47)),1)</f>
        <v>Rochdale</v>
      </c>
      <c r="DV47" s="418" t="str">
        <f t="shared" si="30"/>
        <v>no data</v>
      </c>
      <c r="DW47" s="418" t="str">
        <f t="shared" si="31"/>
        <v>Rochdale</v>
      </c>
    </row>
    <row r="48" spans="2:127" x14ac:dyDescent="0.25">
      <c r="B48" s="419" t="s">
        <v>217</v>
      </c>
      <c r="C48" s="418">
        <f>VLOOKUP(B48,'Rural 80'!$A$11:$BS$488,8,FALSE)</f>
        <v>48</v>
      </c>
      <c r="D48" s="418">
        <f t="array" ref="D48">INDEX(C$1:C$71,MATCH(SMALL(COUNTIF(C$1:C$71,"&lt;"&amp;C$1:C$71),ROW(C48:D48)),COUNTIF(C$1:C$71,"&lt;"&amp;C$1:C$71),0))</f>
        <v>48</v>
      </c>
      <c r="E48" s="418" t="str">
        <f t="array" ref="E48">INDEX(B$1:B$71,SMALL(IF(C$1:C$71=D48,ROW(C$1:C$71)),COUNTIF(D$1:D48,D48)),1)</f>
        <v>Runnymede</v>
      </c>
      <c r="F48" s="418">
        <f t="shared" si="32"/>
        <v>48</v>
      </c>
      <c r="G48" s="418" t="str">
        <f t="shared" si="33"/>
        <v>Runnymede</v>
      </c>
      <c r="J48" s="419" t="s">
        <v>217</v>
      </c>
      <c r="K48" s="418">
        <f>VLOOKUP(J48,'Rural 80'!$A$11:$BS$488,12,FALSE)</f>
        <v>46</v>
      </c>
      <c r="L48" s="418">
        <f t="array" ref="L48">INDEX(K$1:K$71,MATCH(SMALL(COUNTIF(K$1:K$71,"&lt;"&amp;K$1:K$71),ROW(K48:L48)),COUNTIF(K$1:K$71,"&lt;"&amp;K$1:K$71),0))</f>
        <v>48</v>
      </c>
      <c r="M48" s="418" t="str">
        <f t="array" ref="M48">INDEX(J$1:J$71,SMALL(IF(K$1:K$71=L48,ROW(K$1:K$71)),COUNTIF(L$1:L48,L48)),1)</f>
        <v>Harrow</v>
      </c>
      <c r="N48" s="418">
        <f t="shared" si="2"/>
        <v>48</v>
      </c>
      <c r="O48" s="418" t="str">
        <f t="shared" si="3"/>
        <v>Harrow</v>
      </c>
      <c r="R48" s="419" t="s">
        <v>217</v>
      </c>
      <c r="S48" s="418">
        <f>VLOOKUP(R48,'Rural 80'!$A$11:$BS$488,16,FALSE)</f>
        <v>42</v>
      </c>
      <c r="T48" s="418">
        <f t="array" ref="T48">INDEX(S$1:S$71,MATCH(SMALL(COUNTIF(S$1:S$71,"&lt;"&amp;S$1:S$71),ROW(S48:T48)),COUNTIF(S$1:S$71,"&lt;"&amp;S$1:S$71),0))</f>
        <v>48</v>
      </c>
      <c r="U48" s="418" t="str">
        <f t="array" ref="U48">INDEX(R$1:R$71,SMALL(IF(S$1:S$71=T48,ROW(S$1:S$71)),COUNTIF(T$1:T48,T48)),1)</f>
        <v>Harrow</v>
      </c>
      <c r="V48" s="418">
        <f t="shared" si="4"/>
        <v>48</v>
      </c>
      <c r="W48" s="418" t="str">
        <f t="shared" si="5"/>
        <v>Harrow</v>
      </c>
      <c r="Z48" s="419" t="s">
        <v>217</v>
      </c>
      <c r="AA48" s="418">
        <f>VLOOKUP(Z48,'Rural 80'!$A$11:$BS$488,20,FALSE)</f>
        <v>42</v>
      </c>
      <c r="AB48" s="418">
        <f t="array" ref="AB48">INDEX(AA$1:AA$71,MATCH(SMALL(COUNTIF(AA$1:AA$71,"&lt;"&amp;AA$1:AA$71),ROW(AA48:AB48)),COUNTIF(AA$1:AA$71,"&lt;"&amp;AA$1:AA$71),0))</f>
        <v>48</v>
      </c>
      <c r="AC48" s="418" t="str">
        <f t="array" ref="AC48">INDEX(Z$1:Z$71,SMALL(IF(AA$1:AA$71=AB48,ROW(AA$1:AA$71)),COUNTIF(AB$1:AB48,AB48)),1)</f>
        <v>Lewisham</v>
      </c>
      <c r="AD48" s="418">
        <f t="shared" si="6"/>
        <v>48</v>
      </c>
      <c r="AE48" s="418" t="str">
        <f t="shared" si="7"/>
        <v>Lewisham</v>
      </c>
      <c r="AH48" s="419" t="s">
        <v>217</v>
      </c>
      <c r="AI48" s="418">
        <f>VLOOKUP(AH48,'Rural 80'!$A$11:$BS$488,24,FALSE)</f>
        <v>45</v>
      </c>
      <c r="AJ48" s="418">
        <f t="array" ref="AJ48">INDEX(AI$1:AI$71,MATCH(SMALL(COUNTIF(AI$1:AI$71,"&lt;"&amp;AI$1:AI$71),ROW(AI48:AJ48)),COUNTIF(AI$1:AI$71,"&lt;"&amp;AI$1:AI$71),0))</f>
        <v>48</v>
      </c>
      <c r="AK48" s="418" t="str">
        <f t="array" ref="AK48">INDEX(AH$1:AH$71,SMALL(IF(AI$1:AI$71=AJ48,ROW(AI$1:AI$71)),COUNTIF(AJ$1:AJ48,AJ48)),1)</f>
        <v>Lewisham</v>
      </c>
      <c r="AL48" s="418">
        <f t="shared" si="8"/>
        <v>48</v>
      </c>
      <c r="AM48" s="418" t="str">
        <f t="shared" si="9"/>
        <v>Lewisham</v>
      </c>
      <c r="AP48" s="419" t="s">
        <v>217</v>
      </c>
      <c r="AQ48" s="418">
        <f>VLOOKUP(AP48,'Rural 80'!$A$11:$BS$488,28,FALSE)</f>
        <v>45</v>
      </c>
      <c r="AR48" s="418">
        <f t="array" ref="AR48">INDEX(AQ$1:AQ$71,MATCH(SMALL(COUNTIF(AQ$1:AQ$71,"&lt;"&amp;AQ$1:AQ$71),ROW(AQ48:AR48)),COUNTIF(AQ$1:AQ$71,"&lt;"&amp;AQ$1:AQ$71),0))</f>
        <v>48</v>
      </c>
      <c r="AS48" s="418" t="str">
        <f t="array" ref="AS48">INDEX(AP$1:AP$71,SMALL(IF(AQ$1:AQ$71=AR48,ROW(AQ$1:AQ$71)),COUNTIF(AR$1:AR48,AR48)),1)</f>
        <v>Greenwich</v>
      </c>
      <c r="AT48" s="418">
        <f t="shared" si="10"/>
        <v>48</v>
      </c>
      <c r="AU48" s="418" t="str">
        <f t="shared" si="11"/>
        <v>Greenwich</v>
      </c>
      <c r="AX48" s="419" t="s">
        <v>217</v>
      </c>
      <c r="AY48" s="418">
        <f>VLOOKUP(AX48,'Rural 80'!$A$11:$BS$488,32,FALSE)</f>
        <v>40</v>
      </c>
      <c r="AZ48" s="418">
        <f t="array" ref="AZ48">INDEX(AY$1:AY$71,MATCH(SMALL(COUNTIF(AY$1:AY$71,"&lt;"&amp;AY$1:AY$71),ROW(AY48:AZ48)),COUNTIF(AY$1:AY$71,"&lt;"&amp;AY$1:AY$71),0))</f>
        <v>48</v>
      </c>
      <c r="BA48" s="418" t="str">
        <f t="array" ref="BA48">INDEX(AX$1:AX$71,SMALL(IF(AY$1:AY$71=AZ48,ROW(AY$1:AY$71)),COUNTIF(AZ$1:AZ48,AZ48)),1)</f>
        <v>Greenwich</v>
      </c>
      <c r="BB48" s="418">
        <f t="shared" si="12"/>
        <v>48</v>
      </c>
      <c r="BC48" s="418" t="str">
        <f t="shared" si="13"/>
        <v>Greenwich</v>
      </c>
      <c r="BF48" s="419" t="s">
        <v>217</v>
      </c>
      <c r="BG48" s="418">
        <f>VLOOKUP(BF48,'Rural 80'!$A$11:$BS$488,36,FALSE)</f>
        <v>50</v>
      </c>
      <c r="BH48" s="418">
        <f t="array" ref="BH48">INDEX(BG$1:BG$71,MATCH(SMALL(COUNTIF(BG$1:BG$71,"&lt;"&amp;BG$1:BG$71),ROW(BG48:BH48)),COUNTIF(BG$1:BG$71,"&lt;"&amp;BG$1:BG$71),0))</f>
        <v>48</v>
      </c>
      <c r="BI48" s="418" t="str">
        <f t="array" ref="BI48">INDEX(BF$1:BF$71,SMALL(IF(BG$1:BG$71=BH48,ROW(BG$1:BG$71)),COUNTIF(BH$1:BH48,BH48)),1)</f>
        <v>Redbridge</v>
      </c>
      <c r="BJ48" s="418">
        <f t="shared" si="14"/>
        <v>48</v>
      </c>
      <c r="BK48" s="418" t="str">
        <f t="shared" si="15"/>
        <v>Redbridge</v>
      </c>
      <c r="BN48" s="419" t="s">
        <v>217</v>
      </c>
      <c r="BO48" s="418">
        <f>VLOOKUP(BN48,'Rural 80'!$A$11:$BS$488,40,FALSE)</f>
        <v>60</v>
      </c>
      <c r="BP48" s="418">
        <f t="array" ref="BP48">INDEX(BO$1:BO$71,MATCH(SMALL(COUNTIF(BO$1:BO$71,"&lt;"&amp;BO$1:BO$71),ROW(BO48:BP48)),COUNTIF(BO$1:BO$71,"&lt;"&amp;BO$1:BO$71),0))</f>
        <v>48</v>
      </c>
      <c r="BQ48" s="418" t="str">
        <f t="array" ref="BQ48">INDEX(BN$1:BN$71,SMALL(IF(BO$1:BO$71=BP48,ROW(BO$1:BO$71)),COUNTIF(BP$1:BP48,BP48)),1)</f>
        <v>Merton</v>
      </c>
      <c r="BR48" s="418">
        <f t="shared" si="16"/>
        <v>48</v>
      </c>
      <c r="BS48" s="418" t="str">
        <f t="shared" si="17"/>
        <v>Merton</v>
      </c>
      <c r="BV48" s="419" t="s">
        <v>217</v>
      </c>
      <c r="BW48" s="418">
        <f>VLOOKUP(BV48,'Rural 80'!$A$11:$BS$488,44,FALSE)</f>
        <v>52</v>
      </c>
      <c r="BX48" s="418">
        <f t="array" ref="BX48">INDEX(BW$1:BW$71,MATCH(SMALL(COUNTIF(BW$1:BW$71,"&lt;"&amp;BW$1:BW$71),ROW(BW48:BX48)),COUNTIF(BW$1:BW$71,"&lt;"&amp;BW$1:BW$71),0))</f>
        <v>48</v>
      </c>
      <c r="BY48" s="418" t="str">
        <f t="array" ref="BY48">INDEX(BV$1:BV$71,SMALL(IF(BW$1:BW$71=BX48,ROW(BW$1:BW$71)),COUNTIF(BX$1:BX48,BX48)),1)</f>
        <v>Ealing</v>
      </c>
      <c r="BZ48" s="418">
        <f t="shared" si="18"/>
        <v>48</v>
      </c>
      <c r="CA48" s="418" t="str">
        <f t="shared" si="19"/>
        <v>Ealing</v>
      </c>
      <c r="CD48" s="419" t="s">
        <v>217</v>
      </c>
      <c r="CE48" s="418">
        <f>VLOOKUP(CD48,'Rural 80'!$A$11:$BS$488,48,FALSE)</f>
        <v>44</v>
      </c>
      <c r="CF48" s="418">
        <f t="array" ref="CF48">INDEX(CE$1:CE$71,MATCH(SMALL(COUNTIF(CE$1:CE$71,"&lt;"&amp;CE$1:CE$71),ROW(CE48:CF48)),COUNTIF(CE$1:CE$71,"&lt;"&amp;CE$1:CE$71),0))</f>
        <v>48</v>
      </c>
      <c r="CG48" s="418" t="str">
        <f t="array" ref="CG48">INDEX(CD$1:CD$71,SMALL(IF(CE$1:CE$71=CF48,ROW(CE$1:CE$71)),COUNTIF(CF$1:CF48,CF48)),1)</f>
        <v>Waltham Forest</v>
      </c>
      <c r="CH48" s="418">
        <f t="shared" si="20"/>
        <v>48</v>
      </c>
      <c r="CI48" s="418" t="str">
        <f t="shared" si="21"/>
        <v>Waltham Forest</v>
      </c>
      <c r="CL48" s="419" t="s">
        <v>217</v>
      </c>
      <c r="CM48" s="418">
        <f>VLOOKUP(CL48,'Rural 80'!$A$11:$BS$488,52,FALSE)</f>
        <v>41</v>
      </c>
      <c r="CN48" s="418">
        <f t="array" ref="CN48">INDEX(CM$1:CM$71,MATCH(SMALL(COUNTIF(CM$1:CM$71,"&lt;"&amp;CM$1:CM$71),ROW(CM48:CN48)),COUNTIF(CM$1:CM$71,"&lt;"&amp;CM$1:CM$71),0))</f>
        <v>48</v>
      </c>
      <c r="CO48" s="418" t="str">
        <f t="array" ref="CO48">INDEX(CL$1:CL$71,SMALL(IF(CM$1:CM$71=CN48,ROW(CM$1:CM$71)),COUNTIF(CN$1:CN48,CN48)),1)</f>
        <v>Lewisham</v>
      </c>
      <c r="CP48" s="418">
        <f t="shared" si="22"/>
        <v>48</v>
      </c>
      <c r="CQ48" s="418" t="str">
        <f t="shared" si="23"/>
        <v>Lewisham</v>
      </c>
      <c r="CT48" s="419" t="s">
        <v>217</v>
      </c>
      <c r="CU48" s="418" t="str">
        <f>VLOOKUP(CT48,'Rural 80'!$A$11:$BS$488,56,FALSE)</f>
        <v>9999</v>
      </c>
      <c r="CV48" s="418" t="str">
        <f t="array" ref="CV48">INDEX(CU$1:CU$71,MATCH(SMALL(COUNTIF(CU$1:CU$71,"&lt;"&amp;CU$1:CU$71),ROW(CU48:CV48)),COUNTIF(CU$1:CU$71,"&lt;"&amp;CU$1:CU$71),0))</f>
        <v>9999</v>
      </c>
      <c r="CW48" s="418" t="str">
        <f t="array" ref="CW48">INDEX(CT$1:CT$71,SMALL(IF(CU$1:CU$71=CV48,ROW(CU$1:CU$71)),COUNTIF(CV$1:CV48,CV48)),1)</f>
        <v>Runnymede</v>
      </c>
      <c r="CX48" s="418" t="str">
        <f t="shared" si="24"/>
        <v>no data</v>
      </c>
      <c r="CY48" s="418" t="str">
        <f t="shared" si="25"/>
        <v>Runnymede</v>
      </c>
      <c r="DB48" s="419" t="s">
        <v>217</v>
      </c>
      <c r="DC48" s="418" t="str">
        <f>VLOOKUP(DB48,'Rural 80'!$A$11:$BS$488,60,FALSE)</f>
        <v>9999</v>
      </c>
      <c r="DD48" s="418" t="str">
        <f t="array" ref="DD48">INDEX(DC$1:DC$71,MATCH(SMALL(COUNTIF(DC$1:DC$71,"&lt;"&amp;DC$1:DC$71),ROW(DC48:DD48)),COUNTIF(DC$1:DC$71,"&lt;"&amp;DC$1:DC$71),0))</f>
        <v>9999</v>
      </c>
      <c r="DE48" s="418" t="str">
        <f t="array" ref="DE48">INDEX(DB$1:DB$71,SMALL(IF(DC$1:DC$71=DD48,ROW(DC$1:DC$71)),COUNTIF(DD$1:DD48,DD48)),1)</f>
        <v>Runnymede</v>
      </c>
      <c r="DF48" s="418" t="str">
        <f t="shared" si="26"/>
        <v>no data</v>
      </c>
      <c r="DG48" s="418" t="str">
        <f t="shared" si="27"/>
        <v>Runnymede</v>
      </c>
      <c r="DJ48" s="419" t="s">
        <v>217</v>
      </c>
      <c r="DK48" s="418" t="str">
        <f>VLOOKUP(DJ48,'Rural 80'!$A$11:$BS$488,64,FALSE)</f>
        <v>9999</v>
      </c>
      <c r="DL48" s="418" t="str">
        <f t="array" ref="DL48">INDEX(DK$1:DK$71,MATCH(SMALL(COUNTIF(DK$1:DK$71,"&lt;"&amp;DK$1:DK$71),ROW(DK48:DL48)),COUNTIF(DK$1:DK$71,"&lt;"&amp;DK$1:DK$71),0))</f>
        <v>9999</v>
      </c>
      <c r="DM48" s="418" t="str">
        <f t="array" ref="DM48">INDEX(DJ$1:DJ$71,SMALL(IF(DK$1:DK$71=DL48,ROW(DK$1:DK$71)),COUNTIF(DL$1:DL48,DL48)),1)</f>
        <v>Runnymede</v>
      </c>
      <c r="DN48" s="418" t="str">
        <f t="shared" si="28"/>
        <v>no data</v>
      </c>
      <c r="DO48" s="418" t="str">
        <f t="shared" si="29"/>
        <v>Runnymede</v>
      </c>
      <c r="DR48" s="419" t="s">
        <v>217</v>
      </c>
      <c r="DS48" s="418" t="str">
        <f>VLOOKUP(DR48,'Rural 80'!$A$11:$BS$488,68,FALSE)</f>
        <v>9999</v>
      </c>
      <c r="DT48" s="418" t="str">
        <f t="array" ref="DT48">INDEX(DS$1:DS$71,MATCH(SMALL(COUNTIF(DS$1:DS$71,"&lt;"&amp;DS$1:DS$71),ROW(DS48:DT48)),COUNTIF(DS$1:DS$71,"&lt;"&amp;DS$1:DS$71),0))</f>
        <v>9999</v>
      </c>
      <c r="DU48" s="418" t="str">
        <f t="array" ref="DU48">INDEX(DR$1:DR$71,SMALL(IF(DS$1:DS$71=DT48,ROW(DS$1:DS$71)),COUNTIF(DT$1:DT48,DT48)),1)</f>
        <v>Runnymede</v>
      </c>
      <c r="DV48" s="418" t="str">
        <f t="shared" si="30"/>
        <v>no data</v>
      </c>
      <c r="DW48" s="418" t="str">
        <f t="shared" si="31"/>
        <v>Runnymede</v>
      </c>
    </row>
    <row r="49" spans="2:127" x14ac:dyDescent="0.25">
      <c r="B49" s="419" t="s">
        <v>222</v>
      </c>
      <c r="C49" s="418">
        <f>VLOOKUP(B49,'Rural 80'!$A$11:$BS$488,8,FALSE)</f>
        <v>36</v>
      </c>
      <c r="D49" s="418">
        <f t="array" ref="D49">INDEX(C$1:C$71,MATCH(SMALL(COUNTIF(C$1:C$71,"&lt;"&amp;C$1:C$71),ROW(C49:D49)),COUNTIF(C$1:C$71,"&lt;"&amp;C$1:C$71),0))</f>
        <v>49</v>
      </c>
      <c r="E49" s="418" t="str">
        <f t="array" ref="E49">INDEX(B$1:B$71,SMALL(IF(C$1:C$71=D49,ROW(C$1:C$71)),COUNTIF(D$1:D49,D49)),1)</f>
        <v>Wandsworth</v>
      </c>
      <c r="F49" s="418">
        <f t="shared" si="32"/>
        <v>49</v>
      </c>
      <c r="G49" s="418" t="str">
        <f t="shared" si="33"/>
        <v>Wandsworth</v>
      </c>
      <c r="J49" s="419" t="s">
        <v>222</v>
      </c>
      <c r="K49" s="418">
        <f>VLOOKUP(J49,'Rural 80'!$A$11:$BS$488,12,FALSE)</f>
        <v>35</v>
      </c>
      <c r="L49" s="418">
        <f t="array" ref="L49">INDEX(K$1:K$71,MATCH(SMALL(COUNTIF(K$1:K$71,"&lt;"&amp;K$1:K$71),ROW(K49:L49)),COUNTIF(K$1:K$71,"&lt;"&amp;K$1:K$71),0))</f>
        <v>49</v>
      </c>
      <c r="M49" s="418" t="str">
        <f t="array" ref="M49">INDEX(J$1:J$71,SMALL(IF(K$1:K$71=L49,ROW(K$1:K$71)),COUNTIF(L$1:L49,L49)),1)</f>
        <v>Merton</v>
      </c>
      <c r="N49" s="418">
        <f t="shared" si="2"/>
        <v>49</v>
      </c>
      <c r="O49" s="418" t="str">
        <f t="shared" si="3"/>
        <v>Merton</v>
      </c>
      <c r="R49" s="419" t="s">
        <v>222</v>
      </c>
      <c r="S49" s="418">
        <f>VLOOKUP(R49,'Rural 80'!$A$11:$BS$488,16,FALSE)</f>
        <v>34</v>
      </c>
      <c r="T49" s="418">
        <f t="array" ref="T49">INDEX(S$1:S$71,MATCH(SMALL(COUNTIF(S$1:S$71,"&lt;"&amp;S$1:S$71),ROW(S49:T49)),COUNTIF(S$1:S$71,"&lt;"&amp;S$1:S$71),0))</f>
        <v>49</v>
      </c>
      <c r="U49" s="418" t="str">
        <f t="array" ref="U49">INDEX(R$1:R$71,SMALL(IF(S$1:S$71=T49,ROW(S$1:S$71)),COUNTIF(T$1:T49,T49)),1)</f>
        <v>Merton</v>
      </c>
      <c r="V49" s="418">
        <f t="shared" si="4"/>
        <v>49</v>
      </c>
      <c r="W49" s="418" t="str">
        <f t="shared" si="5"/>
        <v>Merton</v>
      </c>
      <c r="Z49" s="419" t="s">
        <v>222</v>
      </c>
      <c r="AA49" s="418">
        <f>VLOOKUP(Z49,'Rural 80'!$A$11:$BS$488,20,FALSE)</f>
        <v>30</v>
      </c>
      <c r="AB49" s="418">
        <f t="array" ref="AB49">INDEX(AA$1:AA$71,MATCH(SMALL(COUNTIF(AA$1:AA$71,"&lt;"&amp;AA$1:AA$71),ROW(AA49:AB49)),COUNTIF(AA$1:AA$71,"&lt;"&amp;AA$1:AA$71),0))</f>
        <v>49</v>
      </c>
      <c r="AC49" s="418" t="str">
        <f t="array" ref="AC49">INDEX(Z$1:Z$71,SMALL(IF(AA$1:AA$71=AB49,ROW(AA$1:AA$71)),COUNTIF(AB$1:AB49,AB49)),1)</f>
        <v>Hackney</v>
      </c>
      <c r="AD49" s="418">
        <f t="shared" si="6"/>
        <v>49</v>
      </c>
      <c r="AE49" s="418" t="str">
        <f t="shared" si="7"/>
        <v>Hackney</v>
      </c>
      <c r="AH49" s="419" t="s">
        <v>222</v>
      </c>
      <c r="AI49" s="418">
        <f>VLOOKUP(AH49,'Rural 80'!$A$11:$BS$488,24,FALSE)</f>
        <v>39</v>
      </c>
      <c r="AJ49" s="418">
        <f t="array" ref="AJ49">INDEX(AI$1:AI$71,MATCH(SMALL(COUNTIF(AI$1:AI$71,"&lt;"&amp;AI$1:AI$71),ROW(AI49:AJ49)),COUNTIF(AI$1:AI$71,"&lt;"&amp;AI$1:AI$71),0))</f>
        <v>49</v>
      </c>
      <c r="AK49" s="418" t="str">
        <f t="array" ref="AK49">INDEX(AH$1:AH$71,SMALL(IF(AI$1:AI$71=AJ49,ROW(AI$1:AI$71)),COUNTIF(AJ$1:AJ49,AJ49)),1)</f>
        <v>Redbridge</v>
      </c>
      <c r="AL49" s="418">
        <f t="shared" si="8"/>
        <v>49</v>
      </c>
      <c r="AM49" s="418" t="str">
        <f t="shared" si="9"/>
        <v>Redbridge</v>
      </c>
      <c r="AP49" s="419" t="s">
        <v>222</v>
      </c>
      <c r="AQ49" s="418">
        <f>VLOOKUP(AP49,'Rural 80'!$A$11:$BS$488,28,FALSE)</f>
        <v>37</v>
      </c>
      <c r="AR49" s="418">
        <f t="array" ref="AR49">INDEX(AQ$1:AQ$71,MATCH(SMALL(COUNTIF(AQ$1:AQ$71,"&lt;"&amp;AQ$1:AQ$71),ROW(AQ49:AR49)),COUNTIF(AQ$1:AQ$71,"&lt;"&amp;AQ$1:AQ$71),0))</f>
        <v>49</v>
      </c>
      <c r="AS49" s="418" t="str">
        <f t="array" ref="AS49">INDEX(AP$1:AP$71,SMALL(IF(AQ$1:AQ$71=AR49,ROW(AQ$1:AQ$71)),COUNTIF(AR$1:AR49,AR49)),1)</f>
        <v>Merton</v>
      </c>
      <c r="AT49" s="418">
        <f t="shared" si="10"/>
        <v>49</v>
      </c>
      <c r="AU49" s="418" t="str">
        <f t="shared" si="11"/>
        <v>Merton</v>
      </c>
      <c r="AX49" s="419" t="s">
        <v>222</v>
      </c>
      <c r="AY49" s="418">
        <f>VLOOKUP(AX49,'Rural 80'!$A$11:$BS$488,32,FALSE)</f>
        <v>39</v>
      </c>
      <c r="AZ49" s="418">
        <f t="array" ref="AZ49">INDEX(AY$1:AY$71,MATCH(SMALL(COUNTIF(AY$1:AY$71,"&lt;"&amp;AY$1:AY$71),ROW(AY49:AZ49)),COUNTIF(AY$1:AY$71,"&lt;"&amp;AY$1:AY$71),0))</f>
        <v>49</v>
      </c>
      <c r="BA49" s="418" t="str">
        <f t="array" ref="BA49">INDEX(AX$1:AX$71,SMALL(IF(AY$1:AY$71=AZ49,ROW(AY$1:AY$71)),COUNTIF(AZ$1:AZ49,AZ49)),1)</f>
        <v>Redbridge</v>
      </c>
      <c r="BB49" s="418">
        <f t="shared" si="12"/>
        <v>49</v>
      </c>
      <c r="BC49" s="418" t="str">
        <f t="shared" si="13"/>
        <v>Redbridge</v>
      </c>
      <c r="BF49" s="419" t="s">
        <v>222</v>
      </c>
      <c r="BG49" s="418">
        <f>VLOOKUP(BF49,'Rural 80'!$A$11:$BS$488,36,FALSE)</f>
        <v>40</v>
      </c>
      <c r="BH49" s="418">
        <f t="array" ref="BH49">INDEX(BG$1:BG$71,MATCH(SMALL(COUNTIF(BG$1:BG$71,"&lt;"&amp;BG$1:BG$71),ROW(BG49:BH49)),COUNTIF(BG$1:BG$71,"&lt;"&amp;BG$1:BG$71),0))</f>
        <v>49</v>
      </c>
      <c r="BI49" s="418" t="str">
        <f t="array" ref="BI49">INDEX(BF$1:BF$71,SMALL(IF(BG$1:BG$71=BH49,ROW(BG$1:BG$71)),COUNTIF(BH$1:BH49,BH49)),1)</f>
        <v>Manchester</v>
      </c>
      <c r="BJ49" s="418">
        <f t="shared" si="14"/>
        <v>49</v>
      </c>
      <c r="BK49" s="418" t="str">
        <f t="shared" si="15"/>
        <v>Manchester</v>
      </c>
      <c r="BN49" s="419" t="s">
        <v>222</v>
      </c>
      <c r="BO49" s="418">
        <f>VLOOKUP(BN49,'Rural 80'!$A$11:$BS$488,40,FALSE)</f>
        <v>34</v>
      </c>
      <c r="BP49" s="418">
        <f t="array" ref="BP49">INDEX(BO$1:BO$71,MATCH(SMALL(COUNTIF(BO$1:BO$71,"&lt;"&amp;BO$1:BO$71),ROW(BO49:BP49)),COUNTIF(BO$1:BO$71,"&lt;"&amp;BO$1:BO$71),0))</f>
        <v>49</v>
      </c>
      <c r="BQ49" s="418" t="str">
        <f t="array" ref="BQ49">INDEX(BN$1:BN$71,SMALL(IF(BO$1:BO$71=BP49,ROW(BO$1:BO$71)),COUNTIF(BP$1:BP49,BP49)),1)</f>
        <v>Ealing</v>
      </c>
      <c r="BR49" s="418">
        <f t="shared" si="16"/>
        <v>49</v>
      </c>
      <c r="BS49" s="418" t="str">
        <f t="shared" si="17"/>
        <v>Ealing</v>
      </c>
      <c r="BV49" s="419" t="s">
        <v>222</v>
      </c>
      <c r="BW49" s="418">
        <f>VLOOKUP(BV49,'Rural 80'!$A$11:$BS$488,44,FALSE)</f>
        <v>33</v>
      </c>
      <c r="BX49" s="418">
        <f t="array" ref="BX49">INDEX(BW$1:BW$71,MATCH(SMALL(COUNTIF(BW$1:BW$71,"&lt;"&amp;BW$1:BW$71),ROW(BW49:BX49)),COUNTIF(BW$1:BW$71,"&lt;"&amp;BW$1:BW$71),0))</f>
        <v>49</v>
      </c>
      <c r="BY49" s="418" t="str">
        <f t="array" ref="BY49">INDEX(BV$1:BV$71,SMALL(IF(BW$1:BW$71=BX49,ROW(BW$1:BW$71)),COUNTIF(BX$1:BX49,BX49)),1)</f>
        <v>Merton</v>
      </c>
      <c r="BZ49" s="418">
        <f t="shared" si="18"/>
        <v>49</v>
      </c>
      <c r="CA49" s="418" t="str">
        <f t="shared" si="19"/>
        <v>Merton</v>
      </c>
      <c r="CD49" s="419" t="s">
        <v>222</v>
      </c>
      <c r="CE49" s="418">
        <f>VLOOKUP(CD49,'Rural 80'!$A$11:$BS$488,48,FALSE)</f>
        <v>33</v>
      </c>
      <c r="CF49" s="418">
        <f t="array" ref="CF49">INDEX(CE$1:CE$71,MATCH(SMALL(COUNTIF(CE$1:CE$71,"&lt;"&amp;CE$1:CE$71),ROW(CE49:CF49)),COUNTIF(CE$1:CE$71,"&lt;"&amp;CE$1:CE$71),0))</f>
        <v>49</v>
      </c>
      <c r="CG49" s="418" t="str">
        <f t="array" ref="CG49">INDEX(CD$1:CD$71,SMALL(IF(CE$1:CE$71=CF49,ROW(CE$1:CE$71)),COUNTIF(CF$1:CF49,CF49)),1)</f>
        <v>Merton</v>
      </c>
      <c r="CH49" s="418">
        <f t="shared" si="20"/>
        <v>49</v>
      </c>
      <c r="CI49" s="418" t="str">
        <f t="shared" si="21"/>
        <v>Merton</v>
      </c>
      <c r="CL49" s="419" t="s">
        <v>222</v>
      </c>
      <c r="CM49" s="418">
        <f>VLOOKUP(CL49,'Rural 80'!$A$11:$BS$488,52,FALSE)</f>
        <v>24</v>
      </c>
      <c r="CN49" s="418">
        <f t="array" ref="CN49">INDEX(CM$1:CM$71,MATCH(SMALL(COUNTIF(CM$1:CM$71,"&lt;"&amp;CM$1:CM$71),ROW(CM49:CN49)),COUNTIF(CM$1:CM$71,"&lt;"&amp;CM$1:CM$71),0))</f>
        <v>49</v>
      </c>
      <c r="CO49" s="418" t="str">
        <f t="array" ref="CO49">INDEX(CL$1:CL$71,SMALL(IF(CM$1:CM$71=CN49,ROW(CM$1:CM$71)),COUNTIF(CN$1:CN49,CN49)),1)</f>
        <v>Barking and Dagenham</v>
      </c>
      <c r="CP49" s="418">
        <f t="shared" si="22"/>
        <v>49</v>
      </c>
      <c r="CQ49" s="418" t="str">
        <f t="shared" si="23"/>
        <v>Barking and Dagenham</v>
      </c>
      <c r="CT49" s="419" t="s">
        <v>222</v>
      </c>
      <c r="CU49" s="418" t="str">
        <f>VLOOKUP(CT49,'Rural 80'!$A$11:$BS$488,56,FALSE)</f>
        <v>9999</v>
      </c>
      <c r="CV49" s="418" t="str">
        <f t="array" ref="CV49">INDEX(CU$1:CU$71,MATCH(SMALL(COUNTIF(CU$1:CU$71,"&lt;"&amp;CU$1:CU$71),ROW(CU49:CV49)),COUNTIF(CU$1:CU$71,"&lt;"&amp;CU$1:CU$71),0))</f>
        <v>9999</v>
      </c>
      <c r="CW49" s="418" t="str">
        <f t="array" ref="CW49">INDEX(CT$1:CT$71,SMALL(IF(CU$1:CU$71=CV49,ROW(CU$1:CU$71)),COUNTIF(CV$1:CV49,CV49)),1)</f>
        <v>Salford</v>
      </c>
      <c r="CX49" s="418" t="str">
        <f t="shared" si="24"/>
        <v>no data</v>
      </c>
      <c r="CY49" s="418" t="str">
        <f t="shared" si="25"/>
        <v>Salford</v>
      </c>
      <c r="DB49" s="419" t="s">
        <v>222</v>
      </c>
      <c r="DC49" s="418" t="str">
        <f>VLOOKUP(DB49,'Rural 80'!$A$11:$BS$488,60,FALSE)</f>
        <v>9999</v>
      </c>
      <c r="DD49" s="418" t="str">
        <f t="array" ref="DD49">INDEX(DC$1:DC$71,MATCH(SMALL(COUNTIF(DC$1:DC$71,"&lt;"&amp;DC$1:DC$71),ROW(DC49:DD49)),COUNTIF(DC$1:DC$71,"&lt;"&amp;DC$1:DC$71),0))</f>
        <v>9999</v>
      </c>
      <c r="DE49" s="418" t="str">
        <f t="array" ref="DE49">INDEX(DB$1:DB$71,SMALL(IF(DC$1:DC$71=DD49,ROW(DC$1:DC$71)),COUNTIF(DD$1:DD49,DD49)),1)</f>
        <v>Salford</v>
      </c>
      <c r="DF49" s="418" t="str">
        <f t="shared" si="26"/>
        <v>no data</v>
      </c>
      <c r="DG49" s="418" t="str">
        <f t="shared" si="27"/>
        <v>Salford</v>
      </c>
      <c r="DJ49" s="419" t="s">
        <v>222</v>
      </c>
      <c r="DK49" s="418" t="str">
        <f>VLOOKUP(DJ49,'Rural 80'!$A$11:$BS$488,64,FALSE)</f>
        <v>9999</v>
      </c>
      <c r="DL49" s="418" t="str">
        <f t="array" ref="DL49">INDEX(DK$1:DK$71,MATCH(SMALL(COUNTIF(DK$1:DK$71,"&lt;"&amp;DK$1:DK$71),ROW(DK49:DL49)),COUNTIF(DK$1:DK$71,"&lt;"&amp;DK$1:DK$71),0))</f>
        <v>9999</v>
      </c>
      <c r="DM49" s="418" t="str">
        <f t="array" ref="DM49">INDEX(DJ$1:DJ$71,SMALL(IF(DK$1:DK$71=DL49,ROW(DK$1:DK$71)),COUNTIF(DL$1:DL49,DL49)),1)</f>
        <v>Salford</v>
      </c>
      <c r="DN49" s="418" t="str">
        <f t="shared" si="28"/>
        <v>no data</v>
      </c>
      <c r="DO49" s="418" t="str">
        <f t="shared" si="29"/>
        <v>Salford</v>
      </c>
      <c r="DR49" s="419" t="s">
        <v>222</v>
      </c>
      <c r="DS49" s="418" t="str">
        <f>VLOOKUP(DR49,'Rural 80'!$A$11:$BS$488,68,FALSE)</f>
        <v>9999</v>
      </c>
      <c r="DT49" s="418" t="str">
        <f t="array" ref="DT49">INDEX(DS$1:DS$71,MATCH(SMALL(COUNTIF(DS$1:DS$71,"&lt;"&amp;DS$1:DS$71),ROW(DS49:DT49)),COUNTIF(DS$1:DS$71,"&lt;"&amp;DS$1:DS$71),0))</f>
        <v>9999</v>
      </c>
      <c r="DU49" s="418" t="str">
        <f t="array" ref="DU49">INDEX(DR$1:DR$71,SMALL(IF(DS$1:DS$71=DT49,ROW(DS$1:DS$71)),COUNTIF(DT$1:DT49,DT49)),1)</f>
        <v>Salford</v>
      </c>
      <c r="DV49" s="418" t="str">
        <f t="shared" si="30"/>
        <v>no data</v>
      </c>
      <c r="DW49" s="418" t="str">
        <f t="shared" si="31"/>
        <v>Salford</v>
      </c>
    </row>
    <row r="50" spans="2:127" x14ac:dyDescent="0.25">
      <c r="B50" s="419" t="s">
        <v>223</v>
      </c>
      <c r="C50" s="418">
        <f>VLOOKUP(B50,'Rural 80'!$A$11:$BS$488,8,FALSE)</f>
        <v>25</v>
      </c>
      <c r="D50" s="418">
        <f t="array" ref="D50">INDEX(C$1:C$71,MATCH(SMALL(COUNTIF(C$1:C$71,"&lt;"&amp;C$1:C$71),ROW(C50:D50)),COUNTIF(C$1:C$71,"&lt;"&amp;C$1:C$71),0))</f>
        <v>50</v>
      </c>
      <c r="E50" s="418" t="str">
        <f t="array" ref="E50">INDEX(B$1:B$71,SMALL(IF(C$1:C$71=D50,ROW(C$1:C$71)),COUNTIF(D$1:D50,D50)),1)</f>
        <v>Hackney</v>
      </c>
      <c r="F50" s="418">
        <f t="shared" si="32"/>
        <v>50</v>
      </c>
      <c r="G50" s="418" t="str">
        <f t="shared" si="33"/>
        <v>Hackney</v>
      </c>
      <c r="J50" s="419" t="s">
        <v>223</v>
      </c>
      <c r="K50" s="418">
        <f>VLOOKUP(J50,'Rural 80'!$A$11:$BS$488,12,FALSE)</f>
        <v>17</v>
      </c>
      <c r="L50" s="418">
        <f t="array" ref="L50">INDEX(K$1:K$71,MATCH(SMALL(COUNTIF(K$1:K$71,"&lt;"&amp;K$1:K$71),ROW(K50:L50)),COUNTIF(K$1:K$71,"&lt;"&amp;K$1:K$71),0))</f>
        <v>50</v>
      </c>
      <c r="M50" s="418" t="str">
        <f t="array" ref="M50">INDEX(J$1:J$71,SMALL(IF(K$1:K$71=L50,ROW(K$1:K$71)),COUNTIF(L$1:L50,L50)),1)</f>
        <v>Barnet</v>
      </c>
      <c r="N50" s="418">
        <f t="shared" si="2"/>
        <v>50</v>
      </c>
      <c r="O50" s="418" t="str">
        <f t="shared" si="3"/>
        <v>Barnet</v>
      </c>
      <c r="R50" s="419" t="s">
        <v>223</v>
      </c>
      <c r="S50" s="418">
        <f>VLOOKUP(R50,'Rural 80'!$A$11:$BS$488,16,FALSE)</f>
        <v>21</v>
      </c>
      <c r="T50" s="418">
        <f t="array" ref="T50">INDEX(S$1:S$71,MATCH(SMALL(COUNTIF(S$1:S$71,"&lt;"&amp;S$1:S$71),ROW(S50:T50)),COUNTIF(S$1:S$71,"&lt;"&amp;S$1:S$71),0))</f>
        <v>50</v>
      </c>
      <c r="U50" s="418" t="str">
        <f t="array" ref="U50">INDEX(R$1:R$71,SMALL(IF(S$1:S$71=T50,ROW(S$1:S$71)),COUNTIF(T$1:T50,T50)),1)</f>
        <v>Lewisham</v>
      </c>
      <c r="V50" s="418">
        <f t="shared" si="4"/>
        <v>50</v>
      </c>
      <c r="W50" s="418" t="str">
        <f t="shared" si="5"/>
        <v>Lewisham</v>
      </c>
      <c r="Z50" s="419" t="s">
        <v>223</v>
      </c>
      <c r="AA50" s="418">
        <f>VLOOKUP(Z50,'Rural 80'!$A$11:$BS$488,20,FALSE)</f>
        <v>20</v>
      </c>
      <c r="AB50" s="418">
        <f t="array" ref="AB50">INDEX(AA$1:AA$71,MATCH(SMALL(COUNTIF(AA$1:AA$71,"&lt;"&amp;AA$1:AA$71),ROW(AA50:AB50)),COUNTIF(AA$1:AA$71,"&lt;"&amp;AA$1:AA$71),0))</f>
        <v>50</v>
      </c>
      <c r="AC50" s="418" t="str">
        <f t="array" ref="AC50">INDEX(Z$1:Z$71,SMALL(IF(AA$1:AA$71=AB50,ROW(AA$1:AA$71)),COUNTIF(AB$1:AB50,AB50)),1)</f>
        <v>Barking and Dagenham</v>
      </c>
      <c r="AD50" s="418">
        <f t="shared" si="6"/>
        <v>50</v>
      </c>
      <c r="AE50" s="418" t="str">
        <f t="shared" si="7"/>
        <v>Barking and Dagenham</v>
      </c>
      <c r="AH50" s="419" t="s">
        <v>223</v>
      </c>
      <c r="AI50" s="418">
        <f>VLOOKUP(AH50,'Rural 80'!$A$11:$BS$488,24,FALSE)</f>
        <v>35</v>
      </c>
      <c r="AJ50" s="418">
        <f t="array" ref="AJ50">INDEX(AI$1:AI$71,MATCH(SMALL(COUNTIF(AI$1:AI$71,"&lt;"&amp;AI$1:AI$71),ROW(AI50:AJ50)),COUNTIF(AI$1:AI$71,"&lt;"&amp;AI$1:AI$71),0))</f>
        <v>50</v>
      </c>
      <c r="AK50" s="418" t="str">
        <f t="array" ref="AK50">INDEX(AH$1:AH$71,SMALL(IF(AI$1:AI$71=AJ50,ROW(AI$1:AI$71)),COUNTIF(AJ$1:AJ50,AJ50)),1)</f>
        <v>Wandsworth</v>
      </c>
      <c r="AL50" s="418">
        <f t="shared" si="8"/>
        <v>50</v>
      </c>
      <c r="AM50" s="418" t="str">
        <f t="shared" si="9"/>
        <v>Wandsworth</v>
      </c>
      <c r="AP50" s="419" t="s">
        <v>223</v>
      </c>
      <c r="AQ50" s="418">
        <f>VLOOKUP(AP50,'Rural 80'!$A$11:$BS$488,28,FALSE)</f>
        <v>28</v>
      </c>
      <c r="AR50" s="418">
        <f t="array" ref="AR50">INDEX(AQ$1:AQ$71,MATCH(SMALL(COUNTIF(AQ$1:AQ$71,"&lt;"&amp;AQ$1:AQ$71),ROW(AQ50:AR50)),COUNTIF(AQ$1:AQ$71,"&lt;"&amp;AQ$1:AQ$71),0))</f>
        <v>50</v>
      </c>
      <c r="AS50" s="418" t="str">
        <f t="array" ref="AS50">INDEX(AP$1:AP$71,SMALL(IF(AQ$1:AQ$71=AR50,ROW(AQ$1:AQ$71)),COUNTIF(AR$1:AR50,AR50)),1)</f>
        <v>Lewisham</v>
      </c>
      <c r="AT50" s="418">
        <f t="shared" si="10"/>
        <v>50</v>
      </c>
      <c r="AU50" s="418" t="str">
        <f t="shared" si="11"/>
        <v>Lewisham</v>
      </c>
      <c r="AX50" s="419" t="s">
        <v>223</v>
      </c>
      <c r="AY50" s="418">
        <f>VLOOKUP(AX50,'Rural 80'!$A$11:$BS$488,32,FALSE)</f>
        <v>35</v>
      </c>
      <c r="AZ50" s="418">
        <f t="array" ref="AZ50">INDEX(AY$1:AY$71,MATCH(SMALL(COUNTIF(AY$1:AY$71,"&lt;"&amp;AY$1:AY$71),ROW(AY50:AZ50)),COUNTIF(AY$1:AY$71,"&lt;"&amp;AY$1:AY$71),0))</f>
        <v>50</v>
      </c>
      <c r="BA50" s="418" t="str">
        <f t="array" ref="BA50">INDEX(AX$1:AX$71,SMALL(IF(AY$1:AY$71=AZ50,ROW(AY$1:AY$71)),COUNTIF(AZ$1:AZ50,AZ50)),1)</f>
        <v>Enfield</v>
      </c>
      <c r="BB50" s="418">
        <f t="shared" si="12"/>
        <v>50</v>
      </c>
      <c r="BC50" s="418" t="str">
        <f t="shared" si="13"/>
        <v>Enfield</v>
      </c>
      <c r="BF50" s="419" t="s">
        <v>223</v>
      </c>
      <c r="BG50" s="418">
        <f>VLOOKUP(BF50,'Rural 80'!$A$11:$BS$488,36,FALSE)</f>
        <v>36</v>
      </c>
      <c r="BH50" s="418">
        <f t="array" ref="BH50">INDEX(BG$1:BG$71,MATCH(SMALL(COUNTIF(BG$1:BG$71,"&lt;"&amp;BG$1:BG$71),ROW(BG50:BH50)),COUNTIF(BG$1:BG$71,"&lt;"&amp;BG$1:BG$71),0))</f>
        <v>50</v>
      </c>
      <c r="BI50" s="418" t="str">
        <f t="array" ref="BI50">INDEX(BF$1:BF$71,SMALL(IF(BG$1:BG$71=BH50,ROW(BG$1:BG$71)),COUNTIF(BH$1:BH50,BH50)),1)</f>
        <v>Runnymede</v>
      </c>
      <c r="BJ50" s="418">
        <f t="shared" si="14"/>
        <v>50</v>
      </c>
      <c r="BK50" s="418" t="str">
        <f t="shared" si="15"/>
        <v>Runnymede</v>
      </c>
      <c r="BN50" s="419" t="s">
        <v>223</v>
      </c>
      <c r="BO50" s="418">
        <f>VLOOKUP(BN50,'Rural 80'!$A$11:$BS$488,40,FALSE)</f>
        <v>12</v>
      </c>
      <c r="BP50" s="418">
        <f t="array" ref="BP50">INDEX(BO$1:BO$71,MATCH(SMALL(COUNTIF(BO$1:BO$71,"&lt;"&amp;BO$1:BO$71),ROW(BO50:BP50)),COUNTIF(BO$1:BO$71,"&lt;"&amp;BO$1:BO$71),0))</f>
        <v>50</v>
      </c>
      <c r="BQ50" s="418" t="str">
        <f t="array" ref="BQ50">INDEX(BN$1:BN$71,SMALL(IF(BO$1:BO$71=BP50,ROW(BO$1:BO$71)),COUNTIF(BP$1:BP50,BP50)),1)</f>
        <v>Hackney</v>
      </c>
      <c r="BR50" s="418">
        <f t="shared" si="16"/>
        <v>50</v>
      </c>
      <c r="BS50" s="418" t="str">
        <f t="shared" si="17"/>
        <v>Hackney</v>
      </c>
      <c r="BV50" s="419" t="s">
        <v>223</v>
      </c>
      <c r="BW50" s="418">
        <f>VLOOKUP(BV50,'Rural 80'!$A$11:$BS$488,44,FALSE)</f>
        <v>9</v>
      </c>
      <c r="BX50" s="418">
        <f t="array" ref="BX50">INDEX(BW$1:BW$71,MATCH(SMALL(COUNTIF(BW$1:BW$71,"&lt;"&amp;BW$1:BW$71),ROW(BW50:BX50)),COUNTIF(BW$1:BW$71,"&lt;"&amp;BW$1:BW$71),0))</f>
        <v>50</v>
      </c>
      <c r="BY50" s="418" t="str">
        <f t="array" ref="BY50">INDEX(BV$1:BV$71,SMALL(IF(BW$1:BW$71=BX50,ROW(BW$1:BW$71)),COUNTIF(BX$1:BX50,BX50)),1)</f>
        <v>Kingston upon Thames</v>
      </c>
      <c r="BZ50" s="418">
        <f t="shared" si="18"/>
        <v>50</v>
      </c>
      <c r="CA50" s="418" t="str">
        <f t="shared" si="19"/>
        <v>Kingston upon Thames</v>
      </c>
      <c r="CD50" s="419" t="s">
        <v>223</v>
      </c>
      <c r="CE50" s="418">
        <f>VLOOKUP(CD50,'Rural 80'!$A$11:$BS$488,48,FALSE)</f>
        <v>15</v>
      </c>
      <c r="CF50" s="418">
        <f t="array" ref="CF50">INDEX(CE$1:CE$71,MATCH(SMALL(COUNTIF(CE$1:CE$71,"&lt;"&amp;CE$1:CE$71),ROW(CE50:CF50)),COUNTIF(CE$1:CE$71,"&lt;"&amp;CE$1:CE$71),0))</f>
        <v>50</v>
      </c>
      <c r="CG50" s="418" t="str">
        <f t="array" ref="CG50">INDEX(CD$1:CD$71,SMALL(IF(CE$1:CE$71=CF50,ROW(CE$1:CE$71)),COUNTIF(CF$1:CF50,CF50)),1)</f>
        <v>Ealing</v>
      </c>
      <c r="CH50" s="418">
        <f t="shared" si="20"/>
        <v>50</v>
      </c>
      <c r="CI50" s="418" t="str">
        <f t="shared" si="21"/>
        <v>Ealing</v>
      </c>
      <c r="CL50" s="419" t="s">
        <v>223</v>
      </c>
      <c r="CM50" s="418">
        <f>VLOOKUP(CL50,'Rural 80'!$A$11:$BS$488,52,FALSE)</f>
        <v>16</v>
      </c>
      <c r="CN50" s="418">
        <f t="array" ref="CN50">INDEX(CM$1:CM$71,MATCH(SMALL(COUNTIF(CM$1:CM$71,"&lt;"&amp;CM$1:CM$71),ROW(CM50:CN50)),COUNTIF(CM$1:CM$71,"&lt;"&amp;CM$1:CM$71),0))</f>
        <v>50</v>
      </c>
      <c r="CO50" s="418" t="str">
        <f t="array" ref="CO50">INDEX(CL$1:CL$71,SMALL(IF(CM$1:CM$71=CN50,ROW(CM$1:CM$71)),COUNTIF(CN$1:CN50,CN50)),1)</f>
        <v>Haringey</v>
      </c>
      <c r="CP50" s="418">
        <f t="shared" si="22"/>
        <v>50</v>
      </c>
      <c r="CQ50" s="418" t="str">
        <f t="shared" si="23"/>
        <v>Haringey</v>
      </c>
      <c r="CT50" s="419" t="s">
        <v>223</v>
      </c>
      <c r="CU50" s="418" t="str">
        <f>VLOOKUP(CT50,'Rural 80'!$A$11:$BS$488,56,FALSE)</f>
        <v>9999</v>
      </c>
      <c r="CV50" s="418" t="str">
        <f t="array" ref="CV50">INDEX(CU$1:CU$71,MATCH(SMALL(COUNTIF(CU$1:CU$71,"&lt;"&amp;CU$1:CU$71),ROW(CU50:CV50)),COUNTIF(CU$1:CU$71,"&lt;"&amp;CU$1:CU$71),0))</f>
        <v>9999</v>
      </c>
      <c r="CW50" s="418" t="str">
        <f t="array" ref="CW50">INDEX(CT$1:CT$71,SMALL(IF(CU$1:CU$71=CV50,ROW(CU$1:CU$71)),COUNTIF(CV$1:CV50,CV50)),1)</f>
        <v>Sandwell</v>
      </c>
      <c r="CX50" s="418" t="str">
        <f t="shared" si="24"/>
        <v>no data</v>
      </c>
      <c r="CY50" s="418" t="str">
        <f t="shared" si="25"/>
        <v>Sandwell</v>
      </c>
      <c r="DB50" s="419" t="s">
        <v>223</v>
      </c>
      <c r="DC50" s="418" t="str">
        <f>VLOOKUP(DB50,'Rural 80'!$A$11:$BS$488,60,FALSE)</f>
        <v>9999</v>
      </c>
      <c r="DD50" s="418" t="str">
        <f t="array" ref="DD50">INDEX(DC$1:DC$71,MATCH(SMALL(COUNTIF(DC$1:DC$71,"&lt;"&amp;DC$1:DC$71),ROW(DC50:DD50)),COUNTIF(DC$1:DC$71,"&lt;"&amp;DC$1:DC$71),0))</f>
        <v>9999</v>
      </c>
      <c r="DE50" s="418" t="str">
        <f t="array" ref="DE50">INDEX(DB$1:DB$71,SMALL(IF(DC$1:DC$71=DD50,ROW(DC$1:DC$71)),COUNTIF(DD$1:DD50,DD50)),1)</f>
        <v>Sandwell</v>
      </c>
      <c r="DF50" s="418" t="str">
        <f t="shared" si="26"/>
        <v>no data</v>
      </c>
      <c r="DG50" s="418" t="str">
        <f t="shared" si="27"/>
        <v>Sandwell</v>
      </c>
      <c r="DJ50" s="419" t="s">
        <v>223</v>
      </c>
      <c r="DK50" s="418" t="str">
        <f>VLOOKUP(DJ50,'Rural 80'!$A$11:$BS$488,64,FALSE)</f>
        <v>9999</v>
      </c>
      <c r="DL50" s="418" t="str">
        <f t="array" ref="DL50">INDEX(DK$1:DK$71,MATCH(SMALL(COUNTIF(DK$1:DK$71,"&lt;"&amp;DK$1:DK$71),ROW(DK50:DL50)),COUNTIF(DK$1:DK$71,"&lt;"&amp;DK$1:DK$71),0))</f>
        <v>9999</v>
      </c>
      <c r="DM50" s="418" t="str">
        <f t="array" ref="DM50">INDEX(DJ$1:DJ$71,SMALL(IF(DK$1:DK$71=DL50,ROW(DK$1:DK$71)),COUNTIF(DL$1:DL50,DL50)),1)</f>
        <v>Sandwell</v>
      </c>
      <c r="DN50" s="418" t="str">
        <f t="shared" si="28"/>
        <v>no data</v>
      </c>
      <c r="DO50" s="418" t="str">
        <f t="shared" si="29"/>
        <v>Sandwell</v>
      </c>
      <c r="DR50" s="419" t="s">
        <v>223</v>
      </c>
      <c r="DS50" s="418" t="str">
        <f>VLOOKUP(DR50,'Rural 80'!$A$11:$BS$488,68,FALSE)</f>
        <v>9999</v>
      </c>
      <c r="DT50" s="418" t="str">
        <f t="array" ref="DT50">INDEX(DS$1:DS$71,MATCH(SMALL(COUNTIF(DS$1:DS$71,"&lt;"&amp;DS$1:DS$71),ROW(DS50:DT50)),COUNTIF(DS$1:DS$71,"&lt;"&amp;DS$1:DS$71),0))</f>
        <v>9999</v>
      </c>
      <c r="DU50" s="418" t="str">
        <f t="array" ref="DU50">INDEX(DR$1:DR$71,SMALL(IF(DS$1:DS$71=DT50,ROW(DS$1:DS$71)),COUNTIF(DT$1:DT50,DT50)),1)</f>
        <v>Sandwell</v>
      </c>
      <c r="DV50" s="418" t="str">
        <f t="shared" si="30"/>
        <v>no data</v>
      </c>
      <c r="DW50" s="418" t="str">
        <f t="shared" si="31"/>
        <v>Sandwell</v>
      </c>
    </row>
    <row r="51" spans="2:127" x14ac:dyDescent="0.25">
      <c r="B51" s="419" t="s">
        <v>226</v>
      </c>
      <c r="C51" s="418">
        <f>VLOOKUP(B51,'Rural 80'!$A$11:$BS$488,8,FALSE)</f>
        <v>10</v>
      </c>
      <c r="D51" s="418">
        <f t="array" ref="D51">INDEX(C$1:C$71,MATCH(SMALL(COUNTIF(C$1:C$71,"&lt;"&amp;C$1:C$71),ROW(C51:D51)),COUNTIF(C$1:C$71,"&lt;"&amp;C$1:C$71),0))</f>
        <v>51</v>
      </c>
      <c r="E51" s="418" t="str">
        <f t="array" ref="E51">INDEX(B$1:B$71,SMALL(IF(C$1:C$71=D51,ROW(C$1:C$71)),COUNTIF(D$1:D51,D51)),1)</f>
        <v>Manchester</v>
      </c>
      <c r="F51" s="418">
        <f t="shared" si="32"/>
        <v>51</v>
      </c>
      <c r="G51" s="418" t="str">
        <f t="shared" si="33"/>
        <v>Manchester</v>
      </c>
      <c r="J51" s="419" t="s">
        <v>226</v>
      </c>
      <c r="K51" s="418">
        <f>VLOOKUP(J51,'Rural 80'!$A$11:$BS$488,12,FALSE)</f>
        <v>4</v>
      </c>
      <c r="L51" s="418">
        <f t="array" ref="L51">INDEX(K$1:K$71,MATCH(SMALL(COUNTIF(K$1:K$71,"&lt;"&amp;K$1:K$71),ROW(K51:L51)),COUNTIF(K$1:K$71,"&lt;"&amp;K$1:K$71),0))</f>
        <v>51</v>
      </c>
      <c r="M51" s="418" t="str">
        <f t="array" ref="M51">INDEX(J$1:J$71,SMALL(IF(K$1:K$71=L51,ROW(K$1:K$71)),COUNTIF(L$1:L51,L51)),1)</f>
        <v>Hackney</v>
      </c>
      <c r="N51" s="418">
        <f t="shared" si="2"/>
        <v>51</v>
      </c>
      <c r="O51" s="418" t="str">
        <f t="shared" si="3"/>
        <v>Hackney</v>
      </c>
      <c r="R51" s="419" t="s">
        <v>226</v>
      </c>
      <c r="S51" s="418">
        <f>VLOOKUP(R51,'Rural 80'!$A$11:$BS$488,16,FALSE)</f>
        <v>8</v>
      </c>
      <c r="T51" s="418">
        <f t="array" ref="T51">INDEX(S$1:S$71,MATCH(SMALL(COUNTIF(S$1:S$71,"&lt;"&amp;S$1:S$71),ROW(S51:T51)),COUNTIF(S$1:S$71,"&lt;"&amp;S$1:S$71),0))</f>
        <v>51</v>
      </c>
      <c r="U51" s="418" t="str">
        <f t="array" ref="U51">INDEX(R$1:R$71,SMALL(IF(S$1:S$71=T51,ROW(S$1:S$71)),COUNTIF(T$1:T51,T51)),1)</f>
        <v>Newcastle upon Tyne</v>
      </c>
      <c r="V51" s="418">
        <f t="shared" si="4"/>
        <v>51</v>
      </c>
      <c r="W51" s="418" t="str">
        <f t="shared" si="5"/>
        <v>Newcastle upon Tyne</v>
      </c>
      <c r="Z51" s="419" t="s">
        <v>226</v>
      </c>
      <c r="AA51" s="418">
        <f>VLOOKUP(Z51,'Rural 80'!$A$11:$BS$488,20,FALSE)</f>
        <v>8</v>
      </c>
      <c r="AB51" s="418">
        <f t="array" ref="AB51">INDEX(AA$1:AA$71,MATCH(SMALL(COUNTIF(AA$1:AA$71,"&lt;"&amp;AA$1:AA$71),ROW(AA51:AB51)),COUNTIF(AA$1:AA$71,"&lt;"&amp;AA$1:AA$71),0))</f>
        <v>51</v>
      </c>
      <c r="AC51" s="418" t="str">
        <f t="array" ref="AC51">INDEX(Z$1:Z$71,SMALL(IF(AA$1:AA$71=AB51,ROW(AA$1:AA$71)),COUNTIF(AB$1:AB51,AB51)),1)</f>
        <v>Barnet</v>
      </c>
      <c r="AD51" s="418">
        <f t="shared" si="6"/>
        <v>51</v>
      </c>
      <c r="AE51" s="418" t="str">
        <f t="shared" si="7"/>
        <v>Barnet</v>
      </c>
      <c r="AH51" s="419" t="s">
        <v>226</v>
      </c>
      <c r="AI51" s="418">
        <f>VLOOKUP(AH51,'Rural 80'!$A$11:$BS$488,24,FALSE)</f>
        <v>16</v>
      </c>
      <c r="AJ51" s="418">
        <f t="array" ref="AJ51">INDEX(AI$1:AI$71,MATCH(SMALL(COUNTIF(AI$1:AI$71,"&lt;"&amp;AI$1:AI$71),ROW(AI51:AJ51)),COUNTIF(AI$1:AI$71,"&lt;"&amp;AI$1:AI$71),0))</f>
        <v>51</v>
      </c>
      <c r="AK51" s="418" t="str">
        <f t="array" ref="AK51">INDEX(AH$1:AH$71,SMALL(IF(AI$1:AI$71=AJ51,ROW(AI$1:AI$71)),COUNTIF(AJ$1:AJ51,AJ51)),1)</f>
        <v>Barking and Dagenham</v>
      </c>
      <c r="AL51" s="418">
        <f t="shared" si="8"/>
        <v>51</v>
      </c>
      <c r="AM51" s="418" t="str">
        <f t="shared" si="9"/>
        <v>Barking and Dagenham</v>
      </c>
      <c r="AP51" s="419" t="s">
        <v>226</v>
      </c>
      <c r="AQ51" s="418">
        <f>VLOOKUP(AP51,'Rural 80'!$A$11:$BS$488,28,FALSE)</f>
        <v>16</v>
      </c>
      <c r="AR51" s="418">
        <f t="array" ref="AR51">INDEX(AQ$1:AQ$71,MATCH(SMALL(COUNTIF(AQ$1:AQ$71,"&lt;"&amp;AQ$1:AQ$71),ROW(AQ51:AR51)),COUNTIF(AQ$1:AQ$71,"&lt;"&amp;AQ$1:AQ$71),0))</f>
        <v>51</v>
      </c>
      <c r="AS51" s="418" t="str">
        <f t="array" ref="AS51">INDEX(AP$1:AP$71,SMALL(IF(AQ$1:AQ$71=AR51,ROW(AQ$1:AQ$71)),COUNTIF(AR$1:AR51,AR51)),1)</f>
        <v>Enfield</v>
      </c>
      <c r="AT51" s="418">
        <f t="shared" si="10"/>
        <v>51</v>
      </c>
      <c r="AU51" s="418" t="str">
        <f t="shared" si="11"/>
        <v>Enfield</v>
      </c>
      <c r="AX51" s="419" t="s">
        <v>226</v>
      </c>
      <c r="AY51" s="418">
        <f>VLOOKUP(AX51,'Rural 80'!$A$11:$BS$488,32,FALSE)</f>
        <v>14</v>
      </c>
      <c r="AZ51" s="418">
        <f t="array" ref="AZ51">INDEX(AY$1:AY$71,MATCH(SMALL(COUNTIF(AY$1:AY$71,"&lt;"&amp;AY$1:AY$71),ROW(AY51:AZ51)),COUNTIF(AY$1:AY$71,"&lt;"&amp;AY$1:AY$71),0))</f>
        <v>51</v>
      </c>
      <c r="BA51" s="418" t="str">
        <f t="array" ref="BA51">INDEX(AX$1:AX$71,SMALL(IF(AY$1:AY$71=AZ51,ROW(AY$1:AY$71)),COUNTIF(AZ$1:AZ51,AZ51)),1)</f>
        <v>Merton</v>
      </c>
      <c r="BB51" s="418">
        <f t="shared" si="12"/>
        <v>51</v>
      </c>
      <c r="BC51" s="418" t="str">
        <f t="shared" si="13"/>
        <v>Merton</v>
      </c>
      <c r="BF51" s="419" t="s">
        <v>226</v>
      </c>
      <c r="BG51" s="418">
        <f>VLOOKUP(BF51,'Rural 80'!$A$11:$BS$488,36,FALSE)</f>
        <v>17</v>
      </c>
      <c r="BH51" s="418">
        <f t="array" ref="BH51">INDEX(BG$1:BG$71,MATCH(SMALL(COUNTIF(BG$1:BG$71,"&lt;"&amp;BG$1:BG$71),ROW(BG51:BH51)),COUNTIF(BG$1:BG$71,"&lt;"&amp;BG$1:BG$71),0))</f>
        <v>51</v>
      </c>
      <c r="BI51" s="418" t="str">
        <f t="array" ref="BI51">INDEX(BF$1:BF$71,SMALL(IF(BG$1:BG$71=BH51,ROW(BG$1:BG$71)),COUNTIF(BH$1:BH51,BH51)),1)</f>
        <v>Lewisham</v>
      </c>
      <c r="BJ51" s="418">
        <f t="shared" si="14"/>
        <v>51</v>
      </c>
      <c r="BK51" s="418" t="str">
        <f t="shared" si="15"/>
        <v>Lewisham</v>
      </c>
      <c r="BN51" s="419" t="s">
        <v>226</v>
      </c>
      <c r="BO51" s="418">
        <f>VLOOKUP(BN51,'Rural 80'!$A$11:$BS$488,40,FALSE)</f>
        <v>5</v>
      </c>
      <c r="BP51" s="418">
        <f t="array" ref="BP51">INDEX(BO$1:BO$71,MATCH(SMALL(COUNTIF(BO$1:BO$71,"&lt;"&amp;BO$1:BO$71),ROW(BO51:BP51)),COUNTIF(BO$1:BO$71,"&lt;"&amp;BO$1:BO$71),0))</f>
        <v>51</v>
      </c>
      <c r="BQ51" s="418" t="str">
        <f t="array" ref="BQ51">INDEX(BN$1:BN$71,SMALL(IF(BO$1:BO$71=BP51,ROW(BO$1:BO$71)),COUNTIF(BP$1:BP51,BP51)),1)</f>
        <v>Waltham Forest</v>
      </c>
      <c r="BR51" s="418">
        <f t="shared" si="16"/>
        <v>51</v>
      </c>
      <c r="BS51" s="418" t="str">
        <f t="shared" si="17"/>
        <v>Waltham Forest</v>
      </c>
      <c r="BV51" s="419" t="s">
        <v>226</v>
      </c>
      <c r="BW51" s="418">
        <f>VLOOKUP(BV51,'Rural 80'!$A$11:$BS$488,44,FALSE)</f>
        <v>3</v>
      </c>
      <c r="BX51" s="418">
        <f t="array" ref="BX51">INDEX(BW$1:BW$71,MATCH(SMALL(COUNTIF(BW$1:BW$71,"&lt;"&amp;BW$1:BW$71),ROW(BW51:BX51)),COUNTIF(BW$1:BW$71,"&lt;"&amp;BW$1:BW$71),0))</f>
        <v>51</v>
      </c>
      <c r="BY51" s="418" t="str">
        <f t="array" ref="BY51">INDEX(BV$1:BV$71,SMALL(IF(BW$1:BW$71=BX51,ROW(BW$1:BW$71)),COUNTIF(BX$1:BX51,BX51)),1)</f>
        <v>Liverpool</v>
      </c>
      <c r="BZ51" s="418">
        <f t="shared" si="18"/>
        <v>51</v>
      </c>
      <c r="CA51" s="418" t="str">
        <f t="shared" si="19"/>
        <v>Liverpool</v>
      </c>
      <c r="CD51" s="419" t="s">
        <v>226</v>
      </c>
      <c r="CE51" s="418">
        <f>VLOOKUP(CD51,'Rural 80'!$A$11:$BS$488,48,FALSE)</f>
        <v>4</v>
      </c>
      <c r="CF51" s="418">
        <f t="array" ref="CF51">INDEX(CE$1:CE$71,MATCH(SMALL(COUNTIF(CE$1:CE$71,"&lt;"&amp;CE$1:CE$71),ROW(CE51:CF51)),COUNTIF(CE$1:CE$71,"&lt;"&amp;CE$1:CE$71),0))</f>
        <v>51</v>
      </c>
      <c r="CG51" s="418" t="str">
        <f t="array" ref="CG51">INDEX(CD$1:CD$71,SMALL(IF(CE$1:CE$71=CF51,ROW(CE$1:CE$71)),COUNTIF(CF$1:CF51,CF51)),1)</f>
        <v>Barnet</v>
      </c>
      <c r="CH51" s="418">
        <f t="shared" si="20"/>
        <v>51</v>
      </c>
      <c r="CI51" s="418" t="str">
        <f t="shared" si="21"/>
        <v>Barnet</v>
      </c>
      <c r="CL51" s="419" t="s">
        <v>226</v>
      </c>
      <c r="CM51" s="418">
        <f>VLOOKUP(CL51,'Rural 80'!$A$11:$BS$488,52,FALSE)</f>
        <v>1</v>
      </c>
      <c r="CN51" s="418">
        <f t="array" ref="CN51">INDEX(CM$1:CM$71,MATCH(SMALL(COUNTIF(CM$1:CM$71,"&lt;"&amp;CM$1:CM$71),ROW(CM51:CN51)),COUNTIF(CM$1:CM$71,"&lt;"&amp;CM$1:CM$71),0))</f>
        <v>51</v>
      </c>
      <c r="CO51" s="418" t="str">
        <f t="array" ref="CO51">INDEX(CL$1:CL$71,SMALL(IF(CM$1:CM$71=CN51,ROW(CM$1:CM$71)),COUNTIF(CN$1:CN51,CN51)),1)</f>
        <v>Ealing</v>
      </c>
      <c r="CP51" s="418">
        <f t="shared" si="22"/>
        <v>51</v>
      </c>
      <c r="CQ51" s="418" t="str">
        <f t="shared" si="23"/>
        <v>Ealing</v>
      </c>
      <c r="CT51" s="419" t="s">
        <v>226</v>
      </c>
      <c r="CU51" s="418" t="str">
        <f>VLOOKUP(CT51,'Rural 80'!$A$11:$BS$488,56,FALSE)</f>
        <v>9999</v>
      </c>
      <c r="CV51" s="418" t="str">
        <f t="array" ref="CV51">INDEX(CU$1:CU$71,MATCH(SMALL(COUNTIF(CU$1:CU$71,"&lt;"&amp;CU$1:CU$71),ROW(CU51:CV51)),COUNTIF(CU$1:CU$71,"&lt;"&amp;CU$1:CU$71),0))</f>
        <v>9999</v>
      </c>
      <c r="CW51" s="418" t="str">
        <f t="array" ref="CW51">INDEX(CT$1:CT$71,SMALL(IF(CU$1:CU$71=CV51,ROW(CU$1:CU$71)),COUNTIF(CV$1:CV51,CV51)),1)</f>
        <v>Sefton</v>
      </c>
      <c r="CX51" s="418" t="str">
        <f t="shared" si="24"/>
        <v>no data</v>
      </c>
      <c r="CY51" s="418" t="str">
        <f t="shared" si="25"/>
        <v>Sefton</v>
      </c>
      <c r="DB51" s="419" t="s">
        <v>226</v>
      </c>
      <c r="DC51" s="418" t="str">
        <f>VLOOKUP(DB51,'Rural 80'!$A$11:$BS$488,60,FALSE)</f>
        <v>9999</v>
      </c>
      <c r="DD51" s="418" t="str">
        <f t="array" ref="DD51">INDEX(DC$1:DC$71,MATCH(SMALL(COUNTIF(DC$1:DC$71,"&lt;"&amp;DC$1:DC$71),ROW(DC51:DD51)),COUNTIF(DC$1:DC$71,"&lt;"&amp;DC$1:DC$71),0))</f>
        <v>9999</v>
      </c>
      <c r="DE51" s="418" t="str">
        <f t="array" ref="DE51">INDEX(DB$1:DB$71,SMALL(IF(DC$1:DC$71=DD51,ROW(DC$1:DC$71)),COUNTIF(DD$1:DD51,DD51)),1)</f>
        <v>Sefton</v>
      </c>
      <c r="DF51" s="418" t="str">
        <f t="shared" si="26"/>
        <v>no data</v>
      </c>
      <c r="DG51" s="418" t="str">
        <f t="shared" si="27"/>
        <v>Sefton</v>
      </c>
      <c r="DJ51" s="419" t="s">
        <v>226</v>
      </c>
      <c r="DK51" s="418" t="str">
        <f>VLOOKUP(DJ51,'Rural 80'!$A$11:$BS$488,64,FALSE)</f>
        <v>9999</v>
      </c>
      <c r="DL51" s="418" t="str">
        <f t="array" ref="DL51">INDEX(DK$1:DK$71,MATCH(SMALL(COUNTIF(DK$1:DK$71,"&lt;"&amp;DK$1:DK$71),ROW(DK51:DL51)),COUNTIF(DK$1:DK$71,"&lt;"&amp;DK$1:DK$71),0))</f>
        <v>9999</v>
      </c>
      <c r="DM51" s="418" t="str">
        <f t="array" ref="DM51">INDEX(DJ$1:DJ$71,SMALL(IF(DK$1:DK$71=DL51,ROW(DK$1:DK$71)),COUNTIF(DL$1:DL51,DL51)),1)</f>
        <v>Sefton</v>
      </c>
      <c r="DN51" s="418" t="str">
        <f t="shared" si="28"/>
        <v>no data</v>
      </c>
      <c r="DO51" s="418" t="str">
        <f t="shared" si="29"/>
        <v>Sefton</v>
      </c>
      <c r="DR51" s="419" t="s">
        <v>226</v>
      </c>
      <c r="DS51" s="418" t="str">
        <f>VLOOKUP(DR51,'Rural 80'!$A$11:$BS$488,68,FALSE)</f>
        <v>9999</v>
      </c>
      <c r="DT51" s="418" t="str">
        <f t="array" ref="DT51">INDEX(DS$1:DS$71,MATCH(SMALL(COUNTIF(DS$1:DS$71,"&lt;"&amp;DS$1:DS$71),ROW(DS51:DT51)),COUNTIF(DS$1:DS$71,"&lt;"&amp;DS$1:DS$71),0))</f>
        <v>9999</v>
      </c>
      <c r="DU51" s="418" t="str">
        <f t="array" ref="DU51">INDEX(DR$1:DR$71,SMALL(IF(DS$1:DS$71=DT51,ROW(DS$1:DS$71)),COUNTIF(DT$1:DT51,DT51)),1)</f>
        <v>Sefton</v>
      </c>
      <c r="DV51" s="418" t="str">
        <f t="shared" si="30"/>
        <v>no data</v>
      </c>
      <c r="DW51" s="418" t="str">
        <f t="shared" si="31"/>
        <v>Sefton</v>
      </c>
    </row>
    <row r="52" spans="2:127" x14ac:dyDescent="0.25">
      <c r="B52" s="419" t="s">
        <v>232</v>
      </c>
      <c r="C52" s="418">
        <f>VLOOKUP(B52,'Rural 80'!$A$11:$BS$488,8,FALSE)</f>
        <v>7</v>
      </c>
      <c r="D52" s="418">
        <f t="array" ref="D52">INDEX(C$1:C$71,MATCH(SMALL(COUNTIF(C$1:C$71,"&lt;"&amp;C$1:C$71),ROW(C52:D52)),COUNTIF(C$1:C$71,"&lt;"&amp;C$1:C$71),0))</f>
        <v>52</v>
      </c>
      <c r="E52" s="418" t="str">
        <f t="array" ref="E52">INDEX(B$1:B$71,SMALL(IF(C$1:C$71=D52,ROW(C$1:C$71)),COUNTIF(D$1:D52,D52)),1)</f>
        <v>Lewisham</v>
      </c>
      <c r="F52" s="418">
        <f t="shared" si="32"/>
        <v>52</v>
      </c>
      <c r="G52" s="418" t="str">
        <f t="shared" si="33"/>
        <v>Lewisham</v>
      </c>
      <c r="J52" s="419" t="s">
        <v>232</v>
      </c>
      <c r="K52" s="418">
        <f>VLOOKUP(J52,'Rural 80'!$A$11:$BS$488,12,FALSE)</f>
        <v>9</v>
      </c>
      <c r="L52" s="418">
        <f t="array" ref="L52">INDEX(K$1:K$71,MATCH(SMALL(COUNTIF(K$1:K$71,"&lt;"&amp;K$1:K$71),ROW(K52:L52)),COUNTIF(K$1:K$71,"&lt;"&amp;K$1:K$71),0))</f>
        <v>52</v>
      </c>
      <c r="M52" s="418" t="str">
        <f t="array" ref="M52">INDEX(J$1:J$71,SMALL(IF(K$1:K$71=L52,ROW(K$1:K$71)),COUNTIF(L$1:L52,L52)),1)</f>
        <v>Ealing</v>
      </c>
      <c r="N52" s="418">
        <f t="shared" si="2"/>
        <v>52</v>
      </c>
      <c r="O52" s="418" t="str">
        <f t="shared" si="3"/>
        <v>Ealing</v>
      </c>
      <c r="R52" s="419" t="s">
        <v>232</v>
      </c>
      <c r="S52" s="418">
        <f>VLOOKUP(R52,'Rural 80'!$A$11:$BS$488,16,FALSE)</f>
        <v>6</v>
      </c>
      <c r="T52" s="418">
        <f t="array" ref="T52">INDEX(S$1:S$71,MATCH(SMALL(COUNTIF(S$1:S$71,"&lt;"&amp;S$1:S$71),ROW(S52:T52)),COUNTIF(S$1:S$71,"&lt;"&amp;S$1:S$71),0))</f>
        <v>52</v>
      </c>
      <c r="U52" s="418" t="str">
        <f t="array" ref="U52">INDEX(R$1:R$71,SMALL(IF(S$1:S$71=T52,ROW(S$1:S$71)),COUNTIF(T$1:T52,T52)),1)</f>
        <v>Barnet</v>
      </c>
      <c r="V52" s="418">
        <f t="shared" si="4"/>
        <v>52</v>
      </c>
      <c r="W52" s="418" t="str">
        <f t="shared" si="5"/>
        <v>Barnet</v>
      </c>
      <c r="Z52" s="419" t="s">
        <v>232</v>
      </c>
      <c r="AA52" s="418">
        <f>VLOOKUP(Z52,'Rural 80'!$A$11:$BS$488,20,FALSE)</f>
        <v>14</v>
      </c>
      <c r="AB52" s="418">
        <f t="array" ref="AB52">INDEX(AA$1:AA$71,MATCH(SMALL(COUNTIF(AA$1:AA$71,"&lt;"&amp;AA$1:AA$71),ROW(AA52:AB52)),COUNTIF(AA$1:AA$71,"&lt;"&amp;AA$1:AA$71),0))</f>
        <v>52</v>
      </c>
      <c r="AC52" s="418" t="str">
        <f t="array" ref="AC52">INDEX(Z$1:Z$71,SMALL(IF(AA$1:AA$71=AB52,ROW(AA$1:AA$71)),COUNTIF(AB$1:AB52,AB52)),1)</f>
        <v>Ealing</v>
      </c>
      <c r="AD52" s="418">
        <f t="shared" si="6"/>
        <v>52</v>
      </c>
      <c r="AE52" s="418" t="str">
        <f t="shared" si="7"/>
        <v>Ealing</v>
      </c>
      <c r="AH52" s="419" t="s">
        <v>232</v>
      </c>
      <c r="AI52" s="418">
        <f>VLOOKUP(AH52,'Rural 80'!$A$11:$BS$488,24,FALSE)</f>
        <v>9</v>
      </c>
      <c r="AJ52" s="418">
        <f t="array" ref="AJ52">INDEX(AI$1:AI$71,MATCH(SMALL(COUNTIF(AI$1:AI$71,"&lt;"&amp;AI$1:AI$71),ROW(AI52:AJ52)),COUNTIF(AI$1:AI$71,"&lt;"&amp;AI$1:AI$71),0))</f>
        <v>52</v>
      </c>
      <c r="AK52" s="418" t="str">
        <f t="array" ref="AK52">INDEX(AH$1:AH$71,SMALL(IF(AI$1:AI$71=AJ52,ROW(AI$1:AI$71)),COUNTIF(AJ$1:AJ52,AJ52)),1)</f>
        <v>Enfield</v>
      </c>
      <c r="AL52" s="418">
        <f t="shared" si="8"/>
        <v>52</v>
      </c>
      <c r="AM52" s="418" t="str">
        <f t="shared" si="9"/>
        <v>Enfield</v>
      </c>
      <c r="AP52" s="419" t="s">
        <v>232</v>
      </c>
      <c r="AQ52" s="418">
        <f>VLOOKUP(AP52,'Rural 80'!$A$11:$BS$488,28,FALSE)</f>
        <v>15</v>
      </c>
      <c r="AR52" s="418">
        <f t="array" ref="AR52">INDEX(AQ$1:AQ$71,MATCH(SMALL(COUNTIF(AQ$1:AQ$71,"&lt;"&amp;AQ$1:AQ$71),ROW(AQ52:AR52)),COUNTIF(AQ$1:AQ$71,"&lt;"&amp;AQ$1:AQ$71),0))</f>
        <v>52</v>
      </c>
      <c r="AS52" s="418" t="str">
        <f t="array" ref="AS52">INDEX(AP$1:AP$71,SMALL(IF(AQ$1:AQ$71=AR52,ROW(AQ$1:AQ$71)),COUNTIF(AR$1:AR52,AR52)),1)</f>
        <v>Barking and Dagenham</v>
      </c>
      <c r="AT52" s="418">
        <f t="shared" si="10"/>
        <v>52</v>
      </c>
      <c r="AU52" s="418" t="str">
        <f t="shared" si="11"/>
        <v>Barking and Dagenham</v>
      </c>
      <c r="AX52" s="419" t="s">
        <v>232</v>
      </c>
      <c r="AY52" s="418">
        <f>VLOOKUP(AX52,'Rural 80'!$A$11:$BS$488,32,FALSE)</f>
        <v>6</v>
      </c>
      <c r="AZ52" s="418">
        <f t="array" ref="AZ52">INDEX(AY$1:AY$71,MATCH(SMALL(COUNTIF(AY$1:AY$71,"&lt;"&amp;AY$1:AY$71),ROW(AY52:AZ52)),COUNTIF(AY$1:AY$71,"&lt;"&amp;AY$1:AY$71),0))</f>
        <v>52</v>
      </c>
      <c r="BA52" s="418" t="str">
        <f t="array" ref="BA52">INDEX(AX$1:AX$71,SMALL(IF(AY$1:AY$71=AZ52,ROW(AY$1:AY$71)),COUNTIF(AZ$1:AZ52,AZ52)),1)</f>
        <v>Lewisham</v>
      </c>
      <c r="BB52" s="418">
        <f t="shared" si="12"/>
        <v>52</v>
      </c>
      <c r="BC52" s="418" t="str">
        <f t="shared" si="13"/>
        <v>Lewisham</v>
      </c>
      <c r="BF52" s="419" t="s">
        <v>232</v>
      </c>
      <c r="BG52" s="418">
        <f>VLOOKUP(BF52,'Rural 80'!$A$11:$BS$488,36,FALSE)</f>
        <v>18</v>
      </c>
      <c r="BH52" s="418">
        <f t="array" ref="BH52">INDEX(BG$1:BG$71,MATCH(SMALL(COUNTIF(BG$1:BG$71,"&lt;"&amp;BG$1:BG$71),ROW(BG52:BH52)),COUNTIF(BG$1:BG$71,"&lt;"&amp;BG$1:BG$71),0))</f>
        <v>52</v>
      </c>
      <c r="BI52" s="418" t="str">
        <f t="array" ref="BI52">INDEX(BF$1:BF$71,SMALL(IF(BG$1:BG$71=BH52,ROW(BG$1:BG$71)),COUNTIF(BH$1:BH52,BH52)),1)</f>
        <v>Barnet</v>
      </c>
      <c r="BJ52" s="418">
        <f t="shared" si="14"/>
        <v>52</v>
      </c>
      <c r="BK52" s="418" t="str">
        <f t="shared" si="15"/>
        <v>Barnet</v>
      </c>
      <c r="BN52" s="419" t="s">
        <v>232</v>
      </c>
      <c r="BO52" s="418">
        <f>VLOOKUP(BN52,'Rural 80'!$A$11:$BS$488,40,FALSE)</f>
        <v>8</v>
      </c>
      <c r="BP52" s="418">
        <f t="array" ref="BP52">INDEX(BO$1:BO$71,MATCH(SMALL(COUNTIF(BO$1:BO$71,"&lt;"&amp;BO$1:BO$71),ROW(BO52:BP52)),COUNTIF(BO$1:BO$71,"&lt;"&amp;BO$1:BO$71),0))</f>
        <v>52</v>
      </c>
      <c r="BQ52" s="418" t="str">
        <f t="array" ref="BQ52">INDEX(BN$1:BN$71,SMALL(IF(BO$1:BO$71=BP52,ROW(BO$1:BO$71)),COUNTIF(BP$1:BP52,BP52)),1)</f>
        <v>Liverpool</v>
      </c>
      <c r="BR52" s="418">
        <f t="shared" si="16"/>
        <v>52</v>
      </c>
      <c r="BS52" s="418" t="str">
        <f t="shared" si="17"/>
        <v>Liverpool</v>
      </c>
      <c r="BV52" s="419" t="s">
        <v>232</v>
      </c>
      <c r="BW52" s="418">
        <f>VLOOKUP(BV52,'Rural 80'!$A$11:$BS$488,44,FALSE)</f>
        <v>8</v>
      </c>
      <c r="BX52" s="418">
        <f t="array" ref="BX52">INDEX(BW$1:BW$71,MATCH(SMALL(COUNTIF(BW$1:BW$71,"&lt;"&amp;BW$1:BW$71),ROW(BW52:BX52)),COUNTIF(BW$1:BW$71,"&lt;"&amp;BW$1:BW$71),0))</f>
        <v>52</v>
      </c>
      <c r="BY52" s="418" t="str">
        <f t="array" ref="BY52">INDEX(BV$1:BV$71,SMALL(IF(BW$1:BW$71=BX52,ROW(BW$1:BW$71)),COUNTIF(BX$1:BX52,BX52)),1)</f>
        <v>Runnymede</v>
      </c>
      <c r="BZ52" s="418">
        <f t="shared" si="18"/>
        <v>52</v>
      </c>
      <c r="CA52" s="418" t="str">
        <f t="shared" si="19"/>
        <v>Runnymede</v>
      </c>
      <c r="CD52" s="419" t="s">
        <v>232</v>
      </c>
      <c r="CE52" s="418">
        <f>VLOOKUP(CD52,'Rural 80'!$A$11:$BS$488,48,FALSE)</f>
        <v>8</v>
      </c>
      <c r="CF52" s="418">
        <f t="array" ref="CF52">INDEX(CE$1:CE$71,MATCH(SMALL(COUNTIF(CE$1:CE$71,"&lt;"&amp;CE$1:CE$71),ROW(CE52:CF52)),COUNTIF(CE$1:CE$71,"&lt;"&amp;CE$1:CE$71),0))</f>
        <v>52</v>
      </c>
      <c r="CG52" s="418" t="str">
        <f t="array" ref="CG52">INDEX(CD$1:CD$71,SMALL(IF(CE$1:CE$71=CF52,ROW(CE$1:CE$71)),COUNTIF(CF$1:CF52,CF52)),1)</f>
        <v>Lambeth</v>
      </c>
      <c r="CH52" s="418">
        <f t="shared" si="20"/>
        <v>52</v>
      </c>
      <c r="CI52" s="418" t="str">
        <f t="shared" si="21"/>
        <v>Lambeth</v>
      </c>
      <c r="CL52" s="419" t="s">
        <v>232</v>
      </c>
      <c r="CM52" s="418">
        <f>VLOOKUP(CL52,'Rural 80'!$A$11:$BS$488,52,FALSE)</f>
        <v>15</v>
      </c>
      <c r="CN52" s="418">
        <f t="array" ref="CN52">INDEX(CM$1:CM$71,MATCH(SMALL(COUNTIF(CM$1:CM$71,"&lt;"&amp;CM$1:CM$71),ROW(CM52:CN52)),COUNTIF(CM$1:CM$71,"&lt;"&amp;CM$1:CM$71),0))</f>
        <v>52</v>
      </c>
      <c r="CO52" s="418" t="str">
        <f t="array" ref="CO52">INDEX(CL$1:CL$71,SMALL(IF(CM$1:CM$71=CN52,ROW(CM$1:CM$71)),COUNTIF(CN$1:CN52,CN52)),1)</f>
        <v>Kingston upon Thames</v>
      </c>
      <c r="CP52" s="418">
        <f t="shared" si="22"/>
        <v>52</v>
      </c>
      <c r="CQ52" s="418" t="str">
        <f t="shared" si="23"/>
        <v>Kingston upon Thames</v>
      </c>
      <c r="CT52" s="419" t="s">
        <v>232</v>
      </c>
      <c r="CU52" s="418" t="str">
        <f>VLOOKUP(CT52,'Rural 80'!$A$11:$BS$488,56,FALSE)</f>
        <v>9999</v>
      </c>
      <c r="CV52" s="418" t="str">
        <f t="array" ref="CV52">INDEX(CU$1:CU$71,MATCH(SMALL(COUNTIF(CU$1:CU$71,"&lt;"&amp;CU$1:CU$71),ROW(CU52:CV52)),COUNTIF(CU$1:CU$71,"&lt;"&amp;CU$1:CU$71),0))</f>
        <v>9999</v>
      </c>
      <c r="CW52" s="418" t="str">
        <f t="array" ref="CW52">INDEX(CT$1:CT$71,SMALL(IF(CU$1:CU$71=CV52,ROW(CU$1:CU$71)),COUNTIF(CV$1:CV52,CV52)),1)</f>
        <v>Solihull</v>
      </c>
      <c r="CX52" s="418" t="str">
        <f t="shared" si="24"/>
        <v>no data</v>
      </c>
      <c r="CY52" s="418" t="str">
        <f t="shared" si="25"/>
        <v>Solihull</v>
      </c>
      <c r="DB52" s="419" t="s">
        <v>232</v>
      </c>
      <c r="DC52" s="418" t="str">
        <f>VLOOKUP(DB52,'Rural 80'!$A$11:$BS$488,60,FALSE)</f>
        <v>9999</v>
      </c>
      <c r="DD52" s="418" t="str">
        <f t="array" ref="DD52">INDEX(DC$1:DC$71,MATCH(SMALL(COUNTIF(DC$1:DC$71,"&lt;"&amp;DC$1:DC$71),ROW(DC52:DD52)),COUNTIF(DC$1:DC$71,"&lt;"&amp;DC$1:DC$71),0))</f>
        <v>9999</v>
      </c>
      <c r="DE52" s="418" t="str">
        <f t="array" ref="DE52">INDEX(DB$1:DB$71,SMALL(IF(DC$1:DC$71=DD52,ROW(DC$1:DC$71)),COUNTIF(DD$1:DD52,DD52)),1)</f>
        <v>Solihull</v>
      </c>
      <c r="DF52" s="418" t="str">
        <f t="shared" si="26"/>
        <v>no data</v>
      </c>
      <c r="DG52" s="418" t="str">
        <f t="shared" si="27"/>
        <v>Solihull</v>
      </c>
      <c r="DJ52" s="419" t="s">
        <v>232</v>
      </c>
      <c r="DK52" s="418" t="str">
        <f>VLOOKUP(DJ52,'Rural 80'!$A$11:$BS$488,64,FALSE)</f>
        <v>9999</v>
      </c>
      <c r="DL52" s="418" t="str">
        <f t="array" ref="DL52">INDEX(DK$1:DK$71,MATCH(SMALL(COUNTIF(DK$1:DK$71,"&lt;"&amp;DK$1:DK$71),ROW(DK52:DL52)),COUNTIF(DK$1:DK$71,"&lt;"&amp;DK$1:DK$71),0))</f>
        <v>9999</v>
      </c>
      <c r="DM52" s="418" t="str">
        <f t="array" ref="DM52">INDEX(DJ$1:DJ$71,SMALL(IF(DK$1:DK$71=DL52,ROW(DK$1:DK$71)),COUNTIF(DL$1:DL52,DL52)),1)</f>
        <v>Solihull</v>
      </c>
      <c r="DN52" s="418" t="str">
        <f t="shared" si="28"/>
        <v>no data</v>
      </c>
      <c r="DO52" s="418" t="str">
        <f t="shared" si="29"/>
        <v>Solihull</v>
      </c>
      <c r="DR52" s="419" t="s">
        <v>232</v>
      </c>
      <c r="DS52" s="418" t="str">
        <f>VLOOKUP(DR52,'Rural 80'!$A$11:$BS$488,68,FALSE)</f>
        <v>9999</v>
      </c>
      <c r="DT52" s="418" t="str">
        <f t="array" ref="DT52">INDEX(DS$1:DS$71,MATCH(SMALL(COUNTIF(DS$1:DS$71,"&lt;"&amp;DS$1:DS$71),ROW(DS52:DT52)),COUNTIF(DS$1:DS$71,"&lt;"&amp;DS$1:DS$71),0))</f>
        <v>9999</v>
      </c>
      <c r="DU52" s="418" t="str">
        <f t="array" ref="DU52">INDEX(DR$1:DR$71,SMALL(IF(DS$1:DS$71=DT52,ROW(DS$1:DS$71)),COUNTIF(DT$1:DT52,DT52)),1)</f>
        <v>Solihull</v>
      </c>
      <c r="DV52" s="418" t="str">
        <f t="shared" si="30"/>
        <v>no data</v>
      </c>
      <c r="DW52" s="418" t="str">
        <f t="shared" si="31"/>
        <v>Solihull</v>
      </c>
    </row>
    <row r="53" spans="2:127" x14ac:dyDescent="0.25">
      <c r="B53" s="419" t="s">
        <v>247</v>
      </c>
      <c r="C53" s="418">
        <f>VLOOKUP(B53,'Rural 80'!$A$11:$BS$488,8,FALSE)</f>
        <v>27</v>
      </c>
      <c r="D53" s="418">
        <f t="array" ref="D53">INDEX(C$1:C$71,MATCH(SMALL(COUNTIF(C$1:C$71,"&lt;"&amp;C$1:C$71),ROW(C53:D53)),COUNTIF(C$1:C$71,"&lt;"&amp;C$1:C$71),0))</f>
        <v>53</v>
      </c>
      <c r="E53" s="418" t="str">
        <f t="array" ref="E53">INDEX(B$1:B$71,SMALL(IF(C$1:C$71=D53,ROW(C$1:C$71)),COUNTIF(D$1:D53,D53)),1)</f>
        <v>Newcastle upon Tyne</v>
      </c>
      <c r="F53" s="418">
        <f t="shared" si="32"/>
        <v>53</v>
      </c>
      <c r="G53" s="418" t="str">
        <f t="shared" si="33"/>
        <v>Newcastle upon Tyne</v>
      </c>
      <c r="J53" s="419" t="s">
        <v>247</v>
      </c>
      <c r="K53" s="418">
        <f>VLOOKUP(J53,'Rural 80'!$A$11:$BS$488,12,FALSE)</f>
        <v>33</v>
      </c>
      <c r="L53" s="418">
        <f t="array" ref="L53">INDEX(K$1:K$71,MATCH(SMALL(COUNTIF(K$1:K$71,"&lt;"&amp;K$1:K$71),ROW(K53:L53)),COUNTIF(K$1:K$71,"&lt;"&amp;K$1:K$71),0))</f>
        <v>53</v>
      </c>
      <c r="M53" s="418" t="str">
        <f t="array" ref="M53">INDEX(J$1:J$71,SMALL(IF(K$1:K$71=L53,ROW(K$1:K$71)),COUNTIF(L$1:L53,L53)),1)</f>
        <v>Wandsworth</v>
      </c>
      <c r="N53" s="418">
        <f t="shared" si="2"/>
        <v>53</v>
      </c>
      <c r="O53" s="418" t="str">
        <f t="shared" si="3"/>
        <v>Wandsworth</v>
      </c>
      <c r="R53" s="419" t="s">
        <v>247</v>
      </c>
      <c r="S53" s="418">
        <f>VLOOKUP(R53,'Rural 80'!$A$11:$BS$488,16,FALSE)</f>
        <v>30</v>
      </c>
      <c r="T53" s="418">
        <f t="array" ref="T53">INDEX(S$1:S$71,MATCH(SMALL(COUNTIF(S$1:S$71,"&lt;"&amp;S$1:S$71),ROW(S53:T53)),COUNTIF(S$1:S$71,"&lt;"&amp;S$1:S$71),0))</f>
        <v>53</v>
      </c>
      <c r="U53" s="418" t="str">
        <f t="array" ref="U53">INDEX(R$1:R$71,SMALL(IF(S$1:S$71=T53,ROW(S$1:S$71)),COUNTIF(T$1:T53,T53)),1)</f>
        <v>Manchester</v>
      </c>
      <c r="V53" s="418">
        <f t="shared" si="4"/>
        <v>53</v>
      </c>
      <c r="W53" s="418" t="str">
        <f t="shared" si="5"/>
        <v>Manchester</v>
      </c>
      <c r="Z53" s="419" t="s">
        <v>247</v>
      </c>
      <c r="AA53" s="418">
        <f>VLOOKUP(Z53,'Rural 80'!$A$11:$BS$488,20,FALSE)</f>
        <v>31</v>
      </c>
      <c r="AB53" s="418">
        <f t="array" ref="AB53">INDEX(AA$1:AA$71,MATCH(SMALL(COUNTIF(AA$1:AA$71,"&lt;"&amp;AA$1:AA$71),ROW(AA53:AB53)),COUNTIF(AA$1:AA$71,"&lt;"&amp;AA$1:AA$71),0))</f>
        <v>53</v>
      </c>
      <c r="AC53" s="418" t="str">
        <f t="array" ref="AC53">INDEX(Z$1:Z$71,SMALL(IF(AA$1:AA$71=AB53,ROW(AA$1:AA$71)),COUNTIF(AB$1:AB53,AB53)),1)</f>
        <v>Wandsworth</v>
      </c>
      <c r="AD53" s="418">
        <f t="shared" si="6"/>
        <v>53</v>
      </c>
      <c r="AE53" s="418" t="str">
        <f t="shared" si="7"/>
        <v>Wandsworth</v>
      </c>
      <c r="AH53" s="419" t="s">
        <v>247</v>
      </c>
      <c r="AI53" s="418">
        <f>VLOOKUP(AH53,'Rural 80'!$A$11:$BS$488,24,FALSE)</f>
        <v>3</v>
      </c>
      <c r="AJ53" s="418">
        <f t="array" ref="AJ53">INDEX(AI$1:AI$71,MATCH(SMALL(COUNTIF(AI$1:AI$71,"&lt;"&amp;AI$1:AI$71),ROW(AI53:AJ53)),COUNTIF(AI$1:AI$71,"&lt;"&amp;AI$1:AI$71),0))</f>
        <v>53</v>
      </c>
      <c r="AK53" s="418" t="str">
        <f t="array" ref="AK53">INDEX(AH$1:AH$71,SMALL(IF(AI$1:AI$71=AJ53,ROW(AI$1:AI$71)),COUNTIF(AJ$1:AJ53,AJ53)),1)</f>
        <v>Islington</v>
      </c>
      <c r="AL53" s="418">
        <f t="shared" si="8"/>
        <v>53</v>
      </c>
      <c r="AM53" s="418" t="str">
        <f t="shared" si="9"/>
        <v>Islington</v>
      </c>
      <c r="AP53" s="419" t="s">
        <v>247</v>
      </c>
      <c r="AQ53" s="418">
        <f>VLOOKUP(AP53,'Rural 80'!$A$11:$BS$488,28,FALSE)</f>
        <v>3</v>
      </c>
      <c r="AR53" s="418">
        <f t="array" ref="AR53">INDEX(AQ$1:AQ$71,MATCH(SMALL(COUNTIF(AQ$1:AQ$71,"&lt;"&amp;AQ$1:AQ$71),ROW(AQ53:AR53)),COUNTIF(AQ$1:AQ$71,"&lt;"&amp;AQ$1:AQ$71),0))</f>
        <v>53</v>
      </c>
      <c r="AS53" s="418" t="str">
        <f t="array" ref="AS53">INDEX(AP$1:AP$71,SMALL(IF(AQ$1:AQ$71=AR53,ROW(AQ$1:AQ$71)),COUNTIF(AR$1:AR53,AR53)),1)</f>
        <v>Wandsworth</v>
      </c>
      <c r="AT53" s="418">
        <f t="shared" si="10"/>
        <v>53</v>
      </c>
      <c r="AU53" s="418" t="str">
        <f t="shared" si="11"/>
        <v>Wandsworth</v>
      </c>
      <c r="AX53" s="419" t="s">
        <v>247</v>
      </c>
      <c r="AY53" s="418">
        <f>VLOOKUP(AX53,'Rural 80'!$A$11:$BS$488,32,FALSE)</f>
        <v>12</v>
      </c>
      <c r="AZ53" s="418">
        <f t="array" ref="AZ53">INDEX(AY$1:AY$71,MATCH(SMALL(COUNTIF(AY$1:AY$71,"&lt;"&amp;AY$1:AY$71),ROW(AY53:AZ53)),COUNTIF(AY$1:AY$71,"&lt;"&amp;AY$1:AY$71),0))</f>
        <v>53</v>
      </c>
      <c r="BA53" s="418" t="str">
        <f t="array" ref="BA53">INDEX(AX$1:AX$71,SMALL(IF(AY$1:AY$71=AZ53,ROW(AY$1:AY$71)),COUNTIF(AZ$1:AZ53,AZ53)),1)</f>
        <v>Barking and Dagenham</v>
      </c>
      <c r="BB53" s="418">
        <f t="shared" si="12"/>
        <v>53</v>
      </c>
      <c r="BC53" s="418" t="str">
        <f t="shared" si="13"/>
        <v>Barking and Dagenham</v>
      </c>
      <c r="BF53" s="419" t="s">
        <v>247</v>
      </c>
      <c r="BG53" s="418">
        <f>VLOOKUP(BF53,'Rural 80'!$A$11:$BS$488,36,FALSE)</f>
        <v>3</v>
      </c>
      <c r="BH53" s="418">
        <f t="array" ref="BH53">INDEX(BG$1:BG$71,MATCH(SMALL(COUNTIF(BG$1:BG$71,"&lt;"&amp;BG$1:BG$71),ROW(BG53:BH53)),COUNTIF(BG$1:BG$71,"&lt;"&amp;BG$1:BG$71),0))</f>
        <v>53</v>
      </c>
      <c r="BI53" s="418" t="str">
        <f t="array" ref="BI53">INDEX(BF$1:BF$71,SMALL(IF(BG$1:BG$71=BH53,ROW(BG$1:BG$71)),COUNTIF(BH$1:BH53,BH53)),1)</f>
        <v>Merton</v>
      </c>
      <c r="BJ53" s="418">
        <f t="shared" si="14"/>
        <v>53</v>
      </c>
      <c r="BK53" s="418" t="str">
        <f t="shared" si="15"/>
        <v>Merton</v>
      </c>
      <c r="BN53" s="419" t="s">
        <v>247</v>
      </c>
      <c r="BO53" s="418">
        <f>VLOOKUP(BN53,'Rural 80'!$A$11:$BS$488,40,FALSE)</f>
        <v>36</v>
      </c>
      <c r="BP53" s="418">
        <f t="array" ref="BP53">INDEX(BO$1:BO$71,MATCH(SMALL(COUNTIF(BO$1:BO$71,"&lt;"&amp;BO$1:BO$71),ROW(BO53:BP53)),COUNTIF(BO$1:BO$71,"&lt;"&amp;BO$1:BO$71),0))</f>
        <v>53</v>
      </c>
      <c r="BQ53" s="418" t="str">
        <f t="array" ref="BQ53">INDEX(BN$1:BN$71,SMALL(IF(BO$1:BO$71=BP53,ROW(BO$1:BO$71)),COUNTIF(BP$1:BP53,BP53)),1)</f>
        <v>Wandsworth</v>
      </c>
      <c r="BR53" s="418">
        <f t="shared" si="16"/>
        <v>53</v>
      </c>
      <c r="BS53" s="418" t="str">
        <f t="shared" si="17"/>
        <v>Wandsworth</v>
      </c>
      <c r="BV53" s="419" t="s">
        <v>247</v>
      </c>
      <c r="BW53" s="418">
        <f>VLOOKUP(BV53,'Rural 80'!$A$11:$BS$488,44,FALSE)</f>
        <v>36</v>
      </c>
      <c r="BX53" s="418">
        <f t="array" ref="BX53">INDEX(BW$1:BW$71,MATCH(SMALL(COUNTIF(BW$1:BW$71,"&lt;"&amp;BW$1:BW$71),ROW(BW53:BX53)),COUNTIF(BW$1:BW$71,"&lt;"&amp;BW$1:BW$71),0))</f>
        <v>53</v>
      </c>
      <c r="BY53" s="418" t="str">
        <f t="array" ref="BY53">INDEX(BV$1:BV$71,SMALL(IF(BW$1:BW$71=BX53,ROW(BW$1:BW$71)),COUNTIF(BX$1:BX53,BX53)),1)</f>
        <v>Waltham Forest</v>
      </c>
      <c r="BZ53" s="418">
        <f t="shared" si="18"/>
        <v>53</v>
      </c>
      <c r="CA53" s="418" t="str">
        <f t="shared" si="19"/>
        <v>Waltham Forest</v>
      </c>
      <c r="CD53" s="419" t="s">
        <v>247</v>
      </c>
      <c r="CE53" s="418">
        <f>VLOOKUP(CD53,'Rural 80'!$A$11:$BS$488,48,FALSE)</f>
        <v>35</v>
      </c>
      <c r="CF53" s="418">
        <f t="array" ref="CF53">INDEX(CE$1:CE$71,MATCH(SMALL(COUNTIF(CE$1:CE$71,"&lt;"&amp;CE$1:CE$71),ROW(CE53:CF53)),COUNTIF(CE$1:CE$71,"&lt;"&amp;CE$1:CE$71),0))</f>
        <v>53</v>
      </c>
      <c r="CG53" s="418" t="str">
        <f t="array" ref="CG53">INDEX(CD$1:CD$71,SMALL(IF(CE$1:CE$71=CF53,ROW(CE$1:CE$71)),COUNTIF(CF$1:CF53,CF53)),1)</f>
        <v>Hackney</v>
      </c>
      <c r="CH53" s="418">
        <f t="shared" si="20"/>
        <v>53</v>
      </c>
      <c r="CI53" s="418" t="str">
        <f t="shared" si="21"/>
        <v>Hackney</v>
      </c>
      <c r="CL53" s="419" t="s">
        <v>247</v>
      </c>
      <c r="CM53" s="418">
        <f>VLOOKUP(CL53,'Rural 80'!$A$11:$BS$488,52,FALSE)</f>
        <v>38</v>
      </c>
      <c r="CN53" s="418">
        <f t="array" ref="CN53">INDEX(CM$1:CM$71,MATCH(SMALL(COUNTIF(CM$1:CM$71,"&lt;"&amp;CM$1:CM$71),ROW(CM53:CN53)),COUNTIF(CM$1:CM$71,"&lt;"&amp;CM$1:CM$71),0))</f>
        <v>53</v>
      </c>
      <c r="CO53" s="418" t="str">
        <f t="array" ref="CO53">INDEX(CL$1:CL$71,SMALL(IF(CM$1:CM$71=CN53,ROW(CM$1:CM$71)),COUNTIF(CN$1:CN53,CN53)),1)</f>
        <v>Waltham Forest</v>
      </c>
      <c r="CP53" s="418">
        <f t="shared" si="22"/>
        <v>53</v>
      </c>
      <c r="CQ53" s="418" t="str">
        <f t="shared" si="23"/>
        <v>Waltham Forest</v>
      </c>
      <c r="CT53" s="419" t="s">
        <v>247</v>
      </c>
      <c r="CU53" s="418" t="str">
        <f>VLOOKUP(CT53,'Rural 80'!$A$11:$BS$488,56,FALSE)</f>
        <v>9999</v>
      </c>
      <c r="CV53" s="418" t="str">
        <f t="array" ref="CV53">INDEX(CU$1:CU$71,MATCH(SMALL(COUNTIF(CU$1:CU$71,"&lt;"&amp;CU$1:CU$71),ROW(CU53:CV53)),COUNTIF(CU$1:CU$71,"&lt;"&amp;CU$1:CU$71),0))</f>
        <v>9999</v>
      </c>
      <c r="CW53" s="418" t="str">
        <f t="array" ref="CW53">INDEX(CT$1:CT$71,SMALL(IF(CU$1:CU$71=CV53,ROW(CU$1:CU$71)),COUNTIF(CV$1:CV53,CV53)),1)</f>
        <v>South Tyneside</v>
      </c>
      <c r="CX53" s="418" t="str">
        <f t="shared" si="24"/>
        <v>no data</v>
      </c>
      <c r="CY53" s="418" t="str">
        <f t="shared" si="25"/>
        <v>South Tyneside</v>
      </c>
      <c r="DB53" s="419" t="s">
        <v>247</v>
      </c>
      <c r="DC53" s="418" t="str">
        <f>VLOOKUP(DB53,'Rural 80'!$A$11:$BS$488,60,FALSE)</f>
        <v>9999</v>
      </c>
      <c r="DD53" s="418" t="str">
        <f t="array" ref="DD53">INDEX(DC$1:DC$71,MATCH(SMALL(COUNTIF(DC$1:DC$71,"&lt;"&amp;DC$1:DC$71),ROW(DC53:DD53)),COUNTIF(DC$1:DC$71,"&lt;"&amp;DC$1:DC$71),0))</f>
        <v>9999</v>
      </c>
      <c r="DE53" s="418" t="str">
        <f t="array" ref="DE53">INDEX(DB$1:DB$71,SMALL(IF(DC$1:DC$71=DD53,ROW(DC$1:DC$71)),COUNTIF(DD$1:DD53,DD53)),1)</f>
        <v>South Tyneside</v>
      </c>
      <c r="DF53" s="418" t="str">
        <f t="shared" si="26"/>
        <v>no data</v>
      </c>
      <c r="DG53" s="418" t="str">
        <f t="shared" si="27"/>
        <v>South Tyneside</v>
      </c>
      <c r="DJ53" s="419" t="s">
        <v>247</v>
      </c>
      <c r="DK53" s="418" t="str">
        <f>VLOOKUP(DJ53,'Rural 80'!$A$11:$BS$488,64,FALSE)</f>
        <v>9999</v>
      </c>
      <c r="DL53" s="418" t="str">
        <f t="array" ref="DL53">INDEX(DK$1:DK$71,MATCH(SMALL(COUNTIF(DK$1:DK$71,"&lt;"&amp;DK$1:DK$71),ROW(DK53:DL53)),COUNTIF(DK$1:DK$71,"&lt;"&amp;DK$1:DK$71),0))</f>
        <v>9999</v>
      </c>
      <c r="DM53" s="418" t="str">
        <f t="array" ref="DM53">INDEX(DJ$1:DJ$71,SMALL(IF(DK$1:DK$71=DL53,ROW(DK$1:DK$71)),COUNTIF(DL$1:DL53,DL53)),1)</f>
        <v>South Tyneside</v>
      </c>
      <c r="DN53" s="418" t="str">
        <f t="shared" si="28"/>
        <v>no data</v>
      </c>
      <c r="DO53" s="418" t="str">
        <f t="shared" si="29"/>
        <v>South Tyneside</v>
      </c>
      <c r="DR53" s="419" t="s">
        <v>247</v>
      </c>
      <c r="DS53" s="418" t="str">
        <f>VLOOKUP(DR53,'Rural 80'!$A$11:$BS$488,68,FALSE)</f>
        <v>9999</v>
      </c>
      <c r="DT53" s="418" t="str">
        <f t="array" ref="DT53">INDEX(DS$1:DS$71,MATCH(SMALL(COUNTIF(DS$1:DS$71,"&lt;"&amp;DS$1:DS$71),ROW(DS53:DT53)),COUNTIF(DS$1:DS$71,"&lt;"&amp;DS$1:DS$71),0))</f>
        <v>9999</v>
      </c>
      <c r="DU53" s="418" t="str">
        <f t="array" ref="DU53">INDEX(DR$1:DR$71,SMALL(IF(DS$1:DS$71=DT53,ROW(DS$1:DS$71)),COUNTIF(DT$1:DT53,DT53)),1)</f>
        <v>South Tyneside</v>
      </c>
      <c r="DV53" s="418" t="str">
        <f t="shared" si="30"/>
        <v>no data</v>
      </c>
      <c r="DW53" s="418" t="str">
        <f t="shared" si="31"/>
        <v>South Tyneside</v>
      </c>
    </row>
    <row r="54" spans="2:127" x14ac:dyDescent="0.25">
      <c r="B54" s="419" t="s">
        <v>250</v>
      </c>
      <c r="C54" s="418">
        <f>VLOOKUP(B54,'Rural 80'!$A$11:$BS$488,8,FALSE)</f>
        <v>62</v>
      </c>
      <c r="D54" s="418">
        <f t="array" ref="D54">INDEX(C$1:C$71,MATCH(SMALL(COUNTIF(C$1:C$71,"&lt;"&amp;C$1:C$71),ROW(C54:D54)),COUNTIF(C$1:C$71,"&lt;"&amp;C$1:C$71),0))</f>
        <v>54</v>
      </c>
      <c r="E54" s="418" t="str">
        <f t="array" ref="E54">INDEX(B$1:B$71,SMALL(IF(C$1:C$71=D54,ROW(C$1:C$71)),COUNTIF(D$1:D54,D54)),1)</f>
        <v>Harrow</v>
      </c>
      <c r="F54" s="418">
        <f t="shared" si="32"/>
        <v>54</v>
      </c>
      <c r="G54" s="418" t="str">
        <f t="shared" si="33"/>
        <v>Harrow</v>
      </c>
      <c r="J54" s="419" t="s">
        <v>250</v>
      </c>
      <c r="K54" s="418">
        <f>VLOOKUP(J54,'Rural 80'!$A$11:$BS$488,12,FALSE)</f>
        <v>64</v>
      </c>
      <c r="L54" s="418">
        <f t="array" ref="L54">INDEX(K$1:K$71,MATCH(SMALL(COUNTIF(K$1:K$71,"&lt;"&amp;K$1:K$71),ROW(K54:L54)),COUNTIF(K$1:K$71,"&lt;"&amp;K$1:K$71),0))</f>
        <v>54</v>
      </c>
      <c r="M54" s="418" t="str">
        <f t="array" ref="M54">INDEX(J$1:J$71,SMALL(IF(K$1:K$71=L54,ROW(K$1:K$71)),COUNTIF(L$1:L54,L54)),1)</f>
        <v>Manchester</v>
      </c>
      <c r="N54" s="418">
        <f t="shared" si="2"/>
        <v>54</v>
      </c>
      <c r="O54" s="418" t="str">
        <f t="shared" si="3"/>
        <v>Manchester</v>
      </c>
      <c r="R54" s="419" t="s">
        <v>250</v>
      </c>
      <c r="S54" s="418">
        <f>VLOOKUP(R54,'Rural 80'!$A$11:$BS$488,16,FALSE)</f>
        <v>65</v>
      </c>
      <c r="T54" s="418">
        <f t="array" ref="T54">INDEX(S$1:S$71,MATCH(SMALL(COUNTIF(S$1:S$71,"&lt;"&amp;S$1:S$71),ROW(S54:T54)),COUNTIF(S$1:S$71,"&lt;"&amp;S$1:S$71),0))</f>
        <v>54</v>
      </c>
      <c r="U54" s="418" t="str">
        <f t="array" ref="U54">INDEX(R$1:R$71,SMALL(IF(S$1:S$71=T54,ROW(S$1:S$71)),COUNTIF(T$1:T54,T54)),1)</f>
        <v>Ealing</v>
      </c>
      <c r="V54" s="418">
        <f t="shared" si="4"/>
        <v>54</v>
      </c>
      <c r="W54" s="418" t="str">
        <f t="shared" si="5"/>
        <v>Ealing</v>
      </c>
      <c r="Z54" s="419" t="s">
        <v>250</v>
      </c>
      <c r="AA54" s="418">
        <f>VLOOKUP(Z54,'Rural 80'!$A$11:$BS$488,20,FALSE)</f>
        <v>65</v>
      </c>
      <c r="AB54" s="418">
        <f t="array" ref="AB54">INDEX(AA$1:AA$71,MATCH(SMALL(COUNTIF(AA$1:AA$71,"&lt;"&amp;AA$1:AA$71),ROW(AA54:AB54)),COUNTIF(AA$1:AA$71,"&lt;"&amp;AA$1:AA$71),0))</f>
        <v>54</v>
      </c>
      <c r="AC54" s="418" t="str">
        <f t="array" ref="AC54">INDEX(Z$1:Z$71,SMALL(IF(AA$1:AA$71=AB54,ROW(AA$1:AA$71)),COUNTIF(AB$1:AB54,AB54)),1)</f>
        <v>Manchester</v>
      </c>
      <c r="AD54" s="418">
        <f t="shared" si="6"/>
        <v>54</v>
      </c>
      <c r="AE54" s="418" t="str">
        <f t="shared" si="7"/>
        <v>Manchester</v>
      </c>
      <c r="AH54" s="419" t="s">
        <v>250</v>
      </c>
      <c r="AI54" s="418">
        <f>VLOOKUP(AH54,'Rural 80'!$A$11:$BS$488,24,FALSE)</f>
        <v>55</v>
      </c>
      <c r="AJ54" s="418">
        <f t="array" ref="AJ54">INDEX(AI$1:AI$71,MATCH(SMALL(COUNTIF(AI$1:AI$71,"&lt;"&amp;AI$1:AI$71),ROW(AI54:AJ54)),COUNTIF(AI$1:AI$71,"&lt;"&amp;AI$1:AI$71),0))</f>
        <v>54</v>
      </c>
      <c r="AK54" s="418" t="str">
        <f t="array" ref="AK54">INDEX(AH$1:AH$71,SMALL(IF(AI$1:AI$71=AJ54,ROW(AI$1:AI$71)),COUNTIF(AJ$1:AJ54,AJ54)),1)</f>
        <v>Merton</v>
      </c>
      <c r="AL54" s="418">
        <f t="shared" si="8"/>
        <v>54</v>
      </c>
      <c r="AM54" s="418" t="str">
        <f t="shared" si="9"/>
        <v>Merton</v>
      </c>
      <c r="AP54" s="419" t="s">
        <v>250</v>
      </c>
      <c r="AQ54" s="418">
        <f>VLOOKUP(AP54,'Rural 80'!$A$11:$BS$488,28,FALSE)</f>
        <v>61</v>
      </c>
      <c r="AR54" s="418">
        <f t="array" ref="AR54">INDEX(AQ$1:AQ$71,MATCH(SMALL(COUNTIF(AQ$1:AQ$71,"&lt;"&amp;AQ$1:AQ$71),ROW(AQ54:AR54)),COUNTIF(AQ$1:AQ$71,"&lt;"&amp;AQ$1:AQ$71),0))</f>
        <v>54</v>
      </c>
      <c r="AS54" s="418" t="str">
        <f t="array" ref="AS54">INDEX(AP$1:AP$71,SMALL(IF(AQ$1:AQ$71=AR54,ROW(AQ$1:AQ$71)),COUNTIF(AR$1:AR54,AR54)),1)</f>
        <v>Harrow</v>
      </c>
      <c r="AT54" s="418">
        <f t="shared" si="10"/>
        <v>54</v>
      </c>
      <c r="AU54" s="418" t="str">
        <f t="shared" si="11"/>
        <v>Harrow</v>
      </c>
      <c r="AX54" s="419" t="s">
        <v>250</v>
      </c>
      <c r="AY54" s="418">
        <f>VLOOKUP(AX54,'Rural 80'!$A$11:$BS$488,32,FALSE)</f>
        <v>60</v>
      </c>
      <c r="AZ54" s="418">
        <f t="array" ref="AZ54">INDEX(AY$1:AY$71,MATCH(SMALL(COUNTIF(AY$1:AY$71,"&lt;"&amp;AY$1:AY$71),ROW(AY54:AZ54)),COUNTIF(AY$1:AY$71,"&lt;"&amp;AY$1:AY$71),0))</f>
        <v>54</v>
      </c>
      <c r="BA54" s="418" t="str">
        <f t="array" ref="BA54">INDEX(AX$1:AX$71,SMALL(IF(AY$1:AY$71=AZ54,ROW(AY$1:AY$71)),COUNTIF(AZ$1:AZ54,AZ54)),1)</f>
        <v>Hounslow</v>
      </c>
      <c r="BB54" s="418">
        <f t="shared" si="12"/>
        <v>54</v>
      </c>
      <c r="BC54" s="418" t="str">
        <f t="shared" si="13"/>
        <v>Hounslow</v>
      </c>
      <c r="BF54" s="419" t="s">
        <v>250</v>
      </c>
      <c r="BG54" s="418">
        <f>VLOOKUP(BF54,'Rural 80'!$A$11:$BS$488,36,FALSE)</f>
        <v>59</v>
      </c>
      <c r="BH54" s="418">
        <f t="array" ref="BH54">INDEX(BG$1:BG$71,MATCH(SMALL(COUNTIF(BG$1:BG$71,"&lt;"&amp;BG$1:BG$71),ROW(BG54:BH54)),COUNTIF(BG$1:BG$71,"&lt;"&amp;BG$1:BG$71),0))</f>
        <v>54</v>
      </c>
      <c r="BI54" s="418" t="str">
        <f t="array" ref="BI54">INDEX(BF$1:BF$71,SMALL(IF(BG$1:BG$71=BH54,ROW(BG$1:BG$71)),COUNTIF(BH$1:BH54,BH54)),1)</f>
        <v>Barking and Dagenham</v>
      </c>
      <c r="BJ54" s="418">
        <f t="shared" si="14"/>
        <v>54</v>
      </c>
      <c r="BK54" s="418" t="str">
        <f t="shared" si="15"/>
        <v>Barking and Dagenham</v>
      </c>
      <c r="BN54" s="419" t="s">
        <v>250</v>
      </c>
      <c r="BO54" s="418">
        <f>VLOOKUP(BN54,'Rural 80'!$A$11:$BS$488,40,FALSE)</f>
        <v>65</v>
      </c>
      <c r="BP54" s="418">
        <f t="array" ref="BP54">INDEX(BO$1:BO$71,MATCH(SMALL(COUNTIF(BO$1:BO$71,"&lt;"&amp;BO$1:BO$71),ROW(BO54:BP54)),COUNTIF(BO$1:BO$71,"&lt;"&amp;BO$1:BO$71),0))</f>
        <v>54</v>
      </c>
      <c r="BQ54" s="418" t="str">
        <f t="array" ref="BQ54">INDEX(BN$1:BN$71,SMALL(IF(BO$1:BO$71=BP54,ROW(BO$1:BO$71)),COUNTIF(BP$1:BP54,BP54)),1)</f>
        <v>Brent</v>
      </c>
      <c r="BR54" s="418">
        <f t="shared" si="16"/>
        <v>54</v>
      </c>
      <c r="BS54" s="418" t="str">
        <f t="shared" si="17"/>
        <v>Brent</v>
      </c>
      <c r="BV54" s="419" t="s">
        <v>250</v>
      </c>
      <c r="BW54" s="418">
        <f>VLOOKUP(BV54,'Rural 80'!$A$11:$BS$488,44,FALSE)</f>
        <v>64</v>
      </c>
      <c r="BX54" s="418">
        <f t="array" ref="BX54">INDEX(BW$1:BW$71,MATCH(SMALL(COUNTIF(BW$1:BW$71,"&lt;"&amp;BW$1:BW$71),ROW(BW54:BX54)),COUNTIF(BW$1:BW$71,"&lt;"&amp;BW$1:BW$71),0))</f>
        <v>54</v>
      </c>
      <c r="BY54" s="418" t="str">
        <f t="array" ref="BY54">INDEX(BV$1:BV$71,SMALL(IF(BW$1:BW$71=BX54,ROW(BW$1:BW$71)),COUNTIF(BX$1:BX54,BX54)),1)</f>
        <v>Brent</v>
      </c>
      <c r="BZ54" s="418">
        <f t="shared" si="18"/>
        <v>54</v>
      </c>
      <c r="CA54" s="418" t="str">
        <f t="shared" si="19"/>
        <v>Brent</v>
      </c>
      <c r="CD54" s="419" t="s">
        <v>250</v>
      </c>
      <c r="CE54" s="418">
        <f>VLOOKUP(CD54,'Rural 80'!$A$11:$BS$488,48,FALSE)</f>
        <v>65</v>
      </c>
      <c r="CF54" s="418">
        <f t="array" ref="CF54">INDEX(CE$1:CE$71,MATCH(SMALL(COUNTIF(CE$1:CE$71,"&lt;"&amp;CE$1:CE$71),ROW(CE54:CF54)),COUNTIF(CE$1:CE$71,"&lt;"&amp;CE$1:CE$71),0))</f>
        <v>54</v>
      </c>
      <c r="CG54" s="418" t="str">
        <f t="array" ref="CG54">INDEX(CD$1:CD$71,SMALL(IF(CE$1:CE$71=CF54,ROW(CE$1:CE$71)),COUNTIF(CF$1:CF54,CF54)),1)</f>
        <v>Lewisham</v>
      </c>
      <c r="CH54" s="418">
        <f t="shared" si="20"/>
        <v>54</v>
      </c>
      <c r="CI54" s="418" t="str">
        <f t="shared" si="21"/>
        <v>Lewisham</v>
      </c>
      <c r="CL54" s="419" t="s">
        <v>250</v>
      </c>
      <c r="CM54" s="418">
        <f>VLOOKUP(CL54,'Rural 80'!$A$11:$BS$488,52,FALSE)</f>
        <v>64</v>
      </c>
      <c r="CN54" s="418">
        <f t="array" ref="CN54">INDEX(CM$1:CM$71,MATCH(SMALL(COUNTIF(CM$1:CM$71,"&lt;"&amp;CM$1:CM$71),ROW(CM54:CN54)),COUNTIF(CM$1:CM$71,"&lt;"&amp;CM$1:CM$71),0))</f>
        <v>54</v>
      </c>
      <c r="CO54" s="418" t="str">
        <f t="array" ref="CO54">INDEX(CL$1:CL$71,SMALL(IF(CM$1:CM$71=CN54,ROW(CM$1:CM$71)),COUNTIF(CN$1:CN54,CN54)),1)</f>
        <v>Lambeth</v>
      </c>
      <c r="CP54" s="418">
        <f t="shared" si="22"/>
        <v>54</v>
      </c>
      <c r="CQ54" s="418" t="str">
        <f t="shared" si="23"/>
        <v>Lambeth</v>
      </c>
      <c r="CT54" s="419" t="s">
        <v>250</v>
      </c>
      <c r="CU54" s="418" t="str">
        <f>VLOOKUP(CT54,'Rural 80'!$A$11:$BS$488,56,FALSE)</f>
        <v>9999</v>
      </c>
      <c r="CV54" s="418" t="str">
        <f t="array" ref="CV54">INDEX(CU$1:CU$71,MATCH(SMALL(COUNTIF(CU$1:CU$71,"&lt;"&amp;CU$1:CU$71),ROW(CU54:CV54)),COUNTIF(CU$1:CU$71,"&lt;"&amp;CU$1:CU$71),0))</f>
        <v>9999</v>
      </c>
      <c r="CW54" s="418" t="str">
        <f t="array" ref="CW54">INDEX(CT$1:CT$71,SMALL(IF(CU$1:CU$71=CV54,ROW(CU$1:CU$71)),COUNTIF(CV$1:CV54,CV54)),1)</f>
        <v>Southwark</v>
      </c>
      <c r="CX54" s="418" t="str">
        <f t="shared" si="24"/>
        <v>no data</v>
      </c>
      <c r="CY54" s="418" t="str">
        <f t="shared" si="25"/>
        <v>Southwark</v>
      </c>
      <c r="DB54" s="419" t="s">
        <v>250</v>
      </c>
      <c r="DC54" s="418" t="str">
        <f>VLOOKUP(DB54,'Rural 80'!$A$11:$BS$488,60,FALSE)</f>
        <v>9999</v>
      </c>
      <c r="DD54" s="418" t="str">
        <f t="array" ref="DD54">INDEX(DC$1:DC$71,MATCH(SMALL(COUNTIF(DC$1:DC$71,"&lt;"&amp;DC$1:DC$71),ROW(DC54:DD54)),COUNTIF(DC$1:DC$71,"&lt;"&amp;DC$1:DC$71),0))</f>
        <v>9999</v>
      </c>
      <c r="DE54" s="418" t="str">
        <f t="array" ref="DE54">INDEX(DB$1:DB$71,SMALL(IF(DC$1:DC$71=DD54,ROW(DC$1:DC$71)),COUNTIF(DD$1:DD54,DD54)),1)</f>
        <v>Southwark</v>
      </c>
      <c r="DF54" s="418" t="str">
        <f t="shared" si="26"/>
        <v>no data</v>
      </c>
      <c r="DG54" s="418" t="str">
        <f t="shared" si="27"/>
        <v>Southwark</v>
      </c>
      <c r="DJ54" s="419" t="s">
        <v>250</v>
      </c>
      <c r="DK54" s="418" t="str">
        <f>VLOOKUP(DJ54,'Rural 80'!$A$11:$BS$488,64,FALSE)</f>
        <v>9999</v>
      </c>
      <c r="DL54" s="418" t="str">
        <f t="array" ref="DL54">INDEX(DK$1:DK$71,MATCH(SMALL(COUNTIF(DK$1:DK$71,"&lt;"&amp;DK$1:DK$71),ROW(DK54:DL54)),COUNTIF(DK$1:DK$71,"&lt;"&amp;DK$1:DK$71),0))</f>
        <v>9999</v>
      </c>
      <c r="DM54" s="418" t="str">
        <f t="array" ref="DM54">INDEX(DJ$1:DJ$71,SMALL(IF(DK$1:DK$71=DL54,ROW(DK$1:DK$71)),COUNTIF(DL$1:DL54,DL54)),1)</f>
        <v>Southwark</v>
      </c>
      <c r="DN54" s="418" t="str">
        <f t="shared" si="28"/>
        <v>no data</v>
      </c>
      <c r="DO54" s="418" t="str">
        <f t="shared" si="29"/>
        <v>Southwark</v>
      </c>
      <c r="DR54" s="419" t="s">
        <v>250</v>
      </c>
      <c r="DS54" s="418" t="str">
        <f>VLOOKUP(DR54,'Rural 80'!$A$11:$BS$488,68,FALSE)</f>
        <v>9999</v>
      </c>
      <c r="DT54" s="418" t="str">
        <f t="array" ref="DT54">INDEX(DS$1:DS$71,MATCH(SMALL(COUNTIF(DS$1:DS$71,"&lt;"&amp;DS$1:DS$71),ROW(DS54:DT54)),COUNTIF(DS$1:DS$71,"&lt;"&amp;DS$1:DS$71),0))</f>
        <v>9999</v>
      </c>
      <c r="DU54" s="418" t="str">
        <f t="array" ref="DU54">INDEX(DR$1:DR$71,SMALL(IF(DS$1:DS$71=DT54,ROW(DS$1:DS$71)),COUNTIF(DT$1:DT54,DT54)),1)</f>
        <v>Southwark</v>
      </c>
      <c r="DV54" s="418" t="str">
        <f t="shared" si="30"/>
        <v>no data</v>
      </c>
      <c r="DW54" s="418" t="str">
        <f t="shared" si="31"/>
        <v>Southwark</v>
      </c>
    </row>
    <row r="55" spans="2:127" x14ac:dyDescent="0.25">
      <c r="B55" s="419" t="s">
        <v>251</v>
      </c>
      <c r="C55" s="418">
        <f>VLOOKUP(B55,'Rural 80'!$A$11:$BS$488,8,FALSE)</f>
        <v>26</v>
      </c>
      <c r="D55" s="418">
        <f t="array" ref="D55">INDEX(C$1:C$71,MATCH(SMALL(COUNTIF(C$1:C$71,"&lt;"&amp;C$1:C$71),ROW(C55:D55)),COUNTIF(C$1:C$71,"&lt;"&amp;C$1:C$71),0))</f>
        <v>55</v>
      </c>
      <c r="E55" s="418" t="str">
        <f t="array" ref="E55">INDEX(B$1:B$71,SMALL(IF(C$1:C$71=D55,ROW(C$1:C$71)),COUNTIF(D$1:D55,D55)),1)</f>
        <v>Barnet</v>
      </c>
      <c r="F55" s="418">
        <f t="shared" si="32"/>
        <v>55</v>
      </c>
      <c r="G55" s="418" t="str">
        <f t="shared" si="33"/>
        <v>Barnet</v>
      </c>
      <c r="J55" s="419" t="s">
        <v>251</v>
      </c>
      <c r="K55" s="418">
        <f>VLOOKUP(J55,'Rural 80'!$A$11:$BS$488,12,FALSE)</f>
        <v>25</v>
      </c>
      <c r="L55" s="418">
        <f t="array" ref="L55">INDEX(K$1:K$71,MATCH(SMALL(COUNTIF(K$1:K$71,"&lt;"&amp;K$1:K$71),ROW(K55:L55)),COUNTIF(K$1:K$71,"&lt;"&amp;K$1:K$71),0))</f>
        <v>55</v>
      </c>
      <c r="M55" s="418" t="str">
        <f t="array" ref="M55">INDEX(J$1:J$71,SMALL(IF(K$1:K$71=L55,ROW(K$1:K$71)),COUNTIF(L$1:L55,L55)),1)</f>
        <v>Hounslow</v>
      </c>
      <c r="N55" s="418">
        <f t="shared" si="2"/>
        <v>55</v>
      </c>
      <c r="O55" s="418" t="str">
        <f t="shared" si="3"/>
        <v>Hounslow</v>
      </c>
      <c r="R55" s="419" t="s">
        <v>251</v>
      </c>
      <c r="S55" s="418">
        <f>VLOOKUP(R55,'Rural 80'!$A$11:$BS$488,16,FALSE)</f>
        <v>24</v>
      </c>
      <c r="T55" s="418">
        <f t="array" ref="T55">INDEX(S$1:S$71,MATCH(SMALL(COUNTIF(S$1:S$71,"&lt;"&amp;S$1:S$71),ROW(S55:T55)),COUNTIF(S$1:S$71,"&lt;"&amp;S$1:S$71),0))</f>
        <v>55</v>
      </c>
      <c r="U55" s="418" t="str">
        <f t="array" ref="U55">INDEX(R$1:R$71,SMALL(IF(S$1:S$71=T55,ROW(S$1:S$71)),COUNTIF(T$1:T55,T55)),1)</f>
        <v>Hackney</v>
      </c>
      <c r="V55" s="418">
        <f t="shared" si="4"/>
        <v>55</v>
      </c>
      <c r="W55" s="418" t="str">
        <f t="shared" si="5"/>
        <v>Hackney</v>
      </c>
      <c r="Z55" s="419" t="s">
        <v>251</v>
      </c>
      <c r="AA55" s="418">
        <f>VLOOKUP(Z55,'Rural 80'!$A$11:$BS$488,20,FALSE)</f>
        <v>32</v>
      </c>
      <c r="AB55" s="418">
        <f t="array" ref="AB55">INDEX(AA$1:AA$71,MATCH(SMALL(COUNTIF(AA$1:AA$71,"&lt;"&amp;AA$1:AA$71),ROW(AA55:AB55)),COUNTIF(AA$1:AA$71,"&lt;"&amp;AA$1:AA$71),0))</f>
        <v>55</v>
      </c>
      <c r="AC55" s="418" t="str">
        <f t="array" ref="AC55">INDEX(Z$1:Z$71,SMALL(IF(AA$1:AA$71=AB55,ROW(AA$1:AA$71)),COUNTIF(AB$1:AB55,AB55)),1)</f>
        <v>Merton</v>
      </c>
      <c r="AD55" s="418">
        <f t="shared" si="6"/>
        <v>55</v>
      </c>
      <c r="AE55" s="418" t="str">
        <f t="shared" si="7"/>
        <v>Merton</v>
      </c>
      <c r="AH55" s="419" t="s">
        <v>251</v>
      </c>
      <c r="AI55" s="418">
        <f>VLOOKUP(AH55,'Rural 80'!$A$11:$BS$488,24,FALSE)</f>
        <v>37</v>
      </c>
      <c r="AJ55" s="418">
        <f t="array" ref="AJ55">INDEX(AI$1:AI$71,MATCH(SMALL(COUNTIF(AI$1:AI$71,"&lt;"&amp;AI$1:AI$71),ROW(AI55:AJ55)),COUNTIF(AI$1:AI$71,"&lt;"&amp;AI$1:AI$71),0))</f>
        <v>55</v>
      </c>
      <c r="AK55" s="418" t="str">
        <f t="array" ref="AK55">INDEX(AH$1:AH$71,SMALL(IF(AI$1:AI$71=AJ55,ROW(AI$1:AI$71)),COUNTIF(AJ$1:AJ55,AJ55)),1)</f>
        <v>Southwark</v>
      </c>
      <c r="AL55" s="418">
        <f t="shared" si="8"/>
        <v>55</v>
      </c>
      <c r="AM55" s="418" t="str">
        <f t="shared" si="9"/>
        <v>Southwark</v>
      </c>
      <c r="AP55" s="419" t="s">
        <v>251</v>
      </c>
      <c r="AQ55" s="418">
        <f>VLOOKUP(AP55,'Rural 80'!$A$11:$BS$488,28,FALSE)</f>
        <v>39</v>
      </c>
      <c r="AR55" s="418">
        <f t="array" ref="AR55">INDEX(AQ$1:AQ$71,MATCH(SMALL(COUNTIF(AQ$1:AQ$71,"&lt;"&amp;AQ$1:AQ$71),ROW(AQ55:AR55)),COUNTIF(AQ$1:AQ$71,"&lt;"&amp;AQ$1:AQ$71),0))</f>
        <v>55</v>
      </c>
      <c r="AS55" s="418" t="str">
        <f t="array" ref="AS55">INDEX(AP$1:AP$71,SMALL(IF(AQ$1:AQ$71=AR55,ROW(AQ$1:AQ$71)),COUNTIF(AR$1:AR55,AR55)),1)</f>
        <v>Hounslow</v>
      </c>
      <c r="AT55" s="418">
        <f t="shared" si="10"/>
        <v>55</v>
      </c>
      <c r="AU55" s="418" t="str">
        <f t="shared" si="11"/>
        <v>Hounslow</v>
      </c>
      <c r="AX55" s="419" t="s">
        <v>251</v>
      </c>
      <c r="AY55" s="418">
        <f>VLOOKUP(AX55,'Rural 80'!$A$11:$BS$488,32,FALSE)</f>
        <v>34</v>
      </c>
      <c r="AZ55" s="418">
        <f t="array" ref="AZ55">INDEX(AY$1:AY$71,MATCH(SMALL(COUNTIF(AY$1:AY$71,"&lt;"&amp;AY$1:AY$71),ROW(AY55:AZ55)),COUNTIF(AY$1:AY$71,"&lt;"&amp;AY$1:AY$71),0))</f>
        <v>55</v>
      </c>
      <c r="BA55" s="418" t="str">
        <f t="array" ref="BA55">INDEX(AX$1:AX$71,SMALL(IF(AY$1:AY$71=AZ55,ROW(AY$1:AY$71)),COUNTIF(AZ$1:AZ55,AZ55)),1)</f>
        <v>Barnet</v>
      </c>
      <c r="BB55" s="418">
        <f t="shared" si="12"/>
        <v>55</v>
      </c>
      <c r="BC55" s="418" t="str">
        <f t="shared" si="13"/>
        <v>Barnet</v>
      </c>
      <c r="BF55" s="419" t="s">
        <v>251</v>
      </c>
      <c r="BG55" s="418">
        <f>VLOOKUP(BF55,'Rural 80'!$A$11:$BS$488,36,FALSE)</f>
        <v>43</v>
      </c>
      <c r="BH55" s="418">
        <f t="array" ref="BH55">INDEX(BG$1:BG$71,MATCH(SMALL(COUNTIF(BG$1:BG$71,"&lt;"&amp;BG$1:BG$71),ROW(BG55:BH55)),COUNTIF(BG$1:BG$71,"&lt;"&amp;BG$1:BG$71),0))</f>
        <v>55</v>
      </c>
      <c r="BI55" s="418" t="str">
        <f t="array" ref="BI55">INDEX(BF$1:BF$71,SMALL(IF(BG$1:BG$71=BH55,ROW(BG$1:BG$71)),COUNTIF(BH$1:BH55,BH55)),1)</f>
        <v>Hackney</v>
      </c>
      <c r="BJ55" s="418">
        <f t="shared" si="14"/>
        <v>55</v>
      </c>
      <c r="BK55" s="418" t="str">
        <f t="shared" si="15"/>
        <v>Hackney</v>
      </c>
      <c r="BN55" s="419" t="s">
        <v>251</v>
      </c>
      <c r="BO55" s="418">
        <f>VLOOKUP(BN55,'Rural 80'!$A$11:$BS$488,40,FALSE)</f>
        <v>14</v>
      </c>
      <c r="BP55" s="418">
        <f t="array" ref="BP55">INDEX(BO$1:BO$71,MATCH(SMALL(COUNTIF(BO$1:BO$71,"&lt;"&amp;BO$1:BO$71),ROW(BO55:BP55)),COUNTIF(BO$1:BO$71,"&lt;"&amp;BO$1:BO$71),0))</f>
        <v>55</v>
      </c>
      <c r="BQ55" s="418" t="str">
        <f t="array" ref="BQ55">INDEX(BN$1:BN$71,SMALL(IF(BO$1:BO$71=BP55,ROW(BO$1:BO$71)),COUNTIF(BP$1:BP55,BP55)),1)</f>
        <v>Hounslow</v>
      </c>
      <c r="BR55" s="418">
        <f t="shared" si="16"/>
        <v>55</v>
      </c>
      <c r="BS55" s="418" t="str">
        <f t="shared" si="17"/>
        <v>Hounslow</v>
      </c>
      <c r="BV55" s="419" t="s">
        <v>251</v>
      </c>
      <c r="BW55" s="418">
        <f>VLOOKUP(BV55,'Rural 80'!$A$11:$BS$488,44,FALSE)</f>
        <v>16</v>
      </c>
      <c r="BX55" s="418">
        <f t="array" ref="BX55">INDEX(BW$1:BW$71,MATCH(SMALL(COUNTIF(BW$1:BW$71,"&lt;"&amp;BW$1:BW$71),ROW(BW55:BX55)),COUNTIF(BW$1:BW$71,"&lt;"&amp;BW$1:BW$71),0))</f>
        <v>55</v>
      </c>
      <c r="BY55" s="418" t="str">
        <f t="array" ref="BY55">INDEX(BV$1:BV$71,SMALL(IF(BW$1:BW$71=BX55,ROW(BW$1:BW$71)),COUNTIF(BX$1:BX55,BX55)),1)</f>
        <v>Wandsworth</v>
      </c>
      <c r="BZ55" s="418">
        <f t="shared" si="18"/>
        <v>55</v>
      </c>
      <c r="CA55" s="418" t="str">
        <f t="shared" si="19"/>
        <v>Wandsworth</v>
      </c>
      <c r="CD55" s="419" t="s">
        <v>251</v>
      </c>
      <c r="CE55" s="418">
        <f>VLOOKUP(CD55,'Rural 80'!$A$11:$BS$488,48,FALSE)</f>
        <v>17</v>
      </c>
      <c r="CF55" s="418">
        <f t="array" ref="CF55">INDEX(CE$1:CE$71,MATCH(SMALL(COUNTIF(CE$1:CE$71,"&lt;"&amp;CE$1:CE$71),ROW(CE55:CF55)),COUNTIF(CE$1:CE$71,"&lt;"&amp;CE$1:CE$71),0))</f>
        <v>55</v>
      </c>
      <c r="CG55" s="418" t="str">
        <f t="array" ref="CG55">INDEX(CD$1:CD$71,SMALL(IF(CE$1:CE$71=CF55,ROW(CE$1:CE$71)),COUNTIF(CF$1:CF55,CF55)),1)</f>
        <v>Liverpool</v>
      </c>
      <c r="CH55" s="418">
        <f t="shared" si="20"/>
        <v>55</v>
      </c>
      <c r="CI55" s="418" t="str">
        <f t="shared" si="21"/>
        <v>Liverpool</v>
      </c>
      <c r="CL55" s="419" t="s">
        <v>251</v>
      </c>
      <c r="CM55" s="418">
        <f>VLOOKUP(CL55,'Rural 80'!$A$11:$BS$488,52,FALSE)</f>
        <v>25</v>
      </c>
      <c r="CN55" s="418">
        <f t="array" ref="CN55">INDEX(CM$1:CM$71,MATCH(SMALL(COUNTIF(CM$1:CM$71,"&lt;"&amp;CM$1:CM$71),ROW(CM55:CN55)),COUNTIF(CM$1:CM$71,"&lt;"&amp;CM$1:CM$71),0))</f>
        <v>55</v>
      </c>
      <c r="CO55" s="418" t="str">
        <f t="array" ref="CO55">INDEX(CL$1:CL$71,SMALL(IF(CM$1:CM$71=CN55,ROW(CM$1:CM$71)),COUNTIF(CN$1:CN55,CN55)),1)</f>
        <v>Kensington and Chelsea</v>
      </c>
      <c r="CP55" s="418">
        <f t="shared" si="22"/>
        <v>55</v>
      </c>
      <c r="CQ55" s="418" t="str">
        <f t="shared" si="23"/>
        <v>Kensington and Chelsea</v>
      </c>
      <c r="CT55" s="419" t="s">
        <v>251</v>
      </c>
      <c r="CU55" s="418" t="str">
        <f>VLOOKUP(CT55,'Rural 80'!$A$11:$BS$488,56,FALSE)</f>
        <v>9999</v>
      </c>
      <c r="CV55" s="418" t="str">
        <f t="array" ref="CV55">INDEX(CU$1:CU$71,MATCH(SMALL(COUNTIF(CU$1:CU$71,"&lt;"&amp;CU$1:CU$71),ROW(CU55:CV55)),COUNTIF(CU$1:CU$71,"&lt;"&amp;CU$1:CU$71),0))</f>
        <v>9999</v>
      </c>
      <c r="CW55" s="418" t="str">
        <f t="array" ref="CW55">INDEX(CT$1:CT$71,SMALL(IF(CU$1:CU$71=CV55,ROW(CU$1:CU$71)),COUNTIF(CV$1:CV55,CV55)),1)</f>
        <v>Spelthorne</v>
      </c>
      <c r="CX55" s="418" t="str">
        <f t="shared" si="24"/>
        <v>no data</v>
      </c>
      <c r="CY55" s="418" t="str">
        <f t="shared" si="25"/>
        <v>Spelthorne</v>
      </c>
      <c r="DB55" s="419" t="s">
        <v>251</v>
      </c>
      <c r="DC55" s="418" t="str">
        <f>VLOOKUP(DB55,'Rural 80'!$A$11:$BS$488,60,FALSE)</f>
        <v>9999</v>
      </c>
      <c r="DD55" s="418" t="str">
        <f t="array" ref="DD55">INDEX(DC$1:DC$71,MATCH(SMALL(COUNTIF(DC$1:DC$71,"&lt;"&amp;DC$1:DC$71),ROW(DC55:DD55)),COUNTIF(DC$1:DC$71,"&lt;"&amp;DC$1:DC$71),0))</f>
        <v>9999</v>
      </c>
      <c r="DE55" s="418" t="str">
        <f t="array" ref="DE55">INDEX(DB$1:DB$71,SMALL(IF(DC$1:DC$71=DD55,ROW(DC$1:DC$71)),COUNTIF(DD$1:DD55,DD55)),1)</f>
        <v>Spelthorne</v>
      </c>
      <c r="DF55" s="418" t="str">
        <f t="shared" si="26"/>
        <v>no data</v>
      </c>
      <c r="DG55" s="418" t="str">
        <f t="shared" si="27"/>
        <v>Spelthorne</v>
      </c>
      <c r="DJ55" s="419" t="s">
        <v>251</v>
      </c>
      <c r="DK55" s="418" t="str">
        <f>VLOOKUP(DJ55,'Rural 80'!$A$11:$BS$488,64,FALSE)</f>
        <v>9999</v>
      </c>
      <c r="DL55" s="418" t="str">
        <f t="array" ref="DL55">INDEX(DK$1:DK$71,MATCH(SMALL(COUNTIF(DK$1:DK$71,"&lt;"&amp;DK$1:DK$71),ROW(DK55:DL55)),COUNTIF(DK$1:DK$71,"&lt;"&amp;DK$1:DK$71),0))</f>
        <v>9999</v>
      </c>
      <c r="DM55" s="418" t="str">
        <f t="array" ref="DM55">INDEX(DJ$1:DJ$71,SMALL(IF(DK$1:DK$71=DL55,ROW(DK$1:DK$71)),COUNTIF(DL$1:DL55,DL55)),1)</f>
        <v>Spelthorne</v>
      </c>
      <c r="DN55" s="418" t="str">
        <f t="shared" si="28"/>
        <v>no data</v>
      </c>
      <c r="DO55" s="418" t="str">
        <f t="shared" si="29"/>
        <v>Spelthorne</v>
      </c>
      <c r="DR55" s="419" t="s">
        <v>251</v>
      </c>
      <c r="DS55" s="418" t="str">
        <f>VLOOKUP(DR55,'Rural 80'!$A$11:$BS$488,68,FALSE)</f>
        <v>9999</v>
      </c>
      <c r="DT55" s="418" t="str">
        <f t="array" ref="DT55">INDEX(DS$1:DS$71,MATCH(SMALL(COUNTIF(DS$1:DS$71,"&lt;"&amp;DS$1:DS$71),ROW(DS55:DT55)),COUNTIF(DS$1:DS$71,"&lt;"&amp;DS$1:DS$71),0))</f>
        <v>9999</v>
      </c>
      <c r="DU55" s="418" t="str">
        <f t="array" ref="DU55">INDEX(DR$1:DR$71,SMALL(IF(DS$1:DS$71=DT55,ROW(DS$1:DS$71)),COUNTIF(DT$1:DT55,DT55)),1)</f>
        <v>Spelthorne</v>
      </c>
      <c r="DV55" s="418" t="str">
        <f t="shared" si="30"/>
        <v>no data</v>
      </c>
      <c r="DW55" s="418" t="str">
        <f t="shared" si="31"/>
        <v>Spelthorne</v>
      </c>
    </row>
    <row r="56" spans="2:127" x14ac:dyDescent="0.25">
      <c r="B56" s="419" t="s">
        <v>502</v>
      </c>
      <c r="C56" s="418">
        <f>VLOOKUP(B56,'Rural 80'!$A$11:$BS$488,8,FALSE)</f>
        <v>17</v>
      </c>
      <c r="D56" s="418">
        <f t="array" ref="D56">INDEX(C$1:C$71,MATCH(SMALL(COUNTIF(C$1:C$71,"&lt;"&amp;C$1:C$71),ROW(C56:D56)),COUNTIF(C$1:C$71,"&lt;"&amp;C$1:C$71),0))</f>
        <v>56</v>
      </c>
      <c r="E56" s="418" t="str">
        <f t="array" ref="E56">INDEX(B$1:B$71,SMALL(IF(C$1:C$71=D56,ROW(C$1:C$71)),COUNTIF(D$1:D56,D56)),1)</f>
        <v>Greenwich</v>
      </c>
      <c r="F56" s="418">
        <f t="shared" si="32"/>
        <v>56</v>
      </c>
      <c r="G56" s="418" t="str">
        <f t="shared" si="33"/>
        <v>Greenwich</v>
      </c>
      <c r="J56" s="419" t="s">
        <v>502</v>
      </c>
      <c r="K56" s="418">
        <f>VLOOKUP(J56,'Rural 80'!$A$11:$BS$488,12,FALSE)</f>
        <v>20</v>
      </c>
      <c r="L56" s="418">
        <f t="array" ref="L56">INDEX(K$1:K$71,MATCH(SMALL(COUNTIF(K$1:K$71,"&lt;"&amp;K$1:K$71),ROW(K56:L56)),COUNTIF(K$1:K$71,"&lt;"&amp;K$1:K$71),0))</f>
        <v>56</v>
      </c>
      <c r="M56" s="418" t="str">
        <f t="array" ref="M56">INDEX(J$1:J$71,SMALL(IF(K$1:K$71=L56,ROW(K$1:K$71)),COUNTIF(L$1:L56,L56)),1)</f>
        <v>Lewisham</v>
      </c>
      <c r="N56" s="418">
        <f t="shared" si="2"/>
        <v>56</v>
      </c>
      <c r="O56" s="418" t="str">
        <f t="shared" si="3"/>
        <v>Lewisham</v>
      </c>
      <c r="R56" s="419" t="s">
        <v>502</v>
      </c>
      <c r="S56" s="418">
        <f>VLOOKUP(R56,'Rural 80'!$A$11:$BS$488,16,FALSE)</f>
        <v>13</v>
      </c>
      <c r="T56" s="418">
        <f t="array" ref="T56">INDEX(S$1:S$71,MATCH(SMALL(COUNTIF(S$1:S$71,"&lt;"&amp;S$1:S$71),ROW(S56:T56)),COUNTIF(S$1:S$71,"&lt;"&amp;S$1:S$71),0))</f>
        <v>56</v>
      </c>
      <c r="U56" s="418" t="str">
        <f t="array" ref="U56">INDEX(R$1:R$71,SMALL(IF(S$1:S$71=T56,ROW(S$1:S$71)),COUNTIF(T$1:T56,T56)),1)</f>
        <v>Wandsworth</v>
      </c>
      <c r="V56" s="418">
        <f t="shared" si="4"/>
        <v>56</v>
      </c>
      <c r="W56" s="418" t="str">
        <f t="shared" si="5"/>
        <v>Wandsworth</v>
      </c>
      <c r="Z56" s="419" t="s">
        <v>502</v>
      </c>
      <c r="AA56" s="418">
        <f>VLOOKUP(Z56,'Rural 80'!$A$11:$BS$488,20,FALSE)</f>
        <v>11</v>
      </c>
      <c r="AB56" s="418">
        <f t="array" ref="AB56">INDEX(AA$1:AA$71,MATCH(SMALL(COUNTIF(AA$1:AA$71,"&lt;"&amp;AA$1:AA$71),ROW(AA56:AB56)),COUNTIF(AA$1:AA$71,"&lt;"&amp;AA$1:AA$71),0))</f>
        <v>56</v>
      </c>
      <c r="AC56" s="418" t="str">
        <f t="array" ref="AC56">INDEX(Z$1:Z$71,SMALL(IF(AA$1:AA$71=AB56,ROW(AA$1:AA$71)),COUNTIF(AB$1:AB56,AB56)),1)</f>
        <v>Lambeth</v>
      </c>
      <c r="AD56" s="418">
        <f t="shared" si="6"/>
        <v>56</v>
      </c>
      <c r="AE56" s="418" t="str">
        <f t="shared" si="7"/>
        <v>Lambeth</v>
      </c>
      <c r="AH56" s="419" t="s">
        <v>502</v>
      </c>
      <c r="AI56" s="418">
        <f>VLOOKUP(AH56,'Rural 80'!$A$11:$BS$488,24,FALSE)</f>
        <v>10</v>
      </c>
      <c r="AJ56" s="418">
        <f t="array" ref="AJ56">INDEX(AI$1:AI$71,MATCH(SMALL(COUNTIF(AI$1:AI$71,"&lt;"&amp;AI$1:AI$71),ROW(AI56:AJ56)),COUNTIF(AI$1:AI$71,"&lt;"&amp;AI$1:AI$71),0))</f>
        <v>56</v>
      </c>
      <c r="AK56" s="418" t="str">
        <f t="array" ref="AK56">INDEX(AH$1:AH$71,SMALL(IF(AI$1:AI$71=AJ56,ROW(AI$1:AI$71)),COUNTIF(AJ$1:AJ56,AJ56)),1)</f>
        <v>Hackney</v>
      </c>
      <c r="AL56" s="418">
        <f t="shared" si="8"/>
        <v>56</v>
      </c>
      <c r="AM56" s="418" t="str">
        <f t="shared" si="9"/>
        <v>Hackney</v>
      </c>
      <c r="AP56" s="419" t="s">
        <v>502</v>
      </c>
      <c r="AQ56" s="418">
        <f>VLOOKUP(AP56,'Rural 80'!$A$11:$BS$488,28,FALSE)</f>
        <v>4</v>
      </c>
      <c r="AR56" s="418">
        <f t="array" ref="AR56">INDEX(AQ$1:AQ$71,MATCH(SMALL(COUNTIF(AQ$1:AQ$71,"&lt;"&amp;AQ$1:AQ$71),ROW(AQ56:AR56)),COUNTIF(AQ$1:AQ$71,"&lt;"&amp;AQ$1:AQ$71),0))</f>
        <v>56</v>
      </c>
      <c r="AS56" s="418" t="str">
        <f t="array" ref="AS56">INDEX(AP$1:AP$71,SMALL(IF(AQ$1:AQ$71=AR56,ROW(AQ$1:AQ$71)),COUNTIF(AR$1:AR56,AR56)),1)</f>
        <v>Barnet</v>
      </c>
      <c r="AT56" s="418">
        <f t="shared" si="10"/>
        <v>56</v>
      </c>
      <c r="AU56" s="418" t="str">
        <f t="shared" si="11"/>
        <v>Barnet</v>
      </c>
      <c r="AX56" s="419" t="s">
        <v>502</v>
      </c>
      <c r="AY56" s="418">
        <f>VLOOKUP(AX56,'Rural 80'!$A$11:$BS$488,32,FALSE)</f>
        <v>3</v>
      </c>
      <c r="AZ56" s="418">
        <f t="array" ref="AZ56">INDEX(AY$1:AY$71,MATCH(SMALL(COUNTIF(AY$1:AY$71,"&lt;"&amp;AY$1:AY$71),ROW(AY56:AZ56)),COUNTIF(AY$1:AY$71,"&lt;"&amp;AY$1:AY$71),0))</f>
        <v>56</v>
      </c>
      <c r="BA56" s="418" t="str">
        <f t="array" ref="BA56">INDEX(AX$1:AX$71,SMALL(IF(AY$1:AY$71=AZ56,ROW(AY$1:AY$71)),COUNTIF(AZ$1:AZ56,AZ56)),1)</f>
        <v>Wandsworth</v>
      </c>
      <c r="BB56" s="418">
        <f t="shared" si="12"/>
        <v>56</v>
      </c>
      <c r="BC56" s="418" t="str">
        <f t="shared" si="13"/>
        <v>Wandsworth</v>
      </c>
      <c r="BF56" s="419" t="s">
        <v>502</v>
      </c>
      <c r="BG56" s="418">
        <f>VLOOKUP(BF56,'Rural 80'!$A$11:$BS$488,36,FALSE)</f>
        <v>8</v>
      </c>
      <c r="BH56" s="418">
        <f t="array" ref="BH56">INDEX(BG$1:BG$71,MATCH(SMALL(COUNTIF(BG$1:BG$71,"&lt;"&amp;BG$1:BG$71),ROW(BG56:BH56)),COUNTIF(BG$1:BG$71,"&lt;"&amp;BG$1:BG$71),0))</f>
        <v>56</v>
      </c>
      <c r="BI56" s="418" t="str">
        <f t="array" ref="BI56">INDEX(BF$1:BF$71,SMALL(IF(BG$1:BG$71=BH56,ROW(BG$1:BG$71)),COUNTIF(BH$1:BH56,BH56)),1)</f>
        <v>Wandsworth</v>
      </c>
      <c r="BJ56" s="418">
        <f t="shared" si="14"/>
        <v>56</v>
      </c>
      <c r="BK56" s="418" t="str">
        <f t="shared" si="15"/>
        <v>Wandsworth</v>
      </c>
      <c r="BN56" s="419" t="s">
        <v>502</v>
      </c>
      <c r="BO56" s="418">
        <f>VLOOKUP(BN56,'Rural 80'!$A$11:$BS$488,40,FALSE)</f>
        <v>24</v>
      </c>
      <c r="BP56" s="418">
        <f t="array" ref="BP56">INDEX(BO$1:BO$71,MATCH(SMALL(COUNTIF(BO$1:BO$71,"&lt;"&amp;BO$1:BO$71),ROW(BO56:BP56)),COUNTIF(BO$1:BO$71,"&lt;"&amp;BO$1:BO$71),0))</f>
        <v>56</v>
      </c>
      <c r="BQ56" s="418" t="str">
        <f t="array" ref="BQ56">INDEX(BN$1:BN$71,SMALL(IF(BO$1:BO$71=BP56,ROW(BO$1:BO$71)),COUNTIF(BP$1:BP56,BP56)),1)</f>
        <v>Kensington and Chelsea</v>
      </c>
      <c r="BR56" s="418">
        <f t="shared" si="16"/>
        <v>56</v>
      </c>
      <c r="BS56" s="418" t="str">
        <f t="shared" si="17"/>
        <v>Kensington and Chelsea</v>
      </c>
      <c r="BV56" s="419" t="s">
        <v>502</v>
      </c>
      <c r="BW56" s="418">
        <f>VLOOKUP(BV56,'Rural 80'!$A$11:$BS$488,44,FALSE)</f>
        <v>28</v>
      </c>
      <c r="BX56" s="418">
        <f t="array" ref="BX56">INDEX(BW$1:BW$71,MATCH(SMALL(COUNTIF(BW$1:BW$71,"&lt;"&amp;BW$1:BW$71),ROW(BW56:BX56)),COUNTIF(BW$1:BW$71,"&lt;"&amp;BW$1:BW$71),0))</f>
        <v>56</v>
      </c>
      <c r="BY56" s="418" t="str">
        <f t="array" ref="BY56">INDEX(BV$1:BV$71,SMALL(IF(BW$1:BW$71=BX56,ROW(BW$1:BW$71)),COUNTIF(BX$1:BX56,BX56)),1)</f>
        <v>Kensington and Chelsea</v>
      </c>
      <c r="BZ56" s="418">
        <f t="shared" si="18"/>
        <v>56</v>
      </c>
      <c r="CA56" s="418" t="str">
        <f t="shared" si="19"/>
        <v>Kensington and Chelsea</v>
      </c>
      <c r="CD56" s="419" t="s">
        <v>502</v>
      </c>
      <c r="CE56" s="418">
        <f>VLOOKUP(CD56,'Rural 80'!$A$11:$BS$488,48,FALSE)</f>
        <v>22</v>
      </c>
      <c r="CF56" s="418">
        <f t="array" ref="CF56">INDEX(CE$1:CE$71,MATCH(SMALL(COUNTIF(CE$1:CE$71,"&lt;"&amp;CE$1:CE$71),ROW(CE56:CF56)),COUNTIF(CE$1:CE$71,"&lt;"&amp;CE$1:CE$71),0))</f>
        <v>56</v>
      </c>
      <c r="CG56" s="418" t="str">
        <f t="array" ref="CG56">INDEX(CD$1:CD$71,SMALL(IF(CE$1:CE$71=CF56,ROW(CE$1:CE$71)),COUNTIF(CF$1:CF56,CF56)),1)</f>
        <v>Wandsworth</v>
      </c>
      <c r="CH56" s="418">
        <f t="shared" si="20"/>
        <v>56</v>
      </c>
      <c r="CI56" s="418" t="str">
        <f t="shared" si="21"/>
        <v>Wandsworth</v>
      </c>
      <c r="CL56" s="419" t="s">
        <v>502</v>
      </c>
      <c r="CM56" s="418">
        <f>VLOOKUP(CL56,'Rural 80'!$A$11:$BS$488,52,FALSE)</f>
        <v>17</v>
      </c>
      <c r="CN56" s="418">
        <f t="array" ref="CN56">INDEX(CM$1:CM$71,MATCH(SMALL(COUNTIF(CM$1:CM$71,"&lt;"&amp;CM$1:CM$71),ROW(CM56:CN56)),COUNTIF(CM$1:CM$71,"&lt;"&amp;CM$1:CM$71),0))</f>
        <v>56</v>
      </c>
      <c r="CO56" s="418" t="str">
        <f t="array" ref="CO56">INDEX(CL$1:CL$71,SMALL(IF(CM$1:CM$71=CN56,ROW(CM$1:CM$71)),COUNTIF(CN$1:CN56,CN56)),1)</f>
        <v>Barnet</v>
      </c>
      <c r="CP56" s="418">
        <f t="shared" si="22"/>
        <v>56</v>
      </c>
      <c r="CQ56" s="418" t="str">
        <f t="shared" si="23"/>
        <v>Barnet</v>
      </c>
      <c r="CT56" s="419" t="s">
        <v>502</v>
      </c>
      <c r="CU56" s="418" t="str">
        <f>VLOOKUP(CT56,'Rural 80'!$A$11:$BS$488,56,FALSE)</f>
        <v>9999</v>
      </c>
      <c r="CV56" s="418" t="str">
        <f t="array" ref="CV56">INDEX(CU$1:CU$71,MATCH(SMALL(COUNTIF(CU$1:CU$71,"&lt;"&amp;CU$1:CU$71),ROW(CU56:CV56)),COUNTIF(CU$1:CU$71,"&lt;"&amp;CU$1:CU$71),0))</f>
        <v>9999</v>
      </c>
      <c r="CW56" s="418" t="str">
        <f t="array" ref="CW56">INDEX(CT$1:CT$71,SMALL(IF(CU$1:CU$71=CV56,ROW(CU$1:CU$71)),COUNTIF(CV$1:CV56,CV56)),1)</f>
        <v>St Helens</v>
      </c>
      <c r="CX56" s="418" t="str">
        <f t="shared" si="24"/>
        <v>no data</v>
      </c>
      <c r="CY56" s="418" t="str">
        <f t="shared" si="25"/>
        <v>St Helens</v>
      </c>
      <c r="DB56" s="419" t="s">
        <v>502</v>
      </c>
      <c r="DC56" s="418" t="str">
        <f>VLOOKUP(DB56,'Rural 80'!$A$11:$BS$488,60,FALSE)</f>
        <v>9999</v>
      </c>
      <c r="DD56" s="418" t="str">
        <f t="array" ref="DD56">INDEX(DC$1:DC$71,MATCH(SMALL(COUNTIF(DC$1:DC$71,"&lt;"&amp;DC$1:DC$71),ROW(DC56:DD56)),COUNTIF(DC$1:DC$71,"&lt;"&amp;DC$1:DC$71),0))</f>
        <v>9999</v>
      </c>
      <c r="DE56" s="418" t="str">
        <f t="array" ref="DE56">INDEX(DB$1:DB$71,SMALL(IF(DC$1:DC$71=DD56,ROW(DC$1:DC$71)),COUNTIF(DD$1:DD56,DD56)),1)</f>
        <v>St Helens</v>
      </c>
      <c r="DF56" s="418" t="str">
        <f t="shared" si="26"/>
        <v>no data</v>
      </c>
      <c r="DG56" s="418" t="str">
        <f t="shared" si="27"/>
        <v>St Helens</v>
      </c>
      <c r="DJ56" s="419" t="s">
        <v>502</v>
      </c>
      <c r="DK56" s="418" t="str">
        <f>VLOOKUP(DJ56,'Rural 80'!$A$11:$BS$488,64,FALSE)</f>
        <v>9999</v>
      </c>
      <c r="DL56" s="418" t="str">
        <f t="array" ref="DL56">INDEX(DK$1:DK$71,MATCH(SMALL(COUNTIF(DK$1:DK$71,"&lt;"&amp;DK$1:DK$71),ROW(DK56:DL56)),COUNTIF(DK$1:DK$71,"&lt;"&amp;DK$1:DK$71),0))</f>
        <v>9999</v>
      </c>
      <c r="DM56" s="418" t="str">
        <f t="array" ref="DM56">INDEX(DJ$1:DJ$71,SMALL(IF(DK$1:DK$71=DL56,ROW(DK$1:DK$71)),COUNTIF(DL$1:DL56,DL56)),1)</f>
        <v>St Helens</v>
      </c>
      <c r="DN56" s="418" t="str">
        <f t="shared" si="28"/>
        <v>no data</v>
      </c>
      <c r="DO56" s="418" t="str">
        <f t="shared" si="29"/>
        <v>St Helens</v>
      </c>
      <c r="DR56" s="419" t="s">
        <v>502</v>
      </c>
      <c r="DS56" s="418" t="str">
        <f>VLOOKUP(DR56,'Rural 80'!$A$11:$BS$488,68,FALSE)</f>
        <v>9999</v>
      </c>
      <c r="DT56" s="418" t="str">
        <f t="array" ref="DT56">INDEX(DS$1:DS$71,MATCH(SMALL(COUNTIF(DS$1:DS$71,"&lt;"&amp;DS$1:DS$71),ROW(DS56:DT56)),COUNTIF(DS$1:DS$71,"&lt;"&amp;DS$1:DS$71),0))</f>
        <v>9999</v>
      </c>
      <c r="DU56" s="418" t="str">
        <f t="array" ref="DU56">INDEX(DR$1:DR$71,SMALL(IF(DS$1:DS$71=DT56,ROW(DS$1:DS$71)),COUNTIF(DT$1:DT56,DT56)),1)</f>
        <v>St Helens</v>
      </c>
      <c r="DV56" s="418" t="str">
        <f t="shared" si="30"/>
        <v>no data</v>
      </c>
      <c r="DW56" s="418" t="str">
        <f t="shared" si="31"/>
        <v>St Helens</v>
      </c>
    </row>
    <row r="57" spans="2:127" x14ac:dyDescent="0.25">
      <c r="B57" s="419" t="s">
        <v>256</v>
      </c>
      <c r="C57" s="418">
        <f>VLOOKUP(B57,'Rural 80'!$A$11:$BS$488,8,FALSE)</f>
        <v>4</v>
      </c>
      <c r="D57" s="418">
        <f t="array" ref="D57">INDEX(C$1:C$71,MATCH(SMALL(COUNTIF(C$1:C$71,"&lt;"&amp;C$1:C$71),ROW(C57:D57)),COUNTIF(C$1:C$71,"&lt;"&amp;C$1:C$71),0))</f>
        <v>57</v>
      </c>
      <c r="E57" s="418" t="str">
        <f t="array" ref="E57">INDEX(B$1:B$71,SMALL(IF(C$1:C$71=D57,ROW(C$1:C$71)),COUNTIF(D$1:D57,D57)),1)</f>
        <v>Ealing</v>
      </c>
      <c r="F57" s="418">
        <f t="shared" si="32"/>
        <v>57</v>
      </c>
      <c r="G57" s="418" t="str">
        <f t="shared" si="33"/>
        <v>Ealing</v>
      </c>
      <c r="J57" s="419" t="s">
        <v>256</v>
      </c>
      <c r="K57" s="418">
        <f>VLOOKUP(J57,'Rural 80'!$A$11:$BS$488,12,FALSE)</f>
        <v>5</v>
      </c>
      <c r="L57" s="418">
        <f t="array" ref="L57">INDEX(K$1:K$71,MATCH(SMALL(COUNTIF(K$1:K$71,"&lt;"&amp;K$1:K$71),ROW(K57:L57)),COUNTIF(K$1:K$71,"&lt;"&amp;K$1:K$71),0))</f>
        <v>57</v>
      </c>
      <c r="M57" s="418" t="str">
        <f t="array" ref="M57">INDEX(J$1:J$71,SMALL(IF(K$1:K$71=L57,ROW(K$1:K$71)),COUNTIF(L$1:L57,L57)),1)</f>
        <v>Newcastle upon Tyne</v>
      </c>
      <c r="N57" s="418">
        <f t="shared" si="2"/>
        <v>57</v>
      </c>
      <c r="O57" s="418" t="str">
        <f t="shared" si="3"/>
        <v>Newcastle upon Tyne</v>
      </c>
      <c r="R57" s="419" t="s">
        <v>256</v>
      </c>
      <c r="S57" s="418">
        <f>VLOOKUP(R57,'Rural 80'!$A$11:$BS$488,16,FALSE)</f>
        <v>5</v>
      </c>
      <c r="T57" s="418">
        <f t="array" ref="T57">INDEX(S$1:S$71,MATCH(SMALL(COUNTIF(S$1:S$71,"&lt;"&amp;S$1:S$71),ROW(S57:T57)),COUNTIF(S$1:S$71,"&lt;"&amp;S$1:S$71),0))</f>
        <v>57</v>
      </c>
      <c r="U57" s="418" t="str">
        <f t="array" ref="U57">INDEX(R$1:R$71,SMALL(IF(S$1:S$71=T57,ROW(S$1:S$71)),COUNTIF(T$1:T57,T57)),1)</f>
        <v>Greenwich</v>
      </c>
      <c r="V57" s="418">
        <f t="shared" si="4"/>
        <v>57</v>
      </c>
      <c r="W57" s="418" t="str">
        <f t="shared" si="5"/>
        <v>Greenwich</v>
      </c>
      <c r="Z57" s="419" t="s">
        <v>256</v>
      </c>
      <c r="AA57" s="418">
        <f>VLOOKUP(Z57,'Rural 80'!$A$11:$BS$488,20,FALSE)</f>
        <v>5</v>
      </c>
      <c r="AB57" s="418">
        <f t="array" ref="AB57">INDEX(AA$1:AA$71,MATCH(SMALL(COUNTIF(AA$1:AA$71,"&lt;"&amp;AA$1:AA$71),ROW(AA57:AB57)),COUNTIF(AA$1:AA$71,"&lt;"&amp;AA$1:AA$71),0))</f>
        <v>57</v>
      </c>
      <c r="AC57" s="418" t="str">
        <f t="array" ref="AC57">INDEX(Z$1:Z$71,SMALL(IF(AA$1:AA$71=AB57,ROW(AA$1:AA$71)),COUNTIF(AB$1:AB57,AB57)),1)</f>
        <v>Kensington and Chelsea</v>
      </c>
      <c r="AD57" s="418">
        <f t="shared" si="6"/>
        <v>57</v>
      </c>
      <c r="AE57" s="418" t="str">
        <f t="shared" si="7"/>
        <v>Kensington and Chelsea</v>
      </c>
      <c r="AH57" s="419" t="s">
        <v>256</v>
      </c>
      <c r="AI57" s="418">
        <f>VLOOKUP(AH57,'Rural 80'!$A$11:$BS$488,24,FALSE)</f>
        <v>6</v>
      </c>
      <c r="AJ57" s="418">
        <f t="array" ref="AJ57">INDEX(AI$1:AI$71,MATCH(SMALL(COUNTIF(AI$1:AI$71,"&lt;"&amp;AI$1:AI$71),ROW(AI57:AJ57)),COUNTIF(AI$1:AI$71,"&lt;"&amp;AI$1:AI$71),0))</f>
        <v>57</v>
      </c>
      <c r="AK57" s="418" t="str">
        <f t="array" ref="AK57">INDEX(AH$1:AH$71,SMALL(IF(AI$1:AI$71=AJ57,ROW(AI$1:AI$71)),COUNTIF(AJ$1:AJ57,AJ57)),1)</f>
        <v>Lambeth</v>
      </c>
      <c r="AL57" s="418">
        <f t="shared" si="8"/>
        <v>57</v>
      </c>
      <c r="AM57" s="418" t="str">
        <f t="shared" si="9"/>
        <v>Lambeth</v>
      </c>
      <c r="AP57" s="419" t="s">
        <v>256</v>
      </c>
      <c r="AQ57" s="418">
        <f>VLOOKUP(AP57,'Rural 80'!$A$11:$BS$488,28,FALSE)</f>
        <v>6</v>
      </c>
      <c r="AR57" s="418">
        <f t="array" ref="AR57">INDEX(AQ$1:AQ$71,MATCH(SMALL(COUNTIF(AQ$1:AQ$71,"&lt;"&amp;AQ$1:AQ$71),ROW(AQ57:AR57)),COUNTIF(AQ$1:AQ$71,"&lt;"&amp;AQ$1:AQ$71),0))</f>
        <v>57</v>
      </c>
      <c r="AS57" s="418" t="str">
        <f t="array" ref="AS57">INDEX(AP$1:AP$71,SMALL(IF(AQ$1:AQ$71=AR57,ROW(AQ$1:AQ$71)),COUNTIF(AR$1:AR57,AR57)),1)</f>
        <v>Hackney</v>
      </c>
      <c r="AT57" s="418">
        <f t="shared" si="10"/>
        <v>57</v>
      </c>
      <c r="AU57" s="418" t="str">
        <f t="shared" si="11"/>
        <v>Hackney</v>
      </c>
      <c r="AX57" s="419" t="s">
        <v>256</v>
      </c>
      <c r="AY57" s="418">
        <f>VLOOKUP(AX57,'Rural 80'!$A$11:$BS$488,32,FALSE)</f>
        <v>9</v>
      </c>
      <c r="AZ57" s="418">
        <f t="array" ref="AZ57">INDEX(AY$1:AY$71,MATCH(SMALL(COUNTIF(AY$1:AY$71,"&lt;"&amp;AY$1:AY$71),ROW(AY57:AZ57)),COUNTIF(AY$1:AY$71,"&lt;"&amp;AY$1:AY$71),0))</f>
        <v>57</v>
      </c>
      <c r="BA57" s="418" t="str">
        <f t="array" ref="BA57">INDEX(AX$1:AX$71,SMALL(IF(AY$1:AY$71=AZ57,ROW(AY$1:AY$71)),COUNTIF(AZ$1:AZ57,AZ57)),1)</f>
        <v>Ealing</v>
      </c>
      <c r="BB57" s="418">
        <f t="shared" si="12"/>
        <v>57</v>
      </c>
      <c r="BC57" s="418" t="str">
        <f t="shared" si="13"/>
        <v>Ealing</v>
      </c>
      <c r="BF57" s="419" t="s">
        <v>256</v>
      </c>
      <c r="BG57" s="418">
        <f>VLOOKUP(BF57,'Rural 80'!$A$11:$BS$488,36,FALSE)</f>
        <v>5</v>
      </c>
      <c r="BH57" s="418">
        <f t="array" ref="BH57">INDEX(BG$1:BG$71,MATCH(SMALL(COUNTIF(BG$1:BG$71,"&lt;"&amp;BG$1:BG$71),ROW(BG57:BH57)),COUNTIF(BG$1:BG$71,"&lt;"&amp;BG$1:BG$71),0))</f>
        <v>57</v>
      </c>
      <c r="BI57" s="418" t="str">
        <f t="array" ref="BI57">INDEX(BF$1:BF$71,SMALL(IF(BG$1:BG$71=BH57,ROW(BG$1:BG$71)),COUNTIF(BH$1:BH57,BH57)),1)</f>
        <v>Islington</v>
      </c>
      <c r="BJ57" s="418">
        <f t="shared" si="14"/>
        <v>57</v>
      </c>
      <c r="BK57" s="418" t="str">
        <f t="shared" si="15"/>
        <v>Islington</v>
      </c>
      <c r="BN57" s="419" t="s">
        <v>256</v>
      </c>
      <c r="BO57" s="418">
        <f>VLOOKUP(BN57,'Rural 80'!$A$11:$BS$488,40,FALSE)</f>
        <v>7</v>
      </c>
      <c r="BP57" s="418">
        <f t="array" ref="BP57">INDEX(BO$1:BO$71,MATCH(SMALL(COUNTIF(BO$1:BO$71,"&lt;"&amp;BO$1:BO$71),ROW(BO57:BP57)),COUNTIF(BO$1:BO$71,"&lt;"&amp;BO$1:BO$71),0))</f>
        <v>57</v>
      </c>
      <c r="BQ57" s="418" t="str">
        <f t="array" ref="BQ57">INDEX(BN$1:BN$71,SMALL(IF(BO$1:BO$71=BP57,ROW(BO$1:BO$71)),COUNTIF(BP$1:BP57,BP57)),1)</f>
        <v>Lewisham</v>
      </c>
      <c r="BR57" s="418">
        <f t="shared" si="16"/>
        <v>57</v>
      </c>
      <c r="BS57" s="418" t="str">
        <f t="shared" si="17"/>
        <v>Lewisham</v>
      </c>
      <c r="BV57" s="419" t="s">
        <v>256</v>
      </c>
      <c r="BW57" s="418">
        <f>VLOOKUP(BV57,'Rural 80'!$A$11:$BS$488,44,FALSE)</f>
        <v>7</v>
      </c>
      <c r="BX57" s="418">
        <f t="array" ref="BX57">INDEX(BW$1:BW$71,MATCH(SMALL(COUNTIF(BW$1:BW$71,"&lt;"&amp;BW$1:BW$71),ROW(BW57:BX57)),COUNTIF(BW$1:BW$71,"&lt;"&amp;BW$1:BW$71),0))</f>
        <v>57</v>
      </c>
      <c r="BY57" s="418" t="str">
        <f t="array" ref="BY57">INDEX(BV$1:BV$71,SMALL(IF(BW$1:BW$71=BX57,ROW(BW$1:BW$71)),COUNTIF(BX$1:BX57,BX57)),1)</f>
        <v>Hounslow</v>
      </c>
      <c r="BZ57" s="418">
        <f t="shared" si="18"/>
        <v>57</v>
      </c>
      <c r="CA57" s="418" t="str">
        <f t="shared" si="19"/>
        <v>Hounslow</v>
      </c>
      <c r="CD57" s="419" t="s">
        <v>256</v>
      </c>
      <c r="CE57" s="418">
        <f>VLOOKUP(CD57,'Rural 80'!$A$11:$BS$488,48,FALSE)</f>
        <v>5</v>
      </c>
      <c r="CF57" s="418">
        <f t="array" ref="CF57">INDEX(CE$1:CE$71,MATCH(SMALL(COUNTIF(CE$1:CE$71,"&lt;"&amp;CE$1:CE$71),ROW(CE57:CF57)),COUNTIF(CE$1:CE$71,"&lt;"&amp;CE$1:CE$71),0))</f>
        <v>57</v>
      </c>
      <c r="CG57" s="418" t="str">
        <f t="array" ref="CG57">INDEX(CD$1:CD$71,SMALL(IF(CE$1:CE$71=CF57,ROW(CE$1:CE$71)),COUNTIF(CF$1:CF57,CF57)),1)</f>
        <v>Brent</v>
      </c>
      <c r="CH57" s="418">
        <f t="shared" si="20"/>
        <v>57</v>
      </c>
      <c r="CI57" s="418" t="str">
        <f t="shared" si="21"/>
        <v>Brent</v>
      </c>
      <c r="CL57" s="419" t="s">
        <v>256</v>
      </c>
      <c r="CM57" s="418">
        <f>VLOOKUP(CL57,'Rural 80'!$A$11:$BS$488,52,FALSE)</f>
        <v>10</v>
      </c>
      <c r="CN57" s="418">
        <f t="array" ref="CN57">INDEX(CM$1:CM$71,MATCH(SMALL(COUNTIF(CM$1:CM$71,"&lt;"&amp;CM$1:CM$71),ROW(CM57:CN57)),COUNTIF(CM$1:CM$71,"&lt;"&amp;CM$1:CM$71),0))</f>
        <v>57</v>
      </c>
      <c r="CO57" s="418" t="str">
        <f t="array" ref="CO57">INDEX(CL$1:CL$71,SMALL(IF(CM$1:CM$71=CN57,ROW(CM$1:CM$71)),COUNTIF(CN$1:CN57,CN57)),1)</f>
        <v>Wandsworth</v>
      </c>
      <c r="CP57" s="418">
        <f t="shared" si="22"/>
        <v>57</v>
      </c>
      <c r="CQ57" s="418" t="str">
        <f t="shared" si="23"/>
        <v>Wandsworth</v>
      </c>
      <c r="CT57" s="419" t="s">
        <v>256</v>
      </c>
      <c r="CU57" s="418" t="str">
        <f>VLOOKUP(CT57,'Rural 80'!$A$11:$BS$488,56,FALSE)</f>
        <v>9999</v>
      </c>
      <c r="CV57" s="418" t="str">
        <f t="array" ref="CV57">INDEX(CU$1:CU$71,MATCH(SMALL(COUNTIF(CU$1:CU$71,"&lt;"&amp;CU$1:CU$71),ROW(CU57:CV57)),COUNTIF(CU$1:CU$71,"&lt;"&amp;CU$1:CU$71),0))</f>
        <v>9999</v>
      </c>
      <c r="CW57" s="418" t="str">
        <f t="array" ref="CW57">INDEX(CT$1:CT$71,SMALL(IF(CU$1:CU$71=CV57,ROW(CU$1:CU$71)),COUNTIF(CV$1:CV57,CV57)),1)</f>
        <v>Stockport</v>
      </c>
      <c r="CX57" s="418" t="str">
        <f t="shared" si="24"/>
        <v>no data</v>
      </c>
      <c r="CY57" s="418" t="str">
        <f t="shared" si="25"/>
        <v>Stockport</v>
      </c>
      <c r="DB57" s="419" t="s">
        <v>256</v>
      </c>
      <c r="DC57" s="418" t="str">
        <f>VLOOKUP(DB57,'Rural 80'!$A$11:$BS$488,60,FALSE)</f>
        <v>9999</v>
      </c>
      <c r="DD57" s="418" t="str">
        <f t="array" ref="DD57">INDEX(DC$1:DC$71,MATCH(SMALL(COUNTIF(DC$1:DC$71,"&lt;"&amp;DC$1:DC$71),ROW(DC57:DD57)),COUNTIF(DC$1:DC$71,"&lt;"&amp;DC$1:DC$71),0))</f>
        <v>9999</v>
      </c>
      <c r="DE57" s="418" t="str">
        <f t="array" ref="DE57">INDEX(DB$1:DB$71,SMALL(IF(DC$1:DC$71=DD57,ROW(DC$1:DC$71)),COUNTIF(DD$1:DD57,DD57)),1)</f>
        <v>Stockport</v>
      </c>
      <c r="DF57" s="418" t="str">
        <f t="shared" si="26"/>
        <v>no data</v>
      </c>
      <c r="DG57" s="418" t="str">
        <f t="shared" si="27"/>
        <v>Stockport</v>
      </c>
      <c r="DJ57" s="419" t="s">
        <v>256</v>
      </c>
      <c r="DK57" s="418" t="str">
        <f>VLOOKUP(DJ57,'Rural 80'!$A$11:$BS$488,64,FALSE)</f>
        <v>9999</v>
      </c>
      <c r="DL57" s="418" t="str">
        <f t="array" ref="DL57">INDEX(DK$1:DK$71,MATCH(SMALL(COUNTIF(DK$1:DK$71,"&lt;"&amp;DK$1:DK$71),ROW(DK57:DL57)),COUNTIF(DK$1:DK$71,"&lt;"&amp;DK$1:DK$71),0))</f>
        <v>9999</v>
      </c>
      <c r="DM57" s="418" t="str">
        <f t="array" ref="DM57">INDEX(DJ$1:DJ$71,SMALL(IF(DK$1:DK$71=DL57,ROW(DK$1:DK$71)),COUNTIF(DL$1:DL57,DL57)),1)</f>
        <v>Stockport</v>
      </c>
      <c r="DN57" s="418" t="str">
        <f t="shared" si="28"/>
        <v>no data</v>
      </c>
      <c r="DO57" s="418" t="str">
        <f t="shared" si="29"/>
        <v>Stockport</v>
      </c>
      <c r="DR57" s="419" t="s">
        <v>256</v>
      </c>
      <c r="DS57" s="418" t="str">
        <f>VLOOKUP(DR57,'Rural 80'!$A$11:$BS$488,68,FALSE)</f>
        <v>9999</v>
      </c>
      <c r="DT57" s="418" t="str">
        <f t="array" ref="DT57">INDEX(DS$1:DS$71,MATCH(SMALL(COUNTIF(DS$1:DS$71,"&lt;"&amp;DS$1:DS$71),ROW(DS57:DT57)),COUNTIF(DS$1:DS$71,"&lt;"&amp;DS$1:DS$71),0))</f>
        <v>9999</v>
      </c>
      <c r="DU57" s="418" t="str">
        <f t="array" ref="DU57">INDEX(DR$1:DR$71,SMALL(IF(DS$1:DS$71=DT57,ROW(DS$1:DS$71)),COUNTIF(DT$1:DT57,DT57)),1)</f>
        <v>Stockport</v>
      </c>
      <c r="DV57" s="418" t="str">
        <f t="shared" si="30"/>
        <v>no data</v>
      </c>
      <c r="DW57" s="418" t="str">
        <f t="shared" si="31"/>
        <v>Stockport</v>
      </c>
    </row>
    <row r="58" spans="2:127" x14ac:dyDescent="0.25">
      <c r="B58" s="419" t="s">
        <v>262</v>
      </c>
      <c r="C58" s="418">
        <f>VLOOKUP(B58,'Rural 80'!$A$11:$BS$488,8,FALSE)</f>
        <v>21</v>
      </c>
      <c r="D58" s="418">
        <f t="array" ref="D58">INDEX(C$1:C$71,MATCH(SMALL(COUNTIF(C$1:C$71,"&lt;"&amp;C$1:C$71),ROW(C58:D58)),COUNTIF(C$1:C$71,"&lt;"&amp;C$1:C$71),0))</f>
        <v>58</v>
      </c>
      <c r="E58" s="418" t="str">
        <f t="array" ref="E58">INDEX(B$1:B$71,SMALL(IF(C$1:C$71=D58,ROW(C$1:C$71)),COUNTIF(D$1:D58,D58)),1)</f>
        <v>Hounslow</v>
      </c>
      <c r="F58" s="418">
        <f t="shared" si="32"/>
        <v>58</v>
      </c>
      <c r="G58" s="418" t="str">
        <f t="shared" si="33"/>
        <v>Hounslow</v>
      </c>
      <c r="J58" s="419" t="s">
        <v>262</v>
      </c>
      <c r="K58" s="418">
        <f>VLOOKUP(J58,'Rural 80'!$A$11:$BS$488,12,FALSE)</f>
        <v>34</v>
      </c>
      <c r="L58" s="418">
        <f t="array" ref="L58">INDEX(K$1:K$71,MATCH(SMALL(COUNTIF(K$1:K$71,"&lt;"&amp;K$1:K$71),ROW(K58:L58)),COUNTIF(K$1:K$71,"&lt;"&amp;K$1:K$71),0))</f>
        <v>58</v>
      </c>
      <c r="M58" s="418" t="str">
        <f t="array" ref="M58">INDEX(J$1:J$71,SMALL(IF(K$1:K$71=L58,ROW(K$1:K$71)),COUNTIF(L$1:L58,L58)),1)</f>
        <v>Greenwich</v>
      </c>
      <c r="N58" s="418">
        <f t="shared" si="2"/>
        <v>58</v>
      </c>
      <c r="O58" s="418" t="str">
        <f t="shared" si="3"/>
        <v>Greenwich</v>
      </c>
      <c r="R58" s="419" t="s">
        <v>262</v>
      </c>
      <c r="S58" s="418">
        <f>VLOOKUP(R58,'Rural 80'!$A$11:$BS$488,16,FALSE)</f>
        <v>35</v>
      </c>
      <c r="T58" s="418">
        <f t="array" ref="T58">INDEX(S$1:S$71,MATCH(SMALL(COUNTIF(S$1:S$71,"&lt;"&amp;S$1:S$71),ROW(S58:T58)),COUNTIF(S$1:S$71,"&lt;"&amp;S$1:S$71),0))</f>
        <v>58</v>
      </c>
      <c r="U58" s="418" t="str">
        <f t="array" ref="U58">INDEX(R$1:R$71,SMALL(IF(S$1:S$71=T58,ROW(S$1:S$71)),COUNTIF(T$1:T58,T58)),1)</f>
        <v>Lambeth</v>
      </c>
      <c r="V58" s="418">
        <f t="shared" si="4"/>
        <v>58</v>
      </c>
      <c r="W58" s="418" t="str">
        <f t="shared" si="5"/>
        <v>Lambeth</v>
      </c>
      <c r="Z58" s="419" t="s">
        <v>262</v>
      </c>
      <c r="AA58" s="418">
        <f>VLOOKUP(Z58,'Rural 80'!$A$11:$BS$488,20,FALSE)</f>
        <v>22</v>
      </c>
      <c r="AB58" s="418">
        <f t="array" ref="AB58">INDEX(AA$1:AA$71,MATCH(SMALL(COUNTIF(AA$1:AA$71,"&lt;"&amp;AA$1:AA$71),ROW(AA58:AB58)),COUNTIF(AA$1:AA$71,"&lt;"&amp;AA$1:AA$71),0))</f>
        <v>58</v>
      </c>
      <c r="AC58" s="418" t="str">
        <f t="array" ref="AC58">INDEX(Z$1:Z$71,SMALL(IF(AA$1:AA$71=AB58,ROW(AA$1:AA$71)),COUNTIF(AB$1:AB58,AB58)),1)</f>
        <v>Greenwich</v>
      </c>
      <c r="AD58" s="418">
        <f t="shared" si="6"/>
        <v>58</v>
      </c>
      <c r="AE58" s="418" t="str">
        <f t="shared" si="7"/>
        <v>Greenwich</v>
      </c>
      <c r="AH58" s="419" t="s">
        <v>262</v>
      </c>
      <c r="AI58" s="418">
        <f>VLOOKUP(AH58,'Rural 80'!$A$11:$BS$488,24,FALSE)</f>
        <v>8</v>
      </c>
      <c r="AJ58" s="418">
        <f t="array" ref="AJ58">INDEX(AI$1:AI$71,MATCH(SMALL(COUNTIF(AI$1:AI$71,"&lt;"&amp;AI$1:AI$71),ROW(AI58:AJ58)),COUNTIF(AI$1:AI$71,"&lt;"&amp;AI$1:AI$71),0))</f>
        <v>58</v>
      </c>
      <c r="AK58" s="418" t="str">
        <f t="array" ref="AK58">INDEX(AH$1:AH$71,SMALL(IF(AI$1:AI$71=AJ58,ROW(AI$1:AI$71)),COUNTIF(AJ$1:AJ58,AJ58)),1)</f>
        <v>Camden</v>
      </c>
      <c r="AL58" s="418">
        <f t="shared" si="8"/>
        <v>58</v>
      </c>
      <c r="AM58" s="418" t="str">
        <f t="shared" si="9"/>
        <v>Camden</v>
      </c>
      <c r="AP58" s="419" t="s">
        <v>262</v>
      </c>
      <c r="AQ58" s="418">
        <f>VLOOKUP(AP58,'Rural 80'!$A$11:$BS$488,28,FALSE)</f>
        <v>7</v>
      </c>
      <c r="AR58" s="418">
        <f t="array" ref="AR58">INDEX(AQ$1:AQ$71,MATCH(SMALL(COUNTIF(AQ$1:AQ$71,"&lt;"&amp;AQ$1:AQ$71),ROW(AQ58:AR58)),COUNTIF(AQ$1:AQ$71,"&lt;"&amp;AQ$1:AQ$71),0))</f>
        <v>58</v>
      </c>
      <c r="AS58" s="418" t="str">
        <f t="array" ref="AS58">INDEX(AP$1:AP$71,SMALL(IF(AQ$1:AQ$71=AR58,ROW(AQ$1:AQ$71)),COUNTIF(AR$1:AR58,AR58)),1)</f>
        <v>Ealing</v>
      </c>
      <c r="AT58" s="418">
        <f t="shared" si="10"/>
        <v>58</v>
      </c>
      <c r="AU58" s="418" t="str">
        <f t="shared" si="11"/>
        <v>Ealing</v>
      </c>
      <c r="AX58" s="419" t="s">
        <v>262</v>
      </c>
      <c r="AY58" s="418">
        <f>VLOOKUP(AX58,'Rural 80'!$A$11:$BS$488,32,FALSE)</f>
        <v>4</v>
      </c>
      <c r="AZ58" s="418">
        <f t="array" ref="AZ58">INDEX(AY$1:AY$71,MATCH(SMALL(COUNTIF(AY$1:AY$71,"&lt;"&amp;AY$1:AY$71),ROW(AY58:AZ58)),COUNTIF(AY$1:AY$71,"&lt;"&amp;AY$1:AY$71),0))</f>
        <v>58</v>
      </c>
      <c r="BA58" s="418" t="str">
        <f t="array" ref="BA58">INDEX(AX$1:AX$71,SMALL(IF(AY$1:AY$71=AZ58,ROW(AY$1:AY$71)),COUNTIF(AZ$1:AZ58,AZ58)),1)</f>
        <v>Hackney</v>
      </c>
      <c r="BB58" s="418">
        <f t="shared" si="12"/>
        <v>58</v>
      </c>
      <c r="BC58" s="418" t="str">
        <f t="shared" si="13"/>
        <v>Hackney</v>
      </c>
      <c r="BF58" s="419" t="s">
        <v>262</v>
      </c>
      <c r="BG58" s="418">
        <f>VLOOKUP(BF58,'Rural 80'!$A$11:$BS$488,36,FALSE)</f>
        <v>2</v>
      </c>
      <c r="BH58" s="418">
        <f t="array" ref="BH58">INDEX(BG$1:BG$71,MATCH(SMALL(COUNTIF(BG$1:BG$71,"&lt;"&amp;BG$1:BG$71),ROW(BG58:BH58)),COUNTIF(BG$1:BG$71,"&lt;"&amp;BG$1:BG$71),0))</f>
        <v>58</v>
      </c>
      <c r="BI58" s="418" t="str">
        <f t="array" ref="BI58">INDEX(BF$1:BF$71,SMALL(IF(BG$1:BG$71=BH58,ROW(BG$1:BG$71)),COUNTIF(BH$1:BH58,BH58)),1)</f>
        <v>Camden</v>
      </c>
      <c r="BJ58" s="418">
        <f t="shared" si="14"/>
        <v>58</v>
      </c>
      <c r="BK58" s="418" t="str">
        <f t="shared" si="15"/>
        <v>Camden</v>
      </c>
      <c r="BN58" s="419" t="s">
        <v>262</v>
      </c>
      <c r="BO58" s="418">
        <f>VLOOKUP(BN58,'Rural 80'!$A$11:$BS$488,40,FALSE)</f>
        <v>32</v>
      </c>
      <c r="BP58" s="418">
        <f t="array" ref="BP58">INDEX(BO$1:BO$71,MATCH(SMALL(COUNTIF(BO$1:BO$71,"&lt;"&amp;BO$1:BO$71),ROW(BO58:BP58)),COUNTIF(BO$1:BO$71,"&lt;"&amp;BO$1:BO$71),0))</f>
        <v>58</v>
      </c>
      <c r="BQ58" s="418" t="str">
        <f t="array" ref="BQ58">INDEX(BN$1:BN$71,SMALL(IF(BO$1:BO$71=BP58,ROW(BO$1:BO$71)),COUNTIF(BP$1:BP58,BP58)),1)</f>
        <v>Hammersmith and Fulham</v>
      </c>
      <c r="BR58" s="418">
        <f t="shared" si="16"/>
        <v>58</v>
      </c>
      <c r="BS58" s="418" t="str">
        <f t="shared" si="17"/>
        <v>Hammersmith and Fulham</v>
      </c>
      <c r="BV58" s="419" t="s">
        <v>262</v>
      </c>
      <c r="BW58" s="418">
        <f>VLOOKUP(BV58,'Rural 80'!$A$11:$BS$488,44,FALSE)</f>
        <v>35</v>
      </c>
      <c r="BX58" s="418">
        <f t="array" ref="BX58">INDEX(BW$1:BW$71,MATCH(SMALL(COUNTIF(BW$1:BW$71,"&lt;"&amp;BW$1:BW$71),ROW(BW58:BX58)),COUNTIF(BW$1:BW$71,"&lt;"&amp;BW$1:BW$71),0))</f>
        <v>58</v>
      </c>
      <c r="BY58" s="418" t="str">
        <f t="array" ref="BY58">INDEX(BV$1:BV$71,SMALL(IF(BW$1:BW$71=BX58,ROW(BW$1:BW$71)),COUNTIF(BX$1:BX58,BX58)),1)</f>
        <v>Hammersmith and Fulham</v>
      </c>
      <c r="BZ58" s="418">
        <f t="shared" si="18"/>
        <v>58</v>
      </c>
      <c r="CA58" s="418" t="str">
        <f t="shared" si="19"/>
        <v>Hammersmith and Fulham</v>
      </c>
      <c r="CD58" s="419" t="s">
        <v>262</v>
      </c>
      <c r="CE58" s="418">
        <f>VLOOKUP(CD58,'Rural 80'!$A$11:$BS$488,48,FALSE)</f>
        <v>40</v>
      </c>
      <c r="CF58" s="418">
        <f t="array" ref="CF58">INDEX(CE$1:CE$71,MATCH(SMALL(COUNTIF(CE$1:CE$71,"&lt;"&amp;CE$1:CE$71),ROW(CE58:CF58)),COUNTIF(CE$1:CE$71,"&lt;"&amp;CE$1:CE$71),0))</f>
        <v>58</v>
      </c>
      <c r="CG58" s="418" t="str">
        <f t="array" ref="CG58">INDEX(CD$1:CD$71,SMALL(IF(CE$1:CE$71=CF58,ROW(CE$1:CE$71)),COUNTIF(CF$1:CF58,CF58)),1)</f>
        <v>Haringey</v>
      </c>
      <c r="CH58" s="418">
        <f t="shared" si="20"/>
        <v>58</v>
      </c>
      <c r="CI58" s="418" t="str">
        <f t="shared" si="21"/>
        <v>Haringey</v>
      </c>
      <c r="CL58" s="419" t="s">
        <v>262</v>
      </c>
      <c r="CM58" s="418">
        <f>VLOOKUP(CL58,'Rural 80'!$A$11:$BS$488,52,FALSE)</f>
        <v>32</v>
      </c>
      <c r="CN58" s="418">
        <f t="array" ref="CN58">INDEX(CM$1:CM$71,MATCH(SMALL(COUNTIF(CM$1:CM$71,"&lt;"&amp;CM$1:CM$71),ROW(CM58:CN58)),COUNTIF(CM$1:CM$71,"&lt;"&amp;CM$1:CM$71),0))</f>
        <v>58</v>
      </c>
      <c r="CO58" s="418" t="str">
        <f t="array" ref="CO58">INDEX(CL$1:CL$71,SMALL(IF(CM$1:CM$71=CN58,ROW(CM$1:CM$71)),COUNTIF(CN$1:CN58,CN58)),1)</f>
        <v>Merton</v>
      </c>
      <c r="CP58" s="418">
        <f t="shared" si="22"/>
        <v>58</v>
      </c>
      <c r="CQ58" s="418" t="str">
        <f t="shared" si="23"/>
        <v>Merton</v>
      </c>
      <c r="CT58" s="419" t="s">
        <v>262</v>
      </c>
      <c r="CU58" s="418" t="str">
        <f>VLOOKUP(CT58,'Rural 80'!$A$11:$BS$488,56,FALSE)</f>
        <v>9999</v>
      </c>
      <c r="CV58" s="418" t="str">
        <f t="array" ref="CV58">INDEX(CU$1:CU$71,MATCH(SMALL(COUNTIF(CU$1:CU$71,"&lt;"&amp;CU$1:CU$71),ROW(CU58:CV58)),COUNTIF(CU$1:CU$71,"&lt;"&amp;CU$1:CU$71),0))</f>
        <v>9999</v>
      </c>
      <c r="CW58" s="418" t="str">
        <f t="array" ref="CW58">INDEX(CT$1:CT$71,SMALL(IF(CU$1:CU$71=CV58,ROW(CU$1:CU$71)),COUNTIF(CV$1:CV58,CV58)),1)</f>
        <v>Sunderland</v>
      </c>
      <c r="CX58" s="418" t="str">
        <f t="shared" si="24"/>
        <v>no data</v>
      </c>
      <c r="CY58" s="418" t="str">
        <f t="shared" si="25"/>
        <v>Sunderland</v>
      </c>
      <c r="DB58" s="419" t="s">
        <v>262</v>
      </c>
      <c r="DC58" s="418" t="str">
        <f>VLOOKUP(DB58,'Rural 80'!$A$11:$BS$488,60,FALSE)</f>
        <v>9999</v>
      </c>
      <c r="DD58" s="418" t="str">
        <f t="array" ref="DD58">INDEX(DC$1:DC$71,MATCH(SMALL(COUNTIF(DC$1:DC$71,"&lt;"&amp;DC$1:DC$71),ROW(DC58:DD58)),COUNTIF(DC$1:DC$71,"&lt;"&amp;DC$1:DC$71),0))</f>
        <v>9999</v>
      </c>
      <c r="DE58" s="418" t="str">
        <f t="array" ref="DE58">INDEX(DB$1:DB$71,SMALL(IF(DC$1:DC$71=DD58,ROW(DC$1:DC$71)),COUNTIF(DD$1:DD58,DD58)),1)</f>
        <v>Sunderland</v>
      </c>
      <c r="DF58" s="418" t="str">
        <f t="shared" si="26"/>
        <v>no data</v>
      </c>
      <c r="DG58" s="418" t="str">
        <f t="shared" si="27"/>
        <v>Sunderland</v>
      </c>
      <c r="DJ58" s="419" t="s">
        <v>262</v>
      </c>
      <c r="DK58" s="418" t="str">
        <f>VLOOKUP(DJ58,'Rural 80'!$A$11:$BS$488,64,FALSE)</f>
        <v>9999</v>
      </c>
      <c r="DL58" s="418" t="str">
        <f t="array" ref="DL58">INDEX(DK$1:DK$71,MATCH(SMALL(COUNTIF(DK$1:DK$71,"&lt;"&amp;DK$1:DK$71),ROW(DK58:DL58)),COUNTIF(DK$1:DK$71,"&lt;"&amp;DK$1:DK$71),0))</f>
        <v>9999</v>
      </c>
      <c r="DM58" s="418" t="str">
        <f t="array" ref="DM58">INDEX(DJ$1:DJ$71,SMALL(IF(DK$1:DK$71=DL58,ROW(DK$1:DK$71)),COUNTIF(DL$1:DL58,DL58)),1)</f>
        <v>Sunderland</v>
      </c>
      <c r="DN58" s="418" t="str">
        <f t="shared" si="28"/>
        <v>no data</v>
      </c>
      <c r="DO58" s="418" t="str">
        <f t="shared" si="29"/>
        <v>Sunderland</v>
      </c>
      <c r="DR58" s="419" t="s">
        <v>262</v>
      </c>
      <c r="DS58" s="418" t="str">
        <f>VLOOKUP(DR58,'Rural 80'!$A$11:$BS$488,68,FALSE)</f>
        <v>9999</v>
      </c>
      <c r="DT58" s="418" t="str">
        <f t="array" ref="DT58">INDEX(DS$1:DS$71,MATCH(SMALL(COUNTIF(DS$1:DS$71,"&lt;"&amp;DS$1:DS$71),ROW(DS58:DT58)),COUNTIF(DS$1:DS$71,"&lt;"&amp;DS$1:DS$71),0))</f>
        <v>9999</v>
      </c>
      <c r="DU58" s="418" t="str">
        <f t="array" ref="DU58">INDEX(DR$1:DR$71,SMALL(IF(DS$1:DS$71=DT58,ROW(DS$1:DS$71)),COUNTIF(DT$1:DT58,DT58)),1)</f>
        <v>Sunderland</v>
      </c>
      <c r="DV58" s="418" t="str">
        <f t="shared" si="30"/>
        <v>no data</v>
      </c>
      <c r="DW58" s="418" t="str">
        <f t="shared" si="31"/>
        <v>Sunderland</v>
      </c>
    </row>
    <row r="59" spans="2:127" x14ac:dyDescent="0.25">
      <c r="B59" s="419" t="s">
        <v>264</v>
      </c>
      <c r="C59" s="418">
        <f>VLOOKUP(B59,'Rural 80'!$A$11:$BS$488,8,FALSE)</f>
        <v>30</v>
      </c>
      <c r="D59" s="418">
        <f t="array" ref="D59">INDEX(C$1:C$71,MATCH(SMALL(COUNTIF(C$1:C$71,"&lt;"&amp;C$1:C$71),ROW(C59:D59)),COUNTIF(C$1:C$71,"&lt;"&amp;C$1:C$71),0))</f>
        <v>59</v>
      </c>
      <c r="E59" s="418" t="str">
        <f t="array" ref="E59">INDEX(B$1:B$71,SMALL(IF(C$1:C$71=D59,ROW(C$1:C$71)),COUNTIF(D$1:D59,D59)),1)</f>
        <v>Kensington and Chelsea</v>
      </c>
      <c r="F59" s="418">
        <f t="shared" si="32"/>
        <v>59</v>
      </c>
      <c r="G59" s="418" t="str">
        <f t="shared" si="33"/>
        <v>Kensington and Chelsea</v>
      </c>
      <c r="J59" s="419" t="s">
        <v>264</v>
      </c>
      <c r="K59" s="418">
        <f>VLOOKUP(J59,'Rural 80'!$A$11:$BS$488,12,FALSE)</f>
        <v>31</v>
      </c>
      <c r="L59" s="418">
        <f t="array" ref="L59">INDEX(K$1:K$71,MATCH(SMALL(COUNTIF(K$1:K$71,"&lt;"&amp;K$1:K$71),ROW(K59:L59)),COUNTIF(K$1:K$71,"&lt;"&amp;K$1:K$71),0))</f>
        <v>59</v>
      </c>
      <c r="M59" s="418" t="str">
        <f t="array" ref="M59">INDEX(J$1:J$71,SMALL(IF(K$1:K$71=L59,ROW(K$1:K$71)),COUNTIF(L$1:L59,L59)),1)</f>
        <v>Kensington and Chelsea</v>
      </c>
      <c r="N59" s="418">
        <f t="shared" si="2"/>
        <v>59</v>
      </c>
      <c r="O59" s="418" t="str">
        <f t="shared" si="3"/>
        <v>Kensington and Chelsea</v>
      </c>
      <c r="R59" s="419" t="s">
        <v>264</v>
      </c>
      <c r="S59" s="418">
        <f>VLOOKUP(R59,'Rural 80'!$A$11:$BS$488,16,FALSE)</f>
        <v>26</v>
      </c>
      <c r="T59" s="418">
        <f t="array" ref="T59">INDEX(S$1:S$71,MATCH(SMALL(COUNTIF(S$1:S$71,"&lt;"&amp;S$1:S$71),ROW(S59:T59)),COUNTIF(S$1:S$71,"&lt;"&amp;S$1:S$71),0))</f>
        <v>59</v>
      </c>
      <c r="U59" s="418" t="str">
        <f t="array" ref="U59">INDEX(R$1:R$71,SMALL(IF(S$1:S$71=T59,ROW(S$1:S$71)),COUNTIF(T$1:T59,T59)),1)</f>
        <v>Hounslow</v>
      </c>
      <c r="V59" s="418">
        <f t="shared" si="4"/>
        <v>59</v>
      </c>
      <c r="W59" s="418" t="str">
        <f t="shared" si="5"/>
        <v>Hounslow</v>
      </c>
      <c r="Z59" s="419" t="s">
        <v>264</v>
      </c>
      <c r="AA59" s="418">
        <f>VLOOKUP(Z59,'Rural 80'!$A$11:$BS$488,20,FALSE)</f>
        <v>26</v>
      </c>
      <c r="AB59" s="418">
        <f t="array" ref="AB59">INDEX(AA$1:AA$71,MATCH(SMALL(COUNTIF(AA$1:AA$71,"&lt;"&amp;AA$1:AA$71),ROW(AA59:AB59)),COUNTIF(AA$1:AA$71,"&lt;"&amp;AA$1:AA$71),0))</f>
        <v>59</v>
      </c>
      <c r="AC59" s="418" t="str">
        <f t="array" ref="AC59">INDEX(Z$1:Z$71,SMALL(IF(AA$1:AA$71=AB59,ROW(AA$1:AA$71)),COUNTIF(AB$1:AB59,AB59)),1)</f>
        <v>Islington</v>
      </c>
      <c r="AD59" s="418">
        <f t="shared" si="6"/>
        <v>59</v>
      </c>
      <c r="AE59" s="418" t="str">
        <f t="shared" si="7"/>
        <v>Islington</v>
      </c>
      <c r="AH59" s="419" t="s">
        <v>264</v>
      </c>
      <c r="AI59" s="418">
        <f>VLOOKUP(AH59,'Rural 80'!$A$11:$BS$488,24,FALSE)</f>
        <v>27</v>
      </c>
      <c r="AJ59" s="418">
        <f t="array" ref="AJ59">INDEX(AI$1:AI$71,MATCH(SMALL(COUNTIF(AI$1:AI$71,"&lt;"&amp;AI$1:AI$71),ROW(AI59:AJ59)),COUNTIF(AI$1:AI$71,"&lt;"&amp;AI$1:AI$71),0))</f>
        <v>59</v>
      </c>
      <c r="AK59" s="418" t="str">
        <f t="array" ref="AK59">INDEX(AH$1:AH$71,SMALL(IF(AI$1:AI$71=AJ59,ROW(AI$1:AI$71)),COUNTIF(AJ$1:AJ59,AJ59)),1)</f>
        <v>Harrow</v>
      </c>
      <c r="AL59" s="418">
        <f t="shared" si="8"/>
        <v>59</v>
      </c>
      <c r="AM59" s="418" t="str">
        <f t="shared" si="9"/>
        <v>Harrow</v>
      </c>
      <c r="AP59" s="419" t="s">
        <v>264</v>
      </c>
      <c r="AQ59" s="418">
        <f>VLOOKUP(AP59,'Rural 80'!$A$11:$BS$488,28,FALSE)</f>
        <v>32</v>
      </c>
      <c r="AR59" s="418">
        <f t="array" ref="AR59">INDEX(AQ$1:AQ$71,MATCH(SMALL(COUNTIF(AQ$1:AQ$71,"&lt;"&amp;AQ$1:AQ$71),ROW(AQ59:AR59)),COUNTIF(AQ$1:AQ$71,"&lt;"&amp;AQ$1:AQ$71),0))</f>
        <v>59</v>
      </c>
      <c r="AS59" s="418" t="str">
        <f t="array" ref="AS59">INDEX(AP$1:AP$71,SMALL(IF(AQ$1:AQ$71=AR59,ROW(AQ$1:AQ$71)),COUNTIF(AR$1:AR59,AR59)),1)</f>
        <v>Islington</v>
      </c>
      <c r="AT59" s="418">
        <f t="shared" si="10"/>
        <v>59</v>
      </c>
      <c r="AU59" s="418" t="str">
        <f t="shared" si="11"/>
        <v>Islington</v>
      </c>
      <c r="AX59" s="419" t="s">
        <v>264</v>
      </c>
      <c r="AY59" s="418">
        <f>VLOOKUP(AX59,'Rural 80'!$A$11:$BS$488,32,FALSE)</f>
        <v>27</v>
      </c>
      <c r="AZ59" s="418">
        <f t="array" ref="AZ59">INDEX(AY$1:AY$71,MATCH(SMALL(COUNTIF(AY$1:AY$71,"&lt;"&amp;AY$1:AY$71),ROW(AY59:AZ59)),COUNTIF(AY$1:AY$71,"&lt;"&amp;AY$1:AY$71),0))</f>
        <v>59</v>
      </c>
      <c r="BA59" s="418" t="str">
        <f t="array" ref="BA59">INDEX(AX$1:AX$71,SMALL(IF(AY$1:AY$71=AZ59,ROW(AY$1:AY$71)),COUNTIF(AZ$1:AZ59,AZ59)),1)</f>
        <v>Islington</v>
      </c>
      <c r="BB59" s="418">
        <f t="shared" si="12"/>
        <v>59</v>
      </c>
      <c r="BC59" s="418" t="str">
        <f t="shared" si="13"/>
        <v>Islington</v>
      </c>
      <c r="BF59" s="419" t="s">
        <v>264</v>
      </c>
      <c r="BG59" s="418">
        <f>VLOOKUP(BF59,'Rural 80'!$A$11:$BS$488,36,FALSE)</f>
        <v>25</v>
      </c>
      <c r="BH59" s="418">
        <f t="array" ref="BH59">INDEX(BG$1:BG$71,MATCH(SMALL(COUNTIF(BG$1:BG$71,"&lt;"&amp;BG$1:BG$71),ROW(BG59:BH59)),COUNTIF(BG$1:BG$71,"&lt;"&amp;BG$1:BG$71),0))</f>
        <v>59</v>
      </c>
      <c r="BI59" s="418" t="str">
        <f t="array" ref="BI59">INDEX(BF$1:BF$71,SMALL(IF(BG$1:BG$71=BH59,ROW(BG$1:BG$71)),COUNTIF(BH$1:BH59,BH59)),1)</f>
        <v>Southwark</v>
      </c>
      <c r="BJ59" s="418">
        <f t="shared" si="14"/>
        <v>59</v>
      </c>
      <c r="BK59" s="418" t="str">
        <f t="shared" si="15"/>
        <v>Southwark</v>
      </c>
      <c r="BN59" s="419" t="s">
        <v>264</v>
      </c>
      <c r="BO59" s="418">
        <f>VLOOKUP(BN59,'Rural 80'!$A$11:$BS$488,40,FALSE)</f>
        <v>28</v>
      </c>
      <c r="BP59" s="418">
        <f t="array" ref="BP59">INDEX(BO$1:BO$71,MATCH(SMALL(COUNTIF(BO$1:BO$71,"&lt;"&amp;BO$1:BO$71),ROW(BO59:BP59)),COUNTIF(BO$1:BO$71,"&lt;"&amp;BO$1:BO$71),0))</f>
        <v>59</v>
      </c>
      <c r="BQ59" s="418" t="str">
        <f t="array" ref="BQ59">INDEX(BN$1:BN$71,SMALL(IF(BO$1:BO$71=BP59,ROW(BO$1:BO$71)),COUNTIF(BP$1:BP59,BP59)),1)</f>
        <v>Manchester</v>
      </c>
      <c r="BR59" s="418">
        <f t="shared" si="16"/>
        <v>59</v>
      </c>
      <c r="BS59" s="418" t="str">
        <f t="shared" si="17"/>
        <v>Manchester</v>
      </c>
      <c r="BV59" s="419" t="s">
        <v>264</v>
      </c>
      <c r="BW59" s="418">
        <f>VLOOKUP(BV59,'Rural 80'!$A$11:$BS$488,44,FALSE)</f>
        <v>30</v>
      </c>
      <c r="BX59" s="418">
        <f t="array" ref="BX59">INDEX(BW$1:BW$71,MATCH(SMALL(COUNTIF(BW$1:BW$71,"&lt;"&amp;BW$1:BW$71),ROW(BW59:BX59)),COUNTIF(BW$1:BW$71,"&lt;"&amp;BW$1:BW$71),0))</f>
        <v>59</v>
      </c>
      <c r="BY59" s="418" t="str">
        <f t="array" ref="BY59">INDEX(BV$1:BV$71,SMALL(IF(BW$1:BW$71=BX59,ROW(BW$1:BW$71)),COUNTIF(BX$1:BX59,BX59)),1)</f>
        <v>Lewisham</v>
      </c>
      <c r="BZ59" s="418">
        <f t="shared" si="18"/>
        <v>59</v>
      </c>
      <c r="CA59" s="418" t="str">
        <f t="shared" si="19"/>
        <v>Lewisham</v>
      </c>
      <c r="CD59" s="419" t="s">
        <v>264</v>
      </c>
      <c r="CE59" s="418">
        <f>VLOOKUP(CD59,'Rural 80'!$A$11:$BS$488,48,FALSE)</f>
        <v>27</v>
      </c>
      <c r="CF59" s="418">
        <f t="array" ref="CF59">INDEX(CE$1:CE$71,MATCH(SMALL(COUNTIF(CE$1:CE$71,"&lt;"&amp;CE$1:CE$71),ROW(CE59:CF59)),COUNTIF(CE$1:CE$71,"&lt;"&amp;CE$1:CE$71),0))</f>
        <v>59</v>
      </c>
      <c r="CG59" s="418" t="str">
        <f t="array" ref="CG59">INDEX(CD$1:CD$71,SMALL(IF(CE$1:CE$71=CF59,ROW(CE$1:CE$71)),COUNTIF(CF$1:CF59,CF59)),1)</f>
        <v>Kensington and Chelsea</v>
      </c>
      <c r="CH59" s="418">
        <f t="shared" si="20"/>
        <v>59</v>
      </c>
      <c r="CI59" s="418" t="str">
        <f t="shared" si="21"/>
        <v>Kensington and Chelsea</v>
      </c>
      <c r="CL59" s="419" t="s">
        <v>264</v>
      </c>
      <c r="CM59" s="418">
        <f>VLOOKUP(CL59,'Rural 80'!$A$11:$BS$488,52,FALSE)</f>
        <v>26</v>
      </c>
      <c r="CN59" s="418">
        <f t="array" ref="CN59">INDEX(CM$1:CM$71,MATCH(SMALL(COUNTIF(CM$1:CM$71,"&lt;"&amp;CM$1:CM$71),ROW(CM59:CN59)),COUNTIF(CM$1:CM$71,"&lt;"&amp;CM$1:CM$71),0))</f>
        <v>59</v>
      </c>
      <c r="CO59" s="418" t="str">
        <f t="array" ref="CO59">INDEX(CL$1:CL$71,SMALL(IF(CM$1:CM$71=CN59,ROW(CM$1:CM$71)),COUNTIF(CN$1:CN59,CN59)),1)</f>
        <v>Manchester</v>
      </c>
      <c r="CP59" s="418">
        <f t="shared" si="22"/>
        <v>59</v>
      </c>
      <c r="CQ59" s="418" t="str">
        <f t="shared" si="23"/>
        <v>Manchester</v>
      </c>
      <c r="CT59" s="419" t="s">
        <v>264</v>
      </c>
      <c r="CU59" s="418" t="str">
        <f>VLOOKUP(CT59,'Rural 80'!$A$11:$BS$488,56,FALSE)</f>
        <v>9999</v>
      </c>
      <c r="CV59" s="418" t="str">
        <f t="array" ref="CV59">INDEX(CU$1:CU$71,MATCH(SMALL(COUNTIF(CU$1:CU$71,"&lt;"&amp;CU$1:CU$71),ROW(CU59:CV59)),COUNTIF(CU$1:CU$71,"&lt;"&amp;CU$1:CU$71),0))</f>
        <v>9999</v>
      </c>
      <c r="CW59" s="418" t="str">
        <f t="array" ref="CW59">INDEX(CT$1:CT$71,SMALL(IF(CU$1:CU$71=CV59,ROW(CU$1:CU$71)),COUNTIF(CV$1:CV59,CV59)),1)</f>
        <v>Sutton</v>
      </c>
      <c r="CX59" s="418" t="str">
        <f t="shared" si="24"/>
        <v>no data</v>
      </c>
      <c r="CY59" s="418" t="str">
        <f t="shared" si="25"/>
        <v>Sutton</v>
      </c>
      <c r="DB59" s="419" t="s">
        <v>264</v>
      </c>
      <c r="DC59" s="418" t="str">
        <f>VLOOKUP(DB59,'Rural 80'!$A$11:$BS$488,60,FALSE)</f>
        <v>9999</v>
      </c>
      <c r="DD59" s="418" t="str">
        <f t="array" ref="DD59">INDEX(DC$1:DC$71,MATCH(SMALL(COUNTIF(DC$1:DC$71,"&lt;"&amp;DC$1:DC$71),ROW(DC59:DD59)),COUNTIF(DC$1:DC$71,"&lt;"&amp;DC$1:DC$71),0))</f>
        <v>9999</v>
      </c>
      <c r="DE59" s="418" t="str">
        <f t="array" ref="DE59">INDEX(DB$1:DB$71,SMALL(IF(DC$1:DC$71=DD59,ROW(DC$1:DC$71)),COUNTIF(DD$1:DD59,DD59)),1)</f>
        <v>Sutton</v>
      </c>
      <c r="DF59" s="418" t="str">
        <f t="shared" si="26"/>
        <v>no data</v>
      </c>
      <c r="DG59" s="418" t="str">
        <f t="shared" si="27"/>
        <v>Sutton</v>
      </c>
      <c r="DJ59" s="419" t="s">
        <v>264</v>
      </c>
      <c r="DK59" s="418" t="str">
        <f>VLOOKUP(DJ59,'Rural 80'!$A$11:$BS$488,64,FALSE)</f>
        <v>9999</v>
      </c>
      <c r="DL59" s="418" t="str">
        <f t="array" ref="DL59">INDEX(DK$1:DK$71,MATCH(SMALL(COUNTIF(DK$1:DK$71,"&lt;"&amp;DK$1:DK$71),ROW(DK59:DL59)),COUNTIF(DK$1:DK$71,"&lt;"&amp;DK$1:DK$71),0))</f>
        <v>9999</v>
      </c>
      <c r="DM59" s="418" t="str">
        <f t="array" ref="DM59">INDEX(DJ$1:DJ$71,SMALL(IF(DK$1:DK$71=DL59,ROW(DK$1:DK$71)),COUNTIF(DL$1:DL59,DL59)),1)</f>
        <v>Sutton</v>
      </c>
      <c r="DN59" s="418" t="str">
        <f t="shared" si="28"/>
        <v>no data</v>
      </c>
      <c r="DO59" s="418" t="str">
        <f t="shared" si="29"/>
        <v>Sutton</v>
      </c>
      <c r="DR59" s="419" t="s">
        <v>264</v>
      </c>
      <c r="DS59" s="418" t="str">
        <f>VLOOKUP(DR59,'Rural 80'!$A$11:$BS$488,68,FALSE)</f>
        <v>9999</v>
      </c>
      <c r="DT59" s="418" t="str">
        <f t="array" ref="DT59">INDEX(DS$1:DS$71,MATCH(SMALL(COUNTIF(DS$1:DS$71,"&lt;"&amp;DS$1:DS$71),ROW(DS59:DT59)),COUNTIF(DS$1:DS$71,"&lt;"&amp;DS$1:DS$71),0))</f>
        <v>9999</v>
      </c>
      <c r="DU59" s="418" t="str">
        <f t="array" ref="DU59">INDEX(DR$1:DR$71,SMALL(IF(DS$1:DS$71=DT59,ROW(DS$1:DS$71)),COUNTIF(DT$1:DT59,DT59)),1)</f>
        <v>Sutton</v>
      </c>
      <c r="DV59" s="418" t="str">
        <f t="shared" si="30"/>
        <v>no data</v>
      </c>
      <c r="DW59" s="418" t="str">
        <f t="shared" si="31"/>
        <v>Sutton</v>
      </c>
    </row>
    <row r="60" spans="2:127" x14ac:dyDescent="0.25">
      <c r="B60" s="419" t="s">
        <v>267</v>
      </c>
      <c r="C60" s="418">
        <f>VLOOKUP(B60,'Rural 80'!$A$11:$BS$488,8,FALSE)</f>
        <v>5</v>
      </c>
      <c r="D60" s="418">
        <f t="array" ref="D60">INDEX(C$1:C$71,MATCH(SMALL(COUNTIF(C$1:C$71,"&lt;"&amp;C$1:C$71),ROW(C60:D60)),COUNTIF(C$1:C$71,"&lt;"&amp;C$1:C$71),0))</f>
        <v>60</v>
      </c>
      <c r="E60" s="418" t="str">
        <f t="array" ref="E60">INDEX(B$1:B$71,SMALL(IF(C$1:C$71=D60,ROW(C$1:C$71)),COUNTIF(D$1:D60,D60)),1)</f>
        <v>Lambeth</v>
      </c>
      <c r="F60" s="418">
        <f t="shared" si="32"/>
        <v>60</v>
      </c>
      <c r="G60" s="418" t="str">
        <f t="shared" si="33"/>
        <v>Lambeth</v>
      </c>
      <c r="J60" s="419" t="s">
        <v>267</v>
      </c>
      <c r="K60" s="418">
        <f>VLOOKUP(J60,'Rural 80'!$A$11:$BS$488,12,FALSE)</f>
        <v>2</v>
      </c>
      <c r="L60" s="418">
        <f t="array" ref="L60">INDEX(K$1:K$71,MATCH(SMALL(COUNTIF(K$1:K$71,"&lt;"&amp;K$1:K$71),ROW(K60:L60)),COUNTIF(K$1:K$71,"&lt;"&amp;K$1:K$71),0))</f>
        <v>60</v>
      </c>
      <c r="M60" s="418" t="str">
        <f t="array" ref="M60">INDEX(J$1:J$71,SMALL(IF(K$1:K$71=L60,ROW(K$1:K$71)),COUNTIF(L$1:L60,L60)),1)</f>
        <v>Waltham Forest</v>
      </c>
      <c r="N60" s="418">
        <f t="shared" si="2"/>
        <v>60</v>
      </c>
      <c r="O60" s="418" t="str">
        <f t="shared" si="3"/>
        <v>Waltham Forest</v>
      </c>
      <c r="R60" s="419" t="s">
        <v>267</v>
      </c>
      <c r="S60" s="418">
        <f>VLOOKUP(R60,'Rural 80'!$A$11:$BS$488,16,FALSE)</f>
        <v>3</v>
      </c>
      <c r="T60" s="418">
        <f t="array" ref="T60">INDEX(S$1:S$71,MATCH(SMALL(COUNTIF(S$1:S$71,"&lt;"&amp;S$1:S$71),ROW(S60:T60)),COUNTIF(S$1:S$71,"&lt;"&amp;S$1:S$71),0))</f>
        <v>60</v>
      </c>
      <c r="U60" s="418" t="str">
        <f t="array" ref="U60">INDEX(R$1:R$71,SMALL(IF(S$1:S$71=T60,ROW(S$1:S$71)),COUNTIF(T$1:T60,T60)),1)</f>
        <v>Waltham Forest</v>
      </c>
      <c r="V60" s="418">
        <f t="shared" si="4"/>
        <v>60</v>
      </c>
      <c r="W60" s="418" t="str">
        <f t="shared" si="5"/>
        <v>Waltham Forest</v>
      </c>
      <c r="Z60" s="419" t="s">
        <v>267</v>
      </c>
      <c r="AA60" s="418">
        <f>VLOOKUP(Z60,'Rural 80'!$A$11:$BS$488,20,FALSE)</f>
        <v>1</v>
      </c>
      <c r="AB60" s="418">
        <f t="array" ref="AB60">INDEX(AA$1:AA$71,MATCH(SMALL(COUNTIF(AA$1:AA$71,"&lt;"&amp;AA$1:AA$71),ROW(AA60:AB60)),COUNTIF(AA$1:AA$71,"&lt;"&amp;AA$1:AA$71),0))</f>
        <v>60</v>
      </c>
      <c r="AC60" s="418" t="str">
        <f t="array" ref="AC60">INDEX(Z$1:Z$71,SMALL(IF(AA$1:AA$71=AB60,ROW(AA$1:AA$71)),COUNTIF(AB$1:AB60,AB60)),1)</f>
        <v>Haringey</v>
      </c>
      <c r="AD60" s="418">
        <f t="shared" si="6"/>
        <v>60</v>
      </c>
      <c r="AE60" s="418" t="str">
        <f t="shared" si="7"/>
        <v>Haringey</v>
      </c>
      <c r="AH60" s="419" t="s">
        <v>267</v>
      </c>
      <c r="AI60" s="418">
        <f>VLOOKUP(AH60,'Rural 80'!$A$11:$BS$488,24,FALSE)</f>
        <v>11</v>
      </c>
      <c r="AJ60" s="418">
        <f t="array" ref="AJ60">INDEX(AI$1:AI$71,MATCH(SMALL(COUNTIF(AI$1:AI$71,"&lt;"&amp;AI$1:AI$71),ROW(AI60:AJ60)),COUNTIF(AI$1:AI$71,"&lt;"&amp;AI$1:AI$71),0))</f>
        <v>60</v>
      </c>
      <c r="AK60" s="418" t="str">
        <f t="array" ref="AK60">INDEX(AH$1:AH$71,SMALL(IF(AI$1:AI$71=AJ60,ROW(AI$1:AI$71)),COUNTIF(AJ$1:AJ60,AJ60)),1)</f>
        <v>Barnet</v>
      </c>
      <c r="AL60" s="418">
        <f t="shared" si="8"/>
        <v>60</v>
      </c>
      <c r="AM60" s="418" t="str">
        <f t="shared" si="9"/>
        <v>Barnet</v>
      </c>
      <c r="AP60" s="419" t="s">
        <v>267</v>
      </c>
      <c r="AQ60" s="418">
        <f>VLOOKUP(AP60,'Rural 80'!$A$11:$BS$488,28,FALSE)</f>
        <v>9</v>
      </c>
      <c r="AR60" s="418">
        <f t="array" ref="AR60">INDEX(AQ$1:AQ$71,MATCH(SMALL(COUNTIF(AQ$1:AQ$71,"&lt;"&amp;AQ$1:AQ$71),ROW(AQ60:AR60)),COUNTIF(AQ$1:AQ$71,"&lt;"&amp;AQ$1:AQ$71),0))</f>
        <v>60</v>
      </c>
      <c r="AS60" s="418" t="str">
        <f t="array" ref="AS60">INDEX(AP$1:AP$71,SMALL(IF(AQ$1:AQ$71=AR60,ROW(AQ$1:AQ$71)),COUNTIF(AR$1:AR60,AR60)),1)</f>
        <v>Lambeth</v>
      </c>
      <c r="AT60" s="418">
        <f t="shared" si="10"/>
        <v>60</v>
      </c>
      <c r="AU60" s="418" t="str">
        <f t="shared" si="11"/>
        <v>Lambeth</v>
      </c>
      <c r="AX60" s="419" t="s">
        <v>267</v>
      </c>
      <c r="AY60" s="418">
        <f>VLOOKUP(AX60,'Rural 80'!$A$11:$BS$488,32,FALSE)</f>
        <v>11</v>
      </c>
      <c r="AZ60" s="418">
        <f t="array" ref="AZ60">INDEX(AY$1:AY$71,MATCH(SMALL(COUNTIF(AY$1:AY$71,"&lt;"&amp;AY$1:AY$71),ROW(AY60:AZ60)),COUNTIF(AY$1:AY$71,"&lt;"&amp;AY$1:AY$71),0))</f>
        <v>60</v>
      </c>
      <c r="BA60" s="418" t="str">
        <f t="array" ref="BA60">INDEX(AX$1:AX$71,SMALL(IF(AY$1:AY$71=AZ60,ROW(AY$1:AY$71)),COUNTIF(AZ$1:AZ60,AZ60)),1)</f>
        <v>Southwark</v>
      </c>
      <c r="BB60" s="418">
        <f t="shared" si="12"/>
        <v>60</v>
      </c>
      <c r="BC60" s="418" t="str">
        <f t="shared" si="13"/>
        <v>Southwark</v>
      </c>
      <c r="BF60" s="419" t="s">
        <v>267</v>
      </c>
      <c r="BG60" s="418">
        <f>VLOOKUP(BF60,'Rural 80'!$A$11:$BS$488,36,FALSE)</f>
        <v>6</v>
      </c>
      <c r="BH60" s="418">
        <f t="array" ref="BH60">INDEX(BG$1:BG$71,MATCH(SMALL(COUNTIF(BG$1:BG$71,"&lt;"&amp;BG$1:BG$71),ROW(BG60:BH60)),COUNTIF(BG$1:BG$71,"&lt;"&amp;BG$1:BG$71),0))</f>
        <v>60</v>
      </c>
      <c r="BI60" s="418" t="str">
        <f t="array" ref="BI60">INDEX(BF$1:BF$71,SMALL(IF(BG$1:BG$71=BH60,ROW(BG$1:BG$71)),COUNTIF(BH$1:BH60,BH60)),1)</f>
        <v>Lambeth</v>
      </c>
      <c r="BJ60" s="418">
        <f t="shared" si="14"/>
        <v>60</v>
      </c>
      <c r="BK60" s="418" t="str">
        <f t="shared" si="15"/>
        <v>Lambeth</v>
      </c>
      <c r="BN60" s="419" t="s">
        <v>267</v>
      </c>
      <c r="BO60" s="418">
        <f>VLOOKUP(BN60,'Rural 80'!$A$11:$BS$488,40,FALSE)</f>
        <v>1</v>
      </c>
      <c r="BP60" s="418">
        <f t="array" ref="BP60">INDEX(BO$1:BO$71,MATCH(SMALL(COUNTIF(BO$1:BO$71,"&lt;"&amp;BO$1:BO$71),ROW(BO60:BP60)),COUNTIF(BO$1:BO$71,"&lt;"&amp;BO$1:BO$71),0))</f>
        <v>60</v>
      </c>
      <c r="BQ60" s="418" t="str">
        <f t="array" ref="BQ60">INDEX(BN$1:BN$71,SMALL(IF(BO$1:BO$71=BP60,ROW(BO$1:BO$71)),COUNTIF(BP$1:BP60,BP60)),1)</f>
        <v>Runnymede</v>
      </c>
      <c r="BR60" s="418">
        <f t="shared" si="16"/>
        <v>60</v>
      </c>
      <c r="BS60" s="418" t="str">
        <f t="shared" si="17"/>
        <v>Runnymede</v>
      </c>
      <c r="BV60" s="419" t="s">
        <v>267</v>
      </c>
      <c r="BW60" s="418">
        <f>VLOOKUP(BV60,'Rural 80'!$A$11:$BS$488,44,FALSE)</f>
        <v>2</v>
      </c>
      <c r="BX60" s="418">
        <f t="array" ref="BX60">INDEX(BW$1:BW$71,MATCH(SMALL(COUNTIF(BW$1:BW$71,"&lt;"&amp;BW$1:BW$71),ROW(BW60:BX60)),COUNTIF(BW$1:BW$71,"&lt;"&amp;BW$1:BW$71),0))</f>
        <v>60</v>
      </c>
      <c r="BY60" s="418" t="str">
        <f t="array" ref="BY60">INDEX(BV$1:BV$71,SMALL(IF(BW$1:BW$71=BX60,ROW(BW$1:BW$71)),COUNTIF(BX$1:BX60,BX60)),1)</f>
        <v>Manchester</v>
      </c>
      <c r="BZ60" s="418">
        <f t="shared" si="18"/>
        <v>60</v>
      </c>
      <c r="CA60" s="418" t="str">
        <f t="shared" si="19"/>
        <v>Manchester</v>
      </c>
      <c r="CD60" s="419" t="s">
        <v>267</v>
      </c>
      <c r="CE60" s="418">
        <f>VLOOKUP(CD60,'Rural 80'!$A$11:$BS$488,48,FALSE)</f>
        <v>2</v>
      </c>
      <c r="CF60" s="418">
        <f t="array" ref="CF60">INDEX(CE$1:CE$71,MATCH(SMALL(COUNTIF(CE$1:CE$71,"&lt;"&amp;CE$1:CE$71),ROW(CE60:CF60)),COUNTIF(CE$1:CE$71,"&lt;"&amp;CE$1:CE$71),0))</f>
        <v>60</v>
      </c>
      <c r="CG60" s="418" t="str">
        <f t="array" ref="CG60">INDEX(CD$1:CD$71,SMALL(IF(CE$1:CE$71=CF60,ROW(CE$1:CE$71)),COUNTIF(CF$1:CF60,CF60)),1)</f>
        <v>Hammersmith and Fulham</v>
      </c>
      <c r="CH60" s="418">
        <f t="shared" si="20"/>
        <v>60</v>
      </c>
      <c r="CI60" s="418" t="str">
        <f t="shared" si="21"/>
        <v>Hammersmith and Fulham</v>
      </c>
      <c r="CL60" s="419" t="s">
        <v>267</v>
      </c>
      <c r="CM60" s="418">
        <f>VLOOKUP(CL60,'Rural 80'!$A$11:$BS$488,52,FALSE)</f>
        <v>4</v>
      </c>
      <c r="CN60" s="418">
        <f t="array" ref="CN60">INDEX(CM$1:CM$71,MATCH(SMALL(COUNTIF(CM$1:CM$71,"&lt;"&amp;CM$1:CM$71),ROW(CM60:CN60)),COUNTIF(CM$1:CM$71,"&lt;"&amp;CM$1:CM$71),0))</f>
        <v>60</v>
      </c>
      <c r="CO60" s="418" t="str">
        <f t="array" ref="CO60">INDEX(CL$1:CL$71,SMALL(IF(CM$1:CM$71=CN60,ROW(CM$1:CM$71)),COUNTIF(CN$1:CN60,CN60)),1)</f>
        <v>Hammersmith and Fulham</v>
      </c>
      <c r="CP60" s="418">
        <f t="shared" si="22"/>
        <v>60</v>
      </c>
      <c r="CQ60" s="418" t="str">
        <f t="shared" si="23"/>
        <v>Hammersmith and Fulham</v>
      </c>
      <c r="CT60" s="419" t="s">
        <v>267</v>
      </c>
      <c r="CU60" s="418" t="str">
        <f>VLOOKUP(CT60,'Rural 80'!$A$11:$BS$488,56,FALSE)</f>
        <v>9999</v>
      </c>
      <c r="CV60" s="418" t="str">
        <f t="array" ref="CV60">INDEX(CU$1:CU$71,MATCH(SMALL(COUNTIF(CU$1:CU$71,"&lt;"&amp;CU$1:CU$71),ROW(CU60:CV60)),COUNTIF(CU$1:CU$71,"&lt;"&amp;CU$1:CU$71),0))</f>
        <v>9999</v>
      </c>
      <c r="CW60" s="418" t="str">
        <f t="array" ref="CW60">INDEX(CT$1:CT$71,SMALL(IF(CU$1:CU$71=CV60,ROW(CU$1:CU$71)),COUNTIF(CV$1:CV60,CV60)),1)</f>
        <v>Tameside</v>
      </c>
      <c r="CX60" s="418" t="str">
        <f t="shared" si="24"/>
        <v>no data</v>
      </c>
      <c r="CY60" s="418" t="str">
        <f t="shared" si="25"/>
        <v>Tameside</v>
      </c>
      <c r="DB60" s="419" t="s">
        <v>267</v>
      </c>
      <c r="DC60" s="418" t="str">
        <f>VLOOKUP(DB60,'Rural 80'!$A$11:$BS$488,60,FALSE)</f>
        <v>9999</v>
      </c>
      <c r="DD60" s="418" t="str">
        <f t="array" ref="DD60">INDEX(DC$1:DC$71,MATCH(SMALL(COUNTIF(DC$1:DC$71,"&lt;"&amp;DC$1:DC$71),ROW(DC60:DD60)),COUNTIF(DC$1:DC$71,"&lt;"&amp;DC$1:DC$71),0))</f>
        <v>9999</v>
      </c>
      <c r="DE60" s="418" t="str">
        <f t="array" ref="DE60">INDEX(DB$1:DB$71,SMALL(IF(DC$1:DC$71=DD60,ROW(DC$1:DC$71)),COUNTIF(DD$1:DD60,DD60)),1)</f>
        <v>Tameside</v>
      </c>
      <c r="DF60" s="418" t="str">
        <f t="shared" si="26"/>
        <v>no data</v>
      </c>
      <c r="DG60" s="418" t="str">
        <f t="shared" si="27"/>
        <v>Tameside</v>
      </c>
      <c r="DJ60" s="419" t="s">
        <v>267</v>
      </c>
      <c r="DK60" s="418" t="str">
        <f>VLOOKUP(DJ60,'Rural 80'!$A$11:$BS$488,64,FALSE)</f>
        <v>9999</v>
      </c>
      <c r="DL60" s="418" t="str">
        <f t="array" ref="DL60">INDEX(DK$1:DK$71,MATCH(SMALL(COUNTIF(DK$1:DK$71,"&lt;"&amp;DK$1:DK$71),ROW(DK60:DL60)),COUNTIF(DK$1:DK$71,"&lt;"&amp;DK$1:DK$71),0))</f>
        <v>9999</v>
      </c>
      <c r="DM60" s="418" t="str">
        <f t="array" ref="DM60">INDEX(DJ$1:DJ$71,SMALL(IF(DK$1:DK$71=DL60,ROW(DK$1:DK$71)),COUNTIF(DL$1:DL60,DL60)),1)</f>
        <v>Tameside</v>
      </c>
      <c r="DN60" s="418" t="str">
        <f t="shared" si="28"/>
        <v>no data</v>
      </c>
      <c r="DO60" s="418" t="str">
        <f t="shared" si="29"/>
        <v>Tameside</v>
      </c>
      <c r="DR60" s="419" t="s">
        <v>267</v>
      </c>
      <c r="DS60" s="418" t="str">
        <f>VLOOKUP(DR60,'Rural 80'!$A$11:$BS$488,68,FALSE)</f>
        <v>9999</v>
      </c>
      <c r="DT60" s="418" t="str">
        <f t="array" ref="DT60">INDEX(DS$1:DS$71,MATCH(SMALL(COUNTIF(DS$1:DS$71,"&lt;"&amp;DS$1:DS$71),ROW(DS60:DT60)),COUNTIF(DS$1:DS$71,"&lt;"&amp;DS$1:DS$71),0))</f>
        <v>9999</v>
      </c>
      <c r="DU60" s="418" t="str">
        <f t="array" ref="DU60">INDEX(DR$1:DR$71,SMALL(IF(DS$1:DS$71=DT60,ROW(DS$1:DS$71)),COUNTIF(DT$1:DT60,DT60)),1)</f>
        <v>Tameside</v>
      </c>
      <c r="DV60" s="418" t="str">
        <f t="shared" si="30"/>
        <v>no data</v>
      </c>
      <c r="DW60" s="418" t="str">
        <f t="shared" si="31"/>
        <v>Tameside</v>
      </c>
    </row>
    <row r="61" spans="2:127" x14ac:dyDescent="0.25">
      <c r="B61" s="419" t="s">
        <v>277</v>
      </c>
      <c r="C61" s="418">
        <f>VLOOKUP(B61,'Rural 80'!$A$11:$BS$488,8,FALSE)</f>
        <v>9</v>
      </c>
      <c r="D61" s="418">
        <f t="array" ref="D61">INDEX(C$1:C$71,MATCH(SMALL(COUNTIF(C$1:C$71,"&lt;"&amp;C$1:C$71),ROW(C61:D61)),COUNTIF(C$1:C$71,"&lt;"&amp;C$1:C$71),0))</f>
        <v>61</v>
      </c>
      <c r="E61" s="418" t="str">
        <f t="array" ref="E61">INDEX(B$1:B$71,SMALL(IF(C$1:C$71=D61,ROW(C$1:C$71)),COUNTIF(D$1:D61,D61)),1)</f>
        <v>Hammersmith and Fulham</v>
      </c>
      <c r="F61" s="418">
        <f t="shared" si="32"/>
        <v>61</v>
      </c>
      <c r="G61" s="418" t="str">
        <f t="shared" si="33"/>
        <v>Hammersmith and Fulham</v>
      </c>
      <c r="J61" s="419" t="s">
        <v>277</v>
      </c>
      <c r="K61" s="418">
        <f>VLOOKUP(J61,'Rural 80'!$A$11:$BS$488,12,FALSE)</f>
        <v>12</v>
      </c>
      <c r="L61" s="418">
        <f t="array" ref="L61">INDEX(K$1:K$71,MATCH(SMALL(COUNTIF(K$1:K$71,"&lt;"&amp;K$1:K$71),ROW(K61:L61)),COUNTIF(K$1:K$71,"&lt;"&amp;K$1:K$71),0))</f>
        <v>61</v>
      </c>
      <c r="M61" s="418" t="str">
        <f t="array" ref="M61">INDEX(J$1:J$71,SMALL(IF(K$1:K$71=L61,ROW(K$1:K$71)),COUNTIF(L$1:L61,L61)),1)</f>
        <v>Hammersmith and Fulham</v>
      </c>
      <c r="N61" s="418">
        <f t="shared" si="2"/>
        <v>61</v>
      </c>
      <c r="O61" s="418" t="str">
        <f t="shared" si="3"/>
        <v>Hammersmith and Fulham</v>
      </c>
      <c r="R61" s="419" t="s">
        <v>277</v>
      </c>
      <c r="S61" s="418">
        <f>VLOOKUP(R61,'Rural 80'!$A$11:$BS$488,16,FALSE)</f>
        <v>12</v>
      </c>
      <c r="T61" s="418">
        <f t="array" ref="T61">INDEX(S$1:S$71,MATCH(SMALL(COUNTIF(S$1:S$71,"&lt;"&amp;S$1:S$71),ROW(S61:T61)),COUNTIF(S$1:S$71,"&lt;"&amp;S$1:S$71),0))</f>
        <v>61</v>
      </c>
      <c r="U61" s="418" t="str">
        <f t="array" ref="U61">INDEX(R$1:R$71,SMALL(IF(S$1:S$71=T61,ROW(S$1:S$71)),COUNTIF(T$1:T61,T61)),1)</f>
        <v>Brent</v>
      </c>
      <c r="V61" s="418">
        <f t="shared" si="4"/>
        <v>61</v>
      </c>
      <c r="W61" s="418" t="str">
        <f t="shared" si="5"/>
        <v>Brent</v>
      </c>
      <c r="Z61" s="419" t="s">
        <v>277</v>
      </c>
      <c r="AA61" s="418">
        <f>VLOOKUP(Z61,'Rural 80'!$A$11:$BS$488,20,FALSE)</f>
        <v>10</v>
      </c>
      <c r="AB61" s="418">
        <f t="array" ref="AB61">INDEX(AA$1:AA$71,MATCH(SMALL(COUNTIF(AA$1:AA$71,"&lt;"&amp;AA$1:AA$71),ROW(AA61:AB61)),COUNTIF(AA$1:AA$71,"&lt;"&amp;AA$1:AA$71),0))</f>
        <v>61</v>
      </c>
      <c r="AC61" s="418" t="str">
        <f t="array" ref="AC61">INDEX(Z$1:Z$71,SMALL(IF(AA$1:AA$71=AB61,ROW(AA$1:AA$71)),COUNTIF(AB$1:AB61,AB61)),1)</f>
        <v>Hammersmith and Fulham</v>
      </c>
      <c r="AD61" s="418">
        <f t="shared" si="6"/>
        <v>61</v>
      </c>
      <c r="AE61" s="418" t="str">
        <f t="shared" si="7"/>
        <v>Hammersmith and Fulham</v>
      </c>
      <c r="AH61" s="419" t="s">
        <v>277</v>
      </c>
      <c r="AI61" s="418">
        <f>VLOOKUP(AH61,'Rural 80'!$A$11:$BS$488,24,FALSE)</f>
        <v>14</v>
      </c>
      <c r="AJ61" s="418">
        <f t="array" ref="AJ61">INDEX(AI$1:AI$71,MATCH(SMALL(COUNTIF(AI$1:AI$71,"&lt;"&amp;AI$1:AI$71),ROW(AI61:AJ61)),COUNTIF(AI$1:AI$71,"&lt;"&amp;AI$1:AI$71),0))</f>
        <v>61</v>
      </c>
      <c r="AK61" s="418" t="str">
        <f t="array" ref="AK61">INDEX(AH$1:AH$71,SMALL(IF(AI$1:AI$71=AJ61,ROW(AI$1:AI$71)),COUNTIF(AJ$1:AJ61,AJ61)),1)</f>
        <v>Hammersmith and Fulham</v>
      </c>
      <c r="AL61" s="418">
        <f t="shared" si="8"/>
        <v>61</v>
      </c>
      <c r="AM61" s="418" t="str">
        <f t="shared" si="9"/>
        <v>Hammersmith and Fulham</v>
      </c>
      <c r="AP61" s="419" t="s">
        <v>277</v>
      </c>
      <c r="AQ61" s="418">
        <f>VLOOKUP(AP61,'Rural 80'!$A$11:$BS$488,28,FALSE)</f>
        <v>20</v>
      </c>
      <c r="AR61" s="418">
        <f t="array" ref="AR61">INDEX(AQ$1:AQ$71,MATCH(SMALL(COUNTIF(AQ$1:AQ$71,"&lt;"&amp;AQ$1:AQ$71),ROW(AQ61:AR61)),COUNTIF(AQ$1:AQ$71,"&lt;"&amp;AQ$1:AQ$71),0))</f>
        <v>61</v>
      </c>
      <c r="AS61" s="418" t="str">
        <f t="array" ref="AS61">INDEX(AP$1:AP$71,SMALL(IF(AQ$1:AQ$71=AR61,ROW(AQ$1:AQ$71)),COUNTIF(AR$1:AR61,AR61)),1)</f>
        <v>Southwark</v>
      </c>
      <c r="AT61" s="418">
        <f t="shared" si="10"/>
        <v>61</v>
      </c>
      <c r="AU61" s="418" t="str">
        <f t="shared" si="11"/>
        <v>Southwark</v>
      </c>
      <c r="AX61" s="419" t="s">
        <v>277</v>
      </c>
      <c r="AY61" s="418">
        <f>VLOOKUP(AX61,'Rural 80'!$A$11:$BS$488,32,FALSE)</f>
        <v>19</v>
      </c>
      <c r="AZ61" s="418">
        <f t="array" ref="AZ61">INDEX(AY$1:AY$71,MATCH(SMALL(COUNTIF(AY$1:AY$71,"&lt;"&amp;AY$1:AY$71),ROW(AY61:AZ61)),COUNTIF(AY$1:AY$71,"&lt;"&amp;AY$1:AY$71),0))</f>
        <v>61</v>
      </c>
      <c r="BA61" s="418" t="str">
        <f t="array" ref="BA61">INDEX(AX$1:AX$71,SMALL(IF(AY$1:AY$71=AZ61,ROW(AY$1:AY$71)),COUNTIF(AZ$1:AZ61,AZ61)),1)</f>
        <v>Lambeth</v>
      </c>
      <c r="BB61" s="418">
        <f t="shared" si="12"/>
        <v>61</v>
      </c>
      <c r="BC61" s="418" t="str">
        <f t="shared" si="13"/>
        <v>Lambeth</v>
      </c>
      <c r="BF61" s="419" t="s">
        <v>277</v>
      </c>
      <c r="BG61" s="418">
        <f>VLOOKUP(BF61,'Rural 80'!$A$11:$BS$488,36,FALSE)</f>
        <v>19</v>
      </c>
      <c r="BH61" s="418">
        <f t="array" ref="BH61">INDEX(BG$1:BG$71,MATCH(SMALL(COUNTIF(BG$1:BG$71,"&lt;"&amp;BG$1:BG$71),ROW(BG61:BH61)),COUNTIF(BG$1:BG$71,"&lt;"&amp;BG$1:BG$71),0))</f>
        <v>61</v>
      </c>
      <c r="BI61" s="418" t="str">
        <f t="array" ref="BI61">INDEX(BF$1:BF$71,SMALL(IF(BG$1:BG$71=BH61,ROW(BG$1:BG$71)),COUNTIF(BH$1:BH61,BH61)),1)</f>
        <v>Ealing</v>
      </c>
      <c r="BJ61" s="418">
        <f t="shared" si="14"/>
        <v>61</v>
      </c>
      <c r="BK61" s="418" t="str">
        <f t="shared" si="15"/>
        <v>Ealing</v>
      </c>
      <c r="BN61" s="419" t="s">
        <v>277</v>
      </c>
      <c r="BO61" s="418">
        <f>VLOOKUP(BN61,'Rural 80'!$A$11:$BS$488,40,FALSE)</f>
        <v>6</v>
      </c>
      <c r="BP61" s="418">
        <f t="array" ref="BP61">INDEX(BO$1:BO$71,MATCH(SMALL(COUNTIF(BO$1:BO$71,"&lt;"&amp;BO$1:BO$71),ROW(BO61:BP61)),COUNTIF(BO$1:BO$71,"&lt;"&amp;BO$1:BO$71),0))</f>
        <v>61</v>
      </c>
      <c r="BQ61" s="418" t="str">
        <f t="array" ref="BQ61">INDEX(BN$1:BN$71,SMALL(IF(BO$1:BO$71=BP61,ROW(BO$1:BO$71)),COUNTIF(BP$1:BP61,BP61)),1)</f>
        <v>Haringey</v>
      </c>
      <c r="BR61" s="418">
        <f t="shared" si="16"/>
        <v>61</v>
      </c>
      <c r="BS61" s="418" t="str">
        <f t="shared" si="17"/>
        <v>Haringey</v>
      </c>
      <c r="BV61" s="419" t="s">
        <v>277</v>
      </c>
      <c r="BW61" s="418">
        <f>VLOOKUP(BV61,'Rural 80'!$A$11:$BS$488,44,FALSE)</f>
        <v>5</v>
      </c>
      <c r="BX61" s="418">
        <f t="array" ref="BX61">INDEX(BW$1:BW$71,MATCH(SMALL(COUNTIF(BW$1:BW$71,"&lt;"&amp;BW$1:BW$71),ROW(BW61:BX61)),COUNTIF(BW$1:BW$71,"&lt;"&amp;BW$1:BW$71),0))</f>
        <v>61</v>
      </c>
      <c r="BY61" s="418" t="str">
        <f t="array" ref="BY61">INDEX(BV$1:BV$71,SMALL(IF(BW$1:BW$71=BX61,ROW(BW$1:BW$71)),COUNTIF(BX$1:BX61,BX61)),1)</f>
        <v>Haringey</v>
      </c>
      <c r="BZ61" s="418">
        <f t="shared" si="18"/>
        <v>61</v>
      </c>
      <c r="CA61" s="418" t="str">
        <f t="shared" si="19"/>
        <v>Haringey</v>
      </c>
      <c r="CD61" s="419" t="s">
        <v>277</v>
      </c>
      <c r="CE61" s="418">
        <f>VLOOKUP(CD61,'Rural 80'!$A$11:$BS$488,48,FALSE)</f>
        <v>7</v>
      </c>
      <c r="CF61" s="418">
        <f t="array" ref="CF61">INDEX(CE$1:CE$71,MATCH(SMALL(COUNTIF(CE$1:CE$71,"&lt;"&amp;CE$1:CE$71),ROW(CE61:CF61)),COUNTIF(CE$1:CE$71,"&lt;"&amp;CE$1:CE$71),0))</f>
        <v>61</v>
      </c>
      <c r="CG61" s="418" t="str">
        <f t="array" ref="CG61">INDEX(CD$1:CD$71,SMALL(IF(CE$1:CE$71=CF61,ROW(CE$1:CE$71)),COUNTIF(CF$1:CF61,CF61)),1)</f>
        <v>Manchester</v>
      </c>
      <c r="CH61" s="418">
        <f t="shared" si="20"/>
        <v>61</v>
      </c>
      <c r="CI61" s="418" t="str">
        <f t="shared" si="21"/>
        <v>Manchester</v>
      </c>
      <c r="CL61" s="419" t="s">
        <v>277</v>
      </c>
      <c r="CM61" s="418">
        <f>VLOOKUP(CL61,'Rural 80'!$A$11:$BS$488,52,FALSE)</f>
        <v>2</v>
      </c>
      <c r="CN61" s="418">
        <f t="array" ref="CN61">INDEX(CM$1:CM$71,MATCH(SMALL(COUNTIF(CM$1:CM$71,"&lt;"&amp;CM$1:CM$71),ROW(CM61:CN61)),COUNTIF(CM$1:CM$71,"&lt;"&amp;CM$1:CM$71),0))</f>
        <v>61</v>
      </c>
      <c r="CO61" s="418" t="str">
        <f t="array" ref="CO61">INDEX(CL$1:CL$71,SMALL(IF(CM$1:CM$71=CN61,ROW(CM$1:CM$71)),COUNTIF(CN$1:CN61,CN61)),1)</f>
        <v>Brent</v>
      </c>
      <c r="CP61" s="418">
        <f t="shared" si="22"/>
        <v>61</v>
      </c>
      <c r="CQ61" s="418" t="str">
        <f t="shared" si="23"/>
        <v>Brent</v>
      </c>
      <c r="CT61" s="419" t="s">
        <v>277</v>
      </c>
      <c r="CU61" s="418" t="str">
        <f>VLOOKUP(CT61,'Rural 80'!$A$11:$BS$488,56,FALSE)</f>
        <v>9999</v>
      </c>
      <c r="CV61" s="418" t="str">
        <f t="array" ref="CV61">INDEX(CU$1:CU$71,MATCH(SMALL(COUNTIF(CU$1:CU$71,"&lt;"&amp;CU$1:CU$71),ROW(CU61:CV61)),COUNTIF(CU$1:CU$71,"&lt;"&amp;CU$1:CU$71),0))</f>
        <v>9999</v>
      </c>
      <c r="CW61" s="418" t="str">
        <f t="array" ref="CW61">INDEX(CT$1:CT$71,SMALL(IF(CU$1:CU$71=CV61,ROW(CU$1:CU$71)),COUNTIF(CV$1:CV61,CV61)),1)</f>
        <v>Three Rivers</v>
      </c>
      <c r="CX61" s="418" t="str">
        <f t="shared" si="24"/>
        <v>no data</v>
      </c>
      <c r="CY61" s="418" t="str">
        <f t="shared" si="25"/>
        <v>Three Rivers</v>
      </c>
      <c r="DB61" s="419" t="s">
        <v>277</v>
      </c>
      <c r="DC61" s="418" t="str">
        <f>VLOOKUP(DB61,'Rural 80'!$A$11:$BS$488,60,FALSE)</f>
        <v>9999</v>
      </c>
      <c r="DD61" s="418" t="str">
        <f t="array" ref="DD61">INDEX(DC$1:DC$71,MATCH(SMALL(COUNTIF(DC$1:DC$71,"&lt;"&amp;DC$1:DC$71),ROW(DC61:DD61)),COUNTIF(DC$1:DC$71,"&lt;"&amp;DC$1:DC$71),0))</f>
        <v>9999</v>
      </c>
      <c r="DE61" s="418" t="str">
        <f t="array" ref="DE61">INDEX(DB$1:DB$71,SMALL(IF(DC$1:DC$71=DD61,ROW(DC$1:DC$71)),COUNTIF(DD$1:DD61,DD61)),1)</f>
        <v>Three Rivers</v>
      </c>
      <c r="DF61" s="418" t="str">
        <f t="shared" si="26"/>
        <v>no data</v>
      </c>
      <c r="DG61" s="418" t="str">
        <f t="shared" si="27"/>
        <v>Three Rivers</v>
      </c>
      <c r="DJ61" s="419" t="s">
        <v>277</v>
      </c>
      <c r="DK61" s="418" t="str">
        <f>VLOOKUP(DJ61,'Rural 80'!$A$11:$BS$488,64,FALSE)</f>
        <v>9999</v>
      </c>
      <c r="DL61" s="418" t="str">
        <f t="array" ref="DL61">INDEX(DK$1:DK$71,MATCH(SMALL(COUNTIF(DK$1:DK$71,"&lt;"&amp;DK$1:DK$71),ROW(DK61:DL61)),COUNTIF(DK$1:DK$71,"&lt;"&amp;DK$1:DK$71),0))</f>
        <v>9999</v>
      </c>
      <c r="DM61" s="418" t="str">
        <f t="array" ref="DM61">INDEX(DJ$1:DJ$71,SMALL(IF(DK$1:DK$71=DL61,ROW(DK$1:DK$71)),COUNTIF(DL$1:DL61,DL61)),1)</f>
        <v>Three Rivers</v>
      </c>
      <c r="DN61" s="418" t="str">
        <f t="shared" si="28"/>
        <v>no data</v>
      </c>
      <c r="DO61" s="418" t="str">
        <f t="shared" si="29"/>
        <v>Three Rivers</v>
      </c>
      <c r="DR61" s="419" t="s">
        <v>277</v>
      </c>
      <c r="DS61" s="418" t="str">
        <f>VLOOKUP(DR61,'Rural 80'!$A$11:$BS$488,68,FALSE)</f>
        <v>9999</v>
      </c>
      <c r="DT61" s="418" t="str">
        <f t="array" ref="DT61">INDEX(DS$1:DS$71,MATCH(SMALL(COUNTIF(DS$1:DS$71,"&lt;"&amp;DS$1:DS$71),ROW(DS61:DT61)),COUNTIF(DS$1:DS$71,"&lt;"&amp;DS$1:DS$71),0))</f>
        <v>9999</v>
      </c>
      <c r="DU61" s="418" t="str">
        <f t="array" ref="DU61">INDEX(DR$1:DR$71,SMALL(IF(DS$1:DS$71=DT61,ROW(DS$1:DS$71)),COUNTIF(DT$1:DT61,DT61)),1)</f>
        <v>Three Rivers</v>
      </c>
      <c r="DV61" s="418" t="str">
        <f t="shared" si="30"/>
        <v>no data</v>
      </c>
      <c r="DW61" s="418" t="str">
        <f t="shared" si="31"/>
        <v>Three Rivers</v>
      </c>
    </row>
    <row r="62" spans="2:127" x14ac:dyDescent="0.25">
      <c r="B62" s="419" t="s">
        <v>282</v>
      </c>
      <c r="C62" s="418">
        <f>VLOOKUP(B62,'Rural 80'!$A$11:$BS$488,8,FALSE)</f>
        <v>67</v>
      </c>
      <c r="D62" s="418">
        <f t="array" ref="D62">INDEX(C$1:C$71,MATCH(SMALL(COUNTIF(C$1:C$71,"&lt;"&amp;C$1:C$71),ROW(C62:D62)),COUNTIF(C$1:C$71,"&lt;"&amp;C$1:C$71),0))</f>
        <v>62</v>
      </c>
      <c r="E62" s="418" t="str">
        <f t="array" ref="E62">INDEX(B$1:B$71,SMALL(IF(C$1:C$71=D62,ROW(C$1:C$71)),COUNTIF(D$1:D62,D62)),1)</f>
        <v>Southwark</v>
      </c>
      <c r="F62" s="418">
        <f t="shared" si="32"/>
        <v>62</v>
      </c>
      <c r="G62" s="418" t="str">
        <f t="shared" si="33"/>
        <v>Southwark</v>
      </c>
      <c r="J62" s="419" t="s">
        <v>282</v>
      </c>
      <c r="K62" s="418">
        <f>VLOOKUP(J62,'Rural 80'!$A$11:$BS$488,12,FALSE)</f>
        <v>67</v>
      </c>
      <c r="L62" s="418">
        <f t="array" ref="L62">INDEX(K$1:K$71,MATCH(SMALL(COUNTIF(K$1:K$71,"&lt;"&amp;K$1:K$71),ROW(K62:L62)),COUNTIF(K$1:K$71,"&lt;"&amp;K$1:K$71),0))</f>
        <v>62</v>
      </c>
      <c r="M62" s="418" t="str">
        <f t="array" ref="M62">INDEX(J$1:J$71,SMALL(IF(K$1:K$71=L62,ROW(K$1:K$71)),COUNTIF(L$1:L62,L62)),1)</f>
        <v>Lambeth</v>
      </c>
      <c r="N62" s="418">
        <f t="shared" si="2"/>
        <v>62</v>
      </c>
      <c r="O62" s="418" t="str">
        <f t="shared" si="3"/>
        <v>Lambeth</v>
      </c>
      <c r="R62" s="419" t="s">
        <v>282</v>
      </c>
      <c r="S62" s="418">
        <f>VLOOKUP(R62,'Rural 80'!$A$11:$BS$488,16,FALSE)</f>
        <v>67</v>
      </c>
      <c r="T62" s="418">
        <f t="array" ref="T62">INDEX(S$1:S$71,MATCH(SMALL(COUNTIF(S$1:S$71,"&lt;"&amp;S$1:S$71),ROW(S62:T62)),COUNTIF(S$1:S$71,"&lt;"&amp;S$1:S$71),0))</f>
        <v>62</v>
      </c>
      <c r="U62" s="418" t="str">
        <f t="array" ref="U62">INDEX(R$1:R$71,SMALL(IF(S$1:S$71=T62,ROW(S$1:S$71)),COUNTIF(T$1:T62,T62)),1)</f>
        <v>Kensington and Chelsea</v>
      </c>
      <c r="V62" s="418">
        <f t="shared" si="4"/>
        <v>62</v>
      </c>
      <c r="W62" s="418" t="str">
        <f t="shared" si="5"/>
        <v>Kensington and Chelsea</v>
      </c>
      <c r="Z62" s="419" t="s">
        <v>282</v>
      </c>
      <c r="AA62" s="418">
        <f>VLOOKUP(Z62,'Rural 80'!$A$11:$BS$488,20,FALSE)</f>
        <v>68</v>
      </c>
      <c r="AB62" s="418">
        <f t="array" ref="AB62">INDEX(AA$1:AA$71,MATCH(SMALL(COUNTIF(AA$1:AA$71,"&lt;"&amp;AA$1:AA$71),ROW(AA62:AB62)),COUNTIF(AA$1:AA$71,"&lt;"&amp;AA$1:AA$71),0))</f>
        <v>62</v>
      </c>
      <c r="AC62" s="418" t="str">
        <f t="array" ref="AC62">INDEX(Z$1:Z$71,SMALL(IF(AA$1:AA$71=AB62,ROW(AA$1:AA$71)),COUNTIF(AB$1:AB62,AB62)),1)</f>
        <v>Waltham Forest</v>
      </c>
      <c r="AD62" s="418">
        <f t="shared" si="6"/>
        <v>62</v>
      </c>
      <c r="AE62" s="418" t="str">
        <f t="shared" si="7"/>
        <v>Waltham Forest</v>
      </c>
      <c r="AH62" s="419" t="s">
        <v>282</v>
      </c>
      <c r="AI62" s="418">
        <f>VLOOKUP(AH62,'Rural 80'!$A$11:$BS$488,24,FALSE)</f>
        <v>65</v>
      </c>
      <c r="AJ62" s="418">
        <f t="array" ref="AJ62">INDEX(AI$1:AI$71,MATCH(SMALL(COUNTIF(AI$1:AI$71,"&lt;"&amp;AI$1:AI$71),ROW(AI62:AJ62)),COUNTIF(AI$1:AI$71,"&lt;"&amp;AI$1:AI$71),0))</f>
        <v>62</v>
      </c>
      <c r="AK62" s="418" t="str">
        <f t="array" ref="AK62">INDEX(AH$1:AH$71,SMALL(IF(AI$1:AI$71=AJ62,ROW(AI$1:AI$71)),COUNTIF(AJ$1:AJ62,AJ62)),1)</f>
        <v>Hounslow</v>
      </c>
      <c r="AL62" s="418">
        <f t="shared" si="8"/>
        <v>62</v>
      </c>
      <c r="AM62" s="418" t="str">
        <f t="shared" si="9"/>
        <v>Hounslow</v>
      </c>
      <c r="AP62" s="419" t="s">
        <v>282</v>
      </c>
      <c r="AQ62" s="418">
        <f>VLOOKUP(AP62,'Rural 80'!$A$11:$BS$488,28,FALSE)</f>
        <v>66</v>
      </c>
      <c r="AR62" s="418">
        <f t="array" ref="AR62">INDEX(AQ$1:AQ$71,MATCH(SMALL(COUNTIF(AQ$1:AQ$71,"&lt;"&amp;AQ$1:AQ$71),ROW(AQ62:AR62)),COUNTIF(AQ$1:AQ$71,"&lt;"&amp;AQ$1:AQ$71),0))</f>
        <v>62</v>
      </c>
      <c r="AS62" s="418" t="str">
        <f t="array" ref="AS62">INDEX(AP$1:AP$71,SMALL(IF(AQ$1:AQ$71=AR62,ROW(AQ$1:AQ$71)),COUNTIF(AR$1:AR62,AR62)),1)</f>
        <v>Camden</v>
      </c>
      <c r="AT62" s="418">
        <f t="shared" si="10"/>
        <v>62</v>
      </c>
      <c r="AU62" s="418" t="str">
        <f t="shared" si="11"/>
        <v>Camden</v>
      </c>
      <c r="AX62" s="419" t="s">
        <v>282</v>
      </c>
      <c r="AY62" s="418">
        <f>VLOOKUP(AX62,'Rural 80'!$A$11:$BS$488,32,FALSE)</f>
        <v>67</v>
      </c>
      <c r="AZ62" s="418">
        <f t="array" ref="AZ62">INDEX(AY$1:AY$71,MATCH(SMALL(COUNTIF(AY$1:AY$71,"&lt;"&amp;AY$1:AY$71),ROW(AY62:AZ62)),COUNTIF(AY$1:AY$71,"&lt;"&amp;AY$1:AY$71),0))</f>
        <v>62</v>
      </c>
      <c r="BA62" s="418" t="str">
        <f t="array" ref="BA62">INDEX(AX$1:AX$71,SMALL(IF(AY$1:AY$71=AZ62,ROW(AY$1:AY$71)),COUNTIF(AZ$1:AZ62,AZ62)),1)</f>
        <v>Camden</v>
      </c>
      <c r="BB62" s="418">
        <f t="shared" si="12"/>
        <v>62</v>
      </c>
      <c r="BC62" s="418" t="str">
        <f t="shared" si="13"/>
        <v>Camden</v>
      </c>
      <c r="BF62" s="419" t="s">
        <v>282</v>
      </c>
      <c r="BG62" s="418">
        <f>VLOOKUP(BF62,'Rural 80'!$A$11:$BS$488,36,FALSE)</f>
        <v>66</v>
      </c>
      <c r="BH62" s="418">
        <f t="array" ref="BH62">INDEX(BG$1:BG$71,MATCH(SMALL(COUNTIF(BG$1:BG$71,"&lt;"&amp;BG$1:BG$71),ROW(BG62:BH62)),COUNTIF(BG$1:BG$71,"&lt;"&amp;BG$1:BG$71),0))</f>
        <v>62</v>
      </c>
      <c r="BI62" s="418" t="str">
        <f t="array" ref="BI62">INDEX(BF$1:BF$71,SMALL(IF(BG$1:BG$71=BH62,ROW(BG$1:BG$71)),COUNTIF(BH$1:BH62,BH62)),1)</f>
        <v>Kensington and Chelsea</v>
      </c>
      <c r="BJ62" s="418">
        <f t="shared" si="14"/>
        <v>62</v>
      </c>
      <c r="BK62" s="418" t="str">
        <f t="shared" si="15"/>
        <v>Kensington and Chelsea</v>
      </c>
      <c r="BN62" s="419" t="s">
        <v>282</v>
      </c>
      <c r="BO62" s="418">
        <f>VLOOKUP(BN62,'Rural 80'!$A$11:$BS$488,40,FALSE)</f>
        <v>67</v>
      </c>
      <c r="BP62" s="418">
        <f t="array" ref="BP62">INDEX(BO$1:BO$71,MATCH(SMALL(COUNTIF(BO$1:BO$71,"&lt;"&amp;BO$1:BO$71),ROW(BO62:BP62)),COUNTIF(BO$1:BO$71,"&lt;"&amp;BO$1:BO$71),0))</f>
        <v>62</v>
      </c>
      <c r="BQ62" s="418" t="str">
        <f t="array" ref="BQ62">INDEX(BN$1:BN$71,SMALL(IF(BO$1:BO$71=BP62,ROW(BO$1:BO$71)),COUNTIF(BP$1:BP62,BP62)),1)</f>
        <v>Greenwich</v>
      </c>
      <c r="BR62" s="418">
        <f t="shared" si="16"/>
        <v>62</v>
      </c>
      <c r="BS62" s="418" t="str">
        <f t="shared" si="17"/>
        <v>Greenwich</v>
      </c>
      <c r="BV62" s="419" t="s">
        <v>282</v>
      </c>
      <c r="BW62" s="418">
        <f>VLOOKUP(BV62,'Rural 80'!$A$11:$BS$488,44,FALSE)</f>
        <v>67</v>
      </c>
      <c r="BX62" s="418">
        <f t="array" ref="BX62">INDEX(BW$1:BW$71,MATCH(SMALL(COUNTIF(BW$1:BW$71,"&lt;"&amp;BW$1:BW$71),ROW(BW62:BX62)),COUNTIF(BW$1:BW$71,"&lt;"&amp;BW$1:BW$71),0))</f>
        <v>62</v>
      </c>
      <c r="BY62" s="418" t="str">
        <f t="array" ref="BY62">INDEX(BV$1:BV$71,SMALL(IF(BW$1:BW$71=BX62,ROW(BW$1:BW$71)),COUNTIF(BX$1:BX62,BX62)),1)</f>
        <v>Greenwich</v>
      </c>
      <c r="BZ62" s="418">
        <f t="shared" si="18"/>
        <v>62</v>
      </c>
      <c r="CA62" s="418" t="str">
        <f t="shared" si="19"/>
        <v>Greenwich</v>
      </c>
      <c r="CD62" s="419" t="s">
        <v>282</v>
      </c>
      <c r="CE62" s="418">
        <f>VLOOKUP(CD62,'Rural 80'!$A$11:$BS$488,48,FALSE)</f>
        <v>66</v>
      </c>
      <c r="CF62" s="418">
        <f t="array" ref="CF62">INDEX(CE$1:CE$71,MATCH(SMALL(COUNTIF(CE$1:CE$71,"&lt;"&amp;CE$1:CE$71),ROW(CE62:CF62)),COUNTIF(CE$1:CE$71,"&lt;"&amp;CE$1:CE$71),0))</f>
        <v>62</v>
      </c>
      <c r="CG62" s="418" t="str">
        <f t="array" ref="CG62">INDEX(CD$1:CD$71,SMALL(IF(CE$1:CE$71=CF62,ROW(CE$1:CE$71)),COUNTIF(CF$1:CF62,CF62)),1)</f>
        <v>Hounslow</v>
      </c>
      <c r="CH62" s="418">
        <f t="shared" si="20"/>
        <v>62</v>
      </c>
      <c r="CI62" s="418" t="str">
        <f t="shared" si="21"/>
        <v>Hounslow</v>
      </c>
      <c r="CL62" s="419" t="s">
        <v>282</v>
      </c>
      <c r="CM62" s="418">
        <f>VLOOKUP(CL62,'Rural 80'!$A$11:$BS$488,52,FALSE)</f>
        <v>67</v>
      </c>
      <c r="CN62" s="418">
        <f t="array" ref="CN62">INDEX(CM$1:CM$71,MATCH(SMALL(COUNTIF(CM$1:CM$71,"&lt;"&amp;CM$1:CM$71),ROW(CM62:CN62)),COUNTIF(CM$1:CM$71,"&lt;"&amp;CM$1:CM$71),0))</f>
        <v>62</v>
      </c>
      <c r="CO62" s="418" t="str">
        <f t="array" ref="CO62">INDEX(CL$1:CL$71,SMALL(IF(CM$1:CM$71=CN62,ROW(CM$1:CM$71)),COUNTIF(CN$1:CN62,CN62)),1)</f>
        <v>Islington</v>
      </c>
      <c r="CP62" s="418">
        <f t="shared" si="22"/>
        <v>62</v>
      </c>
      <c r="CQ62" s="418" t="str">
        <f t="shared" si="23"/>
        <v>Islington</v>
      </c>
      <c r="CT62" s="419" t="s">
        <v>282</v>
      </c>
      <c r="CU62" s="418" t="str">
        <f>VLOOKUP(CT62,'Rural 80'!$A$11:$BS$488,56,FALSE)</f>
        <v>9999</v>
      </c>
      <c r="CV62" s="418" t="str">
        <f t="array" ref="CV62">INDEX(CU$1:CU$71,MATCH(SMALL(COUNTIF(CU$1:CU$71,"&lt;"&amp;CU$1:CU$71),ROW(CU62:CV62)),COUNTIF(CU$1:CU$71,"&lt;"&amp;CU$1:CU$71),0))</f>
        <v>9999</v>
      </c>
      <c r="CW62" s="418" t="str">
        <f t="array" ref="CW62">INDEX(CT$1:CT$71,SMALL(IF(CU$1:CU$71=CV62,ROW(CU$1:CU$71)),COUNTIF(CV$1:CV62,CV62)),1)</f>
        <v>Tower Hamlets</v>
      </c>
      <c r="CX62" s="418" t="str">
        <f t="shared" si="24"/>
        <v>no data</v>
      </c>
      <c r="CY62" s="418" t="str">
        <f t="shared" si="25"/>
        <v>Tower Hamlets</v>
      </c>
      <c r="DB62" s="419" t="s">
        <v>282</v>
      </c>
      <c r="DC62" s="418" t="str">
        <f>VLOOKUP(DB62,'Rural 80'!$A$11:$BS$488,60,FALSE)</f>
        <v>9999</v>
      </c>
      <c r="DD62" s="418" t="str">
        <f t="array" ref="DD62">INDEX(DC$1:DC$71,MATCH(SMALL(COUNTIF(DC$1:DC$71,"&lt;"&amp;DC$1:DC$71),ROW(DC62:DD62)),COUNTIF(DC$1:DC$71,"&lt;"&amp;DC$1:DC$71),0))</f>
        <v>9999</v>
      </c>
      <c r="DE62" s="418" t="str">
        <f t="array" ref="DE62">INDEX(DB$1:DB$71,SMALL(IF(DC$1:DC$71=DD62,ROW(DC$1:DC$71)),COUNTIF(DD$1:DD62,DD62)),1)</f>
        <v>Tower Hamlets</v>
      </c>
      <c r="DF62" s="418" t="str">
        <f t="shared" si="26"/>
        <v>no data</v>
      </c>
      <c r="DG62" s="418" t="str">
        <f t="shared" si="27"/>
        <v>Tower Hamlets</v>
      </c>
      <c r="DJ62" s="419" t="s">
        <v>282</v>
      </c>
      <c r="DK62" s="418" t="str">
        <f>VLOOKUP(DJ62,'Rural 80'!$A$11:$BS$488,64,FALSE)</f>
        <v>9999</v>
      </c>
      <c r="DL62" s="418" t="str">
        <f t="array" ref="DL62">INDEX(DK$1:DK$71,MATCH(SMALL(COUNTIF(DK$1:DK$71,"&lt;"&amp;DK$1:DK$71),ROW(DK62:DL62)),COUNTIF(DK$1:DK$71,"&lt;"&amp;DK$1:DK$71),0))</f>
        <v>9999</v>
      </c>
      <c r="DM62" s="418" t="str">
        <f t="array" ref="DM62">INDEX(DJ$1:DJ$71,SMALL(IF(DK$1:DK$71=DL62,ROW(DK$1:DK$71)),COUNTIF(DL$1:DL62,DL62)),1)</f>
        <v>Tower Hamlets</v>
      </c>
      <c r="DN62" s="418" t="str">
        <f t="shared" si="28"/>
        <v>no data</v>
      </c>
      <c r="DO62" s="418" t="str">
        <f t="shared" si="29"/>
        <v>Tower Hamlets</v>
      </c>
      <c r="DR62" s="419" t="s">
        <v>282</v>
      </c>
      <c r="DS62" s="418" t="str">
        <f>VLOOKUP(DR62,'Rural 80'!$A$11:$BS$488,68,FALSE)</f>
        <v>9999</v>
      </c>
      <c r="DT62" s="418" t="str">
        <f t="array" ref="DT62">INDEX(DS$1:DS$71,MATCH(SMALL(COUNTIF(DS$1:DS$71,"&lt;"&amp;DS$1:DS$71),ROW(DS62:DT62)),COUNTIF(DS$1:DS$71,"&lt;"&amp;DS$1:DS$71),0))</f>
        <v>9999</v>
      </c>
      <c r="DU62" s="418" t="str">
        <f t="array" ref="DU62">INDEX(DR$1:DR$71,SMALL(IF(DS$1:DS$71=DT62,ROW(DS$1:DS$71)),COUNTIF(DT$1:DT62,DT62)),1)</f>
        <v>Tower Hamlets</v>
      </c>
      <c r="DV62" s="418" t="str">
        <f t="shared" si="30"/>
        <v>no data</v>
      </c>
      <c r="DW62" s="418" t="str">
        <f t="shared" si="31"/>
        <v>Tower Hamlets</v>
      </c>
    </row>
    <row r="63" spans="2:127" x14ac:dyDescent="0.25">
      <c r="B63" s="419" t="s">
        <v>283</v>
      </c>
      <c r="C63" s="418">
        <f>VLOOKUP(B63,'Rural 80'!$A$11:$BS$488,8,FALSE)</f>
        <v>16</v>
      </c>
      <c r="D63" s="418">
        <f t="array" ref="D63">INDEX(C$1:C$71,MATCH(SMALL(COUNTIF(C$1:C$71,"&lt;"&amp;C$1:C$71),ROW(C63:D63)),COUNTIF(C$1:C$71,"&lt;"&amp;C$1:C$71),0))</f>
        <v>63</v>
      </c>
      <c r="E63" s="418" t="str">
        <f t="array" ref="E63">INDEX(B$1:B$71,SMALL(IF(C$1:C$71=D63,ROW(C$1:C$71)),COUNTIF(D$1:D63,D63)),1)</f>
        <v>Islington</v>
      </c>
      <c r="F63" s="418">
        <f t="shared" si="32"/>
        <v>63</v>
      </c>
      <c r="G63" s="418" t="str">
        <f t="shared" si="33"/>
        <v>Islington</v>
      </c>
      <c r="J63" s="419" t="s">
        <v>283</v>
      </c>
      <c r="K63" s="418">
        <f>VLOOKUP(J63,'Rural 80'!$A$11:$BS$488,12,FALSE)</f>
        <v>15</v>
      </c>
      <c r="L63" s="418">
        <f t="array" ref="L63">INDEX(K$1:K$71,MATCH(SMALL(COUNTIF(K$1:K$71,"&lt;"&amp;K$1:K$71),ROW(K63:L63)),COUNTIF(K$1:K$71,"&lt;"&amp;K$1:K$71),0))</f>
        <v>63</v>
      </c>
      <c r="M63" s="418" t="str">
        <f t="array" ref="M63">INDEX(J$1:J$71,SMALL(IF(K$1:K$71=L63,ROW(K$1:K$71)),COUNTIF(L$1:L63,L63)),1)</f>
        <v>Brent</v>
      </c>
      <c r="N63" s="418">
        <f t="shared" si="2"/>
        <v>63</v>
      </c>
      <c r="O63" s="418" t="str">
        <f t="shared" si="3"/>
        <v>Brent</v>
      </c>
      <c r="R63" s="419" t="s">
        <v>283</v>
      </c>
      <c r="S63" s="418">
        <f>VLOOKUP(R63,'Rural 80'!$A$11:$BS$488,16,FALSE)</f>
        <v>14</v>
      </c>
      <c r="T63" s="418">
        <f t="array" ref="T63">INDEX(S$1:S$71,MATCH(SMALL(COUNTIF(S$1:S$71,"&lt;"&amp;S$1:S$71),ROW(S63:T63)),COUNTIF(S$1:S$71,"&lt;"&amp;S$1:S$71),0))</f>
        <v>63</v>
      </c>
      <c r="U63" s="418" t="str">
        <f t="array" ref="U63">INDEX(R$1:R$71,SMALL(IF(S$1:S$71=T63,ROW(S$1:S$71)),COUNTIF(T$1:T63,T63)),1)</f>
        <v>Hammersmith and Fulham</v>
      </c>
      <c r="V63" s="418">
        <f t="shared" si="4"/>
        <v>63</v>
      </c>
      <c r="W63" s="418" t="str">
        <f t="shared" si="5"/>
        <v>Hammersmith and Fulham</v>
      </c>
      <c r="Z63" s="419" t="s">
        <v>283</v>
      </c>
      <c r="AA63" s="418">
        <f>VLOOKUP(Z63,'Rural 80'!$A$11:$BS$488,20,FALSE)</f>
        <v>15</v>
      </c>
      <c r="AB63" s="418">
        <f t="array" ref="AB63">INDEX(AA$1:AA$71,MATCH(SMALL(COUNTIF(AA$1:AA$71,"&lt;"&amp;AA$1:AA$71),ROW(AA63:AB63)),COUNTIF(AA$1:AA$71,"&lt;"&amp;AA$1:AA$71),0))</f>
        <v>63</v>
      </c>
      <c r="AC63" s="418" t="str">
        <f t="array" ref="AC63">INDEX(Z$1:Z$71,SMALL(IF(AA$1:AA$71=AB63,ROW(AA$1:AA$71)),COUNTIF(AB$1:AB63,AB63)),1)</f>
        <v>Newcastle upon Tyne</v>
      </c>
      <c r="AD63" s="418">
        <f t="shared" si="6"/>
        <v>63</v>
      </c>
      <c r="AE63" s="418" t="str">
        <f t="shared" si="7"/>
        <v>Newcastle upon Tyne</v>
      </c>
      <c r="AH63" s="419" t="s">
        <v>283</v>
      </c>
      <c r="AI63" s="418">
        <f>VLOOKUP(AH63,'Rural 80'!$A$11:$BS$488,24,FALSE)</f>
        <v>24</v>
      </c>
      <c r="AJ63" s="418">
        <f t="array" ref="AJ63">INDEX(AI$1:AI$71,MATCH(SMALL(COUNTIF(AI$1:AI$71,"&lt;"&amp;AI$1:AI$71),ROW(AI63:AJ63)),COUNTIF(AI$1:AI$71,"&lt;"&amp;AI$1:AI$71),0))</f>
        <v>63</v>
      </c>
      <c r="AK63" s="418" t="str">
        <f t="array" ref="AK63">INDEX(AH$1:AH$71,SMALL(IF(AI$1:AI$71=AJ63,ROW(AI$1:AI$71)),COUNTIF(AJ$1:AJ63,AJ63)),1)</f>
        <v>Kensington and Chelsea</v>
      </c>
      <c r="AL63" s="418">
        <f t="shared" si="8"/>
        <v>63</v>
      </c>
      <c r="AM63" s="418" t="str">
        <f t="shared" si="9"/>
        <v>Kensington and Chelsea</v>
      </c>
      <c r="AP63" s="419" t="s">
        <v>283</v>
      </c>
      <c r="AQ63" s="418">
        <f>VLOOKUP(AP63,'Rural 80'!$A$11:$BS$488,28,FALSE)</f>
        <v>19</v>
      </c>
      <c r="AR63" s="418">
        <f t="array" ref="AR63">INDEX(AQ$1:AQ$71,MATCH(SMALL(COUNTIF(AQ$1:AQ$71,"&lt;"&amp;AQ$1:AQ$71),ROW(AQ63:AR63)),COUNTIF(AQ$1:AQ$71,"&lt;"&amp;AQ$1:AQ$71),0))</f>
        <v>63</v>
      </c>
      <c r="AS63" s="418" t="str">
        <f t="array" ref="AS63">INDEX(AP$1:AP$71,SMALL(IF(AQ$1:AQ$71=AR63,ROW(AQ$1:AQ$71)),COUNTIF(AR$1:AR63,AR63)),1)</f>
        <v>Kensington and Chelsea</v>
      </c>
      <c r="AT63" s="418">
        <f t="shared" si="10"/>
        <v>63</v>
      </c>
      <c r="AU63" s="418" t="str">
        <f t="shared" si="11"/>
        <v>Kensington and Chelsea</v>
      </c>
      <c r="AX63" s="419" t="s">
        <v>283</v>
      </c>
      <c r="AY63" s="418">
        <f>VLOOKUP(AX63,'Rural 80'!$A$11:$BS$488,32,FALSE)</f>
        <v>18</v>
      </c>
      <c r="AZ63" s="418">
        <f t="array" ref="AZ63">INDEX(AY$1:AY$71,MATCH(SMALL(COUNTIF(AY$1:AY$71,"&lt;"&amp;AY$1:AY$71),ROW(AY63:AZ63)),COUNTIF(AY$1:AY$71,"&lt;"&amp;AY$1:AY$71),0))</f>
        <v>63</v>
      </c>
      <c r="BA63" s="418" t="str">
        <f t="array" ref="BA63">INDEX(AX$1:AX$71,SMALL(IF(AY$1:AY$71=AZ63,ROW(AY$1:AY$71)),COUNTIF(AZ$1:AZ63,AZ63)),1)</f>
        <v>Hammersmith and Fulham</v>
      </c>
      <c r="BB63" s="418">
        <f t="shared" si="12"/>
        <v>63</v>
      </c>
      <c r="BC63" s="418" t="str">
        <f t="shared" si="13"/>
        <v>Hammersmith and Fulham</v>
      </c>
      <c r="BF63" s="419" t="s">
        <v>283</v>
      </c>
      <c r="BG63" s="418">
        <f>VLOOKUP(BF63,'Rural 80'!$A$11:$BS$488,36,FALSE)</f>
        <v>24</v>
      </c>
      <c r="BH63" s="418">
        <f t="array" ref="BH63">INDEX(BG$1:BG$71,MATCH(SMALL(COUNTIF(BG$1:BG$71,"&lt;"&amp;BG$1:BG$71),ROW(BG63:BH63)),COUNTIF(BG$1:BG$71,"&lt;"&amp;BG$1:BG$71),0))</f>
        <v>63</v>
      </c>
      <c r="BI63" s="418" t="str">
        <f t="array" ref="BI63">INDEX(BF$1:BF$71,SMALL(IF(BG$1:BG$71=BH63,ROW(BG$1:BG$71)),COUNTIF(BH$1:BH63,BH63)),1)</f>
        <v>Hammersmith and Fulham</v>
      </c>
      <c r="BJ63" s="418">
        <f t="shared" si="14"/>
        <v>63</v>
      </c>
      <c r="BK63" s="418" t="str">
        <f t="shared" si="15"/>
        <v>Hammersmith and Fulham</v>
      </c>
      <c r="BN63" s="419" t="s">
        <v>283</v>
      </c>
      <c r="BO63" s="418">
        <f>VLOOKUP(BN63,'Rural 80'!$A$11:$BS$488,40,FALSE)</f>
        <v>15</v>
      </c>
      <c r="BP63" s="418">
        <f t="array" ref="BP63">INDEX(BO$1:BO$71,MATCH(SMALL(COUNTIF(BO$1:BO$71,"&lt;"&amp;BO$1:BO$71),ROW(BO63:BP63)),COUNTIF(BO$1:BO$71,"&lt;"&amp;BO$1:BO$71),0))</f>
        <v>63</v>
      </c>
      <c r="BQ63" s="418" t="str">
        <f t="array" ref="BQ63">INDEX(BN$1:BN$71,SMALL(IF(BO$1:BO$71=BP63,ROW(BO$1:BO$71)),COUNTIF(BP$1:BP63,BP63)),1)</f>
        <v>Lambeth</v>
      </c>
      <c r="BR63" s="418">
        <f t="shared" si="16"/>
        <v>63</v>
      </c>
      <c r="BS63" s="418" t="str">
        <f t="shared" si="17"/>
        <v>Lambeth</v>
      </c>
      <c r="BV63" s="419" t="s">
        <v>283</v>
      </c>
      <c r="BW63" s="418">
        <f>VLOOKUP(BV63,'Rural 80'!$A$11:$BS$488,44,FALSE)</f>
        <v>10</v>
      </c>
      <c r="BX63" s="418">
        <f t="array" ref="BX63">INDEX(BW$1:BW$71,MATCH(SMALL(COUNTIF(BW$1:BW$71,"&lt;"&amp;BW$1:BW$71),ROW(BW63:BX63)),COUNTIF(BW$1:BW$71,"&lt;"&amp;BW$1:BW$71),0))</f>
        <v>63</v>
      </c>
      <c r="BY63" s="418" t="str">
        <f t="array" ref="BY63">INDEX(BV$1:BV$71,SMALL(IF(BW$1:BW$71=BX63,ROW(BW$1:BW$71)),COUNTIF(BX$1:BX63,BX63)),1)</f>
        <v>Lambeth</v>
      </c>
      <c r="BZ63" s="418">
        <f t="shared" si="18"/>
        <v>63</v>
      </c>
      <c r="CA63" s="418" t="str">
        <f t="shared" si="19"/>
        <v>Lambeth</v>
      </c>
      <c r="CD63" s="419" t="s">
        <v>283</v>
      </c>
      <c r="CE63" s="418">
        <f>VLOOKUP(CD63,'Rural 80'!$A$11:$BS$488,48,FALSE)</f>
        <v>13</v>
      </c>
      <c r="CF63" s="418">
        <f t="array" ref="CF63">INDEX(CE$1:CE$71,MATCH(SMALL(COUNTIF(CE$1:CE$71,"&lt;"&amp;CE$1:CE$71),ROW(CE63:CF63)),COUNTIF(CE$1:CE$71,"&lt;"&amp;CE$1:CE$71),0))</f>
        <v>63</v>
      </c>
      <c r="CG63" s="418" t="str">
        <f t="array" ref="CG63">INDEX(CD$1:CD$71,SMALL(IF(CE$1:CE$71=CF63,ROW(CE$1:CE$71)),COUNTIF(CF$1:CF63,CF63)),1)</f>
        <v>Greenwich</v>
      </c>
      <c r="CH63" s="418">
        <f t="shared" si="20"/>
        <v>63</v>
      </c>
      <c r="CI63" s="418" t="str">
        <f t="shared" si="21"/>
        <v>Greenwich</v>
      </c>
      <c r="CL63" s="419" t="s">
        <v>283</v>
      </c>
      <c r="CM63" s="418">
        <f>VLOOKUP(CL63,'Rural 80'!$A$11:$BS$488,52,FALSE)</f>
        <v>14</v>
      </c>
      <c r="CN63" s="418">
        <f t="array" ref="CN63">INDEX(CM$1:CM$71,MATCH(SMALL(COUNTIF(CM$1:CM$71,"&lt;"&amp;CM$1:CM$71),ROW(CM63:CN63)),COUNTIF(CM$1:CM$71,"&lt;"&amp;CM$1:CM$71),0))</f>
        <v>63</v>
      </c>
      <c r="CO63" s="418" t="str">
        <f t="array" ref="CO63">INDEX(CL$1:CL$71,SMALL(IF(CM$1:CM$71=CN63,ROW(CM$1:CM$71)),COUNTIF(CN$1:CN63,CN63)),1)</f>
        <v>Greenwich</v>
      </c>
      <c r="CP63" s="418">
        <f t="shared" si="22"/>
        <v>63</v>
      </c>
      <c r="CQ63" s="418" t="str">
        <f t="shared" si="23"/>
        <v>Greenwich</v>
      </c>
      <c r="CT63" s="419" t="s">
        <v>283</v>
      </c>
      <c r="CU63" s="418" t="str">
        <f>VLOOKUP(CT63,'Rural 80'!$A$11:$BS$488,56,FALSE)</f>
        <v>9999</v>
      </c>
      <c r="CV63" s="418" t="str">
        <f t="array" ref="CV63">INDEX(CU$1:CU$71,MATCH(SMALL(COUNTIF(CU$1:CU$71,"&lt;"&amp;CU$1:CU$71),ROW(CU63:CV63)),COUNTIF(CU$1:CU$71,"&lt;"&amp;CU$1:CU$71),0))</f>
        <v>9999</v>
      </c>
      <c r="CW63" s="418" t="str">
        <f t="array" ref="CW63">INDEX(CT$1:CT$71,SMALL(IF(CU$1:CU$71=CV63,ROW(CU$1:CU$71)),COUNTIF(CV$1:CV63,CV63)),1)</f>
        <v>Trafford</v>
      </c>
      <c r="CX63" s="418" t="str">
        <f t="shared" si="24"/>
        <v>no data</v>
      </c>
      <c r="CY63" s="418" t="str">
        <f t="shared" si="25"/>
        <v>Trafford</v>
      </c>
      <c r="DB63" s="419" t="s">
        <v>283</v>
      </c>
      <c r="DC63" s="418" t="str">
        <f>VLOOKUP(DB63,'Rural 80'!$A$11:$BS$488,60,FALSE)</f>
        <v>9999</v>
      </c>
      <c r="DD63" s="418" t="str">
        <f t="array" ref="DD63">INDEX(DC$1:DC$71,MATCH(SMALL(COUNTIF(DC$1:DC$71,"&lt;"&amp;DC$1:DC$71),ROW(DC63:DD63)),COUNTIF(DC$1:DC$71,"&lt;"&amp;DC$1:DC$71),0))</f>
        <v>9999</v>
      </c>
      <c r="DE63" s="418" t="str">
        <f t="array" ref="DE63">INDEX(DB$1:DB$71,SMALL(IF(DC$1:DC$71=DD63,ROW(DC$1:DC$71)),COUNTIF(DD$1:DD63,DD63)),1)</f>
        <v>Trafford</v>
      </c>
      <c r="DF63" s="418" t="str">
        <f t="shared" si="26"/>
        <v>no data</v>
      </c>
      <c r="DG63" s="418" t="str">
        <f t="shared" si="27"/>
        <v>Trafford</v>
      </c>
      <c r="DJ63" s="419" t="s">
        <v>283</v>
      </c>
      <c r="DK63" s="418" t="str">
        <f>VLOOKUP(DJ63,'Rural 80'!$A$11:$BS$488,64,FALSE)</f>
        <v>9999</v>
      </c>
      <c r="DL63" s="418" t="str">
        <f t="array" ref="DL63">INDEX(DK$1:DK$71,MATCH(SMALL(COUNTIF(DK$1:DK$71,"&lt;"&amp;DK$1:DK$71),ROW(DK63:DL63)),COUNTIF(DK$1:DK$71,"&lt;"&amp;DK$1:DK$71),0))</f>
        <v>9999</v>
      </c>
      <c r="DM63" s="418" t="str">
        <f t="array" ref="DM63">INDEX(DJ$1:DJ$71,SMALL(IF(DK$1:DK$71=DL63,ROW(DK$1:DK$71)),COUNTIF(DL$1:DL63,DL63)),1)</f>
        <v>Trafford</v>
      </c>
      <c r="DN63" s="418" t="str">
        <f t="shared" si="28"/>
        <v>no data</v>
      </c>
      <c r="DO63" s="418" t="str">
        <f t="shared" si="29"/>
        <v>Trafford</v>
      </c>
      <c r="DR63" s="419" t="s">
        <v>283</v>
      </c>
      <c r="DS63" s="418" t="str">
        <f>VLOOKUP(DR63,'Rural 80'!$A$11:$BS$488,68,FALSE)</f>
        <v>9999</v>
      </c>
      <c r="DT63" s="418" t="str">
        <f t="array" ref="DT63">INDEX(DS$1:DS$71,MATCH(SMALL(COUNTIF(DS$1:DS$71,"&lt;"&amp;DS$1:DS$71),ROW(DS63:DT63)),COUNTIF(DS$1:DS$71,"&lt;"&amp;DS$1:DS$71),0))</f>
        <v>9999</v>
      </c>
      <c r="DU63" s="418" t="str">
        <f t="array" ref="DU63">INDEX(DR$1:DR$71,SMALL(IF(DS$1:DS$71=DT63,ROW(DS$1:DS$71)),COUNTIF(DT$1:DT63,DT63)),1)</f>
        <v>Trafford</v>
      </c>
      <c r="DV63" s="418" t="str">
        <f t="shared" si="30"/>
        <v>no data</v>
      </c>
      <c r="DW63" s="418" t="str">
        <f t="shared" si="31"/>
        <v>Trafford</v>
      </c>
    </row>
    <row r="64" spans="2:127" x14ac:dyDescent="0.25">
      <c r="B64" s="419" t="s">
        <v>288</v>
      </c>
      <c r="C64" s="418">
        <f>VLOOKUP(B64,'Rural 80'!$A$11:$BS$488,8,FALSE)</f>
        <v>8</v>
      </c>
      <c r="D64" s="418">
        <f t="array" ref="D64">INDEX(C$1:C$71,MATCH(SMALL(COUNTIF(C$1:C$71,"&lt;"&amp;C$1:C$71),ROW(C64:D64)),COUNTIF(C$1:C$71,"&lt;"&amp;C$1:C$71),0))</f>
        <v>64</v>
      </c>
      <c r="E64" s="418" t="str">
        <f t="array" ref="E64">INDEX(B$1:B$71,SMALL(IF(C$1:C$71=D64,ROW(C$1:C$71)),COUNTIF(D$1:D64,D64)),1)</f>
        <v>Waltham Forest</v>
      </c>
      <c r="F64" s="418">
        <f t="shared" si="32"/>
        <v>64</v>
      </c>
      <c r="G64" s="418" t="str">
        <f t="shared" si="33"/>
        <v>Waltham Forest</v>
      </c>
      <c r="J64" s="419" t="s">
        <v>288</v>
      </c>
      <c r="K64" s="418">
        <f>VLOOKUP(J64,'Rural 80'!$A$11:$BS$488,12,FALSE)</f>
        <v>7</v>
      </c>
      <c r="L64" s="418">
        <f t="array" ref="L64">INDEX(K$1:K$71,MATCH(SMALL(COUNTIF(K$1:K$71,"&lt;"&amp;K$1:K$71),ROW(K64:L64)),COUNTIF(K$1:K$71,"&lt;"&amp;K$1:K$71),0))</f>
        <v>64</v>
      </c>
      <c r="M64" s="418" t="str">
        <f t="array" ref="M64">INDEX(J$1:J$71,SMALL(IF(K$1:K$71=L64,ROW(K$1:K$71)),COUNTIF(L$1:L64,L64)),1)</f>
        <v>Southwark</v>
      </c>
      <c r="N64" s="418">
        <f t="shared" si="2"/>
        <v>64</v>
      </c>
      <c r="O64" s="418" t="str">
        <f t="shared" si="3"/>
        <v>Southwark</v>
      </c>
      <c r="R64" s="419" t="s">
        <v>288</v>
      </c>
      <c r="S64" s="418">
        <f>VLOOKUP(R64,'Rural 80'!$A$11:$BS$488,16,FALSE)</f>
        <v>10</v>
      </c>
      <c r="T64" s="418">
        <f t="array" ref="T64">INDEX(S$1:S$71,MATCH(SMALL(COUNTIF(S$1:S$71,"&lt;"&amp;S$1:S$71),ROW(S64:T64)),COUNTIF(S$1:S$71,"&lt;"&amp;S$1:S$71),0))</f>
        <v>64</v>
      </c>
      <c r="U64" s="418" t="str">
        <f t="array" ref="U64">INDEX(R$1:R$71,SMALL(IF(S$1:S$71=T64,ROW(S$1:S$71)),COUNTIF(T$1:T64,T64)),1)</f>
        <v>Haringey</v>
      </c>
      <c r="V64" s="418">
        <f t="shared" si="4"/>
        <v>64</v>
      </c>
      <c r="W64" s="418" t="str">
        <f t="shared" si="5"/>
        <v>Haringey</v>
      </c>
      <c r="Z64" s="419" t="s">
        <v>288</v>
      </c>
      <c r="AA64" s="418">
        <f>VLOOKUP(Z64,'Rural 80'!$A$11:$BS$488,20,FALSE)</f>
        <v>13</v>
      </c>
      <c r="AB64" s="418">
        <f t="array" ref="AB64">INDEX(AA$1:AA$71,MATCH(SMALL(COUNTIF(AA$1:AA$71,"&lt;"&amp;AA$1:AA$71),ROW(AA64:AB64)),COUNTIF(AA$1:AA$71,"&lt;"&amp;AA$1:AA$71),0))</f>
        <v>64</v>
      </c>
      <c r="AC64" s="418" t="str">
        <f t="array" ref="AC64">INDEX(Z$1:Z$71,SMALL(IF(AA$1:AA$71=AB64,ROW(AA$1:AA$71)),COUNTIF(AB$1:AB64,AB64)),1)</f>
        <v>Brent</v>
      </c>
      <c r="AD64" s="418">
        <f t="shared" si="6"/>
        <v>64</v>
      </c>
      <c r="AE64" s="418" t="str">
        <f t="shared" si="7"/>
        <v>Brent</v>
      </c>
      <c r="AH64" s="419" t="s">
        <v>288</v>
      </c>
      <c r="AI64" s="418">
        <f>VLOOKUP(AH64,'Rural 80'!$A$11:$BS$488,24,FALSE)</f>
        <v>7</v>
      </c>
      <c r="AJ64" s="418">
        <f t="array" ref="AJ64">INDEX(AI$1:AI$71,MATCH(SMALL(COUNTIF(AI$1:AI$71,"&lt;"&amp;AI$1:AI$71),ROW(AI64:AJ64)),COUNTIF(AI$1:AI$71,"&lt;"&amp;AI$1:AI$71),0))</f>
        <v>64</v>
      </c>
      <c r="AK64" s="418" t="str">
        <f t="array" ref="AK64">INDEX(AH$1:AH$71,SMALL(IF(AI$1:AI$71=AJ64,ROW(AI$1:AI$71)),COUNTIF(AJ$1:AJ64,AJ64)),1)</f>
        <v>Ealing</v>
      </c>
      <c r="AL64" s="418">
        <f t="shared" si="8"/>
        <v>64</v>
      </c>
      <c r="AM64" s="418" t="str">
        <f t="shared" si="9"/>
        <v>Ealing</v>
      </c>
      <c r="AP64" s="419" t="s">
        <v>288</v>
      </c>
      <c r="AQ64" s="418">
        <f>VLOOKUP(AP64,'Rural 80'!$A$11:$BS$488,28,FALSE)</f>
        <v>5</v>
      </c>
      <c r="AR64" s="418">
        <f t="array" ref="AR64">INDEX(AQ$1:AQ$71,MATCH(SMALL(COUNTIF(AQ$1:AQ$71,"&lt;"&amp;AQ$1:AQ$71),ROW(AQ64:AR64)),COUNTIF(AQ$1:AQ$71,"&lt;"&amp;AQ$1:AQ$71),0))</f>
        <v>64</v>
      </c>
      <c r="AS64" s="418" t="str">
        <f t="array" ref="AS64">INDEX(AP$1:AP$71,SMALL(IF(AQ$1:AQ$71=AR64,ROW(AQ$1:AQ$71)),COUNTIF(AR$1:AR64,AR64)),1)</f>
        <v>Hammersmith and Fulham</v>
      </c>
      <c r="AT64" s="418">
        <f t="shared" si="10"/>
        <v>64</v>
      </c>
      <c r="AU64" s="418" t="str">
        <f t="shared" si="11"/>
        <v>Hammersmith and Fulham</v>
      </c>
      <c r="AX64" s="419" t="s">
        <v>288</v>
      </c>
      <c r="AY64" s="418">
        <f>VLOOKUP(AX64,'Rural 80'!$A$11:$BS$488,32,FALSE)</f>
        <v>7</v>
      </c>
      <c r="AZ64" s="418">
        <f t="array" ref="AZ64">INDEX(AY$1:AY$71,MATCH(SMALL(COUNTIF(AY$1:AY$71,"&lt;"&amp;AY$1:AY$71),ROW(AY64:AZ64)),COUNTIF(AY$1:AY$71,"&lt;"&amp;AY$1:AY$71),0))</f>
        <v>64</v>
      </c>
      <c r="BA64" s="418" t="str">
        <f t="array" ref="BA64">INDEX(AX$1:AX$71,SMALL(IF(AY$1:AY$71=AZ64,ROW(AY$1:AY$71)),COUNTIF(AZ$1:AZ64,AZ64)),1)</f>
        <v>Kensington and Chelsea</v>
      </c>
      <c r="BB64" s="418">
        <f t="shared" si="12"/>
        <v>64</v>
      </c>
      <c r="BC64" s="418" t="str">
        <f t="shared" si="13"/>
        <v>Kensington and Chelsea</v>
      </c>
      <c r="BF64" s="419" t="s">
        <v>288</v>
      </c>
      <c r="BG64" s="418">
        <f>VLOOKUP(BF64,'Rural 80'!$A$11:$BS$488,36,FALSE)</f>
        <v>15</v>
      </c>
      <c r="BH64" s="418">
        <f t="array" ref="BH64">INDEX(BG$1:BG$71,MATCH(SMALL(COUNTIF(BG$1:BG$71,"&lt;"&amp;BG$1:BG$71),ROW(BG64:BH64)),COUNTIF(BG$1:BG$71,"&lt;"&amp;BG$1:BG$71),0))</f>
        <v>64</v>
      </c>
      <c r="BI64" s="418" t="str">
        <f t="array" ref="BI64">INDEX(BF$1:BF$71,SMALL(IF(BG$1:BG$71=BH64,ROW(BG$1:BG$71)),COUNTIF(BH$1:BH64,BH64)),1)</f>
        <v>Hounslow</v>
      </c>
      <c r="BJ64" s="418">
        <f t="shared" si="14"/>
        <v>64</v>
      </c>
      <c r="BK64" s="418" t="str">
        <f t="shared" si="15"/>
        <v>Hounslow</v>
      </c>
      <c r="BN64" s="419" t="s">
        <v>288</v>
      </c>
      <c r="BO64" s="418">
        <f>VLOOKUP(BN64,'Rural 80'!$A$11:$BS$488,40,FALSE)</f>
        <v>13</v>
      </c>
      <c r="BP64" s="418">
        <f t="array" ref="BP64">INDEX(BO$1:BO$71,MATCH(SMALL(COUNTIF(BO$1:BO$71,"&lt;"&amp;BO$1:BO$71),ROW(BO64:BP64)),COUNTIF(BO$1:BO$71,"&lt;"&amp;BO$1:BO$71),0))</f>
        <v>64</v>
      </c>
      <c r="BQ64" s="418" t="str">
        <f t="array" ref="BQ64">INDEX(BN$1:BN$71,SMALL(IF(BO$1:BO$71=BP64,ROW(BO$1:BO$71)),COUNTIF(BP$1:BP64,BP64)),1)</f>
        <v>Newcastle upon Tyne</v>
      </c>
      <c r="BR64" s="418">
        <f t="shared" si="16"/>
        <v>64</v>
      </c>
      <c r="BS64" s="418" t="str">
        <f t="shared" si="17"/>
        <v>Newcastle upon Tyne</v>
      </c>
      <c r="BV64" s="419" t="s">
        <v>288</v>
      </c>
      <c r="BW64" s="418">
        <f>VLOOKUP(BV64,'Rural 80'!$A$11:$BS$488,44,FALSE)</f>
        <v>13</v>
      </c>
      <c r="BX64" s="418">
        <f t="array" ref="BX64">INDEX(BW$1:BW$71,MATCH(SMALL(COUNTIF(BW$1:BW$71,"&lt;"&amp;BW$1:BW$71),ROW(BW64:BX64)),COUNTIF(BW$1:BW$71,"&lt;"&amp;BW$1:BW$71),0))</f>
        <v>64</v>
      </c>
      <c r="BY64" s="418" t="str">
        <f t="array" ref="BY64">INDEX(BV$1:BV$71,SMALL(IF(BW$1:BW$71=BX64,ROW(BW$1:BW$71)),COUNTIF(BX$1:BX64,BX64)),1)</f>
        <v>Southwark</v>
      </c>
      <c r="BZ64" s="418">
        <f t="shared" si="18"/>
        <v>64</v>
      </c>
      <c r="CA64" s="418" t="str">
        <f t="shared" si="19"/>
        <v>Southwark</v>
      </c>
      <c r="CD64" s="419" t="s">
        <v>288</v>
      </c>
      <c r="CE64" s="418">
        <f>VLOOKUP(CD64,'Rural 80'!$A$11:$BS$488,48,FALSE)</f>
        <v>14</v>
      </c>
      <c r="CF64" s="418">
        <f t="array" ref="CF64">INDEX(CE$1:CE$71,MATCH(SMALL(COUNTIF(CE$1:CE$71,"&lt;"&amp;CE$1:CE$71),ROW(CE64:CF64)),COUNTIF(CE$1:CE$71,"&lt;"&amp;CE$1:CE$71),0))</f>
        <v>64</v>
      </c>
      <c r="CG64" s="418" t="str">
        <f t="array" ref="CG64">INDEX(CD$1:CD$71,SMALL(IF(CE$1:CE$71=CF64,ROW(CE$1:CE$71)),COUNTIF(CF$1:CF64,CF64)),1)</f>
        <v>Newcastle upon Tyne</v>
      </c>
      <c r="CH64" s="418">
        <f t="shared" si="20"/>
        <v>64</v>
      </c>
      <c r="CI64" s="418" t="str">
        <f t="shared" si="21"/>
        <v>Newcastle upon Tyne</v>
      </c>
      <c r="CL64" s="419" t="s">
        <v>288</v>
      </c>
      <c r="CM64" s="418">
        <f>VLOOKUP(CL64,'Rural 80'!$A$11:$BS$488,52,FALSE)</f>
        <v>12</v>
      </c>
      <c r="CN64" s="418">
        <f t="array" ref="CN64">INDEX(CM$1:CM$71,MATCH(SMALL(COUNTIF(CM$1:CM$71,"&lt;"&amp;CM$1:CM$71),ROW(CM64:CN64)),COUNTIF(CM$1:CM$71,"&lt;"&amp;CM$1:CM$71),0))</f>
        <v>64</v>
      </c>
      <c r="CO64" s="418" t="str">
        <f t="array" ref="CO64">INDEX(CL$1:CL$71,SMALL(IF(CM$1:CM$71=CN64,ROW(CM$1:CM$71)),COUNTIF(CN$1:CN64,CN64)),1)</f>
        <v>Southwark</v>
      </c>
      <c r="CP64" s="418">
        <f t="shared" si="22"/>
        <v>64</v>
      </c>
      <c r="CQ64" s="418" t="str">
        <f t="shared" si="23"/>
        <v>Southwark</v>
      </c>
      <c r="CT64" s="419" t="s">
        <v>288</v>
      </c>
      <c r="CU64" s="418" t="str">
        <f>VLOOKUP(CT64,'Rural 80'!$A$11:$BS$488,56,FALSE)</f>
        <v>9999</v>
      </c>
      <c r="CV64" s="418" t="str">
        <f t="array" ref="CV64">INDEX(CU$1:CU$71,MATCH(SMALL(COUNTIF(CU$1:CU$71,"&lt;"&amp;CU$1:CU$71),ROW(CU64:CV64)),COUNTIF(CU$1:CU$71,"&lt;"&amp;CU$1:CU$71),0))</f>
        <v>9999</v>
      </c>
      <c r="CW64" s="418" t="str">
        <f t="array" ref="CW64">INDEX(CT$1:CT$71,SMALL(IF(CU$1:CU$71=CV64,ROW(CU$1:CU$71)),COUNTIF(CV$1:CV64,CV64)),1)</f>
        <v>Walsall</v>
      </c>
      <c r="CX64" s="418" t="str">
        <f t="shared" si="24"/>
        <v>no data</v>
      </c>
      <c r="CY64" s="418" t="str">
        <f t="shared" si="25"/>
        <v>Walsall</v>
      </c>
      <c r="DB64" s="419" t="s">
        <v>288</v>
      </c>
      <c r="DC64" s="418" t="str">
        <f>VLOOKUP(DB64,'Rural 80'!$A$11:$BS$488,60,FALSE)</f>
        <v>9999</v>
      </c>
      <c r="DD64" s="418" t="str">
        <f t="array" ref="DD64">INDEX(DC$1:DC$71,MATCH(SMALL(COUNTIF(DC$1:DC$71,"&lt;"&amp;DC$1:DC$71),ROW(DC64:DD64)),COUNTIF(DC$1:DC$71,"&lt;"&amp;DC$1:DC$71),0))</f>
        <v>9999</v>
      </c>
      <c r="DE64" s="418" t="str">
        <f t="array" ref="DE64">INDEX(DB$1:DB$71,SMALL(IF(DC$1:DC$71=DD64,ROW(DC$1:DC$71)),COUNTIF(DD$1:DD64,DD64)),1)</f>
        <v>Walsall</v>
      </c>
      <c r="DF64" s="418" t="str">
        <f t="shared" si="26"/>
        <v>no data</v>
      </c>
      <c r="DG64" s="418" t="str">
        <f t="shared" si="27"/>
        <v>Walsall</v>
      </c>
      <c r="DJ64" s="419" t="s">
        <v>288</v>
      </c>
      <c r="DK64" s="418" t="str">
        <f>VLOOKUP(DJ64,'Rural 80'!$A$11:$BS$488,64,FALSE)</f>
        <v>9999</v>
      </c>
      <c r="DL64" s="418" t="str">
        <f t="array" ref="DL64">INDEX(DK$1:DK$71,MATCH(SMALL(COUNTIF(DK$1:DK$71,"&lt;"&amp;DK$1:DK$71),ROW(DK64:DL64)),COUNTIF(DK$1:DK$71,"&lt;"&amp;DK$1:DK$71),0))</f>
        <v>9999</v>
      </c>
      <c r="DM64" s="418" t="str">
        <f t="array" ref="DM64">INDEX(DJ$1:DJ$71,SMALL(IF(DK$1:DK$71=DL64,ROW(DK$1:DK$71)),COUNTIF(DL$1:DL64,DL64)),1)</f>
        <v>Walsall</v>
      </c>
      <c r="DN64" s="418" t="str">
        <f t="shared" si="28"/>
        <v>no data</v>
      </c>
      <c r="DO64" s="418" t="str">
        <f t="shared" si="29"/>
        <v>Walsall</v>
      </c>
      <c r="DR64" s="419" t="s">
        <v>288</v>
      </c>
      <c r="DS64" s="418" t="str">
        <f>VLOOKUP(DR64,'Rural 80'!$A$11:$BS$488,68,FALSE)</f>
        <v>9999</v>
      </c>
      <c r="DT64" s="418" t="str">
        <f t="array" ref="DT64">INDEX(DS$1:DS$71,MATCH(SMALL(COUNTIF(DS$1:DS$71,"&lt;"&amp;DS$1:DS$71),ROW(DS64:DT64)),COUNTIF(DS$1:DS$71,"&lt;"&amp;DS$1:DS$71),0))</f>
        <v>9999</v>
      </c>
      <c r="DU64" s="418" t="str">
        <f t="array" ref="DU64">INDEX(DR$1:DR$71,SMALL(IF(DS$1:DS$71=DT64,ROW(DS$1:DS$71)),COUNTIF(DT$1:DT64,DT64)),1)</f>
        <v>Walsall</v>
      </c>
      <c r="DV64" s="418" t="str">
        <f t="shared" si="30"/>
        <v>no data</v>
      </c>
      <c r="DW64" s="418" t="str">
        <f t="shared" si="31"/>
        <v>Walsall</v>
      </c>
    </row>
    <row r="65" spans="2:127" x14ac:dyDescent="0.25">
      <c r="B65" s="419" t="s">
        <v>289</v>
      </c>
      <c r="C65" s="418">
        <f>VLOOKUP(B65,'Rural 80'!$A$11:$BS$488,8,FALSE)</f>
        <v>64</v>
      </c>
      <c r="D65" s="418">
        <f t="array" ref="D65">INDEX(C$1:C$71,MATCH(SMALL(COUNTIF(C$1:C$71,"&lt;"&amp;C$1:C$71),ROW(C65:D65)),COUNTIF(C$1:C$71,"&lt;"&amp;C$1:C$71),0))</f>
        <v>65</v>
      </c>
      <c r="E65" s="418" t="str">
        <f t="array" ref="E65">INDEX(B$1:B$71,SMALL(IF(C$1:C$71=D65,ROW(C$1:C$71)),COUNTIF(D$1:D65,D65)),1)</f>
        <v>Camden</v>
      </c>
      <c r="F65" s="418">
        <f t="shared" ref="F65:F71" si="34">IF(D65="9999","no data",(D65-(D$1-1)))</f>
        <v>65</v>
      </c>
      <c r="G65" s="418" t="str">
        <f t="shared" ref="G65:G71" si="35">E65</f>
        <v>Camden</v>
      </c>
      <c r="J65" s="419" t="s">
        <v>289</v>
      </c>
      <c r="K65" s="418">
        <f>VLOOKUP(J65,'Rural 80'!$A$11:$BS$488,12,FALSE)</f>
        <v>60</v>
      </c>
      <c r="L65" s="418">
        <f t="array" ref="L65">INDEX(K$1:K$71,MATCH(SMALL(COUNTIF(K$1:K$71,"&lt;"&amp;K$1:K$71),ROW(K65:L65)),COUNTIF(K$1:K$71,"&lt;"&amp;K$1:K$71),0))</f>
        <v>65</v>
      </c>
      <c r="M65" s="418" t="str">
        <f t="array" ref="M65">INDEX(J$1:J$71,SMALL(IF(K$1:K$71=L65,ROW(K$1:K$71)),COUNTIF(L$1:L65,L65)),1)</f>
        <v>Haringey</v>
      </c>
      <c r="N65" s="418">
        <f t="shared" ref="N65:N71" si="36">IF(L65="9999","no data",(L65-(L$1-1)))</f>
        <v>65</v>
      </c>
      <c r="O65" s="418" t="str">
        <f t="shared" ref="O65:O71" si="37">M65</f>
        <v>Haringey</v>
      </c>
      <c r="R65" s="419" t="s">
        <v>289</v>
      </c>
      <c r="S65" s="418">
        <f>VLOOKUP(R65,'Rural 80'!$A$11:$BS$488,16,FALSE)</f>
        <v>60</v>
      </c>
      <c r="T65" s="418">
        <f t="array" ref="T65">INDEX(S$1:S$71,MATCH(SMALL(COUNTIF(S$1:S$71,"&lt;"&amp;S$1:S$71),ROW(S65:T65)),COUNTIF(S$1:S$71,"&lt;"&amp;S$1:S$71),0))</f>
        <v>65</v>
      </c>
      <c r="U65" s="418" t="str">
        <f t="array" ref="U65">INDEX(R$1:R$71,SMALL(IF(S$1:S$71=T65,ROW(S$1:S$71)),COUNTIF(T$1:T65,T65)),1)</f>
        <v>Southwark</v>
      </c>
      <c r="V65" s="418">
        <f t="shared" ref="V65:V71" si="38">IF(T65="9999","no data",(T65-(T$1-1)))</f>
        <v>65</v>
      </c>
      <c r="W65" s="418" t="str">
        <f t="shared" ref="W65:W71" si="39">U65</f>
        <v>Southwark</v>
      </c>
      <c r="Z65" s="419" t="s">
        <v>289</v>
      </c>
      <c r="AA65" s="418">
        <f>VLOOKUP(Z65,'Rural 80'!$A$11:$BS$488,20,FALSE)</f>
        <v>62</v>
      </c>
      <c r="AB65" s="418">
        <f t="array" ref="AB65">INDEX(AA$1:AA$71,MATCH(SMALL(COUNTIF(AA$1:AA$71,"&lt;"&amp;AA$1:AA$71),ROW(AA65:AB65)),COUNTIF(AA$1:AA$71,"&lt;"&amp;AA$1:AA$71),0))</f>
        <v>65</v>
      </c>
      <c r="AC65" s="418" t="str">
        <f t="array" ref="AC65">INDEX(Z$1:Z$71,SMALL(IF(AA$1:AA$71=AB65,ROW(AA$1:AA$71)),COUNTIF(AB$1:AB65,AB65)),1)</f>
        <v>Southwark</v>
      </c>
      <c r="AD65" s="418">
        <f t="shared" ref="AD65:AD71" si="40">IF(AB65="9999","no data",(AB65-(AB$1-1)))</f>
        <v>65</v>
      </c>
      <c r="AE65" s="418" t="str">
        <f t="shared" ref="AE65:AE71" si="41">AC65</f>
        <v>Southwark</v>
      </c>
      <c r="AH65" s="419" t="s">
        <v>289</v>
      </c>
      <c r="AI65" s="418">
        <f>VLOOKUP(AH65,'Rural 80'!$A$11:$BS$488,24,FALSE)</f>
        <v>67</v>
      </c>
      <c r="AJ65" s="418">
        <f t="array" ref="AJ65">INDEX(AI$1:AI$71,MATCH(SMALL(COUNTIF(AI$1:AI$71,"&lt;"&amp;AI$1:AI$71),ROW(AI65:AJ65)),COUNTIF(AI$1:AI$71,"&lt;"&amp;AI$1:AI$71),0))</f>
        <v>65</v>
      </c>
      <c r="AK65" s="418" t="str">
        <f t="array" ref="AK65">INDEX(AH$1:AH$71,SMALL(IF(AI$1:AI$71=AJ65,ROW(AI$1:AI$71)),COUNTIF(AJ$1:AJ65,AJ65)),1)</f>
        <v>Tower Hamlets</v>
      </c>
      <c r="AL65" s="418">
        <f t="shared" ref="AL65:AL71" si="42">IF(AJ65="9999","no data",(AJ65-(AJ$1-1)))</f>
        <v>65</v>
      </c>
      <c r="AM65" s="418" t="str">
        <f t="shared" ref="AM65:AM71" si="43">AK65</f>
        <v>Tower Hamlets</v>
      </c>
      <c r="AP65" s="419" t="s">
        <v>289</v>
      </c>
      <c r="AQ65" s="418">
        <f>VLOOKUP(AP65,'Rural 80'!$A$11:$BS$488,28,FALSE)</f>
        <v>65</v>
      </c>
      <c r="AR65" s="418">
        <f t="array" ref="AR65">INDEX(AQ$1:AQ$71,MATCH(SMALL(COUNTIF(AQ$1:AQ$71,"&lt;"&amp;AQ$1:AQ$71),ROW(AQ65:AR65)),COUNTIF(AQ$1:AQ$71,"&lt;"&amp;AQ$1:AQ$71),0))</f>
        <v>65</v>
      </c>
      <c r="AS65" s="418" t="str">
        <f t="array" ref="AS65">INDEX(AP$1:AP$71,SMALL(IF(AQ$1:AQ$71=AR65,ROW(AQ$1:AQ$71)),COUNTIF(AR$1:AR65,AR65)),1)</f>
        <v>Waltham Forest</v>
      </c>
      <c r="AT65" s="418">
        <f t="shared" ref="AT65:AT71" si="44">IF(AR65="9999","no data",(AR65-(AR$1-1)))</f>
        <v>65</v>
      </c>
      <c r="AU65" s="418" t="str">
        <f t="shared" ref="AU65:AU71" si="45">AS65</f>
        <v>Waltham Forest</v>
      </c>
      <c r="AX65" s="419" t="s">
        <v>289</v>
      </c>
      <c r="AY65" s="418">
        <f>VLOOKUP(AX65,'Rural 80'!$A$11:$BS$488,32,FALSE)</f>
        <v>65</v>
      </c>
      <c r="AZ65" s="418">
        <f t="array" ref="AZ65">INDEX(AY$1:AY$71,MATCH(SMALL(COUNTIF(AY$1:AY$71,"&lt;"&amp;AY$1:AY$71),ROW(AY65:AZ65)),COUNTIF(AY$1:AY$71,"&lt;"&amp;AY$1:AY$71),0))</f>
        <v>65</v>
      </c>
      <c r="BA65" s="418" t="str">
        <f t="array" ref="BA65">INDEX(AX$1:AX$71,SMALL(IF(AY$1:AY$71=AZ65,ROW(AY$1:AY$71)),COUNTIF(AZ$1:AZ65,AZ65)),1)</f>
        <v>Waltham Forest</v>
      </c>
      <c r="BB65" s="418">
        <f t="shared" ref="BB65:BB71" si="46">IF(AZ65="9999","no data",(AZ65-(AZ$1-1)))</f>
        <v>65</v>
      </c>
      <c r="BC65" s="418" t="str">
        <f t="shared" ref="BC65:BC71" si="47">BA65</f>
        <v>Waltham Forest</v>
      </c>
      <c r="BF65" s="419" t="s">
        <v>289</v>
      </c>
      <c r="BG65" s="418">
        <f>VLOOKUP(BF65,'Rural 80'!$A$11:$BS$488,36,FALSE)</f>
        <v>67</v>
      </c>
      <c r="BH65" s="418">
        <f t="array" ref="BH65">INDEX(BG$1:BG$71,MATCH(SMALL(COUNTIF(BG$1:BG$71,"&lt;"&amp;BG$1:BG$71),ROW(BG65:BH65)),COUNTIF(BG$1:BG$71,"&lt;"&amp;BG$1:BG$71),0))</f>
        <v>65</v>
      </c>
      <c r="BI65" s="418" t="str">
        <f t="array" ref="BI65">INDEX(BF$1:BF$71,SMALL(IF(BG$1:BG$71=BH65,ROW(BG$1:BG$71)),COUNTIF(BH$1:BH65,BH65)),1)</f>
        <v>Brent</v>
      </c>
      <c r="BJ65" s="418">
        <f t="shared" ref="BJ65:BJ71" si="48">IF(BH65="9999","no data",(BH65-(BH$1-1)))</f>
        <v>65</v>
      </c>
      <c r="BK65" s="418" t="str">
        <f t="shared" ref="BK65:BK71" si="49">BI65</f>
        <v>Brent</v>
      </c>
      <c r="BN65" s="419" t="s">
        <v>289</v>
      </c>
      <c r="BO65" s="418">
        <f>VLOOKUP(BN65,'Rural 80'!$A$11:$BS$488,40,FALSE)</f>
        <v>51</v>
      </c>
      <c r="BP65" s="418">
        <f t="array" ref="BP65">INDEX(BO$1:BO$71,MATCH(SMALL(COUNTIF(BO$1:BO$71,"&lt;"&amp;BO$1:BO$71),ROW(BO65:BP65)),COUNTIF(BO$1:BO$71,"&lt;"&amp;BO$1:BO$71),0))</f>
        <v>65</v>
      </c>
      <c r="BQ65" s="418" t="str">
        <f t="array" ref="BQ65">INDEX(BN$1:BN$71,SMALL(IF(BO$1:BO$71=BP65,ROW(BO$1:BO$71)),COUNTIF(BP$1:BP65,BP65)),1)</f>
        <v>Southwark</v>
      </c>
      <c r="BR65" s="418">
        <f t="shared" ref="BR65:BR71" si="50">IF(BP65="9999","no data",(BP65-(BP$1-1)))</f>
        <v>65</v>
      </c>
      <c r="BS65" s="418" t="str">
        <f t="shared" ref="BS65:BS71" si="51">BQ65</f>
        <v>Southwark</v>
      </c>
      <c r="BV65" s="419" t="s">
        <v>289</v>
      </c>
      <c r="BW65" s="418">
        <f>VLOOKUP(BV65,'Rural 80'!$A$11:$BS$488,44,FALSE)</f>
        <v>53</v>
      </c>
      <c r="BX65" s="418">
        <f t="array" ref="BX65">INDEX(BW$1:BW$71,MATCH(SMALL(COUNTIF(BW$1:BW$71,"&lt;"&amp;BW$1:BW$71),ROW(BW65:BX65)),COUNTIF(BW$1:BW$71,"&lt;"&amp;BW$1:BW$71),0))</f>
        <v>65</v>
      </c>
      <c r="BY65" s="418" t="str">
        <f t="array" ref="BY65">INDEX(BV$1:BV$71,SMALL(IF(BW$1:BW$71=BX65,ROW(BW$1:BW$71)),COUNTIF(BX$1:BX65,BX65)),1)</f>
        <v>Newcastle upon Tyne</v>
      </c>
      <c r="BZ65" s="418">
        <f t="shared" ref="BZ65:BZ71" si="52">IF(BX65="9999","no data",(BX65-(BX$1-1)))</f>
        <v>65</v>
      </c>
      <c r="CA65" s="418" t="str">
        <f t="shared" ref="CA65:CA71" si="53">BY65</f>
        <v>Newcastle upon Tyne</v>
      </c>
      <c r="CD65" s="419" t="s">
        <v>289</v>
      </c>
      <c r="CE65" s="418">
        <f>VLOOKUP(CD65,'Rural 80'!$A$11:$BS$488,48,FALSE)</f>
        <v>48</v>
      </c>
      <c r="CF65" s="418">
        <f t="array" ref="CF65">INDEX(CE$1:CE$71,MATCH(SMALL(COUNTIF(CE$1:CE$71,"&lt;"&amp;CE$1:CE$71),ROW(CE65:CF65)),COUNTIF(CE$1:CE$71,"&lt;"&amp;CE$1:CE$71),0))</f>
        <v>65</v>
      </c>
      <c r="CG65" s="418" t="str">
        <f t="array" ref="CG65">INDEX(CD$1:CD$71,SMALL(IF(CE$1:CE$71=CF65,ROW(CE$1:CE$71)),COUNTIF(CF$1:CF65,CF65)),1)</f>
        <v>Southwark</v>
      </c>
      <c r="CH65" s="418">
        <f t="shared" ref="CH65:CH71" si="54">IF(CF65="9999","no data",(CF65-(CF$1-1)))</f>
        <v>65</v>
      </c>
      <c r="CI65" s="418" t="str">
        <f t="shared" ref="CI65:CI71" si="55">CG65</f>
        <v>Southwark</v>
      </c>
      <c r="CL65" s="419" t="s">
        <v>289</v>
      </c>
      <c r="CM65" s="418">
        <f>VLOOKUP(CL65,'Rural 80'!$A$11:$BS$488,52,FALSE)</f>
        <v>53</v>
      </c>
      <c r="CN65" s="418">
        <f t="array" ref="CN65">INDEX(CM$1:CM$71,MATCH(SMALL(COUNTIF(CM$1:CM$71,"&lt;"&amp;CM$1:CM$71),ROW(CM65:CN65)),COUNTIF(CM$1:CM$71,"&lt;"&amp;CM$1:CM$71),0))</f>
        <v>65</v>
      </c>
      <c r="CO65" s="418" t="str">
        <f t="array" ref="CO65">INDEX(CL$1:CL$71,SMALL(IF(CM$1:CM$71=CN65,ROW(CM$1:CM$71)),COUNTIF(CN$1:CN65,CN65)),1)</f>
        <v>Hounslow</v>
      </c>
      <c r="CP65" s="418">
        <f t="shared" ref="CP65:CP71" si="56">IF(CN65="9999","no data",(CN65-(CN$1-1)))</f>
        <v>65</v>
      </c>
      <c r="CQ65" s="418" t="str">
        <f t="shared" ref="CQ65:CQ71" si="57">CO65</f>
        <v>Hounslow</v>
      </c>
      <c r="CT65" s="419" t="s">
        <v>289</v>
      </c>
      <c r="CU65" s="418" t="str">
        <f>VLOOKUP(CT65,'Rural 80'!$A$11:$BS$488,56,FALSE)</f>
        <v>9999</v>
      </c>
      <c r="CV65" s="418" t="str">
        <f t="array" ref="CV65">INDEX(CU$1:CU$71,MATCH(SMALL(COUNTIF(CU$1:CU$71,"&lt;"&amp;CU$1:CU$71),ROW(CU65:CV65)),COUNTIF(CU$1:CU$71,"&lt;"&amp;CU$1:CU$71),0))</f>
        <v>9999</v>
      </c>
      <c r="CW65" s="418" t="str">
        <f t="array" ref="CW65">INDEX(CT$1:CT$71,SMALL(IF(CU$1:CU$71=CV65,ROW(CU$1:CU$71)),COUNTIF(CV$1:CV65,CV65)),1)</f>
        <v>Waltham Forest</v>
      </c>
      <c r="CX65" s="418" t="str">
        <f t="shared" ref="CX65:CX71" si="58">IF(CV65="9999","no data",(CV65-(CV$1-1)))</f>
        <v>no data</v>
      </c>
      <c r="CY65" s="418" t="str">
        <f t="shared" ref="CY65:CY71" si="59">CW65</f>
        <v>Waltham Forest</v>
      </c>
      <c r="DB65" s="419" t="s">
        <v>289</v>
      </c>
      <c r="DC65" s="418" t="str">
        <f>VLOOKUP(DB65,'Rural 80'!$A$11:$BS$488,60,FALSE)</f>
        <v>9999</v>
      </c>
      <c r="DD65" s="418" t="str">
        <f t="array" ref="DD65">INDEX(DC$1:DC$71,MATCH(SMALL(COUNTIF(DC$1:DC$71,"&lt;"&amp;DC$1:DC$71),ROW(DC65:DD65)),COUNTIF(DC$1:DC$71,"&lt;"&amp;DC$1:DC$71),0))</f>
        <v>9999</v>
      </c>
      <c r="DE65" s="418" t="str">
        <f t="array" ref="DE65">INDEX(DB$1:DB$71,SMALL(IF(DC$1:DC$71=DD65,ROW(DC$1:DC$71)),COUNTIF(DD$1:DD65,DD65)),1)</f>
        <v>Waltham Forest</v>
      </c>
      <c r="DF65" s="418" t="str">
        <f t="shared" ref="DF65:DF71" si="60">IF(DD65="9999","no data",(DD65-(DD$1-1)))</f>
        <v>no data</v>
      </c>
      <c r="DG65" s="418" t="str">
        <f t="shared" ref="DG65:DG71" si="61">DE65</f>
        <v>Waltham Forest</v>
      </c>
      <c r="DJ65" s="419" t="s">
        <v>289</v>
      </c>
      <c r="DK65" s="418" t="str">
        <f>VLOOKUP(DJ65,'Rural 80'!$A$11:$BS$488,64,FALSE)</f>
        <v>9999</v>
      </c>
      <c r="DL65" s="418" t="str">
        <f t="array" ref="DL65">INDEX(DK$1:DK$71,MATCH(SMALL(COUNTIF(DK$1:DK$71,"&lt;"&amp;DK$1:DK$71),ROW(DK65:DL65)),COUNTIF(DK$1:DK$71,"&lt;"&amp;DK$1:DK$71),0))</f>
        <v>9999</v>
      </c>
      <c r="DM65" s="418" t="str">
        <f t="array" ref="DM65">INDEX(DJ$1:DJ$71,SMALL(IF(DK$1:DK$71=DL65,ROW(DK$1:DK$71)),COUNTIF(DL$1:DL65,DL65)),1)</f>
        <v>Waltham Forest</v>
      </c>
      <c r="DN65" s="418" t="str">
        <f t="shared" ref="DN65:DN71" si="62">IF(DL65="9999","no data",(DL65-(DL$1-1)))</f>
        <v>no data</v>
      </c>
      <c r="DO65" s="418" t="str">
        <f t="shared" ref="DO65:DO71" si="63">DM65</f>
        <v>Waltham Forest</v>
      </c>
      <c r="DR65" s="419" t="s">
        <v>289</v>
      </c>
      <c r="DS65" s="418" t="str">
        <f>VLOOKUP(DR65,'Rural 80'!$A$11:$BS$488,68,FALSE)</f>
        <v>9999</v>
      </c>
      <c r="DT65" s="418" t="str">
        <f t="array" ref="DT65">INDEX(DS$1:DS$71,MATCH(SMALL(COUNTIF(DS$1:DS$71,"&lt;"&amp;DS$1:DS$71),ROW(DS65:DT65)),COUNTIF(DS$1:DS$71,"&lt;"&amp;DS$1:DS$71),0))</f>
        <v>9999</v>
      </c>
      <c r="DU65" s="418" t="str">
        <f t="array" ref="DU65">INDEX(DR$1:DR$71,SMALL(IF(DS$1:DS$71=DT65,ROW(DS$1:DS$71)),COUNTIF(DT$1:DT65,DT65)),1)</f>
        <v>Waltham Forest</v>
      </c>
      <c r="DV65" s="418" t="str">
        <f t="shared" ref="DV65:DV71" si="64">IF(DT65="9999","no data",(DT65-(DT$1-1)))</f>
        <v>no data</v>
      </c>
      <c r="DW65" s="418" t="str">
        <f t="shared" ref="DW65:DW71" si="65">DU65</f>
        <v>Waltham Forest</v>
      </c>
    </row>
    <row r="66" spans="2:127" x14ac:dyDescent="0.25">
      <c r="B66" s="419" t="s">
        <v>290</v>
      </c>
      <c r="C66" s="418">
        <f>VLOOKUP(B66,'Rural 80'!$A$11:$BS$488,8,FALSE)</f>
        <v>49</v>
      </c>
      <c r="D66" s="418">
        <f t="array" ref="D66">INDEX(C$1:C$71,MATCH(SMALL(COUNTIF(C$1:C$71,"&lt;"&amp;C$1:C$71),ROW(C66:D66)),COUNTIF(C$1:C$71,"&lt;"&amp;C$1:C$71),0))</f>
        <v>66</v>
      </c>
      <c r="E66" s="418" t="str">
        <f t="array" ref="E66">INDEX(B$1:B$71,SMALL(IF(C$1:C$71=D66,ROW(C$1:C$71)),COUNTIF(D$1:D66,D66)),1)</f>
        <v>Brent</v>
      </c>
      <c r="F66" s="418">
        <f t="shared" si="34"/>
        <v>66</v>
      </c>
      <c r="G66" s="418" t="str">
        <f t="shared" si="35"/>
        <v>Brent</v>
      </c>
      <c r="J66" s="419" t="s">
        <v>290</v>
      </c>
      <c r="K66" s="418">
        <f>VLOOKUP(J66,'Rural 80'!$A$11:$BS$488,12,FALSE)</f>
        <v>53</v>
      </c>
      <c r="L66" s="418">
        <f t="array" ref="L66">INDEX(K$1:K$71,MATCH(SMALL(COUNTIF(K$1:K$71,"&lt;"&amp;K$1:K$71),ROW(K66:L66)),COUNTIF(K$1:K$71,"&lt;"&amp;K$1:K$71),0))</f>
        <v>66</v>
      </c>
      <c r="M66" s="418" t="str">
        <f t="array" ref="M66">INDEX(J$1:J$71,SMALL(IF(K$1:K$71=L66,ROW(K$1:K$71)),COUNTIF(L$1:L66,L66)),1)</f>
        <v>Islington</v>
      </c>
      <c r="N66" s="418">
        <f t="shared" si="36"/>
        <v>66</v>
      </c>
      <c r="O66" s="418" t="str">
        <f t="shared" si="37"/>
        <v>Islington</v>
      </c>
      <c r="R66" s="419" t="s">
        <v>290</v>
      </c>
      <c r="S66" s="418">
        <f>VLOOKUP(R66,'Rural 80'!$A$11:$BS$488,16,FALSE)</f>
        <v>56</v>
      </c>
      <c r="T66" s="418">
        <f t="array" ref="T66">INDEX(S$1:S$71,MATCH(SMALL(COUNTIF(S$1:S$71,"&lt;"&amp;S$1:S$71),ROW(S66:T66)),COUNTIF(S$1:S$71,"&lt;"&amp;S$1:S$71),0))</f>
        <v>66</v>
      </c>
      <c r="U66" s="418" t="str">
        <f t="array" ref="U66">INDEX(R$1:R$71,SMALL(IF(S$1:S$71=T66,ROW(S$1:S$71)),COUNTIF(T$1:T66,T66)),1)</f>
        <v>Islington</v>
      </c>
      <c r="V66" s="418">
        <f t="shared" si="38"/>
        <v>66</v>
      </c>
      <c r="W66" s="418" t="str">
        <f t="shared" si="39"/>
        <v>Islington</v>
      </c>
      <c r="Z66" s="419" t="s">
        <v>290</v>
      </c>
      <c r="AA66" s="418">
        <f>VLOOKUP(Z66,'Rural 80'!$A$11:$BS$488,20,FALSE)</f>
        <v>53</v>
      </c>
      <c r="AB66" s="418">
        <f t="array" ref="AB66">INDEX(AA$1:AA$71,MATCH(SMALL(COUNTIF(AA$1:AA$71,"&lt;"&amp;AA$1:AA$71),ROW(AA66:AB66)),COUNTIF(AA$1:AA$71,"&lt;"&amp;AA$1:AA$71),0))</f>
        <v>66</v>
      </c>
      <c r="AC66" s="418" t="str">
        <f t="array" ref="AC66">INDEX(Z$1:Z$71,SMALL(IF(AA$1:AA$71=AB66,ROW(AA$1:AA$71)),COUNTIF(AB$1:AB66,AB66)),1)</f>
        <v>Hounslow</v>
      </c>
      <c r="AD66" s="418">
        <f t="shared" si="40"/>
        <v>66</v>
      </c>
      <c r="AE66" s="418" t="str">
        <f t="shared" si="41"/>
        <v>Hounslow</v>
      </c>
      <c r="AH66" s="419" t="s">
        <v>290</v>
      </c>
      <c r="AI66" s="418">
        <f>VLOOKUP(AH66,'Rural 80'!$A$11:$BS$488,24,FALSE)</f>
        <v>50</v>
      </c>
      <c r="AJ66" s="418">
        <f t="array" ref="AJ66">INDEX(AI$1:AI$71,MATCH(SMALL(COUNTIF(AI$1:AI$71,"&lt;"&amp;AI$1:AI$71),ROW(AI66:AJ66)),COUNTIF(AI$1:AI$71,"&lt;"&amp;AI$1:AI$71),0))</f>
        <v>66</v>
      </c>
      <c r="AK66" s="418" t="str">
        <f t="array" ref="AK66">INDEX(AH$1:AH$71,SMALL(IF(AI$1:AI$71=AJ66,ROW(AI$1:AI$71)),COUNTIF(AJ$1:AJ66,AJ66)),1)</f>
        <v>Westminster</v>
      </c>
      <c r="AL66" s="418">
        <f t="shared" si="42"/>
        <v>66</v>
      </c>
      <c r="AM66" s="418" t="str">
        <f t="shared" si="43"/>
        <v>Westminster</v>
      </c>
      <c r="AP66" s="419" t="s">
        <v>290</v>
      </c>
      <c r="AQ66" s="418">
        <f>VLOOKUP(AP66,'Rural 80'!$A$11:$BS$488,28,FALSE)</f>
        <v>53</v>
      </c>
      <c r="AR66" s="418">
        <f t="array" ref="AR66">INDEX(AQ$1:AQ$71,MATCH(SMALL(COUNTIF(AQ$1:AQ$71,"&lt;"&amp;AQ$1:AQ$71),ROW(AQ66:AR66)),COUNTIF(AQ$1:AQ$71,"&lt;"&amp;AQ$1:AQ$71),0))</f>
        <v>66</v>
      </c>
      <c r="AS66" s="418" t="str">
        <f t="array" ref="AS66">INDEX(AP$1:AP$71,SMALL(IF(AQ$1:AQ$71=AR66,ROW(AQ$1:AQ$71)),COUNTIF(AR$1:AR66,AR66)),1)</f>
        <v>Tower Hamlets</v>
      </c>
      <c r="AT66" s="418">
        <f t="shared" si="44"/>
        <v>66</v>
      </c>
      <c r="AU66" s="418" t="str">
        <f t="shared" si="45"/>
        <v>Tower Hamlets</v>
      </c>
      <c r="AX66" s="419" t="s">
        <v>290</v>
      </c>
      <c r="AY66" s="418">
        <f>VLOOKUP(AX66,'Rural 80'!$A$11:$BS$488,32,FALSE)</f>
        <v>56</v>
      </c>
      <c r="AZ66" s="418">
        <f t="array" ref="AZ66">INDEX(AY$1:AY$71,MATCH(SMALL(COUNTIF(AY$1:AY$71,"&lt;"&amp;AY$1:AY$71),ROW(AY66:AZ66)),COUNTIF(AY$1:AY$71,"&lt;"&amp;AY$1:AY$71),0))</f>
        <v>66</v>
      </c>
      <c r="BA66" s="418" t="str">
        <f t="array" ref="BA66">INDEX(AX$1:AX$71,SMALL(IF(AY$1:AY$71=AZ66,ROW(AY$1:AY$71)),COUNTIF(AZ$1:AZ66,AZ66)),1)</f>
        <v>Brent</v>
      </c>
      <c r="BB66" s="418">
        <f t="shared" si="46"/>
        <v>66</v>
      </c>
      <c r="BC66" s="418" t="str">
        <f t="shared" si="47"/>
        <v>Brent</v>
      </c>
      <c r="BF66" s="419" t="s">
        <v>290</v>
      </c>
      <c r="BG66" s="418">
        <f>VLOOKUP(BF66,'Rural 80'!$A$11:$BS$488,36,FALSE)</f>
        <v>56</v>
      </c>
      <c r="BH66" s="418">
        <f t="array" ref="BH66">INDEX(BG$1:BG$71,MATCH(SMALL(COUNTIF(BG$1:BG$71,"&lt;"&amp;BG$1:BG$71),ROW(BG66:BH66)),COUNTIF(BG$1:BG$71,"&lt;"&amp;BG$1:BG$71),0))</f>
        <v>66</v>
      </c>
      <c r="BI66" s="418" t="str">
        <f t="array" ref="BI66">INDEX(BF$1:BF$71,SMALL(IF(BG$1:BG$71=BH66,ROW(BG$1:BG$71)),COUNTIF(BH$1:BH66,BH66)),1)</f>
        <v>Tower Hamlets</v>
      </c>
      <c r="BJ66" s="418">
        <f t="shared" si="48"/>
        <v>66</v>
      </c>
      <c r="BK66" s="418" t="str">
        <f t="shared" si="49"/>
        <v>Tower Hamlets</v>
      </c>
      <c r="BN66" s="419" t="s">
        <v>290</v>
      </c>
      <c r="BO66" s="418">
        <f>VLOOKUP(BN66,'Rural 80'!$A$11:$BS$488,40,FALSE)</f>
        <v>53</v>
      </c>
      <c r="BP66" s="418">
        <f t="array" ref="BP66">INDEX(BO$1:BO$71,MATCH(SMALL(COUNTIF(BO$1:BO$71,"&lt;"&amp;BO$1:BO$71),ROW(BO66:BP66)),COUNTIF(BO$1:BO$71,"&lt;"&amp;BO$1:BO$71),0))</f>
        <v>66</v>
      </c>
      <c r="BQ66" s="418" t="str">
        <f t="array" ref="BQ66">INDEX(BN$1:BN$71,SMALL(IF(BO$1:BO$71=BP66,ROW(BO$1:BO$71)),COUNTIF(BP$1:BP66,BP66)),1)</f>
        <v>Islington</v>
      </c>
      <c r="BR66" s="418">
        <f t="shared" si="50"/>
        <v>66</v>
      </c>
      <c r="BS66" s="418" t="str">
        <f t="shared" si="51"/>
        <v>Islington</v>
      </c>
      <c r="BV66" s="419" t="s">
        <v>290</v>
      </c>
      <c r="BW66" s="418">
        <f>VLOOKUP(BV66,'Rural 80'!$A$11:$BS$488,44,FALSE)</f>
        <v>55</v>
      </c>
      <c r="BX66" s="418">
        <f t="array" ref="BX66">INDEX(BW$1:BW$71,MATCH(SMALL(COUNTIF(BW$1:BW$71,"&lt;"&amp;BW$1:BW$71),ROW(BW66:BX66)),COUNTIF(BW$1:BW$71,"&lt;"&amp;BW$1:BW$71),0))</f>
        <v>66</v>
      </c>
      <c r="BY66" s="418" t="str">
        <f t="array" ref="BY66">INDEX(BV$1:BV$71,SMALL(IF(BW$1:BW$71=BX66,ROW(BW$1:BW$71)),COUNTIF(BX$1:BX66,BX66)),1)</f>
        <v>Islington</v>
      </c>
      <c r="BZ66" s="418">
        <f t="shared" si="52"/>
        <v>66</v>
      </c>
      <c r="CA66" s="418" t="str">
        <f t="shared" si="53"/>
        <v>Islington</v>
      </c>
      <c r="CD66" s="419" t="s">
        <v>290</v>
      </c>
      <c r="CE66" s="418">
        <f>VLOOKUP(CD66,'Rural 80'!$A$11:$BS$488,48,FALSE)</f>
        <v>56</v>
      </c>
      <c r="CF66" s="418">
        <f t="array" ref="CF66">INDEX(CE$1:CE$71,MATCH(SMALL(COUNTIF(CE$1:CE$71,"&lt;"&amp;CE$1:CE$71),ROW(CE66:CF66)),COUNTIF(CE$1:CE$71,"&lt;"&amp;CE$1:CE$71),0))</f>
        <v>66</v>
      </c>
      <c r="CG66" s="418" t="str">
        <f t="array" ref="CG66">INDEX(CD$1:CD$71,SMALL(IF(CE$1:CE$71=CF66,ROW(CE$1:CE$71)),COUNTIF(CF$1:CF66,CF66)),1)</f>
        <v>Tower Hamlets</v>
      </c>
      <c r="CH66" s="418">
        <f t="shared" si="54"/>
        <v>66</v>
      </c>
      <c r="CI66" s="418" t="str">
        <f t="shared" si="55"/>
        <v>Tower Hamlets</v>
      </c>
      <c r="CL66" s="419" t="s">
        <v>290</v>
      </c>
      <c r="CM66" s="418">
        <f>VLOOKUP(CL66,'Rural 80'!$A$11:$BS$488,52,FALSE)</f>
        <v>57</v>
      </c>
      <c r="CN66" s="418">
        <f t="array" ref="CN66">INDEX(CM$1:CM$71,MATCH(SMALL(COUNTIF(CM$1:CM$71,"&lt;"&amp;CM$1:CM$71),ROW(CM66:CN66)),COUNTIF(CM$1:CM$71,"&lt;"&amp;CM$1:CM$71),0))</f>
        <v>66</v>
      </c>
      <c r="CO66" s="418" t="str">
        <f t="array" ref="CO66">INDEX(CL$1:CL$71,SMALL(IF(CM$1:CM$71=CN66,ROW(CM$1:CM$71)),COUNTIF(CN$1:CN66,CN66)),1)</f>
        <v>Newcastle upon Tyne</v>
      </c>
      <c r="CP66" s="418">
        <f t="shared" si="56"/>
        <v>66</v>
      </c>
      <c r="CQ66" s="418" t="str">
        <f t="shared" si="57"/>
        <v>Newcastle upon Tyne</v>
      </c>
      <c r="CT66" s="419" t="s">
        <v>290</v>
      </c>
      <c r="CU66" s="418" t="str">
        <f>VLOOKUP(CT66,'Rural 80'!$A$11:$BS$488,56,FALSE)</f>
        <v>9999</v>
      </c>
      <c r="CV66" s="418" t="str">
        <f t="array" ref="CV66">INDEX(CU$1:CU$71,MATCH(SMALL(COUNTIF(CU$1:CU$71,"&lt;"&amp;CU$1:CU$71),ROW(CU66:CV66)),COUNTIF(CU$1:CU$71,"&lt;"&amp;CU$1:CU$71),0))</f>
        <v>9999</v>
      </c>
      <c r="CW66" s="418" t="str">
        <f t="array" ref="CW66">INDEX(CT$1:CT$71,SMALL(IF(CU$1:CU$71=CV66,ROW(CU$1:CU$71)),COUNTIF(CV$1:CV66,CV66)),1)</f>
        <v>Wandsworth</v>
      </c>
      <c r="CX66" s="418" t="str">
        <f t="shared" si="58"/>
        <v>no data</v>
      </c>
      <c r="CY66" s="418" t="str">
        <f t="shared" si="59"/>
        <v>Wandsworth</v>
      </c>
      <c r="DB66" s="419" t="s">
        <v>290</v>
      </c>
      <c r="DC66" s="418" t="str">
        <f>VLOOKUP(DB66,'Rural 80'!$A$11:$BS$488,60,FALSE)</f>
        <v>9999</v>
      </c>
      <c r="DD66" s="418" t="str">
        <f t="array" ref="DD66">INDEX(DC$1:DC$71,MATCH(SMALL(COUNTIF(DC$1:DC$71,"&lt;"&amp;DC$1:DC$71),ROW(DC66:DD66)),COUNTIF(DC$1:DC$71,"&lt;"&amp;DC$1:DC$71),0))</f>
        <v>9999</v>
      </c>
      <c r="DE66" s="418" t="str">
        <f t="array" ref="DE66">INDEX(DB$1:DB$71,SMALL(IF(DC$1:DC$71=DD66,ROW(DC$1:DC$71)),COUNTIF(DD$1:DD66,DD66)),1)</f>
        <v>Wandsworth</v>
      </c>
      <c r="DF66" s="418" t="str">
        <f t="shared" si="60"/>
        <v>no data</v>
      </c>
      <c r="DG66" s="418" t="str">
        <f t="shared" si="61"/>
        <v>Wandsworth</v>
      </c>
      <c r="DJ66" s="419" t="s">
        <v>290</v>
      </c>
      <c r="DK66" s="418" t="str">
        <f>VLOOKUP(DJ66,'Rural 80'!$A$11:$BS$488,64,FALSE)</f>
        <v>9999</v>
      </c>
      <c r="DL66" s="418" t="str">
        <f t="array" ref="DL66">INDEX(DK$1:DK$71,MATCH(SMALL(COUNTIF(DK$1:DK$71,"&lt;"&amp;DK$1:DK$71),ROW(DK66:DL66)),COUNTIF(DK$1:DK$71,"&lt;"&amp;DK$1:DK$71),0))</f>
        <v>9999</v>
      </c>
      <c r="DM66" s="418" t="str">
        <f t="array" ref="DM66">INDEX(DJ$1:DJ$71,SMALL(IF(DK$1:DK$71=DL66,ROW(DK$1:DK$71)),COUNTIF(DL$1:DL66,DL66)),1)</f>
        <v>Wandsworth</v>
      </c>
      <c r="DN66" s="418" t="str">
        <f t="shared" si="62"/>
        <v>no data</v>
      </c>
      <c r="DO66" s="418" t="str">
        <f t="shared" si="63"/>
        <v>Wandsworth</v>
      </c>
      <c r="DR66" s="419" t="s">
        <v>290</v>
      </c>
      <c r="DS66" s="418" t="str">
        <f>VLOOKUP(DR66,'Rural 80'!$A$11:$BS$488,68,FALSE)</f>
        <v>9999</v>
      </c>
      <c r="DT66" s="418" t="str">
        <f t="array" ref="DT66">INDEX(DS$1:DS$71,MATCH(SMALL(COUNTIF(DS$1:DS$71,"&lt;"&amp;DS$1:DS$71),ROW(DS66:DT66)),COUNTIF(DS$1:DS$71,"&lt;"&amp;DS$1:DS$71),0))</f>
        <v>9999</v>
      </c>
      <c r="DU66" s="418" t="str">
        <f t="array" ref="DU66">INDEX(DR$1:DR$71,SMALL(IF(DS$1:DS$71=DT66,ROW(DS$1:DS$71)),COUNTIF(DT$1:DT66,DT66)),1)</f>
        <v>Wandsworth</v>
      </c>
      <c r="DV66" s="418" t="str">
        <f t="shared" si="64"/>
        <v>no data</v>
      </c>
      <c r="DW66" s="418" t="str">
        <f t="shared" si="65"/>
        <v>Wandsworth</v>
      </c>
    </row>
    <row r="67" spans="2:127" x14ac:dyDescent="0.25">
      <c r="B67" s="419" t="s">
        <v>293</v>
      </c>
      <c r="C67" s="418">
        <f>VLOOKUP(B67,'Rural 80'!$A$11:$BS$488,8,FALSE)</f>
        <v>31</v>
      </c>
      <c r="D67" s="418">
        <f t="array" ref="D67">INDEX(C$1:C$71,MATCH(SMALL(COUNTIF(C$1:C$71,"&lt;"&amp;C$1:C$71),ROW(C67:D67)),COUNTIF(C$1:C$71,"&lt;"&amp;C$1:C$71),0))</f>
        <v>67</v>
      </c>
      <c r="E67" s="418" t="str">
        <f t="array" ref="E67">INDEX(B$1:B$71,SMALL(IF(C$1:C$71=D67,ROW(C$1:C$71)),COUNTIF(D$1:D67,D67)),1)</f>
        <v>Tower Hamlets</v>
      </c>
      <c r="F67" s="418">
        <f t="shared" si="34"/>
        <v>67</v>
      </c>
      <c r="G67" s="418" t="str">
        <f t="shared" si="35"/>
        <v>Tower Hamlets</v>
      </c>
      <c r="J67" s="419" t="s">
        <v>293</v>
      </c>
      <c r="K67" s="418">
        <f>VLOOKUP(J67,'Rural 80'!$A$11:$BS$488,12,FALSE)</f>
        <v>30</v>
      </c>
      <c r="L67" s="418">
        <f t="array" ref="L67">INDEX(K$1:K$71,MATCH(SMALL(COUNTIF(K$1:K$71,"&lt;"&amp;K$1:K$71),ROW(K67:L67)),COUNTIF(K$1:K$71,"&lt;"&amp;K$1:K$71),0))</f>
        <v>67</v>
      </c>
      <c r="M67" s="418" t="str">
        <f t="array" ref="M67">INDEX(J$1:J$71,SMALL(IF(K$1:K$71=L67,ROW(K$1:K$71)),COUNTIF(L$1:L67,L67)),1)</f>
        <v>Tower Hamlets</v>
      </c>
      <c r="N67" s="418">
        <f t="shared" si="36"/>
        <v>67</v>
      </c>
      <c r="O67" s="418" t="str">
        <f t="shared" si="37"/>
        <v>Tower Hamlets</v>
      </c>
      <c r="R67" s="419" t="s">
        <v>293</v>
      </c>
      <c r="S67" s="418">
        <f>VLOOKUP(R67,'Rural 80'!$A$11:$BS$488,16,FALSE)</f>
        <v>31</v>
      </c>
      <c r="T67" s="418">
        <f t="array" ref="T67">INDEX(S$1:S$71,MATCH(SMALL(COUNTIF(S$1:S$71,"&lt;"&amp;S$1:S$71),ROW(S67:T67)),COUNTIF(S$1:S$71,"&lt;"&amp;S$1:S$71),0))</f>
        <v>67</v>
      </c>
      <c r="U67" s="418" t="str">
        <f t="array" ref="U67">INDEX(R$1:R$71,SMALL(IF(S$1:S$71=T67,ROW(S$1:S$71)),COUNTIF(T$1:T67,T67)),1)</f>
        <v>Tower Hamlets</v>
      </c>
      <c r="V67" s="418">
        <f t="shared" si="38"/>
        <v>67</v>
      </c>
      <c r="W67" s="418" t="str">
        <f t="shared" si="39"/>
        <v>Tower Hamlets</v>
      </c>
      <c r="Z67" s="419" t="s">
        <v>293</v>
      </c>
      <c r="AA67" s="418">
        <f>VLOOKUP(Z67,'Rural 80'!$A$11:$BS$488,20,FALSE)</f>
        <v>27</v>
      </c>
      <c r="AB67" s="418">
        <f t="array" ref="AB67">INDEX(AA$1:AA$71,MATCH(SMALL(COUNTIF(AA$1:AA$71,"&lt;"&amp;AA$1:AA$71),ROW(AA67:AB67)),COUNTIF(AA$1:AA$71,"&lt;"&amp;AA$1:AA$71),0))</f>
        <v>67</v>
      </c>
      <c r="AC67" s="418" t="str">
        <f t="array" ref="AC67">INDEX(Z$1:Z$71,SMALL(IF(AA$1:AA$71=AB67,ROW(AA$1:AA$71)),COUNTIF(AB$1:AB67,AB67)),1)</f>
        <v>Camden</v>
      </c>
      <c r="AD67" s="418">
        <f t="shared" si="40"/>
        <v>67</v>
      </c>
      <c r="AE67" s="418" t="str">
        <f t="shared" si="41"/>
        <v>Camden</v>
      </c>
      <c r="AH67" s="419" t="s">
        <v>293</v>
      </c>
      <c r="AI67" s="418">
        <f>VLOOKUP(AH67,'Rural 80'!$A$11:$BS$488,24,FALSE)</f>
        <v>42</v>
      </c>
      <c r="AJ67" s="418">
        <f t="array" ref="AJ67">INDEX(AI$1:AI$71,MATCH(SMALL(COUNTIF(AI$1:AI$71,"&lt;"&amp;AI$1:AI$71),ROW(AI67:AJ67)),COUNTIF(AI$1:AI$71,"&lt;"&amp;AI$1:AI$71),0))</f>
        <v>67</v>
      </c>
      <c r="AK67" s="418" t="str">
        <f t="array" ref="AK67">INDEX(AH$1:AH$71,SMALL(IF(AI$1:AI$71=AJ67,ROW(AI$1:AI$71)),COUNTIF(AJ$1:AJ67,AJ67)),1)</f>
        <v>Waltham Forest</v>
      </c>
      <c r="AL67" s="418">
        <f t="shared" si="42"/>
        <v>67</v>
      </c>
      <c r="AM67" s="418" t="str">
        <f t="shared" si="43"/>
        <v>Waltham Forest</v>
      </c>
      <c r="AP67" s="419" t="s">
        <v>293</v>
      </c>
      <c r="AQ67" s="418">
        <f>VLOOKUP(AP67,'Rural 80'!$A$11:$BS$488,28,FALSE)</f>
        <v>43</v>
      </c>
      <c r="AR67" s="418">
        <f t="array" ref="AR67">INDEX(AQ$1:AQ$71,MATCH(SMALL(COUNTIF(AQ$1:AQ$71,"&lt;"&amp;AQ$1:AQ$71),ROW(AQ67:AR67)),COUNTIF(AQ$1:AQ$71,"&lt;"&amp;AQ$1:AQ$71),0))</f>
        <v>67</v>
      </c>
      <c r="AS67" s="418" t="str">
        <f t="array" ref="AS67">INDEX(AP$1:AP$71,SMALL(IF(AQ$1:AQ$71=AR67,ROW(AQ$1:AQ$71)),COUNTIF(AR$1:AR67,AR67)),1)</f>
        <v>Haringey</v>
      </c>
      <c r="AT67" s="418">
        <f t="shared" si="44"/>
        <v>67</v>
      </c>
      <c r="AU67" s="418" t="str">
        <f t="shared" si="45"/>
        <v>Haringey</v>
      </c>
      <c r="AX67" s="419" t="s">
        <v>293</v>
      </c>
      <c r="AY67" s="418">
        <f>VLOOKUP(AX67,'Rural 80'!$A$11:$BS$488,32,FALSE)</f>
        <v>45</v>
      </c>
      <c r="AZ67" s="418">
        <f t="array" ref="AZ67">INDEX(AY$1:AY$71,MATCH(SMALL(COUNTIF(AY$1:AY$71,"&lt;"&amp;AY$1:AY$71),ROW(AY67:AZ67)),COUNTIF(AY$1:AY$71,"&lt;"&amp;AY$1:AY$71),0))</f>
        <v>67</v>
      </c>
      <c r="BA67" s="418" t="str">
        <f t="array" ref="BA67">INDEX(AX$1:AX$71,SMALL(IF(AY$1:AY$71=AZ67,ROW(AY$1:AY$71)),COUNTIF(AZ$1:AZ67,AZ67)),1)</f>
        <v>Tower Hamlets</v>
      </c>
      <c r="BB67" s="418">
        <f t="shared" si="46"/>
        <v>67</v>
      </c>
      <c r="BC67" s="418" t="str">
        <f t="shared" si="47"/>
        <v>Tower Hamlets</v>
      </c>
      <c r="BF67" s="419" t="s">
        <v>293</v>
      </c>
      <c r="BG67" s="418">
        <f>VLOOKUP(BF67,'Rural 80'!$A$11:$BS$488,36,FALSE)</f>
        <v>46</v>
      </c>
      <c r="BH67" s="418">
        <f t="array" ref="BH67">INDEX(BG$1:BG$71,MATCH(SMALL(COUNTIF(BG$1:BG$71,"&lt;"&amp;BG$1:BG$71),ROW(BG67:BH67)),COUNTIF(BG$1:BG$71,"&lt;"&amp;BG$1:BG$71),0))</f>
        <v>67</v>
      </c>
      <c r="BI67" s="418" t="str">
        <f t="array" ref="BI67">INDEX(BF$1:BF$71,SMALL(IF(BG$1:BG$71=BH67,ROW(BG$1:BG$71)),COUNTIF(BH$1:BH67,BH67)),1)</f>
        <v>Waltham Forest</v>
      </c>
      <c r="BJ67" s="418">
        <f t="shared" si="48"/>
        <v>67</v>
      </c>
      <c r="BK67" s="418" t="str">
        <f t="shared" si="49"/>
        <v>Waltham Forest</v>
      </c>
      <c r="BN67" s="419" t="s">
        <v>293</v>
      </c>
      <c r="BO67" s="418">
        <f>VLOOKUP(BN67,'Rural 80'!$A$11:$BS$488,40,FALSE)</f>
        <v>10</v>
      </c>
      <c r="BP67" s="418">
        <f t="array" ref="BP67">INDEX(BO$1:BO$71,MATCH(SMALL(COUNTIF(BO$1:BO$71,"&lt;"&amp;BO$1:BO$71),ROW(BO67:BP67)),COUNTIF(BO$1:BO$71,"&lt;"&amp;BO$1:BO$71),0))</f>
        <v>67</v>
      </c>
      <c r="BQ67" s="418" t="str">
        <f t="array" ref="BQ67">INDEX(BN$1:BN$71,SMALL(IF(BO$1:BO$71=BP67,ROW(BO$1:BO$71)),COUNTIF(BP$1:BP67,BP67)),1)</f>
        <v>Tower Hamlets</v>
      </c>
      <c r="BR67" s="418">
        <f t="shared" si="50"/>
        <v>67</v>
      </c>
      <c r="BS67" s="418" t="str">
        <f t="shared" si="51"/>
        <v>Tower Hamlets</v>
      </c>
      <c r="BV67" s="419" t="s">
        <v>293</v>
      </c>
      <c r="BW67" s="418">
        <f>VLOOKUP(BV67,'Rural 80'!$A$11:$BS$488,44,FALSE)</f>
        <v>15</v>
      </c>
      <c r="BX67" s="418">
        <f t="array" ref="BX67">INDEX(BW$1:BW$71,MATCH(SMALL(COUNTIF(BW$1:BW$71,"&lt;"&amp;BW$1:BW$71),ROW(BW67:BX67)),COUNTIF(BW$1:BW$71,"&lt;"&amp;BW$1:BW$71),0))</f>
        <v>67</v>
      </c>
      <c r="BY67" s="418" t="str">
        <f t="array" ref="BY67">INDEX(BV$1:BV$71,SMALL(IF(BW$1:BW$71=BX67,ROW(BW$1:BW$71)),COUNTIF(BX$1:BX67,BX67)),1)</f>
        <v>Tower Hamlets</v>
      </c>
      <c r="BZ67" s="418">
        <f t="shared" si="52"/>
        <v>67</v>
      </c>
      <c r="CA67" s="418" t="str">
        <f t="shared" si="53"/>
        <v>Tower Hamlets</v>
      </c>
      <c r="CD67" s="419" t="s">
        <v>293</v>
      </c>
      <c r="CE67" s="418">
        <f>VLOOKUP(CD67,'Rural 80'!$A$11:$BS$488,48,FALSE)</f>
        <v>12</v>
      </c>
      <c r="CF67" s="418">
        <f t="array" ref="CF67">INDEX(CE$1:CE$71,MATCH(SMALL(COUNTIF(CE$1:CE$71,"&lt;"&amp;CE$1:CE$71),ROW(CE67:CF67)),COUNTIF(CE$1:CE$71,"&lt;"&amp;CE$1:CE$71),0))</f>
        <v>67</v>
      </c>
      <c r="CG67" s="418" t="str">
        <f t="array" ref="CG67">INDEX(CD$1:CD$71,SMALL(IF(CE$1:CE$71=CF67,ROW(CE$1:CE$71)),COUNTIF(CF$1:CF67,CF67)),1)</f>
        <v>Islington</v>
      </c>
      <c r="CH67" s="418">
        <f t="shared" si="54"/>
        <v>67</v>
      </c>
      <c r="CI67" s="418" t="str">
        <f t="shared" si="55"/>
        <v>Islington</v>
      </c>
      <c r="CL67" s="419" t="s">
        <v>293</v>
      </c>
      <c r="CM67" s="418">
        <f>VLOOKUP(CL67,'Rural 80'!$A$11:$BS$488,52,FALSE)</f>
        <v>11</v>
      </c>
      <c r="CN67" s="418">
        <f t="array" ref="CN67">INDEX(CM$1:CM$71,MATCH(SMALL(COUNTIF(CM$1:CM$71,"&lt;"&amp;CM$1:CM$71),ROW(CM67:CN67)),COUNTIF(CM$1:CM$71,"&lt;"&amp;CM$1:CM$71),0))</f>
        <v>67</v>
      </c>
      <c r="CO67" s="418" t="str">
        <f t="array" ref="CO67">INDEX(CL$1:CL$71,SMALL(IF(CM$1:CM$71=CN67,ROW(CM$1:CM$71)),COUNTIF(CN$1:CN67,CN67)),1)</f>
        <v>Tower Hamlets</v>
      </c>
      <c r="CP67" s="418">
        <f t="shared" si="56"/>
        <v>67</v>
      </c>
      <c r="CQ67" s="418" t="str">
        <f t="shared" si="57"/>
        <v>Tower Hamlets</v>
      </c>
      <c r="CT67" s="419" t="s">
        <v>293</v>
      </c>
      <c r="CU67" s="418" t="str">
        <f>VLOOKUP(CT67,'Rural 80'!$A$11:$BS$488,56,FALSE)</f>
        <v>9999</v>
      </c>
      <c r="CV67" s="418" t="str">
        <f t="array" ref="CV67">INDEX(CU$1:CU$71,MATCH(SMALL(COUNTIF(CU$1:CU$71,"&lt;"&amp;CU$1:CU$71),ROW(CU67:CV67)),COUNTIF(CU$1:CU$71,"&lt;"&amp;CU$1:CU$71),0))</f>
        <v>9999</v>
      </c>
      <c r="CW67" s="418" t="str">
        <f t="array" ref="CW67">INDEX(CT$1:CT$71,SMALL(IF(CU$1:CU$71=CV67,ROW(CU$1:CU$71)),COUNTIF(CV$1:CV67,CV67)),1)</f>
        <v>Watford</v>
      </c>
      <c r="CX67" s="418" t="str">
        <f t="shared" si="58"/>
        <v>no data</v>
      </c>
      <c r="CY67" s="418" t="str">
        <f t="shared" si="59"/>
        <v>Watford</v>
      </c>
      <c r="DB67" s="419" t="s">
        <v>293</v>
      </c>
      <c r="DC67" s="418" t="str">
        <f>VLOOKUP(DB67,'Rural 80'!$A$11:$BS$488,60,FALSE)</f>
        <v>9999</v>
      </c>
      <c r="DD67" s="418" t="str">
        <f t="array" ref="DD67">INDEX(DC$1:DC$71,MATCH(SMALL(COUNTIF(DC$1:DC$71,"&lt;"&amp;DC$1:DC$71),ROW(DC67:DD67)),COUNTIF(DC$1:DC$71,"&lt;"&amp;DC$1:DC$71),0))</f>
        <v>9999</v>
      </c>
      <c r="DE67" s="418" t="str">
        <f t="array" ref="DE67">INDEX(DB$1:DB$71,SMALL(IF(DC$1:DC$71=DD67,ROW(DC$1:DC$71)),COUNTIF(DD$1:DD67,DD67)),1)</f>
        <v>Watford</v>
      </c>
      <c r="DF67" s="418" t="str">
        <f t="shared" si="60"/>
        <v>no data</v>
      </c>
      <c r="DG67" s="418" t="str">
        <f t="shared" si="61"/>
        <v>Watford</v>
      </c>
      <c r="DJ67" s="419" t="s">
        <v>293</v>
      </c>
      <c r="DK67" s="418" t="str">
        <f>VLOOKUP(DJ67,'Rural 80'!$A$11:$BS$488,64,FALSE)</f>
        <v>9999</v>
      </c>
      <c r="DL67" s="418" t="str">
        <f t="array" ref="DL67">INDEX(DK$1:DK$71,MATCH(SMALL(COUNTIF(DK$1:DK$71,"&lt;"&amp;DK$1:DK$71),ROW(DK67:DL67)),COUNTIF(DK$1:DK$71,"&lt;"&amp;DK$1:DK$71),0))</f>
        <v>9999</v>
      </c>
      <c r="DM67" s="418" t="str">
        <f t="array" ref="DM67">INDEX(DJ$1:DJ$71,SMALL(IF(DK$1:DK$71=DL67,ROW(DK$1:DK$71)),COUNTIF(DL$1:DL67,DL67)),1)</f>
        <v>Watford</v>
      </c>
      <c r="DN67" s="418" t="str">
        <f t="shared" si="62"/>
        <v>no data</v>
      </c>
      <c r="DO67" s="418" t="str">
        <f t="shared" si="63"/>
        <v>Watford</v>
      </c>
      <c r="DR67" s="419" t="s">
        <v>293</v>
      </c>
      <c r="DS67" s="418" t="str">
        <f>VLOOKUP(DR67,'Rural 80'!$A$11:$BS$488,68,FALSE)</f>
        <v>9999</v>
      </c>
      <c r="DT67" s="418" t="str">
        <f t="array" ref="DT67">INDEX(DS$1:DS$71,MATCH(SMALL(COUNTIF(DS$1:DS$71,"&lt;"&amp;DS$1:DS$71),ROW(DS67:DT67)),COUNTIF(DS$1:DS$71,"&lt;"&amp;DS$1:DS$71),0))</f>
        <v>9999</v>
      </c>
      <c r="DU67" s="418" t="str">
        <f t="array" ref="DU67">INDEX(DR$1:DR$71,SMALL(IF(DS$1:DS$71=DT67,ROW(DS$1:DS$71)),COUNTIF(DT$1:DT67,DT67)),1)</f>
        <v>Watford</v>
      </c>
      <c r="DV67" s="418" t="str">
        <f t="shared" si="64"/>
        <v>no data</v>
      </c>
      <c r="DW67" s="418" t="str">
        <f t="shared" si="65"/>
        <v>Watford</v>
      </c>
    </row>
    <row r="68" spans="2:127" x14ac:dyDescent="0.25">
      <c r="B68" s="419" t="s">
        <v>306</v>
      </c>
      <c r="C68" s="418">
        <f>VLOOKUP(B68,'Rural 80'!$A$11:$BS$488,8,FALSE)</f>
        <v>69</v>
      </c>
      <c r="D68" s="418">
        <f t="array" ref="D68">INDEX(C$1:C$71,MATCH(SMALL(COUNTIF(C$1:C$71,"&lt;"&amp;C$1:C$71),ROW(C68:D68)),COUNTIF(C$1:C$71,"&lt;"&amp;C$1:C$71),0))</f>
        <v>68</v>
      </c>
      <c r="E68" s="418" t="str">
        <f t="array" ref="E68">INDEX(B$1:B$71,SMALL(IF(C$1:C$71=D68,ROW(C$1:C$71)),COUNTIF(D$1:D68,D68)),1)</f>
        <v>Haringey</v>
      </c>
      <c r="F68" s="418">
        <f t="shared" si="34"/>
        <v>68</v>
      </c>
      <c r="G68" s="418" t="str">
        <f t="shared" si="35"/>
        <v>Haringey</v>
      </c>
      <c r="J68" s="419" t="s">
        <v>306</v>
      </c>
      <c r="K68" s="418">
        <f>VLOOKUP(J68,'Rural 80'!$A$11:$BS$488,12,FALSE)</f>
        <v>70</v>
      </c>
      <c r="L68" s="418">
        <f t="array" ref="L68">INDEX(K$1:K$71,MATCH(SMALL(COUNTIF(K$1:K$71,"&lt;"&amp;K$1:K$71),ROW(K68:L68)),COUNTIF(K$1:K$71,"&lt;"&amp;K$1:K$71),0))</f>
        <v>68</v>
      </c>
      <c r="M68" s="418" t="str">
        <f t="array" ref="M68">INDEX(J$1:J$71,SMALL(IF(K$1:K$71=L68,ROW(K$1:K$71)),COUNTIF(L$1:L68,L68)),1)</f>
        <v>Camden</v>
      </c>
      <c r="N68" s="418">
        <f t="shared" si="36"/>
        <v>68</v>
      </c>
      <c r="O68" s="418" t="str">
        <f t="shared" si="37"/>
        <v>Camden</v>
      </c>
      <c r="R68" s="419" t="s">
        <v>306</v>
      </c>
      <c r="S68" s="418">
        <f>VLOOKUP(R68,'Rural 80'!$A$11:$BS$488,16,FALSE)</f>
        <v>70</v>
      </c>
      <c r="T68" s="418">
        <f t="array" ref="T68">INDEX(S$1:S$71,MATCH(SMALL(COUNTIF(S$1:S$71,"&lt;"&amp;S$1:S$71),ROW(S68:T68)),COUNTIF(S$1:S$71,"&lt;"&amp;S$1:S$71),0))</f>
        <v>68</v>
      </c>
      <c r="U68" s="418" t="str">
        <f t="array" ref="U68">INDEX(R$1:R$71,SMALL(IF(S$1:S$71=T68,ROW(S$1:S$71)),COUNTIF(T$1:T68,T68)),1)</f>
        <v>Camden</v>
      </c>
      <c r="V68" s="418">
        <f t="shared" si="38"/>
        <v>68</v>
      </c>
      <c r="W68" s="418" t="str">
        <f t="shared" si="39"/>
        <v>Camden</v>
      </c>
      <c r="Z68" s="419" t="s">
        <v>306</v>
      </c>
      <c r="AA68" s="418">
        <f>VLOOKUP(Z68,'Rural 80'!$A$11:$BS$488,20,FALSE)</f>
        <v>70</v>
      </c>
      <c r="AB68" s="418">
        <f t="array" ref="AB68">INDEX(AA$1:AA$71,MATCH(SMALL(COUNTIF(AA$1:AA$71,"&lt;"&amp;AA$1:AA$71),ROW(AA68:AB68)),COUNTIF(AA$1:AA$71,"&lt;"&amp;AA$1:AA$71),0))</f>
        <v>68</v>
      </c>
      <c r="AC68" s="418" t="str">
        <f t="array" ref="AC68">INDEX(Z$1:Z$71,SMALL(IF(AA$1:AA$71=AB68,ROW(AA$1:AA$71)),COUNTIF(AB$1:AB68,AB68)),1)</f>
        <v>Tower Hamlets</v>
      </c>
      <c r="AD68" s="418">
        <f t="shared" si="40"/>
        <v>68</v>
      </c>
      <c r="AE68" s="418" t="str">
        <f t="shared" si="41"/>
        <v>Tower Hamlets</v>
      </c>
      <c r="AH68" s="419" t="s">
        <v>306</v>
      </c>
      <c r="AI68" s="418">
        <f>VLOOKUP(AH68,'Rural 80'!$A$11:$BS$488,24,FALSE)</f>
        <v>66</v>
      </c>
      <c r="AJ68" s="418">
        <f t="array" ref="AJ68">INDEX(AI$1:AI$71,MATCH(SMALL(COUNTIF(AI$1:AI$71,"&lt;"&amp;AI$1:AI$71),ROW(AI68:AJ68)),COUNTIF(AI$1:AI$71,"&lt;"&amp;AI$1:AI$71),0))</f>
        <v>68</v>
      </c>
      <c r="AK68" s="418" t="str">
        <f t="array" ref="AK68">INDEX(AH$1:AH$71,SMALL(IF(AI$1:AI$71=AJ68,ROW(AI$1:AI$71)),COUNTIF(AJ$1:AJ68,AJ68)),1)</f>
        <v>Haringey</v>
      </c>
      <c r="AL68" s="418">
        <f t="shared" si="42"/>
        <v>68</v>
      </c>
      <c r="AM68" s="418" t="str">
        <f t="shared" si="43"/>
        <v>Haringey</v>
      </c>
      <c r="AP68" s="419" t="s">
        <v>306</v>
      </c>
      <c r="AQ68" s="418">
        <f>VLOOKUP(AP68,'Rural 80'!$A$11:$BS$488,28,FALSE)</f>
        <v>69</v>
      </c>
      <c r="AR68" s="418">
        <f t="array" ref="AR68">INDEX(AQ$1:AQ$71,MATCH(SMALL(COUNTIF(AQ$1:AQ$71,"&lt;"&amp;AQ$1:AQ$71),ROW(AQ68:AR68)),COUNTIF(AQ$1:AQ$71,"&lt;"&amp;AQ$1:AQ$71),0))</f>
        <v>68</v>
      </c>
      <c r="AS68" s="418" t="str">
        <f t="array" ref="AS68">INDEX(AP$1:AP$71,SMALL(IF(AQ$1:AQ$71=AR68,ROW(AQ$1:AQ$71)),COUNTIF(AR$1:AR68,AR68)),1)</f>
        <v>Brent</v>
      </c>
      <c r="AT68" s="418">
        <f t="shared" si="44"/>
        <v>68</v>
      </c>
      <c r="AU68" s="418" t="str">
        <f t="shared" si="45"/>
        <v>Brent</v>
      </c>
      <c r="AX68" s="419" t="s">
        <v>306</v>
      </c>
      <c r="AY68" s="418">
        <f>VLOOKUP(AX68,'Rural 80'!$A$11:$BS$488,32,FALSE)</f>
        <v>70</v>
      </c>
      <c r="AZ68" s="418">
        <f t="array" ref="AZ68">INDEX(AY$1:AY$71,MATCH(SMALL(COUNTIF(AY$1:AY$71,"&lt;"&amp;AY$1:AY$71),ROW(AY68:AZ68)),COUNTIF(AY$1:AY$71,"&lt;"&amp;AY$1:AY$71),0))</f>
        <v>68</v>
      </c>
      <c r="BA68" s="418" t="str">
        <f t="array" ref="BA68">INDEX(AX$1:AX$71,SMALL(IF(AY$1:AY$71=AZ68,ROW(AY$1:AY$71)),COUNTIF(AZ$1:AZ68,AZ68)),1)</f>
        <v>Haringey</v>
      </c>
      <c r="BB68" s="418">
        <f t="shared" si="46"/>
        <v>68</v>
      </c>
      <c r="BC68" s="418" t="str">
        <f t="shared" si="47"/>
        <v>Haringey</v>
      </c>
      <c r="BF68" s="419" t="s">
        <v>306</v>
      </c>
      <c r="BG68" s="418">
        <f>VLOOKUP(BF68,'Rural 80'!$A$11:$BS$488,36,FALSE)</f>
        <v>70</v>
      </c>
      <c r="BH68" s="418">
        <f t="array" ref="BH68">INDEX(BG$1:BG$71,MATCH(SMALL(COUNTIF(BG$1:BG$71,"&lt;"&amp;BG$1:BG$71),ROW(BG68:BH68)),COUNTIF(BG$1:BG$71,"&lt;"&amp;BG$1:BG$71),0))</f>
        <v>68</v>
      </c>
      <c r="BI68" s="418" t="str">
        <f t="array" ref="BI68">INDEX(BF$1:BF$71,SMALL(IF(BG$1:BG$71=BH68,ROW(BG$1:BG$71)),COUNTIF(BH$1:BH68,BH68)),1)</f>
        <v>Haringey</v>
      </c>
      <c r="BJ68" s="418">
        <f t="shared" si="48"/>
        <v>68</v>
      </c>
      <c r="BK68" s="418" t="str">
        <f t="shared" si="49"/>
        <v>Haringey</v>
      </c>
      <c r="BN68" s="419" t="s">
        <v>306</v>
      </c>
      <c r="BO68" s="418">
        <f>VLOOKUP(BN68,'Rural 80'!$A$11:$BS$488,40,FALSE)</f>
        <v>70</v>
      </c>
      <c r="BP68" s="418">
        <f t="array" ref="BP68">INDEX(BO$1:BO$71,MATCH(SMALL(COUNTIF(BO$1:BO$71,"&lt;"&amp;BO$1:BO$71),ROW(BO68:BP68)),COUNTIF(BO$1:BO$71,"&lt;"&amp;BO$1:BO$71),0))</f>
        <v>68</v>
      </c>
      <c r="BQ68" s="418" t="str">
        <f t="array" ref="BQ68">INDEX(BN$1:BN$71,SMALL(IF(BO$1:BO$71=BP68,ROW(BO$1:BO$71)),COUNTIF(BP$1:BP68,BP68)),1)</f>
        <v>Camden</v>
      </c>
      <c r="BR68" s="418">
        <f t="shared" si="50"/>
        <v>68</v>
      </c>
      <c r="BS68" s="418" t="str">
        <f t="shared" si="51"/>
        <v>Camden</v>
      </c>
      <c r="BV68" s="419" t="s">
        <v>306</v>
      </c>
      <c r="BW68" s="418">
        <f>VLOOKUP(BV68,'Rural 80'!$A$11:$BS$488,44,FALSE)</f>
        <v>70</v>
      </c>
      <c r="BX68" s="418">
        <f t="array" ref="BX68">INDEX(BW$1:BW$71,MATCH(SMALL(COUNTIF(BW$1:BW$71,"&lt;"&amp;BW$1:BW$71),ROW(BW68:BX68)),COUNTIF(BW$1:BW$71,"&lt;"&amp;BW$1:BW$71),0))</f>
        <v>68</v>
      </c>
      <c r="BY68" s="418" t="str">
        <f t="array" ref="BY68">INDEX(BV$1:BV$71,SMALL(IF(BW$1:BW$71=BX68,ROW(BW$1:BW$71)),COUNTIF(BX$1:BX68,BX68)),1)</f>
        <v>Newham</v>
      </c>
      <c r="BZ68" s="418">
        <f t="shared" si="52"/>
        <v>68</v>
      </c>
      <c r="CA68" s="418" t="str">
        <f t="shared" si="53"/>
        <v>Newham</v>
      </c>
      <c r="CD68" s="419" t="s">
        <v>306</v>
      </c>
      <c r="CE68" s="418">
        <f>VLOOKUP(CD68,'Rural 80'!$A$11:$BS$488,48,FALSE)</f>
        <v>70</v>
      </c>
      <c r="CF68" s="418">
        <f t="array" ref="CF68">INDEX(CE$1:CE$71,MATCH(SMALL(COUNTIF(CE$1:CE$71,"&lt;"&amp;CE$1:CE$71),ROW(CE68:CF68)),COUNTIF(CE$1:CE$71,"&lt;"&amp;CE$1:CE$71),0))</f>
        <v>68</v>
      </c>
      <c r="CG68" s="418" t="str">
        <f t="array" ref="CG68">INDEX(CD$1:CD$71,SMALL(IF(CE$1:CE$71=CF68,ROW(CE$1:CE$71)),COUNTIF(CF$1:CF68,CF68)),1)</f>
        <v>Newham</v>
      </c>
      <c r="CH68" s="418">
        <f t="shared" si="54"/>
        <v>68</v>
      </c>
      <c r="CI68" s="418" t="str">
        <f t="shared" si="55"/>
        <v>Newham</v>
      </c>
      <c r="CL68" s="419" t="s">
        <v>306</v>
      </c>
      <c r="CM68" s="418">
        <f>VLOOKUP(CL68,'Rural 80'!$A$11:$BS$488,52,FALSE)</f>
        <v>70</v>
      </c>
      <c r="CN68" s="418">
        <f t="array" ref="CN68">INDEX(CM$1:CM$71,MATCH(SMALL(COUNTIF(CM$1:CM$71,"&lt;"&amp;CM$1:CM$71),ROW(CM68:CN68)),COUNTIF(CM$1:CM$71,"&lt;"&amp;CM$1:CM$71),0))</f>
        <v>68</v>
      </c>
      <c r="CO68" s="418" t="str">
        <f t="array" ref="CO68">INDEX(CL$1:CL$71,SMALL(IF(CM$1:CM$71=CN68,ROW(CM$1:CM$71)),COUNTIF(CN$1:CN68,CN68)),1)</f>
        <v>Camden</v>
      </c>
      <c r="CP68" s="418">
        <f t="shared" si="56"/>
        <v>68</v>
      </c>
      <c r="CQ68" s="418" t="str">
        <f t="shared" si="57"/>
        <v>Camden</v>
      </c>
      <c r="CT68" s="419" t="s">
        <v>306</v>
      </c>
      <c r="CU68" s="418" t="str">
        <f>VLOOKUP(CT68,'Rural 80'!$A$11:$BS$488,56,FALSE)</f>
        <v>9999</v>
      </c>
      <c r="CV68" s="418" t="str">
        <f t="array" ref="CV68">INDEX(CU$1:CU$71,MATCH(SMALL(COUNTIF(CU$1:CU$71,"&lt;"&amp;CU$1:CU$71),ROW(CU68:CV68)),COUNTIF(CU$1:CU$71,"&lt;"&amp;CU$1:CU$71),0))</f>
        <v>9999</v>
      </c>
      <c r="CW68" s="418" t="str">
        <f t="array" ref="CW68">INDEX(CT$1:CT$71,SMALL(IF(CU$1:CU$71=CV68,ROW(CU$1:CU$71)),COUNTIF(CV$1:CV68,CV68)),1)</f>
        <v>Westminster</v>
      </c>
      <c r="CX68" s="418" t="str">
        <f t="shared" si="58"/>
        <v>no data</v>
      </c>
      <c r="CY68" s="418" t="str">
        <f t="shared" si="59"/>
        <v>Westminster</v>
      </c>
      <c r="DB68" s="419" t="s">
        <v>306</v>
      </c>
      <c r="DC68" s="418" t="str">
        <f>VLOOKUP(DB68,'Rural 80'!$A$11:$BS$488,60,FALSE)</f>
        <v>9999</v>
      </c>
      <c r="DD68" s="418" t="str">
        <f t="array" ref="DD68">INDEX(DC$1:DC$71,MATCH(SMALL(COUNTIF(DC$1:DC$71,"&lt;"&amp;DC$1:DC$71),ROW(DC68:DD68)),COUNTIF(DC$1:DC$71,"&lt;"&amp;DC$1:DC$71),0))</f>
        <v>9999</v>
      </c>
      <c r="DE68" s="418" t="str">
        <f t="array" ref="DE68">INDEX(DB$1:DB$71,SMALL(IF(DC$1:DC$71=DD68,ROW(DC$1:DC$71)),COUNTIF(DD$1:DD68,DD68)),1)</f>
        <v>Westminster</v>
      </c>
      <c r="DF68" s="418" t="str">
        <f t="shared" si="60"/>
        <v>no data</v>
      </c>
      <c r="DG68" s="418" t="str">
        <f t="shared" si="61"/>
        <v>Westminster</v>
      </c>
      <c r="DJ68" s="419" t="s">
        <v>306</v>
      </c>
      <c r="DK68" s="418" t="str">
        <f>VLOOKUP(DJ68,'Rural 80'!$A$11:$BS$488,64,FALSE)</f>
        <v>9999</v>
      </c>
      <c r="DL68" s="418" t="str">
        <f t="array" ref="DL68">INDEX(DK$1:DK$71,MATCH(SMALL(COUNTIF(DK$1:DK$71,"&lt;"&amp;DK$1:DK$71),ROW(DK68:DL68)),COUNTIF(DK$1:DK$71,"&lt;"&amp;DK$1:DK$71),0))</f>
        <v>9999</v>
      </c>
      <c r="DM68" s="418" t="str">
        <f t="array" ref="DM68">INDEX(DJ$1:DJ$71,SMALL(IF(DK$1:DK$71=DL68,ROW(DK$1:DK$71)),COUNTIF(DL$1:DL68,DL68)),1)</f>
        <v>Westminster</v>
      </c>
      <c r="DN68" s="418" t="str">
        <f t="shared" si="62"/>
        <v>no data</v>
      </c>
      <c r="DO68" s="418" t="str">
        <f t="shared" si="63"/>
        <v>Westminster</v>
      </c>
      <c r="DR68" s="419" t="s">
        <v>306</v>
      </c>
      <c r="DS68" s="418" t="str">
        <f>VLOOKUP(DR68,'Rural 80'!$A$11:$BS$488,68,FALSE)</f>
        <v>9999</v>
      </c>
      <c r="DT68" s="418" t="str">
        <f t="array" ref="DT68">INDEX(DS$1:DS$71,MATCH(SMALL(COUNTIF(DS$1:DS$71,"&lt;"&amp;DS$1:DS$71),ROW(DS68:DT68)),COUNTIF(DS$1:DS$71,"&lt;"&amp;DS$1:DS$71),0))</f>
        <v>9999</v>
      </c>
      <c r="DU68" s="418" t="str">
        <f t="array" ref="DU68">INDEX(DR$1:DR$71,SMALL(IF(DS$1:DS$71=DT68,ROW(DS$1:DS$71)),COUNTIF(DT$1:DT68,DT68)),1)</f>
        <v>Westminster</v>
      </c>
      <c r="DV68" s="418" t="str">
        <f t="shared" si="64"/>
        <v>no data</v>
      </c>
      <c r="DW68" s="418" t="str">
        <f t="shared" si="65"/>
        <v>Westminster</v>
      </c>
    </row>
    <row r="69" spans="2:127" x14ac:dyDescent="0.25">
      <c r="B69" s="419" t="s">
        <v>308</v>
      </c>
      <c r="C69" s="418">
        <f>VLOOKUP(B69,'Rural 80'!$A$11:$BS$488,8,FALSE)</f>
        <v>13</v>
      </c>
      <c r="D69" s="418">
        <f t="array" ref="D69">INDEX(C$1:C$71,MATCH(SMALL(COUNTIF(C$1:C$71,"&lt;"&amp;C$1:C$71),ROW(C69:D69)),COUNTIF(C$1:C$71,"&lt;"&amp;C$1:C$71),0))</f>
        <v>69</v>
      </c>
      <c r="E69" s="418" t="str">
        <f t="array" ref="E69">INDEX(B$1:B$71,SMALL(IF(C$1:C$71=D69,ROW(C$1:C$71)),COUNTIF(D$1:D69,D69)),1)</f>
        <v>Westminster</v>
      </c>
      <c r="F69" s="418">
        <f t="shared" si="34"/>
        <v>69</v>
      </c>
      <c r="G69" s="418" t="str">
        <f t="shared" si="35"/>
        <v>Westminster</v>
      </c>
      <c r="J69" s="419" t="s">
        <v>308</v>
      </c>
      <c r="K69" s="418">
        <f>VLOOKUP(J69,'Rural 80'!$A$11:$BS$488,12,FALSE)</f>
        <v>14</v>
      </c>
      <c r="L69" s="418">
        <f t="array" ref="L69">INDEX(K$1:K$71,MATCH(SMALL(COUNTIF(K$1:K$71,"&lt;"&amp;K$1:K$71),ROW(K69:L69)),COUNTIF(K$1:K$71,"&lt;"&amp;K$1:K$71),0))</f>
        <v>69</v>
      </c>
      <c r="M69" s="418" t="str">
        <f t="array" ref="M69">INDEX(J$1:J$71,SMALL(IF(K$1:K$71=L69,ROW(K$1:K$71)),COUNTIF(L$1:L69,L69)),1)</f>
        <v>Newham</v>
      </c>
      <c r="N69" s="418">
        <f t="shared" si="36"/>
        <v>69</v>
      </c>
      <c r="O69" s="418" t="str">
        <f t="shared" si="37"/>
        <v>Newham</v>
      </c>
      <c r="R69" s="419" t="s">
        <v>308</v>
      </c>
      <c r="S69" s="418">
        <f>VLOOKUP(R69,'Rural 80'!$A$11:$BS$488,16,FALSE)</f>
        <v>11</v>
      </c>
      <c r="T69" s="418">
        <f t="array" ref="T69">INDEX(S$1:S$71,MATCH(SMALL(COUNTIF(S$1:S$71,"&lt;"&amp;S$1:S$71),ROW(S69:T69)),COUNTIF(S$1:S$71,"&lt;"&amp;S$1:S$71),0))</f>
        <v>69</v>
      </c>
      <c r="U69" s="418" t="str">
        <f t="array" ref="U69">INDEX(R$1:R$71,SMALL(IF(S$1:S$71=T69,ROW(S$1:S$71)),COUNTIF(T$1:T69,T69)),1)</f>
        <v>Newham</v>
      </c>
      <c r="V69" s="418">
        <f t="shared" si="38"/>
        <v>69</v>
      </c>
      <c r="W69" s="418" t="str">
        <f t="shared" si="39"/>
        <v>Newham</v>
      </c>
      <c r="Z69" s="419" t="s">
        <v>308</v>
      </c>
      <c r="AA69" s="418">
        <f>VLOOKUP(Z69,'Rural 80'!$A$11:$BS$488,20,FALSE)</f>
        <v>6</v>
      </c>
      <c r="AB69" s="418">
        <f t="array" ref="AB69">INDEX(AA$1:AA$71,MATCH(SMALL(COUNTIF(AA$1:AA$71,"&lt;"&amp;AA$1:AA$71),ROW(AA69:AB69)),COUNTIF(AA$1:AA$71,"&lt;"&amp;AA$1:AA$71),0))</f>
        <v>69</v>
      </c>
      <c r="AC69" s="418" t="str">
        <f t="array" ref="AC69">INDEX(Z$1:Z$71,SMALL(IF(AA$1:AA$71=AB69,ROW(AA$1:AA$71)),COUNTIF(AB$1:AB69,AB69)),1)</f>
        <v>Newham</v>
      </c>
      <c r="AD69" s="418">
        <f t="shared" si="40"/>
        <v>69</v>
      </c>
      <c r="AE69" s="418" t="str">
        <f t="shared" si="41"/>
        <v>Newham</v>
      </c>
      <c r="AH69" s="419" t="s">
        <v>308</v>
      </c>
      <c r="AI69" s="418">
        <f>VLOOKUP(AH69,'Rural 80'!$A$11:$BS$488,24,FALSE)</f>
        <v>13</v>
      </c>
      <c r="AJ69" s="418">
        <f t="array" ref="AJ69">INDEX(AI$1:AI$71,MATCH(SMALL(COUNTIF(AI$1:AI$71,"&lt;"&amp;AI$1:AI$71),ROW(AI69:AJ69)),COUNTIF(AI$1:AI$71,"&lt;"&amp;AI$1:AI$71),0))</f>
        <v>69</v>
      </c>
      <c r="AK69" s="418" t="str">
        <f t="array" ref="AK69">INDEX(AH$1:AH$71,SMALL(IF(AI$1:AI$71=AJ69,ROW(AI$1:AI$71)),COUNTIF(AJ$1:AJ69,AJ69)),1)</f>
        <v>Brent</v>
      </c>
      <c r="AL69" s="418">
        <f t="shared" si="42"/>
        <v>69</v>
      </c>
      <c r="AM69" s="418" t="str">
        <f t="shared" si="43"/>
        <v>Brent</v>
      </c>
      <c r="AP69" s="419" t="s">
        <v>308</v>
      </c>
      <c r="AQ69" s="418">
        <f>VLOOKUP(AP69,'Rural 80'!$A$11:$BS$488,28,FALSE)</f>
        <v>8</v>
      </c>
      <c r="AR69" s="418">
        <f t="array" ref="AR69">INDEX(AQ$1:AQ$71,MATCH(SMALL(COUNTIF(AQ$1:AQ$71,"&lt;"&amp;AQ$1:AQ$71),ROW(AQ69:AR69)),COUNTIF(AQ$1:AQ$71,"&lt;"&amp;AQ$1:AQ$71),0))</f>
        <v>69</v>
      </c>
      <c r="AS69" s="418" t="str">
        <f t="array" ref="AS69">INDEX(AP$1:AP$71,SMALL(IF(AQ$1:AQ$71=AR69,ROW(AQ$1:AQ$71)),COUNTIF(AR$1:AR69,AR69)),1)</f>
        <v>Westminster</v>
      </c>
      <c r="AT69" s="418">
        <f t="shared" si="44"/>
        <v>69</v>
      </c>
      <c r="AU69" s="418" t="str">
        <f t="shared" si="45"/>
        <v>Westminster</v>
      </c>
      <c r="AX69" s="419" t="s">
        <v>308</v>
      </c>
      <c r="AY69" s="418">
        <f>VLOOKUP(AX69,'Rural 80'!$A$11:$BS$488,32,FALSE)</f>
        <v>10</v>
      </c>
      <c r="AZ69" s="418">
        <f t="array" ref="AZ69">INDEX(AY$1:AY$71,MATCH(SMALL(COUNTIF(AY$1:AY$71,"&lt;"&amp;AY$1:AY$71),ROW(AY69:AZ69)),COUNTIF(AY$1:AY$71,"&lt;"&amp;AY$1:AY$71),0))</f>
        <v>69</v>
      </c>
      <c r="BA69" s="418" t="str">
        <f t="array" ref="BA69">INDEX(AX$1:AX$71,SMALL(IF(AY$1:AY$71=AZ69,ROW(AY$1:AY$71)),COUNTIF(AZ$1:AZ69,AZ69)),1)</f>
        <v>Newham</v>
      </c>
      <c r="BB69" s="418">
        <f t="shared" si="46"/>
        <v>69</v>
      </c>
      <c r="BC69" s="418" t="str">
        <f t="shared" si="47"/>
        <v>Newham</v>
      </c>
      <c r="BF69" s="419" t="s">
        <v>308</v>
      </c>
      <c r="BG69" s="418">
        <f>VLOOKUP(BF69,'Rural 80'!$A$11:$BS$488,36,FALSE)</f>
        <v>10</v>
      </c>
      <c r="BH69" s="418">
        <f t="array" ref="BH69">INDEX(BG$1:BG$71,MATCH(SMALL(COUNTIF(BG$1:BG$71,"&lt;"&amp;BG$1:BG$71),ROW(BG69:BH69)),COUNTIF(BG$1:BG$71,"&lt;"&amp;BG$1:BG$71),0))</f>
        <v>69</v>
      </c>
      <c r="BI69" s="418" t="str">
        <f t="array" ref="BI69">INDEX(BF$1:BF$71,SMALL(IF(BG$1:BG$71=BH69,ROW(BG$1:BG$71)),COUNTIF(BH$1:BH69,BH69)),1)</f>
        <v>Newham</v>
      </c>
      <c r="BJ69" s="418">
        <f t="shared" si="48"/>
        <v>69</v>
      </c>
      <c r="BK69" s="418" t="str">
        <f t="shared" si="49"/>
        <v>Newham</v>
      </c>
      <c r="BN69" s="419" t="s">
        <v>308</v>
      </c>
      <c r="BO69" s="418">
        <f>VLOOKUP(BN69,'Rural 80'!$A$11:$BS$488,40,FALSE)</f>
        <v>17</v>
      </c>
      <c r="BP69" s="418">
        <f t="array" ref="BP69">INDEX(BO$1:BO$71,MATCH(SMALL(COUNTIF(BO$1:BO$71,"&lt;"&amp;BO$1:BO$71),ROW(BO69:BP69)),COUNTIF(BO$1:BO$71,"&lt;"&amp;BO$1:BO$71),0))</f>
        <v>69</v>
      </c>
      <c r="BQ69" s="418" t="str">
        <f t="array" ref="BQ69">INDEX(BN$1:BN$71,SMALL(IF(BO$1:BO$71=BP69,ROW(BO$1:BO$71)),COUNTIF(BP$1:BP69,BP69)),1)</f>
        <v>Newham</v>
      </c>
      <c r="BR69" s="418">
        <f t="shared" si="50"/>
        <v>69</v>
      </c>
      <c r="BS69" s="418" t="str">
        <f t="shared" si="51"/>
        <v>Newham</v>
      </c>
      <c r="BV69" s="419" t="s">
        <v>308</v>
      </c>
      <c r="BW69" s="418">
        <f>VLOOKUP(BV69,'Rural 80'!$A$11:$BS$488,44,FALSE)</f>
        <v>18</v>
      </c>
      <c r="BX69" s="418">
        <f t="array" ref="BX69">INDEX(BW$1:BW$71,MATCH(SMALL(COUNTIF(BW$1:BW$71,"&lt;"&amp;BW$1:BW$71),ROW(BW69:BX69)),COUNTIF(BW$1:BW$71,"&lt;"&amp;BW$1:BW$71),0))</f>
        <v>69</v>
      </c>
      <c r="BY69" s="418" t="str">
        <f t="array" ref="BY69">INDEX(BV$1:BV$71,SMALL(IF(BW$1:BW$71=BX69,ROW(BW$1:BW$71)),COUNTIF(BX$1:BX69,BX69)),1)</f>
        <v>Camden</v>
      </c>
      <c r="BZ69" s="418">
        <f t="shared" si="52"/>
        <v>69</v>
      </c>
      <c r="CA69" s="418" t="str">
        <f t="shared" si="53"/>
        <v>Camden</v>
      </c>
      <c r="CD69" s="419" t="s">
        <v>308</v>
      </c>
      <c r="CE69" s="418">
        <f>VLOOKUP(CD69,'Rural 80'!$A$11:$BS$488,48,FALSE)</f>
        <v>16</v>
      </c>
      <c r="CF69" s="418">
        <f t="array" ref="CF69">INDEX(CE$1:CE$71,MATCH(SMALL(COUNTIF(CE$1:CE$71,"&lt;"&amp;CE$1:CE$71),ROW(CE69:CF69)),COUNTIF(CE$1:CE$71,"&lt;"&amp;CE$1:CE$71),0))</f>
        <v>69</v>
      </c>
      <c r="CG69" s="418" t="str">
        <f t="array" ref="CG69">INDEX(CD$1:CD$71,SMALL(IF(CE$1:CE$71=CF69,ROW(CE$1:CE$71)),COUNTIF(CF$1:CF69,CF69)),1)</f>
        <v>Camden</v>
      </c>
      <c r="CH69" s="418">
        <f t="shared" si="54"/>
        <v>69</v>
      </c>
      <c r="CI69" s="418" t="str">
        <f t="shared" si="55"/>
        <v>Camden</v>
      </c>
      <c r="CL69" s="419" t="s">
        <v>308</v>
      </c>
      <c r="CM69" s="418">
        <f>VLOOKUP(CL69,'Rural 80'!$A$11:$BS$488,52,FALSE)</f>
        <v>7</v>
      </c>
      <c r="CN69" s="418">
        <f t="array" ref="CN69">INDEX(CM$1:CM$71,MATCH(SMALL(COUNTIF(CM$1:CM$71,"&lt;"&amp;CM$1:CM$71),ROW(CM69:CN69)),COUNTIF(CM$1:CM$71,"&lt;"&amp;CM$1:CM$71),0))</f>
        <v>69</v>
      </c>
      <c r="CO69" s="418" t="str">
        <f t="array" ref="CO69">INDEX(CL$1:CL$71,SMALL(IF(CM$1:CM$71=CN69,ROW(CM$1:CM$71)),COUNTIF(CN$1:CN69,CN69)),1)</f>
        <v>Newham</v>
      </c>
      <c r="CP69" s="418">
        <f t="shared" si="56"/>
        <v>69</v>
      </c>
      <c r="CQ69" s="418" t="str">
        <f t="shared" si="57"/>
        <v>Newham</v>
      </c>
      <c r="CT69" s="419" t="s">
        <v>308</v>
      </c>
      <c r="CU69" s="418" t="str">
        <f>VLOOKUP(CT69,'Rural 80'!$A$11:$BS$488,56,FALSE)</f>
        <v>9999</v>
      </c>
      <c r="CV69" s="418" t="str">
        <f t="array" ref="CV69">INDEX(CU$1:CU$71,MATCH(SMALL(COUNTIF(CU$1:CU$71,"&lt;"&amp;CU$1:CU$71),ROW(CU69:CV69)),COUNTIF(CU$1:CU$71,"&lt;"&amp;CU$1:CU$71),0))</f>
        <v>9999</v>
      </c>
      <c r="CW69" s="418" t="str">
        <f t="array" ref="CW69">INDEX(CT$1:CT$71,SMALL(IF(CU$1:CU$71=CV69,ROW(CU$1:CU$71)),COUNTIF(CV$1:CV69,CV69)),1)</f>
        <v>Wigan</v>
      </c>
      <c r="CX69" s="418" t="str">
        <f t="shared" si="58"/>
        <v>no data</v>
      </c>
      <c r="CY69" s="418" t="str">
        <f t="shared" si="59"/>
        <v>Wigan</v>
      </c>
      <c r="DB69" s="419" t="s">
        <v>308</v>
      </c>
      <c r="DC69" s="418" t="str">
        <f>VLOOKUP(DB69,'Rural 80'!$A$11:$BS$488,60,FALSE)</f>
        <v>9999</v>
      </c>
      <c r="DD69" s="418" t="str">
        <f t="array" ref="DD69">INDEX(DC$1:DC$71,MATCH(SMALL(COUNTIF(DC$1:DC$71,"&lt;"&amp;DC$1:DC$71),ROW(DC69:DD69)),COUNTIF(DC$1:DC$71,"&lt;"&amp;DC$1:DC$71),0))</f>
        <v>9999</v>
      </c>
      <c r="DE69" s="418" t="str">
        <f t="array" ref="DE69">INDEX(DB$1:DB$71,SMALL(IF(DC$1:DC$71=DD69,ROW(DC$1:DC$71)),COUNTIF(DD$1:DD69,DD69)),1)</f>
        <v>Wigan</v>
      </c>
      <c r="DF69" s="418" t="str">
        <f t="shared" si="60"/>
        <v>no data</v>
      </c>
      <c r="DG69" s="418" t="str">
        <f t="shared" si="61"/>
        <v>Wigan</v>
      </c>
      <c r="DJ69" s="419" t="s">
        <v>308</v>
      </c>
      <c r="DK69" s="418" t="str">
        <f>VLOOKUP(DJ69,'Rural 80'!$A$11:$BS$488,64,FALSE)</f>
        <v>9999</v>
      </c>
      <c r="DL69" s="418" t="str">
        <f t="array" ref="DL69">INDEX(DK$1:DK$71,MATCH(SMALL(COUNTIF(DK$1:DK$71,"&lt;"&amp;DK$1:DK$71),ROW(DK69:DL69)),COUNTIF(DK$1:DK$71,"&lt;"&amp;DK$1:DK$71),0))</f>
        <v>9999</v>
      </c>
      <c r="DM69" s="418" t="str">
        <f t="array" ref="DM69">INDEX(DJ$1:DJ$71,SMALL(IF(DK$1:DK$71=DL69,ROW(DK$1:DK$71)),COUNTIF(DL$1:DL69,DL69)),1)</f>
        <v>Wigan</v>
      </c>
      <c r="DN69" s="418" t="str">
        <f t="shared" si="62"/>
        <v>no data</v>
      </c>
      <c r="DO69" s="418" t="str">
        <f t="shared" si="63"/>
        <v>Wigan</v>
      </c>
      <c r="DR69" s="419" t="s">
        <v>308</v>
      </c>
      <c r="DS69" s="418" t="str">
        <f>VLOOKUP(DR69,'Rural 80'!$A$11:$BS$488,68,FALSE)</f>
        <v>9999</v>
      </c>
      <c r="DT69" s="418" t="str">
        <f t="array" ref="DT69">INDEX(DS$1:DS$71,MATCH(SMALL(COUNTIF(DS$1:DS$71,"&lt;"&amp;DS$1:DS$71),ROW(DS69:DT69)),COUNTIF(DS$1:DS$71,"&lt;"&amp;DS$1:DS$71),0))</f>
        <v>9999</v>
      </c>
      <c r="DU69" s="418" t="str">
        <f t="array" ref="DU69">INDEX(DR$1:DR$71,SMALL(IF(DS$1:DS$71=DT69,ROW(DS$1:DS$71)),COUNTIF(DT$1:DT69,DT69)),1)</f>
        <v>Wigan</v>
      </c>
      <c r="DV69" s="418" t="str">
        <f t="shared" si="64"/>
        <v>no data</v>
      </c>
      <c r="DW69" s="418" t="str">
        <f t="shared" si="65"/>
        <v>Wigan</v>
      </c>
    </row>
    <row r="70" spans="2:127" x14ac:dyDescent="0.25">
      <c r="B70" s="419" t="s">
        <v>312</v>
      </c>
      <c r="C70" s="418">
        <f>VLOOKUP(B70,'Rural 80'!$A$11:$BS$488,8,FALSE)</f>
        <v>33</v>
      </c>
      <c r="D70" s="418">
        <f t="array" ref="D70">INDEX(C$1:C$71,MATCH(SMALL(COUNTIF(C$1:C$71,"&lt;"&amp;C$1:C$71),ROW(C70:D70)),COUNTIF(C$1:C$71,"&lt;"&amp;C$1:C$71),0))</f>
        <v>70</v>
      </c>
      <c r="E70" s="418" t="str">
        <f t="array" ref="E70">INDEX(B$1:B$71,SMALL(IF(C$1:C$71=D70,ROW(C$1:C$71)),COUNTIF(D$1:D70,D70)),1)</f>
        <v>Newham</v>
      </c>
      <c r="F70" s="418">
        <f t="shared" si="34"/>
        <v>70</v>
      </c>
      <c r="G70" s="418" t="str">
        <f t="shared" si="35"/>
        <v>Newham</v>
      </c>
      <c r="J70" s="419" t="s">
        <v>312</v>
      </c>
      <c r="K70" s="418">
        <f>VLOOKUP(J70,'Rural 80'!$A$11:$BS$488,12,FALSE)</f>
        <v>29</v>
      </c>
      <c r="L70" s="418">
        <f t="array" ref="L70">INDEX(K$1:K$71,MATCH(SMALL(COUNTIF(K$1:K$71,"&lt;"&amp;K$1:K$71),ROW(K70:L70)),COUNTIF(K$1:K$71,"&lt;"&amp;K$1:K$71),0))</f>
        <v>70</v>
      </c>
      <c r="M70" s="418" t="str">
        <f t="array" ref="M70">INDEX(J$1:J$71,SMALL(IF(K$1:K$71=L70,ROW(K$1:K$71)),COUNTIF(L$1:L70,L70)),1)</f>
        <v>Westminster</v>
      </c>
      <c r="N70" s="418">
        <f t="shared" si="36"/>
        <v>70</v>
      </c>
      <c r="O70" s="418" t="str">
        <f t="shared" si="37"/>
        <v>Westminster</v>
      </c>
      <c r="R70" s="419" t="s">
        <v>312</v>
      </c>
      <c r="S70" s="418">
        <f>VLOOKUP(R70,'Rural 80'!$A$11:$BS$488,16,FALSE)</f>
        <v>29</v>
      </c>
      <c r="T70" s="418">
        <f t="array" ref="T70">INDEX(S$1:S$71,MATCH(SMALL(COUNTIF(S$1:S$71,"&lt;"&amp;S$1:S$71),ROW(S70:T70)),COUNTIF(S$1:S$71,"&lt;"&amp;S$1:S$71),0))</f>
        <v>70</v>
      </c>
      <c r="U70" s="418" t="str">
        <f t="array" ref="U70">INDEX(R$1:R$71,SMALL(IF(S$1:S$71=T70,ROW(S$1:S$71)),COUNTIF(T$1:T70,T70)),1)</f>
        <v>Westminster</v>
      </c>
      <c r="V70" s="418">
        <f t="shared" si="38"/>
        <v>70</v>
      </c>
      <c r="W70" s="418" t="str">
        <f t="shared" si="39"/>
        <v>Westminster</v>
      </c>
      <c r="Z70" s="419" t="s">
        <v>312</v>
      </c>
      <c r="AA70" s="418">
        <f>VLOOKUP(Z70,'Rural 80'!$A$11:$BS$488,20,FALSE)</f>
        <v>25</v>
      </c>
      <c r="AB70" s="418">
        <f t="array" ref="AB70">INDEX(AA$1:AA$71,MATCH(SMALL(COUNTIF(AA$1:AA$71,"&lt;"&amp;AA$1:AA$71),ROW(AA70:AB70)),COUNTIF(AA$1:AA$71,"&lt;"&amp;AA$1:AA$71),0))</f>
        <v>70</v>
      </c>
      <c r="AC70" s="418" t="str">
        <f t="array" ref="AC70">INDEX(Z$1:Z$71,SMALL(IF(AA$1:AA$71=AB70,ROW(AA$1:AA$71)),COUNTIF(AB$1:AB70,AB70)),1)</f>
        <v>Westminster</v>
      </c>
      <c r="AD70" s="418">
        <f t="shared" si="40"/>
        <v>70</v>
      </c>
      <c r="AE70" s="418" t="str">
        <f t="shared" si="41"/>
        <v>Westminster</v>
      </c>
      <c r="AH70" s="419" t="s">
        <v>312</v>
      </c>
      <c r="AI70" s="418">
        <f>VLOOKUP(AH70,'Rural 80'!$A$11:$BS$488,24,FALSE)</f>
        <v>38</v>
      </c>
      <c r="AJ70" s="418">
        <f t="array" ref="AJ70">INDEX(AI$1:AI$71,MATCH(SMALL(COUNTIF(AI$1:AI$71,"&lt;"&amp;AI$1:AI$71),ROW(AI70:AJ70)),COUNTIF(AI$1:AI$71,"&lt;"&amp;AI$1:AI$71),0))</f>
        <v>70</v>
      </c>
      <c r="AK70" s="418" t="str">
        <f t="array" ref="AK70">INDEX(AH$1:AH$71,SMALL(IF(AI$1:AI$71=AJ70,ROW(AI$1:AI$71)),COUNTIF(AJ$1:AJ70,AJ70)),1)</f>
        <v>Newham</v>
      </c>
      <c r="AL70" s="418">
        <f t="shared" si="42"/>
        <v>70</v>
      </c>
      <c r="AM70" s="418" t="str">
        <f t="shared" si="43"/>
        <v>Newham</v>
      </c>
      <c r="AP70" s="419" t="s">
        <v>312</v>
      </c>
      <c r="AQ70" s="418">
        <f>VLOOKUP(AP70,'Rural 80'!$A$11:$BS$488,28,FALSE)</f>
        <v>36</v>
      </c>
      <c r="AR70" s="418">
        <f t="array" ref="AR70">INDEX(AQ$1:AQ$71,MATCH(SMALL(COUNTIF(AQ$1:AQ$71,"&lt;"&amp;AQ$1:AQ$71),ROW(AQ70:AR70)),COUNTIF(AQ$1:AQ$71,"&lt;"&amp;AQ$1:AQ$71),0))</f>
        <v>70</v>
      </c>
      <c r="AS70" s="418" t="str">
        <f t="array" ref="AS70">INDEX(AP$1:AP$71,SMALL(IF(AQ$1:AQ$71=AR70,ROW(AQ$1:AQ$71)),COUNTIF(AR$1:AR70,AR70)),1)</f>
        <v>Newham</v>
      </c>
      <c r="AT70" s="418">
        <f t="shared" si="44"/>
        <v>70</v>
      </c>
      <c r="AU70" s="418" t="str">
        <f t="shared" si="45"/>
        <v>Newham</v>
      </c>
      <c r="AX70" s="419" t="s">
        <v>312</v>
      </c>
      <c r="AY70" s="418">
        <f>VLOOKUP(AX70,'Rural 80'!$A$11:$BS$488,32,FALSE)</f>
        <v>36</v>
      </c>
      <c r="AZ70" s="418">
        <f t="array" ref="AZ70">INDEX(AY$1:AY$71,MATCH(SMALL(COUNTIF(AY$1:AY$71,"&lt;"&amp;AY$1:AY$71),ROW(AY70:AZ70)),COUNTIF(AY$1:AY$71,"&lt;"&amp;AY$1:AY$71),0))</f>
        <v>70</v>
      </c>
      <c r="BA70" s="418" t="str">
        <f t="array" ref="BA70">INDEX(AX$1:AX$71,SMALL(IF(AY$1:AY$71=AZ70,ROW(AY$1:AY$71)),COUNTIF(AZ$1:AZ70,AZ70)),1)</f>
        <v>Westminster</v>
      </c>
      <c r="BB70" s="418">
        <f t="shared" si="46"/>
        <v>70</v>
      </c>
      <c r="BC70" s="418" t="str">
        <f t="shared" si="47"/>
        <v>Westminster</v>
      </c>
      <c r="BF70" s="419" t="s">
        <v>312</v>
      </c>
      <c r="BG70" s="418">
        <f>VLOOKUP(BF70,'Rural 80'!$A$11:$BS$488,36,FALSE)</f>
        <v>37</v>
      </c>
      <c r="BH70" s="418">
        <f t="array" ref="BH70">INDEX(BG$1:BG$71,MATCH(SMALL(COUNTIF(BG$1:BG$71,"&lt;"&amp;BG$1:BG$71),ROW(BG70:BH70)),COUNTIF(BG$1:BG$71,"&lt;"&amp;BG$1:BG$71),0))</f>
        <v>70</v>
      </c>
      <c r="BI70" s="418" t="str">
        <f t="array" ref="BI70">INDEX(BF$1:BF$71,SMALL(IF(BG$1:BG$71=BH70,ROW(BG$1:BG$71)),COUNTIF(BH$1:BH70,BH70)),1)</f>
        <v>Westminster</v>
      </c>
      <c r="BJ70" s="418">
        <f t="shared" si="48"/>
        <v>70</v>
      </c>
      <c r="BK70" s="418" t="str">
        <f t="shared" si="49"/>
        <v>Westminster</v>
      </c>
      <c r="BN70" s="419" t="s">
        <v>312</v>
      </c>
      <c r="BO70" s="418">
        <f>VLOOKUP(BN70,'Rural 80'!$A$11:$BS$488,40,FALSE)</f>
        <v>26</v>
      </c>
      <c r="BP70" s="418">
        <f t="array" ref="BP70">INDEX(BO$1:BO$71,MATCH(SMALL(COUNTIF(BO$1:BO$71,"&lt;"&amp;BO$1:BO$71),ROW(BO70:BP70)),COUNTIF(BO$1:BO$71,"&lt;"&amp;BO$1:BO$71),0))</f>
        <v>70</v>
      </c>
      <c r="BQ70" s="418" t="str">
        <f t="array" ref="BQ70">INDEX(BN$1:BN$71,SMALL(IF(BO$1:BO$71=BP70,ROW(BO$1:BO$71)),COUNTIF(BP$1:BP70,BP70)),1)</f>
        <v>Westminster</v>
      </c>
      <c r="BR70" s="418">
        <f t="shared" si="50"/>
        <v>70</v>
      </c>
      <c r="BS70" s="418" t="str">
        <f t="shared" si="51"/>
        <v>Westminster</v>
      </c>
      <c r="BV70" s="419" t="s">
        <v>312</v>
      </c>
      <c r="BW70" s="418">
        <f>VLOOKUP(BV70,'Rural 80'!$A$11:$BS$488,44,FALSE)</f>
        <v>27</v>
      </c>
      <c r="BX70" s="418">
        <f t="array" ref="BX70">INDEX(BW$1:BW$71,MATCH(SMALL(COUNTIF(BW$1:BW$71,"&lt;"&amp;BW$1:BW$71),ROW(BW70:BX70)),COUNTIF(BW$1:BW$71,"&lt;"&amp;BW$1:BW$71),0))</f>
        <v>70</v>
      </c>
      <c r="BY70" s="418" t="str">
        <f t="array" ref="BY70">INDEX(BV$1:BV$71,SMALL(IF(BW$1:BW$71=BX70,ROW(BW$1:BW$71)),COUNTIF(BX$1:BX70,BX70)),1)</f>
        <v>Westminster</v>
      </c>
      <c r="BZ70" s="418">
        <f t="shared" si="52"/>
        <v>70</v>
      </c>
      <c r="CA70" s="418" t="str">
        <f t="shared" si="53"/>
        <v>Westminster</v>
      </c>
      <c r="CD70" s="419" t="s">
        <v>312</v>
      </c>
      <c r="CE70" s="418">
        <f>VLOOKUP(CD70,'Rural 80'!$A$11:$BS$488,48,FALSE)</f>
        <v>24</v>
      </c>
      <c r="CF70" s="418">
        <f t="array" ref="CF70">INDEX(CE$1:CE$71,MATCH(SMALL(COUNTIF(CE$1:CE$71,"&lt;"&amp;CE$1:CE$71),ROW(CE70:CF70)),COUNTIF(CE$1:CE$71,"&lt;"&amp;CE$1:CE$71),0))</f>
        <v>70</v>
      </c>
      <c r="CG70" s="418" t="str">
        <f t="array" ref="CG70">INDEX(CD$1:CD$71,SMALL(IF(CE$1:CE$71=CF70,ROW(CE$1:CE$71)),COUNTIF(CF$1:CF70,CF70)),1)</f>
        <v>Westminster</v>
      </c>
      <c r="CH70" s="418">
        <f t="shared" si="54"/>
        <v>70</v>
      </c>
      <c r="CI70" s="418" t="str">
        <f t="shared" si="55"/>
        <v>Westminster</v>
      </c>
      <c r="CL70" s="419" t="s">
        <v>312</v>
      </c>
      <c r="CM70" s="418">
        <f>VLOOKUP(CL70,'Rural 80'!$A$11:$BS$488,52,FALSE)</f>
        <v>20</v>
      </c>
      <c r="CN70" s="418">
        <f t="array" ref="CN70">INDEX(CM$1:CM$71,MATCH(SMALL(COUNTIF(CM$1:CM$71,"&lt;"&amp;CM$1:CM$71),ROW(CM70:CN70)),COUNTIF(CM$1:CM$71,"&lt;"&amp;CM$1:CM$71),0))</f>
        <v>70</v>
      </c>
      <c r="CO70" s="418" t="str">
        <f t="array" ref="CO70">INDEX(CL$1:CL$71,SMALL(IF(CM$1:CM$71=CN70,ROW(CM$1:CM$71)),COUNTIF(CN$1:CN70,CN70)),1)</f>
        <v>Westminster</v>
      </c>
      <c r="CP70" s="418">
        <f t="shared" si="56"/>
        <v>70</v>
      </c>
      <c r="CQ70" s="418" t="str">
        <f t="shared" si="57"/>
        <v>Westminster</v>
      </c>
      <c r="CT70" s="419" t="s">
        <v>312</v>
      </c>
      <c r="CU70" s="418" t="str">
        <f>VLOOKUP(CT70,'Rural 80'!$A$11:$BS$488,56,FALSE)</f>
        <v>9999</v>
      </c>
      <c r="CV70" s="418" t="str">
        <f t="array" ref="CV70">INDEX(CU$1:CU$71,MATCH(SMALL(COUNTIF(CU$1:CU$71,"&lt;"&amp;CU$1:CU$71),ROW(CU70:CV70)),COUNTIF(CU$1:CU$71,"&lt;"&amp;CU$1:CU$71),0))</f>
        <v>9999</v>
      </c>
      <c r="CW70" s="418" t="str">
        <f t="array" ref="CW70">INDEX(CT$1:CT$71,SMALL(IF(CU$1:CU$71=CV70,ROW(CU$1:CU$71)),COUNTIF(CV$1:CV70,CV70)),1)</f>
        <v>Woking</v>
      </c>
      <c r="CX70" s="418" t="str">
        <f t="shared" si="58"/>
        <v>no data</v>
      </c>
      <c r="CY70" s="418" t="str">
        <f t="shared" si="59"/>
        <v>Woking</v>
      </c>
      <c r="DB70" s="419" t="s">
        <v>312</v>
      </c>
      <c r="DC70" s="418" t="str">
        <f>VLOOKUP(DB70,'Rural 80'!$A$11:$BS$488,60,FALSE)</f>
        <v>9999</v>
      </c>
      <c r="DD70" s="418" t="str">
        <f t="array" ref="DD70">INDEX(DC$1:DC$71,MATCH(SMALL(COUNTIF(DC$1:DC$71,"&lt;"&amp;DC$1:DC$71),ROW(DC70:DD70)),COUNTIF(DC$1:DC$71,"&lt;"&amp;DC$1:DC$71),0))</f>
        <v>9999</v>
      </c>
      <c r="DE70" s="418" t="str">
        <f t="array" ref="DE70">INDEX(DB$1:DB$71,SMALL(IF(DC$1:DC$71=DD70,ROW(DC$1:DC$71)),COUNTIF(DD$1:DD70,DD70)),1)</f>
        <v>Woking</v>
      </c>
      <c r="DF70" s="418" t="str">
        <f t="shared" si="60"/>
        <v>no data</v>
      </c>
      <c r="DG70" s="418" t="str">
        <f t="shared" si="61"/>
        <v>Woking</v>
      </c>
      <c r="DJ70" s="419" t="s">
        <v>312</v>
      </c>
      <c r="DK70" s="418" t="str">
        <f>VLOOKUP(DJ70,'Rural 80'!$A$11:$BS$488,64,FALSE)</f>
        <v>9999</v>
      </c>
      <c r="DL70" s="418" t="str">
        <f t="array" ref="DL70">INDEX(DK$1:DK$71,MATCH(SMALL(COUNTIF(DK$1:DK$71,"&lt;"&amp;DK$1:DK$71),ROW(DK70:DL70)),COUNTIF(DK$1:DK$71,"&lt;"&amp;DK$1:DK$71),0))</f>
        <v>9999</v>
      </c>
      <c r="DM70" s="418" t="str">
        <f t="array" ref="DM70">INDEX(DJ$1:DJ$71,SMALL(IF(DK$1:DK$71=DL70,ROW(DK$1:DK$71)),COUNTIF(DL$1:DL70,DL70)),1)</f>
        <v>Woking</v>
      </c>
      <c r="DN70" s="418" t="str">
        <f t="shared" si="62"/>
        <v>no data</v>
      </c>
      <c r="DO70" s="418" t="str">
        <f t="shared" si="63"/>
        <v>Woking</v>
      </c>
      <c r="DR70" s="419" t="s">
        <v>312</v>
      </c>
      <c r="DS70" s="418" t="str">
        <f>VLOOKUP(DR70,'Rural 80'!$A$11:$BS$488,68,FALSE)</f>
        <v>9999</v>
      </c>
      <c r="DT70" s="418" t="str">
        <f t="array" ref="DT70">INDEX(DS$1:DS$71,MATCH(SMALL(COUNTIF(DS$1:DS$71,"&lt;"&amp;DS$1:DS$71),ROW(DS70:DT70)),COUNTIF(DS$1:DS$71,"&lt;"&amp;DS$1:DS$71),0))</f>
        <v>9999</v>
      </c>
      <c r="DU70" s="418" t="str">
        <f t="array" ref="DU70">INDEX(DR$1:DR$71,SMALL(IF(DS$1:DS$71=DT70,ROW(DS$1:DS$71)),COUNTIF(DT$1:DT70,DT70)),1)</f>
        <v>Woking</v>
      </c>
      <c r="DV70" s="418" t="str">
        <f t="shared" si="64"/>
        <v>no data</v>
      </c>
      <c r="DW70" s="418" t="str">
        <f t="shared" si="65"/>
        <v>Woking</v>
      </c>
    </row>
    <row r="71" spans="2:127" x14ac:dyDescent="0.25">
      <c r="B71" s="419" t="s">
        <v>314</v>
      </c>
      <c r="C71" s="418">
        <f>VLOOKUP(B71,'Rural 80'!$A$11:$BS$488,8,FALSE)</f>
        <v>34</v>
      </c>
      <c r="D71" s="418">
        <f t="array" ref="D71">INDEX(C$1:C$71,MATCH(SMALL(COUNTIF(C$1:C$71,"&lt;"&amp;C$1:C$71),ROW(C71:D71)),COUNTIF(C$1:C$71,"&lt;"&amp;C$1:C$71),0))</f>
        <v>71</v>
      </c>
      <c r="E71" s="418" t="str">
        <f t="array" ref="E71">INDEX(B$1:B$71,SMALL(IF(C$1:C$71=D71,ROW(C$1:C$71)),COUNTIF(D$1:D71,D71)),1)</f>
        <v>City of London</v>
      </c>
      <c r="F71" s="418">
        <f t="shared" si="34"/>
        <v>71</v>
      </c>
      <c r="G71" s="418" t="str">
        <f t="shared" si="35"/>
        <v>City of London</v>
      </c>
      <c r="J71" s="419" t="s">
        <v>314</v>
      </c>
      <c r="K71" s="418">
        <f>VLOOKUP(J71,'Rural 80'!$A$11:$BS$488,12,FALSE)</f>
        <v>36</v>
      </c>
      <c r="L71" s="418">
        <f t="array" ref="L71">INDEX(K$1:K$71,MATCH(SMALL(COUNTIF(K$1:K$71,"&lt;"&amp;K$1:K$71),ROW(K71:L71)),COUNTIF(K$1:K$71,"&lt;"&amp;K$1:K$71),0))</f>
        <v>71</v>
      </c>
      <c r="M71" s="418" t="str">
        <f t="array" ref="M71">INDEX(J$1:J$71,SMALL(IF(K$1:K$71=L71,ROW(K$1:K$71)),COUNTIF(L$1:L71,L71)),1)</f>
        <v>City of London</v>
      </c>
      <c r="N71" s="418">
        <f t="shared" si="36"/>
        <v>71</v>
      </c>
      <c r="O71" s="418" t="str">
        <f t="shared" si="37"/>
        <v>City of London</v>
      </c>
      <c r="R71" s="419" t="s">
        <v>314</v>
      </c>
      <c r="S71" s="418">
        <f>VLOOKUP(R71,'Rural 80'!$A$11:$BS$488,16,FALSE)</f>
        <v>37</v>
      </c>
      <c r="T71" s="418">
        <f t="array" ref="T71">INDEX(S$1:S$71,MATCH(SMALL(COUNTIF(S$1:S$71,"&lt;"&amp;S$1:S$71),ROW(S71:T71)),COUNTIF(S$1:S$71,"&lt;"&amp;S$1:S$71),0))</f>
        <v>71</v>
      </c>
      <c r="U71" s="418" t="str">
        <f t="array" ref="U71">INDEX(R$1:R$71,SMALL(IF(S$1:S$71=T71,ROW(S$1:S$71)),COUNTIF(T$1:T71,T71)),1)</f>
        <v>City of London</v>
      </c>
      <c r="V71" s="418">
        <f t="shared" si="38"/>
        <v>71</v>
      </c>
      <c r="W71" s="418" t="str">
        <f t="shared" si="39"/>
        <v>City of London</v>
      </c>
      <c r="Z71" s="419" t="s">
        <v>314</v>
      </c>
      <c r="AA71" s="418">
        <f>VLOOKUP(Z71,'Rural 80'!$A$11:$BS$488,20,FALSE)</f>
        <v>33</v>
      </c>
      <c r="AB71" s="418">
        <f t="array" ref="AB71">INDEX(AA$1:AA$71,MATCH(SMALL(COUNTIF(AA$1:AA$71,"&lt;"&amp;AA$1:AA$71),ROW(AA71:AB71)),COUNTIF(AA$1:AA$71,"&lt;"&amp;AA$1:AA$71),0))</f>
        <v>71</v>
      </c>
      <c r="AC71" s="418" t="str">
        <f t="array" ref="AC71">INDEX(Z$1:Z$71,SMALL(IF(AA$1:AA$71=AB71,ROW(AA$1:AA$71)),COUNTIF(AB$1:AB71,AB71)),1)</f>
        <v>City of London</v>
      </c>
      <c r="AD71" s="418">
        <f t="shared" si="40"/>
        <v>71</v>
      </c>
      <c r="AE71" s="418" t="str">
        <f t="shared" si="41"/>
        <v>City of London</v>
      </c>
      <c r="AH71" s="419" t="s">
        <v>314</v>
      </c>
      <c r="AI71" s="418">
        <f>VLOOKUP(AH71,'Rural 80'!$A$11:$BS$488,24,FALSE)</f>
        <v>29</v>
      </c>
      <c r="AJ71" s="418">
        <f t="array" ref="AJ71">INDEX(AI$1:AI$71,MATCH(SMALL(COUNTIF(AI$1:AI$71,"&lt;"&amp;AI$1:AI$71),ROW(AI71:AJ71)),COUNTIF(AI$1:AI$71,"&lt;"&amp;AI$1:AI$71),0))</f>
        <v>71</v>
      </c>
      <c r="AK71" s="418" t="str">
        <f t="array" ref="AK71">INDEX(AH$1:AH$71,SMALL(IF(AI$1:AI$71=AJ71,ROW(AI$1:AI$71)),COUNTIF(AJ$1:AJ71,AJ71)),1)</f>
        <v>City of London</v>
      </c>
      <c r="AL71" s="418">
        <f t="shared" si="42"/>
        <v>71</v>
      </c>
      <c r="AM71" s="418" t="str">
        <f t="shared" si="43"/>
        <v>City of London</v>
      </c>
      <c r="AP71" s="419" t="s">
        <v>314</v>
      </c>
      <c r="AQ71" s="418">
        <f>VLOOKUP(AP71,'Rural 80'!$A$11:$BS$488,28,FALSE)</f>
        <v>27</v>
      </c>
      <c r="AR71" s="418">
        <f t="array" ref="AR71">INDEX(AQ$1:AQ$71,MATCH(SMALL(COUNTIF(AQ$1:AQ$71,"&lt;"&amp;AQ$1:AQ$71),ROW(AQ71:AR71)),COUNTIF(AQ$1:AQ$71,"&lt;"&amp;AQ$1:AQ$71),0))</f>
        <v>71</v>
      </c>
      <c r="AS71" s="418" t="str">
        <f t="array" ref="AS71">INDEX(AP$1:AP$71,SMALL(IF(AQ$1:AQ$71=AR71,ROW(AQ$1:AQ$71)),COUNTIF(AR$1:AR71,AR71)),1)</f>
        <v>City of London</v>
      </c>
      <c r="AT71" s="418">
        <f t="shared" si="44"/>
        <v>71</v>
      </c>
      <c r="AU71" s="418" t="str">
        <f t="shared" si="45"/>
        <v>City of London</v>
      </c>
      <c r="AX71" s="419" t="s">
        <v>314</v>
      </c>
      <c r="AY71" s="418">
        <f>VLOOKUP(AX71,'Rural 80'!$A$11:$BS$488,32,FALSE)</f>
        <v>32</v>
      </c>
      <c r="AZ71" s="418">
        <f t="array" ref="AZ71">INDEX(AY$1:AY$71,MATCH(SMALL(COUNTIF(AY$1:AY$71,"&lt;"&amp;AY$1:AY$71),ROW(AY71:AZ71)),COUNTIF(AY$1:AY$71,"&lt;"&amp;AY$1:AY$71),0))</f>
        <v>71</v>
      </c>
      <c r="BA71" s="418" t="str">
        <f t="array" ref="BA71">INDEX(AX$1:AX$71,SMALL(IF(AY$1:AY$71=AZ71,ROW(AY$1:AY$71)),COUNTIF(AZ$1:AZ71,AZ71)),1)</f>
        <v>City of London</v>
      </c>
      <c r="BB71" s="418">
        <f t="shared" si="46"/>
        <v>71</v>
      </c>
      <c r="BC71" s="418" t="str">
        <f t="shared" si="47"/>
        <v>City of London</v>
      </c>
      <c r="BF71" s="419" t="s">
        <v>314</v>
      </c>
      <c r="BG71" s="418">
        <f>VLOOKUP(BF71,'Rural 80'!$A$11:$BS$488,36,FALSE)</f>
        <v>41</v>
      </c>
      <c r="BH71" s="418">
        <f t="array" ref="BH71">INDEX(BG$1:BG$71,MATCH(SMALL(COUNTIF(BG$1:BG$71,"&lt;"&amp;BG$1:BG$71),ROW(BG71:BH71)),COUNTIF(BG$1:BG$71,"&lt;"&amp;BG$1:BG$71),0))</f>
        <v>71</v>
      </c>
      <c r="BI71" s="418" t="str">
        <f t="array" ref="BI71">INDEX(BF$1:BF$71,SMALL(IF(BG$1:BG$71=BH71,ROW(BG$1:BG$71)),COUNTIF(BH$1:BH71,BH71)),1)</f>
        <v>City of London</v>
      </c>
      <c r="BJ71" s="418">
        <f t="shared" si="48"/>
        <v>71</v>
      </c>
      <c r="BK71" s="418" t="str">
        <f t="shared" si="49"/>
        <v>City of London</v>
      </c>
      <c r="BN71" s="419" t="s">
        <v>314</v>
      </c>
      <c r="BO71" s="418">
        <f>VLOOKUP(BN71,'Rural 80'!$A$11:$BS$488,40,FALSE)</f>
        <v>35</v>
      </c>
      <c r="BP71" s="418">
        <f t="array" ref="BP71">INDEX(BO$1:BO$71,MATCH(SMALL(COUNTIF(BO$1:BO$71,"&lt;"&amp;BO$1:BO$71),ROW(BO71:BP71)),COUNTIF(BO$1:BO$71,"&lt;"&amp;BO$1:BO$71),0))</f>
        <v>71</v>
      </c>
      <c r="BQ71" s="418" t="str">
        <f t="array" ref="BQ71">INDEX(BN$1:BN$71,SMALL(IF(BO$1:BO$71=BP71,ROW(BO$1:BO$71)),COUNTIF(BP$1:BP71,BP71)),1)</f>
        <v>City of London</v>
      </c>
      <c r="BR71" s="418">
        <f t="shared" si="50"/>
        <v>71</v>
      </c>
      <c r="BS71" s="418" t="str">
        <f t="shared" si="51"/>
        <v>City of London</v>
      </c>
      <c r="BV71" s="419" t="s">
        <v>314</v>
      </c>
      <c r="BW71" s="418">
        <f>VLOOKUP(BV71,'Rural 80'!$A$11:$BS$488,44,FALSE)</f>
        <v>34</v>
      </c>
      <c r="BX71" s="418">
        <f t="array" ref="BX71">INDEX(BW$1:BW$71,MATCH(SMALL(COUNTIF(BW$1:BW$71,"&lt;"&amp;BW$1:BW$71),ROW(BW71:BX71)),COUNTIF(BW$1:BW$71,"&lt;"&amp;BW$1:BW$71),0))</f>
        <v>71</v>
      </c>
      <c r="BY71" s="418" t="str">
        <f t="array" ref="BY71">INDEX(BV$1:BV$71,SMALL(IF(BW$1:BW$71=BX71,ROW(BW$1:BW$71)),COUNTIF(BX$1:BX71,BX71)),1)</f>
        <v>City of London</v>
      </c>
      <c r="BZ71" s="418">
        <f t="shared" si="52"/>
        <v>71</v>
      </c>
      <c r="CA71" s="418" t="str">
        <f t="shared" si="53"/>
        <v>City of London</v>
      </c>
      <c r="CD71" s="419" t="s">
        <v>314</v>
      </c>
      <c r="CE71" s="418">
        <f>VLOOKUP(CD71,'Rural 80'!$A$11:$BS$488,48,FALSE)</f>
        <v>37</v>
      </c>
      <c r="CF71" s="418">
        <f t="array" ref="CF71">INDEX(CE$1:CE$71,MATCH(SMALL(COUNTIF(CE$1:CE$71,"&lt;"&amp;CE$1:CE$71),ROW(CE71:CF71)),COUNTIF(CE$1:CE$71,"&lt;"&amp;CE$1:CE$71),0))</f>
        <v>71</v>
      </c>
      <c r="CG71" s="418" t="str">
        <f t="array" ref="CG71">INDEX(CD$1:CD$71,SMALL(IF(CE$1:CE$71=CF71,ROW(CE$1:CE$71)),COUNTIF(CF$1:CF71,CF71)),1)</f>
        <v>City of London</v>
      </c>
      <c r="CH71" s="418">
        <f t="shared" si="54"/>
        <v>71</v>
      </c>
      <c r="CI71" s="418" t="str">
        <f t="shared" si="55"/>
        <v>City of London</v>
      </c>
      <c r="CL71" s="419" t="s">
        <v>314</v>
      </c>
      <c r="CM71" s="418">
        <f>VLOOKUP(CL71,'Rural 80'!$A$11:$BS$488,52,FALSE)</f>
        <v>28</v>
      </c>
      <c r="CN71" s="418">
        <f t="array" ref="CN71">INDEX(CM$1:CM$71,MATCH(SMALL(COUNTIF(CM$1:CM$71,"&lt;"&amp;CM$1:CM$71),ROW(CM71:CN71)),COUNTIF(CM$1:CM$71,"&lt;"&amp;CM$1:CM$71),0))</f>
        <v>71</v>
      </c>
      <c r="CO71" s="418" t="str">
        <f t="array" ref="CO71">INDEX(CL$1:CL$71,SMALL(IF(CM$1:CM$71=CN71,ROW(CM$1:CM$71)),COUNTIF(CN$1:CN71,CN71)),1)</f>
        <v>City of London</v>
      </c>
      <c r="CP71" s="418">
        <f t="shared" si="56"/>
        <v>71</v>
      </c>
      <c r="CQ71" s="418" t="str">
        <f t="shared" si="57"/>
        <v>City of London</v>
      </c>
      <c r="CT71" s="419" t="s">
        <v>314</v>
      </c>
      <c r="CU71" s="418" t="str">
        <f>VLOOKUP(CT71,'Rural 80'!$A$11:$BS$488,56,FALSE)</f>
        <v>9999</v>
      </c>
      <c r="CV71" s="418" t="str">
        <f t="array" ref="CV71">INDEX(CU$1:CU$71,MATCH(SMALL(COUNTIF(CU$1:CU$71,"&lt;"&amp;CU$1:CU$71),ROW(CU71:CV71)),COUNTIF(CU$1:CU$71,"&lt;"&amp;CU$1:CU$71),0))</f>
        <v>9999</v>
      </c>
      <c r="CW71" s="418" t="str">
        <f t="array" ref="CW71">INDEX(CT$1:CT$71,SMALL(IF(CU$1:CU$71=CV71,ROW(CU$1:CU$71)),COUNTIF(CV$1:CV71,CV71)),1)</f>
        <v>Wolverhampton</v>
      </c>
      <c r="CX71" s="418" t="str">
        <f t="shared" si="58"/>
        <v>no data</v>
      </c>
      <c r="CY71" s="418" t="str">
        <f t="shared" si="59"/>
        <v>Wolverhampton</v>
      </c>
      <c r="DB71" s="419" t="s">
        <v>314</v>
      </c>
      <c r="DC71" s="418" t="str">
        <f>VLOOKUP(DB71,'Rural 80'!$A$11:$BS$488,60,FALSE)</f>
        <v>9999</v>
      </c>
      <c r="DD71" s="418" t="str">
        <f t="array" ref="DD71">INDEX(DC$1:DC$71,MATCH(SMALL(COUNTIF(DC$1:DC$71,"&lt;"&amp;DC$1:DC$71),ROW(DC71:DD71)),COUNTIF(DC$1:DC$71,"&lt;"&amp;DC$1:DC$71),0))</f>
        <v>9999</v>
      </c>
      <c r="DE71" s="418" t="str">
        <f t="array" ref="DE71">INDEX(DB$1:DB$71,SMALL(IF(DC$1:DC$71=DD71,ROW(DC$1:DC$71)),COUNTIF(DD$1:DD71,DD71)),1)</f>
        <v>Wolverhampton</v>
      </c>
      <c r="DF71" s="418" t="str">
        <f t="shared" si="60"/>
        <v>no data</v>
      </c>
      <c r="DG71" s="418" t="str">
        <f t="shared" si="61"/>
        <v>Wolverhampton</v>
      </c>
      <c r="DJ71" s="419" t="s">
        <v>314</v>
      </c>
      <c r="DK71" s="418" t="str">
        <f>VLOOKUP(DJ71,'Rural 80'!$A$11:$BS$488,64,FALSE)</f>
        <v>9999</v>
      </c>
      <c r="DL71" s="418" t="str">
        <f t="array" ref="DL71">INDEX(DK$1:DK$71,MATCH(SMALL(COUNTIF(DK$1:DK$71,"&lt;"&amp;DK$1:DK$71),ROW(DK71:DL71)),COUNTIF(DK$1:DK$71,"&lt;"&amp;DK$1:DK$71),0))</f>
        <v>9999</v>
      </c>
      <c r="DM71" s="418" t="str">
        <f t="array" ref="DM71">INDEX(DJ$1:DJ$71,SMALL(IF(DK$1:DK$71=DL71,ROW(DK$1:DK$71)),COUNTIF(DL$1:DL71,DL71)),1)</f>
        <v>Wolverhampton</v>
      </c>
      <c r="DN71" s="418" t="str">
        <f t="shared" si="62"/>
        <v>no data</v>
      </c>
      <c r="DO71" s="418" t="str">
        <f t="shared" si="63"/>
        <v>Wolverhampton</v>
      </c>
      <c r="DR71" s="419" t="s">
        <v>314</v>
      </c>
      <c r="DS71" s="418" t="str">
        <f>VLOOKUP(DR71,'Rural 80'!$A$11:$BS$488,68,FALSE)</f>
        <v>9999</v>
      </c>
      <c r="DT71" s="418" t="str">
        <f t="array" ref="DT71">INDEX(DS$1:DS$71,MATCH(SMALL(COUNTIF(DS$1:DS$71,"&lt;"&amp;DS$1:DS$71),ROW(DS71:DT71)),COUNTIF(DS$1:DS$71,"&lt;"&amp;DS$1:DS$71),0))</f>
        <v>9999</v>
      </c>
      <c r="DU71" s="418" t="str">
        <f t="array" ref="DU71">INDEX(DR$1:DR$71,SMALL(IF(DS$1:DS$71=DT71,ROW(DS$1:DS$71)),COUNTIF(DT$1:DT71,DT71)),1)</f>
        <v>Wolverhampton</v>
      </c>
      <c r="DV71" s="418" t="str">
        <f t="shared" si="64"/>
        <v>no data</v>
      </c>
      <c r="DW71" s="418" t="str">
        <f t="shared" si="65"/>
        <v>Wolverhampton</v>
      </c>
    </row>
    <row r="72" spans="2:127" x14ac:dyDescent="0.25">
      <c r="B72" s="419"/>
      <c r="J72" s="419"/>
      <c r="R72" s="419"/>
      <c r="Z72" s="419"/>
      <c r="AH72" s="419"/>
      <c r="AP72" s="419"/>
      <c r="AX72" s="419"/>
      <c r="BF72" s="419"/>
      <c r="BN72" s="419"/>
      <c r="BV72" s="419"/>
      <c r="CD72" s="419"/>
      <c r="CL72" s="419"/>
      <c r="CT72" s="419"/>
      <c r="DB72" s="419"/>
      <c r="DJ72" s="419"/>
      <c r="DR72" s="419"/>
    </row>
    <row r="73" spans="2:127" x14ac:dyDescent="0.25">
      <c r="B73" s="419"/>
      <c r="J73" s="419"/>
      <c r="R73" s="419"/>
      <c r="Z73" s="419"/>
      <c r="AH73" s="419"/>
      <c r="AP73" s="419"/>
      <c r="AX73" s="419"/>
      <c r="BF73" s="419"/>
      <c r="BN73" s="419"/>
      <c r="BV73" s="419"/>
      <c r="CD73" s="419"/>
      <c r="CL73" s="419"/>
      <c r="CT73" s="419"/>
      <c r="DB73" s="419"/>
      <c r="DJ73" s="419"/>
      <c r="DR73" s="419"/>
    </row>
    <row r="74" spans="2:127" x14ac:dyDescent="0.25">
      <c r="B74" s="419"/>
      <c r="J74" s="419"/>
      <c r="R74" s="419"/>
      <c r="Z74" s="419"/>
      <c r="AH74" s="419"/>
      <c r="AP74" s="419"/>
      <c r="AX74" s="419"/>
      <c r="BF74" s="419"/>
      <c r="BN74" s="419"/>
      <c r="BV74" s="419"/>
      <c r="CD74" s="419"/>
      <c r="CL74" s="419"/>
      <c r="CT74" s="419"/>
      <c r="DB74" s="419"/>
      <c r="DJ74" s="419"/>
      <c r="DR74" s="419"/>
    </row>
    <row r="75" spans="2:127" x14ac:dyDescent="0.25">
      <c r="B75" s="419"/>
      <c r="J75" s="419"/>
      <c r="R75" s="419"/>
      <c r="Z75" s="419"/>
      <c r="AH75" s="419"/>
      <c r="AP75" s="419"/>
      <c r="AX75" s="419"/>
      <c r="BF75" s="419"/>
      <c r="BN75" s="419"/>
      <c r="BV75" s="419"/>
      <c r="CD75" s="419"/>
      <c r="CL75" s="419"/>
      <c r="CT75" s="419"/>
      <c r="DB75" s="419"/>
      <c r="DJ75" s="419"/>
      <c r="DR75" s="419"/>
    </row>
    <row r="76" spans="2:127" x14ac:dyDescent="0.25">
      <c r="B76" s="419"/>
      <c r="J76" s="419"/>
      <c r="R76" s="419"/>
      <c r="Z76" s="419"/>
      <c r="AH76" s="419"/>
      <c r="AP76" s="419"/>
      <c r="AX76" s="419"/>
      <c r="BF76" s="419"/>
      <c r="BN76" s="419"/>
      <c r="BV76" s="419"/>
      <c r="CD76" s="419"/>
      <c r="CL76" s="419"/>
      <c r="CT76" s="419"/>
      <c r="DB76" s="419"/>
      <c r="DJ76" s="419"/>
      <c r="DR76" s="419"/>
    </row>
    <row r="77" spans="2:127" x14ac:dyDescent="0.25">
      <c r="B77" s="419"/>
      <c r="J77" s="419"/>
      <c r="R77" s="419"/>
      <c r="Z77" s="419"/>
      <c r="AH77" s="419"/>
      <c r="AP77" s="419"/>
      <c r="AX77" s="419"/>
      <c r="BF77" s="419"/>
      <c r="BN77" s="419"/>
      <c r="BV77" s="419"/>
      <c r="CD77" s="419"/>
      <c r="CL77" s="419"/>
      <c r="CT77" s="419"/>
      <c r="DB77" s="419"/>
      <c r="DJ77" s="419"/>
      <c r="DR77" s="419"/>
    </row>
    <row r="78" spans="2:127" x14ac:dyDescent="0.25">
      <c r="B78" s="419"/>
      <c r="J78" s="419"/>
      <c r="R78" s="419"/>
      <c r="Z78" s="419"/>
      <c r="AH78" s="419"/>
      <c r="AP78" s="419"/>
      <c r="AX78" s="419"/>
      <c r="BF78" s="419"/>
      <c r="BN78" s="419"/>
      <c r="BV78" s="419"/>
      <c r="CD78" s="419"/>
      <c r="CL78" s="419"/>
      <c r="CT78" s="419"/>
      <c r="DB78" s="419"/>
      <c r="DJ78" s="419"/>
      <c r="DR78" s="419"/>
    </row>
    <row r="79" spans="2:127" x14ac:dyDescent="0.25">
      <c r="B79" s="419"/>
      <c r="J79" s="419"/>
      <c r="R79" s="419"/>
      <c r="Z79" s="419"/>
      <c r="AH79" s="419"/>
      <c r="AP79" s="419"/>
      <c r="AX79" s="419"/>
      <c r="BF79" s="419"/>
      <c r="BN79" s="419"/>
      <c r="BV79" s="419"/>
      <c r="CD79" s="419"/>
      <c r="CL79" s="419"/>
      <c r="CT79" s="419"/>
      <c r="DB79" s="419"/>
      <c r="DJ79" s="419"/>
      <c r="DR79" s="419"/>
    </row>
    <row r="80" spans="2:127" x14ac:dyDescent="0.25">
      <c r="B80" s="419"/>
      <c r="J80" s="419"/>
      <c r="R80" s="419"/>
      <c r="Z80" s="419"/>
      <c r="AH80" s="419"/>
      <c r="AP80" s="419"/>
      <c r="AX80" s="419"/>
      <c r="BF80" s="419"/>
      <c r="BN80" s="419"/>
      <c r="BV80" s="419"/>
      <c r="CD80" s="419"/>
      <c r="CL80" s="419"/>
      <c r="CT80" s="419"/>
      <c r="DB80" s="419"/>
      <c r="DJ80" s="419"/>
      <c r="DR80" s="419"/>
    </row>
    <row r="81" spans="2:122" x14ac:dyDescent="0.25">
      <c r="B81" s="419"/>
      <c r="J81" s="419"/>
      <c r="R81" s="419"/>
      <c r="Z81" s="419"/>
      <c r="AH81" s="419"/>
      <c r="AP81" s="419"/>
      <c r="AX81" s="419"/>
      <c r="BF81" s="419"/>
      <c r="BN81" s="419"/>
      <c r="BV81" s="419"/>
      <c r="CD81" s="419"/>
      <c r="CL81" s="419"/>
      <c r="CT81" s="419"/>
      <c r="DB81" s="419"/>
      <c r="DJ81" s="419"/>
      <c r="DR81" s="419"/>
    </row>
    <row r="82" spans="2:122" x14ac:dyDescent="0.25">
      <c r="B82" s="419"/>
      <c r="J82" s="419"/>
      <c r="R82" s="419"/>
      <c r="Z82" s="419"/>
      <c r="AH82" s="419"/>
      <c r="AP82" s="419"/>
      <c r="AX82" s="419"/>
      <c r="BF82" s="419"/>
      <c r="BN82" s="419"/>
      <c r="BV82" s="419"/>
      <c r="CD82" s="419"/>
      <c r="CL82" s="419"/>
      <c r="CT82" s="419"/>
      <c r="DB82" s="419"/>
      <c r="DJ82" s="419"/>
      <c r="DR82" s="419"/>
    </row>
    <row r="83" spans="2:122" x14ac:dyDescent="0.25">
      <c r="B83" s="419"/>
      <c r="J83" s="419"/>
      <c r="R83" s="419"/>
      <c r="Z83" s="419"/>
      <c r="AH83" s="419"/>
      <c r="AP83" s="419"/>
      <c r="AX83" s="419"/>
      <c r="BF83" s="419"/>
      <c r="BN83" s="419"/>
      <c r="BV83" s="419"/>
      <c r="CD83" s="419"/>
      <c r="CL83" s="419"/>
      <c r="CT83" s="419"/>
      <c r="DB83" s="419"/>
      <c r="DJ83" s="419"/>
      <c r="DR83" s="419"/>
    </row>
    <row r="84" spans="2:122" x14ac:dyDescent="0.25">
      <c r="B84" s="419"/>
      <c r="J84" s="419"/>
      <c r="R84" s="419"/>
      <c r="Z84" s="419"/>
      <c r="AH84" s="419"/>
      <c r="AP84" s="419"/>
      <c r="AX84" s="419"/>
      <c r="BF84" s="419"/>
      <c r="BN84" s="419"/>
      <c r="BV84" s="419"/>
      <c r="CD84" s="419"/>
      <c r="CL84" s="419"/>
      <c r="CT84" s="419"/>
      <c r="DB84" s="419"/>
      <c r="DJ84" s="419"/>
      <c r="DR84" s="419"/>
    </row>
    <row r="85" spans="2:122" x14ac:dyDescent="0.25">
      <c r="B85" s="419"/>
      <c r="J85" s="419"/>
      <c r="R85" s="419"/>
      <c r="Z85" s="419"/>
      <c r="AH85" s="419"/>
      <c r="AP85" s="419"/>
      <c r="AX85" s="419"/>
      <c r="BF85" s="419"/>
      <c r="BN85" s="419"/>
      <c r="BV85" s="419"/>
      <c r="CD85" s="419"/>
      <c r="CL85" s="419"/>
      <c r="CT85" s="419"/>
      <c r="DB85" s="419"/>
      <c r="DJ85" s="419"/>
      <c r="DR85" s="419"/>
    </row>
    <row r="86" spans="2:122" x14ac:dyDescent="0.25">
      <c r="B86" s="419"/>
      <c r="J86" s="419"/>
      <c r="R86" s="419"/>
      <c r="Z86" s="419"/>
      <c r="AH86" s="419"/>
      <c r="AP86" s="419"/>
      <c r="AX86" s="419"/>
      <c r="BF86" s="419"/>
      <c r="BN86" s="419"/>
      <c r="BV86" s="419"/>
      <c r="CD86" s="419"/>
      <c r="CL86" s="419"/>
      <c r="CT86" s="419"/>
      <c r="DB86" s="419"/>
      <c r="DJ86" s="419"/>
      <c r="DR86" s="419"/>
    </row>
    <row r="87" spans="2:122" x14ac:dyDescent="0.25">
      <c r="B87" s="419"/>
      <c r="J87" s="419"/>
      <c r="R87" s="419"/>
      <c r="Z87" s="419"/>
      <c r="AH87" s="419"/>
      <c r="AP87" s="419"/>
      <c r="AX87" s="419"/>
      <c r="BF87" s="419"/>
      <c r="BN87" s="419"/>
      <c r="BV87" s="419"/>
      <c r="CD87" s="419"/>
      <c r="CL87" s="419"/>
      <c r="CT87" s="419"/>
      <c r="DB87" s="419"/>
      <c r="DJ87" s="419"/>
      <c r="DR87" s="419"/>
    </row>
    <row r="88" spans="2:122" x14ac:dyDescent="0.25">
      <c r="B88" s="419"/>
      <c r="J88" s="419"/>
      <c r="R88" s="419"/>
      <c r="Z88" s="419"/>
      <c r="AH88" s="419"/>
      <c r="AP88" s="419"/>
      <c r="AX88" s="419"/>
      <c r="BF88" s="419"/>
      <c r="BN88" s="419"/>
      <c r="BV88" s="419"/>
      <c r="CD88" s="419"/>
      <c r="CL88" s="419"/>
      <c r="CT88" s="419"/>
      <c r="DB88" s="419"/>
      <c r="DJ88" s="419"/>
      <c r="DR88" s="419"/>
    </row>
    <row r="89" spans="2:122" x14ac:dyDescent="0.25">
      <c r="B89" s="419"/>
      <c r="J89" s="419"/>
      <c r="R89" s="419"/>
      <c r="Z89" s="419"/>
      <c r="AH89" s="419"/>
      <c r="AP89" s="419"/>
      <c r="AX89" s="419"/>
      <c r="BF89" s="419"/>
      <c r="BN89" s="419"/>
      <c r="BV89" s="419"/>
      <c r="CD89" s="419"/>
      <c r="CL89" s="419"/>
      <c r="CT89" s="419"/>
      <c r="DB89" s="419"/>
      <c r="DJ89" s="419"/>
      <c r="DR89" s="419"/>
    </row>
    <row r="90" spans="2:122" x14ac:dyDescent="0.25">
      <c r="B90" s="419"/>
      <c r="J90" s="419"/>
      <c r="R90" s="419"/>
      <c r="Z90" s="419"/>
      <c r="AH90" s="419"/>
      <c r="AP90" s="419"/>
      <c r="AX90" s="419"/>
      <c r="BF90" s="419"/>
      <c r="BN90" s="419"/>
      <c r="BV90" s="419"/>
      <c r="CD90" s="419"/>
      <c r="CL90" s="419"/>
      <c r="CT90" s="419"/>
      <c r="DB90" s="419"/>
      <c r="DJ90" s="419"/>
      <c r="DR90" s="419"/>
    </row>
    <row r="91" spans="2:122" x14ac:dyDescent="0.25">
      <c r="B91" s="419"/>
      <c r="J91" s="419"/>
      <c r="R91" s="419"/>
      <c r="Z91" s="419"/>
      <c r="AH91" s="419"/>
      <c r="AP91" s="419"/>
      <c r="AX91" s="419"/>
      <c r="BF91" s="419"/>
      <c r="BN91" s="419"/>
      <c r="BV91" s="419"/>
      <c r="CD91" s="419"/>
      <c r="CL91" s="419"/>
      <c r="CT91" s="419"/>
      <c r="DB91" s="419"/>
      <c r="DJ91" s="419"/>
      <c r="DR91" s="419"/>
    </row>
    <row r="92" spans="2:122" x14ac:dyDescent="0.25">
      <c r="B92" s="419"/>
      <c r="J92" s="419"/>
      <c r="R92" s="419"/>
      <c r="Z92" s="419"/>
      <c r="AH92" s="419"/>
      <c r="AP92" s="419"/>
      <c r="AX92" s="419"/>
      <c r="BF92" s="419"/>
      <c r="BN92" s="419"/>
      <c r="BV92" s="419"/>
      <c r="CD92" s="419"/>
      <c r="CL92" s="419"/>
      <c r="CT92" s="419"/>
      <c r="DB92" s="419"/>
      <c r="DJ92" s="419"/>
      <c r="DR92" s="419"/>
    </row>
    <row r="93" spans="2:122" x14ac:dyDescent="0.25">
      <c r="B93" s="419"/>
      <c r="J93" s="419"/>
      <c r="R93" s="419"/>
      <c r="Z93" s="419"/>
      <c r="AH93" s="419"/>
      <c r="AP93" s="419"/>
      <c r="AX93" s="419"/>
      <c r="BF93" s="419"/>
      <c r="BN93" s="419"/>
      <c r="BV93" s="419"/>
      <c r="CD93" s="419"/>
      <c r="CL93" s="419"/>
      <c r="CT93" s="419"/>
      <c r="DB93" s="419"/>
      <c r="DJ93" s="419"/>
      <c r="DR93" s="419"/>
    </row>
    <row r="94" spans="2:122" x14ac:dyDescent="0.25">
      <c r="B94" s="419"/>
      <c r="J94" s="419"/>
      <c r="R94" s="419"/>
      <c r="Z94" s="419"/>
      <c r="AH94" s="419"/>
      <c r="AP94" s="419"/>
      <c r="AX94" s="419"/>
      <c r="BF94" s="419"/>
      <c r="BN94" s="419"/>
      <c r="BV94" s="419"/>
      <c r="CD94" s="419"/>
      <c r="CL94" s="419"/>
      <c r="CT94" s="419"/>
      <c r="DB94" s="419"/>
      <c r="DJ94" s="419"/>
      <c r="DR94" s="419"/>
    </row>
    <row r="95" spans="2:122" x14ac:dyDescent="0.25">
      <c r="B95" s="419"/>
      <c r="J95" s="419"/>
      <c r="R95" s="419"/>
      <c r="Z95" s="419"/>
      <c r="AH95" s="419"/>
      <c r="AP95" s="419"/>
      <c r="AX95" s="419"/>
      <c r="BF95" s="419"/>
      <c r="BN95" s="419"/>
      <c r="BV95" s="419"/>
      <c r="CD95" s="419"/>
      <c r="CL95" s="419"/>
      <c r="CT95" s="419"/>
      <c r="DB95" s="419"/>
      <c r="DJ95" s="419"/>
      <c r="DR95" s="419"/>
    </row>
    <row r="96" spans="2:122" x14ac:dyDescent="0.25">
      <c r="B96" s="419"/>
      <c r="J96" s="419"/>
      <c r="R96" s="419"/>
      <c r="Z96" s="419"/>
      <c r="AH96" s="419"/>
      <c r="AP96" s="419"/>
      <c r="AX96" s="419"/>
      <c r="BF96" s="419"/>
      <c r="BN96" s="419"/>
      <c r="BV96" s="419"/>
      <c r="CD96" s="419"/>
      <c r="CL96" s="419"/>
      <c r="CT96" s="419"/>
      <c r="DB96" s="419"/>
      <c r="DJ96" s="419"/>
      <c r="DR96" s="419"/>
    </row>
    <row r="97" spans="2:122" x14ac:dyDescent="0.25">
      <c r="B97" s="419"/>
      <c r="J97" s="419"/>
      <c r="R97" s="419"/>
      <c r="Z97" s="419"/>
      <c r="AH97" s="419"/>
      <c r="AP97" s="419"/>
      <c r="AX97" s="419"/>
      <c r="BF97" s="419"/>
      <c r="BN97" s="419"/>
      <c r="BV97" s="419"/>
      <c r="CD97" s="419"/>
      <c r="CL97" s="419"/>
      <c r="CT97" s="419"/>
      <c r="DB97" s="419"/>
      <c r="DJ97" s="419"/>
      <c r="DR97" s="419"/>
    </row>
    <row r="98" spans="2:122" x14ac:dyDescent="0.25">
      <c r="B98" s="419"/>
      <c r="J98" s="419"/>
      <c r="R98" s="419"/>
      <c r="Z98" s="419"/>
      <c r="AH98" s="419"/>
      <c r="AP98" s="419"/>
      <c r="AX98" s="419"/>
      <c r="BF98" s="419"/>
      <c r="BN98" s="419"/>
      <c r="BV98" s="419"/>
      <c r="CD98" s="419"/>
      <c r="CL98" s="419"/>
      <c r="CT98" s="419"/>
      <c r="DB98" s="419"/>
      <c r="DJ98" s="419"/>
      <c r="DR98" s="419"/>
    </row>
    <row r="99" spans="2:122" x14ac:dyDescent="0.25">
      <c r="B99" s="419"/>
      <c r="J99" s="419"/>
      <c r="R99" s="419"/>
      <c r="Z99" s="419"/>
      <c r="AH99" s="419"/>
      <c r="AP99" s="419"/>
      <c r="AX99" s="419"/>
      <c r="BF99" s="419"/>
      <c r="BN99" s="419"/>
      <c r="BV99" s="419"/>
      <c r="CD99" s="419"/>
      <c r="CL99" s="419"/>
      <c r="CT99" s="419"/>
      <c r="DB99" s="419"/>
      <c r="DJ99" s="419"/>
      <c r="DR99" s="419"/>
    </row>
    <row r="100" spans="2:122" x14ac:dyDescent="0.25">
      <c r="B100" s="419"/>
      <c r="J100" s="419"/>
      <c r="R100" s="419"/>
      <c r="Z100" s="419"/>
      <c r="AH100" s="419"/>
      <c r="AP100" s="419"/>
      <c r="AX100" s="419"/>
      <c r="BF100" s="419"/>
      <c r="BN100" s="419"/>
      <c r="BV100" s="419"/>
      <c r="CD100" s="419"/>
      <c r="CL100" s="419"/>
      <c r="CT100" s="419"/>
      <c r="DB100" s="419"/>
      <c r="DJ100" s="419"/>
      <c r="DR100" s="419"/>
    </row>
    <row r="101" spans="2:122" x14ac:dyDescent="0.25">
      <c r="B101" s="419"/>
      <c r="J101" s="419"/>
      <c r="R101" s="419"/>
      <c r="Z101" s="419"/>
      <c r="AH101" s="419"/>
      <c r="AP101" s="419"/>
      <c r="AX101" s="419"/>
      <c r="BF101" s="419"/>
      <c r="BN101" s="419"/>
      <c r="BV101" s="419"/>
      <c r="CD101" s="419"/>
      <c r="CL101" s="419"/>
      <c r="CT101" s="419"/>
      <c r="DB101" s="419"/>
      <c r="DJ101" s="419"/>
      <c r="DR101" s="419"/>
    </row>
    <row r="102" spans="2:122" x14ac:dyDescent="0.25">
      <c r="B102" s="419"/>
      <c r="J102" s="419"/>
      <c r="R102" s="419"/>
      <c r="Z102" s="419"/>
      <c r="AH102" s="419"/>
      <c r="AP102" s="419"/>
      <c r="AX102" s="419"/>
      <c r="BF102" s="419"/>
      <c r="BN102" s="419"/>
      <c r="BV102" s="419"/>
      <c r="CD102" s="419"/>
      <c r="CL102" s="419"/>
      <c r="CT102" s="419"/>
      <c r="DB102" s="419"/>
      <c r="DJ102" s="419"/>
      <c r="DR102" s="419"/>
    </row>
    <row r="103" spans="2:122" x14ac:dyDescent="0.25">
      <c r="B103" s="419"/>
      <c r="J103" s="419"/>
      <c r="R103" s="419"/>
      <c r="Z103" s="419"/>
      <c r="AH103" s="419"/>
      <c r="AP103" s="419"/>
      <c r="AX103" s="419"/>
      <c r="BF103" s="419"/>
      <c r="BN103" s="419"/>
      <c r="BV103" s="419"/>
      <c r="CD103" s="419"/>
      <c r="CL103" s="419"/>
      <c r="CT103" s="419"/>
      <c r="DB103" s="419"/>
      <c r="DJ103" s="419"/>
      <c r="DR103" s="419"/>
    </row>
    <row r="104" spans="2:122" x14ac:dyDescent="0.25">
      <c r="B104" s="419"/>
      <c r="J104" s="419"/>
      <c r="R104" s="419"/>
      <c r="Z104" s="419"/>
      <c r="AH104" s="419"/>
      <c r="AP104" s="419"/>
      <c r="AX104" s="419"/>
      <c r="BF104" s="419"/>
      <c r="BN104" s="419"/>
      <c r="BV104" s="419"/>
      <c r="CD104" s="419"/>
      <c r="CL104" s="419"/>
      <c r="CT104" s="419"/>
      <c r="DB104" s="419"/>
      <c r="DJ104" s="419"/>
      <c r="DR104" s="419"/>
    </row>
    <row r="105" spans="2:122" x14ac:dyDescent="0.25">
      <c r="B105" s="419"/>
      <c r="J105" s="419"/>
      <c r="R105" s="419"/>
      <c r="Z105" s="419"/>
      <c r="AH105" s="419"/>
      <c r="AP105" s="419"/>
      <c r="AX105" s="419"/>
      <c r="BF105" s="419"/>
      <c r="BN105" s="419"/>
      <c r="BV105" s="419"/>
      <c r="CD105" s="419"/>
      <c r="CL105" s="419"/>
      <c r="CT105" s="419"/>
      <c r="DB105" s="419"/>
      <c r="DJ105" s="419"/>
      <c r="DR105" s="419"/>
    </row>
    <row r="106" spans="2:122" x14ac:dyDescent="0.25">
      <c r="B106" s="419"/>
      <c r="J106" s="419"/>
      <c r="R106" s="419"/>
      <c r="Z106" s="419"/>
      <c r="AH106" s="419"/>
      <c r="AP106" s="419"/>
      <c r="AX106" s="419"/>
      <c r="BF106" s="419"/>
      <c r="BN106" s="419"/>
      <c r="BV106" s="419"/>
      <c r="CD106" s="419"/>
      <c r="CL106" s="419"/>
      <c r="CT106" s="419"/>
      <c r="DB106" s="419"/>
      <c r="DJ106" s="419"/>
      <c r="DR106" s="419"/>
    </row>
    <row r="107" spans="2:122" x14ac:dyDescent="0.25">
      <c r="B107" s="419"/>
      <c r="J107" s="419"/>
      <c r="R107" s="419"/>
      <c r="Z107" s="419"/>
      <c r="AH107" s="419"/>
      <c r="AP107" s="419"/>
      <c r="AX107" s="419"/>
      <c r="BF107" s="419"/>
      <c r="BN107" s="419"/>
      <c r="BV107" s="419"/>
      <c r="CD107" s="419"/>
      <c r="CL107" s="419"/>
      <c r="CT107" s="419"/>
      <c r="DB107" s="419"/>
      <c r="DJ107" s="419"/>
      <c r="DR107" s="419"/>
    </row>
    <row r="108" spans="2:122" x14ac:dyDescent="0.25">
      <c r="B108" s="419"/>
      <c r="J108" s="419"/>
      <c r="R108" s="419"/>
      <c r="Z108" s="419"/>
      <c r="AH108" s="419"/>
      <c r="AP108" s="419"/>
      <c r="AX108" s="419"/>
      <c r="BF108" s="419"/>
      <c r="BN108" s="419"/>
      <c r="BV108" s="419"/>
      <c r="CD108" s="419"/>
      <c r="CL108" s="419"/>
      <c r="CT108" s="419"/>
      <c r="DB108" s="419"/>
      <c r="DJ108" s="419"/>
      <c r="DR108" s="419"/>
    </row>
    <row r="109" spans="2:122" x14ac:dyDescent="0.25">
      <c r="B109" s="419"/>
      <c r="J109" s="419"/>
      <c r="R109" s="419"/>
      <c r="Z109" s="419"/>
      <c r="AH109" s="419"/>
      <c r="AP109" s="419"/>
      <c r="AX109" s="419"/>
      <c r="BF109" s="419"/>
      <c r="BN109" s="419"/>
      <c r="BV109" s="419"/>
      <c r="CD109" s="419"/>
      <c r="CL109" s="419"/>
      <c r="CT109" s="419"/>
      <c r="DB109" s="419"/>
      <c r="DJ109" s="419"/>
      <c r="DR109" s="419"/>
    </row>
    <row r="110" spans="2:122" x14ac:dyDescent="0.25">
      <c r="B110" s="419"/>
      <c r="J110" s="419"/>
      <c r="R110" s="419"/>
      <c r="Z110" s="419"/>
      <c r="AH110" s="419"/>
      <c r="AP110" s="419"/>
      <c r="AX110" s="419"/>
      <c r="BF110" s="419"/>
      <c r="BN110" s="419"/>
      <c r="BV110" s="419"/>
      <c r="CD110" s="419"/>
      <c r="CL110" s="419"/>
      <c r="CT110" s="419"/>
      <c r="DB110" s="419"/>
      <c r="DJ110" s="419"/>
      <c r="DR110" s="419"/>
    </row>
    <row r="111" spans="2:122" x14ac:dyDescent="0.25">
      <c r="B111" s="419"/>
      <c r="J111" s="419"/>
      <c r="R111" s="419"/>
      <c r="Z111" s="419"/>
      <c r="AH111" s="419"/>
      <c r="AP111" s="419"/>
      <c r="AX111" s="419"/>
      <c r="BF111" s="419"/>
      <c r="BN111" s="419"/>
      <c r="BV111" s="419"/>
      <c r="CD111" s="419"/>
      <c r="CL111" s="419"/>
      <c r="CT111" s="419"/>
      <c r="DB111" s="419"/>
      <c r="DJ111" s="419"/>
      <c r="DR111" s="419"/>
    </row>
    <row r="112" spans="2:122" x14ac:dyDescent="0.25">
      <c r="B112" s="419"/>
      <c r="J112" s="419"/>
      <c r="R112" s="419"/>
      <c r="Z112" s="419"/>
      <c r="AH112" s="419"/>
      <c r="AP112" s="419"/>
      <c r="AX112" s="419"/>
      <c r="BF112" s="419"/>
      <c r="BN112" s="419"/>
      <c r="BV112" s="419"/>
      <c r="CD112" s="419"/>
      <c r="CL112" s="419"/>
      <c r="CT112" s="419"/>
      <c r="DB112" s="419"/>
      <c r="DJ112" s="419"/>
      <c r="DR112" s="419"/>
    </row>
    <row r="113" spans="2:122" x14ac:dyDescent="0.25">
      <c r="B113" s="419"/>
      <c r="J113" s="419"/>
      <c r="R113" s="419"/>
      <c r="Z113" s="419"/>
      <c r="AH113" s="419"/>
      <c r="AP113" s="419"/>
      <c r="AX113" s="419"/>
      <c r="BF113" s="419"/>
      <c r="BN113" s="419"/>
      <c r="BV113" s="419"/>
      <c r="CD113" s="419"/>
      <c r="CL113" s="419"/>
      <c r="CT113" s="419"/>
      <c r="DB113" s="419"/>
      <c r="DJ113" s="419"/>
      <c r="DR113" s="419"/>
    </row>
    <row r="114" spans="2:122" x14ac:dyDescent="0.25">
      <c r="B114" s="419"/>
      <c r="J114" s="419"/>
      <c r="R114" s="419"/>
      <c r="Z114" s="419"/>
      <c r="AH114" s="419"/>
      <c r="AP114" s="419"/>
      <c r="AX114" s="419"/>
      <c r="BF114" s="419"/>
      <c r="BN114" s="419"/>
      <c r="BV114" s="419"/>
      <c r="CD114" s="419"/>
      <c r="CL114" s="419"/>
      <c r="CT114" s="419"/>
      <c r="DB114" s="419"/>
      <c r="DJ114" s="419"/>
      <c r="DR114" s="419"/>
    </row>
    <row r="115" spans="2:122" x14ac:dyDescent="0.25">
      <c r="B115" s="419"/>
      <c r="J115" s="419"/>
      <c r="R115" s="419"/>
      <c r="Z115" s="419"/>
      <c r="AH115" s="419"/>
      <c r="AP115" s="419"/>
      <c r="AX115" s="419"/>
      <c r="BF115" s="419"/>
      <c r="BN115" s="419"/>
      <c r="BV115" s="419"/>
      <c r="CD115" s="419"/>
      <c r="CL115" s="419"/>
      <c r="CT115" s="419"/>
      <c r="DB115" s="419"/>
      <c r="DJ115" s="419"/>
      <c r="DR115" s="419"/>
    </row>
    <row r="116" spans="2:122" x14ac:dyDescent="0.25">
      <c r="B116" s="419"/>
      <c r="J116" s="419"/>
      <c r="R116" s="419"/>
      <c r="Z116" s="419"/>
      <c r="AH116" s="419"/>
      <c r="AP116" s="419"/>
      <c r="AX116" s="419"/>
      <c r="BF116" s="419"/>
      <c r="BN116" s="419"/>
      <c r="BV116" s="419"/>
      <c r="CD116" s="419"/>
      <c r="CL116" s="419"/>
      <c r="CT116" s="419"/>
      <c r="DB116" s="419"/>
      <c r="DJ116" s="419"/>
      <c r="DR116" s="419"/>
    </row>
    <row r="117" spans="2:122" x14ac:dyDescent="0.25">
      <c r="B117" s="419"/>
      <c r="J117" s="419"/>
      <c r="R117" s="419"/>
      <c r="Z117" s="419"/>
      <c r="AH117" s="419"/>
      <c r="AP117" s="419"/>
      <c r="AX117" s="419"/>
      <c r="BF117" s="419"/>
      <c r="BN117" s="419"/>
      <c r="BV117" s="419"/>
      <c r="CD117" s="419"/>
      <c r="CL117" s="419"/>
      <c r="CT117" s="419"/>
      <c r="DB117" s="419"/>
      <c r="DJ117" s="419"/>
      <c r="DR117" s="419"/>
    </row>
    <row r="118" spans="2:122" x14ac:dyDescent="0.25">
      <c r="B118" s="419"/>
      <c r="J118" s="419"/>
      <c r="R118" s="419"/>
      <c r="Z118" s="419"/>
      <c r="AH118" s="419"/>
      <c r="AP118" s="419"/>
      <c r="AX118" s="419"/>
      <c r="BF118" s="419"/>
      <c r="BN118" s="419"/>
      <c r="BV118" s="419"/>
      <c r="CD118" s="419"/>
      <c r="CL118" s="419"/>
      <c r="CT118" s="419"/>
      <c r="DB118" s="419"/>
      <c r="DJ118" s="419"/>
      <c r="DR118" s="419"/>
    </row>
    <row r="119" spans="2:122" x14ac:dyDescent="0.25">
      <c r="B119" s="419"/>
      <c r="J119" s="419"/>
      <c r="R119" s="419"/>
      <c r="Z119" s="419"/>
      <c r="AH119" s="419"/>
      <c r="AP119" s="419"/>
      <c r="AX119" s="419"/>
      <c r="BF119" s="419"/>
      <c r="BN119" s="419"/>
      <c r="BV119" s="419"/>
      <c r="CD119" s="419"/>
      <c r="CL119" s="419"/>
      <c r="CT119" s="419"/>
      <c r="DB119" s="419"/>
      <c r="DJ119" s="419"/>
      <c r="DR119" s="419"/>
    </row>
    <row r="120" spans="2:122" x14ac:dyDescent="0.25">
      <c r="B120" s="419"/>
      <c r="J120" s="419"/>
      <c r="R120" s="419"/>
      <c r="Z120" s="419"/>
      <c r="AH120" s="419"/>
      <c r="AP120" s="419"/>
      <c r="AX120" s="419"/>
      <c r="BF120" s="419"/>
      <c r="BN120" s="419"/>
      <c r="BV120" s="419"/>
      <c r="CD120" s="419"/>
      <c r="CL120" s="419"/>
      <c r="CT120" s="419"/>
      <c r="DB120" s="419"/>
      <c r="DJ120" s="419"/>
      <c r="DR120" s="419"/>
    </row>
    <row r="121" spans="2:122" x14ac:dyDescent="0.25">
      <c r="B121" s="419"/>
      <c r="J121" s="419"/>
      <c r="R121" s="419"/>
      <c r="Z121" s="419"/>
      <c r="AH121" s="419"/>
      <c r="AP121" s="419"/>
      <c r="AX121" s="419"/>
      <c r="BF121" s="419"/>
      <c r="BN121" s="419"/>
      <c r="BV121" s="419"/>
      <c r="CD121" s="419"/>
      <c r="CL121" s="419"/>
      <c r="CT121" s="419"/>
      <c r="DB121" s="419"/>
      <c r="DJ121" s="419"/>
      <c r="DR121" s="419"/>
    </row>
    <row r="122" spans="2:122" x14ac:dyDescent="0.25">
      <c r="B122" s="419"/>
      <c r="J122" s="419"/>
      <c r="R122" s="419"/>
      <c r="Z122" s="419"/>
      <c r="AH122" s="419"/>
      <c r="AP122" s="419"/>
      <c r="AX122" s="419"/>
      <c r="BF122" s="419"/>
      <c r="BN122" s="419"/>
      <c r="BV122" s="419"/>
      <c r="CD122" s="419"/>
      <c r="CL122" s="419"/>
      <c r="CT122" s="419"/>
      <c r="DB122" s="419"/>
      <c r="DJ122" s="419"/>
      <c r="DR122" s="419"/>
    </row>
    <row r="123" spans="2:122" x14ac:dyDescent="0.25">
      <c r="B123" s="419"/>
      <c r="J123" s="419"/>
      <c r="R123" s="419"/>
      <c r="Z123" s="419"/>
      <c r="AH123" s="419"/>
      <c r="AP123" s="419"/>
      <c r="AX123" s="419"/>
      <c r="BF123" s="419"/>
      <c r="BN123" s="419"/>
      <c r="BV123" s="419"/>
      <c r="CD123" s="419"/>
      <c r="CL123" s="419"/>
      <c r="CT123" s="419"/>
      <c r="DB123" s="419"/>
      <c r="DJ123" s="419"/>
      <c r="DR123" s="419"/>
    </row>
    <row r="124" spans="2:122" x14ac:dyDescent="0.25">
      <c r="B124" s="419"/>
      <c r="J124" s="419"/>
      <c r="R124" s="419"/>
      <c r="Z124" s="419"/>
      <c r="AH124" s="419"/>
      <c r="AP124" s="419"/>
      <c r="AX124" s="419"/>
      <c r="BF124" s="419"/>
      <c r="BN124" s="419"/>
      <c r="BV124" s="419"/>
      <c r="CD124" s="419"/>
      <c r="CL124" s="419"/>
      <c r="CT124" s="419"/>
      <c r="DB124" s="419"/>
      <c r="DJ124" s="419"/>
      <c r="DR124" s="419"/>
    </row>
    <row r="125" spans="2:122" x14ac:dyDescent="0.25">
      <c r="B125" s="419"/>
      <c r="J125" s="419"/>
      <c r="R125" s="419"/>
      <c r="Z125" s="419"/>
      <c r="AH125" s="419"/>
      <c r="AP125" s="419"/>
      <c r="AX125" s="419"/>
      <c r="BF125" s="419"/>
      <c r="BN125" s="419"/>
      <c r="BV125" s="419"/>
      <c r="CD125" s="419"/>
      <c r="CL125" s="419"/>
      <c r="CT125" s="419"/>
      <c r="DB125" s="419"/>
      <c r="DJ125" s="419"/>
      <c r="DR125" s="419"/>
    </row>
    <row r="126" spans="2:122" x14ac:dyDescent="0.25">
      <c r="B126" s="419"/>
      <c r="J126" s="419"/>
      <c r="R126" s="419"/>
      <c r="Z126" s="419"/>
      <c r="AH126" s="419"/>
      <c r="AP126" s="419"/>
      <c r="AX126" s="419"/>
      <c r="BF126" s="419"/>
      <c r="BN126" s="419"/>
      <c r="BV126" s="419"/>
      <c r="CD126" s="419"/>
      <c r="CL126" s="419"/>
      <c r="CT126" s="419"/>
      <c r="DB126" s="419"/>
      <c r="DJ126" s="419"/>
      <c r="DR126" s="419"/>
    </row>
    <row r="127" spans="2:122" x14ac:dyDescent="0.25">
      <c r="B127" s="419"/>
      <c r="J127" s="419"/>
      <c r="R127" s="419"/>
      <c r="Z127" s="419"/>
      <c r="AH127" s="419"/>
      <c r="AP127" s="419"/>
      <c r="AX127" s="419"/>
      <c r="BF127" s="419"/>
      <c r="BN127" s="419"/>
      <c r="BV127" s="419"/>
      <c r="CD127" s="419"/>
      <c r="CL127" s="419"/>
      <c r="CT127" s="419"/>
      <c r="DB127" s="419"/>
      <c r="DJ127" s="419"/>
      <c r="DR127" s="419"/>
    </row>
    <row r="128" spans="2:122" x14ac:dyDescent="0.25">
      <c r="B128" s="419"/>
      <c r="J128" s="419"/>
      <c r="R128" s="419"/>
      <c r="Z128" s="419"/>
      <c r="AH128" s="419"/>
      <c r="AP128" s="419"/>
      <c r="AX128" s="419"/>
      <c r="BF128" s="419"/>
      <c r="BN128" s="419"/>
      <c r="BV128" s="419"/>
      <c r="CD128" s="419"/>
      <c r="CL128" s="419"/>
      <c r="CT128" s="419"/>
      <c r="DB128" s="419"/>
      <c r="DJ128" s="419"/>
      <c r="DR128" s="419"/>
    </row>
    <row r="129" spans="2:122" x14ac:dyDescent="0.25">
      <c r="B129" s="419"/>
      <c r="J129" s="419"/>
      <c r="R129" s="419"/>
      <c r="Z129" s="419"/>
      <c r="AH129" s="419"/>
      <c r="AP129" s="419"/>
      <c r="AX129" s="419"/>
      <c r="BF129" s="419"/>
      <c r="BN129" s="419"/>
      <c r="BV129" s="419"/>
      <c r="CD129" s="419"/>
      <c r="CL129" s="419"/>
      <c r="CT129" s="419"/>
      <c r="DB129" s="419"/>
      <c r="DJ129" s="419"/>
      <c r="DR129" s="419"/>
    </row>
    <row r="130" spans="2:122" x14ac:dyDescent="0.25">
      <c r="B130" s="419"/>
      <c r="J130" s="419"/>
      <c r="R130" s="419"/>
      <c r="Z130" s="419"/>
      <c r="AH130" s="419"/>
      <c r="AP130" s="419"/>
      <c r="AX130" s="419"/>
      <c r="BF130" s="419"/>
      <c r="BN130" s="419"/>
      <c r="BV130" s="419"/>
      <c r="CD130" s="419"/>
      <c r="CL130" s="419"/>
      <c r="CT130" s="419"/>
      <c r="DB130" s="419"/>
      <c r="DJ130" s="419"/>
      <c r="DR130" s="419"/>
    </row>
    <row r="131" spans="2:122" x14ac:dyDescent="0.25">
      <c r="B131" s="419"/>
      <c r="J131" s="419"/>
      <c r="R131" s="419"/>
      <c r="Z131" s="419"/>
      <c r="AH131" s="419"/>
      <c r="AP131" s="419"/>
      <c r="AX131" s="419"/>
      <c r="BF131" s="419"/>
      <c r="BN131" s="419"/>
      <c r="BV131" s="419"/>
      <c r="CD131" s="419"/>
      <c r="CL131" s="419"/>
      <c r="CT131" s="419"/>
      <c r="DB131" s="419"/>
      <c r="DJ131" s="419"/>
      <c r="DR131" s="419"/>
    </row>
    <row r="132" spans="2:122" x14ac:dyDescent="0.25">
      <c r="B132" s="419"/>
      <c r="J132" s="419"/>
      <c r="R132" s="419"/>
      <c r="Z132" s="419"/>
      <c r="AH132" s="419"/>
      <c r="AP132" s="419"/>
      <c r="AX132" s="419"/>
      <c r="BF132" s="419"/>
      <c r="BN132" s="419"/>
      <c r="BV132" s="419"/>
      <c r="CD132" s="419"/>
      <c r="CL132" s="419"/>
      <c r="CT132" s="419"/>
      <c r="DB132" s="419"/>
      <c r="DJ132" s="419"/>
      <c r="DR132" s="419"/>
    </row>
    <row r="133" spans="2:122" x14ac:dyDescent="0.25">
      <c r="B133" s="419"/>
      <c r="J133" s="419"/>
      <c r="R133" s="419"/>
      <c r="Z133" s="419"/>
      <c r="AH133" s="419"/>
      <c r="AP133" s="419"/>
      <c r="AX133" s="419"/>
      <c r="BF133" s="419"/>
      <c r="BN133" s="419"/>
      <c r="BV133" s="419"/>
      <c r="CD133" s="419"/>
      <c r="CL133" s="419"/>
      <c r="CT133" s="419"/>
      <c r="DB133" s="419"/>
      <c r="DJ133" s="419"/>
      <c r="DR133" s="419"/>
    </row>
    <row r="134" spans="2:122" x14ac:dyDescent="0.25">
      <c r="B134" s="419"/>
      <c r="J134" s="419"/>
      <c r="R134" s="419"/>
      <c r="Z134" s="419"/>
      <c r="AH134" s="419"/>
      <c r="AP134" s="419"/>
      <c r="AX134" s="419"/>
      <c r="BF134" s="419"/>
      <c r="BN134" s="419"/>
      <c r="BV134" s="419"/>
      <c r="CD134" s="419"/>
      <c r="CL134" s="419"/>
      <c r="CT134" s="419"/>
      <c r="DB134" s="419"/>
      <c r="DJ134" s="419"/>
      <c r="DR134" s="419"/>
    </row>
    <row r="135" spans="2:122" x14ac:dyDescent="0.25">
      <c r="B135" s="419"/>
      <c r="J135" s="419"/>
      <c r="R135" s="419"/>
      <c r="Z135" s="419"/>
      <c r="AH135" s="419"/>
      <c r="AP135" s="419"/>
      <c r="AX135" s="419"/>
      <c r="BF135" s="419"/>
      <c r="BN135" s="419"/>
      <c r="BV135" s="419"/>
      <c r="CD135" s="419"/>
      <c r="CL135" s="419"/>
      <c r="CT135" s="419"/>
      <c r="DB135" s="419"/>
      <c r="DJ135" s="419"/>
      <c r="DR135" s="419"/>
    </row>
    <row r="136" spans="2:122" x14ac:dyDescent="0.25">
      <c r="B136" s="419"/>
      <c r="J136" s="419"/>
      <c r="R136" s="419"/>
      <c r="Z136" s="419"/>
      <c r="AH136" s="419"/>
      <c r="AP136" s="419"/>
      <c r="AX136" s="419"/>
      <c r="BF136" s="419"/>
      <c r="BN136" s="419"/>
      <c r="BV136" s="419"/>
      <c r="CD136" s="419"/>
      <c r="CL136" s="419"/>
      <c r="CT136" s="419"/>
      <c r="DB136" s="419"/>
      <c r="DJ136" s="419"/>
      <c r="DR136" s="419"/>
    </row>
    <row r="137" spans="2:122" x14ac:dyDescent="0.25">
      <c r="B137" s="419"/>
      <c r="J137" s="419"/>
      <c r="R137" s="419"/>
      <c r="Z137" s="419"/>
      <c r="AH137" s="419"/>
      <c r="AP137" s="419"/>
      <c r="AX137" s="419"/>
      <c r="BF137" s="419"/>
      <c r="BN137" s="419"/>
      <c r="BV137" s="419"/>
      <c r="CD137" s="419"/>
      <c r="CL137" s="419"/>
      <c r="CT137" s="419"/>
      <c r="DB137" s="419"/>
      <c r="DJ137" s="419"/>
      <c r="DR137" s="419"/>
    </row>
    <row r="138" spans="2:122" x14ac:dyDescent="0.25">
      <c r="B138" s="419"/>
      <c r="J138" s="419"/>
      <c r="R138" s="419"/>
      <c r="Z138" s="419"/>
      <c r="AH138" s="419"/>
      <c r="AP138" s="419"/>
      <c r="AX138" s="419"/>
      <c r="BF138" s="419"/>
      <c r="BN138" s="419"/>
      <c r="BV138" s="419"/>
      <c r="CD138" s="419"/>
      <c r="CL138" s="419"/>
      <c r="CT138" s="419"/>
      <c r="DB138" s="419"/>
      <c r="DJ138" s="419"/>
      <c r="DR138" s="419"/>
    </row>
    <row r="139" spans="2:122" x14ac:dyDescent="0.25">
      <c r="B139" s="419"/>
      <c r="J139" s="419"/>
      <c r="R139" s="419"/>
      <c r="Z139" s="419"/>
      <c r="AH139" s="419"/>
      <c r="AP139" s="419"/>
      <c r="AX139" s="419"/>
      <c r="BF139" s="419"/>
      <c r="BN139" s="419"/>
      <c r="BV139" s="419"/>
      <c r="CD139" s="419"/>
      <c r="CL139" s="419"/>
      <c r="CT139" s="419"/>
      <c r="DB139" s="419"/>
      <c r="DJ139" s="419"/>
      <c r="DR139" s="419"/>
    </row>
    <row r="140" spans="2:122" x14ac:dyDescent="0.25">
      <c r="B140" s="419"/>
      <c r="J140" s="419"/>
      <c r="R140" s="419"/>
      <c r="Z140" s="419"/>
      <c r="AH140" s="419"/>
      <c r="AP140" s="419"/>
      <c r="AX140" s="419"/>
      <c r="BF140" s="419"/>
      <c r="BN140" s="419"/>
      <c r="BV140" s="419"/>
      <c r="CD140" s="419"/>
      <c r="CL140" s="419"/>
      <c r="CT140" s="419"/>
      <c r="DB140" s="419"/>
      <c r="DJ140" s="419"/>
      <c r="DR140" s="419"/>
    </row>
    <row r="141" spans="2:122" x14ac:dyDescent="0.25">
      <c r="B141" s="419"/>
      <c r="J141" s="419"/>
      <c r="R141" s="419"/>
      <c r="Z141" s="419"/>
      <c r="AH141" s="419"/>
      <c r="AP141" s="419"/>
      <c r="AX141" s="419"/>
      <c r="BF141" s="419"/>
      <c r="BN141" s="419"/>
      <c r="BV141" s="419"/>
      <c r="CD141" s="419"/>
      <c r="CL141" s="419"/>
      <c r="CT141" s="419"/>
      <c r="DB141" s="419"/>
      <c r="DJ141" s="419"/>
      <c r="DR141" s="419"/>
    </row>
    <row r="142" spans="2:122" x14ac:dyDescent="0.25">
      <c r="B142" s="419"/>
      <c r="J142" s="419"/>
      <c r="R142" s="419"/>
      <c r="Z142" s="419"/>
      <c r="AH142" s="419"/>
      <c r="AP142" s="419"/>
      <c r="AX142" s="419"/>
      <c r="BF142" s="419"/>
      <c r="BN142" s="419"/>
      <c r="BV142" s="419"/>
      <c r="CD142" s="419"/>
      <c r="CL142" s="419"/>
      <c r="CT142" s="419"/>
      <c r="DB142" s="419"/>
      <c r="DJ142" s="419"/>
      <c r="DR142" s="419"/>
    </row>
    <row r="143" spans="2:122" x14ac:dyDescent="0.25">
      <c r="B143" s="419"/>
      <c r="J143" s="419"/>
      <c r="R143" s="419"/>
      <c r="Z143" s="419"/>
      <c r="AH143" s="419"/>
      <c r="AP143" s="419"/>
      <c r="AX143" s="419"/>
      <c r="BF143" s="419"/>
      <c r="BN143" s="419"/>
      <c r="BV143" s="419"/>
      <c r="CD143" s="419"/>
      <c r="CL143" s="419"/>
      <c r="CT143" s="419"/>
      <c r="DB143" s="419"/>
      <c r="DJ143" s="419"/>
      <c r="DR143" s="419"/>
    </row>
    <row r="144" spans="2:122" x14ac:dyDescent="0.25">
      <c r="B144" s="419"/>
      <c r="J144" s="419"/>
      <c r="R144" s="419"/>
      <c r="Z144" s="419"/>
      <c r="AH144" s="419"/>
      <c r="AP144" s="419"/>
      <c r="AX144" s="419"/>
      <c r="BF144" s="419"/>
      <c r="BN144" s="419"/>
      <c r="BV144" s="419"/>
      <c r="CD144" s="419"/>
      <c r="CL144" s="419"/>
      <c r="CT144" s="419"/>
      <c r="DB144" s="419"/>
      <c r="DJ144" s="419"/>
      <c r="DR144" s="419"/>
    </row>
    <row r="145" spans="2:122" x14ac:dyDescent="0.25">
      <c r="B145" s="419"/>
      <c r="J145" s="419"/>
      <c r="R145" s="419"/>
      <c r="Z145" s="419"/>
      <c r="AH145" s="419"/>
      <c r="AP145" s="419"/>
      <c r="AX145" s="419"/>
      <c r="BF145" s="419"/>
      <c r="BN145" s="419"/>
      <c r="BV145" s="419"/>
      <c r="CD145" s="419"/>
      <c r="CL145" s="419"/>
      <c r="CT145" s="419"/>
      <c r="DB145" s="419"/>
      <c r="DJ145" s="419"/>
      <c r="DR145" s="419"/>
    </row>
    <row r="146" spans="2:122" x14ac:dyDescent="0.25">
      <c r="B146" s="419"/>
      <c r="J146" s="419"/>
      <c r="R146" s="419"/>
      <c r="Z146" s="419"/>
      <c r="AH146" s="419"/>
      <c r="AP146" s="419"/>
      <c r="AX146" s="419"/>
      <c r="BF146" s="419"/>
      <c r="BN146" s="419"/>
      <c r="BV146" s="419"/>
      <c r="CD146" s="419"/>
      <c r="CL146" s="419"/>
      <c r="CT146" s="419"/>
      <c r="DB146" s="419"/>
      <c r="DJ146" s="419"/>
      <c r="DR146" s="419"/>
    </row>
    <row r="147" spans="2:122" x14ac:dyDescent="0.25">
      <c r="B147" s="419"/>
      <c r="J147" s="419"/>
      <c r="R147" s="419"/>
      <c r="Z147" s="419"/>
      <c r="AH147" s="419"/>
      <c r="AP147" s="419"/>
      <c r="AX147" s="419"/>
      <c r="BF147" s="419"/>
      <c r="BN147" s="419"/>
      <c r="BV147" s="419"/>
      <c r="CD147" s="419"/>
      <c r="CL147" s="419"/>
      <c r="CT147" s="419"/>
      <c r="DB147" s="419"/>
      <c r="DJ147" s="419"/>
      <c r="DR147" s="419"/>
    </row>
    <row r="148" spans="2:122" x14ac:dyDescent="0.25">
      <c r="B148" s="419"/>
      <c r="J148" s="419"/>
      <c r="R148" s="419"/>
      <c r="Z148" s="419"/>
      <c r="AH148" s="419"/>
      <c r="AP148" s="419"/>
      <c r="AX148" s="419"/>
      <c r="BF148" s="419"/>
      <c r="BN148" s="419"/>
      <c r="BV148" s="419"/>
      <c r="CD148" s="419"/>
      <c r="CL148" s="419"/>
      <c r="CT148" s="419"/>
      <c r="DB148" s="419"/>
      <c r="DJ148" s="419"/>
      <c r="DR148" s="419"/>
    </row>
    <row r="149" spans="2:122" x14ac:dyDescent="0.25">
      <c r="B149" s="419"/>
      <c r="J149" s="419"/>
      <c r="R149" s="419"/>
      <c r="Z149" s="419"/>
      <c r="AH149" s="419"/>
      <c r="AP149" s="419"/>
      <c r="AX149" s="419"/>
      <c r="BF149" s="419"/>
      <c r="BN149" s="419"/>
      <c r="BV149" s="419"/>
      <c r="CD149" s="419"/>
      <c r="CL149" s="419"/>
      <c r="CT149" s="419"/>
      <c r="DB149" s="419"/>
      <c r="DJ149" s="419"/>
      <c r="DR149" s="419"/>
    </row>
    <row r="150" spans="2:122" x14ac:dyDescent="0.25">
      <c r="B150" s="419"/>
      <c r="J150" s="419"/>
      <c r="R150" s="419"/>
      <c r="Z150" s="419"/>
      <c r="AH150" s="419"/>
      <c r="AP150" s="419"/>
      <c r="AX150" s="419"/>
      <c r="BF150" s="419"/>
      <c r="BN150" s="419"/>
      <c r="BV150" s="419"/>
      <c r="CD150" s="419"/>
      <c r="CL150" s="419"/>
      <c r="CT150" s="419"/>
      <c r="DB150" s="419"/>
      <c r="DJ150" s="419"/>
      <c r="DR150" s="419"/>
    </row>
    <row r="151" spans="2:122" x14ac:dyDescent="0.25">
      <c r="B151" s="419"/>
      <c r="J151" s="419"/>
      <c r="R151" s="419"/>
      <c r="Z151" s="419"/>
      <c r="AH151" s="419"/>
      <c r="AP151" s="419"/>
      <c r="AX151" s="419"/>
      <c r="BF151" s="419"/>
      <c r="BN151" s="419"/>
      <c r="BV151" s="419"/>
      <c r="CD151" s="419"/>
      <c r="CL151" s="419"/>
      <c r="CT151" s="419"/>
      <c r="DB151" s="419"/>
      <c r="DJ151" s="419"/>
      <c r="DR151" s="419"/>
    </row>
    <row r="152" spans="2:122" x14ac:dyDescent="0.25">
      <c r="B152" s="419"/>
      <c r="J152" s="419"/>
      <c r="R152" s="419"/>
      <c r="Z152" s="419"/>
      <c r="AH152" s="419"/>
      <c r="AP152" s="419"/>
      <c r="AX152" s="419"/>
      <c r="BF152" s="419"/>
      <c r="BN152" s="419"/>
      <c r="BV152" s="419"/>
      <c r="CD152" s="419"/>
      <c r="CL152" s="419"/>
      <c r="CT152" s="419"/>
      <c r="DB152" s="419"/>
      <c r="DJ152" s="419"/>
      <c r="DR152" s="419"/>
    </row>
    <row r="153" spans="2:122" x14ac:dyDescent="0.25">
      <c r="B153" s="419"/>
      <c r="J153" s="419"/>
      <c r="R153" s="419"/>
      <c r="Z153" s="419"/>
      <c r="AH153" s="419"/>
      <c r="AP153" s="419"/>
      <c r="AX153" s="419"/>
      <c r="BF153" s="419"/>
      <c r="BN153" s="419"/>
      <c r="BV153" s="419"/>
      <c r="CD153" s="419"/>
      <c r="CL153" s="419"/>
      <c r="CT153" s="419"/>
      <c r="DB153" s="419"/>
      <c r="DJ153" s="419"/>
      <c r="DR153" s="419"/>
    </row>
    <row r="154" spans="2:122" x14ac:dyDescent="0.25">
      <c r="B154" s="419"/>
      <c r="J154" s="419"/>
      <c r="R154" s="419"/>
      <c r="Z154" s="419"/>
      <c r="AH154" s="419"/>
      <c r="AP154" s="419"/>
      <c r="AX154" s="419"/>
      <c r="BF154" s="419"/>
      <c r="BN154" s="419"/>
      <c r="BV154" s="419"/>
      <c r="CD154" s="419"/>
      <c r="CL154" s="419"/>
      <c r="CT154" s="419"/>
      <c r="DB154" s="419"/>
      <c r="DJ154" s="419"/>
      <c r="DR154" s="419"/>
    </row>
    <row r="155" spans="2:122" x14ac:dyDescent="0.25">
      <c r="B155" s="419"/>
      <c r="J155" s="419"/>
      <c r="R155" s="419"/>
      <c r="Z155" s="419"/>
      <c r="AH155" s="419"/>
      <c r="AP155" s="419"/>
      <c r="AX155" s="419"/>
      <c r="BF155" s="419"/>
      <c r="BN155" s="419"/>
      <c r="BV155" s="419"/>
      <c r="CD155" s="419"/>
      <c r="CL155" s="419"/>
      <c r="CT155" s="419"/>
      <c r="DB155" s="419"/>
      <c r="DJ155" s="419"/>
      <c r="DR155" s="419"/>
    </row>
    <row r="156" spans="2:122" x14ac:dyDescent="0.25">
      <c r="B156" s="419"/>
      <c r="J156" s="419"/>
      <c r="R156" s="419"/>
      <c r="Z156" s="419"/>
      <c r="AH156" s="419"/>
      <c r="AP156" s="419"/>
      <c r="AX156" s="419"/>
      <c r="BF156" s="419"/>
      <c r="BN156" s="419"/>
      <c r="BV156" s="419"/>
      <c r="CD156" s="419"/>
      <c r="CL156" s="419"/>
      <c r="CT156" s="419"/>
      <c r="DB156" s="419"/>
      <c r="DJ156" s="419"/>
      <c r="DR156" s="419"/>
    </row>
    <row r="157" spans="2:122" x14ac:dyDescent="0.25">
      <c r="B157" s="419"/>
      <c r="J157" s="419"/>
      <c r="R157" s="419"/>
      <c r="Z157" s="419"/>
      <c r="AH157" s="419"/>
      <c r="AP157" s="419"/>
      <c r="AX157" s="419"/>
      <c r="BF157" s="419"/>
      <c r="BN157" s="419"/>
      <c r="BV157" s="419"/>
      <c r="CD157" s="419"/>
      <c r="CL157" s="419"/>
      <c r="CT157" s="419"/>
      <c r="DB157" s="419"/>
      <c r="DJ157" s="419"/>
      <c r="DR157" s="419"/>
    </row>
    <row r="158" spans="2:122" x14ac:dyDescent="0.25">
      <c r="B158" s="419"/>
      <c r="J158" s="419"/>
      <c r="R158" s="419"/>
      <c r="Z158" s="419"/>
      <c r="AH158" s="419"/>
      <c r="AP158" s="419"/>
      <c r="AX158" s="419"/>
      <c r="BF158" s="419"/>
      <c r="BN158" s="419"/>
      <c r="BV158" s="419"/>
      <c r="CD158" s="419"/>
      <c r="CL158" s="419"/>
      <c r="CT158" s="419"/>
      <c r="DB158" s="419"/>
      <c r="DJ158" s="419"/>
      <c r="DR158" s="419"/>
    </row>
    <row r="159" spans="2:122" x14ac:dyDescent="0.25">
      <c r="B159" s="419"/>
      <c r="J159" s="419"/>
      <c r="R159" s="419"/>
      <c r="Z159" s="419"/>
      <c r="AH159" s="419"/>
      <c r="AP159" s="419"/>
      <c r="AX159" s="419"/>
      <c r="BF159" s="419"/>
      <c r="BN159" s="419"/>
      <c r="BV159" s="419"/>
      <c r="CD159" s="419"/>
      <c r="CL159" s="419"/>
      <c r="CT159" s="419"/>
      <c r="DB159" s="419"/>
      <c r="DJ159" s="419"/>
      <c r="DR159" s="419"/>
    </row>
    <row r="160" spans="2:122" x14ac:dyDescent="0.25">
      <c r="B160" s="419"/>
      <c r="J160" s="419"/>
      <c r="R160" s="419"/>
      <c r="Z160" s="419"/>
      <c r="AH160" s="419"/>
      <c r="AP160" s="419"/>
      <c r="AX160" s="419"/>
      <c r="BF160" s="419"/>
      <c r="BN160" s="419"/>
      <c r="BV160" s="419"/>
      <c r="CD160" s="419"/>
      <c r="CL160" s="419"/>
      <c r="CT160" s="419"/>
      <c r="DB160" s="419"/>
      <c r="DJ160" s="419"/>
      <c r="DR160" s="419"/>
    </row>
    <row r="161" spans="2:126" x14ac:dyDescent="0.25">
      <c r="B161" s="419"/>
      <c r="J161" s="419"/>
      <c r="R161" s="419"/>
      <c r="Z161" s="419"/>
      <c r="AH161" s="419"/>
      <c r="AP161" s="419"/>
      <c r="AX161" s="419"/>
      <c r="BF161" s="419"/>
      <c r="BN161" s="419"/>
      <c r="BV161" s="419"/>
      <c r="CD161" s="419"/>
      <c r="CL161" s="419"/>
      <c r="CT161" s="419"/>
      <c r="DB161" s="419"/>
      <c r="DJ161" s="419"/>
      <c r="DR161" s="419"/>
    </row>
    <row r="162" spans="2:126" x14ac:dyDescent="0.25">
      <c r="B162" s="419"/>
      <c r="J162" s="419"/>
      <c r="R162" s="419"/>
      <c r="Z162" s="419"/>
      <c r="AH162" s="419"/>
      <c r="AP162" s="419"/>
      <c r="AX162" s="419"/>
      <c r="BF162" s="419"/>
      <c r="BN162" s="419"/>
      <c r="BV162" s="419"/>
      <c r="CD162" s="419"/>
      <c r="CL162" s="419"/>
      <c r="CT162" s="419"/>
      <c r="DB162" s="419"/>
      <c r="DJ162" s="419"/>
      <c r="DR162" s="419"/>
    </row>
    <row r="163" spans="2:126" x14ac:dyDescent="0.25">
      <c r="B163" s="419"/>
      <c r="J163" s="419"/>
      <c r="R163" s="419"/>
      <c r="Z163" s="419"/>
      <c r="AH163" s="419"/>
      <c r="AP163" s="419"/>
      <c r="AX163" s="419"/>
      <c r="BF163" s="419"/>
      <c r="BN163" s="419"/>
      <c r="BV163" s="419"/>
      <c r="CD163" s="419"/>
      <c r="CL163" s="419"/>
      <c r="CT163" s="419"/>
      <c r="DB163" s="419"/>
      <c r="DJ163" s="419"/>
      <c r="DR163" s="419"/>
    </row>
    <row r="164" spans="2:126" x14ac:dyDescent="0.25">
      <c r="B164" s="419"/>
      <c r="J164" s="419"/>
      <c r="R164" s="419"/>
      <c r="Z164" s="419"/>
      <c r="AH164" s="419"/>
      <c r="AP164" s="419"/>
      <c r="AX164" s="419"/>
      <c r="BF164" s="419"/>
      <c r="BN164" s="419"/>
      <c r="BV164" s="419"/>
      <c r="CD164" s="419"/>
      <c r="CL164" s="419"/>
      <c r="CT164" s="419"/>
      <c r="DB164" s="419"/>
      <c r="DJ164" s="419"/>
      <c r="DR164" s="419"/>
    </row>
    <row r="165" spans="2:126" x14ac:dyDescent="0.25">
      <c r="B165" s="419"/>
      <c r="J165" s="419"/>
      <c r="R165" s="419"/>
      <c r="Z165" s="419"/>
      <c r="AH165" s="419"/>
      <c r="AP165" s="419"/>
      <c r="AX165" s="419"/>
      <c r="BF165" s="419"/>
      <c r="BN165" s="419"/>
      <c r="BV165" s="419"/>
      <c r="CD165" s="419"/>
      <c r="CL165" s="419"/>
      <c r="CT165" s="419"/>
      <c r="DB165" s="419"/>
      <c r="DJ165" s="419"/>
      <c r="DR165" s="419"/>
    </row>
    <row r="166" spans="2:126" x14ac:dyDescent="0.25">
      <c r="B166" s="419"/>
      <c r="J166" s="419"/>
      <c r="R166" s="419"/>
      <c r="Z166" s="419"/>
      <c r="AH166" s="419"/>
      <c r="AP166" s="419"/>
      <c r="AX166" s="419"/>
      <c r="BF166" s="419"/>
      <c r="BN166" s="419"/>
      <c r="BV166" s="419"/>
      <c r="CD166" s="419"/>
      <c r="CL166" s="419"/>
      <c r="CT166" s="419"/>
      <c r="DB166" s="419"/>
      <c r="DJ166" s="419"/>
      <c r="DR166" s="419"/>
    </row>
    <row r="167" spans="2:126" x14ac:dyDescent="0.25">
      <c r="B167" s="419"/>
      <c r="J167" s="419"/>
      <c r="R167" s="419"/>
      <c r="Z167" s="419"/>
      <c r="AH167" s="419"/>
      <c r="AP167" s="419"/>
      <c r="AX167" s="419"/>
      <c r="BF167" s="419"/>
      <c r="BN167" s="419"/>
      <c r="BV167" s="419"/>
      <c r="CD167" s="419"/>
      <c r="CL167" s="419"/>
      <c r="CT167" s="419"/>
      <c r="DB167" s="419"/>
      <c r="DJ167" s="419"/>
      <c r="DR167" s="419"/>
    </row>
    <row r="168" spans="2:126" x14ac:dyDescent="0.25">
      <c r="B168" s="419"/>
      <c r="J168" s="419"/>
      <c r="R168" s="419"/>
      <c r="Z168" s="419"/>
      <c r="AH168" s="419"/>
      <c r="AP168" s="419"/>
      <c r="AX168" s="419"/>
      <c r="BF168" s="419"/>
      <c r="BN168" s="419"/>
      <c r="BV168" s="419"/>
      <c r="CD168" s="419"/>
      <c r="CL168" s="419"/>
      <c r="CT168" s="419"/>
      <c r="DB168" s="419"/>
      <c r="DJ168" s="419"/>
      <c r="DR168" s="419"/>
    </row>
    <row r="169" spans="2:126" x14ac:dyDescent="0.25">
      <c r="B169" s="419"/>
      <c r="J169" s="419"/>
      <c r="R169" s="419"/>
      <c r="Z169" s="419"/>
      <c r="AH169" s="419"/>
      <c r="AP169" s="419"/>
      <c r="AX169" s="419"/>
      <c r="BF169" s="419"/>
      <c r="BN169" s="419"/>
      <c r="BV169" s="419"/>
      <c r="CD169" s="419"/>
      <c r="CL169" s="419"/>
      <c r="CT169" s="419"/>
      <c r="DB169" s="419"/>
      <c r="DJ169" s="419"/>
      <c r="DR169" s="419"/>
    </row>
    <row r="170" spans="2:126" x14ac:dyDescent="0.25">
      <c r="B170" s="419"/>
      <c r="J170" s="419"/>
      <c r="R170" s="419"/>
      <c r="Z170" s="419"/>
      <c r="AH170" s="419"/>
      <c r="AP170" s="419"/>
      <c r="AX170" s="419"/>
      <c r="BF170" s="419"/>
      <c r="BN170" s="419"/>
      <c r="BV170" s="419"/>
      <c r="CD170" s="419"/>
      <c r="CL170" s="419"/>
      <c r="CT170" s="419"/>
      <c r="DB170" s="419"/>
      <c r="DJ170" s="419"/>
      <c r="DR170" s="419"/>
    </row>
    <row r="172" spans="2:126" x14ac:dyDescent="0.25">
      <c r="F172" s="418">
        <f>MAX(F1:F170)</f>
        <v>71</v>
      </c>
      <c r="N172" s="418">
        <f>MAX(N1:N170)</f>
        <v>71</v>
      </c>
      <c r="V172" s="418">
        <f>MAX(V1:V170)</f>
        <v>71</v>
      </c>
      <c r="AD172" s="418">
        <f>MAX(AD1:AD170)</f>
        <v>71</v>
      </c>
      <c r="AL172" s="418">
        <f>MAX(AL1:AL170)</f>
        <v>71</v>
      </c>
      <c r="AT172" s="418">
        <f>MAX(AT1:AT170)</f>
        <v>71</v>
      </c>
      <c r="BB172" s="418">
        <f>MAX(BB1:BB170)</f>
        <v>71</v>
      </c>
      <c r="BJ172" s="418">
        <f>MAX(BJ1:BJ170)</f>
        <v>71</v>
      </c>
      <c r="BR172" s="418">
        <f>MAX(BR1:BR170)</f>
        <v>71</v>
      </c>
      <c r="BZ172" s="418">
        <f>MAX(BZ1:BZ170)</f>
        <v>71</v>
      </c>
      <c r="CH172" s="418">
        <f>MAX(CH1:CH170)</f>
        <v>71</v>
      </c>
      <c r="CP172" s="418">
        <f>MAX(CP1:CP170)</f>
        <v>71</v>
      </c>
      <c r="CX172" s="418">
        <f>MAX(CX1:CX170)</f>
        <v>0</v>
      </c>
      <c r="DF172" s="418">
        <f>MAX(DF1:DF170)</f>
        <v>0</v>
      </c>
      <c r="DN172" s="418">
        <f>MAX(DN1:DN170)</f>
        <v>0</v>
      </c>
      <c r="DV172" s="418">
        <f>MAX(DV1:DV170)</f>
        <v>0</v>
      </c>
    </row>
    <row r="200" spans="2:125" x14ac:dyDescent="0.25">
      <c r="B200" s="423" t="str">
        <f>members!$E10</f>
        <v>Allerdale</v>
      </c>
      <c r="C200" s="408" t="e">
        <f>VLOOKUP(B200,E$1:F$55,2,FALSE)</f>
        <v>#N/A</v>
      </c>
      <c r="D200" s="408"/>
      <c r="E200" s="408"/>
      <c r="J200" s="423" t="str">
        <f>members!$E10</f>
        <v>Allerdale</v>
      </c>
      <c r="K200" s="408" t="e">
        <f>VLOOKUP(J200,M$1:N$55,2,FALSE)</f>
        <v>#N/A</v>
      </c>
      <c r="L200" s="408"/>
      <c r="M200" s="408"/>
      <c r="R200" s="423" t="str">
        <f>members!$E10</f>
        <v>Allerdale</v>
      </c>
      <c r="S200" s="408" t="e">
        <f>VLOOKUP(R200,U$1:V$55,2,FALSE)</f>
        <v>#N/A</v>
      </c>
      <c r="T200" s="408"/>
      <c r="U200" s="408"/>
      <c r="Z200" s="423" t="str">
        <f>members!$E10</f>
        <v>Allerdale</v>
      </c>
      <c r="AA200" s="408" t="e">
        <f>VLOOKUP(Z200,AC$1:AD$55,2,FALSE)</f>
        <v>#N/A</v>
      </c>
      <c r="AB200" s="408"/>
      <c r="AC200" s="408"/>
      <c r="AH200" s="423" t="str">
        <f>members!$E10</f>
        <v>Allerdale</v>
      </c>
      <c r="AI200" s="408" t="e">
        <f>VLOOKUP(AH200,AK$1:AL$55,2,FALSE)</f>
        <v>#N/A</v>
      </c>
      <c r="AJ200" s="408"/>
      <c r="AK200" s="408"/>
      <c r="AP200" s="423" t="str">
        <f>members!$E10</f>
        <v>Allerdale</v>
      </c>
      <c r="AQ200" s="408" t="e">
        <f>VLOOKUP(AP200,AS$1:AT$55,2,FALSE)</f>
        <v>#N/A</v>
      </c>
      <c r="AR200" s="408"/>
      <c r="AS200" s="408"/>
      <c r="AX200" s="423" t="str">
        <f>members!$E10</f>
        <v>Allerdale</v>
      </c>
      <c r="AY200" s="408" t="e">
        <f>VLOOKUP(AX200,BA$1:BB$55,2,FALSE)</f>
        <v>#N/A</v>
      </c>
      <c r="AZ200" s="408"/>
      <c r="BA200" s="408"/>
      <c r="BF200" s="423" t="str">
        <f>members!$E10</f>
        <v>Allerdale</v>
      </c>
      <c r="BG200" s="408" t="e">
        <f>VLOOKUP(BF200,BI$1:BJ$55,2,FALSE)</f>
        <v>#N/A</v>
      </c>
      <c r="BH200" s="408"/>
      <c r="BI200" s="408"/>
      <c r="BN200" s="423" t="str">
        <f>members!$E10</f>
        <v>Allerdale</v>
      </c>
      <c r="BO200" s="408" t="e">
        <f>VLOOKUP(BN200,BQ$1:BR$55,2,FALSE)</f>
        <v>#N/A</v>
      </c>
      <c r="BP200" s="408"/>
      <c r="BQ200" s="408"/>
      <c r="BV200" s="423" t="str">
        <f>members!$E10</f>
        <v>Allerdale</v>
      </c>
      <c r="BW200" s="408" t="e">
        <f>VLOOKUP(BV200,BY$1:BZ$55,2,FALSE)</f>
        <v>#N/A</v>
      </c>
      <c r="BX200" s="408"/>
      <c r="BY200" s="408"/>
      <c r="CD200" s="423" t="str">
        <f>members!$E10</f>
        <v>Allerdale</v>
      </c>
      <c r="CE200" s="408" t="e">
        <f>VLOOKUP(CD200,CG$1:CH$55,2,FALSE)</f>
        <v>#N/A</v>
      </c>
      <c r="CF200" s="408"/>
      <c r="CG200" s="408"/>
      <c r="CL200" s="423" t="str">
        <f>members!$E10</f>
        <v>Allerdale</v>
      </c>
      <c r="CM200" s="408" t="e">
        <f>VLOOKUP(CL200,CO$1:CP$55,2,FALSE)</f>
        <v>#N/A</v>
      </c>
      <c r="CN200" s="408"/>
      <c r="CO200" s="408"/>
      <c r="CT200" s="423" t="str">
        <f>members!$E10</f>
        <v>Allerdale</v>
      </c>
      <c r="CU200" s="408" t="e">
        <f>VLOOKUP(CT200,CW$1:CX$55,2,FALSE)</f>
        <v>#N/A</v>
      </c>
      <c r="CV200" s="408"/>
      <c r="CW200" s="408"/>
      <c r="DB200" s="423" t="str">
        <f>members!$E10</f>
        <v>Allerdale</v>
      </c>
      <c r="DC200" s="408" t="e">
        <f>VLOOKUP(DB200,DE$1:DF$55,2,FALSE)</f>
        <v>#N/A</v>
      </c>
      <c r="DD200" s="408"/>
      <c r="DE200" s="408"/>
      <c r="DJ200" s="423" t="str">
        <f>members!$E10</f>
        <v>Allerdale</v>
      </c>
      <c r="DK200" s="408" t="e">
        <f>VLOOKUP(DJ200,DM$1:DN$55,2,FALSE)</f>
        <v>#N/A</v>
      </c>
      <c r="DL200" s="408"/>
      <c r="DM200" s="408"/>
      <c r="DR200" s="423" t="str">
        <f>members!$E10</f>
        <v>Allerdale</v>
      </c>
      <c r="DS200" s="408" t="e">
        <f>VLOOKUP(DR200,DU$1:DV$55,2,FALSE)</f>
        <v>#N/A</v>
      </c>
      <c r="DT200" s="408"/>
      <c r="DU200" s="408"/>
    </row>
    <row r="201" spans="2:125" x14ac:dyDescent="0.25">
      <c r="B201" s="408" t="str">
        <f>VLOOKUP('R80 actual'!B200,'urban rural'!$A11:$B336,2,FALSE)</f>
        <v>Rural 80</v>
      </c>
      <c r="C201" s="408"/>
      <c r="D201" s="408"/>
      <c r="E201" s="408"/>
      <c r="J201" s="408" t="str">
        <f>VLOOKUP('R80 actual'!J200,'urban rural'!$A11:$B336,2,FALSE)</f>
        <v>Rural 80</v>
      </c>
      <c r="K201" s="408"/>
      <c r="L201" s="408"/>
      <c r="M201" s="408"/>
      <c r="R201" s="408" t="str">
        <f>VLOOKUP('R80 actual'!R200,'urban rural'!$A11:$B336,2,FALSE)</f>
        <v>Rural 80</v>
      </c>
      <c r="S201" s="408"/>
      <c r="T201" s="408"/>
      <c r="U201" s="408"/>
      <c r="Z201" s="408" t="str">
        <f>VLOOKUP('R80 actual'!Z200,'urban rural'!$A11:$B336,2,FALSE)</f>
        <v>Rural 80</v>
      </c>
      <c r="AA201" s="408"/>
      <c r="AB201" s="408"/>
      <c r="AC201" s="408"/>
      <c r="AH201" s="408" t="str">
        <f>VLOOKUP('R80 actual'!AH200,'urban rural'!$A11:$B336,2,FALSE)</f>
        <v>Rural 80</v>
      </c>
      <c r="AI201" s="408"/>
      <c r="AJ201" s="408"/>
      <c r="AK201" s="408"/>
      <c r="AP201" s="408" t="str">
        <f>VLOOKUP('R80 actual'!AP200,'urban rural'!$A11:$B336,2,FALSE)</f>
        <v>Rural 80</v>
      </c>
      <c r="AQ201" s="408"/>
      <c r="AR201" s="408"/>
      <c r="AS201" s="408"/>
      <c r="AX201" s="408" t="str">
        <f>VLOOKUP('R80 actual'!AX200,'urban rural'!$A11:$B336,2,FALSE)</f>
        <v>Rural 80</v>
      </c>
      <c r="AY201" s="408"/>
      <c r="AZ201" s="408"/>
      <c r="BA201" s="408"/>
      <c r="BF201" s="408" t="str">
        <f>VLOOKUP('R80 actual'!BF200,'urban rural'!$A11:$B336,2,FALSE)</f>
        <v>Rural 80</v>
      </c>
      <c r="BG201" s="408"/>
      <c r="BH201" s="408"/>
      <c r="BI201" s="408"/>
      <c r="BN201" s="408" t="str">
        <f>VLOOKUP('R80 actual'!BN200,'urban rural'!$A11:$B336,2,FALSE)</f>
        <v>Rural 80</v>
      </c>
      <c r="BO201" s="408"/>
      <c r="BP201" s="408"/>
      <c r="BQ201" s="408"/>
      <c r="BV201" s="408" t="str">
        <f>VLOOKUP('R80 actual'!BV200,'urban rural'!$A11:$B336,2,FALSE)</f>
        <v>Rural 80</v>
      </c>
      <c r="BW201" s="408"/>
      <c r="BX201" s="408"/>
      <c r="BY201" s="408"/>
      <c r="CD201" s="408" t="str">
        <f>VLOOKUP('R80 actual'!CD200,'urban rural'!$A11:$B336,2,FALSE)</f>
        <v>Rural 80</v>
      </c>
      <c r="CE201" s="408"/>
      <c r="CF201" s="408"/>
      <c r="CG201" s="408"/>
      <c r="CL201" s="408" t="str">
        <f>VLOOKUP('R80 actual'!CL200,'urban rural'!$A11:$B336,2,FALSE)</f>
        <v>Rural 80</v>
      </c>
      <c r="CM201" s="408"/>
      <c r="CN201" s="408"/>
      <c r="CO201" s="408"/>
      <c r="CT201" s="408" t="str">
        <f>VLOOKUP('R80 actual'!CT200,'urban rural'!$A11:$B336,2,FALSE)</f>
        <v>Rural 80</v>
      </c>
      <c r="CU201" s="408"/>
      <c r="CV201" s="408"/>
      <c r="CW201" s="408"/>
      <c r="DB201" s="408" t="str">
        <f>VLOOKUP('R80 actual'!DB200,'urban rural'!$A11:$B336,2,FALSE)</f>
        <v>Rural 80</v>
      </c>
      <c r="DC201" s="408"/>
      <c r="DD201" s="408"/>
      <c r="DE201" s="408"/>
      <c r="DJ201" s="408" t="str">
        <f>VLOOKUP('R80 actual'!DJ200,'urban rural'!$A11:$B336,2,FALSE)</f>
        <v>Rural 80</v>
      </c>
      <c r="DK201" s="408"/>
      <c r="DL201" s="408"/>
      <c r="DM201" s="408"/>
      <c r="DR201" s="408" t="str">
        <f>VLOOKUP('R80 actual'!DR200,'urban rural'!$A11:$B336,2,FALSE)</f>
        <v>Rural 80</v>
      </c>
      <c r="DS201" s="408"/>
      <c r="DT201" s="408"/>
      <c r="DU201" s="408"/>
    </row>
    <row r="202" spans="2:125" x14ac:dyDescent="0.25">
      <c r="B202" s="408" t="s">
        <v>1824</v>
      </c>
      <c r="C202" s="408"/>
      <c r="D202" s="408"/>
      <c r="E202" s="408"/>
      <c r="J202" s="408" t="s">
        <v>1824</v>
      </c>
      <c r="K202" s="408"/>
      <c r="L202" s="408"/>
      <c r="M202" s="408"/>
      <c r="R202" s="408" t="s">
        <v>1824</v>
      </c>
      <c r="S202" s="408"/>
      <c r="T202" s="408"/>
      <c r="U202" s="408"/>
      <c r="Z202" s="408" t="s">
        <v>1824</v>
      </c>
      <c r="AA202" s="408"/>
      <c r="AB202" s="408"/>
      <c r="AC202" s="408"/>
      <c r="AH202" s="408" t="s">
        <v>1824</v>
      </c>
      <c r="AI202" s="408"/>
      <c r="AJ202" s="408"/>
      <c r="AK202" s="408"/>
      <c r="AP202" s="408" t="s">
        <v>1824</v>
      </c>
      <c r="AQ202" s="408"/>
      <c r="AR202" s="408"/>
      <c r="AS202" s="408"/>
      <c r="AX202" s="408" t="s">
        <v>1824</v>
      </c>
      <c r="AY202" s="408"/>
      <c r="AZ202" s="408"/>
      <c r="BA202" s="408"/>
      <c r="BF202" s="408" t="s">
        <v>1824</v>
      </c>
      <c r="BG202" s="408"/>
      <c r="BH202" s="408"/>
      <c r="BI202" s="408"/>
      <c r="BN202" s="408" t="s">
        <v>1824</v>
      </c>
      <c r="BO202" s="408"/>
      <c r="BP202" s="408"/>
      <c r="BQ202" s="408"/>
      <c r="BV202" s="408" t="s">
        <v>1824</v>
      </c>
      <c r="BW202" s="408"/>
      <c r="BX202" s="408"/>
      <c r="BY202" s="408"/>
      <c r="CD202" s="408" t="s">
        <v>1824</v>
      </c>
      <c r="CE202" s="408"/>
      <c r="CF202" s="408"/>
      <c r="CG202" s="408"/>
      <c r="CL202" s="408" t="s">
        <v>1824</v>
      </c>
      <c r="CM202" s="408"/>
      <c r="CN202" s="408"/>
      <c r="CO202" s="408"/>
      <c r="CT202" s="408" t="s">
        <v>1824</v>
      </c>
      <c r="CU202" s="408"/>
      <c r="CV202" s="408"/>
      <c r="CW202" s="408"/>
      <c r="DB202" s="408" t="s">
        <v>1824</v>
      </c>
      <c r="DC202" s="408"/>
      <c r="DD202" s="408"/>
      <c r="DE202" s="408"/>
      <c r="DJ202" s="408" t="s">
        <v>1824</v>
      </c>
      <c r="DK202" s="408"/>
      <c r="DL202" s="408"/>
      <c r="DM202" s="408"/>
      <c r="DR202" s="408" t="s">
        <v>1824</v>
      </c>
      <c r="DS202" s="408"/>
      <c r="DT202" s="408"/>
      <c r="DU202" s="408"/>
    </row>
    <row r="203" spans="2:125" x14ac:dyDescent="0.25">
      <c r="B203" s="408"/>
      <c r="C203" s="408"/>
      <c r="D203" s="408"/>
      <c r="E203" s="408"/>
      <c r="J203" s="408"/>
      <c r="K203" s="408"/>
      <c r="L203" s="408"/>
      <c r="M203" s="408"/>
      <c r="R203" s="408"/>
      <c r="S203" s="408"/>
      <c r="T203" s="408"/>
      <c r="U203" s="408"/>
      <c r="Z203" s="408"/>
      <c r="AA203" s="408"/>
      <c r="AB203" s="408"/>
      <c r="AC203" s="408"/>
      <c r="AH203" s="408"/>
      <c r="AI203" s="408"/>
      <c r="AJ203" s="408"/>
      <c r="AK203" s="408"/>
      <c r="AP203" s="408"/>
      <c r="AQ203" s="408"/>
      <c r="AR203" s="408"/>
      <c r="AS203" s="408"/>
      <c r="AX203" s="408"/>
      <c r="AY203" s="408"/>
      <c r="AZ203" s="408"/>
      <c r="BA203" s="408"/>
      <c r="BF203" s="408"/>
      <c r="BG203" s="408"/>
      <c r="BH203" s="408"/>
      <c r="BI203" s="408"/>
      <c r="BN203" s="408"/>
      <c r="BO203" s="408"/>
      <c r="BP203" s="408"/>
      <c r="BQ203" s="408"/>
      <c r="BV203" s="408"/>
      <c r="BW203" s="408"/>
      <c r="BX203" s="408"/>
      <c r="BY203" s="408"/>
      <c r="CD203" s="408"/>
      <c r="CE203" s="408"/>
      <c r="CF203" s="408"/>
      <c r="CG203" s="408"/>
      <c r="CL203" s="408"/>
      <c r="CM203" s="408"/>
      <c r="CN203" s="408"/>
      <c r="CO203" s="408"/>
      <c r="CT203" s="408"/>
      <c r="CU203" s="408"/>
      <c r="CV203" s="408"/>
      <c r="CW203" s="408"/>
      <c r="DB203" s="408"/>
      <c r="DC203" s="408"/>
      <c r="DD203" s="408"/>
      <c r="DE203" s="408"/>
      <c r="DJ203" s="408"/>
      <c r="DK203" s="408"/>
      <c r="DL203" s="408"/>
      <c r="DM203" s="408"/>
      <c r="DR203" s="408"/>
      <c r="DS203" s="408"/>
      <c r="DT203" s="408"/>
      <c r="DU203" s="408"/>
    </row>
    <row r="204" spans="2:125" x14ac:dyDescent="0.25">
      <c r="B204" s="408"/>
      <c r="C204" s="408"/>
      <c r="D204" s="408"/>
      <c r="E204" s="408"/>
      <c r="J204" s="408"/>
      <c r="K204" s="408"/>
      <c r="L204" s="408"/>
      <c r="M204" s="408"/>
      <c r="R204" s="408"/>
      <c r="S204" s="408"/>
      <c r="T204" s="408"/>
      <c r="U204" s="408"/>
      <c r="Z204" s="408"/>
      <c r="AA204" s="408"/>
      <c r="AB204" s="408"/>
      <c r="AC204" s="408"/>
      <c r="AH204" s="408"/>
      <c r="AI204" s="408"/>
      <c r="AJ204" s="408"/>
      <c r="AK204" s="408"/>
      <c r="AP204" s="408"/>
      <c r="AQ204" s="408"/>
      <c r="AR204" s="408"/>
      <c r="AS204" s="408"/>
      <c r="AX204" s="408"/>
      <c r="AY204" s="408"/>
      <c r="AZ204" s="408"/>
      <c r="BA204" s="408"/>
      <c r="BF204" s="408"/>
      <c r="BG204" s="408"/>
      <c r="BH204" s="408"/>
      <c r="BI204" s="408"/>
      <c r="BN204" s="408"/>
      <c r="BO204" s="408"/>
      <c r="BP204" s="408"/>
      <c r="BQ204" s="408"/>
      <c r="BV204" s="408"/>
      <c r="BW204" s="408"/>
      <c r="BX204" s="408"/>
      <c r="BY204" s="408"/>
      <c r="CD204" s="408"/>
      <c r="CE204" s="408"/>
      <c r="CF204" s="408"/>
      <c r="CG204" s="408"/>
      <c r="CL204" s="408"/>
      <c r="CM204" s="408"/>
      <c r="CN204" s="408"/>
      <c r="CO204" s="408"/>
      <c r="CT204" s="408"/>
      <c r="CU204" s="408"/>
      <c r="CV204" s="408"/>
      <c r="CW204" s="408"/>
      <c r="DB204" s="408"/>
      <c r="DC204" s="408"/>
      <c r="DD204" s="408"/>
      <c r="DE204" s="408"/>
      <c r="DJ204" s="408"/>
      <c r="DK204" s="408"/>
      <c r="DL204" s="408"/>
      <c r="DM204" s="408"/>
      <c r="DR204" s="408"/>
      <c r="DS204" s="408"/>
      <c r="DT204" s="408"/>
      <c r="DU204" s="408"/>
    </row>
    <row r="205" spans="2:125" x14ac:dyDescent="0.25">
      <c r="B205" s="408"/>
      <c r="C205" s="423" t="e">
        <f>IF(C200="no data","no data",IF((C$200-2)&lt;1,"",(C$200-2)))</f>
        <v>#N/A</v>
      </c>
      <c r="D205" s="408" t="e">
        <f>IF(C205="no data","no data",INDEX(F$1:G$55,C205,2))</f>
        <v>#N/A</v>
      </c>
      <c r="E205" s="408"/>
      <c r="J205" s="408"/>
      <c r="K205" s="423" t="e">
        <f>IF(K200="no data","no data",IF((K$200-2)&lt;1,"",(K$200-2)))</f>
        <v>#N/A</v>
      </c>
      <c r="L205" s="408" t="e">
        <f>IF(K205="no data","no data",INDEX(N$1:O$55,K205,2))</f>
        <v>#N/A</v>
      </c>
      <c r="M205" s="408"/>
      <c r="R205" s="408"/>
      <c r="S205" s="423" t="e">
        <f>IF(S200="no data","no data",IF((S$200-2)&lt;1,"",(S$200-2)))</f>
        <v>#N/A</v>
      </c>
      <c r="T205" s="408" t="e">
        <f>IF(S205="no data","no data",INDEX(V$1:W$55,S205,2))</f>
        <v>#N/A</v>
      </c>
      <c r="U205" s="408"/>
      <c r="Z205" s="408"/>
      <c r="AA205" s="423" t="e">
        <f>IF(AA200="no data","no data",IF((AA$200-2)&lt;1,"",(AA$200-2)))</f>
        <v>#N/A</v>
      </c>
      <c r="AB205" s="408" t="e">
        <f>IF(AA205="no data","no data",INDEX(AD$1:AE$55,AA205,2))</f>
        <v>#N/A</v>
      </c>
      <c r="AC205" s="408"/>
      <c r="AH205" s="408"/>
      <c r="AI205" s="423" t="e">
        <f>IF(AI200="no data","no data",IF((AI$200-2)&lt;1,"",(AI$200-2)))</f>
        <v>#N/A</v>
      </c>
      <c r="AJ205" s="408" t="e">
        <f>IF(AI205="no data","no data",INDEX(AL$1:AM$55,AI205,2))</f>
        <v>#N/A</v>
      </c>
      <c r="AK205" s="408"/>
      <c r="AP205" s="408"/>
      <c r="AQ205" s="423" t="e">
        <f>IF(AQ200="no data","no data",IF((AQ$200-2)&lt;1,"",(AQ$200-2)))</f>
        <v>#N/A</v>
      </c>
      <c r="AR205" s="408" t="e">
        <f>IF(AQ205="no data","no data",INDEX(AT$1:AU$55,AQ205,2))</f>
        <v>#N/A</v>
      </c>
      <c r="AS205" s="408"/>
      <c r="AX205" s="408"/>
      <c r="AY205" s="423" t="e">
        <f>IF(AY200="no data","no data",IF((AY$200-2)&lt;1,"",(AY$200-2)))</f>
        <v>#N/A</v>
      </c>
      <c r="AZ205" s="408" t="e">
        <f>IF(AY205="no data","no data",INDEX(BB$1:BC$55,AY205,2))</f>
        <v>#N/A</v>
      </c>
      <c r="BA205" s="408"/>
      <c r="BF205" s="408"/>
      <c r="BG205" s="423" t="e">
        <f>IF(BG200="no data","no data",IF((BG$200-2)&lt;1,"",(BG$200-2)))</f>
        <v>#N/A</v>
      </c>
      <c r="BH205" s="408" t="e">
        <f>IF(BG205="no data","no data",INDEX(BJ$1:BK$55,BG205,2))</f>
        <v>#N/A</v>
      </c>
      <c r="BI205" s="408"/>
      <c r="BN205" s="408"/>
      <c r="BO205" s="423" t="e">
        <f>IF(BO200="no data","no data",IF((BO$200-2)&lt;1,"",(BO$200-2)))</f>
        <v>#N/A</v>
      </c>
      <c r="BP205" s="408" t="e">
        <f>IF(BO205="no data","no data",INDEX(BR$1:BS$55,BO205,2))</f>
        <v>#N/A</v>
      </c>
      <c r="BQ205" s="408"/>
      <c r="BV205" s="408"/>
      <c r="BW205" s="423" t="e">
        <f>IF(BW200="no data","no data",IF((BW$200-2)&lt;1,"",(BW$200-2)))</f>
        <v>#N/A</v>
      </c>
      <c r="BX205" s="408" t="e">
        <f>IF(BW205="no data","no data",INDEX(BZ$1:CA$55,BW205,2))</f>
        <v>#N/A</v>
      </c>
      <c r="BY205" s="408"/>
      <c r="CD205" s="408"/>
      <c r="CE205" s="423" t="e">
        <f>IF(CE200="no data","no data",IF((CE$200-2)&lt;1,"",(CE$200-2)))</f>
        <v>#N/A</v>
      </c>
      <c r="CF205" s="408" t="e">
        <f>IF(CE205="no data","no data",INDEX(CH$1:CI$55,CE205,2))</f>
        <v>#N/A</v>
      </c>
      <c r="CG205" s="408"/>
      <c r="CL205" s="408"/>
      <c r="CM205" s="423" t="e">
        <f>IF(CM200="no data","no data",IF((CM$200-2)&lt;1,"",(CM$200-2)))</f>
        <v>#N/A</v>
      </c>
      <c r="CN205" s="408" t="e">
        <f>IF(CM205="no data","no data",INDEX(CP$1:CQ$55,CM205,2))</f>
        <v>#N/A</v>
      </c>
      <c r="CO205" s="408"/>
      <c r="CT205" s="408"/>
      <c r="CU205" s="423" t="e">
        <f>IF(CU200="no data","no data",IF((CU$200-2)&lt;1,"",(CU$200-2)))</f>
        <v>#N/A</v>
      </c>
      <c r="CV205" s="408" t="e">
        <f>IF(CU205="no data","no data",INDEX(CX$1:CY$55,CU205,2))</f>
        <v>#N/A</v>
      </c>
      <c r="CW205" s="408"/>
      <c r="DB205" s="408"/>
      <c r="DC205" s="423" t="e">
        <f>IF(DC200="no data","no data",IF((DC$200-2)&lt;1,"",(DC$200-2)))</f>
        <v>#N/A</v>
      </c>
      <c r="DD205" s="408" t="e">
        <f>IF(DC205="no data","no data",INDEX(DF$1:DG$55,DC205,2))</f>
        <v>#N/A</v>
      </c>
      <c r="DE205" s="408"/>
      <c r="DJ205" s="408"/>
      <c r="DK205" s="423" t="e">
        <f>IF(DK200="no data","no data",IF((DK$200-2)&lt;1,"",(DK$200-2)))</f>
        <v>#N/A</v>
      </c>
      <c r="DL205" s="408" t="e">
        <f>IF(DK205="no data","no data",INDEX(DN$1:DO$55,DK205,2))</f>
        <v>#N/A</v>
      </c>
      <c r="DM205" s="408"/>
      <c r="DR205" s="408"/>
      <c r="DS205" s="423" t="e">
        <f>IF(DS200="no data","no data",IF((DS$200-2)&lt;1,"",(DS$200-2)))</f>
        <v>#N/A</v>
      </c>
      <c r="DT205" s="408" t="e">
        <f>IF(DS205="no data","no data",INDEX(DV$1:DW$55,DS205,2))</f>
        <v>#N/A</v>
      </c>
      <c r="DU205" s="408"/>
    </row>
    <row r="206" spans="2:125" x14ac:dyDescent="0.25">
      <c r="B206" s="408"/>
      <c r="C206" s="423" t="e">
        <f>IF(C200="no data","no data",IF((C$200-1&lt;1),"",(C$200-1)))</f>
        <v>#N/A</v>
      </c>
      <c r="D206" s="408" t="e">
        <f t="shared" ref="D206:D209" si="66">IF(C206="no data","no data",INDEX(F$1:G$55,C206,2))</f>
        <v>#N/A</v>
      </c>
      <c r="E206" s="408"/>
      <c r="J206" s="408"/>
      <c r="K206" s="423" t="e">
        <f>IF(K200="no data","no data",IF((K$200-1&lt;1),"",(K$200-1)))</f>
        <v>#N/A</v>
      </c>
      <c r="L206" s="408" t="e">
        <f t="shared" ref="L206:L209" si="67">IF(K206="no data","no data",INDEX(N$1:O$55,K206,2))</f>
        <v>#N/A</v>
      </c>
      <c r="M206" s="408"/>
      <c r="R206" s="408"/>
      <c r="S206" s="423" t="e">
        <f>IF(S200="no data","no data",IF((S$200-1&lt;1),"",(S$200-1)))</f>
        <v>#N/A</v>
      </c>
      <c r="T206" s="408" t="e">
        <f t="shared" ref="T206:T209" si="68">IF(S206="no data","no data",INDEX(V$1:W$55,S206,2))</f>
        <v>#N/A</v>
      </c>
      <c r="U206" s="408"/>
      <c r="Z206" s="408"/>
      <c r="AA206" s="423" t="e">
        <f>IF(AA200="no data","no data",IF((AA$200-1&lt;1),"",(AA$200-1)))</f>
        <v>#N/A</v>
      </c>
      <c r="AB206" s="408" t="e">
        <f t="shared" ref="AB206:AB209" si="69">IF(AA206="no data","no data",INDEX(AD$1:AE$55,AA206,2))</f>
        <v>#N/A</v>
      </c>
      <c r="AC206" s="408"/>
      <c r="AH206" s="408"/>
      <c r="AI206" s="423" t="e">
        <f>IF(AI200="no data","no data",IF((AI$200-1&lt;1),"",(AI$200-1)))</f>
        <v>#N/A</v>
      </c>
      <c r="AJ206" s="408" t="e">
        <f t="shared" ref="AJ206:AJ209" si="70">IF(AI206="no data","no data",INDEX(AL$1:AM$55,AI206,2))</f>
        <v>#N/A</v>
      </c>
      <c r="AK206" s="408"/>
      <c r="AP206" s="408"/>
      <c r="AQ206" s="423" t="e">
        <f>IF(AQ200="no data","no data",IF((AQ$200-1&lt;1),"",(AQ$200-1)))</f>
        <v>#N/A</v>
      </c>
      <c r="AR206" s="408" t="e">
        <f t="shared" ref="AR206:AR209" si="71">IF(AQ206="no data","no data",INDEX(AT$1:AU$55,AQ206,2))</f>
        <v>#N/A</v>
      </c>
      <c r="AS206" s="408"/>
      <c r="AX206" s="408"/>
      <c r="AY206" s="423" t="e">
        <f>IF(AY200="no data","no data",IF((AY$200-1&lt;1),"",(AY$200-1)))</f>
        <v>#N/A</v>
      </c>
      <c r="AZ206" s="408" t="e">
        <f t="shared" ref="AZ206:AZ209" si="72">IF(AY206="no data","no data",INDEX(BB$1:BC$55,AY206,2))</f>
        <v>#N/A</v>
      </c>
      <c r="BA206" s="408"/>
      <c r="BF206" s="408"/>
      <c r="BG206" s="423" t="e">
        <f>IF(BG200="no data","no data",IF((BG$200-1&lt;1),"",(BG$200-1)))</f>
        <v>#N/A</v>
      </c>
      <c r="BH206" s="408" t="e">
        <f t="shared" ref="BH206:BH209" si="73">IF(BG206="no data","no data",INDEX(BJ$1:BK$55,BG206,2))</f>
        <v>#N/A</v>
      </c>
      <c r="BI206" s="408"/>
      <c r="BN206" s="408"/>
      <c r="BO206" s="423" t="e">
        <f>IF(BO200="no data","no data",IF((BO$200-1&lt;1),"",(BO$200-1)))</f>
        <v>#N/A</v>
      </c>
      <c r="BP206" s="408" t="e">
        <f t="shared" ref="BP206:BP209" si="74">IF(BO206="no data","no data",INDEX(BR$1:BS$55,BO206,2))</f>
        <v>#N/A</v>
      </c>
      <c r="BQ206" s="408"/>
      <c r="BV206" s="408"/>
      <c r="BW206" s="423" t="e">
        <f>IF(BW200="no data","no data",IF((BW$200-1&lt;1),"",(BW$200-1)))</f>
        <v>#N/A</v>
      </c>
      <c r="BX206" s="408" t="e">
        <f t="shared" ref="BX206:BX209" si="75">IF(BW206="no data","no data",INDEX(BZ$1:CA$55,BW206,2))</f>
        <v>#N/A</v>
      </c>
      <c r="BY206" s="408"/>
      <c r="CD206" s="408"/>
      <c r="CE206" s="423" t="e">
        <f>IF(CE200="no data","no data",IF((CE$200-1&lt;1),"",(CE$200-1)))</f>
        <v>#N/A</v>
      </c>
      <c r="CF206" s="408" t="e">
        <f t="shared" ref="CF206:CF209" si="76">IF(CE206="no data","no data",INDEX(CH$1:CI$55,CE206,2))</f>
        <v>#N/A</v>
      </c>
      <c r="CG206" s="408"/>
      <c r="CL206" s="408"/>
      <c r="CM206" s="423" t="e">
        <f>IF(CM200="no data","no data",IF((CM$200-1&lt;1),"",(CM$200-1)))</f>
        <v>#N/A</v>
      </c>
      <c r="CN206" s="408" t="e">
        <f t="shared" ref="CN206:CN209" si="77">IF(CM206="no data","no data",INDEX(CP$1:CQ$55,CM206,2))</f>
        <v>#N/A</v>
      </c>
      <c r="CO206" s="408"/>
      <c r="CT206" s="408"/>
      <c r="CU206" s="423" t="e">
        <f>IF(CU200="no data","no data",IF((CU$200-1&lt;1),"",(CU$200-1)))</f>
        <v>#N/A</v>
      </c>
      <c r="CV206" s="408" t="e">
        <f t="shared" ref="CV206:CV209" si="78">IF(CU206="no data","no data",INDEX(CX$1:CY$55,CU206,2))</f>
        <v>#N/A</v>
      </c>
      <c r="CW206" s="408"/>
      <c r="DB206" s="408"/>
      <c r="DC206" s="423" t="e">
        <f>IF(DC200="no data","no data",IF((DC$200-1&lt;1),"",(DC$200-1)))</f>
        <v>#N/A</v>
      </c>
      <c r="DD206" s="408" t="e">
        <f t="shared" ref="DD206:DD209" si="79">IF(DC206="no data","no data",INDEX(DF$1:DG$55,DC206,2))</f>
        <v>#N/A</v>
      </c>
      <c r="DE206" s="408"/>
      <c r="DJ206" s="408"/>
      <c r="DK206" s="423" t="e">
        <f>IF(DK200="no data","no data",IF((DK$200-1&lt;1),"",(DK$200-1)))</f>
        <v>#N/A</v>
      </c>
      <c r="DL206" s="408" t="e">
        <f t="shared" ref="DL206:DL209" si="80">IF(DK206="no data","no data",INDEX(DN$1:DO$55,DK206,2))</f>
        <v>#N/A</v>
      </c>
      <c r="DM206" s="408"/>
      <c r="DR206" s="408"/>
      <c r="DS206" s="423" t="e">
        <f>IF(DS200="no data","no data",IF((DS$200-1&lt;1),"",(DS$200-1)))</f>
        <v>#N/A</v>
      </c>
      <c r="DT206" s="408" t="e">
        <f t="shared" ref="DT206:DT209" si="81">IF(DS206="no data","no data",INDEX(DV$1:DW$55,DS206,2))</f>
        <v>#N/A</v>
      </c>
      <c r="DU206" s="408"/>
    </row>
    <row r="207" spans="2:125" x14ac:dyDescent="0.25">
      <c r="B207" s="408"/>
      <c r="C207" s="423" t="e">
        <f>C$200</f>
        <v>#N/A</v>
      </c>
      <c r="D207" s="408" t="e">
        <f t="shared" si="66"/>
        <v>#N/A</v>
      </c>
      <c r="E207" s="408"/>
      <c r="J207" s="408"/>
      <c r="K207" s="423" t="e">
        <f>K$200</f>
        <v>#N/A</v>
      </c>
      <c r="L207" s="408" t="e">
        <f t="shared" si="67"/>
        <v>#N/A</v>
      </c>
      <c r="M207" s="408"/>
      <c r="R207" s="408"/>
      <c r="S207" s="423" t="e">
        <f>S$200</f>
        <v>#N/A</v>
      </c>
      <c r="T207" s="408" t="e">
        <f t="shared" si="68"/>
        <v>#N/A</v>
      </c>
      <c r="U207" s="408"/>
      <c r="Z207" s="408"/>
      <c r="AA207" s="423" t="e">
        <f>AA$200</f>
        <v>#N/A</v>
      </c>
      <c r="AB207" s="408" t="e">
        <f t="shared" si="69"/>
        <v>#N/A</v>
      </c>
      <c r="AC207" s="408"/>
      <c r="AH207" s="408"/>
      <c r="AI207" s="423" t="e">
        <f>AI$200</f>
        <v>#N/A</v>
      </c>
      <c r="AJ207" s="408" t="e">
        <f t="shared" si="70"/>
        <v>#N/A</v>
      </c>
      <c r="AK207" s="408"/>
      <c r="AP207" s="408"/>
      <c r="AQ207" s="423" t="e">
        <f>AQ$200</f>
        <v>#N/A</v>
      </c>
      <c r="AR207" s="408" t="e">
        <f t="shared" si="71"/>
        <v>#N/A</v>
      </c>
      <c r="AS207" s="408"/>
      <c r="AX207" s="408"/>
      <c r="AY207" s="423" t="e">
        <f>AY$200</f>
        <v>#N/A</v>
      </c>
      <c r="AZ207" s="408" t="e">
        <f t="shared" si="72"/>
        <v>#N/A</v>
      </c>
      <c r="BA207" s="408"/>
      <c r="BF207" s="408"/>
      <c r="BG207" s="423" t="e">
        <f>BG$200</f>
        <v>#N/A</v>
      </c>
      <c r="BH207" s="408" t="e">
        <f t="shared" si="73"/>
        <v>#N/A</v>
      </c>
      <c r="BI207" s="408"/>
      <c r="BN207" s="408"/>
      <c r="BO207" s="423" t="e">
        <f>BO$200</f>
        <v>#N/A</v>
      </c>
      <c r="BP207" s="408" t="e">
        <f t="shared" si="74"/>
        <v>#N/A</v>
      </c>
      <c r="BQ207" s="408"/>
      <c r="BV207" s="408"/>
      <c r="BW207" s="423" t="e">
        <f>BW$200</f>
        <v>#N/A</v>
      </c>
      <c r="BX207" s="408" t="e">
        <f t="shared" si="75"/>
        <v>#N/A</v>
      </c>
      <c r="BY207" s="408"/>
      <c r="CD207" s="408"/>
      <c r="CE207" s="423" t="e">
        <f>CE$200</f>
        <v>#N/A</v>
      </c>
      <c r="CF207" s="408" t="e">
        <f t="shared" si="76"/>
        <v>#N/A</v>
      </c>
      <c r="CG207" s="408"/>
      <c r="CL207" s="408"/>
      <c r="CM207" s="423" t="e">
        <f>CM$200</f>
        <v>#N/A</v>
      </c>
      <c r="CN207" s="408" t="e">
        <f t="shared" si="77"/>
        <v>#N/A</v>
      </c>
      <c r="CO207" s="408"/>
      <c r="CT207" s="408"/>
      <c r="CU207" s="423" t="e">
        <f>CU$200</f>
        <v>#N/A</v>
      </c>
      <c r="CV207" s="408" t="e">
        <f t="shared" si="78"/>
        <v>#N/A</v>
      </c>
      <c r="CW207" s="408"/>
      <c r="DB207" s="408"/>
      <c r="DC207" s="423" t="e">
        <f>DC$200</f>
        <v>#N/A</v>
      </c>
      <c r="DD207" s="408" t="e">
        <f t="shared" si="79"/>
        <v>#N/A</v>
      </c>
      <c r="DE207" s="408"/>
      <c r="DJ207" s="408"/>
      <c r="DK207" s="423" t="e">
        <f>DK$200</f>
        <v>#N/A</v>
      </c>
      <c r="DL207" s="408" t="e">
        <f t="shared" si="80"/>
        <v>#N/A</v>
      </c>
      <c r="DM207" s="408"/>
      <c r="DR207" s="408"/>
      <c r="DS207" s="423" t="e">
        <f>DS$200</f>
        <v>#N/A</v>
      </c>
      <c r="DT207" s="408" t="e">
        <f t="shared" si="81"/>
        <v>#N/A</v>
      </c>
      <c r="DU207" s="408"/>
    </row>
    <row r="208" spans="2:125" x14ac:dyDescent="0.25">
      <c r="B208" s="408"/>
      <c r="C208" s="423" t="e">
        <f>IF(C200="no data","no data",IF((C$200+1)&gt;F172,"",(C$200+1)))</f>
        <v>#N/A</v>
      </c>
      <c r="D208" s="408" t="e">
        <f t="shared" si="66"/>
        <v>#N/A</v>
      </c>
      <c r="E208" s="408"/>
      <c r="J208" s="408"/>
      <c r="K208" s="423" t="e">
        <f>IF(K200="no data","no data",IF((K$200+1)&gt;N172,"",(K$200+1)))</f>
        <v>#N/A</v>
      </c>
      <c r="L208" s="408" t="e">
        <f t="shared" si="67"/>
        <v>#N/A</v>
      </c>
      <c r="M208" s="408"/>
      <c r="R208" s="408"/>
      <c r="S208" s="423" t="e">
        <f>IF(S200="no data","no data",IF((S$200+1)&gt;V172,"",(S$200+1)))</f>
        <v>#N/A</v>
      </c>
      <c r="T208" s="408" t="e">
        <f t="shared" si="68"/>
        <v>#N/A</v>
      </c>
      <c r="U208" s="408"/>
      <c r="Z208" s="408"/>
      <c r="AA208" s="423" t="e">
        <f>IF(AA200="no data","no data",IF((AA$200+1)&gt;AD172,"",(AA$200+1)))</f>
        <v>#N/A</v>
      </c>
      <c r="AB208" s="408" t="e">
        <f t="shared" si="69"/>
        <v>#N/A</v>
      </c>
      <c r="AC208" s="408"/>
      <c r="AH208" s="408"/>
      <c r="AI208" s="423" t="e">
        <f>IF(AI200="no data","no data",IF((AI$200+1)&gt;AL172,"",(AI$200+1)))</f>
        <v>#N/A</v>
      </c>
      <c r="AJ208" s="408" t="e">
        <f t="shared" si="70"/>
        <v>#N/A</v>
      </c>
      <c r="AK208" s="408"/>
      <c r="AP208" s="408"/>
      <c r="AQ208" s="423" t="e">
        <f>IF(AQ200="no data","no data",IF((AQ$200+1)&gt;AT172,"",(AQ$200+1)))</f>
        <v>#N/A</v>
      </c>
      <c r="AR208" s="408" t="e">
        <f t="shared" si="71"/>
        <v>#N/A</v>
      </c>
      <c r="AS208" s="408"/>
      <c r="AX208" s="408"/>
      <c r="AY208" s="423" t="e">
        <f>IF(AY200="no data","no data",IF((AY$200+1)&gt;BB172,"",(AY$200+1)))</f>
        <v>#N/A</v>
      </c>
      <c r="AZ208" s="408" t="e">
        <f t="shared" si="72"/>
        <v>#N/A</v>
      </c>
      <c r="BA208" s="408"/>
      <c r="BF208" s="408"/>
      <c r="BG208" s="423" t="e">
        <f>IF(BG200="no data","no data",IF((BG$200+1)&gt;BJ172,"",(BG$200+1)))</f>
        <v>#N/A</v>
      </c>
      <c r="BH208" s="408" t="e">
        <f t="shared" si="73"/>
        <v>#N/A</v>
      </c>
      <c r="BI208" s="408"/>
      <c r="BN208" s="408"/>
      <c r="BO208" s="423" t="e">
        <f>IF(BO200="no data","no data",IF((BO$200+1)&gt;BR172,"",(BO$200+1)))</f>
        <v>#N/A</v>
      </c>
      <c r="BP208" s="408" t="e">
        <f t="shared" si="74"/>
        <v>#N/A</v>
      </c>
      <c r="BQ208" s="408"/>
      <c r="BV208" s="408"/>
      <c r="BW208" s="423" t="e">
        <f>IF(BW200="no data","no data",IF((BW$200+1)&gt;BZ172,"",(BW$200+1)))</f>
        <v>#N/A</v>
      </c>
      <c r="BX208" s="408" t="e">
        <f t="shared" si="75"/>
        <v>#N/A</v>
      </c>
      <c r="BY208" s="408"/>
      <c r="CD208" s="408"/>
      <c r="CE208" s="423" t="e">
        <f>IF(CE200="no data","no data",IF((CE$200+1)&gt;CH172,"",(CE$200+1)))</f>
        <v>#N/A</v>
      </c>
      <c r="CF208" s="408" t="e">
        <f t="shared" si="76"/>
        <v>#N/A</v>
      </c>
      <c r="CG208" s="408"/>
      <c r="CL208" s="408"/>
      <c r="CM208" s="423" t="e">
        <f>IF(CM200="no data","no data",IF((CM$200+1)&gt;CP172,"",(CM$200+1)))</f>
        <v>#N/A</v>
      </c>
      <c r="CN208" s="408" t="e">
        <f t="shared" si="77"/>
        <v>#N/A</v>
      </c>
      <c r="CO208" s="408"/>
      <c r="CT208" s="408"/>
      <c r="CU208" s="423" t="e">
        <f>IF(CU200="no data","no data",IF((CU$200+1)&gt;CX172,"",(CU$200+1)))</f>
        <v>#N/A</v>
      </c>
      <c r="CV208" s="408" t="e">
        <f t="shared" si="78"/>
        <v>#N/A</v>
      </c>
      <c r="CW208" s="408"/>
      <c r="DB208" s="408"/>
      <c r="DC208" s="423" t="e">
        <f>IF(DC200="no data","no data",IF((DC$200+1)&gt;DF172,"",(DC$200+1)))</f>
        <v>#N/A</v>
      </c>
      <c r="DD208" s="408" t="e">
        <f t="shared" si="79"/>
        <v>#N/A</v>
      </c>
      <c r="DE208" s="408"/>
      <c r="DJ208" s="408"/>
      <c r="DK208" s="423" t="e">
        <f>IF(DK200="no data","no data",IF((DK$200+1)&gt;DN172,"",(DK$200+1)))</f>
        <v>#N/A</v>
      </c>
      <c r="DL208" s="408" t="e">
        <f t="shared" si="80"/>
        <v>#N/A</v>
      </c>
      <c r="DM208" s="408"/>
      <c r="DR208" s="408"/>
      <c r="DS208" s="423" t="e">
        <f>IF(DS200="no data","no data",IF((DS$200+1)&gt;DV172,"",(DS$200+1)))</f>
        <v>#N/A</v>
      </c>
      <c r="DT208" s="408" t="e">
        <f t="shared" si="81"/>
        <v>#N/A</v>
      </c>
      <c r="DU208" s="408"/>
    </row>
    <row r="209" spans="2:125" x14ac:dyDescent="0.25">
      <c r="B209" s="408"/>
      <c r="C209" s="423" t="e">
        <f>IF(C200="no data","no data",IF((C$200+2)&gt;F172,"",(C$200+2)))</f>
        <v>#N/A</v>
      </c>
      <c r="D209" s="408" t="e">
        <f t="shared" si="66"/>
        <v>#N/A</v>
      </c>
      <c r="E209" s="408"/>
      <c r="J209" s="408"/>
      <c r="K209" s="423" t="e">
        <f>IF(K200="no data","no data",IF((K$200+2)&gt;N172,"",(K$200+2)))</f>
        <v>#N/A</v>
      </c>
      <c r="L209" s="408" t="e">
        <f t="shared" si="67"/>
        <v>#N/A</v>
      </c>
      <c r="M209" s="408"/>
      <c r="R209" s="408"/>
      <c r="S209" s="423" t="e">
        <f>IF(S200="no data","no data",IF((S$200+2)&gt;V172,"",(S$200+2)))</f>
        <v>#N/A</v>
      </c>
      <c r="T209" s="408" t="e">
        <f t="shared" si="68"/>
        <v>#N/A</v>
      </c>
      <c r="U209" s="408"/>
      <c r="Z209" s="408"/>
      <c r="AA209" s="423" t="e">
        <f>IF(AA200="no data","no data",IF((AA$200+2)&gt;AD172,"",(AA$200+2)))</f>
        <v>#N/A</v>
      </c>
      <c r="AB209" s="408" t="e">
        <f t="shared" si="69"/>
        <v>#N/A</v>
      </c>
      <c r="AC209" s="408"/>
      <c r="AH209" s="408"/>
      <c r="AI209" s="423" t="e">
        <f>IF(AI200="no data","no data",IF((AI$200+2)&gt;AL172,"",(AI$200+2)))</f>
        <v>#N/A</v>
      </c>
      <c r="AJ209" s="408" t="e">
        <f t="shared" si="70"/>
        <v>#N/A</v>
      </c>
      <c r="AK209" s="408"/>
      <c r="AP209" s="408"/>
      <c r="AQ209" s="423" t="e">
        <f>IF(AQ200="no data","no data",IF((AQ$200+2)&gt;AT172,"",(AQ$200+2)))</f>
        <v>#N/A</v>
      </c>
      <c r="AR209" s="408" t="e">
        <f t="shared" si="71"/>
        <v>#N/A</v>
      </c>
      <c r="AS209" s="408"/>
      <c r="AX209" s="408"/>
      <c r="AY209" s="423" t="e">
        <f>IF(AY200="no data","no data",IF((AY$200+2)&gt;BB172,"",(AY$200+2)))</f>
        <v>#N/A</v>
      </c>
      <c r="AZ209" s="408" t="e">
        <f t="shared" si="72"/>
        <v>#N/A</v>
      </c>
      <c r="BA209" s="408"/>
      <c r="BF209" s="408"/>
      <c r="BG209" s="423" t="e">
        <f>IF(BG200="no data","no data",IF((BG$200+2)&gt;BJ172,"",(BG$200+2)))</f>
        <v>#N/A</v>
      </c>
      <c r="BH209" s="408" t="e">
        <f t="shared" si="73"/>
        <v>#N/A</v>
      </c>
      <c r="BI209" s="408"/>
      <c r="BN209" s="408"/>
      <c r="BO209" s="423" t="e">
        <f>IF(BO200="no data","no data",IF((BO$200+2)&gt;BR172,"",(BO$200+2)))</f>
        <v>#N/A</v>
      </c>
      <c r="BP209" s="408" t="e">
        <f t="shared" si="74"/>
        <v>#N/A</v>
      </c>
      <c r="BQ209" s="408"/>
      <c r="BV209" s="408"/>
      <c r="BW209" s="423" t="e">
        <f>IF(BW200="no data","no data",IF((BW$200+2)&gt;BZ172,"",(BW$200+2)))</f>
        <v>#N/A</v>
      </c>
      <c r="BX209" s="408" t="e">
        <f t="shared" si="75"/>
        <v>#N/A</v>
      </c>
      <c r="BY209" s="408"/>
      <c r="CD209" s="408"/>
      <c r="CE209" s="423" t="e">
        <f>IF(CE200="no data","no data",IF((CE$200+2)&gt;CH172,"",(CE$200+2)))</f>
        <v>#N/A</v>
      </c>
      <c r="CF209" s="408" t="e">
        <f t="shared" si="76"/>
        <v>#N/A</v>
      </c>
      <c r="CG209" s="408"/>
      <c r="CL209" s="408"/>
      <c r="CM209" s="423" t="e">
        <f>IF(CM200="no data","no data",IF((CM$200+2)&gt;CP172,"",(CM$200+2)))</f>
        <v>#N/A</v>
      </c>
      <c r="CN209" s="408" t="e">
        <f t="shared" si="77"/>
        <v>#N/A</v>
      </c>
      <c r="CO209" s="408"/>
      <c r="CT209" s="408"/>
      <c r="CU209" s="423" t="e">
        <f>IF(CU200="no data","no data",IF((CU$200+2)&gt;CX172,"",(CU$200+2)))</f>
        <v>#N/A</v>
      </c>
      <c r="CV209" s="408" t="e">
        <f t="shared" si="78"/>
        <v>#N/A</v>
      </c>
      <c r="CW209" s="408"/>
      <c r="DB209" s="408"/>
      <c r="DC209" s="423" t="e">
        <f>IF(DC200="no data","no data",IF((DC$200+2)&gt;DF172,"",(DC$200+2)))</f>
        <v>#N/A</v>
      </c>
      <c r="DD209" s="408" t="e">
        <f t="shared" si="79"/>
        <v>#N/A</v>
      </c>
      <c r="DE209" s="408"/>
      <c r="DJ209" s="408"/>
      <c r="DK209" s="423" t="e">
        <f>IF(DK200="no data","no data",IF((DK$200+2)&gt;DN172,"",(DK$200+2)))</f>
        <v>#N/A</v>
      </c>
      <c r="DL209" s="408" t="e">
        <f t="shared" si="80"/>
        <v>#N/A</v>
      </c>
      <c r="DM209" s="408"/>
      <c r="DR209" s="408"/>
      <c r="DS209" s="423" t="e">
        <f>IF(DS200="no data","no data",IF((DS$200+2)&gt;DV172,"",(DS$200+2)))</f>
        <v>#N/A</v>
      </c>
      <c r="DT209" s="408" t="e">
        <f t="shared" si="81"/>
        <v>#N/A</v>
      </c>
      <c r="DU209" s="408"/>
    </row>
    <row r="210" spans="2:125" x14ac:dyDescent="0.25">
      <c r="B210" s="408"/>
      <c r="C210" s="408"/>
      <c r="D210" s="408"/>
      <c r="E210" s="408"/>
      <c r="J210" s="408"/>
      <c r="K210" s="408"/>
      <c r="L210" s="408"/>
      <c r="M210" s="408"/>
      <c r="R210" s="408"/>
      <c r="S210" s="408"/>
      <c r="T210" s="408"/>
      <c r="U210" s="408"/>
      <c r="Z210" s="408"/>
      <c r="AA210" s="408"/>
      <c r="AB210" s="408"/>
      <c r="AC210" s="408"/>
      <c r="AH210" s="408"/>
      <c r="AI210" s="408"/>
      <c r="AJ210" s="408"/>
      <c r="AK210" s="408"/>
      <c r="AP210" s="408"/>
      <c r="AQ210" s="408"/>
      <c r="AR210" s="408"/>
      <c r="AS210" s="408"/>
      <c r="AX210" s="408"/>
      <c r="AY210" s="408"/>
      <c r="AZ210" s="408"/>
      <c r="BA210" s="408"/>
      <c r="BF210" s="408"/>
      <c r="BG210" s="408"/>
      <c r="BH210" s="408"/>
      <c r="BI210" s="408"/>
      <c r="BN210" s="408"/>
      <c r="BO210" s="408"/>
      <c r="BP210" s="408"/>
      <c r="BQ210" s="408"/>
      <c r="BV210" s="408"/>
      <c r="BW210" s="408"/>
      <c r="BX210" s="408"/>
      <c r="BY210" s="408"/>
      <c r="CD210" s="408"/>
      <c r="CE210" s="408"/>
      <c r="CF210" s="408"/>
      <c r="CG210" s="408"/>
      <c r="CL210" s="408"/>
      <c r="CM210" s="408"/>
      <c r="CN210" s="408"/>
      <c r="CO210" s="408"/>
      <c r="CT210" s="408"/>
      <c r="CU210" s="408"/>
      <c r="CV210" s="408"/>
      <c r="CW210" s="408"/>
      <c r="DB210" s="408"/>
      <c r="DC210" s="408"/>
      <c r="DD210" s="408"/>
      <c r="DE210" s="408"/>
      <c r="DJ210" s="408"/>
      <c r="DK210" s="408"/>
      <c r="DL210" s="408"/>
      <c r="DM210" s="408"/>
      <c r="DR210" s="408"/>
      <c r="DS210" s="408"/>
      <c r="DT210" s="408"/>
      <c r="DU210" s="408"/>
    </row>
    <row r="211" spans="2:125" x14ac:dyDescent="0.25">
      <c r="B211" s="408"/>
      <c r="C211" s="408"/>
      <c r="D211" s="408"/>
      <c r="E211" s="408"/>
      <c r="J211" s="408"/>
      <c r="K211" s="408"/>
      <c r="L211" s="408"/>
      <c r="M211" s="408"/>
      <c r="R211" s="408"/>
      <c r="S211" s="408"/>
      <c r="T211" s="408"/>
      <c r="U211" s="408"/>
      <c r="Z211" s="408"/>
      <c r="AA211" s="408"/>
      <c r="AB211" s="408"/>
      <c r="AC211" s="408"/>
      <c r="AH211" s="408"/>
      <c r="AI211" s="408"/>
      <c r="AJ211" s="408"/>
      <c r="AK211" s="408"/>
      <c r="AP211" s="408"/>
      <c r="AQ211" s="408"/>
      <c r="AR211" s="408"/>
      <c r="AS211" s="408"/>
      <c r="AX211" s="408"/>
      <c r="AY211" s="408"/>
      <c r="AZ211" s="408"/>
      <c r="BA211" s="408"/>
      <c r="BF211" s="408"/>
      <c r="BG211" s="408"/>
      <c r="BH211" s="408"/>
      <c r="BI211" s="408"/>
      <c r="BN211" s="408"/>
      <c r="BO211" s="408"/>
      <c r="BP211" s="408"/>
      <c r="BQ211" s="408"/>
      <c r="BV211" s="408"/>
      <c r="BW211" s="408"/>
      <c r="BX211" s="408"/>
      <c r="BY211" s="408"/>
      <c r="CD211" s="408"/>
      <c r="CE211" s="408"/>
      <c r="CF211" s="408"/>
      <c r="CG211" s="408"/>
      <c r="CL211" s="408"/>
      <c r="CM211" s="408"/>
      <c r="CN211" s="408"/>
      <c r="CO211" s="408"/>
      <c r="CT211" s="408"/>
      <c r="CU211" s="408"/>
      <c r="CV211" s="408"/>
      <c r="CW211" s="408"/>
      <c r="DB211" s="408"/>
      <c r="DC211" s="408"/>
      <c r="DD211" s="408"/>
      <c r="DE211" s="408"/>
      <c r="DJ211" s="408"/>
      <c r="DK211" s="408"/>
      <c r="DL211" s="408"/>
      <c r="DM211" s="408"/>
      <c r="DR211" s="408"/>
      <c r="DS211" s="408"/>
      <c r="DT211" s="408"/>
      <c r="DU211" s="408"/>
    </row>
    <row r="212" spans="2:125" x14ac:dyDescent="0.25">
      <c r="B212" s="408"/>
      <c r="C212" s="408"/>
      <c r="D212" s="408"/>
      <c r="E212" s="408"/>
      <c r="J212" s="408"/>
      <c r="K212" s="408"/>
      <c r="L212" s="408"/>
      <c r="M212" s="408"/>
      <c r="R212" s="408"/>
      <c r="S212" s="408"/>
      <c r="T212" s="408"/>
      <c r="U212" s="408"/>
      <c r="Z212" s="408"/>
      <c r="AA212" s="408"/>
      <c r="AB212" s="408"/>
      <c r="AC212" s="408"/>
      <c r="AH212" s="408"/>
      <c r="AI212" s="408"/>
      <c r="AJ212" s="408"/>
      <c r="AK212" s="408"/>
      <c r="AP212" s="408"/>
      <c r="AQ212" s="408"/>
      <c r="AR212" s="408"/>
      <c r="AS212" s="408"/>
      <c r="AX212" s="408"/>
      <c r="AY212" s="408"/>
      <c r="AZ212" s="408"/>
      <c r="BA212" s="408"/>
      <c r="BF212" s="408"/>
      <c r="BG212" s="408"/>
      <c r="BH212" s="408"/>
      <c r="BI212" s="408"/>
      <c r="BN212" s="408"/>
      <c r="BO212" s="408"/>
      <c r="BP212" s="408"/>
      <c r="BQ212" s="408"/>
      <c r="BV212" s="408"/>
      <c r="BW212" s="408"/>
      <c r="BX212" s="408"/>
      <c r="BY212" s="408"/>
      <c r="CD212" s="408"/>
      <c r="CE212" s="408"/>
      <c r="CF212" s="408"/>
      <c r="CG212" s="408"/>
      <c r="CL212" s="408"/>
      <c r="CM212" s="408"/>
      <c r="CN212" s="408"/>
      <c r="CO212" s="408"/>
      <c r="CT212" s="408"/>
      <c r="CU212" s="408"/>
      <c r="CV212" s="408"/>
      <c r="CW212" s="408"/>
      <c r="DB212" s="408"/>
      <c r="DC212" s="408"/>
      <c r="DD212" s="408"/>
      <c r="DE212" s="408"/>
      <c r="DJ212" s="408"/>
      <c r="DK212" s="408"/>
      <c r="DL212" s="408"/>
      <c r="DM212" s="408"/>
      <c r="DR212" s="408"/>
      <c r="DS212" s="408"/>
      <c r="DT212" s="408"/>
      <c r="DU212" s="408"/>
    </row>
    <row r="213" spans="2:125" x14ac:dyDescent="0.25">
      <c r="B213" s="408"/>
      <c r="C213" s="408"/>
      <c r="D213" s="408"/>
      <c r="E213" s="408"/>
      <c r="J213" s="408"/>
      <c r="K213" s="408"/>
      <c r="L213" s="408"/>
      <c r="M213" s="408"/>
      <c r="R213" s="408"/>
      <c r="S213" s="408"/>
      <c r="T213" s="408"/>
      <c r="U213" s="408"/>
      <c r="Z213" s="408"/>
      <c r="AA213" s="408"/>
      <c r="AB213" s="408"/>
      <c r="AC213" s="408"/>
      <c r="AH213" s="408"/>
      <c r="AI213" s="408"/>
      <c r="AJ213" s="408"/>
      <c r="AK213" s="408"/>
      <c r="AP213" s="408"/>
      <c r="AQ213" s="408"/>
      <c r="AR213" s="408"/>
      <c r="AS213" s="408"/>
      <c r="AX213" s="408"/>
      <c r="AY213" s="408"/>
      <c r="AZ213" s="408"/>
      <c r="BA213" s="408"/>
      <c r="BF213" s="408"/>
      <c r="BG213" s="408"/>
      <c r="BH213" s="408"/>
      <c r="BI213" s="408"/>
      <c r="BN213" s="408"/>
      <c r="BO213" s="408"/>
      <c r="BP213" s="408"/>
      <c r="BQ213" s="408"/>
      <c r="BV213" s="408"/>
      <c r="BW213" s="408"/>
      <c r="BX213" s="408"/>
      <c r="BY213" s="408"/>
      <c r="CD213" s="408"/>
      <c r="CE213" s="408"/>
      <c r="CF213" s="408"/>
      <c r="CG213" s="408"/>
      <c r="CL213" s="408"/>
      <c r="CM213" s="408"/>
      <c r="CN213" s="408"/>
      <c r="CO213" s="408"/>
      <c r="CT213" s="408"/>
      <c r="CU213" s="408"/>
      <c r="CV213" s="408"/>
      <c r="CW213" s="408"/>
      <c r="DB213" s="408"/>
      <c r="DC213" s="408"/>
      <c r="DD213" s="408"/>
      <c r="DE213" s="408"/>
      <c r="DJ213" s="408"/>
      <c r="DK213" s="408"/>
      <c r="DL213" s="408"/>
      <c r="DM213" s="408"/>
      <c r="DR213" s="408"/>
      <c r="DS213" s="408"/>
      <c r="DT213" s="408"/>
      <c r="DU213" s="408"/>
    </row>
    <row r="214" spans="2:125" x14ac:dyDescent="0.25">
      <c r="B214" s="408"/>
      <c r="C214" s="408"/>
      <c r="D214" s="408"/>
      <c r="E214" s="408"/>
      <c r="J214" s="408"/>
      <c r="K214" s="408"/>
      <c r="L214" s="408"/>
      <c r="M214" s="408"/>
      <c r="R214" s="408"/>
      <c r="S214" s="408"/>
      <c r="T214" s="408"/>
      <c r="U214" s="408"/>
      <c r="Z214" s="408"/>
      <c r="AA214" s="408"/>
      <c r="AB214" s="408"/>
      <c r="AC214" s="408"/>
      <c r="AH214" s="408"/>
      <c r="AI214" s="408"/>
      <c r="AJ214" s="408"/>
      <c r="AK214" s="408"/>
      <c r="AP214" s="408"/>
      <c r="AQ214" s="408"/>
      <c r="AR214" s="408"/>
      <c r="AS214" s="408"/>
      <c r="AX214" s="408"/>
      <c r="AY214" s="408"/>
      <c r="AZ214" s="408"/>
      <c r="BA214" s="408"/>
      <c r="BF214" s="408"/>
      <c r="BG214" s="408"/>
      <c r="BH214" s="408"/>
      <c r="BI214" s="408"/>
      <c r="BN214" s="408"/>
      <c r="BO214" s="408"/>
      <c r="BP214" s="408"/>
      <c r="BQ214" s="408"/>
      <c r="BV214" s="408"/>
      <c r="BW214" s="408"/>
      <c r="BX214" s="408"/>
      <c r="BY214" s="408"/>
      <c r="CD214" s="408"/>
      <c r="CE214" s="408"/>
      <c r="CF214" s="408"/>
      <c r="CG214" s="408"/>
      <c r="CL214" s="408"/>
      <c r="CM214" s="408"/>
      <c r="CN214" s="408"/>
      <c r="CO214" s="408"/>
      <c r="CT214" s="408"/>
      <c r="CU214" s="408"/>
      <c r="CV214" s="408"/>
      <c r="CW214" s="408"/>
      <c r="DB214" s="408"/>
      <c r="DC214" s="408"/>
      <c r="DD214" s="408"/>
      <c r="DE214" s="408"/>
      <c r="DJ214" s="408"/>
      <c r="DK214" s="408"/>
      <c r="DL214" s="408"/>
      <c r="DM214" s="408"/>
      <c r="DR214" s="408"/>
      <c r="DS214" s="408"/>
      <c r="DT214" s="408"/>
      <c r="DU214" s="408"/>
    </row>
    <row r="215" spans="2:125" x14ac:dyDescent="0.25">
      <c r="B215" s="408"/>
      <c r="C215" s="408"/>
      <c r="D215" s="408"/>
      <c r="E215" s="408"/>
      <c r="J215" s="408"/>
      <c r="K215" s="408"/>
      <c r="L215" s="408"/>
      <c r="M215" s="408"/>
      <c r="R215" s="408"/>
      <c r="S215" s="408"/>
      <c r="T215" s="408"/>
      <c r="U215" s="408"/>
      <c r="Z215" s="408"/>
      <c r="AA215" s="408"/>
      <c r="AB215" s="408"/>
      <c r="AC215" s="408"/>
      <c r="AH215" s="408"/>
      <c r="AI215" s="408"/>
      <c r="AJ215" s="408"/>
      <c r="AK215" s="408"/>
      <c r="AP215" s="408"/>
      <c r="AQ215" s="408"/>
      <c r="AR215" s="408"/>
      <c r="AS215" s="408"/>
      <c r="AX215" s="408"/>
      <c r="AY215" s="408"/>
      <c r="AZ215" s="408"/>
      <c r="BA215" s="408"/>
      <c r="BF215" s="408"/>
      <c r="BG215" s="408"/>
      <c r="BH215" s="408"/>
      <c r="BI215" s="408"/>
      <c r="BN215" s="408"/>
      <c r="BO215" s="408"/>
      <c r="BP215" s="408"/>
      <c r="BQ215" s="408"/>
      <c r="BV215" s="408"/>
      <c r="BW215" s="408"/>
      <c r="BX215" s="408"/>
      <c r="BY215" s="408"/>
      <c r="CD215" s="408"/>
      <c r="CE215" s="408"/>
      <c r="CF215" s="408"/>
      <c r="CG215" s="408"/>
      <c r="CL215" s="408"/>
      <c r="CM215" s="408"/>
      <c r="CN215" s="408"/>
      <c r="CO215" s="408"/>
      <c r="CT215" s="408"/>
      <c r="CU215" s="408"/>
      <c r="CV215" s="408"/>
      <c r="CW215" s="408"/>
      <c r="DB215" s="408"/>
      <c r="DC215" s="408"/>
      <c r="DD215" s="408"/>
      <c r="DE215" s="408"/>
      <c r="DJ215" s="408"/>
      <c r="DK215" s="408"/>
      <c r="DL215" s="408"/>
      <c r="DM215" s="408"/>
      <c r="DR215" s="408"/>
      <c r="DS215" s="408"/>
      <c r="DT215" s="408"/>
      <c r="DU215" s="408"/>
    </row>
    <row r="216" spans="2:125" x14ac:dyDescent="0.25">
      <c r="B216" s="408"/>
      <c r="C216" s="408"/>
      <c r="D216" s="408"/>
      <c r="E216" s="408"/>
      <c r="J216" s="408"/>
      <c r="K216" s="408"/>
      <c r="L216" s="408"/>
      <c r="M216" s="408"/>
      <c r="R216" s="408"/>
      <c r="S216" s="408"/>
      <c r="T216" s="408"/>
      <c r="U216" s="408"/>
      <c r="Z216" s="408"/>
      <c r="AA216" s="408"/>
      <c r="AB216" s="408"/>
      <c r="AC216" s="408"/>
      <c r="AH216" s="408"/>
      <c r="AI216" s="408"/>
      <c r="AJ216" s="408"/>
      <c r="AK216" s="408"/>
      <c r="AP216" s="408"/>
      <c r="AQ216" s="408"/>
      <c r="AR216" s="408"/>
      <c r="AS216" s="408"/>
      <c r="AX216" s="408"/>
      <c r="AY216" s="408"/>
      <c r="AZ216" s="408"/>
      <c r="BA216" s="408"/>
      <c r="BF216" s="408"/>
      <c r="BG216" s="408"/>
      <c r="BH216" s="408"/>
      <c r="BI216" s="408"/>
      <c r="BN216" s="408"/>
      <c r="BO216" s="408"/>
      <c r="BP216" s="408"/>
      <c r="BQ216" s="408"/>
      <c r="BV216" s="408"/>
      <c r="BW216" s="408"/>
      <c r="BX216" s="408"/>
      <c r="BY216" s="408"/>
      <c r="CD216" s="408"/>
      <c r="CE216" s="408"/>
      <c r="CF216" s="408"/>
      <c r="CG216" s="408"/>
      <c r="CL216" s="408"/>
      <c r="CM216" s="408"/>
      <c r="CN216" s="408"/>
      <c r="CO216" s="408"/>
      <c r="CT216" s="408"/>
      <c r="CU216" s="408"/>
      <c r="CV216" s="408"/>
      <c r="CW216" s="408"/>
      <c r="DB216" s="408"/>
      <c r="DC216" s="408"/>
      <c r="DD216" s="408"/>
      <c r="DE216" s="408"/>
      <c r="DJ216" s="408"/>
      <c r="DK216" s="408"/>
      <c r="DL216" s="408"/>
      <c r="DM216" s="408"/>
      <c r="DR216" s="408"/>
      <c r="DS216" s="408"/>
      <c r="DT216" s="408"/>
      <c r="DU216" s="408"/>
    </row>
    <row r="217" spans="2:125" x14ac:dyDescent="0.25">
      <c r="B217" s="408"/>
      <c r="C217" s="408"/>
      <c r="D217" s="408"/>
      <c r="E217" s="408"/>
      <c r="J217" s="408"/>
      <c r="K217" s="408"/>
      <c r="L217" s="408"/>
      <c r="M217" s="408"/>
      <c r="R217" s="408"/>
      <c r="S217" s="408"/>
      <c r="T217" s="408"/>
      <c r="U217" s="408"/>
      <c r="Z217" s="408"/>
      <c r="AA217" s="408"/>
      <c r="AB217" s="408"/>
      <c r="AC217" s="408"/>
      <c r="AH217" s="408"/>
      <c r="AI217" s="408"/>
      <c r="AJ217" s="408"/>
      <c r="AK217" s="408"/>
      <c r="AP217" s="408"/>
      <c r="AQ217" s="408"/>
      <c r="AR217" s="408"/>
      <c r="AS217" s="408"/>
      <c r="AX217" s="408"/>
      <c r="AY217" s="408"/>
      <c r="AZ217" s="408"/>
      <c r="BA217" s="408"/>
      <c r="BF217" s="408"/>
      <c r="BG217" s="408"/>
      <c r="BH217" s="408"/>
      <c r="BI217" s="408"/>
      <c r="BN217" s="408"/>
      <c r="BO217" s="408"/>
      <c r="BP217" s="408"/>
      <c r="BQ217" s="408"/>
      <c r="BV217" s="408"/>
      <c r="BW217" s="408"/>
      <c r="BX217" s="408"/>
      <c r="BY217" s="408"/>
      <c r="CD217" s="408"/>
      <c r="CE217" s="408"/>
      <c r="CF217" s="408"/>
      <c r="CG217" s="408"/>
      <c r="CL217" s="408"/>
      <c r="CM217" s="408"/>
      <c r="CN217" s="408"/>
      <c r="CO217" s="408"/>
      <c r="CT217" s="408"/>
      <c r="CU217" s="408"/>
      <c r="CV217" s="408"/>
      <c r="CW217" s="408"/>
      <c r="DB217" s="408"/>
      <c r="DC217" s="408"/>
      <c r="DD217" s="408"/>
      <c r="DE217" s="408"/>
      <c r="DJ217" s="408"/>
      <c r="DK217" s="408"/>
      <c r="DL217" s="408"/>
      <c r="DM217" s="408"/>
      <c r="DR217" s="408"/>
      <c r="DS217" s="408"/>
      <c r="DT217" s="408"/>
      <c r="DU217" s="408"/>
    </row>
    <row r="218" spans="2:125" x14ac:dyDescent="0.25">
      <c r="B218" s="408"/>
      <c r="C218" s="408"/>
      <c r="D218" s="408"/>
      <c r="E218" s="408"/>
      <c r="J218" s="408"/>
      <c r="K218" s="408"/>
      <c r="L218" s="408"/>
      <c r="M218" s="408"/>
      <c r="R218" s="408"/>
      <c r="S218" s="408"/>
      <c r="T218" s="408"/>
      <c r="U218" s="408"/>
      <c r="Z218" s="408"/>
      <c r="AA218" s="408"/>
      <c r="AB218" s="408"/>
      <c r="AC218" s="408"/>
      <c r="AH218" s="408"/>
      <c r="AI218" s="408"/>
      <c r="AJ218" s="408"/>
      <c r="AK218" s="408"/>
      <c r="AP218" s="408"/>
      <c r="AQ218" s="408"/>
      <c r="AR218" s="408"/>
      <c r="AS218" s="408"/>
      <c r="AX218" s="408"/>
      <c r="AY218" s="408"/>
      <c r="AZ218" s="408"/>
      <c r="BA218" s="408"/>
      <c r="BF218" s="408"/>
      <c r="BG218" s="408"/>
      <c r="BH218" s="408"/>
      <c r="BI218" s="408"/>
      <c r="BN218" s="408"/>
      <c r="BO218" s="408"/>
      <c r="BP218" s="408"/>
      <c r="BQ218" s="408"/>
      <c r="BV218" s="408"/>
      <c r="BW218" s="408"/>
      <c r="BX218" s="408"/>
      <c r="BY218" s="408"/>
      <c r="CD218" s="408"/>
      <c r="CE218" s="408"/>
      <c r="CF218" s="408"/>
      <c r="CG218" s="408"/>
      <c r="CL218" s="408"/>
      <c r="CM218" s="408"/>
      <c r="CN218" s="408"/>
      <c r="CO218" s="408"/>
      <c r="CT218" s="408"/>
      <c r="CU218" s="408"/>
      <c r="CV218" s="408"/>
      <c r="CW218" s="408"/>
      <c r="DB218" s="408"/>
      <c r="DC218" s="408"/>
      <c r="DD218" s="408"/>
      <c r="DE218" s="408"/>
      <c r="DJ218" s="408"/>
      <c r="DK218" s="408"/>
      <c r="DL218" s="408"/>
      <c r="DM218" s="408"/>
      <c r="DR218" s="408"/>
      <c r="DS218" s="408"/>
      <c r="DT218" s="408"/>
      <c r="DU218" s="408"/>
    </row>
    <row r="219" spans="2:125" x14ac:dyDescent="0.25">
      <c r="B219" s="408"/>
      <c r="C219" s="408"/>
      <c r="D219" s="408"/>
      <c r="E219" s="408"/>
      <c r="J219" s="408"/>
      <c r="K219" s="408"/>
      <c r="L219" s="408"/>
      <c r="M219" s="408"/>
      <c r="R219" s="408"/>
      <c r="S219" s="408"/>
      <c r="T219" s="408"/>
      <c r="U219" s="408"/>
      <c r="Z219" s="408"/>
      <c r="AA219" s="408"/>
      <c r="AB219" s="408"/>
      <c r="AC219" s="408"/>
      <c r="AH219" s="408"/>
      <c r="AI219" s="408"/>
      <c r="AJ219" s="408"/>
      <c r="AK219" s="408"/>
      <c r="AP219" s="408"/>
      <c r="AQ219" s="408"/>
      <c r="AR219" s="408"/>
      <c r="AS219" s="408"/>
      <c r="AX219" s="408"/>
      <c r="AY219" s="408"/>
      <c r="AZ219" s="408"/>
      <c r="BA219" s="408"/>
      <c r="BF219" s="408"/>
      <c r="BG219" s="408"/>
      <c r="BH219" s="408"/>
      <c r="BI219" s="408"/>
      <c r="BN219" s="408"/>
      <c r="BO219" s="408"/>
      <c r="BP219" s="408"/>
      <c r="BQ219" s="408"/>
      <c r="BV219" s="408"/>
      <c r="BW219" s="408"/>
      <c r="BX219" s="408"/>
      <c r="BY219" s="408"/>
      <c r="CD219" s="408"/>
      <c r="CE219" s="408"/>
      <c r="CF219" s="408"/>
      <c r="CG219" s="408"/>
      <c r="CL219" s="408"/>
      <c r="CM219" s="408"/>
      <c r="CN219" s="408"/>
      <c r="CO219" s="408"/>
      <c r="CT219" s="408"/>
      <c r="CU219" s="408"/>
      <c r="CV219" s="408"/>
      <c r="CW219" s="408"/>
      <c r="DB219" s="408"/>
      <c r="DC219" s="408"/>
      <c r="DD219" s="408"/>
      <c r="DE219" s="408"/>
      <c r="DJ219" s="408"/>
      <c r="DK219" s="408"/>
      <c r="DL219" s="408"/>
      <c r="DM219" s="408"/>
      <c r="DR219" s="408"/>
      <c r="DS219" s="408"/>
      <c r="DT219" s="408"/>
      <c r="DU219" s="408"/>
    </row>
    <row r="220" spans="2:125" x14ac:dyDescent="0.25">
      <c r="B220" s="423" t="str">
        <f>members!$G10</f>
        <v>Ashford</v>
      </c>
      <c r="C220" s="408" t="e">
        <f>VLOOKUP(B220,E$1:F$55,2,FALSE)</f>
        <v>#N/A</v>
      </c>
      <c r="D220" s="408"/>
      <c r="E220" s="408"/>
      <c r="J220" s="423" t="str">
        <f>members!$G10</f>
        <v>Ashford</v>
      </c>
      <c r="K220" s="408" t="e">
        <f>VLOOKUP(J220,M$1:N$55,2,FALSE)</f>
        <v>#N/A</v>
      </c>
      <c r="L220" s="408"/>
      <c r="M220" s="408"/>
      <c r="R220" s="423" t="str">
        <f>members!$G10</f>
        <v>Ashford</v>
      </c>
      <c r="S220" s="408" t="e">
        <f>VLOOKUP(R220,U$1:V$55,2,FALSE)</f>
        <v>#N/A</v>
      </c>
      <c r="T220" s="408"/>
      <c r="U220" s="408"/>
      <c r="Z220" s="423" t="str">
        <f>members!$G10</f>
        <v>Ashford</v>
      </c>
      <c r="AA220" s="408" t="e">
        <f>VLOOKUP(Z220,AC$1:AD$55,2,FALSE)</f>
        <v>#N/A</v>
      </c>
      <c r="AB220" s="408"/>
      <c r="AC220" s="408"/>
      <c r="AH220" s="423" t="str">
        <f>members!$G10</f>
        <v>Ashford</v>
      </c>
      <c r="AI220" s="408" t="e">
        <f>VLOOKUP(AH220,AK$1:AL$55,2,FALSE)</f>
        <v>#N/A</v>
      </c>
      <c r="AJ220" s="408"/>
      <c r="AK220" s="408"/>
      <c r="AP220" s="423" t="str">
        <f>members!$G10</f>
        <v>Ashford</v>
      </c>
      <c r="AQ220" s="408" t="e">
        <f>VLOOKUP(AP220,AS$1:AT$55,2,FALSE)</f>
        <v>#N/A</v>
      </c>
      <c r="AR220" s="408"/>
      <c r="AS220" s="408"/>
      <c r="AX220" s="423" t="str">
        <f>members!$G10</f>
        <v>Ashford</v>
      </c>
      <c r="AY220" s="408" t="e">
        <f>VLOOKUP(AX220,BA$1:BB$55,2,FALSE)</f>
        <v>#N/A</v>
      </c>
      <c r="AZ220" s="408"/>
      <c r="BA220" s="408"/>
      <c r="BF220" s="423" t="str">
        <f>members!$G10</f>
        <v>Ashford</v>
      </c>
      <c r="BG220" s="408" t="e">
        <f>VLOOKUP(BF220,BI$1:BJ$55,2,FALSE)</f>
        <v>#N/A</v>
      </c>
      <c r="BH220" s="408"/>
      <c r="BI220" s="408"/>
      <c r="BN220" s="423" t="str">
        <f>members!$G10</f>
        <v>Ashford</v>
      </c>
      <c r="BO220" s="408" t="e">
        <f>VLOOKUP(BN220,BQ$1:BR$55,2,FALSE)</f>
        <v>#N/A</v>
      </c>
      <c r="BP220" s="408"/>
      <c r="BQ220" s="408"/>
      <c r="BV220" s="423" t="str">
        <f>members!$G10</f>
        <v>Ashford</v>
      </c>
      <c r="BW220" s="408" t="e">
        <f>VLOOKUP(BV220,BY$1:BZ$55,2,FALSE)</f>
        <v>#N/A</v>
      </c>
      <c r="BX220" s="408"/>
      <c r="BY220" s="408"/>
      <c r="CD220" s="423" t="str">
        <f>members!$G10</f>
        <v>Ashford</v>
      </c>
      <c r="CE220" s="408" t="e">
        <f>VLOOKUP(CD220,CG$1:CH$55,2,FALSE)</f>
        <v>#N/A</v>
      </c>
      <c r="CF220" s="408"/>
      <c r="CG220" s="408"/>
      <c r="CL220" s="423" t="str">
        <f>members!$G10</f>
        <v>Ashford</v>
      </c>
      <c r="CM220" s="408" t="e">
        <f>VLOOKUP(CL220,CO$1:CP$55,2,FALSE)</f>
        <v>#N/A</v>
      </c>
      <c r="CN220" s="408"/>
      <c r="CO220" s="408"/>
      <c r="CT220" s="423" t="str">
        <f>members!$G10</f>
        <v>Ashford</v>
      </c>
      <c r="CU220" s="408" t="e">
        <f>VLOOKUP(CT220,CW$1:CX$55,2,FALSE)</f>
        <v>#N/A</v>
      </c>
      <c r="CV220" s="408"/>
      <c r="CW220" s="408"/>
      <c r="DB220" s="423" t="str">
        <f>members!$G10</f>
        <v>Ashford</v>
      </c>
      <c r="DC220" s="408" t="e">
        <f>VLOOKUP(DB220,DE$1:DF$55,2,FALSE)</f>
        <v>#N/A</v>
      </c>
      <c r="DD220" s="408"/>
      <c r="DE220" s="408"/>
      <c r="DJ220" s="423" t="str">
        <f>members!$G10</f>
        <v>Ashford</v>
      </c>
      <c r="DK220" s="408" t="e">
        <f>VLOOKUP(DJ220,DM$1:DN$55,2,FALSE)</f>
        <v>#N/A</v>
      </c>
      <c r="DL220" s="408"/>
      <c r="DM220" s="408"/>
      <c r="DR220" s="423" t="str">
        <f>members!$G10</f>
        <v>Ashford</v>
      </c>
      <c r="DS220" s="408" t="e">
        <f>VLOOKUP(DR220,DU$1:DV$55,2,FALSE)</f>
        <v>#N/A</v>
      </c>
      <c r="DT220" s="408"/>
      <c r="DU220" s="408"/>
    </row>
    <row r="221" spans="2:125" x14ac:dyDescent="0.25">
      <c r="B221" s="408"/>
      <c r="C221" s="408"/>
      <c r="D221" s="408"/>
      <c r="E221" s="408"/>
      <c r="J221" s="408"/>
      <c r="K221" s="408"/>
      <c r="L221" s="408"/>
      <c r="M221" s="408"/>
      <c r="R221" s="408"/>
      <c r="S221" s="408"/>
      <c r="T221" s="408"/>
      <c r="U221" s="408"/>
      <c r="Z221" s="408"/>
      <c r="AA221" s="408"/>
      <c r="AB221" s="408"/>
      <c r="AC221" s="408"/>
      <c r="AH221" s="408"/>
      <c r="AI221" s="408"/>
      <c r="AJ221" s="408"/>
      <c r="AK221" s="408"/>
      <c r="AP221" s="408"/>
      <c r="AQ221" s="408"/>
      <c r="AR221" s="408"/>
      <c r="AS221" s="408"/>
      <c r="AX221" s="408"/>
      <c r="AY221" s="408"/>
      <c r="AZ221" s="408"/>
      <c r="BA221" s="408"/>
      <c r="BF221" s="408"/>
      <c r="BG221" s="408"/>
      <c r="BH221" s="408"/>
      <c r="BI221" s="408"/>
      <c r="BN221" s="408"/>
      <c r="BO221" s="408"/>
      <c r="BP221" s="408"/>
      <c r="BQ221" s="408"/>
      <c r="BV221" s="408"/>
      <c r="BW221" s="408"/>
      <c r="BX221" s="408"/>
      <c r="BY221" s="408"/>
      <c r="CD221" s="408"/>
      <c r="CE221" s="408"/>
      <c r="CF221" s="408"/>
      <c r="CG221" s="408"/>
      <c r="CL221" s="408"/>
      <c r="CM221" s="408"/>
      <c r="CN221" s="408"/>
      <c r="CO221" s="408"/>
      <c r="CT221" s="408"/>
      <c r="CU221" s="408"/>
      <c r="CV221" s="408"/>
      <c r="CW221" s="408"/>
      <c r="DB221" s="408"/>
      <c r="DC221" s="408"/>
      <c r="DD221" s="408"/>
      <c r="DE221" s="408"/>
      <c r="DJ221" s="408"/>
      <c r="DK221" s="408"/>
      <c r="DL221" s="408"/>
      <c r="DM221" s="408"/>
      <c r="DR221" s="408"/>
      <c r="DS221" s="408"/>
      <c r="DT221" s="408"/>
      <c r="DU221" s="408"/>
    </row>
    <row r="222" spans="2:125" x14ac:dyDescent="0.25">
      <c r="B222" s="408" t="s">
        <v>1824</v>
      </c>
      <c r="C222" s="408"/>
      <c r="D222" s="408"/>
      <c r="E222" s="408"/>
      <c r="J222" s="408" t="s">
        <v>1824</v>
      </c>
      <c r="K222" s="408"/>
      <c r="L222" s="408"/>
      <c r="M222" s="408"/>
      <c r="R222" s="408" t="s">
        <v>1824</v>
      </c>
      <c r="S222" s="408"/>
      <c r="T222" s="408"/>
      <c r="U222" s="408"/>
      <c r="Z222" s="408" t="s">
        <v>1824</v>
      </c>
      <c r="AA222" s="408"/>
      <c r="AB222" s="408"/>
      <c r="AC222" s="408"/>
      <c r="AH222" s="408" t="s">
        <v>1824</v>
      </c>
      <c r="AI222" s="408"/>
      <c r="AJ222" s="408"/>
      <c r="AK222" s="408"/>
      <c r="AP222" s="408" t="s">
        <v>1824</v>
      </c>
      <c r="AQ222" s="408"/>
      <c r="AR222" s="408"/>
      <c r="AS222" s="408"/>
      <c r="AX222" s="408" t="s">
        <v>1824</v>
      </c>
      <c r="AY222" s="408"/>
      <c r="AZ222" s="408"/>
      <c r="BA222" s="408"/>
      <c r="BF222" s="408" t="s">
        <v>1824</v>
      </c>
      <c r="BG222" s="408"/>
      <c r="BH222" s="408"/>
      <c r="BI222" s="408"/>
      <c r="BN222" s="408" t="s">
        <v>1824</v>
      </c>
      <c r="BO222" s="408"/>
      <c r="BP222" s="408"/>
      <c r="BQ222" s="408"/>
      <c r="BV222" s="408" t="s">
        <v>1824</v>
      </c>
      <c r="BW222" s="408"/>
      <c r="BX222" s="408"/>
      <c r="BY222" s="408"/>
      <c r="CD222" s="408" t="s">
        <v>1824</v>
      </c>
      <c r="CE222" s="408"/>
      <c r="CF222" s="408"/>
      <c r="CG222" s="408"/>
      <c r="CL222" s="408" t="s">
        <v>1824</v>
      </c>
      <c r="CM222" s="408"/>
      <c r="CN222" s="408"/>
      <c r="CO222" s="408"/>
      <c r="CT222" s="408" t="s">
        <v>1824</v>
      </c>
      <c r="CU222" s="408"/>
      <c r="CV222" s="408"/>
      <c r="CW222" s="408"/>
      <c r="DB222" s="408" t="s">
        <v>1824</v>
      </c>
      <c r="DC222" s="408"/>
      <c r="DD222" s="408"/>
      <c r="DE222" s="408"/>
      <c r="DJ222" s="408" t="s">
        <v>1824</v>
      </c>
      <c r="DK222" s="408"/>
      <c r="DL222" s="408"/>
      <c r="DM222" s="408"/>
      <c r="DR222" s="408" t="s">
        <v>1824</v>
      </c>
      <c r="DS222" s="408"/>
      <c r="DT222" s="408"/>
      <c r="DU222" s="408"/>
    </row>
    <row r="223" spans="2:125" x14ac:dyDescent="0.25">
      <c r="B223" s="408"/>
      <c r="C223" s="408"/>
      <c r="D223" s="408"/>
      <c r="E223" s="408"/>
      <c r="J223" s="408"/>
      <c r="K223" s="408"/>
      <c r="L223" s="408"/>
      <c r="M223" s="408"/>
      <c r="R223" s="408"/>
      <c r="S223" s="408"/>
      <c r="T223" s="408"/>
      <c r="U223" s="408"/>
      <c r="Z223" s="408"/>
      <c r="AA223" s="408"/>
      <c r="AB223" s="408"/>
      <c r="AC223" s="408"/>
      <c r="AH223" s="408"/>
      <c r="AI223" s="408"/>
      <c r="AJ223" s="408"/>
      <c r="AK223" s="408"/>
      <c r="AP223" s="408"/>
      <c r="AQ223" s="408"/>
      <c r="AR223" s="408"/>
      <c r="AS223" s="408"/>
      <c r="AX223" s="408"/>
      <c r="AY223" s="408"/>
      <c r="AZ223" s="408"/>
      <c r="BA223" s="408"/>
      <c r="BF223" s="408"/>
      <c r="BG223" s="408"/>
      <c r="BH223" s="408"/>
      <c r="BI223" s="408"/>
      <c r="BN223" s="408"/>
      <c r="BO223" s="408"/>
      <c r="BP223" s="408"/>
      <c r="BQ223" s="408"/>
      <c r="BV223" s="408"/>
      <c r="BW223" s="408"/>
      <c r="BX223" s="408"/>
      <c r="BY223" s="408"/>
      <c r="CD223" s="408"/>
      <c r="CE223" s="408"/>
      <c r="CF223" s="408"/>
      <c r="CG223" s="408"/>
      <c r="CL223" s="408"/>
      <c r="CM223" s="408"/>
      <c r="CN223" s="408"/>
      <c r="CO223" s="408"/>
      <c r="CT223" s="408"/>
      <c r="CU223" s="408"/>
      <c r="CV223" s="408"/>
      <c r="CW223" s="408"/>
      <c r="DB223" s="408"/>
      <c r="DC223" s="408"/>
      <c r="DD223" s="408"/>
      <c r="DE223" s="408"/>
      <c r="DJ223" s="408"/>
      <c r="DK223" s="408"/>
      <c r="DL223" s="408"/>
      <c r="DM223" s="408"/>
      <c r="DR223" s="408"/>
      <c r="DS223" s="408"/>
      <c r="DT223" s="408"/>
      <c r="DU223" s="408"/>
    </row>
    <row r="224" spans="2:125" x14ac:dyDescent="0.25">
      <c r="B224" s="408"/>
      <c r="C224" s="408"/>
      <c r="D224" s="408"/>
      <c r="E224" s="408"/>
      <c r="J224" s="408"/>
      <c r="K224" s="408"/>
      <c r="L224" s="408"/>
      <c r="M224" s="408"/>
      <c r="R224" s="408"/>
      <c r="S224" s="408"/>
      <c r="T224" s="408"/>
      <c r="U224" s="408"/>
      <c r="Z224" s="408"/>
      <c r="AA224" s="408"/>
      <c r="AB224" s="408"/>
      <c r="AC224" s="408"/>
      <c r="AH224" s="408"/>
      <c r="AI224" s="408"/>
      <c r="AJ224" s="408"/>
      <c r="AK224" s="408"/>
      <c r="AP224" s="408"/>
      <c r="AQ224" s="408"/>
      <c r="AR224" s="408"/>
      <c r="AS224" s="408"/>
      <c r="AX224" s="408"/>
      <c r="AY224" s="408"/>
      <c r="AZ224" s="408"/>
      <c r="BA224" s="408"/>
      <c r="BF224" s="408"/>
      <c r="BG224" s="408"/>
      <c r="BH224" s="408"/>
      <c r="BI224" s="408"/>
      <c r="BN224" s="408"/>
      <c r="BO224" s="408"/>
      <c r="BP224" s="408"/>
      <c r="BQ224" s="408"/>
      <c r="BV224" s="408"/>
      <c r="BW224" s="408"/>
      <c r="BX224" s="408"/>
      <c r="BY224" s="408"/>
      <c r="CD224" s="408"/>
      <c r="CE224" s="408"/>
      <c r="CF224" s="408"/>
      <c r="CG224" s="408"/>
      <c r="CL224" s="408"/>
      <c r="CM224" s="408"/>
      <c r="CN224" s="408"/>
      <c r="CO224" s="408"/>
      <c r="CT224" s="408"/>
      <c r="CU224" s="408"/>
      <c r="CV224" s="408"/>
      <c r="CW224" s="408"/>
      <c r="DB224" s="408"/>
      <c r="DC224" s="408"/>
      <c r="DD224" s="408"/>
      <c r="DE224" s="408"/>
      <c r="DJ224" s="408"/>
      <c r="DK224" s="408"/>
      <c r="DL224" s="408"/>
      <c r="DM224" s="408"/>
      <c r="DR224" s="408"/>
      <c r="DS224" s="408"/>
      <c r="DT224" s="408"/>
      <c r="DU224" s="408"/>
    </row>
    <row r="225" spans="2:125" x14ac:dyDescent="0.25">
      <c r="B225" s="408"/>
      <c r="C225" s="423" t="e">
        <f>IF(C220="no data","no data",IF((C$220-2)&lt;1,"",(C$220-2)))</f>
        <v>#N/A</v>
      </c>
      <c r="D225" s="408" t="e">
        <f>IF(C225="no data","no data",INDEX(F$1:G$55,C225,2))</f>
        <v>#N/A</v>
      </c>
      <c r="E225" s="408"/>
      <c r="J225" s="408"/>
      <c r="K225" s="423" t="e">
        <f>IF(K220="no data","no data",IF((K$220-2)&lt;1,"",(K$220-2)))</f>
        <v>#N/A</v>
      </c>
      <c r="L225" s="408" t="e">
        <f>IF(K225="no data","no data",INDEX(N$1:O$55,K225,2))</f>
        <v>#N/A</v>
      </c>
      <c r="M225" s="408"/>
      <c r="R225" s="408"/>
      <c r="S225" s="423" t="e">
        <f>IF(S220="no data","no data",IF((S$220-2)&lt;1,"",(S$220-2)))</f>
        <v>#N/A</v>
      </c>
      <c r="T225" s="408" t="e">
        <f>IF(S225="no data","no data",INDEX(V$1:W$55,S225,2))</f>
        <v>#N/A</v>
      </c>
      <c r="U225" s="408"/>
      <c r="Z225" s="408"/>
      <c r="AA225" s="423" t="e">
        <f>IF(AA220="no data","no data",IF((AA$220-2)&lt;1,"",(AA$220-2)))</f>
        <v>#N/A</v>
      </c>
      <c r="AB225" s="408" t="e">
        <f>IF(AA225="no data","no data",INDEX(AD$1:AE$55,AA225,2))</f>
        <v>#N/A</v>
      </c>
      <c r="AC225" s="408"/>
      <c r="AH225" s="408"/>
      <c r="AI225" s="423" t="e">
        <f>IF(AI220="no data","no data",IF((AI$220-2)&lt;1,"",(AI$220-2)))</f>
        <v>#N/A</v>
      </c>
      <c r="AJ225" s="408" t="e">
        <f>IF(AI225="no data","no data",INDEX(AL$1:AM$55,AI225,2))</f>
        <v>#N/A</v>
      </c>
      <c r="AK225" s="408"/>
      <c r="AP225" s="408"/>
      <c r="AQ225" s="423" t="e">
        <f>IF(AQ220="no data","no data",IF((AQ$220-2)&lt;1,"",(AQ$220-2)))</f>
        <v>#N/A</v>
      </c>
      <c r="AR225" s="408" t="e">
        <f>IF(AQ225="no data","no data",INDEX(AT$1:AU$55,AQ225,2))</f>
        <v>#N/A</v>
      </c>
      <c r="AS225" s="408"/>
      <c r="AX225" s="408"/>
      <c r="AY225" s="423" t="e">
        <f>IF(AY220="no data","no data",IF((AY$220-2)&lt;1,"",(AY$220-2)))</f>
        <v>#N/A</v>
      </c>
      <c r="AZ225" s="408" t="e">
        <f>IF(AY225="no data","no data",INDEX(BB$1:BC$55,AY225,2))</f>
        <v>#N/A</v>
      </c>
      <c r="BA225" s="408"/>
      <c r="BF225" s="408"/>
      <c r="BG225" s="423" t="e">
        <f>IF(BG220="no data","no data",IF((BG$220-2)&lt;1,"",(BG$220-2)))</f>
        <v>#N/A</v>
      </c>
      <c r="BH225" s="408" t="e">
        <f>IF(BG225="no data","no data",INDEX(BJ$1:BK$55,BG225,2))</f>
        <v>#N/A</v>
      </c>
      <c r="BI225" s="408"/>
      <c r="BN225" s="408"/>
      <c r="BO225" s="423" t="e">
        <f>IF(BO220="no data","no data",IF((BO$220-2)&lt;1,"",(BO$220-2)))</f>
        <v>#N/A</v>
      </c>
      <c r="BP225" s="408" t="e">
        <f>IF(BO225="no data","no data",INDEX(BR$1:BS$55,BO225,2))</f>
        <v>#N/A</v>
      </c>
      <c r="BQ225" s="408"/>
      <c r="BV225" s="408"/>
      <c r="BW225" s="423" t="e">
        <f>IF(BW220="no data","no data",IF((BW$220-2)&lt;1,"",(BW$220-2)))</f>
        <v>#N/A</v>
      </c>
      <c r="BX225" s="408" t="e">
        <f>IF(BW225="no data","no data",INDEX(BZ$1:CA$55,BW225,2))</f>
        <v>#N/A</v>
      </c>
      <c r="BY225" s="408"/>
      <c r="CD225" s="408"/>
      <c r="CE225" s="423" t="e">
        <f>IF(CE220="no data","no data",IF((CE$220-2)&lt;1,"",(CE$220-2)))</f>
        <v>#N/A</v>
      </c>
      <c r="CF225" s="408" t="e">
        <f>IF(CE225="no data","no data",INDEX(CH$1:CI$55,CE225,2))</f>
        <v>#N/A</v>
      </c>
      <c r="CG225" s="408"/>
      <c r="CL225" s="408"/>
      <c r="CM225" s="423" t="e">
        <f>IF(CM220="no data","no data",IF((CM$220-2)&lt;1,"",(CM$220-2)))</f>
        <v>#N/A</v>
      </c>
      <c r="CN225" s="408" t="e">
        <f>IF(CM225="no data","no data",INDEX(CP$1:CQ$55,CM225,2))</f>
        <v>#N/A</v>
      </c>
      <c r="CO225" s="408"/>
      <c r="CT225" s="408"/>
      <c r="CU225" s="423" t="e">
        <f>IF(CU220="no data","no data",IF((CU$220-2)&lt;1,"",(CU$220-2)))</f>
        <v>#N/A</v>
      </c>
      <c r="CV225" s="408" t="e">
        <f>IF(CU225="no data","no data",INDEX(CX$1:CY$55,CU225,2))</f>
        <v>#N/A</v>
      </c>
      <c r="CW225" s="408"/>
      <c r="DB225" s="408"/>
      <c r="DC225" s="423" t="e">
        <f>IF(DC220="no data","no data",IF((DC$220-2)&lt;1,"",(DC$220-2)))</f>
        <v>#N/A</v>
      </c>
      <c r="DD225" s="408" t="e">
        <f>IF(DC225="no data","no data",INDEX(DF$1:DG$55,DC225,2))</f>
        <v>#N/A</v>
      </c>
      <c r="DE225" s="408"/>
      <c r="DJ225" s="408"/>
      <c r="DK225" s="423" t="e">
        <f>IF(DK220="no data","no data",IF((DK$220-2)&lt;1,"",(DK$220-2)))</f>
        <v>#N/A</v>
      </c>
      <c r="DL225" s="408" t="e">
        <f>IF(DK225="no data","no data",INDEX(DN$1:DO$55,DK225,2))</f>
        <v>#N/A</v>
      </c>
      <c r="DM225" s="408"/>
      <c r="DR225" s="408"/>
      <c r="DS225" s="423" t="e">
        <f>IF(DS220="no data","no data",IF((DS$220-2)&lt;1,"",(DS$220-2)))</f>
        <v>#N/A</v>
      </c>
      <c r="DT225" s="408" t="e">
        <f>IF(DS225="no data","no data",INDEX(DV$1:DW$55,DS225,2))</f>
        <v>#N/A</v>
      </c>
      <c r="DU225" s="408"/>
    </row>
    <row r="226" spans="2:125" x14ac:dyDescent="0.25">
      <c r="B226" s="408"/>
      <c r="C226" s="423" t="e">
        <f>IF(C220="no data","no data",IF((C$220-1&lt;1),"",(C$220-1)))</f>
        <v>#N/A</v>
      </c>
      <c r="D226" s="408" t="e">
        <f t="shared" ref="D226:D229" si="82">IF(C226="no data","no data",INDEX(F$1:G$55,C226,2))</f>
        <v>#N/A</v>
      </c>
      <c r="E226" s="408"/>
      <c r="J226" s="408"/>
      <c r="K226" s="423" t="e">
        <f>IF(K220="no data","no data",IF((K$220-1&lt;1),"",(K$220-1)))</f>
        <v>#N/A</v>
      </c>
      <c r="L226" s="408" t="e">
        <f t="shared" ref="L226:L229" si="83">IF(K226="no data","no data",INDEX(N$1:O$55,K226,2))</f>
        <v>#N/A</v>
      </c>
      <c r="M226" s="408"/>
      <c r="R226" s="408"/>
      <c r="S226" s="423" t="e">
        <f>IF(S220="no data","no data",IF((S$220-1&lt;1),"",(S$220-1)))</f>
        <v>#N/A</v>
      </c>
      <c r="T226" s="408" t="e">
        <f t="shared" ref="T226:T229" si="84">IF(S226="no data","no data",INDEX(V$1:W$55,S226,2))</f>
        <v>#N/A</v>
      </c>
      <c r="U226" s="408"/>
      <c r="Z226" s="408"/>
      <c r="AA226" s="423" t="e">
        <f>IF(AA220="no data","no data",IF((AA$220-1&lt;1),"",(AA$220-1)))</f>
        <v>#N/A</v>
      </c>
      <c r="AB226" s="408" t="e">
        <f t="shared" ref="AB226:AB229" si="85">IF(AA226="no data","no data",INDEX(AD$1:AE$55,AA226,2))</f>
        <v>#N/A</v>
      </c>
      <c r="AC226" s="408"/>
      <c r="AH226" s="408"/>
      <c r="AI226" s="423" t="e">
        <f>IF(AI220="no data","no data",IF((AI$220-1&lt;1),"",(AI$220-1)))</f>
        <v>#N/A</v>
      </c>
      <c r="AJ226" s="408" t="e">
        <f t="shared" ref="AJ226:AJ229" si="86">IF(AI226="no data","no data",INDEX(AL$1:AM$55,AI226,2))</f>
        <v>#N/A</v>
      </c>
      <c r="AK226" s="408"/>
      <c r="AP226" s="408"/>
      <c r="AQ226" s="423" t="e">
        <f>IF(AQ220="no data","no data",IF((AQ$220-1&lt;1),"",(AQ$220-1)))</f>
        <v>#N/A</v>
      </c>
      <c r="AR226" s="408" t="e">
        <f t="shared" ref="AR226:AR229" si="87">IF(AQ226="no data","no data",INDEX(AT$1:AU$55,AQ226,2))</f>
        <v>#N/A</v>
      </c>
      <c r="AS226" s="408"/>
      <c r="AX226" s="408"/>
      <c r="AY226" s="423" t="e">
        <f>IF(AY220="no data","no data",IF((AY$220-1&lt;1),"",(AY$220-1)))</f>
        <v>#N/A</v>
      </c>
      <c r="AZ226" s="408" t="e">
        <f t="shared" ref="AZ226:AZ229" si="88">IF(AY226="no data","no data",INDEX(BB$1:BC$55,AY226,2))</f>
        <v>#N/A</v>
      </c>
      <c r="BA226" s="408"/>
      <c r="BF226" s="408"/>
      <c r="BG226" s="423" t="e">
        <f>IF(BG220="no data","no data",IF((BG$220-1&lt;1),"",(BG$220-1)))</f>
        <v>#N/A</v>
      </c>
      <c r="BH226" s="408" t="e">
        <f t="shared" ref="BH226:BH229" si="89">IF(BG226="no data","no data",INDEX(BJ$1:BK$55,BG226,2))</f>
        <v>#N/A</v>
      </c>
      <c r="BI226" s="408"/>
      <c r="BN226" s="408"/>
      <c r="BO226" s="423" t="e">
        <f>IF(BO220="no data","no data",IF((BO$220-1&lt;1),"",(BO$220-1)))</f>
        <v>#N/A</v>
      </c>
      <c r="BP226" s="408" t="e">
        <f t="shared" ref="BP226:BP229" si="90">IF(BO226="no data","no data",INDEX(BR$1:BS$55,BO226,2))</f>
        <v>#N/A</v>
      </c>
      <c r="BQ226" s="408"/>
      <c r="BV226" s="408"/>
      <c r="BW226" s="423" t="e">
        <f>IF(BW220="no data","no data",IF((BW$220-1&lt;1),"",(BW$220-1)))</f>
        <v>#N/A</v>
      </c>
      <c r="BX226" s="408" t="e">
        <f t="shared" ref="BX226:BX229" si="91">IF(BW226="no data","no data",INDEX(BZ$1:CA$55,BW226,2))</f>
        <v>#N/A</v>
      </c>
      <c r="BY226" s="408"/>
      <c r="CD226" s="408"/>
      <c r="CE226" s="423" t="e">
        <f>IF(CE220="no data","no data",IF((CE$220-1&lt;1),"",(CE$220-1)))</f>
        <v>#N/A</v>
      </c>
      <c r="CF226" s="408" t="e">
        <f t="shared" ref="CF226:CF229" si="92">IF(CE226="no data","no data",INDEX(CH$1:CI$55,CE226,2))</f>
        <v>#N/A</v>
      </c>
      <c r="CG226" s="408"/>
      <c r="CL226" s="408"/>
      <c r="CM226" s="423" t="e">
        <f>IF(CM220="no data","no data",IF((CM$220-1&lt;1),"",(CM$220-1)))</f>
        <v>#N/A</v>
      </c>
      <c r="CN226" s="408" t="e">
        <f t="shared" ref="CN226:CN229" si="93">IF(CM226="no data","no data",INDEX(CP$1:CQ$55,CM226,2))</f>
        <v>#N/A</v>
      </c>
      <c r="CO226" s="408"/>
      <c r="CT226" s="408"/>
      <c r="CU226" s="423" t="e">
        <f>IF(CU220="no data","no data",IF((CU$220-1&lt;1),"",(CU$220-1)))</f>
        <v>#N/A</v>
      </c>
      <c r="CV226" s="408" t="e">
        <f t="shared" ref="CV226:CV229" si="94">IF(CU226="no data","no data",INDEX(CX$1:CY$55,CU226,2))</f>
        <v>#N/A</v>
      </c>
      <c r="CW226" s="408"/>
      <c r="DB226" s="408"/>
      <c r="DC226" s="423" t="e">
        <f>IF(DC220="no data","no data",IF((DC$220-1&lt;1),"",(DC$220-1)))</f>
        <v>#N/A</v>
      </c>
      <c r="DD226" s="408" t="e">
        <f t="shared" ref="DD226:DD229" si="95">IF(DC226="no data","no data",INDEX(DF$1:DG$55,DC226,2))</f>
        <v>#N/A</v>
      </c>
      <c r="DE226" s="408"/>
      <c r="DJ226" s="408"/>
      <c r="DK226" s="423" t="e">
        <f>IF(DK220="no data","no data",IF((DK$220-1&lt;1),"",(DK$220-1)))</f>
        <v>#N/A</v>
      </c>
      <c r="DL226" s="408" t="e">
        <f t="shared" ref="DL226:DL229" si="96">IF(DK226="no data","no data",INDEX(DN$1:DO$55,DK226,2))</f>
        <v>#N/A</v>
      </c>
      <c r="DM226" s="408"/>
      <c r="DR226" s="408"/>
      <c r="DS226" s="423" t="e">
        <f>IF(DS220="no data","no data",IF((DS$220-1&lt;1),"",(DS$220-1)))</f>
        <v>#N/A</v>
      </c>
      <c r="DT226" s="408" t="e">
        <f t="shared" ref="DT226:DT229" si="97">IF(DS226="no data","no data",INDEX(DV$1:DW$55,DS226,2))</f>
        <v>#N/A</v>
      </c>
      <c r="DU226" s="408"/>
    </row>
    <row r="227" spans="2:125" x14ac:dyDescent="0.25">
      <c r="B227" s="408"/>
      <c r="C227" s="423" t="e">
        <f>C$220</f>
        <v>#N/A</v>
      </c>
      <c r="D227" s="408" t="e">
        <f t="shared" si="82"/>
        <v>#N/A</v>
      </c>
      <c r="E227" s="408"/>
      <c r="J227" s="408"/>
      <c r="K227" s="423" t="e">
        <f>K$220</f>
        <v>#N/A</v>
      </c>
      <c r="L227" s="408" t="e">
        <f t="shared" si="83"/>
        <v>#N/A</v>
      </c>
      <c r="M227" s="408"/>
      <c r="R227" s="408"/>
      <c r="S227" s="423" t="e">
        <f>S$220</f>
        <v>#N/A</v>
      </c>
      <c r="T227" s="408" t="e">
        <f t="shared" si="84"/>
        <v>#N/A</v>
      </c>
      <c r="U227" s="408"/>
      <c r="Z227" s="408"/>
      <c r="AA227" s="423" t="e">
        <f>AA$220</f>
        <v>#N/A</v>
      </c>
      <c r="AB227" s="408" t="e">
        <f t="shared" si="85"/>
        <v>#N/A</v>
      </c>
      <c r="AC227" s="408"/>
      <c r="AH227" s="408"/>
      <c r="AI227" s="423" t="e">
        <f>AI$220</f>
        <v>#N/A</v>
      </c>
      <c r="AJ227" s="408" t="e">
        <f t="shared" si="86"/>
        <v>#N/A</v>
      </c>
      <c r="AK227" s="408"/>
      <c r="AP227" s="408"/>
      <c r="AQ227" s="423" t="e">
        <f>AQ$220</f>
        <v>#N/A</v>
      </c>
      <c r="AR227" s="408" t="e">
        <f t="shared" si="87"/>
        <v>#N/A</v>
      </c>
      <c r="AS227" s="408"/>
      <c r="AX227" s="408"/>
      <c r="AY227" s="423" t="e">
        <f>AY$220</f>
        <v>#N/A</v>
      </c>
      <c r="AZ227" s="408" t="e">
        <f t="shared" si="88"/>
        <v>#N/A</v>
      </c>
      <c r="BA227" s="408"/>
      <c r="BF227" s="408"/>
      <c r="BG227" s="423" t="e">
        <f>BG$220</f>
        <v>#N/A</v>
      </c>
      <c r="BH227" s="408" t="e">
        <f t="shared" si="89"/>
        <v>#N/A</v>
      </c>
      <c r="BI227" s="408"/>
      <c r="BN227" s="408"/>
      <c r="BO227" s="423" t="e">
        <f>BO$220</f>
        <v>#N/A</v>
      </c>
      <c r="BP227" s="408" t="e">
        <f t="shared" si="90"/>
        <v>#N/A</v>
      </c>
      <c r="BQ227" s="408"/>
      <c r="BV227" s="408"/>
      <c r="BW227" s="423" t="e">
        <f>BW$220</f>
        <v>#N/A</v>
      </c>
      <c r="BX227" s="408" t="e">
        <f t="shared" si="91"/>
        <v>#N/A</v>
      </c>
      <c r="BY227" s="408"/>
      <c r="CD227" s="408"/>
      <c r="CE227" s="423" t="e">
        <f>CE$220</f>
        <v>#N/A</v>
      </c>
      <c r="CF227" s="408" t="e">
        <f t="shared" si="92"/>
        <v>#N/A</v>
      </c>
      <c r="CG227" s="408"/>
      <c r="CL227" s="408"/>
      <c r="CM227" s="423" t="e">
        <f>CM$220</f>
        <v>#N/A</v>
      </c>
      <c r="CN227" s="408" t="e">
        <f t="shared" si="93"/>
        <v>#N/A</v>
      </c>
      <c r="CO227" s="408"/>
      <c r="CT227" s="408"/>
      <c r="CU227" s="423" t="e">
        <f>CU$220</f>
        <v>#N/A</v>
      </c>
      <c r="CV227" s="408" t="e">
        <f t="shared" si="94"/>
        <v>#N/A</v>
      </c>
      <c r="CW227" s="408"/>
      <c r="DB227" s="408"/>
      <c r="DC227" s="423" t="e">
        <f>DC$220</f>
        <v>#N/A</v>
      </c>
      <c r="DD227" s="408" t="e">
        <f t="shared" si="95"/>
        <v>#N/A</v>
      </c>
      <c r="DE227" s="408"/>
      <c r="DJ227" s="408"/>
      <c r="DK227" s="423" t="e">
        <f>DK$220</f>
        <v>#N/A</v>
      </c>
      <c r="DL227" s="408" t="e">
        <f t="shared" si="96"/>
        <v>#N/A</v>
      </c>
      <c r="DM227" s="408"/>
      <c r="DR227" s="408"/>
      <c r="DS227" s="423" t="e">
        <f>DS$220</f>
        <v>#N/A</v>
      </c>
      <c r="DT227" s="408" t="e">
        <f t="shared" si="97"/>
        <v>#N/A</v>
      </c>
      <c r="DU227" s="408"/>
    </row>
    <row r="228" spans="2:125" x14ac:dyDescent="0.25">
      <c r="B228" s="408"/>
      <c r="C228" s="423" t="e">
        <f>IF(C220="no data","no data",IF((C$220+1)&gt;F172,"",(C$220+1)))</f>
        <v>#N/A</v>
      </c>
      <c r="D228" s="408" t="e">
        <f t="shared" si="82"/>
        <v>#N/A</v>
      </c>
      <c r="E228" s="408"/>
      <c r="J228" s="408"/>
      <c r="K228" s="423" t="e">
        <f>IF(K220="no data","no data",IF((K$220+1)&gt;N172,"",(K$220+1)))</f>
        <v>#N/A</v>
      </c>
      <c r="L228" s="408" t="e">
        <f t="shared" si="83"/>
        <v>#N/A</v>
      </c>
      <c r="M228" s="408"/>
      <c r="R228" s="408"/>
      <c r="S228" s="423" t="e">
        <f>IF(S220="no data","no data",IF((S$220+1)&gt;V172,"",(S$220+1)))</f>
        <v>#N/A</v>
      </c>
      <c r="T228" s="408" t="e">
        <f t="shared" si="84"/>
        <v>#N/A</v>
      </c>
      <c r="U228" s="408"/>
      <c r="Z228" s="408"/>
      <c r="AA228" s="423" t="e">
        <f>IF(AA220="no data","no data",IF((AA$220+1)&gt;AD172,"",(AA$220+1)))</f>
        <v>#N/A</v>
      </c>
      <c r="AB228" s="408" t="e">
        <f t="shared" si="85"/>
        <v>#N/A</v>
      </c>
      <c r="AC228" s="408"/>
      <c r="AH228" s="408"/>
      <c r="AI228" s="423" t="e">
        <f>IF(AI220="no data","no data",IF((AI$220+1)&gt;AL172,"",(AI$220+1)))</f>
        <v>#N/A</v>
      </c>
      <c r="AJ228" s="408" t="e">
        <f t="shared" si="86"/>
        <v>#N/A</v>
      </c>
      <c r="AK228" s="408"/>
      <c r="AP228" s="408"/>
      <c r="AQ228" s="423" t="e">
        <f>IF(AQ220="no data","no data",IF((AQ$220+1)&gt;AT172,"",(AQ$220+1)))</f>
        <v>#N/A</v>
      </c>
      <c r="AR228" s="408" t="e">
        <f t="shared" si="87"/>
        <v>#N/A</v>
      </c>
      <c r="AS228" s="408"/>
      <c r="AX228" s="408"/>
      <c r="AY228" s="423" t="e">
        <f>IF(AY220="no data","no data",IF((AY$220+1)&gt;BB172,"",(AY$220+1)))</f>
        <v>#N/A</v>
      </c>
      <c r="AZ228" s="408" t="e">
        <f t="shared" si="88"/>
        <v>#N/A</v>
      </c>
      <c r="BA228" s="408"/>
      <c r="BF228" s="408"/>
      <c r="BG228" s="423" t="e">
        <f>IF(BG220="no data","no data",IF((BG$220+1)&gt;BJ172,"",(BG$220+1)))</f>
        <v>#N/A</v>
      </c>
      <c r="BH228" s="408" t="e">
        <f t="shared" si="89"/>
        <v>#N/A</v>
      </c>
      <c r="BI228" s="408"/>
      <c r="BN228" s="408"/>
      <c r="BO228" s="423" t="e">
        <f>IF(BO220="no data","no data",IF((BO$220+1)&gt;BR172,"",(BO$220+1)))</f>
        <v>#N/A</v>
      </c>
      <c r="BP228" s="408" t="e">
        <f t="shared" si="90"/>
        <v>#N/A</v>
      </c>
      <c r="BQ228" s="408"/>
      <c r="BV228" s="408"/>
      <c r="BW228" s="423" t="e">
        <f>IF(BW220="no data","no data",IF((BW$220+1)&gt;BZ172,"",(BW$220+1)))</f>
        <v>#N/A</v>
      </c>
      <c r="BX228" s="408" t="e">
        <f t="shared" si="91"/>
        <v>#N/A</v>
      </c>
      <c r="BY228" s="408"/>
      <c r="CD228" s="408"/>
      <c r="CE228" s="423" t="e">
        <f>IF(CE220="no data","no data",IF((CE$220+1)&gt;CH172,"",(CE$220+1)))</f>
        <v>#N/A</v>
      </c>
      <c r="CF228" s="408" t="e">
        <f t="shared" si="92"/>
        <v>#N/A</v>
      </c>
      <c r="CG228" s="408"/>
      <c r="CL228" s="408"/>
      <c r="CM228" s="423" t="e">
        <f>IF(CM220="no data","no data",IF((CM$220+1)&gt;CP172,"",(CM$220+1)))</f>
        <v>#N/A</v>
      </c>
      <c r="CN228" s="408" t="e">
        <f t="shared" si="93"/>
        <v>#N/A</v>
      </c>
      <c r="CO228" s="408"/>
      <c r="CT228" s="408"/>
      <c r="CU228" s="423" t="e">
        <f>IF(CU220="no data","no data",IF((CU$220+1)&gt;CX172,"",(CU$220+1)))</f>
        <v>#N/A</v>
      </c>
      <c r="CV228" s="408" t="e">
        <f t="shared" si="94"/>
        <v>#N/A</v>
      </c>
      <c r="CW228" s="408"/>
      <c r="DB228" s="408"/>
      <c r="DC228" s="423" t="e">
        <f>IF(DC220="no data","no data",IF((DC$220+1)&gt;DF172,"",(DC$220+1)))</f>
        <v>#N/A</v>
      </c>
      <c r="DD228" s="408" t="e">
        <f t="shared" si="95"/>
        <v>#N/A</v>
      </c>
      <c r="DE228" s="408"/>
      <c r="DJ228" s="408"/>
      <c r="DK228" s="423" t="e">
        <f>IF(DK220="no data","no data",IF((DK$220+1)&gt;DN172,"",(DK$220+1)))</f>
        <v>#N/A</v>
      </c>
      <c r="DL228" s="408" t="e">
        <f t="shared" si="96"/>
        <v>#N/A</v>
      </c>
      <c r="DM228" s="408"/>
      <c r="DR228" s="408"/>
      <c r="DS228" s="423" t="e">
        <f>IF(DS220="no data","no data",IF((DS$220+1)&gt;DV172,"",(DS$220+1)))</f>
        <v>#N/A</v>
      </c>
      <c r="DT228" s="408" t="e">
        <f t="shared" si="97"/>
        <v>#N/A</v>
      </c>
      <c r="DU228" s="408"/>
    </row>
    <row r="229" spans="2:125" x14ac:dyDescent="0.25">
      <c r="B229" s="408"/>
      <c r="C229" s="423" t="e">
        <f>IF(C220="no data","no data",IF((C$220+2)&gt;F172,"",(C$220+2)))</f>
        <v>#N/A</v>
      </c>
      <c r="D229" s="408" t="e">
        <f t="shared" si="82"/>
        <v>#N/A</v>
      </c>
      <c r="E229" s="408"/>
      <c r="J229" s="408"/>
      <c r="K229" s="423" t="e">
        <f>IF(K220="no data","no data",IF((K$220+2)&gt;N172,"",(K$220+2)))</f>
        <v>#N/A</v>
      </c>
      <c r="L229" s="408" t="e">
        <f t="shared" si="83"/>
        <v>#N/A</v>
      </c>
      <c r="M229" s="408"/>
      <c r="R229" s="408"/>
      <c r="S229" s="423" t="e">
        <f>IF(S220="no data","no data",IF((S$220+2)&gt;V172,"",(S$220+2)))</f>
        <v>#N/A</v>
      </c>
      <c r="T229" s="408" t="e">
        <f t="shared" si="84"/>
        <v>#N/A</v>
      </c>
      <c r="U229" s="408"/>
      <c r="Z229" s="408"/>
      <c r="AA229" s="423" t="e">
        <f>IF(AA220="no data","no data",IF((AA$220+2)&gt;AD172,"",(AA$220+2)))</f>
        <v>#N/A</v>
      </c>
      <c r="AB229" s="408" t="e">
        <f t="shared" si="85"/>
        <v>#N/A</v>
      </c>
      <c r="AC229" s="408"/>
      <c r="AH229" s="408"/>
      <c r="AI229" s="423" t="e">
        <f>IF(AI220="no data","no data",IF((AI$220+2)&gt;AL172,"",(AI$220+2)))</f>
        <v>#N/A</v>
      </c>
      <c r="AJ229" s="408" t="e">
        <f t="shared" si="86"/>
        <v>#N/A</v>
      </c>
      <c r="AK229" s="408"/>
      <c r="AP229" s="408"/>
      <c r="AQ229" s="423" t="e">
        <f>IF(AQ220="no data","no data",IF((AQ$220+2)&gt;AT172,"",(AQ$220+2)))</f>
        <v>#N/A</v>
      </c>
      <c r="AR229" s="408" t="e">
        <f t="shared" si="87"/>
        <v>#N/A</v>
      </c>
      <c r="AS229" s="408"/>
      <c r="AX229" s="408"/>
      <c r="AY229" s="423" t="e">
        <f>IF(AY220="no data","no data",IF((AY$220+2)&gt;BB172,"",(AY$220+2)))</f>
        <v>#N/A</v>
      </c>
      <c r="AZ229" s="408" t="e">
        <f t="shared" si="88"/>
        <v>#N/A</v>
      </c>
      <c r="BA229" s="408"/>
      <c r="BF229" s="408"/>
      <c r="BG229" s="423" t="e">
        <f>IF(BG220="no data","no data",IF((BG$220+2)&gt;BJ172,"",(BG$220+2)))</f>
        <v>#N/A</v>
      </c>
      <c r="BH229" s="408" t="e">
        <f t="shared" si="89"/>
        <v>#N/A</v>
      </c>
      <c r="BI229" s="408"/>
      <c r="BN229" s="408"/>
      <c r="BO229" s="423" t="e">
        <f>IF(BO220="no data","no data",IF((BO$220+2)&gt;BR172,"",(BO$220+2)))</f>
        <v>#N/A</v>
      </c>
      <c r="BP229" s="408" t="e">
        <f t="shared" si="90"/>
        <v>#N/A</v>
      </c>
      <c r="BQ229" s="408"/>
      <c r="BV229" s="408"/>
      <c r="BW229" s="423" t="e">
        <f>IF(BW220="no data","no data",IF((BW$220+2)&gt;BZ172,"",(BW$220+2)))</f>
        <v>#N/A</v>
      </c>
      <c r="BX229" s="408" t="e">
        <f t="shared" si="91"/>
        <v>#N/A</v>
      </c>
      <c r="BY229" s="408"/>
      <c r="CD229" s="408"/>
      <c r="CE229" s="423" t="e">
        <f>IF(CE220="no data","no data",IF((CE$220+2)&gt;CH172,"",(CE$220+2)))</f>
        <v>#N/A</v>
      </c>
      <c r="CF229" s="408" t="e">
        <f t="shared" si="92"/>
        <v>#N/A</v>
      </c>
      <c r="CG229" s="408"/>
      <c r="CL229" s="408"/>
      <c r="CM229" s="423" t="e">
        <f>IF(CM220="no data","no data",IF((CM$220+2)&gt;CP172,"",(CM$220+2)))</f>
        <v>#N/A</v>
      </c>
      <c r="CN229" s="408" t="e">
        <f t="shared" si="93"/>
        <v>#N/A</v>
      </c>
      <c r="CO229" s="408"/>
      <c r="CT229" s="408"/>
      <c r="CU229" s="423" t="e">
        <f>IF(CU220="no data","no data",IF((CU$220+2)&gt;CX172,"",(CU$220+2)))</f>
        <v>#N/A</v>
      </c>
      <c r="CV229" s="408" t="e">
        <f t="shared" si="94"/>
        <v>#N/A</v>
      </c>
      <c r="CW229" s="408"/>
      <c r="DB229" s="408"/>
      <c r="DC229" s="423" t="e">
        <f>IF(DC220="no data","no data",IF((DC$220+2)&gt;DF172,"",(DC$220+2)))</f>
        <v>#N/A</v>
      </c>
      <c r="DD229" s="408" t="e">
        <f t="shared" si="95"/>
        <v>#N/A</v>
      </c>
      <c r="DE229" s="408"/>
      <c r="DJ229" s="408"/>
      <c r="DK229" s="423" t="e">
        <f>IF(DK220="no data","no data",IF((DK$220+2)&gt;DN172,"",(DK$220+2)))</f>
        <v>#N/A</v>
      </c>
      <c r="DL229" s="408" t="e">
        <f t="shared" si="96"/>
        <v>#N/A</v>
      </c>
      <c r="DM229" s="408"/>
      <c r="DR229" s="408"/>
      <c r="DS229" s="423" t="e">
        <f>IF(DS220="no data","no data",IF((DS$220+2)&gt;DV172,"",(DS$220+2)))</f>
        <v>#N/A</v>
      </c>
      <c r="DT229" s="408" t="e">
        <f t="shared" si="97"/>
        <v>#N/A</v>
      </c>
      <c r="DU229" s="408"/>
    </row>
    <row r="230" spans="2:125" x14ac:dyDescent="0.25">
      <c r="B230" s="408"/>
      <c r="C230" s="408"/>
      <c r="D230" s="408"/>
      <c r="E230" s="408"/>
      <c r="J230" s="408"/>
      <c r="K230" s="408"/>
      <c r="L230" s="408"/>
      <c r="M230" s="408"/>
      <c r="R230" s="408"/>
      <c r="S230" s="408"/>
      <c r="T230" s="408"/>
      <c r="U230" s="408"/>
      <c r="Z230" s="408"/>
      <c r="AA230" s="408"/>
      <c r="AB230" s="408"/>
      <c r="AC230" s="408"/>
      <c r="AH230" s="408"/>
      <c r="AI230" s="408"/>
      <c r="AJ230" s="408"/>
      <c r="AK230" s="408"/>
      <c r="AP230" s="408"/>
      <c r="AQ230" s="408"/>
      <c r="AR230" s="408"/>
      <c r="AS230" s="408"/>
      <c r="AX230" s="408"/>
      <c r="AY230" s="408"/>
      <c r="AZ230" s="408"/>
      <c r="BA230" s="408"/>
      <c r="BF230" s="408"/>
      <c r="BG230" s="408"/>
      <c r="BH230" s="408"/>
      <c r="BI230" s="408"/>
      <c r="BN230" s="408"/>
      <c r="BO230" s="408"/>
      <c r="BP230" s="408"/>
      <c r="BQ230" s="408"/>
      <c r="BV230" s="408"/>
      <c r="BW230" s="408"/>
      <c r="BX230" s="408"/>
      <c r="BY230" s="408"/>
      <c r="CD230" s="408"/>
      <c r="CE230" s="408"/>
      <c r="CF230" s="408"/>
      <c r="CG230" s="408"/>
      <c r="CL230" s="408"/>
      <c r="CM230" s="408"/>
      <c r="CN230" s="408"/>
      <c r="CO230" s="408"/>
      <c r="CT230" s="408"/>
      <c r="CU230" s="408"/>
      <c r="CV230" s="408"/>
      <c r="CW230" s="408"/>
      <c r="DB230" s="408"/>
      <c r="DC230" s="408"/>
      <c r="DD230" s="408"/>
      <c r="DE230" s="408"/>
      <c r="DJ230" s="408"/>
      <c r="DK230" s="408"/>
      <c r="DL230" s="408"/>
      <c r="DM230" s="408"/>
      <c r="DR230" s="408"/>
      <c r="DS230" s="408"/>
      <c r="DT230" s="408"/>
      <c r="DU230" s="40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122"/>
  <sheetViews>
    <sheetView tabSelected="1" topLeftCell="A7" zoomScale="80" zoomScaleNormal="80" workbookViewId="0">
      <selection activeCell="E13" sqref="E13"/>
    </sheetView>
  </sheetViews>
  <sheetFormatPr defaultRowHeight="15" x14ac:dyDescent="0.25"/>
  <cols>
    <col min="1" max="2" width="8.85546875" style="440" customWidth="1"/>
    <col min="3" max="3" width="9.140625" style="440"/>
    <col min="4" max="4" width="29.7109375" style="440" customWidth="1"/>
    <col min="5" max="5" width="27.7109375" style="440" bestFit="1" customWidth="1"/>
    <col min="6" max="6" width="9.140625" style="440"/>
    <col min="7" max="7" width="27.7109375" style="440" bestFit="1" customWidth="1"/>
    <col min="8" max="15" width="9.140625" style="440"/>
    <col min="16" max="16" width="13.42578125" style="440" bestFit="1" customWidth="1"/>
    <col min="17" max="17" width="14" style="440" bestFit="1" customWidth="1"/>
    <col min="18" max="18" width="14.5703125" style="440" bestFit="1" customWidth="1"/>
    <col min="19" max="19" width="16.7109375" style="440" bestFit="1" customWidth="1"/>
    <col min="20" max="16384" width="9.140625" style="440"/>
  </cols>
  <sheetData>
    <row r="1" spans="1:19" ht="7.5" customHeight="1" x14ac:dyDescent="0.25">
      <c r="A1" s="439" t="s">
        <v>2</v>
      </c>
    </row>
    <row r="2" spans="1:19" ht="7.5" customHeight="1" x14ac:dyDescent="0.25">
      <c r="A2" s="439" t="s">
        <v>9</v>
      </c>
      <c r="B2" s="443"/>
      <c r="C2" s="443"/>
      <c r="D2" s="443"/>
      <c r="E2" s="443"/>
      <c r="F2" s="443"/>
      <c r="G2" s="443"/>
      <c r="H2" s="443"/>
      <c r="I2" s="443"/>
      <c r="J2" s="443"/>
      <c r="K2" s="443"/>
      <c r="L2" s="443"/>
      <c r="M2" s="443"/>
      <c r="N2" s="443"/>
      <c r="O2" s="443"/>
    </row>
    <row r="3" spans="1:19" ht="7.5" customHeight="1" x14ac:dyDescent="0.25">
      <c r="A3" s="439" t="s">
        <v>10</v>
      </c>
      <c r="B3" s="443"/>
      <c r="C3" s="443"/>
      <c r="D3" s="443"/>
      <c r="E3" s="443"/>
      <c r="F3" s="443"/>
      <c r="G3" s="443"/>
      <c r="H3" s="443"/>
      <c r="I3" s="443"/>
      <c r="J3" s="443"/>
      <c r="K3" s="443"/>
      <c r="L3" s="443"/>
      <c r="M3" s="443"/>
      <c r="N3" s="443"/>
      <c r="O3" s="443"/>
    </row>
    <row r="4" spans="1:19" ht="7.5" customHeight="1" x14ac:dyDescent="0.25">
      <c r="A4" s="439" t="s">
        <v>12</v>
      </c>
      <c r="B4" s="443"/>
      <c r="C4" s="443"/>
      <c r="D4" s="443"/>
      <c r="E4" s="443"/>
      <c r="F4" s="443"/>
      <c r="G4" s="443"/>
      <c r="H4" s="443"/>
      <c r="I4" s="443"/>
      <c r="J4" s="443"/>
      <c r="K4" s="443"/>
      <c r="L4" s="443"/>
      <c r="M4" s="443"/>
      <c r="N4" s="443"/>
      <c r="O4" s="443"/>
    </row>
    <row r="5" spans="1:19" ht="23.25" x14ac:dyDescent="0.35">
      <c r="A5" s="439" t="s">
        <v>20</v>
      </c>
      <c r="B5" s="451" t="s">
        <v>1833</v>
      </c>
      <c r="C5" s="451"/>
      <c r="D5" s="451"/>
      <c r="E5" s="451"/>
      <c r="F5" s="451"/>
      <c r="G5" s="451"/>
      <c r="H5" s="451"/>
      <c r="I5" s="451"/>
      <c r="J5" s="451"/>
      <c r="K5" s="451"/>
      <c r="L5" s="451"/>
      <c r="M5" s="451"/>
      <c r="N5" s="451"/>
      <c r="O5" s="451"/>
    </row>
    <row r="6" spans="1:19" ht="7.5" customHeight="1" x14ac:dyDescent="0.25">
      <c r="A6" s="439" t="s">
        <v>21</v>
      </c>
      <c r="B6" s="443"/>
      <c r="C6" s="443"/>
      <c r="D6" s="443"/>
      <c r="E6" s="443"/>
      <c r="F6" s="443"/>
      <c r="G6" s="443"/>
      <c r="H6" s="443"/>
      <c r="I6" s="443"/>
      <c r="J6" s="443"/>
      <c r="K6" s="443"/>
      <c r="L6" s="443"/>
      <c r="M6" s="443"/>
      <c r="N6" s="443"/>
      <c r="O6" s="443"/>
    </row>
    <row r="7" spans="1:19" ht="7.5" customHeight="1" x14ac:dyDescent="0.25">
      <c r="A7" s="439" t="s">
        <v>30</v>
      </c>
      <c r="B7" s="443"/>
      <c r="C7" s="443"/>
      <c r="D7" s="443"/>
      <c r="E7" s="443"/>
      <c r="F7" s="443"/>
      <c r="G7" s="443"/>
      <c r="H7" s="443"/>
      <c r="I7" s="443"/>
      <c r="J7" s="443"/>
      <c r="K7" s="443"/>
      <c r="L7" s="443"/>
      <c r="M7" s="443"/>
      <c r="N7" s="443"/>
      <c r="O7" s="443"/>
    </row>
    <row r="8" spans="1:19" ht="7.5" customHeight="1" x14ac:dyDescent="0.25">
      <c r="A8" s="439" t="s">
        <v>34</v>
      </c>
      <c r="B8" s="443"/>
      <c r="C8" s="443"/>
      <c r="D8" s="443"/>
      <c r="E8" s="443"/>
      <c r="F8" s="443"/>
      <c r="G8" s="443"/>
      <c r="H8" s="443"/>
      <c r="I8" s="443"/>
      <c r="J8" s="443"/>
      <c r="K8" s="443"/>
      <c r="L8" s="443"/>
      <c r="M8" s="443"/>
      <c r="N8" s="443"/>
      <c r="O8" s="443"/>
    </row>
    <row r="9" spans="1:19" ht="7.5" customHeight="1" thickBot="1" x14ac:dyDescent="0.3">
      <c r="A9" s="439" t="s">
        <v>35</v>
      </c>
      <c r="B9" s="443"/>
      <c r="C9" s="443"/>
      <c r="D9" s="443"/>
      <c r="E9" s="443"/>
      <c r="F9" s="443"/>
      <c r="G9" s="443"/>
      <c r="H9" s="443"/>
      <c r="I9" s="443"/>
      <c r="J9" s="443"/>
      <c r="K9" s="443"/>
      <c r="L9" s="443"/>
      <c r="M9" s="443"/>
      <c r="N9" s="443"/>
      <c r="O9" s="443"/>
    </row>
    <row r="10" spans="1:19" ht="45" x14ac:dyDescent="0.25">
      <c r="A10" s="439" t="s">
        <v>39</v>
      </c>
      <c r="B10" s="443"/>
      <c r="C10" s="443"/>
      <c r="D10" s="444" t="s">
        <v>1822</v>
      </c>
      <c r="E10" s="445" t="s">
        <v>2</v>
      </c>
      <c r="F10" s="443"/>
      <c r="G10" s="445" t="s">
        <v>9</v>
      </c>
      <c r="H10" s="443"/>
      <c r="I10" s="443"/>
      <c r="J10" s="443"/>
      <c r="K10" s="443"/>
      <c r="L10" s="443"/>
      <c r="M10" s="443"/>
      <c r="N10" s="443"/>
      <c r="O10" s="443"/>
    </row>
    <row r="11" spans="1:19" x14ac:dyDescent="0.25">
      <c r="A11" s="439" t="s">
        <v>51</v>
      </c>
      <c r="B11" s="443"/>
      <c r="C11" s="443"/>
      <c r="D11" s="446"/>
      <c r="E11" s="447" t="str">
        <f>VLOOKUP(E10,'urban rural'!$A$11:$B$336,2,FALSE)</f>
        <v>Rural 80</v>
      </c>
      <c r="F11" s="443"/>
      <c r="G11" s="447" t="str">
        <f>VLOOKUP(G10,'urban rural'!$A$11:$B$336,2,FALSE)</f>
        <v>Significant Rural</v>
      </c>
      <c r="H11" s="443"/>
      <c r="I11" s="443"/>
      <c r="J11" s="443"/>
      <c r="K11" s="443"/>
      <c r="L11" s="443"/>
      <c r="M11" s="443"/>
      <c r="N11" s="443"/>
      <c r="O11" s="443"/>
    </row>
    <row r="12" spans="1:19" ht="15.75" thickBot="1" x14ac:dyDescent="0.3">
      <c r="A12" s="439" t="s">
        <v>57</v>
      </c>
      <c r="B12" s="443"/>
      <c r="C12" s="443"/>
      <c r="D12" s="443"/>
      <c r="E12" s="443"/>
      <c r="F12" s="443"/>
      <c r="G12" s="443"/>
      <c r="H12" s="443"/>
      <c r="I12" s="443"/>
      <c r="J12" s="443"/>
      <c r="K12" s="443"/>
      <c r="L12" s="443"/>
      <c r="M12" s="443"/>
      <c r="N12" s="443"/>
      <c r="O12" s="443"/>
    </row>
    <row r="13" spans="1:19" ht="45.75" thickBot="1" x14ac:dyDescent="0.3">
      <c r="A13" s="439" t="s">
        <v>323</v>
      </c>
      <c r="B13" s="443"/>
      <c r="C13" s="443"/>
      <c r="D13" s="448" t="s">
        <v>1823</v>
      </c>
      <c r="E13" s="449" t="s">
        <v>5</v>
      </c>
      <c r="F13" s="443"/>
      <c r="G13" s="443"/>
      <c r="H13" s="443"/>
      <c r="I13" s="443"/>
      <c r="J13" s="443"/>
      <c r="K13" s="443"/>
      <c r="L13" s="443"/>
      <c r="M13" s="443"/>
      <c r="N13" s="443"/>
      <c r="O13" s="443"/>
    </row>
    <row r="14" spans="1:19" x14ac:dyDescent="0.25">
      <c r="A14" s="439" t="s">
        <v>58</v>
      </c>
      <c r="B14" s="443"/>
      <c r="C14" s="443"/>
      <c r="D14" s="443"/>
      <c r="E14" s="443"/>
      <c r="F14" s="443"/>
      <c r="G14" s="443"/>
      <c r="H14" s="443"/>
      <c r="I14" s="443"/>
      <c r="J14" s="443"/>
      <c r="K14" s="443"/>
      <c r="L14" s="443"/>
      <c r="M14" s="443"/>
      <c r="N14" s="443"/>
      <c r="O14" s="443"/>
    </row>
    <row r="15" spans="1:19" x14ac:dyDescent="0.25">
      <c r="A15" s="439" t="s">
        <v>60</v>
      </c>
      <c r="D15" s="440" t="s">
        <v>1835</v>
      </c>
      <c r="P15" s="440" t="s">
        <v>1826</v>
      </c>
      <c r="Q15" s="440" t="s">
        <v>1827</v>
      </c>
      <c r="R15" s="440" t="s">
        <v>1828</v>
      </c>
      <c r="S15" s="440" t="s">
        <v>1829</v>
      </c>
    </row>
    <row r="16" spans="1:19" x14ac:dyDescent="0.25">
      <c r="A16" s="439" t="s">
        <v>66</v>
      </c>
      <c r="P16" s="440" t="str">
        <f>IF($E$11="Rural 80",'R80 actual'!D205,IF($E$11="Rural 50",'Rural 50'!D205,IF($E$11="Significant Rural",'Significant Rural'!D205,"error")))</f>
        <v>Torridge</v>
      </c>
      <c r="Q16" s="440" t="str">
        <f>IF($E$11="Rural 80",'R80 actual'!L205,IF($E$11="Rural 50",'Rural 50'!L205,IF($E$11="Significant Rural",'Significant Rural'!L205,"error")))</f>
        <v>Maldon</v>
      </c>
      <c r="R16" s="440" t="str">
        <f>IF($E$11="Rural 80",'R80 actual'!T205,IF($E$11="Rural 50",'Rural 50'!T205,IF($E$11="Significant Rural",'Significant Rural'!T205,"error")))</f>
        <v>Hambleton</v>
      </c>
      <c r="S16" s="440" t="str">
        <f>IF($E$11="Rural 80",'R80 actual'!AB205,IF($E$11="Rural 50",'Rural 50'!AB205,IF($E$11="Significant Rural",'Significant Rural'!AB205,"error")))</f>
        <v>West Devon</v>
      </c>
    </row>
    <row r="17" spans="1:19" x14ac:dyDescent="0.25">
      <c r="A17" s="439" t="s">
        <v>68</v>
      </c>
      <c r="E17" s="440">
        <v>2008</v>
      </c>
      <c r="F17" s="440">
        <v>2009</v>
      </c>
      <c r="G17" s="440">
        <v>2010</v>
      </c>
      <c r="H17" s="440">
        <v>2011</v>
      </c>
      <c r="P17" s="440" t="str">
        <f>IF($E$11="Rural 80",'R80 actual'!D206,IF($E$11="Rural 50",'Rural 50'!D206,IF($E$11="Significant Rural",'Significant Rural'!D206,"error")))</f>
        <v>Forest of Dean</v>
      </c>
      <c r="Q17" s="440" t="str">
        <f>IF($E$11="Rural 80",'R80 actual'!L206,IF($E$11="Rural 50",'Rural 50'!L206,IF($E$11="Significant Rural",'Significant Rural'!L206,"error")))</f>
        <v>Derbyshire Dales</v>
      </c>
      <c r="R17" s="440" t="str">
        <f>IF($E$11="Rural 80",'R80 actual'!T206,IF($E$11="Rural 50",'Rural 50'!T206,IF($E$11="Significant Rural",'Significant Rural'!T206,"error")))</f>
        <v>Derbyshire Dales</v>
      </c>
      <c r="S17" s="440" t="str">
        <f>IF($E$11="Rural 80",'R80 actual'!AB206,IF($E$11="Rural 50",'Rural 50'!AB206,IF($E$11="Significant Rural",'Significant Rural'!AB206,"error")))</f>
        <v>Purbeck</v>
      </c>
    </row>
    <row r="18" spans="1:19" x14ac:dyDescent="0.25">
      <c r="A18" s="439" t="s">
        <v>69</v>
      </c>
      <c r="D18" s="440" t="str">
        <f>E10</f>
        <v>Allerdale</v>
      </c>
      <c r="E18" s="441">
        <f>VLOOKUP($D18,'urban rural'!$A$11:$O$348,4,FALSE)</f>
        <v>5.6133056133056132E-4</v>
      </c>
      <c r="F18" s="441">
        <f>VLOOKUP($D18,'urban rural'!$A$11:$O$348,5,FALSE)</f>
        <v>1.9709543568464729E-4</v>
      </c>
      <c r="G18" s="441">
        <f>VLOOKUP($D18,'urban rural'!$A$11:$O$348,6,FALSE)</f>
        <v>2.699896157840083E-4</v>
      </c>
      <c r="H18" s="441">
        <f>VLOOKUP($D18,'urban rural'!$A$11:$O$348,7,FALSE)</f>
        <v>2.58102736734134E-4</v>
      </c>
      <c r="P18" s="440" t="str">
        <f>IF($E$11="Rural 80",'R80 actual'!D207,IF($E$11="Rural 50",'Rural 50'!D207,IF($E$11="Significant Rural",'Significant Rural'!D207,"error")))</f>
        <v>Allerdale</v>
      </c>
      <c r="Q18" s="440" t="str">
        <f>IF($E$11="Rural 80",'R80 actual'!L207,IF($E$11="Rural 50",'Rural 50'!L207,IF($E$11="Significant Rural",'Significant Rural'!L207,"error")))</f>
        <v>Allerdale</v>
      </c>
      <c r="R18" s="440" t="str">
        <f>IF($E$11="Rural 80",'R80 actual'!T207,IF($E$11="Rural 50",'Rural 50'!T207,IF($E$11="Significant Rural",'Significant Rural'!T207,"error")))</f>
        <v>Allerdale</v>
      </c>
      <c r="S18" s="440" t="str">
        <f>IF($E$11="Rural 80",'R80 actual'!AB207,IF($E$11="Rural 50",'Rural 50'!AB207,IF($E$11="Significant Rural",'Significant Rural'!AB207,"error")))</f>
        <v>Allerdale</v>
      </c>
    </row>
    <row r="19" spans="1:19" x14ac:dyDescent="0.25">
      <c r="A19" s="439" t="s">
        <v>71</v>
      </c>
      <c r="D19" s="440" t="str">
        <f>G10</f>
        <v>Ashford</v>
      </c>
      <c r="E19" s="441">
        <f>VLOOKUP($D19,'urban rural'!$A$11:$O$348,4,FALSE)</f>
        <v>8.6387434554973817E-4</v>
      </c>
      <c r="F19" s="441">
        <f>VLOOKUP($D19,'urban rural'!$A$11:$O$348,5,FALSE)</f>
        <v>5.7908383751080375E-4</v>
      </c>
      <c r="G19" s="441">
        <f>VLOOKUP($D19,'urban rural'!$A$11:$O$348,6,FALSE)</f>
        <v>5.2991452991452994E-4</v>
      </c>
      <c r="H19" s="441">
        <f>VLOOKUP($D19,'urban rural'!$A$11:$O$348,7,FALSE)</f>
        <v>1.0455728824484548E-3</v>
      </c>
      <c r="P19" s="440" t="str">
        <f>IF($E$11="Rural 80",'R80 actual'!D208,IF($E$11="Rural 50",'Rural 50'!D208,IF($E$11="Significant Rural",'Significant Rural'!D208,"error")))</f>
        <v>Selby</v>
      </c>
      <c r="Q19" s="440" t="str">
        <f>IF($E$11="Rural 80",'R80 actual'!L208,IF($E$11="Rural 50",'Rural 50'!L208,IF($E$11="Significant Rural",'Significant Rural'!L208,"error")))</f>
        <v>Purbeck</v>
      </c>
      <c r="R19" s="440" t="str">
        <f>IF($E$11="Rural 80",'R80 actual'!T208,IF($E$11="Rural 50",'Rural 50'!T208,IF($E$11="Significant Rural",'Significant Rural'!T208,"error")))</f>
        <v>Mid Suffolk</v>
      </c>
      <c r="S19" s="440" t="str">
        <f>IF($E$11="Rural 80",'R80 actual'!AB208,IF($E$11="Rural 50",'Rural 50'!AB208,IF($E$11="Significant Rural",'Significant Rural'!AB208,"error")))</f>
        <v>South Norfolk</v>
      </c>
    </row>
    <row r="20" spans="1:19" x14ac:dyDescent="0.25">
      <c r="A20" s="439" t="s">
        <v>77</v>
      </c>
      <c r="D20" s="440" t="str">
        <f>E13</f>
        <v>Significant Rural</v>
      </c>
      <c r="E20" s="441">
        <f>VLOOKUP($D20,'urban rural'!$A$11:$O$348,4,FALSE)</f>
        <v>1.348829207559869E-3</v>
      </c>
      <c r="F20" s="441">
        <f>VLOOKUP($D20,'urban rural'!$A$11:$O$348,5,FALSE)</f>
        <v>8.9239438659199227E-4</v>
      </c>
      <c r="G20" s="441">
        <f>VLOOKUP($D20,'urban rural'!$A$11:$O$348,6,FALSE)</f>
        <v>1.0155385137441515E-3</v>
      </c>
      <c r="H20" s="441">
        <f>VLOOKUP($D20,'urban rural'!$A$11:$O$348,7,FALSE)</f>
        <v>1.1154047994458367E-3</v>
      </c>
      <c r="P20" s="440" t="str">
        <f>IF($E$11="Rural 80",'R80 actual'!D209,IF($E$11="Rural 50",'Rural 50'!D209,IF($E$11="Significant Rural",'Significant Rural'!D209,"error")))</f>
        <v>Craven</v>
      </c>
      <c r="Q20" s="440" t="str">
        <f>IF($E$11="Rural 80",'R80 actual'!L209,IF($E$11="Rural 50",'Rural 50'!L209,IF($E$11="Significant Rural",'Significant Rural'!L209,"error")))</f>
        <v>South Norfolk</v>
      </c>
      <c r="R20" s="440" t="str">
        <f>IF($E$11="Rural 80",'R80 actual'!T209,IF($E$11="Rural 50",'Rural 50'!T209,IF($E$11="Significant Rural",'Significant Rural'!T209,"error")))</f>
        <v>Purbeck</v>
      </c>
      <c r="S20" s="440" t="str">
        <f>IF($E$11="Rural 80",'R80 actual'!AB209,IF($E$11="Rural 50",'Rural 50'!AB209,IF($E$11="Significant Rural",'Significant Rural'!AB209,"error")))</f>
        <v>Babergh</v>
      </c>
    </row>
    <row r="21" spans="1:19" x14ac:dyDescent="0.25">
      <c r="A21" s="439" t="s">
        <v>79</v>
      </c>
      <c r="D21" s="440" t="str">
        <f>E10</f>
        <v>Allerdale</v>
      </c>
      <c r="E21" s="440">
        <f>IF(VLOOKUP($D21,'Rural 80'!$A$11:$BP$336,8,FALSE)="9999","no data",VLOOKUP($D21,'Rural 80'!$A$11:$BP$336,8,FALSE))</f>
        <v>16</v>
      </c>
      <c r="F21" s="440">
        <f>IF(VLOOKUP($D21,'Rural 80'!$A$11:$BP$336,12,FALSE)="9999","no data",VLOOKUP($D21,'Rural 80'!$A$11:$BP$336,12,FALSE))</f>
        <v>4</v>
      </c>
      <c r="G21" s="440">
        <f>IF(VLOOKUP($D21,'Rural 80'!$A$11:$BP$336,16,FALSE)="9999","no data",VLOOKUP($D21,'Rural 80'!$A$11:$BP$336,16,FALSE))</f>
        <v>7</v>
      </c>
      <c r="H21" s="440">
        <f>IF(VLOOKUP($D21,'Rural 80'!$A$11:$BP$336,20,FALSE)="9999","no data",VLOOKUP($D21,'Rural 80'!$A$11:$BP$336,20,FALSE))</f>
        <v>15</v>
      </c>
    </row>
    <row r="22" spans="1:19" x14ac:dyDescent="0.25">
      <c r="A22" s="439" t="s">
        <v>81</v>
      </c>
      <c r="D22" s="440" t="str">
        <f>G10</f>
        <v>Ashford</v>
      </c>
      <c r="E22" s="440">
        <f>IF(VLOOKUP($D22,'Rural 80'!$A$11:$BP$336,8,FALSE)="9999","no data",VLOOKUP($D22,'Rural 80'!$A$11:$BP$336,8,FALSE))</f>
        <v>25</v>
      </c>
      <c r="F22" s="440">
        <f>IF(VLOOKUP($D22,'Rural 80'!$A$11:$BP$336,12,FALSE)="9999","no data",VLOOKUP($D22,'Rural 80'!$A$11:$BP$336,12,FALSE))</f>
        <v>27</v>
      </c>
      <c r="G22" s="440">
        <f>IF(VLOOKUP($D22,'Rural 80'!$A$11:$BP$336,16,FALSE)="9999","no data",VLOOKUP($D22,'Rural 80'!$A$11:$BP$336,16,FALSE))</f>
        <v>18</v>
      </c>
      <c r="H22" s="440">
        <f>IF(VLOOKUP($D22,'Rural 80'!$A$11:$BP$336,20,FALSE)="9999","no data",VLOOKUP($D22,'Rural 80'!$A$11:$BP$336,20,FALSE))</f>
        <v>39</v>
      </c>
    </row>
    <row r="23" spans="1:19" x14ac:dyDescent="0.25">
      <c r="A23" s="439" t="s">
        <v>83</v>
      </c>
    </row>
    <row r="24" spans="1:19" x14ac:dyDescent="0.25">
      <c r="A24" s="439" t="s">
        <v>85</v>
      </c>
    </row>
    <row r="25" spans="1:19" x14ac:dyDescent="0.25">
      <c r="A25" s="439" t="s">
        <v>86</v>
      </c>
    </row>
    <row r="26" spans="1:19" x14ac:dyDescent="0.25">
      <c r="A26" s="439" t="s">
        <v>88</v>
      </c>
    </row>
    <row r="27" spans="1:19" x14ac:dyDescent="0.25">
      <c r="A27" s="439" t="s">
        <v>89</v>
      </c>
    </row>
    <row r="28" spans="1:19" x14ac:dyDescent="0.25">
      <c r="A28" s="439" t="s">
        <v>90</v>
      </c>
    </row>
    <row r="29" spans="1:19" x14ac:dyDescent="0.25">
      <c r="A29" s="439" t="s">
        <v>91</v>
      </c>
    </row>
    <row r="30" spans="1:19" x14ac:dyDescent="0.25">
      <c r="A30" s="439" t="s">
        <v>92</v>
      </c>
    </row>
    <row r="31" spans="1:19" x14ac:dyDescent="0.25">
      <c r="A31" s="439" t="s">
        <v>96</v>
      </c>
    </row>
    <row r="32" spans="1:19" x14ac:dyDescent="0.25">
      <c r="A32" s="439" t="s">
        <v>104</v>
      </c>
    </row>
    <row r="33" spans="1:8" x14ac:dyDescent="0.25">
      <c r="A33" s="439" t="s">
        <v>105</v>
      </c>
    </row>
    <row r="34" spans="1:8" x14ac:dyDescent="0.25">
      <c r="A34" s="439" t="s">
        <v>106</v>
      </c>
    </row>
    <row r="35" spans="1:8" x14ac:dyDescent="0.25">
      <c r="A35" s="439" t="s">
        <v>118</v>
      </c>
      <c r="D35" s="442" t="s">
        <v>1912</v>
      </c>
    </row>
    <row r="36" spans="1:8" x14ac:dyDescent="0.25">
      <c r="A36" s="439" t="s">
        <v>120</v>
      </c>
    </row>
    <row r="37" spans="1:8" x14ac:dyDescent="0.25">
      <c r="A37" s="439" t="s">
        <v>123</v>
      </c>
      <c r="E37" s="440">
        <v>2008</v>
      </c>
      <c r="F37" s="440">
        <v>2009</v>
      </c>
      <c r="G37" s="440">
        <v>2010</v>
      </c>
      <c r="H37" s="440">
        <v>2011</v>
      </c>
    </row>
    <row r="38" spans="1:8" x14ac:dyDescent="0.25">
      <c r="A38" s="439" t="s">
        <v>1801</v>
      </c>
      <c r="D38" s="440" t="str">
        <f>E10</f>
        <v>Allerdale</v>
      </c>
      <c r="E38" s="441">
        <f>VLOOKUP($D38,'urban rural'!$A$11:$O$348,8,FALSE)</f>
        <v>5.6133056133056132E-4</v>
      </c>
      <c r="F38" s="441">
        <f>VLOOKUP($D38,'urban rural'!$A$11:$O$348,9,FALSE)</f>
        <v>1.9709543568464729E-4</v>
      </c>
      <c r="G38" s="441">
        <f>VLOOKUP($D38,'urban rural'!$A$11:$O$348,10,FALSE)</f>
        <v>2.699896157840083E-4</v>
      </c>
      <c r="H38" s="441">
        <f>VLOOKUP($D38,'urban rural'!$A$11:$O$348,11,FALSE)</f>
        <v>2.3111695563740185E-4</v>
      </c>
    </row>
    <row r="39" spans="1:8" x14ac:dyDescent="0.25">
      <c r="A39" s="439" t="s">
        <v>133</v>
      </c>
      <c r="D39" s="440" t="str">
        <f>G10</f>
        <v>Ashford</v>
      </c>
      <c r="E39" s="441">
        <f>VLOOKUP($D39,'urban rural'!$A$11:$O$348,8,FALSE)</f>
        <v>6.8935427574171027E-4</v>
      </c>
      <c r="F39" s="441">
        <f>VLOOKUP($D39,'urban rural'!$A$11:$O$348,9,FALSE)</f>
        <v>3.0250648228176316E-4</v>
      </c>
      <c r="G39" s="441">
        <f>VLOOKUP($D39,'urban rural'!$A$11:$O$348,10,FALSE)</f>
        <v>4.0170940170940173E-4</v>
      </c>
      <c r="H39" s="441">
        <f>VLOOKUP($D39,'urban rural'!$A$11:$O$348,11,FALSE)</f>
        <v>3.4200065420600834E-4</v>
      </c>
    </row>
    <row r="40" spans="1:8" x14ac:dyDescent="0.25">
      <c r="A40" s="439" t="s">
        <v>134</v>
      </c>
      <c r="D40" s="440" t="str">
        <f>E13</f>
        <v>Significant Rural</v>
      </c>
      <c r="E40" s="441">
        <f>VLOOKUP($D40,'urban rural'!$A$11:$O$348,8,FALSE)</f>
        <v>8.2905663811504908E-4</v>
      </c>
      <c r="F40" s="441">
        <f>VLOOKUP($D40,'urban rural'!$A$11:$O$348,9,FALSE)</f>
        <v>4.0290276905252832E-4</v>
      </c>
      <c r="G40" s="441">
        <f>VLOOKUP($D40,'urban rural'!$A$11:$O$348,10,FALSE)</f>
        <v>5.0726834693070482E-4</v>
      </c>
      <c r="H40" s="441">
        <f>VLOOKUP($D40,'urban rural'!$A$11:$O$348,11,FALSE)</f>
        <v>4.4570312823527601E-4</v>
      </c>
    </row>
    <row r="41" spans="1:8" x14ac:dyDescent="0.25">
      <c r="A41" s="439" t="s">
        <v>139</v>
      </c>
      <c r="D41" s="440" t="str">
        <f>E10</f>
        <v>Allerdale</v>
      </c>
      <c r="E41" s="440">
        <f>IF(VLOOKUP($D41,'Rural 80'!$A$11:$BP$336,24,FALSE)="9999","no data",VLOOKUP($D41,'Rural 80'!$A$11:$BP$336,24,FALSE))</f>
        <v>26</v>
      </c>
      <c r="F41" s="440">
        <f>IF(VLOOKUP($D41,'Rural 80'!$A$11:$BP$336,28,FALSE)="9999","no data",VLOOKUP($D41,'Rural 80'!$A$11:$BP$336,28,FALSE))</f>
        <v>14</v>
      </c>
      <c r="G41" s="440">
        <f>IF(VLOOKUP($D41,'Rural 80'!$A$11:$BP$336,32,FALSE)="9999","no data",VLOOKUP($D41,'Rural 80'!$A$11:$BP$336,32,FALSE))</f>
        <v>17</v>
      </c>
      <c r="H41" s="440">
        <f>IF(VLOOKUP($D41,'Rural 80'!$A$11:$BP$336,36,FALSE)="9999","no data",VLOOKUP($D41,'Rural 80'!$A$11:$BP$336,36,FALSE))</f>
        <v>27</v>
      </c>
    </row>
    <row r="42" spans="1:8" x14ac:dyDescent="0.25">
      <c r="A42" s="439" t="s">
        <v>140</v>
      </c>
      <c r="D42" s="440" t="str">
        <f>G10</f>
        <v>Ashford</v>
      </c>
      <c r="E42" s="440">
        <f>IF(VLOOKUP($D42,'Rural 80'!$A$11:$BP$336,24,FALSE)="9999","no data",VLOOKUP($D42,'Rural 80'!$A$11:$BP$336,24,FALSE))</f>
        <v>27</v>
      </c>
      <c r="F42" s="440">
        <f>IF(VLOOKUP($D42,'Rural 80'!$A$11:$BP$336,28,FALSE)="9999","no data",VLOOKUP($D42,'Rural 80'!$A$11:$BP$336,28,FALSE))</f>
        <v>25</v>
      </c>
      <c r="G42" s="440">
        <f>IF(VLOOKUP($D42,'Rural 80'!$A$11:$BP$336,32,FALSE)="9999","no data",VLOOKUP($D42,'Rural 80'!$A$11:$BP$336,32,FALSE))</f>
        <v>25</v>
      </c>
      <c r="H42" s="440">
        <f>IF(VLOOKUP($D42,'Rural 80'!$A$11:$BP$336,36,FALSE)="9999","no data",VLOOKUP($D42,'Rural 80'!$A$11:$BP$336,36,FALSE))</f>
        <v>25</v>
      </c>
    </row>
    <row r="43" spans="1:8" x14ac:dyDescent="0.25">
      <c r="A43" s="439" t="s">
        <v>783</v>
      </c>
    </row>
    <row r="44" spans="1:8" x14ac:dyDescent="0.25">
      <c r="A44" s="439" t="s">
        <v>151</v>
      </c>
    </row>
    <row r="45" spans="1:8" x14ac:dyDescent="0.25">
      <c r="A45" s="439" t="s">
        <v>153</v>
      </c>
    </row>
    <row r="46" spans="1:8" x14ac:dyDescent="0.25">
      <c r="A46" s="439" t="s">
        <v>158</v>
      </c>
    </row>
    <row r="47" spans="1:8" x14ac:dyDescent="0.25">
      <c r="A47" s="439" t="s">
        <v>159</v>
      </c>
    </row>
    <row r="48" spans="1:8" x14ac:dyDescent="0.25">
      <c r="A48" s="439" t="s">
        <v>163</v>
      </c>
    </row>
    <row r="49" spans="1:8" x14ac:dyDescent="0.25">
      <c r="A49" s="439" t="s">
        <v>164</v>
      </c>
    </row>
    <row r="50" spans="1:8" x14ac:dyDescent="0.25">
      <c r="A50" s="439" t="s">
        <v>166</v>
      </c>
    </row>
    <row r="51" spans="1:8" x14ac:dyDescent="0.25">
      <c r="A51" s="439" t="s">
        <v>167</v>
      </c>
    </row>
    <row r="52" spans="1:8" x14ac:dyDescent="0.25">
      <c r="A52" s="439" t="s">
        <v>168</v>
      </c>
    </row>
    <row r="53" spans="1:8" x14ac:dyDescent="0.25">
      <c r="A53" s="439" t="s">
        <v>172</v>
      </c>
    </row>
    <row r="54" spans="1:8" x14ac:dyDescent="0.25">
      <c r="A54" s="439" t="s">
        <v>173</v>
      </c>
    </row>
    <row r="55" spans="1:8" x14ac:dyDescent="0.25">
      <c r="A55" s="439" t="s">
        <v>177</v>
      </c>
      <c r="D55" s="442" t="s">
        <v>1914</v>
      </c>
    </row>
    <row r="56" spans="1:8" x14ac:dyDescent="0.25">
      <c r="A56" s="439" t="s">
        <v>178</v>
      </c>
    </row>
    <row r="57" spans="1:8" x14ac:dyDescent="0.25">
      <c r="A57" s="439" t="s">
        <v>182</v>
      </c>
      <c r="E57" s="440">
        <v>2008</v>
      </c>
      <c r="F57" s="440">
        <v>2009</v>
      </c>
      <c r="G57" s="440">
        <v>2010</v>
      </c>
      <c r="H57" s="440">
        <v>2011</v>
      </c>
    </row>
    <row r="58" spans="1:8" x14ac:dyDescent="0.25">
      <c r="A58" s="439" t="s">
        <v>183</v>
      </c>
      <c r="D58" s="440" t="str">
        <f>E10</f>
        <v>Allerdale</v>
      </c>
      <c r="E58" s="441">
        <f>VLOOKUP($D58,'urban rural'!$A$11:$O$348,12,FALSE)</f>
        <v>0</v>
      </c>
      <c r="F58" s="441">
        <f>VLOOKUP($D58,'urban rural'!$A$11:$O$348,13,FALSE)</f>
        <v>0</v>
      </c>
      <c r="G58" s="441">
        <f>VLOOKUP($D58,'urban rural'!$A$11:$O$348,14,FALSE)</f>
        <v>0</v>
      </c>
      <c r="H58" s="441">
        <f>VLOOKUP($D58,'urban rural'!$A$11:$O$348,15,FALSE)</f>
        <v>2.6985781096732138E-5</v>
      </c>
    </row>
    <row r="59" spans="1:8" x14ac:dyDescent="0.25">
      <c r="A59" s="439" t="s">
        <v>184</v>
      </c>
      <c r="D59" s="440" t="str">
        <f>G10</f>
        <v>Ashford</v>
      </c>
      <c r="E59" s="441">
        <f>VLOOKUP($D59,'urban rural'!$A$11:$O$348,12,FALSE)</f>
        <v>1.8324607329842931E-4</v>
      </c>
      <c r="F59" s="441">
        <f>VLOOKUP($D59,'urban rural'!$A$11:$O$348,13,FALSE)</f>
        <v>2.7657735522904065E-4</v>
      </c>
      <c r="G59" s="441">
        <f>VLOOKUP($D59,'urban rural'!$A$11:$O$348,14,FALSE)</f>
        <v>1.3675213675213676E-4</v>
      </c>
      <c r="H59" s="441">
        <f>VLOOKUP($D59,'urban rural'!$A$11:$O$348,15,FALSE)</f>
        <v>7.0357222824244661E-4</v>
      </c>
    </row>
    <row r="60" spans="1:8" x14ac:dyDescent="0.25">
      <c r="A60" s="439" t="s">
        <v>185</v>
      </c>
      <c r="D60" s="440" t="str">
        <f>E13</f>
        <v>Significant Rural</v>
      </c>
      <c r="E60" s="441">
        <f>VLOOKUP($D60,'urban rural'!$A$11:$O$348,12,FALSE)</f>
        <v>5.1947882011697908E-4</v>
      </c>
      <c r="F60" s="441">
        <f>VLOOKUP($D60,'urban rural'!$A$11:$O$348,13,FALSE)</f>
        <v>4.890899661791952E-4</v>
      </c>
      <c r="G60" s="441">
        <f>VLOOKUP($D60,'urban rural'!$A$11:$O$348,14,FALSE)</f>
        <v>5.085665136485394E-4</v>
      </c>
      <c r="H60" s="441">
        <f>VLOOKUP($D60,'urban rural'!$A$11:$O$348,15,FALSE)</f>
        <v>6.6970167121056042E-4</v>
      </c>
    </row>
    <row r="61" spans="1:8" x14ac:dyDescent="0.25">
      <c r="A61" s="439" t="s">
        <v>187</v>
      </c>
      <c r="D61" s="440" t="str">
        <f>E10</f>
        <v>Allerdale</v>
      </c>
      <c r="E61" s="440">
        <f>IF(VLOOKUP($D61,'Rural 80'!$A$11:$BP$336,40,FALSE)="9999","no data",VLOOKUP($D61,'Rural 80'!$A$11:$BP$336,40,FALSE))</f>
        <v>1</v>
      </c>
      <c r="F61" s="440">
        <f>IF(VLOOKUP($D61,'Rural 80'!$A$11:$BP$336,44,FALSE)="9999","no data",VLOOKUP($D61,'Rural 80'!$A$11:$BP$336,44,FALSE))</f>
        <v>1</v>
      </c>
      <c r="G61" s="440">
        <f>IF(VLOOKUP($D61,'Rural 80'!$A$11:$BP$336,48,FALSE)="9999","no data",VLOOKUP($D61,'Rural 80'!$A$11:$BP$336,48,FALSE))</f>
        <v>1</v>
      </c>
      <c r="H61" s="440">
        <f>IF(VLOOKUP($D61,'Rural 80'!$A$11:$BP$336,52,FALSE)="9999","no data",VLOOKUP($D61,'Rural 80'!$A$11:$BP$336,52,FALSE))</f>
        <v>10</v>
      </c>
    </row>
    <row r="62" spans="1:8" x14ac:dyDescent="0.25">
      <c r="A62" s="439" t="s">
        <v>188</v>
      </c>
      <c r="D62" s="440" t="str">
        <f>G10</f>
        <v>Ashford</v>
      </c>
      <c r="E62" s="440">
        <f>IF(VLOOKUP($D62,'Rural 80'!$A$11:$BP$336,40,FALSE)="9999","no data",VLOOKUP($D62,'Rural 80'!$A$11:$BP$336,40,FALSE))</f>
        <v>20</v>
      </c>
      <c r="F62" s="440">
        <f>IF(VLOOKUP($D62,'Rural 80'!$A$11:$BP$336,44,FALSE)="9999","no data",VLOOKUP($D62,'Rural 80'!$A$11:$BP$336,44,FALSE))</f>
        <v>25</v>
      </c>
      <c r="G62" s="440">
        <f>IF(VLOOKUP($D62,'Rural 80'!$A$11:$BP$336,48,FALSE)="9999","no data",VLOOKUP($D62,'Rural 80'!$A$11:$BP$336,48,FALSE))</f>
        <v>19</v>
      </c>
      <c r="H62" s="440">
        <f>IF(VLOOKUP($D62,'Rural 80'!$A$11:$BP$336,52,FALSE)="9999","no data",VLOOKUP($D62,'Rural 80'!$A$11:$BP$336,52,FALSE))</f>
        <v>43</v>
      </c>
    </row>
    <row r="63" spans="1:8" x14ac:dyDescent="0.25">
      <c r="A63" s="439" t="s">
        <v>332</v>
      </c>
    </row>
    <row r="64" spans="1:8" x14ac:dyDescent="0.25">
      <c r="A64" s="439" t="s">
        <v>202</v>
      </c>
    </row>
    <row r="65" spans="1:15" x14ac:dyDescent="0.25">
      <c r="A65" s="439" t="s">
        <v>208</v>
      </c>
    </row>
    <row r="66" spans="1:15" x14ac:dyDescent="0.25">
      <c r="A66" s="439" t="s">
        <v>210</v>
      </c>
    </row>
    <row r="67" spans="1:15" x14ac:dyDescent="0.25">
      <c r="A67" s="439" t="s">
        <v>214</v>
      </c>
    </row>
    <row r="68" spans="1:15" x14ac:dyDescent="0.25">
      <c r="A68" s="439" t="s">
        <v>216</v>
      </c>
    </row>
    <row r="69" spans="1:15" x14ac:dyDescent="0.25">
      <c r="A69" s="439" t="s">
        <v>220</v>
      </c>
    </row>
    <row r="70" spans="1:15" x14ac:dyDescent="0.25">
      <c r="A70" s="439" t="s">
        <v>221</v>
      </c>
    </row>
    <row r="71" spans="1:15" x14ac:dyDescent="0.25">
      <c r="A71" s="439" t="s">
        <v>224</v>
      </c>
    </row>
    <row r="72" spans="1:15" x14ac:dyDescent="0.25">
      <c r="A72" s="439" t="s">
        <v>225</v>
      </c>
    </row>
    <row r="73" spans="1:15" x14ac:dyDescent="0.25">
      <c r="A73" s="439" t="s">
        <v>228</v>
      </c>
    </row>
    <row r="74" spans="1:15" x14ac:dyDescent="0.25">
      <c r="A74" s="439" t="s">
        <v>230</v>
      </c>
    </row>
    <row r="75" spans="1:15" x14ac:dyDescent="0.25">
      <c r="A75" s="439" t="s">
        <v>334</v>
      </c>
      <c r="B75" s="452" t="s">
        <v>1923</v>
      </c>
      <c r="C75" s="452"/>
      <c r="D75" s="452"/>
      <c r="E75" s="452"/>
      <c r="F75" s="452"/>
      <c r="G75" s="452"/>
      <c r="H75" s="452"/>
      <c r="I75" s="452"/>
      <c r="J75" s="452"/>
      <c r="K75" s="452"/>
      <c r="L75" s="452"/>
      <c r="M75" s="452"/>
      <c r="N75" s="452"/>
      <c r="O75" s="452"/>
    </row>
    <row r="76" spans="1:15" x14ac:dyDescent="0.25">
      <c r="A76" s="439" t="s">
        <v>234</v>
      </c>
      <c r="B76" s="452"/>
      <c r="C76" s="452"/>
      <c r="D76" s="452"/>
      <c r="E76" s="452"/>
      <c r="F76" s="452"/>
      <c r="G76" s="452"/>
      <c r="H76" s="452"/>
      <c r="I76" s="452"/>
      <c r="J76" s="452"/>
      <c r="K76" s="452"/>
      <c r="L76" s="452"/>
      <c r="M76" s="452"/>
      <c r="N76" s="452"/>
      <c r="O76" s="452"/>
    </row>
    <row r="77" spans="1:15" x14ac:dyDescent="0.25">
      <c r="A77" s="439" t="s">
        <v>235</v>
      </c>
      <c r="B77" s="452"/>
      <c r="C77" s="452"/>
      <c r="D77" s="452"/>
      <c r="E77" s="452"/>
      <c r="F77" s="452"/>
      <c r="G77" s="452"/>
      <c r="H77" s="452"/>
      <c r="I77" s="452"/>
      <c r="J77" s="452"/>
      <c r="K77" s="452"/>
      <c r="L77" s="452"/>
      <c r="M77" s="452"/>
      <c r="N77" s="452"/>
      <c r="O77" s="452"/>
    </row>
    <row r="78" spans="1:15" x14ac:dyDescent="0.25">
      <c r="A78" s="439" t="s">
        <v>237</v>
      </c>
    </row>
    <row r="79" spans="1:15" x14ac:dyDescent="0.25">
      <c r="A79" s="439" t="s">
        <v>238</v>
      </c>
      <c r="B79" s="450" t="s">
        <v>1924</v>
      </c>
    </row>
    <row r="80" spans="1:15" x14ac:dyDescent="0.25">
      <c r="A80" s="439" t="s">
        <v>239</v>
      </c>
    </row>
    <row r="81" spans="1:1" x14ac:dyDescent="0.25">
      <c r="A81" s="439" t="s">
        <v>240</v>
      </c>
    </row>
    <row r="82" spans="1:1" x14ac:dyDescent="0.25">
      <c r="A82" s="439" t="s">
        <v>241</v>
      </c>
    </row>
    <row r="83" spans="1:1" x14ac:dyDescent="0.25">
      <c r="A83" s="439" t="s">
        <v>242</v>
      </c>
    </row>
    <row r="84" spans="1:1" x14ac:dyDescent="0.25">
      <c r="A84" s="439" t="s">
        <v>243</v>
      </c>
    </row>
    <row r="85" spans="1:1" x14ac:dyDescent="0.25">
      <c r="A85" s="439" t="s">
        <v>245</v>
      </c>
    </row>
    <row r="86" spans="1:1" x14ac:dyDescent="0.25">
      <c r="A86" s="439" t="s">
        <v>246</v>
      </c>
    </row>
    <row r="87" spans="1:1" x14ac:dyDescent="0.25">
      <c r="A87" s="439" t="s">
        <v>252</v>
      </c>
    </row>
    <row r="88" spans="1:1" x14ac:dyDescent="0.25">
      <c r="A88" s="439" t="s">
        <v>253</v>
      </c>
    </row>
    <row r="89" spans="1:1" x14ac:dyDescent="0.25">
      <c r="A89" s="439" t="s">
        <v>259</v>
      </c>
    </row>
    <row r="90" spans="1:1" x14ac:dyDescent="0.25">
      <c r="A90" s="439" t="s">
        <v>260</v>
      </c>
    </row>
    <row r="91" spans="1:1" x14ac:dyDescent="0.25">
      <c r="A91" s="439" t="s">
        <v>261</v>
      </c>
    </row>
    <row r="92" spans="1:1" x14ac:dyDescent="0.25">
      <c r="A92" s="439" t="s">
        <v>265</v>
      </c>
    </row>
    <row r="93" spans="1:1" x14ac:dyDescent="0.25">
      <c r="A93" s="439" t="s">
        <v>270</v>
      </c>
    </row>
    <row r="94" spans="1:1" x14ac:dyDescent="0.25">
      <c r="A94" s="439" t="s">
        <v>271</v>
      </c>
    </row>
    <row r="95" spans="1:1" x14ac:dyDescent="0.25">
      <c r="A95" s="439" t="s">
        <v>275</v>
      </c>
    </row>
    <row r="96" spans="1:1" x14ac:dyDescent="0.25">
      <c r="A96" s="439" t="s">
        <v>281</v>
      </c>
    </row>
    <row r="97" spans="1:1" x14ac:dyDescent="0.25">
      <c r="A97" s="439" t="s">
        <v>284</v>
      </c>
    </row>
    <row r="98" spans="1:1" x14ac:dyDescent="0.25">
      <c r="A98" s="439" t="s">
        <v>285</v>
      </c>
    </row>
    <row r="99" spans="1:1" x14ac:dyDescent="0.25">
      <c r="A99" s="439" t="s">
        <v>286</v>
      </c>
    </row>
    <row r="100" spans="1:1" x14ac:dyDescent="0.25">
      <c r="A100" s="439" t="s">
        <v>294</v>
      </c>
    </row>
    <row r="101" spans="1:1" x14ac:dyDescent="0.25">
      <c r="A101" s="439" t="s">
        <v>296</v>
      </c>
    </row>
    <row r="102" spans="1:1" x14ac:dyDescent="0.25">
      <c r="A102" s="439" t="s">
        <v>300</v>
      </c>
    </row>
    <row r="103" spans="1:1" x14ac:dyDescent="0.25">
      <c r="A103" s="439" t="s">
        <v>301</v>
      </c>
    </row>
    <row r="104" spans="1:1" x14ac:dyDescent="0.25">
      <c r="A104" s="439" t="s">
        <v>303</v>
      </c>
    </row>
    <row r="105" spans="1:1" x14ac:dyDescent="0.25">
      <c r="A105" s="439" t="s">
        <v>304</v>
      </c>
    </row>
    <row r="106" spans="1:1" x14ac:dyDescent="0.25">
      <c r="A106" s="439" t="s">
        <v>305</v>
      </c>
    </row>
    <row r="107" spans="1:1" x14ac:dyDescent="0.25">
      <c r="A107" s="439" t="s">
        <v>340</v>
      </c>
    </row>
    <row r="108" spans="1:1" x14ac:dyDescent="0.25">
      <c r="A108" s="439" t="s">
        <v>309</v>
      </c>
    </row>
    <row r="109" spans="1:1" x14ac:dyDescent="0.25">
      <c r="A109" s="439" t="s">
        <v>317</v>
      </c>
    </row>
    <row r="110" spans="1:1" x14ac:dyDescent="0.25">
      <c r="A110" s="439" t="s">
        <v>320</v>
      </c>
    </row>
    <row r="111" spans="1:1" x14ac:dyDescent="0.25">
      <c r="A111" s="439" t="s">
        <v>339</v>
      </c>
    </row>
    <row r="112" spans="1:1" x14ac:dyDescent="0.25">
      <c r="A112" s="439" t="s">
        <v>294</v>
      </c>
    </row>
    <row r="113" spans="1:2" x14ac:dyDescent="0.25">
      <c r="A113" s="439" t="s">
        <v>296</v>
      </c>
    </row>
    <row r="114" spans="1:2" x14ac:dyDescent="0.25">
      <c r="A114" s="439" t="s">
        <v>300</v>
      </c>
    </row>
    <row r="115" spans="1:2" x14ac:dyDescent="0.25">
      <c r="A115" s="439" t="s">
        <v>301</v>
      </c>
    </row>
    <row r="116" spans="1:2" x14ac:dyDescent="0.25">
      <c r="A116" s="439" t="s">
        <v>303</v>
      </c>
    </row>
    <row r="117" spans="1:2" x14ac:dyDescent="0.25">
      <c r="A117" s="439" t="s">
        <v>304</v>
      </c>
      <c r="B117" s="440" t="s">
        <v>3</v>
      </c>
    </row>
    <row r="118" spans="1:2" x14ac:dyDescent="0.25">
      <c r="A118" s="439" t="s">
        <v>305</v>
      </c>
      <c r="B118" s="440" t="s">
        <v>11</v>
      </c>
    </row>
    <row r="119" spans="1:2" x14ac:dyDescent="0.25">
      <c r="A119" s="439" t="s">
        <v>340</v>
      </c>
      <c r="B119" s="440" t="s">
        <v>5</v>
      </c>
    </row>
    <row r="120" spans="1:2" x14ac:dyDescent="0.25">
      <c r="A120" s="439" t="s">
        <v>309</v>
      </c>
      <c r="B120" s="440" t="s">
        <v>8</v>
      </c>
    </row>
    <row r="121" spans="1:2" x14ac:dyDescent="0.25">
      <c r="A121" s="439" t="s">
        <v>317</v>
      </c>
      <c r="B121" s="440" t="s">
        <v>1</v>
      </c>
    </row>
    <row r="122" spans="1:2" x14ac:dyDescent="0.25">
      <c r="A122" s="439" t="s">
        <v>320</v>
      </c>
      <c r="B122" s="440" t="s">
        <v>14</v>
      </c>
    </row>
  </sheetData>
  <sheetProtection password="CE46" sheet="1" objects="1" scenarios="1"/>
  <protectedRanges>
    <protectedRange sqref="E13" name="Range3"/>
    <protectedRange sqref="G10" name="Range2"/>
    <protectedRange sqref="E10" name="Range1"/>
  </protectedRanges>
  <mergeCells count="2">
    <mergeCell ref="B5:O5"/>
    <mergeCell ref="B75:O77"/>
  </mergeCells>
  <dataValidations count="2">
    <dataValidation type="list" allowBlank="1" showInputMessage="1" showErrorMessage="1" sqref="G10 E10">
      <formula1>$A$1:$A$110</formula1>
    </dataValidation>
    <dataValidation type="list" allowBlank="1" showInputMessage="1" showErrorMessage="1" sqref="E13">
      <formula1>$B$117:$B$122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A479"/>
  <sheetViews>
    <sheetView topLeftCell="C1" workbookViewId="0">
      <selection activeCell="C238" sqref="C238"/>
    </sheetView>
  </sheetViews>
  <sheetFormatPr defaultRowHeight="15" x14ac:dyDescent="0.25"/>
  <cols>
    <col min="1" max="1" width="6.85546875" style="4" hidden="1" customWidth="1"/>
    <col min="2" max="2" width="6.140625" style="4" hidden="1" customWidth="1"/>
    <col min="3" max="5" width="16" style="4" customWidth="1"/>
    <col min="6" max="6" width="9.140625" style="4"/>
    <col min="7" max="7" width="10.42578125" style="146" bestFit="1" customWidth="1"/>
    <col min="8" max="9" width="9.140625" style="33"/>
    <col min="10" max="10" width="15.28515625" style="33" customWidth="1"/>
    <col min="11" max="12" width="9.140625" style="33"/>
    <col min="13" max="14" width="14.28515625" style="33" customWidth="1"/>
    <col min="15" max="15" width="14.28515625" style="4" customWidth="1"/>
    <col min="16" max="16" width="9.140625" style="127"/>
    <col min="17" max="20" width="9.140625" style="4"/>
    <col min="21" max="21" width="1.85546875" style="4" customWidth="1"/>
    <col min="22" max="26" width="9.140625" style="4"/>
    <col min="27" max="27" width="2" style="4" customWidth="1"/>
    <col min="28" max="28" width="15.85546875" style="33" bestFit="1" customWidth="1"/>
    <col min="29" max="29" width="1.85546875" style="4" customWidth="1"/>
    <col min="30" max="30" width="9.140625" style="57"/>
    <col min="31" max="31" width="2.140625" style="4" customWidth="1"/>
    <col min="32" max="32" width="15.7109375" style="33" bestFit="1" customWidth="1"/>
    <col min="33" max="34" width="9.140625" style="4"/>
    <col min="35" max="37" width="13.42578125" style="427" customWidth="1"/>
    <col min="38" max="38" width="24.28515625" style="427" customWidth="1"/>
    <col min="39" max="39" width="32.28515625" style="427" customWidth="1"/>
    <col min="40" max="40" width="26.85546875" style="427" customWidth="1"/>
    <col min="41" max="41" width="4.140625" style="427" customWidth="1"/>
    <col min="42" max="42" width="11.28515625" style="427" customWidth="1"/>
    <col min="43" max="43" width="12.140625" style="427" customWidth="1"/>
    <col min="44" max="45" width="11.28515625" style="427" customWidth="1"/>
    <col min="46" max="46" width="11.5703125" style="427" bestFit="1" customWidth="1"/>
    <col min="47" max="47" width="11.28515625" style="427" customWidth="1"/>
    <col min="48" max="48" width="12.7109375" style="427" customWidth="1"/>
    <col min="49" max="50" width="11.28515625" style="427" customWidth="1"/>
    <col min="51" max="51" width="0" style="427" hidden="1" customWidth="1"/>
    <col min="52" max="52" width="12" style="427" bestFit="1" customWidth="1"/>
    <col min="53" max="53" width="9.140625" style="427"/>
    <col min="54" max="256" width="9.140625" style="4"/>
    <col min="257" max="258" width="0" style="4" hidden="1" customWidth="1"/>
    <col min="259" max="260" width="3.7109375" style="4" customWidth="1"/>
    <col min="261" max="261" width="26.85546875" style="4" customWidth="1"/>
    <col min="262" max="262" width="9.140625" style="4"/>
    <col min="263" max="263" width="10.42578125" style="4" bestFit="1" customWidth="1"/>
    <col min="264" max="270" width="9.140625" style="4"/>
    <col min="271" max="271" width="2.140625" style="4" customWidth="1"/>
    <col min="272" max="276" width="9.140625" style="4"/>
    <col min="277" max="277" width="1.85546875" style="4" customWidth="1"/>
    <col min="278" max="282" width="9.140625" style="4"/>
    <col min="283" max="283" width="2" style="4" customWidth="1"/>
    <col min="284" max="284" width="15.85546875" style="4" bestFit="1" customWidth="1"/>
    <col min="285" max="285" width="1.85546875" style="4" customWidth="1"/>
    <col min="286" max="286" width="9.140625" style="4"/>
    <col min="287" max="287" width="2.140625" style="4" customWidth="1"/>
    <col min="288" max="288" width="15.7109375" style="4" bestFit="1" customWidth="1"/>
    <col min="289" max="512" width="9.140625" style="4"/>
    <col min="513" max="514" width="0" style="4" hidden="1" customWidth="1"/>
    <col min="515" max="516" width="3.7109375" style="4" customWidth="1"/>
    <col min="517" max="517" width="26.85546875" style="4" customWidth="1"/>
    <col min="518" max="518" width="9.140625" style="4"/>
    <col min="519" max="519" width="10.42578125" style="4" bestFit="1" customWidth="1"/>
    <col min="520" max="526" width="9.140625" style="4"/>
    <col min="527" max="527" width="2.140625" style="4" customWidth="1"/>
    <col min="528" max="532" width="9.140625" style="4"/>
    <col min="533" max="533" width="1.85546875" style="4" customWidth="1"/>
    <col min="534" max="538" width="9.140625" style="4"/>
    <col min="539" max="539" width="2" style="4" customWidth="1"/>
    <col min="540" max="540" width="15.85546875" style="4" bestFit="1" customWidth="1"/>
    <col min="541" max="541" width="1.85546875" style="4" customWidth="1"/>
    <col min="542" max="542" width="9.140625" style="4"/>
    <col min="543" max="543" width="2.140625" style="4" customWidth="1"/>
    <col min="544" max="544" width="15.7109375" style="4" bestFit="1" customWidth="1"/>
    <col min="545" max="768" width="9.140625" style="4"/>
    <col min="769" max="770" width="0" style="4" hidden="1" customWidth="1"/>
    <col min="771" max="772" width="3.7109375" style="4" customWidth="1"/>
    <col min="773" max="773" width="26.85546875" style="4" customWidth="1"/>
    <col min="774" max="774" width="9.140625" style="4"/>
    <col min="775" max="775" width="10.42578125" style="4" bestFit="1" customWidth="1"/>
    <col min="776" max="782" width="9.140625" style="4"/>
    <col min="783" max="783" width="2.140625" style="4" customWidth="1"/>
    <col min="784" max="788" width="9.140625" style="4"/>
    <col min="789" max="789" width="1.85546875" style="4" customWidth="1"/>
    <col min="790" max="794" width="9.140625" style="4"/>
    <col min="795" max="795" width="2" style="4" customWidth="1"/>
    <col min="796" max="796" width="15.85546875" style="4" bestFit="1" customWidth="1"/>
    <col min="797" max="797" width="1.85546875" style="4" customWidth="1"/>
    <col min="798" max="798" width="9.140625" style="4"/>
    <col min="799" max="799" width="2.140625" style="4" customWidth="1"/>
    <col min="800" max="800" width="15.7109375" style="4" bestFit="1" customWidth="1"/>
    <col min="801" max="1024" width="9.140625" style="4"/>
    <col min="1025" max="1026" width="0" style="4" hidden="1" customWidth="1"/>
    <col min="1027" max="1028" width="3.7109375" style="4" customWidth="1"/>
    <col min="1029" max="1029" width="26.85546875" style="4" customWidth="1"/>
    <col min="1030" max="1030" width="9.140625" style="4"/>
    <col min="1031" max="1031" width="10.42578125" style="4" bestFit="1" customWidth="1"/>
    <col min="1032" max="1038" width="9.140625" style="4"/>
    <col min="1039" max="1039" width="2.140625" style="4" customWidth="1"/>
    <col min="1040" max="1044" width="9.140625" style="4"/>
    <col min="1045" max="1045" width="1.85546875" style="4" customWidth="1"/>
    <col min="1046" max="1050" width="9.140625" style="4"/>
    <col min="1051" max="1051" width="2" style="4" customWidth="1"/>
    <col min="1052" max="1052" width="15.85546875" style="4" bestFit="1" customWidth="1"/>
    <col min="1053" max="1053" width="1.85546875" style="4" customWidth="1"/>
    <col min="1054" max="1054" width="9.140625" style="4"/>
    <col min="1055" max="1055" width="2.140625" style="4" customWidth="1"/>
    <col min="1056" max="1056" width="15.7109375" style="4" bestFit="1" customWidth="1"/>
    <col min="1057" max="1280" width="9.140625" style="4"/>
    <col min="1281" max="1282" width="0" style="4" hidden="1" customWidth="1"/>
    <col min="1283" max="1284" width="3.7109375" style="4" customWidth="1"/>
    <col min="1285" max="1285" width="26.85546875" style="4" customWidth="1"/>
    <col min="1286" max="1286" width="9.140625" style="4"/>
    <col min="1287" max="1287" width="10.42578125" style="4" bestFit="1" customWidth="1"/>
    <col min="1288" max="1294" width="9.140625" style="4"/>
    <col min="1295" max="1295" width="2.140625" style="4" customWidth="1"/>
    <col min="1296" max="1300" width="9.140625" style="4"/>
    <col min="1301" max="1301" width="1.85546875" style="4" customWidth="1"/>
    <col min="1302" max="1306" width="9.140625" style="4"/>
    <col min="1307" max="1307" width="2" style="4" customWidth="1"/>
    <col min="1308" max="1308" width="15.85546875" style="4" bestFit="1" customWidth="1"/>
    <col min="1309" max="1309" width="1.85546875" style="4" customWidth="1"/>
    <col min="1310" max="1310" width="9.140625" style="4"/>
    <col min="1311" max="1311" width="2.140625" style="4" customWidth="1"/>
    <col min="1312" max="1312" width="15.7109375" style="4" bestFit="1" customWidth="1"/>
    <col min="1313" max="1536" width="9.140625" style="4"/>
    <col min="1537" max="1538" width="0" style="4" hidden="1" customWidth="1"/>
    <col min="1539" max="1540" width="3.7109375" style="4" customWidth="1"/>
    <col min="1541" max="1541" width="26.85546875" style="4" customWidth="1"/>
    <col min="1542" max="1542" width="9.140625" style="4"/>
    <col min="1543" max="1543" width="10.42578125" style="4" bestFit="1" customWidth="1"/>
    <col min="1544" max="1550" width="9.140625" style="4"/>
    <col min="1551" max="1551" width="2.140625" style="4" customWidth="1"/>
    <col min="1552" max="1556" width="9.140625" style="4"/>
    <col min="1557" max="1557" width="1.85546875" style="4" customWidth="1"/>
    <col min="1558" max="1562" width="9.140625" style="4"/>
    <col min="1563" max="1563" width="2" style="4" customWidth="1"/>
    <col min="1564" max="1564" width="15.85546875" style="4" bestFit="1" customWidth="1"/>
    <col min="1565" max="1565" width="1.85546875" style="4" customWidth="1"/>
    <col min="1566" max="1566" width="9.140625" style="4"/>
    <col min="1567" max="1567" width="2.140625" style="4" customWidth="1"/>
    <col min="1568" max="1568" width="15.7109375" style="4" bestFit="1" customWidth="1"/>
    <col min="1569" max="1792" width="9.140625" style="4"/>
    <col min="1793" max="1794" width="0" style="4" hidden="1" customWidth="1"/>
    <col min="1795" max="1796" width="3.7109375" style="4" customWidth="1"/>
    <col min="1797" max="1797" width="26.85546875" style="4" customWidth="1"/>
    <col min="1798" max="1798" width="9.140625" style="4"/>
    <col min="1799" max="1799" width="10.42578125" style="4" bestFit="1" customWidth="1"/>
    <col min="1800" max="1806" width="9.140625" style="4"/>
    <col min="1807" max="1807" width="2.140625" style="4" customWidth="1"/>
    <col min="1808" max="1812" width="9.140625" style="4"/>
    <col min="1813" max="1813" width="1.85546875" style="4" customWidth="1"/>
    <col min="1814" max="1818" width="9.140625" style="4"/>
    <col min="1819" max="1819" width="2" style="4" customWidth="1"/>
    <col min="1820" max="1820" width="15.85546875" style="4" bestFit="1" customWidth="1"/>
    <col min="1821" max="1821" width="1.85546875" style="4" customWidth="1"/>
    <col min="1822" max="1822" width="9.140625" style="4"/>
    <col min="1823" max="1823" width="2.140625" style="4" customWidth="1"/>
    <col min="1824" max="1824" width="15.7109375" style="4" bestFit="1" customWidth="1"/>
    <col min="1825" max="2048" width="9.140625" style="4"/>
    <col min="2049" max="2050" width="0" style="4" hidden="1" customWidth="1"/>
    <col min="2051" max="2052" width="3.7109375" style="4" customWidth="1"/>
    <col min="2053" max="2053" width="26.85546875" style="4" customWidth="1"/>
    <col min="2054" max="2054" width="9.140625" style="4"/>
    <col min="2055" max="2055" width="10.42578125" style="4" bestFit="1" customWidth="1"/>
    <col min="2056" max="2062" width="9.140625" style="4"/>
    <col min="2063" max="2063" width="2.140625" style="4" customWidth="1"/>
    <col min="2064" max="2068" width="9.140625" style="4"/>
    <col min="2069" max="2069" width="1.85546875" style="4" customWidth="1"/>
    <col min="2070" max="2074" width="9.140625" style="4"/>
    <col min="2075" max="2075" width="2" style="4" customWidth="1"/>
    <col min="2076" max="2076" width="15.85546875" style="4" bestFit="1" customWidth="1"/>
    <col min="2077" max="2077" width="1.85546875" style="4" customWidth="1"/>
    <col min="2078" max="2078" width="9.140625" style="4"/>
    <col min="2079" max="2079" width="2.140625" style="4" customWidth="1"/>
    <col min="2080" max="2080" width="15.7109375" style="4" bestFit="1" customWidth="1"/>
    <col min="2081" max="2304" width="9.140625" style="4"/>
    <col min="2305" max="2306" width="0" style="4" hidden="1" customWidth="1"/>
    <col min="2307" max="2308" width="3.7109375" style="4" customWidth="1"/>
    <col min="2309" max="2309" width="26.85546875" style="4" customWidth="1"/>
    <col min="2310" max="2310" width="9.140625" style="4"/>
    <col min="2311" max="2311" width="10.42578125" style="4" bestFit="1" customWidth="1"/>
    <col min="2312" max="2318" width="9.140625" style="4"/>
    <col min="2319" max="2319" width="2.140625" style="4" customWidth="1"/>
    <col min="2320" max="2324" width="9.140625" style="4"/>
    <col min="2325" max="2325" width="1.85546875" style="4" customWidth="1"/>
    <col min="2326" max="2330" width="9.140625" style="4"/>
    <col min="2331" max="2331" width="2" style="4" customWidth="1"/>
    <col min="2332" max="2332" width="15.85546875" style="4" bestFit="1" customWidth="1"/>
    <col min="2333" max="2333" width="1.85546875" style="4" customWidth="1"/>
    <col min="2334" max="2334" width="9.140625" style="4"/>
    <col min="2335" max="2335" width="2.140625" style="4" customWidth="1"/>
    <col min="2336" max="2336" width="15.7109375" style="4" bestFit="1" customWidth="1"/>
    <col min="2337" max="2560" width="9.140625" style="4"/>
    <col min="2561" max="2562" width="0" style="4" hidden="1" customWidth="1"/>
    <col min="2563" max="2564" width="3.7109375" style="4" customWidth="1"/>
    <col min="2565" max="2565" width="26.85546875" style="4" customWidth="1"/>
    <col min="2566" max="2566" width="9.140625" style="4"/>
    <col min="2567" max="2567" width="10.42578125" style="4" bestFit="1" customWidth="1"/>
    <col min="2568" max="2574" width="9.140625" style="4"/>
    <col min="2575" max="2575" width="2.140625" style="4" customWidth="1"/>
    <col min="2576" max="2580" width="9.140625" style="4"/>
    <col min="2581" max="2581" width="1.85546875" style="4" customWidth="1"/>
    <col min="2582" max="2586" width="9.140625" style="4"/>
    <col min="2587" max="2587" width="2" style="4" customWidth="1"/>
    <col min="2588" max="2588" width="15.85546875" style="4" bestFit="1" customWidth="1"/>
    <col min="2589" max="2589" width="1.85546875" style="4" customWidth="1"/>
    <col min="2590" max="2590" width="9.140625" style="4"/>
    <col min="2591" max="2591" width="2.140625" style="4" customWidth="1"/>
    <col min="2592" max="2592" width="15.7109375" style="4" bestFit="1" customWidth="1"/>
    <col min="2593" max="2816" width="9.140625" style="4"/>
    <col min="2817" max="2818" width="0" style="4" hidden="1" customWidth="1"/>
    <col min="2819" max="2820" width="3.7109375" style="4" customWidth="1"/>
    <col min="2821" max="2821" width="26.85546875" style="4" customWidth="1"/>
    <col min="2822" max="2822" width="9.140625" style="4"/>
    <col min="2823" max="2823" width="10.42578125" style="4" bestFit="1" customWidth="1"/>
    <col min="2824" max="2830" width="9.140625" style="4"/>
    <col min="2831" max="2831" width="2.140625" style="4" customWidth="1"/>
    <col min="2832" max="2836" width="9.140625" style="4"/>
    <col min="2837" max="2837" width="1.85546875" style="4" customWidth="1"/>
    <col min="2838" max="2842" width="9.140625" style="4"/>
    <col min="2843" max="2843" width="2" style="4" customWidth="1"/>
    <col min="2844" max="2844" width="15.85546875" style="4" bestFit="1" customWidth="1"/>
    <col min="2845" max="2845" width="1.85546875" style="4" customWidth="1"/>
    <col min="2846" max="2846" width="9.140625" style="4"/>
    <col min="2847" max="2847" width="2.140625" style="4" customWidth="1"/>
    <col min="2848" max="2848" width="15.7109375" style="4" bestFit="1" customWidth="1"/>
    <col min="2849" max="3072" width="9.140625" style="4"/>
    <col min="3073" max="3074" width="0" style="4" hidden="1" customWidth="1"/>
    <col min="3075" max="3076" width="3.7109375" style="4" customWidth="1"/>
    <col min="3077" max="3077" width="26.85546875" style="4" customWidth="1"/>
    <col min="3078" max="3078" width="9.140625" style="4"/>
    <col min="3079" max="3079" width="10.42578125" style="4" bestFit="1" customWidth="1"/>
    <col min="3080" max="3086" width="9.140625" style="4"/>
    <col min="3087" max="3087" width="2.140625" style="4" customWidth="1"/>
    <col min="3088" max="3092" width="9.140625" style="4"/>
    <col min="3093" max="3093" width="1.85546875" style="4" customWidth="1"/>
    <col min="3094" max="3098" width="9.140625" style="4"/>
    <col min="3099" max="3099" width="2" style="4" customWidth="1"/>
    <col min="3100" max="3100" width="15.85546875" style="4" bestFit="1" customWidth="1"/>
    <col min="3101" max="3101" width="1.85546875" style="4" customWidth="1"/>
    <col min="3102" max="3102" width="9.140625" style="4"/>
    <col min="3103" max="3103" width="2.140625" style="4" customWidth="1"/>
    <col min="3104" max="3104" width="15.7109375" style="4" bestFit="1" customWidth="1"/>
    <col min="3105" max="3328" width="9.140625" style="4"/>
    <col min="3329" max="3330" width="0" style="4" hidden="1" customWidth="1"/>
    <col min="3331" max="3332" width="3.7109375" style="4" customWidth="1"/>
    <col min="3333" max="3333" width="26.85546875" style="4" customWidth="1"/>
    <col min="3334" max="3334" width="9.140625" style="4"/>
    <col min="3335" max="3335" width="10.42578125" style="4" bestFit="1" customWidth="1"/>
    <col min="3336" max="3342" width="9.140625" style="4"/>
    <col min="3343" max="3343" width="2.140625" style="4" customWidth="1"/>
    <col min="3344" max="3348" width="9.140625" style="4"/>
    <col min="3349" max="3349" width="1.85546875" style="4" customWidth="1"/>
    <col min="3350" max="3354" width="9.140625" style="4"/>
    <col min="3355" max="3355" width="2" style="4" customWidth="1"/>
    <col min="3356" max="3356" width="15.85546875" style="4" bestFit="1" customWidth="1"/>
    <col min="3357" max="3357" width="1.85546875" style="4" customWidth="1"/>
    <col min="3358" max="3358" width="9.140625" style="4"/>
    <col min="3359" max="3359" width="2.140625" style="4" customWidth="1"/>
    <col min="3360" max="3360" width="15.7109375" style="4" bestFit="1" customWidth="1"/>
    <col min="3361" max="3584" width="9.140625" style="4"/>
    <col min="3585" max="3586" width="0" style="4" hidden="1" customWidth="1"/>
    <col min="3587" max="3588" width="3.7109375" style="4" customWidth="1"/>
    <col min="3589" max="3589" width="26.85546875" style="4" customWidth="1"/>
    <col min="3590" max="3590" width="9.140625" style="4"/>
    <col min="3591" max="3591" width="10.42578125" style="4" bestFit="1" customWidth="1"/>
    <col min="3592" max="3598" width="9.140625" style="4"/>
    <col min="3599" max="3599" width="2.140625" style="4" customWidth="1"/>
    <col min="3600" max="3604" width="9.140625" style="4"/>
    <col min="3605" max="3605" width="1.85546875" style="4" customWidth="1"/>
    <col min="3606" max="3610" width="9.140625" style="4"/>
    <col min="3611" max="3611" width="2" style="4" customWidth="1"/>
    <col min="3612" max="3612" width="15.85546875" style="4" bestFit="1" customWidth="1"/>
    <col min="3613" max="3613" width="1.85546875" style="4" customWidth="1"/>
    <col min="3614" max="3614" width="9.140625" style="4"/>
    <col min="3615" max="3615" width="2.140625" style="4" customWidth="1"/>
    <col min="3616" max="3616" width="15.7109375" style="4" bestFit="1" customWidth="1"/>
    <col min="3617" max="3840" width="9.140625" style="4"/>
    <col min="3841" max="3842" width="0" style="4" hidden="1" customWidth="1"/>
    <col min="3843" max="3844" width="3.7109375" style="4" customWidth="1"/>
    <col min="3845" max="3845" width="26.85546875" style="4" customWidth="1"/>
    <col min="3846" max="3846" width="9.140625" style="4"/>
    <col min="3847" max="3847" width="10.42578125" style="4" bestFit="1" customWidth="1"/>
    <col min="3848" max="3854" width="9.140625" style="4"/>
    <col min="3855" max="3855" width="2.140625" style="4" customWidth="1"/>
    <col min="3856" max="3860" width="9.140625" style="4"/>
    <col min="3861" max="3861" width="1.85546875" style="4" customWidth="1"/>
    <col min="3862" max="3866" width="9.140625" style="4"/>
    <col min="3867" max="3867" width="2" style="4" customWidth="1"/>
    <col min="3868" max="3868" width="15.85546875" style="4" bestFit="1" customWidth="1"/>
    <col min="3869" max="3869" width="1.85546875" style="4" customWidth="1"/>
    <col min="3870" max="3870" width="9.140625" style="4"/>
    <col min="3871" max="3871" width="2.140625" style="4" customWidth="1"/>
    <col min="3872" max="3872" width="15.7109375" style="4" bestFit="1" customWidth="1"/>
    <col min="3873" max="4096" width="9.140625" style="4"/>
    <col min="4097" max="4098" width="0" style="4" hidden="1" customWidth="1"/>
    <col min="4099" max="4100" width="3.7109375" style="4" customWidth="1"/>
    <col min="4101" max="4101" width="26.85546875" style="4" customWidth="1"/>
    <col min="4102" max="4102" width="9.140625" style="4"/>
    <col min="4103" max="4103" width="10.42578125" style="4" bestFit="1" customWidth="1"/>
    <col min="4104" max="4110" width="9.140625" style="4"/>
    <col min="4111" max="4111" width="2.140625" style="4" customWidth="1"/>
    <col min="4112" max="4116" width="9.140625" style="4"/>
    <col min="4117" max="4117" width="1.85546875" style="4" customWidth="1"/>
    <col min="4118" max="4122" width="9.140625" style="4"/>
    <col min="4123" max="4123" width="2" style="4" customWidth="1"/>
    <col min="4124" max="4124" width="15.85546875" style="4" bestFit="1" customWidth="1"/>
    <col min="4125" max="4125" width="1.85546875" style="4" customWidth="1"/>
    <col min="4126" max="4126" width="9.140625" style="4"/>
    <col min="4127" max="4127" width="2.140625" style="4" customWidth="1"/>
    <col min="4128" max="4128" width="15.7109375" style="4" bestFit="1" customWidth="1"/>
    <col min="4129" max="4352" width="9.140625" style="4"/>
    <col min="4353" max="4354" width="0" style="4" hidden="1" customWidth="1"/>
    <col min="4355" max="4356" width="3.7109375" style="4" customWidth="1"/>
    <col min="4357" max="4357" width="26.85546875" style="4" customWidth="1"/>
    <col min="4358" max="4358" width="9.140625" style="4"/>
    <col min="4359" max="4359" width="10.42578125" style="4" bestFit="1" customWidth="1"/>
    <col min="4360" max="4366" width="9.140625" style="4"/>
    <col min="4367" max="4367" width="2.140625" style="4" customWidth="1"/>
    <col min="4368" max="4372" width="9.140625" style="4"/>
    <col min="4373" max="4373" width="1.85546875" style="4" customWidth="1"/>
    <col min="4374" max="4378" width="9.140625" style="4"/>
    <col min="4379" max="4379" width="2" style="4" customWidth="1"/>
    <col min="4380" max="4380" width="15.85546875" style="4" bestFit="1" customWidth="1"/>
    <col min="4381" max="4381" width="1.85546875" style="4" customWidth="1"/>
    <col min="4382" max="4382" width="9.140625" style="4"/>
    <col min="4383" max="4383" width="2.140625" style="4" customWidth="1"/>
    <col min="4384" max="4384" width="15.7109375" style="4" bestFit="1" customWidth="1"/>
    <col min="4385" max="4608" width="9.140625" style="4"/>
    <col min="4609" max="4610" width="0" style="4" hidden="1" customWidth="1"/>
    <col min="4611" max="4612" width="3.7109375" style="4" customWidth="1"/>
    <col min="4613" max="4613" width="26.85546875" style="4" customWidth="1"/>
    <col min="4614" max="4614" width="9.140625" style="4"/>
    <col min="4615" max="4615" width="10.42578125" style="4" bestFit="1" customWidth="1"/>
    <col min="4616" max="4622" width="9.140625" style="4"/>
    <col min="4623" max="4623" width="2.140625" style="4" customWidth="1"/>
    <col min="4624" max="4628" width="9.140625" style="4"/>
    <col min="4629" max="4629" width="1.85546875" style="4" customWidth="1"/>
    <col min="4630" max="4634" width="9.140625" style="4"/>
    <col min="4635" max="4635" width="2" style="4" customWidth="1"/>
    <col min="4636" max="4636" width="15.85546875" style="4" bestFit="1" customWidth="1"/>
    <col min="4637" max="4637" width="1.85546875" style="4" customWidth="1"/>
    <col min="4638" max="4638" width="9.140625" style="4"/>
    <col min="4639" max="4639" width="2.140625" style="4" customWidth="1"/>
    <col min="4640" max="4640" width="15.7109375" style="4" bestFit="1" customWidth="1"/>
    <col min="4641" max="4864" width="9.140625" style="4"/>
    <col min="4865" max="4866" width="0" style="4" hidden="1" customWidth="1"/>
    <col min="4867" max="4868" width="3.7109375" style="4" customWidth="1"/>
    <col min="4869" max="4869" width="26.85546875" style="4" customWidth="1"/>
    <col min="4870" max="4870" width="9.140625" style="4"/>
    <col min="4871" max="4871" width="10.42578125" style="4" bestFit="1" customWidth="1"/>
    <col min="4872" max="4878" width="9.140625" style="4"/>
    <col min="4879" max="4879" width="2.140625" style="4" customWidth="1"/>
    <col min="4880" max="4884" width="9.140625" style="4"/>
    <col min="4885" max="4885" width="1.85546875" style="4" customWidth="1"/>
    <col min="4886" max="4890" width="9.140625" style="4"/>
    <col min="4891" max="4891" width="2" style="4" customWidth="1"/>
    <col min="4892" max="4892" width="15.85546875" style="4" bestFit="1" customWidth="1"/>
    <col min="4893" max="4893" width="1.85546875" style="4" customWidth="1"/>
    <col min="4894" max="4894" width="9.140625" style="4"/>
    <col min="4895" max="4895" width="2.140625" style="4" customWidth="1"/>
    <col min="4896" max="4896" width="15.7109375" style="4" bestFit="1" customWidth="1"/>
    <col min="4897" max="5120" width="9.140625" style="4"/>
    <col min="5121" max="5122" width="0" style="4" hidden="1" customWidth="1"/>
    <col min="5123" max="5124" width="3.7109375" style="4" customWidth="1"/>
    <col min="5125" max="5125" width="26.85546875" style="4" customWidth="1"/>
    <col min="5126" max="5126" width="9.140625" style="4"/>
    <col min="5127" max="5127" width="10.42578125" style="4" bestFit="1" customWidth="1"/>
    <col min="5128" max="5134" width="9.140625" style="4"/>
    <col min="5135" max="5135" width="2.140625" style="4" customWidth="1"/>
    <col min="5136" max="5140" width="9.140625" style="4"/>
    <col min="5141" max="5141" width="1.85546875" style="4" customWidth="1"/>
    <col min="5142" max="5146" width="9.140625" style="4"/>
    <col min="5147" max="5147" width="2" style="4" customWidth="1"/>
    <col min="5148" max="5148" width="15.85546875" style="4" bestFit="1" customWidth="1"/>
    <col min="5149" max="5149" width="1.85546875" style="4" customWidth="1"/>
    <col min="5150" max="5150" width="9.140625" style="4"/>
    <col min="5151" max="5151" width="2.140625" style="4" customWidth="1"/>
    <col min="5152" max="5152" width="15.7109375" style="4" bestFit="1" customWidth="1"/>
    <col min="5153" max="5376" width="9.140625" style="4"/>
    <col min="5377" max="5378" width="0" style="4" hidden="1" customWidth="1"/>
    <col min="5379" max="5380" width="3.7109375" style="4" customWidth="1"/>
    <col min="5381" max="5381" width="26.85546875" style="4" customWidth="1"/>
    <col min="5382" max="5382" width="9.140625" style="4"/>
    <col min="5383" max="5383" width="10.42578125" style="4" bestFit="1" customWidth="1"/>
    <col min="5384" max="5390" width="9.140625" style="4"/>
    <col min="5391" max="5391" width="2.140625" style="4" customWidth="1"/>
    <col min="5392" max="5396" width="9.140625" style="4"/>
    <col min="5397" max="5397" width="1.85546875" style="4" customWidth="1"/>
    <col min="5398" max="5402" width="9.140625" style="4"/>
    <col min="5403" max="5403" width="2" style="4" customWidth="1"/>
    <col min="5404" max="5404" width="15.85546875" style="4" bestFit="1" customWidth="1"/>
    <col min="5405" max="5405" width="1.85546875" style="4" customWidth="1"/>
    <col min="5406" max="5406" width="9.140625" style="4"/>
    <col min="5407" max="5407" width="2.140625" style="4" customWidth="1"/>
    <col min="5408" max="5408" width="15.7109375" style="4" bestFit="1" customWidth="1"/>
    <col min="5409" max="5632" width="9.140625" style="4"/>
    <col min="5633" max="5634" width="0" style="4" hidden="1" customWidth="1"/>
    <col min="5635" max="5636" width="3.7109375" style="4" customWidth="1"/>
    <col min="5637" max="5637" width="26.85546875" style="4" customWidth="1"/>
    <col min="5638" max="5638" width="9.140625" style="4"/>
    <col min="5639" max="5639" width="10.42578125" style="4" bestFit="1" customWidth="1"/>
    <col min="5640" max="5646" width="9.140625" style="4"/>
    <col min="5647" max="5647" width="2.140625" style="4" customWidth="1"/>
    <col min="5648" max="5652" width="9.140625" style="4"/>
    <col min="5653" max="5653" width="1.85546875" style="4" customWidth="1"/>
    <col min="5654" max="5658" width="9.140625" style="4"/>
    <col min="5659" max="5659" width="2" style="4" customWidth="1"/>
    <col min="5660" max="5660" width="15.85546875" style="4" bestFit="1" customWidth="1"/>
    <col min="5661" max="5661" width="1.85546875" style="4" customWidth="1"/>
    <col min="5662" max="5662" width="9.140625" style="4"/>
    <col min="5663" max="5663" width="2.140625" style="4" customWidth="1"/>
    <col min="5664" max="5664" width="15.7109375" style="4" bestFit="1" customWidth="1"/>
    <col min="5665" max="5888" width="9.140625" style="4"/>
    <col min="5889" max="5890" width="0" style="4" hidden="1" customWidth="1"/>
    <col min="5891" max="5892" width="3.7109375" style="4" customWidth="1"/>
    <col min="5893" max="5893" width="26.85546875" style="4" customWidth="1"/>
    <col min="5894" max="5894" width="9.140625" style="4"/>
    <col min="5895" max="5895" width="10.42578125" style="4" bestFit="1" customWidth="1"/>
    <col min="5896" max="5902" width="9.140625" style="4"/>
    <col min="5903" max="5903" width="2.140625" style="4" customWidth="1"/>
    <col min="5904" max="5908" width="9.140625" style="4"/>
    <col min="5909" max="5909" width="1.85546875" style="4" customWidth="1"/>
    <col min="5910" max="5914" width="9.140625" style="4"/>
    <col min="5915" max="5915" width="2" style="4" customWidth="1"/>
    <col min="5916" max="5916" width="15.85546875" style="4" bestFit="1" customWidth="1"/>
    <col min="5917" max="5917" width="1.85546875" style="4" customWidth="1"/>
    <col min="5918" max="5918" width="9.140625" style="4"/>
    <col min="5919" max="5919" width="2.140625" style="4" customWidth="1"/>
    <col min="5920" max="5920" width="15.7109375" style="4" bestFit="1" customWidth="1"/>
    <col min="5921" max="6144" width="9.140625" style="4"/>
    <col min="6145" max="6146" width="0" style="4" hidden="1" customWidth="1"/>
    <col min="6147" max="6148" width="3.7109375" style="4" customWidth="1"/>
    <col min="6149" max="6149" width="26.85546875" style="4" customWidth="1"/>
    <col min="6150" max="6150" width="9.140625" style="4"/>
    <col min="6151" max="6151" width="10.42578125" style="4" bestFit="1" customWidth="1"/>
    <col min="6152" max="6158" width="9.140625" style="4"/>
    <col min="6159" max="6159" width="2.140625" style="4" customWidth="1"/>
    <col min="6160" max="6164" width="9.140625" style="4"/>
    <col min="6165" max="6165" width="1.85546875" style="4" customWidth="1"/>
    <col min="6166" max="6170" width="9.140625" style="4"/>
    <col min="6171" max="6171" width="2" style="4" customWidth="1"/>
    <col min="6172" max="6172" width="15.85546875" style="4" bestFit="1" customWidth="1"/>
    <col min="6173" max="6173" width="1.85546875" style="4" customWidth="1"/>
    <col min="6174" max="6174" width="9.140625" style="4"/>
    <col min="6175" max="6175" width="2.140625" style="4" customWidth="1"/>
    <col min="6176" max="6176" width="15.7109375" style="4" bestFit="1" customWidth="1"/>
    <col min="6177" max="6400" width="9.140625" style="4"/>
    <col min="6401" max="6402" width="0" style="4" hidden="1" customWidth="1"/>
    <col min="6403" max="6404" width="3.7109375" style="4" customWidth="1"/>
    <col min="6405" max="6405" width="26.85546875" style="4" customWidth="1"/>
    <col min="6406" max="6406" width="9.140625" style="4"/>
    <col min="6407" max="6407" width="10.42578125" style="4" bestFit="1" customWidth="1"/>
    <col min="6408" max="6414" width="9.140625" style="4"/>
    <col min="6415" max="6415" width="2.140625" style="4" customWidth="1"/>
    <col min="6416" max="6420" width="9.140625" style="4"/>
    <col min="6421" max="6421" width="1.85546875" style="4" customWidth="1"/>
    <col min="6422" max="6426" width="9.140625" style="4"/>
    <col min="6427" max="6427" width="2" style="4" customWidth="1"/>
    <col min="6428" max="6428" width="15.85546875" style="4" bestFit="1" customWidth="1"/>
    <col min="6429" max="6429" width="1.85546875" style="4" customWidth="1"/>
    <col min="6430" max="6430" width="9.140625" style="4"/>
    <col min="6431" max="6431" width="2.140625" style="4" customWidth="1"/>
    <col min="6432" max="6432" width="15.7109375" style="4" bestFit="1" customWidth="1"/>
    <col min="6433" max="6656" width="9.140625" style="4"/>
    <col min="6657" max="6658" width="0" style="4" hidden="1" customWidth="1"/>
    <col min="6659" max="6660" width="3.7109375" style="4" customWidth="1"/>
    <col min="6661" max="6661" width="26.85546875" style="4" customWidth="1"/>
    <col min="6662" max="6662" width="9.140625" style="4"/>
    <col min="6663" max="6663" width="10.42578125" style="4" bestFit="1" customWidth="1"/>
    <col min="6664" max="6670" width="9.140625" style="4"/>
    <col min="6671" max="6671" width="2.140625" style="4" customWidth="1"/>
    <col min="6672" max="6676" width="9.140625" style="4"/>
    <col min="6677" max="6677" width="1.85546875" style="4" customWidth="1"/>
    <col min="6678" max="6682" width="9.140625" style="4"/>
    <col min="6683" max="6683" width="2" style="4" customWidth="1"/>
    <col min="6684" max="6684" width="15.85546875" style="4" bestFit="1" customWidth="1"/>
    <col min="6685" max="6685" width="1.85546875" style="4" customWidth="1"/>
    <col min="6686" max="6686" width="9.140625" style="4"/>
    <col min="6687" max="6687" width="2.140625" style="4" customWidth="1"/>
    <col min="6688" max="6688" width="15.7109375" style="4" bestFit="1" customWidth="1"/>
    <col min="6689" max="6912" width="9.140625" style="4"/>
    <col min="6913" max="6914" width="0" style="4" hidden="1" customWidth="1"/>
    <col min="6915" max="6916" width="3.7109375" style="4" customWidth="1"/>
    <col min="6917" max="6917" width="26.85546875" style="4" customWidth="1"/>
    <col min="6918" max="6918" width="9.140625" style="4"/>
    <col min="6919" max="6919" width="10.42578125" style="4" bestFit="1" customWidth="1"/>
    <col min="6920" max="6926" width="9.140625" style="4"/>
    <col min="6927" max="6927" width="2.140625" style="4" customWidth="1"/>
    <col min="6928" max="6932" width="9.140625" style="4"/>
    <col min="6933" max="6933" width="1.85546875" style="4" customWidth="1"/>
    <col min="6934" max="6938" width="9.140625" style="4"/>
    <col min="6939" max="6939" width="2" style="4" customWidth="1"/>
    <col min="6940" max="6940" width="15.85546875" style="4" bestFit="1" customWidth="1"/>
    <col min="6941" max="6941" width="1.85546875" style="4" customWidth="1"/>
    <col min="6942" max="6942" width="9.140625" style="4"/>
    <col min="6943" max="6943" width="2.140625" style="4" customWidth="1"/>
    <col min="6944" max="6944" width="15.7109375" style="4" bestFit="1" customWidth="1"/>
    <col min="6945" max="7168" width="9.140625" style="4"/>
    <col min="7169" max="7170" width="0" style="4" hidden="1" customWidth="1"/>
    <col min="7171" max="7172" width="3.7109375" style="4" customWidth="1"/>
    <col min="7173" max="7173" width="26.85546875" style="4" customWidth="1"/>
    <col min="7174" max="7174" width="9.140625" style="4"/>
    <col min="7175" max="7175" width="10.42578125" style="4" bestFit="1" customWidth="1"/>
    <col min="7176" max="7182" width="9.140625" style="4"/>
    <col min="7183" max="7183" width="2.140625" style="4" customWidth="1"/>
    <col min="7184" max="7188" width="9.140625" style="4"/>
    <col min="7189" max="7189" width="1.85546875" style="4" customWidth="1"/>
    <col min="7190" max="7194" width="9.140625" style="4"/>
    <col min="7195" max="7195" width="2" style="4" customWidth="1"/>
    <col min="7196" max="7196" width="15.85546875" style="4" bestFit="1" customWidth="1"/>
    <col min="7197" max="7197" width="1.85546875" style="4" customWidth="1"/>
    <col min="7198" max="7198" width="9.140625" style="4"/>
    <col min="7199" max="7199" width="2.140625" style="4" customWidth="1"/>
    <col min="7200" max="7200" width="15.7109375" style="4" bestFit="1" customWidth="1"/>
    <col min="7201" max="7424" width="9.140625" style="4"/>
    <col min="7425" max="7426" width="0" style="4" hidden="1" customWidth="1"/>
    <col min="7427" max="7428" width="3.7109375" style="4" customWidth="1"/>
    <col min="7429" max="7429" width="26.85546875" style="4" customWidth="1"/>
    <col min="7430" max="7430" width="9.140625" style="4"/>
    <col min="7431" max="7431" width="10.42578125" style="4" bestFit="1" customWidth="1"/>
    <col min="7432" max="7438" width="9.140625" style="4"/>
    <col min="7439" max="7439" width="2.140625" style="4" customWidth="1"/>
    <col min="7440" max="7444" width="9.140625" style="4"/>
    <col min="7445" max="7445" width="1.85546875" style="4" customWidth="1"/>
    <col min="7446" max="7450" width="9.140625" style="4"/>
    <col min="7451" max="7451" width="2" style="4" customWidth="1"/>
    <col min="7452" max="7452" width="15.85546875" style="4" bestFit="1" customWidth="1"/>
    <col min="7453" max="7453" width="1.85546875" style="4" customWidth="1"/>
    <col min="7454" max="7454" width="9.140625" style="4"/>
    <col min="7455" max="7455" width="2.140625" style="4" customWidth="1"/>
    <col min="7456" max="7456" width="15.7109375" style="4" bestFit="1" customWidth="1"/>
    <col min="7457" max="7680" width="9.140625" style="4"/>
    <col min="7681" max="7682" width="0" style="4" hidden="1" customWidth="1"/>
    <col min="7683" max="7684" width="3.7109375" style="4" customWidth="1"/>
    <col min="7685" max="7685" width="26.85546875" style="4" customWidth="1"/>
    <col min="7686" max="7686" width="9.140625" style="4"/>
    <col min="7687" max="7687" width="10.42578125" style="4" bestFit="1" customWidth="1"/>
    <col min="7688" max="7694" width="9.140625" style="4"/>
    <col min="7695" max="7695" width="2.140625" style="4" customWidth="1"/>
    <col min="7696" max="7700" width="9.140625" style="4"/>
    <col min="7701" max="7701" width="1.85546875" style="4" customWidth="1"/>
    <col min="7702" max="7706" width="9.140625" style="4"/>
    <col min="7707" max="7707" width="2" style="4" customWidth="1"/>
    <col min="7708" max="7708" width="15.85546875" style="4" bestFit="1" customWidth="1"/>
    <col min="7709" max="7709" width="1.85546875" style="4" customWidth="1"/>
    <col min="7710" max="7710" width="9.140625" style="4"/>
    <col min="7711" max="7711" width="2.140625" style="4" customWidth="1"/>
    <col min="7712" max="7712" width="15.7109375" style="4" bestFit="1" customWidth="1"/>
    <col min="7713" max="7936" width="9.140625" style="4"/>
    <col min="7937" max="7938" width="0" style="4" hidden="1" customWidth="1"/>
    <col min="7939" max="7940" width="3.7109375" style="4" customWidth="1"/>
    <col min="7941" max="7941" width="26.85546875" style="4" customWidth="1"/>
    <col min="7942" max="7942" width="9.140625" style="4"/>
    <col min="7943" max="7943" width="10.42578125" style="4" bestFit="1" customWidth="1"/>
    <col min="7944" max="7950" width="9.140625" style="4"/>
    <col min="7951" max="7951" width="2.140625" style="4" customWidth="1"/>
    <col min="7952" max="7956" width="9.140625" style="4"/>
    <col min="7957" max="7957" width="1.85546875" style="4" customWidth="1"/>
    <col min="7958" max="7962" width="9.140625" style="4"/>
    <col min="7963" max="7963" width="2" style="4" customWidth="1"/>
    <col min="7964" max="7964" width="15.85546875" style="4" bestFit="1" customWidth="1"/>
    <col min="7965" max="7965" width="1.85546875" style="4" customWidth="1"/>
    <col min="7966" max="7966" width="9.140625" style="4"/>
    <col min="7967" max="7967" width="2.140625" style="4" customWidth="1"/>
    <col min="7968" max="7968" width="15.7109375" style="4" bestFit="1" customWidth="1"/>
    <col min="7969" max="8192" width="9.140625" style="4"/>
    <col min="8193" max="8194" width="0" style="4" hidden="1" customWidth="1"/>
    <col min="8195" max="8196" width="3.7109375" style="4" customWidth="1"/>
    <col min="8197" max="8197" width="26.85546875" style="4" customWidth="1"/>
    <col min="8198" max="8198" width="9.140625" style="4"/>
    <col min="8199" max="8199" width="10.42578125" style="4" bestFit="1" customWidth="1"/>
    <col min="8200" max="8206" width="9.140625" style="4"/>
    <col min="8207" max="8207" width="2.140625" style="4" customWidth="1"/>
    <col min="8208" max="8212" width="9.140625" style="4"/>
    <col min="8213" max="8213" width="1.85546875" style="4" customWidth="1"/>
    <col min="8214" max="8218" width="9.140625" style="4"/>
    <col min="8219" max="8219" width="2" style="4" customWidth="1"/>
    <col min="8220" max="8220" width="15.85546875" style="4" bestFit="1" customWidth="1"/>
    <col min="8221" max="8221" width="1.85546875" style="4" customWidth="1"/>
    <col min="8222" max="8222" width="9.140625" style="4"/>
    <col min="8223" max="8223" width="2.140625" style="4" customWidth="1"/>
    <col min="8224" max="8224" width="15.7109375" style="4" bestFit="1" customWidth="1"/>
    <col min="8225" max="8448" width="9.140625" style="4"/>
    <col min="8449" max="8450" width="0" style="4" hidden="1" customWidth="1"/>
    <col min="8451" max="8452" width="3.7109375" style="4" customWidth="1"/>
    <col min="8453" max="8453" width="26.85546875" style="4" customWidth="1"/>
    <col min="8454" max="8454" width="9.140625" style="4"/>
    <col min="8455" max="8455" width="10.42578125" style="4" bestFit="1" customWidth="1"/>
    <col min="8456" max="8462" width="9.140625" style="4"/>
    <col min="8463" max="8463" width="2.140625" style="4" customWidth="1"/>
    <col min="8464" max="8468" width="9.140625" style="4"/>
    <col min="8469" max="8469" width="1.85546875" style="4" customWidth="1"/>
    <col min="8470" max="8474" width="9.140625" style="4"/>
    <col min="8475" max="8475" width="2" style="4" customWidth="1"/>
    <col min="8476" max="8476" width="15.85546875" style="4" bestFit="1" customWidth="1"/>
    <col min="8477" max="8477" width="1.85546875" style="4" customWidth="1"/>
    <col min="8478" max="8478" width="9.140625" style="4"/>
    <col min="8479" max="8479" width="2.140625" style="4" customWidth="1"/>
    <col min="8480" max="8480" width="15.7109375" style="4" bestFit="1" customWidth="1"/>
    <col min="8481" max="8704" width="9.140625" style="4"/>
    <col min="8705" max="8706" width="0" style="4" hidden="1" customWidth="1"/>
    <col min="8707" max="8708" width="3.7109375" style="4" customWidth="1"/>
    <col min="8709" max="8709" width="26.85546875" style="4" customWidth="1"/>
    <col min="8710" max="8710" width="9.140625" style="4"/>
    <col min="8711" max="8711" width="10.42578125" style="4" bestFit="1" customWidth="1"/>
    <col min="8712" max="8718" width="9.140625" style="4"/>
    <col min="8719" max="8719" width="2.140625" style="4" customWidth="1"/>
    <col min="8720" max="8724" width="9.140625" style="4"/>
    <col min="8725" max="8725" width="1.85546875" style="4" customWidth="1"/>
    <col min="8726" max="8730" width="9.140625" style="4"/>
    <col min="8731" max="8731" width="2" style="4" customWidth="1"/>
    <col min="8732" max="8732" width="15.85546875" style="4" bestFit="1" customWidth="1"/>
    <col min="8733" max="8733" width="1.85546875" style="4" customWidth="1"/>
    <col min="8734" max="8734" width="9.140625" style="4"/>
    <col min="8735" max="8735" width="2.140625" style="4" customWidth="1"/>
    <col min="8736" max="8736" width="15.7109375" style="4" bestFit="1" customWidth="1"/>
    <col min="8737" max="8960" width="9.140625" style="4"/>
    <col min="8961" max="8962" width="0" style="4" hidden="1" customWidth="1"/>
    <col min="8963" max="8964" width="3.7109375" style="4" customWidth="1"/>
    <col min="8965" max="8965" width="26.85546875" style="4" customWidth="1"/>
    <col min="8966" max="8966" width="9.140625" style="4"/>
    <col min="8967" max="8967" width="10.42578125" style="4" bestFit="1" customWidth="1"/>
    <col min="8968" max="8974" width="9.140625" style="4"/>
    <col min="8975" max="8975" width="2.140625" style="4" customWidth="1"/>
    <col min="8976" max="8980" width="9.140625" style="4"/>
    <col min="8981" max="8981" width="1.85546875" style="4" customWidth="1"/>
    <col min="8982" max="8986" width="9.140625" style="4"/>
    <col min="8987" max="8987" width="2" style="4" customWidth="1"/>
    <col min="8988" max="8988" width="15.85546875" style="4" bestFit="1" customWidth="1"/>
    <col min="8989" max="8989" width="1.85546875" style="4" customWidth="1"/>
    <col min="8990" max="8990" width="9.140625" style="4"/>
    <col min="8991" max="8991" width="2.140625" style="4" customWidth="1"/>
    <col min="8992" max="8992" width="15.7109375" style="4" bestFit="1" customWidth="1"/>
    <col min="8993" max="9216" width="9.140625" style="4"/>
    <col min="9217" max="9218" width="0" style="4" hidden="1" customWidth="1"/>
    <col min="9219" max="9220" width="3.7109375" style="4" customWidth="1"/>
    <col min="9221" max="9221" width="26.85546875" style="4" customWidth="1"/>
    <col min="9222" max="9222" width="9.140625" style="4"/>
    <col min="9223" max="9223" width="10.42578125" style="4" bestFit="1" customWidth="1"/>
    <col min="9224" max="9230" width="9.140625" style="4"/>
    <col min="9231" max="9231" width="2.140625" style="4" customWidth="1"/>
    <col min="9232" max="9236" width="9.140625" style="4"/>
    <col min="9237" max="9237" width="1.85546875" style="4" customWidth="1"/>
    <col min="9238" max="9242" width="9.140625" style="4"/>
    <col min="9243" max="9243" width="2" style="4" customWidth="1"/>
    <col min="9244" max="9244" width="15.85546875" style="4" bestFit="1" customWidth="1"/>
    <col min="9245" max="9245" width="1.85546875" style="4" customWidth="1"/>
    <col min="9246" max="9246" width="9.140625" style="4"/>
    <col min="9247" max="9247" width="2.140625" style="4" customWidth="1"/>
    <col min="9248" max="9248" width="15.7109375" style="4" bestFit="1" customWidth="1"/>
    <col min="9249" max="9472" width="9.140625" style="4"/>
    <col min="9473" max="9474" width="0" style="4" hidden="1" customWidth="1"/>
    <col min="9475" max="9476" width="3.7109375" style="4" customWidth="1"/>
    <col min="9477" max="9477" width="26.85546875" style="4" customWidth="1"/>
    <col min="9478" max="9478" width="9.140625" style="4"/>
    <col min="9479" max="9479" width="10.42578125" style="4" bestFit="1" customWidth="1"/>
    <col min="9480" max="9486" width="9.140625" style="4"/>
    <col min="9487" max="9487" width="2.140625" style="4" customWidth="1"/>
    <col min="9488" max="9492" width="9.140625" style="4"/>
    <col min="9493" max="9493" width="1.85546875" style="4" customWidth="1"/>
    <col min="9494" max="9498" width="9.140625" style="4"/>
    <col min="9499" max="9499" width="2" style="4" customWidth="1"/>
    <col min="9500" max="9500" width="15.85546875" style="4" bestFit="1" customWidth="1"/>
    <col min="9501" max="9501" width="1.85546875" style="4" customWidth="1"/>
    <col min="9502" max="9502" width="9.140625" style="4"/>
    <col min="9503" max="9503" width="2.140625" style="4" customWidth="1"/>
    <col min="9504" max="9504" width="15.7109375" style="4" bestFit="1" customWidth="1"/>
    <col min="9505" max="9728" width="9.140625" style="4"/>
    <col min="9729" max="9730" width="0" style="4" hidden="1" customWidth="1"/>
    <col min="9731" max="9732" width="3.7109375" style="4" customWidth="1"/>
    <col min="9733" max="9733" width="26.85546875" style="4" customWidth="1"/>
    <col min="9734" max="9734" width="9.140625" style="4"/>
    <col min="9735" max="9735" width="10.42578125" style="4" bestFit="1" customWidth="1"/>
    <col min="9736" max="9742" width="9.140625" style="4"/>
    <col min="9743" max="9743" width="2.140625" style="4" customWidth="1"/>
    <col min="9744" max="9748" width="9.140625" style="4"/>
    <col min="9749" max="9749" width="1.85546875" style="4" customWidth="1"/>
    <col min="9750" max="9754" width="9.140625" style="4"/>
    <col min="9755" max="9755" width="2" style="4" customWidth="1"/>
    <col min="9756" max="9756" width="15.85546875" style="4" bestFit="1" customWidth="1"/>
    <col min="9757" max="9757" width="1.85546875" style="4" customWidth="1"/>
    <col min="9758" max="9758" width="9.140625" style="4"/>
    <col min="9759" max="9759" width="2.140625" style="4" customWidth="1"/>
    <col min="9760" max="9760" width="15.7109375" style="4" bestFit="1" customWidth="1"/>
    <col min="9761" max="9984" width="9.140625" style="4"/>
    <col min="9985" max="9986" width="0" style="4" hidden="1" customWidth="1"/>
    <col min="9987" max="9988" width="3.7109375" style="4" customWidth="1"/>
    <col min="9989" max="9989" width="26.85546875" style="4" customWidth="1"/>
    <col min="9990" max="9990" width="9.140625" style="4"/>
    <col min="9991" max="9991" width="10.42578125" style="4" bestFit="1" customWidth="1"/>
    <col min="9992" max="9998" width="9.140625" style="4"/>
    <col min="9999" max="9999" width="2.140625" style="4" customWidth="1"/>
    <col min="10000" max="10004" width="9.140625" style="4"/>
    <col min="10005" max="10005" width="1.85546875" style="4" customWidth="1"/>
    <col min="10006" max="10010" width="9.140625" style="4"/>
    <col min="10011" max="10011" width="2" style="4" customWidth="1"/>
    <col min="10012" max="10012" width="15.85546875" style="4" bestFit="1" customWidth="1"/>
    <col min="10013" max="10013" width="1.85546875" style="4" customWidth="1"/>
    <col min="10014" max="10014" width="9.140625" style="4"/>
    <col min="10015" max="10015" width="2.140625" style="4" customWidth="1"/>
    <col min="10016" max="10016" width="15.7109375" style="4" bestFit="1" customWidth="1"/>
    <col min="10017" max="10240" width="9.140625" style="4"/>
    <col min="10241" max="10242" width="0" style="4" hidden="1" customWidth="1"/>
    <col min="10243" max="10244" width="3.7109375" style="4" customWidth="1"/>
    <col min="10245" max="10245" width="26.85546875" style="4" customWidth="1"/>
    <col min="10246" max="10246" width="9.140625" style="4"/>
    <col min="10247" max="10247" width="10.42578125" style="4" bestFit="1" customWidth="1"/>
    <col min="10248" max="10254" width="9.140625" style="4"/>
    <col min="10255" max="10255" width="2.140625" style="4" customWidth="1"/>
    <col min="10256" max="10260" width="9.140625" style="4"/>
    <col min="10261" max="10261" width="1.85546875" style="4" customWidth="1"/>
    <col min="10262" max="10266" width="9.140625" style="4"/>
    <col min="10267" max="10267" width="2" style="4" customWidth="1"/>
    <col min="10268" max="10268" width="15.85546875" style="4" bestFit="1" customWidth="1"/>
    <col min="10269" max="10269" width="1.85546875" style="4" customWidth="1"/>
    <col min="10270" max="10270" width="9.140625" style="4"/>
    <col min="10271" max="10271" width="2.140625" style="4" customWidth="1"/>
    <col min="10272" max="10272" width="15.7109375" style="4" bestFit="1" customWidth="1"/>
    <col min="10273" max="10496" width="9.140625" style="4"/>
    <col min="10497" max="10498" width="0" style="4" hidden="1" customWidth="1"/>
    <col min="10499" max="10500" width="3.7109375" style="4" customWidth="1"/>
    <col min="10501" max="10501" width="26.85546875" style="4" customWidth="1"/>
    <col min="10502" max="10502" width="9.140625" style="4"/>
    <col min="10503" max="10503" width="10.42578125" style="4" bestFit="1" customWidth="1"/>
    <col min="10504" max="10510" width="9.140625" style="4"/>
    <col min="10511" max="10511" width="2.140625" style="4" customWidth="1"/>
    <col min="10512" max="10516" width="9.140625" style="4"/>
    <col min="10517" max="10517" width="1.85546875" style="4" customWidth="1"/>
    <col min="10518" max="10522" width="9.140625" style="4"/>
    <col min="10523" max="10523" width="2" style="4" customWidth="1"/>
    <col min="10524" max="10524" width="15.85546875" style="4" bestFit="1" customWidth="1"/>
    <col min="10525" max="10525" width="1.85546875" style="4" customWidth="1"/>
    <col min="10526" max="10526" width="9.140625" style="4"/>
    <col min="10527" max="10527" width="2.140625" style="4" customWidth="1"/>
    <col min="10528" max="10528" width="15.7109375" style="4" bestFit="1" customWidth="1"/>
    <col min="10529" max="10752" width="9.140625" style="4"/>
    <col min="10753" max="10754" width="0" style="4" hidden="1" customWidth="1"/>
    <col min="10755" max="10756" width="3.7109375" style="4" customWidth="1"/>
    <col min="10757" max="10757" width="26.85546875" style="4" customWidth="1"/>
    <col min="10758" max="10758" width="9.140625" style="4"/>
    <col min="10759" max="10759" width="10.42578125" style="4" bestFit="1" customWidth="1"/>
    <col min="10760" max="10766" width="9.140625" style="4"/>
    <col min="10767" max="10767" width="2.140625" style="4" customWidth="1"/>
    <col min="10768" max="10772" width="9.140625" style="4"/>
    <col min="10773" max="10773" width="1.85546875" style="4" customWidth="1"/>
    <col min="10774" max="10778" width="9.140625" style="4"/>
    <col min="10779" max="10779" width="2" style="4" customWidth="1"/>
    <col min="10780" max="10780" width="15.85546875" style="4" bestFit="1" customWidth="1"/>
    <col min="10781" max="10781" width="1.85546875" style="4" customWidth="1"/>
    <col min="10782" max="10782" width="9.140625" style="4"/>
    <col min="10783" max="10783" width="2.140625" style="4" customWidth="1"/>
    <col min="10784" max="10784" width="15.7109375" style="4" bestFit="1" customWidth="1"/>
    <col min="10785" max="11008" width="9.140625" style="4"/>
    <col min="11009" max="11010" width="0" style="4" hidden="1" customWidth="1"/>
    <col min="11011" max="11012" width="3.7109375" style="4" customWidth="1"/>
    <col min="11013" max="11013" width="26.85546875" style="4" customWidth="1"/>
    <col min="11014" max="11014" width="9.140625" style="4"/>
    <col min="11015" max="11015" width="10.42578125" style="4" bestFit="1" customWidth="1"/>
    <col min="11016" max="11022" width="9.140625" style="4"/>
    <col min="11023" max="11023" width="2.140625" style="4" customWidth="1"/>
    <col min="11024" max="11028" width="9.140625" style="4"/>
    <col min="11029" max="11029" width="1.85546875" style="4" customWidth="1"/>
    <col min="11030" max="11034" width="9.140625" style="4"/>
    <col min="11035" max="11035" width="2" style="4" customWidth="1"/>
    <col min="11036" max="11036" width="15.85546875" style="4" bestFit="1" customWidth="1"/>
    <col min="11037" max="11037" width="1.85546875" style="4" customWidth="1"/>
    <col min="11038" max="11038" width="9.140625" style="4"/>
    <col min="11039" max="11039" width="2.140625" style="4" customWidth="1"/>
    <col min="11040" max="11040" width="15.7109375" style="4" bestFit="1" customWidth="1"/>
    <col min="11041" max="11264" width="9.140625" style="4"/>
    <col min="11265" max="11266" width="0" style="4" hidden="1" customWidth="1"/>
    <col min="11267" max="11268" width="3.7109375" style="4" customWidth="1"/>
    <col min="11269" max="11269" width="26.85546875" style="4" customWidth="1"/>
    <col min="11270" max="11270" width="9.140625" style="4"/>
    <col min="11271" max="11271" width="10.42578125" style="4" bestFit="1" customWidth="1"/>
    <col min="11272" max="11278" width="9.140625" style="4"/>
    <col min="11279" max="11279" width="2.140625" style="4" customWidth="1"/>
    <col min="11280" max="11284" width="9.140625" style="4"/>
    <col min="11285" max="11285" width="1.85546875" style="4" customWidth="1"/>
    <col min="11286" max="11290" width="9.140625" style="4"/>
    <col min="11291" max="11291" width="2" style="4" customWidth="1"/>
    <col min="11292" max="11292" width="15.85546875" style="4" bestFit="1" customWidth="1"/>
    <col min="11293" max="11293" width="1.85546875" style="4" customWidth="1"/>
    <col min="11294" max="11294" width="9.140625" style="4"/>
    <col min="11295" max="11295" width="2.140625" style="4" customWidth="1"/>
    <col min="11296" max="11296" width="15.7109375" style="4" bestFit="1" customWidth="1"/>
    <col min="11297" max="11520" width="9.140625" style="4"/>
    <col min="11521" max="11522" width="0" style="4" hidden="1" customWidth="1"/>
    <col min="11523" max="11524" width="3.7109375" style="4" customWidth="1"/>
    <col min="11525" max="11525" width="26.85546875" style="4" customWidth="1"/>
    <col min="11526" max="11526" width="9.140625" style="4"/>
    <col min="11527" max="11527" width="10.42578125" style="4" bestFit="1" customWidth="1"/>
    <col min="11528" max="11534" width="9.140625" style="4"/>
    <col min="11535" max="11535" width="2.140625" style="4" customWidth="1"/>
    <col min="11536" max="11540" width="9.140625" style="4"/>
    <col min="11541" max="11541" width="1.85546875" style="4" customWidth="1"/>
    <col min="11542" max="11546" width="9.140625" style="4"/>
    <col min="11547" max="11547" width="2" style="4" customWidth="1"/>
    <col min="11548" max="11548" width="15.85546875" style="4" bestFit="1" customWidth="1"/>
    <col min="11549" max="11549" width="1.85546875" style="4" customWidth="1"/>
    <col min="11550" max="11550" width="9.140625" style="4"/>
    <col min="11551" max="11551" width="2.140625" style="4" customWidth="1"/>
    <col min="11552" max="11552" width="15.7109375" style="4" bestFit="1" customWidth="1"/>
    <col min="11553" max="11776" width="9.140625" style="4"/>
    <col min="11777" max="11778" width="0" style="4" hidden="1" customWidth="1"/>
    <col min="11779" max="11780" width="3.7109375" style="4" customWidth="1"/>
    <col min="11781" max="11781" width="26.85546875" style="4" customWidth="1"/>
    <col min="11782" max="11782" width="9.140625" style="4"/>
    <col min="11783" max="11783" width="10.42578125" style="4" bestFit="1" customWidth="1"/>
    <col min="11784" max="11790" width="9.140625" style="4"/>
    <col min="11791" max="11791" width="2.140625" style="4" customWidth="1"/>
    <col min="11792" max="11796" width="9.140625" style="4"/>
    <col min="11797" max="11797" width="1.85546875" style="4" customWidth="1"/>
    <col min="11798" max="11802" width="9.140625" style="4"/>
    <col min="11803" max="11803" width="2" style="4" customWidth="1"/>
    <col min="11804" max="11804" width="15.85546875" style="4" bestFit="1" customWidth="1"/>
    <col min="11805" max="11805" width="1.85546875" style="4" customWidth="1"/>
    <col min="11806" max="11806" width="9.140625" style="4"/>
    <col min="11807" max="11807" width="2.140625" style="4" customWidth="1"/>
    <col min="11808" max="11808" width="15.7109375" style="4" bestFit="1" customWidth="1"/>
    <col min="11809" max="12032" width="9.140625" style="4"/>
    <col min="12033" max="12034" width="0" style="4" hidden="1" customWidth="1"/>
    <col min="12035" max="12036" width="3.7109375" style="4" customWidth="1"/>
    <col min="12037" max="12037" width="26.85546875" style="4" customWidth="1"/>
    <col min="12038" max="12038" width="9.140625" style="4"/>
    <col min="12039" max="12039" width="10.42578125" style="4" bestFit="1" customWidth="1"/>
    <col min="12040" max="12046" width="9.140625" style="4"/>
    <col min="12047" max="12047" width="2.140625" style="4" customWidth="1"/>
    <col min="12048" max="12052" width="9.140625" style="4"/>
    <col min="12053" max="12053" width="1.85546875" style="4" customWidth="1"/>
    <col min="12054" max="12058" width="9.140625" style="4"/>
    <col min="12059" max="12059" width="2" style="4" customWidth="1"/>
    <col min="12060" max="12060" width="15.85546875" style="4" bestFit="1" customWidth="1"/>
    <col min="12061" max="12061" width="1.85546875" style="4" customWidth="1"/>
    <col min="12062" max="12062" width="9.140625" style="4"/>
    <col min="12063" max="12063" width="2.140625" style="4" customWidth="1"/>
    <col min="12064" max="12064" width="15.7109375" style="4" bestFit="1" customWidth="1"/>
    <col min="12065" max="12288" width="9.140625" style="4"/>
    <col min="12289" max="12290" width="0" style="4" hidden="1" customWidth="1"/>
    <col min="12291" max="12292" width="3.7109375" style="4" customWidth="1"/>
    <col min="12293" max="12293" width="26.85546875" style="4" customWidth="1"/>
    <col min="12294" max="12294" width="9.140625" style="4"/>
    <col min="12295" max="12295" width="10.42578125" style="4" bestFit="1" customWidth="1"/>
    <col min="12296" max="12302" width="9.140625" style="4"/>
    <col min="12303" max="12303" width="2.140625" style="4" customWidth="1"/>
    <col min="12304" max="12308" width="9.140625" style="4"/>
    <col min="12309" max="12309" width="1.85546875" style="4" customWidth="1"/>
    <col min="12310" max="12314" width="9.140625" style="4"/>
    <col min="12315" max="12315" width="2" style="4" customWidth="1"/>
    <col min="12316" max="12316" width="15.85546875" style="4" bestFit="1" customWidth="1"/>
    <col min="12317" max="12317" width="1.85546875" style="4" customWidth="1"/>
    <col min="12318" max="12318" width="9.140625" style="4"/>
    <col min="12319" max="12319" width="2.140625" style="4" customWidth="1"/>
    <col min="12320" max="12320" width="15.7109375" style="4" bestFit="1" customWidth="1"/>
    <col min="12321" max="12544" width="9.140625" style="4"/>
    <col min="12545" max="12546" width="0" style="4" hidden="1" customWidth="1"/>
    <col min="12547" max="12548" width="3.7109375" style="4" customWidth="1"/>
    <col min="12549" max="12549" width="26.85546875" style="4" customWidth="1"/>
    <col min="12550" max="12550" width="9.140625" style="4"/>
    <col min="12551" max="12551" width="10.42578125" style="4" bestFit="1" customWidth="1"/>
    <col min="12552" max="12558" width="9.140625" style="4"/>
    <col min="12559" max="12559" width="2.140625" style="4" customWidth="1"/>
    <col min="12560" max="12564" width="9.140625" style="4"/>
    <col min="12565" max="12565" width="1.85546875" style="4" customWidth="1"/>
    <col min="12566" max="12570" width="9.140625" style="4"/>
    <col min="12571" max="12571" width="2" style="4" customWidth="1"/>
    <col min="12572" max="12572" width="15.85546875" style="4" bestFit="1" customWidth="1"/>
    <col min="12573" max="12573" width="1.85546875" style="4" customWidth="1"/>
    <col min="12574" max="12574" width="9.140625" style="4"/>
    <col min="12575" max="12575" width="2.140625" style="4" customWidth="1"/>
    <col min="12576" max="12576" width="15.7109375" style="4" bestFit="1" customWidth="1"/>
    <col min="12577" max="12800" width="9.140625" style="4"/>
    <col min="12801" max="12802" width="0" style="4" hidden="1" customWidth="1"/>
    <col min="12803" max="12804" width="3.7109375" style="4" customWidth="1"/>
    <col min="12805" max="12805" width="26.85546875" style="4" customWidth="1"/>
    <col min="12806" max="12806" width="9.140625" style="4"/>
    <col min="12807" max="12807" width="10.42578125" style="4" bestFit="1" customWidth="1"/>
    <col min="12808" max="12814" width="9.140625" style="4"/>
    <col min="12815" max="12815" width="2.140625" style="4" customWidth="1"/>
    <col min="12816" max="12820" width="9.140625" style="4"/>
    <col min="12821" max="12821" width="1.85546875" style="4" customWidth="1"/>
    <col min="12822" max="12826" width="9.140625" style="4"/>
    <col min="12827" max="12827" width="2" style="4" customWidth="1"/>
    <col min="12828" max="12828" width="15.85546875" style="4" bestFit="1" customWidth="1"/>
    <col min="12829" max="12829" width="1.85546875" style="4" customWidth="1"/>
    <col min="12830" max="12830" width="9.140625" style="4"/>
    <col min="12831" max="12831" width="2.140625" style="4" customWidth="1"/>
    <col min="12832" max="12832" width="15.7109375" style="4" bestFit="1" customWidth="1"/>
    <col min="12833" max="13056" width="9.140625" style="4"/>
    <col min="13057" max="13058" width="0" style="4" hidden="1" customWidth="1"/>
    <col min="13059" max="13060" width="3.7109375" style="4" customWidth="1"/>
    <col min="13061" max="13061" width="26.85546875" style="4" customWidth="1"/>
    <col min="13062" max="13062" width="9.140625" style="4"/>
    <col min="13063" max="13063" width="10.42578125" style="4" bestFit="1" customWidth="1"/>
    <col min="13064" max="13070" width="9.140625" style="4"/>
    <col min="13071" max="13071" width="2.140625" style="4" customWidth="1"/>
    <col min="13072" max="13076" width="9.140625" style="4"/>
    <col min="13077" max="13077" width="1.85546875" style="4" customWidth="1"/>
    <col min="13078" max="13082" width="9.140625" style="4"/>
    <col min="13083" max="13083" width="2" style="4" customWidth="1"/>
    <col min="13084" max="13084" width="15.85546875" style="4" bestFit="1" customWidth="1"/>
    <col min="13085" max="13085" width="1.85546875" style="4" customWidth="1"/>
    <col min="13086" max="13086" width="9.140625" style="4"/>
    <col min="13087" max="13087" width="2.140625" style="4" customWidth="1"/>
    <col min="13088" max="13088" width="15.7109375" style="4" bestFit="1" customWidth="1"/>
    <col min="13089" max="13312" width="9.140625" style="4"/>
    <col min="13313" max="13314" width="0" style="4" hidden="1" customWidth="1"/>
    <col min="13315" max="13316" width="3.7109375" style="4" customWidth="1"/>
    <col min="13317" max="13317" width="26.85546875" style="4" customWidth="1"/>
    <col min="13318" max="13318" width="9.140625" style="4"/>
    <col min="13319" max="13319" width="10.42578125" style="4" bestFit="1" customWidth="1"/>
    <col min="13320" max="13326" width="9.140625" style="4"/>
    <col min="13327" max="13327" width="2.140625" style="4" customWidth="1"/>
    <col min="13328" max="13332" width="9.140625" style="4"/>
    <col min="13333" max="13333" width="1.85546875" style="4" customWidth="1"/>
    <col min="13334" max="13338" width="9.140625" style="4"/>
    <col min="13339" max="13339" width="2" style="4" customWidth="1"/>
    <col min="13340" max="13340" width="15.85546875" style="4" bestFit="1" customWidth="1"/>
    <col min="13341" max="13341" width="1.85546875" style="4" customWidth="1"/>
    <col min="13342" max="13342" width="9.140625" style="4"/>
    <col min="13343" max="13343" width="2.140625" style="4" customWidth="1"/>
    <col min="13344" max="13344" width="15.7109375" style="4" bestFit="1" customWidth="1"/>
    <col min="13345" max="13568" width="9.140625" style="4"/>
    <col min="13569" max="13570" width="0" style="4" hidden="1" customWidth="1"/>
    <col min="13571" max="13572" width="3.7109375" style="4" customWidth="1"/>
    <col min="13573" max="13573" width="26.85546875" style="4" customWidth="1"/>
    <col min="13574" max="13574" width="9.140625" style="4"/>
    <col min="13575" max="13575" width="10.42578125" style="4" bestFit="1" customWidth="1"/>
    <col min="13576" max="13582" width="9.140625" style="4"/>
    <col min="13583" max="13583" width="2.140625" style="4" customWidth="1"/>
    <col min="13584" max="13588" width="9.140625" style="4"/>
    <col min="13589" max="13589" width="1.85546875" style="4" customWidth="1"/>
    <col min="13590" max="13594" width="9.140625" style="4"/>
    <col min="13595" max="13595" width="2" style="4" customWidth="1"/>
    <col min="13596" max="13596" width="15.85546875" style="4" bestFit="1" customWidth="1"/>
    <col min="13597" max="13597" width="1.85546875" style="4" customWidth="1"/>
    <col min="13598" max="13598" width="9.140625" style="4"/>
    <col min="13599" max="13599" width="2.140625" style="4" customWidth="1"/>
    <col min="13600" max="13600" width="15.7109375" style="4" bestFit="1" customWidth="1"/>
    <col min="13601" max="13824" width="9.140625" style="4"/>
    <col min="13825" max="13826" width="0" style="4" hidden="1" customWidth="1"/>
    <col min="13827" max="13828" width="3.7109375" style="4" customWidth="1"/>
    <col min="13829" max="13829" width="26.85546875" style="4" customWidth="1"/>
    <col min="13830" max="13830" width="9.140625" style="4"/>
    <col min="13831" max="13831" width="10.42578125" style="4" bestFit="1" customWidth="1"/>
    <col min="13832" max="13838" width="9.140625" style="4"/>
    <col min="13839" max="13839" width="2.140625" style="4" customWidth="1"/>
    <col min="13840" max="13844" width="9.140625" style="4"/>
    <col min="13845" max="13845" width="1.85546875" style="4" customWidth="1"/>
    <col min="13846" max="13850" width="9.140625" style="4"/>
    <col min="13851" max="13851" width="2" style="4" customWidth="1"/>
    <col min="13852" max="13852" width="15.85546875" style="4" bestFit="1" customWidth="1"/>
    <col min="13853" max="13853" width="1.85546875" style="4" customWidth="1"/>
    <col min="13854" max="13854" width="9.140625" style="4"/>
    <col min="13855" max="13855" width="2.140625" style="4" customWidth="1"/>
    <col min="13856" max="13856" width="15.7109375" style="4" bestFit="1" customWidth="1"/>
    <col min="13857" max="14080" width="9.140625" style="4"/>
    <col min="14081" max="14082" width="0" style="4" hidden="1" customWidth="1"/>
    <col min="14083" max="14084" width="3.7109375" style="4" customWidth="1"/>
    <col min="14085" max="14085" width="26.85546875" style="4" customWidth="1"/>
    <col min="14086" max="14086" width="9.140625" style="4"/>
    <col min="14087" max="14087" width="10.42578125" style="4" bestFit="1" customWidth="1"/>
    <col min="14088" max="14094" width="9.140625" style="4"/>
    <col min="14095" max="14095" width="2.140625" style="4" customWidth="1"/>
    <col min="14096" max="14100" width="9.140625" style="4"/>
    <col min="14101" max="14101" width="1.85546875" style="4" customWidth="1"/>
    <col min="14102" max="14106" width="9.140625" style="4"/>
    <col min="14107" max="14107" width="2" style="4" customWidth="1"/>
    <col min="14108" max="14108" width="15.85546875" style="4" bestFit="1" customWidth="1"/>
    <col min="14109" max="14109" width="1.85546875" style="4" customWidth="1"/>
    <col min="14110" max="14110" width="9.140625" style="4"/>
    <col min="14111" max="14111" width="2.140625" style="4" customWidth="1"/>
    <col min="14112" max="14112" width="15.7109375" style="4" bestFit="1" customWidth="1"/>
    <col min="14113" max="14336" width="9.140625" style="4"/>
    <col min="14337" max="14338" width="0" style="4" hidden="1" customWidth="1"/>
    <col min="14339" max="14340" width="3.7109375" style="4" customWidth="1"/>
    <col min="14341" max="14341" width="26.85546875" style="4" customWidth="1"/>
    <col min="14342" max="14342" width="9.140625" style="4"/>
    <col min="14343" max="14343" width="10.42578125" style="4" bestFit="1" customWidth="1"/>
    <col min="14344" max="14350" width="9.140625" style="4"/>
    <col min="14351" max="14351" width="2.140625" style="4" customWidth="1"/>
    <col min="14352" max="14356" width="9.140625" style="4"/>
    <col min="14357" max="14357" width="1.85546875" style="4" customWidth="1"/>
    <col min="14358" max="14362" width="9.140625" style="4"/>
    <col min="14363" max="14363" width="2" style="4" customWidth="1"/>
    <col min="14364" max="14364" width="15.85546875" style="4" bestFit="1" customWidth="1"/>
    <col min="14365" max="14365" width="1.85546875" style="4" customWidth="1"/>
    <col min="14366" max="14366" width="9.140625" style="4"/>
    <col min="14367" max="14367" width="2.140625" style="4" customWidth="1"/>
    <col min="14368" max="14368" width="15.7109375" style="4" bestFit="1" customWidth="1"/>
    <col min="14369" max="14592" width="9.140625" style="4"/>
    <col min="14593" max="14594" width="0" style="4" hidden="1" customWidth="1"/>
    <col min="14595" max="14596" width="3.7109375" style="4" customWidth="1"/>
    <col min="14597" max="14597" width="26.85546875" style="4" customWidth="1"/>
    <col min="14598" max="14598" width="9.140625" style="4"/>
    <col min="14599" max="14599" width="10.42578125" style="4" bestFit="1" customWidth="1"/>
    <col min="14600" max="14606" width="9.140625" style="4"/>
    <col min="14607" max="14607" width="2.140625" style="4" customWidth="1"/>
    <col min="14608" max="14612" width="9.140625" style="4"/>
    <col min="14613" max="14613" width="1.85546875" style="4" customWidth="1"/>
    <col min="14614" max="14618" width="9.140625" style="4"/>
    <col min="14619" max="14619" width="2" style="4" customWidth="1"/>
    <col min="14620" max="14620" width="15.85546875" style="4" bestFit="1" customWidth="1"/>
    <col min="14621" max="14621" width="1.85546875" style="4" customWidth="1"/>
    <col min="14622" max="14622" width="9.140625" style="4"/>
    <col min="14623" max="14623" width="2.140625" style="4" customWidth="1"/>
    <col min="14624" max="14624" width="15.7109375" style="4" bestFit="1" customWidth="1"/>
    <col min="14625" max="14848" width="9.140625" style="4"/>
    <col min="14849" max="14850" width="0" style="4" hidden="1" customWidth="1"/>
    <col min="14851" max="14852" width="3.7109375" style="4" customWidth="1"/>
    <col min="14853" max="14853" width="26.85546875" style="4" customWidth="1"/>
    <col min="14854" max="14854" width="9.140625" style="4"/>
    <col min="14855" max="14855" width="10.42578125" style="4" bestFit="1" customWidth="1"/>
    <col min="14856" max="14862" width="9.140625" style="4"/>
    <col min="14863" max="14863" width="2.140625" style="4" customWidth="1"/>
    <col min="14864" max="14868" width="9.140625" style="4"/>
    <col min="14869" max="14869" width="1.85546875" style="4" customWidth="1"/>
    <col min="14870" max="14874" width="9.140625" style="4"/>
    <col min="14875" max="14875" width="2" style="4" customWidth="1"/>
    <col min="14876" max="14876" width="15.85546875" style="4" bestFit="1" customWidth="1"/>
    <col min="14877" max="14877" width="1.85546875" style="4" customWidth="1"/>
    <col min="14878" max="14878" width="9.140625" style="4"/>
    <col min="14879" max="14879" width="2.140625" style="4" customWidth="1"/>
    <col min="14880" max="14880" width="15.7109375" style="4" bestFit="1" customWidth="1"/>
    <col min="14881" max="15104" width="9.140625" style="4"/>
    <col min="15105" max="15106" width="0" style="4" hidden="1" customWidth="1"/>
    <col min="15107" max="15108" width="3.7109375" style="4" customWidth="1"/>
    <col min="15109" max="15109" width="26.85546875" style="4" customWidth="1"/>
    <col min="15110" max="15110" width="9.140625" style="4"/>
    <col min="15111" max="15111" width="10.42578125" style="4" bestFit="1" customWidth="1"/>
    <col min="15112" max="15118" width="9.140625" style="4"/>
    <col min="15119" max="15119" width="2.140625" style="4" customWidth="1"/>
    <col min="15120" max="15124" width="9.140625" style="4"/>
    <col min="15125" max="15125" width="1.85546875" style="4" customWidth="1"/>
    <col min="15126" max="15130" width="9.140625" style="4"/>
    <col min="15131" max="15131" width="2" style="4" customWidth="1"/>
    <col min="15132" max="15132" width="15.85546875" style="4" bestFit="1" customWidth="1"/>
    <col min="15133" max="15133" width="1.85546875" style="4" customWidth="1"/>
    <col min="15134" max="15134" width="9.140625" style="4"/>
    <col min="15135" max="15135" width="2.140625" style="4" customWidth="1"/>
    <col min="15136" max="15136" width="15.7109375" style="4" bestFit="1" customWidth="1"/>
    <col min="15137" max="15360" width="9.140625" style="4"/>
    <col min="15361" max="15362" width="0" style="4" hidden="1" customWidth="1"/>
    <col min="15363" max="15364" width="3.7109375" style="4" customWidth="1"/>
    <col min="15365" max="15365" width="26.85546875" style="4" customWidth="1"/>
    <col min="15366" max="15366" width="9.140625" style="4"/>
    <col min="15367" max="15367" width="10.42578125" style="4" bestFit="1" customWidth="1"/>
    <col min="15368" max="15374" width="9.140625" style="4"/>
    <col min="15375" max="15375" width="2.140625" style="4" customWidth="1"/>
    <col min="15376" max="15380" width="9.140625" style="4"/>
    <col min="15381" max="15381" width="1.85546875" style="4" customWidth="1"/>
    <col min="15382" max="15386" width="9.140625" style="4"/>
    <col min="15387" max="15387" width="2" style="4" customWidth="1"/>
    <col min="15388" max="15388" width="15.85546875" style="4" bestFit="1" customWidth="1"/>
    <col min="15389" max="15389" width="1.85546875" style="4" customWidth="1"/>
    <col min="15390" max="15390" width="9.140625" style="4"/>
    <col min="15391" max="15391" width="2.140625" style="4" customWidth="1"/>
    <col min="15392" max="15392" width="15.7109375" style="4" bestFit="1" customWidth="1"/>
    <col min="15393" max="15616" width="9.140625" style="4"/>
    <col min="15617" max="15618" width="0" style="4" hidden="1" customWidth="1"/>
    <col min="15619" max="15620" width="3.7109375" style="4" customWidth="1"/>
    <col min="15621" max="15621" width="26.85546875" style="4" customWidth="1"/>
    <col min="15622" max="15622" width="9.140625" style="4"/>
    <col min="15623" max="15623" width="10.42578125" style="4" bestFit="1" customWidth="1"/>
    <col min="15624" max="15630" width="9.140625" style="4"/>
    <col min="15631" max="15631" width="2.140625" style="4" customWidth="1"/>
    <col min="15632" max="15636" width="9.140625" style="4"/>
    <col min="15637" max="15637" width="1.85546875" style="4" customWidth="1"/>
    <col min="15638" max="15642" width="9.140625" style="4"/>
    <col min="15643" max="15643" width="2" style="4" customWidth="1"/>
    <col min="15644" max="15644" width="15.85546875" style="4" bestFit="1" customWidth="1"/>
    <col min="15645" max="15645" width="1.85546875" style="4" customWidth="1"/>
    <col min="15646" max="15646" width="9.140625" style="4"/>
    <col min="15647" max="15647" width="2.140625" style="4" customWidth="1"/>
    <col min="15648" max="15648" width="15.7109375" style="4" bestFit="1" customWidth="1"/>
    <col min="15649" max="15872" width="9.140625" style="4"/>
    <col min="15873" max="15874" width="0" style="4" hidden="1" customWidth="1"/>
    <col min="15875" max="15876" width="3.7109375" style="4" customWidth="1"/>
    <col min="15877" max="15877" width="26.85546875" style="4" customWidth="1"/>
    <col min="15878" max="15878" width="9.140625" style="4"/>
    <col min="15879" max="15879" width="10.42578125" style="4" bestFit="1" customWidth="1"/>
    <col min="15880" max="15886" width="9.140625" style="4"/>
    <col min="15887" max="15887" width="2.140625" style="4" customWidth="1"/>
    <col min="15888" max="15892" width="9.140625" style="4"/>
    <col min="15893" max="15893" width="1.85546875" style="4" customWidth="1"/>
    <col min="15894" max="15898" width="9.140625" style="4"/>
    <col min="15899" max="15899" width="2" style="4" customWidth="1"/>
    <col min="15900" max="15900" width="15.85546875" style="4" bestFit="1" customWidth="1"/>
    <col min="15901" max="15901" width="1.85546875" style="4" customWidth="1"/>
    <col min="15902" max="15902" width="9.140625" style="4"/>
    <col min="15903" max="15903" width="2.140625" style="4" customWidth="1"/>
    <col min="15904" max="15904" width="15.7109375" style="4" bestFit="1" customWidth="1"/>
    <col min="15905" max="16128" width="9.140625" style="4"/>
    <col min="16129" max="16130" width="0" style="4" hidden="1" customWidth="1"/>
    <col min="16131" max="16132" width="3.7109375" style="4" customWidth="1"/>
    <col min="16133" max="16133" width="26.85546875" style="4" customWidth="1"/>
    <col min="16134" max="16134" width="9.140625" style="4"/>
    <col min="16135" max="16135" width="10.42578125" style="4" bestFit="1" customWidth="1"/>
    <col min="16136" max="16142" width="9.140625" style="4"/>
    <col min="16143" max="16143" width="2.140625" style="4" customWidth="1"/>
    <col min="16144" max="16148" width="9.140625" style="4"/>
    <col min="16149" max="16149" width="1.85546875" style="4" customWidth="1"/>
    <col min="16150" max="16154" width="9.140625" style="4"/>
    <col min="16155" max="16155" width="2" style="4" customWidth="1"/>
    <col min="16156" max="16156" width="15.85546875" style="4" bestFit="1" customWidth="1"/>
    <col min="16157" max="16157" width="1.85546875" style="4" customWidth="1"/>
    <col min="16158" max="16158" width="9.140625" style="4"/>
    <col min="16159" max="16159" width="2.140625" style="4" customWidth="1"/>
    <col min="16160" max="16160" width="15.7109375" style="4" bestFit="1" customWidth="1"/>
    <col min="16161" max="16384" width="9.140625" style="4"/>
  </cols>
  <sheetData>
    <row r="1" spans="1:53" ht="12.75" x14ac:dyDescent="0.2">
      <c r="B1" s="5"/>
      <c r="C1" s="6" t="s">
        <v>1832</v>
      </c>
      <c r="D1" s="7"/>
      <c r="E1" s="8"/>
      <c r="F1" s="9"/>
      <c r="G1" s="10"/>
      <c r="H1" s="11" t="s">
        <v>1911</v>
      </c>
      <c r="I1" s="11"/>
      <c r="J1" s="11"/>
      <c r="K1" s="11"/>
      <c r="L1" s="11"/>
      <c r="M1" s="11" t="s">
        <v>1913</v>
      </c>
      <c r="N1" s="12"/>
      <c r="O1" s="13"/>
      <c r="P1" s="11"/>
      <c r="Q1" s="6"/>
      <c r="R1" s="6"/>
      <c r="S1" s="6"/>
      <c r="T1" s="6"/>
      <c r="U1" s="6"/>
      <c r="V1" s="6"/>
      <c r="W1" s="6"/>
      <c r="X1" s="6"/>
      <c r="Y1" s="6"/>
      <c r="Z1" s="6"/>
      <c r="AA1" s="14"/>
      <c r="AB1" s="11"/>
      <c r="AC1" s="11"/>
      <c r="AD1" s="15"/>
      <c r="AE1" s="11"/>
      <c r="AF1" s="11"/>
      <c r="AI1" s="147" t="s">
        <v>1098</v>
      </c>
      <c r="AJ1" s="119"/>
      <c r="AK1" s="119"/>
      <c r="AL1" s="119"/>
      <c r="AM1" s="119"/>
      <c r="AN1" s="119"/>
      <c r="AO1" s="119"/>
      <c r="AP1" s="119"/>
      <c r="AQ1" s="119"/>
      <c r="AR1" s="119"/>
      <c r="AS1" s="119"/>
      <c r="AT1" s="119"/>
      <c r="AU1" s="119"/>
      <c r="AV1" s="119"/>
      <c r="AW1" s="119"/>
      <c r="AX1" s="119"/>
      <c r="AY1" s="429"/>
      <c r="AZ1" s="429"/>
      <c r="BA1" s="429"/>
    </row>
    <row r="2" spans="1:53" ht="12.75" customHeight="1" thickBot="1" x14ac:dyDescent="0.25">
      <c r="A2" s="16"/>
      <c r="B2" s="16"/>
      <c r="C2" s="17"/>
      <c r="D2" s="18"/>
      <c r="E2" s="19"/>
      <c r="F2" s="20"/>
      <c r="G2" s="21"/>
      <c r="H2" s="22"/>
      <c r="I2" s="23"/>
      <c r="J2" s="23"/>
      <c r="K2" s="23"/>
      <c r="L2" s="23"/>
      <c r="M2" s="24"/>
      <c r="N2" s="25"/>
      <c r="O2" s="26"/>
      <c r="P2" s="27"/>
      <c r="Q2" s="28"/>
      <c r="R2" s="29"/>
      <c r="S2" s="29"/>
      <c r="T2" s="28"/>
      <c r="U2" s="28"/>
      <c r="V2" s="30"/>
      <c r="W2" s="30"/>
      <c r="X2" s="30"/>
      <c r="Y2" s="430" t="s">
        <v>341</v>
      </c>
      <c r="Z2" s="430"/>
      <c r="AA2" s="430"/>
      <c r="AB2" s="430"/>
      <c r="AC2" s="430"/>
      <c r="AD2" s="430"/>
      <c r="AE2" s="430"/>
      <c r="AF2" s="430"/>
      <c r="AI2" s="148"/>
      <c r="AJ2" s="148"/>
      <c r="AK2" s="148"/>
      <c r="AL2" s="148"/>
      <c r="AM2" s="148"/>
      <c r="AN2" s="148"/>
      <c r="AO2" s="148"/>
      <c r="AP2" s="148"/>
      <c r="AQ2" s="148"/>
      <c r="AR2" s="148"/>
      <c r="AS2" s="148"/>
      <c r="AT2" s="148"/>
      <c r="AU2" s="148"/>
      <c r="AV2" s="148"/>
      <c r="AW2" s="148"/>
      <c r="AX2" s="148"/>
      <c r="AY2" s="429"/>
      <c r="AZ2" s="429"/>
      <c r="BA2" s="429"/>
    </row>
    <row r="3" spans="1:53" ht="14.25" x14ac:dyDescent="0.2">
      <c r="A3" s="16"/>
      <c r="B3" s="16"/>
      <c r="C3" s="17" t="s">
        <v>1833</v>
      </c>
      <c r="D3" s="18"/>
      <c r="E3" s="19"/>
      <c r="F3" s="20"/>
      <c r="G3" s="31"/>
      <c r="H3" s="32" t="s">
        <v>1833</v>
      </c>
      <c r="M3" s="34" t="s">
        <v>1833</v>
      </c>
      <c r="N3" s="35"/>
      <c r="O3" s="36"/>
      <c r="P3" s="37"/>
      <c r="Q3" s="38"/>
      <c r="R3" s="39"/>
      <c r="S3" s="39"/>
      <c r="T3" s="38"/>
      <c r="U3" s="38"/>
      <c r="V3" s="38"/>
      <c r="W3" s="38"/>
      <c r="X3" s="38"/>
      <c r="Y3" s="40"/>
      <c r="Z3" s="40"/>
      <c r="AA3" s="39"/>
      <c r="AB3" s="41"/>
      <c r="AC3" s="42"/>
      <c r="AD3" s="43"/>
      <c r="AE3" s="19"/>
      <c r="AI3" s="148"/>
      <c r="AJ3" s="148"/>
      <c r="AK3" s="148"/>
      <c r="AL3" s="148"/>
      <c r="AM3" s="148"/>
      <c r="AN3" s="148"/>
      <c r="AO3" s="148"/>
      <c r="AP3" s="149"/>
      <c r="AQ3" s="149"/>
      <c r="AR3" s="149"/>
      <c r="AS3" s="149"/>
      <c r="AT3" s="150"/>
      <c r="AU3" s="149"/>
      <c r="AV3" s="151"/>
      <c r="AW3" s="119"/>
      <c r="AX3" s="151" t="s">
        <v>1099</v>
      </c>
      <c r="AY3" s="429"/>
      <c r="AZ3" s="429"/>
      <c r="BA3" s="429"/>
    </row>
    <row r="4" spans="1:53" ht="14.25" x14ac:dyDescent="0.2">
      <c r="A4" s="16"/>
      <c r="B4" s="16"/>
      <c r="C4" s="17" t="s">
        <v>1834</v>
      </c>
      <c r="D4" s="18"/>
      <c r="E4" s="44"/>
      <c r="F4" s="20"/>
      <c r="G4" s="31"/>
      <c r="H4" s="431" t="s">
        <v>1834</v>
      </c>
      <c r="I4" s="431"/>
      <c r="J4" s="431"/>
      <c r="K4" s="431"/>
      <c r="L4" s="431"/>
      <c r="M4" s="431" t="s">
        <v>1834</v>
      </c>
      <c r="N4" s="431"/>
      <c r="O4" s="431"/>
      <c r="P4" s="431"/>
      <c r="Q4" s="431"/>
      <c r="R4" s="431"/>
      <c r="S4" s="431"/>
      <c r="T4" s="45"/>
      <c r="U4" s="431" t="s">
        <v>342</v>
      </c>
      <c r="V4" s="431"/>
      <c r="W4" s="431"/>
      <c r="X4" s="431"/>
      <c r="Y4" s="431"/>
      <c r="Z4" s="431"/>
      <c r="AA4" s="431"/>
      <c r="AB4" s="431"/>
      <c r="AC4" s="431"/>
      <c r="AD4" s="431"/>
      <c r="AI4" s="152"/>
      <c r="AJ4" s="152"/>
      <c r="AK4" s="152"/>
      <c r="AL4" s="152"/>
      <c r="AM4" s="152"/>
      <c r="AN4" s="152"/>
      <c r="AO4" s="152"/>
      <c r="AP4" s="153"/>
      <c r="AQ4" s="153" t="s">
        <v>1100</v>
      </c>
      <c r="AR4" s="154"/>
      <c r="AS4" s="154"/>
      <c r="AT4" s="155"/>
      <c r="AU4" s="153"/>
      <c r="AV4" s="153" t="s">
        <v>1101</v>
      </c>
      <c r="AW4" s="154"/>
      <c r="AX4" s="154"/>
      <c r="AY4" s="429"/>
      <c r="AZ4" s="429"/>
      <c r="BA4" s="429"/>
    </row>
    <row r="5" spans="1:53" ht="26.25" thickBot="1" x14ac:dyDescent="0.25">
      <c r="A5" s="16"/>
      <c r="B5" s="16"/>
      <c r="C5" s="17" t="s">
        <v>1835</v>
      </c>
      <c r="D5" s="46"/>
      <c r="E5" s="19"/>
      <c r="F5" s="20"/>
      <c r="G5" s="31"/>
      <c r="H5" s="22" t="s">
        <v>1912</v>
      </c>
      <c r="I5" s="22"/>
      <c r="J5" s="22"/>
      <c r="K5" s="22"/>
      <c r="L5" s="22"/>
      <c r="M5" s="24" t="s">
        <v>1914</v>
      </c>
      <c r="N5" s="47"/>
      <c r="O5" s="48"/>
      <c r="P5" s="49"/>
      <c r="Q5" s="28"/>
      <c r="R5" s="50"/>
      <c r="S5" s="29"/>
      <c r="T5" s="50"/>
      <c r="U5" s="432" t="s">
        <v>343</v>
      </c>
      <c r="V5" s="432"/>
      <c r="W5" s="432"/>
      <c r="X5" s="432"/>
      <c r="Y5" s="432"/>
      <c r="Z5" s="432"/>
      <c r="AA5" s="432"/>
      <c r="AB5" s="432"/>
      <c r="AC5" s="432"/>
      <c r="AD5" s="432"/>
      <c r="AI5" s="156" t="s">
        <v>1102</v>
      </c>
      <c r="AJ5" s="156" t="s">
        <v>1103</v>
      </c>
      <c r="AK5" s="156" t="s">
        <v>1104</v>
      </c>
      <c r="AL5" s="156" t="s">
        <v>1105</v>
      </c>
      <c r="AM5" s="156" t="s">
        <v>1106</v>
      </c>
      <c r="AN5" s="156" t="s">
        <v>1107</v>
      </c>
      <c r="AO5" s="156"/>
      <c r="AP5" s="157" t="s">
        <v>1108</v>
      </c>
      <c r="AQ5" s="157" t="s">
        <v>1109</v>
      </c>
      <c r="AR5" s="157" t="s">
        <v>1110</v>
      </c>
      <c r="AS5" s="158" t="s">
        <v>1111</v>
      </c>
      <c r="AT5" s="158"/>
      <c r="AU5" s="157" t="s">
        <v>1108</v>
      </c>
      <c r="AV5" s="157" t="s">
        <v>1109</v>
      </c>
      <c r="AW5" s="157" t="s">
        <v>1110</v>
      </c>
      <c r="AX5" s="158" t="s">
        <v>1111</v>
      </c>
      <c r="AY5" s="429"/>
      <c r="AZ5" s="429"/>
      <c r="BA5" s="429"/>
    </row>
    <row r="6" spans="1:53" x14ac:dyDescent="0.25">
      <c r="A6" s="16"/>
      <c r="B6" s="16"/>
      <c r="C6" s="17"/>
      <c r="D6" s="46"/>
      <c r="E6" s="19"/>
      <c r="F6" s="20"/>
      <c r="G6" s="51"/>
      <c r="H6" s="32"/>
      <c r="I6" s="32"/>
      <c r="J6" s="32"/>
      <c r="K6" s="32"/>
      <c r="L6" s="32"/>
      <c r="M6" s="34"/>
      <c r="N6" s="52"/>
      <c r="O6" s="53"/>
      <c r="P6" s="54"/>
      <c r="Q6" s="38"/>
      <c r="R6" s="39"/>
      <c r="S6" s="39"/>
      <c r="T6" s="39"/>
      <c r="U6" s="55"/>
      <c r="V6" s="55"/>
      <c r="W6" s="38"/>
      <c r="X6" s="55"/>
      <c r="Y6" s="38"/>
      <c r="Z6" s="56"/>
      <c r="AA6" s="56"/>
      <c r="AB6" s="34"/>
      <c r="AF6" s="58" t="s">
        <v>344</v>
      </c>
      <c r="AG6" s="58"/>
      <c r="AI6" s="159"/>
      <c r="AJ6" s="159"/>
      <c r="AK6" s="159"/>
      <c r="AL6" s="159" t="s">
        <v>1112</v>
      </c>
      <c r="AM6" s="159"/>
      <c r="AN6" s="159"/>
      <c r="AO6" s="159"/>
      <c r="AP6" s="160">
        <v>73770</v>
      </c>
      <c r="AQ6" s="160">
        <v>21470</v>
      </c>
      <c r="AR6" s="160">
        <v>320</v>
      </c>
      <c r="AS6" s="160">
        <v>95560</v>
      </c>
      <c r="AT6" s="161"/>
      <c r="AU6" s="160">
        <v>93030</v>
      </c>
      <c r="AV6" s="161" t="s">
        <v>1113</v>
      </c>
      <c r="AW6" s="161" t="s">
        <v>1114</v>
      </c>
      <c r="AX6" s="161" t="s">
        <v>1115</v>
      </c>
    </row>
    <row r="7" spans="1:53" x14ac:dyDescent="0.25">
      <c r="A7" s="16"/>
      <c r="B7" s="16"/>
      <c r="C7" s="17"/>
      <c r="D7" s="46"/>
      <c r="E7" s="19"/>
      <c r="F7" s="20"/>
      <c r="G7" s="51"/>
      <c r="H7" s="433"/>
      <c r="I7" s="433"/>
      <c r="J7" s="433"/>
      <c r="K7" s="433"/>
      <c r="L7" s="433"/>
      <c r="M7" s="433"/>
      <c r="N7" s="433"/>
      <c r="O7" s="59"/>
      <c r="P7" s="60"/>
      <c r="Q7" s="32" t="s">
        <v>346</v>
      </c>
      <c r="R7" s="32"/>
      <c r="S7" s="61"/>
      <c r="T7" s="61"/>
      <c r="U7" s="62"/>
      <c r="V7" s="63" t="s">
        <v>347</v>
      </c>
      <c r="W7" s="64"/>
      <c r="X7" s="65"/>
      <c r="Y7" s="64"/>
      <c r="Z7" s="65"/>
      <c r="AA7" s="65"/>
      <c r="AB7" s="65"/>
      <c r="AC7" s="66"/>
      <c r="AD7" s="67"/>
      <c r="AF7" s="58" t="s">
        <v>348</v>
      </c>
      <c r="AI7" s="159"/>
      <c r="AJ7" s="159"/>
      <c r="AK7" s="159"/>
      <c r="AL7" s="159"/>
      <c r="AM7" s="159"/>
      <c r="AN7" s="159"/>
      <c r="AO7" s="159"/>
      <c r="AP7" s="161"/>
      <c r="AQ7" s="161"/>
      <c r="AR7" s="161"/>
      <c r="AS7" s="161"/>
      <c r="AT7" s="161"/>
      <c r="AU7" s="161"/>
      <c r="AV7" s="162" t="s">
        <v>394</v>
      </c>
      <c r="AW7" s="162" t="s">
        <v>394</v>
      </c>
      <c r="AX7" s="162" t="s">
        <v>394</v>
      </c>
    </row>
    <row r="8" spans="1:53" ht="15.75" thickBot="1" x14ac:dyDescent="0.3">
      <c r="A8" s="429" t="s">
        <v>349</v>
      </c>
      <c r="B8" s="429" t="s">
        <v>350</v>
      </c>
      <c r="C8" s="68"/>
      <c r="D8" s="46"/>
      <c r="E8" s="19"/>
      <c r="F8" s="69"/>
      <c r="G8" s="51"/>
      <c r="H8" s="22"/>
      <c r="I8" s="70"/>
      <c r="J8" s="70"/>
      <c r="K8" s="70"/>
      <c r="L8" s="70"/>
      <c r="M8" s="27"/>
      <c r="N8" s="71"/>
      <c r="O8" s="72"/>
      <c r="P8" s="73"/>
      <c r="Q8" s="74" t="s">
        <v>351</v>
      </c>
      <c r="R8" s="32" t="s">
        <v>346</v>
      </c>
      <c r="S8" s="34"/>
      <c r="T8" s="34"/>
      <c r="U8" s="62"/>
      <c r="V8" s="63" t="s">
        <v>352</v>
      </c>
      <c r="W8" s="64"/>
      <c r="X8" s="65"/>
      <c r="Y8" s="64"/>
      <c r="Z8" s="65"/>
      <c r="AA8" s="65"/>
      <c r="AB8" s="65"/>
      <c r="AC8" s="66"/>
      <c r="AD8" s="75"/>
      <c r="AF8" s="58" t="s">
        <v>353</v>
      </c>
      <c r="AI8" s="159"/>
      <c r="AJ8" s="159" t="s">
        <v>395</v>
      </c>
      <c r="AK8" s="159" t="s">
        <v>1116</v>
      </c>
      <c r="AL8" s="159" t="s">
        <v>1117</v>
      </c>
      <c r="AM8" s="159"/>
      <c r="AN8" s="159"/>
      <c r="AO8" s="159"/>
      <c r="AP8" s="160">
        <v>2930</v>
      </c>
      <c r="AQ8" s="160">
        <v>700</v>
      </c>
      <c r="AR8" s="160">
        <v>10</v>
      </c>
      <c r="AS8" s="160">
        <v>3650</v>
      </c>
      <c r="AT8" s="161"/>
      <c r="AU8" s="160">
        <v>3690</v>
      </c>
      <c r="AV8" s="161" t="s">
        <v>1118</v>
      </c>
      <c r="AW8" s="161" t="s">
        <v>1119</v>
      </c>
      <c r="AX8" s="161" t="s">
        <v>1120</v>
      </c>
    </row>
    <row r="9" spans="1:53" x14ac:dyDescent="0.25">
      <c r="A9" s="429" t="s">
        <v>354</v>
      </c>
      <c r="B9" s="429" t="s">
        <v>354</v>
      </c>
      <c r="C9" s="68"/>
      <c r="D9" s="76"/>
      <c r="F9" s="77"/>
      <c r="G9" s="78"/>
      <c r="H9" s="32"/>
      <c r="I9" s="79"/>
      <c r="J9" s="79"/>
      <c r="L9" s="79"/>
      <c r="N9" s="80"/>
      <c r="O9" s="36"/>
      <c r="P9" s="57"/>
      <c r="Q9" s="74" t="s">
        <v>355</v>
      </c>
      <c r="R9" s="32" t="s">
        <v>356</v>
      </c>
      <c r="S9" s="81"/>
      <c r="T9" s="81"/>
      <c r="U9" s="62"/>
      <c r="V9" s="63" t="s">
        <v>357</v>
      </c>
      <c r="W9" s="82" t="s">
        <v>358</v>
      </c>
      <c r="X9" s="82"/>
      <c r="Y9" s="82" t="s">
        <v>359</v>
      </c>
      <c r="Z9" s="82" t="s">
        <v>360</v>
      </c>
      <c r="AA9" s="82"/>
      <c r="AB9" s="82"/>
      <c r="AC9" s="66"/>
      <c r="AD9" s="67"/>
      <c r="AF9" s="58" t="s">
        <v>361</v>
      </c>
      <c r="AI9" s="159"/>
      <c r="AJ9" s="159"/>
      <c r="AK9" s="159"/>
      <c r="AL9" s="159"/>
      <c r="AM9" s="159"/>
      <c r="AN9" s="159"/>
      <c r="AO9" s="159"/>
      <c r="AP9" s="161"/>
      <c r="AQ9" s="161"/>
      <c r="AR9" s="161"/>
      <c r="AS9" s="161"/>
      <c r="AT9" s="161"/>
      <c r="AU9" s="161"/>
      <c r="AV9" s="162" t="s">
        <v>394</v>
      </c>
      <c r="AW9" s="162" t="s">
        <v>394</v>
      </c>
      <c r="AX9" s="162" t="s">
        <v>394</v>
      </c>
    </row>
    <row r="10" spans="1:53" x14ac:dyDescent="0.25">
      <c r="C10" s="17"/>
      <c r="D10" s="18"/>
      <c r="F10" s="77"/>
      <c r="G10" s="78"/>
      <c r="H10" s="32"/>
      <c r="I10" s="32"/>
      <c r="J10" s="32"/>
      <c r="L10" s="32"/>
      <c r="M10" s="32"/>
      <c r="N10" s="34"/>
      <c r="P10" s="83" t="s">
        <v>362</v>
      </c>
      <c r="Q10" s="74" t="s">
        <v>363</v>
      </c>
      <c r="R10" s="74" t="s">
        <v>364</v>
      </c>
      <c r="S10" s="74" t="s">
        <v>346</v>
      </c>
      <c r="T10" s="74" t="s">
        <v>365</v>
      </c>
      <c r="U10" s="32"/>
      <c r="V10" s="64" t="s">
        <v>366</v>
      </c>
      <c r="W10" s="82" t="s">
        <v>366</v>
      </c>
      <c r="X10" s="64"/>
      <c r="Y10" s="82" t="s">
        <v>367</v>
      </c>
      <c r="Z10" s="84" t="s">
        <v>368</v>
      </c>
      <c r="AA10" s="84"/>
      <c r="AB10" s="85" t="s">
        <v>369</v>
      </c>
      <c r="AD10" s="86" t="s">
        <v>362</v>
      </c>
      <c r="AF10" s="58" t="s">
        <v>370</v>
      </c>
      <c r="AG10" s="86" t="s">
        <v>362</v>
      </c>
      <c r="AI10" s="159" t="s">
        <v>399</v>
      </c>
      <c r="AJ10" s="159" t="s">
        <v>400</v>
      </c>
      <c r="AK10" s="159" t="s">
        <v>1121</v>
      </c>
      <c r="AL10" s="159"/>
      <c r="AM10" s="159"/>
      <c r="AN10" s="159" t="s">
        <v>83</v>
      </c>
      <c r="AO10" s="159"/>
      <c r="AP10" s="160">
        <v>670</v>
      </c>
      <c r="AQ10" s="160">
        <v>130</v>
      </c>
      <c r="AR10" s="160">
        <v>0</v>
      </c>
      <c r="AS10" s="160">
        <v>810</v>
      </c>
      <c r="AT10" s="161" t="e">
        <f>AS10/VLOOKUP(AN10,$D$18:$G$436,4,FALSE)</f>
        <v>#DIV/0!</v>
      </c>
      <c r="AU10" s="160">
        <v>950</v>
      </c>
      <c r="AV10" s="161" t="s">
        <v>1122</v>
      </c>
      <c r="AW10" s="161" t="s">
        <v>1123</v>
      </c>
      <c r="AX10" s="161" t="s">
        <v>1124</v>
      </c>
      <c r="AZ10" s="427" t="e">
        <f>AX10/VLOOKUP(AN10,$D$18:$G$436,4,FALSE)</f>
        <v>#DIV/0!</v>
      </c>
      <c r="BA10" s="163"/>
    </row>
    <row r="11" spans="1:53" ht="15" customHeight="1" x14ac:dyDescent="0.25">
      <c r="A11" s="429"/>
      <c r="B11" s="429"/>
      <c r="C11" s="68" t="s">
        <v>1836</v>
      </c>
      <c r="D11" s="18" t="s">
        <v>1837</v>
      </c>
      <c r="E11" s="4" t="s">
        <v>1838</v>
      </c>
      <c r="F11" s="77"/>
      <c r="G11" s="78"/>
      <c r="H11" s="32" t="s">
        <v>1836</v>
      </c>
      <c r="I11" s="32" t="s">
        <v>1837</v>
      </c>
      <c r="J11" s="32" t="s">
        <v>1838</v>
      </c>
      <c r="L11" s="32"/>
      <c r="M11" s="32" t="s">
        <v>1836</v>
      </c>
      <c r="N11" s="34" t="s">
        <v>1837</v>
      </c>
      <c r="O11" s="4" t="s">
        <v>1838</v>
      </c>
      <c r="P11" s="87" t="s">
        <v>371</v>
      </c>
      <c r="Q11" s="74" t="s">
        <v>372</v>
      </c>
      <c r="R11" s="74" t="s">
        <v>363</v>
      </c>
      <c r="S11" s="74" t="s">
        <v>373</v>
      </c>
      <c r="T11" s="88" t="s">
        <v>374</v>
      </c>
      <c r="U11" s="32"/>
      <c r="V11" s="64" t="s">
        <v>375</v>
      </c>
      <c r="W11" s="65" t="s">
        <v>376</v>
      </c>
      <c r="X11" s="82" t="s">
        <v>377</v>
      </c>
      <c r="Y11" s="82" t="s">
        <v>378</v>
      </c>
      <c r="Z11" s="64" t="s">
        <v>379</v>
      </c>
      <c r="AA11" s="64"/>
      <c r="AB11" s="85" t="s">
        <v>380</v>
      </c>
      <c r="AD11" s="89">
        <v>1000</v>
      </c>
      <c r="AF11" s="58" t="s">
        <v>381</v>
      </c>
      <c r="AG11" s="89">
        <v>1000</v>
      </c>
      <c r="AI11" s="159" t="s">
        <v>397</v>
      </c>
      <c r="AJ11" s="159" t="s">
        <v>398</v>
      </c>
      <c r="AK11" s="159" t="s">
        <v>1125</v>
      </c>
      <c r="AL11" s="159"/>
      <c r="AM11" s="159"/>
      <c r="AN11" s="159" t="s">
        <v>75</v>
      </c>
      <c r="AO11" s="159"/>
      <c r="AP11" s="160">
        <v>130</v>
      </c>
      <c r="AQ11" s="160">
        <v>0</v>
      </c>
      <c r="AR11" s="160">
        <v>0</v>
      </c>
      <c r="AS11" s="160">
        <v>130</v>
      </c>
      <c r="AT11" s="161" t="e">
        <f t="shared" ref="AT11:AT23" si="0">AS11/VLOOKUP(AN11,$D$18:$G$436,4,FALSE)</f>
        <v>#DIV/0!</v>
      </c>
      <c r="AU11" s="160">
        <v>170</v>
      </c>
      <c r="AV11" s="161" t="s">
        <v>1123</v>
      </c>
      <c r="AW11" s="161" t="s">
        <v>1123</v>
      </c>
      <c r="AX11" s="161" t="s">
        <v>1122</v>
      </c>
      <c r="AZ11" s="427" t="e">
        <f t="shared" ref="AZ11:AZ16" si="1">AX11/VLOOKUP(AN11,$D$18:$G$436,4,FALSE)</f>
        <v>#DIV/0!</v>
      </c>
      <c r="BA11" s="163"/>
    </row>
    <row r="12" spans="1:53" x14ac:dyDescent="0.25">
      <c r="C12" s="18"/>
      <c r="D12" s="18"/>
      <c r="E12" s="90"/>
      <c r="F12" s="69"/>
      <c r="G12" s="51"/>
      <c r="H12" s="32"/>
      <c r="I12" s="32"/>
      <c r="J12" s="32"/>
      <c r="K12" s="64"/>
      <c r="L12" s="32"/>
      <c r="M12" s="32"/>
      <c r="N12" s="81"/>
      <c r="P12" s="87" t="s">
        <v>382</v>
      </c>
      <c r="Q12" s="74" t="s">
        <v>383</v>
      </c>
      <c r="R12" s="74" t="s">
        <v>384</v>
      </c>
      <c r="S12" s="74" t="s">
        <v>356</v>
      </c>
      <c r="T12" s="88" t="s">
        <v>385</v>
      </c>
      <c r="U12" s="32"/>
      <c r="V12" s="64" t="s">
        <v>386</v>
      </c>
      <c r="W12" s="65" t="s">
        <v>387</v>
      </c>
      <c r="X12" s="82" t="s">
        <v>388</v>
      </c>
      <c r="Y12" s="91" t="s">
        <v>389</v>
      </c>
      <c r="Z12" s="64" t="s">
        <v>390</v>
      </c>
      <c r="AA12" s="64"/>
      <c r="AB12" s="85" t="s">
        <v>391</v>
      </c>
      <c r="AD12" s="89" t="s">
        <v>382</v>
      </c>
      <c r="AF12" s="58" t="s">
        <v>392</v>
      </c>
      <c r="AG12" s="89" t="s">
        <v>382</v>
      </c>
      <c r="AI12" s="159" t="s">
        <v>401</v>
      </c>
      <c r="AJ12" s="159" t="s">
        <v>402</v>
      </c>
      <c r="AK12" s="159" t="s">
        <v>1126</v>
      </c>
      <c r="AL12" s="159"/>
      <c r="AM12" s="159"/>
      <c r="AN12" s="159" t="s">
        <v>126</v>
      </c>
      <c r="AO12" s="159"/>
      <c r="AP12" s="160">
        <v>230</v>
      </c>
      <c r="AQ12" s="160">
        <v>0</v>
      </c>
      <c r="AR12" s="160">
        <v>0</v>
      </c>
      <c r="AS12" s="160">
        <v>230</v>
      </c>
      <c r="AT12" s="161" t="e">
        <f t="shared" si="0"/>
        <v>#DIV/0!</v>
      </c>
      <c r="AU12" s="160">
        <v>230</v>
      </c>
      <c r="AV12" s="161" t="s">
        <v>1123</v>
      </c>
      <c r="AW12" s="161" t="s">
        <v>1123</v>
      </c>
      <c r="AX12" s="161" t="s">
        <v>1127</v>
      </c>
      <c r="AZ12" s="427" t="e">
        <f t="shared" si="1"/>
        <v>#DIV/0!</v>
      </c>
      <c r="BA12" s="163"/>
    </row>
    <row r="13" spans="1:53" x14ac:dyDescent="0.25">
      <c r="A13" s="76"/>
      <c r="B13" s="76"/>
      <c r="C13" s="68"/>
      <c r="D13" s="68"/>
      <c r="E13" s="429" t="s">
        <v>1839</v>
      </c>
      <c r="F13" s="32"/>
      <c r="G13" s="92"/>
      <c r="H13" s="55"/>
      <c r="I13" s="55"/>
      <c r="J13" s="55" t="s">
        <v>1839</v>
      </c>
      <c r="K13" s="55"/>
      <c r="L13" s="55"/>
      <c r="M13" s="55"/>
      <c r="N13" s="55"/>
      <c r="O13" s="429" t="s">
        <v>1839</v>
      </c>
      <c r="P13" s="93"/>
      <c r="Q13" s="429"/>
      <c r="R13" s="429"/>
      <c r="S13" s="429"/>
      <c r="T13" s="429"/>
      <c r="U13" s="429"/>
      <c r="V13" s="429"/>
      <c r="W13" s="429"/>
      <c r="X13" s="429"/>
      <c r="Y13" s="429"/>
      <c r="Z13" s="429"/>
      <c r="AA13" s="429"/>
      <c r="AB13" s="32"/>
      <c r="AC13" s="429"/>
      <c r="AD13" s="54"/>
      <c r="AE13" s="429"/>
      <c r="AF13" s="32"/>
      <c r="AG13" s="429"/>
      <c r="AH13" s="429"/>
      <c r="AI13" s="159" t="s">
        <v>403</v>
      </c>
      <c r="AJ13" s="159" t="s">
        <v>404</v>
      </c>
      <c r="AK13" s="159" t="s">
        <v>1128</v>
      </c>
      <c r="AL13" s="159"/>
      <c r="AM13" s="159"/>
      <c r="AN13" s="159" t="s">
        <v>169</v>
      </c>
      <c r="AO13" s="159"/>
      <c r="AP13" s="160">
        <v>160</v>
      </c>
      <c r="AQ13" s="160">
        <v>130</v>
      </c>
      <c r="AR13" s="160">
        <v>0</v>
      </c>
      <c r="AS13" s="160">
        <v>280</v>
      </c>
      <c r="AT13" s="161" t="e">
        <f t="shared" si="0"/>
        <v>#DIV/0!</v>
      </c>
      <c r="AU13" s="160">
        <v>140</v>
      </c>
      <c r="AV13" s="161" t="s">
        <v>1129</v>
      </c>
      <c r="AW13" s="161" t="s">
        <v>1123</v>
      </c>
      <c r="AX13" s="161" t="s">
        <v>1130</v>
      </c>
      <c r="AZ13" s="427" t="e">
        <f t="shared" si="1"/>
        <v>#DIV/0!</v>
      </c>
      <c r="BA13" s="163"/>
    </row>
    <row r="14" spans="1:53" x14ac:dyDescent="0.25">
      <c r="A14" s="95">
        <v>10</v>
      </c>
      <c r="B14" s="96">
        <v>64</v>
      </c>
      <c r="C14" s="97"/>
      <c r="D14" s="98"/>
      <c r="E14" s="99"/>
      <c r="F14" s="100"/>
      <c r="G14" s="101"/>
      <c r="H14" s="102"/>
      <c r="I14" s="102"/>
      <c r="J14" s="102"/>
      <c r="K14" s="102"/>
      <c r="L14" s="102"/>
      <c r="M14" s="102"/>
      <c r="N14" s="102"/>
      <c r="O14" s="103"/>
      <c r="P14" s="104">
        <v>1.8600976063211714</v>
      </c>
      <c r="Q14" s="103">
        <v>6580</v>
      </c>
      <c r="R14" s="103">
        <v>15820</v>
      </c>
      <c r="S14" s="103">
        <v>26700</v>
      </c>
      <c r="T14" s="103">
        <v>89120</v>
      </c>
      <c r="U14" s="103"/>
      <c r="V14" s="103">
        <v>2050</v>
      </c>
      <c r="W14" s="103">
        <v>4240</v>
      </c>
      <c r="X14" s="103">
        <v>7790</v>
      </c>
      <c r="Y14" s="103">
        <v>30920</v>
      </c>
      <c r="Z14" s="103">
        <v>6320</v>
      </c>
      <c r="AA14" s="103"/>
      <c r="AB14" s="105">
        <v>51310</v>
      </c>
      <c r="AC14" s="103"/>
      <c r="AD14" s="104">
        <v>2.3848477806181734</v>
      </c>
      <c r="AE14" s="103"/>
      <c r="AF14" s="105">
        <v>3710</v>
      </c>
      <c r="AG14" s="106" t="e">
        <f>AF14/G14</f>
        <v>#DIV/0!</v>
      </c>
      <c r="AH14" s="106"/>
      <c r="AI14" s="159" t="s">
        <v>405</v>
      </c>
      <c r="AJ14" s="159" t="s">
        <v>406</v>
      </c>
      <c r="AK14" s="159" t="s">
        <v>1131</v>
      </c>
      <c r="AL14" s="159"/>
      <c r="AM14" s="159"/>
      <c r="AN14" s="159" t="s">
        <v>332</v>
      </c>
      <c r="AO14" s="159"/>
      <c r="AP14" s="160">
        <v>330</v>
      </c>
      <c r="AQ14" s="160">
        <v>100</v>
      </c>
      <c r="AR14" s="160">
        <v>0</v>
      </c>
      <c r="AS14" s="160">
        <v>430</v>
      </c>
      <c r="AT14" s="161" t="e">
        <f t="shared" si="0"/>
        <v>#DIV/0!</v>
      </c>
      <c r="AU14" s="160">
        <v>280</v>
      </c>
      <c r="AV14" s="161" t="s">
        <v>1132</v>
      </c>
      <c r="AW14" s="161" t="s">
        <v>1123</v>
      </c>
      <c r="AX14" s="161" t="s">
        <v>1133</v>
      </c>
      <c r="AZ14" s="427" t="e">
        <f t="shared" si="1"/>
        <v>#DIV/0!</v>
      </c>
      <c r="BA14" s="163"/>
    </row>
    <row r="15" spans="1:53" x14ac:dyDescent="0.25">
      <c r="A15" s="95"/>
      <c r="B15" s="107"/>
      <c r="C15" s="97" t="s">
        <v>1840</v>
      </c>
      <c r="D15" s="98" t="s">
        <v>1841</v>
      </c>
      <c r="E15" s="99">
        <v>132238</v>
      </c>
      <c r="F15" s="100"/>
      <c r="G15" s="108"/>
      <c r="H15" s="109" t="s">
        <v>1840</v>
      </c>
      <c r="I15" s="109" t="s">
        <v>1841</v>
      </c>
      <c r="J15" s="109">
        <v>66809</v>
      </c>
      <c r="K15" s="109"/>
      <c r="L15" s="109"/>
      <c r="M15" s="109" t="s">
        <v>1840</v>
      </c>
      <c r="N15" s="109" t="s">
        <v>1841</v>
      </c>
      <c r="O15" s="110">
        <v>65444</v>
      </c>
      <c r="P15" s="111" t="s">
        <v>394</v>
      </c>
      <c r="Q15" s="110" t="s">
        <v>394</v>
      </c>
      <c r="R15" s="110" t="s">
        <v>394</v>
      </c>
      <c r="S15" s="110" t="s">
        <v>394</v>
      </c>
      <c r="T15" s="110" t="s">
        <v>394</v>
      </c>
      <c r="U15" s="110"/>
      <c r="V15" s="110" t="s">
        <v>394</v>
      </c>
      <c r="W15" s="110" t="s">
        <v>394</v>
      </c>
      <c r="X15" s="110" t="s">
        <v>394</v>
      </c>
      <c r="Y15" s="110" t="s">
        <v>394</v>
      </c>
      <c r="Z15" s="110" t="s">
        <v>394</v>
      </c>
      <c r="AA15" s="110"/>
      <c r="AB15" s="112" t="s">
        <v>394</v>
      </c>
      <c r="AC15" s="110"/>
      <c r="AD15" s="111" t="s">
        <v>394</v>
      </c>
      <c r="AE15" s="110"/>
      <c r="AF15" s="112" t="s">
        <v>394</v>
      </c>
      <c r="AG15" s="106"/>
      <c r="AH15" s="106"/>
      <c r="AI15" s="159" t="s">
        <v>407</v>
      </c>
      <c r="AJ15" s="159" t="s">
        <v>408</v>
      </c>
      <c r="AK15" s="159" t="s">
        <v>1134</v>
      </c>
      <c r="AL15" s="159"/>
      <c r="AM15" s="159"/>
      <c r="AN15" s="159" t="s">
        <v>205</v>
      </c>
      <c r="AO15" s="159"/>
      <c r="AP15" s="160">
        <v>110</v>
      </c>
      <c r="AQ15" s="160">
        <v>130</v>
      </c>
      <c r="AR15" s="160">
        <v>0</v>
      </c>
      <c r="AS15" s="160">
        <v>240</v>
      </c>
      <c r="AT15" s="161" t="e">
        <f t="shared" si="0"/>
        <v>#DIV/0!</v>
      </c>
      <c r="AU15" s="160">
        <v>140</v>
      </c>
      <c r="AV15" s="161" t="s">
        <v>1135</v>
      </c>
      <c r="AW15" s="161" t="s">
        <v>1123</v>
      </c>
      <c r="AX15" s="161" t="s">
        <v>1136</v>
      </c>
      <c r="AZ15" s="427" t="e">
        <f t="shared" si="1"/>
        <v>#DIV/0!</v>
      </c>
      <c r="BA15" s="163"/>
    </row>
    <row r="16" spans="1:53" x14ac:dyDescent="0.25">
      <c r="A16" s="95">
        <v>1</v>
      </c>
      <c r="B16" s="96" t="s">
        <v>395</v>
      </c>
      <c r="C16" s="97"/>
      <c r="D16" s="98"/>
      <c r="E16" s="99"/>
      <c r="F16" s="100"/>
      <c r="G16" s="101"/>
      <c r="H16" s="102"/>
      <c r="I16" s="102"/>
      <c r="J16" s="102"/>
      <c r="K16" s="102"/>
      <c r="L16" s="102"/>
      <c r="M16" s="102"/>
      <c r="N16" s="102"/>
      <c r="O16" s="103"/>
      <c r="P16" s="104">
        <v>1.8108108108108107</v>
      </c>
      <c r="Q16" s="103">
        <v>270</v>
      </c>
      <c r="R16" s="103">
        <v>640</v>
      </c>
      <c r="S16" s="103">
        <v>780</v>
      </c>
      <c r="T16" s="103">
        <v>3690</v>
      </c>
      <c r="U16" s="103"/>
      <c r="V16" s="103">
        <v>40</v>
      </c>
      <c r="W16" s="103">
        <v>20</v>
      </c>
      <c r="X16" s="103">
        <v>120</v>
      </c>
      <c r="Y16" s="103">
        <v>10</v>
      </c>
      <c r="Z16" s="103">
        <v>0</v>
      </c>
      <c r="AA16" s="103"/>
      <c r="AB16" s="105">
        <v>190</v>
      </c>
      <c r="AC16" s="103"/>
      <c r="AD16" s="104">
        <v>0.17117117117117117</v>
      </c>
      <c r="AE16" s="103"/>
      <c r="AF16" s="105">
        <v>280</v>
      </c>
      <c r="AG16" s="106" t="e">
        <f>AF16/G16</f>
        <v>#DIV/0!</v>
      </c>
      <c r="AH16" s="106"/>
      <c r="AI16" s="159" t="s">
        <v>409</v>
      </c>
      <c r="AJ16" s="159" t="s">
        <v>410</v>
      </c>
      <c r="AK16" s="159" t="s">
        <v>1137</v>
      </c>
      <c r="AL16" s="159"/>
      <c r="AM16" s="159"/>
      <c r="AN16" s="159" t="s">
        <v>257</v>
      </c>
      <c r="AO16" s="159"/>
      <c r="AP16" s="160">
        <v>390</v>
      </c>
      <c r="AQ16" s="160">
        <v>50</v>
      </c>
      <c r="AR16" s="160">
        <v>0</v>
      </c>
      <c r="AS16" s="160">
        <v>440</v>
      </c>
      <c r="AT16" s="161" t="e">
        <f t="shared" si="0"/>
        <v>#DIV/0!</v>
      </c>
      <c r="AU16" s="160">
        <v>530</v>
      </c>
      <c r="AV16" s="161" t="s">
        <v>1138</v>
      </c>
      <c r="AW16" s="161" t="s">
        <v>1123</v>
      </c>
      <c r="AX16" s="161" t="s">
        <v>1139</v>
      </c>
      <c r="AZ16" s="427" t="e">
        <f t="shared" si="1"/>
        <v>#DIV/0!</v>
      </c>
      <c r="BA16" s="163"/>
    </row>
    <row r="17" spans="1:53" x14ac:dyDescent="0.25">
      <c r="A17" s="113"/>
      <c r="B17" s="76"/>
      <c r="C17" s="98" t="s">
        <v>1842</v>
      </c>
      <c r="D17" s="98" t="s">
        <v>393</v>
      </c>
      <c r="E17" s="99">
        <v>128198</v>
      </c>
      <c r="F17" s="100"/>
      <c r="G17" s="108"/>
      <c r="H17" s="109" t="s">
        <v>1842</v>
      </c>
      <c r="I17" s="109" t="s">
        <v>393</v>
      </c>
      <c r="J17" s="109">
        <v>65178</v>
      </c>
      <c r="K17" s="109"/>
      <c r="L17" s="109"/>
      <c r="M17" s="109" t="s">
        <v>1842</v>
      </c>
      <c r="N17" s="109" t="s">
        <v>393</v>
      </c>
      <c r="O17" s="110">
        <v>63036</v>
      </c>
      <c r="P17" s="111" t="s">
        <v>394</v>
      </c>
      <c r="Q17" s="110" t="s">
        <v>394</v>
      </c>
      <c r="R17" s="110" t="s">
        <v>394</v>
      </c>
      <c r="S17" s="110" t="s">
        <v>394</v>
      </c>
      <c r="T17" s="110" t="s">
        <v>394</v>
      </c>
      <c r="U17" s="110"/>
      <c r="V17" s="110" t="s">
        <v>394</v>
      </c>
      <c r="W17" s="110" t="s">
        <v>394</v>
      </c>
      <c r="X17" s="110" t="s">
        <v>394</v>
      </c>
      <c r="Y17" s="110" t="s">
        <v>394</v>
      </c>
      <c r="Z17" s="110" t="s">
        <v>394</v>
      </c>
      <c r="AA17" s="110"/>
      <c r="AB17" s="112" t="s">
        <v>394</v>
      </c>
      <c r="AC17" s="110"/>
      <c r="AD17" s="111" t="s">
        <v>394</v>
      </c>
      <c r="AE17" s="110"/>
      <c r="AF17" s="112" t="s">
        <v>394</v>
      </c>
      <c r="AG17" s="106"/>
      <c r="AH17" s="106"/>
      <c r="AI17" s="159"/>
      <c r="AJ17" s="159"/>
      <c r="AK17" s="159"/>
      <c r="AL17" s="159"/>
      <c r="AM17" s="159"/>
      <c r="AN17" s="159"/>
      <c r="AO17" s="159"/>
      <c r="AP17" s="161"/>
      <c r="AQ17" s="161"/>
      <c r="AR17" s="161"/>
      <c r="AS17" s="161"/>
      <c r="AT17" s="161"/>
      <c r="AU17" s="161"/>
      <c r="AV17" s="162" t="s">
        <v>394</v>
      </c>
      <c r="AW17" s="162" t="s">
        <v>394</v>
      </c>
      <c r="AX17" s="162" t="s">
        <v>394</v>
      </c>
      <c r="BA17" s="163"/>
    </row>
    <row r="18" spans="1:53" x14ac:dyDescent="0.25">
      <c r="A18" s="114" t="s">
        <v>397</v>
      </c>
      <c r="B18" s="76" t="s">
        <v>398</v>
      </c>
      <c r="C18" s="98"/>
      <c r="D18" s="97"/>
      <c r="E18" s="99"/>
      <c r="F18" s="100"/>
      <c r="G18" s="108"/>
      <c r="H18" s="109"/>
      <c r="I18" s="109"/>
      <c r="J18" s="109"/>
      <c r="K18" s="109"/>
      <c r="L18" s="109"/>
      <c r="M18" s="109"/>
      <c r="N18" s="109"/>
      <c r="O18" s="110"/>
      <c r="P18" s="111">
        <v>0.29545454545454547</v>
      </c>
      <c r="Q18" s="110">
        <v>8</v>
      </c>
      <c r="R18" s="110">
        <v>1</v>
      </c>
      <c r="S18" s="110">
        <v>0</v>
      </c>
      <c r="T18" s="110">
        <v>22</v>
      </c>
      <c r="U18" s="110"/>
      <c r="V18" s="110">
        <v>1</v>
      </c>
      <c r="W18" s="110">
        <v>0</v>
      </c>
      <c r="X18" s="110">
        <v>0</v>
      </c>
      <c r="Y18" s="110">
        <v>0</v>
      </c>
      <c r="Z18" s="110">
        <v>0</v>
      </c>
      <c r="AA18" s="110"/>
      <c r="AB18" s="112">
        <v>1</v>
      </c>
      <c r="AC18" s="110"/>
      <c r="AD18" s="111">
        <v>2.2727272727272728E-2</v>
      </c>
      <c r="AE18" s="110"/>
      <c r="AF18" s="112">
        <v>5</v>
      </c>
      <c r="AG18" s="106" t="e">
        <f t="shared" ref="AG18:AG24" si="2">AF18/G18</f>
        <v>#DIV/0!</v>
      </c>
      <c r="AH18" s="106"/>
      <c r="AI18" s="159"/>
      <c r="AJ18" s="159" t="s">
        <v>1140</v>
      </c>
      <c r="AK18" s="159" t="s">
        <v>1141</v>
      </c>
      <c r="AL18" s="159"/>
      <c r="AM18" s="159" t="s">
        <v>412</v>
      </c>
      <c r="AN18" s="159" t="s">
        <v>412</v>
      </c>
      <c r="AO18" s="159"/>
      <c r="AP18" s="160">
        <v>910</v>
      </c>
      <c r="AQ18" s="160">
        <v>170</v>
      </c>
      <c r="AR18" s="160">
        <v>10</v>
      </c>
      <c r="AS18" s="160">
        <v>1090</v>
      </c>
      <c r="AT18" s="161" t="e">
        <f t="shared" si="0"/>
        <v>#DIV/0!</v>
      </c>
      <c r="AU18" s="160">
        <v>1250</v>
      </c>
      <c r="AV18" s="161" t="s">
        <v>1132</v>
      </c>
      <c r="AW18" s="161" t="s">
        <v>1142</v>
      </c>
      <c r="AX18" s="161" t="s">
        <v>1143</v>
      </c>
      <c r="AZ18" s="427" t="e">
        <f t="shared" ref="AZ18:AZ23" si="3">AX18/VLOOKUP(AN18,$D$18:$G$436,4,FALSE)</f>
        <v>#DIV/0!</v>
      </c>
      <c r="BA18" s="163"/>
    </row>
    <row r="19" spans="1:53" x14ac:dyDescent="0.25">
      <c r="A19" s="76" t="s">
        <v>399</v>
      </c>
      <c r="B19" s="76" t="s">
        <v>400</v>
      </c>
      <c r="C19" s="98" t="s">
        <v>1116</v>
      </c>
      <c r="D19" s="97" t="s">
        <v>396</v>
      </c>
      <c r="E19" s="99" t="e">
        <v>#N/A</v>
      </c>
      <c r="F19" s="100"/>
      <c r="G19" s="108"/>
      <c r="H19" s="109" t="s">
        <v>1116</v>
      </c>
      <c r="I19" s="109" t="s">
        <v>396</v>
      </c>
      <c r="J19" s="109" t="e">
        <v>#N/A</v>
      </c>
      <c r="K19" s="109"/>
      <c r="L19" s="109"/>
      <c r="M19" s="109" t="s">
        <v>1116</v>
      </c>
      <c r="N19" s="109" t="s">
        <v>396</v>
      </c>
      <c r="O19" s="110" t="e">
        <v>#N/A</v>
      </c>
      <c r="P19" s="111">
        <v>1.2279069767441861</v>
      </c>
      <c r="Q19" s="110">
        <v>46</v>
      </c>
      <c r="R19" s="110">
        <v>133</v>
      </c>
      <c r="S19" s="110">
        <v>134</v>
      </c>
      <c r="T19" s="110">
        <v>577</v>
      </c>
      <c r="U19" s="110"/>
      <c r="V19" s="110">
        <v>10</v>
      </c>
      <c r="W19" s="110">
        <v>4</v>
      </c>
      <c r="X19" s="110">
        <v>18</v>
      </c>
      <c r="Y19" s="110">
        <v>0</v>
      </c>
      <c r="Z19" s="110">
        <v>0</v>
      </c>
      <c r="AA19" s="110"/>
      <c r="AB19" s="112">
        <v>32</v>
      </c>
      <c r="AC19" s="110"/>
      <c r="AD19" s="111">
        <v>0.14883720930232558</v>
      </c>
      <c r="AE19" s="110"/>
      <c r="AF19" s="112">
        <v>59</v>
      </c>
      <c r="AG19" s="106" t="e">
        <f t="shared" si="2"/>
        <v>#DIV/0!</v>
      </c>
      <c r="AH19" s="106"/>
      <c r="AI19" s="159" t="s">
        <v>413</v>
      </c>
      <c r="AJ19" s="159" t="s">
        <v>414</v>
      </c>
      <c r="AK19" s="159" t="s">
        <v>1144</v>
      </c>
      <c r="AL19" s="159"/>
      <c r="AM19" s="159"/>
      <c r="AN19" s="159" t="s">
        <v>108</v>
      </c>
      <c r="AO19" s="159"/>
      <c r="AP19" s="160">
        <v>220</v>
      </c>
      <c r="AQ19" s="160">
        <v>0</v>
      </c>
      <c r="AR19" s="160">
        <v>0</v>
      </c>
      <c r="AS19" s="160">
        <v>220</v>
      </c>
      <c r="AT19" s="161" t="e">
        <f t="shared" si="0"/>
        <v>#DIV/0!</v>
      </c>
      <c r="AU19" s="160">
        <v>330</v>
      </c>
      <c r="AV19" s="161" t="s">
        <v>1123</v>
      </c>
      <c r="AW19" s="161" t="s">
        <v>1123</v>
      </c>
      <c r="AX19" s="161" t="s">
        <v>1145</v>
      </c>
      <c r="AZ19" s="427" t="e">
        <f t="shared" si="3"/>
        <v>#DIV/0!</v>
      </c>
      <c r="BA19" s="163"/>
    </row>
    <row r="20" spans="1:53" x14ac:dyDescent="0.25">
      <c r="A20" s="114" t="s">
        <v>401</v>
      </c>
      <c r="B20" s="76" t="s">
        <v>402</v>
      </c>
      <c r="C20" s="98" t="s">
        <v>1121</v>
      </c>
      <c r="D20" s="97" t="s">
        <v>83</v>
      </c>
      <c r="E20" s="99">
        <v>6.0324367088607591E-4</v>
      </c>
      <c r="F20" s="100"/>
      <c r="G20" s="108"/>
      <c r="H20" s="109" t="s">
        <v>1121</v>
      </c>
      <c r="I20" s="109" t="s">
        <v>83</v>
      </c>
      <c r="J20" s="109">
        <v>2.8283227848101267E-4</v>
      </c>
      <c r="K20" s="109"/>
      <c r="L20" s="109"/>
      <c r="M20" s="109" t="s">
        <v>1121</v>
      </c>
      <c r="N20" s="109" t="s">
        <v>83</v>
      </c>
      <c r="O20" s="110">
        <v>3.204113924050633E-4</v>
      </c>
      <c r="P20" s="111">
        <v>0.46153846153846156</v>
      </c>
      <c r="Q20" s="110">
        <v>7</v>
      </c>
      <c r="R20" s="110">
        <v>3</v>
      </c>
      <c r="S20" s="110">
        <v>3</v>
      </c>
      <c r="T20" s="110">
        <v>31</v>
      </c>
      <c r="U20" s="110"/>
      <c r="V20" s="110">
        <v>2</v>
      </c>
      <c r="W20" s="110">
        <v>0</v>
      </c>
      <c r="X20" s="110">
        <v>0</v>
      </c>
      <c r="Y20" s="110">
        <v>0</v>
      </c>
      <c r="Z20" s="110">
        <v>0</v>
      </c>
      <c r="AA20" s="110"/>
      <c r="AB20" s="112">
        <v>2</v>
      </c>
      <c r="AC20" s="110"/>
      <c r="AD20" s="111">
        <v>5.128205128205128E-2</v>
      </c>
      <c r="AE20" s="110"/>
      <c r="AF20" s="112">
        <v>10</v>
      </c>
      <c r="AG20" s="106" t="e">
        <f t="shared" si="2"/>
        <v>#DIV/0!</v>
      </c>
      <c r="AH20" s="106"/>
      <c r="AI20" s="159" t="s">
        <v>415</v>
      </c>
      <c r="AJ20" s="159" t="s">
        <v>416</v>
      </c>
      <c r="AK20" s="159" t="s">
        <v>1146</v>
      </c>
      <c r="AL20" s="159"/>
      <c r="AM20" s="159"/>
      <c r="AN20" s="159" t="s">
        <v>174</v>
      </c>
      <c r="AO20" s="159"/>
      <c r="AP20" s="160">
        <v>90</v>
      </c>
      <c r="AQ20" s="160">
        <v>40</v>
      </c>
      <c r="AR20" s="160">
        <v>0</v>
      </c>
      <c r="AS20" s="160">
        <v>130</v>
      </c>
      <c r="AT20" s="161" t="e">
        <f t="shared" si="0"/>
        <v>#DIV/0!</v>
      </c>
      <c r="AU20" s="160">
        <v>130</v>
      </c>
      <c r="AV20" s="161" t="s">
        <v>1123</v>
      </c>
      <c r="AW20" s="161" t="s">
        <v>1142</v>
      </c>
      <c r="AX20" s="161" t="s">
        <v>1147</v>
      </c>
      <c r="AZ20" s="427" t="e">
        <f t="shared" si="3"/>
        <v>#DIV/0!</v>
      </c>
      <c r="BA20" s="163"/>
    </row>
    <row r="21" spans="1:53" x14ac:dyDescent="0.25">
      <c r="A21" s="114" t="s">
        <v>403</v>
      </c>
      <c r="B21" s="76" t="s">
        <v>404</v>
      </c>
      <c r="C21" s="98" t="s">
        <v>1125</v>
      </c>
      <c r="D21" s="97" t="s">
        <v>75</v>
      </c>
      <c r="E21" s="99">
        <v>7.2324011571841857E-4</v>
      </c>
      <c r="F21" s="100"/>
      <c r="G21" s="108"/>
      <c r="H21" s="109" t="s">
        <v>1125</v>
      </c>
      <c r="I21" s="109" t="s">
        <v>75</v>
      </c>
      <c r="J21" s="109">
        <v>7.1359691417550628E-4</v>
      </c>
      <c r="K21" s="109"/>
      <c r="L21" s="109"/>
      <c r="M21" s="109" t="s">
        <v>1125</v>
      </c>
      <c r="N21" s="109" t="s">
        <v>75</v>
      </c>
      <c r="O21" s="110">
        <v>9.6432015429122462E-6</v>
      </c>
      <c r="P21" s="111">
        <v>0.13793103448275862</v>
      </c>
      <c r="Q21" s="110">
        <v>10</v>
      </c>
      <c r="R21" s="110">
        <v>1</v>
      </c>
      <c r="S21" s="110">
        <v>10</v>
      </c>
      <c r="T21" s="110">
        <v>29</v>
      </c>
      <c r="U21" s="110"/>
      <c r="V21" s="110">
        <v>1</v>
      </c>
      <c r="W21" s="110">
        <v>0</v>
      </c>
      <c r="X21" s="110">
        <v>0</v>
      </c>
      <c r="Y21" s="110">
        <v>2</v>
      </c>
      <c r="Z21" s="110">
        <v>0</v>
      </c>
      <c r="AA21" s="110"/>
      <c r="AB21" s="112">
        <v>3</v>
      </c>
      <c r="AC21" s="110"/>
      <c r="AD21" s="111">
        <v>5.1724137931034482E-2</v>
      </c>
      <c r="AE21" s="110"/>
      <c r="AF21" s="112">
        <v>1</v>
      </c>
      <c r="AG21" s="106" t="e">
        <f t="shared" si="2"/>
        <v>#DIV/0!</v>
      </c>
      <c r="AH21" s="106"/>
      <c r="AI21" s="159" t="s">
        <v>417</v>
      </c>
      <c r="AJ21" s="159" t="s">
        <v>418</v>
      </c>
      <c r="AK21" s="159" t="s">
        <v>1148</v>
      </c>
      <c r="AL21" s="159"/>
      <c r="AM21" s="159"/>
      <c r="AN21" s="159" t="s">
        <v>186</v>
      </c>
      <c r="AO21" s="159"/>
      <c r="AP21" s="160">
        <v>190</v>
      </c>
      <c r="AQ21" s="160">
        <v>20</v>
      </c>
      <c r="AR21" s="160">
        <v>0</v>
      </c>
      <c r="AS21" s="160">
        <v>210</v>
      </c>
      <c r="AT21" s="161" t="e">
        <f t="shared" si="0"/>
        <v>#DIV/0!</v>
      </c>
      <c r="AU21" s="160">
        <v>180</v>
      </c>
      <c r="AV21" s="161" t="s">
        <v>1119</v>
      </c>
      <c r="AW21" s="161" t="s">
        <v>1123</v>
      </c>
      <c r="AX21" s="161" t="s">
        <v>1149</v>
      </c>
      <c r="AZ21" s="427" t="e">
        <f t="shared" si="3"/>
        <v>#DIV/0!</v>
      </c>
      <c r="BA21" s="163"/>
    </row>
    <row r="22" spans="1:53" x14ac:dyDescent="0.25">
      <c r="A22" s="76" t="s">
        <v>405</v>
      </c>
      <c r="B22" s="76" t="s">
        <v>406</v>
      </c>
      <c r="C22" s="98" t="s">
        <v>1126</v>
      </c>
      <c r="D22" s="97" t="s">
        <v>126</v>
      </c>
      <c r="E22" s="99">
        <v>3.2822757111597374E-4</v>
      </c>
      <c r="F22" s="100"/>
      <c r="G22" s="108"/>
      <c r="H22" s="109" t="s">
        <v>1126</v>
      </c>
      <c r="I22" s="109" t="s">
        <v>126</v>
      </c>
      <c r="J22" s="109">
        <v>2.9540481400437636E-4</v>
      </c>
      <c r="K22" s="109"/>
      <c r="L22" s="109"/>
      <c r="M22" s="109" t="s">
        <v>1126</v>
      </c>
      <c r="N22" s="109" t="s">
        <v>126</v>
      </c>
      <c r="O22" s="110">
        <v>2.188183807439825E-5</v>
      </c>
      <c r="P22" s="111">
        <v>0.91111111111111109</v>
      </c>
      <c r="Q22" s="110">
        <v>28</v>
      </c>
      <c r="R22" s="110">
        <v>54</v>
      </c>
      <c r="S22" s="110">
        <v>98</v>
      </c>
      <c r="T22" s="110">
        <v>303</v>
      </c>
      <c r="U22" s="110"/>
      <c r="V22" s="110">
        <v>0</v>
      </c>
      <c r="W22" s="110">
        <v>8</v>
      </c>
      <c r="X22" s="110">
        <v>4</v>
      </c>
      <c r="Y22" s="110">
        <v>0</v>
      </c>
      <c r="Z22" s="110">
        <v>0</v>
      </c>
      <c r="AA22" s="110"/>
      <c r="AB22" s="112">
        <v>12</v>
      </c>
      <c r="AC22" s="110"/>
      <c r="AD22" s="111">
        <v>8.8888888888888892E-2</v>
      </c>
      <c r="AE22" s="110"/>
      <c r="AF22" s="112">
        <v>0</v>
      </c>
      <c r="AG22" s="106" t="e">
        <f t="shared" si="2"/>
        <v>#DIV/0!</v>
      </c>
      <c r="AH22" s="106"/>
      <c r="AI22" s="159" t="s">
        <v>419</v>
      </c>
      <c r="AJ22" s="159" t="s">
        <v>420</v>
      </c>
      <c r="AK22" s="159" t="s">
        <v>1150</v>
      </c>
      <c r="AL22" s="159"/>
      <c r="AM22" s="159"/>
      <c r="AN22" s="159" t="s">
        <v>247</v>
      </c>
      <c r="AO22" s="159"/>
      <c r="AP22" s="160">
        <v>100</v>
      </c>
      <c r="AQ22" s="160">
        <v>20</v>
      </c>
      <c r="AR22" s="160">
        <v>10</v>
      </c>
      <c r="AS22" s="160">
        <v>120</v>
      </c>
      <c r="AT22" s="161" t="e">
        <f t="shared" si="0"/>
        <v>#DIV/0!</v>
      </c>
      <c r="AU22" s="160">
        <v>270</v>
      </c>
      <c r="AV22" s="161" t="s">
        <v>1138</v>
      </c>
      <c r="AW22" s="161" t="s">
        <v>1123</v>
      </c>
      <c r="AX22" s="161" t="s">
        <v>1151</v>
      </c>
      <c r="AZ22" s="427" t="e">
        <f t="shared" si="3"/>
        <v>#DIV/0!</v>
      </c>
      <c r="BA22" s="163"/>
    </row>
    <row r="23" spans="1:53" x14ac:dyDescent="0.25">
      <c r="A23" s="114" t="s">
        <v>407</v>
      </c>
      <c r="B23" s="76" t="s">
        <v>408</v>
      </c>
      <c r="C23" s="98" t="s">
        <v>1128</v>
      </c>
      <c r="D23" s="97" t="s">
        <v>169</v>
      </c>
      <c r="E23" s="99">
        <v>1.7621464829586657E-3</v>
      </c>
      <c r="F23" s="100"/>
      <c r="G23" s="108"/>
      <c r="H23" s="109" t="s">
        <v>1128</v>
      </c>
      <c r="I23" s="109" t="s">
        <v>169</v>
      </c>
      <c r="J23" s="109">
        <v>5.9463379260333573E-4</v>
      </c>
      <c r="K23" s="109"/>
      <c r="L23" s="109"/>
      <c r="M23" s="109" t="s">
        <v>1128</v>
      </c>
      <c r="N23" s="109" t="s">
        <v>169</v>
      </c>
      <c r="O23" s="110">
        <v>1.1675126903553299E-3</v>
      </c>
      <c r="P23" s="111">
        <v>0.3559322033898305</v>
      </c>
      <c r="Q23" s="110">
        <v>6</v>
      </c>
      <c r="R23" s="110">
        <v>15</v>
      </c>
      <c r="S23" s="110">
        <v>23</v>
      </c>
      <c r="T23" s="110">
        <v>65</v>
      </c>
      <c r="U23" s="110"/>
      <c r="V23" s="110">
        <v>5</v>
      </c>
      <c r="W23" s="110">
        <v>1</v>
      </c>
      <c r="X23" s="110">
        <v>3</v>
      </c>
      <c r="Y23" s="110">
        <v>4</v>
      </c>
      <c r="Z23" s="110">
        <v>0</v>
      </c>
      <c r="AA23" s="110"/>
      <c r="AB23" s="112">
        <v>13</v>
      </c>
      <c r="AC23" s="110"/>
      <c r="AD23" s="111">
        <v>0.22033898305084745</v>
      </c>
      <c r="AE23" s="110"/>
      <c r="AF23" s="112">
        <v>3</v>
      </c>
      <c r="AG23" s="106" t="e">
        <f t="shared" si="2"/>
        <v>#DIV/0!</v>
      </c>
      <c r="AH23" s="106"/>
      <c r="AI23" s="159" t="s">
        <v>421</v>
      </c>
      <c r="AJ23" s="159" t="s">
        <v>422</v>
      </c>
      <c r="AK23" s="159" t="s">
        <v>1152</v>
      </c>
      <c r="AL23" s="159"/>
      <c r="AM23" s="159"/>
      <c r="AN23" s="159" t="s">
        <v>262</v>
      </c>
      <c r="AO23" s="159"/>
      <c r="AP23" s="160">
        <v>320</v>
      </c>
      <c r="AQ23" s="160">
        <v>100</v>
      </c>
      <c r="AR23" s="160">
        <v>0</v>
      </c>
      <c r="AS23" s="160">
        <v>410</v>
      </c>
      <c r="AT23" s="161" t="e">
        <f t="shared" si="0"/>
        <v>#DIV/0!</v>
      </c>
      <c r="AU23" s="160">
        <v>340</v>
      </c>
      <c r="AV23" s="161" t="s">
        <v>1153</v>
      </c>
      <c r="AW23" s="161" t="s">
        <v>1123</v>
      </c>
      <c r="AX23" s="161" t="s">
        <v>1151</v>
      </c>
      <c r="AZ23" s="427" t="e">
        <f t="shared" si="3"/>
        <v>#DIV/0!</v>
      </c>
      <c r="BA23" s="163"/>
    </row>
    <row r="24" spans="1:53" x14ac:dyDescent="0.25">
      <c r="A24" s="114" t="s">
        <v>409</v>
      </c>
      <c r="B24" s="76" t="s">
        <v>410</v>
      </c>
      <c r="C24" s="98" t="s">
        <v>1131</v>
      </c>
      <c r="D24" s="97" t="s">
        <v>332</v>
      </c>
      <c r="E24" s="99">
        <v>2.5469595670168737E-4</v>
      </c>
      <c r="F24" s="100"/>
      <c r="G24" s="108"/>
      <c r="H24" s="109" t="s">
        <v>1131</v>
      </c>
      <c r="I24" s="109" t="s">
        <v>332</v>
      </c>
      <c r="J24" s="109">
        <v>2.0057306590257881E-4</v>
      </c>
      <c r="K24" s="109"/>
      <c r="L24" s="109"/>
      <c r="M24" s="109" t="s">
        <v>1131</v>
      </c>
      <c r="N24" s="109" t="s">
        <v>332</v>
      </c>
      <c r="O24" s="110">
        <v>5.4122890799108564E-5</v>
      </c>
      <c r="P24" s="111">
        <v>1.3291139240506329</v>
      </c>
      <c r="Q24" s="110">
        <v>21</v>
      </c>
      <c r="R24" s="110">
        <v>22</v>
      </c>
      <c r="S24" s="110">
        <v>61</v>
      </c>
      <c r="T24" s="110">
        <v>209</v>
      </c>
      <c r="U24" s="110"/>
      <c r="V24" s="110">
        <v>8</v>
      </c>
      <c r="W24" s="110">
        <v>0</v>
      </c>
      <c r="X24" s="110">
        <v>25</v>
      </c>
      <c r="Y24" s="110">
        <v>0</v>
      </c>
      <c r="Z24" s="110">
        <v>0</v>
      </c>
      <c r="AA24" s="110"/>
      <c r="AB24" s="112">
        <v>33</v>
      </c>
      <c r="AC24" s="110"/>
      <c r="AD24" s="111">
        <v>0.41772151898734178</v>
      </c>
      <c r="AE24" s="110"/>
      <c r="AF24" s="112">
        <v>8</v>
      </c>
      <c r="AG24" s="106" t="e">
        <f t="shared" si="2"/>
        <v>#DIV/0!</v>
      </c>
      <c r="AH24" s="106"/>
      <c r="AI24" s="159"/>
      <c r="AJ24" s="159"/>
      <c r="AK24" s="159"/>
      <c r="AL24" s="159"/>
      <c r="AM24" s="159"/>
      <c r="AN24" s="159"/>
      <c r="AO24" s="159"/>
      <c r="AP24" s="161"/>
      <c r="AQ24" s="161"/>
      <c r="AR24" s="161"/>
      <c r="AS24" s="161"/>
      <c r="AT24" s="161"/>
      <c r="AU24" s="161"/>
      <c r="AV24" s="162" t="s">
        <v>394</v>
      </c>
      <c r="AW24" s="162" t="s">
        <v>394</v>
      </c>
      <c r="AX24" s="162" t="s">
        <v>394</v>
      </c>
      <c r="BA24" s="163"/>
    </row>
    <row r="25" spans="1:53" x14ac:dyDescent="0.25">
      <c r="A25" s="113"/>
      <c r="B25" s="76"/>
      <c r="C25" s="98" t="s">
        <v>1134</v>
      </c>
      <c r="D25" s="98" t="s">
        <v>205</v>
      </c>
      <c r="E25" s="99">
        <v>2.7106227106227107E-4</v>
      </c>
      <c r="F25" s="100"/>
      <c r="G25" s="108"/>
      <c r="H25" s="109" t="s">
        <v>1134</v>
      </c>
      <c r="I25" s="109" t="s">
        <v>205</v>
      </c>
      <c r="J25" s="109">
        <v>2.2710622710622711E-4</v>
      </c>
      <c r="K25" s="109"/>
      <c r="L25" s="109"/>
      <c r="M25" s="109" t="s">
        <v>1134</v>
      </c>
      <c r="N25" s="109" t="s">
        <v>205</v>
      </c>
      <c r="O25" s="110">
        <v>4.3956043956043955E-5</v>
      </c>
      <c r="P25" s="111" t="s">
        <v>394</v>
      </c>
      <c r="Q25" s="110" t="s">
        <v>394</v>
      </c>
      <c r="R25" s="110" t="s">
        <v>394</v>
      </c>
      <c r="S25" s="110" t="s">
        <v>394</v>
      </c>
      <c r="T25" s="110" t="s">
        <v>394</v>
      </c>
      <c r="U25" s="110"/>
      <c r="V25" s="110" t="s">
        <v>394</v>
      </c>
      <c r="W25" s="110" t="s">
        <v>394</v>
      </c>
      <c r="X25" s="110" t="s">
        <v>394</v>
      </c>
      <c r="Y25" s="110" t="s">
        <v>394</v>
      </c>
      <c r="Z25" s="110" t="s">
        <v>394</v>
      </c>
      <c r="AA25" s="110"/>
      <c r="AB25" s="112" t="s">
        <v>394</v>
      </c>
      <c r="AC25" s="110"/>
      <c r="AD25" s="111" t="s">
        <v>394</v>
      </c>
      <c r="AE25" s="110"/>
      <c r="AF25" s="112" t="s">
        <v>394</v>
      </c>
      <c r="AG25" s="106"/>
      <c r="AH25" s="106"/>
      <c r="AI25" s="159"/>
      <c r="AJ25" s="159"/>
      <c r="AK25" s="159"/>
      <c r="AL25" s="159"/>
      <c r="AM25" s="159"/>
      <c r="AN25" s="159"/>
      <c r="AO25" s="159"/>
      <c r="AP25" s="161"/>
      <c r="AQ25" s="161"/>
      <c r="AR25" s="161"/>
      <c r="AS25" s="161"/>
      <c r="AT25" s="161"/>
      <c r="AU25" s="161"/>
      <c r="AV25" s="162" t="s">
        <v>394</v>
      </c>
      <c r="AW25" s="162" t="s">
        <v>394</v>
      </c>
      <c r="AX25" s="162" t="s">
        <v>394</v>
      </c>
      <c r="BA25" s="163"/>
    </row>
    <row r="26" spans="1:53" x14ac:dyDescent="0.25">
      <c r="A26" s="113"/>
      <c r="B26" s="96" t="s">
        <v>411</v>
      </c>
      <c r="C26" s="98" t="s">
        <v>1137</v>
      </c>
      <c r="D26" s="97" t="s">
        <v>257</v>
      </c>
      <c r="E26" s="99">
        <v>3.650793650793651E-4</v>
      </c>
      <c r="F26" s="100"/>
      <c r="G26" s="108"/>
      <c r="H26" s="109" t="s">
        <v>1137</v>
      </c>
      <c r="I26" s="109" t="s">
        <v>257</v>
      </c>
      <c r="J26" s="109">
        <v>2.6455026455026457E-4</v>
      </c>
      <c r="K26" s="109"/>
      <c r="L26" s="109"/>
      <c r="M26" s="109" t="s">
        <v>1137</v>
      </c>
      <c r="N26" s="109" t="s">
        <v>257</v>
      </c>
      <c r="O26" s="110">
        <v>1.0052910052910053E-4</v>
      </c>
      <c r="P26" s="111" t="s">
        <v>394</v>
      </c>
      <c r="Q26" s="110" t="s">
        <v>394</v>
      </c>
      <c r="R26" s="110" t="s">
        <v>394</v>
      </c>
      <c r="S26" s="110" t="s">
        <v>394</v>
      </c>
      <c r="T26" s="110" t="s">
        <v>394</v>
      </c>
      <c r="U26" s="110"/>
      <c r="V26" s="110" t="s">
        <v>394</v>
      </c>
      <c r="W26" s="110" t="s">
        <v>394</v>
      </c>
      <c r="X26" s="110" t="s">
        <v>394</v>
      </c>
      <c r="Y26" s="110" t="s">
        <v>394</v>
      </c>
      <c r="Z26" s="110" t="s">
        <v>394</v>
      </c>
      <c r="AA26" s="110"/>
      <c r="AB26" s="112" t="s">
        <v>394</v>
      </c>
      <c r="AC26" s="110"/>
      <c r="AD26" s="111" t="s">
        <v>394</v>
      </c>
      <c r="AE26" s="110"/>
      <c r="AF26" s="112" t="s">
        <v>394</v>
      </c>
      <c r="AG26" s="106"/>
      <c r="AH26" s="106"/>
      <c r="AI26" s="159"/>
      <c r="AJ26" s="159" t="s">
        <v>423</v>
      </c>
      <c r="AK26" s="159" t="s">
        <v>1154</v>
      </c>
      <c r="AL26" s="159" t="s">
        <v>1155</v>
      </c>
      <c r="AM26" s="159"/>
      <c r="AN26" s="159"/>
      <c r="AO26" s="159"/>
      <c r="AP26" s="160">
        <v>6370</v>
      </c>
      <c r="AQ26" s="160">
        <v>1140</v>
      </c>
      <c r="AR26" s="160">
        <v>30</v>
      </c>
      <c r="AS26" s="160">
        <v>7540</v>
      </c>
      <c r="AT26" s="161" t="e">
        <f t="shared" ref="AT26" si="4">AS26/VLOOKUP(AN26,$D$18:$G$436,4,FALSE)</f>
        <v>#N/A</v>
      </c>
      <c r="AU26" s="160">
        <v>9210</v>
      </c>
      <c r="AV26" s="161" t="s">
        <v>1156</v>
      </c>
      <c r="AW26" s="161" t="s">
        <v>1157</v>
      </c>
      <c r="AX26" s="161" t="s">
        <v>1158</v>
      </c>
      <c r="AZ26" s="427" t="e">
        <f>AX26/VLOOKUP(AN26,$D$18:$G$436,4,FALSE)</f>
        <v>#N/A</v>
      </c>
      <c r="BA26" s="163"/>
    </row>
    <row r="27" spans="1:53" x14ac:dyDescent="0.25">
      <c r="A27" s="114" t="s">
        <v>413</v>
      </c>
      <c r="B27" s="76" t="s">
        <v>414</v>
      </c>
      <c r="C27" s="98" t="s">
        <v>1141</v>
      </c>
      <c r="D27" s="115" t="s">
        <v>412</v>
      </c>
      <c r="E27" s="115" t="e">
        <v>#N/A</v>
      </c>
      <c r="F27" s="100"/>
      <c r="G27" s="108"/>
      <c r="H27" s="109" t="s">
        <v>1141</v>
      </c>
      <c r="I27" s="109" t="s">
        <v>412</v>
      </c>
      <c r="J27" s="109" t="e">
        <v>#N/A</v>
      </c>
      <c r="K27" s="109"/>
      <c r="L27" s="109"/>
      <c r="M27" s="109" t="s">
        <v>1141</v>
      </c>
      <c r="N27" s="109" t="s">
        <v>412</v>
      </c>
      <c r="O27" s="110" t="e">
        <v>#N/A</v>
      </c>
      <c r="P27" s="111">
        <v>4.2441860465116283</v>
      </c>
      <c r="Q27" s="110">
        <v>19</v>
      </c>
      <c r="R27" s="110">
        <v>227</v>
      </c>
      <c r="S27" s="110">
        <v>91</v>
      </c>
      <c r="T27" s="110">
        <v>702</v>
      </c>
      <c r="U27" s="110"/>
      <c r="V27" s="110">
        <v>2</v>
      </c>
      <c r="W27" s="110">
        <v>2</v>
      </c>
      <c r="X27" s="110">
        <v>6</v>
      </c>
      <c r="Y27" s="110">
        <v>0</v>
      </c>
      <c r="Z27" s="110">
        <v>0</v>
      </c>
      <c r="AA27" s="110"/>
      <c r="AB27" s="112">
        <v>10</v>
      </c>
      <c r="AC27" s="110"/>
      <c r="AD27" s="111">
        <v>0.11627906976744186</v>
      </c>
      <c r="AE27" s="110"/>
      <c r="AF27" s="112">
        <v>39</v>
      </c>
      <c r="AG27" s="106" t="e">
        <f t="shared" ref="AG27:AG31" si="5">AF27/G27</f>
        <v>#DIV/0!</v>
      </c>
      <c r="AH27" s="106"/>
      <c r="AI27" s="159"/>
      <c r="AJ27" s="159"/>
      <c r="AK27" s="159"/>
      <c r="AL27" s="159"/>
      <c r="AM27" s="159"/>
      <c r="AN27" s="159"/>
      <c r="AO27" s="159"/>
      <c r="AP27" s="161"/>
      <c r="AQ27" s="161"/>
      <c r="AR27" s="161"/>
      <c r="AS27" s="161"/>
      <c r="AT27" s="161"/>
      <c r="AU27" s="161"/>
      <c r="AV27" s="162" t="s">
        <v>394</v>
      </c>
      <c r="AW27" s="162" t="s">
        <v>394</v>
      </c>
      <c r="AX27" s="162" t="s">
        <v>394</v>
      </c>
      <c r="BA27" s="163"/>
    </row>
    <row r="28" spans="1:53" x14ac:dyDescent="0.25">
      <c r="A28" s="114" t="s">
        <v>415</v>
      </c>
      <c r="B28" s="76" t="s">
        <v>416</v>
      </c>
      <c r="C28" s="98" t="s">
        <v>1144</v>
      </c>
      <c r="D28" s="115" t="s">
        <v>108</v>
      </c>
      <c r="E28" s="115">
        <v>9.535951045385008E-4</v>
      </c>
      <c r="F28" s="100"/>
      <c r="G28" s="108"/>
      <c r="H28" s="109" t="s">
        <v>1144</v>
      </c>
      <c r="I28" s="109" t="s">
        <v>108</v>
      </c>
      <c r="J28" s="109">
        <v>4.8444671086180521E-4</v>
      </c>
      <c r="K28" s="109"/>
      <c r="L28" s="109"/>
      <c r="M28" s="109" t="s">
        <v>1144</v>
      </c>
      <c r="N28" s="109" t="s">
        <v>108</v>
      </c>
      <c r="O28" s="110">
        <v>4.6914839367669559E-4</v>
      </c>
      <c r="P28" s="111">
        <v>1.9914529914529915</v>
      </c>
      <c r="Q28" s="110">
        <v>13</v>
      </c>
      <c r="R28" s="110">
        <v>6</v>
      </c>
      <c r="S28" s="110">
        <v>160</v>
      </c>
      <c r="T28" s="110">
        <v>412</v>
      </c>
      <c r="U28" s="110"/>
      <c r="V28" s="110">
        <v>0</v>
      </c>
      <c r="W28" s="110">
        <v>7</v>
      </c>
      <c r="X28" s="110">
        <v>27</v>
      </c>
      <c r="Y28" s="110">
        <v>0</v>
      </c>
      <c r="Z28" s="110">
        <v>0</v>
      </c>
      <c r="AA28" s="110"/>
      <c r="AB28" s="112">
        <v>34</v>
      </c>
      <c r="AC28" s="110"/>
      <c r="AD28" s="111">
        <v>0.29059829059829062</v>
      </c>
      <c r="AE28" s="110"/>
      <c r="AF28" s="112">
        <v>19</v>
      </c>
      <c r="AG28" s="106" t="e">
        <f t="shared" si="5"/>
        <v>#DIV/0!</v>
      </c>
      <c r="AH28" s="106"/>
      <c r="AI28" s="159" t="s">
        <v>424</v>
      </c>
      <c r="AJ28" s="159" t="s">
        <v>425</v>
      </c>
      <c r="AK28" s="159" t="s">
        <v>1159</v>
      </c>
      <c r="AL28" s="159"/>
      <c r="AM28" s="159"/>
      <c r="AN28" s="159" t="s">
        <v>26</v>
      </c>
      <c r="AO28" s="159"/>
      <c r="AP28" s="160">
        <v>90</v>
      </c>
      <c r="AQ28" s="160">
        <v>110</v>
      </c>
      <c r="AR28" s="160">
        <v>0</v>
      </c>
      <c r="AS28" s="160">
        <v>200</v>
      </c>
      <c r="AT28" s="161" t="e">
        <f t="shared" ref="AT28:AT33" si="6">AS28/VLOOKUP(AN28,$D$18:$G$436,4,FALSE)</f>
        <v>#DIV/0!</v>
      </c>
      <c r="AU28" s="160">
        <v>270</v>
      </c>
      <c r="AV28" s="161" t="s">
        <v>1153</v>
      </c>
      <c r="AW28" s="161" t="s">
        <v>1123</v>
      </c>
      <c r="AX28" s="161" t="s">
        <v>1160</v>
      </c>
      <c r="AZ28" s="427" t="e">
        <f t="shared" ref="AZ28:AZ33" si="7">AX28/VLOOKUP(AN28,$D$18:$G$436,4,FALSE)</f>
        <v>#DIV/0!</v>
      </c>
      <c r="BA28" s="163"/>
    </row>
    <row r="29" spans="1:53" x14ac:dyDescent="0.25">
      <c r="A29" s="114" t="s">
        <v>417</v>
      </c>
      <c r="B29" s="76" t="s">
        <v>418</v>
      </c>
      <c r="C29" s="98" t="s">
        <v>1146</v>
      </c>
      <c r="D29" s="115" t="s">
        <v>174</v>
      </c>
      <c r="E29" s="115">
        <v>6.0714285714285714E-3</v>
      </c>
      <c r="F29" s="100"/>
      <c r="G29" s="108"/>
      <c r="H29" s="109" t="s">
        <v>1146</v>
      </c>
      <c r="I29" s="109" t="s">
        <v>174</v>
      </c>
      <c r="J29" s="109">
        <v>1.2039764359351988E-3</v>
      </c>
      <c r="K29" s="109"/>
      <c r="L29" s="109"/>
      <c r="M29" s="109" t="s">
        <v>1146</v>
      </c>
      <c r="N29" s="109" t="s">
        <v>174</v>
      </c>
      <c r="O29" s="110">
        <v>4.867452135493373E-3</v>
      </c>
      <c r="P29" s="111">
        <v>5.7045454545454541</v>
      </c>
      <c r="Q29" s="110">
        <v>70</v>
      </c>
      <c r="R29" s="110">
        <v>155</v>
      </c>
      <c r="S29" s="110">
        <v>34</v>
      </c>
      <c r="T29" s="110">
        <v>761</v>
      </c>
      <c r="U29" s="110"/>
      <c r="V29" s="110">
        <v>0</v>
      </c>
      <c r="W29" s="110">
        <v>0</v>
      </c>
      <c r="X29" s="110">
        <v>33</v>
      </c>
      <c r="Y29" s="110">
        <v>0</v>
      </c>
      <c r="Z29" s="110">
        <v>0</v>
      </c>
      <c r="AA29" s="110"/>
      <c r="AB29" s="112">
        <v>33</v>
      </c>
      <c r="AC29" s="110"/>
      <c r="AD29" s="111">
        <v>0.375</v>
      </c>
      <c r="AE29" s="110"/>
      <c r="AF29" s="112">
        <v>48</v>
      </c>
      <c r="AG29" s="106" t="e">
        <f t="shared" si="5"/>
        <v>#DIV/0!</v>
      </c>
      <c r="AH29" s="106"/>
      <c r="AI29" s="159" t="s">
        <v>426</v>
      </c>
      <c r="AJ29" s="159" t="s">
        <v>427</v>
      </c>
      <c r="AK29" s="159" t="s">
        <v>1161</v>
      </c>
      <c r="AL29" s="159"/>
      <c r="AM29" s="159"/>
      <c r="AN29" s="159" t="s">
        <v>27</v>
      </c>
      <c r="AO29" s="159"/>
      <c r="AP29" s="160">
        <v>20</v>
      </c>
      <c r="AQ29" s="160">
        <v>110</v>
      </c>
      <c r="AR29" s="160">
        <v>0</v>
      </c>
      <c r="AS29" s="160">
        <v>120</v>
      </c>
      <c r="AT29" s="161" t="e">
        <f t="shared" si="6"/>
        <v>#DIV/0!</v>
      </c>
      <c r="AU29" s="160">
        <v>40</v>
      </c>
      <c r="AV29" s="161" t="s">
        <v>1123</v>
      </c>
      <c r="AW29" s="161" t="s">
        <v>1123</v>
      </c>
      <c r="AX29" s="161" t="s">
        <v>1153</v>
      </c>
      <c r="AZ29" s="427" t="e">
        <f t="shared" si="7"/>
        <v>#DIV/0!</v>
      </c>
      <c r="BA29" s="163"/>
    </row>
    <row r="30" spans="1:53" x14ac:dyDescent="0.25">
      <c r="A30" s="114" t="s">
        <v>419</v>
      </c>
      <c r="B30" s="76" t="s">
        <v>420</v>
      </c>
      <c r="C30" s="98" t="s">
        <v>1148</v>
      </c>
      <c r="D30" s="115" t="s">
        <v>186</v>
      </c>
      <c r="E30" s="115">
        <v>4.4444444444444447E-4</v>
      </c>
      <c r="F30" s="100"/>
      <c r="G30" s="108"/>
      <c r="H30" s="109" t="s">
        <v>1148</v>
      </c>
      <c r="I30" s="109" t="s">
        <v>186</v>
      </c>
      <c r="J30" s="109">
        <v>2.5757575757575756E-4</v>
      </c>
      <c r="K30" s="109"/>
      <c r="L30" s="109"/>
      <c r="M30" s="109" t="s">
        <v>1148</v>
      </c>
      <c r="N30" s="109" t="s">
        <v>186</v>
      </c>
      <c r="O30" s="110">
        <v>1.8686868686868687E-4</v>
      </c>
      <c r="P30" s="111">
        <v>2.8208955223880596</v>
      </c>
      <c r="Q30" s="110">
        <v>25</v>
      </c>
      <c r="R30" s="110">
        <v>15</v>
      </c>
      <c r="S30" s="110">
        <v>115</v>
      </c>
      <c r="T30" s="110">
        <v>344</v>
      </c>
      <c r="U30" s="110"/>
      <c r="V30" s="110">
        <v>8</v>
      </c>
      <c r="W30" s="110">
        <v>0</v>
      </c>
      <c r="X30" s="110">
        <v>4</v>
      </c>
      <c r="Y30" s="110">
        <v>0</v>
      </c>
      <c r="Z30" s="110">
        <v>0</v>
      </c>
      <c r="AA30" s="110"/>
      <c r="AB30" s="112">
        <v>12</v>
      </c>
      <c r="AC30" s="110"/>
      <c r="AD30" s="111">
        <v>0.17910447761194029</v>
      </c>
      <c r="AE30" s="110"/>
      <c r="AF30" s="112">
        <v>26</v>
      </c>
      <c r="AG30" s="106" t="e">
        <f t="shared" si="5"/>
        <v>#DIV/0!</v>
      </c>
      <c r="AH30" s="106"/>
      <c r="AI30" s="159" t="s">
        <v>428</v>
      </c>
      <c r="AJ30" s="159" t="s">
        <v>429</v>
      </c>
      <c r="AK30" s="159" t="s">
        <v>1162</v>
      </c>
      <c r="AL30" s="159"/>
      <c r="AM30" s="159"/>
      <c r="AN30" s="159" t="s">
        <v>323</v>
      </c>
      <c r="AO30" s="159"/>
      <c r="AP30" s="160">
        <v>280</v>
      </c>
      <c r="AQ30" s="160">
        <v>80</v>
      </c>
      <c r="AR30" s="160">
        <v>0</v>
      </c>
      <c r="AS30" s="160">
        <v>360</v>
      </c>
      <c r="AT30" s="161" t="e">
        <f t="shared" si="6"/>
        <v>#DIV/0!</v>
      </c>
      <c r="AU30" s="160">
        <v>390</v>
      </c>
      <c r="AV30" s="161" t="s">
        <v>1163</v>
      </c>
      <c r="AW30" s="161" t="s">
        <v>1123</v>
      </c>
      <c r="AX30" s="161" t="s">
        <v>1164</v>
      </c>
      <c r="AZ30" s="427" t="e">
        <f t="shared" si="7"/>
        <v>#DIV/0!</v>
      </c>
      <c r="BA30" s="163"/>
    </row>
    <row r="31" spans="1:53" x14ac:dyDescent="0.25">
      <c r="A31" s="114" t="s">
        <v>421</v>
      </c>
      <c r="B31" s="76" t="s">
        <v>422</v>
      </c>
      <c r="C31" s="98" t="s">
        <v>1150</v>
      </c>
      <c r="D31" s="115" t="s">
        <v>247</v>
      </c>
      <c r="E31" s="115">
        <v>1.4199192462987886E-3</v>
      </c>
      <c r="F31" s="100"/>
      <c r="G31" s="108"/>
      <c r="H31" s="109" t="s">
        <v>1150</v>
      </c>
      <c r="I31" s="109" t="s">
        <v>247</v>
      </c>
      <c r="J31" s="109">
        <v>1.9515477792732166E-4</v>
      </c>
      <c r="K31" s="109"/>
      <c r="L31" s="109"/>
      <c r="M31" s="109" t="s">
        <v>1150</v>
      </c>
      <c r="N31" s="109" t="s">
        <v>247</v>
      </c>
      <c r="O31" s="110">
        <v>1.224764468371467E-3</v>
      </c>
      <c r="P31" s="111">
        <v>1.3719008264462811</v>
      </c>
      <c r="Q31" s="110">
        <v>14</v>
      </c>
      <c r="R31" s="110">
        <v>5</v>
      </c>
      <c r="S31" s="110">
        <v>51</v>
      </c>
      <c r="T31" s="110">
        <v>236</v>
      </c>
      <c r="U31" s="110"/>
      <c r="V31" s="110">
        <v>3</v>
      </c>
      <c r="W31" s="110">
        <v>0</v>
      </c>
      <c r="X31" s="110">
        <v>3</v>
      </c>
      <c r="Y31" s="110">
        <v>0</v>
      </c>
      <c r="Z31" s="110">
        <v>0</v>
      </c>
      <c r="AA31" s="110"/>
      <c r="AB31" s="112">
        <v>6</v>
      </c>
      <c r="AC31" s="110"/>
      <c r="AD31" s="111">
        <v>4.9586776859504134E-2</v>
      </c>
      <c r="AE31" s="110"/>
      <c r="AF31" s="112">
        <v>59</v>
      </c>
      <c r="AG31" s="106" t="e">
        <f t="shared" si="5"/>
        <v>#DIV/0!</v>
      </c>
      <c r="AH31" s="106"/>
      <c r="AI31" s="159" t="s">
        <v>430</v>
      </c>
      <c r="AJ31" s="159" t="s">
        <v>431</v>
      </c>
      <c r="AK31" s="159" t="s">
        <v>1165</v>
      </c>
      <c r="AL31" s="159"/>
      <c r="AM31" s="159"/>
      <c r="AN31" s="159" t="s">
        <v>58</v>
      </c>
      <c r="AO31" s="159"/>
      <c r="AP31" s="161" t="s">
        <v>551</v>
      </c>
      <c r="AQ31" s="161" t="s">
        <v>551</v>
      </c>
      <c r="AR31" s="161" t="s">
        <v>551</v>
      </c>
      <c r="AS31" s="161" t="s">
        <v>551</v>
      </c>
      <c r="AT31" s="161" t="e">
        <f t="shared" si="6"/>
        <v>#VALUE!</v>
      </c>
      <c r="AU31" s="161" t="s">
        <v>551</v>
      </c>
      <c r="AV31" s="161" t="s">
        <v>551</v>
      </c>
      <c r="AW31" s="161" t="s">
        <v>551</v>
      </c>
      <c r="AX31" s="161" t="s">
        <v>551</v>
      </c>
      <c r="AZ31" s="427" t="e">
        <f t="shared" si="7"/>
        <v>#VALUE!</v>
      </c>
      <c r="BA31" s="163"/>
    </row>
    <row r="32" spans="1:53" x14ac:dyDescent="0.25">
      <c r="A32" s="113"/>
      <c r="B32" s="116"/>
      <c r="C32" s="97" t="s">
        <v>1152</v>
      </c>
      <c r="D32" s="98" t="s">
        <v>262</v>
      </c>
      <c r="E32" s="99">
        <v>1.1669075144508671E-3</v>
      </c>
      <c r="F32" s="100"/>
      <c r="G32" s="108"/>
      <c r="H32" s="109" t="s">
        <v>1152</v>
      </c>
      <c r="I32" s="109" t="s">
        <v>262</v>
      </c>
      <c r="J32" s="109">
        <v>3.5765895953757224E-4</v>
      </c>
      <c r="K32" s="109"/>
      <c r="L32" s="109"/>
      <c r="M32" s="109" t="s">
        <v>1152</v>
      </c>
      <c r="N32" s="109" t="s">
        <v>262</v>
      </c>
      <c r="O32" s="110">
        <v>8.1286127167630061E-4</v>
      </c>
      <c r="P32" s="111" t="s">
        <v>394</v>
      </c>
      <c r="Q32" s="110" t="s">
        <v>394</v>
      </c>
      <c r="R32" s="110" t="s">
        <v>394</v>
      </c>
      <c r="S32" s="110" t="s">
        <v>394</v>
      </c>
      <c r="T32" s="110" t="s">
        <v>394</v>
      </c>
      <c r="U32" s="110"/>
      <c r="V32" s="110" t="s">
        <v>394</v>
      </c>
      <c r="W32" s="110" t="s">
        <v>394</v>
      </c>
      <c r="X32" s="110" t="s">
        <v>394</v>
      </c>
      <c r="Y32" s="110" t="s">
        <v>394</v>
      </c>
      <c r="Z32" s="110" t="s">
        <v>394</v>
      </c>
      <c r="AA32" s="110"/>
      <c r="AB32" s="112" t="s">
        <v>394</v>
      </c>
      <c r="AC32" s="110"/>
      <c r="AD32" s="111" t="s">
        <v>394</v>
      </c>
      <c r="AE32" s="110"/>
      <c r="AF32" s="112" t="s">
        <v>394</v>
      </c>
      <c r="AG32" s="106"/>
      <c r="AH32" s="106"/>
      <c r="AI32" s="159" t="s">
        <v>432</v>
      </c>
      <c r="AJ32" s="159" t="s">
        <v>433</v>
      </c>
      <c r="AK32" s="159" t="s">
        <v>1166</v>
      </c>
      <c r="AL32" s="159"/>
      <c r="AM32" s="159"/>
      <c r="AN32" s="159" t="s">
        <v>117</v>
      </c>
      <c r="AO32" s="159"/>
      <c r="AP32" s="161" t="s">
        <v>551</v>
      </c>
      <c r="AQ32" s="161" t="s">
        <v>551</v>
      </c>
      <c r="AR32" s="161" t="s">
        <v>551</v>
      </c>
      <c r="AS32" s="161" t="s">
        <v>551</v>
      </c>
      <c r="AT32" s="161" t="e">
        <f t="shared" si="6"/>
        <v>#VALUE!</v>
      </c>
      <c r="AU32" s="161" t="s">
        <v>551</v>
      </c>
      <c r="AV32" s="161" t="s">
        <v>551</v>
      </c>
      <c r="AW32" s="161" t="s">
        <v>551</v>
      </c>
      <c r="AX32" s="161" t="s">
        <v>551</v>
      </c>
      <c r="AZ32" s="427" t="e">
        <f t="shared" si="7"/>
        <v>#VALUE!</v>
      </c>
      <c r="BA32" s="163"/>
    </row>
    <row r="33" spans="1:53" x14ac:dyDescent="0.25">
      <c r="A33" s="95">
        <v>9</v>
      </c>
      <c r="B33" s="96" t="s">
        <v>423</v>
      </c>
      <c r="C33" s="97"/>
      <c r="D33" s="98"/>
      <c r="E33" s="99"/>
      <c r="F33" s="100"/>
      <c r="G33" s="101"/>
      <c r="H33" s="102"/>
      <c r="I33" s="102"/>
      <c r="J33" s="102"/>
      <c r="K33" s="102"/>
      <c r="L33" s="102"/>
      <c r="M33" s="102"/>
      <c r="N33" s="102"/>
      <c r="O33" s="103"/>
      <c r="P33" s="104">
        <v>1.3681337427499147</v>
      </c>
      <c r="Q33" s="103">
        <v>710</v>
      </c>
      <c r="R33" s="103">
        <v>3200</v>
      </c>
      <c r="S33" s="103">
        <v>2420</v>
      </c>
      <c r="T33" s="103">
        <v>10340</v>
      </c>
      <c r="U33" s="103"/>
      <c r="V33" s="103">
        <v>60</v>
      </c>
      <c r="W33" s="103">
        <v>320</v>
      </c>
      <c r="X33" s="103">
        <v>340</v>
      </c>
      <c r="Y33" s="103">
        <v>30</v>
      </c>
      <c r="Z33" s="103">
        <v>130</v>
      </c>
      <c r="AA33" s="103"/>
      <c r="AB33" s="105">
        <v>880</v>
      </c>
      <c r="AC33" s="103"/>
      <c r="AD33" s="104">
        <v>0.3002388263391334</v>
      </c>
      <c r="AE33" s="103"/>
      <c r="AF33" s="105">
        <v>550</v>
      </c>
      <c r="AG33" s="106" t="e">
        <f>AF33/G33</f>
        <v>#DIV/0!</v>
      </c>
      <c r="AH33" s="106"/>
      <c r="AI33" s="159" t="s">
        <v>434</v>
      </c>
      <c r="AJ33" s="159" t="s">
        <v>435</v>
      </c>
      <c r="AK33" s="159" t="s">
        <v>1167</v>
      </c>
      <c r="AL33" s="159"/>
      <c r="AM33" s="159"/>
      <c r="AN33" s="159" t="s">
        <v>291</v>
      </c>
      <c r="AO33" s="159"/>
      <c r="AP33" s="160">
        <v>460</v>
      </c>
      <c r="AQ33" s="160">
        <v>20</v>
      </c>
      <c r="AR33" s="160">
        <v>0</v>
      </c>
      <c r="AS33" s="160">
        <v>480</v>
      </c>
      <c r="AT33" s="161" t="e">
        <f t="shared" si="6"/>
        <v>#DIV/0!</v>
      </c>
      <c r="AU33" s="160">
        <v>340</v>
      </c>
      <c r="AV33" s="161" t="s">
        <v>1123</v>
      </c>
      <c r="AW33" s="161" t="s">
        <v>1123</v>
      </c>
      <c r="AX33" s="161" t="s">
        <v>1168</v>
      </c>
      <c r="AZ33" s="427" t="e">
        <f t="shared" si="7"/>
        <v>#DIV/0!</v>
      </c>
      <c r="BA33" s="163"/>
    </row>
    <row r="34" spans="1:53" x14ac:dyDescent="0.25">
      <c r="A34" s="113"/>
      <c r="B34" s="76"/>
      <c r="C34" s="98" t="s">
        <v>1154</v>
      </c>
      <c r="D34" s="98" t="s">
        <v>1843</v>
      </c>
      <c r="E34" s="99" t="e">
        <v>#N/A</v>
      </c>
      <c r="F34" s="100"/>
      <c r="G34" s="108"/>
      <c r="H34" s="109" t="s">
        <v>1154</v>
      </c>
      <c r="I34" s="109" t="s">
        <v>1843</v>
      </c>
      <c r="J34" s="109" t="e">
        <v>#N/A</v>
      </c>
      <c r="K34" s="109"/>
      <c r="L34" s="109"/>
      <c r="M34" s="109" t="s">
        <v>1154</v>
      </c>
      <c r="N34" s="109" t="s">
        <v>1843</v>
      </c>
      <c r="O34" s="110" t="e">
        <v>#N/A</v>
      </c>
      <c r="P34" s="111" t="s">
        <v>394</v>
      </c>
      <c r="Q34" s="110" t="s">
        <v>394</v>
      </c>
      <c r="R34" s="110" t="s">
        <v>394</v>
      </c>
      <c r="S34" s="110" t="s">
        <v>394</v>
      </c>
      <c r="T34" s="110" t="s">
        <v>394</v>
      </c>
      <c r="U34" s="110"/>
      <c r="V34" s="110" t="s">
        <v>394</v>
      </c>
      <c r="W34" s="110" t="s">
        <v>394</v>
      </c>
      <c r="X34" s="110" t="s">
        <v>394</v>
      </c>
      <c r="Y34" s="110" t="s">
        <v>394</v>
      </c>
      <c r="Z34" s="110" t="s">
        <v>394</v>
      </c>
      <c r="AA34" s="110"/>
      <c r="AB34" s="112" t="s">
        <v>394</v>
      </c>
      <c r="AC34" s="110"/>
      <c r="AD34" s="111" t="s">
        <v>394</v>
      </c>
      <c r="AE34" s="110"/>
      <c r="AF34" s="112" t="s">
        <v>394</v>
      </c>
      <c r="AG34" s="106" t="e">
        <f t="shared" ref="AG34:AG97" si="8">AF34/G34</f>
        <v>#VALUE!</v>
      </c>
      <c r="AH34" s="106"/>
      <c r="AI34" s="159"/>
      <c r="AJ34" s="159"/>
      <c r="AK34" s="159"/>
      <c r="AL34" s="159"/>
      <c r="AM34" s="159"/>
      <c r="AN34" s="159"/>
      <c r="AO34" s="159"/>
      <c r="AP34" s="161"/>
      <c r="AQ34" s="161"/>
      <c r="AR34" s="161"/>
      <c r="AS34" s="161"/>
      <c r="AT34" s="161"/>
      <c r="AU34" s="161"/>
      <c r="AV34" s="162" t="s">
        <v>394</v>
      </c>
      <c r="AW34" s="162" t="s">
        <v>394</v>
      </c>
      <c r="AX34" s="162" t="s">
        <v>394</v>
      </c>
      <c r="BA34" s="163"/>
    </row>
    <row r="35" spans="1:53" x14ac:dyDescent="0.25">
      <c r="A35" s="114" t="s">
        <v>424</v>
      </c>
      <c r="B35" s="76" t="s">
        <v>425</v>
      </c>
      <c r="C35" s="98" t="s">
        <v>1159</v>
      </c>
      <c r="D35" s="97" t="s">
        <v>26</v>
      </c>
      <c r="E35" s="99">
        <v>8.9717046238785368E-4</v>
      </c>
      <c r="F35" s="100"/>
      <c r="G35" s="108"/>
      <c r="H35" s="109" t="s">
        <v>1159</v>
      </c>
      <c r="I35" s="109" t="s">
        <v>26</v>
      </c>
      <c r="J35" s="109">
        <v>7.79848171152519E-4</v>
      </c>
      <c r="K35" s="109"/>
      <c r="L35" s="109"/>
      <c r="M35" s="109" t="s">
        <v>1159</v>
      </c>
      <c r="N35" s="109" t="s">
        <v>26</v>
      </c>
      <c r="O35" s="110">
        <v>1.1732229123533472E-4</v>
      </c>
      <c r="P35" s="111">
        <v>0.74545454545454548</v>
      </c>
      <c r="Q35" s="110">
        <v>3</v>
      </c>
      <c r="R35" s="110">
        <v>25</v>
      </c>
      <c r="S35" s="110">
        <v>38</v>
      </c>
      <c r="T35" s="110">
        <v>107</v>
      </c>
      <c r="U35" s="110"/>
      <c r="V35" s="110">
        <v>0</v>
      </c>
      <c r="W35" s="110">
        <v>0</v>
      </c>
      <c r="X35" s="110">
        <v>0</v>
      </c>
      <c r="Y35" s="110">
        <v>0</v>
      </c>
      <c r="Z35" s="110">
        <v>2</v>
      </c>
      <c r="AA35" s="110"/>
      <c r="AB35" s="112">
        <v>2</v>
      </c>
      <c r="AC35" s="110"/>
      <c r="AD35" s="111">
        <v>3.6363636363636362E-2</v>
      </c>
      <c r="AE35" s="110"/>
      <c r="AF35" s="112">
        <v>3</v>
      </c>
      <c r="AG35" s="106" t="e">
        <f t="shared" si="8"/>
        <v>#DIV/0!</v>
      </c>
      <c r="AH35" s="106"/>
      <c r="AI35" s="159"/>
      <c r="AJ35" s="159" t="s">
        <v>1169</v>
      </c>
      <c r="AK35" s="159" t="s">
        <v>1170</v>
      </c>
      <c r="AL35" s="159"/>
      <c r="AM35" s="159" t="s">
        <v>324</v>
      </c>
      <c r="AN35" s="159" t="s">
        <v>324</v>
      </c>
      <c r="AO35" s="159"/>
      <c r="AP35" s="160">
        <v>600</v>
      </c>
      <c r="AQ35" s="160">
        <v>130</v>
      </c>
      <c r="AR35" s="160">
        <v>0</v>
      </c>
      <c r="AS35" s="160">
        <v>740</v>
      </c>
      <c r="AT35" s="161" t="e">
        <f t="shared" ref="AT35:AT41" si="9">AS35/VLOOKUP(AN35,$D$18:$G$436,4,FALSE)</f>
        <v>#DIV/0!</v>
      </c>
      <c r="AU35" s="160">
        <v>620</v>
      </c>
      <c r="AV35" s="161" t="s">
        <v>1132</v>
      </c>
      <c r="AW35" s="161" t="s">
        <v>1123</v>
      </c>
      <c r="AX35" s="161" t="s">
        <v>1171</v>
      </c>
      <c r="AZ35" s="427" t="e">
        <f t="shared" ref="AZ35:AZ41" si="10">AX35/VLOOKUP(AN35,$D$18:$G$436,4,FALSE)</f>
        <v>#DIV/0!</v>
      </c>
      <c r="BA35" s="163"/>
    </row>
    <row r="36" spans="1:53" x14ac:dyDescent="0.25">
      <c r="A36" s="114" t="s">
        <v>426</v>
      </c>
      <c r="B36" s="76" t="s">
        <v>427</v>
      </c>
      <c r="C36" s="98" t="s">
        <v>1161</v>
      </c>
      <c r="D36" s="97" t="s">
        <v>27</v>
      </c>
      <c r="E36" s="99">
        <v>1.8894331700489854E-3</v>
      </c>
      <c r="F36" s="100"/>
      <c r="G36" s="108"/>
      <c r="H36" s="109" t="s">
        <v>1161</v>
      </c>
      <c r="I36" s="109" t="s">
        <v>27</v>
      </c>
      <c r="J36" s="109">
        <v>1.0846745976207139E-3</v>
      </c>
      <c r="K36" s="109"/>
      <c r="L36" s="109"/>
      <c r="M36" s="109" t="s">
        <v>1161</v>
      </c>
      <c r="N36" s="109" t="s">
        <v>27</v>
      </c>
      <c r="O36" s="110">
        <v>8.0475857242827149E-4</v>
      </c>
      <c r="P36" s="111">
        <v>0.7846153846153846</v>
      </c>
      <c r="Q36" s="110">
        <v>7</v>
      </c>
      <c r="R36" s="110">
        <v>1127</v>
      </c>
      <c r="S36" s="110">
        <v>5</v>
      </c>
      <c r="T36" s="110">
        <v>1190</v>
      </c>
      <c r="U36" s="110"/>
      <c r="V36" s="110">
        <v>0</v>
      </c>
      <c r="W36" s="110">
        <v>21</v>
      </c>
      <c r="X36" s="110">
        <v>0</v>
      </c>
      <c r="Y36" s="110">
        <v>0</v>
      </c>
      <c r="Z36" s="110">
        <v>1</v>
      </c>
      <c r="AA36" s="110"/>
      <c r="AB36" s="112">
        <v>22</v>
      </c>
      <c r="AC36" s="110"/>
      <c r="AD36" s="111">
        <v>0.33846153846153848</v>
      </c>
      <c r="AE36" s="110"/>
      <c r="AF36" s="112">
        <v>3</v>
      </c>
      <c r="AG36" s="106" t="e">
        <f t="shared" si="8"/>
        <v>#DIV/0!</v>
      </c>
      <c r="AH36" s="106"/>
      <c r="AI36" s="159" t="s">
        <v>436</v>
      </c>
      <c r="AJ36" s="159" t="s">
        <v>437</v>
      </c>
      <c r="AK36" s="159" t="s">
        <v>1172</v>
      </c>
      <c r="AL36" s="159"/>
      <c r="AM36" s="159"/>
      <c r="AN36" s="159" t="s">
        <v>2</v>
      </c>
      <c r="AO36" s="159"/>
      <c r="AP36" s="160">
        <v>120</v>
      </c>
      <c r="AQ36" s="160">
        <v>50</v>
      </c>
      <c r="AR36" s="160">
        <v>0</v>
      </c>
      <c r="AS36" s="160">
        <v>180</v>
      </c>
      <c r="AT36" s="161" t="e">
        <f t="shared" si="9"/>
        <v>#DIV/0!</v>
      </c>
      <c r="AU36" s="160">
        <v>80</v>
      </c>
      <c r="AV36" s="161" t="s">
        <v>1173</v>
      </c>
      <c r="AW36" s="161" t="s">
        <v>1123</v>
      </c>
      <c r="AX36" s="161" t="s">
        <v>1122</v>
      </c>
      <c r="AZ36" s="427" t="e">
        <f t="shared" si="10"/>
        <v>#DIV/0!</v>
      </c>
      <c r="BA36" s="163"/>
    </row>
    <row r="37" spans="1:53" x14ac:dyDescent="0.25">
      <c r="A37" s="76" t="s">
        <v>428</v>
      </c>
      <c r="B37" s="76" t="s">
        <v>429</v>
      </c>
      <c r="C37" s="98" t="s">
        <v>1162</v>
      </c>
      <c r="D37" s="97" t="s">
        <v>323</v>
      </c>
      <c r="E37" s="99">
        <v>7.8703703703703705E-4</v>
      </c>
      <c r="F37" s="100"/>
      <c r="G37" s="108"/>
      <c r="H37" s="109" t="s">
        <v>1162</v>
      </c>
      <c r="I37" s="109" t="s">
        <v>323</v>
      </c>
      <c r="J37" s="109">
        <v>6.1819172113289757E-4</v>
      </c>
      <c r="K37" s="109"/>
      <c r="L37" s="109"/>
      <c r="M37" s="109" t="s">
        <v>1162</v>
      </c>
      <c r="N37" s="109" t="s">
        <v>323</v>
      </c>
      <c r="O37" s="110">
        <v>1.6884531590413942E-4</v>
      </c>
      <c r="P37" s="111">
        <v>0.35947712418300654</v>
      </c>
      <c r="Q37" s="110">
        <v>13</v>
      </c>
      <c r="R37" s="110">
        <v>56</v>
      </c>
      <c r="S37" s="110">
        <v>74</v>
      </c>
      <c r="T37" s="110">
        <v>198</v>
      </c>
      <c r="U37" s="110"/>
      <c r="V37" s="110">
        <v>2</v>
      </c>
      <c r="W37" s="110">
        <v>8</v>
      </c>
      <c r="X37" s="110">
        <v>3</v>
      </c>
      <c r="Y37" s="110">
        <v>0</v>
      </c>
      <c r="Z37" s="110">
        <v>0</v>
      </c>
      <c r="AA37" s="110"/>
      <c r="AB37" s="112">
        <v>13</v>
      </c>
      <c r="AC37" s="110"/>
      <c r="AD37" s="111">
        <v>8.4967320261437912E-2</v>
      </c>
      <c r="AE37" s="110"/>
      <c r="AF37" s="112">
        <v>5</v>
      </c>
      <c r="AG37" s="106" t="e">
        <f t="shared" si="8"/>
        <v>#DIV/0!</v>
      </c>
      <c r="AH37" s="106"/>
      <c r="AI37" s="159" t="s">
        <v>438</v>
      </c>
      <c r="AJ37" s="159" t="s">
        <v>439</v>
      </c>
      <c r="AK37" s="159" t="s">
        <v>1174</v>
      </c>
      <c r="AL37" s="159"/>
      <c r="AM37" s="159"/>
      <c r="AN37" s="159" t="s">
        <v>17</v>
      </c>
      <c r="AO37" s="159"/>
      <c r="AP37" s="160">
        <v>40</v>
      </c>
      <c r="AQ37" s="160">
        <v>40</v>
      </c>
      <c r="AR37" s="160">
        <v>0</v>
      </c>
      <c r="AS37" s="160">
        <v>80</v>
      </c>
      <c r="AT37" s="161" t="e">
        <f t="shared" si="9"/>
        <v>#DIV/0!</v>
      </c>
      <c r="AU37" s="160">
        <v>60</v>
      </c>
      <c r="AV37" s="161" t="s">
        <v>1123</v>
      </c>
      <c r="AW37" s="161" t="s">
        <v>1123</v>
      </c>
      <c r="AX37" s="161" t="s">
        <v>1135</v>
      </c>
      <c r="AZ37" s="427" t="e">
        <f t="shared" si="10"/>
        <v>#DIV/0!</v>
      </c>
      <c r="BA37" s="163"/>
    </row>
    <row r="38" spans="1:53" x14ac:dyDescent="0.25">
      <c r="A38" s="76" t="s">
        <v>430</v>
      </c>
      <c r="B38" s="76" t="s">
        <v>431</v>
      </c>
      <c r="C38" s="98" t="s">
        <v>1165</v>
      </c>
      <c r="D38" s="97" t="s">
        <v>58</v>
      </c>
      <c r="E38" s="99">
        <v>1.0048573163327261E-3</v>
      </c>
      <c r="F38" s="100"/>
      <c r="G38" s="108"/>
      <c r="H38" s="109" t="s">
        <v>1165</v>
      </c>
      <c r="I38" s="109" t="s">
        <v>58</v>
      </c>
      <c r="J38" s="109">
        <v>5.4948391013964781E-4</v>
      </c>
      <c r="K38" s="109"/>
      <c r="L38" s="109"/>
      <c r="M38" s="109" t="s">
        <v>1165</v>
      </c>
      <c r="N38" s="109" t="s">
        <v>58</v>
      </c>
      <c r="O38" s="110">
        <v>4.584092289010322E-4</v>
      </c>
      <c r="P38" s="111">
        <v>0.24637681159420291</v>
      </c>
      <c r="Q38" s="110">
        <v>1</v>
      </c>
      <c r="R38" s="110">
        <v>4</v>
      </c>
      <c r="S38" s="110">
        <v>45</v>
      </c>
      <c r="T38" s="110">
        <v>84</v>
      </c>
      <c r="U38" s="110"/>
      <c r="V38" s="110">
        <v>1</v>
      </c>
      <c r="W38" s="110">
        <v>1</v>
      </c>
      <c r="X38" s="110">
        <v>11</v>
      </c>
      <c r="Y38" s="110">
        <v>3</v>
      </c>
      <c r="Z38" s="110">
        <v>6</v>
      </c>
      <c r="AA38" s="110"/>
      <c r="AB38" s="112">
        <v>22</v>
      </c>
      <c r="AC38" s="110"/>
      <c r="AD38" s="111">
        <v>0.15942028985507245</v>
      </c>
      <c r="AE38" s="110"/>
      <c r="AF38" s="112">
        <v>2</v>
      </c>
      <c r="AG38" s="106" t="e">
        <f t="shared" si="8"/>
        <v>#DIV/0!</v>
      </c>
      <c r="AH38" s="106"/>
      <c r="AI38" s="159" t="s">
        <v>440</v>
      </c>
      <c r="AJ38" s="159" t="s">
        <v>441</v>
      </c>
      <c r="AK38" s="159" t="s">
        <v>1175</v>
      </c>
      <c r="AL38" s="159"/>
      <c r="AM38" s="159"/>
      <c r="AN38" s="159" t="s">
        <v>51</v>
      </c>
      <c r="AO38" s="159"/>
      <c r="AP38" s="160">
        <v>230</v>
      </c>
      <c r="AQ38" s="160">
        <v>10</v>
      </c>
      <c r="AR38" s="160">
        <v>0</v>
      </c>
      <c r="AS38" s="160">
        <v>240</v>
      </c>
      <c r="AT38" s="161" t="e">
        <f t="shared" si="9"/>
        <v>#DIV/0!</v>
      </c>
      <c r="AU38" s="160">
        <v>190</v>
      </c>
      <c r="AV38" s="161" t="s">
        <v>1123</v>
      </c>
      <c r="AW38" s="161" t="s">
        <v>1123</v>
      </c>
      <c r="AX38" s="161" t="s">
        <v>1176</v>
      </c>
      <c r="AZ38" s="427" t="e">
        <f t="shared" si="10"/>
        <v>#DIV/0!</v>
      </c>
      <c r="BA38" s="163"/>
    </row>
    <row r="39" spans="1:53" x14ac:dyDescent="0.25">
      <c r="A39" s="114" t="s">
        <v>432</v>
      </c>
      <c r="B39" s="76" t="s">
        <v>433</v>
      </c>
      <c r="C39" s="98" t="s">
        <v>1166</v>
      </c>
      <c r="D39" s="97" t="s">
        <v>117</v>
      </c>
      <c r="E39" s="99">
        <v>3.4174125305126121E-4</v>
      </c>
      <c r="F39" s="100"/>
      <c r="G39" s="108"/>
      <c r="H39" s="109" t="s">
        <v>1166</v>
      </c>
      <c r="I39" s="109" t="s">
        <v>117</v>
      </c>
      <c r="J39" s="109">
        <v>2.2782750203417413E-4</v>
      </c>
      <c r="K39" s="109"/>
      <c r="L39" s="109"/>
      <c r="M39" s="109" t="s">
        <v>1166</v>
      </c>
      <c r="N39" s="109" t="s">
        <v>117</v>
      </c>
      <c r="O39" s="110">
        <v>1.1391375101708707E-4</v>
      </c>
      <c r="P39" s="111">
        <v>3.16</v>
      </c>
      <c r="Q39" s="110">
        <v>13</v>
      </c>
      <c r="R39" s="110">
        <v>6</v>
      </c>
      <c r="S39" s="110">
        <v>37</v>
      </c>
      <c r="T39" s="110">
        <v>214</v>
      </c>
      <c r="U39" s="110"/>
      <c r="V39" s="110">
        <v>1</v>
      </c>
      <c r="W39" s="110">
        <v>4</v>
      </c>
      <c r="X39" s="110">
        <v>0</v>
      </c>
      <c r="Y39" s="110">
        <v>18</v>
      </c>
      <c r="Z39" s="110">
        <v>0</v>
      </c>
      <c r="AA39" s="110"/>
      <c r="AB39" s="112">
        <v>23</v>
      </c>
      <c r="AC39" s="110"/>
      <c r="AD39" s="111">
        <v>0.46</v>
      </c>
      <c r="AE39" s="110"/>
      <c r="AF39" s="112">
        <v>23</v>
      </c>
      <c r="AG39" s="106" t="e">
        <f t="shared" si="8"/>
        <v>#DIV/0!</v>
      </c>
      <c r="AH39" s="106"/>
      <c r="AI39" s="159" t="s">
        <v>442</v>
      </c>
      <c r="AJ39" s="159" t="s">
        <v>443</v>
      </c>
      <c r="AK39" s="159" t="s">
        <v>1177</v>
      </c>
      <c r="AL39" s="159"/>
      <c r="AM39" s="159"/>
      <c r="AN39" s="159" t="s">
        <v>66</v>
      </c>
      <c r="AO39" s="159"/>
      <c r="AP39" s="160">
        <v>70</v>
      </c>
      <c r="AQ39" s="160">
        <v>20</v>
      </c>
      <c r="AR39" s="160">
        <v>0</v>
      </c>
      <c r="AS39" s="160">
        <v>90</v>
      </c>
      <c r="AT39" s="161" t="e">
        <f t="shared" si="9"/>
        <v>#DIV/0!</v>
      </c>
      <c r="AU39" s="160">
        <v>110</v>
      </c>
      <c r="AV39" s="161" t="s">
        <v>1142</v>
      </c>
      <c r="AW39" s="161" t="s">
        <v>1123</v>
      </c>
      <c r="AX39" s="161" t="s">
        <v>1178</v>
      </c>
      <c r="AZ39" s="427" t="e">
        <f t="shared" si="10"/>
        <v>#DIV/0!</v>
      </c>
      <c r="BA39" s="163"/>
    </row>
    <row r="40" spans="1:53" x14ac:dyDescent="0.25">
      <c r="A40" s="114" t="s">
        <v>434</v>
      </c>
      <c r="B40" s="76" t="s">
        <v>435</v>
      </c>
      <c r="C40" s="98" t="s">
        <v>1167</v>
      </c>
      <c r="D40" s="97" t="s">
        <v>291</v>
      </c>
      <c r="E40" s="99">
        <v>1.6094853683148334E-3</v>
      </c>
      <c r="F40" s="100"/>
      <c r="G40" s="108"/>
      <c r="H40" s="109" t="s">
        <v>1167</v>
      </c>
      <c r="I40" s="109" t="s">
        <v>291</v>
      </c>
      <c r="J40" s="109">
        <v>8.4762865792129168E-4</v>
      </c>
      <c r="K40" s="109"/>
      <c r="L40" s="109"/>
      <c r="M40" s="109" t="s">
        <v>1167</v>
      </c>
      <c r="N40" s="109" t="s">
        <v>291</v>
      </c>
      <c r="O40" s="110">
        <v>7.6690211907164477E-4</v>
      </c>
      <c r="P40" s="111">
        <v>2.6543209876543208</v>
      </c>
      <c r="Q40" s="110">
        <v>7</v>
      </c>
      <c r="R40" s="110">
        <v>6</v>
      </c>
      <c r="S40" s="110">
        <v>29</v>
      </c>
      <c r="T40" s="110">
        <v>257</v>
      </c>
      <c r="U40" s="110"/>
      <c r="V40" s="110">
        <v>2</v>
      </c>
      <c r="W40" s="110">
        <v>2</v>
      </c>
      <c r="X40" s="110">
        <v>11</v>
      </c>
      <c r="Y40" s="110">
        <v>0</v>
      </c>
      <c r="Z40" s="110">
        <v>10</v>
      </c>
      <c r="AA40" s="110"/>
      <c r="AB40" s="112">
        <v>25</v>
      </c>
      <c r="AC40" s="110"/>
      <c r="AD40" s="111">
        <v>0.30864197530864196</v>
      </c>
      <c r="AE40" s="110"/>
      <c r="AF40" s="112">
        <v>42</v>
      </c>
      <c r="AG40" s="106" t="e">
        <f t="shared" si="8"/>
        <v>#DIV/0!</v>
      </c>
      <c r="AH40" s="106"/>
      <c r="AI40" s="159" t="s">
        <v>444</v>
      </c>
      <c r="AJ40" s="159" t="s">
        <v>445</v>
      </c>
      <c r="AK40" s="159" t="s">
        <v>1179</v>
      </c>
      <c r="AL40" s="159"/>
      <c r="AM40" s="159"/>
      <c r="AN40" s="159" t="s">
        <v>96</v>
      </c>
      <c r="AO40" s="159"/>
      <c r="AP40" s="160">
        <v>70</v>
      </c>
      <c r="AQ40" s="160">
        <v>10</v>
      </c>
      <c r="AR40" s="160">
        <v>0</v>
      </c>
      <c r="AS40" s="160">
        <v>80</v>
      </c>
      <c r="AT40" s="161" t="e">
        <f t="shared" si="9"/>
        <v>#DIV/0!</v>
      </c>
      <c r="AU40" s="160">
        <v>40</v>
      </c>
      <c r="AV40" s="161" t="s">
        <v>1123</v>
      </c>
      <c r="AW40" s="161" t="s">
        <v>1123</v>
      </c>
      <c r="AX40" s="161" t="s">
        <v>1163</v>
      </c>
      <c r="AZ40" s="427" t="e">
        <f t="shared" si="10"/>
        <v>#DIV/0!</v>
      </c>
      <c r="BA40" s="163"/>
    </row>
    <row r="41" spans="1:53" x14ac:dyDescent="0.25">
      <c r="A41" s="113"/>
      <c r="B41" s="76"/>
      <c r="C41" s="98" t="s">
        <v>1170</v>
      </c>
      <c r="D41" s="98" t="s">
        <v>324</v>
      </c>
      <c r="E41" s="99">
        <v>8.0255540027949687E-4</v>
      </c>
      <c r="F41" s="100"/>
      <c r="G41" s="108"/>
      <c r="H41" s="109" t="s">
        <v>1170</v>
      </c>
      <c r="I41" s="109" t="s">
        <v>324</v>
      </c>
      <c r="J41" s="109">
        <v>7.2469554801357552E-4</v>
      </c>
      <c r="K41" s="109"/>
      <c r="L41" s="109"/>
      <c r="M41" s="109" t="s">
        <v>1170</v>
      </c>
      <c r="N41" s="109" t="s">
        <v>324</v>
      </c>
      <c r="O41" s="110">
        <v>7.5863445797564379E-5</v>
      </c>
      <c r="P41" s="111" t="s">
        <v>394</v>
      </c>
      <c r="Q41" s="110" t="s">
        <v>394</v>
      </c>
      <c r="R41" s="110" t="s">
        <v>394</v>
      </c>
      <c r="S41" s="110" t="s">
        <v>394</v>
      </c>
      <c r="T41" s="110" t="s">
        <v>394</v>
      </c>
      <c r="U41" s="110"/>
      <c r="V41" s="110" t="s">
        <v>394</v>
      </c>
      <c r="W41" s="110" t="s">
        <v>394</v>
      </c>
      <c r="X41" s="110" t="s">
        <v>394</v>
      </c>
      <c r="Y41" s="110" t="s">
        <v>394</v>
      </c>
      <c r="Z41" s="110" t="s">
        <v>394</v>
      </c>
      <c r="AA41" s="110"/>
      <c r="AB41" s="112" t="s">
        <v>394</v>
      </c>
      <c r="AC41" s="110"/>
      <c r="AD41" s="111" t="s">
        <v>394</v>
      </c>
      <c r="AE41" s="110"/>
      <c r="AF41" s="112" t="s">
        <v>394</v>
      </c>
      <c r="AG41" s="106" t="e">
        <f t="shared" si="8"/>
        <v>#VALUE!</v>
      </c>
      <c r="AH41" s="106"/>
      <c r="AI41" s="159" t="s">
        <v>446</v>
      </c>
      <c r="AJ41" s="159" t="s">
        <v>447</v>
      </c>
      <c r="AK41" s="159" t="s">
        <v>1180</v>
      </c>
      <c r="AL41" s="159"/>
      <c r="AM41" s="159"/>
      <c r="AN41" s="159" t="s">
        <v>240</v>
      </c>
      <c r="AO41" s="159"/>
      <c r="AP41" s="160">
        <v>70</v>
      </c>
      <c r="AQ41" s="160">
        <v>10</v>
      </c>
      <c r="AR41" s="160">
        <v>0</v>
      </c>
      <c r="AS41" s="160">
        <v>80</v>
      </c>
      <c r="AT41" s="161" t="e">
        <f t="shared" si="9"/>
        <v>#DIV/0!</v>
      </c>
      <c r="AU41" s="160">
        <v>140</v>
      </c>
      <c r="AV41" s="161" t="s">
        <v>1163</v>
      </c>
      <c r="AW41" s="161" t="s">
        <v>1123</v>
      </c>
      <c r="AX41" s="161" t="s">
        <v>1176</v>
      </c>
      <c r="AZ41" s="427" t="e">
        <f t="shared" si="10"/>
        <v>#DIV/0!</v>
      </c>
      <c r="BA41" s="163"/>
    </row>
    <row r="42" spans="1:53" x14ac:dyDescent="0.25">
      <c r="A42" s="113"/>
      <c r="B42" s="96">
        <v>16</v>
      </c>
      <c r="C42" s="98" t="s">
        <v>1172</v>
      </c>
      <c r="D42" s="97" t="s">
        <v>2</v>
      </c>
      <c r="E42" s="99">
        <v>5.6133056133056132E-4</v>
      </c>
      <c r="F42" s="100"/>
      <c r="G42" s="108"/>
      <c r="H42" s="109" t="s">
        <v>1172</v>
      </c>
      <c r="I42" s="109" t="s">
        <v>2</v>
      </c>
      <c r="J42" s="109">
        <v>5.6133056133056132E-4</v>
      </c>
      <c r="K42" s="109"/>
      <c r="L42" s="109"/>
      <c r="M42" s="109" t="s">
        <v>1172</v>
      </c>
      <c r="N42" s="109" t="s">
        <v>2</v>
      </c>
      <c r="O42" s="110">
        <v>0</v>
      </c>
      <c r="P42" s="111" t="s">
        <v>394</v>
      </c>
      <c r="Q42" s="110" t="s">
        <v>394</v>
      </c>
      <c r="R42" s="110" t="s">
        <v>394</v>
      </c>
      <c r="S42" s="110" t="s">
        <v>394</v>
      </c>
      <c r="T42" s="110" t="s">
        <v>394</v>
      </c>
      <c r="U42" s="110"/>
      <c r="V42" s="110" t="s">
        <v>394</v>
      </c>
      <c r="W42" s="110" t="s">
        <v>394</v>
      </c>
      <c r="X42" s="110" t="s">
        <v>394</v>
      </c>
      <c r="Y42" s="110" t="s">
        <v>394</v>
      </c>
      <c r="Z42" s="110" t="s">
        <v>394</v>
      </c>
      <c r="AA42" s="110"/>
      <c r="AB42" s="112" t="s">
        <v>394</v>
      </c>
      <c r="AC42" s="110"/>
      <c r="AD42" s="111" t="s">
        <v>394</v>
      </c>
      <c r="AE42" s="110"/>
      <c r="AF42" s="112" t="s">
        <v>394</v>
      </c>
      <c r="AG42" s="106" t="e">
        <f t="shared" si="8"/>
        <v>#VALUE!</v>
      </c>
      <c r="AH42" s="106"/>
      <c r="AI42" s="159"/>
      <c r="AJ42" s="159"/>
      <c r="AK42" s="159"/>
      <c r="AL42" s="159"/>
      <c r="AM42" s="159"/>
      <c r="AN42" s="159"/>
      <c r="AO42" s="159"/>
      <c r="AP42" s="161"/>
      <c r="AQ42" s="161"/>
      <c r="AR42" s="161"/>
      <c r="AS42" s="161"/>
      <c r="AT42" s="161"/>
      <c r="AU42" s="161"/>
      <c r="AV42" s="162" t="s">
        <v>394</v>
      </c>
      <c r="AW42" s="162" t="s">
        <v>394</v>
      </c>
      <c r="AX42" s="162" t="s">
        <v>394</v>
      </c>
      <c r="BA42" s="163"/>
    </row>
    <row r="43" spans="1:53" ht="25.5" x14ac:dyDescent="0.25">
      <c r="A43" s="114" t="s">
        <v>436</v>
      </c>
      <c r="B43" s="76" t="s">
        <v>437</v>
      </c>
      <c r="C43" s="98" t="s">
        <v>1174</v>
      </c>
      <c r="D43" s="115" t="s">
        <v>17</v>
      </c>
      <c r="E43" s="115">
        <v>2.2922636103151864E-4</v>
      </c>
      <c r="F43" s="100"/>
      <c r="G43" s="108"/>
      <c r="H43" s="109" t="s">
        <v>1174</v>
      </c>
      <c r="I43" s="109" t="s">
        <v>17</v>
      </c>
      <c r="J43" s="109">
        <v>1.8624641833810888E-4</v>
      </c>
      <c r="K43" s="109"/>
      <c r="L43" s="109"/>
      <c r="M43" s="109" t="s">
        <v>1174</v>
      </c>
      <c r="N43" s="109" t="s">
        <v>17</v>
      </c>
      <c r="O43" s="110">
        <v>5.7306590257879659E-5</v>
      </c>
      <c r="P43" s="111">
        <v>2.4878048780487805</v>
      </c>
      <c r="Q43" s="110">
        <v>32</v>
      </c>
      <c r="R43" s="110">
        <v>63</v>
      </c>
      <c r="S43" s="110">
        <v>115</v>
      </c>
      <c r="T43" s="110">
        <v>312</v>
      </c>
      <c r="U43" s="110"/>
      <c r="V43" s="110">
        <v>4</v>
      </c>
      <c r="W43" s="110">
        <v>0</v>
      </c>
      <c r="X43" s="110">
        <v>21</v>
      </c>
      <c r="Y43" s="110">
        <v>0</v>
      </c>
      <c r="Z43" s="110">
        <v>0</v>
      </c>
      <c r="AA43" s="110"/>
      <c r="AB43" s="112">
        <v>25</v>
      </c>
      <c r="AC43" s="110"/>
      <c r="AD43" s="111">
        <v>0.6097560975609756</v>
      </c>
      <c r="AE43" s="110"/>
      <c r="AF43" s="112">
        <v>16</v>
      </c>
      <c r="AG43" s="106" t="e">
        <f t="shared" si="8"/>
        <v>#DIV/0!</v>
      </c>
      <c r="AH43" s="106"/>
      <c r="AI43" s="159"/>
      <c r="AJ43" s="159" t="s">
        <v>1140</v>
      </c>
      <c r="AK43" s="159" t="s">
        <v>1181</v>
      </c>
      <c r="AL43" s="159"/>
      <c r="AM43" s="159" t="s">
        <v>449</v>
      </c>
      <c r="AN43" s="159" t="s">
        <v>449</v>
      </c>
      <c r="AO43" s="159"/>
      <c r="AP43" s="160">
        <v>2630</v>
      </c>
      <c r="AQ43" s="160">
        <v>160</v>
      </c>
      <c r="AR43" s="160">
        <v>20</v>
      </c>
      <c r="AS43" s="160">
        <v>2810</v>
      </c>
      <c r="AT43" s="161" t="e">
        <f t="shared" ref="AT43:AT53" si="11">AS43/VLOOKUP(AN43,$D$18:$G$436,4,FALSE)</f>
        <v>#DIV/0!</v>
      </c>
      <c r="AU43" s="160">
        <v>3720</v>
      </c>
      <c r="AV43" s="161" t="s">
        <v>1182</v>
      </c>
      <c r="AW43" s="161" t="s">
        <v>1157</v>
      </c>
      <c r="AX43" s="161" t="s">
        <v>1183</v>
      </c>
      <c r="AZ43" s="427" t="e">
        <f t="shared" ref="AZ43:AZ53" si="12">AX43/VLOOKUP(AN43,$D$18:$G$436,4,FALSE)</f>
        <v>#DIV/0!</v>
      </c>
      <c r="BA43" s="163"/>
    </row>
    <row r="44" spans="1:53" x14ac:dyDescent="0.25">
      <c r="A44" s="114" t="s">
        <v>438</v>
      </c>
      <c r="B44" s="76" t="s">
        <v>439</v>
      </c>
      <c r="C44" s="98" t="s">
        <v>1175</v>
      </c>
      <c r="D44" s="115" t="s">
        <v>51</v>
      </c>
      <c r="E44" s="115">
        <v>1.1847014925373135E-3</v>
      </c>
      <c r="F44" s="100"/>
      <c r="G44" s="108"/>
      <c r="H44" s="109" t="s">
        <v>1175</v>
      </c>
      <c r="I44" s="109" t="s">
        <v>51</v>
      </c>
      <c r="J44" s="109">
        <v>9.3283582089552237E-4</v>
      </c>
      <c r="K44" s="109"/>
      <c r="L44" s="109"/>
      <c r="M44" s="109" t="s">
        <v>1175</v>
      </c>
      <c r="N44" s="109" t="s">
        <v>51</v>
      </c>
      <c r="O44" s="110">
        <v>2.4253731343283581E-4</v>
      </c>
      <c r="P44" s="111">
        <v>1.2903225806451613</v>
      </c>
      <c r="Q44" s="110">
        <v>10</v>
      </c>
      <c r="R44" s="110">
        <v>111</v>
      </c>
      <c r="S44" s="110">
        <v>65</v>
      </c>
      <c r="T44" s="110">
        <v>226</v>
      </c>
      <c r="U44" s="110"/>
      <c r="V44" s="110">
        <v>2</v>
      </c>
      <c r="W44" s="110">
        <v>0</v>
      </c>
      <c r="X44" s="110">
        <v>9</v>
      </c>
      <c r="Y44" s="110">
        <v>0</v>
      </c>
      <c r="Z44" s="110">
        <v>0</v>
      </c>
      <c r="AA44" s="110"/>
      <c r="AB44" s="112">
        <v>11</v>
      </c>
      <c r="AC44" s="110"/>
      <c r="AD44" s="111">
        <v>0.35483870967741937</v>
      </c>
      <c r="AE44" s="110"/>
      <c r="AF44" s="112">
        <v>1</v>
      </c>
      <c r="AG44" s="106" t="e">
        <f t="shared" si="8"/>
        <v>#DIV/0!</v>
      </c>
      <c r="AH44" s="106"/>
      <c r="AI44" s="159" t="s">
        <v>450</v>
      </c>
      <c r="AJ44" s="159" t="s">
        <v>451</v>
      </c>
      <c r="AK44" s="159" t="s">
        <v>1184</v>
      </c>
      <c r="AL44" s="159"/>
      <c r="AM44" s="159"/>
      <c r="AN44" s="159" t="s">
        <v>29</v>
      </c>
      <c r="AO44" s="159"/>
      <c r="AP44" s="160">
        <v>230</v>
      </c>
      <c r="AQ44" s="160">
        <v>10</v>
      </c>
      <c r="AR44" s="160">
        <v>0</v>
      </c>
      <c r="AS44" s="160">
        <v>240</v>
      </c>
      <c r="AT44" s="161" t="e">
        <f t="shared" si="11"/>
        <v>#DIV/0!</v>
      </c>
      <c r="AU44" s="160">
        <v>370</v>
      </c>
      <c r="AV44" s="161" t="s">
        <v>1153</v>
      </c>
      <c r="AW44" s="161" t="s">
        <v>1123</v>
      </c>
      <c r="AX44" s="161" t="s">
        <v>1185</v>
      </c>
      <c r="AZ44" s="427" t="e">
        <f t="shared" si="12"/>
        <v>#DIV/0!</v>
      </c>
      <c r="BA44" s="163"/>
    </row>
    <row r="45" spans="1:53" x14ac:dyDescent="0.25">
      <c r="A45" s="114" t="s">
        <v>440</v>
      </c>
      <c r="B45" s="76" t="s">
        <v>441</v>
      </c>
      <c r="C45" s="98" t="s">
        <v>1177</v>
      </c>
      <c r="D45" s="115" t="s">
        <v>66</v>
      </c>
      <c r="E45" s="115">
        <v>4.519774011299435E-4</v>
      </c>
      <c r="F45" s="100"/>
      <c r="G45" s="108"/>
      <c r="H45" s="109" t="s">
        <v>1177</v>
      </c>
      <c r="I45" s="109" t="s">
        <v>66</v>
      </c>
      <c r="J45" s="109">
        <v>4.0960451977401131E-4</v>
      </c>
      <c r="K45" s="109"/>
      <c r="L45" s="109"/>
      <c r="M45" s="109" t="s">
        <v>1177</v>
      </c>
      <c r="N45" s="109" t="s">
        <v>66</v>
      </c>
      <c r="O45" s="110">
        <v>2.8248587570621469E-5</v>
      </c>
      <c r="P45" s="111">
        <v>2.3260869565217392</v>
      </c>
      <c r="Q45" s="110">
        <v>18</v>
      </c>
      <c r="R45" s="110">
        <v>103</v>
      </c>
      <c r="S45" s="110">
        <v>133</v>
      </c>
      <c r="T45" s="110">
        <v>361</v>
      </c>
      <c r="U45" s="110"/>
      <c r="V45" s="110">
        <v>4</v>
      </c>
      <c r="W45" s="110">
        <v>22</v>
      </c>
      <c r="X45" s="110">
        <v>0</v>
      </c>
      <c r="Y45" s="110">
        <v>0</v>
      </c>
      <c r="Z45" s="110">
        <v>0</v>
      </c>
      <c r="AA45" s="110"/>
      <c r="AB45" s="112">
        <v>26</v>
      </c>
      <c r="AC45" s="110"/>
      <c r="AD45" s="111">
        <v>0.56521739130434778</v>
      </c>
      <c r="AE45" s="110"/>
      <c r="AF45" s="112">
        <v>0</v>
      </c>
      <c r="AG45" s="106" t="e">
        <f t="shared" si="8"/>
        <v>#DIV/0!</v>
      </c>
      <c r="AH45" s="106"/>
      <c r="AI45" s="159" t="s">
        <v>452</v>
      </c>
      <c r="AJ45" s="159" t="s">
        <v>453</v>
      </c>
      <c r="AK45" s="159" t="s">
        <v>1186</v>
      </c>
      <c r="AL45" s="159"/>
      <c r="AM45" s="159"/>
      <c r="AN45" s="159" t="s">
        <v>45</v>
      </c>
      <c r="AO45" s="159"/>
      <c r="AP45" s="160">
        <v>70</v>
      </c>
      <c r="AQ45" s="160">
        <v>0</v>
      </c>
      <c r="AR45" s="160">
        <v>0</v>
      </c>
      <c r="AS45" s="160">
        <v>70</v>
      </c>
      <c r="AT45" s="161" t="e">
        <f t="shared" si="11"/>
        <v>#DIV/0!</v>
      </c>
      <c r="AU45" s="160">
        <v>160</v>
      </c>
      <c r="AV45" s="161" t="s">
        <v>1123</v>
      </c>
      <c r="AW45" s="161" t="s">
        <v>1123</v>
      </c>
      <c r="AX45" s="161" t="s">
        <v>1132</v>
      </c>
      <c r="AZ45" s="427" t="e">
        <f t="shared" si="12"/>
        <v>#DIV/0!</v>
      </c>
      <c r="BA45" s="163"/>
    </row>
    <row r="46" spans="1:53" x14ac:dyDescent="0.25">
      <c r="A46" s="114" t="s">
        <v>442</v>
      </c>
      <c r="B46" s="76" t="s">
        <v>443</v>
      </c>
      <c r="C46" s="98" t="s">
        <v>1179</v>
      </c>
      <c r="D46" s="115" t="s">
        <v>96</v>
      </c>
      <c r="E46" s="115">
        <v>8.9694656488549615E-4</v>
      </c>
      <c r="F46" s="100"/>
      <c r="G46" s="108"/>
      <c r="H46" s="109" t="s">
        <v>1179</v>
      </c>
      <c r="I46" s="109" t="s">
        <v>96</v>
      </c>
      <c r="J46" s="109">
        <v>8.2061068702290075E-4</v>
      </c>
      <c r="K46" s="109"/>
      <c r="L46" s="109"/>
      <c r="M46" s="109" t="s">
        <v>1179</v>
      </c>
      <c r="N46" s="109" t="s">
        <v>96</v>
      </c>
      <c r="O46" s="110">
        <v>7.6335877862595422E-5</v>
      </c>
      <c r="P46" s="111">
        <v>2.193548387096774</v>
      </c>
      <c r="Q46" s="110">
        <v>9</v>
      </c>
      <c r="R46" s="110">
        <v>20</v>
      </c>
      <c r="S46" s="110">
        <v>48</v>
      </c>
      <c r="T46" s="110">
        <v>145</v>
      </c>
      <c r="U46" s="110"/>
      <c r="V46" s="110">
        <v>3</v>
      </c>
      <c r="W46" s="110">
        <v>0</v>
      </c>
      <c r="X46" s="110">
        <v>5</v>
      </c>
      <c r="Y46" s="110">
        <v>0</v>
      </c>
      <c r="Z46" s="110">
        <v>0</v>
      </c>
      <c r="AA46" s="110"/>
      <c r="AB46" s="112">
        <v>8</v>
      </c>
      <c r="AC46" s="110"/>
      <c r="AD46" s="111">
        <v>0.25806451612903225</v>
      </c>
      <c r="AE46" s="110"/>
      <c r="AF46" s="112">
        <v>181</v>
      </c>
      <c r="AG46" s="106" t="e">
        <f t="shared" si="8"/>
        <v>#DIV/0!</v>
      </c>
      <c r="AH46" s="106"/>
      <c r="AI46" s="159" t="s">
        <v>454</v>
      </c>
      <c r="AJ46" s="159" t="s">
        <v>455</v>
      </c>
      <c r="AK46" s="159" t="s">
        <v>1187</v>
      </c>
      <c r="AL46" s="159"/>
      <c r="AM46" s="159"/>
      <c r="AN46" s="159" t="s">
        <v>160</v>
      </c>
      <c r="AO46" s="159"/>
      <c r="AP46" s="160">
        <v>520</v>
      </c>
      <c r="AQ46" s="160">
        <v>30</v>
      </c>
      <c r="AR46" s="160">
        <v>0</v>
      </c>
      <c r="AS46" s="160">
        <v>550</v>
      </c>
      <c r="AT46" s="161" t="e">
        <f t="shared" si="11"/>
        <v>#DIV/0!</v>
      </c>
      <c r="AU46" s="160">
        <v>1240</v>
      </c>
      <c r="AV46" s="161" t="s">
        <v>1119</v>
      </c>
      <c r="AW46" s="161" t="s">
        <v>1123</v>
      </c>
      <c r="AX46" s="161" t="s">
        <v>1188</v>
      </c>
      <c r="AZ46" s="427" t="e">
        <f t="shared" si="12"/>
        <v>#DIV/0!</v>
      </c>
      <c r="BA46" s="163"/>
    </row>
    <row r="47" spans="1:53" x14ac:dyDescent="0.25">
      <c r="A47" s="114" t="s">
        <v>444</v>
      </c>
      <c r="B47" s="76" t="s">
        <v>445</v>
      </c>
      <c r="C47" s="98" t="s">
        <v>1180</v>
      </c>
      <c r="D47" s="115" t="s">
        <v>240</v>
      </c>
      <c r="E47" s="115">
        <v>1.2057416267942584E-3</v>
      </c>
      <c r="F47" s="100"/>
      <c r="G47" s="108"/>
      <c r="H47" s="109" t="s">
        <v>1180</v>
      </c>
      <c r="I47" s="109" t="s">
        <v>240</v>
      </c>
      <c r="J47" s="109">
        <v>1.1866028708133972E-3</v>
      </c>
      <c r="K47" s="109"/>
      <c r="L47" s="109"/>
      <c r="M47" s="109" t="s">
        <v>1180</v>
      </c>
      <c r="N47" s="109" t="s">
        <v>240</v>
      </c>
      <c r="O47" s="110">
        <v>1.9138755980861243E-5</v>
      </c>
      <c r="P47" s="111">
        <v>0.78260869565217395</v>
      </c>
      <c r="Q47" s="110">
        <v>3</v>
      </c>
      <c r="R47" s="110">
        <v>3</v>
      </c>
      <c r="S47" s="110">
        <v>11</v>
      </c>
      <c r="T47" s="110">
        <v>35</v>
      </c>
      <c r="U47" s="110"/>
      <c r="V47" s="110">
        <v>0</v>
      </c>
      <c r="W47" s="110">
        <v>0</v>
      </c>
      <c r="X47" s="110">
        <v>14</v>
      </c>
      <c r="Y47" s="110">
        <v>1</v>
      </c>
      <c r="Z47" s="110">
        <v>0</v>
      </c>
      <c r="AA47" s="110"/>
      <c r="AB47" s="112">
        <v>15</v>
      </c>
      <c r="AC47" s="110"/>
      <c r="AD47" s="111">
        <v>0.65217391304347827</v>
      </c>
      <c r="AE47" s="110"/>
      <c r="AF47" s="112">
        <v>0</v>
      </c>
      <c r="AG47" s="106" t="e">
        <f t="shared" si="8"/>
        <v>#DIV/0!</v>
      </c>
      <c r="AH47" s="106"/>
      <c r="AI47" s="159" t="s">
        <v>456</v>
      </c>
      <c r="AJ47" s="159" t="s">
        <v>457</v>
      </c>
      <c r="AK47" s="159" t="s">
        <v>1189</v>
      </c>
      <c r="AL47" s="159"/>
      <c r="AM47" s="159"/>
      <c r="AN47" s="159" t="s">
        <v>194</v>
      </c>
      <c r="AO47" s="159"/>
      <c r="AP47" s="160">
        <v>150</v>
      </c>
      <c r="AQ47" s="160">
        <v>10</v>
      </c>
      <c r="AR47" s="160">
        <v>0</v>
      </c>
      <c r="AS47" s="160">
        <v>160</v>
      </c>
      <c r="AT47" s="161" t="e">
        <f t="shared" si="11"/>
        <v>#DIV/0!</v>
      </c>
      <c r="AU47" s="160">
        <v>200</v>
      </c>
      <c r="AV47" s="161" t="s">
        <v>1190</v>
      </c>
      <c r="AW47" s="161" t="s">
        <v>1157</v>
      </c>
      <c r="AX47" s="161" t="s">
        <v>1191</v>
      </c>
      <c r="AZ47" s="427" t="e">
        <f t="shared" si="12"/>
        <v>#DIV/0!</v>
      </c>
      <c r="BA47" s="163"/>
    </row>
    <row r="48" spans="1:53" x14ac:dyDescent="0.25">
      <c r="A48" s="114" t="s">
        <v>446</v>
      </c>
      <c r="B48" s="76" t="s">
        <v>447</v>
      </c>
      <c r="C48" s="98" t="s">
        <v>1181</v>
      </c>
      <c r="D48" s="115" t="s">
        <v>449</v>
      </c>
      <c r="E48" s="115" t="e">
        <v>#N/A</v>
      </c>
      <c r="F48" s="100"/>
      <c r="G48" s="108"/>
      <c r="H48" s="109" t="s">
        <v>1181</v>
      </c>
      <c r="I48" s="109" t="s">
        <v>449</v>
      </c>
      <c r="J48" s="109" t="e">
        <v>#N/A</v>
      </c>
      <c r="K48" s="109"/>
      <c r="L48" s="109"/>
      <c r="M48" s="109" t="s">
        <v>1181</v>
      </c>
      <c r="N48" s="109" t="s">
        <v>449</v>
      </c>
      <c r="O48" s="110" t="e">
        <v>#N/A</v>
      </c>
      <c r="P48" s="111">
        <v>1.1956521739130435</v>
      </c>
      <c r="Q48" s="110">
        <v>1</v>
      </c>
      <c r="R48" s="110">
        <v>28</v>
      </c>
      <c r="S48" s="110">
        <v>50</v>
      </c>
      <c r="T48" s="110">
        <v>134</v>
      </c>
      <c r="U48" s="110"/>
      <c r="V48" s="110">
        <v>0</v>
      </c>
      <c r="W48" s="110">
        <v>17</v>
      </c>
      <c r="X48" s="110">
        <v>2</v>
      </c>
      <c r="Y48" s="110">
        <v>0</v>
      </c>
      <c r="Z48" s="110">
        <v>0</v>
      </c>
      <c r="AA48" s="110"/>
      <c r="AB48" s="112">
        <v>19</v>
      </c>
      <c r="AC48" s="110"/>
      <c r="AD48" s="111">
        <v>0.41304347826086957</v>
      </c>
      <c r="AE48" s="110"/>
      <c r="AF48" s="112">
        <v>0</v>
      </c>
      <c r="AG48" s="106" t="e">
        <f t="shared" si="8"/>
        <v>#DIV/0!</v>
      </c>
      <c r="AH48" s="106"/>
      <c r="AI48" s="159" t="s">
        <v>458</v>
      </c>
      <c r="AJ48" s="159" t="s">
        <v>459</v>
      </c>
      <c r="AK48" s="159" t="s">
        <v>1192</v>
      </c>
      <c r="AL48" s="159"/>
      <c r="AM48" s="159"/>
      <c r="AN48" s="159" t="s">
        <v>211</v>
      </c>
      <c r="AO48" s="159"/>
      <c r="AP48" s="160">
        <v>730</v>
      </c>
      <c r="AQ48" s="160">
        <v>0</v>
      </c>
      <c r="AR48" s="160">
        <v>20</v>
      </c>
      <c r="AS48" s="160">
        <v>760</v>
      </c>
      <c r="AT48" s="161" t="e">
        <f t="shared" si="11"/>
        <v>#DIV/0!</v>
      </c>
      <c r="AU48" s="160">
        <v>270</v>
      </c>
      <c r="AV48" s="161" t="s">
        <v>1142</v>
      </c>
      <c r="AW48" s="161" t="s">
        <v>1123</v>
      </c>
      <c r="AX48" s="161" t="s">
        <v>1193</v>
      </c>
      <c r="AZ48" s="427" t="e">
        <f t="shared" si="12"/>
        <v>#DIV/0!</v>
      </c>
      <c r="BA48" s="163"/>
    </row>
    <row r="49" spans="1:53" x14ac:dyDescent="0.25">
      <c r="A49" s="113"/>
      <c r="B49" s="76"/>
      <c r="C49" s="98" t="s">
        <v>1184</v>
      </c>
      <c r="D49" s="98" t="s">
        <v>29</v>
      </c>
      <c r="E49" s="99">
        <v>1.0794824399260629E-3</v>
      </c>
      <c r="F49" s="100"/>
      <c r="G49" s="108"/>
      <c r="H49" s="109" t="s">
        <v>1184</v>
      </c>
      <c r="I49" s="109" t="s">
        <v>29</v>
      </c>
      <c r="J49" s="109">
        <v>7.282809611829944E-4</v>
      </c>
      <c r="K49" s="109"/>
      <c r="L49" s="109"/>
      <c r="M49" s="109" t="s">
        <v>1184</v>
      </c>
      <c r="N49" s="109" t="s">
        <v>29</v>
      </c>
      <c r="O49" s="110">
        <v>3.4750462107208872E-4</v>
      </c>
      <c r="P49" s="111" t="s">
        <v>394</v>
      </c>
      <c r="Q49" s="110" t="s">
        <v>394</v>
      </c>
      <c r="R49" s="110" t="s">
        <v>394</v>
      </c>
      <c r="S49" s="110" t="s">
        <v>394</v>
      </c>
      <c r="T49" s="110" t="s">
        <v>394</v>
      </c>
      <c r="U49" s="110"/>
      <c r="V49" s="110" t="s">
        <v>394</v>
      </c>
      <c r="W49" s="110" t="s">
        <v>394</v>
      </c>
      <c r="X49" s="110" t="s">
        <v>394</v>
      </c>
      <c r="Y49" s="110" t="s">
        <v>394</v>
      </c>
      <c r="Z49" s="110" t="s">
        <v>394</v>
      </c>
      <c r="AA49" s="110"/>
      <c r="AB49" s="112" t="s">
        <v>394</v>
      </c>
      <c r="AC49" s="110"/>
      <c r="AD49" s="111" t="s">
        <v>394</v>
      </c>
      <c r="AE49" s="110"/>
      <c r="AF49" s="112" t="s">
        <v>394</v>
      </c>
      <c r="AG49" s="106" t="e">
        <f t="shared" si="8"/>
        <v>#VALUE!</v>
      </c>
      <c r="AH49" s="106"/>
      <c r="AI49" s="159" t="s">
        <v>460</v>
      </c>
      <c r="AJ49" s="159" t="s">
        <v>461</v>
      </c>
      <c r="AK49" s="159" t="s">
        <v>1194</v>
      </c>
      <c r="AL49" s="159"/>
      <c r="AM49" s="159"/>
      <c r="AN49" s="159" t="s">
        <v>222</v>
      </c>
      <c r="AO49" s="159"/>
      <c r="AP49" s="160">
        <v>290</v>
      </c>
      <c r="AQ49" s="160">
        <v>0</v>
      </c>
      <c r="AR49" s="160">
        <v>0</v>
      </c>
      <c r="AS49" s="160">
        <v>290</v>
      </c>
      <c r="AT49" s="161" t="e">
        <f t="shared" si="11"/>
        <v>#DIV/0!</v>
      </c>
      <c r="AU49" s="160">
        <v>240</v>
      </c>
      <c r="AV49" s="161" t="s">
        <v>1119</v>
      </c>
      <c r="AW49" s="161" t="s">
        <v>1123</v>
      </c>
      <c r="AX49" s="161" t="s">
        <v>1195</v>
      </c>
      <c r="AZ49" s="427" t="e">
        <f t="shared" si="12"/>
        <v>#DIV/0!</v>
      </c>
      <c r="BA49" s="163"/>
    </row>
    <row r="50" spans="1:53" x14ac:dyDescent="0.25">
      <c r="A50" s="113"/>
      <c r="B50" s="96" t="s">
        <v>448</v>
      </c>
      <c r="C50" s="98" t="s">
        <v>1186</v>
      </c>
      <c r="D50" s="97" t="s">
        <v>45</v>
      </c>
      <c r="E50" s="99">
        <v>8.2513661202185797E-4</v>
      </c>
      <c r="F50" s="100"/>
      <c r="G50" s="108"/>
      <c r="H50" s="109" t="s">
        <v>1186</v>
      </c>
      <c r="I50" s="109" t="s">
        <v>45</v>
      </c>
      <c r="J50" s="109">
        <v>5.3005464480874315E-4</v>
      </c>
      <c r="K50" s="109"/>
      <c r="L50" s="109"/>
      <c r="M50" s="109" t="s">
        <v>1186</v>
      </c>
      <c r="N50" s="109" t="s">
        <v>45</v>
      </c>
      <c r="O50" s="110">
        <v>2.9508196721311476E-4</v>
      </c>
      <c r="P50" s="111" t="s">
        <v>394</v>
      </c>
      <c r="Q50" s="110" t="s">
        <v>394</v>
      </c>
      <c r="R50" s="110" t="s">
        <v>394</v>
      </c>
      <c r="S50" s="110" t="s">
        <v>394</v>
      </c>
      <c r="T50" s="110" t="s">
        <v>394</v>
      </c>
      <c r="U50" s="110"/>
      <c r="V50" s="110" t="s">
        <v>394</v>
      </c>
      <c r="W50" s="110" t="s">
        <v>394</v>
      </c>
      <c r="X50" s="110" t="s">
        <v>394</v>
      </c>
      <c r="Y50" s="110" t="s">
        <v>394</v>
      </c>
      <c r="Z50" s="110" t="s">
        <v>394</v>
      </c>
      <c r="AA50" s="110"/>
      <c r="AB50" s="112" t="s">
        <v>394</v>
      </c>
      <c r="AC50" s="110"/>
      <c r="AD50" s="111" t="s">
        <v>394</v>
      </c>
      <c r="AE50" s="110"/>
      <c r="AF50" s="112" t="s">
        <v>394</v>
      </c>
      <c r="AG50" s="106" t="e">
        <f t="shared" si="8"/>
        <v>#VALUE!</v>
      </c>
      <c r="AH50" s="106"/>
      <c r="AI50" s="159" t="s">
        <v>462</v>
      </c>
      <c r="AJ50" s="159" t="s">
        <v>463</v>
      </c>
      <c r="AK50" s="159" t="s">
        <v>1196</v>
      </c>
      <c r="AL50" s="159"/>
      <c r="AM50" s="159"/>
      <c r="AN50" s="159" t="s">
        <v>256</v>
      </c>
      <c r="AO50" s="159"/>
      <c r="AP50" s="160">
        <v>30</v>
      </c>
      <c r="AQ50" s="160">
        <v>10</v>
      </c>
      <c r="AR50" s="160">
        <v>0</v>
      </c>
      <c r="AS50" s="160">
        <v>30</v>
      </c>
      <c r="AT50" s="161" t="e">
        <f t="shared" si="11"/>
        <v>#DIV/0!</v>
      </c>
      <c r="AU50" s="160">
        <v>80</v>
      </c>
      <c r="AV50" s="161" t="s">
        <v>1123</v>
      </c>
      <c r="AW50" s="161" t="s">
        <v>1123</v>
      </c>
      <c r="AX50" s="161" t="s">
        <v>1157</v>
      </c>
      <c r="AZ50" s="427" t="e">
        <f t="shared" si="12"/>
        <v>#DIV/0!</v>
      </c>
      <c r="BA50" s="163"/>
    </row>
    <row r="51" spans="1:53" x14ac:dyDescent="0.25">
      <c r="A51" s="114" t="s">
        <v>450</v>
      </c>
      <c r="B51" s="76" t="s">
        <v>451</v>
      </c>
      <c r="C51" s="98" t="s">
        <v>1187</v>
      </c>
      <c r="D51" s="115" t="s">
        <v>160</v>
      </c>
      <c r="E51" s="115">
        <v>6.0452450775031422E-3</v>
      </c>
      <c r="F51" s="100"/>
      <c r="G51" s="108"/>
      <c r="H51" s="109" t="s">
        <v>1187</v>
      </c>
      <c r="I51" s="109" t="s">
        <v>160</v>
      </c>
      <c r="J51" s="109">
        <v>2.1093422706325933E-3</v>
      </c>
      <c r="K51" s="109"/>
      <c r="L51" s="109"/>
      <c r="M51" s="109" t="s">
        <v>1187</v>
      </c>
      <c r="N51" s="109" t="s">
        <v>160</v>
      </c>
      <c r="O51" s="110">
        <v>3.9379974863845832E-3</v>
      </c>
      <c r="P51" s="111">
        <v>2.3423423423423424</v>
      </c>
      <c r="Q51" s="110">
        <v>38</v>
      </c>
      <c r="R51" s="110">
        <v>48</v>
      </c>
      <c r="S51" s="110">
        <v>276</v>
      </c>
      <c r="T51" s="110">
        <v>622</v>
      </c>
      <c r="U51" s="110"/>
      <c r="V51" s="110">
        <v>0</v>
      </c>
      <c r="W51" s="110">
        <v>4</v>
      </c>
      <c r="X51" s="110">
        <v>32</v>
      </c>
      <c r="Y51" s="110">
        <v>0</v>
      </c>
      <c r="Z51" s="110">
        <v>0</v>
      </c>
      <c r="AA51" s="110"/>
      <c r="AB51" s="112">
        <v>36</v>
      </c>
      <c r="AC51" s="110"/>
      <c r="AD51" s="111">
        <v>0.32432432432432434</v>
      </c>
      <c r="AE51" s="110"/>
      <c r="AF51" s="112">
        <v>55</v>
      </c>
      <c r="AG51" s="106" t="e">
        <f t="shared" si="8"/>
        <v>#DIV/0!</v>
      </c>
      <c r="AH51" s="106"/>
      <c r="AI51" s="159" t="s">
        <v>464</v>
      </c>
      <c r="AJ51" s="159" t="s">
        <v>465</v>
      </c>
      <c r="AK51" s="159" t="s">
        <v>1197</v>
      </c>
      <c r="AL51" s="159"/>
      <c r="AM51" s="159"/>
      <c r="AN51" s="159" t="s">
        <v>267</v>
      </c>
      <c r="AO51" s="159"/>
      <c r="AP51" s="160">
        <v>170</v>
      </c>
      <c r="AQ51" s="160">
        <v>30</v>
      </c>
      <c r="AR51" s="160">
        <v>0</v>
      </c>
      <c r="AS51" s="160">
        <v>200</v>
      </c>
      <c r="AT51" s="161" t="e">
        <f t="shared" si="11"/>
        <v>#DIV/0!</v>
      </c>
      <c r="AU51" s="160">
        <v>350</v>
      </c>
      <c r="AV51" s="161" t="s">
        <v>1135</v>
      </c>
      <c r="AW51" s="161" t="s">
        <v>1123</v>
      </c>
      <c r="AX51" s="161" t="s">
        <v>1185</v>
      </c>
      <c r="AZ51" s="427" t="e">
        <f t="shared" si="12"/>
        <v>#DIV/0!</v>
      </c>
      <c r="BA51" s="163"/>
    </row>
    <row r="52" spans="1:53" x14ac:dyDescent="0.25">
      <c r="A52" s="114" t="s">
        <v>452</v>
      </c>
      <c r="B52" s="76" t="s">
        <v>453</v>
      </c>
      <c r="C52" s="98" t="s">
        <v>1189</v>
      </c>
      <c r="D52" s="115" t="s">
        <v>194</v>
      </c>
      <c r="E52" s="115">
        <v>3.5601622352410993E-4</v>
      </c>
      <c r="F52" s="100"/>
      <c r="G52" s="108"/>
      <c r="H52" s="109" t="s">
        <v>1189</v>
      </c>
      <c r="I52" s="109" t="s">
        <v>194</v>
      </c>
      <c r="J52" s="109">
        <v>2.9743127534925644E-4</v>
      </c>
      <c r="K52" s="109"/>
      <c r="L52" s="109"/>
      <c r="M52" s="109" t="s">
        <v>1189</v>
      </c>
      <c r="N52" s="109" t="s">
        <v>194</v>
      </c>
      <c r="O52" s="110">
        <v>5.858494817485354E-5</v>
      </c>
      <c r="P52" s="111">
        <v>1.2597402597402598</v>
      </c>
      <c r="Q52" s="110">
        <v>8</v>
      </c>
      <c r="R52" s="110">
        <v>33</v>
      </c>
      <c r="S52" s="110">
        <v>71</v>
      </c>
      <c r="T52" s="110">
        <v>209</v>
      </c>
      <c r="U52" s="110"/>
      <c r="V52" s="110">
        <v>0</v>
      </c>
      <c r="W52" s="110">
        <v>2</v>
      </c>
      <c r="X52" s="110">
        <v>1</v>
      </c>
      <c r="Y52" s="110">
        <v>0</v>
      </c>
      <c r="Z52" s="110">
        <v>0</v>
      </c>
      <c r="AA52" s="110"/>
      <c r="AB52" s="112">
        <v>3</v>
      </c>
      <c r="AC52" s="110"/>
      <c r="AD52" s="111">
        <v>3.896103896103896E-2</v>
      </c>
      <c r="AE52" s="110"/>
      <c r="AF52" s="112">
        <v>23</v>
      </c>
      <c r="AG52" s="106" t="e">
        <f t="shared" si="8"/>
        <v>#DIV/0!</v>
      </c>
      <c r="AH52" s="106"/>
      <c r="AI52" s="159" t="s">
        <v>466</v>
      </c>
      <c r="AJ52" s="159" t="s">
        <v>467</v>
      </c>
      <c r="AK52" s="159" t="s">
        <v>1198</v>
      </c>
      <c r="AL52" s="159"/>
      <c r="AM52" s="159"/>
      <c r="AN52" s="159" t="s">
        <v>283</v>
      </c>
      <c r="AO52" s="159"/>
      <c r="AP52" s="160">
        <v>120</v>
      </c>
      <c r="AQ52" s="160">
        <v>80</v>
      </c>
      <c r="AR52" s="160">
        <v>0</v>
      </c>
      <c r="AS52" s="160">
        <v>200</v>
      </c>
      <c r="AT52" s="161" t="e">
        <f t="shared" si="11"/>
        <v>#DIV/0!</v>
      </c>
      <c r="AU52" s="160">
        <v>380</v>
      </c>
      <c r="AV52" s="161" t="s">
        <v>1199</v>
      </c>
      <c r="AW52" s="161" t="s">
        <v>1123</v>
      </c>
      <c r="AX52" s="161" t="s">
        <v>1185</v>
      </c>
      <c r="AZ52" s="427" t="e">
        <f t="shared" si="12"/>
        <v>#DIV/0!</v>
      </c>
      <c r="BA52" s="163"/>
    </row>
    <row r="53" spans="1:53" x14ac:dyDescent="0.25">
      <c r="A53" s="114" t="s">
        <v>454</v>
      </c>
      <c r="B53" s="76" t="s">
        <v>455</v>
      </c>
      <c r="C53" s="98" t="s">
        <v>1192</v>
      </c>
      <c r="D53" s="115" t="s">
        <v>211</v>
      </c>
      <c r="E53" s="115">
        <v>6.7715784453981878E-4</v>
      </c>
      <c r="F53" s="100"/>
      <c r="G53" s="108"/>
      <c r="H53" s="109" t="s">
        <v>1192</v>
      </c>
      <c r="I53" s="109" t="s">
        <v>211</v>
      </c>
      <c r="J53" s="109">
        <v>5.388650453028135E-4</v>
      </c>
      <c r="K53" s="109"/>
      <c r="L53" s="109"/>
      <c r="M53" s="109" t="s">
        <v>1192</v>
      </c>
      <c r="N53" s="109" t="s">
        <v>211</v>
      </c>
      <c r="O53" s="110">
        <v>1.3829279923700526E-4</v>
      </c>
      <c r="P53" s="111">
        <v>2.4467005076142132</v>
      </c>
      <c r="Q53" s="110">
        <v>221</v>
      </c>
      <c r="R53" s="110">
        <v>179</v>
      </c>
      <c r="S53" s="110">
        <v>208</v>
      </c>
      <c r="T53" s="110">
        <v>1090</v>
      </c>
      <c r="U53" s="110"/>
      <c r="V53" s="110">
        <v>23</v>
      </c>
      <c r="W53" s="110">
        <v>73</v>
      </c>
      <c r="X53" s="110">
        <v>86</v>
      </c>
      <c r="Y53" s="110">
        <v>0</v>
      </c>
      <c r="Z53" s="110">
        <v>91</v>
      </c>
      <c r="AA53" s="110"/>
      <c r="AB53" s="112">
        <v>273</v>
      </c>
      <c r="AC53" s="110"/>
      <c r="AD53" s="111">
        <v>1.3857868020304569</v>
      </c>
      <c r="AE53" s="110"/>
      <c r="AF53" s="112">
        <v>16</v>
      </c>
      <c r="AG53" s="106" t="e">
        <f t="shared" si="8"/>
        <v>#DIV/0!</v>
      </c>
      <c r="AH53" s="106"/>
      <c r="AI53" s="159" t="s">
        <v>468</v>
      </c>
      <c r="AJ53" s="159" t="s">
        <v>469</v>
      </c>
      <c r="AK53" s="159" t="s">
        <v>1200</v>
      </c>
      <c r="AL53" s="159"/>
      <c r="AM53" s="159"/>
      <c r="AN53" s="159" t="s">
        <v>308</v>
      </c>
      <c r="AO53" s="159"/>
      <c r="AP53" s="160">
        <v>330</v>
      </c>
      <c r="AQ53" s="160">
        <v>0</v>
      </c>
      <c r="AR53" s="160">
        <v>0</v>
      </c>
      <c r="AS53" s="160">
        <v>330</v>
      </c>
      <c r="AT53" s="161" t="e">
        <f t="shared" si="11"/>
        <v>#DIV/0!</v>
      </c>
      <c r="AU53" s="160">
        <v>420</v>
      </c>
      <c r="AV53" s="161" t="s">
        <v>1123</v>
      </c>
      <c r="AW53" s="161" t="s">
        <v>1123</v>
      </c>
      <c r="AX53" s="161" t="s">
        <v>1201</v>
      </c>
      <c r="AZ53" s="427" t="e">
        <f t="shared" si="12"/>
        <v>#DIV/0!</v>
      </c>
      <c r="BA53" s="163"/>
    </row>
    <row r="54" spans="1:53" x14ac:dyDescent="0.25">
      <c r="A54" s="114" t="s">
        <v>456</v>
      </c>
      <c r="B54" s="76" t="s">
        <v>457</v>
      </c>
      <c r="C54" s="98" t="s">
        <v>1194</v>
      </c>
      <c r="D54" s="115" t="s">
        <v>222</v>
      </c>
      <c r="E54" s="115">
        <v>2.297178130511464E-3</v>
      </c>
      <c r="F54" s="100"/>
      <c r="G54" s="108"/>
      <c r="H54" s="109" t="s">
        <v>1194</v>
      </c>
      <c r="I54" s="109" t="s">
        <v>222</v>
      </c>
      <c r="J54" s="109">
        <v>1.3403880070546738E-3</v>
      </c>
      <c r="K54" s="109"/>
      <c r="L54" s="109"/>
      <c r="M54" s="109" t="s">
        <v>1194</v>
      </c>
      <c r="N54" s="109" t="s">
        <v>222</v>
      </c>
      <c r="O54" s="110">
        <v>9.6119929453262782E-4</v>
      </c>
      <c r="P54" s="111">
        <v>0.8</v>
      </c>
      <c r="Q54" s="110">
        <v>5</v>
      </c>
      <c r="R54" s="110">
        <v>40</v>
      </c>
      <c r="S54" s="110">
        <v>40</v>
      </c>
      <c r="T54" s="110">
        <v>157</v>
      </c>
      <c r="U54" s="110"/>
      <c r="V54" s="110">
        <v>0</v>
      </c>
      <c r="W54" s="110">
        <v>0</v>
      </c>
      <c r="X54" s="110">
        <v>6</v>
      </c>
      <c r="Y54" s="110">
        <v>0</v>
      </c>
      <c r="Z54" s="110">
        <v>0</v>
      </c>
      <c r="AA54" s="110"/>
      <c r="AB54" s="112">
        <v>6</v>
      </c>
      <c r="AC54" s="110"/>
      <c r="AD54" s="111">
        <v>6.6666666666666666E-2</v>
      </c>
      <c r="AE54" s="110"/>
      <c r="AF54" s="112">
        <v>1</v>
      </c>
      <c r="AG54" s="106" t="e">
        <f t="shared" si="8"/>
        <v>#DIV/0!</v>
      </c>
      <c r="AH54" s="106"/>
      <c r="AI54" s="159"/>
      <c r="AJ54" s="159"/>
      <c r="AK54" s="159"/>
      <c r="AL54" s="159"/>
      <c r="AM54" s="159"/>
      <c r="AN54" s="159"/>
      <c r="AO54" s="159"/>
      <c r="AP54" s="161"/>
      <c r="AQ54" s="161"/>
      <c r="AR54" s="161"/>
      <c r="AS54" s="161"/>
      <c r="AT54" s="161"/>
      <c r="AU54" s="161"/>
      <c r="AV54" s="162" t="s">
        <v>394</v>
      </c>
      <c r="AW54" s="162" t="s">
        <v>394</v>
      </c>
      <c r="AX54" s="162" t="s">
        <v>394</v>
      </c>
      <c r="BA54" s="163"/>
    </row>
    <row r="55" spans="1:53" x14ac:dyDescent="0.25">
      <c r="A55" s="114" t="s">
        <v>458</v>
      </c>
      <c r="B55" s="76" t="s">
        <v>459</v>
      </c>
      <c r="C55" s="98" t="s">
        <v>1196</v>
      </c>
      <c r="D55" s="115" t="s">
        <v>256</v>
      </c>
      <c r="E55" s="115">
        <v>4.1563055062166963E-4</v>
      </c>
      <c r="F55" s="100"/>
      <c r="G55" s="108"/>
      <c r="H55" s="109" t="s">
        <v>1196</v>
      </c>
      <c r="I55" s="109" t="s">
        <v>256</v>
      </c>
      <c r="J55" s="109">
        <v>3.410301953818828E-4</v>
      </c>
      <c r="K55" s="109"/>
      <c r="L55" s="109"/>
      <c r="M55" s="109" t="s">
        <v>1196</v>
      </c>
      <c r="N55" s="109" t="s">
        <v>256</v>
      </c>
      <c r="O55" s="110">
        <v>7.4600355239786857E-5</v>
      </c>
      <c r="P55" s="111">
        <v>0.89411764705882357</v>
      </c>
      <c r="Q55" s="110">
        <v>4</v>
      </c>
      <c r="R55" s="110">
        <v>74</v>
      </c>
      <c r="S55" s="110">
        <v>133</v>
      </c>
      <c r="T55" s="110">
        <v>287</v>
      </c>
      <c r="U55" s="110"/>
      <c r="V55" s="110">
        <v>0</v>
      </c>
      <c r="W55" s="110">
        <v>10</v>
      </c>
      <c r="X55" s="110">
        <v>6</v>
      </c>
      <c r="Y55" s="110">
        <v>0</v>
      </c>
      <c r="Z55" s="110">
        <v>0</v>
      </c>
      <c r="AA55" s="110"/>
      <c r="AB55" s="112">
        <v>16</v>
      </c>
      <c r="AC55" s="110"/>
      <c r="AD55" s="111">
        <v>0.18823529411764706</v>
      </c>
      <c r="AE55" s="110"/>
      <c r="AF55" s="112">
        <v>2</v>
      </c>
      <c r="AG55" s="106" t="e">
        <f t="shared" si="8"/>
        <v>#DIV/0!</v>
      </c>
      <c r="AH55" s="106"/>
      <c r="AI55" s="159"/>
      <c r="AJ55" s="159" t="s">
        <v>1199</v>
      </c>
      <c r="AK55" s="159" t="s">
        <v>1202</v>
      </c>
      <c r="AL55" s="159"/>
      <c r="AM55" s="159" t="s">
        <v>1203</v>
      </c>
      <c r="AN55" s="159" t="s">
        <v>1203</v>
      </c>
      <c r="AO55" s="159"/>
      <c r="AP55" s="160">
        <v>920</v>
      </c>
      <c r="AQ55" s="160">
        <v>140</v>
      </c>
      <c r="AR55" s="160">
        <v>0</v>
      </c>
      <c r="AS55" s="160">
        <v>1070</v>
      </c>
      <c r="AT55" s="161" t="e">
        <f t="shared" ref="AT55:AT67" si="13">AS55/VLOOKUP(AN55,$D$18:$G$436,4,FALSE)</f>
        <v>#DIV/0!</v>
      </c>
      <c r="AU55" s="160">
        <v>1190</v>
      </c>
      <c r="AV55" s="161" t="s">
        <v>1138</v>
      </c>
      <c r="AW55" s="161" t="s">
        <v>1123</v>
      </c>
      <c r="AX55" s="161" t="s">
        <v>1204</v>
      </c>
      <c r="AZ55" s="427" t="e">
        <f t="shared" ref="AZ55:AZ67" si="14">AX55/VLOOKUP(AN55,$D$18:$G$436,4,FALSE)</f>
        <v>#DIV/0!</v>
      </c>
      <c r="BA55" s="163"/>
    </row>
    <row r="56" spans="1:53" x14ac:dyDescent="0.25">
      <c r="A56" s="114" t="s">
        <v>460</v>
      </c>
      <c r="B56" s="76" t="s">
        <v>461</v>
      </c>
      <c r="C56" s="98" t="s">
        <v>1197</v>
      </c>
      <c r="D56" s="115" t="s">
        <v>267</v>
      </c>
      <c r="E56" s="115">
        <v>4.3900184842883549E-4</v>
      </c>
      <c r="F56" s="100"/>
      <c r="G56" s="108"/>
      <c r="H56" s="109" t="s">
        <v>1197</v>
      </c>
      <c r="I56" s="109" t="s">
        <v>267</v>
      </c>
      <c r="J56" s="109">
        <v>4.1127541589648799E-4</v>
      </c>
      <c r="K56" s="109"/>
      <c r="L56" s="109"/>
      <c r="M56" s="109" t="s">
        <v>1197</v>
      </c>
      <c r="N56" s="109" t="s">
        <v>267</v>
      </c>
      <c r="O56" s="110">
        <v>2.7726432532347505E-5</v>
      </c>
      <c r="P56" s="111">
        <v>2.4742268041237114</v>
      </c>
      <c r="Q56" s="110">
        <v>28</v>
      </c>
      <c r="R56" s="110">
        <v>120</v>
      </c>
      <c r="S56" s="110">
        <v>48</v>
      </c>
      <c r="T56" s="110">
        <v>436</v>
      </c>
      <c r="U56" s="110"/>
      <c r="V56" s="110">
        <v>0</v>
      </c>
      <c r="W56" s="110">
        <v>11</v>
      </c>
      <c r="X56" s="110">
        <v>8</v>
      </c>
      <c r="Y56" s="110">
        <v>0</v>
      </c>
      <c r="Z56" s="110">
        <v>0</v>
      </c>
      <c r="AA56" s="110"/>
      <c r="AB56" s="112">
        <v>19</v>
      </c>
      <c r="AC56" s="110"/>
      <c r="AD56" s="111">
        <v>0.19587628865979381</v>
      </c>
      <c r="AE56" s="110"/>
      <c r="AF56" s="112">
        <v>56</v>
      </c>
      <c r="AG56" s="106" t="e">
        <f t="shared" si="8"/>
        <v>#DIV/0!</v>
      </c>
      <c r="AH56" s="106"/>
      <c r="AI56" s="159" t="s">
        <v>470</v>
      </c>
      <c r="AJ56" s="159" t="s">
        <v>471</v>
      </c>
      <c r="AK56" s="159" t="s">
        <v>1205</v>
      </c>
      <c r="AL56" s="159"/>
      <c r="AM56" s="159"/>
      <c r="AN56" s="159" t="s">
        <v>44</v>
      </c>
      <c r="AO56" s="159"/>
      <c r="AP56" s="160">
        <v>50</v>
      </c>
      <c r="AQ56" s="160">
        <v>0</v>
      </c>
      <c r="AR56" s="160">
        <v>0</v>
      </c>
      <c r="AS56" s="160">
        <v>50</v>
      </c>
      <c r="AT56" s="161" t="e">
        <f t="shared" si="13"/>
        <v>#DIV/0!</v>
      </c>
      <c r="AU56" s="160">
        <v>110</v>
      </c>
      <c r="AV56" s="161" t="s">
        <v>1123</v>
      </c>
      <c r="AW56" s="161" t="s">
        <v>1123</v>
      </c>
      <c r="AX56" s="161" t="s">
        <v>1138</v>
      </c>
      <c r="AZ56" s="427" t="e">
        <f t="shared" si="14"/>
        <v>#DIV/0!</v>
      </c>
      <c r="BA56" s="163"/>
    </row>
    <row r="57" spans="1:53" x14ac:dyDescent="0.25">
      <c r="A57" s="114" t="s">
        <v>462</v>
      </c>
      <c r="B57" s="76" t="s">
        <v>463</v>
      </c>
      <c r="C57" s="98" t="s">
        <v>1198</v>
      </c>
      <c r="D57" s="115" t="s">
        <v>283</v>
      </c>
      <c r="E57" s="115">
        <v>8.5106382978723403E-4</v>
      </c>
      <c r="F57" s="100"/>
      <c r="G57" s="108"/>
      <c r="H57" s="109" t="s">
        <v>1198</v>
      </c>
      <c r="I57" s="109" t="s">
        <v>283</v>
      </c>
      <c r="J57" s="109">
        <v>6.8809416025350837E-4</v>
      </c>
      <c r="K57" s="109"/>
      <c r="L57" s="109"/>
      <c r="M57" s="109" t="s">
        <v>1198</v>
      </c>
      <c r="N57" s="109" t="s">
        <v>283</v>
      </c>
      <c r="O57" s="110">
        <v>1.6296966953372567E-4</v>
      </c>
      <c r="P57" s="111">
        <v>1.0081967213114753</v>
      </c>
      <c r="Q57" s="110">
        <v>14</v>
      </c>
      <c r="R57" s="110">
        <v>183</v>
      </c>
      <c r="S57" s="110">
        <v>23</v>
      </c>
      <c r="T57" s="110">
        <v>343</v>
      </c>
      <c r="U57" s="110"/>
      <c r="V57" s="110">
        <v>0</v>
      </c>
      <c r="W57" s="110">
        <v>23</v>
      </c>
      <c r="X57" s="110">
        <v>0</v>
      </c>
      <c r="Y57" s="110">
        <v>0</v>
      </c>
      <c r="Z57" s="110">
        <v>0</v>
      </c>
      <c r="AA57" s="110"/>
      <c r="AB57" s="112">
        <v>23</v>
      </c>
      <c r="AC57" s="110"/>
      <c r="AD57" s="111">
        <v>0.18852459016393441</v>
      </c>
      <c r="AE57" s="110"/>
      <c r="AF57" s="112">
        <v>5</v>
      </c>
      <c r="AG57" s="106" t="e">
        <f t="shared" si="8"/>
        <v>#DIV/0!</v>
      </c>
      <c r="AH57" s="106"/>
      <c r="AI57" s="159" t="s">
        <v>472</v>
      </c>
      <c r="AJ57" s="159" t="s">
        <v>473</v>
      </c>
      <c r="AK57" s="159" t="s">
        <v>1206</v>
      </c>
      <c r="AL57" s="159"/>
      <c r="AM57" s="159"/>
      <c r="AN57" s="159" t="s">
        <v>62</v>
      </c>
      <c r="AO57" s="159"/>
      <c r="AP57" s="160">
        <v>360</v>
      </c>
      <c r="AQ57" s="160">
        <v>0</v>
      </c>
      <c r="AR57" s="160">
        <v>0</v>
      </c>
      <c r="AS57" s="160">
        <v>360</v>
      </c>
      <c r="AT57" s="161" t="e">
        <f t="shared" si="13"/>
        <v>#DIV/0!</v>
      </c>
      <c r="AU57" s="160">
        <v>250</v>
      </c>
      <c r="AV57" s="161" t="s">
        <v>1123</v>
      </c>
      <c r="AW57" s="161" t="s">
        <v>1123</v>
      </c>
      <c r="AX57" s="161" t="s">
        <v>1207</v>
      </c>
      <c r="AZ57" s="427" t="e">
        <f t="shared" si="14"/>
        <v>#DIV/0!</v>
      </c>
      <c r="BA57" s="163"/>
    </row>
    <row r="58" spans="1:53" x14ac:dyDescent="0.25">
      <c r="A58" s="114" t="s">
        <v>464</v>
      </c>
      <c r="B58" s="76" t="s">
        <v>465</v>
      </c>
      <c r="C58" s="98" t="s">
        <v>1200</v>
      </c>
      <c r="D58" s="115" t="s">
        <v>308</v>
      </c>
      <c r="E58" s="115">
        <v>7.0512820512820518E-4</v>
      </c>
      <c r="F58" s="100"/>
      <c r="G58" s="108"/>
      <c r="H58" s="109" t="s">
        <v>1200</v>
      </c>
      <c r="I58" s="109" t="s">
        <v>308</v>
      </c>
      <c r="J58" s="109">
        <v>4.4551282051282052E-4</v>
      </c>
      <c r="K58" s="109"/>
      <c r="L58" s="109"/>
      <c r="M58" s="109" t="s">
        <v>1200</v>
      </c>
      <c r="N58" s="109" t="s">
        <v>308</v>
      </c>
      <c r="O58" s="110">
        <v>2.5961538461538461E-4</v>
      </c>
      <c r="P58" s="111">
        <v>0.5053763440860215</v>
      </c>
      <c r="Q58" s="110">
        <v>6</v>
      </c>
      <c r="R58" s="110">
        <v>7</v>
      </c>
      <c r="S58" s="110">
        <v>13</v>
      </c>
      <c r="T58" s="110">
        <v>73</v>
      </c>
      <c r="U58" s="110"/>
      <c r="V58" s="110">
        <v>1</v>
      </c>
      <c r="W58" s="110">
        <v>1</v>
      </c>
      <c r="X58" s="110">
        <v>21</v>
      </c>
      <c r="Y58" s="110">
        <v>0</v>
      </c>
      <c r="Z58" s="110">
        <v>6</v>
      </c>
      <c r="AA58" s="110"/>
      <c r="AB58" s="112">
        <v>29</v>
      </c>
      <c r="AC58" s="110"/>
      <c r="AD58" s="111">
        <v>0.31182795698924731</v>
      </c>
      <c r="AE58" s="110"/>
      <c r="AF58" s="112">
        <v>3</v>
      </c>
      <c r="AG58" s="106" t="e">
        <f t="shared" si="8"/>
        <v>#DIV/0!</v>
      </c>
      <c r="AH58" s="106"/>
      <c r="AI58" s="159" t="s">
        <v>474</v>
      </c>
      <c r="AJ58" s="159" t="s">
        <v>475</v>
      </c>
      <c r="AK58" s="159" t="s">
        <v>1208</v>
      </c>
      <c r="AL58" s="159"/>
      <c r="AM58" s="159"/>
      <c r="AN58" s="159" t="s">
        <v>107</v>
      </c>
      <c r="AO58" s="159"/>
      <c r="AP58" s="160">
        <v>30</v>
      </c>
      <c r="AQ58" s="160">
        <v>110</v>
      </c>
      <c r="AR58" s="160">
        <v>0</v>
      </c>
      <c r="AS58" s="160">
        <v>140</v>
      </c>
      <c r="AT58" s="161" t="e">
        <f t="shared" si="13"/>
        <v>#DIV/0!</v>
      </c>
      <c r="AU58" s="160">
        <v>140</v>
      </c>
      <c r="AV58" s="161" t="s">
        <v>1123</v>
      </c>
      <c r="AW58" s="161" t="s">
        <v>1123</v>
      </c>
      <c r="AX58" s="161" t="s">
        <v>1147</v>
      </c>
      <c r="AZ58" s="427" t="e">
        <f t="shared" si="14"/>
        <v>#DIV/0!</v>
      </c>
      <c r="BA58" s="163"/>
    </row>
    <row r="59" spans="1:53" x14ac:dyDescent="0.25">
      <c r="A59" s="114" t="s">
        <v>466</v>
      </c>
      <c r="B59" s="76" t="s">
        <v>467</v>
      </c>
      <c r="C59" s="98" t="s">
        <v>1202</v>
      </c>
      <c r="D59" s="115" t="s">
        <v>1203</v>
      </c>
      <c r="E59" s="115">
        <v>1.6357228812102459E-3</v>
      </c>
      <c r="F59" s="100"/>
      <c r="G59" s="108"/>
      <c r="H59" s="109" t="s">
        <v>1202</v>
      </c>
      <c r="I59" s="109" t="s">
        <v>1203</v>
      </c>
      <c r="J59" s="109">
        <v>6.2059480832044012E-4</v>
      </c>
      <c r="K59" s="109"/>
      <c r="L59" s="109"/>
      <c r="M59" s="109" t="s">
        <v>1202</v>
      </c>
      <c r="N59" s="109" t="s">
        <v>1203</v>
      </c>
      <c r="O59" s="110">
        <v>1.0159876224858173E-3</v>
      </c>
      <c r="P59" s="111">
        <v>1.4673913043478262</v>
      </c>
      <c r="Q59" s="110">
        <v>16</v>
      </c>
      <c r="R59" s="110">
        <v>68</v>
      </c>
      <c r="S59" s="110">
        <v>35</v>
      </c>
      <c r="T59" s="110">
        <v>254</v>
      </c>
      <c r="U59" s="110"/>
      <c r="V59" s="110">
        <v>0</v>
      </c>
      <c r="W59" s="110">
        <v>4</v>
      </c>
      <c r="X59" s="110">
        <v>38</v>
      </c>
      <c r="Y59" s="110">
        <v>0</v>
      </c>
      <c r="Z59" s="110">
        <v>1</v>
      </c>
      <c r="AA59" s="110"/>
      <c r="AB59" s="112">
        <v>43</v>
      </c>
      <c r="AC59" s="110"/>
      <c r="AD59" s="111">
        <v>0.46739130434782611</v>
      </c>
      <c r="AE59" s="110"/>
      <c r="AF59" s="112">
        <v>10</v>
      </c>
      <c r="AG59" s="106" t="e">
        <f t="shared" si="8"/>
        <v>#DIV/0!</v>
      </c>
      <c r="AH59" s="106"/>
      <c r="AI59" s="159" t="s">
        <v>476</v>
      </c>
      <c r="AJ59" s="159" t="s">
        <v>477</v>
      </c>
      <c r="AK59" s="159" t="s">
        <v>1209</v>
      </c>
      <c r="AL59" s="159"/>
      <c r="AM59" s="159"/>
      <c r="AN59" s="159" t="s">
        <v>137</v>
      </c>
      <c r="AO59" s="159"/>
      <c r="AP59" s="160">
        <v>10</v>
      </c>
      <c r="AQ59" s="160">
        <v>0</v>
      </c>
      <c r="AR59" s="160">
        <v>0</v>
      </c>
      <c r="AS59" s="160">
        <v>10</v>
      </c>
      <c r="AT59" s="161" t="e">
        <f t="shared" si="13"/>
        <v>#DIV/0!</v>
      </c>
      <c r="AU59" s="160">
        <v>20</v>
      </c>
      <c r="AV59" s="161" t="s">
        <v>1142</v>
      </c>
      <c r="AW59" s="161" t="s">
        <v>1123</v>
      </c>
      <c r="AX59" s="161" t="s">
        <v>1119</v>
      </c>
      <c r="AZ59" s="427" t="e">
        <f t="shared" si="14"/>
        <v>#DIV/0!</v>
      </c>
      <c r="BA59" s="163"/>
    </row>
    <row r="60" spans="1:53" x14ac:dyDescent="0.25">
      <c r="A60" s="114" t="s">
        <v>468</v>
      </c>
      <c r="B60" s="76" t="s">
        <v>469</v>
      </c>
      <c r="C60" s="98" t="s">
        <v>1205</v>
      </c>
      <c r="D60" s="115" t="s">
        <v>44</v>
      </c>
      <c r="E60" s="115">
        <v>3.0927835051546389E-4</v>
      </c>
      <c r="F60" s="100"/>
      <c r="G60" s="108"/>
      <c r="H60" s="109" t="s">
        <v>1205</v>
      </c>
      <c r="I60" s="109" t="s">
        <v>44</v>
      </c>
      <c r="J60" s="109">
        <v>2.7491408934707902E-4</v>
      </c>
      <c r="K60" s="109"/>
      <c r="L60" s="109"/>
      <c r="M60" s="109" t="s">
        <v>1205</v>
      </c>
      <c r="N60" s="109" t="s">
        <v>44</v>
      </c>
      <c r="O60" s="110">
        <v>3.4364261168384877E-5</v>
      </c>
      <c r="P60" s="111">
        <v>2.5</v>
      </c>
      <c r="Q60" s="110">
        <v>42</v>
      </c>
      <c r="R60" s="110">
        <v>277</v>
      </c>
      <c r="S60" s="110">
        <v>149</v>
      </c>
      <c r="T60" s="110">
        <v>793</v>
      </c>
      <c r="U60" s="110"/>
      <c r="V60" s="110">
        <v>0</v>
      </c>
      <c r="W60" s="110">
        <v>1</v>
      </c>
      <c r="X60" s="110">
        <v>21</v>
      </c>
      <c r="Y60" s="110">
        <v>0</v>
      </c>
      <c r="Z60" s="110">
        <v>0</v>
      </c>
      <c r="AA60" s="110"/>
      <c r="AB60" s="112">
        <v>22</v>
      </c>
      <c r="AC60" s="110"/>
      <c r="AD60" s="111">
        <v>0.16923076923076924</v>
      </c>
      <c r="AE60" s="110"/>
      <c r="AF60" s="112">
        <v>11</v>
      </c>
      <c r="AG60" s="106" t="e">
        <f t="shared" si="8"/>
        <v>#DIV/0!</v>
      </c>
      <c r="AH60" s="106"/>
      <c r="AI60" s="159" t="s">
        <v>478</v>
      </c>
      <c r="AJ60" s="159" t="s">
        <v>479</v>
      </c>
      <c r="AK60" s="159" t="s">
        <v>1210</v>
      </c>
      <c r="AL60" s="159"/>
      <c r="AM60" s="159"/>
      <c r="AN60" s="159" t="s">
        <v>148</v>
      </c>
      <c r="AO60" s="159"/>
      <c r="AP60" s="160">
        <v>50</v>
      </c>
      <c r="AQ60" s="160">
        <v>10</v>
      </c>
      <c r="AR60" s="160">
        <v>0</v>
      </c>
      <c r="AS60" s="160">
        <v>70</v>
      </c>
      <c r="AT60" s="161" t="e">
        <f t="shared" si="13"/>
        <v>#DIV/0!</v>
      </c>
      <c r="AU60" s="160">
        <v>120</v>
      </c>
      <c r="AV60" s="161" t="s">
        <v>1123</v>
      </c>
      <c r="AW60" s="161" t="s">
        <v>1123</v>
      </c>
      <c r="AX60" s="161" t="s">
        <v>1178</v>
      </c>
      <c r="AZ60" s="427" t="e">
        <f t="shared" si="14"/>
        <v>#DIV/0!</v>
      </c>
      <c r="BA60" s="163"/>
    </row>
    <row r="61" spans="1:53" x14ac:dyDescent="0.25">
      <c r="A61" s="76"/>
      <c r="B61" s="76"/>
      <c r="C61" s="98" t="s">
        <v>1206</v>
      </c>
      <c r="D61" s="98" t="s">
        <v>62</v>
      </c>
      <c r="E61" s="99">
        <v>5.9772296015180265E-4</v>
      </c>
      <c r="F61" s="100"/>
      <c r="G61" s="108"/>
      <c r="H61" s="109" t="s">
        <v>1206</v>
      </c>
      <c r="I61" s="109" t="s">
        <v>62</v>
      </c>
      <c r="J61" s="109">
        <v>3.1309297912713473E-4</v>
      </c>
      <c r="K61" s="109"/>
      <c r="L61" s="109"/>
      <c r="M61" s="109" t="s">
        <v>1206</v>
      </c>
      <c r="N61" s="109" t="s">
        <v>62</v>
      </c>
      <c r="O61" s="110">
        <v>2.7514231499051233E-4</v>
      </c>
      <c r="P61" s="111" t="s">
        <v>394</v>
      </c>
      <c r="Q61" s="110" t="s">
        <v>394</v>
      </c>
      <c r="R61" s="110" t="s">
        <v>394</v>
      </c>
      <c r="S61" s="110" t="s">
        <v>394</v>
      </c>
      <c r="T61" s="110" t="s">
        <v>394</v>
      </c>
      <c r="U61" s="110"/>
      <c r="V61" s="110" t="s">
        <v>394</v>
      </c>
      <c r="W61" s="110" t="s">
        <v>394</v>
      </c>
      <c r="X61" s="110" t="s">
        <v>394</v>
      </c>
      <c r="Y61" s="110" t="s">
        <v>394</v>
      </c>
      <c r="Z61" s="110" t="s">
        <v>394</v>
      </c>
      <c r="AA61" s="110"/>
      <c r="AB61" s="112" t="s">
        <v>394</v>
      </c>
      <c r="AC61" s="110"/>
      <c r="AD61" s="111" t="s">
        <v>394</v>
      </c>
      <c r="AE61" s="110"/>
      <c r="AF61" s="112" t="s">
        <v>394</v>
      </c>
      <c r="AG61" s="106" t="e">
        <f t="shared" si="8"/>
        <v>#VALUE!</v>
      </c>
      <c r="AH61" s="106"/>
      <c r="AI61" s="159" t="s">
        <v>480</v>
      </c>
      <c r="AJ61" s="159" t="s">
        <v>481</v>
      </c>
      <c r="AK61" s="159" t="s">
        <v>1211</v>
      </c>
      <c r="AL61" s="159"/>
      <c r="AM61" s="159"/>
      <c r="AN61" s="159" t="s">
        <v>196</v>
      </c>
      <c r="AO61" s="159"/>
      <c r="AP61" s="160">
        <v>20</v>
      </c>
      <c r="AQ61" s="160">
        <v>0</v>
      </c>
      <c r="AR61" s="160">
        <v>0</v>
      </c>
      <c r="AS61" s="160">
        <v>20</v>
      </c>
      <c r="AT61" s="161" t="e">
        <f t="shared" si="13"/>
        <v>#DIV/0!</v>
      </c>
      <c r="AU61" s="160">
        <v>50</v>
      </c>
      <c r="AV61" s="161" t="s">
        <v>1123</v>
      </c>
      <c r="AW61" s="161" t="s">
        <v>1123</v>
      </c>
      <c r="AX61" s="161" t="s">
        <v>1163</v>
      </c>
      <c r="AZ61" s="427" t="e">
        <f t="shared" si="14"/>
        <v>#DIV/0!</v>
      </c>
      <c r="BA61" s="163"/>
    </row>
    <row r="62" spans="1:53" x14ac:dyDescent="0.25">
      <c r="A62" s="96"/>
      <c r="B62" s="96">
        <v>30</v>
      </c>
      <c r="C62" s="98" t="s">
        <v>1208</v>
      </c>
      <c r="D62" s="97" t="s">
        <v>107</v>
      </c>
      <c r="E62" s="99">
        <v>7.0478723404255315E-4</v>
      </c>
      <c r="F62" s="100"/>
      <c r="G62" s="108"/>
      <c r="H62" s="109" t="s">
        <v>1208</v>
      </c>
      <c r="I62" s="109" t="s">
        <v>107</v>
      </c>
      <c r="J62" s="109">
        <v>4.3882978723404256E-4</v>
      </c>
      <c r="K62" s="109"/>
      <c r="L62" s="109"/>
      <c r="M62" s="109" t="s">
        <v>1208</v>
      </c>
      <c r="N62" s="109" t="s">
        <v>107</v>
      </c>
      <c r="O62" s="110">
        <v>2.7925531914893618E-4</v>
      </c>
      <c r="P62" s="111" t="s">
        <v>394</v>
      </c>
      <c r="Q62" s="110" t="s">
        <v>394</v>
      </c>
      <c r="R62" s="110" t="s">
        <v>394</v>
      </c>
      <c r="S62" s="110" t="s">
        <v>394</v>
      </c>
      <c r="T62" s="110" t="s">
        <v>394</v>
      </c>
      <c r="U62" s="110"/>
      <c r="V62" s="110" t="s">
        <v>394</v>
      </c>
      <c r="W62" s="110" t="s">
        <v>394</v>
      </c>
      <c r="X62" s="110" t="s">
        <v>394</v>
      </c>
      <c r="Y62" s="110" t="s">
        <v>394</v>
      </c>
      <c r="Z62" s="110" t="s">
        <v>394</v>
      </c>
      <c r="AA62" s="110"/>
      <c r="AB62" s="112" t="s">
        <v>394</v>
      </c>
      <c r="AC62" s="110"/>
      <c r="AD62" s="111" t="s">
        <v>394</v>
      </c>
      <c r="AE62" s="110"/>
      <c r="AF62" s="112" t="s">
        <v>394</v>
      </c>
      <c r="AG62" s="106" t="e">
        <f t="shared" si="8"/>
        <v>#VALUE!</v>
      </c>
      <c r="AH62" s="106"/>
      <c r="AI62" s="159" t="s">
        <v>482</v>
      </c>
      <c r="AJ62" s="159" t="s">
        <v>483</v>
      </c>
      <c r="AK62" s="159" t="s">
        <v>1212</v>
      </c>
      <c r="AL62" s="159"/>
      <c r="AM62" s="159"/>
      <c r="AN62" s="159" t="s">
        <v>201</v>
      </c>
      <c r="AO62" s="159"/>
      <c r="AP62" s="160">
        <v>30</v>
      </c>
      <c r="AQ62" s="160">
        <v>0</v>
      </c>
      <c r="AR62" s="160">
        <v>0</v>
      </c>
      <c r="AS62" s="160">
        <v>30</v>
      </c>
      <c r="AT62" s="161" t="e">
        <f t="shared" si="13"/>
        <v>#DIV/0!</v>
      </c>
      <c r="AU62" s="160">
        <v>50</v>
      </c>
      <c r="AV62" s="161" t="s">
        <v>1119</v>
      </c>
      <c r="AW62" s="161" t="s">
        <v>1123</v>
      </c>
      <c r="AX62" s="161" t="s">
        <v>1135</v>
      </c>
      <c r="AZ62" s="427" t="e">
        <f t="shared" si="14"/>
        <v>#DIV/0!</v>
      </c>
      <c r="BA62" s="163"/>
    </row>
    <row r="63" spans="1:53" x14ac:dyDescent="0.25">
      <c r="A63" s="114" t="s">
        <v>470</v>
      </c>
      <c r="B63" s="76" t="s">
        <v>471</v>
      </c>
      <c r="C63" s="98" t="s">
        <v>1209</v>
      </c>
      <c r="D63" s="115" t="s">
        <v>137</v>
      </c>
      <c r="E63" s="115">
        <v>7.7586206896551721E-4</v>
      </c>
      <c r="F63" s="100"/>
      <c r="G63" s="108"/>
      <c r="H63" s="109" t="s">
        <v>1209</v>
      </c>
      <c r="I63" s="109" t="s">
        <v>137</v>
      </c>
      <c r="J63" s="109">
        <v>7.7586206896551721E-4</v>
      </c>
      <c r="K63" s="109"/>
      <c r="L63" s="109"/>
      <c r="M63" s="109" t="s">
        <v>1209</v>
      </c>
      <c r="N63" s="109" t="s">
        <v>137</v>
      </c>
      <c r="O63" s="110">
        <v>0</v>
      </c>
      <c r="P63" s="111">
        <v>1.2162162162162162</v>
      </c>
      <c r="Q63" s="110">
        <v>5</v>
      </c>
      <c r="R63" s="110">
        <v>74</v>
      </c>
      <c r="S63" s="110">
        <v>20</v>
      </c>
      <c r="T63" s="110">
        <v>144</v>
      </c>
      <c r="U63" s="110"/>
      <c r="V63" s="110">
        <v>5</v>
      </c>
      <c r="W63" s="110">
        <v>7</v>
      </c>
      <c r="X63" s="110">
        <v>2</v>
      </c>
      <c r="Y63" s="110">
        <v>0</v>
      </c>
      <c r="Z63" s="110">
        <v>0</v>
      </c>
      <c r="AA63" s="110"/>
      <c r="AB63" s="112">
        <v>14</v>
      </c>
      <c r="AC63" s="110"/>
      <c r="AD63" s="111">
        <v>0.3783783783783784</v>
      </c>
      <c r="AE63" s="110"/>
      <c r="AF63" s="112">
        <v>0</v>
      </c>
      <c r="AG63" s="106" t="e">
        <f t="shared" si="8"/>
        <v>#DIV/0!</v>
      </c>
      <c r="AH63" s="106"/>
      <c r="AI63" s="159" t="s">
        <v>484</v>
      </c>
      <c r="AJ63" s="159" t="s">
        <v>485</v>
      </c>
      <c r="AK63" s="159" t="s">
        <v>1213</v>
      </c>
      <c r="AL63" s="159"/>
      <c r="AM63" s="159"/>
      <c r="AN63" s="159" t="s">
        <v>208</v>
      </c>
      <c r="AO63" s="159"/>
      <c r="AP63" s="160">
        <v>20</v>
      </c>
      <c r="AQ63" s="160">
        <v>20</v>
      </c>
      <c r="AR63" s="160">
        <v>0</v>
      </c>
      <c r="AS63" s="160">
        <v>40</v>
      </c>
      <c r="AT63" s="161" t="e">
        <f t="shared" si="13"/>
        <v>#DIV/0!</v>
      </c>
      <c r="AU63" s="160">
        <v>20</v>
      </c>
      <c r="AV63" s="161" t="s">
        <v>1153</v>
      </c>
      <c r="AW63" s="161" t="s">
        <v>1123</v>
      </c>
      <c r="AX63" s="161" t="s">
        <v>1135</v>
      </c>
      <c r="AZ63" s="427" t="e">
        <f t="shared" si="14"/>
        <v>#DIV/0!</v>
      </c>
      <c r="BA63" s="163"/>
    </row>
    <row r="64" spans="1:53" x14ac:dyDescent="0.25">
      <c r="A64" s="114" t="s">
        <v>472</v>
      </c>
      <c r="B64" s="76" t="s">
        <v>473</v>
      </c>
      <c r="C64" s="98" t="s">
        <v>1210</v>
      </c>
      <c r="D64" s="115" t="s">
        <v>148</v>
      </c>
      <c r="E64" s="115">
        <v>3.593519882179676E-3</v>
      </c>
      <c r="F64" s="100"/>
      <c r="G64" s="108"/>
      <c r="H64" s="109" t="s">
        <v>1210</v>
      </c>
      <c r="I64" s="109" t="s">
        <v>148</v>
      </c>
      <c r="J64" s="109">
        <v>8.4683357879234171E-4</v>
      </c>
      <c r="K64" s="109"/>
      <c r="L64" s="109"/>
      <c r="M64" s="109" t="s">
        <v>1210</v>
      </c>
      <c r="N64" s="109" t="s">
        <v>148</v>
      </c>
      <c r="O64" s="110">
        <v>2.7466863033873343E-3</v>
      </c>
      <c r="P64" s="111">
        <v>0.77272727272727271</v>
      </c>
      <c r="Q64" s="110">
        <v>5</v>
      </c>
      <c r="R64" s="110">
        <v>21</v>
      </c>
      <c r="S64" s="110">
        <v>18</v>
      </c>
      <c r="T64" s="110">
        <v>78</v>
      </c>
      <c r="U64" s="110"/>
      <c r="V64" s="110">
        <v>0</v>
      </c>
      <c r="W64" s="110">
        <v>6</v>
      </c>
      <c r="X64" s="110">
        <v>0</v>
      </c>
      <c r="Y64" s="110">
        <v>0</v>
      </c>
      <c r="Z64" s="110">
        <v>0</v>
      </c>
      <c r="AA64" s="110"/>
      <c r="AB64" s="112">
        <v>6</v>
      </c>
      <c r="AC64" s="110"/>
      <c r="AD64" s="111">
        <v>0.13636363636363635</v>
      </c>
      <c r="AE64" s="110"/>
      <c r="AF64" s="112">
        <v>2</v>
      </c>
      <c r="AG64" s="106" t="e">
        <f t="shared" si="8"/>
        <v>#DIV/0!</v>
      </c>
      <c r="AH64" s="106"/>
      <c r="AI64" s="159" t="s">
        <v>486</v>
      </c>
      <c r="AJ64" s="159" t="s">
        <v>487</v>
      </c>
      <c r="AK64" s="159" t="s">
        <v>1214</v>
      </c>
      <c r="AL64" s="159"/>
      <c r="AM64" s="159"/>
      <c r="AN64" s="159" t="s">
        <v>213</v>
      </c>
      <c r="AO64" s="159"/>
      <c r="AP64" s="160">
        <v>10</v>
      </c>
      <c r="AQ64" s="160">
        <v>0</v>
      </c>
      <c r="AR64" s="160">
        <v>0</v>
      </c>
      <c r="AS64" s="160">
        <v>10</v>
      </c>
      <c r="AT64" s="161" t="e">
        <f t="shared" si="13"/>
        <v>#DIV/0!</v>
      </c>
      <c r="AU64" s="160">
        <v>80</v>
      </c>
      <c r="AV64" s="161" t="s">
        <v>1153</v>
      </c>
      <c r="AW64" s="161" t="s">
        <v>1123</v>
      </c>
      <c r="AX64" s="161" t="s">
        <v>1178</v>
      </c>
      <c r="AZ64" s="427" t="e">
        <f t="shared" si="14"/>
        <v>#DIV/0!</v>
      </c>
      <c r="BA64" s="163"/>
    </row>
    <row r="65" spans="1:53" x14ac:dyDescent="0.25">
      <c r="A65" s="114" t="s">
        <v>474</v>
      </c>
      <c r="B65" s="76" t="s">
        <v>475</v>
      </c>
      <c r="C65" s="98" t="s">
        <v>1211</v>
      </c>
      <c r="D65" s="115" t="s">
        <v>196</v>
      </c>
      <c r="E65" s="115">
        <v>7.0786516853932585E-4</v>
      </c>
      <c r="F65" s="100"/>
      <c r="G65" s="108"/>
      <c r="H65" s="109" t="s">
        <v>1211</v>
      </c>
      <c r="I65" s="109" t="s">
        <v>196</v>
      </c>
      <c r="J65" s="109">
        <v>6.4044943820224724E-4</v>
      </c>
      <c r="K65" s="109"/>
      <c r="L65" s="109"/>
      <c r="M65" s="109" t="s">
        <v>1211</v>
      </c>
      <c r="N65" s="109" t="s">
        <v>196</v>
      </c>
      <c r="O65" s="110">
        <v>6.7415730337078646E-5</v>
      </c>
      <c r="P65" s="111">
        <v>0.35294117647058826</v>
      </c>
      <c r="Q65" s="110">
        <v>1</v>
      </c>
      <c r="R65" s="110">
        <v>18</v>
      </c>
      <c r="S65" s="110">
        <v>20</v>
      </c>
      <c r="T65" s="110">
        <v>51</v>
      </c>
      <c r="U65" s="110"/>
      <c r="V65" s="110">
        <v>1</v>
      </c>
      <c r="W65" s="110">
        <v>1</v>
      </c>
      <c r="X65" s="110">
        <v>1</v>
      </c>
      <c r="Y65" s="110">
        <v>0</v>
      </c>
      <c r="Z65" s="110">
        <v>0</v>
      </c>
      <c r="AA65" s="110"/>
      <c r="AB65" s="112">
        <v>3</v>
      </c>
      <c r="AC65" s="110"/>
      <c r="AD65" s="111">
        <v>8.8235294117647065E-2</v>
      </c>
      <c r="AE65" s="110"/>
      <c r="AF65" s="112">
        <v>2</v>
      </c>
      <c r="AG65" s="106" t="e">
        <f t="shared" si="8"/>
        <v>#DIV/0!</v>
      </c>
      <c r="AH65" s="106"/>
      <c r="AI65" s="159" t="s">
        <v>488</v>
      </c>
      <c r="AJ65" s="159" t="s">
        <v>489</v>
      </c>
      <c r="AK65" s="159" t="s">
        <v>1215</v>
      </c>
      <c r="AL65" s="159"/>
      <c r="AM65" s="159"/>
      <c r="AN65" s="159" t="s">
        <v>244</v>
      </c>
      <c r="AO65" s="159"/>
      <c r="AP65" s="160">
        <v>190</v>
      </c>
      <c r="AQ65" s="160">
        <v>0</v>
      </c>
      <c r="AR65" s="160">
        <v>0</v>
      </c>
      <c r="AS65" s="160">
        <v>190</v>
      </c>
      <c r="AT65" s="161" t="e">
        <f t="shared" si="13"/>
        <v>#DIV/0!</v>
      </c>
      <c r="AU65" s="160">
        <v>130</v>
      </c>
      <c r="AV65" s="161" t="s">
        <v>1123</v>
      </c>
      <c r="AW65" s="161" t="s">
        <v>1123</v>
      </c>
      <c r="AX65" s="161" t="s">
        <v>1190</v>
      </c>
      <c r="AZ65" s="427" t="e">
        <f t="shared" si="14"/>
        <v>#DIV/0!</v>
      </c>
      <c r="BA65" s="163"/>
    </row>
    <row r="66" spans="1:53" x14ac:dyDescent="0.25">
      <c r="A66" s="114" t="s">
        <v>476</v>
      </c>
      <c r="B66" s="76" t="s">
        <v>477</v>
      </c>
      <c r="C66" s="98" t="s">
        <v>1212</v>
      </c>
      <c r="D66" s="115" t="s">
        <v>201</v>
      </c>
      <c r="E66" s="115">
        <v>5.7008670520231211E-3</v>
      </c>
      <c r="F66" s="100"/>
      <c r="G66" s="108"/>
      <c r="H66" s="109" t="s">
        <v>1212</v>
      </c>
      <c r="I66" s="109" t="s">
        <v>201</v>
      </c>
      <c r="J66" s="109">
        <v>1.3078034682080925E-3</v>
      </c>
      <c r="K66" s="109"/>
      <c r="L66" s="109"/>
      <c r="M66" s="109" t="s">
        <v>1212</v>
      </c>
      <c r="N66" s="109" t="s">
        <v>201</v>
      </c>
      <c r="O66" s="110">
        <v>4.3930635838150293E-3</v>
      </c>
      <c r="P66" s="111">
        <v>0.17647058823529413</v>
      </c>
      <c r="Q66" s="110">
        <v>8</v>
      </c>
      <c r="R66" s="110">
        <v>2</v>
      </c>
      <c r="S66" s="110">
        <v>34</v>
      </c>
      <c r="T66" s="110">
        <v>50</v>
      </c>
      <c r="U66" s="110"/>
      <c r="V66" s="110">
        <v>0</v>
      </c>
      <c r="W66" s="110">
        <v>0</v>
      </c>
      <c r="X66" s="110">
        <v>0</v>
      </c>
      <c r="Y66" s="110">
        <v>0</v>
      </c>
      <c r="Z66" s="110">
        <v>0</v>
      </c>
      <c r="AA66" s="110"/>
      <c r="AB66" s="112">
        <v>0</v>
      </c>
      <c r="AC66" s="110"/>
      <c r="AD66" s="111">
        <v>0</v>
      </c>
      <c r="AE66" s="110"/>
      <c r="AF66" s="112">
        <v>1</v>
      </c>
      <c r="AG66" s="106" t="e">
        <f t="shared" si="8"/>
        <v>#DIV/0!</v>
      </c>
      <c r="AH66" s="106"/>
      <c r="AI66" s="159" t="s">
        <v>490</v>
      </c>
      <c r="AJ66" s="159" t="s">
        <v>491</v>
      </c>
      <c r="AK66" s="159" t="s">
        <v>1216</v>
      </c>
      <c r="AL66" s="159"/>
      <c r="AM66" s="159"/>
      <c r="AN66" s="159" t="s">
        <v>302</v>
      </c>
      <c r="AO66" s="159"/>
      <c r="AP66" s="160">
        <v>70</v>
      </c>
      <c r="AQ66" s="160">
        <v>0</v>
      </c>
      <c r="AR66" s="160">
        <v>0</v>
      </c>
      <c r="AS66" s="160">
        <v>70</v>
      </c>
      <c r="AT66" s="161" t="e">
        <f t="shared" si="13"/>
        <v>#DIV/0!</v>
      </c>
      <c r="AU66" s="160">
        <v>80</v>
      </c>
      <c r="AV66" s="161" t="s">
        <v>1123</v>
      </c>
      <c r="AW66" s="161" t="s">
        <v>1123</v>
      </c>
      <c r="AX66" s="161" t="s">
        <v>1157</v>
      </c>
      <c r="AZ66" s="427" t="e">
        <f t="shared" si="14"/>
        <v>#DIV/0!</v>
      </c>
      <c r="BA66" s="163"/>
    </row>
    <row r="67" spans="1:53" x14ac:dyDescent="0.25">
      <c r="A67" s="114" t="s">
        <v>478</v>
      </c>
      <c r="B67" s="76" t="s">
        <v>479</v>
      </c>
      <c r="C67" s="98" t="s">
        <v>1213</v>
      </c>
      <c r="D67" s="115" t="s">
        <v>208</v>
      </c>
      <c r="E67" s="115">
        <v>5.0699300699300705E-4</v>
      </c>
      <c r="F67" s="100"/>
      <c r="G67" s="108"/>
      <c r="H67" s="109" t="s">
        <v>1213</v>
      </c>
      <c r="I67" s="109" t="s">
        <v>208</v>
      </c>
      <c r="J67" s="109">
        <v>3.6713286713286713E-4</v>
      </c>
      <c r="K67" s="109"/>
      <c r="L67" s="109"/>
      <c r="M67" s="109" t="s">
        <v>1213</v>
      </c>
      <c r="N67" s="109" t="s">
        <v>208</v>
      </c>
      <c r="O67" s="110">
        <v>1.3986013986013986E-4</v>
      </c>
      <c r="P67" s="111">
        <v>2.1311475409836067</v>
      </c>
      <c r="Q67" s="110">
        <v>43</v>
      </c>
      <c r="R67" s="110">
        <v>78</v>
      </c>
      <c r="S67" s="110">
        <v>30</v>
      </c>
      <c r="T67" s="110">
        <v>281</v>
      </c>
      <c r="U67" s="110"/>
      <c r="V67" s="110">
        <v>0</v>
      </c>
      <c r="W67" s="110">
        <v>1</v>
      </c>
      <c r="X67" s="110">
        <v>0</v>
      </c>
      <c r="Y67" s="110">
        <v>2</v>
      </c>
      <c r="Z67" s="110">
        <v>0</v>
      </c>
      <c r="AA67" s="110"/>
      <c r="AB67" s="112">
        <v>3</v>
      </c>
      <c r="AC67" s="110"/>
      <c r="AD67" s="111">
        <v>4.9180327868852458E-2</v>
      </c>
      <c r="AE67" s="110"/>
      <c r="AF67" s="112">
        <v>37</v>
      </c>
      <c r="AG67" s="106" t="e">
        <f t="shared" si="8"/>
        <v>#DIV/0!</v>
      </c>
      <c r="AH67" s="106"/>
      <c r="AI67" s="159" t="s">
        <v>492</v>
      </c>
      <c r="AJ67" s="159" t="s">
        <v>493</v>
      </c>
      <c r="AK67" s="159" t="s">
        <v>1217</v>
      </c>
      <c r="AL67" s="159"/>
      <c r="AM67" s="159"/>
      <c r="AN67" s="159" t="s">
        <v>319</v>
      </c>
      <c r="AO67" s="159"/>
      <c r="AP67" s="160">
        <v>100</v>
      </c>
      <c r="AQ67" s="160">
        <v>0</v>
      </c>
      <c r="AR67" s="160">
        <v>0</v>
      </c>
      <c r="AS67" s="160">
        <v>100</v>
      </c>
      <c r="AT67" s="161" t="e">
        <f t="shared" si="13"/>
        <v>#DIV/0!</v>
      </c>
      <c r="AU67" s="160">
        <v>150</v>
      </c>
      <c r="AV67" s="161" t="s">
        <v>1123</v>
      </c>
      <c r="AW67" s="161" t="s">
        <v>1123</v>
      </c>
      <c r="AX67" s="161" t="s">
        <v>1147</v>
      </c>
      <c r="AZ67" s="427" t="e">
        <f t="shared" si="14"/>
        <v>#DIV/0!</v>
      </c>
      <c r="BA67" s="163"/>
    </row>
    <row r="68" spans="1:53" x14ac:dyDescent="0.25">
      <c r="A68" s="114" t="s">
        <v>480</v>
      </c>
      <c r="B68" s="76" t="s">
        <v>481</v>
      </c>
      <c r="C68" s="98" t="s">
        <v>1214</v>
      </c>
      <c r="D68" s="115" t="s">
        <v>213</v>
      </c>
      <c r="E68" s="115">
        <v>1.9374068554396423E-4</v>
      </c>
      <c r="F68" s="100"/>
      <c r="G68" s="108"/>
      <c r="H68" s="109" t="s">
        <v>1214</v>
      </c>
      <c r="I68" s="109" t="s">
        <v>213</v>
      </c>
      <c r="J68" s="109">
        <v>1.4903129657228018E-4</v>
      </c>
      <c r="K68" s="109"/>
      <c r="L68" s="109"/>
      <c r="M68" s="109" t="s">
        <v>1214</v>
      </c>
      <c r="N68" s="109" t="s">
        <v>213</v>
      </c>
      <c r="O68" s="110">
        <v>5.9612518628912071E-5</v>
      </c>
      <c r="P68" s="111">
        <v>0.56756756756756754</v>
      </c>
      <c r="Q68" s="110">
        <v>7</v>
      </c>
      <c r="R68" s="110">
        <v>12</v>
      </c>
      <c r="S68" s="110">
        <v>63</v>
      </c>
      <c r="T68" s="110">
        <v>103</v>
      </c>
      <c r="U68" s="110"/>
      <c r="V68" s="110">
        <v>0</v>
      </c>
      <c r="W68" s="110">
        <v>0</v>
      </c>
      <c r="X68" s="110">
        <v>0</v>
      </c>
      <c r="Y68" s="110">
        <v>0</v>
      </c>
      <c r="Z68" s="110">
        <v>0</v>
      </c>
      <c r="AA68" s="110"/>
      <c r="AB68" s="112">
        <v>0</v>
      </c>
      <c r="AC68" s="110"/>
      <c r="AD68" s="111">
        <v>0</v>
      </c>
      <c r="AE68" s="110"/>
      <c r="AF68" s="112">
        <v>3</v>
      </c>
      <c r="AG68" s="106" t="e">
        <f t="shared" si="8"/>
        <v>#DIV/0!</v>
      </c>
      <c r="AH68" s="106"/>
      <c r="AI68" s="159"/>
      <c r="AJ68" s="159"/>
      <c r="AK68" s="159"/>
      <c r="AL68" s="159"/>
      <c r="AM68" s="159"/>
      <c r="AN68" s="159"/>
      <c r="AO68" s="159"/>
      <c r="AP68" s="161"/>
      <c r="AQ68" s="161"/>
      <c r="AR68" s="161"/>
      <c r="AS68" s="161"/>
      <c r="AT68" s="161"/>
      <c r="AU68" s="161"/>
      <c r="AV68" s="162" t="s">
        <v>394</v>
      </c>
      <c r="AW68" s="162" t="s">
        <v>394</v>
      </c>
      <c r="AX68" s="162" t="s">
        <v>394</v>
      </c>
      <c r="BA68" s="163"/>
    </row>
    <row r="69" spans="1:53" x14ac:dyDescent="0.25">
      <c r="A69" s="114" t="s">
        <v>482</v>
      </c>
      <c r="B69" s="76" t="s">
        <v>483</v>
      </c>
      <c r="C69" s="98" t="s">
        <v>1215</v>
      </c>
      <c r="D69" s="115" t="s">
        <v>244</v>
      </c>
      <c r="E69" s="115">
        <v>4.1743970315398889E-4</v>
      </c>
      <c r="F69" s="100"/>
      <c r="G69" s="108"/>
      <c r="H69" s="109" t="s">
        <v>1215</v>
      </c>
      <c r="I69" s="109" t="s">
        <v>244</v>
      </c>
      <c r="J69" s="109">
        <v>3.339517625231911E-4</v>
      </c>
      <c r="K69" s="109"/>
      <c r="L69" s="109"/>
      <c r="M69" s="109" t="s">
        <v>1215</v>
      </c>
      <c r="N69" s="109" t="s">
        <v>244</v>
      </c>
      <c r="O69" s="110">
        <v>8.3487940630797776E-5</v>
      </c>
      <c r="P69" s="111">
        <v>0.83636363636363631</v>
      </c>
      <c r="Q69" s="110">
        <v>5</v>
      </c>
      <c r="R69" s="110">
        <v>3</v>
      </c>
      <c r="S69" s="110">
        <v>6</v>
      </c>
      <c r="T69" s="110">
        <v>60</v>
      </c>
      <c r="U69" s="110"/>
      <c r="V69" s="110">
        <v>1</v>
      </c>
      <c r="W69" s="110">
        <v>0</v>
      </c>
      <c r="X69" s="110">
        <v>15</v>
      </c>
      <c r="Y69" s="110">
        <v>5</v>
      </c>
      <c r="Z69" s="110">
        <v>0</v>
      </c>
      <c r="AA69" s="110"/>
      <c r="AB69" s="112">
        <v>21</v>
      </c>
      <c r="AC69" s="110"/>
      <c r="AD69" s="111">
        <v>0.38181818181818183</v>
      </c>
      <c r="AE69" s="110"/>
      <c r="AF69" s="112">
        <v>7</v>
      </c>
      <c r="AG69" s="106" t="e">
        <f t="shared" si="8"/>
        <v>#DIV/0!</v>
      </c>
      <c r="AH69" s="106"/>
      <c r="AI69" s="159"/>
      <c r="AJ69" s="159" t="s">
        <v>1140</v>
      </c>
      <c r="AK69" s="159" t="s">
        <v>1218</v>
      </c>
      <c r="AL69" s="159"/>
      <c r="AM69" s="159" t="s">
        <v>495</v>
      </c>
      <c r="AN69" s="159" t="s">
        <v>495</v>
      </c>
      <c r="AO69" s="159"/>
      <c r="AP69" s="161" t="s">
        <v>551</v>
      </c>
      <c r="AQ69" s="161" t="s">
        <v>551</v>
      </c>
      <c r="AR69" s="161" t="s">
        <v>551</v>
      </c>
      <c r="AS69" s="161" t="s">
        <v>551</v>
      </c>
      <c r="AT69" s="161" t="e">
        <f t="shared" ref="AT69:AT74" si="15">AS69/VLOOKUP(AN69,$D$18:$G$436,4,FALSE)</f>
        <v>#VALUE!</v>
      </c>
      <c r="AU69" s="161" t="s">
        <v>551</v>
      </c>
      <c r="AV69" s="161" t="s">
        <v>551</v>
      </c>
      <c r="AW69" s="161" t="s">
        <v>551</v>
      </c>
      <c r="AX69" s="161" t="s">
        <v>551</v>
      </c>
      <c r="AZ69" s="427" t="e">
        <f t="shared" ref="AZ69:AZ74" si="16">AX69/VLOOKUP(AN69,$D$18:$G$436,4,FALSE)</f>
        <v>#VALUE!</v>
      </c>
      <c r="BA69" s="163"/>
    </row>
    <row r="70" spans="1:53" x14ac:dyDescent="0.25">
      <c r="A70" s="114" t="s">
        <v>484</v>
      </c>
      <c r="B70" s="76" t="s">
        <v>485</v>
      </c>
      <c r="C70" s="98" t="s">
        <v>1216</v>
      </c>
      <c r="D70" s="115" t="s">
        <v>302</v>
      </c>
      <c r="E70" s="115">
        <v>1.9873532068654018E-3</v>
      </c>
      <c r="F70" s="100"/>
      <c r="G70" s="108"/>
      <c r="H70" s="109" t="s">
        <v>1216</v>
      </c>
      <c r="I70" s="109" t="s">
        <v>302</v>
      </c>
      <c r="J70" s="109">
        <v>1.1924119241192412E-3</v>
      </c>
      <c r="K70" s="109"/>
      <c r="L70" s="109"/>
      <c r="M70" s="109" t="s">
        <v>1216</v>
      </c>
      <c r="N70" s="109" t="s">
        <v>302</v>
      </c>
      <c r="O70" s="110">
        <v>7.9494128274616076E-4</v>
      </c>
      <c r="P70" s="111">
        <v>0.20833333333333334</v>
      </c>
      <c r="Q70" s="110">
        <v>6</v>
      </c>
      <c r="R70" s="110">
        <v>0</v>
      </c>
      <c r="S70" s="110">
        <v>10</v>
      </c>
      <c r="T70" s="110">
        <v>21</v>
      </c>
      <c r="U70" s="110"/>
      <c r="V70" s="110">
        <v>0</v>
      </c>
      <c r="W70" s="110">
        <v>3</v>
      </c>
      <c r="X70" s="110">
        <v>0</v>
      </c>
      <c r="Y70" s="110">
        <v>0</v>
      </c>
      <c r="Z70" s="110">
        <v>0</v>
      </c>
      <c r="AA70" s="110"/>
      <c r="AB70" s="112">
        <v>3</v>
      </c>
      <c r="AC70" s="110"/>
      <c r="AD70" s="111">
        <v>0.125</v>
      </c>
      <c r="AE70" s="110"/>
      <c r="AF70" s="112">
        <v>0</v>
      </c>
      <c r="AG70" s="106" t="e">
        <f t="shared" si="8"/>
        <v>#DIV/0!</v>
      </c>
      <c r="AH70" s="106"/>
      <c r="AI70" s="159" t="s">
        <v>496</v>
      </c>
      <c r="AJ70" s="159" t="s">
        <v>497</v>
      </c>
      <c r="AK70" s="159" t="s">
        <v>1219</v>
      </c>
      <c r="AL70" s="159"/>
      <c r="AM70" s="159"/>
      <c r="AN70" s="159" t="s">
        <v>146</v>
      </c>
      <c r="AO70" s="159"/>
      <c r="AP70" s="161" t="s">
        <v>551</v>
      </c>
      <c r="AQ70" s="161" t="s">
        <v>551</v>
      </c>
      <c r="AR70" s="161" t="s">
        <v>551</v>
      </c>
      <c r="AS70" s="161" t="s">
        <v>551</v>
      </c>
      <c r="AT70" s="161" t="e">
        <f t="shared" si="15"/>
        <v>#VALUE!</v>
      </c>
      <c r="AU70" s="161" t="s">
        <v>551</v>
      </c>
      <c r="AV70" s="161" t="s">
        <v>551</v>
      </c>
      <c r="AW70" s="161" t="s">
        <v>551</v>
      </c>
      <c r="AX70" s="161" t="s">
        <v>551</v>
      </c>
      <c r="AZ70" s="427" t="e">
        <f t="shared" si="16"/>
        <v>#VALUE!</v>
      </c>
      <c r="BA70" s="163"/>
    </row>
    <row r="71" spans="1:53" x14ac:dyDescent="0.25">
      <c r="A71" s="114" t="s">
        <v>486</v>
      </c>
      <c r="B71" s="76" t="s">
        <v>487</v>
      </c>
      <c r="C71" s="98" t="s">
        <v>1217</v>
      </c>
      <c r="D71" s="115" t="s">
        <v>319</v>
      </c>
      <c r="E71" s="115">
        <v>4.621072088724584E-4</v>
      </c>
      <c r="F71" s="100"/>
      <c r="G71" s="108"/>
      <c r="H71" s="109" t="s">
        <v>1217</v>
      </c>
      <c r="I71" s="109" t="s">
        <v>319</v>
      </c>
      <c r="J71" s="109">
        <v>1.5711645101663585E-4</v>
      </c>
      <c r="K71" s="109"/>
      <c r="L71" s="109"/>
      <c r="M71" s="109" t="s">
        <v>1217</v>
      </c>
      <c r="N71" s="109" t="s">
        <v>319</v>
      </c>
      <c r="O71" s="110">
        <v>3.0499075785582258E-4</v>
      </c>
      <c r="P71" s="111">
        <v>1.0714285714285714</v>
      </c>
      <c r="Q71" s="110">
        <v>7</v>
      </c>
      <c r="R71" s="110">
        <v>8</v>
      </c>
      <c r="S71" s="110">
        <v>4</v>
      </c>
      <c r="T71" s="110">
        <v>49</v>
      </c>
      <c r="U71" s="110"/>
      <c r="V71" s="110">
        <v>1</v>
      </c>
      <c r="W71" s="110">
        <v>1</v>
      </c>
      <c r="X71" s="110">
        <v>0</v>
      </c>
      <c r="Y71" s="110">
        <v>0</v>
      </c>
      <c r="Z71" s="110">
        <v>0</v>
      </c>
      <c r="AA71" s="110"/>
      <c r="AB71" s="112">
        <v>2</v>
      </c>
      <c r="AC71" s="110"/>
      <c r="AD71" s="111">
        <v>7.1428571428571425E-2</v>
      </c>
      <c r="AE71" s="110"/>
      <c r="AF71" s="112">
        <v>6</v>
      </c>
      <c r="AG71" s="106" t="e">
        <f t="shared" si="8"/>
        <v>#DIV/0!</v>
      </c>
      <c r="AH71" s="106"/>
      <c r="AI71" s="159" t="s">
        <v>498</v>
      </c>
      <c r="AJ71" s="159" t="s">
        <v>499</v>
      </c>
      <c r="AK71" s="159" t="s">
        <v>1220</v>
      </c>
      <c r="AL71" s="159"/>
      <c r="AM71" s="159"/>
      <c r="AN71" s="159" t="s">
        <v>155</v>
      </c>
      <c r="AO71" s="159"/>
      <c r="AP71" s="160">
        <v>290</v>
      </c>
      <c r="AQ71" s="160">
        <v>130</v>
      </c>
      <c r="AR71" s="160">
        <v>0</v>
      </c>
      <c r="AS71" s="160">
        <v>420</v>
      </c>
      <c r="AT71" s="161" t="e">
        <f t="shared" si="15"/>
        <v>#DIV/0!</v>
      </c>
      <c r="AU71" s="160">
        <v>1270</v>
      </c>
      <c r="AV71" s="161" t="s">
        <v>1122</v>
      </c>
      <c r="AW71" s="161" t="s">
        <v>1123</v>
      </c>
      <c r="AX71" s="161" t="s">
        <v>1221</v>
      </c>
      <c r="AZ71" s="427" t="e">
        <f t="shared" si="16"/>
        <v>#DIV/0!</v>
      </c>
      <c r="BA71" s="163"/>
    </row>
    <row r="72" spans="1:53" x14ac:dyDescent="0.25">
      <c r="A72" s="114" t="s">
        <v>488</v>
      </c>
      <c r="B72" s="76" t="s">
        <v>489</v>
      </c>
      <c r="C72" s="98" t="s">
        <v>1218</v>
      </c>
      <c r="D72" s="115" t="s">
        <v>495</v>
      </c>
      <c r="E72" s="115" t="e">
        <v>#N/A</v>
      </c>
      <c r="F72" s="100"/>
      <c r="G72" s="108"/>
      <c r="H72" s="109" t="s">
        <v>1218</v>
      </c>
      <c r="I72" s="109" t="s">
        <v>495</v>
      </c>
      <c r="J72" s="109" t="e">
        <v>#N/A</v>
      </c>
      <c r="K72" s="109"/>
      <c r="L72" s="109"/>
      <c r="M72" s="109" t="s">
        <v>1218</v>
      </c>
      <c r="N72" s="109" t="s">
        <v>495</v>
      </c>
      <c r="O72" s="110" t="e">
        <v>#N/A</v>
      </c>
      <c r="P72" s="111">
        <v>0.77777777777777779</v>
      </c>
      <c r="Q72" s="110">
        <v>11</v>
      </c>
      <c r="R72" s="110">
        <v>2</v>
      </c>
      <c r="S72" s="110">
        <v>8</v>
      </c>
      <c r="T72" s="110">
        <v>56</v>
      </c>
      <c r="U72" s="110"/>
      <c r="V72" s="110">
        <v>0</v>
      </c>
      <c r="W72" s="110">
        <v>1</v>
      </c>
      <c r="X72" s="110">
        <v>17</v>
      </c>
      <c r="Y72" s="110">
        <v>3</v>
      </c>
      <c r="Z72" s="110">
        <v>0</v>
      </c>
      <c r="AA72" s="110"/>
      <c r="AB72" s="112">
        <v>21</v>
      </c>
      <c r="AC72" s="110"/>
      <c r="AD72" s="111">
        <v>0.46666666666666667</v>
      </c>
      <c r="AE72" s="110"/>
      <c r="AF72" s="112">
        <v>2</v>
      </c>
      <c r="AG72" s="106" t="e">
        <f t="shared" si="8"/>
        <v>#DIV/0!</v>
      </c>
      <c r="AH72" s="106"/>
      <c r="AI72" s="159" t="s">
        <v>503</v>
      </c>
      <c r="AJ72" s="159" t="s">
        <v>504</v>
      </c>
      <c r="AK72" s="159" t="s">
        <v>1222</v>
      </c>
      <c r="AL72" s="159"/>
      <c r="AM72" s="159"/>
      <c r="AN72" s="159" t="s">
        <v>226</v>
      </c>
      <c r="AO72" s="159"/>
      <c r="AP72" s="160">
        <v>120</v>
      </c>
      <c r="AQ72" s="160">
        <v>30</v>
      </c>
      <c r="AR72" s="160">
        <v>0</v>
      </c>
      <c r="AS72" s="160">
        <v>150</v>
      </c>
      <c r="AT72" s="161" t="e">
        <f t="shared" si="15"/>
        <v>#DIV/0!</v>
      </c>
      <c r="AU72" s="160">
        <v>90</v>
      </c>
      <c r="AV72" s="161" t="s">
        <v>1135</v>
      </c>
      <c r="AW72" s="161" t="s">
        <v>1123</v>
      </c>
      <c r="AX72" s="161" t="s">
        <v>1147</v>
      </c>
      <c r="AZ72" s="427" t="e">
        <f t="shared" si="16"/>
        <v>#DIV/0!</v>
      </c>
      <c r="BA72" s="163"/>
    </row>
    <row r="73" spans="1:53" x14ac:dyDescent="0.25">
      <c r="A73" s="114" t="s">
        <v>490</v>
      </c>
      <c r="B73" s="76" t="s">
        <v>491</v>
      </c>
      <c r="C73" s="98" t="s">
        <v>1219</v>
      </c>
      <c r="D73" s="115" t="s">
        <v>146</v>
      </c>
      <c r="E73" s="115">
        <v>2.0297699594046007E-4</v>
      </c>
      <c r="F73" s="100"/>
      <c r="G73" s="108"/>
      <c r="H73" s="109" t="s">
        <v>1219</v>
      </c>
      <c r="I73" s="109" t="s">
        <v>146</v>
      </c>
      <c r="J73" s="109">
        <v>1.4884979702300407E-4</v>
      </c>
      <c r="K73" s="109"/>
      <c r="L73" s="109"/>
      <c r="M73" s="109" t="s">
        <v>1219</v>
      </c>
      <c r="N73" s="109" t="s">
        <v>146</v>
      </c>
      <c r="O73" s="110">
        <v>6.0893098782138022E-5</v>
      </c>
      <c r="P73" s="111">
        <v>1.2173913043478262</v>
      </c>
      <c r="Q73" s="110">
        <v>14</v>
      </c>
      <c r="R73" s="110">
        <v>44</v>
      </c>
      <c r="S73" s="110">
        <v>31</v>
      </c>
      <c r="T73" s="110">
        <v>145</v>
      </c>
      <c r="U73" s="110"/>
      <c r="V73" s="110">
        <v>0</v>
      </c>
      <c r="W73" s="110">
        <v>0</v>
      </c>
      <c r="X73" s="110">
        <v>4</v>
      </c>
      <c r="Y73" s="110">
        <v>0</v>
      </c>
      <c r="Z73" s="110">
        <v>0</v>
      </c>
      <c r="AA73" s="110"/>
      <c r="AB73" s="112">
        <v>4</v>
      </c>
      <c r="AC73" s="110"/>
      <c r="AD73" s="111">
        <v>8.6956521739130432E-2</v>
      </c>
      <c r="AE73" s="110"/>
      <c r="AF73" s="112">
        <v>5</v>
      </c>
      <c r="AG73" s="106" t="e">
        <f t="shared" si="8"/>
        <v>#DIV/0!</v>
      </c>
      <c r="AH73" s="106"/>
      <c r="AI73" s="159" t="s">
        <v>500</v>
      </c>
      <c r="AJ73" s="159" t="s">
        <v>501</v>
      </c>
      <c r="AK73" s="159" t="s">
        <v>1223</v>
      </c>
      <c r="AL73" s="159"/>
      <c r="AM73" s="159"/>
      <c r="AN73" s="159" t="s">
        <v>502</v>
      </c>
      <c r="AO73" s="159"/>
      <c r="AP73" s="160">
        <v>160</v>
      </c>
      <c r="AQ73" s="160">
        <v>10</v>
      </c>
      <c r="AR73" s="160">
        <v>0</v>
      </c>
      <c r="AS73" s="160">
        <v>170</v>
      </c>
      <c r="AT73" s="161" t="e">
        <f t="shared" si="15"/>
        <v>#DIV/0!</v>
      </c>
      <c r="AU73" s="160">
        <v>180</v>
      </c>
      <c r="AV73" s="161" t="s">
        <v>1163</v>
      </c>
      <c r="AW73" s="161" t="s">
        <v>1123</v>
      </c>
      <c r="AX73" s="161" t="s">
        <v>1224</v>
      </c>
      <c r="AZ73" s="427" t="e">
        <f t="shared" si="16"/>
        <v>#DIV/0!</v>
      </c>
      <c r="BA73" s="163"/>
    </row>
    <row r="74" spans="1:53" x14ac:dyDescent="0.25">
      <c r="A74" s="114" t="s">
        <v>492</v>
      </c>
      <c r="B74" s="76" t="s">
        <v>493</v>
      </c>
      <c r="C74" s="98" t="s">
        <v>1220</v>
      </c>
      <c r="D74" s="115" t="s">
        <v>155</v>
      </c>
      <c r="E74" s="115">
        <v>4.0792079207920794E-3</v>
      </c>
      <c r="F74" s="100"/>
      <c r="G74" s="108"/>
      <c r="H74" s="109" t="s">
        <v>1220</v>
      </c>
      <c r="I74" s="109" t="s">
        <v>155</v>
      </c>
      <c r="J74" s="109">
        <v>1.1111111111111111E-3</v>
      </c>
      <c r="K74" s="109"/>
      <c r="L74" s="109"/>
      <c r="M74" s="109" t="s">
        <v>1220</v>
      </c>
      <c r="N74" s="109" t="s">
        <v>155</v>
      </c>
      <c r="O74" s="110">
        <v>2.968096809680968E-3</v>
      </c>
      <c r="P74" s="111">
        <v>0.125</v>
      </c>
      <c r="Q74" s="110">
        <v>1</v>
      </c>
      <c r="R74" s="110">
        <v>8</v>
      </c>
      <c r="S74" s="110">
        <v>23</v>
      </c>
      <c r="T74" s="110">
        <v>38</v>
      </c>
      <c r="U74" s="110"/>
      <c r="V74" s="110">
        <v>0</v>
      </c>
      <c r="W74" s="110">
        <v>0</v>
      </c>
      <c r="X74" s="110">
        <v>0</v>
      </c>
      <c r="Y74" s="110">
        <v>1</v>
      </c>
      <c r="Z74" s="110">
        <v>0</v>
      </c>
      <c r="AA74" s="110"/>
      <c r="AB74" s="112">
        <v>1</v>
      </c>
      <c r="AC74" s="110"/>
      <c r="AD74" s="111">
        <v>2.0833333333333332E-2</v>
      </c>
      <c r="AE74" s="110"/>
      <c r="AF74" s="112">
        <v>1</v>
      </c>
      <c r="AG74" s="106" t="e">
        <f t="shared" si="8"/>
        <v>#DIV/0!</v>
      </c>
      <c r="AH74" s="106"/>
      <c r="AI74" s="159" t="s">
        <v>505</v>
      </c>
      <c r="AJ74" s="159" t="s">
        <v>506</v>
      </c>
      <c r="AK74" s="159" t="s">
        <v>1225</v>
      </c>
      <c r="AL74" s="159"/>
      <c r="AM74" s="159"/>
      <c r="AN74" s="159" t="s">
        <v>311</v>
      </c>
      <c r="AO74" s="159"/>
      <c r="AP74" s="160">
        <v>240</v>
      </c>
      <c r="AQ74" s="160">
        <v>10</v>
      </c>
      <c r="AR74" s="160">
        <v>10</v>
      </c>
      <c r="AS74" s="160">
        <v>260</v>
      </c>
      <c r="AT74" s="161" t="e">
        <f t="shared" si="15"/>
        <v>#DIV/0!</v>
      </c>
      <c r="AU74" s="160">
        <v>260</v>
      </c>
      <c r="AV74" s="161" t="s">
        <v>1142</v>
      </c>
      <c r="AW74" s="161" t="s">
        <v>1123</v>
      </c>
      <c r="AX74" s="161" t="s">
        <v>1193</v>
      </c>
      <c r="AZ74" s="427" t="e">
        <f t="shared" si="16"/>
        <v>#DIV/0!</v>
      </c>
      <c r="BA74" s="163"/>
    </row>
    <row r="75" spans="1:53" x14ac:dyDescent="0.25">
      <c r="A75" s="113"/>
      <c r="B75" s="76"/>
      <c r="C75" s="98" t="s">
        <v>1222</v>
      </c>
      <c r="D75" s="98" t="s">
        <v>226</v>
      </c>
      <c r="E75" s="99">
        <v>5.6789224608663996E-4</v>
      </c>
      <c r="F75" s="100"/>
      <c r="G75" s="108"/>
      <c r="H75" s="109" t="s">
        <v>1222</v>
      </c>
      <c r="I75" s="109" t="s">
        <v>226</v>
      </c>
      <c r="J75" s="109">
        <v>4.9872588278121585E-4</v>
      </c>
      <c r="K75" s="109"/>
      <c r="L75" s="109"/>
      <c r="M75" s="109" t="s">
        <v>1222</v>
      </c>
      <c r="N75" s="109" t="s">
        <v>226</v>
      </c>
      <c r="O75" s="110">
        <v>6.55260283946123E-5</v>
      </c>
      <c r="P75" s="111" t="s">
        <v>394</v>
      </c>
      <c r="Q75" s="110" t="s">
        <v>394</v>
      </c>
      <c r="R75" s="110" t="s">
        <v>394</v>
      </c>
      <c r="S75" s="110" t="s">
        <v>394</v>
      </c>
      <c r="T75" s="110" t="s">
        <v>394</v>
      </c>
      <c r="U75" s="110"/>
      <c r="V75" s="110" t="s">
        <v>394</v>
      </c>
      <c r="W75" s="110" t="s">
        <v>394</v>
      </c>
      <c r="X75" s="110" t="s">
        <v>394</v>
      </c>
      <c r="Y75" s="110" t="s">
        <v>394</v>
      </c>
      <c r="Z75" s="110" t="s">
        <v>394</v>
      </c>
      <c r="AA75" s="110"/>
      <c r="AB75" s="112" t="s">
        <v>394</v>
      </c>
      <c r="AC75" s="110"/>
      <c r="AD75" s="111" t="s">
        <v>394</v>
      </c>
      <c r="AE75" s="110"/>
      <c r="AF75" s="112" t="s">
        <v>394</v>
      </c>
      <c r="AG75" s="106" t="e">
        <f t="shared" si="8"/>
        <v>#VALUE!</v>
      </c>
      <c r="AH75" s="106"/>
      <c r="AI75" s="159"/>
      <c r="AJ75" s="159"/>
      <c r="AK75" s="159"/>
      <c r="AL75" s="159"/>
      <c r="AM75" s="159"/>
      <c r="AN75" s="159"/>
      <c r="AO75" s="159"/>
      <c r="AP75" s="161"/>
      <c r="AQ75" s="161"/>
      <c r="AR75" s="161"/>
      <c r="AS75" s="161"/>
      <c r="AT75" s="161"/>
      <c r="AU75" s="161"/>
      <c r="AV75" s="162" t="s">
        <v>394</v>
      </c>
      <c r="AW75" s="162" t="s">
        <v>394</v>
      </c>
      <c r="AX75" s="162" t="s">
        <v>394</v>
      </c>
      <c r="BA75" s="163"/>
    </row>
    <row r="76" spans="1:53" x14ac:dyDescent="0.25">
      <c r="A76" s="113"/>
      <c r="B76" s="96" t="s">
        <v>494</v>
      </c>
      <c r="C76" s="98" t="s">
        <v>1223</v>
      </c>
      <c r="D76" s="97" t="s">
        <v>502</v>
      </c>
      <c r="E76" s="99">
        <v>8.7949743003997718E-4</v>
      </c>
      <c r="F76" s="100"/>
      <c r="G76" s="108"/>
      <c r="H76" s="109" t="s">
        <v>1223</v>
      </c>
      <c r="I76" s="109" t="s">
        <v>502</v>
      </c>
      <c r="J76" s="109">
        <v>3.6550542547115935E-4</v>
      </c>
      <c r="K76" s="109"/>
      <c r="L76" s="109"/>
      <c r="M76" s="109" t="s">
        <v>1223</v>
      </c>
      <c r="N76" s="109" t="s">
        <v>502</v>
      </c>
      <c r="O76" s="110">
        <v>5.1399200456881777E-4</v>
      </c>
      <c r="P76" s="111" t="s">
        <v>394</v>
      </c>
      <c r="Q76" s="110" t="s">
        <v>394</v>
      </c>
      <c r="R76" s="110" t="s">
        <v>394</v>
      </c>
      <c r="S76" s="110" t="s">
        <v>394</v>
      </c>
      <c r="T76" s="110" t="s">
        <v>394</v>
      </c>
      <c r="U76" s="110"/>
      <c r="V76" s="110" t="s">
        <v>394</v>
      </c>
      <c r="W76" s="110" t="s">
        <v>394</v>
      </c>
      <c r="X76" s="110" t="s">
        <v>394</v>
      </c>
      <c r="Y76" s="110" t="s">
        <v>394</v>
      </c>
      <c r="Z76" s="110" t="s">
        <v>394</v>
      </c>
      <c r="AA76" s="110"/>
      <c r="AB76" s="112" t="s">
        <v>394</v>
      </c>
      <c r="AC76" s="110"/>
      <c r="AD76" s="111" t="s">
        <v>394</v>
      </c>
      <c r="AE76" s="110"/>
      <c r="AF76" s="112" t="s">
        <v>394</v>
      </c>
      <c r="AG76" s="106" t="e">
        <f t="shared" si="8"/>
        <v>#VALUE!</v>
      </c>
      <c r="AH76" s="106"/>
      <c r="AI76" s="159"/>
      <c r="AJ76" s="159"/>
      <c r="AK76" s="159"/>
      <c r="AL76" s="159"/>
      <c r="AM76" s="159"/>
      <c r="AN76" s="159"/>
      <c r="AO76" s="159"/>
      <c r="AP76" s="161"/>
      <c r="AQ76" s="161"/>
      <c r="AR76" s="161"/>
      <c r="AS76" s="161"/>
      <c r="AT76" s="161"/>
      <c r="AU76" s="161"/>
      <c r="AV76" s="162" t="s">
        <v>394</v>
      </c>
      <c r="AW76" s="162" t="s">
        <v>394</v>
      </c>
      <c r="AX76" s="162" t="s">
        <v>394</v>
      </c>
      <c r="BA76" s="163"/>
    </row>
    <row r="77" spans="1:53" x14ac:dyDescent="0.25">
      <c r="A77" s="114" t="s">
        <v>496</v>
      </c>
      <c r="B77" s="76" t="s">
        <v>497</v>
      </c>
      <c r="C77" s="98" t="s">
        <v>1225</v>
      </c>
      <c r="D77" s="115" t="s">
        <v>311</v>
      </c>
      <c r="E77" s="115">
        <v>4.9573729081149348E-4</v>
      </c>
      <c r="F77" s="100"/>
      <c r="G77" s="108"/>
      <c r="H77" s="109" t="s">
        <v>1225</v>
      </c>
      <c r="I77" s="109" t="s">
        <v>311</v>
      </c>
      <c r="J77" s="109">
        <v>3.0312598673823806E-4</v>
      </c>
      <c r="K77" s="109"/>
      <c r="L77" s="109"/>
      <c r="M77" s="109" t="s">
        <v>1225</v>
      </c>
      <c r="N77" s="109" t="s">
        <v>311</v>
      </c>
      <c r="O77" s="110">
        <v>1.9261130407325546E-4</v>
      </c>
      <c r="P77" s="111">
        <v>3.4444444444444446</v>
      </c>
      <c r="Q77" s="110">
        <v>24</v>
      </c>
      <c r="R77" s="110">
        <v>21</v>
      </c>
      <c r="S77" s="110">
        <v>56</v>
      </c>
      <c r="T77" s="110">
        <v>318</v>
      </c>
      <c r="U77" s="110"/>
      <c r="V77" s="110">
        <v>0</v>
      </c>
      <c r="W77" s="110">
        <v>8</v>
      </c>
      <c r="X77" s="110">
        <v>0</v>
      </c>
      <c r="Y77" s="110">
        <v>0</v>
      </c>
      <c r="Z77" s="110">
        <v>0</v>
      </c>
      <c r="AA77" s="110"/>
      <c r="AB77" s="112">
        <v>8</v>
      </c>
      <c r="AC77" s="110"/>
      <c r="AD77" s="111">
        <v>0.12698412698412698</v>
      </c>
      <c r="AE77" s="110"/>
      <c r="AF77" s="112">
        <v>12</v>
      </c>
      <c r="AG77" s="106" t="e">
        <f t="shared" si="8"/>
        <v>#DIV/0!</v>
      </c>
      <c r="AH77" s="106"/>
      <c r="AI77" s="159"/>
      <c r="AJ77" s="159" t="s">
        <v>507</v>
      </c>
      <c r="AK77" s="159" t="s">
        <v>1226</v>
      </c>
      <c r="AL77" s="159" t="s">
        <v>1227</v>
      </c>
      <c r="AM77" s="159"/>
      <c r="AN77" s="159"/>
      <c r="AO77" s="159"/>
      <c r="AP77" s="160">
        <v>6050</v>
      </c>
      <c r="AQ77" s="160">
        <v>620</v>
      </c>
      <c r="AR77" s="160">
        <v>10</v>
      </c>
      <c r="AS77" s="160">
        <v>6680</v>
      </c>
      <c r="AT77" s="161" t="e">
        <f t="shared" ref="AT77" si="17">AS77/VLOOKUP(AN77,$D$18:$G$436,4,FALSE)</f>
        <v>#N/A</v>
      </c>
      <c r="AU77" s="160">
        <v>7800</v>
      </c>
      <c r="AV77" s="161" t="s">
        <v>1228</v>
      </c>
      <c r="AW77" s="161" t="s">
        <v>1123</v>
      </c>
      <c r="AX77" s="161" t="s">
        <v>1229</v>
      </c>
      <c r="AZ77" s="427" t="e">
        <f>AX77/VLOOKUP(AN77,$D$18:$G$436,4,FALSE)</f>
        <v>#N/A</v>
      </c>
      <c r="BA77" s="163"/>
    </row>
    <row r="78" spans="1:53" x14ac:dyDescent="0.25">
      <c r="A78" s="114" t="s">
        <v>498</v>
      </c>
      <c r="B78" s="76" t="s">
        <v>499</v>
      </c>
      <c r="C78" s="98"/>
      <c r="D78" s="115"/>
      <c r="E78" s="115"/>
      <c r="F78" s="100"/>
      <c r="G78" s="108"/>
      <c r="H78" s="109"/>
      <c r="I78" s="109"/>
      <c r="J78" s="109"/>
      <c r="K78" s="109"/>
      <c r="L78" s="109"/>
      <c r="M78" s="109"/>
      <c r="N78" s="109"/>
      <c r="O78" s="110"/>
      <c r="P78" s="111">
        <v>1.2135416666666667</v>
      </c>
      <c r="Q78" s="110">
        <v>29</v>
      </c>
      <c r="R78" s="110">
        <v>283</v>
      </c>
      <c r="S78" s="110">
        <v>293</v>
      </c>
      <c r="T78" s="110">
        <v>838</v>
      </c>
      <c r="U78" s="110"/>
      <c r="V78" s="110">
        <v>0</v>
      </c>
      <c r="W78" s="110">
        <v>83</v>
      </c>
      <c r="X78" s="110">
        <v>0</v>
      </c>
      <c r="Y78" s="110">
        <v>0</v>
      </c>
      <c r="Z78" s="110">
        <v>0</v>
      </c>
      <c r="AA78" s="110"/>
      <c r="AB78" s="112">
        <v>83</v>
      </c>
      <c r="AC78" s="110"/>
      <c r="AD78" s="111">
        <v>0.43229166666666669</v>
      </c>
      <c r="AE78" s="110"/>
      <c r="AF78" s="112">
        <v>0</v>
      </c>
      <c r="AG78" s="106" t="e">
        <f t="shared" si="8"/>
        <v>#DIV/0!</v>
      </c>
      <c r="AH78" s="106"/>
      <c r="AI78" s="159"/>
      <c r="AJ78" s="159"/>
      <c r="AK78" s="159"/>
      <c r="AL78" s="159"/>
      <c r="AM78" s="159"/>
      <c r="AN78" s="159"/>
      <c r="AO78" s="159"/>
      <c r="AP78" s="161"/>
      <c r="AQ78" s="161"/>
      <c r="AR78" s="161"/>
      <c r="AS78" s="161"/>
      <c r="AT78" s="161"/>
      <c r="AU78" s="161"/>
      <c r="AV78" s="162" t="s">
        <v>394</v>
      </c>
      <c r="AW78" s="162" t="s">
        <v>394</v>
      </c>
      <c r="AX78" s="162" t="s">
        <v>394</v>
      </c>
      <c r="BA78" s="163"/>
    </row>
    <row r="79" spans="1:53" x14ac:dyDescent="0.25">
      <c r="A79" s="114" t="s">
        <v>500</v>
      </c>
      <c r="B79" s="76" t="s">
        <v>501</v>
      </c>
      <c r="C79" s="98" t="s">
        <v>1226</v>
      </c>
      <c r="D79" s="115" t="s">
        <v>508</v>
      </c>
      <c r="E79" s="115" t="e">
        <v>#N/A</v>
      </c>
      <c r="F79" s="100"/>
      <c r="G79" s="108"/>
      <c r="H79" s="109" t="s">
        <v>1226</v>
      </c>
      <c r="I79" s="109" t="s">
        <v>508</v>
      </c>
      <c r="J79" s="109" t="e">
        <v>#N/A</v>
      </c>
      <c r="K79" s="109"/>
      <c r="L79" s="109"/>
      <c r="M79" s="109" t="s">
        <v>1226</v>
      </c>
      <c r="N79" s="109" t="s">
        <v>508</v>
      </c>
      <c r="O79" s="110" t="e">
        <v>#N/A</v>
      </c>
      <c r="P79" s="111">
        <v>2.84</v>
      </c>
      <c r="Q79" s="110">
        <v>14</v>
      </c>
      <c r="R79" s="110">
        <v>14</v>
      </c>
      <c r="S79" s="110">
        <v>58</v>
      </c>
      <c r="T79" s="110">
        <v>299</v>
      </c>
      <c r="U79" s="110"/>
      <c r="V79" s="110">
        <v>1</v>
      </c>
      <c r="W79" s="110">
        <v>5</v>
      </c>
      <c r="X79" s="110">
        <v>0</v>
      </c>
      <c r="Y79" s="110">
        <v>0</v>
      </c>
      <c r="Z79" s="110">
        <v>10</v>
      </c>
      <c r="AA79" s="110"/>
      <c r="AB79" s="112">
        <v>16</v>
      </c>
      <c r="AC79" s="110"/>
      <c r="AD79" s="111">
        <v>0.21333333333333335</v>
      </c>
      <c r="AE79" s="110"/>
      <c r="AF79" s="112">
        <v>10</v>
      </c>
      <c r="AG79" s="106" t="e">
        <f t="shared" si="8"/>
        <v>#DIV/0!</v>
      </c>
      <c r="AH79" s="106"/>
      <c r="AI79" s="159" t="s">
        <v>509</v>
      </c>
      <c r="AJ79" s="159" t="s">
        <v>510</v>
      </c>
      <c r="AK79" s="159" t="s">
        <v>1230</v>
      </c>
      <c r="AL79" s="159"/>
      <c r="AM79" s="159"/>
      <c r="AN79" s="159" t="s">
        <v>92</v>
      </c>
      <c r="AO79" s="159"/>
      <c r="AP79" s="160">
        <v>360</v>
      </c>
      <c r="AQ79" s="160">
        <v>0</v>
      </c>
      <c r="AR79" s="160">
        <v>0</v>
      </c>
      <c r="AS79" s="160">
        <v>360</v>
      </c>
      <c r="AT79" s="161" t="e">
        <f t="shared" ref="AT79:AT83" si="18">AS79/VLOOKUP(AN79,$D$18:$G$436,4,FALSE)</f>
        <v>#DIV/0!</v>
      </c>
      <c r="AU79" s="160">
        <v>320</v>
      </c>
      <c r="AV79" s="161" t="s">
        <v>1123</v>
      </c>
      <c r="AW79" s="161" t="s">
        <v>1123</v>
      </c>
      <c r="AX79" s="161" t="s">
        <v>1130</v>
      </c>
      <c r="AZ79" s="427" t="e">
        <f t="shared" ref="AZ79:AZ83" si="19">AX79/VLOOKUP(AN79,$D$18:$G$436,4,FALSE)</f>
        <v>#DIV/0!</v>
      </c>
      <c r="BA79" s="163"/>
    </row>
    <row r="80" spans="1:53" x14ac:dyDescent="0.25">
      <c r="A80" s="114" t="s">
        <v>503</v>
      </c>
      <c r="B80" s="76" t="s">
        <v>504</v>
      </c>
      <c r="C80" s="98" t="s">
        <v>1230</v>
      </c>
      <c r="D80" s="115" t="s">
        <v>92</v>
      </c>
      <c r="E80" s="115">
        <v>5.2330827067669178E-4</v>
      </c>
      <c r="F80" s="100"/>
      <c r="G80" s="108"/>
      <c r="H80" s="109" t="s">
        <v>1230</v>
      </c>
      <c r="I80" s="109" t="s">
        <v>92</v>
      </c>
      <c r="J80" s="109">
        <v>4.902255639097744E-4</v>
      </c>
      <c r="K80" s="109"/>
      <c r="L80" s="109"/>
      <c r="M80" s="109" t="s">
        <v>1230</v>
      </c>
      <c r="N80" s="109" t="s">
        <v>92</v>
      </c>
      <c r="O80" s="110">
        <v>3.3082706766917295E-5</v>
      </c>
      <c r="P80" s="111">
        <v>0.55932203389830504</v>
      </c>
      <c r="Q80" s="110">
        <v>14</v>
      </c>
      <c r="R80" s="110">
        <v>21</v>
      </c>
      <c r="S80" s="110">
        <v>59</v>
      </c>
      <c r="T80" s="110">
        <v>160</v>
      </c>
      <c r="U80" s="110"/>
      <c r="V80" s="110">
        <v>3</v>
      </c>
      <c r="W80" s="110">
        <v>0</v>
      </c>
      <c r="X80" s="110">
        <v>5</v>
      </c>
      <c r="Y80" s="110">
        <v>0</v>
      </c>
      <c r="Z80" s="110">
        <v>0</v>
      </c>
      <c r="AA80" s="110"/>
      <c r="AB80" s="112">
        <v>8</v>
      </c>
      <c r="AC80" s="110"/>
      <c r="AD80" s="111">
        <v>6.7796610169491525E-2</v>
      </c>
      <c r="AE80" s="110"/>
      <c r="AF80" s="112">
        <v>2</v>
      </c>
      <c r="AG80" s="106" t="e">
        <f t="shared" si="8"/>
        <v>#DIV/0!</v>
      </c>
      <c r="AH80" s="106"/>
      <c r="AI80" s="159" t="s">
        <v>511</v>
      </c>
      <c r="AJ80" s="159" t="s">
        <v>512</v>
      </c>
      <c r="AK80" s="159" t="s">
        <v>1231</v>
      </c>
      <c r="AL80" s="159"/>
      <c r="AM80" s="159"/>
      <c r="AN80" s="159" t="s">
        <v>1800</v>
      </c>
      <c r="AO80" s="159"/>
      <c r="AP80" s="160">
        <v>140</v>
      </c>
      <c r="AQ80" s="160">
        <v>20</v>
      </c>
      <c r="AR80" s="160">
        <v>0</v>
      </c>
      <c r="AS80" s="160">
        <v>160</v>
      </c>
      <c r="AT80" s="161" t="e">
        <f t="shared" si="18"/>
        <v>#DIV/0!</v>
      </c>
      <c r="AU80" s="160">
        <v>220</v>
      </c>
      <c r="AV80" s="161" t="s">
        <v>1142</v>
      </c>
      <c r="AW80" s="161" t="s">
        <v>1123</v>
      </c>
      <c r="AX80" s="161" t="s">
        <v>1127</v>
      </c>
      <c r="AZ80" s="427" t="e">
        <f t="shared" si="19"/>
        <v>#DIV/0!</v>
      </c>
      <c r="BA80" s="163"/>
    </row>
    <row r="81" spans="1:53" x14ac:dyDescent="0.25">
      <c r="A81" s="114" t="s">
        <v>505</v>
      </c>
      <c r="B81" s="76" t="s">
        <v>506</v>
      </c>
      <c r="C81" s="98" t="s">
        <v>1231</v>
      </c>
      <c r="D81" s="115" t="s">
        <v>1800</v>
      </c>
      <c r="E81" s="115">
        <v>3.5372029606544606E-3</v>
      </c>
      <c r="F81" s="100"/>
      <c r="G81" s="108"/>
      <c r="H81" s="109" t="s">
        <v>1231</v>
      </c>
      <c r="I81" s="109" t="s">
        <v>1800</v>
      </c>
      <c r="J81" s="109">
        <v>1.4491624464355278E-3</v>
      </c>
      <c r="K81" s="109"/>
      <c r="L81" s="109"/>
      <c r="M81" s="109" t="s">
        <v>1231</v>
      </c>
      <c r="N81" s="109" t="s">
        <v>1800</v>
      </c>
      <c r="O81" s="110">
        <v>2.0841449162446435E-3</v>
      </c>
      <c r="P81" s="111">
        <v>0.375</v>
      </c>
      <c r="Q81" s="110">
        <v>16</v>
      </c>
      <c r="R81" s="110">
        <v>9</v>
      </c>
      <c r="S81" s="110">
        <v>45</v>
      </c>
      <c r="T81" s="110">
        <v>121</v>
      </c>
      <c r="U81" s="110"/>
      <c r="V81" s="110">
        <v>1</v>
      </c>
      <c r="W81" s="110">
        <v>0</v>
      </c>
      <c r="X81" s="110">
        <v>4</v>
      </c>
      <c r="Y81" s="110">
        <v>0</v>
      </c>
      <c r="Z81" s="110">
        <v>0</v>
      </c>
      <c r="AA81" s="110"/>
      <c r="AB81" s="112">
        <v>5</v>
      </c>
      <c r="AC81" s="110"/>
      <c r="AD81" s="111">
        <v>3.6764705882352942E-2</v>
      </c>
      <c r="AE81" s="110"/>
      <c r="AF81" s="112">
        <v>5</v>
      </c>
      <c r="AG81" s="106" t="e">
        <f t="shared" si="8"/>
        <v>#DIV/0!</v>
      </c>
      <c r="AH81" s="106"/>
      <c r="AI81" s="159" t="s">
        <v>513</v>
      </c>
      <c r="AJ81" s="159" t="s">
        <v>514</v>
      </c>
      <c r="AK81" s="159" t="s">
        <v>1232</v>
      </c>
      <c r="AL81" s="159"/>
      <c r="AM81" s="159"/>
      <c r="AN81" s="159" t="s">
        <v>180</v>
      </c>
      <c r="AO81" s="159"/>
      <c r="AP81" s="160">
        <v>230</v>
      </c>
      <c r="AQ81" s="160">
        <v>20</v>
      </c>
      <c r="AR81" s="160">
        <v>0</v>
      </c>
      <c r="AS81" s="160">
        <v>240</v>
      </c>
      <c r="AT81" s="161" t="e">
        <f t="shared" si="18"/>
        <v>#DIV/0!</v>
      </c>
      <c r="AU81" s="160">
        <v>180</v>
      </c>
      <c r="AV81" s="161" t="s">
        <v>1153</v>
      </c>
      <c r="AW81" s="161" t="s">
        <v>1123</v>
      </c>
      <c r="AX81" s="161" t="s">
        <v>1224</v>
      </c>
      <c r="AZ81" s="427" t="e">
        <f t="shared" si="19"/>
        <v>#DIV/0!</v>
      </c>
      <c r="BA81" s="163"/>
    </row>
    <row r="82" spans="1:53" x14ac:dyDescent="0.25">
      <c r="A82" s="113"/>
      <c r="B82" s="116"/>
      <c r="C82" s="97" t="s">
        <v>1232</v>
      </c>
      <c r="D82" s="98" t="s">
        <v>180</v>
      </c>
      <c r="E82" s="99">
        <v>8.0655324511657211E-4</v>
      </c>
      <c r="F82" s="100"/>
      <c r="G82" s="108"/>
      <c r="H82" s="109" t="s">
        <v>1232</v>
      </c>
      <c r="I82" s="109" t="s">
        <v>180</v>
      </c>
      <c r="J82" s="109">
        <v>4.9149338374291111E-4</v>
      </c>
      <c r="K82" s="109"/>
      <c r="L82" s="109"/>
      <c r="M82" s="109" t="s">
        <v>1232</v>
      </c>
      <c r="N82" s="109" t="s">
        <v>180</v>
      </c>
      <c r="O82" s="110">
        <v>3.15059861373661E-4</v>
      </c>
      <c r="P82" s="111" t="s">
        <v>394</v>
      </c>
      <c r="Q82" s="110" t="s">
        <v>394</v>
      </c>
      <c r="R82" s="110" t="s">
        <v>394</v>
      </c>
      <c r="S82" s="110" t="s">
        <v>394</v>
      </c>
      <c r="T82" s="110" t="s">
        <v>394</v>
      </c>
      <c r="U82" s="110"/>
      <c r="V82" s="110" t="s">
        <v>394</v>
      </c>
      <c r="W82" s="110" t="s">
        <v>394</v>
      </c>
      <c r="X82" s="110" t="s">
        <v>394</v>
      </c>
      <c r="Y82" s="110" t="s">
        <v>394</v>
      </c>
      <c r="Z82" s="110" t="s">
        <v>394</v>
      </c>
      <c r="AA82" s="110"/>
      <c r="AB82" s="112" t="s">
        <v>394</v>
      </c>
      <c r="AC82" s="110"/>
      <c r="AD82" s="111" t="s">
        <v>394</v>
      </c>
      <c r="AE82" s="110"/>
      <c r="AF82" s="112" t="s">
        <v>394</v>
      </c>
      <c r="AG82" s="106" t="e">
        <f t="shared" si="8"/>
        <v>#VALUE!</v>
      </c>
      <c r="AH82" s="106"/>
      <c r="AI82" s="159" t="s">
        <v>515</v>
      </c>
      <c r="AJ82" s="159" t="s">
        <v>516</v>
      </c>
      <c r="AK82" s="159" t="s">
        <v>1233</v>
      </c>
      <c r="AL82" s="159"/>
      <c r="AM82" s="159"/>
      <c r="AN82" s="159" t="s">
        <v>183</v>
      </c>
      <c r="AO82" s="159"/>
      <c r="AP82" s="160">
        <v>220</v>
      </c>
      <c r="AQ82" s="160">
        <v>0</v>
      </c>
      <c r="AR82" s="160">
        <v>0</v>
      </c>
      <c r="AS82" s="160">
        <v>220</v>
      </c>
      <c r="AT82" s="161" t="e">
        <f t="shared" si="18"/>
        <v>#DIV/0!</v>
      </c>
      <c r="AU82" s="160">
        <v>280</v>
      </c>
      <c r="AV82" s="161" t="s">
        <v>1142</v>
      </c>
      <c r="AW82" s="161" t="s">
        <v>1123</v>
      </c>
      <c r="AX82" s="161" t="s">
        <v>1234</v>
      </c>
      <c r="AZ82" s="427" t="e">
        <f t="shared" si="19"/>
        <v>#DIV/0!</v>
      </c>
      <c r="BA82" s="163"/>
    </row>
    <row r="83" spans="1:53" x14ac:dyDescent="0.25">
      <c r="A83" s="95">
        <v>2</v>
      </c>
      <c r="B83" s="96" t="s">
        <v>507</v>
      </c>
      <c r="C83" s="97" t="s">
        <v>1233</v>
      </c>
      <c r="D83" s="98" t="s">
        <v>183</v>
      </c>
      <c r="E83" s="99">
        <v>1.9088145896656535E-3</v>
      </c>
      <c r="F83" s="100"/>
      <c r="G83" s="101"/>
      <c r="H83" s="102" t="s">
        <v>1233</v>
      </c>
      <c r="I83" s="102" t="s">
        <v>183</v>
      </c>
      <c r="J83" s="102">
        <v>9.0577507598784193E-4</v>
      </c>
      <c r="K83" s="102"/>
      <c r="L83" s="102"/>
      <c r="M83" s="102" t="s">
        <v>1233</v>
      </c>
      <c r="N83" s="102" t="s">
        <v>183</v>
      </c>
      <c r="O83" s="103">
        <v>1.0030395136778115E-3</v>
      </c>
      <c r="P83" s="104">
        <v>1.7790004585052728</v>
      </c>
      <c r="Q83" s="103">
        <v>520</v>
      </c>
      <c r="R83" s="103">
        <v>2030</v>
      </c>
      <c r="S83" s="103">
        <v>3960</v>
      </c>
      <c r="T83" s="103">
        <v>10390</v>
      </c>
      <c r="U83" s="103"/>
      <c r="V83" s="103">
        <v>120</v>
      </c>
      <c r="W83" s="103">
        <v>130</v>
      </c>
      <c r="X83" s="103">
        <v>510</v>
      </c>
      <c r="Y83" s="103">
        <v>110</v>
      </c>
      <c r="Z83" s="103">
        <v>40</v>
      </c>
      <c r="AA83" s="103"/>
      <c r="AB83" s="105">
        <v>920</v>
      </c>
      <c r="AC83" s="103"/>
      <c r="AD83" s="104">
        <v>0.42182485098578631</v>
      </c>
      <c r="AE83" s="103"/>
      <c r="AF83" s="105">
        <v>490</v>
      </c>
      <c r="AG83" s="106" t="e">
        <f t="shared" si="8"/>
        <v>#DIV/0!</v>
      </c>
      <c r="AH83" s="106"/>
      <c r="AI83" s="159" t="s">
        <v>517</v>
      </c>
      <c r="AJ83" s="159" t="s">
        <v>518</v>
      </c>
      <c r="AK83" s="159" t="s">
        <v>1235</v>
      </c>
      <c r="AL83" s="159"/>
      <c r="AM83" s="159"/>
      <c r="AN83" s="159" t="s">
        <v>321</v>
      </c>
      <c r="AO83" s="159"/>
      <c r="AP83" s="160">
        <v>390</v>
      </c>
      <c r="AQ83" s="160">
        <v>0</v>
      </c>
      <c r="AR83" s="160">
        <v>0</v>
      </c>
      <c r="AS83" s="160">
        <v>390</v>
      </c>
      <c r="AT83" s="161" t="e">
        <f t="shared" si="18"/>
        <v>#DIV/0!</v>
      </c>
      <c r="AU83" s="160">
        <v>510</v>
      </c>
      <c r="AV83" s="161" t="s">
        <v>1119</v>
      </c>
      <c r="AW83" s="161" t="s">
        <v>1123</v>
      </c>
      <c r="AX83" s="161" t="s">
        <v>1236</v>
      </c>
      <c r="AZ83" s="427" t="e">
        <f t="shared" si="19"/>
        <v>#DIV/0!</v>
      </c>
      <c r="BA83" s="163"/>
    </row>
    <row r="84" spans="1:53" x14ac:dyDescent="0.25">
      <c r="A84" s="113"/>
      <c r="B84" s="76"/>
      <c r="C84" s="98" t="s">
        <v>1235</v>
      </c>
      <c r="D84" s="98" t="s">
        <v>321</v>
      </c>
      <c r="E84" s="99">
        <v>2.6100628930817611E-3</v>
      </c>
      <c r="F84" s="100"/>
      <c r="G84" s="108"/>
      <c r="H84" s="109" t="s">
        <v>1235</v>
      </c>
      <c r="I84" s="109" t="s">
        <v>321</v>
      </c>
      <c r="J84" s="109">
        <v>9.1719077568134177E-4</v>
      </c>
      <c r="K84" s="109"/>
      <c r="L84" s="109"/>
      <c r="M84" s="109" t="s">
        <v>1235</v>
      </c>
      <c r="N84" s="109" t="s">
        <v>321</v>
      </c>
      <c r="O84" s="110">
        <v>1.6928721174004192E-3</v>
      </c>
      <c r="P84" s="111" t="s">
        <v>394</v>
      </c>
      <c r="Q84" s="110" t="s">
        <v>394</v>
      </c>
      <c r="R84" s="110" t="s">
        <v>394</v>
      </c>
      <c r="S84" s="110" t="s">
        <v>394</v>
      </c>
      <c r="T84" s="110" t="s">
        <v>394</v>
      </c>
      <c r="U84" s="110"/>
      <c r="V84" s="110" t="s">
        <v>394</v>
      </c>
      <c r="W84" s="110" t="s">
        <v>394</v>
      </c>
      <c r="X84" s="110" t="s">
        <v>394</v>
      </c>
      <c r="Y84" s="110" t="s">
        <v>394</v>
      </c>
      <c r="Z84" s="110" t="s">
        <v>394</v>
      </c>
      <c r="AA84" s="110"/>
      <c r="AB84" s="112" t="s">
        <v>394</v>
      </c>
      <c r="AC84" s="110"/>
      <c r="AD84" s="111" t="s">
        <v>394</v>
      </c>
      <c r="AE84" s="110"/>
      <c r="AF84" s="112" t="s">
        <v>394</v>
      </c>
      <c r="AG84" s="106" t="e">
        <f t="shared" si="8"/>
        <v>#VALUE!</v>
      </c>
      <c r="AH84" s="106"/>
      <c r="AI84" s="159"/>
      <c r="AJ84" s="159"/>
      <c r="AK84" s="159"/>
      <c r="AL84" s="159"/>
      <c r="AM84" s="159"/>
      <c r="AN84" s="159"/>
      <c r="AO84" s="159"/>
      <c r="AP84" s="161"/>
      <c r="AQ84" s="161"/>
      <c r="AR84" s="161"/>
      <c r="AS84" s="161"/>
      <c r="AT84" s="161"/>
      <c r="AU84" s="161"/>
      <c r="AV84" s="162" t="s">
        <v>394</v>
      </c>
      <c r="AW84" s="162" t="s">
        <v>394</v>
      </c>
      <c r="AX84" s="162" t="s">
        <v>394</v>
      </c>
      <c r="BA84" s="163"/>
    </row>
    <row r="85" spans="1:53" x14ac:dyDescent="0.25">
      <c r="A85" s="114" t="s">
        <v>509</v>
      </c>
      <c r="B85" s="76" t="s">
        <v>510</v>
      </c>
      <c r="C85" s="98" t="s">
        <v>1238</v>
      </c>
      <c r="D85" s="97" t="s">
        <v>331</v>
      </c>
      <c r="E85" s="99">
        <v>8.2521008403361345E-4</v>
      </c>
      <c r="F85" s="100"/>
      <c r="G85" s="108"/>
      <c r="H85" s="109" t="s">
        <v>1238</v>
      </c>
      <c r="I85" s="109" t="s">
        <v>331</v>
      </c>
      <c r="J85" s="109">
        <v>5.8655462184873948E-4</v>
      </c>
      <c r="K85" s="109"/>
      <c r="L85" s="109"/>
      <c r="M85" s="109" t="s">
        <v>1238</v>
      </c>
      <c r="N85" s="109" t="s">
        <v>331</v>
      </c>
      <c r="O85" s="110">
        <v>2.3865546218487395E-4</v>
      </c>
      <c r="P85" s="111">
        <v>2.5106382978723403</v>
      </c>
      <c r="Q85" s="110">
        <v>56</v>
      </c>
      <c r="R85" s="110">
        <v>180</v>
      </c>
      <c r="S85" s="110">
        <v>354</v>
      </c>
      <c r="T85" s="110">
        <v>944</v>
      </c>
      <c r="U85" s="110"/>
      <c r="V85" s="110">
        <v>1</v>
      </c>
      <c r="W85" s="110">
        <v>0</v>
      </c>
      <c r="X85" s="110">
        <v>37</v>
      </c>
      <c r="Y85" s="110">
        <v>0</v>
      </c>
      <c r="Z85" s="110">
        <v>0</v>
      </c>
      <c r="AA85" s="110"/>
      <c r="AB85" s="112">
        <v>38</v>
      </c>
      <c r="AC85" s="110"/>
      <c r="AD85" s="111">
        <v>0.26950354609929078</v>
      </c>
      <c r="AE85" s="110"/>
      <c r="AF85" s="112">
        <v>31</v>
      </c>
      <c r="AG85" s="106" t="e">
        <f t="shared" si="8"/>
        <v>#DIV/0!</v>
      </c>
      <c r="AH85" s="106"/>
      <c r="AI85" s="159"/>
      <c r="AJ85" s="159" t="s">
        <v>1237</v>
      </c>
      <c r="AK85" s="159" t="s">
        <v>1238</v>
      </c>
      <c r="AL85" s="159"/>
      <c r="AM85" s="159" t="s">
        <v>331</v>
      </c>
      <c r="AN85" s="159" t="s">
        <v>331</v>
      </c>
      <c r="AO85" s="159"/>
      <c r="AP85" s="160">
        <v>760</v>
      </c>
      <c r="AQ85" s="160">
        <v>60</v>
      </c>
      <c r="AR85" s="160">
        <v>0</v>
      </c>
      <c r="AS85" s="160">
        <v>820</v>
      </c>
      <c r="AT85" s="161" t="e">
        <f t="shared" ref="AT85:AT92" si="20">AS85/VLOOKUP(AN85,$D$18:$G$436,4,FALSE)</f>
        <v>#DIV/0!</v>
      </c>
      <c r="AU85" s="160">
        <v>830</v>
      </c>
      <c r="AV85" s="161" t="s">
        <v>1239</v>
      </c>
      <c r="AW85" s="161" t="s">
        <v>1123</v>
      </c>
      <c r="AX85" s="161" t="s">
        <v>1240</v>
      </c>
      <c r="AZ85" s="427" t="e">
        <f t="shared" ref="AZ85:AZ92" si="21">AX85/VLOOKUP(AN85,$D$18:$G$436,4,FALSE)</f>
        <v>#DIV/0!</v>
      </c>
      <c r="BA85" s="163"/>
    </row>
    <row r="86" spans="1:53" x14ac:dyDescent="0.25">
      <c r="A86" s="114" t="s">
        <v>511</v>
      </c>
      <c r="B86" s="76" t="s">
        <v>512</v>
      </c>
      <c r="C86" s="98" t="s">
        <v>1241</v>
      </c>
      <c r="D86" s="97" t="s">
        <v>71</v>
      </c>
      <c r="E86" s="99">
        <v>5.9352517985611516E-4</v>
      </c>
      <c r="F86" s="100"/>
      <c r="G86" s="108"/>
      <c r="H86" s="109" t="s">
        <v>1241</v>
      </c>
      <c r="I86" s="109" t="s">
        <v>71</v>
      </c>
      <c r="J86" s="109">
        <v>4.8561151079136688E-4</v>
      </c>
      <c r="K86" s="109"/>
      <c r="L86" s="109"/>
      <c r="M86" s="109" t="s">
        <v>1241</v>
      </c>
      <c r="N86" s="109" t="s">
        <v>71</v>
      </c>
      <c r="O86" s="110">
        <v>1.0791366906474821E-4</v>
      </c>
      <c r="P86" s="111">
        <v>4.0438596491228074</v>
      </c>
      <c r="Q86" s="110">
        <v>26</v>
      </c>
      <c r="R86" s="110">
        <v>283</v>
      </c>
      <c r="S86" s="110">
        <v>12</v>
      </c>
      <c r="T86" s="110">
        <v>782</v>
      </c>
      <c r="U86" s="110"/>
      <c r="V86" s="110">
        <v>1</v>
      </c>
      <c r="W86" s="110">
        <v>0</v>
      </c>
      <c r="X86" s="110">
        <v>21</v>
      </c>
      <c r="Y86" s="110">
        <v>8</v>
      </c>
      <c r="Z86" s="110">
        <v>0</v>
      </c>
      <c r="AA86" s="110"/>
      <c r="AB86" s="112">
        <v>30</v>
      </c>
      <c r="AC86" s="110"/>
      <c r="AD86" s="111">
        <v>0.26315789473684209</v>
      </c>
      <c r="AE86" s="110"/>
      <c r="AF86" s="112">
        <v>42</v>
      </c>
      <c r="AG86" s="106" t="e">
        <f t="shared" si="8"/>
        <v>#DIV/0!</v>
      </c>
      <c r="AH86" s="106"/>
      <c r="AI86" s="159" t="s">
        <v>519</v>
      </c>
      <c r="AJ86" s="159" t="s">
        <v>520</v>
      </c>
      <c r="AK86" s="159" t="s">
        <v>1241</v>
      </c>
      <c r="AL86" s="159"/>
      <c r="AM86" s="159"/>
      <c r="AN86" s="159" t="s">
        <v>71</v>
      </c>
      <c r="AO86" s="159"/>
      <c r="AP86" s="160">
        <v>60</v>
      </c>
      <c r="AQ86" s="160">
        <v>0</v>
      </c>
      <c r="AR86" s="160">
        <v>0</v>
      </c>
      <c r="AS86" s="160">
        <v>60</v>
      </c>
      <c r="AT86" s="161" t="e">
        <f t="shared" si="20"/>
        <v>#DIV/0!</v>
      </c>
      <c r="AU86" s="160">
        <v>80</v>
      </c>
      <c r="AV86" s="161" t="s">
        <v>1119</v>
      </c>
      <c r="AW86" s="161" t="s">
        <v>1123</v>
      </c>
      <c r="AX86" s="161" t="s">
        <v>1173</v>
      </c>
      <c r="AZ86" s="427" t="e">
        <f t="shared" si="21"/>
        <v>#DIV/0!</v>
      </c>
      <c r="BA86" s="163"/>
    </row>
    <row r="87" spans="1:53" x14ac:dyDescent="0.25">
      <c r="A87" s="114" t="s">
        <v>513</v>
      </c>
      <c r="B87" s="76" t="s">
        <v>514</v>
      </c>
      <c r="C87" s="98" t="s">
        <v>1242</v>
      </c>
      <c r="D87" s="97" t="s">
        <v>118</v>
      </c>
      <c r="E87" s="99">
        <v>4.8587570621468925E-4</v>
      </c>
      <c r="F87" s="100"/>
      <c r="G87" s="108"/>
      <c r="H87" s="109" t="s">
        <v>1242</v>
      </c>
      <c r="I87" s="109" t="s">
        <v>118</v>
      </c>
      <c r="J87" s="109">
        <v>4.632768361581921E-4</v>
      </c>
      <c r="K87" s="109"/>
      <c r="L87" s="109"/>
      <c r="M87" s="109" t="s">
        <v>1242</v>
      </c>
      <c r="N87" s="109" t="s">
        <v>118</v>
      </c>
      <c r="O87" s="110">
        <v>2.2598870056497175E-5</v>
      </c>
      <c r="P87" s="111">
        <v>2.3088235294117645</v>
      </c>
      <c r="Q87" s="110">
        <v>53</v>
      </c>
      <c r="R87" s="110">
        <v>36</v>
      </c>
      <c r="S87" s="110">
        <v>111</v>
      </c>
      <c r="T87" s="110">
        <v>357</v>
      </c>
      <c r="U87" s="110"/>
      <c r="V87" s="110">
        <v>0</v>
      </c>
      <c r="W87" s="110">
        <v>0</v>
      </c>
      <c r="X87" s="110">
        <v>0</v>
      </c>
      <c r="Y87" s="110">
        <v>0</v>
      </c>
      <c r="Z87" s="110">
        <v>9</v>
      </c>
      <c r="AA87" s="110"/>
      <c r="AB87" s="112">
        <v>9</v>
      </c>
      <c r="AC87" s="110"/>
      <c r="AD87" s="111">
        <v>0.13235294117647059</v>
      </c>
      <c r="AE87" s="110"/>
      <c r="AF87" s="112">
        <v>16</v>
      </c>
      <c r="AG87" s="106" t="e">
        <f t="shared" si="8"/>
        <v>#DIV/0!</v>
      </c>
      <c r="AH87" s="106"/>
      <c r="AI87" s="159" t="s">
        <v>521</v>
      </c>
      <c r="AJ87" s="159" t="s">
        <v>522</v>
      </c>
      <c r="AK87" s="159" t="s">
        <v>1242</v>
      </c>
      <c r="AL87" s="159"/>
      <c r="AM87" s="159"/>
      <c r="AN87" s="159" t="s">
        <v>118</v>
      </c>
      <c r="AO87" s="159"/>
      <c r="AP87" s="160">
        <v>170</v>
      </c>
      <c r="AQ87" s="160">
        <v>30</v>
      </c>
      <c r="AR87" s="160">
        <v>0</v>
      </c>
      <c r="AS87" s="160">
        <v>200</v>
      </c>
      <c r="AT87" s="161" t="e">
        <f t="shared" si="20"/>
        <v>#DIV/0!</v>
      </c>
      <c r="AU87" s="160">
        <v>110</v>
      </c>
      <c r="AV87" s="161" t="s">
        <v>1142</v>
      </c>
      <c r="AW87" s="161" t="s">
        <v>1123</v>
      </c>
      <c r="AX87" s="161" t="s">
        <v>1178</v>
      </c>
      <c r="AZ87" s="427" t="e">
        <f t="shared" si="21"/>
        <v>#DIV/0!</v>
      </c>
      <c r="BA87" s="163"/>
    </row>
    <row r="88" spans="1:53" x14ac:dyDescent="0.25">
      <c r="A88" s="114" t="s">
        <v>515</v>
      </c>
      <c r="B88" s="76" t="s">
        <v>516</v>
      </c>
      <c r="C88" s="98" t="s">
        <v>1243</v>
      </c>
      <c r="D88" s="97" t="s">
        <v>123</v>
      </c>
      <c r="E88" s="99">
        <v>1.1296534017971758E-3</v>
      </c>
      <c r="F88" s="100"/>
      <c r="G88" s="108"/>
      <c r="H88" s="109" t="s">
        <v>1243</v>
      </c>
      <c r="I88" s="109" t="s">
        <v>123</v>
      </c>
      <c r="J88" s="109">
        <v>6.8035943517329915E-4</v>
      </c>
      <c r="K88" s="109"/>
      <c r="L88" s="109"/>
      <c r="M88" s="109" t="s">
        <v>1243</v>
      </c>
      <c r="N88" s="109" t="s">
        <v>123</v>
      </c>
      <c r="O88" s="110">
        <v>4.4929396662387678E-4</v>
      </c>
      <c r="P88" s="111">
        <v>1.1470588235294117</v>
      </c>
      <c r="Q88" s="110">
        <v>8</v>
      </c>
      <c r="R88" s="110">
        <v>7</v>
      </c>
      <c r="S88" s="110">
        <v>32</v>
      </c>
      <c r="T88" s="110">
        <v>125</v>
      </c>
      <c r="U88" s="110"/>
      <c r="V88" s="110">
        <v>14</v>
      </c>
      <c r="W88" s="110">
        <v>0</v>
      </c>
      <c r="X88" s="110">
        <v>0</v>
      </c>
      <c r="Y88" s="110">
        <v>0</v>
      </c>
      <c r="Z88" s="110">
        <v>0</v>
      </c>
      <c r="AA88" s="110"/>
      <c r="AB88" s="112">
        <v>14</v>
      </c>
      <c r="AC88" s="110"/>
      <c r="AD88" s="111">
        <v>0.20588235294117646</v>
      </c>
      <c r="AE88" s="110"/>
      <c r="AF88" s="112">
        <v>11</v>
      </c>
      <c r="AG88" s="106" t="e">
        <f t="shared" si="8"/>
        <v>#DIV/0!</v>
      </c>
      <c r="AH88" s="106"/>
      <c r="AI88" s="159" t="s">
        <v>523</v>
      </c>
      <c r="AJ88" s="159" t="s">
        <v>524</v>
      </c>
      <c r="AK88" s="159" t="s">
        <v>1243</v>
      </c>
      <c r="AL88" s="159"/>
      <c r="AM88" s="159"/>
      <c r="AN88" s="159" t="s">
        <v>123</v>
      </c>
      <c r="AO88" s="159"/>
      <c r="AP88" s="160">
        <v>90</v>
      </c>
      <c r="AQ88" s="160">
        <v>20</v>
      </c>
      <c r="AR88" s="160">
        <v>0</v>
      </c>
      <c r="AS88" s="160">
        <v>110</v>
      </c>
      <c r="AT88" s="161" t="e">
        <f t="shared" si="20"/>
        <v>#DIV/0!</v>
      </c>
      <c r="AU88" s="160">
        <v>150</v>
      </c>
      <c r="AV88" s="161" t="s">
        <v>1153</v>
      </c>
      <c r="AW88" s="161" t="s">
        <v>1123</v>
      </c>
      <c r="AX88" s="161" t="s">
        <v>1176</v>
      </c>
      <c r="AZ88" s="427" t="e">
        <f t="shared" si="21"/>
        <v>#DIV/0!</v>
      </c>
      <c r="BA88" s="163"/>
    </row>
    <row r="89" spans="1:53" x14ac:dyDescent="0.25">
      <c r="A89" s="114" t="s">
        <v>517</v>
      </c>
      <c r="B89" s="76" t="s">
        <v>518</v>
      </c>
      <c r="C89" s="98" t="s">
        <v>1244</v>
      </c>
      <c r="D89" s="97" t="s">
        <v>210</v>
      </c>
      <c r="E89" s="99">
        <v>4.4145873320537428E-4</v>
      </c>
      <c r="F89" s="100"/>
      <c r="G89" s="108"/>
      <c r="H89" s="109" t="s">
        <v>1244</v>
      </c>
      <c r="I89" s="109" t="s">
        <v>210</v>
      </c>
      <c r="J89" s="109">
        <v>3.2629558541266793E-4</v>
      </c>
      <c r="K89" s="109"/>
      <c r="L89" s="109"/>
      <c r="M89" s="109" t="s">
        <v>1244</v>
      </c>
      <c r="N89" s="109" t="s">
        <v>210</v>
      </c>
      <c r="O89" s="110">
        <v>1.1516314779270633E-4</v>
      </c>
      <c r="P89" s="111">
        <v>1.5853658536585367</v>
      </c>
      <c r="Q89" s="110">
        <v>28</v>
      </c>
      <c r="R89" s="110">
        <v>29</v>
      </c>
      <c r="S89" s="110">
        <v>18</v>
      </c>
      <c r="T89" s="110">
        <v>205</v>
      </c>
      <c r="U89" s="110"/>
      <c r="V89" s="110">
        <v>0</v>
      </c>
      <c r="W89" s="110">
        <v>17</v>
      </c>
      <c r="X89" s="110">
        <v>54</v>
      </c>
      <c r="Y89" s="110">
        <v>8</v>
      </c>
      <c r="Z89" s="110">
        <v>0</v>
      </c>
      <c r="AA89" s="110"/>
      <c r="AB89" s="112">
        <v>79</v>
      </c>
      <c r="AC89" s="110"/>
      <c r="AD89" s="111">
        <v>0.96341463414634143</v>
      </c>
      <c r="AE89" s="110"/>
      <c r="AF89" s="112">
        <v>0</v>
      </c>
      <c r="AG89" s="106" t="e">
        <f t="shared" si="8"/>
        <v>#DIV/0!</v>
      </c>
      <c r="AH89" s="106"/>
      <c r="AI89" s="159" t="s">
        <v>525</v>
      </c>
      <c r="AJ89" s="159" t="s">
        <v>526</v>
      </c>
      <c r="AK89" s="159" t="s">
        <v>1244</v>
      </c>
      <c r="AL89" s="159"/>
      <c r="AM89" s="159"/>
      <c r="AN89" s="159" t="s">
        <v>210</v>
      </c>
      <c r="AO89" s="159"/>
      <c r="AP89" s="160">
        <v>50</v>
      </c>
      <c r="AQ89" s="160">
        <v>0</v>
      </c>
      <c r="AR89" s="160">
        <v>0</v>
      </c>
      <c r="AS89" s="160">
        <v>50</v>
      </c>
      <c r="AT89" s="161" t="e">
        <f t="shared" si="20"/>
        <v>#DIV/0!</v>
      </c>
      <c r="AU89" s="160">
        <v>10</v>
      </c>
      <c r="AV89" s="161" t="s">
        <v>1123</v>
      </c>
      <c r="AW89" s="161" t="s">
        <v>1123</v>
      </c>
      <c r="AX89" s="161" t="s">
        <v>1142</v>
      </c>
      <c r="AZ89" s="427" t="e">
        <f t="shared" si="21"/>
        <v>#DIV/0!</v>
      </c>
      <c r="BA89" s="163"/>
    </row>
    <row r="90" spans="1:53" x14ac:dyDescent="0.25">
      <c r="A90" s="76"/>
      <c r="B90" s="76"/>
      <c r="C90" s="98" t="s">
        <v>1245</v>
      </c>
      <c r="D90" s="98" t="s">
        <v>221</v>
      </c>
      <c r="E90" s="99">
        <v>1.1900191938579655E-3</v>
      </c>
      <c r="F90" s="100"/>
      <c r="G90" s="108"/>
      <c r="H90" s="109" t="s">
        <v>1245</v>
      </c>
      <c r="I90" s="109" t="s">
        <v>221</v>
      </c>
      <c r="J90" s="109">
        <v>1.1708253358925144E-3</v>
      </c>
      <c r="K90" s="109"/>
      <c r="L90" s="109"/>
      <c r="M90" s="109" t="s">
        <v>1245</v>
      </c>
      <c r="N90" s="109" t="s">
        <v>221</v>
      </c>
      <c r="O90" s="110">
        <v>1.9193857965451055E-5</v>
      </c>
      <c r="P90" s="111" t="s">
        <v>394</v>
      </c>
      <c r="Q90" s="110" t="s">
        <v>394</v>
      </c>
      <c r="R90" s="110" t="s">
        <v>394</v>
      </c>
      <c r="S90" s="110" t="s">
        <v>394</v>
      </c>
      <c r="T90" s="110" t="s">
        <v>394</v>
      </c>
      <c r="U90" s="110"/>
      <c r="V90" s="110" t="s">
        <v>394</v>
      </c>
      <c r="W90" s="110" t="s">
        <v>394</v>
      </c>
      <c r="X90" s="110" t="s">
        <v>394</v>
      </c>
      <c r="Y90" s="110" t="s">
        <v>394</v>
      </c>
      <c r="Z90" s="110" t="s">
        <v>394</v>
      </c>
      <c r="AA90" s="110"/>
      <c r="AB90" s="112" t="s">
        <v>394</v>
      </c>
      <c r="AC90" s="110"/>
      <c r="AD90" s="111" t="s">
        <v>394</v>
      </c>
      <c r="AE90" s="110"/>
      <c r="AF90" s="112" t="s">
        <v>394</v>
      </c>
      <c r="AG90" s="106" t="e">
        <f t="shared" si="8"/>
        <v>#VALUE!</v>
      </c>
      <c r="AH90" s="106"/>
      <c r="AI90" s="159" t="s">
        <v>527</v>
      </c>
      <c r="AJ90" s="159" t="s">
        <v>528</v>
      </c>
      <c r="AK90" s="159" t="s">
        <v>1245</v>
      </c>
      <c r="AL90" s="159"/>
      <c r="AM90" s="159"/>
      <c r="AN90" s="159" t="s">
        <v>221</v>
      </c>
      <c r="AO90" s="159"/>
      <c r="AP90" s="160">
        <v>80</v>
      </c>
      <c r="AQ90" s="160">
        <v>0</v>
      </c>
      <c r="AR90" s="160">
        <v>0</v>
      </c>
      <c r="AS90" s="160">
        <v>80</v>
      </c>
      <c r="AT90" s="161" t="e">
        <f t="shared" si="20"/>
        <v>#DIV/0!</v>
      </c>
      <c r="AU90" s="160">
        <v>90</v>
      </c>
      <c r="AV90" s="161" t="s">
        <v>1246</v>
      </c>
      <c r="AW90" s="161" t="s">
        <v>1123</v>
      </c>
      <c r="AX90" s="161" t="s">
        <v>1132</v>
      </c>
      <c r="AZ90" s="427" t="e">
        <f t="shared" si="21"/>
        <v>#DIV/0!</v>
      </c>
      <c r="BA90" s="163"/>
    </row>
    <row r="91" spans="1:53" x14ac:dyDescent="0.25">
      <c r="A91" s="96"/>
      <c r="B91" s="96">
        <v>36</v>
      </c>
      <c r="C91" s="98" t="s">
        <v>1247</v>
      </c>
      <c r="D91" s="97" t="s">
        <v>224</v>
      </c>
      <c r="E91" s="99">
        <v>9.9082568807339457E-4</v>
      </c>
      <c r="F91" s="100"/>
      <c r="G91" s="108"/>
      <c r="H91" s="109" t="s">
        <v>1247</v>
      </c>
      <c r="I91" s="109" t="s">
        <v>224</v>
      </c>
      <c r="J91" s="109">
        <v>5.3211009174311931E-4</v>
      </c>
      <c r="K91" s="109"/>
      <c r="L91" s="109"/>
      <c r="M91" s="109" t="s">
        <v>1247</v>
      </c>
      <c r="N91" s="109" t="s">
        <v>224</v>
      </c>
      <c r="O91" s="110">
        <v>4.5871559633027525E-4</v>
      </c>
      <c r="P91" s="111" t="s">
        <v>394</v>
      </c>
      <c r="Q91" s="110" t="s">
        <v>394</v>
      </c>
      <c r="R91" s="110" t="s">
        <v>394</v>
      </c>
      <c r="S91" s="110" t="s">
        <v>394</v>
      </c>
      <c r="T91" s="110" t="s">
        <v>394</v>
      </c>
      <c r="U91" s="110"/>
      <c r="V91" s="110" t="s">
        <v>394</v>
      </c>
      <c r="W91" s="110" t="s">
        <v>394</v>
      </c>
      <c r="X91" s="110" t="s">
        <v>394</v>
      </c>
      <c r="Y91" s="110" t="s">
        <v>394</v>
      </c>
      <c r="Z91" s="110" t="s">
        <v>394</v>
      </c>
      <c r="AA91" s="110"/>
      <c r="AB91" s="112" t="s">
        <v>394</v>
      </c>
      <c r="AC91" s="110"/>
      <c r="AD91" s="111" t="s">
        <v>394</v>
      </c>
      <c r="AE91" s="110"/>
      <c r="AF91" s="112" t="s">
        <v>394</v>
      </c>
      <c r="AG91" s="106" t="e">
        <f t="shared" si="8"/>
        <v>#VALUE!</v>
      </c>
      <c r="AH91" s="106"/>
      <c r="AI91" s="159" t="s">
        <v>529</v>
      </c>
      <c r="AJ91" s="159" t="s">
        <v>530</v>
      </c>
      <c r="AK91" s="159" t="s">
        <v>1247</v>
      </c>
      <c r="AL91" s="159"/>
      <c r="AM91" s="159"/>
      <c r="AN91" s="159" t="s">
        <v>224</v>
      </c>
      <c r="AO91" s="159"/>
      <c r="AP91" s="160">
        <v>60</v>
      </c>
      <c r="AQ91" s="160">
        <v>10</v>
      </c>
      <c r="AR91" s="160">
        <v>0</v>
      </c>
      <c r="AS91" s="160">
        <v>80</v>
      </c>
      <c r="AT91" s="161" t="e">
        <f t="shared" si="20"/>
        <v>#DIV/0!</v>
      </c>
      <c r="AU91" s="160">
        <v>130</v>
      </c>
      <c r="AV91" s="161" t="s">
        <v>1123</v>
      </c>
      <c r="AW91" s="161" t="s">
        <v>1123</v>
      </c>
      <c r="AX91" s="161" t="s">
        <v>1190</v>
      </c>
      <c r="AZ91" s="427" t="e">
        <f t="shared" si="21"/>
        <v>#DIV/0!</v>
      </c>
      <c r="BA91" s="163"/>
    </row>
    <row r="92" spans="1:53" x14ac:dyDescent="0.25">
      <c r="A92" s="114" t="s">
        <v>519</v>
      </c>
      <c r="B92" s="76" t="s">
        <v>520</v>
      </c>
      <c r="C92" s="98" t="s">
        <v>1248</v>
      </c>
      <c r="D92" s="115" t="s">
        <v>227</v>
      </c>
      <c r="E92" s="115">
        <v>5.6234718826405868E-4</v>
      </c>
      <c r="F92" s="100"/>
      <c r="G92" s="108"/>
      <c r="H92" s="109" t="s">
        <v>1248</v>
      </c>
      <c r="I92" s="109" t="s">
        <v>227</v>
      </c>
      <c r="J92" s="109">
        <v>4.767726161369193E-4</v>
      </c>
      <c r="K92" s="109"/>
      <c r="L92" s="109"/>
      <c r="M92" s="109" t="s">
        <v>1248</v>
      </c>
      <c r="N92" s="109" t="s">
        <v>227</v>
      </c>
      <c r="O92" s="110">
        <v>8.557457212713937E-5</v>
      </c>
      <c r="P92" s="111">
        <v>0.33333333333333331</v>
      </c>
      <c r="Q92" s="110">
        <v>1</v>
      </c>
      <c r="R92" s="110">
        <v>8</v>
      </c>
      <c r="S92" s="110">
        <v>12</v>
      </c>
      <c r="T92" s="110">
        <v>29</v>
      </c>
      <c r="U92" s="110"/>
      <c r="V92" s="110">
        <v>0</v>
      </c>
      <c r="W92" s="110">
        <v>3</v>
      </c>
      <c r="X92" s="110">
        <v>1</v>
      </c>
      <c r="Y92" s="110">
        <v>0</v>
      </c>
      <c r="Z92" s="110">
        <v>0</v>
      </c>
      <c r="AA92" s="110"/>
      <c r="AB92" s="112">
        <v>4</v>
      </c>
      <c r="AC92" s="110"/>
      <c r="AD92" s="111">
        <v>0.16666666666666666</v>
      </c>
      <c r="AE92" s="110"/>
      <c r="AF92" s="112">
        <v>0</v>
      </c>
      <c r="AG92" s="106" t="e">
        <f t="shared" si="8"/>
        <v>#DIV/0!</v>
      </c>
      <c r="AH92" s="106"/>
      <c r="AI92" s="159" t="s">
        <v>531</v>
      </c>
      <c r="AJ92" s="159" t="s">
        <v>532</v>
      </c>
      <c r="AK92" s="159" t="s">
        <v>1248</v>
      </c>
      <c r="AL92" s="159"/>
      <c r="AM92" s="159"/>
      <c r="AN92" s="159" t="s">
        <v>227</v>
      </c>
      <c r="AO92" s="159"/>
      <c r="AP92" s="160">
        <v>250</v>
      </c>
      <c r="AQ92" s="160">
        <v>0</v>
      </c>
      <c r="AR92" s="160">
        <v>0</v>
      </c>
      <c r="AS92" s="160">
        <v>250</v>
      </c>
      <c r="AT92" s="161" t="e">
        <f t="shared" si="20"/>
        <v>#DIV/0!</v>
      </c>
      <c r="AU92" s="160">
        <v>260</v>
      </c>
      <c r="AV92" s="161" t="s">
        <v>1123</v>
      </c>
      <c r="AW92" s="161" t="s">
        <v>1123</v>
      </c>
      <c r="AX92" s="161" t="s">
        <v>1195</v>
      </c>
      <c r="AZ92" s="427" t="e">
        <f t="shared" si="21"/>
        <v>#DIV/0!</v>
      </c>
      <c r="BA92" s="163"/>
    </row>
    <row r="93" spans="1:53" x14ac:dyDescent="0.25">
      <c r="A93" s="114" t="s">
        <v>521</v>
      </c>
      <c r="B93" s="76" t="s">
        <v>522</v>
      </c>
      <c r="C93" s="98" t="s">
        <v>1249</v>
      </c>
      <c r="D93" s="115" t="s">
        <v>534</v>
      </c>
      <c r="E93" s="115" t="e">
        <v>#N/A</v>
      </c>
      <c r="F93" s="100"/>
      <c r="G93" s="108"/>
      <c r="H93" s="109" t="s">
        <v>1249</v>
      </c>
      <c r="I93" s="109" t="s">
        <v>534</v>
      </c>
      <c r="J93" s="109" t="e">
        <v>#N/A</v>
      </c>
      <c r="K93" s="109"/>
      <c r="L93" s="109"/>
      <c r="M93" s="109" t="s">
        <v>1249</v>
      </c>
      <c r="N93" s="109" t="s">
        <v>534</v>
      </c>
      <c r="O93" s="110" t="e">
        <v>#N/A</v>
      </c>
      <c r="P93" s="111">
        <v>1.3055555555555556</v>
      </c>
      <c r="Q93" s="110">
        <v>3</v>
      </c>
      <c r="R93" s="110">
        <v>4</v>
      </c>
      <c r="S93" s="110">
        <v>31</v>
      </c>
      <c r="T93" s="110">
        <v>85</v>
      </c>
      <c r="U93" s="110"/>
      <c r="V93" s="110">
        <v>1</v>
      </c>
      <c r="W93" s="110">
        <v>4</v>
      </c>
      <c r="X93" s="110">
        <v>0</v>
      </c>
      <c r="Y93" s="110">
        <v>14</v>
      </c>
      <c r="Z93" s="110">
        <v>0</v>
      </c>
      <c r="AA93" s="110"/>
      <c r="AB93" s="112">
        <v>19</v>
      </c>
      <c r="AC93" s="110"/>
      <c r="AD93" s="111">
        <v>0.52777777777777779</v>
      </c>
      <c r="AE93" s="110"/>
      <c r="AF93" s="112">
        <v>9</v>
      </c>
      <c r="AG93" s="106" t="e">
        <f t="shared" si="8"/>
        <v>#DIV/0!</v>
      </c>
      <c r="AH93" s="106"/>
      <c r="AI93" s="159"/>
      <c r="AJ93" s="159"/>
      <c r="AK93" s="159"/>
      <c r="AL93" s="159"/>
      <c r="AM93" s="159"/>
      <c r="AN93" s="159"/>
      <c r="AO93" s="159"/>
      <c r="AP93" s="161"/>
      <c r="AQ93" s="161"/>
      <c r="AR93" s="161"/>
      <c r="AS93" s="161"/>
      <c r="AT93" s="161"/>
      <c r="AU93" s="161"/>
      <c r="AV93" s="162" t="s">
        <v>394</v>
      </c>
      <c r="AW93" s="162" t="s">
        <v>394</v>
      </c>
      <c r="AX93" s="162" t="s">
        <v>394</v>
      </c>
      <c r="BA93" s="163"/>
    </row>
    <row r="94" spans="1:53" x14ac:dyDescent="0.25">
      <c r="A94" s="114" t="s">
        <v>523</v>
      </c>
      <c r="B94" s="76" t="s">
        <v>524</v>
      </c>
      <c r="C94" s="98" t="s">
        <v>1251</v>
      </c>
      <c r="D94" s="115" t="s">
        <v>16</v>
      </c>
      <c r="E94" s="115">
        <v>4.653204565408253E-4</v>
      </c>
      <c r="F94" s="100"/>
      <c r="G94" s="108"/>
      <c r="H94" s="109" t="s">
        <v>1251</v>
      </c>
      <c r="I94" s="109" t="s">
        <v>16</v>
      </c>
      <c r="J94" s="109">
        <v>3.6435469710272169E-4</v>
      </c>
      <c r="K94" s="109"/>
      <c r="L94" s="109"/>
      <c r="M94" s="109" t="s">
        <v>1251</v>
      </c>
      <c r="N94" s="109" t="s">
        <v>16</v>
      </c>
      <c r="O94" s="110">
        <v>1.009657594381036E-4</v>
      </c>
      <c r="P94" s="111">
        <v>1.208955223880597</v>
      </c>
      <c r="Q94" s="110">
        <v>5</v>
      </c>
      <c r="R94" s="110">
        <v>6</v>
      </c>
      <c r="S94" s="110">
        <v>6</v>
      </c>
      <c r="T94" s="110">
        <v>98</v>
      </c>
      <c r="U94" s="110"/>
      <c r="V94" s="110">
        <v>0</v>
      </c>
      <c r="W94" s="110">
        <v>15</v>
      </c>
      <c r="X94" s="110">
        <v>14</v>
      </c>
      <c r="Y94" s="110">
        <v>9</v>
      </c>
      <c r="Z94" s="110">
        <v>16</v>
      </c>
      <c r="AA94" s="110"/>
      <c r="AB94" s="112">
        <v>54</v>
      </c>
      <c r="AC94" s="110"/>
      <c r="AD94" s="111">
        <v>0.80597014925373134</v>
      </c>
      <c r="AE94" s="110"/>
      <c r="AF94" s="112">
        <v>0</v>
      </c>
      <c r="AG94" s="106" t="e">
        <f t="shared" si="8"/>
        <v>#DIV/0!</v>
      </c>
      <c r="AH94" s="106"/>
      <c r="AI94" s="159"/>
      <c r="AJ94" s="159" t="s">
        <v>1140</v>
      </c>
      <c r="AK94" s="159" t="s">
        <v>1249</v>
      </c>
      <c r="AL94" s="159"/>
      <c r="AM94" s="159" t="s">
        <v>534</v>
      </c>
      <c r="AN94" s="159" t="s">
        <v>534</v>
      </c>
      <c r="AO94" s="159"/>
      <c r="AP94" s="160">
        <v>1660</v>
      </c>
      <c r="AQ94" s="160">
        <v>60</v>
      </c>
      <c r="AR94" s="160">
        <v>10</v>
      </c>
      <c r="AS94" s="160">
        <v>1740</v>
      </c>
      <c r="AT94" s="161" t="e">
        <f t="shared" ref="AT94:AT98" si="22">AS94/VLOOKUP(AN94,$D$18:$G$436,4,FALSE)</f>
        <v>#DIV/0!</v>
      </c>
      <c r="AU94" s="160">
        <v>2120</v>
      </c>
      <c r="AV94" s="161" t="s">
        <v>1157</v>
      </c>
      <c r="AW94" s="161" t="s">
        <v>1123</v>
      </c>
      <c r="AX94" s="161" t="s">
        <v>1250</v>
      </c>
      <c r="AZ94" s="427" t="e">
        <f t="shared" ref="AZ94:AZ98" si="23">AX94/VLOOKUP(AN94,$D$18:$G$436,4,FALSE)</f>
        <v>#DIV/0!</v>
      </c>
      <c r="BA94" s="163"/>
    </row>
    <row r="95" spans="1:53" x14ac:dyDescent="0.25">
      <c r="A95" s="114" t="s">
        <v>525</v>
      </c>
      <c r="B95" s="76" t="s">
        <v>526</v>
      </c>
      <c r="C95" s="98" t="s">
        <v>1253</v>
      </c>
      <c r="D95" s="115" t="s">
        <v>80</v>
      </c>
      <c r="E95" s="115">
        <v>1.1025469168900804E-3</v>
      </c>
      <c r="F95" s="100"/>
      <c r="G95" s="108"/>
      <c r="H95" s="109" t="s">
        <v>1253</v>
      </c>
      <c r="I95" s="109" t="s">
        <v>80</v>
      </c>
      <c r="J95" s="109">
        <v>1.0221179624664879E-3</v>
      </c>
      <c r="K95" s="109"/>
      <c r="L95" s="109"/>
      <c r="M95" s="109" t="s">
        <v>1253</v>
      </c>
      <c r="N95" s="109" t="s">
        <v>80</v>
      </c>
      <c r="O95" s="110">
        <v>8.0428954423592496E-5</v>
      </c>
      <c r="P95" s="111">
        <v>3.15</v>
      </c>
      <c r="Q95" s="110">
        <v>14</v>
      </c>
      <c r="R95" s="110">
        <v>6</v>
      </c>
      <c r="S95" s="110">
        <v>25</v>
      </c>
      <c r="T95" s="110">
        <v>108</v>
      </c>
      <c r="U95" s="110"/>
      <c r="V95" s="110">
        <v>3</v>
      </c>
      <c r="W95" s="110">
        <v>8</v>
      </c>
      <c r="X95" s="110">
        <v>1</v>
      </c>
      <c r="Y95" s="110">
        <v>7</v>
      </c>
      <c r="Z95" s="110">
        <v>0</v>
      </c>
      <c r="AA95" s="110"/>
      <c r="AB95" s="112">
        <v>19</v>
      </c>
      <c r="AC95" s="110"/>
      <c r="AD95" s="111">
        <v>0.95</v>
      </c>
      <c r="AE95" s="110"/>
      <c r="AF95" s="112">
        <v>19</v>
      </c>
      <c r="AG95" s="106" t="e">
        <f t="shared" si="8"/>
        <v>#DIV/0!</v>
      </c>
      <c r="AH95" s="106"/>
      <c r="AI95" s="159" t="s">
        <v>535</v>
      </c>
      <c r="AJ95" s="159" t="s">
        <v>536</v>
      </c>
      <c r="AK95" s="159" t="s">
        <v>1251</v>
      </c>
      <c r="AL95" s="159"/>
      <c r="AM95" s="159"/>
      <c r="AN95" s="159" t="s">
        <v>16</v>
      </c>
      <c r="AO95" s="159"/>
      <c r="AP95" s="160">
        <v>630</v>
      </c>
      <c r="AQ95" s="160">
        <v>20</v>
      </c>
      <c r="AR95" s="160">
        <v>0</v>
      </c>
      <c r="AS95" s="160">
        <v>650</v>
      </c>
      <c r="AT95" s="161" t="e">
        <f t="shared" si="22"/>
        <v>#DIV/0!</v>
      </c>
      <c r="AU95" s="160">
        <v>870</v>
      </c>
      <c r="AV95" s="161" t="s">
        <v>1199</v>
      </c>
      <c r="AW95" s="161" t="s">
        <v>1123</v>
      </c>
      <c r="AX95" s="161" t="s">
        <v>1252</v>
      </c>
      <c r="AZ95" s="427" t="e">
        <f t="shared" si="23"/>
        <v>#DIV/0!</v>
      </c>
      <c r="BA95" s="163"/>
    </row>
    <row r="96" spans="1:53" x14ac:dyDescent="0.25">
      <c r="A96" s="114" t="s">
        <v>527</v>
      </c>
      <c r="B96" s="76" t="s">
        <v>528</v>
      </c>
      <c r="C96" s="98" t="s">
        <v>1254</v>
      </c>
      <c r="D96" s="115" t="s">
        <v>215</v>
      </c>
      <c r="E96" s="115">
        <v>6.3846455150802972E-4</v>
      </c>
      <c r="F96" s="100"/>
      <c r="G96" s="108"/>
      <c r="H96" s="109" t="s">
        <v>1254</v>
      </c>
      <c r="I96" s="109" t="s">
        <v>215</v>
      </c>
      <c r="J96" s="109">
        <v>6.3063063063063059E-4</v>
      </c>
      <c r="K96" s="109"/>
      <c r="L96" s="109"/>
      <c r="M96" s="109" t="s">
        <v>1254</v>
      </c>
      <c r="N96" s="109" t="s">
        <v>215</v>
      </c>
      <c r="O96" s="110">
        <v>7.8339208773991388E-6</v>
      </c>
      <c r="P96" s="111">
        <v>0.73913043478260865</v>
      </c>
      <c r="Q96" s="110">
        <v>5</v>
      </c>
      <c r="R96" s="110">
        <v>10</v>
      </c>
      <c r="S96" s="110">
        <v>7</v>
      </c>
      <c r="T96" s="110">
        <v>39</v>
      </c>
      <c r="U96" s="110"/>
      <c r="V96" s="110">
        <v>1</v>
      </c>
      <c r="W96" s="110">
        <v>2</v>
      </c>
      <c r="X96" s="110">
        <v>0</v>
      </c>
      <c r="Y96" s="110">
        <v>0</v>
      </c>
      <c r="Z96" s="110">
        <v>10</v>
      </c>
      <c r="AA96" s="110"/>
      <c r="AB96" s="112">
        <v>13</v>
      </c>
      <c r="AC96" s="110"/>
      <c r="AD96" s="111">
        <v>0.56521739130434778</v>
      </c>
      <c r="AE96" s="110"/>
      <c r="AF96" s="112">
        <v>13</v>
      </c>
      <c r="AG96" s="106" t="e">
        <f t="shared" si="8"/>
        <v>#DIV/0!</v>
      </c>
      <c r="AH96" s="106"/>
      <c r="AI96" s="159" t="s">
        <v>537</v>
      </c>
      <c r="AJ96" s="159" t="s">
        <v>538</v>
      </c>
      <c r="AK96" s="159" t="s">
        <v>1253</v>
      </c>
      <c r="AL96" s="159"/>
      <c r="AM96" s="159"/>
      <c r="AN96" s="159" t="s">
        <v>80</v>
      </c>
      <c r="AO96" s="159"/>
      <c r="AP96" s="160">
        <v>200</v>
      </c>
      <c r="AQ96" s="160">
        <v>10</v>
      </c>
      <c r="AR96" s="160">
        <v>0</v>
      </c>
      <c r="AS96" s="160">
        <v>210</v>
      </c>
      <c r="AT96" s="161" t="e">
        <f t="shared" si="22"/>
        <v>#DIV/0!</v>
      </c>
      <c r="AU96" s="160">
        <v>310</v>
      </c>
      <c r="AV96" s="161" t="s">
        <v>1119</v>
      </c>
      <c r="AW96" s="161" t="s">
        <v>1123</v>
      </c>
      <c r="AX96" s="161" t="s">
        <v>1145</v>
      </c>
      <c r="AZ96" s="427" t="e">
        <f t="shared" si="23"/>
        <v>#DIV/0!</v>
      </c>
      <c r="BA96" s="163"/>
    </row>
    <row r="97" spans="1:53" x14ac:dyDescent="0.25">
      <c r="A97" s="114" t="s">
        <v>529</v>
      </c>
      <c r="B97" s="76" t="s">
        <v>530</v>
      </c>
      <c r="C97" s="98" t="s">
        <v>1255</v>
      </c>
      <c r="D97" s="115" t="s">
        <v>229</v>
      </c>
      <c r="E97" s="115">
        <v>4.2303370786516857E-3</v>
      </c>
      <c r="F97" s="100"/>
      <c r="G97" s="108"/>
      <c r="H97" s="109" t="s">
        <v>1255</v>
      </c>
      <c r="I97" s="109" t="s">
        <v>229</v>
      </c>
      <c r="J97" s="109">
        <v>9.9812734082397009E-4</v>
      </c>
      <c r="K97" s="109"/>
      <c r="L97" s="109"/>
      <c r="M97" s="109" t="s">
        <v>1255</v>
      </c>
      <c r="N97" s="109" t="s">
        <v>229</v>
      </c>
      <c r="O97" s="110">
        <v>3.2322097378277154E-3</v>
      </c>
      <c r="P97" s="111">
        <v>2.1224489795918369</v>
      </c>
      <c r="Q97" s="110">
        <v>5</v>
      </c>
      <c r="R97" s="110">
        <v>8</v>
      </c>
      <c r="S97" s="110">
        <v>63</v>
      </c>
      <c r="T97" s="110">
        <v>180</v>
      </c>
      <c r="U97" s="110"/>
      <c r="V97" s="110">
        <v>20</v>
      </c>
      <c r="W97" s="110">
        <v>0</v>
      </c>
      <c r="X97" s="110">
        <v>0</v>
      </c>
      <c r="Y97" s="110">
        <v>18</v>
      </c>
      <c r="Z97" s="110">
        <v>0</v>
      </c>
      <c r="AA97" s="110"/>
      <c r="AB97" s="112">
        <v>38</v>
      </c>
      <c r="AC97" s="110"/>
      <c r="AD97" s="111">
        <v>0.77551020408163263</v>
      </c>
      <c r="AE97" s="110"/>
      <c r="AF97" s="112">
        <v>4</v>
      </c>
      <c r="AG97" s="106" t="e">
        <f t="shared" si="8"/>
        <v>#DIV/0!</v>
      </c>
      <c r="AH97" s="106"/>
      <c r="AI97" s="159" t="s">
        <v>539</v>
      </c>
      <c r="AJ97" s="159" t="s">
        <v>540</v>
      </c>
      <c r="AK97" s="159" t="s">
        <v>1254</v>
      </c>
      <c r="AL97" s="159"/>
      <c r="AM97" s="159"/>
      <c r="AN97" s="159" t="s">
        <v>215</v>
      </c>
      <c r="AO97" s="159"/>
      <c r="AP97" s="160">
        <v>370</v>
      </c>
      <c r="AQ97" s="160">
        <v>20</v>
      </c>
      <c r="AR97" s="160">
        <v>0</v>
      </c>
      <c r="AS97" s="160">
        <v>390</v>
      </c>
      <c r="AT97" s="161" t="e">
        <f t="shared" si="22"/>
        <v>#DIV/0!</v>
      </c>
      <c r="AU97" s="160">
        <v>420</v>
      </c>
      <c r="AV97" s="161" t="s">
        <v>1123</v>
      </c>
      <c r="AW97" s="161" t="s">
        <v>1123</v>
      </c>
      <c r="AX97" s="161" t="s">
        <v>1201</v>
      </c>
      <c r="AZ97" s="427" t="e">
        <f t="shared" si="23"/>
        <v>#DIV/0!</v>
      </c>
      <c r="BA97" s="163"/>
    </row>
    <row r="98" spans="1:53" x14ac:dyDescent="0.25">
      <c r="A98" s="114" t="s">
        <v>531</v>
      </c>
      <c r="B98" s="76" t="s">
        <v>532</v>
      </c>
      <c r="C98" s="98" t="s">
        <v>1256</v>
      </c>
      <c r="D98" s="115" t="s">
        <v>544</v>
      </c>
      <c r="E98" s="115" t="e">
        <v>#N/A</v>
      </c>
      <c r="F98" s="100"/>
      <c r="G98" s="108"/>
      <c r="H98" s="109" t="s">
        <v>1256</v>
      </c>
      <c r="I98" s="109" t="s">
        <v>544</v>
      </c>
      <c r="J98" s="109" t="e">
        <v>#N/A</v>
      </c>
      <c r="K98" s="109"/>
      <c r="L98" s="109"/>
      <c r="M98" s="109" t="s">
        <v>1256</v>
      </c>
      <c r="N98" s="109" t="s">
        <v>544</v>
      </c>
      <c r="O98" s="110" t="e">
        <v>#N/A</v>
      </c>
      <c r="P98" s="111">
        <v>1.4848484848484849</v>
      </c>
      <c r="Q98" s="110">
        <v>7</v>
      </c>
      <c r="R98" s="110">
        <v>32</v>
      </c>
      <c r="S98" s="110">
        <v>35</v>
      </c>
      <c r="T98" s="110">
        <v>123</v>
      </c>
      <c r="U98" s="110"/>
      <c r="V98" s="110">
        <v>0</v>
      </c>
      <c r="W98" s="110">
        <v>0</v>
      </c>
      <c r="X98" s="110">
        <v>14</v>
      </c>
      <c r="Y98" s="110">
        <v>0</v>
      </c>
      <c r="Z98" s="110">
        <v>0</v>
      </c>
      <c r="AA98" s="110"/>
      <c r="AB98" s="112">
        <v>14</v>
      </c>
      <c r="AC98" s="110"/>
      <c r="AD98" s="111">
        <v>0.42424242424242425</v>
      </c>
      <c r="AE98" s="110"/>
      <c r="AF98" s="112">
        <v>17</v>
      </c>
      <c r="AG98" s="106" t="e">
        <f t="shared" ref="AG98:AG161" si="24">AF98/G98</f>
        <v>#DIV/0!</v>
      </c>
      <c r="AH98" s="106"/>
      <c r="AI98" s="159" t="s">
        <v>541</v>
      </c>
      <c r="AJ98" s="159" t="s">
        <v>542</v>
      </c>
      <c r="AK98" s="159" t="s">
        <v>1255</v>
      </c>
      <c r="AL98" s="159"/>
      <c r="AM98" s="159"/>
      <c r="AN98" s="159" t="s">
        <v>229</v>
      </c>
      <c r="AO98" s="159"/>
      <c r="AP98" s="160">
        <v>460</v>
      </c>
      <c r="AQ98" s="160">
        <v>20</v>
      </c>
      <c r="AR98" s="160">
        <v>10</v>
      </c>
      <c r="AS98" s="160">
        <v>490</v>
      </c>
      <c r="AT98" s="161" t="e">
        <f t="shared" si="22"/>
        <v>#DIV/0!</v>
      </c>
      <c r="AU98" s="160">
        <v>520</v>
      </c>
      <c r="AV98" s="161" t="s">
        <v>1199</v>
      </c>
      <c r="AW98" s="161" t="s">
        <v>1123</v>
      </c>
      <c r="AX98" s="161" t="s">
        <v>1236</v>
      </c>
      <c r="AZ98" s="427" t="e">
        <f t="shared" si="23"/>
        <v>#DIV/0!</v>
      </c>
      <c r="BA98" s="163"/>
    </row>
    <row r="99" spans="1:53" x14ac:dyDescent="0.25">
      <c r="A99" s="76"/>
      <c r="B99" s="76"/>
      <c r="C99" s="98" t="s">
        <v>1257</v>
      </c>
      <c r="D99" s="98" t="s">
        <v>33</v>
      </c>
      <c r="E99" s="99">
        <v>1.5040410013798541E-3</v>
      </c>
      <c r="F99" s="100"/>
      <c r="G99" s="108"/>
      <c r="H99" s="109" t="s">
        <v>1257</v>
      </c>
      <c r="I99" s="109" t="s">
        <v>33</v>
      </c>
      <c r="J99" s="109">
        <v>9.1661738616203431E-4</v>
      </c>
      <c r="K99" s="109"/>
      <c r="L99" s="109"/>
      <c r="M99" s="109" t="s">
        <v>1257</v>
      </c>
      <c r="N99" s="109" t="s">
        <v>33</v>
      </c>
      <c r="O99" s="110">
        <v>5.8742361521781983E-4</v>
      </c>
      <c r="P99" s="111" t="s">
        <v>394</v>
      </c>
      <c r="Q99" s="110" t="s">
        <v>394</v>
      </c>
      <c r="R99" s="110" t="s">
        <v>394</v>
      </c>
      <c r="S99" s="110" t="s">
        <v>394</v>
      </c>
      <c r="T99" s="110" t="s">
        <v>394</v>
      </c>
      <c r="U99" s="110"/>
      <c r="V99" s="110" t="s">
        <v>394</v>
      </c>
      <c r="W99" s="110" t="s">
        <v>394</v>
      </c>
      <c r="X99" s="110" t="s">
        <v>394</v>
      </c>
      <c r="Y99" s="110" t="s">
        <v>394</v>
      </c>
      <c r="Z99" s="110" t="s">
        <v>394</v>
      </c>
      <c r="AA99" s="110"/>
      <c r="AB99" s="112" t="s">
        <v>394</v>
      </c>
      <c r="AC99" s="110"/>
      <c r="AD99" s="111" t="s">
        <v>394</v>
      </c>
      <c r="AE99" s="110"/>
      <c r="AF99" s="112" t="s">
        <v>394</v>
      </c>
      <c r="AG99" s="106" t="e">
        <f t="shared" si="24"/>
        <v>#VALUE!</v>
      </c>
      <c r="AH99" s="106"/>
      <c r="AI99" s="159"/>
      <c r="AJ99" s="159"/>
      <c r="AK99" s="159"/>
      <c r="AL99" s="159"/>
      <c r="AM99" s="159"/>
      <c r="AN99" s="159"/>
      <c r="AO99" s="159"/>
      <c r="AP99" s="161"/>
      <c r="AQ99" s="161"/>
      <c r="AR99" s="161"/>
      <c r="AS99" s="161"/>
      <c r="AT99" s="161"/>
      <c r="AU99" s="161"/>
      <c r="AV99" s="162" t="s">
        <v>394</v>
      </c>
      <c r="AW99" s="162" t="s">
        <v>394</v>
      </c>
      <c r="AX99" s="162" t="s">
        <v>394</v>
      </c>
      <c r="BA99" s="163"/>
    </row>
    <row r="100" spans="1:53" x14ac:dyDescent="0.25">
      <c r="A100" s="96"/>
      <c r="B100" s="96" t="s">
        <v>533</v>
      </c>
      <c r="C100" s="98" t="s">
        <v>1259</v>
      </c>
      <c r="D100" s="97" t="s">
        <v>46</v>
      </c>
      <c r="E100" s="99">
        <v>6.2189054726368158E-4</v>
      </c>
      <c r="F100" s="100"/>
      <c r="G100" s="108"/>
      <c r="H100" s="109" t="s">
        <v>1259</v>
      </c>
      <c r="I100" s="109" t="s">
        <v>46</v>
      </c>
      <c r="J100" s="109">
        <v>4.2786069651741293E-4</v>
      </c>
      <c r="K100" s="109"/>
      <c r="L100" s="109"/>
      <c r="M100" s="109" t="s">
        <v>1259</v>
      </c>
      <c r="N100" s="109" t="s">
        <v>46</v>
      </c>
      <c r="O100" s="110">
        <v>1.9402985074626865E-4</v>
      </c>
      <c r="P100" s="111" t="s">
        <v>394</v>
      </c>
      <c r="Q100" s="110" t="s">
        <v>394</v>
      </c>
      <c r="R100" s="110" t="s">
        <v>394</v>
      </c>
      <c r="S100" s="110" t="s">
        <v>394</v>
      </c>
      <c r="T100" s="110" t="s">
        <v>394</v>
      </c>
      <c r="U100" s="110"/>
      <c r="V100" s="110" t="s">
        <v>394</v>
      </c>
      <c r="W100" s="110" t="s">
        <v>394</v>
      </c>
      <c r="X100" s="110" t="s">
        <v>394</v>
      </c>
      <c r="Y100" s="110" t="s">
        <v>394</v>
      </c>
      <c r="Z100" s="110" t="s">
        <v>394</v>
      </c>
      <c r="AA100" s="110"/>
      <c r="AB100" s="112" t="s">
        <v>394</v>
      </c>
      <c r="AC100" s="110"/>
      <c r="AD100" s="111" t="s">
        <v>394</v>
      </c>
      <c r="AE100" s="110"/>
      <c r="AF100" s="112" t="s">
        <v>394</v>
      </c>
      <c r="AG100" s="106" t="e">
        <f t="shared" si="24"/>
        <v>#VALUE!</v>
      </c>
      <c r="AH100" s="106"/>
      <c r="AI100" s="159"/>
      <c r="AJ100" s="159" t="s">
        <v>1140</v>
      </c>
      <c r="AK100" s="159" t="s">
        <v>1256</v>
      </c>
      <c r="AL100" s="159"/>
      <c r="AM100" s="159" t="s">
        <v>544</v>
      </c>
      <c r="AN100" s="159" t="s">
        <v>544</v>
      </c>
      <c r="AO100" s="159"/>
      <c r="AP100" s="161" t="s">
        <v>551</v>
      </c>
      <c r="AQ100" s="161" t="s">
        <v>551</v>
      </c>
      <c r="AR100" s="161" t="s">
        <v>551</v>
      </c>
      <c r="AS100" s="161" t="s">
        <v>551</v>
      </c>
      <c r="AT100" s="161" t="e">
        <f t="shared" ref="AT100:AT105" si="25">AS100/VLOOKUP(AN100,$D$18:$G$436,4,FALSE)</f>
        <v>#VALUE!</v>
      </c>
      <c r="AU100" s="161" t="s">
        <v>551</v>
      </c>
      <c r="AV100" s="161" t="s">
        <v>551</v>
      </c>
      <c r="AW100" s="161" t="s">
        <v>551</v>
      </c>
      <c r="AX100" s="161" t="s">
        <v>551</v>
      </c>
      <c r="AZ100" s="427" t="e">
        <f t="shared" ref="AZ100:AZ105" si="26">AX100/VLOOKUP(AN100,$D$18:$G$436,4,FALSE)</f>
        <v>#VALUE!</v>
      </c>
      <c r="BA100" s="163"/>
    </row>
    <row r="101" spans="1:53" x14ac:dyDescent="0.25">
      <c r="A101" s="114" t="s">
        <v>535</v>
      </c>
      <c r="B101" s="76" t="s">
        <v>536</v>
      </c>
      <c r="C101" s="98" t="s">
        <v>1261</v>
      </c>
      <c r="D101" s="115" t="s">
        <v>145</v>
      </c>
      <c r="E101" s="115">
        <v>1.2044681884409907E-3</v>
      </c>
      <c r="F101" s="100"/>
      <c r="G101" s="108"/>
      <c r="H101" s="109" t="s">
        <v>1261</v>
      </c>
      <c r="I101" s="109" t="s">
        <v>145</v>
      </c>
      <c r="J101" s="109">
        <v>5.0509956289460903E-4</v>
      </c>
      <c r="K101" s="109"/>
      <c r="L101" s="109"/>
      <c r="M101" s="109" t="s">
        <v>1261</v>
      </c>
      <c r="N101" s="109" t="s">
        <v>145</v>
      </c>
      <c r="O101" s="110">
        <v>7.0179698882952887E-4</v>
      </c>
      <c r="P101" s="111">
        <v>0.98958333333333337</v>
      </c>
      <c r="Q101" s="110">
        <v>19</v>
      </c>
      <c r="R101" s="110">
        <v>47</v>
      </c>
      <c r="S101" s="110">
        <v>275</v>
      </c>
      <c r="T101" s="110">
        <v>436</v>
      </c>
      <c r="U101" s="110"/>
      <c r="V101" s="110">
        <v>5</v>
      </c>
      <c r="W101" s="110">
        <v>1</v>
      </c>
      <c r="X101" s="110">
        <v>14</v>
      </c>
      <c r="Y101" s="110">
        <v>0</v>
      </c>
      <c r="Z101" s="110">
        <v>0</v>
      </c>
      <c r="AA101" s="110"/>
      <c r="AB101" s="112">
        <v>20</v>
      </c>
      <c r="AC101" s="110"/>
      <c r="AD101" s="111">
        <v>0.20833333333333334</v>
      </c>
      <c r="AE101" s="110"/>
      <c r="AF101" s="112">
        <v>0</v>
      </c>
      <c r="AG101" s="106" t="e">
        <f t="shared" si="24"/>
        <v>#DIV/0!</v>
      </c>
      <c r="AH101" s="106"/>
      <c r="AI101" s="159" t="s">
        <v>545</v>
      </c>
      <c r="AJ101" s="159" t="s">
        <v>546</v>
      </c>
      <c r="AK101" s="159" t="s">
        <v>1257</v>
      </c>
      <c r="AL101" s="159"/>
      <c r="AM101" s="159"/>
      <c r="AN101" s="159" t="s">
        <v>33</v>
      </c>
      <c r="AO101" s="159"/>
      <c r="AP101" s="160">
        <v>210</v>
      </c>
      <c r="AQ101" s="160">
        <v>60</v>
      </c>
      <c r="AR101" s="160">
        <v>0</v>
      </c>
      <c r="AS101" s="160">
        <v>270</v>
      </c>
      <c r="AT101" s="161" t="e">
        <f t="shared" si="25"/>
        <v>#DIV/0!</v>
      </c>
      <c r="AU101" s="160">
        <v>500</v>
      </c>
      <c r="AV101" s="161" t="s">
        <v>1132</v>
      </c>
      <c r="AW101" s="161" t="s">
        <v>1123</v>
      </c>
      <c r="AX101" s="161" t="s">
        <v>1258</v>
      </c>
      <c r="AZ101" s="427" t="e">
        <f t="shared" si="26"/>
        <v>#DIV/0!</v>
      </c>
      <c r="BA101" s="163"/>
    </row>
    <row r="102" spans="1:53" x14ac:dyDescent="0.25">
      <c r="A102" s="114" t="s">
        <v>537</v>
      </c>
      <c r="B102" s="76" t="s">
        <v>538</v>
      </c>
      <c r="C102" s="98" t="s">
        <v>1262</v>
      </c>
      <c r="D102" s="115" t="s">
        <v>149</v>
      </c>
      <c r="E102" s="115">
        <v>2.9000943777807739E-3</v>
      </c>
      <c r="F102" s="100"/>
      <c r="G102" s="108"/>
      <c r="H102" s="109" t="s">
        <v>1262</v>
      </c>
      <c r="I102" s="109" t="s">
        <v>149</v>
      </c>
      <c r="J102" s="109">
        <v>1.0610759067008224E-3</v>
      </c>
      <c r="K102" s="109"/>
      <c r="L102" s="109"/>
      <c r="M102" s="109" t="s">
        <v>1262</v>
      </c>
      <c r="N102" s="109" t="s">
        <v>149</v>
      </c>
      <c r="O102" s="110">
        <v>1.8390184710799515E-3</v>
      </c>
      <c r="P102" s="111">
        <v>0.62601626016260159</v>
      </c>
      <c r="Q102" s="110">
        <v>12</v>
      </c>
      <c r="R102" s="110">
        <v>40</v>
      </c>
      <c r="S102" s="110">
        <v>203</v>
      </c>
      <c r="T102" s="110">
        <v>332</v>
      </c>
      <c r="U102" s="110"/>
      <c r="V102" s="110">
        <v>0</v>
      </c>
      <c r="W102" s="110">
        <v>0</v>
      </c>
      <c r="X102" s="110">
        <v>8</v>
      </c>
      <c r="Y102" s="110">
        <v>0</v>
      </c>
      <c r="Z102" s="110">
        <v>0</v>
      </c>
      <c r="AA102" s="110"/>
      <c r="AB102" s="112">
        <v>8</v>
      </c>
      <c r="AC102" s="110"/>
      <c r="AD102" s="111">
        <v>6.5040650406504072E-2</v>
      </c>
      <c r="AE102" s="110"/>
      <c r="AF102" s="112">
        <v>10</v>
      </c>
      <c r="AG102" s="106" t="e">
        <f t="shared" si="24"/>
        <v>#DIV/0!</v>
      </c>
      <c r="AH102" s="106"/>
      <c r="AI102" s="159" t="s">
        <v>547</v>
      </c>
      <c r="AJ102" s="159" t="s">
        <v>548</v>
      </c>
      <c r="AK102" s="159" t="s">
        <v>1259</v>
      </c>
      <c r="AL102" s="159"/>
      <c r="AM102" s="159"/>
      <c r="AN102" s="159" t="s">
        <v>46</v>
      </c>
      <c r="AO102" s="159"/>
      <c r="AP102" s="160">
        <v>140</v>
      </c>
      <c r="AQ102" s="160">
        <v>10</v>
      </c>
      <c r="AR102" s="160">
        <v>0</v>
      </c>
      <c r="AS102" s="160">
        <v>150</v>
      </c>
      <c r="AT102" s="161" t="e">
        <f t="shared" si="25"/>
        <v>#DIV/0!</v>
      </c>
      <c r="AU102" s="160">
        <v>360</v>
      </c>
      <c r="AV102" s="161" t="s">
        <v>1123</v>
      </c>
      <c r="AW102" s="161" t="s">
        <v>1123</v>
      </c>
      <c r="AX102" s="161" t="s">
        <v>1260</v>
      </c>
      <c r="AZ102" s="427" t="e">
        <f t="shared" si="26"/>
        <v>#DIV/0!</v>
      </c>
      <c r="BA102" s="163"/>
    </row>
    <row r="103" spans="1:53" x14ac:dyDescent="0.25">
      <c r="A103" s="114" t="s">
        <v>539</v>
      </c>
      <c r="B103" s="76" t="s">
        <v>540</v>
      </c>
      <c r="C103" s="98" t="s">
        <v>1264</v>
      </c>
      <c r="D103" s="115" t="s">
        <v>287</v>
      </c>
      <c r="E103" s="115">
        <v>1.3269409217445097E-3</v>
      </c>
      <c r="F103" s="100"/>
      <c r="G103" s="108"/>
      <c r="H103" s="109" t="s">
        <v>1264</v>
      </c>
      <c r="I103" s="109" t="s">
        <v>287</v>
      </c>
      <c r="J103" s="109">
        <v>9.0627899783482838E-4</v>
      </c>
      <c r="K103" s="109"/>
      <c r="L103" s="109"/>
      <c r="M103" s="109" t="s">
        <v>1264</v>
      </c>
      <c r="N103" s="109" t="s">
        <v>287</v>
      </c>
      <c r="O103" s="110">
        <v>4.2066192390968142E-4</v>
      </c>
      <c r="P103" s="111">
        <v>0.69158878504672894</v>
      </c>
      <c r="Q103" s="110">
        <v>14</v>
      </c>
      <c r="R103" s="110">
        <v>13</v>
      </c>
      <c r="S103" s="110">
        <v>70</v>
      </c>
      <c r="T103" s="110">
        <v>171</v>
      </c>
      <c r="U103" s="110"/>
      <c r="V103" s="110">
        <v>0</v>
      </c>
      <c r="W103" s="110">
        <v>0</v>
      </c>
      <c r="X103" s="110">
        <v>20</v>
      </c>
      <c r="Y103" s="110">
        <v>0</v>
      </c>
      <c r="Z103" s="110">
        <v>0</v>
      </c>
      <c r="AA103" s="110"/>
      <c r="AB103" s="112">
        <v>20</v>
      </c>
      <c r="AC103" s="110"/>
      <c r="AD103" s="111">
        <v>0.18691588785046728</v>
      </c>
      <c r="AE103" s="110"/>
      <c r="AF103" s="112">
        <v>32</v>
      </c>
      <c r="AG103" s="106" t="e">
        <f t="shared" si="24"/>
        <v>#DIV/0!</v>
      </c>
      <c r="AH103" s="106"/>
      <c r="AI103" s="159" t="s">
        <v>549</v>
      </c>
      <c r="AJ103" s="159" t="s">
        <v>550</v>
      </c>
      <c r="AK103" s="159" t="s">
        <v>1261</v>
      </c>
      <c r="AL103" s="159"/>
      <c r="AM103" s="159"/>
      <c r="AN103" s="159" t="s">
        <v>145</v>
      </c>
      <c r="AO103" s="159"/>
      <c r="AP103" s="161" t="s">
        <v>551</v>
      </c>
      <c r="AQ103" s="161" t="s">
        <v>551</v>
      </c>
      <c r="AR103" s="161" t="s">
        <v>551</v>
      </c>
      <c r="AS103" s="161" t="s">
        <v>551</v>
      </c>
      <c r="AT103" s="161" t="e">
        <f t="shared" si="25"/>
        <v>#VALUE!</v>
      </c>
      <c r="AU103" s="161" t="s">
        <v>551</v>
      </c>
      <c r="AV103" s="161" t="s">
        <v>551</v>
      </c>
      <c r="AW103" s="161" t="s">
        <v>551</v>
      </c>
      <c r="AX103" s="161" t="s">
        <v>551</v>
      </c>
      <c r="AZ103" s="427" t="e">
        <f t="shared" si="26"/>
        <v>#VALUE!</v>
      </c>
      <c r="BA103" s="163"/>
    </row>
    <row r="104" spans="1:53" x14ac:dyDescent="0.25">
      <c r="A104" s="114" t="s">
        <v>541</v>
      </c>
      <c r="B104" s="76" t="s">
        <v>542</v>
      </c>
      <c r="C104" s="98"/>
      <c r="D104" s="115"/>
      <c r="E104" s="115"/>
      <c r="F104" s="100"/>
      <c r="G104" s="108"/>
      <c r="H104" s="109"/>
      <c r="I104" s="109"/>
      <c r="J104" s="109"/>
      <c r="K104" s="109"/>
      <c r="L104" s="109"/>
      <c r="M104" s="109"/>
      <c r="N104" s="109"/>
      <c r="O104" s="110"/>
      <c r="P104" s="111">
        <v>4.1858407079646014</v>
      </c>
      <c r="Q104" s="110">
        <v>85</v>
      </c>
      <c r="R104" s="110">
        <v>580</v>
      </c>
      <c r="S104" s="110">
        <v>488</v>
      </c>
      <c r="T104" s="110">
        <v>2099</v>
      </c>
      <c r="U104" s="110"/>
      <c r="V104" s="110">
        <v>70</v>
      </c>
      <c r="W104" s="110">
        <v>0</v>
      </c>
      <c r="X104" s="110">
        <v>206</v>
      </c>
      <c r="Y104" s="110">
        <v>1</v>
      </c>
      <c r="Z104" s="110">
        <v>0</v>
      </c>
      <c r="AA104" s="110"/>
      <c r="AB104" s="112">
        <v>277</v>
      </c>
      <c r="AC104" s="110"/>
      <c r="AD104" s="111">
        <v>1.2256637168141593</v>
      </c>
      <c r="AE104" s="110"/>
      <c r="AF104" s="112">
        <v>72</v>
      </c>
      <c r="AG104" s="106" t="e">
        <f t="shared" si="24"/>
        <v>#DIV/0!</v>
      </c>
      <c r="AH104" s="106"/>
      <c r="AI104" s="159" t="s">
        <v>552</v>
      </c>
      <c r="AJ104" s="159" t="s">
        <v>553</v>
      </c>
      <c r="AK104" s="159" t="s">
        <v>1262</v>
      </c>
      <c r="AL104" s="159"/>
      <c r="AM104" s="159"/>
      <c r="AN104" s="159" t="s">
        <v>149</v>
      </c>
      <c r="AO104" s="159"/>
      <c r="AP104" s="160">
        <v>850</v>
      </c>
      <c r="AQ104" s="160">
        <v>180</v>
      </c>
      <c r="AR104" s="160">
        <v>0</v>
      </c>
      <c r="AS104" s="160">
        <v>1030</v>
      </c>
      <c r="AT104" s="161" t="e">
        <f t="shared" si="25"/>
        <v>#DIV/0!</v>
      </c>
      <c r="AU104" s="160">
        <v>1250</v>
      </c>
      <c r="AV104" s="161" t="s">
        <v>1147</v>
      </c>
      <c r="AW104" s="161" t="s">
        <v>1123</v>
      </c>
      <c r="AX104" s="161" t="s">
        <v>1263</v>
      </c>
      <c r="AZ104" s="427" t="e">
        <f t="shared" si="26"/>
        <v>#DIV/0!</v>
      </c>
      <c r="BA104" s="163"/>
    </row>
    <row r="105" spans="1:53" x14ac:dyDescent="0.25">
      <c r="A105" s="76"/>
      <c r="B105" s="76"/>
      <c r="C105" s="98" t="s">
        <v>1266</v>
      </c>
      <c r="D105" s="98" t="s">
        <v>557</v>
      </c>
      <c r="E105" s="99" t="e">
        <v>#N/A</v>
      </c>
      <c r="F105" s="100"/>
      <c r="G105" s="108"/>
      <c r="H105" s="109" t="s">
        <v>1266</v>
      </c>
      <c r="I105" s="109" t="s">
        <v>557</v>
      </c>
      <c r="J105" s="109" t="e">
        <v>#N/A</v>
      </c>
      <c r="K105" s="109"/>
      <c r="L105" s="109"/>
      <c r="M105" s="109" t="s">
        <v>1266</v>
      </c>
      <c r="N105" s="109" t="s">
        <v>557</v>
      </c>
      <c r="O105" s="110" t="e">
        <v>#N/A</v>
      </c>
      <c r="P105" s="111" t="s">
        <v>394</v>
      </c>
      <c r="Q105" s="110" t="s">
        <v>394</v>
      </c>
      <c r="R105" s="110" t="s">
        <v>394</v>
      </c>
      <c r="S105" s="110" t="s">
        <v>394</v>
      </c>
      <c r="T105" s="110" t="s">
        <v>394</v>
      </c>
      <c r="U105" s="110"/>
      <c r="V105" s="110" t="s">
        <v>394</v>
      </c>
      <c r="W105" s="110" t="s">
        <v>394</v>
      </c>
      <c r="X105" s="110" t="s">
        <v>394</v>
      </c>
      <c r="Y105" s="110" t="s">
        <v>394</v>
      </c>
      <c r="Z105" s="110" t="s">
        <v>394</v>
      </c>
      <c r="AA105" s="110"/>
      <c r="AB105" s="112" t="s">
        <v>394</v>
      </c>
      <c r="AC105" s="110"/>
      <c r="AD105" s="111" t="s">
        <v>394</v>
      </c>
      <c r="AE105" s="110"/>
      <c r="AF105" s="112" t="s">
        <v>394</v>
      </c>
      <c r="AG105" s="106" t="e">
        <f t="shared" si="24"/>
        <v>#VALUE!</v>
      </c>
      <c r="AH105" s="106"/>
      <c r="AI105" s="159" t="s">
        <v>554</v>
      </c>
      <c r="AJ105" s="159" t="s">
        <v>555</v>
      </c>
      <c r="AK105" s="159" t="s">
        <v>1264</v>
      </c>
      <c r="AL105" s="159"/>
      <c r="AM105" s="159"/>
      <c r="AN105" s="159" t="s">
        <v>287</v>
      </c>
      <c r="AO105" s="159"/>
      <c r="AP105" s="160">
        <v>690</v>
      </c>
      <c r="AQ105" s="160">
        <v>210</v>
      </c>
      <c r="AR105" s="160">
        <v>0</v>
      </c>
      <c r="AS105" s="160">
        <v>900</v>
      </c>
      <c r="AT105" s="161" t="e">
        <f t="shared" si="25"/>
        <v>#DIV/0!</v>
      </c>
      <c r="AU105" s="160">
        <v>630</v>
      </c>
      <c r="AV105" s="161" t="s">
        <v>1234</v>
      </c>
      <c r="AW105" s="161" t="s">
        <v>1123</v>
      </c>
      <c r="AX105" s="161" t="s">
        <v>1265</v>
      </c>
      <c r="AZ105" s="427" t="e">
        <f t="shared" si="26"/>
        <v>#DIV/0!</v>
      </c>
      <c r="BA105" s="163"/>
    </row>
    <row r="106" spans="1:53" x14ac:dyDescent="0.25">
      <c r="A106" s="96"/>
      <c r="B106" s="96" t="s">
        <v>543</v>
      </c>
      <c r="C106" s="98" t="s">
        <v>1270</v>
      </c>
      <c r="D106" s="97" t="s">
        <v>78</v>
      </c>
      <c r="E106" s="99">
        <v>2.6539892517569242E-3</v>
      </c>
      <c r="F106" s="100"/>
      <c r="G106" s="108"/>
      <c r="H106" s="109" t="s">
        <v>1270</v>
      </c>
      <c r="I106" s="109" t="s">
        <v>78</v>
      </c>
      <c r="J106" s="109">
        <v>2.1124431583298886E-3</v>
      </c>
      <c r="K106" s="109"/>
      <c r="L106" s="109"/>
      <c r="M106" s="109" t="s">
        <v>1270</v>
      </c>
      <c r="N106" s="109" t="s">
        <v>78</v>
      </c>
      <c r="O106" s="110">
        <v>5.4154609342703592E-4</v>
      </c>
      <c r="P106" s="111" t="s">
        <v>394</v>
      </c>
      <c r="Q106" s="110" t="s">
        <v>394</v>
      </c>
      <c r="R106" s="110" t="s">
        <v>394</v>
      </c>
      <c r="S106" s="110" t="s">
        <v>394</v>
      </c>
      <c r="T106" s="110" t="s">
        <v>394</v>
      </c>
      <c r="U106" s="110"/>
      <c r="V106" s="110" t="s">
        <v>394</v>
      </c>
      <c r="W106" s="110" t="s">
        <v>394</v>
      </c>
      <c r="X106" s="110" t="s">
        <v>394</v>
      </c>
      <c r="Y106" s="110" t="s">
        <v>394</v>
      </c>
      <c r="Z106" s="110" t="s">
        <v>394</v>
      </c>
      <c r="AA106" s="110"/>
      <c r="AB106" s="112" t="s">
        <v>394</v>
      </c>
      <c r="AC106" s="110"/>
      <c r="AD106" s="111" t="s">
        <v>394</v>
      </c>
      <c r="AE106" s="110"/>
      <c r="AF106" s="112" t="s">
        <v>394</v>
      </c>
      <c r="AG106" s="106" t="e">
        <f t="shared" si="24"/>
        <v>#VALUE!</v>
      </c>
      <c r="AH106" s="106"/>
      <c r="AI106" s="159"/>
      <c r="AJ106" s="159"/>
      <c r="AK106" s="159"/>
      <c r="AL106" s="159"/>
      <c r="AM106" s="159"/>
      <c r="AN106" s="159"/>
      <c r="AO106" s="159"/>
      <c r="AP106" s="161"/>
      <c r="AQ106" s="161"/>
      <c r="AR106" s="161"/>
      <c r="AS106" s="161"/>
      <c r="AT106" s="161"/>
      <c r="AU106" s="161"/>
      <c r="AV106" s="162" t="s">
        <v>394</v>
      </c>
      <c r="AW106" s="162" t="s">
        <v>394</v>
      </c>
      <c r="AX106" s="162" t="s">
        <v>394</v>
      </c>
      <c r="BA106" s="163"/>
    </row>
    <row r="107" spans="1:53" x14ac:dyDescent="0.25">
      <c r="A107" s="114" t="s">
        <v>545</v>
      </c>
      <c r="B107" s="76" t="s">
        <v>546</v>
      </c>
      <c r="C107" s="98" t="s">
        <v>1271</v>
      </c>
      <c r="D107" s="115" t="s">
        <v>150</v>
      </c>
      <c r="E107" s="115">
        <v>2.8177496038034864E-3</v>
      </c>
      <c r="F107" s="100"/>
      <c r="G107" s="108"/>
      <c r="H107" s="109" t="s">
        <v>1271</v>
      </c>
      <c r="I107" s="109" t="s">
        <v>150</v>
      </c>
      <c r="J107" s="109">
        <v>1.9873217115689381E-3</v>
      </c>
      <c r="K107" s="109"/>
      <c r="L107" s="109"/>
      <c r="M107" s="109" t="s">
        <v>1271</v>
      </c>
      <c r="N107" s="109" t="s">
        <v>150</v>
      </c>
      <c r="O107" s="110">
        <v>8.304278922345483E-4</v>
      </c>
      <c r="P107" s="111">
        <v>0.59162303664921467</v>
      </c>
      <c r="Q107" s="110">
        <v>20</v>
      </c>
      <c r="R107" s="110">
        <v>44</v>
      </c>
      <c r="S107" s="110">
        <v>281</v>
      </c>
      <c r="T107" s="110">
        <v>458</v>
      </c>
      <c r="U107" s="110"/>
      <c r="V107" s="110">
        <v>0</v>
      </c>
      <c r="W107" s="110">
        <v>0</v>
      </c>
      <c r="X107" s="110">
        <v>26</v>
      </c>
      <c r="Y107" s="110">
        <v>0</v>
      </c>
      <c r="Z107" s="110">
        <v>0</v>
      </c>
      <c r="AA107" s="110"/>
      <c r="AB107" s="112">
        <v>26</v>
      </c>
      <c r="AC107" s="110"/>
      <c r="AD107" s="111">
        <v>0.13612565445026178</v>
      </c>
      <c r="AE107" s="110"/>
      <c r="AF107" s="112">
        <v>20</v>
      </c>
      <c r="AG107" s="106" t="e">
        <f t="shared" si="24"/>
        <v>#DIV/0!</v>
      </c>
      <c r="AH107" s="106"/>
      <c r="AI107" s="159"/>
      <c r="AJ107" s="159"/>
      <c r="AK107" s="159"/>
      <c r="AL107" s="159"/>
      <c r="AM107" s="159"/>
      <c r="AN107" s="159"/>
      <c r="AO107" s="159"/>
      <c r="AP107" s="161"/>
      <c r="AQ107" s="161"/>
      <c r="AR107" s="161"/>
      <c r="AS107" s="161"/>
      <c r="AT107" s="161"/>
      <c r="AU107" s="161"/>
      <c r="AV107" s="162" t="s">
        <v>394</v>
      </c>
      <c r="AW107" s="162" t="s">
        <v>394</v>
      </c>
      <c r="AX107" s="162" t="s">
        <v>394</v>
      </c>
      <c r="BA107" s="163"/>
    </row>
    <row r="108" spans="1:53" x14ac:dyDescent="0.25">
      <c r="A108" s="114" t="s">
        <v>547</v>
      </c>
      <c r="B108" s="76" t="s">
        <v>548</v>
      </c>
      <c r="C108" s="98" t="s">
        <v>1272</v>
      </c>
      <c r="D108" s="115" t="s">
        <v>191</v>
      </c>
      <c r="E108" s="115">
        <v>7.3143053645116918E-3</v>
      </c>
      <c r="F108" s="100"/>
      <c r="G108" s="108"/>
      <c r="H108" s="109" t="s">
        <v>1272</v>
      </c>
      <c r="I108" s="109" t="s">
        <v>191</v>
      </c>
      <c r="J108" s="109">
        <v>1.8535075653370013E-3</v>
      </c>
      <c r="K108" s="109"/>
      <c r="L108" s="109"/>
      <c r="M108" s="109" t="s">
        <v>1272</v>
      </c>
      <c r="N108" s="109" t="s">
        <v>191</v>
      </c>
      <c r="O108" s="110">
        <v>5.4607977991746907E-3</v>
      </c>
      <c r="P108" s="111">
        <v>0.68235294117647061</v>
      </c>
      <c r="Q108" s="110">
        <v>10</v>
      </c>
      <c r="R108" s="110">
        <v>5</v>
      </c>
      <c r="S108" s="110">
        <v>13</v>
      </c>
      <c r="T108" s="110">
        <v>86</v>
      </c>
      <c r="U108" s="110"/>
      <c r="V108" s="110">
        <v>0</v>
      </c>
      <c r="W108" s="110">
        <v>0</v>
      </c>
      <c r="X108" s="110">
        <v>24</v>
      </c>
      <c r="Y108" s="110">
        <v>0</v>
      </c>
      <c r="Z108" s="110">
        <v>0</v>
      </c>
      <c r="AA108" s="110"/>
      <c r="AB108" s="112">
        <v>24</v>
      </c>
      <c r="AC108" s="110"/>
      <c r="AD108" s="111">
        <v>0.28235294117647058</v>
      </c>
      <c r="AE108" s="110"/>
      <c r="AF108" s="112">
        <v>0</v>
      </c>
      <c r="AG108" s="106" t="e">
        <f t="shared" si="24"/>
        <v>#DIV/0!</v>
      </c>
      <c r="AH108" s="106"/>
      <c r="AI108" s="159"/>
      <c r="AJ108" s="159" t="s">
        <v>556</v>
      </c>
      <c r="AK108" s="159" t="s">
        <v>1266</v>
      </c>
      <c r="AL108" s="159" t="s">
        <v>1267</v>
      </c>
      <c r="AM108" s="159"/>
      <c r="AN108" s="159"/>
      <c r="AO108" s="159"/>
      <c r="AP108" s="160">
        <v>6630</v>
      </c>
      <c r="AQ108" s="160">
        <v>1190</v>
      </c>
      <c r="AR108" s="160">
        <v>30</v>
      </c>
      <c r="AS108" s="160">
        <v>7850</v>
      </c>
      <c r="AT108" s="161" t="e">
        <f t="shared" ref="AT108" si="27">AS108/VLOOKUP(AN108,$D$18:$G$436,4,FALSE)</f>
        <v>#N/A</v>
      </c>
      <c r="AU108" s="160">
        <v>9490</v>
      </c>
      <c r="AV108" s="161" t="s">
        <v>1268</v>
      </c>
      <c r="AW108" s="161" t="s">
        <v>1142</v>
      </c>
      <c r="AX108" s="161" t="s">
        <v>1269</v>
      </c>
      <c r="AZ108" s="427" t="e">
        <f>AX108/VLOOKUP(AN108,$D$18:$G$436,4,FALSE)</f>
        <v>#N/A</v>
      </c>
      <c r="BA108" s="163"/>
    </row>
    <row r="109" spans="1:53" x14ac:dyDescent="0.25">
      <c r="A109" s="114" t="s">
        <v>549</v>
      </c>
      <c r="B109" s="76" t="s">
        <v>550</v>
      </c>
      <c r="C109" s="98" t="s">
        <v>1274</v>
      </c>
      <c r="D109" s="115" t="s">
        <v>220</v>
      </c>
      <c r="E109" s="115">
        <v>6.6666666666666664E-4</v>
      </c>
      <c r="F109" s="100"/>
      <c r="G109" s="108"/>
      <c r="H109" s="109" t="s">
        <v>1274</v>
      </c>
      <c r="I109" s="109" t="s">
        <v>220</v>
      </c>
      <c r="J109" s="109">
        <v>3.7333333333333332E-4</v>
      </c>
      <c r="K109" s="109"/>
      <c r="L109" s="109"/>
      <c r="M109" s="109" t="s">
        <v>1274</v>
      </c>
      <c r="N109" s="109" t="s">
        <v>220</v>
      </c>
      <c r="O109" s="110">
        <v>2.9333333333333333E-4</v>
      </c>
      <c r="P109" s="111">
        <v>2.3132530120481927</v>
      </c>
      <c r="Q109" s="110">
        <v>69</v>
      </c>
      <c r="R109" s="110">
        <v>48</v>
      </c>
      <c r="S109" s="110">
        <v>141</v>
      </c>
      <c r="T109" s="110">
        <v>642</v>
      </c>
      <c r="U109" s="110"/>
      <c r="V109" s="110">
        <v>8</v>
      </c>
      <c r="W109" s="110">
        <v>5</v>
      </c>
      <c r="X109" s="110">
        <v>72</v>
      </c>
      <c r="Y109" s="110">
        <v>0</v>
      </c>
      <c r="Z109" s="110">
        <v>0</v>
      </c>
      <c r="AA109" s="110"/>
      <c r="AB109" s="112">
        <v>85</v>
      </c>
      <c r="AC109" s="110"/>
      <c r="AD109" s="111">
        <v>0.51204819277108438</v>
      </c>
      <c r="AE109" s="110"/>
      <c r="AF109" s="112" t="s">
        <v>1821</v>
      </c>
      <c r="AG109" s="106" t="e">
        <f t="shared" si="24"/>
        <v>#VALUE!</v>
      </c>
      <c r="AH109" s="106"/>
      <c r="AI109" s="159"/>
      <c r="AJ109" s="159"/>
      <c r="AK109" s="159"/>
      <c r="AL109" s="159"/>
      <c r="AM109" s="159"/>
      <c r="AN109" s="159"/>
      <c r="AO109" s="159"/>
      <c r="AP109" s="161"/>
      <c r="AQ109" s="161"/>
      <c r="AR109" s="161"/>
      <c r="AS109" s="161"/>
      <c r="AT109" s="161"/>
      <c r="AU109" s="161"/>
      <c r="AV109" s="162" t="s">
        <v>394</v>
      </c>
      <c r="AW109" s="162" t="s">
        <v>394</v>
      </c>
      <c r="AX109" s="162" t="s">
        <v>394</v>
      </c>
      <c r="BA109" s="163"/>
    </row>
    <row r="110" spans="1:53" x14ac:dyDescent="0.25">
      <c r="A110" s="114" t="s">
        <v>552</v>
      </c>
      <c r="B110" s="76" t="s">
        <v>553</v>
      </c>
      <c r="C110" s="98" t="s">
        <v>1276</v>
      </c>
      <c r="D110" s="115" t="s">
        <v>566</v>
      </c>
      <c r="E110" s="115">
        <v>2.995270625328429E-4</v>
      </c>
      <c r="F110" s="100"/>
      <c r="G110" s="108"/>
      <c r="H110" s="109" t="s">
        <v>1276</v>
      </c>
      <c r="I110" s="109" t="s">
        <v>566</v>
      </c>
      <c r="J110" s="109">
        <v>2.4172359432475039E-4</v>
      </c>
      <c r="K110" s="109"/>
      <c r="L110" s="109"/>
      <c r="M110" s="109" t="s">
        <v>1276</v>
      </c>
      <c r="N110" s="109" t="s">
        <v>566</v>
      </c>
      <c r="O110" s="110">
        <v>5.5176037834997371E-5</v>
      </c>
      <c r="P110" s="111">
        <v>1.3219814241486068</v>
      </c>
      <c r="Q110" s="110">
        <v>38</v>
      </c>
      <c r="R110" s="110">
        <v>539</v>
      </c>
      <c r="S110" s="110">
        <v>1714</v>
      </c>
      <c r="T110" s="110">
        <v>2718</v>
      </c>
      <c r="U110" s="110"/>
      <c r="V110" s="110">
        <v>0</v>
      </c>
      <c r="W110" s="110">
        <v>60</v>
      </c>
      <c r="X110" s="110">
        <v>0</v>
      </c>
      <c r="Y110" s="110">
        <v>0</v>
      </c>
      <c r="Z110" s="110">
        <v>0</v>
      </c>
      <c r="AA110" s="110"/>
      <c r="AB110" s="112">
        <v>60</v>
      </c>
      <c r="AC110" s="110"/>
      <c r="AD110" s="111">
        <v>0.18575851393188855</v>
      </c>
      <c r="AE110" s="110"/>
      <c r="AF110" s="112">
        <v>180</v>
      </c>
      <c r="AG110" s="106" t="e">
        <f t="shared" si="24"/>
        <v>#DIV/0!</v>
      </c>
      <c r="AH110" s="106"/>
      <c r="AI110" s="159" t="s">
        <v>558</v>
      </c>
      <c r="AJ110" s="159" t="s">
        <v>559</v>
      </c>
      <c r="AK110" s="159" t="s">
        <v>1270</v>
      </c>
      <c r="AL110" s="159"/>
      <c r="AM110" s="159"/>
      <c r="AN110" s="159" t="s">
        <v>78</v>
      </c>
      <c r="AO110" s="159"/>
      <c r="AP110" s="161" t="s">
        <v>551</v>
      </c>
      <c r="AQ110" s="161" t="s">
        <v>551</v>
      </c>
      <c r="AR110" s="161" t="s">
        <v>551</v>
      </c>
      <c r="AS110" s="161" t="s">
        <v>551</v>
      </c>
      <c r="AT110" s="161" t="e">
        <f t="shared" ref="AT110:AT113" si="28">AS110/VLOOKUP(AN110,$D$18:$G$436,4,FALSE)</f>
        <v>#VALUE!</v>
      </c>
      <c r="AU110" s="161" t="s">
        <v>551</v>
      </c>
      <c r="AV110" s="161" t="s">
        <v>551</v>
      </c>
      <c r="AW110" s="161" t="s">
        <v>551</v>
      </c>
      <c r="AX110" s="161" t="s">
        <v>551</v>
      </c>
      <c r="AZ110" s="427" t="e">
        <f t="shared" ref="AZ110:AZ113" si="29">AX110/VLOOKUP(AN110,$D$18:$G$436,4,FALSE)</f>
        <v>#VALUE!</v>
      </c>
      <c r="BA110" s="163"/>
    </row>
    <row r="111" spans="1:53" x14ac:dyDescent="0.25">
      <c r="A111" s="114" t="s">
        <v>554</v>
      </c>
      <c r="B111" s="76" t="s">
        <v>555</v>
      </c>
      <c r="C111" s="98" t="s">
        <v>1277</v>
      </c>
      <c r="D111" s="115" t="s">
        <v>4</v>
      </c>
      <c r="E111" s="115">
        <v>1.8151815181518153E-4</v>
      </c>
      <c r="F111" s="100"/>
      <c r="G111" s="108"/>
      <c r="H111" s="109" t="s">
        <v>1277</v>
      </c>
      <c r="I111" s="109" t="s">
        <v>4</v>
      </c>
      <c r="J111" s="109">
        <v>1.6501650165016502E-4</v>
      </c>
      <c r="K111" s="109"/>
      <c r="L111" s="109"/>
      <c r="M111" s="109" t="s">
        <v>1277</v>
      </c>
      <c r="N111" s="109" t="s">
        <v>4</v>
      </c>
      <c r="O111" s="110">
        <v>1.65016501650165E-5</v>
      </c>
      <c r="P111" s="111">
        <v>1.1366906474820144</v>
      </c>
      <c r="Q111" s="110">
        <v>43</v>
      </c>
      <c r="R111" s="110">
        <v>107</v>
      </c>
      <c r="S111" s="110">
        <v>66</v>
      </c>
      <c r="T111" s="110">
        <v>374</v>
      </c>
      <c r="U111" s="110"/>
      <c r="V111" s="110">
        <v>0</v>
      </c>
      <c r="W111" s="110">
        <v>16</v>
      </c>
      <c r="X111" s="110">
        <v>0</v>
      </c>
      <c r="Y111" s="110">
        <v>49</v>
      </c>
      <c r="Z111" s="110">
        <v>0</v>
      </c>
      <c r="AA111" s="110"/>
      <c r="AB111" s="112">
        <v>65</v>
      </c>
      <c r="AC111" s="110"/>
      <c r="AD111" s="111">
        <v>0.46762589928057552</v>
      </c>
      <c r="AE111" s="110"/>
      <c r="AF111" s="112">
        <v>3</v>
      </c>
      <c r="AG111" s="106" t="e">
        <f t="shared" si="24"/>
        <v>#DIV/0!</v>
      </c>
      <c r="AH111" s="106"/>
      <c r="AI111" s="159" t="s">
        <v>560</v>
      </c>
      <c r="AJ111" s="159" t="s">
        <v>561</v>
      </c>
      <c r="AK111" s="159" t="s">
        <v>1271</v>
      </c>
      <c r="AL111" s="159"/>
      <c r="AM111" s="159"/>
      <c r="AN111" s="159" t="s">
        <v>150</v>
      </c>
      <c r="AO111" s="159"/>
      <c r="AP111" s="160">
        <v>410</v>
      </c>
      <c r="AQ111" s="160">
        <v>40</v>
      </c>
      <c r="AR111" s="160">
        <v>0</v>
      </c>
      <c r="AS111" s="160">
        <v>450</v>
      </c>
      <c r="AT111" s="161" t="e">
        <f t="shared" si="28"/>
        <v>#DIV/0!</v>
      </c>
      <c r="AU111" s="160">
        <v>410</v>
      </c>
      <c r="AV111" s="161" t="s">
        <v>1199</v>
      </c>
      <c r="AW111" s="161" t="s">
        <v>1123</v>
      </c>
      <c r="AX111" s="161" t="s">
        <v>1164</v>
      </c>
      <c r="AZ111" s="427" t="e">
        <f t="shared" si="29"/>
        <v>#DIV/0!</v>
      </c>
      <c r="BA111" s="163"/>
    </row>
    <row r="112" spans="1:53" x14ac:dyDescent="0.25">
      <c r="A112" s="113"/>
      <c r="B112" s="116"/>
      <c r="C112" s="97" t="s">
        <v>1278</v>
      </c>
      <c r="D112" s="98" t="s">
        <v>28</v>
      </c>
      <c r="E112" s="99">
        <v>3.7283621837549936E-4</v>
      </c>
      <c r="F112" s="100"/>
      <c r="G112" s="108"/>
      <c r="H112" s="109" t="s">
        <v>1278</v>
      </c>
      <c r="I112" s="109" t="s">
        <v>28</v>
      </c>
      <c r="J112" s="109">
        <v>3.4620505992010651E-4</v>
      </c>
      <c r="K112" s="109"/>
      <c r="L112" s="109"/>
      <c r="M112" s="109" t="s">
        <v>1278</v>
      </c>
      <c r="N112" s="109" t="s">
        <v>28</v>
      </c>
      <c r="O112" s="110">
        <v>2.6631158455392809E-5</v>
      </c>
      <c r="P112" s="111" t="s">
        <v>394</v>
      </c>
      <c r="Q112" s="110" t="s">
        <v>394</v>
      </c>
      <c r="R112" s="110" t="s">
        <v>394</v>
      </c>
      <c r="S112" s="110" t="s">
        <v>394</v>
      </c>
      <c r="T112" s="110" t="s">
        <v>394</v>
      </c>
      <c r="U112" s="110"/>
      <c r="V112" s="110" t="s">
        <v>394</v>
      </c>
      <c r="W112" s="110" t="s">
        <v>394</v>
      </c>
      <c r="X112" s="110" t="s">
        <v>394</v>
      </c>
      <c r="Y112" s="110" t="s">
        <v>394</v>
      </c>
      <c r="Z112" s="110" t="s">
        <v>394</v>
      </c>
      <c r="AA112" s="110"/>
      <c r="AB112" s="112" t="s">
        <v>394</v>
      </c>
      <c r="AC112" s="110"/>
      <c r="AD112" s="111" t="s">
        <v>394</v>
      </c>
      <c r="AE112" s="110"/>
      <c r="AF112" s="112" t="s">
        <v>394</v>
      </c>
      <c r="AG112" s="106" t="e">
        <f t="shared" si="24"/>
        <v>#VALUE!</v>
      </c>
      <c r="AH112" s="106"/>
      <c r="AI112" s="159" t="s">
        <v>562</v>
      </c>
      <c r="AJ112" s="159" t="s">
        <v>563</v>
      </c>
      <c r="AK112" s="159" t="s">
        <v>1272</v>
      </c>
      <c r="AL112" s="159"/>
      <c r="AM112" s="159"/>
      <c r="AN112" s="159" t="s">
        <v>191</v>
      </c>
      <c r="AO112" s="159"/>
      <c r="AP112" s="160">
        <v>70</v>
      </c>
      <c r="AQ112" s="160">
        <v>20</v>
      </c>
      <c r="AR112" s="160">
        <v>0</v>
      </c>
      <c r="AS112" s="160">
        <v>90</v>
      </c>
      <c r="AT112" s="161" t="e">
        <f t="shared" si="28"/>
        <v>#DIV/0!</v>
      </c>
      <c r="AU112" s="160">
        <v>660</v>
      </c>
      <c r="AV112" s="161" t="s">
        <v>1119</v>
      </c>
      <c r="AW112" s="161" t="s">
        <v>1123</v>
      </c>
      <c r="AX112" s="161" t="s">
        <v>1273</v>
      </c>
      <c r="AZ112" s="427" t="e">
        <f t="shared" si="29"/>
        <v>#DIV/0!</v>
      </c>
      <c r="BA112" s="163"/>
    </row>
    <row r="113" spans="1:53" x14ac:dyDescent="0.25">
      <c r="A113" s="95">
        <v>3</v>
      </c>
      <c r="B113" s="96" t="s">
        <v>556</v>
      </c>
      <c r="C113" s="97" t="s">
        <v>1279</v>
      </c>
      <c r="D113" s="98" t="s">
        <v>59</v>
      </c>
      <c r="E113" s="99">
        <v>3.7037037037037035E-4</v>
      </c>
      <c r="F113" s="100"/>
      <c r="G113" s="101"/>
      <c r="H113" s="102" t="s">
        <v>1279</v>
      </c>
      <c r="I113" s="102" t="s">
        <v>59</v>
      </c>
      <c r="J113" s="102">
        <v>3.4113060428849905E-4</v>
      </c>
      <c r="K113" s="102"/>
      <c r="L113" s="102"/>
      <c r="M113" s="102" t="s">
        <v>1279</v>
      </c>
      <c r="N113" s="102" t="s">
        <v>59</v>
      </c>
      <c r="O113" s="103">
        <v>1.9493177387914231E-5</v>
      </c>
      <c r="P113" s="104">
        <v>1.6549486208761492</v>
      </c>
      <c r="Q113" s="103">
        <v>470</v>
      </c>
      <c r="R113" s="103">
        <v>720</v>
      </c>
      <c r="S113" s="103">
        <v>1140</v>
      </c>
      <c r="T113" s="103">
        <v>5390</v>
      </c>
      <c r="U113" s="103"/>
      <c r="V113" s="103">
        <v>50</v>
      </c>
      <c r="W113" s="103">
        <v>190</v>
      </c>
      <c r="X113" s="103">
        <v>320</v>
      </c>
      <c r="Y113" s="103">
        <v>90</v>
      </c>
      <c r="Z113" s="103">
        <v>30</v>
      </c>
      <c r="AA113" s="103"/>
      <c r="AB113" s="105">
        <v>680</v>
      </c>
      <c r="AC113" s="103"/>
      <c r="AD113" s="104">
        <v>0.36776636019469983</v>
      </c>
      <c r="AE113" s="103"/>
      <c r="AF113" s="105">
        <v>220</v>
      </c>
      <c r="AG113" s="106" t="e">
        <f t="shared" si="24"/>
        <v>#DIV/0!</v>
      </c>
      <c r="AH113" s="106"/>
      <c r="AI113" s="159" t="s">
        <v>564</v>
      </c>
      <c r="AJ113" s="159" t="s">
        <v>565</v>
      </c>
      <c r="AK113" s="159" t="s">
        <v>1274</v>
      </c>
      <c r="AL113" s="159"/>
      <c r="AM113" s="159"/>
      <c r="AN113" s="159" t="s">
        <v>220</v>
      </c>
      <c r="AO113" s="159"/>
      <c r="AP113" s="160">
        <v>30</v>
      </c>
      <c r="AQ113" s="160">
        <v>10</v>
      </c>
      <c r="AR113" s="160">
        <v>0</v>
      </c>
      <c r="AS113" s="160">
        <v>40</v>
      </c>
      <c r="AT113" s="161" t="e">
        <f t="shared" si="28"/>
        <v>#DIV/0!</v>
      </c>
      <c r="AU113" s="160">
        <v>60</v>
      </c>
      <c r="AV113" s="161" t="s">
        <v>1123</v>
      </c>
      <c r="AW113" s="161" t="s">
        <v>1123</v>
      </c>
      <c r="AX113" s="161" t="s">
        <v>1135</v>
      </c>
      <c r="AZ113" s="427" t="e">
        <f t="shared" si="29"/>
        <v>#DIV/0!</v>
      </c>
      <c r="BA113" s="163"/>
    </row>
    <row r="114" spans="1:53" x14ac:dyDescent="0.25">
      <c r="A114" s="76"/>
      <c r="B114" s="76"/>
      <c r="C114" s="98" t="s">
        <v>1281</v>
      </c>
      <c r="D114" s="98" t="s">
        <v>79</v>
      </c>
      <c r="E114" s="99">
        <v>4.3971631205673759E-4</v>
      </c>
      <c r="F114" s="100"/>
      <c r="G114" s="108"/>
      <c r="H114" s="109" t="s">
        <v>1281</v>
      </c>
      <c r="I114" s="109" t="s">
        <v>79</v>
      </c>
      <c r="J114" s="109">
        <v>3.5460992907801421E-4</v>
      </c>
      <c r="K114" s="109"/>
      <c r="L114" s="109"/>
      <c r="M114" s="109" t="s">
        <v>1281</v>
      </c>
      <c r="N114" s="109" t="s">
        <v>79</v>
      </c>
      <c r="O114" s="110">
        <v>8.5106382978723409E-5</v>
      </c>
      <c r="P114" s="111" t="s">
        <v>394</v>
      </c>
      <c r="Q114" s="110" t="s">
        <v>394</v>
      </c>
      <c r="R114" s="110" t="s">
        <v>394</v>
      </c>
      <c r="S114" s="110" t="s">
        <v>394</v>
      </c>
      <c r="T114" s="110" t="s">
        <v>394</v>
      </c>
      <c r="U114" s="110"/>
      <c r="V114" s="110" t="s">
        <v>394</v>
      </c>
      <c r="W114" s="110" t="s">
        <v>394</v>
      </c>
      <c r="X114" s="110" t="s">
        <v>394</v>
      </c>
      <c r="Y114" s="110" t="s">
        <v>394</v>
      </c>
      <c r="Z114" s="110" t="s">
        <v>394</v>
      </c>
      <c r="AA114" s="110"/>
      <c r="AB114" s="112" t="s">
        <v>394</v>
      </c>
      <c r="AC114" s="110"/>
      <c r="AD114" s="111" t="s">
        <v>394</v>
      </c>
      <c r="AE114" s="110"/>
      <c r="AF114" s="112" t="s">
        <v>394</v>
      </c>
      <c r="AG114" s="106" t="e">
        <f t="shared" si="24"/>
        <v>#VALUE!</v>
      </c>
      <c r="AH114" s="106"/>
      <c r="AI114" s="159"/>
      <c r="AJ114" s="159"/>
      <c r="AK114" s="159"/>
      <c r="AL114" s="159"/>
      <c r="AM114" s="159"/>
      <c r="AN114" s="159"/>
      <c r="AO114" s="159"/>
      <c r="AP114" s="161"/>
      <c r="AQ114" s="161"/>
      <c r="AR114" s="161"/>
      <c r="AS114" s="161"/>
      <c r="AT114" s="161"/>
      <c r="AU114" s="161"/>
      <c r="AV114" s="162" t="s">
        <v>394</v>
      </c>
      <c r="AW114" s="162" t="s">
        <v>394</v>
      </c>
      <c r="AX114" s="162" t="s">
        <v>394</v>
      </c>
      <c r="BA114" s="163"/>
    </row>
    <row r="115" spans="1:53" x14ac:dyDescent="0.25">
      <c r="A115" s="114" t="s">
        <v>558</v>
      </c>
      <c r="B115" s="76" t="s">
        <v>559</v>
      </c>
      <c r="C115" s="98" t="s">
        <v>1282</v>
      </c>
      <c r="D115" s="97" t="s">
        <v>101</v>
      </c>
      <c r="E115" s="99">
        <v>2.7978339350180506E-4</v>
      </c>
      <c r="F115" s="100"/>
      <c r="G115" s="108"/>
      <c r="H115" s="109" t="s">
        <v>1282</v>
      </c>
      <c r="I115" s="109" t="s">
        <v>101</v>
      </c>
      <c r="J115" s="109">
        <v>2.1660649819494585E-4</v>
      </c>
      <c r="K115" s="109"/>
      <c r="L115" s="109"/>
      <c r="M115" s="109" t="s">
        <v>1282</v>
      </c>
      <c r="N115" s="109" t="s">
        <v>101</v>
      </c>
      <c r="O115" s="110">
        <v>5.4151624548736462E-5</v>
      </c>
      <c r="P115" s="111">
        <v>3.21</v>
      </c>
      <c r="Q115" s="110">
        <v>56</v>
      </c>
      <c r="R115" s="110">
        <v>214</v>
      </c>
      <c r="S115" s="110">
        <v>86</v>
      </c>
      <c r="T115" s="110">
        <v>677</v>
      </c>
      <c r="U115" s="110"/>
      <c r="V115" s="110">
        <v>3</v>
      </c>
      <c r="W115" s="110">
        <v>0</v>
      </c>
      <c r="X115" s="110">
        <v>27</v>
      </c>
      <c r="Y115" s="110">
        <v>0</v>
      </c>
      <c r="Z115" s="110">
        <v>0</v>
      </c>
      <c r="AA115" s="110"/>
      <c r="AB115" s="112">
        <v>30</v>
      </c>
      <c r="AC115" s="110"/>
      <c r="AD115" s="111">
        <v>0.3</v>
      </c>
      <c r="AE115" s="110"/>
      <c r="AF115" s="112">
        <v>64</v>
      </c>
      <c r="AG115" s="106" t="e">
        <f t="shared" si="24"/>
        <v>#DIV/0!</v>
      </c>
      <c r="AH115" s="106"/>
      <c r="AI115" s="159"/>
      <c r="AJ115" s="159" t="s">
        <v>1275</v>
      </c>
      <c r="AK115" s="159" t="s">
        <v>1276</v>
      </c>
      <c r="AL115" s="159"/>
      <c r="AM115" s="159" t="s">
        <v>566</v>
      </c>
      <c r="AN115" s="159" t="s">
        <v>566</v>
      </c>
      <c r="AO115" s="159"/>
      <c r="AP115" s="161" t="s">
        <v>551</v>
      </c>
      <c r="AQ115" s="161" t="s">
        <v>551</v>
      </c>
      <c r="AR115" s="161" t="s">
        <v>551</v>
      </c>
      <c r="AS115" s="161" t="s">
        <v>551</v>
      </c>
      <c r="AT115" s="161" t="e">
        <f t="shared" ref="AT115:AT123" si="30">AS115/VLOOKUP(AN115,$D$18:$G$436,4,FALSE)</f>
        <v>#VALUE!</v>
      </c>
      <c r="AU115" s="161" t="s">
        <v>551</v>
      </c>
      <c r="AV115" s="161" t="s">
        <v>551</v>
      </c>
      <c r="AW115" s="161" t="s">
        <v>551</v>
      </c>
      <c r="AX115" s="161" t="s">
        <v>551</v>
      </c>
      <c r="AZ115" s="427" t="e">
        <f t="shared" ref="AZ115:AZ123" si="31">AX115/VLOOKUP(AN115,$D$18:$G$436,4,FALSE)</f>
        <v>#VALUE!</v>
      </c>
      <c r="BA115" s="163"/>
    </row>
    <row r="116" spans="1:53" x14ac:dyDescent="0.25">
      <c r="A116" s="114" t="s">
        <v>560</v>
      </c>
      <c r="B116" s="76" t="s">
        <v>561</v>
      </c>
      <c r="C116" s="98" t="s">
        <v>1283</v>
      </c>
      <c r="D116" s="97" t="s">
        <v>131</v>
      </c>
      <c r="E116" s="99">
        <v>4.9504950495049506E-4</v>
      </c>
      <c r="F116" s="100"/>
      <c r="G116" s="108"/>
      <c r="H116" s="109" t="s">
        <v>1283</v>
      </c>
      <c r="I116" s="109" t="s">
        <v>131</v>
      </c>
      <c r="J116" s="109">
        <v>2.7502750275027501E-4</v>
      </c>
      <c r="K116" s="109"/>
      <c r="L116" s="109"/>
      <c r="M116" s="109" t="s">
        <v>1283</v>
      </c>
      <c r="N116" s="109" t="s">
        <v>131</v>
      </c>
      <c r="O116" s="110">
        <v>2.2002200220022002E-4</v>
      </c>
      <c r="P116" s="111">
        <v>0.62068965517241381</v>
      </c>
      <c r="Q116" s="110">
        <v>39</v>
      </c>
      <c r="R116" s="110">
        <v>81</v>
      </c>
      <c r="S116" s="110">
        <v>6</v>
      </c>
      <c r="T116" s="110">
        <v>198</v>
      </c>
      <c r="U116" s="110"/>
      <c r="V116" s="110">
        <v>0</v>
      </c>
      <c r="W116" s="110">
        <v>32</v>
      </c>
      <c r="X116" s="110">
        <v>0</v>
      </c>
      <c r="Y116" s="110">
        <v>0</v>
      </c>
      <c r="Z116" s="110">
        <v>0</v>
      </c>
      <c r="AA116" s="110"/>
      <c r="AB116" s="112">
        <v>32</v>
      </c>
      <c r="AC116" s="110"/>
      <c r="AD116" s="111">
        <v>0.27586206896551724</v>
      </c>
      <c r="AE116" s="110"/>
      <c r="AF116" s="112">
        <v>1</v>
      </c>
      <c r="AG116" s="106" t="e">
        <f t="shared" si="24"/>
        <v>#DIV/0!</v>
      </c>
      <c r="AH116" s="106"/>
      <c r="AI116" s="159" t="s">
        <v>567</v>
      </c>
      <c r="AJ116" s="159" t="s">
        <v>568</v>
      </c>
      <c r="AK116" s="159" t="s">
        <v>1277</v>
      </c>
      <c r="AL116" s="159"/>
      <c r="AM116" s="159"/>
      <c r="AN116" s="159" t="s">
        <v>4</v>
      </c>
      <c r="AO116" s="159"/>
      <c r="AP116" s="161" t="s">
        <v>551</v>
      </c>
      <c r="AQ116" s="161" t="s">
        <v>551</v>
      </c>
      <c r="AR116" s="161" t="s">
        <v>551</v>
      </c>
      <c r="AS116" s="161" t="s">
        <v>551</v>
      </c>
      <c r="AT116" s="161" t="e">
        <f t="shared" si="30"/>
        <v>#VALUE!</v>
      </c>
      <c r="AU116" s="161" t="s">
        <v>551</v>
      </c>
      <c r="AV116" s="161" t="s">
        <v>551</v>
      </c>
      <c r="AW116" s="161" t="s">
        <v>551</v>
      </c>
      <c r="AX116" s="161" t="s">
        <v>551</v>
      </c>
      <c r="AZ116" s="427" t="e">
        <f t="shared" si="31"/>
        <v>#VALUE!</v>
      </c>
      <c r="BA116" s="163"/>
    </row>
    <row r="117" spans="1:53" x14ac:dyDescent="0.25">
      <c r="A117" s="114" t="s">
        <v>562</v>
      </c>
      <c r="B117" s="76" t="s">
        <v>563</v>
      </c>
      <c r="C117" s="98" t="s">
        <v>1284</v>
      </c>
      <c r="D117" s="97" t="s">
        <v>179</v>
      </c>
      <c r="E117" s="99">
        <v>1.4242115971515768E-4</v>
      </c>
      <c r="F117" s="100"/>
      <c r="G117" s="108"/>
      <c r="H117" s="109" t="s">
        <v>1284</v>
      </c>
      <c r="I117" s="109" t="s">
        <v>179</v>
      </c>
      <c r="J117" s="109">
        <v>1.1190233977619533E-4</v>
      </c>
      <c r="K117" s="109"/>
      <c r="L117" s="109"/>
      <c r="M117" s="109" t="s">
        <v>1284</v>
      </c>
      <c r="N117" s="109" t="s">
        <v>179</v>
      </c>
      <c r="O117" s="110">
        <v>3.0518819938962363E-5</v>
      </c>
      <c r="P117" s="111">
        <v>4.8888888888888893</v>
      </c>
      <c r="Q117" s="110">
        <v>46</v>
      </c>
      <c r="R117" s="110">
        <v>18</v>
      </c>
      <c r="S117" s="110">
        <v>37</v>
      </c>
      <c r="T117" s="110">
        <v>717</v>
      </c>
      <c r="U117" s="110"/>
      <c r="V117" s="110">
        <v>0</v>
      </c>
      <c r="W117" s="110">
        <v>70</v>
      </c>
      <c r="X117" s="110">
        <v>6</v>
      </c>
      <c r="Y117" s="110">
        <v>0</v>
      </c>
      <c r="Z117" s="110">
        <v>0</v>
      </c>
      <c r="AA117" s="110"/>
      <c r="AB117" s="112">
        <v>76</v>
      </c>
      <c r="AC117" s="110"/>
      <c r="AD117" s="111">
        <v>0.60317460317460314</v>
      </c>
      <c r="AE117" s="110"/>
      <c r="AF117" s="112">
        <v>45</v>
      </c>
      <c r="AG117" s="106" t="e">
        <f t="shared" si="24"/>
        <v>#DIV/0!</v>
      </c>
      <c r="AH117" s="106"/>
      <c r="AI117" s="159" t="s">
        <v>569</v>
      </c>
      <c r="AJ117" s="159" t="s">
        <v>570</v>
      </c>
      <c r="AK117" s="159" t="s">
        <v>1278</v>
      </c>
      <c r="AL117" s="159"/>
      <c r="AM117" s="159"/>
      <c r="AN117" s="159" t="s">
        <v>28</v>
      </c>
      <c r="AO117" s="159"/>
      <c r="AP117" s="160">
        <v>140</v>
      </c>
      <c r="AQ117" s="160">
        <v>10</v>
      </c>
      <c r="AR117" s="160">
        <v>0</v>
      </c>
      <c r="AS117" s="160">
        <v>150</v>
      </c>
      <c r="AT117" s="161" t="e">
        <f t="shared" si="30"/>
        <v>#DIV/0!</v>
      </c>
      <c r="AU117" s="160">
        <v>140</v>
      </c>
      <c r="AV117" s="161" t="s">
        <v>1119</v>
      </c>
      <c r="AW117" s="161" t="s">
        <v>1123</v>
      </c>
      <c r="AX117" s="161" t="s">
        <v>1122</v>
      </c>
      <c r="AZ117" s="427" t="e">
        <f t="shared" si="31"/>
        <v>#DIV/0!</v>
      </c>
      <c r="BA117" s="163"/>
    </row>
    <row r="118" spans="1:53" x14ac:dyDescent="0.25">
      <c r="A118" s="114" t="s">
        <v>564</v>
      </c>
      <c r="B118" s="76" t="s">
        <v>565</v>
      </c>
      <c r="C118" s="98" t="s">
        <v>1285</v>
      </c>
      <c r="D118" s="97" t="s">
        <v>235</v>
      </c>
      <c r="E118" s="99">
        <v>2.0652173913043479E-4</v>
      </c>
      <c r="F118" s="100"/>
      <c r="G118" s="108"/>
      <c r="H118" s="109" t="s">
        <v>1285</v>
      </c>
      <c r="I118" s="109" t="s">
        <v>235</v>
      </c>
      <c r="J118" s="109">
        <v>1.9565217391304349E-4</v>
      </c>
      <c r="K118" s="109"/>
      <c r="L118" s="109"/>
      <c r="M118" s="109" t="s">
        <v>1285</v>
      </c>
      <c r="N118" s="109" t="s">
        <v>235</v>
      </c>
      <c r="O118" s="110">
        <v>1.0869565217391305E-5</v>
      </c>
      <c r="P118" s="111">
        <v>0.8666666666666667</v>
      </c>
      <c r="Q118" s="110">
        <v>0</v>
      </c>
      <c r="R118" s="110">
        <v>2</v>
      </c>
      <c r="S118" s="110">
        <v>16</v>
      </c>
      <c r="T118" s="110">
        <v>31</v>
      </c>
      <c r="U118" s="110"/>
      <c r="V118" s="110">
        <v>0</v>
      </c>
      <c r="W118" s="110">
        <v>2</v>
      </c>
      <c r="X118" s="110">
        <v>1</v>
      </c>
      <c r="Y118" s="110">
        <v>1</v>
      </c>
      <c r="Z118" s="110">
        <v>0</v>
      </c>
      <c r="AA118" s="110"/>
      <c r="AB118" s="112">
        <v>4</v>
      </c>
      <c r="AC118" s="110"/>
      <c r="AD118" s="111">
        <v>0.26666666666666666</v>
      </c>
      <c r="AE118" s="110"/>
      <c r="AF118" s="112">
        <v>0</v>
      </c>
      <c r="AG118" s="106" t="e">
        <f t="shared" si="24"/>
        <v>#DIV/0!</v>
      </c>
      <c r="AH118" s="106"/>
      <c r="AI118" s="159" t="s">
        <v>571</v>
      </c>
      <c r="AJ118" s="159" t="s">
        <v>572</v>
      </c>
      <c r="AK118" s="159" t="s">
        <v>1279</v>
      </c>
      <c r="AL118" s="159"/>
      <c r="AM118" s="159"/>
      <c r="AN118" s="159" t="s">
        <v>59</v>
      </c>
      <c r="AO118" s="159"/>
      <c r="AP118" s="160">
        <v>20</v>
      </c>
      <c r="AQ118" s="160">
        <v>0</v>
      </c>
      <c r="AR118" s="160">
        <v>0</v>
      </c>
      <c r="AS118" s="160">
        <v>20</v>
      </c>
      <c r="AT118" s="161" t="e">
        <f t="shared" si="30"/>
        <v>#DIV/0!</v>
      </c>
      <c r="AU118" s="160">
        <v>100</v>
      </c>
      <c r="AV118" s="161" t="s">
        <v>1123</v>
      </c>
      <c r="AW118" s="161" t="s">
        <v>1123</v>
      </c>
      <c r="AX118" s="161" t="s">
        <v>1280</v>
      </c>
      <c r="AZ118" s="427" t="e">
        <f t="shared" si="31"/>
        <v>#DIV/0!</v>
      </c>
      <c r="BA118" s="163"/>
    </row>
    <row r="119" spans="1:53" x14ac:dyDescent="0.25">
      <c r="A119" s="76"/>
      <c r="B119" s="76"/>
      <c r="C119" s="98" t="s">
        <v>1288</v>
      </c>
      <c r="D119" s="98" t="s">
        <v>1289</v>
      </c>
      <c r="E119" s="99">
        <v>1.0090738423028786E-3</v>
      </c>
      <c r="F119" s="100"/>
      <c r="G119" s="108"/>
      <c r="H119" s="109" t="s">
        <v>1288</v>
      </c>
      <c r="I119" s="109" t="s">
        <v>1289</v>
      </c>
      <c r="J119" s="109">
        <v>4.5525657071339171E-4</v>
      </c>
      <c r="K119" s="109"/>
      <c r="L119" s="109"/>
      <c r="M119" s="109" t="s">
        <v>1288</v>
      </c>
      <c r="N119" s="109" t="s">
        <v>1289</v>
      </c>
      <c r="O119" s="110">
        <v>5.5225281602002503E-4</v>
      </c>
      <c r="P119" s="111" t="s">
        <v>394</v>
      </c>
      <c r="Q119" s="110" t="s">
        <v>394</v>
      </c>
      <c r="R119" s="110" t="s">
        <v>394</v>
      </c>
      <c r="S119" s="110" t="s">
        <v>394</v>
      </c>
      <c r="T119" s="110" t="s">
        <v>394</v>
      </c>
      <c r="U119" s="110"/>
      <c r="V119" s="110" t="s">
        <v>394</v>
      </c>
      <c r="W119" s="110" t="s">
        <v>394</v>
      </c>
      <c r="X119" s="110" t="s">
        <v>394</v>
      </c>
      <c r="Y119" s="110" t="s">
        <v>394</v>
      </c>
      <c r="Z119" s="110" t="s">
        <v>394</v>
      </c>
      <c r="AA119" s="110"/>
      <c r="AB119" s="112" t="s">
        <v>394</v>
      </c>
      <c r="AC119" s="110"/>
      <c r="AD119" s="111" t="s">
        <v>394</v>
      </c>
      <c r="AE119" s="110"/>
      <c r="AF119" s="112" t="s">
        <v>394</v>
      </c>
      <c r="AG119" s="106" t="e">
        <f t="shared" si="24"/>
        <v>#VALUE!</v>
      </c>
      <c r="AH119" s="106"/>
      <c r="AI119" s="159" t="s">
        <v>573</v>
      </c>
      <c r="AJ119" s="159" t="s">
        <v>574</v>
      </c>
      <c r="AK119" s="159" t="s">
        <v>1281</v>
      </c>
      <c r="AL119" s="159"/>
      <c r="AM119" s="159"/>
      <c r="AN119" s="159" t="s">
        <v>79</v>
      </c>
      <c r="AO119" s="159"/>
      <c r="AP119" s="160">
        <v>40</v>
      </c>
      <c r="AQ119" s="160">
        <v>90</v>
      </c>
      <c r="AR119" s="160">
        <v>0</v>
      </c>
      <c r="AS119" s="160">
        <v>130</v>
      </c>
      <c r="AT119" s="161" t="e">
        <f t="shared" si="30"/>
        <v>#DIV/0!</v>
      </c>
      <c r="AU119" s="160">
        <v>60</v>
      </c>
      <c r="AV119" s="161" t="s">
        <v>1199</v>
      </c>
      <c r="AW119" s="161" t="s">
        <v>1123</v>
      </c>
      <c r="AX119" s="161" t="s">
        <v>1157</v>
      </c>
      <c r="AZ119" s="427" t="e">
        <f t="shared" si="31"/>
        <v>#DIV/0!</v>
      </c>
      <c r="BA119" s="163"/>
    </row>
    <row r="120" spans="1:53" x14ac:dyDescent="0.25">
      <c r="A120" s="96"/>
      <c r="B120" s="96">
        <v>17</v>
      </c>
      <c r="C120" s="98" t="s">
        <v>1290</v>
      </c>
      <c r="D120" s="97" t="s">
        <v>25</v>
      </c>
      <c r="E120" s="99">
        <v>3.1082529474812432E-4</v>
      </c>
      <c r="F120" s="100"/>
      <c r="G120" s="108"/>
      <c r="H120" s="109" t="s">
        <v>1290</v>
      </c>
      <c r="I120" s="109" t="s">
        <v>25</v>
      </c>
      <c r="J120" s="109">
        <v>2.3579849946409433E-4</v>
      </c>
      <c r="K120" s="109"/>
      <c r="L120" s="109"/>
      <c r="M120" s="109" t="s">
        <v>1290</v>
      </c>
      <c r="N120" s="109" t="s">
        <v>25</v>
      </c>
      <c r="O120" s="110">
        <v>7.5026795284030006E-5</v>
      </c>
      <c r="P120" s="111" t="s">
        <v>394</v>
      </c>
      <c r="Q120" s="110" t="s">
        <v>394</v>
      </c>
      <c r="R120" s="110" t="s">
        <v>394</v>
      </c>
      <c r="S120" s="110" t="s">
        <v>394</v>
      </c>
      <c r="T120" s="110" t="s">
        <v>394</v>
      </c>
      <c r="U120" s="110"/>
      <c r="V120" s="110" t="s">
        <v>394</v>
      </c>
      <c r="W120" s="110" t="s">
        <v>394</v>
      </c>
      <c r="X120" s="110" t="s">
        <v>394</v>
      </c>
      <c r="Y120" s="110" t="s">
        <v>394</v>
      </c>
      <c r="Z120" s="110" t="s">
        <v>394</v>
      </c>
      <c r="AA120" s="110"/>
      <c r="AB120" s="112" t="s">
        <v>394</v>
      </c>
      <c r="AC120" s="110"/>
      <c r="AD120" s="111" t="s">
        <v>394</v>
      </c>
      <c r="AE120" s="110"/>
      <c r="AF120" s="112" t="s">
        <v>394</v>
      </c>
      <c r="AG120" s="106" t="e">
        <f t="shared" si="24"/>
        <v>#VALUE!</v>
      </c>
      <c r="AH120" s="106"/>
      <c r="AI120" s="159" t="s">
        <v>575</v>
      </c>
      <c r="AJ120" s="159" t="s">
        <v>576</v>
      </c>
      <c r="AK120" s="159" t="s">
        <v>1282</v>
      </c>
      <c r="AL120" s="159"/>
      <c r="AM120" s="159"/>
      <c r="AN120" s="159" t="s">
        <v>101</v>
      </c>
      <c r="AO120" s="159"/>
      <c r="AP120" s="160">
        <v>140</v>
      </c>
      <c r="AQ120" s="160">
        <v>40</v>
      </c>
      <c r="AR120" s="160">
        <v>0</v>
      </c>
      <c r="AS120" s="160">
        <v>180</v>
      </c>
      <c r="AT120" s="161" t="e">
        <f t="shared" si="30"/>
        <v>#DIV/0!</v>
      </c>
      <c r="AU120" s="160">
        <v>260</v>
      </c>
      <c r="AV120" s="161" t="s">
        <v>1153</v>
      </c>
      <c r="AW120" s="161" t="s">
        <v>1123</v>
      </c>
      <c r="AX120" s="161" t="s">
        <v>1182</v>
      </c>
      <c r="AZ120" s="427" t="e">
        <f t="shared" si="31"/>
        <v>#DIV/0!</v>
      </c>
      <c r="BA120" s="163"/>
    </row>
    <row r="121" spans="1:53" x14ac:dyDescent="0.25">
      <c r="A121" s="114" t="s">
        <v>567</v>
      </c>
      <c r="B121" s="76" t="s">
        <v>568</v>
      </c>
      <c r="C121" s="98" t="s">
        <v>1291</v>
      </c>
      <c r="D121" s="115" t="s">
        <v>54</v>
      </c>
      <c r="E121" s="115">
        <v>2.2554517133956385E-3</v>
      </c>
      <c r="F121" s="100"/>
      <c r="G121" s="108"/>
      <c r="H121" s="109" t="s">
        <v>1291</v>
      </c>
      <c r="I121" s="109" t="s">
        <v>54</v>
      </c>
      <c r="J121" s="109">
        <v>5.5451713395638627E-4</v>
      </c>
      <c r="K121" s="109"/>
      <c r="L121" s="109"/>
      <c r="M121" s="109" t="s">
        <v>1291</v>
      </c>
      <c r="N121" s="109" t="s">
        <v>54</v>
      </c>
      <c r="O121" s="110">
        <v>1.7009345794392523E-3</v>
      </c>
      <c r="P121" s="111">
        <v>0.57692307692307687</v>
      </c>
      <c r="Q121" s="110">
        <v>1</v>
      </c>
      <c r="R121" s="110">
        <v>1</v>
      </c>
      <c r="S121" s="110">
        <v>50</v>
      </c>
      <c r="T121" s="110">
        <v>82</v>
      </c>
      <c r="U121" s="110"/>
      <c r="V121" s="110">
        <v>1</v>
      </c>
      <c r="W121" s="110">
        <v>1</v>
      </c>
      <c r="X121" s="110">
        <v>0</v>
      </c>
      <c r="Y121" s="110">
        <v>0</v>
      </c>
      <c r="Z121" s="110">
        <v>4</v>
      </c>
      <c r="AA121" s="110"/>
      <c r="AB121" s="112">
        <v>6</v>
      </c>
      <c r="AC121" s="110"/>
      <c r="AD121" s="111">
        <v>0.11538461538461539</v>
      </c>
      <c r="AE121" s="110"/>
      <c r="AF121" s="112">
        <v>2</v>
      </c>
      <c r="AG121" s="106" t="e">
        <f t="shared" si="24"/>
        <v>#DIV/0!</v>
      </c>
      <c r="AH121" s="106"/>
      <c r="AI121" s="159" t="s">
        <v>577</v>
      </c>
      <c r="AJ121" s="159" t="s">
        <v>578</v>
      </c>
      <c r="AK121" s="159" t="s">
        <v>1283</v>
      </c>
      <c r="AL121" s="159"/>
      <c r="AM121" s="159"/>
      <c r="AN121" s="159" t="s">
        <v>131</v>
      </c>
      <c r="AO121" s="159"/>
      <c r="AP121" s="160">
        <v>40</v>
      </c>
      <c r="AQ121" s="160">
        <v>0</v>
      </c>
      <c r="AR121" s="160">
        <v>0</v>
      </c>
      <c r="AS121" s="160">
        <v>40</v>
      </c>
      <c r="AT121" s="161" t="e">
        <f t="shared" si="30"/>
        <v>#DIV/0!</v>
      </c>
      <c r="AU121" s="160">
        <v>170</v>
      </c>
      <c r="AV121" s="161" t="s">
        <v>1123</v>
      </c>
      <c r="AW121" s="161" t="s">
        <v>1123</v>
      </c>
      <c r="AX121" s="161" t="s">
        <v>1122</v>
      </c>
      <c r="AZ121" s="427" t="e">
        <f t="shared" si="31"/>
        <v>#DIV/0!</v>
      </c>
      <c r="BA121" s="163"/>
    </row>
    <row r="122" spans="1:53" x14ac:dyDescent="0.25">
      <c r="A122" s="114" t="s">
        <v>569</v>
      </c>
      <c r="B122" s="76" t="s">
        <v>570</v>
      </c>
      <c r="C122" s="98" t="s">
        <v>1292</v>
      </c>
      <c r="D122" s="115" t="s">
        <v>120</v>
      </c>
      <c r="E122" s="115">
        <v>6.2350119904076742E-4</v>
      </c>
      <c r="F122" s="100"/>
      <c r="G122" s="108"/>
      <c r="H122" s="109" t="s">
        <v>1292</v>
      </c>
      <c r="I122" s="109" t="s">
        <v>120</v>
      </c>
      <c r="J122" s="109">
        <v>3.7170263788968824E-4</v>
      </c>
      <c r="K122" s="109"/>
      <c r="L122" s="109"/>
      <c r="M122" s="109" t="s">
        <v>1292</v>
      </c>
      <c r="N122" s="109" t="s">
        <v>120</v>
      </c>
      <c r="O122" s="110">
        <v>2.3980815347721823E-4</v>
      </c>
      <c r="P122" s="111">
        <v>1.21875</v>
      </c>
      <c r="Q122" s="110">
        <v>6</v>
      </c>
      <c r="R122" s="110">
        <v>4</v>
      </c>
      <c r="S122" s="110">
        <v>0</v>
      </c>
      <c r="T122" s="110">
        <v>49</v>
      </c>
      <c r="U122" s="110"/>
      <c r="V122" s="110">
        <v>2</v>
      </c>
      <c r="W122" s="110">
        <v>0</v>
      </c>
      <c r="X122" s="110">
        <v>0</v>
      </c>
      <c r="Y122" s="110">
        <v>0</v>
      </c>
      <c r="Z122" s="110">
        <v>0</v>
      </c>
      <c r="AA122" s="110"/>
      <c r="AB122" s="112">
        <v>2</v>
      </c>
      <c r="AC122" s="110"/>
      <c r="AD122" s="111">
        <v>6.25E-2</v>
      </c>
      <c r="AE122" s="110"/>
      <c r="AF122" s="112">
        <v>0</v>
      </c>
      <c r="AG122" s="106" t="e">
        <f t="shared" si="24"/>
        <v>#DIV/0!</v>
      </c>
      <c r="AH122" s="106"/>
      <c r="AI122" s="159" t="s">
        <v>579</v>
      </c>
      <c r="AJ122" s="159" t="s">
        <v>580</v>
      </c>
      <c r="AK122" s="159" t="s">
        <v>1284</v>
      </c>
      <c r="AL122" s="159"/>
      <c r="AM122" s="159"/>
      <c r="AN122" s="159" t="s">
        <v>179</v>
      </c>
      <c r="AO122" s="159"/>
      <c r="AP122" s="160">
        <v>100</v>
      </c>
      <c r="AQ122" s="160">
        <v>0</v>
      </c>
      <c r="AR122" s="160">
        <v>0</v>
      </c>
      <c r="AS122" s="160">
        <v>100</v>
      </c>
      <c r="AT122" s="161" t="e">
        <f t="shared" si="30"/>
        <v>#DIV/0!</v>
      </c>
      <c r="AU122" s="160">
        <v>110</v>
      </c>
      <c r="AV122" s="161" t="s">
        <v>1123</v>
      </c>
      <c r="AW122" s="161" t="s">
        <v>1123</v>
      </c>
      <c r="AX122" s="161" t="s">
        <v>1138</v>
      </c>
      <c r="AZ122" s="427" t="e">
        <f t="shared" si="31"/>
        <v>#DIV/0!</v>
      </c>
      <c r="BA122" s="163"/>
    </row>
    <row r="123" spans="1:53" x14ac:dyDescent="0.25">
      <c r="A123" s="117" t="s">
        <v>571</v>
      </c>
      <c r="B123" s="76" t="s">
        <v>572</v>
      </c>
      <c r="C123" s="98" t="s">
        <v>1294</v>
      </c>
      <c r="D123" s="115" t="s">
        <v>133</v>
      </c>
      <c r="E123" s="115">
        <v>7.8694817658349326E-4</v>
      </c>
      <c r="F123" s="100"/>
      <c r="G123" s="108"/>
      <c r="H123" s="109" t="s">
        <v>1294</v>
      </c>
      <c r="I123" s="109" t="s">
        <v>133</v>
      </c>
      <c r="J123" s="109">
        <v>4.7984644913627637E-4</v>
      </c>
      <c r="K123" s="109"/>
      <c r="L123" s="109"/>
      <c r="M123" s="109" t="s">
        <v>1294</v>
      </c>
      <c r="N123" s="109" t="s">
        <v>133</v>
      </c>
      <c r="O123" s="110">
        <v>3.0710172744721688E-4</v>
      </c>
      <c r="P123" s="111">
        <v>2.0666666666666669</v>
      </c>
      <c r="Q123" s="110">
        <v>7</v>
      </c>
      <c r="R123" s="110">
        <v>12</v>
      </c>
      <c r="S123" s="110">
        <v>31</v>
      </c>
      <c r="T123" s="110">
        <v>143</v>
      </c>
      <c r="U123" s="110"/>
      <c r="V123" s="110">
        <v>5</v>
      </c>
      <c r="W123" s="110">
        <v>0</v>
      </c>
      <c r="X123" s="110">
        <v>28</v>
      </c>
      <c r="Y123" s="110">
        <v>0</v>
      </c>
      <c r="Z123" s="110">
        <v>0</v>
      </c>
      <c r="AA123" s="110"/>
      <c r="AB123" s="112">
        <v>33</v>
      </c>
      <c r="AC123" s="110"/>
      <c r="AD123" s="111">
        <v>0.73333333333333328</v>
      </c>
      <c r="AE123" s="110"/>
      <c r="AF123" s="112">
        <v>2</v>
      </c>
      <c r="AG123" s="106" t="e">
        <f t="shared" si="24"/>
        <v>#DIV/0!</v>
      </c>
      <c r="AH123" s="106"/>
      <c r="AI123" s="159" t="s">
        <v>581</v>
      </c>
      <c r="AJ123" s="159" t="s">
        <v>582</v>
      </c>
      <c r="AK123" s="159" t="s">
        <v>1285</v>
      </c>
      <c r="AL123" s="159"/>
      <c r="AM123" s="159"/>
      <c r="AN123" s="159" t="s">
        <v>235</v>
      </c>
      <c r="AO123" s="159"/>
      <c r="AP123" s="160">
        <v>260</v>
      </c>
      <c r="AQ123" s="160">
        <v>0</v>
      </c>
      <c r="AR123" s="160">
        <v>0</v>
      </c>
      <c r="AS123" s="160">
        <v>260</v>
      </c>
      <c r="AT123" s="161" t="e">
        <f t="shared" si="30"/>
        <v>#DIV/0!</v>
      </c>
      <c r="AU123" s="160">
        <v>190</v>
      </c>
      <c r="AV123" s="161" t="s">
        <v>1163</v>
      </c>
      <c r="AW123" s="161" t="s">
        <v>1123</v>
      </c>
      <c r="AX123" s="161" t="s">
        <v>1286</v>
      </c>
      <c r="AZ123" s="427" t="e">
        <f t="shared" si="31"/>
        <v>#DIV/0!</v>
      </c>
      <c r="BA123" s="163"/>
    </row>
    <row r="124" spans="1:53" x14ac:dyDescent="0.25">
      <c r="A124" s="114" t="s">
        <v>573</v>
      </c>
      <c r="B124" s="76" t="s">
        <v>574</v>
      </c>
      <c r="C124" s="98" t="s">
        <v>1295</v>
      </c>
      <c r="D124" s="115" t="s">
        <v>163</v>
      </c>
      <c r="E124" s="115">
        <v>6.0851926977687626E-4</v>
      </c>
      <c r="F124" s="100"/>
      <c r="G124" s="108"/>
      <c r="H124" s="109" t="s">
        <v>1295</v>
      </c>
      <c r="I124" s="109" t="s">
        <v>163</v>
      </c>
      <c r="J124" s="109">
        <v>4.8681541582150102E-4</v>
      </c>
      <c r="K124" s="109"/>
      <c r="L124" s="109"/>
      <c r="M124" s="109" t="s">
        <v>1295</v>
      </c>
      <c r="N124" s="109" t="s">
        <v>163</v>
      </c>
      <c r="O124" s="110">
        <v>1.2170385395537525E-4</v>
      </c>
      <c r="P124" s="111">
        <v>1.0333333333333334</v>
      </c>
      <c r="Q124" s="110">
        <v>8</v>
      </c>
      <c r="R124" s="110">
        <v>32</v>
      </c>
      <c r="S124" s="110">
        <v>94</v>
      </c>
      <c r="T124" s="110">
        <v>165</v>
      </c>
      <c r="U124" s="110"/>
      <c r="V124" s="110">
        <v>0</v>
      </c>
      <c r="W124" s="110">
        <v>0</v>
      </c>
      <c r="X124" s="110">
        <v>8</v>
      </c>
      <c r="Y124" s="110">
        <v>0</v>
      </c>
      <c r="Z124" s="110">
        <v>0</v>
      </c>
      <c r="AA124" s="110"/>
      <c r="AB124" s="112">
        <v>8</v>
      </c>
      <c r="AC124" s="110"/>
      <c r="AD124" s="111">
        <v>0.26666666666666666</v>
      </c>
      <c r="AE124" s="110"/>
      <c r="AF124" s="112">
        <v>9</v>
      </c>
      <c r="AG124" s="106" t="e">
        <f t="shared" si="24"/>
        <v>#DIV/0!</v>
      </c>
      <c r="AH124" s="106"/>
      <c r="AI124" s="159"/>
      <c r="AJ124" s="159"/>
      <c r="AK124" s="159"/>
      <c r="AL124" s="159"/>
      <c r="AM124" s="159"/>
      <c r="AN124" s="159"/>
      <c r="AO124" s="159"/>
      <c r="AP124" s="161"/>
      <c r="AQ124" s="161"/>
      <c r="AR124" s="161"/>
      <c r="AS124" s="161"/>
      <c r="AT124" s="161"/>
      <c r="AU124" s="161"/>
      <c r="AV124" s="162" t="s">
        <v>394</v>
      </c>
      <c r="AW124" s="162" t="s">
        <v>394</v>
      </c>
      <c r="AX124" s="162" t="s">
        <v>394</v>
      </c>
      <c r="BA124" s="163"/>
    </row>
    <row r="125" spans="1:53" x14ac:dyDescent="0.25">
      <c r="A125" s="114" t="s">
        <v>575</v>
      </c>
      <c r="B125" s="76" t="s">
        <v>576</v>
      </c>
      <c r="C125" s="98" t="s">
        <v>1296</v>
      </c>
      <c r="D125" s="115" t="s">
        <v>188</v>
      </c>
      <c r="E125" s="115">
        <v>7.8006500541711807E-4</v>
      </c>
      <c r="F125" s="100"/>
      <c r="G125" s="108"/>
      <c r="H125" s="109" t="s">
        <v>1296</v>
      </c>
      <c r="I125" s="109" t="s">
        <v>188</v>
      </c>
      <c r="J125" s="109">
        <v>6.7172264355362947E-4</v>
      </c>
      <c r="K125" s="109"/>
      <c r="L125" s="109"/>
      <c r="M125" s="109" t="s">
        <v>1296</v>
      </c>
      <c r="N125" s="109" t="s">
        <v>188</v>
      </c>
      <c r="O125" s="110">
        <v>1.0834236186348862E-4</v>
      </c>
      <c r="P125" s="111">
        <v>0.83333333333333337</v>
      </c>
      <c r="Q125" s="110">
        <v>12</v>
      </c>
      <c r="R125" s="110">
        <v>3</v>
      </c>
      <c r="S125" s="110">
        <v>2</v>
      </c>
      <c r="T125" s="110">
        <v>57</v>
      </c>
      <c r="U125" s="110"/>
      <c r="V125" s="110">
        <v>2</v>
      </c>
      <c r="W125" s="110">
        <v>0</v>
      </c>
      <c r="X125" s="110">
        <v>0</v>
      </c>
      <c r="Y125" s="110">
        <v>6</v>
      </c>
      <c r="Z125" s="110">
        <v>0</v>
      </c>
      <c r="AA125" s="110"/>
      <c r="AB125" s="112">
        <v>8</v>
      </c>
      <c r="AC125" s="110"/>
      <c r="AD125" s="111">
        <v>0.16666666666666666</v>
      </c>
      <c r="AE125" s="110"/>
      <c r="AF125" s="112">
        <v>1</v>
      </c>
      <c r="AG125" s="106" t="e">
        <f t="shared" si="24"/>
        <v>#DIV/0!</v>
      </c>
      <c r="AH125" s="106"/>
      <c r="AI125" s="159"/>
      <c r="AJ125" s="159" t="s">
        <v>1287</v>
      </c>
      <c r="AK125" s="159" t="s">
        <v>1288</v>
      </c>
      <c r="AL125" s="159"/>
      <c r="AM125" s="159" t="s">
        <v>1289</v>
      </c>
      <c r="AN125" s="159" t="s">
        <v>1289</v>
      </c>
      <c r="AO125" s="159"/>
      <c r="AP125" s="161" t="s">
        <v>551</v>
      </c>
      <c r="AQ125" s="161" t="s">
        <v>551</v>
      </c>
      <c r="AR125" s="161" t="s">
        <v>551</v>
      </c>
      <c r="AS125" s="161" t="s">
        <v>551</v>
      </c>
      <c r="AT125" s="161" t="e">
        <f t="shared" ref="AT125:AT132" si="32">AS125/VLOOKUP(AN125,$D$18:$G$436,4,FALSE)</f>
        <v>#VALUE!</v>
      </c>
      <c r="AU125" s="161" t="s">
        <v>551</v>
      </c>
      <c r="AV125" s="161" t="s">
        <v>551</v>
      </c>
      <c r="AW125" s="161" t="s">
        <v>551</v>
      </c>
      <c r="AX125" s="161" t="s">
        <v>551</v>
      </c>
      <c r="AZ125" s="427" t="e">
        <f t="shared" ref="AZ125:AZ132" si="33">AX125/VLOOKUP(AN125,$D$18:$G$436,4,FALSE)</f>
        <v>#VALUE!</v>
      </c>
      <c r="BA125" s="163"/>
    </row>
    <row r="126" spans="1:53" x14ac:dyDescent="0.25">
      <c r="A126" s="114" t="s">
        <v>577</v>
      </c>
      <c r="B126" s="76" t="s">
        <v>578</v>
      </c>
      <c r="C126" s="98" t="s">
        <v>1297</v>
      </c>
      <c r="D126" s="115" t="s">
        <v>193</v>
      </c>
      <c r="E126" s="115">
        <v>3.2028469750889678E-4</v>
      </c>
      <c r="F126" s="100"/>
      <c r="G126" s="108"/>
      <c r="H126" s="109" t="s">
        <v>1297</v>
      </c>
      <c r="I126" s="109" t="s">
        <v>193</v>
      </c>
      <c r="J126" s="109">
        <v>2.3131672597864769E-4</v>
      </c>
      <c r="K126" s="109"/>
      <c r="L126" s="109"/>
      <c r="M126" s="109" t="s">
        <v>1297</v>
      </c>
      <c r="N126" s="109" t="s">
        <v>193</v>
      </c>
      <c r="O126" s="110">
        <v>8.8967971530249117E-5</v>
      </c>
      <c r="P126" s="111">
        <v>0.76923076923076927</v>
      </c>
      <c r="Q126" s="110">
        <v>7</v>
      </c>
      <c r="R126" s="110">
        <v>13</v>
      </c>
      <c r="S126" s="110">
        <v>31</v>
      </c>
      <c r="T126" s="110">
        <v>81</v>
      </c>
      <c r="U126" s="110"/>
      <c r="V126" s="110">
        <v>0</v>
      </c>
      <c r="W126" s="110">
        <v>6</v>
      </c>
      <c r="X126" s="110">
        <v>16</v>
      </c>
      <c r="Y126" s="110">
        <v>0</v>
      </c>
      <c r="Z126" s="110">
        <v>0</v>
      </c>
      <c r="AA126" s="110"/>
      <c r="AB126" s="112">
        <v>22</v>
      </c>
      <c r="AC126" s="110"/>
      <c r="AD126" s="111">
        <v>0.5641025641025641</v>
      </c>
      <c r="AE126" s="110"/>
      <c r="AF126" s="112">
        <v>0</v>
      </c>
      <c r="AG126" s="106" t="e">
        <f t="shared" si="24"/>
        <v>#DIV/0!</v>
      </c>
      <c r="AH126" s="106"/>
      <c r="AI126" s="159" t="s">
        <v>583</v>
      </c>
      <c r="AJ126" s="159" t="s">
        <v>584</v>
      </c>
      <c r="AK126" s="159" t="s">
        <v>1290</v>
      </c>
      <c r="AL126" s="159"/>
      <c r="AM126" s="159"/>
      <c r="AN126" s="159" t="s">
        <v>25</v>
      </c>
      <c r="AO126" s="159"/>
      <c r="AP126" s="160">
        <v>90</v>
      </c>
      <c r="AQ126" s="160">
        <v>20</v>
      </c>
      <c r="AR126" s="160">
        <v>0</v>
      </c>
      <c r="AS126" s="160">
        <v>110</v>
      </c>
      <c r="AT126" s="161" t="e">
        <f t="shared" si="32"/>
        <v>#DIV/0!</v>
      </c>
      <c r="AU126" s="160">
        <v>100</v>
      </c>
      <c r="AV126" s="161" t="s">
        <v>1123</v>
      </c>
      <c r="AW126" s="161" t="s">
        <v>1123</v>
      </c>
      <c r="AX126" s="161" t="s">
        <v>1280</v>
      </c>
      <c r="AZ126" s="427" t="e">
        <f t="shared" si="33"/>
        <v>#DIV/0!</v>
      </c>
      <c r="BA126" s="163"/>
    </row>
    <row r="127" spans="1:53" x14ac:dyDescent="0.25">
      <c r="A127" s="114" t="s">
        <v>579</v>
      </c>
      <c r="B127" s="76" t="s">
        <v>580</v>
      </c>
      <c r="C127" s="98" t="s">
        <v>1299</v>
      </c>
      <c r="D127" s="115" t="s">
        <v>329</v>
      </c>
      <c r="E127" s="115">
        <v>2.4928652968036528E-3</v>
      </c>
      <c r="F127" s="100"/>
      <c r="G127" s="108"/>
      <c r="H127" s="109" t="s">
        <v>1299</v>
      </c>
      <c r="I127" s="109" t="s">
        <v>329</v>
      </c>
      <c r="J127" s="109">
        <v>1.3627283105022831E-3</v>
      </c>
      <c r="K127" s="109"/>
      <c r="L127" s="109"/>
      <c r="M127" s="109" t="s">
        <v>1299</v>
      </c>
      <c r="N127" s="109" t="s">
        <v>329</v>
      </c>
      <c r="O127" s="110">
        <v>1.1287100456621004E-3</v>
      </c>
      <c r="P127" s="111">
        <v>0.54761904761904767</v>
      </c>
      <c r="Q127" s="110">
        <v>5</v>
      </c>
      <c r="R127" s="110">
        <v>3</v>
      </c>
      <c r="S127" s="110">
        <v>2</v>
      </c>
      <c r="T127" s="110">
        <v>33</v>
      </c>
      <c r="U127" s="110"/>
      <c r="V127" s="110">
        <v>2</v>
      </c>
      <c r="W127" s="110">
        <v>4</v>
      </c>
      <c r="X127" s="110">
        <v>12</v>
      </c>
      <c r="Y127" s="110">
        <v>0</v>
      </c>
      <c r="Z127" s="110">
        <v>0</v>
      </c>
      <c r="AA127" s="110"/>
      <c r="AB127" s="112">
        <v>18</v>
      </c>
      <c r="AC127" s="110"/>
      <c r="AD127" s="111">
        <v>0.42857142857142855</v>
      </c>
      <c r="AE127" s="110"/>
      <c r="AF127" s="112">
        <v>0</v>
      </c>
      <c r="AG127" s="106" t="e">
        <f t="shared" si="24"/>
        <v>#DIV/0!</v>
      </c>
      <c r="AH127" s="106"/>
      <c r="AI127" s="159" t="s">
        <v>585</v>
      </c>
      <c r="AJ127" s="159" t="s">
        <v>586</v>
      </c>
      <c r="AK127" s="159" t="s">
        <v>1291</v>
      </c>
      <c r="AL127" s="159"/>
      <c r="AM127" s="159"/>
      <c r="AN127" s="159" t="s">
        <v>54</v>
      </c>
      <c r="AO127" s="159"/>
      <c r="AP127" s="161" t="s">
        <v>551</v>
      </c>
      <c r="AQ127" s="161" t="s">
        <v>551</v>
      </c>
      <c r="AR127" s="161" t="s">
        <v>551</v>
      </c>
      <c r="AS127" s="161" t="s">
        <v>551</v>
      </c>
      <c r="AT127" s="161" t="e">
        <f t="shared" si="32"/>
        <v>#VALUE!</v>
      </c>
      <c r="AU127" s="161" t="s">
        <v>551</v>
      </c>
      <c r="AV127" s="161" t="s">
        <v>551</v>
      </c>
      <c r="AW127" s="161" t="s">
        <v>551</v>
      </c>
      <c r="AX127" s="161" t="s">
        <v>551</v>
      </c>
      <c r="AZ127" s="427" t="e">
        <f t="shared" si="33"/>
        <v>#VALUE!</v>
      </c>
      <c r="BA127" s="163"/>
    </row>
    <row r="128" spans="1:53" x14ac:dyDescent="0.25">
      <c r="A128" s="114" t="s">
        <v>581</v>
      </c>
      <c r="B128" s="76" t="s">
        <v>582</v>
      </c>
      <c r="C128" s="98" t="s">
        <v>1300</v>
      </c>
      <c r="D128" s="115" t="s">
        <v>30</v>
      </c>
      <c r="E128" s="115">
        <v>1.0225080385852091E-2</v>
      </c>
      <c r="F128" s="100"/>
      <c r="G128" s="108"/>
      <c r="H128" s="109" t="s">
        <v>1300</v>
      </c>
      <c r="I128" s="109" t="s">
        <v>30</v>
      </c>
      <c r="J128" s="109">
        <v>5.3858520900321545E-3</v>
      </c>
      <c r="K128" s="109"/>
      <c r="L128" s="109"/>
      <c r="M128" s="109" t="s">
        <v>1300</v>
      </c>
      <c r="N128" s="109" t="s">
        <v>30</v>
      </c>
      <c r="O128" s="110">
        <v>4.8392282958199355E-3</v>
      </c>
      <c r="P128" s="111">
        <v>2.2972972972972974</v>
      </c>
      <c r="Q128" s="110">
        <v>16</v>
      </c>
      <c r="R128" s="110">
        <v>38</v>
      </c>
      <c r="S128" s="110">
        <v>45</v>
      </c>
      <c r="T128" s="110">
        <v>184</v>
      </c>
      <c r="U128" s="110"/>
      <c r="V128" s="110">
        <v>8</v>
      </c>
      <c r="W128" s="110">
        <v>2</v>
      </c>
      <c r="X128" s="110">
        <v>3</v>
      </c>
      <c r="Y128" s="110">
        <v>0</v>
      </c>
      <c r="Z128" s="110">
        <v>3</v>
      </c>
      <c r="AA128" s="110"/>
      <c r="AB128" s="112">
        <v>16</v>
      </c>
      <c r="AC128" s="110"/>
      <c r="AD128" s="111">
        <v>0.43243243243243246</v>
      </c>
      <c r="AE128" s="110"/>
      <c r="AF128" s="112">
        <v>19</v>
      </c>
      <c r="AG128" s="106" t="e">
        <f t="shared" si="24"/>
        <v>#DIV/0!</v>
      </c>
      <c r="AH128" s="106"/>
      <c r="AI128" s="159" t="s">
        <v>587</v>
      </c>
      <c r="AJ128" s="159" t="s">
        <v>588</v>
      </c>
      <c r="AK128" s="159" t="s">
        <v>1292</v>
      </c>
      <c r="AL128" s="159"/>
      <c r="AM128" s="159"/>
      <c r="AN128" s="159" t="s">
        <v>120</v>
      </c>
      <c r="AO128" s="159"/>
      <c r="AP128" s="160">
        <v>170</v>
      </c>
      <c r="AQ128" s="160">
        <v>10</v>
      </c>
      <c r="AR128" s="160">
        <v>0</v>
      </c>
      <c r="AS128" s="160">
        <v>180</v>
      </c>
      <c r="AT128" s="161" t="e">
        <f t="shared" si="32"/>
        <v>#DIV/0!</v>
      </c>
      <c r="AU128" s="160">
        <v>430</v>
      </c>
      <c r="AV128" s="161" t="s">
        <v>1280</v>
      </c>
      <c r="AW128" s="161" t="s">
        <v>1123</v>
      </c>
      <c r="AX128" s="161" t="s">
        <v>1293</v>
      </c>
      <c r="AZ128" s="427" t="e">
        <f t="shared" si="33"/>
        <v>#DIV/0!</v>
      </c>
      <c r="BA128" s="163"/>
    </row>
    <row r="129" spans="1:53" x14ac:dyDescent="0.25">
      <c r="A129" s="76"/>
      <c r="B129" s="76"/>
      <c r="C129" s="98" t="s">
        <v>1301</v>
      </c>
      <c r="D129" s="98" t="s">
        <v>90</v>
      </c>
      <c r="E129" s="99">
        <v>7.4181818181818181E-4</v>
      </c>
      <c r="F129" s="100"/>
      <c r="G129" s="108"/>
      <c r="H129" s="109" t="s">
        <v>1301</v>
      </c>
      <c r="I129" s="109" t="s">
        <v>90</v>
      </c>
      <c r="J129" s="109">
        <v>5.4545454545454548E-4</v>
      </c>
      <c r="K129" s="109"/>
      <c r="L129" s="109"/>
      <c r="M129" s="109" t="s">
        <v>1301</v>
      </c>
      <c r="N129" s="109" t="s">
        <v>90</v>
      </c>
      <c r="O129" s="110">
        <v>1.890909090909091E-4</v>
      </c>
      <c r="P129" s="111" t="s">
        <v>394</v>
      </c>
      <c r="Q129" s="110" t="s">
        <v>394</v>
      </c>
      <c r="R129" s="110" t="s">
        <v>394</v>
      </c>
      <c r="S129" s="110" t="s">
        <v>394</v>
      </c>
      <c r="T129" s="110" t="s">
        <v>394</v>
      </c>
      <c r="U129" s="110"/>
      <c r="V129" s="110" t="s">
        <v>394</v>
      </c>
      <c r="W129" s="110" t="s">
        <v>394</v>
      </c>
      <c r="X129" s="110" t="s">
        <v>394</v>
      </c>
      <c r="Y129" s="110" t="s">
        <v>394</v>
      </c>
      <c r="Z129" s="110" t="s">
        <v>394</v>
      </c>
      <c r="AA129" s="110"/>
      <c r="AB129" s="112" t="s">
        <v>394</v>
      </c>
      <c r="AC129" s="110"/>
      <c r="AD129" s="111" t="s">
        <v>394</v>
      </c>
      <c r="AE129" s="110"/>
      <c r="AF129" s="112" t="s">
        <v>394</v>
      </c>
      <c r="AG129" s="106" t="e">
        <f t="shared" si="24"/>
        <v>#VALUE!</v>
      </c>
      <c r="AH129" s="106"/>
      <c r="AI129" s="159" t="s">
        <v>589</v>
      </c>
      <c r="AJ129" s="159" t="s">
        <v>590</v>
      </c>
      <c r="AK129" s="159" t="s">
        <v>1294</v>
      </c>
      <c r="AL129" s="159"/>
      <c r="AM129" s="159"/>
      <c r="AN129" s="159" t="s">
        <v>133</v>
      </c>
      <c r="AO129" s="159"/>
      <c r="AP129" s="161" t="s">
        <v>551</v>
      </c>
      <c r="AQ129" s="161" t="s">
        <v>551</v>
      </c>
      <c r="AR129" s="161" t="s">
        <v>551</v>
      </c>
      <c r="AS129" s="161" t="s">
        <v>551</v>
      </c>
      <c r="AT129" s="161" t="e">
        <f t="shared" si="32"/>
        <v>#VALUE!</v>
      </c>
      <c r="AU129" s="161" t="s">
        <v>551</v>
      </c>
      <c r="AV129" s="161" t="s">
        <v>551</v>
      </c>
      <c r="AW129" s="161" t="s">
        <v>551</v>
      </c>
      <c r="AX129" s="161" t="s">
        <v>551</v>
      </c>
      <c r="AZ129" s="427" t="e">
        <f t="shared" si="33"/>
        <v>#VALUE!</v>
      </c>
      <c r="BA129" s="163"/>
    </row>
    <row r="130" spans="1:53" x14ac:dyDescent="0.25">
      <c r="A130" s="96"/>
      <c r="B130" s="96">
        <v>31</v>
      </c>
      <c r="C130" s="98" t="s">
        <v>1303</v>
      </c>
      <c r="D130" s="97" t="s">
        <v>154</v>
      </c>
      <c r="E130" s="99">
        <v>3.6031042128603103E-3</v>
      </c>
      <c r="F130" s="100"/>
      <c r="G130" s="108"/>
      <c r="H130" s="109" t="s">
        <v>1303</v>
      </c>
      <c r="I130" s="109" t="s">
        <v>154</v>
      </c>
      <c r="J130" s="109">
        <v>1.352549889135255E-3</v>
      </c>
      <c r="K130" s="109"/>
      <c r="L130" s="109"/>
      <c r="M130" s="109" t="s">
        <v>1303</v>
      </c>
      <c r="N130" s="109" t="s">
        <v>154</v>
      </c>
      <c r="O130" s="110">
        <v>2.2505543237250555E-3</v>
      </c>
      <c r="P130" s="111" t="s">
        <v>394</v>
      </c>
      <c r="Q130" s="110" t="s">
        <v>394</v>
      </c>
      <c r="R130" s="110" t="s">
        <v>394</v>
      </c>
      <c r="S130" s="110" t="s">
        <v>394</v>
      </c>
      <c r="T130" s="110" t="s">
        <v>394</v>
      </c>
      <c r="U130" s="110"/>
      <c r="V130" s="110" t="s">
        <v>394</v>
      </c>
      <c r="W130" s="110" t="s">
        <v>394</v>
      </c>
      <c r="X130" s="110" t="s">
        <v>394</v>
      </c>
      <c r="Y130" s="110" t="s">
        <v>394</v>
      </c>
      <c r="Z130" s="110" t="s">
        <v>394</v>
      </c>
      <c r="AA130" s="110"/>
      <c r="AB130" s="112" t="s">
        <v>394</v>
      </c>
      <c r="AC130" s="110"/>
      <c r="AD130" s="111" t="s">
        <v>394</v>
      </c>
      <c r="AE130" s="110"/>
      <c r="AF130" s="112" t="s">
        <v>394</v>
      </c>
      <c r="AG130" s="106" t="e">
        <f t="shared" si="24"/>
        <v>#VALUE!</v>
      </c>
      <c r="AH130" s="106"/>
      <c r="AI130" s="159" t="s">
        <v>591</v>
      </c>
      <c r="AJ130" s="159" t="s">
        <v>592</v>
      </c>
      <c r="AK130" s="159" t="s">
        <v>1295</v>
      </c>
      <c r="AL130" s="159"/>
      <c r="AM130" s="159"/>
      <c r="AN130" s="159" t="s">
        <v>163</v>
      </c>
      <c r="AO130" s="159"/>
      <c r="AP130" s="160">
        <v>90</v>
      </c>
      <c r="AQ130" s="160">
        <v>0</v>
      </c>
      <c r="AR130" s="160">
        <v>30</v>
      </c>
      <c r="AS130" s="160">
        <v>110</v>
      </c>
      <c r="AT130" s="161" t="e">
        <f t="shared" si="32"/>
        <v>#DIV/0!</v>
      </c>
      <c r="AU130" s="160">
        <v>170</v>
      </c>
      <c r="AV130" s="161" t="s">
        <v>1123</v>
      </c>
      <c r="AW130" s="161" t="s">
        <v>1142</v>
      </c>
      <c r="AX130" s="161" t="s">
        <v>1129</v>
      </c>
      <c r="AZ130" s="427" t="e">
        <f t="shared" si="33"/>
        <v>#DIV/0!</v>
      </c>
      <c r="BA130" s="163"/>
    </row>
    <row r="131" spans="1:53" x14ac:dyDescent="0.25">
      <c r="A131" s="114" t="s">
        <v>583</v>
      </c>
      <c r="B131" s="76" t="s">
        <v>584</v>
      </c>
      <c r="C131" s="98" t="s">
        <v>1304</v>
      </c>
      <c r="D131" s="115" t="s">
        <v>182</v>
      </c>
      <c r="E131" s="115">
        <v>1.0995260663507109E-3</v>
      </c>
      <c r="F131" s="100"/>
      <c r="G131" s="108"/>
      <c r="H131" s="109" t="s">
        <v>1304</v>
      </c>
      <c r="I131" s="109" t="s">
        <v>182</v>
      </c>
      <c r="J131" s="109">
        <v>6.9194312796208536E-4</v>
      </c>
      <c r="K131" s="109"/>
      <c r="L131" s="109"/>
      <c r="M131" s="109" t="s">
        <v>1304</v>
      </c>
      <c r="N131" s="109" t="s">
        <v>182</v>
      </c>
      <c r="O131" s="110">
        <v>4.0758293838862557E-4</v>
      </c>
      <c r="P131" s="111">
        <v>5.2631578947368418E-2</v>
      </c>
      <c r="Q131" s="110">
        <v>1</v>
      </c>
      <c r="R131" s="110">
        <v>0</v>
      </c>
      <c r="S131" s="110">
        <v>1</v>
      </c>
      <c r="T131" s="110">
        <v>4</v>
      </c>
      <c r="U131" s="110"/>
      <c r="V131" s="110">
        <v>0</v>
      </c>
      <c r="W131" s="110">
        <v>0</v>
      </c>
      <c r="X131" s="110">
        <v>0</v>
      </c>
      <c r="Y131" s="110">
        <v>0</v>
      </c>
      <c r="Z131" s="110">
        <v>0</v>
      </c>
      <c r="AA131" s="110"/>
      <c r="AB131" s="112">
        <v>0</v>
      </c>
      <c r="AC131" s="110"/>
      <c r="AD131" s="111">
        <v>0</v>
      </c>
      <c r="AE131" s="110"/>
      <c r="AF131" s="112">
        <v>0</v>
      </c>
      <c r="AG131" s="106" t="e">
        <f t="shared" si="24"/>
        <v>#DIV/0!</v>
      </c>
      <c r="AH131" s="106"/>
      <c r="AI131" s="159" t="s">
        <v>593</v>
      </c>
      <c r="AJ131" s="159" t="s">
        <v>594</v>
      </c>
      <c r="AK131" s="159" t="s">
        <v>1296</v>
      </c>
      <c r="AL131" s="159"/>
      <c r="AM131" s="159"/>
      <c r="AN131" s="159" t="s">
        <v>188</v>
      </c>
      <c r="AO131" s="159"/>
      <c r="AP131" s="161" t="s">
        <v>551</v>
      </c>
      <c r="AQ131" s="161" t="s">
        <v>551</v>
      </c>
      <c r="AR131" s="161" t="s">
        <v>551</v>
      </c>
      <c r="AS131" s="161" t="s">
        <v>551</v>
      </c>
      <c r="AT131" s="161" t="e">
        <f t="shared" si="32"/>
        <v>#VALUE!</v>
      </c>
      <c r="AU131" s="161" t="s">
        <v>551</v>
      </c>
      <c r="AV131" s="161" t="s">
        <v>551</v>
      </c>
      <c r="AW131" s="161" t="s">
        <v>551</v>
      </c>
      <c r="AX131" s="161" t="s">
        <v>551</v>
      </c>
      <c r="AZ131" s="427" t="e">
        <f t="shared" si="33"/>
        <v>#VALUE!</v>
      </c>
      <c r="BA131" s="163"/>
    </row>
    <row r="132" spans="1:53" x14ac:dyDescent="0.25">
      <c r="A132" s="114" t="s">
        <v>585</v>
      </c>
      <c r="B132" s="76" t="s">
        <v>586</v>
      </c>
      <c r="C132" s="98" t="s">
        <v>1306</v>
      </c>
      <c r="D132" s="115" t="s">
        <v>238</v>
      </c>
      <c r="E132" s="115">
        <v>3.1627906976744186E-3</v>
      </c>
      <c r="F132" s="100"/>
      <c r="G132" s="108"/>
      <c r="H132" s="109" t="s">
        <v>1306</v>
      </c>
      <c r="I132" s="109" t="s">
        <v>238</v>
      </c>
      <c r="J132" s="109">
        <v>2.5813953488372093E-3</v>
      </c>
      <c r="K132" s="109"/>
      <c r="L132" s="109"/>
      <c r="M132" s="109" t="s">
        <v>1306</v>
      </c>
      <c r="N132" s="109" t="s">
        <v>238</v>
      </c>
      <c r="O132" s="110">
        <v>5.8139534883720929E-4</v>
      </c>
      <c r="P132" s="111">
        <v>1.4923076923076923</v>
      </c>
      <c r="Q132" s="110">
        <v>9</v>
      </c>
      <c r="R132" s="110">
        <v>2</v>
      </c>
      <c r="S132" s="110">
        <v>15</v>
      </c>
      <c r="T132" s="110">
        <v>123</v>
      </c>
      <c r="U132" s="110"/>
      <c r="V132" s="110">
        <v>5</v>
      </c>
      <c r="W132" s="110">
        <v>3</v>
      </c>
      <c r="X132" s="110">
        <v>20</v>
      </c>
      <c r="Y132" s="110">
        <v>13</v>
      </c>
      <c r="Z132" s="110">
        <v>0</v>
      </c>
      <c r="AA132" s="110"/>
      <c r="AB132" s="112">
        <v>41</v>
      </c>
      <c r="AC132" s="110"/>
      <c r="AD132" s="111">
        <v>0.63076923076923075</v>
      </c>
      <c r="AE132" s="110"/>
      <c r="AF132" s="112">
        <v>7</v>
      </c>
      <c r="AG132" s="106" t="e">
        <f t="shared" si="24"/>
        <v>#DIV/0!</v>
      </c>
      <c r="AH132" s="106"/>
      <c r="AI132" s="159" t="s">
        <v>595</v>
      </c>
      <c r="AJ132" s="159" t="s">
        <v>596</v>
      </c>
      <c r="AK132" s="159" t="s">
        <v>1297</v>
      </c>
      <c r="AL132" s="159"/>
      <c r="AM132" s="159"/>
      <c r="AN132" s="159" t="s">
        <v>193</v>
      </c>
      <c r="AO132" s="159"/>
      <c r="AP132" s="160">
        <v>100</v>
      </c>
      <c r="AQ132" s="160">
        <v>0</v>
      </c>
      <c r="AR132" s="160">
        <v>0</v>
      </c>
      <c r="AS132" s="160">
        <v>100</v>
      </c>
      <c r="AT132" s="161" t="e">
        <f t="shared" si="32"/>
        <v>#DIV/0!</v>
      </c>
      <c r="AU132" s="160">
        <v>40</v>
      </c>
      <c r="AV132" s="161" t="s">
        <v>1123</v>
      </c>
      <c r="AW132" s="161" t="s">
        <v>1123</v>
      </c>
      <c r="AX132" s="161" t="s">
        <v>1153</v>
      </c>
      <c r="AZ132" s="427" t="e">
        <f t="shared" si="33"/>
        <v>#DIV/0!</v>
      </c>
      <c r="BA132" s="163"/>
    </row>
    <row r="133" spans="1:53" x14ac:dyDescent="0.25">
      <c r="A133" s="114" t="s">
        <v>587</v>
      </c>
      <c r="B133" s="76" t="s">
        <v>588</v>
      </c>
      <c r="C133" s="98" t="s">
        <v>1307</v>
      </c>
      <c r="D133" s="115" t="s">
        <v>239</v>
      </c>
      <c r="E133" s="115">
        <v>2.0579268292682928E-3</v>
      </c>
      <c r="F133" s="100"/>
      <c r="G133" s="108"/>
      <c r="H133" s="109" t="s">
        <v>1307</v>
      </c>
      <c r="I133" s="109" t="s">
        <v>239</v>
      </c>
      <c r="J133" s="109">
        <v>8.2317073170731705E-4</v>
      </c>
      <c r="K133" s="109"/>
      <c r="L133" s="109"/>
      <c r="M133" s="109" t="s">
        <v>1307</v>
      </c>
      <c r="N133" s="109" t="s">
        <v>239</v>
      </c>
      <c r="O133" s="110">
        <v>1.2347560975609756E-3</v>
      </c>
      <c r="P133" s="111">
        <v>0.27272727272727271</v>
      </c>
      <c r="Q133" s="110">
        <v>2</v>
      </c>
      <c r="R133" s="110">
        <v>1</v>
      </c>
      <c r="S133" s="110">
        <v>6</v>
      </c>
      <c r="T133" s="110">
        <v>18</v>
      </c>
      <c r="U133" s="110"/>
      <c r="V133" s="110">
        <v>0</v>
      </c>
      <c r="W133" s="110">
        <v>2</v>
      </c>
      <c r="X133" s="110">
        <v>0</v>
      </c>
      <c r="Y133" s="110">
        <v>0</v>
      </c>
      <c r="Z133" s="110">
        <v>0</v>
      </c>
      <c r="AA133" s="110"/>
      <c r="AB133" s="112">
        <v>2</v>
      </c>
      <c r="AC133" s="110"/>
      <c r="AD133" s="111">
        <v>6.0606060606060608E-2</v>
      </c>
      <c r="AE133" s="110"/>
      <c r="AF133" s="112">
        <v>1</v>
      </c>
      <c r="AG133" s="106" t="e">
        <f t="shared" si="24"/>
        <v>#DIV/0!</v>
      </c>
      <c r="AH133" s="106"/>
      <c r="AI133" s="159"/>
      <c r="AJ133" s="159"/>
      <c r="AK133" s="159"/>
      <c r="AL133" s="159"/>
      <c r="AM133" s="159"/>
      <c r="AN133" s="159"/>
      <c r="AO133" s="159"/>
      <c r="AP133" s="161"/>
      <c r="AQ133" s="161"/>
      <c r="AR133" s="161"/>
      <c r="AS133" s="161"/>
      <c r="AT133" s="161"/>
      <c r="AU133" s="161"/>
      <c r="AV133" s="162" t="s">
        <v>394</v>
      </c>
      <c r="AW133" s="162" t="s">
        <v>394</v>
      </c>
      <c r="AX133" s="162" t="s">
        <v>394</v>
      </c>
      <c r="BA133" s="163"/>
    </row>
    <row r="134" spans="1:53" x14ac:dyDescent="0.25">
      <c r="A134" s="114" t="s">
        <v>589</v>
      </c>
      <c r="B134" s="76" t="s">
        <v>590</v>
      </c>
      <c r="C134" s="98" t="s">
        <v>1308</v>
      </c>
      <c r="D134" s="115" t="s">
        <v>303</v>
      </c>
      <c r="E134" s="115">
        <v>2.9445073612684034E-4</v>
      </c>
      <c r="F134" s="100"/>
      <c r="G134" s="108"/>
      <c r="H134" s="109" t="s">
        <v>1308</v>
      </c>
      <c r="I134" s="109" t="s">
        <v>303</v>
      </c>
      <c r="J134" s="109">
        <v>2.2650056625141563E-4</v>
      </c>
      <c r="K134" s="109"/>
      <c r="L134" s="109"/>
      <c r="M134" s="109" t="s">
        <v>1308</v>
      </c>
      <c r="N134" s="109" t="s">
        <v>303</v>
      </c>
      <c r="O134" s="110">
        <v>6.7950169875424693E-5</v>
      </c>
      <c r="P134" s="111">
        <v>2.0909090909090908</v>
      </c>
      <c r="Q134" s="110">
        <v>18</v>
      </c>
      <c r="R134" s="110">
        <v>73</v>
      </c>
      <c r="S134" s="110">
        <v>20</v>
      </c>
      <c r="T134" s="110">
        <v>203</v>
      </c>
      <c r="U134" s="110"/>
      <c r="V134" s="110">
        <v>0</v>
      </c>
      <c r="W134" s="110">
        <v>10</v>
      </c>
      <c r="X134" s="110">
        <v>1</v>
      </c>
      <c r="Y134" s="110">
        <v>0</v>
      </c>
      <c r="Z134" s="110">
        <v>1</v>
      </c>
      <c r="AA134" s="110"/>
      <c r="AB134" s="112">
        <v>12</v>
      </c>
      <c r="AC134" s="110"/>
      <c r="AD134" s="111">
        <v>0.27272727272727271</v>
      </c>
      <c r="AE134" s="110"/>
      <c r="AF134" s="112">
        <v>13</v>
      </c>
      <c r="AG134" s="106" t="e">
        <f t="shared" si="24"/>
        <v>#DIV/0!</v>
      </c>
      <c r="AH134" s="106"/>
      <c r="AI134" s="159"/>
      <c r="AJ134" s="159" t="s">
        <v>1298</v>
      </c>
      <c r="AK134" s="159" t="s">
        <v>1299</v>
      </c>
      <c r="AL134" s="159"/>
      <c r="AM134" s="159" t="s">
        <v>329</v>
      </c>
      <c r="AN134" s="159" t="s">
        <v>329</v>
      </c>
      <c r="AO134" s="159"/>
      <c r="AP134" s="161" t="s">
        <v>551</v>
      </c>
      <c r="AQ134" s="161" t="s">
        <v>551</v>
      </c>
      <c r="AR134" s="161" t="s">
        <v>551</v>
      </c>
      <c r="AS134" s="161" t="s">
        <v>551</v>
      </c>
      <c r="AT134" s="161" t="e">
        <f t="shared" ref="AT134:AT141" si="34">AS134/VLOOKUP(AN134,$D$18:$G$436,4,FALSE)</f>
        <v>#VALUE!</v>
      </c>
      <c r="AU134" s="161" t="s">
        <v>551</v>
      </c>
      <c r="AV134" s="161" t="s">
        <v>551</v>
      </c>
      <c r="AW134" s="161" t="s">
        <v>551</v>
      </c>
      <c r="AX134" s="161" t="s">
        <v>551</v>
      </c>
      <c r="AZ134" s="427" t="e">
        <f t="shared" ref="AZ134:AZ141" si="35">AX134/VLOOKUP(AN134,$D$18:$G$436,4,FALSE)</f>
        <v>#VALUE!</v>
      </c>
      <c r="BA134" s="163"/>
    </row>
    <row r="135" spans="1:53" x14ac:dyDescent="0.25">
      <c r="A135" s="114" t="s">
        <v>591</v>
      </c>
      <c r="B135" s="76" t="s">
        <v>592</v>
      </c>
      <c r="C135" s="98" t="s">
        <v>1310</v>
      </c>
      <c r="D135" s="115" t="s">
        <v>611</v>
      </c>
      <c r="E135" s="115">
        <v>2.0701857859038632E-3</v>
      </c>
      <c r="F135" s="100"/>
      <c r="G135" s="108"/>
      <c r="H135" s="109" t="s">
        <v>1310</v>
      </c>
      <c r="I135" s="109" t="s">
        <v>611</v>
      </c>
      <c r="J135" s="109">
        <v>1.262164553229136E-3</v>
      </c>
      <c r="K135" s="109"/>
      <c r="L135" s="109"/>
      <c r="M135" s="109" t="s">
        <v>1310</v>
      </c>
      <c r="N135" s="109" t="s">
        <v>611</v>
      </c>
      <c r="O135" s="110">
        <v>8.0802123267472727E-4</v>
      </c>
      <c r="P135" s="111">
        <v>1.7142857142857142</v>
      </c>
      <c r="Q135" s="110">
        <v>7</v>
      </c>
      <c r="R135" s="110">
        <v>3</v>
      </c>
      <c r="S135" s="110">
        <v>3</v>
      </c>
      <c r="T135" s="110">
        <v>49</v>
      </c>
      <c r="U135" s="110"/>
      <c r="V135" s="110">
        <v>0</v>
      </c>
      <c r="W135" s="110">
        <v>11</v>
      </c>
      <c r="X135" s="110">
        <v>14</v>
      </c>
      <c r="Y135" s="110">
        <v>3</v>
      </c>
      <c r="Z135" s="110">
        <v>0</v>
      </c>
      <c r="AA135" s="110"/>
      <c r="AB135" s="112">
        <v>28</v>
      </c>
      <c r="AC135" s="110"/>
      <c r="AD135" s="111">
        <v>1.3333333333333333</v>
      </c>
      <c r="AE135" s="110"/>
      <c r="AF135" s="112">
        <v>0</v>
      </c>
      <c r="AG135" s="106" t="e">
        <f t="shared" si="24"/>
        <v>#DIV/0!</v>
      </c>
      <c r="AH135" s="106"/>
      <c r="AI135" s="159" t="s">
        <v>597</v>
      </c>
      <c r="AJ135" s="159" t="s">
        <v>598</v>
      </c>
      <c r="AK135" s="159" t="s">
        <v>1300</v>
      </c>
      <c r="AL135" s="159"/>
      <c r="AM135" s="159"/>
      <c r="AN135" s="159" t="s">
        <v>30</v>
      </c>
      <c r="AO135" s="159"/>
      <c r="AP135" s="160">
        <v>80</v>
      </c>
      <c r="AQ135" s="160">
        <v>50</v>
      </c>
      <c r="AR135" s="160">
        <v>0</v>
      </c>
      <c r="AS135" s="160">
        <v>120</v>
      </c>
      <c r="AT135" s="161" t="e">
        <f t="shared" si="34"/>
        <v>#DIV/0!</v>
      </c>
      <c r="AU135" s="160">
        <v>170</v>
      </c>
      <c r="AV135" s="161" t="s">
        <v>1119</v>
      </c>
      <c r="AW135" s="161" t="s">
        <v>1123</v>
      </c>
      <c r="AX135" s="161" t="s">
        <v>1176</v>
      </c>
      <c r="AZ135" s="427" t="e">
        <f t="shared" si="35"/>
        <v>#DIV/0!</v>
      </c>
      <c r="BA135" s="163"/>
    </row>
    <row r="136" spans="1:53" x14ac:dyDescent="0.25">
      <c r="A136" s="114" t="s">
        <v>593</v>
      </c>
      <c r="B136" s="76" t="s">
        <v>594</v>
      </c>
      <c r="C136" s="98" t="s">
        <v>1311</v>
      </c>
      <c r="D136" s="115" t="s">
        <v>67</v>
      </c>
      <c r="E136" s="115">
        <v>3.6096718480138168E-3</v>
      </c>
      <c r="F136" s="100"/>
      <c r="G136" s="108"/>
      <c r="H136" s="109" t="s">
        <v>1311</v>
      </c>
      <c r="I136" s="109" t="s">
        <v>67</v>
      </c>
      <c r="J136" s="109">
        <v>2.1070811744386873E-3</v>
      </c>
      <c r="K136" s="109"/>
      <c r="L136" s="109"/>
      <c r="M136" s="109" t="s">
        <v>1311</v>
      </c>
      <c r="N136" s="109" t="s">
        <v>67</v>
      </c>
      <c r="O136" s="110">
        <v>1.4853195164075993E-3</v>
      </c>
      <c r="P136" s="111">
        <v>1.1578947368421053</v>
      </c>
      <c r="Q136" s="110">
        <v>8</v>
      </c>
      <c r="R136" s="110">
        <v>10</v>
      </c>
      <c r="S136" s="110">
        <v>34</v>
      </c>
      <c r="T136" s="110">
        <v>96</v>
      </c>
      <c r="U136" s="110"/>
      <c r="V136" s="110">
        <v>1</v>
      </c>
      <c r="W136" s="110">
        <v>0</v>
      </c>
      <c r="X136" s="110">
        <v>0</v>
      </c>
      <c r="Y136" s="110">
        <v>0</v>
      </c>
      <c r="Z136" s="110">
        <v>0</v>
      </c>
      <c r="AA136" s="110"/>
      <c r="AB136" s="112">
        <v>1</v>
      </c>
      <c r="AC136" s="110"/>
      <c r="AD136" s="111">
        <v>2.6315789473684209E-2</v>
      </c>
      <c r="AE136" s="110"/>
      <c r="AF136" s="112">
        <v>0</v>
      </c>
      <c r="AG136" s="106" t="e">
        <f t="shared" si="24"/>
        <v>#DIV/0!</v>
      </c>
      <c r="AH136" s="106"/>
      <c r="AI136" s="159" t="s">
        <v>599</v>
      </c>
      <c r="AJ136" s="159" t="s">
        <v>600</v>
      </c>
      <c r="AK136" s="159" t="s">
        <v>1301</v>
      </c>
      <c r="AL136" s="159"/>
      <c r="AM136" s="159"/>
      <c r="AN136" s="159" t="s">
        <v>90</v>
      </c>
      <c r="AO136" s="159"/>
      <c r="AP136" s="160">
        <v>330</v>
      </c>
      <c r="AQ136" s="160">
        <v>50</v>
      </c>
      <c r="AR136" s="160">
        <v>0</v>
      </c>
      <c r="AS136" s="160">
        <v>380</v>
      </c>
      <c r="AT136" s="161" t="e">
        <f t="shared" si="34"/>
        <v>#DIV/0!</v>
      </c>
      <c r="AU136" s="160">
        <v>460</v>
      </c>
      <c r="AV136" s="161" t="s">
        <v>1246</v>
      </c>
      <c r="AW136" s="161" t="s">
        <v>1123</v>
      </c>
      <c r="AX136" s="161" t="s">
        <v>1302</v>
      </c>
      <c r="AZ136" s="427" t="e">
        <f t="shared" si="35"/>
        <v>#DIV/0!</v>
      </c>
      <c r="BA136" s="163"/>
    </row>
    <row r="137" spans="1:53" x14ac:dyDescent="0.25">
      <c r="A137" s="114" t="s">
        <v>595</v>
      </c>
      <c r="B137" s="76" t="s">
        <v>596</v>
      </c>
      <c r="C137" s="98" t="s">
        <v>1313</v>
      </c>
      <c r="D137" s="115" t="s">
        <v>77</v>
      </c>
      <c r="E137" s="115">
        <v>1.1024643320363165E-3</v>
      </c>
      <c r="F137" s="100"/>
      <c r="G137" s="108"/>
      <c r="H137" s="109" t="s">
        <v>1313</v>
      </c>
      <c r="I137" s="109" t="s">
        <v>77</v>
      </c>
      <c r="J137" s="109">
        <v>6.6147859922178988E-4</v>
      </c>
      <c r="K137" s="109"/>
      <c r="L137" s="109"/>
      <c r="M137" s="109" t="s">
        <v>1313</v>
      </c>
      <c r="N137" s="109" t="s">
        <v>77</v>
      </c>
      <c r="O137" s="110">
        <v>4.4098573281452658E-4</v>
      </c>
      <c r="P137" s="111">
        <v>0.34782608695652173</v>
      </c>
      <c r="Q137" s="110">
        <v>4</v>
      </c>
      <c r="R137" s="110">
        <v>2</v>
      </c>
      <c r="S137" s="110">
        <v>0</v>
      </c>
      <c r="T137" s="110">
        <v>14</v>
      </c>
      <c r="U137" s="110"/>
      <c r="V137" s="110">
        <v>1</v>
      </c>
      <c r="W137" s="110">
        <v>1</v>
      </c>
      <c r="X137" s="110">
        <v>0</v>
      </c>
      <c r="Y137" s="110">
        <v>0</v>
      </c>
      <c r="Z137" s="110">
        <v>0</v>
      </c>
      <c r="AA137" s="110"/>
      <c r="AB137" s="112">
        <v>2</v>
      </c>
      <c r="AC137" s="110"/>
      <c r="AD137" s="111">
        <v>8.6956521739130432E-2</v>
      </c>
      <c r="AE137" s="110"/>
      <c r="AF137" s="112">
        <v>1</v>
      </c>
      <c r="AG137" s="106" t="e">
        <f t="shared" si="24"/>
        <v>#DIV/0!</v>
      </c>
      <c r="AH137" s="106"/>
      <c r="AI137" s="159" t="s">
        <v>601</v>
      </c>
      <c r="AJ137" s="159" t="s">
        <v>602</v>
      </c>
      <c r="AK137" s="159" t="s">
        <v>1303</v>
      </c>
      <c r="AL137" s="159"/>
      <c r="AM137" s="159"/>
      <c r="AN137" s="159" t="s">
        <v>154</v>
      </c>
      <c r="AO137" s="159"/>
      <c r="AP137" s="160">
        <v>230</v>
      </c>
      <c r="AQ137" s="160">
        <v>20</v>
      </c>
      <c r="AR137" s="160">
        <v>0</v>
      </c>
      <c r="AS137" s="160">
        <v>240</v>
      </c>
      <c r="AT137" s="161" t="e">
        <f t="shared" si="34"/>
        <v>#DIV/0!</v>
      </c>
      <c r="AU137" s="160">
        <v>180</v>
      </c>
      <c r="AV137" s="161" t="s">
        <v>1178</v>
      </c>
      <c r="AW137" s="161" t="s">
        <v>1123</v>
      </c>
      <c r="AX137" s="161" t="s">
        <v>1182</v>
      </c>
      <c r="AZ137" s="427" t="e">
        <f t="shared" si="35"/>
        <v>#DIV/0!</v>
      </c>
      <c r="BA137" s="163"/>
    </row>
    <row r="138" spans="1:53" x14ac:dyDescent="0.25">
      <c r="A138" s="76"/>
      <c r="B138" s="76"/>
      <c r="C138" s="98" t="s">
        <v>1314</v>
      </c>
      <c r="D138" s="98" t="s">
        <v>91</v>
      </c>
      <c r="E138" s="99">
        <v>6.0747663551401871E-4</v>
      </c>
      <c r="F138" s="100"/>
      <c r="G138" s="108"/>
      <c r="H138" s="109" t="s">
        <v>1314</v>
      </c>
      <c r="I138" s="109" t="s">
        <v>91</v>
      </c>
      <c r="J138" s="109">
        <v>3.2710280373831778E-4</v>
      </c>
      <c r="K138" s="109"/>
      <c r="L138" s="109"/>
      <c r="M138" s="109" t="s">
        <v>1314</v>
      </c>
      <c r="N138" s="109" t="s">
        <v>91</v>
      </c>
      <c r="O138" s="110">
        <v>2.8037383177570094E-4</v>
      </c>
      <c r="P138" s="111" t="s">
        <v>394</v>
      </c>
      <c r="Q138" s="110" t="s">
        <v>394</v>
      </c>
      <c r="R138" s="110" t="s">
        <v>394</v>
      </c>
      <c r="S138" s="110" t="s">
        <v>394</v>
      </c>
      <c r="T138" s="110" t="s">
        <v>394</v>
      </c>
      <c r="U138" s="110"/>
      <c r="V138" s="110" t="s">
        <v>394</v>
      </c>
      <c r="W138" s="110" t="s">
        <v>394</v>
      </c>
      <c r="X138" s="110" t="s">
        <v>394</v>
      </c>
      <c r="Y138" s="110" t="s">
        <v>394</v>
      </c>
      <c r="Z138" s="110" t="s">
        <v>394</v>
      </c>
      <c r="AA138" s="110"/>
      <c r="AB138" s="112" t="s">
        <v>394</v>
      </c>
      <c r="AC138" s="110"/>
      <c r="AD138" s="111" t="s">
        <v>394</v>
      </c>
      <c r="AE138" s="110"/>
      <c r="AF138" s="112" t="s">
        <v>394</v>
      </c>
      <c r="AG138" s="106" t="e">
        <f t="shared" si="24"/>
        <v>#VALUE!</v>
      </c>
      <c r="AH138" s="106"/>
      <c r="AI138" s="159" t="s">
        <v>603</v>
      </c>
      <c r="AJ138" s="159" t="s">
        <v>604</v>
      </c>
      <c r="AK138" s="159" t="s">
        <v>1304</v>
      </c>
      <c r="AL138" s="159"/>
      <c r="AM138" s="159"/>
      <c r="AN138" s="159" t="s">
        <v>182</v>
      </c>
      <c r="AO138" s="159"/>
      <c r="AP138" s="160">
        <v>360</v>
      </c>
      <c r="AQ138" s="160">
        <v>100</v>
      </c>
      <c r="AR138" s="160">
        <v>0</v>
      </c>
      <c r="AS138" s="160">
        <v>450</v>
      </c>
      <c r="AT138" s="161" t="e">
        <f t="shared" si="34"/>
        <v>#DIV/0!</v>
      </c>
      <c r="AU138" s="160">
        <v>460</v>
      </c>
      <c r="AV138" s="161" t="s">
        <v>1163</v>
      </c>
      <c r="AW138" s="161" t="s">
        <v>1123</v>
      </c>
      <c r="AX138" s="161" t="s">
        <v>1305</v>
      </c>
      <c r="AZ138" s="427" t="e">
        <f t="shared" si="35"/>
        <v>#DIV/0!</v>
      </c>
      <c r="BA138" s="163"/>
    </row>
    <row r="139" spans="1:53" x14ac:dyDescent="0.25">
      <c r="A139" s="96"/>
      <c r="B139" s="96">
        <v>32</v>
      </c>
      <c r="C139" s="98" t="s">
        <v>1315</v>
      </c>
      <c r="D139" s="97" t="s">
        <v>143</v>
      </c>
      <c r="E139" s="99">
        <v>1.7324561403508772E-3</v>
      </c>
      <c r="F139" s="100"/>
      <c r="G139" s="108"/>
      <c r="H139" s="109" t="s">
        <v>1315</v>
      </c>
      <c r="I139" s="109" t="s">
        <v>143</v>
      </c>
      <c r="J139" s="109">
        <v>8.0043859649122804E-4</v>
      </c>
      <c r="K139" s="109"/>
      <c r="L139" s="109"/>
      <c r="M139" s="109" t="s">
        <v>1315</v>
      </c>
      <c r="N139" s="109" t="s">
        <v>143</v>
      </c>
      <c r="O139" s="110">
        <v>9.3201754385964909E-4</v>
      </c>
      <c r="P139" s="111" t="s">
        <v>394</v>
      </c>
      <c r="Q139" s="110" t="s">
        <v>394</v>
      </c>
      <c r="R139" s="110" t="s">
        <v>394</v>
      </c>
      <c r="S139" s="110" t="s">
        <v>394</v>
      </c>
      <c r="T139" s="110" t="s">
        <v>394</v>
      </c>
      <c r="U139" s="110"/>
      <c r="V139" s="110" t="s">
        <v>394</v>
      </c>
      <c r="W139" s="110" t="s">
        <v>394</v>
      </c>
      <c r="X139" s="110" t="s">
        <v>394</v>
      </c>
      <c r="Y139" s="110" t="s">
        <v>394</v>
      </c>
      <c r="Z139" s="110" t="s">
        <v>394</v>
      </c>
      <c r="AA139" s="110"/>
      <c r="AB139" s="112" t="s">
        <v>394</v>
      </c>
      <c r="AC139" s="110"/>
      <c r="AD139" s="111" t="s">
        <v>394</v>
      </c>
      <c r="AE139" s="110"/>
      <c r="AF139" s="112" t="s">
        <v>394</v>
      </c>
      <c r="AG139" s="106" t="e">
        <f t="shared" si="24"/>
        <v>#VALUE!</v>
      </c>
      <c r="AH139" s="106"/>
      <c r="AI139" s="159" t="s">
        <v>605</v>
      </c>
      <c r="AJ139" s="159" t="s">
        <v>606</v>
      </c>
      <c r="AK139" s="159" t="s">
        <v>1306</v>
      </c>
      <c r="AL139" s="159"/>
      <c r="AM139" s="159"/>
      <c r="AN139" s="159" t="s">
        <v>238</v>
      </c>
      <c r="AO139" s="159"/>
      <c r="AP139" s="160">
        <v>110</v>
      </c>
      <c r="AQ139" s="160">
        <v>80</v>
      </c>
      <c r="AR139" s="160">
        <v>0</v>
      </c>
      <c r="AS139" s="160">
        <v>190</v>
      </c>
      <c r="AT139" s="161" t="e">
        <f t="shared" si="34"/>
        <v>#DIV/0!</v>
      </c>
      <c r="AU139" s="160">
        <v>210</v>
      </c>
      <c r="AV139" s="161" t="s">
        <v>1135</v>
      </c>
      <c r="AW139" s="161" t="s">
        <v>1123</v>
      </c>
      <c r="AX139" s="161" t="s">
        <v>1193</v>
      </c>
      <c r="AZ139" s="427" t="e">
        <f t="shared" si="35"/>
        <v>#DIV/0!</v>
      </c>
      <c r="BA139" s="163"/>
    </row>
    <row r="140" spans="1:53" x14ac:dyDescent="0.25">
      <c r="A140" s="114" t="s">
        <v>597</v>
      </c>
      <c r="B140" s="76" t="s">
        <v>598</v>
      </c>
      <c r="C140" s="98" t="s">
        <v>1316</v>
      </c>
      <c r="D140" s="115" t="s">
        <v>189</v>
      </c>
      <c r="E140" s="115">
        <v>3.5943579766536966E-3</v>
      </c>
      <c r="F140" s="100"/>
      <c r="G140" s="108"/>
      <c r="H140" s="109" t="s">
        <v>1316</v>
      </c>
      <c r="I140" s="109" t="s">
        <v>189</v>
      </c>
      <c r="J140" s="109">
        <v>2.2568093385214008E-3</v>
      </c>
      <c r="K140" s="109"/>
      <c r="L140" s="109"/>
      <c r="M140" s="109" t="s">
        <v>1316</v>
      </c>
      <c r="N140" s="109" t="s">
        <v>189</v>
      </c>
      <c r="O140" s="110">
        <v>1.3375486381322957E-3</v>
      </c>
      <c r="P140" s="111">
        <v>0.6</v>
      </c>
      <c r="Q140" s="110">
        <v>15</v>
      </c>
      <c r="R140" s="110">
        <v>11</v>
      </c>
      <c r="S140" s="110">
        <v>50</v>
      </c>
      <c r="T140" s="110">
        <v>91</v>
      </c>
      <c r="U140" s="110"/>
      <c r="V140" s="110">
        <v>0</v>
      </c>
      <c r="W140" s="110">
        <v>3</v>
      </c>
      <c r="X140" s="110">
        <v>12</v>
      </c>
      <c r="Y140" s="110">
        <v>0</v>
      </c>
      <c r="Z140" s="110">
        <v>0</v>
      </c>
      <c r="AA140" s="110"/>
      <c r="AB140" s="112">
        <v>15</v>
      </c>
      <c r="AC140" s="110"/>
      <c r="AD140" s="111">
        <v>0.6</v>
      </c>
      <c r="AE140" s="110"/>
      <c r="AF140" s="112">
        <v>0</v>
      </c>
      <c r="AG140" s="106" t="e">
        <f t="shared" si="24"/>
        <v>#DIV/0!</v>
      </c>
      <c r="AH140" s="106"/>
      <c r="AI140" s="159" t="s">
        <v>607</v>
      </c>
      <c r="AJ140" s="159" t="s">
        <v>608</v>
      </c>
      <c r="AK140" s="159" t="s">
        <v>1307</v>
      </c>
      <c r="AL140" s="159"/>
      <c r="AM140" s="159"/>
      <c r="AN140" s="159" t="s">
        <v>239</v>
      </c>
      <c r="AO140" s="159"/>
      <c r="AP140" s="161" t="s">
        <v>551</v>
      </c>
      <c r="AQ140" s="161" t="s">
        <v>551</v>
      </c>
      <c r="AR140" s="161" t="s">
        <v>551</v>
      </c>
      <c r="AS140" s="161" t="s">
        <v>551</v>
      </c>
      <c r="AT140" s="161" t="e">
        <f t="shared" si="34"/>
        <v>#VALUE!</v>
      </c>
      <c r="AU140" s="161" t="s">
        <v>551</v>
      </c>
      <c r="AV140" s="161" t="s">
        <v>551</v>
      </c>
      <c r="AW140" s="161" t="s">
        <v>551</v>
      </c>
      <c r="AX140" s="161" t="s">
        <v>551</v>
      </c>
      <c r="AZ140" s="427" t="e">
        <f t="shared" si="35"/>
        <v>#VALUE!</v>
      </c>
      <c r="BA140" s="163"/>
    </row>
    <row r="141" spans="1:53" x14ac:dyDescent="0.25">
      <c r="A141" s="114" t="s">
        <v>599</v>
      </c>
      <c r="B141" s="76" t="s">
        <v>600</v>
      </c>
      <c r="C141" s="98" t="s">
        <v>1318</v>
      </c>
      <c r="D141" s="115" t="s">
        <v>242</v>
      </c>
      <c r="E141" s="115">
        <v>3.9627039627039627E-4</v>
      </c>
      <c r="F141" s="100"/>
      <c r="G141" s="108"/>
      <c r="H141" s="109" t="s">
        <v>1318</v>
      </c>
      <c r="I141" s="109" t="s">
        <v>242</v>
      </c>
      <c r="J141" s="109">
        <v>3.0303030303030303E-4</v>
      </c>
      <c r="K141" s="109"/>
      <c r="L141" s="109"/>
      <c r="M141" s="109" t="s">
        <v>1318</v>
      </c>
      <c r="N141" s="109" t="s">
        <v>242</v>
      </c>
      <c r="O141" s="110">
        <v>1.048951048951049E-4</v>
      </c>
      <c r="P141" s="111">
        <v>1.278688524590164</v>
      </c>
      <c r="Q141" s="110">
        <v>9</v>
      </c>
      <c r="R141" s="110">
        <v>8</v>
      </c>
      <c r="S141" s="110">
        <v>58</v>
      </c>
      <c r="T141" s="110">
        <v>153</v>
      </c>
      <c r="U141" s="110"/>
      <c r="V141" s="110">
        <v>4</v>
      </c>
      <c r="W141" s="110">
        <v>5</v>
      </c>
      <c r="X141" s="110">
        <v>12</v>
      </c>
      <c r="Y141" s="110">
        <v>14</v>
      </c>
      <c r="Z141" s="110">
        <v>0</v>
      </c>
      <c r="AA141" s="110"/>
      <c r="AB141" s="112">
        <v>35</v>
      </c>
      <c r="AC141" s="110"/>
      <c r="AD141" s="111">
        <v>0.57377049180327866</v>
      </c>
      <c r="AE141" s="110"/>
      <c r="AF141" s="112">
        <v>6</v>
      </c>
      <c r="AG141" s="106" t="e">
        <f t="shared" si="24"/>
        <v>#DIV/0!</v>
      </c>
      <c r="AH141" s="106"/>
      <c r="AI141" s="159" t="s">
        <v>609</v>
      </c>
      <c r="AJ141" s="159" t="s">
        <v>610</v>
      </c>
      <c r="AK141" s="159" t="s">
        <v>1308</v>
      </c>
      <c r="AL141" s="159"/>
      <c r="AM141" s="159"/>
      <c r="AN141" s="159" t="s">
        <v>303</v>
      </c>
      <c r="AO141" s="159"/>
      <c r="AP141" s="160">
        <v>170</v>
      </c>
      <c r="AQ141" s="160">
        <v>60</v>
      </c>
      <c r="AR141" s="160">
        <v>0</v>
      </c>
      <c r="AS141" s="160">
        <v>230</v>
      </c>
      <c r="AT141" s="161" t="e">
        <f t="shared" si="34"/>
        <v>#DIV/0!</v>
      </c>
      <c r="AU141" s="160">
        <v>210</v>
      </c>
      <c r="AV141" s="161" t="s">
        <v>1147</v>
      </c>
      <c r="AW141" s="161" t="s">
        <v>1123</v>
      </c>
      <c r="AX141" s="161" t="s">
        <v>1114</v>
      </c>
      <c r="AZ141" s="427" t="e">
        <f t="shared" si="35"/>
        <v>#DIV/0!</v>
      </c>
      <c r="BA141" s="163"/>
    </row>
    <row r="142" spans="1:53" x14ac:dyDescent="0.25">
      <c r="A142" s="114" t="s">
        <v>601</v>
      </c>
      <c r="B142" s="76" t="s">
        <v>602</v>
      </c>
      <c r="C142" s="98" t="s">
        <v>1319</v>
      </c>
      <c r="D142" s="115" t="s">
        <v>297</v>
      </c>
      <c r="E142" s="115">
        <v>1.6910785619174435E-3</v>
      </c>
      <c r="F142" s="100"/>
      <c r="G142" s="108"/>
      <c r="H142" s="109" t="s">
        <v>1319</v>
      </c>
      <c r="I142" s="109" t="s">
        <v>297</v>
      </c>
      <c r="J142" s="109">
        <v>1.2250332889480692E-3</v>
      </c>
      <c r="K142" s="109"/>
      <c r="L142" s="109"/>
      <c r="M142" s="109" t="s">
        <v>1319</v>
      </c>
      <c r="N142" s="109" t="s">
        <v>297</v>
      </c>
      <c r="O142" s="110">
        <v>4.6604527296937416E-4</v>
      </c>
      <c r="P142" s="111">
        <v>1.8717948717948718</v>
      </c>
      <c r="Q142" s="110">
        <v>14</v>
      </c>
      <c r="R142" s="110">
        <v>5</v>
      </c>
      <c r="S142" s="110">
        <v>8</v>
      </c>
      <c r="T142" s="110">
        <v>100</v>
      </c>
      <c r="U142" s="110"/>
      <c r="V142" s="110">
        <v>0</v>
      </c>
      <c r="W142" s="110">
        <v>18</v>
      </c>
      <c r="X142" s="110">
        <v>0</v>
      </c>
      <c r="Y142" s="110">
        <v>4</v>
      </c>
      <c r="Z142" s="110">
        <v>0</v>
      </c>
      <c r="AA142" s="110"/>
      <c r="AB142" s="112">
        <v>22</v>
      </c>
      <c r="AC142" s="110"/>
      <c r="AD142" s="111">
        <v>0.5641025641025641</v>
      </c>
      <c r="AE142" s="110"/>
      <c r="AF142" s="112">
        <v>0</v>
      </c>
      <c r="AG142" s="106" t="e">
        <f t="shared" si="24"/>
        <v>#DIV/0!</v>
      </c>
      <c r="AH142" s="106"/>
      <c r="AI142" s="159"/>
      <c r="AJ142" s="159"/>
      <c r="AK142" s="159"/>
      <c r="AL142" s="159"/>
      <c r="AM142" s="159"/>
      <c r="AN142" s="159"/>
      <c r="AO142" s="159"/>
      <c r="AP142" s="161"/>
      <c r="AQ142" s="161"/>
      <c r="AR142" s="161"/>
      <c r="AS142" s="161"/>
      <c r="AT142" s="161"/>
      <c r="AU142" s="161"/>
      <c r="AV142" s="162" t="s">
        <v>394</v>
      </c>
      <c r="AW142" s="162" t="s">
        <v>394</v>
      </c>
      <c r="AX142" s="162" t="s">
        <v>394</v>
      </c>
      <c r="BA142" s="163"/>
    </row>
    <row r="143" spans="1:53" x14ac:dyDescent="0.25">
      <c r="A143" s="114" t="s">
        <v>603</v>
      </c>
      <c r="B143" s="76" t="s">
        <v>604</v>
      </c>
      <c r="C143" s="98" t="s">
        <v>1321</v>
      </c>
      <c r="D143" s="115" t="s">
        <v>1322</v>
      </c>
      <c r="E143" s="115">
        <v>7.2284499420177813E-4</v>
      </c>
      <c r="F143" s="100"/>
      <c r="G143" s="108"/>
      <c r="H143" s="109" t="s">
        <v>1321</v>
      </c>
      <c r="I143" s="109" t="s">
        <v>1322</v>
      </c>
      <c r="J143" s="109">
        <v>5.3343641283339776E-4</v>
      </c>
      <c r="K143" s="109"/>
      <c r="L143" s="109"/>
      <c r="M143" s="109" t="s">
        <v>1321</v>
      </c>
      <c r="N143" s="109" t="s">
        <v>1322</v>
      </c>
      <c r="O143" s="110">
        <v>1.8940858136838037E-4</v>
      </c>
      <c r="P143" s="111">
        <v>0.53488372093023251</v>
      </c>
      <c r="Q143" s="110">
        <v>4</v>
      </c>
      <c r="R143" s="110">
        <v>3</v>
      </c>
      <c r="S143" s="110">
        <v>1</v>
      </c>
      <c r="T143" s="110">
        <v>31</v>
      </c>
      <c r="U143" s="110"/>
      <c r="V143" s="110">
        <v>0</v>
      </c>
      <c r="W143" s="110">
        <v>0</v>
      </c>
      <c r="X143" s="110">
        <v>25</v>
      </c>
      <c r="Y143" s="110">
        <v>0</v>
      </c>
      <c r="Z143" s="110">
        <v>0</v>
      </c>
      <c r="AA143" s="110"/>
      <c r="AB143" s="112">
        <v>25</v>
      </c>
      <c r="AC143" s="110"/>
      <c r="AD143" s="111">
        <v>0.58139534883720934</v>
      </c>
      <c r="AE143" s="110"/>
      <c r="AF143" s="112">
        <v>0</v>
      </c>
      <c r="AG143" s="106" t="e">
        <f t="shared" si="24"/>
        <v>#DIV/0!</v>
      </c>
      <c r="AH143" s="106"/>
      <c r="AI143" s="159"/>
      <c r="AJ143" s="159" t="s">
        <v>1309</v>
      </c>
      <c r="AK143" s="159" t="s">
        <v>1310</v>
      </c>
      <c r="AL143" s="159"/>
      <c r="AM143" s="159" t="s">
        <v>611</v>
      </c>
      <c r="AN143" s="159" t="s">
        <v>611</v>
      </c>
      <c r="AO143" s="159"/>
      <c r="AP143" s="161" t="s">
        <v>551</v>
      </c>
      <c r="AQ143" s="161" t="s">
        <v>551</v>
      </c>
      <c r="AR143" s="161" t="s">
        <v>551</v>
      </c>
      <c r="AS143" s="161" t="s">
        <v>551</v>
      </c>
      <c r="AT143" s="161" t="e">
        <f t="shared" ref="AT143:AT150" si="36">AS143/VLOOKUP(AN143,$D$18:$G$436,4,FALSE)</f>
        <v>#VALUE!</v>
      </c>
      <c r="AU143" s="161" t="s">
        <v>551</v>
      </c>
      <c r="AV143" s="161" t="s">
        <v>551</v>
      </c>
      <c r="AW143" s="161" t="s">
        <v>551</v>
      </c>
      <c r="AX143" s="161" t="s">
        <v>551</v>
      </c>
      <c r="AZ143" s="427" t="e">
        <f t="shared" ref="AZ143:AZ150" si="37">AX143/VLOOKUP(AN143,$D$18:$G$436,4,FALSE)</f>
        <v>#VALUE!</v>
      </c>
      <c r="BA143" s="163"/>
    </row>
    <row r="144" spans="1:53" x14ac:dyDescent="0.25">
      <c r="A144" s="114" t="s">
        <v>605</v>
      </c>
      <c r="B144" s="76" t="s">
        <v>606</v>
      </c>
      <c r="C144" s="98" t="s">
        <v>1323</v>
      </c>
      <c r="D144" s="115" t="s">
        <v>7</v>
      </c>
      <c r="E144" s="115">
        <v>3.675213675213675E-4</v>
      </c>
      <c r="F144" s="100"/>
      <c r="G144" s="108"/>
      <c r="H144" s="109" t="s">
        <v>1323</v>
      </c>
      <c r="I144" s="109" t="s">
        <v>7</v>
      </c>
      <c r="J144" s="109">
        <v>3.5042735042735044E-4</v>
      </c>
      <c r="K144" s="109"/>
      <c r="L144" s="109"/>
      <c r="M144" s="109" t="s">
        <v>1323</v>
      </c>
      <c r="N144" s="109" t="s">
        <v>7</v>
      </c>
      <c r="O144" s="110">
        <v>1.7094017094017095E-5</v>
      </c>
      <c r="P144" s="111">
        <v>0.6</v>
      </c>
      <c r="Q144" s="110">
        <v>7</v>
      </c>
      <c r="R144" s="110">
        <v>6</v>
      </c>
      <c r="S144" s="110">
        <v>28</v>
      </c>
      <c r="T144" s="110">
        <v>62</v>
      </c>
      <c r="U144" s="110"/>
      <c r="V144" s="110">
        <v>0</v>
      </c>
      <c r="W144" s="110">
        <v>0</v>
      </c>
      <c r="X144" s="110">
        <v>21</v>
      </c>
      <c r="Y144" s="110">
        <v>0</v>
      </c>
      <c r="Z144" s="110">
        <v>2</v>
      </c>
      <c r="AA144" s="110"/>
      <c r="AB144" s="112">
        <v>23</v>
      </c>
      <c r="AC144" s="110"/>
      <c r="AD144" s="111">
        <v>0.65714285714285714</v>
      </c>
      <c r="AE144" s="110"/>
      <c r="AF144" s="112">
        <v>0</v>
      </c>
      <c r="AG144" s="106" t="e">
        <f t="shared" si="24"/>
        <v>#DIV/0!</v>
      </c>
      <c r="AH144" s="106"/>
      <c r="AI144" s="159" t="s">
        <v>612</v>
      </c>
      <c r="AJ144" s="159" t="s">
        <v>613</v>
      </c>
      <c r="AK144" s="159" t="s">
        <v>1311</v>
      </c>
      <c r="AL144" s="159"/>
      <c r="AM144" s="159"/>
      <c r="AN144" s="159" t="s">
        <v>67</v>
      </c>
      <c r="AO144" s="159"/>
      <c r="AP144" s="160">
        <v>300</v>
      </c>
      <c r="AQ144" s="160">
        <v>60</v>
      </c>
      <c r="AR144" s="160">
        <v>0</v>
      </c>
      <c r="AS144" s="160">
        <v>360</v>
      </c>
      <c r="AT144" s="161" t="e">
        <f t="shared" si="36"/>
        <v>#DIV/0!</v>
      </c>
      <c r="AU144" s="160">
        <v>290</v>
      </c>
      <c r="AV144" s="161" t="s">
        <v>1135</v>
      </c>
      <c r="AW144" s="161" t="s">
        <v>1123</v>
      </c>
      <c r="AX144" s="161" t="s">
        <v>1312</v>
      </c>
      <c r="AZ144" s="427" t="e">
        <f t="shared" si="37"/>
        <v>#DIV/0!</v>
      </c>
      <c r="BA144" s="163"/>
    </row>
    <row r="145" spans="1:53" x14ac:dyDescent="0.25">
      <c r="A145" s="114" t="s">
        <v>607</v>
      </c>
      <c r="B145" s="76" t="s">
        <v>608</v>
      </c>
      <c r="C145" s="98" t="s">
        <v>1324</v>
      </c>
      <c r="D145" s="115" t="s">
        <v>20</v>
      </c>
      <c r="E145" s="115">
        <v>7.2256913470115968E-4</v>
      </c>
      <c r="F145" s="100"/>
      <c r="G145" s="108"/>
      <c r="H145" s="109" t="s">
        <v>1324</v>
      </c>
      <c r="I145" s="109" t="s">
        <v>20</v>
      </c>
      <c r="J145" s="109">
        <v>6.4228367528991969E-4</v>
      </c>
      <c r="K145" s="109"/>
      <c r="L145" s="109"/>
      <c r="M145" s="109" t="s">
        <v>1324</v>
      </c>
      <c r="N145" s="109" t="s">
        <v>20</v>
      </c>
      <c r="O145" s="110">
        <v>8.0285459411239961E-5</v>
      </c>
      <c r="P145" s="111">
        <v>1.9818181818181819</v>
      </c>
      <c r="Q145" s="110">
        <v>14</v>
      </c>
      <c r="R145" s="110">
        <v>0</v>
      </c>
      <c r="S145" s="110">
        <v>11</v>
      </c>
      <c r="T145" s="110">
        <v>134</v>
      </c>
      <c r="U145" s="110"/>
      <c r="V145" s="110">
        <v>0</v>
      </c>
      <c r="W145" s="110">
        <v>0</v>
      </c>
      <c r="X145" s="110">
        <v>12</v>
      </c>
      <c r="Y145" s="110">
        <v>0</v>
      </c>
      <c r="Z145" s="110">
        <v>0</v>
      </c>
      <c r="AA145" s="110"/>
      <c r="AB145" s="112">
        <v>12</v>
      </c>
      <c r="AC145" s="110"/>
      <c r="AD145" s="111">
        <v>0.21818181818181817</v>
      </c>
      <c r="AE145" s="110"/>
      <c r="AF145" s="112">
        <v>0</v>
      </c>
      <c r="AG145" s="106" t="e">
        <f t="shared" si="24"/>
        <v>#DIV/0!</v>
      </c>
      <c r="AH145" s="106"/>
      <c r="AI145" s="159" t="s">
        <v>614</v>
      </c>
      <c r="AJ145" s="159" t="s">
        <v>615</v>
      </c>
      <c r="AK145" s="159" t="s">
        <v>1313</v>
      </c>
      <c r="AL145" s="159"/>
      <c r="AM145" s="159"/>
      <c r="AN145" s="159" t="s">
        <v>77</v>
      </c>
      <c r="AO145" s="159"/>
      <c r="AP145" s="160">
        <v>80</v>
      </c>
      <c r="AQ145" s="160">
        <v>20</v>
      </c>
      <c r="AR145" s="160">
        <v>0</v>
      </c>
      <c r="AS145" s="160">
        <v>90</v>
      </c>
      <c r="AT145" s="161" t="e">
        <f t="shared" si="36"/>
        <v>#DIV/0!</v>
      </c>
      <c r="AU145" s="160">
        <v>130</v>
      </c>
      <c r="AV145" s="161" t="s">
        <v>1119</v>
      </c>
      <c r="AW145" s="161" t="s">
        <v>1123</v>
      </c>
      <c r="AX145" s="161" t="s">
        <v>1147</v>
      </c>
      <c r="AZ145" s="427" t="e">
        <f t="shared" si="37"/>
        <v>#DIV/0!</v>
      </c>
      <c r="BA145" s="163"/>
    </row>
    <row r="146" spans="1:53" x14ac:dyDescent="0.25">
      <c r="A146" s="114" t="s">
        <v>609</v>
      </c>
      <c r="B146" s="76" t="s">
        <v>610</v>
      </c>
      <c r="C146" s="98" t="s">
        <v>1325</v>
      </c>
      <c r="D146" s="115" t="s">
        <v>43</v>
      </c>
      <c r="E146" s="115">
        <v>1.4535418583256669E-3</v>
      </c>
      <c r="F146" s="100"/>
      <c r="G146" s="108"/>
      <c r="H146" s="109" t="s">
        <v>1325</v>
      </c>
      <c r="I146" s="109" t="s">
        <v>43</v>
      </c>
      <c r="J146" s="109">
        <v>7.0837166513339472E-4</v>
      </c>
      <c r="K146" s="109"/>
      <c r="L146" s="109"/>
      <c r="M146" s="109" t="s">
        <v>1325</v>
      </c>
      <c r="N146" s="109" t="s">
        <v>43</v>
      </c>
      <c r="O146" s="110">
        <v>7.4517019319227226E-4</v>
      </c>
      <c r="P146" s="111">
        <v>0.97222222222222221</v>
      </c>
      <c r="Q146" s="110">
        <v>0</v>
      </c>
      <c r="R146" s="110">
        <v>2</v>
      </c>
      <c r="S146" s="110">
        <v>13</v>
      </c>
      <c r="T146" s="110">
        <v>50</v>
      </c>
      <c r="U146" s="110"/>
      <c r="V146" s="110">
        <v>0</v>
      </c>
      <c r="W146" s="110">
        <v>0</v>
      </c>
      <c r="X146" s="110">
        <v>0</v>
      </c>
      <c r="Y146" s="110">
        <v>0</v>
      </c>
      <c r="Z146" s="110">
        <v>0</v>
      </c>
      <c r="AA146" s="110"/>
      <c r="AB146" s="112">
        <v>0</v>
      </c>
      <c r="AC146" s="110"/>
      <c r="AD146" s="111">
        <v>0</v>
      </c>
      <c r="AE146" s="110"/>
      <c r="AF146" s="112">
        <v>0</v>
      </c>
      <c r="AG146" s="106" t="e">
        <f t="shared" si="24"/>
        <v>#DIV/0!</v>
      </c>
      <c r="AH146" s="106"/>
      <c r="AI146" s="159" t="s">
        <v>616</v>
      </c>
      <c r="AJ146" s="159" t="s">
        <v>617</v>
      </c>
      <c r="AK146" s="159" t="s">
        <v>1314</v>
      </c>
      <c r="AL146" s="159"/>
      <c r="AM146" s="159"/>
      <c r="AN146" s="159" t="s">
        <v>91</v>
      </c>
      <c r="AO146" s="159"/>
      <c r="AP146" s="160">
        <v>110</v>
      </c>
      <c r="AQ146" s="160">
        <v>50</v>
      </c>
      <c r="AR146" s="160">
        <v>0</v>
      </c>
      <c r="AS146" s="160">
        <v>160</v>
      </c>
      <c r="AT146" s="161" t="e">
        <f t="shared" si="36"/>
        <v>#DIV/0!</v>
      </c>
      <c r="AU146" s="160">
        <v>120</v>
      </c>
      <c r="AV146" s="161" t="s">
        <v>1157</v>
      </c>
      <c r="AW146" s="161" t="s">
        <v>1123</v>
      </c>
      <c r="AX146" s="161" t="s">
        <v>1149</v>
      </c>
      <c r="AZ146" s="427" t="e">
        <f t="shared" si="37"/>
        <v>#DIV/0!</v>
      </c>
      <c r="BA146" s="163"/>
    </row>
    <row r="147" spans="1:53" x14ac:dyDescent="0.25">
      <c r="A147" s="76"/>
      <c r="B147" s="76"/>
      <c r="C147" s="98" t="s">
        <v>1326</v>
      </c>
      <c r="D147" s="98" t="s">
        <v>109</v>
      </c>
      <c r="E147" s="99">
        <v>2.8495102404274265E-4</v>
      </c>
      <c r="F147" s="100"/>
      <c r="G147" s="108"/>
      <c r="H147" s="109" t="s">
        <v>1326</v>
      </c>
      <c r="I147" s="109" t="s">
        <v>109</v>
      </c>
      <c r="J147" s="109">
        <v>1.8699910952804985E-4</v>
      </c>
      <c r="K147" s="109"/>
      <c r="L147" s="109"/>
      <c r="M147" s="109" t="s">
        <v>1326</v>
      </c>
      <c r="N147" s="109" t="s">
        <v>109</v>
      </c>
      <c r="O147" s="110">
        <v>1.068566340160285E-4</v>
      </c>
      <c r="P147" s="111" t="s">
        <v>394</v>
      </c>
      <c r="Q147" s="110" t="s">
        <v>394</v>
      </c>
      <c r="R147" s="110" t="s">
        <v>394</v>
      </c>
      <c r="S147" s="110" t="s">
        <v>394</v>
      </c>
      <c r="T147" s="110" t="s">
        <v>394</v>
      </c>
      <c r="U147" s="110"/>
      <c r="V147" s="110" t="s">
        <v>394</v>
      </c>
      <c r="W147" s="110" t="s">
        <v>394</v>
      </c>
      <c r="X147" s="110" t="s">
        <v>394</v>
      </c>
      <c r="Y147" s="110" t="s">
        <v>394</v>
      </c>
      <c r="Z147" s="110" t="s">
        <v>394</v>
      </c>
      <c r="AA147" s="110"/>
      <c r="AB147" s="112" t="s">
        <v>394</v>
      </c>
      <c r="AC147" s="110"/>
      <c r="AD147" s="111" t="s">
        <v>394</v>
      </c>
      <c r="AE147" s="110"/>
      <c r="AF147" s="112" t="s">
        <v>394</v>
      </c>
      <c r="AG147" s="106" t="e">
        <f t="shared" si="24"/>
        <v>#VALUE!</v>
      </c>
      <c r="AH147" s="106"/>
      <c r="AI147" s="159" t="s">
        <v>618</v>
      </c>
      <c r="AJ147" s="159" t="s">
        <v>619</v>
      </c>
      <c r="AK147" s="159" t="s">
        <v>1315</v>
      </c>
      <c r="AL147" s="159"/>
      <c r="AM147" s="159"/>
      <c r="AN147" s="159" t="s">
        <v>143</v>
      </c>
      <c r="AO147" s="159"/>
      <c r="AP147" s="160">
        <v>190</v>
      </c>
      <c r="AQ147" s="160">
        <v>20</v>
      </c>
      <c r="AR147" s="160">
        <v>0</v>
      </c>
      <c r="AS147" s="160">
        <v>210</v>
      </c>
      <c r="AT147" s="161" t="e">
        <f t="shared" si="36"/>
        <v>#DIV/0!</v>
      </c>
      <c r="AU147" s="160">
        <v>320</v>
      </c>
      <c r="AV147" s="161" t="s">
        <v>1163</v>
      </c>
      <c r="AW147" s="161" t="s">
        <v>1123</v>
      </c>
      <c r="AX147" s="161" t="s">
        <v>1260</v>
      </c>
      <c r="AZ147" s="427" t="e">
        <f t="shared" si="37"/>
        <v>#DIV/0!</v>
      </c>
      <c r="BA147" s="163"/>
    </row>
    <row r="148" spans="1:53" x14ac:dyDescent="0.25">
      <c r="A148" s="96"/>
      <c r="B148" s="96">
        <v>34</v>
      </c>
      <c r="C148" s="98" t="s">
        <v>1327</v>
      </c>
      <c r="D148" s="97" t="s">
        <v>161</v>
      </c>
      <c r="E148" s="99">
        <v>8.6156824782187798E-4</v>
      </c>
      <c r="F148" s="100"/>
      <c r="G148" s="108"/>
      <c r="H148" s="109" t="s">
        <v>1327</v>
      </c>
      <c r="I148" s="109" t="s">
        <v>161</v>
      </c>
      <c r="J148" s="109">
        <v>8.1316553727008717E-4</v>
      </c>
      <c r="K148" s="109"/>
      <c r="L148" s="109"/>
      <c r="M148" s="109" t="s">
        <v>1327</v>
      </c>
      <c r="N148" s="109" t="s">
        <v>161</v>
      </c>
      <c r="O148" s="110">
        <v>4.8402710551790903E-5</v>
      </c>
      <c r="P148" s="111" t="s">
        <v>394</v>
      </c>
      <c r="Q148" s="110" t="s">
        <v>394</v>
      </c>
      <c r="R148" s="110" t="s">
        <v>394</v>
      </c>
      <c r="S148" s="110" t="s">
        <v>394</v>
      </c>
      <c r="T148" s="110" t="s">
        <v>394</v>
      </c>
      <c r="U148" s="110"/>
      <c r="V148" s="110" t="s">
        <v>394</v>
      </c>
      <c r="W148" s="110" t="s">
        <v>394</v>
      </c>
      <c r="X148" s="110" t="s">
        <v>394</v>
      </c>
      <c r="Y148" s="110" t="s">
        <v>394</v>
      </c>
      <c r="Z148" s="110" t="s">
        <v>394</v>
      </c>
      <c r="AA148" s="110"/>
      <c r="AB148" s="112" t="s">
        <v>394</v>
      </c>
      <c r="AC148" s="110"/>
      <c r="AD148" s="111" t="s">
        <v>394</v>
      </c>
      <c r="AE148" s="110"/>
      <c r="AF148" s="112" t="s">
        <v>394</v>
      </c>
      <c r="AG148" s="106" t="e">
        <f t="shared" si="24"/>
        <v>#VALUE!</v>
      </c>
      <c r="AH148" s="106"/>
      <c r="AI148" s="159" t="s">
        <v>620</v>
      </c>
      <c r="AJ148" s="159" t="s">
        <v>621</v>
      </c>
      <c r="AK148" s="159" t="s">
        <v>1316</v>
      </c>
      <c r="AL148" s="159"/>
      <c r="AM148" s="159"/>
      <c r="AN148" s="159" t="s">
        <v>189</v>
      </c>
      <c r="AO148" s="159"/>
      <c r="AP148" s="160">
        <v>250</v>
      </c>
      <c r="AQ148" s="160">
        <v>40</v>
      </c>
      <c r="AR148" s="160">
        <v>0</v>
      </c>
      <c r="AS148" s="160">
        <v>290</v>
      </c>
      <c r="AT148" s="161" t="e">
        <f t="shared" si="36"/>
        <v>#DIV/0!</v>
      </c>
      <c r="AU148" s="160">
        <v>320</v>
      </c>
      <c r="AV148" s="161" t="s">
        <v>1207</v>
      </c>
      <c r="AW148" s="161" t="s">
        <v>1123</v>
      </c>
      <c r="AX148" s="161" t="s">
        <v>1317</v>
      </c>
      <c r="AZ148" s="427" t="e">
        <f t="shared" si="37"/>
        <v>#DIV/0!</v>
      </c>
      <c r="BA148" s="163"/>
    </row>
    <row r="149" spans="1:53" x14ac:dyDescent="0.25">
      <c r="A149" s="114" t="s">
        <v>612</v>
      </c>
      <c r="B149" s="76" t="s">
        <v>613</v>
      </c>
      <c r="C149" s="98" t="s">
        <v>1328</v>
      </c>
      <c r="D149" s="115" t="s">
        <v>173</v>
      </c>
      <c r="E149" s="115">
        <v>8.8261253309797002E-4</v>
      </c>
      <c r="F149" s="100"/>
      <c r="G149" s="108"/>
      <c r="H149" s="109" t="s">
        <v>1328</v>
      </c>
      <c r="I149" s="109" t="s">
        <v>173</v>
      </c>
      <c r="J149" s="109">
        <v>7.0609002647837595E-4</v>
      </c>
      <c r="K149" s="109"/>
      <c r="L149" s="109"/>
      <c r="M149" s="109" t="s">
        <v>1328</v>
      </c>
      <c r="N149" s="109" t="s">
        <v>173</v>
      </c>
      <c r="O149" s="110">
        <v>1.6769638128861429E-4</v>
      </c>
      <c r="P149" s="111">
        <v>1.3913043478260869</v>
      </c>
      <c r="Q149" s="110">
        <v>4</v>
      </c>
      <c r="R149" s="110">
        <v>5</v>
      </c>
      <c r="S149" s="110">
        <v>13</v>
      </c>
      <c r="T149" s="110">
        <v>54</v>
      </c>
      <c r="U149" s="110"/>
      <c r="V149" s="110">
        <v>0</v>
      </c>
      <c r="W149" s="110">
        <v>7</v>
      </c>
      <c r="X149" s="110">
        <v>2</v>
      </c>
      <c r="Y149" s="110">
        <v>0</v>
      </c>
      <c r="Z149" s="110">
        <v>0</v>
      </c>
      <c r="AA149" s="110"/>
      <c r="AB149" s="112">
        <v>9</v>
      </c>
      <c r="AC149" s="110"/>
      <c r="AD149" s="111">
        <v>0.39130434782608697</v>
      </c>
      <c r="AE149" s="110"/>
      <c r="AF149" s="112">
        <v>0</v>
      </c>
      <c r="AG149" s="106" t="e">
        <f t="shared" si="24"/>
        <v>#DIV/0!</v>
      </c>
      <c r="AH149" s="106"/>
      <c r="AI149" s="159" t="s">
        <v>622</v>
      </c>
      <c r="AJ149" s="159" t="s">
        <v>623</v>
      </c>
      <c r="AK149" s="159" t="s">
        <v>1318</v>
      </c>
      <c r="AL149" s="159"/>
      <c r="AM149" s="159"/>
      <c r="AN149" s="159" t="s">
        <v>242</v>
      </c>
      <c r="AO149" s="159"/>
      <c r="AP149" s="160">
        <v>120</v>
      </c>
      <c r="AQ149" s="160">
        <v>20</v>
      </c>
      <c r="AR149" s="160">
        <v>0</v>
      </c>
      <c r="AS149" s="160">
        <v>130</v>
      </c>
      <c r="AT149" s="161" t="e">
        <f t="shared" si="36"/>
        <v>#DIV/0!</v>
      </c>
      <c r="AU149" s="160">
        <v>140</v>
      </c>
      <c r="AV149" s="161" t="s">
        <v>1123</v>
      </c>
      <c r="AW149" s="161" t="s">
        <v>1123</v>
      </c>
      <c r="AX149" s="161" t="s">
        <v>1239</v>
      </c>
      <c r="AZ149" s="427" t="e">
        <f t="shared" si="37"/>
        <v>#DIV/0!</v>
      </c>
      <c r="BA149" s="163"/>
    </row>
    <row r="150" spans="1:53" x14ac:dyDescent="0.25">
      <c r="A150" s="114" t="s">
        <v>614</v>
      </c>
      <c r="B150" s="76" t="s">
        <v>615</v>
      </c>
      <c r="C150" s="98" t="s">
        <v>1329</v>
      </c>
      <c r="D150" s="115" t="s">
        <v>218</v>
      </c>
      <c r="E150" s="115">
        <v>5.301645338208409E-4</v>
      </c>
      <c r="F150" s="100"/>
      <c r="G150" s="108"/>
      <c r="H150" s="109" t="s">
        <v>1329</v>
      </c>
      <c r="I150" s="109" t="s">
        <v>218</v>
      </c>
      <c r="J150" s="109">
        <v>3.5648994515539306E-4</v>
      </c>
      <c r="K150" s="109"/>
      <c r="L150" s="109"/>
      <c r="M150" s="109" t="s">
        <v>1329</v>
      </c>
      <c r="N150" s="109" t="s">
        <v>218</v>
      </c>
      <c r="O150" s="110">
        <v>1.7367458866544789E-4</v>
      </c>
      <c r="P150" s="111">
        <v>1.46875</v>
      </c>
      <c r="Q150" s="110">
        <v>22</v>
      </c>
      <c r="R150" s="110">
        <v>11</v>
      </c>
      <c r="S150" s="110">
        <v>6</v>
      </c>
      <c r="T150" s="110">
        <v>86</v>
      </c>
      <c r="U150" s="110"/>
      <c r="V150" s="110">
        <v>6</v>
      </c>
      <c r="W150" s="110">
        <v>2</v>
      </c>
      <c r="X150" s="110">
        <v>5</v>
      </c>
      <c r="Y150" s="110">
        <v>0</v>
      </c>
      <c r="Z150" s="110">
        <v>0</v>
      </c>
      <c r="AA150" s="110"/>
      <c r="AB150" s="112">
        <v>13</v>
      </c>
      <c r="AC150" s="110"/>
      <c r="AD150" s="111">
        <v>0.40625</v>
      </c>
      <c r="AE150" s="110"/>
      <c r="AF150" s="112">
        <v>7</v>
      </c>
      <c r="AG150" s="106" t="e">
        <f t="shared" si="24"/>
        <v>#DIV/0!</v>
      </c>
      <c r="AH150" s="106"/>
      <c r="AI150" s="159" t="s">
        <v>624</v>
      </c>
      <c r="AJ150" s="159" t="s">
        <v>625</v>
      </c>
      <c r="AK150" s="159" t="s">
        <v>1319</v>
      </c>
      <c r="AL150" s="159"/>
      <c r="AM150" s="159"/>
      <c r="AN150" s="159" t="s">
        <v>297</v>
      </c>
      <c r="AO150" s="159"/>
      <c r="AP150" s="161" t="s">
        <v>551</v>
      </c>
      <c r="AQ150" s="161" t="s">
        <v>551</v>
      </c>
      <c r="AR150" s="161" t="s">
        <v>551</v>
      </c>
      <c r="AS150" s="161" t="s">
        <v>551</v>
      </c>
      <c r="AT150" s="161" t="e">
        <f t="shared" si="36"/>
        <v>#VALUE!</v>
      </c>
      <c r="AU150" s="161" t="s">
        <v>551</v>
      </c>
      <c r="AV150" s="161" t="s">
        <v>551</v>
      </c>
      <c r="AW150" s="161" t="s">
        <v>551</v>
      </c>
      <c r="AX150" s="161" t="s">
        <v>551</v>
      </c>
      <c r="AZ150" s="427" t="e">
        <f t="shared" si="37"/>
        <v>#VALUE!</v>
      </c>
      <c r="BA150" s="163"/>
    </row>
    <row r="151" spans="1:53" x14ac:dyDescent="0.25">
      <c r="A151" s="114" t="s">
        <v>616</v>
      </c>
      <c r="B151" s="76" t="s">
        <v>617</v>
      </c>
      <c r="C151" s="98"/>
      <c r="D151" s="115"/>
      <c r="E151" s="115"/>
      <c r="F151" s="100"/>
      <c r="G151" s="108"/>
      <c r="H151" s="109"/>
      <c r="I151" s="109"/>
      <c r="J151" s="109"/>
      <c r="K151" s="109"/>
      <c r="L151" s="109"/>
      <c r="M151" s="109"/>
      <c r="N151" s="109"/>
      <c r="O151" s="110"/>
      <c r="P151" s="111">
        <v>1.5714285714285714</v>
      </c>
      <c r="Q151" s="110">
        <v>8</v>
      </c>
      <c r="R151" s="110">
        <v>11</v>
      </c>
      <c r="S151" s="110">
        <v>15</v>
      </c>
      <c r="T151" s="110">
        <v>89</v>
      </c>
      <c r="U151" s="110"/>
      <c r="V151" s="110">
        <v>1</v>
      </c>
      <c r="W151" s="110">
        <v>4</v>
      </c>
      <c r="X151" s="110">
        <v>9</v>
      </c>
      <c r="Y151" s="110">
        <v>0</v>
      </c>
      <c r="Z151" s="110">
        <v>0</v>
      </c>
      <c r="AA151" s="110"/>
      <c r="AB151" s="112">
        <v>14</v>
      </c>
      <c r="AC151" s="110"/>
      <c r="AD151" s="111">
        <v>0.4</v>
      </c>
      <c r="AE151" s="110"/>
      <c r="AF151" s="112">
        <v>0</v>
      </c>
      <c r="AG151" s="106" t="e">
        <f t="shared" si="24"/>
        <v>#DIV/0!</v>
      </c>
      <c r="AH151" s="106"/>
      <c r="AI151" s="159"/>
      <c r="AJ151" s="159"/>
      <c r="AK151" s="159"/>
      <c r="AL151" s="159"/>
      <c r="AM151" s="159"/>
      <c r="AN151" s="159"/>
      <c r="AO151" s="159"/>
      <c r="AP151" s="161"/>
      <c r="AQ151" s="161"/>
      <c r="AR151" s="161"/>
      <c r="AS151" s="161"/>
      <c r="AT151" s="161"/>
      <c r="AU151" s="161"/>
      <c r="AV151" s="162" t="s">
        <v>394</v>
      </c>
      <c r="AW151" s="162" t="s">
        <v>394</v>
      </c>
      <c r="AX151" s="162" t="s">
        <v>394</v>
      </c>
      <c r="BA151" s="163"/>
    </row>
    <row r="152" spans="1:53" x14ac:dyDescent="0.25">
      <c r="A152" s="114" t="s">
        <v>618</v>
      </c>
      <c r="B152" s="76" t="s">
        <v>619</v>
      </c>
      <c r="C152" s="98" t="s">
        <v>1330</v>
      </c>
      <c r="D152" s="115" t="s">
        <v>641</v>
      </c>
      <c r="E152" s="115" t="e">
        <v>#N/A</v>
      </c>
      <c r="F152" s="100"/>
      <c r="G152" s="108"/>
      <c r="H152" s="109" t="s">
        <v>1330</v>
      </c>
      <c r="I152" s="109" t="s">
        <v>641</v>
      </c>
      <c r="J152" s="109" t="e">
        <v>#N/A</v>
      </c>
      <c r="K152" s="109"/>
      <c r="L152" s="109"/>
      <c r="M152" s="109" t="s">
        <v>1330</v>
      </c>
      <c r="N152" s="109" t="s">
        <v>641</v>
      </c>
      <c r="O152" s="110" t="e">
        <v>#N/A</v>
      </c>
      <c r="P152" s="111">
        <v>2.1578947368421053</v>
      </c>
      <c r="Q152" s="110">
        <v>9</v>
      </c>
      <c r="R152" s="110">
        <v>7</v>
      </c>
      <c r="S152" s="110">
        <v>35</v>
      </c>
      <c r="T152" s="110">
        <v>133</v>
      </c>
      <c r="U152" s="110"/>
      <c r="V152" s="110">
        <v>0</v>
      </c>
      <c r="W152" s="110">
        <v>1</v>
      </c>
      <c r="X152" s="110">
        <v>4</v>
      </c>
      <c r="Y152" s="110">
        <v>15</v>
      </c>
      <c r="Z152" s="110">
        <v>0</v>
      </c>
      <c r="AA152" s="110"/>
      <c r="AB152" s="112">
        <v>20</v>
      </c>
      <c r="AC152" s="110"/>
      <c r="AD152" s="111">
        <v>0.52631578947368418</v>
      </c>
      <c r="AE152" s="110"/>
      <c r="AF152" s="112">
        <v>3</v>
      </c>
      <c r="AG152" s="106" t="e">
        <f t="shared" si="24"/>
        <v>#DIV/0!</v>
      </c>
      <c r="AH152" s="106"/>
      <c r="AI152" s="159"/>
      <c r="AJ152" s="159" t="s">
        <v>1320</v>
      </c>
      <c r="AK152" s="159" t="s">
        <v>1321</v>
      </c>
      <c r="AL152" s="159"/>
      <c r="AM152" s="159" t="s">
        <v>1322</v>
      </c>
      <c r="AN152" s="159" t="s">
        <v>1322</v>
      </c>
      <c r="AO152" s="159"/>
      <c r="AP152" s="161" t="s">
        <v>551</v>
      </c>
      <c r="AQ152" s="161" t="s">
        <v>551</v>
      </c>
      <c r="AR152" s="161" t="s">
        <v>551</v>
      </c>
      <c r="AS152" s="161" t="s">
        <v>551</v>
      </c>
      <c r="AT152" s="161" t="e">
        <f t="shared" ref="AT152:AT159" si="38">AS152/VLOOKUP(AN152,$D$18:$G$436,4,FALSE)</f>
        <v>#VALUE!</v>
      </c>
      <c r="AU152" s="161" t="s">
        <v>551</v>
      </c>
      <c r="AV152" s="161" t="s">
        <v>551</v>
      </c>
      <c r="AW152" s="161" t="s">
        <v>551</v>
      </c>
      <c r="AX152" s="161" t="s">
        <v>551</v>
      </c>
      <c r="AZ152" s="427" t="e">
        <f t="shared" ref="AZ152:AZ159" si="39">AX152/VLOOKUP(AN152,$D$18:$G$436,4,FALSE)</f>
        <v>#VALUE!</v>
      </c>
      <c r="BA152" s="163"/>
    </row>
    <row r="153" spans="1:53" x14ac:dyDescent="0.25">
      <c r="A153" s="114" t="s">
        <v>620</v>
      </c>
      <c r="B153" s="76" t="s">
        <v>621</v>
      </c>
      <c r="C153" s="98" t="s">
        <v>1334</v>
      </c>
      <c r="D153" s="115" t="s">
        <v>1801</v>
      </c>
      <c r="E153" s="115">
        <v>4.8514851485148515E-3</v>
      </c>
      <c r="F153" s="100"/>
      <c r="G153" s="108"/>
      <c r="H153" s="109" t="s">
        <v>1334</v>
      </c>
      <c r="I153" s="109" t="s">
        <v>1801</v>
      </c>
      <c r="J153" s="109">
        <v>4.3839383938393843E-3</v>
      </c>
      <c r="K153" s="109"/>
      <c r="L153" s="109"/>
      <c r="M153" s="109" t="s">
        <v>1334</v>
      </c>
      <c r="N153" s="109" t="s">
        <v>1801</v>
      </c>
      <c r="O153" s="110">
        <v>4.6204620462046204E-4</v>
      </c>
      <c r="P153" s="111">
        <v>3.2093023255813953</v>
      </c>
      <c r="Q153" s="110">
        <v>15</v>
      </c>
      <c r="R153" s="110">
        <v>36</v>
      </c>
      <c r="S153" s="110">
        <v>18</v>
      </c>
      <c r="T153" s="110">
        <v>345</v>
      </c>
      <c r="U153" s="110"/>
      <c r="V153" s="110">
        <v>8</v>
      </c>
      <c r="W153" s="110">
        <v>0</v>
      </c>
      <c r="X153" s="110">
        <v>0</v>
      </c>
      <c r="Y153" s="110">
        <v>0</v>
      </c>
      <c r="Z153" s="110">
        <v>9</v>
      </c>
      <c r="AA153" s="110"/>
      <c r="AB153" s="112">
        <v>17</v>
      </c>
      <c r="AC153" s="110"/>
      <c r="AD153" s="111">
        <v>0.19767441860465115</v>
      </c>
      <c r="AE153" s="110"/>
      <c r="AF153" s="112">
        <v>0</v>
      </c>
      <c r="AG153" s="106" t="e">
        <f t="shared" si="24"/>
        <v>#DIV/0!</v>
      </c>
      <c r="AH153" s="106"/>
      <c r="AI153" s="159" t="s">
        <v>626</v>
      </c>
      <c r="AJ153" s="159" t="s">
        <v>627</v>
      </c>
      <c r="AK153" s="159" t="s">
        <v>1323</v>
      </c>
      <c r="AL153" s="159"/>
      <c r="AM153" s="159"/>
      <c r="AN153" s="159" t="s">
        <v>7</v>
      </c>
      <c r="AO153" s="159"/>
      <c r="AP153" s="160">
        <v>240</v>
      </c>
      <c r="AQ153" s="160">
        <v>50</v>
      </c>
      <c r="AR153" s="160">
        <v>0</v>
      </c>
      <c r="AS153" s="160">
        <v>290</v>
      </c>
      <c r="AT153" s="161" t="e">
        <f t="shared" si="38"/>
        <v>#DIV/0!</v>
      </c>
      <c r="AU153" s="160">
        <v>250</v>
      </c>
      <c r="AV153" s="161" t="s">
        <v>1138</v>
      </c>
      <c r="AW153" s="161" t="s">
        <v>1123</v>
      </c>
      <c r="AX153" s="161" t="s">
        <v>1312</v>
      </c>
      <c r="AZ153" s="427" t="e">
        <f t="shared" si="39"/>
        <v>#DIV/0!</v>
      </c>
      <c r="BA153" s="163"/>
    </row>
    <row r="154" spans="1:53" x14ac:dyDescent="0.25">
      <c r="A154" s="114" t="s">
        <v>622</v>
      </c>
      <c r="B154" s="76" t="s">
        <v>623</v>
      </c>
      <c r="C154" s="98" t="s">
        <v>1335</v>
      </c>
      <c r="D154" s="115" t="s">
        <v>334</v>
      </c>
      <c r="E154" s="115">
        <v>9.251247920133111E-4</v>
      </c>
      <c r="F154" s="100"/>
      <c r="G154" s="108"/>
      <c r="H154" s="109" t="s">
        <v>1335</v>
      </c>
      <c r="I154" s="109" t="s">
        <v>334</v>
      </c>
      <c r="J154" s="109">
        <v>3.8269550748752082E-4</v>
      </c>
      <c r="K154" s="109"/>
      <c r="L154" s="109"/>
      <c r="M154" s="109" t="s">
        <v>1335</v>
      </c>
      <c r="N154" s="109" t="s">
        <v>334</v>
      </c>
      <c r="O154" s="110">
        <v>5.490848585690516E-4</v>
      </c>
      <c r="P154" s="111">
        <v>0.88888888888888884</v>
      </c>
      <c r="Q154" s="110">
        <v>4</v>
      </c>
      <c r="R154" s="110">
        <v>1</v>
      </c>
      <c r="S154" s="110">
        <v>8</v>
      </c>
      <c r="T154" s="110">
        <v>45</v>
      </c>
      <c r="U154" s="110"/>
      <c r="V154" s="110">
        <v>0</v>
      </c>
      <c r="W154" s="110">
        <v>0</v>
      </c>
      <c r="X154" s="110">
        <v>19</v>
      </c>
      <c r="Y154" s="110">
        <v>0</v>
      </c>
      <c r="Z154" s="110">
        <v>0</v>
      </c>
      <c r="AA154" s="110"/>
      <c r="AB154" s="112">
        <v>19</v>
      </c>
      <c r="AC154" s="110"/>
      <c r="AD154" s="111">
        <v>0.52777777777777779</v>
      </c>
      <c r="AE154" s="110"/>
      <c r="AF154" s="112">
        <v>0</v>
      </c>
      <c r="AG154" s="106" t="e">
        <f t="shared" si="24"/>
        <v>#DIV/0!</v>
      </c>
      <c r="AH154" s="106"/>
      <c r="AI154" s="159" t="s">
        <v>628</v>
      </c>
      <c r="AJ154" s="159" t="s">
        <v>629</v>
      </c>
      <c r="AK154" s="159" t="s">
        <v>1324</v>
      </c>
      <c r="AL154" s="159"/>
      <c r="AM154" s="159"/>
      <c r="AN154" s="159" t="s">
        <v>20</v>
      </c>
      <c r="AO154" s="159"/>
      <c r="AP154" s="160">
        <v>160</v>
      </c>
      <c r="AQ154" s="160">
        <v>0</v>
      </c>
      <c r="AR154" s="160">
        <v>0</v>
      </c>
      <c r="AS154" s="160">
        <v>160</v>
      </c>
      <c r="AT154" s="161" t="e">
        <f t="shared" si="38"/>
        <v>#DIV/0!</v>
      </c>
      <c r="AU154" s="160">
        <v>180</v>
      </c>
      <c r="AV154" s="161" t="s">
        <v>1123</v>
      </c>
      <c r="AW154" s="161" t="s">
        <v>1123</v>
      </c>
      <c r="AX154" s="161" t="s">
        <v>1129</v>
      </c>
      <c r="AZ154" s="427" t="e">
        <f t="shared" si="39"/>
        <v>#DIV/0!</v>
      </c>
      <c r="BA154" s="163"/>
    </row>
    <row r="155" spans="1:53" x14ac:dyDescent="0.25">
      <c r="A155" s="114" t="s">
        <v>624</v>
      </c>
      <c r="B155" s="76" t="s">
        <v>625</v>
      </c>
      <c r="C155" s="98" t="s">
        <v>1336</v>
      </c>
      <c r="D155" s="115" t="s">
        <v>258</v>
      </c>
      <c r="E155" s="115">
        <v>1.5885947046843177E-3</v>
      </c>
      <c r="F155" s="100"/>
      <c r="G155" s="108"/>
      <c r="H155" s="109" t="s">
        <v>1336</v>
      </c>
      <c r="I155" s="109" t="s">
        <v>258</v>
      </c>
      <c r="J155" s="109">
        <v>8.1466395112016296E-4</v>
      </c>
      <c r="K155" s="109"/>
      <c r="L155" s="109"/>
      <c r="M155" s="109" t="s">
        <v>1336</v>
      </c>
      <c r="N155" s="109" t="s">
        <v>258</v>
      </c>
      <c r="O155" s="110">
        <v>7.739307535641548E-4</v>
      </c>
      <c r="P155" s="111">
        <v>3.375</v>
      </c>
      <c r="Q155" s="110">
        <v>32</v>
      </c>
      <c r="R155" s="110">
        <v>41</v>
      </c>
      <c r="S155" s="110">
        <v>158</v>
      </c>
      <c r="T155" s="110">
        <v>339</v>
      </c>
      <c r="U155" s="110"/>
      <c r="V155" s="110">
        <v>0</v>
      </c>
      <c r="W155" s="110">
        <v>0</v>
      </c>
      <c r="X155" s="110">
        <v>0</v>
      </c>
      <c r="Y155" s="110">
        <v>26</v>
      </c>
      <c r="Z155" s="110">
        <v>0</v>
      </c>
      <c r="AA155" s="110"/>
      <c r="AB155" s="112">
        <v>26</v>
      </c>
      <c r="AC155" s="110"/>
      <c r="AD155" s="111">
        <v>0.8125</v>
      </c>
      <c r="AE155" s="110"/>
      <c r="AF155" s="112">
        <v>0</v>
      </c>
      <c r="AG155" s="106" t="e">
        <f t="shared" si="24"/>
        <v>#DIV/0!</v>
      </c>
      <c r="AH155" s="106"/>
      <c r="AI155" s="159" t="s">
        <v>630</v>
      </c>
      <c r="AJ155" s="159" t="s">
        <v>631</v>
      </c>
      <c r="AK155" s="159" t="s">
        <v>1325</v>
      </c>
      <c r="AL155" s="159"/>
      <c r="AM155" s="159"/>
      <c r="AN155" s="159" t="s">
        <v>43</v>
      </c>
      <c r="AO155" s="159"/>
      <c r="AP155" s="160">
        <v>80</v>
      </c>
      <c r="AQ155" s="160">
        <v>10</v>
      </c>
      <c r="AR155" s="160">
        <v>0</v>
      </c>
      <c r="AS155" s="160">
        <v>90</v>
      </c>
      <c r="AT155" s="161" t="e">
        <f t="shared" si="38"/>
        <v>#DIV/0!</v>
      </c>
      <c r="AU155" s="160">
        <v>140</v>
      </c>
      <c r="AV155" s="161" t="s">
        <v>1142</v>
      </c>
      <c r="AW155" s="161" t="s">
        <v>1123</v>
      </c>
      <c r="AX155" s="161" t="s">
        <v>1239</v>
      </c>
      <c r="AZ155" s="427" t="e">
        <f t="shared" si="39"/>
        <v>#DIV/0!</v>
      </c>
      <c r="BA155" s="163"/>
    </row>
    <row r="156" spans="1:53" x14ac:dyDescent="0.25">
      <c r="A156" s="76"/>
      <c r="B156" s="76"/>
      <c r="C156" s="98" t="s">
        <v>1337</v>
      </c>
      <c r="D156" s="98" t="s">
        <v>272</v>
      </c>
      <c r="E156" s="99">
        <v>1.2858013406459477E-3</v>
      </c>
      <c r="F156" s="100"/>
      <c r="G156" s="108"/>
      <c r="H156" s="109" t="s">
        <v>1337</v>
      </c>
      <c r="I156" s="109" t="s">
        <v>272</v>
      </c>
      <c r="J156" s="109">
        <v>7.8610603290676419E-4</v>
      </c>
      <c r="K156" s="109"/>
      <c r="L156" s="109"/>
      <c r="M156" s="109" t="s">
        <v>1337</v>
      </c>
      <c r="N156" s="109" t="s">
        <v>272</v>
      </c>
      <c r="O156" s="110">
        <v>4.996953077391834E-4</v>
      </c>
      <c r="P156" s="111" t="s">
        <v>394</v>
      </c>
      <c r="Q156" s="110" t="s">
        <v>394</v>
      </c>
      <c r="R156" s="110" t="s">
        <v>394</v>
      </c>
      <c r="S156" s="110" t="s">
        <v>394</v>
      </c>
      <c r="T156" s="110" t="s">
        <v>394</v>
      </c>
      <c r="U156" s="110"/>
      <c r="V156" s="110" t="s">
        <v>394</v>
      </c>
      <c r="W156" s="110" t="s">
        <v>394</v>
      </c>
      <c r="X156" s="110" t="s">
        <v>394</v>
      </c>
      <c r="Y156" s="110" t="s">
        <v>394</v>
      </c>
      <c r="Z156" s="110" t="s">
        <v>394</v>
      </c>
      <c r="AA156" s="110"/>
      <c r="AB156" s="112" t="s">
        <v>394</v>
      </c>
      <c r="AC156" s="110"/>
      <c r="AD156" s="111" t="s">
        <v>394</v>
      </c>
      <c r="AE156" s="110"/>
      <c r="AF156" s="112" t="s">
        <v>394</v>
      </c>
      <c r="AG156" s="106" t="e">
        <f t="shared" si="24"/>
        <v>#VALUE!</v>
      </c>
      <c r="AH156" s="106"/>
      <c r="AI156" s="159" t="s">
        <v>632</v>
      </c>
      <c r="AJ156" s="159" t="s">
        <v>633</v>
      </c>
      <c r="AK156" s="159" t="s">
        <v>1326</v>
      </c>
      <c r="AL156" s="159"/>
      <c r="AM156" s="159"/>
      <c r="AN156" s="159" t="s">
        <v>109</v>
      </c>
      <c r="AO156" s="159"/>
      <c r="AP156" s="160">
        <v>140</v>
      </c>
      <c r="AQ156" s="160">
        <v>50</v>
      </c>
      <c r="AR156" s="160">
        <v>0</v>
      </c>
      <c r="AS156" s="160">
        <v>190</v>
      </c>
      <c r="AT156" s="161" t="e">
        <f t="shared" si="38"/>
        <v>#DIV/0!</v>
      </c>
      <c r="AU156" s="160">
        <v>250</v>
      </c>
      <c r="AV156" s="161" t="s">
        <v>1142</v>
      </c>
      <c r="AW156" s="161" t="s">
        <v>1123</v>
      </c>
      <c r="AX156" s="161" t="s">
        <v>1193</v>
      </c>
      <c r="AZ156" s="427" t="e">
        <f t="shared" si="39"/>
        <v>#DIV/0!</v>
      </c>
      <c r="BA156" s="163"/>
    </row>
    <row r="157" spans="1:53" x14ac:dyDescent="0.25">
      <c r="A157" s="96"/>
      <c r="B157" s="96">
        <v>37</v>
      </c>
      <c r="C157" s="98" t="s">
        <v>1339</v>
      </c>
      <c r="D157" s="97" t="s">
        <v>337</v>
      </c>
      <c r="E157" s="99">
        <v>7.89881875671161E-4</v>
      </c>
      <c r="F157" s="100"/>
      <c r="G157" s="108"/>
      <c r="H157" s="109" t="s">
        <v>1339</v>
      </c>
      <c r="I157" s="109" t="s">
        <v>337</v>
      </c>
      <c r="J157" s="109">
        <v>5.7272401861353057E-4</v>
      </c>
      <c r="K157" s="109"/>
      <c r="L157" s="109"/>
      <c r="M157" s="109" t="s">
        <v>1339</v>
      </c>
      <c r="N157" s="109" t="s">
        <v>337</v>
      </c>
      <c r="O157" s="110">
        <v>2.1835103209640855E-4</v>
      </c>
      <c r="P157" s="111" t="s">
        <v>394</v>
      </c>
      <c r="Q157" s="110" t="s">
        <v>394</v>
      </c>
      <c r="R157" s="110" t="s">
        <v>394</v>
      </c>
      <c r="S157" s="110" t="s">
        <v>394</v>
      </c>
      <c r="T157" s="110" t="s">
        <v>394</v>
      </c>
      <c r="U157" s="110"/>
      <c r="V157" s="110" t="s">
        <v>394</v>
      </c>
      <c r="W157" s="110" t="s">
        <v>394</v>
      </c>
      <c r="X157" s="110" t="s">
        <v>394</v>
      </c>
      <c r="Y157" s="110" t="s">
        <v>394</v>
      </c>
      <c r="Z157" s="110" t="s">
        <v>394</v>
      </c>
      <c r="AA157" s="110"/>
      <c r="AB157" s="112" t="s">
        <v>394</v>
      </c>
      <c r="AC157" s="110"/>
      <c r="AD157" s="111" t="s">
        <v>394</v>
      </c>
      <c r="AE157" s="110"/>
      <c r="AF157" s="112" t="s">
        <v>394</v>
      </c>
      <c r="AG157" s="106" t="e">
        <f t="shared" si="24"/>
        <v>#VALUE!</v>
      </c>
      <c r="AH157" s="106"/>
      <c r="AI157" s="159" t="s">
        <v>634</v>
      </c>
      <c r="AJ157" s="159" t="s">
        <v>635</v>
      </c>
      <c r="AK157" s="159" t="s">
        <v>1327</v>
      </c>
      <c r="AL157" s="159"/>
      <c r="AM157" s="159"/>
      <c r="AN157" s="159" t="s">
        <v>161</v>
      </c>
      <c r="AO157" s="159"/>
      <c r="AP157" s="160">
        <v>180</v>
      </c>
      <c r="AQ157" s="160">
        <v>10</v>
      </c>
      <c r="AR157" s="160">
        <v>0</v>
      </c>
      <c r="AS157" s="160">
        <v>190</v>
      </c>
      <c r="AT157" s="161" t="e">
        <f t="shared" si="38"/>
        <v>#DIV/0!</v>
      </c>
      <c r="AU157" s="160">
        <v>280</v>
      </c>
      <c r="AV157" s="161" t="s">
        <v>1123</v>
      </c>
      <c r="AW157" s="161" t="s">
        <v>1123</v>
      </c>
      <c r="AX157" s="161" t="s">
        <v>1234</v>
      </c>
      <c r="AZ157" s="427" t="e">
        <f t="shared" si="39"/>
        <v>#DIV/0!</v>
      </c>
      <c r="BA157" s="163"/>
    </row>
    <row r="158" spans="1:53" x14ac:dyDescent="0.25">
      <c r="A158" s="114" t="s">
        <v>626</v>
      </c>
      <c r="B158" s="76" t="s">
        <v>627</v>
      </c>
      <c r="C158" s="98" t="s">
        <v>1341</v>
      </c>
      <c r="D158" s="115" t="s">
        <v>49</v>
      </c>
      <c r="E158" s="115">
        <v>3.4374999999999998E-4</v>
      </c>
      <c r="F158" s="100"/>
      <c r="G158" s="108"/>
      <c r="H158" s="109" t="s">
        <v>1341</v>
      </c>
      <c r="I158" s="109" t="s">
        <v>49</v>
      </c>
      <c r="J158" s="109">
        <v>1.25E-4</v>
      </c>
      <c r="K158" s="109"/>
      <c r="L158" s="109"/>
      <c r="M158" s="109" t="s">
        <v>1341</v>
      </c>
      <c r="N158" s="109" t="s">
        <v>49</v>
      </c>
      <c r="O158" s="110">
        <v>2.1875E-4</v>
      </c>
      <c r="P158" s="111">
        <v>0.84</v>
      </c>
      <c r="Q158" s="110">
        <v>21</v>
      </c>
      <c r="R158" s="110">
        <v>4</v>
      </c>
      <c r="S158" s="110">
        <v>24</v>
      </c>
      <c r="T158" s="110">
        <v>91</v>
      </c>
      <c r="U158" s="110"/>
      <c r="V158" s="110">
        <v>0</v>
      </c>
      <c r="W158" s="110">
        <v>0</v>
      </c>
      <c r="X158" s="110">
        <v>0</v>
      </c>
      <c r="Y158" s="110">
        <v>0</v>
      </c>
      <c r="Z158" s="110">
        <v>1</v>
      </c>
      <c r="AA158" s="110"/>
      <c r="AB158" s="112">
        <v>1</v>
      </c>
      <c r="AC158" s="110"/>
      <c r="AD158" s="111">
        <v>0.02</v>
      </c>
      <c r="AE158" s="110"/>
      <c r="AF158" s="112">
        <v>0</v>
      </c>
      <c r="AG158" s="106" t="e">
        <f t="shared" si="24"/>
        <v>#DIV/0!</v>
      </c>
      <c r="AH158" s="106"/>
      <c r="AI158" s="159" t="s">
        <v>636</v>
      </c>
      <c r="AJ158" s="159" t="s">
        <v>637</v>
      </c>
      <c r="AK158" s="159" t="s">
        <v>1328</v>
      </c>
      <c r="AL158" s="159"/>
      <c r="AM158" s="159"/>
      <c r="AN158" s="159" t="s">
        <v>173</v>
      </c>
      <c r="AO158" s="159"/>
      <c r="AP158" s="160">
        <v>90</v>
      </c>
      <c r="AQ158" s="160">
        <v>10</v>
      </c>
      <c r="AR158" s="160">
        <v>0</v>
      </c>
      <c r="AS158" s="160">
        <v>100</v>
      </c>
      <c r="AT158" s="161" t="e">
        <f t="shared" si="38"/>
        <v>#DIV/0!</v>
      </c>
      <c r="AU158" s="160">
        <v>220</v>
      </c>
      <c r="AV158" s="161" t="s">
        <v>1157</v>
      </c>
      <c r="AW158" s="161" t="s">
        <v>1123</v>
      </c>
      <c r="AX158" s="161" t="s">
        <v>1182</v>
      </c>
      <c r="AZ158" s="427" t="e">
        <f t="shared" si="39"/>
        <v>#DIV/0!</v>
      </c>
      <c r="BA158" s="163"/>
    </row>
    <row r="159" spans="1:53" x14ac:dyDescent="0.25">
      <c r="A159" s="114" t="s">
        <v>628</v>
      </c>
      <c r="B159" s="76" t="s">
        <v>629</v>
      </c>
      <c r="C159" s="98" t="s">
        <v>1342</v>
      </c>
      <c r="D159" s="115" t="s">
        <v>93</v>
      </c>
      <c r="E159" s="115">
        <v>1.1420863309352517E-3</v>
      </c>
      <c r="F159" s="100"/>
      <c r="G159" s="108"/>
      <c r="H159" s="109" t="s">
        <v>1342</v>
      </c>
      <c r="I159" s="109" t="s">
        <v>93</v>
      </c>
      <c r="J159" s="109">
        <v>1.0341726618705036E-3</v>
      </c>
      <c r="K159" s="109"/>
      <c r="L159" s="109"/>
      <c r="M159" s="109" t="s">
        <v>1342</v>
      </c>
      <c r="N159" s="109" t="s">
        <v>93</v>
      </c>
      <c r="O159" s="110">
        <v>1.1690647482014389E-4</v>
      </c>
      <c r="P159" s="111">
        <v>0.375</v>
      </c>
      <c r="Q159" s="110">
        <v>6</v>
      </c>
      <c r="R159" s="110">
        <v>2</v>
      </c>
      <c r="S159" s="110">
        <v>20</v>
      </c>
      <c r="T159" s="110">
        <v>46</v>
      </c>
      <c r="U159" s="110"/>
      <c r="V159" s="110">
        <v>0</v>
      </c>
      <c r="W159" s="110">
        <v>0</v>
      </c>
      <c r="X159" s="110">
        <v>0</v>
      </c>
      <c r="Y159" s="110">
        <v>0</v>
      </c>
      <c r="Z159" s="110">
        <v>0</v>
      </c>
      <c r="AA159" s="110"/>
      <c r="AB159" s="112">
        <v>0</v>
      </c>
      <c r="AC159" s="110"/>
      <c r="AD159" s="111">
        <v>0</v>
      </c>
      <c r="AE159" s="110"/>
      <c r="AF159" s="112">
        <v>1</v>
      </c>
      <c r="AG159" s="106" t="e">
        <f t="shared" si="24"/>
        <v>#DIV/0!</v>
      </c>
      <c r="AH159" s="106"/>
      <c r="AI159" s="159" t="s">
        <v>638</v>
      </c>
      <c r="AJ159" s="159" t="s">
        <v>639</v>
      </c>
      <c r="AK159" s="159" t="s">
        <v>1329</v>
      </c>
      <c r="AL159" s="159"/>
      <c r="AM159" s="159"/>
      <c r="AN159" s="159" t="s">
        <v>218</v>
      </c>
      <c r="AO159" s="159"/>
      <c r="AP159" s="161" t="s">
        <v>551</v>
      </c>
      <c r="AQ159" s="161" t="s">
        <v>551</v>
      </c>
      <c r="AR159" s="161" t="s">
        <v>551</v>
      </c>
      <c r="AS159" s="161" t="s">
        <v>551</v>
      </c>
      <c r="AT159" s="161" t="e">
        <f t="shared" si="38"/>
        <v>#VALUE!</v>
      </c>
      <c r="AU159" s="161" t="s">
        <v>551</v>
      </c>
      <c r="AV159" s="161" t="s">
        <v>551</v>
      </c>
      <c r="AW159" s="161" t="s">
        <v>551</v>
      </c>
      <c r="AX159" s="161" t="s">
        <v>551</v>
      </c>
      <c r="AZ159" s="427" t="e">
        <f t="shared" si="39"/>
        <v>#VALUE!</v>
      </c>
      <c r="BA159" s="163"/>
    </row>
    <row r="160" spans="1:53" x14ac:dyDescent="0.25">
      <c r="A160" s="114" t="s">
        <v>630</v>
      </c>
      <c r="B160" s="76" t="s">
        <v>631</v>
      </c>
      <c r="C160" s="98" t="s">
        <v>1343</v>
      </c>
      <c r="D160" s="115" t="s">
        <v>153</v>
      </c>
      <c r="E160" s="115">
        <v>7.4371859296482414E-4</v>
      </c>
      <c r="F160" s="100"/>
      <c r="G160" s="108"/>
      <c r="H160" s="109" t="s">
        <v>1343</v>
      </c>
      <c r="I160" s="109" t="s">
        <v>153</v>
      </c>
      <c r="J160" s="109">
        <v>7.2361809045226133E-4</v>
      </c>
      <c r="K160" s="109"/>
      <c r="L160" s="109"/>
      <c r="M160" s="109" t="s">
        <v>1343</v>
      </c>
      <c r="N160" s="109" t="s">
        <v>153</v>
      </c>
      <c r="O160" s="110">
        <v>2.0100502512562815E-5</v>
      </c>
      <c r="P160" s="111">
        <v>0.1875</v>
      </c>
      <c r="Q160" s="110">
        <v>1</v>
      </c>
      <c r="R160" s="110">
        <v>3</v>
      </c>
      <c r="S160" s="110">
        <v>9</v>
      </c>
      <c r="T160" s="110">
        <v>22</v>
      </c>
      <c r="U160" s="110"/>
      <c r="V160" s="110">
        <v>0</v>
      </c>
      <c r="W160" s="110">
        <v>0</v>
      </c>
      <c r="X160" s="110">
        <v>10</v>
      </c>
      <c r="Y160" s="110">
        <v>0</v>
      </c>
      <c r="Z160" s="110">
        <v>6</v>
      </c>
      <c r="AA160" s="110"/>
      <c r="AB160" s="112">
        <v>16</v>
      </c>
      <c r="AC160" s="110"/>
      <c r="AD160" s="111">
        <v>0.33333333333333331</v>
      </c>
      <c r="AE160" s="110"/>
      <c r="AF160" s="112">
        <v>0</v>
      </c>
      <c r="AG160" s="106" t="e">
        <f t="shared" si="24"/>
        <v>#DIV/0!</v>
      </c>
      <c r="AH160" s="106"/>
      <c r="AI160" s="159"/>
      <c r="AJ160" s="159"/>
      <c r="AK160" s="159"/>
      <c r="AL160" s="159"/>
      <c r="AM160" s="159"/>
      <c r="AN160" s="159"/>
      <c r="AO160" s="159"/>
      <c r="AP160" s="161"/>
      <c r="AQ160" s="161"/>
      <c r="AR160" s="161"/>
      <c r="AS160" s="161"/>
      <c r="AT160" s="161"/>
      <c r="AU160" s="161"/>
      <c r="AV160" s="162" t="s">
        <v>394</v>
      </c>
      <c r="AW160" s="162" t="s">
        <v>394</v>
      </c>
      <c r="AX160" s="162" t="s">
        <v>394</v>
      </c>
      <c r="BA160" s="163"/>
    </row>
    <row r="161" spans="1:53" x14ac:dyDescent="0.25">
      <c r="A161" s="114" t="s">
        <v>632</v>
      </c>
      <c r="B161" s="76" t="s">
        <v>633</v>
      </c>
      <c r="C161" s="98" t="s">
        <v>1344</v>
      </c>
      <c r="D161" s="115" t="s">
        <v>175</v>
      </c>
      <c r="E161" s="115">
        <v>7.7110389610389614E-4</v>
      </c>
      <c r="F161" s="100"/>
      <c r="G161" s="108"/>
      <c r="H161" s="109" t="s">
        <v>1344</v>
      </c>
      <c r="I161" s="109" t="s">
        <v>175</v>
      </c>
      <c r="J161" s="109">
        <v>3.3279220779220781E-4</v>
      </c>
      <c r="K161" s="109"/>
      <c r="L161" s="109"/>
      <c r="M161" s="109" t="s">
        <v>1344</v>
      </c>
      <c r="N161" s="109" t="s">
        <v>175</v>
      </c>
      <c r="O161" s="110">
        <v>4.3831168831168834E-4</v>
      </c>
      <c r="P161" s="111">
        <v>0.93877551020408168</v>
      </c>
      <c r="Q161" s="110">
        <v>9</v>
      </c>
      <c r="R161" s="110">
        <v>3</v>
      </c>
      <c r="S161" s="110">
        <v>19</v>
      </c>
      <c r="T161" s="110">
        <v>77</v>
      </c>
      <c r="U161" s="110"/>
      <c r="V161" s="110">
        <v>1</v>
      </c>
      <c r="W161" s="110">
        <v>1</v>
      </c>
      <c r="X161" s="110">
        <v>2</v>
      </c>
      <c r="Y161" s="110">
        <v>3</v>
      </c>
      <c r="Z161" s="110">
        <v>0</v>
      </c>
      <c r="AA161" s="110"/>
      <c r="AB161" s="112">
        <v>7</v>
      </c>
      <c r="AC161" s="110"/>
      <c r="AD161" s="111">
        <v>0.14285714285714285</v>
      </c>
      <c r="AE161" s="110"/>
      <c r="AF161" s="112">
        <v>1</v>
      </c>
      <c r="AG161" s="106" t="e">
        <f t="shared" si="24"/>
        <v>#DIV/0!</v>
      </c>
      <c r="AH161" s="106"/>
      <c r="AI161" s="159"/>
      <c r="AJ161" s="159"/>
      <c r="AK161" s="159"/>
      <c r="AL161" s="159"/>
      <c r="AM161" s="159"/>
      <c r="AN161" s="159"/>
      <c r="AO161" s="159"/>
      <c r="AP161" s="161"/>
      <c r="AQ161" s="161"/>
      <c r="AR161" s="161"/>
      <c r="AS161" s="161"/>
      <c r="AT161" s="161"/>
      <c r="AU161" s="161"/>
      <c r="AV161" s="162" t="s">
        <v>394</v>
      </c>
      <c r="AW161" s="162" t="s">
        <v>394</v>
      </c>
      <c r="AX161" s="162" t="s">
        <v>394</v>
      </c>
      <c r="BA161" s="163"/>
    </row>
    <row r="162" spans="1:53" x14ac:dyDescent="0.25">
      <c r="A162" s="114" t="s">
        <v>634</v>
      </c>
      <c r="B162" s="76" t="s">
        <v>635</v>
      </c>
      <c r="C162" s="98" t="s">
        <v>1345</v>
      </c>
      <c r="D162" s="115" t="s">
        <v>246</v>
      </c>
      <c r="E162" s="115">
        <v>9.3023255813953483E-5</v>
      </c>
      <c r="F162" s="100"/>
      <c r="G162" s="108"/>
      <c r="H162" s="109" t="s">
        <v>1345</v>
      </c>
      <c r="I162" s="109" t="s">
        <v>246</v>
      </c>
      <c r="J162" s="109">
        <v>5.5813953488372095E-5</v>
      </c>
      <c r="K162" s="109"/>
      <c r="L162" s="109"/>
      <c r="M162" s="109" t="s">
        <v>1345</v>
      </c>
      <c r="N162" s="109" t="s">
        <v>246</v>
      </c>
      <c r="O162" s="110">
        <v>3.7209302325581394E-5</v>
      </c>
      <c r="P162" s="111">
        <v>3.8139534883720931</v>
      </c>
      <c r="Q162" s="110">
        <v>19</v>
      </c>
      <c r="R162" s="110">
        <v>18</v>
      </c>
      <c r="S162" s="110">
        <v>148</v>
      </c>
      <c r="T162" s="110">
        <v>349</v>
      </c>
      <c r="U162" s="110"/>
      <c r="V162" s="110">
        <v>0</v>
      </c>
      <c r="W162" s="110">
        <v>0</v>
      </c>
      <c r="X162" s="110">
        <v>51</v>
      </c>
      <c r="Y162" s="110">
        <v>0</v>
      </c>
      <c r="Z162" s="110">
        <v>0</v>
      </c>
      <c r="AA162" s="110"/>
      <c r="AB162" s="112">
        <v>51</v>
      </c>
      <c r="AC162" s="110"/>
      <c r="AD162" s="111">
        <v>1.1860465116279071</v>
      </c>
      <c r="AE162" s="110"/>
      <c r="AF162" s="112">
        <v>29</v>
      </c>
      <c r="AG162" s="106" t="e">
        <f t="shared" ref="AG162:AG225" si="40">AF162/G162</f>
        <v>#DIV/0!</v>
      </c>
      <c r="AH162" s="106"/>
      <c r="AI162" s="159"/>
      <c r="AJ162" s="159" t="s">
        <v>640</v>
      </c>
      <c r="AK162" s="159" t="s">
        <v>1330</v>
      </c>
      <c r="AL162" s="159" t="s">
        <v>1331</v>
      </c>
      <c r="AM162" s="159"/>
      <c r="AN162" s="159"/>
      <c r="AO162" s="159"/>
      <c r="AP162" s="160">
        <v>6600</v>
      </c>
      <c r="AQ162" s="160">
        <v>1690</v>
      </c>
      <c r="AR162" s="160">
        <v>80</v>
      </c>
      <c r="AS162" s="160">
        <v>8360</v>
      </c>
      <c r="AT162" s="161" t="e">
        <f t="shared" ref="AT162:AT201" si="41">AS162/VLOOKUP(AN162,$D$18:$G$436,4,FALSE)</f>
        <v>#N/A</v>
      </c>
      <c r="AU162" s="160">
        <v>7330</v>
      </c>
      <c r="AV162" s="161" t="s">
        <v>1332</v>
      </c>
      <c r="AW162" s="161" t="s">
        <v>1239</v>
      </c>
      <c r="AX162" s="161" t="s">
        <v>1333</v>
      </c>
      <c r="AZ162" s="427" t="e">
        <f>AX162/VLOOKUP(AN162,$D$18:$G$436,4,FALSE)</f>
        <v>#N/A</v>
      </c>
      <c r="BA162" s="163"/>
    </row>
    <row r="163" spans="1:53" x14ac:dyDescent="0.25">
      <c r="A163" s="114" t="s">
        <v>636</v>
      </c>
      <c r="B163" s="76" t="s">
        <v>637</v>
      </c>
      <c r="C163" s="98" t="s">
        <v>1346</v>
      </c>
      <c r="D163" s="115" t="s">
        <v>253</v>
      </c>
      <c r="E163" s="115">
        <v>2.0888542478565862E-3</v>
      </c>
      <c r="F163" s="100"/>
      <c r="G163" s="108"/>
      <c r="H163" s="109" t="s">
        <v>1346</v>
      </c>
      <c r="I163" s="109" t="s">
        <v>253</v>
      </c>
      <c r="J163" s="109">
        <v>1.3951675759937645E-3</v>
      </c>
      <c r="K163" s="109"/>
      <c r="L163" s="109"/>
      <c r="M163" s="109" t="s">
        <v>1346</v>
      </c>
      <c r="N163" s="109" t="s">
        <v>253</v>
      </c>
      <c r="O163" s="110">
        <v>6.9368667186282156E-4</v>
      </c>
      <c r="P163" s="111">
        <v>1.8125</v>
      </c>
      <c r="Q163" s="110">
        <v>2</v>
      </c>
      <c r="R163" s="110">
        <v>3</v>
      </c>
      <c r="S163" s="110">
        <v>2</v>
      </c>
      <c r="T163" s="110">
        <v>94</v>
      </c>
      <c r="U163" s="110"/>
      <c r="V163" s="110">
        <v>0</v>
      </c>
      <c r="W163" s="110">
        <v>6</v>
      </c>
      <c r="X163" s="110">
        <v>0</v>
      </c>
      <c r="Y163" s="110">
        <v>0</v>
      </c>
      <c r="Z163" s="110">
        <v>0</v>
      </c>
      <c r="AA163" s="110"/>
      <c r="AB163" s="112">
        <v>6</v>
      </c>
      <c r="AC163" s="110"/>
      <c r="AD163" s="111">
        <v>0.125</v>
      </c>
      <c r="AE163" s="110"/>
      <c r="AF163" s="112">
        <v>4</v>
      </c>
      <c r="AG163" s="106" t="e">
        <f t="shared" si="40"/>
        <v>#DIV/0!</v>
      </c>
      <c r="AH163" s="106"/>
      <c r="AI163" s="159"/>
      <c r="AJ163" s="159"/>
      <c r="AK163" s="159"/>
      <c r="AL163" s="159"/>
      <c r="AM163" s="159"/>
      <c r="AN163" s="159"/>
      <c r="AO163" s="159"/>
      <c r="AP163" s="161"/>
      <c r="AQ163" s="161"/>
      <c r="AR163" s="161"/>
      <c r="AS163" s="161"/>
      <c r="AT163" s="161"/>
      <c r="AU163" s="161"/>
      <c r="AV163" s="162" t="s">
        <v>394</v>
      </c>
      <c r="AW163" s="162" t="s">
        <v>394</v>
      </c>
      <c r="AX163" s="162" t="s">
        <v>394</v>
      </c>
      <c r="BA163" s="163"/>
    </row>
    <row r="164" spans="1:53" x14ac:dyDescent="0.25">
      <c r="A164" s="114" t="s">
        <v>638</v>
      </c>
      <c r="B164" s="76" t="s">
        <v>639</v>
      </c>
      <c r="C164" s="98" t="s">
        <v>1347</v>
      </c>
      <c r="D164" s="115" t="s">
        <v>254</v>
      </c>
      <c r="E164" s="115">
        <v>2.173913043478261E-4</v>
      </c>
      <c r="F164" s="100"/>
      <c r="G164" s="108"/>
      <c r="H164" s="109" t="s">
        <v>1347</v>
      </c>
      <c r="I164" s="109" t="s">
        <v>254</v>
      </c>
      <c r="J164" s="109">
        <v>2.173913043478261E-4</v>
      </c>
      <c r="K164" s="109"/>
      <c r="L164" s="109"/>
      <c r="M164" s="109" t="s">
        <v>1347</v>
      </c>
      <c r="N164" s="109" t="s">
        <v>254</v>
      </c>
      <c r="O164" s="110">
        <v>0</v>
      </c>
      <c r="P164" s="111">
        <v>0.66666666666666663</v>
      </c>
      <c r="Q164" s="110">
        <v>2</v>
      </c>
      <c r="R164" s="110">
        <v>30</v>
      </c>
      <c r="S164" s="110">
        <v>14</v>
      </c>
      <c r="T164" s="110">
        <v>76</v>
      </c>
      <c r="U164" s="110"/>
      <c r="V164" s="110">
        <v>1</v>
      </c>
      <c r="W164" s="110">
        <v>3</v>
      </c>
      <c r="X164" s="110">
        <v>2</v>
      </c>
      <c r="Y164" s="110">
        <v>0</v>
      </c>
      <c r="Z164" s="110">
        <v>0</v>
      </c>
      <c r="AA164" s="110"/>
      <c r="AB164" s="112">
        <v>6</v>
      </c>
      <c r="AC164" s="110"/>
      <c r="AD164" s="111">
        <v>0.13333333333333333</v>
      </c>
      <c r="AE164" s="110"/>
      <c r="AF164" s="112">
        <v>0</v>
      </c>
      <c r="AG164" s="106" t="e">
        <f t="shared" si="40"/>
        <v>#DIV/0!</v>
      </c>
      <c r="AH164" s="106"/>
      <c r="AI164" s="159" t="s">
        <v>642</v>
      </c>
      <c r="AJ164" s="159" t="s">
        <v>643</v>
      </c>
      <c r="AK164" s="159" t="s">
        <v>1334</v>
      </c>
      <c r="AL164" s="159"/>
      <c r="AM164" s="159"/>
      <c r="AN164" s="159" t="s">
        <v>1801</v>
      </c>
      <c r="AO164" s="159"/>
      <c r="AP164" s="161" t="s">
        <v>551</v>
      </c>
      <c r="AQ164" s="161" t="s">
        <v>551</v>
      </c>
      <c r="AR164" s="161" t="s">
        <v>551</v>
      </c>
      <c r="AS164" s="161" t="s">
        <v>551</v>
      </c>
      <c r="AT164" s="161" t="e">
        <f t="shared" si="41"/>
        <v>#VALUE!</v>
      </c>
      <c r="AU164" s="161" t="s">
        <v>551</v>
      </c>
      <c r="AV164" s="161" t="s">
        <v>551</v>
      </c>
      <c r="AW164" s="161" t="s">
        <v>551</v>
      </c>
      <c r="AX164" s="161" t="s">
        <v>551</v>
      </c>
      <c r="AZ164" s="427" t="e">
        <f t="shared" ref="AZ164:AZ167" si="42">AX164/VLOOKUP(AN164,$D$18:$G$436,4,FALSE)</f>
        <v>#VALUE!</v>
      </c>
      <c r="BA164" s="163"/>
    </row>
    <row r="165" spans="1:53" x14ac:dyDescent="0.25">
      <c r="A165" s="76"/>
      <c r="B165" s="99"/>
      <c r="C165" s="98" t="s">
        <v>1348</v>
      </c>
      <c r="D165" s="98" t="s">
        <v>268</v>
      </c>
      <c r="E165" s="99">
        <v>4.4854881266490765E-4</v>
      </c>
      <c r="F165" s="100"/>
      <c r="G165" s="108"/>
      <c r="H165" s="109" t="s">
        <v>1348</v>
      </c>
      <c r="I165" s="109" t="s">
        <v>268</v>
      </c>
      <c r="J165" s="109">
        <v>4.4854881266490765E-4</v>
      </c>
      <c r="K165" s="109"/>
      <c r="L165" s="109"/>
      <c r="M165" s="109" t="s">
        <v>1348</v>
      </c>
      <c r="N165" s="109" t="s">
        <v>268</v>
      </c>
      <c r="O165" s="110">
        <v>0</v>
      </c>
      <c r="P165" s="111" t="s">
        <v>394</v>
      </c>
      <c r="Q165" s="110" t="s">
        <v>394</v>
      </c>
      <c r="R165" s="110" t="s">
        <v>394</v>
      </c>
      <c r="S165" s="110" t="s">
        <v>394</v>
      </c>
      <c r="T165" s="110" t="s">
        <v>394</v>
      </c>
      <c r="U165" s="110"/>
      <c r="V165" s="110" t="s">
        <v>394</v>
      </c>
      <c r="W165" s="110" t="s">
        <v>394</v>
      </c>
      <c r="X165" s="110" t="s">
        <v>394</v>
      </c>
      <c r="Y165" s="110" t="s">
        <v>394</v>
      </c>
      <c r="Z165" s="110" t="s">
        <v>394</v>
      </c>
      <c r="AA165" s="110"/>
      <c r="AB165" s="112" t="s">
        <v>394</v>
      </c>
      <c r="AC165" s="110"/>
      <c r="AD165" s="111" t="s">
        <v>394</v>
      </c>
      <c r="AE165" s="110"/>
      <c r="AF165" s="112" t="s">
        <v>394</v>
      </c>
      <c r="AG165" s="106" t="e">
        <f t="shared" si="40"/>
        <v>#VALUE!</v>
      </c>
      <c r="AH165" s="106"/>
      <c r="AI165" s="159" t="s">
        <v>644</v>
      </c>
      <c r="AJ165" s="159" t="s">
        <v>645</v>
      </c>
      <c r="AK165" s="159" t="s">
        <v>1335</v>
      </c>
      <c r="AL165" s="159"/>
      <c r="AM165" s="159"/>
      <c r="AN165" s="159" t="s">
        <v>334</v>
      </c>
      <c r="AO165" s="159"/>
      <c r="AP165" s="161" t="s">
        <v>551</v>
      </c>
      <c r="AQ165" s="161" t="s">
        <v>551</v>
      </c>
      <c r="AR165" s="161" t="s">
        <v>551</v>
      </c>
      <c r="AS165" s="161" t="s">
        <v>551</v>
      </c>
      <c r="AT165" s="161" t="e">
        <f t="shared" si="41"/>
        <v>#VALUE!</v>
      </c>
      <c r="AU165" s="161" t="s">
        <v>551</v>
      </c>
      <c r="AV165" s="161" t="s">
        <v>551</v>
      </c>
      <c r="AW165" s="161" t="s">
        <v>551</v>
      </c>
      <c r="AX165" s="161" t="s">
        <v>551</v>
      </c>
      <c r="AZ165" s="427" t="e">
        <f t="shared" si="42"/>
        <v>#VALUE!</v>
      </c>
      <c r="BA165" s="163"/>
    </row>
    <row r="166" spans="1:53" x14ac:dyDescent="0.25">
      <c r="A166" s="95">
        <v>8</v>
      </c>
      <c r="B166" s="96" t="s">
        <v>640</v>
      </c>
      <c r="C166" s="97" t="s">
        <v>1350</v>
      </c>
      <c r="D166" s="98" t="s">
        <v>666</v>
      </c>
      <c r="E166" s="99">
        <v>1.5906562847608453E-3</v>
      </c>
      <c r="F166" s="100"/>
      <c r="G166" s="101"/>
      <c r="H166" s="102" t="s">
        <v>1350</v>
      </c>
      <c r="I166" s="102" t="s">
        <v>666</v>
      </c>
      <c r="J166" s="102">
        <v>1.0177975528364849E-3</v>
      </c>
      <c r="K166" s="102"/>
      <c r="L166" s="102"/>
      <c r="M166" s="102" t="s">
        <v>1350</v>
      </c>
      <c r="N166" s="102" t="s">
        <v>666</v>
      </c>
      <c r="O166" s="103">
        <v>5.728587319243604E-4</v>
      </c>
      <c r="P166" s="104">
        <v>3.1738936075100583</v>
      </c>
      <c r="Q166" s="103">
        <v>700</v>
      </c>
      <c r="R166" s="103">
        <v>2720</v>
      </c>
      <c r="S166" s="103">
        <v>4020</v>
      </c>
      <c r="T166" s="103">
        <v>14540</v>
      </c>
      <c r="U166" s="103"/>
      <c r="V166" s="103">
        <v>270</v>
      </c>
      <c r="W166" s="103">
        <v>140</v>
      </c>
      <c r="X166" s="103">
        <v>370</v>
      </c>
      <c r="Y166" s="103">
        <v>500</v>
      </c>
      <c r="Z166" s="103">
        <v>70</v>
      </c>
      <c r="AA166" s="103"/>
      <c r="AB166" s="105">
        <v>1340</v>
      </c>
      <c r="AC166" s="103"/>
      <c r="AD166" s="104">
        <v>0.59901654000894056</v>
      </c>
      <c r="AE166" s="103"/>
      <c r="AF166" s="105">
        <v>580</v>
      </c>
      <c r="AG166" s="106" t="e">
        <f t="shared" si="40"/>
        <v>#DIV/0!</v>
      </c>
      <c r="AH166" s="106"/>
      <c r="AI166" s="159" t="s">
        <v>646</v>
      </c>
      <c r="AJ166" s="159" t="s">
        <v>647</v>
      </c>
      <c r="AK166" s="159" t="s">
        <v>1336</v>
      </c>
      <c r="AL166" s="159"/>
      <c r="AM166" s="159"/>
      <c r="AN166" s="159" t="s">
        <v>258</v>
      </c>
      <c r="AO166" s="159"/>
      <c r="AP166" s="160">
        <v>210</v>
      </c>
      <c r="AQ166" s="160">
        <v>140</v>
      </c>
      <c r="AR166" s="160">
        <v>0</v>
      </c>
      <c r="AS166" s="160">
        <v>350</v>
      </c>
      <c r="AT166" s="161" t="e">
        <f t="shared" si="41"/>
        <v>#DIV/0!</v>
      </c>
      <c r="AU166" s="160">
        <v>330</v>
      </c>
      <c r="AV166" s="161" t="s">
        <v>1119</v>
      </c>
      <c r="AW166" s="161" t="s">
        <v>1123</v>
      </c>
      <c r="AX166" s="161" t="s">
        <v>1312</v>
      </c>
      <c r="AZ166" s="427" t="e">
        <f t="shared" si="42"/>
        <v>#DIV/0!</v>
      </c>
      <c r="BA166" s="163"/>
    </row>
    <row r="167" spans="1:53" x14ac:dyDescent="0.25">
      <c r="A167" s="113"/>
      <c r="B167" s="76"/>
      <c r="C167" s="98" t="s">
        <v>1351</v>
      </c>
      <c r="D167" s="98" t="s">
        <v>187</v>
      </c>
      <c r="E167" s="99">
        <v>4.032258064516129E-4</v>
      </c>
      <c r="F167" s="100"/>
      <c r="G167" s="108"/>
      <c r="H167" s="109" t="s">
        <v>1351</v>
      </c>
      <c r="I167" s="109" t="s">
        <v>187</v>
      </c>
      <c r="J167" s="109">
        <v>4.032258064516129E-4</v>
      </c>
      <c r="K167" s="109"/>
      <c r="L167" s="109"/>
      <c r="M167" s="109" t="s">
        <v>1351</v>
      </c>
      <c r="N167" s="109" t="s">
        <v>187</v>
      </c>
      <c r="O167" s="110">
        <v>0</v>
      </c>
      <c r="P167" s="111" t="s">
        <v>394</v>
      </c>
      <c r="Q167" s="110" t="s">
        <v>394</v>
      </c>
      <c r="R167" s="110" t="s">
        <v>394</v>
      </c>
      <c r="S167" s="110" t="s">
        <v>394</v>
      </c>
      <c r="T167" s="110" t="s">
        <v>394</v>
      </c>
      <c r="U167" s="110"/>
      <c r="V167" s="110" t="s">
        <v>394</v>
      </c>
      <c r="W167" s="110" t="s">
        <v>394</v>
      </c>
      <c r="X167" s="110" t="s">
        <v>394</v>
      </c>
      <c r="Y167" s="110" t="s">
        <v>394</v>
      </c>
      <c r="Z167" s="110" t="s">
        <v>394</v>
      </c>
      <c r="AA167" s="110"/>
      <c r="AB167" s="112" t="s">
        <v>394</v>
      </c>
      <c r="AC167" s="110"/>
      <c r="AD167" s="111" t="s">
        <v>394</v>
      </c>
      <c r="AE167" s="110"/>
      <c r="AF167" s="112" t="s">
        <v>394</v>
      </c>
      <c r="AG167" s="106" t="e">
        <f t="shared" si="40"/>
        <v>#VALUE!</v>
      </c>
      <c r="AH167" s="106"/>
      <c r="AI167" s="159" t="s">
        <v>648</v>
      </c>
      <c r="AJ167" s="159" t="s">
        <v>649</v>
      </c>
      <c r="AK167" s="159" t="s">
        <v>1337</v>
      </c>
      <c r="AL167" s="159"/>
      <c r="AM167" s="159"/>
      <c r="AN167" s="159" t="s">
        <v>272</v>
      </c>
      <c r="AO167" s="159"/>
      <c r="AP167" s="160">
        <v>390</v>
      </c>
      <c r="AQ167" s="160">
        <v>80</v>
      </c>
      <c r="AR167" s="160">
        <v>0</v>
      </c>
      <c r="AS167" s="160">
        <v>460</v>
      </c>
      <c r="AT167" s="161" t="e">
        <f t="shared" si="41"/>
        <v>#DIV/0!</v>
      </c>
      <c r="AU167" s="160">
        <v>320</v>
      </c>
      <c r="AV167" s="161" t="s">
        <v>1280</v>
      </c>
      <c r="AW167" s="161" t="s">
        <v>1123</v>
      </c>
      <c r="AX167" s="161" t="s">
        <v>1185</v>
      </c>
      <c r="AZ167" s="427" t="e">
        <f t="shared" si="42"/>
        <v>#DIV/0!</v>
      </c>
      <c r="BA167" s="163"/>
    </row>
    <row r="168" spans="1:53" x14ac:dyDescent="0.25">
      <c r="A168" s="114" t="s">
        <v>642</v>
      </c>
      <c r="B168" s="76" t="s">
        <v>643</v>
      </c>
      <c r="C168" s="98" t="s">
        <v>1352</v>
      </c>
      <c r="D168" s="97" t="s">
        <v>192</v>
      </c>
      <c r="E168" s="99">
        <v>3.6319612590799029E-4</v>
      </c>
      <c r="F168" s="100"/>
      <c r="G168" s="108"/>
      <c r="H168" s="109" t="s">
        <v>1352</v>
      </c>
      <c r="I168" s="109" t="s">
        <v>192</v>
      </c>
      <c r="J168" s="109">
        <v>3.6319612590799029E-4</v>
      </c>
      <c r="K168" s="109"/>
      <c r="L168" s="109"/>
      <c r="M168" s="109" t="s">
        <v>1352</v>
      </c>
      <c r="N168" s="109" t="s">
        <v>192</v>
      </c>
      <c r="O168" s="110">
        <v>0</v>
      </c>
      <c r="P168" s="111">
        <v>2.5769230769230771</v>
      </c>
      <c r="Q168" s="110">
        <v>18</v>
      </c>
      <c r="R168" s="110">
        <v>130</v>
      </c>
      <c r="S168" s="110">
        <v>31</v>
      </c>
      <c r="T168" s="110">
        <v>380</v>
      </c>
      <c r="U168" s="110"/>
      <c r="V168" s="110">
        <v>7</v>
      </c>
      <c r="W168" s="110">
        <v>0</v>
      </c>
      <c r="X168" s="110">
        <v>35</v>
      </c>
      <c r="Y168" s="110">
        <v>37</v>
      </c>
      <c r="Z168" s="110">
        <v>0</v>
      </c>
      <c r="AA168" s="110"/>
      <c r="AB168" s="112">
        <v>79</v>
      </c>
      <c r="AC168" s="110"/>
      <c r="AD168" s="111">
        <v>1.0128205128205128</v>
      </c>
      <c r="AE168" s="110"/>
      <c r="AF168" s="112">
        <v>15</v>
      </c>
      <c r="AG168" s="106" t="e">
        <f t="shared" si="40"/>
        <v>#DIV/0!</v>
      </c>
      <c r="AH168" s="106"/>
      <c r="AI168" s="159"/>
      <c r="AJ168" s="159"/>
      <c r="AK168" s="159"/>
      <c r="AL168" s="159"/>
      <c r="AM168" s="159"/>
      <c r="AN168" s="159"/>
      <c r="AO168" s="159"/>
      <c r="AP168" s="161"/>
      <c r="AQ168" s="161"/>
      <c r="AR168" s="161"/>
      <c r="AS168" s="161"/>
      <c r="AT168" s="161"/>
      <c r="AU168" s="161"/>
      <c r="AV168" s="162" t="s">
        <v>394</v>
      </c>
      <c r="AW168" s="162" t="s">
        <v>394</v>
      </c>
      <c r="AX168" s="162" t="s">
        <v>394</v>
      </c>
      <c r="BA168" s="163"/>
    </row>
    <row r="169" spans="1:53" x14ac:dyDescent="0.25">
      <c r="A169" s="76" t="s">
        <v>644</v>
      </c>
      <c r="B169" s="76" t="s">
        <v>645</v>
      </c>
      <c r="C169" s="98" t="s">
        <v>1353</v>
      </c>
      <c r="D169" s="97" t="s">
        <v>216</v>
      </c>
      <c r="E169" s="99">
        <v>2.1473029045643152E-3</v>
      </c>
      <c r="F169" s="100"/>
      <c r="G169" s="108"/>
      <c r="H169" s="109" t="s">
        <v>1353</v>
      </c>
      <c r="I169" s="109" t="s">
        <v>216</v>
      </c>
      <c r="J169" s="109">
        <v>1.5248962655601661E-3</v>
      </c>
      <c r="K169" s="109"/>
      <c r="L169" s="109"/>
      <c r="M169" s="109" t="s">
        <v>1353</v>
      </c>
      <c r="N169" s="109" t="s">
        <v>216</v>
      </c>
      <c r="O169" s="110">
        <v>6.2240663900414933E-4</v>
      </c>
      <c r="P169" s="111">
        <v>1.7398373983739837</v>
      </c>
      <c r="Q169" s="110">
        <v>43</v>
      </c>
      <c r="R169" s="110">
        <v>215</v>
      </c>
      <c r="S169" s="110">
        <v>229</v>
      </c>
      <c r="T169" s="110">
        <v>701</v>
      </c>
      <c r="U169" s="110"/>
      <c r="V169" s="110">
        <v>2</v>
      </c>
      <c r="W169" s="110">
        <v>15</v>
      </c>
      <c r="X169" s="110">
        <v>35</v>
      </c>
      <c r="Y169" s="110">
        <v>0</v>
      </c>
      <c r="Z169" s="110">
        <v>21</v>
      </c>
      <c r="AA169" s="110"/>
      <c r="AB169" s="112">
        <v>73</v>
      </c>
      <c r="AC169" s="110"/>
      <c r="AD169" s="111">
        <v>0.5934959349593496</v>
      </c>
      <c r="AE169" s="110"/>
      <c r="AF169" s="112">
        <v>25</v>
      </c>
      <c r="AG169" s="106" t="e">
        <f t="shared" si="40"/>
        <v>#DIV/0!</v>
      </c>
      <c r="AH169" s="106"/>
      <c r="AI169" s="159"/>
      <c r="AJ169" s="159" t="s">
        <v>1338</v>
      </c>
      <c r="AK169" s="159" t="s">
        <v>1339</v>
      </c>
      <c r="AL169" s="159"/>
      <c r="AM169" s="159" t="s">
        <v>337</v>
      </c>
      <c r="AN169" s="159" t="s">
        <v>337</v>
      </c>
      <c r="AO169" s="159"/>
      <c r="AP169" s="160">
        <v>1120</v>
      </c>
      <c r="AQ169" s="160">
        <v>310</v>
      </c>
      <c r="AR169" s="160">
        <v>0</v>
      </c>
      <c r="AS169" s="160">
        <v>1430</v>
      </c>
      <c r="AT169" s="161" t="e">
        <f t="shared" si="41"/>
        <v>#DIV/0!</v>
      </c>
      <c r="AU169" s="160">
        <v>1150</v>
      </c>
      <c r="AV169" s="161" t="s">
        <v>1136</v>
      </c>
      <c r="AW169" s="161" t="s">
        <v>1142</v>
      </c>
      <c r="AX169" s="161" t="s">
        <v>1340</v>
      </c>
      <c r="AZ169" s="427" t="e">
        <f t="shared" ref="AZ169:AZ177" si="43">AX169/VLOOKUP(AN169,$D$18:$G$436,4,FALSE)</f>
        <v>#DIV/0!</v>
      </c>
      <c r="BA169" s="163"/>
    </row>
    <row r="170" spans="1:53" x14ac:dyDescent="0.25">
      <c r="A170" s="114" t="s">
        <v>646</v>
      </c>
      <c r="B170" s="76" t="s">
        <v>647</v>
      </c>
      <c r="C170" s="98" t="s">
        <v>1354</v>
      </c>
      <c r="D170" s="97" t="s">
        <v>259</v>
      </c>
      <c r="E170" s="99">
        <v>3.4502923976608185E-3</v>
      </c>
      <c r="F170" s="100"/>
      <c r="G170" s="108"/>
      <c r="H170" s="109" t="s">
        <v>1354</v>
      </c>
      <c r="I170" s="109" t="s">
        <v>259</v>
      </c>
      <c r="J170" s="109">
        <v>1.9131161236424395E-3</v>
      </c>
      <c r="K170" s="109"/>
      <c r="L170" s="109"/>
      <c r="M170" s="109" t="s">
        <v>1354</v>
      </c>
      <c r="N170" s="109" t="s">
        <v>259</v>
      </c>
      <c r="O170" s="110">
        <v>1.5371762740183793E-3</v>
      </c>
      <c r="P170" s="111">
        <v>2.1523809523809523</v>
      </c>
      <c r="Q170" s="110">
        <v>47</v>
      </c>
      <c r="R170" s="110">
        <v>58</v>
      </c>
      <c r="S170" s="110">
        <v>144</v>
      </c>
      <c r="T170" s="110">
        <v>475</v>
      </c>
      <c r="U170" s="110"/>
      <c r="V170" s="110">
        <v>4</v>
      </c>
      <c r="W170" s="110">
        <v>0</v>
      </c>
      <c r="X170" s="110">
        <v>1</v>
      </c>
      <c r="Y170" s="110">
        <v>0</v>
      </c>
      <c r="Z170" s="110">
        <v>0</v>
      </c>
      <c r="AA170" s="110"/>
      <c r="AB170" s="112">
        <v>5</v>
      </c>
      <c r="AC170" s="110"/>
      <c r="AD170" s="111">
        <v>4.7619047619047616E-2</v>
      </c>
      <c r="AE170" s="110"/>
      <c r="AF170" s="112">
        <v>0</v>
      </c>
      <c r="AG170" s="106" t="e">
        <f t="shared" si="40"/>
        <v>#DIV/0!</v>
      </c>
      <c r="AH170" s="106"/>
      <c r="AI170" s="159" t="s">
        <v>650</v>
      </c>
      <c r="AJ170" s="159" t="s">
        <v>651</v>
      </c>
      <c r="AK170" s="159" t="s">
        <v>1341</v>
      </c>
      <c r="AL170" s="159"/>
      <c r="AM170" s="159"/>
      <c r="AN170" s="159" t="s">
        <v>49</v>
      </c>
      <c r="AO170" s="159"/>
      <c r="AP170" s="160">
        <v>110</v>
      </c>
      <c r="AQ170" s="160">
        <v>130</v>
      </c>
      <c r="AR170" s="160">
        <v>0</v>
      </c>
      <c r="AS170" s="160">
        <v>230</v>
      </c>
      <c r="AT170" s="161" t="e">
        <f t="shared" si="41"/>
        <v>#DIV/0!</v>
      </c>
      <c r="AU170" s="160">
        <v>100</v>
      </c>
      <c r="AV170" s="161" t="s">
        <v>1280</v>
      </c>
      <c r="AW170" s="161" t="s">
        <v>1123</v>
      </c>
      <c r="AX170" s="161" t="s">
        <v>1149</v>
      </c>
      <c r="AZ170" s="427" t="e">
        <f t="shared" si="43"/>
        <v>#DIV/0!</v>
      </c>
      <c r="BA170" s="163"/>
    </row>
    <row r="171" spans="1:53" x14ac:dyDescent="0.25">
      <c r="A171" s="114" t="s">
        <v>648</v>
      </c>
      <c r="B171" s="76" t="s">
        <v>649</v>
      </c>
      <c r="C171" s="98" t="s">
        <v>1355</v>
      </c>
      <c r="D171" s="97" t="s">
        <v>292</v>
      </c>
      <c r="E171" s="99">
        <v>1.2227074235807861E-3</v>
      </c>
      <c r="F171" s="100"/>
      <c r="G171" s="108"/>
      <c r="H171" s="109" t="s">
        <v>1355</v>
      </c>
      <c r="I171" s="109" t="s">
        <v>292</v>
      </c>
      <c r="J171" s="109">
        <v>7.4963609898107716E-4</v>
      </c>
      <c r="K171" s="109"/>
      <c r="L171" s="109"/>
      <c r="M171" s="109" t="s">
        <v>1355</v>
      </c>
      <c r="N171" s="109" t="s">
        <v>292</v>
      </c>
      <c r="O171" s="110">
        <v>4.7307132459970886E-4</v>
      </c>
      <c r="P171" s="111">
        <v>2.3731343283582089</v>
      </c>
      <c r="Q171" s="110">
        <v>6</v>
      </c>
      <c r="R171" s="110">
        <v>5</v>
      </c>
      <c r="S171" s="110">
        <v>9</v>
      </c>
      <c r="T171" s="110">
        <v>179</v>
      </c>
      <c r="U171" s="110"/>
      <c r="V171" s="110">
        <v>27</v>
      </c>
      <c r="W171" s="110">
        <v>0</v>
      </c>
      <c r="X171" s="110">
        <v>8</v>
      </c>
      <c r="Y171" s="110">
        <v>39</v>
      </c>
      <c r="Z171" s="110">
        <v>0</v>
      </c>
      <c r="AA171" s="110"/>
      <c r="AB171" s="112">
        <v>74</v>
      </c>
      <c r="AC171" s="110"/>
      <c r="AD171" s="111">
        <v>1.1044776119402986</v>
      </c>
      <c r="AE171" s="110"/>
      <c r="AF171" s="112">
        <v>0</v>
      </c>
      <c r="AG171" s="106" t="e">
        <f t="shared" si="40"/>
        <v>#DIV/0!</v>
      </c>
      <c r="AH171" s="106"/>
      <c r="AI171" s="159" t="s">
        <v>652</v>
      </c>
      <c r="AJ171" s="159" t="s">
        <v>653</v>
      </c>
      <c r="AK171" s="159" t="s">
        <v>1342</v>
      </c>
      <c r="AL171" s="159"/>
      <c r="AM171" s="159"/>
      <c r="AN171" s="159" t="s">
        <v>93</v>
      </c>
      <c r="AO171" s="159"/>
      <c r="AP171" s="160">
        <v>110</v>
      </c>
      <c r="AQ171" s="160">
        <v>100</v>
      </c>
      <c r="AR171" s="160">
        <v>0</v>
      </c>
      <c r="AS171" s="160">
        <v>210</v>
      </c>
      <c r="AT171" s="161" t="e">
        <f t="shared" si="41"/>
        <v>#DIV/0!</v>
      </c>
      <c r="AU171" s="160">
        <v>140</v>
      </c>
      <c r="AV171" s="161" t="s">
        <v>1163</v>
      </c>
      <c r="AW171" s="161" t="s">
        <v>1123</v>
      </c>
      <c r="AX171" s="161" t="s">
        <v>1176</v>
      </c>
      <c r="AZ171" s="427" t="e">
        <f t="shared" si="43"/>
        <v>#DIV/0!</v>
      </c>
      <c r="BA171" s="163"/>
    </row>
    <row r="172" spans="1:53" x14ac:dyDescent="0.25">
      <c r="A172" s="76"/>
      <c r="B172" s="76"/>
      <c r="C172" s="98" t="s">
        <v>1356</v>
      </c>
      <c r="D172" s="98" t="s">
        <v>678</v>
      </c>
      <c r="E172" s="99" t="e">
        <v>#N/A</v>
      </c>
      <c r="F172" s="100"/>
      <c r="G172" s="108"/>
      <c r="H172" s="109" t="s">
        <v>1356</v>
      </c>
      <c r="I172" s="109" t="s">
        <v>678</v>
      </c>
      <c r="J172" s="109" t="e">
        <v>#N/A</v>
      </c>
      <c r="K172" s="109"/>
      <c r="L172" s="109"/>
      <c r="M172" s="109" t="s">
        <v>1356</v>
      </c>
      <c r="N172" s="109" t="s">
        <v>678</v>
      </c>
      <c r="O172" s="110" t="e">
        <v>#N/A</v>
      </c>
      <c r="P172" s="111" t="s">
        <v>394</v>
      </c>
      <c r="Q172" s="110" t="s">
        <v>394</v>
      </c>
      <c r="R172" s="110" t="s">
        <v>394</v>
      </c>
      <c r="S172" s="110" t="s">
        <v>394</v>
      </c>
      <c r="T172" s="110" t="s">
        <v>394</v>
      </c>
      <c r="U172" s="110"/>
      <c r="V172" s="110" t="s">
        <v>394</v>
      </c>
      <c r="W172" s="110" t="s">
        <v>394</v>
      </c>
      <c r="X172" s="110" t="s">
        <v>394</v>
      </c>
      <c r="Y172" s="110" t="s">
        <v>394</v>
      </c>
      <c r="Z172" s="110" t="s">
        <v>394</v>
      </c>
      <c r="AA172" s="110"/>
      <c r="AB172" s="112" t="s">
        <v>394</v>
      </c>
      <c r="AC172" s="110"/>
      <c r="AD172" s="111" t="s">
        <v>394</v>
      </c>
      <c r="AE172" s="110"/>
      <c r="AF172" s="112" t="s">
        <v>394</v>
      </c>
      <c r="AG172" s="106" t="e">
        <f t="shared" si="40"/>
        <v>#VALUE!</v>
      </c>
      <c r="AH172" s="106"/>
      <c r="AI172" s="159" t="s">
        <v>654</v>
      </c>
      <c r="AJ172" s="159" t="s">
        <v>655</v>
      </c>
      <c r="AK172" s="159" t="s">
        <v>1343</v>
      </c>
      <c r="AL172" s="159"/>
      <c r="AM172" s="159"/>
      <c r="AN172" s="159" t="s">
        <v>153</v>
      </c>
      <c r="AO172" s="159"/>
      <c r="AP172" s="160">
        <v>160</v>
      </c>
      <c r="AQ172" s="160">
        <v>0</v>
      </c>
      <c r="AR172" s="160">
        <v>0</v>
      </c>
      <c r="AS172" s="160">
        <v>160</v>
      </c>
      <c r="AT172" s="161" t="e">
        <f t="shared" si="41"/>
        <v>#DIV/0!</v>
      </c>
      <c r="AU172" s="160">
        <v>130</v>
      </c>
      <c r="AV172" s="161" t="s">
        <v>1123</v>
      </c>
      <c r="AW172" s="161" t="s">
        <v>1123</v>
      </c>
      <c r="AX172" s="161" t="s">
        <v>1190</v>
      </c>
      <c r="AZ172" s="427" t="e">
        <f t="shared" si="43"/>
        <v>#DIV/0!</v>
      </c>
      <c r="BA172" s="163"/>
    </row>
    <row r="173" spans="1:53" x14ac:dyDescent="0.25">
      <c r="A173" s="113"/>
      <c r="B173" s="96">
        <v>41</v>
      </c>
      <c r="C173" s="98" t="s">
        <v>1357</v>
      </c>
      <c r="D173" s="97" t="s">
        <v>24</v>
      </c>
      <c r="E173" s="99">
        <v>2.3041385948026948E-3</v>
      </c>
      <c r="F173" s="100"/>
      <c r="G173" s="108"/>
      <c r="H173" s="109" t="s">
        <v>1357</v>
      </c>
      <c r="I173" s="109" t="s">
        <v>24</v>
      </c>
      <c r="J173" s="109">
        <v>9.9518768046198258E-4</v>
      </c>
      <c r="K173" s="109"/>
      <c r="L173" s="109"/>
      <c r="M173" s="109" t="s">
        <v>1357</v>
      </c>
      <c r="N173" s="109" t="s">
        <v>24</v>
      </c>
      <c r="O173" s="110">
        <v>1.3089509143407122E-3</v>
      </c>
      <c r="P173" s="111" t="s">
        <v>394</v>
      </c>
      <c r="Q173" s="110" t="s">
        <v>394</v>
      </c>
      <c r="R173" s="110" t="s">
        <v>394</v>
      </c>
      <c r="S173" s="110" t="s">
        <v>394</v>
      </c>
      <c r="T173" s="110" t="s">
        <v>394</v>
      </c>
      <c r="U173" s="110"/>
      <c r="V173" s="110" t="s">
        <v>394</v>
      </c>
      <c r="W173" s="110" t="s">
        <v>394</v>
      </c>
      <c r="X173" s="110" t="s">
        <v>394</v>
      </c>
      <c r="Y173" s="110" t="s">
        <v>394</v>
      </c>
      <c r="Z173" s="110" t="s">
        <v>394</v>
      </c>
      <c r="AA173" s="110"/>
      <c r="AB173" s="112" t="s">
        <v>394</v>
      </c>
      <c r="AC173" s="110"/>
      <c r="AD173" s="111" t="s">
        <v>394</v>
      </c>
      <c r="AE173" s="110"/>
      <c r="AF173" s="112" t="s">
        <v>394</v>
      </c>
      <c r="AG173" s="106" t="e">
        <f t="shared" si="40"/>
        <v>#VALUE!</v>
      </c>
      <c r="AH173" s="106"/>
      <c r="AI173" s="159" t="s">
        <v>656</v>
      </c>
      <c r="AJ173" s="159" t="s">
        <v>657</v>
      </c>
      <c r="AK173" s="159" t="s">
        <v>1344</v>
      </c>
      <c r="AL173" s="159"/>
      <c r="AM173" s="159"/>
      <c r="AN173" s="159" t="s">
        <v>175</v>
      </c>
      <c r="AO173" s="159"/>
      <c r="AP173" s="160">
        <v>170</v>
      </c>
      <c r="AQ173" s="160">
        <v>60</v>
      </c>
      <c r="AR173" s="160">
        <v>0</v>
      </c>
      <c r="AS173" s="160">
        <v>230</v>
      </c>
      <c r="AT173" s="161" t="e">
        <f t="shared" si="41"/>
        <v>#DIV/0!</v>
      </c>
      <c r="AU173" s="160">
        <v>200</v>
      </c>
      <c r="AV173" s="161" t="s">
        <v>1123</v>
      </c>
      <c r="AW173" s="161" t="s">
        <v>1123</v>
      </c>
      <c r="AX173" s="161" t="s">
        <v>1149</v>
      </c>
      <c r="AZ173" s="427" t="e">
        <f t="shared" si="43"/>
        <v>#DIV/0!</v>
      </c>
      <c r="BA173" s="163"/>
    </row>
    <row r="174" spans="1:53" x14ac:dyDescent="0.25">
      <c r="A174" s="114" t="s">
        <v>650</v>
      </c>
      <c r="B174" s="76" t="s">
        <v>651</v>
      </c>
      <c r="C174" s="98" t="s">
        <v>1359</v>
      </c>
      <c r="D174" s="115" t="s">
        <v>70</v>
      </c>
      <c r="E174" s="115">
        <v>4.0006553079947578E-3</v>
      </c>
      <c r="F174" s="100"/>
      <c r="G174" s="108"/>
      <c r="H174" s="109" t="s">
        <v>1359</v>
      </c>
      <c r="I174" s="109" t="s">
        <v>70</v>
      </c>
      <c r="J174" s="109">
        <v>1.9757536041939711E-3</v>
      </c>
      <c r="K174" s="109"/>
      <c r="L174" s="109"/>
      <c r="M174" s="109" t="s">
        <v>1359</v>
      </c>
      <c r="N174" s="109" t="s">
        <v>70</v>
      </c>
      <c r="O174" s="110">
        <v>2.0216251638269988E-3</v>
      </c>
      <c r="P174" s="111">
        <v>0.71794871794871795</v>
      </c>
      <c r="Q174" s="110">
        <v>14</v>
      </c>
      <c r="R174" s="110">
        <v>34</v>
      </c>
      <c r="S174" s="110">
        <v>59</v>
      </c>
      <c r="T174" s="110">
        <v>135</v>
      </c>
      <c r="U174" s="110"/>
      <c r="V174" s="110">
        <v>4</v>
      </c>
      <c r="W174" s="110">
        <v>0</v>
      </c>
      <c r="X174" s="110">
        <v>0</v>
      </c>
      <c r="Y174" s="110">
        <v>0</v>
      </c>
      <c r="Z174" s="110">
        <v>0</v>
      </c>
      <c r="AA174" s="110"/>
      <c r="AB174" s="112">
        <v>4</v>
      </c>
      <c r="AC174" s="110"/>
      <c r="AD174" s="111">
        <v>0.10256410256410256</v>
      </c>
      <c r="AE174" s="110"/>
      <c r="AF174" s="112">
        <v>0</v>
      </c>
      <c r="AG174" s="106" t="e">
        <f t="shared" si="40"/>
        <v>#DIV/0!</v>
      </c>
      <c r="AH174" s="106"/>
      <c r="AI174" s="159" t="s">
        <v>658</v>
      </c>
      <c r="AJ174" s="159" t="s">
        <v>659</v>
      </c>
      <c r="AK174" s="159" t="s">
        <v>1345</v>
      </c>
      <c r="AL174" s="159"/>
      <c r="AM174" s="159"/>
      <c r="AN174" s="159" t="s">
        <v>246</v>
      </c>
      <c r="AO174" s="159"/>
      <c r="AP174" s="160">
        <v>270</v>
      </c>
      <c r="AQ174" s="160">
        <v>20</v>
      </c>
      <c r="AR174" s="160">
        <v>0</v>
      </c>
      <c r="AS174" s="160">
        <v>280</v>
      </c>
      <c r="AT174" s="161" t="e">
        <f t="shared" si="41"/>
        <v>#DIV/0!</v>
      </c>
      <c r="AU174" s="160">
        <v>220</v>
      </c>
      <c r="AV174" s="161" t="s">
        <v>1199</v>
      </c>
      <c r="AW174" s="161" t="s">
        <v>1142</v>
      </c>
      <c r="AX174" s="161" t="s">
        <v>1195</v>
      </c>
      <c r="AZ174" s="427" t="e">
        <f t="shared" si="43"/>
        <v>#DIV/0!</v>
      </c>
      <c r="BA174" s="163"/>
    </row>
    <row r="175" spans="1:53" x14ac:dyDescent="0.25">
      <c r="A175" s="114" t="s">
        <v>652</v>
      </c>
      <c r="B175" s="76" t="s">
        <v>653</v>
      </c>
      <c r="C175" s="98" t="s">
        <v>1360</v>
      </c>
      <c r="D175" s="115" t="s">
        <v>82</v>
      </c>
      <c r="E175" s="115">
        <v>2.9961340206185566E-4</v>
      </c>
      <c r="F175" s="100"/>
      <c r="G175" s="108"/>
      <c r="H175" s="109" t="s">
        <v>1360</v>
      </c>
      <c r="I175" s="109" t="s">
        <v>82</v>
      </c>
      <c r="J175" s="109">
        <v>1.7719072164948453E-4</v>
      </c>
      <c r="K175" s="109"/>
      <c r="L175" s="109"/>
      <c r="M175" s="109" t="s">
        <v>1360</v>
      </c>
      <c r="N175" s="109" t="s">
        <v>82</v>
      </c>
      <c r="O175" s="110">
        <v>1.2242268041237113E-4</v>
      </c>
      <c r="P175" s="111">
        <v>0.6</v>
      </c>
      <c r="Q175" s="110">
        <v>20</v>
      </c>
      <c r="R175" s="110">
        <v>31</v>
      </c>
      <c r="S175" s="110">
        <v>51</v>
      </c>
      <c r="T175" s="110">
        <v>129</v>
      </c>
      <c r="U175" s="110"/>
      <c r="V175" s="110">
        <v>0</v>
      </c>
      <c r="W175" s="110">
        <v>0</v>
      </c>
      <c r="X175" s="110">
        <v>0</v>
      </c>
      <c r="Y175" s="110">
        <v>0</v>
      </c>
      <c r="Z175" s="110">
        <v>0</v>
      </c>
      <c r="AA175" s="110"/>
      <c r="AB175" s="112">
        <v>0</v>
      </c>
      <c r="AC175" s="110"/>
      <c r="AD175" s="111">
        <v>0</v>
      </c>
      <c r="AE175" s="110"/>
      <c r="AF175" s="112">
        <v>0</v>
      </c>
      <c r="AG175" s="106" t="e">
        <f t="shared" si="40"/>
        <v>#DIV/0!</v>
      </c>
      <c r="AH175" s="106"/>
      <c r="AI175" s="159" t="s">
        <v>660</v>
      </c>
      <c r="AJ175" s="159" t="s">
        <v>661</v>
      </c>
      <c r="AK175" s="159" t="s">
        <v>1346</v>
      </c>
      <c r="AL175" s="159"/>
      <c r="AM175" s="159"/>
      <c r="AN175" s="159" t="s">
        <v>253</v>
      </c>
      <c r="AO175" s="159"/>
      <c r="AP175" s="160">
        <v>100</v>
      </c>
      <c r="AQ175" s="160">
        <v>0</v>
      </c>
      <c r="AR175" s="160">
        <v>0</v>
      </c>
      <c r="AS175" s="160">
        <v>100</v>
      </c>
      <c r="AT175" s="161" t="e">
        <f t="shared" si="41"/>
        <v>#DIV/0!</v>
      </c>
      <c r="AU175" s="160">
        <v>160</v>
      </c>
      <c r="AV175" s="161" t="s">
        <v>1123</v>
      </c>
      <c r="AW175" s="161" t="s">
        <v>1123</v>
      </c>
      <c r="AX175" s="161" t="s">
        <v>1132</v>
      </c>
      <c r="AZ175" s="427" t="e">
        <f t="shared" si="43"/>
        <v>#DIV/0!</v>
      </c>
      <c r="BA175" s="163"/>
    </row>
    <row r="176" spans="1:53" x14ac:dyDescent="0.25">
      <c r="A176" s="114" t="s">
        <v>654</v>
      </c>
      <c r="B176" s="76" t="s">
        <v>655</v>
      </c>
      <c r="C176" s="98" t="s">
        <v>1361</v>
      </c>
      <c r="D176" s="115" t="s">
        <v>223</v>
      </c>
      <c r="E176" s="115">
        <v>1.3069705093833781E-3</v>
      </c>
      <c r="F176" s="100"/>
      <c r="G176" s="108"/>
      <c r="H176" s="109" t="s">
        <v>1361</v>
      </c>
      <c r="I176" s="109" t="s">
        <v>223</v>
      </c>
      <c r="J176" s="109">
        <v>1.1662198391420911E-3</v>
      </c>
      <c r="K176" s="109"/>
      <c r="L176" s="109"/>
      <c r="M176" s="109" t="s">
        <v>1361</v>
      </c>
      <c r="N176" s="109" t="s">
        <v>223</v>
      </c>
      <c r="O176" s="110">
        <v>1.4410187667560323E-4</v>
      </c>
      <c r="P176" s="111">
        <v>2.0249999999999999</v>
      </c>
      <c r="Q176" s="110">
        <v>11</v>
      </c>
      <c r="R176" s="110">
        <v>8</v>
      </c>
      <c r="S176" s="110">
        <v>24</v>
      </c>
      <c r="T176" s="110">
        <v>124</v>
      </c>
      <c r="U176" s="110"/>
      <c r="V176" s="110">
        <v>1</v>
      </c>
      <c r="W176" s="110">
        <v>0</v>
      </c>
      <c r="X176" s="110">
        <v>11</v>
      </c>
      <c r="Y176" s="110">
        <v>0</v>
      </c>
      <c r="Z176" s="110">
        <v>0</v>
      </c>
      <c r="AA176" s="110"/>
      <c r="AB176" s="112">
        <v>12</v>
      </c>
      <c r="AC176" s="110"/>
      <c r="AD176" s="111">
        <v>0.3</v>
      </c>
      <c r="AE176" s="110"/>
      <c r="AF176" s="112">
        <v>0</v>
      </c>
      <c r="AG176" s="106" t="e">
        <f t="shared" si="40"/>
        <v>#DIV/0!</v>
      </c>
      <c r="AH176" s="106"/>
      <c r="AI176" s="159" t="s">
        <v>662</v>
      </c>
      <c r="AJ176" s="159" t="s">
        <v>663</v>
      </c>
      <c r="AK176" s="159" t="s">
        <v>1347</v>
      </c>
      <c r="AL176" s="159"/>
      <c r="AM176" s="159"/>
      <c r="AN176" s="159" t="s">
        <v>254</v>
      </c>
      <c r="AO176" s="159"/>
      <c r="AP176" s="160">
        <v>80</v>
      </c>
      <c r="AQ176" s="160">
        <v>0</v>
      </c>
      <c r="AR176" s="160">
        <v>0</v>
      </c>
      <c r="AS176" s="160">
        <v>80</v>
      </c>
      <c r="AT176" s="161" t="e">
        <f t="shared" si="41"/>
        <v>#DIV/0!</v>
      </c>
      <c r="AU176" s="160">
        <v>110</v>
      </c>
      <c r="AV176" s="161" t="s">
        <v>1142</v>
      </c>
      <c r="AW176" s="161" t="s">
        <v>1123</v>
      </c>
      <c r="AX176" s="161" t="s">
        <v>1178</v>
      </c>
      <c r="AZ176" s="427" t="e">
        <f t="shared" si="43"/>
        <v>#DIV/0!</v>
      </c>
      <c r="BA176" s="163"/>
    </row>
    <row r="177" spans="1:53" x14ac:dyDescent="0.25">
      <c r="A177" s="114" t="s">
        <v>656</v>
      </c>
      <c r="B177" s="76" t="s">
        <v>657</v>
      </c>
      <c r="C177" s="98" t="s">
        <v>1363</v>
      </c>
      <c r="D177" s="115" t="s">
        <v>232</v>
      </c>
      <c r="E177" s="115">
        <v>4.6386718749999998E-4</v>
      </c>
      <c r="F177" s="100"/>
      <c r="G177" s="108"/>
      <c r="H177" s="109" t="s">
        <v>1363</v>
      </c>
      <c r="I177" s="109" t="s">
        <v>232</v>
      </c>
      <c r="J177" s="109">
        <v>3.61328125E-4</v>
      </c>
      <c r="K177" s="109"/>
      <c r="L177" s="109"/>
      <c r="M177" s="109" t="s">
        <v>1363</v>
      </c>
      <c r="N177" s="109" t="s">
        <v>232</v>
      </c>
      <c r="O177" s="110">
        <v>1.025390625E-4</v>
      </c>
      <c r="P177" s="111">
        <v>0.32692307692307693</v>
      </c>
      <c r="Q177" s="110">
        <v>16</v>
      </c>
      <c r="R177" s="110">
        <v>6</v>
      </c>
      <c r="S177" s="110">
        <v>21</v>
      </c>
      <c r="T177" s="110">
        <v>60</v>
      </c>
      <c r="U177" s="110"/>
      <c r="V177" s="110">
        <v>1</v>
      </c>
      <c r="W177" s="110">
        <v>0</v>
      </c>
      <c r="X177" s="110">
        <v>0</v>
      </c>
      <c r="Y177" s="110">
        <v>0</v>
      </c>
      <c r="Z177" s="110">
        <v>0</v>
      </c>
      <c r="AA177" s="110"/>
      <c r="AB177" s="112">
        <v>1</v>
      </c>
      <c r="AC177" s="110"/>
      <c r="AD177" s="111">
        <v>1.9230769230769232E-2</v>
      </c>
      <c r="AE177" s="110"/>
      <c r="AF177" s="112">
        <v>7</v>
      </c>
      <c r="AG177" s="106" t="e">
        <f t="shared" si="40"/>
        <v>#DIV/0!</v>
      </c>
      <c r="AH177" s="106"/>
      <c r="AI177" s="159" t="s">
        <v>664</v>
      </c>
      <c r="AJ177" s="159" t="s">
        <v>665</v>
      </c>
      <c r="AK177" s="159" t="s">
        <v>1348</v>
      </c>
      <c r="AL177" s="159"/>
      <c r="AM177" s="159"/>
      <c r="AN177" s="159" t="s">
        <v>268</v>
      </c>
      <c r="AO177" s="159"/>
      <c r="AP177" s="160">
        <v>130</v>
      </c>
      <c r="AQ177" s="160">
        <v>0</v>
      </c>
      <c r="AR177" s="160">
        <v>0</v>
      </c>
      <c r="AS177" s="160">
        <v>130</v>
      </c>
      <c r="AT177" s="161" t="e">
        <f t="shared" si="41"/>
        <v>#DIV/0!</v>
      </c>
      <c r="AU177" s="160">
        <v>90</v>
      </c>
      <c r="AV177" s="161" t="s">
        <v>1119</v>
      </c>
      <c r="AW177" s="161" t="s">
        <v>1123</v>
      </c>
      <c r="AX177" s="161" t="s">
        <v>1178</v>
      </c>
      <c r="AZ177" s="427" t="e">
        <f t="shared" si="43"/>
        <v>#DIV/0!</v>
      </c>
      <c r="BA177" s="163"/>
    </row>
    <row r="178" spans="1:53" x14ac:dyDescent="0.25">
      <c r="A178" s="114" t="s">
        <v>658</v>
      </c>
      <c r="B178" s="76" t="s">
        <v>659</v>
      </c>
      <c r="C178" s="98" t="s">
        <v>1364</v>
      </c>
      <c r="D178" s="115" t="s">
        <v>288</v>
      </c>
      <c r="E178" s="115">
        <v>4.9429657794676811E-4</v>
      </c>
      <c r="F178" s="100"/>
      <c r="G178" s="108"/>
      <c r="H178" s="109" t="s">
        <v>1364</v>
      </c>
      <c r="I178" s="109" t="s">
        <v>288</v>
      </c>
      <c r="J178" s="109">
        <v>3.4980988593155893E-4</v>
      </c>
      <c r="K178" s="109"/>
      <c r="L178" s="109"/>
      <c r="M178" s="109" t="s">
        <v>1364</v>
      </c>
      <c r="N178" s="109" t="s">
        <v>288</v>
      </c>
      <c r="O178" s="110">
        <v>1.4448669201520912E-4</v>
      </c>
      <c r="P178" s="111">
        <v>0.48837209302325579</v>
      </c>
      <c r="Q178" s="110">
        <v>2</v>
      </c>
      <c r="R178" s="110">
        <v>12</v>
      </c>
      <c r="S178" s="110">
        <v>15</v>
      </c>
      <c r="T178" s="110">
        <v>50</v>
      </c>
      <c r="U178" s="110"/>
      <c r="V178" s="110">
        <v>1</v>
      </c>
      <c r="W178" s="110">
        <v>0</v>
      </c>
      <c r="X178" s="110">
        <v>8</v>
      </c>
      <c r="Y178" s="110">
        <v>0</v>
      </c>
      <c r="Z178" s="110">
        <v>0</v>
      </c>
      <c r="AA178" s="110"/>
      <c r="AB178" s="112">
        <v>9</v>
      </c>
      <c r="AC178" s="110"/>
      <c r="AD178" s="111">
        <v>0.20930232558139536</v>
      </c>
      <c r="AE178" s="110"/>
      <c r="AF178" s="112" t="s">
        <v>1821</v>
      </c>
      <c r="AG178" s="106" t="e">
        <f t="shared" si="40"/>
        <v>#VALUE!</v>
      </c>
      <c r="AH178" s="106"/>
      <c r="AI178" s="159"/>
      <c r="AJ178" s="159"/>
      <c r="AK178" s="159"/>
      <c r="AL178" s="159"/>
      <c r="AM178" s="159"/>
      <c r="AN178" s="159"/>
      <c r="AO178" s="159"/>
      <c r="AP178" s="161"/>
      <c r="AQ178" s="161"/>
      <c r="AR178" s="161"/>
      <c r="AS178" s="161"/>
      <c r="AT178" s="161"/>
      <c r="AU178" s="161"/>
      <c r="AV178" s="162" t="s">
        <v>394</v>
      </c>
      <c r="AW178" s="162" t="s">
        <v>394</v>
      </c>
      <c r="AX178" s="162" t="s">
        <v>394</v>
      </c>
      <c r="BA178" s="163"/>
    </row>
    <row r="179" spans="1:53" x14ac:dyDescent="0.25">
      <c r="A179" s="114" t="s">
        <v>660</v>
      </c>
      <c r="B179" s="76" t="s">
        <v>661</v>
      </c>
      <c r="C179" s="98" t="s">
        <v>1365</v>
      </c>
      <c r="D179" s="115" t="s">
        <v>314</v>
      </c>
      <c r="E179" s="115">
        <v>2.1280065226253566E-3</v>
      </c>
      <c r="F179" s="100"/>
      <c r="G179" s="108"/>
      <c r="H179" s="109" t="s">
        <v>1365</v>
      </c>
      <c r="I179" s="109" t="s">
        <v>314</v>
      </c>
      <c r="J179" s="109">
        <v>9.4170403587443951E-4</v>
      </c>
      <c r="K179" s="109"/>
      <c r="L179" s="109"/>
      <c r="M179" s="109" t="s">
        <v>1365</v>
      </c>
      <c r="N179" s="109" t="s">
        <v>314</v>
      </c>
      <c r="O179" s="110">
        <v>1.182225845902976E-3</v>
      </c>
      <c r="P179" s="111">
        <v>1.3076923076923077</v>
      </c>
      <c r="Q179" s="110">
        <v>13</v>
      </c>
      <c r="R179" s="110">
        <v>5</v>
      </c>
      <c r="S179" s="110">
        <v>30</v>
      </c>
      <c r="T179" s="110">
        <v>116</v>
      </c>
      <c r="U179" s="110"/>
      <c r="V179" s="110">
        <v>0</v>
      </c>
      <c r="W179" s="110">
        <v>0</v>
      </c>
      <c r="X179" s="110">
        <v>0</v>
      </c>
      <c r="Y179" s="110">
        <v>0</v>
      </c>
      <c r="Z179" s="110">
        <v>0</v>
      </c>
      <c r="AA179" s="110"/>
      <c r="AB179" s="112">
        <v>0</v>
      </c>
      <c r="AC179" s="110"/>
      <c r="AD179" s="111">
        <v>0</v>
      </c>
      <c r="AE179" s="110"/>
      <c r="AF179" s="112">
        <v>10</v>
      </c>
      <c r="AG179" s="106" t="e">
        <f t="shared" si="40"/>
        <v>#DIV/0!</v>
      </c>
      <c r="AH179" s="106"/>
      <c r="AI179" s="159"/>
      <c r="AJ179" s="159" t="s">
        <v>1349</v>
      </c>
      <c r="AK179" s="159" t="s">
        <v>1350</v>
      </c>
      <c r="AL179" s="159"/>
      <c r="AM179" s="159" t="s">
        <v>666</v>
      </c>
      <c r="AN179" s="159" t="s">
        <v>666</v>
      </c>
      <c r="AO179" s="159"/>
      <c r="AP179" s="161" t="s">
        <v>551</v>
      </c>
      <c r="AQ179" s="161" t="s">
        <v>551</v>
      </c>
      <c r="AR179" s="161" t="s">
        <v>551</v>
      </c>
      <c r="AS179" s="161" t="s">
        <v>551</v>
      </c>
      <c r="AT179" s="161" t="e">
        <f t="shared" si="41"/>
        <v>#VALUE!</v>
      </c>
      <c r="AU179" s="161" t="s">
        <v>551</v>
      </c>
      <c r="AV179" s="161" t="s">
        <v>551</v>
      </c>
      <c r="AW179" s="161" t="s">
        <v>551</v>
      </c>
      <c r="AX179" s="161" t="s">
        <v>551</v>
      </c>
      <c r="AZ179" s="427" t="e">
        <f t="shared" ref="AZ179:AZ184" si="44">AX179/VLOOKUP(AN179,$D$18:$G$436,4,FALSE)</f>
        <v>#VALUE!</v>
      </c>
      <c r="BA179" s="163"/>
    </row>
    <row r="180" spans="1:53" x14ac:dyDescent="0.25">
      <c r="A180" s="114" t="s">
        <v>662</v>
      </c>
      <c r="B180" s="76" t="s">
        <v>663</v>
      </c>
      <c r="C180" s="98" t="s">
        <v>1367</v>
      </c>
      <c r="D180" s="115" t="s">
        <v>1368</v>
      </c>
      <c r="E180" s="115">
        <v>1.4336661911554921E-3</v>
      </c>
      <c r="F180" s="100"/>
      <c r="G180" s="108"/>
      <c r="H180" s="109" t="s">
        <v>1367</v>
      </c>
      <c r="I180" s="109" t="s">
        <v>1368</v>
      </c>
      <c r="J180" s="109">
        <v>8.7910128388017119E-4</v>
      </c>
      <c r="K180" s="109"/>
      <c r="L180" s="109"/>
      <c r="M180" s="109" t="s">
        <v>1367</v>
      </c>
      <c r="N180" s="109" t="s">
        <v>1368</v>
      </c>
      <c r="O180" s="110">
        <v>5.5634807417974321E-4</v>
      </c>
      <c r="P180" s="111">
        <v>1.875</v>
      </c>
      <c r="Q180" s="110">
        <v>4</v>
      </c>
      <c r="R180" s="110">
        <v>17</v>
      </c>
      <c r="S180" s="110">
        <v>37</v>
      </c>
      <c r="T180" s="110">
        <v>133</v>
      </c>
      <c r="U180" s="110"/>
      <c r="V180" s="110">
        <v>0</v>
      </c>
      <c r="W180" s="110">
        <v>0</v>
      </c>
      <c r="X180" s="110">
        <v>5</v>
      </c>
      <c r="Y180" s="110">
        <v>0</v>
      </c>
      <c r="Z180" s="110">
        <v>0</v>
      </c>
      <c r="AA180" s="110"/>
      <c r="AB180" s="112">
        <v>5</v>
      </c>
      <c r="AC180" s="110"/>
      <c r="AD180" s="111">
        <v>0.125</v>
      </c>
      <c r="AE180" s="110"/>
      <c r="AF180" s="112">
        <v>13</v>
      </c>
      <c r="AG180" s="106" t="e">
        <f t="shared" si="40"/>
        <v>#DIV/0!</v>
      </c>
      <c r="AH180" s="106"/>
      <c r="AI180" s="159" t="s">
        <v>667</v>
      </c>
      <c r="AJ180" s="159" t="s">
        <v>668</v>
      </c>
      <c r="AK180" s="159" t="s">
        <v>1351</v>
      </c>
      <c r="AL180" s="159"/>
      <c r="AM180" s="159"/>
      <c r="AN180" s="159" t="s">
        <v>187</v>
      </c>
      <c r="AO180" s="159"/>
      <c r="AP180" s="161" t="s">
        <v>551</v>
      </c>
      <c r="AQ180" s="161" t="s">
        <v>551</v>
      </c>
      <c r="AR180" s="161" t="s">
        <v>551</v>
      </c>
      <c r="AS180" s="161" t="s">
        <v>551</v>
      </c>
      <c r="AT180" s="161" t="e">
        <f t="shared" si="41"/>
        <v>#VALUE!</v>
      </c>
      <c r="AU180" s="161" t="s">
        <v>551</v>
      </c>
      <c r="AV180" s="161" t="s">
        <v>551</v>
      </c>
      <c r="AW180" s="161" t="s">
        <v>551</v>
      </c>
      <c r="AX180" s="161" t="s">
        <v>551</v>
      </c>
      <c r="AZ180" s="427" t="e">
        <f t="shared" si="44"/>
        <v>#VALUE!</v>
      </c>
      <c r="BA180" s="163"/>
    </row>
    <row r="181" spans="1:53" x14ac:dyDescent="0.25">
      <c r="A181" s="114" t="s">
        <v>664</v>
      </c>
      <c r="B181" s="76" t="s">
        <v>665</v>
      </c>
      <c r="C181" s="98" t="s">
        <v>1369</v>
      </c>
      <c r="D181" s="115" t="s">
        <v>41</v>
      </c>
      <c r="E181" s="115">
        <v>2.6852846401718581E-4</v>
      </c>
      <c r="F181" s="100"/>
      <c r="G181" s="108"/>
      <c r="H181" s="109" t="s">
        <v>1369</v>
      </c>
      <c r="I181" s="109" t="s">
        <v>41</v>
      </c>
      <c r="J181" s="109">
        <v>1.5037593984962405E-4</v>
      </c>
      <c r="K181" s="109"/>
      <c r="L181" s="109"/>
      <c r="M181" s="109" t="s">
        <v>1369</v>
      </c>
      <c r="N181" s="109" t="s">
        <v>41</v>
      </c>
      <c r="O181" s="110">
        <v>1.1815252416756176E-4</v>
      </c>
      <c r="P181" s="111">
        <v>1.6774193548387097</v>
      </c>
      <c r="Q181" s="110">
        <v>5</v>
      </c>
      <c r="R181" s="110">
        <v>5</v>
      </c>
      <c r="S181" s="110">
        <v>5</v>
      </c>
      <c r="T181" s="110">
        <v>67</v>
      </c>
      <c r="U181" s="110"/>
      <c r="V181" s="110">
        <v>2</v>
      </c>
      <c r="W181" s="110">
        <v>0</v>
      </c>
      <c r="X181" s="110">
        <v>0</v>
      </c>
      <c r="Y181" s="110">
        <v>4</v>
      </c>
      <c r="Z181" s="110">
        <v>0</v>
      </c>
      <c r="AA181" s="110"/>
      <c r="AB181" s="112">
        <v>6</v>
      </c>
      <c r="AC181" s="110"/>
      <c r="AD181" s="111">
        <v>0.19354838709677419</v>
      </c>
      <c r="AE181" s="110"/>
      <c r="AF181" s="112">
        <v>0</v>
      </c>
      <c r="AG181" s="106" t="e">
        <f t="shared" si="40"/>
        <v>#DIV/0!</v>
      </c>
      <c r="AH181" s="106"/>
      <c r="AI181" s="159" t="s">
        <v>669</v>
      </c>
      <c r="AJ181" s="159" t="s">
        <v>670</v>
      </c>
      <c r="AK181" s="159" t="s">
        <v>1352</v>
      </c>
      <c r="AL181" s="159"/>
      <c r="AM181" s="159"/>
      <c r="AN181" s="159" t="s">
        <v>192</v>
      </c>
      <c r="AO181" s="159"/>
      <c r="AP181" s="160">
        <v>170</v>
      </c>
      <c r="AQ181" s="160">
        <v>50</v>
      </c>
      <c r="AR181" s="160">
        <v>0</v>
      </c>
      <c r="AS181" s="160">
        <v>210</v>
      </c>
      <c r="AT181" s="161" t="e">
        <f t="shared" si="41"/>
        <v>#DIV/0!</v>
      </c>
      <c r="AU181" s="160">
        <v>160</v>
      </c>
      <c r="AV181" s="161" t="s">
        <v>1163</v>
      </c>
      <c r="AW181" s="161" t="s">
        <v>1123</v>
      </c>
      <c r="AX181" s="161" t="s">
        <v>1136</v>
      </c>
      <c r="AZ181" s="427" t="e">
        <f t="shared" si="44"/>
        <v>#DIV/0!</v>
      </c>
      <c r="BA181" s="163"/>
    </row>
    <row r="182" spans="1:53" x14ac:dyDescent="0.25">
      <c r="A182" s="76"/>
      <c r="B182" s="76"/>
      <c r="C182" s="98" t="s">
        <v>1370</v>
      </c>
      <c r="D182" s="98" t="s">
        <v>159</v>
      </c>
      <c r="E182" s="99">
        <v>9.1644204851752025E-4</v>
      </c>
      <c r="F182" s="100"/>
      <c r="G182" s="108"/>
      <c r="H182" s="109" t="s">
        <v>1370</v>
      </c>
      <c r="I182" s="109" t="s">
        <v>159</v>
      </c>
      <c r="J182" s="109">
        <v>5.2560646900269537E-4</v>
      </c>
      <c r="K182" s="109"/>
      <c r="L182" s="109"/>
      <c r="M182" s="109" t="s">
        <v>1370</v>
      </c>
      <c r="N182" s="109" t="s">
        <v>159</v>
      </c>
      <c r="O182" s="110">
        <v>3.9083557951482482E-4</v>
      </c>
      <c r="P182" s="111" t="s">
        <v>394</v>
      </c>
      <c r="Q182" s="110" t="s">
        <v>394</v>
      </c>
      <c r="R182" s="110" t="s">
        <v>394</v>
      </c>
      <c r="S182" s="110" t="s">
        <v>394</v>
      </c>
      <c r="T182" s="110" t="s">
        <v>394</v>
      </c>
      <c r="U182" s="110"/>
      <c r="V182" s="110" t="s">
        <v>394</v>
      </c>
      <c r="W182" s="110" t="s">
        <v>394</v>
      </c>
      <c r="X182" s="110" t="s">
        <v>394</v>
      </c>
      <c r="Y182" s="110" t="s">
        <v>394</v>
      </c>
      <c r="Z182" s="110" t="s">
        <v>394</v>
      </c>
      <c r="AA182" s="110"/>
      <c r="AB182" s="112" t="s">
        <v>394</v>
      </c>
      <c r="AC182" s="110"/>
      <c r="AD182" s="111" t="s">
        <v>394</v>
      </c>
      <c r="AE182" s="110"/>
      <c r="AF182" s="112" t="s">
        <v>394</v>
      </c>
      <c r="AG182" s="106" t="e">
        <f t="shared" si="40"/>
        <v>#VALUE!</v>
      </c>
      <c r="AH182" s="106"/>
      <c r="AI182" s="159" t="s">
        <v>671</v>
      </c>
      <c r="AJ182" s="159" t="s">
        <v>672</v>
      </c>
      <c r="AK182" s="159" t="s">
        <v>1353</v>
      </c>
      <c r="AL182" s="159"/>
      <c r="AM182" s="159"/>
      <c r="AN182" s="159" t="s">
        <v>216</v>
      </c>
      <c r="AO182" s="159"/>
      <c r="AP182" s="160">
        <v>140</v>
      </c>
      <c r="AQ182" s="160">
        <v>40</v>
      </c>
      <c r="AR182" s="160">
        <v>80</v>
      </c>
      <c r="AS182" s="160">
        <v>260</v>
      </c>
      <c r="AT182" s="161" t="e">
        <f t="shared" si="41"/>
        <v>#DIV/0!</v>
      </c>
      <c r="AU182" s="160">
        <v>180</v>
      </c>
      <c r="AV182" s="161" t="s">
        <v>1280</v>
      </c>
      <c r="AW182" s="161" t="s">
        <v>1190</v>
      </c>
      <c r="AX182" s="161" t="s">
        <v>1185</v>
      </c>
      <c r="AZ182" s="427" t="e">
        <f t="shared" si="44"/>
        <v>#DIV/0!</v>
      </c>
      <c r="BA182" s="163"/>
    </row>
    <row r="183" spans="1:53" x14ac:dyDescent="0.25">
      <c r="A183" s="96"/>
      <c r="B183" s="96">
        <v>44</v>
      </c>
      <c r="C183" s="98" t="s">
        <v>1371</v>
      </c>
      <c r="D183" s="97" t="s">
        <v>206</v>
      </c>
      <c r="E183" s="99">
        <v>1.4389359129383314E-3</v>
      </c>
      <c r="F183" s="100"/>
      <c r="G183" s="108"/>
      <c r="H183" s="109" t="s">
        <v>1371</v>
      </c>
      <c r="I183" s="109" t="s">
        <v>206</v>
      </c>
      <c r="J183" s="109">
        <v>1.1003627569528417E-3</v>
      </c>
      <c r="K183" s="109"/>
      <c r="L183" s="109"/>
      <c r="M183" s="109" t="s">
        <v>1371</v>
      </c>
      <c r="N183" s="109" t="s">
        <v>206</v>
      </c>
      <c r="O183" s="110">
        <v>3.3857315598548971E-4</v>
      </c>
      <c r="P183" s="111" t="s">
        <v>394</v>
      </c>
      <c r="Q183" s="110" t="s">
        <v>394</v>
      </c>
      <c r="R183" s="110" t="s">
        <v>394</v>
      </c>
      <c r="S183" s="110" t="s">
        <v>394</v>
      </c>
      <c r="T183" s="110" t="s">
        <v>394</v>
      </c>
      <c r="U183" s="110"/>
      <c r="V183" s="110" t="s">
        <v>394</v>
      </c>
      <c r="W183" s="110" t="s">
        <v>394</v>
      </c>
      <c r="X183" s="110" t="s">
        <v>394</v>
      </c>
      <c r="Y183" s="110" t="s">
        <v>394</v>
      </c>
      <c r="Z183" s="110" t="s">
        <v>394</v>
      </c>
      <c r="AA183" s="110"/>
      <c r="AB183" s="112" t="s">
        <v>394</v>
      </c>
      <c r="AC183" s="110"/>
      <c r="AD183" s="111" t="s">
        <v>394</v>
      </c>
      <c r="AE183" s="110"/>
      <c r="AF183" s="112" t="s">
        <v>394</v>
      </c>
      <c r="AG183" s="106" t="e">
        <f t="shared" si="40"/>
        <v>#VALUE!</v>
      </c>
      <c r="AH183" s="106"/>
      <c r="AI183" s="159" t="s">
        <v>673</v>
      </c>
      <c r="AJ183" s="159" t="s">
        <v>674</v>
      </c>
      <c r="AK183" s="159" t="s">
        <v>1354</v>
      </c>
      <c r="AL183" s="159"/>
      <c r="AM183" s="159"/>
      <c r="AN183" s="159" t="s">
        <v>259</v>
      </c>
      <c r="AO183" s="159"/>
      <c r="AP183" s="160">
        <v>70</v>
      </c>
      <c r="AQ183" s="160">
        <v>50</v>
      </c>
      <c r="AR183" s="160">
        <v>0</v>
      </c>
      <c r="AS183" s="160">
        <v>120</v>
      </c>
      <c r="AT183" s="161" t="e">
        <f t="shared" si="41"/>
        <v>#DIV/0!</v>
      </c>
      <c r="AU183" s="160">
        <v>140</v>
      </c>
      <c r="AV183" s="161" t="s">
        <v>1153</v>
      </c>
      <c r="AW183" s="161" t="s">
        <v>1123</v>
      </c>
      <c r="AX183" s="161" t="s">
        <v>1129</v>
      </c>
      <c r="AZ183" s="427" t="e">
        <f t="shared" si="44"/>
        <v>#DIV/0!</v>
      </c>
      <c r="BA183" s="163"/>
    </row>
    <row r="184" spans="1:53" x14ac:dyDescent="0.25">
      <c r="A184" s="114" t="s">
        <v>667</v>
      </c>
      <c r="B184" s="76" t="s">
        <v>668</v>
      </c>
      <c r="C184" s="98" t="s">
        <v>1372</v>
      </c>
      <c r="D184" s="115" t="s">
        <v>315</v>
      </c>
      <c r="E184" s="115">
        <v>3.5788381742738588E-3</v>
      </c>
      <c r="F184" s="100"/>
      <c r="G184" s="108"/>
      <c r="H184" s="109" t="s">
        <v>1372</v>
      </c>
      <c r="I184" s="109" t="s">
        <v>315</v>
      </c>
      <c r="J184" s="109">
        <v>1.3070539419087136E-3</v>
      </c>
      <c r="K184" s="109"/>
      <c r="L184" s="109"/>
      <c r="M184" s="109" t="s">
        <v>1372</v>
      </c>
      <c r="N184" s="109" t="s">
        <v>315</v>
      </c>
      <c r="O184" s="110">
        <v>2.2717842323651451E-3</v>
      </c>
      <c r="P184" s="111">
        <v>0.53846153846153844</v>
      </c>
      <c r="Q184" s="110">
        <v>2</v>
      </c>
      <c r="R184" s="110">
        <v>16</v>
      </c>
      <c r="S184" s="110">
        <v>6</v>
      </c>
      <c r="T184" s="110">
        <v>38</v>
      </c>
      <c r="U184" s="110"/>
      <c r="V184" s="110">
        <v>0</v>
      </c>
      <c r="W184" s="110">
        <v>1</v>
      </c>
      <c r="X184" s="110">
        <v>0</v>
      </c>
      <c r="Y184" s="110">
        <v>0</v>
      </c>
      <c r="Z184" s="110">
        <v>0</v>
      </c>
      <c r="AA184" s="110"/>
      <c r="AB184" s="112">
        <v>1</v>
      </c>
      <c r="AC184" s="110"/>
      <c r="AD184" s="111">
        <v>3.8461538461538464E-2</v>
      </c>
      <c r="AE184" s="110"/>
      <c r="AF184" s="112">
        <v>0</v>
      </c>
      <c r="AG184" s="106" t="e">
        <f t="shared" si="40"/>
        <v>#DIV/0!</v>
      </c>
      <c r="AH184" s="106"/>
      <c r="AI184" s="159" t="s">
        <v>675</v>
      </c>
      <c r="AJ184" s="159" t="s">
        <v>676</v>
      </c>
      <c r="AK184" s="159" t="s">
        <v>1355</v>
      </c>
      <c r="AL184" s="159"/>
      <c r="AM184" s="159"/>
      <c r="AN184" s="159" t="s">
        <v>292</v>
      </c>
      <c r="AO184" s="159"/>
      <c r="AP184" s="160">
        <v>100</v>
      </c>
      <c r="AQ184" s="160">
        <v>10</v>
      </c>
      <c r="AR184" s="160">
        <v>0</v>
      </c>
      <c r="AS184" s="160">
        <v>110</v>
      </c>
      <c r="AT184" s="161" t="e">
        <f t="shared" si="41"/>
        <v>#DIV/0!</v>
      </c>
      <c r="AU184" s="160">
        <v>200</v>
      </c>
      <c r="AV184" s="161" t="s">
        <v>1153</v>
      </c>
      <c r="AW184" s="161" t="s">
        <v>1123</v>
      </c>
      <c r="AX184" s="161" t="s">
        <v>1286</v>
      </c>
      <c r="AZ184" s="427" t="e">
        <f t="shared" si="44"/>
        <v>#DIV/0!</v>
      </c>
      <c r="BA184" s="163"/>
    </row>
    <row r="185" spans="1:53" x14ac:dyDescent="0.25">
      <c r="A185" s="114" t="s">
        <v>669</v>
      </c>
      <c r="B185" s="76" t="s">
        <v>670</v>
      </c>
      <c r="C185" s="98" t="s">
        <v>1373</v>
      </c>
      <c r="D185" s="115" t="s">
        <v>317</v>
      </c>
      <c r="E185" s="115">
        <v>1.8502581755593804E-3</v>
      </c>
      <c r="F185" s="100"/>
      <c r="G185" s="108"/>
      <c r="H185" s="109" t="s">
        <v>1373</v>
      </c>
      <c r="I185" s="109" t="s">
        <v>317</v>
      </c>
      <c r="J185" s="109">
        <v>1.6437177280550774E-3</v>
      </c>
      <c r="K185" s="109"/>
      <c r="L185" s="109"/>
      <c r="M185" s="109" t="s">
        <v>1373</v>
      </c>
      <c r="N185" s="109" t="s">
        <v>317</v>
      </c>
      <c r="O185" s="110">
        <v>2.1514629948364889E-4</v>
      </c>
      <c r="P185" s="111">
        <v>1.1599999999999999</v>
      </c>
      <c r="Q185" s="110">
        <v>28</v>
      </c>
      <c r="R185" s="110">
        <v>6</v>
      </c>
      <c r="S185" s="110">
        <v>35</v>
      </c>
      <c r="T185" s="110">
        <v>127</v>
      </c>
      <c r="U185" s="110"/>
      <c r="V185" s="110">
        <v>0</v>
      </c>
      <c r="W185" s="110">
        <v>14</v>
      </c>
      <c r="X185" s="110">
        <v>0</v>
      </c>
      <c r="Y185" s="110">
        <v>0</v>
      </c>
      <c r="Z185" s="110">
        <v>0</v>
      </c>
      <c r="AA185" s="110"/>
      <c r="AB185" s="112">
        <v>14</v>
      </c>
      <c r="AC185" s="110"/>
      <c r="AD185" s="111">
        <v>0.28000000000000003</v>
      </c>
      <c r="AE185" s="110"/>
      <c r="AF185" s="112">
        <v>0</v>
      </c>
      <c r="AG185" s="106" t="e">
        <f t="shared" si="40"/>
        <v>#DIV/0!</v>
      </c>
      <c r="AH185" s="106"/>
      <c r="AI185" s="159"/>
      <c r="AJ185" s="159"/>
      <c r="AK185" s="159"/>
      <c r="AL185" s="159"/>
      <c r="AM185" s="159"/>
      <c r="AN185" s="159"/>
      <c r="AO185" s="159"/>
      <c r="AP185" s="161"/>
      <c r="AQ185" s="161"/>
      <c r="AR185" s="161"/>
      <c r="AS185" s="161"/>
      <c r="AT185" s="161"/>
      <c r="AU185" s="161"/>
      <c r="AV185" s="162" t="s">
        <v>394</v>
      </c>
      <c r="AW185" s="162" t="s">
        <v>394</v>
      </c>
      <c r="AX185" s="162" t="s">
        <v>394</v>
      </c>
      <c r="BA185" s="163"/>
    </row>
    <row r="186" spans="1:53" x14ac:dyDescent="0.25">
      <c r="A186" s="114" t="s">
        <v>671</v>
      </c>
      <c r="B186" s="76" t="s">
        <v>672</v>
      </c>
      <c r="C186" s="98" t="s">
        <v>1374</v>
      </c>
      <c r="D186" s="115" t="s">
        <v>320</v>
      </c>
      <c r="E186" s="115">
        <v>3.2619775739041793E-4</v>
      </c>
      <c r="F186" s="100"/>
      <c r="G186" s="108"/>
      <c r="H186" s="109" t="s">
        <v>1374</v>
      </c>
      <c r="I186" s="109" t="s">
        <v>320</v>
      </c>
      <c r="J186" s="109">
        <v>3.2619775739041793E-4</v>
      </c>
      <c r="K186" s="109"/>
      <c r="L186" s="109"/>
      <c r="M186" s="109" t="s">
        <v>1374</v>
      </c>
      <c r="N186" s="109" t="s">
        <v>320</v>
      </c>
      <c r="O186" s="110">
        <v>0</v>
      </c>
      <c r="P186" s="111">
        <v>1.4736842105263157</v>
      </c>
      <c r="Q186" s="110">
        <v>9</v>
      </c>
      <c r="R186" s="110">
        <v>6</v>
      </c>
      <c r="S186" s="110">
        <v>52</v>
      </c>
      <c r="T186" s="110">
        <v>123</v>
      </c>
      <c r="U186" s="110"/>
      <c r="V186" s="110">
        <v>0</v>
      </c>
      <c r="W186" s="110">
        <v>0</v>
      </c>
      <c r="X186" s="110">
        <v>4</v>
      </c>
      <c r="Y186" s="110">
        <v>0</v>
      </c>
      <c r="Z186" s="110">
        <v>0</v>
      </c>
      <c r="AA186" s="110"/>
      <c r="AB186" s="112">
        <v>4</v>
      </c>
      <c r="AC186" s="110"/>
      <c r="AD186" s="111">
        <v>0.10526315789473684</v>
      </c>
      <c r="AE186" s="110"/>
      <c r="AF186" s="112">
        <v>0</v>
      </c>
      <c r="AG186" s="106" t="e">
        <f t="shared" si="40"/>
        <v>#DIV/0!</v>
      </c>
      <c r="AH186" s="106"/>
      <c r="AI186" s="159"/>
      <c r="AJ186" s="159" t="s">
        <v>1140</v>
      </c>
      <c r="AK186" s="159" t="s">
        <v>1356</v>
      </c>
      <c r="AL186" s="159"/>
      <c r="AM186" s="159" t="s">
        <v>678</v>
      </c>
      <c r="AN186" s="159" t="s">
        <v>678</v>
      </c>
      <c r="AO186" s="159"/>
      <c r="AP186" s="161" t="s">
        <v>551</v>
      </c>
      <c r="AQ186" s="161" t="s">
        <v>551</v>
      </c>
      <c r="AR186" s="161" t="s">
        <v>551</v>
      </c>
      <c r="AS186" s="161" t="s">
        <v>551</v>
      </c>
      <c r="AT186" s="161" t="e">
        <f t="shared" si="41"/>
        <v>#VALUE!</v>
      </c>
      <c r="AU186" s="161" t="s">
        <v>551</v>
      </c>
      <c r="AV186" s="161" t="s">
        <v>551</v>
      </c>
      <c r="AW186" s="161" t="s">
        <v>551</v>
      </c>
      <c r="AX186" s="161" t="s">
        <v>551</v>
      </c>
      <c r="AZ186" s="427" t="e">
        <f t="shared" ref="AZ186:AZ193" si="45">AX186/VLOOKUP(AN186,$D$18:$G$436,4,FALSE)</f>
        <v>#VALUE!</v>
      </c>
      <c r="BA186" s="163"/>
    </row>
    <row r="187" spans="1:53" x14ac:dyDescent="0.25">
      <c r="A187" s="114" t="s">
        <v>673</v>
      </c>
      <c r="B187" s="76" t="s">
        <v>674</v>
      </c>
      <c r="C187" s="98"/>
      <c r="D187" s="115"/>
      <c r="E187" s="115"/>
      <c r="F187" s="100"/>
      <c r="G187" s="108"/>
      <c r="H187" s="109"/>
      <c r="I187" s="109"/>
      <c r="J187" s="109"/>
      <c r="K187" s="109"/>
      <c r="L187" s="109"/>
      <c r="M187" s="109"/>
      <c r="N187" s="109"/>
      <c r="O187" s="110"/>
      <c r="P187" s="111">
        <v>1.2</v>
      </c>
      <c r="Q187" s="110">
        <v>15</v>
      </c>
      <c r="R187" s="110">
        <v>32</v>
      </c>
      <c r="S187" s="110">
        <v>39</v>
      </c>
      <c r="T187" s="110">
        <v>146</v>
      </c>
      <c r="U187" s="110"/>
      <c r="V187" s="110">
        <v>0</v>
      </c>
      <c r="W187" s="110">
        <v>1</v>
      </c>
      <c r="X187" s="110">
        <v>17</v>
      </c>
      <c r="Y187" s="110">
        <v>0</v>
      </c>
      <c r="Z187" s="110">
        <v>0</v>
      </c>
      <c r="AA187" s="110"/>
      <c r="AB187" s="112">
        <v>18</v>
      </c>
      <c r="AC187" s="110"/>
      <c r="AD187" s="111">
        <v>0.36</v>
      </c>
      <c r="AE187" s="110"/>
      <c r="AF187" s="112">
        <v>2</v>
      </c>
      <c r="AG187" s="106" t="e">
        <f t="shared" si="40"/>
        <v>#DIV/0!</v>
      </c>
      <c r="AH187" s="106"/>
      <c r="AI187" s="159" t="s">
        <v>679</v>
      </c>
      <c r="AJ187" s="159" t="s">
        <v>680</v>
      </c>
      <c r="AK187" s="159" t="s">
        <v>1357</v>
      </c>
      <c r="AL187" s="159"/>
      <c r="AM187" s="159"/>
      <c r="AN187" s="159" t="s">
        <v>24</v>
      </c>
      <c r="AO187" s="159"/>
      <c r="AP187" s="160">
        <v>710</v>
      </c>
      <c r="AQ187" s="160">
        <v>200</v>
      </c>
      <c r="AR187" s="160">
        <v>0</v>
      </c>
      <c r="AS187" s="160">
        <v>920</v>
      </c>
      <c r="AT187" s="161" t="e">
        <f t="shared" si="41"/>
        <v>#DIV/0!</v>
      </c>
      <c r="AU187" s="160">
        <v>1200</v>
      </c>
      <c r="AV187" s="161" t="s">
        <v>1130</v>
      </c>
      <c r="AW187" s="161" t="s">
        <v>1123</v>
      </c>
      <c r="AX187" s="161" t="s">
        <v>1358</v>
      </c>
      <c r="AZ187" s="427" t="e">
        <f t="shared" si="45"/>
        <v>#DIV/0!</v>
      </c>
      <c r="BA187" s="163"/>
    </row>
    <row r="188" spans="1:53" x14ac:dyDescent="0.25">
      <c r="A188" s="114" t="s">
        <v>675</v>
      </c>
      <c r="B188" s="76" t="s">
        <v>676</v>
      </c>
      <c r="C188" s="98" t="s">
        <v>1375</v>
      </c>
      <c r="D188" s="115" t="s">
        <v>1844</v>
      </c>
      <c r="E188" s="115" t="e">
        <v>#N/A</v>
      </c>
      <c r="F188" s="100"/>
      <c r="G188" s="108"/>
      <c r="H188" s="109" t="s">
        <v>1375</v>
      </c>
      <c r="I188" s="109" t="s">
        <v>1844</v>
      </c>
      <c r="J188" s="109" t="e">
        <v>#N/A</v>
      </c>
      <c r="K188" s="109"/>
      <c r="L188" s="109"/>
      <c r="M188" s="109" t="s">
        <v>1375</v>
      </c>
      <c r="N188" s="109" t="s">
        <v>1844</v>
      </c>
      <c r="O188" s="110" t="e">
        <v>#N/A</v>
      </c>
      <c r="P188" s="111">
        <v>1.1206896551724137</v>
      </c>
      <c r="Q188" s="110">
        <v>29</v>
      </c>
      <c r="R188" s="110">
        <v>58</v>
      </c>
      <c r="S188" s="110">
        <v>152</v>
      </c>
      <c r="T188" s="110">
        <v>304</v>
      </c>
      <c r="U188" s="110"/>
      <c r="V188" s="110">
        <v>0</v>
      </c>
      <c r="W188" s="110">
        <v>4</v>
      </c>
      <c r="X188" s="110">
        <v>3</v>
      </c>
      <c r="Y188" s="110">
        <v>3</v>
      </c>
      <c r="Z188" s="110">
        <v>0</v>
      </c>
      <c r="AA188" s="110"/>
      <c r="AB188" s="112">
        <v>10</v>
      </c>
      <c r="AC188" s="110"/>
      <c r="AD188" s="111">
        <v>0.17241379310344829</v>
      </c>
      <c r="AE188" s="110"/>
      <c r="AF188" s="112">
        <v>4</v>
      </c>
      <c r="AG188" s="106" t="e">
        <f t="shared" si="40"/>
        <v>#DIV/0!</v>
      </c>
      <c r="AH188" s="106"/>
      <c r="AI188" s="159" t="s">
        <v>681</v>
      </c>
      <c r="AJ188" s="159" t="s">
        <v>682</v>
      </c>
      <c r="AK188" s="159" t="s">
        <v>1359</v>
      </c>
      <c r="AL188" s="159"/>
      <c r="AM188" s="159"/>
      <c r="AN188" s="159" t="s">
        <v>70</v>
      </c>
      <c r="AO188" s="159"/>
      <c r="AP188" s="160">
        <v>310</v>
      </c>
      <c r="AQ188" s="160">
        <v>10</v>
      </c>
      <c r="AR188" s="160">
        <v>0</v>
      </c>
      <c r="AS188" s="160">
        <v>320</v>
      </c>
      <c r="AT188" s="161" t="e">
        <f t="shared" si="41"/>
        <v>#DIV/0!</v>
      </c>
      <c r="AU188" s="160">
        <v>280</v>
      </c>
      <c r="AV188" s="161" t="s">
        <v>1157</v>
      </c>
      <c r="AW188" s="161" t="s">
        <v>1123</v>
      </c>
      <c r="AX188" s="161" t="s">
        <v>1260</v>
      </c>
      <c r="AZ188" s="427" t="e">
        <f t="shared" si="45"/>
        <v>#DIV/0!</v>
      </c>
      <c r="BA188" s="163"/>
    </row>
    <row r="189" spans="1:53" x14ac:dyDescent="0.25">
      <c r="A189" s="76"/>
      <c r="B189" s="76"/>
      <c r="C189" s="98" t="s">
        <v>1379</v>
      </c>
      <c r="D189" s="98" t="s">
        <v>22</v>
      </c>
      <c r="E189" s="99">
        <v>2.2892347600518806E-3</v>
      </c>
      <c r="F189" s="100"/>
      <c r="G189" s="108"/>
      <c r="H189" s="109" t="s">
        <v>1379</v>
      </c>
      <c r="I189" s="109" t="s">
        <v>22</v>
      </c>
      <c r="J189" s="109">
        <v>1.3164721141374837E-3</v>
      </c>
      <c r="K189" s="109"/>
      <c r="L189" s="109"/>
      <c r="M189" s="109" t="s">
        <v>1379</v>
      </c>
      <c r="N189" s="109" t="s">
        <v>22</v>
      </c>
      <c r="O189" s="110">
        <v>9.6627756160830086E-4</v>
      </c>
      <c r="P189" s="111" t="s">
        <v>394</v>
      </c>
      <c r="Q189" s="110" t="s">
        <v>394</v>
      </c>
      <c r="R189" s="110" t="s">
        <v>394</v>
      </c>
      <c r="S189" s="110" t="s">
        <v>394</v>
      </c>
      <c r="T189" s="110" t="s">
        <v>394</v>
      </c>
      <c r="U189" s="110"/>
      <c r="V189" s="110" t="s">
        <v>394</v>
      </c>
      <c r="W189" s="110" t="s">
        <v>394</v>
      </c>
      <c r="X189" s="110" t="s">
        <v>394</v>
      </c>
      <c r="Y189" s="110" t="s">
        <v>394</v>
      </c>
      <c r="Z189" s="110" t="s">
        <v>394</v>
      </c>
      <c r="AA189" s="110"/>
      <c r="AB189" s="112" t="s">
        <v>394</v>
      </c>
      <c r="AC189" s="110"/>
      <c r="AD189" s="111" t="s">
        <v>394</v>
      </c>
      <c r="AE189" s="110"/>
      <c r="AF189" s="112" t="s">
        <v>394</v>
      </c>
      <c r="AG189" s="106" t="e">
        <f t="shared" si="40"/>
        <v>#VALUE!</v>
      </c>
      <c r="AH189" s="106"/>
      <c r="AI189" s="159" t="s">
        <v>683</v>
      </c>
      <c r="AJ189" s="159" t="s">
        <v>684</v>
      </c>
      <c r="AK189" s="159" t="s">
        <v>1360</v>
      </c>
      <c r="AL189" s="159"/>
      <c r="AM189" s="159"/>
      <c r="AN189" s="159" t="s">
        <v>82</v>
      </c>
      <c r="AO189" s="159"/>
      <c r="AP189" s="160">
        <v>540</v>
      </c>
      <c r="AQ189" s="160">
        <v>30</v>
      </c>
      <c r="AR189" s="160">
        <v>0</v>
      </c>
      <c r="AS189" s="160">
        <v>570</v>
      </c>
      <c r="AT189" s="161" t="e">
        <f t="shared" si="41"/>
        <v>#DIV/0!</v>
      </c>
      <c r="AU189" s="160">
        <v>410</v>
      </c>
      <c r="AV189" s="161" t="s">
        <v>1123</v>
      </c>
      <c r="AW189" s="161" t="s">
        <v>1123</v>
      </c>
      <c r="AX189" s="161" t="s">
        <v>1185</v>
      </c>
      <c r="AZ189" s="427" t="e">
        <f t="shared" si="45"/>
        <v>#DIV/0!</v>
      </c>
      <c r="BA189" s="163"/>
    </row>
    <row r="190" spans="1:53" x14ac:dyDescent="0.25">
      <c r="A190" s="96"/>
      <c r="B190" s="96" t="s">
        <v>677</v>
      </c>
      <c r="C190" s="98" t="s">
        <v>1381</v>
      </c>
      <c r="D190" s="97" t="s">
        <v>53</v>
      </c>
      <c r="E190" s="99">
        <v>4.6586345381526104E-4</v>
      </c>
      <c r="F190" s="100"/>
      <c r="G190" s="108"/>
      <c r="H190" s="109" t="s">
        <v>1381</v>
      </c>
      <c r="I190" s="109" t="s">
        <v>53</v>
      </c>
      <c r="J190" s="109">
        <v>3.0120481927710846E-4</v>
      </c>
      <c r="K190" s="109"/>
      <c r="L190" s="109"/>
      <c r="M190" s="109" t="s">
        <v>1381</v>
      </c>
      <c r="N190" s="109" t="s">
        <v>53</v>
      </c>
      <c r="O190" s="110">
        <v>1.6465863453815261E-4</v>
      </c>
      <c r="P190" s="111" t="s">
        <v>394</v>
      </c>
      <c r="Q190" s="110" t="s">
        <v>394</v>
      </c>
      <c r="R190" s="110" t="s">
        <v>394</v>
      </c>
      <c r="S190" s="110" t="s">
        <v>394</v>
      </c>
      <c r="T190" s="110" t="s">
        <v>394</v>
      </c>
      <c r="U190" s="110"/>
      <c r="V190" s="110" t="s">
        <v>394</v>
      </c>
      <c r="W190" s="110" t="s">
        <v>394</v>
      </c>
      <c r="X190" s="110" t="s">
        <v>394</v>
      </c>
      <c r="Y190" s="110" t="s">
        <v>394</v>
      </c>
      <c r="Z190" s="110" t="s">
        <v>394</v>
      </c>
      <c r="AA190" s="110"/>
      <c r="AB190" s="112" t="s">
        <v>394</v>
      </c>
      <c r="AC190" s="110"/>
      <c r="AD190" s="111" t="s">
        <v>394</v>
      </c>
      <c r="AE190" s="110"/>
      <c r="AF190" s="112" t="s">
        <v>394</v>
      </c>
      <c r="AG190" s="106" t="e">
        <f t="shared" si="40"/>
        <v>#VALUE!</v>
      </c>
      <c r="AH190" s="106"/>
      <c r="AI190" s="159" t="s">
        <v>685</v>
      </c>
      <c r="AJ190" s="159" t="s">
        <v>686</v>
      </c>
      <c r="AK190" s="159" t="s">
        <v>1361</v>
      </c>
      <c r="AL190" s="159"/>
      <c r="AM190" s="159"/>
      <c r="AN190" s="159" t="s">
        <v>223</v>
      </c>
      <c r="AO190" s="159"/>
      <c r="AP190" s="160">
        <v>500</v>
      </c>
      <c r="AQ190" s="160">
        <v>60</v>
      </c>
      <c r="AR190" s="160">
        <v>0</v>
      </c>
      <c r="AS190" s="160">
        <v>560</v>
      </c>
      <c r="AT190" s="161" t="e">
        <f t="shared" si="41"/>
        <v>#DIV/0!</v>
      </c>
      <c r="AU190" s="160">
        <v>550</v>
      </c>
      <c r="AV190" s="161" t="s">
        <v>1199</v>
      </c>
      <c r="AW190" s="161" t="s">
        <v>1123</v>
      </c>
      <c r="AX190" s="161" t="s">
        <v>1362</v>
      </c>
      <c r="AZ190" s="427" t="e">
        <f t="shared" si="45"/>
        <v>#DIV/0!</v>
      </c>
      <c r="BA190" s="163"/>
    </row>
    <row r="191" spans="1:53" x14ac:dyDescent="0.25">
      <c r="A191" s="114" t="s">
        <v>679</v>
      </c>
      <c r="B191" s="76" t="s">
        <v>680</v>
      </c>
      <c r="C191" s="98" t="s">
        <v>1382</v>
      </c>
      <c r="D191" s="115" t="s">
        <v>156</v>
      </c>
      <c r="E191" s="115">
        <v>5.4294638209266008E-3</v>
      </c>
      <c r="F191" s="100"/>
      <c r="G191" s="108"/>
      <c r="H191" s="109" t="s">
        <v>1382</v>
      </c>
      <c r="I191" s="109" t="s">
        <v>156</v>
      </c>
      <c r="J191" s="109">
        <v>2.4778761061946901E-3</v>
      </c>
      <c r="K191" s="109"/>
      <c r="L191" s="109"/>
      <c r="M191" s="109" t="s">
        <v>1382</v>
      </c>
      <c r="N191" s="109" t="s">
        <v>156</v>
      </c>
      <c r="O191" s="110">
        <v>2.9567933368037482E-3</v>
      </c>
      <c r="P191" s="111">
        <v>8.2825552825552826</v>
      </c>
      <c r="Q191" s="110">
        <v>157</v>
      </c>
      <c r="R191" s="110">
        <v>671</v>
      </c>
      <c r="S191" s="110">
        <v>805</v>
      </c>
      <c r="T191" s="110">
        <v>5004</v>
      </c>
      <c r="U191" s="110"/>
      <c r="V191" s="110">
        <v>136</v>
      </c>
      <c r="W191" s="110">
        <v>83</v>
      </c>
      <c r="X191" s="110">
        <v>90</v>
      </c>
      <c r="Y191" s="110">
        <v>400</v>
      </c>
      <c r="Z191" s="110">
        <v>0</v>
      </c>
      <c r="AA191" s="110"/>
      <c r="AB191" s="112">
        <v>709</v>
      </c>
      <c r="AC191" s="110"/>
      <c r="AD191" s="111">
        <v>1.742014742014742</v>
      </c>
      <c r="AE191" s="110"/>
      <c r="AF191" s="112">
        <v>335</v>
      </c>
      <c r="AG191" s="106" t="e">
        <f t="shared" si="40"/>
        <v>#DIV/0!</v>
      </c>
      <c r="AH191" s="106"/>
      <c r="AI191" s="159" t="s">
        <v>687</v>
      </c>
      <c r="AJ191" s="159" t="s">
        <v>688</v>
      </c>
      <c r="AK191" s="159" t="s">
        <v>1363</v>
      </c>
      <c r="AL191" s="159"/>
      <c r="AM191" s="159"/>
      <c r="AN191" s="159" t="s">
        <v>232</v>
      </c>
      <c r="AO191" s="159"/>
      <c r="AP191" s="160">
        <v>110</v>
      </c>
      <c r="AQ191" s="160">
        <v>70</v>
      </c>
      <c r="AR191" s="160">
        <v>0</v>
      </c>
      <c r="AS191" s="160">
        <v>180</v>
      </c>
      <c r="AT191" s="161" t="e">
        <f t="shared" si="41"/>
        <v>#DIV/0!</v>
      </c>
      <c r="AU191" s="160">
        <v>310</v>
      </c>
      <c r="AV191" s="161" t="s">
        <v>1246</v>
      </c>
      <c r="AW191" s="161" t="s">
        <v>1123</v>
      </c>
      <c r="AX191" s="161" t="s">
        <v>1151</v>
      </c>
      <c r="AZ191" s="427" t="e">
        <f t="shared" si="45"/>
        <v>#DIV/0!</v>
      </c>
      <c r="BA191" s="163"/>
    </row>
    <row r="192" spans="1:53" x14ac:dyDescent="0.25">
      <c r="A192" s="114" t="s">
        <v>681</v>
      </c>
      <c r="B192" s="76" t="s">
        <v>682</v>
      </c>
      <c r="C192" s="98" t="s">
        <v>1383</v>
      </c>
      <c r="D192" s="115" t="s">
        <v>197</v>
      </c>
      <c r="E192" s="115">
        <v>4.1250000000000002E-3</v>
      </c>
      <c r="F192" s="100"/>
      <c r="G192" s="108"/>
      <c r="H192" s="109" t="s">
        <v>1383</v>
      </c>
      <c r="I192" s="109" t="s">
        <v>197</v>
      </c>
      <c r="J192" s="109">
        <v>3.7499999999999999E-3</v>
      </c>
      <c r="K192" s="109"/>
      <c r="L192" s="109"/>
      <c r="M192" s="109" t="s">
        <v>1383</v>
      </c>
      <c r="N192" s="109" t="s">
        <v>197</v>
      </c>
      <c r="O192" s="110">
        <v>3.7500000000000001E-4</v>
      </c>
      <c r="P192" s="111">
        <v>4.2362204724409445</v>
      </c>
      <c r="Q192" s="110">
        <v>68</v>
      </c>
      <c r="R192" s="110">
        <v>513</v>
      </c>
      <c r="S192" s="110">
        <v>361</v>
      </c>
      <c r="T192" s="110">
        <v>1480</v>
      </c>
      <c r="U192" s="110"/>
      <c r="V192" s="110">
        <v>35</v>
      </c>
      <c r="W192" s="110">
        <v>0</v>
      </c>
      <c r="X192" s="110">
        <v>0</v>
      </c>
      <c r="Y192" s="110">
        <v>0</v>
      </c>
      <c r="Z192" s="110">
        <v>4</v>
      </c>
      <c r="AA192" s="110"/>
      <c r="AB192" s="112">
        <v>39</v>
      </c>
      <c r="AC192" s="110"/>
      <c r="AD192" s="111">
        <v>0.30708661417322836</v>
      </c>
      <c r="AE192" s="110"/>
      <c r="AF192" s="112">
        <v>0</v>
      </c>
      <c r="AG192" s="106" t="e">
        <f t="shared" si="40"/>
        <v>#DIV/0!</v>
      </c>
      <c r="AH192" s="106"/>
      <c r="AI192" s="159" t="s">
        <v>689</v>
      </c>
      <c r="AJ192" s="159" t="s">
        <v>690</v>
      </c>
      <c r="AK192" s="159" t="s">
        <v>1364</v>
      </c>
      <c r="AL192" s="159"/>
      <c r="AM192" s="159"/>
      <c r="AN192" s="159" t="s">
        <v>288</v>
      </c>
      <c r="AO192" s="159"/>
      <c r="AP192" s="161" t="s">
        <v>551</v>
      </c>
      <c r="AQ192" s="161" t="s">
        <v>551</v>
      </c>
      <c r="AR192" s="161" t="s">
        <v>551</v>
      </c>
      <c r="AS192" s="161" t="s">
        <v>551</v>
      </c>
      <c r="AT192" s="161" t="e">
        <f t="shared" si="41"/>
        <v>#VALUE!</v>
      </c>
      <c r="AU192" s="161" t="s">
        <v>551</v>
      </c>
      <c r="AV192" s="161" t="s">
        <v>551</v>
      </c>
      <c r="AW192" s="161" t="s">
        <v>551</v>
      </c>
      <c r="AX192" s="161" t="s">
        <v>551</v>
      </c>
      <c r="AZ192" s="427" t="e">
        <f t="shared" si="45"/>
        <v>#VALUE!</v>
      </c>
      <c r="BA192" s="163"/>
    </row>
    <row r="193" spans="1:53" x14ac:dyDescent="0.25">
      <c r="A193" s="114" t="s">
        <v>683</v>
      </c>
      <c r="B193" s="76" t="s">
        <v>684</v>
      </c>
      <c r="C193" s="98" t="s">
        <v>1386</v>
      </c>
      <c r="D193" s="115" t="s">
        <v>249</v>
      </c>
      <c r="E193" s="115">
        <v>7.7883472057074907E-4</v>
      </c>
      <c r="F193" s="100"/>
      <c r="G193" s="108"/>
      <c r="H193" s="109" t="s">
        <v>1386</v>
      </c>
      <c r="I193" s="109" t="s">
        <v>249</v>
      </c>
      <c r="J193" s="109">
        <v>7.015457788347206E-4</v>
      </c>
      <c r="K193" s="109"/>
      <c r="L193" s="109"/>
      <c r="M193" s="109" t="s">
        <v>1386</v>
      </c>
      <c r="N193" s="109" t="s">
        <v>249</v>
      </c>
      <c r="O193" s="110">
        <v>8.3234244946492271E-5</v>
      </c>
      <c r="P193" s="111">
        <v>1.2125984251968505</v>
      </c>
      <c r="Q193" s="110">
        <v>37</v>
      </c>
      <c r="R193" s="110">
        <v>170</v>
      </c>
      <c r="S193" s="110">
        <v>1298</v>
      </c>
      <c r="T193" s="110">
        <v>1659</v>
      </c>
      <c r="U193" s="110"/>
      <c r="V193" s="110">
        <v>0</v>
      </c>
      <c r="W193" s="110">
        <v>2</v>
      </c>
      <c r="X193" s="110">
        <v>35</v>
      </c>
      <c r="Y193" s="110">
        <v>0</v>
      </c>
      <c r="Z193" s="110">
        <v>0</v>
      </c>
      <c r="AA193" s="110"/>
      <c r="AB193" s="112">
        <v>37</v>
      </c>
      <c r="AC193" s="110"/>
      <c r="AD193" s="111">
        <v>0.29133858267716534</v>
      </c>
      <c r="AE193" s="110"/>
      <c r="AF193" s="112">
        <v>8</v>
      </c>
      <c r="AG193" s="106" t="e">
        <f t="shared" si="40"/>
        <v>#DIV/0!</v>
      </c>
      <c r="AH193" s="106"/>
      <c r="AI193" s="159" t="s">
        <v>691</v>
      </c>
      <c r="AJ193" s="159" t="s">
        <v>692</v>
      </c>
      <c r="AK193" s="159" t="s">
        <v>1365</v>
      </c>
      <c r="AL193" s="159"/>
      <c r="AM193" s="159"/>
      <c r="AN193" s="159" t="s">
        <v>314</v>
      </c>
      <c r="AO193" s="159"/>
      <c r="AP193" s="160">
        <v>140</v>
      </c>
      <c r="AQ193" s="160">
        <v>60</v>
      </c>
      <c r="AR193" s="160">
        <v>0</v>
      </c>
      <c r="AS193" s="160">
        <v>200</v>
      </c>
      <c r="AT193" s="161" t="e">
        <f t="shared" si="41"/>
        <v>#DIV/0!</v>
      </c>
      <c r="AU193" s="160">
        <v>250</v>
      </c>
      <c r="AV193" s="161" t="s">
        <v>1163</v>
      </c>
      <c r="AW193" s="161" t="s">
        <v>1123</v>
      </c>
      <c r="AX193" s="161" t="s">
        <v>1234</v>
      </c>
      <c r="AZ193" s="427" t="e">
        <f t="shared" si="45"/>
        <v>#DIV/0!</v>
      </c>
      <c r="BA193" s="163"/>
    </row>
    <row r="194" spans="1:53" x14ac:dyDescent="0.25">
      <c r="A194" s="114" t="s">
        <v>685</v>
      </c>
      <c r="B194" s="76" t="s">
        <v>686</v>
      </c>
      <c r="C194" s="98" t="s">
        <v>1387</v>
      </c>
      <c r="D194" s="115" t="s">
        <v>278</v>
      </c>
      <c r="E194" s="115">
        <v>1.0351562500000001E-3</v>
      </c>
      <c r="F194" s="100"/>
      <c r="G194" s="108"/>
      <c r="H194" s="109" t="s">
        <v>1387</v>
      </c>
      <c r="I194" s="109" t="s">
        <v>278</v>
      </c>
      <c r="J194" s="109">
        <v>9.6354166666666669E-4</v>
      </c>
      <c r="K194" s="109"/>
      <c r="L194" s="109"/>
      <c r="M194" s="109" t="s">
        <v>1387</v>
      </c>
      <c r="N194" s="109" t="s">
        <v>278</v>
      </c>
      <c r="O194" s="110">
        <v>7.8125000000000002E-5</v>
      </c>
      <c r="P194" s="111">
        <v>3.8235294117647061</v>
      </c>
      <c r="Q194" s="110">
        <v>45</v>
      </c>
      <c r="R194" s="110">
        <v>46</v>
      </c>
      <c r="S194" s="110">
        <v>89</v>
      </c>
      <c r="T194" s="110">
        <v>635</v>
      </c>
      <c r="U194" s="110"/>
      <c r="V194" s="110">
        <v>0</v>
      </c>
      <c r="W194" s="110">
        <v>0</v>
      </c>
      <c r="X194" s="110">
        <v>0</v>
      </c>
      <c r="Y194" s="110">
        <v>15</v>
      </c>
      <c r="Z194" s="110">
        <v>0</v>
      </c>
      <c r="AA194" s="110"/>
      <c r="AB194" s="112">
        <v>15</v>
      </c>
      <c r="AC194" s="110"/>
      <c r="AD194" s="111">
        <v>0.12605042016806722</v>
      </c>
      <c r="AE194" s="110"/>
      <c r="AF194" s="112">
        <v>110</v>
      </c>
      <c r="AG194" s="106" t="e">
        <f t="shared" si="40"/>
        <v>#DIV/0!</v>
      </c>
      <c r="AH194" s="106"/>
      <c r="AI194" s="159"/>
      <c r="AJ194" s="159"/>
      <c r="AK194" s="159"/>
      <c r="AL194" s="159"/>
      <c r="AM194" s="159"/>
      <c r="AN194" s="159"/>
      <c r="AO194" s="159"/>
      <c r="AP194" s="161"/>
      <c r="AQ194" s="161"/>
      <c r="AR194" s="161"/>
      <c r="AS194" s="161"/>
      <c r="AT194" s="161"/>
      <c r="AU194" s="161"/>
      <c r="AV194" s="162" t="s">
        <v>394</v>
      </c>
      <c r="AW194" s="162" t="s">
        <v>394</v>
      </c>
      <c r="AX194" s="162" t="s">
        <v>394</v>
      </c>
      <c r="BA194" s="163"/>
    </row>
    <row r="195" spans="1:53" x14ac:dyDescent="0.25">
      <c r="A195" s="114" t="s">
        <v>687</v>
      </c>
      <c r="B195" s="76" t="s">
        <v>688</v>
      </c>
      <c r="C195" s="98" t="s">
        <v>1389</v>
      </c>
      <c r="D195" s="115" t="s">
        <v>322</v>
      </c>
      <c r="E195" s="115">
        <v>4.4274300932090546E-3</v>
      </c>
      <c r="F195" s="100"/>
      <c r="G195" s="108"/>
      <c r="H195" s="109" t="s">
        <v>1389</v>
      </c>
      <c r="I195" s="109" t="s">
        <v>322</v>
      </c>
      <c r="J195" s="109">
        <v>2.0272969374167775E-3</v>
      </c>
      <c r="K195" s="109"/>
      <c r="L195" s="109"/>
      <c r="M195" s="109" t="s">
        <v>1389</v>
      </c>
      <c r="N195" s="109" t="s">
        <v>322</v>
      </c>
      <c r="O195" s="110">
        <v>2.4001331557922771E-3</v>
      </c>
      <c r="P195" s="111">
        <v>3.0476190476190474</v>
      </c>
      <c r="Q195" s="110">
        <v>16</v>
      </c>
      <c r="R195" s="110">
        <v>26</v>
      </c>
      <c r="S195" s="110">
        <v>40</v>
      </c>
      <c r="T195" s="110">
        <v>338</v>
      </c>
      <c r="U195" s="110"/>
      <c r="V195" s="110">
        <v>0</v>
      </c>
      <c r="W195" s="110">
        <v>2</v>
      </c>
      <c r="X195" s="110">
        <v>19</v>
      </c>
      <c r="Y195" s="110">
        <v>0</v>
      </c>
      <c r="Z195" s="110">
        <v>0</v>
      </c>
      <c r="AA195" s="110"/>
      <c r="AB195" s="112">
        <v>21</v>
      </c>
      <c r="AC195" s="110"/>
      <c r="AD195" s="111">
        <v>0.25</v>
      </c>
      <c r="AE195" s="110"/>
      <c r="AF195" s="112">
        <v>24</v>
      </c>
      <c r="AG195" s="106" t="e">
        <f t="shared" si="40"/>
        <v>#DIV/0!</v>
      </c>
      <c r="AH195" s="106"/>
      <c r="AI195" s="159"/>
      <c r="AJ195" s="159" t="s">
        <v>1366</v>
      </c>
      <c r="AK195" s="159" t="s">
        <v>1367</v>
      </c>
      <c r="AL195" s="159"/>
      <c r="AM195" s="159" t="s">
        <v>1368</v>
      </c>
      <c r="AN195" s="159" t="s">
        <v>1368</v>
      </c>
      <c r="AO195" s="159"/>
      <c r="AP195" s="161" t="s">
        <v>551</v>
      </c>
      <c r="AQ195" s="161" t="s">
        <v>551</v>
      </c>
      <c r="AR195" s="161" t="s">
        <v>551</v>
      </c>
      <c r="AS195" s="161" t="s">
        <v>551</v>
      </c>
      <c r="AT195" s="161" t="e">
        <f t="shared" si="41"/>
        <v>#VALUE!</v>
      </c>
      <c r="AU195" s="161" t="s">
        <v>551</v>
      </c>
      <c r="AV195" s="161" t="s">
        <v>551</v>
      </c>
      <c r="AW195" s="161" t="s">
        <v>551</v>
      </c>
      <c r="AX195" s="161" t="s">
        <v>551</v>
      </c>
      <c r="AZ195" s="427" t="e">
        <f t="shared" ref="AZ195:AZ201" si="46">AX195/VLOOKUP(AN195,$D$18:$G$436,4,FALSE)</f>
        <v>#VALUE!</v>
      </c>
      <c r="BA195" s="163"/>
    </row>
    <row r="196" spans="1:53" x14ac:dyDescent="0.25">
      <c r="A196" s="114" t="s">
        <v>689</v>
      </c>
      <c r="B196" s="76" t="s">
        <v>690</v>
      </c>
      <c r="C196" s="98" t="s">
        <v>1390</v>
      </c>
      <c r="D196" s="115" t="s">
        <v>47</v>
      </c>
      <c r="E196" s="115">
        <v>1.5060240963855422E-2</v>
      </c>
      <c r="F196" s="100"/>
      <c r="G196" s="108"/>
      <c r="H196" s="109" t="s">
        <v>1390</v>
      </c>
      <c r="I196" s="109" t="s">
        <v>47</v>
      </c>
      <c r="J196" s="109">
        <v>3.7521514629948365E-3</v>
      </c>
      <c r="K196" s="109"/>
      <c r="L196" s="109"/>
      <c r="M196" s="109" t="s">
        <v>1390</v>
      </c>
      <c r="N196" s="109" t="s">
        <v>47</v>
      </c>
      <c r="O196" s="110">
        <v>1.1308089500860586E-2</v>
      </c>
      <c r="P196" s="111">
        <v>1.2233009708737863</v>
      </c>
      <c r="Q196" s="110">
        <v>5</v>
      </c>
      <c r="R196" s="110">
        <v>5</v>
      </c>
      <c r="S196" s="110">
        <v>61</v>
      </c>
      <c r="T196" s="110">
        <v>197</v>
      </c>
      <c r="U196" s="110"/>
      <c r="V196" s="110">
        <v>1</v>
      </c>
      <c r="W196" s="110">
        <v>0</v>
      </c>
      <c r="X196" s="110">
        <v>0</v>
      </c>
      <c r="Y196" s="110">
        <v>0</v>
      </c>
      <c r="Z196" s="110">
        <v>22</v>
      </c>
      <c r="AA196" s="110"/>
      <c r="AB196" s="112">
        <v>23</v>
      </c>
      <c r="AC196" s="110"/>
      <c r="AD196" s="111">
        <v>0.22330097087378642</v>
      </c>
      <c r="AE196" s="110"/>
      <c r="AF196" s="112">
        <v>14</v>
      </c>
      <c r="AG196" s="106" t="e">
        <f t="shared" si="40"/>
        <v>#DIV/0!</v>
      </c>
      <c r="AH196" s="106"/>
      <c r="AI196" s="159" t="s">
        <v>693</v>
      </c>
      <c r="AJ196" s="159" t="s">
        <v>694</v>
      </c>
      <c r="AK196" s="159" t="s">
        <v>1369</v>
      </c>
      <c r="AL196" s="159"/>
      <c r="AM196" s="159"/>
      <c r="AN196" s="159" t="s">
        <v>41</v>
      </c>
      <c r="AO196" s="159"/>
      <c r="AP196" s="160">
        <v>30</v>
      </c>
      <c r="AQ196" s="160">
        <v>40</v>
      </c>
      <c r="AR196" s="160">
        <v>0</v>
      </c>
      <c r="AS196" s="160">
        <v>70</v>
      </c>
      <c r="AT196" s="161" t="e">
        <f t="shared" si="41"/>
        <v>#DIV/0!</v>
      </c>
      <c r="AU196" s="160">
        <v>50</v>
      </c>
      <c r="AV196" s="161" t="s">
        <v>1246</v>
      </c>
      <c r="AW196" s="161" t="s">
        <v>1123</v>
      </c>
      <c r="AX196" s="161" t="s">
        <v>1138</v>
      </c>
      <c r="AZ196" s="427" t="e">
        <f t="shared" si="46"/>
        <v>#DIV/0!</v>
      </c>
      <c r="BA196" s="163"/>
    </row>
    <row r="197" spans="1:53" x14ac:dyDescent="0.25">
      <c r="A197" s="114" t="s">
        <v>691</v>
      </c>
      <c r="B197" s="76" t="s">
        <v>692</v>
      </c>
      <c r="C197" s="98" t="s">
        <v>1391</v>
      </c>
      <c r="D197" s="115" t="s">
        <v>85</v>
      </c>
      <c r="E197" s="115">
        <v>4.2222222222222218E-3</v>
      </c>
      <c r="F197" s="100"/>
      <c r="G197" s="108"/>
      <c r="H197" s="109" t="s">
        <v>1391</v>
      </c>
      <c r="I197" s="109" t="s">
        <v>85</v>
      </c>
      <c r="J197" s="109">
        <v>4.0493827160493828E-3</v>
      </c>
      <c r="K197" s="109"/>
      <c r="L197" s="109"/>
      <c r="M197" s="109" t="s">
        <v>1391</v>
      </c>
      <c r="N197" s="109" t="s">
        <v>85</v>
      </c>
      <c r="O197" s="110">
        <v>1.728395061728395E-4</v>
      </c>
      <c r="P197" s="111">
        <v>3.4242424242424243</v>
      </c>
      <c r="Q197" s="110">
        <v>27</v>
      </c>
      <c r="R197" s="110">
        <v>262</v>
      </c>
      <c r="S197" s="110">
        <v>317</v>
      </c>
      <c r="T197" s="110">
        <v>945</v>
      </c>
      <c r="U197" s="110"/>
      <c r="V197" s="110">
        <v>20</v>
      </c>
      <c r="W197" s="110">
        <v>0</v>
      </c>
      <c r="X197" s="110">
        <v>39</v>
      </c>
      <c r="Y197" s="110">
        <v>0</v>
      </c>
      <c r="Z197" s="110">
        <v>0</v>
      </c>
      <c r="AA197" s="110"/>
      <c r="AB197" s="112">
        <v>59</v>
      </c>
      <c r="AC197" s="110"/>
      <c r="AD197" s="111">
        <v>0.59595959595959591</v>
      </c>
      <c r="AE197" s="110"/>
      <c r="AF197" s="112">
        <v>0</v>
      </c>
      <c r="AG197" s="106" t="e">
        <f t="shared" si="40"/>
        <v>#DIV/0!</v>
      </c>
      <c r="AH197" s="106"/>
      <c r="AI197" s="159" t="s">
        <v>695</v>
      </c>
      <c r="AJ197" s="159" t="s">
        <v>696</v>
      </c>
      <c r="AK197" s="159" t="s">
        <v>1370</v>
      </c>
      <c r="AL197" s="159"/>
      <c r="AM197" s="159"/>
      <c r="AN197" s="159" t="s">
        <v>159</v>
      </c>
      <c r="AO197" s="159"/>
      <c r="AP197" s="161" t="s">
        <v>551</v>
      </c>
      <c r="AQ197" s="161" t="s">
        <v>551</v>
      </c>
      <c r="AR197" s="161" t="s">
        <v>551</v>
      </c>
      <c r="AS197" s="161" t="s">
        <v>551</v>
      </c>
      <c r="AT197" s="161" t="e">
        <f t="shared" si="41"/>
        <v>#VALUE!</v>
      </c>
      <c r="AU197" s="161" t="s">
        <v>551</v>
      </c>
      <c r="AV197" s="161" t="s">
        <v>551</v>
      </c>
      <c r="AW197" s="161" t="s">
        <v>551</v>
      </c>
      <c r="AX197" s="161" t="s">
        <v>551</v>
      </c>
      <c r="AZ197" s="427" t="e">
        <f t="shared" si="46"/>
        <v>#VALUE!</v>
      </c>
      <c r="BA197" s="163"/>
    </row>
    <row r="198" spans="1:53" x14ac:dyDescent="0.25">
      <c r="A198" s="76"/>
      <c r="B198" s="76"/>
      <c r="C198" s="98" t="s">
        <v>1392</v>
      </c>
      <c r="D198" s="98" t="s">
        <v>104</v>
      </c>
      <c r="E198" s="99">
        <v>1.9957310565635006E-3</v>
      </c>
      <c r="F198" s="100"/>
      <c r="G198" s="108"/>
      <c r="H198" s="109" t="s">
        <v>1392</v>
      </c>
      <c r="I198" s="109" t="s">
        <v>104</v>
      </c>
      <c r="J198" s="109">
        <v>1.9423692636072571E-3</v>
      </c>
      <c r="K198" s="109"/>
      <c r="L198" s="109"/>
      <c r="M198" s="109" t="s">
        <v>1392</v>
      </c>
      <c r="N198" s="109" t="s">
        <v>104</v>
      </c>
      <c r="O198" s="110">
        <v>5.336179295624333E-5</v>
      </c>
      <c r="P198" s="111" t="s">
        <v>394</v>
      </c>
      <c r="Q198" s="110" t="s">
        <v>394</v>
      </c>
      <c r="R198" s="110" t="s">
        <v>394</v>
      </c>
      <c r="S198" s="110" t="s">
        <v>394</v>
      </c>
      <c r="T198" s="110" t="s">
        <v>394</v>
      </c>
      <c r="U198" s="110"/>
      <c r="V198" s="110" t="s">
        <v>394</v>
      </c>
      <c r="W198" s="110" t="s">
        <v>394</v>
      </c>
      <c r="X198" s="110" t="s">
        <v>394</v>
      </c>
      <c r="Y198" s="110" t="s">
        <v>394</v>
      </c>
      <c r="Z198" s="110" t="s">
        <v>394</v>
      </c>
      <c r="AA198" s="110"/>
      <c r="AB198" s="112" t="s">
        <v>394</v>
      </c>
      <c r="AC198" s="110"/>
      <c r="AD198" s="111" t="s">
        <v>394</v>
      </c>
      <c r="AE198" s="110"/>
      <c r="AF198" s="112" t="s">
        <v>394</v>
      </c>
      <c r="AG198" s="106" t="e">
        <f t="shared" si="40"/>
        <v>#VALUE!</v>
      </c>
      <c r="AH198" s="106"/>
      <c r="AI198" s="159" t="s">
        <v>697</v>
      </c>
      <c r="AJ198" s="159" t="s">
        <v>698</v>
      </c>
      <c r="AK198" s="159" t="s">
        <v>1371</v>
      </c>
      <c r="AL198" s="159"/>
      <c r="AM198" s="159"/>
      <c r="AN198" s="159" t="s">
        <v>206</v>
      </c>
      <c r="AO198" s="159"/>
      <c r="AP198" s="160">
        <v>70</v>
      </c>
      <c r="AQ198" s="160">
        <v>60</v>
      </c>
      <c r="AR198" s="160">
        <v>0</v>
      </c>
      <c r="AS198" s="160">
        <v>130</v>
      </c>
      <c r="AT198" s="161" t="e">
        <f t="shared" si="41"/>
        <v>#DIV/0!</v>
      </c>
      <c r="AU198" s="160">
        <v>60</v>
      </c>
      <c r="AV198" s="161" t="s">
        <v>1246</v>
      </c>
      <c r="AW198" s="161" t="s">
        <v>1123</v>
      </c>
      <c r="AX198" s="161" t="s">
        <v>1190</v>
      </c>
      <c r="AZ198" s="427" t="e">
        <f t="shared" si="46"/>
        <v>#DIV/0!</v>
      </c>
      <c r="BA198" s="163"/>
    </row>
    <row r="199" spans="1:53" x14ac:dyDescent="0.25">
      <c r="A199" s="96"/>
      <c r="B199" s="96">
        <v>47</v>
      </c>
      <c r="C199" s="98" t="s">
        <v>1393</v>
      </c>
      <c r="D199" s="97" t="s">
        <v>136</v>
      </c>
      <c r="E199" s="99">
        <v>9.6812988574864704E-4</v>
      </c>
      <c r="F199" s="100"/>
      <c r="G199" s="108"/>
      <c r="H199" s="109" t="s">
        <v>1393</v>
      </c>
      <c r="I199" s="109" t="s">
        <v>136</v>
      </c>
      <c r="J199" s="109">
        <v>9.0198436560432957E-4</v>
      </c>
      <c r="K199" s="109"/>
      <c r="L199" s="109"/>
      <c r="M199" s="109" t="s">
        <v>1393</v>
      </c>
      <c r="N199" s="109" t="s">
        <v>136</v>
      </c>
      <c r="O199" s="110">
        <v>6.6145520144317494E-5</v>
      </c>
      <c r="P199" s="111" t="s">
        <v>394</v>
      </c>
      <c r="Q199" s="110" t="s">
        <v>394</v>
      </c>
      <c r="R199" s="110" t="s">
        <v>394</v>
      </c>
      <c r="S199" s="110" t="s">
        <v>394</v>
      </c>
      <c r="T199" s="110" t="s">
        <v>394</v>
      </c>
      <c r="U199" s="110"/>
      <c r="V199" s="110" t="s">
        <v>394</v>
      </c>
      <c r="W199" s="110" t="s">
        <v>394</v>
      </c>
      <c r="X199" s="110" t="s">
        <v>394</v>
      </c>
      <c r="Y199" s="110" t="s">
        <v>394</v>
      </c>
      <c r="Z199" s="110" t="s">
        <v>394</v>
      </c>
      <c r="AA199" s="110"/>
      <c r="AB199" s="112" t="s">
        <v>394</v>
      </c>
      <c r="AC199" s="110"/>
      <c r="AD199" s="111" t="s">
        <v>394</v>
      </c>
      <c r="AE199" s="110"/>
      <c r="AF199" s="112" t="s">
        <v>394</v>
      </c>
      <c r="AG199" s="106" t="e">
        <f t="shared" si="40"/>
        <v>#VALUE!</v>
      </c>
      <c r="AH199" s="106"/>
      <c r="AI199" s="159" t="s">
        <v>699</v>
      </c>
      <c r="AJ199" s="159" t="s">
        <v>700</v>
      </c>
      <c r="AK199" s="159" t="s">
        <v>1372</v>
      </c>
      <c r="AL199" s="159"/>
      <c r="AM199" s="159"/>
      <c r="AN199" s="159" t="s">
        <v>315</v>
      </c>
      <c r="AO199" s="159"/>
      <c r="AP199" s="161" t="s">
        <v>551</v>
      </c>
      <c r="AQ199" s="161" t="s">
        <v>551</v>
      </c>
      <c r="AR199" s="161" t="s">
        <v>551</v>
      </c>
      <c r="AS199" s="161" t="s">
        <v>551</v>
      </c>
      <c r="AT199" s="161" t="e">
        <f t="shared" si="41"/>
        <v>#VALUE!</v>
      </c>
      <c r="AU199" s="161" t="s">
        <v>551</v>
      </c>
      <c r="AV199" s="161" t="s">
        <v>551</v>
      </c>
      <c r="AW199" s="161" t="s">
        <v>551</v>
      </c>
      <c r="AX199" s="161" t="s">
        <v>551</v>
      </c>
      <c r="AZ199" s="427" t="e">
        <f t="shared" si="46"/>
        <v>#VALUE!</v>
      </c>
      <c r="BA199" s="163"/>
    </row>
    <row r="200" spans="1:53" x14ac:dyDescent="0.25">
      <c r="A200" s="114" t="s">
        <v>693</v>
      </c>
      <c r="B200" s="76" t="s">
        <v>694</v>
      </c>
      <c r="C200" s="98" t="s">
        <v>1395</v>
      </c>
      <c r="D200" s="115" t="s">
        <v>234</v>
      </c>
      <c r="E200" s="115">
        <v>1.532033426183844E-3</v>
      </c>
      <c r="F200" s="100"/>
      <c r="G200" s="108"/>
      <c r="H200" s="109" t="s">
        <v>1395</v>
      </c>
      <c r="I200" s="109" t="s">
        <v>234</v>
      </c>
      <c r="J200" s="109">
        <v>8.4958217270194984E-4</v>
      </c>
      <c r="K200" s="109"/>
      <c r="L200" s="109"/>
      <c r="M200" s="109" t="s">
        <v>1395</v>
      </c>
      <c r="N200" s="109" t="s">
        <v>234</v>
      </c>
      <c r="O200" s="110">
        <v>6.8245125348189415E-4</v>
      </c>
      <c r="P200" s="111">
        <v>1.7027027027027026</v>
      </c>
      <c r="Q200" s="110">
        <v>3</v>
      </c>
      <c r="R200" s="110">
        <v>18</v>
      </c>
      <c r="S200" s="110">
        <v>28</v>
      </c>
      <c r="T200" s="110">
        <v>112</v>
      </c>
      <c r="U200" s="110"/>
      <c r="V200" s="110">
        <v>0</v>
      </c>
      <c r="W200" s="110">
        <v>7</v>
      </c>
      <c r="X200" s="110">
        <v>7</v>
      </c>
      <c r="Y200" s="110">
        <v>0</v>
      </c>
      <c r="Z200" s="110">
        <v>0</v>
      </c>
      <c r="AA200" s="110"/>
      <c r="AB200" s="112">
        <v>14</v>
      </c>
      <c r="AC200" s="110"/>
      <c r="AD200" s="111">
        <v>0.3783783783783784</v>
      </c>
      <c r="AE200" s="110"/>
      <c r="AF200" s="112">
        <v>8</v>
      </c>
      <c r="AG200" s="106" t="e">
        <f t="shared" si="40"/>
        <v>#DIV/0!</v>
      </c>
      <c r="AH200" s="106"/>
      <c r="AI200" s="159" t="s">
        <v>701</v>
      </c>
      <c r="AJ200" s="159" t="s">
        <v>702</v>
      </c>
      <c r="AK200" s="159" t="s">
        <v>1373</v>
      </c>
      <c r="AL200" s="159"/>
      <c r="AM200" s="159"/>
      <c r="AN200" s="159" t="s">
        <v>317</v>
      </c>
      <c r="AO200" s="159"/>
      <c r="AP200" s="160">
        <v>70</v>
      </c>
      <c r="AQ200" s="160">
        <v>10</v>
      </c>
      <c r="AR200" s="160">
        <v>0</v>
      </c>
      <c r="AS200" s="160">
        <v>80</v>
      </c>
      <c r="AT200" s="161" t="e">
        <f t="shared" si="41"/>
        <v>#DIV/0!</v>
      </c>
      <c r="AU200" s="160">
        <v>120</v>
      </c>
      <c r="AV200" s="161" t="s">
        <v>1142</v>
      </c>
      <c r="AW200" s="161" t="s">
        <v>1123</v>
      </c>
      <c r="AX200" s="161" t="s">
        <v>1190</v>
      </c>
      <c r="AZ200" s="427" t="e">
        <f t="shared" si="46"/>
        <v>#DIV/0!</v>
      </c>
      <c r="BA200" s="163"/>
    </row>
    <row r="201" spans="1:53" x14ac:dyDescent="0.25">
      <c r="A201" s="114" t="s">
        <v>695</v>
      </c>
      <c r="B201" s="76" t="s">
        <v>696</v>
      </c>
      <c r="C201" s="98" t="s">
        <v>1397</v>
      </c>
      <c r="D201" s="115" t="s">
        <v>728</v>
      </c>
      <c r="E201" s="115">
        <v>7.6390911739003791E-4</v>
      </c>
      <c r="F201" s="100"/>
      <c r="G201" s="108"/>
      <c r="H201" s="109" t="s">
        <v>1397</v>
      </c>
      <c r="I201" s="109" t="s">
        <v>728</v>
      </c>
      <c r="J201" s="109">
        <v>5.1631226332653657E-4</v>
      </c>
      <c r="K201" s="109"/>
      <c r="L201" s="109"/>
      <c r="M201" s="109" t="s">
        <v>1397</v>
      </c>
      <c r="N201" s="109" t="s">
        <v>728</v>
      </c>
      <c r="O201" s="110">
        <v>2.4978153218759101E-4</v>
      </c>
      <c r="P201" s="111">
        <v>1.3225806451612903</v>
      </c>
      <c r="Q201" s="110">
        <v>4</v>
      </c>
      <c r="R201" s="110">
        <v>9</v>
      </c>
      <c r="S201" s="110">
        <v>2</v>
      </c>
      <c r="T201" s="110">
        <v>56</v>
      </c>
      <c r="U201" s="110"/>
      <c r="V201" s="110">
        <v>0</v>
      </c>
      <c r="W201" s="110">
        <v>8</v>
      </c>
      <c r="X201" s="110">
        <v>0</v>
      </c>
      <c r="Y201" s="110">
        <v>0</v>
      </c>
      <c r="Z201" s="110">
        <v>1</v>
      </c>
      <c r="AA201" s="110"/>
      <c r="AB201" s="112">
        <v>9</v>
      </c>
      <c r="AC201" s="110"/>
      <c r="AD201" s="111">
        <v>0.29032258064516131</v>
      </c>
      <c r="AE201" s="110"/>
      <c r="AF201" s="112">
        <v>0</v>
      </c>
      <c r="AG201" s="106" t="e">
        <f t="shared" si="40"/>
        <v>#DIV/0!</v>
      </c>
      <c r="AH201" s="106"/>
      <c r="AI201" s="159" t="s">
        <v>703</v>
      </c>
      <c r="AJ201" s="159" t="s">
        <v>704</v>
      </c>
      <c r="AK201" s="159" t="s">
        <v>1374</v>
      </c>
      <c r="AL201" s="159"/>
      <c r="AM201" s="159"/>
      <c r="AN201" s="159" t="s">
        <v>320</v>
      </c>
      <c r="AO201" s="159"/>
      <c r="AP201" s="161" t="s">
        <v>551</v>
      </c>
      <c r="AQ201" s="161" t="s">
        <v>551</v>
      </c>
      <c r="AR201" s="161" t="s">
        <v>551</v>
      </c>
      <c r="AS201" s="161" t="s">
        <v>551</v>
      </c>
      <c r="AT201" s="161" t="e">
        <f t="shared" si="41"/>
        <v>#VALUE!</v>
      </c>
      <c r="AU201" s="161" t="s">
        <v>551</v>
      </c>
      <c r="AV201" s="161" t="s">
        <v>551</v>
      </c>
      <c r="AW201" s="161" t="s">
        <v>551</v>
      </c>
      <c r="AX201" s="161" t="s">
        <v>551</v>
      </c>
      <c r="AZ201" s="427" t="e">
        <f t="shared" si="46"/>
        <v>#VALUE!</v>
      </c>
      <c r="BA201" s="163"/>
    </row>
    <row r="202" spans="1:53" x14ac:dyDescent="0.25">
      <c r="A202" s="114" t="s">
        <v>697</v>
      </c>
      <c r="B202" s="76" t="s">
        <v>698</v>
      </c>
      <c r="C202" s="98" t="s">
        <v>1400</v>
      </c>
      <c r="D202" s="115" t="s">
        <v>18</v>
      </c>
      <c r="E202" s="115">
        <v>4.9303944315545246E-4</v>
      </c>
      <c r="F202" s="100"/>
      <c r="G202" s="108"/>
      <c r="H202" s="109" t="s">
        <v>1400</v>
      </c>
      <c r="I202" s="109" t="s">
        <v>18</v>
      </c>
      <c r="J202" s="109">
        <v>4.4083526682134572E-4</v>
      </c>
      <c r="K202" s="109"/>
      <c r="L202" s="109"/>
      <c r="M202" s="109" t="s">
        <v>1400</v>
      </c>
      <c r="N202" s="109" t="s">
        <v>18</v>
      </c>
      <c r="O202" s="110">
        <v>5.220417633410673E-5</v>
      </c>
      <c r="P202" s="111">
        <v>0.45454545454545453</v>
      </c>
      <c r="Q202" s="110">
        <v>14</v>
      </c>
      <c r="R202" s="110">
        <v>8</v>
      </c>
      <c r="S202" s="110">
        <v>11</v>
      </c>
      <c r="T202" s="110">
        <v>48</v>
      </c>
      <c r="U202" s="110"/>
      <c r="V202" s="110">
        <v>0</v>
      </c>
      <c r="W202" s="110">
        <v>0</v>
      </c>
      <c r="X202" s="110">
        <v>7</v>
      </c>
      <c r="Y202" s="110">
        <v>0</v>
      </c>
      <c r="Z202" s="110">
        <v>0</v>
      </c>
      <c r="AA202" s="110"/>
      <c r="AB202" s="112">
        <v>7</v>
      </c>
      <c r="AC202" s="110"/>
      <c r="AD202" s="111">
        <v>0.21212121212121213</v>
      </c>
      <c r="AE202" s="110"/>
      <c r="AF202" s="112">
        <v>0</v>
      </c>
      <c r="AG202" s="106" t="e">
        <f t="shared" si="40"/>
        <v>#DIV/0!</v>
      </c>
      <c r="AH202" s="106"/>
      <c r="AI202" s="159"/>
      <c r="AJ202" s="159"/>
      <c r="AK202" s="159"/>
      <c r="AL202" s="159"/>
      <c r="AM202" s="159"/>
      <c r="AN202" s="159"/>
      <c r="AO202" s="159"/>
      <c r="AP202" s="161"/>
      <c r="AQ202" s="161"/>
      <c r="AR202" s="161"/>
      <c r="AS202" s="161"/>
      <c r="AT202" s="161"/>
      <c r="AU202" s="161"/>
      <c r="AV202" s="162" t="s">
        <v>394</v>
      </c>
      <c r="AW202" s="162" t="s">
        <v>394</v>
      </c>
      <c r="AX202" s="162" t="s">
        <v>394</v>
      </c>
      <c r="BA202" s="163"/>
    </row>
    <row r="203" spans="1:53" x14ac:dyDescent="0.25">
      <c r="A203" s="114" t="s">
        <v>699</v>
      </c>
      <c r="B203" s="76" t="s">
        <v>700</v>
      </c>
      <c r="C203" s="98" t="s">
        <v>1401</v>
      </c>
      <c r="D203" s="115" t="s">
        <v>34</v>
      </c>
      <c r="E203" s="115">
        <v>5.1424600416956215E-4</v>
      </c>
      <c r="F203" s="100"/>
      <c r="G203" s="108"/>
      <c r="H203" s="109" t="s">
        <v>1401</v>
      </c>
      <c r="I203" s="109" t="s">
        <v>34</v>
      </c>
      <c r="J203" s="109">
        <v>4.3085476025017373E-4</v>
      </c>
      <c r="K203" s="109"/>
      <c r="L203" s="109"/>
      <c r="M203" s="109" t="s">
        <v>1401</v>
      </c>
      <c r="N203" s="109" t="s">
        <v>34</v>
      </c>
      <c r="O203" s="110">
        <v>8.339124391938846E-5</v>
      </c>
      <c r="P203" s="111">
        <v>4.1500000000000004</v>
      </c>
      <c r="Q203" s="110">
        <v>12</v>
      </c>
      <c r="R203" s="110">
        <v>196</v>
      </c>
      <c r="S203" s="110">
        <v>51</v>
      </c>
      <c r="T203" s="110">
        <v>425</v>
      </c>
      <c r="U203" s="110"/>
      <c r="V203" s="110">
        <v>16</v>
      </c>
      <c r="W203" s="110">
        <v>0</v>
      </c>
      <c r="X203" s="110">
        <v>17</v>
      </c>
      <c r="Y203" s="110">
        <v>0</v>
      </c>
      <c r="Z203" s="110">
        <v>17</v>
      </c>
      <c r="AA203" s="110"/>
      <c r="AB203" s="112">
        <v>50</v>
      </c>
      <c r="AC203" s="110"/>
      <c r="AD203" s="111">
        <v>1.25</v>
      </c>
      <c r="AE203" s="110"/>
      <c r="AF203" s="112">
        <v>0</v>
      </c>
      <c r="AG203" s="106" t="e">
        <f t="shared" si="40"/>
        <v>#DIV/0!</v>
      </c>
      <c r="AH203" s="106"/>
      <c r="AI203" s="159"/>
      <c r="AJ203" s="159"/>
      <c r="AK203" s="159"/>
      <c r="AL203" s="159"/>
      <c r="AM203" s="159"/>
      <c r="AN203" s="159"/>
      <c r="AO203" s="159"/>
      <c r="AP203" s="161"/>
      <c r="AQ203" s="161"/>
      <c r="AR203" s="161"/>
      <c r="AS203" s="161"/>
      <c r="AT203" s="161"/>
      <c r="AU203" s="161"/>
      <c r="AV203" s="162" t="s">
        <v>394</v>
      </c>
      <c r="AW203" s="162" t="s">
        <v>394</v>
      </c>
      <c r="AX203" s="162" t="s">
        <v>394</v>
      </c>
      <c r="BA203" s="163"/>
    </row>
    <row r="204" spans="1:53" x14ac:dyDescent="0.25">
      <c r="A204" s="114" t="s">
        <v>701</v>
      </c>
      <c r="B204" s="76" t="s">
        <v>702</v>
      </c>
      <c r="C204" s="98" t="s">
        <v>1402</v>
      </c>
      <c r="D204" s="115" t="s">
        <v>37</v>
      </c>
      <c r="E204" s="115">
        <v>6.11961057023644E-4</v>
      </c>
      <c r="F204" s="100"/>
      <c r="G204" s="108"/>
      <c r="H204" s="109" t="s">
        <v>1402</v>
      </c>
      <c r="I204" s="109" t="s">
        <v>37</v>
      </c>
      <c r="J204" s="109">
        <v>5.8414464534075109E-4</v>
      </c>
      <c r="K204" s="109"/>
      <c r="L204" s="109"/>
      <c r="M204" s="109" t="s">
        <v>1402</v>
      </c>
      <c r="N204" s="109" t="s">
        <v>37</v>
      </c>
      <c r="O204" s="110">
        <v>2.7816411682892907E-5</v>
      </c>
      <c r="P204" s="111">
        <v>1.653061224489796</v>
      </c>
      <c r="Q204" s="110">
        <v>14</v>
      </c>
      <c r="R204" s="110">
        <v>14</v>
      </c>
      <c r="S204" s="110">
        <v>20</v>
      </c>
      <c r="T204" s="110">
        <v>129</v>
      </c>
      <c r="U204" s="110"/>
      <c r="V204" s="110">
        <v>4</v>
      </c>
      <c r="W204" s="110">
        <v>0</v>
      </c>
      <c r="X204" s="110">
        <v>6</v>
      </c>
      <c r="Y204" s="110">
        <v>0</v>
      </c>
      <c r="Z204" s="110">
        <v>0</v>
      </c>
      <c r="AA204" s="110"/>
      <c r="AB204" s="112">
        <v>10</v>
      </c>
      <c r="AC204" s="110"/>
      <c r="AD204" s="111">
        <v>0.20408163265306123</v>
      </c>
      <c r="AE204" s="110"/>
      <c r="AF204" s="112">
        <v>7</v>
      </c>
      <c r="AG204" s="106" t="e">
        <f t="shared" si="40"/>
        <v>#DIV/0!</v>
      </c>
      <c r="AH204" s="106"/>
      <c r="AI204" s="159"/>
      <c r="AJ204" s="159" t="s">
        <v>705</v>
      </c>
      <c r="AK204" s="159" t="s">
        <v>1375</v>
      </c>
      <c r="AL204" s="159" t="s">
        <v>1376</v>
      </c>
      <c r="AM204" s="159"/>
      <c r="AN204" s="159"/>
      <c r="AO204" s="159"/>
      <c r="AP204" s="160">
        <v>10110</v>
      </c>
      <c r="AQ204" s="160">
        <v>3090</v>
      </c>
      <c r="AR204" s="160">
        <v>30</v>
      </c>
      <c r="AS204" s="160">
        <v>13230</v>
      </c>
      <c r="AT204" s="161" t="e">
        <f t="shared" ref="AT204" si="47">AS204/VLOOKUP(AN204,$D$18:$G$436,4,FALSE)</f>
        <v>#N/A</v>
      </c>
      <c r="AU204" s="160">
        <v>12140</v>
      </c>
      <c r="AV204" s="161" t="s">
        <v>1377</v>
      </c>
      <c r="AW204" s="161" t="s">
        <v>1142</v>
      </c>
      <c r="AX204" s="161" t="s">
        <v>1378</v>
      </c>
      <c r="AZ204" s="427" t="e">
        <f>AX204/VLOOKUP(AN204,$D$18:$G$436,4,FALSE)</f>
        <v>#N/A</v>
      </c>
      <c r="BA204" s="163"/>
    </row>
    <row r="205" spans="1:53" x14ac:dyDescent="0.25">
      <c r="A205" s="114" t="s">
        <v>703</v>
      </c>
      <c r="B205" s="76" t="s">
        <v>704</v>
      </c>
      <c r="C205" s="98" t="s">
        <v>1403</v>
      </c>
      <c r="D205" s="115" t="s">
        <v>52</v>
      </c>
      <c r="E205" s="115">
        <v>1.4772727272727274E-4</v>
      </c>
      <c r="F205" s="100"/>
      <c r="G205" s="108"/>
      <c r="H205" s="109" t="s">
        <v>1403</v>
      </c>
      <c r="I205" s="109" t="s">
        <v>52</v>
      </c>
      <c r="J205" s="109">
        <v>1.0227272727272727E-4</v>
      </c>
      <c r="K205" s="109"/>
      <c r="L205" s="109"/>
      <c r="M205" s="109" t="s">
        <v>1403</v>
      </c>
      <c r="N205" s="109" t="s">
        <v>52</v>
      </c>
      <c r="O205" s="110">
        <v>4.5454545454545452E-5</v>
      </c>
      <c r="P205" s="111">
        <v>1.6428571428571428</v>
      </c>
      <c r="Q205" s="110">
        <v>12</v>
      </c>
      <c r="R205" s="110">
        <v>140</v>
      </c>
      <c r="S205" s="110">
        <v>1</v>
      </c>
      <c r="T205" s="110">
        <v>222</v>
      </c>
      <c r="U205" s="110"/>
      <c r="V205" s="110">
        <v>11</v>
      </c>
      <c r="W205" s="110">
        <v>0</v>
      </c>
      <c r="X205" s="110">
        <v>19</v>
      </c>
      <c r="Y205" s="110">
        <v>0</v>
      </c>
      <c r="Z205" s="110">
        <v>0</v>
      </c>
      <c r="AA205" s="110"/>
      <c r="AB205" s="112">
        <v>30</v>
      </c>
      <c r="AC205" s="110"/>
      <c r="AD205" s="111">
        <v>0.7142857142857143</v>
      </c>
      <c r="AE205" s="110"/>
      <c r="AF205" s="112">
        <v>0</v>
      </c>
      <c r="AG205" s="106" t="e">
        <f t="shared" si="40"/>
        <v>#DIV/0!</v>
      </c>
      <c r="AH205" s="106"/>
      <c r="AI205" s="159"/>
      <c r="AJ205" s="159"/>
      <c r="AK205" s="159"/>
      <c r="AL205" s="159"/>
      <c r="AM205" s="159"/>
      <c r="AN205" s="159"/>
      <c r="AO205" s="159"/>
      <c r="AP205" s="161"/>
      <c r="AQ205" s="161"/>
      <c r="AR205" s="161"/>
      <c r="AS205" s="161"/>
      <c r="AT205" s="161"/>
      <c r="AU205" s="161"/>
      <c r="AV205" s="162" t="s">
        <v>394</v>
      </c>
      <c r="AW205" s="162" t="s">
        <v>394</v>
      </c>
      <c r="AX205" s="162" t="s">
        <v>394</v>
      </c>
      <c r="BA205" s="163"/>
    </row>
    <row r="206" spans="1:53" x14ac:dyDescent="0.25">
      <c r="A206" s="113"/>
      <c r="B206" s="116"/>
      <c r="C206" s="98" t="s">
        <v>1404</v>
      </c>
      <c r="D206" s="98" t="s">
        <v>55</v>
      </c>
      <c r="E206" s="99">
        <v>1.296969696969697E-3</v>
      </c>
      <c r="F206" s="100"/>
      <c r="G206" s="108"/>
      <c r="H206" s="109" t="s">
        <v>1404</v>
      </c>
      <c r="I206" s="109" t="s">
        <v>55</v>
      </c>
      <c r="J206" s="109">
        <v>5.6969696969696971E-4</v>
      </c>
      <c r="K206" s="109"/>
      <c r="L206" s="109"/>
      <c r="M206" s="109" t="s">
        <v>1404</v>
      </c>
      <c r="N206" s="109" t="s">
        <v>55</v>
      </c>
      <c r="O206" s="110">
        <v>7.3333333333333334E-4</v>
      </c>
      <c r="P206" s="111" t="s">
        <v>394</v>
      </c>
      <c r="Q206" s="110" t="s">
        <v>394</v>
      </c>
      <c r="R206" s="110" t="s">
        <v>394</v>
      </c>
      <c r="S206" s="110" t="s">
        <v>394</v>
      </c>
      <c r="T206" s="110" t="s">
        <v>394</v>
      </c>
      <c r="U206" s="110"/>
      <c r="V206" s="110" t="s">
        <v>394</v>
      </c>
      <c r="W206" s="110" t="s">
        <v>394</v>
      </c>
      <c r="X206" s="110" t="s">
        <v>394</v>
      </c>
      <c r="Y206" s="110" t="s">
        <v>394</v>
      </c>
      <c r="Z206" s="110" t="s">
        <v>394</v>
      </c>
      <c r="AA206" s="110"/>
      <c r="AB206" s="112" t="s">
        <v>394</v>
      </c>
      <c r="AC206" s="110"/>
      <c r="AD206" s="111" t="s">
        <v>394</v>
      </c>
      <c r="AE206" s="110"/>
      <c r="AF206" s="112" t="s">
        <v>394</v>
      </c>
      <c r="AG206" s="106" t="e">
        <f t="shared" si="40"/>
        <v>#VALUE!</v>
      </c>
      <c r="AH206" s="106"/>
      <c r="AI206" s="159" t="s">
        <v>706</v>
      </c>
      <c r="AJ206" s="159" t="s">
        <v>707</v>
      </c>
      <c r="AK206" s="159" t="s">
        <v>1379</v>
      </c>
      <c r="AL206" s="159"/>
      <c r="AM206" s="159"/>
      <c r="AN206" s="159" t="s">
        <v>22</v>
      </c>
      <c r="AO206" s="159"/>
      <c r="AP206" s="160">
        <v>460</v>
      </c>
      <c r="AQ206" s="160">
        <v>290</v>
      </c>
      <c r="AR206" s="160">
        <v>0</v>
      </c>
      <c r="AS206" s="160">
        <v>750</v>
      </c>
      <c r="AT206" s="161" t="e">
        <f t="shared" ref="AT206:AT211" si="48">AS206/VLOOKUP(AN206,$D$18:$G$436,4,FALSE)</f>
        <v>#DIV/0!</v>
      </c>
      <c r="AU206" s="160">
        <v>300</v>
      </c>
      <c r="AV206" s="161" t="s">
        <v>1147</v>
      </c>
      <c r="AW206" s="161" t="s">
        <v>1123</v>
      </c>
      <c r="AX206" s="161" t="s">
        <v>1380</v>
      </c>
      <c r="AZ206" s="427" t="e">
        <f t="shared" ref="AZ206:AZ211" si="49">AX206/VLOOKUP(AN206,$D$18:$G$436,4,FALSE)</f>
        <v>#DIV/0!</v>
      </c>
      <c r="BA206" s="163"/>
    </row>
    <row r="207" spans="1:53" x14ac:dyDescent="0.25">
      <c r="A207" s="95">
        <v>4</v>
      </c>
      <c r="B207" s="96" t="s">
        <v>705</v>
      </c>
      <c r="C207" s="97" t="s">
        <v>1405</v>
      </c>
      <c r="D207" s="98" t="s">
        <v>65</v>
      </c>
      <c r="E207" s="99">
        <v>1.6557474687313876E-3</v>
      </c>
      <c r="F207" s="100"/>
      <c r="G207" s="101"/>
      <c r="H207" s="102" t="s">
        <v>1405</v>
      </c>
      <c r="I207" s="102" t="s">
        <v>65</v>
      </c>
      <c r="J207" s="102">
        <v>7.2662298987492553E-4</v>
      </c>
      <c r="K207" s="102"/>
      <c r="L207" s="102"/>
      <c r="M207" s="102" t="s">
        <v>1405</v>
      </c>
      <c r="N207" s="102" t="s">
        <v>65</v>
      </c>
      <c r="O207" s="103">
        <v>9.2912447885646222E-4</v>
      </c>
      <c r="P207" s="104">
        <v>1.5436524673133698</v>
      </c>
      <c r="Q207" s="103">
        <v>730</v>
      </c>
      <c r="R207" s="103">
        <v>1000</v>
      </c>
      <c r="S207" s="103">
        <v>2290</v>
      </c>
      <c r="T207" s="103">
        <v>7680</v>
      </c>
      <c r="U207" s="103"/>
      <c r="V207" s="103">
        <v>120</v>
      </c>
      <c r="W207" s="103">
        <v>510</v>
      </c>
      <c r="X207" s="103">
        <v>930</v>
      </c>
      <c r="Y207" s="103">
        <v>820</v>
      </c>
      <c r="Z207" s="103">
        <v>250</v>
      </c>
      <c r="AA207" s="103"/>
      <c r="AB207" s="105">
        <v>2630</v>
      </c>
      <c r="AC207" s="103"/>
      <c r="AD207" s="104">
        <v>1.1092366090257275</v>
      </c>
      <c r="AE207" s="103"/>
      <c r="AF207" s="105">
        <v>120</v>
      </c>
      <c r="AG207" s="106" t="e">
        <f t="shared" si="40"/>
        <v>#DIV/0!</v>
      </c>
      <c r="AH207" s="106"/>
      <c r="AI207" s="159" t="s">
        <v>708</v>
      </c>
      <c r="AJ207" s="159" t="s">
        <v>709</v>
      </c>
      <c r="AK207" s="159" t="s">
        <v>1381</v>
      </c>
      <c r="AL207" s="159"/>
      <c r="AM207" s="159"/>
      <c r="AN207" s="159" t="s">
        <v>53</v>
      </c>
      <c r="AO207" s="159"/>
      <c r="AP207" s="161" t="s">
        <v>551</v>
      </c>
      <c r="AQ207" s="161" t="s">
        <v>551</v>
      </c>
      <c r="AR207" s="161" t="s">
        <v>551</v>
      </c>
      <c r="AS207" s="161" t="s">
        <v>551</v>
      </c>
      <c r="AT207" s="161" t="e">
        <f t="shared" si="48"/>
        <v>#VALUE!</v>
      </c>
      <c r="AU207" s="161" t="s">
        <v>551</v>
      </c>
      <c r="AV207" s="161" t="s">
        <v>551</v>
      </c>
      <c r="AW207" s="161" t="s">
        <v>551</v>
      </c>
      <c r="AX207" s="161" t="s">
        <v>551</v>
      </c>
      <c r="AZ207" s="427" t="e">
        <f t="shared" si="49"/>
        <v>#VALUE!</v>
      </c>
      <c r="BA207" s="163"/>
    </row>
    <row r="208" spans="1:53" x14ac:dyDescent="0.25">
      <c r="A208" s="76"/>
      <c r="B208" s="76"/>
      <c r="C208" s="98" t="s">
        <v>1407</v>
      </c>
      <c r="D208" s="98" t="s">
        <v>99</v>
      </c>
      <c r="E208" s="99">
        <v>6.9692058346839541E-4</v>
      </c>
      <c r="F208" s="100"/>
      <c r="G208" s="108"/>
      <c r="H208" s="109" t="s">
        <v>1407</v>
      </c>
      <c r="I208" s="109" t="s">
        <v>99</v>
      </c>
      <c r="J208" s="109">
        <v>5.996758508914101E-4</v>
      </c>
      <c r="K208" s="109"/>
      <c r="L208" s="109"/>
      <c r="M208" s="109" t="s">
        <v>1407</v>
      </c>
      <c r="N208" s="109" t="s">
        <v>99</v>
      </c>
      <c r="O208" s="110">
        <v>1.0534846029173419E-4</v>
      </c>
      <c r="P208" s="111" t="s">
        <v>394</v>
      </c>
      <c r="Q208" s="110" t="s">
        <v>394</v>
      </c>
      <c r="R208" s="110" t="s">
        <v>394</v>
      </c>
      <c r="S208" s="110" t="s">
        <v>394</v>
      </c>
      <c r="T208" s="110" t="s">
        <v>394</v>
      </c>
      <c r="U208" s="110"/>
      <c r="V208" s="110" t="s">
        <v>394</v>
      </c>
      <c r="W208" s="110" t="s">
        <v>394</v>
      </c>
      <c r="X208" s="110" t="s">
        <v>394</v>
      </c>
      <c r="Y208" s="110" t="s">
        <v>394</v>
      </c>
      <c r="Z208" s="110" t="s">
        <v>394</v>
      </c>
      <c r="AA208" s="110"/>
      <c r="AB208" s="112" t="s">
        <v>394</v>
      </c>
      <c r="AC208" s="110"/>
      <c r="AD208" s="111" t="s">
        <v>394</v>
      </c>
      <c r="AE208" s="110"/>
      <c r="AF208" s="112" t="s">
        <v>394</v>
      </c>
      <c r="AG208" s="106" t="e">
        <f t="shared" si="40"/>
        <v>#VALUE!</v>
      </c>
      <c r="AH208" s="106"/>
      <c r="AI208" s="159" t="s">
        <v>710</v>
      </c>
      <c r="AJ208" s="159" t="s">
        <v>711</v>
      </c>
      <c r="AK208" s="159" t="s">
        <v>1382</v>
      </c>
      <c r="AL208" s="159"/>
      <c r="AM208" s="159"/>
      <c r="AN208" s="159" t="s">
        <v>156</v>
      </c>
      <c r="AO208" s="159"/>
      <c r="AP208" s="160">
        <v>120</v>
      </c>
      <c r="AQ208" s="160">
        <v>70</v>
      </c>
      <c r="AR208" s="160">
        <v>0</v>
      </c>
      <c r="AS208" s="160">
        <v>190</v>
      </c>
      <c r="AT208" s="161" t="e">
        <f t="shared" si="48"/>
        <v>#DIV/0!</v>
      </c>
      <c r="AU208" s="160">
        <v>120</v>
      </c>
      <c r="AV208" s="161" t="s">
        <v>1246</v>
      </c>
      <c r="AW208" s="161" t="s">
        <v>1123</v>
      </c>
      <c r="AX208" s="161" t="s">
        <v>1176</v>
      </c>
      <c r="AZ208" s="427" t="e">
        <f t="shared" si="49"/>
        <v>#DIV/0!</v>
      </c>
      <c r="BA208" s="163"/>
    </row>
    <row r="209" spans="1:53" x14ac:dyDescent="0.25">
      <c r="A209" s="76" t="s">
        <v>706</v>
      </c>
      <c r="B209" s="76" t="s">
        <v>707</v>
      </c>
      <c r="C209" s="98" t="s">
        <v>1408</v>
      </c>
      <c r="D209" s="97" t="s">
        <v>122</v>
      </c>
      <c r="E209" s="99">
        <v>1.0888610763454317E-3</v>
      </c>
      <c r="F209" s="100"/>
      <c r="G209" s="108"/>
      <c r="H209" s="109" t="s">
        <v>1408</v>
      </c>
      <c r="I209" s="109" t="s">
        <v>122</v>
      </c>
      <c r="J209" s="109">
        <v>1.0262828535669588E-3</v>
      </c>
      <c r="K209" s="109"/>
      <c r="L209" s="109"/>
      <c r="M209" s="109" t="s">
        <v>1408</v>
      </c>
      <c r="N209" s="109" t="s">
        <v>122</v>
      </c>
      <c r="O209" s="110">
        <v>7.5093867334167711E-5</v>
      </c>
      <c r="P209" s="111">
        <v>2.203125</v>
      </c>
      <c r="Q209" s="110">
        <v>31</v>
      </c>
      <c r="R209" s="110">
        <v>9</v>
      </c>
      <c r="S209" s="110">
        <v>70</v>
      </c>
      <c r="T209" s="110">
        <v>251</v>
      </c>
      <c r="U209" s="110"/>
      <c r="V209" s="110">
        <v>0</v>
      </c>
      <c r="W209" s="110">
        <v>0</v>
      </c>
      <c r="X209" s="110">
        <v>36</v>
      </c>
      <c r="Y209" s="110">
        <v>0</v>
      </c>
      <c r="Z209" s="110">
        <v>0</v>
      </c>
      <c r="AA209" s="110"/>
      <c r="AB209" s="112">
        <v>36</v>
      </c>
      <c r="AC209" s="110"/>
      <c r="AD209" s="111">
        <v>0.5625</v>
      </c>
      <c r="AE209" s="110"/>
      <c r="AF209" s="112">
        <v>36</v>
      </c>
      <c r="AG209" s="106" t="e">
        <f t="shared" si="40"/>
        <v>#DIV/0!</v>
      </c>
      <c r="AH209" s="106"/>
      <c r="AI209" s="159" t="s">
        <v>712</v>
      </c>
      <c r="AJ209" s="159" t="s">
        <v>713</v>
      </c>
      <c r="AK209" s="159" t="s">
        <v>1383</v>
      </c>
      <c r="AL209" s="159"/>
      <c r="AM209" s="159"/>
      <c r="AN209" s="159" t="s">
        <v>197</v>
      </c>
      <c r="AO209" s="159"/>
      <c r="AP209" s="160">
        <v>290</v>
      </c>
      <c r="AQ209" s="160">
        <v>230</v>
      </c>
      <c r="AR209" s="160">
        <v>0</v>
      </c>
      <c r="AS209" s="160">
        <v>520</v>
      </c>
      <c r="AT209" s="161" t="e">
        <f t="shared" si="48"/>
        <v>#DIV/0!</v>
      </c>
      <c r="AU209" s="160">
        <v>480</v>
      </c>
      <c r="AV209" s="161" t="s">
        <v>1384</v>
      </c>
      <c r="AW209" s="161" t="s">
        <v>1123</v>
      </c>
      <c r="AX209" s="161" t="s">
        <v>1385</v>
      </c>
      <c r="AZ209" s="427" t="e">
        <f t="shared" si="49"/>
        <v>#DIV/0!</v>
      </c>
      <c r="BA209" s="163"/>
    </row>
    <row r="210" spans="1:53" x14ac:dyDescent="0.25">
      <c r="A210" s="76" t="s">
        <v>708</v>
      </c>
      <c r="B210" s="76" t="s">
        <v>709</v>
      </c>
      <c r="C210" s="98" t="s">
        <v>1409</v>
      </c>
      <c r="D210" s="97" t="s">
        <v>158</v>
      </c>
      <c r="E210" s="99">
        <v>2.9173419773095626E-4</v>
      </c>
      <c r="F210" s="100"/>
      <c r="G210" s="108"/>
      <c r="H210" s="109" t="s">
        <v>1409</v>
      </c>
      <c r="I210" s="109" t="s">
        <v>158</v>
      </c>
      <c r="J210" s="109">
        <v>2.5931928687196112E-4</v>
      </c>
      <c r="K210" s="109"/>
      <c r="L210" s="109"/>
      <c r="M210" s="109" t="s">
        <v>1409</v>
      </c>
      <c r="N210" s="109" t="s">
        <v>158</v>
      </c>
      <c r="O210" s="110">
        <v>3.2414910858995141E-5</v>
      </c>
      <c r="P210" s="111">
        <v>0.91262135922330101</v>
      </c>
      <c r="Q210" s="110">
        <v>17</v>
      </c>
      <c r="R210" s="110">
        <v>15</v>
      </c>
      <c r="S210" s="110">
        <v>38</v>
      </c>
      <c r="T210" s="110">
        <v>164</v>
      </c>
      <c r="U210" s="110"/>
      <c r="V210" s="110">
        <v>0</v>
      </c>
      <c r="W210" s="110">
        <v>12</v>
      </c>
      <c r="X210" s="110">
        <v>24</v>
      </c>
      <c r="Y210" s="110">
        <v>0</v>
      </c>
      <c r="Z210" s="110">
        <v>0</v>
      </c>
      <c r="AA210" s="110"/>
      <c r="AB210" s="112">
        <v>36</v>
      </c>
      <c r="AC210" s="110"/>
      <c r="AD210" s="111">
        <v>0.34951456310679613</v>
      </c>
      <c r="AE210" s="110"/>
      <c r="AF210" s="112">
        <v>4</v>
      </c>
      <c r="AG210" s="106" t="e">
        <f t="shared" si="40"/>
        <v>#DIV/0!</v>
      </c>
      <c r="AH210" s="106"/>
      <c r="AI210" s="159" t="s">
        <v>714</v>
      </c>
      <c r="AJ210" s="159" t="s">
        <v>715</v>
      </c>
      <c r="AK210" s="159" t="s">
        <v>1386</v>
      </c>
      <c r="AL210" s="159"/>
      <c r="AM210" s="159"/>
      <c r="AN210" s="159" t="s">
        <v>249</v>
      </c>
      <c r="AO210" s="159"/>
      <c r="AP210" s="160">
        <v>120</v>
      </c>
      <c r="AQ210" s="160">
        <v>0</v>
      </c>
      <c r="AR210" s="160">
        <v>0</v>
      </c>
      <c r="AS210" s="160">
        <v>120</v>
      </c>
      <c r="AT210" s="161" t="e">
        <f t="shared" si="48"/>
        <v>#DIV/0!</v>
      </c>
      <c r="AU210" s="160">
        <v>160</v>
      </c>
      <c r="AV210" s="161" t="s">
        <v>1135</v>
      </c>
      <c r="AW210" s="161" t="s">
        <v>1123</v>
      </c>
      <c r="AX210" s="161" t="s">
        <v>1127</v>
      </c>
      <c r="AZ210" s="427" t="e">
        <f t="shared" si="49"/>
        <v>#DIV/0!</v>
      </c>
      <c r="BA210" s="163"/>
    </row>
    <row r="211" spans="1:53" x14ac:dyDescent="0.25">
      <c r="A211" s="114" t="s">
        <v>710</v>
      </c>
      <c r="B211" s="76" t="s">
        <v>711</v>
      </c>
      <c r="C211" s="98" t="s">
        <v>1410</v>
      </c>
      <c r="D211" s="97" t="s">
        <v>212</v>
      </c>
      <c r="E211" s="99">
        <v>1.0830324909747292E-4</v>
      </c>
      <c r="F211" s="100"/>
      <c r="G211" s="108"/>
      <c r="H211" s="109" t="s">
        <v>1410</v>
      </c>
      <c r="I211" s="109" t="s">
        <v>212</v>
      </c>
      <c r="J211" s="109">
        <v>8.4235860409145606E-5</v>
      </c>
      <c r="K211" s="109"/>
      <c r="L211" s="109"/>
      <c r="M211" s="109" t="s">
        <v>1410</v>
      </c>
      <c r="N211" s="109" t="s">
        <v>212</v>
      </c>
      <c r="O211" s="110">
        <v>2.4067388688327318E-5</v>
      </c>
      <c r="P211" s="111">
        <v>2.7260273972602738</v>
      </c>
      <c r="Q211" s="110">
        <v>16</v>
      </c>
      <c r="R211" s="110">
        <v>6</v>
      </c>
      <c r="S211" s="110">
        <v>107</v>
      </c>
      <c r="T211" s="110">
        <v>328</v>
      </c>
      <c r="U211" s="110"/>
      <c r="V211" s="110">
        <v>18</v>
      </c>
      <c r="W211" s="110">
        <v>0</v>
      </c>
      <c r="X211" s="110">
        <v>23</v>
      </c>
      <c r="Y211" s="110">
        <v>547</v>
      </c>
      <c r="Z211" s="110">
        <v>1</v>
      </c>
      <c r="AA211" s="110"/>
      <c r="AB211" s="112">
        <v>589</v>
      </c>
      <c r="AC211" s="110"/>
      <c r="AD211" s="111">
        <v>8.0684931506849313</v>
      </c>
      <c r="AE211" s="110"/>
      <c r="AF211" s="112">
        <v>0</v>
      </c>
      <c r="AG211" s="106" t="e">
        <f t="shared" si="40"/>
        <v>#DIV/0!</v>
      </c>
      <c r="AH211" s="106"/>
      <c r="AI211" s="159" t="s">
        <v>716</v>
      </c>
      <c r="AJ211" s="159" t="s">
        <v>717</v>
      </c>
      <c r="AK211" s="159" t="s">
        <v>1387</v>
      </c>
      <c r="AL211" s="159"/>
      <c r="AM211" s="159"/>
      <c r="AN211" s="159" t="s">
        <v>278</v>
      </c>
      <c r="AO211" s="159"/>
      <c r="AP211" s="161" t="s">
        <v>551</v>
      </c>
      <c r="AQ211" s="161" t="s">
        <v>551</v>
      </c>
      <c r="AR211" s="161" t="s">
        <v>551</v>
      </c>
      <c r="AS211" s="161" t="s">
        <v>551</v>
      </c>
      <c r="AT211" s="161" t="e">
        <f t="shared" si="48"/>
        <v>#VALUE!</v>
      </c>
      <c r="AU211" s="161" t="s">
        <v>551</v>
      </c>
      <c r="AV211" s="161" t="s">
        <v>551</v>
      </c>
      <c r="AW211" s="161" t="s">
        <v>551</v>
      </c>
      <c r="AX211" s="161" t="s">
        <v>551</v>
      </c>
      <c r="AZ211" s="427" t="e">
        <f t="shared" si="49"/>
        <v>#VALUE!</v>
      </c>
      <c r="BA211" s="163"/>
    </row>
    <row r="212" spans="1:53" x14ac:dyDescent="0.25">
      <c r="A212" s="114" t="s">
        <v>712</v>
      </c>
      <c r="B212" s="76" t="s">
        <v>713</v>
      </c>
      <c r="C212" s="98" t="s">
        <v>1411</v>
      </c>
      <c r="D212" s="97" t="s">
        <v>273</v>
      </c>
      <c r="E212" s="99">
        <v>5.5555555555555556E-4</v>
      </c>
      <c r="F212" s="100"/>
      <c r="G212" s="108"/>
      <c r="H212" s="109" t="s">
        <v>1411</v>
      </c>
      <c r="I212" s="109" t="s">
        <v>273</v>
      </c>
      <c r="J212" s="109">
        <v>4.5584045584045582E-4</v>
      </c>
      <c r="K212" s="109"/>
      <c r="L212" s="109"/>
      <c r="M212" s="109" t="s">
        <v>1411</v>
      </c>
      <c r="N212" s="109" t="s">
        <v>273</v>
      </c>
      <c r="O212" s="110">
        <v>9.971509971509972E-5</v>
      </c>
      <c r="P212" s="111">
        <v>5.6428571428571432</v>
      </c>
      <c r="Q212" s="110">
        <v>77</v>
      </c>
      <c r="R212" s="110">
        <v>399</v>
      </c>
      <c r="S212" s="110">
        <v>240</v>
      </c>
      <c r="T212" s="110">
        <v>1111</v>
      </c>
      <c r="U212" s="110"/>
      <c r="V212" s="110">
        <v>0</v>
      </c>
      <c r="W212" s="110">
        <v>60</v>
      </c>
      <c r="X212" s="110">
        <v>0</v>
      </c>
      <c r="Y212" s="110">
        <v>0</v>
      </c>
      <c r="Z212" s="110">
        <v>0</v>
      </c>
      <c r="AA212" s="110"/>
      <c r="AB212" s="112">
        <v>60</v>
      </c>
      <c r="AC212" s="110"/>
      <c r="AD212" s="111">
        <v>0.8571428571428571</v>
      </c>
      <c r="AE212" s="110"/>
      <c r="AF212" s="112">
        <v>0</v>
      </c>
      <c r="AG212" s="106" t="e">
        <f t="shared" si="40"/>
        <v>#DIV/0!</v>
      </c>
      <c r="AH212" s="106"/>
      <c r="AI212" s="159"/>
      <c r="AJ212" s="159"/>
      <c r="AK212" s="159"/>
      <c r="AL212" s="159"/>
      <c r="AM212" s="159"/>
      <c r="AN212" s="159"/>
      <c r="AO212" s="159"/>
      <c r="AP212" s="161"/>
      <c r="AQ212" s="161"/>
      <c r="AR212" s="161"/>
      <c r="AS212" s="161"/>
      <c r="AT212" s="161"/>
      <c r="AU212" s="161"/>
      <c r="AV212" s="162" t="s">
        <v>394</v>
      </c>
      <c r="AW212" s="162" t="s">
        <v>394</v>
      </c>
      <c r="AX212" s="162" t="s">
        <v>394</v>
      </c>
      <c r="BA212" s="163"/>
    </row>
    <row r="213" spans="1:53" x14ac:dyDescent="0.25">
      <c r="A213" s="114" t="s">
        <v>714</v>
      </c>
      <c r="B213" s="76" t="s">
        <v>715</v>
      </c>
      <c r="C213" s="98" t="s">
        <v>1412</v>
      </c>
      <c r="D213" s="97" t="s">
        <v>285</v>
      </c>
      <c r="E213" s="99">
        <v>8.3443708609271525E-4</v>
      </c>
      <c r="F213" s="100"/>
      <c r="G213" s="108"/>
      <c r="H213" s="109" t="s">
        <v>1412</v>
      </c>
      <c r="I213" s="109" t="s">
        <v>285</v>
      </c>
      <c r="J213" s="109">
        <v>8.0794701986754971E-4</v>
      </c>
      <c r="K213" s="109"/>
      <c r="L213" s="109"/>
      <c r="M213" s="109" t="s">
        <v>1412</v>
      </c>
      <c r="N213" s="109" t="s">
        <v>285</v>
      </c>
      <c r="O213" s="110">
        <v>2.6490066225165562E-5</v>
      </c>
      <c r="P213" s="111">
        <v>0.93055555555555558</v>
      </c>
      <c r="Q213" s="110">
        <v>19</v>
      </c>
      <c r="R213" s="110">
        <v>2</v>
      </c>
      <c r="S213" s="110">
        <v>24</v>
      </c>
      <c r="T213" s="110">
        <v>112</v>
      </c>
      <c r="U213" s="110"/>
      <c r="V213" s="110">
        <v>0</v>
      </c>
      <c r="W213" s="110">
        <v>17</v>
      </c>
      <c r="X213" s="110">
        <v>4</v>
      </c>
      <c r="Y213" s="110">
        <v>7</v>
      </c>
      <c r="Z213" s="110">
        <v>1</v>
      </c>
      <c r="AA213" s="110"/>
      <c r="AB213" s="112">
        <v>29</v>
      </c>
      <c r="AC213" s="110"/>
      <c r="AD213" s="111">
        <v>0.40277777777777779</v>
      </c>
      <c r="AE213" s="110"/>
      <c r="AF213" s="112">
        <v>10</v>
      </c>
      <c r="AG213" s="106" t="e">
        <f t="shared" si="40"/>
        <v>#DIV/0!</v>
      </c>
      <c r="AH213" s="106"/>
      <c r="AI213" s="159"/>
      <c r="AJ213" s="159" t="s">
        <v>1388</v>
      </c>
      <c r="AK213" s="159" t="s">
        <v>1389</v>
      </c>
      <c r="AL213" s="159"/>
      <c r="AM213" s="159" t="s">
        <v>322</v>
      </c>
      <c r="AN213" s="159" t="s">
        <v>322</v>
      </c>
      <c r="AO213" s="159"/>
      <c r="AP213" s="161" t="s">
        <v>551</v>
      </c>
      <c r="AQ213" s="161" t="s">
        <v>551</v>
      </c>
      <c r="AR213" s="161" t="s">
        <v>551</v>
      </c>
      <c r="AS213" s="161" t="s">
        <v>551</v>
      </c>
      <c r="AT213" s="161" t="e">
        <f t="shared" ref="AT213:AT218" si="50">AS213/VLOOKUP(AN213,$D$18:$G$436,4,FALSE)</f>
        <v>#VALUE!</v>
      </c>
      <c r="AU213" s="161" t="s">
        <v>551</v>
      </c>
      <c r="AV213" s="161" t="s">
        <v>551</v>
      </c>
      <c r="AW213" s="161" t="s">
        <v>551</v>
      </c>
      <c r="AX213" s="161" t="s">
        <v>551</v>
      </c>
      <c r="AZ213" s="427" t="e">
        <f t="shared" ref="AZ213:AZ218" si="51">AX213/VLOOKUP(AN213,$D$18:$G$436,4,FALSE)</f>
        <v>#VALUE!</v>
      </c>
      <c r="BA213" s="163"/>
    </row>
    <row r="214" spans="1:53" x14ac:dyDescent="0.25">
      <c r="A214" s="114" t="s">
        <v>716</v>
      </c>
      <c r="B214" s="76" t="s">
        <v>717</v>
      </c>
      <c r="C214" s="98" t="s">
        <v>1414</v>
      </c>
      <c r="D214" s="97" t="s">
        <v>753</v>
      </c>
      <c r="E214" s="99">
        <v>1.3571033720287452E-3</v>
      </c>
      <c r="F214" s="100"/>
      <c r="G214" s="108"/>
      <c r="H214" s="109" t="s">
        <v>1414</v>
      </c>
      <c r="I214" s="109" t="s">
        <v>753</v>
      </c>
      <c r="J214" s="109">
        <v>8.7709600147411093E-4</v>
      </c>
      <c r="K214" s="109"/>
      <c r="L214" s="109"/>
      <c r="M214" s="109" t="s">
        <v>1414</v>
      </c>
      <c r="N214" s="109" t="s">
        <v>753</v>
      </c>
      <c r="O214" s="110">
        <v>4.7908605122535473E-4</v>
      </c>
      <c r="P214" s="111">
        <v>1.1451612903225807</v>
      </c>
      <c r="Q214" s="110">
        <v>9</v>
      </c>
      <c r="R214" s="110">
        <v>20</v>
      </c>
      <c r="S214" s="110">
        <v>89</v>
      </c>
      <c r="T214" s="110">
        <v>189</v>
      </c>
      <c r="U214" s="110"/>
      <c r="V214" s="110">
        <v>0</v>
      </c>
      <c r="W214" s="110">
        <v>27</v>
      </c>
      <c r="X214" s="110">
        <v>14</v>
      </c>
      <c r="Y214" s="110">
        <v>3</v>
      </c>
      <c r="Z214" s="110">
        <v>0</v>
      </c>
      <c r="AA214" s="110"/>
      <c r="AB214" s="112">
        <v>44</v>
      </c>
      <c r="AC214" s="110"/>
      <c r="AD214" s="111">
        <v>0.70967741935483875</v>
      </c>
      <c r="AE214" s="110"/>
      <c r="AF214" s="112">
        <v>2</v>
      </c>
      <c r="AG214" s="106" t="e">
        <f t="shared" si="40"/>
        <v>#DIV/0!</v>
      </c>
      <c r="AH214" s="106"/>
      <c r="AI214" s="159" t="s">
        <v>718</v>
      </c>
      <c r="AJ214" s="159" t="s">
        <v>719</v>
      </c>
      <c r="AK214" s="159" t="s">
        <v>1390</v>
      </c>
      <c r="AL214" s="159"/>
      <c r="AM214" s="159"/>
      <c r="AN214" s="159" t="s">
        <v>47</v>
      </c>
      <c r="AO214" s="159"/>
      <c r="AP214" s="160">
        <v>420</v>
      </c>
      <c r="AQ214" s="160">
        <v>20</v>
      </c>
      <c r="AR214" s="160">
        <v>0</v>
      </c>
      <c r="AS214" s="160">
        <v>430</v>
      </c>
      <c r="AT214" s="161" t="e">
        <f t="shared" si="50"/>
        <v>#DIV/0!</v>
      </c>
      <c r="AU214" s="160">
        <v>260</v>
      </c>
      <c r="AV214" s="161" t="s">
        <v>1138</v>
      </c>
      <c r="AW214" s="161" t="s">
        <v>1123</v>
      </c>
      <c r="AX214" s="161" t="s">
        <v>1114</v>
      </c>
      <c r="AZ214" s="427" t="e">
        <f t="shared" si="51"/>
        <v>#DIV/0!</v>
      </c>
      <c r="BA214" s="163"/>
    </row>
    <row r="215" spans="1:53" x14ac:dyDescent="0.25">
      <c r="A215" s="113"/>
      <c r="B215" s="76"/>
      <c r="C215" s="98" t="s">
        <v>1415</v>
      </c>
      <c r="D215" s="98" t="s">
        <v>42</v>
      </c>
      <c r="E215" s="99">
        <v>6.877729257641921E-4</v>
      </c>
      <c r="F215" s="100"/>
      <c r="G215" s="108"/>
      <c r="H215" s="109" t="s">
        <v>1415</v>
      </c>
      <c r="I215" s="109" t="s">
        <v>42</v>
      </c>
      <c r="J215" s="109">
        <v>6.4410480349344978E-4</v>
      </c>
      <c r="K215" s="109"/>
      <c r="L215" s="109"/>
      <c r="M215" s="109" t="s">
        <v>1415</v>
      </c>
      <c r="N215" s="109" t="s">
        <v>42</v>
      </c>
      <c r="O215" s="110">
        <v>4.3668122270742355E-5</v>
      </c>
      <c r="P215" s="111" t="s">
        <v>394</v>
      </c>
      <c r="Q215" s="110" t="s">
        <v>394</v>
      </c>
      <c r="R215" s="110" t="s">
        <v>394</v>
      </c>
      <c r="S215" s="110" t="s">
        <v>394</v>
      </c>
      <c r="T215" s="110" t="s">
        <v>394</v>
      </c>
      <c r="U215" s="110"/>
      <c r="V215" s="110" t="s">
        <v>394</v>
      </c>
      <c r="W215" s="110" t="s">
        <v>394</v>
      </c>
      <c r="X215" s="110" t="s">
        <v>394</v>
      </c>
      <c r="Y215" s="110" t="s">
        <v>394</v>
      </c>
      <c r="Z215" s="110" t="s">
        <v>394</v>
      </c>
      <c r="AA215" s="110"/>
      <c r="AB215" s="112" t="s">
        <v>394</v>
      </c>
      <c r="AC215" s="110"/>
      <c r="AD215" s="111" t="s">
        <v>394</v>
      </c>
      <c r="AE215" s="110"/>
      <c r="AF215" s="112" t="s">
        <v>394</v>
      </c>
      <c r="AG215" s="106" t="e">
        <f t="shared" si="40"/>
        <v>#VALUE!</v>
      </c>
      <c r="AH215" s="106"/>
      <c r="AI215" s="159" t="s">
        <v>720</v>
      </c>
      <c r="AJ215" s="159" t="s">
        <v>721</v>
      </c>
      <c r="AK215" s="159" t="s">
        <v>1391</v>
      </c>
      <c r="AL215" s="159"/>
      <c r="AM215" s="159"/>
      <c r="AN215" s="159" t="s">
        <v>85</v>
      </c>
      <c r="AO215" s="159"/>
      <c r="AP215" s="160">
        <v>230</v>
      </c>
      <c r="AQ215" s="160">
        <v>20</v>
      </c>
      <c r="AR215" s="160">
        <v>0</v>
      </c>
      <c r="AS215" s="160">
        <v>250</v>
      </c>
      <c r="AT215" s="161" t="e">
        <f t="shared" si="50"/>
        <v>#DIV/0!</v>
      </c>
      <c r="AU215" s="160">
        <v>290</v>
      </c>
      <c r="AV215" s="161" t="s">
        <v>1142</v>
      </c>
      <c r="AW215" s="161" t="s">
        <v>1123</v>
      </c>
      <c r="AX215" s="161" t="s">
        <v>1160</v>
      </c>
      <c r="AZ215" s="427" t="e">
        <f t="shared" si="51"/>
        <v>#DIV/0!</v>
      </c>
      <c r="BA215" s="163"/>
    </row>
    <row r="216" spans="1:53" x14ac:dyDescent="0.25">
      <c r="A216" s="113"/>
      <c r="B216" s="96">
        <v>12</v>
      </c>
      <c r="C216" s="98" t="s">
        <v>1416</v>
      </c>
      <c r="D216" s="97" t="s">
        <v>74</v>
      </c>
      <c r="E216" s="99">
        <v>6.4630681818181822E-4</v>
      </c>
      <c r="F216" s="100"/>
      <c r="G216" s="108"/>
      <c r="H216" s="109" t="s">
        <v>1416</v>
      </c>
      <c r="I216" s="109" t="s">
        <v>74</v>
      </c>
      <c r="J216" s="109">
        <v>5.6818181818181815E-4</v>
      </c>
      <c r="K216" s="109"/>
      <c r="L216" s="109"/>
      <c r="M216" s="109" t="s">
        <v>1416</v>
      </c>
      <c r="N216" s="109" t="s">
        <v>74</v>
      </c>
      <c r="O216" s="110">
        <v>7.1022727272727269E-5</v>
      </c>
      <c r="P216" s="111" t="s">
        <v>394</v>
      </c>
      <c r="Q216" s="110" t="s">
        <v>394</v>
      </c>
      <c r="R216" s="110" t="s">
        <v>394</v>
      </c>
      <c r="S216" s="110" t="s">
        <v>394</v>
      </c>
      <c r="T216" s="110" t="s">
        <v>394</v>
      </c>
      <c r="U216" s="110"/>
      <c r="V216" s="110" t="s">
        <v>394</v>
      </c>
      <c r="W216" s="110" t="s">
        <v>394</v>
      </c>
      <c r="X216" s="110" t="s">
        <v>394</v>
      </c>
      <c r="Y216" s="110" t="s">
        <v>394</v>
      </c>
      <c r="Z216" s="110" t="s">
        <v>394</v>
      </c>
      <c r="AA216" s="110"/>
      <c r="AB216" s="112" t="s">
        <v>394</v>
      </c>
      <c r="AC216" s="110"/>
      <c r="AD216" s="111" t="s">
        <v>394</v>
      </c>
      <c r="AE216" s="110"/>
      <c r="AF216" s="112" t="s">
        <v>394</v>
      </c>
      <c r="AG216" s="106" t="e">
        <f t="shared" si="40"/>
        <v>#VALUE!</v>
      </c>
      <c r="AH216" s="106"/>
      <c r="AI216" s="159" t="s">
        <v>722</v>
      </c>
      <c r="AJ216" s="159" t="s">
        <v>723</v>
      </c>
      <c r="AK216" s="159" t="s">
        <v>1392</v>
      </c>
      <c r="AL216" s="159"/>
      <c r="AM216" s="159"/>
      <c r="AN216" s="159" t="s">
        <v>104</v>
      </c>
      <c r="AO216" s="159"/>
      <c r="AP216" s="160">
        <v>130</v>
      </c>
      <c r="AQ216" s="160">
        <v>70</v>
      </c>
      <c r="AR216" s="160">
        <v>0</v>
      </c>
      <c r="AS216" s="160">
        <v>200</v>
      </c>
      <c r="AT216" s="161" t="e">
        <f t="shared" si="50"/>
        <v>#DIV/0!</v>
      </c>
      <c r="AU216" s="160">
        <v>320</v>
      </c>
      <c r="AV216" s="161" t="s">
        <v>1153</v>
      </c>
      <c r="AW216" s="161" t="s">
        <v>1123</v>
      </c>
      <c r="AX216" s="161" t="s">
        <v>1260</v>
      </c>
      <c r="AZ216" s="427" t="e">
        <f t="shared" si="51"/>
        <v>#DIV/0!</v>
      </c>
      <c r="BA216" s="163"/>
    </row>
    <row r="217" spans="1:53" x14ac:dyDescent="0.25">
      <c r="A217" s="114" t="s">
        <v>718</v>
      </c>
      <c r="B217" s="76" t="s">
        <v>719</v>
      </c>
      <c r="C217" s="98" t="s">
        <v>1417</v>
      </c>
      <c r="D217" s="115" t="s">
        <v>89</v>
      </c>
      <c r="E217" s="115">
        <v>1.0014836795252226E-3</v>
      </c>
      <c r="F217" s="100"/>
      <c r="G217" s="108"/>
      <c r="H217" s="109" t="s">
        <v>1417</v>
      </c>
      <c r="I217" s="109" t="s">
        <v>89</v>
      </c>
      <c r="J217" s="109">
        <v>9.5697329376854602E-4</v>
      </c>
      <c r="K217" s="109"/>
      <c r="L217" s="109"/>
      <c r="M217" s="109" t="s">
        <v>1417</v>
      </c>
      <c r="N217" s="109" t="s">
        <v>89</v>
      </c>
      <c r="O217" s="110">
        <v>4.451038575667656E-5</v>
      </c>
      <c r="P217" s="111">
        <v>2.7391304347826089</v>
      </c>
      <c r="Q217" s="110">
        <v>11</v>
      </c>
      <c r="R217" s="110">
        <v>2</v>
      </c>
      <c r="S217" s="110">
        <v>10</v>
      </c>
      <c r="T217" s="110">
        <v>149</v>
      </c>
      <c r="U217" s="110"/>
      <c r="V217" s="110">
        <v>5</v>
      </c>
      <c r="W217" s="110">
        <v>18</v>
      </c>
      <c r="X217" s="110">
        <v>39</v>
      </c>
      <c r="Y217" s="110">
        <v>6</v>
      </c>
      <c r="Z217" s="110">
        <v>1</v>
      </c>
      <c r="AA217" s="110"/>
      <c r="AB217" s="112">
        <v>69</v>
      </c>
      <c r="AC217" s="110"/>
      <c r="AD217" s="111">
        <v>1.5</v>
      </c>
      <c r="AE217" s="110"/>
      <c r="AF217" s="112" t="s">
        <v>1821</v>
      </c>
      <c r="AG217" s="106" t="e">
        <f t="shared" si="40"/>
        <v>#VALUE!</v>
      </c>
      <c r="AH217" s="106"/>
      <c r="AI217" s="159" t="s">
        <v>724</v>
      </c>
      <c r="AJ217" s="159" t="s">
        <v>725</v>
      </c>
      <c r="AK217" s="159" t="s">
        <v>1393</v>
      </c>
      <c r="AL217" s="159"/>
      <c r="AM217" s="159"/>
      <c r="AN217" s="159" t="s">
        <v>136</v>
      </c>
      <c r="AO217" s="159"/>
      <c r="AP217" s="160">
        <v>510</v>
      </c>
      <c r="AQ217" s="160">
        <v>170</v>
      </c>
      <c r="AR217" s="160">
        <v>0</v>
      </c>
      <c r="AS217" s="160">
        <v>690</v>
      </c>
      <c r="AT217" s="161" t="e">
        <f t="shared" si="50"/>
        <v>#DIV/0!</v>
      </c>
      <c r="AU217" s="160">
        <v>430</v>
      </c>
      <c r="AV217" s="161" t="s">
        <v>1122</v>
      </c>
      <c r="AW217" s="161" t="s">
        <v>1123</v>
      </c>
      <c r="AX217" s="161" t="s">
        <v>1394</v>
      </c>
      <c r="AZ217" s="427" t="e">
        <f t="shared" si="51"/>
        <v>#DIV/0!</v>
      </c>
      <c r="BA217" s="163"/>
    </row>
    <row r="218" spans="1:53" x14ac:dyDescent="0.25">
      <c r="A218" s="114" t="s">
        <v>720</v>
      </c>
      <c r="B218" s="76" t="s">
        <v>721</v>
      </c>
      <c r="C218" s="98" t="s">
        <v>1418</v>
      </c>
      <c r="D218" s="115" t="s">
        <v>130</v>
      </c>
      <c r="E218" s="115">
        <v>1.3729508196721311E-3</v>
      </c>
      <c r="F218" s="100"/>
      <c r="G218" s="108"/>
      <c r="H218" s="109" t="s">
        <v>1418</v>
      </c>
      <c r="I218" s="109" t="s">
        <v>130</v>
      </c>
      <c r="J218" s="109">
        <v>1.25E-3</v>
      </c>
      <c r="K218" s="109"/>
      <c r="L218" s="109"/>
      <c r="M218" s="109" t="s">
        <v>1418</v>
      </c>
      <c r="N218" s="109" t="s">
        <v>130</v>
      </c>
      <c r="O218" s="110">
        <v>1.1270491803278689E-4</v>
      </c>
      <c r="P218" s="111">
        <v>0.69696969696969702</v>
      </c>
      <c r="Q218" s="110">
        <v>2</v>
      </c>
      <c r="R218" s="110">
        <v>0</v>
      </c>
      <c r="S218" s="110">
        <v>18</v>
      </c>
      <c r="T218" s="110">
        <v>43</v>
      </c>
      <c r="U218" s="110"/>
      <c r="V218" s="110">
        <v>0</v>
      </c>
      <c r="W218" s="110">
        <v>8</v>
      </c>
      <c r="X218" s="110">
        <v>0</v>
      </c>
      <c r="Y218" s="110">
        <v>0</v>
      </c>
      <c r="Z218" s="110">
        <v>0</v>
      </c>
      <c r="AA218" s="110"/>
      <c r="AB218" s="112">
        <v>8</v>
      </c>
      <c r="AC218" s="110"/>
      <c r="AD218" s="111">
        <v>0.24242424242424243</v>
      </c>
      <c r="AE218" s="110"/>
      <c r="AF218" s="112">
        <v>3</v>
      </c>
      <c r="AG218" s="106" t="e">
        <f t="shared" si="40"/>
        <v>#DIV/0!</v>
      </c>
      <c r="AH218" s="106"/>
      <c r="AI218" s="159" t="s">
        <v>726</v>
      </c>
      <c r="AJ218" s="159" t="s">
        <v>727</v>
      </c>
      <c r="AK218" s="159" t="s">
        <v>1395</v>
      </c>
      <c r="AL218" s="159"/>
      <c r="AM218" s="159"/>
      <c r="AN218" s="159" t="s">
        <v>234</v>
      </c>
      <c r="AO218" s="159"/>
      <c r="AP218" s="161" t="s">
        <v>551</v>
      </c>
      <c r="AQ218" s="161" t="s">
        <v>551</v>
      </c>
      <c r="AR218" s="161" t="s">
        <v>551</v>
      </c>
      <c r="AS218" s="161" t="s">
        <v>551</v>
      </c>
      <c r="AT218" s="161" t="e">
        <f t="shared" si="50"/>
        <v>#VALUE!</v>
      </c>
      <c r="AU218" s="161" t="s">
        <v>551</v>
      </c>
      <c r="AV218" s="161" t="s">
        <v>551</v>
      </c>
      <c r="AW218" s="161" t="s">
        <v>551</v>
      </c>
      <c r="AX218" s="161" t="s">
        <v>551</v>
      </c>
      <c r="AZ218" s="427" t="e">
        <f t="shared" si="51"/>
        <v>#VALUE!</v>
      </c>
      <c r="BA218" s="163"/>
    </row>
    <row r="219" spans="1:53" x14ac:dyDescent="0.25">
      <c r="A219" s="114" t="s">
        <v>722</v>
      </c>
      <c r="B219" s="76" t="s">
        <v>723</v>
      </c>
      <c r="C219" s="98" t="s">
        <v>1419</v>
      </c>
      <c r="D219" s="115" t="s">
        <v>181</v>
      </c>
      <c r="E219" s="115">
        <v>5.2250803858520901E-4</v>
      </c>
      <c r="F219" s="100"/>
      <c r="G219" s="108"/>
      <c r="H219" s="109" t="s">
        <v>1419</v>
      </c>
      <c r="I219" s="109" t="s">
        <v>181</v>
      </c>
      <c r="J219" s="109">
        <v>3.9389067524115757E-4</v>
      </c>
      <c r="K219" s="109"/>
      <c r="L219" s="109"/>
      <c r="M219" s="109" t="s">
        <v>1419</v>
      </c>
      <c r="N219" s="109" t="s">
        <v>181</v>
      </c>
      <c r="O219" s="110">
        <v>1.2861736334405144E-4</v>
      </c>
      <c r="P219" s="111">
        <v>1.2564102564102564</v>
      </c>
      <c r="Q219" s="110">
        <v>9</v>
      </c>
      <c r="R219" s="110">
        <v>4</v>
      </c>
      <c r="S219" s="110">
        <v>43</v>
      </c>
      <c r="T219" s="110">
        <v>105</v>
      </c>
      <c r="U219" s="110"/>
      <c r="V219" s="110">
        <v>0</v>
      </c>
      <c r="W219" s="110">
        <v>10</v>
      </c>
      <c r="X219" s="110">
        <v>3</v>
      </c>
      <c r="Y219" s="110">
        <v>0</v>
      </c>
      <c r="Z219" s="110">
        <v>0</v>
      </c>
      <c r="AA219" s="110"/>
      <c r="AB219" s="112">
        <v>13</v>
      </c>
      <c r="AC219" s="110"/>
      <c r="AD219" s="111">
        <v>0.33333333333333331</v>
      </c>
      <c r="AE219" s="110"/>
      <c r="AF219" s="112">
        <v>5</v>
      </c>
      <c r="AG219" s="106" t="e">
        <f t="shared" si="40"/>
        <v>#DIV/0!</v>
      </c>
      <c r="AH219" s="106"/>
      <c r="AI219" s="159"/>
      <c r="AJ219" s="159"/>
      <c r="AK219" s="159"/>
      <c r="AL219" s="159"/>
      <c r="AM219" s="159"/>
      <c r="AN219" s="159"/>
      <c r="AO219" s="159"/>
      <c r="AP219" s="161"/>
      <c r="AQ219" s="161"/>
      <c r="AR219" s="161"/>
      <c r="AS219" s="161"/>
      <c r="AT219" s="161"/>
      <c r="AU219" s="161"/>
      <c r="AV219" s="162" t="s">
        <v>394</v>
      </c>
      <c r="AW219" s="162" t="s">
        <v>394</v>
      </c>
      <c r="AX219" s="162" t="s">
        <v>394</v>
      </c>
      <c r="BA219" s="163"/>
    </row>
    <row r="220" spans="1:53" x14ac:dyDescent="0.25">
      <c r="A220" s="114" t="s">
        <v>724</v>
      </c>
      <c r="B220" s="76" t="s">
        <v>725</v>
      </c>
      <c r="C220" s="98" t="s">
        <v>1420</v>
      </c>
      <c r="D220" s="115" t="s">
        <v>766</v>
      </c>
      <c r="E220" s="115">
        <v>8.4496693607641435E-4</v>
      </c>
      <c r="F220" s="100"/>
      <c r="G220" s="108"/>
      <c r="H220" s="109" t="s">
        <v>1420</v>
      </c>
      <c r="I220" s="109" t="s">
        <v>766</v>
      </c>
      <c r="J220" s="109">
        <v>7.7883908890521677E-4</v>
      </c>
      <c r="K220" s="109"/>
      <c r="L220" s="109"/>
      <c r="M220" s="109" t="s">
        <v>1420</v>
      </c>
      <c r="N220" s="109" t="s">
        <v>766</v>
      </c>
      <c r="O220" s="110">
        <v>7.3475385745775163E-5</v>
      </c>
      <c r="P220" s="111">
        <v>1.9855072463768115</v>
      </c>
      <c r="Q220" s="110">
        <v>6</v>
      </c>
      <c r="R220" s="110">
        <v>4</v>
      </c>
      <c r="S220" s="110">
        <v>85</v>
      </c>
      <c r="T220" s="110">
        <v>232</v>
      </c>
      <c r="U220" s="110"/>
      <c r="V220" s="110">
        <v>23</v>
      </c>
      <c r="W220" s="110">
        <v>19</v>
      </c>
      <c r="X220" s="110">
        <v>16</v>
      </c>
      <c r="Y220" s="110">
        <v>15</v>
      </c>
      <c r="Z220" s="110">
        <v>3</v>
      </c>
      <c r="AA220" s="110"/>
      <c r="AB220" s="112">
        <v>76</v>
      </c>
      <c r="AC220" s="110"/>
      <c r="AD220" s="111">
        <v>1.1014492753623188</v>
      </c>
      <c r="AE220" s="110"/>
      <c r="AF220" s="112">
        <v>3</v>
      </c>
      <c r="AG220" s="106" t="e">
        <f t="shared" si="40"/>
        <v>#DIV/0!</v>
      </c>
      <c r="AH220" s="106"/>
      <c r="AI220" s="159"/>
      <c r="AJ220" s="159" t="s">
        <v>1396</v>
      </c>
      <c r="AK220" s="159" t="s">
        <v>1397</v>
      </c>
      <c r="AL220" s="159"/>
      <c r="AM220" s="159" t="s">
        <v>728</v>
      </c>
      <c r="AN220" s="159" t="s">
        <v>728</v>
      </c>
      <c r="AO220" s="159"/>
      <c r="AP220" s="160">
        <v>2190</v>
      </c>
      <c r="AQ220" s="160">
        <v>770</v>
      </c>
      <c r="AR220" s="160">
        <v>0</v>
      </c>
      <c r="AS220" s="160">
        <v>2950</v>
      </c>
      <c r="AT220" s="161" t="e">
        <f t="shared" ref="AT220:AT232" si="52">AS220/VLOOKUP(AN220,$D$18:$G$436,4,FALSE)</f>
        <v>#DIV/0!</v>
      </c>
      <c r="AU220" s="160">
        <v>2530</v>
      </c>
      <c r="AV220" s="161" t="s">
        <v>1398</v>
      </c>
      <c r="AW220" s="161" t="s">
        <v>1123</v>
      </c>
      <c r="AX220" s="161" t="s">
        <v>1399</v>
      </c>
      <c r="AZ220" s="427" t="e">
        <f t="shared" ref="AZ220:AZ232" si="53">AX220/VLOOKUP(AN220,$D$18:$G$436,4,FALSE)</f>
        <v>#DIV/0!</v>
      </c>
      <c r="BA220" s="163"/>
    </row>
    <row r="221" spans="1:53" x14ac:dyDescent="0.25">
      <c r="A221" s="114" t="s">
        <v>726</v>
      </c>
      <c r="B221" s="76" t="s">
        <v>727</v>
      </c>
      <c r="C221" s="98" t="s">
        <v>1421</v>
      </c>
      <c r="D221" s="115" t="s">
        <v>255</v>
      </c>
      <c r="E221" s="115">
        <v>8.4558823529411761E-4</v>
      </c>
      <c r="F221" s="100"/>
      <c r="G221" s="108"/>
      <c r="H221" s="109" t="s">
        <v>1421</v>
      </c>
      <c r="I221" s="109" t="s">
        <v>255</v>
      </c>
      <c r="J221" s="109">
        <v>6.3725490196078435E-4</v>
      </c>
      <c r="K221" s="109"/>
      <c r="L221" s="109"/>
      <c r="M221" s="109" t="s">
        <v>1421</v>
      </c>
      <c r="N221" s="109" t="s">
        <v>255</v>
      </c>
      <c r="O221" s="110">
        <v>2.0833333333333335E-4</v>
      </c>
      <c r="P221" s="111">
        <v>1.1454545454545455</v>
      </c>
      <c r="Q221" s="110">
        <v>4</v>
      </c>
      <c r="R221" s="110">
        <v>4</v>
      </c>
      <c r="S221" s="110">
        <v>14</v>
      </c>
      <c r="T221" s="110">
        <v>85</v>
      </c>
      <c r="U221" s="110"/>
      <c r="V221" s="110">
        <v>0</v>
      </c>
      <c r="W221" s="110">
        <v>16</v>
      </c>
      <c r="X221" s="110">
        <v>21</v>
      </c>
      <c r="Y221" s="110">
        <v>3</v>
      </c>
      <c r="Z221" s="110">
        <v>1</v>
      </c>
      <c r="AA221" s="110"/>
      <c r="AB221" s="112">
        <v>41</v>
      </c>
      <c r="AC221" s="110"/>
      <c r="AD221" s="111">
        <v>0.74545454545454548</v>
      </c>
      <c r="AE221" s="110"/>
      <c r="AF221" s="112">
        <v>5</v>
      </c>
      <c r="AG221" s="106" t="e">
        <f t="shared" si="40"/>
        <v>#DIV/0!</v>
      </c>
      <c r="AH221" s="106"/>
      <c r="AI221" s="159" t="s">
        <v>729</v>
      </c>
      <c r="AJ221" s="159" t="s">
        <v>730</v>
      </c>
      <c r="AK221" s="159" t="s">
        <v>1400</v>
      </c>
      <c r="AL221" s="159"/>
      <c r="AM221" s="159"/>
      <c r="AN221" s="159" t="s">
        <v>18</v>
      </c>
      <c r="AO221" s="159"/>
      <c r="AP221" s="160">
        <v>390</v>
      </c>
      <c r="AQ221" s="160">
        <v>310</v>
      </c>
      <c r="AR221" s="160">
        <v>0</v>
      </c>
      <c r="AS221" s="160">
        <v>700</v>
      </c>
      <c r="AT221" s="161" t="e">
        <f t="shared" si="52"/>
        <v>#DIV/0!</v>
      </c>
      <c r="AU221" s="160">
        <v>390</v>
      </c>
      <c r="AV221" s="161" t="s">
        <v>1246</v>
      </c>
      <c r="AW221" s="161" t="s">
        <v>1123</v>
      </c>
      <c r="AX221" s="161" t="s">
        <v>1380</v>
      </c>
      <c r="AZ221" s="427" t="e">
        <f t="shared" si="53"/>
        <v>#DIV/0!</v>
      </c>
      <c r="BA221" s="163"/>
    </row>
    <row r="222" spans="1:53" x14ac:dyDescent="0.25">
      <c r="A222" s="76"/>
      <c r="B222" s="76"/>
      <c r="C222" s="98" t="s">
        <v>1422</v>
      </c>
      <c r="D222" s="98" t="s">
        <v>277</v>
      </c>
      <c r="E222" s="99">
        <v>5.3364269141531321E-4</v>
      </c>
      <c r="F222" s="100"/>
      <c r="G222" s="108"/>
      <c r="H222" s="109" t="s">
        <v>1422</v>
      </c>
      <c r="I222" s="109" t="s">
        <v>277</v>
      </c>
      <c r="J222" s="109">
        <v>4.6403712296983759E-4</v>
      </c>
      <c r="K222" s="109"/>
      <c r="L222" s="109"/>
      <c r="M222" s="109" t="s">
        <v>1422</v>
      </c>
      <c r="N222" s="109" t="s">
        <v>277</v>
      </c>
      <c r="O222" s="110">
        <v>6.9605568445475636E-5</v>
      </c>
      <c r="P222" s="111" t="s">
        <v>394</v>
      </c>
      <c r="Q222" s="110" t="s">
        <v>394</v>
      </c>
      <c r="R222" s="110" t="s">
        <v>394</v>
      </c>
      <c r="S222" s="110" t="s">
        <v>394</v>
      </c>
      <c r="T222" s="110" t="s">
        <v>394</v>
      </c>
      <c r="U222" s="110"/>
      <c r="V222" s="110" t="s">
        <v>394</v>
      </c>
      <c r="W222" s="110" t="s">
        <v>394</v>
      </c>
      <c r="X222" s="110" t="s">
        <v>394</v>
      </c>
      <c r="Y222" s="110" t="s">
        <v>394</v>
      </c>
      <c r="Z222" s="110" t="s">
        <v>394</v>
      </c>
      <c r="AA222" s="110"/>
      <c r="AB222" s="112" t="s">
        <v>394</v>
      </c>
      <c r="AC222" s="110"/>
      <c r="AD222" s="111" t="s">
        <v>394</v>
      </c>
      <c r="AE222" s="110"/>
      <c r="AF222" s="112" t="s">
        <v>394</v>
      </c>
      <c r="AG222" s="106" t="e">
        <f t="shared" si="40"/>
        <v>#VALUE!</v>
      </c>
      <c r="AH222" s="106"/>
      <c r="AI222" s="159" t="s">
        <v>731</v>
      </c>
      <c r="AJ222" s="159" t="s">
        <v>732</v>
      </c>
      <c r="AK222" s="159" t="s">
        <v>1401</v>
      </c>
      <c r="AL222" s="159"/>
      <c r="AM222" s="159"/>
      <c r="AN222" s="159" t="s">
        <v>34</v>
      </c>
      <c r="AO222" s="159"/>
      <c r="AP222" s="160">
        <v>300</v>
      </c>
      <c r="AQ222" s="160">
        <v>60</v>
      </c>
      <c r="AR222" s="160">
        <v>0</v>
      </c>
      <c r="AS222" s="160">
        <v>360</v>
      </c>
      <c r="AT222" s="161" t="e">
        <f t="shared" si="52"/>
        <v>#DIV/0!</v>
      </c>
      <c r="AU222" s="160">
        <v>220</v>
      </c>
      <c r="AV222" s="161" t="s">
        <v>1138</v>
      </c>
      <c r="AW222" s="161" t="s">
        <v>1123</v>
      </c>
      <c r="AX222" s="161" t="s">
        <v>1145</v>
      </c>
      <c r="AZ222" s="427" t="e">
        <f t="shared" si="53"/>
        <v>#DIV/0!</v>
      </c>
      <c r="BA222" s="163"/>
    </row>
    <row r="223" spans="1:53" x14ac:dyDescent="0.25">
      <c r="A223" s="96"/>
      <c r="B223" s="96">
        <v>22</v>
      </c>
      <c r="C223" s="98" t="s">
        <v>1423</v>
      </c>
      <c r="D223" s="97" t="s">
        <v>293</v>
      </c>
      <c r="E223" s="99">
        <v>1.7216981132075471E-3</v>
      </c>
      <c r="F223" s="100"/>
      <c r="G223" s="108"/>
      <c r="H223" s="109" t="s">
        <v>1423</v>
      </c>
      <c r="I223" s="109" t="s">
        <v>293</v>
      </c>
      <c r="J223" s="109">
        <v>1.5919811320754718E-3</v>
      </c>
      <c r="K223" s="109"/>
      <c r="L223" s="109"/>
      <c r="M223" s="109" t="s">
        <v>1423</v>
      </c>
      <c r="N223" s="109" t="s">
        <v>293</v>
      </c>
      <c r="O223" s="110">
        <v>1.2971698113207548E-4</v>
      </c>
      <c r="P223" s="111" t="s">
        <v>394</v>
      </c>
      <c r="Q223" s="110" t="s">
        <v>394</v>
      </c>
      <c r="R223" s="110" t="s">
        <v>394</v>
      </c>
      <c r="S223" s="110" t="s">
        <v>394</v>
      </c>
      <c r="T223" s="110" t="s">
        <v>394</v>
      </c>
      <c r="U223" s="110"/>
      <c r="V223" s="110" t="s">
        <v>394</v>
      </c>
      <c r="W223" s="110" t="s">
        <v>394</v>
      </c>
      <c r="X223" s="110" t="s">
        <v>394</v>
      </c>
      <c r="Y223" s="110" t="s">
        <v>394</v>
      </c>
      <c r="Z223" s="110" t="s">
        <v>394</v>
      </c>
      <c r="AA223" s="110"/>
      <c r="AB223" s="112" t="s">
        <v>394</v>
      </c>
      <c r="AC223" s="110"/>
      <c r="AD223" s="111" t="s">
        <v>394</v>
      </c>
      <c r="AE223" s="110"/>
      <c r="AF223" s="112" t="s">
        <v>394</v>
      </c>
      <c r="AG223" s="106" t="e">
        <f t="shared" si="40"/>
        <v>#VALUE!</v>
      </c>
      <c r="AH223" s="106"/>
      <c r="AI223" s="159" t="s">
        <v>733</v>
      </c>
      <c r="AJ223" s="159" t="s">
        <v>734</v>
      </c>
      <c r="AK223" s="159" t="s">
        <v>1402</v>
      </c>
      <c r="AL223" s="159"/>
      <c r="AM223" s="159"/>
      <c r="AN223" s="159" t="s">
        <v>37</v>
      </c>
      <c r="AO223" s="159"/>
      <c r="AP223" s="160">
        <v>100</v>
      </c>
      <c r="AQ223" s="160">
        <v>10</v>
      </c>
      <c r="AR223" s="160">
        <v>0</v>
      </c>
      <c r="AS223" s="160">
        <v>110</v>
      </c>
      <c r="AT223" s="161" t="e">
        <f t="shared" si="52"/>
        <v>#DIV/0!</v>
      </c>
      <c r="AU223" s="160">
        <v>130</v>
      </c>
      <c r="AV223" s="161" t="s">
        <v>1163</v>
      </c>
      <c r="AW223" s="161" t="s">
        <v>1123</v>
      </c>
      <c r="AX223" s="161" t="s">
        <v>1122</v>
      </c>
      <c r="AZ223" s="427" t="e">
        <f t="shared" si="53"/>
        <v>#DIV/0!</v>
      </c>
      <c r="BA223" s="163"/>
    </row>
    <row r="224" spans="1:53" x14ac:dyDescent="0.25">
      <c r="A224" s="114" t="s">
        <v>729</v>
      </c>
      <c r="B224" s="76" t="s">
        <v>730</v>
      </c>
      <c r="C224" s="98" t="s">
        <v>1425</v>
      </c>
      <c r="D224" s="115" t="s">
        <v>298</v>
      </c>
      <c r="E224" s="115">
        <v>5.6703910614525135E-3</v>
      </c>
      <c r="F224" s="100"/>
      <c r="G224" s="108"/>
      <c r="H224" s="109" t="s">
        <v>1425</v>
      </c>
      <c r="I224" s="109" t="s">
        <v>298</v>
      </c>
      <c r="J224" s="109">
        <v>1.6759776536312849E-3</v>
      </c>
      <c r="K224" s="109"/>
      <c r="L224" s="109"/>
      <c r="M224" s="109" t="s">
        <v>1425</v>
      </c>
      <c r="N224" s="109" t="s">
        <v>298</v>
      </c>
      <c r="O224" s="110">
        <v>3.9944134078212287E-3</v>
      </c>
      <c r="P224" s="111">
        <v>2.6527777777777777</v>
      </c>
      <c r="Q224" s="110">
        <v>23</v>
      </c>
      <c r="R224" s="110">
        <v>20</v>
      </c>
      <c r="S224" s="110">
        <v>14</v>
      </c>
      <c r="T224" s="110">
        <v>248</v>
      </c>
      <c r="U224" s="110"/>
      <c r="V224" s="110">
        <v>0</v>
      </c>
      <c r="W224" s="110">
        <v>25</v>
      </c>
      <c r="X224" s="110">
        <v>169</v>
      </c>
      <c r="Y224" s="110">
        <v>0</v>
      </c>
      <c r="Z224" s="110">
        <v>5</v>
      </c>
      <c r="AA224" s="110"/>
      <c r="AB224" s="112">
        <v>199</v>
      </c>
      <c r="AC224" s="110"/>
      <c r="AD224" s="111">
        <v>2.7638888888888888</v>
      </c>
      <c r="AE224" s="110"/>
      <c r="AF224" s="112">
        <v>0</v>
      </c>
      <c r="AG224" s="106" t="e">
        <f t="shared" si="40"/>
        <v>#DIV/0!</v>
      </c>
      <c r="AH224" s="106"/>
      <c r="AI224" s="159" t="s">
        <v>735</v>
      </c>
      <c r="AJ224" s="159" t="s">
        <v>736</v>
      </c>
      <c r="AK224" s="159" t="s">
        <v>1403</v>
      </c>
      <c r="AL224" s="159"/>
      <c r="AM224" s="159"/>
      <c r="AN224" s="159" t="s">
        <v>52</v>
      </c>
      <c r="AO224" s="159"/>
      <c r="AP224" s="160">
        <v>30</v>
      </c>
      <c r="AQ224" s="160">
        <v>0</v>
      </c>
      <c r="AR224" s="160">
        <v>0</v>
      </c>
      <c r="AS224" s="160">
        <v>30</v>
      </c>
      <c r="AT224" s="161" t="e">
        <f t="shared" si="52"/>
        <v>#DIV/0!</v>
      </c>
      <c r="AU224" s="160">
        <v>60</v>
      </c>
      <c r="AV224" s="161" t="s">
        <v>1123</v>
      </c>
      <c r="AW224" s="161" t="s">
        <v>1123</v>
      </c>
      <c r="AX224" s="161" t="s">
        <v>1135</v>
      </c>
      <c r="AZ224" s="427" t="e">
        <f t="shared" si="53"/>
        <v>#DIV/0!</v>
      </c>
      <c r="BA224" s="163"/>
    </row>
    <row r="225" spans="1:53" x14ac:dyDescent="0.25">
      <c r="A225" s="114" t="s">
        <v>731</v>
      </c>
      <c r="B225" s="76" t="s">
        <v>732</v>
      </c>
      <c r="C225" s="98" t="s">
        <v>1427</v>
      </c>
      <c r="D225" s="115" t="s">
        <v>330</v>
      </c>
      <c r="E225" s="115">
        <v>1.8015448603683898E-3</v>
      </c>
      <c r="F225" s="100"/>
      <c r="G225" s="108"/>
      <c r="H225" s="109" t="s">
        <v>1427</v>
      </c>
      <c r="I225" s="109" t="s">
        <v>330</v>
      </c>
      <c r="J225" s="109">
        <v>1.206179441473559E-3</v>
      </c>
      <c r="K225" s="109"/>
      <c r="L225" s="109"/>
      <c r="M225" s="109" t="s">
        <v>1427</v>
      </c>
      <c r="N225" s="109" t="s">
        <v>330</v>
      </c>
      <c r="O225" s="110">
        <v>5.9536541889483065E-4</v>
      </c>
      <c r="P225" s="111">
        <v>1.7457627118644068</v>
      </c>
      <c r="Q225" s="110">
        <v>32</v>
      </c>
      <c r="R225" s="110">
        <v>28</v>
      </c>
      <c r="S225" s="110">
        <v>18</v>
      </c>
      <c r="T225" s="110">
        <v>181</v>
      </c>
      <c r="U225" s="110"/>
      <c r="V225" s="110">
        <v>0</v>
      </c>
      <c r="W225" s="110">
        <v>6</v>
      </c>
      <c r="X225" s="110">
        <v>28</v>
      </c>
      <c r="Y225" s="110">
        <v>0</v>
      </c>
      <c r="Z225" s="110">
        <v>0</v>
      </c>
      <c r="AA225" s="110"/>
      <c r="AB225" s="112">
        <v>34</v>
      </c>
      <c r="AC225" s="110"/>
      <c r="AD225" s="111">
        <v>0.57627118644067798</v>
      </c>
      <c r="AE225" s="110"/>
      <c r="AF225" s="112">
        <v>5</v>
      </c>
      <c r="AG225" s="106" t="e">
        <f t="shared" si="40"/>
        <v>#DIV/0!</v>
      </c>
      <c r="AH225" s="106"/>
      <c r="AI225" s="159" t="s">
        <v>737</v>
      </c>
      <c r="AJ225" s="159" t="s">
        <v>738</v>
      </c>
      <c r="AK225" s="159" t="s">
        <v>1404</v>
      </c>
      <c r="AL225" s="159"/>
      <c r="AM225" s="159"/>
      <c r="AN225" s="159" t="s">
        <v>55</v>
      </c>
      <c r="AO225" s="159"/>
      <c r="AP225" s="160">
        <v>160</v>
      </c>
      <c r="AQ225" s="160">
        <v>30</v>
      </c>
      <c r="AR225" s="160">
        <v>0</v>
      </c>
      <c r="AS225" s="160">
        <v>180</v>
      </c>
      <c r="AT225" s="161" t="e">
        <f t="shared" si="52"/>
        <v>#DIV/0!</v>
      </c>
      <c r="AU225" s="160">
        <v>190</v>
      </c>
      <c r="AV225" s="161" t="s">
        <v>1178</v>
      </c>
      <c r="AW225" s="161" t="s">
        <v>1123</v>
      </c>
      <c r="AX225" s="161" t="s">
        <v>1160</v>
      </c>
      <c r="AZ225" s="427" t="e">
        <f t="shared" si="53"/>
        <v>#DIV/0!</v>
      </c>
      <c r="BA225" s="163"/>
    </row>
    <row r="226" spans="1:53" x14ac:dyDescent="0.25">
      <c r="A226" s="114" t="s">
        <v>733</v>
      </c>
      <c r="B226" s="76" t="s">
        <v>734</v>
      </c>
      <c r="C226" s="98" t="s">
        <v>1429</v>
      </c>
      <c r="D226" s="115" t="s">
        <v>35</v>
      </c>
      <c r="E226" s="115">
        <v>1.4429790535298681E-3</v>
      </c>
      <c r="F226" s="100"/>
      <c r="G226" s="108"/>
      <c r="H226" s="109" t="s">
        <v>1429</v>
      </c>
      <c r="I226" s="109" t="s">
        <v>35</v>
      </c>
      <c r="J226" s="109">
        <v>1.3498836307214894E-3</v>
      </c>
      <c r="K226" s="109"/>
      <c r="L226" s="109"/>
      <c r="M226" s="109" t="s">
        <v>1429</v>
      </c>
      <c r="N226" s="109" t="s">
        <v>35</v>
      </c>
      <c r="O226" s="110">
        <v>1.008533747090768E-4</v>
      </c>
      <c r="P226" s="111">
        <v>1.9666666666666666</v>
      </c>
      <c r="Q226" s="110">
        <v>7</v>
      </c>
      <c r="R226" s="110">
        <v>5</v>
      </c>
      <c r="S226" s="110">
        <v>17</v>
      </c>
      <c r="T226" s="110">
        <v>88</v>
      </c>
      <c r="U226" s="110"/>
      <c r="V226" s="110">
        <v>0</v>
      </c>
      <c r="W226" s="110">
        <v>3</v>
      </c>
      <c r="X226" s="110">
        <v>16</v>
      </c>
      <c r="Y226" s="110">
        <v>28</v>
      </c>
      <c r="Z226" s="110">
        <v>0</v>
      </c>
      <c r="AA226" s="110"/>
      <c r="AB226" s="112">
        <v>47</v>
      </c>
      <c r="AC226" s="110"/>
      <c r="AD226" s="111">
        <v>1.5666666666666667</v>
      </c>
      <c r="AE226" s="110"/>
      <c r="AF226" s="112">
        <v>0</v>
      </c>
      <c r="AG226" s="106" t="e">
        <f t="shared" ref="AG226:AG289" si="54">AF226/G226</f>
        <v>#DIV/0!</v>
      </c>
      <c r="AH226" s="106"/>
      <c r="AI226" s="159" t="s">
        <v>739</v>
      </c>
      <c r="AJ226" s="159" t="s">
        <v>740</v>
      </c>
      <c r="AK226" s="159" t="s">
        <v>1405</v>
      </c>
      <c r="AL226" s="159"/>
      <c r="AM226" s="159"/>
      <c r="AN226" s="159" t="s">
        <v>65</v>
      </c>
      <c r="AO226" s="159"/>
      <c r="AP226" s="160">
        <v>380</v>
      </c>
      <c r="AQ226" s="160">
        <v>90</v>
      </c>
      <c r="AR226" s="160">
        <v>0</v>
      </c>
      <c r="AS226" s="160">
        <v>470</v>
      </c>
      <c r="AT226" s="161" t="e">
        <f t="shared" si="52"/>
        <v>#DIV/0!</v>
      </c>
      <c r="AU226" s="160">
        <v>580</v>
      </c>
      <c r="AV226" s="161" t="s">
        <v>1280</v>
      </c>
      <c r="AW226" s="161" t="s">
        <v>1123</v>
      </c>
      <c r="AX226" s="161" t="s">
        <v>1406</v>
      </c>
      <c r="AZ226" s="427" t="e">
        <f t="shared" si="53"/>
        <v>#DIV/0!</v>
      </c>
      <c r="BA226" s="163"/>
    </row>
    <row r="227" spans="1:53" x14ac:dyDescent="0.25">
      <c r="A227" s="114" t="s">
        <v>735</v>
      </c>
      <c r="B227" s="76" t="s">
        <v>736</v>
      </c>
      <c r="C227" s="98" t="s">
        <v>1430</v>
      </c>
      <c r="D227" s="115" t="s">
        <v>39</v>
      </c>
      <c r="E227" s="115">
        <v>3.8087520259319285E-4</v>
      </c>
      <c r="F227" s="100"/>
      <c r="G227" s="108"/>
      <c r="H227" s="109" t="s">
        <v>1430</v>
      </c>
      <c r="I227" s="109" t="s">
        <v>39</v>
      </c>
      <c r="J227" s="109">
        <v>3.2414910858995135E-4</v>
      </c>
      <c r="K227" s="109"/>
      <c r="L227" s="109"/>
      <c r="M227" s="109" t="s">
        <v>1430</v>
      </c>
      <c r="N227" s="109" t="s">
        <v>39</v>
      </c>
      <c r="O227" s="110">
        <v>4.8622366288492704E-5</v>
      </c>
      <c r="P227" s="111">
        <v>0.48648648648648651</v>
      </c>
      <c r="Q227" s="110">
        <v>3</v>
      </c>
      <c r="R227" s="110">
        <v>6</v>
      </c>
      <c r="S227" s="110">
        <v>17</v>
      </c>
      <c r="T227" s="110">
        <v>44</v>
      </c>
      <c r="U227" s="110"/>
      <c r="V227" s="110">
        <v>4</v>
      </c>
      <c r="W227" s="110">
        <v>2</v>
      </c>
      <c r="X227" s="110">
        <v>0</v>
      </c>
      <c r="Y227" s="110">
        <v>51</v>
      </c>
      <c r="Z227" s="110">
        <v>3</v>
      </c>
      <c r="AA227" s="110"/>
      <c r="AB227" s="112">
        <v>60</v>
      </c>
      <c r="AC227" s="110"/>
      <c r="AD227" s="111">
        <v>1.6216216216216217</v>
      </c>
      <c r="AE227" s="110"/>
      <c r="AF227" s="112">
        <v>3</v>
      </c>
      <c r="AG227" s="106" t="e">
        <f t="shared" si="54"/>
        <v>#DIV/0!</v>
      </c>
      <c r="AH227" s="106"/>
      <c r="AI227" s="159" t="s">
        <v>741</v>
      </c>
      <c r="AJ227" s="159" t="s">
        <v>742</v>
      </c>
      <c r="AK227" s="159" t="s">
        <v>1407</v>
      </c>
      <c r="AL227" s="159"/>
      <c r="AM227" s="159"/>
      <c r="AN227" s="159" t="s">
        <v>99</v>
      </c>
      <c r="AO227" s="159"/>
      <c r="AP227" s="160">
        <v>220</v>
      </c>
      <c r="AQ227" s="160">
        <v>130</v>
      </c>
      <c r="AR227" s="160">
        <v>0</v>
      </c>
      <c r="AS227" s="160">
        <v>350</v>
      </c>
      <c r="AT227" s="161" t="e">
        <f t="shared" si="52"/>
        <v>#DIV/0!</v>
      </c>
      <c r="AU227" s="160">
        <v>80</v>
      </c>
      <c r="AV227" s="161" t="s">
        <v>1157</v>
      </c>
      <c r="AW227" s="161" t="s">
        <v>1123</v>
      </c>
      <c r="AX227" s="161" t="s">
        <v>1132</v>
      </c>
      <c r="AZ227" s="427" t="e">
        <f t="shared" si="53"/>
        <v>#DIV/0!</v>
      </c>
      <c r="BA227" s="163"/>
    </row>
    <row r="228" spans="1:53" x14ac:dyDescent="0.25">
      <c r="A228" s="114" t="s">
        <v>737</v>
      </c>
      <c r="B228" s="76" t="s">
        <v>738</v>
      </c>
      <c r="C228" s="98" t="s">
        <v>1431</v>
      </c>
      <c r="D228" s="115" t="s">
        <v>113</v>
      </c>
      <c r="E228" s="115">
        <v>1.8978102189781021E-3</v>
      </c>
      <c r="F228" s="100"/>
      <c r="G228" s="108"/>
      <c r="H228" s="109" t="s">
        <v>1431</v>
      </c>
      <c r="I228" s="109" t="s">
        <v>113</v>
      </c>
      <c r="J228" s="109">
        <v>1.7935349322210636E-3</v>
      </c>
      <c r="K228" s="109"/>
      <c r="L228" s="109"/>
      <c r="M228" s="109" t="s">
        <v>1431</v>
      </c>
      <c r="N228" s="109" t="s">
        <v>113</v>
      </c>
      <c r="O228" s="110">
        <v>1.0427528675703858E-4</v>
      </c>
      <c r="P228" s="111">
        <v>1.1594202898550725</v>
      </c>
      <c r="Q228" s="110">
        <v>3</v>
      </c>
      <c r="R228" s="110">
        <v>10</v>
      </c>
      <c r="S228" s="110">
        <v>46</v>
      </c>
      <c r="T228" s="110">
        <v>139</v>
      </c>
      <c r="U228" s="110"/>
      <c r="V228" s="110">
        <v>3</v>
      </c>
      <c r="W228" s="110">
        <v>9</v>
      </c>
      <c r="X228" s="110">
        <v>11</v>
      </c>
      <c r="Y228" s="110">
        <v>2</v>
      </c>
      <c r="Z228" s="110">
        <v>9</v>
      </c>
      <c r="AA228" s="110"/>
      <c r="AB228" s="112">
        <v>34</v>
      </c>
      <c r="AC228" s="110"/>
      <c r="AD228" s="111">
        <v>0.49275362318840582</v>
      </c>
      <c r="AE228" s="110"/>
      <c r="AF228" s="112">
        <v>0</v>
      </c>
      <c r="AG228" s="106" t="e">
        <f t="shared" si="54"/>
        <v>#DIV/0!</v>
      </c>
      <c r="AH228" s="106"/>
      <c r="AI228" s="159" t="s">
        <v>743</v>
      </c>
      <c r="AJ228" s="159" t="s">
        <v>744</v>
      </c>
      <c r="AK228" s="159" t="s">
        <v>1408</v>
      </c>
      <c r="AL228" s="159"/>
      <c r="AM228" s="159"/>
      <c r="AN228" s="159" t="s">
        <v>122</v>
      </c>
      <c r="AO228" s="159"/>
      <c r="AP228" s="160">
        <v>90</v>
      </c>
      <c r="AQ228" s="160">
        <v>50</v>
      </c>
      <c r="AR228" s="160">
        <v>0</v>
      </c>
      <c r="AS228" s="160">
        <v>140</v>
      </c>
      <c r="AT228" s="161" t="e">
        <f t="shared" si="52"/>
        <v>#DIV/0!</v>
      </c>
      <c r="AU228" s="160">
        <v>120</v>
      </c>
      <c r="AV228" s="161" t="s">
        <v>1246</v>
      </c>
      <c r="AW228" s="161" t="s">
        <v>1123</v>
      </c>
      <c r="AX228" s="161" t="s">
        <v>1149</v>
      </c>
      <c r="AZ228" s="427" t="e">
        <f t="shared" si="53"/>
        <v>#DIV/0!</v>
      </c>
      <c r="BA228" s="163"/>
    </row>
    <row r="229" spans="1:53" x14ac:dyDescent="0.25">
      <c r="A229" s="114" t="s">
        <v>739</v>
      </c>
      <c r="B229" s="76" t="s">
        <v>740</v>
      </c>
      <c r="C229" s="98" t="s">
        <v>1432</v>
      </c>
      <c r="D229" s="429" t="s">
        <v>783</v>
      </c>
      <c r="E229" s="115">
        <v>1.7719780219780221E-3</v>
      </c>
      <c r="F229" s="100"/>
      <c r="G229" s="108"/>
      <c r="H229" s="109" t="s">
        <v>1432</v>
      </c>
      <c r="I229" s="429" t="s">
        <v>783</v>
      </c>
      <c r="J229" s="109">
        <v>1.76510989010989E-3</v>
      </c>
      <c r="K229" s="109"/>
      <c r="L229" s="109"/>
      <c r="M229" s="109" t="s">
        <v>1432</v>
      </c>
      <c r="N229" s="429" t="s">
        <v>783</v>
      </c>
      <c r="O229" s="110">
        <v>1.3736263736263736E-5</v>
      </c>
      <c r="P229" s="111">
        <v>2.943661971830986</v>
      </c>
      <c r="Q229" s="110">
        <v>30</v>
      </c>
      <c r="R229" s="110">
        <v>66</v>
      </c>
      <c r="S229" s="110">
        <v>107</v>
      </c>
      <c r="T229" s="110">
        <v>412</v>
      </c>
      <c r="U229" s="110"/>
      <c r="V229" s="110">
        <v>9</v>
      </c>
      <c r="W229" s="110">
        <v>32</v>
      </c>
      <c r="X229" s="110">
        <v>52</v>
      </c>
      <c r="Y229" s="110">
        <v>5</v>
      </c>
      <c r="Z229" s="110">
        <v>81</v>
      </c>
      <c r="AA229" s="110"/>
      <c r="AB229" s="112">
        <v>179</v>
      </c>
      <c r="AC229" s="110"/>
      <c r="AD229" s="111">
        <v>2.5211267605633805</v>
      </c>
      <c r="AE229" s="110"/>
      <c r="AF229" s="112">
        <v>0</v>
      </c>
      <c r="AG229" s="106" t="e">
        <f t="shared" si="54"/>
        <v>#DIV/0!</v>
      </c>
      <c r="AH229" s="106"/>
      <c r="AI229" s="159" t="s">
        <v>745</v>
      </c>
      <c r="AJ229" s="159" t="s">
        <v>746</v>
      </c>
      <c r="AK229" s="159" t="s">
        <v>1409</v>
      </c>
      <c r="AL229" s="159"/>
      <c r="AM229" s="159"/>
      <c r="AN229" s="159" t="s">
        <v>158</v>
      </c>
      <c r="AO229" s="159"/>
      <c r="AP229" s="160">
        <v>50</v>
      </c>
      <c r="AQ229" s="160">
        <v>0</v>
      </c>
      <c r="AR229" s="160">
        <v>0</v>
      </c>
      <c r="AS229" s="160">
        <v>50</v>
      </c>
      <c r="AT229" s="161" t="e">
        <f t="shared" si="52"/>
        <v>#DIV/0!</v>
      </c>
      <c r="AU229" s="160">
        <v>90</v>
      </c>
      <c r="AV229" s="161" t="s">
        <v>1119</v>
      </c>
      <c r="AW229" s="161" t="s">
        <v>1123</v>
      </c>
      <c r="AX229" s="161" t="s">
        <v>1138</v>
      </c>
      <c r="AZ229" s="427" t="e">
        <f t="shared" si="53"/>
        <v>#DIV/0!</v>
      </c>
      <c r="BA229" s="163"/>
    </row>
    <row r="230" spans="1:53" x14ac:dyDescent="0.25">
      <c r="A230" s="114" t="s">
        <v>741</v>
      </c>
      <c r="B230" s="76" t="s">
        <v>742</v>
      </c>
      <c r="C230" s="98" t="s">
        <v>1434</v>
      </c>
      <c r="D230" s="115" t="s">
        <v>184</v>
      </c>
      <c r="E230" s="115">
        <v>1.4073339940535183E-3</v>
      </c>
      <c r="F230" s="100"/>
      <c r="G230" s="108"/>
      <c r="H230" s="109" t="s">
        <v>1434</v>
      </c>
      <c r="I230" s="109" t="s">
        <v>184</v>
      </c>
      <c r="J230" s="109">
        <v>1.3676907829534193E-3</v>
      </c>
      <c r="K230" s="109"/>
      <c r="L230" s="109"/>
      <c r="M230" s="109" t="s">
        <v>1434</v>
      </c>
      <c r="N230" s="109" t="s">
        <v>184</v>
      </c>
      <c r="O230" s="110">
        <v>3.9643211100099105E-5</v>
      </c>
      <c r="P230" s="111">
        <v>0.92307692307692313</v>
      </c>
      <c r="Q230" s="110">
        <v>11</v>
      </c>
      <c r="R230" s="110">
        <v>12</v>
      </c>
      <c r="S230" s="110">
        <v>27</v>
      </c>
      <c r="T230" s="110">
        <v>98</v>
      </c>
      <c r="U230" s="110"/>
      <c r="V230" s="110">
        <v>7</v>
      </c>
      <c r="W230" s="110">
        <v>22</v>
      </c>
      <c r="X230" s="110">
        <v>9</v>
      </c>
      <c r="Y230" s="110">
        <v>8</v>
      </c>
      <c r="Z230" s="110">
        <v>0</v>
      </c>
      <c r="AA230" s="110"/>
      <c r="AB230" s="112">
        <v>46</v>
      </c>
      <c r="AC230" s="110"/>
      <c r="AD230" s="111">
        <v>0.88461538461538458</v>
      </c>
      <c r="AE230" s="110"/>
      <c r="AF230" s="112">
        <v>0</v>
      </c>
      <c r="AG230" s="106" t="e">
        <f t="shared" si="54"/>
        <v>#DIV/0!</v>
      </c>
      <c r="AH230" s="106"/>
      <c r="AI230" s="159" t="s">
        <v>747</v>
      </c>
      <c r="AJ230" s="159" t="s">
        <v>748</v>
      </c>
      <c r="AK230" s="159" t="s">
        <v>1410</v>
      </c>
      <c r="AL230" s="159"/>
      <c r="AM230" s="159"/>
      <c r="AN230" s="159" t="s">
        <v>212</v>
      </c>
      <c r="AO230" s="159"/>
      <c r="AP230" s="160">
        <v>60</v>
      </c>
      <c r="AQ230" s="160">
        <v>10</v>
      </c>
      <c r="AR230" s="160">
        <v>0</v>
      </c>
      <c r="AS230" s="160">
        <v>80</v>
      </c>
      <c r="AT230" s="161" t="e">
        <f t="shared" si="52"/>
        <v>#DIV/0!</v>
      </c>
      <c r="AU230" s="160">
        <v>70</v>
      </c>
      <c r="AV230" s="161" t="s">
        <v>1142</v>
      </c>
      <c r="AW230" s="161" t="s">
        <v>1123</v>
      </c>
      <c r="AX230" s="161" t="s">
        <v>1157</v>
      </c>
      <c r="AZ230" s="427" t="e">
        <f t="shared" si="53"/>
        <v>#DIV/0!</v>
      </c>
      <c r="BA230" s="163"/>
    </row>
    <row r="231" spans="1:53" x14ac:dyDescent="0.25">
      <c r="A231" s="114" t="s">
        <v>743</v>
      </c>
      <c r="B231" s="76" t="s">
        <v>744</v>
      </c>
      <c r="C231" s="98" t="s">
        <v>1435</v>
      </c>
      <c r="D231" s="115" t="s">
        <v>190</v>
      </c>
      <c r="E231" s="115">
        <v>5.0234375000000001E-3</v>
      </c>
      <c r="F231" s="100"/>
      <c r="G231" s="108"/>
      <c r="H231" s="109" t="s">
        <v>1435</v>
      </c>
      <c r="I231" s="109" t="s">
        <v>190</v>
      </c>
      <c r="J231" s="109">
        <v>1.4609375E-3</v>
      </c>
      <c r="K231" s="109"/>
      <c r="L231" s="109"/>
      <c r="M231" s="109" t="s">
        <v>1435</v>
      </c>
      <c r="N231" s="109" t="s">
        <v>190</v>
      </c>
      <c r="O231" s="110">
        <v>3.5546875000000001E-3</v>
      </c>
      <c r="P231" s="111">
        <v>4.617647058823529</v>
      </c>
      <c r="Q231" s="110">
        <v>12</v>
      </c>
      <c r="R231" s="110">
        <v>22</v>
      </c>
      <c r="S231" s="110">
        <v>19</v>
      </c>
      <c r="T231" s="110">
        <v>210</v>
      </c>
      <c r="U231" s="110"/>
      <c r="V231" s="110">
        <v>0</v>
      </c>
      <c r="W231" s="110">
        <v>15</v>
      </c>
      <c r="X231" s="110">
        <v>91</v>
      </c>
      <c r="Y231" s="110">
        <v>18</v>
      </c>
      <c r="Z231" s="110">
        <v>56</v>
      </c>
      <c r="AA231" s="110"/>
      <c r="AB231" s="112">
        <v>180</v>
      </c>
      <c r="AC231" s="110"/>
      <c r="AD231" s="111">
        <v>5.2941176470588234</v>
      </c>
      <c r="AE231" s="110"/>
      <c r="AF231" s="112">
        <v>0</v>
      </c>
      <c r="AG231" s="106" t="e">
        <f t="shared" si="54"/>
        <v>#DIV/0!</v>
      </c>
      <c r="AH231" s="106"/>
      <c r="AI231" s="159" t="s">
        <v>749</v>
      </c>
      <c r="AJ231" s="159" t="s">
        <v>750</v>
      </c>
      <c r="AK231" s="159" t="s">
        <v>1411</v>
      </c>
      <c r="AL231" s="159"/>
      <c r="AM231" s="159"/>
      <c r="AN231" s="159" t="s">
        <v>273</v>
      </c>
      <c r="AO231" s="159"/>
      <c r="AP231" s="160">
        <v>130</v>
      </c>
      <c r="AQ231" s="160">
        <v>20</v>
      </c>
      <c r="AR231" s="160">
        <v>0</v>
      </c>
      <c r="AS231" s="160">
        <v>150</v>
      </c>
      <c r="AT231" s="161" t="e">
        <f t="shared" si="52"/>
        <v>#DIV/0!</v>
      </c>
      <c r="AU231" s="160">
        <v>240</v>
      </c>
      <c r="AV231" s="161" t="s">
        <v>1157</v>
      </c>
      <c r="AW231" s="161" t="s">
        <v>1123</v>
      </c>
      <c r="AX231" s="161" t="s">
        <v>1130</v>
      </c>
      <c r="AZ231" s="427" t="e">
        <f t="shared" si="53"/>
        <v>#DIV/0!</v>
      </c>
      <c r="BA231" s="163"/>
    </row>
    <row r="232" spans="1:53" x14ac:dyDescent="0.25">
      <c r="A232" s="114" t="s">
        <v>745</v>
      </c>
      <c r="B232" s="76" t="s">
        <v>746</v>
      </c>
      <c r="C232" s="98" t="s">
        <v>1436</v>
      </c>
      <c r="D232" s="115" t="s">
        <v>241</v>
      </c>
      <c r="E232" s="115">
        <v>4.8821548821548823E-4</v>
      </c>
      <c r="F232" s="100"/>
      <c r="G232" s="108"/>
      <c r="H232" s="109" t="s">
        <v>1436</v>
      </c>
      <c r="I232" s="109" t="s">
        <v>241</v>
      </c>
      <c r="J232" s="109">
        <v>3.956228956228956E-4</v>
      </c>
      <c r="K232" s="109"/>
      <c r="L232" s="109"/>
      <c r="M232" s="109" t="s">
        <v>1436</v>
      </c>
      <c r="N232" s="109" t="s">
        <v>241</v>
      </c>
      <c r="O232" s="110">
        <v>9.2592592592592588E-5</v>
      </c>
      <c r="P232" s="111">
        <v>1.4230769230769231</v>
      </c>
      <c r="Q232" s="110">
        <v>0</v>
      </c>
      <c r="R232" s="110">
        <v>0</v>
      </c>
      <c r="S232" s="110">
        <v>1</v>
      </c>
      <c r="T232" s="110">
        <v>38</v>
      </c>
      <c r="U232" s="110"/>
      <c r="V232" s="110">
        <v>0</v>
      </c>
      <c r="W232" s="110">
        <v>0</v>
      </c>
      <c r="X232" s="110">
        <v>14</v>
      </c>
      <c r="Y232" s="110">
        <v>0</v>
      </c>
      <c r="Z232" s="110">
        <v>1</v>
      </c>
      <c r="AA232" s="110"/>
      <c r="AB232" s="112">
        <v>15</v>
      </c>
      <c r="AC232" s="110"/>
      <c r="AD232" s="111">
        <v>0.57692307692307687</v>
      </c>
      <c r="AE232" s="110"/>
      <c r="AF232" s="112">
        <v>1</v>
      </c>
      <c r="AG232" s="106" t="e">
        <f t="shared" si="54"/>
        <v>#DIV/0!</v>
      </c>
      <c r="AH232" s="106"/>
      <c r="AI232" s="159" t="s">
        <v>751</v>
      </c>
      <c r="AJ232" s="159" t="s">
        <v>752</v>
      </c>
      <c r="AK232" s="159" t="s">
        <v>1412</v>
      </c>
      <c r="AL232" s="159"/>
      <c r="AM232" s="159"/>
      <c r="AN232" s="159" t="s">
        <v>285</v>
      </c>
      <c r="AO232" s="159"/>
      <c r="AP232" s="160">
        <v>270</v>
      </c>
      <c r="AQ232" s="160">
        <v>60</v>
      </c>
      <c r="AR232" s="160">
        <v>0</v>
      </c>
      <c r="AS232" s="160">
        <v>330</v>
      </c>
      <c r="AT232" s="161" t="e">
        <f t="shared" si="52"/>
        <v>#DIV/0!</v>
      </c>
      <c r="AU232" s="160">
        <v>360</v>
      </c>
      <c r="AV232" s="161" t="s">
        <v>1280</v>
      </c>
      <c r="AW232" s="161" t="s">
        <v>1123</v>
      </c>
      <c r="AX232" s="161" t="s">
        <v>1380</v>
      </c>
      <c r="AZ232" s="427" t="e">
        <f t="shared" si="53"/>
        <v>#DIV/0!</v>
      </c>
      <c r="BA232" s="163"/>
    </row>
    <row r="233" spans="1:53" x14ac:dyDescent="0.25">
      <c r="A233" s="114" t="s">
        <v>747</v>
      </c>
      <c r="B233" s="76" t="s">
        <v>748</v>
      </c>
      <c r="C233" s="98" t="s">
        <v>1439</v>
      </c>
      <c r="D233" s="115" t="s">
        <v>338</v>
      </c>
      <c r="E233" s="115">
        <v>8.5118297634047323E-4</v>
      </c>
      <c r="F233" s="100"/>
      <c r="G233" s="108"/>
      <c r="H233" s="109" t="s">
        <v>1439</v>
      </c>
      <c r="I233" s="109" t="s">
        <v>338</v>
      </c>
      <c r="J233" s="109">
        <v>7.2098558028839421E-4</v>
      </c>
      <c r="K233" s="109"/>
      <c r="L233" s="109"/>
      <c r="M233" s="109" t="s">
        <v>1439</v>
      </c>
      <c r="N233" s="109" t="s">
        <v>338</v>
      </c>
      <c r="O233" s="110">
        <v>1.2879742405151896E-4</v>
      </c>
      <c r="P233" s="111">
        <v>0.79411764705882348</v>
      </c>
      <c r="Q233" s="110">
        <v>14</v>
      </c>
      <c r="R233" s="110">
        <v>8</v>
      </c>
      <c r="S233" s="110">
        <v>17</v>
      </c>
      <c r="T233" s="110">
        <v>66</v>
      </c>
      <c r="U233" s="110"/>
      <c r="V233" s="110">
        <v>6</v>
      </c>
      <c r="W233" s="110">
        <v>0</v>
      </c>
      <c r="X233" s="110">
        <v>17</v>
      </c>
      <c r="Y233" s="110">
        <v>0</v>
      </c>
      <c r="Z233" s="110">
        <v>2</v>
      </c>
      <c r="AA233" s="110"/>
      <c r="AB233" s="112">
        <v>25</v>
      </c>
      <c r="AC233" s="110"/>
      <c r="AD233" s="111">
        <v>0.73529411764705888</v>
      </c>
      <c r="AE233" s="110"/>
      <c r="AF233" s="112">
        <v>2</v>
      </c>
      <c r="AG233" s="106" t="e">
        <f t="shared" si="54"/>
        <v>#DIV/0!</v>
      </c>
      <c r="AH233" s="106"/>
      <c r="AI233" s="159"/>
      <c r="AJ233" s="159"/>
      <c r="AK233" s="159"/>
      <c r="AL233" s="159"/>
      <c r="AM233" s="159"/>
      <c r="AN233" s="159"/>
      <c r="AO233" s="159"/>
      <c r="AP233" s="161"/>
      <c r="AQ233" s="161"/>
      <c r="AR233" s="161"/>
      <c r="AS233" s="161"/>
      <c r="AT233" s="161"/>
      <c r="AU233" s="161"/>
      <c r="AV233" s="162" t="s">
        <v>394</v>
      </c>
      <c r="AW233" s="162" t="s">
        <v>394</v>
      </c>
      <c r="AX233" s="162" t="s">
        <v>394</v>
      </c>
      <c r="BA233" s="163"/>
    </row>
    <row r="234" spans="1:53" x14ac:dyDescent="0.25">
      <c r="A234" s="114" t="s">
        <v>749</v>
      </c>
      <c r="B234" s="76" t="s">
        <v>750</v>
      </c>
      <c r="C234" s="98" t="s">
        <v>1441</v>
      </c>
      <c r="D234" s="115" t="s">
        <v>12</v>
      </c>
      <c r="E234" s="115">
        <v>4.3528064146620846E-4</v>
      </c>
      <c r="F234" s="100"/>
      <c r="G234" s="108"/>
      <c r="H234" s="109" t="s">
        <v>1441</v>
      </c>
      <c r="I234" s="109" t="s">
        <v>12</v>
      </c>
      <c r="J234" s="109">
        <v>4.3528064146620846E-4</v>
      </c>
      <c r="K234" s="109"/>
      <c r="L234" s="109"/>
      <c r="M234" s="109" t="s">
        <v>1441</v>
      </c>
      <c r="N234" s="109" t="s">
        <v>12</v>
      </c>
      <c r="O234" s="110">
        <v>0</v>
      </c>
      <c r="P234" s="111">
        <v>1.0307692307692307</v>
      </c>
      <c r="Q234" s="110">
        <v>8</v>
      </c>
      <c r="R234" s="110">
        <v>9</v>
      </c>
      <c r="S234" s="110">
        <v>81</v>
      </c>
      <c r="T234" s="110">
        <v>165</v>
      </c>
      <c r="U234" s="110"/>
      <c r="V234" s="110">
        <v>4</v>
      </c>
      <c r="W234" s="110">
        <v>0</v>
      </c>
      <c r="X234" s="110">
        <v>81</v>
      </c>
      <c r="Y234" s="110">
        <v>1</v>
      </c>
      <c r="Z234" s="110">
        <v>0</v>
      </c>
      <c r="AA234" s="110"/>
      <c r="AB234" s="112">
        <v>86</v>
      </c>
      <c r="AC234" s="110"/>
      <c r="AD234" s="111">
        <v>1.323076923076923</v>
      </c>
      <c r="AE234" s="110"/>
      <c r="AF234" s="112">
        <v>11</v>
      </c>
      <c r="AG234" s="106" t="e">
        <f t="shared" si="54"/>
        <v>#DIV/0!</v>
      </c>
      <c r="AH234" s="106"/>
      <c r="AI234" s="159"/>
      <c r="AJ234" s="159" t="s">
        <v>1413</v>
      </c>
      <c r="AK234" s="159" t="s">
        <v>1414</v>
      </c>
      <c r="AL234" s="159"/>
      <c r="AM234" s="159" t="s">
        <v>753</v>
      </c>
      <c r="AN234" s="159" t="s">
        <v>753</v>
      </c>
      <c r="AO234" s="159"/>
      <c r="AP234" s="161" t="s">
        <v>551</v>
      </c>
      <c r="AQ234" s="161" t="s">
        <v>551</v>
      </c>
      <c r="AR234" s="161" t="s">
        <v>551</v>
      </c>
      <c r="AS234" s="161" t="s">
        <v>551</v>
      </c>
      <c r="AT234" s="161" t="e">
        <f t="shared" ref="AT234:AT244" si="55">AS234/VLOOKUP(AN234,$D$18:$G$436,4,FALSE)</f>
        <v>#VALUE!</v>
      </c>
      <c r="AU234" s="161" t="s">
        <v>551</v>
      </c>
      <c r="AV234" s="161" t="s">
        <v>551</v>
      </c>
      <c r="AW234" s="161" t="s">
        <v>551</v>
      </c>
      <c r="AX234" s="161" t="s">
        <v>551</v>
      </c>
      <c r="AZ234" s="427" t="e">
        <f t="shared" ref="AZ234:AZ244" si="56">AX234/VLOOKUP(AN234,$D$18:$G$436,4,FALSE)</f>
        <v>#VALUE!</v>
      </c>
      <c r="BA234" s="163"/>
    </row>
    <row r="235" spans="1:53" x14ac:dyDescent="0.25">
      <c r="A235" s="114" t="s">
        <v>751</v>
      </c>
      <c r="B235" s="76" t="s">
        <v>752</v>
      </c>
      <c r="C235" s="98" t="s">
        <v>1442</v>
      </c>
      <c r="D235" s="115" t="s">
        <v>105</v>
      </c>
      <c r="E235" s="115">
        <v>1.3391304347826088E-3</v>
      </c>
      <c r="F235" s="100"/>
      <c r="G235" s="108"/>
      <c r="H235" s="109" t="s">
        <v>1442</v>
      </c>
      <c r="I235" s="109" t="s">
        <v>105</v>
      </c>
      <c r="J235" s="109">
        <v>1.3391304347826088E-3</v>
      </c>
      <c r="K235" s="109"/>
      <c r="L235" s="109"/>
      <c r="M235" s="109" t="s">
        <v>1442</v>
      </c>
      <c r="N235" s="109" t="s">
        <v>105</v>
      </c>
      <c r="O235" s="110">
        <v>0</v>
      </c>
      <c r="P235" s="111">
        <v>0.37931034482758619</v>
      </c>
      <c r="Q235" s="110">
        <v>2</v>
      </c>
      <c r="R235" s="110">
        <v>1</v>
      </c>
      <c r="S235" s="110">
        <v>11</v>
      </c>
      <c r="T235" s="110">
        <v>25</v>
      </c>
      <c r="U235" s="110"/>
      <c r="V235" s="110">
        <v>0</v>
      </c>
      <c r="W235" s="110">
        <v>0</v>
      </c>
      <c r="X235" s="110">
        <v>4</v>
      </c>
      <c r="Y235" s="110">
        <v>0</v>
      </c>
      <c r="Z235" s="110">
        <v>0</v>
      </c>
      <c r="AA235" s="110"/>
      <c r="AB235" s="112">
        <v>4</v>
      </c>
      <c r="AC235" s="110"/>
      <c r="AD235" s="111">
        <v>0.13793103448275862</v>
      </c>
      <c r="AE235" s="110"/>
      <c r="AF235" s="112">
        <v>0</v>
      </c>
      <c r="AG235" s="106" t="e">
        <f t="shared" si="54"/>
        <v>#DIV/0!</v>
      </c>
      <c r="AH235" s="106"/>
      <c r="AI235" s="159" t="s">
        <v>754</v>
      </c>
      <c r="AJ235" s="159" t="s">
        <v>755</v>
      </c>
      <c r="AK235" s="159" t="s">
        <v>1415</v>
      </c>
      <c r="AL235" s="159"/>
      <c r="AM235" s="159"/>
      <c r="AN235" s="159" t="s">
        <v>42</v>
      </c>
      <c r="AO235" s="159"/>
      <c r="AP235" s="160">
        <v>160</v>
      </c>
      <c r="AQ235" s="160">
        <v>40</v>
      </c>
      <c r="AR235" s="160">
        <v>0</v>
      </c>
      <c r="AS235" s="160">
        <v>200</v>
      </c>
      <c r="AT235" s="161" t="e">
        <f t="shared" si="55"/>
        <v>#DIV/0!</v>
      </c>
      <c r="AU235" s="160">
        <v>150</v>
      </c>
      <c r="AV235" s="161" t="s">
        <v>1190</v>
      </c>
      <c r="AW235" s="161" t="s">
        <v>1123</v>
      </c>
      <c r="AX235" s="161" t="s">
        <v>1193</v>
      </c>
      <c r="AZ235" s="427" t="e">
        <f t="shared" si="56"/>
        <v>#DIV/0!</v>
      </c>
      <c r="BA235" s="163"/>
    </row>
    <row r="236" spans="1:53" x14ac:dyDescent="0.25">
      <c r="A236" s="76"/>
      <c r="B236" s="76"/>
      <c r="C236" s="98" t="s">
        <v>1443</v>
      </c>
      <c r="D236" s="98" t="s">
        <v>138</v>
      </c>
      <c r="E236" s="99">
        <v>1.4678178963893249E-3</v>
      </c>
      <c r="F236" s="100"/>
      <c r="G236" s="108"/>
      <c r="H236" s="109" t="s">
        <v>1443</v>
      </c>
      <c r="I236" s="109" t="s">
        <v>138</v>
      </c>
      <c r="J236" s="109">
        <v>1.3893249607535322E-3</v>
      </c>
      <c r="K236" s="109"/>
      <c r="L236" s="109"/>
      <c r="M236" s="109" t="s">
        <v>1443</v>
      </c>
      <c r="N236" s="109" t="s">
        <v>138</v>
      </c>
      <c r="O236" s="110">
        <v>7.8492935635792781E-5</v>
      </c>
      <c r="P236" s="111" t="s">
        <v>394</v>
      </c>
      <c r="Q236" s="110" t="s">
        <v>394</v>
      </c>
      <c r="R236" s="110" t="s">
        <v>394</v>
      </c>
      <c r="S236" s="110" t="s">
        <v>394</v>
      </c>
      <c r="T236" s="110" t="s">
        <v>394</v>
      </c>
      <c r="U236" s="110"/>
      <c r="V236" s="110" t="s">
        <v>394</v>
      </c>
      <c r="W236" s="110" t="s">
        <v>394</v>
      </c>
      <c r="X236" s="110" t="s">
        <v>394</v>
      </c>
      <c r="Y236" s="110" t="s">
        <v>394</v>
      </c>
      <c r="Z236" s="110" t="s">
        <v>394</v>
      </c>
      <c r="AA236" s="110"/>
      <c r="AB236" s="112" t="s">
        <v>394</v>
      </c>
      <c r="AC236" s="110"/>
      <c r="AD236" s="111" t="s">
        <v>394</v>
      </c>
      <c r="AE236" s="110"/>
      <c r="AF236" s="112" t="s">
        <v>394</v>
      </c>
      <c r="AG236" s="106" t="e">
        <f t="shared" si="54"/>
        <v>#VALUE!</v>
      </c>
      <c r="AH236" s="106"/>
      <c r="AI236" s="159" t="s">
        <v>756</v>
      </c>
      <c r="AJ236" s="159" t="s">
        <v>757</v>
      </c>
      <c r="AK236" s="159" t="s">
        <v>1416</v>
      </c>
      <c r="AL236" s="159"/>
      <c r="AM236" s="159"/>
      <c r="AN236" s="159" t="s">
        <v>74</v>
      </c>
      <c r="AO236" s="159"/>
      <c r="AP236" s="160">
        <v>260</v>
      </c>
      <c r="AQ236" s="160">
        <v>40</v>
      </c>
      <c r="AR236" s="160">
        <v>0</v>
      </c>
      <c r="AS236" s="160">
        <v>290</v>
      </c>
      <c r="AT236" s="161" t="e">
        <f t="shared" si="55"/>
        <v>#DIV/0!</v>
      </c>
      <c r="AU236" s="160">
        <v>180</v>
      </c>
      <c r="AV236" s="161" t="s">
        <v>1123</v>
      </c>
      <c r="AW236" s="161" t="s">
        <v>1123</v>
      </c>
      <c r="AX236" s="161" t="s">
        <v>1129</v>
      </c>
      <c r="AZ236" s="427" t="e">
        <f t="shared" si="56"/>
        <v>#DIV/0!</v>
      </c>
      <c r="BA236" s="163"/>
    </row>
    <row r="237" spans="1:53" x14ac:dyDescent="0.25">
      <c r="A237" s="96"/>
      <c r="B237" s="96">
        <v>26</v>
      </c>
      <c r="C237" s="98" t="s">
        <v>1444</v>
      </c>
      <c r="D237" s="97" t="s">
        <v>167</v>
      </c>
      <c r="E237" s="99">
        <v>2.4312896405919663E-4</v>
      </c>
      <c r="F237" s="100"/>
      <c r="G237" s="108"/>
      <c r="H237" s="109" t="s">
        <v>1444</v>
      </c>
      <c r="I237" s="109" t="s">
        <v>167</v>
      </c>
      <c r="J237" s="109">
        <v>2.2198731501057081E-4</v>
      </c>
      <c r="K237" s="109"/>
      <c r="L237" s="109"/>
      <c r="M237" s="109" t="s">
        <v>1444</v>
      </c>
      <c r="N237" s="109" t="s">
        <v>167</v>
      </c>
      <c r="O237" s="110">
        <v>2.1141649048625792E-5</v>
      </c>
      <c r="P237" s="111" t="s">
        <v>394</v>
      </c>
      <c r="Q237" s="110" t="s">
        <v>394</v>
      </c>
      <c r="R237" s="110" t="s">
        <v>394</v>
      </c>
      <c r="S237" s="110" t="s">
        <v>394</v>
      </c>
      <c r="T237" s="110" t="s">
        <v>394</v>
      </c>
      <c r="U237" s="110"/>
      <c r="V237" s="110" t="s">
        <v>394</v>
      </c>
      <c r="W237" s="110" t="s">
        <v>394</v>
      </c>
      <c r="X237" s="110" t="s">
        <v>394</v>
      </c>
      <c r="Y237" s="110" t="s">
        <v>394</v>
      </c>
      <c r="Z237" s="110" t="s">
        <v>394</v>
      </c>
      <c r="AA237" s="110"/>
      <c r="AB237" s="112" t="s">
        <v>394</v>
      </c>
      <c r="AC237" s="110"/>
      <c r="AD237" s="111" t="s">
        <v>394</v>
      </c>
      <c r="AE237" s="110"/>
      <c r="AF237" s="112" t="s">
        <v>394</v>
      </c>
      <c r="AG237" s="106" t="e">
        <f t="shared" si="54"/>
        <v>#VALUE!</v>
      </c>
      <c r="AH237" s="106"/>
      <c r="AI237" s="159" t="s">
        <v>758</v>
      </c>
      <c r="AJ237" s="159" t="s">
        <v>759</v>
      </c>
      <c r="AK237" s="159" t="s">
        <v>1417</v>
      </c>
      <c r="AL237" s="159"/>
      <c r="AM237" s="159"/>
      <c r="AN237" s="159" t="s">
        <v>89</v>
      </c>
      <c r="AO237" s="159"/>
      <c r="AP237" s="160">
        <v>80</v>
      </c>
      <c r="AQ237" s="160">
        <v>30</v>
      </c>
      <c r="AR237" s="160">
        <v>0</v>
      </c>
      <c r="AS237" s="160">
        <v>110</v>
      </c>
      <c r="AT237" s="161" t="e">
        <f t="shared" si="55"/>
        <v>#DIV/0!</v>
      </c>
      <c r="AU237" s="160">
        <v>220</v>
      </c>
      <c r="AV237" s="161" t="s">
        <v>1153</v>
      </c>
      <c r="AW237" s="161" t="s">
        <v>1123</v>
      </c>
      <c r="AX237" s="161" t="s">
        <v>1195</v>
      </c>
      <c r="AZ237" s="427" t="e">
        <f t="shared" si="56"/>
        <v>#DIV/0!</v>
      </c>
      <c r="BA237" s="163"/>
    </row>
    <row r="238" spans="1:53" x14ac:dyDescent="0.25">
      <c r="A238" s="114" t="s">
        <v>754</v>
      </c>
      <c r="B238" s="76" t="s">
        <v>755</v>
      </c>
      <c r="C238" s="98" t="s">
        <v>1445</v>
      </c>
      <c r="D238" s="115" t="s">
        <v>252</v>
      </c>
      <c r="E238" s="115">
        <v>8.2790697674418607E-4</v>
      </c>
      <c r="F238" s="100"/>
      <c r="G238" s="108"/>
      <c r="H238" s="109" t="s">
        <v>1445</v>
      </c>
      <c r="I238" s="109" t="s">
        <v>252</v>
      </c>
      <c r="J238" s="109">
        <v>6.6976744186046514E-4</v>
      </c>
      <c r="K238" s="109"/>
      <c r="L238" s="109"/>
      <c r="M238" s="109" t="s">
        <v>1445</v>
      </c>
      <c r="N238" s="109" t="s">
        <v>252</v>
      </c>
      <c r="O238" s="110">
        <v>1.5813953488372093E-4</v>
      </c>
      <c r="P238" s="111">
        <v>2.7777777777777776E-2</v>
      </c>
      <c r="Q238" s="110">
        <v>3</v>
      </c>
      <c r="R238" s="110">
        <v>0</v>
      </c>
      <c r="S238" s="110">
        <v>0</v>
      </c>
      <c r="T238" s="110">
        <v>4</v>
      </c>
      <c r="U238" s="110"/>
      <c r="V238" s="110">
        <v>0</v>
      </c>
      <c r="W238" s="110">
        <v>2</v>
      </c>
      <c r="X238" s="110">
        <v>8</v>
      </c>
      <c r="Y238" s="110">
        <v>14</v>
      </c>
      <c r="Z238" s="110">
        <v>3</v>
      </c>
      <c r="AA238" s="110"/>
      <c r="AB238" s="112">
        <v>27</v>
      </c>
      <c r="AC238" s="110"/>
      <c r="AD238" s="111">
        <v>0.75</v>
      </c>
      <c r="AE238" s="110"/>
      <c r="AF238" s="112">
        <v>0</v>
      </c>
      <c r="AG238" s="106" t="e">
        <f t="shared" si="54"/>
        <v>#DIV/0!</v>
      </c>
      <c r="AH238" s="106"/>
      <c r="AI238" s="159" t="s">
        <v>760</v>
      </c>
      <c r="AJ238" s="159" t="s">
        <v>761</v>
      </c>
      <c r="AK238" s="159" t="s">
        <v>1418</v>
      </c>
      <c r="AL238" s="159"/>
      <c r="AM238" s="159"/>
      <c r="AN238" s="159" t="s">
        <v>130</v>
      </c>
      <c r="AO238" s="159"/>
      <c r="AP238" s="160">
        <v>110</v>
      </c>
      <c r="AQ238" s="160">
        <v>20</v>
      </c>
      <c r="AR238" s="160">
        <v>0</v>
      </c>
      <c r="AS238" s="160">
        <v>130</v>
      </c>
      <c r="AT238" s="161" t="e">
        <f t="shared" si="55"/>
        <v>#DIV/0!</v>
      </c>
      <c r="AU238" s="160">
        <v>110</v>
      </c>
      <c r="AV238" s="161" t="s">
        <v>1147</v>
      </c>
      <c r="AW238" s="161" t="s">
        <v>1123</v>
      </c>
      <c r="AX238" s="161" t="s">
        <v>1195</v>
      </c>
      <c r="AZ238" s="427" t="e">
        <f t="shared" si="56"/>
        <v>#DIV/0!</v>
      </c>
      <c r="BA238" s="163"/>
    </row>
    <row r="239" spans="1:53" x14ac:dyDescent="0.25">
      <c r="A239" s="114" t="s">
        <v>756</v>
      </c>
      <c r="B239" s="76" t="s">
        <v>757</v>
      </c>
      <c r="C239" s="98" t="s">
        <v>1446</v>
      </c>
      <c r="D239" s="115" t="s">
        <v>261</v>
      </c>
      <c r="E239" s="115">
        <v>8.7237479806138931E-4</v>
      </c>
      <c r="F239" s="100"/>
      <c r="G239" s="108"/>
      <c r="H239" s="109" t="s">
        <v>1446</v>
      </c>
      <c r="I239" s="109" t="s">
        <v>261</v>
      </c>
      <c r="J239" s="109">
        <v>7.350565428109855E-4</v>
      </c>
      <c r="K239" s="109"/>
      <c r="L239" s="109"/>
      <c r="M239" s="109" t="s">
        <v>1446</v>
      </c>
      <c r="N239" s="109" t="s">
        <v>261</v>
      </c>
      <c r="O239" s="110">
        <v>1.2924071082390953E-4</v>
      </c>
      <c r="P239" s="111">
        <v>0.2413793103448276</v>
      </c>
      <c r="Q239" s="110">
        <v>6</v>
      </c>
      <c r="R239" s="110">
        <v>1</v>
      </c>
      <c r="S239" s="110">
        <v>10</v>
      </c>
      <c r="T239" s="110">
        <v>31</v>
      </c>
      <c r="U239" s="110"/>
      <c r="V239" s="110">
        <v>0</v>
      </c>
      <c r="W239" s="110">
        <v>1</v>
      </c>
      <c r="X239" s="110">
        <v>0</v>
      </c>
      <c r="Y239" s="110">
        <v>0</v>
      </c>
      <c r="Z239" s="110">
        <v>3</v>
      </c>
      <c r="AA239" s="110"/>
      <c r="AB239" s="112">
        <v>4</v>
      </c>
      <c r="AC239" s="110"/>
      <c r="AD239" s="111">
        <v>6.8965517241379309E-2</v>
      </c>
      <c r="AE239" s="110"/>
      <c r="AF239" s="112">
        <v>0</v>
      </c>
      <c r="AG239" s="106" t="e">
        <f t="shared" si="54"/>
        <v>#DIV/0!</v>
      </c>
      <c r="AH239" s="106"/>
      <c r="AI239" s="159" t="s">
        <v>762</v>
      </c>
      <c r="AJ239" s="159" t="s">
        <v>763</v>
      </c>
      <c r="AK239" s="159" t="s">
        <v>1419</v>
      </c>
      <c r="AL239" s="159"/>
      <c r="AM239" s="159"/>
      <c r="AN239" s="159" t="s">
        <v>181</v>
      </c>
      <c r="AO239" s="159"/>
      <c r="AP239" s="161" t="s">
        <v>551</v>
      </c>
      <c r="AQ239" s="161" t="s">
        <v>551</v>
      </c>
      <c r="AR239" s="161" t="s">
        <v>551</v>
      </c>
      <c r="AS239" s="161" t="s">
        <v>551</v>
      </c>
      <c r="AT239" s="161" t="e">
        <f t="shared" si="55"/>
        <v>#VALUE!</v>
      </c>
      <c r="AU239" s="161" t="s">
        <v>551</v>
      </c>
      <c r="AV239" s="161" t="s">
        <v>551</v>
      </c>
      <c r="AW239" s="161" t="s">
        <v>551</v>
      </c>
      <c r="AX239" s="161" t="s">
        <v>551</v>
      </c>
      <c r="AZ239" s="427" t="e">
        <f t="shared" si="56"/>
        <v>#VALUE!</v>
      </c>
      <c r="BA239" s="163"/>
    </row>
    <row r="240" spans="1:53" x14ac:dyDescent="0.25">
      <c r="A240" s="114" t="s">
        <v>758</v>
      </c>
      <c r="B240" s="76" t="s">
        <v>759</v>
      </c>
      <c r="C240" s="98" t="s">
        <v>1448</v>
      </c>
      <c r="D240" s="115" t="s">
        <v>294</v>
      </c>
      <c r="E240" s="115">
        <v>7.3946689595872739E-4</v>
      </c>
      <c r="F240" s="100"/>
      <c r="G240" s="108"/>
      <c r="H240" s="109" t="s">
        <v>1448</v>
      </c>
      <c r="I240" s="109" t="s">
        <v>294</v>
      </c>
      <c r="J240" s="109">
        <v>3.3533963886500428E-4</v>
      </c>
      <c r="K240" s="109"/>
      <c r="L240" s="109"/>
      <c r="M240" s="109" t="s">
        <v>1448</v>
      </c>
      <c r="N240" s="109" t="s">
        <v>294</v>
      </c>
      <c r="O240" s="110">
        <v>4.041272570937231E-4</v>
      </c>
      <c r="P240" s="111">
        <v>0.78181818181818186</v>
      </c>
      <c r="Q240" s="110">
        <v>18</v>
      </c>
      <c r="R240" s="110">
        <v>3</v>
      </c>
      <c r="S240" s="110">
        <v>28</v>
      </c>
      <c r="T240" s="110">
        <v>92</v>
      </c>
      <c r="U240" s="110"/>
      <c r="V240" s="110">
        <v>0</v>
      </c>
      <c r="W240" s="110">
        <v>16</v>
      </c>
      <c r="X240" s="110">
        <v>0</v>
      </c>
      <c r="Y240" s="110">
        <v>5</v>
      </c>
      <c r="Z240" s="110">
        <v>7</v>
      </c>
      <c r="AA240" s="110"/>
      <c r="AB240" s="112">
        <v>28</v>
      </c>
      <c r="AC240" s="110"/>
      <c r="AD240" s="111">
        <v>0.50909090909090904</v>
      </c>
      <c r="AE240" s="110"/>
      <c r="AF240" s="112">
        <v>0</v>
      </c>
      <c r="AG240" s="106" t="e">
        <f t="shared" si="54"/>
        <v>#DIV/0!</v>
      </c>
      <c r="AH240" s="106"/>
      <c r="AI240" s="159" t="s">
        <v>764</v>
      </c>
      <c r="AJ240" s="159" t="s">
        <v>765</v>
      </c>
      <c r="AK240" s="159" t="s">
        <v>1420</v>
      </c>
      <c r="AL240" s="159"/>
      <c r="AM240" s="159"/>
      <c r="AN240" s="159" t="s">
        <v>766</v>
      </c>
      <c r="AO240" s="159"/>
      <c r="AP240" s="161" t="s">
        <v>551</v>
      </c>
      <c r="AQ240" s="161" t="s">
        <v>551</v>
      </c>
      <c r="AR240" s="161" t="s">
        <v>551</v>
      </c>
      <c r="AS240" s="161" t="s">
        <v>551</v>
      </c>
      <c r="AT240" s="161" t="e">
        <f t="shared" si="55"/>
        <v>#VALUE!</v>
      </c>
      <c r="AU240" s="161" t="s">
        <v>551</v>
      </c>
      <c r="AV240" s="161" t="s">
        <v>551</v>
      </c>
      <c r="AW240" s="161" t="s">
        <v>551</v>
      </c>
      <c r="AX240" s="161" t="s">
        <v>551</v>
      </c>
      <c r="AZ240" s="427" t="e">
        <f t="shared" si="56"/>
        <v>#VALUE!</v>
      </c>
      <c r="BA240" s="163"/>
    </row>
    <row r="241" spans="1:53" x14ac:dyDescent="0.25">
      <c r="A241" s="114" t="s">
        <v>760</v>
      </c>
      <c r="B241" s="76" t="s">
        <v>761</v>
      </c>
      <c r="C241" s="98"/>
      <c r="D241" s="115"/>
      <c r="E241" s="115"/>
      <c r="F241" s="100"/>
      <c r="G241" s="108"/>
      <c r="H241" s="109"/>
      <c r="I241" s="109"/>
      <c r="J241" s="109"/>
      <c r="K241" s="109"/>
      <c r="L241" s="109"/>
      <c r="M241" s="109"/>
      <c r="N241" s="109"/>
      <c r="O241" s="110"/>
      <c r="P241" s="111">
        <v>0.20512820512820512</v>
      </c>
      <c r="Q241" s="110">
        <v>4</v>
      </c>
      <c r="R241" s="110">
        <v>10</v>
      </c>
      <c r="S241" s="110">
        <v>454</v>
      </c>
      <c r="T241" s="110">
        <v>476</v>
      </c>
      <c r="U241" s="110"/>
      <c r="V241" s="110">
        <v>0</v>
      </c>
      <c r="W241" s="110">
        <v>4</v>
      </c>
      <c r="X241" s="110">
        <v>2</v>
      </c>
      <c r="Y241" s="110">
        <v>0</v>
      </c>
      <c r="Z241" s="110">
        <v>0</v>
      </c>
      <c r="AA241" s="110"/>
      <c r="AB241" s="112">
        <v>6</v>
      </c>
      <c r="AC241" s="110"/>
      <c r="AD241" s="111">
        <v>0.15384615384615385</v>
      </c>
      <c r="AE241" s="110"/>
      <c r="AF241" s="112">
        <v>0</v>
      </c>
      <c r="AG241" s="106" t="e">
        <f t="shared" si="54"/>
        <v>#DIV/0!</v>
      </c>
      <c r="AH241" s="106"/>
      <c r="AI241" s="159" t="s">
        <v>767</v>
      </c>
      <c r="AJ241" s="159" t="s">
        <v>768</v>
      </c>
      <c r="AK241" s="159" t="s">
        <v>1421</v>
      </c>
      <c r="AL241" s="159"/>
      <c r="AM241" s="159"/>
      <c r="AN241" s="159" t="s">
        <v>255</v>
      </c>
      <c r="AO241" s="159"/>
      <c r="AP241" s="160">
        <v>180</v>
      </c>
      <c r="AQ241" s="160">
        <v>10</v>
      </c>
      <c r="AR241" s="160">
        <v>0</v>
      </c>
      <c r="AS241" s="160">
        <v>190</v>
      </c>
      <c r="AT241" s="161" t="e">
        <f t="shared" si="55"/>
        <v>#DIV/0!</v>
      </c>
      <c r="AU241" s="160">
        <v>130</v>
      </c>
      <c r="AV241" s="161" t="s">
        <v>1138</v>
      </c>
      <c r="AW241" s="161" t="s">
        <v>1123</v>
      </c>
      <c r="AX241" s="161" t="s">
        <v>1127</v>
      </c>
      <c r="AZ241" s="427" t="e">
        <f t="shared" si="56"/>
        <v>#DIV/0!</v>
      </c>
      <c r="BA241" s="163"/>
    </row>
    <row r="242" spans="1:53" x14ac:dyDescent="0.25">
      <c r="A242" s="114" t="s">
        <v>762</v>
      </c>
      <c r="B242" s="76" t="s">
        <v>763</v>
      </c>
      <c r="C242" s="98" t="s">
        <v>1449</v>
      </c>
      <c r="D242" s="115" t="s">
        <v>805</v>
      </c>
      <c r="E242" s="115" t="e">
        <v>#N/A</v>
      </c>
      <c r="F242" s="100"/>
      <c r="G242" s="108"/>
      <c r="H242" s="109" t="s">
        <v>1449</v>
      </c>
      <c r="I242" s="109" t="s">
        <v>805</v>
      </c>
      <c r="J242" s="109" t="e">
        <v>#N/A</v>
      </c>
      <c r="K242" s="109"/>
      <c r="L242" s="109"/>
      <c r="M242" s="109" t="s">
        <v>1449</v>
      </c>
      <c r="N242" s="109" t="s">
        <v>805</v>
      </c>
      <c r="O242" s="110" t="e">
        <v>#N/A</v>
      </c>
      <c r="P242" s="111">
        <v>1.2115384615384615</v>
      </c>
      <c r="Q242" s="110">
        <v>14</v>
      </c>
      <c r="R242" s="110">
        <v>1</v>
      </c>
      <c r="S242" s="110">
        <v>23</v>
      </c>
      <c r="T242" s="110">
        <v>101</v>
      </c>
      <c r="U242" s="110"/>
      <c r="V242" s="110">
        <v>1</v>
      </c>
      <c r="W242" s="110">
        <v>48</v>
      </c>
      <c r="X242" s="110">
        <v>0</v>
      </c>
      <c r="Y242" s="110">
        <v>0</v>
      </c>
      <c r="Z242" s="110">
        <v>0</v>
      </c>
      <c r="AA242" s="110"/>
      <c r="AB242" s="112">
        <v>49</v>
      </c>
      <c r="AC242" s="110"/>
      <c r="AD242" s="111">
        <v>0.94230769230769229</v>
      </c>
      <c r="AE242" s="110"/>
      <c r="AF242" s="112">
        <v>0</v>
      </c>
      <c r="AG242" s="106" t="e">
        <f t="shared" si="54"/>
        <v>#DIV/0!</v>
      </c>
      <c r="AH242" s="106"/>
      <c r="AI242" s="159" t="s">
        <v>769</v>
      </c>
      <c r="AJ242" s="159" t="s">
        <v>770</v>
      </c>
      <c r="AK242" s="159" t="s">
        <v>1422</v>
      </c>
      <c r="AL242" s="159"/>
      <c r="AM242" s="159"/>
      <c r="AN242" s="159" t="s">
        <v>277</v>
      </c>
      <c r="AO242" s="159"/>
      <c r="AP242" s="160">
        <v>100</v>
      </c>
      <c r="AQ242" s="160">
        <v>0</v>
      </c>
      <c r="AR242" s="160">
        <v>0</v>
      </c>
      <c r="AS242" s="160">
        <v>100</v>
      </c>
      <c r="AT242" s="161" t="e">
        <f t="shared" si="55"/>
        <v>#DIV/0!</v>
      </c>
      <c r="AU242" s="160">
        <v>70</v>
      </c>
      <c r="AV242" s="161" t="s">
        <v>1142</v>
      </c>
      <c r="AW242" s="161" t="s">
        <v>1123</v>
      </c>
      <c r="AX242" s="161" t="s">
        <v>1157</v>
      </c>
      <c r="AZ242" s="427" t="e">
        <f t="shared" si="56"/>
        <v>#DIV/0!</v>
      </c>
      <c r="BA242" s="163"/>
    </row>
    <row r="243" spans="1:53" x14ac:dyDescent="0.25">
      <c r="A243" s="114" t="s">
        <v>764</v>
      </c>
      <c r="B243" s="76" t="s">
        <v>765</v>
      </c>
      <c r="C243" s="98" t="s">
        <v>1845</v>
      </c>
      <c r="D243" s="115" t="s">
        <v>807</v>
      </c>
      <c r="E243" s="115" t="e">
        <v>#N/A</v>
      </c>
      <c r="F243" s="100"/>
      <c r="G243" s="108"/>
      <c r="H243" s="109" t="s">
        <v>1845</v>
      </c>
      <c r="I243" s="109" t="s">
        <v>807</v>
      </c>
      <c r="J243" s="109" t="e">
        <v>#N/A</v>
      </c>
      <c r="K243" s="109"/>
      <c r="L243" s="109"/>
      <c r="M243" s="109" t="s">
        <v>1845</v>
      </c>
      <c r="N243" s="109" t="s">
        <v>807</v>
      </c>
      <c r="O243" s="110" t="e">
        <v>#N/A</v>
      </c>
      <c r="P243" s="111">
        <v>1</v>
      </c>
      <c r="Q243" s="110">
        <v>7</v>
      </c>
      <c r="R243" s="110">
        <v>2</v>
      </c>
      <c r="S243" s="110">
        <v>4</v>
      </c>
      <c r="T243" s="110">
        <v>67</v>
      </c>
      <c r="U243" s="110"/>
      <c r="V243" s="110">
        <v>0</v>
      </c>
      <c r="W243" s="110">
        <v>9</v>
      </c>
      <c r="X243" s="110">
        <v>7</v>
      </c>
      <c r="Y243" s="110">
        <v>1</v>
      </c>
      <c r="Z243" s="110">
        <v>19</v>
      </c>
      <c r="AA243" s="110"/>
      <c r="AB243" s="112">
        <v>36</v>
      </c>
      <c r="AC243" s="110"/>
      <c r="AD243" s="111">
        <v>0.66666666666666663</v>
      </c>
      <c r="AE243" s="110"/>
      <c r="AF243" s="112">
        <v>0</v>
      </c>
      <c r="AG243" s="106" t="e">
        <f t="shared" si="54"/>
        <v>#DIV/0!</v>
      </c>
      <c r="AH243" s="106"/>
      <c r="AI243" s="159" t="s">
        <v>771</v>
      </c>
      <c r="AJ243" s="159" t="s">
        <v>772</v>
      </c>
      <c r="AK243" s="159" t="s">
        <v>1423</v>
      </c>
      <c r="AL243" s="159"/>
      <c r="AM243" s="159"/>
      <c r="AN243" s="159" t="s">
        <v>293</v>
      </c>
      <c r="AO243" s="159"/>
      <c r="AP243" s="160">
        <v>120</v>
      </c>
      <c r="AQ243" s="160">
        <v>0</v>
      </c>
      <c r="AR243" s="160">
        <v>0</v>
      </c>
      <c r="AS243" s="160">
        <v>120</v>
      </c>
      <c r="AT243" s="161" t="e">
        <f t="shared" si="55"/>
        <v>#DIV/0!</v>
      </c>
      <c r="AU243" s="160">
        <v>310</v>
      </c>
      <c r="AV243" s="161" t="s">
        <v>1178</v>
      </c>
      <c r="AW243" s="161" t="s">
        <v>1123</v>
      </c>
      <c r="AX243" s="161" t="s">
        <v>1424</v>
      </c>
      <c r="AZ243" s="427" t="e">
        <f t="shared" si="56"/>
        <v>#DIV/0!</v>
      </c>
      <c r="BA243" s="163"/>
    </row>
    <row r="244" spans="1:53" x14ac:dyDescent="0.25">
      <c r="A244" s="114" t="s">
        <v>767</v>
      </c>
      <c r="B244" s="76" t="s">
        <v>768</v>
      </c>
      <c r="C244" s="98" t="s">
        <v>1458</v>
      </c>
      <c r="D244" s="115" t="s">
        <v>48</v>
      </c>
      <c r="E244" s="115">
        <v>1.0099857346647647E-2</v>
      </c>
      <c r="F244" s="100"/>
      <c r="G244" s="108"/>
      <c r="H244" s="109" t="s">
        <v>1458</v>
      </c>
      <c r="I244" s="109" t="s">
        <v>48</v>
      </c>
      <c r="J244" s="109">
        <v>3.3428435568235854E-3</v>
      </c>
      <c r="K244" s="109"/>
      <c r="L244" s="109"/>
      <c r="M244" s="109" t="s">
        <v>1458</v>
      </c>
      <c r="N244" s="109" t="s">
        <v>48</v>
      </c>
      <c r="O244" s="110">
        <v>6.7570137898240613E-3</v>
      </c>
      <c r="P244" s="111">
        <v>1.2424242424242424</v>
      </c>
      <c r="Q244" s="110">
        <v>11</v>
      </c>
      <c r="R244" s="110">
        <v>0</v>
      </c>
      <c r="S244" s="110">
        <v>23</v>
      </c>
      <c r="T244" s="110">
        <v>75</v>
      </c>
      <c r="U244" s="110"/>
      <c r="V244" s="110">
        <v>0</v>
      </c>
      <c r="W244" s="110">
        <v>8</v>
      </c>
      <c r="X244" s="110">
        <v>43</v>
      </c>
      <c r="Y244" s="110">
        <v>0</v>
      </c>
      <c r="Z244" s="110">
        <v>3</v>
      </c>
      <c r="AA244" s="110"/>
      <c r="AB244" s="112">
        <v>54</v>
      </c>
      <c r="AC244" s="110"/>
      <c r="AD244" s="111">
        <v>1.6363636363636365</v>
      </c>
      <c r="AE244" s="110"/>
      <c r="AF244" s="112">
        <v>0</v>
      </c>
      <c r="AG244" s="106" t="e">
        <f t="shared" si="54"/>
        <v>#DIV/0!</v>
      </c>
      <c r="AH244" s="106"/>
      <c r="AI244" s="159" t="s">
        <v>773</v>
      </c>
      <c r="AJ244" s="159" t="s">
        <v>774</v>
      </c>
      <c r="AK244" s="159" t="s">
        <v>1425</v>
      </c>
      <c r="AL244" s="159"/>
      <c r="AM244" s="159"/>
      <c r="AN244" s="159" t="s">
        <v>298</v>
      </c>
      <c r="AO244" s="159"/>
      <c r="AP244" s="160">
        <v>110</v>
      </c>
      <c r="AQ244" s="160">
        <v>60</v>
      </c>
      <c r="AR244" s="160">
        <v>0</v>
      </c>
      <c r="AS244" s="160">
        <v>170</v>
      </c>
      <c r="AT244" s="161" t="e">
        <f t="shared" si="55"/>
        <v>#DIV/0!</v>
      </c>
      <c r="AU244" s="160">
        <v>70</v>
      </c>
      <c r="AV244" s="161" t="s">
        <v>1119</v>
      </c>
      <c r="AW244" s="161" t="s">
        <v>1123</v>
      </c>
      <c r="AX244" s="161" t="s">
        <v>1173</v>
      </c>
      <c r="AZ244" s="427" t="e">
        <f t="shared" si="56"/>
        <v>#DIV/0!</v>
      </c>
      <c r="BA244" s="163"/>
    </row>
    <row r="245" spans="1:53" x14ac:dyDescent="0.25">
      <c r="A245" s="114" t="s">
        <v>769</v>
      </c>
      <c r="B245" s="76" t="s">
        <v>770</v>
      </c>
      <c r="C245" s="98" t="s">
        <v>1459</v>
      </c>
      <c r="D245" s="115" t="s">
        <v>64</v>
      </c>
      <c r="E245" s="115">
        <v>1.9324324324324325E-2</v>
      </c>
      <c r="F245" s="100"/>
      <c r="G245" s="108"/>
      <c r="H245" s="109" t="s">
        <v>1459</v>
      </c>
      <c r="I245" s="109" t="s">
        <v>64</v>
      </c>
      <c r="J245" s="109">
        <v>1.0945945945945945E-2</v>
      </c>
      <c r="K245" s="109"/>
      <c r="L245" s="109"/>
      <c r="M245" s="109" t="s">
        <v>1459</v>
      </c>
      <c r="N245" s="109" t="s">
        <v>64</v>
      </c>
      <c r="O245" s="110">
        <v>8.3783783783783778E-3</v>
      </c>
      <c r="P245" s="111">
        <v>1.2571428571428571</v>
      </c>
      <c r="Q245" s="110">
        <v>16</v>
      </c>
      <c r="R245" s="110">
        <v>10</v>
      </c>
      <c r="S245" s="110">
        <v>37</v>
      </c>
      <c r="T245" s="110">
        <v>107</v>
      </c>
      <c r="U245" s="110"/>
      <c r="V245" s="110">
        <v>0</v>
      </c>
      <c r="W245" s="110">
        <v>0</v>
      </c>
      <c r="X245" s="110">
        <v>18</v>
      </c>
      <c r="Y245" s="110">
        <v>0</v>
      </c>
      <c r="Z245" s="110">
        <v>0</v>
      </c>
      <c r="AA245" s="110"/>
      <c r="AB245" s="112">
        <v>18</v>
      </c>
      <c r="AC245" s="110"/>
      <c r="AD245" s="111">
        <v>0.51428571428571423</v>
      </c>
      <c r="AE245" s="110"/>
      <c r="AF245" s="112">
        <v>0</v>
      </c>
      <c r="AG245" s="106" t="e">
        <f t="shared" si="54"/>
        <v>#DIV/0!</v>
      </c>
      <c r="AH245" s="106"/>
      <c r="AI245" s="159"/>
      <c r="AJ245" s="159"/>
      <c r="AK245" s="159"/>
      <c r="AL245" s="159"/>
      <c r="AM245" s="159"/>
      <c r="AN245" s="159"/>
      <c r="AO245" s="159"/>
      <c r="AP245" s="161"/>
      <c r="AQ245" s="161"/>
      <c r="AR245" s="161"/>
      <c r="AS245" s="161"/>
      <c r="AT245" s="161"/>
      <c r="AU245" s="161"/>
      <c r="AV245" s="162" t="s">
        <v>394</v>
      </c>
      <c r="AW245" s="162" t="s">
        <v>394</v>
      </c>
      <c r="AX245" s="162" t="s">
        <v>394</v>
      </c>
      <c r="BA245" s="163"/>
    </row>
    <row r="246" spans="1:53" x14ac:dyDescent="0.25">
      <c r="A246" s="114" t="s">
        <v>771</v>
      </c>
      <c r="B246" s="76" t="s">
        <v>772</v>
      </c>
      <c r="C246" s="98" t="s">
        <v>1467</v>
      </c>
      <c r="D246" s="115" t="s">
        <v>116</v>
      </c>
      <c r="E246" s="115">
        <v>6.0000000000000001E-3</v>
      </c>
      <c r="F246" s="100"/>
      <c r="G246" s="108"/>
      <c r="H246" s="109" t="s">
        <v>1467</v>
      </c>
      <c r="I246" s="109" t="s">
        <v>116</v>
      </c>
      <c r="J246" s="109">
        <v>3.1471861471861471E-3</v>
      </c>
      <c r="K246" s="109"/>
      <c r="L246" s="109"/>
      <c r="M246" s="109" t="s">
        <v>1467</v>
      </c>
      <c r="N246" s="109" t="s">
        <v>116</v>
      </c>
      <c r="O246" s="110">
        <v>2.852813852813853E-3</v>
      </c>
      <c r="P246" s="111">
        <v>2.1212121212121211</v>
      </c>
      <c r="Q246" s="110">
        <v>7</v>
      </c>
      <c r="R246" s="110">
        <v>4</v>
      </c>
      <c r="S246" s="110">
        <v>15</v>
      </c>
      <c r="T246" s="110">
        <v>96</v>
      </c>
      <c r="U246" s="110"/>
      <c r="V246" s="110">
        <v>0</v>
      </c>
      <c r="W246" s="110">
        <v>34</v>
      </c>
      <c r="X246" s="110">
        <v>18</v>
      </c>
      <c r="Y246" s="110">
        <v>0</v>
      </c>
      <c r="Z246" s="110">
        <v>0</v>
      </c>
      <c r="AA246" s="110"/>
      <c r="AB246" s="112">
        <v>52</v>
      </c>
      <c r="AC246" s="110"/>
      <c r="AD246" s="111">
        <v>1.5757575757575757</v>
      </c>
      <c r="AE246" s="110"/>
      <c r="AF246" s="112">
        <v>0</v>
      </c>
      <c r="AG246" s="106" t="e">
        <f t="shared" si="54"/>
        <v>#DIV/0!</v>
      </c>
      <c r="AH246" s="106"/>
      <c r="AI246" s="159"/>
      <c r="AJ246" s="159" t="s">
        <v>1426</v>
      </c>
      <c r="AK246" s="159" t="s">
        <v>1427</v>
      </c>
      <c r="AL246" s="159"/>
      <c r="AM246" s="159" t="s">
        <v>330</v>
      </c>
      <c r="AN246" s="159" t="s">
        <v>330</v>
      </c>
      <c r="AO246" s="159"/>
      <c r="AP246" s="160">
        <v>1690</v>
      </c>
      <c r="AQ246" s="160">
        <v>320</v>
      </c>
      <c r="AR246" s="160">
        <v>30</v>
      </c>
      <c r="AS246" s="160">
        <v>2040</v>
      </c>
      <c r="AT246" s="161" t="e">
        <f t="shared" ref="AT246:AT253" si="57">AS246/VLOOKUP(AN246,$D$18:$G$436,4,FALSE)</f>
        <v>#DIV/0!</v>
      </c>
      <c r="AU246" s="160">
        <v>2280</v>
      </c>
      <c r="AV246" s="161" t="s">
        <v>1151</v>
      </c>
      <c r="AW246" s="161" t="s">
        <v>1142</v>
      </c>
      <c r="AX246" s="161" t="s">
        <v>1428</v>
      </c>
      <c r="AZ246" s="427" t="e">
        <f t="shared" ref="AZ246:AZ253" si="58">AX246/VLOOKUP(AN246,$D$18:$G$436,4,FALSE)</f>
        <v>#DIV/0!</v>
      </c>
      <c r="BA246" s="163"/>
    </row>
    <row r="247" spans="1:53" x14ac:dyDescent="0.25">
      <c r="A247" s="114" t="s">
        <v>773</v>
      </c>
      <c r="B247" s="76" t="s">
        <v>774</v>
      </c>
      <c r="C247" s="98" t="s">
        <v>1468</v>
      </c>
      <c r="D247" s="115" t="s">
        <v>119</v>
      </c>
      <c r="E247" s="115">
        <v>7.7526821005081872E-3</v>
      </c>
      <c r="F247" s="100"/>
      <c r="G247" s="108"/>
      <c r="H247" s="109" t="s">
        <v>1468</v>
      </c>
      <c r="I247" s="109" t="s">
        <v>119</v>
      </c>
      <c r="J247" s="109">
        <v>3.9299830604178432E-3</v>
      </c>
      <c r="K247" s="109"/>
      <c r="L247" s="109"/>
      <c r="M247" s="109" t="s">
        <v>1468</v>
      </c>
      <c r="N247" s="109" t="s">
        <v>119</v>
      </c>
      <c r="O247" s="110">
        <v>3.8226990400903444E-3</v>
      </c>
      <c r="P247" s="111">
        <v>3.3720930232558142</v>
      </c>
      <c r="Q247" s="110">
        <v>23</v>
      </c>
      <c r="R247" s="110">
        <v>125</v>
      </c>
      <c r="S247" s="110">
        <v>74</v>
      </c>
      <c r="T247" s="110">
        <v>367</v>
      </c>
      <c r="U247" s="110"/>
      <c r="V247" s="110">
        <v>1</v>
      </c>
      <c r="W247" s="110">
        <v>30</v>
      </c>
      <c r="X247" s="110">
        <v>71</v>
      </c>
      <c r="Y247" s="110">
        <v>0</v>
      </c>
      <c r="Z247" s="110">
        <v>0</v>
      </c>
      <c r="AA247" s="110"/>
      <c r="AB247" s="112">
        <v>102</v>
      </c>
      <c r="AC247" s="110"/>
      <c r="AD247" s="111">
        <v>2.3720930232558142</v>
      </c>
      <c r="AE247" s="110"/>
      <c r="AF247" s="112">
        <v>9</v>
      </c>
      <c r="AG247" s="106" t="e">
        <f t="shared" si="54"/>
        <v>#DIV/0!</v>
      </c>
      <c r="AH247" s="106"/>
      <c r="AI247" s="159" t="s">
        <v>775</v>
      </c>
      <c r="AJ247" s="159" t="s">
        <v>776</v>
      </c>
      <c r="AK247" s="159" t="s">
        <v>1429</v>
      </c>
      <c r="AL247" s="159"/>
      <c r="AM247" s="159"/>
      <c r="AN247" s="159" t="s">
        <v>35</v>
      </c>
      <c r="AO247" s="159"/>
      <c r="AP247" s="160">
        <v>410</v>
      </c>
      <c r="AQ247" s="160">
        <v>20</v>
      </c>
      <c r="AR247" s="160">
        <v>0</v>
      </c>
      <c r="AS247" s="160">
        <v>420</v>
      </c>
      <c r="AT247" s="161" t="e">
        <f t="shared" si="57"/>
        <v>#DIV/0!</v>
      </c>
      <c r="AU247" s="160">
        <v>410</v>
      </c>
      <c r="AV247" s="161" t="s">
        <v>1153</v>
      </c>
      <c r="AW247" s="161" t="s">
        <v>1123</v>
      </c>
      <c r="AX247" s="161" t="s">
        <v>1133</v>
      </c>
      <c r="AZ247" s="427" t="e">
        <f t="shared" si="58"/>
        <v>#DIV/0!</v>
      </c>
      <c r="BA247" s="163"/>
    </row>
    <row r="248" spans="1:53" x14ac:dyDescent="0.25">
      <c r="A248" s="76"/>
      <c r="B248" s="76"/>
      <c r="C248" s="98" t="s">
        <v>1469</v>
      </c>
      <c r="D248" s="98" t="s">
        <v>121</v>
      </c>
      <c r="E248" s="99">
        <v>1.0482617586912065E-2</v>
      </c>
      <c r="F248" s="100"/>
      <c r="G248" s="108"/>
      <c r="H248" s="109" t="s">
        <v>1469</v>
      </c>
      <c r="I248" s="109" t="s">
        <v>121</v>
      </c>
      <c r="J248" s="109">
        <v>6.5153374233128834E-3</v>
      </c>
      <c r="K248" s="109"/>
      <c r="L248" s="109"/>
      <c r="M248" s="109" t="s">
        <v>1469</v>
      </c>
      <c r="N248" s="109" t="s">
        <v>121</v>
      </c>
      <c r="O248" s="110">
        <v>3.9672801635991821E-3</v>
      </c>
      <c r="P248" s="111" t="s">
        <v>394</v>
      </c>
      <c r="Q248" s="110" t="s">
        <v>394</v>
      </c>
      <c r="R248" s="110" t="s">
        <v>394</v>
      </c>
      <c r="S248" s="110" t="s">
        <v>394</v>
      </c>
      <c r="T248" s="110" t="s">
        <v>394</v>
      </c>
      <c r="U248" s="110"/>
      <c r="V248" s="110" t="s">
        <v>394</v>
      </c>
      <c r="W248" s="110" t="s">
        <v>394</v>
      </c>
      <c r="X248" s="110" t="s">
        <v>394</v>
      </c>
      <c r="Y248" s="110" t="s">
        <v>394</v>
      </c>
      <c r="Z248" s="110" t="s">
        <v>394</v>
      </c>
      <c r="AA248" s="110"/>
      <c r="AB248" s="112" t="s">
        <v>394</v>
      </c>
      <c r="AC248" s="110"/>
      <c r="AD248" s="111" t="s">
        <v>394</v>
      </c>
      <c r="AE248" s="110"/>
      <c r="AF248" s="112" t="s">
        <v>394</v>
      </c>
      <c r="AG248" s="106" t="e">
        <f t="shared" si="54"/>
        <v>#VALUE!</v>
      </c>
      <c r="AH248" s="106"/>
      <c r="AI248" s="159" t="s">
        <v>777</v>
      </c>
      <c r="AJ248" s="159" t="s">
        <v>778</v>
      </c>
      <c r="AK248" s="159" t="s">
        <v>1430</v>
      </c>
      <c r="AL248" s="159"/>
      <c r="AM248" s="159"/>
      <c r="AN248" s="159" t="s">
        <v>39</v>
      </c>
      <c r="AO248" s="159"/>
      <c r="AP248" s="160">
        <v>120</v>
      </c>
      <c r="AQ248" s="160">
        <v>0</v>
      </c>
      <c r="AR248" s="160">
        <v>20</v>
      </c>
      <c r="AS248" s="160">
        <v>140</v>
      </c>
      <c r="AT248" s="161" t="e">
        <f t="shared" si="57"/>
        <v>#DIV/0!</v>
      </c>
      <c r="AU248" s="160">
        <v>150</v>
      </c>
      <c r="AV248" s="161" t="s">
        <v>1199</v>
      </c>
      <c r="AW248" s="161" t="s">
        <v>1142</v>
      </c>
      <c r="AX248" s="161" t="s">
        <v>1149</v>
      </c>
      <c r="AZ248" s="427" t="e">
        <f t="shared" si="58"/>
        <v>#DIV/0!</v>
      </c>
      <c r="BA248" s="163"/>
    </row>
    <row r="249" spans="1:53" x14ac:dyDescent="0.25">
      <c r="A249" s="96"/>
      <c r="B249" s="96">
        <v>33</v>
      </c>
      <c r="C249" s="98" t="s">
        <v>1476</v>
      </c>
      <c r="D249" s="97" t="s">
        <v>141</v>
      </c>
      <c r="E249" s="99">
        <v>8.6257157730348782E-3</v>
      </c>
      <c r="F249" s="100"/>
      <c r="G249" s="108"/>
      <c r="H249" s="109" t="s">
        <v>1476</v>
      </c>
      <c r="I249" s="109" t="s">
        <v>141</v>
      </c>
      <c r="J249" s="109">
        <v>2.9776158250910982E-3</v>
      </c>
      <c r="K249" s="109"/>
      <c r="L249" s="109"/>
      <c r="M249" s="109" t="s">
        <v>1476</v>
      </c>
      <c r="N249" s="109" t="s">
        <v>141</v>
      </c>
      <c r="O249" s="110">
        <v>5.6480999479437792E-3</v>
      </c>
      <c r="P249" s="111" t="s">
        <v>394</v>
      </c>
      <c r="Q249" s="110" t="s">
        <v>394</v>
      </c>
      <c r="R249" s="110" t="s">
        <v>394</v>
      </c>
      <c r="S249" s="110" t="s">
        <v>394</v>
      </c>
      <c r="T249" s="110" t="s">
        <v>394</v>
      </c>
      <c r="U249" s="110"/>
      <c r="V249" s="110" t="s">
        <v>394</v>
      </c>
      <c r="W249" s="110" t="s">
        <v>394</v>
      </c>
      <c r="X249" s="110" t="s">
        <v>394</v>
      </c>
      <c r="Y249" s="110" t="s">
        <v>394</v>
      </c>
      <c r="Z249" s="110" t="s">
        <v>394</v>
      </c>
      <c r="AA249" s="110"/>
      <c r="AB249" s="112" t="s">
        <v>394</v>
      </c>
      <c r="AC249" s="110"/>
      <c r="AD249" s="111" t="s">
        <v>394</v>
      </c>
      <c r="AE249" s="110"/>
      <c r="AF249" s="112" t="s">
        <v>394</v>
      </c>
      <c r="AG249" s="106" t="e">
        <f t="shared" si="54"/>
        <v>#VALUE!</v>
      </c>
      <c r="AH249" s="106"/>
      <c r="AI249" s="159" t="s">
        <v>779</v>
      </c>
      <c r="AJ249" s="159" t="s">
        <v>780</v>
      </c>
      <c r="AK249" s="159" t="s">
        <v>1431</v>
      </c>
      <c r="AL249" s="159"/>
      <c r="AM249" s="159"/>
      <c r="AN249" s="159" t="s">
        <v>113</v>
      </c>
      <c r="AO249" s="159"/>
      <c r="AP249" s="160">
        <v>180</v>
      </c>
      <c r="AQ249" s="160">
        <v>40</v>
      </c>
      <c r="AR249" s="160">
        <v>0</v>
      </c>
      <c r="AS249" s="160">
        <v>220</v>
      </c>
      <c r="AT249" s="161" t="e">
        <f t="shared" si="57"/>
        <v>#DIV/0!</v>
      </c>
      <c r="AU249" s="160">
        <v>220</v>
      </c>
      <c r="AV249" s="161" t="s">
        <v>1123</v>
      </c>
      <c r="AW249" s="161" t="s">
        <v>1123</v>
      </c>
      <c r="AX249" s="161" t="s">
        <v>1224</v>
      </c>
      <c r="AZ249" s="427" t="e">
        <f t="shared" si="58"/>
        <v>#DIV/0!</v>
      </c>
      <c r="BA249" s="163"/>
    </row>
    <row r="250" spans="1:53" x14ac:dyDescent="0.25">
      <c r="A250" s="114" t="s">
        <v>775</v>
      </c>
      <c r="B250" s="76" t="s">
        <v>776</v>
      </c>
      <c r="C250" s="98" t="s">
        <v>1478</v>
      </c>
      <c r="D250" s="115" t="s">
        <v>142</v>
      </c>
      <c r="E250" s="115">
        <v>7.5030750307503074E-3</v>
      </c>
      <c r="F250" s="100"/>
      <c r="G250" s="108"/>
      <c r="H250" s="109" t="s">
        <v>1478</v>
      </c>
      <c r="I250" s="109" t="s">
        <v>142</v>
      </c>
      <c r="J250" s="109">
        <v>3.9975399753997536E-3</v>
      </c>
      <c r="K250" s="109"/>
      <c r="L250" s="109"/>
      <c r="M250" s="109" t="s">
        <v>1478</v>
      </c>
      <c r="N250" s="109" t="s">
        <v>142</v>
      </c>
      <c r="O250" s="110">
        <v>3.5055350553505533E-3</v>
      </c>
      <c r="P250" s="111">
        <v>0.8</v>
      </c>
      <c r="Q250" s="110">
        <v>18</v>
      </c>
      <c r="R250" s="110">
        <v>6</v>
      </c>
      <c r="S250" s="110">
        <v>14</v>
      </c>
      <c r="T250" s="110">
        <v>82</v>
      </c>
      <c r="U250" s="110"/>
      <c r="V250" s="110">
        <v>2</v>
      </c>
      <c r="W250" s="110">
        <v>5</v>
      </c>
      <c r="X250" s="110">
        <v>10</v>
      </c>
      <c r="Y250" s="110">
        <v>7</v>
      </c>
      <c r="Z250" s="110">
        <v>0</v>
      </c>
      <c r="AA250" s="110"/>
      <c r="AB250" s="112">
        <v>24</v>
      </c>
      <c r="AC250" s="110"/>
      <c r="AD250" s="111">
        <v>0.43636363636363634</v>
      </c>
      <c r="AE250" s="110"/>
      <c r="AF250" s="112">
        <v>10</v>
      </c>
      <c r="AG250" s="106" t="e">
        <f t="shared" si="54"/>
        <v>#DIV/0!</v>
      </c>
      <c r="AH250" s="106"/>
      <c r="AI250" s="159" t="s">
        <v>781</v>
      </c>
      <c r="AJ250" s="159" t="s">
        <v>782</v>
      </c>
      <c r="AK250" s="159" t="s">
        <v>1432</v>
      </c>
      <c r="AL250" s="159"/>
      <c r="AM250" s="159"/>
      <c r="AN250" s="159" t="s">
        <v>783</v>
      </c>
      <c r="AO250" s="159"/>
      <c r="AP250" s="160">
        <v>290</v>
      </c>
      <c r="AQ250" s="160">
        <v>60</v>
      </c>
      <c r="AR250" s="160">
        <v>0</v>
      </c>
      <c r="AS250" s="160">
        <v>350</v>
      </c>
      <c r="AT250" s="161" t="e">
        <f t="shared" si="57"/>
        <v>#DIV/0!</v>
      </c>
      <c r="AU250" s="160">
        <v>290</v>
      </c>
      <c r="AV250" s="161" t="s">
        <v>1280</v>
      </c>
      <c r="AW250" s="161" t="s">
        <v>1123</v>
      </c>
      <c r="AX250" s="161" t="s">
        <v>1433</v>
      </c>
      <c r="AZ250" s="427" t="e">
        <f t="shared" si="58"/>
        <v>#DIV/0!</v>
      </c>
      <c r="BA250" s="163"/>
    </row>
    <row r="251" spans="1:53" x14ac:dyDescent="0.25">
      <c r="A251" s="114" t="s">
        <v>777</v>
      </c>
      <c r="B251" s="76" t="s">
        <v>778</v>
      </c>
      <c r="C251" s="98" t="s">
        <v>1480</v>
      </c>
      <c r="D251" s="115" t="s">
        <v>147</v>
      </c>
      <c r="E251" s="115">
        <v>7.606364579730197E-3</v>
      </c>
      <c r="F251" s="100"/>
      <c r="G251" s="108"/>
      <c r="H251" s="109" t="s">
        <v>1480</v>
      </c>
      <c r="I251" s="109" t="s">
        <v>147</v>
      </c>
      <c r="J251" s="109">
        <v>3.2826011760636459E-3</v>
      </c>
      <c r="K251" s="109"/>
      <c r="L251" s="109"/>
      <c r="M251" s="109" t="s">
        <v>1480</v>
      </c>
      <c r="N251" s="109" t="s">
        <v>147</v>
      </c>
      <c r="O251" s="110">
        <v>4.3237634036665511E-3</v>
      </c>
      <c r="P251" s="111">
        <v>2.2641509433962264</v>
      </c>
      <c r="Q251" s="110">
        <v>4</v>
      </c>
      <c r="R251" s="110">
        <v>7</v>
      </c>
      <c r="S251" s="110">
        <v>38</v>
      </c>
      <c r="T251" s="110">
        <v>169</v>
      </c>
      <c r="U251" s="110"/>
      <c r="V251" s="110">
        <v>2</v>
      </c>
      <c r="W251" s="110">
        <v>3</v>
      </c>
      <c r="X251" s="110">
        <v>4</v>
      </c>
      <c r="Y251" s="110">
        <v>5</v>
      </c>
      <c r="Z251" s="110">
        <v>10</v>
      </c>
      <c r="AA251" s="110"/>
      <c r="AB251" s="112">
        <v>24</v>
      </c>
      <c r="AC251" s="110"/>
      <c r="AD251" s="111">
        <v>0.45283018867924529</v>
      </c>
      <c r="AE251" s="110"/>
      <c r="AF251" s="112">
        <v>0</v>
      </c>
      <c r="AG251" s="106" t="e">
        <f t="shared" si="54"/>
        <v>#DIV/0!</v>
      </c>
      <c r="AH251" s="106"/>
      <c r="AI251" s="159" t="s">
        <v>784</v>
      </c>
      <c r="AJ251" s="159" t="s">
        <v>785</v>
      </c>
      <c r="AK251" s="159" t="s">
        <v>1434</v>
      </c>
      <c r="AL251" s="159"/>
      <c r="AM251" s="159"/>
      <c r="AN251" s="159" t="s">
        <v>184</v>
      </c>
      <c r="AO251" s="159"/>
      <c r="AP251" s="160">
        <v>120</v>
      </c>
      <c r="AQ251" s="160">
        <v>30</v>
      </c>
      <c r="AR251" s="160">
        <v>0</v>
      </c>
      <c r="AS251" s="160">
        <v>150</v>
      </c>
      <c r="AT251" s="161" t="e">
        <f t="shared" si="57"/>
        <v>#DIV/0!</v>
      </c>
      <c r="AU251" s="160">
        <v>150</v>
      </c>
      <c r="AV251" s="161" t="s">
        <v>1153</v>
      </c>
      <c r="AW251" s="161" t="s">
        <v>1123</v>
      </c>
      <c r="AX251" s="161" t="s">
        <v>1176</v>
      </c>
      <c r="AZ251" s="427" t="e">
        <f t="shared" si="58"/>
        <v>#DIV/0!</v>
      </c>
      <c r="BA251" s="163"/>
    </row>
    <row r="252" spans="1:53" x14ac:dyDescent="0.25">
      <c r="A252" s="114" t="s">
        <v>779</v>
      </c>
      <c r="B252" s="76" t="s">
        <v>780</v>
      </c>
      <c r="C252" s="98" t="s">
        <v>1481</v>
      </c>
      <c r="D252" s="115" t="s">
        <v>152</v>
      </c>
      <c r="E252" s="115">
        <v>6.0637898686679171E-3</v>
      </c>
      <c r="F252" s="100"/>
      <c r="G252" s="108"/>
      <c r="H252" s="109" t="s">
        <v>1481</v>
      </c>
      <c r="I252" s="109" t="s">
        <v>152</v>
      </c>
      <c r="J252" s="109">
        <v>2.3714821763602253E-3</v>
      </c>
      <c r="K252" s="109"/>
      <c r="L252" s="109"/>
      <c r="M252" s="109" t="s">
        <v>1481</v>
      </c>
      <c r="N252" s="109" t="s">
        <v>152</v>
      </c>
      <c r="O252" s="110">
        <v>3.6960600375234524E-3</v>
      </c>
      <c r="P252" s="111">
        <v>2.4047619047619047</v>
      </c>
      <c r="Q252" s="110" t="s">
        <v>551</v>
      </c>
      <c r="R252" s="110" t="s">
        <v>551</v>
      </c>
      <c r="S252" s="110" t="s">
        <v>551</v>
      </c>
      <c r="T252" s="110" t="s">
        <v>551</v>
      </c>
      <c r="U252" s="110"/>
      <c r="V252" s="110" t="s">
        <v>551</v>
      </c>
      <c r="W252" s="110" t="s">
        <v>551</v>
      </c>
      <c r="X252" s="110" t="s">
        <v>551</v>
      </c>
      <c r="Y252" s="110" t="s">
        <v>551</v>
      </c>
      <c r="Z252" s="110" t="s">
        <v>551</v>
      </c>
      <c r="AA252" s="110"/>
      <c r="AB252" s="112">
        <v>100</v>
      </c>
      <c r="AC252" s="110"/>
      <c r="AD252" s="111">
        <v>2.3095238095238093</v>
      </c>
      <c r="AE252" s="110"/>
      <c r="AF252" s="112" t="s">
        <v>1821</v>
      </c>
      <c r="AG252" s="106" t="e">
        <f t="shared" si="54"/>
        <v>#VALUE!</v>
      </c>
      <c r="AH252" s="106"/>
      <c r="AI252" s="159" t="s">
        <v>786</v>
      </c>
      <c r="AJ252" s="159" t="s">
        <v>787</v>
      </c>
      <c r="AK252" s="159" t="s">
        <v>1435</v>
      </c>
      <c r="AL252" s="159"/>
      <c r="AM252" s="159"/>
      <c r="AN252" s="159" t="s">
        <v>190</v>
      </c>
      <c r="AO252" s="159"/>
      <c r="AP252" s="160">
        <v>130</v>
      </c>
      <c r="AQ252" s="160">
        <v>100</v>
      </c>
      <c r="AR252" s="160">
        <v>20</v>
      </c>
      <c r="AS252" s="160">
        <v>240</v>
      </c>
      <c r="AT252" s="161" t="e">
        <f t="shared" si="57"/>
        <v>#DIV/0!</v>
      </c>
      <c r="AU252" s="160">
        <v>530</v>
      </c>
      <c r="AV252" s="161" t="s">
        <v>1135</v>
      </c>
      <c r="AW252" s="161" t="s">
        <v>1123</v>
      </c>
      <c r="AX252" s="161" t="s">
        <v>1362</v>
      </c>
      <c r="AZ252" s="427" t="e">
        <f t="shared" si="58"/>
        <v>#DIV/0!</v>
      </c>
      <c r="BA252" s="163"/>
    </row>
    <row r="253" spans="1:53" x14ac:dyDescent="0.25">
      <c r="A253" s="114" t="s">
        <v>781</v>
      </c>
      <c r="B253" s="76" t="s">
        <v>782</v>
      </c>
      <c r="C253" s="98" t="s">
        <v>1483</v>
      </c>
      <c r="D253" s="115" t="s">
        <v>176</v>
      </c>
      <c r="E253" s="115">
        <v>1.4853526220614829E-2</v>
      </c>
      <c r="F253" s="100"/>
      <c r="G253" s="108"/>
      <c r="H253" s="109" t="s">
        <v>1483</v>
      </c>
      <c r="I253" s="109" t="s">
        <v>176</v>
      </c>
      <c r="J253" s="109">
        <v>7.934900542495479E-3</v>
      </c>
      <c r="K253" s="109"/>
      <c r="L253" s="109"/>
      <c r="M253" s="109" t="s">
        <v>1483</v>
      </c>
      <c r="N253" s="109" t="s">
        <v>176</v>
      </c>
      <c r="O253" s="110">
        <v>6.9186256781193492E-3</v>
      </c>
      <c r="P253" s="111">
        <v>0.90322580645161288</v>
      </c>
      <c r="Q253" s="110">
        <v>12</v>
      </c>
      <c r="R253" s="110">
        <v>56</v>
      </c>
      <c r="S253" s="110">
        <v>32</v>
      </c>
      <c r="T253" s="110">
        <v>156</v>
      </c>
      <c r="U253" s="110"/>
      <c r="V253" s="110">
        <v>0</v>
      </c>
      <c r="W253" s="110">
        <v>1</v>
      </c>
      <c r="X253" s="110">
        <v>17</v>
      </c>
      <c r="Y253" s="110">
        <v>0</v>
      </c>
      <c r="Z253" s="110">
        <v>3</v>
      </c>
      <c r="AA253" s="110"/>
      <c r="AB253" s="112">
        <v>21</v>
      </c>
      <c r="AC253" s="110"/>
      <c r="AD253" s="111">
        <v>0.33870967741935482</v>
      </c>
      <c r="AE253" s="110"/>
      <c r="AF253" s="112">
        <v>0</v>
      </c>
      <c r="AG253" s="106" t="e">
        <f t="shared" si="54"/>
        <v>#DIV/0!</v>
      </c>
      <c r="AH253" s="106"/>
      <c r="AI253" s="159" t="s">
        <v>788</v>
      </c>
      <c r="AJ253" s="159" t="s">
        <v>789</v>
      </c>
      <c r="AK253" s="159" t="s">
        <v>1436</v>
      </c>
      <c r="AL253" s="159"/>
      <c r="AM253" s="159"/>
      <c r="AN253" s="159" t="s">
        <v>241</v>
      </c>
      <c r="AO253" s="159"/>
      <c r="AP253" s="160">
        <v>440</v>
      </c>
      <c r="AQ253" s="160">
        <v>90</v>
      </c>
      <c r="AR253" s="160">
        <v>0</v>
      </c>
      <c r="AS253" s="160">
        <v>540</v>
      </c>
      <c r="AT253" s="161" t="e">
        <f t="shared" si="57"/>
        <v>#DIV/0!</v>
      </c>
      <c r="AU253" s="160">
        <v>530</v>
      </c>
      <c r="AV253" s="161" t="s">
        <v>1178</v>
      </c>
      <c r="AW253" s="161" t="s">
        <v>1123</v>
      </c>
      <c r="AX253" s="161" t="s">
        <v>1437</v>
      </c>
      <c r="AZ253" s="427" t="e">
        <f t="shared" si="58"/>
        <v>#DIV/0!</v>
      </c>
      <c r="BA253" s="163"/>
    </row>
    <row r="254" spans="1:53" x14ac:dyDescent="0.25">
      <c r="A254" s="114" t="s">
        <v>784</v>
      </c>
      <c r="B254" s="76" t="s">
        <v>785</v>
      </c>
      <c r="C254" s="98" t="s">
        <v>1487</v>
      </c>
      <c r="D254" s="115" t="s">
        <v>250</v>
      </c>
      <c r="E254" s="115">
        <v>8.111913357400722E-3</v>
      </c>
      <c r="F254" s="100"/>
      <c r="G254" s="108"/>
      <c r="H254" s="109" t="s">
        <v>1487</v>
      </c>
      <c r="I254" s="109" t="s">
        <v>250</v>
      </c>
      <c r="J254" s="109">
        <v>3.1227436823104693E-3</v>
      </c>
      <c r="K254" s="109"/>
      <c r="L254" s="109"/>
      <c r="M254" s="109" t="s">
        <v>1487</v>
      </c>
      <c r="N254" s="109" t="s">
        <v>250</v>
      </c>
      <c r="O254" s="110">
        <v>4.9891696750902527E-3</v>
      </c>
      <c r="P254" s="111">
        <v>1.3043478260869565</v>
      </c>
      <c r="Q254" s="110">
        <v>6</v>
      </c>
      <c r="R254" s="110">
        <v>12</v>
      </c>
      <c r="S254" s="110">
        <v>38</v>
      </c>
      <c r="T254" s="110">
        <v>116</v>
      </c>
      <c r="U254" s="110"/>
      <c r="V254" s="110">
        <v>0</v>
      </c>
      <c r="W254" s="110">
        <v>0</v>
      </c>
      <c r="X254" s="110">
        <v>11</v>
      </c>
      <c r="Y254" s="110">
        <v>0</v>
      </c>
      <c r="Z254" s="110">
        <v>4</v>
      </c>
      <c r="AA254" s="110"/>
      <c r="AB254" s="112">
        <v>15</v>
      </c>
      <c r="AC254" s="110"/>
      <c r="AD254" s="111">
        <v>0.32608695652173914</v>
      </c>
      <c r="AE254" s="110"/>
      <c r="AF254" s="112">
        <v>0</v>
      </c>
      <c r="AG254" s="106" t="e">
        <f t="shared" si="54"/>
        <v>#DIV/0!</v>
      </c>
      <c r="AH254" s="106"/>
      <c r="AI254" s="159"/>
      <c r="AJ254" s="159"/>
      <c r="AK254" s="159"/>
      <c r="AL254" s="159"/>
      <c r="AM254" s="159"/>
      <c r="AN254" s="159"/>
      <c r="AO254" s="159"/>
      <c r="AP254" s="161"/>
      <c r="AQ254" s="161"/>
      <c r="AR254" s="161"/>
      <c r="AS254" s="161"/>
      <c r="AT254" s="161"/>
      <c r="AU254" s="161"/>
      <c r="AV254" s="162" t="s">
        <v>394</v>
      </c>
      <c r="AW254" s="162" t="s">
        <v>394</v>
      </c>
      <c r="AX254" s="162" t="s">
        <v>394</v>
      </c>
      <c r="BA254" s="163"/>
    </row>
    <row r="255" spans="1:53" x14ac:dyDescent="0.25">
      <c r="A255" s="114" t="s">
        <v>786</v>
      </c>
      <c r="B255" s="76" t="s">
        <v>787</v>
      </c>
      <c r="C255" s="98" t="s">
        <v>1489</v>
      </c>
      <c r="D255" s="115" t="s">
        <v>282</v>
      </c>
      <c r="E255" s="115">
        <v>1.0452781371280724E-2</v>
      </c>
      <c r="F255" s="100"/>
      <c r="G255" s="108"/>
      <c r="H255" s="109" t="s">
        <v>1489</v>
      </c>
      <c r="I255" s="109" t="s">
        <v>282</v>
      </c>
      <c r="J255" s="109">
        <v>4.6269943941354029E-3</v>
      </c>
      <c r="K255" s="109"/>
      <c r="L255" s="109"/>
      <c r="M255" s="109" t="s">
        <v>1489</v>
      </c>
      <c r="N255" s="109" t="s">
        <v>282</v>
      </c>
      <c r="O255" s="110">
        <v>5.8257869771453216E-3</v>
      </c>
      <c r="P255" s="111">
        <v>1.3389830508474576</v>
      </c>
      <c r="Q255" s="110">
        <v>93</v>
      </c>
      <c r="R255" s="110">
        <v>46</v>
      </c>
      <c r="S255" s="110">
        <v>62</v>
      </c>
      <c r="T255" s="110">
        <v>280</v>
      </c>
      <c r="U255" s="110"/>
      <c r="V255" s="110">
        <v>14</v>
      </c>
      <c r="W255" s="110">
        <v>3</v>
      </c>
      <c r="X255" s="110">
        <v>0</v>
      </c>
      <c r="Y255" s="110">
        <v>0</v>
      </c>
      <c r="Z255" s="110">
        <v>27</v>
      </c>
      <c r="AA255" s="110"/>
      <c r="AB255" s="112">
        <v>44</v>
      </c>
      <c r="AC255" s="110"/>
      <c r="AD255" s="111">
        <v>0.74576271186440679</v>
      </c>
      <c r="AE255" s="110"/>
      <c r="AF255" s="112">
        <v>4</v>
      </c>
      <c r="AG255" s="106" t="e">
        <f t="shared" si="54"/>
        <v>#DIV/0!</v>
      </c>
      <c r="AH255" s="106"/>
      <c r="AI255" s="159"/>
      <c r="AJ255" s="159" t="s">
        <v>1438</v>
      </c>
      <c r="AK255" s="159" t="s">
        <v>1439</v>
      </c>
      <c r="AL255" s="159"/>
      <c r="AM255" s="159" t="s">
        <v>338</v>
      </c>
      <c r="AN255" s="159" t="s">
        <v>338</v>
      </c>
      <c r="AO255" s="159"/>
      <c r="AP255" s="160">
        <v>1280</v>
      </c>
      <c r="AQ255" s="160">
        <v>350</v>
      </c>
      <c r="AR255" s="160">
        <v>0</v>
      </c>
      <c r="AS255" s="160">
        <v>1630</v>
      </c>
      <c r="AT255" s="161" t="e">
        <f t="shared" ref="AT255:AT262" si="59">AS255/VLOOKUP(AN255,$D$18:$G$436,4,FALSE)</f>
        <v>#DIV/0!</v>
      </c>
      <c r="AU255" s="160">
        <v>1810</v>
      </c>
      <c r="AV255" s="161" t="s">
        <v>1160</v>
      </c>
      <c r="AW255" s="161" t="s">
        <v>1123</v>
      </c>
      <c r="AX255" s="161" t="s">
        <v>1440</v>
      </c>
      <c r="AZ255" s="427" t="e">
        <f t="shared" ref="AZ255:AZ262" si="60">AX255/VLOOKUP(AN255,$D$18:$G$436,4,FALSE)</f>
        <v>#DIV/0!</v>
      </c>
      <c r="BA255" s="163"/>
    </row>
    <row r="256" spans="1:53" x14ac:dyDescent="0.25">
      <c r="A256" s="114" t="s">
        <v>788</v>
      </c>
      <c r="B256" s="76" t="s">
        <v>789</v>
      </c>
      <c r="C256" s="98" t="s">
        <v>1493</v>
      </c>
      <c r="D256" s="115" t="s">
        <v>290</v>
      </c>
      <c r="E256" s="115">
        <v>5.7628270472307166E-3</v>
      </c>
      <c r="F256" s="100"/>
      <c r="G256" s="108"/>
      <c r="H256" s="109" t="s">
        <v>1493</v>
      </c>
      <c r="I256" s="109" t="s">
        <v>290</v>
      </c>
      <c r="J256" s="109">
        <v>2.762487257900102E-3</v>
      </c>
      <c r="K256" s="109"/>
      <c r="L256" s="109"/>
      <c r="M256" s="109" t="s">
        <v>1493</v>
      </c>
      <c r="N256" s="109" t="s">
        <v>290</v>
      </c>
      <c r="O256" s="110">
        <v>3.0003397893306151E-3</v>
      </c>
      <c r="P256" s="111">
        <v>0.9</v>
      </c>
      <c r="Q256" s="110">
        <v>15</v>
      </c>
      <c r="R256" s="110">
        <v>10</v>
      </c>
      <c r="S256" s="110">
        <v>44</v>
      </c>
      <c r="T256" s="110">
        <v>114</v>
      </c>
      <c r="U256" s="110"/>
      <c r="V256" s="110">
        <v>2</v>
      </c>
      <c r="W256" s="110">
        <v>4</v>
      </c>
      <c r="X256" s="110">
        <v>4</v>
      </c>
      <c r="Y256" s="110">
        <v>3</v>
      </c>
      <c r="Z256" s="110">
        <v>1</v>
      </c>
      <c r="AA256" s="110"/>
      <c r="AB256" s="112">
        <v>14</v>
      </c>
      <c r="AC256" s="110"/>
      <c r="AD256" s="111">
        <v>0.28000000000000003</v>
      </c>
      <c r="AE256" s="110"/>
      <c r="AF256" s="112">
        <v>0</v>
      </c>
      <c r="AG256" s="106" t="e">
        <f t="shared" si="54"/>
        <v>#DIV/0!</v>
      </c>
      <c r="AH256" s="106"/>
      <c r="AI256" s="159" t="s">
        <v>790</v>
      </c>
      <c r="AJ256" s="159" t="s">
        <v>791</v>
      </c>
      <c r="AK256" s="159" t="s">
        <v>1441</v>
      </c>
      <c r="AL256" s="159"/>
      <c r="AM256" s="159"/>
      <c r="AN256" s="159" t="s">
        <v>12</v>
      </c>
      <c r="AO256" s="159"/>
      <c r="AP256" s="160">
        <v>180</v>
      </c>
      <c r="AQ256" s="160">
        <v>0</v>
      </c>
      <c r="AR256" s="160">
        <v>0</v>
      </c>
      <c r="AS256" s="160">
        <v>180</v>
      </c>
      <c r="AT256" s="161" t="e">
        <f t="shared" si="59"/>
        <v>#DIV/0!</v>
      </c>
      <c r="AU256" s="160">
        <v>180</v>
      </c>
      <c r="AV256" s="161" t="s">
        <v>1123</v>
      </c>
      <c r="AW256" s="161" t="s">
        <v>1123</v>
      </c>
      <c r="AX256" s="161" t="s">
        <v>1129</v>
      </c>
      <c r="AZ256" s="427" t="e">
        <f t="shared" si="60"/>
        <v>#DIV/0!</v>
      </c>
      <c r="BA256" s="163"/>
    </row>
    <row r="257" spans="1:53" x14ac:dyDescent="0.25">
      <c r="A257" s="76"/>
      <c r="B257" s="76"/>
      <c r="C257" s="98" t="s">
        <v>1494</v>
      </c>
      <c r="D257" s="98" t="s">
        <v>306</v>
      </c>
      <c r="E257" s="99">
        <v>1.3662551440329218E-2</v>
      </c>
      <c r="F257" s="100"/>
      <c r="G257" s="108"/>
      <c r="H257" s="109" t="s">
        <v>1494</v>
      </c>
      <c r="I257" s="109" t="s">
        <v>306</v>
      </c>
      <c r="J257" s="109">
        <v>5.35893918609968E-3</v>
      </c>
      <c r="K257" s="109"/>
      <c r="L257" s="109"/>
      <c r="M257" s="109" t="s">
        <v>1494</v>
      </c>
      <c r="N257" s="109" t="s">
        <v>306</v>
      </c>
      <c r="O257" s="110">
        <v>8.3036122542295386E-3</v>
      </c>
      <c r="P257" s="111" t="s">
        <v>394</v>
      </c>
      <c r="Q257" s="110" t="s">
        <v>394</v>
      </c>
      <c r="R257" s="110" t="s">
        <v>394</v>
      </c>
      <c r="S257" s="110" t="s">
        <v>394</v>
      </c>
      <c r="T257" s="110" t="s">
        <v>394</v>
      </c>
      <c r="U257" s="110"/>
      <c r="V257" s="110" t="s">
        <v>394</v>
      </c>
      <c r="W257" s="110" t="s">
        <v>394</v>
      </c>
      <c r="X257" s="110" t="s">
        <v>394</v>
      </c>
      <c r="Y257" s="110" t="s">
        <v>394</v>
      </c>
      <c r="Z257" s="110" t="s">
        <v>394</v>
      </c>
      <c r="AA257" s="110"/>
      <c r="AB257" s="112" t="s">
        <v>394</v>
      </c>
      <c r="AC257" s="110"/>
      <c r="AD257" s="111" t="s">
        <v>394</v>
      </c>
      <c r="AE257" s="110"/>
      <c r="AF257" s="112" t="s">
        <v>394</v>
      </c>
      <c r="AG257" s="106" t="e">
        <f t="shared" si="54"/>
        <v>#VALUE!</v>
      </c>
      <c r="AH257" s="106"/>
      <c r="AI257" s="159" t="s">
        <v>792</v>
      </c>
      <c r="AJ257" s="159" t="s">
        <v>793</v>
      </c>
      <c r="AK257" s="159" t="s">
        <v>1442</v>
      </c>
      <c r="AL257" s="159"/>
      <c r="AM257" s="159"/>
      <c r="AN257" s="159" t="s">
        <v>105</v>
      </c>
      <c r="AO257" s="159"/>
      <c r="AP257" s="160">
        <v>320</v>
      </c>
      <c r="AQ257" s="160">
        <v>90</v>
      </c>
      <c r="AR257" s="160">
        <v>0</v>
      </c>
      <c r="AS257" s="160">
        <v>410</v>
      </c>
      <c r="AT257" s="161" t="e">
        <f t="shared" si="59"/>
        <v>#DIV/0!</v>
      </c>
      <c r="AU257" s="160">
        <v>260</v>
      </c>
      <c r="AV257" s="161" t="s">
        <v>1280</v>
      </c>
      <c r="AW257" s="161" t="s">
        <v>1123</v>
      </c>
      <c r="AX257" s="161" t="s">
        <v>1260</v>
      </c>
      <c r="AZ257" s="427" t="e">
        <f t="shared" si="60"/>
        <v>#DIV/0!</v>
      </c>
      <c r="BA257" s="163"/>
    </row>
    <row r="258" spans="1:53" x14ac:dyDescent="0.25">
      <c r="A258" s="96"/>
      <c r="B258" s="96">
        <v>42</v>
      </c>
      <c r="C258" s="98" t="s">
        <v>1846</v>
      </c>
      <c r="D258" s="97" t="s">
        <v>837</v>
      </c>
      <c r="E258" s="99" t="e">
        <v>#N/A</v>
      </c>
      <c r="F258" s="100"/>
      <c r="G258" s="108"/>
      <c r="H258" s="109" t="s">
        <v>1846</v>
      </c>
      <c r="I258" s="109" t="s">
        <v>837</v>
      </c>
      <c r="J258" s="109" t="e">
        <v>#N/A</v>
      </c>
      <c r="K258" s="109"/>
      <c r="L258" s="109"/>
      <c r="M258" s="109" t="s">
        <v>1846</v>
      </c>
      <c r="N258" s="109" t="s">
        <v>837</v>
      </c>
      <c r="O258" s="110" t="e">
        <v>#N/A</v>
      </c>
      <c r="P258" s="111" t="s">
        <v>394</v>
      </c>
      <c r="Q258" s="110" t="s">
        <v>394</v>
      </c>
      <c r="R258" s="110" t="s">
        <v>394</v>
      </c>
      <c r="S258" s="110" t="s">
        <v>394</v>
      </c>
      <c r="T258" s="110" t="s">
        <v>394</v>
      </c>
      <c r="U258" s="110"/>
      <c r="V258" s="110" t="s">
        <v>394</v>
      </c>
      <c r="W258" s="110" t="s">
        <v>394</v>
      </c>
      <c r="X258" s="110" t="s">
        <v>394</v>
      </c>
      <c r="Y258" s="110" t="s">
        <v>394</v>
      </c>
      <c r="Z258" s="110" t="s">
        <v>394</v>
      </c>
      <c r="AA258" s="110"/>
      <c r="AB258" s="112" t="s">
        <v>394</v>
      </c>
      <c r="AC258" s="110"/>
      <c r="AD258" s="111" t="s">
        <v>394</v>
      </c>
      <c r="AE258" s="110"/>
      <c r="AF258" s="112" t="s">
        <v>394</v>
      </c>
      <c r="AG258" s="106" t="e">
        <f t="shared" si="54"/>
        <v>#VALUE!</v>
      </c>
      <c r="AH258" s="106"/>
      <c r="AI258" s="159" t="s">
        <v>794</v>
      </c>
      <c r="AJ258" s="159" t="s">
        <v>795</v>
      </c>
      <c r="AK258" s="159" t="s">
        <v>1443</v>
      </c>
      <c r="AL258" s="159"/>
      <c r="AM258" s="159"/>
      <c r="AN258" s="159" t="s">
        <v>138</v>
      </c>
      <c r="AO258" s="159"/>
      <c r="AP258" s="160">
        <v>110</v>
      </c>
      <c r="AQ258" s="160">
        <v>50</v>
      </c>
      <c r="AR258" s="160">
        <v>0</v>
      </c>
      <c r="AS258" s="160">
        <v>160</v>
      </c>
      <c r="AT258" s="161" t="e">
        <f t="shared" si="59"/>
        <v>#DIV/0!</v>
      </c>
      <c r="AU258" s="160">
        <v>570</v>
      </c>
      <c r="AV258" s="161" t="s">
        <v>1135</v>
      </c>
      <c r="AW258" s="161" t="s">
        <v>1123</v>
      </c>
      <c r="AX258" s="161" t="s">
        <v>1139</v>
      </c>
      <c r="AZ258" s="427" t="e">
        <f t="shared" si="60"/>
        <v>#DIV/0!</v>
      </c>
      <c r="BA258" s="163"/>
    </row>
    <row r="259" spans="1:53" x14ac:dyDescent="0.25">
      <c r="A259" s="114" t="s">
        <v>790</v>
      </c>
      <c r="B259" s="76" t="s">
        <v>791</v>
      </c>
      <c r="C259" s="98" t="s">
        <v>1453</v>
      </c>
      <c r="D259" s="115" t="s">
        <v>13</v>
      </c>
      <c r="E259" s="115">
        <v>4.9739130434782609E-3</v>
      </c>
      <c r="F259" s="100"/>
      <c r="G259" s="108"/>
      <c r="H259" s="109" t="s">
        <v>1453</v>
      </c>
      <c r="I259" s="109" t="s">
        <v>13</v>
      </c>
      <c r="J259" s="109">
        <v>2.7768115942028984E-3</v>
      </c>
      <c r="K259" s="109"/>
      <c r="L259" s="109"/>
      <c r="M259" s="109" t="s">
        <v>1453</v>
      </c>
      <c r="N259" s="109" t="s">
        <v>13</v>
      </c>
      <c r="O259" s="110">
        <v>2.1971014492753625E-3</v>
      </c>
      <c r="P259" s="111">
        <v>1</v>
      </c>
      <c r="Q259" s="110">
        <v>10</v>
      </c>
      <c r="R259" s="110">
        <v>7</v>
      </c>
      <c r="S259" s="110">
        <v>16</v>
      </c>
      <c r="T259" s="110">
        <v>70</v>
      </c>
      <c r="U259" s="110"/>
      <c r="V259" s="110">
        <v>0</v>
      </c>
      <c r="W259" s="110">
        <v>0</v>
      </c>
      <c r="X259" s="110">
        <v>0</v>
      </c>
      <c r="Y259" s="110">
        <v>1</v>
      </c>
      <c r="Z259" s="110">
        <v>0</v>
      </c>
      <c r="AA259" s="110"/>
      <c r="AB259" s="112">
        <v>1</v>
      </c>
      <c r="AC259" s="110"/>
      <c r="AD259" s="111">
        <v>2.7027027027027029E-2</v>
      </c>
      <c r="AE259" s="110"/>
      <c r="AF259" s="112">
        <v>0</v>
      </c>
      <c r="AG259" s="106" t="e">
        <f t="shared" si="54"/>
        <v>#DIV/0!</v>
      </c>
      <c r="AH259" s="106"/>
      <c r="AI259" s="159" t="s">
        <v>796</v>
      </c>
      <c r="AJ259" s="159" t="s">
        <v>797</v>
      </c>
      <c r="AK259" s="159" t="s">
        <v>1444</v>
      </c>
      <c r="AL259" s="159"/>
      <c r="AM259" s="159"/>
      <c r="AN259" s="159" t="s">
        <v>167</v>
      </c>
      <c r="AO259" s="159"/>
      <c r="AP259" s="160">
        <v>350</v>
      </c>
      <c r="AQ259" s="160">
        <v>60</v>
      </c>
      <c r="AR259" s="160">
        <v>0</v>
      </c>
      <c r="AS259" s="160">
        <v>410</v>
      </c>
      <c r="AT259" s="161" t="e">
        <f t="shared" si="59"/>
        <v>#DIV/0!</v>
      </c>
      <c r="AU259" s="160">
        <v>270</v>
      </c>
      <c r="AV259" s="161" t="s">
        <v>1153</v>
      </c>
      <c r="AW259" s="161" t="s">
        <v>1123</v>
      </c>
      <c r="AX259" s="161" t="s">
        <v>1160</v>
      </c>
      <c r="AZ259" s="427" t="e">
        <f t="shared" si="60"/>
        <v>#DIV/0!</v>
      </c>
      <c r="BA259" s="163"/>
    </row>
    <row r="260" spans="1:53" x14ac:dyDescent="0.25">
      <c r="A260" s="114" t="s">
        <v>792</v>
      </c>
      <c r="B260" s="76" t="s">
        <v>793</v>
      </c>
      <c r="C260" s="98" t="s">
        <v>1454</v>
      </c>
      <c r="D260" s="115" t="s">
        <v>15</v>
      </c>
      <c r="E260" s="115">
        <v>6.1438679245283019E-3</v>
      </c>
      <c r="F260" s="100"/>
      <c r="G260" s="108"/>
      <c r="H260" s="109" t="s">
        <v>1454</v>
      </c>
      <c r="I260" s="109" t="s">
        <v>15</v>
      </c>
      <c r="J260" s="109">
        <v>3.6556603773584906E-3</v>
      </c>
      <c r="K260" s="109"/>
      <c r="L260" s="109"/>
      <c r="M260" s="109" t="s">
        <v>1454</v>
      </c>
      <c r="N260" s="109" t="s">
        <v>15</v>
      </c>
      <c r="O260" s="110">
        <v>2.4882075471698113E-3</v>
      </c>
      <c r="P260" s="111">
        <v>1.2692307692307692</v>
      </c>
      <c r="Q260" s="110">
        <v>1</v>
      </c>
      <c r="R260" s="110">
        <v>1</v>
      </c>
      <c r="S260" s="110">
        <v>15</v>
      </c>
      <c r="T260" s="110">
        <v>50</v>
      </c>
      <c r="U260" s="110"/>
      <c r="V260" s="110">
        <v>0</v>
      </c>
      <c r="W260" s="110">
        <v>0</v>
      </c>
      <c r="X260" s="110">
        <v>5</v>
      </c>
      <c r="Y260" s="110">
        <v>0</v>
      </c>
      <c r="Z260" s="110">
        <v>0</v>
      </c>
      <c r="AA260" s="110"/>
      <c r="AB260" s="112">
        <v>5</v>
      </c>
      <c r="AC260" s="110"/>
      <c r="AD260" s="111">
        <v>0.19230769230769232</v>
      </c>
      <c r="AE260" s="110"/>
      <c r="AF260" s="112">
        <v>0</v>
      </c>
      <c r="AG260" s="106" t="e">
        <f t="shared" si="54"/>
        <v>#DIV/0!</v>
      </c>
      <c r="AH260" s="106"/>
      <c r="AI260" s="159" t="s">
        <v>798</v>
      </c>
      <c r="AJ260" s="159" t="s">
        <v>799</v>
      </c>
      <c r="AK260" s="159" t="s">
        <v>1445</v>
      </c>
      <c r="AL260" s="159"/>
      <c r="AM260" s="159"/>
      <c r="AN260" s="159" t="s">
        <v>252</v>
      </c>
      <c r="AO260" s="159"/>
      <c r="AP260" s="160">
        <v>110</v>
      </c>
      <c r="AQ260" s="160">
        <v>100</v>
      </c>
      <c r="AR260" s="160">
        <v>0</v>
      </c>
      <c r="AS260" s="160">
        <v>210</v>
      </c>
      <c r="AT260" s="161" t="e">
        <f t="shared" si="59"/>
        <v>#DIV/0!</v>
      </c>
      <c r="AU260" s="160">
        <v>150</v>
      </c>
      <c r="AV260" s="161" t="s">
        <v>1157</v>
      </c>
      <c r="AW260" s="161" t="s">
        <v>1123</v>
      </c>
      <c r="AX260" s="161" t="s">
        <v>1224</v>
      </c>
      <c r="AZ260" s="427" t="e">
        <f t="shared" si="60"/>
        <v>#DIV/0!</v>
      </c>
      <c r="BA260" s="163"/>
    </row>
    <row r="261" spans="1:53" x14ac:dyDescent="0.25">
      <c r="A261" s="114" t="s">
        <v>794</v>
      </c>
      <c r="B261" s="76" t="s">
        <v>795</v>
      </c>
      <c r="C261" s="98" t="s">
        <v>1455</v>
      </c>
      <c r="D261" s="115" t="s">
        <v>23</v>
      </c>
      <c r="E261" s="115">
        <v>1.45125716806352E-3</v>
      </c>
      <c r="F261" s="100"/>
      <c r="G261" s="108"/>
      <c r="H261" s="109" t="s">
        <v>1455</v>
      </c>
      <c r="I261" s="109" t="s">
        <v>23</v>
      </c>
      <c r="J261" s="109">
        <v>5.910895456550507E-4</v>
      </c>
      <c r="K261" s="109"/>
      <c r="L261" s="109"/>
      <c r="M261" s="109" t="s">
        <v>1455</v>
      </c>
      <c r="N261" s="109" t="s">
        <v>23</v>
      </c>
      <c r="O261" s="110">
        <v>8.6016762240846939E-4</v>
      </c>
      <c r="P261" s="111">
        <v>1.9056603773584906</v>
      </c>
      <c r="Q261" s="110">
        <v>28</v>
      </c>
      <c r="R261" s="110">
        <v>15</v>
      </c>
      <c r="S261" s="110">
        <v>43</v>
      </c>
      <c r="T261" s="110">
        <v>187</v>
      </c>
      <c r="U261" s="110"/>
      <c r="V261" s="110">
        <v>3</v>
      </c>
      <c r="W261" s="110">
        <v>42</v>
      </c>
      <c r="X261" s="110">
        <v>17</v>
      </c>
      <c r="Y261" s="110">
        <v>0</v>
      </c>
      <c r="Z261" s="110">
        <v>0</v>
      </c>
      <c r="AA261" s="110"/>
      <c r="AB261" s="112">
        <v>62</v>
      </c>
      <c r="AC261" s="110"/>
      <c r="AD261" s="111">
        <v>1.1698113207547169</v>
      </c>
      <c r="AE261" s="110"/>
      <c r="AF261" s="112">
        <v>0</v>
      </c>
      <c r="AG261" s="106" t="e">
        <f t="shared" si="54"/>
        <v>#DIV/0!</v>
      </c>
      <c r="AH261" s="106"/>
      <c r="AI261" s="159" t="s">
        <v>800</v>
      </c>
      <c r="AJ261" s="159" t="s">
        <v>801</v>
      </c>
      <c r="AK261" s="159" t="s">
        <v>1446</v>
      </c>
      <c r="AL261" s="159"/>
      <c r="AM261" s="159"/>
      <c r="AN261" s="159" t="s">
        <v>261</v>
      </c>
      <c r="AO261" s="159"/>
      <c r="AP261" s="160">
        <v>90</v>
      </c>
      <c r="AQ261" s="160">
        <v>50</v>
      </c>
      <c r="AR261" s="160">
        <v>0</v>
      </c>
      <c r="AS261" s="160">
        <v>150</v>
      </c>
      <c r="AT261" s="161" t="e">
        <f t="shared" si="59"/>
        <v>#DIV/0!</v>
      </c>
      <c r="AU261" s="160">
        <v>240</v>
      </c>
      <c r="AV261" s="161" t="s">
        <v>1153</v>
      </c>
      <c r="AW261" s="161" t="s">
        <v>1123</v>
      </c>
      <c r="AX261" s="161" t="s">
        <v>1447</v>
      </c>
      <c r="AZ261" s="427" t="e">
        <f t="shared" si="60"/>
        <v>#DIV/0!</v>
      </c>
      <c r="BA261" s="163"/>
    </row>
    <row r="262" spans="1:53" x14ac:dyDescent="0.25">
      <c r="A262" s="114" t="s">
        <v>796</v>
      </c>
      <c r="B262" s="76" t="s">
        <v>797</v>
      </c>
      <c r="C262" s="98" t="s">
        <v>1456</v>
      </c>
      <c r="D262" s="115" t="s">
        <v>36</v>
      </c>
      <c r="E262" s="115">
        <v>1.0268133379168098E-2</v>
      </c>
      <c r="F262" s="100"/>
      <c r="G262" s="108"/>
      <c r="H262" s="109" t="s">
        <v>1456</v>
      </c>
      <c r="I262" s="109" t="s">
        <v>36</v>
      </c>
      <c r="J262" s="109">
        <v>7.1949123410106567E-3</v>
      </c>
      <c r="K262" s="109"/>
      <c r="L262" s="109"/>
      <c r="M262" s="109" t="s">
        <v>1456</v>
      </c>
      <c r="N262" s="109" t="s">
        <v>36</v>
      </c>
      <c r="O262" s="110">
        <v>3.0732210381574426E-3</v>
      </c>
      <c r="P262" s="111">
        <v>0.65789473684210531</v>
      </c>
      <c r="Q262" s="110">
        <v>2</v>
      </c>
      <c r="R262" s="110">
        <v>8</v>
      </c>
      <c r="S262" s="110">
        <v>9</v>
      </c>
      <c r="T262" s="110">
        <v>44</v>
      </c>
      <c r="U262" s="110"/>
      <c r="V262" s="110">
        <v>0</v>
      </c>
      <c r="W262" s="110">
        <v>3</v>
      </c>
      <c r="X262" s="110">
        <v>0</v>
      </c>
      <c r="Y262" s="110">
        <v>0</v>
      </c>
      <c r="Z262" s="110">
        <v>0</v>
      </c>
      <c r="AA262" s="110"/>
      <c r="AB262" s="112">
        <v>3</v>
      </c>
      <c r="AC262" s="110"/>
      <c r="AD262" s="111">
        <v>7.8947368421052627E-2</v>
      </c>
      <c r="AE262" s="110"/>
      <c r="AF262" s="112">
        <v>0</v>
      </c>
      <c r="AG262" s="106" t="e">
        <f t="shared" si="54"/>
        <v>#DIV/0!</v>
      </c>
      <c r="AH262" s="106"/>
      <c r="AI262" s="159" t="s">
        <v>802</v>
      </c>
      <c r="AJ262" s="159" t="s">
        <v>803</v>
      </c>
      <c r="AK262" s="159" t="s">
        <v>1448</v>
      </c>
      <c r="AL262" s="159"/>
      <c r="AM262" s="159"/>
      <c r="AN262" s="159" t="s">
        <v>294</v>
      </c>
      <c r="AO262" s="159"/>
      <c r="AP262" s="160">
        <v>110</v>
      </c>
      <c r="AQ262" s="160">
        <v>10</v>
      </c>
      <c r="AR262" s="160">
        <v>0</v>
      </c>
      <c r="AS262" s="160">
        <v>120</v>
      </c>
      <c r="AT262" s="161" t="e">
        <f t="shared" si="59"/>
        <v>#DIV/0!</v>
      </c>
      <c r="AU262" s="160">
        <v>150</v>
      </c>
      <c r="AV262" s="161" t="s">
        <v>1123</v>
      </c>
      <c r="AW262" s="161" t="s">
        <v>1123</v>
      </c>
      <c r="AX262" s="161" t="s">
        <v>1147</v>
      </c>
      <c r="AZ262" s="427" t="e">
        <f t="shared" si="60"/>
        <v>#DIV/0!</v>
      </c>
      <c r="BA262" s="163"/>
    </row>
    <row r="263" spans="1:53" x14ac:dyDescent="0.25">
      <c r="A263" s="114" t="s">
        <v>798</v>
      </c>
      <c r="B263" s="76" t="s">
        <v>799</v>
      </c>
      <c r="C263" s="98" t="s">
        <v>1457</v>
      </c>
      <c r="D263" s="115" t="s">
        <v>40</v>
      </c>
      <c r="E263" s="115">
        <v>1.2688524590163935E-3</v>
      </c>
      <c r="F263" s="100"/>
      <c r="G263" s="108"/>
      <c r="H263" s="109" t="s">
        <v>1457</v>
      </c>
      <c r="I263" s="109" t="s">
        <v>40</v>
      </c>
      <c r="J263" s="109">
        <v>5.6721311475409837E-4</v>
      </c>
      <c r="K263" s="109"/>
      <c r="L263" s="109"/>
      <c r="M263" s="109" t="s">
        <v>1457</v>
      </c>
      <c r="N263" s="109" t="s">
        <v>40</v>
      </c>
      <c r="O263" s="110">
        <v>7.016393442622951E-4</v>
      </c>
      <c r="P263" s="111">
        <v>0.83720930232558144</v>
      </c>
      <c r="Q263" s="110">
        <v>15</v>
      </c>
      <c r="R263" s="110">
        <v>5</v>
      </c>
      <c r="S263" s="110">
        <v>3</v>
      </c>
      <c r="T263" s="110">
        <v>59</v>
      </c>
      <c r="U263" s="110"/>
      <c r="V263" s="110">
        <v>1</v>
      </c>
      <c r="W263" s="110">
        <v>0</v>
      </c>
      <c r="X263" s="110">
        <v>4</v>
      </c>
      <c r="Y263" s="110">
        <v>0</v>
      </c>
      <c r="Z263" s="110">
        <v>1</v>
      </c>
      <c r="AA263" s="110"/>
      <c r="AB263" s="112">
        <v>6</v>
      </c>
      <c r="AC263" s="110"/>
      <c r="AD263" s="111">
        <v>0.13953488372093023</v>
      </c>
      <c r="AE263" s="110"/>
      <c r="AF263" s="112">
        <v>0</v>
      </c>
      <c r="AG263" s="106" t="e">
        <f t="shared" si="54"/>
        <v>#DIV/0!</v>
      </c>
      <c r="AH263" s="106"/>
      <c r="AI263" s="159"/>
      <c r="AJ263" s="159"/>
      <c r="AK263" s="159"/>
      <c r="AL263" s="159"/>
      <c r="AM263" s="159"/>
      <c r="AN263" s="159"/>
      <c r="AO263" s="159"/>
      <c r="AP263" s="161"/>
      <c r="AQ263" s="161"/>
      <c r="AR263" s="161"/>
      <c r="AS263" s="161"/>
      <c r="AT263" s="161"/>
      <c r="AU263" s="161"/>
      <c r="AV263" s="162" t="s">
        <v>394</v>
      </c>
      <c r="AW263" s="162" t="s">
        <v>394</v>
      </c>
      <c r="AX263" s="162" t="s">
        <v>394</v>
      </c>
      <c r="BA263" s="163"/>
    </row>
    <row r="264" spans="1:53" x14ac:dyDescent="0.25">
      <c r="A264" s="114" t="s">
        <v>800</v>
      </c>
      <c r="B264" s="76" t="s">
        <v>801</v>
      </c>
      <c r="C264" s="98" t="s">
        <v>1460</v>
      </c>
      <c r="D264" s="115" t="s">
        <v>73</v>
      </c>
      <c r="E264" s="115">
        <v>3.2779845405095905E-3</v>
      </c>
      <c r="F264" s="100"/>
      <c r="G264" s="108"/>
      <c r="H264" s="109" t="s">
        <v>1460</v>
      </c>
      <c r="I264" s="109" t="s">
        <v>73</v>
      </c>
      <c r="J264" s="109">
        <v>1.5688519896936732E-3</v>
      </c>
      <c r="K264" s="109"/>
      <c r="L264" s="109"/>
      <c r="M264" s="109" t="s">
        <v>1460</v>
      </c>
      <c r="N264" s="109" t="s">
        <v>73</v>
      </c>
      <c r="O264" s="110">
        <v>1.7091325508159175E-3</v>
      </c>
      <c r="P264" s="111">
        <v>0.20754716981132076</v>
      </c>
      <c r="Q264" s="110">
        <v>18</v>
      </c>
      <c r="R264" s="110">
        <v>2</v>
      </c>
      <c r="S264" s="110">
        <v>1</v>
      </c>
      <c r="T264" s="110">
        <v>32</v>
      </c>
      <c r="U264" s="110"/>
      <c r="V264" s="110">
        <v>0</v>
      </c>
      <c r="W264" s="110">
        <v>0</v>
      </c>
      <c r="X264" s="110">
        <v>4</v>
      </c>
      <c r="Y264" s="110">
        <v>0</v>
      </c>
      <c r="Z264" s="110">
        <v>0</v>
      </c>
      <c r="AA264" s="110"/>
      <c r="AB264" s="112">
        <v>4</v>
      </c>
      <c r="AC264" s="110"/>
      <c r="AD264" s="111">
        <v>7.5471698113207544E-2</v>
      </c>
      <c r="AE264" s="110"/>
      <c r="AF264" s="112">
        <v>0</v>
      </c>
      <c r="AG264" s="106" t="e">
        <f t="shared" si="54"/>
        <v>#DIV/0!</v>
      </c>
      <c r="AH264" s="106"/>
      <c r="AI264" s="159"/>
      <c r="AJ264" s="159"/>
      <c r="AK264" s="159"/>
      <c r="AL264" s="159"/>
      <c r="AM264" s="159"/>
      <c r="AN264" s="159"/>
      <c r="AO264" s="159"/>
      <c r="AP264" s="161"/>
      <c r="AQ264" s="161"/>
      <c r="AR264" s="161"/>
      <c r="AS264" s="161"/>
      <c r="AT264" s="161"/>
      <c r="AU264" s="161"/>
      <c r="AV264" s="162" t="s">
        <v>394</v>
      </c>
      <c r="AW264" s="162" t="s">
        <v>394</v>
      </c>
      <c r="AX264" s="162" t="s">
        <v>394</v>
      </c>
      <c r="BA264" s="163"/>
    </row>
    <row r="265" spans="1:53" x14ac:dyDescent="0.25">
      <c r="A265" s="114" t="s">
        <v>802</v>
      </c>
      <c r="B265" s="76" t="s">
        <v>803</v>
      </c>
      <c r="C265" s="98" t="s">
        <v>1462</v>
      </c>
      <c r="D265" s="115" t="s">
        <v>84</v>
      </c>
      <c r="E265" s="115">
        <v>6.7561728395061724E-3</v>
      </c>
      <c r="F265" s="100"/>
      <c r="G265" s="108"/>
      <c r="H265" s="109" t="s">
        <v>1462</v>
      </c>
      <c r="I265" s="109" t="s">
        <v>84</v>
      </c>
      <c r="J265" s="109">
        <v>4.0339506172839502E-3</v>
      </c>
      <c r="K265" s="109"/>
      <c r="L265" s="109"/>
      <c r="M265" s="109" t="s">
        <v>1462</v>
      </c>
      <c r="N265" s="109" t="s">
        <v>84</v>
      </c>
      <c r="O265" s="110">
        <v>2.7253086419753085E-3</v>
      </c>
      <c r="P265" s="111">
        <v>1.0384615384615385</v>
      </c>
      <c r="Q265" s="110">
        <v>34</v>
      </c>
      <c r="R265" s="110">
        <v>12</v>
      </c>
      <c r="S265" s="110">
        <v>10</v>
      </c>
      <c r="T265" s="110">
        <v>110</v>
      </c>
      <c r="U265" s="110"/>
      <c r="V265" s="110">
        <v>0</v>
      </c>
      <c r="W265" s="110">
        <v>0</v>
      </c>
      <c r="X265" s="110">
        <v>1</v>
      </c>
      <c r="Y265" s="110">
        <v>14</v>
      </c>
      <c r="Z265" s="110">
        <v>8</v>
      </c>
      <c r="AA265" s="110"/>
      <c r="AB265" s="112">
        <v>23</v>
      </c>
      <c r="AC265" s="110"/>
      <c r="AD265" s="111">
        <v>0.44230769230769229</v>
      </c>
      <c r="AE265" s="110"/>
      <c r="AF265" s="112">
        <v>3</v>
      </c>
      <c r="AG265" s="106" t="e">
        <f t="shared" si="54"/>
        <v>#DIV/0!</v>
      </c>
      <c r="AH265" s="106"/>
      <c r="AI265" s="159"/>
      <c r="AJ265" s="159" t="s">
        <v>804</v>
      </c>
      <c r="AK265" s="159" t="s">
        <v>1449</v>
      </c>
      <c r="AL265" s="159" t="s">
        <v>1450</v>
      </c>
      <c r="AM265" s="159"/>
      <c r="AN265" s="159"/>
      <c r="AO265" s="159"/>
      <c r="AP265" s="160">
        <v>9170</v>
      </c>
      <c r="AQ265" s="160">
        <v>5910</v>
      </c>
      <c r="AR265" s="160">
        <v>30</v>
      </c>
      <c r="AS265" s="160">
        <v>15110</v>
      </c>
      <c r="AT265" s="161" t="e">
        <f t="shared" ref="AT265" si="61">AS265/VLOOKUP(AN265,$D$18:$G$436,4,FALSE)</f>
        <v>#N/A</v>
      </c>
      <c r="AU265" s="160">
        <v>13100</v>
      </c>
      <c r="AV265" s="161" t="s">
        <v>1451</v>
      </c>
      <c r="AW265" s="161" t="s">
        <v>1119</v>
      </c>
      <c r="AX265" s="161" t="s">
        <v>1452</v>
      </c>
      <c r="AZ265" s="427" t="e">
        <f>AX265/VLOOKUP(AN265,$D$18:$G$436,4,FALSE)</f>
        <v>#N/A</v>
      </c>
      <c r="BA265" s="163"/>
    </row>
    <row r="266" spans="1:53" x14ac:dyDescent="0.25">
      <c r="A266" s="113"/>
      <c r="B266" s="76"/>
      <c r="C266" s="97" t="s">
        <v>1464</v>
      </c>
      <c r="D266" s="98" t="s">
        <v>98</v>
      </c>
      <c r="E266" s="99">
        <v>4.495628782784129E-3</v>
      </c>
      <c r="F266" s="100"/>
      <c r="G266" s="108"/>
      <c r="H266" s="109" t="s">
        <v>1464</v>
      </c>
      <c r="I266" s="109" t="s">
        <v>98</v>
      </c>
      <c r="J266" s="109">
        <v>2.8917283120376597E-3</v>
      </c>
      <c r="K266" s="109"/>
      <c r="L266" s="109"/>
      <c r="M266" s="109" t="s">
        <v>1464</v>
      </c>
      <c r="N266" s="109" t="s">
        <v>98</v>
      </c>
      <c r="O266" s="110">
        <v>1.6072629455279085E-3</v>
      </c>
      <c r="P266" s="111" t="s">
        <v>394</v>
      </c>
      <c r="Q266" s="110" t="s">
        <v>394</v>
      </c>
      <c r="R266" s="110" t="s">
        <v>394</v>
      </c>
      <c r="S266" s="110" t="s">
        <v>394</v>
      </c>
      <c r="T266" s="110" t="s">
        <v>394</v>
      </c>
      <c r="U266" s="110"/>
      <c r="V266" s="110" t="s">
        <v>394</v>
      </c>
      <c r="W266" s="110" t="s">
        <v>394</v>
      </c>
      <c r="X266" s="110" t="s">
        <v>394</v>
      </c>
      <c r="Y266" s="110" t="s">
        <v>394</v>
      </c>
      <c r="Z266" s="110" t="s">
        <v>394</v>
      </c>
      <c r="AA266" s="110"/>
      <c r="AB266" s="112" t="s">
        <v>394</v>
      </c>
      <c r="AC266" s="110"/>
      <c r="AD266" s="111" t="s">
        <v>394</v>
      </c>
      <c r="AE266" s="110"/>
      <c r="AF266" s="112" t="s">
        <v>394</v>
      </c>
      <c r="AG266" s="106" t="e">
        <f t="shared" si="54"/>
        <v>#VALUE!</v>
      </c>
      <c r="AH266" s="106"/>
      <c r="AI266" s="159"/>
      <c r="AJ266" s="159"/>
      <c r="AK266" s="159"/>
      <c r="AL266" s="159"/>
      <c r="AM266" s="159"/>
      <c r="AN266" s="159"/>
      <c r="AO266" s="159"/>
      <c r="AP266" s="161"/>
      <c r="AQ266" s="161"/>
      <c r="AR266" s="161"/>
      <c r="AS266" s="161"/>
      <c r="AT266" s="161"/>
      <c r="AU266" s="161"/>
      <c r="AV266" s="162" t="s">
        <v>394</v>
      </c>
      <c r="AW266" s="162" t="s">
        <v>394</v>
      </c>
      <c r="AX266" s="162" t="s">
        <v>394</v>
      </c>
      <c r="BA266" s="163"/>
    </row>
    <row r="267" spans="1:53" x14ac:dyDescent="0.25">
      <c r="A267" s="95">
        <v>5</v>
      </c>
      <c r="B267" s="96" t="s">
        <v>804</v>
      </c>
      <c r="C267" s="97" t="s">
        <v>1465</v>
      </c>
      <c r="D267" s="98" t="s">
        <v>114</v>
      </c>
      <c r="E267" s="99">
        <v>6.2244472256987905E-3</v>
      </c>
      <c r="F267" s="100"/>
      <c r="G267" s="101"/>
      <c r="H267" s="102" t="s">
        <v>1465</v>
      </c>
      <c r="I267" s="102" t="s">
        <v>114</v>
      </c>
      <c r="J267" s="102">
        <v>2.1443471005423444E-3</v>
      </c>
      <c r="K267" s="102"/>
      <c r="L267" s="102"/>
      <c r="M267" s="102" t="s">
        <v>1465</v>
      </c>
      <c r="N267" s="102" t="s">
        <v>114</v>
      </c>
      <c r="O267" s="103">
        <v>4.0801001251564457E-3</v>
      </c>
      <c r="P267" s="104">
        <v>2.976714915040906</v>
      </c>
      <c r="Q267" s="103">
        <v>1680</v>
      </c>
      <c r="R267" s="103">
        <v>3910</v>
      </c>
      <c r="S267" s="103">
        <v>8100</v>
      </c>
      <c r="T267" s="103">
        <v>23150</v>
      </c>
      <c r="U267" s="103"/>
      <c r="V267" s="103">
        <v>890</v>
      </c>
      <c r="W267" s="103">
        <v>2210</v>
      </c>
      <c r="X267" s="103">
        <v>3620</v>
      </c>
      <c r="Y267" s="103">
        <v>27160</v>
      </c>
      <c r="Z267" s="103">
        <v>5170</v>
      </c>
      <c r="AA267" s="103"/>
      <c r="AB267" s="105">
        <v>39030</v>
      </c>
      <c r="AC267" s="103"/>
      <c r="AD267" s="104">
        <v>12.281308999370673</v>
      </c>
      <c r="AE267" s="103"/>
      <c r="AF267" s="105">
        <v>1060</v>
      </c>
      <c r="AG267" s="106" t="e">
        <f t="shared" si="54"/>
        <v>#DIV/0!</v>
      </c>
      <c r="AH267" s="106"/>
      <c r="AI267" s="159" t="s">
        <v>838</v>
      </c>
      <c r="AJ267" s="159" t="s">
        <v>839</v>
      </c>
      <c r="AK267" s="159" t="s">
        <v>1453</v>
      </c>
      <c r="AL267" s="159"/>
      <c r="AM267" s="159"/>
      <c r="AN267" s="159" t="s">
        <v>13</v>
      </c>
      <c r="AO267" s="159"/>
      <c r="AP267" s="160">
        <v>90</v>
      </c>
      <c r="AQ267" s="160">
        <v>90</v>
      </c>
      <c r="AR267" s="160">
        <v>0</v>
      </c>
      <c r="AS267" s="160">
        <v>190</v>
      </c>
      <c r="AT267" s="161" t="e">
        <f t="shared" ref="AT267:AT299" si="62">AS267/VLOOKUP(AN267,$D$18:$G$436,4,FALSE)</f>
        <v>#DIV/0!</v>
      </c>
      <c r="AU267" s="160">
        <v>170</v>
      </c>
      <c r="AV267" s="161" t="s">
        <v>1190</v>
      </c>
      <c r="AW267" s="161" t="s">
        <v>1123</v>
      </c>
      <c r="AX267" s="161" t="s">
        <v>1182</v>
      </c>
      <c r="AZ267" s="427" t="e">
        <f t="shared" ref="AZ267:AZ299" si="63">AX267/VLOOKUP(AN267,$D$18:$G$436,4,FALSE)</f>
        <v>#DIV/0!</v>
      </c>
      <c r="BA267" s="163"/>
    </row>
    <row r="268" spans="1:53" x14ac:dyDescent="0.25">
      <c r="A268" s="76"/>
      <c r="B268" s="76"/>
      <c r="C268" s="98" t="s">
        <v>1470</v>
      </c>
      <c r="D268" s="98" t="s">
        <v>124</v>
      </c>
      <c r="E268" s="99">
        <v>6.1280487804878051E-3</v>
      </c>
      <c r="F268" s="100"/>
      <c r="G268" s="108"/>
      <c r="H268" s="109" t="s">
        <v>1470</v>
      </c>
      <c r="I268" s="109" t="s">
        <v>124</v>
      </c>
      <c r="J268" s="109">
        <v>3.6367595818815332E-3</v>
      </c>
      <c r="K268" s="109"/>
      <c r="L268" s="109"/>
      <c r="M268" s="109" t="s">
        <v>1470</v>
      </c>
      <c r="N268" s="109" t="s">
        <v>124</v>
      </c>
      <c r="O268" s="110">
        <v>2.4912891986062719E-3</v>
      </c>
      <c r="P268" s="111" t="s">
        <v>394</v>
      </c>
      <c r="Q268" s="110" t="s">
        <v>394</v>
      </c>
      <c r="R268" s="110" t="s">
        <v>394</v>
      </c>
      <c r="S268" s="110" t="s">
        <v>394</v>
      </c>
      <c r="T268" s="110" t="s">
        <v>394</v>
      </c>
      <c r="U268" s="110"/>
      <c r="V268" s="110" t="s">
        <v>394</v>
      </c>
      <c r="W268" s="110" t="s">
        <v>394</v>
      </c>
      <c r="X268" s="110" t="s">
        <v>394</v>
      </c>
      <c r="Y268" s="110" t="s">
        <v>394</v>
      </c>
      <c r="Z268" s="110" t="s">
        <v>394</v>
      </c>
      <c r="AA268" s="110"/>
      <c r="AB268" s="112" t="s">
        <v>394</v>
      </c>
      <c r="AC268" s="110"/>
      <c r="AD268" s="111" t="s">
        <v>394</v>
      </c>
      <c r="AE268" s="110"/>
      <c r="AF268" s="112" t="s">
        <v>394</v>
      </c>
      <c r="AG268" s="106" t="e">
        <f t="shared" si="54"/>
        <v>#VALUE!</v>
      </c>
      <c r="AH268" s="106"/>
      <c r="AI268" s="159" t="s">
        <v>840</v>
      </c>
      <c r="AJ268" s="159" t="s">
        <v>841</v>
      </c>
      <c r="AK268" s="159" t="s">
        <v>1454</v>
      </c>
      <c r="AL268" s="159"/>
      <c r="AM268" s="159"/>
      <c r="AN268" s="159" t="s">
        <v>15</v>
      </c>
      <c r="AO268" s="159"/>
      <c r="AP268" s="160">
        <v>1150</v>
      </c>
      <c r="AQ268" s="160">
        <v>1200</v>
      </c>
      <c r="AR268" s="160">
        <v>0</v>
      </c>
      <c r="AS268" s="160">
        <v>2350</v>
      </c>
      <c r="AT268" s="161" t="e">
        <f t="shared" si="62"/>
        <v>#DIV/0!</v>
      </c>
      <c r="AU268" s="160">
        <v>510</v>
      </c>
      <c r="AV268" s="161" t="s">
        <v>1239</v>
      </c>
      <c r="AW268" s="161" t="s">
        <v>1123</v>
      </c>
      <c r="AX268" s="161" t="s">
        <v>1437</v>
      </c>
      <c r="AZ268" s="427" t="e">
        <f t="shared" si="63"/>
        <v>#DIV/0!</v>
      </c>
      <c r="BA268" s="163"/>
    </row>
    <row r="269" spans="1:53" x14ac:dyDescent="0.25">
      <c r="A269" s="96"/>
      <c r="B269" s="96" t="s">
        <v>806</v>
      </c>
      <c r="C269" s="98" t="s">
        <v>1471</v>
      </c>
      <c r="D269" s="97" t="s">
        <v>129</v>
      </c>
      <c r="E269" s="99">
        <v>7.2044866264020708E-4</v>
      </c>
      <c r="F269" s="100"/>
      <c r="G269" s="108"/>
      <c r="H269" s="109" t="s">
        <v>1471</v>
      </c>
      <c r="I269" s="109" t="s">
        <v>129</v>
      </c>
      <c r="J269" s="109">
        <v>4.357204486626402E-4</v>
      </c>
      <c r="K269" s="109"/>
      <c r="L269" s="109"/>
      <c r="M269" s="109" t="s">
        <v>1471</v>
      </c>
      <c r="N269" s="109" t="s">
        <v>129</v>
      </c>
      <c r="O269" s="110">
        <v>2.8472821397756688E-4</v>
      </c>
      <c r="P269" s="111" t="s">
        <v>394</v>
      </c>
      <c r="Q269" s="110" t="s">
        <v>394</v>
      </c>
      <c r="R269" s="110" t="s">
        <v>394</v>
      </c>
      <c r="S269" s="110" t="s">
        <v>394</v>
      </c>
      <c r="T269" s="110" t="s">
        <v>394</v>
      </c>
      <c r="U269" s="110"/>
      <c r="V269" s="110" t="s">
        <v>394</v>
      </c>
      <c r="W269" s="110" t="s">
        <v>394</v>
      </c>
      <c r="X269" s="110" t="s">
        <v>394</v>
      </c>
      <c r="Y269" s="110" t="s">
        <v>394</v>
      </c>
      <c r="Z269" s="110" t="s">
        <v>394</v>
      </c>
      <c r="AA269" s="110"/>
      <c r="AB269" s="112" t="s">
        <v>394</v>
      </c>
      <c r="AC269" s="110"/>
      <c r="AD269" s="111" t="s">
        <v>394</v>
      </c>
      <c r="AE269" s="110"/>
      <c r="AF269" s="112" t="s">
        <v>394</v>
      </c>
      <c r="AG269" s="106" t="e">
        <f t="shared" si="54"/>
        <v>#VALUE!</v>
      </c>
      <c r="AH269" s="106"/>
      <c r="AI269" s="159" t="s">
        <v>842</v>
      </c>
      <c r="AJ269" s="159" t="s">
        <v>843</v>
      </c>
      <c r="AK269" s="159" t="s">
        <v>1455</v>
      </c>
      <c r="AL269" s="159"/>
      <c r="AM269" s="159"/>
      <c r="AN269" s="159" t="s">
        <v>23</v>
      </c>
      <c r="AO269" s="159"/>
      <c r="AP269" s="160">
        <v>50</v>
      </c>
      <c r="AQ269" s="160">
        <v>50</v>
      </c>
      <c r="AR269" s="160">
        <v>0</v>
      </c>
      <c r="AS269" s="160">
        <v>100</v>
      </c>
      <c r="AT269" s="161" t="e">
        <f t="shared" si="62"/>
        <v>#DIV/0!</v>
      </c>
      <c r="AU269" s="160">
        <v>110</v>
      </c>
      <c r="AV269" s="161" t="s">
        <v>1207</v>
      </c>
      <c r="AW269" s="161" t="s">
        <v>1123</v>
      </c>
      <c r="AX269" s="161" t="s">
        <v>1260</v>
      </c>
      <c r="AZ269" s="427" t="e">
        <f t="shared" si="63"/>
        <v>#DIV/0!</v>
      </c>
      <c r="BA269" s="163"/>
    </row>
    <row r="270" spans="1:53" x14ac:dyDescent="0.25">
      <c r="A270" s="114" t="s">
        <v>808</v>
      </c>
      <c r="B270" s="76" t="s">
        <v>809</v>
      </c>
      <c r="C270" s="98" t="s">
        <v>1472</v>
      </c>
      <c r="D270" s="115" t="s">
        <v>132</v>
      </c>
      <c r="E270" s="115">
        <v>3.4890846418996553E-3</v>
      </c>
      <c r="F270" s="100"/>
      <c r="G270" s="108"/>
      <c r="H270" s="109" t="s">
        <v>1472</v>
      </c>
      <c r="I270" s="109" t="s">
        <v>132</v>
      </c>
      <c r="J270" s="109">
        <v>1.6315587897357334E-3</v>
      </c>
      <c r="K270" s="109"/>
      <c r="L270" s="109"/>
      <c r="M270" s="109" t="s">
        <v>1472</v>
      </c>
      <c r="N270" s="109" t="s">
        <v>132</v>
      </c>
      <c r="O270" s="110">
        <v>1.8536959019532747E-3</v>
      </c>
      <c r="P270" s="111">
        <v>0.94230769230769229</v>
      </c>
      <c r="Q270" s="110">
        <v>20</v>
      </c>
      <c r="R270" s="110">
        <v>17</v>
      </c>
      <c r="S270" s="110">
        <v>26</v>
      </c>
      <c r="T270" s="110">
        <v>161</v>
      </c>
      <c r="U270" s="110"/>
      <c r="V270" s="110">
        <v>16</v>
      </c>
      <c r="W270" s="110">
        <v>101</v>
      </c>
      <c r="X270" s="110">
        <v>49</v>
      </c>
      <c r="Y270" s="110">
        <v>220</v>
      </c>
      <c r="Z270" s="110">
        <v>282</v>
      </c>
      <c r="AA270" s="110"/>
      <c r="AB270" s="112">
        <v>668</v>
      </c>
      <c r="AC270" s="110"/>
      <c r="AD270" s="111">
        <v>6.4230769230769234</v>
      </c>
      <c r="AE270" s="110"/>
      <c r="AF270" s="112">
        <v>88</v>
      </c>
      <c r="AG270" s="106" t="e">
        <f t="shared" si="54"/>
        <v>#DIV/0!</v>
      </c>
      <c r="AH270" s="106"/>
      <c r="AI270" s="159" t="s">
        <v>844</v>
      </c>
      <c r="AJ270" s="159" t="s">
        <v>845</v>
      </c>
      <c r="AK270" s="159" t="s">
        <v>1456</v>
      </c>
      <c r="AL270" s="159"/>
      <c r="AM270" s="159"/>
      <c r="AN270" s="159" t="s">
        <v>36</v>
      </c>
      <c r="AO270" s="159"/>
      <c r="AP270" s="161" t="s">
        <v>551</v>
      </c>
      <c r="AQ270" s="161" t="s">
        <v>551</v>
      </c>
      <c r="AR270" s="161" t="s">
        <v>551</v>
      </c>
      <c r="AS270" s="161" t="s">
        <v>551</v>
      </c>
      <c r="AT270" s="161" t="e">
        <f t="shared" si="62"/>
        <v>#VALUE!</v>
      </c>
      <c r="AU270" s="161" t="s">
        <v>551</v>
      </c>
      <c r="AV270" s="161" t="s">
        <v>551</v>
      </c>
      <c r="AW270" s="161" t="s">
        <v>551</v>
      </c>
      <c r="AX270" s="161" t="s">
        <v>551</v>
      </c>
      <c r="AZ270" s="427" t="e">
        <f t="shared" si="63"/>
        <v>#VALUE!</v>
      </c>
      <c r="BA270" s="163"/>
    </row>
    <row r="271" spans="1:53" x14ac:dyDescent="0.25">
      <c r="A271" s="114" t="s">
        <v>810</v>
      </c>
      <c r="B271" s="76" t="s">
        <v>811</v>
      </c>
      <c r="C271" s="98" t="s">
        <v>1473</v>
      </c>
      <c r="D271" s="115" t="s">
        <v>135</v>
      </c>
      <c r="E271" s="115">
        <v>7.4316939890710382E-3</v>
      </c>
      <c r="F271" s="100"/>
      <c r="G271" s="108"/>
      <c r="H271" s="109" t="s">
        <v>1473</v>
      </c>
      <c r="I271" s="109" t="s">
        <v>135</v>
      </c>
      <c r="J271" s="109">
        <v>3.9722572509457753E-3</v>
      </c>
      <c r="K271" s="109"/>
      <c r="L271" s="109"/>
      <c r="M271" s="109" t="s">
        <v>1473</v>
      </c>
      <c r="N271" s="109" t="s">
        <v>135</v>
      </c>
      <c r="O271" s="110">
        <v>3.4636401849516604E-3</v>
      </c>
      <c r="P271" s="111">
        <v>2</v>
      </c>
      <c r="Q271" s="110">
        <v>0</v>
      </c>
      <c r="R271" s="110">
        <v>3</v>
      </c>
      <c r="S271" s="110">
        <v>1</v>
      </c>
      <c r="T271" s="110">
        <v>14</v>
      </c>
      <c r="U271" s="110"/>
      <c r="V271" s="110">
        <v>0</v>
      </c>
      <c r="W271" s="110">
        <v>0</v>
      </c>
      <c r="X271" s="110">
        <v>0</v>
      </c>
      <c r="Y271" s="110">
        <v>0</v>
      </c>
      <c r="Z271" s="110">
        <v>17</v>
      </c>
      <c r="AA271" s="110"/>
      <c r="AB271" s="112">
        <v>17</v>
      </c>
      <c r="AC271" s="110"/>
      <c r="AD271" s="111">
        <v>3.4</v>
      </c>
      <c r="AE271" s="110"/>
      <c r="AF271" s="112">
        <v>0</v>
      </c>
      <c r="AG271" s="106" t="e">
        <f t="shared" si="54"/>
        <v>#DIV/0!</v>
      </c>
      <c r="AH271" s="106"/>
      <c r="AI271" s="159" t="s">
        <v>846</v>
      </c>
      <c r="AJ271" s="159" t="s">
        <v>847</v>
      </c>
      <c r="AK271" s="159" t="s">
        <v>1457</v>
      </c>
      <c r="AL271" s="159"/>
      <c r="AM271" s="159"/>
      <c r="AN271" s="159" t="s">
        <v>40</v>
      </c>
      <c r="AO271" s="159"/>
      <c r="AP271" s="161" t="s">
        <v>551</v>
      </c>
      <c r="AQ271" s="161" t="s">
        <v>551</v>
      </c>
      <c r="AR271" s="160">
        <v>0</v>
      </c>
      <c r="AS271" s="160">
        <v>440</v>
      </c>
      <c r="AT271" s="161" t="e">
        <f t="shared" si="62"/>
        <v>#DIV/0!</v>
      </c>
      <c r="AU271" s="161" t="s">
        <v>551</v>
      </c>
      <c r="AV271" s="161" t="s">
        <v>551</v>
      </c>
      <c r="AW271" s="161" t="s">
        <v>1123</v>
      </c>
      <c r="AX271" s="161" t="s">
        <v>1164</v>
      </c>
      <c r="AZ271" s="427" t="e">
        <f t="shared" si="63"/>
        <v>#DIV/0!</v>
      </c>
      <c r="BA271" s="163"/>
    </row>
    <row r="272" spans="1:53" x14ac:dyDescent="0.25">
      <c r="A272" s="114" t="s">
        <v>812</v>
      </c>
      <c r="B272" s="76" t="s">
        <v>813</v>
      </c>
      <c r="C272" s="98" t="s">
        <v>1479</v>
      </c>
      <c r="D272" s="115" t="s">
        <v>144</v>
      </c>
      <c r="E272" s="115">
        <v>3.6923076923076922E-3</v>
      </c>
      <c r="F272" s="100"/>
      <c r="G272" s="108"/>
      <c r="H272" s="109" t="s">
        <v>1479</v>
      </c>
      <c r="I272" s="109" t="s">
        <v>144</v>
      </c>
      <c r="J272" s="109">
        <v>1.4423076923076924E-3</v>
      </c>
      <c r="K272" s="109"/>
      <c r="L272" s="109"/>
      <c r="M272" s="109" t="s">
        <v>1479</v>
      </c>
      <c r="N272" s="109" t="s">
        <v>144</v>
      </c>
      <c r="O272" s="110">
        <v>2.2435897435897434E-3</v>
      </c>
      <c r="P272" s="111">
        <v>7.3409090909090908</v>
      </c>
      <c r="Q272" s="110">
        <v>118</v>
      </c>
      <c r="R272" s="110">
        <v>176</v>
      </c>
      <c r="S272" s="110">
        <v>313</v>
      </c>
      <c r="T272" s="110">
        <v>1253</v>
      </c>
      <c r="U272" s="110"/>
      <c r="V272" s="110">
        <v>8</v>
      </c>
      <c r="W272" s="110">
        <v>386</v>
      </c>
      <c r="X272" s="110">
        <v>99</v>
      </c>
      <c r="Y272" s="110">
        <v>878</v>
      </c>
      <c r="Z272" s="110">
        <v>13</v>
      </c>
      <c r="AA272" s="110"/>
      <c r="AB272" s="112">
        <v>1384</v>
      </c>
      <c r="AC272" s="110"/>
      <c r="AD272" s="111">
        <v>15.727272727272727</v>
      </c>
      <c r="AE272" s="110"/>
      <c r="AF272" s="112">
        <v>0</v>
      </c>
      <c r="AG272" s="106" t="e">
        <f t="shared" si="54"/>
        <v>#DIV/0!</v>
      </c>
      <c r="AH272" s="106"/>
      <c r="AI272" s="159" t="s">
        <v>808</v>
      </c>
      <c r="AJ272" s="159" t="s">
        <v>809</v>
      </c>
      <c r="AK272" s="159" t="s">
        <v>1458</v>
      </c>
      <c r="AL272" s="159"/>
      <c r="AM272" s="159"/>
      <c r="AN272" s="159" t="s">
        <v>48</v>
      </c>
      <c r="AO272" s="159"/>
      <c r="AP272" s="160">
        <v>110</v>
      </c>
      <c r="AQ272" s="160">
        <v>30</v>
      </c>
      <c r="AR272" s="160">
        <v>0</v>
      </c>
      <c r="AS272" s="160">
        <v>140</v>
      </c>
      <c r="AT272" s="161" t="e">
        <f t="shared" si="62"/>
        <v>#DIV/0!</v>
      </c>
      <c r="AU272" s="160">
        <v>270</v>
      </c>
      <c r="AV272" s="161" t="s">
        <v>1195</v>
      </c>
      <c r="AW272" s="161" t="s">
        <v>1123</v>
      </c>
      <c r="AX272" s="161" t="s">
        <v>1293</v>
      </c>
      <c r="AZ272" s="427" t="e">
        <f t="shared" si="63"/>
        <v>#DIV/0!</v>
      </c>
      <c r="BA272" s="163"/>
    </row>
    <row r="273" spans="1:53" x14ac:dyDescent="0.25">
      <c r="A273" s="114" t="s">
        <v>814</v>
      </c>
      <c r="B273" s="76" t="s">
        <v>815</v>
      </c>
      <c r="C273" s="98" t="s">
        <v>1482</v>
      </c>
      <c r="D273" s="115" t="s">
        <v>165</v>
      </c>
      <c r="E273" s="115">
        <v>5.6457376212353241E-3</v>
      </c>
      <c r="F273" s="100"/>
      <c r="G273" s="108"/>
      <c r="H273" s="109" t="s">
        <v>1482</v>
      </c>
      <c r="I273" s="109" t="s">
        <v>165</v>
      </c>
      <c r="J273" s="109">
        <v>3.037263910158244E-3</v>
      </c>
      <c r="K273" s="109"/>
      <c r="L273" s="109"/>
      <c r="M273" s="109" t="s">
        <v>1482</v>
      </c>
      <c r="N273" s="109" t="s">
        <v>165</v>
      </c>
      <c r="O273" s="110">
        <v>2.6135783563042371E-3</v>
      </c>
      <c r="P273" s="111">
        <v>2.0259740259740258</v>
      </c>
      <c r="Q273" s="110">
        <v>28</v>
      </c>
      <c r="R273" s="110">
        <v>38</v>
      </c>
      <c r="S273" s="110">
        <v>50</v>
      </c>
      <c r="T273" s="110">
        <v>272</v>
      </c>
      <c r="U273" s="110"/>
      <c r="V273" s="110">
        <v>26</v>
      </c>
      <c r="W273" s="110">
        <v>2</v>
      </c>
      <c r="X273" s="110">
        <v>135</v>
      </c>
      <c r="Y273" s="110">
        <v>714</v>
      </c>
      <c r="Z273" s="110">
        <v>0</v>
      </c>
      <c r="AA273" s="110"/>
      <c r="AB273" s="112">
        <v>877</v>
      </c>
      <c r="AC273" s="110"/>
      <c r="AD273" s="111">
        <v>11.38961038961039</v>
      </c>
      <c r="AE273" s="110"/>
      <c r="AF273" s="112">
        <v>11</v>
      </c>
      <c r="AG273" s="106" t="e">
        <f t="shared" si="54"/>
        <v>#DIV/0!</v>
      </c>
      <c r="AH273" s="106"/>
      <c r="AI273" s="159" t="s">
        <v>810</v>
      </c>
      <c r="AJ273" s="159" t="s">
        <v>811</v>
      </c>
      <c r="AK273" s="159" t="s">
        <v>1459</v>
      </c>
      <c r="AL273" s="159"/>
      <c r="AM273" s="159"/>
      <c r="AN273" s="159" t="s">
        <v>64</v>
      </c>
      <c r="AO273" s="159"/>
      <c r="AP273" s="160">
        <v>0</v>
      </c>
      <c r="AQ273" s="160">
        <v>0</v>
      </c>
      <c r="AR273" s="160">
        <v>0</v>
      </c>
      <c r="AS273" s="160">
        <v>0</v>
      </c>
      <c r="AT273" s="161" t="e">
        <f t="shared" si="62"/>
        <v>#DIV/0!</v>
      </c>
      <c r="AU273" s="160">
        <v>30</v>
      </c>
      <c r="AV273" s="161" t="s">
        <v>1123</v>
      </c>
      <c r="AW273" s="161" t="s">
        <v>1123</v>
      </c>
      <c r="AX273" s="161" t="s">
        <v>1199</v>
      </c>
      <c r="AZ273" s="427" t="e">
        <f t="shared" si="63"/>
        <v>#DIV/0!</v>
      </c>
      <c r="BA273" s="163"/>
    </row>
    <row r="274" spans="1:53" x14ac:dyDescent="0.25">
      <c r="A274" s="114" t="s">
        <v>816</v>
      </c>
      <c r="B274" s="76" t="s">
        <v>817</v>
      </c>
      <c r="C274" s="98" t="s">
        <v>1484</v>
      </c>
      <c r="D274" s="115" t="s">
        <v>204</v>
      </c>
      <c r="E274" s="115">
        <v>4.3728813559322033E-3</v>
      </c>
      <c r="F274" s="100"/>
      <c r="G274" s="108"/>
      <c r="H274" s="109" t="s">
        <v>1484</v>
      </c>
      <c r="I274" s="109" t="s">
        <v>204</v>
      </c>
      <c r="J274" s="109">
        <v>2.4858757062146894E-3</v>
      </c>
      <c r="K274" s="109"/>
      <c r="L274" s="109"/>
      <c r="M274" s="109" t="s">
        <v>1484</v>
      </c>
      <c r="N274" s="109" t="s">
        <v>204</v>
      </c>
      <c r="O274" s="110">
        <v>1.8870056497175141E-3</v>
      </c>
      <c r="P274" s="111">
        <v>3.6979166666666665</v>
      </c>
      <c r="Q274" s="110">
        <v>87</v>
      </c>
      <c r="R274" s="110">
        <v>63</v>
      </c>
      <c r="S274" s="110">
        <v>164</v>
      </c>
      <c r="T274" s="110">
        <v>669</v>
      </c>
      <c r="U274" s="110"/>
      <c r="V274" s="110">
        <v>15</v>
      </c>
      <c r="W274" s="110">
        <v>167</v>
      </c>
      <c r="X274" s="110">
        <v>93</v>
      </c>
      <c r="Y274" s="110">
        <v>2372</v>
      </c>
      <c r="Z274" s="110">
        <v>900</v>
      </c>
      <c r="AA274" s="110"/>
      <c r="AB274" s="112">
        <v>3547</v>
      </c>
      <c r="AC274" s="110"/>
      <c r="AD274" s="111">
        <v>36.947916666666664</v>
      </c>
      <c r="AE274" s="110"/>
      <c r="AF274" s="112" t="s">
        <v>1821</v>
      </c>
      <c r="AG274" s="106" t="e">
        <f t="shared" si="54"/>
        <v>#VALUE!</v>
      </c>
      <c r="AH274" s="106"/>
      <c r="AI274" s="159" t="s">
        <v>848</v>
      </c>
      <c r="AJ274" s="159" t="s">
        <v>849</v>
      </c>
      <c r="AK274" s="159" t="s">
        <v>1460</v>
      </c>
      <c r="AL274" s="159"/>
      <c r="AM274" s="159"/>
      <c r="AN274" s="159" t="s">
        <v>73</v>
      </c>
      <c r="AO274" s="159"/>
      <c r="AP274" s="160">
        <v>250</v>
      </c>
      <c r="AQ274" s="160">
        <v>200</v>
      </c>
      <c r="AR274" s="160">
        <v>0</v>
      </c>
      <c r="AS274" s="160">
        <v>450</v>
      </c>
      <c r="AT274" s="161" t="e">
        <f t="shared" si="62"/>
        <v>#DIV/0!</v>
      </c>
      <c r="AU274" s="160">
        <v>550</v>
      </c>
      <c r="AV274" s="161" t="s">
        <v>1317</v>
      </c>
      <c r="AW274" s="161" t="s">
        <v>1123</v>
      </c>
      <c r="AX274" s="161" t="s">
        <v>1461</v>
      </c>
      <c r="AZ274" s="427" t="e">
        <f t="shared" si="63"/>
        <v>#DIV/0!</v>
      </c>
      <c r="BA274" s="163"/>
    </row>
    <row r="275" spans="1:53" x14ac:dyDescent="0.25">
      <c r="A275" s="114" t="s">
        <v>818</v>
      </c>
      <c r="B275" s="76" t="s">
        <v>819</v>
      </c>
      <c r="C275" s="98" t="s">
        <v>1486</v>
      </c>
      <c r="D275" s="115" t="s">
        <v>209</v>
      </c>
      <c r="E275" s="115">
        <v>3.4281027884089667E-3</v>
      </c>
      <c r="F275" s="100"/>
      <c r="G275" s="108"/>
      <c r="H275" s="109" t="s">
        <v>1486</v>
      </c>
      <c r="I275" s="109" t="s">
        <v>209</v>
      </c>
      <c r="J275" s="109">
        <v>1.1262985237834883E-3</v>
      </c>
      <c r="K275" s="109"/>
      <c r="L275" s="109"/>
      <c r="M275" s="109" t="s">
        <v>1486</v>
      </c>
      <c r="N275" s="109" t="s">
        <v>209</v>
      </c>
      <c r="O275" s="110">
        <v>2.3072717331875342E-3</v>
      </c>
      <c r="P275" s="111">
        <v>2.3103448275862069</v>
      </c>
      <c r="Q275" s="110">
        <v>10</v>
      </c>
      <c r="R275" s="110">
        <v>74</v>
      </c>
      <c r="S275" s="110">
        <v>126</v>
      </c>
      <c r="T275" s="110">
        <v>411</v>
      </c>
      <c r="U275" s="110"/>
      <c r="V275" s="110">
        <v>0</v>
      </c>
      <c r="W275" s="110">
        <v>76</v>
      </c>
      <c r="X275" s="110">
        <v>0</v>
      </c>
      <c r="Y275" s="110">
        <v>484</v>
      </c>
      <c r="Z275" s="110">
        <v>254</v>
      </c>
      <c r="AA275" s="110"/>
      <c r="AB275" s="112">
        <v>814</v>
      </c>
      <c r="AC275" s="110"/>
      <c r="AD275" s="111">
        <v>9.3563218390804597</v>
      </c>
      <c r="AE275" s="110"/>
      <c r="AF275" s="112" t="s">
        <v>1821</v>
      </c>
      <c r="AG275" s="106" t="e">
        <f t="shared" si="54"/>
        <v>#VALUE!</v>
      </c>
      <c r="AH275" s="106"/>
      <c r="AI275" s="159" t="s">
        <v>850</v>
      </c>
      <c r="AJ275" s="159" t="s">
        <v>851</v>
      </c>
      <c r="AK275" s="159" t="s">
        <v>1462</v>
      </c>
      <c r="AL275" s="159"/>
      <c r="AM275" s="159"/>
      <c r="AN275" s="159" t="s">
        <v>84</v>
      </c>
      <c r="AO275" s="159"/>
      <c r="AP275" s="160">
        <v>220</v>
      </c>
      <c r="AQ275" s="160">
        <v>180</v>
      </c>
      <c r="AR275" s="160">
        <v>0</v>
      </c>
      <c r="AS275" s="160">
        <v>390</v>
      </c>
      <c r="AT275" s="161" t="e">
        <f t="shared" si="62"/>
        <v>#DIV/0!</v>
      </c>
      <c r="AU275" s="160">
        <v>170</v>
      </c>
      <c r="AV275" s="161" t="s">
        <v>1160</v>
      </c>
      <c r="AW275" s="161" t="s">
        <v>1123</v>
      </c>
      <c r="AX275" s="161" t="s">
        <v>1463</v>
      </c>
      <c r="AZ275" s="427" t="e">
        <f t="shared" si="63"/>
        <v>#DIV/0!</v>
      </c>
      <c r="BA275" s="163"/>
    </row>
    <row r="276" spans="1:53" x14ac:dyDescent="0.25">
      <c r="A276" s="114" t="s">
        <v>820</v>
      </c>
      <c r="B276" s="76" t="s">
        <v>821</v>
      </c>
      <c r="C276" s="98" t="s">
        <v>1488</v>
      </c>
      <c r="D276" s="115" t="s">
        <v>264</v>
      </c>
      <c r="E276" s="115">
        <v>1.5814954276492739E-3</v>
      </c>
      <c r="F276" s="100"/>
      <c r="G276" s="108"/>
      <c r="H276" s="109" t="s">
        <v>1488</v>
      </c>
      <c r="I276" s="109" t="s">
        <v>264</v>
      </c>
      <c r="J276" s="109">
        <v>8.9833243679397529E-4</v>
      </c>
      <c r="K276" s="109"/>
      <c r="L276" s="109"/>
      <c r="M276" s="109" t="s">
        <v>1488</v>
      </c>
      <c r="N276" s="109" t="s">
        <v>264</v>
      </c>
      <c r="O276" s="110">
        <v>6.831629908552986E-4</v>
      </c>
      <c r="P276" s="111">
        <v>2.9310344827586206</v>
      </c>
      <c r="Q276" s="110">
        <v>69</v>
      </c>
      <c r="R276" s="110">
        <v>284</v>
      </c>
      <c r="S276" s="110">
        <v>433</v>
      </c>
      <c r="T276" s="110">
        <v>1041</v>
      </c>
      <c r="U276" s="110"/>
      <c r="V276" s="110">
        <v>66</v>
      </c>
      <c r="W276" s="110">
        <v>36</v>
      </c>
      <c r="X276" s="110">
        <v>0</v>
      </c>
      <c r="Y276" s="110">
        <v>892</v>
      </c>
      <c r="Z276" s="110">
        <v>0</v>
      </c>
      <c r="AA276" s="110"/>
      <c r="AB276" s="112">
        <v>994</v>
      </c>
      <c r="AC276" s="110"/>
      <c r="AD276" s="111">
        <v>11.425287356321839</v>
      </c>
      <c r="AE276" s="110"/>
      <c r="AF276" s="112">
        <v>0</v>
      </c>
      <c r="AG276" s="106" t="e">
        <f t="shared" si="54"/>
        <v>#DIV/0!</v>
      </c>
      <c r="AH276" s="106"/>
      <c r="AI276" s="159" t="s">
        <v>852</v>
      </c>
      <c r="AJ276" s="159" t="s">
        <v>853</v>
      </c>
      <c r="AK276" s="159" t="s">
        <v>1464</v>
      </c>
      <c r="AL276" s="159"/>
      <c r="AM276" s="159"/>
      <c r="AN276" s="159" t="s">
        <v>98</v>
      </c>
      <c r="AO276" s="159"/>
      <c r="AP276" s="160">
        <v>120</v>
      </c>
      <c r="AQ276" s="160">
        <v>810</v>
      </c>
      <c r="AR276" s="160">
        <v>0</v>
      </c>
      <c r="AS276" s="160">
        <v>940</v>
      </c>
      <c r="AT276" s="161" t="e">
        <f t="shared" si="62"/>
        <v>#DIV/0!</v>
      </c>
      <c r="AU276" s="160">
        <v>150</v>
      </c>
      <c r="AV276" s="161" t="s">
        <v>1163</v>
      </c>
      <c r="AW276" s="161" t="s">
        <v>1123</v>
      </c>
      <c r="AX276" s="161" t="s">
        <v>1176</v>
      </c>
      <c r="AZ276" s="427" t="e">
        <f t="shared" si="63"/>
        <v>#DIV/0!</v>
      </c>
      <c r="BA276" s="163"/>
    </row>
    <row r="277" spans="1:53" x14ac:dyDescent="0.25">
      <c r="A277" s="114" t="s">
        <v>822</v>
      </c>
      <c r="B277" s="76" t="s">
        <v>823</v>
      </c>
      <c r="C277" s="98" t="s">
        <v>1492</v>
      </c>
      <c r="D277" s="115" t="s">
        <v>289</v>
      </c>
      <c r="E277" s="115">
        <v>9.1491119372160267E-3</v>
      </c>
      <c r="F277" s="100"/>
      <c r="G277" s="108"/>
      <c r="H277" s="109" t="s">
        <v>1492</v>
      </c>
      <c r="I277" s="109" t="s">
        <v>289</v>
      </c>
      <c r="J277" s="109">
        <v>6.2288310615448159E-3</v>
      </c>
      <c r="K277" s="109"/>
      <c r="L277" s="109"/>
      <c r="M277" s="109" t="s">
        <v>1492</v>
      </c>
      <c r="N277" s="109" t="s">
        <v>289</v>
      </c>
      <c r="O277" s="110">
        <v>2.9202808756712104E-3</v>
      </c>
      <c r="P277" s="111">
        <v>5.1652892561983474</v>
      </c>
      <c r="Q277" s="110">
        <v>63</v>
      </c>
      <c r="R277" s="110">
        <v>59</v>
      </c>
      <c r="S277" s="110">
        <v>120</v>
      </c>
      <c r="T277" s="110">
        <v>867</v>
      </c>
      <c r="U277" s="110"/>
      <c r="V277" s="110">
        <v>2</v>
      </c>
      <c r="W277" s="110">
        <v>255</v>
      </c>
      <c r="X277" s="110">
        <v>6</v>
      </c>
      <c r="Y277" s="110">
        <v>1162</v>
      </c>
      <c r="Z277" s="110">
        <v>174</v>
      </c>
      <c r="AA277" s="110"/>
      <c r="AB277" s="112">
        <v>1599</v>
      </c>
      <c r="AC277" s="110"/>
      <c r="AD277" s="111">
        <v>13.214876033057852</v>
      </c>
      <c r="AE277" s="110"/>
      <c r="AF277" s="112">
        <v>55</v>
      </c>
      <c r="AG277" s="106" t="e">
        <f t="shared" si="54"/>
        <v>#DIV/0!</v>
      </c>
      <c r="AH277" s="106"/>
      <c r="AI277" s="159" t="s">
        <v>854</v>
      </c>
      <c r="AJ277" s="159" t="s">
        <v>855</v>
      </c>
      <c r="AK277" s="159" t="s">
        <v>1465</v>
      </c>
      <c r="AL277" s="159"/>
      <c r="AM277" s="159"/>
      <c r="AN277" s="159" t="s">
        <v>114</v>
      </c>
      <c r="AO277" s="159"/>
      <c r="AP277" s="160">
        <v>1020</v>
      </c>
      <c r="AQ277" s="160">
        <v>280</v>
      </c>
      <c r="AR277" s="160">
        <v>0</v>
      </c>
      <c r="AS277" s="160">
        <v>1300</v>
      </c>
      <c r="AT277" s="161" t="e">
        <f t="shared" si="62"/>
        <v>#DIV/0!</v>
      </c>
      <c r="AU277" s="160">
        <v>330</v>
      </c>
      <c r="AV277" s="161" t="s">
        <v>1182</v>
      </c>
      <c r="AW277" s="161" t="s">
        <v>1123</v>
      </c>
      <c r="AX277" s="161" t="s">
        <v>1466</v>
      </c>
      <c r="AZ277" s="427" t="e">
        <f t="shared" si="63"/>
        <v>#DIV/0!</v>
      </c>
      <c r="BA277" s="163"/>
    </row>
    <row r="278" spans="1:53" x14ac:dyDescent="0.25">
      <c r="A278" s="114" t="s">
        <v>824</v>
      </c>
      <c r="B278" s="76" t="s">
        <v>825</v>
      </c>
      <c r="C278" s="98"/>
      <c r="D278" s="115"/>
      <c r="E278" s="115"/>
      <c r="F278" s="100"/>
      <c r="G278" s="108"/>
      <c r="H278" s="109"/>
      <c r="I278" s="109"/>
      <c r="J278" s="109"/>
      <c r="K278" s="109"/>
      <c r="L278" s="109"/>
      <c r="M278" s="109"/>
      <c r="N278" s="109"/>
      <c r="O278" s="110"/>
      <c r="P278" s="111">
        <v>5.6071428571428568</v>
      </c>
      <c r="Q278" s="110">
        <v>53</v>
      </c>
      <c r="R278" s="110">
        <v>73</v>
      </c>
      <c r="S278" s="110">
        <v>133</v>
      </c>
      <c r="T278" s="110">
        <v>887</v>
      </c>
      <c r="U278" s="110"/>
      <c r="V278" s="110">
        <v>97</v>
      </c>
      <c r="W278" s="110">
        <v>240</v>
      </c>
      <c r="X278" s="110">
        <v>365</v>
      </c>
      <c r="Y278" s="110">
        <v>544</v>
      </c>
      <c r="Z278" s="110">
        <v>0</v>
      </c>
      <c r="AA278" s="110"/>
      <c r="AB278" s="112">
        <v>1246</v>
      </c>
      <c r="AC278" s="110"/>
      <c r="AD278" s="111">
        <v>11.125</v>
      </c>
      <c r="AE278" s="110"/>
      <c r="AF278" s="112">
        <v>37</v>
      </c>
      <c r="AG278" s="106" t="e">
        <f t="shared" si="54"/>
        <v>#DIV/0!</v>
      </c>
      <c r="AH278" s="106"/>
      <c r="AI278" s="159" t="s">
        <v>812</v>
      </c>
      <c r="AJ278" s="159" t="s">
        <v>813</v>
      </c>
      <c r="AK278" s="159" t="s">
        <v>1467</v>
      </c>
      <c r="AL278" s="159"/>
      <c r="AM278" s="159"/>
      <c r="AN278" s="159" t="s">
        <v>116</v>
      </c>
      <c r="AO278" s="159"/>
      <c r="AP278" s="160">
        <v>520</v>
      </c>
      <c r="AQ278" s="160">
        <v>180</v>
      </c>
      <c r="AR278" s="160">
        <v>0</v>
      </c>
      <c r="AS278" s="160">
        <v>710</v>
      </c>
      <c r="AT278" s="161" t="e">
        <f t="shared" si="62"/>
        <v>#DIV/0!</v>
      </c>
      <c r="AU278" s="160">
        <v>540</v>
      </c>
      <c r="AV278" s="161" t="s">
        <v>1151</v>
      </c>
      <c r="AW278" s="161" t="s">
        <v>1123</v>
      </c>
      <c r="AX278" s="161" t="s">
        <v>1265</v>
      </c>
      <c r="AZ278" s="427" t="e">
        <f t="shared" si="63"/>
        <v>#DIV/0!</v>
      </c>
      <c r="BA278" s="163"/>
    </row>
    <row r="279" spans="1:53" x14ac:dyDescent="0.25">
      <c r="A279" s="114" t="s">
        <v>826</v>
      </c>
      <c r="B279" s="76" t="s">
        <v>827</v>
      </c>
      <c r="C279" s="98" t="s">
        <v>1495</v>
      </c>
      <c r="D279" s="115" t="s">
        <v>877</v>
      </c>
      <c r="E279" s="115" t="e">
        <v>#N/A</v>
      </c>
      <c r="F279" s="100"/>
      <c r="G279" s="108"/>
      <c r="H279" s="109" t="s">
        <v>1495</v>
      </c>
      <c r="I279" s="109" t="s">
        <v>877</v>
      </c>
      <c r="J279" s="109" t="e">
        <v>#N/A</v>
      </c>
      <c r="K279" s="109"/>
      <c r="L279" s="109"/>
      <c r="M279" s="109" t="s">
        <v>1495</v>
      </c>
      <c r="N279" s="109" t="s">
        <v>877</v>
      </c>
      <c r="O279" s="110" t="e">
        <v>#N/A</v>
      </c>
      <c r="P279" s="111">
        <v>1.0210526315789474</v>
      </c>
      <c r="Q279" s="110">
        <v>51</v>
      </c>
      <c r="R279" s="110">
        <v>87</v>
      </c>
      <c r="S279" s="110">
        <v>343</v>
      </c>
      <c r="T279" s="110">
        <v>578</v>
      </c>
      <c r="U279" s="110"/>
      <c r="V279" s="110">
        <v>40</v>
      </c>
      <c r="W279" s="110">
        <v>0</v>
      </c>
      <c r="X279" s="110">
        <v>51</v>
      </c>
      <c r="Y279" s="110">
        <v>1864</v>
      </c>
      <c r="Z279" s="110">
        <v>1571</v>
      </c>
      <c r="AA279" s="110"/>
      <c r="AB279" s="112">
        <v>3526</v>
      </c>
      <c r="AC279" s="110"/>
      <c r="AD279" s="111">
        <v>37.11578947368421</v>
      </c>
      <c r="AE279" s="110"/>
      <c r="AF279" s="112">
        <v>1</v>
      </c>
      <c r="AG279" s="106" t="e">
        <f t="shared" si="54"/>
        <v>#DIV/0!</v>
      </c>
      <c r="AH279" s="106"/>
      <c r="AI279" s="159" t="s">
        <v>814</v>
      </c>
      <c r="AJ279" s="159" t="s">
        <v>815</v>
      </c>
      <c r="AK279" s="159" t="s">
        <v>1468</v>
      </c>
      <c r="AL279" s="159"/>
      <c r="AM279" s="159"/>
      <c r="AN279" s="159" t="s">
        <v>119</v>
      </c>
      <c r="AO279" s="159"/>
      <c r="AP279" s="160">
        <v>10</v>
      </c>
      <c r="AQ279" s="160">
        <v>10</v>
      </c>
      <c r="AR279" s="160">
        <v>0</v>
      </c>
      <c r="AS279" s="160">
        <v>20</v>
      </c>
      <c r="AT279" s="161" t="e">
        <f t="shared" si="62"/>
        <v>#DIV/0!</v>
      </c>
      <c r="AU279" s="160">
        <v>530</v>
      </c>
      <c r="AV279" s="161" t="s">
        <v>1123</v>
      </c>
      <c r="AW279" s="161" t="s">
        <v>1123</v>
      </c>
      <c r="AX279" s="161" t="s">
        <v>1293</v>
      </c>
      <c r="AZ279" s="427" t="e">
        <f t="shared" si="63"/>
        <v>#DIV/0!</v>
      </c>
      <c r="BA279" s="163"/>
    </row>
    <row r="280" spans="1:53" x14ac:dyDescent="0.25">
      <c r="A280" s="114" t="s">
        <v>828</v>
      </c>
      <c r="B280" s="76" t="s">
        <v>829</v>
      </c>
      <c r="C280" s="98" t="s">
        <v>1499</v>
      </c>
      <c r="D280" s="115" t="s">
        <v>32</v>
      </c>
      <c r="E280" s="115">
        <v>1.9013452914798206E-3</v>
      </c>
      <c r="F280" s="100"/>
      <c r="G280" s="108"/>
      <c r="H280" s="109" t="s">
        <v>1499</v>
      </c>
      <c r="I280" s="109" t="s">
        <v>32</v>
      </c>
      <c r="J280" s="109">
        <v>9.7757847533632282E-4</v>
      </c>
      <c r="K280" s="109"/>
      <c r="L280" s="109"/>
      <c r="M280" s="109" t="s">
        <v>1499</v>
      </c>
      <c r="N280" s="109" t="s">
        <v>32</v>
      </c>
      <c r="O280" s="110">
        <v>9.2376681614349775E-4</v>
      </c>
      <c r="P280" s="111">
        <v>3.9661016949152543</v>
      </c>
      <c r="Q280" s="110">
        <v>122</v>
      </c>
      <c r="R280" s="110">
        <v>111</v>
      </c>
      <c r="S280" s="110">
        <v>153</v>
      </c>
      <c r="T280" s="110">
        <v>854</v>
      </c>
      <c r="U280" s="110"/>
      <c r="V280" s="110">
        <v>25</v>
      </c>
      <c r="W280" s="110">
        <v>227</v>
      </c>
      <c r="X280" s="110">
        <v>135</v>
      </c>
      <c r="Y280" s="110">
        <v>342</v>
      </c>
      <c r="Z280" s="110">
        <v>21</v>
      </c>
      <c r="AA280" s="110"/>
      <c r="AB280" s="112">
        <v>750</v>
      </c>
      <c r="AC280" s="110"/>
      <c r="AD280" s="111">
        <v>6.3559322033898304</v>
      </c>
      <c r="AE280" s="110"/>
      <c r="AF280" s="112">
        <v>329</v>
      </c>
      <c r="AG280" s="106" t="e">
        <f t="shared" si="54"/>
        <v>#DIV/0!</v>
      </c>
      <c r="AH280" s="106"/>
      <c r="AI280" s="159" t="s">
        <v>816</v>
      </c>
      <c r="AJ280" s="159" t="s">
        <v>817</v>
      </c>
      <c r="AK280" s="159" t="s">
        <v>1469</v>
      </c>
      <c r="AL280" s="159"/>
      <c r="AM280" s="159"/>
      <c r="AN280" s="159" t="s">
        <v>121</v>
      </c>
      <c r="AO280" s="159"/>
      <c r="AP280" s="161" t="s">
        <v>551</v>
      </c>
      <c r="AQ280" s="161" t="s">
        <v>551</v>
      </c>
      <c r="AR280" s="161" t="s">
        <v>551</v>
      </c>
      <c r="AS280" s="161" t="s">
        <v>551</v>
      </c>
      <c r="AT280" s="161" t="e">
        <f t="shared" si="62"/>
        <v>#VALUE!</v>
      </c>
      <c r="AU280" s="161" t="s">
        <v>551</v>
      </c>
      <c r="AV280" s="161" t="s">
        <v>551</v>
      </c>
      <c r="AW280" s="161" t="s">
        <v>551</v>
      </c>
      <c r="AX280" s="161" t="s">
        <v>551</v>
      </c>
      <c r="AZ280" s="427" t="e">
        <f t="shared" si="63"/>
        <v>#VALUE!</v>
      </c>
      <c r="BA280" s="163"/>
    </row>
    <row r="281" spans="1:53" x14ac:dyDescent="0.25">
      <c r="A281" s="114" t="s">
        <v>830</v>
      </c>
      <c r="B281" s="76" t="s">
        <v>831</v>
      </c>
      <c r="C281" s="98" t="s">
        <v>1500</v>
      </c>
      <c r="D281" s="115" t="s">
        <v>38</v>
      </c>
      <c r="E281" s="115">
        <v>5.8816793893129767E-3</v>
      </c>
      <c r="F281" s="100"/>
      <c r="G281" s="108"/>
      <c r="H281" s="109" t="s">
        <v>1500</v>
      </c>
      <c r="I281" s="109" t="s">
        <v>38</v>
      </c>
      <c r="J281" s="109">
        <v>1.6068702290076336E-3</v>
      </c>
      <c r="K281" s="109"/>
      <c r="L281" s="109"/>
      <c r="M281" s="109" t="s">
        <v>1500</v>
      </c>
      <c r="N281" s="109" t="s">
        <v>38</v>
      </c>
      <c r="O281" s="110">
        <v>4.2748091603053437E-3</v>
      </c>
      <c r="P281" s="111">
        <v>7.8409090909090908</v>
      </c>
      <c r="Q281" s="110">
        <v>66</v>
      </c>
      <c r="R281" s="110">
        <v>66</v>
      </c>
      <c r="S281" s="110">
        <v>215</v>
      </c>
      <c r="T281" s="110">
        <v>1037</v>
      </c>
      <c r="U281" s="110"/>
      <c r="V281" s="110">
        <v>79</v>
      </c>
      <c r="W281" s="110">
        <v>0</v>
      </c>
      <c r="X281" s="110">
        <v>201</v>
      </c>
      <c r="Y281" s="110">
        <v>1619</v>
      </c>
      <c r="Z281" s="110">
        <v>0</v>
      </c>
      <c r="AA281" s="110"/>
      <c r="AB281" s="112">
        <v>1899</v>
      </c>
      <c r="AC281" s="110"/>
      <c r="AD281" s="111">
        <v>21.579545454545453</v>
      </c>
      <c r="AE281" s="110"/>
      <c r="AF281" s="112">
        <v>4</v>
      </c>
      <c r="AG281" s="106" t="e">
        <f t="shared" si="54"/>
        <v>#DIV/0!</v>
      </c>
      <c r="AH281" s="106"/>
      <c r="AI281" s="159" t="s">
        <v>856</v>
      </c>
      <c r="AJ281" s="159" t="s">
        <v>857</v>
      </c>
      <c r="AK281" s="159" t="s">
        <v>1470</v>
      </c>
      <c r="AL281" s="159"/>
      <c r="AM281" s="159"/>
      <c r="AN281" s="159" t="s">
        <v>124</v>
      </c>
      <c r="AO281" s="159"/>
      <c r="AP281" s="160">
        <v>110</v>
      </c>
      <c r="AQ281" s="160">
        <v>250</v>
      </c>
      <c r="AR281" s="160">
        <v>0</v>
      </c>
      <c r="AS281" s="160">
        <v>360</v>
      </c>
      <c r="AT281" s="161" t="e">
        <f t="shared" si="62"/>
        <v>#DIV/0!</v>
      </c>
      <c r="AU281" s="160">
        <v>290</v>
      </c>
      <c r="AV281" s="161" t="s">
        <v>1280</v>
      </c>
      <c r="AW281" s="161" t="s">
        <v>1123</v>
      </c>
      <c r="AX281" s="161" t="s">
        <v>1433</v>
      </c>
      <c r="AZ281" s="427" t="e">
        <f t="shared" si="63"/>
        <v>#DIV/0!</v>
      </c>
      <c r="BA281" s="163"/>
    </row>
    <row r="282" spans="1:53" x14ac:dyDescent="0.25">
      <c r="A282" s="114" t="s">
        <v>832</v>
      </c>
      <c r="B282" s="76" t="s">
        <v>833</v>
      </c>
      <c r="C282" s="98" t="s">
        <v>1501</v>
      </c>
      <c r="D282" s="115" t="s">
        <v>139</v>
      </c>
      <c r="E282" s="115">
        <v>6.4888248017303538E-4</v>
      </c>
      <c r="F282" s="100"/>
      <c r="G282" s="108"/>
      <c r="H282" s="109" t="s">
        <v>1501</v>
      </c>
      <c r="I282" s="109" t="s">
        <v>139</v>
      </c>
      <c r="J282" s="109">
        <v>6.4888248017303538E-4</v>
      </c>
      <c r="K282" s="109"/>
      <c r="L282" s="109"/>
      <c r="M282" s="109" t="s">
        <v>1501</v>
      </c>
      <c r="N282" s="109" t="s">
        <v>139</v>
      </c>
      <c r="O282" s="110">
        <v>0</v>
      </c>
      <c r="P282" s="111">
        <v>3.4079999999999999</v>
      </c>
      <c r="Q282" s="110">
        <v>30</v>
      </c>
      <c r="R282" s="110">
        <v>132</v>
      </c>
      <c r="S282" s="110">
        <v>762</v>
      </c>
      <c r="T282" s="110">
        <v>1350</v>
      </c>
      <c r="U282" s="110"/>
      <c r="V282" s="110">
        <v>44</v>
      </c>
      <c r="W282" s="110">
        <v>147</v>
      </c>
      <c r="X282" s="110">
        <v>117</v>
      </c>
      <c r="Y282" s="110">
        <v>115</v>
      </c>
      <c r="Z282" s="110">
        <v>1</v>
      </c>
      <c r="AA282" s="110"/>
      <c r="AB282" s="112">
        <v>424</v>
      </c>
      <c r="AC282" s="110"/>
      <c r="AD282" s="111">
        <v>3.3919999999999999</v>
      </c>
      <c r="AE282" s="110"/>
      <c r="AF282" s="112">
        <v>9</v>
      </c>
      <c r="AG282" s="106" t="e">
        <f t="shared" si="54"/>
        <v>#DIV/0!</v>
      </c>
      <c r="AH282" s="106"/>
      <c r="AI282" s="159" t="s">
        <v>858</v>
      </c>
      <c r="AJ282" s="159" t="s">
        <v>859</v>
      </c>
      <c r="AK282" s="159" t="s">
        <v>1471</v>
      </c>
      <c r="AL282" s="159"/>
      <c r="AM282" s="159"/>
      <c r="AN282" s="159" t="s">
        <v>129</v>
      </c>
      <c r="AO282" s="159"/>
      <c r="AP282" s="160">
        <v>190</v>
      </c>
      <c r="AQ282" s="160">
        <v>190</v>
      </c>
      <c r="AR282" s="160">
        <v>0</v>
      </c>
      <c r="AS282" s="160">
        <v>380</v>
      </c>
      <c r="AT282" s="161" t="e">
        <f t="shared" si="62"/>
        <v>#DIV/0!</v>
      </c>
      <c r="AU282" s="160">
        <v>200</v>
      </c>
      <c r="AV282" s="161" t="s">
        <v>1153</v>
      </c>
      <c r="AW282" s="161" t="s">
        <v>1123</v>
      </c>
      <c r="AX282" s="161" t="s">
        <v>1207</v>
      </c>
      <c r="AZ282" s="427" t="e">
        <f t="shared" si="63"/>
        <v>#DIV/0!</v>
      </c>
      <c r="BA282" s="163"/>
    </row>
    <row r="283" spans="1:53" x14ac:dyDescent="0.25">
      <c r="A283" s="114" t="s">
        <v>834</v>
      </c>
      <c r="B283" s="76" t="s">
        <v>835</v>
      </c>
      <c r="C283" s="98" t="s">
        <v>1502</v>
      </c>
      <c r="D283" s="115" t="s">
        <v>162</v>
      </c>
      <c r="E283" s="115">
        <v>1.3129357087529048E-3</v>
      </c>
      <c r="F283" s="100"/>
      <c r="G283" s="108"/>
      <c r="H283" s="109" t="s">
        <v>1502</v>
      </c>
      <c r="I283" s="109" t="s">
        <v>162</v>
      </c>
      <c r="J283" s="109">
        <v>1.1425251742835012E-3</v>
      </c>
      <c r="K283" s="109"/>
      <c r="L283" s="109"/>
      <c r="M283" s="109" t="s">
        <v>1502</v>
      </c>
      <c r="N283" s="109" t="s">
        <v>162</v>
      </c>
      <c r="O283" s="110">
        <v>1.7041053446940357E-4</v>
      </c>
      <c r="P283" s="111">
        <v>3.5486725663716814</v>
      </c>
      <c r="Q283" s="110">
        <v>81</v>
      </c>
      <c r="R283" s="110">
        <v>165</v>
      </c>
      <c r="S283" s="110">
        <v>307</v>
      </c>
      <c r="T283" s="110">
        <v>954</v>
      </c>
      <c r="U283" s="110"/>
      <c r="V283" s="110">
        <v>153</v>
      </c>
      <c r="W283" s="110">
        <v>0</v>
      </c>
      <c r="X283" s="110">
        <v>105</v>
      </c>
      <c r="Y283" s="110">
        <v>1578</v>
      </c>
      <c r="Z283" s="110">
        <v>205</v>
      </c>
      <c r="AA283" s="110"/>
      <c r="AB283" s="112">
        <v>2041</v>
      </c>
      <c r="AC283" s="110"/>
      <c r="AD283" s="111">
        <v>18.061946902654867</v>
      </c>
      <c r="AE283" s="110"/>
      <c r="AF283" s="112">
        <v>123</v>
      </c>
      <c r="AG283" s="106" t="e">
        <f t="shared" si="54"/>
        <v>#DIV/0!</v>
      </c>
      <c r="AH283" s="106"/>
      <c r="AI283" s="159" t="s">
        <v>860</v>
      </c>
      <c r="AJ283" s="159" t="s">
        <v>861</v>
      </c>
      <c r="AK283" s="159" t="s">
        <v>1472</v>
      </c>
      <c r="AL283" s="159"/>
      <c r="AM283" s="159"/>
      <c r="AN283" s="159" t="s">
        <v>132</v>
      </c>
      <c r="AO283" s="159"/>
      <c r="AP283" s="160">
        <v>230</v>
      </c>
      <c r="AQ283" s="160">
        <v>210</v>
      </c>
      <c r="AR283" s="160">
        <v>20</v>
      </c>
      <c r="AS283" s="160">
        <v>460</v>
      </c>
      <c r="AT283" s="161" t="e">
        <f t="shared" si="62"/>
        <v>#DIV/0!</v>
      </c>
      <c r="AU283" s="160">
        <v>250</v>
      </c>
      <c r="AV283" s="161" t="s">
        <v>1147</v>
      </c>
      <c r="AW283" s="161" t="s">
        <v>1123</v>
      </c>
      <c r="AX283" s="161" t="s">
        <v>1191</v>
      </c>
      <c r="AZ283" s="427" t="e">
        <f t="shared" si="63"/>
        <v>#DIV/0!</v>
      </c>
      <c r="BA283" s="163"/>
    </row>
    <row r="284" spans="1:53" x14ac:dyDescent="0.25">
      <c r="A284" s="76"/>
      <c r="B284" s="76"/>
      <c r="C284" s="98" t="s">
        <v>1503</v>
      </c>
      <c r="D284" s="98" t="s">
        <v>170</v>
      </c>
      <c r="E284" s="99">
        <v>1.3285229202037352E-3</v>
      </c>
      <c r="F284" s="100"/>
      <c r="G284" s="108"/>
      <c r="H284" s="109" t="s">
        <v>1503</v>
      </c>
      <c r="I284" s="109" t="s">
        <v>170</v>
      </c>
      <c r="J284" s="109">
        <v>1.2181663837011884E-3</v>
      </c>
      <c r="K284" s="109"/>
      <c r="L284" s="109"/>
      <c r="M284" s="109" t="s">
        <v>1503</v>
      </c>
      <c r="N284" s="109" t="s">
        <v>170</v>
      </c>
      <c r="O284" s="110">
        <v>1.1035653650254669E-4</v>
      </c>
      <c r="P284" s="111" t="s">
        <v>394</v>
      </c>
      <c r="Q284" s="110" t="s">
        <v>394</v>
      </c>
      <c r="R284" s="110" t="s">
        <v>394</v>
      </c>
      <c r="S284" s="110" t="s">
        <v>394</v>
      </c>
      <c r="T284" s="110" t="s">
        <v>394</v>
      </c>
      <c r="U284" s="110"/>
      <c r="V284" s="110" t="s">
        <v>394</v>
      </c>
      <c r="W284" s="110" t="s">
        <v>394</v>
      </c>
      <c r="X284" s="110" t="s">
        <v>394</v>
      </c>
      <c r="Y284" s="110" t="s">
        <v>394</v>
      </c>
      <c r="Z284" s="110" t="s">
        <v>394</v>
      </c>
      <c r="AA284" s="110"/>
      <c r="AB284" s="112" t="s">
        <v>394</v>
      </c>
      <c r="AC284" s="110"/>
      <c r="AD284" s="111" t="s">
        <v>394</v>
      </c>
      <c r="AE284" s="110"/>
      <c r="AF284" s="112" t="s">
        <v>394</v>
      </c>
      <c r="AG284" s="106" t="e">
        <f t="shared" si="54"/>
        <v>#VALUE!</v>
      </c>
      <c r="AH284" s="106"/>
      <c r="AI284" s="159" t="s">
        <v>862</v>
      </c>
      <c r="AJ284" s="159" t="s">
        <v>863</v>
      </c>
      <c r="AK284" s="159" t="s">
        <v>1473</v>
      </c>
      <c r="AL284" s="159"/>
      <c r="AM284" s="159"/>
      <c r="AN284" s="159" t="s">
        <v>135</v>
      </c>
      <c r="AO284" s="159"/>
      <c r="AP284" s="160">
        <v>270</v>
      </c>
      <c r="AQ284" s="160">
        <v>130</v>
      </c>
      <c r="AR284" s="160">
        <v>0</v>
      </c>
      <c r="AS284" s="160">
        <v>400</v>
      </c>
      <c r="AT284" s="161" t="e">
        <f t="shared" si="62"/>
        <v>#DIV/0!</v>
      </c>
      <c r="AU284" s="160">
        <v>740</v>
      </c>
      <c r="AV284" s="161" t="s">
        <v>1474</v>
      </c>
      <c r="AW284" s="161" t="s">
        <v>1123</v>
      </c>
      <c r="AX284" s="161" t="s">
        <v>1475</v>
      </c>
      <c r="AZ284" s="427" t="e">
        <f t="shared" si="63"/>
        <v>#DIV/0!</v>
      </c>
      <c r="BA284" s="163"/>
    </row>
    <row r="285" spans="1:53" x14ac:dyDescent="0.25">
      <c r="A285" s="96"/>
      <c r="B285" s="96" t="s">
        <v>836</v>
      </c>
      <c r="C285" s="98" t="s">
        <v>1505</v>
      </c>
      <c r="D285" s="97" t="s">
        <v>200</v>
      </c>
      <c r="E285" s="99">
        <v>3.9591836734693877E-3</v>
      </c>
      <c r="F285" s="100"/>
      <c r="G285" s="108"/>
      <c r="H285" s="109" t="s">
        <v>1505</v>
      </c>
      <c r="I285" s="109" t="s">
        <v>200</v>
      </c>
      <c r="J285" s="109">
        <v>1.1173469387755102E-3</v>
      </c>
      <c r="K285" s="109"/>
      <c r="L285" s="109"/>
      <c r="M285" s="109" t="s">
        <v>1505</v>
      </c>
      <c r="N285" s="109" t="s">
        <v>200</v>
      </c>
      <c r="O285" s="110">
        <v>2.846938775510204E-3</v>
      </c>
      <c r="P285" s="111" t="s">
        <v>394</v>
      </c>
      <c r="Q285" s="110" t="s">
        <v>394</v>
      </c>
      <c r="R285" s="110" t="s">
        <v>394</v>
      </c>
      <c r="S285" s="110" t="s">
        <v>394</v>
      </c>
      <c r="T285" s="110" t="s">
        <v>394</v>
      </c>
      <c r="U285" s="110"/>
      <c r="V285" s="110" t="s">
        <v>394</v>
      </c>
      <c r="W285" s="110" t="s">
        <v>394</v>
      </c>
      <c r="X285" s="110" t="s">
        <v>394</v>
      </c>
      <c r="Y285" s="110" t="s">
        <v>394</v>
      </c>
      <c r="Z285" s="110" t="s">
        <v>394</v>
      </c>
      <c r="AA285" s="110"/>
      <c r="AB285" s="112" t="s">
        <v>394</v>
      </c>
      <c r="AC285" s="110"/>
      <c r="AD285" s="111" t="s">
        <v>394</v>
      </c>
      <c r="AE285" s="110"/>
      <c r="AF285" s="112" t="s">
        <v>394</v>
      </c>
      <c r="AG285" s="106" t="e">
        <f t="shared" si="54"/>
        <v>#VALUE!</v>
      </c>
      <c r="AH285" s="106"/>
      <c r="AI285" s="159" t="s">
        <v>818</v>
      </c>
      <c r="AJ285" s="159" t="s">
        <v>819</v>
      </c>
      <c r="AK285" s="159" t="s">
        <v>1476</v>
      </c>
      <c r="AL285" s="159"/>
      <c r="AM285" s="159"/>
      <c r="AN285" s="159" t="s">
        <v>141</v>
      </c>
      <c r="AO285" s="159"/>
      <c r="AP285" s="160">
        <v>510</v>
      </c>
      <c r="AQ285" s="160">
        <v>50</v>
      </c>
      <c r="AR285" s="160">
        <v>10</v>
      </c>
      <c r="AS285" s="160">
        <v>560</v>
      </c>
      <c r="AT285" s="161" t="e">
        <f t="shared" si="62"/>
        <v>#DIV/0!</v>
      </c>
      <c r="AU285" s="160">
        <v>570</v>
      </c>
      <c r="AV285" s="161" t="s">
        <v>1380</v>
      </c>
      <c r="AW285" s="161" t="s">
        <v>1123</v>
      </c>
      <c r="AX285" s="161" t="s">
        <v>1477</v>
      </c>
      <c r="AZ285" s="427" t="e">
        <f t="shared" si="63"/>
        <v>#DIV/0!</v>
      </c>
      <c r="BA285" s="163"/>
    </row>
    <row r="286" spans="1:53" x14ac:dyDescent="0.25">
      <c r="A286" s="114" t="s">
        <v>838</v>
      </c>
      <c r="B286" s="76" t="s">
        <v>839</v>
      </c>
      <c r="C286" s="98" t="s">
        <v>1506</v>
      </c>
      <c r="D286" s="115" t="s">
        <v>203</v>
      </c>
      <c r="E286" s="115">
        <v>5.1287128712871289E-3</v>
      </c>
      <c r="F286" s="100"/>
      <c r="G286" s="108"/>
      <c r="H286" s="109" t="s">
        <v>1506</v>
      </c>
      <c r="I286" s="109" t="s">
        <v>203</v>
      </c>
      <c r="J286" s="109">
        <v>2.2904290429042904E-3</v>
      </c>
      <c r="K286" s="109"/>
      <c r="L286" s="109"/>
      <c r="M286" s="109" t="s">
        <v>1506</v>
      </c>
      <c r="N286" s="109" t="s">
        <v>203</v>
      </c>
      <c r="O286" s="110">
        <v>2.8382838283828385E-3</v>
      </c>
      <c r="P286" s="111">
        <v>3.4117647058823528</v>
      </c>
      <c r="Q286" s="110">
        <v>67</v>
      </c>
      <c r="R286" s="110">
        <v>146</v>
      </c>
      <c r="S286" s="110">
        <v>237</v>
      </c>
      <c r="T286" s="110">
        <v>682</v>
      </c>
      <c r="U286" s="110"/>
      <c r="V286" s="110">
        <v>18</v>
      </c>
      <c r="W286" s="110">
        <v>17</v>
      </c>
      <c r="X286" s="110">
        <v>15</v>
      </c>
      <c r="Y286" s="110">
        <v>519</v>
      </c>
      <c r="Z286" s="110">
        <v>0</v>
      </c>
      <c r="AA286" s="110"/>
      <c r="AB286" s="112">
        <v>569</v>
      </c>
      <c r="AC286" s="110"/>
      <c r="AD286" s="111">
        <v>8.367647058823529</v>
      </c>
      <c r="AE286" s="110"/>
      <c r="AF286" s="112">
        <v>0</v>
      </c>
      <c r="AG286" s="106" t="e">
        <f t="shared" si="54"/>
        <v>#DIV/0!</v>
      </c>
      <c r="AH286" s="106"/>
      <c r="AI286" s="159" t="s">
        <v>820</v>
      </c>
      <c r="AJ286" s="159" t="s">
        <v>821</v>
      </c>
      <c r="AK286" s="159" t="s">
        <v>1478</v>
      </c>
      <c r="AL286" s="159"/>
      <c r="AM286" s="159"/>
      <c r="AN286" s="159" t="s">
        <v>142</v>
      </c>
      <c r="AO286" s="159"/>
      <c r="AP286" s="160">
        <v>60</v>
      </c>
      <c r="AQ286" s="160">
        <v>20</v>
      </c>
      <c r="AR286" s="160">
        <v>10</v>
      </c>
      <c r="AS286" s="160">
        <v>90</v>
      </c>
      <c r="AT286" s="161" t="e">
        <f t="shared" si="62"/>
        <v>#DIV/0!</v>
      </c>
      <c r="AU286" s="160">
        <v>190</v>
      </c>
      <c r="AV286" s="161" t="s">
        <v>1142</v>
      </c>
      <c r="AW286" s="161" t="s">
        <v>1123</v>
      </c>
      <c r="AX286" s="161" t="s">
        <v>1149</v>
      </c>
      <c r="AZ286" s="427" t="e">
        <f t="shared" si="63"/>
        <v>#DIV/0!</v>
      </c>
      <c r="BA286" s="163"/>
    </row>
    <row r="287" spans="1:53" x14ac:dyDescent="0.25">
      <c r="A287" s="114" t="s">
        <v>840</v>
      </c>
      <c r="B287" s="76" t="s">
        <v>841</v>
      </c>
      <c r="C287" s="98" t="s">
        <v>1508</v>
      </c>
      <c r="D287" s="115" t="s">
        <v>231</v>
      </c>
      <c r="E287" s="115">
        <v>3.3079847908745246E-3</v>
      </c>
      <c r="F287" s="100"/>
      <c r="G287" s="108"/>
      <c r="H287" s="109" t="s">
        <v>1508</v>
      </c>
      <c r="I287" s="109" t="s">
        <v>231</v>
      </c>
      <c r="J287" s="109">
        <v>3.1406844106463879E-3</v>
      </c>
      <c r="K287" s="109"/>
      <c r="L287" s="109"/>
      <c r="M287" s="109" t="s">
        <v>1508</v>
      </c>
      <c r="N287" s="109" t="s">
        <v>231</v>
      </c>
      <c r="O287" s="110">
        <v>1.7490494296577947E-4</v>
      </c>
      <c r="P287" s="111">
        <v>1.744360902255639</v>
      </c>
      <c r="Q287" s="110">
        <v>20</v>
      </c>
      <c r="R287" s="110">
        <v>34</v>
      </c>
      <c r="S287" s="110">
        <v>227</v>
      </c>
      <c r="T287" s="110">
        <v>513</v>
      </c>
      <c r="U287" s="110"/>
      <c r="V287" s="110">
        <v>0</v>
      </c>
      <c r="W287" s="110">
        <v>3</v>
      </c>
      <c r="X287" s="110">
        <v>1036</v>
      </c>
      <c r="Y287" s="110">
        <v>1017</v>
      </c>
      <c r="Z287" s="110">
        <v>159</v>
      </c>
      <c r="AA287" s="110"/>
      <c r="AB287" s="112">
        <v>2215</v>
      </c>
      <c r="AC287" s="110"/>
      <c r="AD287" s="111">
        <v>16.654135338345863</v>
      </c>
      <c r="AE287" s="110"/>
      <c r="AF287" s="112">
        <v>35</v>
      </c>
      <c r="AG287" s="106" t="e">
        <f t="shared" si="54"/>
        <v>#DIV/0!</v>
      </c>
      <c r="AH287" s="106"/>
      <c r="AI287" s="159" t="s">
        <v>864</v>
      </c>
      <c r="AJ287" s="159" t="s">
        <v>865</v>
      </c>
      <c r="AK287" s="159" t="s">
        <v>1479</v>
      </c>
      <c r="AL287" s="159"/>
      <c r="AM287" s="159"/>
      <c r="AN287" s="159" t="s">
        <v>144</v>
      </c>
      <c r="AO287" s="159"/>
      <c r="AP287" s="160">
        <v>40</v>
      </c>
      <c r="AQ287" s="160">
        <v>30</v>
      </c>
      <c r="AR287" s="160">
        <v>0</v>
      </c>
      <c r="AS287" s="160">
        <v>70</v>
      </c>
      <c r="AT287" s="161" t="e">
        <f t="shared" si="62"/>
        <v>#DIV/0!</v>
      </c>
      <c r="AU287" s="160">
        <v>80</v>
      </c>
      <c r="AV287" s="161" t="s">
        <v>1123</v>
      </c>
      <c r="AW287" s="161" t="s">
        <v>1123</v>
      </c>
      <c r="AX287" s="161" t="s">
        <v>1157</v>
      </c>
      <c r="AZ287" s="427" t="e">
        <f t="shared" si="63"/>
        <v>#DIV/0!</v>
      </c>
      <c r="BA287" s="163"/>
    </row>
    <row r="288" spans="1:53" x14ac:dyDescent="0.25">
      <c r="A288" s="114" t="s">
        <v>842</v>
      </c>
      <c r="B288" s="76" t="s">
        <v>843</v>
      </c>
      <c r="C288" s="98" t="s">
        <v>1509</v>
      </c>
      <c r="D288" s="115" t="s">
        <v>248</v>
      </c>
      <c r="E288" s="115">
        <v>5.731173380035026E-3</v>
      </c>
      <c r="F288" s="100"/>
      <c r="G288" s="108"/>
      <c r="H288" s="109" t="s">
        <v>1509</v>
      </c>
      <c r="I288" s="109" t="s">
        <v>248</v>
      </c>
      <c r="J288" s="109">
        <v>2.1366024518388793E-3</v>
      </c>
      <c r="K288" s="109"/>
      <c r="L288" s="109"/>
      <c r="M288" s="109" t="s">
        <v>1509</v>
      </c>
      <c r="N288" s="109" t="s">
        <v>248</v>
      </c>
      <c r="O288" s="110">
        <v>3.5901926444833624E-3</v>
      </c>
      <c r="P288" s="111">
        <v>1.3913043478260869</v>
      </c>
      <c r="Q288" s="110">
        <v>7</v>
      </c>
      <c r="R288" s="110">
        <v>48</v>
      </c>
      <c r="S288" s="110">
        <v>78</v>
      </c>
      <c r="T288" s="110">
        <v>261</v>
      </c>
      <c r="U288" s="110"/>
      <c r="V288" s="110">
        <v>5</v>
      </c>
      <c r="W288" s="110">
        <v>16</v>
      </c>
      <c r="X288" s="110">
        <v>0</v>
      </c>
      <c r="Y288" s="110">
        <v>116</v>
      </c>
      <c r="Z288" s="110">
        <v>63</v>
      </c>
      <c r="AA288" s="110"/>
      <c r="AB288" s="112">
        <v>200</v>
      </c>
      <c r="AC288" s="110"/>
      <c r="AD288" s="111">
        <v>2.1739130434782608</v>
      </c>
      <c r="AE288" s="110"/>
      <c r="AF288" s="112">
        <v>0</v>
      </c>
      <c r="AG288" s="106" t="e">
        <f t="shared" si="54"/>
        <v>#DIV/0!</v>
      </c>
      <c r="AH288" s="106"/>
      <c r="AI288" s="159" t="s">
        <v>822</v>
      </c>
      <c r="AJ288" s="159" t="s">
        <v>823</v>
      </c>
      <c r="AK288" s="159" t="s">
        <v>1480</v>
      </c>
      <c r="AL288" s="159"/>
      <c r="AM288" s="159"/>
      <c r="AN288" s="159" t="s">
        <v>147</v>
      </c>
      <c r="AO288" s="159"/>
      <c r="AP288" s="161" t="s">
        <v>551</v>
      </c>
      <c r="AQ288" s="161" t="s">
        <v>551</v>
      </c>
      <c r="AR288" s="161" t="s">
        <v>551</v>
      </c>
      <c r="AS288" s="161" t="s">
        <v>551</v>
      </c>
      <c r="AT288" s="161" t="e">
        <f t="shared" si="62"/>
        <v>#VALUE!</v>
      </c>
      <c r="AU288" s="161" t="s">
        <v>551</v>
      </c>
      <c r="AV288" s="161" t="s">
        <v>551</v>
      </c>
      <c r="AW288" s="161" t="s">
        <v>551</v>
      </c>
      <c r="AX288" s="161" t="s">
        <v>551</v>
      </c>
      <c r="AZ288" s="427" t="e">
        <f t="shared" si="63"/>
        <v>#VALUE!</v>
      </c>
      <c r="BA288" s="163"/>
    </row>
    <row r="289" spans="1:53" x14ac:dyDescent="0.25">
      <c r="A289" s="114" t="s">
        <v>844</v>
      </c>
      <c r="B289" s="76" t="s">
        <v>845</v>
      </c>
      <c r="C289" s="98" t="s">
        <v>1510</v>
      </c>
      <c r="D289" s="115" t="s">
        <v>299</v>
      </c>
      <c r="E289" s="115">
        <v>1.2894736842105263E-3</v>
      </c>
      <c r="F289" s="100"/>
      <c r="G289" s="108"/>
      <c r="H289" s="109" t="s">
        <v>1510</v>
      </c>
      <c r="I289" s="109" t="s">
        <v>299</v>
      </c>
      <c r="J289" s="109">
        <v>8.9473684210526316E-4</v>
      </c>
      <c r="K289" s="109"/>
      <c r="L289" s="109"/>
      <c r="M289" s="109" t="s">
        <v>1510</v>
      </c>
      <c r="N289" s="109" t="s">
        <v>299</v>
      </c>
      <c r="O289" s="110">
        <v>3.9473684210526315E-4</v>
      </c>
      <c r="P289" s="111">
        <v>3.1262135922330097</v>
      </c>
      <c r="Q289" s="110">
        <v>45</v>
      </c>
      <c r="R289" s="110">
        <v>189</v>
      </c>
      <c r="S289" s="110">
        <v>455</v>
      </c>
      <c r="T289" s="110">
        <v>1011</v>
      </c>
      <c r="U289" s="110"/>
      <c r="V289" s="110">
        <v>57</v>
      </c>
      <c r="W289" s="110">
        <v>53</v>
      </c>
      <c r="X289" s="110">
        <v>0</v>
      </c>
      <c r="Y289" s="110">
        <v>2753</v>
      </c>
      <c r="Z289" s="110">
        <v>174</v>
      </c>
      <c r="AA289" s="110"/>
      <c r="AB289" s="112">
        <v>3037</v>
      </c>
      <c r="AC289" s="110"/>
      <c r="AD289" s="111">
        <v>29.485436893203882</v>
      </c>
      <c r="AE289" s="110"/>
      <c r="AF289" s="112">
        <v>12</v>
      </c>
      <c r="AG289" s="106" t="e">
        <f t="shared" si="54"/>
        <v>#DIV/0!</v>
      </c>
      <c r="AH289" s="106"/>
      <c r="AI289" s="159" t="s">
        <v>824</v>
      </c>
      <c r="AJ289" s="159" t="s">
        <v>825</v>
      </c>
      <c r="AK289" s="159" t="s">
        <v>1481</v>
      </c>
      <c r="AL289" s="159"/>
      <c r="AM289" s="159"/>
      <c r="AN289" s="159" t="s">
        <v>152</v>
      </c>
      <c r="AO289" s="159"/>
      <c r="AP289" s="160">
        <v>300</v>
      </c>
      <c r="AQ289" s="160">
        <v>230</v>
      </c>
      <c r="AR289" s="160">
        <v>0</v>
      </c>
      <c r="AS289" s="160">
        <v>540</v>
      </c>
      <c r="AT289" s="161" t="e">
        <f t="shared" si="62"/>
        <v>#DIV/0!</v>
      </c>
      <c r="AU289" s="160">
        <v>460</v>
      </c>
      <c r="AV289" s="161" t="s">
        <v>1224</v>
      </c>
      <c r="AW289" s="161" t="s">
        <v>1123</v>
      </c>
      <c r="AX289" s="161" t="s">
        <v>1273</v>
      </c>
      <c r="AZ289" s="427" t="e">
        <f t="shared" si="63"/>
        <v>#DIV/0!</v>
      </c>
      <c r="BA289" s="163"/>
    </row>
    <row r="290" spans="1:53" x14ac:dyDescent="0.25">
      <c r="A290" s="114" t="s">
        <v>846</v>
      </c>
      <c r="B290" s="76" t="s">
        <v>847</v>
      </c>
      <c r="C290" s="98" t="s">
        <v>1511</v>
      </c>
      <c r="D290" s="115" t="s">
        <v>310</v>
      </c>
      <c r="E290" s="115">
        <v>1.9037508846426045E-3</v>
      </c>
      <c r="F290" s="100"/>
      <c r="G290" s="108"/>
      <c r="H290" s="109" t="s">
        <v>1511</v>
      </c>
      <c r="I290" s="109" t="s">
        <v>310</v>
      </c>
      <c r="J290" s="109">
        <v>1.5286624203821656E-3</v>
      </c>
      <c r="K290" s="109"/>
      <c r="L290" s="109"/>
      <c r="M290" s="109" t="s">
        <v>1511</v>
      </c>
      <c r="N290" s="109" t="s">
        <v>310</v>
      </c>
      <c r="O290" s="110">
        <v>3.7508846426043878E-4</v>
      </c>
      <c r="P290" s="111">
        <v>3.2093023255813953</v>
      </c>
      <c r="Q290" s="110">
        <v>38</v>
      </c>
      <c r="R290" s="110">
        <v>42</v>
      </c>
      <c r="S290" s="110">
        <v>117</v>
      </c>
      <c r="T290" s="110">
        <v>611</v>
      </c>
      <c r="U290" s="110"/>
      <c r="V290" s="110">
        <v>25</v>
      </c>
      <c r="W290" s="110">
        <v>2</v>
      </c>
      <c r="X290" s="110">
        <v>176</v>
      </c>
      <c r="Y290" s="110">
        <v>227</v>
      </c>
      <c r="Z290" s="110">
        <v>59</v>
      </c>
      <c r="AA290" s="110"/>
      <c r="AB290" s="112">
        <v>489</v>
      </c>
      <c r="AC290" s="110"/>
      <c r="AD290" s="111">
        <v>3.7906976744186047</v>
      </c>
      <c r="AE290" s="110"/>
      <c r="AF290" s="112">
        <v>211</v>
      </c>
      <c r="AG290" s="106" t="e">
        <f t="shared" ref="AG290:AG353" si="64">AF290/G290</f>
        <v>#DIV/0!</v>
      </c>
      <c r="AH290" s="106"/>
      <c r="AI290" s="159" t="s">
        <v>866</v>
      </c>
      <c r="AJ290" s="159" t="s">
        <v>867</v>
      </c>
      <c r="AK290" s="159" t="s">
        <v>1482</v>
      </c>
      <c r="AL290" s="159"/>
      <c r="AM290" s="159"/>
      <c r="AN290" s="159" t="s">
        <v>165</v>
      </c>
      <c r="AO290" s="159"/>
      <c r="AP290" s="161" t="s">
        <v>551</v>
      </c>
      <c r="AQ290" s="161" t="s">
        <v>551</v>
      </c>
      <c r="AR290" s="161" t="s">
        <v>551</v>
      </c>
      <c r="AS290" s="161" t="s">
        <v>551</v>
      </c>
      <c r="AT290" s="161" t="e">
        <f t="shared" si="62"/>
        <v>#VALUE!</v>
      </c>
      <c r="AU290" s="161" t="s">
        <v>551</v>
      </c>
      <c r="AV290" s="161" t="s">
        <v>551</v>
      </c>
      <c r="AW290" s="161" t="s">
        <v>551</v>
      </c>
      <c r="AX290" s="161" t="s">
        <v>551</v>
      </c>
      <c r="AZ290" s="427" t="e">
        <f t="shared" si="63"/>
        <v>#VALUE!</v>
      </c>
      <c r="BA290" s="163"/>
    </row>
    <row r="291" spans="1:53" x14ac:dyDescent="0.25">
      <c r="A291" s="114" t="s">
        <v>848</v>
      </c>
      <c r="B291" s="76" t="s">
        <v>849</v>
      </c>
      <c r="C291" s="98" t="s">
        <v>1512</v>
      </c>
      <c r="D291" s="115" t="s">
        <v>313</v>
      </c>
      <c r="E291" s="115">
        <v>2.2976501305483027E-3</v>
      </c>
      <c r="F291" s="100"/>
      <c r="G291" s="108"/>
      <c r="H291" s="109" t="s">
        <v>1512</v>
      </c>
      <c r="I291" s="109" t="s">
        <v>313</v>
      </c>
      <c r="J291" s="109">
        <v>8.0287206266318534E-4</v>
      </c>
      <c r="K291" s="109"/>
      <c r="L291" s="109"/>
      <c r="M291" s="109" t="s">
        <v>1512</v>
      </c>
      <c r="N291" s="109" t="s">
        <v>313</v>
      </c>
      <c r="O291" s="110">
        <v>1.4947780678851174E-3</v>
      </c>
      <c r="P291" s="111">
        <v>2.9513888888888888</v>
      </c>
      <c r="Q291" s="110">
        <v>106</v>
      </c>
      <c r="R291" s="110">
        <v>336</v>
      </c>
      <c r="S291" s="110">
        <v>813</v>
      </c>
      <c r="T291" s="110">
        <v>1680</v>
      </c>
      <c r="U291" s="110"/>
      <c r="V291" s="110">
        <v>43</v>
      </c>
      <c r="W291" s="110">
        <v>13</v>
      </c>
      <c r="X291" s="110">
        <v>559</v>
      </c>
      <c r="Y291" s="110">
        <v>435</v>
      </c>
      <c r="Z291" s="110">
        <v>217</v>
      </c>
      <c r="AA291" s="110"/>
      <c r="AB291" s="112">
        <v>1267</v>
      </c>
      <c r="AC291" s="110"/>
      <c r="AD291" s="111">
        <v>8.7986111111111107</v>
      </c>
      <c r="AE291" s="110"/>
      <c r="AF291" s="112">
        <v>0</v>
      </c>
      <c r="AG291" s="106" t="e">
        <f t="shared" si="64"/>
        <v>#DIV/0!</v>
      </c>
      <c r="AH291" s="106"/>
      <c r="AI291" s="159" t="s">
        <v>826</v>
      </c>
      <c r="AJ291" s="159" t="s">
        <v>827</v>
      </c>
      <c r="AK291" s="159" t="s">
        <v>1483</v>
      </c>
      <c r="AL291" s="159"/>
      <c r="AM291" s="159"/>
      <c r="AN291" s="159" t="s">
        <v>176</v>
      </c>
      <c r="AO291" s="159"/>
      <c r="AP291" s="161" t="s">
        <v>551</v>
      </c>
      <c r="AQ291" s="161" t="s">
        <v>551</v>
      </c>
      <c r="AR291" s="161" t="s">
        <v>551</v>
      </c>
      <c r="AS291" s="161" t="s">
        <v>551</v>
      </c>
      <c r="AT291" s="161" t="e">
        <f t="shared" si="62"/>
        <v>#VALUE!</v>
      </c>
      <c r="AU291" s="161" t="s">
        <v>551</v>
      </c>
      <c r="AV291" s="161" t="s">
        <v>551</v>
      </c>
      <c r="AW291" s="161" t="s">
        <v>551</v>
      </c>
      <c r="AX291" s="161" t="s">
        <v>551</v>
      </c>
      <c r="AZ291" s="427" t="e">
        <f t="shared" si="63"/>
        <v>#VALUE!</v>
      </c>
      <c r="BA291" s="163"/>
    </row>
    <row r="292" spans="1:53" x14ac:dyDescent="0.25">
      <c r="A292" s="114" t="s">
        <v>850</v>
      </c>
      <c r="B292" s="76" t="s">
        <v>851</v>
      </c>
      <c r="C292" s="98" t="s">
        <v>1514</v>
      </c>
      <c r="D292" s="115" t="s">
        <v>1515</v>
      </c>
      <c r="E292" s="115">
        <v>1.2147461724415793E-3</v>
      </c>
      <c r="F292" s="100"/>
      <c r="G292" s="108"/>
      <c r="H292" s="109" t="s">
        <v>1514</v>
      </c>
      <c r="I292" s="109" t="s">
        <v>1515</v>
      </c>
      <c r="J292" s="109">
        <v>9.1861402095084609E-4</v>
      </c>
      <c r="K292" s="109"/>
      <c r="L292" s="109"/>
      <c r="M292" s="109" t="s">
        <v>1514</v>
      </c>
      <c r="N292" s="109" t="s">
        <v>1515</v>
      </c>
      <c r="O292" s="110">
        <v>2.941176470588235E-4</v>
      </c>
      <c r="P292" s="111">
        <v>2.9583333333333335</v>
      </c>
      <c r="Q292" s="110">
        <v>122</v>
      </c>
      <c r="R292" s="110">
        <v>304</v>
      </c>
      <c r="S292" s="110">
        <v>334</v>
      </c>
      <c r="T292" s="110">
        <v>1115</v>
      </c>
      <c r="U292" s="110"/>
      <c r="V292" s="110">
        <v>36</v>
      </c>
      <c r="W292" s="110">
        <v>131</v>
      </c>
      <c r="X292" s="110">
        <v>2</v>
      </c>
      <c r="Y292" s="110">
        <v>1257</v>
      </c>
      <c r="Z292" s="110">
        <v>11</v>
      </c>
      <c r="AA292" s="110"/>
      <c r="AB292" s="112">
        <v>1437</v>
      </c>
      <c r="AC292" s="110"/>
      <c r="AD292" s="111">
        <v>11.975</v>
      </c>
      <c r="AE292" s="110"/>
      <c r="AF292" s="112">
        <v>68</v>
      </c>
      <c r="AG292" s="106" t="e">
        <f t="shared" si="64"/>
        <v>#DIV/0!</v>
      </c>
      <c r="AH292" s="106"/>
      <c r="AI292" s="159" t="s">
        <v>868</v>
      </c>
      <c r="AJ292" s="159" t="s">
        <v>869</v>
      </c>
      <c r="AK292" s="159" t="s">
        <v>1484</v>
      </c>
      <c r="AL292" s="159"/>
      <c r="AM292" s="159"/>
      <c r="AN292" s="159" t="s">
        <v>204</v>
      </c>
      <c r="AO292" s="159"/>
      <c r="AP292" s="160">
        <v>280</v>
      </c>
      <c r="AQ292" s="160">
        <v>50</v>
      </c>
      <c r="AR292" s="160">
        <v>0</v>
      </c>
      <c r="AS292" s="160">
        <v>330</v>
      </c>
      <c r="AT292" s="161" t="e">
        <f t="shared" si="62"/>
        <v>#DIV/0!</v>
      </c>
      <c r="AU292" s="160">
        <v>580</v>
      </c>
      <c r="AV292" s="161" t="s">
        <v>1224</v>
      </c>
      <c r="AW292" s="161" t="s">
        <v>1123</v>
      </c>
      <c r="AX292" s="161" t="s">
        <v>1485</v>
      </c>
      <c r="AZ292" s="427" t="e">
        <f t="shared" si="63"/>
        <v>#DIV/0!</v>
      </c>
      <c r="BA292" s="163"/>
    </row>
    <row r="293" spans="1:53" x14ac:dyDescent="0.25">
      <c r="A293" s="114" t="s">
        <v>852</v>
      </c>
      <c r="B293" s="76" t="s">
        <v>853</v>
      </c>
      <c r="C293" s="98" t="s">
        <v>1516</v>
      </c>
      <c r="D293" s="115" t="s">
        <v>10</v>
      </c>
      <c r="E293" s="115">
        <v>1.189220855301699E-3</v>
      </c>
      <c r="F293" s="100"/>
      <c r="G293" s="108"/>
      <c r="H293" s="109" t="s">
        <v>1516</v>
      </c>
      <c r="I293" s="109" t="s">
        <v>10</v>
      </c>
      <c r="J293" s="109">
        <v>9.0802577621558293E-4</v>
      </c>
      <c r="K293" s="109"/>
      <c r="L293" s="109"/>
      <c r="M293" s="109" t="s">
        <v>1516</v>
      </c>
      <c r="N293" s="109" t="s">
        <v>10</v>
      </c>
      <c r="O293" s="110">
        <v>2.81195079086116E-4</v>
      </c>
      <c r="P293" s="111">
        <v>2.0956521739130434</v>
      </c>
      <c r="Q293" s="110">
        <v>64</v>
      </c>
      <c r="R293" s="110">
        <v>125</v>
      </c>
      <c r="S293" s="110">
        <v>134</v>
      </c>
      <c r="T293" s="110">
        <v>564</v>
      </c>
      <c r="U293" s="110"/>
      <c r="V293" s="110">
        <v>2</v>
      </c>
      <c r="W293" s="110">
        <v>0</v>
      </c>
      <c r="X293" s="110">
        <v>101</v>
      </c>
      <c r="Y293" s="110">
        <v>2055</v>
      </c>
      <c r="Z293" s="110">
        <v>292</v>
      </c>
      <c r="AA293" s="110"/>
      <c r="AB293" s="112">
        <v>2450</v>
      </c>
      <c r="AC293" s="110"/>
      <c r="AD293" s="111">
        <v>21.304347826086957</v>
      </c>
      <c r="AE293" s="110"/>
      <c r="AF293" s="112">
        <v>0</v>
      </c>
      <c r="AG293" s="106" t="e">
        <f t="shared" si="64"/>
        <v>#DIV/0!</v>
      </c>
      <c r="AH293" s="106"/>
      <c r="AI293" s="159" t="s">
        <v>870</v>
      </c>
      <c r="AJ293" s="159" t="s">
        <v>871</v>
      </c>
      <c r="AK293" s="159" t="s">
        <v>1486</v>
      </c>
      <c r="AL293" s="159"/>
      <c r="AM293" s="159"/>
      <c r="AN293" s="159" t="s">
        <v>209</v>
      </c>
      <c r="AO293" s="159"/>
      <c r="AP293" s="160">
        <v>110</v>
      </c>
      <c r="AQ293" s="161" t="s">
        <v>551</v>
      </c>
      <c r="AR293" s="161" t="s">
        <v>551</v>
      </c>
      <c r="AS293" s="161" t="s">
        <v>551</v>
      </c>
      <c r="AT293" s="161" t="e">
        <f t="shared" si="62"/>
        <v>#VALUE!</v>
      </c>
      <c r="AU293" s="160">
        <v>110</v>
      </c>
      <c r="AV293" s="161" t="s">
        <v>551</v>
      </c>
      <c r="AW293" s="161" t="s">
        <v>551</v>
      </c>
      <c r="AX293" s="161" t="s">
        <v>551</v>
      </c>
      <c r="AZ293" s="427" t="e">
        <f t="shared" si="63"/>
        <v>#VALUE!</v>
      </c>
      <c r="BA293" s="163"/>
    </row>
    <row r="294" spans="1:53" x14ac:dyDescent="0.25">
      <c r="A294" s="114" t="s">
        <v>854</v>
      </c>
      <c r="B294" s="76" t="s">
        <v>855</v>
      </c>
      <c r="C294" s="98" t="s">
        <v>1517</v>
      </c>
      <c r="D294" s="115" t="s">
        <v>61</v>
      </c>
      <c r="E294" s="115">
        <v>8.3243243243243245E-4</v>
      </c>
      <c r="F294" s="100"/>
      <c r="G294" s="108"/>
      <c r="H294" s="109" t="s">
        <v>1517</v>
      </c>
      <c r="I294" s="109" t="s">
        <v>61</v>
      </c>
      <c r="J294" s="109">
        <v>5.1891891891891887E-4</v>
      </c>
      <c r="K294" s="109"/>
      <c r="L294" s="109"/>
      <c r="M294" s="109" t="s">
        <v>1517</v>
      </c>
      <c r="N294" s="109" t="s">
        <v>61</v>
      </c>
      <c r="O294" s="110">
        <v>3.0270270270270268E-4</v>
      </c>
      <c r="P294" s="111">
        <v>2.010204081632653</v>
      </c>
      <c r="Q294" s="110">
        <v>38</v>
      </c>
      <c r="R294" s="110">
        <v>87</v>
      </c>
      <c r="S294" s="110">
        <v>30</v>
      </c>
      <c r="T294" s="110">
        <v>352</v>
      </c>
      <c r="U294" s="110"/>
      <c r="V294" s="110">
        <v>2</v>
      </c>
      <c r="W294" s="110">
        <v>4</v>
      </c>
      <c r="X294" s="110">
        <v>53</v>
      </c>
      <c r="Y294" s="110">
        <v>76</v>
      </c>
      <c r="Z294" s="110">
        <v>28</v>
      </c>
      <c r="AA294" s="110"/>
      <c r="AB294" s="112">
        <v>163</v>
      </c>
      <c r="AC294" s="110"/>
      <c r="AD294" s="111">
        <v>1.6632653061224489</v>
      </c>
      <c r="AE294" s="110"/>
      <c r="AF294" s="112">
        <v>34</v>
      </c>
      <c r="AG294" s="106" t="e">
        <f t="shared" si="64"/>
        <v>#DIV/0!</v>
      </c>
      <c r="AH294" s="106"/>
      <c r="AI294" s="159" t="s">
        <v>828</v>
      </c>
      <c r="AJ294" s="159" t="s">
        <v>829</v>
      </c>
      <c r="AK294" s="159" t="s">
        <v>1487</v>
      </c>
      <c r="AL294" s="159"/>
      <c r="AM294" s="159"/>
      <c r="AN294" s="159" t="s">
        <v>250</v>
      </c>
      <c r="AO294" s="159"/>
      <c r="AP294" s="161" t="s">
        <v>551</v>
      </c>
      <c r="AQ294" s="161" t="s">
        <v>551</v>
      </c>
      <c r="AR294" s="161" t="s">
        <v>551</v>
      </c>
      <c r="AS294" s="161" t="s">
        <v>551</v>
      </c>
      <c r="AT294" s="161" t="e">
        <f t="shared" si="62"/>
        <v>#VALUE!</v>
      </c>
      <c r="AU294" s="161" t="s">
        <v>551</v>
      </c>
      <c r="AV294" s="161" t="s">
        <v>551</v>
      </c>
      <c r="AW294" s="161" t="s">
        <v>551</v>
      </c>
      <c r="AX294" s="161" t="s">
        <v>551</v>
      </c>
      <c r="AZ294" s="427" t="e">
        <f t="shared" si="63"/>
        <v>#VALUE!</v>
      </c>
      <c r="BA294" s="163"/>
    </row>
    <row r="295" spans="1:53" x14ac:dyDescent="0.25">
      <c r="A295" s="114" t="s">
        <v>856</v>
      </c>
      <c r="B295" s="76" t="s">
        <v>857</v>
      </c>
      <c r="C295" s="98" t="s">
        <v>1518</v>
      </c>
      <c r="D295" s="115" t="s">
        <v>233</v>
      </c>
      <c r="E295" s="115">
        <v>1.5749235474006116E-3</v>
      </c>
      <c r="F295" s="100"/>
      <c r="G295" s="108"/>
      <c r="H295" s="109" t="s">
        <v>1518</v>
      </c>
      <c r="I295" s="109" t="s">
        <v>233</v>
      </c>
      <c r="J295" s="109">
        <v>1.4678899082568807E-3</v>
      </c>
      <c r="K295" s="109"/>
      <c r="L295" s="109"/>
      <c r="M295" s="109" t="s">
        <v>1518</v>
      </c>
      <c r="N295" s="109" t="s">
        <v>233</v>
      </c>
      <c r="O295" s="110">
        <v>1.2232415902140674E-4</v>
      </c>
      <c r="P295" s="111">
        <v>0.6097560975609756</v>
      </c>
      <c r="Q295" s="110">
        <v>13</v>
      </c>
      <c r="R295" s="110">
        <v>23</v>
      </c>
      <c r="S295" s="110">
        <v>228</v>
      </c>
      <c r="T295" s="110">
        <v>314</v>
      </c>
      <c r="U295" s="110"/>
      <c r="V295" s="110">
        <v>5</v>
      </c>
      <c r="W295" s="110">
        <v>27</v>
      </c>
      <c r="X295" s="110">
        <v>25</v>
      </c>
      <c r="Y295" s="110">
        <v>484</v>
      </c>
      <c r="Z295" s="110">
        <v>11</v>
      </c>
      <c r="AA295" s="110"/>
      <c r="AB295" s="112">
        <v>552</v>
      </c>
      <c r="AC295" s="110"/>
      <c r="AD295" s="111">
        <v>6.7317073170731705</v>
      </c>
      <c r="AE295" s="110"/>
      <c r="AF295" s="112">
        <v>1</v>
      </c>
      <c r="AG295" s="106" t="e">
        <f t="shared" si="64"/>
        <v>#DIV/0!</v>
      </c>
      <c r="AH295" s="106"/>
      <c r="AI295" s="159" t="s">
        <v>872</v>
      </c>
      <c r="AJ295" s="159" t="s">
        <v>873</v>
      </c>
      <c r="AK295" s="159" t="s">
        <v>1488</v>
      </c>
      <c r="AL295" s="159"/>
      <c r="AM295" s="159"/>
      <c r="AN295" s="159" t="s">
        <v>264</v>
      </c>
      <c r="AO295" s="159"/>
      <c r="AP295" s="160">
        <v>30</v>
      </c>
      <c r="AQ295" s="160">
        <v>140</v>
      </c>
      <c r="AR295" s="160">
        <v>0</v>
      </c>
      <c r="AS295" s="160">
        <v>160</v>
      </c>
      <c r="AT295" s="161" t="e">
        <f t="shared" si="62"/>
        <v>#DIV/0!</v>
      </c>
      <c r="AU295" s="160">
        <v>200</v>
      </c>
      <c r="AV295" s="161" t="s">
        <v>1129</v>
      </c>
      <c r="AW295" s="161" t="s">
        <v>1123</v>
      </c>
      <c r="AX295" s="161" t="s">
        <v>1151</v>
      </c>
      <c r="AZ295" s="427" t="e">
        <f t="shared" si="63"/>
        <v>#DIV/0!</v>
      </c>
      <c r="BA295" s="163"/>
    </row>
    <row r="296" spans="1:53" x14ac:dyDescent="0.25">
      <c r="A296" s="114" t="s">
        <v>858</v>
      </c>
      <c r="B296" s="76" t="s">
        <v>859</v>
      </c>
      <c r="C296" s="98" t="s">
        <v>1519</v>
      </c>
      <c r="D296" s="115" t="s">
        <v>318</v>
      </c>
      <c r="E296" s="115">
        <v>1.3110846245530394E-3</v>
      </c>
      <c r="F296" s="100"/>
      <c r="G296" s="108"/>
      <c r="H296" s="109" t="s">
        <v>1519</v>
      </c>
      <c r="I296" s="109" t="s">
        <v>318</v>
      </c>
      <c r="J296" s="109">
        <v>9.3563766388557804E-4</v>
      </c>
      <c r="K296" s="109"/>
      <c r="L296" s="109"/>
      <c r="M296" s="109" t="s">
        <v>1519</v>
      </c>
      <c r="N296" s="109" t="s">
        <v>318</v>
      </c>
      <c r="O296" s="110">
        <v>3.6948748510131106E-4</v>
      </c>
      <c r="P296" s="111">
        <v>1.3617021276595744</v>
      </c>
      <c r="Q296" s="110">
        <v>64</v>
      </c>
      <c r="R296" s="110">
        <v>292</v>
      </c>
      <c r="S296" s="110">
        <v>445</v>
      </c>
      <c r="T296" s="110">
        <v>929</v>
      </c>
      <c r="U296" s="110"/>
      <c r="V296" s="110">
        <v>0</v>
      </c>
      <c r="W296" s="110">
        <v>60</v>
      </c>
      <c r="X296" s="110">
        <v>0</v>
      </c>
      <c r="Y296" s="110">
        <v>470</v>
      </c>
      <c r="Z296" s="110">
        <v>0</v>
      </c>
      <c r="AA296" s="110"/>
      <c r="AB296" s="112">
        <v>530</v>
      </c>
      <c r="AC296" s="110"/>
      <c r="AD296" s="111">
        <v>5.6382978723404253</v>
      </c>
      <c r="AE296" s="110"/>
      <c r="AF296" s="112" t="s">
        <v>1821</v>
      </c>
      <c r="AG296" s="106" t="e">
        <f t="shared" si="64"/>
        <v>#VALUE!</v>
      </c>
      <c r="AH296" s="106"/>
      <c r="AI296" s="159" t="s">
        <v>830</v>
      </c>
      <c r="AJ296" s="159" t="s">
        <v>831</v>
      </c>
      <c r="AK296" s="159" t="s">
        <v>1489</v>
      </c>
      <c r="AL296" s="159"/>
      <c r="AM296" s="159"/>
      <c r="AN296" s="159" t="s">
        <v>282</v>
      </c>
      <c r="AO296" s="159"/>
      <c r="AP296" s="160">
        <v>1270</v>
      </c>
      <c r="AQ296" s="160">
        <v>530</v>
      </c>
      <c r="AR296" s="160">
        <v>0</v>
      </c>
      <c r="AS296" s="160">
        <v>1800</v>
      </c>
      <c r="AT296" s="161" t="e">
        <f t="shared" si="62"/>
        <v>#DIV/0!</v>
      </c>
      <c r="AU296" s="160">
        <v>2470</v>
      </c>
      <c r="AV296" s="161" t="s">
        <v>1490</v>
      </c>
      <c r="AW296" s="161" t="s">
        <v>1123</v>
      </c>
      <c r="AX296" s="161" t="s">
        <v>1491</v>
      </c>
      <c r="AZ296" s="427" t="e">
        <f t="shared" si="63"/>
        <v>#DIV/0!</v>
      </c>
      <c r="BA296" s="163"/>
    </row>
    <row r="297" spans="1:53" x14ac:dyDescent="0.25">
      <c r="A297" s="114" t="s">
        <v>860</v>
      </c>
      <c r="B297" s="76" t="s">
        <v>861</v>
      </c>
      <c r="C297" s="98" t="s">
        <v>1521</v>
      </c>
      <c r="D297" s="115" t="s">
        <v>326</v>
      </c>
      <c r="E297" s="115">
        <v>9.9383667180277346E-4</v>
      </c>
      <c r="F297" s="100"/>
      <c r="G297" s="108"/>
      <c r="H297" s="109" t="s">
        <v>1521</v>
      </c>
      <c r="I297" s="109" t="s">
        <v>326</v>
      </c>
      <c r="J297" s="109">
        <v>4.8343605546995378E-4</v>
      </c>
      <c r="K297" s="109"/>
      <c r="L297" s="109"/>
      <c r="M297" s="109" t="s">
        <v>1521</v>
      </c>
      <c r="N297" s="109" t="s">
        <v>326</v>
      </c>
      <c r="O297" s="110">
        <v>5.1232665639445302E-4</v>
      </c>
      <c r="P297" s="111">
        <v>4.5199999999999996</v>
      </c>
      <c r="Q297" s="110">
        <v>44</v>
      </c>
      <c r="R297" s="110">
        <v>33</v>
      </c>
      <c r="S297" s="110">
        <v>130</v>
      </c>
      <c r="T297" s="110">
        <v>659</v>
      </c>
      <c r="U297" s="110"/>
      <c r="V297" s="110">
        <v>14</v>
      </c>
      <c r="W297" s="110">
        <v>0</v>
      </c>
      <c r="X297" s="110">
        <v>33</v>
      </c>
      <c r="Y297" s="110">
        <v>1104</v>
      </c>
      <c r="Z297" s="110">
        <v>35</v>
      </c>
      <c r="AA297" s="110"/>
      <c r="AB297" s="112">
        <v>1186</v>
      </c>
      <c r="AC297" s="110"/>
      <c r="AD297" s="111">
        <v>11.86</v>
      </c>
      <c r="AE297" s="110"/>
      <c r="AF297" s="112">
        <v>23</v>
      </c>
      <c r="AG297" s="106" t="e">
        <f t="shared" si="64"/>
        <v>#DIV/0!</v>
      </c>
      <c r="AH297" s="106"/>
      <c r="AI297" s="159" t="s">
        <v>874</v>
      </c>
      <c r="AJ297" s="159" t="s">
        <v>875</v>
      </c>
      <c r="AK297" s="159" t="s">
        <v>1492</v>
      </c>
      <c r="AL297" s="159"/>
      <c r="AM297" s="159"/>
      <c r="AN297" s="159" t="s">
        <v>289</v>
      </c>
      <c r="AO297" s="159"/>
      <c r="AP297" s="160">
        <v>80</v>
      </c>
      <c r="AQ297" s="160">
        <v>50</v>
      </c>
      <c r="AR297" s="160">
        <v>0</v>
      </c>
      <c r="AS297" s="160">
        <v>130</v>
      </c>
      <c r="AT297" s="161" t="e">
        <f t="shared" si="62"/>
        <v>#DIV/0!</v>
      </c>
      <c r="AU297" s="160">
        <v>150</v>
      </c>
      <c r="AV297" s="161" t="s">
        <v>1195</v>
      </c>
      <c r="AW297" s="161" t="s">
        <v>1123</v>
      </c>
      <c r="AX297" s="161" t="s">
        <v>1185</v>
      </c>
      <c r="AZ297" s="427" t="e">
        <f t="shared" si="63"/>
        <v>#DIV/0!</v>
      </c>
      <c r="BA297" s="163"/>
    </row>
    <row r="298" spans="1:53" x14ac:dyDescent="0.25">
      <c r="A298" s="114" t="s">
        <v>862</v>
      </c>
      <c r="B298" s="76" t="s">
        <v>863</v>
      </c>
      <c r="C298" s="98" t="s">
        <v>1523</v>
      </c>
      <c r="D298" s="115" t="s">
        <v>94</v>
      </c>
      <c r="E298" s="115">
        <v>2.2052845528455285E-3</v>
      </c>
      <c r="F298" s="100"/>
      <c r="G298" s="108"/>
      <c r="H298" s="109" t="s">
        <v>1523</v>
      </c>
      <c r="I298" s="109" t="s">
        <v>94</v>
      </c>
      <c r="J298" s="109">
        <v>8.9430894308943089E-4</v>
      </c>
      <c r="K298" s="109"/>
      <c r="L298" s="109"/>
      <c r="M298" s="109" t="s">
        <v>1523</v>
      </c>
      <c r="N298" s="109" t="s">
        <v>94</v>
      </c>
      <c r="O298" s="110">
        <v>1.3109756097560976E-3</v>
      </c>
      <c r="P298" s="111">
        <v>1.9885057471264367</v>
      </c>
      <c r="Q298" s="110">
        <v>19</v>
      </c>
      <c r="R298" s="110">
        <v>34</v>
      </c>
      <c r="S298" s="110">
        <v>170</v>
      </c>
      <c r="T298" s="110">
        <v>396</v>
      </c>
      <c r="U298" s="110"/>
      <c r="V298" s="110">
        <v>32</v>
      </c>
      <c r="W298" s="110">
        <v>68</v>
      </c>
      <c r="X298" s="110">
        <v>8</v>
      </c>
      <c r="Y298" s="110">
        <v>539</v>
      </c>
      <c r="Z298" s="110">
        <v>11</v>
      </c>
      <c r="AA298" s="110"/>
      <c r="AB298" s="112">
        <v>658</v>
      </c>
      <c r="AC298" s="110"/>
      <c r="AD298" s="111">
        <v>7.5632183908045976</v>
      </c>
      <c r="AE298" s="110"/>
      <c r="AF298" s="112">
        <v>1</v>
      </c>
      <c r="AG298" s="106" t="e">
        <f t="shared" si="64"/>
        <v>#DIV/0!</v>
      </c>
      <c r="AH298" s="106"/>
      <c r="AI298" s="159" t="s">
        <v>832</v>
      </c>
      <c r="AJ298" s="159" t="s">
        <v>833</v>
      </c>
      <c r="AK298" s="159" t="s">
        <v>1493</v>
      </c>
      <c r="AL298" s="159"/>
      <c r="AM298" s="159"/>
      <c r="AN298" s="159" t="s">
        <v>290</v>
      </c>
      <c r="AO298" s="159"/>
      <c r="AP298" s="161" t="s">
        <v>551</v>
      </c>
      <c r="AQ298" s="161" t="s">
        <v>551</v>
      </c>
      <c r="AR298" s="161" t="s">
        <v>551</v>
      </c>
      <c r="AS298" s="161" t="s">
        <v>551</v>
      </c>
      <c r="AT298" s="161" t="e">
        <f t="shared" si="62"/>
        <v>#VALUE!</v>
      </c>
      <c r="AU298" s="161" t="s">
        <v>551</v>
      </c>
      <c r="AV298" s="161" t="s">
        <v>551</v>
      </c>
      <c r="AW298" s="161" t="s">
        <v>551</v>
      </c>
      <c r="AX298" s="161" t="s">
        <v>551</v>
      </c>
      <c r="AZ298" s="427" t="e">
        <f t="shared" si="63"/>
        <v>#VALUE!</v>
      </c>
      <c r="BA298" s="163"/>
    </row>
    <row r="299" spans="1:53" x14ac:dyDescent="0.25">
      <c r="A299" s="114" t="s">
        <v>864</v>
      </c>
      <c r="B299" s="76" t="s">
        <v>865</v>
      </c>
      <c r="C299" s="98" t="s">
        <v>1524</v>
      </c>
      <c r="D299" s="115" t="s">
        <v>127</v>
      </c>
      <c r="E299" s="115">
        <v>5.9751972942502821E-4</v>
      </c>
      <c r="F299" s="100"/>
      <c r="G299" s="108"/>
      <c r="H299" s="109" t="s">
        <v>1524</v>
      </c>
      <c r="I299" s="109" t="s">
        <v>127</v>
      </c>
      <c r="J299" s="109">
        <v>4.2841037204058627E-4</v>
      </c>
      <c r="K299" s="109"/>
      <c r="L299" s="109"/>
      <c r="M299" s="109" t="s">
        <v>1524</v>
      </c>
      <c r="N299" s="109" t="s">
        <v>127</v>
      </c>
      <c r="O299" s="110">
        <v>1.6910935738444194E-4</v>
      </c>
      <c r="P299" s="111">
        <v>2.1538461538461537</v>
      </c>
      <c r="Q299" s="110">
        <v>22</v>
      </c>
      <c r="R299" s="110">
        <v>146</v>
      </c>
      <c r="S299" s="110">
        <v>171</v>
      </c>
      <c r="T299" s="110">
        <v>479</v>
      </c>
      <c r="U299" s="110"/>
      <c r="V299" s="110">
        <v>4</v>
      </c>
      <c r="W299" s="110">
        <v>60</v>
      </c>
      <c r="X299" s="110">
        <v>54</v>
      </c>
      <c r="Y299" s="110">
        <v>392</v>
      </c>
      <c r="Z299" s="110">
        <v>55</v>
      </c>
      <c r="AA299" s="110"/>
      <c r="AB299" s="112">
        <v>565</v>
      </c>
      <c r="AC299" s="110"/>
      <c r="AD299" s="111">
        <v>8.6923076923076916</v>
      </c>
      <c r="AE299" s="110"/>
      <c r="AF299" s="112">
        <v>0</v>
      </c>
      <c r="AG299" s="106" t="e">
        <f t="shared" si="64"/>
        <v>#DIV/0!</v>
      </c>
      <c r="AH299" s="106"/>
      <c r="AI299" s="159" t="s">
        <v>834</v>
      </c>
      <c r="AJ299" s="159" t="s">
        <v>835</v>
      </c>
      <c r="AK299" s="159" t="s">
        <v>1494</v>
      </c>
      <c r="AL299" s="159"/>
      <c r="AM299" s="159"/>
      <c r="AN299" s="159" t="s">
        <v>306</v>
      </c>
      <c r="AO299" s="159"/>
      <c r="AP299" s="161" t="s">
        <v>551</v>
      </c>
      <c r="AQ299" s="160">
        <v>70</v>
      </c>
      <c r="AR299" s="160">
        <v>0</v>
      </c>
      <c r="AS299" s="161" t="s">
        <v>551</v>
      </c>
      <c r="AT299" s="161" t="e">
        <f t="shared" si="62"/>
        <v>#VALUE!</v>
      </c>
      <c r="AU299" s="161" t="s">
        <v>551</v>
      </c>
      <c r="AV299" s="161" t="s">
        <v>1260</v>
      </c>
      <c r="AW299" s="161" t="s">
        <v>1123</v>
      </c>
      <c r="AX299" s="161" t="s">
        <v>551</v>
      </c>
      <c r="AZ299" s="427" t="e">
        <f t="shared" si="63"/>
        <v>#VALUE!</v>
      </c>
      <c r="BA299" s="163"/>
    </row>
    <row r="300" spans="1:53" x14ac:dyDescent="0.25">
      <c r="A300" s="114" t="s">
        <v>866</v>
      </c>
      <c r="B300" s="76" t="s">
        <v>867</v>
      </c>
      <c r="C300" s="98" t="s">
        <v>1525</v>
      </c>
      <c r="D300" s="115" t="s">
        <v>151</v>
      </c>
      <c r="E300" s="115">
        <v>7.8534031413612568E-4</v>
      </c>
      <c r="F300" s="100"/>
      <c r="G300" s="108"/>
      <c r="H300" s="109" t="s">
        <v>1525</v>
      </c>
      <c r="I300" s="109" t="s">
        <v>151</v>
      </c>
      <c r="J300" s="109">
        <v>4.6073298429319371E-4</v>
      </c>
      <c r="K300" s="109"/>
      <c r="L300" s="109"/>
      <c r="M300" s="109" t="s">
        <v>1525</v>
      </c>
      <c r="N300" s="109" t="s">
        <v>151</v>
      </c>
      <c r="O300" s="110">
        <v>3.3507853403141359E-4</v>
      </c>
      <c r="P300" s="111">
        <v>1.1428571428571428</v>
      </c>
      <c r="Q300" s="110">
        <v>6</v>
      </c>
      <c r="R300" s="110">
        <v>8</v>
      </c>
      <c r="S300" s="110">
        <v>33</v>
      </c>
      <c r="T300" s="110">
        <v>143</v>
      </c>
      <c r="U300" s="110"/>
      <c r="V300" s="110">
        <v>3</v>
      </c>
      <c r="W300" s="110">
        <v>24</v>
      </c>
      <c r="X300" s="110">
        <v>0</v>
      </c>
      <c r="Y300" s="110">
        <v>2</v>
      </c>
      <c r="Z300" s="110">
        <v>47</v>
      </c>
      <c r="AA300" s="110"/>
      <c r="AB300" s="112">
        <v>76</v>
      </c>
      <c r="AC300" s="110"/>
      <c r="AD300" s="111">
        <v>0.90476190476190477</v>
      </c>
      <c r="AE300" s="110"/>
      <c r="AF300" s="112">
        <v>0</v>
      </c>
      <c r="AG300" s="106" t="e">
        <f t="shared" si="64"/>
        <v>#DIV/0!</v>
      </c>
      <c r="AH300" s="106"/>
      <c r="AI300" s="159"/>
      <c r="AJ300" s="159"/>
      <c r="AK300" s="159"/>
      <c r="AL300" s="159"/>
      <c r="AM300" s="159"/>
      <c r="AN300" s="159"/>
      <c r="AO300" s="159"/>
      <c r="AP300" s="161"/>
      <c r="AQ300" s="161"/>
      <c r="AR300" s="161"/>
      <c r="AS300" s="161"/>
      <c r="AT300" s="161"/>
      <c r="AU300" s="161"/>
      <c r="AV300" s="162" t="s">
        <v>394</v>
      </c>
      <c r="AW300" s="162" t="s">
        <v>394</v>
      </c>
      <c r="AX300" s="162" t="s">
        <v>394</v>
      </c>
      <c r="BA300" s="163"/>
    </row>
    <row r="301" spans="1:53" x14ac:dyDescent="0.25">
      <c r="A301" s="114" t="s">
        <v>868</v>
      </c>
      <c r="B301" s="76" t="s">
        <v>869</v>
      </c>
      <c r="C301" s="98" t="s">
        <v>1526</v>
      </c>
      <c r="D301" s="115" t="s">
        <v>214</v>
      </c>
      <c r="E301" s="115">
        <v>4.9944506104328528E-4</v>
      </c>
      <c r="F301" s="100"/>
      <c r="G301" s="108"/>
      <c r="H301" s="109" t="s">
        <v>1526</v>
      </c>
      <c r="I301" s="109" t="s">
        <v>214</v>
      </c>
      <c r="J301" s="109">
        <v>3.329633740288568E-4</v>
      </c>
      <c r="K301" s="109"/>
      <c r="L301" s="109"/>
      <c r="M301" s="109" t="s">
        <v>1526</v>
      </c>
      <c r="N301" s="109" t="s">
        <v>214</v>
      </c>
      <c r="O301" s="110">
        <v>1.664816870144284E-4</v>
      </c>
      <c r="P301" s="111">
        <v>2.6288659793814433</v>
      </c>
      <c r="Q301" s="110">
        <v>66</v>
      </c>
      <c r="R301" s="110">
        <v>51</v>
      </c>
      <c r="S301" s="110">
        <v>342</v>
      </c>
      <c r="T301" s="110">
        <v>714</v>
      </c>
      <c r="U301" s="110"/>
      <c r="V301" s="110">
        <v>44</v>
      </c>
      <c r="W301" s="110">
        <v>0</v>
      </c>
      <c r="X301" s="110">
        <v>3</v>
      </c>
      <c r="Y301" s="110">
        <v>1845</v>
      </c>
      <c r="Z301" s="110">
        <v>281</v>
      </c>
      <c r="AA301" s="110"/>
      <c r="AB301" s="112">
        <v>2173</v>
      </c>
      <c r="AC301" s="110"/>
      <c r="AD301" s="111">
        <v>22.402061855670102</v>
      </c>
      <c r="AE301" s="110"/>
      <c r="AF301" s="112" t="s">
        <v>1821</v>
      </c>
      <c r="AG301" s="106" t="e">
        <f t="shared" si="64"/>
        <v>#VALUE!</v>
      </c>
      <c r="AH301" s="106"/>
      <c r="AI301" s="159"/>
      <c r="AJ301" s="159"/>
      <c r="AK301" s="159"/>
      <c r="AL301" s="159"/>
      <c r="AM301" s="159"/>
      <c r="AN301" s="159"/>
      <c r="AO301" s="159"/>
      <c r="AP301" s="161"/>
      <c r="AQ301" s="161"/>
      <c r="AR301" s="161"/>
      <c r="AS301" s="161"/>
      <c r="AT301" s="161"/>
      <c r="AU301" s="161"/>
      <c r="AV301" s="162" t="s">
        <v>394</v>
      </c>
      <c r="AW301" s="162" t="s">
        <v>394</v>
      </c>
      <c r="AX301" s="162" t="s">
        <v>394</v>
      </c>
      <c r="BA301" s="163"/>
    </row>
    <row r="302" spans="1:53" x14ac:dyDescent="0.25">
      <c r="A302" s="114" t="s">
        <v>870</v>
      </c>
      <c r="B302" s="76" t="s">
        <v>871</v>
      </c>
      <c r="C302" s="98" t="s">
        <v>1527</v>
      </c>
      <c r="D302" s="115" t="s">
        <v>296</v>
      </c>
      <c r="E302" s="115">
        <v>8.6006825938566558E-4</v>
      </c>
      <c r="F302" s="100"/>
      <c r="G302" s="108"/>
      <c r="H302" s="109" t="s">
        <v>1527</v>
      </c>
      <c r="I302" s="109" t="s">
        <v>296</v>
      </c>
      <c r="J302" s="109">
        <v>3.4812286689419794E-4</v>
      </c>
      <c r="K302" s="109"/>
      <c r="L302" s="109"/>
      <c r="M302" s="109" t="s">
        <v>1527</v>
      </c>
      <c r="N302" s="109" t="s">
        <v>296</v>
      </c>
      <c r="O302" s="110">
        <v>5.1194539249146758E-4</v>
      </c>
      <c r="P302" s="111">
        <v>1.7468354430379747</v>
      </c>
      <c r="Q302" s="110">
        <v>21</v>
      </c>
      <c r="R302" s="110">
        <v>30</v>
      </c>
      <c r="S302" s="110">
        <v>89</v>
      </c>
      <c r="T302" s="110">
        <v>278</v>
      </c>
      <c r="U302" s="110"/>
      <c r="V302" s="110">
        <v>17</v>
      </c>
      <c r="W302" s="110">
        <v>49</v>
      </c>
      <c r="X302" s="110">
        <v>5</v>
      </c>
      <c r="Y302" s="110">
        <v>122</v>
      </c>
      <c r="Z302" s="110">
        <v>28</v>
      </c>
      <c r="AA302" s="110"/>
      <c r="AB302" s="112">
        <v>221</v>
      </c>
      <c r="AC302" s="110"/>
      <c r="AD302" s="111">
        <v>2.7974683544303796</v>
      </c>
      <c r="AE302" s="110"/>
      <c r="AF302" s="112">
        <v>0</v>
      </c>
      <c r="AG302" s="106" t="e">
        <f t="shared" si="64"/>
        <v>#DIV/0!</v>
      </c>
      <c r="AH302" s="106"/>
      <c r="AI302" s="159"/>
      <c r="AJ302" s="159" t="s">
        <v>876</v>
      </c>
      <c r="AK302" s="159" t="s">
        <v>1495</v>
      </c>
      <c r="AL302" s="159" t="s">
        <v>1496</v>
      </c>
      <c r="AM302" s="159"/>
      <c r="AN302" s="159"/>
      <c r="AO302" s="159"/>
      <c r="AP302" s="160">
        <v>15900</v>
      </c>
      <c r="AQ302" s="160">
        <v>4050</v>
      </c>
      <c r="AR302" s="160">
        <v>20</v>
      </c>
      <c r="AS302" s="160">
        <v>19970</v>
      </c>
      <c r="AT302" s="161" t="e">
        <f t="shared" ref="AT302" si="65">AS302/VLOOKUP(AN302,$D$18:$G$436,4,FALSE)</f>
        <v>#N/A</v>
      </c>
      <c r="AU302" s="160">
        <v>18420</v>
      </c>
      <c r="AV302" s="161" t="s">
        <v>1497</v>
      </c>
      <c r="AW302" s="161" t="s">
        <v>1123</v>
      </c>
      <c r="AX302" s="161" t="s">
        <v>1498</v>
      </c>
      <c r="AZ302" s="427" t="e">
        <f>AX302/VLOOKUP(AN302,$D$18:$G$436,4,FALSE)</f>
        <v>#N/A</v>
      </c>
      <c r="BA302" s="163"/>
    </row>
    <row r="303" spans="1:53" x14ac:dyDescent="0.25">
      <c r="A303" s="114" t="s">
        <v>872</v>
      </c>
      <c r="B303" s="76" t="s">
        <v>873</v>
      </c>
      <c r="C303" s="98" t="s">
        <v>1529</v>
      </c>
      <c r="D303" s="115" t="s">
        <v>327</v>
      </c>
      <c r="E303" s="115">
        <v>1.0095856524427952E-3</v>
      </c>
      <c r="F303" s="100"/>
      <c r="G303" s="108"/>
      <c r="H303" s="109" t="s">
        <v>1529</v>
      </c>
      <c r="I303" s="109" t="s">
        <v>327</v>
      </c>
      <c r="J303" s="109">
        <v>5.90599876314162E-4</v>
      </c>
      <c r="K303" s="109"/>
      <c r="L303" s="109"/>
      <c r="M303" s="109" t="s">
        <v>1529</v>
      </c>
      <c r="N303" s="109" t="s">
        <v>327</v>
      </c>
      <c r="O303" s="110">
        <v>4.2053184910327768E-4</v>
      </c>
      <c r="P303" s="111">
        <v>1.8</v>
      </c>
      <c r="Q303" s="110">
        <v>46</v>
      </c>
      <c r="R303" s="110">
        <v>27</v>
      </c>
      <c r="S303" s="110">
        <v>91</v>
      </c>
      <c r="T303" s="110">
        <v>308</v>
      </c>
      <c r="U303" s="110"/>
      <c r="V303" s="110">
        <v>8</v>
      </c>
      <c r="W303" s="110">
        <v>0</v>
      </c>
      <c r="X303" s="110">
        <v>93</v>
      </c>
      <c r="Y303" s="110">
        <v>97</v>
      </c>
      <c r="Z303" s="110">
        <v>22</v>
      </c>
      <c r="AA303" s="110"/>
      <c r="AB303" s="112">
        <v>220</v>
      </c>
      <c r="AC303" s="110"/>
      <c r="AD303" s="111">
        <v>2.75</v>
      </c>
      <c r="AE303" s="110"/>
      <c r="AF303" s="112">
        <v>0</v>
      </c>
      <c r="AG303" s="106" t="e">
        <f t="shared" si="64"/>
        <v>#DIV/0!</v>
      </c>
      <c r="AH303" s="106"/>
      <c r="AI303" s="159"/>
      <c r="AJ303" s="159"/>
      <c r="AK303" s="159"/>
      <c r="AL303" s="159"/>
      <c r="AM303" s="159"/>
      <c r="AN303" s="159"/>
      <c r="AO303" s="159"/>
      <c r="AP303" s="161"/>
      <c r="AQ303" s="161"/>
      <c r="AR303" s="161"/>
      <c r="AS303" s="161"/>
      <c r="AT303" s="161"/>
      <c r="AU303" s="161"/>
      <c r="AV303" s="162" t="s">
        <v>394</v>
      </c>
      <c r="AW303" s="162" t="s">
        <v>394</v>
      </c>
      <c r="AX303" s="162" t="s">
        <v>394</v>
      </c>
      <c r="BA303" s="163"/>
    </row>
    <row r="304" spans="1:53" x14ac:dyDescent="0.25">
      <c r="A304" s="114" t="s">
        <v>874</v>
      </c>
      <c r="B304" s="76" t="s">
        <v>875</v>
      </c>
      <c r="C304" s="98" t="s">
        <v>1530</v>
      </c>
      <c r="D304" s="115" t="s">
        <v>19</v>
      </c>
      <c r="E304" s="115">
        <v>1.4444444444444444E-3</v>
      </c>
      <c r="F304" s="100"/>
      <c r="G304" s="108"/>
      <c r="H304" s="109" t="s">
        <v>1530</v>
      </c>
      <c r="I304" s="109" t="s">
        <v>19</v>
      </c>
      <c r="J304" s="109">
        <v>9.0740740740740745E-4</v>
      </c>
      <c r="K304" s="109"/>
      <c r="L304" s="109"/>
      <c r="M304" s="109" t="s">
        <v>1530</v>
      </c>
      <c r="N304" s="109" t="s">
        <v>19</v>
      </c>
      <c r="O304" s="110">
        <v>5.4320987654320988E-4</v>
      </c>
      <c r="P304" s="111">
        <v>3.1086956521739131</v>
      </c>
      <c r="Q304" s="110">
        <v>70</v>
      </c>
      <c r="R304" s="110">
        <v>610</v>
      </c>
      <c r="S304" s="110">
        <v>826</v>
      </c>
      <c r="T304" s="110">
        <v>1792</v>
      </c>
      <c r="U304" s="110"/>
      <c r="V304" s="110">
        <v>0</v>
      </c>
      <c r="W304" s="110">
        <v>43</v>
      </c>
      <c r="X304" s="110">
        <v>98</v>
      </c>
      <c r="Y304" s="110">
        <v>861</v>
      </c>
      <c r="Z304" s="110">
        <v>238</v>
      </c>
      <c r="AA304" s="110"/>
      <c r="AB304" s="112">
        <v>1240</v>
      </c>
      <c r="AC304" s="110"/>
      <c r="AD304" s="111">
        <v>13.478260869565217</v>
      </c>
      <c r="AE304" s="110"/>
      <c r="AF304" s="112">
        <v>12</v>
      </c>
      <c r="AG304" s="106" t="e">
        <f t="shared" si="64"/>
        <v>#DIV/0!</v>
      </c>
      <c r="AH304" s="106"/>
      <c r="AI304" s="159" t="s">
        <v>878</v>
      </c>
      <c r="AJ304" s="159" t="s">
        <v>879</v>
      </c>
      <c r="AK304" s="159" t="s">
        <v>1499</v>
      </c>
      <c r="AL304" s="159"/>
      <c r="AM304" s="159"/>
      <c r="AN304" s="159" t="s">
        <v>32</v>
      </c>
      <c r="AO304" s="159"/>
      <c r="AP304" s="160">
        <v>350</v>
      </c>
      <c r="AQ304" s="160">
        <v>100</v>
      </c>
      <c r="AR304" s="160">
        <v>0</v>
      </c>
      <c r="AS304" s="160">
        <v>450</v>
      </c>
      <c r="AT304" s="161" t="e">
        <f t="shared" ref="AT304:AT315" si="66">AS304/VLOOKUP(AN304,$D$18:$G$436,4,FALSE)</f>
        <v>#DIV/0!</v>
      </c>
      <c r="AU304" s="160">
        <v>290</v>
      </c>
      <c r="AV304" s="161" t="s">
        <v>1135</v>
      </c>
      <c r="AW304" s="161" t="s">
        <v>1123</v>
      </c>
      <c r="AX304" s="161" t="s">
        <v>1312</v>
      </c>
      <c r="AZ304" s="427" t="e">
        <f t="shared" ref="AZ304:AZ315" si="67">AX304/VLOOKUP(AN304,$D$18:$G$436,4,FALSE)</f>
        <v>#DIV/0!</v>
      </c>
      <c r="BA304" s="163"/>
    </row>
    <row r="305" spans="1:53" x14ac:dyDescent="0.25">
      <c r="A305" s="113"/>
      <c r="B305" s="76"/>
      <c r="C305" s="97" t="s">
        <v>1532</v>
      </c>
      <c r="D305" s="98" t="s">
        <v>88</v>
      </c>
      <c r="E305" s="99">
        <v>9.2756183745583041E-4</v>
      </c>
      <c r="F305" s="100"/>
      <c r="G305" s="108"/>
      <c r="H305" s="109" t="s">
        <v>1532</v>
      </c>
      <c r="I305" s="109" t="s">
        <v>88</v>
      </c>
      <c r="J305" s="109">
        <v>5.5653710247349818E-4</v>
      </c>
      <c r="K305" s="109"/>
      <c r="L305" s="109"/>
      <c r="M305" s="109" t="s">
        <v>1532</v>
      </c>
      <c r="N305" s="109" t="s">
        <v>88</v>
      </c>
      <c r="O305" s="110">
        <v>3.7102473498233217E-4</v>
      </c>
      <c r="P305" s="111" t="s">
        <v>394</v>
      </c>
      <c r="Q305" s="110" t="s">
        <v>394</v>
      </c>
      <c r="R305" s="110" t="s">
        <v>394</v>
      </c>
      <c r="S305" s="110" t="s">
        <v>394</v>
      </c>
      <c r="T305" s="110" t="s">
        <v>394</v>
      </c>
      <c r="U305" s="110"/>
      <c r="V305" s="110" t="s">
        <v>394</v>
      </c>
      <c r="W305" s="110" t="s">
        <v>394</v>
      </c>
      <c r="X305" s="110" t="s">
        <v>394</v>
      </c>
      <c r="Y305" s="110" t="s">
        <v>394</v>
      </c>
      <c r="Z305" s="110" t="s">
        <v>394</v>
      </c>
      <c r="AA305" s="110"/>
      <c r="AB305" s="112" t="s">
        <v>394</v>
      </c>
      <c r="AC305" s="110"/>
      <c r="AD305" s="111" t="s">
        <v>394</v>
      </c>
      <c r="AE305" s="110"/>
      <c r="AF305" s="112" t="s">
        <v>394</v>
      </c>
      <c r="AG305" s="106" t="e">
        <f t="shared" si="64"/>
        <v>#VALUE!</v>
      </c>
      <c r="AH305" s="106"/>
      <c r="AI305" s="159" t="s">
        <v>880</v>
      </c>
      <c r="AJ305" s="159" t="s">
        <v>881</v>
      </c>
      <c r="AK305" s="159" t="s">
        <v>1500</v>
      </c>
      <c r="AL305" s="159"/>
      <c r="AM305" s="159"/>
      <c r="AN305" s="159" t="s">
        <v>38</v>
      </c>
      <c r="AO305" s="159"/>
      <c r="AP305" s="160">
        <v>60</v>
      </c>
      <c r="AQ305" s="160">
        <v>20</v>
      </c>
      <c r="AR305" s="160">
        <v>0</v>
      </c>
      <c r="AS305" s="160">
        <v>80</v>
      </c>
      <c r="AT305" s="161" t="e">
        <f t="shared" si="66"/>
        <v>#DIV/0!</v>
      </c>
      <c r="AU305" s="160">
        <v>200</v>
      </c>
      <c r="AV305" s="161" t="s">
        <v>1163</v>
      </c>
      <c r="AW305" s="161" t="s">
        <v>1123</v>
      </c>
      <c r="AX305" s="161" t="s">
        <v>1207</v>
      </c>
      <c r="AZ305" s="427" t="e">
        <f t="shared" si="67"/>
        <v>#DIV/0!</v>
      </c>
      <c r="BA305" s="163"/>
    </row>
    <row r="306" spans="1:53" x14ac:dyDescent="0.25">
      <c r="A306" s="95">
        <v>6</v>
      </c>
      <c r="B306" s="96" t="s">
        <v>876</v>
      </c>
      <c r="C306" s="97" t="s">
        <v>1533</v>
      </c>
      <c r="D306" s="98" t="s">
        <v>95</v>
      </c>
      <c r="E306" s="99">
        <v>7.254740313272877E-4</v>
      </c>
      <c r="F306" s="100"/>
      <c r="G306" s="101"/>
      <c r="H306" s="102" t="s">
        <v>1533</v>
      </c>
      <c r="I306" s="102" t="s">
        <v>95</v>
      </c>
      <c r="J306" s="102">
        <v>3.5449299258037925E-4</v>
      </c>
      <c r="K306" s="102"/>
      <c r="L306" s="102"/>
      <c r="M306" s="102" t="s">
        <v>1533</v>
      </c>
      <c r="N306" s="102" t="s">
        <v>95</v>
      </c>
      <c r="O306" s="103">
        <v>3.709810387469085E-4</v>
      </c>
      <c r="P306" s="104">
        <v>1.122715404699739</v>
      </c>
      <c r="Q306" s="103">
        <v>1060</v>
      </c>
      <c r="R306" s="103">
        <v>1080</v>
      </c>
      <c r="S306" s="103">
        <v>2380</v>
      </c>
      <c r="T306" s="103">
        <v>8380</v>
      </c>
      <c r="U306" s="103"/>
      <c r="V306" s="103">
        <v>270</v>
      </c>
      <c r="W306" s="103">
        <v>430</v>
      </c>
      <c r="X306" s="103">
        <v>1060</v>
      </c>
      <c r="Y306" s="103">
        <v>1380</v>
      </c>
      <c r="Z306" s="103">
        <v>380</v>
      </c>
      <c r="AA306" s="103"/>
      <c r="AB306" s="105">
        <v>3520</v>
      </c>
      <c r="AC306" s="103"/>
      <c r="AD306" s="104">
        <v>1.0211778357992458</v>
      </c>
      <c r="AE306" s="103"/>
      <c r="AF306" s="105">
        <v>160</v>
      </c>
      <c r="AG306" s="106" t="e">
        <f t="shared" si="64"/>
        <v>#DIV/0!</v>
      </c>
      <c r="AH306" s="106"/>
      <c r="AI306" s="159" t="s">
        <v>882</v>
      </c>
      <c r="AJ306" s="159" t="s">
        <v>883</v>
      </c>
      <c r="AK306" s="159" t="s">
        <v>1501</v>
      </c>
      <c r="AL306" s="159"/>
      <c r="AM306" s="159"/>
      <c r="AN306" s="159" t="s">
        <v>139</v>
      </c>
      <c r="AO306" s="159"/>
      <c r="AP306" s="160">
        <v>220</v>
      </c>
      <c r="AQ306" s="160">
        <v>80</v>
      </c>
      <c r="AR306" s="160">
        <v>0</v>
      </c>
      <c r="AS306" s="160">
        <v>300</v>
      </c>
      <c r="AT306" s="161" t="e">
        <f t="shared" si="66"/>
        <v>#DIV/0!</v>
      </c>
      <c r="AU306" s="160">
        <v>430</v>
      </c>
      <c r="AV306" s="161" t="s">
        <v>1239</v>
      </c>
      <c r="AW306" s="161" t="s">
        <v>1123</v>
      </c>
      <c r="AX306" s="161" t="s">
        <v>1362</v>
      </c>
      <c r="AZ306" s="427" t="e">
        <f t="shared" si="67"/>
        <v>#DIV/0!</v>
      </c>
      <c r="BA306" s="163"/>
    </row>
    <row r="307" spans="1:53" x14ac:dyDescent="0.25">
      <c r="A307" s="76"/>
      <c r="B307" s="76"/>
      <c r="C307" s="98" t="s">
        <v>1534</v>
      </c>
      <c r="D307" s="98" t="s">
        <v>103</v>
      </c>
      <c r="E307" s="99">
        <v>2.9945553539019963E-4</v>
      </c>
      <c r="F307" s="100"/>
      <c r="G307" s="108"/>
      <c r="H307" s="109" t="s">
        <v>1534</v>
      </c>
      <c r="I307" s="109" t="s">
        <v>103</v>
      </c>
      <c r="J307" s="109">
        <v>1.9056261343012703E-4</v>
      </c>
      <c r="K307" s="109"/>
      <c r="L307" s="109"/>
      <c r="M307" s="109" t="s">
        <v>1534</v>
      </c>
      <c r="N307" s="109" t="s">
        <v>103</v>
      </c>
      <c r="O307" s="110">
        <v>1.0889292196007259E-4</v>
      </c>
      <c r="P307" s="111" t="s">
        <v>394</v>
      </c>
      <c r="Q307" s="110" t="s">
        <v>394</v>
      </c>
      <c r="R307" s="110" t="s">
        <v>394</v>
      </c>
      <c r="S307" s="110" t="s">
        <v>394</v>
      </c>
      <c r="T307" s="110" t="s">
        <v>394</v>
      </c>
      <c r="U307" s="110"/>
      <c r="V307" s="110" t="s">
        <v>394</v>
      </c>
      <c r="W307" s="110" t="s">
        <v>394</v>
      </c>
      <c r="X307" s="110" t="s">
        <v>394</v>
      </c>
      <c r="Y307" s="110" t="s">
        <v>394</v>
      </c>
      <c r="Z307" s="110" t="s">
        <v>394</v>
      </c>
      <c r="AA307" s="110"/>
      <c r="AB307" s="112" t="s">
        <v>394</v>
      </c>
      <c r="AC307" s="110"/>
      <c r="AD307" s="111" t="s">
        <v>394</v>
      </c>
      <c r="AE307" s="110"/>
      <c r="AF307" s="112" t="s">
        <v>394</v>
      </c>
      <c r="AG307" s="106" t="e">
        <f t="shared" si="64"/>
        <v>#VALUE!</v>
      </c>
      <c r="AH307" s="106"/>
      <c r="AI307" s="159" t="s">
        <v>884</v>
      </c>
      <c r="AJ307" s="159" t="s">
        <v>885</v>
      </c>
      <c r="AK307" s="159" t="s">
        <v>1502</v>
      </c>
      <c r="AL307" s="159"/>
      <c r="AM307" s="159"/>
      <c r="AN307" s="159" t="s">
        <v>162</v>
      </c>
      <c r="AO307" s="159"/>
      <c r="AP307" s="160">
        <v>320</v>
      </c>
      <c r="AQ307" s="160">
        <v>190</v>
      </c>
      <c r="AR307" s="160">
        <v>0</v>
      </c>
      <c r="AS307" s="160">
        <v>500</v>
      </c>
      <c r="AT307" s="161" t="e">
        <f t="shared" si="66"/>
        <v>#DIV/0!</v>
      </c>
      <c r="AU307" s="160">
        <v>390</v>
      </c>
      <c r="AV307" s="161" t="s">
        <v>1149</v>
      </c>
      <c r="AW307" s="161" t="s">
        <v>1123</v>
      </c>
      <c r="AX307" s="161" t="s">
        <v>1394</v>
      </c>
      <c r="AZ307" s="427" t="e">
        <f t="shared" si="67"/>
        <v>#DIV/0!</v>
      </c>
      <c r="BA307" s="163"/>
    </row>
    <row r="308" spans="1:53" x14ac:dyDescent="0.25">
      <c r="A308" s="114" t="s">
        <v>878</v>
      </c>
      <c r="B308" s="76" t="s">
        <v>879</v>
      </c>
      <c r="C308" s="98" t="s">
        <v>1535</v>
      </c>
      <c r="D308" s="97" t="s">
        <v>111</v>
      </c>
      <c r="E308" s="99">
        <v>2.3255813953488373E-4</v>
      </c>
      <c r="F308" s="100"/>
      <c r="G308" s="108"/>
      <c r="H308" s="109" t="s">
        <v>1535</v>
      </c>
      <c r="I308" s="109" t="s">
        <v>111</v>
      </c>
      <c r="J308" s="109">
        <v>1.9583843329253365E-4</v>
      </c>
      <c r="K308" s="109"/>
      <c r="L308" s="109"/>
      <c r="M308" s="109" t="s">
        <v>1535</v>
      </c>
      <c r="N308" s="109" t="s">
        <v>111</v>
      </c>
      <c r="O308" s="110">
        <v>3.6719706242350061E-5</v>
      </c>
      <c r="P308" s="111">
        <v>0.56521739130434778</v>
      </c>
      <c r="Q308" s="110">
        <v>3</v>
      </c>
      <c r="R308" s="110">
        <v>2</v>
      </c>
      <c r="S308" s="110">
        <v>5</v>
      </c>
      <c r="T308" s="110">
        <v>36</v>
      </c>
      <c r="U308" s="110"/>
      <c r="V308" s="110">
        <v>1</v>
      </c>
      <c r="W308" s="110">
        <v>1</v>
      </c>
      <c r="X308" s="110">
        <v>9</v>
      </c>
      <c r="Y308" s="110">
        <v>9</v>
      </c>
      <c r="Z308" s="110">
        <v>0</v>
      </c>
      <c r="AA308" s="110"/>
      <c r="AB308" s="112">
        <v>20</v>
      </c>
      <c r="AC308" s="110"/>
      <c r="AD308" s="111">
        <v>0.43478260869565216</v>
      </c>
      <c r="AE308" s="110"/>
      <c r="AF308" s="112">
        <v>2</v>
      </c>
      <c r="AG308" s="106" t="e">
        <f t="shared" si="64"/>
        <v>#DIV/0!</v>
      </c>
      <c r="AH308" s="106"/>
      <c r="AI308" s="159" t="s">
        <v>886</v>
      </c>
      <c r="AJ308" s="159" t="s">
        <v>887</v>
      </c>
      <c r="AK308" s="159" t="s">
        <v>1503</v>
      </c>
      <c r="AL308" s="159"/>
      <c r="AM308" s="159"/>
      <c r="AN308" s="159" t="s">
        <v>170</v>
      </c>
      <c r="AO308" s="159"/>
      <c r="AP308" s="160">
        <v>950</v>
      </c>
      <c r="AQ308" s="160">
        <v>250</v>
      </c>
      <c r="AR308" s="160">
        <v>0</v>
      </c>
      <c r="AS308" s="160">
        <v>1190</v>
      </c>
      <c r="AT308" s="161" t="e">
        <f t="shared" si="66"/>
        <v>#DIV/0!</v>
      </c>
      <c r="AU308" s="160">
        <v>1100</v>
      </c>
      <c r="AV308" s="161" t="s">
        <v>1305</v>
      </c>
      <c r="AW308" s="161" t="s">
        <v>1123</v>
      </c>
      <c r="AX308" s="161" t="s">
        <v>1504</v>
      </c>
      <c r="AZ308" s="427" t="e">
        <f t="shared" si="67"/>
        <v>#DIV/0!</v>
      </c>
      <c r="BA308" s="163"/>
    </row>
    <row r="309" spans="1:53" x14ac:dyDescent="0.25">
      <c r="A309" s="114" t="s">
        <v>880</v>
      </c>
      <c r="B309" s="76" t="s">
        <v>881</v>
      </c>
      <c r="C309" s="98" t="s">
        <v>1536</v>
      </c>
      <c r="D309" s="97" t="s">
        <v>125</v>
      </c>
      <c r="E309" s="99">
        <v>7.7262693156732892E-4</v>
      </c>
      <c r="F309" s="100"/>
      <c r="G309" s="108"/>
      <c r="H309" s="109" t="s">
        <v>1536</v>
      </c>
      <c r="I309" s="109" t="s">
        <v>125</v>
      </c>
      <c r="J309" s="109">
        <v>5.9602649006622517E-4</v>
      </c>
      <c r="K309" s="109"/>
      <c r="L309" s="109"/>
      <c r="M309" s="109" t="s">
        <v>1536</v>
      </c>
      <c r="N309" s="109" t="s">
        <v>125</v>
      </c>
      <c r="O309" s="110">
        <v>1.7660044150110375E-4</v>
      </c>
      <c r="P309" s="111">
        <v>3.1452991452991452</v>
      </c>
      <c r="Q309" s="110">
        <v>143</v>
      </c>
      <c r="R309" s="110">
        <v>61</v>
      </c>
      <c r="S309" s="110">
        <v>172</v>
      </c>
      <c r="T309" s="110">
        <v>744</v>
      </c>
      <c r="U309" s="110"/>
      <c r="V309" s="110">
        <v>41</v>
      </c>
      <c r="W309" s="110">
        <v>0</v>
      </c>
      <c r="X309" s="110">
        <v>37</v>
      </c>
      <c r="Y309" s="110">
        <v>189</v>
      </c>
      <c r="Z309" s="110">
        <v>49</v>
      </c>
      <c r="AA309" s="110"/>
      <c r="AB309" s="112">
        <v>316</v>
      </c>
      <c r="AC309" s="110"/>
      <c r="AD309" s="111">
        <v>2.700854700854701</v>
      </c>
      <c r="AE309" s="110"/>
      <c r="AF309" s="112">
        <v>6</v>
      </c>
      <c r="AG309" s="106" t="e">
        <f t="shared" si="64"/>
        <v>#DIV/0!</v>
      </c>
      <c r="AH309" s="106"/>
      <c r="AI309" s="159" t="s">
        <v>888</v>
      </c>
      <c r="AJ309" s="159" t="s">
        <v>889</v>
      </c>
      <c r="AK309" s="159" t="s">
        <v>1505</v>
      </c>
      <c r="AL309" s="159"/>
      <c r="AM309" s="159"/>
      <c r="AN309" s="159" t="s">
        <v>200</v>
      </c>
      <c r="AO309" s="159"/>
      <c r="AP309" s="160">
        <v>120</v>
      </c>
      <c r="AQ309" s="160">
        <v>40</v>
      </c>
      <c r="AR309" s="160">
        <v>0</v>
      </c>
      <c r="AS309" s="160">
        <v>160</v>
      </c>
      <c r="AT309" s="161" t="e">
        <f t="shared" si="66"/>
        <v>#DIV/0!</v>
      </c>
      <c r="AU309" s="160">
        <v>280</v>
      </c>
      <c r="AV309" s="161" t="s">
        <v>1127</v>
      </c>
      <c r="AW309" s="161" t="s">
        <v>1123</v>
      </c>
      <c r="AX309" s="161" t="s">
        <v>1305</v>
      </c>
      <c r="AZ309" s="427" t="e">
        <f t="shared" si="67"/>
        <v>#DIV/0!</v>
      </c>
      <c r="BA309" s="163"/>
    </row>
    <row r="310" spans="1:53" x14ac:dyDescent="0.25">
      <c r="A310" s="114" t="s">
        <v>882</v>
      </c>
      <c r="B310" s="76" t="s">
        <v>883</v>
      </c>
      <c r="C310" s="98" t="s">
        <v>1537</v>
      </c>
      <c r="D310" s="97" t="s">
        <v>128</v>
      </c>
      <c r="E310" s="99">
        <v>2.3529411764705883E-4</v>
      </c>
      <c r="F310" s="100"/>
      <c r="G310" s="108"/>
      <c r="H310" s="109" t="s">
        <v>1537</v>
      </c>
      <c r="I310" s="109" t="s">
        <v>128</v>
      </c>
      <c r="J310" s="109">
        <v>1.9327731092436975E-4</v>
      </c>
      <c r="K310" s="109"/>
      <c r="L310" s="109"/>
      <c r="M310" s="109" t="s">
        <v>1537</v>
      </c>
      <c r="N310" s="109" t="s">
        <v>128</v>
      </c>
      <c r="O310" s="110">
        <v>4.2016806722689077E-5</v>
      </c>
      <c r="P310" s="111">
        <v>0.91803278688524592</v>
      </c>
      <c r="Q310" s="110">
        <v>8</v>
      </c>
      <c r="R310" s="110">
        <v>9</v>
      </c>
      <c r="S310" s="110">
        <v>45</v>
      </c>
      <c r="T310" s="110">
        <v>118</v>
      </c>
      <c r="U310" s="110"/>
      <c r="V310" s="110">
        <v>7</v>
      </c>
      <c r="W310" s="110">
        <v>0</v>
      </c>
      <c r="X310" s="110">
        <v>11</v>
      </c>
      <c r="Y310" s="110">
        <v>103</v>
      </c>
      <c r="Z310" s="110">
        <v>0</v>
      </c>
      <c r="AA310" s="110"/>
      <c r="AB310" s="112">
        <v>121</v>
      </c>
      <c r="AC310" s="110"/>
      <c r="AD310" s="111">
        <v>1.9836065573770492</v>
      </c>
      <c r="AE310" s="110"/>
      <c r="AF310" s="112">
        <v>2</v>
      </c>
      <c r="AG310" s="106" t="e">
        <f t="shared" si="64"/>
        <v>#DIV/0!</v>
      </c>
      <c r="AH310" s="106"/>
      <c r="AI310" s="159" t="s">
        <v>890</v>
      </c>
      <c r="AJ310" s="159" t="s">
        <v>891</v>
      </c>
      <c r="AK310" s="159" t="s">
        <v>1506</v>
      </c>
      <c r="AL310" s="159"/>
      <c r="AM310" s="159"/>
      <c r="AN310" s="159" t="s">
        <v>203</v>
      </c>
      <c r="AO310" s="159"/>
      <c r="AP310" s="160">
        <v>360</v>
      </c>
      <c r="AQ310" s="160">
        <v>50</v>
      </c>
      <c r="AR310" s="160">
        <v>0</v>
      </c>
      <c r="AS310" s="160">
        <v>410</v>
      </c>
      <c r="AT310" s="161" t="e">
        <f t="shared" si="66"/>
        <v>#DIV/0!</v>
      </c>
      <c r="AU310" s="160">
        <v>330</v>
      </c>
      <c r="AV310" s="161" t="s">
        <v>1147</v>
      </c>
      <c r="AW310" s="161" t="s">
        <v>1123</v>
      </c>
      <c r="AX310" s="161" t="s">
        <v>1507</v>
      </c>
      <c r="AZ310" s="427" t="e">
        <f t="shared" si="67"/>
        <v>#DIV/0!</v>
      </c>
      <c r="BA310" s="163"/>
    </row>
    <row r="311" spans="1:53" x14ac:dyDescent="0.25">
      <c r="A311" s="114" t="s">
        <v>884</v>
      </c>
      <c r="B311" s="76" t="s">
        <v>885</v>
      </c>
      <c r="C311" s="98" t="s">
        <v>1538</v>
      </c>
      <c r="D311" s="97" t="s">
        <v>172</v>
      </c>
      <c r="E311" s="99">
        <v>1.3123209169054442E-3</v>
      </c>
      <c r="F311" s="100"/>
      <c r="G311" s="108"/>
      <c r="H311" s="109" t="s">
        <v>1538</v>
      </c>
      <c r="I311" s="109" t="s">
        <v>172</v>
      </c>
      <c r="J311" s="109">
        <v>8.9971346704871059E-4</v>
      </c>
      <c r="K311" s="109"/>
      <c r="L311" s="109"/>
      <c r="M311" s="109" t="s">
        <v>1538</v>
      </c>
      <c r="N311" s="109" t="s">
        <v>172</v>
      </c>
      <c r="O311" s="110">
        <v>4.1260744985673352E-4</v>
      </c>
      <c r="P311" s="111">
        <v>1.2403846153846154</v>
      </c>
      <c r="Q311" s="110">
        <v>17</v>
      </c>
      <c r="R311" s="110">
        <v>15</v>
      </c>
      <c r="S311" s="110">
        <v>105</v>
      </c>
      <c r="T311" s="110">
        <v>266</v>
      </c>
      <c r="U311" s="110"/>
      <c r="V311" s="110">
        <v>18</v>
      </c>
      <c r="W311" s="110">
        <v>0</v>
      </c>
      <c r="X311" s="110">
        <v>34</v>
      </c>
      <c r="Y311" s="110">
        <v>0</v>
      </c>
      <c r="Z311" s="110">
        <v>68</v>
      </c>
      <c r="AA311" s="110"/>
      <c r="AB311" s="112">
        <v>120</v>
      </c>
      <c r="AC311" s="110"/>
      <c r="AD311" s="111">
        <v>1.1538461538461537</v>
      </c>
      <c r="AE311" s="110"/>
      <c r="AF311" s="112">
        <v>1</v>
      </c>
      <c r="AG311" s="106" t="e">
        <f t="shared" si="64"/>
        <v>#DIV/0!</v>
      </c>
      <c r="AH311" s="106"/>
      <c r="AI311" s="159" t="s">
        <v>892</v>
      </c>
      <c r="AJ311" s="159" t="s">
        <v>893</v>
      </c>
      <c r="AK311" s="159" t="s">
        <v>1508</v>
      </c>
      <c r="AL311" s="159"/>
      <c r="AM311" s="159"/>
      <c r="AN311" s="159" t="s">
        <v>231</v>
      </c>
      <c r="AO311" s="159"/>
      <c r="AP311" s="160">
        <v>150</v>
      </c>
      <c r="AQ311" s="160">
        <v>90</v>
      </c>
      <c r="AR311" s="160">
        <v>0</v>
      </c>
      <c r="AS311" s="160">
        <v>240</v>
      </c>
      <c r="AT311" s="161" t="e">
        <f t="shared" si="66"/>
        <v>#DIV/0!</v>
      </c>
      <c r="AU311" s="160">
        <v>210</v>
      </c>
      <c r="AV311" s="161" t="s">
        <v>1280</v>
      </c>
      <c r="AW311" s="161" t="s">
        <v>1123</v>
      </c>
      <c r="AX311" s="161" t="s">
        <v>1160</v>
      </c>
      <c r="AZ311" s="427" t="e">
        <f t="shared" si="67"/>
        <v>#DIV/0!</v>
      </c>
      <c r="BA311" s="163"/>
    </row>
    <row r="312" spans="1:53" x14ac:dyDescent="0.25">
      <c r="A312" s="114" t="s">
        <v>886</v>
      </c>
      <c r="B312" s="76" t="s">
        <v>887</v>
      </c>
      <c r="C312" s="98" t="s">
        <v>1539</v>
      </c>
      <c r="D312" s="97" t="s">
        <v>219</v>
      </c>
      <c r="E312" s="99">
        <v>7.8833693304535641E-4</v>
      </c>
      <c r="F312" s="100"/>
      <c r="G312" s="108"/>
      <c r="H312" s="109" t="s">
        <v>1539</v>
      </c>
      <c r="I312" s="109" t="s">
        <v>219</v>
      </c>
      <c r="J312" s="109">
        <v>6.3714902807775382E-4</v>
      </c>
      <c r="K312" s="109"/>
      <c r="L312" s="109"/>
      <c r="M312" s="109" t="s">
        <v>1539</v>
      </c>
      <c r="N312" s="109" t="s">
        <v>219</v>
      </c>
      <c r="O312" s="110">
        <v>1.5118790496760259E-4</v>
      </c>
      <c r="P312" s="111">
        <v>0.90322580645161288</v>
      </c>
      <c r="Q312" s="110">
        <v>9</v>
      </c>
      <c r="R312" s="110">
        <v>4</v>
      </c>
      <c r="S312" s="110">
        <v>64</v>
      </c>
      <c r="T312" s="110">
        <v>161</v>
      </c>
      <c r="U312" s="110"/>
      <c r="V312" s="110">
        <v>5</v>
      </c>
      <c r="W312" s="110">
        <v>36</v>
      </c>
      <c r="X312" s="110">
        <v>42</v>
      </c>
      <c r="Y312" s="110">
        <v>0</v>
      </c>
      <c r="Z312" s="110">
        <v>1</v>
      </c>
      <c r="AA312" s="110"/>
      <c r="AB312" s="112">
        <v>84</v>
      </c>
      <c r="AC312" s="110"/>
      <c r="AD312" s="111">
        <v>0.90322580645161288</v>
      </c>
      <c r="AE312" s="110"/>
      <c r="AF312" s="112">
        <v>0</v>
      </c>
      <c r="AG312" s="106" t="e">
        <f t="shared" si="64"/>
        <v>#DIV/0!</v>
      </c>
      <c r="AH312" s="106"/>
      <c r="AI312" s="159" t="s">
        <v>894</v>
      </c>
      <c r="AJ312" s="159" t="s">
        <v>895</v>
      </c>
      <c r="AK312" s="159" t="s">
        <v>1509</v>
      </c>
      <c r="AL312" s="159"/>
      <c r="AM312" s="159"/>
      <c r="AN312" s="159" t="s">
        <v>248</v>
      </c>
      <c r="AO312" s="159"/>
      <c r="AP312" s="160">
        <v>620</v>
      </c>
      <c r="AQ312" s="160">
        <v>10</v>
      </c>
      <c r="AR312" s="160">
        <v>0</v>
      </c>
      <c r="AS312" s="160">
        <v>630</v>
      </c>
      <c r="AT312" s="161" t="e">
        <f t="shared" si="66"/>
        <v>#DIV/0!</v>
      </c>
      <c r="AU312" s="160">
        <v>200</v>
      </c>
      <c r="AV312" s="161" t="s">
        <v>1119</v>
      </c>
      <c r="AW312" s="161" t="s">
        <v>1123</v>
      </c>
      <c r="AX312" s="161" t="s">
        <v>1136</v>
      </c>
      <c r="AZ312" s="427" t="e">
        <f t="shared" si="67"/>
        <v>#DIV/0!</v>
      </c>
      <c r="BA312" s="163"/>
    </row>
    <row r="313" spans="1:53" x14ac:dyDescent="0.25">
      <c r="A313" s="114" t="s">
        <v>888</v>
      </c>
      <c r="B313" s="76" t="s">
        <v>889</v>
      </c>
      <c r="C313" s="98" t="s">
        <v>1540</v>
      </c>
      <c r="D313" s="97" t="s">
        <v>274</v>
      </c>
      <c r="E313" s="99">
        <v>1.9721980886185926E-3</v>
      </c>
      <c r="F313" s="100"/>
      <c r="G313" s="108"/>
      <c r="H313" s="109" t="s">
        <v>1540</v>
      </c>
      <c r="I313" s="109" t="s">
        <v>274</v>
      </c>
      <c r="J313" s="109">
        <v>6.5160729800173766E-4</v>
      </c>
      <c r="K313" s="109"/>
      <c r="L313" s="109"/>
      <c r="M313" s="109" t="s">
        <v>1540</v>
      </c>
      <c r="N313" s="109" t="s">
        <v>274</v>
      </c>
      <c r="O313" s="110">
        <v>1.3292788879235447E-3</v>
      </c>
      <c r="P313" s="111">
        <v>4.7023809523809526</v>
      </c>
      <c r="Q313" s="110">
        <v>98</v>
      </c>
      <c r="R313" s="110">
        <v>35</v>
      </c>
      <c r="S313" s="110">
        <v>51</v>
      </c>
      <c r="T313" s="110">
        <v>579</v>
      </c>
      <c r="U313" s="110"/>
      <c r="V313" s="110">
        <v>19</v>
      </c>
      <c r="W313" s="110">
        <v>0</v>
      </c>
      <c r="X313" s="110">
        <v>0</v>
      </c>
      <c r="Y313" s="110">
        <v>37</v>
      </c>
      <c r="Z313" s="110">
        <v>27</v>
      </c>
      <c r="AA313" s="110"/>
      <c r="AB313" s="112">
        <v>83</v>
      </c>
      <c r="AC313" s="110"/>
      <c r="AD313" s="111">
        <v>0.98809523809523814</v>
      </c>
      <c r="AE313" s="110"/>
      <c r="AF313" s="112">
        <v>23</v>
      </c>
      <c r="AG313" s="106" t="e">
        <f t="shared" si="64"/>
        <v>#DIV/0!</v>
      </c>
      <c r="AH313" s="106"/>
      <c r="AI313" s="159" t="s">
        <v>896</v>
      </c>
      <c r="AJ313" s="159" t="s">
        <v>897</v>
      </c>
      <c r="AK313" s="159" t="s">
        <v>1510</v>
      </c>
      <c r="AL313" s="159"/>
      <c r="AM313" s="159"/>
      <c r="AN313" s="159" t="s">
        <v>299</v>
      </c>
      <c r="AO313" s="159"/>
      <c r="AP313" s="160">
        <v>140</v>
      </c>
      <c r="AQ313" s="160">
        <v>0</v>
      </c>
      <c r="AR313" s="160">
        <v>0</v>
      </c>
      <c r="AS313" s="160">
        <v>140</v>
      </c>
      <c r="AT313" s="161" t="e">
        <f t="shared" si="66"/>
        <v>#DIV/0!</v>
      </c>
      <c r="AU313" s="160">
        <v>270</v>
      </c>
      <c r="AV313" s="161" t="s">
        <v>1142</v>
      </c>
      <c r="AW313" s="161" t="s">
        <v>1123</v>
      </c>
      <c r="AX313" s="161" t="s">
        <v>1447</v>
      </c>
      <c r="AZ313" s="427" t="e">
        <f t="shared" si="67"/>
        <v>#DIV/0!</v>
      </c>
      <c r="BA313" s="163"/>
    </row>
    <row r="314" spans="1:53" x14ac:dyDescent="0.25">
      <c r="A314" s="114" t="s">
        <v>890</v>
      </c>
      <c r="B314" s="76" t="s">
        <v>891</v>
      </c>
      <c r="C314" s="98" t="s">
        <v>1541</v>
      </c>
      <c r="D314" s="97" t="s">
        <v>309</v>
      </c>
      <c r="E314" s="99">
        <v>1.76522506619594E-3</v>
      </c>
      <c r="F314" s="100"/>
      <c r="G314" s="108"/>
      <c r="H314" s="109" t="s">
        <v>1541</v>
      </c>
      <c r="I314" s="109" t="s">
        <v>309</v>
      </c>
      <c r="J314" s="109">
        <v>9.3556928508384816E-4</v>
      </c>
      <c r="K314" s="109"/>
      <c r="L314" s="109"/>
      <c r="M314" s="109" t="s">
        <v>1541</v>
      </c>
      <c r="N314" s="109" t="s">
        <v>309</v>
      </c>
      <c r="O314" s="110">
        <v>8.2965578111209178E-4</v>
      </c>
      <c r="P314" s="111">
        <v>0.94915254237288138</v>
      </c>
      <c r="Q314" s="110">
        <v>19</v>
      </c>
      <c r="R314" s="110">
        <v>9</v>
      </c>
      <c r="S314" s="110">
        <v>43</v>
      </c>
      <c r="T314" s="110">
        <v>127</v>
      </c>
      <c r="U314" s="110"/>
      <c r="V314" s="110">
        <v>9</v>
      </c>
      <c r="W314" s="110">
        <v>37</v>
      </c>
      <c r="X314" s="110">
        <v>0</v>
      </c>
      <c r="Y314" s="110">
        <v>22</v>
      </c>
      <c r="Z314" s="110">
        <v>0</v>
      </c>
      <c r="AA314" s="110"/>
      <c r="AB314" s="112">
        <v>68</v>
      </c>
      <c r="AC314" s="110"/>
      <c r="AD314" s="111">
        <v>1.152542372881356</v>
      </c>
      <c r="AE314" s="110"/>
      <c r="AF314" s="112">
        <v>0</v>
      </c>
      <c r="AG314" s="106" t="e">
        <f t="shared" si="64"/>
        <v>#DIV/0!</v>
      </c>
      <c r="AH314" s="106"/>
      <c r="AI314" s="159" t="s">
        <v>898</v>
      </c>
      <c r="AJ314" s="159" t="s">
        <v>899</v>
      </c>
      <c r="AK314" s="159" t="s">
        <v>1511</v>
      </c>
      <c r="AL314" s="159"/>
      <c r="AM314" s="159"/>
      <c r="AN314" s="159" t="s">
        <v>310</v>
      </c>
      <c r="AO314" s="159"/>
      <c r="AP314" s="160">
        <v>160</v>
      </c>
      <c r="AQ314" s="160">
        <v>0</v>
      </c>
      <c r="AR314" s="160">
        <v>0</v>
      </c>
      <c r="AS314" s="160">
        <v>160</v>
      </c>
      <c r="AT314" s="161" t="e">
        <f t="shared" si="66"/>
        <v>#DIV/0!</v>
      </c>
      <c r="AU314" s="160">
        <v>240</v>
      </c>
      <c r="AV314" s="161" t="s">
        <v>1147</v>
      </c>
      <c r="AW314" s="161" t="s">
        <v>1123</v>
      </c>
      <c r="AX314" s="161" t="s">
        <v>1433</v>
      </c>
      <c r="AZ314" s="427" t="e">
        <f t="shared" si="67"/>
        <v>#DIV/0!</v>
      </c>
      <c r="BA314" s="163"/>
    </row>
    <row r="315" spans="1:53" x14ac:dyDescent="0.25">
      <c r="A315" s="114" t="s">
        <v>892</v>
      </c>
      <c r="B315" s="76" t="s">
        <v>893</v>
      </c>
      <c r="C315" s="98" t="s">
        <v>1544</v>
      </c>
      <c r="D315" s="97" t="s">
        <v>1545</v>
      </c>
      <c r="E315" s="99">
        <v>1.8386847467153798E-3</v>
      </c>
      <c r="F315" s="100"/>
      <c r="G315" s="108"/>
      <c r="H315" s="109" t="s">
        <v>1544</v>
      </c>
      <c r="I315" s="109" t="s">
        <v>1545</v>
      </c>
      <c r="J315" s="109">
        <v>1.080587367385653E-3</v>
      </c>
      <c r="K315" s="109"/>
      <c r="L315" s="109"/>
      <c r="M315" s="109" t="s">
        <v>1544</v>
      </c>
      <c r="N315" s="109" t="s">
        <v>1545</v>
      </c>
      <c r="O315" s="110">
        <v>7.5879997189629738E-4</v>
      </c>
      <c r="P315" s="111">
        <v>1.1956521739130435</v>
      </c>
      <c r="Q315" s="110">
        <v>35</v>
      </c>
      <c r="R315" s="110">
        <v>30</v>
      </c>
      <c r="S315" s="110">
        <v>145</v>
      </c>
      <c r="T315" s="110">
        <v>265</v>
      </c>
      <c r="U315" s="110"/>
      <c r="V315" s="110">
        <v>0</v>
      </c>
      <c r="W315" s="110">
        <v>0</v>
      </c>
      <c r="X315" s="110">
        <v>40</v>
      </c>
      <c r="Y315" s="110">
        <v>57</v>
      </c>
      <c r="Z315" s="110">
        <v>0</v>
      </c>
      <c r="AA315" s="110"/>
      <c r="AB315" s="112">
        <v>97</v>
      </c>
      <c r="AC315" s="110"/>
      <c r="AD315" s="111">
        <v>2.1086956521739131</v>
      </c>
      <c r="AE315" s="110"/>
      <c r="AF315" s="112">
        <v>0</v>
      </c>
      <c r="AG315" s="106" t="e">
        <f t="shared" si="64"/>
        <v>#DIV/0!</v>
      </c>
      <c r="AH315" s="106"/>
      <c r="AI315" s="159" t="s">
        <v>900</v>
      </c>
      <c r="AJ315" s="159" t="s">
        <v>901</v>
      </c>
      <c r="AK315" s="159" t="s">
        <v>1512</v>
      </c>
      <c r="AL315" s="159"/>
      <c r="AM315" s="159"/>
      <c r="AN315" s="159" t="s">
        <v>313</v>
      </c>
      <c r="AO315" s="159"/>
      <c r="AP315" s="160">
        <v>190</v>
      </c>
      <c r="AQ315" s="160">
        <v>50</v>
      </c>
      <c r="AR315" s="160">
        <v>0</v>
      </c>
      <c r="AS315" s="160">
        <v>230</v>
      </c>
      <c r="AT315" s="161" t="e">
        <f t="shared" si="66"/>
        <v>#DIV/0!</v>
      </c>
      <c r="AU315" s="160">
        <v>240</v>
      </c>
      <c r="AV315" s="161" t="s">
        <v>1119</v>
      </c>
      <c r="AW315" s="161" t="s">
        <v>1123</v>
      </c>
      <c r="AX315" s="161" t="s">
        <v>1195</v>
      </c>
      <c r="AZ315" s="427" t="e">
        <f t="shared" si="67"/>
        <v>#DIV/0!</v>
      </c>
      <c r="BA315" s="163"/>
    </row>
    <row r="316" spans="1:53" x14ac:dyDescent="0.25">
      <c r="A316" s="114" t="s">
        <v>894</v>
      </c>
      <c r="B316" s="76" t="s">
        <v>895</v>
      </c>
      <c r="C316" s="98" t="s">
        <v>1546</v>
      </c>
      <c r="D316" s="97" t="s">
        <v>9</v>
      </c>
      <c r="E316" s="99">
        <v>8.6387434554973817E-4</v>
      </c>
      <c r="F316" s="100"/>
      <c r="G316" s="108"/>
      <c r="H316" s="109" t="s">
        <v>1546</v>
      </c>
      <c r="I316" s="109" t="s">
        <v>9</v>
      </c>
      <c r="J316" s="109">
        <v>6.8935427574171027E-4</v>
      </c>
      <c r="K316" s="109"/>
      <c r="L316" s="109"/>
      <c r="M316" s="109" t="s">
        <v>1546</v>
      </c>
      <c r="N316" s="109" t="s">
        <v>9</v>
      </c>
      <c r="O316" s="110">
        <v>1.8324607329842931E-4</v>
      </c>
      <c r="P316" s="111">
        <v>1.8979591836734695</v>
      </c>
      <c r="Q316" s="110">
        <v>24</v>
      </c>
      <c r="R316" s="110">
        <v>6</v>
      </c>
      <c r="S316" s="110">
        <v>12</v>
      </c>
      <c r="T316" s="110">
        <v>228</v>
      </c>
      <c r="U316" s="110"/>
      <c r="V316" s="110">
        <v>0</v>
      </c>
      <c r="W316" s="110">
        <v>0</v>
      </c>
      <c r="X316" s="110">
        <v>69</v>
      </c>
      <c r="Y316" s="110">
        <v>21</v>
      </c>
      <c r="Z316" s="110">
        <v>40</v>
      </c>
      <c r="AA316" s="110"/>
      <c r="AB316" s="112">
        <v>130</v>
      </c>
      <c r="AC316" s="110"/>
      <c r="AD316" s="111">
        <v>1.3265306122448979</v>
      </c>
      <c r="AE316" s="110"/>
      <c r="AF316" s="112">
        <v>0</v>
      </c>
      <c r="AG316" s="106" t="e">
        <f t="shared" si="64"/>
        <v>#DIV/0!</v>
      </c>
      <c r="AH316" s="106"/>
      <c r="AI316" s="159"/>
      <c r="AJ316" s="159"/>
      <c r="AK316" s="159"/>
      <c r="AL316" s="159"/>
      <c r="AM316" s="159"/>
      <c r="AN316" s="159"/>
      <c r="AO316" s="159"/>
      <c r="AP316" s="161"/>
      <c r="AQ316" s="161"/>
      <c r="AR316" s="161"/>
      <c r="AS316" s="161"/>
      <c r="AT316" s="161"/>
      <c r="AU316" s="161"/>
      <c r="AV316" s="162" t="s">
        <v>394</v>
      </c>
      <c r="AW316" s="162" t="s">
        <v>394</v>
      </c>
      <c r="AX316" s="162" t="s">
        <v>394</v>
      </c>
      <c r="BA316" s="163"/>
    </row>
    <row r="317" spans="1:53" x14ac:dyDescent="0.25">
      <c r="A317" s="114" t="s">
        <v>896</v>
      </c>
      <c r="B317" s="76" t="s">
        <v>897</v>
      </c>
      <c r="C317" s="98" t="s">
        <v>1547</v>
      </c>
      <c r="D317" s="118" t="s">
        <v>50</v>
      </c>
      <c r="E317" s="99">
        <v>5.5715263518138257E-3</v>
      </c>
      <c r="F317" s="100"/>
      <c r="G317" s="108"/>
      <c r="H317" s="109" t="s">
        <v>1547</v>
      </c>
      <c r="I317" s="109" t="s">
        <v>50</v>
      </c>
      <c r="J317" s="109">
        <v>1.4715947980835043E-3</v>
      </c>
      <c r="K317" s="109"/>
      <c r="L317" s="109"/>
      <c r="M317" s="109" t="s">
        <v>1547</v>
      </c>
      <c r="N317" s="109" t="s">
        <v>50</v>
      </c>
      <c r="O317" s="110">
        <v>4.0999315537303214E-3</v>
      </c>
      <c r="P317" s="111">
        <v>8.3333333333333329E-2</v>
      </c>
      <c r="Q317" s="110">
        <v>7</v>
      </c>
      <c r="R317" s="110">
        <v>1</v>
      </c>
      <c r="S317" s="110">
        <v>3</v>
      </c>
      <c r="T317" s="110">
        <v>16</v>
      </c>
      <c r="U317" s="110"/>
      <c r="V317" s="110">
        <v>0</v>
      </c>
      <c r="W317" s="110">
        <v>0</v>
      </c>
      <c r="X317" s="110">
        <v>10</v>
      </c>
      <c r="Y317" s="110">
        <v>0</v>
      </c>
      <c r="Z317" s="110">
        <v>5</v>
      </c>
      <c r="AA317" s="110"/>
      <c r="AB317" s="112">
        <v>15</v>
      </c>
      <c r="AC317" s="110"/>
      <c r="AD317" s="111">
        <v>0.25</v>
      </c>
      <c r="AE317" s="110"/>
      <c r="AF317" s="112">
        <v>1</v>
      </c>
      <c r="AG317" s="106" t="e">
        <f t="shared" si="64"/>
        <v>#DIV/0!</v>
      </c>
      <c r="AH317" s="106"/>
      <c r="AI317" s="159"/>
      <c r="AJ317" s="159" t="s">
        <v>1513</v>
      </c>
      <c r="AK317" s="159" t="s">
        <v>1514</v>
      </c>
      <c r="AL317" s="159"/>
      <c r="AM317" s="159" t="s">
        <v>1515</v>
      </c>
      <c r="AN317" s="159" t="s">
        <v>1515</v>
      </c>
      <c r="AO317" s="159"/>
      <c r="AP317" s="160">
        <v>950</v>
      </c>
      <c r="AQ317" s="160">
        <v>410</v>
      </c>
      <c r="AR317" s="160">
        <v>0</v>
      </c>
      <c r="AS317" s="160">
        <v>1350</v>
      </c>
      <c r="AT317" s="161" t="e">
        <f t="shared" ref="AT317:AT321" si="68">AS317/VLOOKUP(AN317,$D$18:$G$436,4,FALSE)</f>
        <v>#DIV/0!</v>
      </c>
      <c r="AU317" s="160">
        <v>910</v>
      </c>
      <c r="AV317" s="161" t="s">
        <v>1380</v>
      </c>
      <c r="AW317" s="161" t="s">
        <v>1123</v>
      </c>
      <c r="AX317" s="161" t="s">
        <v>1340</v>
      </c>
      <c r="AZ317" s="427" t="e">
        <f t="shared" ref="AZ317:AZ321" si="69">AX317/VLOOKUP(AN317,$D$18:$G$436,4,FALSE)</f>
        <v>#DIV/0!</v>
      </c>
      <c r="BA317" s="163"/>
    </row>
    <row r="318" spans="1:53" x14ac:dyDescent="0.25">
      <c r="A318" s="114" t="s">
        <v>898</v>
      </c>
      <c r="B318" s="76" t="s">
        <v>899</v>
      </c>
      <c r="C318" s="98" t="s">
        <v>1548</v>
      </c>
      <c r="D318" s="97" t="s">
        <v>76</v>
      </c>
      <c r="E318" s="99">
        <v>1.2140575079872204E-3</v>
      </c>
      <c r="F318" s="100"/>
      <c r="G318" s="108"/>
      <c r="H318" s="109" t="s">
        <v>1548</v>
      </c>
      <c r="I318" s="109" t="s">
        <v>76</v>
      </c>
      <c r="J318" s="109">
        <v>6.9222577209797657E-4</v>
      </c>
      <c r="K318" s="109"/>
      <c r="L318" s="109"/>
      <c r="M318" s="109" t="s">
        <v>1548</v>
      </c>
      <c r="N318" s="109" t="s">
        <v>76</v>
      </c>
      <c r="O318" s="110">
        <v>5.2183173588924391E-4</v>
      </c>
      <c r="P318" s="111">
        <v>0.36842105263157893</v>
      </c>
      <c r="Q318" s="110">
        <v>0</v>
      </c>
      <c r="R318" s="110">
        <v>0</v>
      </c>
      <c r="S318" s="110">
        <v>0</v>
      </c>
      <c r="T318" s="110">
        <v>21</v>
      </c>
      <c r="U318" s="110"/>
      <c r="V318" s="110">
        <v>0</v>
      </c>
      <c r="W318" s="110">
        <v>0</v>
      </c>
      <c r="X318" s="110">
        <v>13</v>
      </c>
      <c r="Y318" s="110">
        <v>0</v>
      </c>
      <c r="Z318" s="110">
        <v>0</v>
      </c>
      <c r="AA318" s="110"/>
      <c r="AB318" s="112">
        <v>13</v>
      </c>
      <c r="AC318" s="110"/>
      <c r="AD318" s="111">
        <v>0.22807017543859648</v>
      </c>
      <c r="AE318" s="110"/>
      <c r="AF318" s="112">
        <v>0</v>
      </c>
      <c r="AG318" s="106" t="e">
        <f t="shared" si="64"/>
        <v>#DIV/0!</v>
      </c>
      <c r="AH318" s="106"/>
      <c r="AI318" s="159" t="s">
        <v>902</v>
      </c>
      <c r="AJ318" s="159" t="s">
        <v>903</v>
      </c>
      <c r="AK318" s="159" t="s">
        <v>1516</v>
      </c>
      <c r="AL318" s="159"/>
      <c r="AM318" s="159"/>
      <c r="AN318" s="159" t="s">
        <v>10</v>
      </c>
      <c r="AO318" s="159"/>
      <c r="AP318" s="160">
        <v>440</v>
      </c>
      <c r="AQ318" s="160">
        <v>290</v>
      </c>
      <c r="AR318" s="160">
        <v>0</v>
      </c>
      <c r="AS318" s="160">
        <v>740</v>
      </c>
      <c r="AT318" s="161" t="e">
        <f t="shared" si="68"/>
        <v>#DIV/0!</v>
      </c>
      <c r="AU318" s="160">
        <v>360</v>
      </c>
      <c r="AV318" s="161" t="s">
        <v>1130</v>
      </c>
      <c r="AW318" s="161" t="s">
        <v>1123</v>
      </c>
      <c r="AX318" s="161" t="s">
        <v>1273</v>
      </c>
      <c r="AZ318" s="427" t="e">
        <f t="shared" si="69"/>
        <v>#DIV/0!</v>
      </c>
      <c r="BA318" s="163"/>
    </row>
    <row r="319" spans="1:53" x14ac:dyDescent="0.25">
      <c r="A319" s="114" t="s">
        <v>900</v>
      </c>
      <c r="B319" s="76" t="s">
        <v>901</v>
      </c>
      <c r="C319" s="98" t="s">
        <v>1549</v>
      </c>
      <c r="D319" s="97" t="s">
        <v>81</v>
      </c>
      <c r="E319" s="99">
        <v>1.0746812386156648E-3</v>
      </c>
      <c r="F319" s="100"/>
      <c r="G319" s="108"/>
      <c r="H319" s="109" t="s">
        <v>1549</v>
      </c>
      <c r="I319" s="109" t="s">
        <v>81</v>
      </c>
      <c r="J319" s="109">
        <v>7.1038251366120219E-4</v>
      </c>
      <c r="K319" s="109"/>
      <c r="L319" s="109"/>
      <c r="M319" s="109" t="s">
        <v>1549</v>
      </c>
      <c r="N319" s="109" t="s">
        <v>81</v>
      </c>
      <c r="O319" s="110">
        <v>3.6429872495446266E-4</v>
      </c>
      <c r="P319" s="111">
        <v>0.05</v>
      </c>
      <c r="Q319" s="110">
        <v>14</v>
      </c>
      <c r="R319" s="110">
        <v>4</v>
      </c>
      <c r="S319" s="110">
        <v>6</v>
      </c>
      <c r="T319" s="110">
        <v>27</v>
      </c>
      <c r="U319" s="110"/>
      <c r="V319" s="110">
        <v>2</v>
      </c>
      <c r="W319" s="110">
        <v>1</v>
      </c>
      <c r="X319" s="110">
        <v>4</v>
      </c>
      <c r="Y319" s="110">
        <v>1</v>
      </c>
      <c r="Z319" s="110">
        <v>2</v>
      </c>
      <c r="AA319" s="110"/>
      <c r="AB319" s="112">
        <v>10</v>
      </c>
      <c r="AC319" s="110"/>
      <c r="AD319" s="111">
        <v>0.16666666666666666</v>
      </c>
      <c r="AE319" s="110"/>
      <c r="AF319" s="112">
        <v>0</v>
      </c>
      <c r="AG319" s="106" t="e">
        <f t="shared" si="64"/>
        <v>#DIV/0!</v>
      </c>
      <c r="AH319" s="106"/>
      <c r="AI319" s="159" t="s">
        <v>904</v>
      </c>
      <c r="AJ319" s="159" t="s">
        <v>905</v>
      </c>
      <c r="AK319" s="159" t="s">
        <v>1517</v>
      </c>
      <c r="AL319" s="159"/>
      <c r="AM319" s="159"/>
      <c r="AN319" s="159" t="s">
        <v>61</v>
      </c>
      <c r="AO319" s="159"/>
      <c r="AP319" s="160">
        <v>50</v>
      </c>
      <c r="AQ319" s="160">
        <v>0</v>
      </c>
      <c r="AR319" s="160">
        <v>0</v>
      </c>
      <c r="AS319" s="160">
        <v>50</v>
      </c>
      <c r="AT319" s="161" t="e">
        <f t="shared" si="68"/>
        <v>#DIV/0!</v>
      </c>
      <c r="AU319" s="160">
        <v>40</v>
      </c>
      <c r="AV319" s="161" t="s">
        <v>1199</v>
      </c>
      <c r="AW319" s="161" t="s">
        <v>1123</v>
      </c>
      <c r="AX319" s="161" t="s">
        <v>1246</v>
      </c>
      <c r="AZ319" s="427" t="e">
        <f t="shared" si="69"/>
        <v>#DIV/0!</v>
      </c>
      <c r="BA319" s="163"/>
    </row>
    <row r="320" spans="1:53" x14ac:dyDescent="0.25">
      <c r="A320" s="76"/>
      <c r="B320" s="76"/>
      <c r="C320" s="98" t="s">
        <v>1550</v>
      </c>
      <c r="D320" s="98" t="s">
        <v>112</v>
      </c>
      <c r="E320" s="99">
        <v>2.1529175050301812E-3</v>
      </c>
      <c r="F320" s="100"/>
      <c r="G320" s="108"/>
      <c r="H320" s="109" t="s">
        <v>1550</v>
      </c>
      <c r="I320" s="109" t="s">
        <v>112</v>
      </c>
      <c r="J320" s="109">
        <v>1.6901408450704226E-3</v>
      </c>
      <c r="K320" s="109"/>
      <c r="L320" s="109"/>
      <c r="M320" s="109" t="s">
        <v>1550</v>
      </c>
      <c r="N320" s="109" t="s">
        <v>112</v>
      </c>
      <c r="O320" s="110">
        <v>4.6277665995975853E-4</v>
      </c>
      <c r="P320" s="111" t="s">
        <v>394</v>
      </c>
      <c r="Q320" s="110" t="s">
        <v>394</v>
      </c>
      <c r="R320" s="110" t="s">
        <v>394</v>
      </c>
      <c r="S320" s="110" t="s">
        <v>394</v>
      </c>
      <c r="T320" s="110" t="s">
        <v>394</v>
      </c>
      <c r="U320" s="110"/>
      <c r="V320" s="110" t="s">
        <v>394</v>
      </c>
      <c r="W320" s="110" t="s">
        <v>394</v>
      </c>
      <c r="X320" s="110" t="s">
        <v>394</v>
      </c>
      <c r="Y320" s="110" t="s">
        <v>394</v>
      </c>
      <c r="Z320" s="110" t="s">
        <v>394</v>
      </c>
      <c r="AA320" s="110"/>
      <c r="AB320" s="112" t="s">
        <v>394</v>
      </c>
      <c r="AC320" s="110"/>
      <c r="AD320" s="111" t="s">
        <v>394</v>
      </c>
      <c r="AE320" s="110"/>
      <c r="AF320" s="112" t="s">
        <v>394</v>
      </c>
      <c r="AG320" s="106" t="e">
        <f t="shared" si="64"/>
        <v>#VALUE!</v>
      </c>
      <c r="AH320" s="106"/>
      <c r="AI320" s="159" t="s">
        <v>906</v>
      </c>
      <c r="AJ320" s="159" t="s">
        <v>907</v>
      </c>
      <c r="AK320" s="159" t="s">
        <v>1518</v>
      </c>
      <c r="AL320" s="159"/>
      <c r="AM320" s="159"/>
      <c r="AN320" s="159" t="s">
        <v>233</v>
      </c>
      <c r="AO320" s="159"/>
      <c r="AP320" s="160">
        <v>70</v>
      </c>
      <c r="AQ320" s="160">
        <v>0</v>
      </c>
      <c r="AR320" s="160">
        <v>0</v>
      </c>
      <c r="AS320" s="160">
        <v>70</v>
      </c>
      <c r="AT320" s="161" t="e">
        <f t="shared" si="68"/>
        <v>#DIV/0!</v>
      </c>
      <c r="AU320" s="160">
        <v>260</v>
      </c>
      <c r="AV320" s="161" t="s">
        <v>1142</v>
      </c>
      <c r="AW320" s="161" t="s">
        <v>1123</v>
      </c>
      <c r="AX320" s="161" t="s">
        <v>1193</v>
      </c>
      <c r="AZ320" s="427" t="e">
        <f t="shared" si="69"/>
        <v>#DIV/0!</v>
      </c>
      <c r="BA320" s="163"/>
    </row>
    <row r="321" spans="1:53" x14ac:dyDescent="0.25">
      <c r="A321" s="96"/>
      <c r="B321" s="96">
        <v>11</v>
      </c>
      <c r="C321" s="98" t="s">
        <v>1551</v>
      </c>
      <c r="D321" s="97" t="s">
        <v>157</v>
      </c>
      <c r="E321" s="99">
        <v>1.9706078824315298E-3</v>
      </c>
      <c r="F321" s="100"/>
      <c r="G321" s="108"/>
      <c r="H321" s="109" t="s">
        <v>1551</v>
      </c>
      <c r="I321" s="109" t="s">
        <v>157</v>
      </c>
      <c r="J321" s="109">
        <v>1.4762859051436206E-3</v>
      </c>
      <c r="K321" s="109"/>
      <c r="L321" s="109"/>
      <c r="M321" s="109" t="s">
        <v>1551</v>
      </c>
      <c r="N321" s="109" t="s">
        <v>157</v>
      </c>
      <c r="O321" s="110">
        <v>4.9432197728790917E-4</v>
      </c>
      <c r="P321" s="111" t="s">
        <v>394</v>
      </c>
      <c r="Q321" s="110" t="s">
        <v>394</v>
      </c>
      <c r="R321" s="110" t="s">
        <v>394</v>
      </c>
      <c r="S321" s="110" t="s">
        <v>394</v>
      </c>
      <c r="T321" s="110" t="s">
        <v>394</v>
      </c>
      <c r="U321" s="110"/>
      <c r="V321" s="110" t="s">
        <v>394</v>
      </c>
      <c r="W321" s="110" t="s">
        <v>394</v>
      </c>
      <c r="X321" s="110" t="s">
        <v>394</v>
      </c>
      <c r="Y321" s="110" t="s">
        <v>394</v>
      </c>
      <c r="Z321" s="110" t="s">
        <v>394</v>
      </c>
      <c r="AA321" s="110"/>
      <c r="AB321" s="112" t="s">
        <v>394</v>
      </c>
      <c r="AC321" s="110"/>
      <c r="AD321" s="111" t="s">
        <v>394</v>
      </c>
      <c r="AE321" s="110"/>
      <c r="AF321" s="112" t="s">
        <v>394</v>
      </c>
      <c r="AG321" s="106" t="e">
        <f t="shared" si="64"/>
        <v>#VALUE!</v>
      </c>
      <c r="AH321" s="106"/>
      <c r="AI321" s="159" t="s">
        <v>908</v>
      </c>
      <c r="AJ321" s="159" t="s">
        <v>909</v>
      </c>
      <c r="AK321" s="159" t="s">
        <v>1519</v>
      </c>
      <c r="AL321" s="159"/>
      <c r="AM321" s="159"/>
      <c r="AN321" s="159" t="s">
        <v>318</v>
      </c>
      <c r="AO321" s="159"/>
      <c r="AP321" s="160">
        <v>390</v>
      </c>
      <c r="AQ321" s="160">
        <v>110</v>
      </c>
      <c r="AR321" s="160">
        <v>0</v>
      </c>
      <c r="AS321" s="160">
        <v>500</v>
      </c>
      <c r="AT321" s="161" t="e">
        <f t="shared" si="68"/>
        <v>#DIV/0!</v>
      </c>
      <c r="AU321" s="160">
        <v>250</v>
      </c>
      <c r="AV321" s="161" t="s">
        <v>1280</v>
      </c>
      <c r="AW321" s="161" t="s">
        <v>1123</v>
      </c>
      <c r="AX321" s="161" t="s">
        <v>1312</v>
      </c>
      <c r="AZ321" s="427" t="e">
        <f t="shared" si="69"/>
        <v>#DIV/0!</v>
      </c>
      <c r="BA321" s="163"/>
    </row>
    <row r="322" spans="1:53" x14ac:dyDescent="0.25">
      <c r="A322" s="114" t="s">
        <v>902</v>
      </c>
      <c r="B322" s="76" t="s">
        <v>903</v>
      </c>
      <c r="C322" s="98" t="s">
        <v>1552</v>
      </c>
      <c r="D322" s="115" t="s">
        <v>228</v>
      </c>
      <c r="E322" s="115">
        <v>8.9143865842894964E-4</v>
      </c>
      <c r="F322" s="100"/>
      <c r="G322" s="108"/>
      <c r="H322" s="109" t="s">
        <v>1552</v>
      </c>
      <c r="I322" s="109" t="s">
        <v>228</v>
      </c>
      <c r="J322" s="109">
        <v>4.6778464254192408E-4</v>
      </c>
      <c r="K322" s="109"/>
      <c r="L322" s="109"/>
      <c r="M322" s="109" t="s">
        <v>1552</v>
      </c>
      <c r="N322" s="109" t="s">
        <v>228</v>
      </c>
      <c r="O322" s="110">
        <v>4.2365401588702562E-4</v>
      </c>
      <c r="P322" s="111">
        <v>1.3478260869565217</v>
      </c>
      <c r="Q322" s="110">
        <v>16</v>
      </c>
      <c r="R322" s="110">
        <v>10</v>
      </c>
      <c r="S322" s="110">
        <v>27</v>
      </c>
      <c r="T322" s="110">
        <v>146</v>
      </c>
      <c r="U322" s="110"/>
      <c r="V322" s="110">
        <v>0</v>
      </c>
      <c r="W322" s="110">
        <v>0</v>
      </c>
      <c r="X322" s="110">
        <v>14</v>
      </c>
      <c r="Y322" s="110">
        <v>0</v>
      </c>
      <c r="Z322" s="110">
        <v>0</v>
      </c>
      <c r="AA322" s="110"/>
      <c r="AB322" s="112">
        <v>14</v>
      </c>
      <c r="AC322" s="110"/>
      <c r="AD322" s="111">
        <v>0.20289855072463769</v>
      </c>
      <c r="AE322" s="110"/>
      <c r="AF322" s="112">
        <v>0</v>
      </c>
      <c r="AG322" s="106" t="e">
        <f t="shared" si="64"/>
        <v>#DIV/0!</v>
      </c>
      <c r="AH322" s="106"/>
      <c r="AI322" s="159"/>
      <c r="AJ322" s="159"/>
      <c r="AK322" s="159"/>
      <c r="AL322" s="159"/>
      <c r="AM322" s="159"/>
      <c r="AN322" s="159"/>
      <c r="AO322" s="159"/>
      <c r="AP322" s="161"/>
      <c r="AQ322" s="161"/>
      <c r="AR322" s="161"/>
      <c r="AS322" s="161"/>
      <c r="AT322" s="161"/>
      <c r="AU322" s="161"/>
      <c r="AV322" s="162" t="s">
        <v>394</v>
      </c>
      <c r="AW322" s="162" t="s">
        <v>394</v>
      </c>
      <c r="AX322" s="162" t="s">
        <v>394</v>
      </c>
      <c r="BA322" s="163"/>
    </row>
    <row r="323" spans="1:53" x14ac:dyDescent="0.25">
      <c r="A323" s="114" t="s">
        <v>904</v>
      </c>
      <c r="B323" s="76" t="s">
        <v>905</v>
      </c>
      <c r="C323" s="98" t="s">
        <v>1553</v>
      </c>
      <c r="D323" s="115" t="s">
        <v>230</v>
      </c>
      <c r="E323" s="115">
        <v>5.1526717557251911E-4</v>
      </c>
      <c r="F323" s="100"/>
      <c r="G323" s="108"/>
      <c r="H323" s="109" t="s">
        <v>1553</v>
      </c>
      <c r="I323" s="109" t="s">
        <v>230</v>
      </c>
      <c r="J323" s="109">
        <v>3.7213740458015267E-4</v>
      </c>
      <c r="K323" s="109"/>
      <c r="L323" s="109"/>
      <c r="M323" s="109" t="s">
        <v>1553</v>
      </c>
      <c r="N323" s="109" t="s">
        <v>230</v>
      </c>
      <c r="O323" s="110">
        <v>1.4312977099236642E-4</v>
      </c>
      <c r="P323" s="111">
        <v>0.72222222222222221</v>
      </c>
      <c r="Q323" s="110">
        <v>11</v>
      </c>
      <c r="R323" s="110">
        <v>0</v>
      </c>
      <c r="S323" s="110">
        <v>26</v>
      </c>
      <c r="T323" s="110">
        <v>63</v>
      </c>
      <c r="U323" s="110"/>
      <c r="V323" s="110">
        <v>1</v>
      </c>
      <c r="W323" s="110">
        <v>0</v>
      </c>
      <c r="X323" s="110">
        <v>19</v>
      </c>
      <c r="Y323" s="110">
        <v>0</v>
      </c>
      <c r="Z323" s="110">
        <v>0</v>
      </c>
      <c r="AA323" s="110"/>
      <c r="AB323" s="112">
        <v>20</v>
      </c>
      <c r="AC323" s="110"/>
      <c r="AD323" s="111">
        <v>0.55555555555555558</v>
      </c>
      <c r="AE323" s="110"/>
      <c r="AF323" s="112">
        <v>0</v>
      </c>
      <c r="AG323" s="106" t="e">
        <f t="shared" si="64"/>
        <v>#DIV/0!</v>
      </c>
      <c r="AH323" s="106"/>
      <c r="AI323" s="159"/>
      <c r="AJ323" s="159" t="s">
        <v>1520</v>
      </c>
      <c r="AK323" s="159" t="s">
        <v>1521</v>
      </c>
      <c r="AL323" s="159"/>
      <c r="AM323" s="159" t="s">
        <v>326</v>
      </c>
      <c r="AN323" s="159" t="s">
        <v>326</v>
      </c>
      <c r="AO323" s="159"/>
      <c r="AP323" s="160">
        <v>650</v>
      </c>
      <c r="AQ323" s="160">
        <v>170</v>
      </c>
      <c r="AR323" s="160">
        <v>0</v>
      </c>
      <c r="AS323" s="160">
        <v>820</v>
      </c>
      <c r="AT323" s="161" t="e">
        <f t="shared" ref="AT323:AT328" si="70">AS323/VLOOKUP(AN323,$D$18:$G$436,4,FALSE)</f>
        <v>#DIV/0!</v>
      </c>
      <c r="AU323" s="160">
        <v>790</v>
      </c>
      <c r="AV323" s="161" t="s">
        <v>1149</v>
      </c>
      <c r="AW323" s="161" t="s">
        <v>1123</v>
      </c>
      <c r="AX323" s="161" t="s">
        <v>1522</v>
      </c>
      <c r="AZ323" s="427" t="e">
        <f t="shared" ref="AZ323:AZ328" si="71">AX323/VLOOKUP(AN323,$D$18:$G$436,4,FALSE)</f>
        <v>#DIV/0!</v>
      </c>
      <c r="BA323" s="163"/>
    </row>
    <row r="324" spans="1:53" x14ac:dyDescent="0.25">
      <c r="A324" s="114" t="s">
        <v>906</v>
      </c>
      <c r="B324" s="76" t="s">
        <v>907</v>
      </c>
      <c r="C324" s="98" t="s">
        <v>1554</v>
      </c>
      <c r="D324" s="115" t="s">
        <v>265</v>
      </c>
      <c r="E324" s="115">
        <v>2.2475322703113137E-3</v>
      </c>
      <c r="F324" s="100"/>
      <c r="G324" s="108"/>
      <c r="H324" s="109" t="s">
        <v>1554</v>
      </c>
      <c r="I324" s="109" t="s">
        <v>265</v>
      </c>
      <c r="J324" s="109">
        <v>2.0501138952164011E-3</v>
      </c>
      <c r="K324" s="109"/>
      <c r="L324" s="109"/>
      <c r="M324" s="109" t="s">
        <v>1554</v>
      </c>
      <c r="N324" s="109" t="s">
        <v>265</v>
      </c>
      <c r="O324" s="110">
        <v>1.9741837509491269E-4</v>
      </c>
      <c r="P324" s="111">
        <v>1</v>
      </c>
      <c r="Q324" s="110">
        <v>5</v>
      </c>
      <c r="R324" s="110">
        <v>4</v>
      </c>
      <c r="S324" s="110">
        <v>17</v>
      </c>
      <c r="T324" s="110">
        <v>52</v>
      </c>
      <c r="U324" s="110"/>
      <c r="V324" s="110">
        <v>0</v>
      </c>
      <c r="W324" s="110">
        <v>0</v>
      </c>
      <c r="X324" s="110">
        <v>8</v>
      </c>
      <c r="Y324" s="110">
        <v>0</v>
      </c>
      <c r="Z324" s="110">
        <v>0</v>
      </c>
      <c r="AA324" s="110"/>
      <c r="AB324" s="112">
        <v>8</v>
      </c>
      <c r="AC324" s="110"/>
      <c r="AD324" s="111">
        <v>0.30769230769230771</v>
      </c>
      <c r="AE324" s="110"/>
      <c r="AF324" s="112">
        <v>0</v>
      </c>
      <c r="AG324" s="106" t="e">
        <f t="shared" si="64"/>
        <v>#DIV/0!</v>
      </c>
      <c r="AH324" s="106"/>
      <c r="AI324" s="159" t="s">
        <v>910</v>
      </c>
      <c r="AJ324" s="159" t="s">
        <v>911</v>
      </c>
      <c r="AK324" s="159" t="s">
        <v>1523</v>
      </c>
      <c r="AL324" s="159"/>
      <c r="AM324" s="159"/>
      <c r="AN324" s="159" t="s">
        <v>94</v>
      </c>
      <c r="AO324" s="159"/>
      <c r="AP324" s="160">
        <v>60</v>
      </c>
      <c r="AQ324" s="160">
        <v>0</v>
      </c>
      <c r="AR324" s="160">
        <v>0</v>
      </c>
      <c r="AS324" s="160">
        <v>60</v>
      </c>
      <c r="AT324" s="161" t="e">
        <f t="shared" si="70"/>
        <v>#DIV/0!</v>
      </c>
      <c r="AU324" s="160">
        <v>140</v>
      </c>
      <c r="AV324" s="161" t="s">
        <v>1157</v>
      </c>
      <c r="AW324" s="161" t="s">
        <v>1123</v>
      </c>
      <c r="AX324" s="161" t="s">
        <v>1224</v>
      </c>
      <c r="AZ324" s="427" t="e">
        <f t="shared" si="71"/>
        <v>#DIV/0!</v>
      </c>
      <c r="BA324" s="163"/>
    </row>
    <row r="325" spans="1:53" x14ac:dyDescent="0.25">
      <c r="A325" s="114" t="s">
        <v>908</v>
      </c>
      <c r="B325" s="76" t="s">
        <v>909</v>
      </c>
      <c r="C325" s="98" t="s">
        <v>1555</v>
      </c>
      <c r="D325" s="115" t="s">
        <v>276</v>
      </c>
      <c r="E325" s="115">
        <v>1.4112291350531108E-3</v>
      </c>
      <c r="F325" s="100"/>
      <c r="G325" s="108"/>
      <c r="H325" s="109" t="s">
        <v>1555</v>
      </c>
      <c r="I325" s="109" t="s">
        <v>276</v>
      </c>
      <c r="J325" s="109">
        <v>8.649468892261001E-4</v>
      </c>
      <c r="K325" s="109"/>
      <c r="L325" s="109"/>
      <c r="M325" s="109" t="s">
        <v>1555</v>
      </c>
      <c r="N325" s="109" t="s">
        <v>276</v>
      </c>
      <c r="O325" s="110">
        <v>5.4628224582701059E-4</v>
      </c>
      <c r="P325" s="111">
        <v>1.6461538461538461</v>
      </c>
      <c r="Q325" s="110">
        <v>27</v>
      </c>
      <c r="R325" s="110">
        <v>35</v>
      </c>
      <c r="S325" s="110">
        <v>15</v>
      </c>
      <c r="T325" s="110">
        <v>184</v>
      </c>
      <c r="U325" s="110"/>
      <c r="V325" s="110">
        <v>0</v>
      </c>
      <c r="W325" s="110">
        <v>26</v>
      </c>
      <c r="X325" s="110">
        <v>36</v>
      </c>
      <c r="Y325" s="110">
        <v>29</v>
      </c>
      <c r="Z325" s="110">
        <v>0</v>
      </c>
      <c r="AA325" s="110"/>
      <c r="AB325" s="112">
        <v>91</v>
      </c>
      <c r="AC325" s="110"/>
      <c r="AD325" s="111">
        <v>1.4</v>
      </c>
      <c r="AE325" s="110"/>
      <c r="AF325" s="112">
        <v>0</v>
      </c>
      <c r="AG325" s="106" t="e">
        <f t="shared" si="64"/>
        <v>#DIV/0!</v>
      </c>
      <c r="AH325" s="106"/>
      <c r="AI325" s="159" t="s">
        <v>912</v>
      </c>
      <c r="AJ325" s="159" t="s">
        <v>913</v>
      </c>
      <c r="AK325" s="159" t="s">
        <v>1524</v>
      </c>
      <c r="AL325" s="159"/>
      <c r="AM325" s="159"/>
      <c r="AN325" s="159" t="s">
        <v>127</v>
      </c>
      <c r="AO325" s="159"/>
      <c r="AP325" s="160">
        <v>10</v>
      </c>
      <c r="AQ325" s="160">
        <v>40</v>
      </c>
      <c r="AR325" s="160">
        <v>0</v>
      </c>
      <c r="AS325" s="160">
        <v>50</v>
      </c>
      <c r="AT325" s="161" t="e">
        <f t="shared" si="70"/>
        <v>#DIV/0!</v>
      </c>
      <c r="AU325" s="160">
        <v>70</v>
      </c>
      <c r="AV325" s="161" t="s">
        <v>1123</v>
      </c>
      <c r="AW325" s="161" t="s">
        <v>1123</v>
      </c>
      <c r="AX325" s="161" t="s">
        <v>1246</v>
      </c>
      <c r="AZ325" s="427" t="e">
        <f t="shared" si="71"/>
        <v>#DIV/0!</v>
      </c>
      <c r="BA325" s="163"/>
    </row>
    <row r="326" spans="1:53" x14ac:dyDescent="0.25">
      <c r="A326" s="76"/>
      <c r="B326" s="76"/>
      <c r="C326" s="98" t="s">
        <v>1556</v>
      </c>
      <c r="D326" s="98" t="s">
        <v>279</v>
      </c>
      <c r="E326" s="99">
        <v>9.4017094017094017E-4</v>
      </c>
      <c r="F326" s="100"/>
      <c r="G326" s="108"/>
      <c r="H326" s="109" t="s">
        <v>1556</v>
      </c>
      <c r="I326" s="109" t="s">
        <v>279</v>
      </c>
      <c r="J326" s="109">
        <v>7.6068376068376073E-4</v>
      </c>
      <c r="K326" s="109"/>
      <c r="L326" s="109"/>
      <c r="M326" s="109" t="s">
        <v>1556</v>
      </c>
      <c r="N326" s="109" t="s">
        <v>279</v>
      </c>
      <c r="O326" s="110">
        <v>1.794871794871795E-4</v>
      </c>
      <c r="P326" s="111" t="s">
        <v>394</v>
      </c>
      <c r="Q326" s="110" t="s">
        <v>394</v>
      </c>
      <c r="R326" s="110" t="s">
        <v>394</v>
      </c>
      <c r="S326" s="110" t="s">
        <v>394</v>
      </c>
      <c r="T326" s="110" t="s">
        <v>394</v>
      </c>
      <c r="U326" s="110"/>
      <c r="V326" s="110" t="s">
        <v>394</v>
      </c>
      <c r="W326" s="110" t="s">
        <v>394</v>
      </c>
      <c r="X326" s="110" t="s">
        <v>394</v>
      </c>
      <c r="Y326" s="110" t="s">
        <v>394</v>
      </c>
      <c r="Z326" s="110" t="s">
        <v>394</v>
      </c>
      <c r="AA326" s="110"/>
      <c r="AB326" s="112" t="s">
        <v>394</v>
      </c>
      <c r="AC326" s="110"/>
      <c r="AD326" s="111" t="s">
        <v>394</v>
      </c>
      <c r="AE326" s="110"/>
      <c r="AF326" s="112" t="s">
        <v>394</v>
      </c>
      <c r="AG326" s="106" t="e">
        <f t="shared" si="64"/>
        <v>#VALUE!</v>
      </c>
      <c r="AH326" s="106"/>
      <c r="AI326" s="159" t="s">
        <v>914</v>
      </c>
      <c r="AJ326" s="159" t="s">
        <v>915</v>
      </c>
      <c r="AK326" s="159" t="s">
        <v>1525</v>
      </c>
      <c r="AL326" s="159"/>
      <c r="AM326" s="159"/>
      <c r="AN326" s="159" t="s">
        <v>151</v>
      </c>
      <c r="AO326" s="159"/>
      <c r="AP326" s="160">
        <v>200</v>
      </c>
      <c r="AQ326" s="160">
        <v>0</v>
      </c>
      <c r="AR326" s="160">
        <v>0</v>
      </c>
      <c r="AS326" s="160">
        <v>200</v>
      </c>
      <c r="AT326" s="161" t="e">
        <f t="shared" si="70"/>
        <v>#DIV/0!</v>
      </c>
      <c r="AU326" s="160">
        <v>190</v>
      </c>
      <c r="AV326" s="161" t="s">
        <v>1163</v>
      </c>
      <c r="AW326" s="161" t="s">
        <v>1123</v>
      </c>
      <c r="AX326" s="161" t="s">
        <v>1286</v>
      </c>
      <c r="AZ326" s="427" t="e">
        <f t="shared" si="71"/>
        <v>#DIV/0!</v>
      </c>
      <c r="BA326" s="163"/>
    </row>
    <row r="327" spans="1:53" x14ac:dyDescent="0.25">
      <c r="A327" s="96"/>
      <c r="B327" s="96">
        <v>21</v>
      </c>
      <c r="C327" s="98" t="s">
        <v>1557</v>
      </c>
      <c r="D327" s="97" t="s">
        <v>284</v>
      </c>
      <c r="E327" s="99">
        <v>1.9407008086253369E-3</v>
      </c>
      <c r="F327" s="100"/>
      <c r="G327" s="108"/>
      <c r="H327" s="109" t="s">
        <v>1557</v>
      </c>
      <c r="I327" s="109" t="s">
        <v>284</v>
      </c>
      <c r="J327" s="109">
        <v>1.3207547169811322E-3</v>
      </c>
      <c r="K327" s="109"/>
      <c r="L327" s="109"/>
      <c r="M327" s="109" t="s">
        <v>1557</v>
      </c>
      <c r="N327" s="109" t="s">
        <v>284</v>
      </c>
      <c r="O327" s="110">
        <v>6.1994609164420483E-4</v>
      </c>
      <c r="P327" s="111" t="s">
        <v>394</v>
      </c>
      <c r="Q327" s="110" t="s">
        <v>394</v>
      </c>
      <c r="R327" s="110" t="s">
        <v>394</v>
      </c>
      <c r="S327" s="110" t="s">
        <v>394</v>
      </c>
      <c r="T327" s="110" t="s">
        <v>394</v>
      </c>
      <c r="U327" s="110"/>
      <c r="V327" s="110" t="s">
        <v>394</v>
      </c>
      <c r="W327" s="110" t="s">
        <v>394</v>
      </c>
      <c r="X327" s="110" t="s">
        <v>394</v>
      </c>
      <c r="Y327" s="110" t="s">
        <v>394</v>
      </c>
      <c r="Z327" s="110" t="s">
        <v>394</v>
      </c>
      <c r="AA327" s="110"/>
      <c r="AB327" s="112" t="s">
        <v>394</v>
      </c>
      <c r="AC327" s="110"/>
      <c r="AD327" s="111" t="s">
        <v>394</v>
      </c>
      <c r="AE327" s="110"/>
      <c r="AF327" s="112" t="s">
        <v>394</v>
      </c>
      <c r="AG327" s="106" t="e">
        <f t="shared" si="64"/>
        <v>#VALUE!</v>
      </c>
      <c r="AH327" s="106"/>
      <c r="AI327" s="159" t="s">
        <v>916</v>
      </c>
      <c r="AJ327" s="159" t="s">
        <v>917</v>
      </c>
      <c r="AK327" s="159" t="s">
        <v>1526</v>
      </c>
      <c r="AL327" s="159"/>
      <c r="AM327" s="159"/>
      <c r="AN327" s="159" t="s">
        <v>214</v>
      </c>
      <c r="AO327" s="159"/>
      <c r="AP327" s="160">
        <v>80</v>
      </c>
      <c r="AQ327" s="160">
        <v>10</v>
      </c>
      <c r="AR327" s="160">
        <v>0</v>
      </c>
      <c r="AS327" s="160">
        <v>90</v>
      </c>
      <c r="AT327" s="161" t="e">
        <f t="shared" si="70"/>
        <v>#DIV/0!</v>
      </c>
      <c r="AU327" s="160">
        <v>150</v>
      </c>
      <c r="AV327" s="161" t="s">
        <v>1142</v>
      </c>
      <c r="AW327" s="161" t="s">
        <v>1123</v>
      </c>
      <c r="AX327" s="161" t="s">
        <v>1147</v>
      </c>
      <c r="AZ327" s="427" t="e">
        <f t="shared" si="71"/>
        <v>#DIV/0!</v>
      </c>
      <c r="BA327" s="163"/>
    </row>
    <row r="328" spans="1:53" x14ac:dyDescent="0.25">
      <c r="A328" s="114" t="s">
        <v>910</v>
      </c>
      <c r="B328" s="76" t="s">
        <v>911</v>
      </c>
      <c r="C328" s="98" t="s">
        <v>1559</v>
      </c>
      <c r="D328" s="115" t="s">
        <v>333</v>
      </c>
      <c r="E328" s="115">
        <v>4.6790857858484657E-3</v>
      </c>
      <c r="F328" s="100"/>
      <c r="G328" s="108"/>
      <c r="H328" s="109" t="s">
        <v>1559</v>
      </c>
      <c r="I328" s="109" t="s">
        <v>333</v>
      </c>
      <c r="J328" s="109">
        <v>1.4120225422667501E-3</v>
      </c>
      <c r="K328" s="109"/>
      <c r="L328" s="109"/>
      <c r="M328" s="109" t="s">
        <v>1559</v>
      </c>
      <c r="N328" s="109" t="s">
        <v>333</v>
      </c>
      <c r="O328" s="110">
        <v>3.2670632435817157E-3</v>
      </c>
      <c r="P328" s="111">
        <v>0.59090909090909094</v>
      </c>
      <c r="Q328" s="110">
        <v>43</v>
      </c>
      <c r="R328" s="110">
        <v>29</v>
      </c>
      <c r="S328" s="110">
        <v>54</v>
      </c>
      <c r="T328" s="110">
        <v>152</v>
      </c>
      <c r="U328" s="110"/>
      <c r="V328" s="110">
        <v>4</v>
      </c>
      <c r="W328" s="110">
        <v>11</v>
      </c>
      <c r="X328" s="110">
        <v>10</v>
      </c>
      <c r="Y328" s="110">
        <v>13</v>
      </c>
      <c r="Z328" s="110">
        <v>0</v>
      </c>
      <c r="AA328" s="110"/>
      <c r="AB328" s="112">
        <v>38</v>
      </c>
      <c r="AC328" s="110"/>
      <c r="AD328" s="111">
        <v>0.86363636363636365</v>
      </c>
      <c r="AE328" s="110"/>
      <c r="AF328" s="112">
        <v>2</v>
      </c>
      <c r="AG328" s="106" t="e">
        <f t="shared" si="64"/>
        <v>#DIV/0!</v>
      </c>
      <c r="AH328" s="106"/>
      <c r="AI328" s="159" t="s">
        <v>918</v>
      </c>
      <c r="AJ328" s="159" t="s">
        <v>919</v>
      </c>
      <c r="AK328" s="159" t="s">
        <v>1527</v>
      </c>
      <c r="AL328" s="159"/>
      <c r="AM328" s="159"/>
      <c r="AN328" s="159" t="s">
        <v>296</v>
      </c>
      <c r="AO328" s="159"/>
      <c r="AP328" s="160">
        <v>310</v>
      </c>
      <c r="AQ328" s="160">
        <v>130</v>
      </c>
      <c r="AR328" s="160">
        <v>0</v>
      </c>
      <c r="AS328" s="160">
        <v>430</v>
      </c>
      <c r="AT328" s="161" t="e">
        <f t="shared" si="70"/>
        <v>#DIV/0!</v>
      </c>
      <c r="AU328" s="160">
        <v>250</v>
      </c>
      <c r="AV328" s="161" t="s">
        <v>1135</v>
      </c>
      <c r="AW328" s="161" t="s">
        <v>1123</v>
      </c>
      <c r="AX328" s="161" t="s">
        <v>1160</v>
      </c>
      <c r="AZ328" s="427" t="e">
        <f t="shared" si="71"/>
        <v>#DIV/0!</v>
      </c>
      <c r="BA328" s="163"/>
    </row>
    <row r="329" spans="1:53" x14ac:dyDescent="0.25">
      <c r="A329" s="114" t="s">
        <v>912</v>
      </c>
      <c r="B329" s="76" t="s">
        <v>913</v>
      </c>
      <c r="C329" s="98" t="s">
        <v>1560</v>
      </c>
      <c r="D329" s="115" t="s">
        <v>57</v>
      </c>
      <c r="E329" s="115">
        <v>2.0229555236728836E-3</v>
      </c>
      <c r="F329" s="100"/>
      <c r="G329" s="108"/>
      <c r="H329" s="109" t="s">
        <v>1560</v>
      </c>
      <c r="I329" s="109" t="s">
        <v>57</v>
      </c>
      <c r="J329" s="109">
        <v>1.3055954088952654E-3</v>
      </c>
      <c r="K329" s="109"/>
      <c r="L329" s="109"/>
      <c r="M329" s="109" t="s">
        <v>1560</v>
      </c>
      <c r="N329" s="109" t="s">
        <v>57</v>
      </c>
      <c r="O329" s="110">
        <v>7.173601147776184E-4</v>
      </c>
      <c r="P329" s="111">
        <v>1.1538461538461537</v>
      </c>
      <c r="Q329" s="110">
        <v>10</v>
      </c>
      <c r="R329" s="110">
        <v>11</v>
      </c>
      <c r="S329" s="110">
        <v>80</v>
      </c>
      <c r="T329" s="110">
        <v>146</v>
      </c>
      <c r="U329" s="110"/>
      <c r="V329" s="110">
        <v>8</v>
      </c>
      <c r="W329" s="110">
        <v>0</v>
      </c>
      <c r="X329" s="110">
        <v>1</v>
      </c>
      <c r="Y329" s="110">
        <v>7</v>
      </c>
      <c r="Z329" s="110">
        <v>21</v>
      </c>
      <c r="AA329" s="110"/>
      <c r="AB329" s="112">
        <v>37</v>
      </c>
      <c r="AC329" s="110"/>
      <c r="AD329" s="111">
        <v>0.94871794871794868</v>
      </c>
      <c r="AE329" s="110"/>
      <c r="AF329" s="112">
        <v>10</v>
      </c>
      <c r="AG329" s="106" t="e">
        <f t="shared" si="64"/>
        <v>#DIV/0!</v>
      </c>
      <c r="AH329" s="106"/>
      <c r="AI329" s="159"/>
      <c r="AJ329" s="159"/>
      <c r="AK329" s="159"/>
      <c r="AL329" s="159"/>
      <c r="AM329" s="159"/>
      <c r="AN329" s="159"/>
      <c r="AO329" s="159"/>
      <c r="AP329" s="161"/>
      <c r="AQ329" s="161"/>
      <c r="AR329" s="161"/>
      <c r="AS329" s="161"/>
      <c r="AT329" s="161"/>
      <c r="AU329" s="161"/>
      <c r="AV329" s="162" t="s">
        <v>394</v>
      </c>
      <c r="AW329" s="162" t="s">
        <v>394</v>
      </c>
      <c r="AX329" s="162" t="s">
        <v>394</v>
      </c>
      <c r="BA329" s="163"/>
    </row>
    <row r="330" spans="1:53" x14ac:dyDescent="0.25">
      <c r="A330" s="114" t="s">
        <v>914</v>
      </c>
      <c r="B330" s="76" t="s">
        <v>915</v>
      </c>
      <c r="C330" s="98" t="s">
        <v>1561</v>
      </c>
      <c r="D330" s="115" t="s">
        <v>195</v>
      </c>
      <c r="E330" s="115">
        <v>1.5865650969529087E-2</v>
      </c>
      <c r="F330" s="100"/>
      <c r="G330" s="108"/>
      <c r="H330" s="109" t="s">
        <v>1561</v>
      </c>
      <c r="I330" s="109" t="s">
        <v>195</v>
      </c>
      <c r="J330" s="109">
        <v>3.1024930747922436E-3</v>
      </c>
      <c r="K330" s="109"/>
      <c r="L330" s="109"/>
      <c r="M330" s="109" t="s">
        <v>1561</v>
      </c>
      <c r="N330" s="109" t="s">
        <v>195</v>
      </c>
      <c r="O330" s="110">
        <v>1.2763157894736843E-2</v>
      </c>
      <c r="P330" s="111">
        <v>1.2682926829268293</v>
      </c>
      <c r="Q330" s="110">
        <v>4</v>
      </c>
      <c r="R330" s="110">
        <v>3</v>
      </c>
      <c r="S330" s="110">
        <v>39</v>
      </c>
      <c r="T330" s="110">
        <v>98</v>
      </c>
      <c r="U330" s="110"/>
      <c r="V330" s="110">
        <v>5</v>
      </c>
      <c r="W330" s="110">
        <v>5</v>
      </c>
      <c r="X330" s="110">
        <v>22</v>
      </c>
      <c r="Y330" s="110">
        <v>3</v>
      </c>
      <c r="Z330" s="110">
        <v>14</v>
      </c>
      <c r="AA330" s="110"/>
      <c r="AB330" s="112">
        <v>49</v>
      </c>
      <c r="AC330" s="110"/>
      <c r="AD330" s="111">
        <v>1.1951219512195121</v>
      </c>
      <c r="AE330" s="110"/>
      <c r="AF330" s="112">
        <v>0</v>
      </c>
      <c r="AG330" s="106" t="e">
        <f t="shared" si="64"/>
        <v>#DIV/0!</v>
      </c>
      <c r="AH330" s="106"/>
      <c r="AI330" s="159"/>
      <c r="AJ330" s="159" t="s">
        <v>1528</v>
      </c>
      <c r="AK330" s="159" t="s">
        <v>1529</v>
      </c>
      <c r="AL330" s="159"/>
      <c r="AM330" s="159" t="s">
        <v>327</v>
      </c>
      <c r="AN330" s="159" t="s">
        <v>327</v>
      </c>
      <c r="AO330" s="159"/>
      <c r="AP330" s="161" t="s">
        <v>551</v>
      </c>
      <c r="AQ330" s="161" t="s">
        <v>551</v>
      </c>
      <c r="AR330" s="161" t="s">
        <v>551</v>
      </c>
      <c r="AS330" s="161" t="s">
        <v>551</v>
      </c>
      <c r="AT330" s="161" t="e">
        <f t="shared" ref="AT330:AT341" si="72">AS330/VLOOKUP(AN330,$D$18:$G$436,4,FALSE)</f>
        <v>#VALUE!</v>
      </c>
      <c r="AU330" s="161" t="s">
        <v>551</v>
      </c>
      <c r="AV330" s="161" t="s">
        <v>551</v>
      </c>
      <c r="AW330" s="161" t="s">
        <v>551</v>
      </c>
      <c r="AX330" s="161" t="s">
        <v>551</v>
      </c>
      <c r="AZ330" s="427" t="e">
        <f t="shared" ref="AZ330:AZ341" si="73">AX330/VLOOKUP(AN330,$D$18:$G$436,4,FALSE)</f>
        <v>#VALUE!</v>
      </c>
      <c r="BA330" s="163"/>
    </row>
    <row r="331" spans="1:53" x14ac:dyDescent="0.25">
      <c r="A331" s="114" t="s">
        <v>916</v>
      </c>
      <c r="B331" s="76" t="s">
        <v>917</v>
      </c>
      <c r="C331" s="98" t="s">
        <v>1562</v>
      </c>
      <c r="D331" s="115" t="s">
        <v>243</v>
      </c>
      <c r="E331" s="115">
        <v>1.0708898944193062E-3</v>
      </c>
      <c r="F331" s="100"/>
      <c r="G331" s="108"/>
      <c r="H331" s="109" t="s">
        <v>1562</v>
      </c>
      <c r="I331" s="109" t="s">
        <v>243</v>
      </c>
      <c r="J331" s="109">
        <v>7.9185520361990951E-4</v>
      </c>
      <c r="K331" s="109"/>
      <c r="L331" s="109"/>
      <c r="M331" s="109" t="s">
        <v>1562</v>
      </c>
      <c r="N331" s="109" t="s">
        <v>243</v>
      </c>
      <c r="O331" s="110">
        <v>2.7903469079939669E-4</v>
      </c>
      <c r="P331" s="111">
        <v>0.57499999999999996</v>
      </c>
      <c r="Q331" s="110">
        <v>4</v>
      </c>
      <c r="R331" s="110">
        <v>11</v>
      </c>
      <c r="S331" s="110">
        <v>56</v>
      </c>
      <c r="T331" s="110">
        <v>94</v>
      </c>
      <c r="U331" s="110"/>
      <c r="V331" s="110">
        <v>5</v>
      </c>
      <c r="W331" s="110">
        <v>6</v>
      </c>
      <c r="X331" s="110">
        <v>0</v>
      </c>
      <c r="Y331" s="110">
        <v>0</v>
      </c>
      <c r="Z331" s="110">
        <v>5</v>
      </c>
      <c r="AA331" s="110"/>
      <c r="AB331" s="112">
        <v>16</v>
      </c>
      <c r="AC331" s="110"/>
      <c r="AD331" s="111">
        <v>0.4</v>
      </c>
      <c r="AE331" s="110"/>
      <c r="AF331" s="112">
        <v>0</v>
      </c>
      <c r="AG331" s="106" t="e">
        <f t="shared" si="64"/>
        <v>#DIV/0!</v>
      </c>
      <c r="AH331" s="106"/>
      <c r="AI331" s="159" t="s">
        <v>920</v>
      </c>
      <c r="AJ331" s="159" t="s">
        <v>921</v>
      </c>
      <c r="AK331" s="159" t="s">
        <v>1530</v>
      </c>
      <c r="AL331" s="159"/>
      <c r="AM331" s="159"/>
      <c r="AN331" s="159" t="s">
        <v>19</v>
      </c>
      <c r="AO331" s="159"/>
      <c r="AP331" s="160">
        <v>700</v>
      </c>
      <c r="AQ331" s="160">
        <v>190</v>
      </c>
      <c r="AR331" s="160">
        <v>0</v>
      </c>
      <c r="AS331" s="160">
        <v>890</v>
      </c>
      <c r="AT331" s="161" t="e">
        <f t="shared" si="72"/>
        <v>#DIV/0!</v>
      </c>
      <c r="AU331" s="160">
        <v>810</v>
      </c>
      <c r="AV331" s="161" t="s">
        <v>1507</v>
      </c>
      <c r="AW331" s="161" t="s">
        <v>1123</v>
      </c>
      <c r="AX331" s="161" t="s">
        <v>1531</v>
      </c>
      <c r="AZ331" s="427" t="e">
        <f t="shared" si="73"/>
        <v>#DIV/0!</v>
      </c>
      <c r="BA331" s="163"/>
    </row>
    <row r="332" spans="1:53" x14ac:dyDescent="0.25">
      <c r="A332" s="114" t="s">
        <v>918</v>
      </c>
      <c r="B332" s="76" t="s">
        <v>919</v>
      </c>
      <c r="C332" s="98" t="s">
        <v>1563</v>
      </c>
      <c r="D332" s="115" t="s">
        <v>286</v>
      </c>
      <c r="E332" s="115">
        <v>1.5926236378876781E-3</v>
      </c>
      <c r="F332" s="100"/>
      <c r="G332" s="108"/>
      <c r="H332" s="109" t="s">
        <v>1563</v>
      </c>
      <c r="I332" s="109" t="s">
        <v>286</v>
      </c>
      <c r="J332" s="109">
        <v>8.2145850796311814E-4</v>
      </c>
      <c r="K332" s="109"/>
      <c r="L332" s="109"/>
      <c r="M332" s="109" t="s">
        <v>1563</v>
      </c>
      <c r="N332" s="109" t="s">
        <v>286</v>
      </c>
      <c r="O332" s="110">
        <v>7.7116512992455991E-4</v>
      </c>
      <c r="P332" s="111">
        <v>1.7868852459016393</v>
      </c>
      <c r="Q332" s="110">
        <v>16</v>
      </c>
      <c r="R332" s="110">
        <v>17</v>
      </c>
      <c r="S332" s="110">
        <v>1</v>
      </c>
      <c r="T332" s="110">
        <v>143</v>
      </c>
      <c r="U332" s="110"/>
      <c r="V332" s="110">
        <v>3</v>
      </c>
      <c r="W332" s="110">
        <v>4</v>
      </c>
      <c r="X332" s="110">
        <v>21</v>
      </c>
      <c r="Y332" s="110">
        <v>13</v>
      </c>
      <c r="Z332" s="110">
        <v>2</v>
      </c>
      <c r="AA332" s="110"/>
      <c r="AB332" s="112">
        <v>43</v>
      </c>
      <c r="AC332" s="110"/>
      <c r="AD332" s="111">
        <v>0.70491803278688525</v>
      </c>
      <c r="AE332" s="110"/>
      <c r="AF332" s="112">
        <v>22</v>
      </c>
      <c r="AG332" s="106" t="e">
        <f t="shared" si="64"/>
        <v>#DIV/0!</v>
      </c>
      <c r="AH332" s="106"/>
      <c r="AI332" s="159" t="s">
        <v>922</v>
      </c>
      <c r="AJ332" s="159" t="s">
        <v>923</v>
      </c>
      <c r="AK332" s="159" t="s">
        <v>1532</v>
      </c>
      <c r="AL332" s="159"/>
      <c r="AM332" s="159"/>
      <c r="AN332" s="159" t="s">
        <v>88</v>
      </c>
      <c r="AO332" s="159"/>
      <c r="AP332" s="160">
        <v>210</v>
      </c>
      <c r="AQ332" s="160">
        <v>20</v>
      </c>
      <c r="AR332" s="160">
        <v>0</v>
      </c>
      <c r="AS332" s="160">
        <v>230</v>
      </c>
      <c r="AT332" s="161" t="e">
        <f t="shared" si="72"/>
        <v>#DIV/0!</v>
      </c>
      <c r="AU332" s="160">
        <v>280</v>
      </c>
      <c r="AV332" s="161" t="s">
        <v>1135</v>
      </c>
      <c r="AW332" s="161" t="s">
        <v>1123</v>
      </c>
      <c r="AX332" s="161" t="s">
        <v>1168</v>
      </c>
      <c r="AZ332" s="427" t="e">
        <f t="shared" si="73"/>
        <v>#DIV/0!</v>
      </c>
      <c r="BA332" s="163"/>
    </row>
    <row r="333" spans="1:53" x14ac:dyDescent="0.25">
      <c r="A333" s="76"/>
      <c r="B333" s="76"/>
      <c r="C333" s="98" t="s">
        <v>1564</v>
      </c>
      <c r="D333" s="98" t="s">
        <v>304</v>
      </c>
      <c r="E333" s="99">
        <v>8.1553398058252426E-4</v>
      </c>
      <c r="F333" s="100"/>
      <c r="G333" s="108"/>
      <c r="H333" s="109" t="s">
        <v>1564</v>
      </c>
      <c r="I333" s="109" t="s">
        <v>304</v>
      </c>
      <c r="J333" s="109">
        <v>6.6990291262135923E-4</v>
      </c>
      <c r="K333" s="109"/>
      <c r="L333" s="109"/>
      <c r="M333" s="109" t="s">
        <v>1564</v>
      </c>
      <c r="N333" s="109" t="s">
        <v>304</v>
      </c>
      <c r="O333" s="110">
        <v>1.4563106796116506E-4</v>
      </c>
      <c r="P333" s="111" t="s">
        <v>394</v>
      </c>
      <c r="Q333" s="110" t="s">
        <v>394</v>
      </c>
      <c r="R333" s="110" t="s">
        <v>394</v>
      </c>
      <c r="S333" s="110" t="s">
        <v>394</v>
      </c>
      <c r="T333" s="110" t="s">
        <v>394</v>
      </c>
      <c r="U333" s="110"/>
      <c r="V333" s="110" t="s">
        <v>394</v>
      </c>
      <c r="W333" s="110" t="s">
        <v>394</v>
      </c>
      <c r="X333" s="110" t="s">
        <v>394</v>
      </c>
      <c r="Y333" s="110" t="s">
        <v>394</v>
      </c>
      <c r="Z333" s="110" t="s">
        <v>394</v>
      </c>
      <c r="AA333" s="110"/>
      <c r="AB333" s="112" t="s">
        <v>394</v>
      </c>
      <c r="AC333" s="110"/>
      <c r="AD333" s="111" t="s">
        <v>394</v>
      </c>
      <c r="AE333" s="110"/>
      <c r="AF333" s="112" t="s">
        <v>394</v>
      </c>
      <c r="AG333" s="106" t="e">
        <f t="shared" si="64"/>
        <v>#VALUE!</v>
      </c>
      <c r="AH333" s="106"/>
      <c r="AI333" s="159" t="s">
        <v>924</v>
      </c>
      <c r="AJ333" s="159" t="s">
        <v>925</v>
      </c>
      <c r="AK333" s="159" t="s">
        <v>1533</v>
      </c>
      <c r="AL333" s="159"/>
      <c r="AM333" s="159"/>
      <c r="AN333" s="159" t="s">
        <v>95</v>
      </c>
      <c r="AO333" s="159"/>
      <c r="AP333" s="160">
        <v>210</v>
      </c>
      <c r="AQ333" s="160">
        <v>100</v>
      </c>
      <c r="AR333" s="160">
        <v>0</v>
      </c>
      <c r="AS333" s="160">
        <v>310</v>
      </c>
      <c r="AT333" s="161" t="e">
        <f t="shared" si="72"/>
        <v>#DIV/0!</v>
      </c>
      <c r="AU333" s="160">
        <v>460</v>
      </c>
      <c r="AV333" s="161" t="s">
        <v>1176</v>
      </c>
      <c r="AW333" s="161" t="s">
        <v>1123</v>
      </c>
      <c r="AX333" s="161" t="s">
        <v>1437</v>
      </c>
      <c r="AZ333" s="427" t="e">
        <f t="shared" si="73"/>
        <v>#DIV/0!</v>
      </c>
      <c r="BA333" s="163"/>
    </row>
    <row r="334" spans="1:53" x14ac:dyDescent="0.25">
      <c r="A334" s="96"/>
      <c r="B334" s="96">
        <v>24</v>
      </c>
      <c r="C334" s="98" t="s">
        <v>1566</v>
      </c>
      <c r="D334" s="97" t="s">
        <v>976</v>
      </c>
      <c r="E334" s="99">
        <v>1.9462053975729035E-3</v>
      </c>
      <c r="F334" s="100"/>
      <c r="G334" s="108"/>
      <c r="H334" s="109" t="s">
        <v>1566</v>
      </c>
      <c r="I334" s="109" t="s">
        <v>976</v>
      </c>
      <c r="J334" s="109">
        <v>9.581597536678138E-4</v>
      </c>
      <c r="K334" s="109"/>
      <c r="L334" s="109"/>
      <c r="M334" s="109" t="s">
        <v>1566</v>
      </c>
      <c r="N334" s="109" t="s">
        <v>976</v>
      </c>
      <c r="O334" s="110">
        <v>9.8895127694258286E-4</v>
      </c>
      <c r="P334" s="111" t="s">
        <v>394</v>
      </c>
      <c r="Q334" s="110" t="s">
        <v>394</v>
      </c>
      <c r="R334" s="110" t="s">
        <v>394</v>
      </c>
      <c r="S334" s="110" t="s">
        <v>394</v>
      </c>
      <c r="T334" s="110" t="s">
        <v>394</v>
      </c>
      <c r="U334" s="110"/>
      <c r="V334" s="110" t="s">
        <v>394</v>
      </c>
      <c r="W334" s="110" t="s">
        <v>394</v>
      </c>
      <c r="X334" s="110" t="s">
        <v>394</v>
      </c>
      <c r="Y334" s="110" t="s">
        <v>394</v>
      </c>
      <c r="Z334" s="110" t="s">
        <v>394</v>
      </c>
      <c r="AA334" s="110"/>
      <c r="AB334" s="112" t="s">
        <v>394</v>
      </c>
      <c r="AC334" s="110"/>
      <c r="AD334" s="111" t="s">
        <v>394</v>
      </c>
      <c r="AE334" s="110"/>
      <c r="AF334" s="112" t="s">
        <v>394</v>
      </c>
      <c r="AG334" s="106" t="e">
        <f t="shared" si="64"/>
        <v>#VALUE!</v>
      </c>
      <c r="AH334" s="106"/>
      <c r="AI334" s="159" t="s">
        <v>926</v>
      </c>
      <c r="AJ334" s="159" t="s">
        <v>927</v>
      </c>
      <c r="AK334" s="159" t="s">
        <v>1534</v>
      </c>
      <c r="AL334" s="159"/>
      <c r="AM334" s="159"/>
      <c r="AN334" s="159" t="s">
        <v>103</v>
      </c>
      <c r="AO334" s="159"/>
      <c r="AP334" s="160">
        <v>200</v>
      </c>
      <c r="AQ334" s="160">
        <v>0</v>
      </c>
      <c r="AR334" s="160">
        <v>0</v>
      </c>
      <c r="AS334" s="160">
        <v>200</v>
      </c>
      <c r="AT334" s="161" t="e">
        <f t="shared" si="72"/>
        <v>#DIV/0!</v>
      </c>
      <c r="AU334" s="160">
        <v>210</v>
      </c>
      <c r="AV334" s="161" t="s">
        <v>1199</v>
      </c>
      <c r="AW334" s="161" t="s">
        <v>1123</v>
      </c>
      <c r="AX334" s="161" t="s">
        <v>1286</v>
      </c>
      <c r="AZ334" s="427" t="e">
        <f t="shared" si="73"/>
        <v>#DIV/0!</v>
      </c>
      <c r="BA334" s="163"/>
    </row>
    <row r="335" spans="1:53" x14ac:dyDescent="0.25">
      <c r="A335" s="114" t="s">
        <v>920</v>
      </c>
      <c r="B335" s="76" t="s">
        <v>921</v>
      </c>
      <c r="C335" s="98" t="s">
        <v>1568</v>
      </c>
      <c r="D335" s="115" t="s">
        <v>97</v>
      </c>
      <c r="E335" s="115">
        <v>1.7321016166281756E-3</v>
      </c>
      <c r="F335" s="100"/>
      <c r="G335" s="108"/>
      <c r="H335" s="109" t="s">
        <v>1568</v>
      </c>
      <c r="I335" s="109" t="s">
        <v>97</v>
      </c>
      <c r="J335" s="109">
        <v>9.5458044649730561E-4</v>
      </c>
      <c r="K335" s="109"/>
      <c r="L335" s="109"/>
      <c r="M335" s="109" t="s">
        <v>1568</v>
      </c>
      <c r="N335" s="109" t="s">
        <v>97</v>
      </c>
      <c r="O335" s="110">
        <v>7.7752117013086988E-4</v>
      </c>
      <c r="P335" s="111">
        <v>1.5151515151515152E-2</v>
      </c>
      <c r="Q335" s="110">
        <v>3</v>
      </c>
      <c r="R335" s="110">
        <v>2</v>
      </c>
      <c r="S335" s="110">
        <v>2</v>
      </c>
      <c r="T335" s="110">
        <v>8</v>
      </c>
      <c r="U335" s="110"/>
      <c r="V335" s="110">
        <v>1</v>
      </c>
      <c r="W335" s="110">
        <v>0</v>
      </c>
      <c r="X335" s="110">
        <v>2</v>
      </c>
      <c r="Y335" s="110">
        <v>2</v>
      </c>
      <c r="Z335" s="110">
        <v>0</v>
      </c>
      <c r="AA335" s="110"/>
      <c r="AB335" s="112">
        <v>5</v>
      </c>
      <c r="AC335" s="110"/>
      <c r="AD335" s="111">
        <v>7.575757575757576E-2</v>
      </c>
      <c r="AE335" s="110"/>
      <c r="AF335" s="112">
        <v>0</v>
      </c>
      <c r="AG335" s="106" t="e">
        <f t="shared" si="64"/>
        <v>#DIV/0!</v>
      </c>
      <c r="AH335" s="106"/>
      <c r="AI335" s="159" t="s">
        <v>928</v>
      </c>
      <c r="AJ335" s="159" t="s">
        <v>929</v>
      </c>
      <c r="AK335" s="159" t="s">
        <v>1535</v>
      </c>
      <c r="AL335" s="159"/>
      <c r="AM335" s="159"/>
      <c r="AN335" s="159" t="s">
        <v>111</v>
      </c>
      <c r="AO335" s="159"/>
      <c r="AP335" s="160">
        <v>30</v>
      </c>
      <c r="AQ335" s="160">
        <v>80</v>
      </c>
      <c r="AR335" s="160">
        <v>0</v>
      </c>
      <c r="AS335" s="160">
        <v>100</v>
      </c>
      <c r="AT335" s="161" t="e">
        <f t="shared" si="72"/>
        <v>#DIV/0!</v>
      </c>
      <c r="AU335" s="160">
        <v>60</v>
      </c>
      <c r="AV335" s="161" t="s">
        <v>1123</v>
      </c>
      <c r="AW335" s="161" t="s">
        <v>1123</v>
      </c>
      <c r="AX335" s="161" t="s">
        <v>1135</v>
      </c>
      <c r="AZ335" s="427" t="e">
        <f t="shared" si="73"/>
        <v>#DIV/0!</v>
      </c>
      <c r="BA335" s="163"/>
    </row>
    <row r="336" spans="1:53" x14ac:dyDescent="0.25">
      <c r="A336" s="114" t="s">
        <v>922</v>
      </c>
      <c r="B336" s="76" t="s">
        <v>923</v>
      </c>
      <c r="C336" s="98" t="s">
        <v>1569</v>
      </c>
      <c r="D336" s="115" t="s">
        <v>100</v>
      </c>
      <c r="E336" s="115">
        <v>9.7931034482758614E-4</v>
      </c>
      <c r="F336" s="100"/>
      <c r="G336" s="108"/>
      <c r="H336" s="109" t="s">
        <v>1569</v>
      </c>
      <c r="I336" s="109" t="s">
        <v>100</v>
      </c>
      <c r="J336" s="109">
        <v>5.6551724137931039E-4</v>
      </c>
      <c r="K336" s="109"/>
      <c r="L336" s="109"/>
      <c r="M336" s="109" t="s">
        <v>1569</v>
      </c>
      <c r="N336" s="109" t="s">
        <v>100</v>
      </c>
      <c r="O336" s="110">
        <v>4.1379310344827585E-4</v>
      </c>
      <c r="P336" s="111">
        <v>1.3111111111111111</v>
      </c>
      <c r="Q336" s="110">
        <v>10</v>
      </c>
      <c r="R336" s="110">
        <v>2</v>
      </c>
      <c r="S336" s="110">
        <v>23</v>
      </c>
      <c r="T336" s="110">
        <v>94</v>
      </c>
      <c r="U336" s="110"/>
      <c r="V336" s="110">
        <v>3</v>
      </c>
      <c r="W336" s="110">
        <v>0</v>
      </c>
      <c r="X336" s="110">
        <v>81</v>
      </c>
      <c r="Y336" s="110">
        <v>0</v>
      </c>
      <c r="Z336" s="110">
        <v>0</v>
      </c>
      <c r="AA336" s="110"/>
      <c r="AB336" s="112">
        <v>84</v>
      </c>
      <c r="AC336" s="110"/>
      <c r="AD336" s="111">
        <v>1.8666666666666667</v>
      </c>
      <c r="AE336" s="110"/>
      <c r="AF336" s="112">
        <v>0</v>
      </c>
      <c r="AG336" s="106" t="e">
        <f t="shared" si="64"/>
        <v>#DIV/0!</v>
      </c>
      <c r="AH336" s="106"/>
      <c r="AI336" s="159" t="s">
        <v>930</v>
      </c>
      <c r="AJ336" s="159" t="s">
        <v>931</v>
      </c>
      <c r="AK336" s="159" t="s">
        <v>1536</v>
      </c>
      <c r="AL336" s="159"/>
      <c r="AM336" s="159"/>
      <c r="AN336" s="159" t="s">
        <v>125</v>
      </c>
      <c r="AO336" s="159"/>
      <c r="AP336" s="160">
        <v>100</v>
      </c>
      <c r="AQ336" s="160">
        <v>0</v>
      </c>
      <c r="AR336" s="160">
        <v>0</v>
      </c>
      <c r="AS336" s="160">
        <v>100</v>
      </c>
      <c r="AT336" s="161" t="e">
        <f t="shared" si="72"/>
        <v>#DIV/0!</v>
      </c>
      <c r="AU336" s="160">
        <v>20</v>
      </c>
      <c r="AV336" s="161" t="s">
        <v>1123</v>
      </c>
      <c r="AW336" s="161" t="s">
        <v>1123</v>
      </c>
      <c r="AX336" s="161" t="s">
        <v>1119</v>
      </c>
      <c r="AZ336" s="427" t="e">
        <f t="shared" si="73"/>
        <v>#DIV/0!</v>
      </c>
      <c r="BA336" s="163"/>
    </row>
    <row r="337" spans="1:53" x14ac:dyDescent="0.25">
      <c r="A337" s="114" t="s">
        <v>924</v>
      </c>
      <c r="B337" s="76" t="s">
        <v>925</v>
      </c>
      <c r="C337" s="98" t="s">
        <v>1570</v>
      </c>
      <c r="D337" s="115" t="s">
        <v>115</v>
      </c>
      <c r="E337" s="115">
        <v>4.0181268882175224E-3</v>
      </c>
      <c r="F337" s="100"/>
      <c r="G337" s="108"/>
      <c r="H337" s="109" t="s">
        <v>1570</v>
      </c>
      <c r="I337" s="109" t="s">
        <v>115</v>
      </c>
      <c r="J337" s="109">
        <v>1.1706948640483384E-3</v>
      </c>
      <c r="K337" s="109"/>
      <c r="L337" s="109"/>
      <c r="M337" s="109" t="s">
        <v>1570</v>
      </c>
      <c r="N337" s="109" t="s">
        <v>115</v>
      </c>
      <c r="O337" s="110">
        <v>2.8549848942598186E-3</v>
      </c>
      <c r="P337" s="111">
        <v>0.08</v>
      </c>
      <c r="Q337" s="110">
        <v>4</v>
      </c>
      <c r="R337" s="110">
        <v>0</v>
      </c>
      <c r="S337" s="110">
        <v>29</v>
      </c>
      <c r="T337" s="110">
        <v>37</v>
      </c>
      <c r="U337" s="110"/>
      <c r="V337" s="110">
        <v>1</v>
      </c>
      <c r="W337" s="110">
        <v>0</v>
      </c>
      <c r="X337" s="110">
        <v>3</v>
      </c>
      <c r="Y337" s="110">
        <v>0</v>
      </c>
      <c r="Z337" s="110">
        <v>0</v>
      </c>
      <c r="AA337" s="110"/>
      <c r="AB337" s="112">
        <v>4</v>
      </c>
      <c r="AC337" s="110"/>
      <c r="AD337" s="111">
        <v>0.08</v>
      </c>
      <c r="AE337" s="110"/>
      <c r="AF337" s="112">
        <v>0</v>
      </c>
      <c r="AG337" s="106" t="e">
        <f t="shared" si="64"/>
        <v>#DIV/0!</v>
      </c>
      <c r="AH337" s="106"/>
      <c r="AI337" s="159" t="s">
        <v>932</v>
      </c>
      <c r="AJ337" s="159" t="s">
        <v>933</v>
      </c>
      <c r="AK337" s="159" t="s">
        <v>1537</v>
      </c>
      <c r="AL337" s="159"/>
      <c r="AM337" s="159"/>
      <c r="AN337" s="159" t="s">
        <v>128</v>
      </c>
      <c r="AO337" s="159"/>
      <c r="AP337" s="160">
        <v>130</v>
      </c>
      <c r="AQ337" s="160">
        <v>10</v>
      </c>
      <c r="AR337" s="160">
        <v>0</v>
      </c>
      <c r="AS337" s="160">
        <v>140</v>
      </c>
      <c r="AT337" s="161" t="e">
        <f t="shared" si="72"/>
        <v>#DIV/0!</v>
      </c>
      <c r="AU337" s="160">
        <v>130</v>
      </c>
      <c r="AV337" s="161" t="s">
        <v>1119</v>
      </c>
      <c r="AW337" s="161" t="s">
        <v>1123</v>
      </c>
      <c r="AX337" s="161" t="s">
        <v>1132</v>
      </c>
      <c r="AZ337" s="427" t="e">
        <f t="shared" si="73"/>
        <v>#DIV/0!</v>
      </c>
      <c r="BA337" s="163"/>
    </row>
    <row r="338" spans="1:53" x14ac:dyDescent="0.25">
      <c r="A338" s="114" t="s">
        <v>926</v>
      </c>
      <c r="B338" s="76" t="s">
        <v>927</v>
      </c>
      <c r="C338" s="98" t="s">
        <v>1571</v>
      </c>
      <c r="D338" s="115" t="s">
        <v>171</v>
      </c>
      <c r="E338" s="115">
        <v>1.3285883748517201E-3</v>
      </c>
      <c r="F338" s="100"/>
      <c r="G338" s="108"/>
      <c r="H338" s="109" t="s">
        <v>1571</v>
      </c>
      <c r="I338" s="109" t="s">
        <v>171</v>
      </c>
      <c r="J338" s="109">
        <v>7.4733096085409251E-4</v>
      </c>
      <c r="K338" s="109"/>
      <c r="L338" s="109"/>
      <c r="M338" s="109" t="s">
        <v>1571</v>
      </c>
      <c r="N338" s="109" t="s">
        <v>171</v>
      </c>
      <c r="O338" s="110">
        <v>5.6939501779359428E-4</v>
      </c>
      <c r="P338" s="111">
        <v>0.35555555555555557</v>
      </c>
      <c r="Q338" s="110">
        <v>11</v>
      </c>
      <c r="R338" s="110">
        <v>6</v>
      </c>
      <c r="S338" s="110">
        <v>34</v>
      </c>
      <c r="T338" s="110">
        <v>67</v>
      </c>
      <c r="U338" s="110"/>
      <c r="V338" s="110">
        <v>3</v>
      </c>
      <c r="W338" s="110">
        <v>0</v>
      </c>
      <c r="X338" s="110">
        <v>13</v>
      </c>
      <c r="Y338" s="110">
        <v>5</v>
      </c>
      <c r="Z338" s="110">
        <v>1</v>
      </c>
      <c r="AA338" s="110"/>
      <c r="AB338" s="112">
        <v>22</v>
      </c>
      <c r="AC338" s="110"/>
      <c r="AD338" s="111">
        <v>0.48888888888888887</v>
      </c>
      <c r="AE338" s="110"/>
      <c r="AF338" s="112">
        <v>0</v>
      </c>
      <c r="AG338" s="106" t="e">
        <f t="shared" si="64"/>
        <v>#DIV/0!</v>
      </c>
      <c r="AH338" s="106"/>
      <c r="AI338" s="159" t="s">
        <v>934</v>
      </c>
      <c r="AJ338" s="159" t="s">
        <v>935</v>
      </c>
      <c r="AK338" s="159" t="s">
        <v>1538</v>
      </c>
      <c r="AL338" s="159"/>
      <c r="AM338" s="159"/>
      <c r="AN338" s="159" t="s">
        <v>172</v>
      </c>
      <c r="AO338" s="159"/>
      <c r="AP338" s="160">
        <v>250</v>
      </c>
      <c r="AQ338" s="160">
        <v>30</v>
      </c>
      <c r="AR338" s="160">
        <v>0</v>
      </c>
      <c r="AS338" s="160">
        <v>280</v>
      </c>
      <c r="AT338" s="161" t="e">
        <f t="shared" si="72"/>
        <v>#DIV/0!</v>
      </c>
      <c r="AU338" s="160">
        <v>170</v>
      </c>
      <c r="AV338" s="161" t="s">
        <v>1135</v>
      </c>
      <c r="AW338" s="161" t="s">
        <v>1123</v>
      </c>
      <c r="AX338" s="161" t="s">
        <v>1127</v>
      </c>
      <c r="AZ338" s="427" t="e">
        <f t="shared" si="73"/>
        <v>#DIV/0!</v>
      </c>
      <c r="BA338" s="163"/>
    </row>
    <row r="339" spans="1:53" x14ac:dyDescent="0.25">
      <c r="A339" s="114" t="s">
        <v>928</v>
      </c>
      <c r="B339" s="76" t="s">
        <v>929</v>
      </c>
      <c r="C339" s="98" t="s">
        <v>1572</v>
      </c>
      <c r="D339" s="115" t="s">
        <v>207</v>
      </c>
      <c r="E339" s="115">
        <v>1.2866817155756207E-3</v>
      </c>
      <c r="F339" s="100"/>
      <c r="G339" s="108"/>
      <c r="H339" s="109" t="s">
        <v>1572</v>
      </c>
      <c r="I339" s="109" t="s">
        <v>207</v>
      </c>
      <c r="J339" s="109">
        <v>9.1798344620015054E-4</v>
      </c>
      <c r="K339" s="109"/>
      <c r="L339" s="109"/>
      <c r="M339" s="109" t="s">
        <v>1572</v>
      </c>
      <c r="N339" s="109" t="s">
        <v>207</v>
      </c>
      <c r="O339" s="110">
        <v>3.6869826937547027E-4</v>
      </c>
      <c r="P339" s="111">
        <v>2.7878787878787881</v>
      </c>
      <c r="Q339" s="110">
        <v>27</v>
      </c>
      <c r="R339" s="110">
        <v>11</v>
      </c>
      <c r="S339" s="110">
        <v>54</v>
      </c>
      <c r="T339" s="110">
        <v>184</v>
      </c>
      <c r="U339" s="110"/>
      <c r="V339" s="110">
        <v>0</v>
      </c>
      <c r="W339" s="110">
        <v>19</v>
      </c>
      <c r="X339" s="110">
        <v>9</v>
      </c>
      <c r="Y339" s="110">
        <v>143</v>
      </c>
      <c r="Z339" s="110">
        <v>1</v>
      </c>
      <c r="AA339" s="110"/>
      <c r="AB339" s="112">
        <v>172</v>
      </c>
      <c r="AC339" s="110"/>
      <c r="AD339" s="111">
        <v>5.2121212121212119</v>
      </c>
      <c r="AE339" s="110"/>
      <c r="AF339" s="112">
        <v>0</v>
      </c>
      <c r="AG339" s="106" t="e">
        <f t="shared" si="64"/>
        <v>#DIV/0!</v>
      </c>
      <c r="AH339" s="106"/>
      <c r="AI339" s="159" t="s">
        <v>936</v>
      </c>
      <c r="AJ339" s="159" t="s">
        <v>937</v>
      </c>
      <c r="AK339" s="159" t="s">
        <v>1539</v>
      </c>
      <c r="AL339" s="159"/>
      <c r="AM339" s="159"/>
      <c r="AN339" s="159" t="s">
        <v>219</v>
      </c>
      <c r="AO339" s="159"/>
      <c r="AP339" s="161" t="s">
        <v>551</v>
      </c>
      <c r="AQ339" s="161" t="s">
        <v>551</v>
      </c>
      <c r="AR339" s="161" t="s">
        <v>551</v>
      </c>
      <c r="AS339" s="161" t="s">
        <v>551</v>
      </c>
      <c r="AT339" s="161" t="e">
        <f t="shared" si="72"/>
        <v>#VALUE!</v>
      </c>
      <c r="AU339" s="161" t="s">
        <v>551</v>
      </c>
      <c r="AV339" s="161" t="s">
        <v>551</v>
      </c>
      <c r="AW339" s="161" t="s">
        <v>551</v>
      </c>
      <c r="AX339" s="161" t="s">
        <v>551</v>
      </c>
      <c r="AZ339" s="427" t="e">
        <f t="shared" si="73"/>
        <v>#VALUE!</v>
      </c>
      <c r="BA339" s="163"/>
    </row>
    <row r="340" spans="1:53" x14ac:dyDescent="0.25">
      <c r="A340" s="114" t="s">
        <v>930</v>
      </c>
      <c r="B340" s="76" t="s">
        <v>931</v>
      </c>
      <c r="C340" s="98" t="s">
        <v>1573</v>
      </c>
      <c r="D340" s="115" t="s">
        <v>217</v>
      </c>
      <c r="E340" s="115">
        <v>5.679796696315121E-3</v>
      </c>
      <c r="F340" s="100"/>
      <c r="G340" s="108"/>
      <c r="H340" s="109" t="s">
        <v>1573</v>
      </c>
      <c r="I340" s="109" t="s">
        <v>217</v>
      </c>
      <c r="J340" s="109">
        <v>1.7280813214739516E-3</v>
      </c>
      <c r="K340" s="109"/>
      <c r="L340" s="109"/>
      <c r="M340" s="109" t="s">
        <v>1573</v>
      </c>
      <c r="N340" s="109" t="s">
        <v>217</v>
      </c>
      <c r="O340" s="110">
        <v>3.9517153748411691E-3</v>
      </c>
      <c r="P340" s="111">
        <v>0.14285714285714285</v>
      </c>
      <c r="Q340" s="110">
        <v>3</v>
      </c>
      <c r="R340" s="110">
        <v>1</v>
      </c>
      <c r="S340" s="110">
        <v>3</v>
      </c>
      <c r="T340" s="110">
        <v>12</v>
      </c>
      <c r="U340" s="110"/>
      <c r="V340" s="110">
        <v>0</v>
      </c>
      <c r="W340" s="110">
        <v>0</v>
      </c>
      <c r="X340" s="110">
        <v>1</v>
      </c>
      <c r="Y340" s="110">
        <v>0</v>
      </c>
      <c r="Z340" s="110">
        <v>0</v>
      </c>
      <c r="AA340" s="110"/>
      <c r="AB340" s="112">
        <v>1</v>
      </c>
      <c r="AC340" s="110"/>
      <c r="AD340" s="111">
        <v>2.8571428571428571E-2</v>
      </c>
      <c r="AE340" s="110"/>
      <c r="AF340" s="112">
        <v>0</v>
      </c>
      <c r="AG340" s="106" t="e">
        <f t="shared" si="64"/>
        <v>#DIV/0!</v>
      </c>
      <c r="AH340" s="106"/>
      <c r="AI340" s="159" t="s">
        <v>938</v>
      </c>
      <c r="AJ340" s="159" t="s">
        <v>939</v>
      </c>
      <c r="AK340" s="159" t="s">
        <v>1540</v>
      </c>
      <c r="AL340" s="159"/>
      <c r="AM340" s="159"/>
      <c r="AN340" s="159" t="s">
        <v>274</v>
      </c>
      <c r="AO340" s="159"/>
      <c r="AP340" s="160">
        <v>250</v>
      </c>
      <c r="AQ340" s="160">
        <v>130</v>
      </c>
      <c r="AR340" s="160">
        <v>0</v>
      </c>
      <c r="AS340" s="160">
        <v>380</v>
      </c>
      <c r="AT340" s="161" t="e">
        <f t="shared" si="72"/>
        <v>#DIV/0!</v>
      </c>
      <c r="AU340" s="160">
        <v>240</v>
      </c>
      <c r="AV340" s="161" t="s">
        <v>1132</v>
      </c>
      <c r="AW340" s="161" t="s">
        <v>1123</v>
      </c>
      <c r="AX340" s="161" t="s">
        <v>1433</v>
      </c>
      <c r="AZ340" s="427" t="e">
        <f t="shared" si="73"/>
        <v>#DIV/0!</v>
      </c>
      <c r="BA340" s="163"/>
    </row>
    <row r="341" spans="1:53" x14ac:dyDescent="0.25">
      <c r="A341" s="114" t="s">
        <v>932</v>
      </c>
      <c r="B341" s="76" t="s">
        <v>933</v>
      </c>
      <c r="C341" s="98" t="s">
        <v>1574</v>
      </c>
      <c r="D341" s="115" t="s">
        <v>251</v>
      </c>
      <c r="E341" s="115">
        <v>1.3841201716738197E-3</v>
      </c>
      <c r="F341" s="100"/>
      <c r="G341" s="108"/>
      <c r="H341" s="109" t="s">
        <v>1574</v>
      </c>
      <c r="I341" s="109" t="s">
        <v>251</v>
      </c>
      <c r="J341" s="109">
        <v>1.2339055793991417E-3</v>
      </c>
      <c r="K341" s="109"/>
      <c r="L341" s="109"/>
      <c r="M341" s="109" t="s">
        <v>1574</v>
      </c>
      <c r="N341" s="109" t="s">
        <v>251</v>
      </c>
      <c r="O341" s="110">
        <v>1.5021459227467811E-4</v>
      </c>
      <c r="P341" s="111">
        <v>2.4</v>
      </c>
      <c r="Q341" s="110">
        <v>3</v>
      </c>
      <c r="R341" s="110">
        <v>7</v>
      </c>
      <c r="S341" s="110">
        <v>31</v>
      </c>
      <c r="T341" s="110">
        <v>161</v>
      </c>
      <c r="U341" s="110"/>
      <c r="V341" s="110">
        <v>0</v>
      </c>
      <c r="W341" s="110">
        <v>0</v>
      </c>
      <c r="X341" s="110">
        <v>0</v>
      </c>
      <c r="Y341" s="110">
        <v>25</v>
      </c>
      <c r="Z341" s="110">
        <v>24</v>
      </c>
      <c r="AA341" s="110"/>
      <c r="AB341" s="112">
        <v>49</v>
      </c>
      <c r="AC341" s="110"/>
      <c r="AD341" s="111">
        <v>0.98</v>
      </c>
      <c r="AE341" s="110"/>
      <c r="AF341" s="112">
        <v>0</v>
      </c>
      <c r="AG341" s="106" t="e">
        <f t="shared" si="64"/>
        <v>#DIV/0!</v>
      </c>
      <c r="AH341" s="106"/>
      <c r="AI341" s="159" t="s">
        <v>940</v>
      </c>
      <c r="AJ341" s="159" t="s">
        <v>941</v>
      </c>
      <c r="AK341" s="159" t="s">
        <v>1541</v>
      </c>
      <c r="AL341" s="159"/>
      <c r="AM341" s="159"/>
      <c r="AN341" s="159" t="s">
        <v>309</v>
      </c>
      <c r="AO341" s="159"/>
      <c r="AP341" s="160">
        <v>1400</v>
      </c>
      <c r="AQ341" s="160">
        <v>120</v>
      </c>
      <c r="AR341" s="160">
        <v>0</v>
      </c>
      <c r="AS341" s="160">
        <v>1520</v>
      </c>
      <c r="AT341" s="161" t="e">
        <f t="shared" si="72"/>
        <v>#DIV/0!</v>
      </c>
      <c r="AU341" s="160">
        <v>1980</v>
      </c>
      <c r="AV341" s="161" t="s">
        <v>1157</v>
      </c>
      <c r="AW341" s="161" t="s">
        <v>1123</v>
      </c>
      <c r="AX341" s="161" t="s">
        <v>1542</v>
      </c>
      <c r="AZ341" s="427" t="e">
        <f t="shared" si="73"/>
        <v>#DIV/0!</v>
      </c>
      <c r="BA341" s="163"/>
    </row>
    <row r="342" spans="1:53" x14ac:dyDescent="0.25">
      <c r="A342" s="114" t="s">
        <v>934</v>
      </c>
      <c r="B342" s="76" t="s">
        <v>935</v>
      </c>
      <c r="C342" s="98" t="s">
        <v>1575</v>
      </c>
      <c r="D342" s="115" t="s">
        <v>263</v>
      </c>
      <c r="E342" s="115">
        <v>8.4223013048635828E-4</v>
      </c>
      <c r="F342" s="100"/>
      <c r="G342" s="108"/>
      <c r="H342" s="109" t="s">
        <v>1575</v>
      </c>
      <c r="I342" s="109" t="s">
        <v>263</v>
      </c>
      <c r="J342" s="109">
        <v>6.8801897983392644E-4</v>
      </c>
      <c r="K342" s="109"/>
      <c r="L342" s="109"/>
      <c r="M342" s="109" t="s">
        <v>1575</v>
      </c>
      <c r="N342" s="109" t="s">
        <v>263</v>
      </c>
      <c r="O342" s="110">
        <v>1.5421115065243179E-4</v>
      </c>
      <c r="P342" s="111">
        <v>0.66666666666666663</v>
      </c>
      <c r="Q342" s="110">
        <v>21</v>
      </c>
      <c r="R342" s="110">
        <v>5</v>
      </c>
      <c r="S342" s="110">
        <v>45</v>
      </c>
      <c r="T342" s="110">
        <v>121</v>
      </c>
      <c r="U342" s="110"/>
      <c r="V342" s="110">
        <v>11</v>
      </c>
      <c r="W342" s="110">
        <v>6</v>
      </c>
      <c r="X342" s="110">
        <v>28</v>
      </c>
      <c r="Y342" s="110">
        <v>119</v>
      </c>
      <c r="Z342" s="110">
        <v>0</v>
      </c>
      <c r="AA342" s="110"/>
      <c r="AB342" s="112">
        <v>164</v>
      </c>
      <c r="AC342" s="110"/>
      <c r="AD342" s="111">
        <v>2.1866666666666665</v>
      </c>
      <c r="AE342" s="110"/>
      <c r="AF342" s="112">
        <v>0</v>
      </c>
      <c r="AG342" s="106" t="e">
        <f t="shared" si="64"/>
        <v>#DIV/0!</v>
      </c>
      <c r="AH342" s="106"/>
      <c r="AI342" s="159"/>
      <c r="AJ342" s="159"/>
      <c r="AK342" s="159"/>
      <c r="AL342" s="159"/>
      <c r="AM342" s="159"/>
      <c r="AN342" s="159"/>
      <c r="AO342" s="159"/>
      <c r="AP342" s="161"/>
      <c r="AQ342" s="161"/>
      <c r="AR342" s="161"/>
      <c r="AS342" s="161"/>
      <c r="AT342" s="161"/>
      <c r="AU342" s="161"/>
      <c r="AV342" s="162" t="s">
        <v>394</v>
      </c>
      <c r="AW342" s="162" t="s">
        <v>394</v>
      </c>
      <c r="AX342" s="162" t="s">
        <v>394</v>
      </c>
      <c r="BA342" s="163"/>
    </row>
    <row r="343" spans="1:53" x14ac:dyDescent="0.25">
      <c r="A343" s="114" t="s">
        <v>936</v>
      </c>
      <c r="B343" s="76" t="s">
        <v>937</v>
      </c>
      <c r="C343" s="98" t="s">
        <v>1576</v>
      </c>
      <c r="D343" s="115" t="s">
        <v>269</v>
      </c>
      <c r="E343" s="115">
        <v>7.1165644171779143E-4</v>
      </c>
      <c r="F343" s="100"/>
      <c r="G343" s="108"/>
      <c r="H343" s="109" t="s">
        <v>1576</v>
      </c>
      <c r="I343" s="109" t="s">
        <v>269</v>
      </c>
      <c r="J343" s="109">
        <v>4.5398773006134969E-4</v>
      </c>
      <c r="K343" s="109"/>
      <c r="L343" s="109"/>
      <c r="M343" s="109" t="s">
        <v>1576</v>
      </c>
      <c r="N343" s="109" t="s">
        <v>269</v>
      </c>
      <c r="O343" s="110">
        <v>2.5766871165644174E-4</v>
      </c>
      <c r="P343" s="111">
        <v>1.1428571428571428</v>
      </c>
      <c r="Q343" s="110">
        <v>3</v>
      </c>
      <c r="R343" s="110">
        <v>2</v>
      </c>
      <c r="S343" s="110">
        <v>2</v>
      </c>
      <c r="T343" s="110">
        <v>47</v>
      </c>
      <c r="U343" s="110"/>
      <c r="V343" s="110">
        <v>0</v>
      </c>
      <c r="W343" s="110">
        <v>7</v>
      </c>
      <c r="X343" s="110">
        <v>0</v>
      </c>
      <c r="Y343" s="110">
        <v>0</v>
      </c>
      <c r="Z343" s="110">
        <v>1</v>
      </c>
      <c r="AA343" s="110"/>
      <c r="AB343" s="112">
        <v>8</v>
      </c>
      <c r="AC343" s="110"/>
      <c r="AD343" s="111">
        <v>0.22857142857142856</v>
      </c>
      <c r="AE343" s="110"/>
      <c r="AF343" s="112">
        <v>12</v>
      </c>
      <c r="AG343" s="106" t="e">
        <f t="shared" si="64"/>
        <v>#DIV/0!</v>
      </c>
      <c r="AH343" s="106"/>
      <c r="AI343" s="159"/>
      <c r="AJ343" s="159" t="s">
        <v>1543</v>
      </c>
      <c r="AK343" s="159" t="s">
        <v>1544</v>
      </c>
      <c r="AL343" s="159"/>
      <c r="AM343" s="159" t="s">
        <v>1545</v>
      </c>
      <c r="AN343" s="159" t="s">
        <v>1545</v>
      </c>
      <c r="AO343" s="159"/>
      <c r="AP343" s="161" t="s">
        <v>551</v>
      </c>
      <c r="AQ343" s="161" t="s">
        <v>551</v>
      </c>
      <c r="AR343" s="161" t="s">
        <v>551</v>
      </c>
      <c r="AS343" s="161" t="s">
        <v>551</v>
      </c>
      <c r="AT343" s="161" t="e">
        <f t="shared" ref="AT343:AT355" si="74">AS343/VLOOKUP(AN343,$D$18:$G$436,4,FALSE)</f>
        <v>#VALUE!</v>
      </c>
      <c r="AU343" s="161" t="s">
        <v>551</v>
      </c>
      <c r="AV343" s="161" t="s">
        <v>551</v>
      </c>
      <c r="AW343" s="161" t="s">
        <v>551</v>
      </c>
      <c r="AX343" s="161" t="s">
        <v>551</v>
      </c>
      <c r="AZ343" s="427" t="e">
        <f t="shared" ref="AZ343:AZ355" si="75">AX343/VLOOKUP(AN343,$D$18:$G$436,4,FALSE)</f>
        <v>#VALUE!</v>
      </c>
      <c r="BA343" s="163"/>
    </row>
    <row r="344" spans="1:53" x14ac:dyDescent="0.25">
      <c r="A344" s="114" t="s">
        <v>938</v>
      </c>
      <c r="B344" s="76" t="s">
        <v>939</v>
      </c>
      <c r="C344" s="98" t="s">
        <v>1577</v>
      </c>
      <c r="D344" s="115" t="s">
        <v>295</v>
      </c>
      <c r="E344" s="115">
        <v>1.3445378151260505E-3</v>
      </c>
      <c r="F344" s="100"/>
      <c r="G344" s="108"/>
      <c r="H344" s="109" t="s">
        <v>1577</v>
      </c>
      <c r="I344" s="109" t="s">
        <v>295</v>
      </c>
      <c r="J344" s="109">
        <v>7.2268907563025205E-4</v>
      </c>
      <c r="K344" s="109"/>
      <c r="L344" s="109"/>
      <c r="M344" s="109" t="s">
        <v>1577</v>
      </c>
      <c r="N344" s="109" t="s">
        <v>295</v>
      </c>
      <c r="O344" s="110">
        <v>6.3025210084033617E-4</v>
      </c>
      <c r="P344" s="111">
        <v>0.21276595744680851</v>
      </c>
      <c r="Q344" s="110">
        <v>3</v>
      </c>
      <c r="R344" s="110">
        <v>74</v>
      </c>
      <c r="S344" s="110">
        <v>8</v>
      </c>
      <c r="T344" s="110">
        <v>95</v>
      </c>
      <c r="U344" s="110"/>
      <c r="V344" s="110">
        <v>1</v>
      </c>
      <c r="W344" s="110">
        <v>1</v>
      </c>
      <c r="X344" s="110">
        <v>24</v>
      </c>
      <c r="Y344" s="110">
        <v>15</v>
      </c>
      <c r="Z344" s="110">
        <v>0</v>
      </c>
      <c r="AA344" s="110"/>
      <c r="AB344" s="112">
        <v>41</v>
      </c>
      <c r="AC344" s="110"/>
      <c r="AD344" s="111">
        <v>0.87234042553191493</v>
      </c>
      <c r="AE344" s="110"/>
      <c r="AF344" s="112">
        <v>0</v>
      </c>
      <c r="AG344" s="106" t="e">
        <f t="shared" si="64"/>
        <v>#DIV/0!</v>
      </c>
      <c r="AH344" s="106"/>
      <c r="AI344" s="159" t="s">
        <v>942</v>
      </c>
      <c r="AJ344" s="159" t="s">
        <v>943</v>
      </c>
      <c r="AK344" s="159" t="s">
        <v>1546</v>
      </c>
      <c r="AL344" s="159"/>
      <c r="AM344" s="159"/>
      <c r="AN344" s="159" t="s">
        <v>9</v>
      </c>
      <c r="AO344" s="159"/>
      <c r="AP344" s="160">
        <v>330</v>
      </c>
      <c r="AQ344" s="160">
        <v>110</v>
      </c>
      <c r="AR344" s="160">
        <v>0</v>
      </c>
      <c r="AS344" s="160">
        <v>440</v>
      </c>
      <c r="AT344" s="161" t="e">
        <f t="shared" si="74"/>
        <v>#DIV/0!</v>
      </c>
      <c r="AU344" s="160">
        <v>290</v>
      </c>
      <c r="AV344" s="161" t="s">
        <v>1135</v>
      </c>
      <c r="AW344" s="161" t="s">
        <v>1123</v>
      </c>
      <c r="AX344" s="161" t="s">
        <v>1312</v>
      </c>
      <c r="AZ344" s="427" t="e">
        <f t="shared" si="75"/>
        <v>#DIV/0!</v>
      </c>
      <c r="BA344" s="163"/>
    </row>
    <row r="345" spans="1:53" x14ac:dyDescent="0.25">
      <c r="A345" s="114" t="s">
        <v>940</v>
      </c>
      <c r="B345" s="76" t="s">
        <v>941</v>
      </c>
      <c r="C345" s="98" t="s">
        <v>1578</v>
      </c>
      <c r="D345" s="115" t="s">
        <v>312</v>
      </c>
      <c r="E345" s="115">
        <v>1.8115183246073298E-3</v>
      </c>
      <c r="F345" s="100"/>
      <c r="G345" s="108"/>
      <c r="H345" s="109" t="s">
        <v>1578</v>
      </c>
      <c r="I345" s="109" t="s">
        <v>312</v>
      </c>
      <c r="J345" s="109">
        <v>1.2670157068062828E-3</v>
      </c>
      <c r="K345" s="109"/>
      <c r="L345" s="109"/>
      <c r="M345" s="109" t="s">
        <v>1578</v>
      </c>
      <c r="N345" s="109" t="s">
        <v>312</v>
      </c>
      <c r="O345" s="110">
        <v>5.4450261780104707E-4</v>
      </c>
      <c r="P345" s="111">
        <v>0.2</v>
      </c>
      <c r="Q345" s="110">
        <v>5</v>
      </c>
      <c r="R345" s="110">
        <v>0</v>
      </c>
      <c r="S345" s="110">
        <v>11</v>
      </c>
      <c r="T345" s="110">
        <v>25</v>
      </c>
      <c r="U345" s="110"/>
      <c r="V345" s="110">
        <v>0</v>
      </c>
      <c r="W345" s="110">
        <v>12</v>
      </c>
      <c r="X345" s="110">
        <v>1</v>
      </c>
      <c r="Y345" s="110">
        <v>0</v>
      </c>
      <c r="Z345" s="110">
        <v>1</v>
      </c>
      <c r="AA345" s="110"/>
      <c r="AB345" s="112">
        <v>14</v>
      </c>
      <c r="AC345" s="110"/>
      <c r="AD345" s="111">
        <v>0.31111111111111112</v>
      </c>
      <c r="AE345" s="110"/>
      <c r="AF345" s="112">
        <v>0</v>
      </c>
      <c r="AG345" s="106" t="e">
        <f t="shared" si="64"/>
        <v>#DIV/0!</v>
      </c>
      <c r="AH345" s="106"/>
      <c r="AI345" s="159" t="s">
        <v>944</v>
      </c>
      <c r="AJ345" s="159" t="s">
        <v>945</v>
      </c>
      <c r="AK345" s="159" t="s">
        <v>1547</v>
      </c>
      <c r="AL345" s="159"/>
      <c r="AM345" s="159"/>
      <c r="AN345" s="159" t="s">
        <v>50</v>
      </c>
      <c r="AO345" s="159"/>
      <c r="AP345" s="160">
        <v>280</v>
      </c>
      <c r="AQ345" s="160">
        <v>0</v>
      </c>
      <c r="AR345" s="160">
        <v>0</v>
      </c>
      <c r="AS345" s="160">
        <v>280</v>
      </c>
      <c r="AT345" s="161" t="e">
        <f t="shared" si="74"/>
        <v>#DIV/0!</v>
      </c>
      <c r="AU345" s="160">
        <v>310</v>
      </c>
      <c r="AV345" s="161" t="s">
        <v>1246</v>
      </c>
      <c r="AW345" s="161" t="s">
        <v>1123</v>
      </c>
      <c r="AX345" s="161" t="s">
        <v>1151</v>
      </c>
      <c r="AZ345" s="427" t="e">
        <f t="shared" si="75"/>
        <v>#DIV/0!</v>
      </c>
      <c r="BA345" s="163"/>
    </row>
    <row r="346" spans="1:53" x14ac:dyDescent="0.25">
      <c r="A346" s="76"/>
      <c r="B346" s="76"/>
      <c r="C346" s="98" t="s">
        <v>1580</v>
      </c>
      <c r="D346" s="98" t="s">
        <v>999</v>
      </c>
      <c r="E346" s="99">
        <v>1.9254108723135272E-3</v>
      </c>
      <c r="F346" s="100"/>
      <c r="G346" s="108"/>
      <c r="H346" s="109" t="s">
        <v>1580</v>
      </c>
      <c r="I346" s="109" t="s">
        <v>999</v>
      </c>
      <c r="J346" s="109">
        <v>1.0960809102402024E-3</v>
      </c>
      <c r="K346" s="109"/>
      <c r="L346" s="109"/>
      <c r="M346" s="109" t="s">
        <v>1580</v>
      </c>
      <c r="N346" s="109" t="s">
        <v>999</v>
      </c>
      <c r="O346" s="110">
        <v>8.2806573957016434E-4</v>
      </c>
      <c r="P346" s="111" t="s">
        <v>394</v>
      </c>
      <c r="Q346" s="110" t="s">
        <v>394</v>
      </c>
      <c r="R346" s="110" t="s">
        <v>394</v>
      </c>
      <c r="S346" s="110" t="s">
        <v>394</v>
      </c>
      <c r="T346" s="110" t="s">
        <v>394</v>
      </c>
      <c r="U346" s="110"/>
      <c r="V346" s="110" t="s">
        <v>394</v>
      </c>
      <c r="W346" s="110" t="s">
        <v>394</v>
      </c>
      <c r="X346" s="110" t="s">
        <v>394</v>
      </c>
      <c r="Y346" s="110" t="s">
        <v>394</v>
      </c>
      <c r="Z346" s="110" t="s">
        <v>394</v>
      </c>
      <c r="AA346" s="110"/>
      <c r="AB346" s="112" t="s">
        <v>394</v>
      </c>
      <c r="AC346" s="110"/>
      <c r="AD346" s="111" t="s">
        <v>394</v>
      </c>
      <c r="AE346" s="110"/>
      <c r="AF346" s="112" t="s">
        <v>394</v>
      </c>
      <c r="AG346" s="106" t="e">
        <f t="shared" si="64"/>
        <v>#VALUE!</v>
      </c>
      <c r="AH346" s="106"/>
      <c r="AI346" s="159" t="s">
        <v>946</v>
      </c>
      <c r="AJ346" s="159" t="s">
        <v>947</v>
      </c>
      <c r="AK346" s="159" t="s">
        <v>1548</v>
      </c>
      <c r="AL346" s="159"/>
      <c r="AM346" s="159"/>
      <c r="AN346" s="159" t="s">
        <v>76</v>
      </c>
      <c r="AO346" s="159"/>
      <c r="AP346" s="160">
        <v>290</v>
      </c>
      <c r="AQ346" s="160">
        <v>80</v>
      </c>
      <c r="AR346" s="160">
        <v>0</v>
      </c>
      <c r="AS346" s="160">
        <v>370</v>
      </c>
      <c r="AT346" s="161" t="e">
        <f t="shared" si="74"/>
        <v>#DIV/0!</v>
      </c>
      <c r="AU346" s="160">
        <v>200</v>
      </c>
      <c r="AV346" s="161" t="s">
        <v>1246</v>
      </c>
      <c r="AW346" s="161" t="s">
        <v>1123</v>
      </c>
      <c r="AX346" s="161" t="s">
        <v>1193</v>
      </c>
      <c r="AZ346" s="427" t="e">
        <f t="shared" si="75"/>
        <v>#DIV/0!</v>
      </c>
      <c r="BA346" s="163"/>
    </row>
    <row r="347" spans="1:53" x14ac:dyDescent="0.25">
      <c r="A347" s="96"/>
      <c r="B347" s="96">
        <v>29</v>
      </c>
      <c r="C347" s="98" t="s">
        <v>1582</v>
      </c>
      <c r="D347" s="97" t="s">
        <v>0</v>
      </c>
      <c r="E347" s="99">
        <v>3.6243822075782535E-4</v>
      </c>
      <c r="F347" s="100"/>
      <c r="G347" s="108"/>
      <c r="H347" s="109" t="s">
        <v>1582</v>
      </c>
      <c r="I347" s="109" t="s">
        <v>0</v>
      </c>
      <c r="J347" s="109">
        <v>2.4711696869851731E-4</v>
      </c>
      <c r="K347" s="109"/>
      <c r="L347" s="109"/>
      <c r="M347" s="109" t="s">
        <v>1582</v>
      </c>
      <c r="N347" s="109" t="s">
        <v>0</v>
      </c>
      <c r="O347" s="110">
        <v>1.1532125205930807E-4</v>
      </c>
      <c r="P347" s="111" t="s">
        <v>394</v>
      </c>
      <c r="Q347" s="110" t="s">
        <v>394</v>
      </c>
      <c r="R347" s="110" t="s">
        <v>394</v>
      </c>
      <c r="S347" s="110" t="s">
        <v>394</v>
      </c>
      <c r="T347" s="110" t="s">
        <v>394</v>
      </c>
      <c r="U347" s="110"/>
      <c r="V347" s="110" t="s">
        <v>394</v>
      </c>
      <c r="W347" s="110" t="s">
        <v>394</v>
      </c>
      <c r="X347" s="110" t="s">
        <v>394</v>
      </c>
      <c r="Y347" s="110" t="s">
        <v>394</v>
      </c>
      <c r="Z347" s="110" t="s">
        <v>394</v>
      </c>
      <c r="AA347" s="110"/>
      <c r="AB347" s="112" t="s">
        <v>394</v>
      </c>
      <c r="AC347" s="110"/>
      <c r="AD347" s="111" t="s">
        <v>394</v>
      </c>
      <c r="AE347" s="110"/>
      <c r="AF347" s="112" t="s">
        <v>394</v>
      </c>
      <c r="AG347" s="106" t="e">
        <f t="shared" si="64"/>
        <v>#VALUE!</v>
      </c>
      <c r="AH347" s="106"/>
      <c r="AI347" s="159" t="s">
        <v>948</v>
      </c>
      <c r="AJ347" s="159" t="s">
        <v>949</v>
      </c>
      <c r="AK347" s="159" t="s">
        <v>1549</v>
      </c>
      <c r="AL347" s="159"/>
      <c r="AM347" s="159"/>
      <c r="AN347" s="159" t="s">
        <v>81</v>
      </c>
      <c r="AO347" s="159"/>
      <c r="AP347" s="160">
        <v>90</v>
      </c>
      <c r="AQ347" s="160">
        <v>30</v>
      </c>
      <c r="AR347" s="160">
        <v>0</v>
      </c>
      <c r="AS347" s="160">
        <v>110</v>
      </c>
      <c r="AT347" s="161" t="e">
        <f t="shared" si="74"/>
        <v>#DIV/0!</v>
      </c>
      <c r="AU347" s="160">
        <v>180</v>
      </c>
      <c r="AV347" s="161" t="s">
        <v>1123</v>
      </c>
      <c r="AW347" s="161" t="s">
        <v>1123</v>
      </c>
      <c r="AX347" s="161" t="s">
        <v>1129</v>
      </c>
      <c r="AZ347" s="427" t="e">
        <f t="shared" si="75"/>
        <v>#DIV/0!</v>
      </c>
      <c r="BA347" s="163"/>
    </row>
    <row r="348" spans="1:53" x14ac:dyDescent="0.25">
      <c r="A348" s="114" t="s">
        <v>942</v>
      </c>
      <c r="B348" s="76" t="s">
        <v>943</v>
      </c>
      <c r="C348" s="98" t="s">
        <v>1583</v>
      </c>
      <c r="D348" s="115" t="s">
        <v>6</v>
      </c>
      <c r="E348" s="115">
        <v>1.6835016835016834E-3</v>
      </c>
      <c r="F348" s="100"/>
      <c r="G348" s="108"/>
      <c r="H348" s="109" t="s">
        <v>1583</v>
      </c>
      <c r="I348" s="109" t="s">
        <v>6</v>
      </c>
      <c r="J348" s="109">
        <v>1.1178451178451179E-3</v>
      </c>
      <c r="K348" s="109"/>
      <c r="L348" s="109"/>
      <c r="M348" s="109" t="s">
        <v>1583</v>
      </c>
      <c r="N348" s="109" t="s">
        <v>6</v>
      </c>
      <c r="O348" s="110">
        <v>5.6565656565656563E-4</v>
      </c>
      <c r="P348" s="111">
        <v>3.9555555555555557</v>
      </c>
      <c r="Q348" s="110">
        <v>19</v>
      </c>
      <c r="R348" s="110">
        <v>5</v>
      </c>
      <c r="S348" s="110">
        <v>45</v>
      </c>
      <c r="T348" s="110">
        <v>247</v>
      </c>
      <c r="U348" s="110"/>
      <c r="V348" s="110">
        <v>17</v>
      </c>
      <c r="W348" s="110">
        <v>1</v>
      </c>
      <c r="X348" s="110">
        <v>16</v>
      </c>
      <c r="Y348" s="110">
        <v>65</v>
      </c>
      <c r="Z348" s="110">
        <v>0</v>
      </c>
      <c r="AA348" s="110"/>
      <c r="AB348" s="112">
        <v>99</v>
      </c>
      <c r="AC348" s="110"/>
      <c r="AD348" s="111">
        <v>2.2000000000000002</v>
      </c>
      <c r="AE348" s="110"/>
      <c r="AF348" s="112">
        <v>13</v>
      </c>
      <c r="AG348" s="106" t="e">
        <f t="shared" si="64"/>
        <v>#DIV/0!</v>
      </c>
      <c r="AH348" s="106"/>
      <c r="AI348" s="159" t="s">
        <v>950</v>
      </c>
      <c r="AJ348" s="159" t="s">
        <v>951</v>
      </c>
      <c r="AK348" s="159" t="s">
        <v>1550</v>
      </c>
      <c r="AL348" s="159"/>
      <c r="AM348" s="159"/>
      <c r="AN348" s="159" t="s">
        <v>112</v>
      </c>
      <c r="AO348" s="159"/>
      <c r="AP348" s="160">
        <v>270</v>
      </c>
      <c r="AQ348" s="160">
        <v>50</v>
      </c>
      <c r="AR348" s="160">
        <v>0</v>
      </c>
      <c r="AS348" s="160">
        <v>320</v>
      </c>
      <c r="AT348" s="161" t="e">
        <f t="shared" si="74"/>
        <v>#DIV/0!</v>
      </c>
      <c r="AU348" s="160">
        <v>70</v>
      </c>
      <c r="AV348" s="161" t="s">
        <v>1173</v>
      </c>
      <c r="AW348" s="161" t="s">
        <v>1123</v>
      </c>
      <c r="AX348" s="161" t="s">
        <v>1132</v>
      </c>
      <c r="AZ348" s="427" t="e">
        <f t="shared" si="75"/>
        <v>#DIV/0!</v>
      </c>
      <c r="BA348" s="163"/>
    </row>
    <row r="349" spans="1:53" x14ac:dyDescent="0.25">
      <c r="A349" s="114" t="s">
        <v>944</v>
      </c>
      <c r="B349" s="76" t="s">
        <v>945</v>
      </c>
      <c r="C349" s="98" t="s">
        <v>1584</v>
      </c>
      <c r="D349" s="115" t="s">
        <v>60</v>
      </c>
      <c r="E349" s="115">
        <v>3.0769230769230769E-3</v>
      </c>
      <c r="F349" s="100"/>
      <c r="G349" s="108"/>
      <c r="H349" s="109" t="s">
        <v>1584</v>
      </c>
      <c r="I349" s="109" t="s">
        <v>60</v>
      </c>
      <c r="J349" s="109">
        <v>2.0840787119856888E-3</v>
      </c>
      <c r="K349" s="109"/>
      <c r="L349" s="109"/>
      <c r="M349" s="109" t="s">
        <v>1584</v>
      </c>
      <c r="N349" s="109" t="s">
        <v>60</v>
      </c>
      <c r="O349" s="110">
        <v>9.838998211091235E-4</v>
      </c>
      <c r="P349" s="111">
        <v>0.77049180327868849</v>
      </c>
      <c r="Q349" s="110">
        <v>13</v>
      </c>
      <c r="R349" s="110">
        <v>155</v>
      </c>
      <c r="S349" s="110">
        <v>13</v>
      </c>
      <c r="T349" s="110">
        <v>228</v>
      </c>
      <c r="U349" s="110"/>
      <c r="V349" s="110">
        <v>2</v>
      </c>
      <c r="W349" s="110">
        <v>28</v>
      </c>
      <c r="X349" s="110">
        <v>75</v>
      </c>
      <c r="Y349" s="110">
        <v>5</v>
      </c>
      <c r="Z349" s="110">
        <v>0</v>
      </c>
      <c r="AA349" s="110"/>
      <c r="AB349" s="112">
        <v>110</v>
      </c>
      <c r="AC349" s="110"/>
      <c r="AD349" s="111">
        <v>1.8032786885245902</v>
      </c>
      <c r="AE349" s="110"/>
      <c r="AF349" s="112">
        <v>1</v>
      </c>
      <c r="AG349" s="106" t="e">
        <f t="shared" si="64"/>
        <v>#DIV/0!</v>
      </c>
      <c r="AH349" s="106"/>
      <c r="AI349" s="159" t="s">
        <v>952</v>
      </c>
      <c r="AJ349" s="159" t="s">
        <v>953</v>
      </c>
      <c r="AK349" s="159" t="s">
        <v>1551</v>
      </c>
      <c r="AL349" s="159"/>
      <c r="AM349" s="159"/>
      <c r="AN349" s="159" t="s">
        <v>157</v>
      </c>
      <c r="AO349" s="159"/>
      <c r="AP349" s="160">
        <v>230</v>
      </c>
      <c r="AQ349" s="160">
        <v>160</v>
      </c>
      <c r="AR349" s="160">
        <v>0</v>
      </c>
      <c r="AS349" s="160">
        <v>390</v>
      </c>
      <c r="AT349" s="161" t="e">
        <f t="shared" si="74"/>
        <v>#DIV/0!</v>
      </c>
      <c r="AU349" s="160">
        <v>530</v>
      </c>
      <c r="AV349" s="161" t="s">
        <v>1164</v>
      </c>
      <c r="AW349" s="161" t="s">
        <v>1123</v>
      </c>
      <c r="AX349" s="161" t="s">
        <v>1240</v>
      </c>
      <c r="AZ349" s="427" t="e">
        <f t="shared" si="75"/>
        <v>#DIV/0!</v>
      </c>
      <c r="BA349" s="163"/>
    </row>
    <row r="350" spans="1:53" x14ac:dyDescent="0.25">
      <c r="A350" s="114" t="s">
        <v>946</v>
      </c>
      <c r="B350" s="76" t="s">
        <v>947</v>
      </c>
      <c r="C350" s="98" t="s">
        <v>1585</v>
      </c>
      <c r="D350" s="115" t="s">
        <v>72</v>
      </c>
      <c r="E350" s="115">
        <v>5.6614785992217895E-3</v>
      </c>
      <c r="F350" s="100"/>
      <c r="G350" s="108"/>
      <c r="H350" s="109" t="s">
        <v>1585</v>
      </c>
      <c r="I350" s="109" t="s">
        <v>72</v>
      </c>
      <c r="J350" s="109">
        <v>2.5097276264591439E-3</v>
      </c>
      <c r="K350" s="109"/>
      <c r="L350" s="109"/>
      <c r="M350" s="109" t="s">
        <v>1585</v>
      </c>
      <c r="N350" s="109" t="s">
        <v>72</v>
      </c>
      <c r="O350" s="110">
        <v>3.1517509727626461E-3</v>
      </c>
      <c r="P350" s="111">
        <v>2.6315789473684212</v>
      </c>
      <c r="Q350" s="110">
        <v>15</v>
      </c>
      <c r="R350" s="110">
        <v>17</v>
      </c>
      <c r="S350" s="110">
        <v>16</v>
      </c>
      <c r="T350" s="110">
        <v>148</v>
      </c>
      <c r="U350" s="110"/>
      <c r="V350" s="110">
        <v>6</v>
      </c>
      <c r="W350" s="110">
        <v>0</v>
      </c>
      <c r="X350" s="110">
        <v>31</v>
      </c>
      <c r="Y350" s="110">
        <v>0</v>
      </c>
      <c r="Z350" s="110">
        <v>24</v>
      </c>
      <c r="AA350" s="110"/>
      <c r="AB350" s="112">
        <v>61</v>
      </c>
      <c r="AC350" s="110"/>
      <c r="AD350" s="111">
        <v>1.6052631578947369</v>
      </c>
      <c r="AE350" s="110"/>
      <c r="AF350" s="112" t="s">
        <v>1821</v>
      </c>
      <c r="AG350" s="106" t="e">
        <f t="shared" si="64"/>
        <v>#VALUE!</v>
      </c>
      <c r="AH350" s="106"/>
      <c r="AI350" s="159" t="s">
        <v>954</v>
      </c>
      <c r="AJ350" s="159" t="s">
        <v>955</v>
      </c>
      <c r="AK350" s="159" t="s">
        <v>1552</v>
      </c>
      <c r="AL350" s="159"/>
      <c r="AM350" s="159"/>
      <c r="AN350" s="159" t="s">
        <v>228</v>
      </c>
      <c r="AO350" s="159"/>
      <c r="AP350" s="161" t="s">
        <v>551</v>
      </c>
      <c r="AQ350" s="161" t="s">
        <v>551</v>
      </c>
      <c r="AR350" s="161" t="s">
        <v>551</v>
      </c>
      <c r="AS350" s="161" t="s">
        <v>551</v>
      </c>
      <c r="AT350" s="161" t="e">
        <f t="shared" si="74"/>
        <v>#VALUE!</v>
      </c>
      <c r="AU350" s="161" t="s">
        <v>551</v>
      </c>
      <c r="AV350" s="161" t="s">
        <v>551</v>
      </c>
      <c r="AW350" s="161" t="s">
        <v>551</v>
      </c>
      <c r="AX350" s="161" t="s">
        <v>551</v>
      </c>
      <c r="AZ350" s="427" t="e">
        <f t="shared" si="75"/>
        <v>#VALUE!</v>
      </c>
      <c r="BA350" s="163"/>
    </row>
    <row r="351" spans="1:53" x14ac:dyDescent="0.25">
      <c r="A351" s="114" t="s">
        <v>948</v>
      </c>
      <c r="B351" s="76" t="s">
        <v>949</v>
      </c>
      <c r="C351" s="98" t="s">
        <v>1586</v>
      </c>
      <c r="D351" s="115" t="s">
        <v>134</v>
      </c>
      <c r="E351" s="115">
        <v>8.5979860573199066E-4</v>
      </c>
      <c r="F351" s="100"/>
      <c r="G351" s="108"/>
      <c r="H351" s="109" t="s">
        <v>1586</v>
      </c>
      <c r="I351" s="109" t="s">
        <v>134</v>
      </c>
      <c r="J351" s="109">
        <v>5.344694035631294E-4</v>
      </c>
      <c r="K351" s="109"/>
      <c r="L351" s="109"/>
      <c r="M351" s="109" t="s">
        <v>1586</v>
      </c>
      <c r="N351" s="109" t="s">
        <v>134</v>
      </c>
      <c r="O351" s="110">
        <v>3.2532920216886137E-4</v>
      </c>
      <c r="P351" s="111">
        <v>1.3478260869565217</v>
      </c>
      <c r="Q351" s="110">
        <v>4</v>
      </c>
      <c r="R351" s="110">
        <v>3</v>
      </c>
      <c r="S351" s="110">
        <v>52</v>
      </c>
      <c r="T351" s="110">
        <v>121</v>
      </c>
      <c r="U351" s="110"/>
      <c r="V351" s="110">
        <v>14</v>
      </c>
      <c r="W351" s="110">
        <v>7</v>
      </c>
      <c r="X351" s="110">
        <v>7</v>
      </c>
      <c r="Y351" s="110">
        <v>21</v>
      </c>
      <c r="Z351" s="110">
        <v>0</v>
      </c>
      <c r="AA351" s="110"/>
      <c r="AB351" s="112">
        <v>49</v>
      </c>
      <c r="AC351" s="110"/>
      <c r="AD351" s="111">
        <v>1.0652173913043479</v>
      </c>
      <c r="AE351" s="110"/>
      <c r="AF351" s="112">
        <v>0</v>
      </c>
      <c r="AG351" s="106" t="e">
        <f t="shared" si="64"/>
        <v>#DIV/0!</v>
      </c>
      <c r="AH351" s="106"/>
      <c r="AI351" s="159" t="s">
        <v>956</v>
      </c>
      <c r="AJ351" s="159" t="s">
        <v>957</v>
      </c>
      <c r="AK351" s="159" t="s">
        <v>1553</v>
      </c>
      <c r="AL351" s="159"/>
      <c r="AM351" s="159"/>
      <c r="AN351" s="159" t="s">
        <v>230</v>
      </c>
      <c r="AO351" s="159"/>
      <c r="AP351" s="160">
        <v>150</v>
      </c>
      <c r="AQ351" s="160">
        <v>10</v>
      </c>
      <c r="AR351" s="160">
        <v>0</v>
      </c>
      <c r="AS351" s="160">
        <v>160</v>
      </c>
      <c r="AT351" s="161" t="e">
        <f t="shared" si="74"/>
        <v>#DIV/0!</v>
      </c>
      <c r="AU351" s="160">
        <v>80</v>
      </c>
      <c r="AV351" s="161" t="s">
        <v>1135</v>
      </c>
      <c r="AW351" s="161" t="s">
        <v>1123</v>
      </c>
      <c r="AX351" s="161" t="s">
        <v>1239</v>
      </c>
      <c r="AZ351" s="427" t="e">
        <f t="shared" si="75"/>
        <v>#DIV/0!</v>
      </c>
      <c r="BA351" s="163"/>
    </row>
    <row r="352" spans="1:53" x14ac:dyDescent="0.25">
      <c r="A352" s="114" t="s">
        <v>950</v>
      </c>
      <c r="B352" s="76" t="s">
        <v>951</v>
      </c>
      <c r="C352" s="98" t="s">
        <v>1587</v>
      </c>
      <c r="D352" s="115" t="s">
        <v>168</v>
      </c>
      <c r="E352" s="115">
        <v>1.0095799557848194E-3</v>
      </c>
      <c r="F352" s="100"/>
      <c r="G352" s="108"/>
      <c r="H352" s="109" t="s">
        <v>1587</v>
      </c>
      <c r="I352" s="109" t="s">
        <v>168</v>
      </c>
      <c r="J352" s="109">
        <v>6.3375092114959473E-4</v>
      </c>
      <c r="K352" s="109"/>
      <c r="L352" s="109"/>
      <c r="M352" s="109" t="s">
        <v>1587</v>
      </c>
      <c r="N352" s="109" t="s">
        <v>168</v>
      </c>
      <c r="O352" s="110">
        <v>3.7582903463522475E-4</v>
      </c>
      <c r="P352" s="111">
        <v>1.825</v>
      </c>
      <c r="Q352" s="110">
        <v>35</v>
      </c>
      <c r="R352" s="110">
        <v>8</v>
      </c>
      <c r="S352" s="110">
        <v>24</v>
      </c>
      <c r="T352" s="110">
        <v>140</v>
      </c>
      <c r="U352" s="110"/>
      <c r="V352" s="110">
        <v>0</v>
      </c>
      <c r="W352" s="110">
        <v>0</v>
      </c>
      <c r="X352" s="110">
        <v>16</v>
      </c>
      <c r="Y352" s="110">
        <v>0</v>
      </c>
      <c r="Z352" s="110">
        <v>0</v>
      </c>
      <c r="AA352" s="110"/>
      <c r="AB352" s="112">
        <v>16</v>
      </c>
      <c r="AC352" s="110"/>
      <c r="AD352" s="111">
        <v>0.4</v>
      </c>
      <c r="AE352" s="110"/>
      <c r="AF352" s="112">
        <v>12</v>
      </c>
      <c r="AG352" s="106" t="e">
        <f t="shared" si="64"/>
        <v>#DIV/0!</v>
      </c>
      <c r="AH352" s="106"/>
      <c r="AI352" s="159" t="s">
        <v>958</v>
      </c>
      <c r="AJ352" s="159" t="s">
        <v>959</v>
      </c>
      <c r="AK352" s="159" t="s">
        <v>1554</v>
      </c>
      <c r="AL352" s="159"/>
      <c r="AM352" s="159"/>
      <c r="AN352" s="159" t="s">
        <v>265</v>
      </c>
      <c r="AO352" s="159"/>
      <c r="AP352" s="160">
        <v>500</v>
      </c>
      <c r="AQ352" s="160">
        <v>60</v>
      </c>
      <c r="AR352" s="160">
        <v>0</v>
      </c>
      <c r="AS352" s="160">
        <v>560</v>
      </c>
      <c r="AT352" s="161" t="e">
        <f t="shared" si="74"/>
        <v>#DIV/0!</v>
      </c>
      <c r="AU352" s="160">
        <v>460</v>
      </c>
      <c r="AV352" s="161" t="s">
        <v>1138</v>
      </c>
      <c r="AW352" s="161" t="s">
        <v>1123</v>
      </c>
      <c r="AX352" s="161" t="s">
        <v>1317</v>
      </c>
      <c r="AZ352" s="427" t="e">
        <f t="shared" si="75"/>
        <v>#DIV/0!</v>
      </c>
      <c r="BA352" s="163"/>
    </row>
    <row r="353" spans="1:53" x14ac:dyDescent="0.25">
      <c r="A353" s="114" t="s">
        <v>952</v>
      </c>
      <c r="B353" s="76" t="s">
        <v>953</v>
      </c>
      <c r="C353" s="98" t="s">
        <v>1588</v>
      </c>
      <c r="D353" s="115" t="s">
        <v>316</v>
      </c>
      <c r="E353" s="115">
        <v>7.5195312500000002E-4</v>
      </c>
      <c r="F353" s="100"/>
      <c r="G353" s="108"/>
      <c r="H353" s="109" t="s">
        <v>1588</v>
      </c>
      <c r="I353" s="109" t="s">
        <v>316</v>
      </c>
      <c r="J353" s="109">
        <v>3.9062500000000002E-4</v>
      </c>
      <c r="K353" s="109"/>
      <c r="L353" s="109"/>
      <c r="M353" s="109" t="s">
        <v>1588</v>
      </c>
      <c r="N353" s="109" t="s">
        <v>316</v>
      </c>
      <c r="O353" s="110">
        <v>3.61328125E-4</v>
      </c>
      <c r="P353" s="111">
        <v>0.11864406779661017</v>
      </c>
      <c r="Q353" s="110">
        <v>5</v>
      </c>
      <c r="R353" s="110">
        <v>7</v>
      </c>
      <c r="S353" s="110">
        <v>38</v>
      </c>
      <c r="T353" s="110">
        <v>57</v>
      </c>
      <c r="U353" s="110"/>
      <c r="V353" s="110">
        <v>6</v>
      </c>
      <c r="W353" s="110">
        <v>0</v>
      </c>
      <c r="X353" s="110">
        <v>22</v>
      </c>
      <c r="Y353" s="110">
        <v>8</v>
      </c>
      <c r="Z353" s="110">
        <v>2</v>
      </c>
      <c r="AA353" s="110"/>
      <c r="AB353" s="112">
        <v>38</v>
      </c>
      <c r="AC353" s="110"/>
      <c r="AD353" s="111">
        <v>0.64406779661016944</v>
      </c>
      <c r="AE353" s="110"/>
      <c r="AF353" s="112">
        <v>0</v>
      </c>
      <c r="AG353" s="106" t="e">
        <f t="shared" si="64"/>
        <v>#DIV/0!</v>
      </c>
      <c r="AH353" s="106"/>
      <c r="AI353" s="159" t="s">
        <v>960</v>
      </c>
      <c r="AJ353" s="159" t="s">
        <v>961</v>
      </c>
      <c r="AK353" s="159" t="s">
        <v>1555</v>
      </c>
      <c r="AL353" s="159"/>
      <c r="AM353" s="159"/>
      <c r="AN353" s="159" t="s">
        <v>276</v>
      </c>
      <c r="AO353" s="159"/>
      <c r="AP353" s="161" t="s">
        <v>551</v>
      </c>
      <c r="AQ353" s="161" t="s">
        <v>551</v>
      </c>
      <c r="AR353" s="161" t="s">
        <v>551</v>
      </c>
      <c r="AS353" s="161" t="s">
        <v>551</v>
      </c>
      <c r="AT353" s="161" t="e">
        <f t="shared" si="74"/>
        <v>#VALUE!</v>
      </c>
      <c r="AU353" s="161" t="s">
        <v>551</v>
      </c>
      <c r="AV353" s="161" t="s">
        <v>551</v>
      </c>
      <c r="AW353" s="161" t="s">
        <v>551</v>
      </c>
      <c r="AX353" s="161" t="s">
        <v>551</v>
      </c>
      <c r="AZ353" s="427" t="e">
        <f t="shared" si="75"/>
        <v>#VALUE!</v>
      </c>
      <c r="BA353" s="163"/>
    </row>
    <row r="354" spans="1:53" x14ac:dyDescent="0.25">
      <c r="A354" s="114" t="s">
        <v>954</v>
      </c>
      <c r="B354" s="76" t="s">
        <v>955</v>
      </c>
      <c r="C354" s="98"/>
      <c r="D354" s="115"/>
      <c r="E354" s="115"/>
      <c r="F354" s="100"/>
      <c r="G354" s="108"/>
      <c r="H354" s="109"/>
      <c r="I354" s="109"/>
      <c r="J354" s="109"/>
      <c r="K354" s="109"/>
      <c r="L354" s="109"/>
      <c r="M354" s="109"/>
      <c r="N354" s="109"/>
      <c r="O354" s="110"/>
      <c r="P354" s="111">
        <v>1.0638297872340425</v>
      </c>
      <c r="Q354" s="110">
        <v>4</v>
      </c>
      <c r="R354" s="110">
        <v>4</v>
      </c>
      <c r="S354" s="110">
        <v>15</v>
      </c>
      <c r="T354" s="110">
        <v>73</v>
      </c>
      <c r="U354" s="110"/>
      <c r="V354" s="110">
        <v>0</v>
      </c>
      <c r="W354" s="110">
        <v>0</v>
      </c>
      <c r="X354" s="110">
        <v>13</v>
      </c>
      <c r="Y354" s="110">
        <v>0</v>
      </c>
      <c r="Z354" s="110">
        <v>2</v>
      </c>
      <c r="AA354" s="110"/>
      <c r="AB354" s="112">
        <v>15</v>
      </c>
      <c r="AC354" s="110"/>
      <c r="AD354" s="111">
        <v>0.31914893617021278</v>
      </c>
      <c r="AE354" s="110"/>
      <c r="AF354" s="112">
        <v>1</v>
      </c>
      <c r="AG354" s="106" t="e">
        <f t="shared" ref="AG354:AG417" si="76">AF354/G354</f>
        <v>#DIV/0!</v>
      </c>
      <c r="AH354" s="106"/>
      <c r="AI354" s="159" t="s">
        <v>962</v>
      </c>
      <c r="AJ354" s="159" t="s">
        <v>963</v>
      </c>
      <c r="AK354" s="159" t="s">
        <v>1556</v>
      </c>
      <c r="AL354" s="159"/>
      <c r="AM354" s="159"/>
      <c r="AN354" s="159" t="s">
        <v>279</v>
      </c>
      <c r="AO354" s="159"/>
      <c r="AP354" s="161" t="s">
        <v>551</v>
      </c>
      <c r="AQ354" s="161" t="s">
        <v>551</v>
      </c>
      <c r="AR354" s="161" t="s">
        <v>551</v>
      </c>
      <c r="AS354" s="161" t="s">
        <v>551</v>
      </c>
      <c r="AT354" s="161" t="e">
        <f t="shared" si="74"/>
        <v>#VALUE!</v>
      </c>
      <c r="AU354" s="161" t="s">
        <v>551</v>
      </c>
      <c r="AV354" s="161" t="s">
        <v>551</v>
      </c>
      <c r="AW354" s="161" t="s">
        <v>551</v>
      </c>
      <c r="AX354" s="161" t="s">
        <v>551</v>
      </c>
      <c r="AZ354" s="427" t="e">
        <f t="shared" si="75"/>
        <v>#VALUE!</v>
      </c>
      <c r="BA354" s="163"/>
    </row>
    <row r="355" spans="1:53" x14ac:dyDescent="0.25">
      <c r="A355" s="114" t="s">
        <v>956</v>
      </c>
      <c r="B355" s="76" t="s">
        <v>957</v>
      </c>
      <c r="C355" s="98" t="s">
        <v>1589</v>
      </c>
      <c r="D355" s="115" t="s">
        <v>1015</v>
      </c>
      <c r="E355" s="115" t="e">
        <v>#N/A</v>
      </c>
      <c r="F355" s="100"/>
      <c r="G355" s="108"/>
      <c r="H355" s="109" t="s">
        <v>1589</v>
      </c>
      <c r="I355" s="109" t="s">
        <v>1015</v>
      </c>
      <c r="J355" s="109" t="e">
        <v>#N/A</v>
      </c>
      <c r="K355" s="109"/>
      <c r="L355" s="109"/>
      <c r="M355" s="109" t="s">
        <v>1589</v>
      </c>
      <c r="N355" s="109" t="s">
        <v>1015</v>
      </c>
      <c r="O355" s="110" t="e">
        <v>#N/A</v>
      </c>
      <c r="P355" s="111">
        <v>1.8181818181818181</v>
      </c>
      <c r="Q355" s="110">
        <v>30</v>
      </c>
      <c r="R355" s="110">
        <v>19</v>
      </c>
      <c r="S355" s="110">
        <v>29</v>
      </c>
      <c r="T355" s="110">
        <v>158</v>
      </c>
      <c r="U355" s="110"/>
      <c r="V355" s="110">
        <v>3</v>
      </c>
      <c r="W355" s="110">
        <v>8</v>
      </c>
      <c r="X355" s="110">
        <v>1</v>
      </c>
      <c r="Y355" s="110">
        <v>64</v>
      </c>
      <c r="Z355" s="110">
        <v>0</v>
      </c>
      <c r="AA355" s="110"/>
      <c r="AB355" s="112">
        <v>76</v>
      </c>
      <c r="AC355" s="110"/>
      <c r="AD355" s="111">
        <v>1.7272727272727273</v>
      </c>
      <c r="AE355" s="110"/>
      <c r="AF355" s="112">
        <v>1</v>
      </c>
      <c r="AG355" s="106" t="e">
        <f t="shared" si="76"/>
        <v>#DIV/0!</v>
      </c>
      <c r="AH355" s="106"/>
      <c r="AI355" s="159" t="s">
        <v>964</v>
      </c>
      <c r="AJ355" s="159" t="s">
        <v>965</v>
      </c>
      <c r="AK355" s="159" t="s">
        <v>1557</v>
      </c>
      <c r="AL355" s="159"/>
      <c r="AM355" s="159"/>
      <c r="AN355" s="159" t="s">
        <v>284</v>
      </c>
      <c r="AO355" s="159"/>
      <c r="AP355" s="160">
        <v>280</v>
      </c>
      <c r="AQ355" s="160">
        <v>70</v>
      </c>
      <c r="AR355" s="160">
        <v>0</v>
      </c>
      <c r="AS355" s="160">
        <v>350</v>
      </c>
      <c r="AT355" s="161" t="e">
        <f t="shared" si="74"/>
        <v>#DIV/0!</v>
      </c>
      <c r="AU355" s="160">
        <v>120</v>
      </c>
      <c r="AV355" s="161" t="s">
        <v>1119</v>
      </c>
      <c r="AW355" s="161" t="s">
        <v>1123</v>
      </c>
      <c r="AX355" s="161" t="s">
        <v>1239</v>
      </c>
      <c r="AZ355" s="427" t="e">
        <f t="shared" si="75"/>
        <v>#DIV/0!</v>
      </c>
      <c r="BA355" s="163"/>
    </row>
    <row r="356" spans="1:53" x14ac:dyDescent="0.25">
      <c r="A356" s="114" t="s">
        <v>958</v>
      </c>
      <c r="B356" s="76" t="s">
        <v>959</v>
      </c>
      <c r="C356" s="98" t="s">
        <v>1593</v>
      </c>
      <c r="D356" s="115" t="s">
        <v>21</v>
      </c>
      <c r="E356" s="115">
        <v>2.8801843317972351E-3</v>
      </c>
      <c r="F356" s="100"/>
      <c r="G356" s="108"/>
      <c r="H356" s="109" t="s">
        <v>1593</v>
      </c>
      <c r="I356" s="109" t="s">
        <v>21</v>
      </c>
      <c r="J356" s="109">
        <v>7.4884792626728116E-4</v>
      </c>
      <c r="K356" s="109"/>
      <c r="L356" s="109"/>
      <c r="M356" s="109" t="s">
        <v>1593</v>
      </c>
      <c r="N356" s="109" t="s">
        <v>21</v>
      </c>
      <c r="O356" s="110">
        <v>2.131336405529954E-3</v>
      </c>
      <c r="P356" s="111">
        <v>1.1132075471698113</v>
      </c>
      <c r="Q356" s="110">
        <v>3</v>
      </c>
      <c r="R356" s="110">
        <v>1</v>
      </c>
      <c r="S356" s="110">
        <v>30</v>
      </c>
      <c r="T356" s="110">
        <v>93</v>
      </c>
      <c r="U356" s="110"/>
      <c r="V356" s="110">
        <v>3</v>
      </c>
      <c r="W356" s="110">
        <v>12</v>
      </c>
      <c r="X356" s="110">
        <v>8</v>
      </c>
      <c r="Y356" s="110">
        <v>37</v>
      </c>
      <c r="Z356" s="110">
        <v>13</v>
      </c>
      <c r="AA356" s="110"/>
      <c r="AB356" s="112">
        <v>73</v>
      </c>
      <c r="AC356" s="110"/>
      <c r="AD356" s="111">
        <v>1.3773584905660377</v>
      </c>
      <c r="AE356" s="110"/>
      <c r="AF356" s="112">
        <v>2</v>
      </c>
      <c r="AG356" s="106" t="e">
        <f t="shared" si="76"/>
        <v>#DIV/0!</v>
      </c>
      <c r="AH356" s="106"/>
      <c r="AI356" s="159"/>
      <c r="AJ356" s="159"/>
      <c r="AK356" s="159"/>
      <c r="AL356" s="159"/>
      <c r="AM356" s="159"/>
      <c r="AN356" s="159"/>
      <c r="AO356" s="159"/>
      <c r="AP356" s="161"/>
      <c r="AQ356" s="161"/>
      <c r="AR356" s="161"/>
      <c r="AS356" s="161"/>
      <c r="AT356" s="161"/>
      <c r="AU356" s="161"/>
      <c r="AV356" s="162" t="s">
        <v>394</v>
      </c>
      <c r="AW356" s="162" t="s">
        <v>394</v>
      </c>
      <c r="AX356" s="162" t="s">
        <v>394</v>
      </c>
      <c r="BA356" s="163"/>
    </row>
    <row r="357" spans="1:53" x14ac:dyDescent="0.25">
      <c r="A357" s="114" t="s">
        <v>960</v>
      </c>
      <c r="B357" s="76" t="s">
        <v>961</v>
      </c>
      <c r="C357" s="98" t="s">
        <v>1594</v>
      </c>
      <c r="D357" s="115" t="s">
        <v>31</v>
      </c>
      <c r="E357" s="115">
        <v>7.8313953488372088E-3</v>
      </c>
      <c r="F357" s="100"/>
      <c r="G357" s="108"/>
      <c r="H357" s="109" t="s">
        <v>1594</v>
      </c>
      <c r="I357" s="109" t="s">
        <v>31</v>
      </c>
      <c r="J357" s="109">
        <v>2.4593023255813952E-3</v>
      </c>
      <c r="K357" s="109"/>
      <c r="L357" s="109"/>
      <c r="M357" s="109" t="s">
        <v>1594</v>
      </c>
      <c r="N357" s="109" t="s">
        <v>31</v>
      </c>
      <c r="O357" s="110">
        <v>5.3720930232558136E-3</v>
      </c>
      <c r="P357" s="111">
        <v>1.1052631578947369</v>
      </c>
      <c r="Q357" s="110">
        <v>8</v>
      </c>
      <c r="R357" s="110">
        <v>5</v>
      </c>
      <c r="S357" s="110">
        <v>56</v>
      </c>
      <c r="T357" s="110">
        <v>132</v>
      </c>
      <c r="U357" s="110"/>
      <c r="V357" s="110">
        <v>3</v>
      </c>
      <c r="W357" s="110">
        <v>11</v>
      </c>
      <c r="X357" s="110">
        <v>0</v>
      </c>
      <c r="Y357" s="110">
        <v>4</v>
      </c>
      <c r="Z357" s="110">
        <v>0</v>
      </c>
      <c r="AA357" s="110"/>
      <c r="AB357" s="112">
        <v>18</v>
      </c>
      <c r="AC357" s="110"/>
      <c r="AD357" s="111">
        <v>0.31578947368421051</v>
      </c>
      <c r="AE357" s="110"/>
      <c r="AF357" s="112">
        <v>5</v>
      </c>
      <c r="AG357" s="106" t="e">
        <f t="shared" si="76"/>
        <v>#DIV/0!</v>
      </c>
      <c r="AH357" s="106"/>
      <c r="AI357" s="159"/>
      <c r="AJ357" s="159" t="s">
        <v>1558</v>
      </c>
      <c r="AK357" s="159" t="s">
        <v>1559</v>
      </c>
      <c r="AL357" s="159"/>
      <c r="AM357" s="159" t="s">
        <v>333</v>
      </c>
      <c r="AN357" s="159" t="s">
        <v>333</v>
      </c>
      <c r="AO357" s="159"/>
      <c r="AP357" s="160">
        <v>1300</v>
      </c>
      <c r="AQ357" s="161" t="s">
        <v>551</v>
      </c>
      <c r="AR357" s="161" t="s">
        <v>551</v>
      </c>
      <c r="AS357" s="161" t="s">
        <v>551</v>
      </c>
      <c r="AT357" s="161" t="e">
        <f t="shared" ref="AT357:AT362" si="77">AS357/VLOOKUP(AN357,$D$18:$G$436,4,FALSE)</f>
        <v>#VALUE!</v>
      </c>
      <c r="AU357" s="160">
        <v>1410</v>
      </c>
      <c r="AV357" s="161" t="s">
        <v>551</v>
      </c>
      <c r="AW357" s="161" t="s">
        <v>551</v>
      </c>
      <c r="AX357" s="161" t="s">
        <v>551</v>
      </c>
      <c r="AZ357" s="427" t="e">
        <f t="shared" ref="AZ357:AZ362" si="78">AX357/VLOOKUP(AN357,$D$18:$G$436,4,FALSE)</f>
        <v>#VALUE!</v>
      </c>
      <c r="BA357" s="163"/>
    </row>
    <row r="358" spans="1:53" x14ac:dyDescent="0.25">
      <c r="A358" s="114" t="s">
        <v>962</v>
      </c>
      <c r="B358" s="76" t="s">
        <v>963</v>
      </c>
      <c r="C358" s="98" t="s">
        <v>1595</v>
      </c>
      <c r="D358" s="115" t="s">
        <v>1802</v>
      </c>
      <c r="E358" s="115">
        <v>3.553519768563163E-3</v>
      </c>
      <c r="F358" s="100"/>
      <c r="G358" s="108"/>
      <c r="H358" s="109" t="s">
        <v>1595</v>
      </c>
      <c r="I358" s="109" t="s">
        <v>1802</v>
      </c>
      <c r="J358" s="109">
        <v>1.7261330761812921E-3</v>
      </c>
      <c r="K358" s="109"/>
      <c r="L358" s="109"/>
      <c r="M358" s="109" t="s">
        <v>1595</v>
      </c>
      <c r="N358" s="109" t="s">
        <v>1802</v>
      </c>
      <c r="O358" s="110">
        <v>1.8273866923818709E-3</v>
      </c>
      <c r="P358" s="111">
        <v>0.69565217391304346</v>
      </c>
      <c r="Q358" s="110">
        <v>15</v>
      </c>
      <c r="R358" s="110">
        <v>22</v>
      </c>
      <c r="S358" s="110">
        <v>27</v>
      </c>
      <c r="T358" s="110">
        <v>96</v>
      </c>
      <c r="U358" s="110"/>
      <c r="V358" s="110">
        <v>4</v>
      </c>
      <c r="W358" s="110">
        <v>0</v>
      </c>
      <c r="X358" s="110">
        <v>13</v>
      </c>
      <c r="Y358" s="110">
        <v>0</v>
      </c>
      <c r="Z358" s="110">
        <v>2</v>
      </c>
      <c r="AA358" s="110"/>
      <c r="AB358" s="112">
        <v>19</v>
      </c>
      <c r="AC358" s="110"/>
      <c r="AD358" s="111">
        <v>0.41304347826086957</v>
      </c>
      <c r="AE358" s="110"/>
      <c r="AF358" s="112">
        <v>7</v>
      </c>
      <c r="AG358" s="106" t="e">
        <f t="shared" si="76"/>
        <v>#DIV/0!</v>
      </c>
      <c r="AH358" s="106"/>
      <c r="AI358" s="159" t="s">
        <v>966</v>
      </c>
      <c r="AJ358" s="159" t="s">
        <v>967</v>
      </c>
      <c r="AK358" s="159" t="s">
        <v>1560</v>
      </c>
      <c r="AL358" s="159"/>
      <c r="AM358" s="159"/>
      <c r="AN358" s="159" t="s">
        <v>57</v>
      </c>
      <c r="AO358" s="159"/>
      <c r="AP358" s="160">
        <v>200</v>
      </c>
      <c r="AQ358" s="160">
        <v>10</v>
      </c>
      <c r="AR358" s="160">
        <v>0</v>
      </c>
      <c r="AS358" s="160">
        <v>210</v>
      </c>
      <c r="AT358" s="161" t="e">
        <f t="shared" si="77"/>
        <v>#DIV/0!</v>
      </c>
      <c r="AU358" s="160">
        <v>250</v>
      </c>
      <c r="AV358" s="161" t="s">
        <v>1280</v>
      </c>
      <c r="AW358" s="161" t="s">
        <v>1123</v>
      </c>
      <c r="AX358" s="161" t="s">
        <v>1312</v>
      </c>
      <c r="AZ358" s="427" t="e">
        <f t="shared" si="78"/>
        <v>#DIV/0!</v>
      </c>
      <c r="BA358" s="163"/>
    </row>
    <row r="359" spans="1:53" x14ac:dyDescent="0.25">
      <c r="A359" s="114" t="s">
        <v>964</v>
      </c>
      <c r="B359" s="76" t="s">
        <v>965</v>
      </c>
      <c r="C359" s="98" t="s">
        <v>1598</v>
      </c>
      <c r="D359" s="115" t="s">
        <v>68</v>
      </c>
      <c r="E359" s="115">
        <v>7.7523809523809522E-4</v>
      </c>
      <c r="F359" s="100"/>
      <c r="G359" s="108"/>
      <c r="H359" s="109" t="s">
        <v>1598</v>
      </c>
      <c r="I359" s="109" t="s">
        <v>68</v>
      </c>
      <c r="J359" s="109">
        <v>6.5523809523809523E-4</v>
      </c>
      <c r="K359" s="109"/>
      <c r="L359" s="109"/>
      <c r="M359" s="109" t="s">
        <v>1598</v>
      </c>
      <c r="N359" s="109" t="s">
        <v>68</v>
      </c>
      <c r="O359" s="110">
        <v>1.2E-4</v>
      </c>
      <c r="P359" s="111">
        <v>1</v>
      </c>
      <c r="Q359" s="110">
        <v>3</v>
      </c>
      <c r="R359" s="110">
        <v>13</v>
      </c>
      <c r="S359" s="110">
        <v>24</v>
      </c>
      <c r="T359" s="110">
        <v>84</v>
      </c>
      <c r="U359" s="110"/>
      <c r="V359" s="110">
        <v>0</v>
      </c>
      <c r="W359" s="110">
        <v>0</v>
      </c>
      <c r="X359" s="110">
        <v>16</v>
      </c>
      <c r="Y359" s="110">
        <v>5</v>
      </c>
      <c r="Z359" s="110">
        <v>5</v>
      </c>
      <c r="AA359" s="110"/>
      <c r="AB359" s="112">
        <v>26</v>
      </c>
      <c r="AC359" s="110"/>
      <c r="AD359" s="111">
        <v>0.59090909090909094</v>
      </c>
      <c r="AE359" s="110"/>
      <c r="AF359" s="112">
        <v>1</v>
      </c>
      <c r="AG359" s="106" t="e">
        <f t="shared" si="76"/>
        <v>#DIV/0!</v>
      </c>
      <c r="AH359" s="106"/>
      <c r="AI359" s="159" t="s">
        <v>968</v>
      </c>
      <c r="AJ359" s="159" t="s">
        <v>969</v>
      </c>
      <c r="AK359" s="159" t="s">
        <v>1561</v>
      </c>
      <c r="AL359" s="159"/>
      <c r="AM359" s="159"/>
      <c r="AN359" s="159" t="s">
        <v>195</v>
      </c>
      <c r="AO359" s="159"/>
      <c r="AP359" s="160">
        <v>140</v>
      </c>
      <c r="AQ359" s="160">
        <v>120</v>
      </c>
      <c r="AR359" s="160">
        <v>0</v>
      </c>
      <c r="AS359" s="160">
        <v>250</v>
      </c>
      <c r="AT359" s="161" t="e">
        <f t="shared" si="77"/>
        <v>#DIV/0!</v>
      </c>
      <c r="AU359" s="160">
        <v>120</v>
      </c>
      <c r="AV359" s="161" t="s">
        <v>1129</v>
      </c>
      <c r="AW359" s="161" t="s">
        <v>1123</v>
      </c>
      <c r="AX359" s="161" t="s">
        <v>1182</v>
      </c>
      <c r="AZ359" s="427" t="e">
        <f t="shared" si="78"/>
        <v>#DIV/0!</v>
      </c>
      <c r="BA359" s="163"/>
    </row>
    <row r="360" spans="1:53" x14ac:dyDescent="0.25">
      <c r="A360" s="76"/>
      <c r="B360" s="76"/>
      <c r="C360" s="98" t="s">
        <v>1600</v>
      </c>
      <c r="D360" s="98" t="s">
        <v>140</v>
      </c>
      <c r="E360" s="99">
        <v>1.3043478260869566E-3</v>
      </c>
      <c r="F360" s="100"/>
      <c r="G360" s="108"/>
      <c r="H360" s="109" t="s">
        <v>1600</v>
      </c>
      <c r="I360" s="109" t="s">
        <v>140</v>
      </c>
      <c r="J360" s="109">
        <v>1.3043478260869566E-3</v>
      </c>
      <c r="K360" s="109"/>
      <c r="L360" s="109"/>
      <c r="M360" s="109" t="s">
        <v>1600</v>
      </c>
      <c r="N360" s="109" t="s">
        <v>140</v>
      </c>
      <c r="O360" s="110">
        <v>0</v>
      </c>
      <c r="P360" s="111" t="s">
        <v>394</v>
      </c>
      <c r="Q360" s="110" t="s">
        <v>394</v>
      </c>
      <c r="R360" s="110" t="s">
        <v>394</v>
      </c>
      <c r="S360" s="110" t="s">
        <v>394</v>
      </c>
      <c r="T360" s="110" t="s">
        <v>394</v>
      </c>
      <c r="U360" s="110"/>
      <c r="V360" s="110" t="s">
        <v>394</v>
      </c>
      <c r="W360" s="110" t="s">
        <v>394</v>
      </c>
      <c r="X360" s="110" t="s">
        <v>394</v>
      </c>
      <c r="Y360" s="110" t="s">
        <v>394</v>
      </c>
      <c r="Z360" s="110" t="s">
        <v>394</v>
      </c>
      <c r="AA360" s="110"/>
      <c r="AB360" s="112" t="s">
        <v>394</v>
      </c>
      <c r="AC360" s="110"/>
      <c r="AD360" s="111" t="s">
        <v>394</v>
      </c>
      <c r="AE360" s="110"/>
      <c r="AF360" s="112" t="s">
        <v>394</v>
      </c>
      <c r="AG360" s="106" t="e">
        <f t="shared" si="76"/>
        <v>#VALUE!</v>
      </c>
      <c r="AH360" s="106"/>
      <c r="AI360" s="159" t="s">
        <v>970</v>
      </c>
      <c r="AJ360" s="159" t="s">
        <v>971</v>
      </c>
      <c r="AK360" s="159" t="s">
        <v>1562</v>
      </c>
      <c r="AL360" s="159"/>
      <c r="AM360" s="159"/>
      <c r="AN360" s="159" t="s">
        <v>243</v>
      </c>
      <c r="AO360" s="159"/>
      <c r="AP360" s="160">
        <v>100</v>
      </c>
      <c r="AQ360" s="160">
        <v>40</v>
      </c>
      <c r="AR360" s="160">
        <v>0</v>
      </c>
      <c r="AS360" s="160">
        <v>140</v>
      </c>
      <c r="AT360" s="161" t="e">
        <f t="shared" si="77"/>
        <v>#DIV/0!</v>
      </c>
      <c r="AU360" s="160">
        <v>90</v>
      </c>
      <c r="AV360" s="161" t="s">
        <v>1246</v>
      </c>
      <c r="AW360" s="161" t="s">
        <v>1123</v>
      </c>
      <c r="AX360" s="161" t="s">
        <v>1122</v>
      </c>
      <c r="AZ360" s="427" t="e">
        <f t="shared" si="78"/>
        <v>#DIV/0!</v>
      </c>
      <c r="BA360" s="163"/>
    </row>
    <row r="361" spans="1:53" x14ac:dyDescent="0.25">
      <c r="A361" s="96"/>
      <c r="B361" s="96">
        <v>38</v>
      </c>
      <c r="C361" s="98" t="s">
        <v>1601</v>
      </c>
      <c r="D361" s="97" t="s">
        <v>185</v>
      </c>
      <c r="E361" s="99">
        <v>9.0094574415131902E-4</v>
      </c>
      <c r="F361" s="100"/>
      <c r="G361" s="108"/>
      <c r="H361" s="109" t="s">
        <v>1601</v>
      </c>
      <c r="I361" s="109" t="s">
        <v>185</v>
      </c>
      <c r="J361" s="109">
        <v>7.5659532105525138E-4</v>
      </c>
      <c r="K361" s="109"/>
      <c r="L361" s="109"/>
      <c r="M361" s="109" t="s">
        <v>1601</v>
      </c>
      <c r="N361" s="109" t="s">
        <v>185</v>
      </c>
      <c r="O361" s="110">
        <v>1.4435042309606769E-4</v>
      </c>
      <c r="P361" s="111" t="s">
        <v>394</v>
      </c>
      <c r="Q361" s="110" t="s">
        <v>394</v>
      </c>
      <c r="R361" s="110" t="s">
        <v>394</v>
      </c>
      <c r="S361" s="110" t="s">
        <v>394</v>
      </c>
      <c r="T361" s="110" t="s">
        <v>394</v>
      </c>
      <c r="U361" s="110"/>
      <c r="V361" s="110" t="s">
        <v>394</v>
      </c>
      <c r="W361" s="110" t="s">
        <v>394</v>
      </c>
      <c r="X361" s="110" t="s">
        <v>394</v>
      </c>
      <c r="Y361" s="110" t="s">
        <v>394</v>
      </c>
      <c r="Z361" s="110" t="s">
        <v>394</v>
      </c>
      <c r="AA361" s="110"/>
      <c r="AB361" s="112" t="s">
        <v>394</v>
      </c>
      <c r="AC361" s="110"/>
      <c r="AD361" s="111" t="s">
        <v>394</v>
      </c>
      <c r="AE361" s="110"/>
      <c r="AF361" s="112" t="s">
        <v>394</v>
      </c>
      <c r="AG361" s="106" t="e">
        <f t="shared" si="76"/>
        <v>#VALUE!</v>
      </c>
      <c r="AH361" s="106"/>
      <c r="AI361" s="159" t="s">
        <v>972</v>
      </c>
      <c r="AJ361" s="159" t="s">
        <v>973</v>
      </c>
      <c r="AK361" s="159" t="s">
        <v>1563</v>
      </c>
      <c r="AL361" s="159"/>
      <c r="AM361" s="159"/>
      <c r="AN361" s="159" t="s">
        <v>286</v>
      </c>
      <c r="AO361" s="159"/>
      <c r="AP361" s="160">
        <v>790</v>
      </c>
      <c r="AQ361" s="161" t="s">
        <v>551</v>
      </c>
      <c r="AR361" s="161" t="s">
        <v>551</v>
      </c>
      <c r="AS361" s="161" t="s">
        <v>551</v>
      </c>
      <c r="AT361" s="161" t="e">
        <f t="shared" si="77"/>
        <v>#VALUE!</v>
      </c>
      <c r="AU361" s="160">
        <v>810</v>
      </c>
      <c r="AV361" s="161" t="s">
        <v>551</v>
      </c>
      <c r="AW361" s="161" t="s">
        <v>551</v>
      </c>
      <c r="AX361" s="161" t="s">
        <v>551</v>
      </c>
      <c r="AZ361" s="427" t="e">
        <f t="shared" si="78"/>
        <v>#VALUE!</v>
      </c>
      <c r="BA361" s="163"/>
    </row>
    <row r="362" spans="1:53" x14ac:dyDescent="0.25">
      <c r="A362" s="114" t="s">
        <v>966</v>
      </c>
      <c r="B362" s="76" t="s">
        <v>967</v>
      </c>
      <c r="C362" s="98" t="s">
        <v>1602</v>
      </c>
      <c r="D362" s="115" t="s">
        <v>198</v>
      </c>
      <c r="E362" s="115">
        <v>1.9009900990099009E-3</v>
      </c>
      <c r="F362" s="100"/>
      <c r="G362" s="108"/>
      <c r="H362" s="109" t="s">
        <v>1602</v>
      </c>
      <c r="I362" s="109" t="s">
        <v>198</v>
      </c>
      <c r="J362" s="109">
        <v>9.2673267326732675E-4</v>
      </c>
      <c r="K362" s="109"/>
      <c r="L362" s="109"/>
      <c r="M362" s="109" t="s">
        <v>1602</v>
      </c>
      <c r="N362" s="109" t="s">
        <v>198</v>
      </c>
      <c r="O362" s="110">
        <v>9.742574257425743E-4</v>
      </c>
      <c r="P362" s="111">
        <v>0.78947368421052633</v>
      </c>
      <c r="Q362" s="110">
        <v>16</v>
      </c>
      <c r="R362" s="110">
        <v>7</v>
      </c>
      <c r="S362" s="110">
        <v>42</v>
      </c>
      <c r="T362" s="110">
        <v>110</v>
      </c>
      <c r="U362" s="110"/>
      <c r="V362" s="110">
        <v>3</v>
      </c>
      <c r="W362" s="110">
        <v>0</v>
      </c>
      <c r="X362" s="110">
        <v>26</v>
      </c>
      <c r="Y362" s="110">
        <v>0</v>
      </c>
      <c r="Z362" s="110">
        <v>0</v>
      </c>
      <c r="AA362" s="110"/>
      <c r="AB362" s="112">
        <v>29</v>
      </c>
      <c r="AC362" s="110"/>
      <c r="AD362" s="111">
        <v>0.50877192982456143</v>
      </c>
      <c r="AE362" s="110"/>
      <c r="AF362" s="112">
        <v>0</v>
      </c>
      <c r="AG362" s="106" t="e">
        <f t="shared" si="76"/>
        <v>#DIV/0!</v>
      </c>
      <c r="AH362" s="106"/>
      <c r="AI362" s="159" t="s">
        <v>974</v>
      </c>
      <c r="AJ362" s="159" t="s">
        <v>975</v>
      </c>
      <c r="AK362" s="159" t="s">
        <v>1564</v>
      </c>
      <c r="AL362" s="159"/>
      <c r="AM362" s="159"/>
      <c r="AN362" s="159" t="s">
        <v>304</v>
      </c>
      <c r="AO362" s="159"/>
      <c r="AP362" s="160">
        <v>70</v>
      </c>
      <c r="AQ362" s="160">
        <v>30</v>
      </c>
      <c r="AR362" s="160">
        <v>10</v>
      </c>
      <c r="AS362" s="160">
        <v>110</v>
      </c>
      <c r="AT362" s="161" t="e">
        <f t="shared" si="77"/>
        <v>#DIV/0!</v>
      </c>
      <c r="AU362" s="160">
        <v>130</v>
      </c>
      <c r="AV362" s="161" t="s">
        <v>1135</v>
      </c>
      <c r="AW362" s="161" t="s">
        <v>1123</v>
      </c>
      <c r="AX362" s="161" t="s">
        <v>1149</v>
      </c>
      <c r="AZ362" s="427" t="e">
        <f t="shared" si="78"/>
        <v>#DIV/0!</v>
      </c>
      <c r="BA362" s="163"/>
    </row>
    <row r="363" spans="1:53" x14ac:dyDescent="0.25">
      <c r="A363" s="114" t="s">
        <v>968</v>
      </c>
      <c r="B363" s="76" t="s">
        <v>969</v>
      </c>
      <c r="C363" s="98" t="s">
        <v>1603</v>
      </c>
      <c r="D363" s="115" t="s">
        <v>199</v>
      </c>
      <c r="E363" s="115">
        <v>1.2343966712898753E-3</v>
      </c>
      <c r="F363" s="100"/>
      <c r="G363" s="108"/>
      <c r="H363" s="109" t="s">
        <v>1603</v>
      </c>
      <c r="I363" s="109" t="s">
        <v>199</v>
      </c>
      <c r="J363" s="109">
        <v>8.8765603328710128E-4</v>
      </c>
      <c r="K363" s="109"/>
      <c r="L363" s="109"/>
      <c r="M363" s="109" t="s">
        <v>1603</v>
      </c>
      <c r="N363" s="109" t="s">
        <v>199</v>
      </c>
      <c r="O363" s="110">
        <v>3.4674063800277393E-4</v>
      </c>
      <c r="P363" s="111">
        <v>1.875</v>
      </c>
      <c r="Q363" s="110">
        <v>71</v>
      </c>
      <c r="R363" s="110">
        <v>29</v>
      </c>
      <c r="S363" s="110">
        <v>267</v>
      </c>
      <c r="T363" s="110">
        <v>472</v>
      </c>
      <c r="U363" s="110"/>
      <c r="V363" s="110">
        <v>3</v>
      </c>
      <c r="W363" s="110">
        <v>0</v>
      </c>
      <c r="X363" s="110">
        <v>7</v>
      </c>
      <c r="Y363" s="110">
        <v>224</v>
      </c>
      <c r="Z363" s="110">
        <v>6</v>
      </c>
      <c r="AA363" s="110"/>
      <c r="AB363" s="112">
        <v>240</v>
      </c>
      <c r="AC363" s="110"/>
      <c r="AD363" s="111">
        <v>4.2857142857142856</v>
      </c>
      <c r="AE363" s="110"/>
      <c r="AF363" s="112">
        <v>11</v>
      </c>
      <c r="AG363" s="106" t="e">
        <f t="shared" si="76"/>
        <v>#DIV/0!</v>
      </c>
      <c r="AH363" s="106"/>
      <c r="AI363" s="159"/>
      <c r="AJ363" s="159"/>
      <c r="AK363" s="159"/>
      <c r="AL363" s="159"/>
      <c r="AM363" s="159"/>
      <c r="AN363" s="159"/>
      <c r="AO363" s="159"/>
      <c r="AP363" s="161"/>
      <c r="AQ363" s="161"/>
      <c r="AR363" s="161"/>
      <c r="AS363" s="161"/>
      <c r="AT363" s="161"/>
      <c r="AU363" s="161"/>
      <c r="AV363" s="162" t="s">
        <v>394</v>
      </c>
      <c r="AW363" s="162" t="s">
        <v>394</v>
      </c>
      <c r="AX363" s="162" t="s">
        <v>394</v>
      </c>
      <c r="BA363" s="163"/>
    </row>
    <row r="364" spans="1:53" x14ac:dyDescent="0.25">
      <c r="A364" s="114" t="s">
        <v>970</v>
      </c>
      <c r="B364" s="76" t="s">
        <v>971</v>
      </c>
      <c r="C364" s="98" t="s">
        <v>1604</v>
      </c>
      <c r="D364" s="115" t="s">
        <v>236</v>
      </c>
      <c r="E364" s="115">
        <v>2E-3</v>
      </c>
      <c r="F364" s="100"/>
      <c r="G364" s="108"/>
      <c r="H364" s="109" t="s">
        <v>1604</v>
      </c>
      <c r="I364" s="109" t="s">
        <v>236</v>
      </c>
      <c r="J364" s="109">
        <v>8.0232558139534886E-4</v>
      </c>
      <c r="K364" s="109"/>
      <c r="L364" s="109"/>
      <c r="M364" s="109" t="s">
        <v>1604</v>
      </c>
      <c r="N364" s="109" t="s">
        <v>236</v>
      </c>
      <c r="O364" s="110">
        <v>1.1976744186046511E-3</v>
      </c>
      <c r="P364" s="111">
        <v>0.41509433962264153</v>
      </c>
      <c r="Q364" s="110">
        <v>3</v>
      </c>
      <c r="R364" s="110">
        <v>0</v>
      </c>
      <c r="S364" s="110">
        <v>24</v>
      </c>
      <c r="T364" s="110">
        <v>49</v>
      </c>
      <c r="U364" s="110"/>
      <c r="V364" s="110">
        <v>1</v>
      </c>
      <c r="W364" s="110">
        <v>0</v>
      </c>
      <c r="X364" s="110">
        <v>20</v>
      </c>
      <c r="Y364" s="110">
        <v>1</v>
      </c>
      <c r="Z364" s="110">
        <v>5</v>
      </c>
      <c r="AA364" s="110"/>
      <c r="AB364" s="112">
        <v>27</v>
      </c>
      <c r="AC364" s="110"/>
      <c r="AD364" s="111">
        <v>0.50943396226415094</v>
      </c>
      <c r="AE364" s="110"/>
      <c r="AF364" s="112">
        <v>2</v>
      </c>
      <c r="AG364" s="106" t="e">
        <f t="shared" si="76"/>
        <v>#DIV/0!</v>
      </c>
      <c r="AH364" s="106"/>
      <c r="AI364" s="159"/>
      <c r="AJ364" s="159" t="s">
        <v>1565</v>
      </c>
      <c r="AK364" s="159" t="s">
        <v>1566</v>
      </c>
      <c r="AL364" s="159"/>
      <c r="AM364" s="159" t="s">
        <v>976</v>
      </c>
      <c r="AN364" s="159" t="s">
        <v>976</v>
      </c>
      <c r="AO364" s="159"/>
      <c r="AP364" s="160">
        <v>1590</v>
      </c>
      <c r="AQ364" s="160">
        <v>480</v>
      </c>
      <c r="AR364" s="160">
        <v>10</v>
      </c>
      <c r="AS364" s="160">
        <v>2090</v>
      </c>
      <c r="AT364" s="161" t="e">
        <f t="shared" ref="AT364:AT375" si="79">AS364/VLOOKUP(AN364,$D$18:$G$436,4,FALSE)</f>
        <v>#DIV/0!</v>
      </c>
      <c r="AU364" s="160">
        <v>2180</v>
      </c>
      <c r="AV364" s="161" t="s">
        <v>1185</v>
      </c>
      <c r="AW364" s="161" t="s">
        <v>1123</v>
      </c>
      <c r="AX364" s="161" t="s">
        <v>1567</v>
      </c>
      <c r="AZ364" s="427" t="e">
        <f t="shared" ref="AZ364:AZ375" si="80">AX364/VLOOKUP(AN364,$D$18:$G$436,4,FALSE)</f>
        <v>#DIV/0!</v>
      </c>
      <c r="BA364" s="163"/>
    </row>
    <row r="365" spans="1:53" x14ac:dyDescent="0.25">
      <c r="A365" s="114" t="s">
        <v>972</v>
      </c>
      <c r="B365" s="76" t="s">
        <v>973</v>
      </c>
      <c r="C365" s="98" t="s">
        <v>1605</v>
      </c>
      <c r="D365" s="115" t="s">
        <v>266</v>
      </c>
      <c r="E365" s="115">
        <v>1.662531017369727E-3</v>
      </c>
      <c r="F365" s="100"/>
      <c r="G365" s="108"/>
      <c r="H365" s="109" t="s">
        <v>1605</v>
      </c>
      <c r="I365" s="109" t="s">
        <v>266</v>
      </c>
      <c r="J365" s="109">
        <v>1.488833746898263E-3</v>
      </c>
      <c r="K365" s="109"/>
      <c r="L365" s="109"/>
      <c r="M365" s="109" t="s">
        <v>1605</v>
      </c>
      <c r="N365" s="109" t="s">
        <v>266</v>
      </c>
      <c r="O365" s="110">
        <v>1.7369727047146402E-4</v>
      </c>
      <c r="P365" s="111">
        <v>0.82978723404255317</v>
      </c>
      <c r="Q365" s="110">
        <v>9</v>
      </c>
      <c r="R365" s="110">
        <v>6</v>
      </c>
      <c r="S365" s="110">
        <v>12</v>
      </c>
      <c r="T365" s="110">
        <v>66</v>
      </c>
      <c r="U365" s="110"/>
      <c r="V365" s="110">
        <v>1</v>
      </c>
      <c r="W365" s="110">
        <v>8</v>
      </c>
      <c r="X365" s="110">
        <v>20</v>
      </c>
      <c r="Y365" s="110">
        <v>2</v>
      </c>
      <c r="Z365" s="110">
        <v>0</v>
      </c>
      <c r="AA365" s="110"/>
      <c r="AB365" s="112">
        <v>31</v>
      </c>
      <c r="AC365" s="110"/>
      <c r="AD365" s="111">
        <v>0.65957446808510634</v>
      </c>
      <c r="AE365" s="110"/>
      <c r="AF365" s="112">
        <v>3</v>
      </c>
      <c r="AG365" s="106" t="e">
        <f t="shared" si="76"/>
        <v>#DIV/0!</v>
      </c>
      <c r="AH365" s="106"/>
      <c r="AI365" s="159" t="s">
        <v>977</v>
      </c>
      <c r="AJ365" s="159" t="s">
        <v>978</v>
      </c>
      <c r="AK365" s="159" t="s">
        <v>1568</v>
      </c>
      <c r="AL365" s="159"/>
      <c r="AM365" s="159"/>
      <c r="AN365" s="159" t="s">
        <v>97</v>
      </c>
      <c r="AO365" s="159"/>
      <c r="AP365" s="160">
        <v>200</v>
      </c>
      <c r="AQ365" s="160">
        <v>50</v>
      </c>
      <c r="AR365" s="160">
        <v>0</v>
      </c>
      <c r="AS365" s="160">
        <v>250</v>
      </c>
      <c r="AT365" s="161" t="e">
        <f t="shared" si="79"/>
        <v>#DIV/0!</v>
      </c>
      <c r="AU365" s="160">
        <v>240</v>
      </c>
      <c r="AV365" s="161" t="s">
        <v>1119</v>
      </c>
      <c r="AW365" s="161" t="s">
        <v>1123</v>
      </c>
      <c r="AX365" s="161" t="s">
        <v>1207</v>
      </c>
      <c r="AZ365" s="427" t="e">
        <f t="shared" si="80"/>
        <v>#DIV/0!</v>
      </c>
      <c r="BA365" s="163"/>
    </row>
    <row r="366" spans="1:53" x14ac:dyDescent="0.25">
      <c r="A366" s="114" t="s">
        <v>974</v>
      </c>
      <c r="B366" s="76" t="s">
        <v>975</v>
      </c>
      <c r="C366" s="98" t="s">
        <v>1607</v>
      </c>
      <c r="D366" s="115" t="s">
        <v>280</v>
      </c>
      <c r="E366" s="115">
        <v>1.0370931112793338E-3</v>
      </c>
      <c r="F366" s="100"/>
      <c r="G366" s="108"/>
      <c r="H366" s="109" t="s">
        <v>1607</v>
      </c>
      <c r="I366" s="109" t="s">
        <v>280</v>
      </c>
      <c r="J366" s="109">
        <v>5.753217259651779E-4</v>
      </c>
      <c r="K366" s="109"/>
      <c r="L366" s="109"/>
      <c r="M366" s="109" t="s">
        <v>1607</v>
      </c>
      <c r="N366" s="109" t="s">
        <v>280</v>
      </c>
      <c r="O366" s="110">
        <v>4.6934140802422407E-4</v>
      </c>
      <c r="P366" s="111">
        <v>0.43902439024390244</v>
      </c>
      <c r="Q366" s="110">
        <v>10</v>
      </c>
      <c r="R366" s="110">
        <v>2</v>
      </c>
      <c r="S366" s="110">
        <v>3</v>
      </c>
      <c r="T366" s="110">
        <v>33</v>
      </c>
      <c r="U366" s="110"/>
      <c r="V366" s="110">
        <v>0</v>
      </c>
      <c r="W366" s="110">
        <v>0</v>
      </c>
      <c r="X366" s="110">
        <v>2</v>
      </c>
      <c r="Y366" s="110">
        <v>0</v>
      </c>
      <c r="Z366" s="110">
        <v>2</v>
      </c>
      <c r="AA366" s="110"/>
      <c r="AB366" s="112">
        <v>4</v>
      </c>
      <c r="AC366" s="110"/>
      <c r="AD366" s="111">
        <v>9.7560975609756101E-2</v>
      </c>
      <c r="AE366" s="110"/>
      <c r="AF366" s="112">
        <v>0</v>
      </c>
      <c r="AG366" s="106" t="e">
        <f t="shared" si="76"/>
        <v>#DIV/0!</v>
      </c>
      <c r="AH366" s="106"/>
      <c r="AI366" s="159" t="s">
        <v>979</v>
      </c>
      <c r="AJ366" s="159" t="s">
        <v>980</v>
      </c>
      <c r="AK366" s="159" t="s">
        <v>1569</v>
      </c>
      <c r="AL366" s="159"/>
      <c r="AM366" s="159"/>
      <c r="AN366" s="159" t="s">
        <v>100</v>
      </c>
      <c r="AO366" s="159"/>
      <c r="AP366" s="160">
        <v>200</v>
      </c>
      <c r="AQ366" s="160">
        <v>80</v>
      </c>
      <c r="AR366" s="160">
        <v>0</v>
      </c>
      <c r="AS366" s="160">
        <v>280</v>
      </c>
      <c r="AT366" s="161" t="e">
        <f t="shared" si="79"/>
        <v>#DIV/0!</v>
      </c>
      <c r="AU366" s="160">
        <v>70</v>
      </c>
      <c r="AV366" s="161" t="s">
        <v>1153</v>
      </c>
      <c r="AW366" s="161" t="s">
        <v>1123</v>
      </c>
      <c r="AX366" s="161" t="s">
        <v>1280</v>
      </c>
      <c r="AZ366" s="427" t="e">
        <f t="shared" si="80"/>
        <v>#DIV/0!</v>
      </c>
      <c r="BA366" s="163"/>
    </row>
    <row r="367" spans="1:53" x14ac:dyDescent="0.25">
      <c r="A367" s="76"/>
      <c r="B367" s="76"/>
      <c r="C367" s="98" t="s">
        <v>1608</v>
      </c>
      <c r="D367" s="98" t="s">
        <v>340</v>
      </c>
      <c r="E367" s="99">
        <v>6.8749999999999996E-4</v>
      </c>
      <c r="F367" s="100"/>
      <c r="G367" s="108"/>
      <c r="H367" s="109" t="s">
        <v>1608</v>
      </c>
      <c r="I367" s="109" t="s">
        <v>340</v>
      </c>
      <c r="J367" s="109">
        <v>5.3232758620689658E-4</v>
      </c>
      <c r="K367" s="109"/>
      <c r="L367" s="109"/>
      <c r="M367" s="109" t="s">
        <v>1608</v>
      </c>
      <c r="N367" s="109" t="s">
        <v>340</v>
      </c>
      <c r="O367" s="110">
        <v>1.5517241379310346E-4</v>
      </c>
      <c r="P367" s="111" t="s">
        <v>394</v>
      </c>
      <c r="Q367" s="110" t="s">
        <v>394</v>
      </c>
      <c r="R367" s="110" t="s">
        <v>394</v>
      </c>
      <c r="S367" s="110" t="s">
        <v>394</v>
      </c>
      <c r="T367" s="110" t="s">
        <v>394</v>
      </c>
      <c r="U367" s="110"/>
      <c r="V367" s="110" t="s">
        <v>394</v>
      </c>
      <c r="W367" s="110" t="s">
        <v>394</v>
      </c>
      <c r="X367" s="110" t="s">
        <v>394</v>
      </c>
      <c r="Y367" s="110" t="s">
        <v>394</v>
      </c>
      <c r="Z367" s="110" t="s">
        <v>394</v>
      </c>
      <c r="AA367" s="110"/>
      <c r="AB367" s="112" t="s">
        <v>394</v>
      </c>
      <c r="AC367" s="110"/>
      <c r="AD367" s="111" t="s">
        <v>394</v>
      </c>
      <c r="AE367" s="110"/>
      <c r="AF367" s="112" t="s">
        <v>394</v>
      </c>
      <c r="AG367" s="106" t="e">
        <f t="shared" si="76"/>
        <v>#VALUE!</v>
      </c>
      <c r="AH367" s="106"/>
      <c r="AI367" s="159" t="s">
        <v>981</v>
      </c>
      <c r="AJ367" s="159" t="s">
        <v>982</v>
      </c>
      <c r="AK367" s="159" t="s">
        <v>1570</v>
      </c>
      <c r="AL367" s="159"/>
      <c r="AM367" s="159"/>
      <c r="AN367" s="159" t="s">
        <v>115</v>
      </c>
      <c r="AO367" s="159"/>
      <c r="AP367" s="160">
        <v>150</v>
      </c>
      <c r="AQ367" s="160">
        <v>80</v>
      </c>
      <c r="AR367" s="160">
        <v>0</v>
      </c>
      <c r="AS367" s="160">
        <v>230</v>
      </c>
      <c r="AT367" s="161" t="e">
        <f t="shared" si="79"/>
        <v>#DIV/0!</v>
      </c>
      <c r="AU367" s="160">
        <v>330</v>
      </c>
      <c r="AV367" s="161" t="s">
        <v>1163</v>
      </c>
      <c r="AW367" s="161" t="s">
        <v>1123</v>
      </c>
      <c r="AX367" s="161" t="s">
        <v>1114</v>
      </c>
      <c r="AZ367" s="427" t="e">
        <f t="shared" si="80"/>
        <v>#DIV/0!</v>
      </c>
      <c r="BA367" s="163"/>
    </row>
    <row r="368" spans="1:53" x14ac:dyDescent="0.25">
      <c r="A368" s="96"/>
      <c r="B368" s="96">
        <v>43</v>
      </c>
      <c r="C368" s="98" t="s">
        <v>1610</v>
      </c>
      <c r="D368" s="97" t="s">
        <v>325</v>
      </c>
      <c r="E368" s="99">
        <v>1.2447628057845655E-3</v>
      </c>
      <c r="F368" s="100"/>
      <c r="G368" s="108"/>
      <c r="H368" s="109" t="s">
        <v>1610</v>
      </c>
      <c r="I368" s="109" t="s">
        <v>325</v>
      </c>
      <c r="J368" s="109">
        <v>5.3385592647655093E-4</v>
      </c>
      <c r="K368" s="109"/>
      <c r="L368" s="109"/>
      <c r="M368" s="109" t="s">
        <v>1610</v>
      </c>
      <c r="N368" s="109" t="s">
        <v>325</v>
      </c>
      <c r="O368" s="110">
        <v>7.1360994729017439E-4</v>
      </c>
      <c r="P368" s="111" t="s">
        <v>394</v>
      </c>
      <c r="Q368" s="110" t="s">
        <v>394</v>
      </c>
      <c r="R368" s="110" t="s">
        <v>394</v>
      </c>
      <c r="S368" s="110" t="s">
        <v>394</v>
      </c>
      <c r="T368" s="110" t="s">
        <v>394</v>
      </c>
      <c r="U368" s="110"/>
      <c r="V368" s="110" t="s">
        <v>394</v>
      </c>
      <c r="W368" s="110" t="s">
        <v>394</v>
      </c>
      <c r="X368" s="110" t="s">
        <v>394</v>
      </c>
      <c r="Y368" s="110" t="s">
        <v>394</v>
      </c>
      <c r="Z368" s="110" t="s">
        <v>394</v>
      </c>
      <c r="AA368" s="110"/>
      <c r="AB368" s="112" t="s">
        <v>394</v>
      </c>
      <c r="AC368" s="110"/>
      <c r="AD368" s="111" t="s">
        <v>394</v>
      </c>
      <c r="AE368" s="110"/>
      <c r="AF368" s="112" t="s">
        <v>394</v>
      </c>
      <c r="AG368" s="106" t="e">
        <f t="shared" si="76"/>
        <v>#VALUE!</v>
      </c>
      <c r="AH368" s="106"/>
      <c r="AI368" s="159" t="s">
        <v>983</v>
      </c>
      <c r="AJ368" s="159" t="s">
        <v>984</v>
      </c>
      <c r="AK368" s="159" t="s">
        <v>1571</v>
      </c>
      <c r="AL368" s="159"/>
      <c r="AM368" s="159"/>
      <c r="AN368" s="159" t="s">
        <v>171</v>
      </c>
      <c r="AO368" s="159"/>
      <c r="AP368" s="160">
        <v>60</v>
      </c>
      <c r="AQ368" s="160">
        <v>20</v>
      </c>
      <c r="AR368" s="160">
        <v>0</v>
      </c>
      <c r="AS368" s="160">
        <v>80</v>
      </c>
      <c r="AT368" s="161" t="e">
        <f t="shared" si="79"/>
        <v>#DIV/0!</v>
      </c>
      <c r="AU368" s="160">
        <v>80</v>
      </c>
      <c r="AV368" s="161" t="s">
        <v>1153</v>
      </c>
      <c r="AW368" s="161" t="s">
        <v>1123</v>
      </c>
      <c r="AX368" s="161" t="s">
        <v>1138</v>
      </c>
      <c r="AZ368" s="427" t="e">
        <f t="shared" si="80"/>
        <v>#DIV/0!</v>
      </c>
      <c r="BA368" s="163"/>
    </row>
    <row r="369" spans="1:53" x14ac:dyDescent="0.25">
      <c r="A369" s="114" t="s">
        <v>977</v>
      </c>
      <c r="B369" s="76" t="s">
        <v>978</v>
      </c>
      <c r="C369" s="98" t="s">
        <v>1612</v>
      </c>
      <c r="D369" s="115" t="s">
        <v>86</v>
      </c>
      <c r="E369" s="115">
        <v>5.0527903469079936E-4</v>
      </c>
      <c r="F369" s="100"/>
      <c r="G369" s="108"/>
      <c r="H369" s="109" t="s">
        <v>1612</v>
      </c>
      <c r="I369" s="109" t="s">
        <v>86</v>
      </c>
      <c r="J369" s="109">
        <v>4.5248868778280545E-4</v>
      </c>
      <c r="K369" s="109"/>
      <c r="L369" s="109"/>
      <c r="M369" s="109" t="s">
        <v>1612</v>
      </c>
      <c r="N369" s="109" t="s">
        <v>86</v>
      </c>
      <c r="O369" s="110">
        <v>6.0331825037707392E-5</v>
      </c>
      <c r="P369" s="111">
        <v>3.7037037037037035E-2</v>
      </c>
      <c r="Q369" s="110">
        <v>6</v>
      </c>
      <c r="R369" s="110">
        <v>9</v>
      </c>
      <c r="S369" s="110">
        <v>36</v>
      </c>
      <c r="T369" s="110">
        <v>53</v>
      </c>
      <c r="U369" s="110"/>
      <c r="V369" s="110">
        <v>1</v>
      </c>
      <c r="W369" s="110">
        <v>0</v>
      </c>
      <c r="X369" s="110">
        <v>9</v>
      </c>
      <c r="Y369" s="110">
        <v>0</v>
      </c>
      <c r="Z369" s="110">
        <v>8</v>
      </c>
      <c r="AA369" s="110"/>
      <c r="AB369" s="112">
        <v>18</v>
      </c>
      <c r="AC369" s="110"/>
      <c r="AD369" s="111">
        <v>0.33333333333333331</v>
      </c>
      <c r="AE369" s="110"/>
      <c r="AF369" s="112">
        <v>0</v>
      </c>
      <c r="AG369" s="106" t="e">
        <f t="shared" si="76"/>
        <v>#DIV/0!</v>
      </c>
      <c r="AH369" s="106"/>
      <c r="AI369" s="159" t="s">
        <v>985</v>
      </c>
      <c r="AJ369" s="159" t="s">
        <v>986</v>
      </c>
      <c r="AK369" s="159" t="s">
        <v>1572</v>
      </c>
      <c r="AL369" s="159"/>
      <c r="AM369" s="159"/>
      <c r="AN369" s="159" t="s">
        <v>207</v>
      </c>
      <c r="AO369" s="159"/>
      <c r="AP369" s="160">
        <v>330</v>
      </c>
      <c r="AQ369" s="160">
        <v>50</v>
      </c>
      <c r="AR369" s="160">
        <v>0</v>
      </c>
      <c r="AS369" s="160">
        <v>380</v>
      </c>
      <c r="AT369" s="161" t="e">
        <f t="shared" si="79"/>
        <v>#DIV/0!</v>
      </c>
      <c r="AU369" s="160">
        <v>350</v>
      </c>
      <c r="AV369" s="161" t="s">
        <v>1173</v>
      </c>
      <c r="AW369" s="161" t="s">
        <v>1123</v>
      </c>
      <c r="AX369" s="161" t="s">
        <v>1424</v>
      </c>
      <c r="AZ369" s="427" t="e">
        <f t="shared" si="80"/>
        <v>#DIV/0!</v>
      </c>
      <c r="BA369" s="163"/>
    </row>
    <row r="370" spans="1:53" x14ac:dyDescent="0.25">
      <c r="A370" s="114" t="s">
        <v>979</v>
      </c>
      <c r="B370" s="76" t="s">
        <v>980</v>
      </c>
      <c r="C370" s="98" t="s">
        <v>1613</v>
      </c>
      <c r="D370" s="115" t="s">
        <v>102</v>
      </c>
      <c r="E370" s="115">
        <v>4.7285464098073557E-3</v>
      </c>
      <c r="F370" s="100"/>
      <c r="G370" s="108"/>
      <c r="H370" s="109" t="s">
        <v>1613</v>
      </c>
      <c r="I370" s="109" t="s">
        <v>102</v>
      </c>
      <c r="J370" s="109">
        <v>1.1646234676007006E-3</v>
      </c>
      <c r="K370" s="109"/>
      <c r="L370" s="109"/>
      <c r="M370" s="109" t="s">
        <v>1613</v>
      </c>
      <c r="N370" s="109" t="s">
        <v>102</v>
      </c>
      <c r="O370" s="110">
        <v>3.5639229422066549E-3</v>
      </c>
      <c r="P370" s="111">
        <v>0.10344827586206896</v>
      </c>
      <c r="Q370" s="110">
        <v>2</v>
      </c>
      <c r="R370" s="110">
        <v>9</v>
      </c>
      <c r="S370" s="110">
        <v>42</v>
      </c>
      <c r="T370" s="110">
        <v>56</v>
      </c>
      <c r="U370" s="110"/>
      <c r="V370" s="110">
        <v>12</v>
      </c>
      <c r="W370" s="110">
        <v>0</v>
      </c>
      <c r="X370" s="110">
        <v>0</v>
      </c>
      <c r="Y370" s="110">
        <v>1</v>
      </c>
      <c r="Z370" s="110">
        <v>3</v>
      </c>
      <c r="AA370" s="110"/>
      <c r="AB370" s="112">
        <v>16</v>
      </c>
      <c r="AC370" s="110"/>
      <c r="AD370" s="111">
        <v>0.55172413793103448</v>
      </c>
      <c r="AE370" s="110"/>
      <c r="AF370" s="112">
        <v>0</v>
      </c>
      <c r="AG370" s="106" t="e">
        <f t="shared" si="76"/>
        <v>#DIV/0!</v>
      </c>
      <c r="AH370" s="106"/>
      <c r="AI370" s="159" t="s">
        <v>987</v>
      </c>
      <c r="AJ370" s="159" t="s">
        <v>988</v>
      </c>
      <c r="AK370" s="159" t="s">
        <v>1573</v>
      </c>
      <c r="AL370" s="159"/>
      <c r="AM370" s="159"/>
      <c r="AN370" s="159" t="s">
        <v>217</v>
      </c>
      <c r="AO370" s="159"/>
      <c r="AP370" s="160">
        <v>100</v>
      </c>
      <c r="AQ370" s="160">
        <v>30</v>
      </c>
      <c r="AR370" s="160">
        <v>0</v>
      </c>
      <c r="AS370" s="160">
        <v>130</v>
      </c>
      <c r="AT370" s="161" t="e">
        <f t="shared" si="79"/>
        <v>#DIV/0!</v>
      </c>
      <c r="AU370" s="160">
        <v>330</v>
      </c>
      <c r="AV370" s="161" t="s">
        <v>1157</v>
      </c>
      <c r="AW370" s="161" t="s">
        <v>1123</v>
      </c>
      <c r="AX370" s="161" t="s">
        <v>1191</v>
      </c>
      <c r="AZ370" s="427" t="e">
        <f t="shared" si="80"/>
        <v>#DIV/0!</v>
      </c>
      <c r="BA370" s="163"/>
    </row>
    <row r="371" spans="1:53" x14ac:dyDescent="0.25">
      <c r="A371" s="114" t="s">
        <v>981</v>
      </c>
      <c r="B371" s="76" t="s">
        <v>982</v>
      </c>
      <c r="C371" s="98" t="s">
        <v>1614</v>
      </c>
      <c r="D371" s="115" t="s">
        <v>166</v>
      </c>
      <c r="E371" s="115">
        <v>6.93717277486911E-4</v>
      </c>
      <c r="F371" s="100"/>
      <c r="G371" s="108"/>
      <c r="H371" s="109" t="s">
        <v>1614</v>
      </c>
      <c r="I371" s="109" t="s">
        <v>166</v>
      </c>
      <c r="J371" s="109">
        <v>4.0575916230366492E-4</v>
      </c>
      <c r="K371" s="109"/>
      <c r="L371" s="109"/>
      <c r="M371" s="109" t="s">
        <v>1614</v>
      </c>
      <c r="N371" s="109" t="s">
        <v>166</v>
      </c>
      <c r="O371" s="110">
        <v>2.7486910994764399E-4</v>
      </c>
      <c r="P371" s="111">
        <v>3.7037037037037035E-2</v>
      </c>
      <c r="Q371" s="110">
        <v>12</v>
      </c>
      <c r="R371" s="110">
        <v>0</v>
      </c>
      <c r="S371" s="110">
        <v>25</v>
      </c>
      <c r="T371" s="110">
        <v>39</v>
      </c>
      <c r="U371" s="110"/>
      <c r="V371" s="110">
        <v>0</v>
      </c>
      <c r="W371" s="110">
        <v>0</v>
      </c>
      <c r="X371" s="110">
        <v>7</v>
      </c>
      <c r="Y371" s="110">
        <v>0</v>
      </c>
      <c r="Z371" s="110">
        <v>0</v>
      </c>
      <c r="AA371" s="110"/>
      <c r="AB371" s="112">
        <v>7</v>
      </c>
      <c r="AC371" s="110"/>
      <c r="AD371" s="111">
        <v>0.12962962962962962</v>
      </c>
      <c r="AE371" s="110"/>
      <c r="AF371" s="112">
        <v>1</v>
      </c>
      <c r="AG371" s="106" t="e">
        <f t="shared" si="76"/>
        <v>#DIV/0!</v>
      </c>
      <c r="AH371" s="106"/>
      <c r="AI371" s="159" t="s">
        <v>989</v>
      </c>
      <c r="AJ371" s="159" t="s">
        <v>990</v>
      </c>
      <c r="AK371" s="159" t="s">
        <v>1574</v>
      </c>
      <c r="AL371" s="159"/>
      <c r="AM371" s="159"/>
      <c r="AN371" s="159" t="s">
        <v>251</v>
      </c>
      <c r="AO371" s="159"/>
      <c r="AP371" s="160">
        <v>130</v>
      </c>
      <c r="AQ371" s="160">
        <v>130</v>
      </c>
      <c r="AR371" s="160">
        <v>0</v>
      </c>
      <c r="AS371" s="160">
        <v>260</v>
      </c>
      <c r="AT371" s="161" t="e">
        <f t="shared" si="79"/>
        <v>#DIV/0!</v>
      </c>
      <c r="AU371" s="160">
        <v>190</v>
      </c>
      <c r="AV371" s="161" t="s">
        <v>1153</v>
      </c>
      <c r="AW371" s="161" t="s">
        <v>1123</v>
      </c>
      <c r="AX371" s="161" t="s">
        <v>1127</v>
      </c>
      <c r="AZ371" s="427" t="e">
        <f t="shared" si="80"/>
        <v>#DIV/0!</v>
      </c>
      <c r="BA371" s="163"/>
    </row>
    <row r="372" spans="1:53" x14ac:dyDescent="0.25">
      <c r="A372" s="114" t="s">
        <v>983</v>
      </c>
      <c r="B372" s="76" t="s">
        <v>984</v>
      </c>
      <c r="C372" s="98" t="s">
        <v>1615</v>
      </c>
      <c r="D372" s="115" t="s">
        <v>177</v>
      </c>
      <c r="E372" s="115">
        <v>8.1896551724137934E-4</v>
      </c>
      <c r="F372" s="100"/>
      <c r="G372" s="108"/>
      <c r="H372" s="109" t="s">
        <v>1615</v>
      </c>
      <c r="I372" s="109" t="s">
        <v>177</v>
      </c>
      <c r="J372" s="109">
        <v>3.1250000000000001E-4</v>
      </c>
      <c r="K372" s="109"/>
      <c r="L372" s="109"/>
      <c r="M372" s="109" t="s">
        <v>1615</v>
      </c>
      <c r="N372" s="109" t="s">
        <v>177</v>
      </c>
      <c r="O372" s="110">
        <v>5.0646551724137928E-4</v>
      </c>
      <c r="P372" s="111">
        <v>0.35294117647058826</v>
      </c>
      <c r="Q372" s="110">
        <v>1</v>
      </c>
      <c r="R372" s="110">
        <v>2</v>
      </c>
      <c r="S372" s="110">
        <v>25</v>
      </c>
      <c r="T372" s="110">
        <v>40</v>
      </c>
      <c r="U372" s="110"/>
      <c r="V372" s="110">
        <v>1</v>
      </c>
      <c r="W372" s="110">
        <v>0</v>
      </c>
      <c r="X372" s="110">
        <v>11</v>
      </c>
      <c r="Y372" s="110">
        <v>0</v>
      </c>
      <c r="Z372" s="110">
        <v>0</v>
      </c>
      <c r="AA372" s="110"/>
      <c r="AB372" s="112">
        <v>12</v>
      </c>
      <c r="AC372" s="110"/>
      <c r="AD372" s="111">
        <v>0.35294117647058826</v>
      </c>
      <c r="AE372" s="110"/>
      <c r="AF372" s="112">
        <v>0</v>
      </c>
      <c r="AG372" s="106" t="e">
        <f t="shared" si="76"/>
        <v>#DIV/0!</v>
      </c>
      <c r="AH372" s="106"/>
      <c r="AI372" s="159" t="s">
        <v>991</v>
      </c>
      <c r="AJ372" s="159" t="s">
        <v>992</v>
      </c>
      <c r="AK372" s="159" t="s">
        <v>1575</v>
      </c>
      <c r="AL372" s="159"/>
      <c r="AM372" s="159"/>
      <c r="AN372" s="159" t="s">
        <v>263</v>
      </c>
      <c r="AO372" s="159"/>
      <c r="AP372" s="160">
        <v>40</v>
      </c>
      <c r="AQ372" s="160">
        <v>0</v>
      </c>
      <c r="AR372" s="160">
        <v>0</v>
      </c>
      <c r="AS372" s="160">
        <v>40</v>
      </c>
      <c r="AT372" s="161" t="e">
        <f t="shared" si="79"/>
        <v>#DIV/0!</v>
      </c>
      <c r="AU372" s="160">
        <v>50</v>
      </c>
      <c r="AV372" s="161" t="s">
        <v>1123</v>
      </c>
      <c r="AW372" s="161" t="s">
        <v>1123</v>
      </c>
      <c r="AX372" s="161" t="s">
        <v>1163</v>
      </c>
      <c r="AZ372" s="427" t="e">
        <f t="shared" si="80"/>
        <v>#DIV/0!</v>
      </c>
      <c r="BA372" s="163"/>
    </row>
    <row r="373" spans="1:53" x14ac:dyDescent="0.25">
      <c r="A373" s="114" t="s">
        <v>985</v>
      </c>
      <c r="B373" s="76" t="s">
        <v>986</v>
      </c>
      <c r="C373" s="98" t="s">
        <v>1616</v>
      </c>
      <c r="D373" s="115" t="s">
        <v>237</v>
      </c>
      <c r="E373" s="115">
        <v>8.7425149700598806E-4</v>
      </c>
      <c r="F373" s="100"/>
      <c r="G373" s="108"/>
      <c r="H373" s="109" t="s">
        <v>1616</v>
      </c>
      <c r="I373" s="109" t="s">
        <v>237</v>
      </c>
      <c r="J373" s="109">
        <v>5.9880239520958083E-4</v>
      </c>
      <c r="K373" s="109"/>
      <c r="L373" s="109"/>
      <c r="M373" s="109" t="s">
        <v>1616</v>
      </c>
      <c r="N373" s="109" t="s">
        <v>237</v>
      </c>
      <c r="O373" s="110">
        <v>2.7544910179640717E-4</v>
      </c>
      <c r="P373" s="111">
        <v>0.22222222222222221</v>
      </c>
      <c r="Q373" s="110">
        <v>26</v>
      </c>
      <c r="R373" s="110">
        <v>23</v>
      </c>
      <c r="S373" s="110">
        <v>7</v>
      </c>
      <c r="T373" s="110">
        <v>68</v>
      </c>
      <c r="U373" s="110"/>
      <c r="V373" s="110">
        <v>2</v>
      </c>
      <c r="W373" s="110">
        <v>2</v>
      </c>
      <c r="X373" s="110">
        <v>8</v>
      </c>
      <c r="Y373" s="110">
        <v>1</v>
      </c>
      <c r="Z373" s="110">
        <v>3</v>
      </c>
      <c r="AA373" s="110"/>
      <c r="AB373" s="112">
        <v>16</v>
      </c>
      <c r="AC373" s="110"/>
      <c r="AD373" s="111">
        <v>0.29629629629629628</v>
      </c>
      <c r="AE373" s="110"/>
      <c r="AF373" s="112">
        <v>1</v>
      </c>
      <c r="AG373" s="106" t="e">
        <f t="shared" si="76"/>
        <v>#DIV/0!</v>
      </c>
      <c r="AH373" s="106"/>
      <c r="AI373" s="159" t="s">
        <v>993</v>
      </c>
      <c r="AJ373" s="159" t="s">
        <v>994</v>
      </c>
      <c r="AK373" s="159" t="s">
        <v>1576</v>
      </c>
      <c r="AL373" s="159"/>
      <c r="AM373" s="159"/>
      <c r="AN373" s="159" t="s">
        <v>269</v>
      </c>
      <c r="AO373" s="159"/>
      <c r="AP373" s="160">
        <v>110</v>
      </c>
      <c r="AQ373" s="160">
        <v>40</v>
      </c>
      <c r="AR373" s="160">
        <v>0</v>
      </c>
      <c r="AS373" s="160">
        <v>150</v>
      </c>
      <c r="AT373" s="161" t="e">
        <f t="shared" si="79"/>
        <v>#DIV/0!</v>
      </c>
      <c r="AU373" s="160">
        <v>170</v>
      </c>
      <c r="AV373" s="161" t="s">
        <v>1119</v>
      </c>
      <c r="AW373" s="161" t="s">
        <v>1123</v>
      </c>
      <c r="AX373" s="161" t="s">
        <v>1176</v>
      </c>
      <c r="AZ373" s="427" t="e">
        <f t="shared" si="80"/>
        <v>#DIV/0!</v>
      </c>
      <c r="BA373" s="163"/>
    </row>
    <row r="374" spans="1:53" x14ac:dyDescent="0.25">
      <c r="A374" s="114" t="s">
        <v>987</v>
      </c>
      <c r="B374" s="76" t="s">
        <v>988</v>
      </c>
      <c r="C374" s="98" t="s">
        <v>1617</v>
      </c>
      <c r="D374" s="115" t="s">
        <v>271</v>
      </c>
      <c r="E374" s="115">
        <v>3.5369774919614147E-4</v>
      </c>
      <c r="F374" s="100"/>
      <c r="G374" s="108"/>
      <c r="H374" s="109" t="s">
        <v>1617</v>
      </c>
      <c r="I374" s="109" t="s">
        <v>271</v>
      </c>
      <c r="J374" s="109">
        <v>3.3762057877813507E-4</v>
      </c>
      <c r="K374" s="109"/>
      <c r="L374" s="109"/>
      <c r="M374" s="109" t="s">
        <v>1617</v>
      </c>
      <c r="N374" s="109" t="s">
        <v>271</v>
      </c>
      <c r="O374" s="110">
        <v>2.4115755627009645E-5</v>
      </c>
      <c r="P374" s="111">
        <v>1.5294117647058822</v>
      </c>
      <c r="Q374" s="110">
        <v>8</v>
      </c>
      <c r="R374" s="110">
        <v>5</v>
      </c>
      <c r="S374" s="110">
        <v>9</v>
      </c>
      <c r="T374" s="110">
        <v>74</v>
      </c>
      <c r="U374" s="110"/>
      <c r="V374" s="110">
        <v>1</v>
      </c>
      <c r="W374" s="110">
        <v>11</v>
      </c>
      <c r="X374" s="110">
        <v>0</v>
      </c>
      <c r="Y374" s="110">
        <v>0</v>
      </c>
      <c r="Z374" s="110">
        <v>11</v>
      </c>
      <c r="AA374" s="110"/>
      <c r="AB374" s="112">
        <v>23</v>
      </c>
      <c r="AC374" s="110"/>
      <c r="AD374" s="111">
        <v>0.67647058823529416</v>
      </c>
      <c r="AE374" s="110"/>
      <c r="AF374" s="112">
        <v>0</v>
      </c>
      <c r="AG374" s="106" t="e">
        <f t="shared" si="76"/>
        <v>#DIV/0!</v>
      </c>
      <c r="AH374" s="106"/>
      <c r="AI374" s="159" t="s">
        <v>995</v>
      </c>
      <c r="AJ374" s="159" t="s">
        <v>996</v>
      </c>
      <c r="AK374" s="159" t="s">
        <v>1577</v>
      </c>
      <c r="AL374" s="159"/>
      <c r="AM374" s="159"/>
      <c r="AN374" s="159" t="s">
        <v>295</v>
      </c>
      <c r="AO374" s="159"/>
      <c r="AP374" s="160">
        <v>180</v>
      </c>
      <c r="AQ374" s="160">
        <v>0</v>
      </c>
      <c r="AR374" s="160">
        <v>0</v>
      </c>
      <c r="AS374" s="160">
        <v>180</v>
      </c>
      <c r="AT374" s="161" t="e">
        <f t="shared" si="79"/>
        <v>#DIV/0!</v>
      </c>
      <c r="AU374" s="160">
        <v>170</v>
      </c>
      <c r="AV374" s="161" t="s">
        <v>1119</v>
      </c>
      <c r="AW374" s="161" t="s">
        <v>1123</v>
      </c>
      <c r="AX374" s="161" t="s">
        <v>1176</v>
      </c>
      <c r="AZ374" s="427" t="e">
        <f t="shared" si="80"/>
        <v>#DIV/0!</v>
      </c>
      <c r="BA374" s="163"/>
    </row>
    <row r="375" spans="1:53" x14ac:dyDescent="0.25">
      <c r="A375" s="114" t="s">
        <v>989</v>
      </c>
      <c r="B375" s="76" t="s">
        <v>990</v>
      </c>
      <c r="C375" s="98" t="s">
        <v>1618</v>
      </c>
      <c r="D375" s="115" t="s">
        <v>281</v>
      </c>
      <c r="E375" s="115">
        <v>5.5118110236220474E-4</v>
      </c>
      <c r="F375" s="100"/>
      <c r="G375" s="108"/>
      <c r="H375" s="109" t="s">
        <v>1618</v>
      </c>
      <c r="I375" s="109" t="s">
        <v>281</v>
      </c>
      <c r="J375" s="109">
        <v>3.1496062992125983E-4</v>
      </c>
      <c r="K375" s="109"/>
      <c r="L375" s="109"/>
      <c r="M375" s="109" t="s">
        <v>1618</v>
      </c>
      <c r="N375" s="109" t="s">
        <v>281</v>
      </c>
      <c r="O375" s="110">
        <v>2.3622047244094488E-4</v>
      </c>
      <c r="P375" s="111">
        <v>2.564102564102564E-2</v>
      </c>
      <c r="Q375" s="110">
        <v>2</v>
      </c>
      <c r="R375" s="110">
        <v>2</v>
      </c>
      <c r="S375" s="110">
        <v>1</v>
      </c>
      <c r="T375" s="110">
        <v>6</v>
      </c>
      <c r="U375" s="110"/>
      <c r="V375" s="110">
        <v>2</v>
      </c>
      <c r="W375" s="110">
        <v>0</v>
      </c>
      <c r="X375" s="110">
        <v>0</v>
      </c>
      <c r="Y375" s="110">
        <v>0</v>
      </c>
      <c r="Z375" s="110">
        <v>0</v>
      </c>
      <c r="AA375" s="110"/>
      <c r="AB375" s="112">
        <v>2</v>
      </c>
      <c r="AC375" s="110"/>
      <c r="AD375" s="111">
        <v>5.128205128205128E-2</v>
      </c>
      <c r="AE375" s="110"/>
      <c r="AF375" s="112">
        <v>0</v>
      </c>
      <c r="AG375" s="106" t="e">
        <f t="shared" si="76"/>
        <v>#DIV/0!</v>
      </c>
      <c r="AH375" s="106"/>
      <c r="AI375" s="159" t="s">
        <v>997</v>
      </c>
      <c r="AJ375" s="159" t="s">
        <v>998</v>
      </c>
      <c r="AK375" s="159" t="s">
        <v>1578</v>
      </c>
      <c r="AL375" s="159"/>
      <c r="AM375" s="159"/>
      <c r="AN375" s="159" t="s">
        <v>312</v>
      </c>
      <c r="AO375" s="159"/>
      <c r="AP375" s="160">
        <v>90</v>
      </c>
      <c r="AQ375" s="160">
        <v>10</v>
      </c>
      <c r="AR375" s="160">
        <v>10</v>
      </c>
      <c r="AS375" s="160">
        <v>110</v>
      </c>
      <c r="AT375" s="161" t="e">
        <f t="shared" si="79"/>
        <v>#DIV/0!</v>
      </c>
      <c r="AU375" s="160">
        <v>230</v>
      </c>
      <c r="AV375" s="161" t="s">
        <v>1199</v>
      </c>
      <c r="AW375" s="161" t="s">
        <v>1123</v>
      </c>
      <c r="AX375" s="161" t="s">
        <v>1195</v>
      </c>
      <c r="AZ375" s="427" t="e">
        <f t="shared" si="80"/>
        <v>#DIV/0!</v>
      </c>
      <c r="BA375" s="163"/>
    </row>
    <row r="376" spans="1:53" x14ac:dyDescent="0.25">
      <c r="A376" s="114" t="s">
        <v>991</v>
      </c>
      <c r="B376" s="76" t="s">
        <v>992</v>
      </c>
      <c r="C376" s="98" t="s">
        <v>1619</v>
      </c>
      <c r="D376" s="115" t="s">
        <v>300</v>
      </c>
      <c r="E376" s="115">
        <v>6.2737642585551331E-4</v>
      </c>
      <c r="F376" s="100"/>
      <c r="G376" s="108"/>
      <c r="H376" s="109" t="s">
        <v>1619</v>
      </c>
      <c r="I376" s="109" t="s">
        <v>300</v>
      </c>
      <c r="J376" s="109">
        <v>5.7034220532319393E-4</v>
      </c>
      <c r="K376" s="109"/>
      <c r="L376" s="109"/>
      <c r="M376" s="109" t="s">
        <v>1619</v>
      </c>
      <c r="N376" s="109" t="s">
        <v>300</v>
      </c>
      <c r="O376" s="110">
        <v>7.6045627376425856E-5</v>
      </c>
      <c r="P376" s="111">
        <v>1.4848484848484849</v>
      </c>
      <c r="Q376" s="110">
        <v>12</v>
      </c>
      <c r="R376" s="110">
        <v>5</v>
      </c>
      <c r="S376" s="110">
        <v>24</v>
      </c>
      <c r="T376" s="110">
        <v>90</v>
      </c>
      <c r="U376" s="110"/>
      <c r="V376" s="110">
        <v>2</v>
      </c>
      <c r="W376" s="110">
        <v>26</v>
      </c>
      <c r="X376" s="110">
        <v>12</v>
      </c>
      <c r="Y376" s="110">
        <v>0</v>
      </c>
      <c r="Z376" s="110">
        <v>7</v>
      </c>
      <c r="AA376" s="110"/>
      <c r="AB376" s="112">
        <v>47</v>
      </c>
      <c r="AC376" s="110"/>
      <c r="AD376" s="111">
        <v>1.4242424242424243</v>
      </c>
      <c r="AE376" s="110"/>
      <c r="AF376" s="112">
        <v>3</v>
      </c>
      <c r="AG376" s="106" t="e">
        <f t="shared" si="76"/>
        <v>#DIV/0!</v>
      </c>
      <c r="AH376" s="106"/>
      <c r="AI376" s="159"/>
      <c r="AJ376" s="159"/>
      <c r="AK376" s="159"/>
      <c r="AL376" s="159"/>
      <c r="AM376" s="159"/>
      <c r="AN376" s="159"/>
      <c r="AO376" s="159"/>
      <c r="AP376" s="161"/>
      <c r="AQ376" s="161"/>
      <c r="AR376" s="161"/>
      <c r="AS376" s="161"/>
      <c r="AT376" s="161"/>
      <c r="AU376" s="161"/>
      <c r="AV376" s="162" t="s">
        <v>394</v>
      </c>
      <c r="AW376" s="162" t="s">
        <v>394</v>
      </c>
      <c r="AX376" s="162" t="s">
        <v>394</v>
      </c>
      <c r="BA376" s="163"/>
    </row>
    <row r="377" spans="1:53" x14ac:dyDescent="0.25">
      <c r="A377" s="114" t="s">
        <v>993</v>
      </c>
      <c r="B377" s="76" t="s">
        <v>994</v>
      </c>
      <c r="C377" s="98" t="s">
        <v>1621</v>
      </c>
      <c r="D377" s="115" t="s">
        <v>1056</v>
      </c>
      <c r="E377" s="115">
        <v>5.1824817518248171E-4</v>
      </c>
      <c r="F377" s="100"/>
      <c r="G377" s="108"/>
      <c r="H377" s="109" t="s">
        <v>1621</v>
      </c>
      <c r="I377" s="109" t="s">
        <v>1056</v>
      </c>
      <c r="J377" s="109">
        <v>3.6982968369829683E-4</v>
      </c>
      <c r="K377" s="109"/>
      <c r="L377" s="109"/>
      <c r="M377" s="109" t="s">
        <v>1621</v>
      </c>
      <c r="N377" s="109" t="s">
        <v>1056</v>
      </c>
      <c r="O377" s="110">
        <v>1.4598540145985403E-4</v>
      </c>
      <c r="P377" s="111">
        <v>0.21212121212121213</v>
      </c>
      <c r="Q377" s="110">
        <v>9</v>
      </c>
      <c r="R377" s="110">
        <v>2</v>
      </c>
      <c r="S377" s="110">
        <v>13</v>
      </c>
      <c r="T377" s="110">
        <v>31</v>
      </c>
      <c r="U377" s="110"/>
      <c r="V377" s="110">
        <v>0</v>
      </c>
      <c r="W377" s="110">
        <v>7</v>
      </c>
      <c r="X377" s="110">
        <v>9</v>
      </c>
      <c r="Y377" s="110">
        <v>0</v>
      </c>
      <c r="Z377" s="110">
        <v>0</v>
      </c>
      <c r="AA377" s="110"/>
      <c r="AB377" s="112">
        <v>16</v>
      </c>
      <c r="AC377" s="110"/>
      <c r="AD377" s="111">
        <v>0.48484848484848486</v>
      </c>
      <c r="AE377" s="110"/>
      <c r="AF377" s="112">
        <v>0</v>
      </c>
      <c r="AG377" s="106" t="e">
        <f t="shared" si="76"/>
        <v>#DIV/0!</v>
      </c>
      <c r="AH377" s="106"/>
      <c r="AI377" s="159"/>
      <c r="AJ377" s="159" t="s">
        <v>1579</v>
      </c>
      <c r="AK377" s="159" t="s">
        <v>1580</v>
      </c>
      <c r="AL377" s="159"/>
      <c r="AM377" s="159" t="s">
        <v>999</v>
      </c>
      <c r="AN377" s="159" t="s">
        <v>999</v>
      </c>
      <c r="AO377" s="159"/>
      <c r="AP377" s="161" t="s">
        <v>551</v>
      </c>
      <c r="AQ377" s="161" t="s">
        <v>551</v>
      </c>
      <c r="AR377" s="160">
        <v>0</v>
      </c>
      <c r="AS377" s="160">
        <v>1570</v>
      </c>
      <c r="AT377" s="161" t="e">
        <f t="shared" ref="AT377:AT384" si="81">AS377/VLOOKUP(AN377,$D$18:$G$436,4,FALSE)</f>
        <v>#DIV/0!</v>
      </c>
      <c r="AU377" s="161" t="s">
        <v>551</v>
      </c>
      <c r="AV377" s="161" t="s">
        <v>551</v>
      </c>
      <c r="AW377" s="161" t="s">
        <v>1123</v>
      </c>
      <c r="AX377" s="161" t="s">
        <v>1581</v>
      </c>
      <c r="AZ377" s="427" t="e">
        <f t="shared" ref="AZ377:AZ384" si="82">AX377/VLOOKUP(AN377,$D$18:$G$436,4,FALSE)</f>
        <v>#DIV/0!</v>
      </c>
      <c r="BA377" s="163"/>
    </row>
    <row r="378" spans="1:53" x14ac:dyDescent="0.25">
      <c r="A378" s="114" t="s">
        <v>995</v>
      </c>
      <c r="B378" s="76" t="s">
        <v>996</v>
      </c>
      <c r="C378" s="98" t="s">
        <v>1622</v>
      </c>
      <c r="D378" s="115" t="s">
        <v>63</v>
      </c>
      <c r="E378" s="115">
        <v>4.8936170212765962E-4</v>
      </c>
      <c r="F378" s="100"/>
      <c r="G378" s="108"/>
      <c r="H378" s="109" t="s">
        <v>1622</v>
      </c>
      <c r="I378" s="109" t="s">
        <v>63</v>
      </c>
      <c r="J378" s="109">
        <v>2.3404255319148937E-4</v>
      </c>
      <c r="K378" s="109"/>
      <c r="L378" s="109"/>
      <c r="M378" s="109" t="s">
        <v>1622</v>
      </c>
      <c r="N378" s="109" t="s">
        <v>63</v>
      </c>
      <c r="O378" s="110">
        <v>2.553191489361702E-4</v>
      </c>
      <c r="P378" s="111">
        <v>4.1666666666666664E-2</v>
      </c>
      <c r="Q378" s="110">
        <v>3</v>
      </c>
      <c r="R378" s="110">
        <v>2</v>
      </c>
      <c r="S378" s="110">
        <v>1</v>
      </c>
      <c r="T378" s="110">
        <v>8</v>
      </c>
      <c r="U378" s="110"/>
      <c r="V378" s="110">
        <v>2</v>
      </c>
      <c r="W378" s="110">
        <v>2</v>
      </c>
      <c r="X378" s="110">
        <v>3</v>
      </c>
      <c r="Y378" s="110">
        <v>0</v>
      </c>
      <c r="Z378" s="110">
        <v>0</v>
      </c>
      <c r="AA378" s="110"/>
      <c r="AB378" s="112">
        <v>7</v>
      </c>
      <c r="AC378" s="110"/>
      <c r="AD378" s="111">
        <v>0.14583333333333334</v>
      </c>
      <c r="AE378" s="110"/>
      <c r="AF378" s="112">
        <v>0</v>
      </c>
      <c r="AG378" s="106" t="e">
        <f t="shared" si="76"/>
        <v>#DIV/0!</v>
      </c>
      <c r="AH378" s="106"/>
      <c r="AI378" s="159" t="s">
        <v>1000</v>
      </c>
      <c r="AJ378" s="159" t="s">
        <v>1001</v>
      </c>
      <c r="AK378" s="159" t="s">
        <v>1582</v>
      </c>
      <c r="AL378" s="159"/>
      <c r="AM378" s="159"/>
      <c r="AN378" s="159" t="s">
        <v>0</v>
      </c>
      <c r="AO378" s="159"/>
      <c r="AP378" s="160">
        <v>50</v>
      </c>
      <c r="AQ378" s="160">
        <v>30</v>
      </c>
      <c r="AR378" s="160">
        <v>0</v>
      </c>
      <c r="AS378" s="160">
        <v>70</v>
      </c>
      <c r="AT378" s="161" t="e">
        <f t="shared" si="81"/>
        <v>#DIV/0!</v>
      </c>
      <c r="AU378" s="160">
        <v>10</v>
      </c>
      <c r="AV378" s="161" t="s">
        <v>1123</v>
      </c>
      <c r="AW378" s="161" t="s">
        <v>1123</v>
      </c>
      <c r="AX378" s="161" t="s">
        <v>1142</v>
      </c>
      <c r="AZ378" s="427" t="e">
        <f t="shared" si="82"/>
        <v>#DIV/0!</v>
      </c>
      <c r="BA378" s="163"/>
    </row>
    <row r="379" spans="1:53" x14ac:dyDescent="0.25">
      <c r="A379" s="114" t="s">
        <v>997</v>
      </c>
      <c r="B379" s="76" t="s">
        <v>998</v>
      </c>
      <c r="C379" s="98" t="s">
        <v>1623</v>
      </c>
      <c r="D379" s="115" t="s">
        <v>87</v>
      </c>
      <c r="E379" s="115">
        <v>2.1788990825688073E-4</v>
      </c>
      <c r="F379" s="100"/>
      <c r="G379" s="108"/>
      <c r="H379" s="109" t="s">
        <v>1623</v>
      </c>
      <c r="I379" s="109" t="s">
        <v>87</v>
      </c>
      <c r="J379" s="109">
        <v>1.8348623853211009E-4</v>
      </c>
      <c r="K379" s="109"/>
      <c r="L379" s="109"/>
      <c r="M379" s="109" t="s">
        <v>1623</v>
      </c>
      <c r="N379" s="109" t="s">
        <v>87</v>
      </c>
      <c r="O379" s="110">
        <v>3.4403669724770645E-5</v>
      </c>
      <c r="P379" s="111">
        <v>0.31578947368421051</v>
      </c>
      <c r="Q379" s="110">
        <v>3</v>
      </c>
      <c r="R379" s="110">
        <v>0</v>
      </c>
      <c r="S379" s="110">
        <v>1</v>
      </c>
      <c r="T379" s="110">
        <v>16</v>
      </c>
      <c r="U379" s="110"/>
      <c r="V379" s="110">
        <v>2</v>
      </c>
      <c r="W379" s="110">
        <v>18</v>
      </c>
      <c r="X379" s="110">
        <v>1</v>
      </c>
      <c r="Y379" s="110">
        <v>2</v>
      </c>
      <c r="Z379" s="110">
        <v>0</v>
      </c>
      <c r="AA379" s="110"/>
      <c r="AB379" s="112">
        <v>23</v>
      </c>
      <c r="AC379" s="110"/>
      <c r="AD379" s="111">
        <v>0.60526315789473684</v>
      </c>
      <c r="AE379" s="110"/>
      <c r="AF379" s="112">
        <v>0</v>
      </c>
      <c r="AG379" s="106" t="e">
        <f t="shared" si="76"/>
        <v>#DIV/0!</v>
      </c>
      <c r="AH379" s="106"/>
      <c r="AI379" s="159" t="s">
        <v>1002</v>
      </c>
      <c r="AJ379" s="159" t="s">
        <v>1003</v>
      </c>
      <c r="AK379" s="159" t="s">
        <v>1583</v>
      </c>
      <c r="AL379" s="159"/>
      <c r="AM379" s="159"/>
      <c r="AN379" s="159" t="s">
        <v>6</v>
      </c>
      <c r="AO379" s="159"/>
      <c r="AP379" s="161" t="s">
        <v>551</v>
      </c>
      <c r="AQ379" s="161" t="s">
        <v>551</v>
      </c>
      <c r="AR379" s="160">
        <v>0</v>
      </c>
      <c r="AS379" s="160">
        <v>400</v>
      </c>
      <c r="AT379" s="161" t="e">
        <f t="shared" si="81"/>
        <v>#DIV/0!</v>
      </c>
      <c r="AU379" s="161" t="s">
        <v>551</v>
      </c>
      <c r="AV379" s="161" t="s">
        <v>551</v>
      </c>
      <c r="AW379" s="161" t="s">
        <v>1123</v>
      </c>
      <c r="AX379" s="161" t="s">
        <v>1433</v>
      </c>
      <c r="AZ379" s="427" t="e">
        <f t="shared" si="82"/>
        <v>#DIV/0!</v>
      </c>
      <c r="BA379" s="163"/>
    </row>
    <row r="380" spans="1:53" x14ac:dyDescent="0.25">
      <c r="A380" s="76"/>
      <c r="B380" s="76"/>
      <c r="C380" s="98" t="s">
        <v>1624</v>
      </c>
      <c r="D380" s="98" t="s">
        <v>178</v>
      </c>
      <c r="E380" s="99">
        <v>5.2863436123348013E-4</v>
      </c>
      <c r="F380" s="100"/>
      <c r="G380" s="108"/>
      <c r="H380" s="109" t="s">
        <v>1624</v>
      </c>
      <c r="I380" s="109" t="s">
        <v>178</v>
      </c>
      <c r="J380" s="109">
        <v>4.6989720998531569E-4</v>
      </c>
      <c r="K380" s="109"/>
      <c r="L380" s="109"/>
      <c r="M380" s="109" t="s">
        <v>1624</v>
      </c>
      <c r="N380" s="109" t="s">
        <v>178</v>
      </c>
      <c r="O380" s="110">
        <v>5.8737151248164462E-5</v>
      </c>
      <c r="P380" s="111" t="s">
        <v>394</v>
      </c>
      <c r="Q380" s="110" t="s">
        <v>394</v>
      </c>
      <c r="R380" s="110" t="s">
        <v>394</v>
      </c>
      <c r="S380" s="110" t="s">
        <v>394</v>
      </c>
      <c r="T380" s="110" t="s">
        <v>394</v>
      </c>
      <c r="U380" s="110"/>
      <c r="V380" s="110" t="s">
        <v>394</v>
      </c>
      <c r="W380" s="110" t="s">
        <v>394</v>
      </c>
      <c r="X380" s="110" t="s">
        <v>394</v>
      </c>
      <c r="Y380" s="110" t="s">
        <v>394</v>
      </c>
      <c r="Z380" s="110" t="s">
        <v>394</v>
      </c>
      <c r="AA380" s="110"/>
      <c r="AB380" s="112" t="s">
        <v>394</v>
      </c>
      <c r="AC380" s="110"/>
      <c r="AD380" s="111" t="s">
        <v>394</v>
      </c>
      <c r="AE380" s="110"/>
      <c r="AF380" s="112" t="s">
        <v>394</v>
      </c>
      <c r="AG380" s="106" t="e">
        <f t="shared" si="76"/>
        <v>#VALUE!</v>
      </c>
      <c r="AH380" s="106"/>
      <c r="AI380" s="159" t="s">
        <v>1004</v>
      </c>
      <c r="AJ380" s="159" t="s">
        <v>1005</v>
      </c>
      <c r="AK380" s="159" t="s">
        <v>1584</v>
      </c>
      <c r="AL380" s="159"/>
      <c r="AM380" s="159"/>
      <c r="AN380" s="159" t="s">
        <v>60</v>
      </c>
      <c r="AO380" s="159"/>
      <c r="AP380" s="160">
        <v>230</v>
      </c>
      <c r="AQ380" s="160">
        <v>60</v>
      </c>
      <c r="AR380" s="160">
        <v>0</v>
      </c>
      <c r="AS380" s="160">
        <v>290</v>
      </c>
      <c r="AT380" s="161" t="e">
        <f t="shared" si="81"/>
        <v>#DIV/0!</v>
      </c>
      <c r="AU380" s="160">
        <v>300</v>
      </c>
      <c r="AV380" s="161" t="s">
        <v>1246</v>
      </c>
      <c r="AW380" s="161" t="s">
        <v>1123</v>
      </c>
      <c r="AX380" s="161" t="s">
        <v>1114</v>
      </c>
      <c r="AZ380" s="427" t="e">
        <f t="shared" si="82"/>
        <v>#DIV/0!</v>
      </c>
      <c r="BA380" s="163"/>
    </row>
    <row r="381" spans="1:53" x14ac:dyDescent="0.25">
      <c r="A381" s="96"/>
      <c r="B381" s="96">
        <v>45</v>
      </c>
      <c r="C381" s="98" t="s">
        <v>1625</v>
      </c>
      <c r="D381" s="97" t="s">
        <v>202</v>
      </c>
      <c r="E381" s="99">
        <v>5.9734513274336285E-4</v>
      </c>
      <c r="F381" s="100"/>
      <c r="G381" s="108"/>
      <c r="H381" s="109" t="s">
        <v>1625</v>
      </c>
      <c r="I381" s="109" t="s">
        <v>202</v>
      </c>
      <c r="J381" s="109">
        <v>5.3097345132743366E-4</v>
      </c>
      <c r="K381" s="109"/>
      <c r="L381" s="109"/>
      <c r="M381" s="109" t="s">
        <v>1625</v>
      </c>
      <c r="N381" s="109" t="s">
        <v>202</v>
      </c>
      <c r="O381" s="110">
        <v>4.424778761061947E-5</v>
      </c>
      <c r="P381" s="111" t="s">
        <v>394</v>
      </c>
      <c r="Q381" s="110" t="s">
        <v>394</v>
      </c>
      <c r="R381" s="110" t="s">
        <v>394</v>
      </c>
      <c r="S381" s="110" t="s">
        <v>394</v>
      </c>
      <c r="T381" s="110" t="s">
        <v>394</v>
      </c>
      <c r="U381" s="110"/>
      <c r="V381" s="110" t="s">
        <v>394</v>
      </c>
      <c r="W381" s="110" t="s">
        <v>394</v>
      </c>
      <c r="X381" s="110" t="s">
        <v>394</v>
      </c>
      <c r="Y381" s="110" t="s">
        <v>394</v>
      </c>
      <c r="Z381" s="110" t="s">
        <v>394</v>
      </c>
      <c r="AA381" s="110"/>
      <c r="AB381" s="112" t="s">
        <v>394</v>
      </c>
      <c r="AC381" s="110"/>
      <c r="AD381" s="111" t="s">
        <v>394</v>
      </c>
      <c r="AE381" s="110"/>
      <c r="AF381" s="112" t="s">
        <v>394</v>
      </c>
      <c r="AG381" s="106" t="e">
        <f t="shared" si="76"/>
        <v>#VALUE!</v>
      </c>
      <c r="AH381" s="106"/>
      <c r="AI381" s="159" t="s">
        <v>1006</v>
      </c>
      <c r="AJ381" s="159" t="s">
        <v>1007</v>
      </c>
      <c r="AK381" s="159" t="s">
        <v>1585</v>
      </c>
      <c r="AL381" s="159"/>
      <c r="AM381" s="159"/>
      <c r="AN381" s="159" t="s">
        <v>72</v>
      </c>
      <c r="AO381" s="159"/>
      <c r="AP381" s="160">
        <v>230</v>
      </c>
      <c r="AQ381" s="160">
        <v>70</v>
      </c>
      <c r="AR381" s="160">
        <v>0</v>
      </c>
      <c r="AS381" s="160">
        <v>300</v>
      </c>
      <c r="AT381" s="161" t="e">
        <f t="shared" si="81"/>
        <v>#DIV/0!</v>
      </c>
      <c r="AU381" s="160">
        <v>320</v>
      </c>
      <c r="AV381" s="161" t="s">
        <v>1138</v>
      </c>
      <c r="AW381" s="161" t="s">
        <v>1123</v>
      </c>
      <c r="AX381" s="161" t="s">
        <v>1424</v>
      </c>
      <c r="AZ381" s="427" t="e">
        <f t="shared" si="82"/>
        <v>#DIV/0!</v>
      </c>
      <c r="BA381" s="163"/>
    </row>
    <row r="382" spans="1:53" x14ac:dyDescent="0.25">
      <c r="A382" s="114" t="s">
        <v>1000</v>
      </c>
      <c r="B382" s="76" t="s">
        <v>1001</v>
      </c>
      <c r="C382" s="98" t="s">
        <v>1626</v>
      </c>
      <c r="D382" s="115" t="s">
        <v>301</v>
      </c>
      <c r="E382" s="115">
        <v>7.0050761421319794E-4</v>
      </c>
      <c r="F382" s="100"/>
      <c r="G382" s="108"/>
      <c r="H382" s="109" t="s">
        <v>1626</v>
      </c>
      <c r="I382" s="109" t="s">
        <v>301</v>
      </c>
      <c r="J382" s="109">
        <v>3.0456852791878173E-4</v>
      </c>
      <c r="K382" s="109"/>
      <c r="L382" s="109"/>
      <c r="M382" s="109" t="s">
        <v>1626</v>
      </c>
      <c r="N382" s="109" t="s">
        <v>301</v>
      </c>
      <c r="O382" s="110">
        <v>3.9593908629441627E-4</v>
      </c>
      <c r="P382" s="111">
        <v>2.7307692307692308</v>
      </c>
      <c r="Q382" s="110">
        <v>7</v>
      </c>
      <c r="R382" s="110">
        <v>13</v>
      </c>
      <c r="S382" s="110">
        <v>13</v>
      </c>
      <c r="T382" s="110">
        <v>104</v>
      </c>
      <c r="U382" s="110"/>
      <c r="V382" s="110">
        <v>3</v>
      </c>
      <c r="W382" s="110">
        <v>0</v>
      </c>
      <c r="X382" s="110">
        <v>24</v>
      </c>
      <c r="Y382" s="110">
        <v>57</v>
      </c>
      <c r="Z382" s="110">
        <v>12</v>
      </c>
      <c r="AA382" s="110"/>
      <c r="AB382" s="112">
        <v>96</v>
      </c>
      <c r="AC382" s="110"/>
      <c r="AD382" s="111">
        <v>3.6923076923076925</v>
      </c>
      <c r="AE382" s="110"/>
      <c r="AF382" s="112">
        <v>1</v>
      </c>
      <c r="AG382" s="106" t="e">
        <f t="shared" si="76"/>
        <v>#DIV/0!</v>
      </c>
      <c r="AH382" s="106"/>
      <c r="AI382" s="159" t="s">
        <v>1008</v>
      </c>
      <c r="AJ382" s="159" t="s">
        <v>1009</v>
      </c>
      <c r="AK382" s="159" t="s">
        <v>1586</v>
      </c>
      <c r="AL382" s="159"/>
      <c r="AM382" s="159"/>
      <c r="AN382" s="159" t="s">
        <v>134</v>
      </c>
      <c r="AO382" s="159"/>
      <c r="AP382" s="160">
        <v>140</v>
      </c>
      <c r="AQ382" s="160">
        <v>30</v>
      </c>
      <c r="AR382" s="160">
        <v>0</v>
      </c>
      <c r="AS382" s="160">
        <v>170</v>
      </c>
      <c r="AT382" s="161" t="e">
        <f t="shared" si="81"/>
        <v>#DIV/0!</v>
      </c>
      <c r="AU382" s="160">
        <v>240</v>
      </c>
      <c r="AV382" s="161" t="s">
        <v>1199</v>
      </c>
      <c r="AW382" s="161" t="s">
        <v>1123</v>
      </c>
      <c r="AX382" s="161" t="s">
        <v>1193</v>
      </c>
      <c r="AZ382" s="427" t="e">
        <f t="shared" si="82"/>
        <v>#DIV/0!</v>
      </c>
      <c r="BA382" s="163"/>
    </row>
    <row r="383" spans="1:53" x14ac:dyDescent="0.25">
      <c r="A383" s="114" t="s">
        <v>1002</v>
      </c>
      <c r="B383" s="76" t="s">
        <v>1003</v>
      </c>
      <c r="C383" s="98" t="s">
        <v>1627</v>
      </c>
      <c r="D383" s="115" t="s">
        <v>307</v>
      </c>
      <c r="E383" s="115">
        <v>5.9999999999999995E-4</v>
      </c>
      <c r="F383" s="100"/>
      <c r="G383" s="108"/>
      <c r="H383" s="109" t="s">
        <v>1627</v>
      </c>
      <c r="I383" s="109" t="s">
        <v>307</v>
      </c>
      <c r="J383" s="109">
        <v>5.9999999999999995E-4</v>
      </c>
      <c r="K383" s="109"/>
      <c r="L383" s="109"/>
      <c r="M383" s="109" t="s">
        <v>1627</v>
      </c>
      <c r="N383" s="109" t="s">
        <v>307</v>
      </c>
      <c r="O383" s="110">
        <v>0</v>
      </c>
      <c r="P383" s="111">
        <v>0.78787878787878785</v>
      </c>
      <c r="Q383" s="110">
        <v>24</v>
      </c>
      <c r="R383" s="110">
        <v>67</v>
      </c>
      <c r="S383" s="110">
        <v>108</v>
      </c>
      <c r="T383" s="110">
        <v>251</v>
      </c>
      <c r="U383" s="110"/>
      <c r="V383" s="110">
        <v>9</v>
      </c>
      <c r="W383" s="110">
        <v>33</v>
      </c>
      <c r="X383" s="110">
        <v>4</v>
      </c>
      <c r="Y383" s="110">
        <v>26</v>
      </c>
      <c r="Z383" s="110">
        <v>0</v>
      </c>
      <c r="AA383" s="110"/>
      <c r="AB383" s="112">
        <v>72</v>
      </c>
      <c r="AC383" s="110"/>
      <c r="AD383" s="111">
        <v>1.0909090909090908</v>
      </c>
      <c r="AE383" s="110"/>
      <c r="AF383" s="112">
        <v>0</v>
      </c>
      <c r="AG383" s="106" t="e">
        <f t="shared" si="76"/>
        <v>#DIV/0!</v>
      </c>
      <c r="AH383" s="106"/>
      <c r="AI383" s="159" t="s">
        <v>1010</v>
      </c>
      <c r="AJ383" s="159" t="s">
        <v>1011</v>
      </c>
      <c r="AK383" s="159" t="s">
        <v>1587</v>
      </c>
      <c r="AL383" s="159"/>
      <c r="AM383" s="159"/>
      <c r="AN383" s="159" t="s">
        <v>168</v>
      </c>
      <c r="AO383" s="159"/>
      <c r="AP383" s="160">
        <v>200</v>
      </c>
      <c r="AQ383" s="160">
        <v>60</v>
      </c>
      <c r="AR383" s="160">
        <v>0</v>
      </c>
      <c r="AS383" s="160">
        <v>260</v>
      </c>
      <c r="AT383" s="161" t="e">
        <f t="shared" si="81"/>
        <v>#DIV/0!</v>
      </c>
      <c r="AU383" s="160">
        <v>340</v>
      </c>
      <c r="AV383" s="161" t="s">
        <v>1135</v>
      </c>
      <c r="AW383" s="161" t="s">
        <v>1123</v>
      </c>
      <c r="AX383" s="161" t="s">
        <v>1191</v>
      </c>
      <c r="AZ383" s="427" t="e">
        <f t="shared" si="82"/>
        <v>#DIV/0!</v>
      </c>
      <c r="BA383" s="163"/>
    </row>
    <row r="384" spans="1:53" x14ac:dyDescent="0.25">
      <c r="A384" s="114" t="s">
        <v>1004</v>
      </c>
      <c r="B384" s="76" t="s">
        <v>1005</v>
      </c>
      <c r="C384" s="98" t="s">
        <v>1629</v>
      </c>
      <c r="D384" s="115" t="s">
        <v>1069</v>
      </c>
      <c r="E384" s="115">
        <v>1.7511912865895167E-3</v>
      </c>
      <c r="F384" s="100"/>
      <c r="G384" s="108"/>
      <c r="H384" s="109" t="s">
        <v>1629</v>
      </c>
      <c r="I384" s="109" t="s">
        <v>1069</v>
      </c>
      <c r="J384" s="109">
        <v>8.6623553437712732E-4</v>
      </c>
      <c r="K384" s="109"/>
      <c r="L384" s="109"/>
      <c r="M384" s="109" t="s">
        <v>1629</v>
      </c>
      <c r="N384" s="109" t="s">
        <v>1069</v>
      </c>
      <c r="O384" s="110">
        <v>8.8665759019741319E-4</v>
      </c>
      <c r="P384" s="111">
        <v>0.91666666666666663</v>
      </c>
      <c r="Q384" s="110">
        <v>3</v>
      </c>
      <c r="R384" s="110">
        <v>79</v>
      </c>
      <c r="S384" s="110">
        <v>53</v>
      </c>
      <c r="T384" s="110">
        <v>179</v>
      </c>
      <c r="U384" s="110"/>
      <c r="V384" s="110">
        <v>1</v>
      </c>
      <c r="W384" s="110">
        <v>33</v>
      </c>
      <c r="X384" s="110">
        <v>0</v>
      </c>
      <c r="Y384" s="110">
        <v>0</v>
      </c>
      <c r="Z384" s="110">
        <v>0</v>
      </c>
      <c r="AA384" s="110"/>
      <c r="AB384" s="112">
        <v>34</v>
      </c>
      <c r="AC384" s="110"/>
      <c r="AD384" s="111">
        <v>0.70833333333333337</v>
      </c>
      <c r="AE384" s="110"/>
      <c r="AF384" s="112">
        <v>6</v>
      </c>
      <c r="AG384" s="106" t="e">
        <f t="shared" si="76"/>
        <v>#DIV/0!</v>
      </c>
      <c r="AH384" s="106"/>
      <c r="AI384" s="159" t="s">
        <v>1012</v>
      </c>
      <c r="AJ384" s="159" t="s">
        <v>1013</v>
      </c>
      <c r="AK384" s="159" t="s">
        <v>1588</v>
      </c>
      <c r="AL384" s="159"/>
      <c r="AM384" s="159"/>
      <c r="AN384" s="159" t="s">
        <v>316</v>
      </c>
      <c r="AO384" s="159"/>
      <c r="AP384" s="160">
        <v>40</v>
      </c>
      <c r="AQ384" s="160">
        <v>30</v>
      </c>
      <c r="AR384" s="160">
        <v>0</v>
      </c>
      <c r="AS384" s="160">
        <v>70</v>
      </c>
      <c r="AT384" s="161" t="e">
        <f t="shared" si="81"/>
        <v>#DIV/0!</v>
      </c>
      <c r="AU384" s="160">
        <v>130</v>
      </c>
      <c r="AV384" s="161" t="s">
        <v>1173</v>
      </c>
      <c r="AW384" s="161" t="s">
        <v>1123</v>
      </c>
      <c r="AX384" s="161" t="s">
        <v>1224</v>
      </c>
      <c r="AZ384" s="427" t="e">
        <f t="shared" si="82"/>
        <v>#DIV/0!</v>
      </c>
      <c r="BA384" s="163"/>
    </row>
    <row r="385" spans="1:53" x14ac:dyDescent="0.25">
      <c r="A385" s="114" t="s">
        <v>1006</v>
      </c>
      <c r="B385" s="76" t="s">
        <v>1007</v>
      </c>
      <c r="C385" s="98" t="s">
        <v>1630</v>
      </c>
      <c r="D385" s="115" t="s">
        <v>56</v>
      </c>
      <c r="E385" s="115">
        <v>3.0884955752212388E-3</v>
      </c>
      <c r="F385" s="100"/>
      <c r="G385" s="108"/>
      <c r="H385" s="109" t="s">
        <v>1630</v>
      </c>
      <c r="I385" s="109" t="s">
        <v>56</v>
      </c>
      <c r="J385" s="109">
        <v>1.3097345132743363E-3</v>
      </c>
      <c r="K385" s="109"/>
      <c r="L385" s="109"/>
      <c r="M385" s="109" t="s">
        <v>1630</v>
      </c>
      <c r="N385" s="109" t="s">
        <v>56</v>
      </c>
      <c r="O385" s="110">
        <v>1.7876106194690264E-3</v>
      </c>
      <c r="P385" s="111">
        <v>2.024390243902439</v>
      </c>
      <c r="Q385" s="110">
        <v>35</v>
      </c>
      <c r="R385" s="110">
        <v>52</v>
      </c>
      <c r="S385" s="110">
        <v>34</v>
      </c>
      <c r="T385" s="110">
        <v>204</v>
      </c>
      <c r="U385" s="110"/>
      <c r="V385" s="110">
        <v>0</v>
      </c>
      <c r="W385" s="110">
        <v>50</v>
      </c>
      <c r="X385" s="110">
        <v>44</v>
      </c>
      <c r="Y385" s="110">
        <v>34</v>
      </c>
      <c r="Z385" s="110">
        <v>10</v>
      </c>
      <c r="AA385" s="110"/>
      <c r="AB385" s="112">
        <v>138</v>
      </c>
      <c r="AC385" s="110"/>
      <c r="AD385" s="111">
        <v>3.3658536585365852</v>
      </c>
      <c r="AE385" s="110"/>
      <c r="AF385" s="112">
        <v>0</v>
      </c>
      <c r="AG385" s="106" t="e">
        <f t="shared" si="76"/>
        <v>#DIV/0!</v>
      </c>
      <c r="AH385" s="106"/>
      <c r="AI385" s="159"/>
      <c r="AJ385" s="159"/>
      <c r="AK385" s="159"/>
      <c r="AL385" s="159"/>
      <c r="AM385" s="159"/>
      <c r="AN385" s="159"/>
      <c r="AO385" s="159"/>
      <c r="AP385" s="161"/>
      <c r="AQ385" s="161"/>
      <c r="AR385" s="161"/>
      <c r="AS385" s="161"/>
      <c r="AT385" s="161"/>
      <c r="AU385" s="161"/>
      <c r="AV385" s="162" t="s">
        <v>394</v>
      </c>
      <c r="AW385" s="162" t="s">
        <v>394</v>
      </c>
      <c r="AX385" s="162" t="s">
        <v>394</v>
      </c>
      <c r="BA385" s="163"/>
    </row>
    <row r="386" spans="1:53" x14ac:dyDescent="0.25">
      <c r="A386" s="114" t="s">
        <v>1008</v>
      </c>
      <c r="B386" s="76" t="s">
        <v>1009</v>
      </c>
      <c r="C386" s="98" t="s">
        <v>1631</v>
      </c>
      <c r="D386" s="115" t="s">
        <v>69</v>
      </c>
      <c r="E386" s="115">
        <v>1.8795180722891566E-3</v>
      </c>
      <c r="F386" s="100"/>
      <c r="G386" s="108"/>
      <c r="H386" s="109" t="s">
        <v>1631</v>
      </c>
      <c r="I386" s="109" t="s">
        <v>69</v>
      </c>
      <c r="J386" s="109">
        <v>1.108433734939759E-3</v>
      </c>
      <c r="K386" s="109"/>
      <c r="L386" s="109"/>
      <c r="M386" s="109" t="s">
        <v>1631</v>
      </c>
      <c r="N386" s="109" t="s">
        <v>69</v>
      </c>
      <c r="O386" s="110">
        <v>7.7108433734939755E-4</v>
      </c>
      <c r="P386" s="111">
        <v>1.6851851851851851</v>
      </c>
      <c r="Q386" s="110">
        <v>13</v>
      </c>
      <c r="R386" s="110">
        <v>85</v>
      </c>
      <c r="S386" s="110">
        <v>45</v>
      </c>
      <c r="T386" s="110">
        <v>234</v>
      </c>
      <c r="U386" s="110"/>
      <c r="V386" s="110">
        <v>2</v>
      </c>
      <c r="W386" s="110">
        <v>0</v>
      </c>
      <c r="X386" s="110">
        <v>42</v>
      </c>
      <c r="Y386" s="110">
        <v>4</v>
      </c>
      <c r="Z386" s="110">
        <v>0</v>
      </c>
      <c r="AA386" s="110"/>
      <c r="AB386" s="112">
        <v>48</v>
      </c>
      <c r="AC386" s="110"/>
      <c r="AD386" s="111">
        <v>0.88888888888888884</v>
      </c>
      <c r="AE386" s="110"/>
      <c r="AF386" s="112">
        <v>0</v>
      </c>
      <c r="AG386" s="106" t="e">
        <f t="shared" si="76"/>
        <v>#DIV/0!</v>
      </c>
      <c r="AH386" s="106"/>
      <c r="AI386" s="159"/>
      <c r="AJ386" s="159"/>
      <c r="AK386" s="159"/>
      <c r="AL386" s="159"/>
      <c r="AM386" s="159"/>
      <c r="AN386" s="159"/>
      <c r="AO386" s="159"/>
      <c r="AP386" s="161"/>
      <c r="AQ386" s="161"/>
      <c r="AR386" s="161"/>
      <c r="AS386" s="161"/>
      <c r="AT386" s="161"/>
      <c r="AU386" s="161"/>
      <c r="AV386" s="162" t="s">
        <v>394</v>
      </c>
      <c r="AW386" s="162" t="s">
        <v>394</v>
      </c>
      <c r="AX386" s="162" t="s">
        <v>394</v>
      </c>
      <c r="BA386" s="163"/>
    </row>
    <row r="387" spans="1:53" x14ac:dyDescent="0.25">
      <c r="A387" s="114" t="s">
        <v>1010</v>
      </c>
      <c r="B387" s="76" t="s">
        <v>1011</v>
      </c>
      <c r="C387" s="98" t="s">
        <v>1632</v>
      </c>
      <c r="D387" s="115" t="s">
        <v>106</v>
      </c>
      <c r="E387" s="115">
        <v>5.6029232643118145E-4</v>
      </c>
      <c r="F387" s="100"/>
      <c r="G387" s="108"/>
      <c r="H387" s="109" t="s">
        <v>1632</v>
      </c>
      <c r="I387" s="109" t="s">
        <v>106</v>
      </c>
      <c r="J387" s="109">
        <v>4.0194884287454323E-4</v>
      </c>
      <c r="K387" s="109"/>
      <c r="L387" s="109"/>
      <c r="M387" s="109" t="s">
        <v>1632</v>
      </c>
      <c r="N387" s="109" t="s">
        <v>106</v>
      </c>
      <c r="O387" s="110">
        <v>1.5834348355663825E-4</v>
      </c>
      <c r="P387" s="111">
        <v>0.60377358490566035</v>
      </c>
      <c r="Q387" s="110">
        <v>22</v>
      </c>
      <c r="R387" s="110">
        <v>13</v>
      </c>
      <c r="S387" s="110">
        <v>7</v>
      </c>
      <c r="T387" s="110">
        <v>74</v>
      </c>
      <c r="U387" s="110"/>
      <c r="V387" s="110">
        <v>9</v>
      </c>
      <c r="W387" s="110">
        <v>0</v>
      </c>
      <c r="X387" s="110">
        <v>16</v>
      </c>
      <c r="Y387" s="110">
        <v>0</v>
      </c>
      <c r="Z387" s="110">
        <v>0</v>
      </c>
      <c r="AA387" s="110"/>
      <c r="AB387" s="112">
        <v>25</v>
      </c>
      <c r="AC387" s="110"/>
      <c r="AD387" s="111">
        <v>0.47169811320754718</v>
      </c>
      <c r="AE387" s="110"/>
      <c r="AF387" s="112">
        <v>2</v>
      </c>
      <c r="AG387" s="106" t="e">
        <f t="shared" si="76"/>
        <v>#DIV/0!</v>
      </c>
      <c r="AH387" s="106"/>
      <c r="AI387" s="159"/>
      <c r="AJ387" s="159" t="s">
        <v>1014</v>
      </c>
      <c r="AK387" s="159" t="s">
        <v>1589</v>
      </c>
      <c r="AL387" s="159" t="s">
        <v>1590</v>
      </c>
      <c r="AM387" s="159"/>
      <c r="AN387" s="159"/>
      <c r="AO387" s="159"/>
      <c r="AP387" s="160">
        <v>9650</v>
      </c>
      <c r="AQ387" s="160">
        <v>3060</v>
      </c>
      <c r="AR387" s="160">
        <v>70</v>
      </c>
      <c r="AS387" s="160">
        <v>12780</v>
      </c>
      <c r="AT387" s="161" t="e">
        <f t="shared" ref="AT387" si="83">AS387/VLOOKUP(AN387,$D$18:$G$436,4,FALSE)</f>
        <v>#N/A</v>
      </c>
      <c r="AU387" s="160">
        <v>11730</v>
      </c>
      <c r="AV387" s="161" t="s">
        <v>1591</v>
      </c>
      <c r="AW387" s="161" t="s">
        <v>1280</v>
      </c>
      <c r="AX387" s="161" t="s">
        <v>1592</v>
      </c>
      <c r="AZ387" s="427" t="e">
        <f>AX387/VLOOKUP(AN387,$D$18:$G$436,4,FALSE)</f>
        <v>#N/A</v>
      </c>
      <c r="BA387" s="163"/>
    </row>
    <row r="388" spans="1:53" x14ac:dyDescent="0.25">
      <c r="A388" s="114" t="s">
        <v>1012</v>
      </c>
      <c r="B388" s="76" t="s">
        <v>1013</v>
      </c>
      <c r="C388" s="98" t="s">
        <v>1633</v>
      </c>
      <c r="D388" s="115" t="s">
        <v>110</v>
      </c>
      <c r="E388" s="115">
        <v>2.3310810810810811E-3</v>
      </c>
      <c r="F388" s="100"/>
      <c r="G388" s="108"/>
      <c r="H388" s="109" t="s">
        <v>1633</v>
      </c>
      <c r="I388" s="109" t="s">
        <v>110</v>
      </c>
      <c r="J388" s="109">
        <v>9.8817567567567577E-4</v>
      </c>
      <c r="K388" s="109"/>
      <c r="L388" s="109"/>
      <c r="M388" s="109" t="s">
        <v>1633</v>
      </c>
      <c r="N388" s="109" t="s">
        <v>110</v>
      </c>
      <c r="O388" s="110">
        <v>1.3429054054054053E-3</v>
      </c>
      <c r="P388" s="111">
        <v>0.37777777777777777</v>
      </c>
      <c r="Q388" s="110">
        <v>1</v>
      </c>
      <c r="R388" s="110">
        <v>1</v>
      </c>
      <c r="S388" s="110">
        <v>11</v>
      </c>
      <c r="T388" s="110">
        <v>30</v>
      </c>
      <c r="U388" s="110"/>
      <c r="V388" s="110">
        <v>2</v>
      </c>
      <c r="W388" s="110">
        <v>0</v>
      </c>
      <c r="X388" s="110">
        <v>17</v>
      </c>
      <c r="Y388" s="110">
        <v>1</v>
      </c>
      <c r="Z388" s="110">
        <v>7</v>
      </c>
      <c r="AA388" s="110"/>
      <c r="AB388" s="112">
        <v>27</v>
      </c>
      <c r="AC388" s="110"/>
      <c r="AD388" s="111">
        <v>0.6</v>
      </c>
      <c r="AE388" s="110"/>
      <c r="AF388" s="112">
        <v>0</v>
      </c>
      <c r="AG388" s="106" t="e">
        <f t="shared" si="76"/>
        <v>#DIV/0!</v>
      </c>
      <c r="AH388" s="106"/>
      <c r="AI388" s="159"/>
      <c r="AJ388" s="159"/>
      <c r="AK388" s="159"/>
      <c r="AL388" s="159"/>
      <c r="AM388" s="159"/>
      <c r="AN388" s="159"/>
      <c r="AO388" s="159"/>
      <c r="AP388" s="161"/>
      <c r="AQ388" s="161"/>
      <c r="AR388" s="161"/>
      <c r="AS388" s="161"/>
      <c r="AT388" s="161"/>
      <c r="AU388" s="161"/>
      <c r="AV388" s="162" t="s">
        <v>394</v>
      </c>
      <c r="AW388" s="162" t="s">
        <v>394</v>
      </c>
      <c r="AX388" s="162" t="s">
        <v>394</v>
      </c>
      <c r="BA388" s="163"/>
    </row>
    <row r="389" spans="1:53" x14ac:dyDescent="0.25">
      <c r="A389" s="113"/>
      <c r="B389" s="76"/>
      <c r="C389" s="98" t="s">
        <v>1635</v>
      </c>
      <c r="D389" s="98" t="s">
        <v>260</v>
      </c>
      <c r="E389" s="99">
        <v>7.2710951526032321E-4</v>
      </c>
      <c r="F389" s="100"/>
      <c r="G389" s="108"/>
      <c r="H389" s="109" t="s">
        <v>1635</v>
      </c>
      <c r="I389" s="109" t="s">
        <v>260</v>
      </c>
      <c r="J389" s="109">
        <v>4.3087971274685818E-4</v>
      </c>
      <c r="K389" s="109"/>
      <c r="L389" s="109"/>
      <c r="M389" s="109" t="s">
        <v>1635</v>
      </c>
      <c r="N389" s="109" t="s">
        <v>260</v>
      </c>
      <c r="O389" s="110">
        <v>2.9622980251346498E-4</v>
      </c>
      <c r="P389" s="111" t="s">
        <v>394</v>
      </c>
      <c r="Q389" s="110" t="s">
        <v>394</v>
      </c>
      <c r="R389" s="110" t="s">
        <v>394</v>
      </c>
      <c r="S389" s="110" t="s">
        <v>394</v>
      </c>
      <c r="T389" s="110" t="s">
        <v>394</v>
      </c>
      <c r="U389" s="110"/>
      <c r="V389" s="110" t="s">
        <v>394</v>
      </c>
      <c r="W389" s="110" t="s">
        <v>394</v>
      </c>
      <c r="X389" s="110" t="s">
        <v>394</v>
      </c>
      <c r="Y389" s="110" t="s">
        <v>394</v>
      </c>
      <c r="Z389" s="110" t="s">
        <v>394</v>
      </c>
      <c r="AA389" s="110"/>
      <c r="AB389" s="112" t="s">
        <v>394</v>
      </c>
      <c r="AC389" s="110"/>
      <c r="AD389" s="111" t="s">
        <v>394</v>
      </c>
      <c r="AE389" s="110"/>
      <c r="AF389" s="112" t="s">
        <v>394</v>
      </c>
      <c r="AG389" s="106" t="e">
        <f t="shared" si="76"/>
        <v>#VALUE!</v>
      </c>
      <c r="AH389" s="106"/>
      <c r="AI389" s="159" t="s">
        <v>1016</v>
      </c>
      <c r="AJ389" s="159" t="s">
        <v>1017</v>
      </c>
      <c r="AK389" s="159" t="s">
        <v>1593</v>
      </c>
      <c r="AL389" s="159"/>
      <c r="AM389" s="159"/>
      <c r="AN389" s="159" t="s">
        <v>21</v>
      </c>
      <c r="AO389" s="159"/>
      <c r="AP389" s="160">
        <v>160</v>
      </c>
      <c r="AQ389" s="160">
        <v>60</v>
      </c>
      <c r="AR389" s="160">
        <v>0</v>
      </c>
      <c r="AS389" s="160">
        <v>220</v>
      </c>
      <c r="AT389" s="161" t="e">
        <f t="shared" ref="AT389:AT400" si="84">AS389/VLOOKUP(AN389,$D$18:$G$436,4,FALSE)</f>
        <v>#DIV/0!</v>
      </c>
      <c r="AU389" s="160">
        <v>190</v>
      </c>
      <c r="AV389" s="161" t="s">
        <v>1163</v>
      </c>
      <c r="AW389" s="161" t="s">
        <v>1123</v>
      </c>
      <c r="AX389" s="161" t="s">
        <v>1286</v>
      </c>
      <c r="AZ389" s="427" t="e">
        <f t="shared" ref="AZ389:AZ400" si="85">AX389/VLOOKUP(AN389,$D$18:$G$436,4,FALSE)</f>
        <v>#DIV/0!</v>
      </c>
      <c r="BA389" s="163"/>
    </row>
    <row r="390" spans="1:53" x14ac:dyDescent="0.25">
      <c r="A390" s="95">
        <v>7</v>
      </c>
      <c r="B390" s="96" t="s">
        <v>1014</v>
      </c>
      <c r="C390" s="97" t="s">
        <v>1636</v>
      </c>
      <c r="D390" s="98" t="s">
        <v>275</v>
      </c>
      <c r="E390" s="99">
        <v>1.5162907268170425E-3</v>
      </c>
      <c r="F390" s="100"/>
      <c r="G390" s="101"/>
      <c r="H390" s="102" t="s">
        <v>1636</v>
      </c>
      <c r="I390" s="102" t="s">
        <v>275</v>
      </c>
      <c r="J390" s="102">
        <v>8.8972431077694232E-4</v>
      </c>
      <c r="K390" s="102"/>
      <c r="L390" s="102"/>
      <c r="M390" s="102" t="s">
        <v>1636</v>
      </c>
      <c r="N390" s="102" t="s">
        <v>275</v>
      </c>
      <c r="O390" s="103">
        <v>6.2656641604010022E-4</v>
      </c>
      <c r="P390" s="104">
        <v>1.3478064224332882</v>
      </c>
      <c r="Q390" s="103">
        <v>450</v>
      </c>
      <c r="R390" s="103">
        <v>520</v>
      </c>
      <c r="S390" s="103">
        <v>1610</v>
      </c>
      <c r="T390" s="103">
        <v>5570</v>
      </c>
      <c r="U390" s="103"/>
      <c r="V390" s="103">
        <v>230</v>
      </c>
      <c r="W390" s="103">
        <v>290</v>
      </c>
      <c r="X390" s="103">
        <v>520</v>
      </c>
      <c r="Y390" s="103">
        <v>840</v>
      </c>
      <c r="Z390" s="103">
        <v>260</v>
      </c>
      <c r="AA390" s="103"/>
      <c r="AB390" s="105">
        <v>2130</v>
      </c>
      <c r="AC390" s="103"/>
      <c r="AD390" s="104">
        <v>0.96336499321573943</v>
      </c>
      <c r="AE390" s="103"/>
      <c r="AF390" s="105">
        <v>260</v>
      </c>
      <c r="AG390" s="106" t="e">
        <f t="shared" si="76"/>
        <v>#DIV/0!</v>
      </c>
      <c r="AH390" s="106"/>
      <c r="AI390" s="159" t="s">
        <v>1018</v>
      </c>
      <c r="AJ390" s="159" t="s">
        <v>1019</v>
      </c>
      <c r="AK390" s="159" t="s">
        <v>1594</v>
      </c>
      <c r="AL390" s="159"/>
      <c r="AM390" s="159"/>
      <c r="AN390" s="159" t="s">
        <v>31</v>
      </c>
      <c r="AO390" s="159"/>
      <c r="AP390" s="160">
        <v>360</v>
      </c>
      <c r="AQ390" s="160">
        <v>10</v>
      </c>
      <c r="AR390" s="160">
        <v>0</v>
      </c>
      <c r="AS390" s="160">
        <v>370</v>
      </c>
      <c r="AT390" s="161" t="e">
        <f t="shared" si="84"/>
        <v>#DIV/0!</v>
      </c>
      <c r="AU390" s="160">
        <v>550</v>
      </c>
      <c r="AV390" s="161" t="s">
        <v>1142</v>
      </c>
      <c r="AW390" s="161" t="s">
        <v>1123</v>
      </c>
      <c r="AX390" s="161" t="s">
        <v>1384</v>
      </c>
      <c r="AZ390" s="427" t="e">
        <f t="shared" si="85"/>
        <v>#DIV/0!</v>
      </c>
      <c r="BA390" s="163"/>
    </row>
    <row r="391" spans="1:53" x14ac:dyDescent="0.25">
      <c r="A391" s="76"/>
      <c r="B391" s="76"/>
      <c r="C391" s="98" t="s">
        <v>1637</v>
      </c>
      <c r="D391" s="98" t="s">
        <v>335</v>
      </c>
      <c r="E391" s="99">
        <v>1.2782956058588549E-3</v>
      </c>
      <c r="F391" s="100"/>
      <c r="G391" s="108"/>
      <c r="H391" s="109" t="s">
        <v>1637</v>
      </c>
      <c r="I391" s="109" t="s">
        <v>335</v>
      </c>
      <c r="J391" s="109">
        <v>8.5029484496861323E-4</v>
      </c>
      <c r="K391" s="109"/>
      <c r="L391" s="109"/>
      <c r="M391" s="109" t="s">
        <v>1637</v>
      </c>
      <c r="N391" s="109" t="s">
        <v>335</v>
      </c>
      <c r="O391" s="110">
        <v>4.299029864941982E-4</v>
      </c>
      <c r="P391" s="111" t="s">
        <v>394</v>
      </c>
      <c r="Q391" s="110" t="s">
        <v>394</v>
      </c>
      <c r="R391" s="110" t="s">
        <v>394</v>
      </c>
      <c r="S391" s="110" t="s">
        <v>394</v>
      </c>
      <c r="T391" s="110" t="s">
        <v>394</v>
      </c>
      <c r="U391" s="110"/>
      <c r="V391" s="110" t="s">
        <v>394</v>
      </c>
      <c r="W391" s="110" t="s">
        <v>394</v>
      </c>
      <c r="X391" s="110" t="s">
        <v>394</v>
      </c>
      <c r="Y391" s="110" t="s">
        <v>394</v>
      </c>
      <c r="Z391" s="110" t="s">
        <v>394</v>
      </c>
      <c r="AA391" s="110"/>
      <c r="AB391" s="112" t="s">
        <v>394</v>
      </c>
      <c r="AC391" s="110"/>
      <c r="AD391" s="111" t="s">
        <v>394</v>
      </c>
      <c r="AE391" s="110"/>
      <c r="AF391" s="112" t="s">
        <v>394</v>
      </c>
      <c r="AG391" s="106" t="e">
        <f t="shared" si="76"/>
        <v>#VALUE!</v>
      </c>
      <c r="AH391" s="106"/>
      <c r="AI391" s="159" t="s">
        <v>1020</v>
      </c>
      <c r="AJ391" s="159" t="s">
        <v>1021</v>
      </c>
      <c r="AK391" s="159" t="s">
        <v>1595</v>
      </c>
      <c r="AL391" s="159"/>
      <c r="AM391" s="159"/>
      <c r="AN391" s="159" t="s">
        <v>1802</v>
      </c>
      <c r="AO391" s="159"/>
      <c r="AP391" s="161" t="s">
        <v>551</v>
      </c>
      <c r="AQ391" s="161" t="s">
        <v>551</v>
      </c>
      <c r="AR391" s="161" t="s">
        <v>551</v>
      </c>
      <c r="AS391" s="161" t="s">
        <v>551</v>
      </c>
      <c r="AT391" s="161" t="e">
        <f t="shared" si="84"/>
        <v>#VALUE!</v>
      </c>
      <c r="AU391" s="160">
        <v>1480</v>
      </c>
      <c r="AV391" s="161" t="s">
        <v>1596</v>
      </c>
      <c r="AW391" s="161" t="s">
        <v>1246</v>
      </c>
      <c r="AX391" s="161" t="s">
        <v>1597</v>
      </c>
      <c r="AZ391" s="427" t="e">
        <f t="shared" si="85"/>
        <v>#DIV/0!</v>
      </c>
      <c r="BA391" s="163"/>
    </row>
    <row r="392" spans="1:53" x14ac:dyDescent="0.25">
      <c r="A392" s="114" t="s">
        <v>1016</v>
      </c>
      <c r="B392" s="76" t="s">
        <v>1017</v>
      </c>
      <c r="C392" s="98" t="s">
        <v>1638</v>
      </c>
      <c r="D392" s="97" t="s">
        <v>164</v>
      </c>
      <c r="E392" s="99">
        <v>1.9244935543278085E-3</v>
      </c>
      <c r="F392" s="100"/>
      <c r="G392" s="108"/>
      <c r="H392" s="109" t="s">
        <v>1638</v>
      </c>
      <c r="I392" s="109" t="s">
        <v>164</v>
      </c>
      <c r="J392" s="109">
        <v>8.9318600368324124E-4</v>
      </c>
      <c r="K392" s="109"/>
      <c r="L392" s="109"/>
      <c r="M392" s="109" t="s">
        <v>1638</v>
      </c>
      <c r="N392" s="109" t="s">
        <v>164</v>
      </c>
      <c r="O392" s="110">
        <v>1.0313075506445672E-3</v>
      </c>
      <c r="P392" s="111">
        <v>0.91891891891891897</v>
      </c>
      <c r="Q392" s="110">
        <v>2</v>
      </c>
      <c r="R392" s="110">
        <v>9</v>
      </c>
      <c r="S392" s="110">
        <v>29</v>
      </c>
      <c r="T392" s="110">
        <v>108</v>
      </c>
      <c r="U392" s="110"/>
      <c r="V392" s="110">
        <v>3</v>
      </c>
      <c r="W392" s="110">
        <v>11</v>
      </c>
      <c r="X392" s="110">
        <v>5</v>
      </c>
      <c r="Y392" s="110">
        <v>0</v>
      </c>
      <c r="Z392" s="110">
        <v>0</v>
      </c>
      <c r="AA392" s="110"/>
      <c r="AB392" s="112">
        <v>19</v>
      </c>
      <c r="AC392" s="110"/>
      <c r="AD392" s="111">
        <v>0.25675675675675674</v>
      </c>
      <c r="AE392" s="110"/>
      <c r="AF392" s="112">
        <v>0</v>
      </c>
      <c r="AG392" s="106" t="e">
        <f t="shared" si="76"/>
        <v>#DIV/0!</v>
      </c>
      <c r="AH392" s="106"/>
      <c r="AI392" s="159" t="s">
        <v>1022</v>
      </c>
      <c r="AJ392" s="159" t="s">
        <v>1023</v>
      </c>
      <c r="AK392" s="159" t="s">
        <v>1598</v>
      </c>
      <c r="AL392" s="159"/>
      <c r="AM392" s="159"/>
      <c r="AN392" s="159" t="s">
        <v>68</v>
      </c>
      <c r="AO392" s="159"/>
      <c r="AP392" s="160">
        <v>1170</v>
      </c>
      <c r="AQ392" s="160">
        <v>270</v>
      </c>
      <c r="AR392" s="160">
        <v>20</v>
      </c>
      <c r="AS392" s="160">
        <v>1450</v>
      </c>
      <c r="AT392" s="161" t="e">
        <f t="shared" si="84"/>
        <v>#DIV/0!</v>
      </c>
      <c r="AU392" s="160">
        <v>1280</v>
      </c>
      <c r="AV392" s="161" t="s">
        <v>1201</v>
      </c>
      <c r="AW392" s="161" t="s">
        <v>1142</v>
      </c>
      <c r="AX392" s="161" t="s">
        <v>1599</v>
      </c>
      <c r="AZ392" s="427" t="e">
        <f t="shared" si="85"/>
        <v>#DIV/0!</v>
      </c>
      <c r="BA392" s="163"/>
    </row>
    <row r="393" spans="1:53" x14ac:dyDescent="0.25">
      <c r="A393" s="114" t="s">
        <v>1018</v>
      </c>
      <c r="B393" s="76" t="s">
        <v>1019</v>
      </c>
      <c r="C393" s="98" t="s">
        <v>1639</v>
      </c>
      <c r="D393" s="97" t="s">
        <v>225</v>
      </c>
      <c r="E393" s="99">
        <v>1.1071744906997344E-3</v>
      </c>
      <c r="F393" s="100"/>
      <c r="G393" s="108"/>
      <c r="H393" s="109" t="s">
        <v>1639</v>
      </c>
      <c r="I393" s="109" t="s">
        <v>225</v>
      </c>
      <c r="J393" s="109">
        <v>7.6173604960141721E-4</v>
      </c>
      <c r="K393" s="109"/>
      <c r="L393" s="109"/>
      <c r="M393" s="109" t="s">
        <v>1639</v>
      </c>
      <c r="N393" s="109" t="s">
        <v>225</v>
      </c>
      <c r="O393" s="110">
        <v>3.5429583702391499E-4</v>
      </c>
      <c r="P393" s="111">
        <v>0.95890410958904104</v>
      </c>
      <c r="Q393" s="110">
        <v>3</v>
      </c>
      <c r="R393" s="110">
        <v>0</v>
      </c>
      <c r="S393" s="110">
        <v>20</v>
      </c>
      <c r="T393" s="110">
        <v>93</v>
      </c>
      <c r="U393" s="110"/>
      <c r="V393" s="110">
        <v>1</v>
      </c>
      <c r="W393" s="110">
        <v>0</v>
      </c>
      <c r="X393" s="110">
        <v>0</v>
      </c>
      <c r="Y393" s="110">
        <v>0</v>
      </c>
      <c r="Z393" s="110">
        <v>0</v>
      </c>
      <c r="AA393" s="110"/>
      <c r="AB393" s="112">
        <v>1</v>
      </c>
      <c r="AC393" s="110"/>
      <c r="AD393" s="111">
        <v>1.3698630136986301E-2</v>
      </c>
      <c r="AE393" s="110"/>
      <c r="AF393" s="112">
        <v>0</v>
      </c>
      <c r="AG393" s="106" t="e">
        <f t="shared" si="76"/>
        <v>#DIV/0!</v>
      </c>
      <c r="AH393" s="106"/>
      <c r="AI393" s="159" t="s">
        <v>1024</v>
      </c>
      <c r="AJ393" s="159" t="s">
        <v>1025</v>
      </c>
      <c r="AK393" s="159" t="s">
        <v>1600</v>
      </c>
      <c r="AL393" s="159"/>
      <c r="AM393" s="159"/>
      <c r="AN393" s="159" t="s">
        <v>140</v>
      </c>
      <c r="AO393" s="159"/>
      <c r="AP393" s="160">
        <v>0</v>
      </c>
      <c r="AQ393" s="160">
        <v>0</v>
      </c>
      <c r="AR393" s="160">
        <v>0</v>
      </c>
      <c r="AS393" s="160">
        <v>0</v>
      </c>
      <c r="AT393" s="161" t="e">
        <f t="shared" si="84"/>
        <v>#DIV/0!</v>
      </c>
      <c r="AU393" s="160">
        <v>0</v>
      </c>
      <c r="AV393" s="161" t="s">
        <v>1123</v>
      </c>
      <c r="AW393" s="161" t="s">
        <v>1123</v>
      </c>
      <c r="AX393" s="161" t="s">
        <v>1123</v>
      </c>
      <c r="AZ393" s="427" t="e">
        <f t="shared" si="85"/>
        <v>#DIV/0!</v>
      </c>
      <c r="BA393" s="163"/>
    </row>
    <row r="394" spans="1:53" x14ac:dyDescent="0.25">
      <c r="A394" s="114" t="s">
        <v>1020</v>
      </c>
      <c r="B394" s="76" t="s">
        <v>1021</v>
      </c>
      <c r="C394" s="98" t="s">
        <v>1640</v>
      </c>
      <c r="D394" s="97" t="s">
        <v>245</v>
      </c>
      <c r="E394" s="99">
        <v>8.6142322097378272E-4</v>
      </c>
      <c r="F394" s="100"/>
      <c r="G394" s="108"/>
      <c r="H394" s="109" t="s">
        <v>1640</v>
      </c>
      <c r="I394" s="109" t="s">
        <v>245</v>
      </c>
      <c r="J394" s="109">
        <v>7.0536828963795256E-4</v>
      </c>
      <c r="K394" s="109"/>
      <c r="L394" s="109"/>
      <c r="M394" s="109" t="s">
        <v>1640</v>
      </c>
      <c r="N394" s="109" t="s">
        <v>245</v>
      </c>
      <c r="O394" s="110">
        <v>1.5605493133583021E-4</v>
      </c>
      <c r="P394" s="111">
        <v>1.601123595505618</v>
      </c>
      <c r="Q394" s="110">
        <v>8</v>
      </c>
      <c r="R394" s="110">
        <v>22</v>
      </c>
      <c r="S394" s="110">
        <v>26</v>
      </c>
      <c r="T394" s="110">
        <v>341</v>
      </c>
      <c r="U394" s="110"/>
      <c r="V394" s="110">
        <v>13</v>
      </c>
      <c r="W394" s="110">
        <v>119</v>
      </c>
      <c r="X394" s="110">
        <v>44</v>
      </c>
      <c r="Y394" s="110">
        <v>10</v>
      </c>
      <c r="Z394" s="110">
        <v>25</v>
      </c>
      <c r="AA394" s="110"/>
      <c r="AB394" s="112">
        <v>211</v>
      </c>
      <c r="AC394" s="110"/>
      <c r="AD394" s="111">
        <v>1.1853932584269662</v>
      </c>
      <c r="AE394" s="110"/>
      <c r="AF394" s="112">
        <v>44</v>
      </c>
      <c r="AG394" s="106" t="e">
        <f t="shared" si="76"/>
        <v>#DIV/0!</v>
      </c>
      <c r="AH394" s="106"/>
      <c r="AI394" s="159" t="s">
        <v>1026</v>
      </c>
      <c r="AJ394" s="159" t="s">
        <v>1027</v>
      </c>
      <c r="AK394" s="159" t="s">
        <v>1601</v>
      </c>
      <c r="AL394" s="159"/>
      <c r="AM394" s="159"/>
      <c r="AN394" s="159" t="s">
        <v>185</v>
      </c>
      <c r="AO394" s="159"/>
      <c r="AP394" s="161" t="s">
        <v>551</v>
      </c>
      <c r="AQ394" s="161" t="s">
        <v>551</v>
      </c>
      <c r="AR394" s="161" t="s">
        <v>551</v>
      </c>
      <c r="AS394" s="161" t="s">
        <v>551</v>
      </c>
      <c r="AT394" s="161" t="e">
        <f t="shared" si="84"/>
        <v>#VALUE!</v>
      </c>
      <c r="AU394" s="161" t="s">
        <v>551</v>
      </c>
      <c r="AV394" s="161" t="s">
        <v>551</v>
      </c>
      <c r="AW394" s="161" t="s">
        <v>551</v>
      </c>
      <c r="AX394" s="161" t="s">
        <v>551</v>
      </c>
      <c r="AZ394" s="427" t="e">
        <f t="shared" si="85"/>
        <v>#VALUE!</v>
      </c>
      <c r="BA394" s="163"/>
    </row>
    <row r="395" spans="1:53" x14ac:dyDescent="0.25">
      <c r="A395" s="76" t="s">
        <v>1022</v>
      </c>
      <c r="B395" s="76" t="s">
        <v>1023</v>
      </c>
      <c r="C395" s="98" t="s">
        <v>1641</v>
      </c>
      <c r="D395" s="97" t="s">
        <v>270</v>
      </c>
      <c r="E395" s="99">
        <v>1.3327205882352942E-3</v>
      </c>
      <c r="F395" s="100"/>
      <c r="G395" s="108"/>
      <c r="H395" s="109" t="s">
        <v>1641</v>
      </c>
      <c r="I395" s="109" t="s">
        <v>270</v>
      </c>
      <c r="J395" s="109">
        <v>1.011029411764706E-3</v>
      </c>
      <c r="K395" s="109"/>
      <c r="L395" s="109"/>
      <c r="M395" s="109" t="s">
        <v>1641</v>
      </c>
      <c r="N395" s="109" t="s">
        <v>270</v>
      </c>
      <c r="O395" s="110">
        <v>3.2169117647058823E-4</v>
      </c>
      <c r="P395" s="111">
        <v>1.8217391304347825</v>
      </c>
      <c r="Q395" s="110">
        <v>54</v>
      </c>
      <c r="R395" s="110">
        <v>34</v>
      </c>
      <c r="S395" s="110">
        <v>172</v>
      </c>
      <c r="T395" s="110">
        <v>679</v>
      </c>
      <c r="U395" s="110"/>
      <c r="V395" s="110">
        <v>63</v>
      </c>
      <c r="W395" s="110">
        <v>33</v>
      </c>
      <c r="X395" s="110">
        <v>34</v>
      </c>
      <c r="Y395" s="110">
        <v>196</v>
      </c>
      <c r="Z395" s="110">
        <v>22</v>
      </c>
      <c r="AA395" s="110"/>
      <c r="AB395" s="112">
        <v>348</v>
      </c>
      <c r="AC395" s="110"/>
      <c r="AD395" s="111">
        <v>1.5130434782608695</v>
      </c>
      <c r="AE395" s="110"/>
      <c r="AF395" s="112">
        <v>58</v>
      </c>
      <c r="AG395" s="106" t="e">
        <f t="shared" si="76"/>
        <v>#DIV/0!</v>
      </c>
      <c r="AH395" s="106"/>
      <c r="AI395" s="159" t="s">
        <v>1028</v>
      </c>
      <c r="AJ395" s="159" t="s">
        <v>1029</v>
      </c>
      <c r="AK395" s="159" t="s">
        <v>1602</v>
      </c>
      <c r="AL395" s="159"/>
      <c r="AM395" s="159"/>
      <c r="AN395" s="159" t="s">
        <v>198</v>
      </c>
      <c r="AO395" s="159"/>
      <c r="AP395" s="160">
        <v>130</v>
      </c>
      <c r="AQ395" s="160">
        <v>50</v>
      </c>
      <c r="AR395" s="160">
        <v>0</v>
      </c>
      <c r="AS395" s="160">
        <v>190</v>
      </c>
      <c r="AT395" s="161" t="e">
        <f t="shared" si="84"/>
        <v>#DIV/0!</v>
      </c>
      <c r="AU395" s="160">
        <v>140</v>
      </c>
      <c r="AV395" s="161" t="s">
        <v>1135</v>
      </c>
      <c r="AW395" s="161" t="s">
        <v>1123</v>
      </c>
      <c r="AX395" s="161" t="s">
        <v>1149</v>
      </c>
      <c r="AZ395" s="427" t="e">
        <f t="shared" si="85"/>
        <v>#DIV/0!</v>
      </c>
      <c r="BA395" s="163"/>
    </row>
    <row r="396" spans="1:53" x14ac:dyDescent="0.25">
      <c r="A396" s="114" t="s">
        <v>1024</v>
      </c>
      <c r="B396" s="76" t="s">
        <v>1025</v>
      </c>
      <c r="C396" s="98" t="s">
        <v>1642</v>
      </c>
      <c r="D396" s="97" t="s">
        <v>305</v>
      </c>
      <c r="E396" s="99">
        <v>1.5625000000000001E-3</v>
      </c>
      <c r="F396" s="100"/>
      <c r="G396" s="108"/>
      <c r="H396" s="109" t="s">
        <v>1642</v>
      </c>
      <c r="I396" s="109" t="s">
        <v>305</v>
      </c>
      <c r="J396" s="109">
        <v>1.1647727272727272E-3</v>
      </c>
      <c r="K396" s="109"/>
      <c r="L396" s="109"/>
      <c r="M396" s="109" t="s">
        <v>1642</v>
      </c>
      <c r="N396" s="109" t="s">
        <v>305</v>
      </c>
      <c r="O396" s="110">
        <v>3.9772727272727274E-4</v>
      </c>
      <c r="P396" s="111">
        <v>1</v>
      </c>
      <c r="Q396" s="110">
        <v>1</v>
      </c>
      <c r="R396" s="110">
        <v>0</v>
      </c>
      <c r="S396" s="110">
        <v>0</v>
      </c>
      <c r="T396" s="110">
        <v>2</v>
      </c>
      <c r="U396" s="110"/>
      <c r="V396" s="110">
        <v>0</v>
      </c>
      <c r="W396" s="110">
        <v>0</v>
      </c>
      <c r="X396" s="110">
        <v>1</v>
      </c>
      <c r="Y396" s="110">
        <v>0</v>
      </c>
      <c r="Z396" s="110">
        <v>1</v>
      </c>
      <c r="AA396" s="110"/>
      <c r="AB396" s="112">
        <v>2</v>
      </c>
      <c r="AC396" s="110"/>
      <c r="AD396" s="111">
        <v>2</v>
      </c>
      <c r="AE396" s="110"/>
      <c r="AF396" s="112">
        <v>0</v>
      </c>
      <c r="AG396" s="106" t="e">
        <f t="shared" si="76"/>
        <v>#DIV/0!</v>
      </c>
      <c r="AH396" s="106"/>
      <c r="AI396" s="159" t="s">
        <v>1030</v>
      </c>
      <c r="AJ396" s="159" t="s">
        <v>1031</v>
      </c>
      <c r="AK396" s="159" t="s">
        <v>1603</v>
      </c>
      <c r="AL396" s="159"/>
      <c r="AM396" s="159"/>
      <c r="AN396" s="159" t="s">
        <v>199</v>
      </c>
      <c r="AO396" s="159"/>
      <c r="AP396" s="160">
        <v>240</v>
      </c>
      <c r="AQ396" s="160">
        <v>0</v>
      </c>
      <c r="AR396" s="160">
        <v>0</v>
      </c>
      <c r="AS396" s="160">
        <v>240</v>
      </c>
      <c r="AT396" s="161" t="e">
        <f t="shared" si="84"/>
        <v>#DIV/0!</v>
      </c>
      <c r="AU396" s="160">
        <v>440</v>
      </c>
      <c r="AV396" s="161" t="s">
        <v>1123</v>
      </c>
      <c r="AW396" s="161" t="s">
        <v>1123</v>
      </c>
      <c r="AX396" s="161" t="s">
        <v>1164</v>
      </c>
      <c r="AZ396" s="427" t="e">
        <f t="shared" si="85"/>
        <v>#DIV/0!</v>
      </c>
      <c r="BA396" s="163"/>
    </row>
    <row r="397" spans="1:53" x14ac:dyDescent="0.25">
      <c r="A397" s="114" t="s">
        <v>1026</v>
      </c>
      <c r="B397" s="76" t="s">
        <v>1027</v>
      </c>
      <c r="C397" s="98"/>
      <c r="D397" s="97"/>
      <c r="E397" s="99"/>
      <c r="F397" s="100"/>
      <c r="G397" s="108"/>
      <c r="H397" s="109"/>
      <c r="I397" s="109"/>
      <c r="J397" s="109"/>
      <c r="K397" s="109"/>
      <c r="L397" s="109"/>
      <c r="M397" s="109"/>
      <c r="N397" s="109"/>
      <c r="O397" s="110"/>
      <c r="P397" s="111">
        <v>1.3448275862068966</v>
      </c>
      <c r="Q397" s="110">
        <v>15</v>
      </c>
      <c r="R397" s="110">
        <v>61</v>
      </c>
      <c r="S397" s="110">
        <v>72</v>
      </c>
      <c r="T397" s="110">
        <v>265</v>
      </c>
      <c r="U397" s="110"/>
      <c r="V397" s="110">
        <v>3</v>
      </c>
      <c r="W397" s="110">
        <v>0</v>
      </c>
      <c r="X397" s="110">
        <v>43</v>
      </c>
      <c r="Y397" s="110">
        <v>1</v>
      </c>
      <c r="Z397" s="110">
        <v>1</v>
      </c>
      <c r="AA397" s="110"/>
      <c r="AB397" s="112">
        <v>48</v>
      </c>
      <c r="AC397" s="110"/>
      <c r="AD397" s="111">
        <v>0.55172413793103448</v>
      </c>
      <c r="AE397" s="110"/>
      <c r="AF397" s="112">
        <v>0</v>
      </c>
      <c r="AG397" s="106" t="e">
        <f t="shared" si="76"/>
        <v>#DIV/0!</v>
      </c>
      <c r="AH397" s="106"/>
      <c r="AI397" s="159" t="s">
        <v>1032</v>
      </c>
      <c r="AJ397" s="159" t="s">
        <v>1033</v>
      </c>
      <c r="AK397" s="159" t="s">
        <v>1604</v>
      </c>
      <c r="AL397" s="159"/>
      <c r="AM397" s="159"/>
      <c r="AN397" s="159" t="s">
        <v>236</v>
      </c>
      <c r="AO397" s="159"/>
      <c r="AP397" s="161" t="s">
        <v>551</v>
      </c>
      <c r="AQ397" s="160">
        <v>540</v>
      </c>
      <c r="AR397" s="161" t="s">
        <v>551</v>
      </c>
      <c r="AS397" s="161" t="s">
        <v>551</v>
      </c>
      <c r="AT397" s="161" t="e">
        <f t="shared" si="84"/>
        <v>#VALUE!</v>
      </c>
      <c r="AU397" s="161" t="s">
        <v>551</v>
      </c>
      <c r="AV397" s="161" t="s">
        <v>1433</v>
      </c>
      <c r="AW397" s="161" t="s">
        <v>551</v>
      </c>
      <c r="AX397" s="161" t="s">
        <v>551</v>
      </c>
      <c r="AZ397" s="427" t="e">
        <f t="shared" si="85"/>
        <v>#VALUE!</v>
      </c>
      <c r="BA397" s="163"/>
    </row>
    <row r="398" spans="1:53" x14ac:dyDescent="0.25">
      <c r="A398" s="114" t="s">
        <v>1028</v>
      </c>
      <c r="B398" s="76" t="s">
        <v>1029</v>
      </c>
      <c r="C398" s="98" t="s">
        <v>1847</v>
      </c>
      <c r="D398" s="97" t="s">
        <v>1848</v>
      </c>
      <c r="E398" s="99">
        <v>4040</v>
      </c>
      <c r="F398" s="100"/>
      <c r="G398" s="108"/>
      <c r="H398" s="109" t="s">
        <v>1847</v>
      </c>
      <c r="I398" s="109" t="s">
        <v>1848</v>
      </c>
      <c r="J398" s="109">
        <v>1631</v>
      </c>
      <c r="K398" s="109"/>
      <c r="L398" s="109"/>
      <c r="M398" s="109" t="s">
        <v>1847</v>
      </c>
      <c r="N398" s="109" t="s">
        <v>1848</v>
      </c>
      <c r="O398" s="110">
        <v>2408</v>
      </c>
      <c r="P398" s="111">
        <v>2.238532110091743</v>
      </c>
      <c r="Q398" s="110">
        <v>71</v>
      </c>
      <c r="R398" s="110">
        <v>23</v>
      </c>
      <c r="S398" s="110">
        <v>104</v>
      </c>
      <c r="T398" s="110">
        <v>442</v>
      </c>
      <c r="U398" s="110"/>
      <c r="V398" s="110">
        <v>6</v>
      </c>
      <c r="W398" s="110">
        <v>0</v>
      </c>
      <c r="X398" s="110">
        <v>10</v>
      </c>
      <c r="Y398" s="110">
        <v>31</v>
      </c>
      <c r="Z398" s="110">
        <v>16</v>
      </c>
      <c r="AA398" s="110"/>
      <c r="AB398" s="112">
        <v>63</v>
      </c>
      <c r="AC398" s="110"/>
      <c r="AD398" s="111">
        <v>0.57798165137614677</v>
      </c>
      <c r="AE398" s="110"/>
      <c r="AF398" s="112">
        <v>44</v>
      </c>
      <c r="AG398" s="106" t="e">
        <f t="shared" si="76"/>
        <v>#DIV/0!</v>
      </c>
      <c r="AH398" s="106"/>
      <c r="AI398" s="159" t="s">
        <v>1034</v>
      </c>
      <c r="AJ398" s="159" t="s">
        <v>1035</v>
      </c>
      <c r="AK398" s="159" t="s">
        <v>1605</v>
      </c>
      <c r="AL398" s="159"/>
      <c r="AM398" s="159"/>
      <c r="AN398" s="159" t="s">
        <v>266</v>
      </c>
      <c r="AO398" s="159"/>
      <c r="AP398" s="160">
        <v>680</v>
      </c>
      <c r="AQ398" s="160">
        <v>200</v>
      </c>
      <c r="AR398" s="160">
        <v>0</v>
      </c>
      <c r="AS398" s="160">
        <v>880</v>
      </c>
      <c r="AT398" s="161" t="e">
        <f t="shared" si="84"/>
        <v>#DIV/0!</v>
      </c>
      <c r="AU398" s="160">
        <v>770</v>
      </c>
      <c r="AV398" s="161" t="s">
        <v>1182</v>
      </c>
      <c r="AW398" s="161" t="s">
        <v>1123</v>
      </c>
      <c r="AX398" s="161" t="s">
        <v>1606</v>
      </c>
      <c r="AZ398" s="427" t="e">
        <f t="shared" si="85"/>
        <v>#DIV/0!</v>
      </c>
      <c r="BA398" s="163"/>
    </row>
    <row r="399" spans="1:53" x14ac:dyDescent="0.25">
      <c r="A399" s="114" t="s">
        <v>1030</v>
      </c>
      <c r="B399" s="76" t="s">
        <v>1031</v>
      </c>
      <c r="C399" s="98" t="s">
        <v>1849</v>
      </c>
      <c r="D399" s="97" t="s">
        <v>1850</v>
      </c>
      <c r="E399" s="99">
        <v>25</v>
      </c>
      <c r="F399" s="100"/>
      <c r="G399" s="108"/>
      <c r="H399" s="109" t="s">
        <v>1849</v>
      </c>
      <c r="I399" s="109" t="s">
        <v>1850</v>
      </c>
      <c r="J399" s="109">
        <v>18</v>
      </c>
      <c r="K399" s="109"/>
      <c r="L399" s="109"/>
      <c r="M399" s="109" t="s">
        <v>1849</v>
      </c>
      <c r="N399" s="109" t="s">
        <v>1850</v>
      </c>
      <c r="O399" s="110">
        <v>6</v>
      </c>
      <c r="P399" s="111">
        <v>0.55932203389830504</v>
      </c>
      <c r="Q399" s="110">
        <v>7</v>
      </c>
      <c r="R399" s="110">
        <v>7</v>
      </c>
      <c r="S399" s="110">
        <v>61</v>
      </c>
      <c r="T399" s="110">
        <v>108</v>
      </c>
      <c r="U399" s="110"/>
      <c r="V399" s="110">
        <v>0</v>
      </c>
      <c r="W399" s="110">
        <v>5</v>
      </c>
      <c r="X399" s="110">
        <v>18</v>
      </c>
      <c r="Y399" s="110">
        <v>36</v>
      </c>
      <c r="Z399" s="110">
        <v>0</v>
      </c>
      <c r="AA399" s="110"/>
      <c r="AB399" s="112">
        <v>59</v>
      </c>
      <c r="AC399" s="110"/>
      <c r="AD399" s="111">
        <v>1</v>
      </c>
      <c r="AE399" s="110"/>
      <c r="AF399" s="112">
        <v>0</v>
      </c>
      <c r="AG399" s="106" t="e">
        <f t="shared" si="76"/>
        <v>#DIV/0!</v>
      </c>
      <c r="AH399" s="106"/>
      <c r="AI399" s="159" t="s">
        <v>1036</v>
      </c>
      <c r="AJ399" s="159" t="s">
        <v>1037</v>
      </c>
      <c r="AK399" s="159" t="s">
        <v>1607</v>
      </c>
      <c r="AL399" s="159"/>
      <c r="AM399" s="159"/>
      <c r="AN399" s="159" t="s">
        <v>280</v>
      </c>
      <c r="AO399" s="159"/>
      <c r="AP399" s="160">
        <v>120</v>
      </c>
      <c r="AQ399" s="160">
        <v>70</v>
      </c>
      <c r="AR399" s="160">
        <v>0</v>
      </c>
      <c r="AS399" s="160">
        <v>180</v>
      </c>
      <c r="AT399" s="161" t="e">
        <f t="shared" si="84"/>
        <v>#DIV/0!</v>
      </c>
      <c r="AU399" s="160">
        <v>180</v>
      </c>
      <c r="AV399" s="161" t="s">
        <v>1163</v>
      </c>
      <c r="AW399" s="161" t="s">
        <v>1123</v>
      </c>
      <c r="AX399" s="161" t="s">
        <v>1127</v>
      </c>
      <c r="AZ399" s="427" t="e">
        <f t="shared" si="85"/>
        <v>#DIV/0!</v>
      </c>
      <c r="BA399" s="163"/>
    </row>
    <row r="400" spans="1:53" x14ac:dyDescent="0.25">
      <c r="A400" s="114" t="s">
        <v>1032</v>
      </c>
      <c r="B400" s="76" t="s">
        <v>1033</v>
      </c>
      <c r="C400" s="98" t="s">
        <v>1851</v>
      </c>
      <c r="D400" s="97" t="s">
        <v>1852</v>
      </c>
      <c r="E400" s="99">
        <v>120</v>
      </c>
      <c r="F400" s="100"/>
      <c r="G400" s="108"/>
      <c r="H400" s="109" t="s">
        <v>1851</v>
      </c>
      <c r="I400" s="109" t="s">
        <v>1852</v>
      </c>
      <c r="J400" s="109">
        <v>85</v>
      </c>
      <c r="K400" s="109"/>
      <c r="L400" s="109"/>
      <c r="M400" s="109" t="s">
        <v>1851</v>
      </c>
      <c r="N400" s="109" t="s">
        <v>1852</v>
      </c>
      <c r="O400" s="110">
        <v>35</v>
      </c>
      <c r="P400" s="111">
        <v>1.2952380952380953</v>
      </c>
      <c r="Q400" s="110">
        <v>15</v>
      </c>
      <c r="R400" s="110">
        <v>14</v>
      </c>
      <c r="S400" s="110">
        <v>51</v>
      </c>
      <c r="T400" s="110">
        <v>216</v>
      </c>
      <c r="U400" s="110"/>
      <c r="V400" s="110">
        <v>4</v>
      </c>
      <c r="W400" s="110">
        <v>3</v>
      </c>
      <c r="X400" s="110">
        <v>31</v>
      </c>
      <c r="Y400" s="110">
        <v>15</v>
      </c>
      <c r="Z400" s="110">
        <v>37</v>
      </c>
      <c r="AA400" s="110"/>
      <c r="AB400" s="112">
        <v>90</v>
      </c>
      <c r="AC400" s="110"/>
      <c r="AD400" s="111">
        <v>0.8571428571428571</v>
      </c>
      <c r="AE400" s="110"/>
      <c r="AF400" s="112">
        <v>1</v>
      </c>
      <c r="AG400" s="106" t="e">
        <f t="shared" si="76"/>
        <v>#DIV/0!</v>
      </c>
      <c r="AH400" s="106"/>
      <c r="AI400" s="159" t="s">
        <v>1038</v>
      </c>
      <c r="AJ400" s="159" t="s">
        <v>1039</v>
      </c>
      <c r="AK400" s="159" t="s">
        <v>1608</v>
      </c>
      <c r="AL400" s="159"/>
      <c r="AM400" s="159"/>
      <c r="AN400" s="159" t="s">
        <v>340</v>
      </c>
      <c r="AO400" s="159"/>
      <c r="AP400" s="161" t="s">
        <v>551</v>
      </c>
      <c r="AQ400" s="161" t="s">
        <v>551</v>
      </c>
      <c r="AR400" s="161" t="s">
        <v>551</v>
      </c>
      <c r="AS400" s="161" t="s">
        <v>551</v>
      </c>
      <c r="AT400" s="161" t="e">
        <f t="shared" si="84"/>
        <v>#VALUE!</v>
      </c>
      <c r="AU400" s="161" t="s">
        <v>551</v>
      </c>
      <c r="AV400" s="161" t="s">
        <v>551</v>
      </c>
      <c r="AW400" s="161" t="s">
        <v>551</v>
      </c>
      <c r="AX400" s="161" t="s">
        <v>551</v>
      </c>
      <c r="AZ400" s="427" t="e">
        <f t="shared" si="85"/>
        <v>#VALUE!</v>
      </c>
      <c r="BA400" s="163"/>
    </row>
    <row r="401" spans="1:53" x14ac:dyDescent="0.25">
      <c r="A401" s="114" t="s">
        <v>1034</v>
      </c>
      <c r="B401" s="76" t="s">
        <v>1035</v>
      </c>
      <c r="C401" s="98" t="s">
        <v>1853</v>
      </c>
      <c r="D401" s="97" t="s">
        <v>1854</v>
      </c>
      <c r="E401" s="99">
        <v>54</v>
      </c>
      <c r="F401" s="100"/>
      <c r="G401" s="108"/>
      <c r="H401" s="109" t="s">
        <v>1853</v>
      </c>
      <c r="I401" s="109" t="s">
        <v>1854</v>
      </c>
      <c r="J401" s="109">
        <v>42</v>
      </c>
      <c r="K401" s="109"/>
      <c r="L401" s="109"/>
      <c r="M401" s="109" t="s">
        <v>1853</v>
      </c>
      <c r="N401" s="109" t="s">
        <v>1854</v>
      </c>
      <c r="O401" s="110">
        <v>12</v>
      </c>
      <c r="P401" s="111">
        <v>1.2250000000000001</v>
      </c>
      <c r="Q401" s="110">
        <v>46</v>
      </c>
      <c r="R401" s="110">
        <v>29</v>
      </c>
      <c r="S401" s="110">
        <v>54</v>
      </c>
      <c r="T401" s="110">
        <v>227</v>
      </c>
      <c r="U401" s="110"/>
      <c r="V401" s="110">
        <v>15</v>
      </c>
      <c r="W401" s="110">
        <v>0</v>
      </c>
      <c r="X401" s="110">
        <v>124</v>
      </c>
      <c r="Y401" s="110">
        <v>128</v>
      </c>
      <c r="Z401" s="110">
        <v>44</v>
      </c>
      <c r="AA401" s="110"/>
      <c r="AB401" s="112">
        <v>311</v>
      </c>
      <c r="AC401" s="110"/>
      <c r="AD401" s="111">
        <v>3.8875000000000002</v>
      </c>
      <c r="AE401" s="110"/>
      <c r="AF401" s="112">
        <v>0</v>
      </c>
      <c r="AG401" s="106" t="e">
        <f t="shared" si="76"/>
        <v>#DIV/0!</v>
      </c>
      <c r="AH401" s="106"/>
      <c r="AI401" s="159"/>
      <c r="AJ401" s="159"/>
      <c r="AK401" s="159"/>
      <c r="AL401" s="159"/>
      <c r="AM401" s="159"/>
      <c r="AN401" s="159"/>
      <c r="AO401" s="159"/>
      <c r="AP401" s="161"/>
      <c r="AQ401" s="161"/>
      <c r="AR401" s="161"/>
      <c r="AS401" s="161"/>
      <c r="AT401" s="161"/>
      <c r="AU401" s="161"/>
      <c r="AV401" s="162" t="s">
        <v>394</v>
      </c>
      <c r="AW401" s="162" t="s">
        <v>394</v>
      </c>
      <c r="AX401" s="162" t="s">
        <v>394</v>
      </c>
      <c r="BA401" s="163"/>
    </row>
    <row r="402" spans="1:53" x14ac:dyDescent="0.25">
      <c r="A402" s="114" t="s">
        <v>1036</v>
      </c>
      <c r="B402" s="76" t="s">
        <v>1037</v>
      </c>
      <c r="C402" s="98" t="s">
        <v>1855</v>
      </c>
      <c r="D402" s="97" t="s">
        <v>1856</v>
      </c>
      <c r="E402" s="99">
        <v>36</v>
      </c>
      <c r="F402" s="100"/>
      <c r="G402" s="108"/>
      <c r="H402" s="109" t="s">
        <v>1855</v>
      </c>
      <c r="I402" s="109" t="s">
        <v>1856</v>
      </c>
      <c r="J402" s="109">
        <v>33</v>
      </c>
      <c r="K402" s="109"/>
      <c r="L402" s="109"/>
      <c r="M402" s="109" t="s">
        <v>1855</v>
      </c>
      <c r="N402" s="109" t="s">
        <v>1856</v>
      </c>
      <c r="O402" s="110">
        <v>4</v>
      </c>
      <c r="P402" s="111">
        <v>1.8166666666666667</v>
      </c>
      <c r="Q402" s="110">
        <v>7</v>
      </c>
      <c r="R402" s="110">
        <v>14</v>
      </c>
      <c r="S402" s="110">
        <v>167</v>
      </c>
      <c r="T402" s="110">
        <v>297</v>
      </c>
      <c r="U402" s="110"/>
      <c r="V402" s="110">
        <v>17</v>
      </c>
      <c r="W402" s="110">
        <v>14</v>
      </c>
      <c r="X402" s="110">
        <v>0</v>
      </c>
      <c r="Y402" s="110">
        <v>76</v>
      </c>
      <c r="Z402" s="110">
        <v>0</v>
      </c>
      <c r="AA402" s="110"/>
      <c r="AB402" s="112">
        <v>107</v>
      </c>
      <c r="AC402" s="110"/>
      <c r="AD402" s="111">
        <v>1.7833333333333334</v>
      </c>
      <c r="AE402" s="110"/>
      <c r="AF402" s="112">
        <v>3</v>
      </c>
      <c r="AG402" s="106" t="e">
        <f t="shared" si="76"/>
        <v>#DIV/0!</v>
      </c>
      <c r="AH402" s="106"/>
      <c r="AI402" s="159"/>
      <c r="AJ402" s="159" t="s">
        <v>1609</v>
      </c>
      <c r="AK402" s="159" t="s">
        <v>1610</v>
      </c>
      <c r="AL402" s="159"/>
      <c r="AM402" s="159" t="s">
        <v>325</v>
      </c>
      <c r="AN402" s="159" t="s">
        <v>325</v>
      </c>
      <c r="AO402" s="159"/>
      <c r="AP402" s="160">
        <v>1590</v>
      </c>
      <c r="AQ402" s="160">
        <v>340</v>
      </c>
      <c r="AR402" s="160">
        <v>50</v>
      </c>
      <c r="AS402" s="160">
        <v>1980</v>
      </c>
      <c r="AT402" s="161" t="e">
        <f t="shared" ref="AT402:AT410" si="86">AS402/VLOOKUP(AN402,$D$18:$G$436,4,FALSE)</f>
        <v>#DIV/0!</v>
      </c>
      <c r="AU402" s="160">
        <v>1420</v>
      </c>
      <c r="AV402" s="161" t="s">
        <v>1127</v>
      </c>
      <c r="AW402" s="161" t="s">
        <v>1142</v>
      </c>
      <c r="AX402" s="161" t="s">
        <v>1611</v>
      </c>
      <c r="AZ402" s="427" t="e">
        <f t="shared" ref="AZ402:AZ410" si="87">AX402/VLOOKUP(AN402,$D$18:$G$436,4,FALSE)</f>
        <v>#DIV/0!</v>
      </c>
      <c r="BA402" s="163"/>
    </row>
    <row r="403" spans="1:53" x14ac:dyDescent="0.25">
      <c r="A403" s="76" t="s">
        <v>1038</v>
      </c>
      <c r="B403" s="76" t="s">
        <v>1039</v>
      </c>
      <c r="C403" s="98" t="s">
        <v>1857</v>
      </c>
      <c r="D403" s="97" t="s">
        <v>1858</v>
      </c>
      <c r="E403" s="99">
        <v>92</v>
      </c>
      <c r="F403" s="100"/>
      <c r="G403" s="108"/>
      <c r="H403" s="109" t="s">
        <v>1857</v>
      </c>
      <c r="I403" s="109" t="s">
        <v>1858</v>
      </c>
      <c r="J403" s="109">
        <v>86</v>
      </c>
      <c r="K403" s="109"/>
      <c r="L403" s="109"/>
      <c r="M403" s="109" t="s">
        <v>1857</v>
      </c>
      <c r="N403" s="109" t="s">
        <v>1858</v>
      </c>
      <c r="O403" s="110">
        <v>6</v>
      </c>
      <c r="P403" s="111">
        <v>1.4516129032258065</v>
      </c>
      <c r="Q403" s="110">
        <v>19</v>
      </c>
      <c r="R403" s="110">
        <v>13</v>
      </c>
      <c r="S403" s="110">
        <v>34</v>
      </c>
      <c r="T403" s="110">
        <v>336</v>
      </c>
      <c r="U403" s="110"/>
      <c r="V403" s="110">
        <v>0</v>
      </c>
      <c r="W403" s="110">
        <v>38</v>
      </c>
      <c r="X403" s="110">
        <v>24</v>
      </c>
      <c r="Y403" s="110">
        <v>86</v>
      </c>
      <c r="Z403" s="110">
        <v>1</v>
      </c>
      <c r="AA403" s="110"/>
      <c r="AB403" s="112">
        <v>149</v>
      </c>
      <c r="AC403" s="110"/>
      <c r="AD403" s="111">
        <v>0.80107526881720426</v>
      </c>
      <c r="AE403" s="110"/>
      <c r="AF403" s="112">
        <v>10</v>
      </c>
      <c r="AG403" s="106" t="e">
        <f t="shared" si="76"/>
        <v>#DIV/0!</v>
      </c>
      <c r="AH403" s="106"/>
      <c r="AI403" s="159" t="s">
        <v>1040</v>
      </c>
      <c r="AJ403" s="159" t="s">
        <v>1041</v>
      </c>
      <c r="AK403" s="159" t="s">
        <v>1612</v>
      </c>
      <c r="AL403" s="159"/>
      <c r="AM403" s="159"/>
      <c r="AN403" s="159" t="s">
        <v>86</v>
      </c>
      <c r="AO403" s="159"/>
      <c r="AP403" s="160">
        <v>230</v>
      </c>
      <c r="AQ403" s="160">
        <v>30</v>
      </c>
      <c r="AR403" s="160">
        <v>0</v>
      </c>
      <c r="AS403" s="160">
        <v>260</v>
      </c>
      <c r="AT403" s="161" t="e">
        <f t="shared" si="86"/>
        <v>#DIV/0!</v>
      </c>
      <c r="AU403" s="160">
        <v>200</v>
      </c>
      <c r="AV403" s="161" t="s">
        <v>1123</v>
      </c>
      <c r="AW403" s="161" t="s">
        <v>1123</v>
      </c>
      <c r="AX403" s="161" t="s">
        <v>1149</v>
      </c>
      <c r="AZ403" s="427" t="e">
        <f t="shared" si="87"/>
        <v>#DIV/0!</v>
      </c>
      <c r="BA403" s="163"/>
    </row>
    <row r="404" spans="1:53" x14ac:dyDescent="0.25">
      <c r="A404" s="113"/>
      <c r="B404" s="76"/>
      <c r="C404" s="98" t="s">
        <v>1859</v>
      </c>
      <c r="D404" s="98" t="s">
        <v>1860</v>
      </c>
      <c r="E404" s="99">
        <v>455</v>
      </c>
      <c r="F404" s="100"/>
      <c r="G404" s="108"/>
      <c r="H404" s="109" t="s">
        <v>1859</v>
      </c>
      <c r="I404" s="109" t="s">
        <v>1860</v>
      </c>
      <c r="J404" s="109">
        <v>117</v>
      </c>
      <c r="K404" s="109"/>
      <c r="L404" s="109"/>
      <c r="M404" s="109" t="s">
        <v>1859</v>
      </c>
      <c r="N404" s="109" t="s">
        <v>1860</v>
      </c>
      <c r="O404" s="110">
        <v>338</v>
      </c>
      <c r="P404" s="111" t="s">
        <v>394</v>
      </c>
      <c r="Q404" s="110" t="s">
        <v>394</v>
      </c>
      <c r="R404" s="110" t="s">
        <v>394</v>
      </c>
      <c r="S404" s="110" t="s">
        <v>394</v>
      </c>
      <c r="T404" s="110" t="s">
        <v>394</v>
      </c>
      <c r="U404" s="110"/>
      <c r="V404" s="110" t="s">
        <v>394</v>
      </c>
      <c r="W404" s="110" t="s">
        <v>394</v>
      </c>
      <c r="X404" s="110" t="s">
        <v>394</v>
      </c>
      <c r="Y404" s="110" t="s">
        <v>394</v>
      </c>
      <c r="Z404" s="110" t="s">
        <v>394</v>
      </c>
      <c r="AA404" s="110"/>
      <c r="AB404" s="112" t="s">
        <v>394</v>
      </c>
      <c r="AC404" s="110"/>
      <c r="AD404" s="111" t="s">
        <v>394</v>
      </c>
      <c r="AE404" s="110"/>
      <c r="AF404" s="112" t="s">
        <v>394</v>
      </c>
      <c r="AG404" s="106" t="e">
        <f t="shared" si="76"/>
        <v>#VALUE!</v>
      </c>
      <c r="AH404" s="106"/>
      <c r="AI404" s="159" t="s">
        <v>1042</v>
      </c>
      <c r="AJ404" s="159" t="s">
        <v>1043</v>
      </c>
      <c r="AK404" s="159" t="s">
        <v>1613</v>
      </c>
      <c r="AL404" s="159"/>
      <c r="AM404" s="159"/>
      <c r="AN404" s="159" t="s">
        <v>102</v>
      </c>
      <c r="AO404" s="159"/>
      <c r="AP404" s="160">
        <v>250</v>
      </c>
      <c r="AQ404" s="160">
        <v>120</v>
      </c>
      <c r="AR404" s="160">
        <v>50</v>
      </c>
      <c r="AS404" s="160">
        <v>420</v>
      </c>
      <c r="AT404" s="161" t="e">
        <f t="shared" si="86"/>
        <v>#DIV/0!</v>
      </c>
      <c r="AU404" s="160">
        <v>180</v>
      </c>
      <c r="AV404" s="161" t="s">
        <v>1173</v>
      </c>
      <c r="AW404" s="161" t="s">
        <v>1142</v>
      </c>
      <c r="AX404" s="161" t="s">
        <v>1447</v>
      </c>
      <c r="AZ404" s="427" t="e">
        <f t="shared" si="87"/>
        <v>#DIV/0!</v>
      </c>
      <c r="BA404" s="163"/>
    </row>
    <row r="405" spans="1:53" x14ac:dyDescent="0.25">
      <c r="A405" s="96"/>
      <c r="B405" s="96">
        <v>18</v>
      </c>
      <c r="C405" s="98" t="s">
        <v>1861</v>
      </c>
      <c r="D405" s="97" t="s">
        <v>1862</v>
      </c>
      <c r="E405" s="99">
        <v>67</v>
      </c>
      <c r="F405" s="100"/>
      <c r="G405" s="108"/>
      <c r="H405" s="109" t="s">
        <v>1861</v>
      </c>
      <c r="I405" s="109" t="s">
        <v>1862</v>
      </c>
      <c r="J405" s="109">
        <v>65</v>
      </c>
      <c r="K405" s="109"/>
      <c r="L405" s="109"/>
      <c r="M405" s="109" t="s">
        <v>1861</v>
      </c>
      <c r="N405" s="109" t="s">
        <v>1862</v>
      </c>
      <c r="O405" s="110">
        <v>2</v>
      </c>
      <c r="P405" s="111" t="s">
        <v>394</v>
      </c>
      <c r="Q405" s="110" t="s">
        <v>394</v>
      </c>
      <c r="R405" s="110" t="s">
        <v>394</v>
      </c>
      <c r="S405" s="110" t="s">
        <v>394</v>
      </c>
      <c r="T405" s="110" t="s">
        <v>394</v>
      </c>
      <c r="U405" s="110"/>
      <c r="V405" s="110" t="s">
        <v>394</v>
      </c>
      <c r="W405" s="110" t="s">
        <v>394</v>
      </c>
      <c r="X405" s="110" t="s">
        <v>394</v>
      </c>
      <c r="Y405" s="110" t="s">
        <v>394</v>
      </c>
      <c r="Z405" s="110" t="s">
        <v>394</v>
      </c>
      <c r="AA405" s="110"/>
      <c r="AB405" s="112" t="s">
        <v>394</v>
      </c>
      <c r="AC405" s="110"/>
      <c r="AD405" s="111" t="s">
        <v>394</v>
      </c>
      <c r="AE405" s="110"/>
      <c r="AF405" s="112" t="s">
        <v>394</v>
      </c>
      <c r="AG405" s="106" t="e">
        <f t="shared" si="76"/>
        <v>#VALUE!</v>
      </c>
      <c r="AH405" s="106"/>
      <c r="AI405" s="159" t="s">
        <v>1044</v>
      </c>
      <c r="AJ405" s="159" t="s">
        <v>1045</v>
      </c>
      <c r="AK405" s="159" t="s">
        <v>1614</v>
      </c>
      <c r="AL405" s="159"/>
      <c r="AM405" s="159"/>
      <c r="AN405" s="159" t="s">
        <v>166</v>
      </c>
      <c r="AO405" s="159"/>
      <c r="AP405" s="160">
        <v>80</v>
      </c>
      <c r="AQ405" s="160">
        <v>0</v>
      </c>
      <c r="AR405" s="160">
        <v>0</v>
      </c>
      <c r="AS405" s="160">
        <v>80</v>
      </c>
      <c r="AT405" s="161" t="e">
        <f t="shared" si="86"/>
        <v>#DIV/0!</v>
      </c>
      <c r="AU405" s="160">
        <v>140</v>
      </c>
      <c r="AV405" s="161" t="s">
        <v>1123</v>
      </c>
      <c r="AW405" s="161" t="s">
        <v>1123</v>
      </c>
      <c r="AX405" s="161" t="s">
        <v>1239</v>
      </c>
      <c r="AZ405" s="427" t="e">
        <f t="shared" si="87"/>
        <v>#DIV/0!</v>
      </c>
      <c r="BA405" s="163"/>
    </row>
    <row r="406" spans="1:53" x14ac:dyDescent="0.25">
      <c r="A406" s="114" t="s">
        <v>1040</v>
      </c>
      <c r="B406" s="76" t="s">
        <v>1041</v>
      </c>
      <c r="C406" s="98" t="s">
        <v>1863</v>
      </c>
      <c r="D406" s="115" t="s">
        <v>1864</v>
      </c>
      <c r="E406" s="115">
        <v>224</v>
      </c>
      <c r="F406" s="100"/>
      <c r="G406" s="108"/>
      <c r="H406" s="109" t="s">
        <v>1863</v>
      </c>
      <c r="I406" s="109" t="s">
        <v>1864</v>
      </c>
      <c r="J406" s="109">
        <v>60</v>
      </c>
      <c r="K406" s="109"/>
      <c r="L406" s="109"/>
      <c r="M406" s="109" t="s">
        <v>1863</v>
      </c>
      <c r="N406" s="109" t="s">
        <v>1864</v>
      </c>
      <c r="O406" s="110">
        <v>164</v>
      </c>
      <c r="P406" s="111">
        <v>0.53448275862068961</v>
      </c>
      <c r="Q406" s="110">
        <v>20</v>
      </c>
      <c r="R406" s="110">
        <v>74</v>
      </c>
      <c r="S406" s="110">
        <v>14</v>
      </c>
      <c r="T406" s="110">
        <v>139</v>
      </c>
      <c r="U406" s="110"/>
      <c r="V406" s="110">
        <v>3</v>
      </c>
      <c r="W406" s="110">
        <v>1</v>
      </c>
      <c r="X406" s="110">
        <v>26</v>
      </c>
      <c r="Y406" s="110">
        <v>30</v>
      </c>
      <c r="Z406" s="110">
        <v>8</v>
      </c>
      <c r="AA406" s="110"/>
      <c r="AB406" s="112">
        <v>68</v>
      </c>
      <c r="AC406" s="110"/>
      <c r="AD406" s="111">
        <v>1.1724137931034482</v>
      </c>
      <c r="AE406" s="110"/>
      <c r="AF406" s="112">
        <v>0</v>
      </c>
      <c r="AG406" s="106" t="e">
        <f t="shared" si="76"/>
        <v>#DIV/0!</v>
      </c>
      <c r="AH406" s="106"/>
      <c r="AI406" s="159" t="s">
        <v>1046</v>
      </c>
      <c r="AJ406" s="159" t="s">
        <v>1047</v>
      </c>
      <c r="AK406" s="159" t="s">
        <v>1615</v>
      </c>
      <c r="AL406" s="159"/>
      <c r="AM406" s="159"/>
      <c r="AN406" s="159" t="s">
        <v>177</v>
      </c>
      <c r="AO406" s="159"/>
      <c r="AP406" s="160">
        <v>180</v>
      </c>
      <c r="AQ406" s="160">
        <v>30</v>
      </c>
      <c r="AR406" s="160">
        <v>0</v>
      </c>
      <c r="AS406" s="160">
        <v>220</v>
      </c>
      <c r="AT406" s="161" t="e">
        <f t="shared" si="86"/>
        <v>#DIV/0!</v>
      </c>
      <c r="AU406" s="160">
        <v>180</v>
      </c>
      <c r="AV406" s="161" t="s">
        <v>1142</v>
      </c>
      <c r="AW406" s="161" t="s">
        <v>1123</v>
      </c>
      <c r="AX406" s="161" t="s">
        <v>1176</v>
      </c>
      <c r="AZ406" s="427" t="e">
        <f t="shared" si="87"/>
        <v>#DIV/0!</v>
      </c>
      <c r="BA406" s="163"/>
    </row>
    <row r="407" spans="1:53" x14ac:dyDescent="0.25">
      <c r="A407" s="114" t="s">
        <v>1042</v>
      </c>
      <c r="B407" s="76" t="s">
        <v>1043</v>
      </c>
      <c r="C407" s="98" t="s">
        <v>1865</v>
      </c>
      <c r="D407" s="115" t="s">
        <v>1866</v>
      </c>
      <c r="E407" s="115">
        <v>131</v>
      </c>
      <c r="F407" s="100"/>
      <c r="G407" s="108"/>
      <c r="H407" s="109" t="s">
        <v>1865</v>
      </c>
      <c r="I407" s="109" t="s">
        <v>1866</v>
      </c>
      <c r="J407" s="109">
        <v>108</v>
      </c>
      <c r="K407" s="109"/>
      <c r="L407" s="109"/>
      <c r="M407" s="109" t="s">
        <v>1865</v>
      </c>
      <c r="N407" s="109" t="s">
        <v>1866</v>
      </c>
      <c r="O407" s="110">
        <v>23</v>
      </c>
      <c r="P407" s="111">
        <v>2.1372549019607843</v>
      </c>
      <c r="Q407" s="110">
        <v>16</v>
      </c>
      <c r="R407" s="110">
        <v>16</v>
      </c>
      <c r="S407" s="110">
        <v>24</v>
      </c>
      <c r="T407" s="110">
        <v>165</v>
      </c>
      <c r="U407" s="110"/>
      <c r="V407" s="110">
        <v>26</v>
      </c>
      <c r="W407" s="110">
        <v>8</v>
      </c>
      <c r="X407" s="110">
        <v>16</v>
      </c>
      <c r="Y407" s="110">
        <v>80</v>
      </c>
      <c r="Z407" s="110">
        <v>0</v>
      </c>
      <c r="AA407" s="110"/>
      <c r="AB407" s="112">
        <v>130</v>
      </c>
      <c r="AC407" s="110"/>
      <c r="AD407" s="111">
        <v>2.5490196078431371</v>
      </c>
      <c r="AE407" s="110"/>
      <c r="AF407" s="112">
        <v>0</v>
      </c>
      <c r="AG407" s="106" t="e">
        <f t="shared" si="76"/>
        <v>#DIV/0!</v>
      </c>
      <c r="AH407" s="106"/>
      <c r="AI407" s="159" t="s">
        <v>1048</v>
      </c>
      <c r="AJ407" s="159" t="s">
        <v>1049</v>
      </c>
      <c r="AK407" s="159" t="s">
        <v>1616</v>
      </c>
      <c r="AL407" s="159"/>
      <c r="AM407" s="159"/>
      <c r="AN407" s="159" t="s">
        <v>237</v>
      </c>
      <c r="AO407" s="159"/>
      <c r="AP407" s="160">
        <v>80</v>
      </c>
      <c r="AQ407" s="160">
        <v>10</v>
      </c>
      <c r="AR407" s="160">
        <v>0</v>
      </c>
      <c r="AS407" s="160">
        <v>90</v>
      </c>
      <c r="AT407" s="161" t="e">
        <f t="shared" si="86"/>
        <v>#DIV/0!</v>
      </c>
      <c r="AU407" s="160">
        <v>90</v>
      </c>
      <c r="AV407" s="161" t="s">
        <v>1199</v>
      </c>
      <c r="AW407" s="161" t="s">
        <v>1123</v>
      </c>
      <c r="AX407" s="161" t="s">
        <v>1178</v>
      </c>
      <c r="AZ407" s="427" t="e">
        <f t="shared" si="87"/>
        <v>#DIV/0!</v>
      </c>
      <c r="BA407" s="163"/>
    </row>
    <row r="408" spans="1:53" x14ac:dyDescent="0.25">
      <c r="A408" s="114" t="s">
        <v>1044</v>
      </c>
      <c r="B408" s="76" t="s">
        <v>1045</v>
      </c>
      <c r="C408" s="98" t="s">
        <v>1867</v>
      </c>
      <c r="D408" s="115" t="s">
        <v>1868</v>
      </c>
      <c r="E408" s="115">
        <v>145</v>
      </c>
      <c r="F408" s="100"/>
      <c r="G408" s="108"/>
      <c r="H408" s="109" t="s">
        <v>1867</v>
      </c>
      <c r="I408" s="109" t="s">
        <v>1868</v>
      </c>
      <c r="J408" s="109">
        <v>118</v>
      </c>
      <c r="K408" s="109"/>
      <c r="L408" s="109"/>
      <c r="M408" s="109" t="s">
        <v>1867</v>
      </c>
      <c r="N408" s="109" t="s">
        <v>1868</v>
      </c>
      <c r="O408" s="110">
        <v>27</v>
      </c>
      <c r="P408" s="111">
        <v>0.3125</v>
      </c>
      <c r="Q408" s="110">
        <v>6</v>
      </c>
      <c r="R408" s="110">
        <v>4</v>
      </c>
      <c r="S408" s="110">
        <v>27</v>
      </c>
      <c r="T408" s="110">
        <v>47</v>
      </c>
      <c r="U408" s="110"/>
      <c r="V408" s="110">
        <v>2</v>
      </c>
      <c r="W408" s="110">
        <v>2</v>
      </c>
      <c r="X408" s="110">
        <v>5</v>
      </c>
      <c r="Y408" s="110">
        <v>0</v>
      </c>
      <c r="Z408" s="110">
        <v>0</v>
      </c>
      <c r="AA408" s="110"/>
      <c r="AB408" s="112">
        <v>9</v>
      </c>
      <c r="AC408" s="110"/>
      <c r="AD408" s="111">
        <v>0.28125</v>
      </c>
      <c r="AE408" s="110"/>
      <c r="AF408" s="112">
        <v>0</v>
      </c>
      <c r="AG408" s="106" t="e">
        <f t="shared" si="76"/>
        <v>#DIV/0!</v>
      </c>
      <c r="AH408" s="106"/>
      <c r="AI408" s="159" t="s">
        <v>1050</v>
      </c>
      <c r="AJ408" s="159" t="s">
        <v>1051</v>
      </c>
      <c r="AK408" s="159" t="s">
        <v>1617</v>
      </c>
      <c r="AL408" s="159"/>
      <c r="AM408" s="159"/>
      <c r="AN408" s="159" t="s">
        <v>271</v>
      </c>
      <c r="AO408" s="159"/>
      <c r="AP408" s="160">
        <v>270</v>
      </c>
      <c r="AQ408" s="160">
        <v>30</v>
      </c>
      <c r="AR408" s="160">
        <v>0</v>
      </c>
      <c r="AS408" s="160">
        <v>310</v>
      </c>
      <c r="AT408" s="161" t="e">
        <f t="shared" si="86"/>
        <v>#DIV/0!</v>
      </c>
      <c r="AU408" s="160">
        <v>200</v>
      </c>
      <c r="AV408" s="161" t="s">
        <v>1199</v>
      </c>
      <c r="AW408" s="161" t="s">
        <v>1123</v>
      </c>
      <c r="AX408" s="161" t="s">
        <v>1286</v>
      </c>
      <c r="AZ408" s="427" t="e">
        <f t="shared" si="87"/>
        <v>#DIV/0!</v>
      </c>
      <c r="BA408" s="163"/>
    </row>
    <row r="409" spans="1:53" x14ac:dyDescent="0.25">
      <c r="A409" s="114" t="s">
        <v>1046</v>
      </c>
      <c r="B409" s="76" t="s">
        <v>1047</v>
      </c>
      <c r="C409" s="98" t="s">
        <v>1869</v>
      </c>
      <c r="D409" s="115" t="s">
        <v>1870</v>
      </c>
      <c r="E409" s="115">
        <v>617</v>
      </c>
      <c r="F409" s="100"/>
      <c r="G409" s="108"/>
      <c r="H409" s="109" t="s">
        <v>1869</v>
      </c>
      <c r="I409" s="109" t="s">
        <v>1870</v>
      </c>
      <c r="J409" s="109">
        <v>109</v>
      </c>
      <c r="K409" s="109"/>
      <c r="L409" s="109"/>
      <c r="M409" s="109" t="s">
        <v>1869</v>
      </c>
      <c r="N409" s="109" t="s">
        <v>1870</v>
      </c>
      <c r="O409" s="110">
        <v>507</v>
      </c>
      <c r="P409" s="111">
        <v>0.79487179487179482</v>
      </c>
      <c r="Q409" s="110">
        <v>6</v>
      </c>
      <c r="R409" s="110">
        <v>2</v>
      </c>
      <c r="S409" s="110">
        <v>2</v>
      </c>
      <c r="T409" s="110">
        <v>41</v>
      </c>
      <c r="U409" s="110"/>
      <c r="V409" s="110">
        <v>0</v>
      </c>
      <c r="W409" s="110">
        <v>0</v>
      </c>
      <c r="X409" s="110">
        <v>0</v>
      </c>
      <c r="Y409" s="110">
        <v>4</v>
      </c>
      <c r="Z409" s="110">
        <v>0</v>
      </c>
      <c r="AA409" s="110"/>
      <c r="AB409" s="112">
        <v>4</v>
      </c>
      <c r="AC409" s="110"/>
      <c r="AD409" s="111">
        <v>0.10256410256410256</v>
      </c>
      <c r="AE409" s="110"/>
      <c r="AF409" s="112">
        <v>0</v>
      </c>
      <c r="AG409" s="106" t="e">
        <f t="shared" si="76"/>
        <v>#DIV/0!</v>
      </c>
      <c r="AH409" s="106"/>
      <c r="AI409" s="159" t="s">
        <v>1052</v>
      </c>
      <c r="AJ409" s="159" t="s">
        <v>1053</v>
      </c>
      <c r="AK409" s="159" t="s">
        <v>1618</v>
      </c>
      <c r="AL409" s="159"/>
      <c r="AM409" s="159"/>
      <c r="AN409" s="159" t="s">
        <v>281</v>
      </c>
      <c r="AO409" s="159"/>
      <c r="AP409" s="160">
        <v>210</v>
      </c>
      <c r="AQ409" s="160">
        <v>50</v>
      </c>
      <c r="AR409" s="160">
        <v>0</v>
      </c>
      <c r="AS409" s="160">
        <v>260</v>
      </c>
      <c r="AT409" s="161" t="e">
        <f t="shared" si="86"/>
        <v>#DIV/0!</v>
      </c>
      <c r="AU409" s="160">
        <v>210</v>
      </c>
      <c r="AV409" s="161" t="s">
        <v>1199</v>
      </c>
      <c r="AW409" s="161" t="s">
        <v>1123</v>
      </c>
      <c r="AX409" s="161" t="s">
        <v>1286</v>
      </c>
      <c r="AZ409" s="427" t="e">
        <f t="shared" si="87"/>
        <v>#DIV/0!</v>
      </c>
      <c r="BA409" s="163"/>
    </row>
    <row r="410" spans="1:53" x14ac:dyDescent="0.25">
      <c r="A410" s="114" t="s">
        <v>1048</v>
      </c>
      <c r="B410" s="76" t="s">
        <v>1049</v>
      </c>
      <c r="C410" s="98" t="s">
        <v>1871</v>
      </c>
      <c r="D410" s="115" t="s">
        <v>1872</v>
      </c>
      <c r="E410" s="115">
        <v>22</v>
      </c>
      <c r="F410" s="100"/>
      <c r="G410" s="108"/>
      <c r="H410" s="109" t="s">
        <v>1871</v>
      </c>
      <c r="I410" s="109" t="s">
        <v>1872</v>
      </c>
      <c r="J410" s="109">
        <v>18</v>
      </c>
      <c r="K410" s="109"/>
      <c r="L410" s="109"/>
      <c r="M410" s="109" t="s">
        <v>1871</v>
      </c>
      <c r="N410" s="109" t="s">
        <v>1872</v>
      </c>
      <c r="O410" s="110">
        <v>4</v>
      </c>
      <c r="P410" s="111">
        <v>0.55555555555555558</v>
      </c>
      <c r="Q410" s="110">
        <v>4</v>
      </c>
      <c r="R410" s="110">
        <v>7</v>
      </c>
      <c r="S410" s="110">
        <v>12</v>
      </c>
      <c r="T410" s="110">
        <v>43</v>
      </c>
      <c r="U410" s="110"/>
      <c r="V410" s="110">
        <v>1</v>
      </c>
      <c r="W410" s="110">
        <v>0</v>
      </c>
      <c r="X410" s="110">
        <v>11</v>
      </c>
      <c r="Y410" s="110">
        <v>19</v>
      </c>
      <c r="Z410" s="110">
        <v>0</v>
      </c>
      <c r="AA410" s="110"/>
      <c r="AB410" s="112">
        <v>31</v>
      </c>
      <c r="AC410" s="110"/>
      <c r="AD410" s="111">
        <v>0.86111111111111116</v>
      </c>
      <c r="AE410" s="110"/>
      <c r="AF410" s="112">
        <v>0</v>
      </c>
      <c r="AG410" s="106" t="e">
        <f t="shared" si="76"/>
        <v>#DIV/0!</v>
      </c>
      <c r="AH410" s="106"/>
      <c r="AI410" s="159" t="s">
        <v>1054</v>
      </c>
      <c r="AJ410" s="159" t="s">
        <v>1055</v>
      </c>
      <c r="AK410" s="159" t="s">
        <v>1619</v>
      </c>
      <c r="AL410" s="159"/>
      <c r="AM410" s="159"/>
      <c r="AN410" s="159" t="s">
        <v>300</v>
      </c>
      <c r="AO410" s="159"/>
      <c r="AP410" s="160">
        <v>290</v>
      </c>
      <c r="AQ410" s="160">
        <v>70</v>
      </c>
      <c r="AR410" s="160">
        <v>0</v>
      </c>
      <c r="AS410" s="160">
        <v>360</v>
      </c>
      <c r="AT410" s="161" t="e">
        <f t="shared" si="86"/>
        <v>#DIV/0!</v>
      </c>
      <c r="AU410" s="160">
        <v>220</v>
      </c>
      <c r="AV410" s="161" t="s">
        <v>1199</v>
      </c>
      <c r="AW410" s="161" t="s">
        <v>1123</v>
      </c>
      <c r="AX410" s="161" t="s">
        <v>1207</v>
      </c>
      <c r="AZ410" s="427" t="e">
        <f t="shared" si="87"/>
        <v>#DIV/0!</v>
      </c>
      <c r="BA410" s="163"/>
    </row>
    <row r="411" spans="1:53" x14ac:dyDescent="0.25">
      <c r="A411" s="114" t="s">
        <v>1050</v>
      </c>
      <c r="B411" s="76" t="s">
        <v>1051</v>
      </c>
      <c r="C411" s="98" t="s">
        <v>1873</v>
      </c>
      <c r="D411" s="115" t="s">
        <v>1874</v>
      </c>
      <c r="E411" s="115">
        <v>56</v>
      </c>
      <c r="F411" s="100"/>
      <c r="G411" s="108"/>
      <c r="H411" s="109" t="s">
        <v>1873</v>
      </c>
      <c r="I411" s="109" t="s">
        <v>1874</v>
      </c>
      <c r="J411" s="109">
        <v>51</v>
      </c>
      <c r="K411" s="109"/>
      <c r="L411" s="109"/>
      <c r="M411" s="109" t="s">
        <v>1873</v>
      </c>
      <c r="N411" s="109" t="s">
        <v>1874</v>
      </c>
      <c r="O411" s="110">
        <v>5</v>
      </c>
      <c r="P411" s="111">
        <v>1</v>
      </c>
      <c r="Q411" s="110">
        <v>17</v>
      </c>
      <c r="R411" s="110">
        <v>18</v>
      </c>
      <c r="S411" s="110">
        <v>27</v>
      </c>
      <c r="T411" s="110">
        <v>117</v>
      </c>
      <c r="U411" s="110"/>
      <c r="V411" s="110">
        <v>4</v>
      </c>
      <c r="W411" s="110">
        <v>0</v>
      </c>
      <c r="X411" s="110">
        <v>0</v>
      </c>
      <c r="Y411" s="110">
        <v>12</v>
      </c>
      <c r="Z411" s="110">
        <v>0</v>
      </c>
      <c r="AA411" s="110"/>
      <c r="AB411" s="112">
        <v>16</v>
      </c>
      <c r="AC411" s="110"/>
      <c r="AD411" s="111">
        <v>0.29090909090909089</v>
      </c>
      <c r="AE411" s="110"/>
      <c r="AF411" s="112">
        <v>3</v>
      </c>
      <c r="AG411" s="106" t="e">
        <f t="shared" si="76"/>
        <v>#DIV/0!</v>
      </c>
      <c r="AH411" s="106"/>
      <c r="AI411" s="159"/>
      <c r="AJ411" s="159"/>
      <c r="AK411" s="159"/>
      <c r="AL411" s="159"/>
      <c r="AM411" s="159"/>
      <c r="AN411" s="159"/>
      <c r="AO411" s="159"/>
      <c r="AP411" s="161"/>
      <c r="AQ411" s="161"/>
      <c r="AR411" s="161"/>
      <c r="AS411" s="161"/>
      <c r="AT411" s="161"/>
      <c r="AU411" s="161"/>
      <c r="AV411" s="162" t="s">
        <v>394</v>
      </c>
      <c r="AW411" s="162" t="s">
        <v>394</v>
      </c>
      <c r="AX411" s="162" t="s">
        <v>394</v>
      </c>
      <c r="BA411" s="163"/>
    </row>
    <row r="412" spans="1:53" x14ac:dyDescent="0.25">
      <c r="A412" s="114" t="s">
        <v>1052</v>
      </c>
      <c r="B412" s="76" t="s">
        <v>1053</v>
      </c>
      <c r="C412" s="98" t="s">
        <v>1875</v>
      </c>
      <c r="D412" s="115" t="s">
        <v>1876</v>
      </c>
      <c r="E412" s="115">
        <v>35</v>
      </c>
      <c r="F412" s="100"/>
      <c r="G412" s="108"/>
      <c r="H412" s="109" t="s">
        <v>1875</v>
      </c>
      <c r="I412" s="109" t="s">
        <v>1876</v>
      </c>
      <c r="J412" s="109">
        <v>29</v>
      </c>
      <c r="K412" s="109"/>
      <c r="L412" s="109"/>
      <c r="M412" s="109" t="s">
        <v>1875</v>
      </c>
      <c r="N412" s="109" t="s">
        <v>1876</v>
      </c>
      <c r="O412" s="110">
        <v>6</v>
      </c>
      <c r="P412" s="111">
        <v>0.17857142857142858</v>
      </c>
      <c r="Q412" s="110">
        <v>3</v>
      </c>
      <c r="R412" s="110">
        <v>0</v>
      </c>
      <c r="S412" s="110">
        <v>8</v>
      </c>
      <c r="T412" s="110">
        <v>16</v>
      </c>
      <c r="U412" s="110"/>
      <c r="V412" s="110">
        <v>0</v>
      </c>
      <c r="W412" s="110">
        <v>2</v>
      </c>
      <c r="X412" s="110">
        <v>0</v>
      </c>
      <c r="Y412" s="110">
        <v>3</v>
      </c>
      <c r="Z412" s="110">
        <v>0</v>
      </c>
      <c r="AA412" s="110"/>
      <c r="AB412" s="112">
        <v>5</v>
      </c>
      <c r="AC412" s="110"/>
      <c r="AD412" s="111">
        <v>0.17857142857142858</v>
      </c>
      <c r="AE412" s="110"/>
      <c r="AF412" s="112">
        <v>0</v>
      </c>
      <c r="AG412" s="106" t="e">
        <f t="shared" si="76"/>
        <v>#DIV/0!</v>
      </c>
      <c r="AH412" s="106"/>
      <c r="AI412" s="159"/>
      <c r="AJ412" s="159" t="s">
        <v>1620</v>
      </c>
      <c r="AK412" s="159" t="s">
        <v>1621</v>
      </c>
      <c r="AL412" s="159"/>
      <c r="AM412" s="159" t="s">
        <v>1056</v>
      </c>
      <c r="AN412" s="159" t="s">
        <v>1056</v>
      </c>
      <c r="AO412" s="159"/>
      <c r="AP412" s="161" t="s">
        <v>551</v>
      </c>
      <c r="AQ412" s="161" t="s">
        <v>551</v>
      </c>
      <c r="AR412" s="161" t="s">
        <v>551</v>
      </c>
      <c r="AS412" s="161" t="s">
        <v>551</v>
      </c>
      <c r="AT412" s="161" t="e">
        <f t="shared" ref="AT412:AT418" si="88">AS412/VLOOKUP(AN412,$D$18:$G$436,4,FALSE)</f>
        <v>#VALUE!</v>
      </c>
      <c r="AU412" s="161" t="s">
        <v>551</v>
      </c>
      <c r="AV412" s="161" t="s">
        <v>551</v>
      </c>
      <c r="AW412" s="161" t="s">
        <v>551</v>
      </c>
      <c r="AX412" s="161" t="s">
        <v>551</v>
      </c>
      <c r="AZ412" s="427" t="e">
        <f t="shared" ref="AZ412:AZ418" si="89">AX412/VLOOKUP(AN412,$D$18:$G$436,4,FALSE)</f>
        <v>#VALUE!</v>
      </c>
      <c r="BA412" s="163"/>
    </row>
    <row r="413" spans="1:53" x14ac:dyDescent="0.25">
      <c r="A413" s="117" t="s">
        <v>1054</v>
      </c>
      <c r="B413" s="76" t="s">
        <v>1055</v>
      </c>
      <c r="C413" s="98" t="s">
        <v>1877</v>
      </c>
      <c r="D413" s="115" t="s">
        <v>1878</v>
      </c>
      <c r="E413" s="115">
        <v>1243</v>
      </c>
      <c r="F413" s="100"/>
      <c r="G413" s="108"/>
      <c r="H413" s="109" t="s">
        <v>1877</v>
      </c>
      <c r="I413" s="109" t="s">
        <v>1878</v>
      </c>
      <c r="J413" s="109">
        <v>414</v>
      </c>
      <c r="K413" s="109"/>
      <c r="L413" s="109"/>
      <c r="M413" s="109" t="s">
        <v>1877</v>
      </c>
      <c r="N413" s="109" t="s">
        <v>1878</v>
      </c>
      <c r="O413" s="110">
        <v>829</v>
      </c>
      <c r="P413" s="111">
        <v>0.81818181818181823</v>
      </c>
      <c r="Q413" s="110">
        <v>0</v>
      </c>
      <c r="R413" s="110">
        <v>0</v>
      </c>
      <c r="S413" s="110">
        <v>5</v>
      </c>
      <c r="T413" s="110">
        <v>23</v>
      </c>
      <c r="U413" s="110"/>
      <c r="V413" s="110">
        <v>3</v>
      </c>
      <c r="W413" s="110">
        <v>0</v>
      </c>
      <c r="X413" s="110">
        <v>0</v>
      </c>
      <c r="Y413" s="110">
        <v>2</v>
      </c>
      <c r="Z413" s="110">
        <v>4</v>
      </c>
      <c r="AA413" s="110"/>
      <c r="AB413" s="112">
        <v>9</v>
      </c>
      <c r="AC413" s="110"/>
      <c r="AD413" s="111">
        <v>0.40909090909090912</v>
      </c>
      <c r="AE413" s="110"/>
      <c r="AF413" s="112">
        <v>1</v>
      </c>
      <c r="AG413" s="106" t="e">
        <f t="shared" si="76"/>
        <v>#DIV/0!</v>
      </c>
      <c r="AH413" s="106"/>
      <c r="AI413" s="159" t="s">
        <v>1057</v>
      </c>
      <c r="AJ413" s="159" t="s">
        <v>1058</v>
      </c>
      <c r="AK413" s="159" t="s">
        <v>1622</v>
      </c>
      <c r="AL413" s="159"/>
      <c r="AM413" s="159"/>
      <c r="AN413" s="159" t="s">
        <v>63</v>
      </c>
      <c r="AO413" s="159"/>
      <c r="AP413" s="160">
        <v>50</v>
      </c>
      <c r="AQ413" s="160">
        <v>0</v>
      </c>
      <c r="AR413" s="160">
        <v>0</v>
      </c>
      <c r="AS413" s="160">
        <v>50</v>
      </c>
      <c r="AT413" s="161" t="e">
        <f t="shared" si="88"/>
        <v>#DIV/0!</v>
      </c>
      <c r="AU413" s="160">
        <v>40</v>
      </c>
      <c r="AV413" s="161" t="s">
        <v>1123</v>
      </c>
      <c r="AW413" s="161" t="s">
        <v>1123</v>
      </c>
      <c r="AX413" s="161" t="s">
        <v>1153</v>
      </c>
      <c r="AZ413" s="427" t="e">
        <f t="shared" si="89"/>
        <v>#DIV/0!</v>
      </c>
      <c r="BA413" s="163"/>
    </row>
    <row r="414" spans="1:53" x14ac:dyDescent="0.25">
      <c r="A414" s="76"/>
      <c r="B414" s="76"/>
      <c r="C414" s="98" t="s">
        <v>1879</v>
      </c>
      <c r="D414" s="98" t="s">
        <v>1880</v>
      </c>
      <c r="E414" s="99">
        <v>413</v>
      </c>
      <c r="F414" s="100"/>
      <c r="G414" s="108"/>
      <c r="H414" s="109" t="s">
        <v>1879</v>
      </c>
      <c r="I414" s="109" t="s">
        <v>1880</v>
      </c>
      <c r="J414" s="109">
        <v>44</v>
      </c>
      <c r="K414" s="109"/>
      <c r="L414" s="109"/>
      <c r="M414" s="109" t="s">
        <v>1879</v>
      </c>
      <c r="N414" s="109" t="s">
        <v>1880</v>
      </c>
      <c r="O414" s="110">
        <v>369</v>
      </c>
      <c r="P414" s="111" t="s">
        <v>394</v>
      </c>
      <c r="Q414" s="110" t="s">
        <v>394</v>
      </c>
      <c r="R414" s="110" t="s">
        <v>394</v>
      </c>
      <c r="S414" s="110" t="s">
        <v>394</v>
      </c>
      <c r="T414" s="110" t="s">
        <v>394</v>
      </c>
      <c r="U414" s="110"/>
      <c r="V414" s="110" t="s">
        <v>394</v>
      </c>
      <c r="W414" s="110" t="s">
        <v>394</v>
      </c>
      <c r="X414" s="110" t="s">
        <v>394</v>
      </c>
      <c r="Y414" s="110" t="s">
        <v>394</v>
      </c>
      <c r="Z414" s="110" t="s">
        <v>394</v>
      </c>
      <c r="AA414" s="110"/>
      <c r="AB414" s="112" t="s">
        <v>394</v>
      </c>
      <c r="AC414" s="110"/>
      <c r="AD414" s="111" t="s">
        <v>394</v>
      </c>
      <c r="AE414" s="110"/>
      <c r="AF414" s="112" t="s">
        <v>394</v>
      </c>
      <c r="AG414" s="106" t="e">
        <f t="shared" si="76"/>
        <v>#VALUE!</v>
      </c>
      <c r="AH414" s="106"/>
      <c r="AI414" s="159" t="s">
        <v>1059</v>
      </c>
      <c r="AJ414" s="159" t="s">
        <v>1060</v>
      </c>
      <c r="AK414" s="159" t="s">
        <v>1623</v>
      </c>
      <c r="AL414" s="159"/>
      <c r="AM414" s="159"/>
      <c r="AN414" s="159" t="s">
        <v>87</v>
      </c>
      <c r="AO414" s="159"/>
      <c r="AP414" s="160">
        <v>140</v>
      </c>
      <c r="AQ414" s="160">
        <v>0</v>
      </c>
      <c r="AR414" s="160">
        <v>0</v>
      </c>
      <c r="AS414" s="160">
        <v>140</v>
      </c>
      <c r="AT414" s="161" t="e">
        <f t="shared" si="88"/>
        <v>#DIV/0!</v>
      </c>
      <c r="AU414" s="160">
        <v>130</v>
      </c>
      <c r="AV414" s="161" t="s">
        <v>1123</v>
      </c>
      <c r="AW414" s="161" t="s">
        <v>1123</v>
      </c>
      <c r="AX414" s="161" t="s">
        <v>1190</v>
      </c>
      <c r="AZ414" s="427" t="e">
        <f t="shared" si="89"/>
        <v>#DIV/0!</v>
      </c>
      <c r="BA414" s="163"/>
    </row>
    <row r="415" spans="1:53" x14ac:dyDescent="0.25">
      <c r="A415" s="96"/>
      <c r="B415" s="96">
        <v>19</v>
      </c>
      <c r="C415" s="98" t="s">
        <v>1881</v>
      </c>
      <c r="D415" s="97" t="s">
        <v>1882</v>
      </c>
      <c r="E415" s="99">
        <v>61</v>
      </c>
      <c r="F415" s="100"/>
      <c r="G415" s="108"/>
      <c r="H415" s="109" t="s">
        <v>1881</v>
      </c>
      <c r="I415" s="109" t="s">
        <v>1882</v>
      </c>
      <c r="J415" s="109">
        <v>56</v>
      </c>
      <c r="K415" s="109"/>
      <c r="L415" s="109"/>
      <c r="M415" s="109" t="s">
        <v>1881</v>
      </c>
      <c r="N415" s="109" t="s">
        <v>1882</v>
      </c>
      <c r="O415" s="110">
        <v>5</v>
      </c>
      <c r="P415" s="111" t="s">
        <v>394</v>
      </c>
      <c r="Q415" s="110" t="s">
        <v>394</v>
      </c>
      <c r="R415" s="110" t="s">
        <v>394</v>
      </c>
      <c r="S415" s="110" t="s">
        <v>394</v>
      </c>
      <c r="T415" s="110" t="s">
        <v>394</v>
      </c>
      <c r="U415" s="110"/>
      <c r="V415" s="110" t="s">
        <v>394</v>
      </c>
      <c r="W415" s="110" t="s">
        <v>394</v>
      </c>
      <c r="X415" s="110" t="s">
        <v>394</v>
      </c>
      <c r="Y415" s="110" t="s">
        <v>394</v>
      </c>
      <c r="Z415" s="110" t="s">
        <v>394</v>
      </c>
      <c r="AA415" s="110"/>
      <c r="AB415" s="112" t="s">
        <v>394</v>
      </c>
      <c r="AC415" s="110"/>
      <c r="AD415" s="111" t="s">
        <v>394</v>
      </c>
      <c r="AE415" s="110"/>
      <c r="AF415" s="112" t="s">
        <v>394</v>
      </c>
      <c r="AG415" s="106" t="e">
        <f t="shared" si="76"/>
        <v>#VALUE!</v>
      </c>
      <c r="AH415" s="106"/>
      <c r="AI415" s="159" t="s">
        <v>1061</v>
      </c>
      <c r="AJ415" s="159" t="s">
        <v>1062</v>
      </c>
      <c r="AK415" s="159" t="s">
        <v>1624</v>
      </c>
      <c r="AL415" s="159"/>
      <c r="AM415" s="159"/>
      <c r="AN415" s="159" t="s">
        <v>178</v>
      </c>
      <c r="AO415" s="159"/>
      <c r="AP415" s="160">
        <v>100</v>
      </c>
      <c r="AQ415" s="160">
        <v>140</v>
      </c>
      <c r="AR415" s="160">
        <v>0</v>
      </c>
      <c r="AS415" s="160">
        <v>240</v>
      </c>
      <c r="AT415" s="161" t="e">
        <f t="shared" si="88"/>
        <v>#DIV/0!</v>
      </c>
      <c r="AU415" s="160">
        <v>130</v>
      </c>
      <c r="AV415" s="161" t="s">
        <v>1199</v>
      </c>
      <c r="AW415" s="161" t="s">
        <v>1123</v>
      </c>
      <c r="AX415" s="161" t="s">
        <v>1132</v>
      </c>
      <c r="AZ415" s="427" t="e">
        <f t="shared" si="89"/>
        <v>#DIV/0!</v>
      </c>
      <c r="BA415" s="163"/>
    </row>
    <row r="416" spans="1:53" x14ac:dyDescent="0.25">
      <c r="A416" s="114" t="s">
        <v>1057</v>
      </c>
      <c r="B416" s="76" t="s">
        <v>1058</v>
      </c>
      <c r="C416" s="98" t="s">
        <v>1883</v>
      </c>
      <c r="D416" s="115" t="s">
        <v>1884</v>
      </c>
      <c r="E416" s="115">
        <v>33</v>
      </c>
      <c r="F416" s="100"/>
      <c r="G416" s="108"/>
      <c r="H416" s="109" t="s">
        <v>1883</v>
      </c>
      <c r="I416" s="109" t="s">
        <v>1884</v>
      </c>
      <c r="J416" s="109">
        <v>28</v>
      </c>
      <c r="K416" s="109"/>
      <c r="L416" s="109"/>
      <c r="M416" s="109" t="s">
        <v>1883</v>
      </c>
      <c r="N416" s="109" t="s">
        <v>1884</v>
      </c>
      <c r="O416" s="110">
        <v>5</v>
      </c>
      <c r="P416" s="111">
        <v>1.3333333333333333</v>
      </c>
      <c r="Q416" s="110">
        <v>1</v>
      </c>
      <c r="R416" s="110">
        <v>1</v>
      </c>
      <c r="S416" s="110">
        <v>7</v>
      </c>
      <c r="T416" s="110">
        <v>37</v>
      </c>
      <c r="U416" s="110"/>
      <c r="V416" s="110">
        <v>3</v>
      </c>
      <c r="W416" s="110">
        <v>0</v>
      </c>
      <c r="X416" s="110">
        <v>1</v>
      </c>
      <c r="Y416" s="110">
        <v>3</v>
      </c>
      <c r="Z416" s="110">
        <v>9</v>
      </c>
      <c r="AA416" s="110"/>
      <c r="AB416" s="112">
        <v>16</v>
      </c>
      <c r="AC416" s="110"/>
      <c r="AD416" s="111">
        <v>0.76190476190476186</v>
      </c>
      <c r="AE416" s="110"/>
      <c r="AF416" s="112">
        <v>0</v>
      </c>
      <c r="AG416" s="106" t="e">
        <f t="shared" si="76"/>
        <v>#DIV/0!</v>
      </c>
      <c r="AH416" s="106"/>
      <c r="AI416" s="159" t="s">
        <v>1063</v>
      </c>
      <c r="AJ416" s="159" t="s">
        <v>1064</v>
      </c>
      <c r="AK416" s="159" t="s">
        <v>1625</v>
      </c>
      <c r="AL416" s="159"/>
      <c r="AM416" s="159"/>
      <c r="AN416" s="159" t="s">
        <v>202</v>
      </c>
      <c r="AO416" s="159"/>
      <c r="AP416" s="160">
        <v>110</v>
      </c>
      <c r="AQ416" s="160">
        <v>0</v>
      </c>
      <c r="AR416" s="160">
        <v>0</v>
      </c>
      <c r="AS416" s="160">
        <v>110</v>
      </c>
      <c r="AT416" s="161" t="e">
        <f t="shared" si="88"/>
        <v>#DIV/0!</v>
      </c>
      <c r="AU416" s="160">
        <v>110</v>
      </c>
      <c r="AV416" s="161" t="s">
        <v>1142</v>
      </c>
      <c r="AW416" s="161" t="s">
        <v>1123</v>
      </c>
      <c r="AX416" s="161" t="s">
        <v>1178</v>
      </c>
      <c r="AZ416" s="427" t="e">
        <f t="shared" si="89"/>
        <v>#DIV/0!</v>
      </c>
      <c r="BA416" s="163"/>
    </row>
    <row r="417" spans="1:53" x14ac:dyDescent="0.25">
      <c r="A417" s="114" t="s">
        <v>1059</v>
      </c>
      <c r="B417" s="76" t="s">
        <v>1060</v>
      </c>
      <c r="C417" s="98" t="s">
        <v>1885</v>
      </c>
      <c r="D417" s="115" t="s">
        <v>1886</v>
      </c>
      <c r="E417" s="115">
        <v>18</v>
      </c>
      <c r="F417" s="100"/>
      <c r="G417" s="108"/>
      <c r="H417" s="109" t="s">
        <v>1885</v>
      </c>
      <c r="I417" s="109" t="s">
        <v>1886</v>
      </c>
      <c r="J417" s="109">
        <v>16</v>
      </c>
      <c r="K417" s="109"/>
      <c r="L417" s="109"/>
      <c r="M417" s="109" t="s">
        <v>1885</v>
      </c>
      <c r="N417" s="109" t="s">
        <v>1886</v>
      </c>
      <c r="O417" s="110">
        <v>2</v>
      </c>
      <c r="P417" s="111">
        <v>0.35135135135135137</v>
      </c>
      <c r="Q417" s="110">
        <v>2</v>
      </c>
      <c r="R417" s="110">
        <v>1</v>
      </c>
      <c r="S417" s="110">
        <v>6</v>
      </c>
      <c r="T417" s="110">
        <v>22</v>
      </c>
      <c r="U417" s="110"/>
      <c r="V417" s="110">
        <v>1</v>
      </c>
      <c r="W417" s="110">
        <v>0</v>
      </c>
      <c r="X417" s="110">
        <v>0</v>
      </c>
      <c r="Y417" s="110">
        <v>6</v>
      </c>
      <c r="Z417" s="110">
        <v>8</v>
      </c>
      <c r="AA417" s="110"/>
      <c r="AB417" s="112">
        <v>15</v>
      </c>
      <c r="AC417" s="110"/>
      <c r="AD417" s="111">
        <v>0.40540540540540543</v>
      </c>
      <c r="AE417" s="110"/>
      <c r="AF417" s="112">
        <v>0</v>
      </c>
      <c r="AG417" s="106" t="e">
        <f t="shared" si="76"/>
        <v>#DIV/0!</v>
      </c>
      <c r="AH417" s="106"/>
      <c r="AI417" s="159" t="s">
        <v>1065</v>
      </c>
      <c r="AJ417" s="159" t="s">
        <v>1066</v>
      </c>
      <c r="AK417" s="159" t="s">
        <v>1626</v>
      </c>
      <c r="AL417" s="159"/>
      <c r="AM417" s="159"/>
      <c r="AN417" s="159" t="s">
        <v>301</v>
      </c>
      <c r="AO417" s="159"/>
      <c r="AP417" s="160">
        <v>130</v>
      </c>
      <c r="AQ417" s="160">
        <v>0</v>
      </c>
      <c r="AR417" s="160">
        <v>0</v>
      </c>
      <c r="AS417" s="160">
        <v>130</v>
      </c>
      <c r="AT417" s="161" t="e">
        <f t="shared" si="88"/>
        <v>#DIV/0!</v>
      </c>
      <c r="AU417" s="160">
        <v>180</v>
      </c>
      <c r="AV417" s="161" t="s">
        <v>1123</v>
      </c>
      <c r="AW417" s="161" t="s">
        <v>1123</v>
      </c>
      <c r="AX417" s="161" t="s">
        <v>1129</v>
      </c>
      <c r="AZ417" s="427" t="e">
        <f t="shared" si="89"/>
        <v>#DIV/0!</v>
      </c>
      <c r="BA417" s="163"/>
    </row>
    <row r="418" spans="1:53" x14ac:dyDescent="0.25">
      <c r="A418" s="114" t="s">
        <v>1061</v>
      </c>
      <c r="B418" s="76" t="s">
        <v>1062</v>
      </c>
      <c r="C418" s="98" t="s">
        <v>1887</v>
      </c>
      <c r="D418" s="115" t="s">
        <v>1888</v>
      </c>
      <c r="E418" s="115">
        <v>11</v>
      </c>
      <c r="F418" s="100"/>
      <c r="G418" s="108"/>
      <c r="H418" s="109" t="s">
        <v>1887</v>
      </c>
      <c r="I418" s="109" t="s">
        <v>1888</v>
      </c>
      <c r="J418" s="109">
        <v>11</v>
      </c>
      <c r="K418" s="109"/>
      <c r="L418" s="109"/>
      <c r="M418" s="109" t="s">
        <v>1887</v>
      </c>
      <c r="N418" s="109" t="s">
        <v>1888</v>
      </c>
      <c r="O418" s="110">
        <v>0</v>
      </c>
      <c r="P418" s="111">
        <v>1</v>
      </c>
      <c r="Q418" s="110">
        <v>10</v>
      </c>
      <c r="R418" s="110">
        <v>11</v>
      </c>
      <c r="S418" s="110">
        <v>18</v>
      </c>
      <c r="T418" s="110">
        <v>67</v>
      </c>
      <c r="U418" s="110"/>
      <c r="V418" s="110">
        <v>0</v>
      </c>
      <c r="W418" s="110">
        <v>0</v>
      </c>
      <c r="X418" s="110">
        <v>0</v>
      </c>
      <c r="Y418" s="110">
        <v>0</v>
      </c>
      <c r="Z418" s="110">
        <v>0</v>
      </c>
      <c r="AA418" s="110"/>
      <c r="AB418" s="112">
        <v>0</v>
      </c>
      <c r="AC418" s="110"/>
      <c r="AD418" s="111">
        <v>0</v>
      </c>
      <c r="AE418" s="110"/>
      <c r="AF418" s="112">
        <v>0</v>
      </c>
      <c r="AG418" s="106" t="e">
        <f t="shared" ref="AG418:AG436" si="90">AF418/G418</f>
        <v>#DIV/0!</v>
      </c>
      <c r="AH418" s="106"/>
      <c r="AI418" s="159" t="s">
        <v>1067</v>
      </c>
      <c r="AJ418" s="159" t="s">
        <v>1068</v>
      </c>
      <c r="AK418" s="159" t="s">
        <v>1627</v>
      </c>
      <c r="AL418" s="159"/>
      <c r="AM418" s="159"/>
      <c r="AN418" s="159" t="s">
        <v>307</v>
      </c>
      <c r="AO418" s="159"/>
      <c r="AP418" s="161" t="s">
        <v>551</v>
      </c>
      <c r="AQ418" s="161" t="s">
        <v>551</v>
      </c>
      <c r="AR418" s="161" t="s">
        <v>551</v>
      </c>
      <c r="AS418" s="161" t="s">
        <v>551</v>
      </c>
      <c r="AT418" s="161" t="e">
        <f t="shared" si="88"/>
        <v>#VALUE!</v>
      </c>
      <c r="AU418" s="161" t="s">
        <v>551</v>
      </c>
      <c r="AV418" s="161" t="s">
        <v>551</v>
      </c>
      <c r="AW418" s="161" t="s">
        <v>551</v>
      </c>
      <c r="AX418" s="161" t="s">
        <v>551</v>
      </c>
      <c r="AZ418" s="427" t="e">
        <f t="shared" si="89"/>
        <v>#VALUE!</v>
      </c>
      <c r="BA418" s="163"/>
    </row>
    <row r="419" spans="1:53" x14ac:dyDescent="0.25">
      <c r="A419" s="114" t="s">
        <v>1063</v>
      </c>
      <c r="B419" s="76" t="s">
        <v>1064</v>
      </c>
      <c r="C419" s="98" t="s">
        <v>1889</v>
      </c>
      <c r="D419" s="115" t="s">
        <v>1890</v>
      </c>
      <c r="E419" s="115">
        <v>21</v>
      </c>
      <c r="F419" s="100"/>
      <c r="G419" s="108"/>
      <c r="H419" s="109" t="s">
        <v>1889</v>
      </c>
      <c r="I419" s="109" t="s">
        <v>1890</v>
      </c>
      <c r="J419" s="109">
        <v>20</v>
      </c>
      <c r="K419" s="109"/>
      <c r="L419" s="109"/>
      <c r="M419" s="109" t="s">
        <v>1889</v>
      </c>
      <c r="N419" s="109" t="s">
        <v>1890</v>
      </c>
      <c r="O419" s="110">
        <v>1</v>
      </c>
      <c r="P419" s="111">
        <v>0.89473684210526316</v>
      </c>
      <c r="Q419" s="110">
        <v>4</v>
      </c>
      <c r="R419" s="110">
        <v>2</v>
      </c>
      <c r="S419" s="110">
        <v>14</v>
      </c>
      <c r="T419" s="110">
        <v>37</v>
      </c>
      <c r="U419" s="110"/>
      <c r="V419" s="110">
        <v>4</v>
      </c>
      <c r="W419" s="110">
        <v>4</v>
      </c>
      <c r="X419" s="110">
        <v>1</v>
      </c>
      <c r="Y419" s="110">
        <v>0</v>
      </c>
      <c r="Z419" s="110">
        <v>2</v>
      </c>
      <c r="AA419" s="110"/>
      <c r="AB419" s="112">
        <v>11</v>
      </c>
      <c r="AC419" s="110"/>
      <c r="AD419" s="111">
        <v>0.57894736842105265</v>
      </c>
      <c r="AE419" s="110"/>
      <c r="AF419" s="112">
        <v>1</v>
      </c>
      <c r="AG419" s="106" t="e">
        <f t="shared" si="90"/>
        <v>#DIV/0!</v>
      </c>
      <c r="AH419" s="106"/>
      <c r="AI419" s="159"/>
      <c r="AJ419" s="159"/>
      <c r="AK419" s="159"/>
      <c r="AL419" s="159"/>
      <c r="AM419" s="159"/>
      <c r="AN419" s="159"/>
      <c r="AO419" s="159"/>
      <c r="AP419" s="161"/>
      <c r="AQ419" s="161"/>
      <c r="AR419" s="161"/>
      <c r="AS419" s="161"/>
      <c r="AT419" s="161"/>
      <c r="AU419" s="161"/>
      <c r="AV419" s="162" t="s">
        <v>394</v>
      </c>
      <c r="AW419" s="162" t="s">
        <v>394</v>
      </c>
      <c r="AX419" s="162" t="s">
        <v>394</v>
      </c>
      <c r="BA419" s="163"/>
    </row>
    <row r="420" spans="1:53" x14ac:dyDescent="0.25">
      <c r="A420" s="114" t="s">
        <v>1065</v>
      </c>
      <c r="B420" s="76" t="s">
        <v>1066</v>
      </c>
      <c r="C420" s="98" t="s">
        <v>1891</v>
      </c>
      <c r="D420" s="115" t="s">
        <v>1892</v>
      </c>
      <c r="E420" s="115">
        <v>161</v>
      </c>
      <c r="F420" s="100"/>
      <c r="G420" s="108"/>
      <c r="H420" s="109" t="s">
        <v>1891</v>
      </c>
      <c r="I420" s="109" t="s">
        <v>1892</v>
      </c>
      <c r="J420" s="109">
        <v>103</v>
      </c>
      <c r="K420" s="109"/>
      <c r="L420" s="109"/>
      <c r="M420" s="109" t="s">
        <v>1891</v>
      </c>
      <c r="N420" s="109" t="s">
        <v>1892</v>
      </c>
      <c r="O420" s="110">
        <v>58</v>
      </c>
      <c r="P420" s="111">
        <v>0.46511627906976744</v>
      </c>
      <c r="Q420" s="110">
        <v>9</v>
      </c>
      <c r="R420" s="110">
        <v>15</v>
      </c>
      <c r="S420" s="110">
        <v>16</v>
      </c>
      <c r="T420" s="110">
        <v>60</v>
      </c>
      <c r="U420" s="110"/>
      <c r="V420" s="110">
        <v>2</v>
      </c>
      <c r="W420" s="110">
        <v>0</v>
      </c>
      <c r="X420" s="110">
        <v>1</v>
      </c>
      <c r="Y420" s="110">
        <v>0</v>
      </c>
      <c r="Z420" s="110">
        <v>19</v>
      </c>
      <c r="AA420" s="110"/>
      <c r="AB420" s="112">
        <v>22</v>
      </c>
      <c r="AC420" s="110"/>
      <c r="AD420" s="111">
        <v>0.51162790697674421</v>
      </c>
      <c r="AE420" s="110"/>
      <c r="AF420" s="112">
        <v>1</v>
      </c>
      <c r="AG420" s="106" t="e">
        <f t="shared" si="90"/>
        <v>#DIV/0!</v>
      </c>
      <c r="AH420" s="106"/>
      <c r="AI420" s="159"/>
      <c r="AJ420" s="159" t="s">
        <v>1628</v>
      </c>
      <c r="AK420" s="159" t="s">
        <v>1629</v>
      </c>
      <c r="AL420" s="159"/>
      <c r="AM420" s="159" t="s">
        <v>1069</v>
      </c>
      <c r="AN420" s="159" t="s">
        <v>1069</v>
      </c>
      <c r="AO420" s="159"/>
      <c r="AP420" s="161" t="s">
        <v>551</v>
      </c>
      <c r="AQ420" s="161" t="s">
        <v>551</v>
      </c>
      <c r="AR420" s="161" t="s">
        <v>551</v>
      </c>
      <c r="AS420" s="161" t="s">
        <v>551</v>
      </c>
      <c r="AT420" s="161" t="e">
        <f t="shared" ref="AT420:AT426" si="91">AS420/VLOOKUP(AN420,$D$18:$G$436,4,FALSE)</f>
        <v>#VALUE!</v>
      </c>
      <c r="AU420" s="161" t="s">
        <v>551</v>
      </c>
      <c r="AV420" s="161" t="s">
        <v>551</v>
      </c>
      <c r="AW420" s="161" t="s">
        <v>551</v>
      </c>
      <c r="AX420" s="161" t="s">
        <v>551</v>
      </c>
      <c r="AZ420" s="427" t="e">
        <f t="shared" ref="AZ420:AZ426" si="92">AX420/VLOOKUP(AN420,$D$18:$G$436,4,FALSE)</f>
        <v>#VALUE!</v>
      </c>
      <c r="BA420" s="163"/>
    </row>
    <row r="421" spans="1:53" x14ac:dyDescent="0.25">
      <c r="A421" s="114" t="s">
        <v>1067</v>
      </c>
      <c r="B421" s="76" t="s">
        <v>1068</v>
      </c>
      <c r="C421" s="98"/>
      <c r="D421" s="115"/>
      <c r="E421" s="115"/>
      <c r="F421" s="100"/>
      <c r="G421" s="108"/>
      <c r="H421" s="109"/>
      <c r="I421" s="109"/>
      <c r="J421" s="109"/>
      <c r="K421" s="109"/>
      <c r="L421" s="109"/>
      <c r="M421" s="109"/>
      <c r="N421" s="109"/>
      <c r="O421" s="110"/>
      <c r="P421" s="111">
        <v>0.8928571428571429</v>
      </c>
      <c r="Q421" s="110">
        <v>5</v>
      </c>
      <c r="R421" s="110">
        <v>1</v>
      </c>
      <c r="S421" s="110">
        <v>9</v>
      </c>
      <c r="T421" s="110">
        <v>40</v>
      </c>
      <c r="U421" s="110"/>
      <c r="V421" s="110">
        <v>5</v>
      </c>
      <c r="W421" s="110">
        <v>1</v>
      </c>
      <c r="X421" s="110">
        <v>16</v>
      </c>
      <c r="Y421" s="110">
        <v>33</v>
      </c>
      <c r="Z421" s="110">
        <v>3</v>
      </c>
      <c r="AA421" s="110"/>
      <c r="AB421" s="112">
        <v>58</v>
      </c>
      <c r="AC421" s="110"/>
      <c r="AD421" s="111">
        <v>2.0714285714285716</v>
      </c>
      <c r="AE421" s="110"/>
      <c r="AF421" s="112">
        <v>0</v>
      </c>
      <c r="AG421" s="106" t="e">
        <f t="shared" si="90"/>
        <v>#DIV/0!</v>
      </c>
      <c r="AH421" s="106"/>
      <c r="AI421" s="159" t="s">
        <v>1070</v>
      </c>
      <c r="AJ421" s="159" t="s">
        <v>1071</v>
      </c>
      <c r="AK421" s="159" t="s">
        <v>1630</v>
      </c>
      <c r="AL421" s="159"/>
      <c r="AM421" s="159"/>
      <c r="AN421" s="159" t="s">
        <v>56</v>
      </c>
      <c r="AO421" s="159"/>
      <c r="AP421" s="160">
        <v>160</v>
      </c>
      <c r="AQ421" s="160">
        <v>0</v>
      </c>
      <c r="AR421" s="160">
        <v>0</v>
      </c>
      <c r="AS421" s="160">
        <v>160</v>
      </c>
      <c r="AT421" s="161" t="e">
        <f t="shared" si="91"/>
        <v>#DIV/0!</v>
      </c>
      <c r="AU421" s="160">
        <v>180</v>
      </c>
      <c r="AV421" s="161" t="s">
        <v>1119</v>
      </c>
      <c r="AW421" s="161" t="s">
        <v>1123</v>
      </c>
      <c r="AX421" s="161" t="s">
        <v>1149</v>
      </c>
      <c r="AZ421" s="427" t="e">
        <f t="shared" si="92"/>
        <v>#DIV/0!</v>
      </c>
      <c r="BA421" s="163"/>
    </row>
    <row r="422" spans="1:53" x14ac:dyDescent="0.25">
      <c r="A422" s="76"/>
      <c r="B422" s="76"/>
      <c r="C422" s="98" t="s">
        <v>1893</v>
      </c>
      <c r="D422" s="98"/>
      <c r="E422" s="99"/>
      <c r="F422" s="100"/>
      <c r="G422" s="108"/>
      <c r="H422" s="109" t="s">
        <v>1893</v>
      </c>
      <c r="I422" s="109"/>
      <c r="J422" s="109"/>
      <c r="K422" s="109"/>
      <c r="L422" s="109"/>
      <c r="M422" s="109" t="s">
        <v>1893</v>
      </c>
      <c r="N422" s="109"/>
      <c r="O422" s="110"/>
      <c r="P422" s="111" t="s">
        <v>394</v>
      </c>
      <c r="Q422" s="110" t="s">
        <v>394</v>
      </c>
      <c r="R422" s="110" t="s">
        <v>394</v>
      </c>
      <c r="S422" s="110" t="s">
        <v>394</v>
      </c>
      <c r="T422" s="110" t="s">
        <v>394</v>
      </c>
      <c r="U422" s="110"/>
      <c r="V422" s="110" t="s">
        <v>394</v>
      </c>
      <c r="W422" s="110" t="s">
        <v>394</v>
      </c>
      <c r="X422" s="110" t="s">
        <v>394</v>
      </c>
      <c r="Y422" s="110" t="s">
        <v>394</v>
      </c>
      <c r="Z422" s="110" t="s">
        <v>394</v>
      </c>
      <c r="AA422" s="110"/>
      <c r="AB422" s="112" t="s">
        <v>394</v>
      </c>
      <c r="AC422" s="110"/>
      <c r="AD422" s="111" t="s">
        <v>394</v>
      </c>
      <c r="AE422" s="110"/>
      <c r="AF422" s="112" t="s">
        <v>394</v>
      </c>
      <c r="AG422" s="106" t="e">
        <f t="shared" si="90"/>
        <v>#VALUE!</v>
      </c>
      <c r="AH422" s="106"/>
      <c r="AI422" s="159" t="s">
        <v>1072</v>
      </c>
      <c r="AJ422" s="159" t="s">
        <v>1073</v>
      </c>
      <c r="AK422" s="159" t="s">
        <v>1631</v>
      </c>
      <c r="AL422" s="159"/>
      <c r="AM422" s="159"/>
      <c r="AN422" s="159" t="s">
        <v>69</v>
      </c>
      <c r="AO422" s="159"/>
      <c r="AP422" s="160">
        <v>120</v>
      </c>
      <c r="AQ422" s="160">
        <v>40</v>
      </c>
      <c r="AR422" s="160">
        <v>0</v>
      </c>
      <c r="AS422" s="160">
        <v>160</v>
      </c>
      <c r="AT422" s="161" t="e">
        <f t="shared" si="91"/>
        <v>#DIV/0!</v>
      </c>
      <c r="AU422" s="160">
        <v>150</v>
      </c>
      <c r="AV422" s="161" t="s">
        <v>1142</v>
      </c>
      <c r="AW422" s="161" t="s">
        <v>1123</v>
      </c>
      <c r="AX422" s="161" t="s">
        <v>1132</v>
      </c>
      <c r="AZ422" s="427" t="e">
        <f t="shared" si="92"/>
        <v>#DIV/0!</v>
      </c>
      <c r="BA422" s="163"/>
    </row>
    <row r="423" spans="1:53" x14ac:dyDescent="0.25">
      <c r="A423" s="96"/>
      <c r="B423" s="96">
        <v>23</v>
      </c>
      <c r="C423" s="98"/>
      <c r="D423" s="97"/>
      <c r="E423" s="99"/>
      <c r="F423" s="100"/>
      <c r="G423" s="108"/>
      <c r="H423" s="109"/>
      <c r="I423" s="109"/>
      <c r="J423" s="109"/>
      <c r="K423" s="109"/>
      <c r="L423" s="109"/>
      <c r="M423" s="109"/>
      <c r="N423" s="109"/>
      <c r="O423" s="110"/>
      <c r="P423" s="111" t="s">
        <v>394</v>
      </c>
      <c r="Q423" s="110" t="s">
        <v>394</v>
      </c>
      <c r="R423" s="110" t="s">
        <v>394</v>
      </c>
      <c r="S423" s="110" t="s">
        <v>394</v>
      </c>
      <c r="T423" s="110" t="s">
        <v>394</v>
      </c>
      <c r="U423" s="110"/>
      <c r="V423" s="110" t="s">
        <v>394</v>
      </c>
      <c r="W423" s="110" t="s">
        <v>394</v>
      </c>
      <c r="X423" s="110" t="s">
        <v>394</v>
      </c>
      <c r="Y423" s="110" t="s">
        <v>394</v>
      </c>
      <c r="Z423" s="110" t="s">
        <v>394</v>
      </c>
      <c r="AA423" s="110"/>
      <c r="AB423" s="112" t="s">
        <v>394</v>
      </c>
      <c r="AC423" s="110"/>
      <c r="AD423" s="111" t="s">
        <v>394</v>
      </c>
      <c r="AE423" s="110"/>
      <c r="AF423" s="112" t="s">
        <v>394</v>
      </c>
      <c r="AG423" s="106" t="e">
        <f t="shared" si="90"/>
        <v>#VALUE!</v>
      </c>
      <c r="AH423" s="106"/>
      <c r="AI423" s="159" t="s">
        <v>1074</v>
      </c>
      <c r="AJ423" s="159" t="s">
        <v>1075</v>
      </c>
      <c r="AK423" s="159" t="s">
        <v>1632</v>
      </c>
      <c r="AL423" s="159"/>
      <c r="AM423" s="159"/>
      <c r="AN423" s="159" t="s">
        <v>106</v>
      </c>
      <c r="AO423" s="159"/>
      <c r="AP423" s="161" t="s">
        <v>551</v>
      </c>
      <c r="AQ423" s="161" t="s">
        <v>551</v>
      </c>
      <c r="AR423" s="161" t="s">
        <v>551</v>
      </c>
      <c r="AS423" s="161" t="s">
        <v>551</v>
      </c>
      <c r="AT423" s="161" t="e">
        <f t="shared" si="91"/>
        <v>#VALUE!</v>
      </c>
      <c r="AU423" s="161" t="s">
        <v>551</v>
      </c>
      <c r="AV423" s="161" t="s">
        <v>551</v>
      </c>
      <c r="AW423" s="161" t="s">
        <v>551</v>
      </c>
      <c r="AX423" s="161" t="s">
        <v>551</v>
      </c>
      <c r="AZ423" s="427" t="e">
        <f t="shared" si="92"/>
        <v>#VALUE!</v>
      </c>
      <c r="BA423" s="163"/>
    </row>
    <row r="424" spans="1:53" x14ac:dyDescent="0.25">
      <c r="A424" s="114" t="s">
        <v>1070</v>
      </c>
      <c r="B424" s="76" t="s">
        <v>1071</v>
      </c>
      <c r="C424" s="98" t="s">
        <v>1894</v>
      </c>
      <c r="D424" s="115"/>
      <c r="E424" s="115"/>
      <c r="F424" s="100"/>
      <c r="G424" s="108"/>
      <c r="H424" s="109" t="s">
        <v>1894</v>
      </c>
      <c r="I424" s="109"/>
      <c r="J424" s="109"/>
      <c r="K424" s="109"/>
      <c r="L424" s="109"/>
      <c r="M424" s="109" t="s">
        <v>1894</v>
      </c>
      <c r="N424" s="109"/>
      <c r="O424" s="110"/>
      <c r="P424" s="111">
        <v>0.22</v>
      </c>
      <c r="Q424" s="110">
        <v>4</v>
      </c>
      <c r="R424" s="110">
        <v>7</v>
      </c>
      <c r="S424" s="110">
        <v>162</v>
      </c>
      <c r="T424" s="110">
        <v>184</v>
      </c>
      <c r="U424" s="110"/>
      <c r="V424" s="110">
        <v>8</v>
      </c>
      <c r="W424" s="110">
        <v>0</v>
      </c>
      <c r="X424" s="110">
        <v>14</v>
      </c>
      <c r="Y424" s="110">
        <v>0</v>
      </c>
      <c r="Z424" s="110">
        <v>0</v>
      </c>
      <c r="AA424" s="110"/>
      <c r="AB424" s="112">
        <v>22</v>
      </c>
      <c r="AC424" s="110"/>
      <c r="AD424" s="111">
        <v>0.44</v>
      </c>
      <c r="AE424" s="110"/>
      <c r="AF424" s="112">
        <v>0</v>
      </c>
      <c r="AG424" s="106" t="e">
        <f t="shared" si="90"/>
        <v>#DIV/0!</v>
      </c>
      <c r="AH424" s="106"/>
      <c r="AI424" s="159" t="s">
        <v>1076</v>
      </c>
      <c r="AJ424" s="159" t="s">
        <v>1077</v>
      </c>
      <c r="AK424" s="159" t="s">
        <v>1633</v>
      </c>
      <c r="AL424" s="159"/>
      <c r="AM424" s="159"/>
      <c r="AN424" s="159" t="s">
        <v>110</v>
      </c>
      <c r="AO424" s="159"/>
      <c r="AP424" s="160">
        <v>390</v>
      </c>
      <c r="AQ424" s="160">
        <v>220</v>
      </c>
      <c r="AR424" s="160">
        <v>0</v>
      </c>
      <c r="AS424" s="160">
        <v>610</v>
      </c>
      <c r="AT424" s="161" t="e">
        <f t="shared" si="91"/>
        <v>#DIV/0!</v>
      </c>
      <c r="AU424" s="160">
        <v>440</v>
      </c>
      <c r="AV424" s="161" t="s">
        <v>1132</v>
      </c>
      <c r="AW424" s="161" t="s">
        <v>1123</v>
      </c>
      <c r="AX424" s="161" t="s">
        <v>1634</v>
      </c>
      <c r="AZ424" s="427" t="e">
        <f t="shared" si="92"/>
        <v>#DIV/0!</v>
      </c>
      <c r="BA424" s="163"/>
    </row>
    <row r="425" spans="1:53" x14ac:dyDescent="0.25">
      <c r="A425" s="114" t="s">
        <v>1072</v>
      </c>
      <c r="B425" s="76" t="s">
        <v>1073</v>
      </c>
      <c r="C425" s="98" t="s">
        <v>1895</v>
      </c>
      <c r="D425" s="115"/>
      <c r="E425" s="115"/>
      <c r="F425" s="100"/>
      <c r="G425" s="108"/>
      <c r="H425" s="109" t="s">
        <v>1895</v>
      </c>
      <c r="I425" s="109"/>
      <c r="J425" s="109"/>
      <c r="K425" s="109"/>
      <c r="L425" s="109"/>
      <c r="M425" s="109" t="s">
        <v>1895</v>
      </c>
      <c r="N425" s="109"/>
      <c r="O425" s="110"/>
      <c r="P425" s="111">
        <v>0.27777777777777779</v>
      </c>
      <c r="Q425" s="110">
        <v>3</v>
      </c>
      <c r="R425" s="110">
        <v>10</v>
      </c>
      <c r="S425" s="110">
        <v>32</v>
      </c>
      <c r="T425" s="110">
        <v>55</v>
      </c>
      <c r="U425" s="110"/>
      <c r="V425" s="110">
        <v>0</v>
      </c>
      <c r="W425" s="110">
        <v>0</v>
      </c>
      <c r="X425" s="110">
        <v>6</v>
      </c>
      <c r="Y425" s="110">
        <v>0</v>
      </c>
      <c r="Z425" s="110">
        <v>0</v>
      </c>
      <c r="AA425" s="110"/>
      <c r="AB425" s="112">
        <v>6</v>
      </c>
      <c r="AC425" s="110"/>
      <c r="AD425" s="111">
        <v>0.16666666666666666</v>
      </c>
      <c r="AE425" s="110"/>
      <c r="AF425" s="112">
        <v>0</v>
      </c>
      <c r="AG425" s="106" t="e">
        <f t="shared" si="90"/>
        <v>#DIV/0!</v>
      </c>
      <c r="AH425" s="106"/>
      <c r="AI425" s="159" t="s">
        <v>1078</v>
      </c>
      <c r="AJ425" s="159" t="s">
        <v>1079</v>
      </c>
      <c r="AK425" s="159" t="s">
        <v>1635</v>
      </c>
      <c r="AL425" s="159"/>
      <c r="AM425" s="159"/>
      <c r="AN425" s="159" t="s">
        <v>260</v>
      </c>
      <c r="AO425" s="159"/>
      <c r="AP425" s="160">
        <v>170</v>
      </c>
      <c r="AQ425" s="160">
        <v>10</v>
      </c>
      <c r="AR425" s="160">
        <v>0</v>
      </c>
      <c r="AS425" s="160">
        <v>190</v>
      </c>
      <c r="AT425" s="161" t="e">
        <f t="shared" si="91"/>
        <v>#DIV/0!</v>
      </c>
      <c r="AU425" s="160">
        <v>210</v>
      </c>
      <c r="AV425" s="161" t="s">
        <v>1246</v>
      </c>
      <c r="AW425" s="161" t="s">
        <v>1123</v>
      </c>
      <c r="AX425" s="161" t="s">
        <v>1447</v>
      </c>
      <c r="AZ425" s="427" t="e">
        <f t="shared" si="92"/>
        <v>#DIV/0!</v>
      </c>
      <c r="BA425" s="163"/>
    </row>
    <row r="426" spans="1:53" x14ac:dyDescent="0.25">
      <c r="A426" s="114" t="s">
        <v>1074</v>
      </c>
      <c r="B426" s="76" t="s">
        <v>1075</v>
      </c>
      <c r="C426" s="98" t="s">
        <v>1896</v>
      </c>
      <c r="D426" s="115"/>
      <c r="E426" s="115"/>
      <c r="F426" s="100"/>
      <c r="G426" s="108"/>
      <c r="H426" s="109" t="s">
        <v>1896</v>
      </c>
      <c r="I426" s="109"/>
      <c r="J426" s="109"/>
      <c r="K426" s="109"/>
      <c r="L426" s="109"/>
      <c r="M426" s="109" t="s">
        <v>1896</v>
      </c>
      <c r="N426" s="109"/>
      <c r="O426" s="110"/>
      <c r="P426" s="111">
        <v>0.76470588235294112</v>
      </c>
      <c r="Q426" s="110">
        <v>3</v>
      </c>
      <c r="R426" s="110">
        <v>4</v>
      </c>
      <c r="S426" s="110">
        <v>24</v>
      </c>
      <c r="T426" s="110">
        <v>57</v>
      </c>
      <c r="U426" s="110"/>
      <c r="V426" s="110">
        <v>3</v>
      </c>
      <c r="W426" s="110">
        <v>0</v>
      </c>
      <c r="X426" s="110">
        <v>5</v>
      </c>
      <c r="Y426" s="110">
        <v>0</v>
      </c>
      <c r="Z426" s="110">
        <v>0</v>
      </c>
      <c r="AA426" s="110"/>
      <c r="AB426" s="112">
        <v>8</v>
      </c>
      <c r="AC426" s="110"/>
      <c r="AD426" s="111">
        <v>0.23529411764705882</v>
      </c>
      <c r="AE426" s="110"/>
      <c r="AF426" s="112">
        <v>1</v>
      </c>
      <c r="AG426" s="106" t="e">
        <f t="shared" si="90"/>
        <v>#DIV/0!</v>
      </c>
      <c r="AH426" s="106"/>
      <c r="AI426" s="159" t="s">
        <v>1080</v>
      </c>
      <c r="AJ426" s="159" t="s">
        <v>1081</v>
      </c>
      <c r="AK426" s="159" t="s">
        <v>1636</v>
      </c>
      <c r="AL426" s="159"/>
      <c r="AM426" s="159"/>
      <c r="AN426" s="159" t="s">
        <v>275</v>
      </c>
      <c r="AO426" s="159"/>
      <c r="AP426" s="160">
        <v>280</v>
      </c>
      <c r="AQ426" s="160">
        <v>30</v>
      </c>
      <c r="AR426" s="160">
        <v>0</v>
      </c>
      <c r="AS426" s="160">
        <v>300</v>
      </c>
      <c r="AT426" s="161" t="e">
        <f t="shared" si="91"/>
        <v>#DIV/0!</v>
      </c>
      <c r="AU426" s="160">
        <v>300</v>
      </c>
      <c r="AV426" s="161" t="s">
        <v>1153</v>
      </c>
      <c r="AW426" s="161" t="s">
        <v>1123</v>
      </c>
      <c r="AX426" s="161" t="s">
        <v>1145</v>
      </c>
      <c r="AZ426" s="427" t="e">
        <f t="shared" si="92"/>
        <v>#DIV/0!</v>
      </c>
      <c r="BA426" s="163"/>
    </row>
    <row r="427" spans="1:53" x14ac:dyDescent="0.25">
      <c r="A427" s="114" t="s">
        <v>1076</v>
      </c>
      <c r="B427" s="76" t="s">
        <v>1077</v>
      </c>
      <c r="C427" s="98"/>
      <c r="D427" s="115"/>
      <c r="E427" s="115"/>
      <c r="F427" s="100"/>
      <c r="G427" s="108"/>
      <c r="H427" s="109"/>
      <c r="I427" s="109"/>
      <c r="J427" s="109"/>
      <c r="K427" s="109"/>
      <c r="L427" s="109"/>
      <c r="M427" s="109"/>
      <c r="N427" s="109"/>
      <c r="O427" s="110"/>
      <c r="P427" s="111">
        <v>0.9375</v>
      </c>
      <c r="Q427" s="110">
        <v>18</v>
      </c>
      <c r="R427" s="110">
        <v>15</v>
      </c>
      <c r="S427" s="110">
        <v>114</v>
      </c>
      <c r="T427" s="110">
        <v>192</v>
      </c>
      <c r="U427" s="110"/>
      <c r="V427" s="110">
        <v>8</v>
      </c>
      <c r="W427" s="110">
        <v>11</v>
      </c>
      <c r="X427" s="110">
        <v>14</v>
      </c>
      <c r="Y427" s="110">
        <v>26</v>
      </c>
      <c r="Z427" s="110">
        <v>4</v>
      </c>
      <c r="AA427" s="110"/>
      <c r="AB427" s="112">
        <v>63</v>
      </c>
      <c r="AC427" s="110"/>
      <c r="AD427" s="111">
        <v>1.3125</v>
      </c>
      <c r="AE427" s="110"/>
      <c r="AF427" s="112">
        <v>10</v>
      </c>
      <c r="AG427" s="106" t="e">
        <f t="shared" si="90"/>
        <v>#DIV/0!</v>
      </c>
      <c r="AH427" s="106"/>
      <c r="AI427" s="159"/>
      <c r="AJ427" s="159"/>
      <c r="AK427" s="159"/>
      <c r="AL427" s="159"/>
      <c r="AM427" s="159"/>
      <c r="AN427" s="159"/>
      <c r="AO427" s="159"/>
      <c r="AP427" s="161"/>
      <c r="AQ427" s="161"/>
      <c r="AR427" s="161"/>
      <c r="AS427" s="161"/>
      <c r="AT427" s="161"/>
      <c r="AU427" s="161"/>
      <c r="AV427" s="162" t="s">
        <v>394</v>
      </c>
      <c r="AW427" s="162" t="s">
        <v>394</v>
      </c>
      <c r="AX427" s="162" t="s">
        <v>394</v>
      </c>
      <c r="BA427" s="163"/>
    </row>
    <row r="428" spans="1:53" x14ac:dyDescent="0.25">
      <c r="A428" s="114" t="s">
        <v>1078</v>
      </c>
      <c r="B428" s="76" t="s">
        <v>1079</v>
      </c>
      <c r="C428" s="98" t="s">
        <v>1897</v>
      </c>
      <c r="D428" s="115"/>
      <c r="E428" s="115"/>
      <c r="F428" s="100"/>
      <c r="G428" s="108"/>
      <c r="H428" s="109" t="s">
        <v>1897</v>
      </c>
      <c r="I428" s="109"/>
      <c r="J428" s="109"/>
      <c r="K428" s="109"/>
      <c r="L428" s="109"/>
      <c r="M428" s="109" t="s">
        <v>1897</v>
      </c>
      <c r="N428" s="109"/>
      <c r="O428" s="110"/>
      <c r="P428" s="111">
        <v>0.27659574468085107</v>
      </c>
      <c r="Q428" s="110">
        <v>3</v>
      </c>
      <c r="R428" s="110">
        <v>1</v>
      </c>
      <c r="S428" s="110">
        <v>25</v>
      </c>
      <c r="T428" s="110">
        <v>42</v>
      </c>
      <c r="U428" s="110"/>
      <c r="V428" s="110">
        <v>0</v>
      </c>
      <c r="W428" s="110">
        <v>0</v>
      </c>
      <c r="X428" s="110">
        <v>0</v>
      </c>
      <c r="Y428" s="110">
        <v>2</v>
      </c>
      <c r="Z428" s="110">
        <v>4</v>
      </c>
      <c r="AA428" s="110"/>
      <c r="AB428" s="112">
        <v>6</v>
      </c>
      <c r="AC428" s="110"/>
      <c r="AD428" s="111">
        <v>0.1276595744680851</v>
      </c>
      <c r="AE428" s="110"/>
      <c r="AF428" s="112">
        <v>2</v>
      </c>
      <c r="AG428" s="106" t="e">
        <f t="shared" si="90"/>
        <v>#DIV/0!</v>
      </c>
      <c r="AH428" s="106"/>
      <c r="AI428" s="159"/>
      <c r="AJ428" s="159" t="s">
        <v>1153</v>
      </c>
      <c r="AK428" s="159" t="s">
        <v>1637</v>
      </c>
      <c r="AL428" s="159"/>
      <c r="AM428" s="159" t="s">
        <v>335</v>
      </c>
      <c r="AN428" s="159" t="s">
        <v>335</v>
      </c>
      <c r="AO428" s="159"/>
      <c r="AP428" s="161" t="s">
        <v>551</v>
      </c>
      <c r="AQ428" s="161" t="s">
        <v>551</v>
      </c>
      <c r="AR428" s="161" t="s">
        <v>551</v>
      </c>
      <c r="AS428" s="161" t="s">
        <v>551</v>
      </c>
      <c r="AT428" s="161" t="e">
        <f t="shared" ref="AT428:AT433" si="93">AS428/VLOOKUP(AN428,$D$18:$G$436,4,FALSE)</f>
        <v>#VALUE!</v>
      </c>
      <c r="AU428" s="161" t="s">
        <v>551</v>
      </c>
      <c r="AV428" s="161" t="s">
        <v>551</v>
      </c>
      <c r="AW428" s="161" t="s">
        <v>551</v>
      </c>
      <c r="AX428" s="161" t="s">
        <v>551</v>
      </c>
      <c r="AZ428" s="427" t="e">
        <f t="shared" ref="AZ428:AZ433" si="94">AX428/VLOOKUP(AN428,$D$18:$G$436,4,FALSE)</f>
        <v>#VALUE!</v>
      </c>
      <c r="BA428" s="163"/>
    </row>
    <row r="429" spans="1:53" x14ac:dyDescent="0.25">
      <c r="A429" s="114" t="s">
        <v>1080</v>
      </c>
      <c r="B429" s="76" t="s">
        <v>1081</v>
      </c>
      <c r="C429" s="98"/>
      <c r="D429" s="115"/>
      <c r="E429" s="115"/>
      <c r="F429" s="100"/>
      <c r="G429" s="108"/>
      <c r="H429" s="109"/>
      <c r="I429" s="109"/>
      <c r="J429" s="109"/>
      <c r="K429" s="109"/>
      <c r="L429" s="109"/>
      <c r="M429" s="109"/>
      <c r="N429" s="109"/>
      <c r="O429" s="110"/>
      <c r="P429" s="111">
        <v>1.5</v>
      </c>
      <c r="Q429" s="110">
        <v>8</v>
      </c>
      <c r="R429" s="110">
        <v>1</v>
      </c>
      <c r="S429" s="110">
        <v>24</v>
      </c>
      <c r="T429" s="110">
        <v>84</v>
      </c>
      <c r="U429" s="110"/>
      <c r="V429" s="110">
        <v>6</v>
      </c>
      <c r="W429" s="110">
        <v>0</v>
      </c>
      <c r="X429" s="110">
        <v>3</v>
      </c>
      <c r="Y429" s="110">
        <v>0</v>
      </c>
      <c r="Z429" s="110">
        <v>0</v>
      </c>
      <c r="AA429" s="110"/>
      <c r="AB429" s="112">
        <v>9</v>
      </c>
      <c r="AC429" s="110"/>
      <c r="AD429" s="111">
        <v>0.26470588235294118</v>
      </c>
      <c r="AE429" s="110"/>
      <c r="AF429" s="112">
        <v>14</v>
      </c>
      <c r="AG429" s="106" t="e">
        <f t="shared" si="90"/>
        <v>#DIV/0!</v>
      </c>
      <c r="AH429" s="106"/>
      <c r="AI429" s="159" t="s">
        <v>1082</v>
      </c>
      <c r="AJ429" s="159" t="s">
        <v>1083</v>
      </c>
      <c r="AK429" s="159" t="s">
        <v>1638</v>
      </c>
      <c r="AL429" s="159"/>
      <c r="AM429" s="159"/>
      <c r="AN429" s="159" t="s">
        <v>164</v>
      </c>
      <c r="AO429" s="159"/>
      <c r="AP429" s="160">
        <v>240</v>
      </c>
      <c r="AQ429" s="160">
        <v>80</v>
      </c>
      <c r="AR429" s="160">
        <v>0</v>
      </c>
      <c r="AS429" s="160">
        <v>320</v>
      </c>
      <c r="AT429" s="161" t="e">
        <f t="shared" si="93"/>
        <v>#DIV/0!</v>
      </c>
      <c r="AU429" s="160">
        <v>290</v>
      </c>
      <c r="AV429" s="161" t="s">
        <v>1178</v>
      </c>
      <c r="AW429" s="161" t="s">
        <v>1123</v>
      </c>
      <c r="AX429" s="161" t="s">
        <v>1185</v>
      </c>
      <c r="AZ429" s="427" t="e">
        <f t="shared" si="94"/>
        <v>#DIV/0!</v>
      </c>
      <c r="BA429" s="163"/>
    </row>
    <row r="430" spans="1:53" x14ac:dyDescent="0.25">
      <c r="A430" s="76"/>
      <c r="B430" s="76"/>
      <c r="C430" s="98" t="s">
        <v>1898</v>
      </c>
      <c r="D430" s="98"/>
      <c r="E430" s="99"/>
      <c r="F430" s="100"/>
      <c r="G430" s="108"/>
      <c r="H430" s="109" t="s">
        <v>1898</v>
      </c>
      <c r="I430" s="109"/>
      <c r="J430" s="109"/>
      <c r="K430" s="109"/>
      <c r="L430" s="109"/>
      <c r="M430" s="109" t="s">
        <v>1898</v>
      </c>
      <c r="N430" s="109"/>
      <c r="O430" s="110"/>
      <c r="P430" s="111" t="s">
        <v>394</v>
      </c>
      <c r="Q430" s="110" t="s">
        <v>394</v>
      </c>
      <c r="R430" s="110" t="s">
        <v>394</v>
      </c>
      <c r="S430" s="110" t="s">
        <v>394</v>
      </c>
      <c r="T430" s="110" t="s">
        <v>394</v>
      </c>
      <c r="U430" s="110"/>
      <c r="V430" s="110" t="s">
        <v>394</v>
      </c>
      <c r="W430" s="110" t="s">
        <v>394</v>
      </c>
      <c r="X430" s="110" t="s">
        <v>394</v>
      </c>
      <c r="Y430" s="110" t="s">
        <v>394</v>
      </c>
      <c r="Z430" s="110" t="s">
        <v>394</v>
      </c>
      <c r="AA430" s="110"/>
      <c r="AB430" s="112" t="s">
        <v>394</v>
      </c>
      <c r="AC430" s="110"/>
      <c r="AD430" s="111" t="s">
        <v>394</v>
      </c>
      <c r="AE430" s="110"/>
      <c r="AF430" s="112" t="s">
        <v>394</v>
      </c>
      <c r="AG430" s="106" t="e">
        <f t="shared" si="90"/>
        <v>#VALUE!</v>
      </c>
      <c r="AH430" s="106"/>
      <c r="AI430" s="159" t="s">
        <v>1084</v>
      </c>
      <c r="AJ430" s="159" t="s">
        <v>1085</v>
      </c>
      <c r="AK430" s="159" t="s">
        <v>1639</v>
      </c>
      <c r="AL430" s="159"/>
      <c r="AM430" s="159"/>
      <c r="AN430" s="159" t="s">
        <v>225</v>
      </c>
      <c r="AO430" s="159"/>
      <c r="AP430" s="160">
        <v>260</v>
      </c>
      <c r="AQ430" s="160">
        <v>80</v>
      </c>
      <c r="AR430" s="160">
        <v>0</v>
      </c>
      <c r="AS430" s="160">
        <v>340</v>
      </c>
      <c r="AT430" s="161" t="e">
        <f t="shared" si="93"/>
        <v>#DIV/0!</v>
      </c>
      <c r="AU430" s="160">
        <v>260</v>
      </c>
      <c r="AV430" s="161" t="s">
        <v>1135</v>
      </c>
      <c r="AW430" s="161" t="s">
        <v>1123</v>
      </c>
      <c r="AX430" s="161" t="s">
        <v>1130</v>
      </c>
      <c r="AZ430" s="427" t="e">
        <f t="shared" si="94"/>
        <v>#DIV/0!</v>
      </c>
      <c r="BA430" s="163"/>
    </row>
    <row r="431" spans="1:53" x14ac:dyDescent="0.25">
      <c r="A431" s="96"/>
      <c r="B431" s="96">
        <v>40</v>
      </c>
      <c r="C431" s="98" t="s">
        <v>1899</v>
      </c>
      <c r="D431" s="97"/>
      <c r="E431" s="99"/>
      <c r="F431" s="100"/>
      <c r="G431" s="108"/>
      <c r="H431" s="109" t="s">
        <v>1899</v>
      </c>
      <c r="I431" s="109"/>
      <c r="J431" s="109"/>
      <c r="K431" s="109"/>
      <c r="L431" s="109"/>
      <c r="M431" s="109" t="s">
        <v>1899</v>
      </c>
      <c r="N431" s="109"/>
      <c r="O431" s="110"/>
      <c r="P431" s="111" t="s">
        <v>394</v>
      </c>
      <c r="Q431" s="110" t="s">
        <v>394</v>
      </c>
      <c r="R431" s="110" t="s">
        <v>394</v>
      </c>
      <c r="S431" s="110" t="s">
        <v>394</v>
      </c>
      <c r="T431" s="110" t="s">
        <v>394</v>
      </c>
      <c r="U431" s="110"/>
      <c r="V431" s="110" t="s">
        <v>394</v>
      </c>
      <c r="W431" s="110" t="s">
        <v>394</v>
      </c>
      <c r="X431" s="110" t="s">
        <v>394</v>
      </c>
      <c r="Y431" s="110" t="s">
        <v>394</v>
      </c>
      <c r="Z431" s="110" t="s">
        <v>394</v>
      </c>
      <c r="AA431" s="110"/>
      <c r="AB431" s="112" t="s">
        <v>394</v>
      </c>
      <c r="AC431" s="110"/>
      <c r="AD431" s="111" t="s">
        <v>394</v>
      </c>
      <c r="AE431" s="110"/>
      <c r="AF431" s="112" t="s">
        <v>394</v>
      </c>
      <c r="AG431" s="106" t="e">
        <f t="shared" si="90"/>
        <v>#VALUE!</v>
      </c>
      <c r="AH431" s="106"/>
      <c r="AI431" s="159" t="s">
        <v>1086</v>
      </c>
      <c r="AJ431" s="159" t="s">
        <v>1087</v>
      </c>
      <c r="AK431" s="159" t="s">
        <v>1640</v>
      </c>
      <c r="AL431" s="159"/>
      <c r="AM431" s="159"/>
      <c r="AN431" s="159" t="s">
        <v>245</v>
      </c>
      <c r="AO431" s="159"/>
      <c r="AP431" s="160">
        <v>300</v>
      </c>
      <c r="AQ431" s="160">
        <v>350</v>
      </c>
      <c r="AR431" s="160">
        <v>0</v>
      </c>
      <c r="AS431" s="160">
        <v>650</v>
      </c>
      <c r="AT431" s="161" t="e">
        <f t="shared" si="93"/>
        <v>#DIV/0!</v>
      </c>
      <c r="AU431" s="160">
        <v>220</v>
      </c>
      <c r="AV431" s="161" t="s">
        <v>1176</v>
      </c>
      <c r="AW431" s="161" t="s">
        <v>1123</v>
      </c>
      <c r="AX431" s="161" t="s">
        <v>1185</v>
      </c>
      <c r="AZ431" s="427" t="e">
        <f t="shared" si="94"/>
        <v>#DIV/0!</v>
      </c>
      <c r="BA431" s="163"/>
    </row>
    <row r="432" spans="1:53" x14ac:dyDescent="0.25">
      <c r="A432" s="114" t="s">
        <v>1082</v>
      </c>
      <c r="B432" s="76" t="s">
        <v>1083</v>
      </c>
      <c r="C432" s="98" t="s">
        <v>1900</v>
      </c>
      <c r="D432" s="115"/>
      <c r="E432" s="115"/>
      <c r="F432" s="100"/>
      <c r="G432" s="108"/>
      <c r="H432" s="109" t="s">
        <v>1900</v>
      </c>
      <c r="I432" s="109"/>
      <c r="J432" s="109"/>
      <c r="K432" s="109"/>
      <c r="L432" s="109"/>
      <c r="M432" s="109" t="s">
        <v>1900</v>
      </c>
      <c r="N432" s="109"/>
      <c r="O432" s="110"/>
      <c r="P432" s="111">
        <v>2.0869565217391304</v>
      </c>
      <c r="Q432" s="110">
        <v>9</v>
      </c>
      <c r="R432" s="110">
        <v>10</v>
      </c>
      <c r="S432" s="110">
        <v>16</v>
      </c>
      <c r="T432" s="110">
        <v>131</v>
      </c>
      <c r="U432" s="110"/>
      <c r="V432" s="110">
        <v>9</v>
      </c>
      <c r="W432" s="110">
        <v>2</v>
      </c>
      <c r="X432" s="110">
        <v>0</v>
      </c>
      <c r="Y432" s="110">
        <v>23</v>
      </c>
      <c r="Z432" s="110">
        <v>1</v>
      </c>
      <c r="AA432" s="110"/>
      <c r="AB432" s="112">
        <v>35</v>
      </c>
      <c r="AC432" s="110"/>
      <c r="AD432" s="111">
        <v>0.76086956521739135</v>
      </c>
      <c r="AE432" s="110"/>
      <c r="AF432" s="112">
        <v>2</v>
      </c>
      <c r="AG432" s="106" t="e">
        <f t="shared" si="90"/>
        <v>#DIV/0!</v>
      </c>
      <c r="AH432" s="106"/>
      <c r="AI432" s="159" t="s">
        <v>1088</v>
      </c>
      <c r="AJ432" s="159" t="s">
        <v>1089</v>
      </c>
      <c r="AK432" s="159" t="s">
        <v>1641</v>
      </c>
      <c r="AL432" s="159"/>
      <c r="AM432" s="159"/>
      <c r="AN432" s="159" t="s">
        <v>270</v>
      </c>
      <c r="AO432" s="159"/>
      <c r="AP432" s="161" t="s">
        <v>551</v>
      </c>
      <c r="AQ432" s="161" t="s">
        <v>551</v>
      </c>
      <c r="AR432" s="161" t="s">
        <v>551</v>
      </c>
      <c r="AS432" s="161" t="s">
        <v>551</v>
      </c>
      <c r="AT432" s="161" t="e">
        <f t="shared" si="93"/>
        <v>#VALUE!</v>
      </c>
      <c r="AU432" s="161" t="s">
        <v>551</v>
      </c>
      <c r="AV432" s="161" t="s">
        <v>551</v>
      </c>
      <c r="AW432" s="161" t="s">
        <v>551</v>
      </c>
      <c r="AX432" s="161" t="s">
        <v>551</v>
      </c>
      <c r="AZ432" s="427" t="e">
        <f t="shared" si="94"/>
        <v>#VALUE!</v>
      </c>
      <c r="BA432" s="163"/>
    </row>
    <row r="433" spans="1:53" x14ac:dyDescent="0.25">
      <c r="A433" s="114" t="s">
        <v>1084</v>
      </c>
      <c r="B433" s="76" t="s">
        <v>1085</v>
      </c>
      <c r="C433" s="98" t="s">
        <v>1901</v>
      </c>
      <c r="D433" s="115"/>
      <c r="E433" s="115"/>
      <c r="F433" s="100"/>
      <c r="G433" s="108"/>
      <c r="H433" s="109" t="s">
        <v>1901</v>
      </c>
      <c r="I433" s="109"/>
      <c r="J433" s="109"/>
      <c r="K433" s="109"/>
      <c r="L433" s="109"/>
      <c r="M433" s="109" t="s">
        <v>1901</v>
      </c>
      <c r="N433" s="109"/>
      <c r="O433" s="110"/>
      <c r="P433" s="111">
        <v>1.1458333333333333</v>
      </c>
      <c r="Q433" s="110">
        <v>13</v>
      </c>
      <c r="R433" s="110">
        <v>5</v>
      </c>
      <c r="S433" s="110">
        <v>43</v>
      </c>
      <c r="T433" s="110">
        <v>116</v>
      </c>
      <c r="U433" s="110"/>
      <c r="V433" s="110">
        <v>8</v>
      </c>
      <c r="W433" s="110">
        <v>10</v>
      </c>
      <c r="X433" s="110">
        <v>0</v>
      </c>
      <c r="Y433" s="110">
        <v>0</v>
      </c>
      <c r="Z433" s="110">
        <v>0</v>
      </c>
      <c r="AA433" s="110"/>
      <c r="AB433" s="112">
        <v>18</v>
      </c>
      <c r="AC433" s="110"/>
      <c r="AD433" s="111">
        <v>0.375</v>
      </c>
      <c r="AE433" s="110"/>
      <c r="AF433" s="112">
        <v>0</v>
      </c>
      <c r="AG433" s="106" t="e">
        <f t="shared" si="90"/>
        <v>#DIV/0!</v>
      </c>
      <c r="AH433" s="106"/>
      <c r="AI433" s="159" t="s">
        <v>1090</v>
      </c>
      <c r="AJ433" s="159" t="s">
        <v>1091</v>
      </c>
      <c r="AK433" s="159" t="s">
        <v>1642</v>
      </c>
      <c r="AL433" s="159"/>
      <c r="AM433" s="159"/>
      <c r="AN433" s="159" t="s">
        <v>305</v>
      </c>
      <c r="AO433" s="159"/>
      <c r="AP433" s="160">
        <v>50</v>
      </c>
      <c r="AQ433" s="160">
        <v>10</v>
      </c>
      <c r="AR433" s="160">
        <v>0</v>
      </c>
      <c r="AS433" s="160">
        <v>60</v>
      </c>
      <c r="AT433" s="161" t="e">
        <f t="shared" si="93"/>
        <v>#DIV/0!</v>
      </c>
      <c r="AU433" s="160">
        <v>30</v>
      </c>
      <c r="AV433" s="161" t="s">
        <v>1119</v>
      </c>
      <c r="AW433" s="161" t="s">
        <v>1123</v>
      </c>
      <c r="AX433" s="161" t="s">
        <v>1163</v>
      </c>
      <c r="AZ433" s="427" t="e">
        <f t="shared" si="94"/>
        <v>#DIV/0!</v>
      </c>
      <c r="BA433" s="163"/>
    </row>
    <row r="434" spans="1:53" x14ac:dyDescent="0.25">
      <c r="A434" s="114" t="s">
        <v>1086</v>
      </c>
      <c r="B434" s="76" t="s">
        <v>1087</v>
      </c>
      <c r="C434" s="98" t="s">
        <v>1902</v>
      </c>
      <c r="D434" s="115"/>
      <c r="E434" s="115"/>
      <c r="F434" s="100"/>
      <c r="G434" s="108"/>
      <c r="H434" s="109" t="s">
        <v>1902</v>
      </c>
      <c r="I434" s="109"/>
      <c r="J434" s="109"/>
      <c r="K434" s="109"/>
      <c r="L434" s="109"/>
      <c r="M434" s="109" t="s">
        <v>1902</v>
      </c>
      <c r="N434" s="109"/>
      <c r="O434" s="110"/>
      <c r="P434" s="111">
        <v>3.5735294117647061</v>
      </c>
      <c r="Q434" s="110">
        <v>13</v>
      </c>
      <c r="R434" s="110">
        <v>13</v>
      </c>
      <c r="S434" s="110">
        <v>76</v>
      </c>
      <c r="T434" s="110">
        <v>345</v>
      </c>
      <c r="U434" s="110"/>
      <c r="V434" s="110">
        <v>8</v>
      </c>
      <c r="W434" s="110">
        <v>19</v>
      </c>
      <c r="X434" s="110">
        <v>33</v>
      </c>
      <c r="Y434" s="110">
        <v>0</v>
      </c>
      <c r="Z434" s="110">
        <v>50</v>
      </c>
      <c r="AA434" s="110"/>
      <c r="AB434" s="112">
        <v>110</v>
      </c>
      <c r="AC434" s="110"/>
      <c r="AD434" s="111">
        <v>1.6176470588235294</v>
      </c>
      <c r="AE434" s="110"/>
      <c r="AF434" s="112">
        <v>61</v>
      </c>
      <c r="AG434" s="106" t="e">
        <f t="shared" si="90"/>
        <v>#DIV/0!</v>
      </c>
      <c r="AH434" s="106"/>
      <c r="AI434" s="159"/>
      <c r="AJ434" s="159"/>
      <c r="AK434" s="159"/>
      <c r="AL434" s="159"/>
      <c r="AM434" s="159"/>
      <c r="AN434" s="159"/>
      <c r="AO434" s="159"/>
      <c r="AP434" s="161"/>
      <c r="AQ434" s="161"/>
      <c r="AR434" s="161"/>
      <c r="AS434" s="161"/>
      <c r="AT434" s="161"/>
      <c r="AU434" s="161"/>
      <c r="AV434" s="162" t="s">
        <v>394</v>
      </c>
      <c r="AW434" s="162" t="s">
        <v>394</v>
      </c>
      <c r="AX434" s="162" t="s">
        <v>394</v>
      </c>
    </row>
    <row r="435" spans="1:53" x14ac:dyDescent="0.25">
      <c r="A435" s="114" t="s">
        <v>1088</v>
      </c>
      <c r="B435" s="76" t="s">
        <v>1089</v>
      </c>
      <c r="C435" s="98" t="s">
        <v>1903</v>
      </c>
      <c r="D435" s="115"/>
      <c r="E435" s="115"/>
      <c r="F435" s="100"/>
      <c r="G435" s="108"/>
      <c r="H435" s="109" t="s">
        <v>1903</v>
      </c>
      <c r="I435" s="109"/>
      <c r="J435" s="109"/>
      <c r="K435" s="109"/>
      <c r="L435" s="109"/>
      <c r="M435" s="109" t="s">
        <v>1903</v>
      </c>
      <c r="N435" s="109"/>
      <c r="O435" s="110"/>
      <c r="P435" s="111">
        <v>2.8936170212765959</v>
      </c>
      <c r="Q435" s="110">
        <v>15</v>
      </c>
      <c r="R435" s="110">
        <v>15</v>
      </c>
      <c r="S435" s="110">
        <v>49</v>
      </c>
      <c r="T435" s="110">
        <v>215</v>
      </c>
      <c r="U435" s="110"/>
      <c r="V435" s="110">
        <v>5</v>
      </c>
      <c r="W435" s="110">
        <v>4</v>
      </c>
      <c r="X435" s="110">
        <v>30</v>
      </c>
      <c r="Y435" s="110">
        <v>6</v>
      </c>
      <c r="Z435" s="110">
        <v>0</v>
      </c>
      <c r="AA435" s="110"/>
      <c r="AB435" s="112">
        <v>45</v>
      </c>
      <c r="AC435" s="110"/>
      <c r="AD435" s="111">
        <v>0.95744680851063835</v>
      </c>
      <c r="AE435" s="110"/>
      <c r="AF435" s="112">
        <v>6</v>
      </c>
      <c r="AG435" s="106" t="e">
        <f t="shared" si="90"/>
        <v>#DIV/0!</v>
      </c>
      <c r="AH435" s="106"/>
      <c r="AI435" s="159"/>
      <c r="AJ435" s="159"/>
      <c r="AK435" s="159"/>
      <c r="AL435" s="159"/>
      <c r="AM435" s="159"/>
      <c r="AN435" s="159"/>
      <c r="AO435" s="159"/>
      <c r="AP435" s="161"/>
      <c r="AQ435" s="161"/>
      <c r="AR435" s="161"/>
      <c r="AS435" s="161"/>
      <c r="AT435" s="161"/>
      <c r="AU435" s="161"/>
      <c r="AV435" s="161"/>
      <c r="AW435" s="161"/>
      <c r="AX435" s="161"/>
    </row>
    <row r="436" spans="1:53" ht="12.75" customHeight="1" x14ac:dyDescent="0.2">
      <c r="A436" s="114" t="s">
        <v>1090</v>
      </c>
      <c r="B436" s="76" t="s">
        <v>1091</v>
      </c>
      <c r="C436" s="98" t="s">
        <v>1904</v>
      </c>
      <c r="D436" s="115"/>
      <c r="E436" s="115"/>
      <c r="F436" s="100"/>
      <c r="G436" s="108"/>
      <c r="H436" s="109" t="s">
        <v>1904</v>
      </c>
      <c r="I436" s="109"/>
      <c r="J436" s="109"/>
      <c r="K436" s="109"/>
      <c r="L436" s="109"/>
      <c r="M436" s="109" t="s">
        <v>1904</v>
      </c>
      <c r="N436" s="109"/>
      <c r="O436" s="110"/>
      <c r="P436" s="111">
        <v>2.125</v>
      </c>
      <c r="Q436" s="110">
        <v>13</v>
      </c>
      <c r="R436" s="110">
        <v>59</v>
      </c>
      <c r="S436" s="110">
        <v>70</v>
      </c>
      <c r="T436" s="110">
        <v>176</v>
      </c>
      <c r="U436" s="110"/>
      <c r="V436" s="110">
        <v>0</v>
      </c>
      <c r="W436" s="110">
        <v>0</v>
      </c>
      <c r="X436" s="110">
        <v>0</v>
      </c>
      <c r="Y436" s="110">
        <v>7</v>
      </c>
      <c r="Z436" s="110">
        <v>0</v>
      </c>
      <c r="AA436" s="110"/>
      <c r="AB436" s="112">
        <v>7</v>
      </c>
      <c r="AC436" s="110"/>
      <c r="AD436" s="111">
        <v>0.4375</v>
      </c>
      <c r="AE436" s="110"/>
      <c r="AF436" s="112">
        <v>0</v>
      </c>
      <c r="AG436" s="106" t="e">
        <f t="shared" si="90"/>
        <v>#DIV/0!</v>
      </c>
      <c r="AH436" s="106"/>
      <c r="AI436" s="428" t="s">
        <v>1643</v>
      </c>
      <c r="AJ436" s="119"/>
      <c r="AK436" s="119"/>
      <c r="AL436" s="119"/>
      <c r="AM436" s="119"/>
      <c r="AN436" s="119"/>
      <c r="AO436" s="119"/>
      <c r="AP436" s="119"/>
      <c r="AQ436" s="119"/>
      <c r="AR436" s="119"/>
      <c r="AS436" s="119"/>
      <c r="AT436" s="119"/>
      <c r="AU436" s="119"/>
      <c r="AV436" s="119"/>
      <c r="AW436" s="119"/>
      <c r="AX436" s="119"/>
      <c r="AY436" s="429"/>
      <c r="AZ436" s="429"/>
      <c r="BA436" s="429"/>
    </row>
    <row r="437" spans="1:53" x14ac:dyDescent="0.25">
      <c r="A437" s="76"/>
      <c r="B437" s="76"/>
      <c r="C437" s="68" t="s">
        <v>1905</v>
      </c>
      <c r="D437" s="68"/>
      <c r="E437" s="429"/>
      <c r="F437" s="106"/>
      <c r="G437" s="108"/>
      <c r="H437" s="112" t="s">
        <v>1905</v>
      </c>
      <c r="I437" s="112"/>
      <c r="J437" s="112"/>
      <c r="K437" s="112"/>
      <c r="L437" s="112"/>
      <c r="M437" s="112" t="s">
        <v>1905</v>
      </c>
      <c r="N437" s="112"/>
      <c r="O437" s="110"/>
      <c r="P437" s="111" t="s">
        <v>394</v>
      </c>
      <c r="Q437" s="110" t="s">
        <v>394</v>
      </c>
      <c r="R437" s="110" t="s">
        <v>394</v>
      </c>
      <c r="S437" s="110" t="s">
        <v>394</v>
      </c>
      <c r="T437" s="110" t="s">
        <v>394</v>
      </c>
      <c r="U437" s="110"/>
      <c r="V437" s="110" t="s">
        <v>394</v>
      </c>
      <c r="W437" s="110" t="s">
        <v>394</v>
      </c>
      <c r="X437" s="110" t="s">
        <v>394</v>
      </c>
      <c r="Y437" s="110" t="s">
        <v>394</v>
      </c>
      <c r="Z437" s="110" t="s">
        <v>394</v>
      </c>
      <c r="AA437" s="110"/>
      <c r="AB437" s="112" t="s">
        <v>394</v>
      </c>
      <c r="AC437" s="110"/>
      <c r="AD437" s="111" t="s">
        <v>394</v>
      </c>
      <c r="AE437" s="110"/>
      <c r="AF437" s="112" t="s">
        <v>394</v>
      </c>
      <c r="AG437" s="106"/>
      <c r="AH437" s="106"/>
      <c r="AI437" s="165" t="s">
        <v>1644</v>
      </c>
      <c r="AR437" s="166"/>
      <c r="AS437" s="166"/>
      <c r="AT437" s="166"/>
      <c r="AU437" s="426"/>
      <c r="AV437" s="434"/>
      <c r="AW437" s="434"/>
      <c r="AX437" s="434"/>
    </row>
    <row r="438" spans="1:53" x14ac:dyDescent="0.25">
      <c r="C438" s="18" t="s">
        <v>1906</v>
      </c>
      <c r="D438" s="39"/>
      <c r="F438" s="119"/>
      <c r="G438" s="120"/>
      <c r="H438" s="4" t="s">
        <v>1906</v>
      </c>
      <c r="I438" s="4"/>
      <c r="J438" s="4"/>
      <c r="K438" s="4"/>
      <c r="L438" s="4"/>
      <c r="M438" s="121" t="s">
        <v>1906</v>
      </c>
      <c r="N438" s="38"/>
      <c r="O438" s="122"/>
      <c r="P438" s="123" t="s">
        <v>1092</v>
      </c>
      <c r="Q438" s="124"/>
      <c r="AD438" s="125"/>
      <c r="AF438" s="4"/>
      <c r="AI438" s="168" t="s">
        <v>1645</v>
      </c>
      <c r="AP438" s="169" t="s">
        <v>1646</v>
      </c>
    </row>
    <row r="439" spans="1:53" x14ac:dyDescent="0.25">
      <c r="C439" s="18"/>
      <c r="D439" s="18"/>
      <c r="F439" s="119"/>
      <c r="G439" s="120"/>
      <c r="H439" s="4"/>
      <c r="I439" s="4"/>
      <c r="J439" s="4"/>
      <c r="K439" s="4"/>
      <c r="L439" s="126"/>
      <c r="M439" s="121"/>
      <c r="N439" s="38"/>
      <c r="O439" s="122"/>
      <c r="P439" s="127" t="s">
        <v>1093</v>
      </c>
      <c r="AD439" s="125"/>
      <c r="AF439" s="4"/>
      <c r="AI439" s="169" t="s">
        <v>1647</v>
      </c>
      <c r="AJ439" s="429"/>
      <c r="AK439" s="429"/>
      <c r="AL439" s="429"/>
      <c r="AM439" s="429"/>
      <c r="AN439" s="429"/>
      <c r="AO439" s="429"/>
      <c r="AP439" s="169" t="s">
        <v>1648</v>
      </c>
      <c r="AQ439" s="429"/>
    </row>
    <row r="440" spans="1:53" x14ac:dyDescent="0.25">
      <c r="C440" s="18" t="s">
        <v>1907</v>
      </c>
      <c r="D440" s="18"/>
      <c r="G440" s="120"/>
      <c r="H440" s="4" t="s">
        <v>1907</v>
      </c>
      <c r="I440" s="4"/>
      <c r="J440" s="4"/>
      <c r="K440" s="4"/>
      <c r="L440" s="4"/>
      <c r="M440" s="121" t="s">
        <v>1907</v>
      </c>
      <c r="N440" s="38"/>
      <c r="O440" s="122"/>
      <c r="Z440" s="128"/>
      <c r="AA440" s="129"/>
      <c r="AB440" s="130"/>
      <c r="AD440" s="125"/>
      <c r="AF440" s="4"/>
      <c r="AI440" s="165" t="s">
        <v>1649</v>
      </c>
      <c r="AJ440" s="429"/>
      <c r="AK440" s="429"/>
      <c r="AL440" s="429"/>
      <c r="AM440" s="429"/>
      <c r="AN440" s="429"/>
      <c r="AO440" s="429"/>
      <c r="AP440" s="169" t="s">
        <v>1650</v>
      </c>
      <c r="AQ440" s="429"/>
    </row>
    <row r="441" spans="1:53" x14ac:dyDescent="0.25">
      <c r="C441" s="18" t="s">
        <v>1908</v>
      </c>
      <c r="D441" s="18"/>
      <c r="E441" s="429"/>
      <c r="G441" s="120"/>
      <c r="H441" s="4" t="s">
        <v>1908</v>
      </c>
      <c r="I441" s="4"/>
      <c r="J441" s="4"/>
      <c r="K441" s="4"/>
      <c r="L441" s="4"/>
      <c r="M441" s="4" t="s">
        <v>1908</v>
      </c>
      <c r="N441" s="4"/>
      <c r="O441" s="131"/>
      <c r="AD441" s="125"/>
      <c r="AF441" s="4"/>
      <c r="AI441" s="165" t="s">
        <v>1651</v>
      </c>
      <c r="AJ441" s="429"/>
      <c r="AK441" s="429"/>
      <c r="AL441" s="429"/>
      <c r="AM441" s="429"/>
      <c r="AN441" s="429"/>
      <c r="AO441" s="429"/>
      <c r="AP441" s="169" t="s">
        <v>1652</v>
      </c>
      <c r="AQ441" s="429"/>
    </row>
    <row r="442" spans="1:53" x14ac:dyDescent="0.25">
      <c r="C442" s="18" t="s">
        <v>1909</v>
      </c>
      <c r="D442" s="18"/>
      <c r="E442" s="429"/>
      <c r="F442" s="32"/>
      <c r="G442" s="132"/>
      <c r="H442" s="133" t="s">
        <v>1909</v>
      </c>
      <c r="I442" s="133"/>
      <c r="J442" s="133"/>
      <c r="K442" s="133"/>
      <c r="L442" s="133"/>
      <c r="M442" s="133" t="s">
        <v>1909</v>
      </c>
      <c r="N442" s="134"/>
      <c r="O442" s="135"/>
      <c r="P442" s="136"/>
      <c r="Q442" s="133"/>
      <c r="R442" s="133"/>
      <c r="S442" s="133"/>
      <c r="T442" s="133"/>
      <c r="U442" s="133"/>
      <c r="V442" s="133"/>
      <c r="W442" s="133"/>
      <c r="X442" s="133"/>
      <c r="Y442" s="137"/>
      <c r="Z442" s="137"/>
      <c r="AA442" s="137"/>
      <c r="AB442" s="138"/>
      <c r="AD442" s="125"/>
      <c r="AF442" s="4"/>
      <c r="AI442" s="169" t="s">
        <v>1653</v>
      </c>
      <c r="AJ442" s="429"/>
      <c r="AK442" s="429"/>
      <c r="AL442" s="429"/>
      <c r="AM442" s="429"/>
      <c r="AN442" s="429"/>
      <c r="AO442" s="429"/>
      <c r="AP442" s="169"/>
      <c r="AQ442" s="429"/>
    </row>
    <row r="443" spans="1:53" x14ac:dyDescent="0.25">
      <c r="C443" s="18" t="s">
        <v>1910</v>
      </c>
      <c r="D443" s="18"/>
      <c r="F443" s="33"/>
      <c r="G443" s="120"/>
      <c r="H443" s="4" t="s">
        <v>1910</v>
      </c>
      <c r="I443" s="4"/>
      <c r="J443" s="4"/>
      <c r="K443" s="4"/>
      <c r="L443" s="4"/>
      <c r="M443" s="121" t="s">
        <v>1910</v>
      </c>
      <c r="N443" s="38"/>
      <c r="O443" s="139"/>
      <c r="Z443" s="128"/>
      <c r="AA443" s="129"/>
      <c r="AB443" s="130"/>
      <c r="AD443" s="125"/>
      <c r="AF443" s="4"/>
      <c r="AI443" s="165" t="s">
        <v>1654</v>
      </c>
      <c r="AJ443" s="429"/>
      <c r="AK443" s="429"/>
      <c r="AL443" s="429"/>
      <c r="AM443" s="429"/>
      <c r="AN443" s="429"/>
      <c r="AO443" s="429"/>
      <c r="AP443" s="169"/>
      <c r="AQ443" s="429"/>
    </row>
    <row r="444" spans="1:53" x14ac:dyDescent="0.25">
      <c r="C444" s="18"/>
      <c r="D444" s="68"/>
      <c r="E444" s="128"/>
      <c r="F444" s="33"/>
      <c r="G444" s="120"/>
      <c r="H444" s="4"/>
      <c r="I444" s="4"/>
      <c r="J444" s="4"/>
      <c r="K444" s="4"/>
      <c r="L444" s="4"/>
      <c r="M444" s="4"/>
      <c r="N444" s="4"/>
      <c r="O444" s="139"/>
      <c r="X444" s="140" t="s">
        <v>1094</v>
      </c>
      <c r="Y444" s="140"/>
      <c r="Z444" s="140"/>
      <c r="AA444" s="141" t="s">
        <v>1095</v>
      </c>
      <c r="AB444" s="142"/>
      <c r="AD444" s="125"/>
      <c r="AF444" s="4"/>
      <c r="AI444" s="165" t="s">
        <v>1655</v>
      </c>
      <c r="AJ444" s="429"/>
      <c r="AK444" s="429"/>
      <c r="AL444" s="429"/>
      <c r="AM444" s="429"/>
      <c r="AN444" s="429"/>
      <c r="AO444" s="429"/>
      <c r="AP444" s="169"/>
      <c r="AQ444" s="429"/>
    </row>
    <row r="445" spans="1:53" x14ac:dyDescent="0.25">
      <c r="C445" s="18"/>
      <c r="D445" s="68"/>
      <c r="E445" s="128"/>
      <c r="F445" s="32"/>
      <c r="G445" s="132"/>
      <c r="H445" s="133"/>
      <c r="I445" s="133"/>
      <c r="J445" s="133"/>
      <c r="K445" s="133"/>
      <c r="L445" s="133"/>
      <c r="M445" s="133"/>
      <c r="N445" s="134"/>
      <c r="O445" s="53"/>
      <c r="P445" s="136"/>
      <c r="Q445" s="133"/>
      <c r="R445" s="133"/>
      <c r="S445" s="133"/>
      <c r="T445" s="133"/>
      <c r="U445" s="133"/>
      <c r="V445" s="133"/>
      <c r="W445" s="133"/>
      <c r="X445" s="140" t="s">
        <v>1096</v>
      </c>
      <c r="Y445" s="140"/>
      <c r="Z445" s="140"/>
      <c r="AA445" s="141" t="s">
        <v>1097</v>
      </c>
      <c r="AB445" s="142"/>
      <c r="AD445" s="125"/>
      <c r="AF445" s="4"/>
      <c r="AP445" s="169"/>
    </row>
    <row r="446" spans="1:53" x14ac:dyDescent="0.25">
      <c r="C446" s="18"/>
      <c r="D446" s="68"/>
      <c r="E446" s="429"/>
      <c r="F446" s="32"/>
      <c r="G446" s="120"/>
      <c r="H446" s="4"/>
      <c r="I446" s="4"/>
      <c r="J446" s="4"/>
      <c r="K446" s="4"/>
      <c r="L446" s="4"/>
      <c r="M446" s="4"/>
      <c r="N446" s="4"/>
      <c r="O446" s="139"/>
      <c r="AD446" s="125"/>
      <c r="AF446" s="4"/>
      <c r="AI446" s="165" t="s">
        <v>1656</v>
      </c>
      <c r="AP446" s="169"/>
    </row>
    <row r="447" spans="1:53" x14ac:dyDescent="0.25">
      <c r="A447" s="114"/>
      <c r="B447" s="76"/>
      <c r="C447" s="68"/>
      <c r="D447" s="68"/>
      <c r="E447" s="429"/>
      <c r="F447" s="106"/>
      <c r="G447" s="143"/>
      <c r="H447" s="100"/>
      <c r="I447" s="100"/>
      <c r="J447" s="100"/>
      <c r="K447" s="100"/>
      <c r="L447" s="100"/>
      <c r="M447" s="100"/>
      <c r="N447" s="100"/>
      <c r="O447" s="106"/>
      <c r="P447" s="144"/>
      <c r="Q447" s="106"/>
      <c r="R447" s="106"/>
      <c r="S447" s="106"/>
      <c r="T447" s="106"/>
      <c r="U447" s="106"/>
      <c r="V447" s="106"/>
      <c r="W447" s="106"/>
      <c r="X447" s="106"/>
      <c r="Y447" s="106"/>
      <c r="Z447" s="106"/>
      <c r="AA447" s="106"/>
      <c r="AB447" s="100"/>
      <c r="AC447" s="106"/>
      <c r="AD447" s="111"/>
      <c r="AE447" s="106"/>
      <c r="AF447" s="100"/>
      <c r="AG447" s="106"/>
      <c r="AH447" s="106"/>
      <c r="AI447" s="169" t="s">
        <v>1657</v>
      </c>
      <c r="AP447" s="170" t="s">
        <v>1658</v>
      </c>
      <c r="AQ447" s="171">
        <v>41137</v>
      </c>
    </row>
    <row r="448" spans="1:53" x14ac:dyDescent="0.25">
      <c r="A448" s="117"/>
      <c r="B448" s="76"/>
      <c r="C448" s="68"/>
      <c r="D448" s="68"/>
      <c r="E448" s="429"/>
      <c r="F448" s="106"/>
      <c r="G448" s="143"/>
      <c r="H448" s="100"/>
      <c r="I448" s="100"/>
      <c r="J448" s="100"/>
      <c r="K448" s="100"/>
      <c r="L448" s="100"/>
      <c r="M448" s="100"/>
      <c r="N448" s="100"/>
      <c r="O448" s="106"/>
      <c r="P448" s="144"/>
      <c r="Q448" s="106"/>
      <c r="R448" s="106"/>
      <c r="S448" s="106"/>
      <c r="T448" s="106"/>
      <c r="U448" s="106"/>
      <c r="V448" s="106"/>
      <c r="W448" s="106"/>
      <c r="X448" s="106"/>
      <c r="Y448" s="106"/>
      <c r="Z448" s="106"/>
      <c r="AA448" s="106"/>
      <c r="AB448" s="100"/>
      <c r="AC448" s="106"/>
      <c r="AD448" s="111"/>
      <c r="AE448" s="106"/>
      <c r="AF448" s="100"/>
      <c r="AG448" s="106"/>
      <c r="AH448" s="106"/>
      <c r="AP448" s="170" t="s">
        <v>1096</v>
      </c>
      <c r="AQ448" s="171">
        <v>41599</v>
      </c>
    </row>
    <row r="449" spans="1:35" x14ac:dyDescent="0.25">
      <c r="A449" s="76"/>
      <c r="B449" s="76"/>
      <c r="C449" s="68"/>
      <c r="D449" s="68"/>
      <c r="E449" s="429"/>
      <c r="F449" s="106"/>
      <c r="G449" s="143"/>
      <c r="H449" s="100"/>
      <c r="I449" s="100"/>
      <c r="J449" s="100"/>
      <c r="K449" s="100"/>
      <c r="L449" s="100"/>
      <c r="M449" s="100"/>
      <c r="N449" s="100"/>
      <c r="O449" s="106"/>
      <c r="P449" s="144"/>
      <c r="Q449" s="106"/>
      <c r="R449" s="106"/>
      <c r="S449" s="106"/>
      <c r="T449" s="106"/>
      <c r="U449" s="106"/>
      <c r="V449" s="106"/>
      <c r="W449" s="106"/>
      <c r="X449" s="106"/>
      <c r="Y449" s="106"/>
      <c r="Z449" s="106"/>
      <c r="AA449" s="106"/>
      <c r="AB449" s="100"/>
      <c r="AC449" s="106"/>
      <c r="AD449" s="111"/>
      <c r="AE449" s="106"/>
      <c r="AF449" s="100"/>
      <c r="AG449" s="106"/>
      <c r="AH449" s="106"/>
      <c r="AI449" s="169" t="s">
        <v>1659</v>
      </c>
    </row>
    <row r="450" spans="1:35" x14ac:dyDescent="0.25">
      <c r="A450" s="96"/>
      <c r="B450" s="96"/>
      <c r="C450" s="68"/>
      <c r="D450" s="68"/>
      <c r="E450" s="68"/>
      <c r="F450" s="106"/>
      <c r="G450" s="143"/>
      <c r="H450" s="100"/>
      <c r="I450" s="100"/>
      <c r="J450" s="100"/>
      <c r="K450" s="100"/>
      <c r="L450" s="100"/>
      <c r="M450" s="100"/>
      <c r="N450" s="100"/>
      <c r="O450" s="106"/>
      <c r="P450" s="144"/>
      <c r="Q450" s="106"/>
      <c r="R450" s="106"/>
      <c r="S450" s="106"/>
      <c r="T450" s="106"/>
      <c r="U450" s="106"/>
      <c r="V450" s="106"/>
      <c r="W450" s="106"/>
      <c r="X450" s="106"/>
      <c r="Y450" s="106"/>
      <c r="Z450" s="106"/>
      <c r="AA450" s="106"/>
      <c r="AB450" s="100"/>
      <c r="AC450" s="106"/>
      <c r="AD450" s="111"/>
      <c r="AE450" s="106"/>
      <c r="AF450" s="100"/>
      <c r="AG450" s="106"/>
      <c r="AH450" s="106"/>
      <c r="AI450" s="169" t="s">
        <v>1660</v>
      </c>
    </row>
    <row r="451" spans="1:35" x14ac:dyDescent="0.25">
      <c r="A451" s="114"/>
      <c r="B451" s="76"/>
      <c r="C451" s="68"/>
      <c r="D451" s="68"/>
      <c r="E451" s="429"/>
      <c r="F451" s="106"/>
      <c r="G451" s="143"/>
      <c r="H451" s="100"/>
      <c r="I451" s="100"/>
      <c r="J451" s="100"/>
      <c r="K451" s="100"/>
      <c r="L451" s="100"/>
      <c r="M451" s="100"/>
      <c r="N451" s="100"/>
      <c r="O451" s="106"/>
      <c r="P451" s="144"/>
      <c r="Q451" s="106"/>
      <c r="R451" s="106"/>
      <c r="S451" s="106"/>
      <c r="T451" s="106"/>
      <c r="U451" s="106"/>
      <c r="V451" s="106"/>
      <c r="W451" s="106"/>
      <c r="X451" s="106"/>
      <c r="Y451" s="106"/>
      <c r="Z451" s="106"/>
      <c r="AA451" s="106"/>
      <c r="AB451" s="100"/>
      <c r="AC451" s="106"/>
      <c r="AD451" s="111"/>
      <c r="AE451" s="106"/>
      <c r="AF451" s="100"/>
      <c r="AG451" s="106"/>
      <c r="AH451" s="106"/>
      <c r="AI451" s="169" t="s">
        <v>1661</v>
      </c>
    </row>
    <row r="452" spans="1:35" x14ac:dyDescent="0.25">
      <c r="A452" s="114"/>
      <c r="B452" s="76"/>
      <c r="C452" s="68"/>
      <c r="D452" s="68"/>
      <c r="E452" s="429"/>
      <c r="F452" s="106"/>
      <c r="G452" s="143"/>
      <c r="H452" s="100"/>
      <c r="I452" s="100"/>
      <c r="J452" s="100"/>
      <c r="K452" s="100"/>
      <c r="L452" s="100"/>
      <c r="M452" s="100"/>
      <c r="N452" s="100"/>
      <c r="O452" s="106"/>
      <c r="P452" s="144"/>
      <c r="Q452" s="106"/>
      <c r="R452" s="106"/>
      <c r="S452" s="106"/>
      <c r="T452" s="106"/>
      <c r="U452" s="106"/>
      <c r="V452" s="106"/>
      <c r="W452" s="106"/>
      <c r="X452" s="106"/>
      <c r="Y452" s="106"/>
      <c r="Z452" s="106"/>
      <c r="AA452" s="106"/>
      <c r="AB452" s="100"/>
      <c r="AC452" s="106"/>
      <c r="AD452" s="111"/>
      <c r="AE452" s="106"/>
      <c r="AF452" s="100"/>
      <c r="AG452" s="106"/>
      <c r="AH452" s="106"/>
    </row>
    <row r="453" spans="1:35" x14ac:dyDescent="0.25">
      <c r="A453" s="114"/>
      <c r="B453" s="76"/>
      <c r="C453" s="68"/>
      <c r="D453" s="68"/>
      <c r="E453" s="429"/>
      <c r="F453" s="106"/>
      <c r="G453" s="143"/>
      <c r="H453" s="100"/>
      <c r="I453" s="100"/>
      <c r="J453" s="100"/>
      <c r="K453" s="100"/>
      <c r="L453" s="100"/>
      <c r="M453" s="100"/>
      <c r="N453" s="100"/>
      <c r="O453" s="106"/>
      <c r="P453" s="144"/>
      <c r="Q453" s="106"/>
      <c r="R453" s="106"/>
      <c r="S453" s="106"/>
      <c r="T453" s="106"/>
      <c r="U453" s="106"/>
      <c r="V453" s="106"/>
      <c r="W453" s="106"/>
      <c r="X453" s="106"/>
      <c r="Y453" s="106"/>
      <c r="Z453" s="106"/>
      <c r="AA453" s="106"/>
      <c r="AB453" s="100"/>
      <c r="AC453" s="106"/>
      <c r="AD453" s="111"/>
      <c r="AE453" s="106"/>
      <c r="AF453" s="100"/>
      <c r="AG453" s="106"/>
      <c r="AH453" s="106"/>
      <c r="AI453" s="169" t="s">
        <v>1662</v>
      </c>
    </row>
    <row r="454" spans="1:35" x14ac:dyDescent="0.25">
      <c r="A454" s="114"/>
      <c r="B454" s="76"/>
      <c r="C454" s="68"/>
      <c r="D454" s="68"/>
      <c r="E454" s="429"/>
      <c r="F454" s="106"/>
      <c r="G454" s="143"/>
      <c r="H454" s="100"/>
      <c r="I454" s="100"/>
      <c r="J454" s="100"/>
      <c r="K454" s="100"/>
      <c r="L454" s="100"/>
      <c r="M454" s="100"/>
      <c r="N454" s="100"/>
      <c r="O454" s="106"/>
      <c r="P454" s="144"/>
      <c r="Q454" s="106"/>
      <c r="R454" s="106"/>
      <c r="S454" s="106"/>
      <c r="T454" s="106"/>
      <c r="U454" s="106"/>
      <c r="V454" s="106"/>
      <c r="W454" s="106"/>
      <c r="X454" s="106"/>
      <c r="Y454" s="106"/>
      <c r="Z454" s="106"/>
      <c r="AA454" s="106"/>
      <c r="AB454" s="100"/>
      <c r="AC454" s="106"/>
      <c r="AD454" s="111"/>
      <c r="AE454" s="106"/>
      <c r="AF454" s="100"/>
      <c r="AG454" s="106"/>
      <c r="AH454" s="106"/>
    </row>
    <row r="455" spans="1:35" x14ac:dyDescent="0.25">
      <c r="A455" s="114"/>
      <c r="B455" s="76"/>
      <c r="C455" s="68"/>
      <c r="D455" s="68"/>
      <c r="E455" s="429"/>
      <c r="F455" s="106"/>
      <c r="G455" s="143"/>
      <c r="H455" s="100"/>
      <c r="I455" s="100"/>
      <c r="J455" s="100"/>
      <c r="K455" s="100"/>
      <c r="L455" s="100"/>
      <c r="M455" s="100"/>
      <c r="N455" s="100"/>
      <c r="O455" s="106"/>
      <c r="P455" s="144"/>
      <c r="Q455" s="106"/>
      <c r="R455" s="106"/>
      <c r="S455" s="106"/>
      <c r="T455" s="106"/>
      <c r="U455" s="106"/>
      <c r="V455" s="106"/>
      <c r="W455" s="106"/>
      <c r="X455" s="106"/>
      <c r="Y455" s="106"/>
      <c r="Z455" s="106"/>
      <c r="AA455" s="106"/>
      <c r="AB455" s="100"/>
      <c r="AC455" s="106"/>
      <c r="AD455" s="111"/>
      <c r="AE455" s="106"/>
      <c r="AF455" s="100"/>
      <c r="AG455" s="106"/>
      <c r="AH455" s="106"/>
    </row>
    <row r="456" spans="1:35" x14ac:dyDescent="0.25">
      <c r="A456" s="114"/>
      <c r="B456" s="76"/>
      <c r="C456" s="68"/>
      <c r="D456" s="68"/>
      <c r="E456" s="429"/>
      <c r="F456" s="106"/>
      <c r="G456" s="143"/>
      <c r="H456" s="100"/>
      <c r="I456" s="100"/>
      <c r="J456" s="100"/>
      <c r="K456" s="100"/>
      <c r="L456" s="100"/>
      <c r="M456" s="100"/>
      <c r="N456" s="100"/>
      <c r="O456" s="106"/>
      <c r="P456" s="144"/>
      <c r="Q456" s="106"/>
      <c r="R456" s="106"/>
      <c r="S456" s="106"/>
      <c r="T456" s="106"/>
      <c r="U456" s="106"/>
      <c r="V456" s="106"/>
      <c r="W456" s="106"/>
      <c r="X456" s="106"/>
      <c r="Y456" s="106"/>
      <c r="Z456" s="106"/>
      <c r="AA456" s="106"/>
      <c r="AB456" s="100"/>
      <c r="AC456" s="106"/>
      <c r="AD456" s="111"/>
      <c r="AE456" s="106"/>
      <c r="AF456" s="100"/>
      <c r="AG456" s="106"/>
      <c r="AH456" s="106"/>
    </row>
    <row r="457" spans="1:35" x14ac:dyDescent="0.25">
      <c r="A457" s="76"/>
      <c r="B457" s="76"/>
      <c r="C457" s="68"/>
      <c r="D457" s="68"/>
      <c r="E457" s="429"/>
      <c r="F457" s="106"/>
      <c r="G457" s="143"/>
      <c r="H457" s="100"/>
      <c r="I457" s="100"/>
      <c r="J457" s="100"/>
      <c r="K457" s="100"/>
      <c r="L457" s="100"/>
      <c r="M457" s="100"/>
      <c r="N457" s="100"/>
      <c r="O457" s="106"/>
      <c r="P457" s="144"/>
      <c r="Q457" s="106"/>
      <c r="R457" s="106"/>
      <c r="S457" s="106"/>
      <c r="T457" s="106"/>
      <c r="U457" s="106"/>
      <c r="V457" s="106"/>
      <c r="W457" s="106"/>
      <c r="X457" s="106"/>
      <c r="Y457" s="106"/>
      <c r="Z457" s="106"/>
      <c r="AA457" s="106"/>
      <c r="AB457" s="100"/>
      <c r="AC457" s="106"/>
      <c r="AD457" s="111"/>
      <c r="AE457" s="106"/>
      <c r="AF457" s="100"/>
      <c r="AG457" s="106"/>
      <c r="AH457" s="106"/>
    </row>
    <row r="458" spans="1:35" x14ac:dyDescent="0.25">
      <c r="A458" s="96"/>
      <c r="B458" s="96"/>
      <c r="C458" s="68"/>
      <c r="D458" s="68"/>
      <c r="E458" s="68"/>
      <c r="F458" s="106"/>
      <c r="G458" s="143"/>
      <c r="H458" s="100"/>
      <c r="I458" s="100"/>
      <c r="J458" s="100"/>
      <c r="K458" s="100"/>
      <c r="L458" s="100"/>
      <c r="M458" s="100"/>
      <c r="N458" s="100"/>
      <c r="O458" s="106"/>
      <c r="P458" s="144"/>
      <c r="Q458" s="106"/>
      <c r="R458" s="106"/>
      <c r="S458" s="106"/>
      <c r="T458" s="106"/>
      <c r="U458" s="106"/>
      <c r="V458" s="106"/>
      <c r="W458" s="106"/>
      <c r="X458" s="106"/>
      <c r="Y458" s="106"/>
      <c r="Z458" s="106"/>
      <c r="AA458" s="106"/>
      <c r="AB458" s="100"/>
      <c r="AC458" s="106"/>
      <c r="AD458" s="111"/>
      <c r="AE458" s="106"/>
      <c r="AF458" s="100"/>
      <c r="AG458" s="106"/>
      <c r="AH458" s="106"/>
    </row>
    <row r="459" spans="1:35" x14ac:dyDescent="0.25">
      <c r="A459" s="114"/>
      <c r="B459" s="76"/>
      <c r="C459" s="68"/>
      <c r="D459" s="68"/>
      <c r="E459" s="429"/>
      <c r="F459" s="106"/>
      <c r="G459" s="143"/>
      <c r="H459" s="100"/>
      <c r="I459" s="100"/>
      <c r="J459" s="100"/>
      <c r="K459" s="100"/>
      <c r="L459" s="100"/>
      <c r="M459" s="100"/>
      <c r="N459" s="100"/>
      <c r="O459" s="106"/>
      <c r="P459" s="144"/>
      <c r="Q459" s="106"/>
      <c r="R459" s="106"/>
      <c r="S459" s="106"/>
      <c r="T459" s="106"/>
      <c r="U459" s="106"/>
      <c r="V459" s="106"/>
      <c r="W459" s="106"/>
      <c r="X459" s="106"/>
      <c r="Y459" s="106"/>
      <c r="Z459" s="106"/>
      <c r="AA459" s="106"/>
      <c r="AB459" s="100"/>
      <c r="AC459" s="106"/>
      <c r="AD459" s="111"/>
      <c r="AE459" s="106"/>
      <c r="AF459" s="100"/>
      <c r="AG459" s="106"/>
      <c r="AH459" s="106"/>
    </row>
    <row r="460" spans="1:35" x14ac:dyDescent="0.25">
      <c r="A460" s="114"/>
      <c r="B460" s="76"/>
      <c r="C460" s="68"/>
      <c r="D460" s="68"/>
      <c r="E460" s="429"/>
      <c r="F460" s="106"/>
      <c r="G460" s="143"/>
      <c r="H460" s="100"/>
      <c r="I460" s="100"/>
      <c r="J460" s="100"/>
      <c r="K460" s="100"/>
      <c r="L460" s="100"/>
      <c r="M460" s="100"/>
      <c r="N460" s="100"/>
      <c r="O460" s="106"/>
      <c r="P460" s="144"/>
      <c r="Q460" s="106"/>
      <c r="R460" s="106"/>
      <c r="S460" s="106"/>
      <c r="T460" s="106"/>
      <c r="U460" s="106"/>
      <c r="V460" s="106"/>
      <c r="W460" s="106"/>
      <c r="X460" s="106"/>
      <c r="Y460" s="106"/>
      <c r="Z460" s="106"/>
      <c r="AA460" s="106"/>
      <c r="AB460" s="100"/>
      <c r="AC460" s="106"/>
      <c r="AD460" s="111"/>
      <c r="AE460" s="106"/>
      <c r="AF460" s="100"/>
      <c r="AG460" s="106"/>
      <c r="AH460" s="106"/>
    </row>
    <row r="461" spans="1:35" x14ac:dyDescent="0.25">
      <c r="A461" s="114"/>
      <c r="B461" s="76"/>
      <c r="C461" s="68"/>
      <c r="D461" s="68"/>
      <c r="E461" s="429"/>
      <c r="F461" s="106"/>
      <c r="G461" s="143"/>
      <c r="H461" s="100"/>
      <c r="I461" s="100"/>
      <c r="J461" s="100"/>
      <c r="K461" s="100"/>
      <c r="L461" s="100"/>
      <c r="M461" s="100"/>
      <c r="N461" s="100"/>
      <c r="O461" s="106"/>
      <c r="P461" s="144"/>
      <c r="Q461" s="106"/>
      <c r="R461" s="106"/>
      <c r="S461" s="106"/>
      <c r="T461" s="106"/>
      <c r="U461" s="106"/>
      <c r="V461" s="106"/>
      <c r="W461" s="106"/>
      <c r="X461" s="106"/>
      <c r="Y461" s="106"/>
      <c r="Z461" s="106"/>
      <c r="AA461" s="106"/>
      <c r="AB461" s="100"/>
      <c r="AC461" s="106"/>
      <c r="AD461" s="111"/>
      <c r="AE461" s="106"/>
      <c r="AF461" s="100"/>
      <c r="AG461" s="106"/>
      <c r="AH461" s="106"/>
    </row>
    <row r="462" spans="1:35" x14ac:dyDescent="0.25">
      <c r="A462" s="114"/>
      <c r="B462" s="76"/>
      <c r="C462" s="68"/>
      <c r="D462" s="68"/>
      <c r="E462" s="429"/>
      <c r="F462" s="106"/>
      <c r="G462" s="143"/>
      <c r="H462" s="100"/>
      <c r="I462" s="100"/>
      <c r="J462" s="100"/>
      <c r="K462" s="100"/>
      <c r="L462" s="100"/>
      <c r="M462" s="100"/>
      <c r="N462" s="100"/>
      <c r="O462" s="106"/>
      <c r="P462" s="144"/>
      <c r="Q462" s="106"/>
      <c r="R462" s="106"/>
      <c r="S462" s="106"/>
      <c r="T462" s="106"/>
      <c r="U462" s="106"/>
      <c r="V462" s="106"/>
      <c r="W462" s="106"/>
      <c r="X462" s="106"/>
      <c r="Y462" s="106"/>
      <c r="Z462" s="106"/>
      <c r="AA462" s="106"/>
      <c r="AB462" s="100"/>
      <c r="AC462" s="106"/>
      <c r="AD462" s="111"/>
      <c r="AE462" s="106"/>
      <c r="AF462" s="100"/>
      <c r="AG462" s="106"/>
      <c r="AH462" s="106"/>
    </row>
    <row r="463" spans="1:35" x14ac:dyDescent="0.25">
      <c r="A463" s="114"/>
      <c r="B463" s="76"/>
      <c r="C463" s="68"/>
      <c r="D463" s="68"/>
      <c r="E463" s="429"/>
      <c r="F463" s="106"/>
      <c r="G463" s="143"/>
      <c r="H463" s="100"/>
      <c r="I463" s="100"/>
      <c r="J463" s="100"/>
      <c r="K463" s="100"/>
      <c r="L463" s="100"/>
      <c r="M463" s="100"/>
      <c r="N463" s="100"/>
      <c r="O463" s="106"/>
      <c r="P463" s="144"/>
      <c r="Q463" s="106"/>
      <c r="R463" s="106"/>
      <c r="S463" s="106"/>
      <c r="T463" s="106"/>
      <c r="U463" s="106"/>
      <c r="V463" s="106"/>
      <c r="W463" s="106"/>
      <c r="X463" s="106"/>
      <c r="Y463" s="106"/>
      <c r="Z463" s="106"/>
      <c r="AA463" s="106"/>
      <c r="AB463" s="100"/>
      <c r="AC463" s="106"/>
      <c r="AD463" s="111"/>
      <c r="AE463" s="106"/>
      <c r="AF463" s="100"/>
      <c r="AG463" s="106"/>
      <c r="AH463" s="106"/>
    </row>
    <row r="464" spans="1:35" x14ac:dyDescent="0.25">
      <c r="A464" s="114"/>
      <c r="B464" s="76"/>
      <c r="C464" s="68"/>
      <c r="D464" s="68"/>
      <c r="E464" s="429"/>
      <c r="F464" s="106"/>
      <c r="G464" s="143"/>
      <c r="H464" s="100"/>
      <c r="I464" s="100"/>
      <c r="J464" s="100"/>
      <c r="K464" s="100"/>
      <c r="L464" s="100"/>
      <c r="M464" s="100"/>
      <c r="N464" s="100"/>
      <c r="O464" s="106"/>
      <c r="P464" s="144"/>
      <c r="Q464" s="106"/>
      <c r="R464" s="106"/>
      <c r="S464" s="106"/>
      <c r="T464" s="106"/>
      <c r="U464" s="106"/>
      <c r="V464" s="106"/>
      <c r="W464" s="106"/>
      <c r="X464" s="106"/>
      <c r="Y464" s="106"/>
      <c r="Z464" s="106"/>
      <c r="AA464" s="106"/>
      <c r="AB464" s="100"/>
      <c r="AC464" s="106"/>
      <c r="AD464" s="111"/>
      <c r="AE464" s="106"/>
      <c r="AF464" s="100"/>
      <c r="AG464" s="106"/>
      <c r="AH464" s="106"/>
    </row>
    <row r="465" spans="1:34" x14ac:dyDescent="0.25">
      <c r="A465" s="76"/>
      <c r="B465" s="76"/>
      <c r="C465" s="68"/>
      <c r="D465" s="68"/>
      <c r="E465" s="429"/>
      <c r="F465" s="106"/>
      <c r="G465" s="143"/>
      <c r="H465" s="100"/>
      <c r="I465" s="100"/>
      <c r="J465" s="100"/>
      <c r="K465" s="100"/>
      <c r="L465" s="100"/>
      <c r="M465" s="100"/>
      <c r="N465" s="100"/>
      <c r="O465" s="106"/>
      <c r="P465" s="144"/>
      <c r="Q465" s="106"/>
      <c r="R465" s="106"/>
      <c r="S465" s="106"/>
      <c r="T465" s="106"/>
      <c r="U465" s="106"/>
      <c r="V465" s="106"/>
      <c r="W465" s="106"/>
      <c r="X465" s="106"/>
      <c r="Y465" s="106"/>
      <c r="Z465" s="106"/>
      <c r="AA465" s="106"/>
      <c r="AB465" s="100"/>
      <c r="AC465" s="106"/>
      <c r="AD465" s="111"/>
      <c r="AE465" s="106"/>
      <c r="AF465" s="100"/>
      <c r="AG465" s="106"/>
      <c r="AH465" s="106"/>
    </row>
    <row r="466" spans="1:34" x14ac:dyDescent="0.25">
      <c r="A466" s="96"/>
      <c r="B466" s="96"/>
      <c r="C466" s="68"/>
      <c r="D466" s="68"/>
      <c r="E466" s="68"/>
      <c r="F466" s="106"/>
      <c r="G466" s="143"/>
      <c r="H466" s="100"/>
      <c r="I466" s="100"/>
      <c r="J466" s="100"/>
      <c r="K466" s="100"/>
      <c r="L466" s="100"/>
      <c r="M466" s="100"/>
      <c r="N466" s="100"/>
      <c r="O466" s="106"/>
      <c r="P466" s="144"/>
      <c r="Q466" s="106"/>
      <c r="R466" s="106"/>
      <c r="S466" s="106"/>
      <c r="T466" s="106"/>
      <c r="U466" s="106"/>
      <c r="V466" s="106"/>
      <c r="W466" s="106"/>
      <c r="X466" s="106"/>
      <c r="Y466" s="106"/>
      <c r="Z466" s="106"/>
      <c r="AA466" s="106"/>
      <c r="AB466" s="100"/>
      <c r="AC466" s="106"/>
      <c r="AD466" s="111"/>
      <c r="AE466" s="106"/>
      <c r="AF466" s="100"/>
      <c r="AG466" s="106"/>
      <c r="AH466" s="106"/>
    </row>
    <row r="467" spans="1:34" x14ac:dyDescent="0.25">
      <c r="A467" s="114"/>
      <c r="B467" s="76"/>
      <c r="C467" s="68"/>
      <c r="D467" s="68"/>
      <c r="E467" s="429"/>
      <c r="F467" s="106"/>
      <c r="G467" s="143"/>
      <c r="H467" s="100"/>
      <c r="I467" s="100"/>
      <c r="J467" s="100"/>
      <c r="K467" s="100"/>
      <c r="L467" s="100"/>
      <c r="M467" s="100"/>
      <c r="N467" s="100"/>
      <c r="O467" s="106"/>
      <c r="P467" s="144"/>
      <c r="Q467" s="106"/>
      <c r="R467" s="106"/>
      <c r="S467" s="106"/>
      <c r="T467" s="106"/>
      <c r="U467" s="106"/>
      <c r="V467" s="106"/>
      <c r="W467" s="106"/>
      <c r="X467" s="106"/>
      <c r="Y467" s="106"/>
      <c r="Z467" s="106"/>
      <c r="AA467" s="106"/>
      <c r="AB467" s="100"/>
      <c r="AC467" s="106"/>
      <c r="AD467" s="111"/>
      <c r="AE467" s="106"/>
      <c r="AF467" s="100"/>
      <c r="AG467" s="106"/>
      <c r="AH467" s="106"/>
    </row>
    <row r="468" spans="1:34" x14ac:dyDescent="0.25">
      <c r="A468" s="114"/>
      <c r="B468" s="76"/>
      <c r="C468" s="68"/>
      <c r="D468" s="68"/>
      <c r="E468" s="429"/>
      <c r="F468" s="106"/>
      <c r="G468" s="143"/>
      <c r="H468" s="100"/>
      <c r="I468" s="100"/>
      <c r="J468" s="100"/>
      <c r="K468" s="100"/>
      <c r="L468" s="100"/>
      <c r="M468" s="100"/>
      <c r="N468" s="100"/>
      <c r="O468" s="106"/>
      <c r="P468" s="144"/>
      <c r="Q468" s="106"/>
      <c r="R468" s="106"/>
      <c r="S468" s="106"/>
      <c r="T468" s="106"/>
      <c r="U468" s="106"/>
      <c r="V468" s="106"/>
      <c r="W468" s="106"/>
      <c r="X468" s="106"/>
      <c r="Y468" s="106"/>
      <c r="Z468" s="106"/>
      <c r="AA468" s="106"/>
      <c r="AB468" s="100"/>
      <c r="AC468" s="106"/>
      <c r="AD468" s="111"/>
      <c r="AE468" s="106"/>
      <c r="AF468" s="100"/>
      <c r="AG468" s="106"/>
      <c r="AH468" s="106"/>
    </row>
    <row r="469" spans="1:34" x14ac:dyDescent="0.25">
      <c r="A469" s="114"/>
      <c r="B469" s="76"/>
      <c r="C469" s="68"/>
      <c r="D469" s="68"/>
      <c r="E469" s="429"/>
      <c r="F469" s="106"/>
      <c r="G469" s="143"/>
      <c r="H469" s="100"/>
      <c r="I469" s="100"/>
      <c r="J469" s="100"/>
      <c r="K469" s="100"/>
      <c r="L469" s="100"/>
      <c r="M469" s="100"/>
      <c r="N469" s="100"/>
      <c r="O469" s="106"/>
      <c r="P469" s="144"/>
      <c r="Q469" s="106"/>
      <c r="R469" s="106"/>
      <c r="S469" s="106"/>
      <c r="T469" s="106"/>
      <c r="U469" s="106"/>
      <c r="V469" s="106"/>
      <c r="W469" s="106"/>
      <c r="X469" s="106"/>
      <c r="Y469" s="106"/>
      <c r="Z469" s="106"/>
      <c r="AA469" s="106"/>
      <c r="AB469" s="100"/>
      <c r="AC469" s="106"/>
      <c r="AD469" s="111"/>
      <c r="AE469" s="106"/>
      <c r="AF469" s="100"/>
      <c r="AG469" s="106"/>
      <c r="AH469" s="106"/>
    </row>
    <row r="470" spans="1:34" x14ac:dyDescent="0.25">
      <c r="A470" s="114"/>
      <c r="B470" s="76"/>
      <c r="C470" s="68"/>
      <c r="D470" s="68"/>
      <c r="E470" s="429"/>
      <c r="F470" s="106"/>
      <c r="G470" s="143"/>
      <c r="H470" s="100"/>
      <c r="I470" s="100"/>
      <c r="J470" s="100"/>
      <c r="K470" s="100"/>
      <c r="L470" s="100"/>
      <c r="M470" s="100"/>
      <c r="N470" s="100"/>
      <c r="O470" s="106"/>
      <c r="P470" s="144"/>
      <c r="Q470" s="106"/>
      <c r="R470" s="106"/>
      <c r="S470" s="106"/>
      <c r="T470" s="106"/>
      <c r="U470" s="106"/>
      <c r="V470" s="106"/>
      <c r="W470" s="106"/>
      <c r="X470" s="106"/>
      <c r="Y470" s="106"/>
      <c r="Z470" s="106"/>
      <c r="AA470" s="106"/>
      <c r="AB470" s="100"/>
      <c r="AC470" s="106"/>
      <c r="AD470" s="111"/>
      <c r="AE470" s="106"/>
      <c r="AF470" s="100"/>
      <c r="AG470" s="106"/>
      <c r="AH470" s="106"/>
    </row>
    <row r="471" spans="1:34" x14ac:dyDescent="0.25">
      <c r="A471" s="114"/>
      <c r="B471" s="76"/>
      <c r="C471" s="68"/>
      <c r="D471" s="68"/>
      <c r="E471" s="429"/>
      <c r="F471" s="106"/>
      <c r="G471" s="143"/>
      <c r="H471" s="100"/>
      <c r="I471" s="100"/>
      <c r="J471" s="100"/>
      <c r="K471" s="100"/>
      <c r="L471" s="100"/>
      <c r="M471" s="100"/>
      <c r="N471" s="100"/>
      <c r="O471" s="106"/>
      <c r="P471" s="144"/>
      <c r="Q471" s="106"/>
      <c r="R471" s="106"/>
      <c r="S471" s="106"/>
      <c r="T471" s="106"/>
      <c r="U471" s="106"/>
      <c r="V471" s="106"/>
      <c r="W471" s="106"/>
      <c r="X471" s="106"/>
      <c r="Y471" s="106"/>
      <c r="Z471" s="106"/>
      <c r="AA471" s="106"/>
      <c r="AB471" s="100"/>
      <c r="AC471" s="106"/>
      <c r="AD471" s="111"/>
      <c r="AE471" s="106"/>
      <c r="AF471" s="100"/>
      <c r="AG471" s="106"/>
      <c r="AH471" s="106"/>
    </row>
    <row r="472" spans="1:34" x14ac:dyDescent="0.25">
      <c r="A472" s="76"/>
      <c r="B472" s="76"/>
      <c r="C472" s="68"/>
      <c r="D472" s="68"/>
      <c r="E472" s="429"/>
      <c r="F472" s="106"/>
      <c r="G472" s="143"/>
      <c r="H472" s="100"/>
      <c r="I472" s="100"/>
      <c r="J472" s="100"/>
      <c r="K472" s="100"/>
      <c r="L472" s="100"/>
      <c r="M472" s="100"/>
      <c r="N472" s="100"/>
      <c r="O472" s="106"/>
      <c r="P472" s="144"/>
      <c r="Q472" s="106"/>
      <c r="R472" s="106"/>
      <c r="S472" s="106"/>
      <c r="T472" s="106"/>
      <c r="U472" s="106"/>
      <c r="V472" s="106"/>
      <c r="W472" s="106"/>
      <c r="X472" s="106"/>
      <c r="Y472" s="106"/>
      <c r="Z472" s="106"/>
      <c r="AA472" s="106"/>
      <c r="AB472" s="100"/>
      <c r="AC472" s="106"/>
      <c r="AD472" s="111"/>
      <c r="AE472" s="106"/>
      <c r="AF472" s="100"/>
      <c r="AG472" s="106"/>
      <c r="AH472" s="106"/>
    </row>
    <row r="473" spans="1:34" x14ac:dyDescent="0.25">
      <c r="A473" s="96"/>
      <c r="B473" s="96"/>
      <c r="C473" s="68"/>
      <c r="D473" s="68"/>
      <c r="E473" s="68"/>
      <c r="F473" s="106"/>
      <c r="G473" s="143"/>
      <c r="H473" s="100"/>
      <c r="I473" s="100"/>
      <c r="J473" s="100"/>
      <c r="K473" s="100"/>
      <c r="L473" s="100"/>
      <c r="M473" s="100"/>
      <c r="N473" s="100"/>
      <c r="O473" s="106"/>
      <c r="P473" s="144"/>
      <c r="Q473" s="106"/>
      <c r="R473" s="106"/>
      <c r="S473" s="106"/>
      <c r="T473" s="106"/>
      <c r="U473" s="106"/>
      <c r="V473" s="106"/>
      <c r="W473" s="106"/>
      <c r="X473" s="106"/>
      <c r="Y473" s="106"/>
      <c r="Z473" s="106"/>
      <c r="AA473" s="106"/>
      <c r="AB473" s="100"/>
      <c r="AC473" s="106"/>
      <c r="AD473" s="111"/>
      <c r="AE473" s="106"/>
      <c r="AF473" s="100"/>
      <c r="AG473" s="106"/>
      <c r="AH473" s="106"/>
    </row>
    <row r="474" spans="1:34" x14ac:dyDescent="0.25">
      <c r="A474" s="114"/>
      <c r="B474" s="76"/>
      <c r="C474" s="68"/>
      <c r="D474" s="68"/>
      <c r="E474" s="429"/>
      <c r="F474" s="106"/>
      <c r="G474" s="143"/>
      <c r="H474" s="100"/>
      <c r="I474" s="100"/>
      <c r="J474" s="100"/>
      <c r="K474" s="100"/>
      <c r="L474" s="100"/>
      <c r="M474" s="100"/>
      <c r="N474" s="100"/>
      <c r="O474" s="106"/>
      <c r="P474" s="144"/>
      <c r="Q474" s="106"/>
      <c r="R474" s="106"/>
      <c r="S474" s="106"/>
      <c r="T474" s="106"/>
      <c r="U474" s="106"/>
      <c r="V474" s="106"/>
      <c r="W474" s="106"/>
      <c r="X474" s="106"/>
      <c r="Y474" s="106"/>
      <c r="Z474" s="106"/>
      <c r="AA474" s="106"/>
      <c r="AB474" s="100"/>
      <c r="AC474" s="106"/>
      <c r="AD474" s="111"/>
      <c r="AE474" s="106"/>
      <c r="AF474" s="100"/>
      <c r="AG474" s="106"/>
      <c r="AH474" s="106"/>
    </row>
    <row r="475" spans="1:34" x14ac:dyDescent="0.25">
      <c r="A475" s="114"/>
      <c r="B475" s="76"/>
      <c r="C475" s="68"/>
      <c r="D475" s="68"/>
      <c r="E475" s="429"/>
      <c r="F475" s="106"/>
      <c r="G475" s="143"/>
      <c r="H475" s="100"/>
      <c r="I475" s="100"/>
      <c r="J475" s="100"/>
      <c r="K475" s="100"/>
      <c r="L475" s="100"/>
      <c r="M475" s="100"/>
      <c r="N475" s="100"/>
      <c r="O475" s="106"/>
      <c r="P475" s="144"/>
      <c r="Q475" s="106"/>
      <c r="R475" s="106"/>
      <c r="S475" s="106"/>
      <c r="T475" s="106"/>
      <c r="U475" s="106"/>
      <c r="V475" s="106"/>
      <c r="W475" s="106"/>
      <c r="X475" s="106"/>
      <c r="Y475" s="106"/>
      <c r="Z475" s="106"/>
      <c r="AA475" s="106"/>
      <c r="AB475" s="100"/>
      <c r="AC475" s="106"/>
      <c r="AD475" s="111"/>
      <c r="AE475" s="106"/>
      <c r="AF475" s="100"/>
      <c r="AG475" s="106"/>
      <c r="AH475" s="106"/>
    </row>
    <row r="476" spans="1:34" x14ac:dyDescent="0.25">
      <c r="A476" s="114"/>
      <c r="B476" s="76"/>
      <c r="C476" s="68"/>
      <c r="D476" s="68"/>
      <c r="E476" s="429"/>
      <c r="F476" s="106"/>
      <c r="G476" s="143"/>
      <c r="H476" s="100"/>
      <c r="I476" s="100"/>
      <c r="J476" s="100"/>
      <c r="K476" s="100"/>
      <c r="L476" s="100"/>
      <c r="M476" s="100"/>
      <c r="N476" s="100"/>
      <c r="O476" s="106"/>
      <c r="P476" s="144"/>
      <c r="Q476" s="106"/>
      <c r="R476" s="106"/>
      <c r="S476" s="106"/>
      <c r="T476" s="106"/>
      <c r="U476" s="106"/>
      <c r="V476" s="106"/>
      <c r="W476" s="106"/>
      <c r="X476" s="106"/>
      <c r="Y476" s="106"/>
      <c r="Z476" s="106"/>
      <c r="AA476" s="106"/>
      <c r="AB476" s="100"/>
      <c r="AC476" s="106"/>
      <c r="AD476" s="111"/>
      <c r="AE476" s="106"/>
      <c r="AF476" s="100"/>
      <c r="AG476" s="106"/>
      <c r="AH476" s="106"/>
    </row>
    <row r="477" spans="1:34" x14ac:dyDescent="0.25">
      <c r="A477" s="114"/>
      <c r="B477" s="76"/>
      <c r="C477" s="68"/>
      <c r="D477" s="68"/>
      <c r="E477" s="429"/>
      <c r="F477" s="106"/>
      <c r="G477" s="143"/>
      <c r="H477" s="100"/>
      <c r="I477" s="100"/>
      <c r="J477" s="100"/>
      <c r="K477" s="100"/>
      <c r="L477" s="100"/>
      <c r="M477" s="100"/>
      <c r="N477" s="100"/>
      <c r="O477" s="106"/>
      <c r="P477" s="144"/>
      <c r="Q477" s="106"/>
      <c r="R477" s="106"/>
      <c r="S477" s="106"/>
      <c r="T477" s="106"/>
      <c r="U477" s="106"/>
      <c r="V477" s="106"/>
      <c r="W477" s="106"/>
      <c r="X477" s="106"/>
      <c r="Y477" s="106"/>
      <c r="Z477" s="106"/>
      <c r="AA477" s="106"/>
      <c r="AB477" s="100"/>
      <c r="AC477" s="106"/>
      <c r="AD477" s="111"/>
      <c r="AE477" s="106"/>
      <c r="AF477" s="100"/>
      <c r="AG477" s="106"/>
      <c r="AH477" s="106"/>
    </row>
    <row r="478" spans="1:34" x14ac:dyDescent="0.25">
      <c r="A478" s="76"/>
      <c r="B478" s="76"/>
      <c r="C478" s="68"/>
      <c r="D478" s="68"/>
      <c r="E478" s="429"/>
      <c r="F478" s="429"/>
      <c r="G478" s="145"/>
      <c r="H478" s="32"/>
      <c r="I478" s="32"/>
      <c r="J478" s="32"/>
      <c r="K478" s="32"/>
      <c r="L478" s="32"/>
      <c r="M478" s="32"/>
      <c r="N478" s="32"/>
      <c r="O478" s="429"/>
      <c r="P478" s="93"/>
      <c r="Q478" s="429"/>
      <c r="R478" s="429"/>
      <c r="S478" s="429"/>
      <c r="T478" s="429"/>
      <c r="U478" s="429"/>
      <c r="V478" s="429"/>
      <c r="W478" s="429"/>
      <c r="X478" s="429"/>
      <c r="Y478" s="429"/>
      <c r="Z478" s="429"/>
      <c r="AA478" s="429"/>
      <c r="AB478" s="32"/>
      <c r="AC478" s="429"/>
      <c r="AD478" s="54"/>
      <c r="AE478" s="429"/>
      <c r="AF478" s="32"/>
      <c r="AG478" s="429"/>
      <c r="AH478" s="429"/>
    </row>
    <row r="479" spans="1:34" x14ac:dyDescent="0.25">
      <c r="A479" s="76"/>
      <c r="B479" s="76"/>
      <c r="C479" s="68"/>
      <c r="D479" s="68"/>
      <c r="E479" s="429"/>
      <c r="F479" s="429"/>
      <c r="G479" s="145"/>
      <c r="H479" s="32"/>
      <c r="I479" s="32"/>
      <c r="J479" s="32"/>
      <c r="K479" s="32"/>
      <c r="L479" s="32"/>
      <c r="M479" s="32"/>
      <c r="N479" s="32"/>
      <c r="O479" s="429"/>
      <c r="P479" s="93"/>
      <c r="Q479" s="429"/>
      <c r="R479" s="429"/>
      <c r="S479" s="429"/>
      <c r="T479" s="429"/>
      <c r="U479" s="429"/>
      <c r="V479" s="429"/>
      <c r="W479" s="429"/>
      <c r="X479" s="429"/>
      <c r="Y479" s="429"/>
      <c r="Z479" s="429"/>
      <c r="AA479" s="429"/>
      <c r="AB479" s="32"/>
      <c r="AC479" s="429"/>
      <c r="AD479" s="54"/>
      <c r="AE479" s="429"/>
      <c r="AF479" s="32"/>
      <c r="AG479" s="429"/>
      <c r="AH479" s="42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C478"/>
  <sheetViews>
    <sheetView topLeftCell="A390" workbookViewId="0">
      <selection activeCell="L239" sqref="L239"/>
    </sheetView>
  </sheetViews>
  <sheetFormatPr defaultRowHeight="12.75" x14ac:dyDescent="0.2"/>
  <cols>
    <col min="1" max="3" width="10.140625" style="4" customWidth="1"/>
    <col min="4" max="4" width="3.7109375" style="4" customWidth="1"/>
    <col min="5" max="5" width="26.85546875" style="4" customWidth="1"/>
    <col min="6" max="6" width="16" style="4" customWidth="1"/>
    <col min="7" max="7" width="16" style="146" customWidth="1"/>
    <col min="8" max="8" width="16" style="33" customWidth="1"/>
    <col min="9" max="10" width="9.140625" style="33"/>
    <col min="11" max="13" width="13.28515625" style="33" customWidth="1"/>
    <col min="14" max="14" width="9.140625" style="33"/>
    <col min="15" max="15" width="2.140625" style="4" customWidth="1"/>
    <col min="16" max="16" width="12.85546875" style="176" bestFit="1" customWidth="1"/>
    <col min="17" max="20" width="9.140625" style="4"/>
    <col min="21" max="21" width="1.85546875" style="4" customWidth="1"/>
    <col min="22" max="26" width="9.140625" style="4"/>
    <col min="27" max="27" width="2" style="4" customWidth="1"/>
    <col min="28" max="28" width="16.42578125" style="33" bestFit="1" customWidth="1"/>
    <col min="29" max="29" width="2.140625" style="4" customWidth="1"/>
    <col min="30" max="30" width="9.140625" style="176"/>
    <col min="31" max="31" width="6.28515625" style="4" customWidth="1"/>
    <col min="32" max="32" width="15.7109375" style="33" bestFit="1" customWidth="1"/>
    <col min="33" max="34" width="9.140625" style="4"/>
    <col min="35" max="37" width="13.42578125" style="429" customWidth="1"/>
    <col min="38" max="38" width="24.28515625" style="429" customWidth="1"/>
    <col min="39" max="39" width="32.28515625" style="429" customWidth="1"/>
    <col min="40" max="40" width="26.85546875" style="429" customWidth="1"/>
    <col min="41" max="41" width="4.140625" style="429" customWidth="1"/>
    <col min="42" max="42" width="11.28515625" style="429" customWidth="1"/>
    <col min="43" max="43" width="12.85546875" style="429" customWidth="1"/>
    <col min="44" max="45" width="11.28515625" style="429" customWidth="1"/>
    <col min="46" max="46" width="11.5703125" style="429" bestFit="1" customWidth="1"/>
    <col min="47" max="47" width="0" style="429" hidden="1" customWidth="1"/>
    <col min="48" max="48" width="11.28515625" style="429" customWidth="1"/>
    <col min="49" max="49" width="12.7109375" style="429" customWidth="1"/>
    <col min="50" max="50" width="11.28515625" style="429" customWidth="1"/>
    <col min="51" max="51" width="12" style="429" customWidth="1"/>
    <col min="52" max="52" width="0" style="429" hidden="1" customWidth="1"/>
    <col min="53" max="53" width="5.140625" style="429" bestFit="1" customWidth="1"/>
    <col min="54" max="54" width="9.140625" style="429"/>
    <col min="55" max="256" width="9.140625" style="4"/>
    <col min="257" max="257" width="6.85546875" style="4" customWidth="1"/>
    <col min="258" max="258" width="6.140625" style="4" customWidth="1"/>
    <col min="259" max="260" width="3.7109375" style="4" customWidth="1"/>
    <col min="261" max="261" width="26.85546875" style="4" customWidth="1"/>
    <col min="262" max="262" width="9.140625" style="4"/>
    <col min="263" max="263" width="10.42578125" style="4" customWidth="1"/>
    <col min="264" max="270" width="9.140625" style="4"/>
    <col min="271" max="271" width="2.140625" style="4" customWidth="1"/>
    <col min="272" max="272" width="12.85546875" style="4" bestFit="1" customWidth="1"/>
    <col min="273" max="276" width="9.140625" style="4"/>
    <col min="277" max="277" width="1.85546875" style="4" customWidth="1"/>
    <col min="278" max="282" width="9.140625" style="4"/>
    <col min="283" max="283" width="2" style="4" customWidth="1"/>
    <col min="284" max="284" width="16.42578125" style="4" bestFit="1" customWidth="1"/>
    <col min="285" max="285" width="2.140625" style="4" customWidth="1"/>
    <col min="286" max="286" width="9.140625" style="4"/>
    <col min="287" max="287" width="6.28515625" style="4" customWidth="1"/>
    <col min="288" max="288" width="15.7109375" style="4" bestFit="1" customWidth="1"/>
    <col min="289" max="512" width="9.140625" style="4"/>
    <col min="513" max="513" width="6.85546875" style="4" customWidth="1"/>
    <col min="514" max="514" width="6.140625" style="4" customWidth="1"/>
    <col min="515" max="516" width="3.7109375" style="4" customWidth="1"/>
    <col min="517" max="517" width="26.85546875" style="4" customWidth="1"/>
    <col min="518" max="518" width="9.140625" style="4"/>
    <col min="519" max="519" width="10.42578125" style="4" customWidth="1"/>
    <col min="520" max="526" width="9.140625" style="4"/>
    <col min="527" max="527" width="2.140625" style="4" customWidth="1"/>
    <col min="528" max="528" width="12.85546875" style="4" bestFit="1" customWidth="1"/>
    <col min="529" max="532" width="9.140625" style="4"/>
    <col min="533" max="533" width="1.85546875" style="4" customWidth="1"/>
    <col min="534" max="538" width="9.140625" style="4"/>
    <col min="539" max="539" width="2" style="4" customWidth="1"/>
    <col min="540" max="540" width="16.42578125" style="4" bestFit="1" customWidth="1"/>
    <col min="541" max="541" width="2.140625" style="4" customWidth="1"/>
    <col min="542" max="542" width="9.140625" style="4"/>
    <col min="543" max="543" width="6.28515625" style="4" customWidth="1"/>
    <col min="544" max="544" width="15.7109375" style="4" bestFit="1" customWidth="1"/>
    <col min="545" max="768" width="9.140625" style="4"/>
    <col min="769" max="769" width="6.85546875" style="4" customWidth="1"/>
    <col min="770" max="770" width="6.140625" style="4" customWidth="1"/>
    <col min="771" max="772" width="3.7109375" style="4" customWidth="1"/>
    <col min="773" max="773" width="26.85546875" style="4" customWidth="1"/>
    <col min="774" max="774" width="9.140625" style="4"/>
    <col min="775" max="775" width="10.42578125" style="4" customWidth="1"/>
    <col min="776" max="782" width="9.140625" style="4"/>
    <col min="783" max="783" width="2.140625" style="4" customWidth="1"/>
    <col min="784" max="784" width="12.85546875" style="4" bestFit="1" customWidth="1"/>
    <col min="785" max="788" width="9.140625" style="4"/>
    <col min="789" max="789" width="1.85546875" style="4" customWidth="1"/>
    <col min="790" max="794" width="9.140625" style="4"/>
    <col min="795" max="795" width="2" style="4" customWidth="1"/>
    <col min="796" max="796" width="16.42578125" style="4" bestFit="1" customWidth="1"/>
    <col min="797" max="797" width="2.140625" style="4" customWidth="1"/>
    <col min="798" max="798" width="9.140625" style="4"/>
    <col min="799" max="799" width="6.28515625" style="4" customWidth="1"/>
    <col min="800" max="800" width="15.7109375" style="4" bestFit="1" customWidth="1"/>
    <col min="801" max="1024" width="9.140625" style="4"/>
    <col min="1025" max="1025" width="6.85546875" style="4" customWidth="1"/>
    <col min="1026" max="1026" width="6.140625" style="4" customWidth="1"/>
    <col min="1027" max="1028" width="3.7109375" style="4" customWidth="1"/>
    <col min="1029" max="1029" width="26.85546875" style="4" customWidth="1"/>
    <col min="1030" max="1030" width="9.140625" style="4"/>
    <col min="1031" max="1031" width="10.42578125" style="4" customWidth="1"/>
    <col min="1032" max="1038" width="9.140625" style="4"/>
    <col min="1039" max="1039" width="2.140625" style="4" customWidth="1"/>
    <col min="1040" max="1040" width="12.85546875" style="4" bestFit="1" customWidth="1"/>
    <col min="1041" max="1044" width="9.140625" style="4"/>
    <col min="1045" max="1045" width="1.85546875" style="4" customWidth="1"/>
    <col min="1046" max="1050" width="9.140625" style="4"/>
    <col min="1051" max="1051" width="2" style="4" customWidth="1"/>
    <col min="1052" max="1052" width="16.42578125" style="4" bestFit="1" customWidth="1"/>
    <col min="1053" max="1053" width="2.140625" style="4" customWidth="1"/>
    <col min="1054" max="1054" width="9.140625" style="4"/>
    <col min="1055" max="1055" width="6.28515625" style="4" customWidth="1"/>
    <col min="1056" max="1056" width="15.7109375" style="4" bestFit="1" customWidth="1"/>
    <col min="1057" max="1280" width="9.140625" style="4"/>
    <col min="1281" max="1281" width="6.85546875" style="4" customWidth="1"/>
    <col min="1282" max="1282" width="6.140625" style="4" customWidth="1"/>
    <col min="1283" max="1284" width="3.7109375" style="4" customWidth="1"/>
    <col min="1285" max="1285" width="26.85546875" style="4" customWidth="1"/>
    <col min="1286" max="1286" width="9.140625" style="4"/>
    <col min="1287" max="1287" width="10.42578125" style="4" customWidth="1"/>
    <col min="1288" max="1294" width="9.140625" style="4"/>
    <col min="1295" max="1295" width="2.140625" style="4" customWidth="1"/>
    <col min="1296" max="1296" width="12.85546875" style="4" bestFit="1" customWidth="1"/>
    <col min="1297" max="1300" width="9.140625" style="4"/>
    <col min="1301" max="1301" width="1.85546875" style="4" customWidth="1"/>
    <col min="1302" max="1306" width="9.140625" style="4"/>
    <col min="1307" max="1307" width="2" style="4" customWidth="1"/>
    <col min="1308" max="1308" width="16.42578125" style="4" bestFit="1" customWidth="1"/>
    <col min="1309" max="1309" width="2.140625" style="4" customWidth="1"/>
    <col min="1310" max="1310" width="9.140625" style="4"/>
    <col min="1311" max="1311" width="6.28515625" style="4" customWidth="1"/>
    <col min="1312" max="1312" width="15.7109375" style="4" bestFit="1" customWidth="1"/>
    <col min="1313" max="1536" width="9.140625" style="4"/>
    <col min="1537" max="1537" width="6.85546875" style="4" customWidth="1"/>
    <col min="1538" max="1538" width="6.140625" style="4" customWidth="1"/>
    <col min="1539" max="1540" width="3.7109375" style="4" customWidth="1"/>
    <col min="1541" max="1541" width="26.85546875" style="4" customWidth="1"/>
    <col min="1542" max="1542" width="9.140625" style="4"/>
    <col min="1543" max="1543" width="10.42578125" style="4" customWidth="1"/>
    <col min="1544" max="1550" width="9.140625" style="4"/>
    <col min="1551" max="1551" width="2.140625" style="4" customWidth="1"/>
    <col min="1552" max="1552" width="12.85546875" style="4" bestFit="1" customWidth="1"/>
    <col min="1553" max="1556" width="9.140625" style="4"/>
    <col min="1557" max="1557" width="1.85546875" style="4" customWidth="1"/>
    <col min="1558" max="1562" width="9.140625" style="4"/>
    <col min="1563" max="1563" width="2" style="4" customWidth="1"/>
    <col min="1564" max="1564" width="16.42578125" style="4" bestFit="1" customWidth="1"/>
    <col min="1565" max="1565" width="2.140625" style="4" customWidth="1"/>
    <col min="1566" max="1566" width="9.140625" style="4"/>
    <col min="1567" max="1567" width="6.28515625" style="4" customWidth="1"/>
    <col min="1568" max="1568" width="15.7109375" style="4" bestFit="1" customWidth="1"/>
    <col min="1569" max="1792" width="9.140625" style="4"/>
    <col min="1793" max="1793" width="6.85546875" style="4" customWidth="1"/>
    <col min="1794" max="1794" width="6.140625" style="4" customWidth="1"/>
    <col min="1795" max="1796" width="3.7109375" style="4" customWidth="1"/>
    <col min="1797" max="1797" width="26.85546875" style="4" customWidth="1"/>
    <col min="1798" max="1798" width="9.140625" style="4"/>
    <col min="1799" max="1799" width="10.42578125" style="4" customWidth="1"/>
    <col min="1800" max="1806" width="9.140625" style="4"/>
    <col min="1807" max="1807" width="2.140625" style="4" customWidth="1"/>
    <col min="1808" max="1808" width="12.85546875" style="4" bestFit="1" customWidth="1"/>
    <col min="1809" max="1812" width="9.140625" style="4"/>
    <col min="1813" max="1813" width="1.85546875" style="4" customWidth="1"/>
    <col min="1814" max="1818" width="9.140625" style="4"/>
    <col min="1819" max="1819" width="2" style="4" customWidth="1"/>
    <col min="1820" max="1820" width="16.42578125" style="4" bestFit="1" customWidth="1"/>
    <col min="1821" max="1821" width="2.140625" style="4" customWidth="1"/>
    <col min="1822" max="1822" width="9.140625" style="4"/>
    <col min="1823" max="1823" width="6.28515625" style="4" customWidth="1"/>
    <col min="1824" max="1824" width="15.7109375" style="4" bestFit="1" customWidth="1"/>
    <col min="1825" max="2048" width="9.140625" style="4"/>
    <col min="2049" max="2049" width="6.85546875" style="4" customWidth="1"/>
    <col min="2050" max="2050" width="6.140625" style="4" customWidth="1"/>
    <col min="2051" max="2052" width="3.7109375" style="4" customWidth="1"/>
    <col min="2053" max="2053" width="26.85546875" style="4" customWidth="1"/>
    <col min="2054" max="2054" width="9.140625" style="4"/>
    <col min="2055" max="2055" width="10.42578125" style="4" customWidth="1"/>
    <col min="2056" max="2062" width="9.140625" style="4"/>
    <col min="2063" max="2063" width="2.140625" style="4" customWidth="1"/>
    <col min="2064" max="2064" width="12.85546875" style="4" bestFit="1" customWidth="1"/>
    <col min="2065" max="2068" width="9.140625" style="4"/>
    <col min="2069" max="2069" width="1.85546875" style="4" customWidth="1"/>
    <col min="2070" max="2074" width="9.140625" style="4"/>
    <col min="2075" max="2075" width="2" style="4" customWidth="1"/>
    <col min="2076" max="2076" width="16.42578125" style="4" bestFit="1" customWidth="1"/>
    <col min="2077" max="2077" width="2.140625" style="4" customWidth="1"/>
    <col min="2078" max="2078" width="9.140625" style="4"/>
    <col min="2079" max="2079" width="6.28515625" style="4" customWidth="1"/>
    <col min="2080" max="2080" width="15.7109375" style="4" bestFit="1" customWidth="1"/>
    <col min="2081" max="2304" width="9.140625" style="4"/>
    <col min="2305" max="2305" width="6.85546875" style="4" customWidth="1"/>
    <col min="2306" max="2306" width="6.140625" style="4" customWidth="1"/>
    <col min="2307" max="2308" width="3.7109375" style="4" customWidth="1"/>
    <col min="2309" max="2309" width="26.85546875" style="4" customWidth="1"/>
    <col min="2310" max="2310" width="9.140625" style="4"/>
    <col min="2311" max="2311" width="10.42578125" style="4" customWidth="1"/>
    <col min="2312" max="2318" width="9.140625" style="4"/>
    <col min="2319" max="2319" width="2.140625" style="4" customWidth="1"/>
    <col min="2320" max="2320" width="12.85546875" style="4" bestFit="1" customWidth="1"/>
    <col min="2321" max="2324" width="9.140625" style="4"/>
    <col min="2325" max="2325" width="1.85546875" style="4" customWidth="1"/>
    <col min="2326" max="2330" width="9.140625" style="4"/>
    <col min="2331" max="2331" width="2" style="4" customWidth="1"/>
    <col min="2332" max="2332" width="16.42578125" style="4" bestFit="1" customWidth="1"/>
    <col min="2333" max="2333" width="2.140625" style="4" customWidth="1"/>
    <col min="2334" max="2334" width="9.140625" style="4"/>
    <col min="2335" max="2335" width="6.28515625" style="4" customWidth="1"/>
    <col min="2336" max="2336" width="15.7109375" style="4" bestFit="1" customWidth="1"/>
    <col min="2337" max="2560" width="9.140625" style="4"/>
    <col min="2561" max="2561" width="6.85546875" style="4" customWidth="1"/>
    <col min="2562" max="2562" width="6.140625" style="4" customWidth="1"/>
    <col min="2563" max="2564" width="3.7109375" style="4" customWidth="1"/>
    <col min="2565" max="2565" width="26.85546875" style="4" customWidth="1"/>
    <col min="2566" max="2566" width="9.140625" style="4"/>
    <col min="2567" max="2567" width="10.42578125" style="4" customWidth="1"/>
    <col min="2568" max="2574" width="9.140625" style="4"/>
    <col min="2575" max="2575" width="2.140625" style="4" customWidth="1"/>
    <col min="2576" max="2576" width="12.85546875" style="4" bestFit="1" customWidth="1"/>
    <col min="2577" max="2580" width="9.140625" style="4"/>
    <col min="2581" max="2581" width="1.85546875" style="4" customWidth="1"/>
    <col min="2582" max="2586" width="9.140625" style="4"/>
    <col min="2587" max="2587" width="2" style="4" customWidth="1"/>
    <col min="2588" max="2588" width="16.42578125" style="4" bestFit="1" customWidth="1"/>
    <col min="2589" max="2589" width="2.140625" style="4" customWidth="1"/>
    <col min="2590" max="2590" width="9.140625" style="4"/>
    <col min="2591" max="2591" width="6.28515625" style="4" customWidth="1"/>
    <col min="2592" max="2592" width="15.7109375" style="4" bestFit="1" customWidth="1"/>
    <col min="2593" max="2816" width="9.140625" style="4"/>
    <col min="2817" max="2817" width="6.85546875" style="4" customWidth="1"/>
    <col min="2818" max="2818" width="6.140625" style="4" customWidth="1"/>
    <col min="2819" max="2820" width="3.7109375" style="4" customWidth="1"/>
    <col min="2821" max="2821" width="26.85546875" style="4" customWidth="1"/>
    <col min="2822" max="2822" width="9.140625" style="4"/>
    <col min="2823" max="2823" width="10.42578125" style="4" customWidth="1"/>
    <col min="2824" max="2830" width="9.140625" style="4"/>
    <col min="2831" max="2831" width="2.140625" style="4" customWidth="1"/>
    <col min="2832" max="2832" width="12.85546875" style="4" bestFit="1" customWidth="1"/>
    <col min="2833" max="2836" width="9.140625" style="4"/>
    <col min="2837" max="2837" width="1.85546875" style="4" customWidth="1"/>
    <col min="2838" max="2842" width="9.140625" style="4"/>
    <col min="2843" max="2843" width="2" style="4" customWidth="1"/>
    <col min="2844" max="2844" width="16.42578125" style="4" bestFit="1" customWidth="1"/>
    <col min="2845" max="2845" width="2.140625" style="4" customWidth="1"/>
    <col min="2846" max="2846" width="9.140625" style="4"/>
    <col min="2847" max="2847" width="6.28515625" style="4" customWidth="1"/>
    <col min="2848" max="2848" width="15.7109375" style="4" bestFit="1" customWidth="1"/>
    <col min="2849" max="3072" width="9.140625" style="4"/>
    <col min="3073" max="3073" width="6.85546875" style="4" customWidth="1"/>
    <col min="3074" max="3074" width="6.140625" style="4" customWidth="1"/>
    <col min="3075" max="3076" width="3.7109375" style="4" customWidth="1"/>
    <col min="3077" max="3077" width="26.85546875" style="4" customWidth="1"/>
    <col min="3078" max="3078" width="9.140625" style="4"/>
    <col min="3079" max="3079" width="10.42578125" style="4" customWidth="1"/>
    <col min="3080" max="3086" width="9.140625" style="4"/>
    <col min="3087" max="3087" width="2.140625" style="4" customWidth="1"/>
    <col min="3088" max="3088" width="12.85546875" style="4" bestFit="1" customWidth="1"/>
    <col min="3089" max="3092" width="9.140625" style="4"/>
    <col min="3093" max="3093" width="1.85546875" style="4" customWidth="1"/>
    <col min="3094" max="3098" width="9.140625" style="4"/>
    <col min="3099" max="3099" width="2" style="4" customWidth="1"/>
    <col min="3100" max="3100" width="16.42578125" style="4" bestFit="1" customWidth="1"/>
    <col min="3101" max="3101" width="2.140625" style="4" customWidth="1"/>
    <col min="3102" max="3102" width="9.140625" style="4"/>
    <col min="3103" max="3103" width="6.28515625" style="4" customWidth="1"/>
    <col min="3104" max="3104" width="15.7109375" style="4" bestFit="1" customWidth="1"/>
    <col min="3105" max="3328" width="9.140625" style="4"/>
    <col min="3329" max="3329" width="6.85546875" style="4" customWidth="1"/>
    <col min="3330" max="3330" width="6.140625" style="4" customWidth="1"/>
    <col min="3331" max="3332" width="3.7109375" style="4" customWidth="1"/>
    <col min="3333" max="3333" width="26.85546875" style="4" customWidth="1"/>
    <col min="3334" max="3334" width="9.140625" style="4"/>
    <col min="3335" max="3335" width="10.42578125" style="4" customWidth="1"/>
    <col min="3336" max="3342" width="9.140625" style="4"/>
    <col min="3343" max="3343" width="2.140625" style="4" customWidth="1"/>
    <col min="3344" max="3344" width="12.85546875" style="4" bestFit="1" customWidth="1"/>
    <col min="3345" max="3348" width="9.140625" style="4"/>
    <col min="3349" max="3349" width="1.85546875" style="4" customWidth="1"/>
    <col min="3350" max="3354" width="9.140625" style="4"/>
    <col min="3355" max="3355" width="2" style="4" customWidth="1"/>
    <col min="3356" max="3356" width="16.42578125" style="4" bestFit="1" customWidth="1"/>
    <col min="3357" max="3357" width="2.140625" style="4" customWidth="1"/>
    <col min="3358" max="3358" width="9.140625" style="4"/>
    <col min="3359" max="3359" width="6.28515625" style="4" customWidth="1"/>
    <col min="3360" max="3360" width="15.7109375" style="4" bestFit="1" customWidth="1"/>
    <col min="3361" max="3584" width="9.140625" style="4"/>
    <col min="3585" max="3585" width="6.85546875" style="4" customWidth="1"/>
    <col min="3586" max="3586" width="6.140625" style="4" customWidth="1"/>
    <col min="3587" max="3588" width="3.7109375" style="4" customWidth="1"/>
    <col min="3589" max="3589" width="26.85546875" style="4" customWidth="1"/>
    <col min="3590" max="3590" width="9.140625" style="4"/>
    <col min="3591" max="3591" width="10.42578125" style="4" customWidth="1"/>
    <col min="3592" max="3598" width="9.140625" style="4"/>
    <col min="3599" max="3599" width="2.140625" style="4" customWidth="1"/>
    <col min="3600" max="3600" width="12.85546875" style="4" bestFit="1" customWidth="1"/>
    <col min="3601" max="3604" width="9.140625" style="4"/>
    <col min="3605" max="3605" width="1.85546875" style="4" customWidth="1"/>
    <col min="3606" max="3610" width="9.140625" style="4"/>
    <col min="3611" max="3611" width="2" style="4" customWidth="1"/>
    <col min="3612" max="3612" width="16.42578125" style="4" bestFit="1" customWidth="1"/>
    <col min="3613" max="3613" width="2.140625" style="4" customWidth="1"/>
    <col min="3614" max="3614" width="9.140625" style="4"/>
    <col min="3615" max="3615" width="6.28515625" style="4" customWidth="1"/>
    <col min="3616" max="3616" width="15.7109375" style="4" bestFit="1" customWidth="1"/>
    <col min="3617" max="3840" width="9.140625" style="4"/>
    <col min="3841" max="3841" width="6.85546875" style="4" customWidth="1"/>
    <col min="3842" max="3842" width="6.140625" style="4" customWidth="1"/>
    <col min="3843" max="3844" width="3.7109375" style="4" customWidth="1"/>
    <col min="3845" max="3845" width="26.85546875" style="4" customWidth="1"/>
    <col min="3846" max="3846" width="9.140625" style="4"/>
    <col min="3847" max="3847" width="10.42578125" style="4" customWidth="1"/>
    <col min="3848" max="3854" width="9.140625" style="4"/>
    <col min="3855" max="3855" width="2.140625" style="4" customWidth="1"/>
    <col min="3856" max="3856" width="12.85546875" style="4" bestFit="1" customWidth="1"/>
    <col min="3857" max="3860" width="9.140625" style="4"/>
    <col min="3861" max="3861" width="1.85546875" style="4" customWidth="1"/>
    <col min="3862" max="3866" width="9.140625" style="4"/>
    <col min="3867" max="3867" width="2" style="4" customWidth="1"/>
    <col min="3868" max="3868" width="16.42578125" style="4" bestFit="1" customWidth="1"/>
    <col min="3869" max="3869" width="2.140625" style="4" customWidth="1"/>
    <col min="3870" max="3870" width="9.140625" style="4"/>
    <col min="3871" max="3871" width="6.28515625" style="4" customWidth="1"/>
    <col min="3872" max="3872" width="15.7109375" style="4" bestFit="1" customWidth="1"/>
    <col min="3873" max="4096" width="9.140625" style="4"/>
    <col min="4097" max="4097" width="6.85546875" style="4" customWidth="1"/>
    <col min="4098" max="4098" width="6.140625" style="4" customWidth="1"/>
    <col min="4099" max="4100" width="3.7109375" style="4" customWidth="1"/>
    <col min="4101" max="4101" width="26.85546875" style="4" customWidth="1"/>
    <col min="4102" max="4102" width="9.140625" style="4"/>
    <col min="4103" max="4103" width="10.42578125" style="4" customWidth="1"/>
    <col min="4104" max="4110" width="9.140625" style="4"/>
    <col min="4111" max="4111" width="2.140625" style="4" customWidth="1"/>
    <col min="4112" max="4112" width="12.85546875" style="4" bestFit="1" customWidth="1"/>
    <col min="4113" max="4116" width="9.140625" style="4"/>
    <col min="4117" max="4117" width="1.85546875" style="4" customWidth="1"/>
    <col min="4118" max="4122" width="9.140625" style="4"/>
    <col min="4123" max="4123" width="2" style="4" customWidth="1"/>
    <col min="4124" max="4124" width="16.42578125" style="4" bestFit="1" customWidth="1"/>
    <col min="4125" max="4125" width="2.140625" style="4" customWidth="1"/>
    <col min="4126" max="4126" width="9.140625" style="4"/>
    <col min="4127" max="4127" width="6.28515625" style="4" customWidth="1"/>
    <col min="4128" max="4128" width="15.7109375" style="4" bestFit="1" customWidth="1"/>
    <col min="4129" max="4352" width="9.140625" style="4"/>
    <col min="4353" max="4353" width="6.85546875" style="4" customWidth="1"/>
    <col min="4354" max="4354" width="6.140625" style="4" customWidth="1"/>
    <col min="4355" max="4356" width="3.7109375" style="4" customWidth="1"/>
    <col min="4357" max="4357" width="26.85546875" style="4" customWidth="1"/>
    <col min="4358" max="4358" width="9.140625" style="4"/>
    <col min="4359" max="4359" width="10.42578125" style="4" customWidth="1"/>
    <col min="4360" max="4366" width="9.140625" style="4"/>
    <col min="4367" max="4367" width="2.140625" style="4" customWidth="1"/>
    <col min="4368" max="4368" width="12.85546875" style="4" bestFit="1" customWidth="1"/>
    <col min="4369" max="4372" width="9.140625" style="4"/>
    <col min="4373" max="4373" width="1.85546875" style="4" customWidth="1"/>
    <col min="4374" max="4378" width="9.140625" style="4"/>
    <col min="4379" max="4379" width="2" style="4" customWidth="1"/>
    <col min="4380" max="4380" width="16.42578125" style="4" bestFit="1" customWidth="1"/>
    <col min="4381" max="4381" width="2.140625" style="4" customWidth="1"/>
    <col min="4382" max="4382" width="9.140625" style="4"/>
    <col min="4383" max="4383" width="6.28515625" style="4" customWidth="1"/>
    <col min="4384" max="4384" width="15.7109375" style="4" bestFit="1" customWidth="1"/>
    <col min="4385" max="4608" width="9.140625" style="4"/>
    <col min="4609" max="4609" width="6.85546875" style="4" customWidth="1"/>
    <col min="4610" max="4610" width="6.140625" style="4" customWidth="1"/>
    <col min="4611" max="4612" width="3.7109375" style="4" customWidth="1"/>
    <col min="4613" max="4613" width="26.85546875" style="4" customWidth="1"/>
    <col min="4614" max="4614" width="9.140625" style="4"/>
    <col min="4615" max="4615" width="10.42578125" style="4" customWidth="1"/>
    <col min="4616" max="4622" width="9.140625" style="4"/>
    <col min="4623" max="4623" width="2.140625" style="4" customWidth="1"/>
    <col min="4624" max="4624" width="12.85546875" style="4" bestFit="1" customWidth="1"/>
    <col min="4625" max="4628" width="9.140625" style="4"/>
    <col min="4629" max="4629" width="1.85546875" style="4" customWidth="1"/>
    <col min="4630" max="4634" width="9.140625" style="4"/>
    <col min="4635" max="4635" width="2" style="4" customWidth="1"/>
    <col min="4636" max="4636" width="16.42578125" style="4" bestFit="1" customWidth="1"/>
    <col min="4637" max="4637" width="2.140625" style="4" customWidth="1"/>
    <col min="4638" max="4638" width="9.140625" style="4"/>
    <col min="4639" max="4639" width="6.28515625" style="4" customWidth="1"/>
    <col min="4640" max="4640" width="15.7109375" style="4" bestFit="1" customWidth="1"/>
    <col min="4641" max="4864" width="9.140625" style="4"/>
    <col min="4865" max="4865" width="6.85546875" style="4" customWidth="1"/>
    <col min="4866" max="4866" width="6.140625" style="4" customWidth="1"/>
    <col min="4867" max="4868" width="3.7109375" style="4" customWidth="1"/>
    <col min="4869" max="4869" width="26.85546875" style="4" customWidth="1"/>
    <col min="4870" max="4870" width="9.140625" style="4"/>
    <col min="4871" max="4871" width="10.42578125" style="4" customWidth="1"/>
    <col min="4872" max="4878" width="9.140625" style="4"/>
    <col min="4879" max="4879" width="2.140625" style="4" customWidth="1"/>
    <col min="4880" max="4880" width="12.85546875" style="4" bestFit="1" customWidth="1"/>
    <col min="4881" max="4884" width="9.140625" style="4"/>
    <col min="4885" max="4885" width="1.85546875" style="4" customWidth="1"/>
    <col min="4886" max="4890" width="9.140625" style="4"/>
    <col min="4891" max="4891" width="2" style="4" customWidth="1"/>
    <col min="4892" max="4892" width="16.42578125" style="4" bestFit="1" customWidth="1"/>
    <col min="4893" max="4893" width="2.140625" style="4" customWidth="1"/>
    <col min="4894" max="4894" width="9.140625" style="4"/>
    <col min="4895" max="4895" width="6.28515625" style="4" customWidth="1"/>
    <col min="4896" max="4896" width="15.7109375" style="4" bestFit="1" customWidth="1"/>
    <col min="4897" max="5120" width="9.140625" style="4"/>
    <col min="5121" max="5121" width="6.85546875" style="4" customWidth="1"/>
    <col min="5122" max="5122" width="6.140625" style="4" customWidth="1"/>
    <col min="5123" max="5124" width="3.7109375" style="4" customWidth="1"/>
    <col min="5125" max="5125" width="26.85546875" style="4" customWidth="1"/>
    <col min="5126" max="5126" width="9.140625" style="4"/>
    <col min="5127" max="5127" width="10.42578125" style="4" customWidth="1"/>
    <col min="5128" max="5134" width="9.140625" style="4"/>
    <col min="5135" max="5135" width="2.140625" style="4" customWidth="1"/>
    <col min="5136" max="5136" width="12.85546875" style="4" bestFit="1" customWidth="1"/>
    <col min="5137" max="5140" width="9.140625" style="4"/>
    <col min="5141" max="5141" width="1.85546875" style="4" customWidth="1"/>
    <col min="5142" max="5146" width="9.140625" style="4"/>
    <col min="5147" max="5147" width="2" style="4" customWidth="1"/>
    <col min="5148" max="5148" width="16.42578125" style="4" bestFit="1" customWidth="1"/>
    <col min="5149" max="5149" width="2.140625" style="4" customWidth="1"/>
    <col min="5150" max="5150" width="9.140625" style="4"/>
    <col min="5151" max="5151" width="6.28515625" style="4" customWidth="1"/>
    <col min="5152" max="5152" width="15.7109375" style="4" bestFit="1" customWidth="1"/>
    <col min="5153" max="5376" width="9.140625" style="4"/>
    <col min="5377" max="5377" width="6.85546875" style="4" customWidth="1"/>
    <col min="5378" max="5378" width="6.140625" style="4" customWidth="1"/>
    <col min="5379" max="5380" width="3.7109375" style="4" customWidth="1"/>
    <col min="5381" max="5381" width="26.85546875" style="4" customWidth="1"/>
    <col min="5382" max="5382" width="9.140625" style="4"/>
    <col min="5383" max="5383" width="10.42578125" style="4" customWidth="1"/>
    <col min="5384" max="5390" width="9.140625" style="4"/>
    <col min="5391" max="5391" width="2.140625" style="4" customWidth="1"/>
    <col min="5392" max="5392" width="12.85546875" style="4" bestFit="1" customWidth="1"/>
    <col min="5393" max="5396" width="9.140625" style="4"/>
    <col min="5397" max="5397" width="1.85546875" style="4" customWidth="1"/>
    <col min="5398" max="5402" width="9.140625" style="4"/>
    <col min="5403" max="5403" width="2" style="4" customWidth="1"/>
    <col min="5404" max="5404" width="16.42578125" style="4" bestFit="1" customWidth="1"/>
    <col min="5405" max="5405" width="2.140625" style="4" customWidth="1"/>
    <col min="5406" max="5406" width="9.140625" style="4"/>
    <col min="5407" max="5407" width="6.28515625" style="4" customWidth="1"/>
    <col min="5408" max="5408" width="15.7109375" style="4" bestFit="1" customWidth="1"/>
    <col min="5409" max="5632" width="9.140625" style="4"/>
    <col min="5633" max="5633" width="6.85546875" style="4" customWidth="1"/>
    <col min="5634" max="5634" width="6.140625" style="4" customWidth="1"/>
    <col min="5635" max="5636" width="3.7109375" style="4" customWidth="1"/>
    <col min="5637" max="5637" width="26.85546875" style="4" customWidth="1"/>
    <col min="5638" max="5638" width="9.140625" style="4"/>
    <col min="5639" max="5639" width="10.42578125" style="4" customWidth="1"/>
    <col min="5640" max="5646" width="9.140625" style="4"/>
    <col min="5647" max="5647" width="2.140625" style="4" customWidth="1"/>
    <col min="5648" max="5648" width="12.85546875" style="4" bestFit="1" customWidth="1"/>
    <col min="5649" max="5652" width="9.140625" style="4"/>
    <col min="5653" max="5653" width="1.85546875" style="4" customWidth="1"/>
    <col min="5654" max="5658" width="9.140625" style="4"/>
    <col min="5659" max="5659" width="2" style="4" customWidth="1"/>
    <col min="5660" max="5660" width="16.42578125" style="4" bestFit="1" customWidth="1"/>
    <col min="5661" max="5661" width="2.140625" style="4" customWidth="1"/>
    <col min="5662" max="5662" width="9.140625" style="4"/>
    <col min="5663" max="5663" width="6.28515625" style="4" customWidth="1"/>
    <col min="5664" max="5664" width="15.7109375" style="4" bestFit="1" customWidth="1"/>
    <col min="5665" max="5888" width="9.140625" style="4"/>
    <col min="5889" max="5889" width="6.85546875" style="4" customWidth="1"/>
    <col min="5890" max="5890" width="6.140625" style="4" customWidth="1"/>
    <col min="5891" max="5892" width="3.7109375" style="4" customWidth="1"/>
    <col min="5893" max="5893" width="26.85546875" style="4" customWidth="1"/>
    <col min="5894" max="5894" width="9.140625" style="4"/>
    <col min="5895" max="5895" width="10.42578125" style="4" customWidth="1"/>
    <col min="5896" max="5902" width="9.140625" style="4"/>
    <col min="5903" max="5903" width="2.140625" style="4" customWidth="1"/>
    <col min="5904" max="5904" width="12.85546875" style="4" bestFit="1" customWidth="1"/>
    <col min="5905" max="5908" width="9.140625" style="4"/>
    <col min="5909" max="5909" width="1.85546875" style="4" customWidth="1"/>
    <col min="5910" max="5914" width="9.140625" style="4"/>
    <col min="5915" max="5915" width="2" style="4" customWidth="1"/>
    <col min="5916" max="5916" width="16.42578125" style="4" bestFit="1" customWidth="1"/>
    <col min="5917" max="5917" width="2.140625" style="4" customWidth="1"/>
    <col min="5918" max="5918" width="9.140625" style="4"/>
    <col min="5919" max="5919" width="6.28515625" style="4" customWidth="1"/>
    <col min="5920" max="5920" width="15.7109375" style="4" bestFit="1" customWidth="1"/>
    <col min="5921" max="6144" width="9.140625" style="4"/>
    <col min="6145" max="6145" width="6.85546875" style="4" customWidth="1"/>
    <col min="6146" max="6146" width="6.140625" style="4" customWidth="1"/>
    <col min="6147" max="6148" width="3.7109375" style="4" customWidth="1"/>
    <col min="6149" max="6149" width="26.85546875" style="4" customWidth="1"/>
    <col min="6150" max="6150" width="9.140625" style="4"/>
    <col min="6151" max="6151" width="10.42578125" style="4" customWidth="1"/>
    <col min="6152" max="6158" width="9.140625" style="4"/>
    <col min="6159" max="6159" width="2.140625" style="4" customWidth="1"/>
    <col min="6160" max="6160" width="12.85546875" style="4" bestFit="1" customWidth="1"/>
    <col min="6161" max="6164" width="9.140625" style="4"/>
    <col min="6165" max="6165" width="1.85546875" style="4" customWidth="1"/>
    <col min="6166" max="6170" width="9.140625" style="4"/>
    <col min="6171" max="6171" width="2" style="4" customWidth="1"/>
    <col min="6172" max="6172" width="16.42578125" style="4" bestFit="1" customWidth="1"/>
    <col min="6173" max="6173" width="2.140625" style="4" customWidth="1"/>
    <col min="6174" max="6174" width="9.140625" style="4"/>
    <col min="6175" max="6175" width="6.28515625" style="4" customWidth="1"/>
    <col min="6176" max="6176" width="15.7109375" style="4" bestFit="1" customWidth="1"/>
    <col min="6177" max="6400" width="9.140625" style="4"/>
    <col min="6401" max="6401" width="6.85546875" style="4" customWidth="1"/>
    <col min="6402" max="6402" width="6.140625" style="4" customWidth="1"/>
    <col min="6403" max="6404" width="3.7109375" style="4" customWidth="1"/>
    <col min="6405" max="6405" width="26.85546875" style="4" customWidth="1"/>
    <col min="6406" max="6406" width="9.140625" style="4"/>
    <col min="6407" max="6407" width="10.42578125" style="4" customWidth="1"/>
    <col min="6408" max="6414" width="9.140625" style="4"/>
    <col min="6415" max="6415" width="2.140625" style="4" customWidth="1"/>
    <col min="6416" max="6416" width="12.85546875" style="4" bestFit="1" customWidth="1"/>
    <col min="6417" max="6420" width="9.140625" style="4"/>
    <col min="6421" max="6421" width="1.85546875" style="4" customWidth="1"/>
    <col min="6422" max="6426" width="9.140625" style="4"/>
    <col min="6427" max="6427" width="2" style="4" customWidth="1"/>
    <col min="6428" max="6428" width="16.42578125" style="4" bestFit="1" customWidth="1"/>
    <col min="6429" max="6429" width="2.140625" style="4" customWidth="1"/>
    <col min="6430" max="6430" width="9.140625" style="4"/>
    <col min="6431" max="6431" width="6.28515625" style="4" customWidth="1"/>
    <col min="6432" max="6432" width="15.7109375" style="4" bestFit="1" customWidth="1"/>
    <col min="6433" max="6656" width="9.140625" style="4"/>
    <col min="6657" max="6657" width="6.85546875" style="4" customWidth="1"/>
    <col min="6658" max="6658" width="6.140625" style="4" customWidth="1"/>
    <col min="6659" max="6660" width="3.7109375" style="4" customWidth="1"/>
    <col min="6661" max="6661" width="26.85546875" style="4" customWidth="1"/>
    <col min="6662" max="6662" width="9.140625" style="4"/>
    <col min="6663" max="6663" width="10.42578125" style="4" customWidth="1"/>
    <col min="6664" max="6670" width="9.140625" style="4"/>
    <col min="6671" max="6671" width="2.140625" style="4" customWidth="1"/>
    <col min="6672" max="6672" width="12.85546875" style="4" bestFit="1" customWidth="1"/>
    <col min="6673" max="6676" width="9.140625" style="4"/>
    <col min="6677" max="6677" width="1.85546875" style="4" customWidth="1"/>
    <col min="6678" max="6682" width="9.140625" style="4"/>
    <col min="6683" max="6683" width="2" style="4" customWidth="1"/>
    <col min="6684" max="6684" width="16.42578125" style="4" bestFit="1" customWidth="1"/>
    <col min="6685" max="6685" width="2.140625" style="4" customWidth="1"/>
    <col min="6686" max="6686" width="9.140625" style="4"/>
    <col min="6687" max="6687" width="6.28515625" style="4" customWidth="1"/>
    <col min="6688" max="6688" width="15.7109375" style="4" bestFit="1" customWidth="1"/>
    <col min="6689" max="6912" width="9.140625" style="4"/>
    <col min="6913" max="6913" width="6.85546875" style="4" customWidth="1"/>
    <col min="6914" max="6914" width="6.140625" style="4" customWidth="1"/>
    <col min="6915" max="6916" width="3.7109375" style="4" customWidth="1"/>
    <col min="6917" max="6917" width="26.85546875" style="4" customWidth="1"/>
    <col min="6918" max="6918" width="9.140625" style="4"/>
    <col min="6919" max="6919" width="10.42578125" style="4" customWidth="1"/>
    <col min="6920" max="6926" width="9.140625" style="4"/>
    <col min="6927" max="6927" width="2.140625" style="4" customWidth="1"/>
    <col min="6928" max="6928" width="12.85546875" style="4" bestFit="1" customWidth="1"/>
    <col min="6929" max="6932" width="9.140625" style="4"/>
    <col min="6933" max="6933" width="1.85546875" style="4" customWidth="1"/>
    <col min="6934" max="6938" width="9.140625" style="4"/>
    <col min="6939" max="6939" width="2" style="4" customWidth="1"/>
    <col min="6940" max="6940" width="16.42578125" style="4" bestFit="1" customWidth="1"/>
    <col min="6941" max="6941" width="2.140625" style="4" customWidth="1"/>
    <col min="6942" max="6942" width="9.140625" style="4"/>
    <col min="6943" max="6943" width="6.28515625" style="4" customWidth="1"/>
    <col min="6944" max="6944" width="15.7109375" style="4" bestFit="1" customWidth="1"/>
    <col min="6945" max="7168" width="9.140625" style="4"/>
    <col min="7169" max="7169" width="6.85546875" style="4" customWidth="1"/>
    <col min="7170" max="7170" width="6.140625" style="4" customWidth="1"/>
    <col min="7171" max="7172" width="3.7109375" style="4" customWidth="1"/>
    <col min="7173" max="7173" width="26.85546875" style="4" customWidth="1"/>
    <col min="7174" max="7174" width="9.140625" style="4"/>
    <col min="7175" max="7175" width="10.42578125" style="4" customWidth="1"/>
    <col min="7176" max="7182" width="9.140625" style="4"/>
    <col min="7183" max="7183" width="2.140625" style="4" customWidth="1"/>
    <col min="7184" max="7184" width="12.85546875" style="4" bestFit="1" customWidth="1"/>
    <col min="7185" max="7188" width="9.140625" style="4"/>
    <col min="7189" max="7189" width="1.85546875" style="4" customWidth="1"/>
    <col min="7190" max="7194" width="9.140625" style="4"/>
    <col min="7195" max="7195" width="2" style="4" customWidth="1"/>
    <col min="7196" max="7196" width="16.42578125" style="4" bestFit="1" customWidth="1"/>
    <col min="7197" max="7197" width="2.140625" style="4" customWidth="1"/>
    <col min="7198" max="7198" width="9.140625" style="4"/>
    <col min="7199" max="7199" width="6.28515625" style="4" customWidth="1"/>
    <col min="7200" max="7200" width="15.7109375" style="4" bestFit="1" customWidth="1"/>
    <col min="7201" max="7424" width="9.140625" style="4"/>
    <col min="7425" max="7425" width="6.85546875" style="4" customWidth="1"/>
    <col min="7426" max="7426" width="6.140625" style="4" customWidth="1"/>
    <col min="7427" max="7428" width="3.7109375" style="4" customWidth="1"/>
    <col min="7429" max="7429" width="26.85546875" style="4" customWidth="1"/>
    <col min="7430" max="7430" width="9.140625" style="4"/>
    <col min="7431" max="7431" width="10.42578125" style="4" customWidth="1"/>
    <col min="7432" max="7438" width="9.140625" style="4"/>
    <col min="7439" max="7439" width="2.140625" style="4" customWidth="1"/>
    <col min="7440" max="7440" width="12.85546875" style="4" bestFit="1" customWidth="1"/>
    <col min="7441" max="7444" width="9.140625" style="4"/>
    <col min="7445" max="7445" width="1.85546875" style="4" customWidth="1"/>
    <col min="7446" max="7450" width="9.140625" style="4"/>
    <col min="7451" max="7451" width="2" style="4" customWidth="1"/>
    <col min="7452" max="7452" width="16.42578125" style="4" bestFit="1" customWidth="1"/>
    <col min="7453" max="7453" width="2.140625" style="4" customWidth="1"/>
    <col min="7454" max="7454" width="9.140625" style="4"/>
    <col min="7455" max="7455" width="6.28515625" style="4" customWidth="1"/>
    <col min="7456" max="7456" width="15.7109375" style="4" bestFit="1" customWidth="1"/>
    <col min="7457" max="7680" width="9.140625" style="4"/>
    <col min="7681" max="7681" width="6.85546875" style="4" customWidth="1"/>
    <col min="7682" max="7682" width="6.140625" style="4" customWidth="1"/>
    <col min="7683" max="7684" width="3.7109375" style="4" customWidth="1"/>
    <col min="7685" max="7685" width="26.85546875" style="4" customWidth="1"/>
    <col min="7686" max="7686" width="9.140625" style="4"/>
    <col min="7687" max="7687" width="10.42578125" style="4" customWidth="1"/>
    <col min="7688" max="7694" width="9.140625" style="4"/>
    <col min="7695" max="7695" width="2.140625" style="4" customWidth="1"/>
    <col min="7696" max="7696" width="12.85546875" style="4" bestFit="1" customWidth="1"/>
    <col min="7697" max="7700" width="9.140625" style="4"/>
    <col min="7701" max="7701" width="1.85546875" style="4" customWidth="1"/>
    <col min="7702" max="7706" width="9.140625" style="4"/>
    <col min="7707" max="7707" width="2" style="4" customWidth="1"/>
    <col min="7708" max="7708" width="16.42578125" style="4" bestFit="1" customWidth="1"/>
    <col min="7709" max="7709" width="2.140625" style="4" customWidth="1"/>
    <col min="7710" max="7710" width="9.140625" style="4"/>
    <col min="7711" max="7711" width="6.28515625" style="4" customWidth="1"/>
    <col min="7712" max="7712" width="15.7109375" style="4" bestFit="1" customWidth="1"/>
    <col min="7713" max="7936" width="9.140625" style="4"/>
    <col min="7937" max="7937" width="6.85546875" style="4" customWidth="1"/>
    <col min="7938" max="7938" width="6.140625" style="4" customWidth="1"/>
    <col min="7939" max="7940" width="3.7109375" style="4" customWidth="1"/>
    <col min="7941" max="7941" width="26.85546875" style="4" customWidth="1"/>
    <col min="7942" max="7942" width="9.140625" style="4"/>
    <col min="7943" max="7943" width="10.42578125" style="4" customWidth="1"/>
    <col min="7944" max="7950" width="9.140625" style="4"/>
    <col min="7951" max="7951" width="2.140625" style="4" customWidth="1"/>
    <col min="7952" max="7952" width="12.85546875" style="4" bestFit="1" customWidth="1"/>
    <col min="7953" max="7956" width="9.140625" style="4"/>
    <col min="7957" max="7957" width="1.85546875" style="4" customWidth="1"/>
    <col min="7958" max="7962" width="9.140625" style="4"/>
    <col min="7963" max="7963" width="2" style="4" customWidth="1"/>
    <col min="7964" max="7964" width="16.42578125" style="4" bestFit="1" customWidth="1"/>
    <col min="7965" max="7965" width="2.140625" style="4" customWidth="1"/>
    <col min="7966" max="7966" width="9.140625" style="4"/>
    <col min="7967" max="7967" width="6.28515625" style="4" customWidth="1"/>
    <col min="7968" max="7968" width="15.7109375" style="4" bestFit="1" customWidth="1"/>
    <col min="7969" max="8192" width="9.140625" style="4"/>
    <col min="8193" max="8193" width="6.85546875" style="4" customWidth="1"/>
    <col min="8194" max="8194" width="6.140625" style="4" customWidth="1"/>
    <col min="8195" max="8196" width="3.7109375" style="4" customWidth="1"/>
    <col min="8197" max="8197" width="26.85546875" style="4" customWidth="1"/>
    <col min="8198" max="8198" width="9.140625" style="4"/>
    <col min="8199" max="8199" width="10.42578125" style="4" customWidth="1"/>
    <col min="8200" max="8206" width="9.140625" style="4"/>
    <col min="8207" max="8207" width="2.140625" style="4" customWidth="1"/>
    <col min="8208" max="8208" width="12.85546875" style="4" bestFit="1" customWidth="1"/>
    <col min="8209" max="8212" width="9.140625" style="4"/>
    <col min="8213" max="8213" width="1.85546875" style="4" customWidth="1"/>
    <col min="8214" max="8218" width="9.140625" style="4"/>
    <col min="8219" max="8219" width="2" style="4" customWidth="1"/>
    <col min="8220" max="8220" width="16.42578125" style="4" bestFit="1" customWidth="1"/>
    <col min="8221" max="8221" width="2.140625" style="4" customWidth="1"/>
    <col min="8222" max="8222" width="9.140625" style="4"/>
    <col min="8223" max="8223" width="6.28515625" style="4" customWidth="1"/>
    <col min="8224" max="8224" width="15.7109375" style="4" bestFit="1" customWidth="1"/>
    <col min="8225" max="8448" width="9.140625" style="4"/>
    <col min="8449" max="8449" width="6.85546875" style="4" customWidth="1"/>
    <col min="8450" max="8450" width="6.140625" style="4" customWidth="1"/>
    <col min="8451" max="8452" width="3.7109375" style="4" customWidth="1"/>
    <col min="8453" max="8453" width="26.85546875" style="4" customWidth="1"/>
    <col min="8454" max="8454" width="9.140625" style="4"/>
    <col min="8455" max="8455" width="10.42578125" style="4" customWidth="1"/>
    <col min="8456" max="8462" width="9.140625" style="4"/>
    <col min="8463" max="8463" width="2.140625" style="4" customWidth="1"/>
    <col min="8464" max="8464" width="12.85546875" style="4" bestFit="1" customWidth="1"/>
    <col min="8465" max="8468" width="9.140625" style="4"/>
    <col min="8469" max="8469" width="1.85546875" style="4" customWidth="1"/>
    <col min="8470" max="8474" width="9.140625" style="4"/>
    <col min="8475" max="8475" width="2" style="4" customWidth="1"/>
    <col min="8476" max="8476" width="16.42578125" style="4" bestFit="1" customWidth="1"/>
    <col min="8477" max="8477" width="2.140625" style="4" customWidth="1"/>
    <col min="8478" max="8478" width="9.140625" style="4"/>
    <col min="8479" max="8479" width="6.28515625" style="4" customWidth="1"/>
    <col min="8480" max="8480" width="15.7109375" style="4" bestFit="1" customWidth="1"/>
    <col min="8481" max="8704" width="9.140625" style="4"/>
    <col min="8705" max="8705" width="6.85546875" style="4" customWidth="1"/>
    <col min="8706" max="8706" width="6.140625" style="4" customWidth="1"/>
    <col min="8707" max="8708" width="3.7109375" style="4" customWidth="1"/>
    <col min="8709" max="8709" width="26.85546875" style="4" customWidth="1"/>
    <col min="8710" max="8710" width="9.140625" style="4"/>
    <col min="8711" max="8711" width="10.42578125" style="4" customWidth="1"/>
    <col min="8712" max="8718" width="9.140625" style="4"/>
    <col min="8719" max="8719" width="2.140625" style="4" customWidth="1"/>
    <col min="8720" max="8720" width="12.85546875" style="4" bestFit="1" customWidth="1"/>
    <col min="8721" max="8724" width="9.140625" style="4"/>
    <col min="8725" max="8725" width="1.85546875" style="4" customWidth="1"/>
    <col min="8726" max="8730" width="9.140625" style="4"/>
    <col min="8731" max="8731" width="2" style="4" customWidth="1"/>
    <col min="8732" max="8732" width="16.42578125" style="4" bestFit="1" customWidth="1"/>
    <col min="8733" max="8733" width="2.140625" style="4" customWidth="1"/>
    <col min="8734" max="8734" width="9.140625" style="4"/>
    <col min="8735" max="8735" width="6.28515625" style="4" customWidth="1"/>
    <col min="8736" max="8736" width="15.7109375" style="4" bestFit="1" customWidth="1"/>
    <col min="8737" max="8960" width="9.140625" style="4"/>
    <col min="8961" max="8961" width="6.85546875" style="4" customWidth="1"/>
    <col min="8962" max="8962" width="6.140625" style="4" customWidth="1"/>
    <col min="8963" max="8964" width="3.7109375" style="4" customWidth="1"/>
    <col min="8965" max="8965" width="26.85546875" style="4" customWidth="1"/>
    <col min="8966" max="8966" width="9.140625" style="4"/>
    <col min="8967" max="8967" width="10.42578125" style="4" customWidth="1"/>
    <col min="8968" max="8974" width="9.140625" style="4"/>
    <col min="8975" max="8975" width="2.140625" style="4" customWidth="1"/>
    <col min="8976" max="8976" width="12.85546875" style="4" bestFit="1" customWidth="1"/>
    <col min="8977" max="8980" width="9.140625" style="4"/>
    <col min="8981" max="8981" width="1.85546875" style="4" customWidth="1"/>
    <col min="8982" max="8986" width="9.140625" style="4"/>
    <col min="8987" max="8987" width="2" style="4" customWidth="1"/>
    <col min="8988" max="8988" width="16.42578125" style="4" bestFit="1" customWidth="1"/>
    <col min="8989" max="8989" width="2.140625" style="4" customWidth="1"/>
    <col min="8990" max="8990" width="9.140625" style="4"/>
    <col min="8991" max="8991" width="6.28515625" style="4" customWidth="1"/>
    <col min="8992" max="8992" width="15.7109375" style="4" bestFit="1" customWidth="1"/>
    <col min="8993" max="9216" width="9.140625" style="4"/>
    <col min="9217" max="9217" width="6.85546875" style="4" customWidth="1"/>
    <col min="9218" max="9218" width="6.140625" style="4" customWidth="1"/>
    <col min="9219" max="9220" width="3.7109375" style="4" customWidth="1"/>
    <col min="9221" max="9221" width="26.85546875" style="4" customWidth="1"/>
    <col min="9222" max="9222" width="9.140625" style="4"/>
    <col min="9223" max="9223" width="10.42578125" style="4" customWidth="1"/>
    <col min="9224" max="9230" width="9.140625" style="4"/>
    <col min="9231" max="9231" width="2.140625" style="4" customWidth="1"/>
    <col min="9232" max="9232" width="12.85546875" style="4" bestFit="1" customWidth="1"/>
    <col min="9233" max="9236" width="9.140625" style="4"/>
    <col min="9237" max="9237" width="1.85546875" style="4" customWidth="1"/>
    <col min="9238" max="9242" width="9.140625" style="4"/>
    <col min="9243" max="9243" width="2" style="4" customWidth="1"/>
    <col min="9244" max="9244" width="16.42578125" style="4" bestFit="1" customWidth="1"/>
    <col min="9245" max="9245" width="2.140625" style="4" customWidth="1"/>
    <col min="9246" max="9246" width="9.140625" style="4"/>
    <col min="9247" max="9247" width="6.28515625" style="4" customWidth="1"/>
    <col min="9248" max="9248" width="15.7109375" style="4" bestFit="1" customWidth="1"/>
    <col min="9249" max="9472" width="9.140625" style="4"/>
    <col min="9473" max="9473" width="6.85546875" style="4" customWidth="1"/>
    <col min="9474" max="9474" width="6.140625" style="4" customWidth="1"/>
    <col min="9475" max="9476" width="3.7109375" style="4" customWidth="1"/>
    <col min="9477" max="9477" width="26.85546875" style="4" customWidth="1"/>
    <col min="9478" max="9478" width="9.140625" style="4"/>
    <col min="9479" max="9479" width="10.42578125" style="4" customWidth="1"/>
    <col min="9480" max="9486" width="9.140625" style="4"/>
    <col min="9487" max="9487" width="2.140625" style="4" customWidth="1"/>
    <col min="9488" max="9488" width="12.85546875" style="4" bestFit="1" customWidth="1"/>
    <col min="9489" max="9492" width="9.140625" style="4"/>
    <col min="9493" max="9493" width="1.85546875" style="4" customWidth="1"/>
    <col min="9494" max="9498" width="9.140625" style="4"/>
    <col min="9499" max="9499" width="2" style="4" customWidth="1"/>
    <col min="9500" max="9500" width="16.42578125" style="4" bestFit="1" customWidth="1"/>
    <col min="9501" max="9501" width="2.140625" style="4" customWidth="1"/>
    <col min="9502" max="9502" width="9.140625" style="4"/>
    <col min="9503" max="9503" width="6.28515625" style="4" customWidth="1"/>
    <col min="9504" max="9504" width="15.7109375" style="4" bestFit="1" customWidth="1"/>
    <col min="9505" max="9728" width="9.140625" style="4"/>
    <col min="9729" max="9729" width="6.85546875" style="4" customWidth="1"/>
    <col min="9730" max="9730" width="6.140625" style="4" customWidth="1"/>
    <col min="9731" max="9732" width="3.7109375" style="4" customWidth="1"/>
    <col min="9733" max="9733" width="26.85546875" style="4" customWidth="1"/>
    <col min="9734" max="9734" width="9.140625" style="4"/>
    <col min="9735" max="9735" width="10.42578125" style="4" customWidth="1"/>
    <col min="9736" max="9742" width="9.140625" style="4"/>
    <col min="9743" max="9743" width="2.140625" style="4" customWidth="1"/>
    <col min="9744" max="9744" width="12.85546875" style="4" bestFit="1" customWidth="1"/>
    <col min="9745" max="9748" width="9.140625" style="4"/>
    <col min="9749" max="9749" width="1.85546875" style="4" customWidth="1"/>
    <col min="9750" max="9754" width="9.140625" style="4"/>
    <col min="9755" max="9755" width="2" style="4" customWidth="1"/>
    <col min="9756" max="9756" width="16.42578125" style="4" bestFit="1" customWidth="1"/>
    <col min="9757" max="9757" width="2.140625" style="4" customWidth="1"/>
    <col min="9758" max="9758" width="9.140625" style="4"/>
    <col min="9759" max="9759" width="6.28515625" style="4" customWidth="1"/>
    <col min="9760" max="9760" width="15.7109375" style="4" bestFit="1" customWidth="1"/>
    <col min="9761" max="9984" width="9.140625" style="4"/>
    <col min="9985" max="9985" width="6.85546875" style="4" customWidth="1"/>
    <col min="9986" max="9986" width="6.140625" style="4" customWidth="1"/>
    <col min="9987" max="9988" width="3.7109375" style="4" customWidth="1"/>
    <col min="9989" max="9989" width="26.85546875" style="4" customWidth="1"/>
    <col min="9990" max="9990" width="9.140625" style="4"/>
    <col min="9991" max="9991" width="10.42578125" style="4" customWidth="1"/>
    <col min="9992" max="9998" width="9.140625" style="4"/>
    <col min="9999" max="9999" width="2.140625" style="4" customWidth="1"/>
    <col min="10000" max="10000" width="12.85546875" style="4" bestFit="1" customWidth="1"/>
    <col min="10001" max="10004" width="9.140625" style="4"/>
    <col min="10005" max="10005" width="1.85546875" style="4" customWidth="1"/>
    <col min="10006" max="10010" width="9.140625" style="4"/>
    <col min="10011" max="10011" width="2" style="4" customWidth="1"/>
    <col min="10012" max="10012" width="16.42578125" style="4" bestFit="1" customWidth="1"/>
    <col min="10013" max="10013" width="2.140625" style="4" customWidth="1"/>
    <col min="10014" max="10014" width="9.140625" style="4"/>
    <col min="10015" max="10015" width="6.28515625" style="4" customWidth="1"/>
    <col min="10016" max="10016" width="15.7109375" style="4" bestFit="1" customWidth="1"/>
    <col min="10017" max="10240" width="9.140625" style="4"/>
    <col min="10241" max="10241" width="6.85546875" style="4" customWidth="1"/>
    <col min="10242" max="10242" width="6.140625" style="4" customWidth="1"/>
    <col min="10243" max="10244" width="3.7109375" style="4" customWidth="1"/>
    <col min="10245" max="10245" width="26.85546875" style="4" customWidth="1"/>
    <col min="10246" max="10246" width="9.140625" style="4"/>
    <col min="10247" max="10247" width="10.42578125" style="4" customWidth="1"/>
    <col min="10248" max="10254" width="9.140625" style="4"/>
    <col min="10255" max="10255" width="2.140625" style="4" customWidth="1"/>
    <col min="10256" max="10256" width="12.85546875" style="4" bestFit="1" customWidth="1"/>
    <col min="10257" max="10260" width="9.140625" style="4"/>
    <col min="10261" max="10261" width="1.85546875" style="4" customWidth="1"/>
    <col min="10262" max="10266" width="9.140625" style="4"/>
    <col min="10267" max="10267" width="2" style="4" customWidth="1"/>
    <col min="10268" max="10268" width="16.42578125" style="4" bestFit="1" customWidth="1"/>
    <col min="10269" max="10269" width="2.140625" style="4" customWidth="1"/>
    <col min="10270" max="10270" width="9.140625" style="4"/>
    <col min="10271" max="10271" width="6.28515625" style="4" customWidth="1"/>
    <col min="10272" max="10272" width="15.7109375" style="4" bestFit="1" customWidth="1"/>
    <col min="10273" max="10496" width="9.140625" style="4"/>
    <col min="10497" max="10497" width="6.85546875" style="4" customWidth="1"/>
    <col min="10498" max="10498" width="6.140625" style="4" customWidth="1"/>
    <col min="10499" max="10500" width="3.7109375" style="4" customWidth="1"/>
    <col min="10501" max="10501" width="26.85546875" style="4" customWidth="1"/>
    <col min="10502" max="10502" width="9.140625" style="4"/>
    <col min="10503" max="10503" width="10.42578125" style="4" customWidth="1"/>
    <col min="10504" max="10510" width="9.140625" style="4"/>
    <col min="10511" max="10511" width="2.140625" style="4" customWidth="1"/>
    <col min="10512" max="10512" width="12.85546875" style="4" bestFit="1" customWidth="1"/>
    <col min="10513" max="10516" width="9.140625" style="4"/>
    <col min="10517" max="10517" width="1.85546875" style="4" customWidth="1"/>
    <col min="10518" max="10522" width="9.140625" style="4"/>
    <col min="10523" max="10523" width="2" style="4" customWidth="1"/>
    <col min="10524" max="10524" width="16.42578125" style="4" bestFit="1" customWidth="1"/>
    <col min="10525" max="10525" width="2.140625" style="4" customWidth="1"/>
    <col min="10526" max="10526" width="9.140625" style="4"/>
    <col min="10527" max="10527" width="6.28515625" style="4" customWidth="1"/>
    <col min="10528" max="10528" width="15.7109375" style="4" bestFit="1" customWidth="1"/>
    <col min="10529" max="10752" width="9.140625" style="4"/>
    <col min="10753" max="10753" width="6.85546875" style="4" customWidth="1"/>
    <col min="10754" max="10754" width="6.140625" style="4" customWidth="1"/>
    <col min="10755" max="10756" width="3.7109375" style="4" customWidth="1"/>
    <col min="10757" max="10757" width="26.85546875" style="4" customWidth="1"/>
    <col min="10758" max="10758" width="9.140625" style="4"/>
    <col min="10759" max="10759" width="10.42578125" style="4" customWidth="1"/>
    <col min="10760" max="10766" width="9.140625" style="4"/>
    <col min="10767" max="10767" width="2.140625" style="4" customWidth="1"/>
    <col min="10768" max="10768" width="12.85546875" style="4" bestFit="1" customWidth="1"/>
    <col min="10769" max="10772" width="9.140625" style="4"/>
    <col min="10773" max="10773" width="1.85546875" style="4" customWidth="1"/>
    <col min="10774" max="10778" width="9.140625" style="4"/>
    <col min="10779" max="10779" width="2" style="4" customWidth="1"/>
    <col min="10780" max="10780" width="16.42578125" style="4" bestFit="1" customWidth="1"/>
    <col min="10781" max="10781" width="2.140625" style="4" customWidth="1"/>
    <col min="10782" max="10782" width="9.140625" style="4"/>
    <col min="10783" max="10783" width="6.28515625" style="4" customWidth="1"/>
    <col min="10784" max="10784" width="15.7109375" style="4" bestFit="1" customWidth="1"/>
    <col min="10785" max="11008" width="9.140625" style="4"/>
    <col min="11009" max="11009" width="6.85546875" style="4" customWidth="1"/>
    <col min="11010" max="11010" width="6.140625" style="4" customWidth="1"/>
    <col min="11011" max="11012" width="3.7109375" style="4" customWidth="1"/>
    <col min="11013" max="11013" width="26.85546875" style="4" customWidth="1"/>
    <col min="11014" max="11014" width="9.140625" style="4"/>
    <col min="11015" max="11015" width="10.42578125" style="4" customWidth="1"/>
    <col min="11016" max="11022" width="9.140625" style="4"/>
    <col min="11023" max="11023" width="2.140625" style="4" customWidth="1"/>
    <col min="11024" max="11024" width="12.85546875" style="4" bestFit="1" customWidth="1"/>
    <col min="11025" max="11028" width="9.140625" style="4"/>
    <col min="11029" max="11029" width="1.85546875" style="4" customWidth="1"/>
    <col min="11030" max="11034" width="9.140625" style="4"/>
    <col min="11035" max="11035" width="2" style="4" customWidth="1"/>
    <col min="11036" max="11036" width="16.42578125" style="4" bestFit="1" customWidth="1"/>
    <col min="11037" max="11037" width="2.140625" style="4" customWidth="1"/>
    <col min="11038" max="11038" width="9.140625" style="4"/>
    <col min="11039" max="11039" width="6.28515625" style="4" customWidth="1"/>
    <col min="11040" max="11040" width="15.7109375" style="4" bestFit="1" customWidth="1"/>
    <col min="11041" max="11264" width="9.140625" style="4"/>
    <col min="11265" max="11265" width="6.85546875" style="4" customWidth="1"/>
    <col min="11266" max="11266" width="6.140625" style="4" customWidth="1"/>
    <col min="11267" max="11268" width="3.7109375" style="4" customWidth="1"/>
    <col min="11269" max="11269" width="26.85546875" style="4" customWidth="1"/>
    <col min="11270" max="11270" width="9.140625" style="4"/>
    <col min="11271" max="11271" width="10.42578125" style="4" customWidth="1"/>
    <col min="11272" max="11278" width="9.140625" style="4"/>
    <col min="11279" max="11279" width="2.140625" style="4" customWidth="1"/>
    <col min="11280" max="11280" width="12.85546875" style="4" bestFit="1" customWidth="1"/>
    <col min="11281" max="11284" width="9.140625" style="4"/>
    <col min="11285" max="11285" width="1.85546875" style="4" customWidth="1"/>
    <col min="11286" max="11290" width="9.140625" style="4"/>
    <col min="11291" max="11291" width="2" style="4" customWidth="1"/>
    <col min="11292" max="11292" width="16.42578125" style="4" bestFit="1" customWidth="1"/>
    <col min="11293" max="11293" width="2.140625" style="4" customWidth="1"/>
    <col min="11294" max="11294" width="9.140625" style="4"/>
    <col min="11295" max="11295" width="6.28515625" style="4" customWidth="1"/>
    <col min="11296" max="11296" width="15.7109375" style="4" bestFit="1" customWidth="1"/>
    <col min="11297" max="11520" width="9.140625" style="4"/>
    <col min="11521" max="11521" width="6.85546875" style="4" customWidth="1"/>
    <col min="11522" max="11522" width="6.140625" style="4" customWidth="1"/>
    <col min="11523" max="11524" width="3.7109375" style="4" customWidth="1"/>
    <col min="11525" max="11525" width="26.85546875" style="4" customWidth="1"/>
    <col min="11526" max="11526" width="9.140625" style="4"/>
    <col min="11527" max="11527" width="10.42578125" style="4" customWidth="1"/>
    <col min="11528" max="11534" width="9.140625" style="4"/>
    <col min="11535" max="11535" width="2.140625" style="4" customWidth="1"/>
    <col min="11536" max="11536" width="12.85546875" style="4" bestFit="1" customWidth="1"/>
    <col min="11537" max="11540" width="9.140625" style="4"/>
    <col min="11541" max="11541" width="1.85546875" style="4" customWidth="1"/>
    <col min="11542" max="11546" width="9.140625" style="4"/>
    <col min="11547" max="11547" width="2" style="4" customWidth="1"/>
    <col min="11548" max="11548" width="16.42578125" style="4" bestFit="1" customWidth="1"/>
    <col min="11549" max="11549" width="2.140625" style="4" customWidth="1"/>
    <col min="11550" max="11550" width="9.140625" style="4"/>
    <col min="11551" max="11551" width="6.28515625" style="4" customWidth="1"/>
    <col min="11552" max="11552" width="15.7109375" style="4" bestFit="1" customWidth="1"/>
    <col min="11553" max="11776" width="9.140625" style="4"/>
    <col min="11777" max="11777" width="6.85546875" style="4" customWidth="1"/>
    <col min="11778" max="11778" width="6.140625" style="4" customWidth="1"/>
    <col min="11779" max="11780" width="3.7109375" style="4" customWidth="1"/>
    <col min="11781" max="11781" width="26.85546875" style="4" customWidth="1"/>
    <col min="11782" max="11782" width="9.140625" style="4"/>
    <col min="11783" max="11783" width="10.42578125" style="4" customWidth="1"/>
    <col min="11784" max="11790" width="9.140625" style="4"/>
    <col min="11791" max="11791" width="2.140625" style="4" customWidth="1"/>
    <col min="11792" max="11792" width="12.85546875" style="4" bestFit="1" customWidth="1"/>
    <col min="11793" max="11796" width="9.140625" style="4"/>
    <col min="11797" max="11797" width="1.85546875" style="4" customWidth="1"/>
    <col min="11798" max="11802" width="9.140625" style="4"/>
    <col min="11803" max="11803" width="2" style="4" customWidth="1"/>
    <col min="11804" max="11804" width="16.42578125" style="4" bestFit="1" customWidth="1"/>
    <col min="11805" max="11805" width="2.140625" style="4" customWidth="1"/>
    <col min="11806" max="11806" width="9.140625" style="4"/>
    <col min="11807" max="11807" width="6.28515625" style="4" customWidth="1"/>
    <col min="11808" max="11808" width="15.7109375" style="4" bestFit="1" customWidth="1"/>
    <col min="11809" max="12032" width="9.140625" style="4"/>
    <col min="12033" max="12033" width="6.85546875" style="4" customWidth="1"/>
    <col min="12034" max="12034" width="6.140625" style="4" customWidth="1"/>
    <col min="12035" max="12036" width="3.7109375" style="4" customWidth="1"/>
    <col min="12037" max="12037" width="26.85546875" style="4" customWidth="1"/>
    <col min="12038" max="12038" width="9.140625" style="4"/>
    <col min="12039" max="12039" width="10.42578125" style="4" customWidth="1"/>
    <col min="12040" max="12046" width="9.140625" style="4"/>
    <col min="12047" max="12047" width="2.140625" style="4" customWidth="1"/>
    <col min="12048" max="12048" width="12.85546875" style="4" bestFit="1" customWidth="1"/>
    <col min="12049" max="12052" width="9.140625" style="4"/>
    <col min="12053" max="12053" width="1.85546875" style="4" customWidth="1"/>
    <col min="12054" max="12058" width="9.140625" style="4"/>
    <col min="12059" max="12059" width="2" style="4" customWidth="1"/>
    <col min="12060" max="12060" width="16.42578125" style="4" bestFit="1" customWidth="1"/>
    <col min="12061" max="12061" width="2.140625" style="4" customWidth="1"/>
    <col min="12062" max="12062" width="9.140625" style="4"/>
    <col min="12063" max="12063" width="6.28515625" style="4" customWidth="1"/>
    <col min="12064" max="12064" width="15.7109375" style="4" bestFit="1" customWidth="1"/>
    <col min="12065" max="12288" width="9.140625" style="4"/>
    <col min="12289" max="12289" width="6.85546875" style="4" customWidth="1"/>
    <col min="12290" max="12290" width="6.140625" style="4" customWidth="1"/>
    <col min="12291" max="12292" width="3.7109375" style="4" customWidth="1"/>
    <col min="12293" max="12293" width="26.85546875" style="4" customWidth="1"/>
    <col min="12294" max="12294" width="9.140625" style="4"/>
    <col min="12295" max="12295" width="10.42578125" style="4" customWidth="1"/>
    <col min="12296" max="12302" width="9.140625" style="4"/>
    <col min="12303" max="12303" width="2.140625" style="4" customWidth="1"/>
    <col min="12304" max="12304" width="12.85546875" style="4" bestFit="1" customWidth="1"/>
    <col min="12305" max="12308" width="9.140625" style="4"/>
    <col min="12309" max="12309" width="1.85546875" style="4" customWidth="1"/>
    <col min="12310" max="12314" width="9.140625" style="4"/>
    <col min="12315" max="12315" width="2" style="4" customWidth="1"/>
    <col min="12316" max="12316" width="16.42578125" style="4" bestFit="1" customWidth="1"/>
    <col min="12317" max="12317" width="2.140625" style="4" customWidth="1"/>
    <col min="12318" max="12318" width="9.140625" style="4"/>
    <col min="12319" max="12319" width="6.28515625" style="4" customWidth="1"/>
    <col min="12320" max="12320" width="15.7109375" style="4" bestFit="1" customWidth="1"/>
    <col min="12321" max="12544" width="9.140625" style="4"/>
    <col min="12545" max="12545" width="6.85546875" style="4" customWidth="1"/>
    <col min="12546" max="12546" width="6.140625" style="4" customWidth="1"/>
    <col min="12547" max="12548" width="3.7109375" style="4" customWidth="1"/>
    <col min="12549" max="12549" width="26.85546875" style="4" customWidth="1"/>
    <col min="12550" max="12550" width="9.140625" style="4"/>
    <col min="12551" max="12551" width="10.42578125" style="4" customWidth="1"/>
    <col min="12552" max="12558" width="9.140625" style="4"/>
    <col min="12559" max="12559" width="2.140625" style="4" customWidth="1"/>
    <col min="12560" max="12560" width="12.85546875" style="4" bestFit="1" customWidth="1"/>
    <col min="12561" max="12564" width="9.140625" style="4"/>
    <col min="12565" max="12565" width="1.85546875" style="4" customWidth="1"/>
    <col min="12566" max="12570" width="9.140625" style="4"/>
    <col min="12571" max="12571" width="2" style="4" customWidth="1"/>
    <col min="12572" max="12572" width="16.42578125" style="4" bestFit="1" customWidth="1"/>
    <col min="12573" max="12573" width="2.140625" style="4" customWidth="1"/>
    <col min="12574" max="12574" width="9.140625" style="4"/>
    <col min="12575" max="12575" width="6.28515625" style="4" customWidth="1"/>
    <col min="12576" max="12576" width="15.7109375" style="4" bestFit="1" customWidth="1"/>
    <col min="12577" max="12800" width="9.140625" style="4"/>
    <col min="12801" max="12801" width="6.85546875" style="4" customWidth="1"/>
    <col min="12802" max="12802" width="6.140625" style="4" customWidth="1"/>
    <col min="12803" max="12804" width="3.7109375" style="4" customWidth="1"/>
    <col min="12805" max="12805" width="26.85546875" style="4" customWidth="1"/>
    <col min="12806" max="12806" width="9.140625" style="4"/>
    <col min="12807" max="12807" width="10.42578125" style="4" customWidth="1"/>
    <col min="12808" max="12814" width="9.140625" style="4"/>
    <col min="12815" max="12815" width="2.140625" style="4" customWidth="1"/>
    <col min="12816" max="12816" width="12.85546875" style="4" bestFit="1" customWidth="1"/>
    <col min="12817" max="12820" width="9.140625" style="4"/>
    <col min="12821" max="12821" width="1.85546875" style="4" customWidth="1"/>
    <col min="12822" max="12826" width="9.140625" style="4"/>
    <col min="12827" max="12827" width="2" style="4" customWidth="1"/>
    <col min="12828" max="12828" width="16.42578125" style="4" bestFit="1" customWidth="1"/>
    <col min="12829" max="12829" width="2.140625" style="4" customWidth="1"/>
    <col min="12830" max="12830" width="9.140625" style="4"/>
    <col min="12831" max="12831" width="6.28515625" style="4" customWidth="1"/>
    <col min="12832" max="12832" width="15.7109375" style="4" bestFit="1" customWidth="1"/>
    <col min="12833" max="13056" width="9.140625" style="4"/>
    <col min="13057" max="13057" width="6.85546875" style="4" customWidth="1"/>
    <col min="13058" max="13058" width="6.140625" style="4" customWidth="1"/>
    <col min="13059" max="13060" width="3.7109375" style="4" customWidth="1"/>
    <col min="13061" max="13061" width="26.85546875" style="4" customWidth="1"/>
    <col min="13062" max="13062" width="9.140625" style="4"/>
    <col min="13063" max="13063" width="10.42578125" style="4" customWidth="1"/>
    <col min="13064" max="13070" width="9.140625" style="4"/>
    <col min="13071" max="13071" width="2.140625" style="4" customWidth="1"/>
    <col min="13072" max="13072" width="12.85546875" style="4" bestFit="1" customWidth="1"/>
    <col min="13073" max="13076" width="9.140625" style="4"/>
    <col min="13077" max="13077" width="1.85546875" style="4" customWidth="1"/>
    <col min="13078" max="13082" width="9.140625" style="4"/>
    <col min="13083" max="13083" width="2" style="4" customWidth="1"/>
    <col min="13084" max="13084" width="16.42578125" style="4" bestFit="1" customWidth="1"/>
    <col min="13085" max="13085" width="2.140625" style="4" customWidth="1"/>
    <col min="13086" max="13086" width="9.140625" style="4"/>
    <col min="13087" max="13087" width="6.28515625" style="4" customWidth="1"/>
    <col min="13088" max="13088" width="15.7109375" style="4" bestFit="1" customWidth="1"/>
    <col min="13089" max="13312" width="9.140625" style="4"/>
    <col min="13313" max="13313" width="6.85546875" style="4" customWidth="1"/>
    <col min="13314" max="13314" width="6.140625" style="4" customWidth="1"/>
    <col min="13315" max="13316" width="3.7109375" style="4" customWidth="1"/>
    <col min="13317" max="13317" width="26.85546875" style="4" customWidth="1"/>
    <col min="13318" max="13318" width="9.140625" style="4"/>
    <col min="13319" max="13319" width="10.42578125" style="4" customWidth="1"/>
    <col min="13320" max="13326" width="9.140625" style="4"/>
    <col min="13327" max="13327" width="2.140625" style="4" customWidth="1"/>
    <col min="13328" max="13328" width="12.85546875" style="4" bestFit="1" customWidth="1"/>
    <col min="13329" max="13332" width="9.140625" style="4"/>
    <col min="13333" max="13333" width="1.85546875" style="4" customWidth="1"/>
    <col min="13334" max="13338" width="9.140625" style="4"/>
    <col min="13339" max="13339" width="2" style="4" customWidth="1"/>
    <col min="13340" max="13340" width="16.42578125" style="4" bestFit="1" customWidth="1"/>
    <col min="13341" max="13341" width="2.140625" style="4" customWidth="1"/>
    <col min="13342" max="13342" width="9.140625" style="4"/>
    <col min="13343" max="13343" width="6.28515625" style="4" customWidth="1"/>
    <col min="13344" max="13344" width="15.7109375" style="4" bestFit="1" customWidth="1"/>
    <col min="13345" max="13568" width="9.140625" style="4"/>
    <col min="13569" max="13569" width="6.85546875" style="4" customWidth="1"/>
    <col min="13570" max="13570" width="6.140625" style="4" customWidth="1"/>
    <col min="13571" max="13572" width="3.7109375" style="4" customWidth="1"/>
    <col min="13573" max="13573" width="26.85546875" style="4" customWidth="1"/>
    <col min="13574" max="13574" width="9.140625" style="4"/>
    <col min="13575" max="13575" width="10.42578125" style="4" customWidth="1"/>
    <col min="13576" max="13582" width="9.140625" style="4"/>
    <col min="13583" max="13583" width="2.140625" style="4" customWidth="1"/>
    <col min="13584" max="13584" width="12.85546875" style="4" bestFit="1" customWidth="1"/>
    <col min="13585" max="13588" width="9.140625" style="4"/>
    <col min="13589" max="13589" width="1.85546875" style="4" customWidth="1"/>
    <col min="13590" max="13594" width="9.140625" style="4"/>
    <col min="13595" max="13595" width="2" style="4" customWidth="1"/>
    <col min="13596" max="13596" width="16.42578125" style="4" bestFit="1" customWidth="1"/>
    <col min="13597" max="13597" width="2.140625" style="4" customWidth="1"/>
    <col min="13598" max="13598" width="9.140625" style="4"/>
    <col min="13599" max="13599" width="6.28515625" style="4" customWidth="1"/>
    <col min="13600" max="13600" width="15.7109375" style="4" bestFit="1" customWidth="1"/>
    <col min="13601" max="13824" width="9.140625" style="4"/>
    <col min="13825" max="13825" width="6.85546875" style="4" customWidth="1"/>
    <col min="13826" max="13826" width="6.140625" style="4" customWidth="1"/>
    <col min="13827" max="13828" width="3.7109375" style="4" customWidth="1"/>
    <col min="13829" max="13829" width="26.85546875" style="4" customWidth="1"/>
    <col min="13830" max="13830" width="9.140625" style="4"/>
    <col min="13831" max="13831" width="10.42578125" style="4" customWidth="1"/>
    <col min="13832" max="13838" width="9.140625" style="4"/>
    <col min="13839" max="13839" width="2.140625" style="4" customWidth="1"/>
    <col min="13840" max="13840" width="12.85546875" style="4" bestFit="1" customWidth="1"/>
    <col min="13841" max="13844" width="9.140625" style="4"/>
    <col min="13845" max="13845" width="1.85546875" style="4" customWidth="1"/>
    <col min="13846" max="13850" width="9.140625" style="4"/>
    <col min="13851" max="13851" width="2" style="4" customWidth="1"/>
    <col min="13852" max="13852" width="16.42578125" style="4" bestFit="1" customWidth="1"/>
    <col min="13853" max="13853" width="2.140625" style="4" customWidth="1"/>
    <col min="13854" max="13854" width="9.140625" style="4"/>
    <col min="13855" max="13855" width="6.28515625" style="4" customWidth="1"/>
    <col min="13856" max="13856" width="15.7109375" style="4" bestFit="1" customWidth="1"/>
    <col min="13857" max="14080" width="9.140625" style="4"/>
    <col min="14081" max="14081" width="6.85546875" style="4" customWidth="1"/>
    <col min="14082" max="14082" width="6.140625" style="4" customWidth="1"/>
    <col min="14083" max="14084" width="3.7109375" style="4" customWidth="1"/>
    <col min="14085" max="14085" width="26.85546875" style="4" customWidth="1"/>
    <col min="14086" max="14086" width="9.140625" style="4"/>
    <col min="14087" max="14087" width="10.42578125" style="4" customWidth="1"/>
    <col min="14088" max="14094" width="9.140625" style="4"/>
    <col min="14095" max="14095" width="2.140625" style="4" customWidth="1"/>
    <col min="14096" max="14096" width="12.85546875" style="4" bestFit="1" customWidth="1"/>
    <col min="14097" max="14100" width="9.140625" style="4"/>
    <col min="14101" max="14101" width="1.85546875" style="4" customWidth="1"/>
    <col min="14102" max="14106" width="9.140625" style="4"/>
    <col min="14107" max="14107" width="2" style="4" customWidth="1"/>
    <col min="14108" max="14108" width="16.42578125" style="4" bestFit="1" customWidth="1"/>
    <col min="14109" max="14109" width="2.140625" style="4" customWidth="1"/>
    <col min="14110" max="14110" width="9.140625" style="4"/>
    <col min="14111" max="14111" width="6.28515625" style="4" customWidth="1"/>
    <col min="14112" max="14112" width="15.7109375" style="4" bestFit="1" customWidth="1"/>
    <col min="14113" max="14336" width="9.140625" style="4"/>
    <col min="14337" max="14337" width="6.85546875" style="4" customWidth="1"/>
    <col min="14338" max="14338" width="6.140625" style="4" customWidth="1"/>
    <col min="14339" max="14340" width="3.7109375" style="4" customWidth="1"/>
    <col min="14341" max="14341" width="26.85546875" style="4" customWidth="1"/>
    <col min="14342" max="14342" width="9.140625" style="4"/>
    <col min="14343" max="14343" width="10.42578125" style="4" customWidth="1"/>
    <col min="14344" max="14350" width="9.140625" style="4"/>
    <col min="14351" max="14351" width="2.140625" style="4" customWidth="1"/>
    <col min="14352" max="14352" width="12.85546875" style="4" bestFit="1" customWidth="1"/>
    <col min="14353" max="14356" width="9.140625" style="4"/>
    <col min="14357" max="14357" width="1.85546875" style="4" customWidth="1"/>
    <col min="14358" max="14362" width="9.140625" style="4"/>
    <col min="14363" max="14363" width="2" style="4" customWidth="1"/>
    <col min="14364" max="14364" width="16.42578125" style="4" bestFit="1" customWidth="1"/>
    <col min="14365" max="14365" width="2.140625" style="4" customWidth="1"/>
    <col min="14366" max="14366" width="9.140625" style="4"/>
    <col min="14367" max="14367" width="6.28515625" style="4" customWidth="1"/>
    <col min="14368" max="14368" width="15.7109375" style="4" bestFit="1" customWidth="1"/>
    <col min="14369" max="14592" width="9.140625" style="4"/>
    <col min="14593" max="14593" width="6.85546875" style="4" customWidth="1"/>
    <col min="14594" max="14594" width="6.140625" style="4" customWidth="1"/>
    <col min="14595" max="14596" width="3.7109375" style="4" customWidth="1"/>
    <col min="14597" max="14597" width="26.85546875" style="4" customWidth="1"/>
    <col min="14598" max="14598" width="9.140625" style="4"/>
    <col min="14599" max="14599" width="10.42578125" style="4" customWidth="1"/>
    <col min="14600" max="14606" width="9.140625" style="4"/>
    <col min="14607" max="14607" width="2.140625" style="4" customWidth="1"/>
    <col min="14608" max="14608" width="12.85546875" style="4" bestFit="1" customWidth="1"/>
    <col min="14609" max="14612" width="9.140625" style="4"/>
    <col min="14613" max="14613" width="1.85546875" style="4" customWidth="1"/>
    <col min="14614" max="14618" width="9.140625" style="4"/>
    <col min="14619" max="14619" width="2" style="4" customWidth="1"/>
    <col min="14620" max="14620" width="16.42578125" style="4" bestFit="1" customWidth="1"/>
    <col min="14621" max="14621" width="2.140625" style="4" customWidth="1"/>
    <col min="14622" max="14622" width="9.140625" style="4"/>
    <col min="14623" max="14623" width="6.28515625" style="4" customWidth="1"/>
    <col min="14624" max="14624" width="15.7109375" style="4" bestFit="1" customWidth="1"/>
    <col min="14625" max="14848" width="9.140625" style="4"/>
    <col min="14849" max="14849" width="6.85546875" style="4" customWidth="1"/>
    <col min="14850" max="14850" width="6.140625" style="4" customWidth="1"/>
    <col min="14851" max="14852" width="3.7109375" style="4" customWidth="1"/>
    <col min="14853" max="14853" width="26.85546875" style="4" customWidth="1"/>
    <col min="14854" max="14854" width="9.140625" style="4"/>
    <col min="14855" max="14855" width="10.42578125" style="4" customWidth="1"/>
    <col min="14856" max="14862" width="9.140625" style="4"/>
    <col min="14863" max="14863" width="2.140625" style="4" customWidth="1"/>
    <col min="14864" max="14864" width="12.85546875" style="4" bestFit="1" customWidth="1"/>
    <col min="14865" max="14868" width="9.140625" style="4"/>
    <col min="14869" max="14869" width="1.85546875" style="4" customWidth="1"/>
    <col min="14870" max="14874" width="9.140625" style="4"/>
    <col min="14875" max="14875" width="2" style="4" customWidth="1"/>
    <col min="14876" max="14876" width="16.42578125" style="4" bestFit="1" customWidth="1"/>
    <col min="14877" max="14877" width="2.140625" style="4" customWidth="1"/>
    <col min="14878" max="14878" width="9.140625" style="4"/>
    <col min="14879" max="14879" width="6.28515625" style="4" customWidth="1"/>
    <col min="14880" max="14880" width="15.7109375" style="4" bestFit="1" customWidth="1"/>
    <col min="14881" max="15104" width="9.140625" style="4"/>
    <col min="15105" max="15105" width="6.85546875" style="4" customWidth="1"/>
    <col min="15106" max="15106" width="6.140625" style="4" customWidth="1"/>
    <col min="15107" max="15108" width="3.7109375" style="4" customWidth="1"/>
    <col min="15109" max="15109" width="26.85546875" style="4" customWidth="1"/>
    <col min="15110" max="15110" width="9.140625" style="4"/>
    <col min="15111" max="15111" width="10.42578125" style="4" customWidth="1"/>
    <col min="15112" max="15118" width="9.140625" style="4"/>
    <col min="15119" max="15119" width="2.140625" style="4" customWidth="1"/>
    <col min="15120" max="15120" width="12.85546875" style="4" bestFit="1" customWidth="1"/>
    <col min="15121" max="15124" width="9.140625" style="4"/>
    <col min="15125" max="15125" width="1.85546875" style="4" customWidth="1"/>
    <col min="15126" max="15130" width="9.140625" style="4"/>
    <col min="15131" max="15131" width="2" style="4" customWidth="1"/>
    <col min="15132" max="15132" width="16.42578125" style="4" bestFit="1" customWidth="1"/>
    <col min="15133" max="15133" width="2.140625" style="4" customWidth="1"/>
    <col min="15134" max="15134" width="9.140625" style="4"/>
    <col min="15135" max="15135" width="6.28515625" style="4" customWidth="1"/>
    <col min="15136" max="15136" width="15.7109375" style="4" bestFit="1" customWidth="1"/>
    <col min="15137" max="15360" width="9.140625" style="4"/>
    <col min="15361" max="15361" width="6.85546875" style="4" customWidth="1"/>
    <col min="15362" max="15362" width="6.140625" style="4" customWidth="1"/>
    <col min="15363" max="15364" width="3.7109375" style="4" customWidth="1"/>
    <col min="15365" max="15365" width="26.85546875" style="4" customWidth="1"/>
    <col min="15366" max="15366" width="9.140625" style="4"/>
    <col min="15367" max="15367" width="10.42578125" style="4" customWidth="1"/>
    <col min="15368" max="15374" width="9.140625" style="4"/>
    <col min="15375" max="15375" width="2.140625" style="4" customWidth="1"/>
    <col min="15376" max="15376" width="12.85546875" style="4" bestFit="1" customWidth="1"/>
    <col min="15377" max="15380" width="9.140625" style="4"/>
    <col min="15381" max="15381" width="1.85546875" style="4" customWidth="1"/>
    <col min="15382" max="15386" width="9.140625" style="4"/>
    <col min="15387" max="15387" width="2" style="4" customWidth="1"/>
    <col min="15388" max="15388" width="16.42578125" style="4" bestFit="1" customWidth="1"/>
    <col min="15389" max="15389" width="2.140625" style="4" customWidth="1"/>
    <col min="15390" max="15390" width="9.140625" style="4"/>
    <col min="15391" max="15391" width="6.28515625" style="4" customWidth="1"/>
    <col min="15392" max="15392" width="15.7109375" style="4" bestFit="1" customWidth="1"/>
    <col min="15393" max="15616" width="9.140625" style="4"/>
    <col min="15617" max="15617" width="6.85546875" style="4" customWidth="1"/>
    <col min="15618" max="15618" width="6.140625" style="4" customWidth="1"/>
    <col min="15619" max="15620" width="3.7109375" style="4" customWidth="1"/>
    <col min="15621" max="15621" width="26.85546875" style="4" customWidth="1"/>
    <col min="15622" max="15622" width="9.140625" style="4"/>
    <col min="15623" max="15623" width="10.42578125" style="4" customWidth="1"/>
    <col min="15624" max="15630" width="9.140625" style="4"/>
    <col min="15631" max="15631" width="2.140625" style="4" customWidth="1"/>
    <col min="15632" max="15632" width="12.85546875" style="4" bestFit="1" customWidth="1"/>
    <col min="15633" max="15636" width="9.140625" style="4"/>
    <col min="15637" max="15637" width="1.85546875" style="4" customWidth="1"/>
    <col min="15638" max="15642" width="9.140625" style="4"/>
    <col min="15643" max="15643" width="2" style="4" customWidth="1"/>
    <col min="15644" max="15644" width="16.42578125" style="4" bestFit="1" customWidth="1"/>
    <col min="15645" max="15645" width="2.140625" style="4" customWidth="1"/>
    <col min="15646" max="15646" width="9.140625" style="4"/>
    <col min="15647" max="15647" width="6.28515625" style="4" customWidth="1"/>
    <col min="15648" max="15648" width="15.7109375" style="4" bestFit="1" customWidth="1"/>
    <col min="15649" max="15872" width="9.140625" style="4"/>
    <col min="15873" max="15873" width="6.85546875" style="4" customWidth="1"/>
    <col min="15874" max="15874" width="6.140625" style="4" customWidth="1"/>
    <col min="15875" max="15876" width="3.7109375" style="4" customWidth="1"/>
    <col min="15877" max="15877" width="26.85546875" style="4" customWidth="1"/>
    <col min="15878" max="15878" width="9.140625" style="4"/>
    <col min="15879" max="15879" width="10.42578125" style="4" customWidth="1"/>
    <col min="15880" max="15886" width="9.140625" style="4"/>
    <col min="15887" max="15887" width="2.140625" style="4" customWidth="1"/>
    <col min="15888" max="15888" width="12.85546875" style="4" bestFit="1" customWidth="1"/>
    <col min="15889" max="15892" width="9.140625" style="4"/>
    <col min="15893" max="15893" width="1.85546875" style="4" customWidth="1"/>
    <col min="15894" max="15898" width="9.140625" style="4"/>
    <col min="15899" max="15899" width="2" style="4" customWidth="1"/>
    <col min="15900" max="15900" width="16.42578125" style="4" bestFit="1" customWidth="1"/>
    <col min="15901" max="15901" width="2.140625" style="4" customWidth="1"/>
    <col min="15902" max="15902" width="9.140625" style="4"/>
    <col min="15903" max="15903" width="6.28515625" style="4" customWidth="1"/>
    <col min="15904" max="15904" width="15.7109375" style="4" bestFit="1" customWidth="1"/>
    <col min="15905" max="16128" width="9.140625" style="4"/>
    <col min="16129" max="16129" width="6.85546875" style="4" customWidth="1"/>
    <col min="16130" max="16130" width="6.140625" style="4" customWidth="1"/>
    <col min="16131" max="16132" width="3.7109375" style="4" customWidth="1"/>
    <col min="16133" max="16133" width="26.85546875" style="4" customWidth="1"/>
    <col min="16134" max="16134" width="9.140625" style="4"/>
    <col min="16135" max="16135" width="10.42578125" style="4" customWidth="1"/>
    <col min="16136" max="16142" width="9.140625" style="4"/>
    <col min="16143" max="16143" width="2.140625" style="4" customWidth="1"/>
    <col min="16144" max="16144" width="12.85546875" style="4" bestFit="1" customWidth="1"/>
    <col min="16145" max="16148" width="9.140625" style="4"/>
    <col min="16149" max="16149" width="1.85546875" style="4" customWidth="1"/>
    <col min="16150" max="16154" width="9.140625" style="4"/>
    <col min="16155" max="16155" width="2" style="4" customWidth="1"/>
    <col min="16156" max="16156" width="16.42578125" style="4" bestFit="1" customWidth="1"/>
    <col min="16157" max="16157" width="2.140625" style="4" customWidth="1"/>
    <col min="16158" max="16158" width="9.140625" style="4"/>
    <col min="16159" max="16159" width="6.28515625" style="4" customWidth="1"/>
    <col min="16160" max="16160" width="15.7109375" style="4" bestFit="1" customWidth="1"/>
    <col min="16161" max="16384" width="9.140625" style="4"/>
  </cols>
  <sheetData>
    <row r="1" spans="1:55" x14ac:dyDescent="0.2">
      <c r="A1" s="6" t="s">
        <v>1832</v>
      </c>
      <c r="B1" s="172"/>
      <c r="C1" s="173"/>
      <c r="D1" s="7"/>
      <c r="E1" s="8"/>
      <c r="F1" s="9" t="s">
        <v>1911</v>
      </c>
      <c r="G1" s="10"/>
      <c r="H1" s="11"/>
      <c r="I1" s="11"/>
      <c r="J1" s="11"/>
      <c r="K1" s="11" t="s">
        <v>1913</v>
      </c>
      <c r="L1" s="11"/>
      <c r="M1" s="11"/>
      <c r="N1" s="12"/>
      <c r="O1" s="13"/>
      <c r="P1" s="174"/>
      <c r="Q1" s="6"/>
      <c r="R1" s="6"/>
      <c r="S1" s="6"/>
      <c r="T1" s="6"/>
      <c r="U1" s="6"/>
      <c r="V1" s="6"/>
      <c r="W1" s="6"/>
      <c r="X1" s="6"/>
      <c r="Y1" s="6"/>
      <c r="Z1" s="6"/>
      <c r="AA1" s="14"/>
      <c r="AB1" s="11"/>
      <c r="AC1" s="11"/>
      <c r="AD1" s="174"/>
      <c r="AE1" s="11"/>
      <c r="AF1" s="11"/>
      <c r="AI1" s="147" t="s">
        <v>1668</v>
      </c>
      <c r="AJ1" s="119"/>
      <c r="AK1" s="119"/>
      <c r="AL1" s="119"/>
      <c r="AM1" s="119"/>
      <c r="AN1" s="119"/>
      <c r="AO1" s="119"/>
      <c r="AP1" s="119"/>
      <c r="AQ1" s="119"/>
      <c r="AR1" s="119"/>
      <c r="AS1" s="119"/>
      <c r="AT1" s="119"/>
      <c r="AU1" s="119"/>
      <c r="AV1" s="119"/>
      <c r="AW1" s="119"/>
      <c r="AX1" s="119"/>
      <c r="AY1" s="119"/>
    </row>
    <row r="2" spans="1:55" ht="12.75" customHeight="1" thickBot="1" x14ac:dyDescent="0.25">
      <c r="A2" s="16"/>
      <c r="B2" s="16"/>
      <c r="C2" s="17"/>
      <c r="D2" s="18"/>
      <c r="E2" s="19"/>
      <c r="F2" s="20"/>
      <c r="G2" s="21"/>
      <c r="H2" s="22"/>
      <c r="I2" s="23"/>
      <c r="J2" s="23"/>
      <c r="K2" s="23"/>
      <c r="L2" s="23"/>
      <c r="M2" s="24"/>
      <c r="N2" s="25"/>
      <c r="O2" s="26"/>
      <c r="P2" s="175"/>
      <c r="Q2" s="28"/>
      <c r="R2" s="29"/>
      <c r="S2" s="29"/>
      <c r="T2" s="28"/>
      <c r="U2" s="28"/>
      <c r="V2" s="30"/>
      <c r="W2" s="30"/>
      <c r="X2" s="30"/>
      <c r="Y2" s="430" t="s">
        <v>341</v>
      </c>
      <c r="Z2" s="430"/>
      <c r="AA2" s="430"/>
      <c r="AB2" s="430"/>
      <c r="AC2" s="430"/>
      <c r="AD2" s="430"/>
      <c r="AE2" s="430"/>
      <c r="AF2" s="430"/>
      <c r="AI2" s="211"/>
      <c r="AJ2" s="148"/>
      <c r="AK2" s="148"/>
      <c r="AL2" s="148"/>
      <c r="AM2" s="148"/>
      <c r="AN2" s="148"/>
      <c r="AO2" s="148"/>
      <c r="AP2" s="148"/>
      <c r="AQ2" s="148"/>
      <c r="AR2" s="148"/>
      <c r="AS2" s="148"/>
      <c r="AT2" s="148"/>
      <c r="AV2" s="148"/>
      <c r="AW2" s="148"/>
      <c r="AX2" s="148"/>
      <c r="AY2" s="148"/>
    </row>
    <row r="3" spans="1:55" ht="14.25" x14ac:dyDescent="0.2">
      <c r="A3" s="16" t="s">
        <v>1833</v>
      </c>
      <c r="B3" s="16"/>
      <c r="C3" s="17"/>
      <c r="D3" s="18"/>
      <c r="E3" s="19"/>
      <c r="F3" s="20" t="s">
        <v>1833</v>
      </c>
      <c r="G3" s="31"/>
      <c r="H3" s="32"/>
      <c r="K3" s="33" t="s">
        <v>1833</v>
      </c>
      <c r="M3" s="34"/>
      <c r="N3" s="35"/>
      <c r="O3" s="36"/>
      <c r="Q3" s="38"/>
      <c r="R3" s="39"/>
      <c r="S3" s="39"/>
      <c r="T3" s="38"/>
      <c r="U3" s="38"/>
      <c r="V3" s="38"/>
      <c r="W3" s="38"/>
      <c r="X3" s="38"/>
      <c r="Y3" s="40"/>
      <c r="Z3" s="40"/>
      <c r="AA3" s="39"/>
      <c r="AB3" s="41"/>
      <c r="AC3" s="42"/>
      <c r="AD3" s="177"/>
      <c r="AE3" s="19"/>
      <c r="AI3" s="148"/>
      <c r="AJ3" s="148"/>
      <c r="AK3" s="148"/>
      <c r="AL3" s="148"/>
      <c r="AM3" s="148"/>
      <c r="AN3" s="148"/>
      <c r="AO3" s="148"/>
      <c r="AP3" s="149"/>
      <c r="AQ3" s="149"/>
      <c r="AR3" s="149"/>
      <c r="AS3" s="149"/>
      <c r="AT3" s="150"/>
      <c r="AV3" s="149"/>
      <c r="AW3" s="151"/>
      <c r="AX3" s="119"/>
      <c r="AY3" s="151" t="s">
        <v>1099</v>
      </c>
    </row>
    <row r="4" spans="1:55" ht="14.25" x14ac:dyDescent="0.2">
      <c r="A4" s="16" t="s">
        <v>1834</v>
      </c>
      <c r="B4" s="16"/>
      <c r="C4" s="17"/>
      <c r="D4" s="18"/>
      <c r="E4" s="44"/>
      <c r="F4" s="20" t="s">
        <v>1834</v>
      </c>
      <c r="G4" s="31"/>
      <c r="H4" s="431"/>
      <c r="I4" s="431"/>
      <c r="J4" s="431"/>
      <c r="K4" s="431" t="s">
        <v>1834</v>
      </c>
      <c r="L4" s="431"/>
      <c r="M4" s="431"/>
      <c r="N4" s="431"/>
      <c r="O4" s="431"/>
      <c r="P4" s="431"/>
      <c r="Q4" s="431"/>
      <c r="R4" s="431"/>
      <c r="S4" s="431"/>
      <c r="T4" s="45"/>
      <c r="U4" s="431" t="s">
        <v>342</v>
      </c>
      <c r="V4" s="431"/>
      <c r="W4" s="431"/>
      <c r="X4" s="431"/>
      <c r="Y4" s="431"/>
      <c r="Z4" s="431"/>
      <c r="AA4" s="431"/>
      <c r="AB4" s="431"/>
      <c r="AC4" s="431"/>
      <c r="AD4" s="431"/>
      <c r="AI4" s="152"/>
      <c r="AJ4" s="152"/>
      <c r="AK4" s="152"/>
      <c r="AL4" s="152"/>
      <c r="AM4" s="152"/>
      <c r="AN4" s="152"/>
      <c r="AO4" s="152"/>
      <c r="AP4" s="153"/>
      <c r="AQ4" s="153" t="s">
        <v>1100</v>
      </c>
      <c r="AR4" s="154"/>
      <c r="AS4" s="154"/>
      <c r="AT4" s="155"/>
      <c r="AV4" s="153"/>
      <c r="AW4" s="153" t="s">
        <v>1101</v>
      </c>
      <c r="AX4" s="154"/>
      <c r="AY4" s="154"/>
    </row>
    <row r="5" spans="1:55" ht="26.25" thickBot="1" x14ac:dyDescent="0.25">
      <c r="A5" s="16" t="s">
        <v>1835</v>
      </c>
      <c r="B5" s="16"/>
      <c r="C5" s="17"/>
      <c r="D5" s="46"/>
      <c r="E5" s="19"/>
      <c r="F5" s="20" t="s">
        <v>1912</v>
      </c>
      <c r="G5" s="31"/>
      <c r="H5" s="22"/>
      <c r="I5" s="22"/>
      <c r="J5" s="22"/>
      <c r="K5" s="22" t="s">
        <v>1914</v>
      </c>
      <c r="L5" s="22"/>
      <c r="M5" s="24"/>
      <c r="N5" s="47"/>
      <c r="O5" s="48"/>
      <c r="P5" s="178"/>
      <c r="Q5" s="28"/>
      <c r="R5" s="50"/>
      <c r="S5" s="29"/>
      <c r="T5" s="50"/>
      <c r="U5" s="432" t="s">
        <v>1663</v>
      </c>
      <c r="V5" s="432"/>
      <c r="W5" s="432"/>
      <c r="X5" s="432"/>
      <c r="Y5" s="432"/>
      <c r="Z5" s="432"/>
      <c r="AA5" s="432"/>
      <c r="AB5" s="432"/>
      <c r="AC5" s="432"/>
      <c r="AD5" s="432"/>
      <c r="AI5" s="156" t="s">
        <v>1102</v>
      </c>
      <c r="AJ5" s="156" t="s">
        <v>1103</v>
      </c>
      <c r="AK5" s="156" t="s">
        <v>1104</v>
      </c>
      <c r="AL5" s="156" t="s">
        <v>1105</v>
      </c>
      <c r="AM5" s="156" t="s">
        <v>1106</v>
      </c>
      <c r="AN5" s="156" t="s">
        <v>1107</v>
      </c>
      <c r="AO5" s="156"/>
      <c r="AP5" s="157" t="s">
        <v>1108</v>
      </c>
      <c r="AQ5" s="157" t="s">
        <v>1109</v>
      </c>
      <c r="AR5" s="157" t="s">
        <v>1110</v>
      </c>
      <c r="AS5" s="158" t="s">
        <v>1111</v>
      </c>
      <c r="AT5" s="158"/>
      <c r="AV5" s="157" t="s">
        <v>1108</v>
      </c>
      <c r="AW5" s="157" t="s">
        <v>1109</v>
      </c>
      <c r="AX5" s="157" t="s">
        <v>1110</v>
      </c>
      <c r="AY5" s="158" t="s">
        <v>1111</v>
      </c>
    </row>
    <row r="6" spans="1:55" x14ac:dyDescent="0.2">
      <c r="A6" s="16"/>
      <c r="B6" s="16"/>
      <c r="C6" s="17"/>
      <c r="D6" s="46"/>
      <c r="E6" s="19"/>
      <c r="F6" s="20"/>
      <c r="G6" s="51"/>
      <c r="H6" s="32"/>
      <c r="I6" s="32"/>
      <c r="J6" s="32"/>
      <c r="K6" s="32"/>
      <c r="L6" s="32"/>
      <c r="M6" s="34"/>
      <c r="N6" s="52"/>
      <c r="O6" s="53"/>
      <c r="P6" s="179"/>
      <c r="Q6" s="38"/>
      <c r="R6" s="39"/>
      <c r="S6" s="39"/>
      <c r="T6" s="39"/>
      <c r="U6" s="55"/>
      <c r="V6" s="55"/>
      <c r="W6" s="38"/>
      <c r="X6" s="55"/>
      <c r="Y6" s="38"/>
      <c r="Z6" s="56"/>
      <c r="AA6" s="56"/>
      <c r="AB6" s="34"/>
      <c r="AF6" s="58" t="s">
        <v>344</v>
      </c>
      <c r="AG6" s="58"/>
      <c r="AI6" s="212"/>
      <c r="AJ6" s="212"/>
      <c r="AK6" s="212"/>
      <c r="AL6" s="212" t="s">
        <v>1112</v>
      </c>
      <c r="AM6" s="212"/>
      <c r="AN6" s="212"/>
      <c r="AO6" s="212"/>
      <c r="AP6" s="213">
        <v>84710</v>
      </c>
      <c r="AQ6" s="213">
        <v>24770</v>
      </c>
      <c r="AR6" s="213">
        <v>1670</v>
      </c>
      <c r="AS6" s="213">
        <v>111150</v>
      </c>
      <c r="AT6" s="214"/>
      <c r="AV6" s="213">
        <v>83180</v>
      </c>
      <c r="AW6" s="214" t="s">
        <v>1669</v>
      </c>
      <c r="AX6" s="214" t="s">
        <v>1670</v>
      </c>
      <c r="AY6" s="214" t="s">
        <v>1671</v>
      </c>
    </row>
    <row r="7" spans="1:55" x14ac:dyDescent="0.2">
      <c r="A7" s="16"/>
      <c r="B7" s="16"/>
      <c r="C7" s="17"/>
      <c r="D7" s="46"/>
      <c r="E7" s="19"/>
      <c r="F7" s="20"/>
      <c r="G7" s="51"/>
      <c r="H7" s="433"/>
      <c r="I7" s="433"/>
      <c r="J7" s="433"/>
      <c r="K7" s="433"/>
      <c r="L7" s="433"/>
      <c r="M7" s="433"/>
      <c r="N7" s="433"/>
      <c r="O7" s="59"/>
      <c r="P7" s="180"/>
      <c r="Q7" s="32" t="s">
        <v>346</v>
      </c>
      <c r="R7" s="32"/>
      <c r="S7" s="61"/>
      <c r="T7" s="61"/>
      <c r="U7" s="62"/>
      <c r="V7" s="63" t="s">
        <v>347</v>
      </c>
      <c r="W7" s="64"/>
      <c r="X7" s="65"/>
      <c r="Y7" s="64"/>
      <c r="Z7" s="65"/>
      <c r="AA7" s="65"/>
      <c r="AB7" s="65"/>
      <c r="AC7" s="66"/>
      <c r="AD7" s="181"/>
      <c r="AF7" s="58" t="s">
        <v>348</v>
      </c>
      <c r="AI7" s="212"/>
      <c r="AJ7" s="212"/>
      <c r="AK7" s="212"/>
      <c r="AL7" s="212"/>
      <c r="AM7" s="212"/>
      <c r="AN7" s="212"/>
      <c r="AO7" s="212"/>
      <c r="AP7" s="214"/>
      <c r="AQ7" s="214"/>
      <c r="AR7" s="214"/>
      <c r="AS7" s="214"/>
      <c r="AT7" s="214"/>
      <c r="AV7" s="214"/>
      <c r="AW7" s="162" t="s">
        <v>394</v>
      </c>
      <c r="AX7" s="162" t="s">
        <v>394</v>
      </c>
      <c r="AY7" s="162" t="s">
        <v>394</v>
      </c>
    </row>
    <row r="8" spans="1:55" ht="13.5" thickBot="1" x14ac:dyDescent="0.25">
      <c r="A8" s="429"/>
      <c r="B8" s="429"/>
      <c r="C8" s="68"/>
      <c r="D8" s="46"/>
      <c r="E8" s="19"/>
      <c r="F8" s="69"/>
      <c r="G8" s="51"/>
      <c r="H8" s="22"/>
      <c r="I8" s="70"/>
      <c r="J8" s="70"/>
      <c r="K8" s="70"/>
      <c r="L8" s="70"/>
      <c r="M8" s="27"/>
      <c r="N8" s="71"/>
      <c r="O8" s="72"/>
      <c r="P8" s="182"/>
      <c r="Q8" s="74" t="s">
        <v>351</v>
      </c>
      <c r="R8" s="32" t="s">
        <v>346</v>
      </c>
      <c r="S8" s="34"/>
      <c r="T8" s="34"/>
      <c r="U8" s="62"/>
      <c r="V8" s="63" t="s">
        <v>352</v>
      </c>
      <c r="W8" s="64"/>
      <c r="X8" s="65"/>
      <c r="Y8" s="64"/>
      <c r="Z8" s="65"/>
      <c r="AA8" s="65"/>
      <c r="AB8" s="65"/>
      <c r="AC8" s="66"/>
      <c r="AD8" s="183"/>
      <c r="AF8" s="58" t="s">
        <v>353</v>
      </c>
      <c r="AI8" s="212"/>
      <c r="AJ8" s="212" t="s">
        <v>395</v>
      </c>
      <c r="AK8" s="212" t="s">
        <v>1116</v>
      </c>
      <c r="AL8" s="212" t="s">
        <v>1117</v>
      </c>
      <c r="AM8" s="212"/>
      <c r="AN8" s="212"/>
      <c r="AO8" s="212"/>
      <c r="AP8" s="213">
        <v>3540</v>
      </c>
      <c r="AQ8" s="213">
        <v>1150</v>
      </c>
      <c r="AR8" s="213">
        <v>160</v>
      </c>
      <c r="AS8" s="213">
        <v>4840</v>
      </c>
      <c r="AT8" s="214"/>
      <c r="AV8" s="213">
        <v>3720</v>
      </c>
      <c r="AW8" s="214" t="s">
        <v>1672</v>
      </c>
      <c r="AX8" s="214" t="s">
        <v>1153</v>
      </c>
      <c r="AY8" s="214" t="s">
        <v>1673</v>
      </c>
    </row>
    <row r="9" spans="1:55" x14ac:dyDescent="0.2">
      <c r="A9" s="429"/>
      <c r="B9" s="429"/>
      <c r="C9" s="68"/>
      <c r="D9" s="76"/>
      <c r="F9" s="77"/>
      <c r="G9" s="78"/>
      <c r="H9" s="32"/>
      <c r="I9" s="79"/>
      <c r="J9" s="79"/>
      <c r="L9" s="79"/>
      <c r="N9" s="80"/>
      <c r="O9" s="36"/>
      <c r="Q9" s="74" t="s">
        <v>355</v>
      </c>
      <c r="R9" s="32" t="s">
        <v>356</v>
      </c>
      <c r="S9" s="81"/>
      <c r="T9" s="81"/>
      <c r="U9" s="62"/>
      <c r="V9" s="63" t="s">
        <v>357</v>
      </c>
      <c r="W9" s="82" t="s">
        <v>358</v>
      </c>
      <c r="X9" s="82"/>
      <c r="Y9" s="82" t="s">
        <v>359</v>
      </c>
      <c r="Z9" s="82" t="s">
        <v>360</v>
      </c>
      <c r="AA9" s="82"/>
      <c r="AB9" s="82"/>
      <c r="AC9" s="66"/>
      <c r="AD9" s="181"/>
      <c r="AF9" s="58" t="s">
        <v>361</v>
      </c>
      <c r="AI9" s="212"/>
      <c r="AJ9" s="212"/>
      <c r="AK9" s="212"/>
      <c r="AL9" s="212"/>
      <c r="AM9" s="212"/>
      <c r="AN9" s="212"/>
      <c r="AO9" s="212"/>
      <c r="AP9" s="214"/>
      <c r="AQ9" s="214"/>
      <c r="AR9" s="214"/>
      <c r="AS9" s="214"/>
      <c r="AT9" s="214"/>
      <c r="AV9" s="214"/>
      <c r="AW9" s="162" t="s">
        <v>394</v>
      </c>
      <c r="AX9" s="162" t="s">
        <v>394</v>
      </c>
      <c r="AY9" s="162" t="s">
        <v>394</v>
      </c>
    </row>
    <row r="10" spans="1:55" x14ac:dyDescent="0.2">
      <c r="C10" s="17"/>
      <c r="D10" s="18"/>
      <c r="F10" s="77"/>
      <c r="G10" s="78"/>
      <c r="H10" s="32"/>
      <c r="I10" s="32"/>
      <c r="J10" s="32"/>
      <c r="L10" s="32"/>
      <c r="M10" s="32"/>
      <c r="N10" s="34"/>
      <c r="P10" s="184" t="s">
        <v>362</v>
      </c>
      <c r="Q10" s="74" t="s">
        <v>363</v>
      </c>
      <c r="R10" s="74" t="s">
        <v>364</v>
      </c>
      <c r="S10" s="74" t="s">
        <v>346</v>
      </c>
      <c r="T10" s="74" t="s">
        <v>365</v>
      </c>
      <c r="U10" s="32"/>
      <c r="V10" s="64" t="s">
        <v>366</v>
      </c>
      <c r="W10" s="82" t="s">
        <v>366</v>
      </c>
      <c r="X10" s="64"/>
      <c r="Y10" s="82" t="s">
        <v>367</v>
      </c>
      <c r="Z10" s="84" t="s">
        <v>368</v>
      </c>
      <c r="AA10" s="84"/>
      <c r="AB10" s="85" t="s">
        <v>369</v>
      </c>
      <c r="AD10" s="185" t="s">
        <v>362</v>
      </c>
      <c r="AF10" s="58" t="s">
        <v>370</v>
      </c>
      <c r="AG10" s="86" t="s">
        <v>362</v>
      </c>
      <c r="AI10" s="212" t="s">
        <v>399</v>
      </c>
      <c r="AJ10" s="212" t="s">
        <v>400</v>
      </c>
      <c r="AK10" s="212" t="s">
        <v>1121</v>
      </c>
      <c r="AL10" s="212"/>
      <c r="AM10" s="212"/>
      <c r="AN10" s="212" t="s">
        <v>83</v>
      </c>
      <c r="AO10" s="212"/>
      <c r="AP10" s="213">
        <v>800</v>
      </c>
      <c r="AQ10" s="213">
        <v>300</v>
      </c>
      <c r="AR10" s="213">
        <v>0</v>
      </c>
      <c r="AS10" s="213">
        <v>1090</v>
      </c>
      <c r="AT10" s="214" t="e">
        <f>AS10/VLOOKUP(AN10,$D$18:$G$436,4,FALSE)</f>
        <v>#N/A</v>
      </c>
      <c r="AV10" s="213">
        <v>930</v>
      </c>
      <c r="AW10" s="214" t="s">
        <v>1176</v>
      </c>
      <c r="AX10" s="214" t="s">
        <v>1123</v>
      </c>
      <c r="AY10" s="214" t="s">
        <v>1461</v>
      </c>
      <c r="BA10" s="429" t="e">
        <f>AY10/VLOOKUP(AN10,$D$18:$G$436,4,FALSE)</f>
        <v>#N/A</v>
      </c>
    </row>
    <row r="11" spans="1:55" x14ac:dyDescent="0.2">
      <c r="A11" s="429" t="s">
        <v>1836</v>
      </c>
      <c r="B11" s="429" t="s">
        <v>1837</v>
      </c>
      <c r="C11" s="68" t="s">
        <v>1915</v>
      </c>
      <c r="D11" s="18"/>
      <c r="F11" s="77" t="s">
        <v>1836</v>
      </c>
      <c r="G11" s="78" t="s">
        <v>1837</v>
      </c>
      <c r="H11" s="32" t="s">
        <v>1915</v>
      </c>
      <c r="I11" s="32"/>
      <c r="J11" s="32"/>
      <c r="K11" s="33" t="s">
        <v>1836</v>
      </c>
      <c r="L11" s="32" t="s">
        <v>1837</v>
      </c>
      <c r="M11" s="32" t="s">
        <v>1915</v>
      </c>
      <c r="N11" s="34"/>
      <c r="P11" s="186">
        <v>1000</v>
      </c>
      <c r="Q11" s="74" t="s">
        <v>372</v>
      </c>
      <c r="R11" s="74" t="s">
        <v>363</v>
      </c>
      <c r="S11" s="74" t="s">
        <v>373</v>
      </c>
      <c r="T11" s="88" t="s">
        <v>374</v>
      </c>
      <c r="U11" s="32"/>
      <c r="V11" s="64" t="s">
        <v>375</v>
      </c>
      <c r="W11" s="65" t="s">
        <v>376</v>
      </c>
      <c r="X11" s="82" t="s">
        <v>377</v>
      </c>
      <c r="Y11" s="82" t="s">
        <v>378</v>
      </c>
      <c r="Z11" s="64" t="s">
        <v>379</v>
      </c>
      <c r="AA11" s="64"/>
      <c r="AB11" s="85" t="s">
        <v>380</v>
      </c>
      <c r="AD11" s="186">
        <v>1000</v>
      </c>
      <c r="AF11" s="58" t="s">
        <v>381</v>
      </c>
      <c r="AG11" s="89">
        <v>1000</v>
      </c>
      <c r="AI11" s="212" t="s">
        <v>397</v>
      </c>
      <c r="AJ11" s="212" t="s">
        <v>398</v>
      </c>
      <c r="AK11" s="212" t="s">
        <v>1125</v>
      </c>
      <c r="AL11" s="212"/>
      <c r="AM11" s="212"/>
      <c r="AN11" s="212" t="s">
        <v>75</v>
      </c>
      <c r="AO11" s="212"/>
      <c r="AP11" s="213">
        <v>230</v>
      </c>
      <c r="AQ11" s="213">
        <v>0</v>
      </c>
      <c r="AR11" s="213">
        <v>0</v>
      </c>
      <c r="AS11" s="213">
        <v>230</v>
      </c>
      <c r="AT11" s="214" t="e">
        <f t="shared" ref="AT11:AT23" si="0">AS11/VLOOKUP(AN11,$D$18:$G$436,4,FALSE)</f>
        <v>#N/A</v>
      </c>
      <c r="AV11" s="213">
        <v>120</v>
      </c>
      <c r="AW11" s="214" t="s">
        <v>1123</v>
      </c>
      <c r="AX11" s="214" t="s">
        <v>1123</v>
      </c>
      <c r="AY11" s="214" t="s">
        <v>1178</v>
      </c>
      <c r="BA11" s="429" t="e">
        <f t="shared" ref="BA11:BA16" si="1">AY11/VLOOKUP(AN11,$D$18:$G$436,4,FALSE)</f>
        <v>#N/A</v>
      </c>
    </row>
    <row r="12" spans="1:55" x14ac:dyDescent="0.2">
      <c r="C12" s="18"/>
      <c r="D12" s="18"/>
      <c r="E12" s="90"/>
      <c r="F12" s="69"/>
      <c r="G12" s="51"/>
      <c r="H12" s="32"/>
      <c r="I12" s="32"/>
      <c r="J12" s="32"/>
      <c r="K12" s="64"/>
      <c r="L12" s="32"/>
      <c r="M12" s="32"/>
      <c r="N12" s="81" t="s">
        <v>374</v>
      </c>
      <c r="P12" s="187" t="s">
        <v>382</v>
      </c>
      <c r="Q12" s="74" t="s">
        <v>383</v>
      </c>
      <c r="R12" s="74" t="s">
        <v>384</v>
      </c>
      <c r="S12" s="74" t="s">
        <v>356</v>
      </c>
      <c r="T12" s="88" t="s">
        <v>385</v>
      </c>
      <c r="U12" s="32"/>
      <c r="V12" s="64" t="s">
        <v>386</v>
      </c>
      <c r="W12" s="65" t="s">
        <v>387</v>
      </c>
      <c r="X12" s="82" t="s">
        <v>388</v>
      </c>
      <c r="Y12" s="91" t="s">
        <v>389</v>
      </c>
      <c r="Z12" s="64" t="s">
        <v>390</v>
      </c>
      <c r="AA12" s="64"/>
      <c r="AB12" s="85" t="s">
        <v>391</v>
      </c>
      <c r="AD12" s="188" t="s">
        <v>382</v>
      </c>
      <c r="AF12" s="58" t="s">
        <v>1665</v>
      </c>
      <c r="AG12" s="89" t="s">
        <v>382</v>
      </c>
      <c r="AI12" s="212" t="s">
        <v>401</v>
      </c>
      <c r="AJ12" s="212" t="s">
        <v>402</v>
      </c>
      <c r="AK12" s="212" t="s">
        <v>1126</v>
      </c>
      <c r="AL12" s="212"/>
      <c r="AM12" s="212"/>
      <c r="AN12" s="212" t="s">
        <v>126</v>
      </c>
      <c r="AO12" s="212"/>
      <c r="AP12" s="213">
        <v>140</v>
      </c>
      <c r="AQ12" s="213">
        <v>90</v>
      </c>
      <c r="AR12" s="213">
        <v>0</v>
      </c>
      <c r="AS12" s="213">
        <v>230</v>
      </c>
      <c r="AT12" s="214" t="e">
        <f t="shared" si="0"/>
        <v>#N/A</v>
      </c>
      <c r="AV12" s="213">
        <v>140</v>
      </c>
      <c r="AW12" s="214" t="s">
        <v>1123</v>
      </c>
      <c r="AX12" s="214" t="s">
        <v>1123</v>
      </c>
      <c r="AY12" s="214" t="s">
        <v>1147</v>
      </c>
      <c r="BA12" s="429" t="e">
        <f t="shared" si="1"/>
        <v>#N/A</v>
      </c>
    </row>
    <row r="13" spans="1:55" x14ac:dyDescent="0.2">
      <c r="A13" s="76"/>
      <c r="B13" s="76"/>
      <c r="C13" s="68" t="s">
        <v>1839</v>
      </c>
      <c r="D13" s="68"/>
      <c r="E13" s="429"/>
      <c r="F13" s="32"/>
      <c r="G13" s="92"/>
      <c r="H13" s="55" t="s">
        <v>1839</v>
      </c>
      <c r="I13" s="55"/>
      <c r="J13" s="55"/>
      <c r="K13" s="55"/>
      <c r="L13" s="55"/>
      <c r="M13" s="55" t="s">
        <v>1839</v>
      </c>
      <c r="N13" s="55"/>
      <c r="O13" s="429"/>
      <c r="P13" s="179"/>
      <c r="Q13" s="429"/>
      <c r="R13" s="429"/>
      <c r="S13" s="429"/>
      <c r="T13" s="429"/>
      <c r="U13" s="429"/>
      <c r="V13" s="429"/>
      <c r="W13" s="429"/>
      <c r="X13" s="429"/>
      <c r="Y13" s="429"/>
      <c r="Z13" s="429"/>
      <c r="AA13" s="429"/>
      <c r="AB13" s="32"/>
      <c r="AC13" s="429"/>
      <c r="AD13" s="179"/>
      <c r="AE13" s="429"/>
      <c r="AF13" s="32"/>
      <c r="AG13" s="429"/>
      <c r="AH13" s="429"/>
      <c r="AI13" s="212" t="s">
        <v>403</v>
      </c>
      <c r="AJ13" s="212" t="s">
        <v>404</v>
      </c>
      <c r="AK13" s="212" t="s">
        <v>1128</v>
      </c>
      <c r="AL13" s="212"/>
      <c r="AM13" s="212"/>
      <c r="AN13" s="212" t="s">
        <v>169</v>
      </c>
      <c r="AO13" s="212"/>
      <c r="AP13" s="214" t="s">
        <v>551</v>
      </c>
      <c r="AQ13" s="214" t="s">
        <v>551</v>
      </c>
      <c r="AR13" s="214" t="s">
        <v>551</v>
      </c>
      <c r="AS13" s="214" t="s">
        <v>551</v>
      </c>
      <c r="AT13" s="214" t="e">
        <f t="shared" si="0"/>
        <v>#VALUE!</v>
      </c>
      <c r="AV13" s="214" t="s">
        <v>551</v>
      </c>
      <c r="AW13" s="214" t="s">
        <v>551</v>
      </c>
      <c r="AX13" s="214" t="s">
        <v>551</v>
      </c>
      <c r="AY13" s="214" t="s">
        <v>551</v>
      </c>
      <c r="BA13" s="429" t="e">
        <f t="shared" si="1"/>
        <v>#VALUE!</v>
      </c>
      <c r="BC13" s="94"/>
    </row>
    <row r="14" spans="1:55" x14ac:dyDescent="0.2">
      <c r="A14" s="95"/>
      <c r="B14" s="96"/>
      <c r="C14" s="97"/>
      <c r="D14" s="98"/>
      <c r="E14" s="99"/>
      <c r="F14" s="100"/>
      <c r="G14" s="189"/>
      <c r="H14" s="190"/>
      <c r="I14" s="190"/>
      <c r="J14" s="190"/>
      <c r="K14" s="190"/>
      <c r="L14" s="190"/>
      <c r="M14" s="190"/>
      <c r="N14" s="190">
        <v>44160</v>
      </c>
      <c r="O14" s="191"/>
      <c r="P14" s="191">
        <v>2.0321200128848189</v>
      </c>
      <c r="Q14" s="190">
        <v>7130</v>
      </c>
      <c r="R14" s="190">
        <v>20230</v>
      </c>
      <c r="S14" s="190">
        <v>30680</v>
      </c>
      <c r="T14" s="190">
        <v>102200</v>
      </c>
      <c r="U14" s="190"/>
      <c r="V14" s="190">
        <v>2750</v>
      </c>
      <c r="W14" s="190">
        <v>4250</v>
      </c>
      <c r="X14" s="190">
        <v>7490</v>
      </c>
      <c r="Y14" s="190">
        <v>26960</v>
      </c>
      <c r="Z14" s="190">
        <v>6790</v>
      </c>
      <c r="AA14" s="190"/>
      <c r="AB14" s="192">
        <v>48240</v>
      </c>
      <c r="AC14" s="190"/>
      <c r="AD14" s="193">
        <v>2.2199723884031295</v>
      </c>
      <c r="AE14" s="194"/>
      <c r="AF14" s="190">
        <v>4770</v>
      </c>
      <c r="AG14" s="106" t="e">
        <f>AF14/G14</f>
        <v>#DIV/0!</v>
      </c>
      <c r="AH14" s="106"/>
      <c r="AI14" s="212" t="s">
        <v>405</v>
      </c>
      <c r="AJ14" s="212" t="s">
        <v>406</v>
      </c>
      <c r="AK14" s="212" t="s">
        <v>1131</v>
      </c>
      <c r="AL14" s="212"/>
      <c r="AM14" s="212"/>
      <c r="AN14" s="212" t="s">
        <v>332</v>
      </c>
      <c r="AO14" s="212"/>
      <c r="AP14" s="213">
        <v>400</v>
      </c>
      <c r="AQ14" s="213">
        <v>80</v>
      </c>
      <c r="AR14" s="213">
        <v>0</v>
      </c>
      <c r="AS14" s="213">
        <v>480</v>
      </c>
      <c r="AT14" s="214" t="e">
        <f t="shared" si="0"/>
        <v>#N/A</v>
      </c>
      <c r="AV14" s="213">
        <v>520</v>
      </c>
      <c r="AW14" s="214" t="s">
        <v>1199</v>
      </c>
      <c r="AX14" s="214" t="s">
        <v>1123</v>
      </c>
      <c r="AY14" s="214" t="s">
        <v>1674</v>
      </c>
      <c r="BA14" s="429" t="e">
        <f t="shared" si="1"/>
        <v>#N/A</v>
      </c>
      <c r="BC14" s="106" t="s">
        <v>394</v>
      </c>
    </row>
    <row r="15" spans="1:55" x14ac:dyDescent="0.2">
      <c r="A15" s="95" t="s">
        <v>1840</v>
      </c>
      <c r="B15" s="107" t="s">
        <v>1841</v>
      </c>
      <c r="C15" s="97">
        <v>104977</v>
      </c>
      <c r="D15" s="98"/>
      <c r="E15" s="99"/>
      <c r="F15" s="100" t="s">
        <v>1840</v>
      </c>
      <c r="G15" s="108" t="s">
        <v>1841</v>
      </c>
      <c r="H15" s="108">
        <v>37668</v>
      </c>
      <c r="I15" s="108"/>
      <c r="J15" s="108"/>
      <c r="K15" s="108" t="s">
        <v>1840</v>
      </c>
      <c r="L15" s="108" t="s">
        <v>1841</v>
      </c>
      <c r="M15" s="108">
        <v>67303</v>
      </c>
      <c r="N15" s="108"/>
      <c r="O15" s="195"/>
      <c r="P15" s="195" t="s">
        <v>394</v>
      </c>
      <c r="Q15" s="108"/>
      <c r="R15" s="108"/>
      <c r="S15" s="108"/>
      <c r="T15" s="108"/>
      <c r="U15" s="108"/>
      <c r="V15" s="108"/>
      <c r="W15" s="108"/>
      <c r="X15" s="108"/>
      <c r="Y15" s="108"/>
      <c r="Z15" s="108"/>
      <c r="AA15" s="108"/>
      <c r="AB15" s="108"/>
      <c r="AC15" s="108"/>
      <c r="AD15" s="195"/>
      <c r="AE15" s="108"/>
      <c r="AF15" s="108"/>
      <c r="AG15" s="106"/>
      <c r="AH15" s="106"/>
      <c r="AI15" s="212" t="s">
        <v>407</v>
      </c>
      <c r="AJ15" s="212" t="s">
        <v>408</v>
      </c>
      <c r="AK15" s="212" t="s">
        <v>1134</v>
      </c>
      <c r="AL15" s="212"/>
      <c r="AM15" s="212"/>
      <c r="AN15" s="212" t="s">
        <v>205</v>
      </c>
      <c r="AO15" s="212"/>
      <c r="AP15" s="213">
        <v>110</v>
      </c>
      <c r="AQ15" s="213">
        <v>100</v>
      </c>
      <c r="AR15" s="213">
        <v>0</v>
      </c>
      <c r="AS15" s="213">
        <v>210</v>
      </c>
      <c r="AT15" s="214" t="e">
        <f t="shared" si="0"/>
        <v>#N/A</v>
      </c>
      <c r="AV15" s="213">
        <v>150</v>
      </c>
      <c r="AW15" s="214" t="s">
        <v>1280</v>
      </c>
      <c r="AX15" s="214" t="s">
        <v>1123</v>
      </c>
      <c r="AY15" s="214" t="s">
        <v>1207</v>
      </c>
      <c r="BA15" s="429" t="e">
        <f t="shared" si="1"/>
        <v>#N/A</v>
      </c>
      <c r="BC15" s="106"/>
    </row>
    <row r="16" spans="1:55" x14ac:dyDescent="0.2">
      <c r="A16" s="95"/>
      <c r="B16" s="96"/>
      <c r="C16" s="97"/>
      <c r="D16" s="98"/>
      <c r="E16" s="99"/>
      <c r="F16" s="100"/>
      <c r="G16" s="196"/>
      <c r="H16" s="190"/>
      <c r="I16" s="190"/>
      <c r="J16" s="190"/>
      <c r="K16" s="190"/>
      <c r="L16" s="190"/>
      <c r="M16" s="190"/>
      <c r="N16" s="190">
        <v>1860</v>
      </c>
      <c r="O16" s="193"/>
      <c r="P16" s="193">
        <v>1.6726618705035972</v>
      </c>
      <c r="Q16" s="190">
        <v>230</v>
      </c>
      <c r="R16" s="190">
        <v>1090</v>
      </c>
      <c r="S16" s="190">
        <v>1150</v>
      </c>
      <c r="T16" s="190">
        <v>4340</v>
      </c>
      <c r="U16" s="190"/>
      <c r="V16" s="190">
        <v>60</v>
      </c>
      <c r="W16" s="190">
        <v>20</v>
      </c>
      <c r="X16" s="190">
        <v>130</v>
      </c>
      <c r="Y16" s="190">
        <v>10</v>
      </c>
      <c r="Z16" s="190">
        <v>0</v>
      </c>
      <c r="AA16" s="190"/>
      <c r="AB16" s="192">
        <v>220</v>
      </c>
      <c r="AC16" s="190"/>
      <c r="AD16" s="193">
        <v>0.19784172661870503</v>
      </c>
      <c r="AE16" s="194"/>
      <c r="AF16" s="190">
        <v>320</v>
      </c>
      <c r="AG16" s="106" t="e">
        <f>AF16/G16</f>
        <v>#DIV/0!</v>
      </c>
      <c r="AH16" s="106"/>
      <c r="AI16" s="212" t="s">
        <v>409</v>
      </c>
      <c r="AJ16" s="212" t="s">
        <v>410</v>
      </c>
      <c r="AK16" s="212" t="s">
        <v>1137</v>
      </c>
      <c r="AL16" s="212"/>
      <c r="AM16" s="212"/>
      <c r="AN16" s="212" t="s">
        <v>257</v>
      </c>
      <c r="AO16" s="212"/>
      <c r="AP16" s="213">
        <v>470</v>
      </c>
      <c r="AQ16" s="213">
        <v>30</v>
      </c>
      <c r="AR16" s="213">
        <v>0</v>
      </c>
      <c r="AS16" s="213">
        <v>500</v>
      </c>
      <c r="AT16" s="214" t="e">
        <f t="shared" si="0"/>
        <v>#N/A</v>
      </c>
      <c r="AV16" s="213">
        <v>540</v>
      </c>
      <c r="AW16" s="214" t="s">
        <v>1153</v>
      </c>
      <c r="AX16" s="214" t="s">
        <v>1123</v>
      </c>
      <c r="AY16" s="214" t="s">
        <v>1362</v>
      </c>
      <c r="BA16" s="429" t="e">
        <f t="shared" si="1"/>
        <v>#N/A</v>
      </c>
      <c r="BC16" s="106" t="s">
        <v>394</v>
      </c>
    </row>
    <row r="17" spans="1:55" x14ac:dyDescent="0.2">
      <c r="A17" s="113" t="s">
        <v>1842</v>
      </c>
      <c r="B17" s="76" t="s">
        <v>393</v>
      </c>
      <c r="C17" s="98">
        <v>102000</v>
      </c>
      <c r="D17" s="98"/>
      <c r="E17" s="99"/>
      <c r="F17" s="100" t="s">
        <v>1842</v>
      </c>
      <c r="G17" s="108" t="s">
        <v>393</v>
      </c>
      <c r="H17" s="109">
        <v>36926</v>
      </c>
      <c r="I17" s="109"/>
      <c r="J17" s="109"/>
      <c r="K17" s="109" t="s">
        <v>1842</v>
      </c>
      <c r="L17" s="109" t="s">
        <v>393</v>
      </c>
      <c r="M17" s="109">
        <v>65067</v>
      </c>
      <c r="N17" s="109" t="s">
        <v>394</v>
      </c>
      <c r="O17" s="195"/>
      <c r="P17" s="195" t="s">
        <v>394</v>
      </c>
      <c r="Q17" s="109" t="s">
        <v>394</v>
      </c>
      <c r="R17" s="109" t="s">
        <v>394</v>
      </c>
      <c r="S17" s="109" t="s">
        <v>394</v>
      </c>
      <c r="T17" s="109" t="s">
        <v>394</v>
      </c>
      <c r="U17" s="109"/>
      <c r="V17" s="109" t="s">
        <v>394</v>
      </c>
      <c r="W17" s="109" t="s">
        <v>394</v>
      </c>
      <c r="X17" s="109" t="s">
        <v>394</v>
      </c>
      <c r="Y17" s="109" t="s">
        <v>394</v>
      </c>
      <c r="Z17" s="109" t="s">
        <v>394</v>
      </c>
      <c r="AA17" s="109"/>
      <c r="AB17" s="112" t="s">
        <v>394</v>
      </c>
      <c r="AC17" s="109"/>
      <c r="AD17" s="195" t="s">
        <v>394</v>
      </c>
      <c r="AE17" s="109"/>
      <c r="AF17" s="109" t="s">
        <v>394</v>
      </c>
      <c r="AG17" s="106"/>
      <c r="AH17" s="106"/>
      <c r="AI17" s="212"/>
      <c r="AJ17" s="212"/>
      <c r="AK17" s="212"/>
      <c r="AL17" s="212"/>
      <c r="AM17" s="212"/>
      <c r="AN17" s="212"/>
      <c r="AO17" s="212"/>
      <c r="AP17" s="214"/>
      <c r="AQ17" s="214"/>
      <c r="AR17" s="214"/>
      <c r="AS17" s="214"/>
      <c r="AT17" s="214"/>
      <c r="AV17" s="214"/>
      <c r="AW17" s="162" t="s">
        <v>394</v>
      </c>
      <c r="AX17" s="162" t="s">
        <v>394</v>
      </c>
      <c r="AY17" s="162" t="s">
        <v>394</v>
      </c>
      <c r="BC17" s="106" t="s">
        <v>394</v>
      </c>
    </row>
    <row r="18" spans="1:55" x14ac:dyDescent="0.2">
      <c r="A18" s="114"/>
      <c r="B18" s="76"/>
      <c r="C18" s="98"/>
      <c r="D18" s="97"/>
      <c r="E18" s="99"/>
      <c r="F18" s="100"/>
      <c r="G18" s="143"/>
      <c r="H18" s="197"/>
      <c r="I18" s="197"/>
      <c r="J18" s="197"/>
      <c r="K18" s="197"/>
      <c r="L18" s="197"/>
      <c r="M18" s="197"/>
      <c r="N18" s="197">
        <v>14</v>
      </c>
      <c r="O18" s="195"/>
      <c r="P18" s="195">
        <v>0.31818181818181818</v>
      </c>
      <c r="Q18" s="197">
        <v>14</v>
      </c>
      <c r="R18" s="197">
        <v>2</v>
      </c>
      <c r="S18" s="197">
        <v>5</v>
      </c>
      <c r="T18" s="197">
        <v>35</v>
      </c>
      <c r="U18" s="197"/>
      <c r="V18" s="197">
        <v>3</v>
      </c>
      <c r="W18" s="197">
        <v>0</v>
      </c>
      <c r="X18" s="197">
        <v>1</v>
      </c>
      <c r="Y18" s="197">
        <v>0</v>
      </c>
      <c r="Z18" s="197">
        <v>0</v>
      </c>
      <c r="AA18" s="197"/>
      <c r="AB18" s="100">
        <v>4</v>
      </c>
      <c r="AC18" s="197"/>
      <c r="AD18" s="195">
        <v>9.0909090909090912E-2</v>
      </c>
      <c r="AE18" s="197"/>
      <c r="AF18" s="197">
        <v>6</v>
      </c>
      <c r="AG18" s="106" t="e">
        <f t="shared" ref="AG18:AG24" si="2">AF18/G18</f>
        <v>#DIV/0!</v>
      </c>
      <c r="AH18" s="106"/>
      <c r="AI18" s="212"/>
      <c r="AJ18" s="212" t="s">
        <v>1140</v>
      </c>
      <c r="AK18" s="212" t="s">
        <v>1141</v>
      </c>
      <c r="AL18" s="212"/>
      <c r="AM18" s="212" t="s">
        <v>412</v>
      </c>
      <c r="AN18" s="212" t="s">
        <v>412</v>
      </c>
      <c r="AO18" s="212"/>
      <c r="AP18" s="213">
        <v>1130</v>
      </c>
      <c r="AQ18" s="213">
        <v>480</v>
      </c>
      <c r="AR18" s="213">
        <v>160</v>
      </c>
      <c r="AS18" s="213">
        <v>1770</v>
      </c>
      <c r="AT18" s="214" t="e">
        <f t="shared" si="0"/>
        <v>#N/A</v>
      </c>
      <c r="AV18" s="213">
        <v>1090</v>
      </c>
      <c r="AW18" s="214" t="s">
        <v>1424</v>
      </c>
      <c r="AX18" s="214" t="s">
        <v>1153</v>
      </c>
      <c r="AY18" s="214" t="s">
        <v>1675</v>
      </c>
      <c r="BA18" s="429" t="e">
        <f t="shared" ref="BA18:BA23" si="3">AY18/VLOOKUP(AN18,$D$18:$G$436,4,FALSE)</f>
        <v>#N/A</v>
      </c>
      <c r="BC18" s="106" t="s">
        <v>394</v>
      </c>
    </row>
    <row r="19" spans="1:55" x14ac:dyDescent="0.2">
      <c r="A19" s="76" t="s">
        <v>1116</v>
      </c>
      <c r="B19" s="76" t="s">
        <v>396</v>
      </c>
      <c r="C19" s="98" t="e">
        <v>#N/A</v>
      </c>
      <c r="D19" s="97"/>
      <c r="E19" s="99"/>
      <c r="F19" s="100" t="s">
        <v>1116</v>
      </c>
      <c r="G19" s="143" t="s">
        <v>396</v>
      </c>
      <c r="H19" s="197" t="e">
        <v>#N/A</v>
      </c>
      <c r="I19" s="197"/>
      <c r="J19" s="197"/>
      <c r="K19" s="197" t="s">
        <v>1116</v>
      </c>
      <c r="L19" s="197" t="s">
        <v>396</v>
      </c>
      <c r="M19" s="197" t="e">
        <v>#N/A</v>
      </c>
      <c r="N19" s="197">
        <v>381</v>
      </c>
      <c r="O19" s="195"/>
      <c r="P19" s="195">
        <v>1.7638888888888888</v>
      </c>
      <c r="Q19" s="197">
        <v>62</v>
      </c>
      <c r="R19" s="197">
        <v>224</v>
      </c>
      <c r="S19" s="197">
        <v>244</v>
      </c>
      <c r="T19" s="197">
        <v>911</v>
      </c>
      <c r="U19" s="197"/>
      <c r="V19" s="197">
        <v>4</v>
      </c>
      <c r="W19" s="197">
        <v>5</v>
      </c>
      <c r="X19" s="197">
        <v>21</v>
      </c>
      <c r="Y19" s="197">
        <v>0</v>
      </c>
      <c r="Z19" s="197">
        <v>0</v>
      </c>
      <c r="AA19" s="197"/>
      <c r="AB19" s="100">
        <v>30</v>
      </c>
      <c r="AC19" s="197"/>
      <c r="AD19" s="195">
        <v>0.1388888888888889</v>
      </c>
      <c r="AE19" s="197"/>
      <c r="AF19" s="197">
        <v>80</v>
      </c>
      <c r="AG19" s="106" t="e">
        <f t="shared" si="2"/>
        <v>#VALUE!</v>
      </c>
      <c r="AH19" s="106"/>
      <c r="AI19" s="212" t="s">
        <v>413</v>
      </c>
      <c r="AJ19" s="212" t="s">
        <v>414</v>
      </c>
      <c r="AK19" s="212" t="s">
        <v>1144</v>
      </c>
      <c r="AL19" s="212"/>
      <c r="AM19" s="212"/>
      <c r="AN19" s="212" t="s">
        <v>108</v>
      </c>
      <c r="AO19" s="212"/>
      <c r="AP19" s="213">
        <v>250</v>
      </c>
      <c r="AQ19" s="213">
        <v>90</v>
      </c>
      <c r="AR19" s="213">
        <v>0</v>
      </c>
      <c r="AS19" s="213">
        <v>340</v>
      </c>
      <c r="AT19" s="214" t="e">
        <f t="shared" si="0"/>
        <v>#N/A</v>
      </c>
      <c r="AV19" s="213">
        <v>200</v>
      </c>
      <c r="AW19" s="214" t="s">
        <v>1142</v>
      </c>
      <c r="AX19" s="214" t="s">
        <v>1123</v>
      </c>
      <c r="AY19" s="214" t="s">
        <v>1224</v>
      </c>
      <c r="BA19" s="429" t="e">
        <f t="shared" si="3"/>
        <v>#N/A</v>
      </c>
      <c r="BC19" s="106" t="s">
        <v>394</v>
      </c>
    </row>
    <row r="20" spans="1:55" x14ac:dyDescent="0.2">
      <c r="A20" s="114" t="s">
        <v>1121</v>
      </c>
      <c r="B20" s="76" t="s">
        <v>83</v>
      </c>
      <c r="C20" s="98">
        <v>4.5140942243248569E-4</v>
      </c>
      <c r="D20" s="97"/>
      <c r="E20" s="99"/>
      <c r="F20" s="100" t="s">
        <v>1121</v>
      </c>
      <c r="G20" s="143" t="s">
        <v>83</v>
      </c>
      <c r="H20" s="197">
        <v>1.0841711019120836E-4</v>
      </c>
      <c r="I20" s="197"/>
      <c r="J20" s="197"/>
      <c r="K20" s="197" t="s">
        <v>1121</v>
      </c>
      <c r="L20" s="197" t="s">
        <v>83</v>
      </c>
      <c r="M20" s="197">
        <v>3.4496353242657207E-4</v>
      </c>
      <c r="N20" s="197">
        <v>15</v>
      </c>
      <c r="O20" s="195"/>
      <c r="P20" s="195">
        <v>0.38461538461538464</v>
      </c>
      <c r="Q20" s="197">
        <v>0</v>
      </c>
      <c r="R20" s="197">
        <v>12</v>
      </c>
      <c r="S20" s="197">
        <v>2</v>
      </c>
      <c r="T20" s="197">
        <v>29</v>
      </c>
      <c r="U20" s="197"/>
      <c r="V20" s="197">
        <v>2</v>
      </c>
      <c r="W20" s="197">
        <v>0</v>
      </c>
      <c r="X20" s="197">
        <v>0</v>
      </c>
      <c r="Y20" s="197">
        <v>0</v>
      </c>
      <c r="Z20" s="197">
        <v>0</v>
      </c>
      <c r="AA20" s="197"/>
      <c r="AB20" s="100">
        <v>2</v>
      </c>
      <c r="AC20" s="197"/>
      <c r="AD20" s="195">
        <v>5.128205128205128E-2</v>
      </c>
      <c r="AE20" s="197"/>
      <c r="AF20" s="197">
        <v>5</v>
      </c>
      <c r="AG20" s="106" t="e">
        <f t="shared" si="2"/>
        <v>#VALUE!</v>
      </c>
      <c r="AH20" s="106"/>
      <c r="AI20" s="212" t="s">
        <v>415</v>
      </c>
      <c r="AJ20" s="212" t="s">
        <v>416</v>
      </c>
      <c r="AK20" s="212" t="s">
        <v>1146</v>
      </c>
      <c r="AL20" s="212"/>
      <c r="AM20" s="212"/>
      <c r="AN20" s="212" t="s">
        <v>174</v>
      </c>
      <c r="AO20" s="212"/>
      <c r="AP20" s="213">
        <v>240</v>
      </c>
      <c r="AQ20" s="213">
        <v>60</v>
      </c>
      <c r="AR20" s="213">
        <v>70</v>
      </c>
      <c r="AS20" s="213">
        <v>380</v>
      </c>
      <c r="AT20" s="214" t="e">
        <f t="shared" si="0"/>
        <v>#N/A</v>
      </c>
      <c r="AV20" s="213">
        <v>180</v>
      </c>
      <c r="AW20" s="214" t="s">
        <v>1135</v>
      </c>
      <c r="AX20" s="214" t="s">
        <v>1123</v>
      </c>
      <c r="AY20" s="214" t="s">
        <v>1207</v>
      </c>
      <c r="BA20" s="429" t="e">
        <f t="shared" si="3"/>
        <v>#N/A</v>
      </c>
      <c r="BC20" s="106" t="s">
        <v>394</v>
      </c>
    </row>
    <row r="21" spans="1:55" x14ac:dyDescent="0.2">
      <c r="A21" s="114" t="s">
        <v>1125</v>
      </c>
      <c r="B21" s="76" t="s">
        <v>75</v>
      </c>
      <c r="C21" s="98">
        <v>2.3946360153256704E-4</v>
      </c>
      <c r="D21" s="97"/>
      <c r="E21" s="99"/>
      <c r="F21" s="100" t="s">
        <v>1125</v>
      </c>
      <c r="G21" s="143" t="s">
        <v>75</v>
      </c>
      <c r="H21" s="197">
        <v>2.0114942528735632E-4</v>
      </c>
      <c r="I21" s="197"/>
      <c r="J21" s="197"/>
      <c r="K21" s="197" t="s">
        <v>1125</v>
      </c>
      <c r="L21" s="197" t="s">
        <v>75</v>
      </c>
      <c r="M21" s="197">
        <v>2.8735632183908045E-5</v>
      </c>
      <c r="N21" s="197">
        <v>79</v>
      </c>
      <c r="O21" s="195"/>
      <c r="P21" s="195">
        <v>1.3620689655172413</v>
      </c>
      <c r="Q21" s="197">
        <v>11</v>
      </c>
      <c r="R21" s="197">
        <v>8</v>
      </c>
      <c r="S21" s="197">
        <v>65</v>
      </c>
      <c r="T21" s="197">
        <v>163</v>
      </c>
      <c r="U21" s="197"/>
      <c r="V21" s="197">
        <v>7</v>
      </c>
      <c r="W21" s="197">
        <v>1</v>
      </c>
      <c r="X21" s="197">
        <v>0</v>
      </c>
      <c r="Y21" s="197">
        <v>8</v>
      </c>
      <c r="Z21" s="197">
        <v>1</v>
      </c>
      <c r="AA21" s="197"/>
      <c r="AB21" s="100">
        <v>17</v>
      </c>
      <c r="AC21" s="197"/>
      <c r="AD21" s="195">
        <v>0.29310344827586204</v>
      </c>
      <c r="AE21" s="197"/>
      <c r="AF21" s="197">
        <v>40</v>
      </c>
      <c r="AG21" s="106" t="e">
        <f t="shared" si="2"/>
        <v>#VALUE!</v>
      </c>
      <c r="AH21" s="106"/>
      <c r="AI21" s="212" t="s">
        <v>417</v>
      </c>
      <c r="AJ21" s="212" t="s">
        <v>418</v>
      </c>
      <c r="AK21" s="212" t="s">
        <v>1148</v>
      </c>
      <c r="AL21" s="212"/>
      <c r="AM21" s="212"/>
      <c r="AN21" s="212" t="s">
        <v>186</v>
      </c>
      <c r="AO21" s="212"/>
      <c r="AP21" s="213">
        <v>230</v>
      </c>
      <c r="AQ21" s="213">
        <v>0</v>
      </c>
      <c r="AR21" s="213">
        <v>50</v>
      </c>
      <c r="AS21" s="213">
        <v>270</v>
      </c>
      <c r="AT21" s="214" t="e">
        <f t="shared" si="0"/>
        <v>#N/A</v>
      </c>
      <c r="AV21" s="213">
        <v>200</v>
      </c>
      <c r="AW21" s="214" t="s">
        <v>1119</v>
      </c>
      <c r="AX21" s="214" t="s">
        <v>1119</v>
      </c>
      <c r="AY21" s="214" t="s">
        <v>1286</v>
      </c>
      <c r="BA21" s="429" t="e">
        <f t="shared" si="3"/>
        <v>#N/A</v>
      </c>
      <c r="BC21" s="106" t="s">
        <v>394</v>
      </c>
    </row>
    <row r="22" spans="1:55" x14ac:dyDescent="0.2">
      <c r="A22" s="76" t="s">
        <v>1126</v>
      </c>
      <c r="B22" s="76" t="s">
        <v>126</v>
      </c>
      <c r="C22" s="98">
        <v>1.2021857923497268E-4</v>
      </c>
      <c r="D22" s="97"/>
      <c r="E22" s="99"/>
      <c r="F22" s="100" t="s">
        <v>1126</v>
      </c>
      <c r="G22" s="143" t="s">
        <v>126</v>
      </c>
      <c r="H22" s="197">
        <v>9.8360655737704913E-5</v>
      </c>
      <c r="I22" s="197"/>
      <c r="J22" s="197"/>
      <c r="K22" s="197" t="s">
        <v>1126</v>
      </c>
      <c r="L22" s="197" t="s">
        <v>126</v>
      </c>
      <c r="M22" s="197">
        <v>2.185792349726776E-5</v>
      </c>
      <c r="N22" s="197">
        <v>189</v>
      </c>
      <c r="O22" s="195"/>
      <c r="P22" s="195">
        <v>1.3897058823529411</v>
      </c>
      <c r="Q22" s="197">
        <v>29</v>
      </c>
      <c r="R22" s="197">
        <v>84</v>
      </c>
      <c r="S22" s="197">
        <v>122</v>
      </c>
      <c r="T22" s="197">
        <v>424</v>
      </c>
      <c r="U22" s="197"/>
      <c r="V22" s="197">
        <v>0</v>
      </c>
      <c r="W22" s="197">
        <v>8</v>
      </c>
      <c r="X22" s="197">
        <v>5</v>
      </c>
      <c r="Y22" s="197">
        <v>0</v>
      </c>
      <c r="Z22" s="197">
        <v>0</v>
      </c>
      <c r="AA22" s="197"/>
      <c r="AB22" s="100">
        <v>13</v>
      </c>
      <c r="AC22" s="197"/>
      <c r="AD22" s="195">
        <v>9.5588235294117641E-2</v>
      </c>
      <c r="AE22" s="197"/>
      <c r="AF22" s="197">
        <v>1</v>
      </c>
      <c r="AG22" s="106" t="e">
        <f t="shared" si="2"/>
        <v>#VALUE!</v>
      </c>
      <c r="AH22" s="106"/>
      <c r="AI22" s="212" t="s">
        <v>419</v>
      </c>
      <c r="AJ22" s="212" t="s">
        <v>420</v>
      </c>
      <c r="AK22" s="212" t="s">
        <v>1150</v>
      </c>
      <c r="AL22" s="212"/>
      <c r="AM22" s="212"/>
      <c r="AN22" s="212" t="s">
        <v>247</v>
      </c>
      <c r="AO22" s="212"/>
      <c r="AP22" s="213">
        <v>110</v>
      </c>
      <c r="AQ22" s="213">
        <v>90</v>
      </c>
      <c r="AR22" s="213">
        <v>40</v>
      </c>
      <c r="AS22" s="213">
        <v>240</v>
      </c>
      <c r="AT22" s="214" t="e">
        <f t="shared" si="0"/>
        <v>#N/A</v>
      </c>
      <c r="AV22" s="213">
        <v>110</v>
      </c>
      <c r="AW22" s="214" t="s">
        <v>1163</v>
      </c>
      <c r="AX22" s="214" t="s">
        <v>1119</v>
      </c>
      <c r="AY22" s="214" t="s">
        <v>1129</v>
      </c>
      <c r="BA22" s="429" t="e">
        <f t="shared" si="3"/>
        <v>#N/A</v>
      </c>
      <c r="BC22" s="106" t="s">
        <v>394</v>
      </c>
    </row>
    <row r="23" spans="1:55" x14ac:dyDescent="0.2">
      <c r="A23" s="114" t="s">
        <v>1128</v>
      </c>
      <c r="B23" s="76" t="s">
        <v>169</v>
      </c>
      <c r="C23" s="98">
        <v>2.9424617625637291E-3</v>
      </c>
      <c r="D23" s="97"/>
      <c r="E23" s="99"/>
      <c r="F23" s="100" t="s">
        <v>1128</v>
      </c>
      <c r="G23" s="143" t="s">
        <v>169</v>
      </c>
      <c r="H23" s="197">
        <v>2.7676620538965766E-4</v>
      </c>
      <c r="I23" s="197"/>
      <c r="J23" s="197"/>
      <c r="K23" s="197" t="s">
        <v>1128</v>
      </c>
      <c r="L23" s="197" t="s">
        <v>169</v>
      </c>
      <c r="M23" s="197">
        <v>2.6656955571740712E-3</v>
      </c>
      <c r="N23" s="197">
        <v>11</v>
      </c>
      <c r="O23" s="195"/>
      <c r="P23" s="195">
        <v>0.18965517241379309</v>
      </c>
      <c r="Q23" s="197">
        <v>8</v>
      </c>
      <c r="R23" s="197">
        <v>4</v>
      </c>
      <c r="S23" s="197">
        <v>12</v>
      </c>
      <c r="T23" s="197">
        <v>35</v>
      </c>
      <c r="U23" s="197"/>
      <c r="V23" s="197">
        <v>4</v>
      </c>
      <c r="W23" s="197">
        <v>1</v>
      </c>
      <c r="X23" s="197">
        <v>8</v>
      </c>
      <c r="Y23" s="197">
        <v>1</v>
      </c>
      <c r="Z23" s="197">
        <v>0</v>
      </c>
      <c r="AA23" s="197"/>
      <c r="AB23" s="100">
        <v>14</v>
      </c>
      <c r="AC23" s="197"/>
      <c r="AD23" s="195">
        <v>0.2413793103448276</v>
      </c>
      <c r="AE23" s="197"/>
      <c r="AF23" s="197">
        <v>2</v>
      </c>
      <c r="AG23" s="106" t="e">
        <f t="shared" si="2"/>
        <v>#VALUE!</v>
      </c>
      <c r="AH23" s="106"/>
      <c r="AI23" s="212" t="s">
        <v>421</v>
      </c>
      <c r="AJ23" s="212" t="s">
        <v>422</v>
      </c>
      <c r="AK23" s="212" t="s">
        <v>1152</v>
      </c>
      <c r="AL23" s="212"/>
      <c r="AM23" s="212"/>
      <c r="AN23" s="212" t="s">
        <v>262</v>
      </c>
      <c r="AO23" s="212"/>
      <c r="AP23" s="213">
        <v>300</v>
      </c>
      <c r="AQ23" s="213">
        <v>240</v>
      </c>
      <c r="AR23" s="213">
        <v>0</v>
      </c>
      <c r="AS23" s="213">
        <v>540</v>
      </c>
      <c r="AT23" s="214" t="e">
        <f t="shared" si="0"/>
        <v>#N/A</v>
      </c>
      <c r="AV23" s="213">
        <v>400</v>
      </c>
      <c r="AW23" s="214" t="s">
        <v>1234</v>
      </c>
      <c r="AX23" s="214" t="s">
        <v>1123</v>
      </c>
      <c r="AY23" s="214" t="s">
        <v>1406</v>
      </c>
      <c r="BA23" s="429" t="e">
        <f t="shared" si="3"/>
        <v>#N/A</v>
      </c>
      <c r="BC23" s="106" t="s">
        <v>394</v>
      </c>
    </row>
    <row r="24" spans="1:55" x14ac:dyDescent="0.2">
      <c r="A24" s="114" t="s">
        <v>1131</v>
      </c>
      <c r="B24" s="76" t="s">
        <v>332</v>
      </c>
      <c r="C24" s="98">
        <v>1.1446740858505564E-4</v>
      </c>
      <c r="D24" s="97"/>
      <c r="E24" s="99"/>
      <c r="F24" s="100" t="s">
        <v>1131</v>
      </c>
      <c r="G24" s="143" t="s">
        <v>332</v>
      </c>
      <c r="H24" s="197">
        <v>8.5850556438791731E-5</v>
      </c>
      <c r="I24" s="197"/>
      <c r="J24" s="197"/>
      <c r="K24" s="197" t="s">
        <v>1131</v>
      </c>
      <c r="L24" s="197" t="s">
        <v>332</v>
      </c>
      <c r="M24" s="197">
        <v>2.861685214626391E-5</v>
      </c>
      <c r="N24" s="197">
        <v>66</v>
      </c>
      <c r="O24" s="195"/>
      <c r="P24" s="195">
        <v>0.83544303797468356</v>
      </c>
      <c r="Q24" s="197">
        <v>4</v>
      </c>
      <c r="R24" s="197">
        <v>60</v>
      </c>
      <c r="S24" s="197">
        <v>59</v>
      </c>
      <c r="T24" s="197">
        <v>189</v>
      </c>
      <c r="U24" s="197"/>
      <c r="V24" s="197">
        <v>11</v>
      </c>
      <c r="W24" s="197">
        <v>0</v>
      </c>
      <c r="X24" s="197">
        <v>16</v>
      </c>
      <c r="Y24" s="197">
        <v>0</v>
      </c>
      <c r="Z24" s="197">
        <v>0</v>
      </c>
      <c r="AA24" s="197"/>
      <c r="AB24" s="100">
        <v>27</v>
      </c>
      <c r="AC24" s="197"/>
      <c r="AD24" s="195">
        <v>0.34177215189873417</v>
      </c>
      <c r="AE24" s="197"/>
      <c r="AF24" s="197">
        <v>21</v>
      </c>
      <c r="AG24" s="106" t="e">
        <f t="shared" si="2"/>
        <v>#VALUE!</v>
      </c>
      <c r="AH24" s="106"/>
      <c r="AI24" s="212"/>
      <c r="AJ24" s="212"/>
      <c r="AK24" s="212"/>
      <c r="AL24" s="212"/>
      <c r="AM24" s="212"/>
      <c r="AN24" s="212"/>
      <c r="AO24" s="212"/>
      <c r="AP24" s="214"/>
      <c r="AQ24" s="214"/>
      <c r="AR24" s="214"/>
      <c r="AS24" s="214"/>
      <c r="AT24" s="214"/>
      <c r="AV24" s="214"/>
      <c r="AW24" s="162" t="s">
        <v>394</v>
      </c>
      <c r="AX24" s="162" t="s">
        <v>394</v>
      </c>
      <c r="AY24" s="162" t="s">
        <v>394</v>
      </c>
      <c r="BC24" s="106" t="s">
        <v>394</v>
      </c>
    </row>
    <row r="25" spans="1:55" x14ac:dyDescent="0.2">
      <c r="A25" s="113" t="s">
        <v>1134</v>
      </c>
      <c r="B25" s="76" t="s">
        <v>205</v>
      </c>
      <c r="C25" s="98">
        <v>1.6188373804267844E-4</v>
      </c>
      <c r="D25" s="98"/>
      <c r="E25" s="99"/>
      <c r="F25" s="100" t="s">
        <v>1134</v>
      </c>
      <c r="G25" s="143" t="s">
        <v>205</v>
      </c>
      <c r="H25" s="197">
        <v>1.177336276674025E-4</v>
      </c>
      <c r="I25" s="197"/>
      <c r="J25" s="197"/>
      <c r="K25" s="197" t="s">
        <v>1134</v>
      </c>
      <c r="L25" s="197" t="s">
        <v>205</v>
      </c>
      <c r="M25" s="197">
        <v>4.4150110375275938E-5</v>
      </c>
      <c r="N25" s="197" t="s">
        <v>394</v>
      </c>
      <c r="O25" s="195"/>
      <c r="P25" s="195" t="s">
        <v>394</v>
      </c>
      <c r="Q25" s="197" t="s">
        <v>394</v>
      </c>
      <c r="R25" s="197" t="s">
        <v>394</v>
      </c>
      <c r="S25" s="197" t="s">
        <v>394</v>
      </c>
      <c r="T25" s="197" t="s">
        <v>394</v>
      </c>
      <c r="U25" s="197"/>
      <c r="V25" s="197" t="s">
        <v>394</v>
      </c>
      <c r="W25" s="197" t="s">
        <v>394</v>
      </c>
      <c r="X25" s="197" t="s">
        <v>394</v>
      </c>
      <c r="Y25" s="197" t="s">
        <v>394</v>
      </c>
      <c r="Z25" s="197" t="s">
        <v>394</v>
      </c>
      <c r="AA25" s="197"/>
      <c r="AB25" s="100" t="s">
        <v>394</v>
      </c>
      <c r="AC25" s="197"/>
      <c r="AD25" s="195" t="s">
        <v>394</v>
      </c>
      <c r="AE25" s="197"/>
      <c r="AF25" s="197" t="s">
        <v>394</v>
      </c>
      <c r="AG25" s="106"/>
      <c r="AH25" s="106"/>
      <c r="AI25" s="212"/>
      <c r="AJ25" s="212"/>
      <c r="AK25" s="212"/>
      <c r="AL25" s="212"/>
      <c r="AM25" s="212"/>
      <c r="AN25" s="212"/>
      <c r="AO25" s="212"/>
      <c r="AP25" s="214"/>
      <c r="AQ25" s="214"/>
      <c r="AR25" s="214"/>
      <c r="AS25" s="214"/>
      <c r="AT25" s="214"/>
      <c r="AV25" s="214"/>
      <c r="AW25" s="162" t="s">
        <v>394</v>
      </c>
      <c r="AX25" s="162" t="s">
        <v>394</v>
      </c>
      <c r="AY25" s="162" t="s">
        <v>394</v>
      </c>
      <c r="BC25" s="106" t="s">
        <v>394</v>
      </c>
    </row>
    <row r="26" spans="1:55" x14ac:dyDescent="0.2">
      <c r="A26" s="113" t="s">
        <v>1137</v>
      </c>
      <c r="B26" s="96" t="s">
        <v>257</v>
      </c>
      <c r="C26" s="98">
        <v>1.6842105263157895E-4</v>
      </c>
      <c r="D26" s="97"/>
      <c r="E26" s="99"/>
      <c r="F26" s="100" t="s">
        <v>1137</v>
      </c>
      <c r="G26" s="143" t="s">
        <v>257</v>
      </c>
      <c r="H26" s="197">
        <v>1.1052631578947369E-4</v>
      </c>
      <c r="I26" s="197"/>
      <c r="J26" s="197"/>
      <c r="K26" s="197" t="s">
        <v>1137</v>
      </c>
      <c r="L26" s="197" t="s">
        <v>257</v>
      </c>
      <c r="M26" s="197">
        <v>5.789473684210526E-5</v>
      </c>
      <c r="N26" s="197"/>
      <c r="O26" s="195"/>
      <c r="P26" s="195" t="s">
        <v>394</v>
      </c>
      <c r="Q26" s="197"/>
      <c r="R26" s="197"/>
      <c r="S26" s="197"/>
      <c r="T26" s="197"/>
      <c r="U26" s="197"/>
      <c r="V26" s="197"/>
      <c r="W26" s="197"/>
      <c r="X26" s="197"/>
      <c r="Y26" s="197"/>
      <c r="Z26" s="197"/>
      <c r="AA26" s="197"/>
      <c r="AB26" s="100"/>
      <c r="AC26" s="197"/>
      <c r="AD26" s="195" t="s">
        <v>394</v>
      </c>
      <c r="AE26" s="197"/>
      <c r="AF26" s="197"/>
      <c r="AG26" s="106"/>
      <c r="AH26" s="106"/>
      <c r="AI26" s="212"/>
      <c r="AJ26" s="212" t="s">
        <v>423</v>
      </c>
      <c r="AK26" s="212" t="s">
        <v>1154</v>
      </c>
      <c r="AL26" s="212" t="s">
        <v>1155</v>
      </c>
      <c r="AM26" s="212"/>
      <c r="AN26" s="212"/>
      <c r="AO26" s="212"/>
      <c r="AP26" s="213">
        <v>7680</v>
      </c>
      <c r="AQ26" s="213">
        <v>1290</v>
      </c>
      <c r="AR26" s="213">
        <v>130</v>
      </c>
      <c r="AS26" s="213">
        <v>9100</v>
      </c>
      <c r="AT26" s="214" t="e">
        <f t="shared" ref="AT26" si="4">AS26/VLOOKUP(AN26,$D$18:$G$436,4,FALSE)</f>
        <v>#N/A</v>
      </c>
      <c r="AV26" s="213">
        <v>8620</v>
      </c>
      <c r="AW26" s="214" t="s">
        <v>1676</v>
      </c>
      <c r="AX26" s="214" t="s">
        <v>1153</v>
      </c>
      <c r="AY26" s="214" t="s">
        <v>1677</v>
      </c>
      <c r="BA26" s="429" t="e">
        <f>AY26/VLOOKUP(AN26,$D$18:$G$436,4,FALSE)</f>
        <v>#N/A</v>
      </c>
      <c r="BC26" s="106" t="s">
        <v>394</v>
      </c>
    </row>
    <row r="27" spans="1:55" x14ac:dyDescent="0.2">
      <c r="A27" s="114" t="s">
        <v>1141</v>
      </c>
      <c r="B27" s="76" t="s">
        <v>412</v>
      </c>
      <c r="C27" s="98" t="e">
        <v>#N/A</v>
      </c>
      <c r="D27" s="115"/>
      <c r="E27" s="115"/>
      <c r="F27" s="100" t="s">
        <v>1141</v>
      </c>
      <c r="G27" s="143" t="s">
        <v>412</v>
      </c>
      <c r="H27" s="197" t="e">
        <v>#N/A</v>
      </c>
      <c r="I27" s="197"/>
      <c r="J27" s="197"/>
      <c r="K27" s="197" t="s">
        <v>1141</v>
      </c>
      <c r="L27" s="197" t="s">
        <v>412</v>
      </c>
      <c r="M27" s="197" t="e">
        <v>#N/A</v>
      </c>
      <c r="N27" s="197">
        <v>248</v>
      </c>
      <c r="O27" s="195"/>
      <c r="P27" s="195">
        <v>2.9176470588235293</v>
      </c>
      <c r="Q27" s="197">
        <v>22</v>
      </c>
      <c r="R27" s="197">
        <v>309</v>
      </c>
      <c r="S27" s="197">
        <v>66</v>
      </c>
      <c r="T27" s="197">
        <v>645</v>
      </c>
      <c r="U27" s="197"/>
      <c r="V27" s="197">
        <v>2</v>
      </c>
      <c r="W27" s="197">
        <v>1</v>
      </c>
      <c r="X27" s="197">
        <v>13</v>
      </c>
      <c r="Y27" s="197">
        <v>0</v>
      </c>
      <c r="Z27" s="197">
        <v>1</v>
      </c>
      <c r="AA27" s="197"/>
      <c r="AB27" s="100">
        <v>17</v>
      </c>
      <c r="AC27" s="197"/>
      <c r="AD27" s="195">
        <v>0.2</v>
      </c>
      <c r="AE27" s="197"/>
      <c r="AF27" s="197">
        <v>25</v>
      </c>
      <c r="AG27" s="106" t="e">
        <f t="shared" ref="AG27:AG31" si="5">AF27/G27</f>
        <v>#VALUE!</v>
      </c>
      <c r="AH27" s="106"/>
      <c r="AI27" s="212"/>
      <c r="AJ27" s="212"/>
      <c r="AK27" s="212"/>
      <c r="AL27" s="212"/>
      <c r="AM27" s="212"/>
      <c r="AN27" s="212"/>
      <c r="AO27" s="212"/>
      <c r="AP27" s="214"/>
      <c r="AQ27" s="214"/>
      <c r="AR27" s="214"/>
      <c r="AS27" s="214"/>
      <c r="AT27" s="214"/>
      <c r="AV27" s="214"/>
      <c r="AW27" s="162" t="s">
        <v>394</v>
      </c>
      <c r="AX27" s="162" t="s">
        <v>394</v>
      </c>
      <c r="AY27" s="162" t="s">
        <v>394</v>
      </c>
      <c r="BC27" s="106" t="s">
        <v>394</v>
      </c>
    </row>
    <row r="28" spans="1:55" x14ac:dyDescent="0.2">
      <c r="A28" s="114" t="s">
        <v>1144</v>
      </c>
      <c r="B28" s="76" t="s">
        <v>108</v>
      </c>
      <c r="C28" s="98">
        <v>5.6202531645569624E-4</v>
      </c>
      <c r="D28" s="115"/>
      <c r="E28" s="115"/>
      <c r="F28" s="100" t="s">
        <v>1144</v>
      </c>
      <c r="G28" s="143" t="s">
        <v>108</v>
      </c>
      <c r="H28" s="197">
        <v>1.9240506329113924E-4</v>
      </c>
      <c r="I28" s="197"/>
      <c r="J28" s="197"/>
      <c r="K28" s="197" t="s">
        <v>1144</v>
      </c>
      <c r="L28" s="197" t="s">
        <v>108</v>
      </c>
      <c r="M28" s="197">
        <v>3.6962025316455695E-4</v>
      </c>
      <c r="N28" s="197">
        <v>231</v>
      </c>
      <c r="O28" s="195"/>
      <c r="P28" s="195">
        <v>1.9411764705882353</v>
      </c>
      <c r="Q28" s="197">
        <v>8</v>
      </c>
      <c r="R28" s="197">
        <v>318</v>
      </c>
      <c r="S28" s="197">
        <v>405</v>
      </c>
      <c r="T28" s="197">
        <v>962</v>
      </c>
      <c r="U28" s="197"/>
      <c r="V28" s="197">
        <v>0</v>
      </c>
      <c r="W28" s="197">
        <v>3</v>
      </c>
      <c r="X28" s="197">
        <v>30</v>
      </c>
      <c r="Y28" s="197">
        <v>0</v>
      </c>
      <c r="Z28" s="197">
        <v>0</v>
      </c>
      <c r="AA28" s="197"/>
      <c r="AB28" s="100">
        <v>33</v>
      </c>
      <c r="AC28" s="197"/>
      <c r="AD28" s="195">
        <v>0.27731092436974791</v>
      </c>
      <c r="AE28" s="197"/>
      <c r="AF28" s="197">
        <v>32</v>
      </c>
      <c r="AG28" s="106" t="e">
        <f t="shared" si="5"/>
        <v>#VALUE!</v>
      </c>
      <c r="AH28" s="106"/>
      <c r="AI28" s="212" t="s">
        <v>424</v>
      </c>
      <c r="AJ28" s="212" t="s">
        <v>425</v>
      </c>
      <c r="AK28" s="212" t="s">
        <v>1159</v>
      </c>
      <c r="AL28" s="212"/>
      <c r="AM28" s="212"/>
      <c r="AN28" s="212" t="s">
        <v>26</v>
      </c>
      <c r="AO28" s="212"/>
      <c r="AP28" s="213">
        <v>120</v>
      </c>
      <c r="AQ28" s="213">
        <v>0</v>
      </c>
      <c r="AR28" s="213">
        <v>0</v>
      </c>
      <c r="AS28" s="213">
        <v>120</v>
      </c>
      <c r="AT28" s="214" t="e">
        <f t="shared" ref="AT28:AT33" si="6">AS28/VLOOKUP(AN28,$D$18:$G$436,4,FALSE)</f>
        <v>#N/A</v>
      </c>
      <c r="AV28" s="213">
        <v>120</v>
      </c>
      <c r="AW28" s="214" t="s">
        <v>1246</v>
      </c>
      <c r="AX28" s="214" t="s">
        <v>1123</v>
      </c>
      <c r="AY28" s="214" t="s">
        <v>1176</v>
      </c>
      <c r="BA28" s="429" t="e">
        <f t="shared" ref="BA28:BA33" si="7">AY28/VLOOKUP(AN28,$D$18:$G$436,4,FALSE)</f>
        <v>#N/A</v>
      </c>
      <c r="BC28" s="106" t="s">
        <v>394</v>
      </c>
    </row>
    <row r="29" spans="1:55" x14ac:dyDescent="0.2">
      <c r="A29" s="114" t="s">
        <v>1146</v>
      </c>
      <c r="B29" s="76" t="s">
        <v>174</v>
      </c>
      <c r="C29" s="98">
        <v>5.9217264081931238E-3</v>
      </c>
      <c r="D29" s="115"/>
      <c r="E29" s="115"/>
      <c r="F29" s="100" t="s">
        <v>1146</v>
      </c>
      <c r="G29" s="143" t="s">
        <v>174</v>
      </c>
      <c r="H29" s="197">
        <v>7.2055596196049748E-4</v>
      </c>
      <c r="I29" s="197"/>
      <c r="J29" s="197"/>
      <c r="K29" s="197" t="s">
        <v>1146</v>
      </c>
      <c r="L29" s="197" t="s">
        <v>174</v>
      </c>
      <c r="M29" s="197">
        <v>5.2011704462326261E-3</v>
      </c>
      <c r="N29" s="197">
        <v>219</v>
      </c>
      <c r="O29" s="195"/>
      <c r="P29" s="195">
        <v>2.4606741573033708</v>
      </c>
      <c r="Q29" s="197">
        <v>38</v>
      </c>
      <c r="R29" s="197">
        <v>48</v>
      </c>
      <c r="S29" s="197">
        <v>49</v>
      </c>
      <c r="T29" s="197">
        <v>354</v>
      </c>
      <c r="U29" s="197"/>
      <c r="V29" s="197">
        <v>0</v>
      </c>
      <c r="W29" s="197">
        <v>0</v>
      </c>
      <c r="X29" s="197">
        <v>29</v>
      </c>
      <c r="Y29" s="197">
        <v>0</v>
      </c>
      <c r="Z29" s="197">
        <v>0</v>
      </c>
      <c r="AA29" s="197"/>
      <c r="AB29" s="100">
        <v>29</v>
      </c>
      <c r="AC29" s="197"/>
      <c r="AD29" s="195">
        <v>0.3258426966292135</v>
      </c>
      <c r="AE29" s="197"/>
      <c r="AF29" s="197">
        <v>34</v>
      </c>
      <c r="AG29" s="106" t="e">
        <f t="shared" si="5"/>
        <v>#VALUE!</v>
      </c>
      <c r="AH29" s="106"/>
      <c r="AI29" s="212" t="s">
        <v>426</v>
      </c>
      <c r="AJ29" s="212" t="s">
        <v>427</v>
      </c>
      <c r="AK29" s="212" t="s">
        <v>1161</v>
      </c>
      <c r="AL29" s="212"/>
      <c r="AM29" s="212"/>
      <c r="AN29" s="212" t="s">
        <v>27</v>
      </c>
      <c r="AO29" s="212"/>
      <c r="AP29" s="213">
        <v>70</v>
      </c>
      <c r="AQ29" s="213">
        <v>30</v>
      </c>
      <c r="AR29" s="213">
        <v>0</v>
      </c>
      <c r="AS29" s="213">
        <v>90</v>
      </c>
      <c r="AT29" s="214" t="e">
        <f t="shared" si="6"/>
        <v>#N/A</v>
      </c>
      <c r="AV29" s="213">
        <v>30</v>
      </c>
      <c r="AW29" s="214" t="s">
        <v>1239</v>
      </c>
      <c r="AX29" s="214" t="s">
        <v>1123</v>
      </c>
      <c r="AY29" s="214" t="s">
        <v>1122</v>
      </c>
      <c r="BA29" s="429" t="e">
        <f t="shared" si="7"/>
        <v>#N/A</v>
      </c>
      <c r="BC29" s="106" t="s">
        <v>394</v>
      </c>
    </row>
    <row r="30" spans="1:55" x14ac:dyDescent="0.2">
      <c r="A30" s="114" t="s">
        <v>1148</v>
      </c>
      <c r="B30" s="76" t="s">
        <v>186</v>
      </c>
      <c r="C30" s="98">
        <v>3.2160804020100504E-4</v>
      </c>
      <c r="D30" s="115"/>
      <c r="E30" s="115"/>
      <c r="F30" s="100" t="s">
        <v>1148</v>
      </c>
      <c r="G30" s="143" t="s">
        <v>186</v>
      </c>
      <c r="H30" s="197">
        <v>1.7085427135678393E-4</v>
      </c>
      <c r="I30" s="197"/>
      <c r="J30" s="197"/>
      <c r="K30" s="197" t="s">
        <v>1148</v>
      </c>
      <c r="L30" s="197" t="s">
        <v>186</v>
      </c>
      <c r="M30" s="197">
        <v>1.5075376884422112E-4</v>
      </c>
      <c r="N30" s="197">
        <v>236</v>
      </c>
      <c r="O30" s="195"/>
      <c r="P30" s="195">
        <v>3.4705882352941178</v>
      </c>
      <c r="Q30" s="197">
        <v>26</v>
      </c>
      <c r="R30" s="197">
        <v>17</v>
      </c>
      <c r="S30" s="197">
        <v>84</v>
      </c>
      <c r="T30" s="197">
        <v>363</v>
      </c>
      <c r="U30" s="197"/>
      <c r="V30" s="197">
        <v>17</v>
      </c>
      <c r="W30" s="197">
        <v>0</v>
      </c>
      <c r="X30" s="197">
        <v>10</v>
      </c>
      <c r="Y30" s="197">
        <v>0</v>
      </c>
      <c r="Z30" s="197">
        <v>0</v>
      </c>
      <c r="AA30" s="197"/>
      <c r="AB30" s="100">
        <v>27</v>
      </c>
      <c r="AC30" s="197"/>
      <c r="AD30" s="195">
        <v>0.39705882352941174</v>
      </c>
      <c r="AE30" s="197"/>
      <c r="AF30" s="197">
        <v>38</v>
      </c>
      <c r="AG30" s="106" t="e">
        <f t="shared" si="5"/>
        <v>#VALUE!</v>
      </c>
      <c r="AH30" s="106"/>
      <c r="AI30" s="212" t="s">
        <v>428</v>
      </c>
      <c r="AJ30" s="212" t="s">
        <v>429</v>
      </c>
      <c r="AK30" s="212" t="s">
        <v>1162</v>
      </c>
      <c r="AL30" s="212"/>
      <c r="AM30" s="212"/>
      <c r="AN30" s="212" t="s">
        <v>323</v>
      </c>
      <c r="AO30" s="212"/>
      <c r="AP30" s="213">
        <v>330</v>
      </c>
      <c r="AQ30" s="213">
        <v>0</v>
      </c>
      <c r="AR30" s="213">
        <v>0</v>
      </c>
      <c r="AS30" s="213">
        <v>330</v>
      </c>
      <c r="AT30" s="214" t="e">
        <f t="shared" si="6"/>
        <v>#N/A</v>
      </c>
      <c r="AV30" s="213">
        <v>340</v>
      </c>
      <c r="AW30" s="214" t="s">
        <v>1119</v>
      </c>
      <c r="AX30" s="214" t="s">
        <v>1123</v>
      </c>
      <c r="AY30" s="214" t="s">
        <v>1312</v>
      </c>
      <c r="BA30" s="429" t="e">
        <f t="shared" si="7"/>
        <v>#N/A</v>
      </c>
      <c r="BC30" s="106" t="s">
        <v>394</v>
      </c>
    </row>
    <row r="31" spans="1:55" x14ac:dyDescent="0.2">
      <c r="A31" s="114" t="s">
        <v>1150</v>
      </c>
      <c r="B31" s="76" t="s">
        <v>247</v>
      </c>
      <c r="C31" s="98">
        <v>1.367003367003367E-3</v>
      </c>
      <c r="D31" s="115"/>
      <c r="E31" s="115"/>
      <c r="F31" s="100" t="s">
        <v>1150</v>
      </c>
      <c r="G31" s="143" t="s">
        <v>247</v>
      </c>
      <c r="H31" s="197">
        <v>1.0101010101010101E-4</v>
      </c>
      <c r="I31" s="197"/>
      <c r="J31" s="197"/>
      <c r="K31" s="197" t="s">
        <v>1150</v>
      </c>
      <c r="L31" s="197" t="s">
        <v>247</v>
      </c>
      <c r="M31" s="197">
        <v>1.265993265993266E-3</v>
      </c>
      <c r="N31" s="197">
        <v>168</v>
      </c>
      <c r="O31" s="195"/>
      <c r="P31" s="195">
        <v>1.3884297520661157</v>
      </c>
      <c r="Q31" s="197">
        <v>11</v>
      </c>
      <c r="R31" s="197">
        <v>7</v>
      </c>
      <c r="S31" s="197">
        <v>39</v>
      </c>
      <c r="T31" s="197">
        <v>225</v>
      </c>
      <c r="U31" s="197"/>
      <c r="V31" s="197">
        <v>8</v>
      </c>
      <c r="W31" s="197">
        <v>0</v>
      </c>
      <c r="X31" s="197">
        <v>0</v>
      </c>
      <c r="Y31" s="197">
        <v>0</v>
      </c>
      <c r="Z31" s="197">
        <v>0</v>
      </c>
      <c r="AA31" s="197"/>
      <c r="AB31" s="100">
        <v>8</v>
      </c>
      <c r="AC31" s="197"/>
      <c r="AD31" s="195">
        <v>6.6115702479338845E-2</v>
      </c>
      <c r="AE31" s="197"/>
      <c r="AF31" s="197">
        <v>34</v>
      </c>
      <c r="AG31" s="106" t="e">
        <f t="shared" si="5"/>
        <v>#VALUE!</v>
      </c>
      <c r="AH31" s="106"/>
      <c r="AI31" s="212" t="s">
        <v>430</v>
      </c>
      <c r="AJ31" s="212" t="s">
        <v>431</v>
      </c>
      <c r="AK31" s="212" t="s">
        <v>1165</v>
      </c>
      <c r="AL31" s="212"/>
      <c r="AM31" s="212"/>
      <c r="AN31" s="212" t="s">
        <v>58</v>
      </c>
      <c r="AO31" s="212"/>
      <c r="AP31" s="214" t="s">
        <v>551</v>
      </c>
      <c r="AQ31" s="214" t="s">
        <v>551</v>
      </c>
      <c r="AR31" s="214" t="s">
        <v>551</v>
      </c>
      <c r="AS31" s="214" t="s">
        <v>551</v>
      </c>
      <c r="AT31" s="214" t="e">
        <f t="shared" si="6"/>
        <v>#VALUE!</v>
      </c>
      <c r="AV31" s="214" t="s">
        <v>551</v>
      </c>
      <c r="AW31" s="214" t="s">
        <v>551</v>
      </c>
      <c r="AX31" s="214" t="s">
        <v>551</v>
      </c>
      <c r="AY31" s="214" t="s">
        <v>551</v>
      </c>
      <c r="BA31" s="429" t="e">
        <f t="shared" si="7"/>
        <v>#VALUE!</v>
      </c>
      <c r="BC31" s="106" t="s">
        <v>394</v>
      </c>
    </row>
    <row r="32" spans="1:55" x14ac:dyDescent="0.2">
      <c r="A32" s="113" t="s">
        <v>1152</v>
      </c>
      <c r="B32" s="116" t="s">
        <v>262</v>
      </c>
      <c r="C32" s="97">
        <v>1.397538015930485E-3</v>
      </c>
      <c r="D32" s="98"/>
      <c r="E32" s="99"/>
      <c r="F32" s="100" t="s">
        <v>1152</v>
      </c>
      <c r="G32" s="143" t="s">
        <v>262</v>
      </c>
      <c r="H32" s="197">
        <v>1.5930485155684287E-4</v>
      </c>
      <c r="I32" s="197"/>
      <c r="J32" s="197"/>
      <c r="K32" s="197" t="s">
        <v>1152</v>
      </c>
      <c r="L32" s="197" t="s">
        <v>262</v>
      </c>
      <c r="M32" s="197">
        <v>1.2346125995655322E-3</v>
      </c>
      <c r="N32" s="197" t="s">
        <v>394</v>
      </c>
      <c r="O32" s="195"/>
      <c r="P32" s="195" t="s">
        <v>394</v>
      </c>
      <c r="Q32" s="197" t="s">
        <v>394</v>
      </c>
      <c r="R32" s="197" t="s">
        <v>394</v>
      </c>
      <c r="S32" s="197" t="s">
        <v>394</v>
      </c>
      <c r="T32" s="197" t="s">
        <v>394</v>
      </c>
      <c r="U32" s="197"/>
      <c r="V32" s="197" t="s">
        <v>394</v>
      </c>
      <c r="W32" s="197" t="s">
        <v>394</v>
      </c>
      <c r="X32" s="197" t="s">
        <v>394</v>
      </c>
      <c r="Y32" s="197" t="s">
        <v>394</v>
      </c>
      <c r="Z32" s="197" t="s">
        <v>394</v>
      </c>
      <c r="AA32" s="197"/>
      <c r="AB32" s="100" t="s">
        <v>394</v>
      </c>
      <c r="AC32" s="197"/>
      <c r="AD32" s="195" t="s">
        <v>394</v>
      </c>
      <c r="AE32" s="197"/>
      <c r="AF32" s="197" t="s">
        <v>394</v>
      </c>
      <c r="AG32" s="106"/>
      <c r="AH32" s="106"/>
      <c r="AI32" s="212" t="s">
        <v>432</v>
      </c>
      <c r="AJ32" s="212" t="s">
        <v>433</v>
      </c>
      <c r="AK32" s="212" t="s">
        <v>1166</v>
      </c>
      <c r="AL32" s="212"/>
      <c r="AM32" s="212"/>
      <c r="AN32" s="212" t="s">
        <v>117</v>
      </c>
      <c r="AO32" s="212"/>
      <c r="AP32" s="214" t="s">
        <v>551</v>
      </c>
      <c r="AQ32" s="214" t="s">
        <v>551</v>
      </c>
      <c r="AR32" s="214" t="s">
        <v>551</v>
      </c>
      <c r="AS32" s="214" t="s">
        <v>551</v>
      </c>
      <c r="AT32" s="214" t="e">
        <f t="shared" si="6"/>
        <v>#VALUE!</v>
      </c>
      <c r="AV32" s="214" t="s">
        <v>551</v>
      </c>
      <c r="AW32" s="214" t="s">
        <v>551</v>
      </c>
      <c r="AX32" s="214" t="s">
        <v>551</v>
      </c>
      <c r="AY32" s="214" t="s">
        <v>551</v>
      </c>
      <c r="BA32" s="429" t="e">
        <f t="shared" si="7"/>
        <v>#VALUE!</v>
      </c>
      <c r="BC32" s="106" t="s">
        <v>394</v>
      </c>
    </row>
    <row r="33" spans="1:55" x14ac:dyDescent="0.2">
      <c r="A33" s="95"/>
      <c r="B33" s="96"/>
      <c r="C33" s="97"/>
      <c r="D33" s="98"/>
      <c r="E33" s="99"/>
      <c r="F33" s="100"/>
      <c r="G33" s="196"/>
      <c r="H33" s="190"/>
      <c r="I33" s="190"/>
      <c r="J33" s="190"/>
      <c r="K33" s="190"/>
      <c r="L33" s="190"/>
      <c r="M33" s="190"/>
      <c r="N33" s="190">
        <v>3880</v>
      </c>
      <c r="O33" s="193"/>
      <c r="P33" s="193">
        <v>1.321976149914821</v>
      </c>
      <c r="Q33" s="190">
        <v>730</v>
      </c>
      <c r="R33" s="190">
        <v>3270</v>
      </c>
      <c r="S33" s="190">
        <v>3120</v>
      </c>
      <c r="T33" s="190">
        <v>10990</v>
      </c>
      <c r="U33" s="190"/>
      <c r="V33" s="190">
        <v>80</v>
      </c>
      <c r="W33" s="190">
        <v>290</v>
      </c>
      <c r="X33" s="190">
        <v>390</v>
      </c>
      <c r="Y33" s="190">
        <v>10</v>
      </c>
      <c r="Z33" s="190">
        <v>150</v>
      </c>
      <c r="AA33" s="190"/>
      <c r="AB33" s="192">
        <v>920</v>
      </c>
      <c r="AC33" s="190"/>
      <c r="AD33" s="193">
        <v>0.31345826235093699</v>
      </c>
      <c r="AE33" s="194"/>
      <c r="AF33" s="190">
        <v>350</v>
      </c>
      <c r="AG33" s="106" t="e">
        <f>AF33/G33</f>
        <v>#DIV/0!</v>
      </c>
      <c r="AH33" s="106"/>
      <c r="AI33" s="212" t="s">
        <v>434</v>
      </c>
      <c r="AJ33" s="212" t="s">
        <v>435</v>
      </c>
      <c r="AK33" s="212" t="s">
        <v>1167</v>
      </c>
      <c r="AL33" s="212"/>
      <c r="AM33" s="212"/>
      <c r="AN33" s="212" t="s">
        <v>291</v>
      </c>
      <c r="AO33" s="212"/>
      <c r="AP33" s="214" t="s">
        <v>551</v>
      </c>
      <c r="AQ33" s="214" t="s">
        <v>551</v>
      </c>
      <c r="AR33" s="214" t="s">
        <v>551</v>
      </c>
      <c r="AS33" s="214" t="s">
        <v>551</v>
      </c>
      <c r="AT33" s="214" t="e">
        <f t="shared" si="6"/>
        <v>#VALUE!</v>
      </c>
      <c r="AV33" s="214" t="s">
        <v>551</v>
      </c>
      <c r="AW33" s="214" t="s">
        <v>551</v>
      </c>
      <c r="AX33" s="214" t="s">
        <v>551</v>
      </c>
      <c r="AY33" s="214" t="s">
        <v>551</v>
      </c>
      <c r="BA33" s="429" t="e">
        <f t="shared" si="7"/>
        <v>#VALUE!</v>
      </c>
      <c r="BC33" s="106" t="s">
        <v>394</v>
      </c>
    </row>
    <row r="34" spans="1:55" x14ac:dyDescent="0.2">
      <c r="A34" s="113" t="s">
        <v>1154</v>
      </c>
      <c r="B34" s="76" t="s">
        <v>1843</v>
      </c>
      <c r="C34" s="98" t="e">
        <v>#N/A</v>
      </c>
      <c r="D34" s="98"/>
      <c r="E34" s="99"/>
      <c r="F34" s="100" t="s">
        <v>1154</v>
      </c>
      <c r="G34" s="143" t="s">
        <v>1843</v>
      </c>
      <c r="H34" s="197" t="e">
        <v>#N/A</v>
      </c>
      <c r="I34" s="197"/>
      <c r="J34" s="197"/>
      <c r="K34" s="197" t="s">
        <v>1154</v>
      </c>
      <c r="L34" s="197" t="s">
        <v>1843</v>
      </c>
      <c r="M34" s="197" t="e">
        <v>#N/A</v>
      </c>
      <c r="N34" s="197" t="s">
        <v>394</v>
      </c>
      <c r="O34" s="195"/>
      <c r="P34" s="195" t="s">
        <v>394</v>
      </c>
      <c r="Q34" s="197" t="s">
        <v>394</v>
      </c>
      <c r="R34" s="197" t="s">
        <v>394</v>
      </c>
      <c r="S34" s="197" t="s">
        <v>394</v>
      </c>
      <c r="T34" s="197" t="s">
        <v>394</v>
      </c>
      <c r="U34" s="197"/>
      <c r="V34" s="197" t="s">
        <v>394</v>
      </c>
      <c r="W34" s="197" t="s">
        <v>394</v>
      </c>
      <c r="X34" s="197" t="s">
        <v>394</v>
      </c>
      <c r="Y34" s="197" t="s">
        <v>394</v>
      </c>
      <c r="Z34" s="197" t="s">
        <v>394</v>
      </c>
      <c r="AA34" s="197"/>
      <c r="AB34" s="100" t="s">
        <v>394</v>
      </c>
      <c r="AC34" s="197"/>
      <c r="AD34" s="195" t="s">
        <v>394</v>
      </c>
      <c r="AE34" s="197"/>
      <c r="AF34" s="197" t="s">
        <v>394</v>
      </c>
      <c r="AG34" s="106" t="e">
        <f t="shared" ref="AG34:AG97" si="8">AF34/G34</f>
        <v>#VALUE!</v>
      </c>
      <c r="AH34" s="106"/>
      <c r="AI34" s="212"/>
      <c r="AJ34" s="212"/>
      <c r="AK34" s="212"/>
      <c r="AL34" s="212"/>
      <c r="AM34" s="212"/>
      <c r="AN34" s="212"/>
      <c r="AO34" s="212"/>
      <c r="AP34" s="214"/>
      <c r="AQ34" s="214"/>
      <c r="AR34" s="214"/>
      <c r="AS34" s="214"/>
      <c r="AT34" s="214"/>
      <c r="AV34" s="214"/>
      <c r="AW34" s="162" t="s">
        <v>394</v>
      </c>
      <c r="AX34" s="162" t="s">
        <v>394</v>
      </c>
      <c r="AY34" s="162" t="s">
        <v>394</v>
      </c>
      <c r="BC34" s="106" t="s">
        <v>394</v>
      </c>
    </row>
    <row r="35" spans="1:55" x14ac:dyDescent="0.2">
      <c r="A35" s="114" t="s">
        <v>1159</v>
      </c>
      <c r="B35" s="76" t="s">
        <v>26</v>
      </c>
      <c r="C35" s="98">
        <v>2.6675786593707249E-4</v>
      </c>
      <c r="D35" s="97"/>
      <c r="E35" s="99"/>
      <c r="F35" s="100" t="s">
        <v>1159</v>
      </c>
      <c r="G35" s="143" t="s">
        <v>26</v>
      </c>
      <c r="H35" s="197">
        <v>1.8467852257181942E-4</v>
      </c>
      <c r="I35" s="197"/>
      <c r="J35" s="197"/>
      <c r="K35" s="197" t="s">
        <v>1159</v>
      </c>
      <c r="L35" s="197" t="s">
        <v>26</v>
      </c>
      <c r="M35" s="197">
        <v>8.8919288645690839E-5</v>
      </c>
      <c r="N35" s="197">
        <v>19</v>
      </c>
      <c r="O35" s="195"/>
      <c r="P35" s="195">
        <v>0.35185185185185186</v>
      </c>
      <c r="Q35" s="197">
        <v>6</v>
      </c>
      <c r="R35" s="197">
        <v>10</v>
      </c>
      <c r="S35" s="197">
        <v>51</v>
      </c>
      <c r="T35" s="197">
        <v>86</v>
      </c>
      <c r="U35" s="197"/>
      <c r="V35" s="197">
        <v>0</v>
      </c>
      <c r="W35" s="197">
        <v>0</v>
      </c>
      <c r="X35" s="197">
        <v>0</v>
      </c>
      <c r="Y35" s="197">
        <v>0</v>
      </c>
      <c r="Z35" s="197">
        <v>3</v>
      </c>
      <c r="AA35" s="197"/>
      <c r="AB35" s="100">
        <v>3</v>
      </c>
      <c r="AC35" s="197"/>
      <c r="AD35" s="195">
        <v>5.5555555555555552E-2</v>
      </c>
      <c r="AE35" s="197"/>
      <c r="AF35" s="197">
        <v>0</v>
      </c>
      <c r="AG35" s="106" t="e">
        <f t="shared" si="8"/>
        <v>#VALUE!</v>
      </c>
      <c r="AH35" s="106"/>
      <c r="AI35" s="212"/>
      <c r="AJ35" s="212" t="s">
        <v>1169</v>
      </c>
      <c r="AK35" s="212" t="s">
        <v>1170</v>
      </c>
      <c r="AL35" s="212"/>
      <c r="AM35" s="212" t="s">
        <v>324</v>
      </c>
      <c r="AN35" s="212" t="s">
        <v>324</v>
      </c>
      <c r="AO35" s="212"/>
      <c r="AP35" s="213">
        <v>620</v>
      </c>
      <c r="AQ35" s="213">
        <v>250</v>
      </c>
      <c r="AR35" s="213">
        <v>0</v>
      </c>
      <c r="AS35" s="213">
        <v>870</v>
      </c>
      <c r="AT35" s="214" t="e">
        <f t="shared" ref="AT35:AT41" si="9">AS35/VLOOKUP(AN35,$D$18:$G$436,4,FALSE)</f>
        <v>#N/A</v>
      </c>
      <c r="AV35" s="213">
        <v>520</v>
      </c>
      <c r="AW35" s="214" t="s">
        <v>1239</v>
      </c>
      <c r="AX35" s="214" t="s">
        <v>1123</v>
      </c>
      <c r="AY35" s="214" t="s">
        <v>1258</v>
      </c>
      <c r="BA35" s="429" t="e">
        <f t="shared" ref="BA35:BA41" si="10">AY35/VLOOKUP(AN35,$D$18:$G$436,4,FALSE)</f>
        <v>#N/A</v>
      </c>
      <c r="BC35" s="106" t="s">
        <v>394</v>
      </c>
    </row>
    <row r="36" spans="1:55" x14ac:dyDescent="0.2">
      <c r="A36" s="114" t="s">
        <v>1161</v>
      </c>
      <c r="B36" s="76" t="s">
        <v>27</v>
      </c>
      <c r="C36" s="98">
        <v>1.1711079943899018E-3</v>
      </c>
      <c r="D36" s="97"/>
      <c r="E36" s="99"/>
      <c r="F36" s="100" t="s">
        <v>1161</v>
      </c>
      <c r="G36" s="143" t="s">
        <v>27</v>
      </c>
      <c r="H36" s="197">
        <v>3.2258064516129032E-4</v>
      </c>
      <c r="I36" s="197"/>
      <c r="J36" s="197"/>
      <c r="K36" s="197" t="s">
        <v>1161</v>
      </c>
      <c r="L36" s="197" t="s">
        <v>27</v>
      </c>
      <c r="M36" s="197">
        <v>8.4852734922861149E-4</v>
      </c>
      <c r="N36" s="197">
        <v>59</v>
      </c>
      <c r="O36" s="195"/>
      <c r="P36" s="195">
        <v>0.93650793650793651</v>
      </c>
      <c r="Q36" s="197">
        <v>17</v>
      </c>
      <c r="R36" s="197">
        <v>1068</v>
      </c>
      <c r="S36" s="197">
        <v>17</v>
      </c>
      <c r="T36" s="197">
        <v>1161</v>
      </c>
      <c r="U36" s="197"/>
      <c r="V36" s="197">
        <v>0</v>
      </c>
      <c r="W36" s="197">
        <v>23</v>
      </c>
      <c r="X36" s="197">
        <v>0</v>
      </c>
      <c r="Y36" s="197">
        <v>0</v>
      </c>
      <c r="Z36" s="197">
        <v>0</v>
      </c>
      <c r="AA36" s="197"/>
      <c r="AB36" s="100">
        <v>23</v>
      </c>
      <c r="AC36" s="197"/>
      <c r="AD36" s="195">
        <v>0.36507936507936506</v>
      </c>
      <c r="AE36" s="197"/>
      <c r="AF36" s="197">
        <v>5</v>
      </c>
      <c r="AG36" s="106" t="e">
        <f t="shared" si="8"/>
        <v>#VALUE!</v>
      </c>
      <c r="AH36" s="106"/>
      <c r="AI36" s="212" t="s">
        <v>436</v>
      </c>
      <c r="AJ36" s="212" t="s">
        <v>437</v>
      </c>
      <c r="AK36" s="212" t="s">
        <v>1172</v>
      </c>
      <c r="AL36" s="212"/>
      <c r="AM36" s="212"/>
      <c r="AN36" s="212" t="s">
        <v>2</v>
      </c>
      <c r="AO36" s="212"/>
      <c r="AP36" s="213">
        <v>100</v>
      </c>
      <c r="AQ36" s="213">
        <v>70</v>
      </c>
      <c r="AR36" s="213">
        <v>0</v>
      </c>
      <c r="AS36" s="213">
        <v>170</v>
      </c>
      <c r="AT36" s="214" t="e">
        <f t="shared" si="9"/>
        <v>#N/A</v>
      </c>
      <c r="AV36" s="213">
        <v>90</v>
      </c>
      <c r="AW36" s="214" t="s">
        <v>1119</v>
      </c>
      <c r="AX36" s="214" t="s">
        <v>1123</v>
      </c>
      <c r="AY36" s="214" t="s">
        <v>1138</v>
      </c>
      <c r="BA36" s="429" t="e">
        <f t="shared" si="10"/>
        <v>#N/A</v>
      </c>
      <c r="BC36" s="106" t="s">
        <v>394</v>
      </c>
    </row>
    <row r="37" spans="1:55" x14ac:dyDescent="0.2">
      <c r="A37" s="76" t="s">
        <v>1162</v>
      </c>
      <c r="B37" s="76" t="s">
        <v>323</v>
      </c>
      <c r="C37" s="98">
        <v>3.7228260869565219E-4</v>
      </c>
      <c r="D37" s="97"/>
      <c r="E37" s="99"/>
      <c r="F37" s="100" t="s">
        <v>1162</v>
      </c>
      <c r="G37" s="143" t="s">
        <v>323</v>
      </c>
      <c r="H37" s="197">
        <v>2.2282608695652173E-4</v>
      </c>
      <c r="I37" s="197"/>
      <c r="J37" s="197"/>
      <c r="K37" s="197" t="s">
        <v>1162</v>
      </c>
      <c r="L37" s="197" t="s">
        <v>323</v>
      </c>
      <c r="M37" s="197">
        <v>1.4402173913043479E-4</v>
      </c>
      <c r="N37" s="197">
        <v>80</v>
      </c>
      <c r="O37" s="195"/>
      <c r="P37" s="195">
        <v>0.5161290322580645</v>
      </c>
      <c r="Q37" s="197">
        <v>12</v>
      </c>
      <c r="R37" s="197">
        <v>18</v>
      </c>
      <c r="S37" s="197">
        <v>9</v>
      </c>
      <c r="T37" s="197">
        <v>119</v>
      </c>
      <c r="U37" s="197"/>
      <c r="V37" s="197">
        <v>5</v>
      </c>
      <c r="W37" s="197">
        <v>4</v>
      </c>
      <c r="X37" s="197">
        <v>5</v>
      </c>
      <c r="Y37" s="197">
        <v>0</v>
      </c>
      <c r="Z37" s="197">
        <v>0</v>
      </c>
      <c r="AA37" s="197"/>
      <c r="AB37" s="100">
        <v>14</v>
      </c>
      <c r="AC37" s="197"/>
      <c r="AD37" s="195">
        <v>9.0322580645161285E-2</v>
      </c>
      <c r="AE37" s="197"/>
      <c r="AF37" s="197">
        <v>10</v>
      </c>
      <c r="AG37" s="106" t="e">
        <f t="shared" si="8"/>
        <v>#VALUE!</v>
      </c>
      <c r="AH37" s="106"/>
      <c r="AI37" s="212" t="s">
        <v>438</v>
      </c>
      <c r="AJ37" s="212" t="s">
        <v>439</v>
      </c>
      <c r="AK37" s="212" t="s">
        <v>1174</v>
      </c>
      <c r="AL37" s="212"/>
      <c r="AM37" s="212"/>
      <c r="AN37" s="212" t="s">
        <v>17</v>
      </c>
      <c r="AO37" s="212"/>
      <c r="AP37" s="213">
        <v>30</v>
      </c>
      <c r="AQ37" s="213">
        <v>10</v>
      </c>
      <c r="AR37" s="213">
        <v>0</v>
      </c>
      <c r="AS37" s="213">
        <v>30</v>
      </c>
      <c r="AT37" s="214" t="e">
        <f t="shared" si="9"/>
        <v>#N/A</v>
      </c>
      <c r="AV37" s="213">
        <v>30</v>
      </c>
      <c r="AW37" s="214" t="s">
        <v>1163</v>
      </c>
      <c r="AX37" s="214" t="s">
        <v>1123</v>
      </c>
      <c r="AY37" s="214" t="s">
        <v>1173</v>
      </c>
      <c r="BA37" s="429" t="e">
        <f t="shared" si="10"/>
        <v>#N/A</v>
      </c>
      <c r="BC37" s="106" t="s">
        <v>394</v>
      </c>
    </row>
    <row r="38" spans="1:55" x14ac:dyDescent="0.2">
      <c r="A38" s="76" t="s">
        <v>1165</v>
      </c>
      <c r="B38" s="76" t="s">
        <v>58</v>
      </c>
      <c r="C38" s="98">
        <v>5.5910057733211786E-4</v>
      </c>
      <c r="D38" s="97"/>
      <c r="E38" s="99"/>
      <c r="F38" s="100" t="s">
        <v>1165</v>
      </c>
      <c r="G38" s="143" t="s">
        <v>58</v>
      </c>
      <c r="H38" s="197">
        <v>2.3701002734731084E-4</v>
      </c>
      <c r="I38" s="197"/>
      <c r="J38" s="197"/>
      <c r="K38" s="197" t="s">
        <v>1165</v>
      </c>
      <c r="L38" s="197" t="s">
        <v>58</v>
      </c>
      <c r="M38" s="197">
        <v>3.2209054998480707E-4</v>
      </c>
      <c r="N38" s="197">
        <v>72</v>
      </c>
      <c r="O38" s="195"/>
      <c r="P38" s="195">
        <v>0.52554744525547448</v>
      </c>
      <c r="Q38" s="197">
        <v>4</v>
      </c>
      <c r="R38" s="197">
        <v>14</v>
      </c>
      <c r="S38" s="197">
        <v>86</v>
      </c>
      <c r="T38" s="197">
        <v>176</v>
      </c>
      <c r="U38" s="197"/>
      <c r="V38" s="197">
        <v>3</v>
      </c>
      <c r="W38" s="197">
        <v>1</v>
      </c>
      <c r="X38" s="197">
        <v>12</v>
      </c>
      <c r="Y38" s="197">
        <v>0</v>
      </c>
      <c r="Z38" s="197">
        <v>10</v>
      </c>
      <c r="AA38" s="197"/>
      <c r="AB38" s="100">
        <v>26</v>
      </c>
      <c r="AC38" s="197"/>
      <c r="AD38" s="195">
        <v>0.18978102189781021</v>
      </c>
      <c r="AE38" s="197"/>
      <c r="AF38" s="197">
        <v>10</v>
      </c>
      <c r="AG38" s="106" t="e">
        <f t="shared" si="8"/>
        <v>#VALUE!</v>
      </c>
      <c r="AH38" s="106"/>
      <c r="AI38" s="212" t="s">
        <v>440</v>
      </c>
      <c r="AJ38" s="212" t="s">
        <v>441</v>
      </c>
      <c r="AK38" s="212" t="s">
        <v>1175</v>
      </c>
      <c r="AL38" s="212"/>
      <c r="AM38" s="212"/>
      <c r="AN38" s="212" t="s">
        <v>51</v>
      </c>
      <c r="AO38" s="212"/>
      <c r="AP38" s="213">
        <v>210</v>
      </c>
      <c r="AQ38" s="213">
        <v>110</v>
      </c>
      <c r="AR38" s="213">
        <v>0</v>
      </c>
      <c r="AS38" s="213">
        <v>310</v>
      </c>
      <c r="AT38" s="214" t="e">
        <f t="shared" si="9"/>
        <v>#N/A</v>
      </c>
      <c r="AV38" s="213">
        <v>150</v>
      </c>
      <c r="AW38" s="214" t="s">
        <v>1199</v>
      </c>
      <c r="AX38" s="214" t="s">
        <v>1123</v>
      </c>
      <c r="AY38" s="214" t="s">
        <v>1129</v>
      </c>
      <c r="BA38" s="429" t="e">
        <f t="shared" si="10"/>
        <v>#N/A</v>
      </c>
      <c r="BC38" s="106" t="s">
        <v>394</v>
      </c>
    </row>
    <row r="39" spans="1:55" x14ac:dyDescent="0.2">
      <c r="A39" s="114" t="s">
        <v>1166</v>
      </c>
      <c r="B39" s="76" t="s">
        <v>117</v>
      </c>
      <c r="C39" s="98">
        <v>2.3462783171521035E-4</v>
      </c>
      <c r="D39" s="97"/>
      <c r="E39" s="99"/>
      <c r="F39" s="100" t="s">
        <v>1166</v>
      </c>
      <c r="G39" s="143" t="s">
        <v>117</v>
      </c>
      <c r="H39" s="197">
        <v>7.2815533980582529E-5</v>
      </c>
      <c r="I39" s="197"/>
      <c r="J39" s="197"/>
      <c r="K39" s="197" t="s">
        <v>1166</v>
      </c>
      <c r="L39" s="197" t="s">
        <v>117</v>
      </c>
      <c r="M39" s="197">
        <v>1.6181229773462783E-4</v>
      </c>
      <c r="N39" s="197">
        <v>37</v>
      </c>
      <c r="O39" s="195"/>
      <c r="P39" s="195">
        <v>0.75510204081632648</v>
      </c>
      <c r="Q39" s="197">
        <v>20</v>
      </c>
      <c r="R39" s="197">
        <v>3</v>
      </c>
      <c r="S39" s="197">
        <v>18</v>
      </c>
      <c r="T39" s="197">
        <v>78</v>
      </c>
      <c r="U39" s="197"/>
      <c r="V39" s="197">
        <v>0</v>
      </c>
      <c r="W39" s="197">
        <v>1</v>
      </c>
      <c r="X39" s="197">
        <v>0</v>
      </c>
      <c r="Y39" s="197">
        <v>3</v>
      </c>
      <c r="Z39" s="197">
        <v>0</v>
      </c>
      <c r="AA39" s="197"/>
      <c r="AB39" s="100">
        <v>4</v>
      </c>
      <c r="AC39" s="197"/>
      <c r="AD39" s="195">
        <v>8.1632653061224483E-2</v>
      </c>
      <c r="AE39" s="197"/>
      <c r="AF39" s="197">
        <v>23</v>
      </c>
      <c r="AG39" s="106" t="e">
        <f t="shared" si="8"/>
        <v>#VALUE!</v>
      </c>
      <c r="AH39" s="106"/>
      <c r="AI39" s="212" t="s">
        <v>442</v>
      </c>
      <c r="AJ39" s="212" t="s">
        <v>443</v>
      </c>
      <c r="AK39" s="212" t="s">
        <v>1177</v>
      </c>
      <c r="AL39" s="212"/>
      <c r="AM39" s="212"/>
      <c r="AN39" s="212" t="s">
        <v>66</v>
      </c>
      <c r="AO39" s="212"/>
      <c r="AP39" s="213">
        <v>70</v>
      </c>
      <c r="AQ39" s="213">
        <v>20</v>
      </c>
      <c r="AR39" s="213">
        <v>0</v>
      </c>
      <c r="AS39" s="213">
        <v>90</v>
      </c>
      <c r="AT39" s="214" t="e">
        <f t="shared" si="9"/>
        <v>#N/A</v>
      </c>
      <c r="AV39" s="213">
        <v>70</v>
      </c>
      <c r="AW39" s="214" t="s">
        <v>1119</v>
      </c>
      <c r="AX39" s="214" t="s">
        <v>1123</v>
      </c>
      <c r="AY39" s="214" t="s">
        <v>1173</v>
      </c>
      <c r="BA39" s="429" t="e">
        <f t="shared" si="10"/>
        <v>#N/A</v>
      </c>
      <c r="BC39" s="106" t="s">
        <v>394</v>
      </c>
    </row>
    <row r="40" spans="1:55" x14ac:dyDescent="0.2">
      <c r="A40" s="114" t="s">
        <v>1167</v>
      </c>
      <c r="B40" s="76" t="s">
        <v>291</v>
      </c>
      <c r="C40" s="98">
        <v>1.1594202898550724E-3</v>
      </c>
      <c r="D40" s="97"/>
      <c r="E40" s="99"/>
      <c r="F40" s="100" t="s">
        <v>1167</v>
      </c>
      <c r="G40" s="143" t="s">
        <v>291</v>
      </c>
      <c r="H40" s="197">
        <v>2.6986506746626689E-4</v>
      </c>
      <c r="I40" s="197"/>
      <c r="J40" s="197"/>
      <c r="K40" s="197" t="s">
        <v>1167</v>
      </c>
      <c r="L40" s="197" t="s">
        <v>291</v>
      </c>
      <c r="M40" s="197">
        <v>8.895552223888056E-4</v>
      </c>
      <c r="N40" s="197">
        <v>201</v>
      </c>
      <c r="O40" s="195"/>
      <c r="P40" s="195">
        <v>2.4512195121951219</v>
      </c>
      <c r="Q40" s="197">
        <v>16</v>
      </c>
      <c r="R40" s="197">
        <v>2</v>
      </c>
      <c r="S40" s="197">
        <v>19</v>
      </c>
      <c r="T40" s="197">
        <v>238</v>
      </c>
      <c r="U40" s="197"/>
      <c r="V40" s="197">
        <v>0</v>
      </c>
      <c r="W40" s="197">
        <v>0</v>
      </c>
      <c r="X40" s="197">
        <v>4</v>
      </c>
      <c r="Y40" s="197">
        <v>0</v>
      </c>
      <c r="Z40" s="197">
        <v>9</v>
      </c>
      <c r="AA40" s="197"/>
      <c r="AB40" s="100">
        <v>13</v>
      </c>
      <c r="AC40" s="197"/>
      <c r="AD40" s="195">
        <v>0.15853658536585366</v>
      </c>
      <c r="AE40" s="197"/>
      <c r="AF40" s="197">
        <v>5</v>
      </c>
      <c r="AG40" s="106" t="e">
        <f t="shared" si="8"/>
        <v>#VALUE!</v>
      </c>
      <c r="AH40" s="106"/>
      <c r="AI40" s="212" t="s">
        <v>444</v>
      </c>
      <c r="AJ40" s="212" t="s">
        <v>445</v>
      </c>
      <c r="AK40" s="212" t="s">
        <v>1179</v>
      </c>
      <c r="AL40" s="212"/>
      <c r="AM40" s="212"/>
      <c r="AN40" s="212" t="s">
        <v>96</v>
      </c>
      <c r="AO40" s="212"/>
      <c r="AP40" s="213">
        <v>70</v>
      </c>
      <c r="AQ40" s="213">
        <v>30</v>
      </c>
      <c r="AR40" s="213">
        <v>0</v>
      </c>
      <c r="AS40" s="213">
        <v>100</v>
      </c>
      <c r="AT40" s="214" t="e">
        <f t="shared" si="9"/>
        <v>#N/A</v>
      </c>
      <c r="AV40" s="213">
        <v>80</v>
      </c>
      <c r="AW40" s="214" t="s">
        <v>1123</v>
      </c>
      <c r="AX40" s="214" t="s">
        <v>1123</v>
      </c>
      <c r="AY40" s="214" t="s">
        <v>1157</v>
      </c>
      <c r="BA40" s="429" t="e">
        <f t="shared" si="10"/>
        <v>#N/A</v>
      </c>
      <c r="BC40" s="106" t="s">
        <v>394</v>
      </c>
    </row>
    <row r="41" spans="1:55" x14ac:dyDescent="0.2">
      <c r="A41" s="113" t="s">
        <v>1170</v>
      </c>
      <c r="B41" s="76" t="s">
        <v>324</v>
      </c>
      <c r="C41" s="98">
        <v>3.8937699680511179E-4</v>
      </c>
      <c r="D41" s="98"/>
      <c r="E41" s="99"/>
      <c r="F41" s="100" t="s">
        <v>1170</v>
      </c>
      <c r="G41" s="143" t="s">
        <v>324</v>
      </c>
      <c r="H41" s="197">
        <v>3.2547923322683709E-4</v>
      </c>
      <c r="I41" s="197"/>
      <c r="J41" s="197"/>
      <c r="K41" s="197" t="s">
        <v>1170</v>
      </c>
      <c r="L41" s="197" t="s">
        <v>324</v>
      </c>
      <c r="M41" s="197">
        <v>5.9904153354632589E-5</v>
      </c>
      <c r="N41" s="197" t="s">
        <v>394</v>
      </c>
      <c r="O41" s="195"/>
      <c r="P41" s="195" t="s">
        <v>394</v>
      </c>
      <c r="Q41" s="197" t="s">
        <v>394</v>
      </c>
      <c r="R41" s="197" t="s">
        <v>394</v>
      </c>
      <c r="S41" s="197" t="s">
        <v>394</v>
      </c>
      <c r="T41" s="197" t="s">
        <v>394</v>
      </c>
      <c r="U41" s="197"/>
      <c r="V41" s="197" t="s">
        <v>394</v>
      </c>
      <c r="W41" s="197" t="s">
        <v>394</v>
      </c>
      <c r="X41" s="197" t="s">
        <v>394</v>
      </c>
      <c r="Y41" s="197" t="s">
        <v>394</v>
      </c>
      <c r="Z41" s="197" t="s">
        <v>394</v>
      </c>
      <c r="AA41" s="197"/>
      <c r="AB41" s="100" t="s">
        <v>394</v>
      </c>
      <c r="AC41" s="197"/>
      <c r="AD41" s="195" t="s">
        <v>394</v>
      </c>
      <c r="AE41" s="197"/>
      <c r="AF41" s="197" t="s">
        <v>394</v>
      </c>
      <c r="AG41" s="106" t="e">
        <f t="shared" si="8"/>
        <v>#VALUE!</v>
      </c>
      <c r="AH41" s="106"/>
      <c r="AI41" s="212" t="s">
        <v>446</v>
      </c>
      <c r="AJ41" s="212" t="s">
        <v>447</v>
      </c>
      <c r="AK41" s="212" t="s">
        <v>1180</v>
      </c>
      <c r="AL41" s="212"/>
      <c r="AM41" s="212"/>
      <c r="AN41" s="212" t="s">
        <v>240</v>
      </c>
      <c r="AO41" s="212"/>
      <c r="AP41" s="213">
        <v>150</v>
      </c>
      <c r="AQ41" s="213">
        <v>30</v>
      </c>
      <c r="AR41" s="213">
        <v>0</v>
      </c>
      <c r="AS41" s="213">
        <v>170</v>
      </c>
      <c r="AT41" s="214" t="e">
        <f t="shared" si="9"/>
        <v>#N/A</v>
      </c>
      <c r="AV41" s="213">
        <v>90</v>
      </c>
      <c r="AW41" s="214" t="s">
        <v>1142</v>
      </c>
      <c r="AX41" s="214" t="s">
        <v>1123</v>
      </c>
      <c r="AY41" s="214" t="s">
        <v>1280</v>
      </c>
      <c r="BA41" s="429" t="e">
        <f t="shared" si="10"/>
        <v>#N/A</v>
      </c>
      <c r="BC41" s="106" t="s">
        <v>394</v>
      </c>
    </row>
    <row r="42" spans="1:55" x14ac:dyDescent="0.2">
      <c r="A42" s="113" t="s">
        <v>1172</v>
      </c>
      <c r="B42" s="96" t="s">
        <v>2</v>
      </c>
      <c r="C42" s="98">
        <v>1.9709543568464729E-4</v>
      </c>
      <c r="D42" s="97"/>
      <c r="E42" s="99"/>
      <c r="F42" s="100" t="s">
        <v>1172</v>
      </c>
      <c r="G42" s="143" t="s">
        <v>2</v>
      </c>
      <c r="H42" s="197">
        <v>1.9709543568464729E-4</v>
      </c>
      <c r="I42" s="197"/>
      <c r="J42" s="197"/>
      <c r="K42" s="197" t="s">
        <v>1172</v>
      </c>
      <c r="L42" s="197" t="s">
        <v>2</v>
      </c>
      <c r="M42" s="197">
        <v>0</v>
      </c>
      <c r="N42" s="197"/>
      <c r="O42" s="195"/>
      <c r="P42" s="195" t="s">
        <v>394</v>
      </c>
      <c r="Q42" s="197"/>
      <c r="R42" s="197"/>
      <c r="S42" s="197"/>
      <c r="T42" s="197"/>
      <c r="U42" s="197"/>
      <c r="V42" s="197"/>
      <c r="W42" s="197"/>
      <c r="X42" s="197"/>
      <c r="Y42" s="197"/>
      <c r="Z42" s="197"/>
      <c r="AA42" s="197"/>
      <c r="AB42" s="100"/>
      <c r="AC42" s="197"/>
      <c r="AD42" s="195" t="s">
        <v>394</v>
      </c>
      <c r="AE42" s="197"/>
      <c r="AF42" s="197"/>
      <c r="AG42" s="106" t="e">
        <f t="shared" si="8"/>
        <v>#VALUE!</v>
      </c>
      <c r="AH42" s="106"/>
      <c r="AI42" s="212"/>
      <c r="AJ42" s="212"/>
      <c r="AK42" s="212"/>
      <c r="AL42" s="212"/>
      <c r="AM42" s="212"/>
      <c r="AN42" s="212"/>
      <c r="AO42" s="212"/>
      <c r="AP42" s="214"/>
      <c r="AQ42" s="214"/>
      <c r="AR42" s="214"/>
      <c r="AS42" s="214"/>
      <c r="AT42" s="214"/>
      <c r="AV42" s="214"/>
      <c r="AW42" s="162" t="s">
        <v>394</v>
      </c>
      <c r="AX42" s="162" t="s">
        <v>394</v>
      </c>
      <c r="AY42" s="162" t="s">
        <v>394</v>
      </c>
      <c r="BC42" s="106" t="s">
        <v>394</v>
      </c>
    </row>
    <row r="43" spans="1:55" ht="25.5" x14ac:dyDescent="0.2">
      <c r="A43" s="114" t="s">
        <v>1174</v>
      </c>
      <c r="B43" s="76" t="s">
        <v>17</v>
      </c>
      <c r="C43" s="98">
        <v>1.1461318051575932E-4</v>
      </c>
      <c r="D43" s="115"/>
      <c r="E43" s="115"/>
      <c r="F43" s="100" t="s">
        <v>1174</v>
      </c>
      <c r="G43" s="143" t="s">
        <v>17</v>
      </c>
      <c r="H43" s="197">
        <v>1.002865329512894E-4</v>
      </c>
      <c r="I43" s="197"/>
      <c r="J43" s="197"/>
      <c r="K43" s="197" t="s">
        <v>1174</v>
      </c>
      <c r="L43" s="197" t="s">
        <v>17</v>
      </c>
      <c r="M43" s="197">
        <v>1.4326647564469915E-5</v>
      </c>
      <c r="N43" s="197">
        <v>104</v>
      </c>
      <c r="O43" s="195"/>
      <c r="P43" s="195">
        <v>2.5365853658536586</v>
      </c>
      <c r="Q43" s="197">
        <v>40</v>
      </c>
      <c r="R43" s="197">
        <v>61</v>
      </c>
      <c r="S43" s="197">
        <v>129</v>
      </c>
      <c r="T43" s="197">
        <v>334</v>
      </c>
      <c r="U43" s="197"/>
      <c r="V43" s="197">
        <v>0</v>
      </c>
      <c r="W43" s="197">
        <v>3</v>
      </c>
      <c r="X43" s="197">
        <v>17</v>
      </c>
      <c r="Y43" s="197">
        <v>0</v>
      </c>
      <c r="Z43" s="197">
        <v>0</v>
      </c>
      <c r="AA43" s="197"/>
      <c r="AB43" s="100">
        <v>20</v>
      </c>
      <c r="AC43" s="197"/>
      <c r="AD43" s="195">
        <v>0.48780487804878048</v>
      </c>
      <c r="AE43" s="197"/>
      <c r="AF43" s="197">
        <v>5</v>
      </c>
      <c r="AG43" s="106" t="e">
        <f t="shared" si="8"/>
        <v>#VALUE!</v>
      </c>
      <c r="AH43" s="106"/>
      <c r="AI43" s="212"/>
      <c r="AJ43" s="212" t="s">
        <v>1140</v>
      </c>
      <c r="AK43" s="212" t="s">
        <v>1181</v>
      </c>
      <c r="AL43" s="212"/>
      <c r="AM43" s="212" t="s">
        <v>449</v>
      </c>
      <c r="AN43" s="212" t="s">
        <v>449</v>
      </c>
      <c r="AO43" s="212"/>
      <c r="AP43" s="213">
        <v>2560</v>
      </c>
      <c r="AQ43" s="213">
        <v>440</v>
      </c>
      <c r="AR43" s="213">
        <v>110</v>
      </c>
      <c r="AS43" s="213">
        <v>3110</v>
      </c>
      <c r="AT43" s="214" t="e">
        <f t="shared" ref="AT43:AT53" si="11">AS43/VLOOKUP(AN43,$D$18:$G$436,4,FALSE)</f>
        <v>#N/A</v>
      </c>
      <c r="AV43" s="213">
        <v>3880</v>
      </c>
      <c r="AW43" s="214" t="s">
        <v>1286</v>
      </c>
      <c r="AX43" s="214" t="s">
        <v>1153</v>
      </c>
      <c r="AY43" s="214" t="s">
        <v>1678</v>
      </c>
      <c r="BA43" s="429" t="e">
        <f t="shared" ref="BA43:BA53" si="12">AY43/VLOOKUP(AN43,$D$18:$G$436,4,FALSE)</f>
        <v>#N/A</v>
      </c>
      <c r="BC43" s="106" t="s">
        <v>394</v>
      </c>
    </row>
    <row r="44" spans="1:55" x14ac:dyDescent="0.2">
      <c r="A44" s="114" t="s">
        <v>1175</v>
      </c>
      <c r="B44" s="76" t="s">
        <v>51</v>
      </c>
      <c r="C44" s="98">
        <v>5.7009345794392522E-4</v>
      </c>
      <c r="D44" s="115"/>
      <c r="E44" s="115"/>
      <c r="F44" s="100" t="s">
        <v>1175</v>
      </c>
      <c r="G44" s="143" t="s">
        <v>51</v>
      </c>
      <c r="H44" s="197">
        <v>3.6448598130841122E-4</v>
      </c>
      <c r="I44" s="197"/>
      <c r="J44" s="197"/>
      <c r="K44" s="197" t="s">
        <v>1175</v>
      </c>
      <c r="L44" s="197" t="s">
        <v>51</v>
      </c>
      <c r="M44" s="197">
        <v>2.0560747663551403E-4</v>
      </c>
      <c r="N44" s="197">
        <v>26</v>
      </c>
      <c r="O44" s="195"/>
      <c r="P44" s="195">
        <v>0.83870967741935487</v>
      </c>
      <c r="Q44" s="197">
        <v>10</v>
      </c>
      <c r="R44" s="197">
        <v>48</v>
      </c>
      <c r="S44" s="197">
        <v>68</v>
      </c>
      <c r="T44" s="197">
        <v>152</v>
      </c>
      <c r="U44" s="197"/>
      <c r="V44" s="197">
        <v>4</v>
      </c>
      <c r="W44" s="197">
        <v>0</v>
      </c>
      <c r="X44" s="197">
        <v>6</v>
      </c>
      <c r="Y44" s="197">
        <v>0</v>
      </c>
      <c r="Z44" s="197">
        <v>0</v>
      </c>
      <c r="AA44" s="197"/>
      <c r="AB44" s="100">
        <v>10</v>
      </c>
      <c r="AC44" s="197"/>
      <c r="AD44" s="195">
        <v>0.32258064516129031</v>
      </c>
      <c r="AE44" s="197"/>
      <c r="AF44" s="197">
        <v>2</v>
      </c>
      <c r="AG44" s="106" t="e">
        <f t="shared" si="8"/>
        <v>#VALUE!</v>
      </c>
      <c r="AH44" s="106"/>
      <c r="AI44" s="212" t="s">
        <v>450</v>
      </c>
      <c r="AJ44" s="212" t="s">
        <v>451</v>
      </c>
      <c r="AK44" s="212" t="s">
        <v>1184</v>
      </c>
      <c r="AL44" s="212"/>
      <c r="AM44" s="212"/>
      <c r="AN44" s="212" t="s">
        <v>29</v>
      </c>
      <c r="AO44" s="212"/>
      <c r="AP44" s="213">
        <v>200</v>
      </c>
      <c r="AQ44" s="213">
        <v>90</v>
      </c>
      <c r="AR44" s="213">
        <v>0</v>
      </c>
      <c r="AS44" s="213">
        <v>290</v>
      </c>
      <c r="AT44" s="214" t="e">
        <f t="shared" si="11"/>
        <v>#N/A</v>
      </c>
      <c r="AV44" s="213">
        <v>400</v>
      </c>
      <c r="AW44" s="214" t="s">
        <v>1142</v>
      </c>
      <c r="AX44" s="214" t="s">
        <v>1142</v>
      </c>
      <c r="AY44" s="214" t="s">
        <v>1185</v>
      </c>
      <c r="BA44" s="429" t="e">
        <f t="shared" si="12"/>
        <v>#N/A</v>
      </c>
      <c r="BC44" s="106" t="s">
        <v>394</v>
      </c>
    </row>
    <row r="45" spans="1:55" x14ac:dyDescent="0.2">
      <c r="A45" s="114" t="s">
        <v>1177</v>
      </c>
      <c r="B45" s="76" t="s">
        <v>66</v>
      </c>
      <c r="C45" s="98">
        <v>4.2432814710042431E-4</v>
      </c>
      <c r="D45" s="115"/>
      <c r="E45" s="115"/>
      <c r="F45" s="100" t="s">
        <v>1177</v>
      </c>
      <c r="G45" s="143" t="s">
        <v>66</v>
      </c>
      <c r="H45" s="197">
        <v>3.8189533239038192E-4</v>
      </c>
      <c r="I45" s="197"/>
      <c r="J45" s="197"/>
      <c r="K45" s="197" t="s">
        <v>1177</v>
      </c>
      <c r="L45" s="197" t="s">
        <v>66</v>
      </c>
      <c r="M45" s="197">
        <v>2.8288543140028288E-5</v>
      </c>
      <c r="N45" s="197">
        <v>134</v>
      </c>
      <c r="O45" s="195"/>
      <c r="P45" s="195">
        <v>2.8510638297872339</v>
      </c>
      <c r="Q45" s="197">
        <v>29</v>
      </c>
      <c r="R45" s="197">
        <v>83</v>
      </c>
      <c r="S45" s="197">
        <v>114</v>
      </c>
      <c r="T45" s="197">
        <v>360</v>
      </c>
      <c r="U45" s="197"/>
      <c r="V45" s="197">
        <v>9</v>
      </c>
      <c r="W45" s="197">
        <v>19</v>
      </c>
      <c r="X45" s="197">
        <v>0</v>
      </c>
      <c r="Y45" s="197">
        <v>0</v>
      </c>
      <c r="Z45" s="197">
        <v>0</v>
      </c>
      <c r="AA45" s="197"/>
      <c r="AB45" s="100">
        <v>28</v>
      </c>
      <c r="AC45" s="197"/>
      <c r="AD45" s="195">
        <v>0.5957446808510638</v>
      </c>
      <c r="AE45" s="197"/>
      <c r="AF45" s="197">
        <v>3</v>
      </c>
      <c r="AG45" s="106" t="e">
        <f t="shared" si="8"/>
        <v>#VALUE!</v>
      </c>
      <c r="AH45" s="106"/>
      <c r="AI45" s="212" t="s">
        <v>452</v>
      </c>
      <c r="AJ45" s="212" t="s">
        <v>453</v>
      </c>
      <c r="AK45" s="212" t="s">
        <v>1186</v>
      </c>
      <c r="AL45" s="212"/>
      <c r="AM45" s="212"/>
      <c r="AN45" s="212" t="s">
        <v>45</v>
      </c>
      <c r="AO45" s="212"/>
      <c r="AP45" s="213">
        <v>150</v>
      </c>
      <c r="AQ45" s="213">
        <v>0</v>
      </c>
      <c r="AR45" s="213">
        <v>0</v>
      </c>
      <c r="AS45" s="213">
        <v>150</v>
      </c>
      <c r="AT45" s="214" t="e">
        <f t="shared" si="11"/>
        <v>#N/A</v>
      </c>
      <c r="AV45" s="213">
        <v>300</v>
      </c>
      <c r="AW45" s="214" t="s">
        <v>1123</v>
      </c>
      <c r="AX45" s="214" t="s">
        <v>1123</v>
      </c>
      <c r="AY45" s="214" t="s">
        <v>1182</v>
      </c>
      <c r="BA45" s="429" t="e">
        <f t="shared" si="12"/>
        <v>#N/A</v>
      </c>
      <c r="BC45" s="106" t="s">
        <v>394</v>
      </c>
    </row>
    <row r="46" spans="1:55" x14ac:dyDescent="0.2">
      <c r="A46" s="114" t="s">
        <v>1179</v>
      </c>
      <c r="B46" s="76" t="s">
        <v>96</v>
      </c>
      <c r="C46" s="98">
        <v>3.8022813688212925E-4</v>
      </c>
      <c r="D46" s="115"/>
      <c r="E46" s="115"/>
      <c r="F46" s="100" t="s">
        <v>1179</v>
      </c>
      <c r="G46" s="143" t="s">
        <v>96</v>
      </c>
      <c r="H46" s="197">
        <v>3.4220532319391634E-4</v>
      </c>
      <c r="I46" s="197"/>
      <c r="J46" s="197"/>
      <c r="K46" s="197" t="s">
        <v>1179</v>
      </c>
      <c r="L46" s="197" t="s">
        <v>96</v>
      </c>
      <c r="M46" s="197">
        <v>3.8022813688212928E-5</v>
      </c>
      <c r="N46" s="197">
        <v>93</v>
      </c>
      <c r="O46" s="195"/>
      <c r="P46" s="195">
        <v>3</v>
      </c>
      <c r="Q46" s="197">
        <v>9</v>
      </c>
      <c r="R46" s="197">
        <v>24</v>
      </c>
      <c r="S46" s="197">
        <v>73</v>
      </c>
      <c r="T46" s="197">
        <v>199</v>
      </c>
      <c r="U46" s="197"/>
      <c r="V46" s="197">
        <v>7</v>
      </c>
      <c r="W46" s="197">
        <v>0</v>
      </c>
      <c r="X46" s="197">
        <v>3</v>
      </c>
      <c r="Y46" s="197">
        <v>0</v>
      </c>
      <c r="Z46" s="197">
        <v>0</v>
      </c>
      <c r="AA46" s="197"/>
      <c r="AB46" s="100">
        <v>10</v>
      </c>
      <c r="AC46" s="197"/>
      <c r="AD46" s="195">
        <v>0.32258064516129031</v>
      </c>
      <c r="AE46" s="197"/>
      <c r="AF46" s="197">
        <v>12</v>
      </c>
      <c r="AG46" s="106" t="e">
        <f t="shared" si="8"/>
        <v>#VALUE!</v>
      </c>
      <c r="AH46" s="106"/>
      <c r="AI46" s="212" t="s">
        <v>454</v>
      </c>
      <c r="AJ46" s="212" t="s">
        <v>455</v>
      </c>
      <c r="AK46" s="212" t="s">
        <v>1187</v>
      </c>
      <c r="AL46" s="212"/>
      <c r="AM46" s="212"/>
      <c r="AN46" s="212" t="s">
        <v>160</v>
      </c>
      <c r="AO46" s="212"/>
      <c r="AP46" s="213">
        <v>800</v>
      </c>
      <c r="AQ46" s="213">
        <v>10</v>
      </c>
      <c r="AR46" s="213">
        <v>20</v>
      </c>
      <c r="AS46" s="213">
        <v>830</v>
      </c>
      <c r="AT46" s="214" t="e">
        <f t="shared" si="11"/>
        <v>#N/A</v>
      </c>
      <c r="AV46" s="213">
        <v>1480</v>
      </c>
      <c r="AW46" s="214" t="s">
        <v>1135</v>
      </c>
      <c r="AX46" s="214" t="s">
        <v>1123</v>
      </c>
      <c r="AY46" s="214" t="s">
        <v>1679</v>
      </c>
      <c r="BA46" s="429" t="e">
        <f t="shared" si="12"/>
        <v>#N/A</v>
      </c>
      <c r="BC46" s="106" t="s">
        <v>394</v>
      </c>
    </row>
    <row r="47" spans="1:55" x14ac:dyDescent="0.2">
      <c r="A47" s="114" t="s">
        <v>1180</v>
      </c>
      <c r="B47" s="76" t="s">
        <v>240</v>
      </c>
      <c r="C47" s="98">
        <v>5.4597701149425282E-4</v>
      </c>
      <c r="D47" s="115"/>
      <c r="E47" s="115"/>
      <c r="F47" s="100" t="s">
        <v>1180</v>
      </c>
      <c r="G47" s="143" t="s">
        <v>240</v>
      </c>
      <c r="H47" s="197">
        <v>5.0766283524904211E-4</v>
      </c>
      <c r="I47" s="197"/>
      <c r="J47" s="197"/>
      <c r="K47" s="197" t="s">
        <v>1180</v>
      </c>
      <c r="L47" s="197" t="s">
        <v>240</v>
      </c>
      <c r="M47" s="197">
        <v>2.8735632183908045E-5</v>
      </c>
      <c r="N47" s="197">
        <v>8</v>
      </c>
      <c r="O47" s="195"/>
      <c r="P47" s="195">
        <v>0.34782608695652173</v>
      </c>
      <c r="Q47" s="197">
        <v>3</v>
      </c>
      <c r="R47" s="197">
        <v>8</v>
      </c>
      <c r="S47" s="197">
        <v>12</v>
      </c>
      <c r="T47" s="197">
        <v>31</v>
      </c>
      <c r="U47" s="197"/>
      <c r="V47" s="197">
        <v>0</v>
      </c>
      <c r="W47" s="197">
        <v>0</v>
      </c>
      <c r="X47" s="197">
        <v>11</v>
      </c>
      <c r="Y47" s="197">
        <v>2</v>
      </c>
      <c r="Z47" s="197">
        <v>0</v>
      </c>
      <c r="AA47" s="197"/>
      <c r="AB47" s="100">
        <v>13</v>
      </c>
      <c r="AC47" s="197"/>
      <c r="AD47" s="195">
        <v>0.56521739130434778</v>
      </c>
      <c r="AE47" s="197"/>
      <c r="AF47" s="197">
        <v>1</v>
      </c>
      <c r="AG47" s="106" t="e">
        <f t="shared" si="8"/>
        <v>#VALUE!</v>
      </c>
      <c r="AH47" s="106"/>
      <c r="AI47" s="212" t="s">
        <v>456</v>
      </c>
      <c r="AJ47" s="212" t="s">
        <v>457</v>
      </c>
      <c r="AK47" s="212" t="s">
        <v>1189</v>
      </c>
      <c r="AL47" s="212"/>
      <c r="AM47" s="212"/>
      <c r="AN47" s="212" t="s">
        <v>194</v>
      </c>
      <c r="AO47" s="212"/>
      <c r="AP47" s="213">
        <v>110</v>
      </c>
      <c r="AQ47" s="213">
        <v>10</v>
      </c>
      <c r="AR47" s="213">
        <v>0</v>
      </c>
      <c r="AS47" s="213">
        <v>120</v>
      </c>
      <c r="AT47" s="214" t="e">
        <f t="shared" si="11"/>
        <v>#N/A</v>
      </c>
      <c r="AV47" s="213">
        <v>190</v>
      </c>
      <c r="AW47" s="214" t="s">
        <v>1119</v>
      </c>
      <c r="AX47" s="214" t="s">
        <v>1123</v>
      </c>
      <c r="AY47" s="214" t="s">
        <v>1136</v>
      </c>
      <c r="BA47" s="429" t="e">
        <f t="shared" si="12"/>
        <v>#N/A</v>
      </c>
      <c r="BC47" s="106" t="s">
        <v>394</v>
      </c>
    </row>
    <row r="48" spans="1:55" x14ac:dyDescent="0.2">
      <c r="A48" s="114" t="s">
        <v>1181</v>
      </c>
      <c r="B48" s="76" t="s">
        <v>449</v>
      </c>
      <c r="C48" s="98" t="e">
        <v>#N/A</v>
      </c>
      <c r="D48" s="115"/>
      <c r="E48" s="115"/>
      <c r="F48" s="100" t="s">
        <v>1181</v>
      </c>
      <c r="G48" s="143" t="s">
        <v>449</v>
      </c>
      <c r="H48" s="197" t="e">
        <v>#N/A</v>
      </c>
      <c r="I48" s="197"/>
      <c r="J48" s="197"/>
      <c r="K48" s="197" t="s">
        <v>1181</v>
      </c>
      <c r="L48" s="197" t="s">
        <v>449</v>
      </c>
      <c r="M48" s="197" t="e">
        <v>#N/A</v>
      </c>
      <c r="N48" s="197">
        <v>51</v>
      </c>
      <c r="O48" s="195"/>
      <c r="P48" s="195">
        <v>1.1086956521739131</v>
      </c>
      <c r="Q48" s="197">
        <v>1</v>
      </c>
      <c r="R48" s="197">
        <v>24</v>
      </c>
      <c r="S48" s="197">
        <v>88</v>
      </c>
      <c r="T48" s="197">
        <v>164</v>
      </c>
      <c r="U48" s="197"/>
      <c r="V48" s="197">
        <v>7</v>
      </c>
      <c r="W48" s="197">
        <v>15</v>
      </c>
      <c r="X48" s="197">
        <v>4</v>
      </c>
      <c r="Y48" s="197">
        <v>0</v>
      </c>
      <c r="Z48" s="197">
        <v>0</v>
      </c>
      <c r="AA48" s="197"/>
      <c r="AB48" s="100">
        <v>26</v>
      </c>
      <c r="AC48" s="197"/>
      <c r="AD48" s="195">
        <v>0.56521739130434778</v>
      </c>
      <c r="AE48" s="197"/>
      <c r="AF48" s="197">
        <v>0</v>
      </c>
      <c r="AG48" s="106" t="e">
        <f t="shared" si="8"/>
        <v>#VALUE!</v>
      </c>
      <c r="AH48" s="106"/>
      <c r="AI48" s="212" t="s">
        <v>458</v>
      </c>
      <c r="AJ48" s="212" t="s">
        <v>459</v>
      </c>
      <c r="AK48" s="212" t="s">
        <v>1192</v>
      </c>
      <c r="AL48" s="212"/>
      <c r="AM48" s="212"/>
      <c r="AN48" s="212" t="s">
        <v>211</v>
      </c>
      <c r="AO48" s="212"/>
      <c r="AP48" s="213">
        <v>200</v>
      </c>
      <c r="AQ48" s="213">
        <v>40</v>
      </c>
      <c r="AR48" s="213">
        <v>10</v>
      </c>
      <c r="AS48" s="213">
        <v>250</v>
      </c>
      <c r="AT48" s="214" t="e">
        <f t="shared" si="11"/>
        <v>#N/A</v>
      </c>
      <c r="AV48" s="213">
        <v>280</v>
      </c>
      <c r="AW48" s="214" t="s">
        <v>1123</v>
      </c>
      <c r="AX48" s="214" t="s">
        <v>1119</v>
      </c>
      <c r="AY48" s="214" t="s">
        <v>1182</v>
      </c>
      <c r="BA48" s="429" t="e">
        <f t="shared" si="12"/>
        <v>#N/A</v>
      </c>
      <c r="BC48" s="106" t="s">
        <v>394</v>
      </c>
    </row>
    <row r="49" spans="1:55" x14ac:dyDescent="0.2">
      <c r="A49" s="113" t="s">
        <v>1184</v>
      </c>
      <c r="B49" s="76" t="s">
        <v>29</v>
      </c>
      <c r="C49" s="98">
        <v>7.1794871794871799E-4</v>
      </c>
      <c r="D49" s="98"/>
      <c r="E49" s="99"/>
      <c r="F49" s="100" t="s">
        <v>1184</v>
      </c>
      <c r="G49" s="143" t="s">
        <v>29</v>
      </c>
      <c r="H49" s="197">
        <v>3.663003663003663E-4</v>
      </c>
      <c r="I49" s="197"/>
      <c r="J49" s="197"/>
      <c r="K49" s="197" t="s">
        <v>1184</v>
      </c>
      <c r="L49" s="197" t="s">
        <v>29</v>
      </c>
      <c r="M49" s="197">
        <v>3.5164835164835164E-4</v>
      </c>
      <c r="N49" s="197" t="s">
        <v>394</v>
      </c>
      <c r="O49" s="195"/>
      <c r="P49" s="195" t="s">
        <v>394</v>
      </c>
      <c r="Q49" s="197" t="s">
        <v>394</v>
      </c>
      <c r="R49" s="197" t="s">
        <v>394</v>
      </c>
      <c r="S49" s="197" t="s">
        <v>394</v>
      </c>
      <c r="T49" s="197" t="s">
        <v>394</v>
      </c>
      <c r="U49" s="197"/>
      <c r="V49" s="197" t="s">
        <v>394</v>
      </c>
      <c r="W49" s="197" t="s">
        <v>394</v>
      </c>
      <c r="X49" s="197" t="s">
        <v>394</v>
      </c>
      <c r="Y49" s="197" t="s">
        <v>394</v>
      </c>
      <c r="Z49" s="197" t="s">
        <v>394</v>
      </c>
      <c r="AA49" s="197"/>
      <c r="AB49" s="100" t="s">
        <v>394</v>
      </c>
      <c r="AC49" s="197"/>
      <c r="AD49" s="195" t="s">
        <v>394</v>
      </c>
      <c r="AE49" s="197"/>
      <c r="AF49" s="197" t="s">
        <v>394</v>
      </c>
      <c r="AG49" s="106" t="e">
        <f t="shared" si="8"/>
        <v>#VALUE!</v>
      </c>
      <c r="AH49" s="106"/>
      <c r="AI49" s="212" t="s">
        <v>460</v>
      </c>
      <c r="AJ49" s="212" t="s">
        <v>461</v>
      </c>
      <c r="AK49" s="212" t="s">
        <v>1194</v>
      </c>
      <c r="AL49" s="212"/>
      <c r="AM49" s="212"/>
      <c r="AN49" s="212" t="s">
        <v>222</v>
      </c>
      <c r="AO49" s="212"/>
      <c r="AP49" s="213">
        <v>260</v>
      </c>
      <c r="AQ49" s="213">
        <v>130</v>
      </c>
      <c r="AR49" s="213">
        <v>90</v>
      </c>
      <c r="AS49" s="213">
        <v>480</v>
      </c>
      <c r="AT49" s="214" t="e">
        <f t="shared" si="11"/>
        <v>#N/A</v>
      </c>
      <c r="AV49" s="213">
        <v>270</v>
      </c>
      <c r="AW49" s="214" t="s">
        <v>1142</v>
      </c>
      <c r="AX49" s="214" t="s">
        <v>1142</v>
      </c>
      <c r="AY49" s="214" t="s">
        <v>1234</v>
      </c>
      <c r="BA49" s="429" t="e">
        <f t="shared" si="12"/>
        <v>#N/A</v>
      </c>
      <c r="BC49" s="106" t="s">
        <v>394</v>
      </c>
    </row>
    <row r="50" spans="1:55" x14ac:dyDescent="0.2">
      <c r="A50" s="113" t="s">
        <v>1186</v>
      </c>
      <c r="B50" s="96" t="s">
        <v>45</v>
      </c>
      <c r="C50" s="98">
        <v>4.4045676998368677E-4</v>
      </c>
      <c r="D50" s="97"/>
      <c r="E50" s="99"/>
      <c r="F50" s="100" t="s">
        <v>1186</v>
      </c>
      <c r="G50" s="143" t="s">
        <v>45</v>
      </c>
      <c r="H50" s="197">
        <v>2.0663404023926046E-4</v>
      </c>
      <c r="I50" s="197"/>
      <c r="J50" s="197"/>
      <c r="K50" s="197" t="s">
        <v>1186</v>
      </c>
      <c r="L50" s="197" t="s">
        <v>45</v>
      </c>
      <c r="M50" s="197">
        <v>2.2838499184339316E-4</v>
      </c>
      <c r="N50" s="197"/>
      <c r="O50" s="195"/>
      <c r="P50" s="195" t="s">
        <v>394</v>
      </c>
      <c r="Q50" s="197"/>
      <c r="R50" s="197"/>
      <c r="S50" s="197"/>
      <c r="T50" s="197"/>
      <c r="U50" s="197"/>
      <c r="V50" s="197"/>
      <c r="W50" s="197"/>
      <c r="X50" s="197"/>
      <c r="Y50" s="197"/>
      <c r="Z50" s="197"/>
      <c r="AA50" s="197"/>
      <c r="AB50" s="100"/>
      <c r="AC50" s="197"/>
      <c r="AD50" s="195" t="s">
        <v>394</v>
      </c>
      <c r="AE50" s="197"/>
      <c r="AF50" s="197"/>
      <c r="AG50" s="106" t="e">
        <f t="shared" si="8"/>
        <v>#VALUE!</v>
      </c>
      <c r="AH50" s="106"/>
      <c r="AI50" s="212" t="s">
        <v>462</v>
      </c>
      <c r="AJ50" s="212" t="s">
        <v>463</v>
      </c>
      <c r="AK50" s="212" t="s">
        <v>1196</v>
      </c>
      <c r="AL50" s="212"/>
      <c r="AM50" s="212"/>
      <c r="AN50" s="212" t="s">
        <v>256</v>
      </c>
      <c r="AO50" s="212"/>
      <c r="AP50" s="213">
        <v>100</v>
      </c>
      <c r="AQ50" s="213">
        <v>10</v>
      </c>
      <c r="AR50" s="213">
        <v>0</v>
      </c>
      <c r="AS50" s="213">
        <v>110</v>
      </c>
      <c r="AT50" s="214" t="e">
        <f t="shared" si="11"/>
        <v>#N/A</v>
      </c>
      <c r="AV50" s="213">
        <v>30</v>
      </c>
      <c r="AW50" s="214" t="s">
        <v>1142</v>
      </c>
      <c r="AX50" s="214" t="s">
        <v>1123</v>
      </c>
      <c r="AY50" s="214" t="s">
        <v>1163</v>
      </c>
      <c r="BA50" s="429" t="e">
        <f t="shared" si="12"/>
        <v>#N/A</v>
      </c>
      <c r="BC50" s="106" t="s">
        <v>394</v>
      </c>
    </row>
    <row r="51" spans="1:55" x14ac:dyDescent="0.2">
      <c r="A51" s="114" t="s">
        <v>1187</v>
      </c>
      <c r="B51" s="76" t="s">
        <v>160</v>
      </c>
      <c r="C51" s="98">
        <v>5.1694915254237288E-3</v>
      </c>
      <c r="D51" s="115"/>
      <c r="E51" s="115"/>
      <c r="F51" s="100" t="s">
        <v>1187</v>
      </c>
      <c r="G51" s="143" t="s">
        <v>160</v>
      </c>
      <c r="H51" s="197">
        <v>1.2319140140553948E-3</v>
      </c>
      <c r="I51" s="197"/>
      <c r="J51" s="197"/>
      <c r="K51" s="197" t="s">
        <v>1187</v>
      </c>
      <c r="L51" s="197" t="s">
        <v>160</v>
      </c>
      <c r="M51" s="197">
        <v>3.9375775113683342E-3</v>
      </c>
      <c r="N51" s="197">
        <v>266</v>
      </c>
      <c r="O51" s="195"/>
      <c r="P51" s="195">
        <v>2.3963963963963963</v>
      </c>
      <c r="Q51" s="197">
        <v>57</v>
      </c>
      <c r="R51" s="197">
        <v>40</v>
      </c>
      <c r="S51" s="197">
        <v>244</v>
      </c>
      <c r="T51" s="197">
        <v>607</v>
      </c>
      <c r="U51" s="197"/>
      <c r="V51" s="197">
        <v>0</v>
      </c>
      <c r="W51" s="197">
        <v>12</v>
      </c>
      <c r="X51" s="197">
        <v>36</v>
      </c>
      <c r="Y51" s="197">
        <v>0</v>
      </c>
      <c r="Z51" s="197">
        <v>0</v>
      </c>
      <c r="AA51" s="197"/>
      <c r="AB51" s="100">
        <v>48</v>
      </c>
      <c r="AC51" s="197"/>
      <c r="AD51" s="195">
        <v>0.43243243243243246</v>
      </c>
      <c r="AE51" s="197"/>
      <c r="AF51" s="197">
        <v>34</v>
      </c>
      <c r="AG51" s="106" t="e">
        <f t="shared" si="8"/>
        <v>#VALUE!</v>
      </c>
      <c r="AH51" s="106"/>
      <c r="AI51" s="212" t="s">
        <v>464</v>
      </c>
      <c r="AJ51" s="212" t="s">
        <v>465</v>
      </c>
      <c r="AK51" s="212" t="s">
        <v>1197</v>
      </c>
      <c r="AL51" s="212"/>
      <c r="AM51" s="212"/>
      <c r="AN51" s="212" t="s">
        <v>267</v>
      </c>
      <c r="AO51" s="212"/>
      <c r="AP51" s="213">
        <v>320</v>
      </c>
      <c r="AQ51" s="213">
        <v>10</v>
      </c>
      <c r="AR51" s="213">
        <v>0</v>
      </c>
      <c r="AS51" s="213">
        <v>330</v>
      </c>
      <c r="AT51" s="214" t="e">
        <f t="shared" si="11"/>
        <v>#N/A</v>
      </c>
      <c r="AV51" s="213">
        <v>350</v>
      </c>
      <c r="AW51" s="214" t="s">
        <v>1163</v>
      </c>
      <c r="AX51" s="214" t="s">
        <v>1123</v>
      </c>
      <c r="AY51" s="214" t="s">
        <v>1191</v>
      </c>
      <c r="BA51" s="429" t="e">
        <f t="shared" si="12"/>
        <v>#N/A</v>
      </c>
      <c r="BC51" s="106" t="s">
        <v>394</v>
      </c>
    </row>
    <row r="52" spans="1:55" x14ac:dyDescent="0.2">
      <c r="A52" s="114" t="s">
        <v>1189</v>
      </c>
      <c r="B52" s="76" t="s">
        <v>194</v>
      </c>
      <c r="C52" s="98">
        <v>2.199281867145422E-4</v>
      </c>
      <c r="D52" s="115"/>
      <c r="E52" s="115"/>
      <c r="F52" s="100" t="s">
        <v>1189</v>
      </c>
      <c r="G52" s="143" t="s">
        <v>194</v>
      </c>
      <c r="H52" s="197">
        <v>1.7953321364452425E-4</v>
      </c>
      <c r="I52" s="197"/>
      <c r="J52" s="197"/>
      <c r="K52" s="197" t="s">
        <v>1189</v>
      </c>
      <c r="L52" s="197" t="s">
        <v>194</v>
      </c>
      <c r="M52" s="197">
        <v>4.4883303411131062E-5</v>
      </c>
      <c r="N52" s="197">
        <v>115</v>
      </c>
      <c r="O52" s="195"/>
      <c r="P52" s="195">
        <v>1.513157894736842</v>
      </c>
      <c r="Q52" s="197">
        <v>1</v>
      </c>
      <c r="R52" s="197">
        <v>73</v>
      </c>
      <c r="S52" s="197">
        <v>97</v>
      </c>
      <c r="T52" s="197">
        <v>286</v>
      </c>
      <c r="U52" s="197"/>
      <c r="V52" s="197">
        <v>0</v>
      </c>
      <c r="W52" s="197">
        <v>3</v>
      </c>
      <c r="X52" s="197">
        <v>3</v>
      </c>
      <c r="Y52" s="197">
        <v>0</v>
      </c>
      <c r="Z52" s="197">
        <v>3</v>
      </c>
      <c r="AA52" s="197"/>
      <c r="AB52" s="100">
        <v>9</v>
      </c>
      <c r="AC52" s="197"/>
      <c r="AD52" s="195">
        <v>0.11842105263157894</v>
      </c>
      <c r="AE52" s="197"/>
      <c r="AF52" s="197">
        <v>12</v>
      </c>
      <c r="AG52" s="106" t="e">
        <f t="shared" si="8"/>
        <v>#VALUE!</v>
      </c>
      <c r="AH52" s="106"/>
      <c r="AI52" s="212" t="s">
        <v>466</v>
      </c>
      <c r="AJ52" s="212" t="s">
        <v>467</v>
      </c>
      <c r="AK52" s="212" t="s">
        <v>1198</v>
      </c>
      <c r="AL52" s="212"/>
      <c r="AM52" s="212"/>
      <c r="AN52" s="212" t="s">
        <v>283</v>
      </c>
      <c r="AO52" s="212"/>
      <c r="AP52" s="213">
        <v>160</v>
      </c>
      <c r="AQ52" s="213">
        <v>100</v>
      </c>
      <c r="AR52" s="213">
        <v>0</v>
      </c>
      <c r="AS52" s="213">
        <v>270</v>
      </c>
      <c r="AT52" s="214" t="e">
        <f t="shared" si="11"/>
        <v>#N/A</v>
      </c>
      <c r="AV52" s="213">
        <v>210</v>
      </c>
      <c r="AW52" s="214" t="s">
        <v>1157</v>
      </c>
      <c r="AX52" s="214" t="s">
        <v>1123</v>
      </c>
      <c r="AY52" s="214" t="s">
        <v>1234</v>
      </c>
      <c r="BA52" s="429" t="e">
        <f t="shared" si="12"/>
        <v>#N/A</v>
      </c>
      <c r="BC52" s="106" t="s">
        <v>394</v>
      </c>
    </row>
    <row r="53" spans="1:55" x14ac:dyDescent="0.2">
      <c r="A53" s="114" t="s">
        <v>1192</v>
      </c>
      <c r="B53" s="76" t="s">
        <v>211</v>
      </c>
      <c r="C53" s="98">
        <v>3.6156041864890583E-4</v>
      </c>
      <c r="D53" s="115"/>
      <c r="E53" s="115"/>
      <c r="F53" s="100" t="s">
        <v>1192</v>
      </c>
      <c r="G53" s="143" t="s">
        <v>211</v>
      </c>
      <c r="H53" s="197">
        <v>2.0456707897240724E-4</v>
      </c>
      <c r="I53" s="197"/>
      <c r="J53" s="197"/>
      <c r="K53" s="197" t="s">
        <v>1192</v>
      </c>
      <c r="L53" s="197" t="s">
        <v>211</v>
      </c>
      <c r="M53" s="197">
        <v>1.5699333967649856E-4</v>
      </c>
      <c r="N53" s="197">
        <v>643</v>
      </c>
      <c r="O53" s="195"/>
      <c r="P53" s="195">
        <v>3.1831683168316833</v>
      </c>
      <c r="Q53" s="197">
        <v>237</v>
      </c>
      <c r="R53" s="197">
        <v>635</v>
      </c>
      <c r="S53" s="197">
        <v>807</v>
      </c>
      <c r="T53" s="197">
        <v>2322</v>
      </c>
      <c r="U53" s="197"/>
      <c r="V53" s="197">
        <v>22</v>
      </c>
      <c r="W53" s="197">
        <v>65</v>
      </c>
      <c r="X53" s="197">
        <v>109</v>
      </c>
      <c r="Y53" s="197">
        <v>0</v>
      </c>
      <c r="Z53" s="197">
        <v>91</v>
      </c>
      <c r="AA53" s="197"/>
      <c r="AB53" s="100">
        <v>287</v>
      </c>
      <c r="AC53" s="197"/>
      <c r="AD53" s="195">
        <v>1.4207920792079207</v>
      </c>
      <c r="AE53" s="197"/>
      <c r="AF53" s="197">
        <v>5</v>
      </c>
      <c r="AG53" s="106" t="e">
        <f t="shared" si="8"/>
        <v>#VALUE!</v>
      </c>
      <c r="AH53" s="106"/>
      <c r="AI53" s="212" t="s">
        <v>468</v>
      </c>
      <c r="AJ53" s="212" t="s">
        <v>469</v>
      </c>
      <c r="AK53" s="212" t="s">
        <v>1200</v>
      </c>
      <c r="AL53" s="212"/>
      <c r="AM53" s="212"/>
      <c r="AN53" s="212" t="s">
        <v>308</v>
      </c>
      <c r="AO53" s="212"/>
      <c r="AP53" s="213">
        <v>270</v>
      </c>
      <c r="AQ53" s="213">
        <v>30</v>
      </c>
      <c r="AR53" s="213">
        <v>0</v>
      </c>
      <c r="AS53" s="213">
        <v>290</v>
      </c>
      <c r="AT53" s="214" t="e">
        <f t="shared" si="11"/>
        <v>#N/A</v>
      </c>
      <c r="AV53" s="213">
        <v>370</v>
      </c>
      <c r="AW53" s="214" t="s">
        <v>1142</v>
      </c>
      <c r="AX53" s="214" t="s">
        <v>1123</v>
      </c>
      <c r="AY53" s="214" t="s">
        <v>1114</v>
      </c>
      <c r="BA53" s="429" t="e">
        <f t="shared" si="12"/>
        <v>#N/A</v>
      </c>
      <c r="BC53" s="106" t="s">
        <v>394</v>
      </c>
    </row>
    <row r="54" spans="1:55" x14ac:dyDescent="0.2">
      <c r="A54" s="114" t="s">
        <v>1194</v>
      </c>
      <c r="B54" s="76" t="s">
        <v>222</v>
      </c>
      <c r="C54" s="98">
        <v>1.6120576671035387E-3</v>
      </c>
      <c r="D54" s="115"/>
      <c r="E54" s="115"/>
      <c r="F54" s="100" t="s">
        <v>1194</v>
      </c>
      <c r="G54" s="143" t="s">
        <v>222</v>
      </c>
      <c r="H54" s="197">
        <v>6.5093927479248576E-4</v>
      </c>
      <c r="I54" s="197"/>
      <c r="J54" s="197"/>
      <c r="K54" s="197" t="s">
        <v>1194</v>
      </c>
      <c r="L54" s="197" t="s">
        <v>222</v>
      </c>
      <c r="M54" s="197">
        <v>9.6111839231105285E-4</v>
      </c>
      <c r="N54" s="197">
        <v>61</v>
      </c>
      <c r="O54" s="195"/>
      <c r="P54" s="195">
        <v>0.6853932584269663</v>
      </c>
      <c r="Q54" s="197">
        <v>3</v>
      </c>
      <c r="R54" s="197">
        <v>29</v>
      </c>
      <c r="S54" s="197">
        <v>35</v>
      </c>
      <c r="T54" s="197">
        <v>128</v>
      </c>
      <c r="U54" s="197"/>
      <c r="V54" s="197">
        <v>0</v>
      </c>
      <c r="W54" s="197">
        <v>0</v>
      </c>
      <c r="X54" s="197">
        <v>7</v>
      </c>
      <c r="Y54" s="197">
        <v>0</v>
      </c>
      <c r="Z54" s="197">
        <v>0</v>
      </c>
      <c r="AA54" s="197"/>
      <c r="AB54" s="100">
        <v>7</v>
      </c>
      <c r="AC54" s="197"/>
      <c r="AD54" s="195">
        <v>7.8651685393258425E-2</v>
      </c>
      <c r="AE54" s="197"/>
      <c r="AF54" s="197">
        <v>0</v>
      </c>
      <c r="AG54" s="106" t="e">
        <f t="shared" si="8"/>
        <v>#VALUE!</v>
      </c>
      <c r="AH54" s="106"/>
      <c r="AI54" s="212"/>
      <c r="AJ54" s="212"/>
      <c r="AK54" s="212"/>
      <c r="AL54" s="212"/>
      <c r="AM54" s="212"/>
      <c r="AN54" s="212"/>
      <c r="AO54" s="212"/>
      <c r="AP54" s="214"/>
      <c r="AQ54" s="214"/>
      <c r="AR54" s="214"/>
      <c r="AS54" s="214"/>
      <c r="AT54" s="214"/>
      <c r="AV54" s="214"/>
      <c r="AW54" s="162" t="s">
        <v>394</v>
      </c>
      <c r="AX54" s="162" t="s">
        <v>394</v>
      </c>
      <c r="AY54" s="162" t="s">
        <v>394</v>
      </c>
      <c r="BC54" s="106" t="s">
        <v>394</v>
      </c>
    </row>
    <row r="55" spans="1:55" x14ac:dyDescent="0.2">
      <c r="A55" s="114" t="s">
        <v>1196</v>
      </c>
      <c r="B55" s="76" t="s">
        <v>256</v>
      </c>
      <c r="C55" s="98">
        <v>2.4087849805171804E-4</v>
      </c>
      <c r="D55" s="115"/>
      <c r="E55" s="115"/>
      <c r="F55" s="100" t="s">
        <v>1196</v>
      </c>
      <c r="G55" s="143" t="s">
        <v>256</v>
      </c>
      <c r="H55" s="197">
        <v>1.487778958554729E-4</v>
      </c>
      <c r="I55" s="197"/>
      <c r="J55" s="197"/>
      <c r="K55" s="197" t="s">
        <v>1196</v>
      </c>
      <c r="L55" s="197" t="s">
        <v>256</v>
      </c>
      <c r="M55" s="197">
        <v>9.2100602196245129E-5</v>
      </c>
      <c r="N55" s="197">
        <v>66</v>
      </c>
      <c r="O55" s="195"/>
      <c r="P55" s="195">
        <v>0.7857142857142857</v>
      </c>
      <c r="Q55" s="197">
        <v>4</v>
      </c>
      <c r="R55" s="197">
        <v>72</v>
      </c>
      <c r="S55" s="197">
        <v>113</v>
      </c>
      <c r="T55" s="197">
        <v>255</v>
      </c>
      <c r="U55" s="197"/>
      <c r="V55" s="197">
        <v>0</v>
      </c>
      <c r="W55" s="197">
        <v>14</v>
      </c>
      <c r="X55" s="197">
        <v>5</v>
      </c>
      <c r="Y55" s="197">
        <v>0</v>
      </c>
      <c r="Z55" s="197">
        <v>0</v>
      </c>
      <c r="AA55" s="197"/>
      <c r="AB55" s="100">
        <v>19</v>
      </c>
      <c r="AC55" s="197"/>
      <c r="AD55" s="195">
        <v>0.22619047619047619</v>
      </c>
      <c r="AE55" s="197"/>
      <c r="AF55" s="197">
        <v>2</v>
      </c>
      <c r="AG55" s="106" t="e">
        <f t="shared" si="8"/>
        <v>#VALUE!</v>
      </c>
      <c r="AH55" s="106"/>
      <c r="AI55" s="212"/>
      <c r="AJ55" s="212" t="s">
        <v>1199</v>
      </c>
      <c r="AK55" s="212" t="s">
        <v>1202</v>
      </c>
      <c r="AL55" s="212"/>
      <c r="AM55" s="212" t="s">
        <v>1203</v>
      </c>
      <c r="AN55" s="212" t="s">
        <v>1203</v>
      </c>
      <c r="AO55" s="212"/>
      <c r="AP55" s="214" t="s">
        <v>551</v>
      </c>
      <c r="AQ55" s="214" t="s">
        <v>551</v>
      </c>
      <c r="AR55" s="214" t="s">
        <v>551</v>
      </c>
      <c r="AS55" s="214" t="s">
        <v>551</v>
      </c>
      <c r="AT55" s="214" t="e">
        <f t="shared" ref="AT55:AT67" si="13">AS55/VLOOKUP(AN55,$D$18:$G$436,4,FALSE)</f>
        <v>#VALUE!</v>
      </c>
      <c r="AV55" s="214" t="s">
        <v>551</v>
      </c>
      <c r="AW55" s="214" t="s">
        <v>551</v>
      </c>
      <c r="AX55" s="214" t="s">
        <v>551</v>
      </c>
      <c r="AY55" s="214" t="s">
        <v>551</v>
      </c>
      <c r="BA55" s="429" t="e">
        <f t="shared" ref="BA55:BA67" si="14">AY55/VLOOKUP(AN55,$D$18:$G$436,4,FALSE)</f>
        <v>#VALUE!</v>
      </c>
      <c r="BC55" s="106" t="s">
        <v>394</v>
      </c>
    </row>
    <row r="56" spans="1:55" x14ac:dyDescent="0.2">
      <c r="A56" s="114" t="s">
        <v>1197</v>
      </c>
      <c r="B56" s="76" t="s">
        <v>267</v>
      </c>
      <c r="C56" s="98">
        <v>1.7939282428702851E-4</v>
      </c>
      <c r="D56" s="115"/>
      <c r="E56" s="115"/>
      <c r="F56" s="100" t="s">
        <v>1197</v>
      </c>
      <c r="G56" s="143" t="s">
        <v>267</v>
      </c>
      <c r="H56" s="197">
        <v>1.6559337626494941E-4</v>
      </c>
      <c r="I56" s="197"/>
      <c r="J56" s="197"/>
      <c r="K56" s="197" t="s">
        <v>1197</v>
      </c>
      <c r="L56" s="197" t="s">
        <v>267</v>
      </c>
      <c r="M56" s="197">
        <v>1.8399264029438823E-5</v>
      </c>
      <c r="N56" s="197">
        <v>245</v>
      </c>
      <c r="O56" s="195"/>
      <c r="P56" s="195">
        <v>2.5</v>
      </c>
      <c r="Q56" s="197">
        <v>10</v>
      </c>
      <c r="R56" s="197">
        <v>53</v>
      </c>
      <c r="S56" s="197">
        <v>131</v>
      </c>
      <c r="T56" s="197">
        <v>439</v>
      </c>
      <c r="U56" s="197"/>
      <c r="V56" s="197">
        <v>3</v>
      </c>
      <c r="W56" s="197">
        <v>1</v>
      </c>
      <c r="X56" s="197">
        <v>28</v>
      </c>
      <c r="Y56" s="197">
        <v>0</v>
      </c>
      <c r="Z56" s="197">
        <v>0</v>
      </c>
      <c r="AA56" s="197"/>
      <c r="AB56" s="100">
        <v>32</v>
      </c>
      <c r="AC56" s="197"/>
      <c r="AD56" s="195">
        <v>0.32653061224489793</v>
      </c>
      <c r="AE56" s="197"/>
      <c r="AF56" s="197">
        <v>53</v>
      </c>
      <c r="AG56" s="106" t="e">
        <f t="shared" si="8"/>
        <v>#VALUE!</v>
      </c>
      <c r="AH56" s="106"/>
      <c r="AI56" s="212" t="s">
        <v>470</v>
      </c>
      <c r="AJ56" s="212" t="s">
        <v>471</v>
      </c>
      <c r="AK56" s="212" t="s">
        <v>1205</v>
      </c>
      <c r="AL56" s="212"/>
      <c r="AM56" s="212"/>
      <c r="AN56" s="212" t="s">
        <v>44</v>
      </c>
      <c r="AO56" s="212"/>
      <c r="AP56" s="213">
        <v>30</v>
      </c>
      <c r="AQ56" s="213">
        <v>0</v>
      </c>
      <c r="AR56" s="213">
        <v>0</v>
      </c>
      <c r="AS56" s="213">
        <v>30</v>
      </c>
      <c r="AT56" s="214" t="e">
        <f t="shared" si="13"/>
        <v>#N/A</v>
      </c>
      <c r="AV56" s="213">
        <v>60</v>
      </c>
      <c r="AW56" s="214" t="s">
        <v>1142</v>
      </c>
      <c r="AX56" s="214" t="s">
        <v>1123</v>
      </c>
      <c r="AY56" s="214" t="s">
        <v>1246</v>
      </c>
      <c r="BA56" s="429" t="e">
        <f t="shared" si="14"/>
        <v>#N/A</v>
      </c>
      <c r="BC56" s="106" t="s">
        <v>394</v>
      </c>
    </row>
    <row r="57" spans="1:55" x14ac:dyDescent="0.2">
      <c r="A57" s="114" t="s">
        <v>1198</v>
      </c>
      <c r="B57" s="76" t="s">
        <v>283</v>
      </c>
      <c r="C57" s="98">
        <v>4.6615867324069924E-4</v>
      </c>
      <c r="D57" s="115"/>
      <c r="E57" s="115"/>
      <c r="F57" s="100" t="s">
        <v>1198</v>
      </c>
      <c r="G57" s="143" t="s">
        <v>283</v>
      </c>
      <c r="H57" s="197">
        <v>3.1824294038547738E-4</v>
      </c>
      <c r="I57" s="197"/>
      <c r="J57" s="197"/>
      <c r="K57" s="197" t="s">
        <v>1198</v>
      </c>
      <c r="L57" s="197" t="s">
        <v>283</v>
      </c>
      <c r="M57" s="197">
        <v>1.4791573285522188E-4</v>
      </c>
      <c r="N57" s="197">
        <v>113</v>
      </c>
      <c r="O57" s="195"/>
      <c r="P57" s="195">
        <v>0.91869918699186992</v>
      </c>
      <c r="Q57" s="197">
        <v>7</v>
      </c>
      <c r="R57" s="197">
        <v>200</v>
      </c>
      <c r="S57" s="197">
        <v>11</v>
      </c>
      <c r="T57" s="197">
        <v>331</v>
      </c>
      <c r="U57" s="197"/>
      <c r="V57" s="197">
        <v>0</v>
      </c>
      <c r="W57" s="197">
        <v>27</v>
      </c>
      <c r="X57" s="197">
        <v>0</v>
      </c>
      <c r="Y57" s="197">
        <v>0</v>
      </c>
      <c r="Z57" s="197">
        <v>0</v>
      </c>
      <c r="AA57" s="197"/>
      <c r="AB57" s="100">
        <v>27</v>
      </c>
      <c r="AC57" s="197"/>
      <c r="AD57" s="195">
        <v>0.21951219512195122</v>
      </c>
      <c r="AE57" s="197"/>
      <c r="AF57" s="197">
        <v>1</v>
      </c>
      <c r="AG57" s="106" t="e">
        <f t="shared" si="8"/>
        <v>#VALUE!</v>
      </c>
      <c r="AH57" s="106"/>
      <c r="AI57" s="212" t="s">
        <v>472</v>
      </c>
      <c r="AJ57" s="212" t="s">
        <v>473</v>
      </c>
      <c r="AK57" s="212" t="s">
        <v>1206</v>
      </c>
      <c r="AL57" s="212"/>
      <c r="AM57" s="212"/>
      <c r="AN57" s="212" t="s">
        <v>62</v>
      </c>
      <c r="AO57" s="212"/>
      <c r="AP57" s="213">
        <v>540</v>
      </c>
      <c r="AQ57" s="213">
        <v>30</v>
      </c>
      <c r="AR57" s="213">
        <v>0</v>
      </c>
      <c r="AS57" s="213">
        <v>570</v>
      </c>
      <c r="AT57" s="214" t="e">
        <f t="shared" si="13"/>
        <v>#N/A</v>
      </c>
      <c r="AV57" s="213">
        <v>470</v>
      </c>
      <c r="AW57" s="214" t="s">
        <v>1119</v>
      </c>
      <c r="AX57" s="214" t="s">
        <v>1123</v>
      </c>
      <c r="AY57" s="214" t="s">
        <v>1463</v>
      </c>
      <c r="BA57" s="429" t="e">
        <f t="shared" si="14"/>
        <v>#N/A</v>
      </c>
      <c r="BC57" s="106" t="s">
        <v>394</v>
      </c>
    </row>
    <row r="58" spans="1:55" x14ac:dyDescent="0.2">
      <c r="A58" s="114" t="s">
        <v>1200</v>
      </c>
      <c r="B58" s="76" t="s">
        <v>308</v>
      </c>
      <c r="C58" s="98">
        <v>4.5165394402035624E-4</v>
      </c>
      <c r="D58" s="115"/>
      <c r="E58" s="115"/>
      <c r="F58" s="100" t="s">
        <v>1200</v>
      </c>
      <c r="G58" s="143" t="s">
        <v>308</v>
      </c>
      <c r="H58" s="197">
        <v>1.653944020356234E-4</v>
      </c>
      <c r="I58" s="197"/>
      <c r="J58" s="197"/>
      <c r="K58" s="197" t="s">
        <v>1200</v>
      </c>
      <c r="L58" s="197" t="s">
        <v>308</v>
      </c>
      <c r="M58" s="197">
        <v>2.8625954198473283E-4</v>
      </c>
      <c r="N58" s="197">
        <v>70</v>
      </c>
      <c r="O58" s="195"/>
      <c r="P58" s="195">
        <v>0.76086956521739135</v>
      </c>
      <c r="Q58" s="197">
        <v>9</v>
      </c>
      <c r="R58" s="197">
        <v>127</v>
      </c>
      <c r="S58" s="197">
        <v>76</v>
      </c>
      <c r="T58" s="197">
        <v>282</v>
      </c>
      <c r="U58" s="197"/>
      <c r="V58" s="197">
        <v>9</v>
      </c>
      <c r="W58" s="197">
        <v>3</v>
      </c>
      <c r="X58" s="197">
        <v>29</v>
      </c>
      <c r="Y58" s="197">
        <v>0</v>
      </c>
      <c r="Z58" s="197">
        <v>8</v>
      </c>
      <c r="AA58" s="197"/>
      <c r="AB58" s="100">
        <v>49</v>
      </c>
      <c r="AC58" s="197"/>
      <c r="AD58" s="195">
        <v>0.53260869565217395</v>
      </c>
      <c r="AE58" s="197"/>
      <c r="AF58" s="197">
        <v>4</v>
      </c>
      <c r="AG58" s="106" t="e">
        <f t="shared" si="8"/>
        <v>#VALUE!</v>
      </c>
      <c r="AH58" s="106"/>
      <c r="AI58" s="212" t="s">
        <v>474</v>
      </c>
      <c r="AJ58" s="212" t="s">
        <v>475</v>
      </c>
      <c r="AK58" s="212" t="s">
        <v>1208</v>
      </c>
      <c r="AL58" s="212"/>
      <c r="AM58" s="212"/>
      <c r="AN58" s="212" t="s">
        <v>107</v>
      </c>
      <c r="AO58" s="212"/>
      <c r="AP58" s="213">
        <v>90</v>
      </c>
      <c r="AQ58" s="213">
        <v>30</v>
      </c>
      <c r="AR58" s="213">
        <v>0</v>
      </c>
      <c r="AS58" s="213">
        <v>110</v>
      </c>
      <c r="AT58" s="214" t="e">
        <f t="shared" si="13"/>
        <v>#N/A</v>
      </c>
      <c r="AV58" s="213">
        <v>70</v>
      </c>
      <c r="AW58" s="214" t="s">
        <v>1178</v>
      </c>
      <c r="AX58" s="214" t="s">
        <v>1123</v>
      </c>
      <c r="AY58" s="214" t="s">
        <v>1176</v>
      </c>
      <c r="BA58" s="429" t="e">
        <f t="shared" si="14"/>
        <v>#N/A</v>
      </c>
      <c r="BC58" s="106" t="s">
        <v>394</v>
      </c>
    </row>
    <row r="59" spans="1:55" x14ac:dyDescent="0.2">
      <c r="A59" s="114" t="s">
        <v>1202</v>
      </c>
      <c r="B59" s="76" t="s">
        <v>1203</v>
      </c>
      <c r="C59" s="98">
        <v>1.1047160896830168E-3</v>
      </c>
      <c r="D59" s="115"/>
      <c r="E59" s="115"/>
      <c r="F59" s="100" t="s">
        <v>1202</v>
      </c>
      <c r="G59" s="143" t="s">
        <v>1203</v>
      </c>
      <c r="H59" s="197">
        <v>2.7918563697276868E-4</v>
      </c>
      <c r="I59" s="197"/>
      <c r="J59" s="197"/>
      <c r="K59" s="197" t="s">
        <v>1202</v>
      </c>
      <c r="L59" s="197" t="s">
        <v>1203</v>
      </c>
      <c r="M59" s="197">
        <v>8.255304527102483E-4</v>
      </c>
      <c r="N59" s="197">
        <v>135</v>
      </c>
      <c r="O59" s="195"/>
      <c r="P59" s="195">
        <v>1.4516129032258065</v>
      </c>
      <c r="Q59" s="197">
        <v>28</v>
      </c>
      <c r="R59" s="197">
        <v>32</v>
      </c>
      <c r="S59" s="197">
        <v>143</v>
      </c>
      <c r="T59" s="197">
        <v>338</v>
      </c>
      <c r="U59" s="197"/>
      <c r="V59" s="197">
        <v>0</v>
      </c>
      <c r="W59" s="197">
        <v>5</v>
      </c>
      <c r="X59" s="197">
        <v>45</v>
      </c>
      <c r="Y59" s="197">
        <v>0</v>
      </c>
      <c r="Z59" s="197">
        <v>0</v>
      </c>
      <c r="AA59" s="197"/>
      <c r="AB59" s="100">
        <v>50</v>
      </c>
      <c r="AC59" s="197"/>
      <c r="AD59" s="195">
        <v>0.5376344086021505</v>
      </c>
      <c r="AE59" s="197"/>
      <c r="AF59" s="197">
        <v>9</v>
      </c>
      <c r="AG59" s="106" t="e">
        <f t="shared" si="8"/>
        <v>#VALUE!</v>
      </c>
      <c r="AH59" s="106"/>
      <c r="AI59" s="212" t="s">
        <v>476</v>
      </c>
      <c r="AJ59" s="212" t="s">
        <v>477</v>
      </c>
      <c r="AK59" s="212" t="s">
        <v>1209</v>
      </c>
      <c r="AL59" s="212"/>
      <c r="AM59" s="212"/>
      <c r="AN59" s="212" t="s">
        <v>137</v>
      </c>
      <c r="AO59" s="212"/>
      <c r="AP59" s="214" t="s">
        <v>551</v>
      </c>
      <c r="AQ59" s="214" t="s">
        <v>551</v>
      </c>
      <c r="AR59" s="214" t="s">
        <v>551</v>
      </c>
      <c r="AS59" s="214" t="s">
        <v>551</v>
      </c>
      <c r="AT59" s="214" t="e">
        <f t="shared" si="13"/>
        <v>#VALUE!</v>
      </c>
      <c r="AV59" s="214" t="s">
        <v>551</v>
      </c>
      <c r="AW59" s="214" t="s">
        <v>551</v>
      </c>
      <c r="AX59" s="214" t="s">
        <v>551</v>
      </c>
      <c r="AY59" s="214" t="s">
        <v>551</v>
      </c>
      <c r="BA59" s="429" t="e">
        <f t="shared" si="14"/>
        <v>#VALUE!</v>
      </c>
      <c r="BC59" s="106" t="s">
        <v>394</v>
      </c>
    </row>
    <row r="60" spans="1:55" x14ac:dyDescent="0.2">
      <c r="A60" s="114" t="s">
        <v>1205</v>
      </c>
      <c r="B60" s="76" t="s">
        <v>44</v>
      </c>
      <c r="C60" s="98">
        <v>2.0689655172413793E-4</v>
      </c>
      <c r="D60" s="115"/>
      <c r="E60" s="115"/>
      <c r="F60" s="100" t="s">
        <v>1205</v>
      </c>
      <c r="G60" s="143" t="s">
        <v>44</v>
      </c>
      <c r="H60" s="197">
        <v>1.4942528735632183E-4</v>
      </c>
      <c r="I60" s="197"/>
      <c r="J60" s="197"/>
      <c r="K60" s="197" t="s">
        <v>1205</v>
      </c>
      <c r="L60" s="197" t="s">
        <v>44</v>
      </c>
      <c r="M60" s="197">
        <v>6.8965517241379313E-5</v>
      </c>
      <c r="N60" s="197">
        <v>223</v>
      </c>
      <c r="O60" s="195"/>
      <c r="P60" s="195">
        <v>1.7153846153846153</v>
      </c>
      <c r="Q60" s="197">
        <v>31</v>
      </c>
      <c r="R60" s="197">
        <v>205</v>
      </c>
      <c r="S60" s="197">
        <v>107</v>
      </c>
      <c r="T60" s="197">
        <v>566</v>
      </c>
      <c r="U60" s="197"/>
      <c r="V60" s="197">
        <v>0</v>
      </c>
      <c r="W60" s="197">
        <v>1</v>
      </c>
      <c r="X60" s="197">
        <v>14</v>
      </c>
      <c r="Y60" s="197">
        <v>0</v>
      </c>
      <c r="Z60" s="197">
        <v>0</v>
      </c>
      <c r="AA60" s="197"/>
      <c r="AB60" s="100">
        <v>15</v>
      </c>
      <c r="AC60" s="197"/>
      <c r="AD60" s="195">
        <v>0.11538461538461539</v>
      </c>
      <c r="AE60" s="197"/>
      <c r="AF60" s="197">
        <v>34</v>
      </c>
      <c r="AG60" s="106" t="e">
        <f t="shared" si="8"/>
        <v>#VALUE!</v>
      </c>
      <c r="AH60" s="106"/>
      <c r="AI60" s="212" t="s">
        <v>478</v>
      </c>
      <c r="AJ60" s="212" t="s">
        <v>479</v>
      </c>
      <c r="AK60" s="212" t="s">
        <v>1210</v>
      </c>
      <c r="AL60" s="212"/>
      <c r="AM60" s="212"/>
      <c r="AN60" s="212" t="s">
        <v>148</v>
      </c>
      <c r="AO60" s="212"/>
      <c r="AP60" s="213">
        <v>120</v>
      </c>
      <c r="AQ60" s="213">
        <v>20</v>
      </c>
      <c r="AR60" s="213">
        <v>0</v>
      </c>
      <c r="AS60" s="213">
        <v>150</v>
      </c>
      <c r="AT60" s="214" t="e">
        <f t="shared" si="13"/>
        <v>#N/A</v>
      </c>
      <c r="AV60" s="213">
        <v>80</v>
      </c>
      <c r="AW60" s="214" t="s">
        <v>1123</v>
      </c>
      <c r="AX60" s="214" t="s">
        <v>1123</v>
      </c>
      <c r="AY60" s="214" t="s">
        <v>1157</v>
      </c>
      <c r="BA60" s="429" t="e">
        <f t="shared" si="14"/>
        <v>#N/A</v>
      </c>
      <c r="BC60" s="106" t="s">
        <v>394</v>
      </c>
    </row>
    <row r="61" spans="1:55" x14ac:dyDescent="0.2">
      <c r="A61" s="76" t="s">
        <v>1206</v>
      </c>
      <c r="B61" s="76" t="s">
        <v>62</v>
      </c>
      <c r="C61" s="98">
        <v>4.9195837275307474E-4</v>
      </c>
      <c r="D61" s="98"/>
      <c r="E61" s="99"/>
      <c r="F61" s="100" t="s">
        <v>1206</v>
      </c>
      <c r="G61" s="143" t="s">
        <v>62</v>
      </c>
      <c r="H61" s="197">
        <v>1.1352885525070956E-4</v>
      </c>
      <c r="I61" s="197"/>
      <c r="J61" s="197"/>
      <c r="K61" s="197" t="s">
        <v>1206</v>
      </c>
      <c r="L61" s="197" t="s">
        <v>62</v>
      </c>
      <c r="M61" s="197">
        <v>3.7842951750236518E-4</v>
      </c>
      <c r="N61" s="197" t="s">
        <v>394</v>
      </c>
      <c r="O61" s="195"/>
      <c r="P61" s="195" t="s">
        <v>394</v>
      </c>
      <c r="Q61" s="197" t="s">
        <v>394</v>
      </c>
      <c r="R61" s="197" t="s">
        <v>394</v>
      </c>
      <c r="S61" s="197" t="s">
        <v>394</v>
      </c>
      <c r="T61" s="197" t="s">
        <v>394</v>
      </c>
      <c r="U61" s="197"/>
      <c r="V61" s="197" t="s">
        <v>394</v>
      </c>
      <c r="W61" s="197" t="s">
        <v>394</v>
      </c>
      <c r="X61" s="197" t="s">
        <v>394</v>
      </c>
      <c r="Y61" s="197" t="s">
        <v>394</v>
      </c>
      <c r="Z61" s="197" t="s">
        <v>394</v>
      </c>
      <c r="AA61" s="197"/>
      <c r="AB61" s="100" t="s">
        <v>394</v>
      </c>
      <c r="AC61" s="197"/>
      <c r="AD61" s="195" t="s">
        <v>394</v>
      </c>
      <c r="AE61" s="197"/>
      <c r="AF61" s="197" t="s">
        <v>394</v>
      </c>
      <c r="AG61" s="106" t="e">
        <f t="shared" si="8"/>
        <v>#VALUE!</v>
      </c>
      <c r="AH61" s="106"/>
      <c r="AI61" s="212" t="s">
        <v>480</v>
      </c>
      <c r="AJ61" s="212" t="s">
        <v>481</v>
      </c>
      <c r="AK61" s="212" t="s">
        <v>1211</v>
      </c>
      <c r="AL61" s="212"/>
      <c r="AM61" s="212"/>
      <c r="AN61" s="212" t="s">
        <v>196</v>
      </c>
      <c r="AO61" s="212"/>
      <c r="AP61" s="213">
        <v>60</v>
      </c>
      <c r="AQ61" s="213">
        <v>0</v>
      </c>
      <c r="AR61" s="213">
        <v>0</v>
      </c>
      <c r="AS61" s="213">
        <v>60</v>
      </c>
      <c r="AT61" s="214" t="e">
        <f t="shared" si="13"/>
        <v>#N/A</v>
      </c>
      <c r="AV61" s="213">
        <v>50</v>
      </c>
      <c r="AW61" s="214" t="s">
        <v>1123</v>
      </c>
      <c r="AX61" s="214" t="s">
        <v>1123</v>
      </c>
      <c r="AY61" s="214" t="s">
        <v>1163</v>
      </c>
      <c r="BA61" s="429" t="e">
        <f t="shared" si="14"/>
        <v>#N/A</v>
      </c>
      <c r="BC61" s="106" t="s">
        <v>394</v>
      </c>
    </row>
    <row r="62" spans="1:55" x14ac:dyDescent="0.2">
      <c r="A62" s="96" t="s">
        <v>1208</v>
      </c>
      <c r="B62" s="96" t="s">
        <v>107</v>
      </c>
      <c r="C62" s="98">
        <v>5.1724137931034484E-4</v>
      </c>
      <c r="D62" s="97"/>
      <c r="E62" s="99"/>
      <c r="F62" s="100" t="s">
        <v>1208</v>
      </c>
      <c r="G62" s="143" t="s">
        <v>107</v>
      </c>
      <c r="H62" s="197">
        <v>2.5198938992042439E-4</v>
      </c>
      <c r="I62" s="197"/>
      <c r="J62" s="197"/>
      <c r="K62" s="197" t="s">
        <v>1208</v>
      </c>
      <c r="L62" s="197" t="s">
        <v>107</v>
      </c>
      <c r="M62" s="197">
        <v>2.652519893899204E-4</v>
      </c>
      <c r="N62" s="197"/>
      <c r="O62" s="195"/>
      <c r="P62" s="195" t="s">
        <v>394</v>
      </c>
      <c r="Q62" s="197"/>
      <c r="R62" s="197"/>
      <c r="S62" s="197"/>
      <c r="T62" s="197"/>
      <c r="U62" s="197"/>
      <c r="V62" s="197"/>
      <c r="W62" s="197"/>
      <c r="X62" s="197"/>
      <c r="Y62" s="197"/>
      <c r="Z62" s="197"/>
      <c r="AA62" s="197"/>
      <c r="AB62" s="100"/>
      <c r="AC62" s="197"/>
      <c r="AD62" s="195" t="s">
        <v>394</v>
      </c>
      <c r="AE62" s="197"/>
      <c r="AF62" s="197"/>
      <c r="AG62" s="106" t="e">
        <f t="shared" si="8"/>
        <v>#VALUE!</v>
      </c>
      <c r="AH62" s="106"/>
      <c r="AI62" s="212" t="s">
        <v>482</v>
      </c>
      <c r="AJ62" s="212" t="s">
        <v>483</v>
      </c>
      <c r="AK62" s="212" t="s">
        <v>1212</v>
      </c>
      <c r="AL62" s="212"/>
      <c r="AM62" s="212"/>
      <c r="AN62" s="212" t="s">
        <v>201</v>
      </c>
      <c r="AO62" s="212"/>
      <c r="AP62" s="213">
        <v>100</v>
      </c>
      <c r="AQ62" s="213">
        <v>0</v>
      </c>
      <c r="AR62" s="213">
        <v>0</v>
      </c>
      <c r="AS62" s="213">
        <v>100</v>
      </c>
      <c r="AT62" s="214" t="e">
        <f t="shared" si="13"/>
        <v>#N/A</v>
      </c>
      <c r="AV62" s="213">
        <v>20</v>
      </c>
      <c r="AW62" s="214" t="s">
        <v>1123</v>
      </c>
      <c r="AX62" s="214" t="s">
        <v>1123</v>
      </c>
      <c r="AY62" s="214" t="s">
        <v>1119</v>
      </c>
      <c r="BA62" s="429" t="e">
        <f t="shared" si="14"/>
        <v>#N/A</v>
      </c>
      <c r="BC62" s="106" t="s">
        <v>394</v>
      </c>
    </row>
    <row r="63" spans="1:55" x14ac:dyDescent="0.2">
      <c r="A63" s="114" t="s">
        <v>1209</v>
      </c>
      <c r="B63" s="76" t="s">
        <v>137</v>
      </c>
      <c r="C63" s="98">
        <v>1.728395061728395E-4</v>
      </c>
      <c r="D63" s="115"/>
      <c r="E63" s="115"/>
      <c r="F63" s="100" t="s">
        <v>1209</v>
      </c>
      <c r="G63" s="143" t="s">
        <v>137</v>
      </c>
      <c r="H63" s="197">
        <v>1.728395061728395E-4</v>
      </c>
      <c r="I63" s="197"/>
      <c r="J63" s="197"/>
      <c r="K63" s="197" t="s">
        <v>1209</v>
      </c>
      <c r="L63" s="197" t="s">
        <v>137</v>
      </c>
      <c r="M63" s="197">
        <v>0</v>
      </c>
      <c r="N63" s="197">
        <v>48</v>
      </c>
      <c r="O63" s="195"/>
      <c r="P63" s="195">
        <v>1.3333333333333333</v>
      </c>
      <c r="Q63" s="197">
        <v>7</v>
      </c>
      <c r="R63" s="197">
        <v>82</v>
      </c>
      <c r="S63" s="197">
        <v>35</v>
      </c>
      <c r="T63" s="197">
        <v>172</v>
      </c>
      <c r="U63" s="197"/>
      <c r="V63" s="197">
        <v>2</v>
      </c>
      <c r="W63" s="197">
        <v>4</v>
      </c>
      <c r="X63" s="197">
        <v>0</v>
      </c>
      <c r="Y63" s="197">
        <v>0</v>
      </c>
      <c r="Z63" s="197">
        <v>0</v>
      </c>
      <c r="AA63" s="197"/>
      <c r="AB63" s="100">
        <v>6</v>
      </c>
      <c r="AC63" s="197"/>
      <c r="AD63" s="195">
        <v>0.16666666666666666</v>
      </c>
      <c r="AE63" s="197"/>
      <c r="AF63" s="197">
        <v>4</v>
      </c>
      <c r="AG63" s="106" t="e">
        <f t="shared" si="8"/>
        <v>#VALUE!</v>
      </c>
      <c r="AH63" s="106"/>
      <c r="AI63" s="212" t="s">
        <v>484</v>
      </c>
      <c r="AJ63" s="212" t="s">
        <v>485</v>
      </c>
      <c r="AK63" s="212" t="s">
        <v>1213</v>
      </c>
      <c r="AL63" s="212"/>
      <c r="AM63" s="212"/>
      <c r="AN63" s="212" t="s">
        <v>208</v>
      </c>
      <c r="AO63" s="212"/>
      <c r="AP63" s="213">
        <v>70</v>
      </c>
      <c r="AQ63" s="213">
        <v>0</v>
      </c>
      <c r="AR63" s="213">
        <v>0</v>
      </c>
      <c r="AS63" s="213">
        <v>70</v>
      </c>
      <c r="AT63" s="214" t="e">
        <f t="shared" si="13"/>
        <v>#N/A</v>
      </c>
      <c r="AV63" s="213">
        <v>20</v>
      </c>
      <c r="AW63" s="214" t="s">
        <v>1142</v>
      </c>
      <c r="AX63" s="214" t="s">
        <v>1123</v>
      </c>
      <c r="AY63" s="214" t="s">
        <v>1153</v>
      </c>
      <c r="BA63" s="429" t="e">
        <f t="shared" si="14"/>
        <v>#N/A</v>
      </c>
      <c r="BC63" s="106" t="s">
        <v>394</v>
      </c>
    </row>
    <row r="64" spans="1:55" x14ac:dyDescent="0.2">
      <c r="A64" s="114" t="s">
        <v>1210</v>
      </c>
      <c r="B64" s="76" t="s">
        <v>148</v>
      </c>
      <c r="C64" s="98">
        <v>2.3970588235294119E-3</v>
      </c>
      <c r="D64" s="115"/>
      <c r="E64" s="115"/>
      <c r="F64" s="100" t="s">
        <v>1210</v>
      </c>
      <c r="G64" s="143" t="s">
        <v>148</v>
      </c>
      <c r="H64" s="197">
        <v>3.4558823529411766E-4</v>
      </c>
      <c r="I64" s="197"/>
      <c r="J64" s="197"/>
      <c r="K64" s="197" t="s">
        <v>1210</v>
      </c>
      <c r="L64" s="197" t="s">
        <v>148</v>
      </c>
      <c r="M64" s="197">
        <v>2.0514705882352939E-3</v>
      </c>
      <c r="N64" s="197">
        <v>6</v>
      </c>
      <c r="O64" s="195"/>
      <c r="P64" s="195">
        <v>0.13636363636363635</v>
      </c>
      <c r="Q64" s="197">
        <v>3</v>
      </c>
      <c r="R64" s="197">
        <v>1</v>
      </c>
      <c r="S64" s="197">
        <v>18</v>
      </c>
      <c r="T64" s="197">
        <v>28</v>
      </c>
      <c r="U64" s="197"/>
      <c r="V64" s="197">
        <v>0</v>
      </c>
      <c r="W64" s="197">
        <v>12</v>
      </c>
      <c r="X64" s="197">
        <v>0</v>
      </c>
      <c r="Y64" s="197">
        <v>0</v>
      </c>
      <c r="Z64" s="197">
        <v>0</v>
      </c>
      <c r="AA64" s="197"/>
      <c r="AB64" s="100">
        <v>12</v>
      </c>
      <c r="AC64" s="197"/>
      <c r="AD64" s="195">
        <v>0.27272727272727271</v>
      </c>
      <c r="AE64" s="197"/>
      <c r="AF64" s="197">
        <v>3</v>
      </c>
      <c r="AG64" s="106" t="e">
        <f t="shared" si="8"/>
        <v>#VALUE!</v>
      </c>
      <c r="AH64" s="106"/>
      <c r="AI64" s="212" t="s">
        <v>486</v>
      </c>
      <c r="AJ64" s="212" t="s">
        <v>487</v>
      </c>
      <c r="AK64" s="212" t="s">
        <v>1214</v>
      </c>
      <c r="AL64" s="212"/>
      <c r="AM64" s="212"/>
      <c r="AN64" s="212" t="s">
        <v>213</v>
      </c>
      <c r="AO64" s="212"/>
      <c r="AP64" s="213">
        <v>100</v>
      </c>
      <c r="AQ64" s="213">
        <v>0</v>
      </c>
      <c r="AR64" s="213">
        <v>0</v>
      </c>
      <c r="AS64" s="213">
        <v>100</v>
      </c>
      <c r="AT64" s="214" t="e">
        <f t="shared" si="13"/>
        <v>#N/A</v>
      </c>
      <c r="AV64" s="213">
        <v>80</v>
      </c>
      <c r="AW64" s="214" t="s">
        <v>1123</v>
      </c>
      <c r="AX64" s="214" t="s">
        <v>1123</v>
      </c>
      <c r="AY64" s="214" t="s">
        <v>1157</v>
      </c>
      <c r="BA64" s="429" t="e">
        <f t="shared" si="14"/>
        <v>#N/A</v>
      </c>
      <c r="BC64" s="106" t="s">
        <v>394</v>
      </c>
    </row>
    <row r="65" spans="1:55" x14ac:dyDescent="0.2">
      <c r="A65" s="114" t="s">
        <v>1211</v>
      </c>
      <c r="B65" s="76" t="s">
        <v>196</v>
      </c>
      <c r="C65" s="98">
        <v>2.5755879059350501E-4</v>
      </c>
      <c r="D65" s="115"/>
      <c r="E65" s="115"/>
      <c r="F65" s="100" t="s">
        <v>1211</v>
      </c>
      <c r="G65" s="143" t="s">
        <v>196</v>
      </c>
      <c r="H65" s="197">
        <v>2.3516237402015677E-4</v>
      </c>
      <c r="I65" s="197"/>
      <c r="J65" s="197"/>
      <c r="K65" s="197" t="s">
        <v>1211</v>
      </c>
      <c r="L65" s="197" t="s">
        <v>196</v>
      </c>
      <c r="M65" s="197">
        <v>2.2396416573348266E-5</v>
      </c>
      <c r="N65" s="197">
        <v>8</v>
      </c>
      <c r="O65" s="195"/>
      <c r="P65" s="195">
        <v>0.22857142857142856</v>
      </c>
      <c r="Q65" s="197">
        <v>2</v>
      </c>
      <c r="R65" s="197">
        <v>20</v>
      </c>
      <c r="S65" s="197">
        <v>17</v>
      </c>
      <c r="T65" s="197">
        <v>47</v>
      </c>
      <c r="U65" s="197"/>
      <c r="V65" s="197">
        <v>2</v>
      </c>
      <c r="W65" s="197">
        <v>0</v>
      </c>
      <c r="X65" s="197">
        <v>0</v>
      </c>
      <c r="Y65" s="197">
        <v>0</v>
      </c>
      <c r="Z65" s="197">
        <v>5</v>
      </c>
      <c r="AA65" s="197"/>
      <c r="AB65" s="100">
        <v>7</v>
      </c>
      <c r="AC65" s="197"/>
      <c r="AD65" s="195">
        <v>0.2</v>
      </c>
      <c r="AE65" s="197"/>
      <c r="AF65" s="197">
        <v>0</v>
      </c>
      <c r="AG65" s="106" t="e">
        <f t="shared" si="8"/>
        <v>#VALUE!</v>
      </c>
      <c r="AH65" s="106"/>
      <c r="AI65" s="212" t="s">
        <v>488</v>
      </c>
      <c r="AJ65" s="212" t="s">
        <v>489</v>
      </c>
      <c r="AK65" s="212" t="s">
        <v>1215</v>
      </c>
      <c r="AL65" s="212"/>
      <c r="AM65" s="212"/>
      <c r="AN65" s="212" t="s">
        <v>244</v>
      </c>
      <c r="AO65" s="212"/>
      <c r="AP65" s="213">
        <v>110</v>
      </c>
      <c r="AQ65" s="213">
        <v>0</v>
      </c>
      <c r="AR65" s="213">
        <v>0</v>
      </c>
      <c r="AS65" s="213">
        <v>110</v>
      </c>
      <c r="AT65" s="214" t="e">
        <f t="shared" si="13"/>
        <v>#N/A</v>
      </c>
      <c r="AV65" s="213">
        <v>120</v>
      </c>
      <c r="AW65" s="214" t="s">
        <v>1123</v>
      </c>
      <c r="AX65" s="214" t="s">
        <v>1123</v>
      </c>
      <c r="AY65" s="214" t="s">
        <v>1178</v>
      </c>
      <c r="BA65" s="429" t="e">
        <f t="shared" si="14"/>
        <v>#N/A</v>
      </c>
      <c r="BC65" s="106" t="s">
        <v>394</v>
      </c>
    </row>
    <row r="66" spans="1:55" x14ac:dyDescent="0.2">
      <c r="A66" s="114" t="s">
        <v>1212</v>
      </c>
      <c r="B66" s="76" t="s">
        <v>201</v>
      </c>
      <c r="C66" s="98">
        <v>4.1956521739130431E-3</v>
      </c>
      <c r="D66" s="115"/>
      <c r="E66" s="115"/>
      <c r="F66" s="100" t="s">
        <v>1212</v>
      </c>
      <c r="G66" s="143" t="s">
        <v>201</v>
      </c>
      <c r="H66" s="197">
        <v>5.6521739130434778E-4</v>
      </c>
      <c r="I66" s="197"/>
      <c r="J66" s="197"/>
      <c r="K66" s="197" t="s">
        <v>1212</v>
      </c>
      <c r="L66" s="197" t="s">
        <v>201</v>
      </c>
      <c r="M66" s="197">
        <v>3.6231884057971015E-3</v>
      </c>
      <c r="N66" s="197">
        <v>2</v>
      </c>
      <c r="O66" s="195"/>
      <c r="P66" s="195">
        <v>6.0606060606060608E-2</v>
      </c>
      <c r="Q66" s="197">
        <v>3</v>
      </c>
      <c r="R66" s="197">
        <v>0</v>
      </c>
      <c r="S66" s="197">
        <v>22</v>
      </c>
      <c r="T66" s="197">
        <v>27</v>
      </c>
      <c r="U66" s="197"/>
      <c r="V66" s="197">
        <v>0</v>
      </c>
      <c r="W66" s="197">
        <v>2</v>
      </c>
      <c r="X66" s="197">
        <v>0</v>
      </c>
      <c r="Y66" s="197">
        <v>0</v>
      </c>
      <c r="Z66" s="197">
        <v>0</v>
      </c>
      <c r="AA66" s="197"/>
      <c r="AB66" s="100">
        <v>2</v>
      </c>
      <c r="AC66" s="197"/>
      <c r="AD66" s="195">
        <v>6.0606060606060608E-2</v>
      </c>
      <c r="AE66" s="197"/>
      <c r="AF66" s="197">
        <v>0</v>
      </c>
      <c r="AG66" s="106" t="e">
        <f t="shared" si="8"/>
        <v>#VALUE!</v>
      </c>
      <c r="AH66" s="106"/>
      <c r="AI66" s="212" t="s">
        <v>490</v>
      </c>
      <c r="AJ66" s="212" t="s">
        <v>491</v>
      </c>
      <c r="AK66" s="212" t="s">
        <v>1216</v>
      </c>
      <c r="AL66" s="212"/>
      <c r="AM66" s="212"/>
      <c r="AN66" s="212" t="s">
        <v>302</v>
      </c>
      <c r="AO66" s="212"/>
      <c r="AP66" s="213">
        <v>110</v>
      </c>
      <c r="AQ66" s="213">
        <v>10</v>
      </c>
      <c r="AR66" s="213">
        <v>20</v>
      </c>
      <c r="AS66" s="213">
        <v>140</v>
      </c>
      <c r="AT66" s="214" t="e">
        <f t="shared" si="13"/>
        <v>#N/A</v>
      </c>
      <c r="AV66" s="213">
        <v>80</v>
      </c>
      <c r="AW66" s="214" t="s">
        <v>1119</v>
      </c>
      <c r="AX66" s="214" t="s">
        <v>1123</v>
      </c>
      <c r="AY66" s="214" t="s">
        <v>1280</v>
      </c>
      <c r="BA66" s="429" t="e">
        <f t="shared" si="14"/>
        <v>#N/A</v>
      </c>
      <c r="BC66" s="106" t="s">
        <v>394</v>
      </c>
    </row>
    <row r="67" spans="1:55" x14ac:dyDescent="0.2">
      <c r="A67" s="114" t="s">
        <v>1213</v>
      </c>
      <c r="B67" s="76" t="s">
        <v>208</v>
      </c>
      <c r="C67" s="98">
        <v>2.8070175438596489E-4</v>
      </c>
      <c r="D67" s="115"/>
      <c r="E67" s="115"/>
      <c r="F67" s="100" t="s">
        <v>1213</v>
      </c>
      <c r="G67" s="143" t="s">
        <v>208</v>
      </c>
      <c r="H67" s="197">
        <v>1.4035087719298245E-4</v>
      </c>
      <c r="I67" s="197"/>
      <c r="J67" s="197"/>
      <c r="K67" s="197" t="s">
        <v>1213</v>
      </c>
      <c r="L67" s="197" t="s">
        <v>208</v>
      </c>
      <c r="M67" s="197">
        <v>1.4035087719298245E-4</v>
      </c>
      <c r="N67" s="197">
        <v>114</v>
      </c>
      <c r="O67" s="195"/>
      <c r="P67" s="195">
        <v>1.9</v>
      </c>
      <c r="Q67" s="197">
        <v>26</v>
      </c>
      <c r="R67" s="197">
        <v>79</v>
      </c>
      <c r="S67" s="197">
        <v>22</v>
      </c>
      <c r="T67" s="197">
        <v>241</v>
      </c>
      <c r="U67" s="197"/>
      <c r="V67" s="197">
        <v>0</v>
      </c>
      <c r="W67" s="197">
        <v>0</v>
      </c>
      <c r="X67" s="197">
        <v>0</v>
      </c>
      <c r="Y67" s="197">
        <v>1</v>
      </c>
      <c r="Z67" s="197">
        <v>0</v>
      </c>
      <c r="AA67" s="197"/>
      <c r="AB67" s="100">
        <v>1</v>
      </c>
      <c r="AC67" s="197"/>
      <c r="AD67" s="195">
        <v>1.6666666666666666E-2</v>
      </c>
      <c r="AE67" s="197"/>
      <c r="AF67" s="197">
        <v>49</v>
      </c>
      <c r="AG67" s="106" t="e">
        <f t="shared" si="8"/>
        <v>#VALUE!</v>
      </c>
      <c r="AH67" s="106"/>
      <c r="AI67" s="212" t="s">
        <v>492</v>
      </c>
      <c r="AJ67" s="212" t="s">
        <v>493</v>
      </c>
      <c r="AK67" s="212" t="s">
        <v>1217</v>
      </c>
      <c r="AL67" s="212"/>
      <c r="AM67" s="212"/>
      <c r="AN67" s="212" t="s">
        <v>319</v>
      </c>
      <c r="AO67" s="212"/>
      <c r="AP67" s="213">
        <v>140</v>
      </c>
      <c r="AQ67" s="213">
        <v>10</v>
      </c>
      <c r="AR67" s="213">
        <v>0</v>
      </c>
      <c r="AS67" s="213">
        <v>150</v>
      </c>
      <c r="AT67" s="214" t="e">
        <f t="shared" si="13"/>
        <v>#N/A</v>
      </c>
      <c r="AV67" s="213">
        <v>70</v>
      </c>
      <c r="AW67" s="214" t="s">
        <v>1123</v>
      </c>
      <c r="AX67" s="214" t="s">
        <v>1123</v>
      </c>
      <c r="AY67" s="214" t="s">
        <v>1246</v>
      </c>
      <c r="BA67" s="429" t="e">
        <f t="shared" si="14"/>
        <v>#N/A</v>
      </c>
      <c r="BC67" s="106" t="s">
        <v>394</v>
      </c>
    </row>
    <row r="68" spans="1:55" s="128" customFormat="1" x14ac:dyDescent="0.2">
      <c r="A68" s="198" t="s">
        <v>1214</v>
      </c>
      <c r="B68" s="199" t="s">
        <v>213</v>
      </c>
      <c r="C68" s="98">
        <v>1.1851851851851852E-4</v>
      </c>
      <c r="D68" s="115"/>
      <c r="E68" s="115"/>
      <c r="F68" s="100" t="s">
        <v>1214</v>
      </c>
      <c r="G68" s="143" t="s">
        <v>213</v>
      </c>
      <c r="H68" s="197">
        <v>8.8888888888888893E-5</v>
      </c>
      <c r="I68" s="197"/>
      <c r="J68" s="197"/>
      <c r="K68" s="197" t="s">
        <v>1214</v>
      </c>
      <c r="L68" s="197" t="s">
        <v>213</v>
      </c>
      <c r="M68" s="197">
        <v>2.962962962962963E-5</v>
      </c>
      <c r="N68" s="197">
        <v>34</v>
      </c>
      <c r="O68" s="195"/>
      <c r="P68" s="195">
        <v>0.91891891891891897</v>
      </c>
      <c r="Q68" s="197">
        <v>2</v>
      </c>
      <c r="R68" s="197">
        <v>9</v>
      </c>
      <c r="S68" s="197">
        <v>40</v>
      </c>
      <c r="T68" s="197">
        <v>85</v>
      </c>
      <c r="U68" s="197"/>
      <c r="V68" s="197">
        <v>0</v>
      </c>
      <c r="W68" s="197">
        <v>0</v>
      </c>
      <c r="X68" s="197">
        <v>0</v>
      </c>
      <c r="Y68" s="197">
        <v>0</v>
      </c>
      <c r="Z68" s="197">
        <v>0</v>
      </c>
      <c r="AA68" s="197"/>
      <c r="AB68" s="100">
        <v>0</v>
      </c>
      <c r="AC68" s="197"/>
      <c r="AD68" s="195">
        <v>0</v>
      </c>
      <c r="AE68" s="197"/>
      <c r="AF68" s="197">
        <v>8</v>
      </c>
      <c r="AG68" s="106" t="e">
        <f t="shared" si="8"/>
        <v>#VALUE!</v>
      </c>
      <c r="AH68" s="106"/>
      <c r="AI68" s="212"/>
      <c r="AJ68" s="212"/>
      <c r="AK68" s="212"/>
      <c r="AL68" s="212"/>
      <c r="AM68" s="212"/>
      <c r="AN68" s="212"/>
      <c r="AO68" s="212"/>
      <c r="AP68" s="214"/>
      <c r="AQ68" s="214"/>
      <c r="AR68" s="214"/>
      <c r="AS68" s="214"/>
      <c r="AT68" s="214"/>
      <c r="AU68" s="429"/>
      <c r="AV68" s="214"/>
      <c r="AW68" s="162" t="s">
        <v>394</v>
      </c>
      <c r="AX68" s="162" t="s">
        <v>394</v>
      </c>
      <c r="AY68" s="162" t="s">
        <v>394</v>
      </c>
      <c r="AZ68" s="429"/>
      <c r="BA68" s="429"/>
      <c r="BB68" s="429"/>
      <c r="BC68" s="106" t="s">
        <v>394</v>
      </c>
    </row>
    <row r="69" spans="1:55" s="128" customFormat="1" x14ac:dyDescent="0.2">
      <c r="A69" s="198" t="s">
        <v>1215</v>
      </c>
      <c r="B69" s="199" t="s">
        <v>244</v>
      </c>
      <c r="C69" s="98">
        <v>1.7495395948434621E-4</v>
      </c>
      <c r="D69" s="115"/>
      <c r="E69" s="115"/>
      <c r="F69" s="100" t="s">
        <v>1215</v>
      </c>
      <c r="G69" s="143" t="s">
        <v>244</v>
      </c>
      <c r="H69" s="197">
        <v>1.0128913443830571E-4</v>
      </c>
      <c r="I69" s="197"/>
      <c r="J69" s="197"/>
      <c r="K69" s="197" t="s">
        <v>1215</v>
      </c>
      <c r="L69" s="197" t="s">
        <v>244</v>
      </c>
      <c r="M69" s="197">
        <v>7.3664825046040511E-5</v>
      </c>
      <c r="N69" s="197">
        <v>47</v>
      </c>
      <c r="O69" s="195"/>
      <c r="P69" s="195">
        <v>0.8392857142857143</v>
      </c>
      <c r="Q69" s="197">
        <v>8</v>
      </c>
      <c r="R69" s="197">
        <v>11</v>
      </c>
      <c r="S69" s="197">
        <v>13</v>
      </c>
      <c r="T69" s="197">
        <v>79</v>
      </c>
      <c r="U69" s="197"/>
      <c r="V69" s="197">
        <v>1</v>
      </c>
      <c r="W69" s="197">
        <v>0</v>
      </c>
      <c r="X69" s="197">
        <v>16</v>
      </c>
      <c r="Y69" s="197">
        <v>4</v>
      </c>
      <c r="Z69" s="197">
        <v>0</v>
      </c>
      <c r="AA69" s="197"/>
      <c r="AB69" s="100">
        <v>21</v>
      </c>
      <c r="AC69" s="197"/>
      <c r="AD69" s="195">
        <v>0.375</v>
      </c>
      <c r="AE69" s="197"/>
      <c r="AF69" s="197">
        <v>7</v>
      </c>
      <c r="AG69" s="106" t="e">
        <f t="shared" si="8"/>
        <v>#VALUE!</v>
      </c>
      <c r="AH69" s="106"/>
      <c r="AI69" s="212"/>
      <c r="AJ69" s="212" t="s">
        <v>1140</v>
      </c>
      <c r="AK69" s="212" t="s">
        <v>1218</v>
      </c>
      <c r="AL69" s="212"/>
      <c r="AM69" s="212" t="s">
        <v>495</v>
      </c>
      <c r="AN69" s="212" t="s">
        <v>495</v>
      </c>
      <c r="AO69" s="212"/>
      <c r="AP69" s="214" t="s">
        <v>551</v>
      </c>
      <c r="AQ69" s="214" t="s">
        <v>551</v>
      </c>
      <c r="AR69" s="214" t="s">
        <v>551</v>
      </c>
      <c r="AS69" s="214" t="s">
        <v>551</v>
      </c>
      <c r="AT69" s="214" t="e">
        <f t="shared" ref="AT69:AT74" si="15">AS69/VLOOKUP(AN69,$D$18:$G$436,4,FALSE)</f>
        <v>#VALUE!</v>
      </c>
      <c r="AU69" s="429"/>
      <c r="AV69" s="214" t="s">
        <v>551</v>
      </c>
      <c r="AW69" s="214" t="s">
        <v>551</v>
      </c>
      <c r="AX69" s="214" t="s">
        <v>551</v>
      </c>
      <c r="AY69" s="214" t="s">
        <v>551</v>
      </c>
      <c r="AZ69" s="429"/>
      <c r="BA69" s="429" t="e">
        <f t="shared" ref="BA69:BA74" si="16">AY69/VLOOKUP(AN69,$D$18:$G$436,4,FALSE)</f>
        <v>#VALUE!</v>
      </c>
      <c r="BB69" s="429"/>
      <c r="BC69" s="106" t="s">
        <v>394</v>
      </c>
    </row>
    <row r="70" spans="1:55" s="128" customFormat="1" x14ac:dyDescent="0.2">
      <c r="A70" s="198" t="s">
        <v>1216</v>
      </c>
      <c r="B70" s="199" t="s">
        <v>302</v>
      </c>
      <c r="C70" s="98">
        <v>1.3291139240506329E-3</v>
      </c>
      <c r="D70" s="115"/>
      <c r="E70" s="115"/>
      <c r="F70" s="100" t="s">
        <v>1216</v>
      </c>
      <c r="G70" s="143" t="s">
        <v>302</v>
      </c>
      <c r="H70" s="197">
        <v>7.5045207956600361E-4</v>
      </c>
      <c r="I70" s="197"/>
      <c r="J70" s="197"/>
      <c r="K70" s="197" t="s">
        <v>1216</v>
      </c>
      <c r="L70" s="197" t="s">
        <v>302</v>
      </c>
      <c r="M70" s="197">
        <v>5.7866184448462931E-4</v>
      </c>
      <c r="N70" s="197">
        <v>13</v>
      </c>
      <c r="O70" s="195"/>
      <c r="P70" s="195">
        <v>0.54166666666666663</v>
      </c>
      <c r="Q70" s="197">
        <v>4</v>
      </c>
      <c r="R70" s="197">
        <v>0</v>
      </c>
      <c r="S70" s="197">
        <v>8</v>
      </c>
      <c r="T70" s="197">
        <v>25</v>
      </c>
      <c r="U70" s="197"/>
      <c r="V70" s="197">
        <v>0</v>
      </c>
      <c r="W70" s="197">
        <v>5</v>
      </c>
      <c r="X70" s="197">
        <v>0</v>
      </c>
      <c r="Y70" s="197">
        <v>0</v>
      </c>
      <c r="Z70" s="197">
        <v>0</v>
      </c>
      <c r="AA70" s="197"/>
      <c r="AB70" s="100">
        <v>5</v>
      </c>
      <c r="AC70" s="197"/>
      <c r="AD70" s="195">
        <v>0.20833333333333334</v>
      </c>
      <c r="AE70" s="197"/>
      <c r="AF70" s="197">
        <v>0</v>
      </c>
      <c r="AG70" s="106" t="e">
        <f t="shared" si="8"/>
        <v>#VALUE!</v>
      </c>
      <c r="AH70" s="106"/>
      <c r="AI70" s="212" t="s">
        <v>496</v>
      </c>
      <c r="AJ70" s="212" t="s">
        <v>497</v>
      </c>
      <c r="AK70" s="212" t="s">
        <v>1219</v>
      </c>
      <c r="AL70" s="212"/>
      <c r="AM70" s="212"/>
      <c r="AN70" s="212" t="s">
        <v>146</v>
      </c>
      <c r="AO70" s="212"/>
      <c r="AP70" s="214" t="s">
        <v>551</v>
      </c>
      <c r="AQ70" s="214" t="s">
        <v>551</v>
      </c>
      <c r="AR70" s="214" t="s">
        <v>551</v>
      </c>
      <c r="AS70" s="214" t="s">
        <v>551</v>
      </c>
      <c r="AT70" s="214" t="e">
        <f t="shared" si="15"/>
        <v>#VALUE!</v>
      </c>
      <c r="AU70" s="429"/>
      <c r="AV70" s="214" t="s">
        <v>551</v>
      </c>
      <c r="AW70" s="214" t="s">
        <v>551</v>
      </c>
      <c r="AX70" s="214" t="s">
        <v>551</v>
      </c>
      <c r="AY70" s="214" t="s">
        <v>551</v>
      </c>
      <c r="AZ70" s="429"/>
      <c r="BA70" s="429" t="e">
        <f t="shared" si="16"/>
        <v>#VALUE!</v>
      </c>
      <c r="BB70" s="429"/>
      <c r="BC70" s="106" t="s">
        <v>394</v>
      </c>
    </row>
    <row r="71" spans="1:55" s="128" customFormat="1" x14ac:dyDescent="0.2">
      <c r="A71" s="198" t="s">
        <v>1217</v>
      </c>
      <c r="B71" s="199" t="s">
        <v>319</v>
      </c>
      <c r="C71" s="98">
        <v>4.1628122109158184E-4</v>
      </c>
      <c r="D71" s="115"/>
      <c r="E71" s="115"/>
      <c r="F71" s="100" t="s">
        <v>1217</v>
      </c>
      <c r="G71" s="143" t="s">
        <v>319</v>
      </c>
      <c r="H71" s="197">
        <v>1.2025901942645699E-4</v>
      </c>
      <c r="I71" s="197"/>
      <c r="J71" s="197"/>
      <c r="K71" s="197" t="s">
        <v>1217</v>
      </c>
      <c r="L71" s="197" t="s">
        <v>319</v>
      </c>
      <c r="M71" s="197">
        <v>2.9602220166512487E-4</v>
      </c>
      <c r="N71" s="197">
        <v>26</v>
      </c>
      <c r="O71" s="195"/>
      <c r="P71" s="195">
        <v>0.9285714285714286</v>
      </c>
      <c r="Q71" s="197">
        <v>6</v>
      </c>
      <c r="R71" s="197">
        <v>10</v>
      </c>
      <c r="S71" s="197">
        <v>5</v>
      </c>
      <c r="T71" s="197">
        <v>47</v>
      </c>
      <c r="U71" s="197"/>
      <c r="V71" s="197">
        <v>1</v>
      </c>
      <c r="W71" s="197">
        <v>0</v>
      </c>
      <c r="X71" s="197">
        <v>0</v>
      </c>
      <c r="Y71" s="197">
        <v>0</v>
      </c>
      <c r="Z71" s="197">
        <v>0</v>
      </c>
      <c r="AA71" s="197"/>
      <c r="AB71" s="100">
        <v>1</v>
      </c>
      <c r="AC71" s="197"/>
      <c r="AD71" s="195">
        <v>3.5714285714285712E-2</v>
      </c>
      <c r="AE71" s="197"/>
      <c r="AF71" s="197">
        <v>1</v>
      </c>
      <c r="AG71" s="106" t="e">
        <f t="shared" si="8"/>
        <v>#VALUE!</v>
      </c>
      <c r="AH71" s="106"/>
      <c r="AI71" s="212" t="s">
        <v>498</v>
      </c>
      <c r="AJ71" s="212" t="s">
        <v>499</v>
      </c>
      <c r="AK71" s="212" t="s">
        <v>1220</v>
      </c>
      <c r="AL71" s="212"/>
      <c r="AM71" s="212"/>
      <c r="AN71" s="212" t="s">
        <v>155</v>
      </c>
      <c r="AO71" s="212"/>
      <c r="AP71" s="213">
        <v>520</v>
      </c>
      <c r="AQ71" s="213">
        <v>210</v>
      </c>
      <c r="AR71" s="213">
        <v>0</v>
      </c>
      <c r="AS71" s="213">
        <v>730</v>
      </c>
      <c r="AT71" s="214" t="e">
        <f t="shared" si="15"/>
        <v>#N/A</v>
      </c>
      <c r="AU71" s="429"/>
      <c r="AV71" s="213">
        <v>810</v>
      </c>
      <c r="AW71" s="214" t="s">
        <v>1173</v>
      </c>
      <c r="AX71" s="214" t="s">
        <v>1123</v>
      </c>
      <c r="AY71" s="214" t="s">
        <v>1252</v>
      </c>
      <c r="AZ71" s="429"/>
      <c r="BA71" s="429" t="e">
        <f t="shared" si="16"/>
        <v>#N/A</v>
      </c>
      <c r="BB71" s="429"/>
      <c r="BC71" s="106" t="s">
        <v>394</v>
      </c>
    </row>
    <row r="72" spans="1:55" s="128" customFormat="1" x14ac:dyDescent="0.2">
      <c r="A72" s="198" t="s">
        <v>1218</v>
      </c>
      <c r="B72" s="199" t="s">
        <v>495</v>
      </c>
      <c r="C72" s="98" t="e">
        <v>#N/A</v>
      </c>
      <c r="D72" s="115"/>
      <c r="E72" s="115"/>
      <c r="F72" s="100" t="s">
        <v>1218</v>
      </c>
      <c r="G72" s="143" t="s">
        <v>495</v>
      </c>
      <c r="H72" s="197" t="e">
        <v>#N/A</v>
      </c>
      <c r="I72" s="197"/>
      <c r="J72" s="197"/>
      <c r="K72" s="197" t="s">
        <v>1218</v>
      </c>
      <c r="L72" s="197" t="s">
        <v>495</v>
      </c>
      <c r="M72" s="197" t="e">
        <v>#N/A</v>
      </c>
      <c r="N72" s="197">
        <v>46</v>
      </c>
      <c r="O72" s="195"/>
      <c r="P72" s="195">
        <v>1.0222222222222221</v>
      </c>
      <c r="Q72" s="197">
        <v>8</v>
      </c>
      <c r="R72" s="197">
        <v>4</v>
      </c>
      <c r="S72" s="197">
        <v>17</v>
      </c>
      <c r="T72" s="197">
        <v>75</v>
      </c>
      <c r="U72" s="197"/>
      <c r="V72" s="197">
        <v>2</v>
      </c>
      <c r="W72" s="197">
        <v>1</v>
      </c>
      <c r="X72" s="197">
        <v>25</v>
      </c>
      <c r="Y72" s="197">
        <v>2</v>
      </c>
      <c r="Z72" s="197">
        <v>0</v>
      </c>
      <c r="AA72" s="197"/>
      <c r="AB72" s="100">
        <v>30</v>
      </c>
      <c r="AC72" s="197"/>
      <c r="AD72" s="195">
        <v>0.66666666666666663</v>
      </c>
      <c r="AE72" s="197"/>
      <c r="AF72" s="197">
        <v>3</v>
      </c>
      <c r="AG72" s="106" t="e">
        <f t="shared" si="8"/>
        <v>#VALUE!</v>
      </c>
      <c r="AH72" s="106"/>
      <c r="AI72" s="212" t="s">
        <v>503</v>
      </c>
      <c r="AJ72" s="212" t="s">
        <v>504</v>
      </c>
      <c r="AK72" s="212" t="s">
        <v>1222</v>
      </c>
      <c r="AL72" s="212"/>
      <c r="AM72" s="212"/>
      <c r="AN72" s="212" t="s">
        <v>226</v>
      </c>
      <c r="AO72" s="212"/>
      <c r="AP72" s="213">
        <v>350</v>
      </c>
      <c r="AQ72" s="213">
        <v>70</v>
      </c>
      <c r="AR72" s="213">
        <v>0</v>
      </c>
      <c r="AS72" s="213">
        <v>420</v>
      </c>
      <c r="AT72" s="214" t="e">
        <f t="shared" si="15"/>
        <v>#N/A</v>
      </c>
      <c r="AU72" s="429"/>
      <c r="AV72" s="213">
        <v>90</v>
      </c>
      <c r="AW72" s="214" t="s">
        <v>1142</v>
      </c>
      <c r="AX72" s="214" t="s">
        <v>1123</v>
      </c>
      <c r="AY72" s="214" t="s">
        <v>1138</v>
      </c>
      <c r="AZ72" s="429"/>
      <c r="BA72" s="429" t="e">
        <f t="shared" si="16"/>
        <v>#N/A</v>
      </c>
      <c r="BB72" s="429"/>
      <c r="BC72" s="106" t="s">
        <v>394</v>
      </c>
    </row>
    <row r="73" spans="1:55" s="128" customFormat="1" x14ac:dyDescent="0.2">
      <c r="A73" s="198" t="s">
        <v>1219</v>
      </c>
      <c r="B73" s="199" t="s">
        <v>146</v>
      </c>
      <c r="C73" s="98">
        <v>1.6995241332426919E-4</v>
      </c>
      <c r="D73" s="115"/>
      <c r="E73" s="115"/>
      <c r="F73" s="100" t="s">
        <v>1219</v>
      </c>
      <c r="G73" s="143" t="s">
        <v>146</v>
      </c>
      <c r="H73" s="197">
        <v>8.1577158395649212E-5</v>
      </c>
      <c r="I73" s="197"/>
      <c r="J73" s="197"/>
      <c r="K73" s="197" t="s">
        <v>1219</v>
      </c>
      <c r="L73" s="197" t="s">
        <v>146</v>
      </c>
      <c r="M73" s="197">
        <v>8.8375254928619982E-5</v>
      </c>
      <c r="N73" s="197">
        <v>54</v>
      </c>
      <c r="O73" s="195"/>
      <c r="P73" s="195">
        <v>1.173913043478261</v>
      </c>
      <c r="Q73" s="197">
        <v>26</v>
      </c>
      <c r="R73" s="197">
        <v>42</v>
      </c>
      <c r="S73" s="197">
        <v>18</v>
      </c>
      <c r="T73" s="197">
        <v>140</v>
      </c>
      <c r="U73" s="197"/>
      <c r="V73" s="197">
        <v>0</v>
      </c>
      <c r="W73" s="197">
        <v>0</v>
      </c>
      <c r="X73" s="197">
        <v>3</v>
      </c>
      <c r="Y73" s="197">
        <v>0</v>
      </c>
      <c r="Z73" s="197">
        <v>0</v>
      </c>
      <c r="AA73" s="197"/>
      <c r="AB73" s="100">
        <v>3</v>
      </c>
      <c r="AC73" s="197"/>
      <c r="AD73" s="195">
        <v>6.5217391304347824E-2</v>
      </c>
      <c r="AE73" s="197"/>
      <c r="AF73" s="197">
        <v>7</v>
      </c>
      <c r="AG73" s="106" t="e">
        <f t="shared" si="8"/>
        <v>#VALUE!</v>
      </c>
      <c r="AH73" s="106"/>
      <c r="AI73" s="212" t="s">
        <v>500</v>
      </c>
      <c r="AJ73" s="212" t="s">
        <v>501</v>
      </c>
      <c r="AK73" s="212" t="s">
        <v>1223</v>
      </c>
      <c r="AL73" s="212"/>
      <c r="AM73" s="212"/>
      <c r="AN73" s="212" t="s">
        <v>502</v>
      </c>
      <c r="AO73" s="212"/>
      <c r="AP73" s="213">
        <v>170</v>
      </c>
      <c r="AQ73" s="213">
        <v>60</v>
      </c>
      <c r="AR73" s="213">
        <v>0</v>
      </c>
      <c r="AS73" s="213">
        <v>230</v>
      </c>
      <c r="AT73" s="214" t="e">
        <f t="shared" si="15"/>
        <v>#N/A</v>
      </c>
      <c r="AU73" s="429"/>
      <c r="AV73" s="213">
        <v>180</v>
      </c>
      <c r="AW73" s="214" t="s">
        <v>1199</v>
      </c>
      <c r="AX73" s="214" t="s">
        <v>1123</v>
      </c>
      <c r="AY73" s="214" t="s">
        <v>1136</v>
      </c>
      <c r="AZ73" s="429"/>
      <c r="BA73" s="429" t="e">
        <f t="shared" si="16"/>
        <v>#N/A</v>
      </c>
      <c r="BB73" s="429"/>
      <c r="BC73" s="106" t="s">
        <v>394</v>
      </c>
    </row>
    <row r="74" spans="1:55" s="128" customFormat="1" x14ac:dyDescent="0.2">
      <c r="A74" s="198" t="s">
        <v>1220</v>
      </c>
      <c r="B74" s="199" t="s">
        <v>155</v>
      </c>
      <c r="C74" s="98">
        <v>3.4579234972677594E-3</v>
      </c>
      <c r="D74" s="115"/>
      <c r="E74" s="115"/>
      <c r="F74" s="100" t="s">
        <v>1220</v>
      </c>
      <c r="G74" s="143" t="s">
        <v>155</v>
      </c>
      <c r="H74" s="197">
        <v>5.5081967213114753E-4</v>
      </c>
      <c r="I74" s="197"/>
      <c r="J74" s="197"/>
      <c r="K74" s="197" t="s">
        <v>1220</v>
      </c>
      <c r="L74" s="197" t="s">
        <v>155</v>
      </c>
      <c r="M74" s="197">
        <v>2.9071038251366121E-3</v>
      </c>
      <c r="N74" s="197">
        <v>7</v>
      </c>
      <c r="O74" s="195"/>
      <c r="P74" s="195">
        <v>0.14285714285714285</v>
      </c>
      <c r="Q74" s="197">
        <v>2</v>
      </c>
      <c r="R74" s="197">
        <v>12</v>
      </c>
      <c r="S74" s="197">
        <v>42</v>
      </c>
      <c r="T74" s="197">
        <v>63</v>
      </c>
      <c r="U74" s="197"/>
      <c r="V74" s="197">
        <v>1</v>
      </c>
      <c r="W74" s="197">
        <v>0</v>
      </c>
      <c r="X74" s="197">
        <v>0</v>
      </c>
      <c r="Y74" s="197">
        <v>0</v>
      </c>
      <c r="Z74" s="197">
        <v>0</v>
      </c>
      <c r="AA74" s="197"/>
      <c r="AB74" s="100">
        <v>1</v>
      </c>
      <c r="AC74" s="197"/>
      <c r="AD74" s="195">
        <v>2.0408163265306121E-2</v>
      </c>
      <c r="AE74" s="197"/>
      <c r="AF74" s="197">
        <v>0</v>
      </c>
      <c r="AG74" s="106" t="e">
        <f t="shared" si="8"/>
        <v>#VALUE!</v>
      </c>
      <c r="AH74" s="106"/>
      <c r="AI74" s="212" t="s">
        <v>505</v>
      </c>
      <c r="AJ74" s="212" t="s">
        <v>506</v>
      </c>
      <c r="AK74" s="212" t="s">
        <v>1225</v>
      </c>
      <c r="AL74" s="212"/>
      <c r="AM74" s="212"/>
      <c r="AN74" s="212" t="s">
        <v>311</v>
      </c>
      <c r="AO74" s="212"/>
      <c r="AP74" s="213">
        <v>90</v>
      </c>
      <c r="AQ74" s="213">
        <v>10</v>
      </c>
      <c r="AR74" s="213">
        <v>0</v>
      </c>
      <c r="AS74" s="213">
        <v>100</v>
      </c>
      <c r="AT74" s="214" t="e">
        <f t="shared" si="15"/>
        <v>#N/A</v>
      </c>
      <c r="AU74" s="429"/>
      <c r="AV74" s="213">
        <v>240</v>
      </c>
      <c r="AW74" s="214" t="s">
        <v>1199</v>
      </c>
      <c r="AX74" s="214" t="s">
        <v>1123</v>
      </c>
      <c r="AY74" s="214" t="s">
        <v>1193</v>
      </c>
      <c r="AZ74" s="429"/>
      <c r="BA74" s="429" t="e">
        <f t="shared" si="16"/>
        <v>#N/A</v>
      </c>
      <c r="BB74" s="429"/>
      <c r="BC74" s="106" t="s">
        <v>394</v>
      </c>
    </row>
    <row r="75" spans="1:55" s="128" customFormat="1" x14ac:dyDescent="0.2">
      <c r="A75" s="113" t="s">
        <v>1222</v>
      </c>
      <c r="B75" s="199" t="s">
        <v>226</v>
      </c>
      <c r="C75" s="98">
        <v>2.4070021881838076E-4</v>
      </c>
      <c r="D75" s="98"/>
      <c r="E75" s="99"/>
      <c r="F75" s="100" t="s">
        <v>1222</v>
      </c>
      <c r="G75" s="143" t="s">
        <v>226</v>
      </c>
      <c r="H75" s="197">
        <v>2.188183807439825E-4</v>
      </c>
      <c r="I75" s="197"/>
      <c r="J75" s="197"/>
      <c r="K75" s="197" t="s">
        <v>1222</v>
      </c>
      <c r="L75" s="197" t="s">
        <v>226</v>
      </c>
      <c r="M75" s="197">
        <v>2.188183807439825E-5</v>
      </c>
      <c r="N75" s="197" t="s">
        <v>394</v>
      </c>
      <c r="O75" s="195"/>
      <c r="P75" s="195" t="s">
        <v>394</v>
      </c>
      <c r="Q75" s="197" t="s">
        <v>394</v>
      </c>
      <c r="R75" s="197" t="s">
        <v>394</v>
      </c>
      <c r="S75" s="197" t="s">
        <v>394</v>
      </c>
      <c r="T75" s="197" t="s">
        <v>394</v>
      </c>
      <c r="U75" s="197"/>
      <c r="V75" s="197" t="s">
        <v>394</v>
      </c>
      <c r="W75" s="197" t="s">
        <v>394</v>
      </c>
      <c r="X75" s="197" t="s">
        <v>394</v>
      </c>
      <c r="Y75" s="197" t="s">
        <v>394</v>
      </c>
      <c r="Z75" s="197" t="s">
        <v>394</v>
      </c>
      <c r="AA75" s="197"/>
      <c r="AB75" s="100" t="s">
        <v>394</v>
      </c>
      <c r="AC75" s="197"/>
      <c r="AD75" s="195" t="s">
        <v>394</v>
      </c>
      <c r="AE75" s="197"/>
      <c r="AF75" s="197" t="s">
        <v>394</v>
      </c>
      <c r="AG75" s="106" t="e">
        <f t="shared" si="8"/>
        <v>#VALUE!</v>
      </c>
      <c r="AH75" s="106"/>
      <c r="AI75" s="212"/>
      <c r="AJ75" s="212"/>
      <c r="AK75" s="212"/>
      <c r="AL75" s="212"/>
      <c r="AM75" s="212"/>
      <c r="AN75" s="212"/>
      <c r="AO75" s="212"/>
      <c r="AP75" s="214"/>
      <c r="AQ75" s="214"/>
      <c r="AR75" s="214"/>
      <c r="AS75" s="214"/>
      <c r="AT75" s="214"/>
      <c r="AU75" s="429"/>
      <c r="AV75" s="214"/>
      <c r="AW75" s="162" t="s">
        <v>394</v>
      </c>
      <c r="AX75" s="162" t="s">
        <v>394</v>
      </c>
      <c r="AY75" s="162" t="s">
        <v>394</v>
      </c>
      <c r="AZ75" s="429"/>
      <c r="BA75" s="429"/>
      <c r="BB75" s="429"/>
      <c r="BC75" s="106" t="s">
        <v>394</v>
      </c>
    </row>
    <row r="76" spans="1:55" s="128" customFormat="1" x14ac:dyDescent="0.2">
      <c r="A76" s="113" t="s">
        <v>1223</v>
      </c>
      <c r="B76" s="200" t="s">
        <v>502</v>
      </c>
      <c r="C76" s="98">
        <v>7.016543069024529E-4</v>
      </c>
      <c r="D76" s="97"/>
      <c r="E76" s="99"/>
      <c r="F76" s="100" t="s">
        <v>1223</v>
      </c>
      <c r="G76" s="143" t="s">
        <v>502</v>
      </c>
      <c r="H76" s="197">
        <v>1.1409013120365089E-4</v>
      </c>
      <c r="I76" s="197"/>
      <c r="J76" s="197"/>
      <c r="K76" s="197" t="s">
        <v>1223</v>
      </c>
      <c r="L76" s="197" t="s">
        <v>502</v>
      </c>
      <c r="M76" s="197">
        <v>5.9326868225898464E-4</v>
      </c>
      <c r="N76" s="197"/>
      <c r="O76" s="195"/>
      <c r="P76" s="195" t="s">
        <v>394</v>
      </c>
      <c r="Q76" s="197"/>
      <c r="R76" s="197"/>
      <c r="S76" s="197"/>
      <c r="T76" s="197"/>
      <c r="U76" s="197"/>
      <c r="V76" s="197"/>
      <c r="W76" s="197"/>
      <c r="X76" s="197"/>
      <c r="Y76" s="197"/>
      <c r="Z76" s="197"/>
      <c r="AA76" s="197"/>
      <c r="AB76" s="100"/>
      <c r="AC76" s="197"/>
      <c r="AD76" s="195" t="s">
        <v>394</v>
      </c>
      <c r="AE76" s="197"/>
      <c r="AF76" s="197"/>
      <c r="AG76" s="106" t="e">
        <f t="shared" si="8"/>
        <v>#VALUE!</v>
      </c>
      <c r="AH76" s="106"/>
      <c r="AI76" s="212"/>
      <c r="AJ76" s="212"/>
      <c r="AK76" s="212"/>
      <c r="AL76" s="212"/>
      <c r="AM76" s="212"/>
      <c r="AN76" s="212"/>
      <c r="AO76" s="212"/>
      <c r="AP76" s="214"/>
      <c r="AQ76" s="214"/>
      <c r="AR76" s="214"/>
      <c r="AS76" s="214"/>
      <c r="AT76" s="214"/>
      <c r="AU76" s="429"/>
      <c r="AV76" s="214"/>
      <c r="AW76" s="162" t="s">
        <v>394</v>
      </c>
      <c r="AX76" s="162" t="s">
        <v>394</v>
      </c>
      <c r="AY76" s="162" t="s">
        <v>394</v>
      </c>
      <c r="AZ76" s="429"/>
      <c r="BA76" s="429"/>
      <c r="BB76" s="429"/>
      <c r="BC76" s="106" t="s">
        <v>394</v>
      </c>
    </row>
    <row r="77" spans="1:55" s="128" customFormat="1" x14ac:dyDescent="0.2">
      <c r="A77" s="198" t="s">
        <v>1225</v>
      </c>
      <c r="B77" s="199" t="s">
        <v>311</v>
      </c>
      <c r="C77" s="98">
        <v>3.6186280679672747E-4</v>
      </c>
      <c r="D77" s="115"/>
      <c r="E77" s="115"/>
      <c r="F77" s="100" t="s">
        <v>1225</v>
      </c>
      <c r="G77" s="143" t="s">
        <v>311</v>
      </c>
      <c r="H77" s="197">
        <v>1.2271869100062931E-4</v>
      </c>
      <c r="I77" s="197"/>
      <c r="J77" s="197"/>
      <c r="K77" s="197" t="s">
        <v>1225</v>
      </c>
      <c r="L77" s="197" t="s">
        <v>311</v>
      </c>
      <c r="M77" s="197">
        <v>2.3599748269351794E-4</v>
      </c>
      <c r="N77" s="197">
        <v>85</v>
      </c>
      <c r="O77" s="195"/>
      <c r="P77" s="195">
        <v>1.3709677419354838</v>
      </c>
      <c r="Q77" s="197">
        <v>11</v>
      </c>
      <c r="R77" s="197">
        <v>7</v>
      </c>
      <c r="S77" s="197">
        <v>62</v>
      </c>
      <c r="T77" s="197">
        <v>165</v>
      </c>
      <c r="U77" s="197"/>
      <c r="V77" s="197">
        <v>0</v>
      </c>
      <c r="W77" s="197">
        <v>6</v>
      </c>
      <c r="X77" s="197">
        <v>0</v>
      </c>
      <c r="Y77" s="197">
        <v>0</v>
      </c>
      <c r="Z77" s="197">
        <v>0</v>
      </c>
      <c r="AA77" s="197"/>
      <c r="AB77" s="100">
        <v>6</v>
      </c>
      <c r="AC77" s="197"/>
      <c r="AD77" s="195">
        <v>9.6774193548387094E-2</v>
      </c>
      <c r="AE77" s="197"/>
      <c r="AF77" s="197">
        <v>4</v>
      </c>
      <c r="AG77" s="106" t="e">
        <f t="shared" si="8"/>
        <v>#VALUE!</v>
      </c>
      <c r="AH77" s="106"/>
      <c r="AI77" s="212"/>
      <c r="AJ77" s="212" t="s">
        <v>507</v>
      </c>
      <c r="AK77" s="212" t="s">
        <v>1226</v>
      </c>
      <c r="AL77" s="212" t="s">
        <v>1227</v>
      </c>
      <c r="AM77" s="212"/>
      <c r="AN77" s="212"/>
      <c r="AO77" s="212"/>
      <c r="AP77" s="213">
        <v>8290</v>
      </c>
      <c r="AQ77" s="213">
        <v>990</v>
      </c>
      <c r="AR77" s="213">
        <v>300</v>
      </c>
      <c r="AS77" s="213">
        <v>9590</v>
      </c>
      <c r="AT77" s="214" t="e">
        <f t="shared" ref="AT77" si="17">AS77/VLOOKUP(AN77,$D$18:$G$436,4,FALSE)</f>
        <v>#N/A</v>
      </c>
      <c r="AU77" s="429"/>
      <c r="AV77" s="213">
        <v>8560</v>
      </c>
      <c r="AW77" s="214" t="s">
        <v>1485</v>
      </c>
      <c r="AX77" s="214" t="s">
        <v>1157</v>
      </c>
      <c r="AY77" s="214" t="s">
        <v>1680</v>
      </c>
      <c r="AZ77" s="429"/>
      <c r="BA77" s="429" t="e">
        <f>AY77/VLOOKUP(AN77,$D$18:$G$436,4,FALSE)</f>
        <v>#N/A</v>
      </c>
      <c r="BB77" s="429"/>
      <c r="BC77" s="106" t="s">
        <v>394</v>
      </c>
    </row>
    <row r="78" spans="1:55" s="128" customFormat="1" x14ac:dyDescent="0.2">
      <c r="A78" s="198"/>
      <c r="B78" s="199"/>
      <c r="C78" s="98"/>
      <c r="D78" s="115"/>
      <c r="E78" s="115"/>
      <c r="F78" s="100"/>
      <c r="G78" s="143"/>
      <c r="H78" s="197"/>
      <c r="I78" s="197"/>
      <c r="J78" s="197"/>
      <c r="K78" s="197"/>
      <c r="L78" s="197"/>
      <c r="M78" s="197"/>
      <c r="N78" s="197">
        <v>218</v>
      </c>
      <c r="O78" s="195"/>
      <c r="P78" s="195">
        <v>1.1295336787564767</v>
      </c>
      <c r="Q78" s="197">
        <v>17</v>
      </c>
      <c r="R78" s="197">
        <v>124</v>
      </c>
      <c r="S78" s="197">
        <v>195</v>
      </c>
      <c r="T78" s="197">
        <v>554</v>
      </c>
      <c r="U78" s="197"/>
      <c r="V78" s="197">
        <v>0</v>
      </c>
      <c r="W78" s="197">
        <v>57</v>
      </c>
      <c r="X78" s="197">
        <v>0</v>
      </c>
      <c r="Y78" s="197">
        <v>0</v>
      </c>
      <c r="Z78" s="197">
        <v>0</v>
      </c>
      <c r="AA78" s="197"/>
      <c r="AB78" s="100">
        <v>57</v>
      </c>
      <c r="AC78" s="197"/>
      <c r="AD78" s="195">
        <v>0.29533678756476683</v>
      </c>
      <c r="AE78" s="197"/>
      <c r="AF78" s="197">
        <v>0</v>
      </c>
      <c r="AG78" s="106" t="e">
        <f t="shared" si="8"/>
        <v>#DIV/0!</v>
      </c>
      <c r="AH78" s="106"/>
      <c r="AI78" s="212"/>
      <c r="AJ78" s="212"/>
      <c r="AK78" s="212"/>
      <c r="AL78" s="212"/>
      <c r="AM78" s="212"/>
      <c r="AN78" s="212"/>
      <c r="AO78" s="212"/>
      <c r="AP78" s="214"/>
      <c r="AQ78" s="214"/>
      <c r="AR78" s="214"/>
      <c r="AS78" s="214"/>
      <c r="AT78" s="214"/>
      <c r="AU78" s="429"/>
      <c r="AV78" s="214"/>
      <c r="AW78" s="162" t="s">
        <v>394</v>
      </c>
      <c r="AX78" s="162" t="s">
        <v>394</v>
      </c>
      <c r="AY78" s="162" t="s">
        <v>394</v>
      </c>
      <c r="AZ78" s="429"/>
      <c r="BA78" s="429"/>
      <c r="BB78" s="429"/>
      <c r="BC78" s="106" t="s">
        <v>394</v>
      </c>
    </row>
    <row r="79" spans="1:55" s="128" customFormat="1" x14ac:dyDescent="0.2">
      <c r="A79" s="198" t="s">
        <v>1226</v>
      </c>
      <c r="B79" s="199" t="s">
        <v>508</v>
      </c>
      <c r="C79" s="98" t="e">
        <v>#N/A</v>
      </c>
      <c r="D79" s="115"/>
      <c r="E79" s="115"/>
      <c r="F79" s="100" t="s">
        <v>1226</v>
      </c>
      <c r="G79" s="143" t="s">
        <v>508</v>
      </c>
      <c r="H79" s="197" t="e">
        <v>#N/A</v>
      </c>
      <c r="I79" s="197"/>
      <c r="J79" s="197"/>
      <c r="K79" s="197" t="s">
        <v>1226</v>
      </c>
      <c r="L79" s="197" t="s">
        <v>508</v>
      </c>
      <c r="M79" s="197" t="e">
        <v>#N/A</v>
      </c>
      <c r="N79" s="197">
        <v>224</v>
      </c>
      <c r="O79" s="195"/>
      <c r="P79" s="195">
        <v>2.9866666666666668</v>
      </c>
      <c r="Q79" s="197">
        <v>9</v>
      </c>
      <c r="R79" s="197">
        <v>8</v>
      </c>
      <c r="S79" s="197">
        <v>47</v>
      </c>
      <c r="T79" s="197">
        <v>288</v>
      </c>
      <c r="U79" s="197"/>
      <c r="V79" s="197">
        <v>1</v>
      </c>
      <c r="W79" s="197">
        <v>4</v>
      </c>
      <c r="X79" s="197">
        <v>0</v>
      </c>
      <c r="Y79" s="197">
        <v>0</v>
      </c>
      <c r="Z79" s="197">
        <v>19</v>
      </c>
      <c r="AA79" s="197"/>
      <c r="AB79" s="100">
        <v>24</v>
      </c>
      <c r="AC79" s="197"/>
      <c r="AD79" s="195">
        <v>0.32</v>
      </c>
      <c r="AE79" s="197"/>
      <c r="AF79" s="197">
        <v>19</v>
      </c>
      <c r="AG79" s="106" t="e">
        <f t="shared" si="8"/>
        <v>#VALUE!</v>
      </c>
      <c r="AH79" s="106"/>
      <c r="AI79" s="212" t="s">
        <v>509</v>
      </c>
      <c r="AJ79" s="212" t="s">
        <v>510</v>
      </c>
      <c r="AK79" s="212" t="s">
        <v>1230</v>
      </c>
      <c r="AL79" s="212"/>
      <c r="AM79" s="212"/>
      <c r="AN79" s="212" t="s">
        <v>92</v>
      </c>
      <c r="AO79" s="212"/>
      <c r="AP79" s="213">
        <v>370</v>
      </c>
      <c r="AQ79" s="213">
        <v>0</v>
      </c>
      <c r="AR79" s="213">
        <v>290</v>
      </c>
      <c r="AS79" s="213">
        <v>660</v>
      </c>
      <c r="AT79" s="214" t="e">
        <f t="shared" ref="AT79:AT105" si="18">AS79/VLOOKUP(AN79,$D$18:$G$436,4,FALSE)</f>
        <v>#N/A</v>
      </c>
      <c r="AU79" s="429"/>
      <c r="AV79" s="213">
        <v>420</v>
      </c>
      <c r="AW79" s="214" t="s">
        <v>1123</v>
      </c>
      <c r="AX79" s="214" t="s">
        <v>1119</v>
      </c>
      <c r="AY79" s="214" t="s">
        <v>1164</v>
      </c>
      <c r="AZ79" s="429"/>
      <c r="BA79" s="429" t="e">
        <f t="shared" ref="BA79:BA83" si="19">AY79/VLOOKUP(AN79,$D$18:$G$436,4,FALSE)</f>
        <v>#N/A</v>
      </c>
      <c r="BB79" s="429"/>
      <c r="BC79" s="106" t="s">
        <v>394</v>
      </c>
    </row>
    <row r="80" spans="1:55" s="128" customFormat="1" x14ac:dyDescent="0.2">
      <c r="A80" s="198" t="s">
        <v>1230</v>
      </c>
      <c r="B80" s="199" t="s">
        <v>92</v>
      </c>
      <c r="C80" s="98">
        <v>2.8253681995792004E-4</v>
      </c>
      <c r="D80" s="115"/>
      <c r="E80" s="115"/>
      <c r="F80" s="100" t="s">
        <v>1230</v>
      </c>
      <c r="G80" s="143" t="s">
        <v>92</v>
      </c>
      <c r="H80" s="197">
        <v>1.5629696423204089E-4</v>
      </c>
      <c r="I80" s="197"/>
      <c r="J80" s="197"/>
      <c r="K80" s="197" t="s">
        <v>1230</v>
      </c>
      <c r="L80" s="197" t="s">
        <v>92</v>
      </c>
      <c r="M80" s="197">
        <v>1.23234144875263E-4</v>
      </c>
      <c r="N80" s="197">
        <v>45</v>
      </c>
      <c r="O80" s="195"/>
      <c r="P80" s="195">
        <v>0.38461538461538464</v>
      </c>
      <c r="Q80" s="197">
        <v>7</v>
      </c>
      <c r="R80" s="197">
        <v>17</v>
      </c>
      <c r="S80" s="197">
        <v>38</v>
      </c>
      <c r="T80" s="197">
        <v>107</v>
      </c>
      <c r="U80" s="197"/>
      <c r="V80" s="197">
        <v>2</v>
      </c>
      <c r="W80" s="197">
        <v>0</v>
      </c>
      <c r="X80" s="197">
        <v>6</v>
      </c>
      <c r="Y80" s="197">
        <v>0</v>
      </c>
      <c r="Z80" s="197">
        <v>0</v>
      </c>
      <c r="AA80" s="197"/>
      <c r="AB80" s="100">
        <v>8</v>
      </c>
      <c r="AC80" s="197"/>
      <c r="AD80" s="195">
        <v>6.8376068376068383E-2</v>
      </c>
      <c r="AE80" s="197"/>
      <c r="AF80" s="197">
        <v>0</v>
      </c>
      <c r="AG80" s="106" t="e">
        <f t="shared" si="8"/>
        <v>#VALUE!</v>
      </c>
      <c r="AH80" s="106"/>
      <c r="AI80" s="212" t="s">
        <v>511</v>
      </c>
      <c r="AJ80" s="212" t="s">
        <v>512</v>
      </c>
      <c r="AK80" s="212" t="s">
        <v>1231</v>
      </c>
      <c r="AL80" s="212"/>
      <c r="AM80" s="212"/>
      <c r="AN80" s="212" t="s">
        <v>1800</v>
      </c>
      <c r="AO80" s="212"/>
      <c r="AP80" s="213">
        <v>650</v>
      </c>
      <c r="AQ80" s="213">
        <v>80</v>
      </c>
      <c r="AR80" s="213">
        <v>0</v>
      </c>
      <c r="AS80" s="213">
        <v>730</v>
      </c>
      <c r="AT80" s="214" t="e">
        <f t="shared" si="18"/>
        <v>#N/A</v>
      </c>
      <c r="AU80" s="429"/>
      <c r="AV80" s="213">
        <v>260</v>
      </c>
      <c r="AW80" s="214" t="s">
        <v>1153</v>
      </c>
      <c r="AX80" s="214" t="s">
        <v>1123</v>
      </c>
      <c r="AY80" s="214" t="s">
        <v>1182</v>
      </c>
      <c r="AZ80" s="429"/>
      <c r="BA80" s="429" t="e">
        <f t="shared" si="19"/>
        <v>#N/A</v>
      </c>
      <c r="BB80" s="429"/>
      <c r="BC80" s="106" t="s">
        <v>394</v>
      </c>
    </row>
    <row r="81" spans="1:55" s="128" customFormat="1" x14ac:dyDescent="0.2">
      <c r="A81" s="198" t="s">
        <v>1231</v>
      </c>
      <c r="B81" s="199" t="s">
        <v>1800</v>
      </c>
      <c r="C81" s="98">
        <v>2.6200702850449043E-3</v>
      </c>
      <c r="D81" s="115"/>
      <c r="E81" s="115"/>
      <c r="F81" s="100" t="s">
        <v>1231</v>
      </c>
      <c r="G81" s="143" t="s">
        <v>1800</v>
      </c>
      <c r="H81" s="197">
        <v>5.7008980866848891E-4</v>
      </c>
      <c r="I81" s="197"/>
      <c r="J81" s="197"/>
      <c r="K81" s="197" t="s">
        <v>1231</v>
      </c>
      <c r="L81" s="197" t="s">
        <v>1800</v>
      </c>
      <c r="M81" s="197">
        <v>2.0499804763764156E-3</v>
      </c>
      <c r="N81" s="197">
        <v>77</v>
      </c>
      <c r="O81" s="195"/>
      <c r="P81" s="195">
        <v>0.57037037037037042</v>
      </c>
      <c r="Q81" s="197">
        <v>30</v>
      </c>
      <c r="R81" s="197">
        <v>11</v>
      </c>
      <c r="S81" s="197">
        <v>77</v>
      </c>
      <c r="T81" s="197">
        <v>195</v>
      </c>
      <c r="U81" s="197"/>
      <c r="V81" s="197">
        <v>2</v>
      </c>
      <c r="W81" s="197">
        <v>0</v>
      </c>
      <c r="X81" s="197">
        <v>4</v>
      </c>
      <c r="Y81" s="197">
        <v>0</v>
      </c>
      <c r="Z81" s="197">
        <v>0</v>
      </c>
      <c r="AA81" s="197"/>
      <c r="AB81" s="100">
        <v>6</v>
      </c>
      <c r="AC81" s="197"/>
      <c r="AD81" s="195">
        <v>4.4444444444444446E-2</v>
      </c>
      <c r="AE81" s="197"/>
      <c r="AF81" s="197">
        <v>10</v>
      </c>
      <c r="AG81" s="106" t="e">
        <f t="shared" si="8"/>
        <v>#VALUE!</v>
      </c>
      <c r="AH81" s="106"/>
      <c r="AI81" s="212" t="s">
        <v>513</v>
      </c>
      <c r="AJ81" s="212" t="s">
        <v>514</v>
      </c>
      <c r="AK81" s="212" t="s">
        <v>1232</v>
      </c>
      <c r="AL81" s="212"/>
      <c r="AM81" s="212"/>
      <c r="AN81" s="212" t="s">
        <v>180</v>
      </c>
      <c r="AO81" s="212"/>
      <c r="AP81" s="213">
        <v>210</v>
      </c>
      <c r="AQ81" s="213">
        <v>100</v>
      </c>
      <c r="AR81" s="213">
        <v>0</v>
      </c>
      <c r="AS81" s="213">
        <v>310</v>
      </c>
      <c r="AT81" s="214" t="e">
        <f t="shared" si="18"/>
        <v>#N/A</v>
      </c>
      <c r="AU81" s="429"/>
      <c r="AV81" s="213">
        <v>350</v>
      </c>
      <c r="AW81" s="214" t="s">
        <v>1153</v>
      </c>
      <c r="AX81" s="214" t="s">
        <v>1123</v>
      </c>
      <c r="AY81" s="214" t="s">
        <v>1433</v>
      </c>
      <c r="AZ81" s="429"/>
      <c r="BA81" s="429" t="e">
        <f t="shared" si="19"/>
        <v>#N/A</v>
      </c>
      <c r="BB81" s="429"/>
      <c r="BC81" s="106" t="s">
        <v>394</v>
      </c>
    </row>
    <row r="82" spans="1:55" s="128" customFormat="1" x14ac:dyDescent="0.2">
      <c r="A82" s="113" t="s">
        <v>1232</v>
      </c>
      <c r="B82" s="99" t="s">
        <v>180</v>
      </c>
      <c r="C82" s="97">
        <v>5.2299936988027724E-4</v>
      </c>
      <c r="D82" s="98"/>
      <c r="E82" s="99"/>
      <c r="F82" s="100" t="s">
        <v>1232</v>
      </c>
      <c r="G82" s="143" t="s">
        <v>180</v>
      </c>
      <c r="H82" s="197">
        <v>2.0163831127914303E-4</v>
      </c>
      <c r="I82" s="197"/>
      <c r="J82" s="197"/>
      <c r="K82" s="197" t="s">
        <v>1232</v>
      </c>
      <c r="L82" s="197" t="s">
        <v>180</v>
      </c>
      <c r="M82" s="197">
        <v>3.2136105860113424E-4</v>
      </c>
      <c r="N82" s="197" t="s">
        <v>394</v>
      </c>
      <c r="O82" s="195"/>
      <c r="P82" s="195" t="s">
        <v>394</v>
      </c>
      <c r="Q82" s="197" t="s">
        <v>394</v>
      </c>
      <c r="R82" s="197" t="s">
        <v>394</v>
      </c>
      <c r="S82" s="197" t="s">
        <v>394</v>
      </c>
      <c r="T82" s="197" t="s">
        <v>394</v>
      </c>
      <c r="U82" s="197"/>
      <c r="V82" s="197" t="s">
        <v>394</v>
      </c>
      <c r="W82" s="197" t="s">
        <v>394</v>
      </c>
      <c r="X82" s="197" t="s">
        <v>394</v>
      </c>
      <c r="Y82" s="197" t="s">
        <v>394</v>
      </c>
      <c r="Z82" s="197" t="s">
        <v>394</v>
      </c>
      <c r="AA82" s="197"/>
      <c r="AB82" s="100" t="s">
        <v>394</v>
      </c>
      <c r="AC82" s="197"/>
      <c r="AD82" s="195" t="s">
        <v>394</v>
      </c>
      <c r="AE82" s="197"/>
      <c r="AF82" s="197" t="s">
        <v>394</v>
      </c>
      <c r="AG82" s="106" t="e">
        <f t="shared" si="8"/>
        <v>#VALUE!</v>
      </c>
      <c r="AH82" s="106"/>
      <c r="AI82" s="212" t="s">
        <v>515</v>
      </c>
      <c r="AJ82" s="212" t="s">
        <v>516</v>
      </c>
      <c r="AK82" s="212" t="s">
        <v>1233</v>
      </c>
      <c r="AL82" s="212"/>
      <c r="AM82" s="212"/>
      <c r="AN82" s="212" t="s">
        <v>183</v>
      </c>
      <c r="AO82" s="212"/>
      <c r="AP82" s="213">
        <v>290</v>
      </c>
      <c r="AQ82" s="213">
        <v>0</v>
      </c>
      <c r="AR82" s="213">
        <v>0</v>
      </c>
      <c r="AS82" s="213">
        <v>290</v>
      </c>
      <c r="AT82" s="214" t="e">
        <f t="shared" si="18"/>
        <v>#N/A</v>
      </c>
      <c r="AU82" s="429"/>
      <c r="AV82" s="213">
        <v>340</v>
      </c>
      <c r="AW82" s="214" t="s">
        <v>1123</v>
      </c>
      <c r="AX82" s="214" t="s">
        <v>1123</v>
      </c>
      <c r="AY82" s="214" t="s">
        <v>1168</v>
      </c>
      <c r="AZ82" s="429"/>
      <c r="BA82" s="429" t="e">
        <f t="shared" si="19"/>
        <v>#N/A</v>
      </c>
      <c r="BB82" s="429"/>
      <c r="BC82" s="106" t="s">
        <v>394</v>
      </c>
    </row>
    <row r="83" spans="1:55" s="128" customFormat="1" ht="25.5" x14ac:dyDescent="0.2">
      <c r="A83" s="95" t="s">
        <v>1233</v>
      </c>
      <c r="B83" s="200" t="s">
        <v>183</v>
      </c>
      <c r="C83" s="97">
        <v>1.25E-3</v>
      </c>
      <c r="D83" s="98"/>
      <c r="E83" s="99"/>
      <c r="F83" s="100" t="s">
        <v>1233</v>
      </c>
      <c r="G83" s="189" t="s">
        <v>183</v>
      </c>
      <c r="H83" s="201">
        <v>3.9855072463768114E-4</v>
      </c>
      <c r="I83" s="201"/>
      <c r="J83" s="201"/>
      <c r="K83" s="201" t="s">
        <v>1233</v>
      </c>
      <c r="L83" s="201" t="s">
        <v>183</v>
      </c>
      <c r="M83" s="201">
        <v>8.4541062801932372E-4</v>
      </c>
      <c r="N83" s="201">
        <v>4420</v>
      </c>
      <c r="O83" s="191"/>
      <c r="P83" s="191">
        <v>2.0063549704947801</v>
      </c>
      <c r="Q83" s="201">
        <v>500</v>
      </c>
      <c r="R83" s="201">
        <v>3560</v>
      </c>
      <c r="S83" s="201">
        <v>4710</v>
      </c>
      <c r="T83" s="201">
        <v>13190</v>
      </c>
      <c r="U83" s="201"/>
      <c r="V83" s="201">
        <v>80</v>
      </c>
      <c r="W83" s="201">
        <v>190</v>
      </c>
      <c r="X83" s="201">
        <v>480</v>
      </c>
      <c r="Y83" s="201">
        <v>120</v>
      </c>
      <c r="Z83" s="201">
        <v>30</v>
      </c>
      <c r="AA83" s="201"/>
      <c r="AB83" s="202">
        <v>900</v>
      </c>
      <c r="AC83" s="201"/>
      <c r="AD83" s="191">
        <v>0.40853381752156148</v>
      </c>
      <c r="AE83" s="203"/>
      <c r="AF83" s="201">
        <v>580</v>
      </c>
      <c r="AG83" s="106" t="e">
        <f t="shared" si="8"/>
        <v>#VALUE!</v>
      </c>
      <c r="AH83" s="106"/>
      <c r="AI83" s="212" t="s">
        <v>517</v>
      </c>
      <c r="AJ83" s="212" t="s">
        <v>518</v>
      </c>
      <c r="AK83" s="212" t="s">
        <v>1235</v>
      </c>
      <c r="AL83" s="212"/>
      <c r="AM83" s="212"/>
      <c r="AN83" s="212" t="s">
        <v>321</v>
      </c>
      <c r="AO83" s="212"/>
      <c r="AP83" s="213">
        <v>500</v>
      </c>
      <c r="AQ83" s="213">
        <v>0</v>
      </c>
      <c r="AR83" s="213">
        <v>0</v>
      </c>
      <c r="AS83" s="213">
        <v>500</v>
      </c>
      <c r="AT83" s="214" t="e">
        <f t="shared" si="18"/>
        <v>#N/A</v>
      </c>
      <c r="AU83" s="429"/>
      <c r="AV83" s="213">
        <v>370</v>
      </c>
      <c r="AW83" s="214" t="s">
        <v>1123</v>
      </c>
      <c r="AX83" s="214" t="s">
        <v>1123</v>
      </c>
      <c r="AY83" s="214" t="s">
        <v>1114</v>
      </c>
      <c r="AZ83" s="429"/>
      <c r="BA83" s="429" t="e">
        <f t="shared" si="19"/>
        <v>#N/A</v>
      </c>
      <c r="BB83" s="429"/>
      <c r="BC83" s="106" t="s">
        <v>394</v>
      </c>
    </row>
    <row r="84" spans="1:55" s="128" customFormat="1" x14ac:dyDescent="0.2">
      <c r="A84" s="113" t="s">
        <v>1235</v>
      </c>
      <c r="B84" s="199" t="s">
        <v>321</v>
      </c>
      <c r="C84" s="98">
        <v>2.2713097713097713E-3</v>
      </c>
      <c r="D84" s="98"/>
      <c r="E84" s="99"/>
      <c r="F84" s="100" t="s">
        <v>1235</v>
      </c>
      <c r="G84" s="143" t="s">
        <v>321</v>
      </c>
      <c r="H84" s="197">
        <v>5.8212058212058209E-4</v>
      </c>
      <c r="I84" s="197"/>
      <c r="J84" s="197"/>
      <c r="K84" s="197" t="s">
        <v>1235</v>
      </c>
      <c r="L84" s="197" t="s">
        <v>321</v>
      </c>
      <c r="M84" s="197">
        <v>1.6891891891891893E-3</v>
      </c>
      <c r="N84" s="197" t="s">
        <v>394</v>
      </c>
      <c r="O84" s="195"/>
      <c r="P84" s="195" t="s">
        <v>394</v>
      </c>
      <c r="Q84" s="197" t="s">
        <v>394</v>
      </c>
      <c r="R84" s="197" t="s">
        <v>394</v>
      </c>
      <c r="S84" s="197" t="s">
        <v>394</v>
      </c>
      <c r="T84" s="197"/>
      <c r="U84" s="197"/>
      <c r="V84" s="197" t="s">
        <v>394</v>
      </c>
      <c r="W84" s="197" t="s">
        <v>394</v>
      </c>
      <c r="X84" s="197" t="s">
        <v>394</v>
      </c>
      <c r="Y84" s="197" t="s">
        <v>394</v>
      </c>
      <c r="Z84" s="197" t="s">
        <v>394</v>
      </c>
      <c r="AA84" s="197"/>
      <c r="AB84" s="100" t="s">
        <v>394</v>
      </c>
      <c r="AC84" s="197"/>
      <c r="AD84" s="195"/>
      <c r="AE84" s="197"/>
      <c r="AF84" s="197" t="s">
        <v>394</v>
      </c>
      <c r="AG84" s="106" t="e">
        <f t="shared" si="8"/>
        <v>#VALUE!</v>
      </c>
      <c r="AH84" s="106"/>
      <c r="AI84" s="212"/>
      <c r="AJ84" s="212"/>
      <c r="AK84" s="212"/>
      <c r="AL84" s="212"/>
      <c r="AM84" s="212"/>
      <c r="AN84" s="212"/>
      <c r="AO84" s="212"/>
      <c r="AP84" s="214"/>
      <c r="AQ84" s="214"/>
      <c r="AR84" s="214"/>
      <c r="AS84" s="214"/>
      <c r="AT84" s="214"/>
      <c r="AU84" s="429"/>
      <c r="AV84" s="214"/>
      <c r="AW84" s="162" t="s">
        <v>394</v>
      </c>
      <c r="AX84" s="162" t="s">
        <v>394</v>
      </c>
      <c r="AY84" s="162" t="s">
        <v>394</v>
      </c>
      <c r="AZ84" s="429"/>
      <c r="BA84" s="429"/>
      <c r="BB84" s="429"/>
      <c r="BC84" s="106" t="s">
        <v>394</v>
      </c>
    </row>
    <row r="85" spans="1:55" s="128" customFormat="1" x14ac:dyDescent="0.2">
      <c r="A85" s="198" t="s">
        <v>1238</v>
      </c>
      <c r="B85" s="199" t="s">
        <v>331</v>
      </c>
      <c r="C85" s="98">
        <v>5.1643192488262906E-4</v>
      </c>
      <c r="D85" s="98"/>
      <c r="E85" s="115"/>
      <c r="F85" s="100" t="s">
        <v>1238</v>
      </c>
      <c r="G85" s="143" t="s">
        <v>331</v>
      </c>
      <c r="H85" s="197">
        <v>2.6324614352783368E-4</v>
      </c>
      <c r="I85" s="197"/>
      <c r="J85" s="197"/>
      <c r="K85" s="197" t="s">
        <v>1238</v>
      </c>
      <c r="L85" s="197" t="s">
        <v>331</v>
      </c>
      <c r="M85" s="197">
        <v>2.4815560026827634E-4</v>
      </c>
      <c r="N85" s="197">
        <v>469</v>
      </c>
      <c r="O85" s="195"/>
      <c r="P85" s="195">
        <v>3.2569444444444446</v>
      </c>
      <c r="Q85" s="197">
        <v>67</v>
      </c>
      <c r="R85" s="197">
        <v>172</v>
      </c>
      <c r="S85" s="197">
        <v>465</v>
      </c>
      <c r="T85" s="197">
        <v>1173</v>
      </c>
      <c r="U85" s="197"/>
      <c r="V85" s="197">
        <v>6</v>
      </c>
      <c r="W85" s="197">
        <v>0</v>
      </c>
      <c r="X85" s="197">
        <v>48</v>
      </c>
      <c r="Y85" s="197">
        <v>0</v>
      </c>
      <c r="Z85" s="197">
        <v>0</v>
      </c>
      <c r="AA85" s="197"/>
      <c r="AB85" s="100">
        <v>54</v>
      </c>
      <c r="AC85" s="197"/>
      <c r="AD85" s="195">
        <v>0.375</v>
      </c>
      <c r="AE85" s="197"/>
      <c r="AF85" s="197">
        <v>50</v>
      </c>
      <c r="AG85" s="106" t="e">
        <f t="shared" si="8"/>
        <v>#VALUE!</v>
      </c>
      <c r="AH85" s="106"/>
      <c r="AI85" s="212"/>
      <c r="AJ85" s="212" t="s">
        <v>1237</v>
      </c>
      <c r="AK85" s="212" t="s">
        <v>1238</v>
      </c>
      <c r="AL85" s="212"/>
      <c r="AM85" s="212" t="s">
        <v>331</v>
      </c>
      <c r="AN85" s="212" t="s">
        <v>331</v>
      </c>
      <c r="AO85" s="212"/>
      <c r="AP85" s="213">
        <v>850</v>
      </c>
      <c r="AQ85" s="213">
        <v>160</v>
      </c>
      <c r="AR85" s="213">
        <v>0</v>
      </c>
      <c r="AS85" s="213">
        <v>1000</v>
      </c>
      <c r="AT85" s="214" t="e">
        <f t="shared" si="18"/>
        <v>#N/A</v>
      </c>
      <c r="AU85" s="429"/>
      <c r="AV85" s="213">
        <v>910</v>
      </c>
      <c r="AW85" s="214" t="s">
        <v>1280</v>
      </c>
      <c r="AX85" s="214" t="s">
        <v>1123</v>
      </c>
      <c r="AY85" s="214" t="s">
        <v>371</v>
      </c>
      <c r="AZ85" s="429"/>
      <c r="BA85" s="429" t="e">
        <f t="shared" ref="BA85:BA92" si="20">AY85/VLOOKUP(AN85,$D$18:$G$436,4,FALSE)</f>
        <v>#N/A</v>
      </c>
      <c r="BB85" s="429"/>
      <c r="BC85" s="106" t="s">
        <v>394</v>
      </c>
    </row>
    <row r="86" spans="1:55" s="128" customFormat="1" ht="15" x14ac:dyDescent="0.25">
      <c r="A86" s="198" t="s">
        <v>1241</v>
      </c>
      <c r="B86" s="199" t="s">
        <v>71</v>
      </c>
      <c r="C86" s="98">
        <v>3.4358047016274865E-4</v>
      </c>
      <c r="D86" s="97"/>
      <c r="E86" s="99"/>
      <c r="F86" s="100" t="s">
        <v>1241</v>
      </c>
      <c r="G86" s="143" t="s">
        <v>71</v>
      </c>
      <c r="H86" s="197">
        <v>2.3508137432188064E-4</v>
      </c>
      <c r="I86" s="197"/>
      <c r="J86" s="197"/>
      <c r="K86" s="197" t="s">
        <v>1241</v>
      </c>
      <c r="L86" s="197" t="s">
        <v>71</v>
      </c>
      <c r="M86" s="197">
        <v>1.0849909584086799E-4</v>
      </c>
      <c r="N86" s="197">
        <v>502</v>
      </c>
      <c r="O86" s="195"/>
      <c r="P86" s="195">
        <v>4.3652173913043475</v>
      </c>
      <c r="Q86" s="197">
        <v>37</v>
      </c>
      <c r="R86" s="197">
        <v>350</v>
      </c>
      <c r="S86" s="197">
        <v>21</v>
      </c>
      <c r="T86" s="197">
        <v>910</v>
      </c>
      <c r="U86" s="197"/>
      <c r="V86" s="197">
        <v>1</v>
      </c>
      <c r="W86" s="197">
        <v>0</v>
      </c>
      <c r="X86" s="197">
        <v>29</v>
      </c>
      <c r="Y86" s="197">
        <v>5</v>
      </c>
      <c r="Z86" s="197">
        <v>0</v>
      </c>
      <c r="AA86" s="197"/>
      <c r="AB86" s="100">
        <v>35</v>
      </c>
      <c r="AC86" s="204"/>
      <c r="AD86" s="195">
        <v>0.30434782608695654</v>
      </c>
      <c r="AE86" s="197"/>
      <c r="AF86" s="197">
        <v>90</v>
      </c>
      <c r="AG86" s="106" t="e">
        <f t="shared" si="8"/>
        <v>#VALUE!</v>
      </c>
      <c r="AH86" s="106"/>
      <c r="AI86" s="212" t="s">
        <v>519</v>
      </c>
      <c r="AJ86" s="212" t="s">
        <v>520</v>
      </c>
      <c r="AK86" s="212" t="s">
        <v>1241</v>
      </c>
      <c r="AL86" s="212"/>
      <c r="AM86" s="212"/>
      <c r="AN86" s="212" t="s">
        <v>71</v>
      </c>
      <c r="AO86" s="212"/>
      <c r="AP86" s="213">
        <v>90</v>
      </c>
      <c r="AQ86" s="213">
        <v>40</v>
      </c>
      <c r="AR86" s="213">
        <v>0</v>
      </c>
      <c r="AS86" s="213">
        <v>120</v>
      </c>
      <c r="AT86" s="214" t="e">
        <f t="shared" si="18"/>
        <v>#N/A</v>
      </c>
      <c r="AU86" s="429"/>
      <c r="AV86" s="213">
        <v>30</v>
      </c>
      <c r="AW86" s="214" t="s">
        <v>1123</v>
      </c>
      <c r="AX86" s="214" t="s">
        <v>1123</v>
      </c>
      <c r="AY86" s="214" t="s">
        <v>1199</v>
      </c>
      <c r="AZ86" s="429"/>
      <c r="BA86" s="429" t="e">
        <f t="shared" si="20"/>
        <v>#N/A</v>
      </c>
      <c r="BB86" s="429"/>
      <c r="BC86" s="106" t="s">
        <v>394</v>
      </c>
    </row>
    <row r="87" spans="1:55" s="128" customFormat="1" ht="15" x14ac:dyDescent="0.25">
      <c r="A87" s="198" t="s">
        <v>1242</v>
      </c>
      <c r="B87" s="199" t="s">
        <v>118</v>
      </c>
      <c r="C87" s="98">
        <v>2.4830699774266367E-4</v>
      </c>
      <c r="D87" s="97"/>
      <c r="E87" s="99"/>
      <c r="F87" s="100" t="s">
        <v>1242</v>
      </c>
      <c r="G87" s="143" t="s">
        <v>118</v>
      </c>
      <c r="H87" s="197">
        <v>2.257336343115124E-4</v>
      </c>
      <c r="I87" s="197"/>
      <c r="J87" s="197"/>
      <c r="K87" s="197" t="s">
        <v>1242</v>
      </c>
      <c r="L87" s="197" t="s">
        <v>118</v>
      </c>
      <c r="M87" s="197">
        <v>1.128668171557562E-5</v>
      </c>
      <c r="N87" s="197">
        <v>187</v>
      </c>
      <c r="O87" s="195"/>
      <c r="P87" s="195">
        <v>2.7910447761194028</v>
      </c>
      <c r="Q87" s="197">
        <v>32</v>
      </c>
      <c r="R87" s="197">
        <v>41</v>
      </c>
      <c r="S87" s="197">
        <v>112</v>
      </c>
      <c r="T87" s="197">
        <v>372</v>
      </c>
      <c r="U87" s="197"/>
      <c r="V87" s="197">
        <v>3</v>
      </c>
      <c r="W87" s="197">
        <v>0</v>
      </c>
      <c r="X87" s="197">
        <v>0</v>
      </c>
      <c r="Y87" s="197">
        <v>0</v>
      </c>
      <c r="Z87" s="197">
        <v>3</v>
      </c>
      <c r="AA87" s="197"/>
      <c r="AB87" s="100">
        <v>6</v>
      </c>
      <c r="AC87" s="204"/>
      <c r="AD87" s="195">
        <v>8.9552238805970144E-2</v>
      </c>
      <c r="AE87" s="197"/>
      <c r="AF87" s="197">
        <v>22</v>
      </c>
      <c r="AG87" s="106" t="e">
        <f t="shared" si="8"/>
        <v>#VALUE!</v>
      </c>
      <c r="AH87" s="106"/>
      <c r="AI87" s="212" t="s">
        <v>521</v>
      </c>
      <c r="AJ87" s="212" t="s">
        <v>522</v>
      </c>
      <c r="AK87" s="212" t="s">
        <v>1242</v>
      </c>
      <c r="AL87" s="212"/>
      <c r="AM87" s="212"/>
      <c r="AN87" s="212" t="s">
        <v>118</v>
      </c>
      <c r="AO87" s="212"/>
      <c r="AP87" s="213">
        <v>120</v>
      </c>
      <c r="AQ87" s="213">
        <v>20</v>
      </c>
      <c r="AR87" s="213">
        <v>0</v>
      </c>
      <c r="AS87" s="213">
        <v>140</v>
      </c>
      <c r="AT87" s="214" t="e">
        <f t="shared" si="18"/>
        <v>#N/A</v>
      </c>
      <c r="AU87" s="429"/>
      <c r="AV87" s="213">
        <v>150</v>
      </c>
      <c r="AW87" s="214" t="s">
        <v>1119</v>
      </c>
      <c r="AX87" s="214" t="s">
        <v>1123</v>
      </c>
      <c r="AY87" s="214" t="s">
        <v>1122</v>
      </c>
      <c r="AZ87" s="429"/>
      <c r="BA87" s="429" t="e">
        <f t="shared" si="20"/>
        <v>#N/A</v>
      </c>
      <c r="BB87" s="429"/>
      <c r="BC87" s="106" t="s">
        <v>394</v>
      </c>
    </row>
    <row r="88" spans="1:55" s="128" customFormat="1" ht="15" x14ac:dyDescent="0.25">
      <c r="A88" s="198" t="s">
        <v>1243</v>
      </c>
      <c r="B88" s="199" t="s">
        <v>123</v>
      </c>
      <c r="C88" s="98">
        <v>7.6038338658146964E-4</v>
      </c>
      <c r="D88" s="97"/>
      <c r="E88" s="99"/>
      <c r="F88" s="100" t="s">
        <v>1243</v>
      </c>
      <c r="G88" s="143" t="s">
        <v>123</v>
      </c>
      <c r="H88" s="197">
        <v>3.0031948881789139E-4</v>
      </c>
      <c r="I88" s="197"/>
      <c r="J88" s="197"/>
      <c r="K88" s="197" t="s">
        <v>1243</v>
      </c>
      <c r="L88" s="197" t="s">
        <v>123</v>
      </c>
      <c r="M88" s="197">
        <v>4.600638977635783E-4</v>
      </c>
      <c r="N88" s="197">
        <v>106</v>
      </c>
      <c r="O88" s="195"/>
      <c r="P88" s="195">
        <v>1.5588235294117647</v>
      </c>
      <c r="Q88" s="197">
        <v>11</v>
      </c>
      <c r="R88" s="197">
        <v>8</v>
      </c>
      <c r="S88" s="197">
        <v>27</v>
      </c>
      <c r="T88" s="197">
        <v>152</v>
      </c>
      <c r="U88" s="197"/>
      <c r="V88" s="197">
        <v>5</v>
      </c>
      <c r="W88" s="197">
        <v>6</v>
      </c>
      <c r="X88" s="197">
        <v>3</v>
      </c>
      <c r="Y88" s="197">
        <v>0</v>
      </c>
      <c r="Z88" s="197">
        <v>0</v>
      </c>
      <c r="AA88" s="197"/>
      <c r="AB88" s="100">
        <v>14</v>
      </c>
      <c r="AC88" s="204"/>
      <c r="AD88" s="195">
        <v>0.20588235294117646</v>
      </c>
      <c r="AE88" s="197"/>
      <c r="AF88" s="197">
        <v>17</v>
      </c>
      <c r="AG88" s="106" t="e">
        <f t="shared" si="8"/>
        <v>#VALUE!</v>
      </c>
      <c r="AH88" s="106"/>
      <c r="AI88" s="212" t="s">
        <v>523</v>
      </c>
      <c r="AJ88" s="212" t="s">
        <v>524</v>
      </c>
      <c r="AK88" s="212" t="s">
        <v>1243</v>
      </c>
      <c r="AL88" s="212"/>
      <c r="AM88" s="212"/>
      <c r="AN88" s="212" t="s">
        <v>123</v>
      </c>
      <c r="AO88" s="212"/>
      <c r="AP88" s="213">
        <v>80</v>
      </c>
      <c r="AQ88" s="213">
        <v>30</v>
      </c>
      <c r="AR88" s="213">
        <v>0</v>
      </c>
      <c r="AS88" s="213">
        <v>110</v>
      </c>
      <c r="AT88" s="214" t="e">
        <f t="shared" si="18"/>
        <v>#N/A</v>
      </c>
      <c r="AU88" s="429"/>
      <c r="AV88" s="213">
        <v>140</v>
      </c>
      <c r="AW88" s="214" t="s">
        <v>1119</v>
      </c>
      <c r="AX88" s="214" t="s">
        <v>1123</v>
      </c>
      <c r="AY88" s="214" t="s">
        <v>1132</v>
      </c>
      <c r="AZ88" s="429"/>
      <c r="BA88" s="429" t="e">
        <f t="shared" si="20"/>
        <v>#N/A</v>
      </c>
      <c r="BB88" s="429"/>
      <c r="BC88" s="106" t="s">
        <v>394</v>
      </c>
    </row>
    <row r="89" spans="1:55" s="128" customFormat="1" ht="15" x14ac:dyDescent="0.25">
      <c r="A89" s="198" t="s">
        <v>1244</v>
      </c>
      <c r="B89" s="199" t="s">
        <v>210</v>
      </c>
      <c r="C89" s="98">
        <v>2.4809160305343513E-4</v>
      </c>
      <c r="D89" s="97"/>
      <c r="E89" s="99"/>
      <c r="F89" s="100" t="s">
        <v>1244</v>
      </c>
      <c r="G89" s="143" t="s">
        <v>210</v>
      </c>
      <c r="H89" s="197">
        <v>2.099236641221374E-4</v>
      </c>
      <c r="I89" s="197"/>
      <c r="J89" s="197"/>
      <c r="K89" s="197" t="s">
        <v>1244</v>
      </c>
      <c r="L89" s="197" t="s">
        <v>210</v>
      </c>
      <c r="M89" s="197">
        <v>3.8167938931297711E-5</v>
      </c>
      <c r="N89" s="197">
        <v>183</v>
      </c>
      <c r="O89" s="195"/>
      <c r="P89" s="195">
        <v>2.1785714285714284</v>
      </c>
      <c r="Q89" s="197">
        <v>21</v>
      </c>
      <c r="R89" s="197">
        <v>29</v>
      </c>
      <c r="S89" s="197">
        <v>12</v>
      </c>
      <c r="T89" s="197">
        <v>245</v>
      </c>
      <c r="U89" s="197"/>
      <c r="V89" s="197">
        <v>2</v>
      </c>
      <c r="W89" s="197">
        <v>30</v>
      </c>
      <c r="X89" s="197">
        <v>62</v>
      </c>
      <c r="Y89" s="197">
        <v>0</v>
      </c>
      <c r="Z89" s="197">
        <v>0</v>
      </c>
      <c r="AA89" s="197"/>
      <c r="AB89" s="100">
        <v>94</v>
      </c>
      <c r="AC89" s="204"/>
      <c r="AD89" s="195">
        <v>1.1190476190476191</v>
      </c>
      <c r="AE89" s="197"/>
      <c r="AF89" s="197">
        <v>0</v>
      </c>
      <c r="AG89" s="106" t="e">
        <f t="shared" si="8"/>
        <v>#VALUE!</v>
      </c>
      <c r="AH89" s="106"/>
      <c r="AI89" s="212" t="s">
        <v>525</v>
      </c>
      <c r="AJ89" s="212" t="s">
        <v>526</v>
      </c>
      <c r="AK89" s="212" t="s">
        <v>1244</v>
      </c>
      <c r="AL89" s="212"/>
      <c r="AM89" s="212"/>
      <c r="AN89" s="212" t="s">
        <v>210</v>
      </c>
      <c r="AO89" s="212"/>
      <c r="AP89" s="213">
        <v>20</v>
      </c>
      <c r="AQ89" s="213">
        <v>30</v>
      </c>
      <c r="AR89" s="213">
        <v>0</v>
      </c>
      <c r="AS89" s="213">
        <v>50</v>
      </c>
      <c r="AT89" s="214" t="e">
        <f t="shared" si="18"/>
        <v>#N/A</v>
      </c>
      <c r="AU89" s="429"/>
      <c r="AV89" s="213">
        <v>20</v>
      </c>
      <c r="AW89" s="214" t="s">
        <v>1199</v>
      </c>
      <c r="AX89" s="214" t="s">
        <v>1123</v>
      </c>
      <c r="AY89" s="214" t="s">
        <v>1163</v>
      </c>
      <c r="AZ89" s="429"/>
      <c r="BA89" s="429" t="e">
        <f t="shared" si="20"/>
        <v>#N/A</v>
      </c>
      <c r="BB89" s="429"/>
      <c r="BC89" s="106" t="s">
        <v>394</v>
      </c>
    </row>
    <row r="90" spans="1:55" s="128" customFormat="1" ht="15" x14ac:dyDescent="0.25">
      <c r="A90" s="199" t="s">
        <v>1245</v>
      </c>
      <c r="B90" s="199" t="s">
        <v>221</v>
      </c>
      <c r="C90" s="98">
        <v>6.8965517241379305E-4</v>
      </c>
      <c r="D90" s="98"/>
      <c r="E90" s="99"/>
      <c r="F90" s="100" t="s">
        <v>1245</v>
      </c>
      <c r="G90" s="143" t="s">
        <v>221</v>
      </c>
      <c r="H90" s="197">
        <v>6.5134099616858234E-4</v>
      </c>
      <c r="I90" s="197"/>
      <c r="J90" s="197"/>
      <c r="K90" s="197" t="s">
        <v>1245</v>
      </c>
      <c r="L90" s="197" t="s">
        <v>221</v>
      </c>
      <c r="M90" s="197">
        <v>1.9157088122605363E-5</v>
      </c>
      <c r="N90" s="197" t="s">
        <v>394</v>
      </c>
      <c r="O90" s="195"/>
      <c r="P90" s="195" t="s">
        <v>394</v>
      </c>
      <c r="Q90" s="197" t="s">
        <v>394</v>
      </c>
      <c r="R90" s="197" t="s">
        <v>394</v>
      </c>
      <c r="S90" s="197" t="s">
        <v>394</v>
      </c>
      <c r="T90" s="197" t="s">
        <v>394</v>
      </c>
      <c r="U90" s="197"/>
      <c r="V90" s="205"/>
      <c r="W90" s="205"/>
      <c r="X90" s="205"/>
      <c r="Y90" s="205"/>
      <c r="Z90" s="205"/>
      <c r="AA90" s="205"/>
      <c r="AB90" s="204"/>
      <c r="AC90" s="204"/>
      <c r="AD90" s="195" t="s">
        <v>394</v>
      </c>
      <c r="AE90" s="197"/>
      <c r="AF90" s="197" t="s">
        <v>394</v>
      </c>
      <c r="AG90" s="106" t="e">
        <f t="shared" si="8"/>
        <v>#VALUE!</v>
      </c>
      <c r="AH90" s="106"/>
      <c r="AI90" s="212" t="s">
        <v>527</v>
      </c>
      <c r="AJ90" s="212" t="s">
        <v>528</v>
      </c>
      <c r="AK90" s="212" t="s">
        <v>1245</v>
      </c>
      <c r="AL90" s="212"/>
      <c r="AM90" s="212"/>
      <c r="AN90" s="212" t="s">
        <v>221</v>
      </c>
      <c r="AO90" s="212"/>
      <c r="AP90" s="213">
        <v>130</v>
      </c>
      <c r="AQ90" s="213">
        <v>20</v>
      </c>
      <c r="AR90" s="213">
        <v>0</v>
      </c>
      <c r="AS90" s="213">
        <v>140</v>
      </c>
      <c r="AT90" s="214" t="e">
        <f t="shared" si="18"/>
        <v>#N/A</v>
      </c>
      <c r="AU90" s="429"/>
      <c r="AV90" s="213">
        <v>100</v>
      </c>
      <c r="AW90" s="214" t="s">
        <v>1119</v>
      </c>
      <c r="AX90" s="214" t="s">
        <v>1123</v>
      </c>
      <c r="AY90" s="214" t="s">
        <v>1178</v>
      </c>
      <c r="AZ90" s="429"/>
      <c r="BA90" s="429" t="e">
        <f t="shared" si="20"/>
        <v>#N/A</v>
      </c>
      <c r="BB90" s="429"/>
      <c r="BC90" s="106" t="s">
        <v>394</v>
      </c>
    </row>
    <row r="91" spans="1:55" s="128" customFormat="1" ht="15" x14ac:dyDescent="0.25">
      <c r="A91" s="200" t="s">
        <v>1247</v>
      </c>
      <c r="B91" s="200" t="s">
        <v>224</v>
      </c>
      <c r="C91" s="98">
        <v>6.8870523415977963E-4</v>
      </c>
      <c r="D91" s="97"/>
      <c r="E91" s="99"/>
      <c r="F91" s="100" t="s">
        <v>1247</v>
      </c>
      <c r="G91" s="143" t="s">
        <v>224</v>
      </c>
      <c r="H91" s="197">
        <v>1.7447199265381084E-4</v>
      </c>
      <c r="I91" s="197"/>
      <c r="J91" s="197"/>
      <c r="K91" s="197" t="s">
        <v>1247</v>
      </c>
      <c r="L91" s="197" t="s">
        <v>224</v>
      </c>
      <c r="M91" s="197">
        <v>5.1423324150596877E-4</v>
      </c>
      <c r="N91" s="197"/>
      <c r="O91" s="195"/>
      <c r="P91" s="195" t="s">
        <v>394</v>
      </c>
      <c r="Q91" s="197"/>
      <c r="R91" s="197"/>
      <c r="S91" s="197"/>
      <c r="T91" s="197"/>
      <c r="U91" s="197"/>
      <c r="V91" s="197"/>
      <c r="W91" s="197"/>
      <c r="X91" s="197"/>
      <c r="Y91" s="197"/>
      <c r="Z91" s="197"/>
      <c r="AA91" s="197"/>
      <c r="AB91" s="100"/>
      <c r="AC91" s="204"/>
      <c r="AD91" s="195" t="s">
        <v>394</v>
      </c>
      <c r="AE91" s="197"/>
      <c r="AF91" s="197"/>
      <c r="AG91" s="106" t="e">
        <f t="shared" si="8"/>
        <v>#VALUE!</v>
      </c>
      <c r="AH91" s="106"/>
      <c r="AI91" s="212" t="s">
        <v>529</v>
      </c>
      <c r="AJ91" s="212" t="s">
        <v>530</v>
      </c>
      <c r="AK91" s="212" t="s">
        <v>1247</v>
      </c>
      <c r="AL91" s="212"/>
      <c r="AM91" s="212"/>
      <c r="AN91" s="212" t="s">
        <v>224</v>
      </c>
      <c r="AO91" s="212"/>
      <c r="AP91" s="213">
        <v>190</v>
      </c>
      <c r="AQ91" s="213">
        <v>20</v>
      </c>
      <c r="AR91" s="213">
        <v>0</v>
      </c>
      <c r="AS91" s="213">
        <v>210</v>
      </c>
      <c r="AT91" s="214" t="e">
        <f t="shared" si="18"/>
        <v>#N/A</v>
      </c>
      <c r="AU91" s="429"/>
      <c r="AV91" s="213">
        <v>110</v>
      </c>
      <c r="AW91" s="214" t="s">
        <v>1142</v>
      </c>
      <c r="AX91" s="214" t="s">
        <v>1123</v>
      </c>
      <c r="AY91" s="214" t="s">
        <v>1178</v>
      </c>
      <c r="AZ91" s="429"/>
      <c r="BA91" s="429" t="e">
        <f t="shared" si="20"/>
        <v>#N/A</v>
      </c>
      <c r="BB91" s="429"/>
      <c r="BC91" s="106" t="s">
        <v>394</v>
      </c>
    </row>
    <row r="92" spans="1:55" s="128" customFormat="1" ht="15" x14ac:dyDescent="0.25">
      <c r="A92" s="198" t="s">
        <v>1248</v>
      </c>
      <c r="B92" s="199" t="s">
        <v>227</v>
      </c>
      <c r="C92" s="98">
        <v>2.9126213592233012E-4</v>
      </c>
      <c r="D92" s="115"/>
      <c r="E92" s="115"/>
      <c r="F92" s="100" t="s">
        <v>1248</v>
      </c>
      <c r="G92" s="143" t="s">
        <v>227</v>
      </c>
      <c r="H92" s="197">
        <v>1.5776699029126213E-4</v>
      </c>
      <c r="I92" s="197"/>
      <c r="J92" s="197"/>
      <c r="K92" s="197" t="s">
        <v>1248</v>
      </c>
      <c r="L92" s="197" t="s">
        <v>227</v>
      </c>
      <c r="M92" s="197">
        <v>1.2135922330097087E-4</v>
      </c>
      <c r="N92" s="197">
        <v>4</v>
      </c>
      <c r="O92" s="195"/>
      <c r="P92" s="195">
        <v>0.16666666666666666</v>
      </c>
      <c r="Q92" s="197">
        <v>7</v>
      </c>
      <c r="R92" s="197">
        <v>7</v>
      </c>
      <c r="S92" s="197">
        <v>19</v>
      </c>
      <c r="T92" s="197">
        <v>37</v>
      </c>
      <c r="U92" s="197"/>
      <c r="V92" s="197">
        <v>0</v>
      </c>
      <c r="W92" s="197">
        <v>2</v>
      </c>
      <c r="X92" s="197">
        <v>1</v>
      </c>
      <c r="Y92" s="197">
        <v>0</v>
      </c>
      <c r="Z92" s="197">
        <v>0</v>
      </c>
      <c r="AA92" s="197"/>
      <c r="AB92" s="100">
        <v>3</v>
      </c>
      <c r="AC92" s="204"/>
      <c r="AD92" s="195">
        <v>0.125</v>
      </c>
      <c r="AE92" s="197"/>
      <c r="AF92" s="197">
        <v>0</v>
      </c>
      <c r="AG92" s="106" t="e">
        <f t="shared" si="8"/>
        <v>#VALUE!</v>
      </c>
      <c r="AH92" s="106"/>
      <c r="AI92" s="212" t="s">
        <v>531</v>
      </c>
      <c r="AJ92" s="212" t="s">
        <v>532</v>
      </c>
      <c r="AK92" s="212" t="s">
        <v>1248</v>
      </c>
      <c r="AL92" s="212"/>
      <c r="AM92" s="212"/>
      <c r="AN92" s="212" t="s">
        <v>227</v>
      </c>
      <c r="AO92" s="212"/>
      <c r="AP92" s="213">
        <v>220</v>
      </c>
      <c r="AQ92" s="213">
        <v>10</v>
      </c>
      <c r="AR92" s="213">
        <v>0</v>
      </c>
      <c r="AS92" s="213">
        <v>230</v>
      </c>
      <c r="AT92" s="214" t="e">
        <f t="shared" si="18"/>
        <v>#N/A</v>
      </c>
      <c r="AU92" s="429"/>
      <c r="AV92" s="213">
        <v>360</v>
      </c>
      <c r="AW92" s="214" t="s">
        <v>1123</v>
      </c>
      <c r="AX92" s="214" t="s">
        <v>1123</v>
      </c>
      <c r="AY92" s="214" t="s">
        <v>1260</v>
      </c>
      <c r="AZ92" s="429"/>
      <c r="BA92" s="429" t="e">
        <f t="shared" si="20"/>
        <v>#N/A</v>
      </c>
      <c r="BB92" s="429"/>
      <c r="BC92" s="106" t="s">
        <v>394</v>
      </c>
    </row>
    <row r="93" spans="1:55" s="128" customFormat="1" ht="15" x14ac:dyDescent="0.25">
      <c r="A93" s="198" t="s">
        <v>1249</v>
      </c>
      <c r="B93" s="199" t="s">
        <v>534</v>
      </c>
      <c r="C93" s="98" t="e">
        <v>#N/A</v>
      </c>
      <c r="D93" s="115"/>
      <c r="E93" s="115"/>
      <c r="F93" s="100" t="s">
        <v>1249</v>
      </c>
      <c r="G93" s="143" t="s">
        <v>534</v>
      </c>
      <c r="H93" s="197" t="e">
        <v>#N/A</v>
      </c>
      <c r="I93" s="197"/>
      <c r="J93" s="197"/>
      <c r="K93" s="197" t="s">
        <v>1249</v>
      </c>
      <c r="L93" s="197" t="s">
        <v>534</v>
      </c>
      <c r="M93" s="197" t="e">
        <v>#N/A</v>
      </c>
      <c r="N93" s="197">
        <v>67</v>
      </c>
      <c r="O93" s="195"/>
      <c r="P93" s="195">
        <v>1.8108108108108107</v>
      </c>
      <c r="Q93" s="197">
        <v>3</v>
      </c>
      <c r="R93" s="197">
        <v>15</v>
      </c>
      <c r="S93" s="197">
        <v>28</v>
      </c>
      <c r="T93" s="197">
        <v>113</v>
      </c>
      <c r="U93" s="197"/>
      <c r="V93" s="197">
        <v>5</v>
      </c>
      <c r="W93" s="197">
        <v>1</v>
      </c>
      <c r="X93" s="197">
        <v>0</v>
      </c>
      <c r="Y93" s="197">
        <v>14</v>
      </c>
      <c r="Z93" s="197">
        <v>0</v>
      </c>
      <c r="AA93" s="197"/>
      <c r="AB93" s="100">
        <v>20</v>
      </c>
      <c r="AC93" s="204"/>
      <c r="AD93" s="195">
        <v>0.54054054054054057</v>
      </c>
      <c r="AE93" s="197"/>
      <c r="AF93" s="197">
        <v>7</v>
      </c>
      <c r="AG93" s="106" t="e">
        <f t="shared" si="8"/>
        <v>#VALUE!</v>
      </c>
      <c r="AH93" s="106"/>
      <c r="AI93" s="212"/>
      <c r="AJ93" s="212"/>
      <c r="AK93" s="212"/>
      <c r="AL93" s="212"/>
      <c r="AM93" s="212"/>
      <c r="AN93" s="212"/>
      <c r="AO93" s="212"/>
      <c r="AP93" s="214"/>
      <c r="AQ93" s="214"/>
      <c r="AR93" s="214"/>
      <c r="AS93" s="214"/>
      <c r="AT93" s="214"/>
      <c r="AU93" s="429"/>
      <c r="AV93" s="214"/>
      <c r="AW93" s="162" t="s">
        <v>394</v>
      </c>
      <c r="AX93" s="162" t="s">
        <v>394</v>
      </c>
      <c r="AY93" s="162" t="s">
        <v>394</v>
      </c>
      <c r="AZ93" s="429"/>
      <c r="BA93" s="429"/>
      <c r="BB93" s="429"/>
      <c r="BC93" s="106" t="s">
        <v>394</v>
      </c>
    </row>
    <row r="94" spans="1:55" s="128" customFormat="1" ht="15" x14ac:dyDescent="0.25">
      <c r="A94" s="198" t="s">
        <v>1251</v>
      </c>
      <c r="B94" s="199" t="s">
        <v>16</v>
      </c>
      <c r="C94" s="98">
        <v>2.183406113537118E-4</v>
      </c>
      <c r="D94" s="115"/>
      <c r="E94" s="115"/>
      <c r="F94" s="100" t="s">
        <v>1251</v>
      </c>
      <c r="G94" s="143" t="s">
        <v>16</v>
      </c>
      <c r="H94" s="197">
        <v>1.1790393013100436E-4</v>
      </c>
      <c r="I94" s="197"/>
      <c r="J94" s="197"/>
      <c r="K94" s="197" t="s">
        <v>1251</v>
      </c>
      <c r="L94" s="197" t="s">
        <v>16</v>
      </c>
      <c r="M94" s="197">
        <v>1.0043668122270742E-4</v>
      </c>
      <c r="N94" s="197">
        <v>76</v>
      </c>
      <c r="O94" s="195"/>
      <c r="P94" s="195">
        <v>1.1343283582089552</v>
      </c>
      <c r="Q94" s="197">
        <v>5</v>
      </c>
      <c r="R94" s="197">
        <v>6</v>
      </c>
      <c r="S94" s="197">
        <v>9</v>
      </c>
      <c r="T94" s="197">
        <v>96</v>
      </c>
      <c r="U94" s="197"/>
      <c r="V94" s="197">
        <v>0</v>
      </c>
      <c r="W94" s="197">
        <v>12</v>
      </c>
      <c r="X94" s="197">
        <v>13</v>
      </c>
      <c r="Y94" s="197">
        <v>5</v>
      </c>
      <c r="Z94" s="197">
        <v>15</v>
      </c>
      <c r="AA94" s="197"/>
      <c r="AB94" s="100">
        <v>45</v>
      </c>
      <c r="AC94" s="204"/>
      <c r="AD94" s="195">
        <v>0.67164179104477617</v>
      </c>
      <c r="AE94" s="197"/>
      <c r="AF94" s="197">
        <v>1</v>
      </c>
      <c r="AG94" s="106" t="e">
        <f t="shared" si="8"/>
        <v>#VALUE!</v>
      </c>
      <c r="AH94" s="106"/>
      <c r="AI94" s="212"/>
      <c r="AJ94" s="212" t="s">
        <v>1140</v>
      </c>
      <c r="AK94" s="212" t="s">
        <v>1249</v>
      </c>
      <c r="AL94" s="212"/>
      <c r="AM94" s="212" t="s">
        <v>534</v>
      </c>
      <c r="AN94" s="212" t="s">
        <v>534</v>
      </c>
      <c r="AO94" s="212"/>
      <c r="AP94" s="213">
        <v>2260</v>
      </c>
      <c r="AQ94" s="213">
        <v>230</v>
      </c>
      <c r="AR94" s="213">
        <v>0</v>
      </c>
      <c r="AS94" s="213">
        <v>2480</v>
      </c>
      <c r="AT94" s="214" t="e">
        <f t="shared" si="18"/>
        <v>#N/A</v>
      </c>
      <c r="AU94" s="429"/>
      <c r="AV94" s="213">
        <v>2640</v>
      </c>
      <c r="AW94" s="214" t="s">
        <v>1147</v>
      </c>
      <c r="AX94" s="214" t="s">
        <v>1123</v>
      </c>
      <c r="AY94" s="214" t="s">
        <v>1681</v>
      </c>
      <c r="AZ94" s="429"/>
      <c r="BA94" s="429" t="e">
        <f t="shared" ref="BA94:BA98" si="21">AY94/VLOOKUP(AN94,$D$18:$G$436,4,FALSE)</f>
        <v>#N/A</v>
      </c>
      <c r="BB94" s="429"/>
      <c r="BC94" s="106" t="s">
        <v>394</v>
      </c>
    </row>
    <row r="95" spans="1:55" s="128" customFormat="1" ht="15" x14ac:dyDescent="0.25">
      <c r="A95" s="198" t="s">
        <v>1253</v>
      </c>
      <c r="B95" s="199" t="s">
        <v>80</v>
      </c>
      <c r="C95" s="98">
        <v>3.2978014656895403E-4</v>
      </c>
      <c r="D95" s="115"/>
      <c r="E95" s="115"/>
      <c r="F95" s="100" t="s">
        <v>1253</v>
      </c>
      <c r="G95" s="143" t="s">
        <v>80</v>
      </c>
      <c r="H95" s="197">
        <v>2.5649566955363094E-4</v>
      </c>
      <c r="I95" s="197"/>
      <c r="J95" s="197"/>
      <c r="K95" s="197" t="s">
        <v>1253</v>
      </c>
      <c r="L95" s="197" t="s">
        <v>80</v>
      </c>
      <c r="M95" s="197">
        <v>7.3284477015323114E-5</v>
      </c>
      <c r="N95" s="197">
        <v>85</v>
      </c>
      <c r="O95" s="195"/>
      <c r="P95" s="195">
        <v>4.25</v>
      </c>
      <c r="Q95" s="197">
        <v>14</v>
      </c>
      <c r="R95" s="197">
        <v>13</v>
      </c>
      <c r="S95" s="197">
        <v>19</v>
      </c>
      <c r="T95" s="197">
        <v>131</v>
      </c>
      <c r="U95" s="197"/>
      <c r="V95" s="197">
        <v>0</v>
      </c>
      <c r="W95" s="197">
        <v>15</v>
      </c>
      <c r="X95" s="197">
        <v>1</v>
      </c>
      <c r="Y95" s="197">
        <v>3</v>
      </c>
      <c r="Z95" s="197">
        <v>0</v>
      </c>
      <c r="AA95" s="197"/>
      <c r="AB95" s="100">
        <v>19</v>
      </c>
      <c r="AC95" s="204"/>
      <c r="AD95" s="195">
        <v>0.95</v>
      </c>
      <c r="AE95" s="197"/>
      <c r="AF95" s="197">
        <v>32</v>
      </c>
      <c r="AG95" s="106" t="e">
        <f t="shared" si="8"/>
        <v>#VALUE!</v>
      </c>
      <c r="AH95" s="106"/>
      <c r="AI95" s="212" t="s">
        <v>535</v>
      </c>
      <c r="AJ95" s="212" t="s">
        <v>536</v>
      </c>
      <c r="AK95" s="212" t="s">
        <v>1251</v>
      </c>
      <c r="AL95" s="212"/>
      <c r="AM95" s="212"/>
      <c r="AN95" s="212" t="s">
        <v>16</v>
      </c>
      <c r="AO95" s="212"/>
      <c r="AP95" s="213">
        <v>770</v>
      </c>
      <c r="AQ95" s="213">
        <v>40</v>
      </c>
      <c r="AR95" s="213">
        <v>0</v>
      </c>
      <c r="AS95" s="213">
        <v>810</v>
      </c>
      <c r="AT95" s="214" t="e">
        <f t="shared" si="18"/>
        <v>#N/A</v>
      </c>
      <c r="AU95" s="429"/>
      <c r="AV95" s="213">
        <v>970</v>
      </c>
      <c r="AW95" s="214" t="s">
        <v>1153</v>
      </c>
      <c r="AX95" s="214" t="s">
        <v>1123</v>
      </c>
      <c r="AY95" s="214" t="s">
        <v>1682</v>
      </c>
      <c r="AZ95" s="429"/>
      <c r="BA95" s="429" t="e">
        <f t="shared" si="21"/>
        <v>#N/A</v>
      </c>
      <c r="BB95" s="429"/>
      <c r="BC95" s="106" t="s">
        <v>394</v>
      </c>
    </row>
    <row r="96" spans="1:55" s="128" customFormat="1" ht="15" x14ac:dyDescent="0.25">
      <c r="A96" s="198" t="s">
        <v>1254</v>
      </c>
      <c r="B96" s="199" t="s">
        <v>215</v>
      </c>
      <c r="C96" s="98">
        <v>2.3410066328521264E-4</v>
      </c>
      <c r="D96" s="115"/>
      <c r="E96" s="115"/>
      <c r="F96" s="100" t="s">
        <v>1254</v>
      </c>
      <c r="G96" s="143" t="s">
        <v>215</v>
      </c>
      <c r="H96" s="197">
        <v>2.1459227467811158E-4</v>
      </c>
      <c r="I96" s="197"/>
      <c r="J96" s="197"/>
      <c r="K96" s="197" t="s">
        <v>1254</v>
      </c>
      <c r="L96" s="197" t="s">
        <v>215</v>
      </c>
      <c r="M96" s="197">
        <v>1.9508388607101055E-5</v>
      </c>
      <c r="N96" s="197">
        <v>22</v>
      </c>
      <c r="O96" s="195"/>
      <c r="P96" s="195">
        <v>0.95652173913043481</v>
      </c>
      <c r="Q96" s="197">
        <v>5</v>
      </c>
      <c r="R96" s="197">
        <v>10</v>
      </c>
      <c r="S96" s="197">
        <v>10</v>
      </c>
      <c r="T96" s="197">
        <v>47</v>
      </c>
      <c r="U96" s="197"/>
      <c r="V96" s="197">
        <v>3</v>
      </c>
      <c r="W96" s="197">
        <v>7</v>
      </c>
      <c r="X96" s="197">
        <v>0</v>
      </c>
      <c r="Y96" s="197">
        <v>0</v>
      </c>
      <c r="Z96" s="197">
        <v>11</v>
      </c>
      <c r="AA96" s="197"/>
      <c r="AB96" s="100">
        <v>21</v>
      </c>
      <c r="AC96" s="204"/>
      <c r="AD96" s="195">
        <v>0.91304347826086951</v>
      </c>
      <c r="AE96" s="197"/>
      <c r="AF96" s="197">
        <v>2</v>
      </c>
      <c r="AG96" s="106" t="e">
        <f t="shared" si="8"/>
        <v>#VALUE!</v>
      </c>
      <c r="AH96" s="106"/>
      <c r="AI96" s="212" t="s">
        <v>537</v>
      </c>
      <c r="AJ96" s="212" t="s">
        <v>538</v>
      </c>
      <c r="AK96" s="212" t="s">
        <v>1253</v>
      </c>
      <c r="AL96" s="212"/>
      <c r="AM96" s="212"/>
      <c r="AN96" s="212" t="s">
        <v>80</v>
      </c>
      <c r="AO96" s="212"/>
      <c r="AP96" s="213">
        <v>330</v>
      </c>
      <c r="AQ96" s="213">
        <v>90</v>
      </c>
      <c r="AR96" s="213">
        <v>0</v>
      </c>
      <c r="AS96" s="213">
        <v>420</v>
      </c>
      <c r="AT96" s="214" t="e">
        <f t="shared" si="18"/>
        <v>#N/A</v>
      </c>
      <c r="AU96" s="429"/>
      <c r="AV96" s="213">
        <v>190</v>
      </c>
      <c r="AW96" s="214" t="s">
        <v>1246</v>
      </c>
      <c r="AX96" s="214" t="s">
        <v>1123</v>
      </c>
      <c r="AY96" s="214" t="s">
        <v>1207</v>
      </c>
      <c r="AZ96" s="429"/>
      <c r="BA96" s="429" t="e">
        <f t="shared" si="21"/>
        <v>#N/A</v>
      </c>
      <c r="BB96" s="429"/>
      <c r="BC96" s="106" t="s">
        <v>394</v>
      </c>
    </row>
    <row r="97" spans="1:55" ht="15" x14ac:dyDescent="0.25">
      <c r="A97" s="114" t="s">
        <v>1255</v>
      </c>
      <c r="B97" s="76" t="s">
        <v>229</v>
      </c>
      <c r="C97" s="98">
        <v>3.8577265973254084E-3</v>
      </c>
      <c r="D97" s="115"/>
      <c r="E97" s="115"/>
      <c r="F97" s="100" t="s">
        <v>1255</v>
      </c>
      <c r="G97" s="143" t="s">
        <v>229</v>
      </c>
      <c r="H97" s="197">
        <v>4.9777117384843981E-4</v>
      </c>
      <c r="I97" s="197"/>
      <c r="J97" s="197"/>
      <c r="K97" s="197" t="s">
        <v>1255</v>
      </c>
      <c r="L97" s="197" t="s">
        <v>229</v>
      </c>
      <c r="M97" s="197">
        <v>3.3599554234769687E-3</v>
      </c>
      <c r="N97" s="197">
        <v>147</v>
      </c>
      <c r="O97" s="195"/>
      <c r="P97" s="195">
        <v>3</v>
      </c>
      <c r="Q97" s="197">
        <v>16</v>
      </c>
      <c r="R97" s="197">
        <v>20</v>
      </c>
      <c r="S97" s="197">
        <v>82</v>
      </c>
      <c r="T97" s="197">
        <v>265</v>
      </c>
      <c r="U97" s="197"/>
      <c r="V97" s="197">
        <v>33</v>
      </c>
      <c r="W97" s="197">
        <v>0</v>
      </c>
      <c r="X97" s="197">
        <v>0</v>
      </c>
      <c r="Y97" s="197">
        <v>21</v>
      </c>
      <c r="Z97" s="197">
        <v>0</v>
      </c>
      <c r="AA97" s="197"/>
      <c r="AB97" s="100">
        <v>54</v>
      </c>
      <c r="AC97" s="204"/>
      <c r="AD97" s="195">
        <v>1.1020408163265305</v>
      </c>
      <c r="AE97" s="197"/>
      <c r="AF97" s="197">
        <v>13</v>
      </c>
      <c r="AG97" s="106" t="e">
        <f t="shared" si="8"/>
        <v>#VALUE!</v>
      </c>
      <c r="AH97" s="106"/>
      <c r="AI97" s="212" t="s">
        <v>539</v>
      </c>
      <c r="AJ97" s="212" t="s">
        <v>540</v>
      </c>
      <c r="AK97" s="212" t="s">
        <v>1254</v>
      </c>
      <c r="AL97" s="212"/>
      <c r="AM97" s="212"/>
      <c r="AN97" s="212" t="s">
        <v>215</v>
      </c>
      <c r="AO97" s="212"/>
      <c r="AP97" s="213">
        <v>540</v>
      </c>
      <c r="AQ97" s="213">
        <v>80</v>
      </c>
      <c r="AR97" s="213">
        <v>0</v>
      </c>
      <c r="AS97" s="213">
        <v>620</v>
      </c>
      <c r="AT97" s="214" t="e">
        <f t="shared" si="18"/>
        <v>#N/A</v>
      </c>
      <c r="AV97" s="213">
        <v>550</v>
      </c>
      <c r="AW97" s="214" t="s">
        <v>1153</v>
      </c>
      <c r="AX97" s="214" t="s">
        <v>1123</v>
      </c>
      <c r="AY97" s="214" t="s">
        <v>1394</v>
      </c>
      <c r="BA97" s="429" t="e">
        <f t="shared" si="21"/>
        <v>#N/A</v>
      </c>
      <c r="BC97" s="106" t="s">
        <v>394</v>
      </c>
    </row>
    <row r="98" spans="1:55" ht="15" x14ac:dyDescent="0.25">
      <c r="A98" s="114" t="s">
        <v>1256</v>
      </c>
      <c r="B98" s="76" t="s">
        <v>544</v>
      </c>
      <c r="C98" s="98" t="e">
        <v>#N/A</v>
      </c>
      <c r="D98" s="115"/>
      <c r="E98" s="115"/>
      <c r="F98" s="100" t="s">
        <v>1256</v>
      </c>
      <c r="G98" s="143" t="s">
        <v>544</v>
      </c>
      <c r="H98" s="197" t="e">
        <v>#N/A</v>
      </c>
      <c r="I98" s="197"/>
      <c r="J98" s="197"/>
      <c r="K98" s="197" t="s">
        <v>1256</v>
      </c>
      <c r="L98" s="197" t="s">
        <v>544</v>
      </c>
      <c r="M98" s="197" t="e">
        <v>#N/A</v>
      </c>
      <c r="N98" s="197">
        <v>69</v>
      </c>
      <c r="O98" s="195"/>
      <c r="P98" s="195">
        <v>2.0909090909090908</v>
      </c>
      <c r="Q98" s="197">
        <v>5</v>
      </c>
      <c r="R98" s="197">
        <v>22</v>
      </c>
      <c r="S98" s="197">
        <v>28</v>
      </c>
      <c r="T98" s="197">
        <v>124</v>
      </c>
      <c r="U98" s="197"/>
      <c r="V98" s="197">
        <v>1</v>
      </c>
      <c r="W98" s="197">
        <v>0</v>
      </c>
      <c r="X98" s="197">
        <v>6</v>
      </c>
      <c r="Y98" s="197">
        <v>0</v>
      </c>
      <c r="Z98" s="197">
        <v>0</v>
      </c>
      <c r="AA98" s="197"/>
      <c r="AB98" s="100">
        <v>7</v>
      </c>
      <c r="AC98" s="204"/>
      <c r="AD98" s="195">
        <v>0.21212121212121213</v>
      </c>
      <c r="AE98" s="197"/>
      <c r="AF98" s="197">
        <v>1</v>
      </c>
      <c r="AG98" s="106" t="e">
        <f t="shared" ref="AG98:AG161" si="22">AF98/G98</f>
        <v>#VALUE!</v>
      </c>
      <c r="AH98" s="106"/>
      <c r="AI98" s="212" t="s">
        <v>541</v>
      </c>
      <c r="AJ98" s="212" t="s">
        <v>542</v>
      </c>
      <c r="AK98" s="212" t="s">
        <v>1255</v>
      </c>
      <c r="AL98" s="212"/>
      <c r="AM98" s="212"/>
      <c r="AN98" s="212" t="s">
        <v>229</v>
      </c>
      <c r="AO98" s="212"/>
      <c r="AP98" s="213">
        <v>610</v>
      </c>
      <c r="AQ98" s="213">
        <v>20</v>
      </c>
      <c r="AR98" s="213">
        <v>0</v>
      </c>
      <c r="AS98" s="213">
        <v>630</v>
      </c>
      <c r="AT98" s="214" t="e">
        <f t="shared" si="18"/>
        <v>#N/A</v>
      </c>
      <c r="AV98" s="213">
        <v>930</v>
      </c>
      <c r="AW98" s="214" t="s">
        <v>1142</v>
      </c>
      <c r="AX98" s="214" t="s">
        <v>1123</v>
      </c>
      <c r="AY98" s="214" t="s">
        <v>1683</v>
      </c>
      <c r="BA98" s="429" t="e">
        <f t="shared" si="21"/>
        <v>#N/A</v>
      </c>
      <c r="BC98" s="106" t="s">
        <v>394</v>
      </c>
    </row>
    <row r="99" spans="1:55" ht="15" x14ac:dyDescent="0.25">
      <c r="A99" s="76" t="s">
        <v>1257</v>
      </c>
      <c r="B99" s="76" t="s">
        <v>33</v>
      </c>
      <c r="C99" s="98">
        <v>9.2310694769711168E-4</v>
      </c>
      <c r="D99" s="98"/>
      <c r="E99" s="99"/>
      <c r="F99" s="100" t="s">
        <v>1257</v>
      </c>
      <c r="G99" s="143" t="s">
        <v>33</v>
      </c>
      <c r="H99" s="197">
        <v>4.7814207650273224E-4</v>
      </c>
      <c r="I99" s="197"/>
      <c r="J99" s="197"/>
      <c r="K99" s="197" t="s">
        <v>1257</v>
      </c>
      <c r="L99" s="197" t="s">
        <v>33</v>
      </c>
      <c r="M99" s="197">
        <v>4.4691647150663544E-4</v>
      </c>
      <c r="N99" s="197" t="s">
        <v>394</v>
      </c>
      <c r="O99" s="195"/>
      <c r="P99" s="195" t="s">
        <v>394</v>
      </c>
      <c r="Q99" s="197" t="s">
        <v>394</v>
      </c>
      <c r="R99" s="197" t="s">
        <v>394</v>
      </c>
      <c r="S99" s="197" t="s">
        <v>394</v>
      </c>
      <c r="T99" s="197" t="s">
        <v>394</v>
      </c>
      <c r="U99" s="197"/>
      <c r="V99" s="197" t="s">
        <v>394</v>
      </c>
      <c r="W99" s="197" t="s">
        <v>394</v>
      </c>
      <c r="X99" s="197" t="s">
        <v>394</v>
      </c>
      <c r="Y99" s="197" t="s">
        <v>394</v>
      </c>
      <c r="Z99" s="197" t="s">
        <v>394</v>
      </c>
      <c r="AA99" s="197"/>
      <c r="AB99" s="100" t="s">
        <v>394</v>
      </c>
      <c r="AC99" s="204"/>
      <c r="AD99" s="195" t="s">
        <v>394</v>
      </c>
      <c r="AE99" s="197"/>
      <c r="AF99" s="197" t="s">
        <v>394</v>
      </c>
      <c r="AG99" s="106" t="e">
        <f t="shared" si="22"/>
        <v>#VALUE!</v>
      </c>
      <c r="AH99" s="106"/>
      <c r="AI99" s="212"/>
      <c r="AJ99" s="212"/>
      <c r="AK99" s="212"/>
      <c r="AL99" s="212"/>
      <c r="AM99" s="212"/>
      <c r="AN99" s="212"/>
      <c r="AO99" s="212"/>
      <c r="AP99" s="214"/>
      <c r="AQ99" s="214"/>
      <c r="AR99" s="214"/>
      <c r="AS99" s="214"/>
      <c r="AT99" s="214"/>
      <c r="AV99" s="214"/>
      <c r="AW99" s="162" t="s">
        <v>394</v>
      </c>
      <c r="AX99" s="162" t="s">
        <v>394</v>
      </c>
      <c r="AY99" s="162" t="s">
        <v>394</v>
      </c>
      <c r="BC99" s="106" t="s">
        <v>394</v>
      </c>
    </row>
    <row r="100" spans="1:55" ht="15" x14ac:dyDescent="0.25">
      <c r="A100" s="96" t="s">
        <v>1259</v>
      </c>
      <c r="B100" s="96" t="s">
        <v>46</v>
      </c>
      <c r="C100" s="98">
        <v>3.661553686293914E-4</v>
      </c>
      <c r="D100" s="97"/>
      <c r="E100" s="99"/>
      <c r="F100" s="100" t="s">
        <v>1259</v>
      </c>
      <c r="G100" s="143" t="s">
        <v>46</v>
      </c>
      <c r="H100" s="197">
        <v>1.4349332013854527E-4</v>
      </c>
      <c r="I100" s="197"/>
      <c r="J100" s="197"/>
      <c r="K100" s="197" t="s">
        <v>1259</v>
      </c>
      <c r="L100" s="197" t="s">
        <v>46</v>
      </c>
      <c r="M100" s="197">
        <v>2.2266204849084612E-4</v>
      </c>
      <c r="N100" s="197"/>
      <c r="O100" s="195"/>
      <c r="P100" s="195" t="s">
        <v>394</v>
      </c>
      <c r="Q100" s="197"/>
      <c r="R100" s="197"/>
      <c r="S100" s="197"/>
      <c r="T100" s="197"/>
      <c r="U100" s="197"/>
      <c r="V100" s="197"/>
      <c r="W100" s="197"/>
      <c r="X100" s="197"/>
      <c r="Y100" s="197"/>
      <c r="Z100" s="197"/>
      <c r="AA100" s="197"/>
      <c r="AB100" s="100"/>
      <c r="AC100" s="204"/>
      <c r="AD100" s="195" t="s">
        <v>394</v>
      </c>
      <c r="AE100" s="197"/>
      <c r="AF100" s="197"/>
      <c r="AG100" s="106" t="e">
        <f t="shared" si="22"/>
        <v>#VALUE!</v>
      </c>
      <c r="AH100" s="106"/>
      <c r="AI100" s="212"/>
      <c r="AJ100" s="212" t="s">
        <v>1140</v>
      </c>
      <c r="AK100" s="212" t="s">
        <v>1256</v>
      </c>
      <c r="AL100" s="212"/>
      <c r="AM100" s="212" t="s">
        <v>544</v>
      </c>
      <c r="AN100" s="212" t="s">
        <v>544</v>
      </c>
      <c r="AO100" s="212"/>
      <c r="AP100" s="213">
        <v>3170</v>
      </c>
      <c r="AQ100" s="213">
        <v>430</v>
      </c>
      <c r="AR100" s="213">
        <v>20</v>
      </c>
      <c r="AS100" s="213">
        <v>3610</v>
      </c>
      <c r="AT100" s="214" t="e">
        <f t="shared" si="18"/>
        <v>#N/A</v>
      </c>
      <c r="AV100" s="213">
        <v>3270</v>
      </c>
      <c r="AW100" s="214" t="s">
        <v>1507</v>
      </c>
      <c r="AX100" s="214" t="s">
        <v>1135</v>
      </c>
      <c r="AY100" s="214" t="s">
        <v>1684</v>
      </c>
      <c r="BA100" s="429" t="e">
        <f t="shared" ref="BA100:BA105" si="23">AY100/VLOOKUP(AN100,$D$18:$G$436,4,FALSE)</f>
        <v>#N/A</v>
      </c>
      <c r="BC100" s="106" t="s">
        <v>394</v>
      </c>
    </row>
    <row r="101" spans="1:55" ht="15" x14ac:dyDescent="0.25">
      <c r="A101" s="114" t="s">
        <v>1261</v>
      </c>
      <c r="B101" s="76" t="s">
        <v>145</v>
      </c>
      <c r="C101" s="98">
        <v>6.7502410800385725E-4</v>
      </c>
      <c r="D101" s="115"/>
      <c r="E101" s="115"/>
      <c r="F101" s="100" t="s">
        <v>1261</v>
      </c>
      <c r="G101" s="143" t="s">
        <v>145</v>
      </c>
      <c r="H101" s="197">
        <v>2.6036644165863067E-4</v>
      </c>
      <c r="I101" s="197"/>
      <c r="J101" s="197"/>
      <c r="K101" s="197" t="s">
        <v>1261</v>
      </c>
      <c r="L101" s="197" t="s">
        <v>145</v>
      </c>
      <c r="M101" s="197">
        <v>4.1465766634522663E-4</v>
      </c>
      <c r="N101" s="197">
        <v>56</v>
      </c>
      <c r="O101" s="195"/>
      <c r="P101" s="195">
        <v>0.58333333333333337</v>
      </c>
      <c r="Q101" s="197">
        <v>7</v>
      </c>
      <c r="R101" s="197">
        <v>29</v>
      </c>
      <c r="S101" s="197">
        <v>313</v>
      </c>
      <c r="T101" s="197">
        <v>405</v>
      </c>
      <c r="U101" s="197"/>
      <c r="V101" s="197">
        <v>1</v>
      </c>
      <c r="W101" s="197">
        <v>0</v>
      </c>
      <c r="X101" s="197">
        <v>4</v>
      </c>
      <c r="Y101" s="197">
        <v>0</v>
      </c>
      <c r="Z101" s="197">
        <v>0</v>
      </c>
      <c r="AA101" s="197"/>
      <c r="AB101" s="100">
        <v>5</v>
      </c>
      <c r="AC101" s="204"/>
      <c r="AD101" s="195">
        <v>5.2083333333333336E-2</v>
      </c>
      <c r="AE101" s="197"/>
      <c r="AF101" s="197">
        <v>0</v>
      </c>
      <c r="AG101" s="106" t="e">
        <f t="shared" si="22"/>
        <v>#VALUE!</v>
      </c>
      <c r="AH101" s="106"/>
      <c r="AI101" s="212" t="s">
        <v>545</v>
      </c>
      <c r="AJ101" s="212" t="s">
        <v>546</v>
      </c>
      <c r="AK101" s="212" t="s">
        <v>1257</v>
      </c>
      <c r="AL101" s="212"/>
      <c r="AM101" s="212"/>
      <c r="AN101" s="212" t="s">
        <v>33</v>
      </c>
      <c r="AO101" s="212"/>
      <c r="AP101" s="213">
        <v>380</v>
      </c>
      <c r="AQ101" s="213">
        <v>40</v>
      </c>
      <c r="AR101" s="213">
        <v>0</v>
      </c>
      <c r="AS101" s="213">
        <v>420</v>
      </c>
      <c r="AT101" s="214" t="e">
        <f t="shared" si="18"/>
        <v>#N/A</v>
      </c>
      <c r="AV101" s="213">
        <v>430</v>
      </c>
      <c r="AW101" s="214" t="s">
        <v>1119</v>
      </c>
      <c r="AX101" s="214" t="s">
        <v>1123</v>
      </c>
      <c r="AY101" s="214" t="s">
        <v>1164</v>
      </c>
      <c r="BA101" s="429" t="e">
        <f t="shared" si="23"/>
        <v>#N/A</v>
      </c>
      <c r="BC101" s="106" t="s">
        <v>394</v>
      </c>
    </row>
    <row r="102" spans="1:55" ht="15" x14ac:dyDescent="0.25">
      <c r="A102" s="114" t="s">
        <v>1262</v>
      </c>
      <c r="B102" s="76" t="s">
        <v>149</v>
      </c>
      <c r="C102" s="98">
        <v>2.3027288614061031E-3</v>
      </c>
      <c r="D102" s="115"/>
      <c r="E102" s="115"/>
      <c r="F102" s="100" t="s">
        <v>1262</v>
      </c>
      <c r="G102" s="143" t="s">
        <v>149</v>
      </c>
      <c r="H102" s="197">
        <v>5.242640139803737E-4</v>
      </c>
      <c r="I102" s="197"/>
      <c r="J102" s="197"/>
      <c r="K102" s="197" t="s">
        <v>1262</v>
      </c>
      <c r="L102" s="197" t="s">
        <v>149</v>
      </c>
      <c r="M102" s="197">
        <v>1.7784648474257292E-3</v>
      </c>
      <c r="N102" s="197">
        <v>53</v>
      </c>
      <c r="O102" s="195"/>
      <c r="P102" s="195">
        <v>0.4344262295081967</v>
      </c>
      <c r="Q102" s="197">
        <v>9</v>
      </c>
      <c r="R102" s="197">
        <v>85</v>
      </c>
      <c r="S102" s="197">
        <v>80</v>
      </c>
      <c r="T102" s="197">
        <v>227</v>
      </c>
      <c r="U102" s="197"/>
      <c r="V102" s="197">
        <v>1</v>
      </c>
      <c r="W102" s="197">
        <v>0</v>
      </c>
      <c r="X102" s="197">
        <v>3</v>
      </c>
      <c r="Y102" s="197">
        <v>0</v>
      </c>
      <c r="Z102" s="197">
        <v>0</v>
      </c>
      <c r="AA102" s="197"/>
      <c r="AB102" s="100">
        <v>4</v>
      </c>
      <c r="AC102" s="204"/>
      <c r="AD102" s="195">
        <v>3.2786885245901641E-2</v>
      </c>
      <c r="AE102" s="197"/>
      <c r="AF102" s="197">
        <v>20</v>
      </c>
      <c r="AG102" s="106" t="e">
        <f t="shared" si="22"/>
        <v>#VALUE!</v>
      </c>
      <c r="AH102" s="106"/>
      <c r="AI102" s="212" t="s">
        <v>547</v>
      </c>
      <c r="AJ102" s="212" t="s">
        <v>548</v>
      </c>
      <c r="AK102" s="212" t="s">
        <v>1259</v>
      </c>
      <c r="AL102" s="212"/>
      <c r="AM102" s="212"/>
      <c r="AN102" s="212" t="s">
        <v>46</v>
      </c>
      <c r="AO102" s="212"/>
      <c r="AP102" s="213">
        <v>320</v>
      </c>
      <c r="AQ102" s="213">
        <v>10</v>
      </c>
      <c r="AR102" s="213">
        <v>0</v>
      </c>
      <c r="AS102" s="213">
        <v>330</v>
      </c>
      <c r="AT102" s="214" t="e">
        <f t="shared" si="18"/>
        <v>#N/A</v>
      </c>
      <c r="AV102" s="213">
        <v>230</v>
      </c>
      <c r="AW102" s="214" t="s">
        <v>1119</v>
      </c>
      <c r="AX102" s="214" t="s">
        <v>1123</v>
      </c>
      <c r="AY102" s="214" t="s">
        <v>1207</v>
      </c>
      <c r="BA102" s="429" t="e">
        <f t="shared" si="23"/>
        <v>#N/A</v>
      </c>
      <c r="BC102" s="106" t="s">
        <v>394</v>
      </c>
    </row>
    <row r="103" spans="1:55" ht="15" x14ac:dyDescent="0.25">
      <c r="A103" s="114" t="s">
        <v>1264</v>
      </c>
      <c r="B103" s="76" t="s">
        <v>287</v>
      </c>
      <c r="C103" s="98">
        <v>7.1186440677966105E-4</v>
      </c>
      <c r="D103" s="115"/>
      <c r="E103" s="115"/>
      <c r="F103" s="100" t="s">
        <v>1264</v>
      </c>
      <c r="G103" s="143" t="s">
        <v>287</v>
      </c>
      <c r="H103" s="197">
        <v>2.3112480739599384E-4</v>
      </c>
      <c r="I103" s="197"/>
      <c r="J103" s="197"/>
      <c r="K103" s="197" t="s">
        <v>1264</v>
      </c>
      <c r="L103" s="197" t="s">
        <v>287</v>
      </c>
      <c r="M103" s="197">
        <v>4.7765793528505392E-4</v>
      </c>
      <c r="N103" s="197">
        <v>97</v>
      </c>
      <c r="O103" s="195"/>
      <c r="P103" s="195">
        <v>0.91509433962264153</v>
      </c>
      <c r="Q103" s="197">
        <v>15</v>
      </c>
      <c r="R103" s="197">
        <v>17</v>
      </c>
      <c r="S103" s="197">
        <v>83</v>
      </c>
      <c r="T103" s="197">
        <v>212</v>
      </c>
      <c r="U103" s="197"/>
      <c r="V103" s="197">
        <v>0</v>
      </c>
      <c r="W103" s="197">
        <v>2</v>
      </c>
      <c r="X103" s="197">
        <v>20</v>
      </c>
      <c r="Y103" s="197">
        <v>0</v>
      </c>
      <c r="Z103" s="197">
        <v>0</v>
      </c>
      <c r="AA103" s="197"/>
      <c r="AB103" s="100">
        <v>22</v>
      </c>
      <c r="AC103" s="204"/>
      <c r="AD103" s="195">
        <v>0.20754716981132076</v>
      </c>
      <c r="AE103" s="197"/>
      <c r="AF103" s="197">
        <v>22</v>
      </c>
      <c r="AG103" s="106" t="e">
        <f t="shared" si="22"/>
        <v>#VALUE!</v>
      </c>
      <c r="AH103" s="106"/>
      <c r="AI103" s="212" t="s">
        <v>549</v>
      </c>
      <c r="AJ103" s="212" t="s">
        <v>550</v>
      </c>
      <c r="AK103" s="212" t="s">
        <v>1261</v>
      </c>
      <c r="AL103" s="212"/>
      <c r="AM103" s="212"/>
      <c r="AN103" s="212" t="s">
        <v>145</v>
      </c>
      <c r="AO103" s="212"/>
      <c r="AP103" s="213">
        <v>670</v>
      </c>
      <c r="AQ103" s="213">
        <v>0</v>
      </c>
      <c r="AR103" s="213">
        <v>10</v>
      </c>
      <c r="AS103" s="213">
        <v>670</v>
      </c>
      <c r="AT103" s="214" t="e">
        <f t="shared" si="18"/>
        <v>#N/A</v>
      </c>
      <c r="AV103" s="213">
        <v>680</v>
      </c>
      <c r="AW103" s="214" t="s">
        <v>1123</v>
      </c>
      <c r="AX103" s="214" t="s">
        <v>1153</v>
      </c>
      <c r="AY103" s="214" t="s">
        <v>1474</v>
      </c>
      <c r="BA103" s="429" t="e">
        <f t="shared" si="23"/>
        <v>#N/A</v>
      </c>
      <c r="BC103" s="106" t="s">
        <v>394</v>
      </c>
    </row>
    <row r="104" spans="1:55" ht="15" x14ac:dyDescent="0.25">
      <c r="A104" s="114"/>
      <c r="B104" s="76"/>
      <c r="C104" s="98"/>
      <c r="D104" s="115"/>
      <c r="E104" s="115"/>
      <c r="F104" s="100"/>
      <c r="G104" s="143"/>
      <c r="H104" s="197"/>
      <c r="I104" s="197"/>
      <c r="J104" s="197"/>
      <c r="K104" s="197"/>
      <c r="L104" s="197"/>
      <c r="M104" s="197"/>
      <c r="N104" s="197">
        <v>1070</v>
      </c>
      <c r="O104" s="195"/>
      <c r="P104" s="195">
        <v>4.6521739130434785</v>
      </c>
      <c r="Q104" s="197">
        <v>83</v>
      </c>
      <c r="R104" s="197">
        <v>1257</v>
      </c>
      <c r="S104" s="197">
        <v>635</v>
      </c>
      <c r="T104" s="197">
        <v>3045</v>
      </c>
      <c r="U104" s="197"/>
      <c r="V104" s="197">
        <v>10</v>
      </c>
      <c r="W104" s="197">
        <v>0</v>
      </c>
      <c r="X104" s="197">
        <v>181</v>
      </c>
      <c r="Y104" s="197">
        <v>0</v>
      </c>
      <c r="Z104" s="197">
        <v>0</v>
      </c>
      <c r="AA104" s="197"/>
      <c r="AB104" s="100">
        <v>191</v>
      </c>
      <c r="AC104" s="204"/>
      <c r="AD104" s="195">
        <v>0.83043478260869563</v>
      </c>
      <c r="AE104" s="197"/>
      <c r="AF104" s="197">
        <v>112</v>
      </c>
      <c r="AG104" s="106" t="e">
        <f t="shared" si="22"/>
        <v>#DIV/0!</v>
      </c>
      <c r="AH104" s="106"/>
      <c r="AI104" s="212" t="s">
        <v>552</v>
      </c>
      <c r="AJ104" s="212" t="s">
        <v>553</v>
      </c>
      <c r="AK104" s="212" t="s">
        <v>1262</v>
      </c>
      <c r="AL104" s="212"/>
      <c r="AM104" s="212"/>
      <c r="AN104" s="212" t="s">
        <v>149</v>
      </c>
      <c r="AO104" s="212"/>
      <c r="AP104" s="213">
        <v>1220</v>
      </c>
      <c r="AQ104" s="213">
        <v>140</v>
      </c>
      <c r="AR104" s="213">
        <v>10</v>
      </c>
      <c r="AS104" s="213">
        <v>1370</v>
      </c>
      <c r="AT104" s="214" t="e">
        <f t="shared" si="18"/>
        <v>#N/A</v>
      </c>
      <c r="AV104" s="213">
        <v>1190</v>
      </c>
      <c r="AW104" s="214" t="s">
        <v>1149</v>
      </c>
      <c r="AX104" s="214" t="s">
        <v>1119</v>
      </c>
      <c r="AY104" s="214" t="s">
        <v>1685</v>
      </c>
      <c r="BA104" s="429" t="e">
        <f t="shared" si="23"/>
        <v>#N/A</v>
      </c>
      <c r="BC104" s="106" t="s">
        <v>394</v>
      </c>
    </row>
    <row r="105" spans="1:55" ht="15" x14ac:dyDescent="0.25">
      <c r="A105" s="76" t="s">
        <v>1266</v>
      </c>
      <c r="B105" s="76" t="s">
        <v>557</v>
      </c>
      <c r="C105" s="98" t="e">
        <v>#N/A</v>
      </c>
      <c r="D105" s="98"/>
      <c r="E105" s="99"/>
      <c r="F105" s="100" t="s">
        <v>1266</v>
      </c>
      <c r="G105" s="143" t="s">
        <v>557</v>
      </c>
      <c r="H105" s="197" t="e">
        <v>#N/A</v>
      </c>
      <c r="I105" s="197"/>
      <c r="J105" s="197"/>
      <c r="K105" s="197" t="s">
        <v>1266</v>
      </c>
      <c r="L105" s="197" t="s">
        <v>557</v>
      </c>
      <c r="M105" s="197" t="e">
        <v>#N/A</v>
      </c>
      <c r="N105" s="197" t="s">
        <v>394</v>
      </c>
      <c r="O105" s="195"/>
      <c r="P105" s="195" t="s">
        <v>394</v>
      </c>
      <c r="Q105" s="197" t="s">
        <v>394</v>
      </c>
      <c r="R105" s="197" t="s">
        <v>394</v>
      </c>
      <c r="S105" s="197" t="s">
        <v>394</v>
      </c>
      <c r="T105" s="197" t="s">
        <v>394</v>
      </c>
      <c r="U105" s="197"/>
      <c r="V105" s="197" t="s">
        <v>394</v>
      </c>
      <c r="W105" s="197" t="s">
        <v>394</v>
      </c>
      <c r="X105" s="197" t="s">
        <v>394</v>
      </c>
      <c r="Y105" s="197" t="s">
        <v>394</v>
      </c>
      <c r="Z105" s="197" t="s">
        <v>394</v>
      </c>
      <c r="AA105" s="197"/>
      <c r="AB105" s="100" t="s">
        <v>394</v>
      </c>
      <c r="AC105" s="204"/>
      <c r="AD105" s="195" t="s">
        <v>394</v>
      </c>
      <c r="AE105" s="197"/>
      <c r="AF105" s="197" t="s">
        <v>394</v>
      </c>
      <c r="AG105" s="106" t="e">
        <f t="shared" si="22"/>
        <v>#VALUE!</v>
      </c>
      <c r="AH105" s="106"/>
      <c r="AI105" s="212" t="s">
        <v>554</v>
      </c>
      <c r="AJ105" s="212" t="s">
        <v>555</v>
      </c>
      <c r="AK105" s="212" t="s">
        <v>1264</v>
      </c>
      <c r="AL105" s="212"/>
      <c r="AM105" s="212"/>
      <c r="AN105" s="212" t="s">
        <v>287</v>
      </c>
      <c r="AO105" s="212"/>
      <c r="AP105" s="213">
        <v>590</v>
      </c>
      <c r="AQ105" s="213">
        <v>240</v>
      </c>
      <c r="AR105" s="213">
        <v>0</v>
      </c>
      <c r="AS105" s="213">
        <v>830</v>
      </c>
      <c r="AT105" s="214" t="e">
        <f t="shared" si="18"/>
        <v>#N/A</v>
      </c>
      <c r="AV105" s="213">
        <v>750</v>
      </c>
      <c r="AW105" s="214" t="s">
        <v>1207</v>
      </c>
      <c r="AX105" s="214" t="s">
        <v>1123</v>
      </c>
      <c r="AY105" s="214" t="s">
        <v>371</v>
      </c>
      <c r="BA105" s="429" t="e">
        <f t="shared" si="23"/>
        <v>#N/A</v>
      </c>
      <c r="BC105" s="106" t="s">
        <v>394</v>
      </c>
    </row>
    <row r="106" spans="1:55" ht="15" x14ac:dyDescent="0.25">
      <c r="A106" s="96" t="s">
        <v>1270</v>
      </c>
      <c r="B106" s="96" t="s">
        <v>78</v>
      </c>
      <c r="C106" s="98">
        <v>1.4590163934426229E-3</v>
      </c>
      <c r="D106" s="97"/>
      <c r="E106" s="99"/>
      <c r="F106" s="100" t="s">
        <v>1270</v>
      </c>
      <c r="G106" s="143" t="s">
        <v>78</v>
      </c>
      <c r="H106" s="197">
        <v>8.278688524590164E-4</v>
      </c>
      <c r="I106" s="197"/>
      <c r="J106" s="197"/>
      <c r="K106" s="197" t="s">
        <v>1270</v>
      </c>
      <c r="L106" s="197" t="s">
        <v>78</v>
      </c>
      <c r="M106" s="197">
        <v>6.3114754098360652E-4</v>
      </c>
      <c r="N106" s="197"/>
      <c r="O106" s="195"/>
      <c r="P106" s="195" t="s">
        <v>394</v>
      </c>
      <c r="Q106" s="197"/>
      <c r="R106" s="197"/>
      <c r="S106" s="197"/>
      <c r="T106" s="197"/>
      <c r="U106" s="197"/>
      <c r="V106" s="197"/>
      <c r="W106" s="197"/>
      <c r="X106" s="197"/>
      <c r="Y106" s="197"/>
      <c r="Z106" s="197"/>
      <c r="AA106" s="197"/>
      <c r="AB106" s="100"/>
      <c r="AC106" s="204"/>
      <c r="AD106" s="195" t="s">
        <v>394</v>
      </c>
      <c r="AE106" s="197"/>
      <c r="AF106" s="197"/>
      <c r="AG106" s="106" t="e">
        <f t="shared" si="22"/>
        <v>#VALUE!</v>
      </c>
      <c r="AH106" s="106"/>
      <c r="AI106" s="212"/>
      <c r="AJ106" s="212"/>
      <c r="AK106" s="212"/>
      <c r="AL106" s="212"/>
      <c r="AM106" s="212"/>
      <c r="AN106" s="212"/>
      <c r="AO106" s="212"/>
      <c r="AP106" s="214"/>
      <c r="AQ106" s="214"/>
      <c r="AR106" s="214"/>
      <c r="AS106" s="214"/>
      <c r="AT106" s="214"/>
      <c r="AV106" s="214"/>
      <c r="AW106" s="162" t="s">
        <v>394</v>
      </c>
      <c r="AX106" s="162" t="s">
        <v>394</v>
      </c>
      <c r="AY106" s="162" t="s">
        <v>394</v>
      </c>
      <c r="BC106" s="106" t="s">
        <v>394</v>
      </c>
    </row>
    <row r="107" spans="1:55" ht="15" x14ac:dyDescent="0.25">
      <c r="A107" s="114" t="s">
        <v>1271</v>
      </c>
      <c r="B107" s="76" t="s">
        <v>150</v>
      </c>
      <c r="C107" s="98">
        <v>1.5045355020331561E-3</v>
      </c>
      <c r="D107" s="115"/>
      <c r="E107" s="115"/>
      <c r="F107" s="100" t="s">
        <v>1271</v>
      </c>
      <c r="G107" s="143" t="s">
        <v>150</v>
      </c>
      <c r="H107" s="197">
        <v>7.8198310916484208E-4</v>
      </c>
      <c r="I107" s="197"/>
      <c r="J107" s="197"/>
      <c r="K107" s="197" t="s">
        <v>1271</v>
      </c>
      <c r="L107" s="197" t="s">
        <v>150</v>
      </c>
      <c r="M107" s="197">
        <v>7.2255239286831406E-4</v>
      </c>
      <c r="N107" s="197">
        <v>146</v>
      </c>
      <c r="O107" s="195"/>
      <c r="P107" s="195">
        <v>0.76041666666666663</v>
      </c>
      <c r="Q107" s="197">
        <v>15</v>
      </c>
      <c r="R107" s="197">
        <v>26</v>
      </c>
      <c r="S107" s="197">
        <v>235</v>
      </c>
      <c r="T107" s="197">
        <v>422</v>
      </c>
      <c r="U107" s="197"/>
      <c r="V107" s="197">
        <v>4</v>
      </c>
      <c r="W107" s="197">
        <v>0</v>
      </c>
      <c r="X107" s="197">
        <v>26</v>
      </c>
      <c r="Y107" s="197">
        <v>0</v>
      </c>
      <c r="Z107" s="197">
        <v>0</v>
      </c>
      <c r="AA107" s="197"/>
      <c r="AB107" s="100">
        <v>30</v>
      </c>
      <c r="AC107" s="204"/>
      <c r="AD107" s="195">
        <v>0.15625</v>
      </c>
      <c r="AE107" s="197"/>
      <c r="AF107" s="197">
        <v>22</v>
      </c>
      <c r="AG107" s="106" t="e">
        <f t="shared" si="22"/>
        <v>#VALUE!</v>
      </c>
      <c r="AH107" s="106"/>
      <c r="AI107" s="212"/>
      <c r="AJ107" s="212"/>
      <c r="AK107" s="212"/>
      <c r="AL107" s="212"/>
      <c r="AM107" s="212"/>
      <c r="AN107" s="212"/>
      <c r="AO107" s="212"/>
      <c r="AP107" s="214"/>
      <c r="AQ107" s="214"/>
      <c r="AR107" s="214"/>
      <c r="AS107" s="214"/>
      <c r="AT107" s="214"/>
      <c r="AV107" s="214"/>
      <c r="AW107" s="162" t="s">
        <v>394</v>
      </c>
      <c r="AX107" s="162" t="s">
        <v>394</v>
      </c>
      <c r="AY107" s="162" t="s">
        <v>394</v>
      </c>
      <c r="BC107" s="106" t="s">
        <v>394</v>
      </c>
    </row>
    <row r="108" spans="1:55" ht="15" x14ac:dyDescent="0.25">
      <c r="A108" s="114" t="s">
        <v>1272</v>
      </c>
      <c r="B108" s="76" t="s">
        <v>191</v>
      </c>
      <c r="C108" s="98">
        <v>6.4891451831750342E-3</v>
      </c>
      <c r="D108" s="115"/>
      <c r="E108" s="115"/>
      <c r="F108" s="100" t="s">
        <v>1272</v>
      </c>
      <c r="G108" s="143" t="s">
        <v>191</v>
      </c>
      <c r="H108" s="197">
        <v>9.6336499321573944E-4</v>
      </c>
      <c r="I108" s="197"/>
      <c r="J108" s="197"/>
      <c r="K108" s="197" t="s">
        <v>1272</v>
      </c>
      <c r="L108" s="197" t="s">
        <v>191</v>
      </c>
      <c r="M108" s="197">
        <v>5.5223880597014925E-3</v>
      </c>
      <c r="N108" s="197">
        <v>58</v>
      </c>
      <c r="O108" s="195"/>
      <c r="P108" s="195">
        <v>0.67441860465116277</v>
      </c>
      <c r="Q108" s="197">
        <v>11</v>
      </c>
      <c r="R108" s="197">
        <v>5</v>
      </c>
      <c r="S108" s="197">
        <v>27</v>
      </c>
      <c r="T108" s="197">
        <v>101</v>
      </c>
      <c r="U108" s="197"/>
      <c r="V108" s="197">
        <v>0</v>
      </c>
      <c r="W108" s="197">
        <v>0</v>
      </c>
      <c r="X108" s="197">
        <v>25</v>
      </c>
      <c r="Y108" s="197">
        <v>0</v>
      </c>
      <c r="Z108" s="197">
        <v>0</v>
      </c>
      <c r="AA108" s="197"/>
      <c r="AB108" s="100">
        <v>25</v>
      </c>
      <c r="AC108" s="204"/>
      <c r="AD108" s="195">
        <v>0.29069767441860467</v>
      </c>
      <c r="AE108" s="197"/>
      <c r="AF108" s="197">
        <v>0</v>
      </c>
      <c r="AG108" s="106" t="e">
        <f t="shared" si="22"/>
        <v>#VALUE!</v>
      </c>
      <c r="AH108" s="106"/>
      <c r="AI108" s="212"/>
      <c r="AJ108" s="212" t="s">
        <v>556</v>
      </c>
      <c r="AK108" s="212" t="s">
        <v>1266</v>
      </c>
      <c r="AL108" s="212" t="s">
        <v>1267</v>
      </c>
      <c r="AM108" s="212"/>
      <c r="AN108" s="212"/>
      <c r="AO108" s="212"/>
      <c r="AP108" s="213">
        <v>8300</v>
      </c>
      <c r="AQ108" s="213">
        <v>1200</v>
      </c>
      <c r="AR108" s="213">
        <v>160</v>
      </c>
      <c r="AS108" s="213">
        <v>9660</v>
      </c>
      <c r="AT108" s="214" t="e">
        <f t="shared" ref="AT108" si="24">AS108/VLOOKUP(AN108,$D$18:$G$436,4,FALSE)</f>
        <v>#N/A</v>
      </c>
      <c r="AV108" s="213">
        <v>9060</v>
      </c>
      <c r="AW108" s="214" t="s">
        <v>1686</v>
      </c>
      <c r="AX108" s="214" t="s">
        <v>1163</v>
      </c>
      <c r="AY108" s="214" t="s">
        <v>1687</v>
      </c>
      <c r="BA108" s="429" t="e">
        <f>AY108/VLOOKUP(AN108,$D$18:$G$436,4,FALSE)</f>
        <v>#N/A</v>
      </c>
      <c r="BC108" s="106" t="s">
        <v>394</v>
      </c>
    </row>
    <row r="109" spans="1:55" ht="15" x14ac:dyDescent="0.25">
      <c r="A109" s="114" t="s">
        <v>1274</v>
      </c>
      <c r="B109" s="76" t="s">
        <v>220</v>
      </c>
      <c r="C109" s="98">
        <v>5.080213903743316E-4</v>
      </c>
      <c r="D109" s="115"/>
      <c r="E109" s="115"/>
      <c r="F109" s="100" t="s">
        <v>1274</v>
      </c>
      <c r="G109" s="143" t="s">
        <v>220</v>
      </c>
      <c r="H109" s="197">
        <v>1.8716577540106951E-4</v>
      </c>
      <c r="I109" s="197"/>
      <c r="J109" s="197"/>
      <c r="K109" s="197" t="s">
        <v>1274</v>
      </c>
      <c r="L109" s="197" t="s">
        <v>220</v>
      </c>
      <c r="M109" s="197">
        <v>3.2085561497326203E-4</v>
      </c>
      <c r="N109" s="197">
        <v>340</v>
      </c>
      <c r="O109" s="195"/>
      <c r="P109" s="195">
        <v>2.0359281437125749</v>
      </c>
      <c r="Q109" s="197">
        <v>60</v>
      </c>
      <c r="R109" s="197">
        <v>67</v>
      </c>
      <c r="S109" s="197">
        <v>106</v>
      </c>
      <c r="T109" s="197">
        <v>573</v>
      </c>
      <c r="U109" s="197"/>
      <c r="V109" s="197">
        <v>6</v>
      </c>
      <c r="W109" s="197">
        <v>4</v>
      </c>
      <c r="X109" s="197">
        <v>57</v>
      </c>
      <c r="Y109" s="197">
        <v>0</v>
      </c>
      <c r="Z109" s="197">
        <v>0</v>
      </c>
      <c r="AA109" s="197"/>
      <c r="AB109" s="100">
        <v>67</v>
      </c>
      <c r="AC109" s="204"/>
      <c r="AD109" s="195">
        <v>0.40119760479041916</v>
      </c>
      <c r="AE109" s="197"/>
      <c r="AF109" s="197">
        <v>2</v>
      </c>
      <c r="AG109" s="106" t="e">
        <f t="shared" si="22"/>
        <v>#VALUE!</v>
      </c>
      <c r="AH109" s="106"/>
      <c r="AI109" s="212"/>
      <c r="AJ109" s="212"/>
      <c r="AK109" s="212"/>
      <c r="AL109" s="212"/>
      <c r="AM109" s="212"/>
      <c r="AN109" s="212"/>
      <c r="AO109" s="212"/>
      <c r="AP109" s="214"/>
      <c r="AQ109" s="214"/>
      <c r="AR109" s="214"/>
      <c r="AS109" s="214"/>
      <c r="AT109" s="214"/>
      <c r="AV109" s="214"/>
      <c r="AW109" s="162" t="s">
        <v>394</v>
      </c>
      <c r="AX109" s="162" t="s">
        <v>394</v>
      </c>
      <c r="AY109" s="162" t="s">
        <v>394</v>
      </c>
      <c r="BC109" s="106" t="s">
        <v>394</v>
      </c>
    </row>
    <row r="110" spans="1:55" ht="15" x14ac:dyDescent="0.25">
      <c r="A110" s="114" t="s">
        <v>1276</v>
      </c>
      <c r="B110" s="76" t="s">
        <v>566</v>
      </c>
      <c r="C110" s="98">
        <v>1.740154389637577E-4</v>
      </c>
      <c r="D110" s="115"/>
      <c r="E110" s="115"/>
      <c r="F110" s="100" t="s">
        <v>1276</v>
      </c>
      <c r="G110" s="143" t="s">
        <v>566</v>
      </c>
      <c r="H110" s="197">
        <v>1.125212612848358E-4</v>
      </c>
      <c r="I110" s="197"/>
      <c r="J110" s="197"/>
      <c r="K110" s="197" t="s">
        <v>1276</v>
      </c>
      <c r="L110" s="197" t="s">
        <v>566</v>
      </c>
      <c r="M110" s="197">
        <v>6.1494177678921887E-5</v>
      </c>
      <c r="N110" s="197">
        <v>553</v>
      </c>
      <c r="O110" s="195"/>
      <c r="P110" s="195">
        <v>1.6556886227544909</v>
      </c>
      <c r="Q110" s="197">
        <v>51</v>
      </c>
      <c r="R110" s="197">
        <v>1271</v>
      </c>
      <c r="S110" s="197">
        <v>2350</v>
      </c>
      <c r="T110" s="197">
        <v>4225</v>
      </c>
      <c r="U110" s="197"/>
      <c r="V110" s="197">
        <v>0</v>
      </c>
      <c r="W110" s="197">
        <v>98</v>
      </c>
      <c r="X110" s="197">
        <v>0</v>
      </c>
      <c r="Y110" s="197">
        <v>19</v>
      </c>
      <c r="Z110" s="197">
        <v>0</v>
      </c>
      <c r="AA110" s="197"/>
      <c r="AB110" s="100">
        <v>117</v>
      </c>
      <c r="AC110" s="204"/>
      <c r="AD110" s="195">
        <v>0.35029940119760478</v>
      </c>
      <c r="AE110" s="197"/>
      <c r="AF110" s="197">
        <v>171</v>
      </c>
      <c r="AG110" s="106" t="e">
        <f t="shared" si="22"/>
        <v>#VALUE!</v>
      </c>
      <c r="AH110" s="106"/>
      <c r="AI110" s="212" t="s">
        <v>558</v>
      </c>
      <c r="AJ110" s="212" t="s">
        <v>559</v>
      </c>
      <c r="AK110" s="212" t="s">
        <v>1270</v>
      </c>
      <c r="AL110" s="212"/>
      <c r="AM110" s="212"/>
      <c r="AN110" s="212" t="s">
        <v>78</v>
      </c>
      <c r="AO110" s="212"/>
      <c r="AP110" s="214" t="s">
        <v>551</v>
      </c>
      <c r="AQ110" s="214" t="s">
        <v>551</v>
      </c>
      <c r="AR110" s="214" t="s">
        <v>551</v>
      </c>
      <c r="AS110" s="214" t="s">
        <v>551</v>
      </c>
      <c r="AT110" s="214" t="e">
        <f t="shared" ref="AT110:AT113" si="25">AS110/VLOOKUP(AN110,$D$18:$G$436,4,FALSE)</f>
        <v>#VALUE!</v>
      </c>
      <c r="AV110" s="214" t="s">
        <v>551</v>
      </c>
      <c r="AW110" s="214" t="s">
        <v>551</v>
      </c>
      <c r="AX110" s="214" t="s">
        <v>551</v>
      </c>
      <c r="AY110" s="214" t="s">
        <v>551</v>
      </c>
      <c r="BA110" s="429" t="e">
        <f t="shared" ref="BA110:BA113" si="26">AY110/VLOOKUP(AN110,$D$18:$G$436,4,FALSE)</f>
        <v>#VALUE!</v>
      </c>
      <c r="BC110" s="106" t="s">
        <v>394</v>
      </c>
    </row>
    <row r="111" spans="1:55" ht="15" x14ac:dyDescent="0.25">
      <c r="A111" s="114" t="s">
        <v>1277</v>
      </c>
      <c r="B111" s="76" t="s">
        <v>4</v>
      </c>
      <c r="C111" s="98">
        <v>9.0534979423868313E-5</v>
      </c>
      <c r="D111" s="115"/>
      <c r="E111" s="115"/>
      <c r="F111" s="100" t="s">
        <v>1277</v>
      </c>
      <c r="G111" s="143" t="s">
        <v>4</v>
      </c>
      <c r="H111" s="197">
        <v>8.23045267489712E-5</v>
      </c>
      <c r="I111" s="197"/>
      <c r="J111" s="197"/>
      <c r="K111" s="197" t="s">
        <v>1277</v>
      </c>
      <c r="L111" s="197" t="s">
        <v>4</v>
      </c>
      <c r="M111" s="197">
        <v>8.23045267489712E-6</v>
      </c>
      <c r="N111" s="197">
        <v>131</v>
      </c>
      <c r="O111" s="195"/>
      <c r="P111" s="195">
        <v>0.94244604316546765</v>
      </c>
      <c r="Q111" s="197">
        <v>25</v>
      </c>
      <c r="R111" s="197">
        <v>108</v>
      </c>
      <c r="S111" s="197">
        <v>53</v>
      </c>
      <c r="T111" s="197">
        <v>317</v>
      </c>
      <c r="U111" s="197"/>
      <c r="V111" s="197">
        <v>1</v>
      </c>
      <c r="W111" s="197">
        <v>11</v>
      </c>
      <c r="X111" s="197">
        <v>0</v>
      </c>
      <c r="Y111" s="197">
        <v>56</v>
      </c>
      <c r="Z111" s="197">
        <v>0</v>
      </c>
      <c r="AA111" s="197"/>
      <c r="AB111" s="100">
        <v>68</v>
      </c>
      <c r="AC111" s="204"/>
      <c r="AD111" s="195">
        <v>0.48920863309352519</v>
      </c>
      <c r="AE111" s="197"/>
      <c r="AF111" s="197">
        <v>0</v>
      </c>
      <c r="AG111" s="106" t="e">
        <f t="shared" si="22"/>
        <v>#VALUE!</v>
      </c>
      <c r="AH111" s="106"/>
      <c r="AI111" s="212" t="s">
        <v>560</v>
      </c>
      <c r="AJ111" s="212" t="s">
        <v>561</v>
      </c>
      <c r="AK111" s="212" t="s">
        <v>1271</v>
      </c>
      <c r="AL111" s="212"/>
      <c r="AM111" s="212"/>
      <c r="AN111" s="212" t="s">
        <v>150</v>
      </c>
      <c r="AO111" s="212"/>
      <c r="AP111" s="213">
        <v>320</v>
      </c>
      <c r="AQ111" s="213">
        <v>20</v>
      </c>
      <c r="AR111" s="213">
        <v>10</v>
      </c>
      <c r="AS111" s="213">
        <v>360</v>
      </c>
      <c r="AT111" s="214" t="e">
        <f t="shared" si="25"/>
        <v>#N/A</v>
      </c>
      <c r="AV111" s="213">
        <v>400</v>
      </c>
      <c r="AW111" s="214" t="s">
        <v>1163</v>
      </c>
      <c r="AX111" s="214" t="s">
        <v>1123</v>
      </c>
      <c r="AY111" s="214" t="s">
        <v>1133</v>
      </c>
      <c r="BA111" s="429" t="e">
        <f t="shared" si="26"/>
        <v>#N/A</v>
      </c>
      <c r="BC111" s="106" t="s">
        <v>394</v>
      </c>
    </row>
    <row r="112" spans="1:55" x14ac:dyDescent="0.2">
      <c r="A112" s="113" t="s">
        <v>1278</v>
      </c>
      <c r="B112" s="116" t="s">
        <v>28</v>
      </c>
      <c r="C112" s="97">
        <v>1.7287234042553192E-4</v>
      </c>
      <c r="D112" s="98"/>
      <c r="E112" s="99"/>
      <c r="F112" s="100" t="s">
        <v>1278</v>
      </c>
      <c r="G112" s="143" t="s">
        <v>28</v>
      </c>
      <c r="H112" s="197">
        <v>1.5957446808510637E-4</v>
      </c>
      <c r="I112" s="197"/>
      <c r="J112" s="197"/>
      <c r="K112" s="197" t="s">
        <v>1278</v>
      </c>
      <c r="L112" s="197" t="s">
        <v>28</v>
      </c>
      <c r="M112" s="197">
        <v>1.3297872340425532E-5</v>
      </c>
      <c r="N112" s="197" t="s">
        <v>394</v>
      </c>
      <c r="O112" s="195"/>
      <c r="P112" s="195" t="s">
        <v>394</v>
      </c>
      <c r="Q112" s="197" t="s">
        <v>394</v>
      </c>
      <c r="R112" s="197" t="s">
        <v>394</v>
      </c>
      <c r="S112" s="197" t="s">
        <v>394</v>
      </c>
      <c r="T112" s="197" t="s">
        <v>394</v>
      </c>
      <c r="U112" s="197"/>
      <c r="V112" s="197" t="s">
        <v>394</v>
      </c>
      <c r="W112" s="197" t="s">
        <v>394</v>
      </c>
      <c r="X112" s="197" t="s">
        <v>394</v>
      </c>
      <c r="Y112" s="197" t="s">
        <v>394</v>
      </c>
      <c r="Z112" s="197" t="s">
        <v>394</v>
      </c>
      <c r="AA112" s="197"/>
      <c r="AB112" s="100" t="s">
        <v>394</v>
      </c>
      <c r="AC112" s="197"/>
      <c r="AD112" s="195" t="s">
        <v>394</v>
      </c>
      <c r="AE112" s="197"/>
      <c r="AF112" s="197" t="s">
        <v>394</v>
      </c>
      <c r="AG112" s="106" t="e">
        <f t="shared" si="22"/>
        <v>#VALUE!</v>
      </c>
      <c r="AH112" s="106"/>
      <c r="AI112" s="212" t="s">
        <v>562</v>
      </c>
      <c r="AJ112" s="212" t="s">
        <v>563</v>
      </c>
      <c r="AK112" s="212" t="s">
        <v>1272</v>
      </c>
      <c r="AL112" s="212"/>
      <c r="AM112" s="212"/>
      <c r="AN112" s="212" t="s">
        <v>191</v>
      </c>
      <c r="AO112" s="212"/>
      <c r="AP112" s="213">
        <v>280</v>
      </c>
      <c r="AQ112" s="213">
        <v>80</v>
      </c>
      <c r="AR112" s="213">
        <v>0</v>
      </c>
      <c r="AS112" s="213">
        <v>360</v>
      </c>
      <c r="AT112" s="214" t="e">
        <f t="shared" si="25"/>
        <v>#N/A</v>
      </c>
      <c r="AV112" s="213">
        <v>220</v>
      </c>
      <c r="AW112" s="214" t="s">
        <v>1119</v>
      </c>
      <c r="AX112" s="214" t="s">
        <v>1123</v>
      </c>
      <c r="AY112" s="214" t="s">
        <v>1286</v>
      </c>
      <c r="BA112" s="429" t="e">
        <f t="shared" si="26"/>
        <v>#N/A</v>
      </c>
      <c r="BC112" s="106" t="s">
        <v>394</v>
      </c>
    </row>
    <row r="113" spans="1:55" x14ac:dyDescent="0.2">
      <c r="A113" s="95" t="s">
        <v>1279</v>
      </c>
      <c r="B113" s="96" t="s">
        <v>59</v>
      </c>
      <c r="C113" s="97">
        <v>2.0388349514563107E-4</v>
      </c>
      <c r="D113" s="98"/>
      <c r="E113" s="99"/>
      <c r="F113" s="100" t="s">
        <v>1279</v>
      </c>
      <c r="G113" s="196" t="s">
        <v>59</v>
      </c>
      <c r="H113" s="190">
        <v>1.6504854368932039E-4</v>
      </c>
      <c r="I113" s="190"/>
      <c r="J113" s="190"/>
      <c r="K113" s="190" t="s">
        <v>1279</v>
      </c>
      <c r="L113" s="190" t="s">
        <v>59</v>
      </c>
      <c r="M113" s="190">
        <v>3.8834951456310678E-5</v>
      </c>
      <c r="N113" s="190">
        <v>3380</v>
      </c>
      <c r="O113" s="193"/>
      <c r="P113" s="193">
        <v>1.8094218415417558</v>
      </c>
      <c r="Q113" s="190">
        <v>500</v>
      </c>
      <c r="R113" s="190">
        <v>1170</v>
      </c>
      <c r="S113" s="190">
        <v>1150</v>
      </c>
      <c r="T113" s="190">
        <v>6200</v>
      </c>
      <c r="U113" s="190"/>
      <c r="V113" s="190">
        <v>80</v>
      </c>
      <c r="W113" s="190">
        <v>220</v>
      </c>
      <c r="X113" s="190">
        <v>300</v>
      </c>
      <c r="Y113" s="190">
        <v>80</v>
      </c>
      <c r="Z113" s="190">
        <v>10</v>
      </c>
      <c r="AA113" s="190"/>
      <c r="AB113" s="192">
        <v>680</v>
      </c>
      <c r="AC113" s="190"/>
      <c r="AD113" s="193">
        <v>0.36402569593147749</v>
      </c>
      <c r="AE113" s="194"/>
      <c r="AF113" s="190">
        <v>280</v>
      </c>
      <c r="AG113" s="106" t="e">
        <f t="shared" si="22"/>
        <v>#VALUE!</v>
      </c>
      <c r="AH113" s="106"/>
      <c r="AI113" s="212" t="s">
        <v>564</v>
      </c>
      <c r="AJ113" s="212" t="s">
        <v>565</v>
      </c>
      <c r="AK113" s="212" t="s">
        <v>1274</v>
      </c>
      <c r="AL113" s="212"/>
      <c r="AM113" s="212"/>
      <c r="AN113" s="212" t="s">
        <v>220</v>
      </c>
      <c r="AO113" s="212"/>
      <c r="AP113" s="213">
        <v>40</v>
      </c>
      <c r="AQ113" s="213">
        <v>0</v>
      </c>
      <c r="AR113" s="213">
        <v>0</v>
      </c>
      <c r="AS113" s="213">
        <v>40</v>
      </c>
      <c r="AT113" s="214" t="e">
        <f t="shared" si="25"/>
        <v>#N/A</v>
      </c>
      <c r="AV113" s="213">
        <v>30</v>
      </c>
      <c r="AW113" s="214" t="s">
        <v>1123</v>
      </c>
      <c r="AX113" s="214" t="s">
        <v>1123</v>
      </c>
      <c r="AY113" s="214" t="s">
        <v>1199</v>
      </c>
      <c r="BA113" s="429" t="e">
        <f t="shared" si="26"/>
        <v>#N/A</v>
      </c>
      <c r="BC113" s="106" t="s">
        <v>394</v>
      </c>
    </row>
    <row r="114" spans="1:55" x14ac:dyDescent="0.2">
      <c r="A114" s="76" t="s">
        <v>1281</v>
      </c>
      <c r="B114" s="76" t="s">
        <v>79</v>
      </c>
      <c r="C114" s="98">
        <v>1.8387553041018388E-4</v>
      </c>
      <c r="D114" s="98"/>
      <c r="E114" s="99"/>
      <c r="F114" s="100" t="s">
        <v>1281</v>
      </c>
      <c r="G114" s="143" t="s">
        <v>79</v>
      </c>
      <c r="H114" s="197">
        <v>1.5558698727015559E-4</v>
      </c>
      <c r="I114" s="197"/>
      <c r="J114" s="197"/>
      <c r="K114" s="197" t="s">
        <v>1281</v>
      </c>
      <c r="L114" s="197" t="s">
        <v>79</v>
      </c>
      <c r="M114" s="197">
        <v>2.8288543140028288E-5</v>
      </c>
      <c r="N114" s="197" t="s">
        <v>394</v>
      </c>
      <c r="O114" s="195"/>
      <c r="P114" s="195" t="s">
        <v>394</v>
      </c>
      <c r="Q114" s="197" t="s">
        <v>394</v>
      </c>
      <c r="R114" s="197" t="s">
        <v>394</v>
      </c>
      <c r="S114" s="197" t="s">
        <v>394</v>
      </c>
      <c r="T114" s="197" t="s">
        <v>394</v>
      </c>
      <c r="U114" s="197"/>
      <c r="V114" s="197" t="s">
        <v>394</v>
      </c>
      <c r="W114" s="197" t="s">
        <v>394</v>
      </c>
      <c r="X114" s="197" t="s">
        <v>394</v>
      </c>
      <c r="Y114" s="197" t="s">
        <v>394</v>
      </c>
      <c r="Z114" s="197" t="s">
        <v>394</v>
      </c>
      <c r="AA114" s="197"/>
      <c r="AB114" s="100" t="s">
        <v>394</v>
      </c>
      <c r="AC114" s="197"/>
      <c r="AD114" s="195" t="s">
        <v>394</v>
      </c>
      <c r="AE114" s="197"/>
      <c r="AF114" s="197" t="s">
        <v>394</v>
      </c>
      <c r="AG114" s="106" t="e">
        <f t="shared" si="22"/>
        <v>#VALUE!</v>
      </c>
      <c r="AH114" s="106"/>
      <c r="AI114" s="212"/>
      <c r="AJ114" s="212"/>
      <c r="AK114" s="212"/>
      <c r="AL114" s="212"/>
      <c r="AM114" s="212"/>
      <c r="AN114" s="212"/>
      <c r="AO114" s="212"/>
      <c r="AP114" s="214"/>
      <c r="AQ114" s="214"/>
      <c r="AR114" s="214"/>
      <c r="AS114" s="214"/>
      <c r="AT114" s="214"/>
      <c r="AV114" s="214"/>
      <c r="AW114" s="162" t="s">
        <v>394</v>
      </c>
      <c r="AX114" s="162" t="s">
        <v>394</v>
      </c>
      <c r="AY114" s="162" t="s">
        <v>394</v>
      </c>
      <c r="BC114" s="106" t="s">
        <v>394</v>
      </c>
    </row>
    <row r="115" spans="1:55" x14ac:dyDescent="0.2">
      <c r="A115" s="114" t="s">
        <v>1282</v>
      </c>
      <c r="B115" s="76" t="s">
        <v>101</v>
      </c>
      <c r="C115" s="98">
        <v>1.527403414195867E-4</v>
      </c>
      <c r="D115" s="97"/>
      <c r="E115" s="99"/>
      <c r="F115" s="100" t="s">
        <v>1282</v>
      </c>
      <c r="G115" s="143" t="s">
        <v>101</v>
      </c>
      <c r="H115" s="197">
        <v>8.9847259658580413E-5</v>
      </c>
      <c r="I115" s="197"/>
      <c r="J115" s="197"/>
      <c r="K115" s="197" t="s">
        <v>1282</v>
      </c>
      <c r="L115" s="197" t="s">
        <v>101</v>
      </c>
      <c r="M115" s="197">
        <v>6.2893081761006286E-5</v>
      </c>
      <c r="N115" s="197">
        <v>270</v>
      </c>
      <c r="O115" s="195"/>
      <c r="P115" s="195">
        <v>2.6470588235294117</v>
      </c>
      <c r="Q115" s="197">
        <v>32</v>
      </c>
      <c r="R115" s="197">
        <v>162</v>
      </c>
      <c r="S115" s="197">
        <v>42</v>
      </c>
      <c r="T115" s="197">
        <v>506</v>
      </c>
      <c r="U115" s="197"/>
      <c r="V115" s="197">
        <v>1</v>
      </c>
      <c r="W115" s="197">
        <v>0</v>
      </c>
      <c r="X115" s="197">
        <v>27</v>
      </c>
      <c r="Y115" s="197">
        <v>0</v>
      </c>
      <c r="Z115" s="197">
        <v>0</v>
      </c>
      <c r="AA115" s="197"/>
      <c r="AB115" s="100">
        <v>28</v>
      </c>
      <c r="AC115" s="197"/>
      <c r="AD115" s="195">
        <v>0.27450980392156865</v>
      </c>
      <c r="AE115" s="197"/>
      <c r="AF115" s="197">
        <v>41</v>
      </c>
      <c r="AG115" s="106" t="e">
        <f t="shared" si="22"/>
        <v>#VALUE!</v>
      </c>
      <c r="AH115" s="106"/>
      <c r="AI115" s="212"/>
      <c r="AJ115" s="212" t="s">
        <v>1275</v>
      </c>
      <c r="AK115" s="212" t="s">
        <v>1276</v>
      </c>
      <c r="AL115" s="212"/>
      <c r="AM115" s="212" t="s">
        <v>566</v>
      </c>
      <c r="AN115" s="212" t="s">
        <v>566</v>
      </c>
      <c r="AO115" s="212"/>
      <c r="AP115" s="213">
        <v>970</v>
      </c>
      <c r="AQ115" s="213">
        <v>120</v>
      </c>
      <c r="AR115" s="213">
        <v>0</v>
      </c>
      <c r="AS115" s="213">
        <v>1100</v>
      </c>
      <c r="AT115" s="214" t="e">
        <f t="shared" ref="AT115:AT123" si="27">AS115/VLOOKUP(AN115,$D$18:$G$436,4,FALSE)</f>
        <v>#N/A</v>
      </c>
      <c r="AV115" s="213">
        <v>1390</v>
      </c>
      <c r="AW115" s="214" t="s">
        <v>1149</v>
      </c>
      <c r="AX115" s="214" t="s">
        <v>1123</v>
      </c>
      <c r="AY115" s="214" t="s">
        <v>1688</v>
      </c>
      <c r="BA115" s="429" t="e">
        <f t="shared" ref="BA115:BA123" si="28">AY115/VLOOKUP(AN115,$D$18:$G$436,4,FALSE)</f>
        <v>#N/A</v>
      </c>
      <c r="BC115" s="106" t="s">
        <v>394</v>
      </c>
    </row>
    <row r="116" spans="1:55" x14ac:dyDescent="0.2">
      <c r="A116" s="114" t="s">
        <v>1283</v>
      </c>
      <c r="B116" s="76" t="s">
        <v>131</v>
      </c>
      <c r="C116" s="98">
        <v>4.0659340659340658E-4</v>
      </c>
      <c r="D116" s="97"/>
      <c r="E116" s="99"/>
      <c r="F116" s="100" t="s">
        <v>1283</v>
      </c>
      <c r="G116" s="143" t="s">
        <v>131</v>
      </c>
      <c r="H116" s="197">
        <v>1.0989010989010989E-4</v>
      </c>
      <c r="I116" s="197"/>
      <c r="J116" s="197"/>
      <c r="K116" s="197" t="s">
        <v>1283</v>
      </c>
      <c r="L116" s="197" t="s">
        <v>131</v>
      </c>
      <c r="M116" s="197">
        <v>2.9670329670329669E-4</v>
      </c>
      <c r="N116" s="197">
        <v>56</v>
      </c>
      <c r="O116" s="195"/>
      <c r="P116" s="195">
        <v>0.46280991735537191</v>
      </c>
      <c r="Q116" s="197">
        <v>44</v>
      </c>
      <c r="R116" s="197">
        <v>500</v>
      </c>
      <c r="S116" s="197">
        <v>10</v>
      </c>
      <c r="T116" s="197">
        <v>610</v>
      </c>
      <c r="U116" s="197"/>
      <c r="V116" s="197">
        <v>0</v>
      </c>
      <c r="W116" s="197">
        <v>43</v>
      </c>
      <c r="X116" s="197">
        <v>0</v>
      </c>
      <c r="Y116" s="197">
        <v>0</v>
      </c>
      <c r="Z116" s="197">
        <v>0</v>
      </c>
      <c r="AA116" s="197"/>
      <c r="AB116" s="100">
        <v>43</v>
      </c>
      <c r="AC116" s="197"/>
      <c r="AD116" s="195">
        <v>0.35537190082644626</v>
      </c>
      <c r="AE116" s="197"/>
      <c r="AF116" s="197">
        <v>0</v>
      </c>
      <c r="AG116" s="106" t="e">
        <f t="shared" si="22"/>
        <v>#VALUE!</v>
      </c>
      <c r="AH116" s="106"/>
      <c r="AI116" s="212" t="s">
        <v>567</v>
      </c>
      <c r="AJ116" s="212" t="s">
        <v>568</v>
      </c>
      <c r="AK116" s="212" t="s">
        <v>1277</v>
      </c>
      <c r="AL116" s="212"/>
      <c r="AM116" s="212"/>
      <c r="AN116" s="212" t="s">
        <v>4</v>
      </c>
      <c r="AO116" s="212"/>
      <c r="AP116" s="213">
        <v>180</v>
      </c>
      <c r="AQ116" s="213">
        <v>50</v>
      </c>
      <c r="AR116" s="213">
        <v>0</v>
      </c>
      <c r="AS116" s="213">
        <v>230</v>
      </c>
      <c r="AT116" s="214" t="e">
        <f t="shared" si="27"/>
        <v>#N/A</v>
      </c>
      <c r="AV116" s="213">
        <v>160</v>
      </c>
      <c r="AW116" s="214" t="s">
        <v>1153</v>
      </c>
      <c r="AX116" s="214" t="s">
        <v>1123</v>
      </c>
      <c r="AY116" s="214" t="s">
        <v>1149</v>
      </c>
      <c r="BA116" s="429" t="e">
        <f t="shared" si="28"/>
        <v>#N/A</v>
      </c>
      <c r="BC116" s="106" t="s">
        <v>394</v>
      </c>
    </row>
    <row r="117" spans="1:55" x14ac:dyDescent="0.2">
      <c r="A117" s="114" t="s">
        <v>1284</v>
      </c>
      <c r="B117" s="76" t="s">
        <v>179</v>
      </c>
      <c r="C117" s="98">
        <v>1.2182741116751269E-4</v>
      </c>
      <c r="D117" s="97"/>
      <c r="E117" s="99"/>
      <c r="F117" s="100" t="s">
        <v>1284</v>
      </c>
      <c r="G117" s="143" t="s">
        <v>179</v>
      </c>
      <c r="H117" s="197">
        <v>8.1218274111675124E-5</v>
      </c>
      <c r="I117" s="197"/>
      <c r="J117" s="197"/>
      <c r="K117" s="197" t="s">
        <v>1284</v>
      </c>
      <c r="L117" s="197" t="s">
        <v>179</v>
      </c>
      <c r="M117" s="197">
        <v>4.0609137055837562E-5</v>
      </c>
      <c r="N117" s="197">
        <v>578</v>
      </c>
      <c r="O117" s="195"/>
      <c r="P117" s="195">
        <v>4.4806201550387597</v>
      </c>
      <c r="Q117" s="197">
        <v>72</v>
      </c>
      <c r="R117" s="197">
        <v>15</v>
      </c>
      <c r="S117" s="197">
        <v>35</v>
      </c>
      <c r="T117" s="197">
        <v>700</v>
      </c>
      <c r="U117" s="197"/>
      <c r="V117" s="197">
        <v>0</v>
      </c>
      <c r="W117" s="197">
        <v>85</v>
      </c>
      <c r="X117" s="197">
        <v>5</v>
      </c>
      <c r="Y117" s="197">
        <v>0</v>
      </c>
      <c r="Z117" s="197">
        <v>0</v>
      </c>
      <c r="AA117" s="197"/>
      <c r="AB117" s="100">
        <v>90</v>
      </c>
      <c r="AC117" s="197"/>
      <c r="AD117" s="195">
        <v>0.69767441860465118</v>
      </c>
      <c r="AE117" s="197"/>
      <c r="AF117" s="197">
        <v>59</v>
      </c>
      <c r="AG117" s="106" t="e">
        <f t="shared" si="22"/>
        <v>#VALUE!</v>
      </c>
      <c r="AH117" s="106"/>
      <c r="AI117" s="212" t="s">
        <v>569</v>
      </c>
      <c r="AJ117" s="212" t="s">
        <v>570</v>
      </c>
      <c r="AK117" s="212" t="s">
        <v>1278</v>
      </c>
      <c r="AL117" s="212"/>
      <c r="AM117" s="212"/>
      <c r="AN117" s="212" t="s">
        <v>28</v>
      </c>
      <c r="AO117" s="212"/>
      <c r="AP117" s="213">
        <v>110</v>
      </c>
      <c r="AQ117" s="213">
        <v>0</v>
      </c>
      <c r="AR117" s="213">
        <v>0</v>
      </c>
      <c r="AS117" s="213">
        <v>110</v>
      </c>
      <c r="AT117" s="214" t="e">
        <f t="shared" si="27"/>
        <v>#N/A</v>
      </c>
      <c r="AV117" s="213">
        <v>250</v>
      </c>
      <c r="AW117" s="214" t="s">
        <v>1123</v>
      </c>
      <c r="AX117" s="214" t="s">
        <v>1123</v>
      </c>
      <c r="AY117" s="214" t="s">
        <v>1195</v>
      </c>
      <c r="BA117" s="429" t="e">
        <f t="shared" si="28"/>
        <v>#N/A</v>
      </c>
      <c r="BC117" s="106" t="s">
        <v>394</v>
      </c>
    </row>
    <row r="118" spans="1:55" x14ac:dyDescent="0.2">
      <c r="A118" s="114" t="s">
        <v>1285</v>
      </c>
      <c r="B118" s="76" t="s">
        <v>235</v>
      </c>
      <c r="C118" s="98">
        <v>9.6774193548387094E-5</v>
      </c>
      <c r="D118" s="97"/>
      <c r="E118" s="99"/>
      <c r="F118" s="100" t="s">
        <v>1285</v>
      </c>
      <c r="G118" s="143" t="s">
        <v>235</v>
      </c>
      <c r="H118" s="197">
        <v>8.6021505376344081E-5</v>
      </c>
      <c r="I118" s="197"/>
      <c r="J118" s="197"/>
      <c r="K118" s="197" t="s">
        <v>1285</v>
      </c>
      <c r="L118" s="197" t="s">
        <v>235</v>
      </c>
      <c r="M118" s="197">
        <v>1.075268817204301E-5</v>
      </c>
      <c r="N118" s="197">
        <v>29</v>
      </c>
      <c r="O118" s="195"/>
      <c r="P118" s="195">
        <v>1.9333333333333333</v>
      </c>
      <c r="Q118" s="197">
        <v>4</v>
      </c>
      <c r="R118" s="197">
        <v>7</v>
      </c>
      <c r="S118" s="197">
        <v>16</v>
      </c>
      <c r="T118" s="197">
        <v>56</v>
      </c>
      <c r="U118" s="197"/>
      <c r="V118" s="197">
        <v>1</v>
      </c>
      <c r="W118" s="197">
        <v>0</v>
      </c>
      <c r="X118" s="197">
        <v>3</v>
      </c>
      <c r="Y118" s="197">
        <v>0</v>
      </c>
      <c r="Z118" s="197">
        <v>0</v>
      </c>
      <c r="AA118" s="197"/>
      <c r="AB118" s="100">
        <v>4</v>
      </c>
      <c r="AC118" s="197"/>
      <c r="AD118" s="195">
        <v>0.26666666666666666</v>
      </c>
      <c r="AE118" s="197"/>
      <c r="AF118" s="197">
        <v>5</v>
      </c>
      <c r="AG118" s="106" t="e">
        <f t="shared" si="22"/>
        <v>#VALUE!</v>
      </c>
      <c r="AH118" s="106"/>
      <c r="AI118" s="212" t="s">
        <v>571</v>
      </c>
      <c r="AJ118" s="212" t="s">
        <v>572</v>
      </c>
      <c r="AK118" s="212" t="s">
        <v>1279</v>
      </c>
      <c r="AL118" s="212"/>
      <c r="AM118" s="212"/>
      <c r="AN118" s="212" t="s">
        <v>59</v>
      </c>
      <c r="AO118" s="212"/>
      <c r="AP118" s="213">
        <v>110</v>
      </c>
      <c r="AQ118" s="213">
        <v>10</v>
      </c>
      <c r="AR118" s="213">
        <v>0</v>
      </c>
      <c r="AS118" s="213">
        <v>110</v>
      </c>
      <c r="AT118" s="214" t="e">
        <f t="shared" si="27"/>
        <v>#N/A</v>
      </c>
      <c r="AV118" s="213">
        <v>290</v>
      </c>
      <c r="AW118" s="214" t="s">
        <v>1123</v>
      </c>
      <c r="AX118" s="214" t="s">
        <v>1123</v>
      </c>
      <c r="AY118" s="214" t="s">
        <v>1234</v>
      </c>
      <c r="BA118" s="429" t="e">
        <f t="shared" si="28"/>
        <v>#N/A</v>
      </c>
      <c r="BC118" s="106" t="s">
        <v>394</v>
      </c>
    </row>
    <row r="119" spans="1:55" x14ac:dyDescent="0.2">
      <c r="A119" s="76" t="s">
        <v>1288</v>
      </c>
      <c r="B119" s="76" t="s">
        <v>1289</v>
      </c>
      <c r="C119" s="98">
        <v>7.3485910010898331E-4</v>
      </c>
      <c r="D119" s="98"/>
      <c r="E119" s="99"/>
      <c r="F119" s="100" t="s">
        <v>1288</v>
      </c>
      <c r="G119" s="143" t="s">
        <v>1289</v>
      </c>
      <c r="H119" s="197">
        <v>2.0862525299704187E-4</v>
      </c>
      <c r="I119" s="197"/>
      <c r="J119" s="197"/>
      <c r="K119" s="197" t="s">
        <v>1288</v>
      </c>
      <c r="L119" s="197" t="s">
        <v>1289</v>
      </c>
      <c r="M119" s="197">
        <v>5.2934765685816595E-4</v>
      </c>
      <c r="N119" s="197" t="s">
        <v>394</v>
      </c>
      <c r="O119" s="195"/>
      <c r="P119" s="195" t="s">
        <v>394</v>
      </c>
      <c r="Q119" s="197" t="s">
        <v>394</v>
      </c>
      <c r="R119" s="197" t="s">
        <v>394</v>
      </c>
      <c r="S119" s="197" t="s">
        <v>394</v>
      </c>
      <c r="T119" s="197" t="s">
        <v>394</v>
      </c>
      <c r="U119" s="197"/>
      <c r="V119" s="197" t="s">
        <v>394</v>
      </c>
      <c r="W119" s="197" t="s">
        <v>394</v>
      </c>
      <c r="X119" s="197" t="s">
        <v>394</v>
      </c>
      <c r="Y119" s="197" t="s">
        <v>394</v>
      </c>
      <c r="Z119" s="197" t="s">
        <v>394</v>
      </c>
      <c r="AA119" s="197"/>
      <c r="AB119" s="100" t="s">
        <v>394</v>
      </c>
      <c r="AC119" s="197"/>
      <c r="AD119" s="195" t="s">
        <v>394</v>
      </c>
      <c r="AE119" s="197"/>
      <c r="AF119" s="197" t="s">
        <v>394</v>
      </c>
      <c r="AG119" s="106" t="e">
        <f t="shared" si="22"/>
        <v>#VALUE!</v>
      </c>
      <c r="AH119" s="106"/>
      <c r="AI119" s="212" t="s">
        <v>573</v>
      </c>
      <c r="AJ119" s="212" t="s">
        <v>574</v>
      </c>
      <c r="AK119" s="212" t="s">
        <v>1281</v>
      </c>
      <c r="AL119" s="212"/>
      <c r="AM119" s="212"/>
      <c r="AN119" s="212" t="s">
        <v>79</v>
      </c>
      <c r="AO119" s="212"/>
      <c r="AP119" s="213">
        <v>30</v>
      </c>
      <c r="AQ119" s="213">
        <v>30</v>
      </c>
      <c r="AR119" s="213">
        <v>0</v>
      </c>
      <c r="AS119" s="213">
        <v>60</v>
      </c>
      <c r="AT119" s="214" t="e">
        <f t="shared" si="27"/>
        <v>#N/A</v>
      </c>
      <c r="AV119" s="213">
        <v>80</v>
      </c>
      <c r="AW119" s="214" t="s">
        <v>1246</v>
      </c>
      <c r="AX119" s="214" t="s">
        <v>1123</v>
      </c>
      <c r="AY119" s="214" t="s">
        <v>1239</v>
      </c>
      <c r="BA119" s="429" t="e">
        <f t="shared" si="28"/>
        <v>#N/A</v>
      </c>
      <c r="BC119" s="106" t="s">
        <v>394</v>
      </c>
    </row>
    <row r="120" spans="1:55" x14ac:dyDescent="0.2">
      <c r="A120" s="96" t="s">
        <v>1290</v>
      </c>
      <c r="B120" s="96" t="s">
        <v>25</v>
      </c>
      <c r="C120" s="98">
        <v>2.4598930481283421E-4</v>
      </c>
      <c r="D120" s="97"/>
      <c r="E120" s="99"/>
      <c r="F120" s="100" t="s">
        <v>1290</v>
      </c>
      <c r="G120" s="143" t="s">
        <v>25</v>
      </c>
      <c r="H120" s="197">
        <v>1.7112299465240642E-4</v>
      </c>
      <c r="I120" s="197"/>
      <c r="J120" s="197"/>
      <c r="K120" s="197" t="s">
        <v>1290</v>
      </c>
      <c r="L120" s="197" t="s">
        <v>25</v>
      </c>
      <c r="M120" s="197">
        <v>7.4866310160427802E-5</v>
      </c>
      <c r="N120" s="197"/>
      <c r="O120" s="195"/>
      <c r="P120" s="195" t="s">
        <v>394</v>
      </c>
      <c r="Q120" s="197"/>
      <c r="R120" s="197"/>
      <c r="S120" s="197"/>
      <c r="T120" s="197"/>
      <c r="U120" s="197"/>
      <c r="V120" s="197"/>
      <c r="W120" s="197"/>
      <c r="X120" s="197"/>
      <c r="Y120" s="197"/>
      <c r="Z120" s="197"/>
      <c r="AA120" s="197"/>
      <c r="AB120" s="100"/>
      <c r="AC120" s="197"/>
      <c r="AD120" s="195" t="s">
        <v>394</v>
      </c>
      <c r="AE120" s="197"/>
      <c r="AF120" s="197"/>
      <c r="AG120" s="106" t="e">
        <f t="shared" si="22"/>
        <v>#VALUE!</v>
      </c>
      <c r="AH120" s="106"/>
      <c r="AI120" s="212" t="s">
        <v>575</v>
      </c>
      <c r="AJ120" s="212" t="s">
        <v>576</v>
      </c>
      <c r="AK120" s="212" t="s">
        <v>1282</v>
      </c>
      <c r="AL120" s="212"/>
      <c r="AM120" s="212"/>
      <c r="AN120" s="212" t="s">
        <v>101</v>
      </c>
      <c r="AO120" s="212"/>
      <c r="AP120" s="213">
        <v>150</v>
      </c>
      <c r="AQ120" s="213">
        <v>20</v>
      </c>
      <c r="AR120" s="213">
        <v>0</v>
      </c>
      <c r="AS120" s="213">
        <v>160</v>
      </c>
      <c r="AT120" s="214" t="e">
        <f t="shared" si="27"/>
        <v>#N/A</v>
      </c>
      <c r="AV120" s="213">
        <v>150</v>
      </c>
      <c r="AW120" s="214" t="s">
        <v>1153</v>
      </c>
      <c r="AX120" s="214" t="s">
        <v>1123</v>
      </c>
      <c r="AY120" s="214" t="s">
        <v>1176</v>
      </c>
      <c r="BA120" s="429" t="e">
        <f t="shared" si="28"/>
        <v>#N/A</v>
      </c>
      <c r="BC120" s="106" t="s">
        <v>394</v>
      </c>
    </row>
    <row r="121" spans="1:55" x14ac:dyDescent="0.2">
      <c r="A121" s="114" t="s">
        <v>1291</v>
      </c>
      <c r="B121" s="76" t="s">
        <v>54</v>
      </c>
      <c r="C121" s="98">
        <v>1.8607516943930991E-3</v>
      </c>
      <c r="D121" s="115"/>
      <c r="E121" s="115"/>
      <c r="F121" s="100" t="s">
        <v>1291</v>
      </c>
      <c r="G121" s="143" t="s">
        <v>54</v>
      </c>
      <c r="H121" s="197">
        <v>2.8342575477510783E-4</v>
      </c>
      <c r="I121" s="197"/>
      <c r="J121" s="197"/>
      <c r="K121" s="197" t="s">
        <v>1291</v>
      </c>
      <c r="L121" s="197" t="s">
        <v>54</v>
      </c>
      <c r="M121" s="197">
        <v>1.5773259396179914E-3</v>
      </c>
      <c r="N121" s="197">
        <v>46</v>
      </c>
      <c r="O121" s="195"/>
      <c r="P121" s="195">
        <v>0.88461538461538458</v>
      </c>
      <c r="Q121" s="197">
        <v>4</v>
      </c>
      <c r="R121" s="197">
        <v>10</v>
      </c>
      <c r="S121" s="197">
        <v>74</v>
      </c>
      <c r="T121" s="197">
        <v>134</v>
      </c>
      <c r="U121" s="197"/>
      <c r="V121" s="197">
        <v>0</v>
      </c>
      <c r="W121" s="197">
        <v>5</v>
      </c>
      <c r="X121" s="197">
        <v>0</v>
      </c>
      <c r="Y121" s="197">
        <v>0</v>
      </c>
      <c r="Z121" s="197">
        <v>6</v>
      </c>
      <c r="AA121" s="197"/>
      <c r="AB121" s="100">
        <v>11</v>
      </c>
      <c r="AC121" s="197"/>
      <c r="AD121" s="195">
        <v>0.21153846153846154</v>
      </c>
      <c r="AE121" s="197"/>
      <c r="AF121" s="197">
        <v>6</v>
      </c>
      <c r="AG121" s="106" t="e">
        <f t="shared" si="22"/>
        <v>#VALUE!</v>
      </c>
      <c r="AH121" s="106"/>
      <c r="AI121" s="212" t="s">
        <v>577</v>
      </c>
      <c r="AJ121" s="212" t="s">
        <v>578</v>
      </c>
      <c r="AK121" s="212" t="s">
        <v>1283</v>
      </c>
      <c r="AL121" s="212"/>
      <c r="AM121" s="212"/>
      <c r="AN121" s="212" t="s">
        <v>131</v>
      </c>
      <c r="AO121" s="212"/>
      <c r="AP121" s="213">
        <v>60</v>
      </c>
      <c r="AQ121" s="213">
        <v>0</v>
      </c>
      <c r="AR121" s="213">
        <v>0</v>
      </c>
      <c r="AS121" s="213">
        <v>60</v>
      </c>
      <c r="AT121" s="214" t="e">
        <f t="shared" si="27"/>
        <v>#N/A</v>
      </c>
      <c r="AV121" s="213">
        <v>60</v>
      </c>
      <c r="AW121" s="214" t="s">
        <v>1142</v>
      </c>
      <c r="AX121" s="214" t="s">
        <v>1123</v>
      </c>
      <c r="AY121" s="214" t="s">
        <v>1157</v>
      </c>
      <c r="BA121" s="429" t="e">
        <f t="shared" si="28"/>
        <v>#N/A</v>
      </c>
      <c r="BC121" s="106" t="s">
        <v>394</v>
      </c>
    </row>
    <row r="122" spans="1:55" x14ac:dyDescent="0.2">
      <c r="A122" s="114" t="s">
        <v>1292</v>
      </c>
      <c r="B122" s="76" t="s">
        <v>120</v>
      </c>
      <c r="C122" s="98">
        <v>3.8049940546967895E-4</v>
      </c>
      <c r="D122" s="115"/>
      <c r="E122" s="115"/>
      <c r="F122" s="100" t="s">
        <v>1292</v>
      </c>
      <c r="G122" s="143" t="s">
        <v>120</v>
      </c>
      <c r="H122" s="197">
        <v>1.1890606420927467E-4</v>
      </c>
      <c r="I122" s="197"/>
      <c r="J122" s="197"/>
      <c r="K122" s="197" t="s">
        <v>1292</v>
      </c>
      <c r="L122" s="197" t="s">
        <v>120</v>
      </c>
      <c r="M122" s="197">
        <v>2.6159334126040428E-4</v>
      </c>
      <c r="N122" s="197">
        <v>54</v>
      </c>
      <c r="O122" s="195"/>
      <c r="P122" s="195">
        <v>1.6875</v>
      </c>
      <c r="Q122" s="197">
        <v>2</v>
      </c>
      <c r="R122" s="197">
        <v>2</v>
      </c>
      <c r="S122" s="197">
        <v>0</v>
      </c>
      <c r="T122" s="197">
        <v>58</v>
      </c>
      <c r="U122" s="197"/>
      <c r="V122" s="197">
        <v>0</v>
      </c>
      <c r="W122" s="197">
        <v>0</v>
      </c>
      <c r="X122" s="197">
        <v>0</v>
      </c>
      <c r="Y122" s="197">
        <v>0</v>
      </c>
      <c r="Z122" s="197">
        <v>0</v>
      </c>
      <c r="AA122" s="197"/>
      <c r="AB122" s="100">
        <v>0</v>
      </c>
      <c r="AC122" s="197"/>
      <c r="AD122" s="195">
        <v>0</v>
      </c>
      <c r="AE122" s="197"/>
      <c r="AF122" s="197">
        <v>0</v>
      </c>
      <c r="AG122" s="106" t="e">
        <f t="shared" si="22"/>
        <v>#VALUE!</v>
      </c>
      <c r="AH122" s="106"/>
      <c r="AI122" s="212" t="s">
        <v>579</v>
      </c>
      <c r="AJ122" s="212" t="s">
        <v>580</v>
      </c>
      <c r="AK122" s="212" t="s">
        <v>1284</v>
      </c>
      <c r="AL122" s="212"/>
      <c r="AM122" s="212"/>
      <c r="AN122" s="212" t="s">
        <v>179</v>
      </c>
      <c r="AO122" s="212"/>
      <c r="AP122" s="213">
        <v>70</v>
      </c>
      <c r="AQ122" s="213">
        <v>0</v>
      </c>
      <c r="AR122" s="213">
        <v>0</v>
      </c>
      <c r="AS122" s="213">
        <v>70</v>
      </c>
      <c r="AT122" s="214" t="e">
        <f t="shared" si="27"/>
        <v>#N/A</v>
      </c>
      <c r="AV122" s="213">
        <v>120</v>
      </c>
      <c r="AW122" s="214" t="s">
        <v>1123</v>
      </c>
      <c r="AX122" s="214" t="s">
        <v>1123</v>
      </c>
      <c r="AY122" s="214" t="s">
        <v>1178</v>
      </c>
      <c r="BA122" s="429" t="e">
        <f t="shared" si="28"/>
        <v>#N/A</v>
      </c>
      <c r="BC122" s="106" t="s">
        <v>394</v>
      </c>
    </row>
    <row r="123" spans="1:55" x14ac:dyDescent="0.2">
      <c r="A123" s="117" t="s">
        <v>1294</v>
      </c>
      <c r="B123" s="76" t="s">
        <v>133</v>
      </c>
      <c r="C123" s="98">
        <v>4.9760765550239234E-4</v>
      </c>
      <c r="D123" s="115"/>
      <c r="E123" s="115"/>
      <c r="F123" s="100" t="s">
        <v>1294</v>
      </c>
      <c r="G123" s="143" t="s">
        <v>133</v>
      </c>
      <c r="H123" s="197">
        <v>1.8181818181818181E-4</v>
      </c>
      <c r="I123" s="197"/>
      <c r="J123" s="197"/>
      <c r="K123" s="197" t="s">
        <v>1294</v>
      </c>
      <c r="L123" s="197" t="s">
        <v>133</v>
      </c>
      <c r="M123" s="197">
        <v>3.1578947368421053E-4</v>
      </c>
      <c r="N123" s="197">
        <v>97</v>
      </c>
      <c r="O123" s="195"/>
      <c r="P123" s="195">
        <v>2.1555555555555554</v>
      </c>
      <c r="Q123" s="197">
        <v>7</v>
      </c>
      <c r="R123" s="197">
        <v>11</v>
      </c>
      <c r="S123" s="197">
        <v>19</v>
      </c>
      <c r="T123" s="197">
        <v>134</v>
      </c>
      <c r="U123" s="197"/>
      <c r="V123" s="197">
        <v>7</v>
      </c>
      <c r="W123" s="197">
        <v>0</v>
      </c>
      <c r="X123" s="197">
        <v>22</v>
      </c>
      <c r="Y123" s="197">
        <v>0</v>
      </c>
      <c r="Z123" s="197">
        <v>0</v>
      </c>
      <c r="AA123" s="197"/>
      <c r="AB123" s="100">
        <v>29</v>
      </c>
      <c r="AC123" s="197"/>
      <c r="AD123" s="195">
        <v>0.64444444444444449</v>
      </c>
      <c r="AE123" s="197"/>
      <c r="AF123" s="197">
        <v>0</v>
      </c>
      <c r="AG123" s="106" t="e">
        <f t="shared" si="22"/>
        <v>#VALUE!</v>
      </c>
      <c r="AH123" s="106"/>
      <c r="AI123" s="212" t="s">
        <v>581</v>
      </c>
      <c r="AJ123" s="212" t="s">
        <v>582</v>
      </c>
      <c r="AK123" s="212" t="s">
        <v>1285</v>
      </c>
      <c r="AL123" s="212"/>
      <c r="AM123" s="212"/>
      <c r="AN123" s="212" t="s">
        <v>235</v>
      </c>
      <c r="AO123" s="212"/>
      <c r="AP123" s="213">
        <v>260</v>
      </c>
      <c r="AQ123" s="213">
        <v>30</v>
      </c>
      <c r="AR123" s="213">
        <v>0</v>
      </c>
      <c r="AS123" s="213">
        <v>290</v>
      </c>
      <c r="AT123" s="214" t="e">
        <f t="shared" si="27"/>
        <v>#N/A</v>
      </c>
      <c r="AV123" s="213">
        <v>290</v>
      </c>
      <c r="AW123" s="214" t="s">
        <v>1153</v>
      </c>
      <c r="AX123" s="214" t="s">
        <v>1123</v>
      </c>
      <c r="AY123" s="214" t="s">
        <v>1145</v>
      </c>
      <c r="BA123" s="429" t="e">
        <f t="shared" si="28"/>
        <v>#N/A</v>
      </c>
      <c r="BC123" s="106" t="s">
        <v>394</v>
      </c>
    </row>
    <row r="124" spans="1:55" x14ac:dyDescent="0.2">
      <c r="A124" s="114" t="s">
        <v>1295</v>
      </c>
      <c r="B124" s="76" t="s">
        <v>163</v>
      </c>
      <c r="C124" s="98">
        <v>4.0404040404040404E-4</v>
      </c>
      <c r="D124" s="115"/>
      <c r="E124" s="115"/>
      <c r="F124" s="100" t="s">
        <v>1295</v>
      </c>
      <c r="G124" s="143" t="s">
        <v>163</v>
      </c>
      <c r="H124" s="197">
        <v>2.626262626262626E-4</v>
      </c>
      <c r="I124" s="197"/>
      <c r="J124" s="197"/>
      <c r="K124" s="197" t="s">
        <v>1295</v>
      </c>
      <c r="L124" s="197" t="s">
        <v>163</v>
      </c>
      <c r="M124" s="197">
        <v>1.6161616161616162E-4</v>
      </c>
      <c r="N124" s="197">
        <v>46</v>
      </c>
      <c r="O124" s="195"/>
      <c r="P124" s="195">
        <v>1.5333333333333334</v>
      </c>
      <c r="Q124" s="197">
        <v>4</v>
      </c>
      <c r="R124" s="197">
        <v>57</v>
      </c>
      <c r="S124" s="197">
        <v>76</v>
      </c>
      <c r="T124" s="197">
        <v>183</v>
      </c>
      <c r="U124" s="197"/>
      <c r="V124" s="197">
        <v>0</v>
      </c>
      <c r="W124" s="197">
        <v>0</v>
      </c>
      <c r="X124" s="197">
        <v>10</v>
      </c>
      <c r="Y124" s="197">
        <v>0</v>
      </c>
      <c r="Z124" s="197">
        <v>0</v>
      </c>
      <c r="AA124" s="197"/>
      <c r="AB124" s="100">
        <v>10</v>
      </c>
      <c r="AC124" s="197"/>
      <c r="AD124" s="195">
        <v>0.33333333333333331</v>
      </c>
      <c r="AE124" s="197"/>
      <c r="AF124" s="197">
        <v>13</v>
      </c>
      <c r="AG124" s="106" t="e">
        <f t="shared" si="22"/>
        <v>#VALUE!</v>
      </c>
      <c r="AH124" s="106"/>
      <c r="AI124" s="212"/>
      <c r="AJ124" s="212"/>
      <c r="AK124" s="212"/>
      <c r="AL124" s="212"/>
      <c r="AM124" s="212"/>
      <c r="AN124" s="212"/>
      <c r="AO124" s="212"/>
      <c r="AP124" s="214"/>
      <c r="AQ124" s="214"/>
      <c r="AR124" s="214"/>
      <c r="AS124" s="214"/>
      <c r="AT124" s="214"/>
      <c r="AV124" s="214"/>
      <c r="AW124" s="162" t="s">
        <v>394</v>
      </c>
      <c r="AX124" s="162" t="s">
        <v>394</v>
      </c>
      <c r="AY124" s="162" t="s">
        <v>394</v>
      </c>
      <c r="BC124" s="106" t="s">
        <v>394</v>
      </c>
    </row>
    <row r="125" spans="1:55" x14ac:dyDescent="0.2">
      <c r="A125" s="114" t="s">
        <v>1296</v>
      </c>
      <c r="B125" s="76" t="s">
        <v>188</v>
      </c>
      <c r="C125" s="98">
        <v>3.3441208198489752E-4</v>
      </c>
      <c r="D125" s="115"/>
      <c r="E125" s="115"/>
      <c r="F125" s="100" t="s">
        <v>1296</v>
      </c>
      <c r="G125" s="143" t="s">
        <v>188</v>
      </c>
      <c r="H125" s="197">
        <v>2.3732470334412081E-4</v>
      </c>
      <c r="I125" s="197"/>
      <c r="J125" s="197"/>
      <c r="K125" s="197" t="s">
        <v>1296</v>
      </c>
      <c r="L125" s="197" t="s">
        <v>188</v>
      </c>
      <c r="M125" s="197">
        <v>9.7087378640776706E-5</v>
      </c>
      <c r="N125" s="197">
        <v>42</v>
      </c>
      <c r="O125" s="195"/>
      <c r="P125" s="195">
        <v>0.875</v>
      </c>
      <c r="Q125" s="197">
        <v>6</v>
      </c>
      <c r="R125" s="197">
        <v>3</v>
      </c>
      <c r="S125" s="197">
        <v>4</v>
      </c>
      <c r="T125" s="197">
        <v>55</v>
      </c>
      <c r="U125" s="197"/>
      <c r="V125" s="197">
        <v>4</v>
      </c>
      <c r="W125" s="197">
        <v>0</v>
      </c>
      <c r="X125" s="197">
        <v>0</v>
      </c>
      <c r="Y125" s="197">
        <v>4</v>
      </c>
      <c r="Z125" s="197">
        <v>0</v>
      </c>
      <c r="AA125" s="197"/>
      <c r="AB125" s="100">
        <v>8</v>
      </c>
      <c r="AC125" s="197"/>
      <c r="AD125" s="195">
        <v>0.16666666666666666</v>
      </c>
      <c r="AE125" s="197"/>
      <c r="AF125" s="197" t="s">
        <v>1821</v>
      </c>
      <c r="AG125" s="106" t="e">
        <f t="shared" si="22"/>
        <v>#VALUE!</v>
      </c>
      <c r="AH125" s="106"/>
      <c r="AI125" s="212"/>
      <c r="AJ125" s="212" t="s">
        <v>1287</v>
      </c>
      <c r="AK125" s="212" t="s">
        <v>1288</v>
      </c>
      <c r="AL125" s="212"/>
      <c r="AM125" s="212" t="s">
        <v>1289</v>
      </c>
      <c r="AN125" s="212" t="s">
        <v>1289</v>
      </c>
      <c r="AO125" s="212"/>
      <c r="AP125" s="214" t="s">
        <v>551</v>
      </c>
      <c r="AQ125" s="214" t="s">
        <v>551</v>
      </c>
      <c r="AR125" s="214" t="s">
        <v>551</v>
      </c>
      <c r="AS125" s="214" t="s">
        <v>551</v>
      </c>
      <c r="AT125" s="214" t="e">
        <f t="shared" ref="AT125:AT132" si="29">AS125/VLOOKUP(AN125,$D$18:$G$436,4,FALSE)</f>
        <v>#VALUE!</v>
      </c>
      <c r="AV125" s="214" t="s">
        <v>551</v>
      </c>
      <c r="AW125" s="214" t="s">
        <v>551</v>
      </c>
      <c r="AX125" s="214" t="s">
        <v>551</v>
      </c>
      <c r="AY125" s="214" t="s">
        <v>551</v>
      </c>
      <c r="BA125" s="429" t="e">
        <f t="shared" ref="BA125:BA132" si="30">AY125/VLOOKUP(AN125,$D$18:$G$436,4,FALSE)</f>
        <v>#VALUE!</v>
      </c>
      <c r="BC125" s="106" t="s">
        <v>394</v>
      </c>
    </row>
    <row r="126" spans="1:55" x14ac:dyDescent="0.2">
      <c r="A126" s="114" t="s">
        <v>1297</v>
      </c>
      <c r="B126" s="76" t="s">
        <v>193</v>
      </c>
      <c r="C126" s="98">
        <v>2.1582733812949641E-4</v>
      </c>
      <c r="D126" s="115"/>
      <c r="E126" s="115"/>
      <c r="F126" s="100" t="s">
        <v>1297</v>
      </c>
      <c r="G126" s="143" t="s">
        <v>193</v>
      </c>
      <c r="H126" s="197">
        <v>1.4388489208633093E-4</v>
      </c>
      <c r="I126" s="197"/>
      <c r="J126" s="197"/>
      <c r="K126" s="197" t="s">
        <v>1297</v>
      </c>
      <c r="L126" s="197" t="s">
        <v>193</v>
      </c>
      <c r="M126" s="197">
        <v>8.9928057553956837E-5</v>
      </c>
      <c r="N126" s="197">
        <v>30</v>
      </c>
      <c r="O126" s="195"/>
      <c r="P126" s="195">
        <v>0.76923076923076927</v>
      </c>
      <c r="Q126" s="197">
        <v>7</v>
      </c>
      <c r="R126" s="197">
        <v>19</v>
      </c>
      <c r="S126" s="197">
        <v>16</v>
      </c>
      <c r="T126" s="197">
        <v>72</v>
      </c>
      <c r="U126" s="197"/>
      <c r="V126" s="197">
        <v>0</v>
      </c>
      <c r="W126" s="197">
        <v>2</v>
      </c>
      <c r="X126" s="197">
        <v>12</v>
      </c>
      <c r="Y126" s="197">
        <v>0</v>
      </c>
      <c r="Z126" s="197">
        <v>0</v>
      </c>
      <c r="AA126" s="197"/>
      <c r="AB126" s="100">
        <v>14</v>
      </c>
      <c r="AC126" s="197"/>
      <c r="AD126" s="195">
        <v>0.35897435897435898</v>
      </c>
      <c r="AE126" s="197"/>
      <c r="AF126" s="197">
        <v>1</v>
      </c>
      <c r="AG126" s="106" t="e">
        <f t="shared" si="22"/>
        <v>#VALUE!</v>
      </c>
      <c r="AH126" s="106"/>
      <c r="AI126" s="212" t="s">
        <v>583</v>
      </c>
      <c r="AJ126" s="212" t="s">
        <v>584</v>
      </c>
      <c r="AK126" s="212" t="s">
        <v>1290</v>
      </c>
      <c r="AL126" s="212"/>
      <c r="AM126" s="212"/>
      <c r="AN126" s="212" t="s">
        <v>25</v>
      </c>
      <c r="AO126" s="212"/>
      <c r="AP126" s="213">
        <v>190</v>
      </c>
      <c r="AQ126" s="213">
        <v>20</v>
      </c>
      <c r="AR126" s="213">
        <v>0</v>
      </c>
      <c r="AS126" s="213">
        <v>210</v>
      </c>
      <c r="AT126" s="214" t="e">
        <f t="shared" si="29"/>
        <v>#N/A</v>
      </c>
      <c r="AV126" s="213">
        <v>130</v>
      </c>
      <c r="AW126" s="214" t="s">
        <v>1119</v>
      </c>
      <c r="AX126" s="214" t="s">
        <v>1123</v>
      </c>
      <c r="AY126" s="214" t="s">
        <v>1147</v>
      </c>
      <c r="BA126" s="429" t="e">
        <f t="shared" si="30"/>
        <v>#N/A</v>
      </c>
      <c r="BC126" s="106" t="s">
        <v>394</v>
      </c>
    </row>
    <row r="127" spans="1:55" x14ac:dyDescent="0.2">
      <c r="A127" s="114" t="s">
        <v>1299</v>
      </c>
      <c r="B127" s="76" t="s">
        <v>329</v>
      </c>
      <c r="C127" s="98">
        <v>1.7276077097505668E-3</v>
      </c>
      <c r="D127" s="115"/>
      <c r="E127" s="115"/>
      <c r="F127" s="100" t="s">
        <v>1299</v>
      </c>
      <c r="G127" s="143" t="s">
        <v>329</v>
      </c>
      <c r="H127" s="197">
        <v>5.4988662131519274E-4</v>
      </c>
      <c r="I127" s="197"/>
      <c r="J127" s="197"/>
      <c r="K127" s="197" t="s">
        <v>1299</v>
      </c>
      <c r="L127" s="197" t="s">
        <v>329</v>
      </c>
      <c r="M127" s="197">
        <v>1.1791383219954649E-3</v>
      </c>
      <c r="N127" s="197">
        <v>14</v>
      </c>
      <c r="O127" s="195"/>
      <c r="P127" s="195">
        <v>0.33333333333333331</v>
      </c>
      <c r="Q127" s="197">
        <v>3</v>
      </c>
      <c r="R127" s="197">
        <v>1</v>
      </c>
      <c r="S127" s="197">
        <v>4</v>
      </c>
      <c r="T127" s="197">
        <v>22</v>
      </c>
      <c r="U127" s="197"/>
      <c r="V127" s="197">
        <v>1</v>
      </c>
      <c r="W127" s="197">
        <v>0</v>
      </c>
      <c r="X127" s="197">
        <v>7</v>
      </c>
      <c r="Y127" s="197">
        <v>0</v>
      </c>
      <c r="Z127" s="197">
        <v>0</v>
      </c>
      <c r="AA127" s="197"/>
      <c r="AB127" s="100">
        <v>8</v>
      </c>
      <c r="AC127" s="197"/>
      <c r="AD127" s="195">
        <v>0.19047619047619047</v>
      </c>
      <c r="AE127" s="197"/>
      <c r="AF127" s="197">
        <v>3</v>
      </c>
      <c r="AG127" s="106" t="e">
        <f t="shared" si="22"/>
        <v>#VALUE!</v>
      </c>
      <c r="AH127" s="106"/>
      <c r="AI127" s="212" t="s">
        <v>585</v>
      </c>
      <c r="AJ127" s="212" t="s">
        <v>586</v>
      </c>
      <c r="AK127" s="212" t="s">
        <v>1291</v>
      </c>
      <c r="AL127" s="212"/>
      <c r="AM127" s="212"/>
      <c r="AN127" s="212" t="s">
        <v>54</v>
      </c>
      <c r="AO127" s="212"/>
      <c r="AP127" s="214" t="s">
        <v>551</v>
      </c>
      <c r="AQ127" s="214" t="s">
        <v>551</v>
      </c>
      <c r="AR127" s="214" t="s">
        <v>551</v>
      </c>
      <c r="AS127" s="214" t="s">
        <v>551</v>
      </c>
      <c r="AT127" s="214" t="e">
        <f t="shared" si="29"/>
        <v>#VALUE!</v>
      </c>
      <c r="AV127" s="214" t="s">
        <v>551</v>
      </c>
      <c r="AW127" s="214" t="s">
        <v>551</v>
      </c>
      <c r="AX127" s="214" t="s">
        <v>551</v>
      </c>
      <c r="AY127" s="214" t="s">
        <v>551</v>
      </c>
      <c r="BA127" s="429" t="e">
        <f t="shared" si="30"/>
        <v>#VALUE!</v>
      </c>
      <c r="BC127" s="106" t="s">
        <v>394</v>
      </c>
    </row>
    <row r="128" spans="1:55" x14ac:dyDescent="0.2">
      <c r="A128" s="114" t="s">
        <v>1300</v>
      </c>
      <c r="B128" s="76" t="s">
        <v>30</v>
      </c>
      <c r="C128" s="98">
        <v>7.066246056782334E-3</v>
      </c>
      <c r="D128" s="115"/>
      <c r="E128" s="115"/>
      <c r="F128" s="100" t="s">
        <v>1300</v>
      </c>
      <c r="G128" s="143" t="s">
        <v>30</v>
      </c>
      <c r="H128" s="197">
        <v>2.4132492113564667E-3</v>
      </c>
      <c r="I128" s="197"/>
      <c r="J128" s="197"/>
      <c r="K128" s="197" t="s">
        <v>1300</v>
      </c>
      <c r="L128" s="197" t="s">
        <v>30</v>
      </c>
      <c r="M128" s="197">
        <v>4.6687697160883281E-3</v>
      </c>
      <c r="N128" s="197">
        <v>82</v>
      </c>
      <c r="O128" s="195"/>
      <c r="P128" s="195">
        <v>2.2162162162162162</v>
      </c>
      <c r="Q128" s="197">
        <v>18</v>
      </c>
      <c r="R128" s="197">
        <v>50</v>
      </c>
      <c r="S128" s="197">
        <v>57</v>
      </c>
      <c r="T128" s="197">
        <v>207</v>
      </c>
      <c r="U128" s="197"/>
      <c r="V128" s="197">
        <v>3</v>
      </c>
      <c r="W128" s="197">
        <v>0</v>
      </c>
      <c r="X128" s="197">
        <v>1</v>
      </c>
      <c r="Y128" s="197">
        <v>0</v>
      </c>
      <c r="Z128" s="197">
        <v>1</v>
      </c>
      <c r="AA128" s="197"/>
      <c r="AB128" s="100">
        <v>5</v>
      </c>
      <c r="AC128" s="197"/>
      <c r="AD128" s="195">
        <v>0.13513513513513514</v>
      </c>
      <c r="AE128" s="197"/>
      <c r="AF128" s="197">
        <v>11</v>
      </c>
      <c r="AG128" s="106" t="e">
        <f t="shared" si="22"/>
        <v>#VALUE!</v>
      </c>
      <c r="AH128" s="106"/>
      <c r="AI128" s="212" t="s">
        <v>587</v>
      </c>
      <c r="AJ128" s="212" t="s">
        <v>588</v>
      </c>
      <c r="AK128" s="212" t="s">
        <v>1292</v>
      </c>
      <c r="AL128" s="212"/>
      <c r="AM128" s="212"/>
      <c r="AN128" s="212" t="s">
        <v>120</v>
      </c>
      <c r="AO128" s="212"/>
      <c r="AP128" s="213">
        <v>190</v>
      </c>
      <c r="AQ128" s="213">
        <v>10</v>
      </c>
      <c r="AR128" s="213">
        <v>0</v>
      </c>
      <c r="AS128" s="213">
        <v>190</v>
      </c>
      <c r="AT128" s="214" t="e">
        <f t="shared" si="29"/>
        <v>#N/A</v>
      </c>
      <c r="AV128" s="213">
        <v>230</v>
      </c>
      <c r="AW128" s="214" t="s">
        <v>1123</v>
      </c>
      <c r="AX128" s="214" t="s">
        <v>1123</v>
      </c>
      <c r="AY128" s="214" t="s">
        <v>1127</v>
      </c>
      <c r="BA128" s="429" t="e">
        <f t="shared" si="30"/>
        <v>#N/A</v>
      </c>
      <c r="BC128" s="106" t="s">
        <v>394</v>
      </c>
    </row>
    <row r="129" spans="1:55" x14ac:dyDescent="0.2">
      <c r="A129" s="76" t="s">
        <v>1301</v>
      </c>
      <c r="B129" s="76" t="s">
        <v>90</v>
      </c>
      <c r="C129" s="98">
        <v>4.4493070751276442E-4</v>
      </c>
      <c r="D129" s="98"/>
      <c r="E129" s="99"/>
      <c r="F129" s="100" t="s">
        <v>1301</v>
      </c>
      <c r="G129" s="143" t="s">
        <v>90</v>
      </c>
      <c r="H129" s="197">
        <v>2.188183807439825E-4</v>
      </c>
      <c r="I129" s="197"/>
      <c r="J129" s="197"/>
      <c r="K129" s="197" t="s">
        <v>1301</v>
      </c>
      <c r="L129" s="197" t="s">
        <v>90</v>
      </c>
      <c r="M129" s="197">
        <v>2.2611232676878192E-4</v>
      </c>
      <c r="N129" s="197" t="s">
        <v>394</v>
      </c>
      <c r="O129" s="195"/>
      <c r="P129" s="195" t="s">
        <v>394</v>
      </c>
      <c r="Q129" s="197" t="s">
        <v>394</v>
      </c>
      <c r="R129" s="197" t="s">
        <v>394</v>
      </c>
      <c r="S129" s="197" t="s">
        <v>394</v>
      </c>
      <c r="T129" s="197" t="s">
        <v>394</v>
      </c>
      <c r="U129" s="197"/>
      <c r="V129" s="197" t="s">
        <v>394</v>
      </c>
      <c r="W129" s="197" t="s">
        <v>394</v>
      </c>
      <c r="X129" s="197" t="s">
        <v>394</v>
      </c>
      <c r="Y129" s="197" t="s">
        <v>394</v>
      </c>
      <c r="Z129" s="197" t="s">
        <v>394</v>
      </c>
      <c r="AA129" s="197"/>
      <c r="AB129" s="100" t="s">
        <v>394</v>
      </c>
      <c r="AC129" s="197"/>
      <c r="AD129" s="195" t="s">
        <v>394</v>
      </c>
      <c r="AE129" s="197"/>
      <c r="AF129" s="197" t="s">
        <v>394</v>
      </c>
      <c r="AG129" s="106" t="e">
        <f t="shared" si="22"/>
        <v>#VALUE!</v>
      </c>
      <c r="AH129" s="106"/>
      <c r="AI129" s="212" t="s">
        <v>589</v>
      </c>
      <c r="AJ129" s="212" t="s">
        <v>590</v>
      </c>
      <c r="AK129" s="212" t="s">
        <v>1294</v>
      </c>
      <c r="AL129" s="212"/>
      <c r="AM129" s="212"/>
      <c r="AN129" s="212" t="s">
        <v>133</v>
      </c>
      <c r="AO129" s="212"/>
      <c r="AP129" s="213">
        <v>380</v>
      </c>
      <c r="AQ129" s="213">
        <v>30</v>
      </c>
      <c r="AR129" s="213">
        <v>0</v>
      </c>
      <c r="AS129" s="213">
        <v>410</v>
      </c>
      <c r="AT129" s="214" t="e">
        <f t="shared" si="29"/>
        <v>#N/A</v>
      </c>
      <c r="AV129" s="213">
        <v>390</v>
      </c>
      <c r="AW129" s="214" t="s">
        <v>1142</v>
      </c>
      <c r="AX129" s="214" t="s">
        <v>1123</v>
      </c>
      <c r="AY129" s="214" t="s">
        <v>1185</v>
      </c>
      <c r="BA129" s="429" t="e">
        <f t="shared" si="30"/>
        <v>#N/A</v>
      </c>
      <c r="BC129" s="106" t="s">
        <v>394</v>
      </c>
    </row>
    <row r="130" spans="1:55" x14ac:dyDescent="0.2">
      <c r="A130" s="96" t="s">
        <v>1303</v>
      </c>
      <c r="B130" s="96" t="s">
        <v>154</v>
      </c>
      <c r="C130" s="98">
        <v>2.6982378854625549E-3</v>
      </c>
      <c r="D130" s="97"/>
      <c r="E130" s="99"/>
      <c r="F130" s="100" t="s">
        <v>1303</v>
      </c>
      <c r="G130" s="143" t="s">
        <v>154</v>
      </c>
      <c r="H130" s="197">
        <v>4.6255506607929516E-4</v>
      </c>
      <c r="I130" s="197"/>
      <c r="J130" s="197"/>
      <c r="K130" s="197" t="s">
        <v>1303</v>
      </c>
      <c r="L130" s="197" t="s">
        <v>154</v>
      </c>
      <c r="M130" s="197">
        <v>2.2356828193832597E-3</v>
      </c>
      <c r="N130" s="197"/>
      <c r="O130" s="195"/>
      <c r="P130" s="195" t="s">
        <v>394</v>
      </c>
      <c r="Q130" s="197"/>
      <c r="R130" s="197"/>
      <c r="S130" s="197"/>
      <c r="T130" s="197"/>
      <c r="U130" s="197"/>
      <c r="V130" s="197"/>
      <c r="W130" s="197"/>
      <c r="X130" s="197"/>
      <c r="Y130" s="197"/>
      <c r="Z130" s="197"/>
      <c r="AA130" s="197"/>
      <c r="AB130" s="100"/>
      <c r="AC130" s="197"/>
      <c r="AD130" s="195" t="s">
        <v>394</v>
      </c>
      <c r="AE130" s="197"/>
      <c r="AF130" s="197"/>
      <c r="AG130" s="106" t="e">
        <f t="shared" si="22"/>
        <v>#VALUE!</v>
      </c>
      <c r="AH130" s="106"/>
      <c r="AI130" s="212" t="s">
        <v>591</v>
      </c>
      <c r="AJ130" s="212" t="s">
        <v>592</v>
      </c>
      <c r="AK130" s="212" t="s">
        <v>1295</v>
      </c>
      <c r="AL130" s="212"/>
      <c r="AM130" s="212"/>
      <c r="AN130" s="212" t="s">
        <v>163</v>
      </c>
      <c r="AO130" s="212"/>
      <c r="AP130" s="213">
        <v>110</v>
      </c>
      <c r="AQ130" s="213">
        <v>0</v>
      </c>
      <c r="AR130" s="213">
        <v>0</v>
      </c>
      <c r="AS130" s="213">
        <v>110</v>
      </c>
      <c r="AT130" s="214" t="e">
        <f t="shared" si="29"/>
        <v>#N/A</v>
      </c>
      <c r="AV130" s="213">
        <v>140</v>
      </c>
      <c r="AW130" s="214" t="s">
        <v>1123</v>
      </c>
      <c r="AX130" s="214" t="s">
        <v>1123</v>
      </c>
      <c r="AY130" s="214" t="s">
        <v>1239</v>
      </c>
      <c r="BA130" s="429" t="e">
        <f t="shared" si="30"/>
        <v>#N/A</v>
      </c>
      <c r="BC130" s="106" t="s">
        <v>394</v>
      </c>
    </row>
    <row r="131" spans="1:55" x14ac:dyDescent="0.2">
      <c r="A131" s="114" t="s">
        <v>1304</v>
      </c>
      <c r="B131" s="76" t="s">
        <v>182</v>
      </c>
      <c r="C131" s="98">
        <v>6.8544600938967137E-4</v>
      </c>
      <c r="D131" s="115"/>
      <c r="E131" s="115"/>
      <c r="F131" s="100" t="s">
        <v>1304</v>
      </c>
      <c r="G131" s="143" t="s">
        <v>182</v>
      </c>
      <c r="H131" s="197">
        <v>2.0657276995305165E-4</v>
      </c>
      <c r="I131" s="197"/>
      <c r="J131" s="197"/>
      <c r="K131" s="197" t="s">
        <v>1304</v>
      </c>
      <c r="L131" s="197" t="s">
        <v>182</v>
      </c>
      <c r="M131" s="197">
        <v>4.7887323943661972E-4</v>
      </c>
      <c r="N131" s="197">
        <v>7</v>
      </c>
      <c r="O131" s="195"/>
      <c r="P131" s="195">
        <v>0.18421052631578946</v>
      </c>
      <c r="Q131" s="197">
        <v>0</v>
      </c>
      <c r="R131" s="197">
        <v>0</v>
      </c>
      <c r="S131" s="197">
        <v>1</v>
      </c>
      <c r="T131" s="197">
        <v>8</v>
      </c>
      <c r="U131" s="197"/>
      <c r="V131" s="197">
        <v>2</v>
      </c>
      <c r="W131" s="197">
        <v>0</v>
      </c>
      <c r="X131" s="197">
        <v>0</v>
      </c>
      <c r="Y131" s="197">
        <v>0</v>
      </c>
      <c r="Z131" s="197">
        <v>0</v>
      </c>
      <c r="AA131" s="197"/>
      <c r="AB131" s="100">
        <v>2</v>
      </c>
      <c r="AC131" s="197"/>
      <c r="AD131" s="195">
        <v>5.2631578947368418E-2</v>
      </c>
      <c r="AE131" s="197"/>
      <c r="AF131" s="197">
        <v>0</v>
      </c>
      <c r="AG131" s="106" t="e">
        <f t="shared" si="22"/>
        <v>#VALUE!</v>
      </c>
      <c r="AH131" s="106"/>
      <c r="AI131" s="212" t="s">
        <v>593</v>
      </c>
      <c r="AJ131" s="212" t="s">
        <v>594</v>
      </c>
      <c r="AK131" s="212" t="s">
        <v>1296</v>
      </c>
      <c r="AL131" s="212"/>
      <c r="AM131" s="212"/>
      <c r="AN131" s="212" t="s">
        <v>188</v>
      </c>
      <c r="AO131" s="212"/>
      <c r="AP131" s="213">
        <v>370</v>
      </c>
      <c r="AQ131" s="213">
        <v>80</v>
      </c>
      <c r="AR131" s="213">
        <v>0</v>
      </c>
      <c r="AS131" s="213">
        <v>450</v>
      </c>
      <c r="AT131" s="214" t="e">
        <f t="shared" si="29"/>
        <v>#N/A</v>
      </c>
      <c r="AV131" s="213">
        <v>360</v>
      </c>
      <c r="AW131" s="214" t="s">
        <v>1157</v>
      </c>
      <c r="AX131" s="214" t="s">
        <v>1123</v>
      </c>
      <c r="AY131" s="214" t="s">
        <v>1424</v>
      </c>
      <c r="BA131" s="429" t="e">
        <f t="shared" si="30"/>
        <v>#N/A</v>
      </c>
      <c r="BC131" s="106" t="s">
        <v>394</v>
      </c>
    </row>
    <row r="132" spans="1:55" x14ac:dyDescent="0.2">
      <c r="A132" s="114" t="s">
        <v>1306</v>
      </c>
      <c r="B132" s="76" t="s">
        <v>238</v>
      </c>
      <c r="C132" s="98">
        <v>1.8045977011494252E-3</v>
      </c>
      <c r="D132" s="115"/>
      <c r="E132" s="115"/>
      <c r="F132" s="100" t="s">
        <v>1306</v>
      </c>
      <c r="G132" s="143" t="s">
        <v>238</v>
      </c>
      <c r="H132" s="197">
        <v>1.1149425287356322E-3</v>
      </c>
      <c r="I132" s="197"/>
      <c r="J132" s="197"/>
      <c r="K132" s="197" t="s">
        <v>1306</v>
      </c>
      <c r="L132" s="197" t="s">
        <v>238</v>
      </c>
      <c r="M132" s="197">
        <v>6.8965517241379305E-4</v>
      </c>
      <c r="N132" s="197">
        <v>101</v>
      </c>
      <c r="O132" s="195"/>
      <c r="P132" s="195">
        <v>1.5538461538461539</v>
      </c>
      <c r="Q132" s="197">
        <v>10</v>
      </c>
      <c r="R132" s="197">
        <v>2</v>
      </c>
      <c r="S132" s="197">
        <v>31</v>
      </c>
      <c r="T132" s="197">
        <v>144</v>
      </c>
      <c r="U132" s="197"/>
      <c r="V132" s="197">
        <v>1</v>
      </c>
      <c r="W132" s="197">
        <v>5</v>
      </c>
      <c r="X132" s="197">
        <v>16</v>
      </c>
      <c r="Y132" s="197">
        <v>7</v>
      </c>
      <c r="Z132" s="197">
        <v>0</v>
      </c>
      <c r="AA132" s="197"/>
      <c r="AB132" s="100">
        <v>29</v>
      </c>
      <c r="AC132" s="197"/>
      <c r="AD132" s="195">
        <v>0.44615384615384618</v>
      </c>
      <c r="AE132" s="197"/>
      <c r="AF132" s="197">
        <v>8</v>
      </c>
      <c r="AG132" s="106" t="e">
        <f t="shared" si="22"/>
        <v>#VALUE!</v>
      </c>
      <c r="AH132" s="106"/>
      <c r="AI132" s="212" t="s">
        <v>595</v>
      </c>
      <c r="AJ132" s="212" t="s">
        <v>596</v>
      </c>
      <c r="AK132" s="212" t="s">
        <v>1297</v>
      </c>
      <c r="AL132" s="212"/>
      <c r="AM132" s="212"/>
      <c r="AN132" s="212" t="s">
        <v>193</v>
      </c>
      <c r="AO132" s="212"/>
      <c r="AP132" s="213">
        <v>60</v>
      </c>
      <c r="AQ132" s="213">
        <v>20</v>
      </c>
      <c r="AR132" s="213">
        <v>0</v>
      </c>
      <c r="AS132" s="213">
        <v>80</v>
      </c>
      <c r="AT132" s="214" t="e">
        <f t="shared" si="29"/>
        <v>#N/A</v>
      </c>
      <c r="AV132" s="213">
        <v>60</v>
      </c>
      <c r="AW132" s="214" t="s">
        <v>1123</v>
      </c>
      <c r="AX132" s="214" t="s">
        <v>1123</v>
      </c>
      <c r="AY132" s="214" t="s">
        <v>1135</v>
      </c>
      <c r="BA132" s="429" t="e">
        <f t="shared" si="30"/>
        <v>#N/A</v>
      </c>
      <c r="BC132" s="106" t="s">
        <v>394</v>
      </c>
    </row>
    <row r="133" spans="1:55" x14ac:dyDescent="0.2">
      <c r="A133" s="114" t="s">
        <v>1307</v>
      </c>
      <c r="B133" s="76" t="s">
        <v>239</v>
      </c>
      <c r="C133" s="98">
        <v>1.611195158850227E-3</v>
      </c>
      <c r="D133" s="115"/>
      <c r="E133" s="115"/>
      <c r="F133" s="100" t="s">
        <v>1307</v>
      </c>
      <c r="G133" s="143" t="s">
        <v>239</v>
      </c>
      <c r="H133" s="197">
        <v>2.4962178517397884E-4</v>
      </c>
      <c r="I133" s="197"/>
      <c r="J133" s="197"/>
      <c r="K133" s="197" t="s">
        <v>1307</v>
      </c>
      <c r="L133" s="197" t="s">
        <v>239</v>
      </c>
      <c r="M133" s="197">
        <v>1.3615733736762482E-3</v>
      </c>
      <c r="N133" s="197">
        <v>13</v>
      </c>
      <c r="O133" s="195"/>
      <c r="P133" s="195">
        <v>0.38235294117647056</v>
      </c>
      <c r="Q133" s="197">
        <v>1</v>
      </c>
      <c r="R133" s="197">
        <v>10</v>
      </c>
      <c r="S133" s="197">
        <v>5</v>
      </c>
      <c r="T133" s="197">
        <v>29</v>
      </c>
      <c r="U133" s="197"/>
      <c r="V133" s="197">
        <v>3</v>
      </c>
      <c r="W133" s="197">
        <v>0</v>
      </c>
      <c r="X133" s="197">
        <v>2</v>
      </c>
      <c r="Y133" s="197">
        <v>0</v>
      </c>
      <c r="Z133" s="197">
        <v>0</v>
      </c>
      <c r="AA133" s="197"/>
      <c r="AB133" s="100">
        <v>5</v>
      </c>
      <c r="AC133" s="197"/>
      <c r="AD133" s="195">
        <v>0.14705882352941177</v>
      </c>
      <c r="AE133" s="197"/>
      <c r="AF133" s="197">
        <v>2</v>
      </c>
      <c r="AG133" s="106" t="e">
        <f t="shared" si="22"/>
        <v>#VALUE!</v>
      </c>
      <c r="AH133" s="106"/>
      <c r="AI133" s="212"/>
      <c r="AJ133" s="212"/>
      <c r="AK133" s="212"/>
      <c r="AL133" s="212"/>
      <c r="AM133" s="212"/>
      <c r="AN133" s="212"/>
      <c r="AO133" s="212"/>
      <c r="AP133" s="214"/>
      <c r="AQ133" s="214"/>
      <c r="AR133" s="214"/>
      <c r="AS133" s="214"/>
      <c r="AT133" s="214"/>
      <c r="AV133" s="214"/>
      <c r="AW133" s="162" t="s">
        <v>394</v>
      </c>
      <c r="AX133" s="162" t="s">
        <v>394</v>
      </c>
      <c r="AY133" s="162" t="s">
        <v>394</v>
      </c>
      <c r="BC133" s="106" t="s">
        <v>394</v>
      </c>
    </row>
    <row r="134" spans="1:55" x14ac:dyDescent="0.2">
      <c r="A134" s="114" t="s">
        <v>1308</v>
      </c>
      <c r="B134" s="76" t="s">
        <v>303</v>
      </c>
      <c r="C134" s="98">
        <v>2.4830699774266367E-4</v>
      </c>
      <c r="D134" s="115"/>
      <c r="E134" s="115"/>
      <c r="F134" s="100" t="s">
        <v>1308</v>
      </c>
      <c r="G134" s="143" t="s">
        <v>303</v>
      </c>
      <c r="H134" s="197">
        <v>1.2415349887133183E-4</v>
      </c>
      <c r="I134" s="197"/>
      <c r="J134" s="197"/>
      <c r="K134" s="197" t="s">
        <v>1308</v>
      </c>
      <c r="L134" s="197" t="s">
        <v>303</v>
      </c>
      <c r="M134" s="197">
        <v>1.2415349887133183E-4</v>
      </c>
      <c r="N134" s="197">
        <v>75</v>
      </c>
      <c r="O134" s="195"/>
      <c r="P134" s="195">
        <v>1.7045454545454546</v>
      </c>
      <c r="Q134" s="197">
        <v>16</v>
      </c>
      <c r="R134" s="197">
        <v>37</v>
      </c>
      <c r="S134" s="197">
        <v>19</v>
      </c>
      <c r="T134" s="197">
        <v>147</v>
      </c>
      <c r="U134" s="197"/>
      <c r="V134" s="197">
        <v>1</v>
      </c>
      <c r="W134" s="197">
        <v>8</v>
      </c>
      <c r="X134" s="197">
        <v>0</v>
      </c>
      <c r="Y134" s="197">
        <v>0</v>
      </c>
      <c r="Z134" s="197">
        <v>0</v>
      </c>
      <c r="AA134" s="197"/>
      <c r="AB134" s="100">
        <v>9</v>
      </c>
      <c r="AC134" s="197"/>
      <c r="AD134" s="195">
        <v>0.20454545454545456</v>
      </c>
      <c r="AE134" s="197"/>
      <c r="AF134" s="197">
        <v>7</v>
      </c>
      <c r="AG134" s="106" t="e">
        <f t="shared" si="22"/>
        <v>#VALUE!</v>
      </c>
      <c r="AH134" s="106"/>
      <c r="AI134" s="212"/>
      <c r="AJ134" s="212" t="s">
        <v>1298</v>
      </c>
      <c r="AK134" s="212" t="s">
        <v>1299</v>
      </c>
      <c r="AL134" s="212"/>
      <c r="AM134" s="212" t="s">
        <v>329</v>
      </c>
      <c r="AN134" s="212" t="s">
        <v>329</v>
      </c>
      <c r="AO134" s="212"/>
      <c r="AP134" s="213">
        <v>1680</v>
      </c>
      <c r="AQ134" s="213">
        <v>370</v>
      </c>
      <c r="AR134" s="213">
        <v>0</v>
      </c>
      <c r="AS134" s="213">
        <v>2060</v>
      </c>
      <c r="AT134" s="214" t="e">
        <f t="shared" ref="AT134:AT141" si="31">AS134/VLOOKUP(AN134,$D$18:$G$436,4,FALSE)</f>
        <v>#N/A</v>
      </c>
      <c r="AV134" s="213">
        <v>1790</v>
      </c>
      <c r="AW134" s="214" t="s">
        <v>1689</v>
      </c>
      <c r="AX134" s="214" t="s">
        <v>1123</v>
      </c>
      <c r="AY134" s="214" t="s">
        <v>1690</v>
      </c>
      <c r="BA134" s="429" t="e">
        <f t="shared" ref="BA134:BA141" si="32">AY134/VLOOKUP(AN134,$D$18:$G$436,4,FALSE)</f>
        <v>#N/A</v>
      </c>
      <c r="BC134" s="106" t="s">
        <v>394</v>
      </c>
    </row>
    <row r="135" spans="1:55" x14ac:dyDescent="0.2">
      <c r="A135" s="114" t="s">
        <v>1310</v>
      </c>
      <c r="B135" s="76" t="s">
        <v>611</v>
      </c>
      <c r="C135" s="98">
        <v>1.3562545720555961E-3</v>
      </c>
      <c r="D135" s="115"/>
      <c r="E135" s="115"/>
      <c r="F135" s="100" t="s">
        <v>1310</v>
      </c>
      <c r="G135" s="143" t="s">
        <v>611</v>
      </c>
      <c r="H135" s="197">
        <v>5.3547915142648133E-4</v>
      </c>
      <c r="I135" s="197"/>
      <c r="J135" s="197"/>
      <c r="K135" s="197" t="s">
        <v>1310</v>
      </c>
      <c r="L135" s="197" t="s">
        <v>611</v>
      </c>
      <c r="M135" s="197">
        <v>8.1931236283833207E-4</v>
      </c>
      <c r="N135" s="197">
        <v>62</v>
      </c>
      <c r="O135" s="195"/>
      <c r="P135" s="195">
        <v>3.1</v>
      </c>
      <c r="Q135" s="197">
        <v>3</v>
      </c>
      <c r="R135" s="197">
        <v>9</v>
      </c>
      <c r="S135" s="197">
        <v>5</v>
      </c>
      <c r="T135" s="197">
        <v>79</v>
      </c>
      <c r="U135" s="197"/>
      <c r="V135" s="197">
        <v>1</v>
      </c>
      <c r="W135" s="197">
        <v>13</v>
      </c>
      <c r="X135" s="197">
        <v>16</v>
      </c>
      <c r="Y135" s="197">
        <v>2</v>
      </c>
      <c r="Z135" s="197">
        <v>0</v>
      </c>
      <c r="AA135" s="197"/>
      <c r="AB135" s="100">
        <v>32</v>
      </c>
      <c r="AC135" s="197"/>
      <c r="AD135" s="195">
        <v>1.6</v>
      </c>
      <c r="AE135" s="197"/>
      <c r="AF135" s="197">
        <v>9</v>
      </c>
      <c r="AG135" s="106" t="e">
        <f t="shared" si="22"/>
        <v>#VALUE!</v>
      </c>
      <c r="AH135" s="106"/>
      <c r="AI135" s="212" t="s">
        <v>597</v>
      </c>
      <c r="AJ135" s="212" t="s">
        <v>598</v>
      </c>
      <c r="AK135" s="212" t="s">
        <v>1300</v>
      </c>
      <c r="AL135" s="212"/>
      <c r="AM135" s="212"/>
      <c r="AN135" s="212" t="s">
        <v>30</v>
      </c>
      <c r="AO135" s="212"/>
      <c r="AP135" s="213">
        <v>210</v>
      </c>
      <c r="AQ135" s="213">
        <v>40</v>
      </c>
      <c r="AR135" s="213">
        <v>0</v>
      </c>
      <c r="AS135" s="213">
        <v>250</v>
      </c>
      <c r="AT135" s="214" t="e">
        <f t="shared" si="31"/>
        <v>#N/A</v>
      </c>
      <c r="AV135" s="213">
        <v>130</v>
      </c>
      <c r="AW135" s="214" t="s">
        <v>1153</v>
      </c>
      <c r="AX135" s="214" t="s">
        <v>1123</v>
      </c>
      <c r="AY135" s="214" t="s">
        <v>1122</v>
      </c>
      <c r="BA135" s="429" t="e">
        <f t="shared" si="32"/>
        <v>#N/A</v>
      </c>
      <c r="BC135" s="106" t="s">
        <v>394</v>
      </c>
    </row>
    <row r="136" spans="1:55" x14ac:dyDescent="0.2">
      <c r="A136" s="114" t="s">
        <v>1311</v>
      </c>
      <c r="B136" s="76" t="s">
        <v>67</v>
      </c>
      <c r="C136" s="98">
        <v>2.3559322033898304E-3</v>
      </c>
      <c r="D136" s="115"/>
      <c r="E136" s="115"/>
      <c r="F136" s="100" t="s">
        <v>1311</v>
      </c>
      <c r="G136" s="143" t="s">
        <v>67</v>
      </c>
      <c r="H136" s="197">
        <v>7.9661016949152542E-4</v>
      </c>
      <c r="I136" s="197"/>
      <c r="J136" s="197"/>
      <c r="K136" s="197" t="s">
        <v>1311</v>
      </c>
      <c r="L136" s="197" t="s">
        <v>67</v>
      </c>
      <c r="M136" s="197">
        <v>1.5593220338983051E-3</v>
      </c>
      <c r="N136" s="197">
        <v>44</v>
      </c>
      <c r="O136" s="195"/>
      <c r="P136" s="195">
        <v>1.1578947368421053</v>
      </c>
      <c r="Q136" s="197">
        <v>3</v>
      </c>
      <c r="R136" s="197">
        <v>15</v>
      </c>
      <c r="S136" s="197">
        <v>41</v>
      </c>
      <c r="T136" s="197">
        <v>103</v>
      </c>
      <c r="U136" s="197"/>
      <c r="V136" s="197">
        <v>1</v>
      </c>
      <c r="W136" s="197">
        <v>0</v>
      </c>
      <c r="X136" s="197">
        <v>0</v>
      </c>
      <c r="Y136" s="197">
        <v>0</v>
      </c>
      <c r="Z136" s="197">
        <v>0</v>
      </c>
      <c r="AA136" s="197"/>
      <c r="AB136" s="100">
        <v>1</v>
      </c>
      <c r="AC136" s="197"/>
      <c r="AD136" s="195">
        <v>2.6315789473684209E-2</v>
      </c>
      <c r="AE136" s="197"/>
      <c r="AF136" s="197">
        <v>0</v>
      </c>
      <c r="AG136" s="106" t="e">
        <f t="shared" si="22"/>
        <v>#VALUE!</v>
      </c>
      <c r="AH136" s="106"/>
      <c r="AI136" s="212" t="s">
        <v>599</v>
      </c>
      <c r="AJ136" s="212" t="s">
        <v>600</v>
      </c>
      <c r="AK136" s="212" t="s">
        <v>1301</v>
      </c>
      <c r="AL136" s="212"/>
      <c r="AM136" s="212"/>
      <c r="AN136" s="212" t="s">
        <v>90</v>
      </c>
      <c r="AO136" s="212"/>
      <c r="AP136" s="213">
        <v>350</v>
      </c>
      <c r="AQ136" s="213">
        <v>50</v>
      </c>
      <c r="AR136" s="213">
        <v>0</v>
      </c>
      <c r="AS136" s="213">
        <v>400</v>
      </c>
      <c r="AT136" s="214" t="e">
        <f t="shared" si="31"/>
        <v>#N/A</v>
      </c>
      <c r="AV136" s="213">
        <v>440</v>
      </c>
      <c r="AW136" s="214" t="s">
        <v>1157</v>
      </c>
      <c r="AX136" s="214" t="s">
        <v>1123</v>
      </c>
      <c r="AY136" s="214" t="s">
        <v>1302</v>
      </c>
      <c r="BA136" s="429" t="e">
        <f t="shared" si="32"/>
        <v>#N/A</v>
      </c>
      <c r="BC136" s="106" t="s">
        <v>394</v>
      </c>
    </row>
    <row r="137" spans="1:55" x14ac:dyDescent="0.2">
      <c r="A137" s="114" t="s">
        <v>1313</v>
      </c>
      <c r="B137" s="76" t="s">
        <v>77</v>
      </c>
      <c r="C137" s="98">
        <v>7.593307593307593E-4</v>
      </c>
      <c r="D137" s="115"/>
      <c r="E137" s="115"/>
      <c r="F137" s="100" t="s">
        <v>1313</v>
      </c>
      <c r="G137" s="206" t="s">
        <v>77</v>
      </c>
      <c r="H137" s="207">
        <v>2.7027027027027027E-4</v>
      </c>
      <c r="I137" s="207"/>
      <c r="J137" s="207"/>
      <c r="K137" s="197" t="s">
        <v>1313</v>
      </c>
      <c r="L137" s="207" t="s">
        <v>77</v>
      </c>
      <c r="M137" s="207">
        <v>4.8906048906048908E-4</v>
      </c>
      <c r="N137" s="197">
        <v>12</v>
      </c>
      <c r="O137" s="208"/>
      <c r="P137" s="208">
        <v>0.52173913043478259</v>
      </c>
      <c r="Q137" s="207" t="s">
        <v>1821</v>
      </c>
      <c r="R137" s="207" t="s">
        <v>1821</v>
      </c>
      <c r="S137" s="207" t="s">
        <v>1821</v>
      </c>
      <c r="T137" s="207" t="s">
        <v>1821</v>
      </c>
      <c r="U137" s="197"/>
      <c r="V137" s="197">
        <v>2</v>
      </c>
      <c r="W137" s="197">
        <v>8</v>
      </c>
      <c r="X137" s="197">
        <v>1</v>
      </c>
      <c r="Y137" s="197">
        <v>0</v>
      </c>
      <c r="Z137" s="197">
        <v>0</v>
      </c>
      <c r="AA137" s="197"/>
      <c r="AB137" s="100">
        <v>11</v>
      </c>
      <c r="AC137" s="197"/>
      <c r="AD137" s="195">
        <v>0.47826086956521741</v>
      </c>
      <c r="AE137" s="197"/>
      <c r="AF137" s="197">
        <v>0</v>
      </c>
      <c r="AG137" s="106" t="e">
        <f t="shared" si="22"/>
        <v>#VALUE!</v>
      </c>
      <c r="AH137" s="106"/>
      <c r="AI137" s="212" t="s">
        <v>601</v>
      </c>
      <c r="AJ137" s="212" t="s">
        <v>602</v>
      </c>
      <c r="AK137" s="212" t="s">
        <v>1303</v>
      </c>
      <c r="AL137" s="212"/>
      <c r="AM137" s="212"/>
      <c r="AN137" s="212" t="s">
        <v>154</v>
      </c>
      <c r="AO137" s="212"/>
      <c r="AP137" s="213">
        <v>200</v>
      </c>
      <c r="AQ137" s="213">
        <v>20</v>
      </c>
      <c r="AR137" s="213">
        <v>0</v>
      </c>
      <c r="AS137" s="213">
        <v>220</v>
      </c>
      <c r="AT137" s="214" t="e">
        <f t="shared" si="31"/>
        <v>#N/A</v>
      </c>
      <c r="AV137" s="213">
        <v>170</v>
      </c>
      <c r="AW137" s="214" t="s">
        <v>1142</v>
      </c>
      <c r="AX137" s="214" t="s">
        <v>1123</v>
      </c>
      <c r="AY137" s="214" t="s">
        <v>1129</v>
      </c>
      <c r="BA137" s="429" t="e">
        <f t="shared" si="32"/>
        <v>#N/A</v>
      </c>
      <c r="BC137" s="106" t="s">
        <v>394</v>
      </c>
    </row>
    <row r="138" spans="1:55" x14ac:dyDescent="0.2">
      <c r="A138" s="76" t="s">
        <v>1314</v>
      </c>
      <c r="B138" s="76" t="s">
        <v>91</v>
      </c>
      <c r="C138" s="98">
        <v>4.4237485448195578E-4</v>
      </c>
      <c r="D138" s="98"/>
      <c r="E138" s="99"/>
      <c r="F138" s="100" t="s">
        <v>1314</v>
      </c>
      <c r="G138" s="143" t="s">
        <v>91</v>
      </c>
      <c r="H138" s="197">
        <v>2.4447031431897557E-4</v>
      </c>
      <c r="I138" s="197"/>
      <c r="J138" s="197"/>
      <c r="K138" s="197" t="s">
        <v>1314</v>
      </c>
      <c r="L138" s="197" t="s">
        <v>91</v>
      </c>
      <c r="M138" s="197">
        <v>1.8626309662398137E-4</v>
      </c>
      <c r="N138" s="197" t="s">
        <v>394</v>
      </c>
      <c r="O138" s="195"/>
      <c r="P138" s="195" t="s">
        <v>394</v>
      </c>
      <c r="Q138" s="197" t="s">
        <v>394</v>
      </c>
      <c r="R138" s="197" t="s">
        <v>394</v>
      </c>
      <c r="S138" s="197" t="s">
        <v>394</v>
      </c>
      <c r="T138" s="197" t="s">
        <v>394</v>
      </c>
      <c r="U138" s="197"/>
      <c r="V138" s="197" t="s">
        <v>394</v>
      </c>
      <c r="W138" s="197" t="s">
        <v>394</v>
      </c>
      <c r="X138" s="197" t="s">
        <v>394</v>
      </c>
      <c r="Y138" s="197" t="s">
        <v>394</v>
      </c>
      <c r="Z138" s="197" t="s">
        <v>394</v>
      </c>
      <c r="AA138" s="197"/>
      <c r="AB138" s="100" t="s">
        <v>394</v>
      </c>
      <c r="AC138" s="197"/>
      <c r="AD138" s="195" t="s">
        <v>394</v>
      </c>
      <c r="AE138" s="197"/>
      <c r="AF138" s="197" t="s">
        <v>394</v>
      </c>
      <c r="AG138" s="106" t="e">
        <f t="shared" si="22"/>
        <v>#VALUE!</v>
      </c>
      <c r="AH138" s="106"/>
      <c r="AI138" s="212" t="s">
        <v>603</v>
      </c>
      <c r="AJ138" s="212" t="s">
        <v>604</v>
      </c>
      <c r="AK138" s="212" t="s">
        <v>1304</v>
      </c>
      <c r="AL138" s="212"/>
      <c r="AM138" s="212"/>
      <c r="AN138" s="212" t="s">
        <v>182</v>
      </c>
      <c r="AO138" s="212"/>
      <c r="AP138" s="213">
        <v>240</v>
      </c>
      <c r="AQ138" s="213">
        <v>0</v>
      </c>
      <c r="AR138" s="213">
        <v>0</v>
      </c>
      <c r="AS138" s="213">
        <v>250</v>
      </c>
      <c r="AT138" s="214" t="e">
        <f t="shared" si="31"/>
        <v>#N/A</v>
      </c>
      <c r="AV138" s="213">
        <v>350</v>
      </c>
      <c r="AW138" s="214" t="s">
        <v>1135</v>
      </c>
      <c r="AX138" s="214" t="s">
        <v>1123</v>
      </c>
      <c r="AY138" s="214" t="s">
        <v>1185</v>
      </c>
      <c r="BA138" s="429" t="e">
        <f t="shared" si="32"/>
        <v>#N/A</v>
      </c>
      <c r="BC138" s="106" t="s">
        <v>394</v>
      </c>
    </row>
    <row r="139" spans="1:55" x14ac:dyDescent="0.2">
      <c r="A139" s="96" t="s">
        <v>1315</v>
      </c>
      <c r="B139" s="96" t="s">
        <v>143</v>
      </c>
      <c r="C139" s="98">
        <v>1.1074918566775244E-3</v>
      </c>
      <c r="D139" s="97"/>
      <c r="E139" s="99"/>
      <c r="F139" s="100" t="s">
        <v>1315</v>
      </c>
      <c r="G139" s="143" t="s">
        <v>143</v>
      </c>
      <c r="H139" s="197">
        <v>2.714440825190011E-4</v>
      </c>
      <c r="I139" s="197"/>
      <c r="J139" s="197"/>
      <c r="K139" s="197" t="s">
        <v>1315</v>
      </c>
      <c r="L139" s="197" t="s">
        <v>143</v>
      </c>
      <c r="M139" s="197">
        <v>8.3604777415852334E-4</v>
      </c>
      <c r="N139" s="197"/>
      <c r="O139" s="195"/>
      <c r="P139" s="195" t="s">
        <v>394</v>
      </c>
      <c r="Q139" s="197"/>
      <c r="R139" s="197"/>
      <c r="S139" s="197"/>
      <c r="T139" s="197"/>
      <c r="U139" s="197"/>
      <c r="V139" s="197"/>
      <c r="W139" s="197"/>
      <c r="X139" s="197"/>
      <c r="Y139" s="197"/>
      <c r="Z139" s="197"/>
      <c r="AA139" s="197"/>
      <c r="AB139" s="100"/>
      <c r="AC139" s="197"/>
      <c r="AD139" s="195" t="s">
        <v>394</v>
      </c>
      <c r="AE139" s="197"/>
      <c r="AF139" s="197"/>
      <c r="AG139" s="106" t="e">
        <f t="shared" si="22"/>
        <v>#VALUE!</v>
      </c>
      <c r="AH139" s="106"/>
      <c r="AI139" s="212" t="s">
        <v>605</v>
      </c>
      <c r="AJ139" s="212" t="s">
        <v>606</v>
      </c>
      <c r="AK139" s="212" t="s">
        <v>1306</v>
      </c>
      <c r="AL139" s="212"/>
      <c r="AM139" s="212"/>
      <c r="AN139" s="212" t="s">
        <v>238</v>
      </c>
      <c r="AO139" s="212"/>
      <c r="AP139" s="213">
        <v>50</v>
      </c>
      <c r="AQ139" s="213">
        <v>110</v>
      </c>
      <c r="AR139" s="213">
        <v>0</v>
      </c>
      <c r="AS139" s="213">
        <v>160</v>
      </c>
      <c r="AT139" s="214" t="e">
        <f t="shared" si="31"/>
        <v>#N/A</v>
      </c>
      <c r="AV139" s="213">
        <v>100</v>
      </c>
      <c r="AW139" s="214" t="s">
        <v>1153</v>
      </c>
      <c r="AX139" s="214" t="s">
        <v>1123</v>
      </c>
      <c r="AY139" s="214" t="s">
        <v>1239</v>
      </c>
      <c r="BA139" s="429" t="e">
        <f t="shared" si="32"/>
        <v>#N/A</v>
      </c>
      <c r="BC139" s="106" t="s">
        <v>394</v>
      </c>
    </row>
    <row r="140" spans="1:55" x14ac:dyDescent="0.2">
      <c r="A140" s="114" t="s">
        <v>1316</v>
      </c>
      <c r="B140" s="76" t="s">
        <v>189</v>
      </c>
      <c r="C140" s="98">
        <v>2.4290524290524291E-3</v>
      </c>
      <c r="D140" s="115"/>
      <c r="E140" s="115"/>
      <c r="F140" s="100" t="s">
        <v>1316</v>
      </c>
      <c r="G140" s="143" t="s">
        <v>189</v>
      </c>
      <c r="H140" s="197">
        <v>1.0101010101010101E-3</v>
      </c>
      <c r="I140" s="197"/>
      <c r="J140" s="197"/>
      <c r="K140" s="197" t="s">
        <v>1316</v>
      </c>
      <c r="L140" s="197" t="s">
        <v>189</v>
      </c>
      <c r="M140" s="197">
        <v>1.418951418951419E-3</v>
      </c>
      <c r="N140" s="197">
        <v>23</v>
      </c>
      <c r="O140" s="195"/>
      <c r="P140" s="195">
        <v>0.88461538461538458</v>
      </c>
      <c r="Q140" s="197">
        <v>8</v>
      </c>
      <c r="R140" s="197">
        <v>12</v>
      </c>
      <c r="S140" s="197">
        <v>36</v>
      </c>
      <c r="T140" s="197">
        <v>79</v>
      </c>
      <c r="U140" s="197"/>
      <c r="V140" s="197">
        <v>1</v>
      </c>
      <c r="W140" s="197">
        <v>4</v>
      </c>
      <c r="X140" s="197">
        <v>12</v>
      </c>
      <c r="Y140" s="197">
        <v>0</v>
      </c>
      <c r="Z140" s="197">
        <v>0</v>
      </c>
      <c r="AA140" s="197"/>
      <c r="AB140" s="100">
        <v>17</v>
      </c>
      <c r="AC140" s="197"/>
      <c r="AD140" s="195">
        <v>0.65384615384615385</v>
      </c>
      <c r="AE140" s="197"/>
      <c r="AF140" s="197">
        <v>0</v>
      </c>
      <c r="AG140" s="106" t="e">
        <f t="shared" si="22"/>
        <v>#VALUE!</v>
      </c>
      <c r="AH140" s="106"/>
      <c r="AI140" s="212" t="s">
        <v>607</v>
      </c>
      <c r="AJ140" s="212" t="s">
        <v>608</v>
      </c>
      <c r="AK140" s="212" t="s">
        <v>1307</v>
      </c>
      <c r="AL140" s="212"/>
      <c r="AM140" s="212"/>
      <c r="AN140" s="212" t="s">
        <v>239</v>
      </c>
      <c r="AO140" s="212"/>
      <c r="AP140" s="213">
        <v>400</v>
      </c>
      <c r="AQ140" s="213">
        <v>70</v>
      </c>
      <c r="AR140" s="213">
        <v>0</v>
      </c>
      <c r="AS140" s="213">
        <v>470</v>
      </c>
      <c r="AT140" s="214" t="e">
        <f t="shared" si="31"/>
        <v>#N/A</v>
      </c>
      <c r="AV140" s="213">
        <v>410</v>
      </c>
      <c r="AW140" s="214" t="s">
        <v>1138</v>
      </c>
      <c r="AX140" s="214" t="s">
        <v>1123</v>
      </c>
      <c r="AY140" s="214" t="s">
        <v>1302</v>
      </c>
      <c r="BA140" s="429" t="e">
        <f t="shared" si="32"/>
        <v>#N/A</v>
      </c>
      <c r="BC140" s="106" t="s">
        <v>394</v>
      </c>
    </row>
    <row r="141" spans="1:55" x14ac:dyDescent="0.2">
      <c r="A141" s="114" t="s">
        <v>1318</v>
      </c>
      <c r="B141" s="76" t="s">
        <v>242</v>
      </c>
      <c r="C141" s="98">
        <v>2.9171528588098014E-4</v>
      </c>
      <c r="D141" s="115"/>
      <c r="E141" s="115"/>
      <c r="F141" s="100" t="s">
        <v>1318</v>
      </c>
      <c r="G141" s="143" t="s">
        <v>242</v>
      </c>
      <c r="H141" s="197">
        <v>1.8669778296382731E-4</v>
      </c>
      <c r="I141" s="197"/>
      <c r="J141" s="197"/>
      <c r="K141" s="197" t="s">
        <v>1318</v>
      </c>
      <c r="L141" s="197" t="s">
        <v>242</v>
      </c>
      <c r="M141" s="197">
        <v>1.0501750291715286E-4</v>
      </c>
      <c r="N141" s="197">
        <v>73</v>
      </c>
      <c r="O141" s="195"/>
      <c r="P141" s="195">
        <v>1.1774193548387097</v>
      </c>
      <c r="Q141" s="197">
        <v>19</v>
      </c>
      <c r="R141" s="197">
        <v>3</v>
      </c>
      <c r="S141" s="197">
        <v>56</v>
      </c>
      <c r="T141" s="197">
        <v>151</v>
      </c>
      <c r="U141" s="197"/>
      <c r="V141" s="197">
        <v>7</v>
      </c>
      <c r="W141" s="197">
        <v>1</v>
      </c>
      <c r="X141" s="197">
        <v>11</v>
      </c>
      <c r="Y141" s="197">
        <v>14</v>
      </c>
      <c r="Z141" s="197">
        <v>0</v>
      </c>
      <c r="AA141" s="197"/>
      <c r="AB141" s="100">
        <v>33</v>
      </c>
      <c r="AC141" s="197"/>
      <c r="AD141" s="195">
        <v>0.532258064516129</v>
      </c>
      <c r="AE141" s="197"/>
      <c r="AF141" s="197">
        <v>4</v>
      </c>
      <c r="AG141" s="106" t="e">
        <f t="shared" si="22"/>
        <v>#VALUE!</v>
      </c>
      <c r="AH141" s="106"/>
      <c r="AI141" s="212" t="s">
        <v>609</v>
      </c>
      <c r="AJ141" s="212" t="s">
        <v>610</v>
      </c>
      <c r="AK141" s="212" t="s">
        <v>1308</v>
      </c>
      <c r="AL141" s="212"/>
      <c r="AM141" s="212"/>
      <c r="AN141" s="212" t="s">
        <v>303</v>
      </c>
      <c r="AO141" s="212"/>
      <c r="AP141" s="213">
        <v>230</v>
      </c>
      <c r="AQ141" s="213">
        <v>90</v>
      </c>
      <c r="AR141" s="213">
        <v>0</v>
      </c>
      <c r="AS141" s="213">
        <v>310</v>
      </c>
      <c r="AT141" s="214" t="e">
        <f t="shared" si="31"/>
        <v>#N/A</v>
      </c>
      <c r="AV141" s="213">
        <v>190</v>
      </c>
      <c r="AW141" s="214" t="s">
        <v>1147</v>
      </c>
      <c r="AX141" s="214" t="s">
        <v>1123</v>
      </c>
      <c r="AY141" s="214" t="s">
        <v>1168</v>
      </c>
      <c r="BA141" s="429" t="e">
        <f t="shared" si="32"/>
        <v>#N/A</v>
      </c>
      <c r="BC141" s="106" t="s">
        <v>394</v>
      </c>
    </row>
    <row r="142" spans="1:55" x14ac:dyDescent="0.2">
      <c r="A142" s="114" t="s">
        <v>1319</v>
      </c>
      <c r="B142" s="76" t="s">
        <v>297</v>
      </c>
      <c r="C142" s="98">
        <v>7.8561917443408793E-4</v>
      </c>
      <c r="D142" s="115"/>
      <c r="E142" s="115"/>
      <c r="F142" s="100" t="s">
        <v>1319</v>
      </c>
      <c r="G142" s="143" t="s">
        <v>297</v>
      </c>
      <c r="H142" s="197">
        <v>3.4620505992010651E-4</v>
      </c>
      <c r="I142" s="197"/>
      <c r="J142" s="197"/>
      <c r="K142" s="197" t="s">
        <v>1319</v>
      </c>
      <c r="L142" s="197" t="s">
        <v>297</v>
      </c>
      <c r="M142" s="197">
        <v>4.3941411451398136E-4</v>
      </c>
      <c r="N142" s="197">
        <v>72</v>
      </c>
      <c r="O142" s="195"/>
      <c r="P142" s="195">
        <v>1.8947368421052631</v>
      </c>
      <c r="Q142" s="197">
        <v>8</v>
      </c>
      <c r="R142" s="197">
        <v>3</v>
      </c>
      <c r="S142" s="197">
        <v>12</v>
      </c>
      <c r="T142" s="197">
        <v>95</v>
      </c>
      <c r="U142" s="197"/>
      <c r="V142" s="197">
        <v>0</v>
      </c>
      <c r="W142" s="197">
        <v>21</v>
      </c>
      <c r="X142" s="197">
        <v>0</v>
      </c>
      <c r="Y142" s="197">
        <v>4</v>
      </c>
      <c r="Z142" s="197">
        <v>0</v>
      </c>
      <c r="AA142" s="197"/>
      <c r="AB142" s="100">
        <v>25</v>
      </c>
      <c r="AC142" s="197"/>
      <c r="AD142" s="195">
        <v>0.65789473684210531</v>
      </c>
      <c r="AE142" s="197"/>
      <c r="AF142" s="197">
        <v>1</v>
      </c>
      <c r="AG142" s="106" t="e">
        <f t="shared" si="22"/>
        <v>#VALUE!</v>
      </c>
      <c r="AH142" s="106"/>
      <c r="AI142" s="212"/>
      <c r="AJ142" s="212"/>
      <c r="AK142" s="212"/>
      <c r="AL142" s="212"/>
      <c r="AM142" s="212"/>
      <c r="AN142" s="212"/>
      <c r="AO142" s="212"/>
      <c r="AP142" s="214"/>
      <c r="AQ142" s="214"/>
      <c r="AR142" s="214"/>
      <c r="AS142" s="214"/>
      <c r="AT142" s="214"/>
      <c r="AV142" s="214"/>
      <c r="AW142" s="162" t="s">
        <v>394</v>
      </c>
      <c r="AX142" s="162" t="s">
        <v>394</v>
      </c>
      <c r="AY142" s="162" t="s">
        <v>394</v>
      </c>
      <c r="BC142" s="106" t="s">
        <v>394</v>
      </c>
    </row>
    <row r="143" spans="1:55" x14ac:dyDescent="0.2">
      <c r="A143" s="114" t="s">
        <v>1321</v>
      </c>
      <c r="B143" s="76" t="s">
        <v>1322</v>
      </c>
      <c r="C143" s="98">
        <v>3.9225740289706447E-4</v>
      </c>
      <c r="D143" s="115"/>
      <c r="E143" s="115"/>
      <c r="F143" s="100" t="s">
        <v>1321</v>
      </c>
      <c r="G143" s="143" t="s">
        <v>1322</v>
      </c>
      <c r="H143" s="197">
        <v>2.3586719651326753E-4</v>
      </c>
      <c r="I143" s="197"/>
      <c r="J143" s="197"/>
      <c r="K143" s="197" t="s">
        <v>1321</v>
      </c>
      <c r="L143" s="197" t="s">
        <v>1322</v>
      </c>
      <c r="M143" s="197">
        <v>1.5510831944622484E-4</v>
      </c>
      <c r="N143" s="197">
        <v>29</v>
      </c>
      <c r="O143" s="195"/>
      <c r="P143" s="195">
        <v>0.65909090909090906</v>
      </c>
      <c r="Q143" s="197">
        <v>2</v>
      </c>
      <c r="R143" s="197">
        <v>1</v>
      </c>
      <c r="S143" s="197">
        <v>2</v>
      </c>
      <c r="T143" s="197">
        <v>34</v>
      </c>
      <c r="U143" s="197"/>
      <c r="V143" s="197">
        <v>0</v>
      </c>
      <c r="W143" s="197">
        <v>0</v>
      </c>
      <c r="X143" s="197">
        <v>13</v>
      </c>
      <c r="Y143" s="197">
        <v>0</v>
      </c>
      <c r="Z143" s="197">
        <v>0</v>
      </c>
      <c r="AA143" s="197"/>
      <c r="AB143" s="100">
        <v>13</v>
      </c>
      <c r="AC143" s="197"/>
      <c r="AD143" s="195">
        <v>0.29545454545454547</v>
      </c>
      <c r="AE143" s="197"/>
      <c r="AF143" s="197">
        <v>0</v>
      </c>
      <c r="AG143" s="106" t="e">
        <f t="shared" si="22"/>
        <v>#VALUE!</v>
      </c>
      <c r="AH143" s="106"/>
      <c r="AI143" s="212"/>
      <c r="AJ143" s="212" t="s">
        <v>1309</v>
      </c>
      <c r="AK143" s="212" t="s">
        <v>1310</v>
      </c>
      <c r="AL143" s="212"/>
      <c r="AM143" s="212" t="s">
        <v>611</v>
      </c>
      <c r="AN143" s="212" t="s">
        <v>611</v>
      </c>
      <c r="AO143" s="212"/>
      <c r="AP143" s="214">
        <v>1440</v>
      </c>
      <c r="AQ143" s="214">
        <v>260</v>
      </c>
      <c r="AR143" s="214">
        <v>80</v>
      </c>
      <c r="AS143" s="214">
        <v>1780</v>
      </c>
      <c r="AT143" s="214" t="e">
        <f t="shared" ref="AT143:AT150" si="33">AS143/VLOOKUP(AN143,$D$18:$G$436,4,FALSE)</f>
        <v>#N/A</v>
      </c>
      <c r="AV143" s="214">
        <v>1400</v>
      </c>
      <c r="AW143" s="214" t="s">
        <v>1114</v>
      </c>
      <c r="AX143" s="214" t="s">
        <v>1153</v>
      </c>
      <c r="AY143" s="214" t="s">
        <v>1691</v>
      </c>
      <c r="BA143" s="429" t="e">
        <f t="shared" ref="BA143:BA150" si="34">AY143/VLOOKUP(AN143,$D$18:$G$436,4,FALSE)</f>
        <v>#N/A</v>
      </c>
      <c r="BC143" s="106" t="s">
        <v>394</v>
      </c>
    </row>
    <row r="144" spans="1:55" x14ac:dyDescent="0.2">
      <c r="A144" s="114" t="s">
        <v>1323</v>
      </c>
      <c r="B144" s="76" t="s">
        <v>7</v>
      </c>
      <c r="C144" s="98">
        <v>9.3299406276505509E-5</v>
      </c>
      <c r="D144" s="115"/>
      <c r="E144" s="115"/>
      <c r="F144" s="100" t="s">
        <v>1323</v>
      </c>
      <c r="G144" s="143" t="s">
        <v>7</v>
      </c>
      <c r="H144" s="197">
        <v>9.3299406276505509E-5</v>
      </c>
      <c r="I144" s="197"/>
      <c r="J144" s="197"/>
      <c r="K144" s="197" t="s">
        <v>1323</v>
      </c>
      <c r="L144" s="197" t="s">
        <v>7</v>
      </c>
      <c r="M144" s="197">
        <v>0</v>
      </c>
      <c r="N144" s="197">
        <v>29</v>
      </c>
      <c r="O144" s="195"/>
      <c r="P144" s="195">
        <v>0.80555555555555558</v>
      </c>
      <c r="Q144" s="197">
        <v>11</v>
      </c>
      <c r="R144" s="197">
        <v>1</v>
      </c>
      <c r="S144" s="197">
        <v>18</v>
      </c>
      <c r="T144" s="197">
        <v>59</v>
      </c>
      <c r="U144" s="197"/>
      <c r="V144" s="197">
        <v>0</v>
      </c>
      <c r="W144" s="197">
        <v>0</v>
      </c>
      <c r="X144" s="197">
        <v>19</v>
      </c>
      <c r="Y144" s="197">
        <v>0</v>
      </c>
      <c r="Z144" s="197">
        <v>1</v>
      </c>
      <c r="AA144" s="197"/>
      <c r="AB144" s="100">
        <v>20</v>
      </c>
      <c r="AC144" s="197"/>
      <c r="AD144" s="195">
        <v>0.55555555555555558</v>
      </c>
      <c r="AE144" s="197"/>
      <c r="AF144" s="197">
        <v>0</v>
      </c>
      <c r="AG144" s="106" t="e">
        <f t="shared" si="22"/>
        <v>#VALUE!</v>
      </c>
      <c r="AH144" s="106"/>
      <c r="AI144" s="212" t="s">
        <v>612</v>
      </c>
      <c r="AJ144" s="212" t="s">
        <v>613</v>
      </c>
      <c r="AK144" s="212" t="s">
        <v>1311</v>
      </c>
      <c r="AL144" s="212"/>
      <c r="AM144" s="212"/>
      <c r="AN144" s="212" t="s">
        <v>67</v>
      </c>
      <c r="AO144" s="212"/>
      <c r="AP144" s="213">
        <v>510</v>
      </c>
      <c r="AQ144" s="213">
        <v>20</v>
      </c>
      <c r="AR144" s="213">
        <v>80</v>
      </c>
      <c r="AS144" s="213">
        <v>610</v>
      </c>
      <c r="AT144" s="214" t="e">
        <f t="shared" si="33"/>
        <v>#N/A</v>
      </c>
      <c r="AV144" s="213">
        <v>480</v>
      </c>
      <c r="AW144" s="214" t="s">
        <v>1135</v>
      </c>
      <c r="AX144" s="214" t="s">
        <v>1153</v>
      </c>
      <c r="AY144" s="214" t="s">
        <v>1362</v>
      </c>
      <c r="BA144" s="429" t="e">
        <f t="shared" si="34"/>
        <v>#N/A</v>
      </c>
      <c r="BC144" s="106" t="s">
        <v>394</v>
      </c>
    </row>
    <row r="145" spans="1:55" x14ac:dyDescent="0.2">
      <c r="A145" s="114" t="s">
        <v>1324</v>
      </c>
      <c r="B145" s="76" t="s">
        <v>20</v>
      </c>
      <c r="C145" s="98">
        <v>3.1083481349911189E-4</v>
      </c>
      <c r="D145" s="115"/>
      <c r="E145" s="115"/>
      <c r="F145" s="100" t="s">
        <v>1324</v>
      </c>
      <c r="G145" s="143" t="s">
        <v>20</v>
      </c>
      <c r="H145" s="197">
        <v>2.7531083481349911E-4</v>
      </c>
      <c r="I145" s="197"/>
      <c r="J145" s="197"/>
      <c r="K145" s="197" t="s">
        <v>1324</v>
      </c>
      <c r="L145" s="197" t="s">
        <v>20</v>
      </c>
      <c r="M145" s="197">
        <v>3.5523978685612788E-5</v>
      </c>
      <c r="N145" s="197">
        <v>172</v>
      </c>
      <c r="O145" s="195"/>
      <c r="P145" s="195">
        <v>3.1272727272727274</v>
      </c>
      <c r="Q145" s="197">
        <v>10</v>
      </c>
      <c r="R145" s="197">
        <v>5</v>
      </c>
      <c r="S145" s="197">
        <v>11</v>
      </c>
      <c r="T145" s="197">
        <v>198</v>
      </c>
      <c r="U145" s="197"/>
      <c r="V145" s="197">
        <v>3</v>
      </c>
      <c r="W145" s="197">
        <v>0</v>
      </c>
      <c r="X145" s="197">
        <v>10</v>
      </c>
      <c r="Y145" s="197">
        <v>0</v>
      </c>
      <c r="Z145" s="197">
        <v>0</v>
      </c>
      <c r="AA145" s="197"/>
      <c r="AB145" s="100">
        <v>13</v>
      </c>
      <c r="AC145" s="197"/>
      <c r="AD145" s="195">
        <v>0.23636363636363636</v>
      </c>
      <c r="AE145" s="197"/>
      <c r="AF145" s="197">
        <v>30</v>
      </c>
      <c r="AG145" s="106" t="e">
        <f t="shared" si="22"/>
        <v>#VALUE!</v>
      </c>
      <c r="AH145" s="106"/>
      <c r="AI145" s="212" t="s">
        <v>614</v>
      </c>
      <c r="AJ145" s="212" t="s">
        <v>615</v>
      </c>
      <c r="AK145" s="212" t="s">
        <v>1313</v>
      </c>
      <c r="AL145" s="212"/>
      <c r="AM145" s="212"/>
      <c r="AN145" s="212" t="s">
        <v>77</v>
      </c>
      <c r="AO145" s="212"/>
      <c r="AP145" s="213">
        <v>110</v>
      </c>
      <c r="AQ145" s="213">
        <v>20</v>
      </c>
      <c r="AR145" s="213">
        <v>0</v>
      </c>
      <c r="AS145" s="213">
        <v>130</v>
      </c>
      <c r="AT145" s="214" t="e">
        <f t="shared" si="33"/>
        <v>#N/A</v>
      </c>
      <c r="AV145" s="213">
        <v>110</v>
      </c>
      <c r="AW145" s="214" t="s">
        <v>1119</v>
      </c>
      <c r="AX145" s="214" t="s">
        <v>1123</v>
      </c>
      <c r="AY145" s="214" t="s">
        <v>1190</v>
      </c>
      <c r="BA145" s="429" t="e">
        <f t="shared" si="34"/>
        <v>#N/A</v>
      </c>
      <c r="BC145" s="106" t="s">
        <v>394</v>
      </c>
    </row>
    <row r="146" spans="1:55" x14ac:dyDescent="0.2">
      <c r="A146" s="114" t="s">
        <v>1325</v>
      </c>
      <c r="B146" s="76" t="s">
        <v>43</v>
      </c>
      <c r="C146" s="98">
        <v>9.3406593406593407E-4</v>
      </c>
      <c r="D146" s="115"/>
      <c r="E146" s="115"/>
      <c r="F146" s="100" t="s">
        <v>1325</v>
      </c>
      <c r="G146" s="143" t="s">
        <v>43</v>
      </c>
      <c r="H146" s="197">
        <v>3.2051282051282051E-4</v>
      </c>
      <c r="I146" s="197"/>
      <c r="J146" s="197"/>
      <c r="K146" s="197" t="s">
        <v>1325</v>
      </c>
      <c r="L146" s="197" t="s">
        <v>43</v>
      </c>
      <c r="M146" s="197">
        <v>6.1355311355311361E-4</v>
      </c>
      <c r="N146" s="197">
        <v>43</v>
      </c>
      <c r="O146" s="195"/>
      <c r="P146" s="195">
        <v>1.1621621621621621</v>
      </c>
      <c r="Q146" s="197">
        <v>1</v>
      </c>
      <c r="R146" s="197">
        <v>2</v>
      </c>
      <c r="S146" s="197">
        <v>14</v>
      </c>
      <c r="T146" s="197">
        <v>60</v>
      </c>
      <c r="U146" s="197"/>
      <c r="V146" s="197">
        <v>2</v>
      </c>
      <c r="W146" s="197">
        <v>0</v>
      </c>
      <c r="X146" s="197">
        <v>1</v>
      </c>
      <c r="Y146" s="197">
        <v>0</v>
      </c>
      <c r="Z146" s="197">
        <v>0</v>
      </c>
      <c r="AA146" s="197"/>
      <c r="AB146" s="100">
        <v>3</v>
      </c>
      <c r="AC146" s="197"/>
      <c r="AD146" s="195">
        <v>8.1081081081081086E-2</v>
      </c>
      <c r="AE146" s="197"/>
      <c r="AF146" s="197">
        <v>8</v>
      </c>
      <c r="AG146" s="106" t="e">
        <f t="shared" si="22"/>
        <v>#VALUE!</v>
      </c>
      <c r="AH146" s="106"/>
      <c r="AI146" s="212" t="s">
        <v>616</v>
      </c>
      <c r="AJ146" s="212" t="s">
        <v>617</v>
      </c>
      <c r="AK146" s="212" t="s">
        <v>1314</v>
      </c>
      <c r="AL146" s="212"/>
      <c r="AM146" s="212"/>
      <c r="AN146" s="212" t="s">
        <v>91</v>
      </c>
      <c r="AO146" s="212"/>
      <c r="AP146" s="213">
        <v>150</v>
      </c>
      <c r="AQ146" s="213">
        <v>10</v>
      </c>
      <c r="AR146" s="213">
        <v>0</v>
      </c>
      <c r="AS146" s="213">
        <v>160</v>
      </c>
      <c r="AT146" s="214" t="e">
        <f t="shared" si="33"/>
        <v>#N/A</v>
      </c>
      <c r="AV146" s="213">
        <v>150</v>
      </c>
      <c r="AW146" s="214" t="s">
        <v>1163</v>
      </c>
      <c r="AX146" s="214" t="s">
        <v>1123</v>
      </c>
      <c r="AY146" s="214" t="s">
        <v>1149</v>
      </c>
      <c r="BA146" s="429" t="e">
        <f t="shared" si="34"/>
        <v>#N/A</v>
      </c>
      <c r="BC146" s="106" t="s">
        <v>394</v>
      </c>
    </row>
    <row r="147" spans="1:55" x14ac:dyDescent="0.2">
      <c r="A147" s="76" t="s">
        <v>1326</v>
      </c>
      <c r="B147" s="76" t="s">
        <v>109</v>
      </c>
      <c r="C147" s="98">
        <v>2.0408163265306123E-4</v>
      </c>
      <c r="D147" s="98"/>
      <c r="E147" s="99"/>
      <c r="F147" s="100" t="s">
        <v>1326</v>
      </c>
      <c r="G147" s="143" t="s">
        <v>109</v>
      </c>
      <c r="H147" s="197">
        <v>8.8731144631765753E-5</v>
      </c>
      <c r="I147" s="197"/>
      <c r="J147" s="197"/>
      <c r="K147" s="197" t="s">
        <v>1326</v>
      </c>
      <c r="L147" s="197" t="s">
        <v>109</v>
      </c>
      <c r="M147" s="197">
        <v>1.064773735581189E-4</v>
      </c>
      <c r="N147" s="197" t="s">
        <v>394</v>
      </c>
      <c r="O147" s="195"/>
      <c r="P147" s="195" t="s">
        <v>394</v>
      </c>
      <c r="Q147" s="197" t="s">
        <v>394</v>
      </c>
      <c r="R147" s="197" t="s">
        <v>394</v>
      </c>
      <c r="S147" s="197" t="s">
        <v>394</v>
      </c>
      <c r="T147" s="197" t="s">
        <v>394</v>
      </c>
      <c r="U147" s="197"/>
      <c r="V147" s="197" t="s">
        <v>394</v>
      </c>
      <c r="W147" s="197" t="s">
        <v>394</v>
      </c>
      <c r="X147" s="197" t="s">
        <v>394</v>
      </c>
      <c r="Y147" s="197" t="s">
        <v>394</v>
      </c>
      <c r="Z147" s="197" t="s">
        <v>394</v>
      </c>
      <c r="AA147" s="197"/>
      <c r="AB147" s="100" t="s">
        <v>394</v>
      </c>
      <c r="AC147" s="197"/>
      <c r="AD147" s="195" t="s">
        <v>394</v>
      </c>
      <c r="AE147" s="197"/>
      <c r="AF147" s="197" t="s">
        <v>394</v>
      </c>
      <c r="AG147" s="106" t="e">
        <f t="shared" si="22"/>
        <v>#VALUE!</v>
      </c>
      <c r="AH147" s="106"/>
      <c r="AI147" s="212" t="s">
        <v>618</v>
      </c>
      <c r="AJ147" s="212" t="s">
        <v>619</v>
      </c>
      <c r="AK147" s="212" t="s">
        <v>1315</v>
      </c>
      <c r="AL147" s="212"/>
      <c r="AM147" s="212"/>
      <c r="AN147" s="212" t="s">
        <v>143</v>
      </c>
      <c r="AO147" s="212"/>
      <c r="AP147" s="213">
        <v>220</v>
      </c>
      <c r="AQ147" s="213">
        <v>60</v>
      </c>
      <c r="AR147" s="213">
        <v>0</v>
      </c>
      <c r="AS147" s="213">
        <v>290</v>
      </c>
      <c r="AT147" s="214" t="e">
        <f t="shared" si="33"/>
        <v>#N/A</v>
      </c>
      <c r="AV147" s="213">
        <v>230</v>
      </c>
      <c r="AW147" s="214" t="s">
        <v>1178</v>
      </c>
      <c r="AX147" s="214" t="s">
        <v>1123</v>
      </c>
      <c r="AY147" s="214" t="s">
        <v>1312</v>
      </c>
      <c r="BA147" s="429" t="e">
        <f t="shared" si="34"/>
        <v>#N/A</v>
      </c>
      <c r="BC147" s="106" t="s">
        <v>394</v>
      </c>
    </row>
    <row r="148" spans="1:55" x14ac:dyDescent="0.2">
      <c r="A148" s="96" t="s">
        <v>1327</v>
      </c>
      <c r="B148" s="96" t="s">
        <v>161</v>
      </c>
      <c r="C148" s="98">
        <v>3.1822565091610416E-4</v>
      </c>
      <c r="D148" s="97"/>
      <c r="E148" s="99"/>
      <c r="F148" s="100" t="s">
        <v>1327</v>
      </c>
      <c r="G148" s="143" t="s">
        <v>161</v>
      </c>
      <c r="H148" s="197">
        <v>2.3143683702989392E-4</v>
      </c>
      <c r="I148" s="197"/>
      <c r="J148" s="197"/>
      <c r="K148" s="197" t="s">
        <v>1327</v>
      </c>
      <c r="L148" s="197" t="s">
        <v>161</v>
      </c>
      <c r="M148" s="197">
        <v>8.6788813886210227E-5</v>
      </c>
      <c r="N148" s="197"/>
      <c r="O148" s="195"/>
      <c r="P148" s="195" t="s">
        <v>394</v>
      </c>
      <c r="Q148" s="197"/>
      <c r="R148" s="197"/>
      <c r="S148" s="197"/>
      <c r="T148" s="197"/>
      <c r="U148" s="197"/>
      <c r="V148" s="197"/>
      <c r="W148" s="197"/>
      <c r="X148" s="197"/>
      <c r="Y148" s="197"/>
      <c r="Z148" s="197"/>
      <c r="AA148" s="197"/>
      <c r="AB148" s="100"/>
      <c r="AC148" s="197"/>
      <c r="AD148" s="195" t="s">
        <v>394</v>
      </c>
      <c r="AE148" s="197"/>
      <c r="AF148" s="197"/>
      <c r="AG148" s="106" t="e">
        <f t="shared" si="22"/>
        <v>#VALUE!</v>
      </c>
      <c r="AH148" s="106"/>
      <c r="AI148" s="212" t="s">
        <v>620</v>
      </c>
      <c r="AJ148" s="212" t="s">
        <v>621</v>
      </c>
      <c r="AK148" s="212" t="s">
        <v>1316</v>
      </c>
      <c r="AL148" s="212"/>
      <c r="AM148" s="212"/>
      <c r="AN148" s="212" t="s">
        <v>189</v>
      </c>
      <c r="AO148" s="212"/>
      <c r="AP148" s="214">
        <v>230</v>
      </c>
      <c r="AQ148" s="214">
        <v>40</v>
      </c>
      <c r="AR148" s="214">
        <v>0</v>
      </c>
      <c r="AS148" s="214">
        <v>270</v>
      </c>
      <c r="AT148" s="214" t="e">
        <f t="shared" si="33"/>
        <v>#N/A</v>
      </c>
      <c r="AV148" s="214">
        <v>260</v>
      </c>
      <c r="AW148" s="214" t="s">
        <v>1246</v>
      </c>
      <c r="AX148" s="214" t="s">
        <v>1123</v>
      </c>
      <c r="AY148" s="214" t="s">
        <v>1130</v>
      </c>
      <c r="BA148" s="429" t="e">
        <f t="shared" si="34"/>
        <v>#N/A</v>
      </c>
      <c r="BC148" s="106" t="s">
        <v>394</v>
      </c>
    </row>
    <row r="149" spans="1:55" x14ac:dyDescent="0.2">
      <c r="A149" s="114" t="s">
        <v>1328</v>
      </c>
      <c r="B149" s="76" t="s">
        <v>173</v>
      </c>
      <c r="C149" s="98">
        <v>5.6189640035118524E-4</v>
      </c>
      <c r="D149" s="115"/>
      <c r="E149" s="115"/>
      <c r="F149" s="100" t="s">
        <v>1328</v>
      </c>
      <c r="G149" s="143" t="s">
        <v>173</v>
      </c>
      <c r="H149" s="197">
        <v>4.3898156277436348E-4</v>
      </c>
      <c r="I149" s="197"/>
      <c r="J149" s="197"/>
      <c r="K149" s="197" t="s">
        <v>1328</v>
      </c>
      <c r="L149" s="197" t="s">
        <v>173</v>
      </c>
      <c r="M149" s="197">
        <v>1.2291483757682177E-4</v>
      </c>
      <c r="N149" s="197">
        <v>33</v>
      </c>
      <c r="O149" s="195"/>
      <c r="P149" s="195">
        <v>1.4347826086956521</v>
      </c>
      <c r="Q149" s="197">
        <v>12</v>
      </c>
      <c r="R149" s="197">
        <v>3</v>
      </c>
      <c r="S149" s="197">
        <v>21</v>
      </c>
      <c r="T149" s="197">
        <v>69</v>
      </c>
      <c r="U149" s="197"/>
      <c r="V149" s="197">
        <v>0</v>
      </c>
      <c r="W149" s="197">
        <v>3</v>
      </c>
      <c r="X149" s="197">
        <v>1</v>
      </c>
      <c r="Y149" s="197">
        <v>0</v>
      </c>
      <c r="Z149" s="197">
        <v>0</v>
      </c>
      <c r="AA149" s="197"/>
      <c r="AB149" s="100">
        <v>4</v>
      </c>
      <c r="AC149" s="197"/>
      <c r="AD149" s="195">
        <v>0.17391304347826086</v>
      </c>
      <c r="AE149" s="197"/>
      <c r="AF149" s="197">
        <v>0</v>
      </c>
      <c r="AG149" s="106" t="e">
        <f t="shared" si="22"/>
        <v>#VALUE!</v>
      </c>
      <c r="AH149" s="106"/>
      <c r="AI149" s="212" t="s">
        <v>622</v>
      </c>
      <c r="AJ149" s="212" t="s">
        <v>623</v>
      </c>
      <c r="AK149" s="212" t="s">
        <v>1318</v>
      </c>
      <c r="AL149" s="212"/>
      <c r="AM149" s="212"/>
      <c r="AN149" s="212" t="s">
        <v>242</v>
      </c>
      <c r="AO149" s="212"/>
      <c r="AP149" s="213">
        <v>180</v>
      </c>
      <c r="AQ149" s="213">
        <v>90</v>
      </c>
      <c r="AR149" s="213">
        <v>0</v>
      </c>
      <c r="AS149" s="213">
        <v>270</v>
      </c>
      <c r="AT149" s="214" t="e">
        <f t="shared" si="33"/>
        <v>#N/A</v>
      </c>
      <c r="AV149" s="213">
        <v>130</v>
      </c>
      <c r="AW149" s="214" t="s">
        <v>1199</v>
      </c>
      <c r="AX149" s="214" t="s">
        <v>1123</v>
      </c>
      <c r="AY149" s="214" t="s">
        <v>1122</v>
      </c>
      <c r="BA149" s="429" t="e">
        <f t="shared" si="34"/>
        <v>#N/A</v>
      </c>
      <c r="BC149" s="106" t="s">
        <v>394</v>
      </c>
    </row>
    <row r="150" spans="1:55" x14ac:dyDescent="0.2">
      <c r="A150" s="114" t="s">
        <v>1329</v>
      </c>
      <c r="B150" s="76" t="s">
        <v>218</v>
      </c>
      <c r="C150" s="98">
        <v>3.4514078110808356E-4</v>
      </c>
      <c r="D150" s="115"/>
      <c r="E150" s="115"/>
      <c r="F150" s="100" t="s">
        <v>1329</v>
      </c>
      <c r="G150" s="143" t="s">
        <v>218</v>
      </c>
      <c r="H150" s="197">
        <v>2.0890099909173478E-4</v>
      </c>
      <c r="I150" s="197"/>
      <c r="J150" s="197"/>
      <c r="K150" s="197" t="s">
        <v>1329</v>
      </c>
      <c r="L150" s="197" t="s">
        <v>218</v>
      </c>
      <c r="M150" s="197">
        <v>1.3623978201634878E-4</v>
      </c>
      <c r="N150" s="197">
        <v>46</v>
      </c>
      <c r="O150" s="195"/>
      <c r="P150" s="195">
        <v>1.4375</v>
      </c>
      <c r="Q150" s="197">
        <v>19</v>
      </c>
      <c r="R150" s="197">
        <v>12</v>
      </c>
      <c r="S150" s="197">
        <v>14</v>
      </c>
      <c r="T150" s="197">
        <v>91</v>
      </c>
      <c r="U150" s="197"/>
      <c r="V150" s="197">
        <v>2</v>
      </c>
      <c r="W150" s="197">
        <v>2</v>
      </c>
      <c r="X150" s="197">
        <v>0</v>
      </c>
      <c r="Y150" s="197">
        <v>0</v>
      </c>
      <c r="Z150" s="197">
        <v>0</v>
      </c>
      <c r="AA150" s="197"/>
      <c r="AB150" s="100">
        <v>4</v>
      </c>
      <c r="AC150" s="197"/>
      <c r="AD150" s="195">
        <v>0.125</v>
      </c>
      <c r="AE150" s="197"/>
      <c r="AF150" s="197">
        <v>5</v>
      </c>
      <c r="AG150" s="106" t="e">
        <f t="shared" si="22"/>
        <v>#VALUE!</v>
      </c>
      <c r="AH150" s="106"/>
      <c r="AI150" s="212" t="s">
        <v>624</v>
      </c>
      <c r="AJ150" s="212" t="s">
        <v>625</v>
      </c>
      <c r="AK150" s="212" t="s">
        <v>1319</v>
      </c>
      <c r="AL150" s="212"/>
      <c r="AM150" s="212"/>
      <c r="AN150" s="212" t="s">
        <v>297</v>
      </c>
      <c r="AO150" s="212"/>
      <c r="AP150" s="213">
        <v>30</v>
      </c>
      <c r="AQ150" s="213">
        <v>20</v>
      </c>
      <c r="AR150" s="213">
        <v>0</v>
      </c>
      <c r="AS150" s="213">
        <v>50</v>
      </c>
      <c r="AT150" s="214" t="e">
        <f t="shared" si="33"/>
        <v>#N/A</v>
      </c>
      <c r="AV150" s="213">
        <v>40</v>
      </c>
      <c r="AW150" s="214" t="s">
        <v>1119</v>
      </c>
      <c r="AX150" s="214" t="s">
        <v>1123</v>
      </c>
      <c r="AY150" s="214" t="s">
        <v>1135</v>
      </c>
      <c r="BA150" s="429" t="e">
        <f t="shared" si="34"/>
        <v>#N/A</v>
      </c>
      <c r="BC150" s="106" t="s">
        <v>394</v>
      </c>
    </row>
    <row r="151" spans="1:55" x14ac:dyDescent="0.2">
      <c r="A151" s="114"/>
      <c r="B151" s="76"/>
      <c r="C151" s="98"/>
      <c r="D151" s="115"/>
      <c r="E151" s="115"/>
      <c r="F151" s="100"/>
      <c r="G151" s="143"/>
      <c r="H151" s="197"/>
      <c r="I151" s="197"/>
      <c r="J151" s="197"/>
      <c r="K151" s="197"/>
      <c r="L151" s="197"/>
      <c r="M151" s="197"/>
      <c r="N151" s="197">
        <v>53</v>
      </c>
      <c r="O151" s="195"/>
      <c r="P151" s="195">
        <v>1.5142857142857142</v>
      </c>
      <c r="Q151" s="197">
        <v>16</v>
      </c>
      <c r="R151" s="197">
        <v>27</v>
      </c>
      <c r="S151" s="197">
        <v>27</v>
      </c>
      <c r="T151" s="197">
        <v>123</v>
      </c>
      <c r="U151" s="197"/>
      <c r="V151" s="197">
        <v>0</v>
      </c>
      <c r="W151" s="197">
        <v>3</v>
      </c>
      <c r="X151" s="197">
        <v>7</v>
      </c>
      <c r="Y151" s="197">
        <v>0</v>
      </c>
      <c r="Z151" s="197">
        <v>0</v>
      </c>
      <c r="AA151" s="197"/>
      <c r="AB151" s="100">
        <v>10</v>
      </c>
      <c r="AC151" s="197"/>
      <c r="AD151" s="195">
        <v>0.2857142857142857</v>
      </c>
      <c r="AE151" s="197"/>
      <c r="AF151" s="197">
        <v>1</v>
      </c>
      <c r="AG151" s="106" t="e">
        <f t="shared" si="22"/>
        <v>#DIV/0!</v>
      </c>
      <c r="AH151" s="106"/>
      <c r="AI151" s="212"/>
      <c r="AJ151" s="212"/>
      <c r="AK151" s="212"/>
      <c r="AL151" s="212"/>
      <c r="AM151" s="212"/>
      <c r="AN151" s="212"/>
      <c r="AO151" s="212"/>
      <c r="AP151" s="214"/>
      <c r="AQ151" s="214"/>
      <c r="AR151" s="214"/>
      <c r="AS151" s="214"/>
      <c r="AT151" s="214"/>
      <c r="AV151" s="214"/>
      <c r="AW151" s="162" t="s">
        <v>394</v>
      </c>
      <c r="AX151" s="162" t="s">
        <v>394</v>
      </c>
      <c r="AY151" s="162" t="s">
        <v>394</v>
      </c>
      <c r="BC151" s="106" t="s">
        <v>394</v>
      </c>
    </row>
    <row r="152" spans="1:55" x14ac:dyDescent="0.2">
      <c r="A152" s="114" t="s">
        <v>1330</v>
      </c>
      <c r="B152" s="76" t="s">
        <v>641</v>
      </c>
      <c r="C152" s="98" t="e">
        <v>#N/A</v>
      </c>
      <c r="D152" s="115"/>
      <c r="E152" s="115"/>
      <c r="F152" s="100" t="s">
        <v>1330</v>
      </c>
      <c r="G152" s="143" t="s">
        <v>641</v>
      </c>
      <c r="H152" s="197" t="e">
        <v>#N/A</v>
      </c>
      <c r="I152" s="197"/>
      <c r="J152" s="197"/>
      <c r="K152" s="197" t="s">
        <v>1330</v>
      </c>
      <c r="L152" s="197" t="s">
        <v>641</v>
      </c>
      <c r="M152" s="197" t="e">
        <v>#N/A</v>
      </c>
      <c r="N152" s="197">
        <v>76</v>
      </c>
      <c r="O152" s="195"/>
      <c r="P152" s="195">
        <v>2</v>
      </c>
      <c r="Q152" s="197">
        <v>8</v>
      </c>
      <c r="R152" s="197">
        <v>9</v>
      </c>
      <c r="S152" s="197">
        <v>46</v>
      </c>
      <c r="T152" s="197">
        <v>139</v>
      </c>
      <c r="U152" s="197"/>
      <c r="V152" s="197">
        <v>11</v>
      </c>
      <c r="W152" s="197">
        <v>0</v>
      </c>
      <c r="X152" s="197">
        <v>2</v>
      </c>
      <c r="Y152" s="197">
        <v>13</v>
      </c>
      <c r="Z152" s="197">
        <v>0</v>
      </c>
      <c r="AA152" s="197"/>
      <c r="AB152" s="100">
        <v>26</v>
      </c>
      <c r="AC152" s="197"/>
      <c r="AD152" s="195">
        <v>0.68421052631578949</v>
      </c>
      <c r="AE152" s="197"/>
      <c r="AF152" s="197">
        <v>1</v>
      </c>
      <c r="AG152" s="106" t="e">
        <f t="shared" si="22"/>
        <v>#VALUE!</v>
      </c>
      <c r="AH152" s="106"/>
      <c r="AI152" s="212"/>
      <c r="AJ152" s="212" t="s">
        <v>1320</v>
      </c>
      <c r="AK152" s="212" t="s">
        <v>1321</v>
      </c>
      <c r="AL152" s="212"/>
      <c r="AM152" s="212" t="s">
        <v>1322</v>
      </c>
      <c r="AN152" s="212" t="s">
        <v>1322</v>
      </c>
      <c r="AO152" s="212"/>
      <c r="AP152" s="213">
        <v>1480</v>
      </c>
      <c r="AQ152" s="213">
        <v>140</v>
      </c>
      <c r="AR152" s="213">
        <v>70</v>
      </c>
      <c r="AS152" s="213">
        <v>1680</v>
      </c>
      <c r="AT152" s="214" t="e">
        <f t="shared" ref="AT152:AT159" si="35">AS152/VLOOKUP(AN152,$D$18:$G$436,4,FALSE)</f>
        <v>#N/A</v>
      </c>
      <c r="AV152" s="213">
        <v>1530</v>
      </c>
      <c r="AW152" s="214" t="s">
        <v>1147</v>
      </c>
      <c r="AX152" s="214" t="s">
        <v>1142</v>
      </c>
      <c r="AY152" s="214" t="s">
        <v>1692</v>
      </c>
      <c r="BA152" s="429" t="e">
        <f t="shared" ref="BA152:BA159" si="36">AY152/VLOOKUP(AN152,$D$18:$G$436,4,FALSE)</f>
        <v>#N/A</v>
      </c>
      <c r="BC152" s="106" t="s">
        <v>394</v>
      </c>
    </row>
    <row r="153" spans="1:55" x14ac:dyDescent="0.2">
      <c r="A153" s="114" t="s">
        <v>1334</v>
      </c>
      <c r="B153" s="76" t="s">
        <v>1801</v>
      </c>
      <c r="C153" s="98">
        <v>2.3903508771929826E-3</v>
      </c>
      <c r="D153" s="115"/>
      <c r="E153" s="115"/>
      <c r="F153" s="100" t="s">
        <v>1334</v>
      </c>
      <c r="G153" s="143" t="s">
        <v>1801</v>
      </c>
      <c r="H153" s="197">
        <v>1.9517543859649124E-3</v>
      </c>
      <c r="I153" s="197"/>
      <c r="J153" s="197"/>
      <c r="K153" s="197" t="s">
        <v>1334</v>
      </c>
      <c r="L153" s="197" t="s">
        <v>1801</v>
      </c>
      <c r="M153" s="197">
        <v>4.3859649122807018E-4</v>
      </c>
      <c r="N153" s="197">
        <v>504</v>
      </c>
      <c r="O153" s="195"/>
      <c r="P153" s="195">
        <v>5.6</v>
      </c>
      <c r="Q153" s="197">
        <v>55</v>
      </c>
      <c r="R153" s="197">
        <v>65</v>
      </c>
      <c r="S153" s="197">
        <v>38</v>
      </c>
      <c r="T153" s="197">
        <v>662</v>
      </c>
      <c r="U153" s="197"/>
      <c r="V153" s="197">
        <v>15</v>
      </c>
      <c r="W153" s="197">
        <v>0</v>
      </c>
      <c r="X153" s="197">
        <v>12</v>
      </c>
      <c r="Y153" s="197">
        <v>0</v>
      </c>
      <c r="Z153" s="197">
        <v>0</v>
      </c>
      <c r="AA153" s="197"/>
      <c r="AB153" s="100">
        <v>27</v>
      </c>
      <c r="AC153" s="197"/>
      <c r="AD153" s="195">
        <v>0.3</v>
      </c>
      <c r="AE153" s="197"/>
      <c r="AF153" s="197">
        <v>0</v>
      </c>
      <c r="AG153" s="106" t="e">
        <f t="shared" si="22"/>
        <v>#VALUE!</v>
      </c>
      <c r="AH153" s="106"/>
      <c r="AI153" s="212" t="s">
        <v>626</v>
      </c>
      <c r="AJ153" s="212" t="s">
        <v>627</v>
      </c>
      <c r="AK153" s="212" t="s">
        <v>1323</v>
      </c>
      <c r="AL153" s="212"/>
      <c r="AM153" s="212"/>
      <c r="AN153" s="212" t="s">
        <v>7</v>
      </c>
      <c r="AO153" s="212"/>
      <c r="AP153" s="213">
        <v>310</v>
      </c>
      <c r="AQ153" s="213">
        <v>10</v>
      </c>
      <c r="AR153" s="213">
        <v>0</v>
      </c>
      <c r="AS153" s="213">
        <v>320</v>
      </c>
      <c r="AT153" s="214" t="e">
        <f t="shared" si="35"/>
        <v>#N/A</v>
      </c>
      <c r="AV153" s="213">
        <v>350</v>
      </c>
      <c r="AW153" s="214" t="s">
        <v>1135</v>
      </c>
      <c r="AX153" s="214" t="s">
        <v>1123</v>
      </c>
      <c r="AY153" s="214" t="s">
        <v>1185</v>
      </c>
      <c r="BA153" s="429" t="e">
        <f t="shared" si="36"/>
        <v>#N/A</v>
      </c>
      <c r="BC153" s="106" t="s">
        <v>394</v>
      </c>
    </row>
    <row r="154" spans="1:55" x14ac:dyDescent="0.2">
      <c r="A154" s="114" t="s">
        <v>1335</v>
      </c>
      <c r="B154" s="76" t="s">
        <v>334</v>
      </c>
      <c r="C154" s="98">
        <v>8.6726249586229723E-4</v>
      </c>
      <c r="D154" s="115"/>
      <c r="E154" s="115"/>
      <c r="F154" s="100" t="s">
        <v>1335</v>
      </c>
      <c r="G154" s="143" t="s">
        <v>334</v>
      </c>
      <c r="H154" s="197">
        <v>1.8536908308507116E-4</v>
      </c>
      <c r="I154" s="197"/>
      <c r="J154" s="197"/>
      <c r="K154" s="197" t="s">
        <v>1335</v>
      </c>
      <c r="L154" s="197" t="s">
        <v>334</v>
      </c>
      <c r="M154" s="197">
        <v>6.7858325057927843E-4</v>
      </c>
      <c r="N154" s="197">
        <v>51</v>
      </c>
      <c r="O154" s="195"/>
      <c r="P154" s="195">
        <v>1.4166666666666667</v>
      </c>
      <c r="Q154" s="197">
        <v>1</v>
      </c>
      <c r="R154" s="197">
        <v>2</v>
      </c>
      <c r="S154" s="197">
        <v>6</v>
      </c>
      <c r="T154" s="197">
        <v>60</v>
      </c>
      <c r="U154" s="197"/>
      <c r="V154" s="197">
        <v>0</v>
      </c>
      <c r="W154" s="197">
        <v>0</v>
      </c>
      <c r="X154" s="197">
        <v>31</v>
      </c>
      <c r="Y154" s="197">
        <v>0</v>
      </c>
      <c r="Z154" s="197">
        <v>0</v>
      </c>
      <c r="AA154" s="197"/>
      <c r="AB154" s="100">
        <v>31</v>
      </c>
      <c r="AC154" s="197"/>
      <c r="AD154" s="195">
        <v>0.86111111111111116</v>
      </c>
      <c r="AE154" s="197"/>
      <c r="AF154" s="197">
        <v>2</v>
      </c>
      <c r="AG154" s="106" t="e">
        <f t="shared" si="22"/>
        <v>#VALUE!</v>
      </c>
      <c r="AH154" s="106"/>
      <c r="AI154" s="212" t="s">
        <v>628</v>
      </c>
      <c r="AJ154" s="212" t="s">
        <v>629</v>
      </c>
      <c r="AK154" s="212" t="s">
        <v>1324</v>
      </c>
      <c r="AL154" s="212"/>
      <c r="AM154" s="212"/>
      <c r="AN154" s="212" t="s">
        <v>20</v>
      </c>
      <c r="AO154" s="212"/>
      <c r="AP154" s="213">
        <v>240</v>
      </c>
      <c r="AQ154" s="213">
        <v>10</v>
      </c>
      <c r="AR154" s="213">
        <v>0</v>
      </c>
      <c r="AS154" s="213">
        <v>250</v>
      </c>
      <c r="AT154" s="214" t="e">
        <f t="shared" si="35"/>
        <v>#N/A</v>
      </c>
      <c r="AV154" s="213">
        <v>230</v>
      </c>
      <c r="AW154" s="214" t="s">
        <v>1123</v>
      </c>
      <c r="AX154" s="214" t="s">
        <v>1123</v>
      </c>
      <c r="AY154" s="214" t="s">
        <v>1127</v>
      </c>
      <c r="BA154" s="429" t="e">
        <f t="shared" si="36"/>
        <v>#N/A</v>
      </c>
      <c r="BC154" s="106" t="s">
        <v>394</v>
      </c>
    </row>
    <row r="155" spans="1:55" x14ac:dyDescent="0.2">
      <c r="A155" s="114" t="s">
        <v>1336</v>
      </c>
      <c r="B155" s="76" t="s">
        <v>258</v>
      </c>
      <c r="C155" s="98">
        <v>1.1305408702724684E-3</v>
      </c>
      <c r="D155" s="115"/>
      <c r="E155" s="115"/>
      <c r="F155" s="100" t="s">
        <v>1336</v>
      </c>
      <c r="G155" s="143" t="s">
        <v>258</v>
      </c>
      <c r="H155" s="197">
        <v>2.887352582350549E-4</v>
      </c>
      <c r="I155" s="197"/>
      <c r="J155" s="197"/>
      <c r="K155" s="197" t="s">
        <v>1336</v>
      </c>
      <c r="L155" s="197" t="s">
        <v>258</v>
      </c>
      <c r="M155" s="197">
        <v>8.4180561203741353E-4</v>
      </c>
      <c r="N155" s="197">
        <v>143</v>
      </c>
      <c r="O155" s="195"/>
      <c r="P155" s="195">
        <v>4.46875</v>
      </c>
      <c r="Q155" s="197">
        <v>14</v>
      </c>
      <c r="R155" s="197">
        <v>44</v>
      </c>
      <c r="S155" s="197">
        <v>129</v>
      </c>
      <c r="T155" s="197">
        <v>330</v>
      </c>
      <c r="U155" s="197"/>
      <c r="V155" s="197">
        <v>4</v>
      </c>
      <c r="W155" s="197">
        <v>0</v>
      </c>
      <c r="X155" s="197">
        <v>0</v>
      </c>
      <c r="Y155" s="197">
        <v>30</v>
      </c>
      <c r="Z155" s="197">
        <v>0</v>
      </c>
      <c r="AA155" s="197"/>
      <c r="AB155" s="100">
        <v>34</v>
      </c>
      <c r="AC155" s="197"/>
      <c r="AD155" s="195">
        <v>1.0625</v>
      </c>
      <c r="AE155" s="197"/>
      <c r="AF155" s="197">
        <v>20</v>
      </c>
      <c r="AG155" s="106" t="e">
        <f t="shared" si="22"/>
        <v>#VALUE!</v>
      </c>
      <c r="AH155" s="106"/>
      <c r="AI155" s="212" t="s">
        <v>630</v>
      </c>
      <c r="AJ155" s="212" t="s">
        <v>631</v>
      </c>
      <c r="AK155" s="212" t="s">
        <v>1325</v>
      </c>
      <c r="AL155" s="212"/>
      <c r="AM155" s="212"/>
      <c r="AN155" s="212" t="s">
        <v>43</v>
      </c>
      <c r="AO155" s="212"/>
      <c r="AP155" s="213">
        <v>110</v>
      </c>
      <c r="AQ155" s="213">
        <v>70</v>
      </c>
      <c r="AR155" s="213">
        <v>0</v>
      </c>
      <c r="AS155" s="213">
        <v>170</v>
      </c>
      <c r="AT155" s="214" t="e">
        <f t="shared" si="35"/>
        <v>#N/A</v>
      </c>
      <c r="AV155" s="213">
        <v>100</v>
      </c>
      <c r="AW155" s="214" t="s">
        <v>1199</v>
      </c>
      <c r="AX155" s="214" t="s">
        <v>1123</v>
      </c>
      <c r="AY155" s="214" t="s">
        <v>1190</v>
      </c>
      <c r="BA155" s="429" t="e">
        <f t="shared" si="36"/>
        <v>#N/A</v>
      </c>
      <c r="BC155" s="106" t="s">
        <v>394</v>
      </c>
    </row>
    <row r="156" spans="1:55" x14ac:dyDescent="0.2">
      <c r="A156" s="76" t="s">
        <v>1337</v>
      </c>
      <c r="B156" s="76" t="s">
        <v>272</v>
      </c>
      <c r="C156" s="98">
        <v>8.7325651910248635E-4</v>
      </c>
      <c r="D156" s="98"/>
      <c r="E156" s="99"/>
      <c r="F156" s="100" t="s">
        <v>1337</v>
      </c>
      <c r="G156" s="143" t="s">
        <v>272</v>
      </c>
      <c r="H156" s="197">
        <v>2.7289266221952699E-4</v>
      </c>
      <c r="I156" s="197"/>
      <c r="J156" s="197"/>
      <c r="K156" s="197" t="s">
        <v>1337</v>
      </c>
      <c r="L156" s="197" t="s">
        <v>272</v>
      </c>
      <c r="M156" s="197">
        <v>6.0036385688295936E-4</v>
      </c>
      <c r="N156" s="197" t="s">
        <v>394</v>
      </c>
      <c r="O156" s="195"/>
      <c r="P156" s="195" t="s">
        <v>394</v>
      </c>
      <c r="Q156" s="197" t="s">
        <v>394</v>
      </c>
      <c r="R156" s="197" t="s">
        <v>394</v>
      </c>
      <c r="S156" s="197" t="s">
        <v>394</v>
      </c>
      <c r="T156" s="197" t="s">
        <v>394</v>
      </c>
      <c r="U156" s="197"/>
      <c r="V156" s="197" t="s">
        <v>394</v>
      </c>
      <c r="W156" s="197" t="s">
        <v>394</v>
      </c>
      <c r="X156" s="197" t="s">
        <v>394</v>
      </c>
      <c r="Y156" s="197" t="s">
        <v>394</v>
      </c>
      <c r="Z156" s="197" t="s">
        <v>394</v>
      </c>
      <c r="AA156" s="197"/>
      <c r="AB156" s="100" t="s">
        <v>394</v>
      </c>
      <c r="AC156" s="197"/>
      <c r="AD156" s="195" t="s">
        <v>394</v>
      </c>
      <c r="AE156" s="197"/>
      <c r="AF156" s="197" t="s">
        <v>394</v>
      </c>
      <c r="AG156" s="106" t="e">
        <f t="shared" si="22"/>
        <v>#VALUE!</v>
      </c>
      <c r="AH156" s="106"/>
      <c r="AI156" s="212" t="s">
        <v>632</v>
      </c>
      <c r="AJ156" s="212" t="s">
        <v>633</v>
      </c>
      <c r="AK156" s="212" t="s">
        <v>1326</v>
      </c>
      <c r="AL156" s="212"/>
      <c r="AM156" s="212"/>
      <c r="AN156" s="212" t="s">
        <v>109</v>
      </c>
      <c r="AO156" s="212"/>
      <c r="AP156" s="213">
        <v>180</v>
      </c>
      <c r="AQ156" s="213">
        <v>40</v>
      </c>
      <c r="AR156" s="213">
        <v>0</v>
      </c>
      <c r="AS156" s="213">
        <v>210</v>
      </c>
      <c r="AT156" s="214" t="e">
        <f t="shared" si="35"/>
        <v>#N/A</v>
      </c>
      <c r="AV156" s="213">
        <v>260</v>
      </c>
      <c r="AW156" s="214" t="s">
        <v>1163</v>
      </c>
      <c r="AX156" s="214" t="s">
        <v>1123</v>
      </c>
      <c r="AY156" s="214" t="s">
        <v>1182</v>
      </c>
      <c r="BA156" s="429" t="e">
        <f t="shared" si="36"/>
        <v>#N/A</v>
      </c>
      <c r="BC156" s="106" t="s">
        <v>394</v>
      </c>
    </row>
    <row r="157" spans="1:55" x14ac:dyDescent="0.2">
      <c r="A157" s="96" t="s">
        <v>1339</v>
      </c>
      <c r="B157" s="96" t="s">
        <v>337</v>
      </c>
      <c r="C157" s="98">
        <v>4.0889100202068227E-4</v>
      </c>
      <c r="D157" s="97"/>
      <c r="E157" s="99"/>
      <c r="F157" s="100" t="s">
        <v>1339</v>
      </c>
      <c r="G157" s="143" t="s">
        <v>337</v>
      </c>
      <c r="H157" s="197">
        <v>2.4842505646024011E-4</v>
      </c>
      <c r="I157" s="197"/>
      <c r="J157" s="197"/>
      <c r="K157" s="197" t="s">
        <v>1339</v>
      </c>
      <c r="L157" s="197" t="s">
        <v>337</v>
      </c>
      <c r="M157" s="197">
        <v>1.6046594556044216E-4</v>
      </c>
      <c r="N157" s="197"/>
      <c r="O157" s="195"/>
      <c r="P157" s="195" t="s">
        <v>394</v>
      </c>
      <c r="Q157" s="197"/>
      <c r="R157" s="197"/>
      <c r="S157" s="197"/>
      <c r="T157" s="197"/>
      <c r="U157" s="197"/>
      <c r="V157" s="197"/>
      <c r="W157" s="197"/>
      <c r="X157" s="197"/>
      <c r="Y157" s="197"/>
      <c r="Z157" s="197"/>
      <c r="AA157" s="197"/>
      <c r="AB157" s="100"/>
      <c r="AC157" s="197"/>
      <c r="AD157" s="195" t="s">
        <v>394</v>
      </c>
      <c r="AE157" s="197"/>
      <c r="AF157" s="197"/>
      <c r="AG157" s="106" t="e">
        <f t="shared" si="22"/>
        <v>#VALUE!</v>
      </c>
      <c r="AH157" s="106"/>
      <c r="AI157" s="212" t="s">
        <v>634</v>
      </c>
      <c r="AJ157" s="212" t="s">
        <v>635</v>
      </c>
      <c r="AK157" s="212" t="s">
        <v>1327</v>
      </c>
      <c r="AL157" s="212"/>
      <c r="AM157" s="212"/>
      <c r="AN157" s="212" t="s">
        <v>161</v>
      </c>
      <c r="AO157" s="212"/>
      <c r="AP157" s="213">
        <v>170</v>
      </c>
      <c r="AQ157" s="213">
        <v>0</v>
      </c>
      <c r="AR157" s="213">
        <v>40</v>
      </c>
      <c r="AS157" s="213">
        <v>210</v>
      </c>
      <c r="AT157" s="214" t="e">
        <f t="shared" si="35"/>
        <v>#N/A</v>
      </c>
      <c r="AV157" s="213">
        <v>240</v>
      </c>
      <c r="AW157" s="214" t="s">
        <v>1123</v>
      </c>
      <c r="AX157" s="214" t="s">
        <v>1142</v>
      </c>
      <c r="AY157" s="214" t="s">
        <v>1207</v>
      </c>
      <c r="BA157" s="429" t="e">
        <f t="shared" si="36"/>
        <v>#N/A</v>
      </c>
      <c r="BC157" s="106" t="s">
        <v>394</v>
      </c>
    </row>
    <row r="158" spans="1:55" x14ac:dyDescent="0.2">
      <c r="A158" s="114" t="s">
        <v>1341</v>
      </c>
      <c r="B158" s="76" t="s">
        <v>49</v>
      </c>
      <c r="C158" s="98">
        <v>1.0362694300518135E-4</v>
      </c>
      <c r="D158" s="115"/>
      <c r="E158" s="115"/>
      <c r="F158" s="100" t="s">
        <v>1341</v>
      </c>
      <c r="G158" s="143" t="s">
        <v>49</v>
      </c>
      <c r="H158" s="197">
        <v>4.145077720207254E-5</v>
      </c>
      <c r="I158" s="197"/>
      <c r="J158" s="197"/>
      <c r="K158" s="197" t="s">
        <v>1341</v>
      </c>
      <c r="L158" s="197" t="s">
        <v>49</v>
      </c>
      <c r="M158" s="197">
        <v>6.2176165803108814E-5</v>
      </c>
      <c r="N158" s="197">
        <v>25</v>
      </c>
      <c r="O158" s="195"/>
      <c r="P158" s="195">
        <v>0.51020408163265307</v>
      </c>
      <c r="Q158" s="197">
        <v>11</v>
      </c>
      <c r="R158" s="197">
        <v>6</v>
      </c>
      <c r="S158" s="197">
        <v>19</v>
      </c>
      <c r="T158" s="197">
        <v>61</v>
      </c>
      <c r="U158" s="197"/>
      <c r="V158" s="197">
        <v>1</v>
      </c>
      <c r="W158" s="197">
        <v>0</v>
      </c>
      <c r="X158" s="197">
        <v>0</v>
      </c>
      <c r="Y158" s="197">
        <v>0</v>
      </c>
      <c r="Z158" s="197">
        <v>3</v>
      </c>
      <c r="AA158" s="197"/>
      <c r="AB158" s="100">
        <v>4</v>
      </c>
      <c r="AC158" s="197"/>
      <c r="AD158" s="195">
        <v>8.1632653061224483E-2</v>
      </c>
      <c r="AE158" s="197"/>
      <c r="AF158" s="197">
        <v>0</v>
      </c>
      <c r="AG158" s="106" t="e">
        <f t="shared" si="22"/>
        <v>#VALUE!</v>
      </c>
      <c r="AH158" s="106"/>
      <c r="AI158" s="212" t="s">
        <v>636</v>
      </c>
      <c r="AJ158" s="212" t="s">
        <v>637</v>
      </c>
      <c r="AK158" s="212" t="s">
        <v>1328</v>
      </c>
      <c r="AL158" s="212"/>
      <c r="AM158" s="212"/>
      <c r="AN158" s="212" t="s">
        <v>173</v>
      </c>
      <c r="AO158" s="212"/>
      <c r="AP158" s="213">
        <v>200</v>
      </c>
      <c r="AQ158" s="213">
        <v>10</v>
      </c>
      <c r="AR158" s="213">
        <v>30</v>
      </c>
      <c r="AS158" s="213">
        <v>230</v>
      </c>
      <c r="AT158" s="214" t="e">
        <f t="shared" si="35"/>
        <v>#N/A</v>
      </c>
      <c r="AV158" s="213">
        <v>200</v>
      </c>
      <c r="AW158" s="214" t="s">
        <v>1123</v>
      </c>
      <c r="AX158" s="214" t="s">
        <v>1123</v>
      </c>
      <c r="AY158" s="214" t="s">
        <v>1149</v>
      </c>
      <c r="BA158" s="429" t="e">
        <f t="shared" si="36"/>
        <v>#N/A</v>
      </c>
      <c r="BC158" s="106" t="s">
        <v>394</v>
      </c>
    </row>
    <row r="159" spans="1:55" x14ac:dyDescent="0.2">
      <c r="A159" s="114" t="s">
        <v>1342</v>
      </c>
      <c r="B159" s="76" t="s">
        <v>93</v>
      </c>
      <c r="C159" s="98">
        <v>3.5714285714285714E-4</v>
      </c>
      <c r="D159" s="115"/>
      <c r="E159" s="115"/>
      <c r="F159" s="100" t="s">
        <v>1342</v>
      </c>
      <c r="G159" s="143" t="s">
        <v>93</v>
      </c>
      <c r="H159" s="197">
        <v>3.0357142857142855E-4</v>
      </c>
      <c r="I159" s="197"/>
      <c r="J159" s="197"/>
      <c r="K159" s="197" t="s">
        <v>1342</v>
      </c>
      <c r="L159" s="197" t="s">
        <v>93</v>
      </c>
      <c r="M159" s="197">
        <v>5.3571428571428569E-5</v>
      </c>
      <c r="N159" s="197">
        <v>27</v>
      </c>
      <c r="O159" s="195"/>
      <c r="P159" s="195">
        <v>0.57446808510638303</v>
      </c>
      <c r="Q159" s="197">
        <v>16</v>
      </c>
      <c r="R159" s="197">
        <v>15</v>
      </c>
      <c r="S159" s="197">
        <v>61</v>
      </c>
      <c r="T159" s="197">
        <v>119</v>
      </c>
      <c r="U159" s="197"/>
      <c r="V159" s="197">
        <v>1</v>
      </c>
      <c r="W159" s="197">
        <v>2</v>
      </c>
      <c r="X159" s="197">
        <v>0</v>
      </c>
      <c r="Y159" s="197">
        <v>0</v>
      </c>
      <c r="Z159" s="197">
        <v>0</v>
      </c>
      <c r="AA159" s="197"/>
      <c r="AB159" s="100">
        <v>3</v>
      </c>
      <c r="AC159" s="197"/>
      <c r="AD159" s="195">
        <v>6.3829787234042548E-2</v>
      </c>
      <c r="AE159" s="197"/>
      <c r="AF159" s="197">
        <v>0</v>
      </c>
      <c r="AG159" s="106" t="e">
        <f t="shared" si="22"/>
        <v>#VALUE!</v>
      </c>
      <c r="AH159" s="106"/>
      <c r="AI159" s="212" t="s">
        <v>638</v>
      </c>
      <c r="AJ159" s="212" t="s">
        <v>639</v>
      </c>
      <c r="AK159" s="212" t="s">
        <v>1329</v>
      </c>
      <c r="AL159" s="212"/>
      <c r="AM159" s="212"/>
      <c r="AN159" s="212" t="s">
        <v>218</v>
      </c>
      <c r="AO159" s="212"/>
      <c r="AP159" s="213">
        <v>280</v>
      </c>
      <c r="AQ159" s="213">
        <v>10</v>
      </c>
      <c r="AR159" s="213">
        <v>0</v>
      </c>
      <c r="AS159" s="213">
        <v>290</v>
      </c>
      <c r="AT159" s="214" t="e">
        <f t="shared" si="35"/>
        <v>#N/A</v>
      </c>
      <c r="AV159" s="213">
        <v>160</v>
      </c>
      <c r="AW159" s="214" t="s">
        <v>1119</v>
      </c>
      <c r="AX159" s="214" t="s">
        <v>1123</v>
      </c>
      <c r="AY159" s="214" t="s">
        <v>1129</v>
      </c>
      <c r="BA159" s="429" t="e">
        <f t="shared" si="36"/>
        <v>#N/A</v>
      </c>
      <c r="BC159" s="106" t="s">
        <v>394</v>
      </c>
    </row>
    <row r="160" spans="1:55" x14ac:dyDescent="0.2">
      <c r="A160" s="114" t="s">
        <v>1343</v>
      </c>
      <c r="B160" s="76" t="s">
        <v>153</v>
      </c>
      <c r="C160" s="98">
        <v>2.2000000000000001E-4</v>
      </c>
      <c r="D160" s="115"/>
      <c r="E160" s="115"/>
      <c r="F160" s="100" t="s">
        <v>1343</v>
      </c>
      <c r="G160" s="143" t="s">
        <v>153</v>
      </c>
      <c r="H160" s="197">
        <v>2.2000000000000001E-4</v>
      </c>
      <c r="I160" s="197"/>
      <c r="J160" s="197"/>
      <c r="K160" s="197" t="s">
        <v>1343</v>
      </c>
      <c r="L160" s="197" t="s">
        <v>153</v>
      </c>
      <c r="M160" s="197">
        <v>0</v>
      </c>
      <c r="N160" s="197">
        <v>9</v>
      </c>
      <c r="O160" s="195"/>
      <c r="P160" s="195">
        <v>0.1875</v>
      </c>
      <c r="Q160" s="197">
        <v>1</v>
      </c>
      <c r="R160" s="197">
        <v>8</v>
      </c>
      <c r="S160" s="197">
        <v>10</v>
      </c>
      <c r="T160" s="197">
        <v>28</v>
      </c>
      <c r="U160" s="197"/>
      <c r="V160" s="197">
        <v>0</v>
      </c>
      <c r="W160" s="197">
        <v>0</v>
      </c>
      <c r="X160" s="197">
        <v>0</v>
      </c>
      <c r="Y160" s="197">
        <v>0</v>
      </c>
      <c r="Z160" s="197">
        <v>2</v>
      </c>
      <c r="AA160" s="197"/>
      <c r="AB160" s="100">
        <v>2</v>
      </c>
      <c r="AC160" s="197"/>
      <c r="AD160" s="195">
        <v>4.1666666666666664E-2</v>
      </c>
      <c r="AE160" s="197"/>
      <c r="AF160" s="197">
        <v>0</v>
      </c>
      <c r="AG160" s="106" t="e">
        <f t="shared" si="22"/>
        <v>#VALUE!</v>
      </c>
      <c r="AH160" s="106"/>
      <c r="AI160" s="212"/>
      <c r="AJ160" s="212"/>
      <c r="AK160" s="212"/>
      <c r="AL160" s="212"/>
      <c r="AM160" s="212"/>
      <c r="AN160" s="212"/>
      <c r="AO160" s="212"/>
      <c r="AP160" s="214"/>
      <c r="AQ160" s="214"/>
      <c r="AR160" s="214"/>
      <c r="AS160" s="214"/>
      <c r="AT160" s="214"/>
      <c r="AV160" s="214"/>
      <c r="AW160" s="162" t="s">
        <v>394</v>
      </c>
      <c r="AX160" s="162" t="s">
        <v>394</v>
      </c>
      <c r="AY160" s="162" t="s">
        <v>394</v>
      </c>
      <c r="BC160" s="106" t="s">
        <v>394</v>
      </c>
    </row>
    <row r="161" spans="1:55" x14ac:dyDescent="0.2">
      <c r="A161" s="114" t="s">
        <v>1344</v>
      </c>
      <c r="B161" s="76" t="s">
        <v>175</v>
      </c>
      <c r="C161" s="98">
        <v>7.5548334687246146E-4</v>
      </c>
      <c r="D161" s="115"/>
      <c r="E161" s="115"/>
      <c r="F161" s="100" t="s">
        <v>1344</v>
      </c>
      <c r="G161" s="143" t="s">
        <v>175</v>
      </c>
      <c r="H161" s="197">
        <v>1.6246953696181965E-4</v>
      </c>
      <c r="I161" s="197"/>
      <c r="J161" s="197"/>
      <c r="K161" s="197" t="s">
        <v>1344</v>
      </c>
      <c r="L161" s="197" t="s">
        <v>175</v>
      </c>
      <c r="M161" s="197">
        <v>5.9301380991064179E-4</v>
      </c>
      <c r="N161" s="197">
        <v>42</v>
      </c>
      <c r="O161" s="195"/>
      <c r="P161" s="195">
        <v>0.8571428571428571</v>
      </c>
      <c r="Q161" s="197">
        <v>12</v>
      </c>
      <c r="R161" s="197">
        <v>2</v>
      </c>
      <c r="S161" s="197">
        <v>21</v>
      </c>
      <c r="T161" s="197">
        <v>77</v>
      </c>
      <c r="U161" s="197"/>
      <c r="V161" s="197">
        <v>5</v>
      </c>
      <c r="W161" s="197">
        <v>2</v>
      </c>
      <c r="X161" s="197">
        <v>2</v>
      </c>
      <c r="Y161" s="197">
        <v>2</v>
      </c>
      <c r="Z161" s="197">
        <v>0</v>
      </c>
      <c r="AA161" s="197"/>
      <c r="AB161" s="100">
        <v>11</v>
      </c>
      <c r="AC161" s="197"/>
      <c r="AD161" s="195">
        <v>0.22448979591836735</v>
      </c>
      <c r="AE161" s="197"/>
      <c r="AF161" s="197">
        <v>15</v>
      </c>
      <c r="AG161" s="106" t="e">
        <f t="shared" si="22"/>
        <v>#VALUE!</v>
      </c>
      <c r="AH161" s="106"/>
      <c r="AI161" s="212"/>
      <c r="AJ161" s="212"/>
      <c r="AK161" s="212"/>
      <c r="AL161" s="212"/>
      <c r="AM161" s="212"/>
      <c r="AN161" s="212"/>
      <c r="AO161" s="212"/>
      <c r="AP161" s="214"/>
      <c r="AQ161" s="214"/>
      <c r="AR161" s="214"/>
      <c r="AS161" s="214"/>
      <c r="AT161" s="214"/>
      <c r="AV161" s="214"/>
      <c r="AW161" s="162" t="s">
        <v>394</v>
      </c>
      <c r="AX161" s="162" t="s">
        <v>394</v>
      </c>
      <c r="AY161" s="162" t="s">
        <v>394</v>
      </c>
      <c r="BC161" s="106" t="s">
        <v>394</v>
      </c>
    </row>
    <row r="162" spans="1:55" x14ac:dyDescent="0.2">
      <c r="A162" s="114" t="s">
        <v>1345</v>
      </c>
      <c r="B162" s="76" t="s">
        <v>246</v>
      </c>
      <c r="C162" s="98">
        <v>1.4869888475836432E-4</v>
      </c>
      <c r="D162" s="115"/>
      <c r="E162" s="115"/>
      <c r="F162" s="100" t="s">
        <v>1345</v>
      </c>
      <c r="G162" s="143" t="s">
        <v>246</v>
      </c>
      <c r="H162" s="197">
        <v>1.20817843866171E-4</v>
      </c>
      <c r="I162" s="197"/>
      <c r="J162" s="197"/>
      <c r="K162" s="197" t="s">
        <v>1345</v>
      </c>
      <c r="L162" s="197" t="s">
        <v>246</v>
      </c>
      <c r="M162" s="197">
        <v>2.7881040892193307E-5</v>
      </c>
      <c r="N162" s="197">
        <v>161</v>
      </c>
      <c r="O162" s="195"/>
      <c r="P162" s="195">
        <v>3.7441860465116279</v>
      </c>
      <c r="Q162" s="197">
        <v>26</v>
      </c>
      <c r="R162" s="197">
        <v>19</v>
      </c>
      <c r="S162" s="197">
        <v>135</v>
      </c>
      <c r="T162" s="197">
        <v>341</v>
      </c>
      <c r="U162" s="197"/>
      <c r="V162" s="197">
        <v>0</v>
      </c>
      <c r="W162" s="197">
        <v>0</v>
      </c>
      <c r="X162" s="197">
        <v>49</v>
      </c>
      <c r="Y162" s="197">
        <v>0</v>
      </c>
      <c r="Z162" s="197">
        <v>0</v>
      </c>
      <c r="AA162" s="197"/>
      <c r="AB162" s="100">
        <v>49</v>
      </c>
      <c r="AC162" s="197"/>
      <c r="AD162" s="195">
        <v>1.1395348837209303</v>
      </c>
      <c r="AE162" s="197"/>
      <c r="AF162" s="197">
        <v>22</v>
      </c>
      <c r="AG162" s="106" t="e">
        <f t="shared" ref="AG162:AG225" si="37">AF162/G162</f>
        <v>#VALUE!</v>
      </c>
      <c r="AH162" s="106"/>
      <c r="AI162" s="212"/>
      <c r="AJ162" s="212" t="s">
        <v>640</v>
      </c>
      <c r="AK162" s="212" t="s">
        <v>1330</v>
      </c>
      <c r="AL162" s="212" t="s">
        <v>1331</v>
      </c>
      <c r="AM162" s="212"/>
      <c r="AN162" s="212"/>
      <c r="AO162" s="212"/>
      <c r="AP162" s="213">
        <v>6330</v>
      </c>
      <c r="AQ162" s="213">
        <v>1630</v>
      </c>
      <c r="AR162" s="213">
        <v>140</v>
      </c>
      <c r="AS162" s="213">
        <v>8100</v>
      </c>
      <c r="AT162" s="214" t="e">
        <f t="shared" ref="AT162" si="38">AS162/VLOOKUP(AN162,$D$18:$G$436,4,FALSE)</f>
        <v>#N/A</v>
      </c>
      <c r="AV162" s="213">
        <v>6230</v>
      </c>
      <c r="AW162" s="214" t="s">
        <v>1581</v>
      </c>
      <c r="AX162" s="214" t="s">
        <v>1147</v>
      </c>
      <c r="AY162" s="214" t="s">
        <v>1693</v>
      </c>
      <c r="BA162" s="429" t="e">
        <f>AY162/VLOOKUP(AN162,$D$18:$G$436,4,FALSE)</f>
        <v>#N/A</v>
      </c>
      <c r="BC162" s="106" t="s">
        <v>394</v>
      </c>
    </row>
    <row r="163" spans="1:55" x14ac:dyDescent="0.2">
      <c r="A163" s="114" t="s">
        <v>1346</v>
      </c>
      <c r="B163" s="76" t="s">
        <v>253</v>
      </c>
      <c r="C163" s="98">
        <v>1.0930232558139534E-3</v>
      </c>
      <c r="D163" s="115"/>
      <c r="E163" s="115"/>
      <c r="F163" s="100" t="s">
        <v>1346</v>
      </c>
      <c r="G163" s="143" t="s">
        <v>253</v>
      </c>
      <c r="H163" s="197">
        <v>7.2868217054263571E-4</v>
      </c>
      <c r="I163" s="197"/>
      <c r="J163" s="197"/>
      <c r="K163" s="197" t="s">
        <v>1346</v>
      </c>
      <c r="L163" s="197" t="s">
        <v>253</v>
      </c>
      <c r="M163" s="197">
        <v>3.6434108527131785E-4</v>
      </c>
      <c r="N163" s="197">
        <v>96</v>
      </c>
      <c r="O163" s="195"/>
      <c r="P163" s="195">
        <v>2</v>
      </c>
      <c r="Q163" s="197">
        <v>1</v>
      </c>
      <c r="R163" s="197">
        <v>3</v>
      </c>
      <c r="S163" s="197">
        <v>3</v>
      </c>
      <c r="T163" s="197">
        <v>103</v>
      </c>
      <c r="U163" s="197"/>
      <c r="V163" s="197">
        <v>0</v>
      </c>
      <c r="W163" s="197">
        <v>5</v>
      </c>
      <c r="X163" s="197">
        <v>0</v>
      </c>
      <c r="Y163" s="197">
        <v>0</v>
      </c>
      <c r="Z163" s="197">
        <v>0</v>
      </c>
      <c r="AA163" s="197"/>
      <c r="AB163" s="100">
        <v>5</v>
      </c>
      <c r="AC163" s="197"/>
      <c r="AD163" s="195">
        <v>0.10416666666666667</v>
      </c>
      <c r="AE163" s="197"/>
      <c r="AF163" s="197">
        <v>5</v>
      </c>
      <c r="AG163" s="106" t="e">
        <f t="shared" si="37"/>
        <v>#VALUE!</v>
      </c>
      <c r="AH163" s="106"/>
      <c r="AI163" s="212"/>
      <c r="AJ163" s="212"/>
      <c r="AK163" s="212"/>
      <c r="AL163" s="212"/>
      <c r="AM163" s="212"/>
      <c r="AN163" s="212"/>
      <c r="AO163" s="212"/>
      <c r="AP163" s="214"/>
      <c r="AQ163" s="214"/>
      <c r="AR163" s="214"/>
      <c r="AS163" s="214"/>
      <c r="AT163" s="214"/>
      <c r="AV163" s="214"/>
      <c r="AW163" s="162" t="s">
        <v>394</v>
      </c>
      <c r="AX163" s="162" t="s">
        <v>394</v>
      </c>
      <c r="AY163" s="162" t="s">
        <v>394</v>
      </c>
      <c r="BC163" s="106" t="s">
        <v>394</v>
      </c>
    </row>
    <row r="164" spans="1:55" x14ac:dyDescent="0.2">
      <c r="A164" s="114" t="s">
        <v>1347</v>
      </c>
      <c r="B164" s="76" t="s">
        <v>254</v>
      </c>
      <c r="C164" s="98">
        <v>1.3429752066115703E-4</v>
      </c>
      <c r="D164" s="115"/>
      <c r="E164" s="115"/>
      <c r="F164" s="100" t="s">
        <v>1347</v>
      </c>
      <c r="G164" s="143" t="s">
        <v>254</v>
      </c>
      <c r="H164" s="197">
        <v>1.3429752066115703E-4</v>
      </c>
      <c r="I164" s="197"/>
      <c r="J164" s="197"/>
      <c r="K164" s="197" t="s">
        <v>1347</v>
      </c>
      <c r="L164" s="197" t="s">
        <v>254</v>
      </c>
      <c r="M164" s="197">
        <v>0</v>
      </c>
      <c r="N164" s="197">
        <v>19</v>
      </c>
      <c r="O164" s="195"/>
      <c r="P164" s="195">
        <v>0.40425531914893614</v>
      </c>
      <c r="Q164" s="197">
        <v>8</v>
      </c>
      <c r="R164" s="197">
        <v>21</v>
      </c>
      <c r="S164" s="197">
        <v>13</v>
      </c>
      <c r="T164" s="197">
        <v>61</v>
      </c>
      <c r="U164" s="197"/>
      <c r="V164" s="197">
        <v>0</v>
      </c>
      <c r="W164" s="197">
        <v>6</v>
      </c>
      <c r="X164" s="197">
        <v>3</v>
      </c>
      <c r="Y164" s="197">
        <v>0</v>
      </c>
      <c r="Z164" s="197">
        <v>0</v>
      </c>
      <c r="AA164" s="197"/>
      <c r="AB164" s="100">
        <v>9</v>
      </c>
      <c r="AC164" s="197"/>
      <c r="AD164" s="195">
        <v>0.19148936170212766</v>
      </c>
      <c r="AE164" s="197"/>
      <c r="AF164" s="197">
        <v>0</v>
      </c>
      <c r="AG164" s="106" t="e">
        <f t="shared" si="37"/>
        <v>#VALUE!</v>
      </c>
      <c r="AH164" s="106"/>
      <c r="AI164" s="212" t="s">
        <v>642</v>
      </c>
      <c r="AJ164" s="212" t="s">
        <v>643</v>
      </c>
      <c r="AK164" s="212" t="s">
        <v>1334</v>
      </c>
      <c r="AL164" s="212"/>
      <c r="AM164" s="212"/>
      <c r="AN164" s="212" t="s">
        <v>1801</v>
      </c>
      <c r="AO164" s="212"/>
      <c r="AP164" s="214" t="s">
        <v>551</v>
      </c>
      <c r="AQ164" s="214" t="s">
        <v>551</v>
      </c>
      <c r="AR164" s="214" t="s">
        <v>551</v>
      </c>
      <c r="AS164" s="214" t="s">
        <v>551</v>
      </c>
      <c r="AT164" s="214" t="e">
        <f t="shared" ref="AT164:AT167" si="39">AS164/VLOOKUP(AN164,$D$18:$G$436,4,FALSE)</f>
        <v>#VALUE!</v>
      </c>
      <c r="AV164" s="214" t="s">
        <v>551</v>
      </c>
      <c r="AW164" s="214" t="s">
        <v>551</v>
      </c>
      <c r="AX164" s="214" t="s">
        <v>551</v>
      </c>
      <c r="AY164" s="214" t="s">
        <v>551</v>
      </c>
      <c r="BA164" s="429" t="e">
        <f t="shared" ref="BA164:BA167" si="40">AY164/VLOOKUP(AN164,$D$18:$G$436,4,FALSE)</f>
        <v>#VALUE!</v>
      </c>
      <c r="BC164" s="106" t="s">
        <v>394</v>
      </c>
    </row>
    <row r="165" spans="1:55" x14ac:dyDescent="0.2">
      <c r="A165" s="76" t="s">
        <v>1348</v>
      </c>
      <c r="B165" s="99" t="s">
        <v>268</v>
      </c>
      <c r="C165" s="98">
        <v>1.1795543905635649E-4</v>
      </c>
      <c r="D165" s="98"/>
      <c r="E165" s="99"/>
      <c r="F165" s="100" t="s">
        <v>1348</v>
      </c>
      <c r="G165" s="143" t="s">
        <v>268</v>
      </c>
      <c r="H165" s="197">
        <v>1.1795543905635649E-4</v>
      </c>
      <c r="I165" s="197"/>
      <c r="J165" s="197"/>
      <c r="K165" s="197" t="s">
        <v>1348</v>
      </c>
      <c r="L165" s="197" t="s">
        <v>268</v>
      </c>
      <c r="M165" s="197">
        <v>0</v>
      </c>
      <c r="N165" s="197" t="s">
        <v>394</v>
      </c>
      <c r="O165" s="195"/>
      <c r="P165" s="195" t="s">
        <v>394</v>
      </c>
      <c r="Q165" s="197" t="s">
        <v>394</v>
      </c>
      <c r="R165" s="197" t="s">
        <v>394</v>
      </c>
      <c r="S165" s="197" t="s">
        <v>394</v>
      </c>
      <c r="T165" s="197" t="s">
        <v>394</v>
      </c>
      <c r="U165" s="197"/>
      <c r="V165" s="197" t="s">
        <v>394</v>
      </c>
      <c r="W165" s="197" t="s">
        <v>394</v>
      </c>
      <c r="X165" s="197" t="s">
        <v>394</v>
      </c>
      <c r="Y165" s="197" t="s">
        <v>394</v>
      </c>
      <c r="Z165" s="197" t="s">
        <v>394</v>
      </c>
      <c r="AA165" s="197"/>
      <c r="AB165" s="100" t="s">
        <v>394</v>
      </c>
      <c r="AC165" s="197"/>
      <c r="AD165" s="195" t="s">
        <v>394</v>
      </c>
      <c r="AE165" s="197"/>
      <c r="AF165" s="197" t="s">
        <v>394</v>
      </c>
      <c r="AG165" s="106" t="e">
        <f t="shared" si="37"/>
        <v>#VALUE!</v>
      </c>
      <c r="AH165" s="106"/>
      <c r="AI165" s="212" t="s">
        <v>644</v>
      </c>
      <c r="AJ165" s="212" t="s">
        <v>645</v>
      </c>
      <c r="AK165" s="212" t="s">
        <v>1335</v>
      </c>
      <c r="AL165" s="212"/>
      <c r="AM165" s="212"/>
      <c r="AN165" s="212" t="s">
        <v>334</v>
      </c>
      <c r="AO165" s="212"/>
      <c r="AP165" s="213">
        <v>310</v>
      </c>
      <c r="AQ165" s="213">
        <v>80</v>
      </c>
      <c r="AR165" s="213">
        <v>0</v>
      </c>
      <c r="AS165" s="213">
        <v>390</v>
      </c>
      <c r="AT165" s="214" t="e">
        <f t="shared" si="39"/>
        <v>#N/A</v>
      </c>
      <c r="AV165" s="213">
        <v>360</v>
      </c>
      <c r="AW165" s="214" t="s">
        <v>1129</v>
      </c>
      <c r="AX165" s="214" t="s">
        <v>1123</v>
      </c>
      <c r="AY165" s="214" t="s">
        <v>1236</v>
      </c>
      <c r="BA165" s="429" t="e">
        <f t="shared" si="40"/>
        <v>#N/A</v>
      </c>
      <c r="BC165" s="106" t="s">
        <v>394</v>
      </c>
    </row>
    <row r="166" spans="1:55" ht="25.5" x14ac:dyDescent="0.2">
      <c r="A166" s="95" t="s">
        <v>1350</v>
      </c>
      <c r="B166" s="96" t="s">
        <v>666</v>
      </c>
      <c r="C166" s="97">
        <v>9.3525179856115113E-4</v>
      </c>
      <c r="D166" s="98"/>
      <c r="E166" s="99"/>
      <c r="F166" s="100" t="s">
        <v>1350</v>
      </c>
      <c r="G166" s="196" t="s">
        <v>666</v>
      </c>
      <c r="H166" s="190">
        <v>3.8369304556354914E-4</v>
      </c>
      <c r="I166" s="190"/>
      <c r="J166" s="190"/>
      <c r="K166" s="190" t="s">
        <v>1350</v>
      </c>
      <c r="L166" s="190" t="s">
        <v>666</v>
      </c>
      <c r="M166" s="190">
        <v>5.5155875299760194E-4</v>
      </c>
      <c r="N166" s="190">
        <v>8440</v>
      </c>
      <c r="O166" s="193"/>
      <c r="P166" s="193">
        <v>3.7644959857270295</v>
      </c>
      <c r="Q166" s="190">
        <v>950</v>
      </c>
      <c r="R166" s="190">
        <v>3810</v>
      </c>
      <c r="S166" s="190">
        <v>5300</v>
      </c>
      <c r="T166" s="190">
        <v>18500</v>
      </c>
      <c r="U166" s="190"/>
      <c r="V166" s="190">
        <v>200</v>
      </c>
      <c r="W166" s="190">
        <v>140</v>
      </c>
      <c r="X166" s="190">
        <v>480</v>
      </c>
      <c r="Y166" s="190">
        <v>500</v>
      </c>
      <c r="Z166" s="190">
        <v>50</v>
      </c>
      <c r="AA166" s="190"/>
      <c r="AB166" s="192">
        <v>1360</v>
      </c>
      <c r="AC166" s="190"/>
      <c r="AD166" s="193">
        <v>0.60660124888492417</v>
      </c>
      <c r="AE166" s="194"/>
      <c r="AF166" s="190">
        <v>1300</v>
      </c>
      <c r="AG166" s="106" t="e">
        <f t="shared" si="37"/>
        <v>#VALUE!</v>
      </c>
      <c r="AH166" s="106"/>
      <c r="AI166" s="212" t="s">
        <v>646</v>
      </c>
      <c r="AJ166" s="212" t="s">
        <v>647</v>
      </c>
      <c r="AK166" s="212" t="s">
        <v>1336</v>
      </c>
      <c r="AL166" s="212"/>
      <c r="AM166" s="212"/>
      <c r="AN166" s="212" t="s">
        <v>258</v>
      </c>
      <c r="AO166" s="212"/>
      <c r="AP166" s="213">
        <v>160</v>
      </c>
      <c r="AQ166" s="213">
        <v>60</v>
      </c>
      <c r="AR166" s="213">
        <v>0</v>
      </c>
      <c r="AS166" s="213">
        <v>210</v>
      </c>
      <c r="AT166" s="214" t="e">
        <f t="shared" si="39"/>
        <v>#N/A</v>
      </c>
      <c r="AV166" s="213">
        <v>190</v>
      </c>
      <c r="AW166" s="214" t="s">
        <v>1239</v>
      </c>
      <c r="AX166" s="214" t="s">
        <v>1123</v>
      </c>
      <c r="AY166" s="214" t="s">
        <v>1130</v>
      </c>
      <c r="BA166" s="429" t="e">
        <f t="shared" si="40"/>
        <v>#N/A</v>
      </c>
      <c r="BC166" s="106" t="s">
        <v>394</v>
      </c>
    </row>
    <row r="167" spans="1:55" x14ac:dyDescent="0.2">
      <c r="A167" s="113" t="s">
        <v>1351</v>
      </c>
      <c r="B167" s="76" t="s">
        <v>187</v>
      </c>
      <c r="C167" s="98">
        <v>1.7713365539452495E-4</v>
      </c>
      <c r="D167" s="98"/>
      <c r="E167" s="99"/>
      <c r="F167" s="100" t="s">
        <v>1351</v>
      </c>
      <c r="G167" s="143" t="s">
        <v>187</v>
      </c>
      <c r="H167" s="197">
        <v>1.7713365539452495E-4</v>
      </c>
      <c r="I167" s="197"/>
      <c r="J167" s="197"/>
      <c r="K167" s="197" t="s">
        <v>1351</v>
      </c>
      <c r="L167" s="197" t="s">
        <v>187</v>
      </c>
      <c r="M167" s="197">
        <v>0</v>
      </c>
      <c r="N167" s="197" t="s">
        <v>394</v>
      </c>
      <c r="O167" s="195"/>
      <c r="P167" s="195" t="s">
        <v>394</v>
      </c>
      <c r="Q167" s="197" t="s">
        <v>394</v>
      </c>
      <c r="R167" s="197" t="s">
        <v>394</v>
      </c>
      <c r="S167" s="197" t="s">
        <v>394</v>
      </c>
      <c r="T167" s="197" t="s">
        <v>394</v>
      </c>
      <c r="U167" s="197"/>
      <c r="V167" s="197" t="s">
        <v>394</v>
      </c>
      <c r="W167" s="197" t="s">
        <v>394</v>
      </c>
      <c r="X167" s="197" t="s">
        <v>394</v>
      </c>
      <c r="Y167" s="197" t="s">
        <v>394</v>
      </c>
      <c r="Z167" s="197" t="s">
        <v>394</v>
      </c>
      <c r="AA167" s="197"/>
      <c r="AB167" s="100" t="s">
        <v>394</v>
      </c>
      <c r="AC167" s="197"/>
      <c r="AD167" s="195" t="s">
        <v>394</v>
      </c>
      <c r="AE167" s="197"/>
      <c r="AF167" s="197" t="s">
        <v>394</v>
      </c>
      <c r="AG167" s="106" t="e">
        <f t="shared" si="37"/>
        <v>#VALUE!</v>
      </c>
      <c r="AH167" s="106"/>
      <c r="AI167" s="212" t="s">
        <v>648</v>
      </c>
      <c r="AJ167" s="212" t="s">
        <v>649</v>
      </c>
      <c r="AK167" s="212" t="s">
        <v>1337</v>
      </c>
      <c r="AL167" s="212"/>
      <c r="AM167" s="212"/>
      <c r="AN167" s="212" t="s">
        <v>272</v>
      </c>
      <c r="AO167" s="212"/>
      <c r="AP167" s="213">
        <v>520</v>
      </c>
      <c r="AQ167" s="213">
        <v>90</v>
      </c>
      <c r="AR167" s="213">
        <v>0</v>
      </c>
      <c r="AS167" s="213">
        <v>620</v>
      </c>
      <c r="AT167" s="214" t="e">
        <f t="shared" si="39"/>
        <v>#N/A</v>
      </c>
      <c r="AV167" s="213">
        <v>410</v>
      </c>
      <c r="AW167" s="214" t="s">
        <v>1173</v>
      </c>
      <c r="AX167" s="214" t="s">
        <v>1123</v>
      </c>
      <c r="AY167" s="214" t="s">
        <v>1689</v>
      </c>
      <c r="BA167" s="429" t="e">
        <f t="shared" si="40"/>
        <v>#N/A</v>
      </c>
      <c r="BC167" s="106" t="s">
        <v>394</v>
      </c>
    </row>
    <row r="168" spans="1:55" x14ac:dyDescent="0.2">
      <c r="A168" s="114" t="s">
        <v>1352</v>
      </c>
      <c r="B168" s="76" t="s">
        <v>192</v>
      </c>
      <c r="C168" s="98">
        <v>1.5285599356395816E-4</v>
      </c>
      <c r="D168" s="97"/>
      <c r="E168" s="99"/>
      <c r="F168" s="100" t="s">
        <v>1352</v>
      </c>
      <c r="G168" s="143" t="s">
        <v>192</v>
      </c>
      <c r="H168" s="197">
        <v>1.2872083668543846E-4</v>
      </c>
      <c r="I168" s="197"/>
      <c r="J168" s="197"/>
      <c r="K168" s="197" t="s">
        <v>1352</v>
      </c>
      <c r="L168" s="197" t="s">
        <v>192</v>
      </c>
      <c r="M168" s="197">
        <v>2.4135156878519712E-5</v>
      </c>
      <c r="N168" s="197">
        <v>149</v>
      </c>
      <c r="O168" s="195"/>
      <c r="P168" s="195">
        <v>1.9102564102564104</v>
      </c>
      <c r="Q168" s="197">
        <v>24</v>
      </c>
      <c r="R168" s="197">
        <v>46</v>
      </c>
      <c r="S168" s="197">
        <v>27</v>
      </c>
      <c r="T168" s="197">
        <v>215</v>
      </c>
      <c r="U168" s="197"/>
      <c r="V168" s="197">
        <v>13</v>
      </c>
      <c r="W168" s="197">
        <v>0</v>
      </c>
      <c r="X168" s="197">
        <v>30</v>
      </c>
      <c r="Y168" s="197">
        <v>28</v>
      </c>
      <c r="Z168" s="197">
        <v>0</v>
      </c>
      <c r="AA168" s="197"/>
      <c r="AB168" s="100">
        <v>71</v>
      </c>
      <c r="AC168" s="197"/>
      <c r="AD168" s="195">
        <v>0.91025641025641024</v>
      </c>
      <c r="AE168" s="197"/>
      <c r="AF168" s="197">
        <v>9</v>
      </c>
      <c r="AG168" s="106" t="e">
        <f t="shared" si="37"/>
        <v>#VALUE!</v>
      </c>
      <c r="AH168" s="106"/>
      <c r="AI168" s="212"/>
      <c r="AJ168" s="212"/>
      <c r="AK168" s="212"/>
      <c r="AL168" s="212"/>
      <c r="AM168" s="212"/>
      <c r="AN168" s="212"/>
      <c r="AO168" s="212"/>
      <c r="AP168" s="214"/>
      <c r="AQ168" s="214"/>
      <c r="AR168" s="214"/>
      <c r="AS168" s="214"/>
      <c r="AT168" s="214"/>
      <c r="AV168" s="214"/>
      <c r="AW168" s="162" t="s">
        <v>394</v>
      </c>
      <c r="AX168" s="162" t="s">
        <v>394</v>
      </c>
      <c r="AY168" s="162" t="s">
        <v>394</v>
      </c>
      <c r="BC168" s="106" t="s">
        <v>394</v>
      </c>
    </row>
    <row r="169" spans="1:55" x14ac:dyDescent="0.2">
      <c r="A169" s="76" t="s">
        <v>1353</v>
      </c>
      <c r="B169" s="76" t="s">
        <v>216</v>
      </c>
      <c r="C169" s="98">
        <v>1.1873080859774821E-3</v>
      </c>
      <c r="D169" s="97"/>
      <c r="E169" s="99"/>
      <c r="F169" s="100" t="s">
        <v>1353</v>
      </c>
      <c r="G169" s="143" t="s">
        <v>216</v>
      </c>
      <c r="H169" s="197">
        <v>4.6059365404298874E-4</v>
      </c>
      <c r="I169" s="197"/>
      <c r="J169" s="197"/>
      <c r="K169" s="197" t="s">
        <v>1353</v>
      </c>
      <c r="L169" s="197" t="s">
        <v>216</v>
      </c>
      <c r="M169" s="197">
        <v>7.3694984646878198E-4</v>
      </c>
      <c r="N169" s="197">
        <v>309</v>
      </c>
      <c r="O169" s="195"/>
      <c r="P169" s="195">
        <v>2.5121951219512195</v>
      </c>
      <c r="Q169" s="197">
        <v>46</v>
      </c>
      <c r="R169" s="197">
        <v>336</v>
      </c>
      <c r="S169" s="197">
        <v>261</v>
      </c>
      <c r="T169" s="197">
        <v>952</v>
      </c>
      <c r="U169" s="197"/>
      <c r="V169" s="197">
        <v>11</v>
      </c>
      <c r="W169" s="197">
        <v>15</v>
      </c>
      <c r="X169" s="197">
        <v>36</v>
      </c>
      <c r="Y169" s="197">
        <v>0</v>
      </c>
      <c r="Z169" s="197">
        <v>13</v>
      </c>
      <c r="AA169" s="197"/>
      <c r="AB169" s="100">
        <v>75</v>
      </c>
      <c r="AC169" s="197"/>
      <c r="AD169" s="195">
        <v>0.6097560975609756</v>
      </c>
      <c r="AE169" s="197"/>
      <c r="AF169" s="197">
        <v>96</v>
      </c>
      <c r="AG169" s="106" t="e">
        <f t="shared" si="37"/>
        <v>#VALUE!</v>
      </c>
      <c r="AH169" s="106"/>
      <c r="AI169" s="212"/>
      <c r="AJ169" s="212" t="s">
        <v>1338</v>
      </c>
      <c r="AK169" s="212" t="s">
        <v>1339</v>
      </c>
      <c r="AL169" s="212"/>
      <c r="AM169" s="212" t="s">
        <v>337</v>
      </c>
      <c r="AN169" s="212" t="s">
        <v>337</v>
      </c>
      <c r="AO169" s="212"/>
      <c r="AP169" s="214" t="s">
        <v>551</v>
      </c>
      <c r="AQ169" s="214" t="s">
        <v>551</v>
      </c>
      <c r="AR169" s="214" t="s">
        <v>551</v>
      </c>
      <c r="AS169" s="214" t="s">
        <v>551</v>
      </c>
      <c r="AT169" s="214" t="e">
        <f t="shared" ref="AT169:AT177" si="41">AS169/VLOOKUP(AN169,$D$18:$G$436,4,FALSE)</f>
        <v>#VALUE!</v>
      </c>
      <c r="AV169" s="214" t="s">
        <v>551</v>
      </c>
      <c r="AW169" s="214" t="s">
        <v>551</v>
      </c>
      <c r="AX169" s="214" t="s">
        <v>551</v>
      </c>
      <c r="AY169" s="214" t="s">
        <v>551</v>
      </c>
      <c r="BA169" s="429" t="e">
        <f t="shared" ref="BA169:BA177" si="42">AY169/VLOOKUP(AN169,$D$18:$G$436,4,FALSE)</f>
        <v>#VALUE!</v>
      </c>
      <c r="BC169" s="106" t="s">
        <v>394</v>
      </c>
    </row>
    <row r="170" spans="1:55" x14ac:dyDescent="0.2">
      <c r="A170" s="114" t="s">
        <v>1354</v>
      </c>
      <c r="B170" s="76" t="s">
        <v>259</v>
      </c>
      <c r="C170" s="98">
        <v>2.0534223706176963E-3</v>
      </c>
      <c r="D170" s="97"/>
      <c r="E170" s="99"/>
      <c r="F170" s="100" t="s">
        <v>1354</v>
      </c>
      <c r="G170" s="143" t="s">
        <v>259</v>
      </c>
      <c r="H170" s="197">
        <v>6.928213689482471E-4</v>
      </c>
      <c r="I170" s="197"/>
      <c r="J170" s="197"/>
      <c r="K170" s="197" t="s">
        <v>1354</v>
      </c>
      <c r="L170" s="197" t="s">
        <v>259</v>
      </c>
      <c r="M170" s="197">
        <v>1.3522537562604341E-3</v>
      </c>
      <c r="N170" s="197">
        <v>254</v>
      </c>
      <c r="O170" s="195"/>
      <c r="P170" s="195">
        <v>2.4423076923076925</v>
      </c>
      <c r="Q170" s="197">
        <v>52</v>
      </c>
      <c r="R170" s="197">
        <v>38</v>
      </c>
      <c r="S170" s="197">
        <v>153</v>
      </c>
      <c r="T170" s="197">
        <v>497</v>
      </c>
      <c r="U170" s="197"/>
      <c r="V170" s="197">
        <v>11</v>
      </c>
      <c r="W170" s="197">
        <v>0</v>
      </c>
      <c r="X170" s="197">
        <v>7</v>
      </c>
      <c r="Y170" s="197">
        <v>0</v>
      </c>
      <c r="Z170" s="197">
        <v>0</v>
      </c>
      <c r="AA170" s="197"/>
      <c r="AB170" s="100">
        <v>18</v>
      </c>
      <c r="AC170" s="197"/>
      <c r="AD170" s="195">
        <v>0.17307692307692307</v>
      </c>
      <c r="AE170" s="197"/>
      <c r="AF170" s="197">
        <v>0</v>
      </c>
      <c r="AG170" s="106" t="e">
        <f t="shared" si="37"/>
        <v>#VALUE!</v>
      </c>
      <c r="AH170" s="106"/>
      <c r="AI170" s="212" t="s">
        <v>650</v>
      </c>
      <c r="AJ170" s="212" t="s">
        <v>651</v>
      </c>
      <c r="AK170" s="212" t="s">
        <v>1341</v>
      </c>
      <c r="AL170" s="212"/>
      <c r="AM170" s="212"/>
      <c r="AN170" s="212" t="s">
        <v>49</v>
      </c>
      <c r="AO170" s="212"/>
      <c r="AP170" s="213">
        <v>110</v>
      </c>
      <c r="AQ170" s="213">
        <v>0</v>
      </c>
      <c r="AR170" s="213">
        <v>0</v>
      </c>
      <c r="AS170" s="213">
        <v>110</v>
      </c>
      <c r="AT170" s="214" t="e">
        <f t="shared" si="41"/>
        <v>#N/A</v>
      </c>
      <c r="AV170" s="213">
        <v>150</v>
      </c>
      <c r="AW170" s="214" t="s">
        <v>1280</v>
      </c>
      <c r="AX170" s="214" t="s">
        <v>1123</v>
      </c>
      <c r="AY170" s="214" t="s">
        <v>1207</v>
      </c>
      <c r="BA170" s="429" t="e">
        <f t="shared" si="42"/>
        <v>#N/A</v>
      </c>
      <c r="BC170" s="106" t="s">
        <v>394</v>
      </c>
    </row>
    <row r="171" spans="1:55" x14ac:dyDescent="0.2">
      <c r="A171" s="114" t="s">
        <v>1355</v>
      </c>
      <c r="B171" s="76" t="s">
        <v>292</v>
      </c>
      <c r="C171" s="98">
        <v>8.3212735166425468E-4</v>
      </c>
      <c r="D171" s="97"/>
      <c r="E171" s="99"/>
      <c r="F171" s="100" t="s">
        <v>1355</v>
      </c>
      <c r="G171" s="143" t="s">
        <v>292</v>
      </c>
      <c r="H171" s="197">
        <v>3.8350217076700435E-4</v>
      </c>
      <c r="I171" s="197"/>
      <c r="J171" s="197"/>
      <c r="K171" s="197" t="s">
        <v>1355</v>
      </c>
      <c r="L171" s="197" t="s">
        <v>292</v>
      </c>
      <c r="M171" s="197">
        <v>4.4862518089725038E-4</v>
      </c>
      <c r="N171" s="197">
        <v>108</v>
      </c>
      <c r="O171" s="195"/>
      <c r="P171" s="195">
        <v>1.6119402985074627</v>
      </c>
      <c r="Q171" s="197">
        <v>5</v>
      </c>
      <c r="R171" s="197">
        <v>4</v>
      </c>
      <c r="S171" s="197">
        <v>13</v>
      </c>
      <c r="T171" s="197">
        <v>130</v>
      </c>
      <c r="U171" s="197"/>
      <c r="V171" s="197">
        <v>8</v>
      </c>
      <c r="W171" s="197">
        <v>5</v>
      </c>
      <c r="X171" s="197">
        <v>9</v>
      </c>
      <c r="Y171" s="197">
        <v>29</v>
      </c>
      <c r="Z171" s="197">
        <v>4</v>
      </c>
      <c r="AA171" s="197"/>
      <c r="AB171" s="100">
        <v>55</v>
      </c>
      <c r="AC171" s="197"/>
      <c r="AD171" s="195">
        <v>0.82089552238805974</v>
      </c>
      <c r="AE171" s="197"/>
      <c r="AF171" s="197">
        <v>0</v>
      </c>
      <c r="AG171" s="106" t="e">
        <f t="shared" si="37"/>
        <v>#VALUE!</v>
      </c>
      <c r="AH171" s="106"/>
      <c r="AI171" s="212" t="s">
        <v>652</v>
      </c>
      <c r="AJ171" s="212" t="s">
        <v>653</v>
      </c>
      <c r="AK171" s="212" t="s">
        <v>1342</v>
      </c>
      <c r="AL171" s="212"/>
      <c r="AM171" s="212"/>
      <c r="AN171" s="212" t="s">
        <v>93</v>
      </c>
      <c r="AO171" s="212"/>
      <c r="AP171" s="214" t="s">
        <v>551</v>
      </c>
      <c r="AQ171" s="214" t="s">
        <v>551</v>
      </c>
      <c r="AR171" s="214" t="s">
        <v>551</v>
      </c>
      <c r="AS171" s="214" t="s">
        <v>551</v>
      </c>
      <c r="AT171" s="214" t="e">
        <f t="shared" si="41"/>
        <v>#VALUE!</v>
      </c>
      <c r="AV171" s="214" t="s">
        <v>551</v>
      </c>
      <c r="AW171" s="214" t="s">
        <v>551</v>
      </c>
      <c r="AX171" s="214" t="s">
        <v>551</v>
      </c>
      <c r="AY171" s="214" t="s">
        <v>551</v>
      </c>
      <c r="BA171" s="429" t="e">
        <f t="shared" si="42"/>
        <v>#VALUE!</v>
      </c>
      <c r="BC171" s="106" t="s">
        <v>394</v>
      </c>
    </row>
    <row r="172" spans="1:55" x14ac:dyDescent="0.2">
      <c r="A172" s="76" t="s">
        <v>1356</v>
      </c>
      <c r="B172" s="76" t="s">
        <v>678</v>
      </c>
      <c r="C172" s="98" t="e">
        <v>#N/A</v>
      </c>
      <c r="D172" s="98"/>
      <c r="E172" s="99"/>
      <c r="F172" s="100" t="s">
        <v>1356</v>
      </c>
      <c r="G172" s="143" t="s">
        <v>678</v>
      </c>
      <c r="H172" s="197" t="e">
        <v>#N/A</v>
      </c>
      <c r="I172" s="197"/>
      <c r="J172" s="197"/>
      <c r="K172" s="197" t="s">
        <v>1356</v>
      </c>
      <c r="L172" s="197" t="s">
        <v>678</v>
      </c>
      <c r="M172" s="197" t="e">
        <v>#N/A</v>
      </c>
      <c r="N172" s="197" t="s">
        <v>394</v>
      </c>
      <c r="O172" s="195"/>
      <c r="P172" s="195" t="s">
        <v>394</v>
      </c>
      <c r="Q172" s="197" t="s">
        <v>394</v>
      </c>
      <c r="R172" s="197" t="s">
        <v>394</v>
      </c>
      <c r="S172" s="197" t="s">
        <v>394</v>
      </c>
      <c r="T172" s="197" t="s">
        <v>394</v>
      </c>
      <c r="U172" s="197"/>
      <c r="V172" s="197" t="s">
        <v>394</v>
      </c>
      <c r="W172" s="197" t="s">
        <v>394</v>
      </c>
      <c r="X172" s="197" t="s">
        <v>394</v>
      </c>
      <c r="Y172" s="197" t="s">
        <v>394</v>
      </c>
      <c r="Z172" s="197" t="s">
        <v>394</v>
      </c>
      <c r="AA172" s="197"/>
      <c r="AB172" s="100" t="s">
        <v>394</v>
      </c>
      <c r="AC172" s="197"/>
      <c r="AD172" s="195" t="s">
        <v>394</v>
      </c>
      <c r="AE172" s="197"/>
      <c r="AF172" s="197" t="s">
        <v>394</v>
      </c>
      <c r="AG172" s="106" t="e">
        <f t="shared" si="37"/>
        <v>#VALUE!</v>
      </c>
      <c r="AH172" s="106"/>
      <c r="AI172" s="212" t="s">
        <v>654</v>
      </c>
      <c r="AJ172" s="212" t="s">
        <v>655</v>
      </c>
      <c r="AK172" s="212" t="s">
        <v>1343</v>
      </c>
      <c r="AL172" s="212"/>
      <c r="AM172" s="212"/>
      <c r="AN172" s="212" t="s">
        <v>153</v>
      </c>
      <c r="AO172" s="212"/>
      <c r="AP172" s="213">
        <v>260</v>
      </c>
      <c r="AQ172" s="213">
        <v>10</v>
      </c>
      <c r="AR172" s="213">
        <v>0</v>
      </c>
      <c r="AS172" s="213">
        <v>270</v>
      </c>
      <c r="AT172" s="214" t="e">
        <f t="shared" si="41"/>
        <v>#N/A</v>
      </c>
      <c r="AV172" s="213">
        <v>230</v>
      </c>
      <c r="AW172" s="214" t="s">
        <v>1119</v>
      </c>
      <c r="AX172" s="214" t="s">
        <v>1123</v>
      </c>
      <c r="AY172" s="214" t="s">
        <v>1207</v>
      </c>
      <c r="BA172" s="429" t="e">
        <f t="shared" si="42"/>
        <v>#N/A</v>
      </c>
      <c r="BC172" s="106" t="s">
        <v>394</v>
      </c>
    </row>
    <row r="173" spans="1:55" x14ac:dyDescent="0.2">
      <c r="A173" s="113" t="s">
        <v>1357</v>
      </c>
      <c r="B173" s="96" t="s">
        <v>24</v>
      </c>
      <c r="C173" s="98">
        <v>1.9426721264641463E-3</v>
      </c>
      <c r="D173" s="97"/>
      <c r="E173" s="99"/>
      <c r="F173" s="100" t="s">
        <v>1357</v>
      </c>
      <c r="G173" s="143" t="s">
        <v>24</v>
      </c>
      <c r="H173" s="197">
        <v>5.5613751071326536E-4</v>
      </c>
      <c r="I173" s="197"/>
      <c r="J173" s="197"/>
      <c r="K173" s="197" t="s">
        <v>1357</v>
      </c>
      <c r="L173" s="197" t="s">
        <v>24</v>
      </c>
      <c r="M173" s="197">
        <v>1.3865346157508809E-3</v>
      </c>
      <c r="N173" s="197"/>
      <c r="O173" s="195"/>
      <c r="P173" s="195" t="s">
        <v>394</v>
      </c>
      <c r="Q173" s="197"/>
      <c r="R173" s="197"/>
      <c r="S173" s="197"/>
      <c r="T173" s="197"/>
      <c r="U173" s="197"/>
      <c r="V173" s="197"/>
      <c r="W173" s="197"/>
      <c r="X173" s="197"/>
      <c r="Y173" s="197"/>
      <c r="Z173" s="197"/>
      <c r="AA173" s="197"/>
      <c r="AB173" s="100"/>
      <c r="AC173" s="197"/>
      <c r="AD173" s="195" t="s">
        <v>394</v>
      </c>
      <c r="AE173" s="197"/>
      <c r="AF173" s="197"/>
      <c r="AG173" s="106" t="e">
        <f t="shared" si="37"/>
        <v>#VALUE!</v>
      </c>
      <c r="AH173" s="106"/>
      <c r="AI173" s="212" t="s">
        <v>656</v>
      </c>
      <c r="AJ173" s="212" t="s">
        <v>657</v>
      </c>
      <c r="AK173" s="212" t="s">
        <v>1344</v>
      </c>
      <c r="AL173" s="212"/>
      <c r="AM173" s="212"/>
      <c r="AN173" s="212" t="s">
        <v>175</v>
      </c>
      <c r="AO173" s="212"/>
      <c r="AP173" s="213">
        <v>150</v>
      </c>
      <c r="AQ173" s="213">
        <v>70</v>
      </c>
      <c r="AR173" s="213">
        <v>0</v>
      </c>
      <c r="AS173" s="213">
        <v>220</v>
      </c>
      <c r="AT173" s="214" t="e">
        <f t="shared" si="41"/>
        <v>#N/A</v>
      </c>
      <c r="AV173" s="213">
        <v>130</v>
      </c>
      <c r="AW173" s="214" t="s">
        <v>1119</v>
      </c>
      <c r="AX173" s="214" t="s">
        <v>1123</v>
      </c>
      <c r="AY173" s="214" t="s">
        <v>1132</v>
      </c>
      <c r="BA173" s="429" t="e">
        <f t="shared" si="42"/>
        <v>#N/A</v>
      </c>
      <c r="BC173" s="106" t="s">
        <v>394</v>
      </c>
    </row>
    <row r="174" spans="1:55" x14ac:dyDescent="0.2">
      <c r="A174" s="114" t="s">
        <v>1359</v>
      </c>
      <c r="B174" s="76" t="s">
        <v>70</v>
      </c>
      <c r="C174" s="98">
        <v>2.8301886792452828E-3</v>
      </c>
      <c r="D174" s="115"/>
      <c r="E174" s="115"/>
      <c r="F174" s="100" t="s">
        <v>1359</v>
      </c>
      <c r="G174" s="143" t="s">
        <v>70</v>
      </c>
      <c r="H174" s="197">
        <v>9.1086532205595316E-4</v>
      </c>
      <c r="I174" s="197"/>
      <c r="J174" s="197"/>
      <c r="K174" s="197" t="s">
        <v>1359</v>
      </c>
      <c r="L174" s="197" t="s">
        <v>70</v>
      </c>
      <c r="M174" s="197">
        <v>1.922576447625244E-3</v>
      </c>
      <c r="N174" s="197">
        <v>51</v>
      </c>
      <c r="O174" s="195"/>
      <c r="P174" s="195">
        <v>1.3076923076923077</v>
      </c>
      <c r="Q174" s="197">
        <v>27</v>
      </c>
      <c r="R174" s="197">
        <v>35</v>
      </c>
      <c r="S174" s="197">
        <v>76</v>
      </c>
      <c r="T174" s="197">
        <v>189</v>
      </c>
      <c r="U174" s="197"/>
      <c r="V174" s="197">
        <v>5</v>
      </c>
      <c r="W174" s="197">
        <v>0</v>
      </c>
      <c r="X174" s="197">
        <v>0</v>
      </c>
      <c r="Y174" s="197">
        <v>0</v>
      </c>
      <c r="Z174" s="197">
        <v>0</v>
      </c>
      <c r="AA174" s="197"/>
      <c r="AB174" s="100">
        <v>5</v>
      </c>
      <c r="AC174" s="197"/>
      <c r="AD174" s="195">
        <v>0.12820512820512819</v>
      </c>
      <c r="AE174" s="197"/>
      <c r="AF174" s="197">
        <v>0</v>
      </c>
      <c r="AG174" s="106" t="e">
        <f t="shared" si="37"/>
        <v>#VALUE!</v>
      </c>
      <c r="AH174" s="106"/>
      <c r="AI174" s="212" t="s">
        <v>658</v>
      </c>
      <c r="AJ174" s="212" t="s">
        <v>659</v>
      </c>
      <c r="AK174" s="212" t="s">
        <v>1345</v>
      </c>
      <c r="AL174" s="212"/>
      <c r="AM174" s="212"/>
      <c r="AN174" s="212" t="s">
        <v>246</v>
      </c>
      <c r="AO174" s="212"/>
      <c r="AP174" s="213">
        <v>190</v>
      </c>
      <c r="AQ174" s="213">
        <v>0</v>
      </c>
      <c r="AR174" s="213">
        <v>0</v>
      </c>
      <c r="AS174" s="213">
        <v>190</v>
      </c>
      <c r="AT174" s="214" t="e">
        <f t="shared" si="41"/>
        <v>#N/A</v>
      </c>
      <c r="AV174" s="213">
        <v>120</v>
      </c>
      <c r="AW174" s="214" t="s">
        <v>1123</v>
      </c>
      <c r="AX174" s="214" t="s">
        <v>1123</v>
      </c>
      <c r="AY174" s="214" t="s">
        <v>1178</v>
      </c>
      <c r="BA174" s="429" t="e">
        <f t="shared" si="42"/>
        <v>#N/A</v>
      </c>
      <c r="BC174" s="106" t="s">
        <v>394</v>
      </c>
    </row>
    <row r="175" spans="1:55" x14ac:dyDescent="0.2">
      <c r="A175" s="114" t="s">
        <v>1360</v>
      </c>
      <c r="B175" s="76" t="s">
        <v>82</v>
      </c>
      <c r="C175" s="98">
        <v>2.4429443908711025E-4</v>
      </c>
      <c r="D175" s="115"/>
      <c r="E175" s="115"/>
      <c r="F175" s="100" t="s">
        <v>1360</v>
      </c>
      <c r="G175" s="143" t="s">
        <v>82</v>
      </c>
      <c r="H175" s="197">
        <v>9.0003214400514309E-5</v>
      </c>
      <c r="I175" s="197"/>
      <c r="J175" s="197"/>
      <c r="K175" s="197" t="s">
        <v>1360</v>
      </c>
      <c r="L175" s="197" t="s">
        <v>82</v>
      </c>
      <c r="M175" s="197">
        <v>1.5107682417229187E-4</v>
      </c>
      <c r="N175" s="197">
        <v>49</v>
      </c>
      <c r="O175" s="195"/>
      <c r="P175" s="195">
        <v>1.0888888888888888</v>
      </c>
      <c r="Q175" s="197">
        <v>22</v>
      </c>
      <c r="R175" s="197">
        <v>34</v>
      </c>
      <c r="S175" s="197">
        <v>41</v>
      </c>
      <c r="T175" s="197">
        <v>146</v>
      </c>
      <c r="U175" s="197"/>
      <c r="V175" s="197">
        <v>0</v>
      </c>
      <c r="W175" s="197">
        <v>2</v>
      </c>
      <c r="X175" s="197">
        <v>2</v>
      </c>
      <c r="Y175" s="197">
        <v>0</v>
      </c>
      <c r="Z175" s="197">
        <v>0</v>
      </c>
      <c r="AA175" s="197"/>
      <c r="AB175" s="100">
        <v>4</v>
      </c>
      <c r="AC175" s="197"/>
      <c r="AD175" s="195">
        <v>8.8888888888888892E-2</v>
      </c>
      <c r="AE175" s="197"/>
      <c r="AF175" s="197">
        <v>0</v>
      </c>
      <c r="AG175" s="106" t="e">
        <f t="shared" si="37"/>
        <v>#VALUE!</v>
      </c>
      <c r="AH175" s="106"/>
      <c r="AI175" s="212" t="s">
        <v>660</v>
      </c>
      <c r="AJ175" s="212" t="s">
        <v>661</v>
      </c>
      <c r="AK175" s="212" t="s">
        <v>1346</v>
      </c>
      <c r="AL175" s="212"/>
      <c r="AM175" s="212"/>
      <c r="AN175" s="212" t="s">
        <v>253</v>
      </c>
      <c r="AO175" s="212"/>
      <c r="AP175" s="214" t="s">
        <v>551</v>
      </c>
      <c r="AQ175" s="214" t="s">
        <v>551</v>
      </c>
      <c r="AR175" s="214" t="s">
        <v>551</v>
      </c>
      <c r="AS175" s="214" t="s">
        <v>551</v>
      </c>
      <c r="AT175" s="214" t="e">
        <f t="shared" si="41"/>
        <v>#VALUE!</v>
      </c>
      <c r="AV175" s="214" t="s">
        <v>551</v>
      </c>
      <c r="AW175" s="214" t="s">
        <v>551</v>
      </c>
      <c r="AX175" s="214" t="s">
        <v>551</v>
      </c>
      <c r="AY175" s="214" t="s">
        <v>551</v>
      </c>
      <c r="BA175" s="429" t="e">
        <f t="shared" si="42"/>
        <v>#VALUE!</v>
      </c>
      <c r="BC175" s="106" t="s">
        <v>394</v>
      </c>
    </row>
    <row r="176" spans="1:55" x14ac:dyDescent="0.2">
      <c r="A176" s="114" t="s">
        <v>1361</v>
      </c>
      <c r="B176" s="76" t="s">
        <v>223</v>
      </c>
      <c r="C176" s="98">
        <v>6.0866688719814752E-4</v>
      </c>
      <c r="D176" s="115"/>
      <c r="E176" s="115"/>
      <c r="F176" s="100" t="s">
        <v>1361</v>
      </c>
      <c r="G176" s="143" t="s">
        <v>223</v>
      </c>
      <c r="H176" s="197">
        <v>4.7634799867681113E-4</v>
      </c>
      <c r="I176" s="197"/>
      <c r="J176" s="197"/>
      <c r="K176" s="197" t="s">
        <v>1361</v>
      </c>
      <c r="L176" s="197" t="s">
        <v>223</v>
      </c>
      <c r="M176" s="197">
        <v>1.2901091630830301E-4</v>
      </c>
      <c r="N176" s="197">
        <v>114</v>
      </c>
      <c r="O176" s="195"/>
      <c r="P176" s="195">
        <v>2.85</v>
      </c>
      <c r="Q176" s="197">
        <v>11</v>
      </c>
      <c r="R176" s="197">
        <v>3</v>
      </c>
      <c r="S176" s="197">
        <v>14</v>
      </c>
      <c r="T176" s="197">
        <v>142</v>
      </c>
      <c r="U176" s="197"/>
      <c r="V176" s="197">
        <v>1</v>
      </c>
      <c r="W176" s="197">
        <v>0</v>
      </c>
      <c r="X176" s="197">
        <v>15</v>
      </c>
      <c r="Y176" s="197">
        <v>0</v>
      </c>
      <c r="Z176" s="197">
        <v>0</v>
      </c>
      <c r="AA176" s="197"/>
      <c r="AB176" s="100">
        <v>16</v>
      </c>
      <c r="AC176" s="197"/>
      <c r="AD176" s="195">
        <v>0.4</v>
      </c>
      <c r="AE176" s="197"/>
      <c r="AF176" s="197">
        <v>3</v>
      </c>
      <c r="AG176" s="106" t="e">
        <f t="shared" si="37"/>
        <v>#VALUE!</v>
      </c>
      <c r="AH176" s="106"/>
      <c r="AI176" s="212" t="s">
        <v>662</v>
      </c>
      <c r="AJ176" s="212" t="s">
        <v>663</v>
      </c>
      <c r="AK176" s="212" t="s">
        <v>1347</v>
      </c>
      <c r="AL176" s="212"/>
      <c r="AM176" s="212"/>
      <c r="AN176" s="212" t="s">
        <v>254</v>
      </c>
      <c r="AO176" s="212"/>
      <c r="AP176" s="213">
        <v>70</v>
      </c>
      <c r="AQ176" s="213">
        <v>0</v>
      </c>
      <c r="AR176" s="213">
        <v>0</v>
      </c>
      <c r="AS176" s="213">
        <v>70</v>
      </c>
      <c r="AT176" s="214" t="e">
        <f t="shared" si="41"/>
        <v>#N/A</v>
      </c>
      <c r="AV176" s="213">
        <v>80</v>
      </c>
      <c r="AW176" s="214" t="s">
        <v>1123</v>
      </c>
      <c r="AX176" s="214" t="s">
        <v>1123</v>
      </c>
      <c r="AY176" s="214" t="s">
        <v>1157</v>
      </c>
      <c r="BA176" s="429" t="e">
        <f t="shared" si="42"/>
        <v>#N/A</v>
      </c>
      <c r="BC176" s="106" t="s">
        <v>394</v>
      </c>
    </row>
    <row r="177" spans="1:55" x14ac:dyDescent="0.2">
      <c r="A177" s="114" t="s">
        <v>1363</v>
      </c>
      <c r="B177" s="76" t="s">
        <v>232</v>
      </c>
      <c r="C177" s="98">
        <v>3.3090024330900241E-4</v>
      </c>
      <c r="D177" s="115"/>
      <c r="E177" s="115"/>
      <c r="F177" s="100" t="s">
        <v>1363</v>
      </c>
      <c r="G177" s="143" t="s">
        <v>232</v>
      </c>
      <c r="H177" s="197">
        <v>2.0924574209245741E-4</v>
      </c>
      <c r="I177" s="197"/>
      <c r="J177" s="197"/>
      <c r="K177" s="197" t="s">
        <v>1363</v>
      </c>
      <c r="L177" s="197" t="s">
        <v>232</v>
      </c>
      <c r="M177" s="197">
        <v>1.2165450121654502E-4</v>
      </c>
      <c r="N177" s="197">
        <v>7</v>
      </c>
      <c r="O177" s="195"/>
      <c r="P177" s="195">
        <v>0.13207547169811321</v>
      </c>
      <c r="Q177" s="197">
        <v>11</v>
      </c>
      <c r="R177" s="197">
        <v>6</v>
      </c>
      <c r="S177" s="197">
        <v>16</v>
      </c>
      <c r="T177" s="197">
        <v>40</v>
      </c>
      <c r="U177" s="197"/>
      <c r="V177" s="197">
        <v>1</v>
      </c>
      <c r="W177" s="197">
        <v>0</v>
      </c>
      <c r="X177" s="197">
        <v>1</v>
      </c>
      <c r="Y177" s="197">
        <v>0</v>
      </c>
      <c r="Z177" s="197">
        <v>0</v>
      </c>
      <c r="AA177" s="197"/>
      <c r="AB177" s="100">
        <v>2</v>
      </c>
      <c r="AC177" s="197"/>
      <c r="AD177" s="195">
        <v>3.7735849056603772E-2</v>
      </c>
      <c r="AE177" s="197"/>
      <c r="AF177" s="197">
        <v>2</v>
      </c>
      <c r="AG177" s="106" t="e">
        <f t="shared" si="37"/>
        <v>#VALUE!</v>
      </c>
      <c r="AH177" s="106"/>
      <c r="AI177" s="212" t="s">
        <v>664</v>
      </c>
      <c r="AJ177" s="212" t="s">
        <v>665</v>
      </c>
      <c r="AK177" s="212" t="s">
        <v>1348</v>
      </c>
      <c r="AL177" s="212"/>
      <c r="AM177" s="212"/>
      <c r="AN177" s="212" t="s">
        <v>268</v>
      </c>
      <c r="AO177" s="212"/>
      <c r="AP177" s="213">
        <v>60</v>
      </c>
      <c r="AQ177" s="213">
        <v>0</v>
      </c>
      <c r="AR177" s="213">
        <v>0</v>
      </c>
      <c r="AS177" s="213">
        <v>60</v>
      </c>
      <c r="AT177" s="214" t="e">
        <f t="shared" si="41"/>
        <v>#N/A</v>
      </c>
      <c r="AV177" s="213">
        <v>40</v>
      </c>
      <c r="AW177" s="214" t="s">
        <v>1123</v>
      </c>
      <c r="AX177" s="214" t="s">
        <v>1123</v>
      </c>
      <c r="AY177" s="214" t="s">
        <v>1153</v>
      </c>
      <c r="BA177" s="429" t="e">
        <f t="shared" si="42"/>
        <v>#N/A</v>
      </c>
      <c r="BC177" s="106" t="s">
        <v>394</v>
      </c>
    </row>
    <row r="178" spans="1:55" x14ac:dyDescent="0.2">
      <c r="A178" s="114" t="s">
        <v>1364</v>
      </c>
      <c r="B178" s="76" t="s">
        <v>288</v>
      </c>
      <c r="C178" s="98">
        <v>2.8700906344410876E-4</v>
      </c>
      <c r="D178" s="115"/>
      <c r="E178" s="115"/>
      <c r="F178" s="100" t="s">
        <v>1364</v>
      </c>
      <c r="G178" s="143" t="s">
        <v>288</v>
      </c>
      <c r="H178" s="197">
        <v>1.3217522658610272E-4</v>
      </c>
      <c r="I178" s="197"/>
      <c r="J178" s="197"/>
      <c r="K178" s="197" t="s">
        <v>1364</v>
      </c>
      <c r="L178" s="197" t="s">
        <v>288</v>
      </c>
      <c r="M178" s="197">
        <v>1.5483383685800604E-4</v>
      </c>
      <c r="N178" s="197">
        <v>62</v>
      </c>
      <c r="O178" s="195"/>
      <c r="P178" s="195">
        <v>1.441860465116279</v>
      </c>
      <c r="Q178" s="197">
        <v>8</v>
      </c>
      <c r="R178" s="197">
        <v>10</v>
      </c>
      <c r="S178" s="197">
        <v>12</v>
      </c>
      <c r="T178" s="197">
        <v>92</v>
      </c>
      <c r="U178" s="197"/>
      <c r="V178" s="197">
        <v>1</v>
      </c>
      <c r="W178" s="197">
        <v>0</v>
      </c>
      <c r="X178" s="197">
        <v>8</v>
      </c>
      <c r="Y178" s="197">
        <v>0</v>
      </c>
      <c r="Z178" s="197">
        <v>0</v>
      </c>
      <c r="AA178" s="197"/>
      <c r="AB178" s="100">
        <v>9</v>
      </c>
      <c r="AC178" s="197"/>
      <c r="AD178" s="195">
        <v>0.20930232558139536</v>
      </c>
      <c r="AE178" s="197"/>
      <c r="AF178" s="197" t="s">
        <v>1821</v>
      </c>
      <c r="AG178" s="106" t="e">
        <f t="shared" si="37"/>
        <v>#VALUE!</v>
      </c>
      <c r="AH178" s="106"/>
      <c r="AI178" s="212"/>
      <c r="AJ178" s="212"/>
      <c r="AK178" s="212"/>
      <c r="AL178" s="212"/>
      <c r="AM178" s="212"/>
      <c r="AN178" s="212"/>
      <c r="AO178" s="212"/>
      <c r="AP178" s="214"/>
      <c r="AQ178" s="214"/>
      <c r="AR178" s="214"/>
      <c r="AS178" s="214"/>
      <c r="AT178" s="214"/>
      <c r="AV178" s="214"/>
      <c r="AW178" s="162" t="s">
        <v>394</v>
      </c>
      <c r="AX178" s="162" t="s">
        <v>394</v>
      </c>
      <c r="AY178" s="162" t="s">
        <v>394</v>
      </c>
      <c r="BC178" s="106" t="s">
        <v>394</v>
      </c>
    </row>
    <row r="179" spans="1:55" x14ac:dyDescent="0.2">
      <c r="A179" s="114" t="s">
        <v>1365</v>
      </c>
      <c r="B179" s="76" t="s">
        <v>314</v>
      </c>
      <c r="C179" s="98">
        <v>1.6300813008130082E-3</v>
      </c>
      <c r="D179" s="115"/>
      <c r="E179" s="115"/>
      <c r="F179" s="100" t="s">
        <v>1365</v>
      </c>
      <c r="G179" s="143" t="s">
        <v>314</v>
      </c>
      <c r="H179" s="197">
        <v>4.3902439024390245E-4</v>
      </c>
      <c r="I179" s="197"/>
      <c r="J179" s="197"/>
      <c r="K179" s="197" t="s">
        <v>1365</v>
      </c>
      <c r="L179" s="197" t="s">
        <v>314</v>
      </c>
      <c r="M179" s="197">
        <v>1.1951219512195122E-3</v>
      </c>
      <c r="N179" s="197">
        <v>50</v>
      </c>
      <c r="O179" s="195"/>
      <c r="P179" s="195">
        <v>0.94339622641509435</v>
      </c>
      <c r="Q179" s="197">
        <v>18</v>
      </c>
      <c r="R179" s="197">
        <v>13</v>
      </c>
      <c r="S179" s="197">
        <v>17</v>
      </c>
      <c r="T179" s="197">
        <v>98</v>
      </c>
      <c r="U179" s="197"/>
      <c r="V179" s="197">
        <v>4</v>
      </c>
      <c r="W179" s="197">
        <v>0</v>
      </c>
      <c r="X179" s="197">
        <v>0</v>
      </c>
      <c r="Y179" s="197">
        <v>1</v>
      </c>
      <c r="Z179" s="197">
        <v>0</v>
      </c>
      <c r="AA179" s="197"/>
      <c r="AB179" s="100">
        <v>5</v>
      </c>
      <c r="AC179" s="197"/>
      <c r="AD179" s="195">
        <v>9.4339622641509441E-2</v>
      </c>
      <c r="AE179" s="197"/>
      <c r="AF179" s="197">
        <v>10</v>
      </c>
      <c r="AG179" s="106" t="e">
        <f t="shared" si="37"/>
        <v>#VALUE!</v>
      </c>
      <c r="AH179" s="106"/>
      <c r="AI179" s="212"/>
      <c r="AJ179" s="212" t="s">
        <v>1349</v>
      </c>
      <c r="AK179" s="212" t="s">
        <v>1350</v>
      </c>
      <c r="AL179" s="212"/>
      <c r="AM179" s="212" t="s">
        <v>666</v>
      </c>
      <c r="AN179" s="212" t="s">
        <v>666</v>
      </c>
      <c r="AO179" s="212"/>
      <c r="AP179" s="213">
        <v>430</v>
      </c>
      <c r="AQ179" s="213">
        <v>120</v>
      </c>
      <c r="AR179" s="213">
        <v>100</v>
      </c>
      <c r="AS179" s="213">
        <v>660</v>
      </c>
      <c r="AT179" s="214" t="e">
        <f t="shared" ref="AT179:AT184" si="43">AS179/VLOOKUP(AN179,$D$18:$G$436,4,FALSE)</f>
        <v>#N/A</v>
      </c>
      <c r="AV179" s="213">
        <v>500</v>
      </c>
      <c r="AW179" s="214" t="s">
        <v>1176</v>
      </c>
      <c r="AX179" s="214" t="s">
        <v>1280</v>
      </c>
      <c r="AY179" s="214" t="s">
        <v>1694</v>
      </c>
      <c r="BA179" s="429" t="e">
        <f t="shared" ref="BA179:BA184" si="44">AY179/VLOOKUP(AN179,$D$18:$G$436,4,FALSE)</f>
        <v>#N/A</v>
      </c>
      <c r="BC179" s="106" t="s">
        <v>394</v>
      </c>
    </row>
    <row r="180" spans="1:55" x14ac:dyDescent="0.2">
      <c r="A180" s="114" t="s">
        <v>1367</v>
      </c>
      <c r="B180" s="76" t="s">
        <v>1368</v>
      </c>
      <c r="C180" s="98">
        <v>8.7142094967099411E-4</v>
      </c>
      <c r="D180" s="115"/>
      <c r="E180" s="115"/>
      <c r="F180" s="100" t="s">
        <v>1367</v>
      </c>
      <c r="G180" s="143" t="s">
        <v>1368</v>
      </c>
      <c r="H180" s="197">
        <v>3.5034678996976703E-4</v>
      </c>
      <c r="I180" s="197"/>
      <c r="J180" s="197"/>
      <c r="K180" s="197" t="s">
        <v>1367</v>
      </c>
      <c r="L180" s="197" t="s">
        <v>1368</v>
      </c>
      <c r="M180" s="197">
        <v>5.1929574959985768E-4</v>
      </c>
      <c r="N180" s="197">
        <v>100</v>
      </c>
      <c r="O180" s="195"/>
      <c r="P180" s="195">
        <v>2.5</v>
      </c>
      <c r="Q180" s="197">
        <v>2</v>
      </c>
      <c r="R180" s="197">
        <v>12</v>
      </c>
      <c r="S180" s="197">
        <v>51</v>
      </c>
      <c r="T180" s="197">
        <v>165</v>
      </c>
      <c r="U180" s="197"/>
      <c r="V180" s="197">
        <v>0</v>
      </c>
      <c r="W180" s="197">
        <v>6</v>
      </c>
      <c r="X180" s="197">
        <v>9</v>
      </c>
      <c r="Y180" s="197">
        <v>0</v>
      </c>
      <c r="Z180" s="197">
        <v>1</v>
      </c>
      <c r="AA180" s="197"/>
      <c r="AB180" s="100">
        <v>16</v>
      </c>
      <c r="AC180" s="197"/>
      <c r="AD180" s="195">
        <v>0.4</v>
      </c>
      <c r="AE180" s="197"/>
      <c r="AF180" s="197">
        <v>15</v>
      </c>
      <c r="AG180" s="106" t="e">
        <f t="shared" si="37"/>
        <v>#VALUE!</v>
      </c>
      <c r="AH180" s="106"/>
      <c r="AI180" s="212" t="s">
        <v>667</v>
      </c>
      <c r="AJ180" s="212" t="s">
        <v>668</v>
      </c>
      <c r="AK180" s="212" t="s">
        <v>1351</v>
      </c>
      <c r="AL180" s="212"/>
      <c r="AM180" s="212"/>
      <c r="AN180" s="212" t="s">
        <v>187</v>
      </c>
      <c r="AO180" s="212"/>
      <c r="AP180" s="213">
        <v>20</v>
      </c>
      <c r="AQ180" s="213">
        <v>40</v>
      </c>
      <c r="AR180" s="213">
        <v>0</v>
      </c>
      <c r="AS180" s="213">
        <v>70</v>
      </c>
      <c r="AT180" s="214" t="e">
        <f t="shared" si="43"/>
        <v>#N/A</v>
      </c>
      <c r="AV180" s="213">
        <v>60</v>
      </c>
      <c r="AW180" s="214" t="s">
        <v>1153</v>
      </c>
      <c r="AX180" s="214" t="s">
        <v>1123</v>
      </c>
      <c r="AY180" s="214" t="s">
        <v>1173</v>
      </c>
      <c r="BA180" s="429" t="e">
        <f t="shared" si="44"/>
        <v>#N/A</v>
      </c>
      <c r="BC180" s="106" t="s">
        <v>394</v>
      </c>
    </row>
    <row r="181" spans="1:55" x14ac:dyDescent="0.2">
      <c r="A181" s="114" t="s">
        <v>1369</v>
      </c>
      <c r="B181" s="76" t="s">
        <v>41</v>
      </c>
      <c r="C181" s="98">
        <v>2.7837259100642396E-4</v>
      </c>
      <c r="D181" s="115"/>
      <c r="E181" s="115"/>
      <c r="F181" s="100" t="s">
        <v>1369</v>
      </c>
      <c r="G181" s="143" t="s">
        <v>41</v>
      </c>
      <c r="H181" s="197">
        <v>1.7130620985010707E-4</v>
      </c>
      <c r="I181" s="197"/>
      <c r="J181" s="197"/>
      <c r="K181" s="197" t="s">
        <v>1369</v>
      </c>
      <c r="L181" s="197" t="s">
        <v>41</v>
      </c>
      <c r="M181" s="197">
        <v>1.0706638115631691E-4</v>
      </c>
      <c r="N181" s="197">
        <v>72</v>
      </c>
      <c r="O181" s="195"/>
      <c r="P181" s="195">
        <v>2.3225806451612905</v>
      </c>
      <c r="Q181" s="197">
        <v>5</v>
      </c>
      <c r="R181" s="197">
        <v>4</v>
      </c>
      <c r="S181" s="197">
        <v>10</v>
      </c>
      <c r="T181" s="197">
        <v>91</v>
      </c>
      <c r="U181" s="197"/>
      <c r="V181" s="197">
        <v>0</v>
      </c>
      <c r="W181" s="197">
        <v>0</v>
      </c>
      <c r="X181" s="197">
        <v>1</v>
      </c>
      <c r="Y181" s="197">
        <v>4</v>
      </c>
      <c r="Z181" s="197">
        <v>0</v>
      </c>
      <c r="AA181" s="197"/>
      <c r="AB181" s="100">
        <v>5</v>
      </c>
      <c r="AC181" s="197"/>
      <c r="AD181" s="195">
        <v>0.16129032258064516</v>
      </c>
      <c r="AE181" s="197"/>
      <c r="AF181" s="197">
        <v>0</v>
      </c>
      <c r="AG181" s="106" t="e">
        <f t="shared" si="37"/>
        <v>#VALUE!</v>
      </c>
      <c r="AH181" s="106"/>
      <c r="AI181" s="212" t="s">
        <v>669</v>
      </c>
      <c r="AJ181" s="212" t="s">
        <v>670</v>
      </c>
      <c r="AK181" s="212" t="s">
        <v>1352</v>
      </c>
      <c r="AL181" s="212"/>
      <c r="AM181" s="212"/>
      <c r="AN181" s="212" t="s">
        <v>192</v>
      </c>
      <c r="AO181" s="212"/>
      <c r="AP181" s="213">
        <v>210</v>
      </c>
      <c r="AQ181" s="213">
        <v>40</v>
      </c>
      <c r="AR181" s="213">
        <v>0</v>
      </c>
      <c r="AS181" s="213">
        <v>240</v>
      </c>
      <c r="AT181" s="214" t="e">
        <f t="shared" si="43"/>
        <v>#N/A</v>
      </c>
      <c r="AV181" s="213">
        <v>250</v>
      </c>
      <c r="AW181" s="214" t="s">
        <v>1153</v>
      </c>
      <c r="AX181" s="214" t="s">
        <v>1123</v>
      </c>
      <c r="AY181" s="214" t="s">
        <v>1234</v>
      </c>
      <c r="BA181" s="429" t="e">
        <f t="shared" si="44"/>
        <v>#N/A</v>
      </c>
      <c r="BC181" s="106" t="s">
        <v>394</v>
      </c>
    </row>
    <row r="182" spans="1:55" x14ac:dyDescent="0.2">
      <c r="A182" s="76" t="s">
        <v>1370</v>
      </c>
      <c r="B182" s="76" t="s">
        <v>159</v>
      </c>
      <c r="C182" s="98">
        <v>6.2078272604588396E-4</v>
      </c>
      <c r="D182" s="98"/>
      <c r="E182" s="99"/>
      <c r="F182" s="100" t="s">
        <v>1370</v>
      </c>
      <c r="G182" s="143" t="s">
        <v>159</v>
      </c>
      <c r="H182" s="197">
        <v>2.6990553306342779E-4</v>
      </c>
      <c r="I182" s="197"/>
      <c r="J182" s="197"/>
      <c r="K182" s="197" t="s">
        <v>1370</v>
      </c>
      <c r="L182" s="197" t="s">
        <v>159</v>
      </c>
      <c r="M182" s="197">
        <v>3.3738191632928474E-4</v>
      </c>
      <c r="N182" s="197" t="s">
        <v>394</v>
      </c>
      <c r="O182" s="195"/>
      <c r="P182" s="195" t="s">
        <v>394</v>
      </c>
      <c r="Q182" s="197" t="s">
        <v>394</v>
      </c>
      <c r="R182" s="197" t="s">
        <v>394</v>
      </c>
      <c r="S182" s="197" t="s">
        <v>394</v>
      </c>
      <c r="T182" s="197" t="s">
        <v>394</v>
      </c>
      <c r="U182" s="197"/>
      <c r="V182" s="197" t="s">
        <v>394</v>
      </c>
      <c r="W182" s="197" t="s">
        <v>394</v>
      </c>
      <c r="X182" s="197" t="s">
        <v>394</v>
      </c>
      <c r="Y182" s="197" t="s">
        <v>394</v>
      </c>
      <c r="Z182" s="197" t="s">
        <v>394</v>
      </c>
      <c r="AA182" s="197"/>
      <c r="AB182" s="100" t="s">
        <v>394</v>
      </c>
      <c r="AC182" s="197"/>
      <c r="AD182" s="195" t="s">
        <v>394</v>
      </c>
      <c r="AE182" s="197"/>
      <c r="AF182" s="197" t="s">
        <v>394</v>
      </c>
      <c r="AG182" s="106" t="e">
        <f t="shared" si="37"/>
        <v>#VALUE!</v>
      </c>
      <c r="AH182" s="106"/>
      <c r="AI182" s="212" t="s">
        <v>671</v>
      </c>
      <c r="AJ182" s="212" t="s">
        <v>672</v>
      </c>
      <c r="AK182" s="212" t="s">
        <v>1353</v>
      </c>
      <c r="AL182" s="212"/>
      <c r="AM182" s="212"/>
      <c r="AN182" s="212" t="s">
        <v>216</v>
      </c>
      <c r="AO182" s="212"/>
      <c r="AP182" s="213">
        <v>50</v>
      </c>
      <c r="AQ182" s="213">
        <v>10</v>
      </c>
      <c r="AR182" s="213">
        <v>100</v>
      </c>
      <c r="AS182" s="213">
        <v>150</v>
      </c>
      <c r="AT182" s="214" t="e">
        <f t="shared" si="43"/>
        <v>#N/A</v>
      </c>
      <c r="AV182" s="213">
        <v>50</v>
      </c>
      <c r="AW182" s="214" t="s">
        <v>1153</v>
      </c>
      <c r="AX182" s="214" t="s">
        <v>1280</v>
      </c>
      <c r="AY182" s="214" t="s">
        <v>1176</v>
      </c>
      <c r="BA182" s="429" t="e">
        <f t="shared" si="44"/>
        <v>#N/A</v>
      </c>
      <c r="BC182" s="106" t="s">
        <v>394</v>
      </c>
    </row>
    <row r="183" spans="1:55" x14ac:dyDescent="0.2">
      <c r="A183" s="96" t="s">
        <v>1371</v>
      </c>
      <c r="B183" s="96" t="s">
        <v>206</v>
      </c>
      <c r="C183" s="98">
        <v>5.5354993983152832E-4</v>
      </c>
      <c r="D183" s="97"/>
      <c r="E183" s="99"/>
      <c r="F183" s="100" t="s">
        <v>1371</v>
      </c>
      <c r="G183" s="143" t="s">
        <v>206</v>
      </c>
      <c r="H183" s="197">
        <v>2.286401925391095E-4</v>
      </c>
      <c r="I183" s="197"/>
      <c r="J183" s="197"/>
      <c r="K183" s="197" t="s">
        <v>1371</v>
      </c>
      <c r="L183" s="197" t="s">
        <v>206</v>
      </c>
      <c r="M183" s="197">
        <v>3.2490974729241877E-4</v>
      </c>
      <c r="N183" s="197"/>
      <c r="O183" s="195"/>
      <c r="P183" s="195" t="s">
        <v>394</v>
      </c>
      <c r="Q183" s="197"/>
      <c r="R183" s="197"/>
      <c r="S183" s="197"/>
      <c r="T183" s="197"/>
      <c r="U183" s="197"/>
      <c r="V183" s="197"/>
      <c r="W183" s="197"/>
      <c r="X183" s="197"/>
      <c r="Y183" s="197"/>
      <c r="Z183" s="197"/>
      <c r="AA183" s="197"/>
      <c r="AB183" s="100"/>
      <c r="AC183" s="197"/>
      <c r="AD183" s="195" t="s">
        <v>394</v>
      </c>
      <c r="AE183" s="197"/>
      <c r="AF183" s="197"/>
      <c r="AG183" s="106" t="e">
        <f t="shared" si="37"/>
        <v>#VALUE!</v>
      </c>
      <c r="AH183" s="106"/>
      <c r="AI183" s="212" t="s">
        <v>673</v>
      </c>
      <c r="AJ183" s="212" t="s">
        <v>674</v>
      </c>
      <c r="AK183" s="212" t="s">
        <v>1354</v>
      </c>
      <c r="AL183" s="212"/>
      <c r="AM183" s="212"/>
      <c r="AN183" s="212" t="s">
        <v>259</v>
      </c>
      <c r="AO183" s="212"/>
      <c r="AP183" s="213">
        <v>130</v>
      </c>
      <c r="AQ183" s="213">
        <v>40</v>
      </c>
      <c r="AR183" s="213">
        <v>0</v>
      </c>
      <c r="AS183" s="213">
        <v>170</v>
      </c>
      <c r="AT183" s="214" t="e">
        <f t="shared" si="43"/>
        <v>#N/A</v>
      </c>
      <c r="AV183" s="213">
        <v>70</v>
      </c>
      <c r="AW183" s="214" t="s">
        <v>1135</v>
      </c>
      <c r="AX183" s="214" t="s">
        <v>1123</v>
      </c>
      <c r="AY183" s="214" t="s">
        <v>1190</v>
      </c>
      <c r="BA183" s="429" t="e">
        <f t="shared" si="44"/>
        <v>#N/A</v>
      </c>
      <c r="BC183" s="106" t="s">
        <v>394</v>
      </c>
    </row>
    <row r="184" spans="1:55" x14ac:dyDescent="0.2">
      <c r="A184" s="114" t="s">
        <v>1372</v>
      </c>
      <c r="B184" s="76" t="s">
        <v>315</v>
      </c>
      <c r="C184" s="98">
        <v>2.5540679711637485E-3</v>
      </c>
      <c r="D184" s="115"/>
      <c r="E184" s="115"/>
      <c r="F184" s="100" t="s">
        <v>1372</v>
      </c>
      <c r="G184" s="143" t="s">
        <v>315</v>
      </c>
      <c r="H184" s="197">
        <v>4.4284243048403708E-4</v>
      </c>
      <c r="I184" s="197"/>
      <c r="J184" s="197"/>
      <c r="K184" s="197" t="s">
        <v>1372</v>
      </c>
      <c r="L184" s="197" t="s">
        <v>315</v>
      </c>
      <c r="M184" s="197">
        <v>2.1112255406797115E-3</v>
      </c>
      <c r="N184" s="197">
        <v>22</v>
      </c>
      <c r="O184" s="195"/>
      <c r="P184" s="195">
        <v>0.84615384615384615</v>
      </c>
      <c r="Q184" s="197">
        <v>7</v>
      </c>
      <c r="R184" s="197">
        <v>48</v>
      </c>
      <c r="S184" s="197">
        <v>13</v>
      </c>
      <c r="T184" s="197">
        <v>90</v>
      </c>
      <c r="U184" s="197"/>
      <c r="V184" s="197">
        <v>0</v>
      </c>
      <c r="W184" s="197">
        <v>2</v>
      </c>
      <c r="X184" s="197">
        <v>0</v>
      </c>
      <c r="Y184" s="197">
        <v>0</v>
      </c>
      <c r="Z184" s="197">
        <v>0</v>
      </c>
      <c r="AA184" s="197"/>
      <c r="AB184" s="100">
        <v>2</v>
      </c>
      <c r="AC184" s="197"/>
      <c r="AD184" s="195">
        <v>7.6923076923076927E-2</v>
      </c>
      <c r="AE184" s="197"/>
      <c r="AF184" s="197">
        <v>0</v>
      </c>
      <c r="AG184" s="106" t="e">
        <f t="shared" si="37"/>
        <v>#VALUE!</v>
      </c>
      <c r="AH184" s="106"/>
      <c r="AI184" s="212" t="s">
        <v>675</v>
      </c>
      <c r="AJ184" s="212" t="s">
        <v>676</v>
      </c>
      <c r="AK184" s="212" t="s">
        <v>1355</v>
      </c>
      <c r="AL184" s="212"/>
      <c r="AM184" s="212"/>
      <c r="AN184" s="212" t="s">
        <v>292</v>
      </c>
      <c r="AO184" s="212"/>
      <c r="AP184" s="213">
        <v>30</v>
      </c>
      <c r="AQ184" s="213">
        <v>0</v>
      </c>
      <c r="AR184" s="213">
        <v>0</v>
      </c>
      <c r="AS184" s="213">
        <v>30</v>
      </c>
      <c r="AT184" s="214" t="e">
        <f t="shared" si="43"/>
        <v>#N/A</v>
      </c>
      <c r="AV184" s="213">
        <v>80</v>
      </c>
      <c r="AW184" s="214" t="s">
        <v>1123</v>
      </c>
      <c r="AX184" s="214" t="s">
        <v>1123</v>
      </c>
      <c r="AY184" s="214" t="s">
        <v>1157</v>
      </c>
      <c r="BA184" s="429" t="e">
        <f t="shared" si="44"/>
        <v>#N/A</v>
      </c>
      <c r="BC184" s="106" t="s">
        <v>394</v>
      </c>
    </row>
    <row r="185" spans="1:55" x14ac:dyDescent="0.2">
      <c r="A185" s="114" t="s">
        <v>1373</v>
      </c>
      <c r="B185" s="76" t="s">
        <v>317</v>
      </c>
      <c r="C185" s="98">
        <v>9.3562231759656655E-4</v>
      </c>
      <c r="D185" s="115"/>
      <c r="E185" s="115"/>
      <c r="F185" s="100" t="s">
        <v>1373</v>
      </c>
      <c r="G185" s="143" t="s">
        <v>317</v>
      </c>
      <c r="H185" s="197">
        <v>7.2103004291845492E-4</v>
      </c>
      <c r="I185" s="197"/>
      <c r="J185" s="197"/>
      <c r="K185" s="197" t="s">
        <v>1373</v>
      </c>
      <c r="L185" s="197" t="s">
        <v>317</v>
      </c>
      <c r="M185" s="197">
        <v>2.1459227467811158E-4</v>
      </c>
      <c r="N185" s="197">
        <v>89</v>
      </c>
      <c r="O185" s="195"/>
      <c r="P185" s="195">
        <v>1.7450980392156863</v>
      </c>
      <c r="Q185" s="197">
        <v>23</v>
      </c>
      <c r="R185" s="197">
        <v>5</v>
      </c>
      <c r="S185" s="197">
        <v>32</v>
      </c>
      <c r="T185" s="197">
        <v>149</v>
      </c>
      <c r="U185" s="197"/>
      <c r="V185" s="197">
        <v>0</v>
      </c>
      <c r="W185" s="197">
        <v>6</v>
      </c>
      <c r="X185" s="197">
        <v>0</v>
      </c>
      <c r="Y185" s="197">
        <v>0</v>
      </c>
      <c r="Z185" s="197">
        <v>0</v>
      </c>
      <c r="AA185" s="197"/>
      <c r="AB185" s="100">
        <v>6</v>
      </c>
      <c r="AC185" s="197"/>
      <c r="AD185" s="195">
        <v>0.11764705882352941</v>
      </c>
      <c r="AE185" s="197"/>
      <c r="AF185" s="197">
        <v>0</v>
      </c>
      <c r="AG185" s="106" t="e">
        <f t="shared" si="37"/>
        <v>#VALUE!</v>
      </c>
      <c r="AH185" s="106"/>
      <c r="AI185" s="212"/>
      <c r="AJ185" s="212"/>
      <c r="AK185" s="212"/>
      <c r="AL185" s="212"/>
      <c r="AM185" s="212"/>
      <c r="AN185" s="212"/>
      <c r="AO185" s="212"/>
      <c r="AP185" s="214"/>
      <c r="AQ185" s="214"/>
      <c r="AR185" s="214"/>
      <c r="AS185" s="214"/>
      <c r="AT185" s="214"/>
      <c r="AV185" s="214"/>
      <c r="AW185" s="162" t="s">
        <v>394</v>
      </c>
      <c r="AX185" s="162" t="s">
        <v>394</v>
      </c>
      <c r="AY185" s="162" t="s">
        <v>394</v>
      </c>
      <c r="BC185" s="106" t="s">
        <v>394</v>
      </c>
    </row>
    <row r="186" spans="1:55" x14ac:dyDescent="0.2">
      <c r="A186" s="114" t="s">
        <v>1374</v>
      </c>
      <c r="B186" s="76" t="s">
        <v>320</v>
      </c>
      <c r="C186" s="98">
        <v>1.5306122448979591E-4</v>
      </c>
      <c r="D186" s="115"/>
      <c r="E186" s="115"/>
      <c r="F186" s="100" t="s">
        <v>1374</v>
      </c>
      <c r="G186" s="143" t="s">
        <v>320</v>
      </c>
      <c r="H186" s="197">
        <v>1.5306122448979591E-4</v>
      </c>
      <c r="I186" s="197"/>
      <c r="J186" s="197"/>
      <c r="K186" s="197" t="s">
        <v>1374</v>
      </c>
      <c r="L186" s="197" t="s">
        <v>320</v>
      </c>
      <c r="M186" s="197">
        <v>0</v>
      </c>
      <c r="N186" s="197">
        <v>81</v>
      </c>
      <c r="O186" s="195"/>
      <c r="P186" s="195">
        <v>2.0769230769230771</v>
      </c>
      <c r="Q186" s="197">
        <v>17</v>
      </c>
      <c r="R186" s="197">
        <v>3</v>
      </c>
      <c r="S186" s="197">
        <v>22</v>
      </c>
      <c r="T186" s="197">
        <v>123</v>
      </c>
      <c r="U186" s="197"/>
      <c r="V186" s="197">
        <v>0</v>
      </c>
      <c r="W186" s="197">
        <v>0</v>
      </c>
      <c r="X186" s="197">
        <v>7</v>
      </c>
      <c r="Y186" s="197">
        <v>0</v>
      </c>
      <c r="Z186" s="197">
        <v>0</v>
      </c>
      <c r="AA186" s="197"/>
      <c r="AB186" s="100">
        <v>7</v>
      </c>
      <c r="AC186" s="197"/>
      <c r="AD186" s="195">
        <v>0.17948717948717949</v>
      </c>
      <c r="AE186" s="197"/>
      <c r="AF186" s="197">
        <v>13</v>
      </c>
      <c r="AG186" s="106" t="e">
        <f t="shared" si="37"/>
        <v>#VALUE!</v>
      </c>
      <c r="AH186" s="106"/>
      <c r="AI186" s="212"/>
      <c r="AJ186" s="212" t="s">
        <v>1140</v>
      </c>
      <c r="AK186" s="212" t="s">
        <v>1356</v>
      </c>
      <c r="AL186" s="212"/>
      <c r="AM186" s="212" t="s">
        <v>678</v>
      </c>
      <c r="AN186" s="212" t="s">
        <v>678</v>
      </c>
      <c r="AO186" s="212"/>
      <c r="AP186" s="213">
        <v>2890</v>
      </c>
      <c r="AQ186" s="213">
        <v>870</v>
      </c>
      <c r="AR186" s="213">
        <v>40</v>
      </c>
      <c r="AS186" s="213">
        <v>3790</v>
      </c>
      <c r="AT186" s="214" t="e">
        <f t="shared" ref="AT186:AT193" si="45">AS186/VLOOKUP(AN186,$D$18:$G$436,4,FALSE)</f>
        <v>#N/A</v>
      </c>
      <c r="AV186" s="213">
        <v>2850</v>
      </c>
      <c r="AW186" s="214" t="s">
        <v>1682</v>
      </c>
      <c r="AX186" s="214" t="s">
        <v>1163</v>
      </c>
      <c r="AY186" s="214" t="s">
        <v>1695</v>
      </c>
      <c r="BA186" s="429" t="e">
        <f t="shared" ref="BA186:BA193" si="46">AY186/VLOOKUP(AN186,$D$18:$G$436,4,FALSE)</f>
        <v>#N/A</v>
      </c>
      <c r="BC186" s="106" t="s">
        <v>394</v>
      </c>
    </row>
    <row r="187" spans="1:55" x14ac:dyDescent="0.2">
      <c r="A187" s="114"/>
      <c r="B187" s="76"/>
      <c r="C187" s="98"/>
      <c r="D187" s="115"/>
      <c r="E187" s="115"/>
      <c r="F187" s="100"/>
      <c r="G187" s="143"/>
      <c r="H187" s="197"/>
      <c r="I187" s="197"/>
      <c r="J187" s="197"/>
      <c r="K187" s="197"/>
      <c r="L187" s="197"/>
      <c r="M187" s="197"/>
      <c r="N187" s="197">
        <v>73</v>
      </c>
      <c r="O187" s="195"/>
      <c r="P187" s="195">
        <v>1.4313725490196079</v>
      </c>
      <c r="Q187" s="197">
        <v>5</v>
      </c>
      <c r="R187" s="197">
        <v>19</v>
      </c>
      <c r="S187" s="197">
        <v>56</v>
      </c>
      <c r="T187" s="197">
        <v>153</v>
      </c>
      <c r="U187" s="197"/>
      <c r="V187" s="197">
        <v>0</v>
      </c>
      <c r="W187" s="197">
        <v>0</v>
      </c>
      <c r="X187" s="197">
        <v>15</v>
      </c>
      <c r="Y187" s="197">
        <v>0</v>
      </c>
      <c r="Z187" s="197">
        <v>2</v>
      </c>
      <c r="AA187" s="197"/>
      <c r="AB187" s="100">
        <v>17</v>
      </c>
      <c r="AC187" s="197"/>
      <c r="AD187" s="195">
        <v>0.33333333333333331</v>
      </c>
      <c r="AE187" s="197"/>
      <c r="AF187" s="197">
        <v>6</v>
      </c>
      <c r="AG187" s="106" t="e">
        <f t="shared" si="37"/>
        <v>#DIV/0!</v>
      </c>
      <c r="AH187" s="106"/>
      <c r="AI187" s="212" t="s">
        <v>679</v>
      </c>
      <c r="AJ187" s="212" t="s">
        <v>680</v>
      </c>
      <c r="AK187" s="212" t="s">
        <v>1357</v>
      </c>
      <c r="AL187" s="212"/>
      <c r="AM187" s="212"/>
      <c r="AN187" s="212" t="s">
        <v>24</v>
      </c>
      <c r="AO187" s="212"/>
      <c r="AP187" s="213">
        <v>750</v>
      </c>
      <c r="AQ187" s="213">
        <v>240</v>
      </c>
      <c r="AR187" s="213">
        <v>40</v>
      </c>
      <c r="AS187" s="213">
        <v>1030</v>
      </c>
      <c r="AT187" s="214" t="e">
        <f t="shared" si="45"/>
        <v>#N/A</v>
      </c>
      <c r="AV187" s="213">
        <v>640</v>
      </c>
      <c r="AW187" s="214" t="s">
        <v>1447</v>
      </c>
      <c r="AX187" s="214" t="s">
        <v>1119</v>
      </c>
      <c r="AY187" s="214" t="s">
        <v>1683</v>
      </c>
      <c r="BA187" s="429" t="e">
        <f t="shared" si="46"/>
        <v>#N/A</v>
      </c>
      <c r="BC187" s="106" t="s">
        <v>394</v>
      </c>
    </row>
    <row r="188" spans="1:55" x14ac:dyDescent="0.2">
      <c r="A188" s="114" t="s">
        <v>1375</v>
      </c>
      <c r="B188" s="76" t="s">
        <v>1844</v>
      </c>
      <c r="C188" s="98" t="e">
        <v>#N/A</v>
      </c>
      <c r="D188" s="115"/>
      <c r="E188" s="115"/>
      <c r="F188" s="100" t="s">
        <v>1375</v>
      </c>
      <c r="G188" s="143" t="s">
        <v>1844</v>
      </c>
      <c r="H188" s="197" t="e">
        <v>#N/A</v>
      </c>
      <c r="I188" s="197"/>
      <c r="J188" s="197"/>
      <c r="K188" s="197" t="s">
        <v>1375</v>
      </c>
      <c r="L188" s="197" t="s">
        <v>1844</v>
      </c>
      <c r="M188" s="197" t="e">
        <v>#N/A</v>
      </c>
      <c r="N188" s="197">
        <v>109</v>
      </c>
      <c r="O188" s="195"/>
      <c r="P188" s="195">
        <v>1.8166666666666667</v>
      </c>
      <c r="Q188" s="197">
        <v>26</v>
      </c>
      <c r="R188" s="197">
        <v>175</v>
      </c>
      <c r="S188" s="197">
        <v>329</v>
      </c>
      <c r="T188" s="197">
        <v>639</v>
      </c>
      <c r="U188" s="197"/>
      <c r="V188" s="197">
        <v>0</v>
      </c>
      <c r="W188" s="197">
        <v>3</v>
      </c>
      <c r="X188" s="197">
        <v>8</v>
      </c>
      <c r="Y188" s="197">
        <v>3</v>
      </c>
      <c r="Z188" s="197">
        <v>0</v>
      </c>
      <c r="AA188" s="197"/>
      <c r="AB188" s="100">
        <v>14</v>
      </c>
      <c r="AC188" s="197"/>
      <c r="AD188" s="195">
        <v>0.23333333333333334</v>
      </c>
      <c r="AE188" s="197"/>
      <c r="AF188" s="197">
        <v>18</v>
      </c>
      <c r="AG188" s="106" t="e">
        <f t="shared" si="37"/>
        <v>#VALUE!</v>
      </c>
      <c r="AH188" s="106"/>
      <c r="AI188" s="212" t="s">
        <v>681</v>
      </c>
      <c r="AJ188" s="212" t="s">
        <v>682</v>
      </c>
      <c r="AK188" s="212" t="s">
        <v>1359</v>
      </c>
      <c r="AL188" s="212"/>
      <c r="AM188" s="212"/>
      <c r="AN188" s="212" t="s">
        <v>70</v>
      </c>
      <c r="AO188" s="212"/>
      <c r="AP188" s="213">
        <v>470</v>
      </c>
      <c r="AQ188" s="213">
        <v>140</v>
      </c>
      <c r="AR188" s="213">
        <v>0</v>
      </c>
      <c r="AS188" s="213">
        <v>610</v>
      </c>
      <c r="AT188" s="214" t="e">
        <f t="shared" si="45"/>
        <v>#N/A</v>
      </c>
      <c r="AV188" s="213">
        <v>420</v>
      </c>
      <c r="AW188" s="214" t="s">
        <v>1135</v>
      </c>
      <c r="AX188" s="214" t="s">
        <v>1123</v>
      </c>
      <c r="AY188" s="214" t="s">
        <v>1507</v>
      </c>
      <c r="BA188" s="429" t="e">
        <f t="shared" si="46"/>
        <v>#N/A</v>
      </c>
      <c r="BC188" s="106" t="s">
        <v>394</v>
      </c>
    </row>
    <row r="189" spans="1:55" x14ac:dyDescent="0.2">
      <c r="A189" s="76" t="s">
        <v>1379</v>
      </c>
      <c r="B189" s="76" t="s">
        <v>22</v>
      </c>
      <c r="C189" s="98">
        <v>1.6279069767441861E-3</v>
      </c>
      <c r="D189" s="98"/>
      <c r="E189" s="99"/>
      <c r="F189" s="100" t="s">
        <v>1379</v>
      </c>
      <c r="G189" s="143" t="s">
        <v>22</v>
      </c>
      <c r="H189" s="197">
        <v>5.2325581395348841E-4</v>
      </c>
      <c r="I189" s="197"/>
      <c r="J189" s="197"/>
      <c r="K189" s="197" t="s">
        <v>1379</v>
      </c>
      <c r="L189" s="197" t="s">
        <v>22</v>
      </c>
      <c r="M189" s="197">
        <v>1.1046511627906977E-3</v>
      </c>
      <c r="N189" s="197" t="s">
        <v>394</v>
      </c>
      <c r="O189" s="195"/>
      <c r="P189" s="195" t="s">
        <v>394</v>
      </c>
      <c r="Q189" s="197" t="s">
        <v>394</v>
      </c>
      <c r="R189" s="197" t="s">
        <v>394</v>
      </c>
      <c r="S189" s="197" t="s">
        <v>394</v>
      </c>
      <c r="T189" s="197" t="s">
        <v>394</v>
      </c>
      <c r="U189" s="197"/>
      <c r="V189" s="197" t="s">
        <v>394</v>
      </c>
      <c r="W189" s="197" t="s">
        <v>394</v>
      </c>
      <c r="X189" s="197" t="s">
        <v>394</v>
      </c>
      <c r="Y189" s="197" t="s">
        <v>394</v>
      </c>
      <c r="Z189" s="197" t="s">
        <v>394</v>
      </c>
      <c r="AA189" s="197"/>
      <c r="AB189" s="100" t="s">
        <v>394</v>
      </c>
      <c r="AC189" s="197"/>
      <c r="AD189" s="195" t="s">
        <v>394</v>
      </c>
      <c r="AE189" s="197"/>
      <c r="AF189" s="197" t="s">
        <v>394</v>
      </c>
      <c r="AG189" s="106" t="e">
        <f t="shared" si="37"/>
        <v>#VALUE!</v>
      </c>
      <c r="AH189" s="106"/>
      <c r="AI189" s="212" t="s">
        <v>683</v>
      </c>
      <c r="AJ189" s="212" t="s">
        <v>684</v>
      </c>
      <c r="AK189" s="212" t="s">
        <v>1360</v>
      </c>
      <c r="AL189" s="212"/>
      <c r="AM189" s="212"/>
      <c r="AN189" s="212" t="s">
        <v>82</v>
      </c>
      <c r="AO189" s="212"/>
      <c r="AP189" s="213">
        <v>460</v>
      </c>
      <c r="AQ189" s="213">
        <v>10</v>
      </c>
      <c r="AR189" s="213">
        <v>0</v>
      </c>
      <c r="AS189" s="213">
        <v>480</v>
      </c>
      <c r="AT189" s="214" t="e">
        <f t="shared" si="45"/>
        <v>#N/A</v>
      </c>
      <c r="AV189" s="213">
        <v>470</v>
      </c>
      <c r="AW189" s="214" t="s">
        <v>1163</v>
      </c>
      <c r="AX189" s="214" t="s">
        <v>1123</v>
      </c>
      <c r="AY189" s="214" t="s">
        <v>1302</v>
      </c>
      <c r="BA189" s="429" t="e">
        <f t="shared" si="46"/>
        <v>#N/A</v>
      </c>
      <c r="BC189" s="106" t="s">
        <v>394</v>
      </c>
    </row>
    <row r="190" spans="1:55" x14ac:dyDescent="0.2">
      <c r="A190" s="96" t="s">
        <v>1381</v>
      </c>
      <c r="B190" s="96" t="s">
        <v>53</v>
      </c>
      <c r="C190" s="98">
        <v>3.1162604874151019E-4</v>
      </c>
      <c r="D190" s="97"/>
      <c r="E190" s="99"/>
      <c r="F190" s="100" t="s">
        <v>1381</v>
      </c>
      <c r="G190" s="143" t="s">
        <v>53</v>
      </c>
      <c r="H190" s="197">
        <v>1.4382740711146625E-4</v>
      </c>
      <c r="I190" s="197"/>
      <c r="J190" s="197"/>
      <c r="K190" s="197" t="s">
        <v>1381</v>
      </c>
      <c r="L190" s="197" t="s">
        <v>53</v>
      </c>
      <c r="M190" s="197">
        <v>1.6779864163004395E-4</v>
      </c>
      <c r="N190" s="197"/>
      <c r="O190" s="195"/>
      <c r="P190" s="195" t="s">
        <v>394</v>
      </c>
      <c r="Q190" s="197"/>
      <c r="R190" s="197"/>
      <c r="S190" s="197"/>
      <c r="T190" s="197"/>
      <c r="U190" s="197"/>
      <c r="V190" s="197"/>
      <c r="W190" s="197"/>
      <c r="X190" s="197"/>
      <c r="Y190" s="197"/>
      <c r="Z190" s="197"/>
      <c r="AA190" s="197"/>
      <c r="AB190" s="100"/>
      <c r="AC190" s="197"/>
      <c r="AD190" s="195" t="s">
        <v>394</v>
      </c>
      <c r="AE190" s="197"/>
      <c r="AF190" s="197"/>
      <c r="AG190" s="106" t="e">
        <f t="shared" si="37"/>
        <v>#VALUE!</v>
      </c>
      <c r="AH190" s="106"/>
      <c r="AI190" s="212" t="s">
        <v>685</v>
      </c>
      <c r="AJ190" s="212" t="s">
        <v>686</v>
      </c>
      <c r="AK190" s="212" t="s">
        <v>1361</v>
      </c>
      <c r="AL190" s="212"/>
      <c r="AM190" s="212"/>
      <c r="AN190" s="212" t="s">
        <v>223</v>
      </c>
      <c r="AO190" s="212"/>
      <c r="AP190" s="213">
        <v>610</v>
      </c>
      <c r="AQ190" s="213">
        <v>90</v>
      </c>
      <c r="AR190" s="213">
        <v>0</v>
      </c>
      <c r="AS190" s="213">
        <v>700</v>
      </c>
      <c r="AT190" s="214" t="e">
        <f t="shared" si="45"/>
        <v>#N/A</v>
      </c>
      <c r="AV190" s="213">
        <v>610</v>
      </c>
      <c r="AW190" s="214" t="s">
        <v>1138</v>
      </c>
      <c r="AX190" s="214" t="s">
        <v>1123</v>
      </c>
      <c r="AY190" s="214" t="s">
        <v>1696</v>
      </c>
      <c r="BA190" s="429" t="e">
        <f t="shared" si="46"/>
        <v>#N/A</v>
      </c>
      <c r="BC190" s="106" t="s">
        <v>394</v>
      </c>
    </row>
    <row r="191" spans="1:55" x14ac:dyDescent="0.2">
      <c r="A191" s="114" t="s">
        <v>1382</v>
      </c>
      <c r="B191" s="76" t="s">
        <v>156</v>
      </c>
      <c r="C191" s="98">
        <v>5.1432958034800412E-3</v>
      </c>
      <c r="D191" s="115"/>
      <c r="E191" s="115"/>
      <c r="F191" s="100" t="s">
        <v>1382</v>
      </c>
      <c r="G191" s="143" t="s">
        <v>156</v>
      </c>
      <c r="H191" s="197">
        <v>1.0388945752302968E-3</v>
      </c>
      <c r="I191" s="197"/>
      <c r="J191" s="197"/>
      <c r="K191" s="197" t="s">
        <v>1382</v>
      </c>
      <c r="L191" s="197" t="s">
        <v>156</v>
      </c>
      <c r="M191" s="197">
        <v>4.1044012282497443E-3</v>
      </c>
      <c r="N191" s="197">
        <v>4207</v>
      </c>
      <c r="O191" s="195"/>
      <c r="P191" s="195">
        <v>10.362068965517242</v>
      </c>
      <c r="Q191" s="197">
        <v>323</v>
      </c>
      <c r="R191" s="197">
        <v>1707</v>
      </c>
      <c r="S191" s="197">
        <v>2086</v>
      </c>
      <c r="T191" s="197">
        <v>8323</v>
      </c>
      <c r="U191" s="197"/>
      <c r="V191" s="197">
        <v>70</v>
      </c>
      <c r="W191" s="197">
        <v>83</v>
      </c>
      <c r="X191" s="197">
        <v>149</v>
      </c>
      <c r="Y191" s="197">
        <v>424</v>
      </c>
      <c r="Z191" s="197">
        <v>0</v>
      </c>
      <c r="AA191" s="197"/>
      <c r="AB191" s="100">
        <v>726</v>
      </c>
      <c r="AC191" s="197"/>
      <c r="AD191" s="195">
        <v>1.7881773399014778</v>
      </c>
      <c r="AE191" s="197"/>
      <c r="AF191" s="197">
        <v>918</v>
      </c>
      <c r="AG191" s="106" t="e">
        <f t="shared" si="37"/>
        <v>#VALUE!</v>
      </c>
      <c r="AH191" s="106"/>
      <c r="AI191" s="212" t="s">
        <v>687</v>
      </c>
      <c r="AJ191" s="212" t="s">
        <v>688</v>
      </c>
      <c r="AK191" s="212" t="s">
        <v>1363</v>
      </c>
      <c r="AL191" s="212"/>
      <c r="AM191" s="212"/>
      <c r="AN191" s="212" t="s">
        <v>232</v>
      </c>
      <c r="AO191" s="212"/>
      <c r="AP191" s="213">
        <v>160</v>
      </c>
      <c r="AQ191" s="213">
        <v>140</v>
      </c>
      <c r="AR191" s="213">
        <v>0</v>
      </c>
      <c r="AS191" s="213">
        <v>310</v>
      </c>
      <c r="AT191" s="214" t="e">
        <f t="shared" si="45"/>
        <v>#N/A</v>
      </c>
      <c r="AV191" s="213">
        <v>110</v>
      </c>
      <c r="AW191" s="214" t="s">
        <v>1157</v>
      </c>
      <c r="AX191" s="214" t="s">
        <v>1199</v>
      </c>
      <c r="AY191" s="214" t="s">
        <v>1127</v>
      </c>
      <c r="BA191" s="429" t="e">
        <f t="shared" si="46"/>
        <v>#N/A</v>
      </c>
      <c r="BC191" s="106" t="s">
        <v>394</v>
      </c>
    </row>
    <row r="192" spans="1:55" x14ac:dyDescent="0.2">
      <c r="A192" s="114" t="s">
        <v>1383</v>
      </c>
      <c r="B192" s="76" t="s">
        <v>197</v>
      </c>
      <c r="C192" s="98">
        <v>1.88268156424581E-3</v>
      </c>
      <c r="D192" s="115"/>
      <c r="E192" s="115"/>
      <c r="F192" s="100" t="s">
        <v>1383</v>
      </c>
      <c r="G192" s="143" t="s">
        <v>197</v>
      </c>
      <c r="H192" s="197">
        <v>1.4134078212290502E-3</v>
      </c>
      <c r="I192" s="197"/>
      <c r="J192" s="197"/>
      <c r="K192" s="197" t="s">
        <v>1383</v>
      </c>
      <c r="L192" s="197" t="s">
        <v>197</v>
      </c>
      <c r="M192" s="197">
        <v>4.6927374301675975E-4</v>
      </c>
      <c r="N192" s="197">
        <v>703</v>
      </c>
      <c r="O192" s="195"/>
      <c r="P192" s="195">
        <v>5.5354330708661417</v>
      </c>
      <c r="Q192" s="197">
        <v>117</v>
      </c>
      <c r="R192" s="197">
        <v>552</v>
      </c>
      <c r="S192" s="197">
        <v>346</v>
      </c>
      <c r="T192" s="197">
        <v>1718</v>
      </c>
      <c r="U192" s="197"/>
      <c r="V192" s="197">
        <v>31</v>
      </c>
      <c r="W192" s="197">
        <v>0</v>
      </c>
      <c r="X192" s="197">
        <v>0</v>
      </c>
      <c r="Y192" s="197">
        <v>0</v>
      </c>
      <c r="Z192" s="197">
        <v>1</v>
      </c>
      <c r="AA192" s="197"/>
      <c r="AB192" s="100">
        <v>32</v>
      </c>
      <c r="AC192" s="197"/>
      <c r="AD192" s="195">
        <v>0.25196850393700787</v>
      </c>
      <c r="AE192" s="197"/>
      <c r="AF192" s="197">
        <v>18</v>
      </c>
      <c r="AG192" s="106" t="e">
        <f t="shared" si="37"/>
        <v>#VALUE!</v>
      </c>
      <c r="AH192" s="106"/>
      <c r="AI192" s="212" t="s">
        <v>689</v>
      </c>
      <c r="AJ192" s="212" t="s">
        <v>690</v>
      </c>
      <c r="AK192" s="212" t="s">
        <v>1364</v>
      </c>
      <c r="AL192" s="212"/>
      <c r="AM192" s="212"/>
      <c r="AN192" s="212" t="s">
        <v>288</v>
      </c>
      <c r="AO192" s="212"/>
      <c r="AP192" s="213">
        <v>280</v>
      </c>
      <c r="AQ192" s="213">
        <v>190</v>
      </c>
      <c r="AR192" s="213">
        <v>0</v>
      </c>
      <c r="AS192" s="213">
        <v>470</v>
      </c>
      <c r="AT192" s="214" t="e">
        <f t="shared" si="45"/>
        <v>#N/A</v>
      </c>
      <c r="AV192" s="213">
        <v>490</v>
      </c>
      <c r="AW192" s="214" t="s">
        <v>1168</v>
      </c>
      <c r="AX192" s="214" t="s">
        <v>1123</v>
      </c>
      <c r="AY192" s="214" t="s">
        <v>1697</v>
      </c>
      <c r="BA192" s="429" t="e">
        <f t="shared" si="46"/>
        <v>#N/A</v>
      </c>
      <c r="BC192" s="106" t="s">
        <v>394</v>
      </c>
    </row>
    <row r="193" spans="1:55" x14ac:dyDescent="0.2">
      <c r="A193" s="114" t="s">
        <v>1386</v>
      </c>
      <c r="B193" s="76" t="s">
        <v>249</v>
      </c>
      <c r="C193" s="98">
        <v>4.6470588235294119E-4</v>
      </c>
      <c r="D193" s="115"/>
      <c r="E193" s="115"/>
      <c r="F193" s="100" t="s">
        <v>1386</v>
      </c>
      <c r="G193" s="143" t="s">
        <v>249</v>
      </c>
      <c r="H193" s="197">
        <v>3.647058823529412E-4</v>
      </c>
      <c r="I193" s="197"/>
      <c r="J193" s="197"/>
      <c r="K193" s="197" t="s">
        <v>1386</v>
      </c>
      <c r="L193" s="197" t="s">
        <v>249</v>
      </c>
      <c r="M193" s="197">
        <v>1.0588235294117647E-4</v>
      </c>
      <c r="N193" s="197">
        <v>188</v>
      </c>
      <c r="O193" s="195"/>
      <c r="P193" s="195">
        <v>1.4803149606299213</v>
      </c>
      <c r="Q193" s="197">
        <v>40</v>
      </c>
      <c r="R193" s="197">
        <v>102</v>
      </c>
      <c r="S193" s="197">
        <v>1191</v>
      </c>
      <c r="T193" s="197">
        <v>1521</v>
      </c>
      <c r="U193" s="197"/>
      <c r="V193" s="197">
        <v>0</v>
      </c>
      <c r="W193" s="197">
        <v>2</v>
      </c>
      <c r="X193" s="197">
        <v>41</v>
      </c>
      <c r="Y193" s="197">
        <v>0</v>
      </c>
      <c r="Z193" s="197">
        <v>0</v>
      </c>
      <c r="AA193" s="197"/>
      <c r="AB193" s="100">
        <v>43</v>
      </c>
      <c r="AC193" s="197"/>
      <c r="AD193" s="195">
        <v>0.33858267716535434</v>
      </c>
      <c r="AE193" s="197"/>
      <c r="AF193" s="197">
        <v>32</v>
      </c>
      <c r="AG193" s="106" t="e">
        <f t="shared" si="37"/>
        <v>#VALUE!</v>
      </c>
      <c r="AH193" s="106"/>
      <c r="AI193" s="212" t="s">
        <v>691</v>
      </c>
      <c r="AJ193" s="212" t="s">
        <v>692</v>
      </c>
      <c r="AK193" s="212" t="s">
        <v>1365</v>
      </c>
      <c r="AL193" s="212"/>
      <c r="AM193" s="212"/>
      <c r="AN193" s="212" t="s">
        <v>314</v>
      </c>
      <c r="AO193" s="212"/>
      <c r="AP193" s="213">
        <v>170</v>
      </c>
      <c r="AQ193" s="213">
        <v>50</v>
      </c>
      <c r="AR193" s="213">
        <v>0</v>
      </c>
      <c r="AS193" s="213">
        <v>220</v>
      </c>
      <c r="AT193" s="214" t="e">
        <f t="shared" si="45"/>
        <v>#N/A</v>
      </c>
      <c r="AV193" s="213">
        <v>120</v>
      </c>
      <c r="AW193" s="214" t="s">
        <v>1157</v>
      </c>
      <c r="AX193" s="214" t="s">
        <v>1123</v>
      </c>
      <c r="AY193" s="214" t="s">
        <v>1136</v>
      </c>
      <c r="BA193" s="429" t="e">
        <f t="shared" si="46"/>
        <v>#N/A</v>
      </c>
      <c r="BC193" s="106" t="s">
        <v>394</v>
      </c>
    </row>
    <row r="194" spans="1:55" x14ac:dyDescent="0.2">
      <c r="A194" s="114" t="s">
        <v>1387</v>
      </c>
      <c r="B194" s="76" t="s">
        <v>278</v>
      </c>
      <c r="C194" s="98">
        <v>5.1612903225806454E-4</v>
      </c>
      <c r="D194" s="115"/>
      <c r="E194" s="115"/>
      <c r="F194" s="100" t="s">
        <v>1387</v>
      </c>
      <c r="G194" s="143" t="s">
        <v>278</v>
      </c>
      <c r="H194" s="197">
        <v>4.0645161290322579E-4</v>
      </c>
      <c r="I194" s="197"/>
      <c r="J194" s="197"/>
      <c r="K194" s="197" t="s">
        <v>1387</v>
      </c>
      <c r="L194" s="197" t="s">
        <v>278</v>
      </c>
      <c r="M194" s="197">
        <v>1.0967741935483871E-4</v>
      </c>
      <c r="N194" s="197">
        <v>348</v>
      </c>
      <c r="O194" s="195"/>
      <c r="P194" s="195">
        <v>2.9491525423728815</v>
      </c>
      <c r="Q194" s="197">
        <v>42</v>
      </c>
      <c r="R194" s="197">
        <v>91</v>
      </c>
      <c r="S194" s="197">
        <v>81</v>
      </c>
      <c r="T194" s="197">
        <v>562</v>
      </c>
      <c r="U194" s="197"/>
      <c r="V194" s="197">
        <v>3</v>
      </c>
      <c r="W194" s="197">
        <v>0</v>
      </c>
      <c r="X194" s="197">
        <v>0</v>
      </c>
      <c r="Y194" s="197">
        <v>10</v>
      </c>
      <c r="Z194" s="197">
        <v>0</v>
      </c>
      <c r="AA194" s="197"/>
      <c r="AB194" s="100">
        <v>13</v>
      </c>
      <c r="AC194" s="197"/>
      <c r="AD194" s="195">
        <v>0.11016949152542373</v>
      </c>
      <c r="AE194" s="197"/>
      <c r="AF194" s="197">
        <v>48</v>
      </c>
      <c r="AG194" s="106" t="e">
        <f t="shared" si="37"/>
        <v>#VALUE!</v>
      </c>
      <c r="AH194" s="106"/>
      <c r="AI194" s="212"/>
      <c r="AJ194" s="212"/>
      <c r="AK194" s="212"/>
      <c r="AL194" s="212"/>
      <c r="AM194" s="212"/>
      <c r="AN194" s="212"/>
      <c r="AO194" s="212"/>
      <c r="AP194" s="214"/>
      <c r="AQ194" s="214"/>
      <c r="AR194" s="214"/>
      <c r="AS194" s="214"/>
      <c r="AT194" s="214"/>
      <c r="AV194" s="214"/>
      <c r="AW194" s="162" t="s">
        <v>394</v>
      </c>
      <c r="AX194" s="162" t="s">
        <v>394</v>
      </c>
      <c r="AY194" s="162" t="s">
        <v>394</v>
      </c>
      <c r="BC194" s="106" t="s">
        <v>394</v>
      </c>
    </row>
    <row r="195" spans="1:55" x14ac:dyDescent="0.2">
      <c r="A195" s="114" t="s">
        <v>1389</v>
      </c>
      <c r="B195" s="76" t="s">
        <v>322</v>
      </c>
      <c r="C195" s="98">
        <v>3.5631804684922467E-3</v>
      </c>
      <c r="D195" s="115"/>
      <c r="E195" s="115"/>
      <c r="F195" s="100" t="s">
        <v>1389</v>
      </c>
      <c r="G195" s="143" t="s">
        <v>322</v>
      </c>
      <c r="H195" s="197">
        <v>1.2570108874958759E-3</v>
      </c>
      <c r="I195" s="197"/>
      <c r="J195" s="197"/>
      <c r="K195" s="197" t="s">
        <v>1389</v>
      </c>
      <c r="L195" s="197" t="s">
        <v>322</v>
      </c>
      <c r="M195" s="197">
        <v>2.3061695809963706E-3</v>
      </c>
      <c r="N195" s="197">
        <v>311</v>
      </c>
      <c r="O195" s="195"/>
      <c r="P195" s="195">
        <v>3.7023809523809526</v>
      </c>
      <c r="Q195" s="197">
        <v>24</v>
      </c>
      <c r="R195" s="197">
        <v>28</v>
      </c>
      <c r="S195" s="197">
        <v>54</v>
      </c>
      <c r="T195" s="197">
        <v>417</v>
      </c>
      <c r="U195" s="197"/>
      <c r="V195" s="197">
        <v>0</v>
      </c>
      <c r="W195" s="197">
        <v>0</v>
      </c>
      <c r="X195" s="197">
        <v>30</v>
      </c>
      <c r="Y195" s="197">
        <v>0</v>
      </c>
      <c r="Z195" s="197">
        <v>0</v>
      </c>
      <c r="AA195" s="197"/>
      <c r="AB195" s="100">
        <v>30</v>
      </c>
      <c r="AC195" s="197"/>
      <c r="AD195" s="195">
        <v>0.35714285714285715</v>
      </c>
      <c r="AE195" s="197"/>
      <c r="AF195" s="197">
        <v>57</v>
      </c>
      <c r="AG195" s="106" t="e">
        <f t="shared" si="37"/>
        <v>#VALUE!</v>
      </c>
      <c r="AH195" s="106"/>
      <c r="AI195" s="212"/>
      <c r="AJ195" s="212" t="s">
        <v>1366</v>
      </c>
      <c r="AK195" s="212" t="s">
        <v>1367</v>
      </c>
      <c r="AL195" s="212"/>
      <c r="AM195" s="212" t="s">
        <v>1368</v>
      </c>
      <c r="AN195" s="212" t="s">
        <v>1368</v>
      </c>
      <c r="AO195" s="212"/>
      <c r="AP195" s="214" t="s">
        <v>551</v>
      </c>
      <c r="AQ195" s="214" t="s">
        <v>551</v>
      </c>
      <c r="AR195" s="214" t="s">
        <v>551</v>
      </c>
      <c r="AS195" s="214" t="s">
        <v>551</v>
      </c>
      <c r="AT195" s="214" t="e">
        <f t="shared" ref="AT195:AT201" si="47">AS195/VLOOKUP(AN195,$D$18:$G$436,4,FALSE)</f>
        <v>#VALUE!</v>
      </c>
      <c r="AV195" s="214" t="s">
        <v>551</v>
      </c>
      <c r="AW195" s="214" t="s">
        <v>551</v>
      </c>
      <c r="AX195" s="214" t="s">
        <v>551</v>
      </c>
      <c r="AY195" s="214" t="s">
        <v>551</v>
      </c>
      <c r="BA195" s="429" t="e">
        <f t="shared" ref="BA195:BA201" si="48">AY195/VLOOKUP(AN195,$D$18:$G$436,4,FALSE)</f>
        <v>#VALUE!</v>
      </c>
      <c r="BC195" s="106" t="s">
        <v>394</v>
      </c>
    </row>
    <row r="196" spans="1:55" x14ac:dyDescent="0.2">
      <c r="A196" s="114" t="s">
        <v>1390</v>
      </c>
      <c r="B196" s="76" t="s">
        <v>47</v>
      </c>
      <c r="C196" s="98">
        <v>1.3710368466152529E-2</v>
      </c>
      <c r="D196" s="115"/>
      <c r="E196" s="115"/>
      <c r="F196" s="100" t="s">
        <v>1390</v>
      </c>
      <c r="G196" s="143" t="s">
        <v>47</v>
      </c>
      <c r="H196" s="197">
        <v>2.5878320479862898E-3</v>
      </c>
      <c r="I196" s="197"/>
      <c r="J196" s="197"/>
      <c r="K196" s="197" t="s">
        <v>1390</v>
      </c>
      <c r="L196" s="197" t="s">
        <v>47</v>
      </c>
      <c r="M196" s="197">
        <v>1.1122536418166238E-2</v>
      </c>
      <c r="N196" s="197">
        <v>116</v>
      </c>
      <c r="O196" s="195"/>
      <c r="P196" s="195">
        <v>1.1262135922330097</v>
      </c>
      <c r="Q196" s="197">
        <v>6</v>
      </c>
      <c r="R196" s="197">
        <v>3</v>
      </c>
      <c r="S196" s="197">
        <v>42</v>
      </c>
      <c r="T196" s="197">
        <v>167</v>
      </c>
      <c r="U196" s="197"/>
      <c r="V196" s="197">
        <v>0</v>
      </c>
      <c r="W196" s="197">
        <v>0</v>
      </c>
      <c r="X196" s="197">
        <v>13</v>
      </c>
      <c r="Y196" s="197">
        <v>0</v>
      </c>
      <c r="Z196" s="197">
        <v>0</v>
      </c>
      <c r="AA196" s="197"/>
      <c r="AB196" s="100">
        <v>13</v>
      </c>
      <c r="AC196" s="197"/>
      <c r="AD196" s="195">
        <v>0.12621359223300971</v>
      </c>
      <c r="AE196" s="197"/>
      <c r="AF196" s="197">
        <v>22</v>
      </c>
      <c r="AG196" s="106" t="e">
        <f t="shared" si="37"/>
        <v>#VALUE!</v>
      </c>
      <c r="AH196" s="106"/>
      <c r="AI196" s="212" t="s">
        <v>693</v>
      </c>
      <c r="AJ196" s="212" t="s">
        <v>694</v>
      </c>
      <c r="AK196" s="212" t="s">
        <v>1369</v>
      </c>
      <c r="AL196" s="212"/>
      <c r="AM196" s="212"/>
      <c r="AN196" s="212" t="s">
        <v>41</v>
      </c>
      <c r="AO196" s="212"/>
      <c r="AP196" s="213">
        <v>50</v>
      </c>
      <c r="AQ196" s="213">
        <v>30</v>
      </c>
      <c r="AR196" s="213">
        <v>0</v>
      </c>
      <c r="AS196" s="213">
        <v>80</v>
      </c>
      <c r="AT196" s="214" t="e">
        <f t="shared" si="47"/>
        <v>#N/A</v>
      </c>
      <c r="AV196" s="213">
        <v>30</v>
      </c>
      <c r="AW196" s="214" t="s">
        <v>1119</v>
      </c>
      <c r="AX196" s="214" t="s">
        <v>1123</v>
      </c>
      <c r="AY196" s="214" t="s">
        <v>1135</v>
      </c>
      <c r="BA196" s="429" t="e">
        <f t="shared" si="48"/>
        <v>#N/A</v>
      </c>
      <c r="BC196" s="106" t="s">
        <v>394</v>
      </c>
    </row>
    <row r="197" spans="1:55" x14ac:dyDescent="0.2">
      <c r="A197" s="114" t="s">
        <v>1391</v>
      </c>
      <c r="B197" s="76" t="s">
        <v>85</v>
      </c>
      <c r="C197" s="98">
        <v>2.8398058252427183E-3</v>
      </c>
      <c r="D197" s="115"/>
      <c r="E197" s="115"/>
      <c r="F197" s="100" t="s">
        <v>1391</v>
      </c>
      <c r="G197" s="143" t="s">
        <v>85</v>
      </c>
      <c r="H197" s="197">
        <v>2.657766990291262E-3</v>
      </c>
      <c r="I197" s="197"/>
      <c r="J197" s="197"/>
      <c r="K197" s="197" t="s">
        <v>1391</v>
      </c>
      <c r="L197" s="197" t="s">
        <v>85</v>
      </c>
      <c r="M197" s="197">
        <v>1.8203883495145632E-4</v>
      </c>
      <c r="N197" s="197">
        <v>324</v>
      </c>
      <c r="O197" s="195"/>
      <c r="P197" s="195">
        <v>3.2727272727272729</v>
      </c>
      <c r="Q197" s="197">
        <v>10</v>
      </c>
      <c r="R197" s="197">
        <v>111</v>
      </c>
      <c r="S197" s="197">
        <v>249</v>
      </c>
      <c r="T197" s="197">
        <v>694</v>
      </c>
      <c r="U197" s="197"/>
      <c r="V197" s="197">
        <v>10</v>
      </c>
      <c r="W197" s="197">
        <v>11</v>
      </c>
      <c r="X197" s="197">
        <v>30</v>
      </c>
      <c r="Y197" s="197">
        <v>0</v>
      </c>
      <c r="Z197" s="197">
        <v>0</v>
      </c>
      <c r="AA197" s="197"/>
      <c r="AB197" s="100">
        <v>51</v>
      </c>
      <c r="AC197" s="197"/>
      <c r="AD197" s="195">
        <v>0.51515151515151514</v>
      </c>
      <c r="AE197" s="197"/>
      <c r="AF197" s="197" t="s">
        <v>1821</v>
      </c>
      <c r="AG197" s="106" t="e">
        <f t="shared" si="37"/>
        <v>#VALUE!</v>
      </c>
      <c r="AH197" s="106"/>
      <c r="AI197" s="212" t="s">
        <v>695</v>
      </c>
      <c r="AJ197" s="212" t="s">
        <v>696</v>
      </c>
      <c r="AK197" s="212" t="s">
        <v>1370</v>
      </c>
      <c r="AL197" s="212"/>
      <c r="AM197" s="212"/>
      <c r="AN197" s="212" t="s">
        <v>159</v>
      </c>
      <c r="AO197" s="212"/>
      <c r="AP197" s="213">
        <v>130</v>
      </c>
      <c r="AQ197" s="213">
        <v>50</v>
      </c>
      <c r="AR197" s="213">
        <v>0</v>
      </c>
      <c r="AS197" s="213">
        <v>180</v>
      </c>
      <c r="AT197" s="214" t="e">
        <f t="shared" si="47"/>
        <v>#N/A</v>
      </c>
      <c r="AV197" s="213">
        <v>120</v>
      </c>
      <c r="AW197" s="214" t="s">
        <v>1135</v>
      </c>
      <c r="AX197" s="214" t="s">
        <v>1123</v>
      </c>
      <c r="AY197" s="214" t="s">
        <v>1122</v>
      </c>
      <c r="BA197" s="429" t="e">
        <f t="shared" si="48"/>
        <v>#N/A</v>
      </c>
      <c r="BC197" s="106" t="s">
        <v>394</v>
      </c>
    </row>
    <row r="198" spans="1:55" x14ac:dyDescent="0.2">
      <c r="A198" s="76" t="s">
        <v>1392</v>
      </c>
      <c r="B198" s="76" t="s">
        <v>104</v>
      </c>
      <c r="C198" s="98">
        <v>1.0063559322033898E-3</v>
      </c>
      <c r="D198" s="98"/>
      <c r="E198" s="99"/>
      <c r="F198" s="100" t="s">
        <v>1392</v>
      </c>
      <c r="G198" s="143" t="s">
        <v>104</v>
      </c>
      <c r="H198" s="197">
        <v>9.5338983050847462E-4</v>
      </c>
      <c r="I198" s="197"/>
      <c r="J198" s="197"/>
      <c r="K198" s="197" t="s">
        <v>1392</v>
      </c>
      <c r="L198" s="197" t="s">
        <v>104</v>
      </c>
      <c r="M198" s="197">
        <v>5.2966101694915253E-5</v>
      </c>
      <c r="N198" s="197" t="s">
        <v>394</v>
      </c>
      <c r="O198" s="195"/>
      <c r="P198" s="195" t="s">
        <v>394</v>
      </c>
      <c r="Q198" s="197" t="s">
        <v>394</v>
      </c>
      <c r="R198" s="197" t="s">
        <v>394</v>
      </c>
      <c r="S198" s="197" t="s">
        <v>394</v>
      </c>
      <c r="T198" s="197" t="s">
        <v>394</v>
      </c>
      <c r="U198" s="197"/>
      <c r="V198" s="197" t="s">
        <v>394</v>
      </c>
      <c r="W198" s="197" t="s">
        <v>394</v>
      </c>
      <c r="X198" s="197" t="s">
        <v>394</v>
      </c>
      <c r="Y198" s="197" t="s">
        <v>394</v>
      </c>
      <c r="Z198" s="197" t="s">
        <v>394</v>
      </c>
      <c r="AA198" s="197"/>
      <c r="AB198" s="100" t="s">
        <v>394</v>
      </c>
      <c r="AC198" s="197"/>
      <c r="AD198" s="195" t="s">
        <v>394</v>
      </c>
      <c r="AE198" s="197"/>
      <c r="AF198" s="197" t="s">
        <v>394</v>
      </c>
      <c r="AG198" s="106" t="e">
        <f t="shared" si="37"/>
        <v>#VALUE!</v>
      </c>
      <c r="AH198" s="106"/>
      <c r="AI198" s="212" t="s">
        <v>697</v>
      </c>
      <c r="AJ198" s="212" t="s">
        <v>698</v>
      </c>
      <c r="AK198" s="212" t="s">
        <v>1371</v>
      </c>
      <c r="AL198" s="212"/>
      <c r="AM198" s="212"/>
      <c r="AN198" s="212" t="s">
        <v>206</v>
      </c>
      <c r="AO198" s="212"/>
      <c r="AP198" s="213">
        <v>90</v>
      </c>
      <c r="AQ198" s="213">
        <v>0</v>
      </c>
      <c r="AR198" s="213">
        <v>0</v>
      </c>
      <c r="AS198" s="213">
        <v>90</v>
      </c>
      <c r="AT198" s="214" t="e">
        <f t="shared" si="47"/>
        <v>#N/A</v>
      </c>
      <c r="AV198" s="213">
        <v>110</v>
      </c>
      <c r="AW198" s="214" t="s">
        <v>1199</v>
      </c>
      <c r="AX198" s="214" t="s">
        <v>1123</v>
      </c>
      <c r="AY198" s="214" t="s">
        <v>1147</v>
      </c>
      <c r="BA198" s="429" t="e">
        <f t="shared" si="48"/>
        <v>#N/A</v>
      </c>
      <c r="BC198" s="106" t="s">
        <v>394</v>
      </c>
    </row>
    <row r="199" spans="1:55" x14ac:dyDescent="0.2">
      <c r="A199" s="96" t="s">
        <v>1393</v>
      </c>
      <c r="B199" s="96" t="s">
        <v>136</v>
      </c>
      <c r="C199" s="98">
        <v>3.4111310592459606E-4</v>
      </c>
      <c r="D199" s="97"/>
      <c r="E199" s="99"/>
      <c r="F199" s="100" t="s">
        <v>1393</v>
      </c>
      <c r="G199" s="143" t="s">
        <v>136</v>
      </c>
      <c r="H199" s="197">
        <v>3.052064631956912E-4</v>
      </c>
      <c r="I199" s="197"/>
      <c r="J199" s="197"/>
      <c r="K199" s="197" t="s">
        <v>1393</v>
      </c>
      <c r="L199" s="197" t="s">
        <v>136</v>
      </c>
      <c r="M199" s="197">
        <v>3.5906642728904846E-5</v>
      </c>
      <c r="N199" s="197"/>
      <c r="O199" s="195"/>
      <c r="P199" s="195" t="s">
        <v>394</v>
      </c>
      <c r="Q199" s="197"/>
      <c r="R199" s="197"/>
      <c r="S199" s="197"/>
      <c r="T199" s="197"/>
      <c r="U199" s="197"/>
      <c r="V199" s="197"/>
      <c r="W199" s="197"/>
      <c r="X199" s="197"/>
      <c r="Y199" s="197"/>
      <c r="Z199" s="197"/>
      <c r="AA199" s="197"/>
      <c r="AB199" s="100"/>
      <c r="AC199" s="197"/>
      <c r="AD199" s="195" t="s">
        <v>394</v>
      </c>
      <c r="AE199" s="197"/>
      <c r="AF199" s="197"/>
      <c r="AG199" s="106" t="e">
        <f t="shared" si="37"/>
        <v>#VALUE!</v>
      </c>
      <c r="AH199" s="106"/>
      <c r="AI199" s="212" t="s">
        <v>699</v>
      </c>
      <c r="AJ199" s="212" t="s">
        <v>700</v>
      </c>
      <c r="AK199" s="212" t="s">
        <v>1372</v>
      </c>
      <c r="AL199" s="212"/>
      <c r="AM199" s="212"/>
      <c r="AN199" s="212" t="s">
        <v>315</v>
      </c>
      <c r="AO199" s="212"/>
      <c r="AP199" s="213">
        <v>200</v>
      </c>
      <c r="AQ199" s="213">
        <v>20</v>
      </c>
      <c r="AR199" s="213">
        <v>0</v>
      </c>
      <c r="AS199" s="213">
        <v>220</v>
      </c>
      <c r="AT199" s="214" t="e">
        <f t="shared" si="47"/>
        <v>#N/A</v>
      </c>
      <c r="AV199" s="213">
        <v>140</v>
      </c>
      <c r="AW199" s="214" t="s">
        <v>1119</v>
      </c>
      <c r="AX199" s="214" t="s">
        <v>1123</v>
      </c>
      <c r="AY199" s="214" t="s">
        <v>1132</v>
      </c>
      <c r="BA199" s="429" t="e">
        <f t="shared" si="48"/>
        <v>#N/A</v>
      </c>
      <c r="BC199" s="106" t="s">
        <v>394</v>
      </c>
    </row>
    <row r="200" spans="1:55" x14ac:dyDescent="0.2">
      <c r="A200" s="114" t="s">
        <v>1395</v>
      </c>
      <c r="B200" s="76" t="s">
        <v>234</v>
      </c>
      <c r="C200" s="98">
        <v>1.1942347288949897E-3</v>
      </c>
      <c r="D200" s="115"/>
      <c r="E200" s="115"/>
      <c r="F200" s="100" t="s">
        <v>1395</v>
      </c>
      <c r="G200" s="143" t="s">
        <v>234</v>
      </c>
      <c r="H200" s="197">
        <v>6.863417982155113E-4</v>
      </c>
      <c r="I200" s="197"/>
      <c r="J200" s="197"/>
      <c r="K200" s="197" t="s">
        <v>1395</v>
      </c>
      <c r="L200" s="197" t="s">
        <v>234</v>
      </c>
      <c r="M200" s="197">
        <v>5.0789293067947838E-4</v>
      </c>
      <c r="N200" s="197">
        <v>66</v>
      </c>
      <c r="O200" s="195"/>
      <c r="P200" s="195">
        <v>1.736842105263158</v>
      </c>
      <c r="Q200" s="197">
        <v>5</v>
      </c>
      <c r="R200" s="197">
        <v>8</v>
      </c>
      <c r="S200" s="197">
        <v>21</v>
      </c>
      <c r="T200" s="197">
        <v>100</v>
      </c>
      <c r="U200" s="197"/>
      <c r="V200" s="197">
        <v>0</v>
      </c>
      <c r="W200" s="197">
        <v>5</v>
      </c>
      <c r="X200" s="197">
        <v>26</v>
      </c>
      <c r="Y200" s="197">
        <v>0</v>
      </c>
      <c r="Z200" s="197">
        <v>0</v>
      </c>
      <c r="AA200" s="197"/>
      <c r="AB200" s="100">
        <v>31</v>
      </c>
      <c r="AC200" s="197"/>
      <c r="AD200" s="195">
        <v>0.81578947368421051</v>
      </c>
      <c r="AE200" s="197"/>
      <c r="AF200" s="197">
        <v>9</v>
      </c>
      <c r="AG200" s="106" t="e">
        <f t="shared" si="37"/>
        <v>#VALUE!</v>
      </c>
      <c r="AH200" s="106"/>
      <c r="AI200" s="212" t="s">
        <v>701</v>
      </c>
      <c r="AJ200" s="212" t="s">
        <v>702</v>
      </c>
      <c r="AK200" s="212" t="s">
        <v>1373</v>
      </c>
      <c r="AL200" s="212"/>
      <c r="AM200" s="212"/>
      <c r="AN200" s="212" t="s">
        <v>317</v>
      </c>
      <c r="AO200" s="212"/>
      <c r="AP200" s="213">
        <v>140</v>
      </c>
      <c r="AQ200" s="213">
        <v>80</v>
      </c>
      <c r="AR200" s="213">
        <v>0</v>
      </c>
      <c r="AS200" s="213">
        <v>220</v>
      </c>
      <c r="AT200" s="214" t="e">
        <f t="shared" si="47"/>
        <v>#N/A</v>
      </c>
      <c r="AV200" s="213">
        <v>110</v>
      </c>
      <c r="AW200" s="214" t="s">
        <v>1153</v>
      </c>
      <c r="AX200" s="214" t="s">
        <v>1123</v>
      </c>
      <c r="AY200" s="214" t="s">
        <v>1239</v>
      </c>
      <c r="BA200" s="429" t="e">
        <f t="shared" si="48"/>
        <v>#N/A</v>
      </c>
      <c r="BC200" s="106" t="s">
        <v>394</v>
      </c>
    </row>
    <row r="201" spans="1:55" x14ac:dyDescent="0.2">
      <c r="A201" s="114" t="s">
        <v>1397</v>
      </c>
      <c r="B201" s="76" t="s">
        <v>728</v>
      </c>
      <c r="C201" s="98">
        <v>5.0163102573396161E-4</v>
      </c>
      <c r="D201" s="115"/>
      <c r="E201" s="115"/>
      <c r="F201" s="100" t="s">
        <v>1397</v>
      </c>
      <c r="G201" s="143" t="s">
        <v>728</v>
      </c>
      <c r="H201" s="197">
        <v>2.9285973178687933E-4</v>
      </c>
      <c r="I201" s="197"/>
      <c r="J201" s="197"/>
      <c r="K201" s="197" t="s">
        <v>1397</v>
      </c>
      <c r="L201" s="197" t="s">
        <v>728</v>
      </c>
      <c r="M201" s="197">
        <v>2.0732149329467199E-4</v>
      </c>
      <c r="N201" s="197">
        <v>65</v>
      </c>
      <c r="O201" s="195"/>
      <c r="P201" s="195">
        <v>2.03125</v>
      </c>
      <c r="Q201" s="197">
        <v>2</v>
      </c>
      <c r="R201" s="197">
        <v>7</v>
      </c>
      <c r="S201" s="197">
        <v>2</v>
      </c>
      <c r="T201" s="197">
        <v>76</v>
      </c>
      <c r="U201" s="197"/>
      <c r="V201" s="197">
        <v>0</v>
      </c>
      <c r="W201" s="197">
        <v>0</v>
      </c>
      <c r="X201" s="197">
        <v>0</v>
      </c>
      <c r="Y201" s="197">
        <v>0</v>
      </c>
      <c r="Z201" s="197">
        <v>8</v>
      </c>
      <c r="AA201" s="197"/>
      <c r="AB201" s="100">
        <v>8</v>
      </c>
      <c r="AC201" s="197"/>
      <c r="AD201" s="195">
        <v>0.25</v>
      </c>
      <c r="AE201" s="197"/>
      <c r="AF201" s="197">
        <v>8</v>
      </c>
      <c r="AG201" s="106" t="e">
        <f t="shared" si="37"/>
        <v>#VALUE!</v>
      </c>
      <c r="AH201" s="106"/>
      <c r="AI201" s="212" t="s">
        <v>703</v>
      </c>
      <c r="AJ201" s="212" t="s">
        <v>704</v>
      </c>
      <c r="AK201" s="212" t="s">
        <v>1374</v>
      </c>
      <c r="AL201" s="212"/>
      <c r="AM201" s="212"/>
      <c r="AN201" s="212" t="s">
        <v>320</v>
      </c>
      <c r="AO201" s="212"/>
      <c r="AP201" s="214" t="s">
        <v>551</v>
      </c>
      <c r="AQ201" s="214" t="s">
        <v>551</v>
      </c>
      <c r="AR201" s="214" t="s">
        <v>551</v>
      </c>
      <c r="AS201" s="214" t="s">
        <v>551</v>
      </c>
      <c r="AT201" s="214" t="e">
        <f t="shared" si="47"/>
        <v>#VALUE!</v>
      </c>
      <c r="AV201" s="214" t="s">
        <v>551</v>
      </c>
      <c r="AW201" s="214" t="s">
        <v>551</v>
      </c>
      <c r="AX201" s="214" t="s">
        <v>551</v>
      </c>
      <c r="AY201" s="214" t="s">
        <v>551</v>
      </c>
      <c r="BA201" s="429" t="e">
        <f t="shared" si="48"/>
        <v>#VALUE!</v>
      </c>
      <c r="BC201" s="106" t="s">
        <v>394</v>
      </c>
    </row>
    <row r="202" spans="1:55" x14ac:dyDescent="0.2">
      <c r="A202" s="114" t="s">
        <v>1400</v>
      </c>
      <c r="B202" s="76" t="s">
        <v>18</v>
      </c>
      <c r="C202" s="98">
        <v>2.8885037550548814E-4</v>
      </c>
      <c r="D202" s="115"/>
      <c r="E202" s="115"/>
      <c r="F202" s="100" t="s">
        <v>1400</v>
      </c>
      <c r="G202" s="143" t="s">
        <v>18</v>
      </c>
      <c r="H202" s="197">
        <v>2.3108030040439053E-4</v>
      </c>
      <c r="I202" s="197"/>
      <c r="J202" s="197"/>
      <c r="K202" s="197" t="s">
        <v>1400</v>
      </c>
      <c r="L202" s="197" t="s">
        <v>18</v>
      </c>
      <c r="M202" s="197">
        <v>6.3547082611207392E-5</v>
      </c>
      <c r="N202" s="197">
        <v>27</v>
      </c>
      <c r="O202" s="195"/>
      <c r="P202" s="195">
        <v>0.81818181818181823</v>
      </c>
      <c r="Q202" s="197">
        <v>25</v>
      </c>
      <c r="R202" s="197">
        <v>6</v>
      </c>
      <c r="S202" s="197">
        <v>21</v>
      </c>
      <c r="T202" s="197">
        <v>79</v>
      </c>
      <c r="U202" s="197"/>
      <c r="V202" s="197">
        <v>0</v>
      </c>
      <c r="W202" s="197">
        <v>0</v>
      </c>
      <c r="X202" s="197">
        <v>3</v>
      </c>
      <c r="Y202" s="197">
        <v>0</v>
      </c>
      <c r="Z202" s="197">
        <v>0</v>
      </c>
      <c r="AA202" s="197"/>
      <c r="AB202" s="100">
        <v>3</v>
      </c>
      <c r="AC202" s="197"/>
      <c r="AD202" s="195">
        <v>9.0909090909090912E-2</v>
      </c>
      <c r="AE202" s="197"/>
      <c r="AF202" s="197">
        <v>0</v>
      </c>
      <c r="AG202" s="106" t="e">
        <f t="shared" si="37"/>
        <v>#VALUE!</v>
      </c>
      <c r="AH202" s="106"/>
      <c r="AI202" s="212"/>
      <c r="AJ202" s="212"/>
      <c r="AK202" s="212"/>
      <c r="AL202" s="212"/>
      <c r="AM202" s="212"/>
      <c r="AN202" s="212"/>
      <c r="AO202" s="212"/>
      <c r="AP202" s="214"/>
      <c r="AQ202" s="214"/>
      <c r="AR202" s="214"/>
      <c r="AS202" s="214"/>
      <c r="AT202" s="214"/>
      <c r="AV202" s="214"/>
      <c r="AW202" s="162" t="s">
        <v>394</v>
      </c>
      <c r="AX202" s="162" t="s">
        <v>394</v>
      </c>
      <c r="AY202" s="162" t="s">
        <v>394</v>
      </c>
      <c r="BC202" s="106" t="s">
        <v>394</v>
      </c>
    </row>
    <row r="203" spans="1:55" x14ac:dyDescent="0.2">
      <c r="A203" s="114" t="s">
        <v>1401</v>
      </c>
      <c r="B203" s="76" t="s">
        <v>34</v>
      </c>
      <c r="C203" s="98">
        <v>2.5587828492392806E-4</v>
      </c>
      <c r="D203" s="115"/>
      <c r="E203" s="115"/>
      <c r="F203" s="100" t="s">
        <v>1401</v>
      </c>
      <c r="G203" s="143" t="s">
        <v>34</v>
      </c>
      <c r="H203" s="197">
        <v>1.7289073305670817E-4</v>
      </c>
      <c r="I203" s="197"/>
      <c r="J203" s="197"/>
      <c r="K203" s="197" t="s">
        <v>1401</v>
      </c>
      <c r="L203" s="197" t="s">
        <v>34</v>
      </c>
      <c r="M203" s="197">
        <v>8.2987551867219915E-5</v>
      </c>
      <c r="N203" s="197">
        <v>183</v>
      </c>
      <c r="O203" s="195"/>
      <c r="P203" s="195">
        <v>4.5750000000000002</v>
      </c>
      <c r="Q203" s="197">
        <v>16</v>
      </c>
      <c r="R203" s="197">
        <v>219</v>
      </c>
      <c r="S203" s="197">
        <v>40</v>
      </c>
      <c r="T203" s="197">
        <v>458</v>
      </c>
      <c r="U203" s="197"/>
      <c r="V203" s="197">
        <v>18</v>
      </c>
      <c r="W203" s="197">
        <v>0</v>
      </c>
      <c r="X203" s="197">
        <v>15</v>
      </c>
      <c r="Y203" s="197">
        <v>0</v>
      </c>
      <c r="Z203" s="197">
        <v>17</v>
      </c>
      <c r="AA203" s="197"/>
      <c r="AB203" s="100">
        <v>50</v>
      </c>
      <c r="AC203" s="197"/>
      <c r="AD203" s="195">
        <v>1.25</v>
      </c>
      <c r="AE203" s="197"/>
      <c r="AF203" s="197">
        <v>0</v>
      </c>
      <c r="AG203" s="106" t="e">
        <f t="shared" si="37"/>
        <v>#VALUE!</v>
      </c>
      <c r="AH203" s="106"/>
      <c r="AI203" s="212"/>
      <c r="AJ203" s="212"/>
      <c r="AK203" s="212"/>
      <c r="AL203" s="212"/>
      <c r="AM203" s="212"/>
      <c r="AN203" s="212"/>
      <c r="AO203" s="212"/>
      <c r="AP203" s="214"/>
      <c r="AQ203" s="214"/>
      <c r="AR203" s="214"/>
      <c r="AS203" s="214"/>
      <c r="AT203" s="214"/>
      <c r="AV203" s="214"/>
      <c r="AW203" s="162" t="s">
        <v>394</v>
      </c>
      <c r="AX203" s="162" t="s">
        <v>394</v>
      </c>
      <c r="AY203" s="162" t="s">
        <v>394</v>
      </c>
      <c r="BC203" s="106" t="s">
        <v>394</v>
      </c>
    </row>
    <row r="204" spans="1:55" x14ac:dyDescent="0.2">
      <c r="A204" s="114" t="s">
        <v>1402</v>
      </c>
      <c r="B204" s="76" t="s">
        <v>37</v>
      </c>
      <c r="C204" s="98">
        <v>4.4016506189821183E-4</v>
      </c>
      <c r="D204" s="115"/>
      <c r="E204" s="115"/>
      <c r="F204" s="100" t="s">
        <v>1402</v>
      </c>
      <c r="G204" s="143" t="s">
        <v>37</v>
      </c>
      <c r="H204" s="197">
        <v>3.8514442916093533E-4</v>
      </c>
      <c r="I204" s="197"/>
      <c r="J204" s="197"/>
      <c r="K204" s="197" t="s">
        <v>1402</v>
      </c>
      <c r="L204" s="197" t="s">
        <v>37</v>
      </c>
      <c r="M204" s="197">
        <v>4.1265474552957361E-5</v>
      </c>
      <c r="N204" s="197">
        <v>102</v>
      </c>
      <c r="O204" s="195"/>
      <c r="P204" s="195">
        <v>2.0816326530612246</v>
      </c>
      <c r="Q204" s="197">
        <v>9</v>
      </c>
      <c r="R204" s="197">
        <v>10</v>
      </c>
      <c r="S204" s="197">
        <v>18</v>
      </c>
      <c r="T204" s="197">
        <v>139</v>
      </c>
      <c r="U204" s="197"/>
      <c r="V204" s="197">
        <v>10</v>
      </c>
      <c r="W204" s="197">
        <v>0</v>
      </c>
      <c r="X204" s="197">
        <v>6</v>
      </c>
      <c r="Y204" s="197">
        <v>0</v>
      </c>
      <c r="Z204" s="197">
        <v>0</v>
      </c>
      <c r="AA204" s="197"/>
      <c r="AB204" s="100">
        <v>16</v>
      </c>
      <c r="AC204" s="197"/>
      <c r="AD204" s="195">
        <v>0.32653061224489793</v>
      </c>
      <c r="AE204" s="197"/>
      <c r="AF204" s="197">
        <v>0</v>
      </c>
      <c r="AG204" s="106" t="e">
        <f t="shared" si="37"/>
        <v>#VALUE!</v>
      </c>
      <c r="AH204" s="106"/>
      <c r="AI204" s="212"/>
      <c r="AJ204" s="212" t="s">
        <v>705</v>
      </c>
      <c r="AK204" s="212" t="s">
        <v>1375</v>
      </c>
      <c r="AL204" s="212" t="s">
        <v>1376</v>
      </c>
      <c r="AM204" s="212"/>
      <c r="AN204" s="212"/>
      <c r="AO204" s="212"/>
      <c r="AP204" s="213">
        <v>11470</v>
      </c>
      <c r="AQ204" s="213">
        <v>2830</v>
      </c>
      <c r="AR204" s="213">
        <v>110</v>
      </c>
      <c r="AS204" s="213">
        <v>14410</v>
      </c>
      <c r="AT204" s="214" t="e">
        <f t="shared" ref="AT204" si="49">AS204/VLOOKUP(AN204,$D$18:$G$436,4,FALSE)</f>
        <v>#N/A</v>
      </c>
      <c r="AV204" s="213">
        <v>11780</v>
      </c>
      <c r="AW204" s="214" t="s">
        <v>1399</v>
      </c>
      <c r="AX204" s="214" t="s">
        <v>1173</v>
      </c>
      <c r="AY204" s="214" t="s">
        <v>1698</v>
      </c>
      <c r="BA204" s="429" t="e">
        <f>AY204/VLOOKUP(AN204,$D$18:$G$436,4,FALSE)</f>
        <v>#N/A</v>
      </c>
      <c r="BC204" s="106" t="s">
        <v>394</v>
      </c>
    </row>
    <row r="205" spans="1:55" x14ac:dyDescent="0.2">
      <c r="A205" s="114" t="s">
        <v>1403</v>
      </c>
      <c r="B205" s="76" t="s">
        <v>52</v>
      </c>
      <c r="C205" s="98">
        <v>6.8104426787741199E-5</v>
      </c>
      <c r="D205" s="115"/>
      <c r="E205" s="115"/>
      <c r="F205" s="100" t="s">
        <v>1403</v>
      </c>
      <c r="G205" s="143" t="s">
        <v>52</v>
      </c>
      <c r="H205" s="197">
        <v>5.6753688989784337E-5</v>
      </c>
      <c r="I205" s="197"/>
      <c r="J205" s="197"/>
      <c r="K205" s="197" t="s">
        <v>1403</v>
      </c>
      <c r="L205" s="197" t="s">
        <v>52</v>
      </c>
      <c r="M205" s="197">
        <v>1.1350737797956867E-5</v>
      </c>
      <c r="N205" s="197">
        <v>96</v>
      </c>
      <c r="O205" s="195"/>
      <c r="P205" s="195">
        <v>2.2857142857142856</v>
      </c>
      <c r="Q205" s="197">
        <v>5</v>
      </c>
      <c r="R205" s="197">
        <v>148</v>
      </c>
      <c r="S205" s="197">
        <v>3</v>
      </c>
      <c r="T205" s="197">
        <v>252</v>
      </c>
      <c r="U205" s="197"/>
      <c r="V205" s="197">
        <v>3</v>
      </c>
      <c r="W205" s="197">
        <v>0</v>
      </c>
      <c r="X205" s="197">
        <v>14</v>
      </c>
      <c r="Y205" s="197">
        <v>0</v>
      </c>
      <c r="Z205" s="197">
        <v>0</v>
      </c>
      <c r="AA205" s="197"/>
      <c r="AB205" s="100">
        <v>17</v>
      </c>
      <c r="AC205" s="197"/>
      <c r="AD205" s="195">
        <v>0.40476190476190477</v>
      </c>
      <c r="AE205" s="197"/>
      <c r="AF205" s="197">
        <v>17</v>
      </c>
      <c r="AG205" s="106" t="e">
        <f t="shared" si="37"/>
        <v>#VALUE!</v>
      </c>
      <c r="AH205" s="106"/>
      <c r="AI205" s="212"/>
      <c r="AJ205" s="212"/>
      <c r="AK205" s="212"/>
      <c r="AL205" s="212"/>
      <c r="AM205" s="212"/>
      <c r="AN205" s="212"/>
      <c r="AO205" s="212"/>
      <c r="AP205" s="214"/>
      <c r="AQ205" s="214"/>
      <c r="AR205" s="214"/>
      <c r="AS205" s="214"/>
      <c r="AT205" s="214"/>
      <c r="AV205" s="214"/>
      <c r="AW205" s="162" t="s">
        <v>394</v>
      </c>
      <c r="AX205" s="162" t="s">
        <v>394</v>
      </c>
      <c r="AY205" s="162" t="s">
        <v>394</v>
      </c>
      <c r="BC205" s="106" t="s">
        <v>394</v>
      </c>
    </row>
    <row r="206" spans="1:55" x14ac:dyDescent="0.2">
      <c r="A206" s="113" t="s">
        <v>1404</v>
      </c>
      <c r="B206" s="116" t="s">
        <v>55</v>
      </c>
      <c r="C206" s="98">
        <v>7.8820697954271957E-4</v>
      </c>
      <c r="D206" s="98"/>
      <c r="E206" s="99"/>
      <c r="F206" s="100" t="s">
        <v>1404</v>
      </c>
      <c r="G206" s="143" t="s">
        <v>55</v>
      </c>
      <c r="H206" s="197">
        <v>3.1287605294825512E-4</v>
      </c>
      <c r="I206" s="197"/>
      <c r="J206" s="197"/>
      <c r="K206" s="197" t="s">
        <v>1404</v>
      </c>
      <c r="L206" s="197" t="s">
        <v>55</v>
      </c>
      <c r="M206" s="197">
        <v>4.6931407942238265E-4</v>
      </c>
      <c r="N206" s="197" t="s">
        <v>394</v>
      </c>
      <c r="O206" s="195"/>
      <c r="P206" s="195" t="s">
        <v>394</v>
      </c>
      <c r="Q206" s="197" t="s">
        <v>394</v>
      </c>
      <c r="R206" s="197" t="s">
        <v>394</v>
      </c>
      <c r="S206" s="197" t="s">
        <v>394</v>
      </c>
      <c r="T206" s="197" t="s">
        <v>394</v>
      </c>
      <c r="U206" s="197"/>
      <c r="V206" s="197" t="s">
        <v>394</v>
      </c>
      <c r="W206" s="197" t="s">
        <v>394</v>
      </c>
      <c r="X206" s="197" t="s">
        <v>394</v>
      </c>
      <c r="Y206" s="197" t="s">
        <v>394</v>
      </c>
      <c r="Z206" s="197" t="s">
        <v>394</v>
      </c>
      <c r="AA206" s="197"/>
      <c r="AB206" s="100" t="s">
        <v>394</v>
      </c>
      <c r="AC206" s="197"/>
      <c r="AD206" s="195" t="s">
        <v>394</v>
      </c>
      <c r="AE206" s="197"/>
      <c r="AF206" s="197" t="s">
        <v>394</v>
      </c>
      <c r="AG206" s="106" t="e">
        <f t="shared" si="37"/>
        <v>#VALUE!</v>
      </c>
      <c r="AH206" s="106"/>
      <c r="AI206" s="212" t="s">
        <v>706</v>
      </c>
      <c r="AJ206" s="212" t="s">
        <v>707</v>
      </c>
      <c r="AK206" s="212" t="s">
        <v>1379</v>
      </c>
      <c r="AL206" s="212"/>
      <c r="AM206" s="212"/>
      <c r="AN206" s="212" t="s">
        <v>22</v>
      </c>
      <c r="AO206" s="212"/>
      <c r="AP206" s="214" t="s">
        <v>551</v>
      </c>
      <c r="AQ206" s="214" t="s">
        <v>551</v>
      </c>
      <c r="AR206" s="214" t="s">
        <v>551</v>
      </c>
      <c r="AS206" s="214" t="s">
        <v>551</v>
      </c>
      <c r="AT206" s="214" t="e">
        <f t="shared" ref="AT206:AT211" si="50">AS206/VLOOKUP(AN206,$D$18:$G$436,4,FALSE)</f>
        <v>#VALUE!</v>
      </c>
      <c r="AV206" s="214" t="s">
        <v>551</v>
      </c>
      <c r="AW206" s="214" t="s">
        <v>551</v>
      </c>
      <c r="AX206" s="214" t="s">
        <v>551</v>
      </c>
      <c r="AY206" s="214" t="s">
        <v>551</v>
      </c>
      <c r="BA206" s="429" t="e">
        <f t="shared" ref="BA206:BA211" si="51">AY206/VLOOKUP(AN206,$D$18:$G$436,4,FALSE)</f>
        <v>#VALUE!</v>
      </c>
      <c r="BC206" s="106" t="s">
        <v>394</v>
      </c>
    </row>
    <row r="207" spans="1:55" x14ac:dyDescent="0.2">
      <c r="A207" s="95" t="s">
        <v>1405</v>
      </c>
      <c r="B207" s="96" t="s">
        <v>65</v>
      </c>
      <c r="C207" s="97">
        <v>1.3550295857988166E-3</v>
      </c>
      <c r="D207" s="98"/>
      <c r="E207" s="99"/>
      <c r="F207" s="100" t="s">
        <v>1405</v>
      </c>
      <c r="G207" s="196" t="s">
        <v>65</v>
      </c>
      <c r="H207" s="190">
        <v>5.3846153846153844E-4</v>
      </c>
      <c r="I207" s="190"/>
      <c r="J207" s="190"/>
      <c r="K207" s="190" t="s">
        <v>1405</v>
      </c>
      <c r="L207" s="190" t="s">
        <v>65</v>
      </c>
      <c r="M207" s="190">
        <v>8.1656804733727813E-4</v>
      </c>
      <c r="N207" s="190">
        <v>4220</v>
      </c>
      <c r="O207" s="193"/>
      <c r="P207" s="193">
        <v>1.7539484621778887</v>
      </c>
      <c r="Q207" s="190">
        <v>760</v>
      </c>
      <c r="R207" s="190">
        <v>960</v>
      </c>
      <c r="S207" s="190">
        <v>2080</v>
      </c>
      <c r="T207" s="190">
        <v>8030</v>
      </c>
      <c r="U207" s="190"/>
      <c r="V207" s="190">
        <v>200</v>
      </c>
      <c r="W207" s="190">
        <v>540</v>
      </c>
      <c r="X207" s="190">
        <v>900</v>
      </c>
      <c r="Y207" s="190">
        <v>710</v>
      </c>
      <c r="Z207" s="190">
        <v>250</v>
      </c>
      <c r="AA207" s="190"/>
      <c r="AB207" s="192">
        <v>2600</v>
      </c>
      <c r="AC207" s="190"/>
      <c r="AD207" s="193">
        <v>1.0806317539484622</v>
      </c>
      <c r="AE207" s="194"/>
      <c r="AF207" s="190">
        <v>180</v>
      </c>
      <c r="AG207" s="106" t="e">
        <f t="shared" si="37"/>
        <v>#VALUE!</v>
      </c>
      <c r="AH207" s="106"/>
      <c r="AI207" s="212" t="s">
        <v>708</v>
      </c>
      <c r="AJ207" s="212" t="s">
        <v>709</v>
      </c>
      <c r="AK207" s="212" t="s">
        <v>1381</v>
      </c>
      <c r="AL207" s="212"/>
      <c r="AM207" s="212"/>
      <c r="AN207" s="212" t="s">
        <v>53</v>
      </c>
      <c r="AO207" s="212"/>
      <c r="AP207" s="213">
        <v>640</v>
      </c>
      <c r="AQ207" s="213">
        <v>270</v>
      </c>
      <c r="AR207" s="213">
        <v>0</v>
      </c>
      <c r="AS207" s="213">
        <v>910</v>
      </c>
      <c r="AT207" s="214" t="e">
        <f t="shared" si="50"/>
        <v>#N/A</v>
      </c>
      <c r="AV207" s="213">
        <v>750</v>
      </c>
      <c r="AW207" s="214" t="s">
        <v>1151</v>
      </c>
      <c r="AX207" s="214" t="s">
        <v>1123</v>
      </c>
      <c r="AY207" s="214" t="s">
        <v>1699</v>
      </c>
      <c r="BA207" s="429" t="e">
        <f t="shared" si="51"/>
        <v>#N/A</v>
      </c>
      <c r="BC207" s="106" t="s">
        <v>394</v>
      </c>
    </row>
    <row r="208" spans="1:55" x14ac:dyDescent="0.2">
      <c r="A208" s="76" t="s">
        <v>1407</v>
      </c>
      <c r="B208" s="76" t="s">
        <v>99</v>
      </c>
      <c r="C208" s="98">
        <v>5.573505654281099E-4</v>
      </c>
      <c r="D208" s="98"/>
      <c r="E208" s="99"/>
      <c r="F208" s="100" t="s">
        <v>1407</v>
      </c>
      <c r="G208" s="143" t="s">
        <v>99</v>
      </c>
      <c r="H208" s="197">
        <v>3.8772213247172859E-4</v>
      </c>
      <c r="I208" s="197"/>
      <c r="J208" s="197"/>
      <c r="K208" s="197" t="s">
        <v>1407</v>
      </c>
      <c r="L208" s="197" t="s">
        <v>99</v>
      </c>
      <c r="M208" s="197">
        <v>1.6962843295638126E-4</v>
      </c>
      <c r="N208" s="197" t="s">
        <v>394</v>
      </c>
      <c r="O208" s="195"/>
      <c r="P208" s="195" t="s">
        <v>394</v>
      </c>
      <c r="Q208" s="197" t="s">
        <v>394</v>
      </c>
      <c r="R208" s="197" t="s">
        <v>394</v>
      </c>
      <c r="S208" s="197" t="s">
        <v>394</v>
      </c>
      <c r="T208" s="197" t="s">
        <v>394</v>
      </c>
      <c r="U208" s="197"/>
      <c r="V208" s="197" t="s">
        <v>394</v>
      </c>
      <c r="W208" s="197" t="s">
        <v>394</v>
      </c>
      <c r="X208" s="197" t="s">
        <v>394</v>
      </c>
      <c r="Y208" s="197" t="s">
        <v>394</v>
      </c>
      <c r="Z208" s="197" t="s">
        <v>394</v>
      </c>
      <c r="AA208" s="197"/>
      <c r="AB208" s="100" t="s">
        <v>394</v>
      </c>
      <c r="AC208" s="197"/>
      <c r="AD208" s="195" t="s">
        <v>394</v>
      </c>
      <c r="AE208" s="197"/>
      <c r="AF208" s="197" t="s">
        <v>394</v>
      </c>
      <c r="AG208" s="106" t="e">
        <f t="shared" si="37"/>
        <v>#VALUE!</v>
      </c>
      <c r="AH208" s="106"/>
      <c r="AI208" s="212" t="s">
        <v>710</v>
      </c>
      <c r="AJ208" s="212" t="s">
        <v>711</v>
      </c>
      <c r="AK208" s="212" t="s">
        <v>1382</v>
      </c>
      <c r="AL208" s="212"/>
      <c r="AM208" s="212"/>
      <c r="AN208" s="212" t="s">
        <v>156</v>
      </c>
      <c r="AO208" s="212"/>
      <c r="AP208" s="213">
        <v>200</v>
      </c>
      <c r="AQ208" s="213">
        <v>150</v>
      </c>
      <c r="AR208" s="213">
        <v>0</v>
      </c>
      <c r="AS208" s="213">
        <v>350</v>
      </c>
      <c r="AT208" s="214" t="e">
        <f t="shared" si="50"/>
        <v>#N/A</v>
      </c>
      <c r="AV208" s="213">
        <v>150</v>
      </c>
      <c r="AW208" s="214" t="s">
        <v>1190</v>
      </c>
      <c r="AX208" s="214" t="s">
        <v>1123</v>
      </c>
      <c r="AY208" s="214" t="s">
        <v>1447</v>
      </c>
      <c r="BA208" s="429" t="e">
        <f t="shared" si="51"/>
        <v>#N/A</v>
      </c>
      <c r="BC208" s="106" t="s">
        <v>394</v>
      </c>
    </row>
    <row r="209" spans="1:55" x14ac:dyDescent="0.2">
      <c r="A209" s="76" t="s">
        <v>1408</v>
      </c>
      <c r="B209" s="76" t="s">
        <v>122</v>
      </c>
      <c r="C209" s="98">
        <v>5.5762081784386619E-4</v>
      </c>
      <c r="D209" s="97"/>
      <c r="E209" s="99"/>
      <c r="F209" s="100" t="s">
        <v>1408</v>
      </c>
      <c r="G209" s="143" t="s">
        <v>122</v>
      </c>
      <c r="H209" s="197">
        <v>5.2044609665427512E-4</v>
      </c>
      <c r="I209" s="197"/>
      <c r="J209" s="197"/>
      <c r="K209" s="197" t="s">
        <v>1408</v>
      </c>
      <c r="L209" s="197" t="s">
        <v>122</v>
      </c>
      <c r="M209" s="197">
        <v>3.7174721189591079E-5</v>
      </c>
      <c r="N209" s="197">
        <v>107</v>
      </c>
      <c r="O209" s="195"/>
      <c r="P209" s="195">
        <v>1.6461538461538461</v>
      </c>
      <c r="Q209" s="197">
        <v>26</v>
      </c>
      <c r="R209" s="197">
        <v>4</v>
      </c>
      <c r="S209" s="197">
        <v>75</v>
      </c>
      <c r="T209" s="197">
        <v>212</v>
      </c>
      <c r="U209" s="197"/>
      <c r="V209" s="197">
        <v>0</v>
      </c>
      <c r="W209" s="197">
        <v>0</v>
      </c>
      <c r="X209" s="197">
        <v>28</v>
      </c>
      <c r="Y209" s="197">
        <v>0</v>
      </c>
      <c r="Z209" s="197">
        <v>1</v>
      </c>
      <c r="AA209" s="197"/>
      <c r="AB209" s="100">
        <v>29</v>
      </c>
      <c r="AC209" s="197"/>
      <c r="AD209" s="195">
        <v>0.44615384615384618</v>
      </c>
      <c r="AE209" s="197"/>
      <c r="AF209" s="197">
        <v>12</v>
      </c>
      <c r="AG209" s="106" t="e">
        <f t="shared" si="37"/>
        <v>#VALUE!</v>
      </c>
      <c r="AH209" s="106"/>
      <c r="AI209" s="212" t="s">
        <v>712</v>
      </c>
      <c r="AJ209" s="212" t="s">
        <v>713</v>
      </c>
      <c r="AK209" s="212" t="s">
        <v>1383</v>
      </c>
      <c r="AL209" s="212"/>
      <c r="AM209" s="212"/>
      <c r="AN209" s="212" t="s">
        <v>197</v>
      </c>
      <c r="AO209" s="212"/>
      <c r="AP209" s="213">
        <v>500</v>
      </c>
      <c r="AQ209" s="213">
        <v>170</v>
      </c>
      <c r="AR209" s="213">
        <v>0</v>
      </c>
      <c r="AS209" s="213">
        <v>670</v>
      </c>
      <c r="AT209" s="214" t="e">
        <f t="shared" si="50"/>
        <v>#N/A</v>
      </c>
      <c r="AV209" s="213">
        <v>390</v>
      </c>
      <c r="AW209" s="214" t="s">
        <v>1234</v>
      </c>
      <c r="AX209" s="214" t="s">
        <v>1123</v>
      </c>
      <c r="AY209" s="214" t="s">
        <v>1700</v>
      </c>
      <c r="BA209" s="429" t="e">
        <f t="shared" si="51"/>
        <v>#N/A</v>
      </c>
      <c r="BC209" s="106" t="s">
        <v>394</v>
      </c>
    </row>
    <row r="210" spans="1:55" x14ac:dyDescent="0.2">
      <c r="A210" s="76" t="s">
        <v>1409</v>
      </c>
      <c r="B210" s="76" t="s">
        <v>158</v>
      </c>
      <c r="C210" s="98">
        <v>1.6181229773462783E-4</v>
      </c>
      <c r="D210" s="97"/>
      <c r="E210" s="99"/>
      <c r="F210" s="100" t="s">
        <v>1409</v>
      </c>
      <c r="G210" s="143" t="s">
        <v>158</v>
      </c>
      <c r="H210" s="197">
        <v>1.2944983818770226E-4</v>
      </c>
      <c r="I210" s="197"/>
      <c r="J210" s="197"/>
      <c r="K210" s="197" t="s">
        <v>1409</v>
      </c>
      <c r="L210" s="197" t="s">
        <v>158</v>
      </c>
      <c r="M210" s="197">
        <v>3.2362459546925564E-5</v>
      </c>
      <c r="N210" s="197">
        <v>130</v>
      </c>
      <c r="O210" s="195"/>
      <c r="P210" s="195">
        <v>1.25</v>
      </c>
      <c r="Q210" s="197">
        <v>12</v>
      </c>
      <c r="R210" s="197">
        <v>17</v>
      </c>
      <c r="S210" s="197">
        <v>60</v>
      </c>
      <c r="T210" s="197">
        <v>219</v>
      </c>
      <c r="U210" s="197"/>
      <c r="V210" s="197">
        <v>1</v>
      </c>
      <c r="W210" s="197">
        <v>19</v>
      </c>
      <c r="X210" s="197">
        <v>16</v>
      </c>
      <c r="Y210" s="197">
        <v>0</v>
      </c>
      <c r="Z210" s="197">
        <v>0</v>
      </c>
      <c r="AA210" s="197"/>
      <c r="AB210" s="100">
        <v>36</v>
      </c>
      <c r="AC210" s="197"/>
      <c r="AD210" s="195">
        <v>0.34615384615384615</v>
      </c>
      <c r="AE210" s="197"/>
      <c r="AF210" s="197">
        <v>8</v>
      </c>
      <c r="AG210" s="106" t="e">
        <f t="shared" si="37"/>
        <v>#VALUE!</v>
      </c>
      <c r="AH210" s="106"/>
      <c r="AI210" s="212" t="s">
        <v>714</v>
      </c>
      <c r="AJ210" s="212" t="s">
        <v>715</v>
      </c>
      <c r="AK210" s="212" t="s">
        <v>1386</v>
      </c>
      <c r="AL210" s="212"/>
      <c r="AM210" s="212"/>
      <c r="AN210" s="212" t="s">
        <v>249</v>
      </c>
      <c r="AO210" s="212"/>
      <c r="AP210" s="213">
        <v>130</v>
      </c>
      <c r="AQ210" s="213">
        <v>70</v>
      </c>
      <c r="AR210" s="213">
        <v>0</v>
      </c>
      <c r="AS210" s="213">
        <v>190</v>
      </c>
      <c r="AT210" s="214" t="e">
        <f t="shared" si="50"/>
        <v>#N/A</v>
      </c>
      <c r="AV210" s="213">
        <v>70</v>
      </c>
      <c r="AW210" s="214" t="s">
        <v>1123</v>
      </c>
      <c r="AX210" s="214" t="s">
        <v>1123</v>
      </c>
      <c r="AY210" s="214" t="s">
        <v>1246</v>
      </c>
      <c r="BA210" s="429" t="e">
        <f t="shared" si="51"/>
        <v>#N/A</v>
      </c>
      <c r="BC210" s="106" t="s">
        <v>394</v>
      </c>
    </row>
    <row r="211" spans="1:55" x14ac:dyDescent="0.2">
      <c r="A211" s="114" t="s">
        <v>1410</v>
      </c>
      <c r="B211" s="76" t="s">
        <v>212</v>
      </c>
      <c r="C211" s="98">
        <v>1.3237063778580023E-4</v>
      </c>
      <c r="D211" s="97"/>
      <c r="E211" s="99"/>
      <c r="F211" s="100" t="s">
        <v>1410</v>
      </c>
      <c r="G211" s="143" t="s">
        <v>212</v>
      </c>
      <c r="H211" s="197">
        <v>6.0168471720818288E-5</v>
      </c>
      <c r="I211" s="197"/>
      <c r="J211" s="197"/>
      <c r="K211" s="197" t="s">
        <v>1410</v>
      </c>
      <c r="L211" s="197" t="s">
        <v>212</v>
      </c>
      <c r="M211" s="197">
        <v>7.2202166064981954E-5</v>
      </c>
      <c r="N211" s="197">
        <v>404</v>
      </c>
      <c r="O211" s="195"/>
      <c r="P211" s="195">
        <v>5.5342465753424657</v>
      </c>
      <c r="Q211" s="197">
        <v>21</v>
      </c>
      <c r="R211" s="197">
        <v>6</v>
      </c>
      <c r="S211" s="197">
        <v>369</v>
      </c>
      <c r="T211" s="197">
        <v>800</v>
      </c>
      <c r="U211" s="197"/>
      <c r="V211" s="197">
        <v>45</v>
      </c>
      <c r="W211" s="197">
        <v>0</v>
      </c>
      <c r="X211" s="197">
        <v>15</v>
      </c>
      <c r="Y211" s="197">
        <v>523</v>
      </c>
      <c r="Z211" s="197">
        <v>0</v>
      </c>
      <c r="AA211" s="197"/>
      <c r="AB211" s="100">
        <v>583</v>
      </c>
      <c r="AC211" s="197"/>
      <c r="AD211" s="195">
        <v>7.9863013698630141</v>
      </c>
      <c r="AE211" s="197"/>
      <c r="AF211" s="197">
        <v>0</v>
      </c>
      <c r="AG211" s="106" t="e">
        <f t="shared" si="37"/>
        <v>#VALUE!</v>
      </c>
      <c r="AH211" s="106"/>
      <c r="AI211" s="212" t="s">
        <v>716</v>
      </c>
      <c r="AJ211" s="212" t="s">
        <v>717</v>
      </c>
      <c r="AK211" s="212" t="s">
        <v>1387</v>
      </c>
      <c r="AL211" s="212"/>
      <c r="AM211" s="212"/>
      <c r="AN211" s="212" t="s">
        <v>278</v>
      </c>
      <c r="AO211" s="212"/>
      <c r="AP211" s="214" t="s">
        <v>551</v>
      </c>
      <c r="AQ211" s="214" t="s">
        <v>551</v>
      </c>
      <c r="AR211" s="214" t="s">
        <v>551</v>
      </c>
      <c r="AS211" s="214" t="s">
        <v>551</v>
      </c>
      <c r="AT211" s="214" t="e">
        <f t="shared" si="50"/>
        <v>#VALUE!</v>
      </c>
      <c r="AV211" s="214" t="s">
        <v>551</v>
      </c>
      <c r="AW211" s="214" t="s">
        <v>551</v>
      </c>
      <c r="AX211" s="214" t="s">
        <v>551</v>
      </c>
      <c r="AY211" s="214" t="s">
        <v>551</v>
      </c>
      <c r="BA211" s="429" t="e">
        <f t="shared" si="51"/>
        <v>#VALUE!</v>
      </c>
      <c r="BC211" s="106" t="s">
        <v>394</v>
      </c>
    </row>
    <row r="212" spans="1:55" x14ac:dyDescent="0.2">
      <c r="A212" s="114" t="s">
        <v>1411</v>
      </c>
      <c r="B212" s="76" t="s">
        <v>273</v>
      </c>
      <c r="C212" s="98">
        <v>2.7936962750716332E-4</v>
      </c>
      <c r="D212" s="97"/>
      <c r="E212" s="99"/>
      <c r="F212" s="100" t="s">
        <v>1411</v>
      </c>
      <c r="G212" s="143" t="s">
        <v>273</v>
      </c>
      <c r="H212" s="197">
        <v>2.4355300859598854E-4</v>
      </c>
      <c r="I212" s="197"/>
      <c r="J212" s="197"/>
      <c r="K212" s="197" t="s">
        <v>1411</v>
      </c>
      <c r="L212" s="197" t="s">
        <v>273</v>
      </c>
      <c r="M212" s="197">
        <v>2.865329512893983E-5</v>
      </c>
      <c r="N212" s="197">
        <v>180</v>
      </c>
      <c r="O212" s="195"/>
      <c r="P212" s="195">
        <v>2.5</v>
      </c>
      <c r="Q212" s="197">
        <v>75</v>
      </c>
      <c r="R212" s="197">
        <v>308</v>
      </c>
      <c r="S212" s="197">
        <v>327</v>
      </c>
      <c r="T212" s="197">
        <v>890</v>
      </c>
      <c r="U212" s="197"/>
      <c r="V212" s="197">
        <v>1</v>
      </c>
      <c r="W212" s="197">
        <v>65</v>
      </c>
      <c r="X212" s="197">
        <v>0</v>
      </c>
      <c r="Y212" s="197">
        <v>0</v>
      </c>
      <c r="Z212" s="197">
        <v>0</v>
      </c>
      <c r="AA212" s="197"/>
      <c r="AB212" s="100">
        <v>66</v>
      </c>
      <c r="AC212" s="197"/>
      <c r="AD212" s="195">
        <v>0.91666666666666663</v>
      </c>
      <c r="AE212" s="197"/>
      <c r="AF212" s="197">
        <v>0</v>
      </c>
      <c r="AG212" s="106" t="e">
        <f t="shared" si="37"/>
        <v>#VALUE!</v>
      </c>
      <c r="AH212" s="106"/>
      <c r="AI212" s="212"/>
      <c r="AJ212" s="212"/>
      <c r="AK212" s="212"/>
      <c r="AL212" s="212"/>
      <c r="AM212" s="212"/>
      <c r="AN212" s="212"/>
      <c r="AO212" s="212"/>
      <c r="AP212" s="214"/>
      <c r="AQ212" s="214"/>
      <c r="AR212" s="214"/>
      <c r="AS212" s="214"/>
      <c r="AT212" s="214"/>
      <c r="AV212" s="214"/>
      <c r="AW212" s="162" t="s">
        <v>394</v>
      </c>
      <c r="AX212" s="162" t="s">
        <v>394</v>
      </c>
      <c r="AY212" s="162" t="s">
        <v>394</v>
      </c>
      <c r="BC212" s="106" t="s">
        <v>394</v>
      </c>
    </row>
    <row r="213" spans="1:55" x14ac:dyDescent="0.2">
      <c r="A213" s="114" t="s">
        <v>1412</v>
      </c>
      <c r="B213" s="76" t="s">
        <v>285</v>
      </c>
      <c r="C213" s="98">
        <v>4.296875E-4</v>
      </c>
      <c r="D213" s="97"/>
      <c r="E213" s="99"/>
      <c r="F213" s="100" t="s">
        <v>1412</v>
      </c>
      <c r="G213" s="143" t="s">
        <v>285</v>
      </c>
      <c r="H213" s="197">
        <v>3.3854166666666668E-4</v>
      </c>
      <c r="I213" s="197"/>
      <c r="J213" s="197"/>
      <c r="K213" s="197" t="s">
        <v>1412</v>
      </c>
      <c r="L213" s="197" t="s">
        <v>285</v>
      </c>
      <c r="M213" s="197">
        <v>9.1145833333333337E-5</v>
      </c>
      <c r="N213" s="197">
        <v>80</v>
      </c>
      <c r="O213" s="195"/>
      <c r="P213" s="195">
        <v>1.0810810810810811</v>
      </c>
      <c r="Q213" s="197">
        <v>35</v>
      </c>
      <c r="R213" s="197">
        <v>11</v>
      </c>
      <c r="S213" s="197">
        <v>47</v>
      </c>
      <c r="T213" s="197">
        <v>173</v>
      </c>
      <c r="U213" s="197"/>
      <c r="V213" s="197">
        <v>0</v>
      </c>
      <c r="W213" s="197">
        <v>22</v>
      </c>
      <c r="X213" s="197">
        <v>6</v>
      </c>
      <c r="Y213" s="197">
        <v>7</v>
      </c>
      <c r="Z213" s="197">
        <v>1</v>
      </c>
      <c r="AA213" s="197"/>
      <c r="AB213" s="100">
        <v>36</v>
      </c>
      <c r="AC213" s="197"/>
      <c r="AD213" s="195">
        <v>0.48648648648648651</v>
      </c>
      <c r="AE213" s="197"/>
      <c r="AF213" s="197">
        <v>2</v>
      </c>
      <c r="AG213" s="106" t="e">
        <f t="shared" si="37"/>
        <v>#VALUE!</v>
      </c>
      <c r="AH213" s="106"/>
      <c r="AI213" s="212"/>
      <c r="AJ213" s="212" t="s">
        <v>1388</v>
      </c>
      <c r="AK213" s="212" t="s">
        <v>1389</v>
      </c>
      <c r="AL213" s="212"/>
      <c r="AM213" s="212" t="s">
        <v>322</v>
      </c>
      <c r="AN213" s="212" t="s">
        <v>322</v>
      </c>
      <c r="AO213" s="212"/>
      <c r="AP213" s="214" t="s">
        <v>551</v>
      </c>
      <c r="AQ213" s="214" t="s">
        <v>551</v>
      </c>
      <c r="AR213" s="214" t="s">
        <v>551</v>
      </c>
      <c r="AS213" s="214" t="s">
        <v>551</v>
      </c>
      <c r="AT213" s="214" t="e">
        <f t="shared" ref="AT213:AT218" si="52">AS213/VLOOKUP(AN213,$D$18:$G$436,4,FALSE)</f>
        <v>#VALUE!</v>
      </c>
      <c r="AV213" s="214" t="s">
        <v>551</v>
      </c>
      <c r="AW213" s="214" t="s">
        <v>551</v>
      </c>
      <c r="AX213" s="214" t="s">
        <v>551</v>
      </c>
      <c r="AY213" s="214" t="s">
        <v>551</v>
      </c>
      <c r="BA213" s="429" t="e">
        <f t="shared" ref="BA213:BA218" si="53">AY213/VLOOKUP(AN213,$D$18:$G$436,4,FALSE)</f>
        <v>#VALUE!</v>
      </c>
      <c r="BC213" s="106" t="s">
        <v>394</v>
      </c>
    </row>
    <row r="214" spans="1:55" x14ac:dyDescent="0.2">
      <c r="A214" s="114" t="s">
        <v>1414</v>
      </c>
      <c r="B214" s="76" t="s">
        <v>753</v>
      </c>
      <c r="C214" s="98">
        <v>1.1134415465985773E-3</v>
      </c>
      <c r="D214" s="97"/>
      <c r="E214" s="99"/>
      <c r="F214" s="100" t="s">
        <v>1414</v>
      </c>
      <c r="G214" s="143" t="s">
        <v>753</v>
      </c>
      <c r="H214" s="197">
        <v>5.2161225606419846E-4</v>
      </c>
      <c r="I214" s="197"/>
      <c r="J214" s="197"/>
      <c r="K214" s="197" t="s">
        <v>1414</v>
      </c>
      <c r="L214" s="197" t="s">
        <v>753</v>
      </c>
      <c r="M214" s="197">
        <v>5.9000547145723144E-4</v>
      </c>
      <c r="N214" s="197">
        <v>107</v>
      </c>
      <c r="O214" s="195"/>
      <c r="P214" s="195">
        <v>1.671875</v>
      </c>
      <c r="Q214" s="197">
        <v>13</v>
      </c>
      <c r="R214" s="197">
        <v>17</v>
      </c>
      <c r="S214" s="197">
        <v>81</v>
      </c>
      <c r="T214" s="197">
        <v>218</v>
      </c>
      <c r="U214" s="197"/>
      <c r="V214" s="197">
        <v>1</v>
      </c>
      <c r="W214" s="197">
        <v>28</v>
      </c>
      <c r="X214" s="197">
        <v>13</v>
      </c>
      <c r="Y214" s="197">
        <v>0</v>
      </c>
      <c r="Z214" s="197">
        <v>0</v>
      </c>
      <c r="AA214" s="197"/>
      <c r="AB214" s="100">
        <v>42</v>
      </c>
      <c r="AC214" s="197"/>
      <c r="AD214" s="195">
        <v>0.65625</v>
      </c>
      <c r="AE214" s="197"/>
      <c r="AF214" s="197">
        <v>16</v>
      </c>
      <c r="AG214" s="106" t="e">
        <f t="shared" si="37"/>
        <v>#VALUE!</v>
      </c>
      <c r="AH214" s="106"/>
      <c r="AI214" s="212" t="s">
        <v>718</v>
      </c>
      <c r="AJ214" s="212" t="s">
        <v>719</v>
      </c>
      <c r="AK214" s="212" t="s">
        <v>1390</v>
      </c>
      <c r="AL214" s="212"/>
      <c r="AM214" s="212"/>
      <c r="AN214" s="212" t="s">
        <v>47</v>
      </c>
      <c r="AO214" s="212"/>
      <c r="AP214" s="213">
        <v>130</v>
      </c>
      <c r="AQ214" s="213">
        <v>20</v>
      </c>
      <c r="AR214" s="213">
        <v>10</v>
      </c>
      <c r="AS214" s="213">
        <v>160</v>
      </c>
      <c r="AT214" s="214" t="e">
        <f t="shared" si="52"/>
        <v>#N/A</v>
      </c>
      <c r="AV214" s="213">
        <v>230</v>
      </c>
      <c r="AW214" s="214" t="s">
        <v>1119</v>
      </c>
      <c r="AX214" s="214" t="s">
        <v>1142</v>
      </c>
      <c r="AY214" s="214" t="s">
        <v>1207</v>
      </c>
      <c r="BA214" s="429" t="e">
        <f t="shared" si="53"/>
        <v>#N/A</v>
      </c>
      <c r="BC214" s="106" t="s">
        <v>394</v>
      </c>
    </row>
    <row r="215" spans="1:55" x14ac:dyDescent="0.2">
      <c r="A215" s="113" t="s">
        <v>1415</v>
      </c>
      <c r="B215" s="76" t="s">
        <v>42</v>
      </c>
      <c r="C215" s="98">
        <v>3.8961038961038961E-4</v>
      </c>
      <c r="D215" s="98"/>
      <c r="E215" s="99"/>
      <c r="F215" s="100" t="s">
        <v>1415</v>
      </c>
      <c r="G215" s="143" t="s">
        <v>42</v>
      </c>
      <c r="H215" s="197">
        <v>3.8961038961038961E-4</v>
      </c>
      <c r="I215" s="197"/>
      <c r="J215" s="197"/>
      <c r="K215" s="197" t="s">
        <v>1415</v>
      </c>
      <c r="L215" s="197" t="s">
        <v>42</v>
      </c>
      <c r="M215" s="197">
        <v>0</v>
      </c>
      <c r="N215" s="197" t="s">
        <v>394</v>
      </c>
      <c r="O215" s="195"/>
      <c r="P215" s="195" t="s">
        <v>394</v>
      </c>
      <c r="Q215" s="197" t="s">
        <v>394</v>
      </c>
      <c r="R215" s="197" t="s">
        <v>394</v>
      </c>
      <c r="S215" s="197" t="s">
        <v>394</v>
      </c>
      <c r="T215" s="197" t="s">
        <v>394</v>
      </c>
      <c r="U215" s="197"/>
      <c r="V215" s="197" t="s">
        <v>394</v>
      </c>
      <c r="W215" s="197" t="s">
        <v>394</v>
      </c>
      <c r="X215" s="197" t="s">
        <v>394</v>
      </c>
      <c r="Y215" s="197" t="s">
        <v>394</v>
      </c>
      <c r="Z215" s="197" t="s">
        <v>394</v>
      </c>
      <c r="AA215" s="197"/>
      <c r="AB215" s="100" t="s">
        <v>394</v>
      </c>
      <c r="AC215" s="197"/>
      <c r="AD215" s="195" t="s">
        <v>394</v>
      </c>
      <c r="AE215" s="197"/>
      <c r="AF215" s="197" t="s">
        <v>394</v>
      </c>
      <c r="AG215" s="106" t="e">
        <f t="shared" si="37"/>
        <v>#VALUE!</v>
      </c>
      <c r="AH215" s="106"/>
      <c r="AI215" s="212" t="s">
        <v>720</v>
      </c>
      <c r="AJ215" s="212" t="s">
        <v>721</v>
      </c>
      <c r="AK215" s="212" t="s">
        <v>1391</v>
      </c>
      <c r="AL215" s="212"/>
      <c r="AM215" s="212"/>
      <c r="AN215" s="212" t="s">
        <v>85</v>
      </c>
      <c r="AO215" s="212"/>
      <c r="AP215" s="213">
        <v>330</v>
      </c>
      <c r="AQ215" s="213">
        <v>40</v>
      </c>
      <c r="AR215" s="213">
        <v>0</v>
      </c>
      <c r="AS215" s="213">
        <v>370</v>
      </c>
      <c r="AT215" s="214" t="e">
        <f t="shared" si="52"/>
        <v>#N/A</v>
      </c>
      <c r="AV215" s="213">
        <v>250</v>
      </c>
      <c r="AW215" s="214" t="s">
        <v>1163</v>
      </c>
      <c r="AX215" s="214" t="s">
        <v>1123</v>
      </c>
      <c r="AY215" s="214" t="s">
        <v>1182</v>
      </c>
      <c r="BA215" s="429" t="e">
        <f t="shared" si="53"/>
        <v>#N/A</v>
      </c>
      <c r="BC215" s="106" t="s">
        <v>394</v>
      </c>
    </row>
    <row r="216" spans="1:55" x14ac:dyDescent="0.2">
      <c r="A216" s="113" t="s">
        <v>1416</v>
      </c>
      <c r="B216" s="96" t="s">
        <v>74</v>
      </c>
      <c r="C216" s="98">
        <v>4.1490857946554149E-4</v>
      </c>
      <c r="D216" s="97"/>
      <c r="E216" s="99"/>
      <c r="F216" s="100" t="s">
        <v>1416</v>
      </c>
      <c r="G216" s="143" t="s">
        <v>74</v>
      </c>
      <c r="H216" s="197">
        <v>3.3755274261603374E-4</v>
      </c>
      <c r="I216" s="197"/>
      <c r="J216" s="197"/>
      <c r="K216" s="197" t="s">
        <v>1416</v>
      </c>
      <c r="L216" s="197" t="s">
        <v>74</v>
      </c>
      <c r="M216" s="197">
        <v>7.7355836849507734E-5</v>
      </c>
      <c r="N216" s="197"/>
      <c r="O216" s="195"/>
      <c r="P216" s="195" t="s">
        <v>394</v>
      </c>
      <c r="Q216" s="197"/>
      <c r="R216" s="197"/>
      <c r="S216" s="197"/>
      <c r="T216" s="197"/>
      <c r="U216" s="197"/>
      <c r="V216" s="197"/>
      <c r="W216" s="197"/>
      <c r="X216" s="197"/>
      <c r="Y216" s="197"/>
      <c r="Z216" s="197"/>
      <c r="AA216" s="197"/>
      <c r="AB216" s="100"/>
      <c r="AC216" s="197"/>
      <c r="AD216" s="195" t="s">
        <v>394</v>
      </c>
      <c r="AE216" s="197"/>
      <c r="AF216" s="197"/>
      <c r="AG216" s="106" t="e">
        <f t="shared" si="37"/>
        <v>#VALUE!</v>
      </c>
      <c r="AH216" s="106"/>
      <c r="AI216" s="212" t="s">
        <v>722</v>
      </c>
      <c r="AJ216" s="212" t="s">
        <v>723</v>
      </c>
      <c r="AK216" s="212" t="s">
        <v>1392</v>
      </c>
      <c r="AL216" s="212"/>
      <c r="AM216" s="212"/>
      <c r="AN216" s="212" t="s">
        <v>104</v>
      </c>
      <c r="AO216" s="212"/>
      <c r="AP216" s="213">
        <v>280</v>
      </c>
      <c r="AQ216" s="213">
        <v>0</v>
      </c>
      <c r="AR216" s="213">
        <v>0</v>
      </c>
      <c r="AS216" s="213">
        <v>280</v>
      </c>
      <c r="AT216" s="214" t="e">
        <f t="shared" si="52"/>
        <v>#N/A</v>
      </c>
      <c r="AV216" s="213">
        <v>240</v>
      </c>
      <c r="AW216" s="214" t="s">
        <v>1199</v>
      </c>
      <c r="AX216" s="214" t="s">
        <v>1123</v>
      </c>
      <c r="AY216" s="214" t="s">
        <v>1195</v>
      </c>
      <c r="BA216" s="429" t="e">
        <f t="shared" si="53"/>
        <v>#N/A</v>
      </c>
      <c r="BC216" s="106" t="s">
        <v>394</v>
      </c>
    </row>
    <row r="217" spans="1:55" x14ac:dyDescent="0.2">
      <c r="A217" s="114" t="s">
        <v>1417</v>
      </c>
      <c r="B217" s="76" t="s">
        <v>89</v>
      </c>
      <c r="C217" s="98">
        <v>5.2941176470588231E-4</v>
      </c>
      <c r="D217" s="115"/>
      <c r="E217" s="115"/>
      <c r="F217" s="100" t="s">
        <v>1417</v>
      </c>
      <c r="G217" s="143" t="s">
        <v>89</v>
      </c>
      <c r="H217" s="197">
        <v>4.7058823529411766E-4</v>
      </c>
      <c r="I217" s="197"/>
      <c r="J217" s="197"/>
      <c r="K217" s="197" t="s">
        <v>1417</v>
      </c>
      <c r="L217" s="197" t="s">
        <v>89</v>
      </c>
      <c r="M217" s="197">
        <v>5.8823529411764708E-5</v>
      </c>
      <c r="N217" s="197">
        <v>137</v>
      </c>
      <c r="O217" s="195"/>
      <c r="P217" s="195">
        <v>3.0444444444444443</v>
      </c>
      <c r="Q217" s="197">
        <v>16</v>
      </c>
      <c r="R217" s="197">
        <v>5</v>
      </c>
      <c r="S217" s="197">
        <v>8</v>
      </c>
      <c r="T217" s="197">
        <v>166</v>
      </c>
      <c r="U217" s="197"/>
      <c r="V217" s="197">
        <v>7</v>
      </c>
      <c r="W217" s="197">
        <v>16</v>
      </c>
      <c r="X217" s="197">
        <v>40</v>
      </c>
      <c r="Y217" s="197">
        <v>5</v>
      </c>
      <c r="Z217" s="197">
        <v>4</v>
      </c>
      <c r="AA217" s="197"/>
      <c r="AB217" s="100">
        <v>72</v>
      </c>
      <c r="AC217" s="197"/>
      <c r="AD217" s="195">
        <v>1.6</v>
      </c>
      <c r="AE217" s="197"/>
      <c r="AF217" s="197">
        <v>0</v>
      </c>
      <c r="AG217" s="106" t="e">
        <f t="shared" si="37"/>
        <v>#VALUE!</v>
      </c>
      <c r="AH217" s="106"/>
      <c r="AI217" s="212" t="s">
        <v>724</v>
      </c>
      <c r="AJ217" s="212" t="s">
        <v>725</v>
      </c>
      <c r="AK217" s="212" t="s">
        <v>1393</v>
      </c>
      <c r="AL217" s="212"/>
      <c r="AM217" s="212"/>
      <c r="AN217" s="212" t="s">
        <v>136</v>
      </c>
      <c r="AO217" s="212"/>
      <c r="AP217" s="213">
        <v>810</v>
      </c>
      <c r="AQ217" s="213">
        <v>100</v>
      </c>
      <c r="AR217" s="213">
        <v>0</v>
      </c>
      <c r="AS217" s="213">
        <v>910</v>
      </c>
      <c r="AT217" s="214" t="e">
        <f t="shared" si="52"/>
        <v>#N/A</v>
      </c>
      <c r="AV217" s="213">
        <v>850</v>
      </c>
      <c r="AW217" s="214" t="s">
        <v>1190</v>
      </c>
      <c r="AX217" s="214" t="s">
        <v>1123</v>
      </c>
      <c r="AY217" s="214" t="s">
        <v>1701</v>
      </c>
      <c r="BA217" s="429" t="e">
        <f t="shared" si="53"/>
        <v>#N/A</v>
      </c>
      <c r="BC217" s="106" t="s">
        <v>394</v>
      </c>
    </row>
    <row r="218" spans="1:55" x14ac:dyDescent="0.2">
      <c r="A218" s="114" t="s">
        <v>1418</v>
      </c>
      <c r="B218" s="76" t="s">
        <v>130</v>
      </c>
      <c r="C218" s="98">
        <v>9.6348884381338741E-4</v>
      </c>
      <c r="D218" s="115"/>
      <c r="E218" s="115"/>
      <c r="F218" s="100" t="s">
        <v>1418</v>
      </c>
      <c r="G218" s="143" t="s">
        <v>130</v>
      </c>
      <c r="H218" s="197">
        <v>8.6206896551724137E-4</v>
      </c>
      <c r="I218" s="197"/>
      <c r="J218" s="197"/>
      <c r="K218" s="197" t="s">
        <v>1418</v>
      </c>
      <c r="L218" s="197" t="s">
        <v>130</v>
      </c>
      <c r="M218" s="197">
        <v>9.1277890466531444E-5</v>
      </c>
      <c r="N218" s="197">
        <v>72</v>
      </c>
      <c r="O218" s="195"/>
      <c r="P218" s="195">
        <v>2.1176470588235294</v>
      </c>
      <c r="Q218" s="197">
        <v>6</v>
      </c>
      <c r="R218" s="197">
        <v>5</v>
      </c>
      <c r="S218" s="197">
        <v>3</v>
      </c>
      <c r="T218" s="197">
        <v>86</v>
      </c>
      <c r="U218" s="197"/>
      <c r="V218" s="197">
        <v>0</v>
      </c>
      <c r="W218" s="197">
        <v>13</v>
      </c>
      <c r="X218" s="197">
        <v>2</v>
      </c>
      <c r="Y218" s="197">
        <v>0</v>
      </c>
      <c r="Z218" s="197">
        <v>0</v>
      </c>
      <c r="AA218" s="197"/>
      <c r="AB218" s="100">
        <v>15</v>
      </c>
      <c r="AC218" s="197"/>
      <c r="AD218" s="195">
        <v>0.44117647058823528</v>
      </c>
      <c r="AE218" s="197"/>
      <c r="AF218" s="197">
        <v>0</v>
      </c>
      <c r="AG218" s="106" t="e">
        <f t="shared" si="37"/>
        <v>#VALUE!</v>
      </c>
      <c r="AH218" s="106"/>
      <c r="AI218" s="212" t="s">
        <v>726</v>
      </c>
      <c r="AJ218" s="212" t="s">
        <v>727</v>
      </c>
      <c r="AK218" s="212" t="s">
        <v>1395</v>
      </c>
      <c r="AL218" s="212"/>
      <c r="AM218" s="212"/>
      <c r="AN218" s="212" t="s">
        <v>234</v>
      </c>
      <c r="AO218" s="212"/>
      <c r="AP218" s="214" t="s">
        <v>551</v>
      </c>
      <c r="AQ218" s="214" t="s">
        <v>551</v>
      </c>
      <c r="AR218" s="214" t="s">
        <v>551</v>
      </c>
      <c r="AS218" s="214" t="s">
        <v>551</v>
      </c>
      <c r="AT218" s="214" t="e">
        <f t="shared" si="52"/>
        <v>#VALUE!</v>
      </c>
      <c r="AV218" s="214" t="s">
        <v>551</v>
      </c>
      <c r="AW218" s="214" t="s">
        <v>551</v>
      </c>
      <c r="AX218" s="214" t="s">
        <v>551</v>
      </c>
      <c r="AY218" s="214" t="s">
        <v>551</v>
      </c>
      <c r="BA218" s="429" t="e">
        <f t="shared" si="53"/>
        <v>#VALUE!</v>
      </c>
      <c r="BC218" s="106" t="s">
        <v>394</v>
      </c>
    </row>
    <row r="219" spans="1:55" x14ac:dyDescent="0.2">
      <c r="A219" s="114" t="s">
        <v>1419</v>
      </c>
      <c r="B219" s="76" t="s">
        <v>181</v>
      </c>
      <c r="C219" s="98">
        <v>2.7932960893854746E-4</v>
      </c>
      <c r="D219" s="115"/>
      <c r="E219" s="115"/>
      <c r="F219" s="100" t="s">
        <v>1419</v>
      </c>
      <c r="G219" s="143" t="s">
        <v>181</v>
      </c>
      <c r="H219" s="197">
        <v>1.9952114924181964E-4</v>
      </c>
      <c r="I219" s="197"/>
      <c r="J219" s="197"/>
      <c r="K219" s="197" t="s">
        <v>1419</v>
      </c>
      <c r="L219" s="197" t="s">
        <v>181</v>
      </c>
      <c r="M219" s="197">
        <v>7.9808459696727846E-5</v>
      </c>
      <c r="N219" s="197">
        <v>72</v>
      </c>
      <c r="O219" s="195"/>
      <c r="P219" s="195">
        <v>1.8461538461538463</v>
      </c>
      <c r="Q219" s="197">
        <v>11</v>
      </c>
      <c r="R219" s="197">
        <v>1</v>
      </c>
      <c r="S219" s="197">
        <v>40</v>
      </c>
      <c r="T219" s="197">
        <v>124</v>
      </c>
      <c r="U219" s="197"/>
      <c r="V219" s="197">
        <v>0</v>
      </c>
      <c r="W219" s="197">
        <v>7</v>
      </c>
      <c r="X219" s="197">
        <v>3</v>
      </c>
      <c r="Y219" s="197">
        <v>0</v>
      </c>
      <c r="Z219" s="197">
        <v>0</v>
      </c>
      <c r="AA219" s="197"/>
      <c r="AB219" s="100">
        <v>10</v>
      </c>
      <c r="AC219" s="197"/>
      <c r="AD219" s="195">
        <v>0.25641025641025639</v>
      </c>
      <c r="AE219" s="197"/>
      <c r="AF219" s="197">
        <v>6</v>
      </c>
      <c r="AG219" s="106" t="e">
        <f t="shared" si="37"/>
        <v>#VALUE!</v>
      </c>
      <c r="AH219" s="106"/>
      <c r="AI219" s="212"/>
      <c r="AJ219" s="212"/>
      <c r="AK219" s="212"/>
      <c r="AL219" s="212"/>
      <c r="AM219" s="212"/>
      <c r="AN219" s="212"/>
      <c r="AO219" s="212"/>
      <c r="AP219" s="214"/>
      <c r="AQ219" s="214"/>
      <c r="AR219" s="214"/>
      <c r="AS219" s="214"/>
      <c r="AT219" s="214"/>
      <c r="AV219" s="214"/>
      <c r="AW219" s="162" t="s">
        <v>394</v>
      </c>
      <c r="AX219" s="162" t="s">
        <v>394</v>
      </c>
      <c r="AY219" s="162" t="s">
        <v>394</v>
      </c>
      <c r="BC219" s="106" t="s">
        <v>394</v>
      </c>
    </row>
    <row r="220" spans="1:55" x14ac:dyDescent="0.2">
      <c r="A220" s="114" t="s">
        <v>1420</v>
      </c>
      <c r="B220" s="76" t="s">
        <v>766</v>
      </c>
      <c r="C220" s="98">
        <v>5.7287889775199424E-4</v>
      </c>
      <c r="D220" s="115"/>
      <c r="E220" s="115"/>
      <c r="F220" s="100" t="s">
        <v>1420</v>
      </c>
      <c r="G220" s="143" t="s">
        <v>766</v>
      </c>
      <c r="H220" s="197">
        <v>4.6410442349528643E-4</v>
      </c>
      <c r="I220" s="197"/>
      <c r="J220" s="197"/>
      <c r="K220" s="197" t="s">
        <v>1420</v>
      </c>
      <c r="L220" s="197" t="s">
        <v>766</v>
      </c>
      <c r="M220" s="197">
        <v>1.0152284263959391E-4</v>
      </c>
      <c r="N220" s="197">
        <v>169</v>
      </c>
      <c r="O220" s="195"/>
      <c r="P220" s="195">
        <v>2.4492753623188408</v>
      </c>
      <c r="Q220" s="197">
        <v>15</v>
      </c>
      <c r="R220" s="197">
        <v>3</v>
      </c>
      <c r="S220" s="197">
        <v>102</v>
      </c>
      <c r="T220" s="197">
        <v>289</v>
      </c>
      <c r="U220" s="197"/>
      <c r="V220" s="197">
        <v>19</v>
      </c>
      <c r="W220" s="197">
        <v>31</v>
      </c>
      <c r="X220" s="197">
        <v>9</v>
      </c>
      <c r="Y220" s="197">
        <v>17</v>
      </c>
      <c r="Z220" s="197">
        <v>0</v>
      </c>
      <c r="AA220" s="197"/>
      <c r="AB220" s="100">
        <v>76</v>
      </c>
      <c r="AC220" s="197"/>
      <c r="AD220" s="195">
        <v>1.1014492753623188</v>
      </c>
      <c r="AE220" s="197"/>
      <c r="AF220" s="197">
        <v>6</v>
      </c>
      <c r="AG220" s="106" t="e">
        <f t="shared" si="37"/>
        <v>#VALUE!</v>
      </c>
      <c r="AH220" s="106"/>
      <c r="AI220" s="212"/>
      <c r="AJ220" s="212" t="s">
        <v>1396</v>
      </c>
      <c r="AK220" s="212" t="s">
        <v>1397</v>
      </c>
      <c r="AL220" s="212"/>
      <c r="AM220" s="212" t="s">
        <v>728</v>
      </c>
      <c r="AN220" s="212" t="s">
        <v>728</v>
      </c>
      <c r="AO220" s="212"/>
      <c r="AP220" s="213">
        <v>2440</v>
      </c>
      <c r="AQ220" s="213">
        <v>750</v>
      </c>
      <c r="AR220" s="213">
        <v>0</v>
      </c>
      <c r="AS220" s="213">
        <v>3180</v>
      </c>
      <c r="AT220" s="214" t="e">
        <f t="shared" ref="AT220:AT232" si="54">AS220/VLOOKUP(AN220,$D$18:$G$436,4,FALSE)</f>
        <v>#N/A</v>
      </c>
      <c r="AV220" s="213">
        <v>2530</v>
      </c>
      <c r="AW220" s="214" t="s">
        <v>1702</v>
      </c>
      <c r="AX220" s="214" t="s">
        <v>1142</v>
      </c>
      <c r="AY220" s="214" t="s">
        <v>1703</v>
      </c>
      <c r="BA220" s="429" t="e">
        <f t="shared" ref="BA220:BA232" si="55">AY220/VLOOKUP(AN220,$D$18:$G$436,4,FALSE)</f>
        <v>#N/A</v>
      </c>
      <c r="BC220" s="106" t="s">
        <v>394</v>
      </c>
    </row>
    <row r="221" spans="1:55" x14ac:dyDescent="0.2">
      <c r="A221" s="114" t="s">
        <v>1421</v>
      </c>
      <c r="B221" s="76" t="s">
        <v>255</v>
      </c>
      <c r="C221" s="98">
        <v>5.7108140947752131E-4</v>
      </c>
      <c r="D221" s="115"/>
      <c r="E221" s="115"/>
      <c r="F221" s="100" t="s">
        <v>1421</v>
      </c>
      <c r="G221" s="143" t="s">
        <v>255</v>
      </c>
      <c r="H221" s="197">
        <v>3.5236938031591738E-4</v>
      </c>
      <c r="I221" s="197"/>
      <c r="J221" s="197"/>
      <c r="K221" s="197" t="s">
        <v>1421</v>
      </c>
      <c r="L221" s="197" t="s">
        <v>255</v>
      </c>
      <c r="M221" s="197">
        <v>2.1871202916160388E-4</v>
      </c>
      <c r="N221" s="197">
        <v>72</v>
      </c>
      <c r="O221" s="195"/>
      <c r="P221" s="195">
        <v>1.2413793103448276</v>
      </c>
      <c r="Q221" s="197">
        <v>6</v>
      </c>
      <c r="R221" s="197">
        <v>12</v>
      </c>
      <c r="S221" s="197">
        <v>14</v>
      </c>
      <c r="T221" s="197">
        <v>104</v>
      </c>
      <c r="U221" s="197"/>
      <c r="V221" s="197">
        <v>0</v>
      </c>
      <c r="W221" s="197">
        <v>16</v>
      </c>
      <c r="X221" s="197">
        <v>14</v>
      </c>
      <c r="Y221" s="197">
        <v>1</v>
      </c>
      <c r="Z221" s="197">
        <v>0</v>
      </c>
      <c r="AA221" s="197"/>
      <c r="AB221" s="100">
        <v>31</v>
      </c>
      <c r="AC221" s="197"/>
      <c r="AD221" s="195">
        <v>0.53448275862068961</v>
      </c>
      <c r="AE221" s="197"/>
      <c r="AF221" s="197">
        <v>0</v>
      </c>
      <c r="AG221" s="106" t="e">
        <f t="shared" si="37"/>
        <v>#VALUE!</v>
      </c>
      <c r="AH221" s="106"/>
      <c r="AI221" s="212" t="s">
        <v>729</v>
      </c>
      <c r="AJ221" s="212" t="s">
        <v>730</v>
      </c>
      <c r="AK221" s="212" t="s">
        <v>1400</v>
      </c>
      <c r="AL221" s="212"/>
      <c r="AM221" s="212"/>
      <c r="AN221" s="212" t="s">
        <v>18</v>
      </c>
      <c r="AO221" s="212"/>
      <c r="AP221" s="213">
        <v>350</v>
      </c>
      <c r="AQ221" s="213">
        <v>190</v>
      </c>
      <c r="AR221" s="213">
        <v>0</v>
      </c>
      <c r="AS221" s="213">
        <v>540</v>
      </c>
      <c r="AT221" s="214" t="e">
        <f t="shared" si="54"/>
        <v>#N/A</v>
      </c>
      <c r="AV221" s="213">
        <v>240</v>
      </c>
      <c r="AW221" s="214" t="s">
        <v>1132</v>
      </c>
      <c r="AX221" s="214" t="s">
        <v>1123</v>
      </c>
      <c r="AY221" s="214" t="s">
        <v>1191</v>
      </c>
      <c r="BA221" s="429" t="e">
        <f t="shared" si="55"/>
        <v>#N/A</v>
      </c>
      <c r="BC221" s="106" t="s">
        <v>394</v>
      </c>
    </row>
    <row r="222" spans="1:55" x14ac:dyDescent="0.2">
      <c r="A222" s="76" t="s">
        <v>1422</v>
      </c>
      <c r="B222" s="76" t="s">
        <v>277</v>
      </c>
      <c r="C222" s="98">
        <v>3.9035591274397247E-4</v>
      </c>
      <c r="D222" s="98"/>
      <c r="E222" s="99"/>
      <c r="F222" s="100" t="s">
        <v>1422</v>
      </c>
      <c r="G222" s="143" t="s">
        <v>277</v>
      </c>
      <c r="H222" s="197">
        <v>3.2146957520091848E-4</v>
      </c>
      <c r="I222" s="197"/>
      <c r="J222" s="197"/>
      <c r="K222" s="197" t="s">
        <v>1422</v>
      </c>
      <c r="L222" s="197" t="s">
        <v>277</v>
      </c>
      <c r="M222" s="197">
        <v>6.8886337543053964E-5</v>
      </c>
      <c r="N222" s="197" t="s">
        <v>394</v>
      </c>
      <c r="O222" s="195"/>
      <c r="P222" s="195" t="s">
        <v>394</v>
      </c>
      <c r="Q222" s="197" t="s">
        <v>394</v>
      </c>
      <c r="R222" s="197" t="s">
        <v>394</v>
      </c>
      <c r="S222" s="197" t="s">
        <v>394</v>
      </c>
      <c r="T222" s="197" t="s">
        <v>394</v>
      </c>
      <c r="U222" s="197"/>
      <c r="V222" s="197" t="s">
        <v>394</v>
      </c>
      <c r="W222" s="197" t="s">
        <v>394</v>
      </c>
      <c r="X222" s="197" t="s">
        <v>394</v>
      </c>
      <c r="Y222" s="197" t="s">
        <v>394</v>
      </c>
      <c r="Z222" s="197" t="s">
        <v>394</v>
      </c>
      <c r="AA222" s="197"/>
      <c r="AB222" s="100" t="s">
        <v>394</v>
      </c>
      <c r="AC222" s="197"/>
      <c r="AD222" s="195" t="s">
        <v>394</v>
      </c>
      <c r="AE222" s="197"/>
      <c r="AF222" s="197" t="s">
        <v>394</v>
      </c>
      <c r="AG222" s="106" t="e">
        <f t="shared" si="37"/>
        <v>#VALUE!</v>
      </c>
      <c r="AH222" s="106"/>
      <c r="AI222" s="212" t="s">
        <v>731</v>
      </c>
      <c r="AJ222" s="212" t="s">
        <v>732</v>
      </c>
      <c r="AK222" s="212" t="s">
        <v>1401</v>
      </c>
      <c r="AL222" s="212"/>
      <c r="AM222" s="212"/>
      <c r="AN222" s="212" t="s">
        <v>34</v>
      </c>
      <c r="AO222" s="212"/>
      <c r="AP222" s="213">
        <v>220</v>
      </c>
      <c r="AQ222" s="213">
        <v>40</v>
      </c>
      <c r="AR222" s="213">
        <v>0</v>
      </c>
      <c r="AS222" s="213">
        <v>260</v>
      </c>
      <c r="AT222" s="214" t="e">
        <f t="shared" si="54"/>
        <v>#N/A</v>
      </c>
      <c r="AV222" s="213">
        <v>330</v>
      </c>
      <c r="AW222" s="214" t="s">
        <v>1173</v>
      </c>
      <c r="AX222" s="214" t="s">
        <v>1123</v>
      </c>
      <c r="AY222" s="214" t="s">
        <v>1201</v>
      </c>
      <c r="BA222" s="429" t="e">
        <f t="shared" si="55"/>
        <v>#N/A</v>
      </c>
      <c r="BC222" s="106" t="s">
        <v>394</v>
      </c>
    </row>
    <row r="223" spans="1:55" x14ac:dyDescent="0.2">
      <c r="A223" s="96" t="s">
        <v>1423</v>
      </c>
      <c r="B223" s="96" t="s">
        <v>293</v>
      </c>
      <c r="C223" s="98">
        <v>1.1791907514450868E-3</v>
      </c>
      <c r="D223" s="97"/>
      <c r="E223" s="99"/>
      <c r="F223" s="100" t="s">
        <v>1423</v>
      </c>
      <c r="G223" s="143" t="s">
        <v>293</v>
      </c>
      <c r="H223" s="197">
        <v>1.0173410404624278E-3</v>
      </c>
      <c r="I223" s="197"/>
      <c r="J223" s="197"/>
      <c r="K223" s="197" t="s">
        <v>1423</v>
      </c>
      <c r="L223" s="197" t="s">
        <v>293</v>
      </c>
      <c r="M223" s="197">
        <v>1.6184971098265897E-4</v>
      </c>
      <c r="N223" s="197"/>
      <c r="O223" s="195"/>
      <c r="P223" s="195" t="s">
        <v>394</v>
      </c>
      <c r="Q223" s="197"/>
      <c r="R223" s="197"/>
      <c r="S223" s="197"/>
      <c r="T223" s="197"/>
      <c r="U223" s="197"/>
      <c r="V223" s="197"/>
      <c r="W223" s="197"/>
      <c r="X223" s="197"/>
      <c r="Y223" s="197"/>
      <c r="Z223" s="197"/>
      <c r="AA223" s="197"/>
      <c r="AB223" s="100"/>
      <c r="AC223" s="197"/>
      <c r="AD223" s="195" t="s">
        <v>394</v>
      </c>
      <c r="AE223" s="197"/>
      <c r="AF223" s="197"/>
      <c r="AG223" s="106" t="e">
        <f t="shared" si="37"/>
        <v>#VALUE!</v>
      </c>
      <c r="AH223" s="106"/>
      <c r="AI223" s="212" t="s">
        <v>733</v>
      </c>
      <c r="AJ223" s="212" t="s">
        <v>734</v>
      </c>
      <c r="AK223" s="212" t="s">
        <v>1402</v>
      </c>
      <c r="AL223" s="212"/>
      <c r="AM223" s="212"/>
      <c r="AN223" s="212" t="s">
        <v>37</v>
      </c>
      <c r="AO223" s="212"/>
      <c r="AP223" s="213">
        <v>70</v>
      </c>
      <c r="AQ223" s="213">
        <v>20</v>
      </c>
      <c r="AR223" s="213">
        <v>0</v>
      </c>
      <c r="AS223" s="213">
        <v>80</v>
      </c>
      <c r="AT223" s="214" t="e">
        <f t="shared" si="54"/>
        <v>#N/A</v>
      </c>
      <c r="AV223" s="213">
        <v>170</v>
      </c>
      <c r="AW223" s="214" t="s">
        <v>1123</v>
      </c>
      <c r="AX223" s="214" t="s">
        <v>1123</v>
      </c>
      <c r="AY223" s="214" t="s">
        <v>1122</v>
      </c>
      <c r="BA223" s="429" t="e">
        <f t="shared" si="55"/>
        <v>#N/A</v>
      </c>
      <c r="BC223" s="106" t="s">
        <v>394</v>
      </c>
    </row>
    <row r="224" spans="1:55" x14ac:dyDescent="0.2">
      <c r="A224" s="114" t="s">
        <v>1425</v>
      </c>
      <c r="B224" s="76" t="s">
        <v>298</v>
      </c>
      <c r="C224" s="98">
        <v>6.107011070110701E-3</v>
      </c>
      <c r="D224" s="115"/>
      <c r="E224" s="115"/>
      <c r="F224" s="100" t="s">
        <v>1425</v>
      </c>
      <c r="G224" s="143" t="s">
        <v>298</v>
      </c>
      <c r="H224" s="197">
        <v>9.6863468634686347E-4</v>
      </c>
      <c r="I224" s="197"/>
      <c r="J224" s="197"/>
      <c r="K224" s="197" t="s">
        <v>1425</v>
      </c>
      <c r="L224" s="197" t="s">
        <v>298</v>
      </c>
      <c r="M224" s="197">
        <v>5.1383763837638376E-3</v>
      </c>
      <c r="N224" s="197">
        <v>232</v>
      </c>
      <c r="O224" s="195"/>
      <c r="P224" s="195">
        <v>3.1351351351351351</v>
      </c>
      <c r="Q224" s="197">
        <v>32</v>
      </c>
      <c r="R224" s="197">
        <v>34</v>
      </c>
      <c r="S224" s="197">
        <v>13</v>
      </c>
      <c r="T224" s="197">
        <v>311</v>
      </c>
      <c r="U224" s="197"/>
      <c r="V224" s="197">
        <v>0</v>
      </c>
      <c r="W224" s="197">
        <v>16</v>
      </c>
      <c r="X224" s="197">
        <v>208</v>
      </c>
      <c r="Y224" s="197">
        <v>0</v>
      </c>
      <c r="Z224" s="197">
        <v>3</v>
      </c>
      <c r="AA224" s="197"/>
      <c r="AB224" s="100">
        <v>227</v>
      </c>
      <c r="AC224" s="197"/>
      <c r="AD224" s="195">
        <v>3.0675675675675675</v>
      </c>
      <c r="AE224" s="197"/>
      <c r="AF224" s="197">
        <v>0</v>
      </c>
      <c r="AG224" s="106" t="e">
        <f t="shared" si="37"/>
        <v>#VALUE!</v>
      </c>
      <c r="AH224" s="106"/>
      <c r="AI224" s="212" t="s">
        <v>735</v>
      </c>
      <c r="AJ224" s="212" t="s">
        <v>736</v>
      </c>
      <c r="AK224" s="212" t="s">
        <v>1403</v>
      </c>
      <c r="AL224" s="212"/>
      <c r="AM224" s="212"/>
      <c r="AN224" s="212" t="s">
        <v>52</v>
      </c>
      <c r="AO224" s="212"/>
      <c r="AP224" s="213">
        <v>50</v>
      </c>
      <c r="AQ224" s="213">
        <v>0</v>
      </c>
      <c r="AR224" s="213">
        <v>0</v>
      </c>
      <c r="AS224" s="213">
        <v>50</v>
      </c>
      <c r="AT224" s="214" t="e">
        <f t="shared" si="54"/>
        <v>#N/A</v>
      </c>
      <c r="AV224" s="213">
        <v>120</v>
      </c>
      <c r="AW224" s="214" t="s">
        <v>1123</v>
      </c>
      <c r="AX224" s="214" t="s">
        <v>1123</v>
      </c>
      <c r="AY224" s="214" t="s">
        <v>1178</v>
      </c>
      <c r="BA224" s="429" t="e">
        <f t="shared" si="55"/>
        <v>#N/A</v>
      </c>
      <c r="BC224" s="106" t="s">
        <v>394</v>
      </c>
    </row>
    <row r="225" spans="1:55" x14ac:dyDescent="0.2">
      <c r="A225" s="114" t="s">
        <v>1427</v>
      </c>
      <c r="B225" s="76" t="s">
        <v>330</v>
      </c>
      <c r="C225" s="98">
        <v>1.1117674858223063E-3</v>
      </c>
      <c r="D225" s="115"/>
      <c r="E225" s="115"/>
      <c r="F225" s="100" t="s">
        <v>1427</v>
      </c>
      <c r="G225" s="143" t="s">
        <v>330</v>
      </c>
      <c r="H225" s="197">
        <v>5.6474480151228737E-4</v>
      </c>
      <c r="I225" s="197"/>
      <c r="J225" s="197"/>
      <c r="K225" s="197" t="s">
        <v>1427</v>
      </c>
      <c r="L225" s="197" t="s">
        <v>330</v>
      </c>
      <c r="M225" s="197">
        <v>5.470226843100189E-4</v>
      </c>
      <c r="N225" s="197">
        <v>104</v>
      </c>
      <c r="O225" s="195"/>
      <c r="P225" s="195">
        <v>1.7333333333333334</v>
      </c>
      <c r="Q225" s="197">
        <v>23</v>
      </c>
      <c r="R225" s="197">
        <v>25</v>
      </c>
      <c r="S225" s="197">
        <v>38</v>
      </c>
      <c r="T225" s="197">
        <v>190</v>
      </c>
      <c r="U225" s="197"/>
      <c r="V225" s="197">
        <v>0</v>
      </c>
      <c r="W225" s="197">
        <v>11</v>
      </c>
      <c r="X225" s="197">
        <v>21</v>
      </c>
      <c r="Y225" s="197">
        <v>0</v>
      </c>
      <c r="Z225" s="197">
        <v>0</v>
      </c>
      <c r="AA225" s="197"/>
      <c r="AB225" s="100">
        <v>32</v>
      </c>
      <c r="AC225" s="197"/>
      <c r="AD225" s="195">
        <v>0.53333333333333333</v>
      </c>
      <c r="AE225" s="197"/>
      <c r="AF225" s="197">
        <v>17</v>
      </c>
      <c r="AG225" s="106" t="e">
        <f t="shared" si="37"/>
        <v>#VALUE!</v>
      </c>
      <c r="AH225" s="106"/>
      <c r="AI225" s="212" t="s">
        <v>737</v>
      </c>
      <c r="AJ225" s="212" t="s">
        <v>738</v>
      </c>
      <c r="AK225" s="212" t="s">
        <v>1404</v>
      </c>
      <c r="AL225" s="212"/>
      <c r="AM225" s="212"/>
      <c r="AN225" s="212" t="s">
        <v>55</v>
      </c>
      <c r="AO225" s="212"/>
      <c r="AP225" s="213">
        <v>200</v>
      </c>
      <c r="AQ225" s="213">
        <v>30</v>
      </c>
      <c r="AR225" s="213">
        <v>0</v>
      </c>
      <c r="AS225" s="213">
        <v>230</v>
      </c>
      <c r="AT225" s="214" t="e">
        <f t="shared" si="54"/>
        <v>#N/A</v>
      </c>
      <c r="AV225" s="213">
        <v>210</v>
      </c>
      <c r="AW225" s="214" t="s">
        <v>1199</v>
      </c>
      <c r="AX225" s="214" t="s">
        <v>1123</v>
      </c>
      <c r="AY225" s="214" t="s">
        <v>1286</v>
      </c>
      <c r="BA225" s="429" t="e">
        <f t="shared" si="55"/>
        <v>#N/A</v>
      </c>
      <c r="BC225" s="106" t="s">
        <v>394</v>
      </c>
    </row>
    <row r="226" spans="1:55" x14ac:dyDescent="0.2">
      <c r="A226" s="114" t="s">
        <v>1429</v>
      </c>
      <c r="B226" s="76" t="s">
        <v>35</v>
      </c>
      <c r="C226" s="98">
        <v>6.5687789799072642E-4</v>
      </c>
      <c r="D226" s="115"/>
      <c r="E226" s="115"/>
      <c r="F226" s="100" t="s">
        <v>1429</v>
      </c>
      <c r="G226" s="143" t="s">
        <v>35</v>
      </c>
      <c r="H226" s="197">
        <v>5.3323029366306033E-4</v>
      </c>
      <c r="I226" s="197"/>
      <c r="J226" s="197"/>
      <c r="K226" s="197" t="s">
        <v>1429</v>
      </c>
      <c r="L226" s="197" t="s">
        <v>35</v>
      </c>
      <c r="M226" s="197">
        <v>1.2364760432766615E-4</v>
      </c>
      <c r="N226" s="197">
        <v>27</v>
      </c>
      <c r="O226" s="195"/>
      <c r="P226" s="195">
        <v>0.9</v>
      </c>
      <c r="Q226" s="197">
        <v>4</v>
      </c>
      <c r="R226" s="197">
        <v>3</v>
      </c>
      <c r="S226" s="197">
        <v>12</v>
      </c>
      <c r="T226" s="197">
        <v>46</v>
      </c>
      <c r="U226" s="197"/>
      <c r="V226" s="197">
        <v>1</v>
      </c>
      <c r="W226" s="197">
        <v>3</v>
      </c>
      <c r="X226" s="197">
        <v>15</v>
      </c>
      <c r="Y226" s="197">
        <v>22</v>
      </c>
      <c r="Z226" s="197">
        <v>2</v>
      </c>
      <c r="AA226" s="197"/>
      <c r="AB226" s="100">
        <v>43</v>
      </c>
      <c r="AC226" s="197"/>
      <c r="AD226" s="195">
        <v>1.4333333333333333</v>
      </c>
      <c r="AE226" s="197"/>
      <c r="AF226" s="197">
        <v>2</v>
      </c>
      <c r="AG226" s="106" t="e">
        <f t="shared" ref="AG226:AG289" si="56">AF226/G226</f>
        <v>#VALUE!</v>
      </c>
      <c r="AH226" s="106"/>
      <c r="AI226" s="212" t="s">
        <v>739</v>
      </c>
      <c r="AJ226" s="212" t="s">
        <v>740</v>
      </c>
      <c r="AK226" s="212" t="s">
        <v>1405</v>
      </c>
      <c r="AL226" s="212"/>
      <c r="AM226" s="212"/>
      <c r="AN226" s="212" t="s">
        <v>65</v>
      </c>
      <c r="AO226" s="212"/>
      <c r="AP226" s="213">
        <v>660</v>
      </c>
      <c r="AQ226" s="213">
        <v>140</v>
      </c>
      <c r="AR226" s="213">
        <v>0</v>
      </c>
      <c r="AS226" s="213">
        <v>800</v>
      </c>
      <c r="AT226" s="214" t="e">
        <f t="shared" si="54"/>
        <v>#N/A</v>
      </c>
      <c r="AV226" s="213">
        <v>570</v>
      </c>
      <c r="AW226" s="214" t="s">
        <v>1190</v>
      </c>
      <c r="AX226" s="214" t="s">
        <v>1123</v>
      </c>
      <c r="AY226" s="214" t="s">
        <v>1704</v>
      </c>
      <c r="BA226" s="429" t="e">
        <f t="shared" si="55"/>
        <v>#N/A</v>
      </c>
      <c r="BC226" s="106" t="s">
        <v>394</v>
      </c>
    </row>
    <row r="227" spans="1:55" x14ac:dyDescent="0.2">
      <c r="A227" s="114" t="s">
        <v>1430</v>
      </c>
      <c r="B227" s="76" t="s">
        <v>39</v>
      </c>
      <c r="C227" s="98">
        <v>2.1001615508885299E-4</v>
      </c>
      <c r="D227" s="115"/>
      <c r="E227" s="115"/>
      <c r="F227" s="100" t="s">
        <v>1430</v>
      </c>
      <c r="G227" s="143" t="s">
        <v>39</v>
      </c>
      <c r="H227" s="197">
        <v>2.0193861066235866E-4</v>
      </c>
      <c r="I227" s="197"/>
      <c r="J227" s="197"/>
      <c r="K227" s="197" t="s">
        <v>1430</v>
      </c>
      <c r="L227" s="197" t="s">
        <v>39</v>
      </c>
      <c r="M227" s="197">
        <v>8.0775444264943455E-6</v>
      </c>
      <c r="N227" s="197">
        <v>38</v>
      </c>
      <c r="O227" s="195"/>
      <c r="P227" s="195">
        <v>1.027027027027027</v>
      </c>
      <c r="Q227" s="197">
        <v>17</v>
      </c>
      <c r="R227" s="197">
        <v>6</v>
      </c>
      <c r="S227" s="197">
        <v>8</v>
      </c>
      <c r="T227" s="197">
        <v>69</v>
      </c>
      <c r="U227" s="197"/>
      <c r="V227" s="197">
        <v>15</v>
      </c>
      <c r="W227" s="197">
        <v>3</v>
      </c>
      <c r="X227" s="197">
        <v>0</v>
      </c>
      <c r="Y227" s="197">
        <v>42</v>
      </c>
      <c r="Z227" s="197">
        <v>1</v>
      </c>
      <c r="AA227" s="197"/>
      <c r="AB227" s="100">
        <v>61</v>
      </c>
      <c r="AC227" s="197"/>
      <c r="AD227" s="195">
        <v>1.6486486486486487</v>
      </c>
      <c r="AE227" s="197"/>
      <c r="AF227" s="197">
        <v>13</v>
      </c>
      <c r="AG227" s="106" t="e">
        <f t="shared" si="56"/>
        <v>#VALUE!</v>
      </c>
      <c r="AH227" s="106"/>
      <c r="AI227" s="212" t="s">
        <v>741</v>
      </c>
      <c r="AJ227" s="212" t="s">
        <v>742</v>
      </c>
      <c r="AK227" s="212" t="s">
        <v>1407</v>
      </c>
      <c r="AL227" s="212"/>
      <c r="AM227" s="212"/>
      <c r="AN227" s="212" t="s">
        <v>99</v>
      </c>
      <c r="AO227" s="212"/>
      <c r="AP227" s="213">
        <v>280</v>
      </c>
      <c r="AQ227" s="213">
        <v>130</v>
      </c>
      <c r="AR227" s="213">
        <v>0</v>
      </c>
      <c r="AS227" s="213">
        <v>400</v>
      </c>
      <c r="AT227" s="214" t="e">
        <f t="shared" si="54"/>
        <v>#N/A</v>
      </c>
      <c r="AV227" s="213">
        <v>260</v>
      </c>
      <c r="AW227" s="214" t="s">
        <v>1224</v>
      </c>
      <c r="AX227" s="214" t="s">
        <v>1123</v>
      </c>
      <c r="AY227" s="214" t="s">
        <v>1507</v>
      </c>
      <c r="BA227" s="429" t="e">
        <f t="shared" si="55"/>
        <v>#N/A</v>
      </c>
      <c r="BC227" s="106" t="s">
        <v>394</v>
      </c>
    </row>
    <row r="228" spans="1:55" x14ac:dyDescent="0.2">
      <c r="A228" s="114" t="s">
        <v>1431</v>
      </c>
      <c r="B228" s="76" t="s">
        <v>113</v>
      </c>
      <c r="C228" s="98">
        <v>7.9875518672199166E-4</v>
      </c>
      <c r="D228" s="115"/>
      <c r="E228" s="115"/>
      <c r="F228" s="100" t="s">
        <v>1431</v>
      </c>
      <c r="G228" s="143" t="s">
        <v>113</v>
      </c>
      <c r="H228" s="197">
        <v>6.9502074688796681E-4</v>
      </c>
      <c r="I228" s="197"/>
      <c r="J228" s="197"/>
      <c r="K228" s="197" t="s">
        <v>1431</v>
      </c>
      <c r="L228" s="197" t="s">
        <v>113</v>
      </c>
      <c r="M228" s="197">
        <v>1.0373443983402489E-4</v>
      </c>
      <c r="N228" s="197">
        <v>124</v>
      </c>
      <c r="O228" s="195"/>
      <c r="P228" s="195">
        <v>1.7714285714285714</v>
      </c>
      <c r="Q228" s="197">
        <v>9</v>
      </c>
      <c r="R228" s="197">
        <v>8</v>
      </c>
      <c r="S228" s="197">
        <v>37</v>
      </c>
      <c r="T228" s="197">
        <v>178</v>
      </c>
      <c r="U228" s="197"/>
      <c r="V228" s="197">
        <v>7</v>
      </c>
      <c r="W228" s="197">
        <v>16</v>
      </c>
      <c r="X228" s="197">
        <v>8</v>
      </c>
      <c r="Y228" s="197">
        <v>0</v>
      </c>
      <c r="Z228" s="197">
        <v>14</v>
      </c>
      <c r="AA228" s="197"/>
      <c r="AB228" s="100">
        <v>45</v>
      </c>
      <c r="AC228" s="197"/>
      <c r="AD228" s="195">
        <v>0.6428571428571429</v>
      </c>
      <c r="AE228" s="197"/>
      <c r="AF228" s="197">
        <v>12</v>
      </c>
      <c r="AG228" s="106" t="e">
        <f t="shared" si="56"/>
        <v>#VALUE!</v>
      </c>
      <c r="AH228" s="106"/>
      <c r="AI228" s="212" t="s">
        <v>743</v>
      </c>
      <c r="AJ228" s="212" t="s">
        <v>744</v>
      </c>
      <c r="AK228" s="212" t="s">
        <v>1408</v>
      </c>
      <c r="AL228" s="212"/>
      <c r="AM228" s="212"/>
      <c r="AN228" s="212" t="s">
        <v>122</v>
      </c>
      <c r="AO228" s="212"/>
      <c r="AP228" s="213">
        <v>70</v>
      </c>
      <c r="AQ228" s="213">
        <v>20</v>
      </c>
      <c r="AR228" s="213">
        <v>0</v>
      </c>
      <c r="AS228" s="213">
        <v>100</v>
      </c>
      <c r="AT228" s="214" t="e">
        <f t="shared" si="54"/>
        <v>#N/A</v>
      </c>
      <c r="AV228" s="213">
        <v>80</v>
      </c>
      <c r="AW228" s="214" t="s">
        <v>1163</v>
      </c>
      <c r="AX228" s="214" t="s">
        <v>1123</v>
      </c>
      <c r="AY228" s="214" t="s">
        <v>1190</v>
      </c>
      <c r="BA228" s="429" t="e">
        <f t="shared" si="55"/>
        <v>#N/A</v>
      </c>
      <c r="BC228" s="106" t="s">
        <v>394</v>
      </c>
    </row>
    <row r="229" spans="1:55" x14ac:dyDescent="0.2">
      <c r="A229" s="114" t="s">
        <v>1432</v>
      </c>
      <c r="B229" s="76" t="s">
        <v>783</v>
      </c>
      <c r="C229" s="98">
        <v>7.3770491803278688E-4</v>
      </c>
      <c r="D229" s="115"/>
      <c r="E229" s="115"/>
      <c r="F229" s="100" t="s">
        <v>1432</v>
      </c>
      <c r="G229" s="143" t="s">
        <v>783</v>
      </c>
      <c r="H229" s="197">
        <v>7.3770491803278688E-4</v>
      </c>
      <c r="I229" s="197"/>
      <c r="J229" s="197"/>
      <c r="K229" s="197" t="s">
        <v>1432</v>
      </c>
      <c r="L229" s="197" t="s">
        <v>783</v>
      </c>
      <c r="M229" s="197">
        <v>0</v>
      </c>
      <c r="N229" s="197">
        <v>200</v>
      </c>
      <c r="O229" s="195"/>
      <c r="P229" s="195">
        <v>2.7777777777777777</v>
      </c>
      <c r="Q229" s="197">
        <v>38</v>
      </c>
      <c r="R229" s="197">
        <v>28</v>
      </c>
      <c r="S229" s="197">
        <v>43</v>
      </c>
      <c r="T229" s="197">
        <v>309</v>
      </c>
      <c r="U229" s="197"/>
      <c r="V229" s="197">
        <v>20</v>
      </c>
      <c r="W229" s="197">
        <v>33</v>
      </c>
      <c r="X229" s="197">
        <v>45</v>
      </c>
      <c r="Y229" s="197">
        <v>3</v>
      </c>
      <c r="Z229" s="197">
        <v>62</v>
      </c>
      <c r="AA229" s="197"/>
      <c r="AB229" s="100">
        <v>163</v>
      </c>
      <c r="AC229" s="197"/>
      <c r="AD229" s="195">
        <v>2.2638888888888888</v>
      </c>
      <c r="AE229" s="197"/>
      <c r="AF229" s="197">
        <v>0</v>
      </c>
      <c r="AG229" s="106" t="e">
        <f t="shared" si="56"/>
        <v>#VALUE!</v>
      </c>
      <c r="AH229" s="106"/>
      <c r="AI229" s="212" t="s">
        <v>745</v>
      </c>
      <c r="AJ229" s="212" t="s">
        <v>746</v>
      </c>
      <c r="AK229" s="212" t="s">
        <v>1409</v>
      </c>
      <c r="AL229" s="212"/>
      <c r="AM229" s="212"/>
      <c r="AN229" s="212" t="s">
        <v>158</v>
      </c>
      <c r="AO229" s="212"/>
      <c r="AP229" s="213">
        <v>30</v>
      </c>
      <c r="AQ229" s="213">
        <v>0</v>
      </c>
      <c r="AR229" s="213">
        <v>0</v>
      </c>
      <c r="AS229" s="213">
        <v>30</v>
      </c>
      <c r="AT229" s="214" t="e">
        <f t="shared" si="54"/>
        <v>#N/A</v>
      </c>
      <c r="AV229" s="213">
        <v>40</v>
      </c>
      <c r="AW229" s="214" t="s">
        <v>1123</v>
      </c>
      <c r="AX229" s="214" t="s">
        <v>1123</v>
      </c>
      <c r="AY229" s="214" t="s">
        <v>1153</v>
      </c>
      <c r="BA229" s="429" t="e">
        <f t="shared" si="55"/>
        <v>#N/A</v>
      </c>
      <c r="BC229" s="106" t="s">
        <v>394</v>
      </c>
    </row>
    <row r="230" spans="1:55" x14ac:dyDescent="0.2">
      <c r="A230" s="114" t="s">
        <v>1434</v>
      </c>
      <c r="B230" s="76" t="s">
        <v>184</v>
      </c>
      <c r="C230" s="98">
        <v>7.9522862823061633E-4</v>
      </c>
      <c r="D230" s="115"/>
      <c r="E230" s="115"/>
      <c r="F230" s="100" t="s">
        <v>1434</v>
      </c>
      <c r="G230" s="143" t="s">
        <v>184</v>
      </c>
      <c r="H230" s="197">
        <v>7.7534791252485095E-4</v>
      </c>
      <c r="I230" s="197"/>
      <c r="J230" s="197"/>
      <c r="K230" s="197" t="s">
        <v>1434</v>
      </c>
      <c r="L230" s="197" t="s">
        <v>184</v>
      </c>
      <c r="M230" s="197">
        <v>1.9880715705765408E-5</v>
      </c>
      <c r="N230" s="197">
        <v>58</v>
      </c>
      <c r="O230" s="195"/>
      <c r="P230" s="195">
        <v>1.1153846153846154</v>
      </c>
      <c r="Q230" s="197">
        <v>4</v>
      </c>
      <c r="R230" s="197">
        <v>12</v>
      </c>
      <c r="S230" s="197">
        <v>20</v>
      </c>
      <c r="T230" s="197">
        <v>94</v>
      </c>
      <c r="U230" s="197"/>
      <c r="V230" s="197">
        <v>5</v>
      </c>
      <c r="W230" s="197">
        <v>32</v>
      </c>
      <c r="X230" s="197">
        <v>9</v>
      </c>
      <c r="Y230" s="197">
        <v>1</v>
      </c>
      <c r="Z230" s="197">
        <v>0</v>
      </c>
      <c r="AA230" s="197"/>
      <c r="AB230" s="100">
        <v>47</v>
      </c>
      <c r="AC230" s="197"/>
      <c r="AD230" s="195">
        <v>0.90384615384615385</v>
      </c>
      <c r="AE230" s="197"/>
      <c r="AF230" s="197">
        <v>0</v>
      </c>
      <c r="AG230" s="106" t="e">
        <f t="shared" si="56"/>
        <v>#VALUE!</v>
      </c>
      <c r="AH230" s="106"/>
      <c r="AI230" s="212" t="s">
        <v>747</v>
      </c>
      <c r="AJ230" s="212" t="s">
        <v>748</v>
      </c>
      <c r="AK230" s="212" t="s">
        <v>1410</v>
      </c>
      <c r="AL230" s="212"/>
      <c r="AM230" s="212"/>
      <c r="AN230" s="212" t="s">
        <v>212</v>
      </c>
      <c r="AO230" s="212"/>
      <c r="AP230" s="213">
        <v>70</v>
      </c>
      <c r="AQ230" s="213">
        <v>0</v>
      </c>
      <c r="AR230" s="213">
        <v>0</v>
      </c>
      <c r="AS230" s="213">
        <v>70</v>
      </c>
      <c r="AT230" s="214" t="e">
        <f t="shared" si="54"/>
        <v>#N/A</v>
      </c>
      <c r="AV230" s="213">
        <v>50</v>
      </c>
      <c r="AW230" s="214" t="s">
        <v>1123</v>
      </c>
      <c r="AX230" s="214" t="s">
        <v>1123</v>
      </c>
      <c r="AY230" s="214" t="s">
        <v>1163</v>
      </c>
      <c r="BA230" s="429" t="e">
        <f t="shared" si="55"/>
        <v>#N/A</v>
      </c>
      <c r="BC230" s="106" t="s">
        <v>394</v>
      </c>
    </row>
    <row r="231" spans="1:55" x14ac:dyDescent="0.2">
      <c r="A231" s="114" t="s">
        <v>1435</v>
      </c>
      <c r="B231" s="76" t="s">
        <v>190</v>
      </c>
      <c r="C231" s="98">
        <v>4.1563467492260059E-3</v>
      </c>
      <c r="D231" s="115"/>
      <c r="E231" s="115"/>
      <c r="F231" s="100" t="s">
        <v>1435</v>
      </c>
      <c r="G231" s="143" t="s">
        <v>190</v>
      </c>
      <c r="H231" s="197">
        <v>8.2817337461300313E-4</v>
      </c>
      <c r="I231" s="197"/>
      <c r="J231" s="197"/>
      <c r="K231" s="197" t="s">
        <v>1435</v>
      </c>
      <c r="L231" s="197" t="s">
        <v>190</v>
      </c>
      <c r="M231" s="197">
        <v>3.3281733746130032E-3</v>
      </c>
      <c r="N231" s="197">
        <v>143</v>
      </c>
      <c r="O231" s="195"/>
      <c r="P231" s="195">
        <v>4.0857142857142854</v>
      </c>
      <c r="Q231" s="197">
        <v>18</v>
      </c>
      <c r="R231" s="197">
        <v>33</v>
      </c>
      <c r="S231" s="197">
        <v>23</v>
      </c>
      <c r="T231" s="197">
        <v>217</v>
      </c>
      <c r="U231" s="197"/>
      <c r="V231" s="197">
        <v>0</v>
      </c>
      <c r="W231" s="197">
        <v>14</v>
      </c>
      <c r="X231" s="197">
        <v>74</v>
      </c>
      <c r="Y231" s="197">
        <v>7</v>
      </c>
      <c r="Z231" s="197">
        <v>60</v>
      </c>
      <c r="AA231" s="197"/>
      <c r="AB231" s="100">
        <v>155</v>
      </c>
      <c r="AC231" s="197"/>
      <c r="AD231" s="195">
        <v>4.4285714285714288</v>
      </c>
      <c r="AE231" s="197"/>
      <c r="AF231" s="197">
        <v>2</v>
      </c>
      <c r="AG231" s="106" t="e">
        <f t="shared" si="56"/>
        <v>#VALUE!</v>
      </c>
      <c r="AH231" s="106"/>
      <c r="AI231" s="212" t="s">
        <v>749</v>
      </c>
      <c r="AJ231" s="212" t="s">
        <v>750</v>
      </c>
      <c r="AK231" s="212" t="s">
        <v>1411</v>
      </c>
      <c r="AL231" s="212"/>
      <c r="AM231" s="212"/>
      <c r="AN231" s="212" t="s">
        <v>273</v>
      </c>
      <c r="AO231" s="212"/>
      <c r="AP231" s="213">
        <v>110</v>
      </c>
      <c r="AQ231" s="213">
        <v>90</v>
      </c>
      <c r="AR231" s="213">
        <v>0</v>
      </c>
      <c r="AS231" s="213">
        <v>200</v>
      </c>
      <c r="AT231" s="214" t="e">
        <f t="shared" si="54"/>
        <v>#N/A</v>
      </c>
      <c r="AV231" s="213">
        <v>170</v>
      </c>
      <c r="AW231" s="214" t="s">
        <v>1153</v>
      </c>
      <c r="AX231" s="214" t="s">
        <v>1123</v>
      </c>
      <c r="AY231" s="214" t="s">
        <v>1136</v>
      </c>
      <c r="BA231" s="429" t="e">
        <f t="shared" si="55"/>
        <v>#N/A</v>
      </c>
      <c r="BC231" s="106" t="s">
        <v>394</v>
      </c>
    </row>
    <row r="232" spans="1:55" x14ac:dyDescent="0.2">
      <c r="A232" s="114" t="s">
        <v>1436</v>
      </c>
      <c r="B232" s="76" t="s">
        <v>241</v>
      </c>
      <c r="C232" s="98">
        <v>2.3236514522821577E-4</v>
      </c>
      <c r="D232" s="115"/>
      <c r="E232" s="115"/>
      <c r="F232" s="100" t="s">
        <v>1436</v>
      </c>
      <c r="G232" s="143" t="s">
        <v>241</v>
      </c>
      <c r="H232" s="197">
        <v>1.9917012448132781E-4</v>
      </c>
      <c r="I232" s="197"/>
      <c r="J232" s="197"/>
      <c r="K232" s="197" t="s">
        <v>1436</v>
      </c>
      <c r="L232" s="197" t="s">
        <v>241</v>
      </c>
      <c r="M232" s="197">
        <v>3.3195020746887969E-5</v>
      </c>
      <c r="N232" s="197">
        <v>28</v>
      </c>
      <c r="O232" s="195"/>
      <c r="P232" s="195">
        <v>1.0769230769230769</v>
      </c>
      <c r="Q232" s="197">
        <v>2</v>
      </c>
      <c r="R232" s="197">
        <v>1</v>
      </c>
      <c r="S232" s="197">
        <v>1</v>
      </c>
      <c r="T232" s="197">
        <v>32</v>
      </c>
      <c r="U232" s="197"/>
      <c r="V232" s="197">
        <v>1</v>
      </c>
      <c r="W232" s="197">
        <v>0</v>
      </c>
      <c r="X232" s="197">
        <v>11</v>
      </c>
      <c r="Y232" s="197">
        <v>0</v>
      </c>
      <c r="Z232" s="197">
        <v>0</v>
      </c>
      <c r="AA232" s="197"/>
      <c r="AB232" s="100">
        <v>13</v>
      </c>
      <c r="AC232" s="197"/>
      <c r="AD232" s="195">
        <v>0.5</v>
      </c>
      <c r="AE232" s="197"/>
      <c r="AF232" s="207" t="s">
        <v>1821</v>
      </c>
      <c r="AG232" s="106" t="e">
        <f t="shared" si="56"/>
        <v>#VALUE!</v>
      </c>
      <c r="AH232" s="106"/>
      <c r="AI232" s="212" t="s">
        <v>751</v>
      </c>
      <c r="AJ232" s="212" t="s">
        <v>752</v>
      </c>
      <c r="AK232" s="212" t="s">
        <v>1412</v>
      </c>
      <c r="AL232" s="212"/>
      <c r="AM232" s="212"/>
      <c r="AN232" s="212" t="s">
        <v>285</v>
      </c>
      <c r="AO232" s="212"/>
      <c r="AP232" s="213">
        <v>330</v>
      </c>
      <c r="AQ232" s="213">
        <v>100</v>
      </c>
      <c r="AR232" s="213">
        <v>0</v>
      </c>
      <c r="AS232" s="213">
        <v>420</v>
      </c>
      <c r="AT232" s="214" t="e">
        <f t="shared" si="54"/>
        <v>#N/A</v>
      </c>
      <c r="AV232" s="213">
        <v>300</v>
      </c>
      <c r="AW232" s="214" t="s">
        <v>1135</v>
      </c>
      <c r="AX232" s="214" t="s">
        <v>1142</v>
      </c>
      <c r="AY232" s="214" t="s">
        <v>1260</v>
      </c>
      <c r="BA232" s="429" t="e">
        <f t="shared" si="55"/>
        <v>#N/A</v>
      </c>
      <c r="BC232" s="106" t="s">
        <v>394</v>
      </c>
    </row>
    <row r="233" spans="1:55" x14ac:dyDescent="0.2">
      <c r="A233" s="114" t="s">
        <v>1439</v>
      </c>
      <c r="B233" s="76" t="s">
        <v>338</v>
      </c>
      <c r="C233" s="98">
        <v>5.6390977443609026E-4</v>
      </c>
      <c r="D233" s="115"/>
      <c r="E233" s="115"/>
      <c r="F233" s="100" t="s">
        <v>1439</v>
      </c>
      <c r="G233" s="143" t="s">
        <v>338</v>
      </c>
      <c r="H233" s="207">
        <v>4.3302701197438042E-4</v>
      </c>
      <c r="I233" s="207"/>
      <c r="J233" s="207"/>
      <c r="K233" s="207" t="s">
        <v>1439</v>
      </c>
      <c r="L233" s="207" t="s">
        <v>338</v>
      </c>
      <c r="M233" s="207">
        <v>1.3227513227513228E-4</v>
      </c>
      <c r="N233" s="197">
        <v>49</v>
      </c>
      <c r="O233" s="195"/>
      <c r="P233" s="195">
        <v>1.4411764705882353</v>
      </c>
      <c r="Q233" s="207" t="s">
        <v>1821</v>
      </c>
      <c r="R233" s="207" t="s">
        <v>1821</v>
      </c>
      <c r="S233" s="207" t="s">
        <v>1821</v>
      </c>
      <c r="T233" s="207" t="s">
        <v>1821</v>
      </c>
      <c r="U233" s="207" t="s">
        <v>1821</v>
      </c>
      <c r="V233" s="207" t="s">
        <v>1821</v>
      </c>
      <c r="W233" s="207" t="s">
        <v>1821</v>
      </c>
      <c r="X233" s="207" t="s">
        <v>1821</v>
      </c>
      <c r="Y233" s="207" t="s">
        <v>1821</v>
      </c>
      <c r="Z233" s="207" t="s">
        <v>1821</v>
      </c>
      <c r="AA233" s="197"/>
      <c r="AB233" s="100">
        <v>44</v>
      </c>
      <c r="AC233" s="197"/>
      <c r="AD233" s="195">
        <v>1.2941176470588236</v>
      </c>
      <c r="AE233" s="197"/>
      <c r="AF233" s="207" t="s">
        <v>1821</v>
      </c>
      <c r="AG233" s="106" t="e">
        <f t="shared" si="56"/>
        <v>#VALUE!</v>
      </c>
      <c r="AH233" s="106"/>
      <c r="AI233" s="212"/>
      <c r="AJ233" s="212"/>
      <c r="AK233" s="212"/>
      <c r="AL233" s="212"/>
      <c r="AM233" s="212"/>
      <c r="AN233" s="212"/>
      <c r="AO233" s="212"/>
      <c r="AP233" s="214"/>
      <c r="AQ233" s="214"/>
      <c r="AR233" s="214"/>
      <c r="AS233" s="214"/>
      <c r="AT233" s="214"/>
      <c r="AV233" s="214"/>
      <c r="AW233" s="162" t="s">
        <v>394</v>
      </c>
      <c r="AX233" s="162" t="s">
        <v>394</v>
      </c>
      <c r="AY233" s="162" t="s">
        <v>394</v>
      </c>
      <c r="BC233" s="106" t="s">
        <v>394</v>
      </c>
    </row>
    <row r="234" spans="1:55" x14ac:dyDescent="0.2">
      <c r="A234" s="114" t="s">
        <v>1441</v>
      </c>
      <c r="B234" s="76" t="s">
        <v>12</v>
      </c>
      <c r="C234" s="98">
        <v>4.3478260869565219E-4</v>
      </c>
      <c r="D234" s="115"/>
      <c r="E234" s="115"/>
      <c r="F234" s="100" t="s">
        <v>1441</v>
      </c>
      <c r="G234" s="143" t="s">
        <v>12</v>
      </c>
      <c r="H234" s="197">
        <v>4.3478260869565219E-4</v>
      </c>
      <c r="I234" s="197"/>
      <c r="J234" s="197"/>
      <c r="K234" s="197" t="s">
        <v>1441</v>
      </c>
      <c r="L234" s="197" t="s">
        <v>12</v>
      </c>
      <c r="M234" s="197">
        <v>0</v>
      </c>
      <c r="N234" s="197">
        <v>75</v>
      </c>
      <c r="O234" s="195"/>
      <c r="P234" s="195">
        <v>1.1363636363636365</v>
      </c>
      <c r="Q234" s="197">
        <v>19</v>
      </c>
      <c r="R234" s="197">
        <v>13</v>
      </c>
      <c r="S234" s="197">
        <v>59</v>
      </c>
      <c r="T234" s="197">
        <v>166</v>
      </c>
      <c r="U234" s="197"/>
      <c r="V234" s="197">
        <v>3</v>
      </c>
      <c r="W234" s="197">
        <v>0</v>
      </c>
      <c r="X234" s="197">
        <v>74</v>
      </c>
      <c r="Y234" s="197">
        <v>0</v>
      </c>
      <c r="Z234" s="197">
        <v>0</v>
      </c>
      <c r="AA234" s="197"/>
      <c r="AB234" s="100">
        <v>77</v>
      </c>
      <c r="AC234" s="197"/>
      <c r="AD234" s="195">
        <v>1.1666666666666667</v>
      </c>
      <c r="AE234" s="197"/>
      <c r="AF234" s="197">
        <v>0</v>
      </c>
      <c r="AG234" s="106" t="e">
        <f t="shared" si="56"/>
        <v>#VALUE!</v>
      </c>
      <c r="AH234" s="106"/>
      <c r="AI234" s="212"/>
      <c r="AJ234" s="212" t="s">
        <v>1413</v>
      </c>
      <c r="AK234" s="212" t="s">
        <v>1414</v>
      </c>
      <c r="AL234" s="212"/>
      <c r="AM234" s="212" t="s">
        <v>753</v>
      </c>
      <c r="AN234" s="212" t="s">
        <v>753</v>
      </c>
      <c r="AO234" s="212"/>
      <c r="AP234" s="214" t="s">
        <v>551</v>
      </c>
      <c r="AQ234" s="214" t="s">
        <v>551</v>
      </c>
      <c r="AR234" s="214" t="s">
        <v>551</v>
      </c>
      <c r="AS234" s="214" t="s">
        <v>551</v>
      </c>
      <c r="AT234" s="214" t="e">
        <f t="shared" ref="AT234:AT244" si="57">AS234/VLOOKUP(AN234,$D$18:$G$436,4,FALSE)</f>
        <v>#VALUE!</v>
      </c>
      <c r="AV234" s="214" t="s">
        <v>551</v>
      </c>
      <c r="AW234" s="214" t="s">
        <v>551</v>
      </c>
      <c r="AX234" s="214" t="s">
        <v>551</v>
      </c>
      <c r="AY234" s="214" t="s">
        <v>551</v>
      </c>
      <c r="BA234" s="429" t="e">
        <f t="shared" ref="BA234:BA244" si="58">AY234/VLOOKUP(AN234,$D$18:$G$436,4,FALSE)</f>
        <v>#VALUE!</v>
      </c>
      <c r="BC234" s="106" t="s">
        <v>394</v>
      </c>
    </row>
    <row r="235" spans="1:55" x14ac:dyDescent="0.2">
      <c r="A235" s="114" t="s">
        <v>1442</v>
      </c>
      <c r="B235" s="76" t="s">
        <v>105</v>
      </c>
      <c r="C235" s="98">
        <v>7.2538860103626946E-4</v>
      </c>
      <c r="D235" s="115"/>
      <c r="E235" s="115"/>
      <c r="F235" s="100" t="s">
        <v>1442</v>
      </c>
      <c r="G235" s="143" t="s">
        <v>105</v>
      </c>
      <c r="H235" s="197">
        <v>6.9084628670120895E-4</v>
      </c>
      <c r="I235" s="197"/>
      <c r="J235" s="197"/>
      <c r="K235" s="197" t="s">
        <v>1442</v>
      </c>
      <c r="L235" s="197" t="s">
        <v>105</v>
      </c>
      <c r="M235" s="197">
        <v>3.4542314335060452E-5</v>
      </c>
      <c r="N235" s="197">
        <v>11</v>
      </c>
      <c r="O235" s="195"/>
      <c r="P235" s="195">
        <v>0.36666666666666664</v>
      </c>
      <c r="Q235" s="197">
        <v>5</v>
      </c>
      <c r="R235" s="197">
        <v>3</v>
      </c>
      <c r="S235" s="197">
        <v>6</v>
      </c>
      <c r="T235" s="197">
        <v>25</v>
      </c>
      <c r="U235" s="197"/>
      <c r="V235" s="197">
        <v>1</v>
      </c>
      <c r="W235" s="197">
        <v>0</v>
      </c>
      <c r="X235" s="197">
        <v>4</v>
      </c>
      <c r="Y235" s="197">
        <v>0</v>
      </c>
      <c r="Z235" s="197">
        <v>0</v>
      </c>
      <c r="AA235" s="197"/>
      <c r="AB235" s="100">
        <v>5</v>
      </c>
      <c r="AC235" s="197"/>
      <c r="AD235" s="195">
        <v>0.16666666666666666</v>
      </c>
      <c r="AE235" s="197"/>
      <c r="AF235" s="197">
        <v>0</v>
      </c>
      <c r="AG235" s="106" t="e">
        <f t="shared" si="56"/>
        <v>#VALUE!</v>
      </c>
      <c r="AH235" s="106"/>
      <c r="AI235" s="212" t="s">
        <v>754</v>
      </c>
      <c r="AJ235" s="212" t="s">
        <v>755</v>
      </c>
      <c r="AK235" s="212" t="s">
        <v>1415</v>
      </c>
      <c r="AL235" s="212"/>
      <c r="AM235" s="212"/>
      <c r="AN235" s="212" t="s">
        <v>42</v>
      </c>
      <c r="AO235" s="212"/>
      <c r="AP235" s="213">
        <v>80</v>
      </c>
      <c r="AQ235" s="213">
        <v>40</v>
      </c>
      <c r="AR235" s="213">
        <v>0</v>
      </c>
      <c r="AS235" s="213">
        <v>110</v>
      </c>
      <c r="AT235" s="214" t="e">
        <f t="shared" si="57"/>
        <v>#N/A</v>
      </c>
      <c r="AV235" s="213">
        <v>260</v>
      </c>
      <c r="AW235" s="214" t="s">
        <v>1163</v>
      </c>
      <c r="AX235" s="214" t="s">
        <v>1123</v>
      </c>
      <c r="AY235" s="214" t="s">
        <v>1182</v>
      </c>
      <c r="BA235" s="429" t="e">
        <f t="shared" si="58"/>
        <v>#N/A</v>
      </c>
      <c r="BC235" s="106" t="s">
        <v>394</v>
      </c>
    </row>
    <row r="236" spans="1:55" x14ac:dyDescent="0.2">
      <c r="A236" s="76" t="s">
        <v>1443</v>
      </c>
      <c r="B236" s="76" t="s">
        <v>138</v>
      </c>
      <c r="C236" s="98">
        <v>8.3526682134570768E-4</v>
      </c>
      <c r="D236" s="98"/>
      <c r="E236" s="99"/>
      <c r="F236" s="100" t="s">
        <v>1443</v>
      </c>
      <c r="G236" s="143" t="s">
        <v>138</v>
      </c>
      <c r="H236" s="197">
        <v>7.6566125290023206E-4</v>
      </c>
      <c r="I236" s="197"/>
      <c r="J236" s="197"/>
      <c r="K236" s="197" t="s">
        <v>1443</v>
      </c>
      <c r="L236" s="197" t="s">
        <v>138</v>
      </c>
      <c r="M236" s="197">
        <v>7.7339520494972927E-5</v>
      </c>
      <c r="N236" s="197" t="s">
        <v>394</v>
      </c>
      <c r="O236" s="195"/>
      <c r="P236" s="195" t="s">
        <v>394</v>
      </c>
      <c r="Q236" s="197" t="s">
        <v>394</v>
      </c>
      <c r="R236" s="197" t="s">
        <v>394</v>
      </c>
      <c r="S236" s="197" t="s">
        <v>394</v>
      </c>
      <c r="T236" s="197" t="s">
        <v>394</v>
      </c>
      <c r="U236" s="197"/>
      <c r="V236" s="197" t="s">
        <v>394</v>
      </c>
      <c r="W236" s="197" t="s">
        <v>394</v>
      </c>
      <c r="X236" s="197" t="s">
        <v>394</v>
      </c>
      <c r="Y236" s="197" t="s">
        <v>394</v>
      </c>
      <c r="Z236" s="197" t="s">
        <v>394</v>
      </c>
      <c r="AA236" s="197"/>
      <c r="AB236" s="100" t="s">
        <v>394</v>
      </c>
      <c r="AC236" s="197"/>
      <c r="AD236" s="195" t="s">
        <v>394</v>
      </c>
      <c r="AE236" s="197"/>
      <c r="AF236" s="197" t="s">
        <v>394</v>
      </c>
      <c r="AG236" s="106" t="e">
        <f t="shared" si="56"/>
        <v>#VALUE!</v>
      </c>
      <c r="AH236" s="106"/>
      <c r="AI236" s="212" t="s">
        <v>756</v>
      </c>
      <c r="AJ236" s="212" t="s">
        <v>757</v>
      </c>
      <c r="AK236" s="212" t="s">
        <v>1416</v>
      </c>
      <c r="AL236" s="212"/>
      <c r="AM236" s="212"/>
      <c r="AN236" s="212" t="s">
        <v>74</v>
      </c>
      <c r="AO236" s="212"/>
      <c r="AP236" s="213">
        <v>170</v>
      </c>
      <c r="AQ236" s="213">
        <v>40</v>
      </c>
      <c r="AR236" s="213">
        <v>0</v>
      </c>
      <c r="AS236" s="213">
        <v>210</v>
      </c>
      <c r="AT236" s="214" t="e">
        <f t="shared" si="57"/>
        <v>#N/A</v>
      </c>
      <c r="AV236" s="213">
        <v>510</v>
      </c>
      <c r="AW236" s="214" t="s">
        <v>1153</v>
      </c>
      <c r="AX236" s="214" t="s">
        <v>1123</v>
      </c>
      <c r="AY236" s="214" t="s">
        <v>1674</v>
      </c>
      <c r="BA236" s="429" t="e">
        <f t="shared" si="58"/>
        <v>#N/A</v>
      </c>
      <c r="BC236" s="106" t="s">
        <v>394</v>
      </c>
    </row>
    <row r="237" spans="1:55" x14ac:dyDescent="0.2">
      <c r="A237" s="96" t="s">
        <v>1444</v>
      </c>
      <c r="B237" s="96" t="s">
        <v>167</v>
      </c>
      <c r="C237" s="98">
        <v>2.4134312696747113E-4</v>
      </c>
      <c r="D237" s="97"/>
      <c r="E237" s="99"/>
      <c r="F237" s="100" t="s">
        <v>1444</v>
      </c>
      <c r="G237" s="143" t="s">
        <v>167</v>
      </c>
      <c r="H237" s="197">
        <v>2.2035676810073452E-4</v>
      </c>
      <c r="I237" s="197"/>
      <c r="J237" s="197"/>
      <c r="K237" s="197" t="s">
        <v>1444</v>
      </c>
      <c r="L237" s="197" t="s">
        <v>167</v>
      </c>
      <c r="M237" s="197">
        <v>2.0986358866736622E-5</v>
      </c>
      <c r="N237" s="197"/>
      <c r="O237" s="195"/>
      <c r="P237" s="195" t="s">
        <v>394</v>
      </c>
      <c r="Q237" s="197"/>
      <c r="R237" s="197"/>
      <c r="S237" s="197"/>
      <c r="T237" s="197"/>
      <c r="U237" s="197"/>
      <c r="V237" s="197"/>
      <c r="W237" s="197"/>
      <c r="X237" s="197"/>
      <c r="Y237" s="197"/>
      <c r="Z237" s="197"/>
      <c r="AA237" s="197"/>
      <c r="AB237" s="100"/>
      <c r="AC237" s="197"/>
      <c r="AD237" s="195" t="s">
        <v>394</v>
      </c>
      <c r="AE237" s="197"/>
      <c r="AF237" s="197"/>
      <c r="AG237" s="106" t="e">
        <f t="shared" si="56"/>
        <v>#VALUE!</v>
      </c>
      <c r="AH237" s="106"/>
      <c r="AI237" s="212" t="s">
        <v>758</v>
      </c>
      <c r="AJ237" s="212" t="s">
        <v>759</v>
      </c>
      <c r="AK237" s="212" t="s">
        <v>1417</v>
      </c>
      <c r="AL237" s="212"/>
      <c r="AM237" s="212"/>
      <c r="AN237" s="212" t="s">
        <v>89</v>
      </c>
      <c r="AO237" s="212"/>
      <c r="AP237" s="213">
        <v>150</v>
      </c>
      <c r="AQ237" s="213">
        <v>130</v>
      </c>
      <c r="AR237" s="213">
        <v>0</v>
      </c>
      <c r="AS237" s="213">
        <v>280</v>
      </c>
      <c r="AT237" s="214" t="e">
        <f t="shared" si="57"/>
        <v>#N/A</v>
      </c>
      <c r="AV237" s="213">
        <v>200</v>
      </c>
      <c r="AW237" s="214" t="s">
        <v>1153</v>
      </c>
      <c r="AX237" s="214" t="s">
        <v>1123</v>
      </c>
      <c r="AY237" s="214" t="s">
        <v>1127</v>
      </c>
      <c r="BA237" s="429" t="e">
        <f t="shared" si="58"/>
        <v>#N/A</v>
      </c>
      <c r="BC237" s="106" t="s">
        <v>394</v>
      </c>
    </row>
    <row r="238" spans="1:55" x14ac:dyDescent="0.2">
      <c r="A238" s="114" t="s">
        <v>1445</v>
      </c>
      <c r="B238" s="76" t="s">
        <v>252</v>
      </c>
      <c r="C238" s="98">
        <v>4.5202952029520298E-4</v>
      </c>
      <c r="D238" s="115"/>
      <c r="E238" s="115"/>
      <c r="F238" s="100" t="s">
        <v>1445</v>
      </c>
      <c r="G238" s="143" t="s">
        <v>252</v>
      </c>
      <c r="H238" s="197">
        <v>2.8597785977859779E-4</v>
      </c>
      <c r="I238" s="197"/>
      <c r="J238" s="197"/>
      <c r="K238" s="197" t="s">
        <v>1445</v>
      </c>
      <c r="L238" s="197" t="s">
        <v>252</v>
      </c>
      <c r="M238" s="197">
        <v>1.6605166051660516E-4</v>
      </c>
      <c r="N238" s="197">
        <v>4</v>
      </c>
      <c r="O238" s="195"/>
      <c r="P238" s="195">
        <v>0.1111111111111111</v>
      </c>
      <c r="Q238" s="197">
        <v>4</v>
      </c>
      <c r="R238" s="197">
        <v>4</v>
      </c>
      <c r="S238" s="197">
        <v>3</v>
      </c>
      <c r="T238" s="197">
        <v>15</v>
      </c>
      <c r="U238" s="197"/>
      <c r="V238" s="197">
        <v>0</v>
      </c>
      <c r="W238" s="197">
        <v>1</v>
      </c>
      <c r="X238" s="197">
        <v>10</v>
      </c>
      <c r="Y238" s="197">
        <v>9</v>
      </c>
      <c r="Z238" s="197">
        <v>8</v>
      </c>
      <c r="AA238" s="197"/>
      <c r="AB238" s="100">
        <v>28</v>
      </c>
      <c r="AC238" s="197"/>
      <c r="AD238" s="195">
        <v>0.77777777777777779</v>
      </c>
      <c r="AE238" s="197"/>
      <c r="AF238" s="197">
        <v>0</v>
      </c>
      <c r="AG238" s="106" t="e">
        <f t="shared" si="56"/>
        <v>#VALUE!</v>
      </c>
      <c r="AH238" s="106"/>
      <c r="AI238" s="212" t="s">
        <v>760</v>
      </c>
      <c r="AJ238" s="212" t="s">
        <v>761</v>
      </c>
      <c r="AK238" s="212" t="s">
        <v>1418</v>
      </c>
      <c r="AL238" s="212"/>
      <c r="AM238" s="212"/>
      <c r="AN238" s="212" t="s">
        <v>130</v>
      </c>
      <c r="AO238" s="212"/>
      <c r="AP238" s="214" t="s">
        <v>551</v>
      </c>
      <c r="AQ238" s="214" t="s">
        <v>551</v>
      </c>
      <c r="AR238" s="214" t="s">
        <v>551</v>
      </c>
      <c r="AS238" s="214" t="s">
        <v>551</v>
      </c>
      <c r="AT238" s="214" t="e">
        <f t="shared" si="57"/>
        <v>#VALUE!</v>
      </c>
      <c r="AV238" s="214" t="s">
        <v>551</v>
      </c>
      <c r="AW238" s="214" t="s">
        <v>551</v>
      </c>
      <c r="AX238" s="214" t="s">
        <v>551</v>
      </c>
      <c r="AY238" s="214" t="s">
        <v>551</v>
      </c>
      <c r="BA238" s="429" t="e">
        <f t="shared" si="58"/>
        <v>#VALUE!</v>
      </c>
      <c r="BC238" s="106" t="s">
        <v>394</v>
      </c>
    </row>
    <row r="239" spans="1:55" x14ac:dyDescent="0.2">
      <c r="A239" s="114" t="s">
        <v>1446</v>
      </c>
      <c r="B239" s="76" t="s">
        <v>261</v>
      </c>
      <c r="C239" s="98">
        <v>6.0581583198707591E-4</v>
      </c>
      <c r="D239" s="115"/>
      <c r="E239" s="115"/>
      <c r="F239" s="100" t="s">
        <v>1446</v>
      </c>
      <c r="G239" s="143" t="s">
        <v>261</v>
      </c>
      <c r="H239" s="197">
        <v>4.4426494345718899E-4</v>
      </c>
      <c r="I239" s="197"/>
      <c r="J239" s="197"/>
      <c r="K239" s="197" t="s">
        <v>1446</v>
      </c>
      <c r="L239" s="197" t="s">
        <v>261</v>
      </c>
      <c r="M239" s="197">
        <v>1.6155088852988692E-4</v>
      </c>
      <c r="N239" s="197">
        <v>37</v>
      </c>
      <c r="O239" s="195"/>
      <c r="P239" s="195">
        <v>0.63793103448275867</v>
      </c>
      <c r="Q239" s="197">
        <v>17</v>
      </c>
      <c r="R239" s="197">
        <v>1</v>
      </c>
      <c r="S239" s="197">
        <v>8</v>
      </c>
      <c r="T239" s="197">
        <v>63</v>
      </c>
      <c r="U239" s="197"/>
      <c r="V239" s="197">
        <v>0</v>
      </c>
      <c r="W239" s="197">
        <v>15</v>
      </c>
      <c r="X239" s="197">
        <v>0</v>
      </c>
      <c r="Y239" s="197">
        <v>0</v>
      </c>
      <c r="Z239" s="197">
        <v>0</v>
      </c>
      <c r="AA239" s="197"/>
      <c r="AB239" s="100">
        <v>15</v>
      </c>
      <c r="AC239" s="197"/>
      <c r="AD239" s="195">
        <v>0.25862068965517243</v>
      </c>
      <c r="AE239" s="197"/>
      <c r="AF239" s="197">
        <v>0</v>
      </c>
      <c r="AG239" s="106" t="e">
        <f t="shared" si="56"/>
        <v>#VALUE!</v>
      </c>
      <c r="AH239" s="106"/>
      <c r="AI239" s="212" t="s">
        <v>762</v>
      </c>
      <c r="AJ239" s="212" t="s">
        <v>763</v>
      </c>
      <c r="AK239" s="212" t="s">
        <v>1419</v>
      </c>
      <c r="AL239" s="212"/>
      <c r="AM239" s="212"/>
      <c r="AN239" s="212" t="s">
        <v>181</v>
      </c>
      <c r="AO239" s="212"/>
      <c r="AP239" s="213">
        <v>250</v>
      </c>
      <c r="AQ239" s="213">
        <v>10</v>
      </c>
      <c r="AR239" s="213">
        <v>0</v>
      </c>
      <c r="AS239" s="213">
        <v>260</v>
      </c>
      <c r="AT239" s="214" t="e">
        <f t="shared" si="57"/>
        <v>#N/A</v>
      </c>
      <c r="AV239" s="213">
        <v>150</v>
      </c>
      <c r="AW239" s="214" t="s">
        <v>1199</v>
      </c>
      <c r="AX239" s="214" t="s">
        <v>1123</v>
      </c>
      <c r="AY239" s="214" t="s">
        <v>1122</v>
      </c>
      <c r="BA239" s="429" t="e">
        <f t="shared" si="58"/>
        <v>#N/A</v>
      </c>
      <c r="BC239" s="106" t="s">
        <v>394</v>
      </c>
    </row>
    <row r="240" spans="1:55" x14ac:dyDescent="0.2">
      <c r="A240" s="114" t="s">
        <v>1448</v>
      </c>
      <c r="B240" s="76" t="s">
        <v>294</v>
      </c>
      <c r="C240" s="98">
        <v>6.03448275862069E-4</v>
      </c>
      <c r="D240" s="115"/>
      <c r="E240" s="115"/>
      <c r="F240" s="100" t="s">
        <v>1448</v>
      </c>
      <c r="G240" s="143" t="s">
        <v>294</v>
      </c>
      <c r="H240" s="197">
        <v>2.3275862068965517E-4</v>
      </c>
      <c r="I240" s="197"/>
      <c r="J240" s="197"/>
      <c r="K240" s="197" t="s">
        <v>1448</v>
      </c>
      <c r="L240" s="197" t="s">
        <v>294</v>
      </c>
      <c r="M240" s="197">
        <v>3.7068965517241377E-4</v>
      </c>
      <c r="N240" s="197">
        <v>39</v>
      </c>
      <c r="O240" s="195"/>
      <c r="P240" s="195">
        <v>0.6964285714285714</v>
      </c>
      <c r="Q240" s="197">
        <v>14</v>
      </c>
      <c r="R240" s="197">
        <v>3</v>
      </c>
      <c r="S240" s="197">
        <v>35</v>
      </c>
      <c r="T240" s="197">
        <v>91</v>
      </c>
      <c r="U240" s="197"/>
      <c r="V240" s="197">
        <v>0</v>
      </c>
      <c r="W240" s="197">
        <v>11</v>
      </c>
      <c r="X240" s="197">
        <v>0</v>
      </c>
      <c r="Y240" s="197">
        <v>4</v>
      </c>
      <c r="Z240" s="197">
        <v>7</v>
      </c>
      <c r="AA240" s="197"/>
      <c r="AB240" s="100">
        <v>22</v>
      </c>
      <c r="AC240" s="197"/>
      <c r="AD240" s="195">
        <v>0.39285714285714285</v>
      </c>
      <c r="AE240" s="197"/>
      <c r="AF240" s="197">
        <v>1</v>
      </c>
      <c r="AG240" s="106" t="e">
        <f t="shared" si="56"/>
        <v>#VALUE!</v>
      </c>
      <c r="AH240" s="106"/>
      <c r="AI240" s="212" t="s">
        <v>764</v>
      </c>
      <c r="AJ240" s="212" t="s">
        <v>765</v>
      </c>
      <c r="AK240" s="212" t="s">
        <v>1420</v>
      </c>
      <c r="AL240" s="212"/>
      <c r="AM240" s="212"/>
      <c r="AN240" s="212" t="s">
        <v>766</v>
      </c>
      <c r="AO240" s="212"/>
      <c r="AP240" s="214" t="s">
        <v>551</v>
      </c>
      <c r="AQ240" s="214" t="s">
        <v>551</v>
      </c>
      <c r="AR240" s="214" t="s">
        <v>551</v>
      </c>
      <c r="AS240" s="214" t="s">
        <v>551</v>
      </c>
      <c r="AT240" s="214" t="e">
        <f t="shared" si="57"/>
        <v>#VALUE!</v>
      </c>
      <c r="AV240" s="214" t="s">
        <v>551</v>
      </c>
      <c r="AW240" s="214" t="s">
        <v>551</v>
      </c>
      <c r="AX240" s="214" t="s">
        <v>551</v>
      </c>
      <c r="AY240" s="214" t="s">
        <v>551</v>
      </c>
      <c r="BA240" s="429" t="e">
        <f t="shared" si="58"/>
        <v>#VALUE!</v>
      </c>
      <c r="BC240" s="106" t="s">
        <v>394</v>
      </c>
    </row>
    <row r="241" spans="1:55" x14ac:dyDescent="0.2">
      <c r="A241" s="114"/>
      <c r="B241" s="76"/>
      <c r="C241" s="98"/>
      <c r="D241" s="115"/>
      <c r="E241" s="115"/>
      <c r="F241" s="100"/>
      <c r="G241" s="143"/>
      <c r="H241" s="197"/>
      <c r="I241" s="197"/>
      <c r="J241" s="197"/>
      <c r="K241" s="197"/>
      <c r="L241" s="197"/>
      <c r="M241" s="197"/>
      <c r="N241" s="197">
        <v>27</v>
      </c>
      <c r="O241" s="195"/>
      <c r="P241" s="195">
        <v>0.67500000000000004</v>
      </c>
      <c r="Q241" s="197">
        <v>9</v>
      </c>
      <c r="R241" s="197">
        <v>13</v>
      </c>
      <c r="S241" s="197">
        <v>90</v>
      </c>
      <c r="T241" s="197">
        <v>139</v>
      </c>
      <c r="U241" s="197"/>
      <c r="V241" s="197">
        <v>7</v>
      </c>
      <c r="W241" s="197">
        <v>4</v>
      </c>
      <c r="X241" s="197">
        <v>15</v>
      </c>
      <c r="Y241" s="197">
        <v>0</v>
      </c>
      <c r="Z241" s="197">
        <v>4</v>
      </c>
      <c r="AA241" s="197"/>
      <c r="AB241" s="100">
        <v>30</v>
      </c>
      <c r="AC241" s="197"/>
      <c r="AD241" s="195">
        <v>0.75</v>
      </c>
      <c r="AE241" s="197"/>
      <c r="AF241" s="197">
        <v>0</v>
      </c>
      <c r="AG241" s="106" t="e">
        <f t="shared" si="56"/>
        <v>#DIV/0!</v>
      </c>
      <c r="AH241" s="106"/>
      <c r="AI241" s="212" t="s">
        <v>767</v>
      </c>
      <c r="AJ241" s="212" t="s">
        <v>768</v>
      </c>
      <c r="AK241" s="212" t="s">
        <v>1421</v>
      </c>
      <c r="AL241" s="212"/>
      <c r="AM241" s="212"/>
      <c r="AN241" s="212" t="s">
        <v>255</v>
      </c>
      <c r="AO241" s="212"/>
      <c r="AP241" s="213">
        <v>150</v>
      </c>
      <c r="AQ241" s="213">
        <v>70</v>
      </c>
      <c r="AR241" s="213">
        <v>0</v>
      </c>
      <c r="AS241" s="213">
        <v>210</v>
      </c>
      <c r="AT241" s="214" t="e">
        <f t="shared" si="57"/>
        <v>#N/A</v>
      </c>
      <c r="AV241" s="213">
        <v>200</v>
      </c>
      <c r="AW241" s="214" t="s">
        <v>1132</v>
      </c>
      <c r="AX241" s="214" t="s">
        <v>1123</v>
      </c>
      <c r="AY241" s="214" t="s">
        <v>1312</v>
      </c>
      <c r="BA241" s="429" t="e">
        <f t="shared" si="58"/>
        <v>#N/A</v>
      </c>
      <c r="BC241" s="106" t="s">
        <v>394</v>
      </c>
    </row>
    <row r="242" spans="1:55" x14ac:dyDescent="0.2">
      <c r="A242" s="114" t="s">
        <v>1449</v>
      </c>
      <c r="B242" s="76" t="s">
        <v>805</v>
      </c>
      <c r="C242" s="98" t="e">
        <v>#N/A</v>
      </c>
      <c r="D242" s="115"/>
      <c r="E242" s="115"/>
      <c r="F242" s="100" t="s">
        <v>1449</v>
      </c>
      <c r="G242" s="143" t="s">
        <v>805</v>
      </c>
      <c r="H242" s="197" t="e">
        <v>#N/A</v>
      </c>
      <c r="I242" s="197"/>
      <c r="J242" s="197"/>
      <c r="K242" s="197" t="s">
        <v>1449</v>
      </c>
      <c r="L242" s="197" t="s">
        <v>805</v>
      </c>
      <c r="M242" s="197" t="e">
        <v>#N/A</v>
      </c>
      <c r="N242" s="197">
        <v>69</v>
      </c>
      <c r="O242" s="195"/>
      <c r="P242" s="195">
        <v>1.3018867924528301</v>
      </c>
      <c r="Q242" s="197">
        <v>12</v>
      </c>
      <c r="R242" s="197">
        <v>3</v>
      </c>
      <c r="S242" s="197">
        <v>22</v>
      </c>
      <c r="T242" s="197">
        <v>106</v>
      </c>
      <c r="U242" s="197"/>
      <c r="V242" s="197">
        <v>1</v>
      </c>
      <c r="W242" s="197">
        <v>56</v>
      </c>
      <c r="X242" s="197">
        <v>0</v>
      </c>
      <c r="Y242" s="197">
        <v>0</v>
      </c>
      <c r="Z242" s="197">
        <v>1</v>
      </c>
      <c r="AA242" s="197"/>
      <c r="AB242" s="100">
        <v>58</v>
      </c>
      <c r="AC242" s="197"/>
      <c r="AD242" s="195">
        <v>1.0943396226415094</v>
      </c>
      <c r="AE242" s="197"/>
      <c r="AF242" s="197">
        <v>0</v>
      </c>
      <c r="AG242" s="106" t="e">
        <f t="shared" si="56"/>
        <v>#VALUE!</v>
      </c>
      <c r="AH242" s="106"/>
      <c r="AI242" s="212" t="s">
        <v>769</v>
      </c>
      <c r="AJ242" s="212" t="s">
        <v>770</v>
      </c>
      <c r="AK242" s="212" t="s">
        <v>1422</v>
      </c>
      <c r="AL242" s="212"/>
      <c r="AM242" s="212"/>
      <c r="AN242" s="212" t="s">
        <v>277</v>
      </c>
      <c r="AO242" s="212"/>
      <c r="AP242" s="213">
        <v>150</v>
      </c>
      <c r="AQ242" s="213">
        <v>30</v>
      </c>
      <c r="AR242" s="213">
        <v>0</v>
      </c>
      <c r="AS242" s="213">
        <v>180</v>
      </c>
      <c r="AT242" s="214" t="e">
        <f t="shared" si="57"/>
        <v>#N/A</v>
      </c>
      <c r="AV242" s="213">
        <v>80</v>
      </c>
      <c r="AW242" s="214" t="s">
        <v>1199</v>
      </c>
      <c r="AX242" s="214" t="s">
        <v>1123</v>
      </c>
      <c r="AY242" s="214" t="s">
        <v>1280</v>
      </c>
      <c r="BA242" s="429" t="e">
        <f t="shared" si="58"/>
        <v>#N/A</v>
      </c>
      <c r="BC242" s="106" t="s">
        <v>394</v>
      </c>
    </row>
    <row r="243" spans="1:55" x14ac:dyDescent="0.2">
      <c r="A243" s="114" t="s">
        <v>1845</v>
      </c>
      <c r="B243" s="76" t="s">
        <v>807</v>
      </c>
      <c r="C243" s="98" t="e">
        <v>#N/A</v>
      </c>
      <c r="D243" s="115"/>
      <c r="E243" s="115"/>
      <c r="F243" s="100" t="s">
        <v>1845</v>
      </c>
      <c r="G243" s="143" t="s">
        <v>807</v>
      </c>
      <c r="H243" s="197" t="e">
        <v>#N/A</v>
      </c>
      <c r="I243" s="197"/>
      <c r="J243" s="197"/>
      <c r="K243" s="197" t="s">
        <v>1845</v>
      </c>
      <c r="L243" s="197" t="s">
        <v>807</v>
      </c>
      <c r="M243" s="197" t="e">
        <v>#N/A</v>
      </c>
      <c r="N243" s="197">
        <v>80</v>
      </c>
      <c r="O243" s="195"/>
      <c r="P243" s="195">
        <v>1.4285714285714286</v>
      </c>
      <c r="Q243" s="197">
        <v>5</v>
      </c>
      <c r="R243" s="197">
        <v>1</v>
      </c>
      <c r="S243" s="197">
        <v>8</v>
      </c>
      <c r="T243" s="197">
        <v>94</v>
      </c>
      <c r="U243" s="197"/>
      <c r="V243" s="197">
        <v>0</v>
      </c>
      <c r="W243" s="197">
        <v>3</v>
      </c>
      <c r="X243" s="197">
        <v>11</v>
      </c>
      <c r="Y243" s="197">
        <v>0</v>
      </c>
      <c r="Z243" s="197">
        <v>17</v>
      </c>
      <c r="AA243" s="197"/>
      <c r="AB243" s="100">
        <v>31</v>
      </c>
      <c r="AC243" s="197"/>
      <c r="AD243" s="195">
        <v>0.5535714285714286</v>
      </c>
      <c r="AE243" s="197"/>
      <c r="AF243" s="197">
        <v>0</v>
      </c>
      <c r="AG243" s="106" t="e">
        <f t="shared" si="56"/>
        <v>#VALUE!</v>
      </c>
      <c r="AH243" s="106"/>
      <c r="AI243" s="212" t="s">
        <v>771</v>
      </c>
      <c r="AJ243" s="212" t="s">
        <v>772</v>
      </c>
      <c r="AK243" s="212" t="s">
        <v>1423</v>
      </c>
      <c r="AL243" s="212"/>
      <c r="AM243" s="212"/>
      <c r="AN243" s="212" t="s">
        <v>293</v>
      </c>
      <c r="AO243" s="212"/>
      <c r="AP243" s="213">
        <v>280</v>
      </c>
      <c r="AQ243" s="213">
        <v>100</v>
      </c>
      <c r="AR243" s="213">
        <v>0</v>
      </c>
      <c r="AS243" s="213">
        <v>380</v>
      </c>
      <c r="AT243" s="214" t="e">
        <f t="shared" si="57"/>
        <v>#N/A</v>
      </c>
      <c r="AV243" s="213">
        <v>270</v>
      </c>
      <c r="AW243" s="214" t="s">
        <v>1190</v>
      </c>
      <c r="AX243" s="214" t="s">
        <v>1123</v>
      </c>
      <c r="AY243" s="214" t="s">
        <v>1191</v>
      </c>
      <c r="BA243" s="429" t="e">
        <f t="shared" si="58"/>
        <v>#N/A</v>
      </c>
      <c r="BC243" s="106" t="s">
        <v>394</v>
      </c>
    </row>
    <row r="244" spans="1:55" x14ac:dyDescent="0.2">
      <c r="A244" s="114" t="s">
        <v>1458</v>
      </c>
      <c r="B244" s="76" t="s">
        <v>48</v>
      </c>
      <c r="C244" s="98">
        <v>1.0267731329262564E-2</v>
      </c>
      <c r="D244" s="115"/>
      <c r="E244" s="115"/>
      <c r="F244" s="100" t="s">
        <v>1458</v>
      </c>
      <c r="G244" s="143" t="s">
        <v>48</v>
      </c>
      <c r="H244" s="197">
        <v>2.8182245185533112E-3</v>
      </c>
      <c r="I244" s="197"/>
      <c r="J244" s="197"/>
      <c r="K244" s="197" t="s">
        <v>1458</v>
      </c>
      <c r="L244" s="197" t="s">
        <v>48</v>
      </c>
      <c r="M244" s="197">
        <v>7.449506810709253E-3</v>
      </c>
      <c r="N244" s="197">
        <v>40</v>
      </c>
      <c r="O244" s="195"/>
      <c r="P244" s="195">
        <v>1.1764705882352942</v>
      </c>
      <c r="Q244" s="197">
        <v>2</v>
      </c>
      <c r="R244" s="197">
        <v>1</v>
      </c>
      <c r="S244" s="197">
        <v>19</v>
      </c>
      <c r="T244" s="197">
        <v>62</v>
      </c>
      <c r="U244" s="197"/>
      <c r="V244" s="197">
        <v>0</v>
      </c>
      <c r="W244" s="197">
        <v>8</v>
      </c>
      <c r="X244" s="197">
        <v>33</v>
      </c>
      <c r="Y244" s="197">
        <v>0</v>
      </c>
      <c r="Z244" s="197">
        <v>0</v>
      </c>
      <c r="AA244" s="197"/>
      <c r="AB244" s="100">
        <v>41</v>
      </c>
      <c r="AC244" s="197"/>
      <c r="AD244" s="195">
        <v>1.2058823529411764</v>
      </c>
      <c r="AE244" s="197"/>
      <c r="AF244" s="197">
        <v>0</v>
      </c>
      <c r="AG244" s="106" t="e">
        <f t="shared" si="56"/>
        <v>#VALUE!</v>
      </c>
      <c r="AH244" s="106"/>
      <c r="AI244" s="212" t="s">
        <v>773</v>
      </c>
      <c r="AJ244" s="212" t="s">
        <v>774</v>
      </c>
      <c r="AK244" s="212" t="s">
        <v>1425</v>
      </c>
      <c r="AL244" s="212"/>
      <c r="AM244" s="212"/>
      <c r="AN244" s="212" t="s">
        <v>298</v>
      </c>
      <c r="AO244" s="212"/>
      <c r="AP244" s="213">
        <v>240</v>
      </c>
      <c r="AQ244" s="213">
        <v>40</v>
      </c>
      <c r="AR244" s="213">
        <v>0</v>
      </c>
      <c r="AS244" s="213">
        <v>280</v>
      </c>
      <c r="AT244" s="214" t="e">
        <f t="shared" si="57"/>
        <v>#N/A</v>
      </c>
      <c r="AV244" s="213">
        <v>120</v>
      </c>
      <c r="AW244" s="214" t="s">
        <v>1153</v>
      </c>
      <c r="AX244" s="214" t="s">
        <v>1123</v>
      </c>
      <c r="AY244" s="214" t="s">
        <v>1132</v>
      </c>
      <c r="BA244" s="429" t="e">
        <f t="shared" si="58"/>
        <v>#N/A</v>
      </c>
      <c r="BC244" s="106" t="s">
        <v>394</v>
      </c>
    </row>
    <row r="245" spans="1:55" x14ac:dyDescent="0.2">
      <c r="A245" s="114" t="s">
        <v>1459</v>
      </c>
      <c r="B245" s="76" t="s">
        <v>64</v>
      </c>
      <c r="C245" s="98">
        <v>1.7866666666666666E-2</v>
      </c>
      <c r="D245" s="115"/>
      <c r="E245" s="115"/>
      <c r="F245" s="100" t="s">
        <v>1459</v>
      </c>
      <c r="G245" s="143" t="s">
        <v>64</v>
      </c>
      <c r="H245" s="197">
        <v>8.1333333333333327E-3</v>
      </c>
      <c r="I245" s="197"/>
      <c r="J245" s="197"/>
      <c r="K245" s="197" t="s">
        <v>1459</v>
      </c>
      <c r="L245" s="197" t="s">
        <v>64</v>
      </c>
      <c r="M245" s="197">
        <v>9.7333333333333334E-3</v>
      </c>
      <c r="N245" s="197">
        <v>75</v>
      </c>
      <c r="O245" s="195"/>
      <c r="P245" s="195">
        <v>2.1428571428571428</v>
      </c>
      <c r="Q245" s="197">
        <v>13</v>
      </c>
      <c r="R245" s="197">
        <v>1</v>
      </c>
      <c r="S245" s="197">
        <v>20</v>
      </c>
      <c r="T245" s="197">
        <v>109</v>
      </c>
      <c r="U245" s="197"/>
      <c r="V245" s="197">
        <v>0</v>
      </c>
      <c r="W245" s="197">
        <v>0</v>
      </c>
      <c r="X245" s="197">
        <v>19</v>
      </c>
      <c r="Y245" s="197">
        <v>0</v>
      </c>
      <c r="Z245" s="197">
        <v>2</v>
      </c>
      <c r="AA245" s="197"/>
      <c r="AB245" s="100">
        <v>21</v>
      </c>
      <c r="AC245" s="197"/>
      <c r="AD245" s="195">
        <v>0.6</v>
      </c>
      <c r="AE245" s="197"/>
      <c r="AF245" s="197">
        <v>5</v>
      </c>
      <c r="AG245" s="106" t="e">
        <f t="shared" si="56"/>
        <v>#VALUE!</v>
      </c>
      <c r="AH245" s="106"/>
      <c r="AI245" s="212"/>
      <c r="AJ245" s="212"/>
      <c r="AK245" s="212"/>
      <c r="AL245" s="212"/>
      <c r="AM245" s="212"/>
      <c r="AN245" s="212"/>
      <c r="AO245" s="212"/>
      <c r="AP245" s="214"/>
      <c r="AQ245" s="214"/>
      <c r="AR245" s="214"/>
      <c r="AS245" s="214"/>
      <c r="AT245" s="214"/>
      <c r="AV245" s="214"/>
      <c r="AW245" s="162" t="s">
        <v>394</v>
      </c>
      <c r="AX245" s="162" t="s">
        <v>394</v>
      </c>
      <c r="AY245" s="162" t="s">
        <v>394</v>
      </c>
      <c r="BC245" s="106" t="s">
        <v>394</v>
      </c>
    </row>
    <row r="246" spans="1:55" x14ac:dyDescent="0.2">
      <c r="A246" s="114" t="s">
        <v>1467</v>
      </c>
      <c r="B246" s="76" t="s">
        <v>116</v>
      </c>
      <c r="C246" s="98">
        <v>4.8182586644125109E-3</v>
      </c>
      <c r="D246" s="115"/>
      <c r="E246" s="115"/>
      <c r="F246" s="100" t="s">
        <v>1467</v>
      </c>
      <c r="G246" s="143" t="s">
        <v>116</v>
      </c>
      <c r="H246" s="197">
        <v>2.2992392223161453E-3</v>
      </c>
      <c r="I246" s="197"/>
      <c r="J246" s="197"/>
      <c r="K246" s="197" t="s">
        <v>1467</v>
      </c>
      <c r="L246" s="197" t="s">
        <v>116</v>
      </c>
      <c r="M246" s="197">
        <v>2.5190194420963651E-3</v>
      </c>
      <c r="N246" s="197">
        <v>117</v>
      </c>
      <c r="O246" s="195"/>
      <c r="P246" s="195">
        <v>3.4411764705882355</v>
      </c>
      <c r="Q246" s="197">
        <v>8</v>
      </c>
      <c r="R246" s="197">
        <v>6</v>
      </c>
      <c r="S246" s="197">
        <v>14</v>
      </c>
      <c r="T246" s="197">
        <v>145</v>
      </c>
      <c r="U246" s="197"/>
      <c r="V246" s="197">
        <v>6</v>
      </c>
      <c r="W246" s="197">
        <v>49</v>
      </c>
      <c r="X246" s="197">
        <v>30</v>
      </c>
      <c r="Y246" s="197">
        <v>0</v>
      </c>
      <c r="Z246" s="197">
        <v>1</v>
      </c>
      <c r="AA246" s="197"/>
      <c r="AB246" s="100">
        <v>86</v>
      </c>
      <c r="AC246" s="197"/>
      <c r="AD246" s="195">
        <v>2.5294117647058822</v>
      </c>
      <c r="AE246" s="197"/>
      <c r="AF246" s="197">
        <v>0</v>
      </c>
      <c r="AG246" s="106" t="e">
        <f t="shared" si="56"/>
        <v>#VALUE!</v>
      </c>
      <c r="AH246" s="106"/>
      <c r="AI246" s="212"/>
      <c r="AJ246" s="212" t="s">
        <v>1426</v>
      </c>
      <c r="AK246" s="212" t="s">
        <v>1427</v>
      </c>
      <c r="AL246" s="212"/>
      <c r="AM246" s="212" t="s">
        <v>330</v>
      </c>
      <c r="AN246" s="212" t="s">
        <v>330</v>
      </c>
      <c r="AO246" s="212"/>
      <c r="AP246" s="213">
        <v>1660</v>
      </c>
      <c r="AQ246" s="213">
        <v>280</v>
      </c>
      <c r="AR246" s="213">
        <v>50</v>
      </c>
      <c r="AS246" s="213">
        <v>1980</v>
      </c>
      <c r="AT246" s="214" t="e">
        <f t="shared" ref="AT246:AT253" si="59">AS246/VLOOKUP(AN246,$D$18:$G$436,4,FALSE)</f>
        <v>#N/A</v>
      </c>
      <c r="AV246" s="213">
        <v>1650</v>
      </c>
      <c r="AW246" s="214" t="s">
        <v>1447</v>
      </c>
      <c r="AX246" s="214" t="s">
        <v>1157</v>
      </c>
      <c r="AY246" s="214" t="s">
        <v>1705</v>
      </c>
      <c r="BA246" s="429" t="e">
        <f t="shared" ref="BA246:BA253" si="60">AY246/VLOOKUP(AN246,$D$18:$G$436,4,FALSE)</f>
        <v>#N/A</v>
      </c>
      <c r="BC246" s="106" t="s">
        <v>394</v>
      </c>
    </row>
    <row r="247" spans="1:55" x14ac:dyDescent="0.2">
      <c r="A247" s="114" t="s">
        <v>1468</v>
      </c>
      <c r="B247" s="76" t="s">
        <v>119</v>
      </c>
      <c r="C247" s="98">
        <v>6.7684619655746809E-3</v>
      </c>
      <c r="D247" s="115"/>
      <c r="E247" s="115"/>
      <c r="F247" s="100" t="s">
        <v>1468</v>
      </c>
      <c r="G247" s="143" t="s">
        <v>119</v>
      </c>
      <c r="H247" s="197">
        <v>3.0149916712937258E-3</v>
      </c>
      <c r="I247" s="197"/>
      <c r="J247" s="197"/>
      <c r="K247" s="197" t="s">
        <v>1468</v>
      </c>
      <c r="L247" s="197" t="s">
        <v>119</v>
      </c>
      <c r="M247" s="197">
        <v>3.7534702942809551E-3</v>
      </c>
      <c r="N247" s="197">
        <v>92</v>
      </c>
      <c r="O247" s="195"/>
      <c r="P247" s="195">
        <v>2.0444444444444443</v>
      </c>
      <c r="Q247" s="197">
        <v>16</v>
      </c>
      <c r="R247" s="197">
        <v>120</v>
      </c>
      <c r="S247" s="197">
        <v>77</v>
      </c>
      <c r="T247" s="197">
        <v>305</v>
      </c>
      <c r="U247" s="197"/>
      <c r="V247" s="197">
        <v>0</v>
      </c>
      <c r="W247" s="197">
        <v>24</v>
      </c>
      <c r="X247" s="197">
        <v>46</v>
      </c>
      <c r="Y247" s="197">
        <v>0</v>
      </c>
      <c r="Z247" s="197">
        <v>0</v>
      </c>
      <c r="AA247" s="197"/>
      <c r="AB247" s="100">
        <v>70</v>
      </c>
      <c r="AC247" s="197"/>
      <c r="AD247" s="195">
        <v>1.5555555555555556</v>
      </c>
      <c r="AE247" s="197"/>
      <c r="AF247" s="197">
        <v>4</v>
      </c>
      <c r="AG247" s="106" t="e">
        <f t="shared" si="56"/>
        <v>#VALUE!</v>
      </c>
      <c r="AH247" s="106"/>
      <c r="AI247" s="212" t="s">
        <v>775</v>
      </c>
      <c r="AJ247" s="212" t="s">
        <v>776</v>
      </c>
      <c r="AK247" s="212" t="s">
        <v>1429</v>
      </c>
      <c r="AL247" s="212"/>
      <c r="AM247" s="212"/>
      <c r="AN247" s="212" t="s">
        <v>35</v>
      </c>
      <c r="AO247" s="212"/>
      <c r="AP247" s="213">
        <v>420</v>
      </c>
      <c r="AQ247" s="213">
        <v>0</v>
      </c>
      <c r="AR247" s="213">
        <v>0</v>
      </c>
      <c r="AS247" s="213">
        <v>420</v>
      </c>
      <c r="AT247" s="214" t="e">
        <f t="shared" si="59"/>
        <v>#N/A</v>
      </c>
      <c r="AV247" s="213">
        <v>310</v>
      </c>
      <c r="AW247" s="214" t="s">
        <v>1142</v>
      </c>
      <c r="AX247" s="214" t="s">
        <v>1123</v>
      </c>
      <c r="AY247" s="214" t="s">
        <v>1160</v>
      </c>
      <c r="BA247" s="429" t="e">
        <f t="shared" si="60"/>
        <v>#N/A</v>
      </c>
      <c r="BC247" s="106" t="s">
        <v>394</v>
      </c>
    </row>
    <row r="248" spans="1:55" x14ac:dyDescent="0.2">
      <c r="A248" s="76" t="s">
        <v>1469</v>
      </c>
      <c r="B248" s="76" t="s">
        <v>121</v>
      </c>
      <c r="C248" s="98">
        <v>8.1184947958366695E-3</v>
      </c>
      <c r="D248" s="98"/>
      <c r="E248" s="99"/>
      <c r="F248" s="100" t="s">
        <v>1469</v>
      </c>
      <c r="G248" s="143" t="s">
        <v>121</v>
      </c>
      <c r="H248" s="197">
        <v>4.0272217774219377E-3</v>
      </c>
      <c r="I248" s="197"/>
      <c r="J248" s="197"/>
      <c r="K248" s="197" t="s">
        <v>1469</v>
      </c>
      <c r="L248" s="197" t="s">
        <v>121</v>
      </c>
      <c r="M248" s="197">
        <v>4.0872698158526824E-3</v>
      </c>
      <c r="N248" s="197" t="s">
        <v>394</v>
      </c>
      <c r="O248" s="195"/>
      <c r="P248" s="195" t="s">
        <v>394</v>
      </c>
      <c r="Q248" s="197" t="s">
        <v>394</v>
      </c>
      <c r="R248" s="197" t="s">
        <v>394</v>
      </c>
      <c r="S248" s="197" t="s">
        <v>394</v>
      </c>
      <c r="T248" s="197" t="s">
        <v>394</v>
      </c>
      <c r="U248" s="197"/>
      <c r="V248" s="197" t="s">
        <v>394</v>
      </c>
      <c r="W248" s="197" t="s">
        <v>394</v>
      </c>
      <c r="X248" s="197" t="s">
        <v>394</v>
      </c>
      <c r="Y248" s="197" t="s">
        <v>394</v>
      </c>
      <c r="Z248" s="197" t="s">
        <v>394</v>
      </c>
      <c r="AA248" s="197"/>
      <c r="AB248" s="100" t="s">
        <v>394</v>
      </c>
      <c r="AC248" s="197"/>
      <c r="AD248" s="195" t="s">
        <v>394</v>
      </c>
      <c r="AE248" s="197"/>
      <c r="AF248" s="197" t="s">
        <v>394</v>
      </c>
      <c r="AG248" s="106" t="e">
        <f t="shared" si="56"/>
        <v>#VALUE!</v>
      </c>
      <c r="AH248" s="106"/>
      <c r="AI248" s="212" t="s">
        <v>777</v>
      </c>
      <c r="AJ248" s="212" t="s">
        <v>778</v>
      </c>
      <c r="AK248" s="212" t="s">
        <v>1430</v>
      </c>
      <c r="AL248" s="212"/>
      <c r="AM248" s="212"/>
      <c r="AN248" s="212" t="s">
        <v>39</v>
      </c>
      <c r="AO248" s="212"/>
      <c r="AP248" s="213">
        <v>130</v>
      </c>
      <c r="AQ248" s="213">
        <v>10</v>
      </c>
      <c r="AR248" s="213">
        <v>0</v>
      </c>
      <c r="AS248" s="213">
        <v>150</v>
      </c>
      <c r="AT248" s="214" t="e">
        <f t="shared" si="59"/>
        <v>#N/A</v>
      </c>
      <c r="AV248" s="213">
        <v>100</v>
      </c>
      <c r="AW248" s="214" t="s">
        <v>1142</v>
      </c>
      <c r="AX248" s="214" t="s">
        <v>1199</v>
      </c>
      <c r="AY248" s="214" t="s">
        <v>1239</v>
      </c>
      <c r="BA248" s="429" t="e">
        <f t="shared" si="60"/>
        <v>#N/A</v>
      </c>
      <c r="BC248" s="106" t="s">
        <v>394</v>
      </c>
    </row>
    <row r="249" spans="1:55" x14ac:dyDescent="0.2">
      <c r="A249" s="96" t="s">
        <v>1476</v>
      </c>
      <c r="B249" s="96" t="s">
        <v>141</v>
      </c>
      <c r="C249" s="98">
        <v>8.6578546009150985E-3</v>
      </c>
      <c r="D249" s="97"/>
      <c r="E249" s="99"/>
      <c r="F249" s="100" t="s">
        <v>1476</v>
      </c>
      <c r="G249" s="143" t="s">
        <v>141</v>
      </c>
      <c r="H249" s="197">
        <v>2.5266903914590746E-3</v>
      </c>
      <c r="I249" s="197"/>
      <c r="J249" s="197"/>
      <c r="K249" s="197" t="s">
        <v>1476</v>
      </c>
      <c r="L249" s="197" t="s">
        <v>141</v>
      </c>
      <c r="M249" s="197">
        <v>6.1311642094560243E-3</v>
      </c>
      <c r="N249" s="197"/>
      <c r="O249" s="195"/>
      <c r="P249" s="195" t="s">
        <v>394</v>
      </c>
      <c r="Q249" s="197"/>
      <c r="R249" s="197"/>
      <c r="S249" s="197"/>
      <c r="T249" s="197"/>
      <c r="U249" s="197"/>
      <c r="V249" s="197"/>
      <c r="W249" s="197"/>
      <c r="X249" s="197"/>
      <c r="Y249" s="197"/>
      <c r="Z249" s="197"/>
      <c r="AA249" s="197"/>
      <c r="AB249" s="100"/>
      <c r="AC249" s="197"/>
      <c r="AD249" s="195" t="s">
        <v>394</v>
      </c>
      <c r="AE249" s="197"/>
      <c r="AF249" s="197"/>
      <c r="AG249" s="106" t="e">
        <f t="shared" si="56"/>
        <v>#VALUE!</v>
      </c>
      <c r="AH249" s="106"/>
      <c r="AI249" s="212" t="s">
        <v>779</v>
      </c>
      <c r="AJ249" s="212" t="s">
        <v>780</v>
      </c>
      <c r="AK249" s="212" t="s">
        <v>1431</v>
      </c>
      <c r="AL249" s="212"/>
      <c r="AM249" s="212"/>
      <c r="AN249" s="212" t="s">
        <v>113</v>
      </c>
      <c r="AO249" s="212"/>
      <c r="AP249" s="213">
        <v>120</v>
      </c>
      <c r="AQ249" s="213">
        <v>30</v>
      </c>
      <c r="AR249" s="213">
        <v>0</v>
      </c>
      <c r="AS249" s="213">
        <v>150</v>
      </c>
      <c r="AT249" s="214" t="e">
        <f t="shared" si="59"/>
        <v>#N/A</v>
      </c>
      <c r="AV249" s="213">
        <v>180</v>
      </c>
      <c r="AW249" s="214" t="s">
        <v>1153</v>
      </c>
      <c r="AX249" s="214" t="s">
        <v>1123</v>
      </c>
      <c r="AY249" s="214" t="s">
        <v>1136</v>
      </c>
      <c r="BA249" s="429" t="e">
        <f t="shared" si="60"/>
        <v>#N/A</v>
      </c>
      <c r="BC249" s="106" t="s">
        <v>394</v>
      </c>
    </row>
    <row r="250" spans="1:55" x14ac:dyDescent="0.2">
      <c r="A250" s="114" t="s">
        <v>1478</v>
      </c>
      <c r="B250" s="76" t="s">
        <v>142</v>
      </c>
      <c r="C250" s="98">
        <v>6.3125386040765903E-3</v>
      </c>
      <c r="D250" s="115"/>
      <c r="E250" s="115"/>
      <c r="F250" s="100" t="s">
        <v>1478</v>
      </c>
      <c r="G250" s="143" t="s">
        <v>142</v>
      </c>
      <c r="H250" s="197">
        <v>2.9894996911673873E-3</v>
      </c>
      <c r="I250" s="197"/>
      <c r="J250" s="197"/>
      <c r="K250" s="197" t="s">
        <v>1478</v>
      </c>
      <c r="L250" s="197" t="s">
        <v>142</v>
      </c>
      <c r="M250" s="197">
        <v>3.323038912909203E-3</v>
      </c>
      <c r="N250" s="197">
        <v>75</v>
      </c>
      <c r="O250" s="195"/>
      <c r="P250" s="195">
        <v>1.3636363636363635</v>
      </c>
      <c r="Q250" s="197">
        <v>13</v>
      </c>
      <c r="R250" s="197">
        <v>4</v>
      </c>
      <c r="S250" s="197">
        <v>22</v>
      </c>
      <c r="T250" s="197">
        <v>114</v>
      </c>
      <c r="U250" s="197"/>
      <c r="V250" s="197">
        <v>2</v>
      </c>
      <c r="W250" s="197">
        <v>0</v>
      </c>
      <c r="X250" s="197">
        <v>9</v>
      </c>
      <c r="Y250" s="197">
        <v>0</v>
      </c>
      <c r="Z250" s="197">
        <v>2</v>
      </c>
      <c r="AA250" s="197"/>
      <c r="AB250" s="100">
        <v>13</v>
      </c>
      <c r="AC250" s="197"/>
      <c r="AD250" s="195">
        <v>0.23636363636363636</v>
      </c>
      <c r="AE250" s="197"/>
      <c r="AF250" s="197">
        <v>48</v>
      </c>
      <c r="AG250" s="106" t="e">
        <f t="shared" si="56"/>
        <v>#VALUE!</v>
      </c>
      <c r="AH250" s="106"/>
      <c r="AI250" s="212" t="s">
        <v>781</v>
      </c>
      <c r="AJ250" s="212" t="s">
        <v>782</v>
      </c>
      <c r="AK250" s="212" t="s">
        <v>1432</v>
      </c>
      <c r="AL250" s="212"/>
      <c r="AM250" s="212"/>
      <c r="AN250" s="212" t="s">
        <v>783</v>
      </c>
      <c r="AO250" s="212"/>
      <c r="AP250" s="213">
        <v>290</v>
      </c>
      <c r="AQ250" s="213">
        <v>70</v>
      </c>
      <c r="AR250" s="213">
        <v>0</v>
      </c>
      <c r="AS250" s="213">
        <v>370</v>
      </c>
      <c r="AT250" s="214" t="e">
        <f t="shared" si="59"/>
        <v>#N/A</v>
      </c>
      <c r="AV250" s="213">
        <v>310</v>
      </c>
      <c r="AW250" s="214" t="s">
        <v>1280</v>
      </c>
      <c r="AX250" s="214" t="s">
        <v>1123</v>
      </c>
      <c r="AY250" s="214" t="s">
        <v>1185</v>
      </c>
      <c r="BA250" s="429" t="e">
        <f t="shared" si="60"/>
        <v>#N/A</v>
      </c>
      <c r="BC250" s="106" t="s">
        <v>394</v>
      </c>
    </row>
    <row r="251" spans="1:55" x14ac:dyDescent="0.2">
      <c r="A251" s="114" t="s">
        <v>1480</v>
      </c>
      <c r="B251" s="76" t="s">
        <v>147</v>
      </c>
      <c r="C251" s="98">
        <v>6.9704182250935054E-3</v>
      </c>
      <c r="D251" s="115"/>
      <c r="E251" s="115"/>
      <c r="F251" s="100" t="s">
        <v>1480</v>
      </c>
      <c r="G251" s="143" t="s">
        <v>147</v>
      </c>
      <c r="H251" s="197">
        <v>2.6385583134988099E-3</v>
      </c>
      <c r="I251" s="197"/>
      <c r="J251" s="197"/>
      <c r="K251" s="197" t="s">
        <v>1480</v>
      </c>
      <c r="L251" s="197" t="s">
        <v>147</v>
      </c>
      <c r="M251" s="197">
        <v>4.3284597075824551E-3</v>
      </c>
      <c r="N251" s="197">
        <v>153</v>
      </c>
      <c r="O251" s="195"/>
      <c r="P251" s="195">
        <v>2.8867924528301887</v>
      </c>
      <c r="Q251" s="197">
        <v>6</v>
      </c>
      <c r="R251" s="197">
        <v>6</v>
      </c>
      <c r="S251" s="197">
        <v>36</v>
      </c>
      <c r="T251" s="197">
        <v>201</v>
      </c>
      <c r="U251" s="197"/>
      <c r="V251" s="197">
        <v>5</v>
      </c>
      <c r="W251" s="197">
        <v>4</v>
      </c>
      <c r="X251" s="197">
        <v>4</v>
      </c>
      <c r="Y251" s="197">
        <v>12</v>
      </c>
      <c r="Z251" s="197">
        <v>5</v>
      </c>
      <c r="AA251" s="197"/>
      <c r="AB251" s="100">
        <v>30</v>
      </c>
      <c r="AC251" s="197"/>
      <c r="AD251" s="195">
        <v>0.56603773584905659</v>
      </c>
      <c r="AE251" s="197"/>
      <c r="AF251" s="197">
        <v>0</v>
      </c>
      <c r="AG251" s="106" t="e">
        <f t="shared" si="56"/>
        <v>#VALUE!</v>
      </c>
      <c r="AH251" s="106"/>
      <c r="AI251" s="212" t="s">
        <v>784</v>
      </c>
      <c r="AJ251" s="212" t="s">
        <v>785</v>
      </c>
      <c r="AK251" s="212" t="s">
        <v>1434</v>
      </c>
      <c r="AL251" s="212"/>
      <c r="AM251" s="212"/>
      <c r="AN251" s="212" t="s">
        <v>184</v>
      </c>
      <c r="AO251" s="212"/>
      <c r="AP251" s="213">
        <v>140</v>
      </c>
      <c r="AQ251" s="213">
        <v>60</v>
      </c>
      <c r="AR251" s="213">
        <v>0</v>
      </c>
      <c r="AS251" s="213">
        <v>200</v>
      </c>
      <c r="AT251" s="214" t="e">
        <f t="shared" si="59"/>
        <v>#N/A</v>
      </c>
      <c r="AV251" s="213">
        <v>90</v>
      </c>
      <c r="AW251" s="214" t="s">
        <v>1153</v>
      </c>
      <c r="AX251" s="214" t="s">
        <v>1123</v>
      </c>
      <c r="AY251" s="214" t="s">
        <v>1190</v>
      </c>
      <c r="BA251" s="429" t="e">
        <f t="shared" si="60"/>
        <v>#N/A</v>
      </c>
      <c r="BC251" s="106" t="s">
        <v>394</v>
      </c>
    </row>
    <row r="252" spans="1:55" x14ac:dyDescent="0.2">
      <c r="A252" s="114" t="s">
        <v>1481</v>
      </c>
      <c r="B252" s="76" t="s">
        <v>152</v>
      </c>
      <c r="C252" s="98">
        <v>5.5732248520710057E-3</v>
      </c>
      <c r="D252" s="115"/>
      <c r="E252" s="115"/>
      <c r="F252" s="100" t="s">
        <v>1481</v>
      </c>
      <c r="G252" s="143" t="s">
        <v>152</v>
      </c>
      <c r="H252" s="197">
        <v>1.8047337278106509E-3</v>
      </c>
      <c r="I252" s="197"/>
      <c r="J252" s="197"/>
      <c r="K252" s="197" t="s">
        <v>1481</v>
      </c>
      <c r="L252" s="197" t="s">
        <v>152</v>
      </c>
      <c r="M252" s="197">
        <v>3.772189349112426E-3</v>
      </c>
      <c r="N252" s="197">
        <v>87</v>
      </c>
      <c r="O252" s="195"/>
      <c r="P252" s="195">
        <v>2.0714285714285716</v>
      </c>
      <c r="Q252" s="197" t="s">
        <v>1821</v>
      </c>
      <c r="R252" s="197" t="s">
        <v>1821</v>
      </c>
      <c r="S252" s="197" t="s">
        <v>1821</v>
      </c>
      <c r="T252" s="197" t="s">
        <v>1821</v>
      </c>
      <c r="U252" s="197"/>
      <c r="V252" s="197" t="s">
        <v>1821</v>
      </c>
      <c r="W252" s="197" t="s">
        <v>1821</v>
      </c>
      <c r="X252" s="197" t="s">
        <v>1821</v>
      </c>
      <c r="Y252" s="197" t="s">
        <v>1821</v>
      </c>
      <c r="Z252" s="197" t="s">
        <v>1821</v>
      </c>
      <c r="AA252" s="197"/>
      <c r="AB252" s="100">
        <v>67</v>
      </c>
      <c r="AC252" s="197"/>
      <c r="AD252" s="195">
        <v>1.5952380952380953</v>
      </c>
      <c r="AE252" s="197"/>
      <c r="AF252" s="197">
        <v>0</v>
      </c>
      <c r="AG252" s="106" t="e">
        <f t="shared" si="56"/>
        <v>#VALUE!</v>
      </c>
      <c r="AH252" s="106"/>
      <c r="AI252" s="212" t="s">
        <v>786</v>
      </c>
      <c r="AJ252" s="212" t="s">
        <v>787</v>
      </c>
      <c r="AK252" s="212" t="s">
        <v>1435</v>
      </c>
      <c r="AL252" s="212"/>
      <c r="AM252" s="212"/>
      <c r="AN252" s="212" t="s">
        <v>190</v>
      </c>
      <c r="AO252" s="212"/>
      <c r="AP252" s="213">
        <v>100</v>
      </c>
      <c r="AQ252" s="213">
        <v>0</v>
      </c>
      <c r="AR252" s="213">
        <v>50</v>
      </c>
      <c r="AS252" s="213">
        <v>140</v>
      </c>
      <c r="AT252" s="214" t="e">
        <f t="shared" si="59"/>
        <v>#N/A</v>
      </c>
      <c r="AV252" s="213">
        <v>200</v>
      </c>
      <c r="AW252" s="214" t="s">
        <v>1123</v>
      </c>
      <c r="AX252" s="214" t="s">
        <v>1163</v>
      </c>
      <c r="AY252" s="214" t="s">
        <v>1207</v>
      </c>
      <c r="BA252" s="429" t="e">
        <f t="shared" si="60"/>
        <v>#N/A</v>
      </c>
      <c r="BC252" s="106" t="s">
        <v>394</v>
      </c>
    </row>
    <row r="253" spans="1:55" x14ac:dyDescent="0.2">
      <c r="A253" s="114" t="s">
        <v>1483</v>
      </c>
      <c r="B253" s="76" t="s">
        <v>176</v>
      </c>
      <c r="C253" s="98">
        <v>1.1655027932960894E-2</v>
      </c>
      <c r="D253" s="115"/>
      <c r="E253" s="115"/>
      <c r="F253" s="100" t="s">
        <v>1483</v>
      </c>
      <c r="G253" s="143" t="s">
        <v>176</v>
      </c>
      <c r="H253" s="197">
        <v>4.7067039106145252E-3</v>
      </c>
      <c r="I253" s="197"/>
      <c r="J253" s="197"/>
      <c r="K253" s="197" t="s">
        <v>1483</v>
      </c>
      <c r="L253" s="197" t="s">
        <v>176</v>
      </c>
      <c r="M253" s="197">
        <v>6.9483240223463683E-3</v>
      </c>
      <c r="N253" s="197">
        <v>79</v>
      </c>
      <c r="O253" s="195"/>
      <c r="P253" s="195">
        <v>1.2741935483870968</v>
      </c>
      <c r="Q253" s="197">
        <v>10</v>
      </c>
      <c r="R253" s="197">
        <v>81</v>
      </c>
      <c r="S253" s="197">
        <v>40</v>
      </c>
      <c r="T253" s="197">
        <v>210</v>
      </c>
      <c r="U253" s="197"/>
      <c r="V253" s="197">
        <v>0</v>
      </c>
      <c r="W253" s="197">
        <v>0</v>
      </c>
      <c r="X253" s="197">
        <v>29</v>
      </c>
      <c r="Y253" s="197">
        <v>0</v>
      </c>
      <c r="Z253" s="197">
        <v>0</v>
      </c>
      <c r="AA253" s="197"/>
      <c r="AB253" s="100">
        <v>29</v>
      </c>
      <c r="AC253" s="197"/>
      <c r="AD253" s="195">
        <v>0.46774193548387094</v>
      </c>
      <c r="AE253" s="197"/>
      <c r="AF253" s="197">
        <v>1</v>
      </c>
      <c r="AG253" s="106" t="e">
        <f t="shared" si="56"/>
        <v>#VALUE!</v>
      </c>
      <c r="AH253" s="106"/>
      <c r="AI253" s="212" t="s">
        <v>788</v>
      </c>
      <c r="AJ253" s="212" t="s">
        <v>789</v>
      </c>
      <c r="AK253" s="212" t="s">
        <v>1436</v>
      </c>
      <c r="AL253" s="212"/>
      <c r="AM253" s="212"/>
      <c r="AN253" s="212" t="s">
        <v>241</v>
      </c>
      <c r="AO253" s="212"/>
      <c r="AP253" s="213">
        <v>470</v>
      </c>
      <c r="AQ253" s="213">
        <v>100</v>
      </c>
      <c r="AR253" s="213">
        <v>0</v>
      </c>
      <c r="AS253" s="213">
        <v>560</v>
      </c>
      <c r="AT253" s="214" t="e">
        <f t="shared" si="59"/>
        <v>#N/A</v>
      </c>
      <c r="AV253" s="213">
        <v>460</v>
      </c>
      <c r="AW253" s="214" t="s">
        <v>1173</v>
      </c>
      <c r="AX253" s="214" t="s">
        <v>1123</v>
      </c>
      <c r="AY253" s="214" t="s">
        <v>1674</v>
      </c>
      <c r="BA253" s="429" t="e">
        <f t="shared" si="60"/>
        <v>#N/A</v>
      </c>
      <c r="BC253" s="106" t="s">
        <v>394</v>
      </c>
    </row>
    <row r="254" spans="1:55" x14ac:dyDescent="0.2">
      <c r="A254" s="114" t="s">
        <v>1487</v>
      </c>
      <c r="B254" s="76" t="s">
        <v>250</v>
      </c>
      <c r="C254" s="98">
        <v>7.9580220562077558E-3</v>
      </c>
      <c r="D254" s="115"/>
      <c r="E254" s="115"/>
      <c r="F254" s="100" t="s">
        <v>1487</v>
      </c>
      <c r="G254" s="143" t="s">
        <v>250</v>
      </c>
      <c r="H254" s="197">
        <v>2.8139452152258983E-3</v>
      </c>
      <c r="I254" s="197"/>
      <c r="J254" s="197"/>
      <c r="K254" s="197" t="s">
        <v>1487</v>
      </c>
      <c r="L254" s="197" t="s">
        <v>250</v>
      </c>
      <c r="M254" s="197">
        <v>5.1440768409818571E-3</v>
      </c>
      <c r="N254" s="197">
        <v>105</v>
      </c>
      <c r="O254" s="195"/>
      <c r="P254" s="195">
        <v>2.2826086956521738</v>
      </c>
      <c r="Q254" s="197">
        <v>12</v>
      </c>
      <c r="R254" s="197">
        <v>28</v>
      </c>
      <c r="S254" s="197">
        <v>34</v>
      </c>
      <c r="T254" s="197">
        <v>179</v>
      </c>
      <c r="U254" s="197"/>
      <c r="V254" s="197">
        <v>0</v>
      </c>
      <c r="W254" s="197">
        <v>0</v>
      </c>
      <c r="X254" s="197">
        <v>6</v>
      </c>
      <c r="Y254" s="197">
        <v>0</v>
      </c>
      <c r="Z254" s="197">
        <v>4</v>
      </c>
      <c r="AA254" s="197"/>
      <c r="AB254" s="100">
        <v>10</v>
      </c>
      <c r="AC254" s="197"/>
      <c r="AD254" s="195">
        <v>0.21739130434782608</v>
      </c>
      <c r="AE254" s="197"/>
      <c r="AF254" s="197">
        <v>0</v>
      </c>
      <c r="AG254" s="106" t="e">
        <f t="shared" si="56"/>
        <v>#VALUE!</v>
      </c>
      <c r="AH254" s="106"/>
      <c r="AI254" s="212"/>
      <c r="AJ254" s="212"/>
      <c r="AK254" s="212"/>
      <c r="AL254" s="212"/>
      <c r="AM254" s="212"/>
      <c r="AN254" s="212"/>
      <c r="AO254" s="212"/>
      <c r="AP254" s="214"/>
      <c r="AQ254" s="214"/>
      <c r="AR254" s="214"/>
      <c r="AS254" s="214"/>
      <c r="AT254" s="214"/>
      <c r="AV254" s="214"/>
      <c r="AW254" s="162" t="s">
        <v>394</v>
      </c>
      <c r="AX254" s="162" t="s">
        <v>394</v>
      </c>
      <c r="AY254" s="162" t="s">
        <v>394</v>
      </c>
      <c r="BC254" s="106" t="s">
        <v>394</v>
      </c>
    </row>
    <row r="255" spans="1:55" x14ac:dyDescent="0.2">
      <c r="A255" s="114" t="s">
        <v>1489</v>
      </c>
      <c r="B255" s="76" t="s">
        <v>282</v>
      </c>
      <c r="C255" s="98">
        <v>1.0108108108108109E-2</v>
      </c>
      <c r="D255" s="115"/>
      <c r="E255" s="115"/>
      <c r="F255" s="100" t="s">
        <v>1489</v>
      </c>
      <c r="G255" s="143" t="s">
        <v>282</v>
      </c>
      <c r="H255" s="197">
        <v>3.8461538461538464E-3</v>
      </c>
      <c r="I255" s="197"/>
      <c r="J255" s="197"/>
      <c r="K255" s="197" t="s">
        <v>1489</v>
      </c>
      <c r="L255" s="197" t="s">
        <v>282</v>
      </c>
      <c r="M255" s="197">
        <v>6.2661122661122658E-3</v>
      </c>
      <c r="N255" s="197">
        <v>108</v>
      </c>
      <c r="O255" s="195"/>
      <c r="P255" s="195">
        <v>1.7419354838709677</v>
      </c>
      <c r="Q255" s="197">
        <v>81</v>
      </c>
      <c r="R255" s="197">
        <v>80</v>
      </c>
      <c r="S255" s="197">
        <v>75</v>
      </c>
      <c r="T255" s="197">
        <v>344</v>
      </c>
      <c r="U255" s="197"/>
      <c r="V255" s="197">
        <v>17</v>
      </c>
      <c r="W255" s="197">
        <v>2</v>
      </c>
      <c r="X255" s="197">
        <v>0</v>
      </c>
      <c r="Y255" s="197">
        <v>0</v>
      </c>
      <c r="Z255" s="197">
        <v>21</v>
      </c>
      <c r="AA255" s="197"/>
      <c r="AB255" s="100">
        <v>40</v>
      </c>
      <c r="AC255" s="197"/>
      <c r="AD255" s="195">
        <v>0.64516129032258063</v>
      </c>
      <c r="AE255" s="197"/>
      <c r="AF255" s="197">
        <v>21</v>
      </c>
      <c r="AG255" s="106" t="e">
        <f t="shared" si="56"/>
        <v>#VALUE!</v>
      </c>
      <c r="AH255" s="106"/>
      <c r="AI255" s="212"/>
      <c r="AJ255" s="212" t="s">
        <v>1438</v>
      </c>
      <c r="AK255" s="212" t="s">
        <v>1439</v>
      </c>
      <c r="AL255" s="212"/>
      <c r="AM255" s="212" t="s">
        <v>338</v>
      </c>
      <c r="AN255" s="212" t="s">
        <v>338</v>
      </c>
      <c r="AO255" s="212"/>
      <c r="AP255" s="213">
        <v>1260</v>
      </c>
      <c r="AQ255" s="213">
        <v>210</v>
      </c>
      <c r="AR255" s="213">
        <v>0</v>
      </c>
      <c r="AS255" s="213">
        <v>1480</v>
      </c>
      <c r="AT255" s="214" t="e">
        <f t="shared" ref="AT255:AT262" si="61">AS255/VLOOKUP(AN255,$D$18:$G$436,4,FALSE)</f>
        <v>#N/A</v>
      </c>
      <c r="AV255" s="213">
        <v>1460</v>
      </c>
      <c r="AW255" s="214" t="s">
        <v>1130</v>
      </c>
      <c r="AX255" s="214" t="s">
        <v>1123</v>
      </c>
      <c r="AY255" s="214" t="s">
        <v>1706</v>
      </c>
      <c r="BA255" s="429" t="e">
        <f t="shared" ref="BA255:BA262" si="62">AY255/VLOOKUP(AN255,$D$18:$G$436,4,FALSE)</f>
        <v>#N/A</v>
      </c>
      <c r="BC255" s="106" t="s">
        <v>394</v>
      </c>
    </row>
    <row r="256" spans="1:55" x14ac:dyDescent="0.2">
      <c r="A256" s="114" t="s">
        <v>1493</v>
      </c>
      <c r="B256" s="76" t="s">
        <v>290</v>
      </c>
      <c r="C256" s="98">
        <v>5.0551286334781153E-3</v>
      </c>
      <c r="D256" s="115"/>
      <c r="E256" s="115"/>
      <c r="F256" s="100" t="s">
        <v>1493</v>
      </c>
      <c r="G256" s="143" t="s">
        <v>290</v>
      </c>
      <c r="H256" s="197">
        <v>1.964584029401938E-3</v>
      </c>
      <c r="I256" s="197"/>
      <c r="J256" s="197"/>
      <c r="K256" s="197" t="s">
        <v>1493</v>
      </c>
      <c r="L256" s="197" t="s">
        <v>290</v>
      </c>
      <c r="M256" s="197">
        <v>3.0938857333778816E-3</v>
      </c>
      <c r="N256" s="197">
        <v>48</v>
      </c>
      <c r="O256" s="195"/>
      <c r="P256" s="195">
        <v>0.96</v>
      </c>
      <c r="Q256" s="197">
        <v>14</v>
      </c>
      <c r="R256" s="197">
        <v>6</v>
      </c>
      <c r="S256" s="197">
        <v>49</v>
      </c>
      <c r="T256" s="197">
        <v>117</v>
      </c>
      <c r="U256" s="197"/>
      <c r="V256" s="197">
        <v>4</v>
      </c>
      <c r="W256" s="197">
        <v>0</v>
      </c>
      <c r="X256" s="197">
        <v>5</v>
      </c>
      <c r="Y256" s="197">
        <v>0</v>
      </c>
      <c r="Z256" s="197">
        <v>1</v>
      </c>
      <c r="AA256" s="197"/>
      <c r="AB256" s="100">
        <v>10</v>
      </c>
      <c r="AC256" s="197"/>
      <c r="AD256" s="195">
        <v>0.2</v>
      </c>
      <c r="AE256" s="197"/>
      <c r="AF256" s="197">
        <v>1</v>
      </c>
      <c r="AG256" s="106" t="e">
        <f t="shared" si="56"/>
        <v>#VALUE!</v>
      </c>
      <c r="AH256" s="106"/>
      <c r="AI256" s="212" t="s">
        <v>790</v>
      </c>
      <c r="AJ256" s="212" t="s">
        <v>791</v>
      </c>
      <c r="AK256" s="212" t="s">
        <v>1441</v>
      </c>
      <c r="AL256" s="212"/>
      <c r="AM256" s="212"/>
      <c r="AN256" s="212" t="s">
        <v>12</v>
      </c>
      <c r="AO256" s="212"/>
      <c r="AP256" s="213">
        <v>260</v>
      </c>
      <c r="AQ256" s="213">
        <v>10</v>
      </c>
      <c r="AR256" s="213">
        <v>0</v>
      </c>
      <c r="AS256" s="213">
        <v>260</v>
      </c>
      <c r="AT256" s="214" t="e">
        <f t="shared" si="61"/>
        <v>#N/A</v>
      </c>
      <c r="AV256" s="213">
        <v>200</v>
      </c>
      <c r="AW256" s="214" t="s">
        <v>1123</v>
      </c>
      <c r="AX256" s="214" t="s">
        <v>1123</v>
      </c>
      <c r="AY256" s="214" t="s">
        <v>1149</v>
      </c>
      <c r="BA256" s="429" t="e">
        <f t="shared" si="62"/>
        <v>#N/A</v>
      </c>
      <c r="BC256" s="106" t="s">
        <v>394</v>
      </c>
    </row>
    <row r="257" spans="1:55" x14ac:dyDescent="0.2">
      <c r="A257" s="76" t="s">
        <v>1494</v>
      </c>
      <c r="B257" s="76" t="s">
        <v>306</v>
      </c>
      <c r="C257" s="98">
        <v>1.4175115207373272E-2</v>
      </c>
      <c r="D257" s="98"/>
      <c r="E257" s="99"/>
      <c r="F257" s="100" t="s">
        <v>1494</v>
      </c>
      <c r="G257" s="143" t="s">
        <v>306</v>
      </c>
      <c r="H257" s="197">
        <v>4.5207373271889404E-3</v>
      </c>
      <c r="I257" s="197"/>
      <c r="J257" s="197"/>
      <c r="K257" s="197" t="s">
        <v>1494</v>
      </c>
      <c r="L257" s="197" t="s">
        <v>306</v>
      </c>
      <c r="M257" s="197">
        <v>9.6543778801843321E-3</v>
      </c>
      <c r="N257" s="197" t="s">
        <v>394</v>
      </c>
      <c r="O257" s="195"/>
      <c r="P257" s="195" t="s">
        <v>394</v>
      </c>
      <c r="Q257" s="197" t="s">
        <v>394</v>
      </c>
      <c r="R257" s="197" t="s">
        <v>394</v>
      </c>
      <c r="S257" s="197" t="s">
        <v>394</v>
      </c>
      <c r="T257" s="197" t="s">
        <v>394</v>
      </c>
      <c r="U257" s="197"/>
      <c r="V257" s="197" t="s">
        <v>394</v>
      </c>
      <c r="W257" s="197" t="s">
        <v>394</v>
      </c>
      <c r="X257" s="197" t="s">
        <v>394</v>
      </c>
      <c r="Y257" s="197" t="s">
        <v>394</v>
      </c>
      <c r="Z257" s="197" t="s">
        <v>394</v>
      </c>
      <c r="AA257" s="197"/>
      <c r="AB257" s="100" t="s">
        <v>394</v>
      </c>
      <c r="AC257" s="197"/>
      <c r="AD257" s="195" t="s">
        <v>394</v>
      </c>
      <c r="AE257" s="197"/>
      <c r="AF257" s="197" t="s">
        <v>394</v>
      </c>
      <c r="AG257" s="106" t="e">
        <f t="shared" si="56"/>
        <v>#VALUE!</v>
      </c>
      <c r="AH257" s="106"/>
      <c r="AI257" s="212" t="s">
        <v>792</v>
      </c>
      <c r="AJ257" s="212" t="s">
        <v>793</v>
      </c>
      <c r="AK257" s="212" t="s">
        <v>1442</v>
      </c>
      <c r="AL257" s="212"/>
      <c r="AM257" s="212"/>
      <c r="AN257" s="212" t="s">
        <v>105</v>
      </c>
      <c r="AO257" s="212"/>
      <c r="AP257" s="213">
        <v>280</v>
      </c>
      <c r="AQ257" s="213">
        <v>70</v>
      </c>
      <c r="AR257" s="213">
        <v>0</v>
      </c>
      <c r="AS257" s="213">
        <v>350</v>
      </c>
      <c r="AT257" s="214" t="e">
        <f t="shared" si="61"/>
        <v>#N/A</v>
      </c>
      <c r="AV257" s="213">
        <v>310</v>
      </c>
      <c r="AW257" s="214" t="s">
        <v>1246</v>
      </c>
      <c r="AX257" s="214" t="s">
        <v>1123</v>
      </c>
      <c r="AY257" s="214" t="s">
        <v>1151</v>
      </c>
      <c r="BA257" s="429" t="e">
        <f t="shared" si="62"/>
        <v>#N/A</v>
      </c>
      <c r="BC257" s="106" t="s">
        <v>394</v>
      </c>
    </row>
    <row r="258" spans="1:55" x14ac:dyDescent="0.2">
      <c r="A258" s="96" t="s">
        <v>1846</v>
      </c>
      <c r="B258" s="96" t="s">
        <v>837</v>
      </c>
      <c r="C258" s="98" t="e">
        <v>#N/A</v>
      </c>
      <c r="D258" s="97"/>
      <c r="E258" s="99"/>
      <c r="F258" s="100" t="s">
        <v>1846</v>
      </c>
      <c r="G258" s="143" t="s">
        <v>837</v>
      </c>
      <c r="H258" s="197" t="e">
        <v>#N/A</v>
      </c>
      <c r="I258" s="197"/>
      <c r="J258" s="197"/>
      <c r="K258" s="197" t="s">
        <v>1846</v>
      </c>
      <c r="L258" s="197" t="s">
        <v>837</v>
      </c>
      <c r="M258" s="197" t="e">
        <v>#N/A</v>
      </c>
      <c r="N258" s="197"/>
      <c r="O258" s="195"/>
      <c r="P258" s="195" t="s">
        <v>394</v>
      </c>
      <c r="Q258" s="197"/>
      <c r="R258" s="197"/>
      <c r="S258" s="197"/>
      <c r="T258" s="197"/>
      <c r="U258" s="197"/>
      <c r="V258" s="197"/>
      <c r="W258" s="197"/>
      <c r="X258" s="197"/>
      <c r="Y258" s="197"/>
      <c r="Z258" s="197"/>
      <c r="AA258" s="197"/>
      <c r="AB258" s="100"/>
      <c r="AC258" s="197"/>
      <c r="AD258" s="195" t="s">
        <v>394</v>
      </c>
      <c r="AE258" s="197"/>
      <c r="AF258" s="197"/>
      <c r="AG258" s="106" t="e">
        <f t="shared" si="56"/>
        <v>#VALUE!</v>
      </c>
      <c r="AH258" s="106"/>
      <c r="AI258" s="212" t="s">
        <v>794</v>
      </c>
      <c r="AJ258" s="212" t="s">
        <v>795</v>
      </c>
      <c r="AK258" s="212" t="s">
        <v>1443</v>
      </c>
      <c r="AL258" s="212"/>
      <c r="AM258" s="212"/>
      <c r="AN258" s="212" t="s">
        <v>138</v>
      </c>
      <c r="AO258" s="212"/>
      <c r="AP258" s="213">
        <v>90</v>
      </c>
      <c r="AQ258" s="213">
        <v>90</v>
      </c>
      <c r="AR258" s="213">
        <v>0</v>
      </c>
      <c r="AS258" s="213">
        <v>180</v>
      </c>
      <c r="AT258" s="214" t="e">
        <f t="shared" si="61"/>
        <v>#N/A</v>
      </c>
      <c r="AV258" s="213">
        <v>250</v>
      </c>
      <c r="AW258" s="214" t="s">
        <v>1163</v>
      </c>
      <c r="AX258" s="214" t="s">
        <v>1123</v>
      </c>
      <c r="AY258" s="214" t="s">
        <v>1234</v>
      </c>
      <c r="BA258" s="429" t="e">
        <f t="shared" si="62"/>
        <v>#N/A</v>
      </c>
      <c r="BC258" s="106" t="s">
        <v>394</v>
      </c>
    </row>
    <row r="259" spans="1:55" x14ac:dyDescent="0.2">
      <c r="A259" s="114" t="s">
        <v>1453</v>
      </c>
      <c r="B259" s="76" t="s">
        <v>13</v>
      </c>
      <c r="C259" s="98">
        <v>4.2511261261261261E-3</v>
      </c>
      <c r="D259" s="115"/>
      <c r="E259" s="115"/>
      <c r="F259" s="100" t="s">
        <v>1453</v>
      </c>
      <c r="G259" s="143" t="s">
        <v>13</v>
      </c>
      <c r="H259" s="197">
        <v>1.9425675675675677E-3</v>
      </c>
      <c r="I259" s="197"/>
      <c r="J259" s="197"/>
      <c r="K259" s="197" t="s">
        <v>1453</v>
      </c>
      <c r="L259" s="197" t="s">
        <v>13</v>
      </c>
      <c r="M259" s="197">
        <v>2.3085585585585584E-3</v>
      </c>
      <c r="N259" s="197">
        <v>46</v>
      </c>
      <c r="O259" s="195"/>
      <c r="P259" s="195">
        <v>1.2432432432432432</v>
      </c>
      <c r="Q259" s="197">
        <v>6</v>
      </c>
      <c r="R259" s="197">
        <v>5</v>
      </c>
      <c r="S259" s="197">
        <v>20</v>
      </c>
      <c r="T259" s="197">
        <v>77</v>
      </c>
      <c r="U259" s="197"/>
      <c r="V259" s="197">
        <v>0</v>
      </c>
      <c r="W259" s="197">
        <v>0</v>
      </c>
      <c r="X259" s="197">
        <v>2</v>
      </c>
      <c r="Y259" s="197">
        <v>0</v>
      </c>
      <c r="Z259" s="197">
        <v>2</v>
      </c>
      <c r="AA259" s="197"/>
      <c r="AB259" s="100">
        <v>4</v>
      </c>
      <c r="AC259" s="197"/>
      <c r="AD259" s="195">
        <v>0.10810810810810811</v>
      </c>
      <c r="AE259" s="197"/>
      <c r="AF259" s="197">
        <v>0</v>
      </c>
      <c r="AG259" s="106" t="e">
        <f t="shared" si="56"/>
        <v>#VALUE!</v>
      </c>
      <c r="AH259" s="106"/>
      <c r="AI259" s="212" t="s">
        <v>796</v>
      </c>
      <c r="AJ259" s="212" t="s">
        <v>797</v>
      </c>
      <c r="AK259" s="212" t="s">
        <v>1444</v>
      </c>
      <c r="AL259" s="212"/>
      <c r="AM259" s="212"/>
      <c r="AN259" s="212" t="s">
        <v>167</v>
      </c>
      <c r="AO259" s="212"/>
      <c r="AP259" s="213">
        <v>290</v>
      </c>
      <c r="AQ259" s="213">
        <v>20</v>
      </c>
      <c r="AR259" s="213">
        <v>0</v>
      </c>
      <c r="AS259" s="213">
        <v>310</v>
      </c>
      <c r="AT259" s="214" t="e">
        <f t="shared" si="61"/>
        <v>#N/A</v>
      </c>
      <c r="AV259" s="213">
        <v>330</v>
      </c>
      <c r="AW259" s="214" t="s">
        <v>1153</v>
      </c>
      <c r="AX259" s="214" t="s">
        <v>1123</v>
      </c>
      <c r="AY259" s="214" t="s">
        <v>1260</v>
      </c>
      <c r="BA259" s="429" t="e">
        <f t="shared" si="62"/>
        <v>#N/A</v>
      </c>
      <c r="BC259" s="106" t="s">
        <v>394</v>
      </c>
    </row>
    <row r="260" spans="1:55" x14ac:dyDescent="0.2">
      <c r="A260" s="114" t="s">
        <v>1454</v>
      </c>
      <c r="B260" s="76" t="s">
        <v>15</v>
      </c>
      <c r="C260" s="98">
        <v>4.7455176402544826E-3</v>
      </c>
      <c r="D260" s="115"/>
      <c r="E260" s="115"/>
      <c r="F260" s="100" t="s">
        <v>1454</v>
      </c>
      <c r="G260" s="143" t="s">
        <v>15</v>
      </c>
      <c r="H260" s="197">
        <v>2.1197223828802775E-3</v>
      </c>
      <c r="I260" s="197"/>
      <c r="J260" s="197"/>
      <c r="K260" s="197" t="s">
        <v>1454</v>
      </c>
      <c r="L260" s="197" t="s">
        <v>15</v>
      </c>
      <c r="M260" s="197">
        <v>2.6257952573742046E-3</v>
      </c>
      <c r="N260" s="197">
        <v>57</v>
      </c>
      <c r="O260" s="195"/>
      <c r="P260" s="195">
        <v>2.2799999999999998</v>
      </c>
      <c r="Q260" s="197">
        <v>4</v>
      </c>
      <c r="R260" s="197">
        <v>1</v>
      </c>
      <c r="S260" s="197">
        <v>20</v>
      </c>
      <c r="T260" s="197">
        <v>82</v>
      </c>
      <c r="U260" s="197"/>
      <c r="V260" s="197">
        <v>0</v>
      </c>
      <c r="W260" s="197">
        <v>0</v>
      </c>
      <c r="X260" s="197">
        <v>8</v>
      </c>
      <c r="Y260" s="197">
        <v>0</v>
      </c>
      <c r="Z260" s="197">
        <v>0</v>
      </c>
      <c r="AA260" s="197"/>
      <c r="AB260" s="100">
        <v>8</v>
      </c>
      <c r="AC260" s="197"/>
      <c r="AD260" s="195">
        <v>0.32</v>
      </c>
      <c r="AE260" s="197"/>
      <c r="AF260" s="197">
        <v>0</v>
      </c>
      <c r="AG260" s="106" t="e">
        <f t="shared" si="56"/>
        <v>#VALUE!</v>
      </c>
      <c r="AH260" s="106"/>
      <c r="AI260" s="212" t="s">
        <v>798</v>
      </c>
      <c r="AJ260" s="212" t="s">
        <v>799</v>
      </c>
      <c r="AK260" s="212" t="s">
        <v>1445</v>
      </c>
      <c r="AL260" s="212"/>
      <c r="AM260" s="212"/>
      <c r="AN260" s="212" t="s">
        <v>252</v>
      </c>
      <c r="AO260" s="212"/>
      <c r="AP260" s="213">
        <v>110</v>
      </c>
      <c r="AQ260" s="213">
        <v>10</v>
      </c>
      <c r="AR260" s="213">
        <v>0</v>
      </c>
      <c r="AS260" s="213">
        <v>120</v>
      </c>
      <c r="AT260" s="214" t="e">
        <f t="shared" si="61"/>
        <v>#N/A</v>
      </c>
      <c r="AV260" s="213">
        <v>160</v>
      </c>
      <c r="AW260" s="214" t="s">
        <v>1157</v>
      </c>
      <c r="AX260" s="214" t="s">
        <v>1123</v>
      </c>
      <c r="AY260" s="214" t="s">
        <v>1286</v>
      </c>
      <c r="BA260" s="429" t="e">
        <f t="shared" si="62"/>
        <v>#N/A</v>
      </c>
      <c r="BC260" s="106" t="s">
        <v>394</v>
      </c>
    </row>
    <row r="261" spans="1:55" x14ac:dyDescent="0.2">
      <c r="A261" s="114" t="s">
        <v>1455</v>
      </c>
      <c r="B261" s="76" t="s">
        <v>23</v>
      </c>
      <c r="C261" s="98">
        <v>1.2362998684787374E-3</v>
      </c>
      <c r="D261" s="115"/>
      <c r="E261" s="115"/>
      <c r="F261" s="100" t="s">
        <v>1455</v>
      </c>
      <c r="G261" s="143" t="s">
        <v>23</v>
      </c>
      <c r="H261" s="197">
        <v>4.3840420868040335E-4</v>
      </c>
      <c r="I261" s="197"/>
      <c r="J261" s="197"/>
      <c r="K261" s="197" t="s">
        <v>1455</v>
      </c>
      <c r="L261" s="197" t="s">
        <v>23</v>
      </c>
      <c r="M261" s="197">
        <v>7.978956597983341E-4</v>
      </c>
      <c r="N261" s="197">
        <v>100</v>
      </c>
      <c r="O261" s="195"/>
      <c r="P261" s="195">
        <v>1.8181818181818181</v>
      </c>
      <c r="Q261" s="197">
        <v>20</v>
      </c>
      <c r="R261" s="197">
        <v>9</v>
      </c>
      <c r="S261" s="197">
        <v>25</v>
      </c>
      <c r="T261" s="197">
        <v>154</v>
      </c>
      <c r="U261" s="197"/>
      <c r="V261" s="197">
        <v>5</v>
      </c>
      <c r="W261" s="197">
        <v>18</v>
      </c>
      <c r="X261" s="197">
        <v>16</v>
      </c>
      <c r="Y261" s="197">
        <v>0</v>
      </c>
      <c r="Z261" s="197">
        <v>0</v>
      </c>
      <c r="AA261" s="197"/>
      <c r="AB261" s="100">
        <v>39</v>
      </c>
      <c r="AC261" s="197"/>
      <c r="AD261" s="195">
        <v>0.70909090909090911</v>
      </c>
      <c r="AE261" s="197"/>
      <c r="AF261" s="197">
        <v>0</v>
      </c>
      <c r="AG261" s="106" t="e">
        <f t="shared" si="56"/>
        <v>#VALUE!</v>
      </c>
      <c r="AH261" s="106"/>
      <c r="AI261" s="212" t="s">
        <v>800</v>
      </c>
      <c r="AJ261" s="212" t="s">
        <v>801</v>
      </c>
      <c r="AK261" s="212" t="s">
        <v>1446</v>
      </c>
      <c r="AL261" s="212"/>
      <c r="AM261" s="212"/>
      <c r="AN261" s="212" t="s">
        <v>261</v>
      </c>
      <c r="AO261" s="212"/>
      <c r="AP261" s="213">
        <v>150</v>
      </c>
      <c r="AQ261" s="213">
        <v>20</v>
      </c>
      <c r="AR261" s="213">
        <v>0</v>
      </c>
      <c r="AS261" s="213">
        <v>170</v>
      </c>
      <c r="AT261" s="214" t="e">
        <f t="shared" si="61"/>
        <v>#N/A</v>
      </c>
      <c r="AV261" s="213">
        <v>110</v>
      </c>
      <c r="AW261" s="214" t="s">
        <v>1153</v>
      </c>
      <c r="AX261" s="214" t="s">
        <v>1123</v>
      </c>
      <c r="AY261" s="214" t="s">
        <v>1147</v>
      </c>
      <c r="BA261" s="429" t="e">
        <f t="shared" si="62"/>
        <v>#N/A</v>
      </c>
      <c r="BC261" s="106" t="s">
        <v>394</v>
      </c>
    </row>
    <row r="262" spans="1:55" x14ac:dyDescent="0.2">
      <c r="A262" s="114" t="s">
        <v>1456</v>
      </c>
      <c r="B262" s="76" t="s">
        <v>36</v>
      </c>
      <c r="C262" s="98">
        <v>7.1553170077155318E-3</v>
      </c>
      <c r="D262" s="115"/>
      <c r="E262" s="115"/>
      <c r="F262" s="100" t="s">
        <v>1456</v>
      </c>
      <c r="G262" s="143" t="s">
        <v>36</v>
      </c>
      <c r="H262" s="197">
        <v>4.0925863804092584E-3</v>
      </c>
      <c r="I262" s="197"/>
      <c r="J262" s="197"/>
      <c r="K262" s="197" t="s">
        <v>1456</v>
      </c>
      <c r="L262" s="197" t="s">
        <v>36</v>
      </c>
      <c r="M262" s="197">
        <v>3.0660852063066086E-3</v>
      </c>
      <c r="N262" s="197">
        <v>52</v>
      </c>
      <c r="O262" s="195"/>
      <c r="P262" s="195">
        <v>1.3333333333333333</v>
      </c>
      <c r="Q262" s="197">
        <v>3</v>
      </c>
      <c r="R262" s="197">
        <v>10</v>
      </c>
      <c r="S262" s="197">
        <v>25</v>
      </c>
      <c r="T262" s="197">
        <v>90</v>
      </c>
      <c r="U262" s="197"/>
      <c r="V262" s="197">
        <v>0</v>
      </c>
      <c r="W262" s="197">
        <v>2</v>
      </c>
      <c r="X262" s="197">
        <v>0</v>
      </c>
      <c r="Y262" s="197">
        <v>0</v>
      </c>
      <c r="Z262" s="197">
        <v>0</v>
      </c>
      <c r="AA262" s="197"/>
      <c r="AB262" s="100">
        <v>2</v>
      </c>
      <c r="AC262" s="197"/>
      <c r="AD262" s="195">
        <v>5.128205128205128E-2</v>
      </c>
      <c r="AE262" s="197"/>
      <c r="AF262" s="197">
        <v>0</v>
      </c>
      <c r="AG262" s="106" t="e">
        <f t="shared" si="56"/>
        <v>#VALUE!</v>
      </c>
      <c r="AH262" s="106"/>
      <c r="AI262" s="212" t="s">
        <v>802</v>
      </c>
      <c r="AJ262" s="212" t="s">
        <v>803</v>
      </c>
      <c r="AK262" s="212" t="s">
        <v>1448</v>
      </c>
      <c r="AL262" s="212"/>
      <c r="AM262" s="212"/>
      <c r="AN262" s="212" t="s">
        <v>294</v>
      </c>
      <c r="AO262" s="212"/>
      <c r="AP262" s="213">
        <v>90</v>
      </c>
      <c r="AQ262" s="213">
        <v>0</v>
      </c>
      <c r="AR262" s="213">
        <v>0</v>
      </c>
      <c r="AS262" s="213">
        <v>90</v>
      </c>
      <c r="AT262" s="214" t="e">
        <f t="shared" si="61"/>
        <v>#N/A</v>
      </c>
      <c r="AV262" s="213">
        <v>120</v>
      </c>
      <c r="AW262" s="214" t="s">
        <v>1163</v>
      </c>
      <c r="AX262" s="214" t="s">
        <v>1123</v>
      </c>
      <c r="AY262" s="214" t="s">
        <v>1132</v>
      </c>
      <c r="BA262" s="429" t="e">
        <f t="shared" si="62"/>
        <v>#N/A</v>
      </c>
      <c r="BC262" s="106" t="s">
        <v>394</v>
      </c>
    </row>
    <row r="263" spans="1:55" x14ac:dyDescent="0.2">
      <c r="A263" s="114" t="s">
        <v>1457</v>
      </c>
      <c r="B263" s="76" t="s">
        <v>40</v>
      </c>
      <c r="C263" s="98">
        <v>1.1078527207559466E-3</v>
      </c>
      <c r="D263" s="115"/>
      <c r="E263" s="115"/>
      <c r="F263" s="100" t="s">
        <v>1457</v>
      </c>
      <c r="G263" s="143" t="s">
        <v>40</v>
      </c>
      <c r="H263" s="197">
        <v>4.2684913652655588E-4</v>
      </c>
      <c r="I263" s="197"/>
      <c r="J263" s="197"/>
      <c r="K263" s="197" t="s">
        <v>1457</v>
      </c>
      <c r="L263" s="197" t="s">
        <v>40</v>
      </c>
      <c r="M263" s="197">
        <v>6.8100358422939068E-4</v>
      </c>
      <c r="N263" s="197">
        <v>47</v>
      </c>
      <c r="O263" s="195"/>
      <c r="P263" s="195">
        <v>1.0681818181818181</v>
      </c>
      <c r="Q263" s="197">
        <v>13</v>
      </c>
      <c r="R263" s="197">
        <v>7</v>
      </c>
      <c r="S263" s="197">
        <v>3</v>
      </c>
      <c r="T263" s="197">
        <v>70</v>
      </c>
      <c r="U263" s="197"/>
      <c r="V263" s="197">
        <v>0</v>
      </c>
      <c r="W263" s="197">
        <v>0</v>
      </c>
      <c r="X263" s="197">
        <v>11</v>
      </c>
      <c r="Y263" s="197">
        <v>0</v>
      </c>
      <c r="Z263" s="197">
        <v>2</v>
      </c>
      <c r="AA263" s="197"/>
      <c r="AB263" s="100">
        <v>13</v>
      </c>
      <c r="AC263" s="197"/>
      <c r="AD263" s="195">
        <v>0.29545454545454547</v>
      </c>
      <c r="AE263" s="197"/>
      <c r="AF263" s="197">
        <v>0</v>
      </c>
      <c r="AG263" s="106" t="e">
        <f t="shared" si="56"/>
        <v>#VALUE!</v>
      </c>
      <c r="AH263" s="106"/>
      <c r="AI263" s="212"/>
      <c r="AJ263" s="212"/>
      <c r="AK263" s="212"/>
      <c r="AL263" s="212"/>
      <c r="AM263" s="212"/>
      <c r="AN263" s="212"/>
      <c r="AO263" s="212"/>
      <c r="AP263" s="214"/>
      <c r="AQ263" s="214"/>
      <c r="AR263" s="214"/>
      <c r="AS263" s="214"/>
      <c r="AT263" s="214"/>
      <c r="AV263" s="214"/>
      <c r="AW263" s="162" t="s">
        <v>394</v>
      </c>
      <c r="AX263" s="162" t="s">
        <v>394</v>
      </c>
      <c r="AY263" s="162" t="s">
        <v>394</v>
      </c>
      <c r="BC263" s="106" t="s">
        <v>394</v>
      </c>
    </row>
    <row r="264" spans="1:55" x14ac:dyDescent="0.2">
      <c r="A264" s="114" t="s">
        <v>1460</v>
      </c>
      <c r="B264" s="76" t="s">
        <v>73</v>
      </c>
      <c r="C264" s="98">
        <v>2.848639455782313E-3</v>
      </c>
      <c r="D264" s="115"/>
      <c r="E264" s="115"/>
      <c r="F264" s="100" t="s">
        <v>1460</v>
      </c>
      <c r="G264" s="143" t="s">
        <v>73</v>
      </c>
      <c r="H264" s="197">
        <v>1.0827664399092971E-3</v>
      </c>
      <c r="I264" s="197"/>
      <c r="J264" s="197"/>
      <c r="K264" s="197" t="s">
        <v>1460</v>
      </c>
      <c r="L264" s="197" t="s">
        <v>73</v>
      </c>
      <c r="M264" s="197">
        <v>1.7658730158730158E-3</v>
      </c>
      <c r="N264" s="197">
        <v>2</v>
      </c>
      <c r="O264" s="195"/>
      <c r="P264" s="195">
        <v>3.7037037037037035E-2</v>
      </c>
      <c r="Q264" s="197">
        <v>16</v>
      </c>
      <c r="R264" s="197">
        <v>1</v>
      </c>
      <c r="S264" s="197">
        <v>1</v>
      </c>
      <c r="T264" s="197">
        <v>20</v>
      </c>
      <c r="U264" s="197"/>
      <c r="V264" s="197">
        <v>0</v>
      </c>
      <c r="W264" s="197">
        <v>0</v>
      </c>
      <c r="X264" s="197">
        <v>4</v>
      </c>
      <c r="Y264" s="197">
        <v>0</v>
      </c>
      <c r="Z264" s="197">
        <v>0</v>
      </c>
      <c r="AA264" s="197"/>
      <c r="AB264" s="100">
        <v>4</v>
      </c>
      <c r="AC264" s="197"/>
      <c r="AD264" s="195">
        <v>7.407407407407407E-2</v>
      </c>
      <c r="AE264" s="197"/>
      <c r="AF264" s="197">
        <v>0</v>
      </c>
      <c r="AG264" s="106" t="e">
        <f t="shared" si="56"/>
        <v>#VALUE!</v>
      </c>
      <c r="AH264" s="106"/>
      <c r="AI264" s="212"/>
      <c r="AJ264" s="212"/>
      <c r="AK264" s="212"/>
      <c r="AL264" s="212"/>
      <c r="AM264" s="212"/>
      <c r="AN264" s="212"/>
      <c r="AO264" s="212"/>
      <c r="AP264" s="214"/>
      <c r="AQ264" s="214"/>
      <c r="AR264" s="214"/>
      <c r="AS264" s="214"/>
      <c r="AT264" s="214"/>
      <c r="AV264" s="214"/>
      <c r="AW264" s="162" t="s">
        <v>394</v>
      </c>
      <c r="AX264" s="162" t="s">
        <v>394</v>
      </c>
      <c r="AY264" s="162" t="s">
        <v>394</v>
      </c>
      <c r="BC264" s="106" t="s">
        <v>394</v>
      </c>
    </row>
    <row r="265" spans="1:55" x14ac:dyDescent="0.2">
      <c r="A265" s="114" t="s">
        <v>1462</v>
      </c>
      <c r="B265" s="76" t="s">
        <v>84</v>
      </c>
      <c r="C265" s="98">
        <v>4.9393939393939396E-3</v>
      </c>
      <c r="D265" s="115"/>
      <c r="E265" s="115"/>
      <c r="F265" s="100" t="s">
        <v>1462</v>
      </c>
      <c r="G265" s="143" t="s">
        <v>84</v>
      </c>
      <c r="H265" s="197">
        <v>2.3151515151515153E-3</v>
      </c>
      <c r="I265" s="197"/>
      <c r="J265" s="197"/>
      <c r="K265" s="197" t="s">
        <v>1462</v>
      </c>
      <c r="L265" s="197" t="s">
        <v>84</v>
      </c>
      <c r="M265" s="197">
        <v>2.6272727272727272E-3</v>
      </c>
      <c r="N265" s="197">
        <v>64</v>
      </c>
      <c r="O265" s="195"/>
      <c r="P265" s="195">
        <v>1.2307692307692308</v>
      </c>
      <c r="Q265" s="197">
        <v>48</v>
      </c>
      <c r="R265" s="197">
        <v>3</v>
      </c>
      <c r="S265" s="197">
        <v>5</v>
      </c>
      <c r="T265" s="197">
        <v>120</v>
      </c>
      <c r="U265" s="197"/>
      <c r="V265" s="197">
        <v>0</v>
      </c>
      <c r="W265" s="197">
        <v>0</v>
      </c>
      <c r="X265" s="197">
        <v>1</v>
      </c>
      <c r="Y265" s="197">
        <v>1</v>
      </c>
      <c r="Z265" s="197">
        <v>20</v>
      </c>
      <c r="AA265" s="197"/>
      <c r="AB265" s="100">
        <v>22</v>
      </c>
      <c r="AC265" s="197"/>
      <c r="AD265" s="195">
        <v>0.42307692307692307</v>
      </c>
      <c r="AE265" s="197"/>
      <c r="AF265" s="197">
        <v>5</v>
      </c>
      <c r="AG265" s="106" t="e">
        <f t="shared" si="56"/>
        <v>#VALUE!</v>
      </c>
      <c r="AH265" s="106"/>
      <c r="AI265" s="212"/>
      <c r="AJ265" s="212" t="s">
        <v>804</v>
      </c>
      <c r="AK265" s="212" t="s">
        <v>1449</v>
      </c>
      <c r="AL265" s="212" t="s">
        <v>1450</v>
      </c>
      <c r="AM265" s="212"/>
      <c r="AN265" s="212"/>
      <c r="AO265" s="212"/>
      <c r="AP265" s="213">
        <v>11860</v>
      </c>
      <c r="AQ265" s="213">
        <v>7480</v>
      </c>
      <c r="AR265" s="213">
        <v>380</v>
      </c>
      <c r="AS265" s="213">
        <v>19720</v>
      </c>
      <c r="AT265" s="214" t="e">
        <f t="shared" ref="AT265" si="63">AS265/VLOOKUP(AN265,$D$18:$G$436,4,FALSE)</f>
        <v>#N/A</v>
      </c>
      <c r="AV265" s="213">
        <v>9360</v>
      </c>
      <c r="AW265" s="214" t="s">
        <v>1707</v>
      </c>
      <c r="AX265" s="214" t="s">
        <v>1130</v>
      </c>
      <c r="AY265" s="214" t="s">
        <v>1708</v>
      </c>
      <c r="BA265" s="429" t="e">
        <f>AY265/VLOOKUP(AN265,$D$18:$G$436,4,FALSE)</f>
        <v>#N/A</v>
      </c>
      <c r="BC265" s="106" t="s">
        <v>394</v>
      </c>
    </row>
    <row r="266" spans="1:55" x14ac:dyDescent="0.2">
      <c r="A266" s="95" t="s">
        <v>1464</v>
      </c>
      <c r="B266" s="96" t="s">
        <v>98</v>
      </c>
      <c r="C266" s="97">
        <v>3.4801324503311256E-3</v>
      </c>
      <c r="D266" s="98"/>
      <c r="E266" s="99"/>
      <c r="F266" s="100" t="s">
        <v>1464</v>
      </c>
      <c r="G266" s="196" t="s">
        <v>98</v>
      </c>
      <c r="H266" s="190">
        <v>1.9139072847682119E-3</v>
      </c>
      <c r="I266" s="190"/>
      <c r="J266" s="190"/>
      <c r="K266" s="190" t="s">
        <v>1464</v>
      </c>
      <c r="L266" s="190" t="s">
        <v>98</v>
      </c>
      <c r="M266" s="190">
        <v>1.5629139072847681E-3</v>
      </c>
      <c r="N266" s="190" t="s">
        <v>394</v>
      </c>
      <c r="O266" s="193"/>
      <c r="P266" s="193" t="s">
        <v>394</v>
      </c>
      <c r="Q266" s="190" t="s">
        <v>394</v>
      </c>
      <c r="R266" s="190" t="s">
        <v>394</v>
      </c>
      <c r="S266" s="190" t="s">
        <v>394</v>
      </c>
      <c r="T266" s="190" t="s">
        <v>394</v>
      </c>
      <c r="U266" s="190"/>
      <c r="V266" s="190" t="s">
        <v>394</v>
      </c>
      <c r="W266" s="190" t="s">
        <v>394</v>
      </c>
      <c r="X266" s="190" t="s">
        <v>394</v>
      </c>
      <c r="Y266" s="190" t="s">
        <v>394</v>
      </c>
      <c r="Z266" s="190" t="s">
        <v>394</v>
      </c>
      <c r="AA266" s="190"/>
      <c r="AB266" s="192" t="s">
        <v>394</v>
      </c>
      <c r="AC266" s="190"/>
      <c r="AD266" s="193" t="s">
        <v>394</v>
      </c>
      <c r="AE266" s="194"/>
      <c r="AF266" s="190" t="s">
        <v>394</v>
      </c>
      <c r="AG266" s="106" t="e">
        <f t="shared" si="56"/>
        <v>#VALUE!</v>
      </c>
      <c r="AH266" s="106"/>
      <c r="AI266" s="212"/>
      <c r="AJ266" s="212"/>
      <c r="AK266" s="212"/>
      <c r="AL266" s="212"/>
      <c r="AM266" s="212"/>
      <c r="AN266" s="212"/>
      <c r="AO266" s="212"/>
      <c r="AP266" s="214"/>
      <c r="AQ266" s="214"/>
      <c r="AR266" s="214"/>
      <c r="AS266" s="214"/>
      <c r="AT266" s="214"/>
      <c r="AV266" s="214"/>
      <c r="AW266" s="162" t="s">
        <v>394</v>
      </c>
      <c r="AX266" s="162" t="s">
        <v>394</v>
      </c>
      <c r="AY266" s="162" t="s">
        <v>394</v>
      </c>
      <c r="BC266" s="106" t="s">
        <v>394</v>
      </c>
    </row>
    <row r="267" spans="1:55" x14ac:dyDescent="0.2">
      <c r="A267" s="95" t="s">
        <v>1465</v>
      </c>
      <c r="B267" s="96" t="s">
        <v>114</v>
      </c>
      <c r="C267" s="97">
        <v>6.0155929421419774E-3</v>
      </c>
      <c r="D267" s="98"/>
      <c r="E267" s="99"/>
      <c r="F267" s="100" t="s">
        <v>1465</v>
      </c>
      <c r="G267" s="196" t="s">
        <v>114</v>
      </c>
      <c r="H267" s="190">
        <v>1.7767747230201067E-3</v>
      </c>
      <c r="I267" s="190"/>
      <c r="J267" s="190"/>
      <c r="K267" s="190" t="s">
        <v>1465</v>
      </c>
      <c r="L267" s="190" t="s">
        <v>114</v>
      </c>
      <c r="M267" s="190">
        <v>4.2388182191218709E-3</v>
      </c>
      <c r="N267" s="190">
        <v>10180</v>
      </c>
      <c r="O267" s="193"/>
      <c r="P267" s="193">
        <v>3.1381011097410605</v>
      </c>
      <c r="Q267" s="190">
        <v>1760</v>
      </c>
      <c r="R267" s="190">
        <v>4450</v>
      </c>
      <c r="S267" s="190">
        <v>8920</v>
      </c>
      <c r="T267" s="190">
        <v>25310</v>
      </c>
      <c r="U267" s="190"/>
      <c r="V267" s="190">
        <v>1330</v>
      </c>
      <c r="W267" s="190">
        <v>2120</v>
      </c>
      <c r="X267" s="190">
        <v>3240</v>
      </c>
      <c r="Y267" s="190">
        <v>23530</v>
      </c>
      <c r="Z267" s="190">
        <v>5630</v>
      </c>
      <c r="AA267" s="190"/>
      <c r="AB267" s="192">
        <v>35850</v>
      </c>
      <c r="AC267" s="190"/>
      <c r="AD267" s="193">
        <v>11.051171393341553</v>
      </c>
      <c r="AE267" s="194"/>
      <c r="AF267" s="190">
        <v>1280</v>
      </c>
      <c r="AG267" s="106" t="e">
        <f t="shared" si="56"/>
        <v>#VALUE!</v>
      </c>
      <c r="AH267" s="106"/>
      <c r="AI267" s="212" t="s">
        <v>838</v>
      </c>
      <c r="AJ267" s="212" t="s">
        <v>839</v>
      </c>
      <c r="AK267" s="212" t="s">
        <v>1453</v>
      </c>
      <c r="AL267" s="212"/>
      <c r="AM267" s="212"/>
      <c r="AN267" s="212" t="s">
        <v>13</v>
      </c>
      <c r="AO267" s="212"/>
      <c r="AP267" s="213">
        <v>250</v>
      </c>
      <c r="AQ267" s="213">
        <v>120</v>
      </c>
      <c r="AR267" s="213">
        <v>30</v>
      </c>
      <c r="AS267" s="213">
        <v>390</v>
      </c>
      <c r="AT267" s="214" t="e">
        <f t="shared" ref="AT267:AT299" si="64">AS267/VLOOKUP(AN267,$D$18:$G$436,4,FALSE)</f>
        <v>#N/A</v>
      </c>
      <c r="AV267" s="213">
        <v>240</v>
      </c>
      <c r="AW267" s="214" t="s">
        <v>1138</v>
      </c>
      <c r="AX267" s="214" t="s">
        <v>1123</v>
      </c>
      <c r="AY267" s="214" t="s">
        <v>1312</v>
      </c>
      <c r="BA267" s="429" t="e">
        <f t="shared" ref="BA267:BA299" si="65">AY267/VLOOKUP(AN267,$D$18:$G$436,4,FALSE)</f>
        <v>#N/A</v>
      </c>
      <c r="BC267" s="106" t="s">
        <v>394</v>
      </c>
    </row>
    <row r="268" spans="1:55" x14ac:dyDescent="0.2">
      <c r="A268" s="76" t="s">
        <v>1470</v>
      </c>
      <c r="B268" s="76" t="s">
        <v>124</v>
      </c>
      <c r="C268" s="98">
        <v>4.4239828693790149E-3</v>
      </c>
      <c r="D268" s="98"/>
      <c r="E268" s="99"/>
      <c r="F268" s="100" t="s">
        <v>1470</v>
      </c>
      <c r="G268" s="143" t="s">
        <v>124</v>
      </c>
      <c r="H268" s="197">
        <v>1.9700214132762311E-3</v>
      </c>
      <c r="I268" s="197"/>
      <c r="J268" s="197"/>
      <c r="K268" s="197" t="s">
        <v>1470</v>
      </c>
      <c r="L268" s="197" t="s">
        <v>124</v>
      </c>
      <c r="M268" s="197">
        <v>2.4539614561027837E-3</v>
      </c>
      <c r="N268" s="197" t="s">
        <v>394</v>
      </c>
      <c r="O268" s="195"/>
      <c r="P268" s="195" t="s">
        <v>394</v>
      </c>
      <c r="Q268" s="197" t="s">
        <v>394</v>
      </c>
      <c r="R268" s="197" t="s">
        <v>394</v>
      </c>
      <c r="S268" s="197" t="s">
        <v>394</v>
      </c>
      <c r="T268" s="197" t="s">
        <v>394</v>
      </c>
      <c r="U268" s="197"/>
      <c r="V268" s="197" t="s">
        <v>394</v>
      </c>
      <c r="W268" s="197" t="s">
        <v>394</v>
      </c>
      <c r="X268" s="197" t="s">
        <v>394</v>
      </c>
      <c r="Y268" s="197" t="s">
        <v>394</v>
      </c>
      <c r="Z268" s="197" t="s">
        <v>394</v>
      </c>
      <c r="AA268" s="197"/>
      <c r="AB268" s="100" t="s">
        <v>394</v>
      </c>
      <c r="AC268" s="197"/>
      <c r="AD268" s="195" t="s">
        <v>394</v>
      </c>
      <c r="AE268" s="197"/>
      <c r="AF268" s="197" t="s">
        <v>394</v>
      </c>
      <c r="AG268" s="106" t="e">
        <f t="shared" si="56"/>
        <v>#VALUE!</v>
      </c>
      <c r="AH268" s="106"/>
      <c r="AI268" s="212" t="s">
        <v>840</v>
      </c>
      <c r="AJ268" s="212" t="s">
        <v>841</v>
      </c>
      <c r="AK268" s="212" t="s">
        <v>1454</v>
      </c>
      <c r="AL268" s="212"/>
      <c r="AM268" s="212"/>
      <c r="AN268" s="212" t="s">
        <v>15</v>
      </c>
      <c r="AO268" s="212"/>
      <c r="AP268" s="213">
        <v>210</v>
      </c>
      <c r="AQ268" s="213">
        <v>300</v>
      </c>
      <c r="AR268" s="213">
        <v>0</v>
      </c>
      <c r="AS268" s="213">
        <v>510</v>
      </c>
      <c r="AT268" s="214" t="e">
        <f t="shared" si="64"/>
        <v>#N/A</v>
      </c>
      <c r="AV268" s="213">
        <v>460</v>
      </c>
      <c r="AW268" s="214" t="s">
        <v>1507</v>
      </c>
      <c r="AX268" s="214" t="s">
        <v>1123</v>
      </c>
      <c r="AY268" s="214" t="s">
        <v>1683</v>
      </c>
      <c r="BA268" s="429" t="e">
        <f t="shared" si="65"/>
        <v>#N/A</v>
      </c>
      <c r="BC268" s="106" t="s">
        <v>394</v>
      </c>
    </row>
    <row r="269" spans="1:55" x14ac:dyDescent="0.2">
      <c r="A269" s="96" t="s">
        <v>1471</v>
      </c>
      <c r="B269" s="96" t="s">
        <v>129</v>
      </c>
      <c r="C269" s="98">
        <v>6.7919692439128581E-4</v>
      </c>
      <c r="D269" s="97"/>
      <c r="E269" s="99"/>
      <c r="F269" s="100" t="s">
        <v>1471</v>
      </c>
      <c r="G269" s="143" t="s">
        <v>129</v>
      </c>
      <c r="H269" s="197">
        <v>3.331909440410081E-4</v>
      </c>
      <c r="I269" s="197"/>
      <c r="J269" s="197"/>
      <c r="K269" s="197" t="s">
        <v>1471</v>
      </c>
      <c r="L269" s="197" t="s">
        <v>129</v>
      </c>
      <c r="M269" s="197">
        <v>3.4600598035027766E-4</v>
      </c>
      <c r="N269" s="197"/>
      <c r="O269" s="195"/>
      <c r="P269" s="195" t="s">
        <v>394</v>
      </c>
      <c r="Q269" s="197"/>
      <c r="R269" s="197"/>
      <c r="S269" s="197"/>
      <c r="T269" s="197"/>
      <c r="U269" s="197"/>
      <c r="V269" s="197"/>
      <c r="W269" s="197"/>
      <c r="X269" s="197"/>
      <c r="Y269" s="197"/>
      <c r="Z269" s="197"/>
      <c r="AA269" s="197"/>
      <c r="AB269" s="100"/>
      <c r="AC269" s="197"/>
      <c r="AD269" s="195" t="s">
        <v>394</v>
      </c>
      <c r="AE269" s="197"/>
      <c r="AF269" s="197"/>
      <c r="AG269" s="106" t="e">
        <f t="shared" si="56"/>
        <v>#VALUE!</v>
      </c>
      <c r="AH269" s="106"/>
      <c r="AI269" s="212" t="s">
        <v>842</v>
      </c>
      <c r="AJ269" s="212" t="s">
        <v>843</v>
      </c>
      <c r="AK269" s="212" t="s">
        <v>1455</v>
      </c>
      <c r="AL269" s="212"/>
      <c r="AM269" s="212"/>
      <c r="AN269" s="212" t="s">
        <v>23</v>
      </c>
      <c r="AO269" s="212"/>
      <c r="AP269" s="213">
        <v>360</v>
      </c>
      <c r="AQ269" s="213">
        <v>170</v>
      </c>
      <c r="AR269" s="213">
        <v>0</v>
      </c>
      <c r="AS269" s="213">
        <v>540</v>
      </c>
      <c r="AT269" s="214" t="e">
        <f t="shared" si="64"/>
        <v>#N/A</v>
      </c>
      <c r="AV269" s="213">
        <v>100</v>
      </c>
      <c r="AW269" s="214" t="s">
        <v>1122</v>
      </c>
      <c r="AX269" s="214" t="s">
        <v>1123</v>
      </c>
      <c r="AY269" s="214" t="s">
        <v>1193</v>
      </c>
      <c r="BA269" s="429" t="e">
        <f t="shared" si="65"/>
        <v>#N/A</v>
      </c>
      <c r="BC269" s="106" t="s">
        <v>394</v>
      </c>
    </row>
    <row r="270" spans="1:55" x14ac:dyDescent="0.2">
      <c r="A270" s="114" t="s">
        <v>1472</v>
      </c>
      <c r="B270" s="76" t="s">
        <v>132</v>
      </c>
      <c r="C270" s="98">
        <v>2.8829506962739933E-3</v>
      </c>
      <c r="D270" s="115"/>
      <c r="E270" s="115"/>
      <c r="F270" s="100" t="s">
        <v>1472</v>
      </c>
      <c r="G270" s="143" t="s">
        <v>132</v>
      </c>
      <c r="H270" s="197">
        <v>1.0086563793752351E-3</v>
      </c>
      <c r="I270" s="197"/>
      <c r="J270" s="197"/>
      <c r="K270" s="197" t="s">
        <v>1472</v>
      </c>
      <c r="L270" s="197" t="s">
        <v>132</v>
      </c>
      <c r="M270" s="197">
        <v>1.874294316898758E-3</v>
      </c>
      <c r="N270" s="197">
        <v>149</v>
      </c>
      <c r="O270" s="195"/>
      <c r="P270" s="195">
        <v>1.4466019417475728</v>
      </c>
      <c r="Q270" s="197">
        <v>38</v>
      </c>
      <c r="R270" s="197">
        <v>25</v>
      </c>
      <c r="S270" s="197">
        <v>34</v>
      </c>
      <c r="T270" s="197">
        <v>246</v>
      </c>
      <c r="U270" s="197"/>
      <c r="V270" s="197">
        <v>16</v>
      </c>
      <c r="W270" s="197">
        <v>88</v>
      </c>
      <c r="X270" s="197">
        <v>54</v>
      </c>
      <c r="Y270" s="197">
        <v>217</v>
      </c>
      <c r="Z270" s="197">
        <v>287</v>
      </c>
      <c r="AA270" s="197"/>
      <c r="AB270" s="100">
        <v>662</v>
      </c>
      <c r="AC270" s="197"/>
      <c r="AD270" s="195">
        <v>6.4271844660194173</v>
      </c>
      <c r="AE270" s="197"/>
      <c r="AF270" s="197">
        <v>74</v>
      </c>
      <c r="AG270" s="106" t="e">
        <f t="shared" si="56"/>
        <v>#VALUE!</v>
      </c>
      <c r="AH270" s="106"/>
      <c r="AI270" s="212" t="s">
        <v>844</v>
      </c>
      <c r="AJ270" s="212" t="s">
        <v>845</v>
      </c>
      <c r="AK270" s="212" t="s">
        <v>1456</v>
      </c>
      <c r="AL270" s="212"/>
      <c r="AM270" s="212"/>
      <c r="AN270" s="212" t="s">
        <v>36</v>
      </c>
      <c r="AO270" s="212"/>
      <c r="AP270" s="214" t="s">
        <v>551</v>
      </c>
      <c r="AQ270" s="214" t="s">
        <v>551</v>
      </c>
      <c r="AR270" s="214" t="s">
        <v>551</v>
      </c>
      <c r="AS270" s="214" t="s">
        <v>551</v>
      </c>
      <c r="AT270" s="214" t="e">
        <f t="shared" si="64"/>
        <v>#VALUE!</v>
      </c>
      <c r="AV270" s="214" t="s">
        <v>551</v>
      </c>
      <c r="AW270" s="214" t="s">
        <v>551</v>
      </c>
      <c r="AX270" s="214" t="s">
        <v>551</v>
      </c>
      <c r="AY270" s="214" t="s">
        <v>551</v>
      </c>
      <c r="BA270" s="429" t="e">
        <f t="shared" si="65"/>
        <v>#VALUE!</v>
      </c>
      <c r="BC270" s="106" t="s">
        <v>394</v>
      </c>
    </row>
    <row r="271" spans="1:55" x14ac:dyDescent="0.2">
      <c r="A271" s="114" t="s">
        <v>1473</v>
      </c>
      <c r="B271" s="76" t="s">
        <v>135</v>
      </c>
      <c r="C271" s="98">
        <v>5.5710764174198846E-3</v>
      </c>
      <c r="D271" s="115"/>
      <c r="E271" s="115"/>
      <c r="F271" s="100" t="s">
        <v>1473</v>
      </c>
      <c r="G271" s="143" t="s">
        <v>135</v>
      </c>
      <c r="H271" s="197">
        <v>2.0254724732949878E-3</v>
      </c>
      <c r="I271" s="197"/>
      <c r="J271" s="197"/>
      <c r="K271" s="197" t="s">
        <v>1473</v>
      </c>
      <c r="L271" s="197" t="s">
        <v>135</v>
      </c>
      <c r="M271" s="197">
        <v>3.5497124075595729E-3</v>
      </c>
      <c r="N271" s="197">
        <v>18</v>
      </c>
      <c r="O271" s="195"/>
      <c r="P271" s="195">
        <v>2.5714285714285716</v>
      </c>
      <c r="Q271" s="197">
        <v>4</v>
      </c>
      <c r="R271" s="197">
        <v>2</v>
      </c>
      <c r="S271" s="197">
        <v>4</v>
      </c>
      <c r="T271" s="197">
        <v>28</v>
      </c>
      <c r="U271" s="197"/>
      <c r="V271" s="197">
        <v>2</v>
      </c>
      <c r="W271" s="197">
        <v>0</v>
      </c>
      <c r="X271" s="197">
        <v>0</v>
      </c>
      <c r="Y271" s="197">
        <v>0</v>
      </c>
      <c r="Z271" s="197">
        <v>1</v>
      </c>
      <c r="AA271" s="197"/>
      <c r="AB271" s="100">
        <v>3</v>
      </c>
      <c r="AC271" s="197"/>
      <c r="AD271" s="195">
        <v>0.42857142857142855</v>
      </c>
      <c r="AE271" s="197"/>
      <c r="AF271" s="197">
        <v>0</v>
      </c>
      <c r="AG271" s="106" t="e">
        <f t="shared" si="56"/>
        <v>#VALUE!</v>
      </c>
      <c r="AH271" s="106"/>
      <c r="AI271" s="212" t="s">
        <v>846</v>
      </c>
      <c r="AJ271" s="212" t="s">
        <v>847</v>
      </c>
      <c r="AK271" s="212" t="s">
        <v>1457</v>
      </c>
      <c r="AL271" s="212"/>
      <c r="AM271" s="212"/>
      <c r="AN271" s="212" t="s">
        <v>40</v>
      </c>
      <c r="AO271" s="212"/>
      <c r="AP271" s="214" t="s">
        <v>551</v>
      </c>
      <c r="AQ271" s="214" t="s">
        <v>551</v>
      </c>
      <c r="AR271" s="214" t="s">
        <v>551</v>
      </c>
      <c r="AS271" s="213">
        <v>550</v>
      </c>
      <c r="AT271" s="214" t="e">
        <f t="shared" si="64"/>
        <v>#N/A</v>
      </c>
      <c r="AV271" s="214" t="s">
        <v>551</v>
      </c>
      <c r="AW271" s="214" t="s">
        <v>551</v>
      </c>
      <c r="AX271" s="214" t="s">
        <v>551</v>
      </c>
      <c r="AY271" s="214" t="s">
        <v>1709</v>
      </c>
      <c r="BA271" s="429" t="e">
        <f t="shared" si="65"/>
        <v>#N/A</v>
      </c>
      <c r="BC271" s="106" t="s">
        <v>394</v>
      </c>
    </row>
    <row r="272" spans="1:55" x14ac:dyDescent="0.2">
      <c r="A272" s="114" t="s">
        <v>1479</v>
      </c>
      <c r="B272" s="76" t="s">
        <v>144</v>
      </c>
      <c r="C272" s="98">
        <v>3.8970120788302605E-3</v>
      </c>
      <c r="D272" s="115"/>
      <c r="E272" s="115"/>
      <c r="F272" s="100" t="s">
        <v>1479</v>
      </c>
      <c r="G272" s="143" t="s">
        <v>144</v>
      </c>
      <c r="H272" s="197">
        <v>1.01716465352829E-3</v>
      </c>
      <c r="I272" s="197"/>
      <c r="J272" s="197"/>
      <c r="K272" s="197" t="s">
        <v>1479</v>
      </c>
      <c r="L272" s="197" t="s">
        <v>144</v>
      </c>
      <c r="M272" s="197">
        <v>2.8798474253019708E-3</v>
      </c>
      <c r="N272" s="197">
        <v>814</v>
      </c>
      <c r="O272" s="195"/>
      <c r="P272" s="195">
        <v>9.0444444444444443</v>
      </c>
      <c r="Q272" s="197">
        <v>112</v>
      </c>
      <c r="R272" s="197">
        <v>242</v>
      </c>
      <c r="S272" s="197">
        <v>310</v>
      </c>
      <c r="T272" s="197">
        <v>1478</v>
      </c>
      <c r="U272" s="197"/>
      <c r="V272" s="197">
        <v>39</v>
      </c>
      <c r="W272" s="197">
        <v>424</v>
      </c>
      <c r="X272" s="197">
        <v>92</v>
      </c>
      <c r="Y272" s="197">
        <v>641</v>
      </c>
      <c r="Z272" s="197">
        <v>100</v>
      </c>
      <c r="AA272" s="197"/>
      <c r="AB272" s="100">
        <v>1296</v>
      </c>
      <c r="AC272" s="197"/>
      <c r="AD272" s="195">
        <v>14.4</v>
      </c>
      <c r="AE272" s="197"/>
      <c r="AF272" s="197">
        <v>0</v>
      </c>
      <c r="AG272" s="106" t="e">
        <f t="shared" si="56"/>
        <v>#VALUE!</v>
      </c>
      <c r="AH272" s="106"/>
      <c r="AI272" s="212" t="s">
        <v>808</v>
      </c>
      <c r="AJ272" s="212" t="s">
        <v>809</v>
      </c>
      <c r="AK272" s="212" t="s">
        <v>1458</v>
      </c>
      <c r="AL272" s="212"/>
      <c r="AM272" s="212"/>
      <c r="AN272" s="212" t="s">
        <v>48</v>
      </c>
      <c r="AO272" s="212"/>
      <c r="AP272" s="213">
        <v>130</v>
      </c>
      <c r="AQ272" s="213">
        <v>300</v>
      </c>
      <c r="AR272" s="213">
        <v>0</v>
      </c>
      <c r="AS272" s="213">
        <v>420</v>
      </c>
      <c r="AT272" s="214" t="e">
        <f t="shared" si="64"/>
        <v>#N/A</v>
      </c>
      <c r="AV272" s="213">
        <v>150</v>
      </c>
      <c r="AW272" s="214" t="s">
        <v>1199</v>
      </c>
      <c r="AX272" s="214" t="s">
        <v>1123</v>
      </c>
      <c r="AY272" s="214" t="s">
        <v>1176</v>
      </c>
      <c r="BA272" s="429" t="e">
        <f t="shared" si="65"/>
        <v>#N/A</v>
      </c>
      <c r="BC272" s="106" t="s">
        <v>394</v>
      </c>
    </row>
    <row r="273" spans="1:55" x14ac:dyDescent="0.2">
      <c r="A273" s="114" t="s">
        <v>1482</v>
      </c>
      <c r="B273" s="76" t="s">
        <v>165</v>
      </c>
      <c r="C273" s="98">
        <v>4.5683997980817768E-3</v>
      </c>
      <c r="D273" s="115"/>
      <c r="E273" s="115"/>
      <c r="F273" s="100" t="s">
        <v>1482</v>
      </c>
      <c r="G273" s="143" t="s">
        <v>165</v>
      </c>
      <c r="H273" s="197">
        <v>1.7970721857647654E-3</v>
      </c>
      <c r="I273" s="197"/>
      <c r="J273" s="197"/>
      <c r="K273" s="197" t="s">
        <v>1482</v>
      </c>
      <c r="L273" s="197" t="s">
        <v>165</v>
      </c>
      <c r="M273" s="197">
        <v>2.7713276123170114E-3</v>
      </c>
      <c r="N273" s="197">
        <v>163</v>
      </c>
      <c r="O273" s="195"/>
      <c r="P273" s="195">
        <v>2.1447368421052633</v>
      </c>
      <c r="Q273" s="197">
        <v>19</v>
      </c>
      <c r="R273" s="197">
        <v>41</v>
      </c>
      <c r="S273" s="197">
        <v>30</v>
      </c>
      <c r="T273" s="197">
        <v>253</v>
      </c>
      <c r="U273" s="197"/>
      <c r="V273" s="197">
        <v>51</v>
      </c>
      <c r="W273" s="197">
        <v>6</v>
      </c>
      <c r="X273" s="197">
        <v>150</v>
      </c>
      <c r="Y273" s="197">
        <v>672</v>
      </c>
      <c r="Z273" s="197">
        <v>9</v>
      </c>
      <c r="AA273" s="197"/>
      <c r="AB273" s="100">
        <v>888</v>
      </c>
      <c r="AC273" s="197"/>
      <c r="AD273" s="195">
        <v>11.684210526315789</v>
      </c>
      <c r="AE273" s="197"/>
      <c r="AF273" s="197">
        <v>14</v>
      </c>
      <c r="AG273" s="106" t="e">
        <f t="shared" si="56"/>
        <v>#VALUE!</v>
      </c>
      <c r="AH273" s="106"/>
      <c r="AI273" s="212" t="s">
        <v>810</v>
      </c>
      <c r="AJ273" s="212" t="s">
        <v>811</v>
      </c>
      <c r="AK273" s="212" t="s">
        <v>1459</v>
      </c>
      <c r="AL273" s="212"/>
      <c r="AM273" s="212"/>
      <c r="AN273" s="212" t="s">
        <v>64</v>
      </c>
      <c r="AO273" s="212"/>
      <c r="AP273" s="213">
        <v>280</v>
      </c>
      <c r="AQ273" s="213">
        <v>0</v>
      </c>
      <c r="AR273" s="213">
        <v>0</v>
      </c>
      <c r="AS273" s="213">
        <v>280</v>
      </c>
      <c r="AT273" s="214" t="e">
        <f t="shared" si="64"/>
        <v>#N/A</v>
      </c>
      <c r="AV273" s="213">
        <v>0</v>
      </c>
      <c r="AW273" s="214" t="s">
        <v>1123</v>
      </c>
      <c r="AX273" s="214" t="s">
        <v>1123</v>
      </c>
      <c r="AY273" s="214" t="s">
        <v>1123</v>
      </c>
      <c r="BA273" s="429" t="e">
        <f t="shared" si="65"/>
        <v>#N/A</v>
      </c>
      <c r="BC273" s="106" t="s">
        <v>394</v>
      </c>
    </row>
    <row r="274" spans="1:55" x14ac:dyDescent="0.2">
      <c r="A274" s="114" t="s">
        <v>1484</v>
      </c>
      <c r="B274" s="76" t="s">
        <v>204</v>
      </c>
      <c r="C274" s="98">
        <v>3.7573964497041421E-3</v>
      </c>
      <c r="D274" s="115"/>
      <c r="E274" s="115"/>
      <c r="F274" s="100" t="s">
        <v>1484</v>
      </c>
      <c r="G274" s="143" t="s">
        <v>204</v>
      </c>
      <c r="H274" s="197">
        <v>1.6531065088757396E-3</v>
      </c>
      <c r="I274" s="197"/>
      <c r="J274" s="197"/>
      <c r="K274" s="197" t="s">
        <v>1484</v>
      </c>
      <c r="L274" s="197" t="s">
        <v>204</v>
      </c>
      <c r="M274" s="197">
        <v>2.1079881656804736E-3</v>
      </c>
      <c r="N274" s="197">
        <v>494</v>
      </c>
      <c r="O274" s="195"/>
      <c r="P274" s="195">
        <v>5.0408163265306118</v>
      </c>
      <c r="Q274" s="197">
        <v>62</v>
      </c>
      <c r="R274" s="197">
        <v>67</v>
      </c>
      <c r="S274" s="197">
        <v>123</v>
      </c>
      <c r="T274" s="197">
        <v>746</v>
      </c>
      <c r="U274" s="197"/>
      <c r="V274" s="197">
        <v>11</v>
      </c>
      <c r="W274" s="197">
        <v>151</v>
      </c>
      <c r="X274" s="197">
        <v>56</v>
      </c>
      <c r="Y274" s="197">
        <v>2274</v>
      </c>
      <c r="Z274" s="197">
        <v>802</v>
      </c>
      <c r="AA274" s="197"/>
      <c r="AB274" s="100">
        <v>3294</v>
      </c>
      <c r="AC274" s="197"/>
      <c r="AD274" s="195">
        <v>33.612244897959187</v>
      </c>
      <c r="AE274" s="197"/>
      <c r="AF274" s="197" t="s">
        <v>1821</v>
      </c>
      <c r="AG274" s="106" t="e">
        <f t="shared" si="56"/>
        <v>#VALUE!</v>
      </c>
      <c r="AH274" s="106"/>
      <c r="AI274" s="212" t="s">
        <v>848</v>
      </c>
      <c r="AJ274" s="212" t="s">
        <v>849</v>
      </c>
      <c r="AK274" s="212" t="s">
        <v>1460</v>
      </c>
      <c r="AL274" s="212"/>
      <c r="AM274" s="212"/>
      <c r="AN274" s="212" t="s">
        <v>73</v>
      </c>
      <c r="AO274" s="212"/>
      <c r="AP274" s="213">
        <v>330</v>
      </c>
      <c r="AQ274" s="213">
        <v>30</v>
      </c>
      <c r="AR274" s="213">
        <v>70</v>
      </c>
      <c r="AS274" s="213">
        <v>430</v>
      </c>
      <c r="AT274" s="214" t="e">
        <f t="shared" si="64"/>
        <v>#N/A</v>
      </c>
      <c r="AV274" s="213">
        <v>330</v>
      </c>
      <c r="AW274" s="214" t="s">
        <v>1239</v>
      </c>
      <c r="AX274" s="214" t="s">
        <v>1142</v>
      </c>
      <c r="AY274" s="214" t="s">
        <v>1463</v>
      </c>
      <c r="BA274" s="429" t="e">
        <f t="shared" si="65"/>
        <v>#N/A</v>
      </c>
      <c r="BC274" s="106" t="s">
        <v>394</v>
      </c>
    </row>
    <row r="275" spans="1:55" x14ac:dyDescent="0.2">
      <c r="A275" s="114" t="s">
        <v>1486</v>
      </c>
      <c r="B275" s="76" t="s">
        <v>209</v>
      </c>
      <c r="C275" s="98">
        <v>3.1941431670281994E-3</v>
      </c>
      <c r="D275" s="115"/>
      <c r="E275" s="115"/>
      <c r="F275" s="100" t="s">
        <v>1486</v>
      </c>
      <c r="G275" s="143" t="s">
        <v>209</v>
      </c>
      <c r="H275" s="197">
        <v>8.1887201735357919E-4</v>
      </c>
      <c r="I275" s="197"/>
      <c r="J275" s="197"/>
      <c r="K275" s="197" t="s">
        <v>1486</v>
      </c>
      <c r="L275" s="197" t="s">
        <v>209</v>
      </c>
      <c r="M275" s="197">
        <v>2.3752711496746203E-3</v>
      </c>
      <c r="N275" s="197">
        <v>333</v>
      </c>
      <c r="O275" s="195"/>
      <c r="P275" s="195">
        <v>3.8275862068965516</v>
      </c>
      <c r="Q275" s="197">
        <v>12</v>
      </c>
      <c r="R275" s="197">
        <v>394</v>
      </c>
      <c r="S275" s="197">
        <v>460</v>
      </c>
      <c r="T275" s="197">
        <v>1199</v>
      </c>
      <c r="U275" s="197"/>
      <c r="V275" s="197">
        <v>11</v>
      </c>
      <c r="W275" s="197">
        <v>75</v>
      </c>
      <c r="X275" s="197">
        <v>0</v>
      </c>
      <c r="Y275" s="197">
        <v>441</v>
      </c>
      <c r="Z275" s="197">
        <v>373</v>
      </c>
      <c r="AA275" s="197"/>
      <c r="AB275" s="100">
        <v>900</v>
      </c>
      <c r="AC275" s="197"/>
      <c r="AD275" s="195">
        <v>10.344827586206897</v>
      </c>
      <c r="AE275" s="197"/>
      <c r="AF275" s="197" t="s">
        <v>1821</v>
      </c>
      <c r="AG275" s="106" t="e">
        <f t="shared" si="56"/>
        <v>#VALUE!</v>
      </c>
      <c r="AH275" s="106"/>
      <c r="AI275" s="212" t="s">
        <v>850</v>
      </c>
      <c r="AJ275" s="212" t="s">
        <v>851</v>
      </c>
      <c r="AK275" s="212" t="s">
        <v>1462</v>
      </c>
      <c r="AL275" s="212"/>
      <c r="AM275" s="212"/>
      <c r="AN275" s="212" t="s">
        <v>84</v>
      </c>
      <c r="AO275" s="212"/>
      <c r="AP275" s="213">
        <v>1050</v>
      </c>
      <c r="AQ275" s="213">
        <v>660</v>
      </c>
      <c r="AR275" s="213">
        <v>60</v>
      </c>
      <c r="AS275" s="213">
        <v>1760</v>
      </c>
      <c r="AT275" s="214" t="e">
        <f t="shared" si="64"/>
        <v>#N/A</v>
      </c>
      <c r="AV275" s="213">
        <v>260</v>
      </c>
      <c r="AW275" s="214" t="s">
        <v>1178</v>
      </c>
      <c r="AX275" s="214" t="s">
        <v>1123</v>
      </c>
      <c r="AY275" s="214" t="s">
        <v>1151</v>
      </c>
      <c r="BA275" s="429" t="e">
        <f t="shared" si="65"/>
        <v>#N/A</v>
      </c>
      <c r="BC275" s="106" t="s">
        <v>394</v>
      </c>
    </row>
    <row r="276" spans="1:55" x14ac:dyDescent="0.2">
      <c r="A276" s="114" t="s">
        <v>1488</v>
      </c>
      <c r="B276" s="76" t="s">
        <v>264</v>
      </c>
      <c r="C276" s="98">
        <v>1.1902231668437832E-3</v>
      </c>
      <c r="D276" s="115"/>
      <c r="E276" s="115"/>
      <c r="F276" s="100" t="s">
        <v>1488</v>
      </c>
      <c r="G276" s="143" t="s">
        <v>264</v>
      </c>
      <c r="H276" s="197">
        <v>5.3666312433581296E-4</v>
      </c>
      <c r="I276" s="197"/>
      <c r="J276" s="197"/>
      <c r="K276" s="197" t="s">
        <v>1488</v>
      </c>
      <c r="L276" s="197" t="s">
        <v>264</v>
      </c>
      <c r="M276" s="197">
        <v>6.535600425079702E-4</v>
      </c>
      <c r="N276" s="197">
        <v>360</v>
      </c>
      <c r="O276" s="195"/>
      <c r="P276" s="195">
        <v>4.2352941176470589</v>
      </c>
      <c r="Q276" s="197">
        <v>57</v>
      </c>
      <c r="R276" s="197">
        <v>445</v>
      </c>
      <c r="S276" s="197">
        <v>338</v>
      </c>
      <c r="T276" s="197">
        <v>1200</v>
      </c>
      <c r="U276" s="197"/>
      <c r="V276" s="197">
        <v>116</v>
      </c>
      <c r="W276" s="197">
        <v>68</v>
      </c>
      <c r="X276" s="197">
        <v>0</v>
      </c>
      <c r="Y276" s="197">
        <v>978</v>
      </c>
      <c r="Z276" s="197">
        <v>0</v>
      </c>
      <c r="AA276" s="197"/>
      <c r="AB276" s="100">
        <v>1162</v>
      </c>
      <c r="AC276" s="197"/>
      <c r="AD276" s="195">
        <v>13.670588235294117</v>
      </c>
      <c r="AE276" s="197"/>
      <c r="AF276" s="197">
        <v>0</v>
      </c>
      <c r="AG276" s="106" t="e">
        <f t="shared" si="56"/>
        <v>#VALUE!</v>
      </c>
      <c r="AH276" s="106"/>
      <c r="AI276" s="212" t="s">
        <v>852</v>
      </c>
      <c r="AJ276" s="212" t="s">
        <v>853</v>
      </c>
      <c r="AK276" s="212" t="s">
        <v>1464</v>
      </c>
      <c r="AL276" s="212"/>
      <c r="AM276" s="212"/>
      <c r="AN276" s="212" t="s">
        <v>98</v>
      </c>
      <c r="AO276" s="212"/>
      <c r="AP276" s="213">
        <v>250</v>
      </c>
      <c r="AQ276" s="213">
        <v>320</v>
      </c>
      <c r="AR276" s="213">
        <v>0</v>
      </c>
      <c r="AS276" s="213">
        <v>570</v>
      </c>
      <c r="AT276" s="214" t="e">
        <f t="shared" si="64"/>
        <v>#N/A</v>
      </c>
      <c r="AV276" s="213">
        <v>380</v>
      </c>
      <c r="AW276" s="214" t="s">
        <v>1182</v>
      </c>
      <c r="AX276" s="214" t="s">
        <v>1123</v>
      </c>
      <c r="AY276" s="214" t="s">
        <v>1406</v>
      </c>
      <c r="BA276" s="429" t="e">
        <f t="shared" si="65"/>
        <v>#N/A</v>
      </c>
      <c r="BC276" s="106" t="s">
        <v>394</v>
      </c>
    </row>
    <row r="277" spans="1:55" x14ac:dyDescent="0.2">
      <c r="A277" s="114" t="s">
        <v>1492</v>
      </c>
      <c r="B277" s="76" t="s">
        <v>289</v>
      </c>
      <c r="C277" s="98">
        <v>6.5699314792422407E-3</v>
      </c>
      <c r="D277" s="115"/>
      <c r="E277" s="115"/>
      <c r="F277" s="100" t="s">
        <v>1492</v>
      </c>
      <c r="G277" s="143" t="s">
        <v>289</v>
      </c>
      <c r="H277" s="197">
        <v>3.5832325675130994E-3</v>
      </c>
      <c r="I277" s="197"/>
      <c r="J277" s="197"/>
      <c r="K277" s="197" t="s">
        <v>1492</v>
      </c>
      <c r="L277" s="197" t="s">
        <v>289</v>
      </c>
      <c r="M277" s="197">
        <v>2.9866989117291413E-3</v>
      </c>
      <c r="N277" s="197">
        <v>795</v>
      </c>
      <c r="O277" s="195"/>
      <c r="P277" s="195">
        <v>6.3095238095238093</v>
      </c>
      <c r="Q277" s="197">
        <v>57</v>
      </c>
      <c r="R277" s="197">
        <v>45</v>
      </c>
      <c r="S277" s="197">
        <v>162</v>
      </c>
      <c r="T277" s="197">
        <v>1059</v>
      </c>
      <c r="U277" s="197"/>
      <c r="V277" s="197">
        <v>5</v>
      </c>
      <c r="W277" s="197">
        <v>206</v>
      </c>
      <c r="X277" s="197">
        <v>4</v>
      </c>
      <c r="Y277" s="197">
        <v>902</v>
      </c>
      <c r="Z277" s="197">
        <v>159</v>
      </c>
      <c r="AA277" s="197"/>
      <c r="AB277" s="100">
        <v>1276</v>
      </c>
      <c r="AC277" s="197"/>
      <c r="AD277" s="195">
        <v>10.126984126984127</v>
      </c>
      <c r="AE277" s="197"/>
      <c r="AF277" s="197">
        <v>269</v>
      </c>
      <c r="AG277" s="106" t="e">
        <f t="shared" si="56"/>
        <v>#VALUE!</v>
      </c>
      <c r="AH277" s="106"/>
      <c r="AI277" s="212" t="s">
        <v>854</v>
      </c>
      <c r="AJ277" s="212" t="s">
        <v>855</v>
      </c>
      <c r="AK277" s="212" t="s">
        <v>1465</v>
      </c>
      <c r="AL277" s="212"/>
      <c r="AM277" s="212"/>
      <c r="AN277" s="212" t="s">
        <v>114</v>
      </c>
      <c r="AO277" s="212"/>
      <c r="AP277" s="213">
        <v>500</v>
      </c>
      <c r="AQ277" s="213">
        <v>70</v>
      </c>
      <c r="AR277" s="213">
        <v>0</v>
      </c>
      <c r="AS277" s="213">
        <v>570</v>
      </c>
      <c r="AT277" s="214" t="e">
        <f t="shared" si="64"/>
        <v>#N/A</v>
      </c>
      <c r="AV277" s="213">
        <v>480</v>
      </c>
      <c r="AW277" s="214" t="s">
        <v>1258</v>
      </c>
      <c r="AX277" s="214" t="s">
        <v>1123</v>
      </c>
      <c r="AY277" s="214" t="s">
        <v>1670</v>
      </c>
      <c r="BA277" s="429" t="e">
        <f t="shared" si="65"/>
        <v>#N/A</v>
      </c>
      <c r="BC277" s="106" t="s">
        <v>394</v>
      </c>
    </row>
    <row r="278" spans="1:55" x14ac:dyDescent="0.2">
      <c r="A278" s="114"/>
      <c r="B278" s="76"/>
      <c r="C278" s="98"/>
      <c r="D278" s="115"/>
      <c r="E278" s="115"/>
      <c r="F278" s="100"/>
      <c r="G278" s="143"/>
      <c r="H278" s="197"/>
      <c r="I278" s="197"/>
      <c r="J278" s="197"/>
      <c r="K278" s="197"/>
      <c r="L278" s="197"/>
      <c r="M278" s="197"/>
      <c r="N278" s="197">
        <v>551</v>
      </c>
      <c r="O278" s="195"/>
      <c r="P278" s="195">
        <v>4.7913043478260873</v>
      </c>
      <c r="Q278" s="197" t="s">
        <v>1821</v>
      </c>
      <c r="R278" s="197" t="s">
        <v>1821</v>
      </c>
      <c r="S278" s="197" t="s">
        <v>1821</v>
      </c>
      <c r="T278" s="197" t="s">
        <v>1821</v>
      </c>
      <c r="U278" s="197"/>
      <c r="V278" s="197" t="s">
        <v>1821</v>
      </c>
      <c r="W278" s="197" t="s">
        <v>1821</v>
      </c>
      <c r="X278" s="197" t="s">
        <v>1821</v>
      </c>
      <c r="Y278" s="197" t="s">
        <v>1821</v>
      </c>
      <c r="Z278" s="197" t="s">
        <v>1821</v>
      </c>
      <c r="AA278" s="197"/>
      <c r="AB278" s="100">
        <v>924</v>
      </c>
      <c r="AC278" s="197"/>
      <c r="AD278" s="195">
        <v>8.034782608695652</v>
      </c>
      <c r="AE278" s="197"/>
      <c r="AF278" s="197" t="s">
        <v>1821</v>
      </c>
      <c r="AG278" s="106" t="e">
        <f t="shared" si="56"/>
        <v>#VALUE!</v>
      </c>
      <c r="AH278" s="106"/>
      <c r="AI278" s="212" t="s">
        <v>812</v>
      </c>
      <c r="AJ278" s="212" t="s">
        <v>813</v>
      </c>
      <c r="AK278" s="212" t="s">
        <v>1467</v>
      </c>
      <c r="AL278" s="212"/>
      <c r="AM278" s="212"/>
      <c r="AN278" s="212" t="s">
        <v>116</v>
      </c>
      <c r="AO278" s="212"/>
      <c r="AP278" s="213">
        <v>610</v>
      </c>
      <c r="AQ278" s="213">
        <v>620</v>
      </c>
      <c r="AR278" s="213">
        <v>40</v>
      </c>
      <c r="AS278" s="213">
        <v>1260</v>
      </c>
      <c r="AT278" s="214" t="e">
        <f t="shared" si="64"/>
        <v>#N/A</v>
      </c>
      <c r="AV278" s="213">
        <v>270</v>
      </c>
      <c r="AW278" s="214" t="s">
        <v>1122</v>
      </c>
      <c r="AX278" s="214" t="s">
        <v>1199</v>
      </c>
      <c r="AY278" s="214" t="s">
        <v>1596</v>
      </c>
      <c r="BA278" s="429" t="e">
        <f t="shared" si="65"/>
        <v>#N/A</v>
      </c>
      <c r="BC278" s="106" t="s">
        <v>394</v>
      </c>
    </row>
    <row r="279" spans="1:55" x14ac:dyDescent="0.2">
      <c r="A279" s="114" t="s">
        <v>1495</v>
      </c>
      <c r="B279" s="76" t="s">
        <v>877</v>
      </c>
      <c r="C279" s="98" t="e">
        <v>#N/A</v>
      </c>
      <c r="D279" s="115"/>
      <c r="E279" s="115"/>
      <c r="F279" s="100" t="s">
        <v>1495</v>
      </c>
      <c r="G279" s="143" t="s">
        <v>877</v>
      </c>
      <c r="H279" s="197" t="e">
        <v>#N/A</v>
      </c>
      <c r="I279" s="197"/>
      <c r="J279" s="197"/>
      <c r="K279" s="197" t="s">
        <v>1495</v>
      </c>
      <c r="L279" s="197" t="s">
        <v>877</v>
      </c>
      <c r="M279" s="197" t="e">
        <v>#N/A</v>
      </c>
      <c r="N279" s="197">
        <v>97</v>
      </c>
      <c r="O279" s="195"/>
      <c r="P279" s="195">
        <v>1.0543478260869565</v>
      </c>
      <c r="Q279" s="197">
        <v>64</v>
      </c>
      <c r="R279" s="197">
        <v>149</v>
      </c>
      <c r="S279" s="197">
        <v>273</v>
      </c>
      <c r="T279" s="197">
        <v>583</v>
      </c>
      <c r="U279" s="197"/>
      <c r="V279" s="197">
        <v>20</v>
      </c>
      <c r="W279" s="197">
        <v>0</v>
      </c>
      <c r="X279" s="197">
        <v>97</v>
      </c>
      <c r="Y279" s="197">
        <v>1000</v>
      </c>
      <c r="Z279" s="197">
        <v>1593</v>
      </c>
      <c r="AA279" s="197"/>
      <c r="AB279" s="100">
        <v>2710</v>
      </c>
      <c r="AC279" s="197"/>
      <c r="AD279" s="195">
        <v>29.456521739130434</v>
      </c>
      <c r="AE279" s="197"/>
      <c r="AF279" s="197">
        <v>2</v>
      </c>
      <c r="AG279" s="106" t="e">
        <f t="shared" si="56"/>
        <v>#VALUE!</v>
      </c>
      <c r="AH279" s="106"/>
      <c r="AI279" s="212" t="s">
        <v>814</v>
      </c>
      <c r="AJ279" s="212" t="s">
        <v>815</v>
      </c>
      <c r="AK279" s="212" t="s">
        <v>1468</v>
      </c>
      <c r="AL279" s="212"/>
      <c r="AM279" s="212"/>
      <c r="AN279" s="212" t="s">
        <v>119</v>
      </c>
      <c r="AO279" s="212"/>
      <c r="AP279" s="213">
        <v>100</v>
      </c>
      <c r="AQ279" s="213">
        <v>10</v>
      </c>
      <c r="AR279" s="213">
        <v>0</v>
      </c>
      <c r="AS279" s="213">
        <v>110</v>
      </c>
      <c r="AT279" s="214" t="e">
        <f t="shared" si="64"/>
        <v>#N/A</v>
      </c>
      <c r="AV279" s="213">
        <v>20</v>
      </c>
      <c r="AW279" s="214" t="s">
        <v>1142</v>
      </c>
      <c r="AX279" s="214" t="s">
        <v>1123</v>
      </c>
      <c r="AY279" s="214" t="s">
        <v>1119</v>
      </c>
      <c r="BA279" s="429" t="e">
        <f t="shared" si="65"/>
        <v>#N/A</v>
      </c>
      <c r="BC279" s="106" t="s">
        <v>394</v>
      </c>
    </row>
    <row r="280" spans="1:55" x14ac:dyDescent="0.2">
      <c r="A280" s="114" t="s">
        <v>1499</v>
      </c>
      <c r="B280" s="76" t="s">
        <v>32</v>
      </c>
      <c r="C280" s="98">
        <v>1.5370866845397675E-3</v>
      </c>
      <c r="D280" s="115"/>
      <c r="E280" s="115"/>
      <c r="F280" s="100" t="s">
        <v>1499</v>
      </c>
      <c r="G280" s="143" t="s">
        <v>32</v>
      </c>
      <c r="H280" s="197">
        <v>5.2725647899910637E-4</v>
      </c>
      <c r="I280" s="197"/>
      <c r="J280" s="197"/>
      <c r="K280" s="197" t="s">
        <v>1499</v>
      </c>
      <c r="L280" s="197" t="s">
        <v>32</v>
      </c>
      <c r="M280" s="197">
        <v>1.0187667560321715E-3</v>
      </c>
      <c r="N280" s="197">
        <v>510</v>
      </c>
      <c r="O280" s="195"/>
      <c r="P280" s="195">
        <v>4.112903225806452</v>
      </c>
      <c r="Q280" s="197">
        <v>122</v>
      </c>
      <c r="R280" s="197">
        <v>112</v>
      </c>
      <c r="S280" s="197">
        <v>145</v>
      </c>
      <c r="T280" s="197">
        <v>889</v>
      </c>
      <c r="U280" s="197"/>
      <c r="V280" s="197">
        <v>36</v>
      </c>
      <c r="W280" s="197">
        <v>203</v>
      </c>
      <c r="X280" s="197">
        <v>187</v>
      </c>
      <c r="Y280" s="197">
        <v>312</v>
      </c>
      <c r="Z280" s="197">
        <v>14</v>
      </c>
      <c r="AA280" s="197"/>
      <c r="AB280" s="100">
        <v>752</v>
      </c>
      <c r="AC280" s="197"/>
      <c r="AD280" s="195">
        <v>6.064516129032258</v>
      </c>
      <c r="AE280" s="197"/>
      <c r="AF280" s="197">
        <v>311</v>
      </c>
      <c r="AG280" s="106" t="e">
        <f t="shared" si="56"/>
        <v>#VALUE!</v>
      </c>
      <c r="AH280" s="106"/>
      <c r="AI280" s="212" t="s">
        <v>816</v>
      </c>
      <c r="AJ280" s="212" t="s">
        <v>817</v>
      </c>
      <c r="AK280" s="212" t="s">
        <v>1469</v>
      </c>
      <c r="AL280" s="212"/>
      <c r="AM280" s="212"/>
      <c r="AN280" s="212" t="s">
        <v>121</v>
      </c>
      <c r="AO280" s="212"/>
      <c r="AP280" s="214" t="s">
        <v>551</v>
      </c>
      <c r="AQ280" s="214" t="s">
        <v>551</v>
      </c>
      <c r="AR280" s="214" t="s">
        <v>551</v>
      </c>
      <c r="AS280" s="214" t="s">
        <v>551</v>
      </c>
      <c r="AT280" s="214" t="e">
        <f t="shared" si="64"/>
        <v>#VALUE!</v>
      </c>
      <c r="AV280" s="214" t="s">
        <v>551</v>
      </c>
      <c r="AW280" s="214" t="s">
        <v>551</v>
      </c>
      <c r="AX280" s="214" t="s">
        <v>551</v>
      </c>
      <c r="AY280" s="214" t="s">
        <v>551</v>
      </c>
      <c r="BA280" s="429" t="e">
        <f t="shared" si="65"/>
        <v>#VALUE!</v>
      </c>
      <c r="BC280" s="106" t="s">
        <v>394</v>
      </c>
    </row>
    <row r="281" spans="1:55" x14ac:dyDescent="0.2">
      <c r="A281" s="114" t="s">
        <v>1500</v>
      </c>
      <c r="B281" s="76" t="s">
        <v>38</v>
      </c>
      <c r="C281" s="98">
        <v>5.4367469879518073E-3</v>
      </c>
      <c r="D281" s="115"/>
      <c r="E281" s="115"/>
      <c r="F281" s="100" t="s">
        <v>1500</v>
      </c>
      <c r="G281" s="143" t="s">
        <v>38</v>
      </c>
      <c r="H281" s="197">
        <v>1.1709337349397591E-3</v>
      </c>
      <c r="I281" s="197"/>
      <c r="J281" s="197"/>
      <c r="K281" s="197" t="s">
        <v>1500</v>
      </c>
      <c r="L281" s="197" t="s">
        <v>38</v>
      </c>
      <c r="M281" s="197">
        <v>4.2658132530120482E-3</v>
      </c>
      <c r="N281" s="197">
        <v>537</v>
      </c>
      <c r="O281" s="195"/>
      <c r="P281" s="195">
        <v>5.774193548387097</v>
      </c>
      <c r="Q281" s="197">
        <v>92</v>
      </c>
      <c r="R281" s="197">
        <v>19</v>
      </c>
      <c r="S281" s="197">
        <v>222</v>
      </c>
      <c r="T281" s="197">
        <v>870</v>
      </c>
      <c r="U281" s="197"/>
      <c r="V281" s="197">
        <v>73</v>
      </c>
      <c r="W281" s="197">
        <v>0</v>
      </c>
      <c r="X281" s="197">
        <v>154</v>
      </c>
      <c r="Y281" s="197">
        <v>1562</v>
      </c>
      <c r="Z281" s="197">
        <v>0</v>
      </c>
      <c r="AA281" s="197"/>
      <c r="AB281" s="100">
        <v>1789</v>
      </c>
      <c r="AC281" s="197"/>
      <c r="AD281" s="195">
        <v>19.236559139784948</v>
      </c>
      <c r="AE281" s="197"/>
      <c r="AF281" s="197">
        <v>0</v>
      </c>
      <c r="AG281" s="106" t="e">
        <f t="shared" si="56"/>
        <v>#VALUE!</v>
      </c>
      <c r="AH281" s="106"/>
      <c r="AI281" s="212" t="s">
        <v>856</v>
      </c>
      <c r="AJ281" s="212" t="s">
        <v>857</v>
      </c>
      <c r="AK281" s="212" t="s">
        <v>1470</v>
      </c>
      <c r="AL281" s="212"/>
      <c r="AM281" s="212"/>
      <c r="AN281" s="212" t="s">
        <v>124</v>
      </c>
      <c r="AO281" s="212"/>
      <c r="AP281" s="213">
        <v>110</v>
      </c>
      <c r="AQ281" s="213">
        <v>180</v>
      </c>
      <c r="AR281" s="213">
        <v>0</v>
      </c>
      <c r="AS281" s="213">
        <v>290</v>
      </c>
      <c r="AT281" s="214" t="e">
        <f t="shared" si="64"/>
        <v>#N/A</v>
      </c>
      <c r="AV281" s="213">
        <v>100</v>
      </c>
      <c r="AW281" s="214" t="s">
        <v>1246</v>
      </c>
      <c r="AX281" s="214" t="s">
        <v>1123</v>
      </c>
      <c r="AY281" s="214" t="s">
        <v>1122</v>
      </c>
      <c r="BA281" s="429" t="e">
        <f t="shared" si="65"/>
        <v>#N/A</v>
      </c>
      <c r="BC281" s="106" t="s">
        <v>394</v>
      </c>
    </row>
    <row r="282" spans="1:55" x14ac:dyDescent="0.2">
      <c r="A282" s="114" t="s">
        <v>1501</v>
      </c>
      <c r="B282" s="76" t="s">
        <v>139</v>
      </c>
      <c r="C282" s="98">
        <v>2.8901734104046245E-4</v>
      </c>
      <c r="D282" s="115"/>
      <c r="E282" s="115"/>
      <c r="F282" s="100" t="s">
        <v>1501</v>
      </c>
      <c r="G282" s="143" t="s">
        <v>139</v>
      </c>
      <c r="H282" s="197">
        <v>2.8901734104046245E-4</v>
      </c>
      <c r="I282" s="197"/>
      <c r="J282" s="197"/>
      <c r="K282" s="197" t="s">
        <v>1501</v>
      </c>
      <c r="L282" s="197" t="s">
        <v>139</v>
      </c>
      <c r="M282" s="197">
        <v>0</v>
      </c>
      <c r="N282" s="197">
        <v>509</v>
      </c>
      <c r="O282" s="195"/>
      <c r="P282" s="195">
        <v>4.0396825396825395</v>
      </c>
      <c r="Q282" s="197">
        <v>34</v>
      </c>
      <c r="R282" s="197">
        <v>129</v>
      </c>
      <c r="S282" s="197">
        <v>776</v>
      </c>
      <c r="T282" s="197">
        <v>1448</v>
      </c>
      <c r="U282" s="197"/>
      <c r="V282" s="197">
        <v>81</v>
      </c>
      <c r="W282" s="197">
        <v>143</v>
      </c>
      <c r="X282" s="197">
        <v>158</v>
      </c>
      <c r="Y282" s="197">
        <v>42</v>
      </c>
      <c r="Z282" s="197">
        <v>1</v>
      </c>
      <c r="AA282" s="197"/>
      <c r="AB282" s="100">
        <v>425</v>
      </c>
      <c r="AC282" s="197"/>
      <c r="AD282" s="195">
        <v>3.373015873015873</v>
      </c>
      <c r="AE282" s="197"/>
      <c r="AF282" s="197">
        <v>18</v>
      </c>
      <c r="AG282" s="106" t="e">
        <f t="shared" si="56"/>
        <v>#VALUE!</v>
      </c>
      <c r="AH282" s="106"/>
      <c r="AI282" s="212" t="s">
        <v>858</v>
      </c>
      <c r="AJ282" s="212" t="s">
        <v>859</v>
      </c>
      <c r="AK282" s="212" t="s">
        <v>1471</v>
      </c>
      <c r="AL282" s="212"/>
      <c r="AM282" s="212"/>
      <c r="AN282" s="212" t="s">
        <v>129</v>
      </c>
      <c r="AO282" s="212"/>
      <c r="AP282" s="213">
        <v>180</v>
      </c>
      <c r="AQ282" s="213">
        <v>190</v>
      </c>
      <c r="AR282" s="213">
        <v>0</v>
      </c>
      <c r="AS282" s="213">
        <v>370</v>
      </c>
      <c r="AT282" s="214" t="e">
        <f t="shared" si="64"/>
        <v>#N/A</v>
      </c>
      <c r="AV282" s="213">
        <v>170</v>
      </c>
      <c r="AW282" s="214" t="s">
        <v>1178</v>
      </c>
      <c r="AX282" s="214" t="s">
        <v>1123</v>
      </c>
      <c r="AY282" s="214" t="s">
        <v>1234</v>
      </c>
      <c r="BA282" s="429" t="e">
        <f t="shared" si="65"/>
        <v>#N/A</v>
      </c>
      <c r="BC282" s="106" t="s">
        <v>394</v>
      </c>
    </row>
    <row r="283" spans="1:55" x14ac:dyDescent="0.2">
      <c r="A283" s="114" t="s">
        <v>1502</v>
      </c>
      <c r="B283" s="76" t="s">
        <v>162</v>
      </c>
      <c r="C283" s="98">
        <v>9.8770176787086857E-4</v>
      </c>
      <c r="D283" s="115"/>
      <c r="E283" s="115"/>
      <c r="F283" s="100" t="s">
        <v>1502</v>
      </c>
      <c r="G283" s="143" t="s">
        <v>162</v>
      </c>
      <c r="H283" s="197">
        <v>5.6110684089162187E-4</v>
      </c>
      <c r="I283" s="197"/>
      <c r="J283" s="197"/>
      <c r="K283" s="197" t="s">
        <v>1502</v>
      </c>
      <c r="L283" s="197" t="s">
        <v>162</v>
      </c>
      <c r="M283" s="197">
        <v>4.2659492697924676E-4</v>
      </c>
      <c r="N283" s="197">
        <v>463</v>
      </c>
      <c r="O283" s="195"/>
      <c r="P283" s="195">
        <v>3.8583333333333334</v>
      </c>
      <c r="Q283" s="197">
        <v>146</v>
      </c>
      <c r="R283" s="197">
        <v>140</v>
      </c>
      <c r="S283" s="197">
        <v>289</v>
      </c>
      <c r="T283" s="197">
        <v>1038</v>
      </c>
      <c r="U283" s="197"/>
      <c r="V283" s="197">
        <v>188</v>
      </c>
      <c r="W283" s="197">
        <v>0</v>
      </c>
      <c r="X283" s="197">
        <v>14</v>
      </c>
      <c r="Y283" s="197">
        <v>1360</v>
      </c>
      <c r="Z283" s="197">
        <v>163</v>
      </c>
      <c r="AA283" s="197"/>
      <c r="AB283" s="100">
        <v>1725</v>
      </c>
      <c r="AC283" s="197"/>
      <c r="AD283" s="195">
        <v>14.375</v>
      </c>
      <c r="AE283" s="197"/>
      <c r="AF283" s="197">
        <v>109</v>
      </c>
      <c r="AG283" s="106" t="e">
        <f t="shared" si="56"/>
        <v>#VALUE!</v>
      </c>
      <c r="AH283" s="106"/>
      <c r="AI283" s="212" t="s">
        <v>860</v>
      </c>
      <c r="AJ283" s="212" t="s">
        <v>861</v>
      </c>
      <c r="AK283" s="212" t="s">
        <v>1472</v>
      </c>
      <c r="AL283" s="212"/>
      <c r="AM283" s="212"/>
      <c r="AN283" s="212" t="s">
        <v>132</v>
      </c>
      <c r="AO283" s="212"/>
      <c r="AP283" s="213">
        <v>490</v>
      </c>
      <c r="AQ283" s="213">
        <v>110</v>
      </c>
      <c r="AR283" s="213">
        <v>30</v>
      </c>
      <c r="AS283" s="213">
        <v>620</v>
      </c>
      <c r="AT283" s="214" t="e">
        <f t="shared" si="64"/>
        <v>#N/A</v>
      </c>
      <c r="AV283" s="213">
        <v>250</v>
      </c>
      <c r="AW283" s="214" t="s">
        <v>1178</v>
      </c>
      <c r="AX283" s="214" t="s">
        <v>1163</v>
      </c>
      <c r="AY283" s="214" t="s">
        <v>1424</v>
      </c>
      <c r="BA283" s="429" t="e">
        <f t="shared" si="65"/>
        <v>#N/A</v>
      </c>
      <c r="BC283" s="106" t="s">
        <v>394</v>
      </c>
    </row>
    <row r="284" spans="1:55" x14ac:dyDescent="0.2">
      <c r="A284" s="76" t="s">
        <v>1503</v>
      </c>
      <c r="B284" s="76" t="s">
        <v>170</v>
      </c>
      <c r="C284" s="98">
        <v>6.8692756036636132E-4</v>
      </c>
      <c r="D284" s="98"/>
      <c r="E284" s="99"/>
      <c r="F284" s="100" t="s">
        <v>1503</v>
      </c>
      <c r="G284" s="143" t="s">
        <v>170</v>
      </c>
      <c r="H284" s="197">
        <v>5.7868442964196501E-4</v>
      </c>
      <c r="I284" s="197"/>
      <c r="J284" s="197"/>
      <c r="K284" s="197" t="s">
        <v>1503</v>
      </c>
      <c r="L284" s="197" t="s">
        <v>170</v>
      </c>
      <c r="M284" s="197">
        <v>1.0824313072439634E-4</v>
      </c>
      <c r="N284" s="197" t="s">
        <v>394</v>
      </c>
      <c r="O284" s="195"/>
      <c r="P284" s="195" t="s">
        <v>394</v>
      </c>
      <c r="Q284" s="197" t="s">
        <v>394</v>
      </c>
      <c r="R284" s="197" t="s">
        <v>394</v>
      </c>
      <c r="S284" s="197" t="s">
        <v>394</v>
      </c>
      <c r="T284" s="197" t="s">
        <v>394</v>
      </c>
      <c r="U284" s="197"/>
      <c r="V284" s="197" t="s">
        <v>394</v>
      </c>
      <c r="W284" s="197" t="s">
        <v>394</v>
      </c>
      <c r="X284" s="197" t="s">
        <v>394</v>
      </c>
      <c r="Y284" s="197" t="s">
        <v>394</v>
      </c>
      <c r="Z284" s="197" t="s">
        <v>394</v>
      </c>
      <c r="AA284" s="197"/>
      <c r="AB284" s="100" t="s">
        <v>394</v>
      </c>
      <c r="AC284" s="197"/>
      <c r="AD284" s="195" t="s">
        <v>394</v>
      </c>
      <c r="AE284" s="197"/>
      <c r="AF284" s="197" t="s">
        <v>394</v>
      </c>
      <c r="AG284" s="106" t="e">
        <f t="shared" si="56"/>
        <v>#VALUE!</v>
      </c>
      <c r="AH284" s="106"/>
      <c r="AI284" s="212" t="s">
        <v>862</v>
      </c>
      <c r="AJ284" s="212" t="s">
        <v>863</v>
      </c>
      <c r="AK284" s="212" t="s">
        <v>1473</v>
      </c>
      <c r="AL284" s="212"/>
      <c r="AM284" s="212"/>
      <c r="AN284" s="212" t="s">
        <v>135</v>
      </c>
      <c r="AO284" s="212"/>
      <c r="AP284" s="213">
        <v>390</v>
      </c>
      <c r="AQ284" s="213">
        <v>530</v>
      </c>
      <c r="AR284" s="213">
        <v>20</v>
      </c>
      <c r="AS284" s="213">
        <v>940</v>
      </c>
      <c r="AT284" s="214" t="e">
        <f t="shared" si="64"/>
        <v>#N/A</v>
      </c>
      <c r="AV284" s="213">
        <v>590</v>
      </c>
      <c r="AW284" s="214" t="s">
        <v>1380</v>
      </c>
      <c r="AX284" s="214" t="s">
        <v>1123</v>
      </c>
      <c r="AY284" s="214" t="s">
        <v>1710</v>
      </c>
      <c r="BA284" s="429" t="e">
        <f t="shared" si="65"/>
        <v>#N/A</v>
      </c>
      <c r="BC284" s="106" t="s">
        <v>394</v>
      </c>
    </row>
    <row r="285" spans="1:55" x14ac:dyDescent="0.2">
      <c r="A285" s="96" t="s">
        <v>1505</v>
      </c>
      <c r="B285" s="96" t="s">
        <v>200</v>
      </c>
      <c r="C285" s="98">
        <v>3.201005025125628E-3</v>
      </c>
      <c r="D285" s="97"/>
      <c r="E285" s="99"/>
      <c r="F285" s="100" t="s">
        <v>1505</v>
      </c>
      <c r="G285" s="143" t="s">
        <v>200</v>
      </c>
      <c r="H285" s="197">
        <v>5.9798994974874368E-4</v>
      </c>
      <c r="I285" s="197"/>
      <c r="J285" s="197"/>
      <c r="K285" s="197" t="s">
        <v>1505</v>
      </c>
      <c r="L285" s="197" t="s">
        <v>200</v>
      </c>
      <c r="M285" s="197">
        <v>2.6030150753768846E-3</v>
      </c>
      <c r="N285" s="197"/>
      <c r="O285" s="195"/>
      <c r="P285" s="195" t="s">
        <v>394</v>
      </c>
      <c r="Q285" s="197"/>
      <c r="R285" s="197"/>
      <c r="S285" s="197"/>
      <c r="T285" s="197"/>
      <c r="U285" s="197"/>
      <c r="V285" s="197"/>
      <c r="W285" s="197"/>
      <c r="X285" s="197"/>
      <c r="Y285" s="197"/>
      <c r="Z285" s="197"/>
      <c r="AA285" s="197"/>
      <c r="AB285" s="100"/>
      <c r="AC285" s="197"/>
      <c r="AD285" s="195" t="s">
        <v>394</v>
      </c>
      <c r="AE285" s="197"/>
      <c r="AF285" s="197"/>
      <c r="AG285" s="106" t="e">
        <f t="shared" si="56"/>
        <v>#VALUE!</v>
      </c>
      <c r="AH285" s="106"/>
      <c r="AI285" s="212" t="s">
        <v>818</v>
      </c>
      <c r="AJ285" s="212" t="s">
        <v>819</v>
      </c>
      <c r="AK285" s="212" t="s">
        <v>1476</v>
      </c>
      <c r="AL285" s="212"/>
      <c r="AM285" s="212"/>
      <c r="AN285" s="212" t="s">
        <v>141</v>
      </c>
      <c r="AO285" s="212"/>
      <c r="AP285" s="213">
        <v>330</v>
      </c>
      <c r="AQ285" s="213">
        <v>280</v>
      </c>
      <c r="AR285" s="213">
        <v>0</v>
      </c>
      <c r="AS285" s="213">
        <v>610</v>
      </c>
      <c r="AT285" s="214" t="e">
        <f t="shared" si="64"/>
        <v>#N/A</v>
      </c>
      <c r="AV285" s="213">
        <v>250</v>
      </c>
      <c r="AW285" s="214" t="s">
        <v>1163</v>
      </c>
      <c r="AX285" s="214" t="s">
        <v>1123</v>
      </c>
      <c r="AY285" s="214" t="s">
        <v>1182</v>
      </c>
      <c r="BA285" s="429" t="e">
        <f t="shared" si="65"/>
        <v>#N/A</v>
      </c>
      <c r="BC285" s="106" t="s">
        <v>394</v>
      </c>
    </row>
    <row r="286" spans="1:55" x14ac:dyDescent="0.2">
      <c r="A286" s="114" t="s">
        <v>1506</v>
      </c>
      <c r="B286" s="76" t="s">
        <v>203</v>
      </c>
      <c r="C286" s="98">
        <v>4.2153644123440574E-3</v>
      </c>
      <c r="D286" s="115"/>
      <c r="E286" s="115"/>
      <c r="F286" s="100" t="s">
        <v>1506</v>
      </c>
      <c r="G286" s="143" t="s">
        <v>203</v>
      </c>
      <c r="H286" s="197">
        <v>1.3066316480630335E-3</v>
      </c>
      <c r="I286" s="197"/>
      <c r="J286" s="197"/>
      <c r="K286" s="197" t="s">
        <v>1506</v>
      </c>
      <c r="L286" s="197" t="s">
        <v>203</v>
      </c>
      <c r="M286" s="197">
        <v>2.9152987524622455E-3</v>
      </c>
      <c r="N286" s="197">
        <v>221</v>
      </c>
      <c r="O286" s="195"/>
      <c r="P286" s="195">
        <v>3.25</v>
      </c>
      <c r="Q286" s="197">
        <v>25</v>
      </c>
      <c r="R286" s="197">
        <v>197</v>
      </c>
      <c r="S286" s="197">
        <v>269</v>
      </c>
      <c r="T286" s="197">
        <v>712</v>
      </c>
      <c r="U286" s="197"/>
      <c r="V286" s="197">
        <v>52</v>
      </c>
      <c r="W286" s="197">
        <v>21</v>
      </c>
      <c r="X286" s="197">
        <v>8</v>
      </c>
      <c r="Y286" s="197">
        <v>620</v>
      </c>
      <c r="Z286" s="197">
        <v>3</v>
      </c>
      <c r="AA286" s="197"/>
      <c r="AB286" s="100">
        <v>704</v>
      </c>
      <c r="AC286" s="197"/>
      <c r="AD286" s="195">
        <v>10.352941176470589</v>
      </c>
      <c r="AE286" s="197"/>
      <c r="AF286" s="197">
        <v>0</v>
      </c>
      <c r="AG286" s="106" t="e">
        <f t="shared" si="56"/>
        <v>#VALUE!</v>
      </c>
      <c r="AH286" s="106"/>
      <c r="AI286" s="212" t="s">
        <v>820</v>
      </c>
      <c r="AJ286" s="212" t="s">
        <v>821</v>
      </c>
      <c r="AK286" s="212" t="s">
        <v>1478</v>
      </c>
      <c r="AL286" s="212"/>
      <c r="AM286" s="212"/>
      <c r="AN286" s="212" t="s">
        <v>142</v>
      </c>
      <c r="AO286" s="212"/>
      <c r="AP286" s="214" t="s">
        <v>551</v>
      </c>
      <c r="AQ286" s="214" t="s">
        <v>551</v>
      </c>
      <c r="AR286" s="214" t="s">
        <v>551</v>
      </c>
      <c r="AS286" s="214" t="s">
        <v>551</v>
      </c>
      <c r="AT286" s="214" t="e">
        <f t="shared" si="64"/>
        <v>#VALUE!</v>
      </c>
      <c r="AV286" s="214" t="s">
        <v>551</v>
      </c>
      <c r="AW286" s="214" t="s">
        <v>551</v>
      </c>
      <c r="AX286" s="214" t="s">
        <v>551</v>
      </c>
      <c r="AY286" s="214" t="s">
        <v>551</v>
      </c>
      <c r="BA286" s="429" t="e">
        <f t="shared" si="65"/>
        <v>#VALUE!</v>
      </c>
      <c r="BC286" s="106" t="s">
        <v>394</v>
      </c>
    </row>
    <row r="287" spans="1:55" x14ac:dyDescent="0.2">
      <c r="A287" s="114" t="s">
        <v>1508</v>
      </c>
      <c r="B287" s="76" t="s">
        <v>231</v>
      </c>
      <c r="C287" s="98">
        <v>1.7594654788418709E-3</v>
      </c>
      <c r="D287" s="115"/>
      <c r="E287" s="115"/>
      <c r="F287" s="100" t="s">
        <v>1508</v>
      </c>
      <c r="G287" s="143" t="s">
        <v>231</v>
      </c>
      <c r="H287" s="197">
        <v>1.5293244246473645E-3</v>
      </c>
      <c r="I287" s="197"/>
      <c r="J287" s="197"/>
      <c r="K287" s="197" t="s">
        <v>1508</v>
      </c>
      <c r="L287" s="197" t="s">
        <v>231</v>
      </c>
      <c r="M287" s="197">
        <v>2.3014105419450631E-4</v>
      </c>
      <c r="N287" s="197">
        <v>251</v>
      </c>
      <c r="O287" s="195"/>
      <c r="P287" s="195">
        <v>1.832116788321168</v>
      </c>
      <c r="Q287" s="197">
        <v>13</v>
      </c>
      <c r="R287" s="197">
        <v>76</v>
      </c>
      <c r="S287" s="197">
        <v>224</v>
      </c>
      <c r="T287" s="197">
        <v>564</v>
      </c>
      <c r="U287" s="197"/>
      <c r="V287" s="197">
        <v>0</v>
      </c>
      <c r="W287" s="197">
        <v>5</v>
      </c>
      <c r="X287" s="197">
        <v>1046</v>
      </c>
      <c r="Y287" s="197">
        <v>884</v>
      </c>
      <c r="Z287" s="197">
        <v>204</v>
      </c>
      <c r="AA287" s="197"/>
      <c r="AB287" s="100">
        <v>2139</v>
      </c>
      <c r="AC287" s="197"/>
      <c r="AD287" s="195">
        <v>15.613138686131387</v>
      </c>
      <c r="AE287" s="197"/>
      <c r="AF287" s="197">
        <v>54</v>
      </c>
      <c r="AG287" s="106" t="e">
        <f t="shared" si="56"/>
        <v>#VALUE!</v>
      </c>
      <c r="AH287" s="106"/>
      <c r="AI287" s="212" t="s">
        <v>864</v>
      </c>
      <c r="AJ287" s="212" t="s">
        <v>865</v>
      </c>
      <c r="AK287" s="212" t="s">
        <v>1479</v>
      </c>
      <c r="AL287" s="212"/>
      <c r="AM287" s="212"/>
      <c r="AN287" s="212" t="s">
        <v>144</v>
      </c>
      <c r="AO287" s="212"/>
      <c r="AP287" s="213">
        <v>20</v>
      </c>
      <c r="AQ287" s="213">
        <v>30</v>
      </c>
      <c r="AR287" s="213">
        <v>0</v>
      </c>
      <c r="AS287" s="213">
        <v>40</v>
      </c>
      <c r="AT287" s="214" t="e">
        <f t="shared" si="64"/>
        <v>#N/A</v>
      </c>
      <c r="AV287" s="213">
        <v>170</v>
      </c>
      <c r="AW287" s="214" t="s">
        <v>1199</v>
      </c>
      <c r="AX287" s="214" t="s">
        <v>1123</v>
      </c>
      <c r="AY287" s="214" t="s">
        <v>1176</v>
      </c>
      <c r="BA287" s="429" t="e">
        <f t="shared" si="65"/>
        <v>#N/A</v>
      </c>
      <c r="BC287" s="106" t="s">
        <v>394</v>
      </c>
    </row>
    <row r="288" spans="1:55" x14ac:dyDescent="0.2">
      <c r="A288" s="114" t="s">
        <v>1509</v>
      </c>
      <c r="B288" s="76" t="s">
        <v>248</v>
      </c>
      <c r="C288" s="98">
        <v>4.3304347826086959E-3</v>
      </c>
      <c r="D288" s="115"/>
      <c r="E288" s="115"/>
      <c r="F288" s="100" t="s">
        <v>1509</v>
      </c>
      <c r="G288" s="143" t="s">
        <v>248</v>
      </c>
      <c r="H288" s="197">
        <v>8.9999999999999998E-4</v>
      </c>
      <c r="I288" s="197"/>
      <c r="J288" s="197"/>
      <c r="K288" s="197" t="s">
        <v>1509</v>
      </c>
      <c r="L288" s="197" t="s">
        <v>248</v>
      </c>
      <c r="M288" s="197">
        <v>3.4304347826086957E-3</v>
      </c>
      <c r="N288" s="197">
        <v>204</v>
      </c>
      <c r="O288" s="195"/>
      <c r="P288" s="195">
        <v>2.193548387096774</v>
      </c>
      <c r="Q288" s="197">
        <v>37</v>
      </c>
      <c r="R288" s="197">
        <v>56</v>
      </c>
      <c r="S288" s="197">
        <v>222</v>
      </c>
      <c r="T288" s="197">
        <v>519</v>
      </c>
      <c r="U288" s="197"/>
      <c r="V288" s="197">
        <v>19</v>
      </c>
      <c r="W288" s="197">
        <v>1</v>
      </c>
      <c r="X288" s="197">
        <v>0</v>
      </c>
      <c r="Y288" s="197">
        <v>117</v>
      </c>
      <c r="Z288" s="197">
        <v>80</v>
      </c>
      <c r="AA288" s="197"/>
      <c r="AB288" s="100">
        <v>217</v>
      </c>
      <c r="AC288" s="197"/>
      <c r="AD288" s="195">
        <v>2.3333333333333335</v>
      </c>
      <c r="AE288" s="197"/>
      <c r="AF288" s="197">
        <v>0</v>
      </c>
      <c r="AG288" s="106" t="e">
        <f t="shared" si="56"/>
        <v>#VALUE!</v>
      </c>
      <c r="AH288" s="106"/>
      <c r="AI288" s="212" t="s">
        <v>822</v>
      </c>
      <c r="AJ288" s="212" t="s">
        <v>823</v>
      </c>
      <c r="AK288" s="212" t="s">
        <v>1480</v>
      </c>
      <c r="AL288" s="212"/>
      <c r="AM288" s="212"/>
      <c r="AN288" s="212" t="s">
        <v>147</v>
      </c>
      <c r="AO288" s="212"/>
      <c r="AP288" s="213">
        <v>290</v>
      </c>
      <c r="AQ288" s="213">
        <v>170</v>
      </c>
      <c r="AR288" s="213">
        <v>0</v>
      </c>
      <c r="AS288" s="213">
        <v>470</v>
      </c>
      <c r="AT288" s="214" t="e">
        <f t="shared" si="64"/>
        <v>#N/A</v>
      </c>
      <c r="AV288" s="213">
        <v>470</v>
      </c>
      <c r="AW288" s="214" t="s">
        <v>1317</v>
      </c>
      <c r="AX288" s="214" t="s">
        <v>1173</v>
      </c>
      <c r="AY288" s="214" t="s">
        <v>1124</v>
      </c>
      <c r="BA288" s="429" t="e">
        <f t="shared" si="65"/>
        <v>#N/A</v>
      </c>
      <c r="BC288" s="106" t="s">
        <v>394</v>
      </c>
    </row>
    <row r="289" spans="1:55" x14ac:dyDescent="0.2">
      <c r="A289" s="114" t="s">
        <v>1510</v>
      </c>
      <c r="B289" s="76" t="s">
        <v>299</v>
      </c>
      <c r="C289" s="98">
        <v>8.0392156862745098E-4</v>
      </c>
      <c r="D289" s="115"/>
      <c r="E289" s="115"/>
      <c r="F289" s="100" t="s">
        <v>1510</v>
      </c>
      <c r="G289" s="143" t="s">
        <v>299</v>
      </c>
      <c r="H289" s="197">
        <v>3.8562091503267977E-4</v>
      </c>
      <c r="I289" s="197"/>
      <c r="J289" s="197"/>
      <c r="K289" s="197" t="s">
        <v>1510</v>
      </c>
      <c r="L289" s="197" t="s">
        <v>299</v>
      </c>
      <c r="M289" s="197">
        <v>4.1830065359477122E-4</v>
      </c>
      <c r="N289" s="197">
        <v>334</v>
      </c>
      <c r="O289" s="195"/>
      <c r="P289" s="195">
        <v>3.4081632653061225</v>
      </c>
      <c r="Q289" s="197">
        <v>39</v>
      </c>
      <c r="R289" s="197">
        <v>137</v>
      </c>
      <c r="S289" s="197">
        <v>416</v>
      </c>
      <c r="T289" s="197">
        <v>926</v>
      </c>
      <c r="U289" s="197"/>
      <c r="V289" s="197">
        <v>85</v>
      </c>
      <c r="W289" s="197">
        <v>50</v>
      </c>
      <c r="X289" s="197">
        <v>0</v>
      </c>
      <c r="Y289" s="197">
        <v>2711</v>
      </c>
      <c r="Z289" s="197">
        <v>173</v>
      </c>
      <c r="AA289" s="197"/>
      <c r="AB289" s="100">
        <v>3019</v>
      </c>
      <c r="AC289" s="197"/>
      <c r="AD289" s="195">
        <v>30.806122448979593</v>
      </c>
      <c r="AE289" s="197"/>
      <c r="AF289" s="197">
        <v>10</v>
      </c>
      <c r="AG289" s="106" t="e">
        <f t="shared" si="56"/>
        <v>#VALUE!</v>
      </c>
      <c r="AH289" s="106"/>
      <c r="AI289" s="212" t="s">
        <v>824</v>
      </c>
      <c r="AJ289" s="212" t="s">
        <v>825</v>
      </c>
      <c r="AK289" s="212" t="s">
        <v>1481</v>
      </c>
      <c r="AL289" s="212"/>
      <c r="AM289" s="212"/>
      <c r="AN289" s="212" t="s">
        <v>152</v>
      </c>
      <c r="AO289" s="212"/>
      <c r="AP289" s="213">
        <v>710</v>
      </c>
      <c r="AQ289" s="213">
        <v>1350</v>
      </c>
      <c r="AR289" s="213">
        <v>0</v>
      </c>
      <c r="AS289" s="213">
        <v>2060</v>
      </c>
      <c r="AT289" s="214" t="e">
        <f t="shared" si="64"/>
        <v>#N/A</v>
      </c>
      <c r="AV289" s="213">
        <v>380</v>
      </c>
      <c r="AW289" s="214" t="s">
        <v>1689</v>
      </c>
      <c r="AX289" s="214" t="s">
        <v>1123</v>
      </c>
      <c r="AY289" s="214" t="s">
        <v>1711</v>
      </c>
      <c r="BA289" s="429" t="e">
        <f t="shared" si="65"/>
        <v>#N/A</v>
      </c>
      <c r="BC289" s="106" t="s">
        <v>394</v>
      </c>
    </row>
    <row r="290" spans="1:55" x14ac:dyDescent="0.2">
      <c r="A290" s="114" t="s">
        <v>1511</v>
      </c>
      <c r="B290" s="76" t="s">
        <v>310</v>
      </c>
      <c r="C290" s="98">
        <v>1.2078651685393257E-3</v>
      </c>
      <c r="D290" s="115"/>
      <c r="E290" s="115"/>
      <c r="F290" s="100" t="s">
        <v>1511</v>
      </c>
      <c r="G290" s="143" t="s">
        <v>310</v>
      </c>
      <c r="H290" s="197">
        <v>8.9185393258426964E-4</v>
      </c>
      <c r="I290" s="197"/>
      <c r="J290" s="197"/>
      <c r="K290" s="197" t="s">
        <v>1511</v>
      </c>
      <c r="L290" s="197" t="s">
        <v>310</v>
      </c>
      <c r="M290" s="197">
        <v>3.1601123595505616E-4</v>
      </c>
      <c r="N290" s="197">
        <v>426</v>
      </c>
      <c r="O290" s="195"/>
      <c r="P290" s="195">
        <v>3.2030075187969924</v>
      </c>
      <c r="Q290" s="197">
        <v>29</v>
      </c>
      <c r="R290" s="197">
        <v>108</v>
      </c>
      <c r="S290" s="197">
        <v>183</v>
      </c>
      <c r="T290" s="197">
        <v>746</v>
      </c>
      <c r="U290" s="197"/>
      <c r="V290" s="197">
        <v>31</v>
      </c>
      <c r="W290" s="197">
        <v>2</v>
      </c>
      <c r="X290" s="197">
        <v>128</v>
      </c>
      <c r="Y290" s="197">
        <v>170</v>
      </c>
      <c r="Z290" s="197">
        <v>98</v>
      </c>
      <c r="AA290" s="197"/>
      <c r="AB290" s="100">
        <v>429</v>
      </c>
      <c r="AC290" s="197"/>
      <c r="AD290" s="195">
        <v>3.225563909774436</v>
      </c>
      <c r="AE290" s="197"/>
      <c r="AF290" s="197">
        <v>265</v>
      </c>
      <c r="AG290" s="106" t="e">
        <f t="shared" ref="AG290:AG353" si="66">AF290/G290</f>
        <v>#VALUE!</v>
      </c>
      <c r="AH290" s="106"/>
      <c r="AI290" s="212" t="s">
        <v>866</v>
      </c>
      <c r="AJ290" s="212" t="s">
        <v>867</v>
      </c>
      <c r="AK290" s="212" t="s">
        <v>1482</v>
      </c>
      <c r="AL290" s="212"/>
      <c r="AM290" s="212"/>
      <c r="AN290" s="212" t="s">
        <v>165</v>
      </c>
      <c r="AO290" s="212"/>
      <c r="AP290" s="213">
        <v>160</v>
      </c>
      <c r="AQ290" s="213">
        <v>270</v>
      </c>
      <c r="AR290" s="213">
        <v>0</v>
      </c>
      <c r="AS290" s="213">
        <v>430</v>
      </c>
      <c r="AT290" s="214" t="e">
        <f t="shared" si="64"/>
        <v>#N/A</v>
      </c>
      <c r="AV290" s="213">
        <v>240</v>
      </c>
      <c r="AW290" s="214" t="s">
        <v>1135</v>
      </c>
      <c r="AX290" s="214" t="s">
        <v>1123</v>
      </c>
      <c r="AY290" s="214" t="s">
        <v>1182</v>
      </c>
      <c r="BA290" s="429" t="e">
        <f t="shared" si="65"/>
        <v>#N/A</v>
      </c>
      <c r="BC290" s="106" t="s">
        <v>394</v>
      </c>
    </row>
    <row r="291" spans="1:55" x14ac:dyDescent="0.2">
      <c r="A291" s="114" t="s">
        <v>1512</v>
      </c>
      <c r="B291" s="76" t="s">
        <v>313</v>
      </c>
      <c r="C291" s="98">
        <v>2.2697795071335929E-3</v>
      </c>
      <c r="D291" s="115"/>
      <c r="E291" s="115"/>
      <c r="F291" s="100" t="s">
        <v>1512</v>
      </c>
      <c r="G291" s="143" t="s">
        <v>313</v>
      </c>
      <c r="H291" s="197">
        <v>7.7821011673151756E-4</v>
      </c>
      <c r="I291" s="197"/>
      <c r="J291" s="197"/>
      <c r="K291" s="197" t="s">
        <v>1512</v>
      </c>
      <c r="L291" s="197" t="s">
        <v>313</v>
      </c>
      <c r="M291" s="197">
        <v>1.4915693904020751E-3</v>
      </c>
      <c r="N291" s="197">
        <v>575</v>
      </c>
      <c r="O291" s="195"/>
      <c r="P291" s="195">
        <v>3.9383561643835616</v>
      </c>
      <c r="Q291" s="197">
        <v>94</v>
      </c>
      <c r="R291" s="197">
        <v>321</v>
      </c>
      <c r="S291" s="197">
        <v>1186</v>
      </c>
      <c r="T291" s="197">
        <v>2176</v>
      </c>
      <c r="U291" s="197"/>
      <c r="V291" s="197">
        <v>147</v>
      </c>
      <c r="W291" s="197">
        <v>9</v>
      </c>
      <c r="X291" s="197">
        <v>541</v>
      </c>
      <c r="Y291" s="197">
        <v>443</v>
      </c>
      <c r="Z291" s="197">
        <v>338</v>
      </c>
      <c r="AA291" s="197"/>
      <c r="AB291" s="100">
        <v>1478</v>
      </c>
      <c r="AC291" s="197"/>
      <c r="AD291" s="195">
        <v>10.123287671232877</v>
      </c>
      <c r="AE291" s="197"/>
      <c r="AF291" s="197">
        <v>0</v>
      </c>
      <c r="AG291" s="106" t="e">
        <f t="shared" si="66"/>
        <v>#VALUE!</v>
      </c>
      <c r="AH291" s="106"/>
      <c r="AI291" s="212" t="s">
        <v>826</v>
      </c>
      <c r="AJ291" s="212" t="s">
        <v>827</v>
      </c>
      <c r="AK291" s="212" t="s">
        <v>1483</v>
      </c>
      <c r="AL291" s="212"/>
      <c r="AM291" s="212"/>
      <c r="AN291" s="212" t="s">
        <v>176</v>
      </c>
      <c r="AO291" s="212"/>
      <c r="AP291" s="214" t="s">
        <v>551</v>
      </c>
      <c r="AQ291" s="214" t="s">
        <v>551</v>
      </c>
      <c r="AR291" s="214" t="s">
        <v>551</v>
      </c>
      <c r="AS291" s="214" t="s">
        <v>551</v>
      </c>
      <c r="AT291" s="214" t="e">
        <f t="shared" si="64"/>
        <v>#VALUE!</v>
      </c>
      <c r="AV291" s="214" t="s">
        <v>551</v>
      </c>
      <c r="AW291" s="214" t="s">
        <v>551</v>
      </c>
      <c r="AX291" s="214" t="s">
        <v>551</v>
      </c>
      <c r="AY291" s="214" t="s">
        <v>551</v>
      </c>
      <c r="BA291" s="429" t="e">
        <f t="shared" si="65"/>
        <v>#VALUE!</v>
      </c>
      <c r="BC291" s="106" t="s">
        <v>394</v>
      </c>
    </row>
    <row r="292" spans="1:55" x14ac:dyDescent="0.2">
      <c r="A292" s="114" t="s">
        <v>1514</v>
      </c>
      <c r="B292" s="76" t="s">
        <v>1515</v>
      </c>
      <c r="C292" s="98">
        <v>8.2598235765838008E-4</v>
      </c>
      <c r="D292" s="115"/>
      <c r="E292" s="115"/>
      <c r="F292" s="100" t="s">
        <v>1514</v>
      </c>
      <c r="G292" s="143" t="s">
        <v>1515</v>
      </c>
      <c r="H292" s="197">
        <v>5.4931836407377701E-4</v>
      </c>
      <c r="I292" s="197"/>
      <c r="J292" s="197"/>
      <c r="K292" s="197" t="s">
        <v>1514</v>
      </c>
      <c r="L292" s="197" t="s">
        <v>1515</v>
      </c>
      <c r="M292" s="197">
        <v>2.7866880513231757E-4</v>
      </c>
      <c r="N292" s="197">
        <v>258</v>
      </c>
      <c r="O292" s="195"/>
      <c r="P292" s="195">
        <v>2.0806451612903225</v>
      </c>
      <c r="Q292" s="197">
        <v>97</v>
      </c>
      <c r="R292" s="197">
        <v>134</v>
      </c>
      <c r="S292" s="197">
        <v>197</v>
      </c>
      <c r="T292" s="197">
        <v>686</v>
      </c>
      <c r="U292" s="197"/>
      <c r="V292" s="197">
        <v>22</v>
      </c>
      <c r="W292" s="197">
        <v>121</v>
      </c>
      <c r="X292" s="197">
        <v>0</v>
      </c>
      <c r="Y292" s="197">
        <v>911</v>
      </c>
      <c r="Z292" s="197">
        <v>18</v>
      </c>
      <c r="AA292" s="197"/>
      <c r="AB292" s="100">
        <v>1072</v>
      </c>
      <c r="AC292" s="197"/>
      <c r="AD292" s="195">
        <v>8.6451612903225801</v>
      </c>
      <c r="AE292" s="197"/>
      <c r="AF292" s="197">
        <v>71</v>
      </c>
      <c r="AG292" s="106" t="e">
        <f t="shared" si="66"/>
        <v>#VALUE!</v>
      </c>
      <c r="AH292" s="106"/>
      <c r="AI292" s="212" t="s">
        <v>868</v>
      </c>
      <c r="AJ292" s="212" t="s">
        <v>869</v>
      </c>
      <c r="AK292" s="212" t="s">
        <v>1484</v>
      </c>
      <c r="AL292" s="212"/>
      <c r="AM292" s="212"/>
      <c r="AN292" s="212" t="s">
        <v>204</v>
      </c>
      <c r="AO292" s="212"/>
      <c r="AP292" s="213">
        <v>90</v>
      </c>
      <c r="AQ292" s="213">
        <v>20</v>
      </c>
      <c r="AR292" s="213">
        <v>0</v>
      </c>
      <c r="AS292" s="213">
        <v>110</v>
      </c>
      <c r="AT292" s="214" t="e">
        <f t="shared" si="64"/>
        <v>#N/A</v>
      </c>
      <c r="AV292" s="213">
        <v>290</v>
      </c>
      <c r="AW292" s="214" t="s">
        <v>1153</v>
      </c>
      <c r="AX292" s="214" t="s">
        <v>1123</v>
      </c>
      <c r="AY292" s="214" t="s">
        <v>1145</v>
      </c>
      <c r="BA292" s="429" t="e">
        <f t="shared" si="65"/>
        <v>#N/A</v>
      </c>
      <c r="BC292" s="106" t="s">
        <v>394</v>
      </c>
    </row>
    <row r="293" spans="1:55" x14ac:dyDescent="0.2">
      <c r="A293" s="114" t="s">
        <v>1516</v>
      </c>
      <c r="B293" s="76" t="s">
        <v>10</v>
      </c>
      <c r="C293" s="98">
        <v>7.0595099183197202E-4</v>
      </c>
      <c r="D293" s="115"/>
      <c r="E293" s="115"/>
      <c r="F293" s="100" t="s">
        <v>1516</v>
      </c>
      <c r="G293" s="143" t="s">
        <v>10</v>
      </c>
      <c r="H293" s="197">
        <v>4.6091015169194864E-4</v>
      </c>
      <c r="I293" s="197"/>
      <c r="J293" s="197"/>
      <c r="K293" s="197" t="s">
        <v>1516</v>
      </c>
      <c r="L293" s="197" t="s">
        <v>10</v>
      </c>
      <c r="M293" s="197">
        <v>2.4504084014002333E-4</v>
      </c>
      <c r="N293" s="197">
        <v>199</v>
      </c>
      <c r="O293" s="195"/>
      <c r="P293" s="195">
        <v>1.7008547008547008</v>
      </c>
      <c r="Q293" s="197">
        <v>47</v>
      </c>
      <c r="R293" s="197">
        <v>118</v>
      </c>
      <c r="S293" s="197">
        <v>126</v>
      </c>
      <c r="T293" s="197">
        <v>490</v>
      </c>
      <c r="U293" s="197"/>
      <c r="V293" s="197">
        <v>3</v>
      </c>
      <c r="W293" s="197">
        <v>0</v>
      </c>
      <c r="X293" s="197">
        <v>82</v>
      </c>
      <c r="Y293" s="197">
        <v>1821</v>
      </c>
      <c r="Z293" s="197">
        <v>198</v>
      </c>
      <c r="AA293" s="197"/>
      <c r="AB293" s="100">
        <v>2104</v>
      </c>
      <c r="AC293" s="197"/>
      <c r="AD293" s="195">
        <v>17.982905982905983</v>
      </c>
      <c r="AE293" s="197"/>
      <c r="AF293" s="197">
        <v>0</v>
      </c>
      <c r="AG293" s="106" t="e">
        <f t="shared" si="66"/>
        <v>#VALUE!</v>
      </c>
      <c r="AH293" s="106"/>
      <c r="AI293" s="212" t="s">
        <v>870</v>
      </c>
      <c r="AJ293" s="212" t="s">
        <v>871</v>
      </c>
      <c r="AK293" s="212" t="s">
        <v>1486</v>
      </c>
      <c r="AL293" s="212"/>
      <c r="AM293" s="212"/>
      <c r="AN293" s="212" t="s">
        <v>209</v>
      </c>
      <c r="AO293" s="212"/>
      <c r="AP293" s="213">
        <v>300</v>
      </c>
      <c r="AQ293" s="214" t="s">
        <v>551</v>
      </c>
      <c r="AR293" s="214" t="s">
        <v>551</v>
      </c>
      <c r="AS293" s="214" t="s">
        <v>551</v>
      </c>
      <c r="AT293" s="214" t="e">
        <f t="shared" si="64"/>
        <v>#VALUE!</v>
      </c>
      <c r="AV293" s="213">
        <v>150</v>
      </c>
      <c r="AW293" s="214" t="s">
        <v>551</v>
      </c>
      <c r="AX293" s="214" t="s">
        <v>551</v>
      </c>
      <c r="AY293" s="214" t="s">
        <v>551</v>
      </c>
      <c r="BA293" s="429" t="e">
        <f t="shared" si="65"/>
        <v>#VALUE!</v>
      </c>
      <c r="BC293" s="106" t="s">
        <v>394</v>
      </c>
    </row>
    <row r="294" spans="1:55" x14ac:dyDescent="0.2">
      <c r="A294" s="114" t="s">
        <v>1517</v>
      </c>
      <c r="B294" s="76" t="s">
        <v>61</v>
      </c>
      <c r="C294" s="98">
        <v>7.4594594594594595E-4</v>
      </c>
      <c r="D294" s="115"/>
      <c r="E294" s="115"/>
      <c r="F294" s="100" t="s">
        <v>1517</v>
      </c>
      <c r="G294" s="143" t="s">
        <v>61</v>
      </c>
      <c r="H294" s="197">
        <v>3.4594594594594593E-4</v>
      </c>
      <c r="I294" s="197"/>
      <c r="J294" s="197"/>
      <c r="K294" s="197" t="s">
        <v>1517</v>
      </c>
      <c r="L294" s="197" t="s">
        <v>61</v>
      </c>
      <c r="M294" s="197">
        <v>4.0000000000000002E-4</v>
      </c>
      <c r="N294" s="197">
        <v>158</v>
      </c>
      <c r="O294" s="195"/>
      <c r="P294" s="195">
        <v>1.6288659793814433</v>
      </c>
      <c r="Q294" s="197">
        <v>28</v>
      </c>
      <c r="R294" s="197">
        <v>146</v>
      </c>
      <c r="S294" s="197">
        <v>51</v>
      </c>
      <c r="T294" s="197">
        <v>383</v>
      </c>
      <c r="U294" s="197"/>
      <c r="V294" s="197">
        <v>17</v>
      </c>
      <c r="W294" s="197">
        <v>2</v>
      </c>
      <c r="X294" s="197">
        <v>38</v>
      </c>
      <c r="Y294" s="197">
        <v>78</v>
      </c>
      <c r="Z294" s="197">
        <v>39</v>
      </c>
      <c r="AA294" s="197"/>
      <c r="AB294" s="100">
        <v>174</v>
      </c>
      <c r="AC294" s="197"/>
      <c r="AD294" s="195">
        <v>1.7938144329896908</v>
      </c>
      <c r="AE294" s="197"/>
      <c r="AF294" s="197">
        <v>18</v>
      </c>
      <c r="AG294" s="106" t="e">
        <f t="shared" si="66"/>
        <v>#VALUE!</v>
      </c>
      <c r="AH294" s="106"/>
      <c r="AI294" s="212" t="s">
        <v>828</v>
      </c>
      <c r="AJ294" s="212" t="s">
        <v>829</v>
      </c>
      <c r="AK294" s="212" t="s">
        <v>1487</v>
      </c>
      <c r="AL294" s="212"/>
      <c r="AM294" s="212"/>
      <c r="AN294" s="212" t="s">
        <v>250</v>
      </c>
      <c r="AO294" s="212"/>
      <c r="AP294" s="214" t="s">
        <v>551</v>
      </c>
      <c r="AQ294" s="214" t="s">
        <v>551</v>
      </c>
      <c r="AR294" s="214" t="s">
        <v>551</v>
      </c>
      <c r="AS294" s="214" t="s">
        <v>551</v>
      </c>
      <c r="AT294" s="214" t="e">
        <f t="shared" si="64"/>
        <v>#VALUE!</v>
      </c>
      <c r="AV294" s="214" t="s">
        <v>551</v>
      </c>
      <c r="AW294" s="214" t="s">
        <v>551</v>
      </c>
      <c r="AX294" s="214" t="s">
        <v>551</v>
      </c>
      <c r="AY294" s="214" t="s">
        <v>551</v>
      </c>
      <c r="BA294" s="429" t="e">
        <f t="shared" si="65"/>
        <v>#VALUE!</v>
      </c>
      <c r="BC294" s="106" t="s">
        <v>394</v>
      </c>
    </row>
    <row r="295" spans="1:55" x14ac:dyDescent="0.2">
      <c r="A295" s="114" t="s">
        <v>1518</v>
      </c>
      <c r="B295" s="76" t="s">
        <v>233</v>
      </c>
      <c r="C295" s="98">
        <v>1.393939393939394E-3</v>
      </c>
      <c r="D295" s="115"/>
      <c r="E295" s="115"/>
      <c r="F295" s="100" t="s">
        <v>1518</v>
      </c>
      <c r="G295" s="143" t="s">
        <v>233</v>
      </c>
      <c r="H295" s="197">
        <v>1.3030303030303031E-3</v>
      </c>
      <c r="I295" s="197"/>
      <c r="J295" s="197"/>
      <c r="K295" s="197" t="s">
        <v>1518</v>
      </c>
      <c r="L295" s="197" t="s">
        <v>233</v>
      </c>
      <c r="M295" s="197">
        <v>1.0606060606060606E-4</v>
      </c>
      <c r="N295" s="197">
        <v>45</v>
      </c>
      <c r="O295" s="195"/>
      <c r="P295" s="195">
        <v>0.52325581395348841</v>
      </c>
      <c r="Q295" s="197">
        <v>16</v>
      </c>
      <c r="R295" s="197">
        <v>43</v>
      </c>
      <c r="S295" s="197">
        <v>225</v>
      </c>
      <c r="T295" s="197">
        <v>329</v>
      </c>
      <c r="U295" s="197"/>
      <c r="V295" s="197">
        <v>23</v>
      </c>
      <c r="W295" s="197">
        <v>31</v>
      </c>
      <c r="X295" s="197">
        <v>15</v>
      </c>
      <c r="Y295" s="197">
        <v>371</v>
      </c>
      <c r="Z295" s="197">
        <v>2</v>
      </c>
      <c r="AA295" s="197"/>
      <c r="AB295" s="100">
        <v>442</v>
      </c>
      <c r="AC295" s="197"/>
      <c r="AD295" s="195">
        <v>5.1395348837209305</v>
      </c>
      <c r="AE295" s="197"/>
      <c r="AF295" s="197">
        <v>2</v>
      </c>
      <c r="AG295" s="106" t="e">
        <f t="shared" si="66"/>
        <v>#VALUE!</v>
      </c>
      <c r="AH295" s="106"/>
      <c r="AI295" s="212" t="s">
        <v>872</v>
      </c>
      <c r="AJ295" s="212" t="s">
        <v>873</v>
      </c>
      <c r="AK295" s="212" t="s">
        <v>1488</v>
      </c>
      <c r="AL295" s="212"/>
      <c r="AM295" s="212"/>
      <c r="AN295" s="212" t="s">
        <v>264</v>
      </c>
      <c r="AO295" s="212"/>
      <c r="AP295" s="213">
        <v>70</v>
      </c>
      <c r="AQ295" s="213">
        <v>110</v>
      </c>
      <c r="AR295" s="213">
        <v>0</v>
      </c>
      <c r="AS295" s="213">
        <v>190</v>
      </c>
      <c r="AT295" s="214" t="e">
        <f t="shared" si="64"/>
        <v>#N/A</v>
      </c>
      <c r="AV295" s="213">
        <v>20</v>
      </c>
      <c r="AW295" s="214" t="s">
        <v>1138</v>
      </c>
      <c r="AX295" s="214" t="s">
        <v>1123</v>
      </c>
      <c r="AY295" s="214" t="s">
        <v>1239</v>
      </c>
      <c r="BA295" s="429" t="e">
        <f t="shared" si="65"/>
        <v>#N/A</v>
      </c>
      <c r="BC295" s="106" t="s">
        <v>394</v>
      </c>
    </row>
    <row r="296" spans="1:55" x14ac:dyDescent="0.2">
      <c r="A296" s="114" t="s">
        <v>1519</v>
      </c>
      <c r="B296" s="76" t="s">
        <v>318</v>
      </c>
      <c r="C296" s="98">
        <v>7.6968620485494378E-4</v>
      </c>
      <c r="D296" s="115"/>
      <c r="E296" s="115"/>
      <c r="F296" s="100" t="s">
        <v>1519</v>
      </c>
      <c r="G296" s="143" t="s">
        <v>318</v>
      </c>
      <c r="H296" s="197">
        <v>4.5589105979869745E-4</v>
      </c>
      <c r="I296" s="197"/>
      <c r="J296" s="197"/>
      <c r="K296" s="197" t="s">
        <v>1519</v>
      </c>
      <c r="L296" s="197" t="s">
        <v>318</v>
      </c>
      <c r="M296" s="197">
        <v>3.1379514505624633E-4</v>
      </c>
      <c r="N296" s="197">
        <v>137</v>
      </c>
      <c r="O296" s="195"/>
      <c r="P296" s="195">
        <v>1.4270833333333333</v>
      </c>
      <c r="Q296" s="197">
        <v>83</v>
      </c>
      <c r="R296" s="197">
        <v>476</v>
      </c>
      <c r="S296" s="197">
        <v>824</v>
      </c>
      <c r="T296" s="197">
        <v>1520</v>
      </c>
      <c r="U296" s="197"/>
      <c r="V296" s="197">
        <v>0</v>
      </c>
      <c r="W296" s="197">
        <v>71</v>
      </c>
      <c r="X296" s="197">
        <v>0</v>
      </c>
      <c r="Y296" s="197">
        <v>371</v>
      </c>
      <c r="Z296" s="197">
        <v>0</v>
      </c>
      <c r="AA296" s="197"/>
      <c r="AB296" s="100">
        <v>442</v>
      </c>
      <c r="AC296" s="197"/>
      <c r="AD296" s="195">
        <v>4.604166666666667</v>
      </c>
      <c r="AE296" s="197"/>
      <c r="AF296" s="197" t="s">
        <v>1821</v>
      </c>
      <c r="AG296" s="106" t="e">
        <f t="shared" si="66"/>
        <v>#VALUE!</v>
      </c>
      <c r="AH296" s="106"/>
      <c r="AI296" s="212" t="s">
        <v>830</v>
      </c>
      <c r="AJ296" s="212" t="s">
        <v>831</v>
      </c>
      <c r="AK296" s="212" t="s">
        <v>1489</v>
      </c>
      <c r="AL296" s="212"/>
      <c r="AM296" s="212"/>
      <c r="AN296" s="212" t="s">
        <v>282</v>
      </c>
      <c r="AO296" s="212"/>
      <c r="AP296" s="213">
        <v>1260</v>
      </c>
      <c r="AQ296" s="213">
        <v>690</v>
      </c>
      <c r="AR296" s="213">
        <v>90</v>
      </c>
      <c r="AS296" s="213">
        <v>2040</v>
      </c>
      <c r="AT296" s="214" t="e">
        <f t="shared" si="64"/>
        <v>#N/A</v>
      </c>
      <c r="AV296" s="213">
        <v>1050</v>
      </c>
      <c r="AW296" s="214" t="s">
        <v>1236</v>
      </c>
      <c r="AX296" s="214" t="s">
        <v>1135</v>
      </c>
      <c r="AY296" s="214" t="s">
        <v>1712</v>
      </c>
      <c r="BA296" s="429" t="e">
        <f t="shared" si="65"/>
        <v>#N/A</v>
      </c>
      <c r="BC296" s="106" t="s">
        <v>394</v>
      </c>
    </row>
    <row r="297" spans="1:55" x14ac:dyDescent="0.2">
      <c r="A297" s="114" t="s">
        <v>1521</v>
      </c>
      <c r="B297" s="76" t="s">
        <v>326</v>
      </c>
      <c r="C297" s="98">
        <v>8.4166026133743275E-4</v>
      </c>
      <c r="D297" s="115"/>
      <c r="E297" s="115"/>
      <c r="F297" s="100" t="s">
        <v>1521</v>
      </c>
      <c r="G297" s="143" t="s">
        <v>326</v>
      </c>
      <c r="H297" s="197">
        <v>2.9592621060722519E-4</v>
      </c>
      <c r="I297" s="197"/>
      <c r="J297" s="197"/>
      <c r="K297" s="197" t="s">
        <v>1521</v>
      </c>
      <c r="L297" s="197" t="s">
        <v>326</v>
      </c>
      <c r="M297" s="197">
        <v>5.41890853189854E-4</v>
      </c>
      <c r="N297" s="197">
        <v>161</v>
      </c>
      <c r="O297" s="195"/>
      <c r="P297" s="195">
        <v>1.5784313725490196</v>
      </c>
      <c r="Q297" s="197">
        <v>57</v>
      </c>
      <c r="R297" s="197">
        <v>15</v>
      </c>
      <c r="S297" s="197">
        <v>141</v>
      </c>
      <c r="T297" s="197">
        <v>374</v>
      </c>
      <c r="U297" s="197"/>
      <c r="V297" s="197">
        <v>35</v>
      </c>
      <c r="W297" s="197">
        <v>0</v>
      </c>
      <c r="X297" s="197">
        <v>29</v>
      </c>
      <c r="Y297" s="197">
        <v>825</v>
      </c>
      <c r="Z297" s="197">
        <v>53</v>
      </c>
      <c r="AA297" s="197"/>
      <c r="AB297" s="100">
        <v>942</v>
      </c>
      <c r="AC297" s="197"/>
      <c r="AD297" s="195">
        <v>9.235294117647058</v>
      </c>
      <c r="AE297" s="197"/>
      <c r="AF297" s="197">
        <v>21</v>
      </c>
      <c r="AG297" s="106" t="e">
        <f t="shared" si="66"/>
        <v>#VALUE!</v>
      </c>
      <c r="AH297" s="106"/>
      <c r="AI297" s="212" t="s">
        <v>874</v>
      </c>
      <c r="AJ297" s="212" t="s">
        <v>875</v>
      </c>
      <c r="AK297" s="212" t="s">
        <v>1492</v>
      </c>
      <c r="AL297" s="212"/>
      <c r="AM297" s="212"/>
      <c r="AN297" s="212" t="s">
        <v>289</v>
      </c>
      <c r="AO297" s="212"/>
      <c r="AP297" s="213">
        <v>200</v>
      </c>
      <c r="AQ297" s="213">
        <v>180</v>
      </c>
      <c r="AR297" s="213">
        <v>0</v>
      </c>
      <c r="AS297" s="213">
        <v>380</v>
      </c>
      <c r="AT297" s="214" t="e">
        <f t="shared" si="64"/>
        <v>#N/A</v>
      </c>
      <c r="AV297" s="213">
        <v>150</v>
      </c>
      <c r="AW297" s="214" t="s">
        <v>1176</v>
      </c>
      <c r="AX297" s="214" t="s">
        <v>1123</v>
      </c>
      <c r="AY297" s="214" t="s">
        <v>1312</v>
      </c>
      <c r="BA297" s="429" t="e">
        <f t="shared" si="65"/>
        <v>#N/A</v>
      </c>
      <c r="BC297" s="106" t="s">
        <v>394</v>
      </c>
    </row>
    <row r="298" spans="1:55" x14ac:dyDescent="0.2">
      <c r="A298" s="114" t="s">
        <v>1523</v>
      </c>
      <c r="B298" s="76" t="s">
        <v>94</v>
      </c>
      <c r="C298" s="98">
        <v>1.7718940936863545E-3</v>
      </c>
      <c r="D298" s="115"/>
      <c r="E298" s="115"/>
      <c r="F298" s="100" t="s">
        <v>1523</v>
      </c>
      <c r="G298" s="143" t="s">
        <v>94</v>
      </c>
      <c r="H298" s="197">
        <v>5.0916496945010179E-4</v>
      </c>
      <c r="I298" s="197"/>
      <c r="J298" s="197"/>
      <c r="K298" s="197" t="s">
        <v>1523</v>
      </c>
      <c r="L298" s="197" t="s">
        <v>94</v>
      </c>
      <c r="M298" s="197">
        <v>1.2525458248472505E-3</v>
      </c>
      <c r="N298" s="197">
        <v>200</v>
      </c>
      <c r="O298" s="195"/>
      <c r="P298" s="195">
        <v>2.1739130434782608</v>
      </c>
      <c r="Q298" s="197">
        <v>23</v>
      </c>
      <c r="R298" s="197">
        <v>26</v>
      </c>
      <c r="S298" s="197">
        <v>119</v>
      </c>
      <c r="T298" s="197">
        <v>368</v>
      </c>
      <c r="U298" s="197"/>
      <c r="V298" s="197">
        <v>68</v>
      </c>
      <c r="W298" s="197">
        <v>50</v>
      </c>
      <c r="X298" s="197">
        <v>6</v>
      </c>
      <c r="Y298" s="197">
        <v>473</v>
      </c>
      <c r="Z298" s="197">
        <v>23</v>
      </c>
      <c r="AA298" s="197"/>
      <c r="AB298" s="100">
        <v>620</v>
      </c>
      <c r="AC298" s="197"/>
      <c r="AD298" s="195">
        <v>6.7391304347826084</v>
      </c>
      <c r="AE298" s="197"/>
      <c r="AF298" s="197">
        <v>1</v>
      </c>
      <c r="AG298" s="106" t="e">
        <f t="shared" si="66"/>
        <v>#VALUE!</v>
      </c>
      <c r="AH298" s="106"/>
      <c r="AI298" s="212" t="s">
        <v>832</v>
      </c>
      <c r="AJ298" s="212" t="s">
        <v>833</v>
      </c>
      <c r="AK298" s="212" t="s">
        <v>1493</v>
      </c>
      <c r="AL298" s="212"/>
      <c r="AM298" s="212"/>
      <c r="AN298" s="212" t="s">
        <v>290</v>
      </c>
      <c r="AO298" s="212"/>
      <c r="AP298" s="214" t="s">
        <v>551</v>
      </c>
      <c r="AQ298" s="214" t="s">
        <v>551</v>
      </c>
      <c r="AR298" s="214" t="s">
        <v>551</v>
      </c>
      <c r="AS298" s="214" t="s">
        <v>551</v>
      </c>
      <c r="AT298" s="214" t="e">
        <f t="shared" si="64"/>
        <v>#VALUE!</v>
      </c>
      <c r="AV298" s="214" t="s">
        <v>551</v>
      </c>
      <c r="AW298" s="214" t="s">
        <v>551</v>
      </c>
      <c r="AX298" s="214" t="s">
        <v>551</v>
      </c>
      <c r="AY298" s="214" t="s">
        <v>551</v>
      </c>
      <c r="BA298" s="429" t="e">
        <f t="shared" si="65"/>
        <v>#VALUE!</v>
      </c>
      <c r="BC298" s="106" t="s">
        <v>394</v>
      </c>
    </row>
    <row r="299" spans="1:55" x14ac:dyDescent="0.2">
      <c r="A299" s="114" t="s">
        <v>1524</v>
      </c>
      <c r="B299" s="76" t="s">
        <v>127</v>
      </c>
      <c r="C299" s="98">
        <v>4.0313549832026878E-4</v>
      </c>
      <c r="D299" s="115"/>
      <c r="E299" s="115"/>
      <c r="F299" s="100" t="s">
        <v>1524</v>
      </c>
      <c r="G299" s="143" t="s">
        <v>127</v>
      </c>
      <c r="H299" s="197">
        <v>2.3516237402015677E-4</v>
      </c>
      <c r="I299" s="197"/>
      <c r="J299" s="197"/>
      <c r="K299" s="197" t="s">
        <v>1524</v>
      </c>
      <c r="L299" s="197" t="s">
        <v>127</v>
      </c>
      <c r="M299" s="197">
        <v>1.6797312430011198E-4</v>
      </c>
      <c r="N299" s="197">
        <v>137</v>
      </c>
      <c r="O299" s="195"/>
      <c r="P299" s="195">
        <v>2.0147058823529411</v>
      </c>
      <c r="Q299" s="197">
        <v>11</v>
      </c>
      <c r="R299" s="197">
        <v>81</v>
      </c>
      <c r="S299" s="197">
        <v>174</v>
      </c>
      <c r="T299" s="197">
        <v>403</v>
      </c>
      <c r="U299" s="197"/>
      <c r="V299" s="197">
        <v>6</v>
      </c>
      <c r="W299" s="197">
        <v>65</v>
      </c>
      <c r="X299" s="197">
        <v>35</v>
      </c>
      <c r="Y299" s="197">
        <v>351</v>
      </c>
      <c r="Z299" s="197">
        <v>55</v>
      </c>
      <c r="AA299" s="197"/>
      <c r="AB299" s="100">
        <v>512</v>
      </c>
      <c r="AC299" s="197"/>
      <c r="AD299" s="195">
        <v>7.5294117647058822</v>
      </c>
      <c r="AE299" s="197"/>
      <c r="AF299" s="197">
        <v>8</v>
      </c>
      <c r="AG299" s="106" t="e">
        <f t="shared" si="66"/>
        <v>#VALUE!</v>
      </c>
      <c r="AH299" s="106"/>
      <c r="AI299" s="212" t="s">
        <v>834</v>
      </c>
      <c r="AJ299" s="212" t="s">
        <v>835</v>
      </c>
      <c r="AK299" s="212" t="s">
        <v>1494</v>
      </c>
      <c r="AL299" s="212"/>
      <c r="AM299" s="212"/>
      <c r="AN299" s="212" t="s">
        <v>306</v>
      </c>
      <c r="AO299" s="212"/>
      <c r="AP299" s="214" t="s">
        <v>551</v>
      </c>
      <c r="AQ299" s="213">
        <v>90</v>
      </c>
      <c r="AR299" s="214" t="s">
        <v>551</v>
      </c>
      <c r="AS299" s="214" t="s">
        <v>551</v>
      </c>
      <c r="AT299" s="214" t="e">
        <f t="shared" si="64"/>
        <v>#VALUE!</v>
      </c>
      <c r="AV299" s="214" t="s">
        <v>551</v>
      </c>
      <c r="AW299" s="214" t="s">
        <v>1147</v>
      </c>
      <c r="AX299" s="214" t="s">
        <v>551</v>
      </c>
      <c r="AY299" s="214" t="s">
        <v>551</v>
      </c>
      <c r="BA299" s="429" t="e">
        <f t="shared" si="65"/>
        <v>#VALUE!</v>
      </c>
      <c r="BC299" s="106" t="s">
        <v>394</v>
      </c>
    </row>
    <row r="300" spans="1:55" x14ac:dyDescent="0.2">
      <c r="A300" s="114" t="s">
        <v>1525</v>
      </c>
      <c r="B300" s="76" t="s">
        <v>151</v>
      </c>
      <c r="C300" s="98">
        <v>8.7408949011446408E-4</v>
      </c>
      <c r="D300" s="115"/>
      <c r="E300" s="115"/>
      <c r="F300" s="100" t="s">
        <v>1525</v>
      </c>
      <c r="G300" s="143" t="s">
        <v>151</v>
      </c>
      <c r="H300" s="197">
        <v>3.537981269510926E-4</v>
      </c>
      <c r="I300" s="197"/>
      <c r="J300" s="197"/>
      <c r="K300" s="197" t="s">
        <v>1525</v>
      </c>
      <c r="L300" s="197" t="s">
        <v>151</v>
      </c>
      <c r="M300" s="197">
        <v>5.0988553590010409E-4</v>
      </c>
      <c r="N300" s="197">
        <v>89</v>
      </c>
      <c r="O300" s="195"/>
      <c r="P300" s="195">
        <v>1.0229885057471264</v>
      </c>
      <c r="Q300" s="197">
        <v>17</v>
      </c>
      <c r="R300" s="197">
        <v>29</v>
      </c>
      <c r="S300" s="197">
        <v>39</v>
      </c>
      <c r="T300" s="197">
        <v>174</v>
      </c>
      <c r="U300" s="197"/>
      <c r="V300" s="197">
        <v>0</v>
      </c>
      <c r="W300" s="197">
        <v>21</v>
      </c>
      <c r="X300" s="197">
        <v>3</v>
      </c>
      <c r="Y300" s="197">
        <v>0</v>
      </c>
      <c r="Z300" s="197">
        <v>52</v>
      </c>
      <c r="AA300" s="197"/>
      <c r="AB300" s="100">
        <v>76</v>
      </c>
      <c r="AC300" s="197"/>
      <c r="AD300" s="195">
        <v>0.87356321839080464</v>
      </c>
      <c r="AE300" s="197"/>
      <c r="AF300" s="197">
        <v>0</v>
      </c>
      <c r="AG300" s="106" t="e">
        <f t="shared" si="66"/>
        <v>#VALUE!</v>
      </c>
      <c r="AH300" s="106"/>
      <c r="AI300" s="212"/>
      <c r="AJ300" s="212"/>
      <c r="AK300" s="212"/>
      <c r="AL300" s="212"/>
      <c r="AM300" s="212"/>
      <c r="AN300" s="212"/>
      <c r="AO300" s="212"/>
      <c r="AP300" s="214"/>
      <c r="AQ300" s="214"/>
      <c r="AR300" s="214"/>
      <c r="AS300" s="214"/>
      <c r="AT300" s="214"/>
      <c r="AV300" s="214"/>
      <c r="AW300" s="162" t="s">
        <v>394</v>
      </c>
      <c r="AX300" s="162" t="s">
        <v>394</v>
      </c>
      <c r="AY300" s="162" t="s">
        <v>394</v>
      </c>
      <c r="BC300" s="106" t="s">
        <v>394</v>
      </c>
    </row>
    <row r="301" spans="1:55" x14ac:dyDescent="0.2">
      <c r="A301" s="114" t="s">
        <v>1526</v>
      </c>
      <c r="B301" s="76" t="s">
        <v>214</v>
      </c>
      <c r="C301" s="98">
        <v>4.1065482796892339E-4</v>
      </c>
      <c r="D301" s="115"/>
      <c r="E301" s="115"/>
      <c r="F301" s="100" t="s">
        <v>1526</v>
      </c>
      <c r="G301" s="143" t="s">
        <v>214</v>
      </c>
      <c r="H301" s="197">
        <v>1.8867924528301886E-4</v>
      </c>
      <c r="I301" s="207"/>
      <c r="J301" s="207"/>
      <c r="K301" s="207" t="s">
        <v>1526</v>
      </c>
      <c r="L301" s="207" t="s">
        <v>214</v>
      </c>
      <c r="M301" s="207">
        <v>2.2197558268590456E-4</v>
      </c>
      <c r="N301" s="197">
        <v>371</v>
      </c>
      <c r="O301" s="195"/>
      <c r="P301" s="195">
        <v>3.6732673267326734</v>
      </c>
      <c r="Q301" s="197">
        <v>134</v>
      </c>
      <c r="R301" s="197">
        <v>151</v>
      </c>
      <c r="S301" s="197">
        <v>331</v>
      </c>
      <c r="T301" s="197">
        <v>987</v>
      </c>
      <c r="U301" s="197"/>
      <c r="V301" s="197">
        <v>66</v>
      </c>
      <c r="W301" s="197">
        <v>0</v>
      </c>
      <c r="X301" s="197">
        <v>0</v>
      </c>
      <c r="Y301" s="197">
        <v>1646</v>
      </c>
      <c r="Z301" s="197">
        <v>372</v>
      </c>
      <c r="AA301" s="197"/>
      <c r="AB301" s="100">
        <v>2084</v>
      </c>
      <c r="AC301" s="197"/>
      <c r="AD301" s="195">
        <v>20.633663366336634</v>
      </c>
      <c r="AE301" s="197"/>
      <c r="AF301" s="197">
        <v>0</v>
      </c>
      <c r="AG301" s="106" t="e">
        <f t="shared" si="66"/>
        <v>#VALUE!</v>
      </c>
      <c r="AH301" s="106"/>
      <c r="AI301" s="212"/>
      <c r="AJ301" s="212"/>
      <c r="AK301" s="212"/>
      <c r="AL301" s="212"/>
      <c r="AM301" s="212"/>
      <c r="AN301" s="212"/>
      <c r="AO301" s="212"/>
      <c r="AP301" s="214"/>
      <c r="AQ301" s="214"/>
      <c r="AR301" s="214"/>
      <c r="AS301" s="214"/>
      <c r="AT301" s="214"/>
      <c r="AV301" s="214"/>
      <c r="AW301" s="162" t="s">
        <v>394</v>
      </c>
      <c r="AX301" s="162" t="s">
        <v>394</v>
      </c>
      <c r="AY301" s="162" t="s">
        <v>394</v>
      </c>
      <c r="BC301" s="106" t="s">
        <v>394</v>
      </c>
    </row>
    <row r="302" spans="1:55" x14ac:dyDescent="0.2">
      <c r="A302" s="114" t="s">
        <v>1527</v>
      </c>
      <c r="B302" s="76" t="s">
        <v>296</v>
      </c>
      <c r="C302" s="98">
        <v>7.2987721691678031E-4</v>
      </c>
      <c r="D302" s="115"/>
      <c r="E302" s="115"/>
      <c r="F302" s="100" t="s">
        <v>1527</v>
      </c>
      <c r="G302" s="143" t="s">
        <v>296</v>
      </c>
      <c r="H302" s="197">
        <v>2.1828103683492497E-4</v>
      </c>
      <c r="I302" s="197"/>
      <c r="J302" s="197"/>
      <c r="K302" s="197" t="s">
        <v>1527</v>
      </c>
      <c r="L302" s="197" t="s">
        <v>296</v>
      </c>
      <c r="M302" s="197">
        <v>5.1159618008185536E-4</v>
      </c>
      <c r="N302" s="197">
        <v>160</v>
      </c>
      <c r="O302" s="195"/>
      <c r="P302" s="195">
        <v>1.927710843373494</v>
      </c>
      <c r="Q302" s="197">
        <v>16</v>
      </c>
      <c r="R302" s="197">
        <v>44</v>
      </c>
      <c r="S302" s="197">
        <v>59</v>
      </c>
      <c r="T302" s="197">
        <v>279</v>
      </c>
      <c r="U302" s="197"/>
      <c r="V302" s="197">
        <v>24</v>
      </c>
      <c r="W302" s="197">
        <v>49</v>
      </c>
      <c r="X302" s="197">
        <v>6</v>
      </c>
      <c r="Y302" s="197">
        <v>117</v>
      </c>
      <c r="Z302" s="197">
        <v>43</v>
      </c>
      <c r="AA302" s="197"/>
      <c r="AB302" s="100">
        <v>239</v>
      </c>
      <c r="AC302" s="197"/>
      <c r="AD302" s="195">
        <v>2.8795180722891565</v>
      </c>
      <c r="AE302" s="197"/>
      <c r="AF302" s="197">
        <v>12</v>
      </c>
      <c r="AG302" s="106" t="e">
        <f t="shared" si="66"/>
        <v>#VALUE!</v>
      </c>
      <c r="AH302" s="106"/>
      <c r="AI302" s="212"/>
      <c r="AJ302" s="212" t="s">
        <v>876</v>
      </c>
      <c r="AK302" s="212" t="s">
        <v>1495</v>
      </c>
      <c r="AL302" s="212" t="s">
        <v>1496</v>
      </c>
      <c r="AM302" s="212"/>
      <c r="AN302" s="212"/>
      <c r="AO302" s="212"/>
      <c r="AP302" s="213">
        <v>15240</v>
      </c>
      <c r="AQ302" s="213">
        <v>4210</v>
      </c>
      <c r="AR302" s="213">
        <v>40</v>
      </c>
      <c r="AS302" s="213">
        <v>19490</v>
      </c>
      <c r="AT302" s="214" t="e">
        <f t="shared" ref="AT302" si="67">AS302/VLOOKUP(AN302,$D$18:$G$436,4,FALSE)</f>
        <v>#N/A</v>
      </c>
      <c r="AV302" s="213">
        <v>15280</v>
      </c>
      <c r="AW302" s="214" t="s">
        <v>1713</v>
      </c>
      <c r="AX302" s="214" t="s">
        <v>1153</v>
      </c>
      <c r="AY302" s="214" t="s">
        <v>1714</v>
      </c>
      <c r="BA302" s="429" t="e">
        <f>AY302/VLOOKUP(AN302,$D$18:$G$436,4,FALSE)</f>
        <v>#N/A</v>
      </c>
      <c r="BC302" s="106" t="s">
        <v>394</v>
      </c>
    </row>
    <row r="303" spans="1:55" x14ac:dyDescent="0.2">
      <c r="A303" s="114" t="s">
        <v>1529</v>
      </c>
      <c r="B303" s="76" t="s">
        <v>327</v>
      </c>
      <c r="C303" s="98">
        <v>7.1982791733886452E-4</v>
      </c>
      <c r="D303" s="115"/>
      <c r="E303" s="115"/>
      <c r="F303" s="100" t="s">
        <v>1529</v>
      </c>
      <c r="G303" s="143" t="s">
        <v>327</v>
      </c>
      <c r="H303" s="197">
        <v>2.8962126450026885E-4</v>
      </c>
      <c r="I303" s="197"/>
      <c r="J303" s="197"/>
      <c r="K303" s="197" t="s">
        <v>1529</v>
      </c>
      <c r="L303" s="197" t="s">
        <v>327</v>
      </c>
      <c r="M303" s="197">
        <v>4.2867020050702925E-4</v>
      </c>
      <c r="N303" s="197">
        <v>150</v>
      </c>
      <c r="O303" s="195"/>
      <c r="P303" s="195">
        <v>1.8292682926829269</v>
      </c>
      <c r="Q303" s="197">
        <v>43</v>
      </c>
      <c r="R303" s="197">
        <v>31</v>
      </c>
      <c r="S303" s="197">
        <v>88</v>
      </c>
      <c r="T303" s="197">
        <v>312</v>
      </c>
      <c r="U303" s="197"/>
      <c r="V303" s="197">
        <v>29</v>
      </c>
      <c r="W303" s="197">
        <v>10</v>
      </c>
      <c r="X303" s="197">
        <v>86</v>
      </c>
      <c r="Y303" s="197">
        <v>95</v>
      </c>
      <c r="Z303" s="197">
        <v>31</v>
      </c>
      <c r="AA303" s="197"/>
      <c r="AB303" s="100">
        <v>251</v>
      </c>
      <c r="AC303" s="197"/>
      <c r="AD303" s="195">
        <v>3.0609756097560976</v>
      </c>
      <c r="AE303" s="197"/>
      <c r="AF303" s="197">
        <v>0</v>
      </c>
      <c r="AG303" s="106" t="e">
        <f t="shared" si="66"/>
        <v>#VALUE!</v>
      </c>
      <c r="AH303" s="106"/>
      <c r="AI303" s="212"/>
      <c r="AJ303" s="212"/>
      <c r="AK303" s="212"/>
      <c r="AL303" s="212"/>
      <c r="AM303" s="212"/>
      <c r="AN303" s="212"/>
      <c r="AO303" s="212"/>
      <c r="AP303" s="214"/>
      <c r="AQ303" s="214"/>
      <c r="AR303" s="214"/>
      <c r="AS303" s="214"/>
      <c r="AT303" s="214"/>
      <c r="AV303" s="214"/>
      <c r="AW303" s="162" t="s">
        <v>394</v>
      </c>
      <c r="AX303" s="162" t="s">
        <v>394</v>
      </c>
      <c r="AY303" s="162" t="s">
        <v>394</v>
      </c>
      <c r="BC303" s="106" t="s">
        <v>394</v>
      </c>
    </row>
    <row r="304" spans="1:55" x14ac:dyDescent="0.2">
      <c r="A304" s="114" t="s">
        <v>1530</v>
      </c>
      <c r="B304" s="76" t="s">
        <v>19</v>
      </c>
      <c r="C304" s="98">
        <v>9.2626447288238884E-4</v>
      </c>
      <c r="D304" s="115"/>
      <c r="E304" s="115"/>
      <c r="F304" s="100" t="s">
        <v>1530</v>
      </c>
      <c r="G304" s="143" t="s">
        <v>19</v>
      </c>
      <c r="H304" s="197">
        <v>3.5344302254722732E-4</v>
      </c>
      <c r="I304" s="197"/>
      <c r="J304" s="197"/>
      <c r="K304" s="197" t="s">
        <v>1530</v>
      </c>
      <c r="L304" s="197" t="s">
        <v>19</v>
      </c>
      <c r="M304" s="197">
        <v>5.6672760511882999E-4</v>
      </c>
      <c r="N304" s="197">
        <v>311</v>
      </c>
      <c r="O304" s="195"/>
      <c r="P304" s="195">
        <v>3.4175824175824174</v>
      </c>
      <c r="Q304" s="197">
        <v>78</v>
      </c>
      <c r="R304" s="197">
        <v>394</v>
      </c>
      <c r="S304" s="197">
        <v>725</v>
      </c>
      <c r="T304" s="197">
        <v>1508</v>
      </c>
      <c r="U304" s="197"/>
      <c r="V304" s="197">
        <v>23</v>
      </c>
      <c r="W304" s="197">
        <v>37</v>
      </c>
      <c r="X304" s="197">
        <v>79</v>
      </c>
      <c r="Y304" s="197">
        <v>639</v>
      </c>
      <c r="Z304" s="197">
        <v>323</v>
      </c>
      <c r="AA304" s="197"/>
      <c r="AB304" s="100">
        <v>1101</v>
      </c>
      <c r="AC304" s="197"/>
      <c r="AD304" s="195">
        <v>12.098901098901099</v>
      </c>
      <c r="AE304" s="197"/>
      <c r="AF304" s="197">
        <v>16</v>
      </c>
      <c r="AG304" s="106" t="e">
        <f t="shared" si="66"/>
        <v>#VALUE!</v>
      </c>
      <c r="AH304" s="106"/>
      <c r="AI304" s="212" t="s">
        <v>878</v>
      </c>
      <c r="AJ304" s="212" t="s">
        <v>879</v>
      </c>
      <c r="AK304" s="212" t="s">
        <v>1499</v>
      </c>
      <c r="AL304" s="212"/>
      <c r="AM304" s="212"/>
      <c r="AN304" s="212" t="s">
        <v>32</v>
      </c>
      <c r="AO304" s="212"/>
      <c r="AP304" s="213">
        <v>250</v>
      </c>
      <c r="AQ304" s="213">
        <v>30</v>
      </c>
      <c r="AR304" s="213">
        <v>0</v>
      </c>
      <c r="AS304" s="213">
        <v>280</v>
      </c>
      <c r="AT304" s="214" t="e">
        <f t="shared" ref="AT304:AT315" si="68">AS304/VLOOKUP(AN304,$D$18:$G$436,4,FALSE)</f>
        <v>#N/A</v>
      </c>
      <c r="AV304" s="213">
        <v>370</v>
      </c>
      <c r="AW304" s="214" t="s">
        <v>1246</v>
      </c>
      <c r="AX304" s="214" t="s">
        <v>1123</v>
      </c>
      <c r="AY304" s="214" t="s">
        <v>1164</v>
      </c>
      <c r="BA304" s="429" t="e">
        <f t="shared" ref="BA304:BA315" si="69">AY304/VLOOKUP(AN304,$D$18:$G$436,4,FALSE)</f>
        <v>#N/A</v>
      </c>
      <c r="BC304" s="106" t="s">
        <v>394</v>
      </c>
    </row>
    <row r="305" spans="1:55" x14ac:dyDescent="0.2">
      <c r="A305" s="113" t="s">
        <v>1532</v>
      </c>
      <c r="B305" s="76" t="s">
        <v>88</v>
      </c>
      <c r="C305" s="97">
        <v>6.9991251093613294E-4</v>
      </c>
      <c r="D305" s="98"/>
      <c r="E305" s="99"/>
      <c r="F305" s="100" t="s">
        <v>1532</v>
      </c>
      <c r="G305" s="143" t="s">
        <v>88</v>
      </c>
      <c r="H305" s="197">
        <v>2.2747156605424322E-4</v>
      </c>
      <c r="I305" s="197"/>
      <c r="J305" s="197"/>
      <c r="K305" s="197" t="s">
        <v>1532</v>
      </c>
      <c r="L305" s="197" t="s">
        <v>88</v>
      </c>
      <c r="M305" s="197">
        <v>4.7244094488188977E-4</v>
      </c>
      <c r="N305" s="197" t="s">
        <v>394</v>
      </c>
      <c r="O305" s="195"/>
      <c r="P305" s="195" t="s">
        <v>394</v>
      </c>
      <c r="Q305" s="197" t="s">
        <v>394</v>
      </c>
      <c r="R305" s="197" t="s">
        <v>394</v>
      </c>
      <c r="S305" s="197" t="s">
        <v>394</v>
      </c>
      <c r="T305" s="197" t="s">
        <v>394</v>
      </c>
      <c r="U305" s="197"/>
      <c r="V305" s="197" t="s">
        <v>394</v>
      </c>
      <c r="W305" s="197" t="s">
        <v>394</v>
      </c>
      <c r="X305" s="197" t="s">
        <v>394</v>
      </c>
      <c r="Y305" s="197" t="s">
        <v>394</v>
      </c>
      <c r="Z305" s="197" t="s">
        <v>394</v>
      </c>
      <c r="AA305" s="197"/>
      <c r="AB305" s="100" t="s">
        <v>394</v>
      </c>
      <c r="AC305" s="197"/>
      <c r="AD305" s="195" t="s">
        <v>394</v>
      </c>
      <c r="AE305" s="197"/>
      <c r="AF305" s="197" t="s">
        <v>394</v>
      </c>
      <c r="AG305" s="106" t="e">
        <f t="shared" si="66"/>
        <v>#VALUE!</v>
      </c>
      <c r="AH305" s="106"/>
      <c r="AI305" s="212" t="s">
        <v>880</v>
      </c>
      <c r="AJ305" s="212" t="s">
        <v>881</v>
      </c>
      <c r="AK305" s="212" t="s">
        <v>1500</v>
      </c>
      <c r="AL305" s="212"/>
      <c r="AM305" s="212"/>
      <c r="AN305" s="212" t="s">
        <v>38</v>
      </c>
      <c r="AO305" s="212"/>
      <c r="AP305" s="213">
        <v>90</v>
      </c>
      <c r="AQ305" s="213">
        <v>0</v>
      </c>
      <c r="AR305" s="213">
        <v>0</v>
      </c>
      <c r="AS305" s="213">
        <v>90</v>
      </c>
      <c r="AT305" s="214" t="e">
        <f t="shared" si="68"/>
        <v>#N/A</v>
      </c>
      <c r="AV305" s="213">
        <v>260</v>
      </c>
      <c r="AW305" s="214" t="s">
        <v>1123</v>
      </c>
      <c r="AX305" s="214" t="s">
        <v>1123</v>
      </c>
      <c r="AY305" s="214" t="s">
        <v>1195</v>
      </c>
      <c r="BA305" s="429" t="e">
        <f t="shared" si="69"/>
        <v>#N/A</v>
      </c>
      <c r="BC305" s="106" t="s">
        <v>394</v>
      </c>
    </row>
    <row r="306" spans="1:55" x14ac:dyDescent="0.2">
      <c r="A306" s="95" t="s">
        <v>1533</v>
      </c>
      <c r="B306" s="96" t="s">
        <v>95</v>
      </c>
      <c r="C306" s="97">
        <v>5.6372549019607845E-4</v>
      </c>
      <c r="D306" s="98"/>
      <c r="E306" s="99"/>
      <c r="F306" s="100" t="s">
        <v>1533</v>
      </c>
      <c r="G306" s="196" t="s">
        <v>95</v>
      </c>
      <c r="H306" s="190">
        <v>2.3692810457516341E-4</v>
      </c>
      <c r="I306" s="190"/>
      <c r="J306" s="190"/>
      <c r="K306" s="190" t="s">
        <v>1533</v>
      </c>
      <c r="L306" s="190" t="s">
        <v>95</v>
      </c>
      <c r="M306" s="190">
        <v>3.2679738562091501E-4</v>
      </c>
      <c r="N306" s="190">
        <v>4520</v>
      </c>
      <c r="O306" s="193"/>
      <c r="P306" s="193">
        <v>1.2988505747126438</v>
      </c>
      <c r="Q306" s="190">
        <v>1190</v>
      </c>
      <c r="R306" s="190">
        <v>1220</v>
      </c>
      <c r="S306" s="190">
        <v>2420</v>
      </c>
      <c r="T306" s="190">
        <v>9350</v>
      </c>
      <c r="U306" s="190"/>
      <c r="V306" s="190">
        <v>400</v>
      </c>
      <c r="W306" s="190">
        <v>420</v>
      </c>
      <c r="X306" s="190">
        <v>1110</v>
      </c>
      <c r="Y306" s="190">
        <v>1230</v>
      </c>
      <c r="Z306" s="190">
        <v>500</v>
      </c>
      <c r="AA306" s="190"/>
      <c r="AB306" s="192">
        <v>3660</v>
      </c>
      <c r="AC306" s="190"/>
      <c r="AD306" s="193">
        <v>1.0517241379310345</v>
      </c>
      <c r="AE306" s="194"/>
      <c r="AF306" s="190">
        <v>170</v>
      </c>
      <c r="AG306" s="106" t="e">
        <f t="shared" si="66"/>
        <v>#VALUE!</v>
      </c>
      <c r="AH306" s="106"/>
      <c r="AI306" s="212" t="s">
        <v>882</v>
      </c>
      <c r="AJ306" s="212" t="s">
        <v>883</v>
      </c>
      <c r="AK306" s="212" t="s">
        <v>1501</v>
      </c>
      <c r="AL306" s="212"/>
      <c r="AM306" s="212"/>
      <c r="AN306" s="212" t="s">
        <v>139</v>
      </c>
      <c r="AO306" s="212"/>
      <c r="AP306" s="213">
        <v>310</v>
      </c>
      <c r="AQ306" s="213">
        <v>60</v>
      </c>
      <c r="AR306" s="213">
        <v>0</v>
      </c>
      <c r="AS306" s="213">
        <v>370</v>
      </c>
      <c r="AT306" s="214" t="e">
        <f t="shared" si="68"/>
        <v>#N/A</v>
      </c>
      <c r="AV306" s="213">
        <v>270</v>
      </c>
      <c r="AW306" s="214" t="s">
        <v>1163</v>
      </c>
      <c r="AX306" s="214" t="s">
        <v>1123</v>
      </c>
      <c r="AY306" s="214" t="s">
        <v>1130</v>
      </c>
      <c r="BA306" s="429" t="e">
        <f t="shared" si="69"/>
        <v>#N/A</v>
      </c>
      <c r="BC306" s="106" t="s">
        <v>394</v>
      </c>
    </row>
    <row r="307" spans="1:55" x14ac:dyDescent="0.2">
      <c r="A307" s="76" t="s">
        <v>1534</v>
      </c>
      <c r="B307" s="76" t="s">
        <v>103</v>
      </c>
      <c r="C307" s="98">
        <v>2.8880866425992781E-4</v>
      </c>
      <c r="D307" s="98"/>
      <c r="E307" s="99"/>
      <c r="F307" s="100" t="s">
        <v>1534</v>
      </c>
      <c r="G307" s="143" t="s">
        <v>103</v>
      </c>
      <c r="H307" s="197">
        <v>1.0830324909747292E-4</v>
      </c>
      <c r="I307" s="197"/>
      <c r="J307" s="197"/>
      <c r="K307" s="197" t="s">
        <v>1534</v>
      </c>
      <c r="L307" s="197" t="s">
        <v>103</v>
      </c>
      <c r="M307" s="197">
        <v>1.8050541516245486E-4</v>
      </c>
      <c r="N307" s="197" t="s">
        <v>394</v>
      </c>
      <c r="O307" s="195"/>
      <c r="P307" s="195" t="s">
        <v>394</v>
      </c>
      <c r="Q307" s="197" t="s">
        <v>394</v>
      </c>
      <c r="R307" s="197" t="s">
        <v>394</v>
      </c>
      <c r="S307" s="197" t="s">
        <v>394</v>
      </c>
      <c r="T307" s="197" t="s">
        <v>394</v>
      </c>
      <c r="U307" s="197"/>
      <c r="V307" s="197" t="s">
        <v>394</v>
      </c>
      <c r="W307" s="197" t="s">
        <v>394</v>
      </c>
      <c r="X307" s="197" t="s">
        <v>394</v>
      </c>
      <c r="Y307" s="197" t="s">
        <v>394</v>
      </c>
      <c r="Z307" s="197" t="s">
        <v>394</v>
      </c>
      <c r="AA307" s="197"/>
      <c r="AB307" s="100" t="s">
        <v>394</v>
      </c>
      <c r="AC307" s="197"/>
      <c r="AD307" s="195" t="s">
        <v>394</v>
      </c>
      <c r="AE307" s="197"/>
      <c r="AF307" s="197" t="s">
        <v>394</v>
      </c>
      <c r="AG307" s="106" t="e">
        <f t="shared" si="66"/>
        <v>#VALUE!</v>
      </c>
      <c r="AH307" s="106"/>
      <c r="AI307" s="212" t="s">
        <v>884</v>
      </c>
      <c r="AJ307" s="212" t="s">
        <v>885</v>
      </c>
      <c r="AK307" s="212" t="s">
        <v>1502</v>
      </c>
      <c r="AL307" s="212"/>
      <c r="AM307" s="212"/>
      <c r="AN307" s="212" t="s">
        <v>162</v>
      </c>
      <c r="AO307" s="212"/>
      <c r="AP307" s="213">
        <v>430</v>
      </c>
      <c r="AQ307" s="213">
        <v>130</v>
      </c>
      <c r="AR307" s="213">
        <v>0</v>
      </c>
      <c r="AS307" s="213">
        <v>560</v>
      </c>
      <c r="AT307" s="214" t="e">
        <f t="shared" si="68"/>
        <v>#N/A</v>
      </c>
      <c r="AV307" s="213">
        <v>600</v>
      </c>
      <c r="AW307" s="214" t="s">
        <v>1122</v>
      </c>
      <c r="AX307" s="214" t="s">
        <v>1123</v>
      </c>
      <c r="AY307" s="214" t="s">
        <v>1702</v>
      </c>
      <c r="BA307" s="429" t="e">
        <f t="shared" si="69"/>
        <v>#N/A</v>
      </c>
      <c r="BC307" s="106" t="s">
        <v>394</v>
      </c>
    </row>
    <row r="308" spans="1:55" x14ac:dyDescent="0.2">
      <c r="A308" s="114" t="s">
        <v>1535</v>
      </c>
      <c r="B308" s="76" t="s">
        <v>111</v>
      </c>
      <c r="C308" s="98">
        <v>1.2195121951219512E-4</v>
      </c>
      <c r="D308" s="97"/>
      <c r="E308" s="99"/>
      <c r="F308" s="100" t="s">
        <v>1535</v>
      </c>
      <c r="G308" s="143" t="s">
        <v>111</v>
      </c>
      <c r="H308" s="197">
        <v>9.7560975609756103E-5</v>
      </c>
      <c r="I308" s="197"/>
      <c r="J308" s="197"/>
      <c r="K308" s="197" t="s">
        <v>1535</v>
      </c>
      <c r="L308" s="197" t="s">
        <v>111</v>
      </c>
      <c r="M308" s="197">
        <v>2.4390243902439026E-5</v>
      </c>
      <c r="N308" s="197">
        <v>29</v>
      </c>
      <c r="O308" s="195"/>
      <c r="P308" s="195">
        <v>0.61702127659574468</v>
      </c>
      <c r="Q308" s="197">
        <v>9</v>
      </c>
      <c r="R308" s="197">
        <v>3</v>
      </c>
      <c r="S308" s="197">
        <v>10</v>
      </c>
      <c r="T308" s="197">
        <v>51</v>
      </c>
      <c r="U308" s="197"/>
      <c r="V308" s="197">
        <v>2</v>
      </c>
      <c r="W308" s="197">
        <v>0</v>
      </c>
      <c r="X308" s="197">
        <v>9</v>
      </c>
      <c r="Y308" s="197">
        <v>8</v>
      </c>
      <c r="Z308" s="197">
        <v>0</v>
      </c>
      <c r="AA308" s="197"/>
      <c r="AB308" s="100">
        <v>19</v>
      </c>
      <c r="AC308" s="197"/>
      <c r="AD308" s="195">
        <v>0.40425531914893614</v>
      </c>
      <c r="AE308" s="197"/>
      <c r="AF308" s="197">
        <v>6</v>
      </c>
      <c r="AG308" s="106" t="e">
        <f t="shared" si="66"/>
        <v>#VALUE!</v>
      </c>
      <c r="AH308" s="106"/>
      <c r="AI308" s="212" t="s">
        <v>886</v>
      </c>
      <c r="AJ308" s="212" t="s">
        <v>887</v>
      </c>
      <c r="AK308" s="212" t="s">
        <v>1503</v>
      </c>
      <c r="AL308" s="212"/>
      <c r="AM308" s="212"/>
      <c r="AN308" s="212" t="s">
        <v>170</v>
      </c>
      <c r="AO308" s="212"/>
      <c r="AP308" s="213">
        <v>880</v>
      </c>
      <c r="AQ308" s="213">
        <v>460</v>
      </c>
      <c r="AR308" s="213">
        <v>0</v>
      </c>
      <c r="AS308" s="213">
        <v>1340</v>
      </c>
      <c r="AT308" s="214" t="e">
        <f t="shared" si="68"/>
        <v>#N/A</v>
      </c>
      <c r="AV308" s="213">
        <v>930</v>
      </c>
      <c r="AW308" s="214" t="s">
        <v>1160</v>
      </c>
      <c r="AX308" s="214" t="s">
        <v>1123</v>
      </c>
      <c r="AY308" s="214" t="s">
        <v>1715</v>
      </c>
      <c r="BA308" s="429" t="e">
        <f t="shared" si="69"/>
        <v>#N/A</v>
      </c>
      <c r="BC308" s="106" t="s">
        <v>394</v>
      </c>
    </row>
    <row r="309" spans="1:55" x14ac:dyDescent="0.2">
      <c r="A309" s="114" t="s">
        <v>1536</v>
      </c>
      <c r="B309" s="76" t="s">
        <v>125</v>
      </c>
      <c r="C309" s="98">
        <v>5.0549450549450552E-4</v>
      </c>
      <c r="D309" s="97"/>
      <c r="E309" s="99"/>
      <c r="F309" s="100" t="s">
        <v>1536</v>
      </c>
      <c r="G309" s="143" t="s">
        <v>125</v>
      </c>
      <c r="H309" s="197">
        <v>2.9670329670329669E-4</v>
      </c>
      <c r="I309" s="197"/>
      <c r="J309" s="197"/>
      <c r="K309" s="197" t="s">
        <v>1536</v>
      </c>
      <c r="L309" s="197" t="s">
        <v>125</v>
      </c>
      <c r="M309" s="197">
        <v>1.9780219780219781E-4</v>
      </c>
      <c r="N309" s="197">
        <v>426</v>
      </c>
      <c r="O309" s="195"/>
      <c r="P309" s="195">
        <v>3.7043478260869565</v>
      </c>
      <c r="Q309" s="197">
        <v>142</v>
      </c>
      <c r="R309" s="197">
        <v>79</v>
      </c>
      <c r="S309" s="197">
        <v>165</v>
      </c>
      <c r="T309" s="197">
        <v>812</v>
      </c>
      <c r="U309" s="197"/>
      <c r="V309" s="197">
        <v>80</v>
      </c>
      <c r="W309" s="197">
        <v>0</v>
      </c>
      <c r="X309" s="197">
        <v>55</v>
      </c>
      <c r="Y309" s="197">
        <v>244</v>
      </c>
      <c r="Z309" s="197">
        <v>123</v>
      </c>
      <c r="AA309" s="197"/>
      <c r="AB309" s="100">
        <v>502</v>
      </c>
      <c r="AC309" s="197"/>
      <c r="AD309" s="195">
        <v>4.3652173913043475</v>
      </c>
      <c r="AE309" s="197"/>
      <c r="AF309" s="197">
        <v>6</v>
      </c>
      <c r="AG309" s="106" t="e">
        <f t="shared" si="66"/>
        <v>#VALUE!</v>
      </c>
      <c r="AH309" s="106"/>
      <c r="AI309" s="212" t="s">
        <v>888</v>
      </c>
      <c r="AJ309" s="212" t="s">
        <v>889</v>
      </c>
      <c r="AK309" s="212" t="s">
        <v>1505</v>
      </c>
      <c r="AL309" s="212"/>
      <c r="AM309" s="212"/>
      <c r="AN309" s="212" t="s">
        <v>200</v>
      </c>
      <c r="AO309" s="212"/>
      <c r="AP309" s="213">
        <v>360</v>
      </c>
      <c r="AQ309" s="213">
        <v>100</v>
      </c>
      <c r="AR309" s="213">
        <v>10</v>
      </c>
      <c r="AS309" s="213">
        <v>470</v>
      </c>
      <c r="AT309" s="214" t="e">
        <f t="shared" si="68"/>
        <v>#N/A</v>
      </c>
      <c r="AV309" s="213">
        <v>140</v>
      </c>
      <c r="AW309" s="214" t="s">
        <v>1173</v>
      </c>
      <c r="AX309" s="214" t="s">
        <v>1123</v>
      </c>
      <c r="AY309" s="214" t="s">
        <v>1224</v>
      </c>
      <c r="BA309" s="429" t="e">
        <f t="shared" si="69"/>
        <v>#N/A</v>
      </c>
      <c r="BC309" s="106" t="s">
        <v>394</v>
      </c>
    </row>
    <row r="310" spans="1:55" x14ac:dyDescent="0.2">
      <c r="A310" s="114" t="s">
        <v>1537</v>
      </c>
      <c r="B310" s="76" t="s">
        <v>128</v>
      </c>
      <c r="C310" s="98">
        <v>1.6750418760469013E-4</v>
      </c>
      <c r="D310" s="97"/>
      <c r="E310" s="99"/>
      <c r="F310" s="100" t="s">
        <v>1537</v>
      </c>
      <c r="G310" s="143" t="s">
        <v>128</v>
      </c>
      <c r="H310" s="197">
        <v>1.0887772194304858E-4</v>
      </c>
      <c r="I310" s="197"/>
      <c r="J310" s="197"/>
      <c r="K310" s="197" t="s">
        <v>1537</v>
      </c>
      <c r="L310" s="197" t="s">
        <v>128</v>
      </c>
      <c r="M310" s="197">
        <v>6.7001675041876053E-5</v>
      </c>
      <c r="N310" s="197">
        <v>80</v>
      </c>
      <c r="O310" s="195"/>
      <c r="P310" s="195">
        <v>1.2903225806451613</v>
      </c>
      <c r="Q310" s="197">
        <v>20</v>
      </c>
      <c r="R310" s="197">
        <v>10</v>
      </c>
      <c r="S310" s="197">
        <v>52</v>
      </c>
      <c r="T310" s="197">
        <v>162</v>
      </c>
      <c r="U310" s="197"/>
      <c r="V310" s="197">
        <v>7</v>
      </c>
      <c r="W310" s="197">
        <v>0</v>
      </c>
      <c r="X310" s="197">
        <v>25</v>
      </c>
      <c r="Y310" s="197">
        <v>118</v>
      </c>
      <c r="Z310" s="197">
        <v>0</v>
      </c>
      <c r="AA310" s="197"/>
      <c r="AB310" s="100">
        <v>150</v>
      </c>
      <c r="AC310" s="197"/>
      <c r="AD310" s="195">
        <v>2.4193548387096775</v>
      </c>
      <c r="AE310" s="197"/>
      <c r="AF310" s="197">
        <v>3</v>
      </c>
      <c r="AG310" s="106" t="e">
        <f t="shared" si="66"/>
        <v>#VALUE!</v>
      </c>
      <c r="AH310" s="106"/>
      <c r="AI310" s="212" t="s">
        <v>890</v>
      </c>
      <c r="AJ310" s="212" t="s">
        <v>891</v>
      </c>
      <c r="AK310" s="212" t="s">
        <v>1506</v>
      </c>
      <c r="AL310" s="212"/>
      <c r="AM310" s="212"/>
      <c r="AN310" s="212" t="s">
        <v>203</v>
      </c>
      <c r="AO310" s="212"/>
      <c r="AP310" s="213">
        <v>440</v>
      </c>
      <c r="AQ310" s="213">
        <v>60</v>
      </c>
      <c r="AR310" s="213">
        <v>0</v>
      </c>
      <c r="AS310" s="213">
        <v>500</v>
      </c>
      <c r="AT310" s="214" t="e">
        <f t="shared" si="68"/>
        <v>#N/A</v>
      </c>
      <c r="AV310" s="213">
        <v>250</v>
      </c>
      <c r="AW310" s="214" t="s">
        <v>1138</v>
      </c>
      <c r="AX310" s="214" t="s">
        <v>1123</v>
      </c>
      <c r="AY310" s="214" t="s">
        <v>1260</v>
      </c>
      <c r="BA310" s="429" t="e">
        <f t="shared" si="69"/>
        <v>#N/A</v>
      </c>
      <c r="BC310" s="106" t="s">
        <v>394</v>
      </c>
    </row>
    <row r="311" spans="1:55" x14ac:dyDescent="0.2">
      <c r="A311" s="114" t="s">
        <v>1538</v>
      </c>
      <c r="B311" s="76" t="s">
        <v>172</v>
      </c>
      <c r="C311" s="98">
        <v>6.4994298745724057E-4</v>
      </c>
      <c r="D311" s="97"/>
      <c r="E311" s="99"/>
      <c r="F311" s="100" t="s">
        <v>1538</v>
      </c>
      <c r="G311" s="143" t="s">
        <v>172</v>
      </c>
      <c r="H311" s="197">
        <v>3.6488027366020527E-4</v>
      </c>
      <c r="I311" s="197"/>
      <c r="J311" s="197"/>
      <c r="K311" s="197" t="s">
        <v>1538</v>
      </c>
      <c r="L311" s="197" t="s">
        <v>172</v>
      </c>
      <c r="M311" s="197">
        <v>2.8506271379703536E-4</v>
      </c>
      <c r="N311" s="197">
        <v>146</v>
      </c>
      <c r="O311" s="195"/>
      <c r="P311" s="195">
        <v>1.4038461538461537</v>
      </c>
      <c r="Q311" s="197">
        <v>27</v>
      </c>
      <c r="R311" s="197">
        <v>14</v>
      </c>
      <c r="S311" s="197">
        <v>118</v>
      </c>
      <c r="T311" s="197">
        <v>305</v>
      </c>
      <c r="U311" s="197"/>
      <c r="V311" s="197">
        <v>4</v>
      </c>
      <c r="W311" s="197">
        <v>0</v>
      </c>
      <c r="X311" s="197">
        <v>20</v>
      </c>
      <c r="Y311" s="197">
        <v>0</v>
      </c>
      <c r="Z311" s="197">
        <v>78</v>
      </c>
      <c r="AA311" s="197"/>
      <c r="AB311" s="100">
        <v>102</v>
      </c>
      <c r="AC311" s="197"/>
      <c r="AD311" s="195">
        <v>0.98076923076923073</v>
      </c>
      <c r="AE311" s="197"/>
      <c r="AF311" s="197">
        <v>3</v>
      </c>
      <c r="AG311" s="106" t="e">
        <f t="shared" si="66"/>
        <v>#VALUE!</v>
      </c>
      <c r="AH311" s="106"/>
      <c r="AI311" s="212" t="s">
        <v>892</v>
      </c>
      <c r="AJ311" s="212" t="s">
        <v>893</v>
      </c>
      <c r="AK311" s="212" t="s">
        <v>1508</v>
      </c>
      <c r="AL311" s="212"/>
      <c r="AM311" s="212"/>
      <c r="AN311" s="212" t="s">
        <v>231</v>
      </c>
      <c r="AO311" s="212"/>
      <c r="AP311" s="213">
        <v>70</v>
      </c>
      <c r="AQ311" s="213">
        <v>40</v>
      </c>
      <c r="AR311" s="213">
        <v>0</v>
      </c>
      <c r="AS311" s="213">
        <v>110</v>
      </c>
      <c r="AT311" s="214" t="e">
        <f t="shared" si="68"/>
        <v>#N/A</v>
      </c>
      <c r="AV311" s="213">
        <v>130</v>
      </c>
      <c r="AW311" s="214" t="s">
        <v>1246</v>
      </c>
      <c r="AX311" s="214" t="s">
        <v>1123</v>
      </c>
      <c r="AY311" s="214" t="s">
        <v>1149</v>
      </c>
      <c r="BA311" s="429" t="e">
        <f t="shared" si="69"/>
        <v>#N/A</v>
      </c>
      <c r="BC311" s="106" t="s">
        <v>394</v>
      </c>
    </row>
    <row r="312" spans="1:55" x14ac:dyDescent="0.2">
      <c r="A312" s="114" t="s">
        <v>1539</v>
      </c>
      <c r="B312" s="76" t="s">
        <v>219</v>
      </c>
      <c r="C312" s="98">
        <v>5.2915766738660902E-4</v>
      </c>
      <c r="D312" s="97"/>
      <c r="E312" s="99"/>
      <c r="F312" s="100" t="s">
        <v>1539</v>
      </c>
      <c r="G312" s="143" t="s">
        <v>219</v>
      </c>
      <c r="H312" s="197">
        <v>3.8876889848812093E-4</v>
      </c>
      <c r="I312" s="197"/>
      <c r="J312" s="197"/>
      <c r="K312" s="197" t="s">
        <v>1539</v>
      </c>
      <c r="L312" s="197" t="s">
        <v>219</v>
      </c>
      <c r="M312" s="197">
        <v>1.4038876889848812E-4</v>
      </c>
      <c r="N312" s="197">
        <v>180</v>
      </c>
      <c r="O312" s="195"/>
      <c r="P312" s="195">
        <v>1.875</v>
      </c>
      <c r="Q312" s="197">
        <v>19</v>
      </c>
      <c r="R312" s="197">
        <v>9</v>
      </c>
      <c r="S312" s="197">
        <v>90</v>
      </c>
      <c r="T312" s="197">
        <v>298</v>
      </c>
      <c r="U312" s="197"/>
      <c r="V312" s="197">
        <v>33</v>
      </c>
      <c r="W312" s="197">
        <v>29</v>
      </c>
      <c r="X312" s="197">
        <v>80</v>
      </c>
      <c r="Y312" s="197">
        <v>0</v>
      </c>
      <c r="Z312" s="197">
        <v>1</v>
      </c>
      <c r="AA312" s="197"/>
      <c r="AB312" s="100">
        <v>143</v>
      </c>
      <c r="AC312" s="197"/>
      <c r="AD312" s="195">
        <v>1.4895833333333333</v>
      </c>
      <c r="AE312" s="197"/>
      <c r="AF312" s="197">
        <v>0</v>
      </c>
      <c r="AG312" s="106" t="e">
        <f t="shared" si="66"/>
        <v>#VALUE!</v>
      </c>
      <c r="AH312" s="106"/>
      <c r="AI312" s="212" t="s">
        <v>894</v>
      </c>
      <c r="AJ312" s="212" t="s">
        <v>895</v>
      </c>
      <c r="AK312" s="212" t="s">
        <v>1509</v>
      </c>
      <c r="AL312" s="212"/>
      <c r="AM312" s="212"/>
      <c r="AN312" s="212" t="s">
        <v>248</v>
      </c>
      <c r="AO312" s="212"/>
      <c r="AP312" s="213">
        <v>430</v>
      </c>
      <c r="AQ312" s="213">
        <v>90</v>
      </c>
      <c r="AR312" s="213">
        <v>0</v>
      </c>
      <c r="AS312" s="213">
        <v>510</v>
      </c>
      <c r="AT312" s="214" t="e">
        <f t="shared" si="68"/>
        <v>#N/A</v>
      </c>
      <c r="AV312" s="213">
        <v>600</v>
      </c>
      <c r="AW312" s="214" t="s">
        <v>1142</v>
      </c>
      <c r="AX312" s="214" t="s">
        <v>1123</v>
      </c>
      <c r="AY312" s="214" t="s">
        <v>1490</v>
      </c>
      <c r="BA312" s="429" t="e">
        <f t="shared" si="69"/>
        <v>#N/A</v>
      </c>
      <c r="BC312" s="106" t="s">
        <v>394</v>
      </c>
    </row>
    <row r="313" spans="1:55" x14ac:dyDescent="0.2">
      <c r="A313" s="114" t="s">
        <v>1540</v>
      </c>
      <c r="B313" s="76" t="s">
        <v>274</v>
      </c>
      <c r="C313" s="98">
        <v>1.821335646140503E-3</v>
      </c>
      <c r="D313" s="97"/>
      <c r="E313" s="99"/>
      <c r="F313" s="100" t="s">
        <v>1540</v>
      </c>
      <c r="G313" s="143" t="s">
        <v>274</v>
      </c>
      <c r="H313" s="197">
        <v>3.7294015611448396E-4</v>
      </c>
      <c r="I313" s="197"/>
      <c r="J313" s="197"/>
      <c r="K313" s="197" t="s">
        <v>1540</v>
      </c>
      <c r="L313" s="197" t="s">
        <v>274</v>
      </c>
      <c r="M313" s="197">
        <v>1.448395490026019E-3</v>
      </c>
      <c r="N313" s="197">
        <v>397</v>
      </c>
      <c r="O313" s="195"/>
      <c r="P313" s="195">
        <v>4.7831325301204819</v>
      </c>
      <c r="Q313" s="197">
        <v>80</v>
      </c>
      <c r="R313" s="197">
        <v>39</v>
      </c>
      <c r="S313" s="197">
        <v>38</v>
      </c>
      <c r="T313" s="197">
        <v>554</v>
      </c>
      <c r="U313" s="197"/>
      <c r="V313" s="197">
        <v>7</v>
      </c>
      <c r="W313" s="197">
        <v>0</v>
      </c>
      <c r="X313" s="197">
        <v>0</v>
      </c>
      <c r="Y313" s="197">
        <v>35</v>
      </c>
      <c r="Z313" s="197">
        <v>23</v>
      </c>
      <c r="AA313" s="197"/>
      <c r="AB313" s="100">
        <v>65</v>
      </c>
      <c r="AC313" s="197"/>
      <c r="AD313" s="195">
        <v>0.7831325301204819</v>
      </c>
      <c r="AE313" s="197"/>
      <c r="AF313" s="197">
        <v>20</v>
      </c>
      <c r="AG313" s="106" t="e">
        <f t="shared" si="66"/>
        <v>#VALUE!</v>
      </c>
      <c r="AH313" s="106"/>
      <c r="AI313" s="212" t="s">
        <v>896</v>
      </c>
      <c r="AJ313" s="212" t="s">
        <v>897</v>
      </c>
      <c r="AK313" s="212" t="s">
        <v>1510</v>
      </c>
      <c r="AL313" s="212"/>
      <c r="AM313" s="212"/>
      <c r="AN313" s="212" t="s">
        <v>299</v>
      </c>
      <c r="AO313" s="212"/>
      <c r="AP313" s="213">
        <v>210</v>
      </c>
      <c r="AQ313" s="213">
        <v>10</v>
      </c>
      <c r="AR313" s="213">
        <v>0</v>
      </c>
      <c r="AS313" s="213">
        <v>220</v>
      </c>
      <c r="AT313" s="214" t="e">
        <f t="shared" si="68"/>
        <v>#N/A</v>
      </c>
      <c r="AV313" s="213">
        <v>110</v>
      </c>
      <c r="AW313" s="214" t="s">
        <v>1123</v>
      </c>
      <c r="AX313" s="214" t="s">
        <v>1123</v>
      </c>
      <c r="AY313" s="214" t="s">
        <v>1138</v>
      </c>
      <c r="BA313" s="429" t="e">
        <f t="shared" si="69"/>
        <v>#N/A</v>
      </c>
      <c r="BC313" s="106" t="s">
        <v>394</v>
      </c>
    </row>
    <row r="314" spans="1:55" x14ac:dyDescent="0.2">
      <c r="A314" s="114" t="s">
        <v>1541</v>
      </c>
      <c r="B314" s="76" t="s">
        <v>309</v>
      </c>
      <c r="C314" s="98">
        <v>1.353711790393013E-3</v>
      </c>
      <c r="D314" s="97"/>
      <c r="E314" s="99"/>
      <c r="F314" s="100" t="s">
        <v>1541</v>
      </c>
      <c r="G314" s="143" t="s">
        <v>309</v>
      </c>
      <c r="H314" s="197">
        <v>5.3275109170305675E-4</v>
      </c>
      <c r="I314" s="197"/>
      <c r="J314" s="197"/>
      <c r="K314" s="197" t="s">
        <v>1541</v>
      </c>
      <c r="L314" s="197" t="s">
        <v>309</v>
      </c>
      <c r="M314" s="197">
        <v>8.1222707423580782E-4</v>
      </c>
      <c r="N314" s="197">
        <v>39</v>
      </c>
      <c r="O314" s="195"/>
      <c r="P314" s="195">
        <v>0.65</v>
      </c>
      <c r="Q314" s="197">
        <v>22</v>
      </c>
      <c r="R314" s="197">
        <v>20</v>
      </c>
      <c r="S314" s="197">
        <v>45</v>
      </c>
      <c r="T314" s="197">
        <v>126</v>
      </c>
      <c r="U314" s="197"/>
      <c r="V314" s="197">
        <v>7</v>
      </c>
      <c r="W314" s="197">
        <v>35</v>
      </c>
      <c r="X314" s="197">
        <v>0</v>
      </c>
      <c r="Y314" s="197">
        <v>15</v>
      </c>
      <c r="Z314" s="197">
        <v>0</v>
      </c>
      <c r="AA314" s="197"/>
      <c r="AB314" s="100">
        <v>57</v>
      </c>
      <c r="AC314" s="197"/>
      <c r="AD314" s="195">
        <v>0.95</v>
      </c>
      <c r="AE314" s="197"/>
      <c r="AF314" s="197">
        <v>0</v>
      </c>
      <c r="AG314" s="106" t="e">
        <f t="shared" si="66"/>
        <v>#VALUE!</v>
      </c>
      <c r="AH314" s="106"/>
      <c r="AI314" s="212" t="s">
        <v>898</v>
      </c>
      <c r="AJ314" s="212" t="s">
        <v>899</v>
      </c>
      <c r="AK314" s="212" t="s">
        <v>1511</v>
      </c>
      <c r="AL314" s="212"/>
      <c r="AM314" s="212"/>
      <c r="AN314" s="212" t="s">
        <v>310</v>
      </c>
      <c r="AO314" s="212"/>
      <c r="AP314" s="213">
        <v>170</v>
      </c>
      <c r="AQ314" s="213">
        <v>10</v>
      </c>
      <c r="AR314" s="213">
        <v>0</v>
      </c>
      <c r="AS314" s="213">
        <v>170</v>
      </c>
      <c r="AT314" s="214" t="e">
        <f t="shared" si="68"/>
        <v>#N/A</v>
      </c>
      <c r="AV314" s="213">
        <v>160</v>
      </c>
      <c r="AW314" s="214" t="s">
        <v>1142</v>
      </c>
      <c r="AX314" s="214" t="s">
        <v>1123</v>
      </c>
      <c r="AY314" s="214" t="s">
        <v>1122</v>
      </c>
      <c r="BA314" s="429" t="e">
        <f t="shared" si="69"/>
        <v>#N/A</v>
      </c>
      <c r="BC314" s="106" t="s">
        <v>394</v>
      </c>
    </row>
    <row r="315" spans="1:55" x14ac:dyDescent="0.2">
      <c r="A315" s="114" t="s">
        <v>1544</v>
      </c>
      <c r="B315" s="76" t="s">
        <v>1545</v>
      </c>
      <c r="C315" s="98">
        <v>1.314011008151606E-3</v>
      </c>
      <c r="D315" s="97"/>
      <c r="E315" s="99"/>
      <c r="F315" s="100" t="s">
        <v>1544</v>
      </c>
      <c r="G315" s="143" t="s">
        <v>1545</v>
      </c>
      <c r="H315" s="197">
        <v>6.14505678255417E-4</v>
      </c>
      <c r="I315" s="197"/>
      <c r="J315" s="197"/>
      <c r="K315" s="197" t="s">
        <v>1544</v>
      </c>
      <c r="L315" s="197" t="s">
        <v>1545</v>
      </c>
      <c r="M315" s="197">
        <v>7.008987668083328E-4</v>
      </c>
      <c r="N315" s="197">
        <v>64</v>
      </c>
      <c r="O315" s="195"/>
      <c r="P315" s="195">
        <v>1.3333333333333333</v>
      </c>
      <c r="Q315" s="197">
        <v>56</v>
      </c>
      <c r="R315" s="197">
        <v>52</v>
      </c>
      <c r="S315" s="197">
        <v>160</v>
      </c>
      <c r="T315" s="197">
        <v>332</v>
      </c>
      <c r="U315" s="197"/>
      <c r="V315" s="197">
        <v>0</v>
      </c>
      <c r="W315" s="197">
        <v>0</v>
      </c>
      <c r="X315" s="197">
        <v>41</v>
      </c>
      <c r="Y315" s="197">
        <v>43</v>
      </c>
      <c r="Z315" s="197">
        <v>0</v>
      </c>
      <c r="AA315" s="197"/>
      <c r="AB315" s="100">
        <v>84</v>
      </c>
      <c r="AC315" s="197"/>
      <c r="AD315" s="195">
        <v>1.75</v>
      </c>
      <c r="AE315" s="197"/>
      <c r="AF315" s="197">
        <v>0</v>
      </c>
      <c r="AG315" s="106" t="e">
        <f t="shared" si="66"/>
        <v>#VALUE!</v>
      </c>
      <c r="AH315" s="106"/>
      <c r="AI315" s="212" t="s">
        <v>900</v>
      </c>
      <c r="AJ315" s="212" t="s">
        <v>901</v>
      </c>
      <c r="AK315" s="212" t="s">
        <v>1512</v>
      </c>
      <c r="AL315" s="212"/>
      <c r="AM315" s="212"/>
      <c r="AN315" s="212" t="s">
        <v>313</v>
      </c>
      <c r="AO315" s="212"/>
      <c r="AP315" s="213">
        <v>190</v>
      </c>
      <c r="AQ315" s="213">
        <v>20</v>
      </c>
      <c r="AR315" s="213">
        <v>0</v>
      </c>
      <c r="AS315" s="213">
        <v>210</v>
      </c>
      <c r="AT315" s="214" t="e">
        <f t="shared" si="68"/>
        <v>#N/A</v>
      </c>
      <c r="AV315" s="213">
        <v>110</v>
      </c>
      <c r="AW315" s="214" t="s">
        <v>1135</v>
      </c>
      <c r="AX315" s="214" t="s">
        <v>1123</v>
      </c>
      <c r="AY315" s="214" t="s">
        <v>1122</v>
      </c>
      <c r="BA315" s="429" t="e">
        <f t="shared" si="69"/>
        <v>#N/A</v>
      </c>
      <c r="BC315" s="106" t="s">
        <v>394</v>
      </c>
    </row>
    <row r="316" spans="1:55" x14ac:dyDescent="0.2">
      <c r="A316" s="114" t="s">
        <v>1546</v>
      </c>
      <c r="B316" s="76" t="s">
        <v>9</v>
      </c>
      <c r="C316" s="98">
        <v>5.7908383751080375E-4</v>
      </c>
      <c r="D316" s="97"/>
      <c r="E316" s="99"/>
      <c r="F316" s="100" t="s">
        <v>1546</v>
      </c>
      <c r="G316" s="143" t="s">
        <v>9</v>
      </c>
      <c r="H316" s="197">
        <v>3.0250648228176316E-4</v>
      </c>
      <c r="I316" s="197"/>
      <c r="J316" s="197"/>
      <c r="K316" s="197" t="s">
        <v>1546</v>
      </c>
      <c r="L316" s="197" t="s">
        <v>9</v>
      </c>
      <c r="M316" s="197">
        <v>2.7657735522904065E-4</v>
      </c>
      <c r="N316" s="197">
        <v>172</v>
      </c>
      <c r="O316" s="195"/>
      <c r="P316" s="195">
        <v>1.7551020408163265</v>
      </c>
      <c r="Q316" s="197">
        <v>27</v>
      </c>
      <c r="R316" s="197">
        <v>2</v>
      </c>
      <c r="S316" s="197">
        <v>12</v>
      </c>
      <c r="T316" s="197">
        <v>213</v>
      </c>
      <c r="U316" s="197"/>
      <c r="V316" s="197">
        <v>0</v>
      </c>
      <c r="W316" s="197">
        <v>0</v>
      </c>
      <c r="X316" s="197">
        <v>75</v>
      </c>
      <c r="Y316" s="197">
        <v>14</v>
      </c>
      <c r="Z316" s="197">
        <v>47</v>
      </c>
      <c r="AA316" s="197"/>
      <c r="AB316" s="100">
        <v>136</v>
      </c>
      <c r="AC316" s="197"/>
      <c r="AD316" s="195">
        <v>1.3877551020408163</v>
      </c>
      <c r="AE316" s="197"/>
      <c r="AF316" s="197">
        <v>0</v>
      </c>
      <c r="AG316" s="106" t="e">
        <f t="shared" si="66"/>
        <v>#VALUE!</v>
      </c>
      <c r="AH316" s="106"/>
      <c r="AI316" s="212"/>
      <c r="AJ316" s="212"/>
      <c r="AK316" s="212"/>
      <c r="AL316" s="212"/>
      <c r="AM316" s="212"/>
      <c r="AN316" s="212"/>
      <c r="AO316" s="212"/>
      <c r="AP316" s="214"/>
      <c r="AQ316" s="214"/>
      <c r="AR316" s="214"/>
      <c r="AS316" s="214"/>
      <c r="AT316" s="214"/>
      <c r="AV316" s="214"/>
      <c r="AW316" s="162" t="s">
        <v>394</v>
      </c>
      <c r="AX316" s="162" t="s">
        <v>394</v>
      </c>
      <c r="AY316" s="162" t="s">
        <v>394</v>
      </c>
      <c r="BC316" s="106" t="s">
        <v>394</v>
      </c>
    </row>
    <row r="317" spans="1:55" x14ac:dyDescent="0.2">
      <c r="A317" s="114" t="s">
        <v>1547</v>
      </c>
      <c r="B317" s="76" t="s">
        <v>50</v>
      </c>
      <c r="C317" s="98">
        <v>4.1871584699453551E-3</v>
      </c>
      <c r="D317" s="118"/>
      <c r="E317" s="99"/>
      <c r="F317" s="100" t="s">
        <v>1547</v>
      </c>
      <c r="G317" s="143" t="s">
        <v>50</v>
      </c>
      <c r="H317" s="197">
        <v>7.3770491803278688E-4</v>
      </c>
      <c r="I317" s="197"/>
      <c r="J317" s="197"/>
      <c r="K317" s="197" t="s">
        <v>1547</v>
      </c>
      <c r="L317" s="197" t="s">
        <v>50</v>
      </c>
      <c r="M317" s="197">
        <v>3.4494535519125685E-3</v>
      </c>
      <c r="N317" s="197">
        <v>17</v>
      </c>
      <c r="O317" s="195"/>
      <c r="P317" s="195">
        <v>0.27868852459016391</v>
      </c>
      <c r="Q317" s="197">
        <v>9</v>
      </c>
      <c r="R317" s="197">
        <v>7</v>
      </c>
      <c r="S317" s="197">
        <v>9</v>
      </c>
      <c r="T317" s="197">
        <v>42</v>
      </c>
      <c r="U317" s="197"/>
      <c r="V317" s="197">
        <v>4</v>
      </c>
      <c r="W317" s="197">
        <v>1</v>
      </c>
      <c r="X317" s="197">
        <v>17</v>
      </c>
      <c r="Y317" s="197">
        <v>0</v>
      </c>
      <c r="Z317" s="197">
        <v>2</v>
      </c>
      <c r="AA317" s="197"/>
      <c r="AB317" s="100">
        <v>24</v>
      </c>
      <c r="AC317" s="197"/>
      <c r="AD317" s="195">
        <v>0.39344262295081966</v>
      </c>
      <c r="AE317" s="197"/>
      <c r="AF317" s="197">
        <v>0</v>
      </c>
      <c r="AG317" s="106" t="e">
        <f t="shared" si="66"/>
        <v>#VALUE!</v>
      </c>
      <c r="AH317" s="106"/>
      <c r="AI317" s="212"/>
      <c r="AJ317" s="212" t="s">
        <v>1513</v>
      </c>
      <c r="AK317" s="212" t="s">
        <v>1514</v>
      </c>
      <c r="AL317" s="212"/>
      <c r="AM317" s="212" t="s">
        <v>1515</v>
      </c>
      <c r="AN317" s="212" t="s">
        <v>1515</v>
      </c>
      <c r="AO317" s="212"/>
      <c r="AP317" s="213">
        <v>1020</v>
      </c>
      <c r="AQ317" s="213">
        <v>410</v>
      </c>
      <c r="AR317" s="213">
        <v>0</v>
      </c>
      <c r="AS317" s="213">
        <v>1440</v>
      </c>
      <c r="AT317" s="214" t="e">
        <f t="shared" ref="AT317:AT321" si="70">AS317/VLOOKUP(AN317,$D$18:$G$436,4,FALSE)</f>
        <v>#N/A</v>
      </c>
      <c r="AV317" s="213">
        <v>1000</v>
      </c>
      <c r="AW317" s="214" t="s">
        <v>1424</v>
      </c>
      <c r="AX317" s="214" t="s">
        <v>1123</v>
      </c>
      <c r="AY317" s="214" t="s">
        <v>1143</v>
      </c>
      <c r="BA317" s="429" t="e">
        <f t="shared" ref="BA317:BA321" si="71">AY317/VLOOKUP(AN317,$D$18:$G$436,4,FALSE)</f>
        <v>#N/A</v>
      </c>
      <c r="BC317" s="106" t="s">
        <v>394</v>
      </c>
    </row>
    <row r="318" spans="1:55" x14ac:dyDescent="0.2">
      <c r="A318" s="114" t="s">
        <v>1548</v>
      </c>
      <c r="B318" s="76" t="s">
        <v>76</v>
      </c>
      <c r="C318" s="98">
        <v>8.1846799580272828E-4</v>
      </c>
      <c r="D318" s="97"/>
      <c r="E318" s="99"/>
      <c r="F318" s="100" t="s">
        <v>1548</v>
      </c>
      <c r="G318" s="143" t="s">
        <v>76</v>
      </c>
      <c r="H318" s="197">
        <v>3.7775445960125918E-4</v>
      </c>
      <c r="I318" s="197"/>
      <c r="J318" s="197"/>
      <c r="K318" s="197" t="s">
        <v>1548</v>
      </c>
      <c r="L318" s="197" t="s">
        <v>76</v>
      </c>
      <c r="M318" s="197">
        <v>4.5120671563483736E-4</v>
      </c>
      <c r="N318" s="197">
        <v>23</v>
      </c>
      <c r="O318" s="195"/>
      <c r="P318" s="195">
        <v>0.40350877192982454</v>
      </c>
      <c r="Q318" s="197">
        <v>1</v>
      </c>
      <c r="R318" s="197">
        <v>0</v>
      </c>
      <c r="S318" s="197">
        <v>0</v>
      </c>
      <c r="T318" s="197">
        <v>24</v>
      </c>
      <c r="U318" s="197"/>
      <c r="V318" s="197">
        <v>2</v>
      </c>
      <c r="W318" s="197">
        <v>0</v>
      </c>
      <c r="X318" s="197">
        <v>0</v>
      </c>
      <c r="Y318" s="197">
        <v>0</v>
      </c>
      <c r="Z318" s="197">
        <v>18</v>
      </c>
      <c r="AA318" s="197"/>
      <c r="AB318" s="100">
        <v>20</v>
      </c>
      <c r="AC318" s="197"/>
      <c r="AD318" s="195">
        <v>0.35087719298245612</v>
      </c>
      <c r="AE318" s="197"/>
      <c r="AF318" s="197">
        <v>0</v>
      </c>
      <c r="AG318" s="106" t="e">
        <f t="shared" si="66"/>
        <v>#VALUE!</v>
      </c>
      <c r="AH318" s="106"/>
      <c r="AI318" s="212" t="s">
        <v>902</v>
      </c>
      <c r="AJ318" s="212" t="s">
        <v>903</v>
      </c>
      <c r="AK318" s="212" t="s">
        <v>1516</v>
      </c>
      <c r="AL318" s="212"/>
      <c r="AM318" s="212"/>
      <c r="AN318" s="212" t="s">
        <v>10</v>
      </c>
      <c r="AO318" s="212"/>
      <c r="AP318" s="213">
        <v>490</v>
      </c>
      <c r="AQ318" s="213">
        <v>340</v>
      </c>
      <c r="AR318" s="213">
        <v>0</v>
      </c>
      <c r="AS318" s="213">
        <v>820</v>
      </c>
      <c r="AT318" s="214" t="e">
        <f t="shared" si="70"/>
        <v>#N/A</v>
      </c>
      <c r="AV318" s="213">
        <v>470</v>
      </c>
      <c r="AW318" s="214" t="s">
        <v>1127</v>
      </c>
      <c r="AX318" s="214" t="s">
        <v>1123</v>
      </c>
      <c r="AY318" s="214" t="s">
        <v>1704</v>
      </c>
      <c r="BA318" s="429" t="e">
        <f t="shared" si="71"/>
        <v>#N/A</v>
      </c>
      <c r="BC318" s="106" t="s">
        <v>394</v>
      </c>
    </row>
    <row r="319" spans="1:55" x14ac:dyDescent="0.2">
      <c r="A319" s="114" t="s">
        <v>1549</v>
      </c>
      <c r="B319" s="76" t="s">
        <v>81</v>
      </c>
      <c r="C319" s="98">
        <v>7.9019073569482285E-4</v>
      </c>
      <c r="D319" s="97"/>
      <c r="E319" s="99"/>
      <c r="F319" s="100" t="s">
        <v>1549</v>
      </c>
      <c r="G319" s="143" t="s">
        <v>81</v>
      </c>
      <c r="H319" s="197">
        <v>4.0871934604904634E-4</v>
      </c>
      <c r="I319" s="197"/>
      <c r="J319" s="197"/>
      <c r="K319" s="197" t="s">
        <v>1549</v>
      </c>
      <c r="L319" s="197" t="s">
        <v>81</v>
      </c>
      <c r="M319" s="197">
        <v>3.8147138964577656E-4</v>
      </c>
      <c r="N319" s="197">
        <v>8</v>
      </c>
      <c r="O319" s="195"/>
      <c r="P319" s="195">
        <v>0.12903225806451613</v>
      </c>
      <c r="Q319" s="197">
        <v>22</v>
      </c>
      <c r="R319" s="197">
        <v>8</v>
      </c>
      <c r="S319" s="197">
        <v>9</v>
      </c>
      <c r="T319" s="197">
        <v>47</v>
      </c>
      <c r="U319" s="197"/>
      <c r="V319" s="197">
        <v>3</v>
      </c>
      <c r="W319" s="197">
        <v>2</v>
      </c>
      <c r="X319" s="197">
        <v>3</v>
      </c>
      <c r="Y319" s="197">
        <v>0</v>
      </c>
      <c r="Z319" s="197">
        <v>6</v>
      </c>
      <c r="AA319" s="197"/>
      <c r="AB319" s="100">
        <v>14</v>
      </c>
      <c r="AC319" s="197"/>
      <c r="AD319" s="195">
        <v>0.22580645161290322</v>
      </c>
      <c r="AE319" s="197"/>
      <c r="AF319" s="197">
        <v>2</v>
      </c>
      <c r="AG319" s="106" t="e">
        <f t="shared" si="66"/>
        <v>#VALUE!</v>
      </c>
      <c r="AH319" s="106"/>
      <c r="AI319" s="212" t="s">
        <v>904</v>
      </c>
      <c r="AJ319" s="212" t="s">
        <v>905</v>
      </c>
      <c r="AK319" s="212" t="s">
        <v>1517</v>
      </c>
      <c r="AL319" s="212"/>
      <c r="AM319" s="212"/>
      <c r="AN319" s="212" t="s">
        <v>61</v>
      </c>
      <c r="AO319" s="212"/>
      <c r="AP319" s="213">
        <v>90</v>
      </c>
      <c r="AQ319" s="213">
        <v>30</v>
      </c>
      <c r="AR319" s="213">
        <v>0</v>
      </c>
      <c r="AS319" s="213">
        <v>120</v>
      </c>
      <c r="AT319" s="214" t="e">
        <f t="shared" si="70"/>
        <v>#N/A</v>
      </c>
      <c r="AV319" s="213">
        <v>100</v>
      </c>
      <c r="AW319" s="214" t="s">
        <v>1123</v>
      </c>
      <c r="AX319" s="214" t="s">
        <v>1123</v>
      </c>
      <c r="AY319" s="214" t="s">
        <v>1280</v>
      </c>
      <c r="BA319" s="429" t="e">
        <f t="shared" si="71"/>
        <v>#N/A</v>
      </c>
      <c r="BC319" s="106" t="s">
        <v>394</v>
      </c>
    </row>
    <row r="320" spans="1:55" x14ac:dyDescent="0.2">
      <c r="A320" s="76" t="s">
        <v>1550</v>
      </c>
      <c r="B320" s="76" t="s">
        <v>112</v>
      </c>
      <c r="C320" s="98">
        <v>1.0079840319361278E-3</v>
      </c>
      <c r="D320" s="98"/>
      <c r="E320" s="99"/>
      <c r="F320" s="100" t="s">
        <v>1550</v>
      </c>
      <c r="G320" s="143" t="s">
        <v>112</v>
      </c>
      <c r="H320" s="197">
        <v>6.0878243512974049E-4</v>
      </c>
      <c r="I320" s="197"/>
      <c r="J320" s="197"/>
      <c r="K320" s="197" t="s">
        <v>1550</v>
      </c>
      <c r="L320" s="197" t="s">
        <v>112</v>
      </c>
      <c r="M320" s="197">
        <v>3.992015968063872E-4</v>
      </c>
      <c r="N320" s="197" t="s">
        <v>394</v>
      </c>
      <c r="O320" s="195"/>
      <c r="P320" s="195" t="s">
        <v>394</v>
      </c>
      <c r="Q320" s="197" t="s">
        <v>394</v>
      </c>
      <c r="R320" s="197" t="s">
        <v>394</v>
      </c>
      <c r="S320" s="197" t="s">
        <v>394</v>
      </c>
      <c r="T320" s="197" t="s">
        <v>394</v>
      </c>
      <c r="U320" s="197"/>
      <c r="V320" s="197" t="s">
        <v>394</v>
      </c>
      <c r="W320" s="197" t="s">
        <v>394</v>
      </c>
      <c r="X320" s="197" t="s">
        <v>394</v>
      </c>
      <c r="Y320" s="197" t="s">
        <v>394</v>
      </c>
      <c r="Z320" s="197" t="s">
        <v>394</v>
      </c>
      <c r="AA320" s="197"/>
      <c r="AB320" s="100" t="s">
        <v>394</v>
      </c>
      <c r="AC320" s="197"/>
      <c r="AD320" s="195" t="s">
        <v>394</v>
      </c>
      <c r="AE320" s="197"/>
      <c r="AF320" s="197" t="s">
        <v>394</v>
      </c>
      <c r="AG320" s="106" t="e">
        <f t="shared" si="66"/>
        <v>#VALUE!</v>
      </c>
      <c r="AH320" s="106"/>
      <c r="AI320" s="212" t="s">
        <v>906</v>
      </c>
      <c r="AJ320" s="212" t="s">
        <v>907</v>
      </c>
      <c r="AK320" s="212" t="s">
        <v>1518</v>
      </c>
      <c r="AL320" s="212"/>
      <c r="AM320" s="212"/>
      <c r="AN320" s="212" t="s">
        <v>233</v>
      </c>
      <c r="AO320" s="212"/>
      <c r="AP320" s="213">
        <v>160</v>
      </c>
      <c r="AQ320" s="213">
        <v>0</v>
      </c>
      <c r="AR320" s="213">
        <v>0</v>
      </c>
      <c r="AS320" s="213">
        <v>160</v>
      </c>
      <c r="AT320" s="214" t="e">
        <f t="shared" si="70"/>
        <v>#N/A</v>
      </c>
      <c r="AV320" s="213">
        <v>60</v>
      </c>
      <c r="AW320" s="214" t="s">
        <v>1123</v>
      </c>
      <c r="AX320" s="214" t="s">
        <v>1123</v>
      </c>
      <c r="AY320" s="214" t="s">
        <v>1135</v>
      </c>
      <c r="BA320" s="429" t="e">
        <f t="shared" si="71"/>
        <v>#N/A</v>
      </c>
      <c r="BC320" s="106" t="s">
        <v>394</v>
      </c>
    </row>
    <row r="321" spans="1:55" x14ac:dyDescent="0.2">
      <c r="A321" s="96" t="s">
        <v>1551</v>
      </c>
      <c r="B321" s="96" t="s">
        <v>157</v>
      </c>
      <c r="C321" s="98">
        <v>1.3258575197889182E-3</v>
      </c>
      <c r="D321" s="97"/>
      <c r="E321" s="99"/>
      <c r="F321" s="100" t="s">
        <v>1551</v>
      </c>
      <c r="G321" s="143" t="s">
        <v>157</v>
      </c>
      <c r="H321" s="197">
        <v>8.9709762532981529E-4</v>
      </c>
      <c r="I321" s="197"/>
      <c r="J321" s="197"/>
      <c r="K321" s="197" t="s">
        <v>1551</v>
      </c>
      <c r="L321" s="197" t="s">
        <v>157</v>
      </c>
      <c r="M321" s="197">
        <v>4.3535620052770449E-4</v>
      </c>
      <c r="N321" s="197"/>
      <c r="O321" s="195"/>
      <c r="P321" s="195" t="s">
        <v>394</v>
      </c>
      <c r="Q321" s="197"/>
      <c r="R321" s="197"/>
      <c r="S321" s="197"/>
      <c r="T321" s="197"/>
      <c r="U321" s="197"/>
      <c r="V321" s="197"/>
      <c r="W321" s="197"/>
      <c r="X321" s="197"/>
      <c r="Y321" s="197"/>
      <c r="Z321" s="197"/>
      <c r="AA321" s="197"/>
      <c r="AB321" s="100"/>
      <c r="AC321" s="197"/>
      <c r="AD321" s="195" t="s">
        <v>394</v>
      </c>
      <c r="AE321" s="197"/>
      <c r="AF321" s="197"/>
      <c r="AG321" s="106" t="e">
        <f t="shared" si="66"/>
        <v>#VALUE!</v>
      </c>
      <c r="AH321" s="106"/>
      <c r="AI321" s="212" t="s">
        <v>908</v>
      </c>
      <c r="AJ321" s="212" t="s">
        <v>909</v>
      </c>
      <c r="AK321" s="212" t="s">
        <v>1519</v>
      </c>
      <c r="AL321" s="212"/>
      <c r="AM321" s="212"/>
      <c r="AN321" s="212" t="s">
        <v>318</v>
      </c>
      <c r="AO321" s="212"/>
      <c r="AP321" s="213">
        <v>280</v>
      </c>
      <c r="AQ321" s="213">
        <v>50</v>
      </c>
      <c r="AR321" s="213">
        <v>0</v>
      </c>
      <c r="AS321" s="213">
        <v>330</v>
      </c>
      <c r="AT321" s="214" t="e">
        <f t="shared" si="70"/>
        <v>#N/A</v>
      </c>
      <c r="AV321" s="213">
        <v>370</v>
      </c>
      <c r="AW321" s="214" t="s">
        <v>1149</v>
      </c>
      <c r="AX321" s="214" t="s">
        <v>1123</v>
      </c>
      <c r="AY321" s="214" t="s">
        <v>1317</v>
      </c>
      <c r="BA321" s="429" t="e">
        <f t="shared" si="71"/>
        <v>#N/A</v>
      </c>
      <c r="BC321" s="106" t="s">
        <v>394</v>
      </c>
    </row>
    <row r="322" spans="1:55" x14ac:dyDescent="0.2">
      <c r="A322" s="114" t="s">
        <v>1552</v>
      </c>
      <c r="B322" s="76" t="s">
        <v>228</v>
      </c>
      <c r="C322" s="98">
        <v>7.6449912126537781E-4</v>
      </c>
      <c r="D322" s="115"/>
      <c r="E322" s="115"/>
      <c r="F322" s="100" t="s">
        <v>1552</v>
      </c>
      <c r="G322" s="143" t="s">
        <v>228</v>
      </c>
      <c r="H322" s="197">
        <v>2.0210896309314587E-4</v>
      </c>
      <c r="I322" s="197"/>
      <c r="J322" s="197"/>
      <c r="K322" s="197" t="s">
        <v>1552</v>
      </c>
      <c r="L322" s="197" t="s">
        <v>228</v>
      </c>
      <c r="M322" s="197">
        <v>5.62390158172232E-4</v>
      </c>
      <c r="N322" s="197">
        <v>112</v>
      </c>
      <c r="O322" s="195"/>
      <c r="P322" s="195">
        <v>1.6231884057971016</v>
      </c>
      <c r="Q322" s="197">
        <v>8</v>
      </c>
      <c r="R322" s="197">
        <v>27</v>
      </c>
      <c r="S322" s="197">
        <v>22</v>
      </c>
      <c r="T322" s="197">
        <v>169</v>
      </c>
      <c r="U322" s="197"/>
      <c r="V322" s="197">
        <v>0</v>
      </c>
      <c r="W322" s="197">
        <v>0</v>
      </c>
      <c r="X322" s="197">
        <v>12</v>
      </c>
      <c r="Y322" s="197">
        <v>0</v>
      </c>
      <c r="Z322" s="197">
        <v>0</v>
      </c>
      <c r="AA322" s="197"/>
      <c r="AB322" s="100">
        <v>12</v>
      </c>
      <c r="AC322" s="197"/>
      <c r="AD322" s="195">
        <v>0.17391304347826086</v>
      </c>
      <c r="AE322" s="197"/>
      <c r="AF322" s="197">
        <v>0</v>
      </c>
      <c r="AG322" s="106" t="e">
        <f t="shared" si="66"/>
        <v>#VALUE!</v>
      </c>
      <c r="AH322" s="106"/>
      <c r="AI322" s="212"/>
      <c r="AJ322" s="212"/>
      <c r="AK322" s="212"/>
      <c r="AL322" s="212"/>
      <c r="AM322" s="212"/>
      <c r="AN322" s="212"/>
      <c r="AO322" s="212"/>
      <c r="AP322" s="214"/>
      <c r="AQ322" s="214"/>
      <c r="AR322" s="214"/>
      <c r="AS322" s="214"/>
      <c r="AT322" s="214"/>
      <c r="AV322" s="214"/>
      <c r="AW322" s="162" t="s">
        <v>394</v>
      </c>
      <c r="AX322" s="162" t="s">
        <v>394</v>
      </c>
      <c r="AY322" s="162" t="s">
        <v>394</v>
      </c>
      <c r="BC322" s="106" t="s">
        <v>394</v>
      </c>
    </row>
    <row r="323" spans="1:55" x14ac:dyDescent="0.2">
      <c r="A323" s="114" t="s">
        <v>1553</v>
      </c>
      <c r="B323" s="76" t="s">
        <v>230</v>
      </c>
      <c r="C323" s="98">
        <v>4.2573320719016083E-4</v>
      </c>
      <c r="D323" s="115"/>
      <c r="E323" s="115"/>
      <c r="F323" s="100" t="s">
        <v>1553</v>
      </c>
      <c r="G323" s="143" t="s">
        <v>230</v>
      </c>
      <c r="H323" s="197">
        <v>2.554399243140965E-4</v>
      </c>
      <c r="I323" s="197"/>
      <c r="J323" s="197"/>
      <c r="K323" s="197" t="s">
        <v>1553</v>
      </c>
      <c r="L323" s="197" t="s">
        <v>230</v>
      </c>
      <c r="M323" s="197">
        <v>1.7029328287606433E-4</v>
      </c>
      <c r="N323" s="197">
        <v>23</v>
      </c>
      <c r="O323" s="195"/>
      <c r="P323" s="195">
        <v>0.63888888888888884</v>
      </c>
      <c r="Q323" s="197">
        <v>5</v>
      </c>
      <c r="R323" s="197">
        <v>1</v>
      </c>
      <c r="S323" s="197">
        <v>14</v>
      </c>
      <c r="T323" s="197">
        <v>43</v>
      </c>
      <c r="U323" s="197"/>
      <c r="V323" s="197">
        <v>0</v>
      </c>
      <c r="W323" s="197">
        <v>3</v>
      </c>
      <c r="X323" s="197">
        <v>15</v>
      </c>
      <c r="Y323" s="197">
        <v>0</v>
      </c>
      <c r="Z323" s="197">
        <v>0</v>
      </c>
      <c r="AA323" s="197"/>
      <c r="AB323" s="100">
        <v>18</v>
      </c>
      <c r="AC323" s="197"/>
      <c r="AD323" s="195">
        <v>0.5</v>
      </c>
      <c r="AE323" s="197"/>
      <c r="AF323" s="197">
        <v>0</v>
      </c>
      <c r="AG323" s="106" t="e">
        <f t="shared" si="66"/>
        <v>#VALUE!</v>
      </c>
      <c r="AH323" s="106"/>
      <c r="AI323" s="212"/>
      <c r="AJ323" s="212" t="s">
        <v>1520</v>
      </c>
      <c r="AK323" s="212" t="s">
        <v>1521</v>
      </c>
      <c r="AL323" s="212"/>
      <c r="AM323" s="212" t="s">
        <v>326</v>
      </c>
      <c r="AN323" s="212" t="s">
        <v>326</v>
      </c>
      <c r="AO323" s="212"/>
      <c r="AP323" s="214" t="s">
        <v>551</v>
      </c>
      <c r="AQ323" s="214" t="s">
        <v>551</v>
      </c>
      <c r="AR323" s="214" t="s">
        <v>551</v>
      </c>
      <c r="AS323" s="214" t="s">
        <v>551</v>
      </c>
      <c r="AT323" s="214" t="e">
        <f t="shared" ref="AT323:AT328" si="72">AS323/VLOOKUP(AN323,$D$18:$G$436,4,FALSE)</f>
        <v>#VALUE!</v>
      </c>
      <c r="AV323" s="214" t="s">
        <v>551</v>
      </c>
      <c r="AW323" s="214" t="s">
        <v>551</v>
      </c>
      <c r="AX323" s="214" t="s">
        <v>551</v>
      </c>
      <c r="AY323" s="214" t="s">
        <v>551</v>
      </c>
      <c r="BA323" s="429" t="e">
        <f t="shared" ref="BA323:BA328" si="73">AY323/VLOOKUP(AN323,$D$18:$G$436,4,FALSE)</f>
        <v>#VALUE!</v>
      </c>
      <c r="BC323" s="106" t="s">
        <v>394</v>
      </c>
    </row>
    <row r="324" spans="1:55" x14ac:dyDescent="0.2">
      <c r="A324" s="114" t="s">
        <v>1554</v>
      </c>
      <c r="B324" s="76" t="s">
        <v>265</v>
      </c>
      <c r="C324" s="98">
        <v>1.3759398496240602E-3</v>
      </c>
      <c r="D324" s="115"/>
      <c r="E324" s="115"/>
      <c r="F324" s="100" t="s">
        <v>1554</v>
      </c>
      <c r="G324" s="143" t="s">
        <v>265</v>
      </c>
      <c r="H324" s="197">
        <v>1.2105263157894737E-3</v>
      </c>
      <c r="I324" s="197"/>
      <c r="J324" s="197"/>
      <c r="K324" s="197" t="s">
        <v>1554</v>
      </c>
      <c r="L324" s="197" t="s">
        <v>265</v>
      </c>
      <c r="M324" s="197">
        <v>1.6541353383458648E-4</v>
      </c>
      <c r="N324" s="197">
        <v>15</v>
      </c>
      <c r="O324" s="195"/>
      <c r="P324" s="195">
        <v>0.57692307692307687</v>
      </c>
      <c r="Q324" s="197">
        <v>1</v>
      </c>
      <c r="R324" s="197">
        <v>2</v>
      </c>
      <c r="S324" s="197">
        <v>11</v>
      </c>
      <c r="T324" s="197">
        <v>29</v>
      </c>
      <c r="U324" s="197"/>
      <c r="V324" s="197">
        <v>0</v>
      </c>
      <c r="W324" s="197">
        <v>0</v>
      </c>
      <c r="X324" s="197">
        <v>9</v>
      </c>
      <c r="Y324" s="197">
        <v>0</v>
      </c>
      <c r="Z324" s="197">
        <v>0</v>
      </c>
      <c r="AA324" s="197"/>
      <c r="AB324" s="100">
        <v>9</v>
      </c>
      <c r="AC324" s="197"/>
      <c r="AD324" s="195">
        <v>0.34615384615384615</v>
      </c>
      <c r="AE324" s="197"/>
      <c r="AF324" s="197">
        <v>0</v>
      </c>
      <c r="AG324" s="106" t="e">
        <f t="shared" si="66"/>
        <v>#VALUE!</v>
      </c>
      <c r="AH324" s="106"/>
      <c r="AI324" s="212" t="s">
        <v>910</v>
      </c>
      <c r="AJ324" s="212" t="s">
        <v>911</v>
      </c>
      <c r="AK324" s="212" t="s">
        <v>1523</v>
      </c>
      <c r="AL324" s="212"/>
      <c r="AM324" s="212"/>
      <c r="AN324" s="212" t="s">
        <v>94</v>
      </c>
      <c r="AO324" s="212"/>
      <c r="AP324" s="213">
        <v>50</v>
      </c>
      <c r="AQ324" s="213">
        <v>70</v>
      </c>
      <c r="AR324" s="213">
        <v>30</v>
      </c>
      <c r="AS324" s="213">
        <v>150</v>
      </c>
      <c r="AT324" s="214" t="e">
        <f t="shared" si="72"/>
        <v>#N/A</v>
      </c>
      <c r="AV324" s="213">
        <v>70</v>
      </c>
      <c r="AW324" s="214" t="s">
        <v>1123</v>
      </c>
      <c r="AX324" s="214" t="s">
        <v>1123</v>
      </c>
      <c r="AY324" s="214" t="s">
        <v>1246</v>
      </c>
      <c r="BA324" s="429" t="e">
        <f t="shared" si="73"/>
        <v>#N/A</v>
      </c>
      <c r="BC324" s="106" t="s">
        <v>394</v>
      </c>
    </row>
    <row r="325" spans="1:55" x14ac:dyDescent="0.2">
      <c r="A325" s="114" t="s">
        <v>1555</v>
      </c>
      <c r="B325" s="76" t="s">
        <v>276</v>
      </c>
      <c r="C325" s="98">
        <v>1.0808767951625096E-3</v>
      </c>
      <c r="D325" s="115"/>
      <c r="E325" s="115"/>
      <c r="F325" s="100" t="s">
        <v>1555</v>
      </c>
      <c r="G325" s="143" t="s">
        <v>276</v>
      </c>
      <c r="H325" s="197">
        <v>5.1398337112622825E-4</v>
      </c>
      <c r="I325" s="197"/>
      <c r="J325" s="197"/>
      <c r="K325" s="197" t="s">
        <v>1555</v>
      </c>
      <c r="L325" s="197" t="s">
        <v>276</v>
      </c>
      <c r="M325" s="197">
        <v>5.593348450491308E-4</v>
      </c>
      <c r="N325" s="197">
        <v>79</v>
      </c>
      <c r="O325" s="195"/>
      <c r="P325" s="195">
        <v>1.2153846153846153</v>
      </c>
      <c r="Q325" s="197">
        <v>32</v>
      </c>
      <c r="R325" s="197">
        <v>41</v>
      </c>
      <c r="S325" s="197">
        <v>11</v>
      </c>
      <c r="T325" s="197">
        <v>163</v>
      </c>
      <c r="U325" s="197"/>
      <c r="V325" s="197">
        <v>0</v>
      </c>
      <c r="W325" s="197">
        <v>19</v>
      </c>
      <c r="X325" s="197">
        <v>39</v>
      </c>
      <c r="Y325" s="197">
        <v>3</v>
      </c>
      <c r="Z325" s="197">
        <v>0</v>
      </c>
      <c r="AA325" s="197"/>
      <c r="AB325" s="100">
        <v>61</v>
      </c>
      <c r="AC325" s="197"/>
      <c r="AD325" s="195">
        <v>0.93846153846153846</v>
      </c>
      <c r="AE325" s="197"/>
      <c r="AF325" s="197">
        <v>0</v>
      </c>
      <c r="AG325" s="106" t="e">
        <f t="shared" si="66"/>
        <v>#VALUE!</v>
      </c>
      <c r="AH325" s="106"/>
      <c r="AI325" s="212" t="s">
        <v>912</v>
      </c>
      <c r="AJ325" s="212" t="s">
        <v>913</v>
      </c>
      <c r="AK325" s="212" t="s">
        <v>1524</v>
      </c>
      <c r="AL325" s="212"/>
      <c r="AM325" s="212"/>
      <c r="AN325" s="212" t="s">
        <v>127</v>
      </c>
      <c r="AO325" s="212"/>
      <c r="AP325" s="213">
        <v>40</v>
      </c>
      <c r="AQ325" s="213">
        <v>30</v>
      </c>
      <c r="AR325" s="213">
        <v>0</v>
      </c>
      <c r="AS325" s="213">
        <v>60</v>
      </c>
      <c r="AT325" s="214" t="e">
        <f t="shared" si="72"/>
        <v>#N/A</v>
      </c>
      <c r="AV325" s="213">
        <v>40</v>
      </c>
      <c r="AW325" s="214" t="s">
        <v>1123</v>
      </c>
      <c r="AX325" s="214" t="s">
        <v>1123</v>
      </c>
      <c r="AY325" s="214" t="s">
        <v>1153</v>
      </c>
      <c r="BA325" s="429" t="e">
        <f t="shared" si="73"/>
        <v>#N/A</v>
      </c>
      <c r="BC325" s="106" t="s">
        <v>394</v>
      </c>
    </row>
    <row r="326" spans="1:55" x14ac:dyDescent="0.2">
      <c r="A326" s="76" t="s">
        <v>1556</v>
      </c>
      <c r="B326" s="76" t="s">
        <v>279</v>
      </c>
      <c r="C326" s="98">
        <v>1.0548523206751054E-3</v>
      </c>
      <c r="D326" s="98"/>
      <c r="E326" s="99"/>
      <c r="F326" s="100" t="s">
        <v>1556</v>
      </c>
      <c r="G326" s="143" t="s">
        <v>279</v>
      </c>
      <c r="H326" s="197">
        <v>8.9451476793248942E-4</v>
      </c>
      <c r="I326" s="197"/>
      <c r="J326" s="197"/>
      <c r="K326" s="197" t="s">
        <v>1556</v>
      </c>
      <c r="L326" s="197" t="s">
        <v>279</v>
      </c>
      <c r="M326" s="197">
        <v>1.6877637130801687E-4</v>
      </c>
      <c r="N326" s="197" t="s">
        <v>394</v>
      </c>
      <c r="O326" s="195"/>
      <c r="P326" s="195" t="s">
        <v>394</v>
      </c>
      <c r="Q326" s="197" t="s">
        <v>394</v>
      </c>
      <c r="R326" s="197" t="s">
        <v>394</v>
      </c>
      <c r="S326" s="197" t="s">
        <v>394</v>
      </c>
      <c r="T326" s="197" t="s">
        <v>394</v>
      </c>
      <c r="U326" s="197"/>
      <c r="V326" s="197" t="s">
        <v>394</v>
      </c>
      <c r="W326" s="197" t="s">
        <v>394</v>
      </c>
      <c r="X326" s="197" t="s">
        <v>394</v>
      </c>
      <c r="Y326" s="197" t="s">
        <v>394</v>
      </c>
      <c r="Z326" s="197" t="s">
        <v>394</v>
      </c>
      <c r="AA326" s="197"/>
      <c r="AB326" s="100" t="s">
        <v>394</v>
      </c>
      <c r="AC326" s="197"/>
      <c r="AD326" s="195" t="s">
        <v>394</v>
      </c>
      <c r="AE326" s="197"/>
      <c r="AF326" s="197" t="s">
        <v>394</v>
      </c>
      <c r="AG326" s="106" t="e">
        <f t="shared" si="66"/>
        <v>#VALUE!</v>
      </c>
      <c r="AH326" s="106"/>
      <c r="AI326" s="212" t="s">
        <v>914</v>
      </c>
      <c r="AJ326" s="212" t="s">
        <v>915</v>
      </c>
      <c r="AK326" s="212" t="s">
        <v>1525</v>
      </c>
      <c r="AL326" s="212"/>
      <c r="AM326" s="212"/>
      <c r="AN326" s="212" t="s">
        <v>151</v>
      </c>
      <c r="AO326" s="212"/>
      <c r="AP326" s="213">
        <v>190</v>
      </c>
      <c r="AQ326" s="213">
        <v>80</v>
      </c>
      <c r="AR326" s="213">
        <v>0</v>
      </c>
      <c r="AS326" s="213">
        <v>270</v>
      </c>
      <c r="AT326" s="214" t="e">
        <f t="shared" si="72"/>
        <v>#N/A</v>
      </c>
      <c r="AV326" s="213">
        <v>170</v>
      </c>
      <c r="AW326" s="214" t="s">
        <v>1119</v>
      </c>
      <c r="AX326" s="214" t="s">
        <v>1123</v>
      </c>
      <c r="AY326" s="214" t="s">
        <v>1176</v>
      </c>
      <c r="BA326" s="429" t="e">
        <f t="shared" si="73"/>
        <v>#N/A</v>
      </c>
      <c r="BC326" s="106" t="s">
        <v>394</v>
      </c>
    </row>
    <row r="327" spans="1:55" x14ac:dyDescent="0.2">
      <c r="A327" s="96" t="s">
        <v>1557</v>
      </c>
      <c r="B327" s="96" t="s">
        <v>284</v>
      </c>
      <c r="C327" s="98">
        <v>1.3829787234042553E-3</v>
      </c>
      <c r="D327" s="97"/>
      <c r="E327" s="99"/>
      <c r="F327" s="100" t="s">
        <v>1557</v>
      </c>
      <c r="G327" s="143" t="s">
        <v>284</v>
      </c>
      <c r="H327" s="197">
        <v>6.737588652482269E-4</v>
      </c>
      <c r="I327" s="197"/>
      <c r="J327" s="197"/>
      <c r="K327" s="197" t="s">
        <v>1557</v>
      </c>
      <c r="L327" s="197" t="s">
        <v>284</v>
      </c>
      <c r="M327" s="197">
        <v>7.0921985815602842E-4</v>
      </c>
      <c r="N327" s="197"/>
      <c r="O327" s="195"/>
      <c r="P327" s="195" t="s">
        <v>394</v>
      </c>
      <c r="Q327" s="197"/>
      <c r="R327" s="197"/>
      <c r="S327" s="197"/>
      <c r="T327" s="197"/>
      <c r="U327" s="197"/>
      <c r="V327" s="197"/>
      <c r="W327" s="197"/>
      <c r="X327" s="197"/>
      <c r="Y327" s="197"/>
      <c r="Z327" s="197"/>
      <c r="AA327" s="197"/>
      <c r="AB327" s="100"/>
      <c r="AC327" s="197"/>
      <c r="AD327" s="195" t="s">
        <v>394</v>
      </c>
      <c r="AE327" s="197"/>
      <c r="AF327" s="197"/>
      <c r="AG327" s="106" t="e">
        <f t="shared" si="66"/>
        <v>#VALUE!</v>
      </c>
      <c r="AH327" s="106"/>
      <c r="AI327" s="212" t="s">
        <v>916</v>
      </c>
      <c r="AJ327" s="212" t="s">
        <v>917</v>
      </c>
      <c r="AK327" s="212" t="s">
        <v>1526</v>
      </c>
      <c r="AL327" s="212"/>
      <c r="AM327" s="212"/>
      <c r="AN327" s="212" t="s">
        <v>214</v>
      </c>
      <c r="AO327" s="212"/>
      <c r="AP327" s="214" t="s">
        <v>551</v>
      </c>
      <c r="AQ327" s="214" t="s">
        <v>551</v>
      </c>
      <c r="AR327" s="214" t="s">
        <v>551</v>
      </c>
      <c r="AS327" s="214" t="s">
        <v>551</v>
      </c>
      <c r="AT327" s="214" t="e">
        <f t="shared" si="72"/>
        <v>#VALUE!</v>
      </c>
      <c r="AV327" s="214" t="s">
        <v>551</v>
      </c>
      <c r="AW327" s="214" t="s">
        <v>551</v>
      </c>
      <c r="AX327" s="214" t="s">
        <v>551</v>
      </c>
      <c r="AY327" s="214" t="s">
        <v>551</v>
      </c>
      <c r="BA327" s="429" t="e">
        <f t="shared" si="73"/>
        <v>#VALUE!</v>
      </c>
      <c r="BC327" s="106" t="s">
        <v>394</v>
      </c>
    </row>
    <row r="328" spans="1:55" x14ac:dyDescent="0.2">
      <c r="A328" s="114" t="s">
        <v>1559</v>
      </c>
      <c r="B328" s="76" t="s">
        <v>333</v>
      </c>
      <c r="C328" s="98">
        <v>4.0304773752138081E-3</v>
      </c>
      <c r="D328" s="115"/>
      <c r="E328" s="115"/>
      <c r="F328" s="100" t="s">
        <v>1559</v>
      </c>
      <c r="G328" s="143" t="s">
        <v>333</v>
      </c>
      <c r="H328" s="197">
        <v>7.3705489037474735E-4</v>
      </c>
      <c r="I328" s="197"/>
      <c r="J328" s="197"/>
      <c r="K328" s="197" t="s">
        <v>1559</v>
      </c>
      <c r="L328" s="197" t="s">
        <v>333</v>
      </c>
      <c r="M328" s="197">
        <v>3.2949774529622143E-3</v>
      </c>
      <c r="N328" s="197">
        <v>12</v>
      </c>
      <c r="O328" s="195"/>
      <c r="P328" s="195">
        <v>0.27272727272727271</v>
      </c>
      <c r="Q328" s="197">
        <v>41</v>
      </c>
      <c r="R328" s="197">
        <v>20</v>
      </c>
      <c r="S328" s="197">
        <v>24</v>
      </c>
      <c r="T328" s="197">
        <v>97</v>
      </c>
      <c r="U328" s="197"/>
      <c r="V328" s="197">
        <v>3</v>
      </c>
      <c r="W328" s="197">
        <v>7</v>
      </c>
      <c r="X328" s="197">
        <v>0</v>
      </c>
      <c r="Y328" s="197">
        <v>6</v>
      </c>
      <c r="Z328" s="197">
        <v>10</v>
      </c>
      <c r="AA328" s="197"/>
      <c r="AB328" s="100">
        <v>26</v>
      </c>
      <c r="AC328" s="197"/>
      <c r="AD328" s="195">
        <v>0.59090909090909094</v>
      </c>
      <c r="AE328" s="197"/>
      <c r="AF328" s="197">
        <v>0</v>
      </c>
      <c r="AG328" s="106" t="e">
        <f t="shared" si="66"/>
        <v>#VALUE!</v>
      </c>
      <c r="AH328" s="106"/>
      <c r="AI328" s="212" t="s">
        <v>918</v>
      </c>
      <c r="AJ328" s="212" t="s">
        <v>919</v>
      </c>
      <c r="AK328" s="212" t="s">
        <v>1527</v>
      </c>
      <c r="AL328" s="212"/>
      <c r="AM328" s="212"/>
      <c r="AN328" s="212" t="s">
        <v>296</v>
      </c>
      <c r="AO328" s="212"/>
      <c r="AP328" s="213">
        <v>650</v>
      </c>
      <c r="AQ328" s="213">
        <v>130</v>
      </c>
      <c r="AR328" s="213">
        <v>0</v>
      </c>
      <c r="AS328" s="213">
        <v>770</v>
      </c>
      <c r="AT328" s="214" t="e">
        <f t="shared" si="72"/>
        <v>#N/A</v>
      </c>
      <c r="AV328" s="213">
        <v>420</v>
      </c>
      <c r="AW328" s="214" t="s">
        <v>1122</v>
      </c>
      <c r="AX328" s="214" t="s">
        <v>1123</v>
      </c>
      <c r="AY328" s="214" t="s">
        <v>1394</v>
      </c>
      <c r="BA328" s="429" t="e">
        <f t="shared" si="73"/>
        <v>#N/A</v>
      </c>
      <c r="BC328" s="106" t="s">
        <v>394</v>
      </c>
    </row>
    <row r="329" spans="1:55" x14ac:dyDescent="0.2">
      <c r="A329" s="114" t="s">
        <v>1560</v>
      </c>
      <c r="B329" s="76" t="s">
        <v>57</v>
      </c>
      <c r="C329" s="98">
        <v>1.104775481111903E-3</v>
      </c>
      <c r="D329" s="115"/>
      <c r="E329" s="115"/>
      <c r="F329" s="100" t="s">
        <v>1560</v>
      </c>
      <c r="G329" s="143" t="s">
        <v>57</v>
      </c>
      <c r="H329" s="197">
        <v>4.7754811119030648E-4</v>
      </c>
      <c r="I329" s="197"/>
      <c r="J329" s="197"/>
      <c r="K329" s="197" t="s">
        <v>1560</v>
      </c>
      <c r="L329" s="197" t="s">
        <v>57</v>
      </c>
      <c r="M329" s="197">
        <v>6.2722736992159656E-4</v>
      </c>
      <c r="N329" s="197">
        <v>45</v>
      </c>
      <c r="O329" s="195"/>
      <c r="P329" s="195">
        <v>1.1538461538461537</v>
      </c>
      <c r="Q329" s="197">
        <v>20</v>
      </c>
      <c r="R329" s="197">
        <v>11</v>
      </c>
      <c r="S329" s="197">
        <v>42</v>
      </c>
      <c r="T329" s="197">
        <v>118</v>
      </c>
      <c r="U329" s="197"/>
      <c r="V329" s="197">
        <v>1</v>
      </c>
      <c r="W329" s="197">
        <v>0</v>
      </c>
      <c r="X329" s="197">
        <v>1</v>
      </c>
      <c r="Y329" s="197">
        <v>2</v>
      </c>
      <c r="Z329" s="197">
        <v>9</v>
      </c>
      <c r="AA329" s="197"/>
      <c r="AB329" s="100">
        <v>13</v>
      </c>
      <c r="AC329" s="197"/>
      <c r="AD329" s="195">
        <v>0.33333333333333331</v>
      </c>
      <c r="AE329" s="197"/>
      <c r="AF329" s="197">
        <v>4</v>
      </c>
      <c r="AG329" s="106" t="e">
        <f t="shared" si="66"/>
        <v>#VALUE!</v>
      </c>
      <c r="AH329" s="106"/>
      <c r="AI329" s="212"/>
      <c r="AJ329" s="212"/>
      <c r="AK329" s="212"/>
      <c r="AL329" s="212"/>
      <c r="AM329" s="212"/>
      <c r="AN329" s="212"/>
      <c r="AO329" s="212"/>
      <c r="AP329" s="214"/>
      <c r="AQ329" s="214"/>
      <c r="AR329" s="214"/>
      <c r="AS329" s="214"/>
      <c r="AT329" s="214"/>
      <c r="AV329" s="214"/>
      <c r="AW329" s="162" t="s">
        <v>394</v>
      </c>
      <c r="AX329" s="162" t="s">
        <v>394</v>
      </c>
      <c r="AY329" s="162" t="s">
        <v>394</v>
      </c>
      <c r="BC329" s="106" t="s">
        <v>394</v>
      </c>
    </row>
    <row r="330" spans="1:55" x14ac:dyDescent="0.2">
      <c r="A330" s="114" t="s">
        <v>1561</v>
      </c>
      <c r="B330" s="76" t="s">
        <v>195</v>
      </c>
      <c r="C330" s="98">
        <v>1.4934707903780068E-2</v>
      </c>
      <c r="D330" s="115"/>
      <c r="E330" s="115"/>
      <c r="F330" s="100" t="s">
        <v>1561</v>
      </c>
      <c r="G330" s="143" t="s">
        <v>195</v>
      </c>
      <c r="H330" s="197">
        <v>1.9312714776632302E-3</v>
      </c>
      <c r="I330" s="197"/>
      <c r="J330" s="197"/>
      <c r="K330" s="197" t="s">
        <v>1561</v>
      </c>
      <c r="L330" s="197" t="s">
        <v>195</v>
      </c>
      <c r="M330" s="197">
        <v>1.3003436426116838E-2</v>
      </c>
      <c r="N330" s="197">
        <v>51</v>
      </c>
      <c r="O330" s="195"/>
      <c r="P330" s="195">
        <v>1.2142857142857142</v>
      </c>
      <c r="Q330" s="197">
        <v>9</v>
      </c>
      <c r="R330" s="197">
        <v>13</v>
      </c>
      <c r="S330" s="197">
        <v>27</v>
      </c>
      <c r="T330" s="197">
        <v>100</v>
      </c>
      <c r="U330" s="197"/>
      <c r="V330" s="197">
        <v>11</v>
      </c>
      <c r="W330" s="197">
        <v>3</v>
      </c>
      <c r="X330" s="197">
        <v>22</v>
      </c>
      <c r="Y330" s="197">
        <v>2</v>
      </c>
      <c r="Z330" s="197">
        <v>24</v>
      </c>
      <c r="AA330" s="197"/>
      <c r="AB330" s="100">
        <v>62</v>
      </c>
      <c r="AC330" s="197"/>
      <c r="AD330" s="195">
        <v>1.4761904761904763</v>
      </c>
      <c r="AE330" s="197"/>
      <c r="AF330" s="197">
        <v>0</v>
      </c>
      <c r="AG330" s="106" t="e">
        <f t="shared" si="66"/>
        <v>#VALUE!</v>
      </c>
      <c r="AH330" s="106"/>
      <c r="AI330" s="212"/>
      <c r="AJ330" s="212" t="s">
        <v>1528</v>
      </c>
      <c r="AK330" s="212" t="s">
        <v>1529</v>
      </c>
      <c r="AL330" s="212"/>
      <c r="AM330" s="212" t="s">
        <v>327</v>
      </c>
      <c r="AN330" s="212" t="s">
        <v>327</v>
      </c>
      <c r="AO330" s="212"/>
      <c r="AP330" s="214" t="s">
        <v>551</v>
      </c>
      <c r="AQ330" s="214" t="s">
        <v>551</v>
      </c>
      <c r="AR330" s="214" t="s">
        <v>551</v>
      </c>
      <c r="AS330" s="214" t="s">
        <v>551</v>
      </c>
      <c r="AT330" s="214" t="e">
        <f t="shared" ref="AT330:AT341" si="74">AS330/VLOOKUP(AN330,$D$18:$G$436,4,FALSE)</f>
        <v>#VALUE!</v>
      </c>
      <c r="AV330" s="214" t="s">
        <v>551</v>
      </c>
      <c r="AW330" s="214" t="s">
        <v>551</v>
      </c>
      <c r="AX330" s="214" t="s">
        <v>551</v>
      </c>
      <c r="AY330" s="214" t="s">
        <v>551</v>
      </c>
      <c r="BA330" s="429" t="e">
        <f t="shared" ref="BA330:BA341" si="75">AY330/VLOOKUP(AN330,$D$18:$G$436,4,FALSE)</f>
        <v>#VALUE!</v>
      </c>
      <c r="BC330" s="106" t="s">
        <v>394</v>
      </c>
    </row>
    <row r="331" spans="1:55" x14ac:dyDescent="0.2">
      <c r="A331" s="114" t="s">
        <v>1562</v>
      </c>
      <c r="B331" s="76" t="s">
        <v>243</v>
      </c>
      <c r="C331" s="98">
        <v>6.591760299625468E-4</v>
      </c>
      <c r="D331" s="115"/>
      <c r="E331" s="115"/>
      <c r="F331" s="100" t="s">
        <v>1562</v>
      </c>
      <c r="G331" s="143" t="s">
        <v>243</v>
      </c>
      <c r="H331" s="197">
        <v>3.5955056179775283E-4</v>
      </c>
      <c r="I331" s="197"/>
      <c r="J331" s="197"/>
      <c r="K331" s="197" t="s">
        <v>1562</v>
      </c>
      <c r="L331" s="197" t="s">
        <v>243</v>
      </c>
      <c r="M331" s="197">
        <v>2.9962546816479402E-4</v>
      </c>
      <c r="N331" s="197">
        <v>37</v>
      </c>
      <c r="O331" s="195"/>
      <c r="P331" s="195">
        <v>0.92500000000000004</v>
      </c>
      <c r="Q331" s="197">
        <v>11</v>
      </c>
      <c r="R331" s="197">
        <v>21</v>
      </c>
      <c r="S331" s="197">
        <v>21</v>
      </c>
      <c r="T331" s="197">
        <v>90</v>
      </c>
      <c r="U331" s="197"/>
      <c r="V331" s="197">
        <v>2</v>
      </c>
      <c r="W331" s="197">
        <v>2</v>
      </c>
      <c r="X331" s="197">
        <v>0</v>
      </c>
      <c r="Y331" s="197">
        <v>0</v>
      </c>
      <c r="Z331" s="197">
        <v>7</v>
      </c>
      <c r="AA331" s="197"/>
      <c r="AB331" s="100">
        <v>11</v>
      </c>
      <c r="AC331" s="197"/>
      <c r="AD331" s="195">
        <v>0.27500000000000002</v>
      </c>
      <c r="AE331" s="197"/>
      <c r="AF331" s="197">
        <v>0</v>
      </c>
      <c r="AG331" s="106" t="e">
        <f t="shared" si="66"/>
        <v>#VALUE!</v>
      </c>
      <c r="AH331" s="106"/>
      <c r="AI331" s="212" t="s">
        <v>920</v>
      </c>
      <c r="AJ331" s="212" t="s">
        <v>921</v>
      </c>
      <c r="AK331" s="212" t="s">
        <v>1530</v>
      </c>
      <c r="AL331" s="212"/>
      <c r="AM331" s="212"/>
      <c r="AN331" s="212" t="s">
        <v>19</v>
      </c>
      <c r="AO331" s="212"/>
      <c r="AP331" s="213">
        <v>380</v>
      </c>
      <c r="AQ331" s="213">
        <v>280</v>
      </c>
      <c r="AR331" s="213">
        <v>0</v>
      </c>
      <c r="AS331" s="213">
        <v>660</v>
      </c>
      <c r="AT331" s="214" t="e">
        <f t="shared" si="74"/>
        <v>#N/A</v>
      </c>
      <c r="AV331" s="213">
        <v>760</v>
      </c>
      <c r="AW331" s="214" t="s">
        <v>1147</v>
      </c>
      <c r="AX331" s="214" t="s">
        <v>1123</v>
      </c>
      <c r="AY331" s="214" t="s">
        <v>1228</v>
      </c>
      <c r="BA331" s="429" t="e">
        <f t="shared" si="75"/>
        <v>#N/A</v>
      </c>
      <c r="BC331" s="106" t="s">
        <v>394</v>
      </c>
    </row>
    <row r="332" spans="1:55" x14ac:dyDescent="0.2">
      <c r="A332" s="114" t="s">
        <v>1563</v>
      </c>
      <c r="B332" s="76" t="s">
        <v>286</v>
      </c>
      <c r="C332" s="98">
        <v>1.0666666666666667E-3</v>
      </c>
      <c r="D332" s="115"/>
      <c r="E332" s="115"/>
      <c r="F332" s="100" t="s">
        <v>1563</v>
      </c>
      <c r="G332" s="143" t="s">
        <v>286</v>
      </c>
      <c r="H332" s="197">
        <v>4.1666666666666669E-4</v>
      </c>
      <c r="I332" s="197"/>
      <c r="J332" s="197"/>
      <c r="K332" s="197" t="s">
        <v>1563</v>
      </c>
      <c r="L332" s="197" t="s">
        <v>286</v>
      </c>
      <c r="M332" s="197">
        <v>6.4999999999999997E-4</v>
      </c>
      <c r="N332" s="197">
        <v>127</v>
      </c>
      <c r="O332" s="195"/>
      <c r="P332" s="195">
        <v>2.081967213114754</v>
      </c>
      <c r="Q332" s="197">
        <v>11</v>
      </c>
      <c r="R332" s="197">
        <v>15</v>
      </c>
      <c r="S332" s="197">
        <v>5</v>
      </c>
      <c r="T332" s="197">
        <v>158</v>
      </c>
      <c r="U332" s="197"/>
      <c r="V332" s="197">
        <v>9</v>
      </c>
      <c r="W332" s="197">
        <v>6</v>
      </c>
      <c r="X332" s="197">
        <v>18</v>
      </c>
      <c r="Y332" s="197">
        <v>14</v>
      </c>
      <c r="Z332" s="197">
        <v>1</v>
      </c>
      <c r="AA332" s="197"/>
      <c r="AB332" s="100">
        <v>48</v>
      </c>
      <c r="AC332" s="197"/>
      <c r="AD332" s="195">
        <v>0.78688524590163933</v>
      </c>
      <c r="AE332" s="197"/>
      <c r="AF332" s="197">
        <v>49</v>
      </c>
      <c r="AG332" s="106" t="e">
        <f t="shared" si="66"/>
        <v>#VALUE!</v>
      </c>
      <c r="AH332" s="106"/>
      <c r="AI332" s="212" t="s">
        <v>922</v>
      </c>
      <c r="AJ332" s="212" t="s">
        <v>923</v>
      </c>
      <c r="AK332" s="212" t="s">
        <v>1532</v>
      </c>
      <c r="AL332" s="212"/>
      <c r="AM332" s="212"/>
      <c r="AN332" s="212" t="s">
        <v>88</v>
      </c>
      <c r="AO332" s="212"/>
      <c r="AP332" s="213">
        <v>240</v>
      </c>
      <c r="AQ332" s="213">
        <v>40</v>
      </c>
      <c r="AR332" s="213">
        <v>0</v>
      </c>
      <c r="AS332" s="213">
        <v>280</v>
      </c>
      <c r="AT332" s="214" t="e">
        <f t="shared" si="74"/>
        <v>#N/A</v>
      </c>
      <c r="AV332" s="213">
        <v>210</v>
      </c>
      <c r="AW332" s="214" t="s">
        <v>1199</v>
      </c>
      <c r="AX332" s="214" t="s">
        <v>1123</v>
      </c>
      <c r="AY332" s="214" t="s">
        <v>1286</v>
      </c>
      <c r="BA332" s="429" t="e">
        <f t="shared" si="75"/>
        <v>#N/A</v>
      </c>
      <c r="BC332" s="106" t="s">
        <v>394</v>
      </c>
    </row>
    <row r="333" spans="1:55" x14ac:dyDescent="0.2">
      <c r="A333" s="76" t="s">
        <v>1564</v>
      </c>
      <c r="B333" s="76" t="s">
        <v>304</v>
      </c>
      <c r="C333" s="98">
        <v>4.6242774566473987E-4</v>
      </c>
      <c r="D333" s="98"/>
      <c r="E333" s="99"/>
      <c r="F333" s="100" t="s">
        <v>1564</v>
      </c>
      <c r="G333" s="143" t="s">
        <v>304</v>
      </c>
      <c r="H333" s="197">
        <v>2.6974951830443161E-4</v>
      </c>
      <c r="I333" s="197"/>
      <c r="J333" s="197"/>
      <c r="K333" s="197" t="s">
        <v>1564</v>
      </c>
      <c r="L333" s="197" t="s">
        <v>304</v>
      </c>
      <c r="M333" s="197">
        <v>2.0231213872832371E-4</v>
      </c>
      <c r="N333" s="197" t="s">
        <v>394</v>
      </c>
      <c r="O333" s="195"/>
      <c r="P333" s="195" t="s">
        <v>394</v>
      </c>
      <c r="Q333" s="197" t="s">
        <v>394</v>
      </c>
      <c r="R333" s="197" t="s">
        <v>394</v>
      </c>
      <c r="S333" s="197" t="s">
        <v>394</v>
      </c>
      <c r="T333" s="197" t="s">
        <v>394</v>
      </c>
      <c r="U333" s="197"/>
      <c r="V333" s="197" t="s">
        <v>394</v>
      </c>
      <c r="W333" s="197" t="s">
        <v>394</v>
      </c>
      <c r="X333" s="197" t="s">
        <v>394</v>
      </c>
      <c r="Y333" s="197" t="s">
        <v>394</v>
      </c>
      <c r="Z333" s="197" t="s">
        <v>394</v>
      </c>
      <c r="AA333" s="197"/>
      <c r="AB333" s="100" t="s">
        <v>394</v>
      </c>
      <c r="AC333" s="197"/>
      <c r="AD333" s="195" t="s">
        <v>394</v>
      </c>
      <c r="AE333" s="197"/>
      <c r="AF333" s="197" t="s">
        <v>394</v>
      </c>
      <c r="AG333" s="106" t="e">
        <f t="shared" si="66"/>
        <v>#VALUE!</v>
      </c>
      <c r="AH333" s="106"/>
      <c r="AI333" s="212" t="s">
        <v>924</v>
      </c>
      <c r="AJ333" s="212" t="s">
        <v>925</v>
      </c>
      <c r="AK333" s="212" t="s">
        <v>1533</v>
      </c>
      <c r="AL333" s="212"/>
      <c r="AM333" s="212"/>
      <c r="AN333" s="212" t="s">
        <v>95</v>
      </c>
      <c r="AO333" s="212"/>
      <c r="AP333" s="213">
        <v>250</v>
      </c>
      <c r="AQ333" s="213">
        <v>60</v>
      </c>
      <c r="AR333" s="213">
        <v>0</v>
      </c>
      <c r="AS333" s="213">
        <v>310</v>
      </c>
      <c r="AT333" s="214" t="e">
        <f t="shared" si="74"/>
        <v>#N/A</v>
      </c>
      <c r="AV333" s="213">
        <v>310</v>
      </c>
      <c r="AW333" s="214" t="s">
        <v>1163</v>
      </c>
      <c r="AX333" s="214" t="s">
        <v>1123</v>
      </c>
      <c r="AY333" s="214" t="s">
        <v>1260</v>
      </c>
      <c r="BA333" s="429" t="e">
        <f t="shared" si="75"/>
        <v>#N/A</v>
      </c>
      <c r="BC333" s="106" t="s">
        <v>394</v>
      </c>
    </row>
    <row r="334" spans="1:55" x14ac:dyDescent="0.2">
      <c r="A334" s="96" t="s">
        <v>1566</v>
      </c>
      <c r="B334" s="96" t="s">
        <v>976</v>
      </c>
      <c r="C334" s="98">
        <v>1.4914249797970728E-3</v>
      </c>
      <c r="D334" s="97"/>
      <c r="E334" s="99"/>
      <c r="F334" s="100" t="s">
        <v>1566</v>
      </c>
      <c r="G334" s="143" t="s">
        <v>976</v>
      </c>
      <c r="H334" s="197">
        <v>5.6298823740684207E-4</v>
      </c>
      <c r="I334" s="197"/>
      <c r="J334" s="197"/>
      <c r="K334" s="197" t="s">
        <v>1566</v>
      </c>
      <c r="L334" s="197" t="s">
        <v>976</v>
      </c>
      <c r="M334" s="197">
        <v>9.2843674239023071E-4</v>
      </c>
      <c r="N334" s="197"/>
      <c r="O334" s="195"/>
      <c r="P334" s="195" t="s">
        <v>394</v>
      </c>
      <c r="Q334" s="197"/>
      <c r="R334" s="197"/>
      <c r="S334" s="197"/>
      <c r="T334" s="197"/>
      <c r="U334" s="197"/>
      <c r="V334" s="197"/>
      <c r="W334" s="197"/>
      <c r="X334" s="197"/>
      <c r="Y334" s="197"/>
      <c r="Z334" s="197"/>
      <c r="AA334" s="197"/>
      <c r="AB334" s="100"/>
      <c r="AC334" s="197"/>
      <c r="AD334" s="195" t="s">
        <v>394</v>
      </c>
      <c r="AE334" s="197"/>
      <c r="AF334" s="197"/>
      <c r="AG334" s="106" t="e">
        <f t="shared" si="66"/>
        <v>#VALUE!</v>
      </c>
      <c r="AH334" s="106"/>
      <c r="AI334" s="212" t="s">
        <v>926</v>
      </c>
      <c r="AJ334" s="212" t="s">
        <v>927</v>
      </c>
      <c r="AK334" s="212" t="s">
        <v>1534</v>
      </c>
      <c r="AL334" s="212"/>
      <c r="AM334" s="212"/>
      <c r="AN334" s="212" t="s">
        <v>103</v>
      </c>
      <c r="AO334" s="212"/>
      <c r="AP334" s="213">
        <v>250</v>
      </c>
      <c r="AQ334" s="213">
        <v>30</v>
      </c>
      <c r="AR334" s="213">
        <v>0</v>
      </c>
      <c r="AS334" s="213">
        <v>280</v>
      </c>
      <c r="AT334" s="214" t="e">
        <f t="shared" si="74"/>
        <v>#N/A</v>
      </c>
      <c r="AV334" s="213">
        <v>280</v>
      </c>
      <c r="AW334" s="214" t="s">
        <v>1119</v>
      </c>
      <c r="AX334" s="214" t="s">
        <v>1123</v>
      </c>
      <c r="AY334" s="214" t="s">
        <v>1182</v>
      </c>
      <c r="BA334" s="429" t="e">
        <f t="shared" si="75"/>
        <v>#N/A</v>
      </c>
      <c r="BC334" s="106" t="s">
        <v>394</v>
      </c>
    </row>
    <row r="335" spans="1:55" x14ac:dyDescent="0.2">
      <c r="A335" s="114" t="s">
        <v>1568</v>
      </c>
      <c r="B335" s="76" t="s">
        <v>97</v>
      </c>
      <c r="C335" s="98">
        <v>1.123076923076923E-3</v>
      </c>
      <c r="D335" s="115"/>
      <c r="E335" s="115"/>
      <c r="F335" s="100" t="s">
        <v>1568</v>
      </c>
      <c r="G335" s="143" t="s">
        <v>97</v>
      </c>
      <c r="H335" s="197">
        <v>5.0769230769230774E-4</v>
      </c>
      <c r="I335" s="197"/>
      <c r="J335" s="197"/>
      <c r="K335" s="197" t="s">
        <v>1568</v>
      </c>
      <c r="L335" s="197" t="s">
        <v>97</v>
      </c>
      <c r="M335" s="197">
        <v>6.1538461538461541E-4</v>
      </c>
      <c r="N335" s="197">
        <v>1</v>
      </c>
      <c r="O335" s="195"/>
      <c r="P335" s="195">
        <v>1.4925373134328358E-2</v>
      </c>
      <c r="Q335" s="197">
        <v>10</v>
      </c>
      <c r="R335" s="197">
        <v>7</v>
      </c>
      <c r="S335" s="197">
        <v>2</v>
      </c>
      <c r="T335" s="197">
        <v>20</v>
      </c>
      <c r="U335" s="197"/>
      <c r="V335" s="197">
        <v>0</v>
      </c>
      <c r="W335" s="197">
        <v>0</v>
      </c>
      <c r="X335" s="197">
        <v>2</v>
      </c>
      <c r="Y335" s="197">
        <v>2</v>
      </c>
      <c r="Z335" s="197">
        <v>0</v>
      </c>
      <c r="AA335" s="197"/>
      <c r="AB335" s="100">
        <v>4</v>
      </c>
      <c r="AC335" s="197"/>
      <c r="AD335" s="195">
        <v>5.9701492537313432E-2</v>
      </c>
      <c r="AE335" s="197"/>
      <c r="AF335" s="197">
        <v>0</v>
      </c>
      <c r="AG335" s="106" t="e">
        <f t="shared" si="66"/>
        <v>#VALUE!</v>
      </c>
      <c r="AH335" s="106"/>
      <c r="AI335" s="212" t="s">
        <v>928</v>
      </c>
      <c r="AJ335" s="212" t="s">
        <v>929</v>
      </c>
      <c r="AK335" s="212" t="s">
        <v>1535</v>
      </c>
      <c r="AL335" s="212"/>
      <c r="AM335" s="212"/>
      <c r="AN335" s="212" t="s">
        <v>111</v>
      </c>
      <c r="AO335" s="212"/>
      <c r="AP335" s="213">
        <v>50</v>
      </c>
      <c r="AQ335" s="213">
        <v>80</v>
      </c>
      <c r="AR335" s="213">
        <v>0</v>
      </c>
      <c r="AS335" s="213">
        <v>130</v>
      </c>
      <c r="AT335" s="214" t="e">
        <f t="shared" si="74"/>
        <v>#N/A</v>
      </c>
      <c r="AV335" s="213">
        <v>20</v>
      </c>
      <c r="AW335" s="214" t="s">
        <v>1153</v>
      </c>
      <c r="AX335" s="214" t="s">
        <v>1123</v>
      </c>
      <c r="AY335" s="214" t="s">
        <v>1135</v>
      </c>
      <c r="BA335" s="429" t="e">
        <f t="shared" si="75"/>
        <v>#N/A</v>
      </c>
      <c r="BC335" s="106" t="s">
        <v>394</v>
      </c>
    </row>
    <row r="336" spans="1:55" x14ac:dyDescent="0.2">
      <c r="A336" s="114" t="s">
        <v>1569</v>
      </c>
      <c r="B336" s="76" t="s">
        <v>100</v>
      </c>
      <c r="C336" s="98">
        <v>7.9343365253077981E-4</v>
      </c>
      <c r="D336" s="115"/>
      <c r="E336" s="115"/>
      <c r="F336" s="100" t="s">
        <v>1569</v>
      </c>
      <c r="G336" s="143" t="s">
        <v>100</v>
      </c>
      <c r="H336" s="197">
        <v>3.1463748290013681E-4</v>
      </c>
      <c r="I336" s="197"/>
      <c r="J336" s="197"/>
      <c r="K336" s="197" t="s">
        <v>1569</v>
      </c>
      <c r="L336" s="197" t="s">
        <v>100</v>
      </c>
      <c r="M336" s="197">
        <v>4.6511627906976747E-4</v>
      </c>
      <c r="N336" s="197">
        <v>69</v>
      </c>
      <c r="O336" s="195"/>
      <c r="P336" s="195">
        <v>1.5333333333333334</v>
      </c>
      <c r="Q336" s="197">
        <v>12</v>
      </c>
      <c r="R336" s="197">
        <v>0</v>
      </c>
      <c r="S336" s="197">
        <v>26</v>
      </c>
      <c r="T336" s="197">
        <v>107</v>
      </c>
      <c r="U336" s="197"/>
      <c r="V336" s="197">
        <v>2</v>
      </c>
      <c r="W336" s="197">
        <v>0</v>
      </c>
      <c r="X336" s="197">
        <v>83</v>
      </c>
      <c r="Y336" s="197">
        <v>0</v>
      </c>
      <c r="Z336" s="197">
        <v>0</v>
      </c>
      <c r="AA336" s="197"/>
      <c r="AB336" s="100">
        <v>85</v>
      </c>
      <c r="AC336" s="197"/>
      <c r="AD336" s="195">
        <v>1.8888888888888888</v>
      </c>
      <c r="AE336" s="197"/>
      <c r="AF336" s="197">
        <v>8</v>
      </c>
      <c r="AG336" s="106" t="e">
        <f t="shared" si="66"/>
        <v>#VALUE!</v>
      </c>
      <c r="AH336" s="106"/>
      <c r="AI336" s="212" t="s">
        <v>930</v>
      </c>
      <c r="AJ336" s="212" t="s">
        <v>931</v>
      </c>
      <c r="AK336" s="212" t="s">
        <v>1536</v>
      </c>
      <c r="AL336" s="212"/>
      <c r="AM336" s="212"/>
      <c r="AN336" s="212" t="s">
        <v>125</v>
      </c>
      <c r="AO336" s="212"/>
      <c r="AP336" s="213">
        <v>120</v>
      </c>
      <c r="AQ336" s="213">
        <v>50</v>
      </c>
      <c r="AR336" s="213">
        <v>0</v>
      </c>
      <c r="AS336" s="213">
        <v>180</v>
      </c>
      <c r="AT336" s="214" t="e">
        <f t="shared" si="74"/>
        <v>#N/A</v>
      </c>
      <c r="AV336" s="213">
        <v>60</v>
      </c>
      <c r="AW336" s="214" t="s">
        <v>1123</v>
      </c>
      <c r="AX336" s="214" t="s">
        <v>1123</v>
      </c>
      <c r="AY336" s="214" t="s">
        <v>1135</v>
      </c>
      <c r="BA336" s="429" t="e">
        <f t="shared" si="75"/>
        <v>#N/A</v>
      </c>
      <c r="BC336" s="106" t="s">
        <v>394</v>
      </c>
    </row>
    <row r="337" spans="1:55" x14ac:dyDescent="0.2">
      <c r="A337" s="114" t="s">
        <v>1570</v>
      </c>
      <c r="B337" s="76" t="s">
        <v>115</v>
      </c>
      <c r="C337" s="98">
        <v>3.4580838323353294E-3</v>
      </c>
      <c r="D337" s="115"/>
      <c r="E337" s="115"/>
      <c r="F337" s="100" t="s">
        <v>1570</v>
      </c>
      <c r="G337" s="143" t="s">
        <v>115</v>
      </c>
      <c r="H337" s="197">
        <v>6.5119760479041919E-4</v>
      </c>
      <c r="I337" s="197"/>
      <c r="J337" s="197"/>
      <c r="K337" s="197" t="s">
        <v>1570</v>
      </c>
      <c r="L337" s="197" t="s">
        <v>115</v>
      </c>
      <c r="M337" s="197">
        <v>2.8068862275449102E-3</v>
      </c>
      <c r="N337" s="197">
        <v>19</v>
      </c>
      <c r="O337" s="195"/>
      <c r="P337" s="195">
        <v>0.38</v>
      </c>
      <c r="Q337" s="197">
        <v>10</v>
      </c>
      <c r="R337" s="197">
        <v>1</v>
      </c>
      <c r="S337" s="197">
        <v>29</v>
      </c>
      <c r="T337" s="197">
        <v>59</v>
      </c>
      <c r="U337" s="197"/>
      <c r="V337" s="197">
        <v>13</v>
      </c>
      <c r="W337" s="197">
        <v>1</v>
      </c>
      <c r="X337" s="197">
        <v>4</v>
      </c>
      <c r="Y337" s="197">
        <v>0</v>
      </c>
      <c r="Z337" s="197">
        <v>0</v>
      </c>
      <c r="AA337" s="197"/>
      <c r="AB337" s="100">
        <v>18</v>
      </c>
      <c r="AC337" s="197"/>
      <c r="AD337" s="195">
        <v>0.36</v>
      </c>
      <c r="AE337" s="197"/>
      <c r="AF337" s="197">
        <v>2</v>
      </c>
      <c r="AG337" s="106" t="e">
        <f t="shared" si="66"/>
        <v>#VALUE!</v>
      </c>
      <c r="AH337" s="106"/>
      <c r="AI337" s="212" t="s">
        <v>932</v>
      </c>
      <c r="AJ337" s="212" t="s">
        <v>933</v>
      </c>
      <c r="AK337" s="212" t="s">
        <v>1537</v>
      </c>
      <c r="AL337" s="212"/>
      <c r="AM337" s="212"/>
      <c r="AN337" s="212" t="s">
        <v>128</v>
      </c>
      <c r="AO337" s="212"/>
      <c r="AP337" s="213">
        <v>80</v>
      </c>
      <c r="AQ337" s="213">
        <v>20</v>
      </c>
      <c r="AR337" s="213">
        <v>0</v>
      </c>
      <c r="AS337" s="213">
        <v>100</v>
      </c>
      <c r="AT337" s="214" t="e">
        <f t="shared" si="74"/>
        <v>#N/A</v>
      </c>
      <c r="AV337" s="213">
        <v>150</v>
      </c>
      <c r="AW337" s="214" t="s">
        <v>1123</v>
      </c>
      <c r="AX337" s="214" t="s">
        <v>1123</v>
      </c>
      <c r="AY337" s="214" t="s">
        <v>1147</v>
      </c>
      <c r="BA337" s="429" t="e">
        <f t="shared" si="75"/>
        <v>#N/A</v>
      </c>
      <c r="BC337" s="106" t="s">
        <v>394</v>
      </c>
    </row>
    <row r="338" spans="1:55" x14ac:dyDescent="0.2">
      <c r="A338" s="114" t="s">
        <v>1571</v>
      </c>
      <c r="B338" s="76" t="s">
        <v>171</v>
      </c>
      <c r="C338" s="98">
        <v>1.038961038961039E-3</v>
      </c>
      <c r="D338" s="115"/>
      <c r="E338" s="115"/>
      <c r="F338" s="100" t="s">
        <v>1571</v>
      </c>
      <c r="G338" s="143" t="s">
        <v>171</v>
      </c>
      <c r="H338" s="197">
        <v>4.3683589138134591E-4</v>
      </c>
      <c r="I338" s="197"/>
      <c r="J338" s="197"/>
      <c r="K338" s="197" t="s">
        <v>1571</v>
      </c>
      <c r="L338" s="197" t="s">
        <v>171</v>
      </c>
      <c r="M338" s="197">
        <v>6.0212514757969305E-4</v>
      </c>
      <c r="N338" s="197">
        <v>23</v>
      </c>
      <c r="O338" s="195"/>
      <c r="P338" s="195">
        <v>0.5</v>
      </c>
      <c r="Q338" s="197">
        <v>15</v>
      </c>
      <c r="R338" s="197">
        <v>7</v>
      </c>
      <c r="S338" s="197">
        <v>30</v>
      </c>
      <c r="T338" s="197">
        <v>75</v>
      </c>
      <c r="U338" s="197"/>
      <c r="V338" s="197">
        <v>9</v>
      </c>
      <c r="W338" s="197">
        <v>0</v>
      </c>
      <c r="X338" s="197">
        <v>19</v>
      </c>
      <c r="Y338" s="197">
        <v>6</v>
      </c>
      <c r="Z338" s="197">
        <v>1</v>
      </c>
      <c r="AA338" s="197"/>
      <c r="AB338" s="100">
        <v>35</v>
      </c>
      <c r="AC338" s="197"/>
      <c r="AD338" s="195">
        <v>0.76086956521739135</v>
      </c>
      <c r="AE338" s="197"/>
      <c r="AF338" s="197">
        <v>0</v>
      </c>
      <c r="AG338" s="106" t="e">
        <f t="shared" si="66"/>
        <v>#VALUE!</v>
      </c>
      <c r="AH338" s="106"/>
      <c r="AI338" s="212" t="s">
        <v>934</v>
      </c>
      <c r="AJ338" s="212" t="s">
        <v>935</v>
      </c>
      <c r="AK338" s="212" t="s">
        <v>1538</v>
      </c>
      <c r="AL338" s="212"/>
      <c r="AM338" s="212"/>
      <c r="AN338" s="212" t="s">
        <v>172</v>
      </c>
      <c r="AO338" s="212"/>
      <c r="AP338" s="213">
        <v>180</v>
      </c>
      <c r="AQ338" s="213">
        <v>10</v>
      </c>
      <c r="AR338" s="213">
        <v>0</v>
      </c>
      <c r="AS338" s="213">
        <v>190</v>
      </c>
      <c r="AT338" s="214" t="e">
        <f t="shared" si="74"/>
        <v>#N/A</v>
      </c>
      <c r="AV338" s="213">
        <v>270</v>
      </c>
      <c r="AW338" s="214" t="s">
        <v>1123</v>
      </c>
      <c r="AX338" s="214" t="s">
        <v>1123</v>
      </c>
      <c r="AY338" s="214" t="s">
        <v>1193</v>
      </c>
      <c r="BA338" s="429" t="e">
        <f t="shared" si="75"/>
        <v>#N/A</v>
      </c>
      <c r="BC338" s="106" t="s">
        <v>394</v>
      </c>
    </row>
    <row r="339" spans="1:55" x14ac:dyDescent="0.2">
      <c r="A339" s="114" t="s">
        <v>1572</v>
      </c>
      <c r="B339" s="76" t="s">
        <v>207</v>
      </c>
      <c r="C339" s="98">
        <v>8.9696071163825053E-4</v>
      </c>
      <c r="D339" s="115"/>
      <c r="E339" s="115"/>
      <c r="F339" s="100" t="s">
        <v>1572</v>
      </c>
      <c r="G339" s="143" t="s">
        <v>207</v>
      </c>
      <c r="H339" s="197">
        <v>4.8925129725722752E-4</v>
      </c>
      <c r="I339" s="197"/>
      <c r="J339" s="197"/>
      <c r="K339" s="197" t="s">
        <v>1572</v>
      </c>
      <c r="L339" s="197" t="s">
        <v>207</v>
      </c>
      <c r="M339" s="197">
        <v>4.0770941438102295E-4</v>
      </c>
      <c r="N339" s="197">
        <v>127</v>
      </c>
      <c r="O339" s="195"/>
      <c r="P339" s="195">
        <v>3.7352941176470589</v>
      </c>
      <c r="Q339" s="197">
        <v>27</v>
      </c>
      <c r="R339" s="197">
        <v>9</v>
      </c>
      <c r="S339" s="197">
        <v>75</v>
      </c>
      <c r="T339" s="197">
        <v>238</v>
      </c>
      <c r="U339" s="197"/>
      <c r="V339" s="197">
        <v>6</v>
      </c>
      <c r="W339" s="197">
        <v>32</v>
      </c>
      <c r="X339" s="197">
        <v>13</v>
      </c>
      <c r="Y339" s="197">
        <v>166</v>
      </c>
      <c r="Z339" s="197">
        <v>0</v>
      </c>
      <c r="AA339" s="197"/>
      <c r="AB339" s="100">
        <v>217</v>
      </c>
      <c r="AC339" s="197"/>
      <c r="AD339" s="195">
        <v>6.382352941176471</v>
      </c>
      <c r="AE339" s="197"/>
      <c r="AF339" s="197">
        <v>0</v>
      </c>
      <c r="AG339" s="106" t="e">
        <f t="shared" si="66"/>
        <v>#VALUE!</v>
      </c>
      <c r="AH339" s="106"/>
      <c r="AI339" s="212" t="s">
        <v>936</v>
      </c>
      <c r="AJ339" s="212" t="s">
        <v>937</v>
      </c>
      <c r="AK339" s="212" t="s">
        <v>1539</v>
      </c>
      <c r="AL339" s="212"/>
      <c r="AM339" s="212"/>
      <c r="AN339" s="212" t="s">
        <v>219</v>
      </c>
      <c r="AO339" s="212"/>
      <c r="AP339" s="214" t="s">
        <v>551</v>
      </c>
      <c r="AQ339" s="214" t="s">
        <v>551</v>
      </c>
      <c r="AR339" s="214" t="s">
        <v>551</v>
      </c>
      <c r="AS339" s="214" t="s">
        <v>551</v>
      </c>
      <c r="AT339" s="214" t="e">
        <f t="shared" si="74"/>
        <v>#VALUE!</v>
      </c>
      <c r="AV339" s="214" t="s">
        <v>551</v>
      </c>
      <c r="AW339" s="214" t="s">
        <v>551</v>
      </c>
      <c r="AX339" s="214" t="s">
        <v>551</v>
      </c>
      <c r="AY339" s="214" t="s">
        <v>551</v>
      </c>
      <c r="BA339" s="429" t="e">
        <f t="shared" si="75"/>
        <v>#VALUE!</v>
      </c>
      <c r="BC339" s="106" t="s">
        <v>394</v>
      </c>
    </row>
    <row r="340" spans="1:55" x14ac:dyDescent="0.2">
      <c r="A340" s="114" t="s">
        <v>1573</v>
      </c>
      <c r="B340" s="76" t="s">
        <v>217</v>
      </c>
      <c r="C340" s="98">
        <v>4.0176322418136023E-3</v>
      </c>
      <c r="D340" s="115"/>
      <c r="E340" s="115"/>
      <c r="F340" s="100" t="s">
        <v>1573</v>
      </c>
      <c r="G340" s="143" t="s">
        <v>217</v>
      </c>
      <c r="H340" s="197">
        <v>1.0957178841309824E-3</v>
      </c>
      <c r="I340" s="197"/>
      <c r="J340" s="197"/>
      <c r="K340" s="197" t="s">
        <v>1573</v>
      </c>
      <c r="L340" s="197" t="s">
        <v>217</v>
      </c>
      <c r="M340" s="197">
        <v>2.9345088161209067E-3</v>
      </c>
      <c r="N340" s="197">
        <v>7</v>
      </c>
      <c r="O340" s="195"/>
      <c r="P340" s="195">
        <v>0.19444444444444445</v>
      </c>
      <c r="Q340" s="197">
        <v>2</v>
      </c>
      <c r="R340" s="197">
        <v>0</v>
      </c>
      <c r="S340" s="197">
        <v>3</v>
      </c>
      <c r="T340" s="197">
        <v>12</v>
      </c>
      <c r="U340" s="197"/>
      <c r="V340" s="197">
        <v>0</v>
      </c>
      <c r="W340" s="197">
        <v>0</v>
      </c>
      <c r="X340" s="197">
        <v>2</v>
      </c>
      <c r="Y340" s="197">
        <v>0</v>
      </c>
      <c r="Z340" s="197">
        <v>0</v>
      </c>
      <c r="AA340" s="197"/>
      <c r="AB340" s="100">
        <v>2</v>
      </c>
      <c r="AC340" s="197"/>
      <c r="AD340" s="195">
        <v>5.5555555555555552E-2</v>
      </c>
      <c r="AE340" s="197"/>
      <c r="AF340" s="197">
        <v>0</v>
      </c>
      <c r="AG340" s="106" t="e">
        <f t="shared" si="66"/>
        <v>#VALUE!</v>
      </c>
      <c r="AH340" s="106"/>
      <c r="AI340" s="212" t="s">
        <v>938</v>
      </c>
      <c r="AJ340" s="212" t="s">
        <v>939</v>
      </c>
      <c r="AK340" s="212" t="s">
        <v>1540</v>
      </c>
      <c r="AL340" s="212"/>
      <c r="AM340" s="212"/>
      <c r="AN340" s="212" t="s">
        <v>274</v>
      </c>
      <c r="AO340" s="212"/>
      <c r="AP340" s="213">
        <v>220</v>
      </c>
      <c r="AQ340" s="213">
        <v>150</v>
      </c>
      <c r="AR340" s="213">
        <v>0</v>
      </c>
      <c r="AS340" s="213">
        <v>380</v>
      </c>
      <c r="AT340" s="214" t="e">
        <f t="shared" si="74"/>
        <v>#N/A</v>
      </c>
      <c r="AV340" s="213">
        <v>230</v>
      </c>
      <c r="AW340" s="214" t="s">
        <v>1132</v>
      </c>
      <c r="AX340" s="214" t="s">
        <v>1123</v>
      </c>
      <c r="AY340" s="214" t="s">
        <v>1433</v>
      </c>
      <c r="BA340" s="429" t="e">
        <f t="shared" si="75"/>
        <v>#N/A</v>
      </c>
      <c r="BC340" s="106" t="s">
        <v>394</v>
      </c>
    </row>
    <row r="341" spans="1:55" x14ac:dyDescent="0.2">
      <c r="A341" s="114" t="s">
        <v>1574</v>
      </c>
      <c r="B341" s="76" t="s">
        <v>251</v>
      </c>
      <c r="C341" s="98">
        <v>9.3617021276595747E-4</v>
      </c>
      <c r="D341" s="115"/>
      <c r="E341" s="115"/>
      <c r="F341" s="100" t="s">
        <v>1574</v>
      </c>
      <c r="G341" s="143" t="s">
        <v>251</v>
      </c>
      <c r="H341" s="197">
        <v>7.5531914893617021E-4</v>
      </c>
      <c r="I341" s="197"/>
      <c r="J341" s="197"/>
      <c r="K341" s="197" t="s">
        <v>1574</v>
      </c>
      <c r="L341" s="197" t="s">
        <v>251</v>
      </c>
      <c r="M341" s="197">
        <v>1.8085106382978723E-4</v>
      </c>
      <c r="N341" s="197">
        <v>95</v>
      </c>
      <c r="O341" s="195"/>
      <c r="P341" s="195">
        <v>1.9</v>
      </c>
      <c r="Q341" s="197">
        <v>4</v>
      </c>
      <c r="R341" s="197">
        <v>16</v>
      </c>
      <c r="S341" s="197">
        <v>35</v>
      </c>
      <c r="T341" s="197">
        <v>150</v>
      </c>
      <c r="U341" s="197"/>
      <c r="V341" s="197">
        <v>0</v>
      </c>
      <c r="W341" s="197">
        <v>0</v>
      </c>
      <c r="X341" s="197">
        <v>0</v>
      </c>
      <c r="Y341" s="197">
        <v>10</v>
      </c>
      <c r="Z341" s="197">
        <v>11</v>
      </c>
      <c r="AA341" s="197"/>
      <c r="AB341" s="100">
        <v>21</v>
      </c>
      <c r="AC341" s="197"/>
      <c r="AD341" s="195">
        <v>0.42</v>
      </c>
      <c r="AE341" s="197"/>
      <c r="AF341" s="197">
        <v>0</v>
      </c>
      <c r="AG341" s="106" t="e">
        <f t="shared" si="66"/>
        <v>#VALUE!</v>
      </c>
      <c r="AH341" s="106"/>
      <c r="AI341" s="212" t="s">
        <v>940</v>
      </c>
      <c r="AJ341" s="212" t="s">
        <v>941</v>
      </c>
      <c r="AK341" s="212" t="s">
        <v>1541</v>
      </c>
      <c r="AL341" s="212"/>
      <c r="AM341" s="212"/>
      <c r="AN341" s="212" t="s">
        <v>309</v>
      </c>
      <c r="AO341" s="212"/>
      <c r="AP341" s="213">
        <v>620</v>
      </c>
      <c r="AQ341" s="213">
        <v>30</v>
      </c>
      <c r="AR341" s="213">
        <v>0</v>
      </c>
      <c r="AS341" s="213">
        <v>650</v>
      </c>
      <c r="AT341" s="214" t="e">
        <f t="shared" si="74"/>
        <v>#N/A</v>
      </c>
      <c r="AV341" s="213">
        <v>810</v>
      </c>
      <c r="AW341" s="214" t="s">
        <v>1138</v>
      </c>
      <c r="AX341" s="214" t="s">
        <v>1123</v>
      </c>
      <c r="AY341" s="214" t="s">
        <v>1265</v>
      </c>
      <c r="BA341" s="429" t="e">
        <f t="shared" si="75"/>
        <v>#N/A</v>
      </c>
      <c r="BC341" s="106" t="s">
        <v>394</v>
      </c>
    </row>
    <row r="342" spans="1:55" x14ac:dyDescent="0.2">
      <c r="A342" s="114" t="s">
        <v>1575</v>
      </c>
      <c r="B342" s="76" t="s">
        <v>263</v>
      </c>
      <c r="C342" s="98">
        <v>5.2878965922444185E-4</v>
      </c>
      <c r="D342" s="115"/>
      <c r="E342" s="115"/>
      <c r="F342" s="100" t="s">
        <v>1575</v>
      </c>
      <c r="G342" s="143" t="s">
        <v>263</v>
      </c>
      <c r="H342" s="197">
        <v>4.1128084606345473E-4</v>
      </c>
      <c r="I342" s="197"/>
      <c r="J342" s="197"/>
      <c r="K342" s="197" t="s">
        <v>1575</v>
      </c>
      <c r="L342" s="197" t="s">
        <v>263</v>
      </c>
      <c r="M342" s="197">
        <v>1.1750881316098707E-4</v>
      </c>
      <c r="N342" s="197">
        <v>43</v>
      </c>
      <c r="O342" s="195"/>
      <c r="P342" s="195">
        <v>0.56578947368421051</v>
      </c>
      <c r="Q342" s="197">
        <v>30</v>
      </c>
      <c r="R342" s="197">
        <v>14</v>
      </c>
      <c r="S342" s="197">
        <v>31</v>
      </c>
      <c r="T342" s="197">
        <v>118</v>
      </c>
      <c r="U342" s="197"/>
      <c r="V342" s="197">
        <v>8</v>
      </c>
      <c r="W342" s="197">
        <v>4</v>
      </c>
      <c r="X342" s="197">
        <v>27</v>
      </c>
      <c r="Y342" s="197">
        <v>113</v>
      </c>
      <c r="Z342" s="197">
        <v>0</v>
      </c>
      <c r="AA342" s="197"/>
      <c r="AB342" s="100">
        <v>152</v>
      </c>
      <c r="AC342" s="197"/>
      <c r="AD342" s="195">
        <v>2</v>
      </c>
      <c r="AE342" s="197"/>
      <c r="AF342" s="207" t="s">
        <v>1821</v>
      </c>
      <c r="AG342" s="106" t="e">
        <f t="shared" si="66"/>
        <v>#VALUE!</v>
      </c>
      <c r="AH342" s="106"/>
      <c r="AI342" s="212"/>
      <c r="AJ342" s="212"/>
      <c r="AK342" s="212"/>
      <c r="AL342" s="212"/>
      <c r="AM342" s="212"/>
      <c r="AN342" s="212"/>
      <c r="AO342" s="212"/>
      <c r="AP342" s="214"/>
      <c r="AQ342" s="214"/>
      <c r="AR342" s="214"/>
      <c r="AS342" s="214"/>
      <c r="AT342" s="214"/>
      <c r="AV342" s="214"/>
      <c r="AW342" s="162" t="s">
        <v>394</v>
      </c>
      <c r="AX342" s="162" t="s">
        <v>394</v>
      </c>
      <c r="AY342" s="162" t="s">
        <v>394</v>
      </c>
      <c r="BC342" s="106" t="s">
        <v>394</v>
      </c>
    </row>
    <row r="343" spans="1:55" x14ac:dyDescent="0.2">
      <c r="A343" s="114" t="s">
        <v>1576</v>
      </c>
      <c r="B343" s="76" t="s">
        <v>269</v>
      </c>
      <c r="C343" s="98">
        <v>5.1157125456760045E-4</v>
      </c>
      <c r="D343" s="115"/>
      <c r="E343" s="115"/>
      <c r="F343" s="100" t="s">
        <v>1576</v>
      </c>
      <c r="G343" s="143" t="s">
        <v>269</v>
      </c>
      <c r="H343" s="197">
        <v>2.192448233861145E-4</v>
      </c>
      <c r="I343" s="197"/>
      <c r="J343" s="197"/>
      <c r="K343" s="197" t="s">
        <v>1576</v>
      </c>
      <c r="L343" s="197" t="s">
        <v>269</v>
      </c>
      <c r="M343" s="197">
        <v>2.92326431181486E-4</v>
      </c>
      <c r="N343" s="197">
        <v>36</v>
      </c>
      <c r="O343" s="195"/>
      <c r="P343" s="195">
        <v>1</v>
      </c>
      <c r="Q343" s="197">
        <v>9</v>
      </c>
      <c r="R343" s="197">
        <v>8</v>
      </c>
      <c r="S343" s="197">
        <v>14</v>
      </c>
      <c r="T343" s="197">
        <v>67</v>
      </c>
      <c r="U343" s="197"/>
      <c r="V343" s="197">
        <v>1</v>
      </c>
      <c r="W343" s="197">
        <v>6</v>
      </c>
      <c r="X343" s="197">
        <v>8</v>
      </c>
      <c r="Y343" s="197">
        <v>0</v>
      </c>
      <c r="Z343" s="197">
        <v>1</v>
      </c>
      <c r="AA343" s="197"/>
      <c r="AB343" s="100">
        <v>16</v>
      </c>
      <c r="AC343" s="197"/>
      <c r="AD343" s="195">
        <v>0.44444444444444442</v>
      </c>
      <c r="AE343" s="197"/>
      <c r="AF343" s="197">
        <v>0</v>
      </c>
      <c r="AG343" s="106" t="e">
        <f t="shared" si="66"/>
        <v>#VALUE!</v>
      </c>
      <c r="AH343" s="106"/>
      <c r="AI343" s="212"/>
      <c r="AJ343" s="212" t="s">
        <v>1543</v>
      </c>
      <c r="AK343" s="212" t="s">
        <v>1544</v>
      </c>
      <c r="AL343" s="212"/>
      <c r="AM343" s="212" t="s">
        <v>1545</v>
      </c>
      <c r="AN343" s="212" t="s">
        <v>1545</v>
      </c>
      <c r="AO343" s="212"/>
      <c r="AP343" s="214" t="s">
        <v>551</v>
      </c>
      <c r="AQ343" s="214" t="s">
        <v>551</v>
      </c>
      <c r="AR343" s="214" t="s">
        <v>551</v>
      </c>
      <c r="AS343" s="214" t="s">
        <v>551</v>
      </c>
      <c r="AT343" s="214" t="e">
        <f t="shared" ref="AT343:AT355" si="76">AS343/VLOOKUP(AN343,$D$18:$G$436,4,FALSE)</f>
        <v>#VALUE!</v>
      </c>
      <c r="AV343" s="214" t="s">
        <v>551</v>
      </c>
      <c r="AW343" s="214" t="s">
        <v>551</v>
      </c>
      <c r="AX343" s="214" t="s">
        <v>551</v>
      </c>
      <c r="AY343" s="214" t="s">
        <v>551</v>
      </c>
      <c r="BA343" s="429" t="e">
        <f t="shared" ref="BA343:BA355" si="77">AY343/VLOOKUP(AN343,$D$18:$G$436,4,FALSE)</f>
        <v>#VALUE!</v>
      </c>
      <c r="BC343" s="106" t="s">
        <v>394</v>
      </c>
    </row>
    <row r="344" spans="1:55" x14ac:dyDescent="0.2">
      <c r="A344" s="114" t="s">
        <v>1577</v>
      </c>
      <c r="B344" s="76" t="s">
        <v>295</v>
      </c>
      <c r="C344" s="98">
        <v>1.4904246461282264E-3</v>
      </c>
      <c r="D344" s="115"/>
      <c r="E344" s="115"/>
      <c r="F344" s="100" t="s">
        <v>1577</v>
      </c>
      <c r="G344" s="143" t="s">
        <v>295</v>
      </c>
      <c r="H344" s="197">
        <v>6.4113238967527066E-4</v>
      </c>
      <c r="I344" s="197"/>
      <c r="J344" s="197"/>
      <c r="K344" s="197" t="s">
        <v>1577</v>
      </c>
      <c r="L344" s="197" t="s">
        <v>295</v>
      </c>
      <c r="M344" s="197">
        <v>8.4929225645295585E-4</v>
      </c>
      <c r="N344" s="197">
        <v>13</v>
      </c>
      <c r="O344" s="195"/>
      <c r="P344" s="195">
        <v>0.27659574468085107</v>
      </c>
      <c r="Q344" s="197">
        <v>4</v>
      </c>
      <c r="R344" s="197">
        <v>56</v>
      </c>
      <c r="S344" s="197">
        <v>18</v>
      </c>
      <c r="T344" s="197">
        <v>91</v>
      </c>
      <c r="U344" s="197"/>
      <c r="V344" s="197">
        <v>3</v>
      </c>
      <c r="W344" s="197">
        <v>0</v>
      </c>
      <c r="X344" s="197">
        <v>23</v>
      </c>
      <c r="Y344" s="197">
        <v>13</v>
      </c>
      <c r="Z344" s="197">
        <v>0</v>
      </c>
      <c r="AA344" s="197"/>
      <c r="AB344" s="100">
        <v>39</v>
      </c>
      <c r="AC344" s="197"/>
      <c r="AD344" s="195">
        <v>0.82978723404255317</v>
      </c>
      <c r="AE344" s="197"/>
      <c r="AF344" s="197">
        <v>0</v>
      </c>
      <c r="AG344" s="106" t="e">
        <f t="shared" si="66"/>
        <v>#VALUE!</v>
      </c>
      <c r="AH344" s="106"/>
      <c r="AI344" s="212" t="s">
        <v>942</v>
      </c>
      <c r="AJ344" s="212" t="s">
        <v>943</v>
      </c>
      <c r="AK344" s="212" t="s">
        <v>1546</v>
      </c>
      <c r="AL344" s="212"/>
      <c r="AM344" s="212"/>
      <c r="AN344" s="212" t="s">
        <v>9</v>
      </c>
      <c r="AO344" s="212"/>
      <c r="AP344" s="213">
        <v>270</v>
      </c>
      <c r="AQ344" s="213">
        <v>70</v>
      </c>
      <c r="AR344" s="213">
        <v>0</v>
      </c>
      <c r="AS344" s="213">
        <v>330</v>
      </c>
      <c r="AT344" s="214" t="e">
        <f t="shared" si="76"/>
        <v>#N/A</v>
      </c>
      <c r="AV344" s="213">
        <v>400</v>
      </c>
      <c r="AW344" s="214" t="s">
        <v>1239</v>
      </c>
      <c r="AX344" s="214" t="s">
        <v>1123</v>
      </c>
      <c r="AY344" s="214" t="s">
        <v>1293</v>
      </c>
      <c r="BA344" s="429" t="e">
        <f t="shared" si="77"/>
        <v>#N/A</v>
      </c>
      <c r="BC344" s="106" t="s">
        <v>394</v>
      </c>
    </row>
    <row r="345" spans="1:55" x14ac:dyDescent="0.2">
      <c r="A345" s="114" t="s">
        <v>1578</v>
      </c>
      <c r="B345" s="76" t="s">
        <v>312</v>
      </c>
      <c r="C345" s="98">
        <v>1.1697722567287786E-3</v>
      </c>
      <c r="D345" s="115"/>
      <c r="E345" s="115"/>
      <c r="F345" s="100" t="s">
        <v>1578</v>
      </c>
      <c r="G345" s="143" t="s">
        <v>312</v>
      </c>
      <c r="H345" s="197">
        <v>6.2111801242236027E-4</v>
      </c>
      <c r="I345" s="197"/>
      <c r="J345" s="197"/>
      <c r="K345" s="197" t="s">
        <v>1578</v>
      </c>
      <c r="L345" s="197" t="s">
        <v>312</v>
      </c>
      <c r="M345" s="197">
        <v>5.4865424430641818E-4</v>
      </c>
      <c r="N345" s="197">
        <v>19</v>
      </c>
      <c r="O345" s="195"/>
      <c r="P345" s="195">
        <v>0.42222222222222222</v>
      </c>
      <c r="Q345" s="197">
        <v>4</v>
      </c>
      <c r="R345" s="197">
        <v>1</v>
      </c>
      <c r="S345" s="197">
        <v>8</v>
      </c>
      <c r="T345" s="197">
        <v>32</v>
      </c>
      <c r="U345" s="197"/>
      <c r="V345" s="197">
        <v>0</v>
      </c>
      <c r="W345" s="197">
        <v>13</v>
      </c>
      <c r="X345" s="197">
        <v>3</v>
      </c>
      <c r="Y345" s="197">
        <v>0</v>
      </c>
      <c r="Z345" s="197">
        <v>0</v>
      </c>
      <c r="AA345" s="197"/>
      <c r="AB345" s="100">
        <v>16</v>
      </c>
      <c r="AC345" s="197"/>
      <c r="AD345" s="195">
        <v>0.35555555555555557</v>
      </c>
      <c r="AE345" s="197"/>
      <c r="AF345" s="197">
        <v>0</v>
      </c>
      <c r="AG345" s="106" t="e">
        <f t="shared" si="66"/>
        <v>#VALUE!</v>
      </c>
      <c r="AH345" s="106"/>
      <c r="AI345" s="212" t="s">
        <v>944</v>
      </c>
      <c r="AJ345" s="212" t="s">
        <v>945</v>
      </c>
      <c r="AK345" s="212" t="s">
        <v>1547</v>
      </c>
      <c r="AL345" s="212"/>
      <c r="AM345" s="212"/>
      <c r="AN345" s="212" t="s">
        <v>50</v>
      </c>
      <c r="AO345" s="212"/>
      <c r="AP345" s="213">
        <v>450</v>
      </c>
      <c r="AQ345" s="213">
        <v>10</v>
      </c>
      <c r="AR345" s="213">
        <v>0</v>
      </c>
      <c r="AS345" s="213">
        <v>450</v>
      </c>
      <c r="AT345" s="214" t="e">
        <f t="shared" si="76"/>
        <v>#N/A</v>
      </c>
      <c r="AV345" s="213">
        <v>270</v>
      </c>
      <c r="AW345" s="214" t="s">
        <v>1157</v>
      </c>
      <c r="AX345" s="214" t="s">
        <v>1123</v>
      </c>
      <c r="AY345" s="214" t="s">
        <v>1312</v>
      </c>
      <c r="BA345" s="429" t="e">
        <f t="shared" si="77"/>
        <v>#N/A</v>
      </c>
      <c r="BC345" s="106" t="s">
        <v>394</v>
      </c>
    </row>
    <row r="346" spans="1:55" x14ac:dyDescent="0.2">
      <c r="A346" s="76" t="s">
        <v>1580</v>
      </c>
      <c r="B346" s="76" t="s">
        <v>999</v>
      </c>
      <c r="C346" s="98">
        <v>1.414572864321608E-3</v>
      </c>
      <c r="D346" s="98"/>
      <c r="E346" s="99"/>
      <c r="F346" s="100" t="s">
        <v>1580</v>
      </c>
      <c r="G346" s="143" t="s">
        <v>999</v>
      </c>
      <c r="H346" s="197">
        <v>5.4396984924623111E-4</v>
      </c>
      <c r="I346" s="197"/>
      <c r="J346" s="197"/>
      <c r="K346" s="197" t="s">
        <v>1580</v>
      </c>
      <c r="L346" s="197" t="s">
        <v>999</v>
      </c>
      <c r="M346" s="197">
        <v>8.6934673366834169E-4</v>
      </c>
      <c r="N346" s="197" t="s">
        <v>394</v>
      </c>
      <c r="O346" s="195"/>
      <c r="P346" s="195" t="s">
        <v>394</v>
      </c>
      <c r="Q346" s="197" t="s">
        <v>394</v>
      </c>
      <c r="R346" s="197" t="s">
        <v>394</v>
      </c>
      <c r="S346" s="197" t="s">
        <v>394</v>
      </c>
      <c r="T346" s="197" t="s">
        <v>394</v>
      </c>
      <c r="U346" s="197"/>
      <c r="V346" s="197" t="s">
        <v>394</v>
      </c>
      <c r="W346" s="197" t="s">
        <v>394</v>
      </c>
      <c r="X346" s="197" t="s">
        <v>394</v>
      </c>
      <c r="Y346" s="197" t="s">
        <v>394</v>
      </c>
      <c r="Z346" s="197" t="s">
        <v>394</v>
      </c>
      <c r="AA346" s="197"/>
      <c r="AB346" s="100" t="s">
        <v>394</v>
      </c>
      <c r="AC346" s="197"/>
      <c r="AD346" s="195" t="s">
        <v>394</v>
      </c>
      <c r="AE346" s="197"/>
      <c r="AF346" s="197" t="s">
        <v>394</v>
      </c>
      <c r="AG346" s="106" t="e">
        <f t="shared" si="66"/>
        <v>#VALUE!</v>
      </c>
      <c r="AH346" s="106"/>
      <c r="AI346" s="212" t="s">
        <v>946</v>
      </c>
      <c r="AJ346" s="212" t="s">
        <v>947</v>
      </c>
      <c r="AK346" s="212" t="s">
        <v>1548</v>
      </c>
      <c r="AL346" s="212"/>
      <c r="AM346" s="212"/>
      <c r="AN346" s="212" t="s">
        <v>76</v>
      </c>
      <c r="AO346" s="212"/>
      <c r="AP346" s="213">
        <v>140</v>
      </c>
      <c r="AQ346" s="213">
        <v>30</v>
      </c>
      <c r="AR346" s="213">
        <v>0</v>
      </c>
      <c r="AS346" s="213">
        <v>170</v>
      </c>
      <c r="AT346" s="214" t="e">
        <f t="shared" si="76"/>
        <v>#N/A</v>
      </c>
      <c r="AV346" s="213">
        <v>190</v>
      </c>
      <c r="AW346" s="214" t="s">
        <v>1157</v>
      </c>
      <c r="AX346" s="214" t="s">
        <v>1123</v>
      </c>
      <c r="AY346" s="214" t="s">
        <v>1193</v>
      </c>
      <c r="BA346" s="429" t="e">
        <f t="shared" si="77"/>
        <v>#N/A</v>
      </c>
      <c r="BC346" s="106" t="s">
        <v>394</v>
      </c>
    </row>
    <row r="347" spans="1:55" x14ac:dyDescent="0.2">
      <c r="A347" s="96" t="s">
        <v>1582</v>
      </c>
      <c r="B347" s="96" t="s">
        <v>0</v>
      </c>
      <c r="C347" s="98">
        <v>2.1311475409836067E-4</v>
      </c>
      <c r="D347" s="97"/>
      <c r="E347" s="99"/>
      <c r="F347" s="100" t="s">
        <v>1582</v>
      </c>
      <c r="G347" s="143" t="s">
        <v>0</v>
      </c>
      <c r="H347" s="197">
        <v>6.5573770491803284E-5</v>
      </c>
      <c r="I347" s="197"/>
      <c r="J347" s="197"/>
      <c r="K347" s="197" t="s">
        <v>1582</v>
      </c>
      <c r="L347" s="197" t="s">
        <v>0</v>
      </c>
      <c r="M347" s="197">
        <v>1.3114754098360657E-4</v>
      </c>
      <c r="N347" s="197"/>
      <c r="O347" s="195"/>
      <c r="P347" s="195" t="s">
        <v>394</v>
      </c>
      <c r="Q347" s="197"/>
      <c r="R347" s="197"/>
      <c r="S347" s="197"/>
      <c r="T347" s="197"/>
      <c r="U347" s="197"/>
      <c r="V347" s="197"/>
      <c r="W347" s="197"/>
      <c r="X347" s="197"/>
      <c r="Y347" s="197"/>
      <c r="Z347" s="197"/>
      <c r="AA347" s="197"/>
      <c r="AB347" s="100"/>
      <c r="AC347" s="197"/>
      <c r="AD347" s="195" t="s">
        <v>394</v>
      </c>
      <c r="AE347" s="197"/>
      <c r="AF347" s="197"/>
      <c r="AG347" s="106" t="e">
        <f t="shared" si="66"/>
        <v>#VALUE!</v>
      </c>
      <c r="AH347" s="106"/>
      <c r="AI347" s="212" t="s">
        <v>948</v>
      </c>
      <c r="AJ347" s="212" t="s">
        <v>949</v>
      </c>
      <c r="AK347" s="212" t="s">
        <v>1549</v>
      </c>
      <c r="AL347" s="212"/>
      <c r="AM347" s="212"/>
      <c r="AN347" s="212" t="s">
        <v>81</v>
      </c>
      <c r="AO347" s="212"/>
      <c r="AP347" s="213">
        <v>70</v>
      </c>
      <c r="AQ347" s="213">
        <v>0</v>
      </c>
      <c r="AR347" s="213">
        <v>0</v>
      </c>
      <c r="AS347" s="213">
        <v>70</v>
      </c>
      <c r="AT347" s="214" t="e">
        <f t="shared" si="76"/>
        <v>#N/A</v>
      </c>
      <c r="AV347" s="213">
        <v>110</v>
      </c>
      <c r="AW347" s="214" t="s">
        <v>1119</v>
      </c>
      <c r="AX347" s="214" t="s">
        <v>1123</v>
      </c>
      <c r="AY347" s="214" t="s">
        <v>1178</v>
      </c>
      <c r="BA347" s="429" t="e">
        <f t="shared" si="77"/>
        <v>#N/A</v>
      </c>
      <c r="BC347" s="106" t="s">
        <v>394</v>
      </c>
    </row>
    <row r="348" spans="1:55" x14ac:dyDescent="0.2">
      <c r="A348" s="114" t="s">
        <v>1583</v>
      </c>
      <c r="B348" s="76" t="s">
        <v>6</v>
      </c>
      <c r="C348" s="98">
        <v>1.2693082605775689E-3</v>
      </c>
      <c r="D348" s="115"/>
      <c r="E348" s="115"/>
      <c r="F348" s="100" t="s">
        <v>1583</v>
      </c>
      <c r="G348" s="143" t="s">
        <v>6</v>
      </c>
      <c r="H348" s="197">
        <v>5.7756883814640697E-4</v>
      </c>
      <c r="I348" s="197"/>
      <c r="J348" s="197"/>
      <c r="K348" s="197" t="s">
        <v>1583</v>
      </c>
      <c r="L348" s="197" t="s">
        <v>6</v>
      </c>
      <c r="M348" s="197">
        <v>6.917394224311618E-4</v>
      </c>
      <c r="N348" s="197">
        <v>194</v>
      </c>
      <c r="O348" s="195"/>
      <c r="P348" s="195">
        <v>4.2173913043478262</v>
      </c>
      <c r="Q348" s="197">
        <v>15</v>
      </c>
      <c r="R348" s="197">
        <v>8</v>
      </c>
      <c r="S348" s="197">
        <v>56</v>
      </c>
      <c r="T348" s="197">
        <v>273</v>
      </c>
      <c r="U348" s="197"/>
      <c r="V348" s="197">
        <v>17</v>
      </c>
      <c r="W348" s="197">
        <v>0</v>
      </c>
      <c r="X348" s="197">
        <v>15</v>
      </c>
      <c r="Y348" s="197">
        <v>73</v>
      </c>
      <c r="Z348" s="197">
        <v>0</v>
      </c>
      <c r="AA348" s="197"/>
      <c r="AB348" s="100">
        <v>105</v>
      </c>
      <c r="AC348" s="197"/>
      <c r="AD348" s="195">
        <v>2.2826086956521738</v>
      </c>
      <c r="AE348" s="197"/>
      <c r="AF348" s="197">
        <v>13</v>
      </c>
      <c r="AG348" s="106" t="e">
        <f t="shared" si="66"/>
        <v>#VALUE!</v>
      </c>
      <c r="AH348" s="106"/>
      <c r="AI348" s="212" t="s">
        <v>950</v>
      </c>
      <c r="AJ348" s="212" t="s">
        <v>951</v>
      </c>
      <c r="AK348" s="212" t="s">
        <v>1550</v>
      </c>
      <c r="AL348" s="212"/>
      <c r="AM348" s="212"/>
      <c r="AN348" s="212" t="s">
        <v>112</v>
      </c>
      <c r="AO348" s="212"/>
      <c r="AP348" s="213">
        <v>100</v>
      </c>
      <c r="AQ348" s="213">
        <v>70</v>
      </c>
      <c r="AR348" s="213">
        <v>0</v>
      </c>
      <c r="AS348" s="213">
        <v>170</v>
      </c>
      <c r="AT348" s="214" t="e">
        <f t="shared" si="76"/>
        <v>#N/A</v>
      </c>
      <c r="AV348" s="213">
        <v>40</v>
      </c>
      <c r="AW348" s="214" t="s">
        <v>1135</v>
      </c>
      <c r="AX348" s="214" t="s">
        <v>1123</v>
      </c>
      <c r="AY348" s="214" t="s">
        <v>1280</v>
      </c>
      <c r="BA348" s="429" t="e">
        <f t="shared" si="77"/>
        <v>#N/A</v>
      </c>
      <c r="BC348" s="106" t="s">
        <v>394</v>
      </c>
    </row>
    <row r="349" spans="1:55" x14ac:dyDescent="0.2">
      <c r="A349" s="114" t="s">
        <v>1584</v>
      </c>
      <c r="B349" s="76" t="s">
        <v>60</v>
      </c>
      <c r="C349" s="98">
        <v>1.92E-3</v>
      </c>
      <c r="D349" s="115"/>
      <c r="E349" s="115"/>
      <c r="F349" s="100" t="s">
        <v>1584</v>
      </c>
      <c r="G349" s="143" t="s">
        <v>60</v>
      </c>
      <c r="H349" s="197">
        <v>9.7777777777777772E-4</v>
      </c>
      <c r="I349" s="197"/>
      <c r="J349" s="197"/>
      <c r="K349" s="197" t="s">
        <v>1584</v>
      </c>
      <c r="L349" s="197" t="s">
        <v>60</v>
      </c>
      <c r="M349" s="197">
        <v>9.4222222222222222E-4</v>
      </c>
      <c r="N349" s="197">
        <v>259</v>
      </c>
      <c r="O349" s="195"/>
      <c r="P349" s="195">
        <v>4.2459016393442619</v>
      </c>
      <c r="Q349" s="197">
        <v>26</v>
      </c>
      <c r="R349" s="197">
        <v>262</v>
      </c>
      <c r="S349" s="197">
        <v>191</v>
      </c>
      <c r="T349" s="197">
        <v>738</v>
      </c>
      <c r="U349" s="197"/>
      <c r="V349" s="197">
        <v>4</v>
      </c>
      <c r="W349" s="197">
        <v>29</v>
      </c>
      <c r="X349" s="197">
        <v>23</v>
      </c>
      <c r="Y349" s="197">
        <v>11</v>
      </c>
      <c r="Z349" s="197">
        <v>5</v>
      </c>
      <c r="AA349" s="197"/>
      <c r="AB349" s="100">
        <v>72</v>
      </c>
      <c r="AC349" s="197"/>
      <c r="AD349" s="195">
        <v>1.180327868852459</v>
      </c>
      <c r="AE349" s="197"/>
      <c r="AF349" s="197">
        <v>3</v>
      </c>
      <c r="AG349" s="106" t="e">
        <f t="shared" si="66"/>
        <v>#VALUE!</v>
      </c>
      <c r="AH349" s="106"/>
      <c r="AI349" s="212" t="s">
        <v>952</v>
      </c>
      <c r="AJ349" s="212" t="s">
        <v>953</v>
      </c>
      <c r="AK349" s="212" t="s">
        <v>1551</v>
      </c>
      <c r="AL349" s="212"/>
      <c r="AM349" s="212"/>
      <c r="AN349" s="212" t="s">
        <v>157</v>
      </c>
      <c r="AO349" s="212"/>
      <c r="AP349" s="213">
        <v>390</v>
      </c>
      <c r="AQ349" s="213">
        <v>280</v>
      </c>
      <c r="AR349" s="213">
        <v>0</v>
      </c>
      <c r="AS349" s="213">
        <v>670</v>
      </c>
      <c r="AT349" s="214" t="e">
        <f t="shared" si="76"/>
        <v>#N/A</v>
      </c>
      <c r="AV349" s="213">
        <v>370</v>
      </c>
      <c r="AW349" s="214" t="s">
        <v>1130</v>
      </c>
      <c r="AX349" s="214" t="s">
        <v>1123</v>
      </c>
      <c r="AY349" s="214" t="s">
        <v>1406</v>
      </c>
      <c r="BA349" s="429" t="e">
        <f t="shared" si="77"/>
        <v>#N/A</v>
      </c>
      <c r="BC349" s="106" t="s">
        <v>394</v>
      </c>
    </row>
    <row r="350" spans="1:55" x14ac:dyDescent="0.2">
      <c r="A350" s="114" t="s">
        <v>1585</v>
      </c>
      <c r="B350" s="76" t="s">
        <v>72</v>
      </c>
      <c r="C350" s="98">
        <v>4.5086705202312142E-3</v>
      </c>
      <c r="D350" s="115"/>
      <c r="E350" s="115"/>
      <c r="F350" s="100" t="s">
        <v>1585</v>
      </c>
      <c r="G350" s="143" t="s">
        <v>72</v>
      </c>
      <c r="H350" s="197">
        <v>1.1753371868978805E-3</v>
      </c>
      <c r="I350" s="197"/>
      <c r="J350" s="197"/>
      <c r="K350" s="197" t="s">
        <v>1585</v>
      </c>
      <c r="L350" s="197" t="s">
        <v>72</v>
      </c>
      <c r="M350" s="197">
        <v>3.3333333333333335E-3</v>
      </c>
      <c r="N350" s="197">
        <v>86</v>
      </c>
      <c r="O350" s="195"/>
      <c r="P350" s="195">
        <v>2.2051282051282053</v>
      </c>
      <c r="Q350" s="197">
        <v>9</v>
      </c>
      <c r="R350" s="197">
        <v>24</v>
      </c>
      <c r="S350" s="197">
        <v>23</v>
      </c>
      <c r="T350" s="197">
        <v>142</v>
      </c>
      <c r="U350" s="197"/>
      <c r="V350" s="197">
        <v>2</v>
      </c>
      <c r="W350" s="197">
        <v>0</v>
      </c>
      <c r="X350" s="197">
        <v>24</v>
      </c>
      <c r="Y350" s="197">
        <v>0</v>
      </c>
      <c r="Z350" s="197">
        <v>20</v>
      </c>
      <c r="AA350" s="197"/>
      <c r="AB350" s="100">
        <v>46</v>
      </c>
      <c r="AC350" s="197"/>
      <c r="AD350" s="195">
        <v>1.1794871794871795</v>
      </c>
      <c r="AE350" s="197"/>
      <c r="AF350" s="197" t="s">
        <v>1821</v>
      </c>
      <c r="AG350" s="106" t="e">
        <f t="shared" si="66"/>
        <v>#VALUE!</v>
      </c>
      <c r="AH350" s="106"/>
      <c r="AI350" s="212" t="s">
        <v>954</v>
      </c>
      <c r="AJ350" s="212" t="s">
        <v>955</v>
      </c>
      <c r="AK350" s="212" t="s">
        <v>1552</v>
      </c>
      <c r="AL350" s="212"/>
      <c r="AM350" s="212"/>
      <c r="AN350" s="212" t="s">
        <v>228</v>
      </c>
      <c r="AO350" s="212"/>
      <c r="AP350" s="214" t="s">
        <v>551</v>
      </c>
      <c r="AQ350" s="214" t="s">
        <v>551</v>
      </c>
      <c r="AR350" s="214" t="s">
        <v>551</v>
      </c>
      <c r="AS350" s="214" t="s">
        <v>551</v>
      </c>
      <c r="AT350" s="214" t="e">
        <f t="shared" si="76"/>
        <v>#VALUE!</v>
      </c>
      <c r="AV350" s="214" t="s">
        <v>551</v>
      </c>
      <c r="AW350" s="214" t="s">
        <v>551</v>
      </c>
      <c r="AX350" s="214" t="s">
        <v>551</v>
      </c>
      <c r="AY350" s="214" t="s">
        <v>551</v>
      </c>
      <c r="BA350" s="429" t="e">
        <f t="shared" si="77"/>
        <v>#VALUE!</v>
      </c>
      <c r="BC350" s="106" t="s">
        <v>394</v>
      </c>
    </row>
    <row r="351" spans="1:55" x14ac:dyDescent="0.2">
      <c r="A351" s="114" t="s">
        <v>1586</v>
      </c>
      <c r="B351" s="76" t="s">
        <v>134</v>
      </c>
      <c r="C351" s="98">
        <v>6.3944530046224958E-4</v>
      </c>
      <c r="D351" s="115"/>
      <c r="E351" s="115"/>
      <c r="F351" s="100" t="s">
        <v>1586</v>
      </c>
      <c r="G351" s="143" t="s">
        <v>134</v>
      </c>
      <c r="H351" s="197">
        <v>3.3898305084745765E-4</v>
      </c>
      <c r="I351" s="197"/>
      <c r="J351" s="197"/>
      <c r="K351" s="197" t="s">
        <v>1586</v>
      </c>
      <c r="L351" s="197" t="s">
        <v>134</v>
      </c>
      <c r="M351" s="197">
        <v>3.0046224961479198E-4</v>
      </c>
      <c r="N351" s="197">
        <v>49</v>
      </c>
      <c r="O351" s="195"/>
      <c r="P351" s="195">
        <v>1.0652173913043479</v>
      </c>
      <c r="Q351" s="197">
        <v>8</v>
      </c>
      <c r="R351" s="197">
        <v>5</v>
      </c>
      <c r="S351" s="197">
        <v>55</v>
      </c>
      <c r="T351" s="197">
        <v>117</v>
      </c>
      <c r="U351" s="197"/>
      <c r="V351" s="197">
        <v>22</v>
      </c>
      <c r="W351" s="197">
        <v>7</v>
      </c>
      <c r="X351" s="197">
        <v>9</v>
      </c>
      <c r="Y351" s="197">
        <v>3</v>
      </c>
      <c r="Z351" s="197">
        <v>0</v>
      </c>
      <c r="AA351" s="197"/>
      <c r="AB351" s="100">
        <v>41</v>
      </c>
      <c r="AC351" s="197"/>
      <c r="AD351" s="195">
        <v>0.89130434782608692</v>
      </c>
      <c r="AE351" s="197"/>
      <c r="AF351" s="197">
        <v>0</v>
      </c>
      <c r="AG351" s="106" t="e">
        <f t="shared" si="66"/>
        <v>#VALUE!</v>
      </c>
      <c r="AH351" s="106"/>
      <c r="AI351" s="212" t="s">
        <v>956</v>
      </c>
      <c r="AJ351" s="212" t="s">
        <v>957</v>
      </c>
      <c r="AK351" s="212" t="s">
        <v>1553</v>
      </c>
      <c r="AL351" s="212"/>
      <c r="AM351" s="212"/>
      <c r="AN351" s="212" t="s">
        <v>230</v>
      </c>
      <c r="AO351" s="212"/>
      <c r="AP351" s="213">
        <v>150</v>
      </c>
      <c r="AQ351" s="213">
        <v>0</v>
      </c>
      <c r="AR351" s="213">
        <v>0</v>
      </c>
      <c r="AS351" s="213">
        <v>150</v>
      </c>
      <c r="AT351" s="214" t="e">
        <f t="shared" si="76"/>
        <v>#N/A</v>
      </c>
      <c r="AV351" s="213">
        <v>140</v>
      </c>
      <c r="AW351" s="214" t="s">
        <v>1123</v>
      </c>
      <c r="AX351" s="214" t="s">
        <v>1123</v>
      </c>
      <c r="AY351" s="214" t="s">
        <v>1239</v>
      </c>
      <c r="BA351" s="429" t="e">
        <f t="shared" si="77"/>
        <v>#N/A</v>
      </c>
      <c r="BC351" s="106" t="s">
        <v>394</v>
      </c>
    </row>
    <row r="352" spans="1:55" x14ac:dyDescent="0.2">
      <c r="A352" s="114" t="s">
        <v>1587</v>
      </c>
      <c r="B352" s="76" t="s">
        <v>168</v>
      </c>
      <c r="C352" s="98">
        <v>6.9970845481049564E-4</v>
      </c>
      <c r="D352" s="115"/>
      <c r="E352" s="115"/>
      <c r="F352" s="100" t="s">
        <v>1587</v>
      </c>
      <c r="G352" s="143" t="s">
        <v>168</v>
      </c>
      <c r="H352" s="197">
        <v>3.0612244897959182E-4</v>
      </c>
      <c r="I352" s="197"/>
      <c r="J352" s="197"/>
      <c r="K352" s="197" t="s">
        <v>1587</v>
      </c>
      <c r="L352" s="197" t="s">
        <v>168</v>
      </c>
      <c r="M352" s="197">
        <v>3.9358600583090382E-4</v>
      </c>
      <c r="N352" s="197">
        <v>77</v>
      </c>
      <c r="O352" s="195"/>
      <c r="P352" s="195">
        <v>1.925</v>
      </c>
      <c r="Q352" s="197">
        <v>15</v>
      </c>
      <c r="R352" s="197">
        <v>7</v>
      </c>
      <c r="S352" s="197">
        <v>21</v>
      </c>
      <c r="T352" s="197">
        <v>120</v>
      </c>
      <c r="U352" s="197"/>
      <c r="V352" s="197">
        <v>0</v>
      </c>
      <c r="W352" s="197">
        <v>0</v>
      </c>
      <c r="X352" s="197">
        <v>22</v>
      </c>
      <c r="Y352" s="197">
        <v>0</v>
      </c>
      <c r="Z352" s="197">
        <v>0</v>
      </c>
      <c r="AA352" s="197"/>
      <c r="AB352" s="100">
        <v>22</v>
      </c>
      <c r="AC352" s="197"/>
      <c r="AD352" s="195">
        <v>0.55000000000000004</v>
      </c>
      <c r="AE352" s="197"/>
      <c r="AF352" s="197">
        <v>0</v>
      </c>
      <c r="AG352" s="106" t="e">
        <f t="shared" si="66"/>
        <v>#VALUE!</v>
      </c>
      <c r="AH352" s="106"/>
      <c r="AI352" s="212" t="s">
        <v>958</v>
      </c>
      <c r="AJ352" s="212" t="s">
        <v>959</v>
      </c>
      <c r="AK352" s="212" t="s">
        <v>1554</v>
      </c>
      <c r="AL352" s="212"/>
      <c r="AM352" s="212"/>
      <c r="AN352" s="212" t="s">
        <v>265</v>
      </c>
      <c r="AO352" s="212"/>
      <c r="AP352" s="213">
        <v>450</v>
      </c>
      <c r="AQ352" s="213">
        <v>40</v>
      </c>
      <c r="AR352" s="213">
        <v>0</v>
      </c>
      <c r="AS352" s="213">
        <v>500</v>
      </c>
      <c r="AT352" s="214" t="e">
        <f t="shared" si="76"/>
        <v>#N/A</v>
      </c>
      <c r="AV352" s="213">
        <v>310</v>
      </c>
      <c r="AW352" s="214" t="s">
        <v>1157</v>
      </c>
      <c r="AX352" s="214" t="s">
        <v>1123</v>
      </c>
      <c r="AY352" s="214" t="s">
        <v>1433</v>
      </c>
      <c r="BA352" s="429" t="e">
        <f t="shared" si="77"/>
        <v>#N/A</v>
      </c>
      <c r="BC352" s="106" t="s">
        <v>394</v>
      </c>
    </row>
    <row r="353" spans="1:55" x14ac:dyDescent="0.2">
      <c r="A353" s="114" t="s">
        <v>1588</v>
      </c>
      <c r="B353" s="76" t="s">
        <v>316</v>
      </c>
      <c r="C353" s="98">
        <v>5.9338521400778207E-4</v>
      </c>
      <c r="D353" s="115"/>
      <c r="E353" s="115"/>
      <c r="F353" s="100" t="s">
        <v>1588</v>
      </c>
      <c r="G353" s="143" t="s">
        <v>316</v>
      </c>
      <c r="H353" s="197">
        <v>2.4319066147859923E-4</v>
      </c>
      <c r="I353" s="197"/>
      <c r="J353" s="197"/>
      <c r="K353" s="197" t="s">
        <v>1588</v>
      </c>
      <c r="L353" s="197" t="s">
        <v>316</v>
      </c>
      <c r="M353" s="197">
        <v>3.501945525291829E-4</v>
      </c>
      <c r="N353" s="197">
        <v>27</v>
      </c>
      <c r="O353" s="195"/>
      <c r="P353" s="195">
        <v>0.44262295081967212</v>
      </c>
      <c r="Q353" s="197">
        <v>5</v>
      </c>
      <c r="R353" s="197">
        <v>7</v>
      </c>
      <c r="S353" s="197">
        <v>40</v>
      </c>
      <c r="T353" s="197">
        <v>79</v>
      </c>
      <c r="U353" s="197"/>
      <c r="V353" s="197">
        <v>9</v>
      </c>
      <c r="W353" s="197">
        <v>0</v>
      </c>
      <c r="X353" s="197">
        <v>26</v>
      </c>
      <c r="Y353" s="197">
        <v>0</v>
      </c>
      <c r="Z353" s="197">
        <v>1</v>
      </c>
      <c r="AA353" s="197"/>
      <c r="AB353" s="100">
        <v>36</v>
      </c>
      <c r="AC353" s="197"/>
      <c r="AD353" s="195">
        <v>0.5901639344262295</v>
      </c>
      <c r="AE353" s="197"/>
      <c r="AF353" s="197">
        <v>2</v>
      </c>
      <c r="AG353" s="106" t="e">
        <f t="shared" si="66"/>
        <v>#VALUE!</v>
      </c>
      <c r="AH353" s="106"/>
      <c r="AI353" s="212" t="s">
        <v>960</v>
      </c>
      <c r="AJ353" s="212" t="s">
        <v>961</v>
      </c>
      <c r="AK353" s="212" t="s">
        <v>1555</v>
      </c>
      <c r="AL353" s="212"/>
      <c r="AM353" s="212"/>
      <c r="AN353" s="212" t="s">
        <v>276</v>
      </c>
      <c r="AO353" s="212"/>
      <c r="AP353" s="214" t="s">
        <v>551</v>
      </c>
      <c r="AQ353" s="214" t="s">
        <v>551</v>
      </c>
      <c r="AR353" s="214" t="s">
        <v>551</v>
      </c>
      <c r="AS353" s="214" t="s">
        <v>551</v>
      </c>
      <c r="AT353" s="214" t="e">
        <f t="shared" si="76"/>
        <v>#VALUE!</v>
      </c>
      <c r="AV353" s="214" t="s">
        <v>551</v>
      </c>
      <c r="AW353" s="214" t="s">
        <v>551</v>
      </c>
      <c r="AX353" s="214" t="s">
        <v>551</v>
      </c>
      <c r="AY353" s="214" t="s">
        <v>551</v>
      </c>
      <c r="BA353" s="429" t="e">
        <f t="shared" si="77"/>
        <v>#VALUE!</v>
      </c>
      <c r="BC353" s="106" t="s">
        <v>394</v>
      </c>
    </row>
    <row r="354" spans="1:55" x14ac:dyDescent="0.2">
      <c r="A354" s="114"/>
      <c r="B354" s="76"/>
      <c r="C354" s="98"/>
      <c r="D354" s="115"/>
      <c r="E354" s="115"/>
      <c r="F354" s="100"/>
      <c r="G354" s="143"/>
      <c r="H354" s="197"/>
      <c r="I354" s="197"/>
      <c r="J354" s="197"/>
      <c r="K354" s="197"/>
      <c r="L354" s="197"/>
      <c r="M354" s="197"/>
      <c r="N354" s="197">
        <v>40</v>
      </c>
      <c r="O354" s="195"/>
      <c r="P354" s="195">
        <v>0.86956521739130432</v>
      </c>
      <c r="Q354" s="197">
        <v>7</v>
      </c>
      <c r="R354" s="197">
        <v>1</v>
      </c>
      <c r="S354" s="197">
        <v>1</v>
      </c>
      <c r="T354" s="197">
        <v>49</v>
      </c>
      <c r="U354" s="197"/>
      <c r="V354" s="197">
        <v>1</v>
      </c>
      <c r="W354" s="197">
        <v>0</v>
      </c>
      <c r="X354" s="197">
        <v>7</v>
      </c>
      <c r="Y354" s="197">
        <v>0</v>
      </c>
      <c r="Z354" s="197">
        <v>0</v>
      </c>
      <c r="AA354" s="197"/>
      <c r="AB354" s="100">
        <v>8</v>
      </c>
      <c r="AC354" s="197"/>
      <c r="AD354" s="195">
        <v>0.17391304347826086</v>
      </c>
      <c r="AE354" s="197"/>
      <c r="AF354" s="197">
        <v>1</v>
      </c>
      <c r="AG354" s="106" t="e">
        <f t="shared" ref="AG354:AG417" si="78">AF354/G354</f>
        <v>#DIV/0!</v>
      </c>
      <c r="AH354" s="106"/>
      <c r="AI354" s="212" t="s">
        <v>962</v>
      </c>
      <c r="AJ354" s="212" t="s">
        <v>963</v>
      </c>
      <c r="AK354" s="212" t="s">
        <v>1556</v>
      </c>
      <c r="AL354" s="212"/>
      <c r="AM354" s="212"/>
      <c r="AN354" s="212" t="s">
        <v>279</v>
      </c>
      <c r="AO354" s="212"/>
      <c r="AP354" s="214" t="s">
        <v>551</v>
      </c>
      <c r="AQ354" s="214" t="s">
        <v>551</v>
      </c>
      <c r="AR354" s="214" t="s">
        <v>551</v>
      </c>
      <c r="AS354" s="214" t="s">
        <v>551</v>
      </c>
      <c r="AT354" s="214" t="e">
        <f t="shared" si="76"/>
        <v>#VALUE!</v>
      </c>
      <c r="AV354" s="214" t="s">
        <v>551</v>
      </c>
      <c r="AW354" s="214" t="s">
        <v>551</v>
      </c>
      <c r="AX354" s="214" t="s">
        <v>551</v>
      </c>
      <c r="AY354" s="214" t="s">
        <v>551</v>
      </c>
      <c r="BA354" s="429" t="e">
        <f t="shared" si="77"/>
        <v>#VALUE!</v>
      </c>
      <c r="BC354" s="106" t="s">
        <v>394</v>
      </c>
    </row>
    <row r="355" spans="1:55" x14ac:dyDescent="0.2">
      <c r="A355" s="114" t="s">
        <v>1589</v>
      </c>
      <c r="B355" s="76" t="s">
        <v>1015</v>
      </c>
      <c r="C355" s="98" t="e">
        <v>#N/A</v>
      </c>
      <c r="D355" s="115"/>
      <c r="E355" s="115"/>
      <c r="F355" s="100" t="s">
        <v>1589</v>
      </c>
      <c r="G355" s="143" t="s">
        <v>1015</v>
      </c>
      <c r="H355" s="197" t="e">
        <v>#N/A</v>
      </c>
      <c r="I355" s="197"/>
      <c r="J355" s="197"/>
      <c r="K355" s="197" t="s">
        <v>1589</v>
      </c>
      <c r="L355" s="197" t="s">
        <v>1015</v>
      </c>
      <c r="M355" s="197" t="e">
        <v>#N/A</v>
      </c>
      <c r="N355" s="197">
        <v>42</v>
      </c>
      <c r="O355" s="195"/>
      <c r="P355" s="195">
        <v>0.95454545454545459</v>
      </c>
      <c r="Q355" s="197">
        <v>40</v>
      </c>
      <c r="R355" s="197">
        <v>17</v>
      </c>
      <c r="S355" s="197">
        <v>36</v>
      </c>
      <c r="T355" s="197">
        <v>135</v>
      </c>
      <c r="U355" s="197"/>
      <c r="V355" s="197">
        <v>1</v>
      </c>
      <c r="W355" s="197">
        <v>8</v>
      </c>
      <c r="X355" s="197">
        <v>0</v>
      </c>
      <c r="Y355" s="197">
        <v>34</v>
      </c>
      <c r="Z355" s="197">
        <v>0</v>
      </c>
      <c r="AA355" s="197"/>
      <c r="AB355" s="100">
        <v>43</v>
      </c>
      <c r="AC355" s="197"/>
      <c r="AD355" s="195">
        <v>0.97727272727272729</v>
      </c>
      <c r="AE355" s="197"/>
      <c r="AF355" s="197">
        <v>0</v>
      </c>
      <c r="AG355" s="106" t="e">
        <f t="shared" si="78"/>
        <v>#VALUE!</v>
      </c>
      <c r="AH355" s="106"/>
      <c r="AI355" s="212" t="s">
        <v>964</v>
      </c>
      <c r="AJ355" s="212" t="s">
        <v>965</v>
      </c>
      <c r="AK355" s="212" t="s">
        <v>1557</v>
      </c>
      <c r="AL355" s="212"/>
      <c r="AM355" s="212"/>
      <c r="AN355" s="212" t="s">
        <v>284</v>
      </c>
      <c r="AO355" s="212"/>
      <c r="AP355" s="213">
        <v>110</v>
      </c>
      <c r="AQ355" s="213">
        <v>40</v>
      </c>
      <c r="AR355" s="213">
        <v>0</v>
      </c>
      <c r="AS355" s="213">
        <v>150</v>
      </c>
      <c r="AT355" s="214" t="e">
        <f t="shared" si="76"/>
        <v>#N/A</v>
      </c>
      <c r="AV355" s="213">
        <v>60</v>
      </c>
      <c r="AW355" s="214" t="s">
        <v>1119</v>
      </c>
      <c r="AX355" s="214" t="s">
        <v>1123</v>
      </c>
      <c r="AY355" s="214" t="s">
        <v>1157</v>
      </c>
      <c r="BA355" s="429" t="e">
        <f t="shared" si="77"/>
        <v>#N/A</v>
      </c>
      <c r="BC355" s="106" t="s">
        <v>394</v>
      </c>
    </row>
    <row r="356" spans="1:55" x14ac:dyDescent="0.2">
      <c r="A356" s="114" t="s">
        <v>1593</v>
      </c>
      <c r="B356" s="76" t="s">
        <v>21</v>
      </c>
      <c r="C356" s="98">
        <v>2.3817762399077277E-3</v>
      </c>
      <c r="D356" s="115"/>
      <c r="E356" s="115"/>
      <c r="F356" s="100" t="s">
        <v>1593</v>
      </c>
      <c r="G356" s="143" t="s">
        <v>21</v>
      </c>
      <c r="H356" s="197">
        <v>4.2675893886966551E-4</v>
      </c>
      <c r="I356" s="197"/>
      <c r="J356" s="197"/>
      <c r="K356" s="197" t="s">
        <v>1593</v>
      </c>
      <c r="L356" s="197" t="s">
        <v>21</v>
      </c>
      <c r="M356" s="197">
        <v>1.9607843137254902E-3</v>
      </c>
      <c r="N356" s="197">
        <v>82</v>
      </c>
      <c r="O356" s="195"/>
      <c r="P356" s="195">
        <v>1.5471698113207548</v>
      </c>
      <c r="Q356" s="197">
        <v>15</v>
      </c>
      <c r="R356" s="197">
        <v>5</v>
      </c>
      <c r="S356" s="197">
        <v>27</v>
      </c>
      <c r="T356" s="197">
        <v>129</v>
      </c>
      <c r="U356" s="197"/>
      <c r="V356" s="197">
        <v>12</v>
      </c>
      <c r="W356" s="197">
        <v>14</v>
      </c>
      <c r="X356" s="197">
        <v>12</v>
      </c>
      <c r="Y356" s="197">
        <v>17</v>
      </c>
      <c r="Z356" s="197">
        <v>10</v>
      </c>
      <c r="AA356" s="197"/>
      <c r="AB356" s="100">
        <v>65</v>
      </c>
      <c r="AC356" s="197"/>
      <c r="AD356" s="195">
        <v>1.2264150943396226</v>
      </c>
      <c r="AE356" s="197"/>
      <c r="AF356" s="197">
        <v>6</v>
      </c>
      <c r="AG356" s="106" t="e">
        <f t="shared" si="78"/>
        <v>#VALUE!</v>
      </c>
      <c r="AH356" s="106"/>
      <c r="AI356" s="212"/>
      <c r="AJ356" s="212"/>
      <c r="AK356" s="212"/>
      <c r="AL356" s="212"/>
      <c r="AM356" s="212"/>
      <c r="AN356" s="212"/>
      <c r="AO356" s="212"/>
      <c r="AP356" s="214"/>
      <c r="AQ356" s="214"/>
      <c r="AR356" s="214"/>
      <c r="AS356" s="214"/>
      <c r="AT356" s="214"/>
      <c r="AV356" s="214"/>
      <c r="AW356" s="162" t="s">
        <v>394</v>
      </c>
      <c r="AX356" s="162" t="s">
        <v>394</v>
      </c>
      <c r="AY356" s="162" t="s">
        <v>394</v>
      </c>
      <c r="BC356" s="106" t="s">
        <v>394</v>
      </c>
    </row>
    <row r="357" spans="1:55" x14ac:dyDescent="0.2">
      <c r="A357" s="114" t="s">
        <v>1594</v>
      </c>
      <c r="B357" s="76" t="s">
        <v>31</v>
      </c>
      <c r="C357" s="98">
        <v>6.6437177280550775E-3</v>
      </c>
      <c r="D357" s="115"/>
      <c r="E357" s="115"/>
      <c r="F357" s="100" t="s">
        <v>1594</v>
      </c>
      <c r="G357" s="143" t="s">
        <v>31</v>
      </c>
      <c r="H357" s="197">
        <v>1.2736660929432014E-3</v>
      </c>
      <c r="I357" s="197"/>
      <c r="J357" s="197"/>
      <c r="K357" s="197" t="s">
        <v>1594</v>
      </c>
      <c r="L357" s="197" t="s">
        <v>31</v>
      </c>
      <c r="M357" s="197">
        <v>5.3757888697647735E-3</v>
      </c>
      <c r="N357" s="197">
        <v>62</v>
      </c>
      <c r="O357" s="195"/>
      <c r="P357" s="195">
        <v>1.0689655172413792</v>
      </c>
      <c r="Q357" s="197">
        <v>6</v>
      </c>
      <c r="R357" s="197">
        <v>2</v>
      </c>
      <c r="S357" s="197">
        <v>53</v>
      </c>
      <c r="T357" s="197">
        <v>123</v>
      </c>
      <c r="U357" s="197"/>
      <c r="V357" s="197">
        <v>9</v>
      </c>
      <c r="W357" s="197">
        <v>6</v>
      </c>
      <c r="X357" s="197">
        <v>0</v>
      </c>
      <c r="Y357" s="197">
        <v>2</v>
      </c>
      <c r="Z357" s="197">
        <v>0</v>
      </c>
      <c r="AA357" s="197"/>
      <c r="AB357" s="100">
        <v>17</v>
      </c>
      <c r="AC357" s="197"/>
      <c r="AD357" s="195">
        <v>0.29310344827586204</v>
      </c>
      <c r="AE357" s="197"/>
      <c r="AF357" s="197">
        <v>3</v>
      </c>
      <c r="AG357" s="106" t="e">
        <f t="shared" si="78"/>
        <v>#VALUE!</v>
      </c>
      <c r="AH357" s="106"/>
      <c r="AI357" s="212"/>
      <c r="AJ357" s="212" t="s">
        <v>1558</v>
      </c>
      <c r="AK357" s="212" t="s">
        <v>1559</v>
      </c>
      <c r="AL357" s="212"/>
      <c r="AM357" s="212" t="s">
        <v>333</v>
      </c>
      <c r="AN357" s="212" t="s">
        <v>333</v>
      </c>
      <c r="AO357" s="212"/>
      <c r="AP357" s="214" t="s">
        <v>551</v>
      </c>
      <c r="AQ357" s="214" t="s">
        <v>551</v>
      </c>
      <c r="AR357" s="214" t="s">
        <v>551</v>
      </c>
      <c r="AS357" s="213">
        <v>1220</v>
      </c>
      <c r="AT357" s="214" t="e">
        <f t="shared" ref="AT357:AT362" si="79">AS357/VLOOKUP(AN357,$D$18:$G$436,4,FALSE)</f>
        <v>#N/A</v>
      </c>
      <c r="AV357" s="213">
        <v>800</v>
      </c>
      <c r="AW357" s="214" t="s">
        <v>1168</v>
      </c>
      <c r="AX357" s="214" t="s">
        <v>1153</v>
      </c>
      <c r="AY357" s="214" t="s">
        <v>1716</v>
      </c>
      <c r="BA357" s="429" t="e">
        <f t="shared" ref="BA357:BA362" si="80">AY357/VLOOKUP(AN357,$D$18:$G$436,4,FALSE)</f>
        <v>#N/A</v>
      </c>
      <c r="BC357" s="106" t="s">
        <v>394</v>
      </c>
    </row>
    <row r="358" spans="1:55" x14ac:dyDescent="0.2">
      <c r="A358" s="114" t="s">
        <v>1595</v>
      </c>
      <c r="B358" s="76" t="s">
        <v>1802</v>
      </c>
      <c r="C358" s="98">
        <v>2.7255369928400955E-3</v>
      </c>
      <c r="D358" s="115"/>
      <c r="E358" s="115"/>
      <c r="F358" s="100" t="s">
        <v>1595</v>
      </c>
      <c r="G358" s="143" t="s">
        <v>1802</v>
      </c>
      <c r="H358" s="197">
        <v>8.0429594272076377E-4</v>
      </c>
      <c r="I358" s="197"/>
      <c r="J358" s="197"/>
      <c r="K358" s="197" t="s">
        <v>1595</v>
      </c>
      <c r="L358" s="197" t="s">
        <v>1802</v>
      </c>
      <c r="M358" s="197">
        <v>1.9212410501193318E-3</v>
      </c>
      <c r="N358" s="197">
        <v>52</v>
      </c>
      <c r="O358" s="195"/>
      <c r="P358" s="195">
        <v>1.1063829787234043</v>
      </c>
      <c r="Q358" s="197">
        <v>9</v>
      </c>
      <c r="R358" s="197">
        <v>31</v>
      </c>
      <c r="S358" s="197">
        <v>21</v>
      </c>
      <c r="T358" s="197">
        <v>113</v>
      </c>
      <c r="U358" s="197"/>
      <c r="V358" s="197">
        <v>0</v>
      </c>
      <c r="W358" s="197">
        <v>0</v>
      </c>
      <c r="X358" s="197">
        <v>9</v>
      </c>
      <c r="Y358" s="197">
        <v>0</v>
      </c>
      <c r="Z358" s="197">
        <v>1</v>
      </c>
      <c r="AA358" s="197"/>
      <c r="AB358" s="100">
        <v>10</v>
      </c>
      <c r="AC358" s="197"/>
      <c r="AD358" s="195">
        <v>0.21276595744680851</v>
      </c>
      <c r="AE358" s="197"/>
      <c r="AF358" s="197">
        <v>5</v>
      </c>
      <c r="AG358" s="106" t="e">
        <f t="shared" si="78"/>
        <v>#VALUE!</v>
      </c>
      <c r="AH358" s="106"/>
      <c r="AI358" s="212" t="s">
        <v>966</v>
      </c>
      <c r="AJ358" s="212" t="s">
        <v>967</v>
      </c>
      <c r="AK358" s="212" t="s">
        <v>1560</v>
      </c>
      <c r="AL358" s="212"/>
      <c r="AM358" s="212"/>
      <c r="AN358" s="212" t="s">
        <v>57</v>
      </c>
      <c r="AO358" s="212"/>
      <c r="AP358" s="213">
        <v>90</v>
      </c>
      <c r="AQ358" s="213">
        <v>10</v>
      </c>
      <c r="AR358" s="213">
        <v>0</v>
      </c>
      <c r="AS358" s="213">
        <v>100</v>
      </c>
      <c r="AT358" s="214" t="e">
        <f t="shared" si="79"/>
        <v>#N/A</v>
      </c>
      <c r="AV358" s="213">
        <v>130</v>
      </c>
      <c r="AW358" s="214" t="s">
        <v>1123</v>
      </c>
      <c r="AX358" s="214" t="s">
        <v>1123</v>
      </c>
      <c r="AY358" s="214" t="s">
        <v>1190</v>
      </c>
      <c r="BA358" s="429" t="e">
        <f t="shared" si="80"/>
        <v>#N/A</v>
      </c>
      <c r="BC358" s="106" t="s">
        <v>394</v>
      </c>
    </row>
    <row r="359" spans="1:55" x14ac:dyDescent="0.2">
      <c r="A359" s="114" t="s">
        <v>1598</v>
      </c>
      <c r="B359" s="76" t="s">
        <v>68</v>
      </c>
      <c r="C359" s="98">
        <v>3.1724924012158052E-4</v>
      </c>
      <c r="D359" s="115"/>
      <c r="E359" s="115"/>
      <c r="F359" s="100" t="s">
        <v>1598</v>
      </c>
      <c r="G359" s="143" t="s">
        <v>68</v>
      </c>
      <c r="H359" s="197">
        <v>2.1656534954407294E-4</v>
      </c>
      <c r="I359" s="197"/>
      <c r="J359" s="197"/>
      <c r="K359" s="197" t="s">
        <v>1598</v>
      </c>
      <c r="L359" s="197" t="s">
        <v>68</v>
      </c>
      <c r="M359" s="197">
        <v>9.8784194528875384E-5</v>
      </c>
      <c r="N359" s="197">
        <v>36</v>
      </c>
      <c r="O359" s="195"/>
      <c r="P359" s="195">
        <v>0.8</v>
      </c>
      <c r="Q359" s="197">
        <v>3</v>
      </c>
      <c r="R359" s="197">
        <v>3</v>
      </c>
      <c r="S359" s="197">
        <v>12</v>
      </c>
      <c r="T359" s="197">
        <v>54</v>
      </c>
      <c r="U359" s="197"/>
      <c r="V359" s="197">
        <v>0</v>
      </c>
      <c r="W359" s="197">
        <v>0</v>
      </c>
      <c r="X359" s="197">
        <v>14</v>
      </c>
      <c r="Y359" s="197">
        <v>4</v>
      </c>
      <c r="Z359" s="197">
        <v>3</v>
      </c>
      <c r="AA359" s="197"/>
      <c r="AB359" s="100">
        <v>21</v>
      </c>
      <c r="AC359" s="197"/>
      <c r="AD359" s="195">
        <v>0.46666666666666667</v>
      </c>
      <c r="AE359" s="197"/>
      <c r="AF359" s="197">
        <v>1</v>
      </c>
      <c r="AG359" s="106" t="e">
        <f t="shared" si="78"/>
        <v>#VALUE!</v>
      </c>
      <c r="AH359" s="106"/>
      <c r="AI359" s="212" t="s">
        <v>968</v>
      </c>
      <c r="AJ359" s="212" t="s">
        <v>969</v>
      </c>
      <c r="AK359" s="212" t="s">
        <v>1561</v>
      </c>
      <c r="AL359" s="212"/>
      <c r="AM359" s="212"/>
      <c r="AN359" s="212" t="s">
        <v>195</v>
      </c>
      <c r="AO359" s="212"/>
      <c r="AP359" s="214" t="s">
        <v>551</v>
      </c>
      <c r="AQ359" s="214" t="s">
        <v>551</v>
      </c>
      <c r="AR359" s="214" t="s">
        <v>551</v>
      </c>
      <c r="AS359" s="213">
        <v>210</v>
      </c>
      <c r="AT359" s="214" t="e">
        <f t="shared" si="79"/>
        <v>#N/A</v>
      </c>
      <c r="AV359" s="213">
        <v>180</v>
      </c>
      <c r="AW359" s="214" t="s">
        <v>1132</v>
      </c>
      <c r="AX359" s="214" t="s">
        <v>1153</v>
      </c>
      <c r="AY359" s="214" t="s">
        <v>1114</v>
      </c>
      <c r="BA359" s="429" t="e">
        <f t="shared" si="80"/>
        <v>#N/A</v>
      </c>
      <c r="BC359" s="106" t="s">
        <v>394</v>
      </c>
    </row>
    <row r="360" spans="1:55" x14ac:dyDescent="0.2">
      <c r="A360" s="76" t="s">
        <v>1600</v>
      </c>
      <c r="B360" s="76" t="s">
        <v>140</v>
      </c>
      <c r="C360" s="98">
        <v>1.3043478260869566E-3</v>
      </c>
      <c r="D360" s="98"/>
      <c r="E360" s="99"/>
      <c r="F360" s="100" t="s">
        <v>1600</v>
      </c>
      <c r="G360" s="143" t="s">
        <v>140</v>
      </c>
      <c r="H360" s="197">
        <v>1.3043478260869566E-3</v>
      </c>
      <c r="I360" s="197"/>
      <c r="J360" s="197"/>
      <c r="K360" s="197" t="s">
        <v>1600</v>
      </c>
      <c r="L360" s="197" t="s">
        <v>140</v>
      </c>
      <c r="M360" s="197">
        <v>0</v>
      </c>
      <c r="N360" s="197" t="s">
        <v>394</v>
      </c>
      <c r="O360" s="195"/>
      <c r="P360" s="195" t="s">
        <v>394</v>
      </c>
      <c r="Q360" s="197" t="s">
        <v>394</v>
      </c>
      <c r="R360" s="197" t="s">
        <v>394</v>
      </c>
      <c r="S360" s="197" t="s">
        <v>394</v>
      </c>
      <c r="T360" s="197" t="s">
        <v>394</v>
      </c>
      <c r="U360" s="197"/>
      <c r="V360" s="197" t="s">
        <v>394</v>
      </c>
      <c r="W360" s="197" t="s">
        <v>394</v>
      </c>
      <c r="X360" s="197" t="s">
        <v>394</v>
      </c>
      <c r="Y360" s="197" t="s">
        <v>394</v>
      </c>
      <c r="Z360" s="197" t="s">
        <v>394</v>
      </c>
      <c r="AA360" s="197"/>
      <c r="AB360" s="100" t="s">
        <v>394</v>
      </c>
      <c r="AC360" s="197"/>
      <c r="AD360" s="195" t="s">
        <v>394</v>
      </c>
      <c r="AE360" s="197"/>
      <c r="AF360" s="197" t="s">
        <v>394</v>
      </c>
      <c r="AG360" s="106" t="e">
        <f t="shared" si="78"/>
        <v>#VALUE!</v>
      </c>
      <c r="AH360" s="106"/>
      <c r="AI360" s="212" t="s">
        <v>970</v>
      </c>
      <c r="AJ360" s="212" t="s">
        <v>971</v>
      </c>
      <c r="AK360" s="212" t="s">
        <v>1562</v>
      </c>
      <c r="AL360" s="212"/>
      <c r="AM360" s="212"/>
      <c r="AN360" s="212" t="s">
        <v>243</v>
      </c>
      <c r="AO360" s="212"/>
      <c r="AP360" s="213">
        <v>270</v>
      </c>
      <c r="AQ360" s="213">
        <v>90</v>
      </c>
      <c r="AR360" s="213">
        <v>0</v>
      </c>
      <c r="AS360" s="213">
        <v>360</v>
      </c>
      <c r="AT360" s="214" t="e">
        <f t="shared" si="79"/>
        <v>#N/A</v>
      </c>
      <c r="AV360" s="213">
        <v>140</v>
      </c>
      <c r="AW360" s="214" t="s">
        <v>1153</v>
      </c>
      <c r="AX360" s="214" t="s">
        <v>1123</v>
      </c>
      <c r="AY360" s="214" t="s">
        <v>1129</v>
      </c>
      <c r="BA360" s="429" t="e">
        <f t="shared" si="80"/>
        <v>#N/A</v>
      </c>
      <c r="BC360" s="106" t="s">
        <v>394</v>
      </c>
    </row>
    <row r="361" spans="1:55" x14ac:dyDescent="0.2">
      <c r="A361" s="96" t="s">
        <v>1601</v>
      </c>
      <c r="B361" s="96" t="s">
        <v>185</v>
      </c>
      <c r="C361" s="98">
        <v>3.5200793257312841E-4</v>
      </c>
      <c r="D361" s="97"/>
      <c r="E361" s="99"/>
      <c r="F361" s="100" t="s">
        <v>1601</v>
      </c>
      <c r="G361" s="143" t="s">
        <v>185</v>
      </c>
      <c r="H361" s="197">
        <v>2.0327218641546851E-4</v>
      </c>
      <c r="I361" s="197"/>
      <c r="J361" s="197"/>
      <c r="K361" s="197" t="s">
        <v>1601</v>
      </c>
      <c r="L361" s="197" t="s">
        <v>185</v>
      </c>
      <c r="M361" s="197">
        <v>1.487357461576599E-4</v>
      </c>
      <c r="N361" s="197"/>
      <c r="O361" s="195"/>
      <c r="P361" s="195" t="s">
        <v>394</v>
      </c>
      <c r="Q361" s="197"/>
      <c r="R361" s="197"/>
      <c r="S361" s="197"/>
      <c r="T361" s="197"/>
      <c r="U361" s="197"/>
      <c r="V361" s="197"/>
      <c r="W361" s="197"/>
      <c r="X361" s="197"/>
      <c r="Y361" s="197"/>
      <c r="Z361" s="197"/>
      <c r="AA361" s="197"/>
      <c r="AB361" s="100"/>
      <c r="AC361" s="197"/>
      <c r="AD361" s="195" t="s">
        <v>394</v>
      </c>
      <c r="AE361" s="197"/>
      <c r="AF361" s="197"/>
      <c r="AG361" s="106" t="e">
        <f t="shared" si="78"/>
        <v>#VALUE!</v>
      </c>
      <c r="AH361" s="106"/>
      <c r="AI361" s="212" t="s">
        <v>972</v>
      </c>
      <c r="AJ361" s="212" t="s">
        <v>973</v>
      </c>
      <c r="AK361" s="212" t="s">
        <v>1563</v>
      </c>
      <c r="AL361" s="212"/>
      <c r="AM361" s="212"/>
      <c r="AN361" s="212" t="s">
        <v>286</v>
      </c>
      <c r="AO361" s="212"/>
      <c r="AP361" s="213">
        <v>180</v>
      </c>
      <c r="AQ361" s="213">
        <v>50</v>
      </c>
      <c r="AR361" s="213">
        <v>0</v>
      </c>
      <c r="AS361" s="213">
        <v>230</v>
      </c>
      <c r="AT361" s="214" t="e">
        <f t="shared" si="79"/>
        <v>#N/A</v>
      </c>
      <c r="AV361" s="213">
        <v>230</v>
      </c>
      <c r="AW361" s="214" t="s">
        <v>1163</v>
      </c>
      <c r="AX361" s="214" t="s">
        <v>1123</v>
      </c>
      <c r="AY361" s="214" t="s">
        <v>1447</v>
      </c>
      <c r="BA361" s="429" t="e">
        <f t="shared" si="80"/>
        <v>#N/A</v>
      </c>
      <c r="BC361" s="106" t="s">
        <v>394</v>
      </c>
    </row>
    <row r="362" spans="1:55" x14ac:dyDescent="0.2">
      <c r="A362" s="114" t="s">
        <v>1602</v>
      </c>
      <c r="B362" s="76" t="s">
        <v>198</v>
      </c>
      <c r="C362" s="98">
        <v>1.8372184907151324E-3</v>
      </c>
      <c r="D362" s="115"/>
      <c r="E362" s="115"/>
      <c r="F362" s="100" t="s">
        <v>1602</v>
      </c>
      <c r="G362" s="143" t="s">
        <v>198</v>
      </c>
      <c r="H362" s="197">
        <v>4.9387593836428293E-4</v>
      </c>
      <c r="I362" s="197"/>
      <c r="J362" s="197"/>
      <c r="K362" s="197" t="s">
        <v>1602</v>
      </c>
      <c r="L362" s="197" t="s">
        <v>198</v>
      </c>
      <c r="M362" s="197">
        <v>1.3433425523508495E-3</v>
      </c>
      <c r="N362" s="197">
        <v>50</v>
      </c>
      <c r="O362" s="195"/>
      <c r="P362" s="195">
        <v>0.8771929824561403</v>
      </c>
      <c r="Q362" s="197">
        <v>17</v>
      </c>
      <c r="R362" s="197">
        <v>14</v>
      </c>
      <c r="S362" s="197">
        <v>26</v>
      </c>
      <c r="T362" s="197">
        <v>107</v>
      </c>
      <c r="U362" s="197"/>
      <c r="V362" s="197">
        <v>10</v>
      </c>
      <c r="W362" s="197">
        <v>0</v>
      </c>
      <c r="X362" s="197">
        <v>20</v>
      </c>
      <c r="Y362" s="197">
        <v>0</v>
      </c>
      <c r="Z362" s="197">
        <v>0</v>
      </c>
      <c r="AA362" s="197"/>
      <c r="AB362" s="100">
        <v>30</v>
      </c>
      <c r="AC362" s="197"/>
      <c r="AD362" s="195">
        <v>0.52631578947368418</v>
      </c>
      <c r="AE362" s="197"/>
      <c r="AF362" s="197">
        <v>0</v>
      </c>
      <c r="AG362" s="106" t="e">
        <f t="shared" si="78"/>
        <v>#VALUE!</v>
      </c>
      <c r="AH362" s="106"/>
      <c r="AI362" s="212" t="s">
        <v>974</v>
      </c>
      <c r="AJ362" s="212" t="s">
        <v>975</v>
      </c>
      <c r="AK362" s="212" t="s">
        <v>1564</v>
      </c>
      <c r="AL362" s="212"/>
      <c r="AM362" s="212"/>
      <c r="AN362" s="212" t="s">
        <v>304</v>
      </c>
      <c r="AO362" s="212"/>
      <c r="AP362" s="213">
        <v>200</v>
      </c>
      <c r="AQ362" s="213">
        <v>120</v>
      </c>
      <c r="AR362" s="213">
        <v>0</v>
      </c>
      <c r="AS362" s="213">
        <v>320</v>
      </c>
      <c r="AT362" s="214" t="e">
        <f t="shared" si="79"/>
        <v>#N/A</v>
      </c>
      <c r="AV362" s="213">
        <v>130</v>
      </c>
      <c r="AW362" s="214" t="s">
        <v>1173</v>
      </c>
      <c r="AX362" s="214" t="s">
        <v>1123</v>
      </c>
      <c r="AY362" s="214" t="s">
        <v>1224</v>
      </c>
      <c r="BA362" s="429" t="e">
        <f t="shared" si="80"/>
        <v>#N/A</v>
      </c>
      <c r="BC362" s="106" t="s">
        <v>394</v>
      </c>
    </row>
    <row r="363" spans="1:55" x14ac:dyDescent="0.2">
      <c r="A363" s="114" t="s">
        <v>1603</v>
      </c>
      <c r="B363" s="76" t="s">
        <v>199</v>
      </c>
      <c r="C363" s="98">
        <v>7.2214580467675382E-4</v>
      </c>
      <c r="D363" s="115"/>
      <c r="E363" s="115"/>
      <c r="F363" s="100" t="s">
        <v>1603</v>
      </c>
      <c r="G363" s="143" t="s">
        <v>199</v>
      </c>
      <c r="H363" s="197">
        <v>3.7826685006877577E-4</v>
      </c>
      <c r="I363" s="197"/>
      <c r="J363" s="197"/>
      <c r="K363" s="197" t="s">
        <v>1603</v>
      </c>
      <c r="L363" s="197" t="s">
        <v>199</v>
      </c>
      <c r="M363" s="197">
        <v>3.43878954607978E-4</v>
      </c>
      <c r="N363" s="197">
        <v>123</v>
      </c>
      <c r="O363" s="195"/>
      <c r="P363" s="195">
        <v>2.2777777777777777</v>
      </c>
      <c r="Q363" s="197">
        <v>70</v>
      </c>
      <c r="R363" s="197">
        <v>23</v>
      </c>
      <c r="S363" s="197">
        <v>233</v>
      </c>
      <c r="T363" s="197">
        <v>449</v>
      </c>
      <c r="U363" s="197"/>
      <c r="V363" s="197">
        <v>1</v>
      </c>
      <c r="W363" s="197">
        <v>0</v>
      </c>
      <c r="X363" s="197">
        <v>5</v>
      </c>
      <c r="Y363" s="197">
        <v>148</v>
      </c>
      <c r="Z363" s="197">
        <v>2</v>
      </c>
      <c r="AA363" s="197"/>
      <c r="AB363" s="100">
        <v>156</v>
      </c>
      <c r="AC363" s="197"/>
      <c r="AD363" s="195">
        <v>2.8888888888888888</v>
      </c>
      <c r="AE363" s="197"/>
      <c r="AF363" s="197">
        <v>5</v>
      </c>
      <c r="AG363" s="106" t="e">
        <f t="shared" si="78"/>
        <v>#VALUE!</v>
      </c>
      <c r="AH363" s="106"/>
      <c r="AI363" s="212"/>
      <c r="AJ363" s="212"/>
      <c r="AK363" s="212"/>
      <c r="AL363" s="212"/>
      <c r="AM363" s="212"/>
      <c r="AN363" s="212"/>
      <c r="AO363" s="212"/>
      <c r="AP363" s="214"/>
      <c r="AQ363" s="214"/>
      <c r="AR363" s="214"/>
      <c r="AS363" s="214"/>
      <c r="AT363" s="214"/>
      <c r="AV363" s="214"/>
      <c r="AW363" s="162" t="s">
        <v>394</v>
      </c>
      <c r="AX363" s="162" t="s">
        <v>394</v>
      </c>
      <c r="AY363" s="162" t="s">
        <v>394</v>
      </c>
      <c r="BC363" s="106" t="s">
        <v>394</v>
      </c>
    </row>
    <row r="364" spans="1:55" x14ac:dyDescent="0.2">
      <c r="A364" s="114" t="s">
        <v>1604</v>
      </c>
      <c r="B364" s="76" t="s">
        <v>236</v>
      </c>
      <c r="C364" s="98">
        <v>1.4054678475163651E-3</v>
      </c>
      <c r="D364" s="115"/>
      <c r="E364" s="115"/>
      <c r="F364" s="100" t="s">
        <v>1604</v>
      </c>
      <c r="G364" s="143" t="s">
        <v>236</v>
      </c>
      <c r="H364" s="197">
        <v>3.8120908740854831E-4</v>
      </c>
      <c r="I364" s="197"/>
      <c r="J364" s="197"/>
      <c r="K364" s="197" t="s">
        <v>1604</v>
      </c>
      <c r="L364" s="197" t="s">
        <v>236</v>
      </c>
      <c r="M364" s="197">
        <v>1.0242587601078166E-3</v>
      </c>
      <c r="N364" s="197">
        <v>20</v>
      </c>
      <c r="O364" s="195"/>
      <c r="P364" s="195">
        <v>0.37037037037037035</v>
      </c>
      <c r="Q364" s="197">
        <v>5</v>
      </c>
      <c r="R364" s="197">
        <v>1</v>
      </c>
      <c r="S364" s="197">
        <v>19</v>
      </c>
      <c r="T364" s="197">
        <v>45</v>
      </c>
      <c r="U364" s="197"/>
      <c r="V364" s="197">
        <v>0</v>
      </c>
      <c r="W364" s="197">
        <v>0</v>
      </c>
      <c r="X364" s="197">
        <v>11</v>
      </c>
      <c r="Y364" s="197">
        <v>0</v>
      </c>
      <c r="Z364" s="197">
        <v>1</v>
      </c>
      <c r="AA364" s="197"/>
      <c r="AB364" s="100">
        <v>12</v>
      </c>
      <c r="AC364" s="197"/>
      <c r="AD364" s="195">
        <v>0.22222222222222221</v>
      </c>
      <c r="AE364" s="197"/>
      <c r="AF364" s="197">
        <v>0</v>
      </c>
      <c r="AG364" s="106" t="e">
        <f t="shared" si="78"/>
        <v>#VALUE!</v>
      </c>
      <c r="AH364" s="106"/>
      <c r="AI364" s="212"/>
      <c r="AJ364" s="212" t="s">
        <v>1565</v>
      </c>
      <c r="AK364" s="212" t="s">
        <v>1566</v>
      </c>
      <c r="AL364" s="212"/>
      <c r="AM364" s="212" t="s">
        <v>976</v>
      </c>
      <c r="AN364" s="212" t="s">
        <v>976</v>
      </c>
      <c r="AO364" s="212"/>
      <c r="AP364" s="213">
        <v>1860</v>
      </c>
      <c r="AQ364" s="213">
        <v>440</v>
      </c>
      <c r="AR364" s="213">
        <v>0</v>
      </c>
      <c r="AS364" s="213">
        <v>2300</v>
      </c>
      <c r="AT364" s="214" t="e">
        <f t="shared" ref="AT364:AT375" si="81">AS364/VLOOKUP(AN364,$D$18:$G$436,4,FALSE)</f>
        <v>#N/A</v>
      </c>
      <c r="AV364" s="213">
        <v>1810</v>
      </c>
      <c r="AW364" s="214" t="s">
        <v>1702</v>
      </c>
      <c r="AX364" s="214" t="s">
        <v>1123</v>
      </c>
      <c r="AY364" s="214" t="s">
        <v>1717</v>
      </c>
      <c r="BA364" s="429" t="e">
        <f t="shared" ref="BA364:BA375" si="82">AY364/VLOOKUP(AN364,$D$18:$G$436,4,FALSE)</f>
        <v>#N/A</v>
      </c>
      <c r="BC364" s="106" t="s">
        <v>394</v>
      </c>
    </row>
    <row r="365" spans="1:55" x14ac:dyDescent="0.2">
      <c r="A365" s="114" t="s">
        <v>1605</v>
      </c>
      <c r="B365" s="76" t="s">
        <v>266</v>
      </c>
      <c r="C365" s="98">
        <v>8.9041095890410955E-4</v>
      </c>
      <c r="D365" s="115"/>
      <c r="E365" s="115"/>
      <c r="F365" s="100" t="s">
        <v>1605</v>
      </c>
      <c r="G365" s="143" t="s">
        <v>266</v>
      </c>
      <c r="H365" s="197">
        <v>6.7025440313111541E-4</v>
      </c>
      <c r="I365" s="197"/>
      <c r="J365" s="197"/>
      <c r="K365" s="197" t="s">
        <v>1605</v>
      </c>
      <c r="L365" s="197" t="s">
        <v>266</v>
      </c>
      <c r="M365" s="197">
        <v>2.2504892367906066E-4</v>
      </c>
      <c r="N365" s="197">
        <v>43</v>
      </c>
      <c r="O365" s="195"/>
      <c r="P365" s="195">
        <v>0.91489361702127658</v>
      </c>
      <c r="Q365" s="197">
        <v>14</v>
      </c>
      <c r="R365" s="197">
        <v>6</v>
      </c>
      <c r="S365" s="197">
        <v>13</v>
      </c>
      <c r="T365" s="197">
        <v>76</v>
      </c>
      <c r="U365" s="197"/>
      <c r="V365" s="197">
        <v>0</v>
      </c>
      <c r="W365" s="197">
        <v>8</v>
      </c>
      <c r="X365" s="197">
        <v>12</v>
      </c>
      <c r="Y365" s="197">
        <v>1</v>
      </c>
      <c r="Z365" s="197">
        <v>1</v>
      </c>
      <c r="AA365" s="197"/>
      <c r="AB365" s="100">
        <v>22</v>
      </c>
      <c r="AC365" s="197"/>
      <c r="AD365" s="195">
        <v>0.46808510638297873</v>
      </c>
      <c r="AE365" s="197"/>
      <c r="AF365" s="197">
        <v>0</v>
      </c>
      <c r="AG365" s="106" t="e">
        <f t="shared" si="78"/>
        <v>#VALUE!</v>
      </c>
      <c r="AH365" s="106"/>
      <c r="AI365" s="212" t="s">
        <v>977</v>
      </c>
      <c r="AJ365" s="212" t="s">
        <v>978</v>
      </c>
      <c r="AK365" s="212" t="s">
        <v>1568</v>
      </c>
      <c r="AL365" s="212"/>
      <c r="AM365" s="212"/>
      <c r="AN365" s="212" t="s">
        <v>97</v>
      </c>
      <c r="AO365" s="212"/>
      <c r="AP365" s="213">
        <v>260</v>
      </c>
      <c r="AQ365" s="213">
        <v>50</v>
      </c>
      <c r="AR365" s="213">
        <v>0</v>
      </c>
      <c r="AS365" s="213">
        <v>310</v>
      </c>
      <c r="AT365" s="214" t="e">
        <f t="shared" si="81"/>
        <v>#N/A</v>
      </c>
      <c r="AV365" s="213">
        <v>190</v>
      </c>
      <c r="AW365" s="214" t="s">
        <v>1138</v>
      </c>
      <c r="AX365" s="214" t="s">
        <v>1123</v>
      </c>
      <c r="AY365" s="214" t="s">
        <v>1182</v>
      </c>
      <c r="BA365" s="429" t="e">
        <f t="shared" si="82"/>
        <v>#N/A</v>
      </c>
      <c r="BC365" s="106" t="s">
        <v>394</v>
      </c>
    </row>
    <row r="366" spans="1:55" x14ac:dyDescent="0.2">
      <c r="A366" s="114" t="s">
        <v>1607</v>
      </c>
      <c r="B366" s="76" t="s">
        <v>280</v>
      </c>
      <c r="C366" s="98">
        <v>6.9148936170212766E-4</v>
      </c>
      <c r="D366" s="115"/>
      <c r="E366" s="115"/>
      <c r="F366" s="100" t="s">
        <v>1607</v>
      </c>
      <c r="G366" s="143" t="s">
        <v>280</v>
      </c>
      <c r="H366" s="197">
        <v>2.2036474164133739E-4</v>
      </c>
      <c r="I366" s="197"/>
      <c r="J366" s="197"/>
      <c r="K366" s="197" t="s">
        <v>1607</v>
      </c>
      <c r="L366" s="197" t="s">
        <v>280</v>
      </c>
      <c r="M366" s="197">
        <v>4.7112462006079027E-4</v>
      </c>
      <c r="N366" s="197">
        <v>12</v>
      </c>
      <c r="O366" s="195"/>
      <c r="P366" s="195">
        <v>0.2857142857142857</v>
      </c>
      <c r="Q366" s="197">
        <v>7</v>
      </c>
      <c r="R366" s="197">
        <v>5</v>
      </c>
      <c r="S366" s="197">
        <v>8</v>
      </c>
      <c r="T366" s="197">
        <v>32</v>
      </c>
      <c r="U366" s="197"/>
      <c r="V366" s="197">
        <v>0</v>
      </c>
      <c r="W366" s="197">
        <v>0</v>
      </c>
      <c r="X366" s="197">
        <v>3</v>
      </c>
      <c r="Y366" s="197">
        <v>0</v>
      </c>
      <c r="Z366" s="197">
        <v>2</v>
      </c>
      <c r="AA366" s="197"/>
      <c r="AB366" s="100">
        <v>5</v>
      </c>
      <c r="AC366" s="197"/>
      <c r="AD366" s="195">
        <v>0.11904761904761904</v>
      </c>
      <c r="AE366" s="197"/>
      <c r="AF366" s="197">
        <v>0</v>
      </c>
      <c r="AG366" s="106" t="e">
        <f t="shared" si="78"/>
        <v>#VALUE!</v>
      </c>
      <c r="AH366" s="106"/>
      <c r="AI366" s="212" t="s">
        <v>979</v>
      </c>
      <c r="AJ366" s="212" t="s">
        <v>980</v>
      </c>
      <c r="AK366" s="212" t="s">
        <v>1569</v>
      </c>
      <c r="AL366" s="212"/>
      <c r="AM366" s="212"/>
      <c r="AN366" s="212" t="s">
        <v>100</v>
      </c>
      <c r="AO366" s="212"/>
      <c r="AP366" s="213">
        <v>210</v>
      </c>
      <c r="AQ366" s="213">
        <v>70</v>
      </c>
      <c r="AR366" s="213">
        <v>0</v>
      </c>
      <c r="AS366" s="213">
        <v>270</v>
      </c>
      <c r="AT366" s="214" t="e">
        <f t="shared" si="81"/>
        <v>#N/A</v>
      </c>
      <c r="AV366" s="213">
        <v>210</v>
      </c>
      <c r="AW366" s="214" t="s">
        <v>1135</v>
      </c>
      <c r="AX366" s="214" t="s">
        <v>1123</v>
      </c>
      <c r="AY366" s="214" t="s">
        <v>1193</v>
      </c>
      <c r="BA366" s="429" t="e">
        <f t="shared" si="82"/>
        <v>#N/A</v>
      </c>
      <c r="BC366" s="106" t="s">
        <v>394</v>
      </c>
    </row>
    <row r="367" spans="1:55" x14ac:dyDescent="0.2">
      <c r="A367" s="76" t="s">
        <v>1608</v>
      </c>
      <c r="B367" s="76" t="s">
        <v>340</v>
      </c>
      <c r="C367" s="98">
        <v>3.7068780801371331E-4</v>
      </c>
      <c r="D367" s="98"/>
      <c r="E367" s="99"/>
      <c r="F367" s="100" t="s">
        <v>1608</v>
      </c>
      <c r="G367" s="143" t="s">
        <v>340</v>
      </c>
      <c r="H367" s="197">
        <v>2.0998500107135204E-4</v>
      </c>
      <c r="I367" s="197"/>
      <c r="J367" s="197"/>
      <c r="K367" s="197" t="s">
        <v>1608</v>
      </c>
      <c r="L367" s="197" t="s">
        <v>340</v>
      </c>
      <c r="M367" s="197">
        <v>1.6070280694236127E-4</v>
      </c>
      <c r="N367" s="197" t="s">
        <v>394</v>
      </c>
      <c r="O367" s="195"/>
      <c r="P367" s="195" t="s">
        <v>394</v>
      </c>
      <c r="Q367" s="197" t="s">
        <v>394</v>
      </c>
      <c r="R367" s="197" t="s">
        <v>394</v>
      </c>
      <c r="S367" s="197" t="s">
        <v>394</v>
      </c>
      <c r="T367" s="197" t="s">
        <v>394</v>
      </c>
      <c r="U367" s="197"/>
      <c r="V367" s="197" t="s">
        <v>394</v>
      </c>
      <c r="W367" s="197" t="s">
        <v>394</v>
      </c>
      <c r="X367" s="197" t="s">
        <v>394</v>
      </c>
      <c r="Y367" s="197" t="s">
        <v>394</v>
      </c>
      <c r="Z367" s="197" t="s">
        <v>394</v>
      </c>
      <c r="AA367" s="197"/>
      <c r="AB367" s="100" t="s">
        <v>394</v>
      </c>
      <c r="AC367" s="197"/>
      <c r="AD367" s="195" t="s">
        <v>394</v>
      </c>
      <c r="AE367" s="197"/>
      <c r="AF367" s="197" t="s">
        <v>394</v>
      </c>
      <c r="AG367" s="106" t="e">
        <f t="shared" si="78"/>
        <v>#VALUE!</v>
      </c>
      <c r="AH367" s="106"/>
      <c r="AI367" s="212" t="s">
        <v>981</v>
      </c>
      <c r="AJ367" s="212" t="s">
        <v>982</v>
      </c>
      <c r="AK367" s="212" t="s">
        <v>1570</v>
      </c>
      <c r="AL367" s="212"/>
      <c r="AM367" s="212"/>
      <c r="AN367" s="212" t="s">
        <v>115</v>
      </c>
      <c r="AO367" s="212"/>
      <c r="AP367" s="213">
        <v>150</v>
      </c>
      <c r="AQ367" s="213">
        <v>30</v>
      </c>
      <c r="AR367" s="213">
        <v>0</v>
      </c>
      <c r="AS367" s="213">
        <v>180</v>
      </c>
      <c r="AT367" s="214" t="e">
        <f t="shared" si="81"/>
        <v>#N/A</v>
      </c>
      <c r="AV367" s="213">
        <v>360</v>
      </c>
      <c r="AW367" s="214" t="s">
        <v>1135</v>
      </c>
      <c r="AX367" s="214" t="s">
        <v>1123</v>
      </c>
      <c r="AY367" s="214" t="s">
        <v>1185</v>
      </c>
      <c r="BA367" s="429" t="e">
        <f t="shared" si="82"/>
        <v>#N/A</v>
      </c>
      <c r="BC367" s="106" t="s">
        <v>394</v>
      </c>
    </row>
    <row r="368" spans="1:55" x14ac:dyDescent="0.2">
      <c r="A368" s="96" t="s">
        <v>1610</v>
      </c>
      <c r="B368" s="96" t="s">
        <v>325</v>
      </c>
      <c r="C368" s="98">
        <v>1.1417004048582995E-3</v>
      </c>
      <c r="D368" s="97"/>
      <c r="E368" s="99"/>
      <c r="F368" s="100" t="s">
        <v>1610</v>
      </c>
      <c r="G368" s="143" t="s">
        <v>325</v>
      </c>
      <c r="H368" s="197">
        <v>2.5775978407557355E-4</v>
      </c>
      <c r="I368" s="197"/>
      <c r="J368" s="197"/>
      <c r="K368" s="197" t="s">
        <v>1610</v>
      </c>
      <c r="L368" s="197" t="s">
        <v>325</v>
      </c>
      <c r="M368" s="197">
        <v>8.8394062078272606E-4</v>
      </c>
      <c r="N368" s="197"/>
      <c r="O368" s="195"/>
      <c r="P368" s="195" t="s">
        <v>394</v>
      </c>
      <c r="Q368" s="197"/>
      <c r="R368" s="197"/>
      <c r="S368" s="197"/>
      <c r="T368" s="197"/>
      <c r="U368" s="197"/>
      <c r="V368" s="197"/>
      <c r="W368" s="197"/>
      <c r="X368" s="197"/>
      <c r="Y368" s="197"/>
      <c r="Z368" s="197"/>
      <c r="AA368" s="197"/>
      <c r="AB368" s="100"/>
      <c r="AC368" s="197"/>
      <c r="AD368" s="195" t="s">
        <v>394</v>
      </c>
      <c r="AE368" s="197"/>
      <c r="AF368" s="197"/>
      <c r="AG368" s="106" t="e">
        <f t="shared" si="78"/>
        <v>#VALUE!</v>
      </c>
      <c r="AH368" s="106"/>
      <c r="AI368" s="212" t="s">
        <v>983</v>
      </c>
      <c r="AJ368" s="212" t="s">
        <v>984</v>
      </c>
      <c r="AK368" s="212" t="s">
        <v>1571</v>
      </c>
      <c r="AL368" s="212"/>
      <c r="AM368" s="212"/>
      <c r="AN368" s="212" t="s">
        <v>171</v>
      </c>
      <c r="AO368" s="212"/>
      <c r="AP368" s="213">
        <v>100</v>
      </c>
      <c r="AQ368" s="213">
        <v>0</v>
      </c>
      <c r="AR368" s="213">
        <v>0</v>
      </c>
      <c r="AS368" s="213">
        <v>100</v>
      </c>
      <c r="AT368" s="214" t="e">
        <f t="shared" si="81"/>
        <v>#N/A</v>
      </c>
      <c r="AV368" s="213">
        <v>60</v>
      </c>
      <c r="AW368" s="214" t="s">
        <v>1123</v>
      </c>
      <c r="AX368" s="214" t="s">
        <v>1123</v>
      </c>
      <c r="AY368" s="214" t="s">
        <v>1135</v>
      </c>
      <c r="BA368" s="429" t="e">
        <f t="shared" si="82"/>
        <v>#N/A</v>
      </c>
      <c r="BC368" s="106" t="s">
        <v>394</v>
      </c>
    </row>
    <row r="369" spans="1:55" x14ac:dyDescent="0.2">
      <c r="A369" s="114" t="s">
        <v>1612</v>
      </c>
      <c r="B369" s="76" t="s">
        <v>86</v>
      </c>
      <c r="C369" s="98">
        <v>2.1148036253776435E-4</v>
      </c>
      <c r="D369" s="115"/>
      <c r="E369" s="115"/>
      <c r="F369" s="100" t="s">
        <v>1612</v>
      </c>
      <c r="G369" s="143" t="s">
        <v>86</v>
      </c>
      <c r="H369" s="197">
        <v>1.8882175226586103E-4</v>
      </c>
      <c r="I369" s="197"/>
      <c r="J369" s="197"/>
      <c r="K369" s="197" t="s">
        <v>1612</v>
      </c>
      <c r="L369" s="197" t="s">
        <v>86</v>
      </c>
      <c r="M369" s="197">
        <v>3.0211480362537764E-5</v>
      </c>
      <c r="N369" s="197">
        <v>8</v>
      </c>
      <c r="O369" s="195"/>
      <c r="P369" s="195">
        <v>0.14814814814814814</v>
      </c>
      <c r="Q369" s="197">
        <v>0</v>
      </c>
      <c r="R369" s="197">
        <v>9</v>
      </c>
      <c r="S369" s="197">
        <v>22</v>
      </c>
      <c r="T369" s="197">
        <v>39</v>
      </c>
      <c r="U369" s="197"/>
      <c r="V369" s="197">
        <v>3</v>
      </c>
      <c r="W369" s="197">
        <v>0</v>
      </c>
      <c r="X369" s="197">
        <v>12</v>
      </c>
      <c r="Y369" s="197">
        <v>0</v>
      </c>
      <c r="Z369" s="197">
        <v>7</v>
      </c>
      <c r="AA369" s="197"/>
      <c r="AB369" s="100">
        <v>22</v>
      </c>
      <c r="AC369" s="197"/>
      <c r="AD369" s="195">
        <v>0.40740740740740738</v>
      </c>
      <c r="AE369" s="197"/>
      <c r="AF369" s="197">
        <v>0</v>
      </c>
      <c r="AG369" s="106" t="e">
        <f t="shared" si="78"/>
        <v>#VALUE!</v>
      </c>
      <c r="AH369" s="106"/>
      <c r="AI369" s="212" t="s">
        <v>985</v>
      </c>
      <c r="AJ369" s="212" t="s">
        <v>986</v>
      </c>
      <c r="AK369" s="212" t="s">
        <v>1572</v>
      </c>
      <c r="AL369" s="212"/>
      <c r="AM369" s="212"/>
      <c r="AN369" s="212" t="s">
        <v>207</v>
      </c>
      <c r="AO369" s="212"/>
      <c r="AP369" s="213">
        <v>280</v>
      </c>
      <c r="AQ369" s="213">
        <v>20</v>
      </c>
      <c r="AR369" s="213">
        <v>0</v>
      </c>
      <c r="AS369" s="213">
        <v>300</v>
      </c>
      <c r="AT369" s="214" t="e">
        <f t="shared" si="81"/>
        <v>#N/A</v>
      </c>
      <c r="AV369" s="213">
        <v>320</v>
      </c>
      <c r="AW369" s="214" t="s">
        <v>1135</v>
      </c>
      <c r="AX369" s="214" t="s">
        <v>1123</v>
      </c>
      <c r="AY369" s="214" t="s">
        <v>1151</v>
      </c>
      <c r="BA369" s="429" t="e">
        <f t="shared" si="82"/>
        <v>#N/A</v>
      </c>
      <c r="BC369" s="106" t="s">
        <v>394</v>
      </c>
    </row>
    <row r="370" spans="1:55" x14ac:dyDescent="0.2">
      <c r="A370" s="114" t="s">
        <v>1613</v>
      </c>
      <c r="B370" s="76" t="s">
        <v>102</v>
      </c>
      <c r="C370" s="98">
        <v>5.2797202797202798E-3</v>
      </c>
      <c r="D370" s="115"/>
      <c r="E370" s="115"/>
      <c r="F370" s="100" t="s">
        <v>1613</v>
      </c>
      <c r="G370" s="143" t="s">
        <v>102</v>
      </c>
      <c r="H370" s="197">
        <v>6.0314685314685312E-4</v>
      </c>
      <c r="I370" s="197"/>
      <c r="J370" s="197"/>
      <c r="K370" s="197" t="s">
        <v>1613</v>
      </c>
      <c r="L370" s="197" t="s">
        <v>102</v>
      </c>
      <c r="M370" s="197">
        <v>4.6765734265734266E-3</v>
      </c>
      <c r="N370" s="197">
        <v>5</v>
      </c>
      <c r="O370" s="195"/>
      <c r="P370" s="195">
        <v>0.17241379310344829</v>
      </c>
      <c r="Q370" s="197">
        <v>3</v>
      </c>
      <c r="R370" s="197">
        <v>7</v>
      </c>
      <c r="S370" s="197">
        <v>61</v>
      </c>
      <c r="T370" s="197">
        <v>76</v>
      </c>
      <c r="U370" s="197"/>
      <c r="V370" s="197">
        <v>22</v>
      </c>
      <c r="W370" s="197">
        <v>0</v>
      </c>
      <c r="X370" s="197">
        <v>3</v>
      </c>
      <c r="Y370" s="197">
        <v>0</v>
      </c>
      <c r="Z370" s="197">
        <v>7</v>
      </c>
      <c r="AA370" s="197"/>
      <c r="AB370" s="100">
        <v>32</v>
      </c>
      <c r="AC370" s="197"/>
      <c r="AD370" s="195">
        <v>1.103448275862069</v>
      </c>
      <c r="AE370" s="197"/>
      <c r="AF370" s="197">
        <v>0</v>
      </c>
      <c r="AG370" s="106" t="e">
        <f t="shared" si="78"/>
        <v>#VALUE!</v>
      </c>
      <c r="AH370" s="106"/>
      <c r="AI370" s="212" t="s">
        <v>987</v>
      </c>
      <c r="AJ370" s="212" t="s">
        <v>988</v>
      </c>
      <c r="AK370" s="212" t="s">
        <v>1573</v>
      </c>
      <c r="AL370" s="212"/>
      <c r="AM370" s="212"/>
      <c r="AN370" s="212" t="s">
        <v>217</v>
      </c>
      <c r="AO370" s="212"/>
      <c r="AP370" s="213">
        <v>170</v>
      </c>
      <c r="AQ370" s="213">
        <v>100</v>
      </c>
      <c r="AR370" s="213">
        <v>0</v>
      </c>
      <c r="AS370" s="213">
        <v>260</v>
      </c>
      <c r="AT370" s="214" t="e">
        <f t="shared" si="81"/>
        <v>#N/A</v>
      </c>
      <c r="AV370" s="213">
        <v>190</v>
      </c>
      <c r="AW370" s="214" t="s">
        <v>1207</v>
      </c>
      <c r="AX370" s="214" t="s">
        <v>1123</v>
      </c>
      <c r="AY370" s="214" t="s">
        <v>1164</v>
      </c>
      <c r="BA370" s="429" t="e">
        <f t="shared" si="82"/>
        <v>#N/A</v>
      </c>
      <c r="BC370" s="106" t="s">
        <v>394</v>
      </c>
    </row>
    <row r="371" spans="1:55" x14ac:dyDescent="0.2">
      <c r="A371" s="114" t="s">
        <v>1614</v>
      </c>
      <c r="B371" s="76" t="s">
        <v>166</v>
      </c>
      <c r="C371" s="98">
        <v>5.4545454545454548E-4</v>
      </c>
      <c r="D371" s="115"/>
      <c r="E371" s="115"/>
      <c r="F371" s="100" t="s">
        <v>1614</v>
      </c>
      <c r="G371" s="143" t="s">
        <v>166</v>
      </c>
      <c r="H371" s="197">
        <v>2.077922077922078E-4</v>
      </c>
      <c r="I371" s="197"/>
      <c r="J371" s="197"/>
      <c r="K371" s="197" t="s">
        <v>1614</v>
      </c>
      <c r="L371" s="197" t="s">
        <v>166</v>
      </c>
      <c r="M371" s="197">
        <v>3.3766233766233767E-4</v>
      </c>
      <c r="N371" s="197">
        <v>6</v>
      </c>
      <c r="O371" s="195"/>
      <c r="P371" s="195">
        <v>0.1111111111111111</v>
      </c>
      <c r="Q371" s="197">
        <v>11</v>
      </c>
      <c r="R371" s="197">
        <v>2</v>
      </c>
      <c r="S371" s="197">
        <v>17</v>
      </c>
      <c r="T371" s="197">
        <v>36</v>
      </c>
      <c r="U371" s="197"/>
      <c r="V371" s="197">
        <v>0</v>
      </c>
      <c r="W371" s="197">
        <v>0</v>
      </c>
      <c r="X371" s="197">
        <v>8</v>
      </c>
      <c r="Y371" s="197">
        <v>0</v>
      </c>
      <c r="Z371" s="197">
        <v>1</v>
      </c>
      <c r="AA371" s="197"/>
      <c r="AB371" s="100">
        <v>9</v>
      </c>
      <c r="AC371" s="197"/>
      <c r="AD371" s="195">
        <v>0.16666666666666666</v>
      </c>
      <c r="AE371" s="197"/>
      <c r="AF371" s="197">
        <v>0</v>
      </c>
      <c r="AG371" s="106" t="e">
        <f t="shared" si="78"/>
        <v>#VALUE!</v>
      </c>
      <c r="AH371" s="106"/>
      <c r="AI371" s="212" t="s">
        <v>989</v>
      </c>
      <c r="AJ371" s="212" t="s">
        <v>990</v>
      </c>
      <c r="AK371" s="212" t="s">
        <v>1574</v>
      </c>
      <c r="AL371" s="212"/>
      <c r="AM371" s="212"/>
      <c r="AN371" s="212" t="s">
        <v>251</v>
      </c>
      <c r="AO371" s="212"/>
      <c r="AP371" s="213">
        <v>60</v>
      </c>
      <c r="AQ371" s="213">
        <v>110</v>
      </c>
      <c r="AR371" s="213">
        <v>0</v>
      </c>
      <c r="AS371" s="213">
        <v>170</v>
      </c>
      <c r="AT371" s="214" t="e">
        <f t="shared" si="81"/>
        <v>#N/A</v>
      </c>
      <c r="AV371" s="213">
        <v>80</v>
      </c>
      <c r="AW371" s="214" t="s">
        <v>1190</v>
      </c>
      <c r="AX371" s="214" t="s">
        <v>1123</v>
      </c>
      <c r="AY371" s="214" t="s">
        <v>1149</v>
      </c>
      <c r="BA371" s="429" t="e">
        <f t="shared" si="82"/>
        <v>#N/A</v>
      </c>
      <c r="BC371" s="106" t="s">
        <v>394</v>
      </c>
    </row>
    <row r="372" spans="1:55" x14ac:dyDescent="0.2">
      <c r="A372" s="114" t="s">
        <v>1615</v>
      </c>
      <c r="B372" s="76" t="s">
        <v>177</v>
      </c>
      <c r="C372" s="98">
        <v>7.6344086021505381E-4</v>
      </c>
      <c r="D372" s="115"/>
      <c r="E372" s="115"/>
      <c r="F372" s="100" t="s">
        <v>1615</v>
      </c>
      <c r="G372" s="143" t="s">
        <v>177</v>
      </c>
      <c r="H372" s="197">
        <v>2.2580645161290321E-4</v>
      </c>
      <c r="I372" s="197"/>
      <c r="J372" s="197"/>
      <c r="K372" s="197" t="s">
        <v>1615</v>
      </c>
      <c r="L372" s="197" t="s">
        <v>177</v>
      </c>
      <c r="M372" s="197">
        <v>5.3763440860215054E-4</v>
      </c>
      <c r="N372" s="197">
        <v>13</v>
      </c>
      <c r="O372" s="195"/>
      <c r="P372" s="195">
        <v>0.37142857142857144</v>
      </c>
      <c r="Q372" s="197">
        <v>5</v>
      </c>
      <c r="R372" s="197">
        <v>3</v>
      </c>
      <c r="S372" s="197">
        <v>28</v>
      </c>
      <c r="T372" s="197">
        <v>49</v>
      </c>
      <c r="U372" s="197"/>
      <c r="V372" s="197">
        <v>3</v>
      </c>
      <c r="W372" s="197">
        <v>1</v>
      </c>
      <c r="X372" s="197">
        <v>14</v>
      </c>
      <c r="Y372" s="197">
        <v>0</v>
      </c>
      <c r="Z372" s="197">
        <v>0</v>
      </c>
      <c r="AA372" s="197"/>
      <c r="AB372" s="100">
        <v>18</v>
      </c>
      <c r="AC372" s="197"/>
      <c r="AD372" s="195">
        <v>0.51428571428571423</v>
      </c>
      <c r="AE372" s="197"/>
      <c r="AF372" s="197">
        <v>0</v>
      </c>
      <c r="AG372" s="106" t="e">
        <f t="shared" si="78"/>
        <v>#VALUE!</v>
      </c>
      <c r="AH372" s="106"/>
      <c r="AI372" s="212" t="s">
        <v>991</v>
      </c>
      <c r="AJ372" s="212" t="s">
        <v>992</v>
      </c>
      <c r="AK372" s="212" t="s">
        <v>1575</v>
      </c>
      <c r="AL372" s="212"/>
      <c r="AM372" s="212"/>
      <c r="AN372" s="212" t="s">
        <v>263</v>
      </c>
      <c r="AO372" s="212"/>
      <c r="AP372" s="213">
        <v>140</v>
      </c>
      <c r="AQ372" s="213">
        <v>60</v>
      </c>
      <c r="AR372" s="213">
        <v>0</v>
      </c>
      <c r="AS372" s="213">
        <v>200</v>
      </c>
      <c r="AT372" s="214" t="e">
        <f t="shared" si="81"/>
        <v>#N/A</v>
      </c>
      <c r="AV372" s="213">
        <v>30</v>
      </c>
      <c r="AW372" s="214" t="s">
        <v>1119</v>
      </c>
      <c r="AX372" s="214" t="s">
        <v>1123</v>
      </c>
      <c r="AY372" s="214" t="s">
        <v>1163</v>
      </c>
      <c r="BA372" s="429" t="e">
        <f t="shared" si="82"/>
        <v>#N/A</v>
      </c>
      <c r="BC372" s="106" t="s">
        <v>394</v>
      </c>
    </row>
    <row r="373" spans="1:55" x14ac:dyDescent="0.2">
      <c r="A373" s="114" t="s">
        <v>1616</v>
      </c>
      <c r="B373" s="76" t="s">
        <v>237</v>
      </c>
      <c r="C373" s="98">
        <v>5.2757793764988004E-4</v>
      </c>
      <c r="D373" s="115"/>
      <c r="E373" s="115"/>
      <c r="F373" s="100" t="s">
        <v>1616</v>
      </c>
      <c r="G373" s="143" t="s">
        <v>237</v>
      </c>
      <c r="H373" s="197">
        <v>3.4772182254196645E-4</v>
      </c>
      <c r="I373" s="197"/>
      <c r="J373" s="197"/>
      <c r="K373" s="197" t="s">
        <v>1616</v>
      </c>
      <c r="L373" s="197" t="s">
        <v>237</v>
      </c>
      <c r="M373" s="197">
        <v>1.7985611510791367E-4</v>
      </c>
      <c r="N373" s="197">
        <v>22</v>
      </c>
      <c r="O373" s="195"/>
      <c r="P373" s="195">
        <v>0.4</v>
      </c>
      <c r="Q373" s="197">
        <v>16</v>
      </c>
      <c r="R373" s="197">
        <v>20</v>
      </c>
      <c r="S373" s="197">
        <v>8</v>
      </c>
      <c r="T373" s="197">
        <v>66</v>
      </c>
      <c r="U373" s="197"/>
      <c r="V373" s="197">
        <v>4</v>
      </c>
      <c r="W373" s="197">
        <v>6</v>
      </c>
      <c r="X373" s="197">
        <v>12</v>
      </c>
      <c r="Y373" s="197">
        <v>2</v>
      </c>
      <c r="Z373" s="197">
        <v>0</v>
      </c>
      <c r="AA373" s="197"/>
      <c r="AB373" s="100">
        <v>24</v>
      </c>
      <c r="AC373" s="197"/>
      <c r="AD373" s="195">
        <v>0.43636363636363634</v>
      </c>
      <c r="AE373" s="197"/>
      <c r="AF373" s="197">
        <v>4</v>
      </c>
      <c r="AG373" s="106" t="e">
        <f t="shared" si="78"/>
        <v>#VALUE!</v>
      </c>
      <c r="AH373" s="106"/>
      <c r="AI373" s="212" t="s">
        <v>993</v>
      </c>
      <c r="AJ373" s="212" t="s">
        <v>994</v>
      </c>
      <c r="AK373" s="212" t="s">
        <v>1576</v>
      </c>
      <c r="AL373" s="212"/>
      <c r="AM373" s="212"/>
      <c r="AN373" s="212" t="s">
        <v>269</v>
      </c>
      <c r="AO373" s="212"/>
      <c r="AP373" s="213">
        <v>160</v>
      </c>
      <c r="AQ373" s="213">
        <v>0</v>
      </c>
      <c r="AR373" s="213">
        <v>0</v>
      </c>
      <c r="AS373" s="213">
        <v>160</v>
      </c>
      <c r="AT373" s="214" t="e">
        <f t="shared" si="81"/>
        <v>#N/A</v>
      </c>
      <c r="AV373" s="213">
        <v>100</v>
      </c>
      <c r="AW373" s="214" t="s">
        <v>1157</v>
      </c>
      <c r="AX373" s="214" t="s">
        <v>1123</v>
      </c>
      <c r="AY373" s="214" t="s">
        <v>1122</v>
      </c>
      <c r="BA373" s="429" t="e">
        <f t="shared" si="82"/>
        <v>#N/A</v>
      </c>
      <c r="BC373" s="106" t="s">
        <v>394</v>
      </c>
    </row>
    <row r="374" spans="1:55" x14ac:dyDescent="0.2">
      <c r="A374" s="114" t="s">
        <v>1617</v>
      </c>
      <c r="B374" s="76" t="s">
        <v>271</v>
      </c>
      <c r="C374" s="98">
        <v>1.5261044176706828E-4</v>
      </c>
      <c r="D374" s="115"/>
      <c r="E374" s="115"/>
      <c r="F374" s="100" t="s">
        <v>1617</v>
      </c>
      <c r="G374" s="143" t="s">
        <v>271</v>
      </c>
      <c r="H374" s="197">
        <v>1.2851405622489961E-4</v>
      </c>
      <c r="I374" s="197"/>
      <c r="J374" s="197"/>
      <c r="K374" s="197" t="s">
        <v>1617</v>
      </c>
      <c r="L374" s="197" t="s">
        <v>271</v>
      </c>
      <c r="M374" s="197">
        <v>2.4096385542168674E-5</v>
      </c>
      <c r="N374" s="197">
        <v>47</v>
      </c>
      <c r="O374" s="195"/>
      <c r="P374" s="195">
        <v>1.3823529411764706</v>
      </c>
      <c r="Q374" s="197">
        <v>11</v>
      </c>
      <c r="R374" s="197">
        <v>7</v>
      </c>
      <c r="S374" s="197">
        <v>23</v>
      </c>
      <c r="T374" s="197">
        <v>88</v>
      </c>
      <c r="U374" s="197"/>
      <c r="V374" s="197">
        <v>0</v>
      </c>
      <c r="W374" s="197">
        <v>9</v>
      </c>
      <c r="X374" s="197">
        <v>0</v>
      </c>
      <c r="Y374" s="197">
        <v>0</v>
      </c>
      <c r="Z374" s="197">
        <v>14</v>
      </c>
      <c r="AA374" s="197"/>
      <c r="AB374" s="100">
        <v>23</v>
      </c>
      <c r="AC374" s="197"/>
      <c r="AD374" s="195">
        <v>0.67647058823529416</v>
      </c>
      <c r="AE374" s="197"/>
      <c r="AF374" s="197">
        <v>0</v>
      </c>
      <c r="AG374" s="106" t="e">
        <f t="shared" si="78"/>
        <v>#VALUE!</v>
      </c>
      <c r="AH374" s="106"/>
      <c r="AI374" s="212" t="s">
        <v>995</v>
      </c>
      <c r="AJ374" s="212" t="s">
        <v>996</v>
      </c>
      <c r="AK374" s="212" t="s">
        <v>1577</v>
      </c>
      <c r="AL374" s="212"/>
      <c r="AM374" s="212"/>
      <c r="AN374" s="212" t="s">
        <v>295</v>
      </c>
      <c r="AO374" s="212"/>
      <c r="AP374" s="213">
        <v>70</v>
      </c>
      <c r="AQ374" s="213">
        <v>0</v>
      </c>
      <c r="AR374" s="213">
        <v>0</v>
      </c>
      <c r="AS374" s="213">
        <v>70</v>
      </c>
      <c r="AT374" s="214" t="e">
        <f t="shared" si="81"/>
        <v>#N/A</v>
      </c>
      <c r="AV374" s="213">
        <v>150</v>
      </c>
      <c r="AW374" s="214" t="s">
        <v>1123</v>
      </c>
      <c r="AX374" s="214" t="s">
        <v>1123</v>
      </c>
      <c r="AY374" s="214" t="s">
        <v>1147</v>
      </c>
      <c r="BA374" s="429" t="e">
        <f t="shared" si="82"/>
        <v>#N/A</v>
      </c>
      <c r="BC374" s="106" t="s">
        <v>394</v>
      </c>
    </row>
    <row r="375" spans="1:55" x14ac:dyDescent="0.2">
      <c r="A375" s="114" t="s">
        <v>1618</v>
      </c>
      <c r="B375" s="76" t="s">
        <v>281</v>
      </c>
      <c r="C375" s="98">
        <v>3.1496062992125983E-4</v>
      </c>
      <c r="D375" s="115"/>
      <c r="E375" s="115"/>
      <c r="F375" s="100" t="s">
        <v>1618</v>
      </c>
      <c r="G375" s="143" t="s">
        <v>281</v>
      </c>
      <c r="H375" s="197">
        <v>7.8740157480314957E-5</v>
      </c>
      <c r="I375" s="197"/>
      <c r="J375" s="197"/>
      <c r="K375" s="197" t="s">
        <v>1618</v>
      </c>
      <c r="L375" s="197" t="s">
        <v>281</v>
      </c>
      <c r="M375" s="197">
        <v>2.2047244094488188E-4</v>
      </c>
      <c r="N375" s="197">
        <v>2</v>
      </c>
      <c r="O375" s="195"/>
      <c r="P375" s="195">
        <v>5.128205128205128E-2</v>
      </c>
      <c r="Q375" s="197">
        <v>2</v>
      </c>
      <c r="R375" s="197">
        <v>2</v>
      </c>
      <c r="S375" s="197">
        <v>0</v>
      </c>
      <c r="T375" s="197">
        <v>6</v>
      </c>
      <c r="U375" s="197"/>
      <c r="V375" s="197">
        <v>7</v>
      </c>
      <c r="W375" s="197">
        <v>0</v>
      </c>
      <c r="X375" s="197">
        <v>0</v>
      </c>
      <c r="Y375" s="197">
        <v>0</v>
      </c>
      <c r="Z375" s="197">
        <v>0</v>
      </c>
      <c r="AA375" s="197"/>
      <c r="AB375" s="100">
        <v>7</v>
      </c>
      <c r="AC375" s="197"/>
      <c r="AD375" s="195">
        <v>0.17948717948717949</v>
      </c>
      <c r="AE375" s="197"/>
      <c r="AF375" s="197">
        <v>0</v>
      </c>
      <c r="AG375" s="106" t="e">
        <f t="shared" si="78"/>
        <v>#VALUE!</v>
      </c>
      <c r="AH375" s="106"/>
      <c r="AI375" s="212" t="s">
        <v>997</v>
      </c>
      <c r="AJ375" s="212" t="s">
        <v>998</v>
      </c>
      <c r="AK375" s="212" t="s">
        <v>1578</v>
      </c>
      <c r="AL375" s="212"/>
      <c r="AM375" s="212"/>
      <c r="AN375" s="212" t="s">
        <v>312</v>
      </c>
      <c r="AO375" s="212"/>
      <c r="AP375" s="213">
        <v>270</v>
      </c>
      <c r="AQ375" s="213">
        <v>0</v>
      </c>
      <c r="AR375" s="213">
        <v>0</v>
      </c>
      <c r="AS375" s="213">
        <v>270</v>
      </c>
      <c r="AT375" s="214" t="e">
        <f t="shared" si="81"/>
        <v>#N/A</v>
      </c>
      <c r="AV375" s="213">
        <v>130</v>
      </c>
      <c r="AW375" s="214" t="s">
        <v>1119</v>
      </c>
      <c r="AX375" s="214" t="s">
        <v>1123</v>
      </c>
      <c r="AY375" s="214" t="s">
        <v>1147</v>
      </c>
      <c r="BA375" s="429" t="e">
        <f t="shared" si="82"/>
        <v>#N/A</v>
      </c>
      <c r="BC375" s="106" t="s">
        <v>394</v>
      </c>
    </row>
    <row r="376" spans="1:55" x14ac:dyDescent="0.2">
      <c r="A376" s="114" t="s">
        <v>1619</v>
      </c>
      <c r="B376" s="76" t="s">
        <v>300</v>
      </c>
      <c r="C376" s="98">
        <v>3.402646502835539E-4</v>
      </c>
      <c r="D376" s="115"/>
      <c r="E376" s="115"/>
      <c r="F376" s="100" t="s">
        <v>1619</v>
      </c>
      <c r="G376" s="143" t="s">
        <v>300</v>
      </c>
      <c r="H376" s="197">
        <v>1.8903591682419661E-4</v>
      </c>
      <c r="I376" s="197"/>
      <c r="J376" s="197"/>
      <c r="K376" s="197" t="s">
        <v>1619</v>
      </c>
      <c r="L376" s="197" t="s">
        <v>300</v>
      </c>
      <c r="M376" s="197">
        <v>1.5122873345935726E-4</v>
      </c>
      <c r="N376" s="197">
        <v>60</v>
      </c>
      <c r="O376" s="195"/>
      <c r="P376" s="195">
        <v>1.8181818181818181</v>
      </c>
      <c r="Q376" s="197">
        <v>13</v>
      </c>
      <c r="R376" s="197">
        <v>6</v>
      </c>
      <c r="S376" s="197">
        <v>14</v>
      </c>
      <c r="T376" s="197">
        <v>93</v>
      </c>
      <c r="U376" s="197"/>
      <c r="V376" s="197">
        <v>4</v>
      </c>
      <c r="W376" s="197">
        <v>32</v>
      </c>
      <c r="X376" s="197">
        <v>12</v>
      </c>
      <c r="Y376" s="197">
        <v>0</v>
      </c>
      <c r="Z376" s="197">
        <v>2</v>
      </c>
      <c r="AA376" s="197"/>
      <c r="AB376" s="100">
        <v>50</v>
      </c>
      <c r="AC376" s="197"/>
      <c r="AD376" s="195">
        <v>1.5151515151515151</v>
      </c>
      <c r="AE376" s="197"/>
      <c r="AF376" s="197">
        <v>2</v>
      </c>
      <c r="AG376" s="106" t="e">
        <f t="shared" si="78"/>
        <v>#VALUE!</v>
      </c>
      <c r="AH376" s="106"/>
      <c r="AI376" s="212"/>
      <c r="AJ376" s="212"/>
      <c r="AK376" s="212"/>
      <c r="AL376" s="212"/>
      <c r="AM376" s="212"/>
      <c r="AN376" s="212"/>
      <c r="AO376" s="212"/>
      <c r="AP376" s="214"/>
      <c r="AQ376" s="214"/>
      <c r="AR376" s="214"/>
      <c r="AS376" s="214"/>
      <c r="AT376" s="214"/>
      <c r="AV376" s="214"/>
      <c r="AW376" s="162" t="s">
        <v>394</v>
      </c>
      <c r="AX376" s="162" t="s">
        <v>394</v>
      </c>
      <c r="AY376" s="162" t="s">
        <v>394</v>
      </c>
      <c r="BC376" s="106" t="s">
        <v>394</v>
      </c>
    </row>
    <row r="377" spans="1:55" x14ac:dyDescent="0.2">
      <c r="A377" s="114" t="s">
        <v>1621</v>
      </c>
      <c r="B377" s="76" t="s">
        <v>1056</v>
      </c>
      <c r="C377" s="98">
        <v>3.2862706913339823E-4</v>
      </c>
      <c r="D377" s="115"/>
      <c r="E377" s="115"/>
      <c r="F377" s="100" t="s">
        <v>1621</v>
      </c>
      <c r="G377" s="143" t="s">
        <v>1056</v>
      </c>
      <c r="H377" s="197">
        <v>1.6553067185978579E-4</v>
      </c>
      <c r="I377" s="197"/>
      <c r="J377" s="197"/>
      <c r="K377" s="197" t="s">
        <v>1621</v>
      </c>
      <c r="L377" s="197" t="s">
        <v>1056</v>
      </c>
      <c r="M377" s="197">
        <v>1.6309639727361247E-4</v>
      </c>
      <c r="N377" s="197">
        <v>10</v>
      </c>
      <c r="O377" s="195"/>
      <c r="P377" s="195">
        <v>0.30303030303030304</v>
      </c>
      <c r="Q377" s="197">
        <v>7</v>
      </c>
      <c r="R377" s="197">
        <v>2</v>
      </c>
      <c r="S377" s="197">
        <v>7</v>
      </c>
      <c r="T377" s="197">
        <v>26</v>
      </c>
      <c r="U377" s="197"/>
      <c r="V377" s="197">
        <v>0</v>
      </c>
      <c r="W377" s="197">
        <v>3</v>
      </c>
      <c r="X377" s="197">
        <v>13</v>
      </c>
      <c r="Y377" s="197">
        <v>0</v>
      </c>
      <c r="Z377" s="197">
        <v>0</v>
      </c>
      <c r="AA377" s="197"/>
      <c r="AB377" s="100">
        <v>16</v>
      </c>
      <c r="AC377" s="197"/>
      <c r="AD377" s="195">
        <v>0.48484848484848486</v>
      </c>
      <c r="AE377" s="197"/>
      <c r="AF377" s="197">
        <v>0</v>
      </c>
      <c r="AG377" s="106" t="e">
        <f t="shared" si="78"/>
        <v>#VALUE!</v>
      </c>
      <c r="AH377" s="106"/>
      <c r="AI377" s="212"/>
      <c r="AJ377" s="212" t="s">
        <v>1579</v>
      </c>
      <c r="AK377" s="212" t="s">
        <v>1580</v>
      </c>
      <c r="AL377" s="212"/>
      <c r="AM377" s="212" t="s">
        <v>999</v>
      </c>
      <c r="AN377" s="212" t="s">
        <v>999</v>
      </c>
      <c r="AO377" s="212"/>
      <c r="AP377" s="214" t="s">
        <v>551</v>
      </c>
      <c r="AQ377" s="214" t="s">
        <v>551</v>
      </c>
      <c r="AR377" s="213">
        <v>0</v>
      </c>
      <c r="AS377" s="213">
        <v>1700</v>
      </c>
      <c r="AT377" s="214" t="e">
        <f t="shared" ref="AT377:AT384" si="83">AS377/VLOOKUP(AN377,$D$18:$G$436,4,FALSE)</f>
        <v>#N/A</v>
      </c>
      <c r="AV377" s="214" t="s">
        <v>551</v>
      </c>
      <c r="AW377" s="214" t="s">
        <v>551</v>
      </c>
      <c r="AX377" s="214" t="s">
        <v>1123</v>
      </c>
      <c r="AY377" s="214" t="s">
        <v>1718</v>
      </c>
      <c r="BA377" s="429" t="e">
        <f t="shared" ref="BA377:BA384" si="84">AY377/VLOOKUP(AN377,$D$18:$G$436,4,FALSE)</f>
        <v>#N/A</v>
      </c>
      <c r="BC377" s="106" t="s">
        <v>394</v>
      </c>
    </row>
    <row r="378" spans="1:55" x14ac:dyDescent="0.2">
      <c r="A378" s="114" t="s">
        <v>1622</v>
      </c>
      <c r="B378" s="76" t="s">
        <v>63</v>
      </c>
      <c r="C378" s="98">
        <v>4.2283298097251583E-4</v>
      </c>
      <c r="D378" s="115"/>
      <c r="E378" s="115"/>
      <c r="F378" s="100" t="s">
        <v>1622</v>
      </c>
      <c r="G378" s="143" t="s">
        <v>63</v>
      </c>
      <c r="H378" s="197">
        <v>1.2684989429175475E-4</v>
      </c>
      <c r="I378" s="197"/>
      <c r="J378" s="197"/>
      <c r="K378" s="197" t="s">
        <v>1622</v>
      </c>
      <c r="L378" s="197" t="s">
        <v>63</v>
      </c>
      <c r="M378" s="197">
        <v>2.9598308668076108E-4</v>
      </c>
      <c r="N378" s="197">
        <v>2</v>
      </c>
      <c r="O378" s="195"/>
      <c r="P378" s="195">
        <v>4.1666666666666664E-2</v>
      </c>
      <c r="Q378" s="197">
        <v>6</v>
      </c>
      <c r="R378" s="197">
        <v>0</v>
      </c>
      <c r="S378" s="197">
        <v>6</v>
      </c>
      <c r="T378" s="197">
        <v>14</v>
      </c>
      <c r="U378" s="197"/>
      <c r="V378" s="197">
        <v>0</v>
      </c>
      <c r="W378" s="197">
        <v>0</v>
      </c>
      <c r="X378" s="197">
        <v>2</v>
      </c>
      <c r="Y378" s="197">
        <v>0</v>
      </c>
      <c r="Z378" s="197">
        <v>0</v>
      </c>
      <c r="AA378" s="197"/>
      <c r="AB378" s="100">
        <v>2</v>
      </c>
      <c r="AC378" s="197"/>
      <c r="AD378" s="195">
        <v>4.1666666666666664E-2</v>
      </c>
      <c r="AE378" s="197"/>
      <c r="AF378" s="197">
        <v>0</v>
      </c>
      <c r="AG378" s="106" t="e">
        <f t="shared" si="78"/>
        <v>#VALUE!</v>
      </c>
      <c r="AH378" s="106"/>
      <c r="AI378" s="212" t="s">
        <v>1000</v>
      </c>
      <c r="AJ378" s="212" t="s">
        <v>1001</v>
      </c>
      <c r="AK378" s="212" t="s">
        <v>1582</v>
      </c>
      <c r="AL378" s="212"/>
      <c r="AM378" s="212"/>
      <c r="AN378" s="212" t="s">
        <v>0</v>
      </c>
      <c r="AO378" s="212"/>
      <c r="AP378" s="213">
        <v>80</v>
      </c>
      <c r="AQ378" s="213">
        <v>40</v>
      </c>
      <c r="AR378" s="213">
        <v>0</v>
      </c>
      <c r="AS378" s="213">
        <v>120</v>
      </c>
      <c r="AT378" s="214" t="e">
        <f t="shared" si="83"/>
        <v>#N/A</v>
      </c>
      <c r="AV378" s="213">
        <v>80</v>
      </c>
      <c r="AW378" s="214" t="s">
        <v>1163</v>
      </c>
      <c r="AX378" s="214" t="s">
        <v>1123</v>
      </c>
      <c r="AY378" s="214" t="s">
        <v>1178</v>
      </c>
      <c r="BA378" s="429" t="e">
        <f t="shared" si="84"/>
        <v>#N/A</v>
      </c>
      <c r="BC378" s="106" t="s">
        <v>394</v>
      </c>
    </row>
    <row r="379" spans="1:55" x14ac:dyDescent="0.2">
      <c r="A379" s="114" t="s">
        <v>1623</v>
      </c>
      <c r="B379" s="76" t="s">
        <v>87</v>
      </c>
      <c r="C379" s="98">
        <v>1.4942528735632183E-4</v>
      </c>
      <c r="D379" s="115"/>
      <c r="E379" s="115"/>
      <c r="F379" s="100" t="s">
        <v>1623</v>
      </c>
      <c r="G379" s="143" t="s">
        <v>87</v>
      </c>
      <c r="H379" s="197">
        <v>1.0344827586206896E-4</v>
      </c>
      <c r="I379" s="197"/>
      <c r="J379" s="197"/>
      <c r="K379" s="197" t="s">
        <v>1623</v>
      </c>
      <c r="L379" s="197" t="s">
        <v>87</v>
      </c>
      <c r="M379" s="197">
        <v>4.5977011494252873E-5</v>
      </c>
      <c r="N379" s="197">
        <v>17</v>
      </c>
      <c r="O379" s="195"/>
      <c r="P379" s="195">
        <v>0.44736842105263158</v>
      </c>
      <c r="Q379" s="197">
        <v>1</v>
      </c>
      <c r="R379" s="197">
        <v>0</v>
      </c>
      <c r="S379" s="197">
        <v>2</v>
      </c>
      <c r="T379" s="197">
        <v>20</v>
      </c>
      <c r="U379" s="197"/>
      <c r="V379" s="197">
        <v>3</v>
      </c>
      <c r="W379" s="197">
        <v>19</v>
      </c>
      <c r="X379" s="197">
        <v>2</v>
      </c>
      <c r="Y379" s="197">
        <v>4</v>
      </c>
      <c r="Z379" s="197">
        <v>0</v>
      </c>
      <c r="AA379" s="197"/>
      <c r="AB379" s="100">
        <v>28</v>
      </c>
      <c r="AC379" s="197"/>
      <c r="AD379" s="195">
        <v>0.73684210526315785</v>
      </c>
      <c r="AE379" s="197"/>
      <c r="AF379" s="197">
        <v>0</v>
      </c>
      <c r="AG379" s="106" t="e">
        <f t="shared" si="78"/>
        <v>#VALUE!</v>
      </c>
      <c r="AH379" s="106"/>
      <c r="AI379" s="212" t="s">
        <v>1002</v>
      </c>
      <c r="AJ379" s="212" t="s">
        <v>1003</v>
      </c>
      <c r="AK379" s="212" t="s">
        <v>1583</v>
      </c>
      <c r="AL379" s="212"/>
      <c r="AM379" s="212"/>
      <c r="AN379" s="212" t="s">
        <v>6</v>
      </c>
      <c r="AO379" s="212"/>
      <c r="AP379" s="214" t="s">
        <v>551</v>
      </c>
      <c r="AQ379" s="214" t="s">
        <v>551</v>
      </c>
      <c r="AR379" s="213">
        <v>0</v>
      </c>
      <c r="AS379" s="213">
        <v>430</v>
      </c>
      <c r="AT379" s="214" t="e">
        <f t="shared" si="83"/>
        <v>#N/A</v>
      </c>
      <c r="AV379" s="214" t="s">
        <v>551</v>
      </c>
      <c r="AW379" s="214" t="s">
        <v>551</v>
      </c>
      <c r="AX379" s="214" t="s">
        <v>1123</v>
      </c>
      <c r="AY379" s="214" t="s">
        <v>1424</v>
      </c>
      <c r="BA379" s="429" t="e">
        <f t="shared" si="84"/>
        <v>#N/A</v>
      </c>
      <c r="BC379" s="106" t="s">
        <v>394</v>
      </c>
    </row>
    <row r="380" spans="1:55" x14ac:dyDescent="0.2">
      <c r="A380" s="76" t="s">
        <v>1624</v>
      </c>
      <c r="B380" s="76" t="s">
        <v>178</v>
      </c>
      <c r="C380" s="98">
        <v>3.2448377581120941E-4</v>
      </c>
      <c r="D380" s="98"/>
      <c r="E380" s="99"/>
      <c r="F380" s="100" t="s">
        <v>1624</v>
      </c>
      <c r="G380" s="143" t="s">
        <v>178</v>
      </c>
      <c r="H380" s="197">
        <v>2.2123893805309734E-4</v>
      </c>
      <c r="I380" s="197"/>
      <c r="J380" s="197"/>
      <c r="K380" s="197" t="s">
        <v>1624</v>
      </c>
      <c r="L380" s="197" t="s">
        <v>178</v>
      </c>
      <c r="M380" s="197">
        <v>1.032448377581121E-4</v>
      </c>
      <c r="N380" s="197" t="s">
        <v>394</v>
      </c>
      <c r="O380" s="195"/>
      <c r="P380" s="195" t="s">
        <v>394</v>
      </c>
      <c r="Q380" s="197" t="s">
        <v>394</v>
      </c>
      <c r="R380" s="197" t="s">
        <v>394</v>
      </c>
      <c r="S380" s="197" t="s">
        <v>394</v>
      </c>
      <c r="T380" s="197" t="s">
        <v>394</v>
      </c>
      <c r="U380" s="197"/>
      <c r="V380" s="197" t="s">
        <v>394</v>
      </c>
      <c r="W380" s="197" t="s">
        <v>394</v>
      </c>
      <c r="X380" s="197" t="s">
        <v>394</v>
      </c>
      <c r="Y380" s="197" t="s">
        <v>394</v>
      </c>
      <c r="Z380" s="197" t="s">
        <v>394</v>
      </c>
      <c r="AA380" s="197"/>
      <c r="AB380" s="100" t="s">
        <v>394</v>
      </c>
      <c r="AC380" s="197"/>
      <c r="AD380" s="195" t="s">
        <v>394</v>
      </c>
      <c r="AE380" s="197"/>
      <c r="AF380" s="197" t="s">
        <v>394</v>
      </c>
      <c r="AG380" s="106" t="e">
        <f t="shared" si="78"/>
        <v>#VALUE!</v>
      </c>
      <c r="AH380" s="106"/>
      <c r="AI380" s="212" t="s">
        <v>1004</v>
      </c>
      <c r="AJ380" s="212" t="s">
        <v>1005</v>
      </c>
      <c r="AK380" s="212" t="s">
        <v>1584</v>
      </c>
      <c r="AL380" s="212"/>
      <c r="AM380" s="212"/>
      <c r="AN380" s="212" t="s">
        <v>60</v>
      </c>
      <c r="AO380" s="212"/>
      <c r="AP380" s="213">
        <v>220</v>
      </c>
      <c r="AQ380" s="213">
        <v>80</v>
      </c>
      <c r="AR380" s="213">
        <v>0</v>
      </c>
      <c r="AS380" s="213">
        <v>300</v>
      </c>
      <c r="AT380" s="214" t="e">
        <f t="shared" si="83"/>
        <v>#N/A</v>
      </c>
      <c r="AV380" s="213">
        <v>320</v>
      </c>
      <c r="AW380" s="214" t="s">
        <v>1163</v>
      </c>
      <c r="AX380" s="214" t="s">
        <v>1123</v>
      </c>
      <c r="AY380" s="214" t="s">
        <v>1114</v>
      </c>
      <c r="BA380" s="429" t="e">
        <f t="shared" si="84"/>
        <v>#N/A</v>
      </c>
      <c r="BC380" s="106" t="s">
        <v>394</v>
      </c>
    </row>
    <row r="381" spans="1:55" x14ac:dyDescent="0.2">
      <c r="A381" s="96" t="s">
        <v>1625</v>
      </c>
      <c r="B381" s="96" t="s">
        <v>202</v>
      </c>
      <c r="C381" s="98">
        <v>1.9955654101995565E-4</v>
      </c>
      <c r="D381" s="97"/>
      <c r="E381" s="99"/>
      <c r="F381" s="100" t="s">
        <v>1625</v>
      </c>
      <c r="G381" s="143" t="s">
        <v>202</v>
      </c>
      <c r="H381" s="197">
        <v>1.9955654101995565E-4</v>
      </c>
      <c r="I381" s="197"/>
      <c r="J381" s="197"/>
      <c r="K381" s="197" t="s">
        <v>1625</v>
      </c>
      <c r="L381" s="197" t="s">
        <v>202</v>
      </c>
      <c r="M381" s="197">
        <v>0</v>
      </c>
      <c r="N381" s="197"/>
      <c r="O381" s="195"/>
      <c r="P381" s="195" t="s">
        <v>394</v>
      </c>
      <c r="Q381" s="197"/>
      <c r="R381" s="197"/>
      <c r="S381" s="197"/>
      <c r="T381" s="197"/>
      <c r="U381" s="197"/>
      <c r="V381" s="197"/>
      <c r="W381" s="197"/>
      <c r="X381" s="197"/>
      <c r="Y381" s="197"/>
      <c r="Z381" s="197"/>
      <c r="AA381" s="197"/>
      <c r="AB381" s="100"/>
      <c r="AC381" s="197"/>
      <c r="AD381" s="195" t="s">
        <v>394</v>
      </c>
      <c r="AE381" s="197"/>
      <c r="AF381" s="197"/>
      <c r="AG381" s="106" t="e">
        <f t="shared" si="78"/>
        <v>#VALUE!</v>
      </c>
      <c r="AH381" s="106"/>
      <c r="AI381" s="212" t="s">
        <v>1006</v>
      </c>
      <c r="AJ381" s="212" t="s">
        <v>1007</v>
      </c>
      <c r="AK381" s="212" t="s">
        <v>1585</v>
      </c>
      <c r="AL381" s="212"/>
      <c r="AM381" s="212"/>
      <c r="AN381" s="212" t="s">
        <v>72</v>
      </c>
      <c r="AO381" s="212"/>
      <c r="AP381" s="213">
        <v>70</v>
      </c>
      <c r="AQ381" s="213">
        <v>30</v>
      </c>
      <c r="AR381" s="213">
        <v>0</v>
      </c>
      <c r="AS381" s="213">
        <v>100</v>
      </c>
      <c r="AT381" s="214" t="e">
        <f t="shared" si="83"/>
        <v>#N/A</v>
      </c>
      <c r="AV381" s="213">
        <v>290</v>
      </c>
      <c r="AW381" s="214" t="s">
        <v>1135</v>
      </c>
      <c r="AX381" s="214" t="s">
        <v>1123</v>
      </c>
      <c r="AY381" s="214" t="s">
        <v>1168</v>
      </c>
      <c r="BA381" s="429" t="e">
        <f t="shared" si="84"/>
        <v>#N/A</v>
      </c>
      <c r="BC381" s="106" t="s">
        <v>394</v>
      </c>
    </row>
    <row r="382" spans="1:55" x14ac:dyDescent="0.2">
      <c r="A382" s="114" t="s">
        <v>1626</v>
      </c>
      <c r="B382" s="76" t="s">
        <v>301</v>
      </c>
      <c r="C382" s="98">
        <v>5.6795131845841786E-4</v>
      </c>
      <c r="D382" s="115"/>
      <c r="E382" s="115"/>
      <c r="F382" s="100" t="s">
        <v>1626</v>
      </c>
      <c r="G382" s="143" t="s">
        <v>301</v>
      </c>
      <c r="H382" s="197">
        <v>1.7241379310344826E-4</v>
      </c>
      <c r="I382" s="197"/>
      <c r="J382" s="197"/>
      <c r="K382" s="197" t="s">
        <v>1626</v>
      </c>
      <c r="L382" s="197" t="s">
        <v>301</v>
      </c>
      <c r="M382" s="197">
        <v>3.955375253549696E-4</v>
      </c>
      <c r="N382" s="197">
        <v>90</v>
      </c>
      <c r="O382" s="195"/>
      <c r="P382" s="195">
        <v>3.3333333333333335</v>
      </c>
      <c r="Q382" s="197">
        <v>15</v>
      </c>
      <c r="R382" s="197">
        <v>16</v>
      </c>
      <c r="S382" s="197">
        <v>17</v>
      </c>
      <c r="T382" s="197">
        <v>138</v>
      </c>
      <c r="U382" s="197"/>
      <c r="V382" s="197">
        <v>4</v>
      </c>
      <c r="W382" s="197">
        <v>0</v>
      </c>
      <c r="X382" s="197">
        <v>23</v>
      </c>
      <c r="Y382" s="197">
        <v>55</v>
      </c>
      <c r="Z382" s="197">
        <v>7</v>
      </c>
      <c r="AA382" s="197"/>
      <c r="AB382" s="100">
        <v>89</v>
      </c>
      <c r="AC382" s="197"/>
      <c r="AD382" s="195">
        <v>3.2962962962962963</v>
      </c>
      <c r="AE382" s="197"/>
      <c r="AF382" s="197">
        <v>5</v>
      </c>
      <c r="AG382" s="106" t="e">
        <f t="shared" si="78"/>
        <v>#VALUE!</v>
      </c>
      <c r="AH382" s="106"/>
      <c r="AI382" s="212" t="s">
        <v>1008</v>
      </c>
      <c r="AJ382" s="212" t="s">
        <v>1009</v>
      </c>
      <c r="AK382" s="212" t="s">
        <v>1586</v>
      </c>
      <c r="AL382" s="212"/>
      <c r="AM382" s="212"/>
      <c r="AN382" s="212" t="s">
        <v>134</v>
      </c>
      <c r="AO382" s="212"/>
      <c r="AP382" s="213">
        <v>90</v>
      </c>
      <c r="AQ382" s="213">
        <v>50</v>
      </c>
      <c r="AR382" s="213">
        <v>0</v>
      </c>
      <c r="AS382" s="213">
        <v>140</v>
      </c>
      <c r="AT382" s="214" t="e">
        <f t="shared" si="83"/>
        <v>#N/A</v>
      </c>
      <c r="AV382" s="213">
        <v>100</v>
      </c>
      <c r="AW382" s="214" t="s">
        <v>1163</v>
      </c>
      <c r="AX382" s="214" t="s">
        <v>1123</v>
      </c>
      <c r="AY382" s="214" t="s">
        <v>1147</v>
      </c>
      <c r="BA382" s="429" t="e">
        <f t="shared" si="84"/>
        <v>#N/A</v>
      </c>
      <c r="BC382" s="106" t="s">
        <v>394</v>
      </c>
    </row>
    <row r="383" spans="1:55" x14ac:dyDescent="0.2">
      <c r="A383" s="114" t="s">
        <v>1627</v>
      </c>
      <c r="B383" s="76" t="s">
        <v>307</v>
      </c>
      <c r="C383" s="98">
        <v>2.3076923076923076E-4</v>
      </c>
      <c r="D383" s="115"/>
      <c r="E383" s="115"/>
      <c r="F383" s="100" t="s">
        <v>1627</v>
      </c>
      <c r="G383" s="143" t="s">
        <v>307</v>
      </c>
      <c r="H383" s="197">
        <v>1.8461538461538461E-4</v>
      </c>
      <c r="I383" s="197"/>
      <c r="J383" s="197"/>
      <c r="K383" s="197" t="s">
        <v>1627</v>
      </c>
      <c r="L383" s="197" t="s">
        <v>307</v>
      </c>
      <c r="M383" s="197">
        <v>4.6153846153846151E-5</v>
      </c>
      <c r="N383" s="197">
        <v>79</v>
      </c>
      <c r="O383" s="195"/>
      <c r="P383" s="195">
        <v>1.161764705882353</v>
      </c>
      <c r="Q383" s="197">
        <v>35</v>
      </c>
      <c r="R383" s="197">
        <v>15</v>
      </c>
      <c r="S383" s="197">
        <v>67</v>
      </c>
      <c r="T383" s="197">
        <v>196</v>
      </c>
      <c r="U383" s="197"/>
      <c r="V383" s="197">
        <v>7</v>
      </c>
      <c r="W383" s="197">
        <v>32</v>
      </c>
      <c r="X383" s="197">
        <v>10</v>
      </c>
      <c r="Y383" s="197">
        <v>0</v>
      </c>
      <c r="Z383" s="197">
        <v>8</v>
      </c>
      <c r="AA383" s="197"/>
      <c r="AB383" s="100">
        <v>57</v>
      </c>
      <c r="AC383" s="197"/>
      <c r="AD383" s="195">
        <v>0.83823529411764708</v>
      </c>
      <c r="AE383" s="197"/>
      <c r="AF383" s="197">
        <v>7</v>
      </c>
      <c r="AG383" s="106" t="e">
        <f t="shared" si="78"/>
        <v>#VALUE!</v>
      </c>
      <c r="AH383" s="106"/>
      <c r="AI383" s="212" t="s">
        <v>1010</v>
      </c>
      <c r="AJ383" s="212" t="s">
        <v>1011</v>
      </c>
      <c r="AK383" s="212" t="s">
        <v>1587</v>
      </c>
      <c r="AL383" s="212"/>
      <c r="AM383" s="212"/>
      <c r="AN383" s="212" t="s">
        <v>168</v>
      </c>
      <c r="AO383" s="212"/>
      <c r="AP383" s="213">
        <v>350</v>
      </c>
      <c r="AQ383" s="213">
        <v>150</v>
      </c>
      <c r="AR383" s="213">
        <v>0</v>
      </c>
      <c r="AS383" s="213">
        <v>500</v>
      </c>
      <c r="AT383" s="214" t="e">
        <f t="shared" si="83"/>
        <v>#N/A</v>
      </c>
      <c r="AV383" s="213">
        <v>170</v>
      </c>
      <c r="AW383" s="214" t="s">
        <v>1173</v>
      </c>
      <c r="AX383" s="214" t="s">
        <v>1123</v>
      </c>
      <c r="AY383" s="214" t="s">
        <v>1195</v>
      </c>
      <c r="BA383" s="429" t="e">
        <f t="shared" si="84"/>
        <v>#N/A</v>
      </c>
      <c r="BC383" s="106" t="s">
        <v>394</v>
      </c>
    </row>
    <row r="384" spans="1:55" x14ac:dyDescent="0.2">
      <c r="A384" s="114" t="s">
        <v>1629</v>
      </c>
      <c r="B384" s="76" t="s">
        <v>1069</v>
      </c>
      <c r="C384" s="98">
        <v>1.1430990685859441E-3</v>
      </c>
      <c r="D384" s="115"/>
      <c r="E384" s="115"/>
      <c r="F384" s="100" t="s">
        <v>1629</v>
      </c>
      <c r="G384" s="143" t="s">
        <v>1069</v>
      </c>
      <c r="H384" s="197">
        <v>3.5224386113463167E-4</v>
      </c>
      <c r="I384" s="197"/>
      <c r="J384" s="197"/>
      <c r="K384" s="197" t="s">
        <v>1629</v>
      </c>
      <c r="L384" s="197" t="s">
        <v>1069</v>
      </c>
      <c r="M384" s="197">
        <v>7.8916172734970361E-4</v>
      </c>
      <c r="N384" s="197">
        <v>47</v>
      </c>
      <c r="O384" s="195"/>
      <c r="P384" s="195">
        <v>0.95918367346938771</v>
      </c>
      <c r="Q384" s="197">
        <v>7</v>
      </c>
      <c r="R384" s="197">
        <v>29</v>
      </c>
      <c r="S384" s="197">
        <v>26</v>
      </c>
      <c r="T384" s="197">
        <v>109</v>
      </c>
      <c r="U384" s="197"/>
      <c r="V384" s="197">
        <v>1</v>
      </c>
      <c r="W384" s="197">
        <v>0</v>
      </c>
      <c r="X384" s="197">
        <v>32</v>
      </c>
      <c r="Y384" s="197">
        <v>0</v>
      </c>
      <c r="Z384" s="197">
        <v>0</v>
      </c>
      <c r="AA384" s="197"/>
      <c r="AB384" s="100">
        <v>33</v>
      </c>
      <c r="AC384" s="197"/>
      <c r="AD384" s="195">
        <v>0.67346938775510201</v>
      </c>
      <c r="AE384" s="197"/>
      <c r="AF384" s="197">
        <v>6</v>
      </c>
      <c r="AG384" s="106" t="e">
        <f t="shared" si="78"/>
        <v>#VALUE!</v>
      </c>
      <c r="AH384" s="106"/>
      <c r="AI384" s="212" t="s">
        <v>1012</v>
      </c>
      <c r="AJ384" s="212" t="s">
        <v>1013</v>
      </c>
      <c r="AK384" s="212" t="s">
        <v>1588</v>
      </c>
      <c r="AL384" s="212"/>
      <c r="AM384" s="212"/>
      <c r="AN384" s="212" t="s">
        <v>316</v>
      </c>
      <c r="AO384" s="212"/>
      <c r="AP384" s="213">
        <v>100</v>
      </c>
      <c r="AQ384" s="213">
        <v>10</v>
      </c>
      <c r="AR384" s="213">
        <v>0</v>
      </c>
      <c r="AS384" s="213">
        <v>110</v>
      </c>
      <c r="AT384" s="214" t="e">
        <f t="shared" si="83"/>
        <v>#N/A</v>
      </c>
      <c r="AV384" s="213">
        <v>80</v>
      </c>
      <c r="AW384" s="214" t="s">
        <v>1142</v>
      </c>
      <c r="AX384" s="214" t="s">
        <v>1123</v>
      </c>
      <c r="AY384" s="214" t="s">
        <v>1173</v>
      </c>
      <c r="BA384" s="429" t="e">
        <f t="shared" si="84"/>
        <v>#N/A</v>
      </c>
      <c r="BC384" s="106" t="s">
        <v>394</v>
      </c>
    </row>
    <row r="385" spans="1:55" x14ac:dyDescent="0.2">
      <c r="A385" s="114" t="s">
        <v>1630</v>
      </c>
      <c r="B385" s="76" t="s">
        <v>56</v>
      </c>
      <c r="C385" s="98">
        <v>2.131578947368421E-3</v>
      </c>
      <c r="D385" s="115"/>
      <c r="E385" s="115"/>
      <c r="F385" s="100" t="s">
        <v>1630</v>
      </c>
      <c r="G385" s="143" t="s">
        <v>56</v>
      </c>
      <c r="H385" s="197">
        <v>4.8245614035087722E-4</v>
      </c>
      <c r="I385" s="197"/>
      <c r="J385" s="197"/>
      <c r="K385" s="197" t="s">
        <v>1630</v>
      </c>
      <c r="L385" s="197" t="s">
        <v>56</v>
      </c>
      <c r="M385" s="197">
        <v>1.6491228070175438E-3</v>
      </c>
      <c r="N385" s="197">
        <v>130</v>
      </c>
      <c r="O385" s="195"/>
      <c r="P385" s="195">
        <v>3.0232558139534884</v>
      </c>
      <c r="Q385" s="197">
        <v>61</v>
      </c>
      <c r="R385" s="197">
        <v>76</v>
      </c>
      <c r="S385" s="197">
        <v>52</v>
      </c>
      <c r="T385" s="197">
        <v>319</v>
      </c>
      <c r="U385" s="197"/>
      <c r="V385" s="197">
        <v>4</v>
      </c>
      <c r="W385" s="197">
        <v>84</v>
      </c>
      <c r="X385" s="197">
        <v>49</v>
      </c>
      <c r="Y385" s="197">
        <v>51</v>
      </c>
      <c r="Z385" s="197">
        <v>27</v>
      </c>
      <c r="AA385" s="197"/>
      <c r="AB385" s="100">
        <v>215</v>
      </c>
      <c r="AC385" s="197"/>
      <c r="AD385" s="195">
        <v>5</v>
      </c>
      <c r="AE385" s="197"/>
      <c r="AF385" s="197">
        <v>0</v>
      </c>
      <c r="AG385" s="106" t="e">
        <f t="shared" si="78"/>
        <v>#VALUE!</v>
      </c>
      <c r="AH385" s="106"/>
      <c r="AI385" s="212"/>
      <c r="AJ385" s="212"/>
      <c r="AK385" s="212"/>
      <c r="AL385" s="212"/>
      <c r="AM385" s="212"/>
      <c r="AN385" s="212"/>
      <c r="AO385" s="212"/>
      <c r="AP385" s="214"/>
      <c r="AQ385" s="214"/>
      <c r="AR385" s="214"/>
      <c r="AS385" s="214"/>
      <c r="AT385" s="214"/>
      <c r="AV385" s="214"/>
      <c r="AW385" s="162" t="s">
        <v>394</v>
      </c>
      <c r="AX385" s="162" t="s">
        <v>394</v>
      </c>
      <c r="AY385" s="162" t="s">
        <v>394</v>
      </c>
      <c r="BC385" s="106" t="s">
        <v>394</v>
      </c>
    </row>
    <row r="386" spans="1:55" x14ac:dyDescent="0.2">
      <c r="A386" s="114" t="s">
        <v>1631</v>
      </c>
      <c r="B386" s="76" t="s">
        <v>69</v>
      </c>
      <c r="C386" s="98">
        <v>1.3285024154589373E-3</v>
      </c>
      <c r="D386" s="115"/>
      <c r="E386" s="115"/>
      <c r="F386" s="100" t="s">
        <v>1631</v>
      </c>
      <c r="G386" s="143" t="s">
        <v>69</v>
      </c>
      <c r="H386" s="197">
        <v>6.2801932367149754E-4</v>
      </c>
      <c r="I386" s="197"/>
      <c r="J386" s="197"/>
      <c r="K386" s="197" t="s">
        <v>1631</v>
      </c>
      <c r="L386" s="197" t="s">
        <v>69</v>
      </c>
      <c r="M386" s="197">
        <v>7.0048309178743964E-4</v>
      </c>
      <c r="N386" s="197">
        <v>125</v>
      </c>
      <c r="O386" s="195"/>
      <c r="P386" s="195">
        <v>2.3148148148148149</v>
      </c>
      <c r="Q386" s="197">
        <v>12</v>
      </c>
      <c r="R386" s="197">
        <v>79</v>
      </c>
      <c r="S386" s="197">
        <v>52</v>
      </c>
      <c r="T386" s="197">
        <v>268</v>
      </c>
      <c r="U386" s="197"/>
      <c r="V386" s="197">
        <v>23</v>
      </c>
      <c r="W386" s="197">
        <v>3</v>
      </c>
      <c r="X386" s="197">
        <v>49</v>
      </c>
      <c r="Y386" s="197">
        <v>6</v>
      </c>
      <c r="Z386" s="197">
        <v>0</v>
      </c>
      <c r="AA386" s="197"/>
      <c r="AB386" s="100">
        <v>81</v>
      </c>
      <c r="AC386" s="197"/>
      <c r="AD386" s="195">
        <v>1.5</v>
      </c>
      <c r="AE386" s="197"/>
      <c r="AF386" s="197">
        <v>0</v>
      </c>
      <c r="AG386" s="106" t="e">
        <f t="shared" si="78"/>
        <v>#VALUE!</v>
      </c>
      <c r="AH386" s="106"/>
      <c r="AI386" s="212"/>
      <c r="AJ386" s="212"/>
      <c r="AK386" s="212"/>
      <c r="AL386" s="212"/>
      <c r="AM386" s="212"/>
      <c r="AN386" s="212"/>
      <c r="AO386" s="212"/>
      <c r="AP386" s="214"/>
      <c r="AQ386" s="214"/>
      <c r="AR386" s="214"/>
      <c r="AS386" s="214"/>
      <c r="AT386" s="214"/>
      <c r="AV386" s="214"/>
      <c r="AW386" s="162" t="s">
        <v>394</v>
      </c>
      <c r="AX386" s="162" t="s">
        <v>394</v>
      </c>
      <c r="AY386" s="162" t="s">
        <v>394</v>
      </c>
      <c r="BC386" s="106" t="s">
        <v>394</v>
      </c>
    </row>
    <row r="387" spans="1:55" x14ac:dyDescent="0.2">
      <c r="A387" s="114" t="s">
        <v>1632</v>
      </c>
      <c r="B387" s="76" t="s">
        <v>106</v>
      </c>
      <c r="C387" s="98">
        <v>3.1707317073170733E-4</v>
      </c>
      <c r="D387" s="115"/>
      <c r="E387" s="115"/>
      <c r="F387" s="100" t="s">
        <v>1632</v>
      </c>
      <c r="G387" s="143" t="s">
        <v>106</v>
      </c>
      <c r="H387" s="197">
        <v>1.7073170731707316E-4</v>
      </c>
      <c r="I387" s="197"/>
      <c r="J387" s="197"/>
      <c r="K387" s="197" t="s">
        <v>1632</v>
      </c>
      <c r="L387" s="197" t="s">
        <v>106</v>
      </c>
      <c r="M387" s="197">
        <v>1.4634146341463414E-4</v>
      </c>
      <c r="N387" s="197">
        <v>46</v>
      </c>
      <c r="O387" s="195"/>
      <c r="P387" s="195">
        <v>0.85185185185185186</v>
      </c>
      <c r="Q387" s="197">
        <v>13</v>
      </c>
      <c r="R387" s="197">
        <v>13</v>
      </c>
      <c r="S387" s="197">
        <v>19</v>
      </c>
      <c r="T387" s="197">
        <v>91</v>
      </c>
      <c r="U387" s="197"/>
      <c r="V387" s="197">
        <v>9</v>
      </c>
      <c r="W387" s="197">
        <v>0</v>
      </c>
      <c r="X387" s="197">
        <v>11</v>
      </c>
      <c r="Y387" s="197">
        <v>0</v>
      </c>
      <c r="Z387" s="197">
        <v>7</v>
      </c>
      <c r="AA387" s="197"/>
      <c r="AB387" s="100">
        <v>27</v>
      </c>
      <c r="AC387" s="197"/>
      <c r="AD387" s="195">
        <v>0.5</v>
      </c>
      <c r="AE387" s="197"/>
      <c r="AF387" s="197">
        <v>4</v>
      </c>
      <c r="AG387" s="106" t="e">
        <f t="shared" si="78"/>
        <v>#VALUE!</v>
      </c>
      <c r="AH387" s="106"/>
      <c r="AI387" s="212"/>
      <c r="AJ387" s="212" t="s">
        <v>1014</v>
      </c>
      <c r="AK387" s="212" t="s">
        <v>1589</v>
      </c>
      <c r="AL387" s="212" t="s">
        <v>1590</v>
      </c>
      <c r="AM387" s="212"/>
      <c r="AN387" s="212"/>
      <c r="AO387" s="212"/>
      <c r="AP387" s="213">
        <v>11280</v>
      </c>
      <c r="AQ387" s="213">
        <v>3630</v>
      </c>
      <c r="AR387" s="213">
        <v>250</v>
      </c>
      <c r="AS387" s="213">
        <v>15160</v>
      </c>
      <c r="AT387" s="214" t="e">
        <f t="shared" ref="AT387" si="85">AS387/VLOOKUP(AN387,$D$18:$G$436,4,FALSE)</f>
        <v>#N/A</v>
      </c>
      <c r="AV387" s="213">
        <v>10150</v>
      </c>
      <c r="AW387" s="214" t="s">
        <v>1719</v>
      </c>
      <c r="AX387" s="214" t="s">
        <v>1145</v>
      </c>
      <c r="AY387" s="214" t="s">
        <v>1720</v>
      </c>
      <c r="BA387" s="429" t="e">
        <f>AY387/VLOOKUP(AN387,$D$18:$G$436,4,FALSE)</f>
        <v>#N/A</v>
      </c>
      <c r="BC387" s="106" t="s">
        <v>394</v>
      </c>
    </row>
    <row r="388" spans="1:55" x14ac:dyDescent="0.2">
      <c r="A388" s="114" t="s">
        <v>1633</v>
      </c>
      <c r="B388" s="76" t="s">
        <v>110</v>
      </c>
      <c r="C388" s="98">
        <v>1.3327745180217938E-3</v>
      </c>
      <c r="D388" s="115"/>
      <c r="E388" s="115"/>
      <c r="F388" s="100" t="s">
        <v>1633</v>
      </c>
      <c r="G388" s="143" t="s">
        <v>110</v>
      </c>
      <c r="H388" s="197">
        <v>2.7661357921207039E-4</v>
      </c>
      <c r="I388" s="197"/>
      <c r="J388" s="197"/>
      <c r="K388" s="197" t="s">
        <v>1633</v>
      </c>
      <c r="L388" s="197" t="s">
        <v>110</v>
      </c>
      <c r="M388" s="197">
        <v>1.0561609388097233E-3</v>
      </c>
      <c r="N388" s="197">
        <v>20</v>
      </c>
      <c r="O388" s="195"/>
      <c r="P388" s="195">
        <v>0.42553191489361702</v>
      </c>
      <c r="Q388" s="197">
        <v>0</v>
      </c>
      <c r="R388" s="197">
        <v>3</v>
      </c>
      <c r="S388" s="197">
        <v>6</v>
      </c>
      <c r="T388" s="197">
        <v>29</v>
      </c>
      <c r="U388" s="197"/>
      <c r="V388" s="197">
        <v>0</v>
      </c>
      <c r="W388" s="197">
        <v>0</v>
      </c>
      <c r="X388" s="197">
        <v>24</v>
      </c>
      <c r="Y388" s="197">
        <v>0</v>
      </c>
      <c r="Z388" s="197">
        <v>9</v>
      </c>
      <c r="AA388" s="197"/>
      <c r="AB388" s="100">
        <v>33</v>
      </c>
      <c r="AC388" s="197"/>
      <c r="AD388" s="195">
        <v>0.7021276595744681</v>
      </c>
      <c r="AE388" s="197"/>
      <c r="AF388" s="197">
        <v>0</v>
      </c>
      <c r="AG388" s="106" t="e">
        <f t="shared" si="78"/>
        <v>#VALUE!</v>
      </c>
      <c r="AH388" s="106"/>
      <c r="AI388" s="212"/>
      <c r="AJ388" s="212"/>
      <c r="AK388" s="212"/>
      <c r="AL388" s="212"/>
      <c r="AM388" s="212"/>
      <c r="AN388" s="212"/>
      <c r="AO388" s="212"/>
      <c r="AP388" s="214"/>
      <c r="AQ388" s="214"/>
      <c r="AR388" s="214"/>
      <c r="AS388" s="214"/>
      <c r="AT388" s="214"/>
      <c r="AV388" s="214"/>
      <c r="AW388" s="162" t="s">
        <v>394</v>
      </c>
      <c r="AX388" s="162" t="s">
        <v>394</v>
      </c>
      <c r="AY388" s="162" t="s">
        <v>394</v>
      </c>
      <c r="BC388" s="106" t="s">
        <v>394</v>
      </c>
    </row>
    <row r="389" spans="1:55" x14ac:dyDescent="0.2">
      <c r="A389" s="113" t="s">
        <v>1635</v>
      </c>
      <c r="B389" s="76" t="s">
        <v>260</v>
      </c>
      <c r="C389" s="98">
        <v>5.1831992850759605E-4</v>
      </c>
      <c r="D389" s="98"/>
      <c r="E389" s="99"/>
      <c r="F389" s="100" t="s">
        <v>1635</v>
      </c>
      <c r="G389" s="143" t="s">
        <v>260</v>
      </c>
      <c r="H389" s="197">
        <v>1.7873100983020553E-4</v>
      </c>
      <c r="I389" s="197"/>
      <c r="J389" s="197"/>
      <c r="K389" s="197" t="s">
        <v>1635</v>
      </c>
      <c r="L389" s="197" t="s">
        <v>260</v>
      </c>
      <c r="M389" s="197">
        <v>3.3958891867739055E-4</v>
      </c>
      <c r="N389" s="197"/>
      <c r="O389" s="195"/>
      <c r="P389" s="195" t="s">
        <v>394</v>
      </c>
      <c r="Q389" s="197"/>
      <c r="R389" s="197"/>
      <c r="S389" s="197"/>
      <c r="T389" s="197"/>
      <c r="U389" s="197"/>
      <c r="V389" s="197"/>
      <c r="W389" s="197"/>
      <c r="X389" s="197"/>
      <c r="Y389" s="197"/>
      <c r="Z389" s="197"/>
      <c r="AA389" s="197"/>
      <c r="AB389" s="100"/>
      <c r="AC389" s="197"/>
      <c r="AD389" s="195" t="s">
        <v>394</v>
      </c>
      <c r="AE389" s="197"/>
      <c r="AF389" s="197"/>
      <c r="AG389" s="106" t="e">
        <f t="shared" si="78"/>
        <v>#VALUE!</v>
      </c>
      <c r="AH389" s="106"/>
      <c r="AI389" s="212" t="s">
        <v>1016</v>
      </c>
      <c r="AJ389" s="212" t="s">
        <v>1017</v>
      </c>
      <c r="AK389" s="212" t="s">
        <v>1593</v>
      </c>
      <c r="AL389" s="212"/>
      <c r="AM389" s="212"/>
      <c r="AN389" s="212" t="s">
        <v>21</v>
      </c>
      <c r="AO389" s="212"/>
      <c r="AP389" s="213">
        <v>270</v>
      </c>
      <c r="AQ389" s="213">
        <v>270</v>
      </c>
      <c r="AR389" s="213">
        <v>0</v>
      </c>
      <c r="AS389" s="213">
        <v>540</v>
      </c>
      <c r="AT389" s="214" t="e">
        <f t="shared" ref="AT389:AT400" si="86">AS389/VLOOKUP(AN389,$D$18:$G$436,4,FALSE)</f>
        <v>#N/A</v>
      </c>
      <c r="AV389" s="213">
        <v>180</v>
      </c>
      <c r="AW389" s="214" t="s">
        <v>1178</v>
      </c>
      <c r="AX389" s="214" t="s">
        <v>1123</v>
      </c>
      <c r="AY389" s="214" t="s">
        <v>1182</v>
      </c>
      <c r="BA389" s="429" t="e">
        <f>AY389/VLOOKUP(AN389,$D$18:$G$436,4,FALSE)</f>
        <v>#N/A</v>
      </c>
      <c r="BC389" s="106" t="s">
        <v>394</v>
      </c>
    </row>
    <row r="390" spans="1:55" x14ac:dyDescent="0.2">
      <c r="A390" s="95" t="s">
        <v>1636</v>
      </c>
      <c r="B390" s="96" t="s">
        <v>275</v>
      </c>
      <c r="C390" s="97">
        <v>9.8014888337468993E-4</v>
      </c>
      <c r="D390" s="98"/>
      <c r="E390" s="99"/>
      <c r="F390" s="100" t="s">
        <v>1636</v>
      </c>
      <c r="G390" s="196" t="s">
        <v>275</v>
      </c>
      <c r="H390" s="190">
        <v>4.2183622828784119E-4</v>
      </c>
      <c r="I390" s="190"/>
      <c r="J390" s="190"/>
      <c r="K390" s="190" t="s">
        <v>1636</v>
      </c>
      <c r="L390" s="190" t="s">
        <v>275</v>
      </c>
      <c r="M390" s="190">
        <v>5.4590570719602978E-4</v>
      </c>
      <c r="N390" s="190">
        <v>3270</v>
      </c>
      <c r="O390" s="193"/>
      <c r="P390" s="193">
        <v>1.4591700133868808</v>
      </c>
      <c r="Q390" s="190">
        <v>520</v>
      </c>
      <c r="R390" s="190">
        <v>690</v>
      </c>
      <c r="S390" s="190">
        <v>1830</v>
      </c>
      <c r="T390" s="190">
        <v>6300</v>
      </c>
      <c r="U390" s="190"/>
      <c r="V390" s="190">
        <v>320</v>
      </c>
      <c r="W390" s="190">
        <v>300</v>
      </c>
      <c r="X390" s="190">
        <v>460</v>
      </c>
      <c r="Y390" s="190">
        <v>770</v>
      </c>
      <c r="Z390" s="190">
        <v>180</v>
      </c>
      <c r="AA390" s="190"/>
      <c r="AB390" s="192">
        <v>2040</v>
      </c>
      <c r="AC390" s="190"/>
      <c r="AD390" s="193">
        <v>0.91030789825970548</v>
      </c>
      <c r="AE390" s="194"/>
      <c r="AF390" s="190">
        <v>310</v>
      </c>
      <c r="AG390" s="106" t="e">
        <f t="shared" si="78"/>
        <v>#VALUE!</v>
      </c>
      <c r="AH390" s="106"/>
      <c r="AI390" s="212" t="s">
        <v>1018</v>
      </c>
      <c r="AJ390" s="212" t="s">
        <v>1019</v>
      </c>
      <c r="AK390" s="212" t="s">
        <v>1594</v>
      </c>
      <c r="AL390" s="212"/>
      <c r="AM390" s="212"/>
      <c r="AN390" s="212" t="s">
        <v>31</v>
      </c>
      <c r="AO390" s="212"/>
      <c r="AP390" s="214" t="s">
        <v>551</v>
      </c>
      <c r="AQ390" s="214" t="s">
        <v>551</v>
      </c>
      <c r="AR390" s="214" t="s">
        <v>551</v>
      </c>
      <c r="AS390" s="214" t="s">
        <v>551</v>
      </c>
      <c r="AT390" s="214" t="e">
        <f t="shared" si="86"/>
        <v>#VALUE!</v>
      </c>
      <c r="AV390" s="214" t="s">
        <v>551</v>
      </c>
      <c r="AW390" s="214" t="s">
        <v>551</v>
      </c>
      <c r="AX390" s="214" t="s">
        <v>551</v>
      </c>
      <c r="AY390" s="214" t="s">
        <v>551</v>
      </c>
      <c r="BA390" s="429" t="e">
        <f t="shared" ref="BA390:BA400" si="87">AY390/VLOOKUP(AN390,$D$18:$G$436,4,FALSE)</f>
        <v>#VALUE!</v>
      </c>
      <c r="BC390" s="106" t="s">
        <v>394</v>
      </c>
    </row>
    <row r="391" spans="1:55" x14ac:dyDescent="0.2">
      <c r="A391" s="76" t="s">
        <v>1637</v>
      </c>
      <c r="B391" s="76" t="s">
        <v>335</v>
      </c>
      <c r="C391" s="98">
        <v>9.2669958222559815E-4</v>
      </c>
      <c r="D391" s="98"/>
      <c r="E391" s="99"/>
      <c r="F391" s="100" t="s">
        <v>1637</v>
      </c>
      <c r="G391" s="143" t="s">
        <v>335</v>
      </c>
      <c r="H391" s="197">
        <v>5.1842005317128748E-4</v>
      </c>
      <c r="I391" s="197"/>
      <c r="J391" s="197"/>
      <c r="K391" s="197" t="s">
        <v>1637</v>
      </c>
      <c r="L391" s="197" t="s">
        <v>335</v>
      </c>
      <c r="M391" s="197">
        <v>4.0638055450056967E-4</v>
      </c>
      <c r="N391" s="197" t="s">
        <v>394</v>
      </c>
      <c r="O391" s="195"/>
      <c r="P391" s="195" t="s">
        <v>394</v>
      </c>
      <c r="Q391" s="197" t="s">
        <v>394</v>
      </c>
      <c r="R391" s="197" t="s">
        <v>394</v>
      </c>
      <c r="S391" s="197" t="s">
        <v>394</v>
      </c>
      <c r="T391" s="197" t="s">
        <v>394</v>
      </c>
      <c r="U391" s="197"/>
      <c r="V391" s="197" t="s">
        <v>394</v>
      </c>
      <c r="W391" s="197" t="s">
        <v>394</v>
      </c>
      <c r="X391" s="197" t="s">
        <v>394</v>
      </c>
      <c r="Y391" s="197" t="s">
        <v>394</v>
      </c>
      <c r="Z391" s="197" t="s">
        <v>394</v>
      </c>
      <c r="AA391" s="197"/>
      <c r="AB391" s="100" t="s">
        <v>394</v>
      </c>
      <c r="AC391" s="197"/>
      <c r="AD391" s="195" t="s">
        <v>394</v>
      </c>
      <c r="AE391" s="197"/>
      <c r="AF391" s="197" t="s">
        <v>394</v>
      </c>
      <c r="AG391" s="106" t="e">
        <f t="shared" si="78"/>
        <v>#VALUE!</v>
      </c>
      <c r="AH391" s="106"/>
      <c r="AI391" s="212" t="s">
        <v>1020</v>
      </c>
      <c r="AJ391" s="212" t="s">
        <v>1021</v>
      </c>
      <c r="AK391" s="212" t="s">
        <v>1595</v>
      </c>
      <c r="AL391" s="212"/>
      <c r="AM391" s="212"/>
      <c r="AN391" s="212" t="s">
        <v>1802</v>
      </c>
      <c r="AO391" s="212"/>
      <c r="AP391" s="214" t="s">
        <v>551</v>
      </c>
      <c r="AQ391" s="214" t="s">
        <v>551</v>
      </c>
      <c r="AR391" s="214" t="s">
        <v>551</v>
      </c>
      <c r="AS391" s="214" t="s">
        <v>551</v>
      </c>
      <c r="AT391" s="214" t="e">
        <f t="shared" si="86"/>
        <v>#VALUE!</v>
      </c>
      <c r="AV391" s="213">
        <v>980</v>
      </c>
      <c r="AW391" s="214" t="s">
        <v>1507</v>
      </c>
      <c r="AX391" s="214" t="s">
        <v>1153</v>
      </c>
      <c r="AY391" s="214" t="s">
        <v>1721</v>
      </c>
      <c r="BA391" s="429" t="e">
        <f t="shared" si="87"/>
        <v>#N/A</v>
      </c>
      <c r="BC391" s="106" t="s">
        <v>394</v>
      </c>
    </row>
    <row r="392" spans="1:55" x14ac:dyDescent="0.2">
      <c r="A392" s="114" t="s">
        <v>1638</v>
      </c>
      <c r="B392" s="76" t="s">
        <v>164</v>
      </c>
      <c r="C392" s="98">
        <v>1.6758747697974217E-3</v>
      </c>
      <c r="D392" s="97"/>
      <c r="E392" s="99"/>
      <c r="F392" s="100" t="s">
        <v>1638</v>
      </c>
      <c r="G392" s="143" t="s">
        <v>164</v>
      </c>
      <c r="H392" s="197">
        <v>7.3664825046040514E-4</v>
      </c>
      <c r="I392" s="197"/>
      <c r="J392" s="197"/>
      <c r="K392" s="197" t="s">
        <v>1638</v>
      </c>
      <c r="L392" s="197" t="s">
        <v>164</v>
      </c>
      <c r="M392" s="197">
        <v>9.3922651933701657E-4</v>
      </c>
      <c r="N392" s="197">
        <v>100</v>
      </c>
      <c r="O392" s="195"/>
      <c r="P392" s="195">
        <v>1.3513513513513513</v>
      </c>
      <c r="Q392" s="197">
        <v>6</v>
      </c>
      <c r="R392" s="197">
        <v>13</v>
      </c>
      <c r="S392" s="197">
        <v>39</v>
      </c>
      <c r="T392" s="197">
        <v>158</v>
      </c>
      <c r="U392" s="197"/>
      <c r="V392" s="197">
        <v>4</v>
      </c>
      <c r="W392" s="197">
        <v>16</v>
      </c>
      <c r="X392" s="197">
        <v>6</v>
      </c>
      <c r="Y392" s="197">
        <v>0</v>
      </c>
      <c r="Z392" s="197">
        <v>1</v>
      </c>
      <c r="AA392" s="197"/>
      <c r="AB392" s="100">
        <v>27</v>
      </c>
      <c r="AC392" s="197"/>
      <c r="AD392" s="195">
        <v>0.36486486486486486</v>
      </c>
      <c r="AE392" s="197"/>
      <c r="AF392" s="197">
        <v>0</v>
      </c>
      <c r="AG392" s="106" t="e">
        <f t="shared" si="78"/>
        <v>#VALUE!</v>
      </c>
      <c r="AH392" s="106"/>
      <c r="AI392" s="212" t="s">
        <v>1022</v>
      </c>
      <c r="AJ392" s="212" t="s">
        <v>1023</v>
      </c>
      <c r="AK392" s="212" t="s">
        <v>1598</v>
      </c>
      <c r="AL392" s="212"/>
      <c r="AM392" s="212"/>
      <c r="AN392" s="212" t="s">
        <v>68</v>
      </c>
      <c r="AO392" s="212"/>
      <c r="AP392" s="213">
        <v>1380</v>
      </c>
      <c r="AQ392" s="213">
        <v>390</v>
      </c>
      <c r="AR392" s="213">
        <v>0</v>
      </c>
      <c r="AS392" s="213">
        <v>1770</v>
      </c>
      <c r="AT392" s="214" t="e">
        <f t="shared" si="86"/>
        <v>#N/A</v>
      </c>
      <c r="AV392" s="213">
        <v>1270</v>
      </c>
      <c r="AW392" s="214" t="s">
        <v>1129</v>
      </c>
      <c r="AX392" s="214" t="s">
        <v>1123</v>
      </c>
      <c r="AY392" s="214" t="s">
        <v>1475</v>
      </c>
      <c r="BA392" s="429" t="e">
        <f t="shared" si="87"/>
        <v>#N/A</v>
      </c>
      <c r="BC392" s="106" t="s">
        <v>394</v>
      </c>
    </row>
    <row r="393" spans="1:55" x14ac:dyDescent="0.2">
      <c r="A393" s="114" t="s">
        <v>1639</v>
      </c>
      <c r="B393" s="76" t="s">
        <v>225</v>
      </c>
      <c r="C393" s="98">
        <v>7.4402125775022143E-4</v>
      </c>
      <c r="D393" s="97"/>
      <c r="E393" s="99"/>
      <c r="F393" s="100" t="s">
        <v>1639</v>
      </c>
      <c r="G393" s="143" t="s">
        <v>225</v>
      </c>
      <c r="H393" s="197">
        <v>3.6315323294951283E-4</v>
      </c>
      <c r="I393" s="197"/>
      <c r="J393" s="197"/>
      <c r="K393" s="197" t="s">
        <v>1639</v>
      </c>
      <c r="L393" s="197" t="s">
        <v>225</v>
      </c>
      <c r="M393" s="197">
        <v>3.8086802480070861E-4</v>
      </c>
      <c r="N393" s="197">
        <v>66</v>
      </c>
      <c r="O393" s="195"/>
      <c r="P393" s="195">
        <v>0.90410958904109584</v>
      </c>
      <c r="Q393" s="197">
        <v>8</v>
      </c>
      <c r="R393" s="197">
        <v>5</v>
      </c>
      <c r="S393" s="197">
        <v>23</v>
      </c>
      <c r="T393" s="197">
        <v>102</v>
      </c>
      <c r="U393" s="197"/>
      <c r="V393" s="197">
        <v>0</v>
      </c>
      <c r="W393" s="197">
        <v>10</v>
      </c>
      <c r="X393" s="197">
        <v>0</v>
      </c>
      <c r="Y393" s="197">
        <v>0</v>
      </c>
      <c r="Z393" s="197">
        <v>0</v>
      </c>
      <c r="AA393" s="197"/>
      <c r="AB393" s="100">
        <v>10</v>
      </c>
      <c r="AC393" s="197"/>
      <c r="AD393" s="195">
        <v>0.13698630136986301</v>
      </c>
      <c r="AE393" s="197"/>
      <c r="AF393" s="197">
        <v>0</v>
      </c>
      <c r="AG393" s="106" t="e">
        <f t="shared" si="78"/>
        <v>#VALUE!</v>
      </c>
      <c r="AH393" s="106"/>
      <c r="AI393" s="212" t="s">
        <v>1024</v>
      </c>
      <c r="AJ393" s="212" t="s">
        <v>1025</v>
      </c>
      <c r="AK393" s="212" t="s">
        <v>1600</v>
      </c>
      <c r="AL393" s="212"/>
      <c r="AM393" s="212"/>
      <c r="AN393" s="212" t="s">
        <v>140</v>
      </c>
      <c r="AO393" s="212"/>
      <c r="AP393" s="214" t="s">
        <v>551</v>
      </c>
      <c r="AQ393" s="214" t="s">
        <v>551</v>
      </c>
      <c r="AR393" s="214" t="s">
        <v>551</v>
      </c>
      <c r="AS393" s="214" t="s">
        <v>551</v>
      </c>
      <c r="AT393" s="214" t="e">
        <f t="shared" si="86"/>
        <v>#VALUE!</v>
      </c>
      <c r="AV393" s="214" t="s">
        <v>551</v>
      </c>
      <c r="AW393" s="214" t="s">
        <v>551</v>
      </c>
      <c r="AX393" s="214" t="s">
        <v>551</v>
      </c>
      <c r="AY393" s="214" t="s">
        <v>551</v>
      </c>
      <c r="BA393" s="429" t="e">
        <f t="shared" si="87"/>
        <v>#VALUE!</v>
      </c>
      <c r="BC393" s="106" t="s">
        <v>394</v>
      </c>
    </row>
    <row r="394" spans="1:55" x14ac:dyDescent="0.2">
      <c r="A394" s="114" t="s">
        <v>1640</v>
      </c>
      <c r="B394" s="76" t="s">
        <v>245</v>
      </c>
      <c r="C394" s="98">
        <v>4.5426260112009959E-4</v>
      </c>
      <c r="D394" s="97"/>
      <c r="E394" s="99"/>
      <c r="F394" s="100" t="s">
        <v>1640</v>
      </c>
      <c r="G394" s="143" t="s">
        <v>245</v>
      </c>
      <c r="H394" s="197">
        <v>3.1736154324828875E-4</v>
      </c>
      <c r="I394" s="197"/>
      <c r="J394" s="197"/>
      <c r="K394" s="197" t="s">
        <v>1640</v>
      </c>
      <c r="L394" s="197" t="s">
        <v>245</v>
      </c>
      <c r="M394" s="197">
        <v>1.3690105787181081E-4</v>
      </c>
      <c r="N394" s="197">
        <v>214</v>
      </c>
      <c r="O394" s="195"/>
      <c r="P394" s="195">
        <v>1.1630434782608696</v>
      </c>
      <c r="Q394" s="197">
        <v>21</v>
      </c>
      <c r="R394" s="197">
        <v>14</v>
      </c>
      <c r="S394" s="197">
        <v>16</v>
      </c>
      <c r="T394" s="197">
        <v>265</v>
      </c>
      <c r="U394" s="197"/>
      <c r="V394" s="197">
        <v>0</v>
      </c>
      <c r="W394" s="197">
        <v>96</v>
      </c>
      <c r="X394" s="197">
        <v>41</v>
      </c>
      <c r="Y394" s="197">
        <v>2</v>
      </c>
      <c r="Z394" s="197">
        <v>20</v>
      </c>
      <c r="AA394" s="197"/>
      <c r="AB394" s="100">
        <v>159</v>
      </c>
      <c r="AC394" s="197"/>
      <c r="AD394" s="195">
        <v>0.86413043478260865</v>
      </c>
      <c r="AE394" s="197"/>
      <c r="AF394" s="197">
        <v>32</v>
      </c>
      <c r="AG394" s="106" t="e">
        <f t="shared" si="78"/>
        <v>#VALUE!</v>
      </c>
      <c r="AH394" s="106"/>
      <c r="AI394" s="212" t="s">
        <v>1026</v>
      </c>
      <c r="AJ394" s="212" t="s">
        <v>1027</v>
      </c>
      <c r="AK394" s="212" t="s">
        <v>1601</v>
      </c>
      <c r="AL394" s="212"/>
      <c r="AM394" s="212"/>
      <c r="AN394" s="212" t="s">
        <v>185</v>
      </c>
      <c r="AO394" s="212"/>
      <c r="AP394" s="213">
        <v>410</v>
      </c>
      <c r="AQ394" s="213">
        <v>0</v>
      </c>
      <c r="AR394" s="213">
        <v>0</v>
      </c>
      <c r="AS394" s="213">
        <v>410</v>
      </c>
      <c r="AT394" s="214" t="e">
        <f t="shared" si="86"/>
        <v>#N/A</v>
      </c>
      <c r="AV394" s="213">
        <v>440</v>
      </c>
      <c r="AW394" s="214" t="s">
        <v>1123</v>
      </c>
      <c r="AX394" s="214" t="s">
        <v>1123</v>
      </c>
      <c r="AY394" s="214" t="s">
        <v>1164</v>
      </c>
      <c r="BA394" s="429" t="e">
        <f t="shared" si="87"/>
        <v>#N/A</v>
      </c>
      <c r="BC394" s="106" t="s">
        <v>394</v>
      </c>
    </row>
    <row r="395" spans="1:55" x14ac:dyDescent="0.2">
      <c r="A395" s="76" t="s">
        <v>1641</v>
      </c>
      <c r="B395" s="76" t="s">
        <v>270</v>
      </c>
      <c r="C395" s="98">
        <v>1.0795974382433668E-3</v>
      </c>
      <c r="D395" s="97"/>
      <c r="E395" s="99"/>
      <c r="F395" s="100" t="s">
        <v>1641</v>
      </c>
      <c r="G395" s="143" t="s">
        <v>270</v>
      </c>
      <c r="H395" s="197">
        <v>7.8682525160109792E-4</v>
      </c>
      <c r="I395" s="197"/>
      <c r="J395" s="197"/>
      <c r="K395" s="197" t="s">
        <v>1641</v>
      </c>
      <c r="L395" s="197" t="s">
        <v>270</v>
      </c>
      <c r="M395" s="197">
        <v>2.8362305580969805E-4</v>
      </c>
      <c r="N395" s="197">
        <v>524</v>
      </c>
      <c r="O395" s="195"/>
      <c r="P395" s="195">
        <v>2.2586206896551726</v>
      </c>
      <c r="Q395" s="197">
        <v>70</v>
      </c>
      <c r="R395" s="197">
        <v>48</v>
      </c>
      <c r="S395" s="197">
        <v>181</v>
      </c>
      <c r="T395" s="197">
        <v>823</v>
      </c>
      <c r="U395" s="197"/>
      <c r="V395" s="197">
        <v>125</v>
      </c>
      <c r="W395" s="197">
        <v>27</v>
      </c>
      <c r="X395" s="197">
        <v>49</v>
      </c>
      <c r="Y395" s="197">
        <v>210</v>
      </c>
      <c r="Z395" s="197">
        <v>10</v>
      </c>
      <c r="AA395" s="197"/>
      <c r="AB395" s="100">
        <v>421</v>
      </c>
      <c r="AC395" s="197"/>
      <c r="AD395" s="195">
        <v>1.8146551724137931</v>
      </c>
      <c r="AE395" s="197"/>
      <c r="AF395" s="197">
        <v>116</v>
      </c>
      <c r="AG395" s="106" t="e">
        <f t="shared" si="78"/>
        <v>#VALUE!</v>
      </c>
      <c r="AH395" s="106"/>
      <c r="AI395" s="212" t="s">
        <v>1028</v>
      </c>
      <c r="AJ395" s="212" t="s">
        <v>1029</v>
      </c>
      <c r="AK395" s="212" t="s">
        <v>1602</v>
      </c>
      <c r="AL395" s="212"/>
      <c r="AM395" s="212"/>
      <c r="AN395" s="212" t="s">
        <v>198</v>
      </c>
      <c r="AO395" s="212"/>
      <c r="AP395" s="213">
        <v>460</v>
      </c>
      <c r="AQ395" s="213">
        <v>120</v>
      </c>
      <c r="AR395" s="213">
        <v>0</v>
      </c>
      <c r="AS395" s="213">
        <v>580</v>
      </c>
      <c r="AT395" s="214" t="e">
        <f t="shared" si="86"/>
        <v>#N/A</v>
      </c>
      <c r="AV395" s="213">
        <v>250</v>
      </c>
      <c r="AW395" s="214" t="s">
        <v>1246</v>
      </c>
      <c r="AX395" s="214" t="s">
        <v>1123</v>
      </c>
      <c r="AY395" s="214" t="s">
        <v>1145</v>
      </c>
      <c r="BA395" s="429" t="e">
        <f t="shared" si="87"/>
        <v>#N/A</v>
      </c>
      <c r="BC395" s="106" t="s">
        <v>394</v>
      </c>
    </row>
    <row r="396" spans="1:55" x14ac:dyDescent="0.2">
      <c r="A396" s="114" t="s">
        <v>1642</v>
      </c>
      <c r="B396" s="76" t="s">
        <v>305</v>
      </c>
      <c r="C396" s="98">
        <v>8.8319088319088323E-4</v>
      </c>
      <c r="D396" s="97"/>
      <c r="E396" s="99"/>
      <c r="F396" s="100" t="s">
        <v>1642</v>
      </c>
      <c r="G396" s="143" t="s">
        <v>305</v>
      </c>
      <c r="H396" s="197">
        <v>4.2735042735042735E-4</v>
      </c>
      <c r="I396" s="197"/>
      <c r="J396" s="197"/>
      <c r="K396" s="197" t="s">
        <v>1642</v>
      </c>
      <c r="L396" s="197" t="s">
        <v>305</v>
      </c>
      <c r="M396" s="197">
        <v>4.5584045584045582E-4</v>
      </c>
      <c r="N396" s="197">
        <v>2</v>
      </c>
      <c r="O396" s="195"/>
      <c r="P396" s="195">
        <v>2</v>
      </c>
      <c r="Q396" s="197">
        <v>2</v>
      </c>
      <c r="R396" s="197">
        <v>0</v>
      </c>
      <c r="S396" s="197">
        <v>0</v>
      </c>
      <c r="T396" s="197">
        <v>4</v>
      </c>
      <c r="U396" s="197"/>
      <c r="V396" s="197">
        <v>0</v>
      </c>
      <c r="W396" s="197">
        <v>0</v>
      </c>
      <c r="X396" s="197">
        <v>0</v>
      </c>
      <c r="Y396" s="197">
        <v>2</v>
      </c>
      <c r="Z396" s="197">
        <v>0</v>
      </c>
      <c r="AA396" s="197"/>
      <c r="AB396" s="100">
        <v>2</v>
      </c>
      <c r="AC396" s="197"/>
      <c r="AD396" s="195">
        <v>2</v>
      </c>
      <c r="AE396" s="197"/>
      <c r="AF396" s="197">
        <v>0</v>
      </c>
      <c r="AG396" s="106" t="e">
        <f t="shared" si="78"/>
        <v>#VALUE!</v>
      </c>
      <c r="AH396" s="106"/>
      <c r="AI396" s="212" t="s">
        <v>1030</v>
      </c>
      <c r="AJ396" s="212" t="s">
        <v>1031</v>
      </c>
      <c r="AK396" s="212" t="s">
        <v>1603</v>
      </c>
      <c r="AL396" s="212"/>
      <c r="AM396" s="212"/>
      <c r="AN396" s="212" t="s">
        <v>199</v>
      </c>
      <c r="AO396" s="212"/>
      <c r="AP396" s="213">
        <v>260</v>
      </c>
      <c r="AQ396" s="213">
        <v>0</v>
      </c>
      <c r="AR396" s="213">
        <v>0</v>
      </c>
      <c r="AS396" s="213">
        <v>260</v>
      </c>
      <c r="AT396" s="214" t="e">
        <f t="shared" si="86"/>
        <v>#N/A</v>
      </c>
      <c r="AV396" s="213">
        <v>200</v>
      </c>
      <c r="AW396" s="214" t="s">
        <v>1123</v>
      </c>
      <c r="AX396" s="214" t="s">
        <v>1123</v>
      </c>
      <c r="AY396" s="214" t="s">
        <v>1149</v>
      </c>
      <c r="BA396" s="429" t="e">
        <f t="shared" si="87"/>
        <v>#N/A</v>
      </c>
      <c r="BC396" s="106" t="s">
        <v>394</v>
      </c>
    </row>
    <row r="397" spans="1:55" x14ac:dyDescent="0.2">
      <c r="A397" s="114"/>
      <c r="B397" s="76"/>
      <c r="C397" s="98"/>
      <c r="D397" s="97"/>
      <c r="E397" s="99"/>
      <c r="F397" s="100"/>
      <c r="G397" s="143"/>
      <c r="H397" s="197"/>
      <c r="I397" s="197"/>
      <c r="J397" s="197"/>
      <c r="K397" s="197"/>
      <c r="L397" s="197"/>
      <c r="M397" s="197"/>
      <c r="N397" s="197">
        <v>79</v>
      </c>
      <c r="O397" s="195"/>
      <c r="P397" s="195">
        <v>0.88764044943820219</v>
      </c>
      <c r="Q397" s="197">
        <v>7</v>
      </c>
      <c r="R397" s="197">
        <v>37</v>
      </c>
      <c r="S397" s="197">
        <v>65</v>
      </c>
      <c r="T397" s="197">
        <v>188</v>
      </c>
      <c r="U397" s="197"/>
      <c r="V397" s="197">
        <v>6</v>
      </c>
      <c r="W397" s="197">
        <v>0</v>
      </c>
      <c r="X397" s="197">
        <v>49</v>
      </c>
      <c r="Y397" s="197">
        <v>0</v>
      </c>
      <c r="Z397" s="197">
        <v>0</v>
      </c>
      <c r="AA397" s="197"/>
      <c r="AB397" s="100">
        <v>55</v>
      </c>
      <c r="AC397" s="197"/>
      <c r="AD397" s="195">
        <v>0.6179775280898876</v>
      </c>
      <c r="AE397" s="197"/>
      <c r="AF397" s="197">
        <v>0</v>
      </c>
      <c r="AG397" s="106" t="e">
        <f t="shared" si="78"/>
        <v>#DIV/0!</v>
      </c>
      <c r="AH397" s="106"/>
      <c r="AI397" s="212" t="s">
        <v>1032</v>
      </c>
      <c r="AJ397" s="212" t="s">
        <v>1033</v>
      </c>
      <c r="AK397" s="212" t="s">
        <v>1604</v>
      </c>
      <c r="AL397" s="212"/>
      <c r="AM397" s="212"/>
      <c r="AN397" s="212" t="s">
        <v>236</v>
      </c>
      <c r="AO397" s="212"/>
      <c r="AP397" s="213">
        <v>610</v>
      </c>
      <c r="AQ397" s="213">
        <v>280</v>
      </c>
      <c r="AR397" s="214" t="s">
        <v>551</v>
      </c>
      <c r="AS397" s="214" t="s">
        <v>551</v>
      </c>
      <c r="AT397" s="214" t="e">
        <f t="shared" si="86"/>
        <v>#VALUE!</v>
      </c>
      <c r="AV397" s="213">
        <v>420</v>
      </c>
      <c r="AW397" s="214" t="s">
        <v>1596</v>
      </c>
      <c r="AX397" s="214" t="s">
        <v>551</v>
      </c>
      <c r="AY397" s="214" t="s">
        <v>551</v>
      </c>
      <c r="BA397" s="429" t="e">
        <f t="shared" si="87"/>
        <v>#VALUE!</v>
      </c>
      <c r="BC397" s="106" t="s">
        <v>394</v>
      </c>
    </row>
    <row r="398" spans="1:55" x14ac:dyDescent="0.2">
      <c r="A398" s="114" t="s">
        <v>1847</v>
      </c>
      <c r="B398" s="76" t="s">
        <v>1848</v>
      </c>
      <c r="C398" s="98">
        <v>2977</v>
      </c>
      <c r="D398" s="97"/>
      <c r="E398" s="99"/>
      <c r="F398" s="100" t="s">
        <v>1847</v>
      </c>
      <c r="G398" s="143" t="s">
        <v>1848</v>
      </c>
      <c r="H398" s="197">
        <v>742</v>
      </c>
      <c r="I398" s="197"/>
      <c r="J398" s="197"/>
      <c r="K398" s="197" t="s">
        <v>1847</v>
      </c>
      <c r="L398" s="197" t="s">
        <v>1848</v>
      </c>
      <c r="M398" s="197">
        <v>2236</v>
      </c>
      <c r="N398" s="197">
        <v>280</v>
      </c>
      <c r="O398" s="195"/>
      <c r="P398" s="195">
        <v>2.5454545454545454</v>
      </c>
      <c r="Q398" s="197">
        <v>60</v>
      </c>
      <c r="R398" s="197">
        <v>48</v>
      </c>
      <c r="S398" s="197">
        <v>87</v>
      </c>
      <c r="T398" s="197">
        <v>475</v>
      </c>
      <c r="U398" s="197"/>
      <c r="V398" s="197">
        <v>3</v>
      </c>
      <c r="W398" s="197">
        <v>0</v>
      </c>
      <c r="X398" s="197">
        <v>13</v>
      </c>
      <c r="Y398" s="197">
        <v>29</v>
      </c>
      <c r="Z398" s="197">
        <v>19</v>
      </c>
      <c r="AA398" s="197"/>
      <c r="AB398" s="100">
        <v>64</v>
      </c>
      <c r="AC398" s="197"/>
      <c r="AD398" s="195">
        <v>0.58181818181818179</v>
      </c>
      <c r="AE398" s="197"/>
      <c r="AF398" s="197">
        <v>42</v>
      </c>
      <c r="AG398" s="106" t="e">
        <f t="shared" si="78"/>
        <v>#VALUE!</v>
      </c>
      <c r="AH398" s="106"/>
      <c r="AI398" s="212" t="s">
        <v>1034</v>
      </c>
      <c r="AJ398" s="212" t="s">
        <v>1035</v>
      </c>
      <c r="AK398" s="212" t="s">
        <v>1605</v>
      </c>
      <c r="AL398" s="212"/>
      <c r="AM398" s="212"/>
      <c r="AN398" s="212" t="s">
        <v>266</v>
      </c>
      <c r="AO398" s="212"/>
      <c r="AP398" s="214" t="s">
        <v>551</v>
      </c>
      <c r="AQ398" s="214" t="s">
        <v>551</v>
      </c>
      <c r="AR398" s="214" t="s">
        <v>551</v>
      </c>
      <c r="AS398" s="213">
        <v>710</v>
      </c>
      <c r="AT398" s="214" t="e">
        <f t="shared" si="86"/>
        <v>#N/A</v>
      </c>
      <c r="AV398" s="214" t="s">
        <v>551</v>
      </c>
      <c r="AW398" s="214" t="s">
        <v>551</v>
      </c>
      <c r="AX398" s="214" t="s">
        <v>551</v>
      </c>
      <c r="AY398" s="214" t="s">
        <v>1722</v>
      </c>
      <c r="BA398" s="429" t="e">
        <f t="shared" si="87"/>
        <v>#N/A</v>
      </c>
      <c r="BC398" s="106" t="s">
        <v>394</v>
      </c>
    </row>
    <row r="399" spans="1:55" x14ac:dyDescent="0.2">
      <c r="A399" s="114" t="s">
        <v>1849</v>
      </c>
      <c r="B399" s="76" t="s">
        <v>1850</v>
      </c>
      <c r="C399" s="98">
        <v>9</v>
      </c>
      <c r="D399" s="97"/>
      <c r="E399" s="99"/>
      <c r="F399" s="100" t="s">
        <v>1849</v>
      </c>
      <c r="G399" s="143" t="s">
        <v>1850</v>
      </c>
      <c r="H399" s="197">
        <v>7</v>
      </c>
      <c r="I399" s="197"/>
      <c r="J399" s="197"/>
      <c r="K399" s="197" t="s">
        <v>1849</v>
      </c>
      <c r="L399" s="197" t="s">
        <v>1850</v>
      </c>
      <c r="M399" s="197">
        <v>2</v>
      </c>
      <c r="N399" s="197">
        <v>43</v>
      </c>
      <c r="O399" s="195"/>
      <c r="P399" s="195">
        <v>0.70491803278688525</v>
      </c>
      <c r="Q399" s="197">
        <v>12</v>
      </c>
      <c r="R399" s="197">
        <v>14</v>
      </c>
      <c r="S399" s="197">
        <v>66</v>
      </c>
      <c r="T399" s="197">
        <v>135</v>
      </c>
      <c r="U399" s="197"/>
      <c r="V399" s="197">
        <v>9</v>
      </c>
      <c r="W399" s="197">
        <v>7</v>
      </c>
      <c r="X399" s="197">
        <v>0</v>
      </c>
      <c r="Y399" s="197">
        <v>56</v>
      </c>
      <c r="Z399" s="197">
        <v>0</v>
      </c>
      <c r="AA399" s="197"/>
      <c r="AB399" s="100">
        <v>72</v>
      </c>
      <c r="AC399" s="197"/>
      <c r="AD399" s="195">
        <v>1.180327868852459</v>
      </c>
      <c r="AE399" s="197"/>
      <c r="AF399" s="197">
        <v>0</v>
      </c>
      <c r="AG399" s="106" t="e">
        <f t="shared" si="78"/>
        <v>#VALUE!</v>
      </c>
      <c r="AH399" s="106"/>
      <c r="AI399" s="212" t="s">
        <v>1036</v>
      </c>
      <c r="AJ399" s="212" t="s">
        <v>1037</v>
      </c>
      <c r="AK399" s="212" t="s">
        <v>1607</v>
      </c>
      <c r="AL399" s="212"/>
      <c r="AM399" s="212"/>
      <c r="AN399" s="212" t="s">
        <v>280</v>
      </c>
      <c r="AO399" s="212"/>
      <c r="AP399" s="213">
        <v>190</v>
      </c>
      <c r="AQ399" s="213">
        <v>220</v>
      </c>
      <c r="AR399" s="213">
        <v>0</v>
      </c>
      <c r="AS399" s="213">
        <v>410</v>
      </c>
      <c r="AT399" s="214" t="e">
        <f t="shared" si="86"/>
        <v>#N/A</v>
      </c>
      <c r="AV399" s="213">
        <v>180</v>
      </c>
      <c r="AW399" s="214" t="s">
        <v>1153</v>
      </c>
      <c r="AX399" s="214" t="s">
        <v>1123</v>
      </c>
      <c r="AY399" s="214" t="s">
        <v>1127</v>
      </c>
      <c r="BA399" s="429" t="e">
        <f t="shared" si="87"/>
        <v>#N/A</v>
      </c>
      <c r="BC399" s="106" t="s">
        <v>394</v>
      </c>
    </row>
    <row r="400" spans="1:55" x14ac:dyDescent="0.2">
      <c r="A400" s="114" t="s">
        <v>1851</v>
      </c>
      <c r="B400" s="76" t="s">
        <v>1852</v>
      </c>
      <c r="C400" s="98">
        <v>161</v>
      </c>
      <c r="D400" s="97"/>
      <c r="E400" s="99"/>
      <c r="F400" s="100" t="s">
        <v>1851</v>
      </c>
      <c r="G400" s="143" t="s">
        <v>1852</v>
      </c>
      <c r="H400" s="197">
        <v>32</v>
      </c>
      <c r="I400" s="197"/>
      <c r="J400" s="197"/>
      <c r="K400" s="197" t="s">
        <v>1851</v>
      </c>
      <c r="L400" s="197" t="s">
        <v>1852</v>
      </c>
      <c r="M400" s="197">
        <v>129</v>
      </c>
      <c r="N400" s="197">
        <v>173</v>
      </c>
      <c r="O400" s="195"/>
      <c r="P400" s="195">
        <v>1.6168224299065421</v>
      </c>
      <c r="Q400" s="197">
        <v>15</v>
      </c>
      <c r="R400" s="197">
        <v>6</v>
      </c>
      <c r="S400" s="197">
        <v>59</v>
      </c>
      <c r="T400" s="197">
        <v>253</v>
      </c>
      <c r="U400" s="197"/>
      <c r="V400" s="197">
        <v>7</v>
      </c>
      <c r="W400" s="197">
        <v>4</v>
      </c>
      <c r="X400" s="197">
        <v>26</v>
      </c>
      <c r="Y400" s="197">
        <v>17</v>
      </c>
      <c r="Z400" s="197">
        <v>28</v>
      </c>
      <c r="AA400" s="197"/>
      <c r="AB400" s="100">
        <v>82</v>
      </c>
      <c r="AC400" s="197"/>
      <c r="AD400" s="195">
        <v>0.76635514018691586</v>
      </c>
      <c r="AE400" s="197"/>
      <c r="AF400" s="197">
        <v>0</v>
      </c>
      <c r="AG400" s="106" t="e">
        <f t="shared" si="78"/>
        <v>#VALUE!</v>
      </c>
      <c r="AH400" s="106"/>
      <c r="AI400" s="212" t="s">
        <v>1038</v>
      </c>
      <c r="AJ400" s="212" t="s">
        <v>1039</v>
      </c>
      <c r="AK400" s="212" t="s">
        <v>1608</v>
      </c>
      <c r="AL400" s="212"/>
      <c r="AM400" s="212"/>
      <c r="AN400" s="212" t="s">
        <v>340</v>
      </c>
      <c r="AO400" s="212"/>
      <c r="AP400" s="213">
        <v>940</v>
      </c>
      <c r="AQ400" s="213">
        <v>390</v>
      </c>
      <c r="AR400" s="213">
        <v>0</v>
      </c>
      <c r="AS400" s="213">
        <v>1330</v>
      </c>
      <c r="AT400" s="214" t="e">
        <f t="shared" si="86"/>
        <v>#N/A</v>
      </c>
      <c r="AV400" s="213">
        <v>940</v>
      </c>
      <c r="AW400" s="214" t="s">
        <v>1193</v>
      </c>
      <c r="AX400" s="214" t="s">
        <v>1142</v>
      </c>
      <c r="AY400" s="214" t="s">
        <v>1723</v>
      </c>
      <c r="BA400" s="429" t="e">
        <f t="shared" si="87"/>
        <v>#N/A</v>
      </c>
      <c r="BC400" s="106" t="s">
        <v>394</v>
      </c>
    </row>
    <row r="401" spans="1:55" x14ac:dyDescent="0.2">
      <c r="A401" s="114" t="s">
        <v>1853</v>
      </c>
      <c r="B401" s="76" t="s">
        <v>1854</v>
      </c>
      <c r="C401" s="98">
        <v>35</v>
      </c>
      <c r="D401" s="97"/>
      <c r="E401" s="99"/>
      <c r="F401" s="100" t="s">
        <v>1853</v>
      </c>
      <c r="G401" s="143" t="s">
        <v>1854</v>
      </c>
      <c r="H401" s="197">
        <v>22</v>
      </c>
      <c r="I401" s="197"/>
      <c r="J401" s="197"/>
      <c r="K401" s="197" t="s">
        <v>1853</v>
      </c>
      <c r="L401" s="197" t="s">
        <v>1854</v>
      </c>
      <c r="M401" s="197">
        <v>12</v>
      </c>
      <c r="N401" s="197">
        <v>92</v>
      </c>
      <c r="O401" s="195"/>
      <c r="P401" s="195">
        <v>1.0952380952380953</v>
      </c>
      <c r="Q401" s="197">
        <v>55</v>
      </c>
      <c r="R401" s="197">
        <v>38</v>
      </c>
      <c r="S401" s="197">
        <v>65</v>
      </c>
      <c r="T401" s="197">
        <v>250</v>
      </c>
      <c r="U401" s="197"/>
      <c r="V401" s="197">
        <v>5</v>
      </c>
      <c r="W401" s="197">
        <v>1</v>
      </c>
      <c r="X401" s="197">
        <v>85</v>
      </c>
      <c r="Y401" s="197">
        <v>133</v>
      </c>
      <c r="Z401" s="197">
        <v>32</v>
      </c>
      <c r="AA401" s="197"/>
      <c r="AB401" s="100">
        <v>256</v>
      </c>
      <c r="AC401" s="197"/>
      <c r="AD401" s="195">
        <v>3.0476190476190474</v>
      </c>
      <c r="AE401" s="197"/>
      <c r="AF401" s="197">
        <v>0</v>
      </c>
      <c r="AG401" s="106" t="e">
        <f t="shared" si="78"/>
        <v>#VALUE!</v>
      </c>
      <c r="AH401" s="106"/>
      <c r="AI401" s="212"/>
      <c r="AJ401" s="212"/>
      <c r="AK401" s="212"/>
      <c r="AL401" s="212"/>
      <c r="AM401" s="212"/>
      <c r="AN401" s="212"/>
      <c r="AO401" s="212"/>
      <c r="AP401" s="214"/>
      <c r="AQ401" s="214"/>
      <c r="AR401" s="214"/>
      <c r="AS401" s="214"/>
      <c r="AT401" s="214"/>
      <c r="AV401" s="214"/>
      <c r="AW401" s="162" t="s">
        <v>394</v>
      </c>
      <c r="AX401" s="162" t="s">
        <v>394</v>
      </c>
      <c r="AY401" s="162" t="s">
        <v>394</v>
      </c>
      <c r="BC401" s="106" t="s">
        <v>394</v>
      </c>
    </row>
    <row r="402" spans="1:55" x14ac:dyDescent="0.2">
      <c r="A402" s="114" t="s">
        <v>1855</v>
      </c>
      <c r="B402" s="76" t="s">
        <v>1856</v>
      </c>
      <c r="C402" s="98">
        <v>24</v>
      </c>
      <c r="D402" s="97"/>
      <c r="E402" s="99"/>
      <c r="F402" s="100" t="s">
        <v>1855</v>
      </c>
      <c r="G402" s="143" t="s">
        <v>1856</v>
      </c>
      <c r="H402" s="197">
        <v>14</v>
      </c>
      <c r="I402" s="197"/>
      <c r="J402" s="197"/>
      <c r="K402" s="197" t="s">
        <v>1855</v>
      </c>
      <c r="L402" s="197" t="s">
        <v>1856</v>
      </c>
      <c r="M402" s="197">
        <v>11</v>
      </c>
      <c r="N402" s="197">
        <v>57</v>
      </c>
      <c r="O402" s="195"/>
      <c r="P402" s="195">
        <v>0.93442622950819676</v>
      </c>
      <c r="Q402" s="197">
        <v>14</v>
      </c>
      <c r="R402" s="197">
        <v>10</v>
      </c>
      <c r="S402" s="197">
        <v>179</v>
      </c>
      <c r="T402" s="197">
        <v>260</v>
      </c>
      <c r="U402" s="197"/>
      <c r="V402" s="197">
        <v>6</v>
      </c>
      <c r="W402" s="197">
        <v>11</v>
      </c>
      <c r="X402" s="197">
        <v>0</v>
      </c>
      <c r="Y402" s="197">
        <v>19</v>
      </c>
      <c r="Z402" s="197">
        <v>0</v>
      </c>
      <c r="AA402" s="197"/>
      <c r="AB402" s="100">
        <v>36</v>
      </c>
      <c r="AC402" s="197"/>
      <c r="AD402" s="195">
        <v>0.5901639344262295</v>
      </c>
      <c r="AE402" s="197"/>
      <c r="AF402" s="197">
        <v>5</v>
      </c>
      <c r="AG402" s="106" t="e">
        <f t="shared" si="78"/>
        <v>#VALUE!</v>
      </c>
      <c r="AH402" s="106"/>
      <c r="AI402" s="212"/>
      <c r="AJ402" s="212" t="s">
        <v>1609</v>
      </c>
      <c r="AK402" s="212" t="s">
        <v>1610</v>
      </c>
      <c r="AL402" s="212"/>
      <c r="AM402" s="212" t="s">
        <v>325</v>
      </c>
      <c r="AN402" s="212" t="s">
        <v>325</v>
      </c>
      <c r="AO402" s="212"/>
      <c r="AP402" s="213">
        <v>1560</v>
      </c>
      <c r="AQ402" s="213">
        <v>420</v>
      </c>
      <c r="AR402" s="213">
        <v>20</v>
      </c>
      <c r="AS402" s="213">
        <v>2000</v>
      </c>
      <c r="AT402" s="214" t="e">
        <f t="shared" ref="AT402:AT410" si="88">AS402/VLOOKUP(AN402,$D$18:$G$436,4,FALSE)</f>
        <v>#N/A</v>
      </c>
      <c r="AV402" s="213">
        <v>1510</v>
      </c>
      <c r="AW402" s="214" t="s">
        <v>1312</v>
      </c>
      <c r="AX402" s="214" t="s">
        <v>1142</v>
      </c>
      <c r="AY402" s="214" t="s">
        <v>1724</v>
      </c>
      <c r="BA402" s="429" t="e">
        <f t="shared" ref="BA402:BA410" si="89">AY402/VLOOKUP(AN402,$D$18:$G$436,4,FALSE)</f>
        <v>#N/A</v>
      </c>
      <c r="BC402" s="106" t="s">
        <v>394</v>
      </c>
    </row>
    <row r="403" spans="1:55" x14ac:dyDescent="0.2">
      <c r="A403" s="76" t="s">
        <v>1857</v>
      </c>
      <c r="B403" s="76" t="s">
        <v>1858</v>
      </c>
      <c r="C403" s="98">
        <v>43</v>
      </c>
      <c r="D403" s="97"/>
      <c r="E403" s="99"/>
      <c r="F403" s="100" t="s">
        <v>1857</v>
      </c>
      <c r="G403" s="143" t="s">
        <v>1858</v>
      </c>
      <c r="H403" s="197">
        <v>33</v>
      </c>
      <c r="I403" s="197"/>
      <c r="J403" s="197"/>
      <c r="K403" s="197" t="s">
        <v>1857</v>
      </c>
      <c r="L403" s="197" t="s">
        <v>1858</v>
      </c>
      <c r="M403" s="197">
        <v>10</v>
      </c>
      <c r="N403" s="197">
        <v>240</v>
      </c>
      <c r="O403" s="195"/>
      <c r="P403" s="195">
        <v>1.2834224598930482</v>
      </c>
      <c r="Q403" s="197">
        <v>12</v>
      </c>
      <c r="R403" s="197">
        <v>10</v>
      </c>
      <c r="S403" s="197">
        <v>9</v>
      </c>
      <c r="T403" s="197">
        <v>271</v>
      </c>
      <c r="U403" s="197"/>
      <c r="V403" s="197">
        <v>0</v>
      </c>
      <c r="W403" s="197">
        <v>45</v>
      </c>
      <c r="X403" s="197">
        <v>24</v>
      </c>
      <c r="Y403" s="197">
        <v>76</v>
      </c>
      <c r="Z403" s="197">
        <v>0</v>
      </c>
      <c r="AA403" s="197"/>
      <c r="AB403" s="100">
        <v>145</v>
      </c>
      <c r="AC403" s="197"/>
      <c r="AD403" s="195">
        <v>0.77540106951871657</v>
      </c>
      <c r="AE403" s="197"/>
      <c r="AF403" s="197">
        <v>9</v>
      </c>
      <c r="AG403" s="106" t="e">
        <f t="shared" si="78"/>
        <v>#VALUE!</v>
      </c>
      <c r="AH403" s="106"/>
      <c r="AI403" s="212" t="s">
        <v>1040</v>
      </c>
      <c r="AJ403" s="212" t="s">
        <v>1041</v>
      </c>
      <c r="AK403" s="212" t="s">
        <v>1612</v>
      </c>
      <c r="AL403" s="212"/>
      <c r="AM403" s="212"/>
      <c r="AN403" s="212" t="s">
        <v>86</v>
      </c>
      <c r="AO403" s="212"/>
      <c r="AP403" s="213">
        <v>240</v>
      </c>
      <c r="AQ403" s="213">
        <v>90</v>
      </c>
      <c r="AR403" s="213">
        <v>20</v>
      </c>
      <c r="AS403" s="213">
        <v>340</v>
      </c>
      <c r="AT403" s="214" t="e">
        <f t="shared" si="88"/>
        <v>#N/A</v>
      </c>
      <c r="AV403" s="213">
        <v>170</v>
      </c>
      <c r="AW403" s="214" t="s">
        <v>1135</v>
      </c>
      <c r="AX403" s="214" t="s">
        <v>1142</v>
      </c>
      <c r="AY403" s="214" t="s">
        <v>1286</v>
      </c>
      <c r="BA403" s="429" t="e">
        <f t="shared" si="89"/>
        <v>#N/A</v>
      </c>
      <c r="BC403" s="106" t="s">
        <v>394</v>
      </c>
    </row>
    <row r="404" spans="1:55" x14ac:dyDescent="0.2">
      <c r="A404" s="113" t="s">
        <v>1859</v>
      </c>
      <c r="B404" s="76" t="s">
        <v>1860</v>
      </c>
      <c r="C404" s="98">
        <v>328</v>
      </c>
      <c r="D404" s="98"/>
      <c r="E404" s="99"/>
      <c r="F404" s="100" t="s">
        <v>1859</v>
      </c>
      <c r="G404" s="143" t="s">
        <v>1860</v>
      </c>
      <c r="H404" s="197">
        <v>38</v>
      </c>
      <c r="I404" s="197"/>
      <c r="J404" s="197"/>
      <c r="K404" s="197" t="s">
        <v>1859</v>
      </c>
      <c r="L404" s="197" t="s">
        <v>1860</v>
      </c>
      <c r="M404" s="197">
        <v>291</v>
      </c>
      <c r="N404" s="197" t="s">
        <v>394</v>
      </c>
      <c r="O404" s="195"/>
      <c r="P404" s="195" t="s">
        <v>394</v>
      </c>
      <c r="Q404" s="197" t="s">
        <v>394</v>
      </c>
      <c r="R404" s="197" t="s">
        <v>394</v>
      </c>
      <c r="S404" s="197" t="s">
        <v>394</v>
      </c>
      <c r="T404" s="197" t="s">
        <v>394</v>
      </c>
      <c r="U404" s="197"/>
      <c r="V404" s="197" t="s">
        <v>394</v>
      </c>
      <c r="W404" s="197" t="s">
        <v>394</v>
      </c>
      <c r="X404" s="197" t="s">
        <v>394</v>
      </c>
      <c r="Y404" s="197" t="s">
        <v>394</v>
      </c>
      <c r="Z404" s="197" t="s">
        <v>394</v>
      </c>
      <c r="AA404" s="197"/>
      <c r="AB404" s="100" t="s">
        <v>394</v>
      </c>
      <c r="AC404" s="197"/>
      <c r="AD404" s="195" t="s">
        <v>394</v>
      </c>
      <c r="AE404" s="197"/>
      <c r="AF404" s="197" t="s">
        <v>394</v>
      </c>
      <c r="AG404" s="106" t="e">
        <f t="shared" si="78"/>
        <v>#VALUE!</v>
      </c>
      <c r="AH404" s="106"/>
      <c r="AI404" s="212" t="s">
        <v>1042</v>
      </c>
      <c r="AJ404" s="212" t="s">
        <v>1043</v>
      </c>
      <c r="AK404" s="212" t="s">
        <v>1613</v>
      </c>
      <c r="AL404" s="212"/>
      <c r="AM404" s="212"/>
      <c r="AN404" s="212" t="s">
        <v>102</v>
      </c>
      <c r="AO404" s="212"/>
      <c r="AP404" s="213">
        <v>440</v>
      </c>
      <c r="AQ404" s="213">
        <v>80</v>
      </c>
      <c r="AR404" s="213">
        <v>0</v>
      </c>
      <c r="AS404" s="213">
        <v>510</v>
      </c>
      <c r="AT404" s="214" t="e">
        <f t="shared" si="88"/>
        <v>#N/A</v>
      </c>
      <c r="AV404" s="213">
        <v>260</v>
      </c>
      <c r="AW404" s="214" t="s">
        <v>1163</v>
      </c>
      <c r="AX404" s="214" t="s">
        <v>1123</v>
      </c>
      <c r="AY404" s="214" t="s">
        <v>1160</v>
      </c>
      <c r="BA404" s="429" t="e">
        <f t="shared" si="89"/>
        <v>#N/A</v>
      </c>
      <c r="BC404" s="106" t="s">
        <v>394</v>
      </c>
    </row>
    <row r="405" spans="1:55" x14ac:dyDescent="0.2">
      <c r="A405" s="96" t="s">
        <v>1861</v>
      </c>
      <c r="B405" s="96" t="s">
        <v>1862</v>
      </c>
      <c r="C405" s="98">
        <v>23</v>
      </c>
      <c r="D405" s="97"/>
      <c r="E405" s="99"/>
      <c r="F405" s="100" t="s">
        <v>1861</v>
      </c>
      <c r="G405" s="143" t="s">
        <v>1862</v>
      </c>
      <c r="H405" s="197">
        <v>23</v>
      </c>
      <c r="I405" s="197"/>
      <c r="J405" s="197"/>
      <c r="K405" s="197" t="s">
        <v>1861</v>
      </c>
      <c r="L405" s="197" t="s">
        <v>1862</v>
      </c>
      <c r="M405" s="197">
        <v>0</v>
      </c>
      <c r="N405" s="197"/>
      <c r="O405" s="195"/>
      <c r="P405" s="195" t="s">
        <v>394</v>
      </c>
      <c r="Q405" s="197"/>
      <c r="R405" s="197"/>
      <c r="S405" s="197"/>
      <c r="T405" s="197"/>
      <c r="U405" s="197"/>
      <c r="V405" s="197"/>
      <c r="W405" s="197"/>
      <c r="X405" s="197"/>
      <c r="Y405" s="197"/>
      <c r="Z405" s="197"/>
      <c r="AA405" s="197"/>
      <c r="AB405" s="100"/>
      <c r="AC405" s="197"/>
      <c r="AD405" s="195" t="s">
        <v>394</v>
      </c>
      <c r="AE405" s="197"/>
      <c r="AF405" s="197"/>
      <c r="AG405" s="106" t="e">
        <f t="shared" si="78"/>
        <v>#VALUE!</v>
      </c>
      <c r="AH405" s="106"/>
      <c r="AI405" s="212" t="s">
        <v>1044</v>
      </c>
      <c r="AJ405" s="212" t="s">
        <v>1045</v>
      </c>
      <c r="AK405" s="212" t="s">
        <v>1614</v>
      </c>
      <c r="AL405" s="212"/>
      <c r="AM405" s="212"/>
      <c r="AN405" s="212" t="s">
        <v>166</v>
      </c>
      <c r="AO405" s="212"/>
      <c r="AP405" s="213">
        <v>90</v>
      </c>
      <c r="AQ405" s="213">
        <v>10</v>
      </c>
      <c r="AR405" s="213">
        <v>0</v>
      </c>
      <c r="AS405" s="213">
        <v>100</v>
      </c>
      <c r="AT405" s="214" t="e">
        <f t="shared" si="88"/>
        <v>#N/A</v>
      </c>
      <c r="AV405" s="213">
        <v>120</v>
      </c>
      <c r="AW405" s="214" t="s">
        <v>1142</v>
      </c>
      <c r="AX405" s="214" t="s">
        <v>1123</v>
      </c>
      <c r="AY405" s="214" t="s">
        <v>1190</v>
      </c>
      <c r="BA405" s="429" t="e">
        <f t="shared" si="89"/>
        <v>#N/A</v>
      </c>
      <c r="BC405" s="106" t="s">
        <v>394</v>
      </c>
    </row>
    <row r="406" spans="1:55" x14ac:dyDescent="0.2">
      <c r="A406" s="114" t="s">
        <v>1863</v>
      </c>
      <c r="B406" s="76" t="s">
        <v>1864</v>
      </c>
      <c r="C406" s="98">
        <v>205</v>
      </c>
      <c r="D406" s="115"/>
      <c r="E406" s="115"/>
      <c r="F406" s="100" t="s">
        <v>1863</v>
      </c>
      <c r="G406" s="143" t="s">
        <v>1864</v>
      </c>
      <c r="H406" s="197">
        <v>27</v>
      </c>
      <c r="I406" s="197"/>
      <c r="J406" s="197"/>
      <c r="K406" s="197" t="s">
        <v>1863</v>
      </c>
      <c r="L406" s="197" t="s">
        <v>1864</v>
      </c>
      <c r="M406" s="197">
        <v>178</v>
      </c>
      <c r="N406" s="197">
        <v>31</v>
      </c>
      <c r="O406" s="195"/>
      <c r="P406" s="195">
        <v>0.52542372881355937</v>
      </c>
      <c r="Q406" s="197">
        <v>39</v>
      </c>
      <c r="R406" s="197">
        <v>138</v>
      </c>
      <c r="S406" s="197">
        <v>13</v>
      </c>
      <c r="T406" s="197">
        <v>221</v>
      </c>
      <c r="U406" s="197"/>
      <c r="V406" s="197">
        <v>1</v>
      </c>
      <c r="W406" s="197">
        <v>4</v>
      </c>
      <c r="X406" s="197">
        <v>8</v>
      </c>
      <c r="Y406" s="197">
        <v>17</v>
      </c>
      <c r="Z406" s="197">
        <v>5</v>
      </c>
      <c r="AA406" s="197"/>
      <c r="AB406" s="100">
        <v>35</v>
      </c>
      <c r="AC406" s="197"/>
      <c r="AD406" s="195">
        <v>0.59322033898305082</v>
      </c>
      <c r="AE406" s="197"/>
      <c r="AF406" s="197">
        <v>0</v>
      </c>
      <c r="AG406" s="106" t="e">
        <f t="shared" si="78"/>
        <v>#VALUE!</v>
      </c>
      <c r="AH406" s="106"/>
      <c r="AI406" s="212" t="s">
        <v>1046</v>
      </c>
      <c r="AJ406" s="212" t="s">
        <v>1047</v>
      </c>
      <c r="AK406" s="212" t="s">
        <v>1615</v>
      </c>
      <c r="AL406" s="212"/>
      <c r="AM406" s="212"/>
      <c r="AN406" s="212" t="s">
        <v>177</v>
      </c>
      <c r="AO406" s="212"/>
      <c r="AP406" s="213">
        <v>140</v>
      </c>
      <c r="AQ406" s="213">
        <v>10</v>
      </c>
      <c r="AR406" s="213">
        <v>0</v>
      </c>
      <c r="AS406" s="213">
        <v>150</v>
      </c>
      <c r="AT406" s="214" t="e">
        <f t="shared" si="88"/>
        <v>#N/A</v>
      </c>
      <c r="AV406" s="213">
        <v>140</v>
      </c>
      <c r="AW406" s="214" t="s">
        <v>1199</v>
      </c>
      <c r="AX406" s="214" t="s">
        <v>1123</v>
      </c>
      <c r="AY406" s="214" t="s">
        <v>1122</v>
      </c>
      <c r="BA406" s="429" t="e">
        <f t="shared" si="89"/>
        <v>#N/A</v>
      </c>
      <c r="BC406" s="106" t="s">
        <v>394</v>
      </c>
    </row>
    <row r="407" spans="1:55" x14ac:dyDescent="0.2">
      <c r="A407" s="114" t="s">
        <v>1865</v>
      </c>
      <c r="B407" s="76" t="s">
        <v>1866</v>
      </c>
      <c r="C407" s="98">
        <v>70</v>
      </c>
      <c r="D407" s="115"/>
      <c r="E407" s="115"/>
      <c r="F407" s="100" t="s">
        <v>1865</v>
      </c>
      <c r="G407" s="143" t="s">
        <v>1866</v>
      </c>
      <c r="H407" s="197">
        <v>48</v>
      </c>
      <c r="I407" s="197"/>
      <c r="J407" s="197"/>
      <c r="K407" s="197" t="s">
        <v>1865</v>
      </c>
      <c r="L407" s="197" t="s">
        <v>1866</v>
      </c>
      <c r="M407" s="197">
        <v>22</v>
      </c>
      <c r="N407" s="197">
        <v>109</v>
      </c>
      <c r="O407" s="195"/>
      <c r="P407" s="195">
        <v>2.1372549019607843</v>
      </c>
      <c r="Q407" s="197">
        <v>32</v>
      </c>
      <c r="R407" s="197">
        <v>23</v>
      </c>
      <c r="S407" s="197">
        <v>34</v>
      </c>
      <c r="T407" s="197">
        <v>198</v>
      </c>
      <c r="U407" s="197"/>
      <c r="V407" s="197">
        <v>32</v>
      </c>
      <c r="W407" s="197">
        <v>7</v>
      </c>
      <c r="X407" s="197">
        <v>28</v>
      </c>
      <c r="Y407" s="197">
        <v>83</v>
      </c>
      <c r="Z407" s="197">
        <v>0</v>
      </c>
      <c r="AA407" s="197"/>
      <c r="AB407" s="100">
        <v>150</v>
      </c>
      <c r="AC407" s="197"/>
      <c r="AD407" s="195">
        <v>2.9411764705882355</v>
      </c>
      <c r="AE407" s="197"/>
      <c r="AF407" s="197">
        <v>0</v>
      </c>
      <c r="AG407" s="106" t="e">
        <f t="shared" si="78"/>
        <v>#VALUE!</v>
      </c>
      <c r="AH407" s="106"/>
      <c r="AI407" s="212" t="s">
        <v>1048</v>
      </c>
      <c r="AJ407" s="212" t="s">
        <v>1049</v>
      </c>
      <c r="AK407" s="212" t="s">
        <v>1616</v>
      </c>
      <c r="AL407" s="212"/>
      <c r="AM407" s="212"/>
      <c r="AN407" s="212" t="s">
        <v>237</v>
      </c>
      <c r="AO407" s="212"/>
      <c r="AP407" s="213">
        <v>50</v>
      </c>
      <c r="AQ407" s="213">
        <v>20</v>
      </c>
      <c r="AR407" s="213">
        <v>0</v>
      </c>
      <c r="AS407" s="213">
        <v>70</v>
      </c>
      <c r="AT407" s="214" t="e">
        <f t="shared" si="88"/>
        <v>#N/A</v>
      </c>
      <c r="AV407" s="213">
        <v>60</v>
      </c>
      <c r="AW407" s="214" t="s">
        <v>1123</v>
      </c>
      <c r="AX407" s="214" t="s">
        <v>1123</v>
      </c>
      <c r="AY407" s="214" t="s">
        <v>1135</v>
      </c>
      <c r="BA407" s="429" t="e">
        <f t="shared" si="89"/>
        <v>#N/A</v>
      </c>
      <c r="BC407" s="106" t="s">
        <v>394</v>
      </c>
    </row>
    <row r="408" spans="1:55" x14ac:dyDescent="0.2">
      <c r="A408" s="114" t="s">
        <v>1867</v>
      </c>
      <c r="B408" s="76" t="s">
        <v>1868</v>
      </c>
      <c r="C408" s="98">
        <v>111</v>
      </c>
      <c r="D408" s="115"/>
      <c r="E408" s="115"/>
      <c r="F408" s="100" t="s">
        <v>1867</v>
      </c>
      <c r="G408" s="143" t="s">
        <v>1868</v>
      </c>
      <c r="H408" s="197">
        <v>40</v>
      </c>
      <c r="I408" s="197"/>
      <c r="J408" s="197"/>
      <c r="K408" s="197" t="s">
        <v>1867</v>
      </c>
      <c r="L408" s="197" t="s">
        <v>1868</v>
      </c>
      <c r="M408" s="197">
        <v>71</v>
      </c>
      <c r="N408" s="197">
        <v>24</v>
      </c>
      <c r="O408" s="195"/>
      <c r="P408" s="195">
        <v>0.75</v>
      </c>
      <c r="Q408" s="197">
        <v>9</v>
      </c>
      <c r="R408" s="197">
        <v>17</v>
      </c>
      <c r="S408" s="197">
        <v>62</v>
      </c>
      <c r="T408" s="197">
        <v>112</v>
      </c>
      <c r="U408" s="197"/>
      <c r="V408" s="197">
        <v>2</v>
      </c>
      <c r="W408" s="197">
        <v>0</v>
      </c>
      <c r="X408" s="197">
        <v>10</v>
      </c>
      <c r="Y408" s="197">
        <v>0</v>
      </c>
      <c r="Z408" s="197">
        <v>0</v>
      </c>
      <c r="AA408" s="197"/>
      <c r="AB408" s="100">
        <v>12</v>
      </c>
      <c r="AC408" s="197"/>
      <c r="AD408" s="195">
        <v>0.375</v>
      </c>
      <c r="AE408" s="197"/>
      <c r="AF408" s="197">
        <v>0</v>
      </c>
      <c r="AG408" s="106" t="e">
        <f t="shared" si="78"/>
        <v>#VALUE!</v>
      </c>
      <c r="AH408" s="106"/>
      <c r="AI408" s="212" t="s">
        <v>1050</v>
      </c>
      <c r="AJ408" s="212" t="s">
        <v>1051</v>
      </c>
      <c r="AK408" s="212" t="s">
        <v>1617</v>
      </c>
      <c r="AL408" s="212"/>
      <c r="AM408" s="212"/>
      <c r="AN408" s="212" t="s">
        <v>271</v>
      </c>
      <c r="AO408" s="212"/>
      <c r="AP408" s="213">
        <v>280</v>
      </c>
      <c r="AQ408" s="213">
        <v>90</v>
      </c>
      <c r="AR408" s="213">
        <v>0</v>
      </c>
      <c r="AS408" s="213">
        <v>370</v>
      </c>
      <c r="AT408" s="214" t="e">
        <f t="shared" si="88"/>
        <v>#N/A</v>
      </c>
      <c r="AV408" s="213">
        <v>280</v>
      </c>
      <c r="AW408" s="214" t="s">
        <v>1119</v>
      </c>
      <c r="AX408" s="214" t="s">
        <v>1123</v>
      </c>
      <c r="AY408" s="214" t="s">
        <v>1234</v>
      </c>
      <c r="BA408" s="429" t="e">
        <f t="shared" si="89"/>
        <v>#N/A</v>
      </c>
      <c r="BC408" s="106" t="s">
        <v>394</v>
      </c>
    </row>
    <row r="409" spans="1:55" x14ac:dyDescent="0.2">
      <c r="A409" s="114" t="s">
        <v>1869</v>
      </c>
      <c r="B409" s="76" t="s">
        <v>1870</v>
      </c>
      <c r="C409" s="98">
        <v>526</v>
      </c>
      <c r="D409" s="115"/>
      <c r="E409" s="115"/>
      <c r="F409" s="100" t="s">
        <v>1869</v>
      </c>
      <c r="G409" s="143" t="s">
        <v>1870</v>
      </c>
      <c r="H409" s="197">
        <v>59</v>
      </c>
      <c r="I409" s="197"/>
      <c r="J409" s="197"/>
      <c r="K409" s="197" t="s">
        <v>1869</v>
      </c>
      <c r="L409" s="197" t="s">
        <v>1870</v>
      </c>
      <c r="M409" s="197">
        <v>467</v>
      </c>
      <c r="N409" s="197">
        <v>33</v>
      </c>
      <c r="O409" s="195"/>
      <c r="P409" s="195">
        <v>0.84615384615384615</v>
      </c>
      <c r="Q409" s="197">
        <v>8</v>
      </c>
      <c r="R409" s="197">
        <v>3</v>
      </c>
      <c r="S409" s="197">
        <v>4</v>
      </c>
      <c r="T409" s="197">
        <v>48</v>
      </c>
      <c r="U409" s="197"/>
      <c r="V409" s="197">
        <v>2</v>
      </c>
      <c r="W409" s="197">
        <v>0</v>
      </c>
      <c r="X409" s="197">
        <v>0</v>
      </c>
      <c r="Y409" s="197">
        <v>7</v>
      </c>
      <c r="Z409" s="197">
        <v>0</v>
      </c>
      <c r="AA409" s="197"/>
      <c r="AB409" s="100">
        <v>9</v>
      </c>
      <c r="AC409" s="197"/>
      <c r="AD409" s="195">
        <v>0.23076923076923078</v>
      </c>
      <c r="AE409" s="197"/>
      <c r="AF409" s="197">
        <v>3</v>
      </c>
      <c r="AG409" s="106" t="e">
        <f t="shared" si="78"/>
        <v>#VALUE!</v>
      </c>
      <c r="AH409" s="106"/>
      <c r="AI409" s="212" t="s">
        <v>1052</v>
      </c>
      <c r="AJ409" s="212" t="s">
        <v>1053</v>
      </c>
      <c r="AK409" s="212" t="s">
        <v>1618</v>
      </c>
      <c r="AL409" s="212"/>
      <c r="AM409" s="212"/>
      <c r="AN409" s="212" t="s">
        <v>281</v>
      </c>
      <c r="AO409" s="212"/>
      <c r="AP409" s="213">
        <v>240</v>
      </c>
      <c r="AQ409" s="213">
        <v>70</v>
      </c>
      <c r="AR409" s="213">
        <v>0</v>
      </c>
      <c r="AS409" s="213">
        <v>310</v>
      </c>
      <c r="AT409" s="214" t="e">
        <f t="shared" si="88"/>
        <v>#N/A</v>
      </c>
      <c r="AV409" s="213">
        <v>180</v>
      </c>
      <c r="AW409" s="214" t="s">
        <v>1119</v>
      </c>
      <c r="AX409" s="214" t="s">
        <v>1123</v>
      </c>
      <c r="AY409" s="214" t="s">
        <v>1149</v>
      </c>
      <c r="BA409" s="429" t="e">
        <f t="shared" si="89"/>
        <v>#N/A</v>
      </c>
      <c r="BC409" s="106" t="s">
        <v>394</v>
      </c>
    </row>
    <row r="410" spans="1:55" x14ac:dyDescent="0.2">
      <c r="A410" s="114" t="s">
        <v>1871</v>
      </c>
      <c r="B410" s="76" t="s">
        <v>1872</v>
      </c>
      <c r="C410" s="98">
        <v>11</v>
      </c>
      <c r="D410" s="115"/>
      <c r="E410" s="115"/>
      <c r="F410" s="100" t="s">
        <v>1871</v>
      </c>
      <c r="G410" s="143" t="s">
        <v>1872</v>
      </c>
      <c r="H410" s="197">
        <v>9</v>
      </c>
      <c r="I410" s="197"/>
      <c r="J410" s="197"/>
      <c r="K410" s="197" t="s">
        <v>1871</v>
      </c>
      <c r="L410" s="197" t="s">
        <v>1872</v>
      </c>
      <c r="M410" s="197">
        <v>2</v>
      </c>
      <c r="N410" s="197">
        <v>42</v>
      </c>
      <c r="O410" s="195"/>
      <c r="P410" s="195">
        <v>1.1666666666666667</v>
      </c>
      <c r="Q410" s="197">
        <v>6</v>
      </c>
      <c r="R410" s="197">
        <v>6</v>
      </c>
      <c r="S410" s="197">
        <v>12</v>
      </c>
      <c r="T410" s="197">
        <v>66</v>
      </c>
      <c r="U410" s="197"/>
      <c r="V410" s="197">
        <v>0</v>
      </c>
      <c r="W410" s="197">
        <v>0</v>
      </c>
      <c r="X410" s="197">
        <v>7</v>
      </c>
      <c r="Y410" s="197">
        <v>16</v>
      </c>
      <c r="Z410" s="197">
        <v>0</v>
      </c>
      <c r="AA410" s="197"/>
      <c r="AB410" s="100">
        <v>23</v>
      </c>
      <c r="AC410" s="197"/>
      <c r="AD410" s="195">
        <v>0.63888888888888884</v>
      </c>
      <c r="AE410" s="197"/>
      <c r="AF410" s="197">
        <v>1</v>
      </c>
      <c r="AG410" s="106" t="e">
        <f t="shared" si="78"/>
        <v>#VALUE!</v>
      </c>
      <c r="AH410" s="106"/>
      <c r="AI410" s="212" t="s">
        <v>1054</v>
      </c>
      <c r="AJ410" s="212" t="s">
        <v>1055</v>
      </c>
      <c r="AK410" s="212" t="s">
        <v>1619</v>
      </c>
      <c r="AL410" s="212"/>
      <c r="AM410" s="212"/>
      <c r="AN410" s="212" t="s">
        <v>300</v>
      </c>
      <c r="AO410" s="212"/>
      <c r="AP410" s="213">
        <v>90</v>
      </c>
      <c r="AQ410" s="213">
        <v>60</v>
      </c>
      <c r="AR410" s="213">
        <v>0</v>
      </c>
      <c r="AS410" s="213">
        <v>150</v>
      </c>
      <c r="AT410" s="214" t="e">
        <f t="shared" si="88"/>
        <v>#N/A</v>
      </c>
      <c r="AV410" s="213">
        <v>320</v>
      </c>
      <c r="AW410" s="214" t="s">
        <v>1132</v>
      </c>
      <c r="AX410" s="214" t="s">
        <v>1123</v>
      </c>
      <c r="AY410" s="214" t="s">
        <v>1596</v>
      </c>
      <c r="BA410" s="429" t="e">
        <f t="shared" si="89"/>
        <v>#N/A</v>
      </c>
      <c r="BC410" s="106" t="s">
        <v>394</v>
      </c>
    </row>
    <row r="411" spans="1:55" x14ac:dyDescent="0.2">
      <c r="A411" s="114" t="s">
        <v>1873</v>
      </c>
      <c r="B411" s="76" t="s">
        <v>1874</v>
      </c>
      <c r="C411" s="98">
        <v>22</v>
      </c>
      <c r="D411" s="115"/>
      <c r="E411" s="115"/>
      <c r="F411" s="100" t="s">
        <v>1873</v>
      </c>
      <c r="G411" s="143" t="s">
        <v>1874</v>
      </c>
      <c r="H411" s="197">
        <v>19</v>
      </c>
      <c r="I411" s="197"/>
      <c r="J411" s="197"/>
      <c r="K411" s="197" t="s">
        <v>1873</v>
      </c>
      <c r="L411" s="197" t="s">
        <v>1874</v>
      </c>
      <c r="M411" s="197">
        <v>3</v>
      </c>
      <c r="N411" s="197">
        <v>73</v>
      </c>
      <c r="O411" s="195"/>
      <c r="P411" s="195">
        <v>1.3272727272727274</v>
      </c>
      <c r="Q411" s="197">
        <v>15</v>
      </c>
      <c r="R411" s="197">
        <v>27</v>
      </c>
      <c r="S411" s="197">
        <v>38</v>
      </c>
      <c r="T411" s="197">
        <v>153</v>
      </c>
      <c r="U411" s="197"/>
      <c r="V411" s="197">
        <v>8</v>
      </c>
      <c r="W411" s="197">
        <v>0</v>
      </c>
      <c r="X411" s="197">
        <v>0</v>
      </c>
      <c r="Y411" s="197">
        <v>9</v>
      </c>
      <c r="Z411" s="197">
        <v>0</v>
      </c>
      <c r="AA411" s="197"/>
      <c r="AB411" s="100">
        <v>17</v>
      </c>
      <c r="AC411" s="197"/>
      <c r="AD411" s="195">
        <v>0.30909090909090908</v>
      </c>
      <c r="AE411" s="197"/>
      <c r="AF411" s="197">
        <v>20</v>
      </c>
      <c r="AG411" s="106" t="e">
        <f t="shared" si="78"/>
        <v>#VALUE!</v>
      </c>
      <c r="AH411" s="106"/>
      <c r="AI411" s="212"/>
      <c r="AJ411" s="212"/>
      <c r="AK411" s="212"/>
      <c r="AL411" s="212"/>
      <c r="AM411" s="212"/>
      <c r="AN411" s="212"/>
      <c r="AO411" s="212"/>
      <c r="AP411" s="214"/>
      <c r="AQ411" s="214"/>
      <c r="AR411" s="214"/>
      <c r="AS411" s="214"/>
      <c r="AT411" s="214"/>
      <c r="AV411" s="214"/>
      <c r="AW411" s="162" t="s">
        <v>394</v>
      </c>
      <c r="AX411" s="162" t="s">
        <v>394</v>
      </c>
      <c r="AY411" s="162" t="s">
        <v>394</v>
      </c>
      <c r="BC411" s="106" t="s">
        <v>394</v>
      </c>
    </row>
    <row r="412" spans="1:55" x14ac:dyDescent="0.2">
      <c r="A412" s="114" t="s">
        <v>1875</v>
      </c>
      <c r="B412" s="76" t="s">
        <v>1876</v>
      </c>
      <c r="C412" s="98">
        <v>17</v>
      </c>
      <c r="D412" s="115"/>
      <c r="E412" s="115"/>
      <c r="F412" s="100" t="s">
        <v>1875</v>
      </c>
      <c r="G412" s="143" t="s">
        <v>1876</v>
      </c>
      <c r="H412" s="197">
        <v>13</v>
      </c>
      <c r="I412" s="197"/>
      <c r="J412" s="197"/>
      <c r="K412" s="197" t="s">
        <v>1875</v>
      </c>
      <c r="L412" s="197" t="s">
        <v>1876</v>
      </c>
      <c r="M412" s="197">
        <v>3</v>
      </c>
      <c r="N412" s="197">
        <v>24</v>
      </c>
      <c r="O412" s="195"/>
      <c r="P412" s="195">
        <v>0.8571428571428571</v>
      </c>
      <c r="Q412" s="197">
        <v>6</v>
      </c>
      <c r="R412" s="197">
        <v>3</v>
      </c>
      <c r="S412" s="197">
        <v>14</v>
      </c>
      <c r="T412" s="197">
        <v>47</v>
      </c>
      <c r="U412" s="197"/>
      <c r="V412" s="197">
        <v>1</v>
      </c>
      <c r="W412" s="197">
        <v>7</v>
      </c>
      <c r="X412" s="197">
        <v>0</v>
      </c>
      <c r="Y412" s="197">
        <v>3</v>
      </c>
      <c r="Z412" s="197">
        <v>0</v>
      </c>
      <c r="AA412" s="197"/>
      <c r="AB412" s="100">
        <v>11</v>
      </c>
      <c r="AC412" s="197"/>
      <c r="AD412" s="195">
        <v>0.39285714285714285</v>
      </c>
      <c r="AE412" s="197"/>
      <c r="AF412" s="197">
        <v>0</v>
      </c>
      <c r="AG412" s="106" t="e">
        <f t="shared" si="78"/>
        <v>#VALUE!</v>
      </c>
      <c r="AH412" s="106"/>
      <c r="AI412" s="212"/>
      <c r="AJ412" s="212" t="s">
        <v>1620</v>
      </c>
      <c r="AK412" s="212" t="s">
        <v>1621</v>
      </c>
      <c r="AL412" s="212"/>
      <c r="AM412" s="212" t="s">
        <v>1056</v>
      </c>
      <c r="AN412" s="212" t="s">
        <v>1056</v>
      </c>
      <c r="AO412" s="212"/>
      <c r="AP412" s="214" t="s">
        <v>551</v>
      </c>
      <c r="AQ412" s="214" t="s">
        <v>551</v>
      </c>
      <c r="AR412" s="214" t="s">
        <v>551</v>
      </c>
      <c r="AS412" s="214" t="s">
        <v>551</v>
      </c>
      <c r="AT412" s="214" t="e">
        <f t="shared" ref="AT412:AT418" si="90">AS412/VLOOKUP(AN412,$D$18:$G$436,4,FALSE)</f>
        <v>#VALUE!</v>
      </c>
      <c r="AV412" s="214" t="s">
        <v>551</v>
      </c>
      <c r="AW412" s="214" t="s">
        <v>551</v>
      </c>
      <c r="AX412" s="214" t="s">
        <v>551</v>
      </c>
      <c r="AY412" s="214" t="s">
        <v>551</v>
      </c>
      <c r="BA412" s="429" t="e">
        <f t="shared" ref="BA412:BA418" si="91">AY412/VLOOKUP(AN412,$D$18:$G$436,4,FALSE)</f>
        <v>#VALUE!</v>
      </c>
      <c r="BC412" s="106" t="s">
        <v>394</v>
      </c>
    </row>
    <row r="413" spans="1:55" x14ac:dyDescent="0.2">
      <c r="A413" s="117" t="s">
        <v>1877</v>
      </c>
      <c r="B413" s="76" t="s">
        <v>1878</v>
      </c>
      <c r="C413" s="98">
        <v>909</v>
      </c>
      <c r="D413" s="115"/>
      <c r="E413" s="115"/>
      <c r="F413" s="100" t="s">
        <v>1877</v>
      </c>
      <c r="G413" s="143" t="s">
        <v>1878</v>
      </c>
      <c r="H413" s="197">
        <v>229</v>
      </c>
      <c r="I413" s="197"/>
      <c r="J413" s="197"/>
      <c r="K413" s="197" t="s">
        <v>1877</v>
      </c>
      <c r="L413" s="197" t="s">
        <v>1878</v>
      </c>
      <c r="M413" s="197">
        <v>680</v>
      </c>
      <c r="N413" s="197">
        <v>12</v>
      </c>
      <c r="O413" s="195"/>
      <c r="P413" s="195">
        <v>0.54545454545454541</v>
      </c>
      <c r="Q413" s="197">
        <v>6</v>
      </c>
      <c r="R413" s="197">
        <v>3</v>
      </c>
      <c r="S413" s="197">
        <v>5</v>
      </c>
      <c r="T413" s="197">
        <v>26</v>
      </c>
      <c r="U413" s="197"/>
      <c r="V413" s="197">
        <v>2</v>
      </c>
      <c r="W413" s="197">
        <v>0</v>
      </c>
      <c r="X413" s="197">
        <v>0</v>
      </c>
      <c r="Y413" s="197">
        <v>0</v>
      </c>
      <c r="Z413" s="197">
        <v>6</v>
      </c>
      <c r="AA413" s="197"/>
      <c r="AB413" s="100">
        <v>8</v>
      </c>
      <c r="AC413" s="197"/>
      <c r="AD413" s="195">
        <v>0.36363636363636365</v>
      </c>
      <c r="AE413" s="197"/>
      <c r="AF413" s="197">
        <v>1</v>
      </c>
      <c r="AG413" s="106" t="e">
        <f t="shared" si="78"/>
        <v>#VALUE!</v>
      </c>
      <c r="AH413" s="106"/>
      <c r="AI413" s="212" t="s">
        <v>1057</v>
      </c>
      <c r="AJ413" s="212" t="s">
        <v>1058</v>
      </c>
      <c r="AK413" s="212" t="s">
        <v>1622</v>
      </c>
      <c r="AL413" s="212"/>
      <c r="AM413" s="212"/>
      <c r="AN413" s="212" t="s">
        <v>63</v>
      </c>
      <c r="AO413" s="212"/>
      <c r="AP413" s="213">
        <v>80</v>
      </c>
      <c r="AQ413" s="213">
        <v>0</v>
      </c>
      <c r="AR413" s="213">
        <v>0</v>
      </c>
      <c r="AS413" s="213">
        <v>80</v>
      </c>
      <c r="AT413" s="214" t="e">
        <f t="shared" si="90"/>
        <v>#N/A</v>
      </c>
      <c r="AV413" s="213">
        <v>70</v>
      </c>
      <c r="AW413" s="214" t="s">
        <v>1123</v>
      </c>
      <c r="AX413" s="214" t="s">
        <v>1123</v>
      </c>
      <c r="AY413" s="214" t="s">
        <v>1246</v>
      </c>
      <c r="BA413" s="429" t="e">
        <f t="shared" si="91"/>
        <v>#N/A</v>
      </c>
      <c r="BC413" s="106" t="s">
        <v>394</v>
      </c>
    </row>
    <row r="414" spans="1:55" x14ac:dyDescent="0.2">
      <c r="A414" s="76" t="s">
        <v>1879</v>
      </c>
      <c r="B414" s="76" t="s">
        <v>1880</v>
      </c>
      <c r="C414" s="98">
        <v>284</v>
      </c>
      <c r="D414" s="98"/>
      <c r="E414" s="99"/>
      <c r="F414" s="100" t="s">
        <v>1879</v>
      </c>
      <c r="G414" s="143" t="s">
        <v>1880</v>
      </c>
      <c r="H414" s="197">
        <v>26</v>
      </c>
      <c r="I414" s="197"/>
      <c r="J414" s="197"/>
      <c r="K414" s="197" t="s">
        <v>1879</v>
      </c>
      <c r="L414" s="197" t="s">
        <v>1880</v>
      </c>
      <c r="M414" s="197">
        <v>258</v>
      </c>
      <c r="N414" s="197" t="s">
        <v>394</v>
      </c>
      <c r="O414" s="195"/>
      <c r="P414" s="195" t="s">
        <v>394</v>
      </c>
      <c r="Q414" s="197" t="s">
        <v>394</v>
      </c>
      <c r="R414" s="197" t="s">
        <v>394</v>
      </c>
      <c r="S414" s="197" t="s">
        <v>394</v>
      </c>
      <c r="T414" s="197" t="s">
        <v>394</v>
      </c>
      <c r="U414" s="197"/>
      <c r="V414" s="197" t="s">
        <v>394</v>
      </c>
      <c r="W414" s="197" t="s">
        <v>394</v>
      </c>
      <c r="X414" s="197" t="s">
        <v>394</v>
      </c>
      <c r="Y414" s="197" t="s">
        <v>394</v>
      </c>
      <c r="Z414" s="197" t="s">
        <v>394</v>
      </c>
      <c r="AA414" s="197"/>
      <c r="AB414" s="100" t="s">
        <v>394</v>
      </c>
      <c r="AC414" s="197"/>
      <c r="AD414" s="195" t="s">
        <v>394</v>
      </c>
      <c r="AE414" s="197"/>
      <c r="AF414" s="197" t="s">
        <v>394</v>
      </c>
      <c r="AG414" s="106" t="e">
        <f t="shared" si="78"/>
        <v>#VALUE!</v>
      </c>
      <c r="AH414" s="106"/>
      <c r="AI414" s="212" t="s">
        <v>1059</v>
      </c>
      <c r="AJ414" s="212" t="s">
        <v>1060</v>
      </c>
      <c r="AK414" s="212" t="s">
        <v>1623</v>
      </c>
      <c r="AL414" s="212"/>
      <c r="AM414" s="212"/>
      <c r="AN414" s="212" t="s">
        <v>87</v>
      </c>
      <c r="AO414" s="212"/>
      <c r="AP414" s="213">
        <v>120</v>
      </c>
      <c r="AQ414" s="213">
        <v>0</v>
      </c>
      <c r="AR414" s="213">
        <v>0</v>
      </c>
      <c r="AS414" s="213">
        <v>120</v>
      </c>
      <c r="AT414" s="214" t="e">
        <f t="shared" si="90"/>
        <v>#N/A</v>
      </c>
      <c r="AV414" s="213">
        <v>220</v>
      </c>
      <c r="AW414" s="214" t="s">
        <v>1123</v>
      </c>
      <c r="AX414" s="214" t="s">
        <v>1123</v>
      </c>
      <c r="AY414" s="214" t="s">
        <v>1224</v>
      </c>
      <c r="BA414" s="429" t="e">
        <f t="shared" si="91"/>
        <v>#N/A</v>
      </c>
      <c r="BC414" s="106" t="s">
        <v>394</v>
      </c>
    </row>
    <row r="415" spans="1:55" x14ac:dyDescent="0.2">
      <c r="A415" s="96" t="s">
        <v>1881</v>
      </c>
      <c r="B415" s="96" t="s">
        <v>1882</v>
      </c>
      <c r="C415" s="98">
        <v>26</v>
      </c>
      <c r="D415" s="97"/>
      <c r="E415" s="99"/>
      <c r="F415" s="100" t="s">
        <v>1881</v>
      </c>
      <c r="G415" s="143" t="s">
        <v>1882</v>
      </c>
      <c r="H415" s="197">
        <v>26</v>
      </c>
      <c r="I415" s="197"/>
      <c r="J415" s="197"/>
      <c r="K415" s="197" t="s">
        <v>1881</v>
      </c>
      <c r="L415" s="197" t="s">
        <v>1882</v>
      </c>
      <c r="M415" s="197">
        <v>0</v>
      </c>
      <c r="N415" s="197"/>
      <c r="O415" s="195"/>
      <c r="P415" s="195" t="s">
        <v>394</v>
      </c>
      <c r="Q415" s="197"/>
      <c r="R415" s="197"/>
      <c r="S415" s="197"/>
      <c r="T415" s="197"/>
      <c r="U415" s="197"/>
      <c r="V415" s="197"/>
      <c r="W415" s="197"/>
      <c r="X415" s="197"/>
      <c r="Y415" s="197"/>
      <c r="Z415" s="197"/>
      <c r="AA415" s="197"/>
      <c r="AB415" s="100"/>
      <c r="AC415" s="197"/>
      <c r="AD415" s="195" t="s">
        <v>394</v>
      </c>
      <c r="AE415" s="197"/>
      <c r="AF415" s="197"/>
      <c r="AG415" s="106" t="e">
        <f t="shared" si="78"/>
        <v>#VALUE!</v>
      </c>
      <c r="AH415" s="106"/>
      <c r="AI415" s="212" t="s">
        <v>1061</v>
      </c>
      <c r="AJ415" s="212" t="s">
        <v>1062</v>
      </c>
      <c r="AK415" s="212" t="s">
        <v>1624</v>
      </c>
      <c r="AL415" s="212"/>
      <c r="AM415" s="212"/>
      <c r="AN415" s="212" t="s">
        <v>178</v>
      </c>
      <c r="AO415" s="212"/>
      <c r="AP415" s="213">
        <v>180</v>
      </c>
      <c r="AQ415" s="213">
        <v>120</v>
      </c>
      <c r="AR415" s="213">
        <v>0</v>
      </c>
      <c r="AS415" s="213">
        <v>300</v>
      </c>
      <c r="AT415" s="214" t="e">
        <f t="shared" si="90"/>
        <v>#N/A</v>
      </c>
      <c r="AV415" s="213">
        <v>110</v>
      </c>
      <c r="AW415" s="214" t="s">
        <v>1149</v>
      </c>
      <c r="AX415" s="214" t="s">
        <v>1123</v>
      </c>
      <c r="AY415" s="214" t="s">
        <v>1130</v>
      </c>
      <c r="BA415" s="429" t="e">
        <f t="shared" si="91"/>
        <v>#N/A</v>
      </c>
      <c r="BC415" s="106" t="s">
        <v>394</v>
      </c>
    </row>
    <row r="416" spans="1:55" x14ac:dyDescent="0.2">
      <c r="A416" s="114" t="s">
        <v>1883</v>
      </c>
      <c r="B416" s="76" t="s">
        <v>1884</v>
      </c>
      <c r="C416" s="98">
        <v>16</v>
      </c>
      <c r="D416" s="115"/>
      <c r="E416" s="115"/>
      <c r="F416" s="100" t="s">
        <v>1883</v>
      </c>
      <c r="G416" s="143" t="s">
        <v>1884</v>
      </c>
      <c r="H416" s="197">
        <v>11</v>
      </c>
      <c r="I416" s="197"/>
      <c r="J416" s="197"/>
      <c r="K416" s="197" t="s">
        <v>1883</v>
      </c>
      <c r="L416" s="197" t="s">
        <v>1884</v>
      </c>
      <c r="M416" s="197">
        <v>5</v>
      </c>
      <c r="N416" s="197">
        <v>23</v>
      </c>
      <c r="O416" s="195"/>
      <c r="P416" s="195">
        <v>1.0952380952380953</v>
      </c>
      <c r="Q416" s="197" t="s">
        <v>1821</v>
      </c>
      <c r="R416" s="197" t="s">
        <v>1821</v>
      </c>
      <c r="S416" s="197" t="s">
        <v>1821</v>
      </c>
      <c r="T416" s="197" t="s">
        <v>1821</v>
      </c>
      <c r="U416" s="197"/>
      <c r="V416" s="109">
        <v>3</v>
      </c>
      <c r="W416" s="109">
        <v>0</v>
      </c>
      <c r="X416" s="109">
        <v>3</v>
      </c>
      <c r="Y416" s="109">
        <v>2</v>
      </c>
      <c r="Z416" s="109">
        <v>8</v>
      </c>
      <c r="AA416" s="197"/>
      <c r="AB416" s="100">
        <v>16</v>
      </c>
      <c r="AC416" s="197"/>
      <c r="AD416" s="195">
        <v>0.76190476190476186</v>
      </c>
      <c r="AE416" s="197"/>
      <c r="AF416" s="197">
        <v>6</v>
      </c>
      <c r="AG416" s="106" t="e">
        <f t="shared" si="78"/>
        <v>#VALUE!</v>
      </c>
      <c r="AH416" s="106"/>
      <c r="AI416" s="212" t="s">
        <v>1063</v>
      </c>
      <c r="AJ416" s="212" t="s">
        <v>1064</v>
      </c>
      <c r="AK416" s="212" t="s">
        <v>1625</v>
      </c>
      <c r="AL416" s="212"/>
      <c r="AM416" s="212"/>
      <c r="AN416" s="212" t="s">
        <v>202</v>
      </c>
      <c r="AO416" s="212"/>
      <c r="AP416" s="213">
        <v>80</v>
      </c>
      <c r="AQ416" s="213">
        <v>0</v>
      </c>
      <c r="AR416" s="213">
        <v>0</v>
      </c>
      <c r="AS416" s="213">
        <v>80</v>
      </c>
      <c r="AT416" s="214" t="e">
        <f t="shared" si="90"/>
        <v>#N/A</v>
      </c>
      <c r="AV416" s="213">
        <v>110</v>
      </c>
      <c r="AW416" s="214" t="s">
        <v>1123</v>
      </c>
      <c r="AX416" s="214" t="s">
        <v>1123</v>
      </c>
      <c r="AY416" s="214" t="s">
        <v>1138</v>
      </c>
      <c r="BA416" s="429" t="e">
        <f t="shared" si="91"/>
        <v>#N/A</v>
      </c>
      <c r="BC416" s="106" t="s">
        <v>394</v>
      </c>
    </row>
    <row r="417" spans="1:55" x14ac:dyDescent="0.2">
      <c r="A417" s="114" t="s">
        <v>1885</v>
      </c>
      <c r="B417" s="76" t="s">
        <v>1886</v>
      </c>
      <c r="C417" s="98">
        <v>9</v>
      </c>
      <c r="D417" s="115"/>
      <c r="E417" s="115"/>
      <c r="F417" s="100" t="s">
        <v>1885</v>
      </c>
      <c r="G417" s="143" t="s">
        <v>1886</v>
      </c>
      <c r="H417" s="197">
        <v>9</v>
      </c>
      <c r="I417" s="197"/>
      <c r="J417" s="197"/>
      <c r="K417" s="197" t="s">
        <v>1885</v>
      </c>
      <c r="L417" s="197" t="s">
        <v>1886</v>
      </c>
      <c r="M417" s="197">
        <v>0</v>
      </c>
      <c r="N417" s="197">
        <v>12</v>
      </c>
      <c r="O417" s="195"/>
      <c r="P417" s="195">
        <v>0.31578947368421051</v>
      </c>
      <c r="Q417" s="197" t="s">
        <v>1821</v>
      </c>
      <c r="R417" s="197" t="s">
        <v>1821</v>
      </c>
      <c r="S417" s="197" t="s">
        <v>1821</v>
      </c>
      <c r="T417" s="197" t="s">
        <v>1821</v>
      </c>
      <c r="U417" s="197"/>
      <c r="V417" s="109">
        <v>8</v>
      </c>
      <c r="W417" s="109">
        <v>2</v>
      </c>
      <c r="X417" s="109">
        <v>0</v>
      </c>
      <c r="Y417" s="109">
        <v>1</v>
      </c>
      <c r="Z417" s="109">
        <v>5</v>
      </c>
      <c r="AA417" s="197"/>
      <c r="AB417" s="100">
        <v>16</v>
      </c>
      <c r="AC417" s="197"/>
      <c r="AD417" s="195">
        <v>0.42105263157894735</v>
      </c>
      <c r="AE417" s="197"/>
      <c r="AF417" s="197">
        <v>1</v>
      </c>
      <c r="AG417" s="106" t="e">
        <f t="shared" si="78"/>
        <v>#VALUE!</v>
      </c>
      <c r="AH417" s="106"/>
      <c r="AI417" s="212" t="s">
        <v>1065</v>
      </c>
      <c r="AJ417" s="212" t="s">
        <v>1066</v>
      </c>
      <c r="AK417" s="212" t="s">
        <v>1626</v>
      </c>
      <c r="AL417" s="212"/>
      <c r="AM417" s="212"/>
      <c r="AN417" s="212" t="s">
        <v>301</v>
      </c>
      <c r="AO417" s="212"/>
      <c r="AP417" s="213">
        <v>200</v>
      </c>
      <c r="AQ417" s="213">
        <v>0</v>
      </c>
      <c r="AR417" s="213">
        <v>0</v>
      </c>
      <c r="AS417" s="213">
        <v>200</v>
      </c>
      <c r="AT417" s="214" t="e">
        <f t="shared" si="90"/>
        <v>#N/A</v>
      </c>
      <c r="AV417" s="213">
        <v>100</v>
      </c>
      <c r="AW417" s="214" t="s">
        <v>1123</v>
      </c>
      <c r="AX417" s="214" t="s">
        <v>1123</v>
      </c>
      <c r="AY417" s="214" t="s">
        <v>1280</v>
      </c>
      <c r="BA417" s="429" t="e">
        <f t="shared" si="91"/>
        <v>#N/A</v>
      </c>
      <c r="BC417" s="106" t="s">
        <v>394</v>
      </c>
    </row>
    <row r="418" spans="1:55" x14ac:dyDescent="0.2">
      <c r="A418" s="114" t="s">
        <v>1887</v>
      </c>
      <c r="B418" s="76" t="s">
        <v>1888</v>
      </c>
      <c r="C418" s="98">
        <v>5</v>
      </c>
      <c r="D418" s="115"/>
      <c r="E418" s="115"/>
      <c r="F418" s="100" t="s">
        <v>1887</v>
      </c>
      <c r="G418" s="143" t="s">
        <v>1888</v>
      </c>
      <c r="H418" s="197">
        <v>5</v>
      </c>
      <c r="I418" s="197"/>
      <c r="J418" s="197"/>
      <c r="K418" s="197" t="s">
        <v>1887</v>
      </c>
      <c r="L418" s="197" t="s">
        <v>1888</v>
      </c>
      <c r="M418" s="197">
        <v>0</v>
      </c>
      <c r="N418" s="197">
        <v>40</v>
      </c>
      <c r="O418" s="195"/>
      <c r="P418" s="195">
        <v>1.4814814814814814</v>
      </c>
      <c r="Q418" s="197">
        <v>1</v>
      </c>
      <c r="R418" s="197">
        <v>11</v>
      </c>
      <c r="S418" s="197">
        <v>18</v>
      </c>
      <c r="T418" s="197">
        <v>70</v>
      </c>
      <c r="U418" s="197"/>
      <c r="V418" s="197">
        <v>0</v>
      </c>
      <c r="W418" s="197">
        <v>0</v>
      </c>
      <c r="X418" s="197">
        <v>0</v>
      </c>
      <c r="Y418" s="197">
        <v>0</v>
      </c>
      <c r="Z418" s="197">
        <v>0</v>
      </c>
      <c r="AA418" s="197"/>
      <c r="AB418" s="100">
        <v>0</v>
      </c>
      <c r="AC418" s="197"/>
      <c r="AD418" s="195">
        <v>0</v>
      </c>
      <c r="AE418" s="197"/>
      <c r="AF418" s="197">
        <v>13</v>
      </c>
      <c r="AG418" s="106" t="e">
        <f t="shared" ref="AG418:AG436" si="92">AF418/G418</f>
        <v>#VALUE!</v>
      </c>
      <c r="AH418" s="106"/>
      <c r="AI418" s="212" t="s">
        <v>1067</v>
      </c>
      <c r="AJ418" s="212" t="s">
        <v>1068</v>
      </c>
      <c r="AK418" s="212" t="s">
        <v>1627</v>
      </c>
      <c r="AL418" s="212"/>
      <c r="AM418" s="212"/>
      <c r="AN418" s="212" t="s">
        <v>307</v>
      </c>
      <c r="AO418" s="212"/>
      <c r="AP418" s="214" t="s">
        <v>551</v>
      </c>
      <c r="AQ418" s="214" t="s">
        <v>551</v>
      </c>
      <c r="AR418" s="214" t="s">
        <v>551</v>
      </c>
      <c r="AS418" s="214" t="s">
        <v>551</v>
      </c>
      <c r="AT418" s="214" t="e">
        <f t="shared" si="90"/>
        <v>#VALUE!</v>
      </c>
      <c r="AV418" s="214" t="s">
        <v>551</v>
      </c>
      <c r="AW418" s="214" t="s">
        <v>551</v>
      </c>
      <c r="AX418" s="214" t="s">
        <v>551</v>
      </c>
      <c r="AY418" s="214" t="s">
        <v>551</v>
      </c>
      <c r="BA418" s="429" t="e">
        <f t="shared" si="91"/>
        <v>#VALUE!</v>
      </c>
      <c r="BC418" s="106" t="s">
        <v>394</v>
      </c>
    </row>
    <row r="419" spans="1:55" x14ac:dyDescent="0.2">
      <c r="A419" s="114" t="s">
        <v>1889</v>
      </c>
      <c r="B419" s="76" t="s">
        <v>1890</v>
      </c>
      <c r="C419" s="98">
        <v>12</v>
      </c>
      <c r="D419" s="115"/>
      <c r="E419" s="115"/>
      <c r="F419" s="100" t="s">
        <v>1889</v>
      </c>
      <c r="G419" s="143" t="s">
        <v>1890</v>
      </c>
      <c r="H419" s="197">
        <v>10</v>
      </c>
      <c r="I419" s="197"/>
      <c r="J419" s="197"/>
      <c r="K419" s="197" t="s">
        <v>1889</v>
      </c>
      <c r="L419" s="197" t="s">
        <v>1890</v>
      </c>
      <c r="M419" s="197">
        <v>2</v>
      </c>
      <c r="N419" s="197">
        <v>17</v>
      </c>
      <c r="O419" s="195"/>
      <c r="P419" s="195">
        <v>0.85</v>
      </c>
      <c r="Q419" s="197">
        <v>4</v>
      </c>
      <c r="R419" s="197">
        <v>1</v>
      </c>
      <c r="S419" s="197">
        <v>13</v>
      </c>
      <c r="T419" s="197">
        <v>35</v>
      </c>
      <c r="U419" s="197"/>
      <c r="V419" s="197">
        <v>2</v>
      </c>
      <c r="W419" s="197">
        <v>6</v>
      </c>
      <c r="X419" s="197">
        <v>4</v>
      </c>
      <c r="Y419" s="197">
        <v>0</v>
      </c>
      <c r="Z419" s="197">
        <v>2</v>
      </c>
      <c r="AA419" s="197"/>
      <c r="AB419" s="100">
        <v>14</v>
      </c>
      <c r="AC419" s="197"/>
      <c r="AD419" s="195">
        <v>0.7</v>
      </c>
      <c r="AE419" s="197"/>
      <c r="AF419" s="197">
        <v>2</v>
      </c>
      <c r="AG419" s="106" t="e">
        <f t="shared" si="92"/>
        <v>#VALUE!</v>
      </c>
      <c r="AH419" s="106"/>
      <c r="AI419" s="212"/>
      <c r="AJ419" s="212"/>
      <c r="AK419" s="212"/>
      <c r="AL419" s="212"/>
      <c r="AM419" s="212"/>
      <c r="AN419" s="212"/>
      <c r="AO419" s="212"/>
      <c r="AP419" s="214"/>
      <c r="AQ419" s="214"/>
      <c r="AR419" s="214"/>
      <c r="AS419" s="214"/>
      <c r="AT419" s="214"/>
      <c r="AV419" s="214"/>
      <c r="AW419" s="162" t="s">
        <v>394</v>
      </c>
      <c r="AX419" s="162" t="s">
        <v>394</v>
      </c>
      <c r="AY419" s="162" t="s">
        <v>394</v>
      </c>
      <c r="BC419" s="106" t="s">
        <v>394</v>
      </c>
    </row>
    <row r="420" spans="1:55" x14ac:dyDescent="0.2">
      <c r="A420" s="114" t="s">
        <v>1891</v>
      </c>
      <c r="B420" s="76" t="s">
        <v>1892</v>
      </c>
      <c r="C420" s="98">
        <v>131</v>
      </c>
      <c r="D420" s="115"/>
      <c r="E420" s="115"/>
      <c r="F420" s="100" t="s">
        <v>1891</v>
      </c>
      <c r="G420" s="143" t="s">
        <v>1892</v>
      </c>
      <c r="H420" s="197">
        <v>42</v>
      </c>
      <c r="I420" s="197"/>
      <c r="J420" s="197"/>
      <c r="K420" s="197" t="s">
        <v>1891</v>
      </c>
      <c r="L420" s="197" t="s">
        <v>1892</v>
      </c>
      <c r="M420" s="197">
        <v>90</v>
      </c>
      <c r="N420" s="197">
        <v>28</v>
      </c>
      <c r="O420" s="195"/>
      <c r="P420" s="195">
        <v>0.65116279069767447</v>
      </c>
      <c r="Q420" s="197">
        <v>13</v>
      </c>
      <c r="R420" s="197">
        <v>8</v>
      </c>
      <c r="S420" s="197">
        <v>34</v>
      </c>
      <c r="T420" s="197">
        <v>83</v>
      </c>
      <c r="U420" s="197"/>
      <c r="V420" s="197">
        <v>0</v>
      </c>
      <c r="W420" s="197">
        <v>0</v>
      </c>
      <c r="X420" s="197">
        <v>0</v>
      </c>
      <c r="Y420" s="197">
        <v>19</v>
      </c>
      <c r="Z420" s="197">
        <v>0</v>
      </c>
      <c r="AA420" s="197"/>
      <c r="AB420" s="100">
        <v>19</v>
      </c>
      <c r="AC420" s="197"/>
      <c r="AD420" s="195">
        <v>0.44186046511627908</v>
      </c>
      <c r="AE420" s="197"/>
      <c r="AF420" s="197">
        <v>0</v>
      </c>
      <c r="AG420" s="106" t="e">
        <f t="shared" si="92"/>
        <v>#VALUE!</v>
      </c>
      <c r="AH420" s="106"/>
      <c r="AI420" s="212"/>
      <c r="AJ420" s="212" t="s">
        <v>1628</v>
      </c>
      <c r="AK420" s="212" t="s">
        <v>1629</v>
      </c>
      <c r="AL420" s="212"/>
      <c r="AM420" s="212" t="s">
        <v>1069</v>
      </c>
      <c r="AN420" s="212" t="s">
        <v>1069</v>
      </c>
      <c r="AO420" s="212"/>
      <c r="AP420" s="213">
        <v>1180</v>
      </c>
      <c r="AQ420" s="213">
        <v>480</v>
      </c>
      <c r="AR420" s="213">
        <v>0</v>
      </c>
      <c r="AS420" s="213">
        <v>1660</v>
      </c>
      <c r="AT420" s="214" t="e">
        <f t="shared" ref="AT420:AT426" si="93">AS420/VLOOKUP(AN420,$D$18:$G$436,4,FALSE)</f>
        <v>#N/A</v>
      </c>
      <c r="AV420" s="213">
        <v>1190</v>
      </c>
      <c r="AW420" s="214" t="s">
        <v>1191</v>
      </c>
      <c r="AX420" s="214" t="s">
        <v>1123</v>
      </c>
      <c r="AY420" s="214" t="s">
        <v>1725</v>
      </c>
      <c r="BA420" s="429" t="e">
        <f t="shared" ref="BA420:BA426" si="94">AY420/VLOOKUP(AN420,$D$18:$G$436,4,FALSE)</f>
        <v>#N/A</v>
      </c>
      <c r="BC420" s="106" t="s">
        <v>394</v>
      </c>
    </row>
    <row r="421" spans="1:55" x14ac:dyDescent="0.2">
      <c r="A421" s="114"/>
      <c r="B421" s="76"/>
      <c r="C421" s="98"/>
      <c r="D421" s="115"/>
      <c r="E421" s="115"/>
      <c r="F421" s="100"/>
      <c r="G421" s="143"/>
      <c r="H421" s="197"/>
      <c r="I421" s="197"/>
      <c r="J421" s="197"/>
      <c r="K421" s="197"/>
      <c r="L421" s="197"/>
      <c r="M421" s="197"/>
      <c r="N421" s="197">
        <v>23</v>
      </c>
      <c r="O421" s="195"/>
      <c r="P421" s="195">
        <v>0.8214285714285714</v>
      </c>
      <c r="Q421" s="197">
        <v>7</v>
      </c>
      <c r="R421" s="197">
        <v>4</v>
      </c>
      <c r="S421" s="197">
        <v>13</v>
      </c>
      <c r="T421" s="197">
        <v>47</v>
      </c>
      <c r="U421" s="197"/>
      <c r="V421" s="197">
        <v>3</v>
      </c>
      <c r="W421" s="197">
        <v>0</v>
      </c>
      <c r="X421" s="197">
        <v>18</v>
      </c>
      <c r="Y421" s="197">
        <v>27</v>
      </c>
      <c r="Z421" s="197">
        <v>2</v>
      </c>
      <c r="AA421" s="197"/>
      <c r="AB421" s="100">
        <v>50</v>
      </c>
      <c r="AC421" s="197"/>
      <c r="AD421" s="195">
        <v>1.7857142857142858</v>
      </c>
      <c r="AE421" s="197"/>
      <c r="AF421" s="197">
        <v>0</v>
      </c>
      <c r="AG421" s="106" t="e">
        <f t="shared" si="92"/>
        <v>#DIV/0!</v>
      </c>
      <c r="AH421" s="106"/>
      <c r="AI421" s="212" t="s">
        <v>1070</v>
      </c>
      <c r="AJ421" s="212" t="s">
        <v>1071</v>
      </c>
      <c r="AK421" s="212" t="s">
        <v>1630</v>
      </c>
      <c r="AL421" s="212"/>
      <c r="AM421" s="212"/>
      <c r="AN421" s="212" t="s">
        <v>56</v>
      </c>
      <c r="AO421" s="212"/>
      <c r="AP421" s="213">
        <v>80</v>
      </c>
      <c r="AQ421" s="213">
        <v>0</v>
      </c>
      <c r="AR421" s="213">
        <v>0</v>
      </c>
      <c r="AS421" s="213">
        <v>80</v>
      </c>
      <c r="AT421" s="214" t="e">
        <f t="shared" si="93"/>
        <v>#N/A</v>
      </c>
      <c r="AV421" s="213">
        <v>140</v>
      </c>
      <c r="AW421" s="214" t="s">
        <v>1142</v>
      </c>
      <c r="AX421" s="214" t="s">
        <v>1123</v>
      </c>
      <c r="AY421" s="214" t="s">
        <v>1147</v>
      </c>
      <c r="BA421" s="429" t="e">
        <f t="shared" si="94"/>
        <v>#N/A</v>
      </c>
      <c r="BC421" s="106" t="s">
        <v>394</v>
      </c>
    </row>
    <row r="422" spans="1:55" x14ac:dyDescent="0.2">
      <c r="A422" s="76" t="s">
        <v>1893</v>
      </c>
      <c r="B422" s="76"/>
      <c r="C422" s="98"/>
      <c r="D422" s="98"/>
      <c r="E422" s="99"/>
      <c r="F422" s="100" t="s">
        <v>1893</v>
      </c>
      <c r="G422" s="143"/>
      <c r="H422" s="197"/>
      <c r="I422" s="197"/>
      <c r="J422" s="197"/>
      <c r="K422" s="197" t="s">
        <v>1893</v>
      </c>
      <c r="L422" s="197"/>
      <c r="M422" s="197"/>
      <c r="N422" s="197" t="s">
        <v>394</v>
      </c>
      <c r="O422" s="195"/>
      <c r="P422" s="195" t="s">
        <v>394</v>
      </c>
      <c r="Q422" s="197" t="s">
        <v>394</v>
      </c>
      <c r="R422" s="197" t="s">
        <v>394</v>
      </c>
      <c r="S422" s="197" t="s">
        <v>394</v>
      </c>
      <c r="T422" s="197" t="s">
        <v>394</v>
      </c>
      <c r="U422" s="197"/>
      <c r="V422" s="197" t="s">
        <v>394</v>
      </c>
      <c r="W422" s="197" t="s">
        <v>394</v>
      </c>
      <c r="X422" s="197" t="s">
        <v>394</v>
      </c>
      <c r="Y422" s="197" t="s">
        <v>394</v>
      </c>
      <c r="Z422" s="197" t="s">
        <v>394</v>
      </c>
      <c r="AA422" s="197"/>
      <c r="AB422" s="100" t="s">
        <v>394</v>
      </c>
      <c r="AC422" s="197"/>
      <c r="AD422" s="195" t="s">
        <v>394</v>
      </c>
      <c r="AE422" s="197"/>
      <c r="AF422" s="197" t="s">
        <v>394</v>
      </c>
      <c r="AG422" s="106" t="e">
        <f t="shared" si="92"/>
        <v>#VALUE!</v>
      </c>
      <c r="AH422" s="106"/>
      <c r="AI422" s="212" t="s">
        <v>1072</v>
      </c>
      <c r="AJ422" s="212" t="s">
        <v>1073</v>
      </c>
      <c r="AK422" s="212" t="s">
        <v>1631</v>
      </c>
      <c r="AL422" s="212"/>
      <c r="AM422" s="212"/>
      <c r="AN422" s="212" t="s">
        <v>69</v>
      </c>
      <c r="AO422" s="212"/>
      <c r="AP422" s="213">
        <v>210</v>
      </c>
      <c r="AQ422" s="213">
        <v>220</v>
      </c>
      <c r="AR422" s="213">
        <v>0</v>
      </c>
      <c r="AS422" s="213">
        <v>430</v>
      </c>
      <c r="AT422" s="214" t="e">
        <f t="shared" si="93"/>
        <v>#N/A</v>
      </c>
      <c r="AV422" s="213">
        <v>90</v>
      </c>
      <c r="AW422" s="214" t="s">
        <v>1173</v>
      </c>
      <c r="AX422" s="214" t="s">
        <v>1123</v>
      </c>
      <c r="AY422" s="214" t="s">
        <v>1129</v>
      </c>
      <c r="BA422" s="429" t="e">
        <f t="shared" si="94"/>
        <v>#N/A</v>
      </c>
      <c r="BC422" s="106" t="s">
        <v>394</v>
      </c>
    </row>
    <row r="423" spans="1:55" x14ac:dyDescent="0.2">
      <c r="A423" s="96"/>
      <c r="B423" s="96"/>
      <c r="C423" s="98"/>
      <c r="D423" s="97"/>
      <c r="E423" s="99"/>
      <c r="F423" s="100"/>
      <c r="G423" s="143"/>
      <c r="H423" s="197"/>
      <c r="I423" s="197"/>
      <c r="J423" s="197"/>
      <c r="K423" s="197"/>
      <c r="L423" s="197"/>
      <c r="M423" s="197"/>
      <c r="N423" s="197"/>
      <c r="O423" s="195"/>
      <c r="P423" s="195" t="s">
        <v>394</v>
      </c>
      <c r="Q423" s="197"/>
      <c r="R423" s="197"/>
      <c r="S423" s="197"/>
      <c r="T423" s="197"/>
      <c r="U423" s="197"/>
      <c r="V423" s="197"/>
      <c r="W423" s="197"/>
      <c r="X423" s="197"/>
      <c r="Y423" s="197"/>
      <c r="Z423" s="197"/>
      <c r="AA423" s="197"/>
      <c r="AB423" s="100"/>
      <c r="AC423" s="197"/>
      <c r="AD423" s="195" t="s">
        <v>394</v>
      </c>
      <c r="AE423" s="197"/>
      <c r="AF423" s="197"/>
      <c r="AG423" s="106" t="e">
        <f t="shared" si="92"/>
        <v>#DIV/0!</v>
      </c>
      <c r="AH423" s="106"/>
      <c r="AI423" s="212" t="s">
        <v>1074</v>
      </c>
      <c r="AJ423" s="212" t="s">
        <v>1075</v>
      </c>
      <c r="AK423" s="212" t="s">
        <v>1632</v>
      </c>
      <c r="AL423" s="212"/>
      <c r="AM423" s="212"/>
      <c r="AN423" s="212" t="s">
        <v>106</v>
      </c>
      <c r="AO423" s="212"/>
      <c r="AP423" s="213">
        <v>140</v>
      </c>
      <c r="AQ423" s="213">
        <v>90</v>
      </c>
      <c r="AR423" s="213">
        <v>0</v>
      </c>
      <c r="AS423" s="213">
        <v>230</v>
      </c>
      <c r="AT423" s="214" t="e">
        <f t="shared" si="93"/>
        <v>#N/A</v>
      </c>
      <c r="AV423" s="213">
        <v>170</v>
      </c>
      <c r="AW423" s="214" t="s">
        <v>1157</v>
      </c>
      <c r="AX423" s="214" t="s">
        <v>1123</v>
      </c>
      <c r="AY423" s="214" t="s">
        <v>1286</v>
      </c>
      <c r="BA423" s="429" t="e">
        <f t="shared" si="94"/>
        <v>#N/A</v>
      </c>
      <c r="BC423" s="106" t="s">
        <v>394</v>
      </c>
    </row>
    <row r="424" spans="1:55" x14ac:dyDescent="0.2">
      <c r="A424" s="114" t="s">
        <v>1894</v>
      </c>
      <c r="B424" s="76"/>
      <c r="C424" s="98"/>
      <c r="D424" s="115"/>
      <c r="E424" s="115"/>
      <c r="F424" s="100" t="s">
        <v>1894</v>
      </c>
      <c r="G424" s="143"/>
      <c r="H424" s="197"/>
      <c r="I424" s="197"/>
      <c r="J424" s="197"/>
      <c r="K424" s="197" t="s">
        <v>1894</v>
      </c>
      <c r="L424" s="197"/>
      <c r="M424" s="197"/>
      <c r="N424" s="197">
        <v>23</v>
      </c>
      <c r="O424" s="195"/>
      <c r="P424" s="195">
        <v>0.46</v>
      </c>
      <c r="Q424" s="197">
        <v>4</v>
      </c>
      <c r="R424" s="197">
        <v>6</v>
      </c>
      <c r="S424" s="197">
        <v>252</v>
      </c>
      <c r="T424" s="197">
        <v>285</v>
      </c>
      <c r="U424" s="197"/>
      <c r="V424" s="197">
        <v>7</v>
      </c>
      <c r="W424" s="197">
        <v>0</v>
      </c>
      <c r="X424" s="197">
        <v>16</v>
      </c>
      <c r="Y424" s="197">
        <v>0</v>
      </c>
      <c r="Z424" s="197">
        <v>0</v>
      </c>
      <c r="AA424" s="197"/>
      <c r="AB424" s="100">
        <v>23</v>
      </c>
      <c r="AC424" s="197"/>
      <c r="AD424" s="195">
        <v>0.46</v>
      </c>
      <c r="AE424" s="197"/>
      <c r="AF424" s="197">
        <v>0</v>
      </c>
      <c r="AG424" s="106" t="e">
        <f t="shared" si="92"/>
        <v>#DIV/0!</v>
      </c>
      <c r="AH424" s="106"/>
      <c r="AI424" s="212" t="s">
        <v>1076</v>
      </c>
      <c r="AJ424" s="212" t="s">
        <v>1077</v>
      </c>
      <c r="AK424" s="212" t="s">
        <v>1633</v>
      </c>
      <c r="AL424" s="212"/>
      <c r="AM424" s="212"/>
      <c r="AN424" s="212" t="s">
        <v>110</v>
      </c>
      <c r="AO424" s="212"/>
      <c r="AP424" s="213">
        <v>390</v>
      </c>
      <c r="AQ424" s="213">
        <v>130</v>
      </c>
      <c r="AR424" s="213">
        <v>0</v>
      </c>
      <c r="AS424" s="213">
        <v>520</v>
      </c>
      <c r="AT424" s="214" t="e">
        <f t="shared" si="93"/>
        <v>#N/A</v>
      </c>
      <c r="AV424" s="213">
        <v>390</v>
      </c>
      <c r="AW424" s="214" t="s">
        <v>1132</v>
      </c>
      <c r="AX424" s="214" t="s">
        <v>1123</v>
      </c>
      <c r="AY424" s="214" t="s">
        <v>1674</v>
      </c>
      <c r="BA424" s="429" t="e">
        <f t="shared" si="94"/>
        <v>#N/A</v>
      </c>
      <c r="BC424" s="106" t="s">
        <v>394</v>
      </c>
    </row>
    <row r="425" spans="1:55" x14ac:dyDescent="0.2">
      <c r="A425" s="114" t="s">
        <v>1895</v>
      </c>
      <c r="B425" s="76"/>
      <c r="C425" s="98"/>
      <c r="D425" s="115"/>
      <c r="E425" s="115"/>
      <c r="F425" s="100" t="s">
        <v>1895</v>
      </c>
      <c r="G425" s="143"/>
      <c r="H425" s="197"/>
      <c r="I425" s="197"/>
      <c r="J425" s="197"/>
      <c r="K425" s="197" t="s">
        <v>1895</v>
      </c>
      <c r="L425" s="197"/>
      <c r="M425" s="197"/>
      <c r="N425" s="197">
        <v>46</v>
      </c>
      <c r="O425" s="195"/>
      <c r="P425" s="195">
        <v>1.2777777777777777</v>
      </c>
      <c r="Q425" s="197">
        <v>2</v>
      </c>
      <c r="R425" s="197">
        <v>44</v>
      </c>
      <c r="S425" s="197">
        <v>57</v>
      </c>
      <c r="T425" s="197">
        <v>149</v>
      </c>
      <c r="U425" s="197"/>
      <c r="V425" s="197">
        <v>1</v>
      </c>
      <c r="W425" s="197">
        <v>2</v>
      </c>
      <c r="X425" s="197">
        <v>7</v>
      </c>
      <c r="Y425" s="197">
        <v>0</v>
      </c>
      <c r="Z425" s="197">
        <v>0</v>
      </c>
      <c r="AA425" s="197"/>
      <c r="AB425" s="100">
        <v>10</v>
      </c>
      <c r="AC425" s="197"/>
      <c r="AD425" s="195">
        <v>0.27777777777777779</v>
      </c>
      <c r="AE425" s="197"/>
      <c r="AF425" s="197">
        <v>3</v>
      </c>
      <c r="AG425" s="106" t="e">
        <f t="shared" si="92"/>
        <v>#DIV/0!</v>
      </c>
      <c r="AH425" s="106"/>
      <c r="AI425" s="212" t="s">
        <v>1078</v>
      </c>
      <c r="AJ425" s="212" t="s">
        <v>1079</v>
      </c>
      <c r="AK425" s="212" t="s">
        <v>1635</v>
      </c>
      <c r="AL425" s="212"/>
      <c r="AM425" s="212"/>
      <c r="AN425" s="212" t="s">
        <v>260</v>
      </c>
      <c r="AO425" s="212"/>
      <c r="AP425" s="213">
        <v>220</v>
      </c>
      <c r="AQ425" s="213">
        <v>20</v>
      </c>
      <c r="AR425" s="213">
        <v>0</v>
      </c>
      <c r="AS425" s="213">
        <v>250</v>
      </c>
      <c r="AT425" s="214" t="e">
        <f t="shared" si="93"/>
        <v>#N/A</v>
      </c>
      <c r="AV425" s="213">
        <v>160</v>
      </c>
      <c r="AW425" s="214" t="s">
        <v>1119</v>
      </c>
      <c r="AX425" s="214" t="s">
        <v>1123</v>
      </c>
      <c r="AY425" s="214" t="s">
        <v>1122</v>
      </c>
      <c r="BA425" s="429" t="e">
        <f t="shared" si="94"/>
        <v>#N/A</v>
      </c>
      <c r="BC425" s="106" t="s">
        <v>394</v>
      </c>
    </row>
    <row r="426" spans="1:55" x14ac:dyDescent="0.2">
      <c r="A426" s="114" t="s">
        <v>1896</v>
      </c>
      <c r="B426" s="76"/>
      <c r="C426" s="98"/>
      <c r="D426" s="115"/>
      <c r="E426" s="115"/>
      <c r="F426" s="100" t="s">
        <v>1896</v>
      </c>
      <c r="G426" s="143"/>
      <c r="H426" s="197"/>
      <c r="I426" s="197"/>
      <c r="J426" s="197"/>
      <c r="K426" s="197" t="s">
        <v>1896</v>
      </c>
      <c r="L426" s="197"/>
      <c r="M426" s="197"/>
      <c r="N426" s="197">
        <v>32</v>
      </c>
      <c r="O426" s="195"/>
      <c r="P426" s="195">
        <v>0.94117647058823528</v>
      </c>
      <c r="Q426" s="197">
        <v>4</v>
      </c>
      <c r="R426" s="197">
        <v>6</v>
      </c>
      <c r="S426" s="197">
        <v>26</v>
      </c>
      <c r="T426" s="197">
        <v>68</v>
      </c>
      <c r="U426" s="197"/>
      <c r="V426" s="197">
        <v>3</v>
      </c>
      <c r="W426" s="197">
        <v>0</v>
      </c>
      <c r="X426" s="197">
        <v>4</v>
      </c>
      <c r="Y426" s="197">
        <v>0</v>
      </c>
      <c r="Z426" s="197">
        <v>0</v>
      </c>
      <c r="AA426" s="197"/>
      <c r="AB426" s="100">
        <v>7</v>
      </c>
      <c r="AC426" s="197"/>
      <c r="AD426" s="195">
        <v>0.20588235294117646</v>
      </c>
      <c r="AE426" s="197"/>
      <c r="AF426" s="197">
        <v>3</v>
      </c>
      <c r="AG426" s="106" t="e">
        <f t="shared" si="92"/>
        <v>#DIV/0!</v>
      </c>
      <c r="AH426" s="106"/>
      <c r="AI426" s="212" t="s">
        <v>1080</v>
      </c>
      <c r="AJ426" s="212" t="s">
        <v>1081</v>
      </c>
      <c r="AK426" s="212" t="s">
        <v>1636</v>
      </c>
      <c r="AL426" s="212"/>
      <c r="AM426" s="212"/>
      <c r="AN426" s="212" t="s">
        <v>275</v>
      </c>
      <c r="AO426" s="212"/>
      <c r="AP426" s="213">
        <v>140</v>
      </c>
      <c r="AQ426" s="213">
        <v>20</v>
      </c>
      <c r="AR426" s="213">
        <v>0</v>
      </c>
      <c r="AS426" s="213">
        <v>150</v>
      </c>
      <c r="AT426" s="214" t="e">
        <f t="shared" si="93"/>
        <v>#N/A</v>
      </c>
      <c r="AV426" s="213">
        <v>250</v>
      </c>
      <c r="AW426" s="214" t="s">
        <v>1153</v>
      </c>
      <c r="AX426" s="214" t="s">
        <v>1123</v>
      </c>
      <c r="AY426" s="214" t="s">
        <v>1234</v>
      </c>
      <c r="BA426" s="429" t="e">
        <f t="shared" si="94"/>
        <v>#N/A</v>
      </c>
      <c r="BC426" s="106" t="s">
        <v>394</v>
      </c>
    </row>
    <row r="427" spans="1:55" x14ac:dyDescent="0.2">
      <c r="A427" s="114"/>
      <c r="B427" s="76"/>
      <c r="C427" s="98"/>
      <c r="D427" s="115"/>
      <c r="E427" s="115"/>
      <c r="F427" s="100"/>
      <c r="G427" s="143"/>
      <c r="H427" s="197"/>
      <c r="I427" s="197"/>
      <c r="J427" s="197"/>
      <c r="K427" s="197"/>
      <c r="L427" s="197"/>
      <c r="M427" s="197"/>
      <c r="N427" s="197">
        <v>109</v>
      </c>
      <c r="O427" s="195"/>
      <c r="P427" s="195">
        <v>2.1800000000000002</v>
      </c>
      <c r="Q427" s="197">
        <v>29</v>
      </c>
      <c r="R427" s="197">
        <v>26</v>
      </c>
      <c r="S427" s="197">
        <v>165</v>
      </c>
      <c r="T427" s="197">
        <v>329</v>
      </c>
      <c r="U427" s="197"/>
      <c r="V427" s="197">
        <v>17</v>
      </c>
      <c r="W427" s="197">
        <v>25</v>
      </c>
      <c r="X427" s="197">
        <v>13</v>
      </c>
      <c r="Y427" s="197">
        <v>17</v>
      </c>
      <c r="Z427" s="197">
        <v>10</v>
      </c>
      <c r="AA427" s="197"/>
      <c r="AB427" s="100">
        <v>82</v>
      </c>
      <c r="AC427" s="197"/>
      <c r="AD427" s="195">
        <v>1.64</v>
      </c>
      <c r="AE427" s="197"/>
      <c r="AF427" s="197">
        <v>10</v>
      </c>
      <c r="AG427" s="106" t="e">
        <f t="shared" si="92"/>
        <v>#DIV/0!</v>
      </c>
      <c r="AH427" s="106"/>
      <c r="AI427" s="212"/>
      <c r="AJ427" s="212"/>
      <c r="AK427" s="212"/>
      <c r="AL427" s="212"/>
      <c r="AM427" s="212"/>
      <c r="AN427" s="212"/>
      <c r="AO427" s="212"/>
      <c r="AP427" s="214"/>
      <c r="AQ427" s="214"/>
      <c r="AR427" s="214"/>
      <c r="AS427" s="214"/>
      <c r="AT427" s="214"/>
      <c r="AV427" s="214"/>
      <c r="AW427" s="162" t="s">
        <v>394</v>
      </c>
      <c r="AX427" s="162" t="s">
        <v>394</v>
      </c>
      <c r="AY427" s="162" t="s">
        <v>394</v>
      </c>
      <c r="BC427" s="106" t="s">
        <v>394</v>
      </c>
    </row>
    <row r="428" spans="1:55" x14ac:dyDescent="0.2">
      <c r="A428" s="114" t="s">
        <v>1897</v>
      </c>
      <c r="B428" s="76"/>
      <c r="C428" s="98"/>
      <c r="D428" s="115"/>
      <c r="E428" s="115"/>
      <c r="F428" s="100" t="s">
        <v>1897</v>
      </c>
      <c r="G428" s="143"/>
      <c r="H428" s="197"/>
      <c r="I428" s="197"/>
      <c r="J428" s="197"/>
      <c r="K428" s="197" t="s">
        <v>1897</v>
      </c>
      <c r="L428" s="197"/>
      <c r="M428" s="197"/>
      <c r="N428" s="197">
        <v>7</v>
      </c>
      <c r="O428" s="195"/>
      <c r="P428" s="195">
        <v>0.14893617021276595</v>
      </c>
      <c r="Q428" s="197">
        <v>4</v>
      </c>
      <c r="R428" s="197">
        <v>0</v>
      </c>
      <c r="S428" s="197">
        <v>24</v>
      </c>
      <c r="T428" s="197">
        <v>35</v>
      </c>
      <c r="U428" s="197"/>
      <c r="V428" s="197">
        <v>2</v>
      </c>
      <c r="W428" s="197">
        <v>0</v>
      </c>
      <c r="X428" s="197">
        <v>0</v>
      </c>
      <c r="Y428" s="197">
        <v>1</v>
      </c>
      <c r="Z428" s="197">
        <v>2</v>
      </c>
      <c r="AA428" s="197"/>
      <c r="AB428" s="100">
        <v>5</v>
      </c>
      <c r="AC428" s="197"/>
      <c r="AD428" s="195">
        <v>0.10638297872340426</v>
      </c>
      <c r="AE428" s="197"/>
      <c r="AF428" s="197">
        <v>2</v>
      </c>
      <c r="AG428" s="106" t="e">
        <f t="shared" si="92"/>
        <v>#DIV/0!</v>
      </c>
      <c r="AH428" s="106"/>
      <c r="AI428" s="212"/>
      <c r="AJ428" s="212" t="s">
        <v>1153</v>
      </c>
      <c r="AK428" s="212" t="s">
        <v>1637</v>
      </c>
      <c r="AL428" s="212"/>
      <c r="AM428" s="212" t="s">
        <v>335</v>
      </c>
      <c r="AN428" s="212" t="s">
        <v>335</v>
      </c>
      <c r="AO428" s="212"/>
      <c r="AP428" s="214" t="s">
        <v>551</v>
      </c>
      <c r="AQ428" s="214" t="s">
        <v>551</v>
      </c>
      <c r="AR428" s="214" t="s">
        <v>551</v>
      </c>
      <c r="AS428" s="214" t="s">
        <v>551</v>
      </c>
      <c r="AT428" s="214" t="e">
        <f t="shared" ref="AT428:AT433" si="95">AS428/VLOOKUP(AN428,$D$18:$G$436,4,FALSE)</f>
        <v>#VALUE!</v>
      </c>
      <c r="AV428" s="214" t="s">
        <v>551</v>
      </c>
      <c r="AW428" s="214" t="s">
        <v>551</v>
      </c>
      <c r="AX428" s="214" t="s">
        <v>551</v>
      </c>
      <c r="AY428" s="214" t="s">
        <v>551</v>
      </c>
      <c r="BA428" s="429" t="e">
        <f t="shared" ref="BA428:BA433" si="96">AY428/VLOOKUP(AN428,$D$18:$G$436,4,FALSE)</f>
        <v>#VALUE!</v>
      </c>
      <c r="BC428" s="106" t="s">
        <v>394</v>
      </c>
    </row>
    <row r="429" spans="1:55" x14ac:dyDescent="0.2">
      <c r="A429" s="114"/>
      <c r="B429" s="76"/>
      <c r="C429" s="98"/>
      <c r="D429" s="115"/>
      <c r="E429" s="115"/>
      <c r="F429" s="100"/>
      <c r="G429" s="143"/>
      <c r="H429" s="197"/>
      <c r="I429" s="197"/>
      <c r="J429" s="197"/>
      <c r="K429" s="197"/>
      <c r="L429" s="197"/>
      <c r="M429" s="197"/>
      <c r="N429" s="197">
        <v>68</v>
      </c>
      <c r="O429" s="195"/>
      <c r="P429" s="195">
        <v>1.9428571428571428</v>
      </c>
      <c r="Q429" s="197">
        <v>3</v>
      </c>
      <c r="R429" s="197">
        <v>1</v>
      </c>
      <c r="S429" s="197">
        <v>16</v>
      </c>
      <c r="T429" s="197">
        <v>88</v>
      </c>
      <c r="U429" s="197"/>
      <c r="V429" s="197">
        <v>3</v>
      </c>
      <c r="W429" s="197">
        <v>2</v>
      </c>
      <c r="X429" s="197">
        <v>0</v>
      </c>
      <c r="Y429" s="197">
        <v>0</v>
      </c>
      <c r="Z429" s="197">
        <v>6</v>
      </c>
      <c r="AA429" s="197"/>
      <c r="AB429" s="100">
        <v>11</v>
      </c>
      <c r="AC429" s="197"/>
      <c r="AD429" s="195">
        <v>0.31428571428571428</v>
      </c>
      <c r="AE429" s="197"/>
      <c r="AF429" s="197">
        <v>5</v>
      </c>
      <c r="AG429" s="106" t="e">
        <f t="shared" si="92"/>
        <v>#DIV/0!</v>
      </c>
      <c r="AH429" s="106"/>
      <c r="AI429" s="212" t="s">
        <v>1082</v>
      </c>
      <c r="AJ429" s="212" t="s">
        <v>1083</v>
      </c>
      <c r="AK429" s="212" t="s">
        <v>1638</v>
      </c>
      <c r="AL429" s="212"/>
      <c r="AM429" s="212"/>
      <c r="AN429" s="212" t="s">
        <v>164</v>
      </c>
      <c r="AO429" s="212"/>
      <c r="AP429" s="213">
        <v>390</v>
      </c>
      <c r="AQ429" s="213">
        <v>100</v>
      </c>
      <c r="AR429" s="213">
        <v>0</v>
      </c>
      <c r="AS429" s="213">
        <v>490</v>
      </c>
      <c r="AT429" s="214" t="e">
        <f t="shared" si="95"/>
        <v>#N/A</v>
      </c>
      <c r="AV429" s="213">
        <v>270</v>
      </c>
      <c r="AW429" s="214" t="s">
        <v>1119</v>
      </c>
      <c r="AX429" s="214" t="s">
        <v>1123</v>
      </c>
      <c r="AY429" s="214" t="s">
        <v>1234</v>
      </c>
      <c r="BA429" s="429" t="e">
        <f t="shared" si="96"/>
        <v>#N/A</v>
      </c>
      <c r="BC429" s="106" t="s">
        <v>394</v>
      </c>
    </row>
    <row r="430" spans="1:55" x14ac:dyDescent="0.2">
      <c r="A430" s="76" t="s">
        <v>1898</v>
      </c>
      <c r="B430" s="76"/>
      <c r="C430" s="98"/>
      <c r="D430" s="98"/>
      <c r="E430" s="99"/>
      <c r="F430" s="100" t="s">
        <v>1898</v>
      </c>
      <c r="G430" s="143"/>
      <c r="H430" s="197"/>
      <c r="I430" s="197"/>
      <c r="J430" s="197"/>
      <c r="K430" s="197" t="s">
        <v>1898</v>
      </c>
      <c r="L430" s="197"/>
      <c r="M430" s="197"/>
      <c r="N430" s="197" t="s">
        <v>394</v>
      </c>
      <c r="O430" s="195"/>
      <c r="P430" s="195" t="s">
        <v>394</v>
      </c>
      <c r="Q430" s="197" t="s">
        <v>394</v>
      </c>
      <c r="R430" s="197" t="s">
        <v>394</v>
      </c>
      <c r="S430" s="197" t="s">
        <v>394</v>
      </c>
      <c r="T430" s="197" t="s">
        <v>394</v>
      </c>
      <c r="U430" s="197"/>
      <c r="V430" s="197" t="s">
        <v>394</v>
      </c>
      <c r="W430" s="197" t="s">
        <v>394</v>
      </c>
      <c r="X430" s="197" t="s">
        <v>394</v>
      </c>
      <c r="Y430" s="197" t="s">
        <v>394</v>
      </c>
      <c r="Z430" s="197" t="s">
        <v>394</v>
      </c>
      <c r="AA430" s="197"/>
      <c r="AB430" s="100" t="s">
        <v>394</v>
      </c>
      <c r="AC430" s="197"/>
      <c r="AD430" s="195" t="s">
        <v>394</v>
      </c>
      <c r="AE430" s="197"/>
      <c r="AF430" s="197" t="s">
        <v>394</v>
      </c>
      <c r="AG430" s="106" t="e">
        <f t="shared" si="92"/>
        <v>#VALUE!</v>
      </c>
      <c r="AH430" s="106"/>
      <c r="AI430" s="212" t="s">
        <v>1084</v>
      </c>
      <c r="AJ430" s="212" t="s">
        <v>1085</v>
      </c>
      <c r="AK430" s="212" t="s">
        <v>1639</v>
      </c>
      <c r="AL430" s="212"/>
      <c r="AM430" s="212"/>
      <c r="AN430" s="212" t="s">
        <v>225</v>
      </c>
      <c r="AO430" s="212"/>
      <c r="AP430" s="214" t="s">
        <v>551</v>
      </c>
      <c r="AQ430" s="214" t="s">
        <v>551</v>
      </c>
      <c r="AR430" s="214" t="s">
        <v>551</v>
      </c>
      <c r="AS430" s="214" t="s">
        <v>551</v>
      </c>
      <c r="AT430" s="214" t="e">
        <f t="shared" si="95"/>
        <v>#VALUE!</v>
      </c>
      <c r="AV430" s="214" t="s">
        <v>551</v>
      </c>
      <c r="AW430" s="214" t="s">
        <v>551</v>
      </c>
      <c r="AX430" s="214" t="s">
        <v>551</v>
      </c>
      <c r="AY430" s="214" t="s">
        <v>551</v>
      </c>
      <c r="BA430" s="429" t="e">
        <f t="shared" si="96"/>
        <v>#VALUE!</v>
      </c>
      <c r="BC430" s="106" t="s">
        <v>394</v>
      </c>
    </row>
    <row r="431" spans="1:55" x14ac:dyDescent="0.2">
      <c r="A431" s="96" t="s">
        <v>1899</v>
      </c>
      <c r="B431" s="96"/>
      <c r="C431" s="98"/>
      <c r="D431" s="97"/>
      <c r="E431" s="99"/>
      <c r="F431" s="100" t="s">
        <v>1899</v>
      </c>
      <c r="G431" s="143"/>
      <c r="H431" s="197"/>
      <c r="I431" s="197"/>
      <c r="J431" s="197"/>
      <c r="K431" s="197" t="s">
        <v>1899</v>
      </c>
      <c r="L431" s="197"/>
      <c r="M431" s="197"/>
      <c r="N431" s="197"/>
      <c r="O431" s="195"/>
      <c r="P431" s="195" t="s">
        <v>394</v>
      </c>
      <c r="Q431" s="197"/>
      <c r="R431" s="197"/>
      <c r="S431" s="197"/>
      <c r="T431" s="197"/>
      <c r="U431" s="197"/>
      <c r="V431" s="197"/>
      <c r="W431" s="197"/>
      <c r="X431" s="197"/>
      <c r="Y431" s="197"/>
      <c r="Z431" s="197"/>
      <c r="AA431" s="197"/>
      <c r="AB431" s="100"/>
      <c r="AC431" s="197"/>
      <c r="AD431" s="195" t="s">
        <v>394</v>
      </c>
      <c r="AE431" s="197"/>
      <c r="AF431" s="197"/>
      <c r="AG431" s="106" t="e">
        <f t="shared" si="92"/>
        <v>#DIV/0!</v>
      </c>
      <c r="AH431" s="106"/>
      <c r="AI431" s="212" t="s">
        <v>1086</v>
      </c>
      <c r="AJ431" s="212" t="s">
        <v>1087</v>
      </c>
      <c r="AK431" s="212" t="s">
        <v>1640</v>
      </c>
      <c r="AL431" s="212"/>
      <c r="AM431" s="212"/>
      <c r="AN431" s="212" t="s">
        <v>245</v>
      </c>
      <c r="AO431" s="212"/>
      <c r="AP431" s="213">
        <v>350</v>
      </c>
      <c r="AQ431" s="213">
        <v>320</v>
      </c>
      <c r="AR431" s="213">
        <v>0</v>
      </c>
      <c r="AS431" s="213">
        <v>670</v>
      </c>
      <c r="AT431" s="214" t="e">
        <f t="shared" si="95"/>
        <v>#N/A</v>
      </c>
      <c r="AV431" s="213">
        <v>300</v>
      </c>
      <c r="AW431" s="214" t="s">
        <v>1234</v>
      </c>
      <c r="AX431" s="214" t="s">
        <v>1123</v>
      </c>
      <c r="AY431" s="214" t="s">
        <v>1394</v>
      </c>
      <c r="BA431" s="429" t="e">
        <f t="shared" si="96"/>
        <v>#N/A</v>
      </c>
      <c r="BC431" s="106" t="s">
        <v>394</v>
      </c>
    </row>
    <row r="432" spans="1:55" x14ac:dyDescent="0.2">
      <c r="A432" s="114" t="s">
        <v>1900</v>
      </c>
      <c r="B432" s="76"/>
      <c r="C432" s="98"/>
      <c r="D432" s="115"/>
      <c r="E432" s="115"/>
      <c r="F432" s="100" t="s">
        <v>1900</v>
      </c>
      <c r="G432" s="143"/>
      <c r="H432" s="197"/>
      <c r="I432" s="197"/>
      <c r="J432" s="197"/>
      <c r="K432" s="197" t="s">
        <v>1900</v>
      </c>
      <c r="L432" s="197"/>
      <c r="M432" s="197"/>
      <c r="N432" s="197">
        <v>111</v>
      </c>
      <c r="O432" s="195"/>
      <c r="P432" s="195">
        <v>2.4130434782608696</v>
      </c>
      <c r="Q432" s="197">
        <v>11</v>
      </c>
      <c r="R432" s="197">
        <v>11</v>
      </c>
      <c r="S432" s="197">
        <v>20</v>
      </c>
      <c r="T432" s="197">
        <v>153</v>
      </c>
      <c r="U432" s="197"/>
      <c r="V432" s="197">
        <v>17</v>
      </c>
      <c r="W432" s="197">
        <v>4</v>
      </c>
      <c r="X432" s="197">
        <v>4</v>
      </c>
      <c r="Y432" s="197">
        <v>17</v>
      </c>
      <c r="Z432" s="197">
        <v>2</v>
      </c>
      <c r="AA432" s="197"/>
      <c r="AB432" s="100">
        <v>44</v>
      </c>
      <c r="AC432" s="197"/>
      <c r="AD432" s="195">
        <v>0.95652173913043481</v>
      </c>
      <c r="AE432" s="197"/>
      <c r="AF432" s="197">
        <v>1</v>
      </c>
      <c r="AG432" s="106" t="e">
        <f t="shared" si="92"/>
        <v>#DIV/0!</v>
      </c>
      <c r="AH432" s="106"/>
      <c r="AI432" s="212" t="s">
        <v>1088</v>
      </c>
      <c r="AJ432" s="212" t="s">
        <v>1089</v>
      </c>
      <c r="AK432" s="212" t="s">
        <v>1641</v>
      </c>
      <c r="AL432" s="212"/>
      <c r="AM432" s="212"/>
      <c r="AN432" s="212" t="s">
        <v>270</v>
      </c>
      <c r="AO432" s="212"/>
      <c r="AP432" s="214" t="s">
        <v>551</v>
      </c>
      <c r="AQ432" s="214" t="s">
        <v>551</v>
      </c>
      <c r="AR432" s="214" t="s">
        <v>551</v>
      </c>
      <c r="AS432" s="214" t="s">
        <v>551</v>
      </c>
      <c r="AT432" s="214" t="e">
        <f t="shared" si="95"/>
        <v>#VALUE!</v>
      </c>
      <c r="AV432" s="214" t="s">
        <v>551</v>
      </c>
      <c r="AW432" s="214" t="s">
        <v>551</v>
      </c>
      <c r="AX432" s="214" t="s">
        <v>551</v>
      </c>
      <c r="AY432" s="214" t="s">
        <v>551</v>
      </c>
      <c r="BA432" s="429" t="e">
        <f t="shared" si="96"/>
        <v>#VALUE!</v>
      </c>
      <c r="BC432" s="106" t="s">
        <v>394</v>
      </c>
    </row>
    <row r="433" spans="1:55" x14ac:dyDescent="0.2">
      <c r="A433" s="114" t="s">
        <v>1901</v>
      </c>
      <c r="B433" s="76"/>
      <c r="C433" s="98"/>
      <c r="D433" s="115"/>
      <c r="E433" s="115"/>
      <c r="F433" s="100" t="s">
        <v>1901</v>
      </c>
      <c r="G433" s="143"/>
      <c r="H433" s="197"/>
      <c r="I433" s="197"/>
      <c r="J433" s="197"/>
      <c r="K433" s="197" t="s">
        <v>1901</v>
      </c>
      <c r="L433" s="197"/>
      <c r="M433" s="197"/>
      <c r="N433" s="197">
        <v>46</v>
      </c>
      <c r="O433" s="195"/>
      <c r="P433" s="195">
        <v>0.95833333333333337</v>
      </c>
      <c r="Q433" s="197">
        <v>4</v>
      </c>
      <c r="R433" s="197">
        <v>9</v>
      </c>
      <c r="S433" s="197">
        <v>34</v>
      </c>
      <c r="T433" s="197">
        <v>93</v>
      </c>
      <c r="U433" s="197"/>
      <c r="V433" s="197">
        <v>5</v>
      </c>
      <c r="W433" s="197">
        <v>12</v>
      </c>
      <c r="X433" s="197">
        <v>1</v>
      </c>
      <c r="Y433" s="197">
        <v>0</v>
      </c>
      <c r="Z433" s="197">
        <v>0</v>
      </c>
      <c r="AA433" s="197"/>
      <c r="AB433" s="100">
        <v>18</v>
      </c>
      <c r="AC433" s="197"/>
      <c r="AD433" s="195">
        <v>0.375</v>
      </c>
      <c r="AE433" s="197"/>
      <c r="AF433" s="197">
        <v>0</v>
      </c>
      <c r="AG433" s="106" t="e">
        <f t="shared" si="92"/>
        <v>#DIV/0!</v>
      </c>
      <c r="AH433" s="106"/>
      <c r="AI433" s="212" t="s">
        <v>1090</v>
      </c>
      <c r="AJ433" s="212" t="s">
        <v>1091</v>
      </c>
      <c r="AK433" s="212" t="s">
        <v>1642</v>
      </c>
      <c r="AL433" s="212"/>
      <c r="AM433" s="212"/>
      <c r="AN433" s="212" t="s">
        <v>305</v>
      </c>
      <c r="AO433" s="212"/>
      <c r="AP433" s="213">
        <v>30</v>
      </c>
      <c r="AQ433" s="213">
        <v>10</v>
      </c>
      <c r="AR433" s="213">
        <v>0</v>
      </c>
      <c r="AS433" s="213">
        <v>40</v>
      </c>
      <c r="AT433" s="214" t="e">
        <f t="shared" si="95"/>
        <v>#N/A</v>
      </c>
      <c r="AV433" s="213">
        <v>20</v>
      </c>
      <c r="AW433" s="214" t="s">
        <v>1142</v>
      </c>
      <c r="AX433" s="214" t="s">
        <v>1123</v>
      </c>
      <c r="AY433" s="214" t="s">
        <v>1119</v>
      </c>
      <c r="BA433" s="429" t="e">
        <f t="shared" si="96"/>
        <v>#N/A</v>
      </c>
      <c r="BC433" s="106" t="s">
        <v>394</v>
      </c>
    </row>
    <row r="434" spans="1:55" x14ac:dyDescent="0.2">
      <c r="A434" s="114" t="s">
        <v>1902</v>
      </c>
      <c r="B434" s="76"/>
      <c r="C434" s="98"/>
      <c r="D434" s="115"/>
      <c r="E434" s="115"/>
      <c r="F434" s="100" t="s">
        <v>1902</v>
      </c>
      <c r="G434" s="143"/>
      <c r="H434" s="197"/>
      <c r="I434" s="197"/>
      <c r="J434" s="197"/>
      <c r="K434" s="197" t="s">
        <v>1902</v>
      </c>
      <c r="L434" s="197"/>
      <c r="M434" s="197"/>
      <c r="N434" s="197">
        <v>280</v>
      </c>
      <c r="O434" s="195"/>
      <c r="P434" s="195">
        <v>4.0579710144927539</v>
      </c>
      <c r="Q434" s="197">
        <v>10</v>
      </c>
      <c r="R434" s="197">
        <v>10</v>
      </c>
      <c r="S434" s="197">
        <v>75</v>
      </c>
      <c r="T434" s="197">
        <v>375</v>
      </c>
      <c r="U434" s="197"/>
      <c r="V434" s="197">
        <v>17</v>
      </c>
      <c r="W434" s="197">
        <v>10</v>
      </c>
      <c r="X434" s="197">
        <v>23</v>
      </c>
      <c r="Y434" s="197">
        <v>0</v>
      </c>
      <c r="Z434" s="197">
        <v>25</v>
      </c>
      <c r="AA434" s="197"/>
      <c r="AB434" s="100">
        <v>75</v>
      </c>
      <c r="AC434" s="197"/>
      <c r="AD434" s="195">
        <v>1.0869565217391304</v>
      </c>
      <c r="AE434" s="197"/>
      <c r="AF434" s="197">
        <v>23</v>
      </c>
      <c r="AG434" s="106" t="e">
        <f t="shared" si="92"/>
        <v>#DIV/0!</v>
      </c>
      <c r="AH434" s="106"/>
      <c r="AI434" s="212"/>
      <c r="AJ434" s="212"/>
      <c r="AK434" s="212"/>
      <c r="AL434" s="212"/>
      <c r="AM434" s="212"/>
      <c r="AN434" s="212"/>
      <c r="AO434" s="212"/>
      <c r="AP434" s="214"/>
      <c r="AQ434" s="214"/>
      <c r="AR434" s="214"/>
      <c r="AS434" s="214"/>
      <c r="AT434" s="214"/>
      <c r="AV434" s="214"/>
      <c r="AW434" s="162" t="s">
        <v>394</v>
      </c>
      <c r="AX434" s="162" t="s">
        <v>394</v>
      </c>
      <c r="AY434" s="162" t="s">
        <v>394</v>
      </c>
      <c r="BC434" s="106" t="s">
        <v>394</v>
      </c>
    </row>
    <row r="435" spans="1:55" x14ac:dyDescent="0.2">
      <c r="A435" s="114" t="s">
        <v>1903</v>
      </c>
      <c r="B435" s="76"/>
      <c r="C435" s="98"/>
      <c r="D435" s="115"/>
      <c r="E435" s="115"/>
      <c r="F435" s="100" t="s">
        <v>1903</v>
      </c>
      <c r="G435" s="143"/>
      <c r="H435" s="197"/>
      <c r="I435" s="197"/>
      <c r="J435" s="197"/>
      <c r="K435" s="197" t="s">
        <v>1903</v>
      </c>
      <c r="L435" s="197"/>
      <c r="M435" s="197"/>
      <c r="N435" s="197">
        <v>154</v>
      </c>
      <c r="O435" s="195"/>
      <c r="P435" s="195">
        <v>3.2765957446808511</v>
      </c>
      <c r="Q435" s="197">
        <v>2</v>
      </c>
      <c r="R435" s="197">
        <v>15</v>
      </c>
      <c r="S435" s="197">
        <v>40</v>
      </c>
      <c r="T435" s="197">
        <v>211</v>
      </c>
      <c r="U435" s="197"/>
      <c r="V435" s="197">
        <v>19</v>
      </c>
      <c r="W435" s="197">
        <v>5</v>
      </c>
      <c r="X435" s="197">
        <v>22</v>
      </c>
      <c r="Y435" s="197">
        <v>3</v>
      </c>
      <c r="Z435" s="197">
        <v>0</v>
      </c>
      <c r="AA435" s="197"/>
      <c r="AB435" s="100">
        <v>49</v>
      </c>
      <c r="AC435" s="197"/>
      <c r="AD435" s="195">
        <v>1.0425531914893618</v>
      </c>
      <c r="AE435" s="197"/>
      <c r="AF435" s="197">
        <v>12</v>
      </c>
      <c r="AG435" s="106" t="e">
        <f t="shared" si="92"/>
        <v>#DIV/0!</v>
      </c>
      <c r="AH435" s="106"/>
      <c r="AI435" s="212"/>
      <c r="AJ435" s="212"/>
      <c r="AK435" s="212"/>
      <c r="AL435" s="212"/>
      <c r="AM435" s="212"/>
      <c r="AN435" s="212"/>
      <c r="AO435" s="212"/>
      <c r="AP435" s="214"/>
      <c r="AQ435" s="214"/>
      <c r="AR435" s="214"/>
      <c r="AS435" s="214"/>
      <c r="AT435" s="214"/>
      <c r="AV435" s="214"/>
      <c r="AW435" s="214"/>
      <c r="AX435" s="214"/>
      <c r="AY435" s="214"/>
      <c r="BC435" s="106" t="s">
        <v>394</v>
      </c>
    </row>
    <row r="436" spans="1:55" ht="12.75" customHeight="1" x14ac:dyDescent="0.2">
      <c r="A436" s="114" t="s">
        <v>1904</v>
      </c>
      <c r="B436" s="76"/>
      <c r="C436" s="98"/>
      <c r="D436" s="115"/>
      <c r="E436" s="115"/>
      <c r="F436" s="100" t="s">
        <v>1904</v>
      </c>
      <c r="G436" s="143"/>
      <c r="H436" s="197"/>
      <c r="I436" s="197"/>
      <c r="J436" s="197"/>
      <c r="K436" s="197" t="s">
        <v>1904</v>
      </c>
      <c r="L436" s="197"/>
      <c r="M436" s="197"/>
      <c r="N436" s="197">
        <v>31</v>
      </c>
      <c r="O436" s="195"/>
      <c r="P436" s="195">
        <v>1.9375</v>
      </c>
      <c r="Q436" s="197">
        <v>10</v>
      </c>
      <c r="R436" s="197">
        <v>74</v>
      </c>
      <c r="S436" s="197">
        <v>57</v>
      </c>
      <c r="T436" s="197">
        <v>172</v>
      </c>
      <c r="U436" s="197"/>
      <c r="V436" s="197">
        <v>0</v>
      </c>
      <c r="W436" s="197">
        <v>0</v>
      </c>
      <c r="X436" s="197">
        <v>0</v>
      </c>
      <c r="Y436" s="197">
        <v>6</v>
      </c>
      <c r="Z436" s="197">
        <v>0</v>
      </c>
      <c r="AA436" s="197"/>
      <c r="AB436" s="100">
        <v>6</v>
      </c>
      <c r="AC436" s="197"/>
      <c r="AD436" s="195">
        <v>0.375</v>
      </c>
      <c r="AE436" s="197"/>
      <c r="AF436" s="197">
        <v>0</v>
      </c>
      <c r="AG436" s="106" t="e">
        <f t="shared" si="92"/>
        <v>#DIV/0!</v>
      </c>
      <c r="AH436" s="106"/>
      <c r="AI436" s="428" t="s">
        <v>1643</v>
      </c>
      <c r="AJ436" s="119"/>
      <c r="AK436" s="119"/>
      <c r="AL436" s="119"/>
      <c r="AM436" s="119"/>
      <c r="AN436" s="119"/>
      <c r="AO436" s="119"/>
      <c r="AP436" s="119"/>
      <c r="AQ436" s="119"/>
      <c r="AR436" s="119"/>
      <c r="AS436" s="119"/>
      <c r="AT436" s="119"/>
      <c r="AU436" s="119"/>
      <c r="AV436" s="119"/>
      <c r="AW436" s="119"/>
      <c r="AX436" s="119"/>
      <c r="AY436" s="119"/>
      <c r="BC436" s="106" t="s">
        <v>394</v>
      </c>
    </row>
    <row r="437" spans="1:55" ht="15" x14ac:dyDescent="0.25">
      <c r="A437" s="76" t="s">
        <v>1905</v>
      </c>
      <c r="B437" s="76"/>
      <c r="C437" s="68"/>
      <c r="D437" s="68"/>
      <c r="E437" s="429"/>
      <c r="F437" s="106" t="s">
        <v>1905</v>
      </c>
      <c r="G437" s="108"/>
      <c r="H437" s="112"/>
      <c r="I437" s="112"/>
      <c r="J437" s="112"/>
      <c r="K437" s="112" t="s">
        <v>1905</v>
      </c>
      <c r="L437" s="112"/>
      <c r="M437" s="112"/>
      <c r="N437" s="112" t="s">
        <v>394</v>
      </c>
      <c r="O437" s="110"/>
      <c r="P437" s="195" t="s">
        <v>394</v>
      </c>
      <c r="Q437" s="110" t="s">
        <v>394</v>
      </c>
      <c r="R437" s="110" t="s">
        <v>394</v>
      </c>
      <c r="S437" s="110" t="s">
        <v>394</v>
      </c>
      <c r="T437" s="110" t="s">
        <v>394</v>
      </c>
      <c r="U437" s="110"/>
      <c r="V437" s="110" t="s">
        <v>394</v>
      </c>
      <c r="W437" s="110" t="s">
        <v>394</v>
      </c>
      <c r="X437" s="110" t="s">
        <v>394</v>
      </c>
      <c r="Y437" s="110" t="s">
        <v>394</v>
      </c>
      <c r="Z437" s="110" t="s">
        <v>394</v>
      </c>
      <c r="AA437" s="110"/>
      <c r="AB437" s="112" t="s">
        <v>394</v>
      </c>
      <c r="AC437" s="110"/>
      <c r="AD437" s="195" t="s">
        <v>394</v>
      </c>
      <c r="AE437" s="110"/>
      <c r="AF437" s="112" t="s">
        <v>394</v>
      </c>
      <c r="AG437" s="106"/>
      <c r="AH437" s="106"/>
      <c r="AI437" s="165" t="s">
        <v>1644</v>
      </c>
      <c r="AJ437" s="427"/>
      <c r="AK437" s="427"/>
      <c r="AL437" s="427"/>
      <c r="AM437" s="427"/>
      <c r="AN437" s="427"/>
      <c r="AO437" s="427"/>
      <c r="AP437" s="427"/>
      <c r="AQ437" s="427"/>
      <c r="AR437" s="166"/>
      <c r="AS437" s="166"/>
      <c r="AT437" s="166"/>
      <c r="AU437" s="426"/>
      <c r="AV437" s="166"/>
      <c r="AW437" s="166"/>
      <c r="AX437" s="166"/>
      <c r="AY437" s="427"/>
      <c r="AZ437" s="427"/>
      <c r="BA437" s="427"/>
      <c r="BB437" s="427"/>
      <c r="BC437" s="106" t="s">
        <v>394</v>
      </c>
    </row>
    <row r="438" spans="1:55" ht="15" x14ac:dyDescent="0.25">
      <c r="A438" s="4" t="s">
        <v>1906</v>
      </c>
      <c r="C438" s="18"/>
      <c r="D438" s="39"/>
      <c r="F438" s="119" t="s">
        <v>1906</v>
      </c>
      <c r="G438" s="120"/>
      <c r="H438" s="4"/>
      <c r="I438" s="4"/>
      <c r="J438" s="4"/>
      <c r="K438" s="4" t="s">
        <v>1906</v>
      </c>
      <c r="L438" s="4"/>
      <c r="M438" s="121"/>
      <c r="N438" s="38"/>
      <c r="O438" s="122"/>
      <c r="P438" s="209" t="s">
        <v>1092</v>
      </c>
      <c r="Q438" s="124"/>
      <c r="AF438" s="4"/>
      <c r="AI438" s="168" t="s">
        <v>1645</v>
      </c>
      <c r="AJ438" s="427"/>
      <c r="AK438" s="427"/>
      <c r="AL438" s="427"/>
      <c r="AM438" s="427"/>
      <c r="AN438" s="427"/>
      <c r="AO438" s="427"/>
      <c r="AP438" s="169" t="s">
        <v>1646</v>
      </c>
      <c r="AQ438" s="427"/>
      <c r="AR438" s="427"/>
      <c r="AS438" s="427"/>
      <c r="AT438" s="427"/>
      <c r="AU438" s="427"/>
      <c r="AV438" s="427"/>
      <c r="AW438" s="427"/>
      <c r="AX438" s="427"/>
      <c r="AY438" s="427"/>
      <c r="AZ438" s="427"/>
      <c r="BA438" s="427"/>
      <c r="BB438" s="427"/>
    </row>
    <row r="439" spans="1:55" ht="15" x14ac:dyDescent="0.25">
      <c r="C439" s="18"/>
      <c r="D439" s="18"/>
      <c r="F439" s="119"/>
      <c r="G439" s="120"/>
      <c r="H439" s="4"/>
      <c r="I439" s="4"/>
      <c r="J439" s="4"/>
      <c r="K439" s="4"/>
      <c r="L439" s="126"/>
      <c r="M439" s="121"/>
      <c r="N439" s="38"/>
      <c r="O439" s="122"/>
      <c r="P439" s="176" t="s">
        <v>1093</v>
      </c>
      <c r="AF439" s="4"/>
      <c r="AI439" s="169" t="s">
        <v>1647</v>
      </c>
      <c r="AP439" s="169" t="s">
        <v>1648</v>
      </c>
      <c r="AR439" s="427"/>
      <c r="AS439" s="427"/>
      <c r="AT439" s="427"/>
      <c r="AU439" s="427"/>
      <c r="AV439" s="427"/>
      <c r="AW439" s="427"/>
      <c r="AX439" s="427"/>
      <c r="AY439" s="427"/>
      <c r="AZ439" s="427"/>
      <c r="BA439" s="427"/>
      <c r="BB439" s="427"/>
    </row>
    <row r="440" spans="1:55" ht="15" x14ac:dyDescent="0.25">
      <c r="A440" s="4" t="s">
        <v>1907</v>
      </c>
      <c r="C440" s="18"/>
      <c r="D440" s="18"/>
      <c r="F440" s="4" t="s">
        <v>1907</v>
      </c>
      <c r="G440" s="120"/>
      <c r="H440" s="4"/>
      <c r="I440" s="4"/>
      <c r="J440" s="4"/>
      <c r="K440" s="4" t="s">
        <v>1907</v>
      </c>
      <c r="L440" s="4"/>
      <c r="M440" s="121"/>
      <c r="N440" s="38"/>
      <c r="O440" s="122"/>
      <c r="Z440" s="128"/>
      <c r="AA440" s="129"/>
      <c r="AB440" s="130"/>
      <c r="AF440" s="4"/>
      <c r="AI440" s="165" t="s">
        <v>1649</v>
      </c>
      <c r="AP440" s="169" t="s">
        <v>1650</v>
      </c>
      <c r="AR440" s="427"/>
      <c r="AS440" s="427"/>
      <c r="AT440" s="427"/>
      <c r="AU440" s="427"/>
      <c r="AV440" s="427"/>
      <c r="AW440" s="427"/>
      <c r="AX440" s="427"/>
      <c r="AY440" s="427"/>
      <c r="AZ440" s="427"/>
      <c r="BA440" s="427"/>
      <c r="BB440" s="427"/>
    </row>
    <row r="441" spans="1:55" ht="15" x14ac:dyDescent="0.25">
      <c r="A441" s="4" t="s">
        <v>1908</v>
      </c>
      <c r="C441" s="18"/>
      <c r="D441" s="18"/>
      <c r="E441" s="429"/>
      <c r="F441" s="4" t="s">
        <v>1908</v>
      </c>
      <c r="G441" s="120"/>
      <c r="H441" s="4"/>
      <c r="I441" s="4"/>
      <c r="J441" s="4"/>
      <c r="K441" s="4" t="s">
        <v>1908</v>
      </c>
      <c r="L441" s="4"/>
      <c r="M441" s="4"/>
      <c r="N441" s="4"/>
      <c r="O441" s="131"/>
      <c r="AF441" s="4"/>
      <c r="AI441" s="165" t="s">
        <v>1651</v>
      </c>
      <c r="AP441" s="169" t="s">
        <v>1652</v>
      </c>
      <c r="AR441" s="427"/>
      <c r="AS441" s="427"/>
      <c r="AT441" s="427"/>
      <c r="AU441" s="427"/>
      <c r="AV441" s="427"/>
      <c r="AW441" s="427"/>
      <c r="AX441" s="427"/>
      <c r="AY441" s="427"/>
      <c r="AZ441" s="427"/>
      <c r="BA441" s="427"/>
      <c r="BB441" s="427"/>
    </row>
    <row r="442" spans="1:55" ht="15" x14ac:dyDescent="0.25">
      <c r="A442" s="4" t="s">
        <v>1909</v>
      </c>
      <c r="C442" s="18"/>
      <c r="D442" s="18"/>
      <c r="E442" s="429"/>
      <c r="F442" s="32" t="s">
        <v>1909</v>
      </c>
      <c r="G442" s="132"/>
      <c r="H442" s="133"/>
      <c r="I442" s="133"/>
      <c r="J442" s="133"/>
      <c r="K442" s="133" t="s">
        <v>1909</v>
      </c>
      <c r="L442" s="133"/>
      <c r="M442" s="133"/>
      <c r="N442" s="134"/>
      <c r="O442" s="135"/>
      <c r="P442" s="210"/>
      <c r="Q442" s="133"/>
      <c r="R442" s="133"/>
      <c r="S442" s="133"/>
      <c r="T442" s="133"/>
      <c r="U442" s="133"/>
      <c r="V442" s="133"/>
      <c r="W442" s="133"/>
      <c r="X442" s="133"/>
      <c r="Y442" s="137"/>
      <c r="Z442" s="137"/>
      <c r="AA442" s="137"/>
      <c r="AB442" s="138"/>
      <c r="AF442" s="4"/>
      <c r="AI442" s="169" t="s">
        <v>1653</v>
      </c>
      <c r="AP442" s="169"/>
      <c r="AR442" s="427"/>
      <c r="AS442" s="427"/>
      <c r="AT442" s="427"/>
      <c r="AU442" s="427"/>
      <c r="AV442" s="427"/>
      <c r="AW442" s="427"/>
      <c r="AX442" s="427"/>
      <c r="AY442" s="427"/>
      <c r="AZ442" s="427"/>
      <c r="BA442" s="427"/>
      <c r="BB442" s="427"/>
    </row>
    <row r="443" spans="1:55" ht="15" x14ac:dyDescent="0.25">
      <c r="A443" s="4" t="s">
        <v>1910</v>
      </c>
      <c r="C443" s="18"/>
      <c r="D443" s="18"/>
      <c r="F443" s="33" t="s">
        <v>1910</v>
      </c>
      <c r="G443" s="120"/>
      <c r="H443" s="4"/>
      <c r="I443" s="4"/>
      <c r="J443" s="4"/>
      <c r="K443" s="4" t="s">
        <v>1910</v>
      </c>
      <c r="L443" s="4"/>
      <c r="M443" s="121"/>
      <c r="N443" s="38"/>
      <c r="O443" s="139"/>
      <c r="Z443" s="128"/>
      <c r="AA443" s="129"/>
      <c r="AB443" s="130"/>
      <c r="AF443" s="4"/>
      <c r="AI443" s="165" t="s">
        <v>1654</v>
      </c>
      <c r="AP443" s="169"/>
      <c r="AR443" s="427"/>
      <c r="AS443" s="427"/>
      <c r="AT443" s="427"/>
      <c r="AU443" s="427"/>
      <c r="AV443" s="427"/>
      <c r="AW443" s="427"/>
      <c r="AX443" s="427"/>
      <c r="AY443" s="427"/>
      <c r="AZ443" s="427"/>
      <c r="BA443" s="427"/>
      <c r="BB443" s="427"/>
    </row>
    <row r="444" spans="1:55" ht="15" x14ac:dyDescent="0.25">
      <c r="C444" s="18"/>
      <c r="D444" s="68"/>
      <c r="E444" s="128"/>
      <c r="F444" s="33"/>
      <c r="G444" s="120"/>
      <c r="H444" s="4"/>
      <c r="I444" s="4"/>
      <c r="J444" s="4"/>
      <c r="K444" s="4"/>
      <c r="L444" s="4"/>
      <c r="M444" s="4"/>
      <c r="N444" s="4"/>
      <c r="O444" s="139"/>
      <c r="X444" s="140" t="s">
        <v>1094</v>
      </c>
      <c r="Y444" s="140"/>
      <c r="Z444" s="140"/>
      <c r="AA444" s="141" t="s">
        <v>1666</v>
      </c>
      <c r="AB444" s="142"/>
      <c r="AF444" s="4"/>
      <c r="AI444" s="165" t="s">
        <v>1655</v>
      </c>
      <c r="AP444" s="169"/>
      <c r="AR444" s="427"/>
      <c r="AS444" s="427"/>
      <c r="AT444" s="427"/>
      <c r="AU444" s="427"/>
      <c r="AV444" s="427"/>
      <c r="AW444" s="427"/>
      <c r="AX444" s="427"/>
      <c r="AY444" s="427"/>
      <c r="AZ444" s="427"/>
      <c r="BA444" s="427"/>
      <c r="BB444" s="427"/>
    </row>
    <row r="445" spans="1:55" ht="15" x14ac:dyDescent="0.25">
      <c r="C445" s="18"/>
      <c r="D445" s="68"/>
      <c r="E445" s="128"/>
      <c r="F445" s="32"/>
      <c r="G445" s="132"/>
      <c r="H445" s="133"/>
      <c r="I445" s="133"/>
      <c r="J445" s="133"/>
      <c r="K445" s="133"/>
      <c r="L445" s="133"/>
      <c r="M445" s="133"/>
      <c r="N445" s="134"/>
      <c r="O445" s="53"/>
      <c r="P445" s="210"/>
      <c r="Q445" s="133"/>
      <c r="R445" s="133"/>
      <c r="S445" s="133"/>
      <c r="T445" s="133"/>
      <c r="U445" s="133"/>
      <c r="V445" s="133"/>
      <c r="W445" s="133"/>
      <c r="X445" s="140" t="s">
        <v>1096</v>
      </c>
      <c r="Y445" s="140"/>
      <c r="Z445" s="140"/>
      <c r="AA445" s="141" t="s">
        <v>1667</v>
      </c>
      <c r="AB445" s="142"/>
      <c r="AF445" s="4"/>
      <c r="AI445" s="427"/>
      <c r="AJ445" s="427"/>
      <c r="AK445" s="427"/>
      <c r="AL445" s="427"/>
      <c r="AM445" s="427"/>
      <c r="AN445" s="427"/>
      <c r="AO445" s="427"/>
      <c r="AP445" s="169"/>
      <c r="AQ445" s="427"/>
      <c r="AR445" s="427"/>
      <c r="AS445" s="427"/>
      <c r="AT445" s="427"/>
      <c r="AU445" s="427"/>
      <c r="AV445" s="427"/>
      <c r="AW445" s="427"/>
      <c r="AX445" s="427"/>
      <c r="AY445" s="427"/>
      <c r="AZ445" s="427"/>
      <c r="BA445" s="427"/>
      <c r="BB445" s="427"/>
    </row>
    <row r="446" spans="1:55" ht="15" x14ac:dyDescent="0.25">
      <c r="C446" s="18"/>
      <c r="D446" s="68"/>
      <c r="E446" s="429"/>
      <c r="F446" s="32"/>
      <c r="G446" s="120"/>
      <c r="H446" s="4"/>
      <c r="I446" s="4"/>
      <c r="J446" s="4"/>
      <c r="K446" s="4"/>
      <c r="L446" s="4"/>
      <c r="M446" s="4"/>
      <c r="N446" s="4"/>
      <c r="O446" s="139"/>
      <c r="AF446" s="4"/>
      <c r="AI446" s="165" t="s">
        <v>1656</v>
      </c>
      <c r="AJ446" s="427"/>
      <c r="AK446" s="427"/>
      <c r="AL446" s="427"/>
      <c r="AM446" s="427"/>
      <c r="AN446" s="427"/>
      <c r="AO446" s="427"/>
      <c r="AP446" s="169"/>
      <c r="AQ446" s="427"/>
      <c r="AR446" s="427"/>
      <c r="AS446" s="427"/>
      <c r="AT446" s="427"/>
      <c r="AU446" s="427"/>
      <c r="AV446" s="427"/>
      <c r="AW446" s="427"/>
      <c r="AX446" s="427"/>
      <c r="AY446" s="427"/>
      <c r="AZ446" s="427"/>
      <c r="BA446" s="427"/>
      <c r="BB446" s="427"/>
    </row>
    <row r="447" spans="1:55" ht="15" x14ac:dyDescent="0.25">
      <c r="A447" s="114"/>
      <c r="B447" s="76"/>
      <c r="C447" s="68"/>
      <c r="D447" s="68"/>
      <c r="E447" s="429"/>
      <c r="F447" s="106"/>
      <c r="G447" s="143"/>
      <c r="H447" s="100"/>
      <c r="I447" s="100"/>
      <c r="J447" s="100"/>
      <c r="K447" s="100"/>
      <c r="L447" s="100"/>
      <c r="M447" s="100"/>
      <c r="N447" s="100"/>
      <c r="O447" s="106"/>
      <c r="P447" s="195"/>
      <c r="Q447" s="106"/>
      <c r="R447" s="106"/>
      <c r="S447" s="106"/>
      <c r="T447" s="106"/>
      <c r="U447" s="106"/>
      <c r="V447" s="106"/>
      <c r="W447" s="106"/>
      <c r="X447" s="106"/>
      <c r="Y447" s="106"/>
      <c r="Z447" s="106"/>
      <c r="AA447" s="106"/>
      <c r="AB447" s="100"/>
      <c r="AC447" s="106"/>
      <c r="AD447" s="195"/>
      <c r="AE447" s="106"/>
      <c r="AF447" s="100"/>
      <c r="AG447" s="106"/>
      <c r="AH447" s="106"/>
      <c r="AI447" s="169" t="s">
        <v>1657</v>
      </c>
      <c r="AJ447" s="427"/>
      <c r="AK447" s="427"/>
      <c r="AL447" s="427"/>
      <c r="AM447" s="427"/>
      <c r="AN447" s="427"/>
      <c r="AO447" s="427"/>
      <c r="AP447" s="170" t="s">
        <v>1658</v>
      </c>
      <c r="AQ447" s="171">
        <v>41501</v>
      </c>
      <c r="AR447" s="427"/>
      <c r="AS447" s="427"/>
      <c r="AT447" s="427"/>
      <c r="AU447" s="427"/>
      <c r="AV447" s="427"/>
      <c r="AW447" s="427"/>
      <c r="AX447" s="427"/>
      <c r="AY447" s="427"/>
      <c r="AZ447" s="427"/>
      <c r="BA447" s="427"/>
      <c r="BB447" s="427"/>
      <c r="BC447" s="106"/>
    </row>
    <row r="448" spans="1:55" ht="15" x14ac:dyDescent="0.25">
      <c r="A448" s="76"/>
      <c r="B448" s="76"/>
      <c r="C448" s="68"/>
      <c r="D448" s="68"/>
      <c r="E448" s="429"/>
      <c r="F448" s="106"/>
      <c r="G448" s="143"/>
      <c r="H448" s="100"/>
      <c r="I448" s="100"/>
      <c r="J448" s="100"/>
      <c r="K448" s="100"/>
      <c r="L448" s="100"/>
      <c r="M448" s="100"/>
      <c r="N448" s="100"/>
      <c r="O448" s="106"/>
      <c r="P448" s="195"/>
      <c r="Q448" s="106"/>
      <c r="R448" s="106"/>
      <c r="S448" s="106"/>
      <c r="T448" s="106"/>
      <c r="U448" s="106"/>
      <c r="V448" s="106"/>
      <c r="W448" s="106"/>
      <c r="X448" s="106"/>
      <c r="Y448" s="106"/>
      <c r="Z448" s="106"/>
      <c r="AA448" s="106"/>
      <c r="AB448" s="100"/>
      <c r="AC448" s="106"/>
      <c r="AD448" s="195"/>
      <c r="AE448" s="106"/>
      <c r="AF448" s="100"/>
      <c r="AG448" s="106"/>
      <c r="AH448" s="106"/>
      <c r="AI448" s="427"/>
      <c r="AJ448" s="427"/>
      <c r="AK448" s="427"/>
      <c r="AL448" s="427"/>
      <c r="AM448" s="427"/>
      <c r="AN448" s="427"/>
      <c r="AO448" s="427"/>
      <c r="AP448" s="170" t="s">
        <v>1096</v>
      </c>
      <c r="AQ448" s="171">
        <v>41599</v>
      </c>
      <c r="AR448" s="427"/>
      <c r="AS448" s="427"/>
      <c r="AT448" s="427"/>
      <c r="AU448" s="427"/>
      <c r="AV448" s="427"/>
      <c r="AW448" s="427"/>
      <c r="AX448" s="427"/>
      <c r="AY448" s="427"/>
      <c r="AZ448" s="427"/>
      <c r="BA448" s="427"/>
      <c r="BB448" s="427"/>
      <c r="BC448" s="106"/>
    </row>
    <row r="449" spans="1:55" ht="15" x14ac:dyDescent="0.25">
      <c r="A449" s="96"/>
      <c r="B449" s="96"/>
      <c r="C449" s="68"/>
      <c r="D449" s="68"/>
      <c r="E449" s="68"/>
      <c r="F449" s="106"/>
      <c r="G449" s="143"/>
      <c r="H449" s="100"/>
      <c r="I449" s="100"/>
      <c r="J449" s="100"/>
      <c r="K449" s="100"/>
      <c r="L449" s="100"/>
      <c r="M449" s="100"/>
      <c r="N449" s="100"/>
      <c r="O449" s="106"/>
      <c r="P449" s="195"/>
      <c r="Q449" s="106"/>
      <c r="R449" s="106"/>
      <c r="S449" s="106"/>
      <c r="T449" s="106"/>
      <c r="U449" s="106"/>
      <c r="V449" s="106"/>
      <c r="W449" s="106"/>
      <c r="X449" s="106"/>
      <c r="Y449" s="106"/>
      <c r="Z449" s="106"/>
      <c r="AA449" s="106"/>
      <c r="AB449" s="100"/>
      <c r="AC449" s="106"/>
      <c r="AD449" s="195"/>
      <c r="AE449" s="106"/>
      <c r="AF449" s="100"/>
      <c r="AG449" s="106"/>
      <c r="AH449" s="106"/>
      <c r="AI449" s="169" t="s">
        <v>1659</v>
      </c>
      <c r="AJ449" s="427"/>
      <c r="AK449" s="427"/>
      <c r="AL449" s="427"/>
      <c r="AM449" s="427"/>
      <c r="AN449" s="427"/>
      <c r="AO449" s="427"/>
      <c r="AP449" s="427"/>
      <c r="AQ449" s="427"/>
      <c r="AR449" s="427"/>
      <c r="AS449" s="427"/>
      <c r="AT449" s="427"/>
      <c r="AU449" s="427"/>
      <c r="AV449" s="427"/>
      <c r="AW449" s="427"/>
      <c r="AX449" s="427"/>
      <c r="AY449" s="427"/>
      <c r="AZ449" s="427"/>
      <c r="BA449" s="427"/>
      <c r="BB449" s="427"/>
      <c r="BC449" s="106"/>
    </row>
    <row r="450" spans="1:55" ht="15" x14ac:dyDescent="0.25">
      <c r="A450" s="114"/>
      <c r="B450" s="76"/>
      <c r="C450" s="68"/>
      <c r="D450" s="68"/>
      <c r="E450" s="429"/>
      <c r="F450" s="106"/>
      <c r="G450" s="143"/>
      <c r="H450" s="100"/>
      <c r="I450" s="100"/>
      <c r="J450" s="100"/>
      <c r="K450" s="100"/>
      <c r="L450" s="100"/>
      <c r="M450" s="100"/>
      <c r="N450" s="100"/>
      <c r="O450" s="106"/>
      <c r="P450" s="195"/>
      <c r="Q450" s="106"/>
      <c r="R450" s="106"/>
      <c r="S450" s="106"/>
      <c r="T450" s="106"/>
      <c r="U450" s="106"/>
      <c r="V450" s="106"/>
      <c r="W450" s="106"/>
      <c r="X450" s="106"/>
      <c r="Y450" s="106"/>
      <c r="Z450" s="106"/>
      <c r="AA450" s="106"/>
      <c r="AB450" s="100"/>
      <c r="AC450" s="106"/>
      <c r="AD450" s="195"/>
      <c r="AE450" s="106"/>
      <c r="AF450" s="100"/>
      <c r="AG450" s="106"/>
      <c r="AH450" s="106"/>
      <c r="AI450" s="169" t="s">
        <v>1660</v>
      </c>
      <c r="AJ450" s="427"/>
      <c r="AK450" s="427"/>
      <c r="AL450" s="427"/>
      <c r="AM450" s="427"/>
      <c r="AN450" s="427"/>
      <c r="AO450" s="427"/>
      <c r="AP450" s="427"/>
      <c r="AQ450" s="427"/>
      <c r="AR450" s="427"/>
      <c r="AS450" s="427"/>
      <c r="AT450" s="427"/>
      <c r="AU450" s="427"/>
      <c r="AV450" s="427"/>
      <c r="AW450" s="427"/>
      <c r="AX450" s="427"/>
      <c r="AY450" s="427"/>
      <c r="AZ450" s="427"/>
      <c r="BA450" s="427"/>
      <c r="BB450" s="427"/>
      <c r="BC450" s="106"/>
    </row>
    <row r="451" spans="1:55" ht="15" x14ac:dyDescent="0.25">
      <c r="A451" s="114"/>
      <c r="B451" s="76"/>
      <c r="C451" s="68"/>
      <c r="D451" s="68"/>
      <c r="E451" s="429"/>
      <c r="F451" s="106"/>
      <c r="G451" s="143"/>
      <c r="H451" s="100"/>
      <c r="I451" s="100"/>
      <c r="J451" s="100"/>
      <c r="K451" s="100"/>
      <c r="L451" s="100"/>
      <c r="M451" s="100"/>
      <c r="N451" s="100"/>
      <c r="O451" s="106"/>
      <c r="P451" s="195"/>
      <c r="Q451" s="106"/>
      <c r="R451" s="106"/>
      <c r="S451" s="106"/>
      <c r="T451" s="106"/>
      <c r="U451" s="106"/>
      <c r="V451" s="106"/>
      <c r="W451" s="106"/>
      <c r="X451" s="106"/>
      <c r="Y451" s="106"/>
      <c r="Z451" s="106"/>
      <c r="AA451" s="106"/>
      <c r="AB451" s="100"/>
      <c r="AC451" s="106"/>
      <c r="AD451" s="195"/>
      <c r="AE451" s="106"/>
      <c r="AF451" s="100"/>
      <c r="AG451" s="106"/>
      <c r="AH451" s="106"/>
      <c r="AI451" s="169" t="s">
        <v>1661</v>
      </c>
      <c r="AJ451" s="427"/>
      <c r="AK451" s="427"/>
      <c r="AL451" s="427"/>
      <c r="AM451" s="427"/>
      <c r="AN451" s="427"/>
      <c r="AO451" s="427"/>
      <c r="AP451" s="427"/>
      <c r="AQ451" s="427"/>
      <c r="AR451" s="427"/>
      <c r="AS451" s="427"/>
      <c r="AT451" s="427"/>
      <c r="AU451" s="427"/>
      <c r="AV451" s="427"/>
      <c r="AW451" s="427"/>
      <c r="AX451" s="427"/>
      <c r="AY451" s="427"/>
      <c r="AZ451" s="427"/>
      <c r="BA451" s="427"/>
      <c r="BB451" s="427"/>
      <c r="BC451" s="106"/>
    </row>
    <row r="452" spans="1:55" ht="15" x14ac:dyDescent="0.25">
      <c r="A452" s="114"/>
      <c r="B452" s="76"/>
      <c r="C452" s="68"/>
      <c r="D452" s="68"/>
      <c r="E452" s="429"/>
      <c r="F452" s="106"/>
      <c r="G452" s="143"/>
      <c r="H452" s="100"/>
      <c r="I452" s="100"/>
      <c r="J452" s="100"/>
      <c r="K452" s="100"/>
      <c r="L452" s="100"/>
      <c r="M452" s="100"/>
      <c r="N452" s="100"/>
      <c r="O452" s="106"/>
      <c r="P452" s="195"/>
      <c r="Q452" s="106"/>
      <c r="R452" s="106"/>
      <c r="S452" s="106"/>
      <c r="T452" s="106"/>
      <c r="U452" s="106"/>
      <c r="V452" s="106"/>
      <c r="W452" s="106"/>
      <c r="X452" s="106"/>
      <c r="Y452" s="106"/>
      <c r="Z452" s="106"/>
      <c r="AA452" s="106"/>
      <c r="AB452" s="100"/>
      <c r="AC452" s="106"/>
      <c r="AD452" s="195"/>
      <c r="AE452" s="106"/>
      <c r="AF452" s="100"/>
      <c r="AG452" s="106"/>
      <c r="AH452" s="106"/>
      <c r="AI452" s="427"/>
      <c r="AJ452" s="427"/>
      <c r="AK452" s="427"/>
      <c r="AL452" s="427"/>
      <c r="AM452" s="427"/>
      <c r="AN452" s="427"/>
      <c r="AO452" s="427"/>
      <c r="AP452" s="427"/>
      <c r="AQ452" s="427"/>
      <c r="AR452" s="427"/>
      <c r="AS452" s="427"/>
      <c r="AT452" s="427"/>
      <c r="AU452" s="427"/>
      <c r="AV452" s="427"/>
      <c r="AW452" s="427"/>
      <c r="AX452" s="427"/>
      <c r="AY452" s="427"/>
      <c r="AZ452" s="427"/>
      <c r="BA452" s="427"/>
      <c r="BB452" s="427"/>
      <c r="BC452" s="106"/>
    </row>
    <row r="453" spans="1:55" ht="15" x14ac:dyDescent="0.25">
      <c r="A453" s="114"/>
      <c r="B453" s="76"/>
      <c r="C453" s="68"/>
      <c r="D453" s="68"/>
      <c r="E453" s="429"/>
      <c r="F453" s="106"/>
      <c r="G453" s="143"/>
      <c r="H453" s="100"/>
      <c r="I453" s="100"/>
      <c r="J453" s="100"/>
      <c r="K453" s="100"/>
      <c r="L453" s="100"/>
      <c r="M453" s="100"/>
      <c r="N453" s="100"/>
      <c r="O453" s="106"/>
      <c r="P453" s="195"/>
      <c r="Q453" s="106"/>
      <c r="R453" s="106"/>
      <c r="S453" s="106"/>
      <c r="T453" s="106"/>
      <c r="U453" s="106"/>
      <c r="V453" s="106"/>
      <c r="W453" s="106"/>
      <c r="X453" s="106"/>
      <c r="Y453" s="106"/>
      <c r="Z453" s="106"/>
      <c r="AA453" s="106"/>
      <c r="AB453" s="100"/>
      <c r="AC453" s="106"/>
      <c r="AD453" s="195"/>
      <c r="AE453" s="106"/>
      <c r="AF453" s="100"/>
      <c r="AG453" s="106"/>
      <c r="AH453" s="106"/>
      <c r="AI453" s="169" t="s">
        <v>1662</v>
      </c>
      <c r="AJ453" s="427"/>
      <c r="AK453" s="427"/>
      <c r="AL453" s="427"/>
      <c r="AM453" s="427"/>
      <c r="AN453" s="427"/>
      <c r="AO453" s="427"/>
      <c r="AP453" s="427"/>
      <c r="AQ453" s="427"/>
      <c r="AR453" s="427"/>
      <c r="AS453" s="427"/>
      <c r="AT453" s="427"/>
      <c r="AU453" s="427"/>
      <c r="AV453" s="427"/>
      <c r="AW453" s="427"/>
      <c r="AX453" s="427"/>
      <c r="AY453" s="427"/>
      <c r="AZ453" s="427"/>
      <c r="BA453" s="427"/>
      <c r="BB453" s="427"/>
      <c r="BC453" s="106"/>
    </row>
    <row r="454" spans="1:55" ht="15" x14ac:dyDescent="0.25">
      <c r="A454" s="114"/>
      <c r="B454" s="76"/>
      <c r="C454" s="68"/>
      <c r="D454" s="68"/>
      <c r="E454" s="429"/>
      <c r="F454" s="106"/>
      <c r="G454" s="143"/>
      <c r="H454" s="100"/>
      <c r="I454" s="100"/>
      <c r="J454" s="100"/>
      <c r="K454" s="100"/>
      <c r="L454" s="100"/>
      <c r="M454" s="100"/>
      <c r="N454" s="100"/>
      <c r="O454" s="106"/>
      <c r="P454" s="195"/>
      <c r="Q454" s="106"/>
      <c r="R454" s="106"/>
      <c r="S454" s="106"/>
      <c r="T454" s="106"/>
      <c r="U454" s="106"/>
      <c r="V454" s="106"/>
      <c r="W454" s="106"/>
      <c r="X454" s="106"/>
      <c r="Y454" s="106"/>
      <c r="Z454" s="106"/>
      <c r="AA454" s="106"/>
      <c r="AB454" s="100"/>
      <c r="AC454" s="106"/>
      <c r="AD454" s="195"/>
      <c r="AE454" s="106"/>
      <c r="AF454" s="100"/>
      <c r="AG454" s="106"/>
      <c r="AH454" s="106"/>
      <c r="AI454" s="427"/>
      <c r="AJ454" s="427"/>
      <c r="AK454" s="427"/>
      <c r="AL454" s="427"/>
      <c r="AM454" s="427"/>
      <c r="AN454" s="427"/>
      <c r="AO454" s="427"/>
      <c r="AP454" s="427"/>
      <c r="AQ454" s="427"/>
      <c r="AR454" s="427"/>
      <c r="AS454" s="427"/>
      <c r="AT454" s="427"/>
      <c r="AU454" s="427"/>
      <c r="AV454" s="427"/>
      <c r="AW454" s="427"/>
      <c r="AX454" s="427"/>
      <c r="AY454" s="427"/>
      <c r="AZ454" s="427"/>
      <c r="BA454" s="427"/>
      <c r="BB454" s="427"/>
      <c r="BC454" s="106"/>
    </row>
    <row r="455" spans="1:55" ht="15" x14ac:dyDescent="0.25">
      <c r="A455" s="114"/>
      <c r="B455" s="76"/>
      <c r="C455" s="68"/>
      <c r="D455" s="68"/>
      <c r="E455" s="429"/>
      <c r="F455" s="106"/>
      <c r="G455" s="143"/>
      <c r="H455" s="100"/>
      <c r="I455" s="100"/>
      <c r="J455" s="100"/>
      <c r="K455" s="100"/>
      <c r="L455" s="100"/>
      <c r="M455" s="100"/>
      <c r="N455" s="100"/>
      <c r="O455" s="106"/>
      <c r="P455" s="195"/>
      <c r="Q455" s="106"/>
      <c r="R455" s="106"/>
      <c r="S455" s="106"/>
      <c r="T455" s="106"/>
      <c r="U455" s="106"/>
      <c r="V455" s="106"/>
      <c r="W455" s="106"/>
      <c r="X455" s="106"/>
      <c r="Y455" s="106"/>
      <c r="Z455" s="106"/>
      <c r="AA455" s="106"/>
      <c r="AB455" s="100"/>
      <c r="AC455" s="106"/>
      <c r="AD455" s="195"/>
      <c r="AE455" s="106"/>
      <c r="AF455" s="100"/>
      <c r="AG455" s="106"/>
      <c r="AH455" s="106"/>
      <c r="AI455" s="427"/>
      <c r="AJ455" s="427"/>
      <c r="AK455" s="427"/>
      <c r="AL455" s="427"/>
      <c r="AM455" s="427"/>
      <c r="AN455" s="427"/>
      <c r="AO455" s="427"/>
      <c r="AP455" s="427"/>
      <c r="AQ455" s="427"/>
      <c r="AR455" s="427"/>
      <c r="AS455" s="427"/>
      <c r="AT455" s="427"/>
      <c r="AU455" s="427"/>
      <c r="AV455" s="427"/>
      <c r="AW455" s="427"/>
      <c r="AX455" s="427"/>
      <c r="AY455" s="427"/>
      <c r="AZ455" s="427"/>
      <c r="BA455" s="427"/>
      <c r="BB455" s="427"/>
      <c r="BC455" s="106"/>
    </row>
    <row r="456" spans="1:55" ht="15" x14ac:dyDescent="0.25">
      <c r="A456" s="76"/>
      <c r="B456" s="76"/>
      <c r="C456" s="68"/>
      <c r="D456" s="68"/>
      <c r="E456" s="429"/>
      <c r="F456" s="106"/>
      <c r="G456" s="143"/>
      <c r="H456" s="100"/>
      <c r="I456" s="100"/>
      <c r="J456" s="100"/>
      <c r="K456" s="100"/>
      <c r="L456" s="100"/>
      <c r="M456" s="100"/>
      <c r="N456" s="100"/>
      <c r="O456" s="106"/>
      <c r="P456" s="195"/>
      <c r="Q456" s="106"/>
      <c r="R456" s="106"/>
      <c r="S456" s="106"/>
      <c r="T456" s="106"/>
      <c r="U456" s="106"/>
      <c r="V456" s="106"/>
      <c r="W456" s="106"/>
      <c r="X456" s="106"/>
      <c r="Y456" s="106"/>
      <c r="Z456" s="106"/>
      <c r="AA456" s="106"/>
      <c r="AB456" s="100"/>
      <c r="AC456" s="106"/>
      <c r="AD456" s="195"/>
      <c r="AE456" s="106"/>
      <c r="AF456" s="100"/>
      <c r="AG456" s="106"/>
      <c r="AH456" s="106"/>
      <c r="AI456" s="427"/>
      <c r="AJ456" s="427"/>
      <c r="AK456" s="427"/>
      <c r="AL456" s="427"/>
      <c r="AM456" s="427"/>
      <c r="AN456" s="427"/>
      <c r="AO456" s="427"/>
      <c r="AP456" s="427"/>
      <c r="AQ456" s="427"/>
      <c r="AR456" s="427"/>
      <c r="AS456" s="427"/>
      <c r="AT456" s="427"/>
      <c r="AU456" s="427"/>
      <c r="AV456" s="427"/>
      <c r="AW456" s="427"/>
      <c r="AX456" s="427"/>
      <c r="AY456" s="427"/>
      <c r="AZ456" s="427"/>
      <c r="BA456" s="427"/>
      <c r="BB456" s="427"/>
      <c r="BC456" s="106"/>
    </row>
    <row r="457" spans="1:55" ht="15" x14ac:dyDescent="0.25">
      <c r="A457" s="96"/>
      <c r="B457" s="96"/>
      <c r="C457" s="68"/>
      <c r="D457" s="68"/>
      <c r="E457" s="68"/>
      <c r="F457" s="106"/>
      <c r="G457" s="143"/>
      <c r="H457" s="100"/>
      <c r="I457" s="100"/>
      <c r="J457" s="100"/>
      <c r="K457" s="100"/>
      <c r="L457" s="100"/>
      <c r="M457" s="100"/>
      <c r="N457" s="100"/>
      <c r="O457" s="106"/>
      <c r="P457" s="195"/>
      <c r="Q457" s="106"/>
      <c r="R457" s="106"/>
      <c r="S457" s="106"/>
      <c r="T457" s="106"/>
      <c r="U457" s="106"/>
      <c r="V457" s="106"/>
      <c r="W457" s="106"/>
      <c r="X457" s="106"/>
      <c r="Y457" s="106"/>
      <c r="Z457" s="106"/>
      <c r="AA457" s="106"/>
      <c r="AB457" s="100"/>
      <c r="AC457" s="106"/>
      <c r="AD457" s="195"/>
      <c r="AE457" s="106"/>
      <c r="AF457" s="100"/>
      <c r="AG457" s="106"/>
      <c r="AH457" s="106"/>
      <c r="AI457" s="427"/>
      <c r="AJ457" s="427"/>
      <c r="AK457" s="427"/>
      <c r="AL457" s="427"/>
      <c r="AM457" s="427"/>
      <c r="AN457" s="427"/>
      <c r="AO457" s="427"/>
      <c r="AP457" s="427"/>
      <c r="AQ457" s="427"/>
      <c r="AR457" s="427"/>
      <c r="AS457" s="427"/>
      <c r="AT457" s="427"/>
      <c r="AU457" s="427"/>
      <c r="AV457" s="427"/>
      <c r="AW457" s="427"/>
      <c r="AX457" s="427"/>
      <c r="AY457" s="427"/>
      <c r="AZ457" s="427"/>
      <c r="BA457" s="427"/>
      <c r="BB457" s="427"/>
      <c r="BC457" s="106"/>
    </row>
    <row r="458" spans="1:55" x14ac:dyDescent="0.2">
      <c r="A458" s="114"/>
      <c r="B458" s="76"/>
      <c r="C458" s="68"/>
      <c r="D458" s="68"/>
      <c r="E458" s="429"/>
      <c r="F458" s="106"/>
      <c r="G458" s="143"/>
      <c r="H458" s="100"/>
      <c r="I458" s="100"/>
      <c r="J458" s="100"/>
      <c r="K458" s="100"/>
      <c r="L458" s="100"/>
      <c r="M458" s="100"/>
      <c r="N458" s="100"/>
      <c r="O458" s="106"/>
      <c r="P458" s="195"/>
      <c r="Q458" s="106"/>
      <c r="R458" s="106"/>
      <c r="S458" s="106"/>
      <c r="T458" s="106"/>
      <c r="U458" s="106"/>
      <c r="V458" s="106"/>
      <c r="W458" s="106"/>
      <c r="X458" s="106"/>
      <c r="Y458" s="106"/>
      <c r="Z458" s="106"/>
      <c r="AA458" s="106"/>
      <c r="AB458" s="100"/>
      <c r="AC458" s="106"/>
      <c r="AD458" s="195"/>
      <c r="AE458" s="106"/>
      <c r="AF458" s="100"/>
      <c r="AG458" s="106"/>
      <c r="AH458" s="106"/>
      <c r="BC458" s="106"/>
    </row>
    <row r="459" spans="1:55" x14ac:dyDescent="0.2">
      <c r="A459" s="114"/>
      <c r="B459" s="76"/>
      <c r="C459" s="68"/>
      <c r="D459" s="68"/>
      <c r="E459" s="429"/>
      <c r="F459" s="106"/>
      <c r="G459" s="143"/>
      <c r="H459" s="100"/>
      <c r="I459" s="100"/>
      <c r="J459" s="100"/>
      <c r="K459" s="100"/>
      <c r="L459" s="100"/>
      <c r="M459" s="100"/>
      <c r="N459" s="100"/>
      <c r="O459" s="106"/>
      <c r="P459" s="195"/>
      <c r="Q459" s="106"/>
      <c r="R459" s="106"/>
      <c r="S459" s="106"/>
      <c r="T459" s="106"/>
      <c r="U459" s="106"/>
      <c r="V459" s="106"/>
      <c r="W459" s="106"/>
      <c r="X459" s="106"/>
      <c r="Y459" s="106"/>
      <c r="Z459" s="106"/>
      <c r="AA459" s="106"/>
      <c r="AB459" s="100"/>
      <c r="AC459" s="106"/>
      <c r="AD459" s="195"/>
      <c r="AE459" s="106"/>
      <c r="AF459" s="100"/>
      <c r="AG459" s="106"/>
      <c r="AH459" s="106"/>
      <c r="BC459" s="106"/>
    </row>
    <row r="460" spans="1:55" x14ac:dyDescent="0.2">
      <c r="A460" s="114"/>
      <c r="B460" s="76"/>
      <c r="C460" s="68"/>
      <c r="D460" s="68"/>
      <c r="E460" s="429"/>
      <c r="F460" s="106"/>
      <c r="G460" s="143"/>
      <c r="H460" s="100"/>
      <c r="I460" s="100"/>
      <c r="J460" s="100"/>
      <c r="K460" s="100"/>
      <c r="L460" s="100"/>
      <c r="M460" s="100"/>
      <c r="N460" s="100"/>
      <c r="O460" s="106"/>
      <c r="P460" s="195"/>
      <c r="Q460" s="106"/>
      <c r="R460" s="106"/>
      <c r="S460" s="106"/>
      <c r="T460" s="106"/>
      <c r="U460" s="106"/>
      <c r="V460" s="106"/>
      <c r="W460" s="106"/>
      <c r="X460" s="106"/>
      <c r="Y460" s="106"/>
      <c r="Z460" s="106"/>
      <c r="AA460" s="106"/>
      <c r="AB460" s="100"/>
      <c r="AC460" s="106"/>
      <c r="AD460" s="195"/>
      <c r="AE460" s="106"/>
      <c r="AF460" s="100"/>
      <c r="AG460" s="106"/>
      <c r="AH460" s="106"/>
      <c r="BC460" s="106"/>
    </row>
    <row r="461" spans="1:55" x14ac:dyDescent="0.2">
      <c r="A461" s="114"/>
      <c r="B461" s="76"/>
      <c r="C461" s="68"/>
      <c r="D461" s="68"/>
      <c r="E461" s="429"/>
      <c r="F461" s="106"/>
      <c r="G461" s="143"/>
      <c r="H461" s="100"/>
      <c r="I461" s="100"/>
      <c r="J461" s="100"/>
      <c r="K461" s="100"/>
      <c r="L461" s="100"/>
      <c r="M461" s="100"/>
      <c r="N461" s="100"/>
      <c r="O461" s="106"/>
      <c r="P461" s="195"/>
      <c r="Q461" s="106"/>
      <c r="R461" s="106"/>
      <c r="S461" s="106"/>
      <c r="T461" s="106"/>
      <c r="U461" s="106"/>
      <c r="V461" s="106"/>
      <c r="W461" s="106"/>
      <c r="X461" s="106"/>
      <c r="Y461" s="106"/>
      <c r="Z461" s="106"/>
      <c r="AA461" s="106"/>
      <c r="AB461" s="100"/>
      <c r="AC461" s="106"/>
      <c r="AD461" s="195"/>
      <c r="AE461" s="106"/>
      <c r="AF461" s="100"/>
      <c r="AG461" s="106"/>
      <c r="AH461" s="106"/>
      <c r="BC461" s="106"/>
    </row>
    <row r="462" spans="1:55" x14ac:dyDescent="0.2">
      <c r="A462" s="114"/>
      <c r="B462" s="76"/>
      <c r="C462" s="68"/>
      <c r="D462" s="68"/>
      <c r="E462" s="429"/>
      <c r="F462" s="106"/>
      <c r="G462" s="143"/>
      <c r="H462" s="100"/>
      <c r="I462" s="100"/>
      <c r="J462" s="100"/>
      <c r="K462" s="100"/>
      <c r="L462" s="100"/>
      <c r="M462" s="100"/>
      <c r="N462" s="100"/>
      <c r="O462" s="106"/>
      <c r="P462" s="195"/>
      <c r="Q462" s="106"/>
      <c r="R462" s="106"/>
      <c r="S462" s="106"/>
      <c r="T462" s="106"/>
      <c r="U462" s="106"/>
      <c r="V462" s="106"/>
      <c r="W462" s="106"/>
      <c r="X462" s="106"/>
      <c r="Y462" s="106"/>
      <c r="Z462" s="106"/>
      <c r="AA462" s="106"/>
      <c r="AB462" s="100"/>
      <c r="AC462" s="106"/>
      <c r="AD462" s="195"/>
      <c r="AE462" s="106"/>
      <c r="AF462" s="100"/>
      <c r="AG462" s="106"/>
      <c r="AH462" s="106"/>
      <c r="BC462" s="106"/>
    </row>
    <row r="463" spans="1:55" x14ac:dyDescent="0.2">
      <c r="A463" s="114"/>
      <c r="B463" s="76"/>
      <c r="C463" s="68"/>
      <c r="D463" s="68"/>
      <c r="E463" s="429"/>
      <c r="F463" s="106"/>
      <c r="G463" s="143"/>
      <c r="H463" s="100"/>
      <c r="I463" s="100"/>
      <c r="J463" s="100"/>
      <c r="K463" s="100"/>
      <c r="L463" s="100"/>
      <c r="M463" s="100"/>
      <c r="N463" s="100"/>
      <c r="O463" s="106"/>
      <c r="P463" s="195"/>
      <c r="Q463" s="106"/>
      <c r="R463" s="106"/>
      <c r="S463" s="106"/>
      <c r="T463" s="106"/>
      <c r="U463" s="106"/>
      <c r="V463" s="106"/>
      <c r="W463" s="106"/>
      <c r="X463" s="106"/>
      <c r="Y463" s="106"/>
      <c r="Z463" s="106"/>
      <c r="AA463" s="106"/>
      <c r="AB463" s="100"/>
      <c r="AC463" s="106"/>
      <c r="AD463" s="195"/>
      <c r="AE463" s="106"/>
      <c r="AF463" s="100"/>
      <c r="AG463" s="106"/>
      <c r="AH463" s="106"/>
      <c r="BC463" s="106"/>
    </row>
    <row r="464" spans="1:55" x14ac:dyDescent="0.2">
      <c r="A464" s="76"/>
      <c r="B464" s="76"/>
      <c r="C464" s="68"/>
      <c r="D464" s="68"/>
      <c r="E464" s="429"/>
      <c r="F464" s="106"/>
      <c r="G464" s="143"/>
      <c r="H464" s="100"/>
      <c r="I464" s="100"/>
      <c r="J464" s="100"/>
      <c r="K464" s="100"/>
      <c r="L464" s="100"/>
      <c r="M464" s="100"/>
      <c r="N464" s="100"/>
      <c r="O464" s="106"/>
      <c r="P464" s="195"/>
      <c r="Q464" s="106"/>
      <c r="R464" s="106"/>
      <c r="S464" s="106"/>
      <c r="T464" s="106"/>
      <c r="U464" s="106"/>
      <c r="V464" s="106"/>
      <c r="W464" s="106"/>
      <c r="X464" s="106"/>
      <c r="Y464" s="106"/>
      <c r="Z464" s="106"/>
      <c r="AA464" s="106"/>
      <c r="AB464" s="100"/>
      <c r="AC464" s="106"/>
      <c r="AD464" s="195"/>
      <c r="AE464" s="106"/>
      <c r="AF464" s="100"/>
      <c r="AG464" s="106"/>
      <c r="AH464" s="106"/>
      <c r="BC464" s="106"/>
    </row>
    <row r="465" spans="1:55" x14ac:dyDescent="0.2">
      <c r="A465" s="96"/>
      <c r="B465" s="96"/>
      <c r="C465" s="68"/>
      <c r="D465" s="68"/>
      <c r="E465" s="68"/>
      <c r="F465" s="106"/>
      <c r="G465" s="143"/>
      <c r="H465" s="100"/>
      <c r="I465" s="100"/>
      <c r="J465" s="100"/>
      <c r="K465" s="100"/>
      <c r="L465" s="100"/>
      <c r="M465" s="100"/>
      <c r="N465" s="100"/>
      <c r="O465" s="106"/>
      <c r="P465" s="195"/>
      <c r="Q465" s="106"/>
      <c r="R465" s="106"/>
      <c r="S465" s="106"/>
      <c r="T465" s="106"/>
      <c r="U465" s="106"/>
      <c r="V465" s="106"/>
      <c r="W465" s="106"/>
      <c r="X465" s="106"/>
      <c r="Y465" s="106"/>
      <c r="Z465" s="106"/>
      <c r="AA465" s="106"/>
      <c r="AB465" s="100"/>
      <c r="AC465" s="106"/>
      <c r="AD465" s="195"/>
      <c r="AE465" s="106"/>
      <c r="AF465" s="100"/>
      <c r="AG465" s="106"/>
      <c r="AH465" s="106"/>
      <c r="BC465" s="106"/>
    </row>
    <row r="466" spans="1:55" x14ac:dyDescent="0.2">
      <c r="A466" s="114"/>
      <c r="B466" s="76"/>
      <c r="C466" s="68"/>
      <c r="D466" s="68"/>
      <c r="E466" s="429"/>
      <c r="F466" s="106"/>
      <c r="G466" s="143"/>
      <c r="H466" s="100"/>
      <c r="I466" s="100"/>
      <c r="J466" s="100"/>
      <c r="K466" s="100"/>
      <c r="L466" s="100"/>
      <c r="M466" s="100"/>
      <c r="N466" s="100"/>
      <c r="O466" s="106"/>
      <c r="P466" s="195"/>
      <c r="Q466" s="106"/>
      <c r="R466" s="106"/>
      <c r="S466" s="106"/>
      <c r="T466" s="106"/>
      <c r="U466" s="106"/>
      <c r="V466" s="106"/>
      <c r="W466" s="106"/>
      <c r="X466" s="106"/>
      <c r="Y466" s="106"/>
      <c r="Z466" s="106"/>
      <c r="AA466" s="106"/>
      <c r="AB466" s="100"/>
      <c r="AC466" s="106"/>
      <c r="AD466" s="195"/>
      <c r="AE466" s="106"/>
      <c r="AF466" s="100"/>
      <c r="AG466" s="106"/>
      <c r="AH466" s="106"/>
      <c r="BC466" s="106"/>
    </row>
    <row r="467" spans="1:55" x14ac:dyDescent="0.2">
      <c r="A467" s="114"/>
      <c r="B467" s="76"/>
      <c r="C467" s="68"/>
      <c r="D467" s="68"/>
      <c r="E467" s="429"/>
      <c r="F467" s="106"/>
      <c r="G467" s="143"/>
      <c r="H467" s="100"/>
      <c r="I467" s="100"/>
      <c r="J467" s="100"/>
      <c r="K467" s="100"/>
      <c r="L467" s="100"/>
      <c r="M467" s="100"/>
      <c r="N467" s="100"/>
      <c r="O467" s="106"/>
      <c r="P467" s="195"/>
      <c r="Q467" s="106"/>
      <c r="R467" s="106"/>
      <c r="S467" s="106"/>
      <c r="T467" s="106"/>
      <c r="U467" s="106"/>
      <c r="V467" s="106"/>
      <c r="W467" s="106"/>
      <c r="X467" s="106"/>
      <c r="Y467" s="106"/>
      <c r="Z467" s="106"/>
      <c r="AA467" s="106"/>
      <c r="AB467" s="100"/>
      <c r="AC467" s="106"/>
      <c r="AD467" s="195"/>
      <c r="AE467" s="106"/>
      <c r="AF467" s="100"/>
      <c r="AG467" s="106"/>
      <c r="AH467" s="106"/>
      <c r="BC467" s="106"/>
    </row>
    <row r="468" spans="1:55" x14ac:dyDescent="0.2">
      <c r="A468" s="114"/>
      <c r="B468" s="76"/>
      <c r="C468" s="68"/>
      <c r="D468" s="68"/>
      <c r="E468" s="429"/>
      <c r="F468" s="106"/>
      <c r="G468" s="143"/>
      <c r="H468" s="100"/>
      <c r="I468" s="100"/>
      <c r="J468" s="100"/>
      <c r="K468" s="100"/>
      <c r="L468" s="100"/>
      <c r="M468" s="100"/>
      <c r="N468" s="100"/>
      <c r="O468" s="106"/>
      <c r="P468" s="195"/>
      <c r="Q468" s="106"/>
      <c r="R468" s="106"/>
      <c r="S468" s="106"/>
      <c r="T468" s="106"/>
      <c r="U468" s="106"/>
      <c r="V468" s="106"/>
      <c r="W468" s="106"/>
      <c r="X468" s="106"/>
      <c r="Y468" s="106"/>
      <c r="Z468" s="106"/>
      <c r="AA468" s="106"/>
      <c r="AB468" s="100"/>
      <c r="AC468" s="106"/>
      <c r="AD468" s="195"/>
      <c r="AE468" s="106"/>
      <c r="AF468" s="100"/>
      <c r="AG468" s="106"/>
      <c r="AH468" s="106"/>
      <c r="BC468" s="106"/>
    </row>
    <row r="469" spans="1:55" x14ac:dyDescent="0.2">
      <c r="A469" s="114"/>
      <c r="B469" s="76"/>
      <c r="C469" s="68"/>
      <c r="D469" s="68"/>
      <c r="E469" s="429"/>
      <c r="F469" s="106"/>
      <c r="G469" s="143"/>
      <c r="H469" s="100"/>
      <c r="I469" s="100"/>
      <c r="J469" s="100"/>
      <c r="K469" s="100"/>
      <c r="L469" s="100"/>
      <c r="M469" s="100"/>
      <c r="N469" s="100"/>
      <c r="O469" s="106"/>
      <c r="P469" s="195"/>
      <c r="Q469" s="106"/>
      <c r="R469" s="106"/>
      <c r="S469" s="106"/>
      <c r="T469" s="106"/>
      <c r="U469" s="106"/>
      <c r="V469" s="106"/>
      <c r="W469" s="106"/>
      <c r="X469" s="106"/>
      <c r="Y469" s="106"/>
      <c r="Z469" s="106"/>
      <c r="AA469" s="106"/>
      <c r="AB469" s="100"/>
      <c r="AC469" s="106"/>
      <c r="AD469" s="195"/>
      <c r="AE469" s="106"/>
      <c r="AF469" s="100"/>
      <c r="AG469" s="106"/>
      <c r="AH469" s="106"/>
      <c r="BC469" s="106"/>
    </row>
    <row r="470" spans="1:55" x14ac:dyDescent="0.2">
      <c r="A470" s="114"/>
      <c r="B470" s="76"/>
      <c r="C470" s="68"/>
      <c r="D470" s="68"/>
      <c r="E470" s="429"/>
      <c r="F470" s="106"/>
      <c r="G470" s="143"/>
      <c r="H470" s="100"/>
      <c r="I470" s="100"/>
      <c r="J470" s="100"/>
      <c r="K470" s="100"/>
      <c r="L470" s="100"/>
      <c r="M470" s="100"/>
      <c r="N470" s="100"/>
      <c r="O470" s="106"/>
      <c r="P470" s="195"/>
      <c r="Q470" s="106"/>
      <c r="R470" s="106"/>
      <c r="S470" s="106"/>
      <c r="T470" s="106"/>
      <c r="U470" s="106"/>
      <c r="V470" s="106"/>
      <c r="W470" s="106"/>
      <c r="X470" s="106"/>
      <c r="Y470" s="106"/>
      <c r="Z470" s="106"/>
      <c r="AA470" s="106"/>
      <c r="AB470" s="100"/>
      <c r="AC470" s="106"/>
      <c r="AD470" s="195"/>
      <c r="AE470" s="106"/>
      <c r="AF470" s="100"/>
      <c r="AG470" s="106"/>
      <c r="AH470" s="106"/>
      <c r="BC470" s="106"/>
    </row>
    <row r="471" spans="1:55" x14ac:dyDescent="0.2">
      <c r="A471" s="76"/>
      <c r="B471" s="76"/>
      <c r="C471" s="68"/>
      <c r="D471" s="68"/>
      <c r="E471" s="429"/>
      <c r="F471" s="106"/>
      <c r="G471" s="143"/>
      <c r="H471" s="100"/>
      <c r="I471" s="100"/>
      <c r="J471" s="100"/>
      <c r="K471" s="100"/>
      <c r="L471" s="100"/>
      <c r="M471" s="100"/>
      <c r="N471" s="100"/>
      <c r="O471" s="106"/>
      <c r="P471" s="195"/>
      <c r="Q471" s="106"/>
      <c r="R471" s="106"/>
      <c r="S471" s="106"/>
      <c r="T471" s="106"/>
      <c r="U471" s="106"/>
      <c r="V471" s="106"/>
      <c r="W471" s="106"/>
      <c r="X471" s="106"/>
      <c r="Y471" s="106"/>
      <c r="Z471" s="106"/>
      <c r="AA471" s="106"/>
      <c r="AB471" s="100"/>
      <c r="AC471" s="106"/>
      <c r="AD471" s="195"/>
      <c r="AE471" s="106"/>
      <c r="AF471" s="100"/>
      <c r="AG471" s="106"/>
      <c r="AH471" s="106"/>
      <c r="BC471" s="106"/>
    </row>
    <row r="472" spans="1:55" x14ac:dyDescent="0.2">
      <c r="A472" s="96"/>
      <c r="B472" s="96"/>
      <c r="C472" s="68"/>
      <c r="D472" s="68"/>
      <c r="E472" s="68"/>
      <c r="F472" s="106"/>
      <c r="G472" s="143"/>
      <c r="H472" s="100"/>
      <c r="I472" s="100"/>
      <c r="J472" s="100"/>
      <c r="K472" s="100"/>
      <c r="L472" s="100"/>
      <c r="M472" s="100"/>
      <c r="N472" s="100"/>
      <c r="O472" s="106"/>
      <c r="P472" s="195"/>
      <c r="Q472" s="106"/>
      <c r="R472" s="106"/>
      <c r="S472" s="106"/>
      <c r="T472" s="106"/>
      <c r="U472" s="106"/>
      <c r="V472" s="106"/>
      <c r="W472" s="106"/>
      <c r="X472" s="106"/>
      <c r="Y472" s="106"/>
      <c r="Z472" s="106"/>
      <c r="AA472" s="106"/>
      <c r="AB472" s="100"/>
      <c r="AC472" s="106"/>
      <c r="AD472" s="195"/>
      <c r="AE472" s="106"/>
      <c r="AF472" s="100"/>
      <c r="AG472" s="106"/>
      <c r="AH472" s="106"/>
      <c r="BC472" s="106"/>
    </row>
    <row r="473" spans="1:55" x14ac:dyDescent="0.2">
      <c r="A473" s="114"/>
      <c r="B473" s="76"/>
      <c r="C473" s="68"/>
      <c r="D473" s="68"/>
      <c r="E473" s="429"/>
      <c r="F473" s="106"/>
      <c r="G473" s="143"/>
      <c r="H473" s="100"/>
      <c r="I473" s="100"/>
      <c r="J473" s="100"/>
      <c r="K473" s="100"/>
      <c r="L473" s="100"/>
      <c r="M473" s="100"/>
      <c r="N473" s="100"/>
      <c r="O473" s="106"/>
      <c r="P473" s="195"/>
      <c r="Q473" s="106"/>
      <c r="R473" s="106"/>
      <c r="S473" s="106"/>
      <c r="T473" s="106"/>
      <c r="U473" s="106"/>
      <c r="V473" s="106"/>
      <c r="W473" s="106"/>
      <c r="X473" s="106"/>
      <c r="Y473" s="106"/>
      <c r="Z473" s="106"/>
      <c r="AA473" s="106"/>
      <c r="AB473" s="100"/>
      <c r="AC473" s="106"/>
      <c r="AD473" s="195"/>
      <c r="AE473" s="106"/>
      <c r="AF473" s="100"/>
      <c r="AG473" s="106"/>
      <c r="AH473" s="106"/>
      <c r="BC473" s="106"/>
    </row>
    <row r="474" spans="1:55" x14ac:dyDescent="0.2">
      <c r="A474" s="114"/>
      <c r="B474" s="76"/>
      <c r="C474" s="68"/>
      <c r="D474" s="68"/>
      <c r="E474" s="429"/>
      <c r="F474" s="106"/>
      <c r="G474" s="143"/>
      <c r="H474" s="100"/>
      <c r="I474" s="100"/>
      <c r="J474" s="100"/>
      <c r="K474" s="100"/>
      <c r="L474" s="100"/>
      <c r="M474" s="100"/>
      <c r="N474" s="100"/>
      <c r="O474" s="106"/>
      <c r="P474" s="195"/>
      <c r="Q474" s="106"/>
      <c r="R474" s="106"/>
      <c r="S474" s="106"/>
      <c r="T474" s="106"/>
      <c r="U474" s="106"/>
      <c r="V474" s="106"/>
      <c r="W474" s="106"/>
      <c r="X474" s="106"/>
      <c r="Y474" s="106"/>
      <c r="Z474" s="106"/>
      <c r="AA474" s="106"/>
      <c r="AB474" s="100"/>
      <c r="AC474" s="106"/>
      <c r="AD474" s="195"/>
      <c r="AE474" s="106"/>
      <c r="AF474" s="100"/>
      <c r="AG474" s="106"/>
      <c r="AH474" s="106"/>
      <c r="BC474" s="106"/>
    </row>
    <row r="475" spans="1:55" x14ac:dyDescent="0.2">
      <c r="A475" s="114"/>
      <c r="B475" s="76"/>
      <c r="C475" s="68"/>
      <c r="D475" s="68"/>
      <c r="E475" s="429"/>
      <c r="F475" s="106"/>
      <c r="G475" s="143"/>
      <c r="H475" s="100"/>
      <c r="I475" s="100"/>
      <c r="J475" s="100"/>
      <c r="K475" s="100"/>
      <c r="L475" s="100"/>
      <c r="M475" s="100"/>
      <c r="N475" s="100"/>
      <c r="O475" s="106"/>
      <c r="P475" s="195"/>
      <c r="Q475" s="106"/>
      <c r="R475" s="106"/>
      <c r="S475" s="106"/>
      <c r="T475" s="106"/>
      <c r="U475" s="106"/>
      <c r="V475" s="106"/>
      <c r="W475" s="106"/>
      <c r="X475" s="106"/>
      <c r="Y475" s="106"/>
      <c r="Z475" s="106"/>
      <c r="AA475" s="106"/>
      <c r="AB475" s="100"/>
      <c r="AC475" s="106"/>
      <c r="AD475" s="195"/>
      <c r="AE475" s="106"/>
      <c r="AF475" s="100"/>
      <c r="AG475" s="106"/>
      <c r="AH475" s="106"/>
      <c r="BC475" s="106"/>
    </row>
    <row r="476" spans="1:55" x14ac:dyDescent="0.2">
      <c r="A476" s="114"/>
      <c r="B476" s="76"/>
      <c r="C476" s="68"/>
      <c r="D476" s="68"/>
      <c r="E476" s="429"/>
      <c r="F476" s="106"/>
      <c r="G476" s="143"/>
      <c r="H476" s="100"/>
      <c r="I476" s="100"/>
      <c r="J476" s="100"/>
      <c r="K476" s="100"/>
      <c r="L476" s="100"/>
      <c r="M476" s="100"/>
      <c r="N476" s="100"/>
      <c r="O476" s="106"/>
      <c r="P476" s="195"/>
      <c r="Q476" s="106"/>
      <c r="R476" s="106"/>
      <c r="S476" s="106"/>
      <c r="T476" s="106"/>
      <c r="U476" s="106"/>
      <c r="V476" s="106"/>
      <c r="W476" s="106"/>
      <c r="X476" s="106"/>
      <c r="Y476" s="106"/>
      <c r="Z476" s="106"/>
      <c r="AA476" s="106"/>
      <c r="AB476" s="100"/>
      <c r="AC476" s="106"/>
      <c r="AD476" s="195"/>
      <c r="AE476" s="106"/>
      <c r="AF476" s="100"/>
      <c r="AG476" s="106"/>
      <c r="AH476" s="106"/>
      <c r="BC476" s="106"/>
    </row>
    <row r="477" spans="1:55" x14ac:dyDescent="0.2">
      <c r="A477" s="76"/>
      <c r="B477" s="76"/>
      <c r="C477" s="68"/>
      <c r="D477" s="68"/>
      <c r="E477" s="429"/>
      <c r="F477" s="429"/>
      <c r="G477" s="145"/>
      <c r="H477" s="32"/>
      <c r="I477" s="32"/>
      <c r="J477" s="32"/>
      <c r="K477" s="32"/>
      <c r="L477" s="32"/>
      <c r="M477" s="32"/>
      <c r="N477" s="32"/>
      <c r="O477" s="429"/>
      <c r="P477" s="179"/>
      <c r="Q477" s="429"/>
      <c r="R477" s="429"/>
      <c r="S477" s="429"/>
      <c r="T477" s="429"/>
      <c r="U477" s="429"/>
      <c r="V477" s="429"/>
      <c r="W477" s="429"/>
      <c r="X477" s="429"/>
      <c r="Y477" s="429"/>
      <c r="Z477" s="429"/>
      <c r="AA477" s="429"/>
      <c r="AB477" s="32"/>
      <c r="AC477" s="429"/>
      <c r="AD477" s="179"/>
      <c r="AE477" s="429"/>
      <c r="AF477" s="32"/>
      <c r="AG477" s="429"/>
      <c r="AH477" s="429"/>
      <c r="BC477" s="429"/>
    </row>
    <row r="478" spans="1:55" x14ac:dyDescent="0.2">
      <c r="A478" s="76"/>
      <c r="B478" s="76"/>
      <c r="C478" s="68"/>
      <c r="D478" s="68"/>
      <c r="E478" s="429"/>
      <c r="F478" s="429"/>
      <c r="G478" s="145"/>
      <c r="H478" s="32"/>
      <c r="I478" s="32"/>
      <c r="J478" s="32"/>
      <c r="K478" s="32"/>
      <c r="L478" s="32"/>
      <c r="M478" s="32"/>
      <c r="N478" s="32"/>
      <c r="O478" s="429"/>
      <c r="P478" s="179"/>
      <c r="Q478" s="429"/>
      <c r="R478" s="429"/>
      <c r="S478" s="429"/>
      <c r="T478" s="429"/>
      <c r="U478" s="429"/>
      <c r="V478" s="429"/>
      <c r="W478" s="429"/>
      <c r="X478" s="429"/>
      <c r="Y478" s="429"/>
      <c r="Z478" s="429"/>
      <c r="AA478" s="429"/>
      <c r="AB478" s="32"/>
      <c r="AC478" s="429"/>
      <c r="AD478" s="179"/>
      <c r="AE478" s="429"/>
      <c r="AF478" s="32"/>
      <c r="AG478" s="429"/>
      <c r="AH478" s="429"/>
      <c r="BC478" s="42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A443"/>
  <sheetViews>
    <sheetView topLeftCell="C409" workbookViewId="0">
      <selection activeCell="N238" sqref="N238"/>
    </sheetView>
  </sheetViews>
  <sheetFormatPr defaultRowHeight="15" x14ac:dyDescent="0.25"/>
  <cols>
    <col min="1" max="2" width="6.85546875" style="242" hidden="1" customWidth="1"/>
    <col min="3" max="3" width="12.140625" style="242" customWidth="1"/>
    <col min="4" max="4" width="11.7109375" style="242" customWidth="1"/>
    <col min="5" max="5" width="9.140625" style="242"/>
    <col min="6" max="6" width="26" style="242" bestFit="1" customWidth="1"/>
    <col min="7" max="7" width="9.28515625" style="242" bestFit="1" customWidth="1"/>
    <col min="8" max="8" width="13.5703125" style="242" customWidth="1"/>
    <col min="9" max="9" width="9.42578125" style="242" bestFit="1" customWidth="1"/>
    <col min="10" max="10" width="11.28515625" style="242" customWidth="1"/>
    <col min="11" max="11" width="13.42578125" style="242" customWidth="1"/>
    <col min="12" max="13" width="9.28515625" style="242" bestFit="1" customWidth="1"/>
    <col min="14" max="14" width="9.42578125" style="242" bestFit="1" customWidth="1"/>
    <col min="15" max="15" width="9.85546875" style="242" bestFit="1" customWidth="1"/>
    <col min="16" max="16" width="2.7109375" style="242" customWidth="1"/>
    <col min="17" max="17" width="10" style="242" bestFit="1" customWidth="1"/>
    <col min="18" max="18" width="9.42578125" style="242" bestFit="1" customWidth="1"/>
    <col min="19" max="19" width="9.5703125" style="242" bestFit="1" customWidth="1"/>
    <col min="20" max="20" width="10" style="242" bestFit="1" customWidth="1"/>
    <col min="21" max="21" width="10.5703125" style="242" bestFit="1" customWidth="1"/>
    <col min="22" max="22" width="4.85546875" style="242" customWidth="1"/>
    <col min="23" max="25" width="9.28515625" style="242" bestFit="1" customWidth="1"/>
    <col min="26" max="26" width="9.85546875" style="242" bestFit="1" customWidth="1"/>
    <col min="27" max="27" width="9.28515625" style="242" bestFit="1" customWidth="1"/>
    <col min="28" max="28" width="3.5703125" style="242" customWidth="1"/>
    <col min="29" max="29" width="18" style="339" bestFit="1" customWidth="1"/>
    <col min="30" max="30" width="1.28515625" style="242" customWidth="1"/>
    <col min="31" max="31" width="7.140625" style="242" customWidth="1"/>
    <col min="32" max="32" width="2.85546875" style="242" customWidth="1"/>
    <col min="33" max="33" width="13" style="339" customWidth="1"/>
    <col min="34" max="34" width="9.140625" style="242"/>
    <col min="35" max="37" width="13.42578125" style="429" customWidth="1"/>
    <col min="38" max="38" width="24.28515625" style="429" customWidth="1"/>
    <col min="39" max="39" width="32.28515625" style="429" customWidth="1"/>
    <col min="40" max="40" width="28.140625" style="429" customWidth="1"/>
    <col min="41" max="41" width="4.140625" style="429" customWidth="1"/>
    <col min="42" max="42" width="11.28515625" style="429" customWidth="1"/>
    <col min="43" max="43" width="12.140625" style="429" customWidth="1"/>
    <col min="44" max="45" width="11.28515625" style="429" customWidth="1"/>
    <col min="46" max="46" width="11.5703125" style="429" bestFit="1" customWidth="1"/>
    <col min="47" max="47" width="11.28515625" style="429" customWidth="1"/>
    <col min="48" max="48" width="12.7109375" style="429" customWidth="1"/>
    <col min="49" max="49" width="11.28515625" style="429" customWidth="1"/>
    <col min="50" max="50" width="11.42578125" style="429" customWidth="1"/>
    <col min="51" max="53" width="9.140625" style="429"/>
    <col min="54" max="256" width="9.140625" style="242"/>
    <col min="257" max="258" width="0" style="242" hidden="1" customWidth="1"/>
    <col min="259" max="259" width="12.140625" style="242" customWidth="1"/>
    <col min="260" max="260" width="11.7109375" style="242" customWidth="1"/>
    <col min="261" max="261" width="9.140625" style="242"/>
    <col min="262" max="262" width="26" style="242" bestFit="1" customWidth="1"/>
    <col min="263" max="263" width="9.28515625" style="242" bestFit="1" customWidth="1"/>
    <col min="264" max="264" width="13.5703125" style="242" customWidth="1"/>
    <col min="265" max="265" width="9.42578125" style="242" bestFit="1" customWidth="1"/>
    <col min="266" max="266" width="11.28515625" style="242" customWidth="1"/>
    <col min="267" max="267" width="13.42578125" style="242" customWidth="1"/>
    <col min="268" max="269" width="9.28515625" style="242" bestFit="1" customWidth="1"/>
    <col min="270" max="270" width="9.42578125" style="242" bestFit="1" customWidth="1"/>
    <col min="271" max="271" width="9.85546875" style="242" bestFit="1" customWidth="1"/>
    <col min="272" max="272" width="2.7109375" style="242" customWidth="1"/>
    <col min="273" max="273" width="10" style="242" bestFit="1" customWidth="1"/>
    <col min="274" max="274" width="9.42578125" style="242" bestFit="1" customWidth="1"/>
    <col min="275" max="275" width="9.5703125" style="242" bestFit="1" customWidth="1"/>
    <col min="276" max="276" width="10" style="242" bestFit="1" customWidth="1"/>
    <col min="277" max="277" width="10.5703125" style="242" bestFit="1" customWidth="1"/>
    <col min="278" max="278" width="4.85546875" style="242" customWidth="1"/>
    <col min="279" max="281" width="9.28515625" style="242" bestFit="1" customWidth="1"/>
    <col min="282" max="282" width="9.85546875" style="242" bestFit="1" customWidth="1"/>
    <col min="283" max="283" width="9.28515625" style="242" bestFit="1" customWidth="1"/>
    <col min="284" max="284" width="3.5703125" style="242" customWidth="1"/>
    <col min="285" max="285" width="18" style="242" bestFit="1" customWidth="1"/>
    <col min="286" max="286" width="1.28515625" style="242" customWidth="1"/>
    <col min="287" max="287" width="7.140625" style="242" customWidth="1"/>
    <col min="288" max="288" width="2.85546875" style="242" customWidth="1"/>
    <col min="289" max="289" width="13" style="242" customWidth="1"/>
    <col min="290" max="512" width="9.140625" style="242"/>
    <col min="513" max="514" width="0" style="242" hidden="1" customWidth="1"/>
    <col min="515" max="515" width="12.140625" style="242" customWidth="1"/>
    <col min="516" max="516" width="11.7109375" style="242" customWidth="1"/>
    <col min="517" max="517" width="9.140625" style="242"/>
    <col min="518" max="518" width="26" style="242" bestFit="1" customWidth="1"/>
    <col min="519" max="519" width="9.28515625" style="242" bestFit="1" customWidth="1"/>
    <col min="520" max="520" width="13.5703125" style="242" customWidth="1"/>
    <col min="521" max="521" width="9.42578125" style="242" bestFit="1" customWidth="1"/>
    <col min="522" max="522" width="11.28515625" style="242" customWidth="1"/>
    <col min="523" max="523" width="13.42578125" style="242" customWidth="1"/>
    <col min="524" max="525" width="9.28515625" style="242" bestFit="1" customWidth="1"/>
    <col min="526" max="526" width="9.42578125" style="242" bestFit="1" customWidth="1"/>
    <col min="527" max="527" width="9.85546875" style="242" bestFit="1" customWidth="1"/>
    <col min="528" max="528" width="2.7109375" style="242" customWidth="1"/>
    <col min="529" max="529" width="10" style="242" bestFit="1" customWidth="1"/>
    <col min="530" max="530" width="9.42578125" style="242" bestFit="1" customWidth="1"/>
    <col min="531" max="531" width="9.5703125" style="242" bestFit="1" customWidth="1"/>
    <col min="532" max="532" width="10" style="242" bestFit="1" customWidth="1"/>
    <col min="533" max="533" width="10.5703125" style="242" bestFit="1" customWidth="1"/>
    <col min="534" max="534" width="4.85546875" style="242" customWidth="1"/>
    <col min="535" max="537" width="9.28515625" style="242" bestFit="1" customWidth="1"/>
    <col min="538" max="538" width="9.85546875" style="242" bestFit="1" customWidth="1"/>
    <col min="539" max="539" width="9.28515625" style="242" bestFit="1" customWidth="1"/>
    <col min="540" max="540" width="3.5703125" style="242" customWidth="1"/>
    <col min="541" max="541" width="18" style="242" bestFit="1" customWidth="1"/>
    <col min="542" max="542" width="1.28515625" style="242" customWidth="1"/>
    <col min="543" max="543" width="7.140625" style="242" customWidth="1"/>
    <col min="544" max="544" width="2.85546875" style="242" customWidth="1"/>
    <col min="545" max="545" width="13" style="242" customWidth="1"/>
    <col min="546" max="768" width="9.140625" style="242"/>
    <col min="769" max="770" width="0" style="242" hidden="1" customWidth="1"/>
    <col min="771" max="771" width="12.140625" style="242" customWidth="1"/>
    <col min="772" max="772" width="11.7109375" style="242" customWidth="1"/>
    <col min="773" max="773" width="9.140625" style="242"/>
    <col min="774" max="774" width="26" style="242" bestFit="1" customWidth="1"/>
    <col min="775" max="775" width="9.28515625" style="242" bestFit="1" customWidth="1"/>
    <col min="776" max="776" width="13.5703125" style="242" customWidth="1"/>
    <col min="777" max="777" width="9.42578125" style="242" bestFit="1" customWidth="1"/>
    <col min="778" max="778" width="11.28515625" style="242" customWidth="1"/>
    <col min="779" max="779" width="13.42578125" style="242" customWidth="1"/>
    <col min="780" max="781" width="9.28515625" style="242" bestFit="1" customWidth="1"/>
    <col min="782" max="782" width="9.42578125" style="242" bestFit="1" customWidth="1"/>
    <col min="783" max="783" width="9.85546875" style="242" bestFit="1" customWidth="1"/>
    <col min="784" max="784" width="2.7109375" style="242" customWidth="1"/>
    <col min="785" max="785" width="10" style="242" bestFit="1" customWidth="1"/>
    <col min="786" max="786" width="9.42578125" style="242" bestFit="1" customWidth="1"/>
    <col min="787" max="787" width="9.5703125" style="242" bestFit="1" customWidth="1"/>
    <col min="788" max="788" width="10" style="242" bestFit="1" customWidth="1"/>
    <col min="789" max="789" width="10.5703125" style="242" bestFit="1" customWidth="1"/>
    <col min="790" max="790" width="4.85546875" style="242" customWidth="1"/>
    <col min="791" max="793" width="9.28515625" style="242" bestFit="1" customWidth="1"/>
    <col min="794" max="794" width="9.85546875" style="242" bestFit="1" customWidth="1"/>
    <col min="795" max="795" width="9.28515625" style="242" bestFit="1" customWidth="1"/>
    <col min="796" max="796" width="3.5703125" style="242" customWidth="1"/>
    <col min="797" max="797" width="18" style="242" bestFit="1" customWidth="1"/>
    <col min="798" max="798" width="1.28515625" style="242" customWidth="1"/>
    <col min="799" max="799" width="7.140625" style="242" customWidth="1"/>
    <col min="800" max="800" width="2.85546875" style="242" customWidth="1"/>
    <col min="801" max="801" width="13" style="242" customWidth="1"/>
    <col min="802" max="1024" width="9.140625" style="242"/>
    <col min="1025" max="1026" width="0" style="242" hidden="1" customWidth="1"/>
    <col min="1027" max="1027" width="12.140625" style="242" customWidth="1"/>
    <col min="1028" max="1028" width="11.7109375" style="242" customWidth="1"/>
    <col min="1029" max="1029" width="9.140625" style="242"/>
    <col min="1030" max="1030" width="26" style="242" bestFit="1" customWidth="1"/>
    <col min="1031" max="1031" width="9.28515625" style="242" bestFit="1" customWidth="1"/>
    <col min="1032" max="1032" width="13.5703125" style="242" customWidth="1"/>
    <col min="1033" max="1033" width="9.42578125" style="242" bestFit="1" customWidth="1"/>
    <col min="1034" max="1034" width="11.28515625" style="242" customWidth="1"/>
    <col min="1035" max="1035" width="13.42578125" style="242" customWidth="1"/>
    <col min="1036" max="1037" width="9.28515625" style="242" bestFit="1" customWidth="1"/>
    <col min="1038" max="1038" width="9.42578125" style="242" bestFit="1" customWidth="1"/>
    <col min="1039" max="1039" width="9.85546875" style="242" bestFit="1" customWidth="1"/>
    <col min="1040" max="1040" width="2.7109375" style="242" customWidth="1"/>
    <col min="1041" max="1041" width="10" style="242" bestFit="1" customWidth="1"/>
    <col min="1042" max="1042" width="9.42578125" style="242" bestFit="1" customWidth="1"/>
    <col min="1043" max="1043" width="9.5703125" style="242" bestFit="1" customWidth="1"/>
    <col min="1044" max="1044" width="10" style="242" bestFit="1" customWidth="1"/>
    <col min="1045" max="1045" width="10.5703125" style="242" bestFit="1" customWidth="1"/>
    <col min="1046" max="1046" width="4.85546875" style="242" customWidth="1"/>
    <col min="1047" max="1049" width="9.28515625" style="242" bestFit="1" customWidth="1"/>
    <col min="1050" max="1050" width="9.85546875" style="242" bestFit="1" customWidth="1"/>
    <col min="1051" max="1051" width="9.28515625" style="242" bestFit="1" customWidth="1"/>
    <col min="1052" max="1052" width="3.5703125" style="242" customWidth="1"/>
    <col min="1053" max="1053" width="18" style="242" bestFit="1" customWidth="1"/>
    <col min="1054" max="1054" width="1.28515625" style="242" customWidth="1"/>
    <col min="1055" max="1055" width="7.140625" style="242" customWidth="1"/>
    <col min="1056" max="1056" width="2.85546875" style="242" customWidth="1"/>
    <col min="1057" max="1057" width="13" style="242" customWidth="1"/>
    <col min="1058" max="1280" width="9.140625" style="242"/>
    <col min="1281" max="1282" width="0" style="242" hidden="1" customWidth="1"/>
    <col min="1283" max="1283" width="12.140625" style="242" customWidth="1"/>
    <col min="1284" max="1284" width="11.7109375" style="242" customWidth="1"/>
    <col min="1285" max="1285" width="9.140625" style="242"/>
    <col min="1286" max="1286" width="26" style="242" bestFit="1" customWidth="1"/>
    <col min="1287" max="1287" width="9.28515625" style="242" bestFit="1" customWidth="1"/>
    <col min="1288" max="1288" width="13.5703125" style="242" customWidth="1"/>
    <col min="1289" max="1289" width="9.42578125" style="242" bestFit="1" customWidth="1"/>
    <col min="1290" max="1290" width="11.28515625" style="242" customWidth="1"/>
    <col min="1291" max="1291" width="13.42578125" style="242" customWidth="1"/>
    <col min="1292" max="1293" width="9.28515625" style="242" bestFit="1" customWidth="1"/>
    <col min="1294" max="1294" width="9.42578125" style="242" bestFit="1" customWidth="1"/>
    <col min="1295" max="1295" width="9.85546875" style="242" bestFit="1" customWidth="1"/>
    <col min="1296" max="1296" width="2.7109375" style="242" customWidth="1"/>
    <col min="1297" max="1297" width="10" style="242" bestFit="1" customWidth="1"/>
    <col min="1298" max="1298" width="9.42578125" style="242" bestFit="1" customWidth="1"/>
    <col min="1299" max="1299" width="9.5703125" style="242" bestFit="1" customWidth="1"/>
    <col min="1300" max="1300" width="10" style="242" bestFit="1" customWidth="1"/>
    <col min="1301" max="1301" width="10.5703125" style="242" bestFit="1" customWidth="1"/>
    <col min="1302" max="1302" width="4.85546875" style="242" customWidth="1"/>
    <col min="1303" max="1305" width="9.28515625" style="242" bestFit="1" customWidth="1"/>
    <col min="1306" max="1306" width="9.85546875" style="242" bestFit="1" customWidth="1"/>
    <col min="1307" max="1307" width="9.28515625" style="242" bestFit="1" customWidth="1"/>
    <col min="1308" max="1308" width="3.5703125" style="242" customWidth="1"/>
    <col min="1309" max="1309" width="18" style="242" bestFit="1" customWidth="1"/>
    <col min="1310" max="1310" width="1.28515625" style="242" customWidth="1"/>
    <col min="1311" max="1311" width="7.140625" style="242" customWidth="1"/>
    <col min="1312" max="1312" width="2.85546875" style="242" customWidth="1"/>
    <col min="1313" max="1313" width="13" style="242" customWidth="1"/>
    <col min="1314" max="1536" width="9.140625" style="242"/>
    <col min="1537" max="1538" width="0" style="242" hidden="1" customWidth="1"/>
    <col min="1539" max="1539" width="12.140625" style="242" customWidth="1"/>
    <col min="1540" max="1540" width="11.7109375" style="242" customWidth="1"/>
    <col min="1541" max="1541" width="9.140625" style="242"/>
    <col min="1542" max="1542" width="26" style="242" bestFit="1" customWidth="1"/>
    <col min="1543" max="1543" width="9.28515625" style="242" bestFit="1" customWidth="1"/>
    <col min="1544" max="1544" width="13.5703125" style="242" customWidth="1"/>
    <col min="1545" max="1545" width="9.42578125" style="242" bestFit="1" customWidth="1"/>
    <col min="1546" max="1546" width="11.28515625" style="242" customWidth="1"/>
    <col min="1547" max="1547" width="13.42578125" style="242" customWidth="1"/>
    <col min="1548" max="1549" width="9.28515625" style="242" bestFit="1" customWidth="1"/>
    <col min="1550" max="1550" width="9.42578125" style="242" bestFit="1" customWidth="1"/>
    <col min="1551" max="1551" width="9.85546875" style="242" bestFit="1" customWidth="1"/>
    <col min="1552" max="1552" width="2.7109375" style="242" customWidth="1"/>
    <col min="1553" max="1553" width="10" style="242" bestFit="1" customWidth="1"/>
    <col min="1554" max="1554" width="9.42578125" style="242" bestFit="1" customWidth="1"/>
    <col min="1555" max="1555" width="9.5703125" style="242" bestFit="1" customWidth="1"/>
    <col min="1556" max="1556" width="10" style="242" bestFit="1" customWidth="1"/>
    <col min="1557" max="1557" width="10.5703125" style="242" bestFit="1" customWidth="1"/>
    <col min="1558" max="1558" width="4.85546875" style="242" customWidth="1"/>
    <col min="1559" max="1561" width="9.28515625" style="242" bestFit="1" customWidth="1"/>
    <col min="1562" max="1562" width="9.85546875" style="242" bestFit="1" customWidth="1"/>
    <col min="1563" max="1563" width="9.28515625" style="242" bestFit="1" customWidth="1"/>
    <col min="1564" max="1564" width="3.5703125" style="242" customWidth="1"/>
    <col min="1565" max="1565" width="18" style="242" bestFit="1" customWidth="1"/>
    <col min="1566" max="1566" width="1.28515625" style="242" customWidth="1"/>
    <col min="1567" max="1567" width="7.140625" style="242" customWidth="1"/>
    <col min="1568" max="1568" width="2.85546875" style="242" customWidth="1"/>
    <col min="1569" max="1569" width="13" style="242" customWidth="1"/>
    <col min="1570" max="1792" width="9.140625" style="242"/>
    <col min="1793" max="1794" width="0" style="242" hidden="1" customWidth="1"/>
    <col min="1795" max="1795" width="12.140625" style="242" customWidth="1"/>
    <col min="1796" max="1796" width="11.7109375" style="242" customWidth="1"/>
    <col min="1797" max="1797" width="9.140625" style="242"/>
    <col min="1798" max="1798" width="26" style="242" bestFit="1" customWidth="1"/>
    <col min="1799" max="1799" width="9.28515625" style="242" bestFit="1" customWidth="1"/>
    <col min="1800" max="1800" width="13.5703125" style="242" customWidth="1"/>
    <col min="1801" max="1801" width="9.42578125" style="242" bestFit="1" customWidth="1"/>
    <col min="1802" max="1802" width="11.28515625" style="242" customWidth="1"/>
    <col min="1803" max="1803" width="13.42578125" style="242" customWidth="1"/>
    <col min="1804" max="1805" width="9.28515625" style="242" bestFit="1" customWidth="1"/>
    <col min="1806" max="1806" width="9.42578125" style="242" bestFit="1" customWidth="1"/>
    <col min="1807" max="1807" width="9.85546875" style="242" bestFit="1" customWidth="1"/>
    <col min="1808" max="1808" width="2.7109375" style="242" customWidth="1"/>
    <col min="1809" max="1809" width="10" style="242" bestFit="1" customWidth="1"/>
    <col min="1810" max="1810" width="9.42578125" style="242" bestFit="1" customWidth="1"/>
    <col min="1811" max="1811" width="9.5703125" style="242" bestFit="1" customWidth="1"/>
    <col min="1812" max="1812" width="10" style="242" bestFit="1" customWidth="1"/>
    <col min="1813" max="1813" width="10.5703125" style="242" bestFit="1" customWidth="1"/>
    <col min="1814" max="1814" width="4.85546875" style="242" customWidth="1"/>
    <col min="1815" max="1817" width="9.28515625" style="242" bestFit="1" customWidth="1"/>
    <col min="1818" max="1818" width="9.85546875" style="242" bestFit="1" customWidth="1"/>
    <col min="1819" max="1819" width="9.28515625" style="242" bestFit="1" customWidth="1"/>
    <col min="1820" max="1820" width="3.5703125" style="242" customWidth="1"/>
    <col min="1821" max="1821" width="18" style="242" bestFit="1" customWidth="1"/>
    <col min="1822" max="1822" width="1.28515625" style="242" customWidth="1"/>
    <col min="1823" max="1823" width="7.140625" style="242" customWidth="1"/>
    <col min="1824" max="1824" width="2.85546875" style="242" customWidth="1"/>
    <col min="1825" max="1825" width="13" style="242" customWidth="1"/>
    <col min="1826" max="2048" width="9.140625" style="242"/>
    <col min="2049" max="2050" width="0" style="242" hidden="1" customWidth="1"/>
    <col min="2051" max="2051" width="12.140625" style="242" customWidth="1"/>
    <col min="2052" max="2052" width="11.7109375" style="242" customWidth="1"/>
    <col min="2053" max="2053" width="9.140625" style="242"/>
    <col min="2054" max="2054" width="26" style="242" bestFit="1" customWidth="1"/>
    <col min="2055" max="2055" width="9.28515625" style="242" bestFit="1" customWidth="1"/>
    <col min="2056" max="2056" width="13.5703125" style="242" customWidth="1"/>
    <col min="2057" max="2057" width="9.42578125" style="242" bestFit="1" customWidth="1"/>
    <col min="2058" max="2058" width="11.28515625" style="242" customWidth="1"/>
    <col min="2059" max="2059" width="13.42578125" style="242" customWidth="1"/>
    <col min="2060" max="2061" width="9.28515625" style="242" bestFit="1" customWidth="1"/>
    <col min="2062" max="2062" width="9.42578125" style="242" bestFit="1" customWidth="1"/>
    <col min="2063" max="2063" width="9.85546875" style="242" bestFit="1" customWidth="1"/>
    <col min="2064" max="2064" width="2.7109375" style="242" customWidth="1"/>
    <col min="2065" max="2065" width="10" style="242" bestFit="1" customWidth="1"/>
    <col min="2066" max="2066" width="9.42578125" style="242" bestFit="1" customWidth="1"/>
    <col min="2067" max="2067" width="9.5703125" style="242" bestFit="1" customWidth="1"/>
    <col min="2068" max="2068" width="10" style="242" bestFit="1" customWidth="1"/>
    <col min="2069" max="2069" width="10.5703125" style="242" bestFit="1" customWidth="1"/>
    <col min="2070" max="2070" width="4.85546875" style="242" customWidth="1"/>
    <col min="2071" max="2073" width="9.28515625" style="242" bestFit="1" customWidth="1"/>
    <col min="2074" max="2074" width="9.85546875" style="242" bestFit="1" customWidth="1"/>
    <col min="2075" max="2075" width="9.28515625" style="242" bestFit="1" customWidth="1"/>
    <col min="2076" max="2076" width="3.5703125" style="242" customWidth="1"/>
    <col min="2077" max="2077" width="18" style="242" bestFit="1" customWidth="1"/>
    <col min="2078" max="2078" width="1.28515625" style="242" customWidth="1"/>
    <col min="2079" max="2079" width="7.140625" style="242" customWidth="1"/>
    <col min="2080" max="2080" width="2.85546875" style="242" customWidth="1"/>
    <col min="2081" max="2081" width="13" style="242" customWidth="1"/>
    <col min="2082" max="2304" width="9.140625" style="242"/>
    <col min="2305" max="2306" width="0" style="242" hidden="1" customWidth="1"/>
    <col min="2307" max="2307" width="12.140625" style="242" customWidth="1"/>
    <col min="2308" max="2308" width="11.7109375" style="242" customWidth="1"/>
    <col min="2309" max="2309" width="9.140625" style="242"/>
    <col min="2310" max="2310" width="26" style="242" bestFit="1" customWidth="1"/>
    <col min="2311" max="2311" width="9.28515625" style="242" bestFit="1" customWidth="1"/>
    <col min="2312" max="2312" width="13.5703125" style="242" customWidth="1"/>
    <col min="2313" max="2313" width="9.42578125" style="242" bestFit="1" customWidth="1"/>
    <col min="2314" max="2314" width="11.28515625" style="242" customWidth="1"/>
    <col min="2315" max="2315" width="13.42578125" style="242" customWidth="1"/>
    <col min="2316" max="2317" width="9.28515625" style="242" bestFit="1" customWidth="1"/>
    <col min="2318" max="2318" width="9.42578125" style="242" bestFit="1" customWidth="1"/>
    <col min="2319" max="2319" width="9.85546875" style="242" bestFit="1" customWidth="1"/>
    <col min="2320" max="2320" width="2.7109375" style="242" customWidth="1"/>
    <col min="2321" max="2321" width="10" style="242" bestFit="1" customWidth="1"/>
    <col min="2322" max="2322" width="9.42578125" style="242" bestFit="1" customWidth="1"/>
    <col min="2323" max="2323" width="9.5703125" style="242" bestFit="1" customWidth="1"/>
    <col min="2324" max="2324" width="10" style="242" bestFit="1" customWidth="1"/>
    <col min="2325" max="2325" width="10.5703125" style="242" bestFit="1" customWidth="1"/>
    <col min="2326" max="2326" width="4.85546875" style="242" customWidth="1"/>
    <col min="2327" max="2329" width="9.28515625" style="242" bestFit="1" customWidth="1"/>
    <col min="2330" max="2330" width="9.85546875" style="242" bestFit="1" customWidth="1"/>
    <col min="2331" max="2331" width="9.28515625" style="242" bestFit="1" customWidth="1"/>
    <col min="2332" max="2332" width="3.5703125" style="242" customWidth="1"/>
    <col min="2333" max="2333" width="18" style="242" bestFit="1" customWidth="1"/>
    <col min="2334" max="2334" width="1.28515625" style="242" customWidth="1"/>
    <col min="2335" max="2335" width="7.140625" style="242" customWidth="1"/>
    <col min="2336" max="2336" width="2.85546875" style="242" customWidth="1"/>
    <col min="2337" max="2337" width="13" style="242" customWidth="1"/>
    <col min="2338" max="2560" width="9.140625" style="242"/>
    <col min="2561" max="2562" width="0" style="242" hidden="1" customWidth="1"/>
    <col min="2563" max="2563" width="12.140625" style="242" customWidth="1"/>
    <col min="2564" max="2564" width="11.7109375" style="242" customWidth="1"/>
    <col min="2565" max="2565" width="9.140625" style="242"/>
    <col min="2566" max="2566" width="26" style="242" bestFit="1" customWidth="1"/>
    <col min="2567" max="2567" width="9.28515625" style="242" bestFit="1" customWidth="1"/>
    <col min="2568" max="2568" width="13.5703125" style="242" customWidth="1"/>
    <col min="2569" max="2569" width="9.42578125" style="242" bestFit="1" customWidth="1"/>
    <col min="2570" max="2570" width="11.28515625" style="242" customWidth="1"/>
    <col min="2571" max="2571" width="13.42578125" style="242" customWidth="1"/>
    <col min="2572" max="2573" width="9.28515625" style="242" bestFit="1" customWidth="1"/>
    <col min="2574" max="2574" width="9.42578125" style="242" bestFit="1" customWidth="1"/>
    <col min="2575" max="2575" width="9.85546875" style="242" bestFit="1" customWidth="1"/>
    <col min="2576" max="2576" width="2.7109375" style="242" customWidth="1"/>
    <col min="2577" max="2577" width="10" style="242" bestFit="1" customWidth="1"/>
    <col min="2578" max="2578" width="9.42578125" style="242" bestFit="1" customWidth="1"/>
    <col min="2579" max="2579" width="9.5703125" style="242" bestFit="1" customWidth="1"/>
    <col min="2580" max="2580" width="10" style="242" bestFit="1" customWidth="1"/>
    <col min="2581" max="2581" width="10.5703125" style="242" bestFit="1" customWidth="1"/>
    <col min="2582" max="2582" width="4.85546875" style="242" customWidth="1"/>
    <col min="2583" max="2585" width="9.28515625" style="242" bestFit="1" customWidth="1"/>
    <col min="2586" max="2586" width="9.85546875" style="242" bestFit="1" customWidth="1"/>
    <col min="2587" max="2587" width="9.28515625" style="242" bestFit="1" customWidth="1"/>
    <col min="2588" max="2588" width="3.5703125" style="242" customWidth="1"/>
    <col min="2589" max="2589" width="18" style="242" bestFit="1" customWidth="1"/>
    <col min="2590" max="2590" width="1.28515625" style="242" customWidth="1"/>
    <col min="2591" max="2591" width="7.140625" style="242" customWidth="1"/>
    <col min="2592" max="2592" width="2.85546875" style="242" customWidth="1"/>
    <col min="2593" max="2593" width="13" style="242" customWidth="1"/>
    <col min="2594" max="2816" width="9.140625" style="242"/>
    <col min="2817" max="2818" width="0" style="242" hidden="1" customWidth="1"/>
    <col min="2819" max="2819" width="12.140625" style="242" customWidth="1"/>
    <col min="2820" max="2820" width="11.7109375" style="242" customWidth="1"/>
    <col min="2821" max="2821" width="9.140625" style="242"/>
    <col min="2822" max="2822" width="26" style="242" bestFit="1" customWidth="1"/>
    <col min="2823" max="2823" width="9.28515625" style="242" bestFit="1" customWidth="1"/>
    <col min="2824" max="2824" width="13.5703125" style="242" customWidth="1"/>
    <col min="2825" max="2825" width="9.42578125" style="242" bestFit="1" customWidth="1"/>
    <col min="2826" max="2826" width="11.28515625" style="242" customWidth="1"/>
    <col min="2827" max="2827" width="13.42578125" style="242" customWidth="1"/>
    <col min="2828" max="2829" width="9.28515625" style="242" bestFit="1" customWidth="1"/>
    <col min="2830" max="2830" width="9.42578125" style="242" bestFit="1" customWidth="1"/>
    <col min="2831" max="2831" width="9.85546875" style="242" bestFit="1" customWidth="1"/>
    <col min="2832" max="2832" width="2.7109375" style="242" customWidth="1"/>
    <col min="2833" max="2833" width="10" style="242" bestFit="1" customWidth="1"/>
    <col min="2834" max="2834" width="9.42578125" style="242" bestFit="1" customWidth="1"/>
    <col min="2835" max="2835" width="9.5703125" style="242" bestFit="1" customWidth="1"/>
    <col min="2836" max="2836" width="10" style="242" bestFit="1" customWidth="1"/>
    <col min="2837" max="2837" width="10.5703125" style="242" bestFit="1" customWidth="1"/>
    <col min="2838" max="2838" width="4.85546875" style="242" customWidth="1"/>
    <col min="2839" max="2841" width="9.28515625" style="242" bestFit="1" customWidth="1"/>
    <col min="2842" max="2842" width="9.85546875" style="242" bestFit="1" customWidth="1"/>
    <col min="2843" max="2843" width="9.28515625" style="242" bestFit="1" customWidth="1"/>
    <col min="2844" max="2844" width="3.5703125" style="242" customWidth="1"/>
    <col min="2845" max="2845" width="18" style="242" bestFit="1" customWidth="1"/>
    <col min="2846" max="2846" width="1.28515625" style="242" customWidth="1"/>
    <col min="2847" max="2847" width="7.140625" style="242" customWidth="1"/>
    <col min="2848" max="2848" width="2.85546875" style="242" customWidth="1"/>
    <col min="2849" max="2849" width="13" style="242" customWidth="1"/>
    <col min="2850" max="3072" width="9.140625" style="242"/>
    <col min="3073" max="3074" width="0" style="242" hidden="1" customWidth="1"/>
    <col min="3075" max="3075" width="12.140625" style="242" customWidth="1"/>
    <col min="3076" max="3076" width="11.7109375" style="242" customWidth="1"/>
    <col min="3077" max="3077" width="9.140625" style="242"/>
    <col min="3078" max="3078" width="26" style="242" bestFit="1" customWidth="1"/>
    <col min="3079" max="3079" width="9.28515625" style="242" bestFit="1" customWidth="1"/>
    <col min="3080" max="3080" width="13.5703125" style="242" customWidth="1"/>
    <col min="3081" max="3081" width="9.42578125" style="242" bestFit="1" customWidth="1"/>
    <col min="3082" max="3082" width="11.28515625" style="242" customWidth="1"/>
    <col min="3083" max="3083" width="13.42578125" style="242" customWidth="1"/>
    <col min="3084" max="3085" width="9.28515625" style="242" bestFit="1" customWidth="1"/>
    <col min="3086" max="3086" width="9.42578125" style="242" bestFit="1" customWidth="1"/>
    <col min="3087" max="3087" width="9.85546875" style="242" bestFit="1" customWidth="1"/>
    <col min="3088" max="3088" width="2.7109375" style="242" customWidth="1"/>
    <col min="3089" max="3089" width="10" style="242" bestFit="1" customWidth="1"/>
    <col min="3090" max="3090" width="9.42578125" style="242" bestFit="1" customWidth="1"/>
    <col min="3091" max="3091" width="9.5703125" style="242" bestFit="1" customWidth="1"/>
    <col min="3092" max="3092" width="10" style="242" bestFit="1" customWidth="1"/>
    <col min="3093" max="3093" width="10.5703125" style="242" bestFit="1" customWidth="1"/>
    <col min="3094" max="3094" width="4.85546875" style="242" customWidth="1"/>
    <col min="3095" max="3097" width="9.28515625" style="242" bestFit="1" customWidth="1"/>
    <col min="3098" max="3098" width="9.85546875" style="242" bestFit="1" customWidth="1"/>
    <col min="3099" max="3099" width="9.28515625" style="242" bestFit="1" customWidth="1"/>
    <col min="3100" max="3100" width="3.5703125" style="242" customWidth="1"/>
    <col min="3101" max="3101" width="18" style="242" bestFit="1" customWidth="1"/>
    <col min="3102" max="3102" width="1.28515625" style="242" customWidth="1"/>
    <col min="3103" max="3103" width="7.140625" style="242" customWidth="1"/>
    <col min="3104" max="3104" width="2.85546875" style="242" customWidth="1"/>
    <col min="3105" max="3105" width="13" style="242" customWidth="1"/>
    <col min="3106" max="3328" width="9.140625" style="242"/>
    <col min="3329" max="3330" width="0" style="242" hidden="1" customWidth="1"/>
    <col min="3331" max="3331" width="12.140625" style="242" customWidth="1"/>
    <col min="3332" max="3332" width="11.7109375" style="242" customWidth="1"/>
    <col min="3333" max="3333" width="9.140625" style="242"/>
    <col min="3334" max="3334" width="26" style="242" bestFit="1" customWidth="1"/>
    <col min="3335" max="3335" width="9.28515625" style="242" bestFit="1" customWidth="1"/>
    <col min="3336" max="3336" width="13.5703125" style="242" customWidth="1"/>
    <col min="3337" max="3337" width="9.42578125" style="242" bestFit="1" customWidth="1"/>
    <col min="3338" max="3338" width="11.28515625" style="242" customWidth="1"/>
    <col min="3339" max="3339" width="13.42578125" style="242" customWidth="1"/>
    <col min="3340" max="3341" width="9.28515625" style="242" bestFit="1" customWidth="1"/>
    <col min="3342" max="3342" width="9.42578125" style="242" bestFit="1" customWidth="1"/>
    <col min="3343" max="3343" width="9.85546875" style="242" bestFit="1" customWidth="1"/>
    <col min="3344" max="3344" width="2.7109375" style="242" customWidth="1"/>
    <col min="3345" max="3345" width="10" style="242" bestFit="1" customWidth="1"/>
    <col min="3346" max="3346" width="9.42578125" style="242" bestFit="1" customWidth="1"/>
    <col min="3347" max="3347" width="9.5703125" style="242" bestFit="1" customWidth="1"/>
    <col min="3348" max="3348" width="10" style="242" bestFit="1" customWidth="1"/>
    <col min="3349" max="3349" width="10.5703125" style="242" bestFit="1" customWidth="1"/>
    <col min="3350" max="3350" width="4.85546875" style="242" customWidth="1"/>
    <col min="3351" max="3353" width="9.28515625" style="242" bestFit="1" customWidth="1"/>
    <col min="3354" max="3354" width="9.85546875" style="242" bestFit="1" customWidth="1"/>
    <col min="3355" max="3355" width="9.28515625" style="242" bestFit="1" customWidth="1"/>
    <col min="3356" max="3356" width="3.5703125" style="242" customWidth="1"/>
    <col min="3357" max="3357" width="18" style="242" bestFit="1" customWidth="1"/>
    <col min="3358" max="3358" width="1.28515625" style="242" customWidth="1"/>
    <col min="3359" max="3359" width="7.140625" style="242" customWidth="1"/>
    <col min="3360" max="3360" width="2.85546875" style="242" customWidth="1"/>
    <col min="3361" max="3361" width="13" style="242" customWidth="1"/>
    <col min="3362" max="3584" width="9.140625" style="242"/>
    <col min="3585" max="3586" width="0" style="242" hidden="1" customWidth="1"/>
    <col min="3587" max="3587" width="12.140625" style="242" customWidth="1"/>
    <col min="3588" max="3588" width="11.7109375" style="242" customWidth="1"/>
    <col min="3589" max="3589" width="9.140625" style="242"/>
    <col min="3590" max="3590" width="26" style="242" bestFit="1" customWidth="1"/>
    <col min="3591" max="3591" width="9.28515625" style="242" bestFit="1" customWidth="1"/>
    <col min="3592" max="3592" width="13.5703125" style="242" customWidth="1"/>
    <col min="3593" max="3593" width="9.42578125" style="242" bestFit="1" customWidth="1"/>
    <col min="3594" max="3594" width="11.28515625" style="242" customWidth="1"/>
    <col min="3595" max="3595" width="13.42578125" style="242" customWidth="1"/>
    <col min="3596" max="3597" width="9.28515625" style="242" bestFit="1" customWidth="1"/>
    <col min="3598" max="3598" width="9.42578125" style="242" bestFit="1" customWidth="1"/>
    <col min="3599" max="3599" width="9.85546875" style="242" bestFit="1" customWidth="1"/>
    <col min="3600" max="3600" width="2.7109375" style="242" customWidth="1"/>
    <col min="3601" max="3601" width="10" style="242" bestFit="1" customWidth="1"/>
    <col min="3602" max="3602" width="9.42578125" style="242" bestFit="1" customWidth="1"/>
    <col min="3603" max="3603" width="9.5703125" style="242" bestFit="1" customWidth="1"/>
    <col min="3604" max="3604" width="10" style="242" bestFit="1" customWidth="1"/>
    <col min="3605" max="3605" width="10.5703125" style="242" bestFit="1" customWidth="1"/>
    <col min="3606" max="3606" width="4.85546875" style="242" customWidth="1"/>
    <col min="3607" max="3609" width="9.28515625" style="242" bestFit="1" customWidth="1"/>
    <col min="3610" max="3610" width="9.85546875" style="242" bestFit="1" customWidth="1"/>
    <col min="3611" max="3611" width="9.28515625" style="242" bestFit="1" customWidth="1"/>
    <col min="3612" max="3612" width="3.5703125" style="242" customWidth="1"/>
    <col min="3613" max="3613" width="18" style="242" bestFit="1" customWidth="1"/>
    <col min="3614" max="3614" width="1.28515625" style="242" customWidth="1"/>
    <col min="3615" max="3615" width="7.140625" style="242" customWidth="1"/>
    <col min="3616" max="3616" width="2.85546875" style="242" customWidth="1"/>
    <col min="3617" max="3617" width="13" style="242" customWidth="1"/>
    <col min="3618" max="3840" width="9.140625" style="242"/>
    <col min="3841" max="3842" width="0" style="242" hidden="1" customWidth="1"/>
    <col min="3843" max="3843" width="12.140625" style="242" customWidth="1"/>
    <col min="3844" max="3844" width="11.7109375" style="242" customWidth="1"/>
    <col min="3845" max="3845" width="9.140625" style="242"/>
    <col min="3846" max="3846" width="26" style="242" bestFit="1" customWidth="1"/>
    <col min="3847" max="3847" width="9.28515625" style="242" bestFit="1" customWidth="1"/>
    <col min="3848" max="3848" width="13.5703125" style="242" customWidth="1"/>
    <col min="3849" max="3849" width="9.42578125" style="242" bestFit="1" customWidth="1"/>
    <col min="3850" max="3850" width="11.28515625" style="242" customWidth="1"/>
    <col min="3851" max="3851" width="13.42578125" style="242" customWidth="1"/>
    <col min="3852" max="3853" width="9.28515625" style="242" bestFit="1" customWidth="1"/>
    <col min="3854" max="3854" width="9.42578125" style="242" bestFit="1" customWidth="1"/>
    <col min="3855" max="3855" width="9.85546875" style="242" bestFit="1" customWidth="1"/>
    <col min="3856" max="3856" width="2.7109375" style="242" customWidth="1"/>
    <col min="3857" max="3857" width="10" style="242" bestFit="1" customWidth="1"/>
    <col min="3858" max="3858" width="9.42578125" style="242" bestFit="1" customWidth="1"/>
    <col min="3859" max="3859" width="9.5703125" style="242" bestFit="1" customWidth="1"/>
    <col min="3860" max="3860" width="10" style="242" bestFit="1" customWidth="1"/>
    <col min="3861" max="3861" width="10.5703125" style="242" bestFit="1" customWidth="1"/>
    <col min="3862" max="3862" width="4.85546875" style="242" customWidth="1"/>
    <col min="3863" max="3865" width="9.28515625" style="242" bestFit="1" customWidth="1"/>
    <col min="3866" max="3866" width="9.85546875" style="242" bestFit="1" customWidth="1"/>
    <col min="3867" max="3867" width="9.28515625" style="242" bestFit="1" customWidth="1"/>
    <col min="3868" max="3868" width="3.5703125" style="242" customWidth="1"/>
    <col min="3869" max="3869" width="18" style="242" bestFit="1" customWidth="1"/>
    <col min="3870" max="3870" width="1.28515625" style="242" customWidth="1"/>
    <col min="3871" max="3871" width="7.140625" style="242" customWidth="1"/>
    <col min="3872" max="3872" width="2.85546875" style="242" customWidth="1"/>
    <col min="3873" max="3873" width="13" style="242" customWidth="1"/>
    <col min="3874" max="4096" width="9.140625" style="242"/>
    <col min="4097" max="4098" width="0" style="242" hidden="1" customWidth="1"/>
    <col min="4099" max="4099" width="12.140625" style="242" customWidth="1"/>
    <col min="4100" max="4100" width="11.7109375" style="242" customWidth="1"/>
    <col min="4101" max="4101" width="9.140625" style="242"/>
    <col min="4102" max="4102" width="26" style="242" bestFit="1" customWidth="1"/>
    <col min="4103" max="4103" width="9.28515625" style="242" bestFit="1" customWidth="1"/>
    <col min="4104" max="4104" width="13.5703125" style="242" customWidth="1"/>
    <col min="4105" max="4105" width="9.42578125" style="242" bestFit="1" customWidth="1"/>
    <col min="4106" max="4106" width="11.28515625" style="242" customWidth="1"/>
    <col min="4107" max="4107" width="13.42578125" style="242" customWidth="1"/>
    <col min="4108" max="4109" width="9.28515625" style="242" bestFit="1" customWidth="1"/>
    <col min="4110" max="4110" width="9.42578125" style="242" bestFit="1" customWidth="1"/>
    <col min="4111" max="4111" width="9.85546875" style="242" bestFit="1" customWidth="1"/>
    <col min="4112" max="4112" width="2.7109375" style="242" customWidth="1"/>
    <col min="4113" max="4113" width="10" style="242" bestFit="1" customWidth="1"/>
    <col min="4114" max="4114" width="9.42578125" style="242" bestFit="1" customWidth="1"/>
    <col min="4115" max="4115" width="9.5703125" style="242" bestFit="1" customWidth="1"/>
    <col min="4116" max="4116" width="10" style="242" bestFit="1" customWidth="1"/>
    <col min="4117" max="4117" width="10.5703125" style="242" bestFit="1" customWidth="1"/>
    <col min="4118" max="4118" width="4.85546875" style="242" customWidth="1"/>
    <col min="4119" max="4121" width="9.28515625" style="242" bestFit="1" customWidth="1"/>
    <col min="4122" max="4122" width="9.85546875" style="242" bestFit="1" customWidth="1"/>
    <col min="4123" max="4123" width="9.28515625" style="242" bestFit="1" customWidth="1"/>
    <col min="4124" max="4124" width="3.5703125" style="242" customWidth="1"/>
    <col min="4125" max="4125" width="18" style="242" bestFit="1" customWidth="1"/>
    <col min="4126" max="4126" width="1.28515625" style="242" customWidth="1"/>
    <col min="4127" max="4127" width="7.140625" style="242" customWidth="1"/>
    <col min="4128" max="4128" width="2.85546875" style="242" customWidth="1"/>
    <col min="4129" max="4129" width="13" style="242" customWidth="1"/>
    <col min="4130" max="4352" width="9.140625" style="242"/>
    <col min="4353" max="4354" width="0" style="242" hidden="1" customWidth="1"/>
    <col min="4355" max="4355" width="12.140625" style="242" customWidth="1"/>
    <col min="4356" max="4356" width="11.7109375" style="242" customWidth="1"/>
    <col min="4357" max="4357" width="9.140625" style="242"/>
    <col min="4358" max="4358" width="26" style="242" bestFit="1" customWidth="1"/>
    <col min="4359" max="4359" width="9.28515625" style="242" bestFit="1" customWidth="1"/>
    <col min="4360" max="4360" width="13.5703125" style="242" customWidth="1"/>
    <col min="4361" max="4361" width="9.42578125" style="242" bestFit="1" customWidth="1"/>
    <col min="4362" max="4362" width="11.28515625" style="242" customWidth="1"/>
    <col min="4363" max="4363" width="13.42578125" style="242" customWidth="1"/>
    <col min="4364" max="4365" width="9.28515625" style="242" bestFit="1" customWidth="1"/>
    <col min="4366" max="4366" width="9.42578125" style="242" bestFit="1" customWidth="1"/>
    <col min="4367" max="4367" width="9.85546875" style="242" bestFit="1" customWidth="1"/>
    <col min="4368" max="4368" width="2.7109375" style="242" customWidth="1"/>
    <col min="4369" max="4369" width="10" style="242" bestFit="1" customWidth="1"/>
    <col min="4370" max="4370" width="9.42578125" style="242" bestFit="1" customWidth="1"/>
    <col min="4371" max="4371" width="9.5703125" style="242" bestFit="1" customWidth="1"/>
    <col min="4372" max="4372" width="10" style="242" bestFit="1" customWidth="1"/>
    <col min="4373" max="4373" width="10.5703125" style="242" bestFit="1" customWidth="1"/>
    <col min="4374" max="4374" width="4.85546875" style="242" customWidth="1"/>
    <col min="4375" max="4377" width="9.28515625" style="242" bestFit="1" customWidth="1"/>
    <col min="4378" max="4378" width="9.85546875" style="242" bestFit="1" customWidth="1"/>
    <col min="4379" max="4379" width="9.28515625" style="242" bestFit="1" customWidth="1"/>
    <col min="4380" max="4380" width="3.5703125" style="242" customWidth="1"/>
    <col min="4381" max="4381" width="18" style="242" bestFit="1" customWidth="1"/>
    <col min="4382" max="4382" width="1.28515625" style="242" customWidth="1"/>
    <col min="4383" max="4383" width="7.140625" style="242" customWidth="1"/>
    <col min="4384" max="4384" width="2.85546875" style="242" customWidth="1"/>
    <col min="4385" max="4385" width="13" style="242" customWidth="1"/>
    <col min="4386" max="4608" width="9.140625" style="242"/>
    <col min="4609" max="4610" width="0" style="242" hidden="1" customWidth="1"/>
    <col min="4611" max="4611" width="12.140625" style="242" customWidth="1"/>
    <col min="4612" max="4612" width="11.7109375" style="242" customWidth="1"/>
    <col min="4613" max="4613" width="9.140625" style="242"/>
    <col min="4614" max="4614" width="26" style="242" bestFit="1" customWidth="1"/>
    <col min="4615" max="4615" width="9.28515625" style="242" bestFit="1" customWidth="1"/>
    <col min="4616" max="4616" width="13.5703125" style="242" customWidth="1"/>
    <col min="4617" max="4617" width="9.42578125" style="242" bestFit="1" customWidth="1"/>
    <col min="4618" max="4618" width="11.28515625" style="242" customWidth="1"/>
    <col min="4619" max="4619" width="13.42578125" style="242" customWidth="1"/>
    <col min="4620" max="4621" width="9.28515625" style="242" bestFit="1" customWidth="1"/>
    <col min="4622" max="4622" width="9.42578125" style="242" bestFit="1" customWidth="1"/>
    <col min="4623" max="4623" width="9.85546875" style="242" bestFit="1" customWidth="1"/>
    <col min="4624" max="4624" width="2.7109375" style="242" customWidth="1"/>
    <col min="4625" max="4625" width="10" style="242" bestFit="1" customWidth="1"/>
    <col min="4626" max="4626" width="9.42578125" style="242" bestFit="1" customWidth="1"/>
    <col min="4627" max="4627" width="9.5703125" style="242" bestFit="1" customWidth="1"/>
    <col min="4628" max="4628" width="10" style="242" bestFit="1" customWidth="1"/>
    <col min="4629" max="4629" width="10.5703125" style="242" bestFit="1" customWidth="1"/>
    <col min="4630" max="4630" width="4.85546875" style="242" customWidth="1"/>
    <col min="4631" max="4633" width="9.28515625" style="242" bestFit="1" customWidth="1"/>
    <col min="4634" max="4634" width="9.85546875" style="242" bestFit="1" customWidth="1"/>
    <col min="4635" max="4635" width="9.28515625" style="242" bestFit="1" customWidth="1"/>
    <col min="4636" max="4636" width="3.5703125" style="242" customWidth="1"/>
    <col min="4637" max="4637" width="18" style="242" bestFit="1" customWidth="1"/>
    <col min="4638" max="4638" width="1.28515625" style="242" customWidth="1"/>
    <col min="4639" max="4639" width="7.140625" style="242" customWidth="1"/>
    <col min="4640" max="4640" width="2.85546875" style="242" customWidth="1"/>
    <col min="4641" max="4641" width="13" style="242" customWidth="1"/>
    <col min="4642" max="4864" width="9.140625" style="242"/>
    <col min="4865" max="4866" width="0" style="242" hidden="1" customWidth="1"/>
    <col min="4867" max="4867" width="12.140625" style="242" customWidth="1"/>
    <col min="4868" max="4868" width="11.7109375" style="242" customWidth="1"/>
    <col min="4869" max="4869" width="9.140625" style="242"/>
    <col min="4870" max="4870" width="26" style="242" bestFit="1" customWidth="1"/>
    <col min="4871" max="4871" width="9.28515625" style="242" bestFit="1" customWidth="1"/>
    <col min="4872" max="4872" width="13.5703125" style="242" customWidth="1"/>
    <col min="4873" max="4873" width="9.42578125" style="242" bestFit="1" customWidth="1"/>
    <col min="4874" max="4874" width="11.28515625" style="242" customWidth="1"/>
    <col min="4875" max="4875" width="13.42578125" style="242" customWidth="1"/>
    <col min="4876" max="4877" width="9.28515625" style="242" bestFit="1" customWidth="1"/>
    <col min="4878" max="4878" width="9.42578125" style="242" bestFit="1" customWidth="1"/>
    <col min="4879" max="4879" width="9.85546875" style="242" bestFit="1" customWidth="1"/>
    <col min="4880" max="4880" width="2.7109375" style="242" customWidth="1"/>
    <col min="4881" max="4881" width="10" style="242" bestFit="1" customWidth="1"/>
    <col min="4882" max="4882" width="9.42578125" style="242" bestFit="1" customWidth="1"/>
    <col min="4883" max="4883" width="9.5703125" style="242" bestFit="1" customWidth="1"/>
    <col min="4884" max="4884" width="10" style="242" bestFit="1" customWidth="1"/>
    <col min="4885" max="4885" width="10.5703125" style="242" bestFit="1" customWidth="1"/>
    <col min="4886" max="4886" width="4.85546875" style="242" customWidth="1"/>
    <col min="4887" max="4889" width="9.28515625" style="242" bestFit="1" customWidth="1"/>
    <col min="4890" max="4890" width="9.85546875" style="242" bestFit="1" customWidth="1"/>
    <col min="4891" max="4891" width="9.28515625" style="242" bestFit="1" customWidth="1"/>
    <col min="4892" max="4892" width="3.5703125" style="242" customWidth="1"/>
    <col min="4893" max="4893" width="18" style="242" bestFit="1" customWidth="1"/>
    <col min="4894" max="4894" width="1.28515625" style="242" customWidth="1"/>
    <col min="4895" max="4895" width="7.140625" style="242" customWidth="1"/>
    <col min="4896" max="4896" width="2.85546875" style="242" customWidth="1"/>
    <col min="4897" max="4897" width="13" style="242" customWidth="1"/>
    <col min="4898" max="5120" width="9.140625" style="242"/>
    <col min="5121" max="5122" width="0" style="242" hidden="1" customWidth="1"/>
    <col min="5123" max="5123" width="12.140625" style="242" customWidth="1"/>
    <col min="5124" max="5124" width="11.7109375" style="242" customWidth="1"/>
    <col min="5125" max="5125" width="9.140625" style="242"/>
    <col min="5126" max="5126" width="26" style="242" bestFit="1" customWidth="1"/>
    <col min="5127" max="5127" width="9.28515625" style="242" bestFit="1" customWidth="1"/>
    <col min="5128" max="5128" width="13.5703125" style="242" customWidth="1"/>
    <col min="5129" max="5129" width="9.42578125" style="242" bestFit="1" customWidth="1"/>
    <col min="5130" max="5130" width="11.28515625" style="242" customWidth="1"/>
    <col min="5131" max="5131" width="13.42578125" style="242" customWidth="1"/>
    <col min="5132" max="5133" width="9.28515625" style="242" bestFit="1" customWidth="1"/>
    <col min="5134" max="5134" width="9.42578125" style="242" bestFit="1" customWidth="1"/>
    <col min="5135" max="5135" width="9.85546875" style="242" bestFit="1" customWidth="1"/>
    <col min="5136" max="5136" width="2.7109375" style="242" customWidth="1"/>
    <col min="5137" max="5137" width="10" style="242" bestFit="1" customWidth="1"/>
    <col min="5138" max="5138" width="9.42578125" style="242" bestFit="1" customWidth="1"/>
    <col min="5139" max="5139" width="9.5703125" style="242" bestFit="1" customWidth="1"/>
    <col min="5140" max="5140" width="10" style="242" bestFit="1" customWidth="1"/>
    <col min="5141" max="5141" width="10.5703125" style="242" bestFit="1" customWidth="1"/>
    <col min="5142" max="5142" width="4.85546875" style="242" customWidth="1"/>
    <col min="5143" max="5145" width="9.28515625" style="242" bestFit="1" customWidth="1"/>
    <col min="5146" max="5146" width="9.85546875" style="242" bestFit="1" customWidth="1"/>
    <col min="5147" max="5147" width="9.28515625" style="242" bestFit="1" customWidth="1"/>
    <col min="5148" max="5148" width="3.5703125" style="242" customWidth="1"/>
    <col min="5149" max="5149" width="18" style="242" bestFit="1" customWidth="1"/>
    <col min="5150" max="5150" width="1.28515625" style="242" customWidth="1"/>
    <col min="5151" max="5151" width="7.140625" style="242" customWidth="1"/>
    <col min="5152" max="5152" width="2.85546875" style="242" customWidth="1"/>
    <col min="5153" max="5153" width="13" style="242" customWidth="1"/>
    <col min="5154" max="5376" width="9.140625" style="242"/>
    <col min="5377" max="5378" width="0" style="242" hidden="1" customWidth="1"/>
    <col min="5379" max="5379" width="12.140625" style="242" customWidth="1"/>
    <col min="5380" max="5380" width="11.7109375" style="242" customWidth="1"/>
    <col min="5381" max="5381" width="9.140625" style="242"/>
    <col min="5382" max="5382" width="26" style="242" bestFit="1" customWidth="1"/>
    <col min="5383" max="5383" width="9.28515625" style="242" bestFit="1" customWidth="1"/>
    <col min="5384" max="5384" width="13.5703125" style="242" customWidth="1"/>
    <col min="5385" max="5385" width="9.42578125" style="242" bestFit="1" customWidth="1"/>
    <col min="5386" max="5386" width="11.28515625" style="242" customWidth="1"/>
    <col min="5387" max="5387" width="13.42578125" style="242" customWidth="1"/>
    <col min="5388" max="5389" width="9.28515625" style="242" bestFit="1" customWidth="1"/>
    <col min="5390" max="5390" width="9.42578125" style="242" bestFit="1" customWidth="1"/>
    <col min="5391" max="5391" width="9.85546875" style="242" bestFit="1" customWidth="1"/>
    <col min="5392" max="5392" width="2.7109375" style="242" customWidth="1"/>
    <col min="5393" max="5393" width="10" style="242" bestFit="1" customWidth="1"/>
    <col min="5394" max="5394" width="9.42578125" style="242" bestFit="1" customWidth="1"/>
    <col min="5395" max="5395" width="9.5703125" style="242" bestFit="1" customWidth="1"/>
    <col min="5396" max="5396" width="10" style="242" bestFit="1" customWidth="1"/>
    <col min="5397" max="5397" width="10.5703125" style="242" bestFit="1" customWidth="1"/>
    <col min="5398" max="5398" width="4.85546875" style="242" customWidth="1"/>
    <col min="5399" max="5401" width="9.28515625" style="242" bestFit="1" customWidth="1"/>
    <col min="5402" max="5402" width="9.85546875" style="242" bestFit="1" customWidth="1"/>
    <col min="5403" max="5403" width="9.28515625" style="242" bestFit="1" customWidth="1"/>
    <col min="5404" max="5404" width="3.5703125" style="242" customWidth="1"/>
    <col min="5405" max="5405" width="18" style="242" bestFit="1" customWidth="1"/>
    <col min="5406" max="5406" width="1.28515625" style="242" customWidth="1"/>
    <col min="5407" max="5407" width="7.140625" style="242" customWidth="1"/>
    <col min="5408" max="5408" width="2.85546875" style="242" customWidth="1"/>
    <col min="5409" max="5409" width="13" style="242" customWidth="1"/>
    <col min="5410" max="5632" width="9.140625" style="242"/>
    <col min="5633" max="5634" width="0" style="242" hidden="1" customWidth="1"/>
    <col min="5635" max="5635" width="12.140625" style="242" customWidth="1"/>
    <col min="5636" max="5636" width="11.7109375" style="242" customWidth="1"/>
    <col min="5637" max="5637" width="9.140625" style="242"/>
    <col min="5638" max="5638" width="26" style="242" bestFit="1" customWidth="1"/>
    <col min="5639" max="5639" width="9.28515625" style="242" bestFit="1" customWidth="1"/>
    <col min="5640" max="5640" width="13.5703125" style="242" customWidth="1"/>
    <col min="5641" max="5641" width="9.42578125" style="242" bestFit="1" customWidth="1"/>
    <col min="5642" max="5642" width="11.28515625" style="242" customWidth="1"/>
    <col min="5643" max="5643" width="13.42578125" style="242" customWidth="1"/>
    <col min="5644" max="5645" width="9.28515625" style="242" bestFit="1" customWidth="1"/>
    <col min="5646" max="5646" width="9.42578125" style="242" bestFit="1" customWidth="1"/>
    <col min="5647" max="5647" width="9.85546875" style="242" bestFit="1" customWidth="1"/>
    <col min="5648" max="5648" width="2.7109375" style="242" customWidth="1"/>
    <col min="5649" max="5649" width="10" style="242" bestFit="1" customWidth="1"/>
    <col min="5650" max="5650" width="9.42578125" style="242" bestFit="1" customWidth="1"/>
    <col min="5651" max="5651" width="9.5703125" style="242" bestFit="1" customWidth="1"/>
    <col min="5652" max="5652" width="10" style="242" bestFit="1" customWidth="1"/>
    <col min="5653" max="5653" width="10.5703125" style="242" bestFit="1" customWidth="1"/>
    <col min="5654" max="5654" width="4.85546875" style="242" customWidth="1"/>
    <col min="5655" max="5657" width="9.28515625" style="242" bestFit="1" customWidth="1"/>
    <col min="5658" max="5658" width="9.85546875" style="242" bestFit="1" customWidth="1"/>
    <col min="5659" max="5659" width="9.28515625" style="242" bestFit="1" customWidth="1"/>
    <col min="5660" max="5660" width="3.5703125" style="242" customWidth="1"/>
    <col min="5661" max="5661" width="18" style="242" bestFit="1" customWidth="1"/>
    <col min="5662" max="5662" width="1.28515625" style="242" customWidth="1"/>
    <col min="5663" max="5663" width="7.140625" style="242" customWidth="1"/>
    <col min="5664" max="5664" width="2.85546875" style="242" customWidth="1"/>
    <col min="5665" max="5665" width="13" style="242" customWidth="1"/>
    <col min="5666" max="5888" width="9.140625" style="242"/>
    <col min="5889" max="5890" width="0" style="242" hidden="1" customWidth="1"/>
    <col min="5891" max="5891" width="12.140625" style="242" customWidth="1"/>
    <col min="5892" max="5892" width="11.7109375" style="242" customWidth="1"/>
    <col min="5893" max="5893" width="9.140625" style="242"/>
    <col min="5894" max="5894" width="26" style="242" bestFit="1" customWidth="1"/>
    <col min="5895" max="5895" width="9.28515625" style="242" bestFit="1" customWidth="1"/>
    <col min="5896" max="5896" width="13.5703125" style="242" customWidth="1"/>
    <col min="5897" max="5897" width="9.42578125" style="242" bestFit="1" customWidth="1"/>
    <col min="5898" max="5898" width="11.28515625" style="242" customWidth="1"/>
    <col min="5899" max="5899" width="13.42578125" style="242" customWidth="1"/>
    <col min="5900" max="5901" width="9.28515625" style="242" bestFit="1" customWidth="1"/>
    <col min="5902" max="5902" width="9.42578125" style="242" bestFit="1" customWidth="1"/>
    <col min="5903" max="5903" width="9.85546875" style="242" bestFit="1" customWidth="1"/>
    <col min="5904" max="5904" width="2.7109375" style="242" customWidth="1"/>
    <col min="5905" max="5905" width="10" style="242" bestFit="1" customWidth="1"/>
    <col min="5906" max="5906" width="9.42578125" style="242" bestFit="1" customWidth="1"/>
    <col min="5907" max="5907" width="9.5703125" style="242" bestFit="1" customWidth="1"/>
    <col min="5908" max="5908" width="10" style="242" bestFit="1" customWidth="1"/>
    <col min="5909" max="5909" width="10.5703125" style="242" bestFit="1" customWidth="1"/>
    <col min="5910" max="5910" width="4.85546875" style="242" customWidth="1"/>
    <col min="5911" max="5913" width="9.28515625" style="242" bestFit="1" customWidth="1"/>
    <col min="5914" max="5914" width="9.85546875" style="242" bestFit="1" customWidth="1"/>
    <col min="5915" max="5915" width="9.28515625" style="242" bestFit="1" customWidth="1"/>
    <col min="5916" max="5916" width="3.5703125" style="242" customWidth="1"/>
    <col min="5917" max="5917" width="18" style="242" bestFit="1" customWidth="1"/>
    <col min="5918" max="5918" width="1.28515625" style="242" customWidth="1"/>
    <col min="5919" max="5919" width="7.140625" style="242" customWidth="1"/>
    <col min="5920" max="5920" width="2.85546875" style="242" customWidth="1"/>
    <col min="5921" max="5921" width="13" style="242" customWidth="1"/>
    <col min="5922" max="6144" width="9.140625" style="242"/>
    <col min="6145" max="6146" width="0" style="242" hidden="1" customWidth="1"/>
    <col min="6147" max="6147" width="12.140625" style="242" customWidth="1"/>
    <col min="6148" max="6148" width="11.7109375" style="242" customWidth="1"/>
    <col min="6149" max="6149" width="9.140625" style="242"/>
    <col min="6150" max="6150" width="26" style="242" bestFit="1" customWidth="1"/>
    <col min="6151" max="6151" width="9.28515625" style="242" bestFit="1" customWidth="1"/>
    <col min="6152" max="6152" width="13.5703125" style="242" customWidth="1"/>
    <col min="6153" max="6153" width="9.42578125" style="242" bestFit="1" customWidth="1"/>
    <col min="6154" max="6154" width="11.28515625" style="242" customWidth="1"/>
    <col min="6155" max="6155" width="13.42578125" style="242" customWidth="1"/>
    <col min="6156" max="6157" width="9.28515625" style="242" bestFit="1" customWidth="1"/>
    <col min="6158" max="6158" width="9.42578125" style="242" bestFit="1" customWidth="1"/>
    <col min="6159" max="6159" width="9.85546875" style="242" bestFit="1" customWidth="1"/>
    <col min="6160" max="6160" width="2.7109375" style="242" customWidth="1"/>
    <col min="6161" max="6161" width="10" style="242" bestFit="1" customWidth="1"/>
    <col min="6162" max="6162" width="9.42578125" style="242" bestFit="1" customWidth="1"/>
    <col min="6163" max="6163" width="9.5703125" style="242" bestFit="1" customWidth="1"/>
    <col min="6164" max="6164" width="10" style="242" bestFit="1" customWidth="1"/>
    <col min="6165" max="6165" width="10.5703125" style="242" bestFit="1" customWidth="1"/>
    <col min="6166" max="6166" width="4.85546875" style="242" customWidth="1"/>
    <col min="6167" max="6169" width="9.28515625" style="242" bestFit="1" customWidth="1"/>
    <col min="6170" max="6170" width="9.85546875" style="242" bestFit="1" customWidth="1"/>
    <col min="6171" max="6171" width="9.28515625" style="242" bestFit="1" customWidth="1"/>
    <col min="6172" max="6172" width="3.5703125" style="242" customWidth="1"/>
    <col min="6173" max="6173" width="18" style="242" bestFit="1" customWidth="1"/>
    <col min="6174" max="6174" width="1.28515625" style="242" customWidth="1"/>
    <col min="6175" max="6175" width="7.140625" style="242" customWidth="1"/>
    <col min="6176" max="6176" width="2.85546875" style="242" customWidth="1"/>
    <col min="6177" max="6177" width="13" style="242" customWidth="1"/>
    <col min="6178" max="6400" width="9.140625" style="242"/>
    <col min="6401" max="6402" width="0" style="242" hidden="1" customWidth="1"/>
    <col min="6403" max="6403" width="12.140625" style="242" customWidth="1"/>
    <col min="6404" max="6404" width="11.7109375" style="242" customWidth="1"/>
    <col min="6405" max="6405" width="9.140625" style="242"/>
    <col min="6406" max="6406" width="26" style="242" bestFit="1" customWidth="1"/>
    <col min="6407" max="6407" width="9.28515625" style="242" bestFit="1" customWidth="1"/>
    <col min="6408" max="6408" width="13.5703125" style="242" customWidth="1"/>
    <col min="6409" max="6409" width="9.42578125" style="242" bestFit="1" customWidth="1"/>
    <col min="6410" max="6410" width="11.28515625" style="242" customWidth="1"/>
    <col min="6411" max="6411" width="13.42578125" style="242" customWidth="1"/>
    <col min="6412" max="6413" width="9.28515625" style="242" bestFit="1" customWidth="1"/>
    <col min="6414" max="6414" width="9.42578125" style="242" bestFit="1" customWidth="1"/>
    <col min="6415" max="6415" width="9.85546875" style="242" bestFit="1" customWidth="1"/>
    <col min="6416" max="6416" width="2.7109375" style="242" customWidth="1"/>
    <col min="6417" max="6417" width="10" style="242" bestFit="1" customWidth="1"/>
    <col min="6418" max="6418" width="9.42578125" style="242" bestFit="1" customWidth="1"/>
    <col min="6419" max="6419" width="9.5703125" style="242" bestFit="1" customWidth="1"/>
    <col min="6420" max="6420" width="10" style="242" bestFit="1" customWidth="1"/>
    <col min="6421" max="6421" width="10.5703125" style="242" bestFit="1" customWidth="1"/>
    <col min="6422" max="6422" width="4.85546875" style="242" customWidth="1"/>
    <col min="6423" max="6425" width="9.28515625" style="242" bestFit="1" customWidth="1"/>
    <col min="6426" max="6426" width="9.85546875" style="242" bestFit="1" customWidth="1"/>
    <col min="6427" max="6427" width="9.28515625" style="242" bestFit="1" customWidth="1"/>
    <col min="6428" max="6428" width="3.5703125" style="242" customWidth="1"/>
    <col min="6429" max="6429" width="18" style="242" bestFit="1" customWidth="1"/>
    <col min="6430" max="6430" width="1.28515625" style="242" customWidth="1"/>
    <col min="6431" max="6431" width="7.140625" style="242" customWidth="1"/>
    <col min="6432" max="6432" width="2.85546875" style="242" customWidth="1"/>
    <col min="6433" max="6433" width="13" style="242" customWidth="1"/>
    <col min="6434" max="6656" width="9.140625" style="242"/>
    <col min="6657" max="6658" width="0" style="242" hidden="1" customWidth="1"/>
    <col min="6659" max="6659" width="12.140625" style="242" customWidth="1"/>
    <col min="6660" max="6660" width="11.7109375" style="242" customWidth="1"/>
    <col min="6661" max="6661" width="9.140625" style="242"/>
    <col min="6662" max="6662" width="26" style="242" bestFit="1" customWidth="1"/>
    <col min="6663" max="6663" width="9.28515625" style="242" bestFit="1" customWidth="1"/>
    <col min="6664" max="6664" width="13.5703125" style="242" customWidth="1"/>
    <col min="6665" max="6665" width="9.42578125" style="242" bestFit="1" customWidth="1"/>
    <col min="6666" max="6666" width="11.28515625" style="242" customWidth="1"/>
    <col min="6667" max="6667" width="13.42578125" style="242" customWidth="1"/>
    <col min="6668" max="6669" width="9.28515625" style="242" bestFit="1" customWidth="1"/>
    <col min="6670" max="6670" width="9.42578125" style="242" bestFit="1" customWidth="1"/>
    <col min="6671" max="6671" width="9.85546875" style="242" bestFit="1" customWidth="1"/>
    <col min="6672" max="6672" width="2.7109375" style="242" customWidth="1"/>
    <col min="6673" max="6673" width="10" style="242" bestFit="1" customWidth="1"/>
    <col min="6674" max="6674" width="9.42578125" style="242" bestFit="1" customWidth="1"/>
    <col min="6675" max="6675" width="9.5703125" style="242" bestFit="1" customWidth="1"/>
    <col min="6676" max="6676" width="10" style="242" bestFit="1" customWidth="1"/>
    <col min="6677" max="6677" width="10.5703125" style="242" bestFit="1" customWidth="1"/>
    <col min="6678" max="6678" width="4.85546875" style="242" customWidth="1"/>
    <col min="6679" max="6681" width="9.28515625" style="242" bestFit="1" customWidth="1"/>
    <col min="6682" max="6682" width="9.85546875" style="242" bestFit="1" customWidth="1"/>
    <col min="6683" max="6683" width="9.28515625" style="242" bestFit="1" customWidth="1"/>
    <col min="6684" max="6684" width="3.5703125" style="242" customWidth="1"/>
    <col min="6685" max="6685" width="18" style="242" bestFit="1" customWidth="1"/>
    <col min="6686" max="6686" width="1.28515625" style="242" customWidth="1"/>
    <col min="6687" max="6687" width="7.140625" style="242" customWidth="1"/>
    <col min="6688" max="6688" width="2.85546875" style="242" customWidth="1"/>
    <col min="6689" max="6689" width="13" style="242" customWidth="1"/>
    <col min="6690" max="6912" width="9.140625" style="242"/>
    <col min="6913" max="6914" width="0" style="242" hidden="1" customWidth="1"/>
    <col min="6915" max="6915" width="12.140625" style="242" customWidth="1"/>
    <col min="6916" max="6916" width="11.7109375" style="242" customWidth="1"/>
    <col min="6917" max="6917" width="9.140625" style="242"/>
    <col min="6918" max="6918" width="26" style="242" bestFit="1" customWidth="1"/>
    <col min="6919" max="6919" width="9.28515625" style="242" bestFit="1" customWidth="1"/>
    <col min="6920" max="6920" width="13.5703125" style="242" customWidth="1"/>
    <col min="6921" max="6921" width="9.42578125" style="242" bestFit="1" customWidth="1"/>
    <col min="6922" max="6922" width="11.28515625" style="242" customWidth="1"/>
    <col min="6923" max="6923" width="13.42578125" style="242" customWidth="1"/>
    <col min="6924" max="6925" width="9.28515625" style="242" bestFit="1" customWidth="1"/>
    <col min="6926" max="6926" width="9.42578125" style="242" bestFit="1" customWidth="1"/>
    <col min="6927" max="6927" width="9.85546875" style="242" bestFit="1" customWidth="1"/>
    <col min="6928" max="6928" width="2.7109375" style="242" customWidth="1"/>
    <col min="6929" max="6929" width="10" style="242" bestFit="1" customWidth="1"/>
    <col min="6930" max="6930" width="9.42578125" style="242" bestFit="1" customWidth="1"/>
    <col min="6931" max="6931" width="9.5703125" style="242" bestFit="1" customWidth="1"/>
    <col min="6932" max="6932" width="10" style="242" bestFit="1" customWidth="1"/>
    <col min="6933" max="6933" width="10.5703125" style="242" bestFit="1" customWidth="1"/>
    <col min="6934" max="6934" width="4.85546875" style="242" customWidth="1"/>
    <col min="6935" max="6937" width="9.28515625" style="242" bestFit="1" customWidth="1"/>
    <col min="6938" max="6938" width="9.85546875" style="242" bestFit="1" customWidth="1"/>
    <col min="6939" max="6939" width="9.28515625" style="242" bestFit="1" customWidth="1"/>
    <col min="6940" max="6940" width="3.5703125" style="242" customWidth="1"/>
    <col min="6941" max="6941" width="18" style="242" bestFit="1" customWidth="1"/>
    <col min="6942" max="6942" width="1.28515625" style="242" customWidth="1"/>
    <col min="6943" max="6943" width="7.140625" style="242" customWidth="1"/>
    <col min="6944" max="6944" width="2.85546875" style="242" customWidth="1"/>
    <col min="6945" max="6945" width="13" style="242" customWidth="1"/>
    <col min="6946" max="7168" width="9.140625" style="242"/>
    <col min="7169" max="7170" width="0" style="242" hidden="1" customWidth="1"/>
    <col min="7171" max="7171" width="12.140625" style="242" customWidth="1"/>
    <col min="7172" max="7172" width="11.7109375" style="242" customWidth="1"/>
    <col min="7173" max="7173" width="9.140625" style="242"/>
    <col min="7174" max="7174" width="26" style="242" bestFit="1" customWidth="1"/>
    <col min="7175" max="7175" width="9.28515625" style="242" bestFit="1" customWidth="1"/>
    <col min="7176" max="7176" width="13.5703125" style="242" customWidth="1"/>
    <col min="7177" max="7177" width="9.42578125" style="242" bestFit="1" customWidth="1"/>
    <col min="7178" max="7178" width="11.28515625" style="242" customWidth="1"/>
    <col min="7179" max="7179" width="13.42578125" style="242" customWidth="1"/>
    <col min="7180" max="7181" width="9.28515625" style="242" bestFit="1" customWidth="1"/>
    <col min="7182" max="7182" width="9.42578125" style="242" bestFit="1" customWidth="1"/>
    <col min="7183" max="7183" width="9.85546875" style="242" bestFit="1" customWidth="1"/>
    <col min="7184" max="7184" width="2.7109375" style="242" customWidth="1"/>
    <col min="7185" max="7185" width="10" style="242" bestFit="1" customWidth="1"/>
    <col min="7186" max="7186" width="9.42578125" style="242" bestFit="1" customWidth="1"/>
    <col min="7187" max="7187" width="9.5703125" style="242" bestFit="1" customWidth="1"/>
    <col min="7188" max="7188" width="10" style="242" bestFit="1" customWidth="1"/>
    <col min="7189" max="7189" width="10.5703125" style="242" bestFit="1" customWidth="1"/>
    <col min="7190" max="7190" width="4.85546875" style="242" customWidth="1"/>
    <col min="7191" max="7193" width="9.28515625" style="242" bestFit="1" customWidth="1"/>
    <col min="7194" max="7194" width="9.85546875" style="242" bestFit="1" customWidth="1"/>
    <col min="7195" max="7195" width="9.28515625" style="242" bestFit="1" customWidth="1"/>
    <col min="7196" max="7196" width="3.5703125" style="242" customWidth="1"/>
    <col min="7197" max="7197" width="18" style="242" bestFit="1" customWidth="1"/>
    <col min="7198" max="7198" width="1.28515625" style="242" customWidth="1"/>
    <col min="7199" max="7199" width="7.140625" style="242" customWidth="1"/>
    <col min="7200" max="7200" width="2.85546875" style="242" customWidth="1"/>
    <col min="7201" max="7201" width="13" style="242" customWidth="1"/>
    <col min="7202" max="7424" width="9.140625" style="242"/>
    <col min="7425" max="7426" width="0" style="242" hidden="1" customWidth="1"/>
    <col min="7427" max="7427" width="12.140625" style="242" customWidth="1"/>
    <col min="7428" max="7428" width="11.7109375" style="242" customWidth="1"/>
    <col min="7429" max="7429" width="9.140625" style="242"/>
    <col min="7430" max="7430" width="26" style="242" bestFit="1" customWidth="1"/>
    <col min="7431" max="7431" width="9.28515625" style="242" bestFit="1" customWidth="1"/>
    <col min="7432" max="7432" width="13.5703125" style="242" customWidth="1"/>
    <col min="7433" max="7433" width="9.42578125" style="242" bestFit="1" customWidth="1"/>
    <col min="7434" max="7434" width="11.28515625" style="242" customWidth="1"/>
    <col min="7435" max="7435" width="13.42578125" style="242" customWidth="1"/>
    <col min="7436" max="7437" width="9.28515625" style="242" bestFit="1" customWidth="1"/>
    <col min="7438" max="7438" width="9.42578125" style="242" bestFit="1" customWidth="1"/>
    <col min="7439" max="7439" width="9.85546875" style="242" bestFit="1" customWidth="1"/>
    <col min="7440" max="7440" width="2.7109375" style="242" customWidth="1"/>
    <col min="7441" max="7441" width="10" style="242" bestFit="1" customWidth="1"/>
    <col min="7442" max="7442" width="9.42578125" style="242" bestFit="1" customWidth="1"/>
    <col min="7443" max="7443" width="9.5703125" style="242" bestFit="1" customWidth="1"/>
    <col min="7444" max="7444" width="10" style="242" bestFit="1" customWidth="1"/>
    <col min="7445" max="7445" width="10.5703125" style="242" bestFit="1" customWidth="1"/>
    <col min="7446" max="7446" width="4.85546875" style="242" customWidth="1"/>
    <col min="7447" max="7449" width="9.28515625" style="242" bestFit="1" customWidth="1"/>
    <col min="7450" max="7450" width="9.85546875" style="242" bestFit="1" customWidth="1"/>
    <col min="7451" max="7451" width="9.28515625" style="242" bestFit="1" customWidth="1"/>
    <col min="7452" max="7452" width="3.5703125" style="242" customWidth="1"/>
    <col min="7453" max="7453" width="18" style="242" bestFit="1" customWidth="1"/>
    <col min="7454" max="7454" width="1.28515625" style="242" customWidth="1"/>
    <col min="7455" max="7455" width="7.140625" style="242" customWidth="1"/>
    <col min="7456" max="7456" width="2.85546875" style="242" customWidth="1"/>
    <col min="7457" max="7457" width="13" style="242" customWidth="1"/>
    <col min="7458" max="7680" width="9.140625" style="242"/>
    <col min="7681" max="7682" width="0" style="242" hidden="1" customWidth="1"/>
    <col min="7683" max="7683" width="12.140625" style="242" customWidth="1"/>
    <col min="7684" max="7684" width="11.7109375" style="242" customWidth="1"/>
    <col min="7685" max="7685" width="9.140625" style="242"/>
    <col min="7686" max="7686" width="26" style="242" bestFit="1" customWidth="1"/>
    <col min="7687" max="7687" width="9.28515625" style="242" bestFit="1" customWidth="1"/>
    <col min="7688" max="7688" width="13.5703125" style="242" customWidth="1"/>
    <col min="7689" max="7689" width="9.42578125" style="242" bestFit="1" customWidth="1"/>
    <col min="7690" max="7690" width="11.28515625" style="242" customWidth="1"/>
    <col min="7691" max="7691" width="13.42578125" style="242" customWidth="1"/>
    <col min="7692" max="7693" width="9.28515625" style="242" bestFit="1" customWidth="1"/>
    <col min="7694" max="7694" width="9.42578125" style="242" bestFit="1" customWidth="1"/>
    <col min="7695" max="7695" width="9.85546875" style="242" bestFit="1" customWidth="1"/>
    <col min="7696" max="7696" width="2.7109375" style="242" customWidth="1"/>
    <col min="7697" max="7697" width="10" style="242" bestFit="1" customWidth="1"/>
    <col min="7698" max="7698" width="9.42578125" style="242" bestFit="1" customWidth="1"/>
    <col min="7699" max="7699" width="9.5703125" style="242" bestFit="1" customWidth="1"/>
    <col min="7700" max="7700" width="10" style="242" bestFit="1" customWidth="1"/>
    <col min="7701" max="7701" width="10.5703125" style="242" bestFit="1" customWidth="1"/>
    <col min="7702" max="7702" width="4.85546875" style="242" customWidth="1"/>
    <col min="7703" max="7705" width="9.28515625" style="242" bestFit="1" customWidth="1"/>
    <col min="7706" max="7706" width="9.85546875" style="242" bestFit="1" customWidth="1"/>
    <col min="7707" max="7707" width="9.28515625" style="242" bestFit="1" customWidth="1"/>
    <col min="7708" max="7708" width="3.5703125" style="242" customWidth="1"/>
    <col min="7709" max="7709" width="18" style="242" bestFit="1" customWidth="1"/>
    <col min="7710" max="7710" width="1.28515625" style="242" customWidth="1"/>
    <col min="7711" max="7711" width="7.140625" style="242" customWidth="1"/>
    <col min="7712" max="7712" width="2.85546875" style="242" customWidth="1"/>
    <col min="7713" max="7713" width="13" style="242" customWidth="1"/>
    <col min="7714" max="7936" width="9.140625" style="242"/>
    <col min="7937" max="7938" width="0" style="242" hidden="1" customWidth="1"/>
    <col min="7939" max="7939" width="12.140625" style="242" customWidth="1"/>
    <col min="7940" max="7940" width="11.7109375" style="242" customWidth="1"/>
    <col min="7941" max="7941" width="9.140625" style="242"/>
    <col min="7942" max="7942" width="26" style="242" bestFit="1" customWidth="1"/>
    <col min="7943" max="7943" width="9.28515625" style="242" bestFit="1" customWidth="1"/>
    <col min="7944" max="7944" width="13.5703125" style="242" customWidth="1"/>
    <col min="7945" max="7945" width="9.42578125" style="242" bestFit="1" customWidth="1"/>
    <col min="7946" max="7946" width="11.28515625" style="242" customWidth="1"/>
    <col min="7947" max="7947" width="13.42578125" style="242" customWidth="1"/>
    <col min="7948" max="7949" width="9.28515625" style="242" bestFit="1" customWidth="1"/>
    <col min="7950" max="7950" width="9.42578125" style="242" bestFit="1" customWidth="1"/>
    <col min="7951" max="7951" width="9.85546875" style="242" bestFit="1" customWidth="1"/>
    <col min="7952" max="7952" width="2.7109375" style="242" customWidth="1"/>
    <col min="7953" max="7953" width="10" style="242" bestFit="1" customWidth="1"/>
    <col min="7954" max="7954" width="9.42578125" style="242" bestFit="1" customWidth="1"/>
    <col min="7955" max="7955" width="9.5703125" style="242" bestFit="1" customWidth="1"/>
    <col min="7956" max="7956" width="10" style="242" bestFit="1" customWidth="1"/>
    <col min="7957" max="7957" width="10.5703125" style="242" bestFit="1" customWidth="1"/>
    <col min="7958" max="7958" width="4.85546875" style="242" customWidth="1"/>
    <col min="7959" max="7961" width="9.28515625" style="242" bestFit="1" customWidth="1"/>
    <col min="7962" max="7962" width="9.85546875" style="242" bestFit="1" customWidth="1"/>
    <col min="7963" max="7963" width="9.28515625" style="242" bestFit="1" customWidth="1"/>
    <col min="7964" max="7964" width="3.5703125" style="242" customWidth="1"/>
    <col min="7965" max="7965" width="18" style="242" bestFit="1" customWidth="1"/>
    <col min="7966" max="7966" width="1.28515625" style="242" customWidth="1"/>
    <col min="7967" max="7967" width="7.140625" style="242" customWidth="1"/>
    <col min="7968" max="7968" width="2.85546875" style="242" customWidth="1"/>
    <col min="7969" max="7969" width="13" style="242" customWidth="1"/>
    <col min="7970" max="8192" width="9.140625" style="242"/>
    <col min="8193" max="8194" width="0" style="242" hidden="1" customWidth="1"/>
    <col min="8195" max="8195" width="12.140625" style="242" customWidth="1"/>
    <col min="8196" max="8196" width="11.7109375" style="242" customWidth="1"/>
    <col min="8197" max="8197" width="9.140625" style="242"/>
    <col min="8198" max="8198" width="26" style="242" bestFit="1" customWidth="1"/>
    <col min="8199" max="8199" width="9.28515625" style="242" bestFit="1" customWidth="1"/>
    <col min="8200" max="8200" width="13.5703125" style="242" customWidth="1"/>
    <col min="8201" max="8201" width="9.42578125" style="242" bestFit="1" customWidth="1"/>
    <col min="8202" max="8202" width="11.28515625" style="242" customWidth="1"/>
    <col min="8203" max="8203" width="13.42578125" style="242" customWidth="1"/>
    <col min="8204" max="8205" width="9.28515625" style="242" bestFit="1" customWidth="1"/>
    <col min="8206" max="8206" width="9.42578125" style="242" bestFit="1" customWidth="1"/>
    <col min="8207" max="8207" width="9.85546875" style="242" bestFit="1" customWidth="1"/>
    <col min="8208" max="8208" width="2.7109375" style="242" customWidth="1"/>
    <col min="8209" max="8209" width="10" style="242" bestFit="1" customWidth="1"/>
    <col min="8210" max="8210" width="9.42578125" style="242" bestFit="1" customWidth="1"/>
    <col min="8211" max="8211" width="9.5703125" style="242" bestFit="1" customWidth="1"/>
    <col min="8212" max="8212" width="10" style="242" bestFit="1" customWidth="1"/>
    <col min="8213" max="8213" width="10.5703125" style="242" bestFit="1" customWidth="1"/>
    <col min="8214" max="8214" width="4.85546875" style="242" customWidth="1"/>
    <col min="8215" max="8217" width="9.28515625" style="242" bestFit="1" customWidth="1"/>
    <col min="8218" max="8218" width="9.85546875" style="242" bestFit="1" customWidth="1"/>
    <col min="8219" max="8219" width="9.28515625" style="242" bestFit="1" customWidth="1"/>
    <col min="8220" max="8220" width="3.5703125" style="242" customWidth="1"/>
    <col min="8221" max="8221" width="18" style="242" bestFit="1" customWidth="1"/>
    <col min="8222" max="8222" width="1.28515625" style="242" customWidth="1"/>
    <col min="8223" max="8223" width="7.140625" style="242" customWidth="1"/>
    <col min="8224" max="8224" width="2.85546875" style="242" customWidth="1"/>
    <col min="8225" max="8225" width="13" style="242" customWidth="1"/>
    <col min="8226" max="8448" width="9.140625" style="242"/>
    <col min="8449" max="8450" width="0" style="242" hidden="1" customWidth="1"/>
    <col min="8451" max="8451" width="12.140625" style="242" customWidth="1"/>
    <col min="8452" max="8452" width="11.7109375" style="242" customWidth="1"/>
    <col min="8453" max="8453" width="9.140625" style="242"/>
    <col min="8454" max="8454" width="26" style="242" bestFit="1" customWidth="1"/>
    <col min="8455" max="8455" width="9.28515625" style="242" bestFit="1" customWidth="1"/>
    <col min="8456" max="8456" width="13.5703125" style="242" customWidth="1"/>
    <col min="8457" max="8457" width="9.42578125" style="242" bestFit="1" customWidth="1"/>
    <col min="8458" max="8458" width="11.28515625" style="242" customWidth="1"/>
    <col min="8459" max="8459" width="13.42578125" style="242" customWidth="1"/>
    <col min="8460" max="8461" width="9.28515625" style="242" bestFit="1" customWidth="1"/>
    <col min="8462" max="8462" width="9.42578125" style="242" bestFit="1" customWidth="1"/>
    <col min="8463" max="8463" width="9.85546875" style="242" bestFit="1" customWidth="1"/>
    <col min="8464" max="8464" width="2.7109375" style="242" customWidth="1"/>
    <col min="8465" max="8465" width="10" style="242" bestFit="1" customWidth="1"/>
    <col min="8466" max="8466" width="9.42578125" style="242" bestFit="1" customWidth="1"/>
    <col min="8467" max="8467" width="9.5703125" style="242" bestFit="1" customWidth="1"/>
    <col min="8468" max="8468" width="10" style="242" bestFit="1" customWidth="1"/>
    <col min="8469" max="8469" width="10.5703125" style="242" bestFit="1" customWidth="1"/>
    <col min="8470" max="8470" width="4.85546875" style="242" customWidth="1"/>
    <col min="8471" max="8473" width="9.28515625" style="242" bestFit="1" customWidth="1"/>
    <col min="8474" max="8474" width="9.85546875" style="242" bestFit="1" customWidth="1"/>
    <col min="8475" max="8475" width="9.28515625" style="242" bestFit="1" customWidth="1"/>
    <col min="8476" max="8476" width="3.5703125" style="242" customWidth="1"/>
    <col min="8477" max="8477" width="18" style="242" bestFit="1" customWidth="1"/>
    <col min="8478" max="8478" width="1.28515625" style="242" customWidth="1"/>
    <col min="8479" max="8479" width="7.140625" style="242" customWidth="1"/>
    <col min="8480" max="8480" width="2.85546875" style="242" customWidth="1"/>
    <col min="8481" max="8481" width="13" style="242" customWidth="1"/>
    <col min="8482" max="8704" width="9.140625" style="242"/>
    <col min="8705" max="8706" width="0" style="242" hidden="1" customWidth="1"/>
    <col min="8707" max="8707" width="12.140625" style="242" customWidth="1"/>
    <col min="8708" max="8708" width="11.7109375" style="242" customWidth="1"/>
    <col min="8709" max="8709" width="9.140625" style="242"/>
    <col min="8710" max="8710" width="26" style="242" bestFit="1" customWidth="1"/>
    <col min="8711" max="8711" width="9.28515625" style="242" bestFit="1" customWidth="1"/>
    <col min="8712" max="8712" width="13.5703125" style="242" customWidth="1"/>
    <col min="8713" max="8713" width="9.42578125" style="242" bestFit="1" customWidth="1"/>
    <col min="8714" max="8714" width="11.28515625" style="242" customWidth="1"/>
    <col min="8715" max="8715" width="13.42578125" style="242" customWidth="1"/>
    <col min="8716" max="8717" width="9.28515625" style="242" bestFit="1" customWidth="1"/>
    <col min="8718" max="8718" width="9.42578125" style="242" bestFit="1" customWidth="1"/>
    <col min="8719" max="8719" width="9.85546875" style="242" bestFit="1" customWidth="1"/>
    <col min="8720" max="8720" width="2.7109375" style="242" customWidth="1"/>
    <col min="8721" max="8721" width="10" style="242" bestFit="1" customWidth="1"/>
    <col min="8722" max="8722" width="9.42578125" style="242" bestFit="1" customWidth="1"/>
    <col min="8723" max="8723" width="9.5703125" style="242" bestFit="1" customWidth="1"/>
    <col min="8724" max="8724" width="10" style="242" bestFit="1" customWidth="1"/>
    <col min="8725" max="8725" width="10.5703125" style="242" bestFit="1" customWidth="1"/>
    <col min="8726" max="8726" width="4.85546875" style="242" customWidth="1"/>
    <col min="8727" max="8729" width="9.28515625" style="242" bestFit="1" customWidth="1"/>
    <col min="8730" max="8730" width="9.85546875" style="242" bestFit="1" customWidth="1"/>
    <col min="8731" max="8731" width="9.28515625" style="242" bestFit="1" customWidth="1"/>
    <col min="8732" max="8732" width="3.5703125" style="242" customWidth="1"/>
    <col min="8733" max="8733" width="18" style="242" bestFit="1" customWidth="1"/>
    <col min="8734" max="8734" width="1.28515625" style="242" customWidth="1"/>
    <col min="8735" max="8735" width="7.140625" style="242" customWidth="1"/>
    <col min="8736" max="8736" width="2.85546875" style="242" customWidth="1"/>
    <col min="8737" max="8737" width="13" style="242" customWidth="1"/>
    <col min="8738" max="8960" width="9.140625" style="242"/>
    <col min="8961" max="8962" width="0" style="242" hidden="1" customWidth="1"/>
    <col min="8963" max="8963" width="12.140625" style="242" customWidth="1"/>
    <col min="8964" max="8964" width="11.7109375" style="242" customWidth="1"/>
    <col min="8965" max="8965" width="9.140625" style="242"/>
    <col min="8966" max="8966" width="26" style="242" bestFit="1" customWidth="1"/>
    <col min="8967" max="8967" width="9.28515625" style="242" bestFit="1" customWidth="1"/>
    <col min="8968" max="8968" width="13.5703125" style="242" customWidth="1"/>
    <col min="8969" max="8969" width="9.42578125" style="242" bestFit="1" customWidth="1"/>
    <col min="8970" max="8970" width="11.28515625" style="242" customWidth="1"/>
    <col min="8971" max="8971" width="13.42578125" style="242" customWidth="1"/>
    <col min="8972" max="8973" width="9.28515625" style="242" bestFit="1" customWidth="1"/>
    <col min="8974" max="8974" width="9.42578125" style="242" bestFit="1" customWidth="1"/>
    <col min="8975" max="8975" width="9.85546875" style="242" bestFit="1" customWidth="1"/>
    <col min="8976" max="8976" width="2.7109375" style="242" customWidth="1"/>
    <col min="8977" max="8977" width="10" style="242" bestFit="1" customWidth="1"/>
    <col min="8978" max="8978" width="9.42578125" style="242" bestFit="1" customWidth="1"/>
    <col min="8979" max="8979" width="9.5703125" style="242" bestFit="1" customWidth="1"/>
    <col min="8980" max="8980" width="10" style="242" bestFit="1" customWidth="1"/>
    <col min="8981" max="8981" width="10.5703125" style="242" bestFit="1" customWidth="1"/>
    <col min="8982" max="8982" width="4.85546875" style="242" customWidth="1"/>
    <col min="8983" max="8985" width="9.28515625" style="242" bestFit="1" customWidth="1"/>
    <col min="8986" max="8986" width="9.85546875" style="242" bestFit="1" customWidth="1"/>
    <col min="8987" max="8987" width="9.28515625" style="242" bestFit="1" customWidth="1"/>
    <col min="8988" max="8988" width="3.5703125" style="242" customWidth="1"/>
    <col min="8989" max="8989" width="18" style="242" bestFit="1" customWidth="1"/>
    <col min="8990" max="8990" width="1.28515625" style="242" customWidth="1"/>
    <col min="8991" max="8991" width="7.140625" style="242" customWidth="1"/>
    <col min="8992" max="8992" width="2.85546875" style="242" customWidth="1"/>
    <col min="8993" max="8993" width="13" style="242" customWidth="1"/>
    <col min="8994" max="9216" width="9.140625" style="242"/>
    <col min="9217" max="9218" width="0" style="242" hidden="1" customWidth="1"/>
    <col min="9219" max="9219" width="12.140625" style="242" customWidth="1"/>
    <col min="9220" max="9220" width="11.7109375" style="242" customWidth="1"/>
    <col min="9221" max="9221" width="9.140625" style="242"/>
    <col min="9222" max="9222" width="26" style="242" bestFit="1" customWidth="1"/>
    <col min="9223" max="9223" width="9.28515625" style="242" bestFit="1" customWidth="1"/>
    <col min="9224" max="9224" width="13.5703125" style="242" customWidth="1"/>
    <col min="9225" max="9225" width="9.42578125" style="242" bestFit="1" customWidth="1"/>
    <col min="9226" max="9226" width="11.28515625" style="242" customWidth="1"/>
    <col min="9227" max="9227" width="13.42578125" style="242" customWidth="1"/>
    <col min="9228" max="9229" width="9.28515625" style="242" bestFit="1" customWidth="1"/>
    <col min="9230" max="9230" width="9.42578125" style="242" bestFit="1" customWidth="1"/>
    <col min="9231" max="9231" width="9.85546875" style="242" bestFit="1" customWidth="1"/>
    <col min="9232" max="9232" width="2.7109375" style="242" customWidth="1"/>
    <col min="9233" max="9233" width="10" style="242" bestFit="1" customWidth="1"/>
    <col min="9234" max="9234" width="9.42578125" style="242" bestFit="1" customWidth="1"/>
    <col min="9235" max="9235" width="9.5703125" style="242" bestFit="1" customWidth="1"/>
    <col min="9236" max="9236" width="10" style="242" bestFit="1" customWidth="1"/>
    <col min="9237" max="9237" width="10.5703125" style="242" bestFit="1" customWidth="1"/>
    <col min="9238" max="9238" width="4.85546875" style="242" customWidth="1"/>
    <col min="9239" max="9241" width="9.28515625" style="242" bestFit="1" customWidth="1"/>
    <col min="9242" max="9242" width="9.85546875" style="242" bestFit="1" customWidth="1"/>
    <col min="9243" max="9243" width="9.28515625" style="242" bestFit="1" customWidth="1"/>
    <col min="9244" max="9244" width="3.5703125" style="242" customWidth="1"/>
    <col min="9245" max="9245" width="18" style="242" bestFit="1" customWidth="1"/>
    <col min="9246" max="9246" width="1.28515625" style="242" customWidth="1"/>
    <col min="9247" max="9247" width="7.140625" style="242" customWidth="1"/>
    <col min="9248" max="9248" width="2.85546875" style="242" customWidth="1"/>
    <col min="9249" max="9249" width="13" style="242" customWidth="1"/>
    <col min="9250" max="9472" width="9.140625" style="242"/>
    <col min="9473" max="9474" width="0" style="242" hidden="1" customWidth="1"/>
    <col min="9475" max="9475" width="12.140625" style="242" customWidth="1"/>
    <col min="9476" max="9476" width="11.7109375" style="242" customWidth="1"/>
    <col min="9477" max="9477" width="9.140625" style="242"/>
    <col min="9478" max="9478" width="26" style="242" bestFit="1" customWidth="1"/>
    <col min="9479" max="9479" width="9.28515625" style="242" bestFit="1" customWidth="1"/>
    <col min="9480" max="9480" width="13.5703125" style="242" customWidth="1"/>
    <col min="9481" max="9481" width="9.42578125" style="242" bestFit="1" customWidth="1"/>
    <col min="9482" max="9482" width="11.28515625" style="242" customWidth="1"/>
    <col min="9483" max="9483" width="13.42578125" style="242" customWidth="1"/>
    <col min="9484" max="9485" width="9.28515625" style="242" bestFit="1" customWidth="1"/>
    <col min="9486" max="9486" width="9.42578125" style="242" bestFit="1" customWidth="1"/>
    <col min="9487" max="9487" width="9.85546875" style="242" bestFit="1" customWidth="1"/>
    <col min="9488" max="9488" width="2.7109375" style="242" customWidth="1"/>
    <col min="9489" max="9489" width="10" style="242" bestFit="1" customWidth="1"/>
    <col min="9490" max="9490" width="9.42578125" style="242" bestFit="1" customWidth="1"/>
    <col min="9491" max="9491" width="9.5703125" style="242" bestFit="1" customWidth="1"/>
    <col min="9492" max="9492" width="10" style="242" bestFit="1" customWidth="1"/>
    <col min="9493" max="9493" width="10.5703125" style="242" bestFit="1" customWidth="1"/>
    <col min="9494" max="9494" width="4.85546875" style="242" customWidth="1"/>
    <col min="9495" max="9497" width="9.28515625" style="242" bestFit="1" customWidth="1"/>
    <col min="9498" max="9498" width="9.85546875" style="242" bestFit="1" customWidth="1"/>
    <col min="9499" max="9499" width="9.28515625" style="242" bestFit="1" customWidth="1"/>
    <col min="9500" max="9500" width="3.5703125" style="242" customWidth="1"/>
    <col min="9501" max="9501" width="18" style="242" bestFit="1" customWidth="1"/>
    <col min="9502" max="9502" width="1.28515625" style="242" customWidth="1"/>
    <col min="9503" max="9503" width="7.140625" style="242" customWidth="1"/>
    <col min="9504" max="9504" width="2.85546875" style="242" customWidth="1"/>
    <col min="9505" max="9505" width="13" style="242" customWidth="1"/>
    <col min="9506" max="9728" width="9.140625" style="242"/>
    <col min="9729" max="9730" width="0" style="242" hidden="1" customWidth="1"/>
    <col min="9731" max="9731" width="12.140625" style="242" customWidth="1"/>
    <col min="9732" max="9732" width="11.7109375" style="242" customWidth="1"/>
    <col min="9733" max="9733" width="9.140625" style="242"/>
    <col min="9734" max="9734" width="26" style="242" bestFit="1" customWidth="1"/>
    <col min="9735" max="9735" width="9.28515625" style="242" bestFit="1" customWidth="1"/>
    <col min="9736" max="9736" width="13.5703125" style="242" customWidth="1"/>
    <col min="9737" max="9737" width="9.42578125" style="242" bestFit="1" customWidth="1"/>
    <col min="9738" max="9738" width="11.28515625" style="242" customWidth="1"/>
    <col min="9739" max="9739" width="13.42578125" style="242" customWidth="1"/>
    <col min="9740" max="9741" width="9.28515625" style="242" bestFit="1" customWidth="1"/>
    <col min="9742" max="9742" width="9.42578125" style="242" bestFit="1" customWidth="1"/>
    <col min="9743" max="9743" width="9.85546875" style="242" bestFit="1" customWidth="1"/>
    <col min="9744" max="9744" width="2.7109375" style="242" customWidth="1"/>
    <col min="9745" max="9745" width="10" style="242" bestFit="1" customWidth="1"/>
    <col min="9746" max="9746" width="9.42578125" style="242" bestFit="1" customWidth="1"/>
    <col min="9747" max="9747" width="9.5703125" style="242" bestFit="1" customWidth="1"/>
    <col min="9748" max="9748" width="10" style="242" bestFit="1" customWidth="1"/>
    <col min="9749" max="9749" width="10.5703125" style="242" bestFit="1" customWidth="1"/>
    <col min="9750" max="9750" width="4.85546875" style="242" customWidth="1"/>
    <col min="9751" max="9753" width="9.28515625" style="242" bestFit="1" customWidth="1"/>
    <col min="9754" max="9754" width="9.85546875" style="242" bestFit="1" customWidth="1"/>
    <col min="9755" max="9755" width="9.28515625" style="242" bestFit="1" customWidth="1"/>
    <col min="9756" max="9756" width="3.5703125" style="242" customWidth="1"/>
    <col min="9757" max="9757" width="18" style="242" bestFit="1" customWidth="1"/>
    <col min="9758" max="9758" width="1.28515625" style="242" customWidth="1"/>
    <col min="9759" max="9759" width="7.140625" style="242" customWidth="1"/>
    <col min="9760" max="9760" width="2.85546875" style="242" customWidth="1"/>
    <col min="9761" max="9761" width="13" style="242" customWidth="1"/>
    <col min="9762" max="9984" width="9.140625" style="242"/>
    <col min="9985" max="9986" width="0" style="242" hidden="1" customWidth="1"/>
    <col min="9987" max="9987" width="12.140625" style="242" customWidth="1"/>
    <col min="9988" max="9988" width="11.7109375" style="242" customWidth="1"/>
    <col min="9989" max="9989" width="9.140625" style="242"/>
    <col min="9990" max="9990" width="26" style="242" bestFit="1" customWidth="1"/>
    <col min="9991" max="9991" width="9.28515625" style="242" bestFit="1" customWidth="1"/>
    <col min="9992" max="9992" width="13.5703125" style="242" customWidth="1"/>
    <col min="9993" max="9993" width="9.42578125" style="242" bestFit="1" customWidth="1"/>
    <col min="9994" max="9994" width="11.28515625" style="242" customWidth="1"/>
    <col min="9995" max="9995" width="13.42578125" style="242" customWidth="1"/>
    <col min="9996" max="9997" width="9.28515625" style="242" bestFit="1" customWidth="1"/>
    <col min="9998" max="9998" width="9.42578125" style="242" bestFit="1" customWidth="1"/>
    <col min="9999" max="9999" width="9.85546875" style="242" bestFit="1" customWidth="1"/>
    <col min="10000" max="10000" width="2.7109375" style="242" customWidth="1"/>
    <col min="10001" max="10001" width="10" style="242" bestFit="1" customWidth="1"/>
    <col min="10002" max="10002" width="9.42578125" style="242" bestFit="1" customWidth="1"/>
    <col min="10003" max="10003" width="9.5703125" style="242" bestFit="1" customWidth="1"/>
    <col min="10004" max="10004" width="10" style="242" bestFit="1" customWidth="1"/>
    <col min="10005" max="10005" width="10.5703125" style="242" bestFit="1" customWidth="1"/>
    <col min="10006" max="10006" width="4.85546875" style="242" customWidth="1"/>
    <col min="10007" max="10009" width="9.28515625" style="242" bestFit="1" customWidth="1"/>
    <col min="10010" max="10010" width="9.85546875" style="242" bestFit="1" customWidth="1"/>
    <col min="10011" max="10011" width="9.28515625" style="242" bestFit="1" customWidth="1"/>
    <col min="10012" max="10012" width="3.5703125" style="242" customWidth="1"/>
    <col min="10013" max="10013" width="18" style="242" bestFit="1" customWidth="1"/>
    <col min="10014" max="10014" width="1.28515625" style="242" customWidth="1"/>
    <col min="10015" max="10015" width="7.140625" style="242" customWidth="1"/>
    <col min="10016" max="10016" width="2.85546875" style="242" customWidth="1"/>
    <col min="10017" max="10017" width="13" style="242" customWidth="1"/>
    <col min="10018" max="10240" width="9.140625" style="242"/>
    <col min="10241" max="10242" width="0" style="242" hidden="1" customWidth="1"/>
    <col min="10243" max="10243" width="12.140625" style="242" customWidth="1"/>
    <col min="10244" max="10244" width="11.7109375" style="242" customWidth="1"/>
    <col min="10245" max="10245" width="9.140625" style="242"/>
    <col min="10246" max="10246" width="26" style="242" bestFit="1" customWidth="1"/>
    <col min="10247" max="10247" width="9.28515625" style="242" bestFit="1" customWidth="1"/>
    <col min="10248" max="10248" width="13.5703125" style="242" customWidth="1"/>
    <col min="10249" max="10249" width="9.42578125" style="242" bestFit="1" customWidth="1"/>
    <col min="10250" max="10250" width="11.28515625" style="242" customWidth="1"/>
    <col min="10251" max="10251" width="13.42578125" style="242" customWidth="1"/>
    <col min="10252" max="10253" width="9.28515625" style="242" bestFit="1" customWidth="1"/>
    <col min="10254" max="10254" width="9.42578125" style="242" bestFit="1" customWidth="1"/>
    <col min="10255" max="10255" width="9.85546875" style="242" bestFit="1" customWidth="1"/>
    <col min="10256" max="10256" width="2.7109375" style="242" customWidth="1"/>
    <col min="10257" max="10257" width="10" style="242" bestFit="1" customWidth="1"/>
    <col min="10258" max="10258" width="9.42578125" style="242" bestFit="1" customWidth="1"/>
    <col min="10259" max="10259" width="9.5703125" style="242" bestFit="1" customWidth="1"/>
    <col min="10260" max="10260" width="10" style="242" bestFit="1" customWidth="1"/>
    <col min="10261" max="10261" width="10.5703125" style="242" bestFit="1" customWidth="1"/>
    <col min="10262" max="10262" width="4.85546875" style="242" customWidth="1"/>
    <col min="10263" max="10265" width="9.28515625" style="242" bestFit="1" customWidth="1"/>
    <col min="10266" max="10266" width="9.85546875" style="242" bestFit="1" customWidth="1"/>
    <col min="10267" max="10267" width="9.28515625" style="242" bestFit="1" customWidth="1"/>
    <col min="10268" max="10268" width="3.5703125" style="242" customWidth="1"/>
    <col min="10269" max="10269" width="18" style="242" bestFit="1" customWidth="1"/>
    <col min="10270" max="10270" width="1.28515625" style="242" customWidth="1"/>
    <col min="10271" max="10271" width="7.140625" style="242" customWidth="1"/>
    <col min="10272" max="10272" width="2.85546875" style="242" customWidth="1"/>
    <col min="10273" max="10273" width="13" style="242" customWidth="1"/>
    <col min="10274" max="10496" width="9.140625" style="242"/>
    <col min="10497" max="10498" width="0" style="242" hidden="1" customWidth="1"/>
    <col min="10499" max="10499" width="12.140625" style="242" customWidth="1"/>
    <col min="10500" max="10500" width="11.7109375" style="242" customWidth="1"/>
    <col min="10501" max="10501" width="9.140625" style="242"/>
    <col min="10502" max="10502" width="26" style="242" bestFit="1" customWidth="1"/>
    <col min="10503" max="10503" width="9.28515625" style="242" bestFit="1" customWidth="1"/>
    <col min="10504" max="10504" width="13.5703125" style="242" customWidth="1"/>
    <col min="10505" max="10505" width="9.42578125" style="242" bestFit="1" customWidth="1"/>
    <col min="10506" max="10506" width="11.28515625" style="242" customWidth="1"/>
    <col min="10507" max="10507" width="13.42578125" style="242" customWidth="1"/>
    <col min="10508" max="10509" width="9.28515625" style="242" bestFit="1" customWidth="1"/>
    <col min="10510" max="10510" width="9.42578125" style="242" bestFit="1" customWidth="1"/>
    <col min="10511" max="10511" width="9.85546875" style="242" bestFit="1" customWidth="1"/>
    <col min="10512" max="10512" width="2.7109375" style="242" customWidth="1"/>
    <col min="10513" max="10513" width="10" style="242" bestFit="1" customWidth="1"/>
    <col min="10514" max="10514" width="9.42578125" style="242" bestFit="1" customWidth="1"/>
    <col min="10515" max="10515" width="9.5703125" style="242" bestFit="1" customWidth="1"/>
    <col min="10516" max="10516" width="10" style="242" bestFit="1" customWidth="1"/>
    <col min="10517" max="10517" width="10.5703125" style="242" bestFit="1" customWidth="1"/>
    <col min="10518" max="10518" width="4.85546875" style="242" customWidth="1"/>
    <col min="10519" max="10521" width="9.28515625" style="242" bestFit="1" customWidth="1"/>
    <col min="10522" max="10522" width="9.85546875" style="242" bestFit="1" customWidth="1"/>
    <col min="10523" max="10523" width="9.28515625" style="242" bestFit="1" customWidth="1"/>
    <col min="10524" max="10524" width="3.5703125" style="242" customWidth="1"/>
    <col min="10525" max="10525" width="18" style="242" bestFit="1" customWidth="1"/>
    <col min="10526" max="10526" width="1.28515625" style="242" customWidth="1"/>
    <col min="10527" max="10527" width="7.140625" style="242" customWidth="1"/>
    <col min="10528" max="10528" width="2.85546875" style="242" customWidth="1"/>
    <col min="10529" max="10529" width="13" style="242" customWidth="1"/>
    <col min="10530" max="10752" width="9.140625" style="242"/>
    <col min="10753" max="10754" width="0" style="242" hidden="1" customWidth="1"/>
    <col min="10755" max="10755" width="12.140625" style="242" customWidth="1"/>
    <col min="10756" max="10756" width="11.7109375" style="242" customWidth="1"/>
    <col min="10757" max="10757" width="9.140625" style="242"/>
    <col min="10758" max="10758" width="26" style="242" bestFit="1" customWidth="1"/>
    <col min="10759" max="10759" width="9.28515625" style="242" bestFit="1" customWidth="1"/>
    <col min="10760" max="10760" width="13.5703125" style="242" customWidth="1"/>
    <col min="10761" max="10761" width="9.42578125" style="242" bestFit="1" customWidth="1"/>
    <col min="10762" max="10762" width="11.28515625" style="242" customWidth="1"/>
    <col min="10763" max="10763" width="13.42578125" style="242" customWidth="1"/>
    <col min="10764" max="10765" width="9.28515625" style="242" bestFit="1" customWidth="1"/>
    <col min="10766" max="10766" width="9.42578125" style="242" bestFit="1" customWidth="1"/>
    <col min="10767" max="10767" width="9.85546875" style="242" bestFit="1" customWidth="1"/>
    <col min="10768" max="10768" width="2.7109375" style="242" customWidth="1"/>
    <col min="10769" max="10769" width="10" style="242" bestFit="1" customWidth="1"/>
    <col min="10770" max="10770" width="9.42578125" style="242" bestFit="1" customWidth="1"/>
    <col min="10771" max="10771" width="9.5703125" style="242" bestFit="1" customWidth="1"/>
    <col min="10772" max="10772" width="10" style="242" bestFit="1" customWidth="1"/>
    <col min="10773" max="10773" width="10.5703125" style="242" bestFit="1" customWidth="1"/>
    <col min="10774" max="10774" width="4.85546875" style="242" customWidth="1"/>
    <col min="10775" max="10777" width="9.28515625" style="242" bestFit="1" customWidth="1"/>
    <col min="10778" max="10778" width="9.85546875" style="242" bestFit="1" customWidth="1"/>
    <col min="10779" max="10779" width="9.28515625" style="242" bestFit="1" customWidth="1"/>
    <col min="10780" max="10780" width="3.5703125" style="242" customWidth="1"/>
    <col min="10781" max="10781" width="18" style="242" bestFit="1" customWidth="1"/>
    <col min="10782" max="10782" width="1.28515625" style="242" customWidth="1"/>
    <col min="10783" max="10783" width="7.140625" style="242" customWidth="1"/>
    <col min="10784" max="10784" width="2.85546875" style="242" customWidth="1"/>
    <col min="10785" max="10785" width="13" style="242" customWidth="1"/>
    <col min="10786" max="11008" width="9.140625" style="242"/>
    <col min="11009" max="11010" width="0" style="242" hidden="1" customWidth="1"/>
    <col min="11011" max="11011" width="12.140625" style="242" customWidth="1"/>
    <col min="11012" max="11012" width="11.7109375" style="242" customWidth="1"/>
    <col min="11013" max="11013" width="9.140625" style="242"/>
    <col min="11014" max="11014" width="26" style="242" bestFit="1" customWidth="1"/>
    <col min="11015" max="11015" width="9.28515625" style="242" bestFit="1" customWidth="1"/>
    <col min="11016" max="11016" width="13.5703125" style="242" customWidth="1"/>
    <col min="11017" max="11017" width="9.42578125" style="242" bestFit="1" customWidth="1"/>
    <col min="11018" max="11018" width="11.28515625" style="242" customWidth="1"/>
    <col min="11019" max="11019" width="13.42578125" style="242" customWidth="1"/>
    <col min="11020" max="11021" width="9.28515625" style="242" bestFit="1" customWidth="1"/>
    <col min="11022" max="11022" width="9.42578125" style="242" bestFit="1" customWidth="1"/>
    <col min="11023" max="11023" width="9.85546875" style="242" bestFit="1" customWidth="1"/>
    <col min="11024" max="11024" width="2.7109375" style="242" customWidth="1"/>
    <col min="11025" max="11025" width="10" style="242" bestFit="1" customWidth="1"/>
    <col min="11026" max="11026" width="9.42578125" style="242" bestFit="1" customWidth="1"/>
    <col min="11027" max="11027" width="9.5703125" style="242" bestFit="1" customWidth="1"/>
    <col min="11028" max="11028" width="10" style="242" bestFit="1" customWidth="1"/>
    <col min="11029" max="11029" width="10.5703125" style="242" bestFit="1" customWidth="1"/>
    <col min="11030" max="11030" width="4.85546875" style="242" customWidth="1"/>
    <col min="11031" max="11033" width="9.28515625" style="242" bestFit="1" customWidth="1"/>
    <col min="11034" max="11034" width="9.85546875" style="242" bestFit="1" customWidth="1"/>
    <col min="11035" max="11035" width="9.28515625" style="242" bestFit="1" customWidth="1"/>
    <col min="11036" max="11036" width="3.5703125" style="242" customWidth="1"/>
    <col min="11037" max="11037" width="18" style="242" bestFit="1" customWidth="1"/>
    <col min="11038" max="11038" width="1.28515625" style="242" customWidth="1"/>
    <col min="11039" max="11039" width="7.140625" style="242" customWidth="1"/>
    <col min="11040" max="11040" width="2.85546875" style="242" customWidth="1"/>
    <col min="11041" max="11041" width="13" style="242" customWidth="1"/>
    <col min="11042" max="11264" width="9.140625" style="242"/>
    <col min="11265" max="11266" width="0" style="242" hidden="1" customWidth="1"/>
    <col min="11267" max="11267" width="12.140625" style="242" customWidth="1"/>
    <col min="11268" max="11268" width="11.7109375" style="242" customWidth="1"/>
    <col min="11269" max="11269" width="9.140625" style="242"/>
    <col min="11270" max="11270" width="26" style="242" bestFit="1" customWidth="1"/>
    <col min="11271" max="11271" width="9.28515625" style="242" bestFit="1" customWidth="1"/>
    <col min="11272" max="11272" width="13.5703125" style="242" customWidth="1"/>
    <col min="11273" max="11273" width="9.42578125" style="242" bestFit="1" customWidth="1"/>
    <col min="11274" max="11274" width="11.28515625" style="242" customWidth="1"/>
    <col min="11275" max="11275" width="13.42578125" style="242" customWidth="1"/>
    <col min="11276" max="11277" width="9.28515625" style="242" bestFit="1" customWidth="1"/>
    <col min="11278" max="11278" width="9.42578125" style="242" bestFit="1" customWidth="1"/>
    <col min="11279" max="11279" width="9.85546875" style="242" bestFit="1" customWidth="1"/>
    <col min="11280" max="11280" width="2.7109375" style="242" customWidth="1"/>
    <col min="11281" max="11281" width="10" style="242" bestFit="1" customWidth="1"/>
    <col min="11282" max="11282" width="9.42578125" style="242" bestFit="1" customWidth="1"/>
    <col min="11283" max="11283" width="9.5703125" style="242" bestFit="1" customWidth="1"/>
    <col min="11284" max="11284" width="10" style="242" bestFit="1" customWidth="1"/>
    <col min="11285" max="11285" width="10.5703125" style="242" bestFit="1" customWidth="1"/>
    <col min="11286" max="11286" width="4.85546875" style="242" customWidth="1"/>
    <col min="11287" max="11289" width="9.28515625" style="242" bestFit="1" customWidth="1"/>
    <col min="11290" max="11290" width="9.85546875" style="242" bestFit="1" customWidth="1"/>
    <col min="11291" max="11291" width="9.28515625" style="242" bestFit="1" customWidth="1"/>
    <col min="11292" max="11292" width="3.5703125" style="242" customWidth="1"/>
    <col min="11293" max="11293" width="18" style="242" bestFit="1" customWidth="1"/>
    <col min="11294" max="11294" width="1.28515625" style="242" customWidth="1"/>
    <col min="11295" max="11295" width="7.140625" style="242" customWidth="1"/>
    <col min="11296" max="11296" width="2.85546875" style="242" customWidth="1"/>
    <col min="11297" max="11297" width="13" style="242" customWidth="1"/>
    <col min="11298" max="11520" width="9.140625" style="242"/>
    <col min="11521" max="11522" width="0" style="242" hidden="1" customWidth="1"/>
    <col min="11523" max="11523" width="12.140625" style="242" customWidth="1"/>
    <col min="11524" max="11524" width="11.7109375" style="242" customWidth="1"/>
    <col min="11525" max="11525" width="9.140625" style="242"/>
    <col min="11526" max="11526" width="26" style="242" bestFit="1" customWidth="1"/>
    <col min="11527" max="11527" width="9.28515625" style="242" bestFit="1" customWidth="1"/>
    <col min="11528" max="11528" width="13.5703125" style="242" customWidth="1"/>
    <col min="11529" max="11529" width="9.42578125" style="242" bestFit="1" customWidth="1"/>
    <col min="11530" max="11530" width="11.28515625" style="242" customWidth="1"/>
    <col min="11531" max="11531" width="13.42578125" style="242" customWidth="1"/>
    <col min="11532" max="11533" width="9.28515625" style="242" bestFit="1" customWidth="1"/>
    <col min="11534" max="11534" width="9.42578125" style="242" bestFit="1" customWidth="1"/>
    <col min="11535" max="11535" width="9.85546875" style="242" bestFit="1" customWidth="1"/>
    <col min="11536" max="11536" width="2.7109375" style="242" customWidth="1"/>
    <col min="11537" max="11537" width="10" style="242" bestFit="1" customWidth="1"/>
    <col min="11538" max="11538" width="9.42578125" style="242" bestFit="1" customWidth="1"/>
    <col min="11539" max="11539" width="9.5703125" style="242" bestFit="1" customWidth="1"/>
    <col min="11540" max="11540" width="10" style="242" bestFit="1" customWidth="1"/>
    <col min="11541" max="11541" width="10.5703125" style="242" bestFit="1" customWidth="1"/>
    <col min="11542" max="11542" width="4.85546875" style="242" customWidth="1"/>
    <col min="11543" max="11545" width="9.28515625" style="242" bestFit="1" customWidth="1"/>
    <col min="11546" max="11546" width="9.85546875" style="242" bestFit="1" customWidth="1"/>
    <col min="11547" max="11547" width="9.28515625" style="242" bestFit="1" customWidth="1"/>
    <col min="11548" max="11548" width="3.5703125" style="242" customWidth="1"/>
    <col min="11549" max="11549" width="18" style="242" bestFit="1" customWidth="1"/>
    <col min="11550" max="11550" width="1.28515625" style="242" customWidth="1"/>
    <col min="11551" max="11551" width="7.140625" style="242" customWidth="1"/>
    <col min="11552" max="11552" width="2.85546875" style="242" customWidth="1"/>
    <col min="11553" max="11553" width="13" style="242" customWidth="1"/>
    <col min="11554" max="11776" width="9.140625" style="242"/>
    <col min="11777" max="11778" width="0" style="242" hidden="1" customWidth="1"/>
    <col min="11779" max="11779" width="12.140625" style="242" customWidth="1"/>
    <col min="11780" max="11780" width="11.7109375" style="242" customWidth="1"/>
    <col min="11781" max="11781" width="9.140625" style="242"/>
    <col min="11782" max="11782" width="26" style="242" bestFit="1" customWidth="1"/>
    <col min="11783" max="11783" width="9.28515625" style="242" bestFit="1" customWidth="1"/>
    <col min="11784" max="11784" width="13.5703125" style="242" customWidth="1"/>
    <col min="11785" max="11785" width="9.42578125" style="242" bestFit="1" customWidth="1"/>
    <col min="11786" max="11786" width="11.28515625" style="242" customWidth="1"/>
    <col min="11787" max="11787" width="13.42578125" style="242" customWidth="1"/>
    <col min="11788" max="11789" width="9.28515625" style="242" bestFit="1" customWidth="1"/>
    <col min="11790" max="11790" width="9.42578125" style="242" bestFit="1" customWidth="1"/>
    <col min="11791" max="11791" width="9.85546875" style="242" bestFit="1" customWidth="1"/>
    <col min="11792" max="11792" width="2.7109375" style="242" customWidth="1"/>
    <col min="11793" max="11793" width="10" style="242" bestFit="1" customWidth="1"/>
    <col min="11794" max="11794" width="9.42578125" style="242" bestFit="1" customWidth="1"/>
    <col min="11795" max="11795" width="9.5703125" style="242" bestFit="1" customWidth="1"/>
    <col min="11796" max="11796" width="10" style="242" bestFit="1" customWidth="1"/>
    <col min="11797" max="11797" width="10.5703125" style="242" bestFit="1" customWidth="1"/>
    <col min="11798" max="11798" width="4.85546875" style="242" customWidth="1"/>
    <col min="11799" max="11801" width="9.28515625" style="242" bestFit="1" customWidth="1"/>
    <col min="11802" max="11802" width="9.85546875" style="242" bestFit="1" customWidth="1"/>
    <col min="11803" max="11803" width="9.28515625" style="242" bestFit="1" customWidth="1"/>
    <col min="11804" max="11804" width="3.5703125" style="242" customWidth="1"/>
    <col min="11805" max="11805" width="18" style="242" bestFit="1" customWidth="1"/>
    <col min="11806" max="11806" width="1.28515625" style="242" customWidth="1"/>
    <col min="11807" max="11807" width="7.140625" style="242" customWidth="1"/>
    <col min="11808" max="11808" width="2.85546875" style="242" customWidth="1"/>
    <col min="11809" max="11809" width="13" style="242" customWidth="1"/>
    <col min="11810" max="12032" width="9.140625" style="242"/>
    <col min="12033" max="12034" width="0" style="242" hidden="1" customWidth="1"/>
    <col min="12035" max="12035" width="12.140625" style="242" customWidth="1"/>
    <col min="12036" max="12036" width="11.7109375" style="242" customWidth="1"/>
    <col min="12037" max="12037" width="9.140625" style="242"/>
    <col min="12038" max="12038" width="26" style="242" bestFit="1" customWidth="1"/>
    <col min="12039" max="12039" width="9.28515625" style="242" bestFit="1" customWidth="1"/>
    <col min="12040" max="12040" width="13.5703125" style="242" customWidth="1"/>
    <col min="12041" max="12041" width="9.42578125" style="242" bestFit="1" customWidth="1"/>
    <col min="12042" max="12042" width="11.28515625" style="242" customWidth="1"/>
    <col min="12043" max="12043" width="13.42578125" style="242" customWidth="1"/>
    <col min="12044" max="12045" width="9.28515625" style="242" bestFit="1" customWidth="1"/>
    <col min="12046" max="12046" width="9.42578125" style="242" bestFit="1" customWidth="1"/>
    <col min="12047" max="12047" width="9.85546875" style="242" bestFit="1" customWidth="1"/>
    <col min="12048" max="12048" width="2.7109375" style="242" customWidth="1"/>
    <col min="12049" max="12049" width="10" style="242" bestFit="1" customWidth="1"/>
    <col min="12050" max="12050" width="9.42578125" style="242" bestFit="1" customWidth="1"/>
    <col min="12051" max="12051" width="9.5703125" style="242" bestFit="1" customWidth="1"/>
    <col min="12052" max="12052" width="10" style="242" bestFit="1" customWidth="1"/>
    <col min="12053" max="12053" width="10.5703125" style="242" bestFit="1" customWidth="1"/>
    <col min="12054" max="12054" width="4.85546875" style="242" customWidth="1"/>
    <col min="12055" max="12057" width="9.28515625" style="242" bestFit="1" customWidth="1"/>
    <col min="12058" max="12058" width="9.85546875" style="242" bestFit="1" customWidth="1"/>
    <col min="12059" max="12059" width="9.28515625" style="242" bestFit="1" customWidth="1"/>
    <col min="12060" max="12060" width="3.5703125" style="242" customWidth="1"/>
    <col min="12061" max="12061" width="18" style="242" bestFit="1" customWidth="1"/>
    <col min="12062" max="12062" width="1.28515625" style="242" customWidth="1"/>
    <col min="12063" max="12063" width="7.140625" style="242" customWidth="1"/>
    <col min="12064" max="12064" width="2.85546875" style="242" customWidth="1"/>
    <col min="12065" max="12065" width="13" style="242" customWidth="1"/>
    <col min="12066" max="12288" width="9.140625" style="242"/>
    <col min="12289" max="12290" width="0" style="242" hidden="1" customWidth="1"/>
    <col min="12291" max="12291" width="12.140625" style="242" customWidth="1"/>
    <col min="12292" max="12292" width="11.7109375" style="242" customWidth="1"/>
    <col min="12293" max="12293" width="9.140625" style="242"/>
    <col min="12294" max="12294" width="26" style="242" bestFit="1" customWidth="1"/>
    <col min="12295" max="12295" width="9.28515625" style="242" bestFit="1" customWidth="1"/>
    <col min="12296" max="12296" width="13.5703125" style="242" customWidth="1"/>
    <col min="12297" max="12297" width="9.42578125" style="242" bestFit="1" customWidth="1"/>
    <col min="12298" max="12298" width="11.28515625" style="242" customWidth="1"/>
    <col min="12299" max="12299" width="13.42578125" style="242" customWidth="1"/>
    <col min="12300" max="12301" width="9.28515625" style="242" bestFit="1" customWidth="1"/>
    <col min="12302" max="12302" width="9.42578125" style="242" bestFit="1" customWidth="1"/>
    <col min="12303" max="12303" width="9.85546875" style="242" bestFit="1" customWidth="1"/>
    <col min="12304" max="12304" width="2.7109375" style="242" customWidth="1"/>
    <col min="12305" max="12305" width="10" style="242" bestFit="1" customWidth="1"/>
    <col min="12306" max="12306" width="9.42578125" style="242" bestFit="1" customWidth="1"/>
    <col min="12307" max="12307" width="9.5703125" style="242" bestFit="1" customWidth="1"/>
    <col min="12308" max="12308" width="10" style="242" bestFit="1" customWidth="1"/>
    <col min="12309" max="12309" width="10.5703125" style="242" bestFit="1" customWidth="1"/>
    <col min="12310" max="12310" width="4.85546875" style="242" customWidth="1"/>
    <col min="12311" max="12313" width="9.28515625" style="242" bestFit="1" customWidth="1"/>
    <col min="12314" max="12314" width="9.85546875" style="242" bestFit="1" customWidth="1"/>
    <col min="12315" max="12315" width="9.28515625" style="242" bestFit="1" customWidth="1"/>
    <col min="12316" max="12316" width="3.5703125" style="242" customWidth="1"/>
    <col min="12317" max="12317" width="18" style="242" bestFit="1" customWidth="1"/>
    <col min="12318" max="12318" width="1.28515625" style="242" customWidth="1"/>
    <col min="12319" max="12319" width="7.140625" style="242" customWidth="1"/>
    <col min="12320" max="12320" width="2.85546875" style="242" customWidth="1"/>
    <col min="12321" max="12321" width="13" style="242" customWidth="1"/>
    <col min="12322" max="12544" width="9.140625" style="242"/>
    <col min="12545" max="12546" width="0" style="242" hidden="1" customWidth="1"/>
    <col min="12547" max="12547" width="12.140625" style="242" customWidth="1"/>
    <col min="12548" max="12548" width="11.7109375" style="242" customWidth="1"/>
    <col min="12549" max="12549" width="9.140625" style="242"/>
    <col min="12550" max="12550" width="26" style="242" bestFit="1" customWidth="1"/>
    <col min="12551" max="12551" width="9.28515625" style="242" bestFit="1" customWidth="1"/>
    <col min="12552" max="12552" width="13.5703125" style="242" customWidth="1"/>
    <col min="12553" max="12553" width="9.42578125" style="242" bestFit="1" customWidth="1"/>
    <col min="12554" max="12554" width="11.28515625" style="242" customWidth="1"/>
    <col min="12555" max="12555" width="13.42578125" style="242" customWidth="1"/>
    <col min="12556" max="12557" width="9.28515625" style="242" bestFit="1" customWidth="1"/>
    <col min="12558" max="12558" width="9.42578125" style="242" bestFit="1" customWidth="1"/>
    <col min="12559" max="12559" width="9.85546875" style="242" bestFit="1" customWidth="1"/>
    <col min="12560" max="12560" width="2.7109375" style="242" customWidth="1"/>
    <col min="12561" max="12561" width="10" style="242" bestFit="1" customWidth="1"/>
    <col min="12562" max="12562" width="9.42578125" style="242" bestFit="1" customWidth="1"/>
    <col min="12563" max="12563" width="9.5703125" style="242" bestFit="1" customWidth="1"/>
    <col min="12564" max="12564" width="10" style="242" bestFit="1" customWidth="1"/>
    <col min="12565" max="12565" width="10.5703125" style="242" bestFit="1" customWidth="1"/>
    <col min="12566" max="12566" width="4.85546875" style="242" customWidth="1"/>
    <col min="12567" max="12569" width="9.28515625" style="242" bestFit="1" customWidth="1"/>
    <col min="12570" max="12570" width="9.85546875" style="242" bestFit="1" customWidth="1"/>
    <col min="12571" max="12571" width="9.28515625" style="242" bestFit="1" customWidth="1"/>
    <col min="12572" max="12572" width="3.5703125" style="242" customWidth="1"/>
    <col min="12573" max="12573" width="18" style="242" bestFit="1" customWidth="1"/>
    <col min="12574" max="12574" width="1.28515625" style="242" customWidth="1"/>
    <col min="12575" max="12575" width="7.140625" style="242" customWidth="1"/>
    <col min="12576" max="12576" width="2.85546875" style="242" customWidth="1"/>
    <col min="12577" max="12577" width="13" style="242" customWidth="1"/>
    <col min="12578" max="12800" width="9.140625" style="242"/>
    <col min="12801" max="12802" width="0" style="242" hidden="1" customWidth="1"/>
    <col min="12803" max="12803" width="12.140625" style="242" customWidth="1"/>
    <col min="12804" max="12804" width="11.7109375" style="242" customWidth="1"/>
    <col min="12805" max="12805" width="9.140625" style="242"/>
    <col min="12806" max="12806" width="26" style="242" bestFit="1" customWidth="1"/>
    <col min="12807" max="12807" width="9.28515625" style="242" bestFit="1" customWidth="1"/>
    <col min="12808" max="12808" width="13.5703125" style="242" customWidth="1"/>
    <col min="12809" max="12809" width="9.42578125" style="242" bestFit="1" customWidth="1"/>
    <col min="12810" max="12810" width="11.28515625" style="242" customWidth="1"/>
    <col min="12811" max="12811" width="13.42578125" style="242" customWidth="1"/>
    <col min="12812" max="12813" width="9.28515625" style="242" bestFit="1" customWidth="1"/>
    <col min="12814" max="12814" width="9.42578125" style="242" bestFit="1" customWidth="1"/>
    <col min="12815" max="12815" width="9.85546875" style="242" bestFit="1" customWidth="1"/>
    <col min="12816" max="12816" width="2.7109375" style="242" customWidth="1"/>
    <col min="12817" max="12817" width="10" style="242" bestFit="1" customWidth="1"/>
    <col min="12818" max="12818" width="9.42578125" style="242" bestFit="1" customWidth="1"/>
    <col min="12819" max="12819" width="9.5703125" style="242" bestFit="1" customWidth="1"/>
    <col min="12820" max="12820" width="10" style="242" bestFit="1" customWidth="1"/>
    <col min="12821" max="12821" width="10.5703125" style="242" bestFit="1" customWidth="1"/>
    <col min="12822" max="12822" width="4.85546875" style="242" customWidth="1"/>
    <col min="12823" max="12825" width="9.28515625" style="242" bestFit="1" customWidth="1"/>
    <col min="12826" max="12826" width="9.85546875" style="242" bestFit="1" customWidth="1"/>
    <col min="12827" max="12827" width="9.28515625" style="242" bestFit="1" customWidth="1"/>
    <col min="12828" max="12828" width="3.5703125" style="242" customWidth="1"/>
    <col min="12829" max="12829" width="18" style="242" bestFit="1" customWidth="1"/>
    <col min="12830" max="12830" width="1.28515625" style="242" customWidth="1"/>
    <col min="12831" max="12831" width="7.140625" style="242" customWidth="1"/>
    <col min="12832" max="12832" width="2.85546875" style="242" customWidth="1"/>
    <col min="12833" max="12833" width="13" style="242" customWidth="1"/>
    <col min="12834" max="13056" width="9.140625" style="242"/>
    <col min="13057" max="13058" width="0" style="242" hidden="1" customWidth="1"/>
    <col min="13059" max="13059" width="12.140625" style="242" customWidth="1"/>
    <col min="13060" max="13060" width="11.7109375" style="242" customWidth="1"/>
    <col min="13061" max="13061" width="9.140625" style="242"/>
    <col min="13062" max="13062" width="26" style="242" bestFit="1" customWidth="1"/>
    <col min="13063" max="13063" width="9.28515625" style="242" bestFit="1" customWidth="1"/>
    <col min="13064" max="13064" width="13.5703125" style="242" customWidth="1"/>
    <col min="13065" max="13065" width="9.42578125" style="242" bestFit="1" customWidth="1"/>
    <col min="13066" max="13066" width="11.28515625" style="242" customWidth="1"/>
    <col min="13067" max="13067" width="13.42578125" style="242" customWidth="1"/>
    <col min="13068" max="13069" width="9.28515625" style="242" bestFit="1" customWidth="1"/>
    <col min="13070" max="13070" width="9.42578125" style="242" bestFit="1" customWidth="1"/>
    <col min="13071" max="13071" width="9.85546875" style="242" bestFit="1" customWidth="1"/>
    <col min="13072" max="13072" width="2.7109375" style="242" customWidth="1"/>
    <col min="13073" max="13073" width="10" style="242" bestFit="1" customWidth="1"/>
    <col min="13074" max="13074" width="9.42578125" style="242" bestFit="1" customWidth="1"/>
    <col min="13075" max="13075" width="9.5703125" style="242" bestFit="1" customWidth="1"/>
    <col min="13076" max="13076" width="10" style="242" bestFit="1" customWidth="1"/>
    <col min="13077" max="13077" width="10.5703125" style="242" bestFit="1" customWidth="1"/>
    <col min="13078" max="13078" width="4.85546875" style="242" customWidth="1"/>
    <col min="13079" max="13081" width="9.28515625" style="242" bestFit="1" customWidth="1"/>
    <col min="13082" max="13082" width="9.85546875" style="242" bestFit="1" customWidth="1"/>
    <col min="13083" max="13083" width="9.28515625" style="242" bestFit="1" customWidth="1"/>
    <col min="13084" max="13084" width="3.5703125" style="242" customWidth="1"/>
    <col min="13085" max="13085" width="18" style="242" bestFit="1" customWidth="1"/>
    <col min="13086" max="13086" width="1.28515625" style="242" customWidth="1"/>
    <col min="13087" max="13087" width="7.140625" style="242" customWidth="1"/>
    <col min="13088" max="13088" width="2.85546875" style="242" customWidth="1"/>
    <col min="13089" max="13089" width="13" style="242" customWidth="1"/>
    <col min="13090" max="13312" width="9.140625" style="242"/>
    <col min="13313" max="13314" width="0" style="242" hidden="1" customWidth="1"/>
    <col min="13315" max="13315" width="12.140625" style="242" customWidth="1"/>
    <col min="13316" max="13316" width="11.7109375" style="242" customWidth="1"/>
    <col min="13317" max="13317" width="9.140625" style="242"/>
    <col min="13318" max="13318" width="26" style="242" bestFit="1" customWidth="1"/>
    <col min="13319" max="13319" width="9.28515625" style="242" bestFit="1" customWidth="1"/>
    <col min="13320" max="13320" width="13.5703125" style="242" customWidth="1"/>
    <col min="13321" max="13321" width="9.42578125" style="242" bestFit="1" customWidth="1"/>
    <col min="13322" max="13322" width="11.28515625" style="242" customWidth="1"/>
    <col min="13323" max="13323" width="13.42578125" style="242" customWidth="1"/>
    <col min="13324" max="13325" width="9.28515625" style="242" bestFit="1" customWidth="1"/>
    <col min="13326" max="13326" width="9.42578125" style="242" bestFit="1" customWidth="1"/>
    <col min="13327" max="13327" width="9.85546875" style="242" bestFit="1" customWidth="1"/>
    <col min="13328" max="13328" width="2.7109375" style="242" customWidth="1"/>
    <col min="13329" max="13329" width="10" style="242" bestFit="1" customWidth="1"/>
    <col min="13330" max="13330" width="9.42578125" style="242" bestFit="1" customWidth="1"/>
    <col min="13331" max="13331" width="9.5703125" style="242" bestFit="1" customWidth="1"/>
    <col min="13332" max="13332" width="10" style="242" bestFit="1" customWidth="1"/>
    <col min="13333" max="13333" width="10.5703125" style="242" bestFit="1" customWidth="1"/>
    <col min="13334" max="13334" width="4.85546875" style="242" customWidth="1"/>
    <col min="13335" max="13337" width="9.28515625" style="242" bestFit="1" customWidth="1"/>
    <col min="13338" max="13338" width="9.85546875" style="242" bestFit="1" customWidth="1"/>
    <col min="13339" max="13339" width="9.28515625" style="242" bestFit="1" customWidth="1"/>
    <col min="13340" max="13340" width="3.5703125" style="242" customWidth="1"/>
    <col min="13341" max="13341" width="18" style="242" bestFit="1" customWidth="1"/>
    <col min="13342" max="13342" width="1.28515625" style="242" customWidth="1"/>
    <col min="13343" max="13343" width="7.140625" style="242" customWidth="1"/>
    <col min="13344" max="13344" width="2.85546875" style="242" customWidth="1"/>
    <col min="13345" max="13345" width="13" style="242" customWidth="1"/>
    <col min="13346" max="13568" width="9.140625" style="242"/>
    <col min="13569" max="13570" width="0" style="242" hidden="1" customWidth="1"/>
    <col min="13571" max="13571" width="12.140625" style="242" customWidth="1"/>
    <col min="13572" max="13572" width="11.7109375" style="242" customWidth="1"/>
    <col min="13573" max="13573" width="9.140625" style="242"/>
    <col min="13574" max="13574" width="26" style="242" bestFit="1" customWidth="1"/>
    <col min="13575" max="13575" width="9.28515625" style="242" bestFit="1" customWidth="1"/>
    <col min="13576" max="13576" width="13.5703125" style="242" customWidth="1"/>
    <col min="13577" max="13577" width="9.42578125" style="242" bestFit="1" customWidth="1"/>
    <col min="13578" max="13578" width="11.28515625" style="242" customWidth="1"/>
    <col min="13579" max="13579" width="13.42578125" style="242" customWidth="1"/>
    <col min="13580" max="13581" width="9.28515625" style="242" bestFit="1" customWidth="1"/>
    <col min="13582" max="13582" width="9.42578125" style="242" bestFit="1" customWidth="1"/>
    <col min="13583" max="13583" width="9.85546875" style="242" bestFit="1" customWidth="1"/>
    <col min="13584" max="13584" width="2.7109375" style="242" customWidth="1"/>
    <col min="13585" max="13585" width="10" style="242" bestFit="1" customWidth="1"/>
    <col min="13586" max="13586" width="9.42578125" style="242" bestFit="1" customWidth="1"/>
    <col min="13587" max="13587" width="9.5703125" style="242" bestFit="1" customWidth="1"/>
    <col min="13588" max="13588" width="10" style="242" bestFit="1" customWidth="1"/>
    <col min="13589" max="13589" width="10.5703125" style="242" bestFit="1" customWidth="1"/>
    <col min="13590" max="13590" width="4.85546875" style="242" customWidth="1"/>
    <col min="13591" max="13593" width="9.28515625" style="242" bestFit="1" customWidth="1"/>
    <col min="13594" max="13594" width="9.85546875" style="242" bestFit="1" customWidth="1"/>
    <col min="13595" max="13595" width="9.28515625" style="242" bestFit="1" customWidth="1"/>
    <col min="13596" max="13596" width="3.5703125" style="242" customWidth="1"/>
    <col min="13597" max="13597" width="18" style="242" bestFit="1" customWidth="1"/>
    <col min="13598" max="13598" width="1.28515625" style="242" customWidth="1"/>
    <col min="13599" max="13599" width="7.140625" style="242" customWidth="1"/>
    <col min="13600" max="13600" width="2.85546875" style="242" customWidth="1"/>
    <col min="13601" max="13601" width="13" style="242" customWidth="1"/>
    <col min="13602" max="13824" width="9.140625" style="242"/>
    <col min="13825" max="13826" width="0" style="242" hidden="1" customWidth="1"/>
    <col min="13827" max="13827" width="12.140625" style="242" customWidth="1"/>
    <col min="13828" max="13828" width="11.7109375" style="242" customWidth="1"/>
    <col min="13829" max="13829" width="9.140625" style="242"/>
    <col min="13830" max="13830" width="26" style="242" bestFit="1" customWidth="1"/>
    <col min="13831" max="13831" width="9.28515625" style="242" bestFit="1" customWidth="1"/>
    <col min="13832" max="13832" width="13.5703125" style="242" customWidth="1"/>
    <col min="13833" max="13833" width="9.42578125" style="242" bestFit="1" customWidth="1"/>
    <col min="13834" max="13834" width="11.28515625" style="242" customWidth="1"/>
    <col min="13835" max="13835" width="13.42578125" style="242" customWidth="1"/>
    <col min="13836" max="13837" width="9.28515625" style="242" bestFit="1" customWidth="1"/>
    <col min="13838" max="13838" width="9.42578125" style="242" bestFit="1" customWidth="1"/>
    <col min="13839" max="13839" width="9.85546875" style="242" bestFit="1" customWidth="1"/>
    <col min="13840" max="13840" width="2.7109375" style="242" customWidth="1"/>
    <col min="13841" max="13841" width="10" style="242" bestFit="1" customWidth="1"/>
    <col min="13842" max="13842" width="9.42578125" style="242" bestFit="1" customWidth="1"/>
    <col min="13843" max="13843" width="9.5703125" style="242" bestFit="1" customWidth="1"/>
    <col min="13844" max="13844" width="10" style="242" bestFit="1" customWidth="1"/>
    <col min="13845" max="13845" width="10.5703125" style="242" bestFit="1" customWidth="1"/>
    <col min="13846" max="13846" width="4.85546875" style="242" customWidth="1"/>
    <col min="13847" max="13849" width="9.28515625" style="242" bestFit="1" customWidth="1"/>
    <col min="13850" max="13850" width="9.85546875" style="242" bestFit="1" customWidth="1"/>
    <col min="13851" max="13851" width="9.28515625" style="242" bestFit="1" customWidth="1"/>
    <col min="13852" max="13852" width="3.5703125" style="242" customWidth="1"/>
    <col min="13853" max="13853" width="18" style="242" bestFit="1" customWidth="1"/>
    <col min="13854" max="13854" width="1.28515625" style="242" customWidth="1"/>
    <col min="13855" max="13855" width="7.140625" style="242" customWidth="1"/>
    <col min="13856" max="13856" width="2.85546875" style="242" customWidth="1"/>
    <col min="13857" max="13857" width="13" style="242" customWidth="1"/>
    <col min="13858" max="14080" width="9.140625" style="242"/>
    <col min="14081" max="14082" width="0" style="242" hidden="1" customWidth="1"/>
    <col min="14083" max="14083" width="12.140625" style="242" customWidth="1"/>
    <col min="14084" max="14084" width="11.7109375" style="242" customWidth="1"/>
    <col min="14085" max="14085" width="9.140625" style="242"/>
    <col min="14086" max="14086" width="26" style="242" bestFit="1" customWidth="1"/>
    <col min="14087" max="14087" width="9.28515625" style="242" bestFit="1" customWidth="1"/>
    <col min="14088" max="14088" width="13.5703125" style="242" customWidth="1"/>
    <col min="14089" max="14089" width="9.42578125" style="242" bestFit="1" customWidth="1"/>
    <col min="14090" max="14090" width="11.28515625" style="242" customWidth="1"/>
    <col min="14091" max="14091" width="13.42578125" style="242" customWidth="1"/>
    <col min="14092" max="14093" width="9.28515625" style="242" bestFit="1" customWidth="1"/>
    <col min="14094" max="14094" width="9.42578125" style="242" bestFit="1" customWidth="1"/>
    <col min="14095" max="14095" width="9.85546875" style="242" bestFit="1" customWidth="1"/>
    <col min="14096" max="14096" width="2.7109375" style="242" customWidth="1"/>
    <col min="14097" max="14097" width="10" style="242" bestFit="1" customWidth="1"/>
    <col min="14098" max="14098" width="9.42578125" style="242" bestFit="1" customWidth="1"/>
    <col min="14099" max="14099" width="9.5703125" style="242" bestFit="1" customWidth="1"/>
    <col min="14100" max="14100" width="10" style="242" bestFit="1" customWidth="1"/>
    <col min="14101" max="14101" width="10.5703125" style="242" bestFit="1" customWidth="1"/>
    <col min="14102" max="14102" width="4.85546875" style="242" customWidth="1"/>
    <col min="14103" max="14105" width="9.28515625" style="242" bestFit="1" customWidth="1"/>
    <col min="14106" max="14106" width="9.85546875" style="242" bestFit="1" customWidth="1"/>
    <col min="14107" max="14107" width="9.28515625" style="242" bestFit="1" customWidth="1"/>
    <col min="14108" max="14108" width="3.5703125" style="242" customWidth="1"/>
    <col min="14109" max="14109" width="18" style="242" bestFit="1" customWidth="1"/>
    <col min="14110" max="14110" width="1.28515625" style="242" customWidth="1"/>
    <col min="14111" max="14111" width="7.140625" style="242" customWidth="1"/>
    <col min="14112" max="14112" width="2.85546875" style="242" customWidth="1"/>
    <col min="14113" max="14113" width="13" style="242" customWidth="1"/>
    <col min="14114" max="14336" width="9.140625" style="242"/>
    <col min="14337" max="14338" width="0" style="242" hidden="1" customWidth="1"/>
    <col min="14339" max="14339" width="12.140625" style="242" customWidth="1"/>
    <col min="14340" max="14340" width="11.7109375" style="242" customWidth="1"/>
    <col min="14341" max="14341" width="9.140625" style="242"/>
    <col min="14342" max="14342" width="26" style="242" bestFit="1" customWidth="1"/>
    <col min="14343" max="14343" width="9.28515625" style="242" bestFit="1" customWidth="1"/>
    <col min="14344" max="14344" width="13.5703125" style="242" customWidth="1"/>
    <col min="14345" max="14345" width="9.42578125" style="242" bestFit="1" customWidth="1"/>
    <col min="14346" max="14346" width="11.28515625" style="242" customWidth="1"/>
    <col min="14347" max="14347" width="13.42578125" style="242" customWidth="1"/>
    <col min="14348" max="14349" width="9.28515625" style="242" bestFit="1" customWidth="1"/>
    <col min="14350" max="14350" width="9.42578125" style="242" bestFit="1" customWidth="1"/>
    <col min="14351" max="14351" width="9.85546875" style="242" bestFit="1" customWidth="1"/>
    <col min="14352" max="14352" width="2.7109375" style="242" customWidth="1"/>
    <col min="14353" max="14353" width="10" style="242" bestFit="1" customWidth="1"/>
    <col min="14354" max="14354" width="9.42578125" style="242" bestFit="1" customWidth="1"/>
    <col min="14355" max="14355" width="9.5703125" style="242" bestFit="1" customWidth="1"/>
    <col min="14356" max="14356" width="10" style="242" bestFit="1" customWidth="1"/>
    <col min="14357" max="14357" width="10.5703125" style="242" bestFit="1" customWidth="1"/>
    <col min="14358" max="14358" width="4.85546875" style="242" customWidth="1"/>
    <col min="14359" max="14361" width="9.28515625" style="242" bestFit="1" customWidth="1"/>
    <col min="14362" max="14362" width="9.85546875" style="242" bestFit="1" customWidth="1"/>
    <col min="14363" max="14363" width="9.28515625" style="242" bestFit="1" customWidth="1"/>
    <col min="14364" max="14364" width="3.5703125" style="242" customWidth="1"/>
    <col min="14365" max="14365" width="18" style="242" bestFit="1" customWidth="1"/>
    <col min="14366" max="14366" width="1.28515625" style="242" customWidth="1"/>
    <col min="14367" max="14367" width="7.140625" style="242" customWidth="1"/>
    <col min="14368" max="14368" width="2.85546875" style="242" customWidth="1"/>
    <col min="14369" max="14369" width="13" style="242" customWidth="1"/>
    <col min="14370" max="14592" width="9.140625" style="242"/>
    <col min="14593" max="14594" width="0" style="242" hidden="1" customWidth="1"/>
    <col min="14595" max="14595" width="12.140625" style="242" customWidth="1"/>
    <col min="14596" max="14596" width="11.7109375" style="242" customWidth="1"/>
    <col min="14597" max="14597" width="9.140625" style="242"/>
    <col min="14598" max="14598" width="26" style="242" bestFit="1" customWidth="1"/>
    <col min="14599" max="14599" width="9.28515625" style="242" bestFit="1" customWidth="1"/>
    <col min="14600" max="14600" width="13.5703125" style="242" customWidth="1"/>
    <col min="14601" max="14601" width="9.42578125" style="242" bestFit="1" customWidth="1"/>
    <col min="14602" max="14602" width="11.28515625" style="242" customWidth="1"/>
    <col min="14603" max="14603" width="13.42578125" style="242" customWidth="1"/>
    <col min="14604" max="14605" width="9.28515625" style="242" bestFit="1" customWidth="1"/>
    <col min="14606" max="14606" width="9.42578125" style="242" bestFit="1" customWidth="1"/>
    <col min="14607" max="14607" width="9.85546875" style="242" bestFit="1" customWidth="1"/>
    <col min="14608" max="14608" width="2.7109375" style="242" customWidth="1"/>
    <col min="14609" max="14609" width="10" style="242" bestFit="1" customWidth="1"/>
    <col min="14610" max="14610" width="9.42578125" style="242" bestFit="1" customWidth="1"/>
    <col min="14611" max="14611" width="9.5703125" style="242" bestFit="1" customWidth="1"/>
    <col min="14612" max="14612" width="10" style="242" bestFit="1" customWidth="1"/>
    <col min="14613" max="14613" width="10.5703125" style="242" bestFit="1" customWidth="1"/>
    <col min="14614" max="14614" width="4.85546875" style="242" customWidth="1"/>
    <col min="14615" max="14617" width="9.28515625" style="242" bestFit="1" customWidth="1"/>
    <col min="14618" max="14618" width="9.85546875" style="242" bestFit="1" customWidth="1"/>
    <col min="14619" max="14619" width="9.28515625" style="242" bestFit="1" customWidth="1"/>
    <col min="14620" max="14620" width="3.5703125" style="242" customWidth="1"/>
    <col min="14621" max="14621" width="18" style="242" bestFit="1" customWidth="1"/>
    <col min="14622" max="14622" width="1.28515625" style="242" customWidth="1"/>
    <col min="14623" max="14623" width="7.140625" style="242" customWidth="1"/>
    <col min="14624" max="14624" width="2.85546875" style="242" customWidth="1"/>
    <col min="14625" max="14625" width="13" style="242" customWidth="1"/>
    <col min="14626" max="14848" width="9.140625" style="242"/>
    <col min="14849" max="14850" width="0" style="242" hidden="1" customWidth="1"/>
    <col min="14851" max="14851" width="12.140625" style="242" customWidth="1"/>
    <col min="14852" max="14852" width="11.7109375" style="242" customWidth="1"/>
    <col min="14853" max="14853" width="9.140625" style="242"/>
    <col min="14854" max="14854" width="26" style="242" bestFit="1" customWidth="1"/>
    <col min="14855" max="14855" width="9.28515625" style="242" bestFit="1" customWidth="1"/>
    <col min="14856" max="14856" width="13.5703125" style="242" customWidth="1"/>
    <col min="14857" max="14857" width="9.42578125" style="242" bestFit="1" customWidth="1"/>
    <col min="14858" max="14858" width="11.28515625" style="242" customWidth="1"/>
    <col min="14859" max="14859" width="13.42578125" style="242" customWidth="1"/>
    <col min="14860" max="14861" width="9.28515625" style="242" bestFit="1" customWidth="1"/>
    <col min="14862" max="14862" width="9.42578125" style="242" bestFit="1" customWidth="1"/>
    <col min="14863" max="14863" width="9.85546875" style="242" bestFit="1" customWidth="1"/>
    <col min="14864" max="14864" width="2.7109375" style="242" customWidth="1"/>
    <col min="14865" max="14865" width="10" style="242" bestFit="1" customWidth="1"/>
    <col min="14866" max="14866" width="9.42578125" style="242" bestFit="1" customWidth="1"/>
    <col min="14867" max="14867" width="9.5703125" style="242" bestFit="1" customWidth="1"/>
    <col min="14868" max="14868" width="10" style="242" bestFit="1" customWidth="1"/>
    <col min="14869" max="14869" width="10.5703125" style="242" bestFit="1" customWidth="1"/>
    <col min="14870" max="14870" width="4.85546875" style="242" customWidth="1"/>
    <col min="14871" max="14873" width="9.28515625" style="242" bestFit="1" customWidth="1"/>
    <col min="14874" max="14874" width="9.85546875" style="242" bestFit="1" customWidth="1"/>
    <col min="14875" max="14875" width="9.28515625" style="242" bestFit="1" customWidth="1"/>
    <col min="14876" max="14876" width="3.5703125" style="242" customWidth="1"/>
    <col min="14877" max="14877" width="18" style="242" bestFit="1" customWidth="1"/>
    <col min="14878" max="14878" width="1.28515625" style="242" customWidth="1"/>
    <col min="14879" max="14879" width="7.140625" style="242" customWidth="1"/>
    <col min="14880" max="14880" width="2.85546875" style="242" customWidth="1"/>
    <col min="14881" max="14881" width="13" style="242" customWidth="1"/>
    <col min="14882" max="15104" width="9.140625" style="242"/>
    <col min="15105" max="15106" width="0" style="242" hidden="1" customWidth="1"/>
    <col min="15107" max="15107" width="12.140625" style="242" customWidth="1"/>
    <col min="15108" max="15108" width="11.7109375" style="242" customWidth="1"/>
    <col min="15109" max="15109" width="9.140625" style="242"/>
    <col min="15110" max="15110" width="26" style="242" bestFit="1" customWidth="1"/>
    <col min="15111" max="15111" width="9.28515625" style="242" bestFit="1" customWidth="1"/>
    <col min="15112" max="15112" width="13.5703125" style="242" customWidth="1"/>
    <col min="15113" max="15113" width="9.42578125" style="242" bestFit="1" customWidth="1"/>
    <col min="15114" max="15114" width="11.28515625" style="242" customWidth="1"/>
    <col min="15115" max="15115" width="13.42578125" style="242" customWidth="1"/>
    <col min="15116" max="15117" width="9.28515625" style="242" bestFit="1" customWidth="1"/>
    <col min="15118" max="15118" width="9.42578125" style="242" bestFit="1" customWidth="1"/>
    <col min="15119" max="15119" width="9.85546875" style="242" bestFit="1" customWidth="1"/>
    <col min="15120" max="15120" width="2.7109375" style="242" customWidth="1"/>
    <col min="15121" max="15121" width="10" style="242" bestFit="1" customWidth="1"/>
    <col min="15122" max="15122" width="9.42578125" style="242" bestFit="1" customWidth="1"/>
    <col min="15123" max="15123" width="9.5703125" style="242" bestFit="1" customWidth="1"/>
    <col min="15124" max="15124" width="10" style="242" bestFit="1" customWidth="1"/>
    <col min="15125" max="15125" width="10.5703125" style="242" bestFit="1" customWidth="1"/>
    <col min="15126" max="15126" width="4.85546875" style="242" customWidth="1"/>
    <col min="15127" max="15129" width="9.28515625" style="242" bestFit="1" customWidth="1"/>
    <col min="15130" max="15130" width="9.85546875" style="242" bestFit="1" customWidth="1"/>
    <col min="15131" max="15131" width="9.28515625" style="242" bestFit="1" customWidth="1"/>
    <col min="15132" max="15132" width="3.5703125" style="242" customWidth="1"/>
    <col min="15133" max="15133" width="18" style="242" bestFit="1" customWidth="1"/>
    <col min="15134" max="15134" width="1.28515625" style="242" customWidth="1"/>
    <col min="15135" max="15135" width="7.140625" style="242" customWidth="1"/>
    <col min="15136" max="15136" width="2.85546875" style="242" customWidth="1"/>
    <col min="15137" max="15137" width="13" style="242" customWidth="1"/>
    <col min="15138" max="15360" width="9.140625" style="242"/>
    <col min="15361" max="15362" width="0" style="242" hidden="1" customWidth="1"/>
    <col min="15363" max="15363" width="12.140625" style="242" customWidth="1"/>
    <col min="15364" max="15364" width="11.7109375" style="242" customWidth="1"/>
    <col min="15365" max="15365" width="9.140625" style="242"/>
    <col min="15366" max="15366" width="26" style="242" bestFit="1" customWidth="1"/>
    <col min="15367" max="15367" width="9.28515625" style="242" bestFit="1" customWidth="1"/>
    <col min="15368" max="15368" width="13.5703125" style="242" customWidth="1"/>
    <col min="15369" max="15369" width="9.42578125" style="242" bestFit="1" customWidth="1"/>
    <col min="15370" max="15370" width="11.28515625" style="242" customWidth="1"/>
    <col min="15371" max="15371" width="13.42578125" style="242" customWidth="1"/>
    <col min="15372" max="15373" width="9.28515625" style="242" bestFit="1" customWidth="1"/>
    <col min="15374" max="15374" width="9.42578125" style="242" bestFit="1" customWidth="1"/>
    <col min="15375" max="15375" width="9.85546875" style="242" bestFit="1" customWidth="1"/>
    <col min="15376" max="15376" width="2.7109375" style="242" customWidth="1"/>
    <col min="15377" max="15377" width="10" style="242" bestFit="1" customWidth="1"/>
    <col min="15378" max="15378" width="9.42578125" style="242" bestFit="1" customWidth="1"/>
    <col min="15379" max="15379" width="9.5703125" style="242" bestFit="1" customWidth="1"/>
    <col min="15380" max="15380" width="10" style="242" bestFit="1" customWidth="1"/>
    <col min="15381" max="15381" width="10.5703125" style="242" bestFit="1" customWidth="1"/>
    <col min="15382" max="15382" width="4.85546875" style="242" customWidth="1"/>
    <col min="15383" max="15385" width="9.28515625" style="242" bestFit="1" customWidth="1"/>
    <col min="15386" max="15386" width="9.85546875" style="242" bestFit="1" customWidth="1"/>
    <col min="15387" max="15387" width="9.28515625" style="242" bestFit="1" customWidth="1"/>
    <col min="15388" max="15388" width="3.5703125" style="242" customWidth="1"/>
    <col min="15389" max="15389" width="18" style="242" bestFit="1" customWidth="1"/>
    <col min="15390" max="15390" width="1.28515625" style="242" customWidth="1"/>
    <col min="15391" max="15391" width="7.140625" style="242" customWidth="1"/>
    <col min="15392" max="15392" width="2.85546875" style="242" customWidth="1"/>
    <col min="15393" max="15393" width="13" style="242" customWidth="1"/>
    <col min="15394" max="15616" width="9.140625" style="242"/>
    <col min="15617" max="15618" width="0" style="242" hidden="1" customWidth="1"/>
    <col min="15619" max="15619" width="12.140625" style="242" customWidth="1"/>
    <col min="15620" max="15620" width="11.7109375" style="242" customWidth="1"/>
    <col min="15621" max="15621" width="9.140625" style="242"/>
    <col min="15622" max="15622" width="26" style="242" bestFit="1" customWidth="1"/>
    <col min="15623" max="15623" width="9.28515625" style="242" bestFit="1" customWidth="1"/>
    <col min="15624" max="15624" width="13.5703125" style="242" customWidth="1"/>
    <col min="15625" max="15625" width="9.42578125" style="242" bestFit="1" customWidth="1"/>
    <col min="15626" max="15626" width="11.28515625" style="242" customWidth="1"/>
    <col min="15627" max="15627" width="13.42578125" style="242" customWidth="1"/>
    <col min="15628" max="15629" width="9.28515625" style="242" bestFit="1" customWidth="1"/>
    <col min="15630" max="15630" width="9.42578125" style="242" bestFit="1" customWidth="1"/>
    <col min="15631" max="15631" width="9.85546875" style="242" bestFit="1" customWidth="1"/>
    <col min="15632" max="15632" width="2.7109375" style="242" customWidth="1"/>
    <col min="15633" max="15633" width="10" style="242" bestFit="1" customWidth="1"/>
    <col min="15634" max="15634" width="9.42578125" style="242" bestFit="1" customWidth="1"/>
    <col min="15635" max="15635" width="9.5703125" style="242" bestFit="1" customWidth="1"/>
    <col min="15636" max="15636" width="10" style="242" bestFit="1" customWidth="1"/>
    <col min="15637" max="15637" width="10.5703125" style="242" bestFit="1" customWidth="1"/>
    <col min="15638" max="15638" width="4.85546875" style="242" customWidth="1"/>
    <col min="15639" max="15641" width="9.28515625" style="242" bestFit="1" customWidth="1"/>
    <col min="15642" max="15642" width="9.85546875" style="242" bestFit="1" customWidth="1"/>
    <col min="15643" max="15643" width="9.28515625" style="242" bestFit="1" customWidth="1"/>
    <col min="15644" max="15644" width="3.5703125" style="242" customWidth="1"/>
    <col min="15645" max="15645" width="18" style="242" bestFit="1" customWidth="1"/>
    <col min="15646" max="15646" width="1.28515625" style="242" customWidth="1"/>
    <col min="15647" max="15647" width="7.140625" style="242" customWidth="1"/>
    <col min="15648" max="15648" width="2.85546875" style="242" customWidth="1"/>
    <col min="15649" max="15649" width="13" style="242" customWidth="1"/>
    <col min="15650" max="15872" width="9.140625" style="242"/>
    <col min="15873" max="15874" width="0" style="242" hidden="1" customWidth="1"/>
    <col min="15875" max="15875" width="12.140625" style="242" customWidth="1"/>
    <col min="15876" max="15876" width="11.7109375" style="242" customWidth="1"/>
    <col min="15877" max="15877" width="9.140625" style="242"/>
    <col min="15878" max="15878" width="26" style="242" bestFit="1" customWidth="1"/>
    <col min="15879" max="15879" width="9.28515625" style="242" bestFit="1" customWidth="1"/>
    <col min="15880" max="15880" width="13.5703125" style="242" customWidth="1"/>
    <col min="15881" max="15881" width="9.42578125" style="242" bestFit="1" customWidth="1"/>
    <col min="15882" max="15882" width="11.28515625" style="242" customWidth="1"/>
    <col min="15883" max="15883" width="13.42578125" style="242" customWidth="1"/>
    <col min="15884" max="15885" width="9.28515625" style="242" bestFit="1" customWidth="1"/>
    <col min="15886" max="15886" width="9.42578125" style="242" bestFit="1" customWidth="1"/>
    <col min="15887" max="15887" width="9.85546875" style="242" bestFit="1" customWidth="1"/>
    <col min="15888" max="15888" width="2.7109375" style="242" customWidth="1"/>
    <col min="15889" max="15889" width="10" style="242" bestFit="1" customWidth="1"/>
    <col min="15890" max="15890" width="9.42578125" style="242" bestFit="1" customWidth="1"/>
    <col min="15891" max="15891" width="9.5703125" style="242" bestFit="1" customWidth="1"/>
    <col min="15892" max="15892" width="10" style="242" bestFit="1" customWidth="1"/>
    <col min="15893" max="15893" width="10.5703125" style="242" bestFit="1" customWidth="1"/>
    <col min="15894" max="15894" width="4.85546875" style="242" customWidth="1"/>
    <col min="15895" max="15897" width="9.28515625" style="242" bestFit="1" customWidth="1"/>
    <col min="15898" max="15898" width="9.85546875" style="242" bestFit="1" customWidth="1"/>
    <col min="15899" max="15899" width="9.28515625" style="242" bestFit="1" customWidth="1"/>
    <col min="15900" max="15900" width="3.5703125" style="242" customWidth="1"/>
    <col min="15901" max="15901" width="18" style="242" bestFit="1" customWidth="1"/>
    <col min="15902" max="15902" width="1.28515625" style="242" customWidth="1"/>
    <col min="15903" max="15903" width="7.140625" style="242" customWidth="1"/>
    <col min="15904" max="15904" width="2.85546875" style="242" customWidth="1"/>
    <col min="15905" max="15905" width="13" style="242" customWidth="1"/>
    <col min="15906" max="16128" width="9.140625" style="242"/>
    <col min="16129" max="16130" width="0" style="242" hidden="1" customWidth="1"/>
    <col min="16131" max="16131" width="12.140625" style="242" customWidth="1"/>
    <col min="16132" max="16132" width="11.7109375" style="242" customWidth="1"/>
    <col min="16133" max="16133" width="9.140625" style="242"/>
    <col min="16134" max="16134" width="26" style="242" bestFit="1" customWidth="1"/>
    <col min="16135" max="16135" width="9.28515625" style="242" bestFit="1" customWidth="1"/>
    <col min="16136" max="16136" width="13.5703125" style="242" customWidth="1"/>
    <col min="16137" max="16137" width="9.42578125" style="242" bestFit="1" customWidth="1"/>
    <col min="16138" max="16138" width="11.28515625" style="242" customWidth="1"/>
    <col min="16139" max="16139" width="13.42578125" style="242" customWidth="1"/>
    <col min="16140" max="16141" width="9.28515625" style="242" bestFit="1" customWidth="1"/>
    <col min="16142" max="16142" width="9.42578125" style="242" bestFit="1" customWidth="1"/>
    <col min="16143" max="16143" width="9.85546875" style="242" bestFit="1" customWidth="1"/>
    <col min="16144" max="16144" width="2.7109375" style="242" customWidth="1"/>
    <col min="16145" max="16145" width="10" style="242" bestFit="1" customWidth="1"/>
    <col min="16146" max="16146" width="9.42578125" style="242" bestFit="1" customWidth="1"/>
    <col min="16147" max="16147" width="9.5703125" style="242" bestFit="1" customWidth="1"/>
    <col min="16148" max="16148" width="10" style="242" bestFit="1" customWidth="1"/>
    <col min="16149" max="16149" width="10.5703125" style="242" bestFit="1" customWidth="1"/>
    <col min="16150" max="16150" width="4.85546875" style="242" customWidth="1"/>
    <col min="16151" max="16153" width="9.28515625" style="242" bestFit="1" customWidth="1"/>
    <col min="16154" max="16154" width="9.85546875" style="242" bestFit="1" customWidth="1"/>
    <col min="16155" max="16155" width="9.28515625" style="242" bestFit="1" customWidth="1"/>
    <col min="16156" max="16156" width="3.5703125" style="242" customWidth="1"/>
    <col min="16157" max="16157" width="18" style="242" bestFit="1" customWidth="1"/>
    <col min="16158" max="16158" width="1.28515625" style="242" customWidth="1"/>
    <col min="16159" max="16159" width="7.140625" style="242" customWidth="1"/>
    <col min="16160" max="16160" width="2.85546875" style="242" customWidth="1"/>
    <col min="16161" max="16161" width="13" style="242" customWidth="1"/>
    <col min="16162" max="16384" width="9.140625" style="242"/>
  </cols>
  <sheetData>
    <row r="1" spans="1:53" s="215" customFormat="1" ht="18" x14ac:dyDescent="0.25">
      <c r="B1" s="216"/>
      <c r="C1" s="216" t="s">
        <v>1832</v>
      </c>
      <c r="D1" s="216"/>
      <c r="E1" s="217"/>
      <c r="F1" s="216"/>
      <c r="G1" s="216"/>
      <c r="H1" s="216" t="s">
        <v>1911</v>
      </c>
      <c r="I1" s="216"/>
      <c r="J1" s="216"/>
      <c r="K1" s="216"/>
      <c r="L1" s="216"/>
      <c r="M1" s="216" t="s">
        <v>1913</v>
      </c>
      <c r="N1" s="218"/>
      <c r="O1" s="216"/>
      <c r="P1" s="219"/>
      <c r="Q1" s="216"/>
      <c r="R1" s="216"/>
      <c r="S1" s="216"/>
      <c r="T1" s="216"/>
      <c r="U1" s="216"/>
      <c r="V1" s="216"/>
      <c r="W1" s="216"/>
      <c r="X1" s="216"/>
      <c r="Y1" s="216"/>
      <c r="Z1" s="220"/>
      <c r="AA1" s="220"/>
      <c r="AB1" s="221"/>
      <c r="AC1" s="221"/>
      <c r="AD1" s="222"/>
      <c r="AE1" s="221"/>
      <c r="AF1" s="221"/>
      <c r="AG1" s="221"/>
      <c r="AI1" s="147" t="s">
        <v>1731</v>
      </c>
      <c r="AJ1" s="119"/>
      <c r="AK1" s="119"/>
      <c r="AL1" s="119"/>
      <c r="AM1" s="119"/>
      <c r="AN1" s="119"/>
      <c r="AO1" s="119"/>
      <c r="AP1" s="119"/>
      <c r="AQ1" s="119"/>
      <c r="AR1" s="119"/>
      <c r="AS1" s="119"/>
      <c r="AT1" s="119"/>
      <c r="AU1" s="119"/>
      <c r="AV1" s="119"/>
      <c r="AW1" s="119"/>
      <c r="AX1" s="119"/>
      <c r="AY1" s="429"/>
      <c r="AZ1" s="429"/>
      <c r="BA1" s="429"/>
    </row>
    <row r="2" spans="1:53" s="215" customFormat="1" ht="18" x14ac:dyDescent="0.25">
      <c r="B2" s="223"/>
      <c r="C2" s="216"/>
      <c r="D2" s="216"/>
      <c r="E2" s="217"/>
      <c r="F2" s="216"/>
      <c r="G2" s="216"/>
      <c r="H2" s="216"/>
      <c r="I2" s="216"/>
      <c r="J2" s="216"/>
      <c r="K2" s="216"/>
      <c r="L2" s="216"/>
      <c r="M2" s="216"/>
      <c r="N2" s="218"/>
      <c r="O2" s="216"/>
      <c r="P2" s="219"/>
      <c r="Q2" s="216"/>
      <c r="R2" s="216"/>
      <c r="S2" s="216"/>
      <c r="T2" s="216"/>
      <c r="U2" s="216"/>
      <c r="V2" s="216"/>
      <c r="W2" s="216"/>
      <c r="X2" s="216"/>
      <c r="Y2" s="216"/>
      <c r="Z2" s="220" t="s">
        <v>341</v>
      </c>
      <c r="AA2" s="220"/>
      <c r="AB2" s="221"/>
      <c r="AC2" s="221"/>
      <c r="AD2" s="222"/>
      <c r="AE2" s="221"/>
      <c r="AF2" s="221"/>
      <c r="AG2" s="221"/>
      <c r="AI2" s="211"/>
      <c r="AJ2" s="148"/>
      <c r="AK2" s="148"/>
      <c r="AL2" s="148"/>
      <c r="AM2" s="148"/>
      <c r="AN2" s="148"/>
      <c r="AO2" s="148"/>
      <c r="AP2" s="148"/>
      <c r="AQ2" s="148"/>
      <c r="AR2" s="148"/>
      <c r="AS2" s="148"/>
      <c r="AT2" s="148"/>
      <c r="AU2" s="148"/>
      <c r="AV2" s="148"/>
      <c r="AW2" s="148"/>
      <c r="AX2" s="148"/>
      <c r="AY2" s="429"/>
      <c r="AZ2" s="429"/>
      <c r="BA2" s="429"/>
    </row>
    <row r="3" spans="1:53" ht="15.75" x14ac:dyDescent="0.25">
      <c r="A3" s="224"/>
      <c r="B3" s="224"/>
      <c r="C3" s="224" t="s">
        <v>1833</v>
      </c>
      <c r="D3" s="224"/>
      <c r="E3" s="225"/>
      <c r="F3" s="226"/>
      <c r="G3" s="227"/>
      <c r="H3" s="228" t="s">
        <v>1833</v>
      </c>
      <c r="I3" s="229"/>
      <c r="J3" s="230"/>
      <c r="K3" s="230"/>
      <c r="L3" s="230"/>
      <c r="M3" s="230" t="s">
        <v>1833</v>
      </c>
      <c r="N3" s="231"/>
      <c r="O3" s="232"/>
      <c r="P3" s="233"/>
      <c r="Q3" s="234"/>
      <c r="R3" s="235"/>
      <c r="S3" s="236"/>
      <c r="T3" s="236"/>
      <c r="U3" s="235"/>
      <c r="V3" s="235"/>
      <c r="W3" s="235"/>
      <c r="X3" s="235"/>
      <c r="Y3" s="235"/>
      <c r="Z3" s="237"/>
      <c r="AA3" s="237"/>
      <c r="AB3" s="236"/>
      <c r="AC3" s="238"/>
      <c r="AD3" s="239"/>
      <c r="AE3" s="240"/>
      <c r="AF3" s="241"/>
      <c r="AG3" s="230"/>
      <c r="AI3" s="148"/>
      <c r="AJ3" s="148"/>
      <c r="AK3" s="148"/>
      <c r="AL3" s="148"/>
      <c r="AM3" s="148"/>
      <c r="AN3" s="148"/>
      <c r="AO3" s="148"/>
      <c r="AP3" s="149"/>
      <c r="AQ3" s="149"/>
      <c r="AR3" s="149"/>
      <c r="AS3" s="149"/>
      <c r="AT3" s="150"/>
      <c r="AU3" s="149"/>
      <c r="AV3" s="151"/>
      <c r="AW3" s="119"/>
      <c r="AX3" s="151" t="s">
        <v>1099</v>
      </c>
    </row>
    <row r="4" spans="1:53" x14ac:dyDescent="0.25">
      <c r="A4" s="224"/>
      <c r="B4" s="224"/>
      <c r="C4" s="224" t="s">
        <v>1834</v>
      </c>
      <c r="D4" s="224"/>
      <c r="E4" s="241"/>
      <c r="F4" s="241"/>
      <c r="G4" s="227"/>
      <c r="H4" s="228" t="s">
        <v>1834</v>
      </c>
      <c r="I4" s="435"/>
      <c r="J4" s="435"/>
      <c r="K4" s="435"/>
      <c r="L4" s="435"/>
      <c r="M4" s="435" t="s">
        <v>1834</v>
      </c>
      <c r="N4" s="435"/>
      <c r="O4" s="435"/>
      <c r="P4" s="435"/>
      <c r="Q4" s="435"/>
      <c r="R4" s="435"/>
      <c r="S4" s="435"/>
      <c r="T4" s="435"/>
      <c r="U4" s="243"/>
      <c r="V4" s="435" t="s">
        <v>342</v>
      </c>
      <c r="W4" s="435"/>
      <c r="X4" s="435"/>
      <c r="Y4" s="435"/>
      <c r="Z4" s="435"/>
      <c r="AA4" s="435"/>
      <c r="AB4" s="435"/>
      <c r="AC4" s="435"/>
      <c r="AD4" s="435"/>
      <c r="AE4" s="435"/>
      <c r="AF4" s="225"/>
      <c r="AG4" s="230"/>
      <c r="AI4" s="152"/>
      <c r="AJ4" s="152"/>
      <c r="AK4" s="152"/>
      <c r="AL4" s="152"/>
      <c r="AM4" s="152"/>
      <c r="AN4" s="152"/>
      <c r="AO4" s="152"/>
      <c r="AP4" s="153"/>
      <c r="AQ4" s="153" t="s">
        <v>1100</v>
      </c>
      <c r="AR4" s="154"/>
      <c r="AS4" s="154"/>
      <c r="AT4" s="155"/>
      <c r="AU4" s="153"/>
      <c r="AV4" s="153" t="s">
        <v>1101</v>
      </c>
      <c r="AW4" s="154"/>
      <c r="AX4" s="154"/>
    </row>
    <row r="5" spans="1:53" ht="27" thickBot="1" x14ac:dyDescent="0.3">
      <c r="A5" s="224"/>
      <c r="B5" s="224"/>
      <c r="C5" s="224" t="s">
        <v>1835</v>
      </c>
      <c r="D5" s="224"/>
      <c r="E5" s="241"/>
      <c r="F5" s="241"/>
      <c r="G5" s="227"/>
      <c r="H5" s="244" t="s">
        <v>1912</v>
      </c>
      <c r="I5" s="245"/>
      <c r="J5" s="245"/>
      <c r="K5" s="245"/>
      <c r="L5" s="245"/>
      <c r="M5" s="245" t="s">
        <v>1914</v>
      </c>
      <c r="N5" s="246"/>
      <c r="O5" s="247"/>
      <c r="P5" s="248"/>
      <c r="Q5" s="249"/>
      <c r="R5" s="250"/>
      <c r="S5" s="251"/>
      <c r="T5" s="252"/>
      <c r="U5" s="251"/>
      <c r="V5" s="436" t="s">
        <v>1726</v>
      </c>
      <c r="W5" s="436"/>
      <c r="X5" s="436"/>
      <c r="Y5" s="436"/>
      <c r="Z5" s="436"/>
      <c r="AA5" s="436"/>
      <c r="AB5" s="436"/>
      <c r="AC5" s="436"/>
      <c r="AD5" s="436"/>
      <c r="AE5" s="436"/>
      <c r="AF5" s="225"/>
      <c r="AG5" s="230"/>
      <c r="AI5" s="156" t="s">
        <v>1102</v>
      </c>
      <c r="AJ5" s="156" t="s">
        <v>1103</v>
      </c>
      <c r="AK5" s="156" t="s">
        <v>1104</v>
      </c>
      <c r="AL5" s="156" t="s">
        <v>1105</v>
      </c>
      <c r="AM5" s="156" t="s">
        <v>1106</v>
      </c>
      <c r="AN5" s="156" t="s">
        <v>1107</v>
      </c>
      <c r="AO5" s="156"/>
      <c r="AP5" s="157" t="s">
        <v>1108</v>
      </c>
      <c r="AQ5" s="157" t="s">
        <v>1109</v>
      </c>
      <c r="AR5" s="157" t="s">
        <v>1110</v>
      </c>
      <c r="AS5" s="158" t="s">
        <v>1111</v>
      </c>
      <c r="AT5" s="158"/>
      <c r="AU5" s="157" t="s">
        <v>1108</v>
      </c>
      <c r="AV5" s="157" t="s">
        <v>1109</v>
      </c>
      <c r="AW5" s="157" t="s">
        <v>1110</v>
      </c>
      <c r="AX5" s="158" t="s">
        <v>1111</v>
      </c>
    </row>
    <row r="6" spans="1:53" x14ac:dyDescent="0.25">
      <c r="A6" s="224"/>
      <c r="B6" s="224"/>
      <c r="C6" s="224"/>
      <c r="D6" s="224"/>
      <c r="E6" s="241"/>
      <c r="F6" s="241"/>
      <c r="G6" s="227"/>
      <c r="H6" s="253"/>
      <c r="I6" s="229"/>
      <c r="J6" s="229"/>
      <c r="K6" s="229"/>
      <c r="L6" s="229"/>
      <c r="M6" s="229"/>
      <c r="N6" s="231"/>
      <c r="O6" s="254"/>
      <c r="P6" s="255"/>
      <c r="Q6" s="256"/>
      <c r="R6" s="235"/>
      <c r="S6" s="236"/>
      <c r="T6" s="236"/>
      <c r="U6" s="236"/>
      <c r="V6" s="257"/>
      <c r="W6" s="257"/>
      <c r="X6" s="235"/>
      <c r="Y6" s="257"/>
      <c r="Z6" s="235"/>
      <c r="AA6" s="258"/>
      <c r="AB6" s="258"/>
      <c r="AC6" s="231"/>
      <c r="AD6" s="225"/>
      <c r="AE6" s="234"/>
      <c r="AF6" s="225"/>
      <c r="AG6" s="259" t="s">
        <v>344</v>
      </c>
      <c r="AI6" s="212"/>
      <c r="AJ6" s="212"/>
      <c r="AK6" s="212"/>
      <c r="AL6" s="212" t="s">
        <v>1732</v>
      </c>
      <c r="AM6" s="212"/>
      <c r="AN6" s="212"/>
      <c r="AO6" s="212"/>
      <c r="AP6" s="160">
        <v>86350</v>
      </c>
      <c r="AQ6" s="160">
        <v>21800</v>
      </c>
      <c r="AR6" s="160">
        <v>1450</v>
      </c>
      <c r="AS6" s="160">
        <v>109570</v>
      </c>
      <c r="AT6" s="161"/>
      <c r="AU6" s="160">
        <v>88500</v>
      </c>
      <c r="AV6" s="358" t="s">
        <v>1733</v>
      </c>
      <c r="AW6" s="358" t="s">
        <v>1734</v>
      </c>
      <c r="AX6" s="358" t="s">
        <v>1735</v>
      </c>
    </row>
    <row r="7" spans="1:53" x14ac:dyDescent="0.25">
      <c r="A7" s="224"/>
      <c r="B7" s="224"/>
      <c r="C7" s="224"/>
      <c r="D7" s="224"/>
      <c r="E7" s="241"/>
      <c r="F7" s="241"/>
      <c r="G7" s="227"/>
      <c r="H7" s="253"/>
      <c r="I7" s="437"/>
      <c r="J7" s="437"/>
      <c r="K7" s="437"/>
      <c r="L7" s="437"/>
      <c r="M7" s="437"/>
      <c r="N7" s="437"/>
      <c r="O7" s="437"/>
      <c r="P7" s="260"/>
      <c r="Q7" s="261"/>
      <c r="R7" s="229" t="s">
        <v>346</v>
      </c>
      <c r="S7" s="229"/>
      <c r="T7" s="262"/>
      <c r="U7" s="262"/>
      <c r="V7" s="263"/>
      <c r="W7" s="264" t="s">
        <v>347</v>
      </c>
      <c r="X7" s="265"/>
      <c r="Y7" s="266"/>
      <c r="Z7" s="265"/>
      <c r="AA7" s="266"/>
      <c r="AB7" s="266"/>
      <c r="AC7" s="266"/>
      <c r="AD7" s="267"/>
      <c r="AE7" s="268"/>
      <c r="AF7" s="225"/>
      <c r="AG7" s="259" t="s">
        <v>348</v>
      </c>
      <c r="AI7" s="212"/>
      <c r="AJ7" s="212"/>
      <c r="AK7" s="212"/>
      <c r="AL7" s="212"/>
      <c r="AM7" s="212"/>
      <c r="AN7" s="212"/>
      <c r="AO7" s="212"/>
      <c r="AP7" s="161"/>
      <c r="AQ7" s="161"/>
      <c r="AR7" s="161"/>
      <c r="AS7" s="161"/>
      <c r="AT7" s="161"/>
      <c r="AU7" s="161"/>
      <c r="AV7" s="162" t="s">
        <v>394</v>
      </c>
      <c r="AW7" s="162" t="s">
        <v>394</v>
      </c>
      <c r="AX7" s="162" t="s">
        <v>394</v>
      </c>
    </row>
    <row r="8" spans="1:53" ht="15.75" thickBot="1" x14ac:dyDescent="0.3">
      <c r="A8" s="225"/>
      <c r="B8" s="225"/>
      <c r="C8" s="225"/>
      <c r="D8" s="269"/>
      <c r="E8" s="225"/>
      <c r="F8" s="241"/>
      <c r="G8" s="270"/>
      <c r="H8" s="253"/>
      <c r="I8" s="245"/>
      <c r="J8" s="271"/>
      <c r="K8" s="271"/>
      <c r="L8" s="271"/>
      <c r="M8" s="271"/>
      <c r="N8" s="272"/>
      <c r="O8" s="273"/>
      <c r="P8" s="274"/>
      <c r="Q8" s="275"/>
      <c r="R8" s="276" t="s">
        <v>351</v>
      </c>
      <c r="S8" s="229" t="s">
        <v>346</v>
      </c>
      <c r="T8" s="231"/>
      <c r="U8" s="231"/>
      <c r="V8" s="263"/>
      <c r="W8" s="264" t="s">
        <v>352</v>
      </c>
      <c r="X8" s="265"/>
      <c r="Y8" s="266"/>
      <c r="Z8" s="265"/>
      <c r="AA8" s="266"/>
      <c r="AB8" s="266"/>
      <c r="AC8" s="266"/>
      <c r="AD8" s="267"/>
      <c r="AE8" s="277"/>
      <c r="AF8" s="225"/>
      <c r="AG8" s="259" t="s">
        <v>353</v>
      </c>
      <c r="AI8" s="212" t="s">
        <v>399</v>
      </c>
      <c r="AJ8" s="212" t="s">
        <v>400</v>
      </c>
      <c r="AK8" s="212" t="s">
        <v>1121</v>
      </c>
      <c r="AL8" s="212"/>
      <c r="AM8" s="212"/>
      <c r="AN8" s="212" t="s">
        <v>83</v>
      </c>
      <c r="AO8" s="212"/>
      <c r="AP8" s="160">
        <v>770</v>
      </c>
      <c r="AQ8" s="160">
        <v>80</v>
      </c>
      <c r="AR8" s="160">
        <v>0</v>
      </c>
      <c r="AS8" s="160">
        <v>860</v>
      </c>
      <c r="AT8" s="406" t="e">
        <f>AS8/VLOOKUP(AN8,$E$18:$H$410,4,FALSE)</f>
        <v>#N/A</v>
      </c>
      <c r="AU8" s="160">
        <v>950</v>
      </c>
      <c r="AV8" s="359" t="s">
        <v>1193</v>
      </c>
      <c r="AW8" s="359" t="s">
        <v>1246</v>
      </c>
      <c r="AX8" s="358" t="s">
        <v>1531</v>
      </c>
      <c r="AY8" s="360" t="e">
        <f>AX8/VLOOKUP(AN8,$E$18:$H$410,4,FALSE)</f>
        <v>#N/A</v>
      </c>
    </row>
    <row r="9" spans="1:53" x14ac:dyDescent="0.25">
      <c r="B9" s="242" t="s">
        <v>1727</v>
      </c>
      <c r="D9" s="278"/>
      <c r="E9" s="225"/>
      <c r="F9" s="279"/>
      <c r="G9" s="280"/>
      <c r="H9" s="281"/>
      <c r="I9" s="229"/>
      <c r="J9" s="282"/>
      <c r="K9" s="282"/>
      <c r="L9" s="230"/>
      <c r="M9" s="282"/>
      <c r="N9" s="230"/>
      <c r="O9" s="283"/>
      <c r="P9" s="233"/>
      <c r="Q9" s="234"/>
      <c r="R9" s="276" t="s">
        <v>355</v>
      </c>
      <c r="S9" s="229" t="s">
        <v>356</v>
      </c>
      <c r="T9" s="284"/>
      <c r="U9" s="284"/>
      <c r="V9" s="263"/>
      <c r="W9" s="264" t="s">
        <v>357</v>
      </c>
      <c r="X9" s="285" t="s">
        <v>358</v>
      </c>
      <c r="Y9" s="285"/>
      <c r="Z9" s="285" t="s">
        <v>359</v>
      </c>
      <c r="AA9" s="285" t="s">
        <v>360</v>
      </c>
      <c r="AB9" s="285"/>
      <c r="AC9" s="285"/>
      <c r="AD9" s="267"/>
      <c r="AE9" s="268"/>
      <c r="AF9" s="225"/>
      <c r="AG9" s="259" t="s">
        <v>361</v>
      </c>
      <c r="AI9" s="212" t="s">
        <v>397</v>
      </c>
      <c r="AJ9" s="212" t="s">
        <v>398</v>
      </c>
      <c r="AK9" s="212" t="s">
        <v>1125</v>
      </c>
      <c r="AL9" s="212"/>
      <c r="AM9" s="212"/>
      <c r="AN9" s="212" t="s">
        <v>75</v>
      </c>
      <c r="AO9" s="212"/>
      <c r="AP9" s="160">
        <v>110</v>
      </c>
      <c r="AQ9" s="160">
        <v>0</v>
      </c>
      <c r="AR9" s="160">
        <v>0</v>
      </c>
      <c r="AS9" s="160">
        <v>110</v>
      </c>
      <c r="AT9" s="406" t="e">
        <f t="shared" ref="AT9:AT21" si="0">AS9/VLOOKUP(AN9,$E$18:$H$410,4,FALSE)</f>
        <v>#N/A</v>
      </c>
      <c r="AU9" s="160">
        <v>180</v>
      </c>
      <c r="AV9" s="359" t="s">
        <v>1123</v>
      </c>
      <c r="AW9" s="359" t="s">
        <v>1119</v>
      </c>
      <c r="AX9" s="359" t="s">
        <v>1149</v>
      </c>
      <c r="AY9" s="360" t="e">
        <f t="shared" ref="AY9:AY21" si="1">AX9/VLOOKUP(AN9,$E$18:$H$410,4,FALSE)</f>
        <v>#N/A</v>
      </c>
    </row>
    <row r="10" spans="1:53" x14ac:dyDescent="0.25">
      <c r="A10" s="242" t="s">
        <v>1664</v>
      </c>
      <c r="B10" s="242" t="s">
        <v>350</v>
      </c>
      <c r="D10" s="278"/>
      <c r="E10" s="225"/>
      <c r="F10" s="286"/>
      <c r="G10" s="280"/>
      <c r="H10" s="281"/>
      <c r="I10" s="229"/>
      <c r="J10" s="229"/>
      <c r="K10" s="229"/>
      <c r="L10" s="230"/>
      <c r="M10" s="229"/>
      <c r="N10" s="229"/>
      <c r="O10" s="231"/>
      <c r="P10" s="225"/>
      <c r="Q10" s="287" t="s">
        <v>362</v>
      </c>
      <c r="R10" s="276" t="s">
        <v>363</v>
      </c>
      <c r="S10" s="276" t="s">
        <v>364</v>
      </c>
      <c r="T10" s="276" t="s">
        <v>346</v>
      </c>
      <c r="U10" s="276" t="s">
        <v>365</v>
      </c>
      <c r="V10" s="229"/>
      <c r="W10" s="265" t="s">
        <v>366</v>
      </c>
      <c r="X10" s="285" t="s">
        <v>366</v>
      </c>
      <c r="Y10" s="265"/>
      <c r="Z10" s="285" t="s">
        <v>367</v>
      </c>
      <c r="AA10" s="288" t="s">
        <v>368</v>
      </c>
      <c r="AB10" s="288"/>
      <c r="AC10" s="85" t="s">
        <v>369</v>
      </c>
      <c r="AD10" s="225"/>
      <c r="AE10" s="289" t="s">
        <v>362</v>
      </c>
      <c r="AF10" s="225"/>
      <c r="AG10" s="259" t="s">
        <v>370</v>
      </c>
      <c r="AH10" s="289" t="s">
        <v>362</v>
      </c>
      <c r="AI10" s="212" t="s">
        <v>401</v>
      </c>
      <c r="AJ10" s="212" t="s">
        <v>402</v>
      </c>
      <c r="AK10" s="212" t="s">
        <v>1126</v>
      </c>
      <c r="AL10" s="212"/>
      <c r="AM10" s="212"/>
      <c r="AN10" s="212" t="s">
        <v>126</v>
      </c>
      <c r="AO10" s="212"/>
      <c r="AP10" s="160">
        <v>160</v>
      </c>
      <c r="AQ10" s="160">
        <v>30</v>
      </c>
      <c r="AR10" s="160">
        <v>0</v>
      </c>
      <c r="AS10" s="160">
        <v>190</v>
      </c>
      <c r="AT10" s="406" t="e">
        <f t="shared" si="0"/>
        <v>#N/A</v>
      </c>
      <c r="AU10" s="160">
        <v>130</v>
      </c>
      <c r="AV10" s="359" t="s">
        <v>1135</v>
      </c>
      <c r="AW10" s="359" t="s">
        <v>1123</v>
      </c>
      <c r="AX10" s="359" t="s">
        <v>1176</v>
      </c>
      <c r="AY10" s="360" t="e">
        <f t="shared" si="1"/>
        <v>#N/A</v>
      </c>
    </row>
    <row r="11" spans="1:53" x14ac:dyDescent="0.25">
      <c r="A11" s="242" t="s">
        <v>1728</v>
      </c>
      <c r="B11" s="242" t="s">
        <v>1728</v>
      </c>
      <c r="C11" s="242" t="s">
        <v>1836</v>
      </c>
      <c r="D11" s="278" t="s">
        <v>1837</v>
      </c>
      <c r="E11" s="290" t="s">
        <v>1916</v>
      </c>
      <c r="F11" s="225"/>
      <c r="G11" s="280"/>
      <c r="H11" s="281" t="s">
        <v>1836</v>
      </c>
      <c r="I11" s="229" t="s">
        <v>1837</v>
      </c>
      <c r="J11" s="229" t="s">
        <v>1916</v>
      </c>
      <c r="K11" s="229"/>
      <c r="L11" s="230"/>
      <c r="M11" s="229" t="s">
        <v>1836</v>
      </c>
      <c r="N11" s="229" t="s">
        <v>1837</v>
      </c>
      <c r="O11" s="231" t="s">
        <v>1916</v>
      </c>
      <c r="P11" s="225"/>
      <c r="Q11" s="291">
        <v>1000</v>
      </c>
      <c r="R11" s="276" t="s">
        <v>372</v>
      </c>
      <c r="S11" s="276" t="s">
        <v>363</v>
      </c>
      <c r="T11" s="276" t="s">
        <v>373</v>
      </c>
      <c r="U11" s="292" t="s">
        <v>374</v>
      </c>
      <c r="V11" s="229"/>
      <c r="W11" s="265" t="s">
        <v>375</v>
      </c>
      <c r="X11" s="266" t="s">
        <v>376</v>
      </c>
      <c r="Y11" s="285" t="s">
        <v>377</v>
      </c>
      <c r="Z11" s="285" t="s">
        <v>378</v>
      </c>
      <c r="AA11" s="265" t="s">
        <v>379</v>
      </c>
      <c r="AB11" s="265"/>
      <c r="AC11" s="85" t="s">
        <v>380</v>
      </c>
      <c r="AD11" s="225"/>
      <c r="AE11" s="291">
        <v>1000</v>
      </c>
      <c r="AF11" s="225"/>
      <c r="AG11" s="259" t="s">
        <v>381</v>
      </c>
      <c r="AH11" s="291">
        <v>1000</v>
      </c>
      <c r="AI11" s="212" t="s">
        <v>403</v>
      </c>
      <c r="AJ11" s="212" t="s">
        <v>404</v>
      </c>
      <c r="AK11" s="212" t="s">
        <v>1128</v>
      </c>
      <c r="AL11" s="212"/>
      <c r="AM11" s="212"/>
      <c r="AN11" s="212" t="s">
        <v>169</v>
      </c>
      <c r="AO11" s="212"/>
      <c r="AP11" s="161" t="s">
        <v>551</v>
      </c>
      <c r="AQ11" s="161" t="s">
        <v>551</v>
      </c>
      <c r="AR11" s="161" t="s">
        <v>551</v>
      </c>
      <c r="AS11" s="161" t="s">
        <v>551</v>
      </c>
      <c r="AT11" s="406" t="e">
        <f t="shared" si="0"/>
        <v>#VALUE!</v>
      </c>
      <c r="AU11" s="161" t="s">
        <v>551</v>
      </c>
      <c r="AV11" s="161" t="s">
        <v>551</v>
      </c>
      <c r="AW11" s="161" t="s">
        <v>551</v>
      </c>
      <c r="AX11" s="161" t="s">
        <v>551</v>
      </c>
      <c r="AY11" s="360" t="e">
        <f t="shared" si="1"/>
        <v>#VALUE!</v>
      </c>
    </row>
    <row r="12" spans="1:53" ht="12.75" customHeight="1" x14ac:dyDescent="0.25">
      <c r="G12" s="270"/>
      <c r="H12" s="253"/>
      <c r="I12" s="229"/>
      <c r="J12" s="229"/>
      <c r="K12" s="229"/>
      <c r="L12" s="265"/>
      <c r="M12" s="229"/>
      <c r="N12" s="229"/>
      <c r="O12" s="284"/>
      <c r="P12" s="225"/>
      <c r="Q12" s="293" t="s">
        <v>382</v>
      </c>
      <c r="R12" s="276" t="s">
        <v>383</v>
      </c>
      <c r="S12" s="276" t="s">
        <v>384</v>
      </c>
      <c r="T12" s="276" t="s">
        <v>356</v>
      </c>
      <c r="U12" s="292" t="s">
        <v>385</v>
      </c>
      <c r="V12" s="229"/>
      <c r="W12" s="265" t="s">
        <v>386</v>
      </c>
      <c r="X12" s="266" t="s">
        <v>387</v>
      </c>
      <c r="Y12" s="285" t="s">
        <v>388</v>
      </c>
      <c r="Z12" s="294" t="s">
        <v>389</v>
      </c>
      <c r="AA12" s="265" t="s">
        <v>390</v>
      </c>
      <c r="AB12" s="265"/>
      <c r="AC12" s="85" t="s">
        <v>391</v>
      </c>
      <c r="AD12" s="225"/>
      <c r="AE12" s="295" t="s">
        <v>382</v>
      </c>
      <c r="AF12" s="225"/>
      <c r="AG12" s="259" t="s">
        <v>1729</v>
      </c>
      <c r="AH12" s="295" t="s">
        <v>382</v>
      </c>
      <c r="AI12" s="212" t="s">
        <v>405</v>
      </c>
      <c r="AJ12" s="212" t="s">
        <v>406</v>
      </c>
      <c r="AK12" s="212" t="s">
        <v>1131</v>
      </c>
      <c r="AL12" s="212"/>
      <c r="AM12" s="212"/>
      <c r="AN12" s="212" t="s">
        <v>332</v>
      </c>
      <c r="AO12" s="212"/>
      <c r="AP12" s="160">
        <v>430</v>
      </c>
      <c r="AQ12" s="160">
        <v>70</v>
      </c>
      <c r="AR12" s="160">
        <v>0</v>
      </c>
      <c r="AS12" s="160">
        <v>500</v>
      </c>
      <c r="AT12" s="406" t="e">
        <f t="shared" si="0"/>
        <v>#N/A</v>
      </c>
      <c r="AU12" s="160">
        <v>480</v>
      </c>
      <c r="AV12" s="359" t="s">
        <v>1138</v>
      </c>
      <c r="AW12" s="359" t="s">
        <v>1123</v>
      </c>
      <c r="AX12" s="359" t="s">
        <v>1394</v>
      </c>
      <c r="AY12" s="360" t="e">
        <f t="shared" si="1"/>
        <v>#N/A</v>
      </c>
    </row>
    <row r="13" spans="1:53" ht="12.75" customHeight="1" x14ac:dyDescent="0.25">
      <c r="E13" s="242" t="s">
        <v>1839</v>
      </c>
      <c r="G13" s="270"/>
      <c r="H13" s="296"/>
      <c r="I13" s="229"/>
      <c r="J13" s="229" t="s">
        <v>1839</v>
      </c>
      <c r="K13" s="229"/>
      <c r="L13" s="265"/>
      <c r="M13" s="229"/>
      <c r="N13" s="229"/>
      <c r="O13" s="284" t="s">
        <v>1839</v>
      </c>
      <c r="P13" s="225"/>
      <c r="Q13" s="293"/>
      <c r="R13" s="276"/>
      <c r="S13" s="276"/>
      <c r="T13" s="276"/>
      <c r="U13" s="292"/>
      <c r="V13" s="229"/>
      <c r="W13" s="265"/>
      <c r="X13" s="266"/>
      <c r="Y13" s="285"/>
      <c r="Z13" s="294"/>
      <c r="AA13" s="265"/>
      <c r="AB13" s="265"/>
      <c r="AC13" s="85"/>
      <c r="AD13" s="225"/>
      <c r="AE13" s="295"/>
      <c r="AF13" s="225"/>
      <c r="AG13" s="259"/>
      <c r="AI13" s="212" t="s">
        <v>407</v>
      </c>
      <c r="AJ13" s="212" t="s">
        <v>408</v>
      </c>
      <c r="AK13" s="212" t="s">
        <v>1134</v>
      </c>
      <c r="AL13" s="212"/>
      <c r="AM13" s="212"/>
      <c r="AN13" s="212" t="s">
        <v>205</v>
      </c>
      <c r="AO13" s="212"/>
      <c r="AP13" s="160">
        <v>170</v>
      </c>
      <c r="AQ13" s="160">
        <v>100</v>
      </c>
      <c r="AR13" s="160">
        <v>0</v>
      </c>
      <c r="AS13" s="160">
        <v>280</v>
      </c>
      <c r="AT13" s="406" t="e">
        <f t="shared" si="0"/>
        <v>#N/A</v>
      </c>
      <c r="AU13" s="160">
        <v>210</v>
      </c>
      <c r="AV13" s="359" t="s">
        <v>1163</v>
      </c>
      <c r="AW13" s="359" t="s">
        <v>1123</v>
      </c>
      <c r="AX13" s="359" t="s">
        <v>1195</v>
      </c>
      <c r="AY13" s="360" t="e">
        <f t="shared" si="1"/>
        <v>#N/A</v>
      </c>
    </row>
    <row r="14" spans="1:53" x14ac:dyDescent="0.25">
      <c r="A14" s="279"/>
      <c r="B14" s="279"/>
      <c r="C14" s="279"/>
      <c r="D14" s="297"/>
      <c r="E14" s="298"/>
      <c r="F14" s="279"/>
      <c r="G14" s="299"/>
      <c r="H14" s="300"/>
      <c r="I14" s="301"/>
      <c r="J14" s="301"/>
      <c r="K14" s="301"/>
      <c r="L14" s="301"/>
      <c r="M14" s="301"/>
      <c r="N14" s="301"/>
      <c r="O14" s="301"/>
      <c r="P14" s="302"/>
      <c r="Q14" s="302">
        <v>2.31</v>
      </c>
      <c r="R14" s="303">
        <v>7920</v>
      </c>
      <c r="S14" s="303">
        <v>19680</v>
      </c>
      <c r="T14" s="303">
        <v>30830</v>
      </c>
      <c r="U14" s="303">
        <v>108720</v>
      </c>
      <c r="V14" s="303"/>
      <c r="W14" s="303">
        <v>3960</v>
      </c>
      <c r="X14" s="303">
        <v>4360</v>
      </c>
      <c r="Y14" s="303">
        <v>8270</v>
      </c>
      <c r="Z14" s="303">
        <v>26040</v>
      </c>
      <c r="AA14" s="303">
        <v>7810</v>
      </c>
      <c r="AB14" s="303"/>
      <c r="AC14" s="304">
        <v>50430</v>
      </c>
      <c r="AD14" s="301"/>
      <c r="AE14" s="305">
        <v>2.3199999999999998</v>
      </c>
      <c r="AF14" s="306"/>
      <c r="AG14" s="307">
        <v>5400</v>
      </c>
      <c r="AH14" s="242" t="e">
        <f>AG14/H14</f>
        <v>#DIV/0!</v>
      </c>
      <c r="AI14" s="212" t="s">
        <v>409</v>
      </c>
      <c r="AJ14" s="212" t="s">
        <v>410</v>
      </c>
      <c r="AK14" s="212" t="s">
        <v>1137</v>
      </c>
      <c r="AL14" s="212"/>
      <c r="AM14" s="212"/>
      <c r="AN14" s="212" t="s">
        <v>257</v>
      </c>
      <c r="AO14" s="212"/>
      <c r="AP14" s="160">
        <v>510</v>
      </c>
      <c r="AQ14" s="160">
        <v>50</v>
      </c>
      <c r="AR14" s="160">
        <v>0</v>
      </c>
      <c r="AS14" s="160">
        <v>560</v>
      </c>
      <c r="AT14" s="406" t="e">
        <f t="shared" si="0"/>
        <v>#N/A</v>
      </c>
      <c r="AU14" s="160">
        <v>470</v>
      </c>
      <c r="AV14" s="359" t="s">
        <v>1199</v>
      </c>
      <c r="AW14" s="359" t="s">
        <v>1123</v>
      </c>
      <c r="AX14" s="359" t="s">
        <v>1689</v>
      </c>
      <c r="AY14" s="360" t="e">
        <f t="shared" si="1"/>
        <v>#N/A</v>
      </c>
    </row>
    <row r="15" spans="1:53" x14ac:dyDescent="0.25">
      <c r="C15" s="242" t="s">
        <v>1840</v>
      </c>
      <c r="D15" s="308" t="s">
        <v>1841</v>
      </c>
      <c r="E15" s="298">
        <v>116319</v>
      </c>
      <c r="G15" s="299"/>
      <c r="H15" s="309" t="s">
        <v>1840</v>
      </c>
      <c r="I15" s="310" t="s">
        <v>1841</v>
      </c>
      <c r="J15" s="310">
        <v>47134</v>
      </c>
      <c r="K15" s="310"/>
      <c r="L15" s="310"/>
      <c r="M15" s="310" t="s">
        <v>1840</v>
      </c>
      <c r="N15" s="310" t="s">
        <v>1841</v>
      </c>
      <c r="O15" s="310">
        <v>69193</v>
      </c>
      <c r="P15" s="311"/>
      <c r="Q15" s="311"/>
      <c r="R15" s="310"/>
      <c r="S15" s="310"/>
      <c r="T15" s="310"/>
      <c r="U15" s="310"/>
      <c r="V15" s="310"/>
      <c r="W15" s="310"/>
      <c r="X15" s="310"/>
      <c r="Y15" s="310"/>
      <c r="Z15" s="310"/>
      <c r="AA15" s="310"/>
      <c r="AB15" s="310"/>
      <c r="AC15" s="310"/>
      <c r="AD15" s="310"/>
      <c r="AE15" s="311"/>
      <c r="AF15" s="310"/>
      <c r="AG15" s="309"/>
      <c r="AH15" s="242" t="e">
        <f t="shared" ref="AH15:AH78" si="2">AG15/H15</f>
        <v>#VALUE!</v>
      </c>
      <c r="AI15" s="212"/>
      <c r="AJ15" s="212"/>
      <c r="AK15" s="212"/>
      <c r="AL15" s="212"/>
      <c r="AM15" s="212"/>
      <c r="AN15" s="212"/>
      <c r="AO15" s="212"/>
      <c r="AP15" s="161"/>
      <c r="AQ15" s="161"/>
      <c r="AR15" s="161"/>
      <c r="AS15" s="161"/>
      <c r="AT15" s="161"/>
      <c r="AU15" s="161"/>
      <c r="AV15" s="162" t="s">
        <v>394</v>
      </c>
      <c r="AW15" s="162" t="s">
        <v>394</v>
      </c>
      <c r="AX15" s="162" t="s">
        <v>394</v>
      </c>
    </row>
    <row r="16" spans="1:53" x14ac:dyDescent="0.25">
      <c r="A16" s="242">
        <v>10</v>
      </c>
      <c r="B16" s="242" t="s">
        <v>395</v>
      </c>
      <c r="D16" s="297"/>
      <c r="E16" s="298"/>
      <c r="G16" s="299"/>
      <c r="H16" s="312"/>
      <c r="I16" s="301"/>
      <c r="J16" s="301"/>
      <c r="K16" s="301"/>
      <c r="L16" s="301"/>
      <c r="M16" s="301"/>
      <c r="N16" s="301"/>
      <c r="O16" s="301"/>
      <c r="P16" s="305"/>
      <c r="Q16" s="305">
        <v>1.62</v>
      </c>
      <c r="R16" s="303">
        <v>210</v>
      </c>
      <c r="S16" s="303">
        <v>1270</v>
      </c>
      <c r="T16" s="303">
        <v>1340</v>
      </c>
      <c r="U16" s="303">
        <v>4630</v>
      </c>
      <c r="V16" s="303"/>
      <c r="W16" s="303">
        <v>60</v>
      </c>
      <c r="X16" s="303">
        <v>20</v>
      </c>
      <c r="Y16" s="303">
        <v>120</v>
      </c>
      <c r="Z16" s="303">
        <v>0</v>
      </c>
      <c r="AA16" s="303">
        <v>0</v>
      </c>
      <c r="AB16" s="303"/>
      <c r="AC16" s="304">
        <v>210</v>
      </c>
      <c r="AD16" s="301"/>
      <c r="AE16" s="305">
        <v>0.19</v>
      </c>
      <c r="AF16" s="306"/>
      <c r="AG16" s="307">
        <v>450</v>
      </c>
      <c r="AH16" s="242" t="e">
        <f t="shared" si="2"/>
        <v>#DIV/0!</v>
      </c>
      <c r="AI16" s="212"/>
      <c r="AJ16" s="212" t="s">
        <v>1140</v>
      </c>
      <c r="AK16" s="212" t="s">
        <v>1141</v>
      </c>
      <c r="AL16" s="212"/>
      <c r="AM16" s="212" t="s">
        <v>412</v>
      </c>
      <c r="AN16" s="212" t="s">
        <v>412</v>
      </c>
      <c r="AO16" s="212"/>
      <c r="AP16" s="160">
        <v>1070</v>
      </c>
      <c r="AQ16" s="160">
        <v>160</v>
      </c>
      <c r="AR16" s="160">
        <v>270</v>
      </c>
      <c r="AS16" s="160">
        <v>1490</v>
      </c>
      <c r="AT16" s="406" t="e">
        <f t="shared" si="0"/>
        <v>#N/A</v>
      </c>
      <c r="AU16" s="160">
        <v>1220</v>
      </c>
      <c r="AV16" s="359" t="s">
        <v>1160</v>
      </c>
      <c r="AW16" s="359" t="s">
        <v>1312</v>
      </c>
      <c r="AX16" s="358" t="s">
        <v>1736</v>
      </c>
      <c r="AY16" s="360" t="e">
        <f t="shared" si="1"/>
        <v>#N/A</v>
      </c>
    </row>
    <row r="17" spans="1:51" x14ac:dyDescent="0.25">
      <c r="C17" s="242" t="s">
        <v>1842</v>
      </c>
      <c r="D17" s="298" t="s">
        <v>393</v>
      </c>
      <c r="E17" s="298">
        <v>112973</v>
      </c>
      <c r="G17" s="299"/>
      <c r="H17" s="309" t="s">
        <v>1842</v>
      </c>
      <c r="I17" s="313" t="s">
        <v>393</v>
      </c>
      <c r="J17" s="313">
        <v>46039</v>
      </c>
      <c r="K17" s="313"/>
      <c r="L17" s="313"/>
      <c r="M17" s="313" t="s">
        <v>1842</v>
      </c>
      <c r="N17" s="313" t="s">
        <v>393</v>
      </c>
      <c r="O17" s="313">
        <v>66943</v>
      </c>
      <c r="P17" s="311"/>
      <c r="Q17" s="311"/>
      <c r="R17" s="313"/>
      <c r="S17" s="313"/>
      <c r="T17" s="313"/>
      <c r="U17" s="313"/>
      <c r="V17" s="313"/>
      <c r="W17" s="313"/>
      <c r="X17" s="313"/>
      <c r="Y17" s="313"/>
      <c r="Z17" s="313"/>
      <c r="AA17" s="313"/>
      <c r="AB17" s="313"/>
      <c r="AC17" s="314"/>
      <c r="AD17" s="313"/>
      <c r="AE17" s="311"/>
      <c r="AF17" s="313"/>
      <c r="AG17" s="313"/>
      <c r="AH17" s="242" t="e">
        <f t="shared" si="2"/>
        <v>#VALUE!</v>
      </c>
      <c r="AI17" s="212" t="s">
        <v>413</v>
      </c>
      <c r="AJ17" s="212" t="s">
        <v>414</v>
      </c>
      <c r="AK17" s="212" t="s">
        <v>1144</v>
      </c>
      <c r="AL17" s="212"/>
      <c r="AM17" s="212"/>
      <c r="AN17" s="212" t="s">
        <v>108</v>
      </c>
      <c r="AO17" s="212"/>
      <c r="AP17" s="160">
        <v>210</v>
      </c>
      <c r="AQ17" s="160">
        <v>10</v>
      </c>
      <c r="AR17" s="160">
        <v>0</v>
      </c>
      <c r="AS17" s="160">
        <v>220</v>
      </c>
      <c r="AT17" s="406" t="e">
        <f t="shared" si="0"/>
        <v>#N/A</v>
      </c>
      <c r="AU17" s="160">
        <v>190</v>
      </c>
      <c r="AV17" s="359" t="s">
        <v>1119</v>
      </c>
      <c r="AW17" s="359" t="s">
        <v>1123</v>
      </c>
      <c r="AX17" s="359" t="s">
        <v>1136</v>
      </c>
      <c r="AY17" s="360" t="e">
        <f t="shared" si="1"/>
        <v>#N/A</v>
      </c>
    </row>
    <row r="18" spans="1:51" x14ac:dyDescent="0.25">
      <c r="A18" s="242" t="s">
        <v>399</v>
      </c>
      <c r="B18" s="242" t="s">
        <v>400</v>
      </c>
      <c r="D18" s="298"/>
      <c r="E18" s="315"/>
      <c r="G18" s="299"/>
      <c r="H18" s="309"/>
      <c r="I18" s="313"/>
      <c r="J18" s="313"/>
      <c r="K18" s="313"/>
      <c r="L18" s="313"/>
      <c r="M18" s="313"/>
      <c r="N18" s="313"/>
      <c r="O18" s="313"/>
      <c r="P18" s="311"/>
      <c r="Q18" s="311">
        <v>1.97</v>
      </c>
      <c r="R18" s="313">
        <v>34</v>
      </c>
      <c r="S18" s="313">
        <v>137</v>
      </c>
      <c r="T18" s="313">
        <v>254</v>
      </c>
      <c r="U18" s="313">
        <v>850</v>
      </c>
      <c r="V18" s="313"/>
      <c r="W18" s="313">
        <v>9</v>
      </c>
      <c r="X18" s="313">
        <v>3</v>
      </c>
      <c r="Y18" s="313">
        <v>13</v>
      </c>
      <c r="Z18" s="313">
        <v>0</v>
      </c>
      <c r="AA18" s="313">
        <v>0</v>
      </c>
      <c r="AB18" s="313"/>
      <c r="AC18" s="314">
        <v>25</v>
      </c>
      <c r="AD18" s="316"/>
      <c r="AE18" s="311">
        <v>0.12</v>
      </c>
      <c r="AF18" s="316"/>
      <c r="AG18" s="316">
        <v>113</v>
      </c>
      <c r="AH18" s="242" t="e">
        <f t="shared" si="2"/>
        <v>#DIV/0!</v>
      </c>
      <c r="AI18" s="212" t="s">
        <v>415</v>
      </c>
      <c r="AJ18" s="212" t="s">
        <v>416</v>
      </c>
      <c r="AK18" s="212" t="s">
        <v>1146</v>
      </c>
      <c r="AL18" s="212"/>
      <c r="AM18" s="212"/>
      <c r="AN18" s="212" t="s">
        <v>174</v>
      </c>
      <c r="AO18" s="212"/>
      <c r="AP18" s="160">
        <v>180</v>
      </c>
      <c r="AQ18" s="160">
        <v>20</v>
      </c>
      <c r="AR18" s="160">
        <v>110</v>
      </c>
      <c r="AS18" s="160">
        <v>320</v>
      </c>
      <c r="AT18" s="406" t="e">
        <f t="shared" si="0"/>
        <v>#N/A</v>
      </c>
      <c r="AU18" s="160">
        <v>170</v>
      </c>
      <c r="AV18" s="359" t="s">
        <v>1153</v>
      </c>
      <c r="AW18" s="359" t="s">
        <v>1286</v>
      </c>
      <c r="AX18" s="359" t="s">
        <v>1133</v>
      </c>
      <c r="AY18" s="360" t="e">
        <f t="shared" si="1"/>
        <v>#N/A</v>
      </c>
    </row>
    <row r="19" spans="1:51" x14ac:dyDescent="0.25">
      <c r="A19" s="242" t="s">
        <v>397</v>
      </c>
      <c r="B19" s="242" t="s">
        <v>398</v>
      </c>
      <c r="C19" s="242" t="s">
        <v>1116</v>
      </c>
      <c r="D19" s="298" t="s">
        <v>396</v>
      </c>
      <c r="E19" s="315" t="e">
        <v>#N/A</v>
      </c>
      <c r="G19" s="299"/>
      <c r="H19" s="309" t="s">
        <v>1116</v>
      </c>
      <c r="I19" s="313" t="s">
        <v>396</v>
      </c>
      <c r="J19" s="313" t="e">
        <v>#N/A</v>
      </c>
      <c r="K19" s="313"/>
      <c r="L19" s="313"/>
      <c r="M19" s="313" t="s">
        <v>1116</v>
      </c>
      <c r="N19" s="313" t="s">
        <v>396</v>
      </c>
      <c r="O19" s="313" t="e">
        <v>#N/A</v>
      </c>
      <c r="P19" s="311"/>
      <c r="Q19" s="311">
        <v>0.34</v>
      </c>
      <c r="R19" s="313">
        <v>15</v>
      </c>
      <c r="S19" s="313">
        <v>2</v>
      </c>
      <c r="T19" s="313">
        <v>5</v>
      </c>
      <c r="U19" s="313">
        <v>37</v>
      </c>
      <c r="V19" s="313"/>
      <c r="W19" s="313">
        <v>0</v>
      </c>
      <c r="X19" s="313">
        <v>0</v>
      </c>
      <c r="Y19" s="313">
        <v>0</v>
      </c>
      <c r="Z19" s="313">
        <v>0</v>
      </c>
      <c r="AA19" s="313">
        <v>0</v>
      </c>
      <c r="AB19" s="313"/>
      <c r="AC19" s="314">
        <v>0</v>
      </c>
      <c r="AD19" s="316"/>
      <c r="AE19" s="311">
        <v>0</v>
      </c>
      <c r="AF19" s="316"/>
      <c r="AG19" s="316">
        <v>0</v>
      </c>
      <c r="AH19" s="242" t="e">
        <f t="shared" si="2"/>
        <v>#VALUE!</v>
      </c>
      <c r="AI19" s="212" t="s">
        <v>417</v>
      </c>
      <c r="AJ19" s="212" t="s">
        <v>418</v>
      </c>
      <c r="AK19" s="212" t="s">
        <v>1148</v>
      </c>
      <c r="AL19" s="212"/>
      <c r="AM19" s="212"/>
      <c r="AN19" s="212" t="s">
        <v>186</v>
      </c>
      <c r="AO19" s="212"/>
      <c r="AP19" s="160">
        <v>280</v>
      </c>
      <c r="AQ19" s="160">
        <v>0</v>
      </c>
      <c r="AR19" s="160">
        <v>150</v>
      </c>
      <c r="AS19" s="160">
        <v>430</v>
      </c>
      <c r="AT19" s="406" t="e">
        <f t="shared" si="0"/>
        <v>#N/A</v>
      </c>
      <c r="AU19" s="160">
        <v>380</v>
      </c>
      <c r="AV19" s="359" t="s">
        <v>1123</v>
      </c>
      <c r="AW19" s="359" t="s">
        <v>1173</v>
      </c>
      <c r="AX19" s="359" t="s">
        <v>1380</v>
      </c>
      <c r="AY19" s="360" t="e">
        <f t="shared" si="1"/>
        <v>#N/A</v>
      </c>
    </row>
    <row r="20" spans="1:51" x14ac:dyDescent="0.25">
      <c r="A20" s="242" t="s">
        <v>401</v>
      </c>
      <c r="B20" s="242" t="s">
        <v>402</v>
      </c>
      <c r="C20" s="242" t="s">
        <v>1121</v>
      </c>
      <c r="D20" s="298" t="s">
        <v>83</v>
      </c>
      <c r="E20" s="315">
        <v>6.7175871523697615E-4</v>
      </c>
      <c r="G20" s="299"/>
      <c r="H20" s="309" t="s">
        <v>1121</v>
      </c>
      <c r="I20" s="313" t="s">
        <v>83</v>
      </c>
      <c r="J20" s="313">
        <v>1.5863689776733254E-4</v>
      </c>
      <c r="K20" s="313"/>
      <c r="L20" s="313"/>
      <c r="M20" s="313" t="s">
        <v>1121</v>
      </c>
      <c r="N20" s="313" t="s">
        <v>83</v>
      </c>
      <c r="O20" s="313">
        <v>5.111633372502938E-4</v>
      </c>
      <c r="P20" s="311"/>
      <c r="Q20" s="311">
        <v>0.49</v>
      </c>
      <c r="R20" s="313">
        <v>4</v>
      </c>
      <c r="S20" s="313">
        <v>4</v>
      </c>
      <c r="T20" s="313">
        <v>0</v>
      </c>
      <c r="U20" s="313">
        <v>27</v>
      </c>
      <c r="V20" s="313"/>
      <c r="W20" s="313">
        <v>0</v>
      </c>
      <c r="X20" s="313">
        <v>0</v>
      </c>
      <c r="Y20" s="313">
        <v>0</v>
      </c>
      <c r="Z20" s="313">
        <v>0</v>
      </c>
      <c r="AA20" s="313">
        <v>0</v>
      </c>
      <c r="AB20" s="313"/>
      <c r="AC20" s="314">
        <v>0</v>
      </c>
      <c r="AD20" s="316"/>
      <c r="AE20" s="311">
        <v>0</v>
      </c>
      <c r="AF20" s="316"/>
      <c r="AG20" s="316">
        <v>6</v>
      </c>
      <c r="AH20" s="242" t="e">
        <f t="shared" si="2"/>
        <v>#VALUE!</v>
      </c>
      <c r="AI20" s="212" t="s">
        <v>419</v>
      </c>
      <c r="AJ20" s="212" t="s">
        <v>420</v>
      </c>
      <c r="AK20" s="212" t="s">
        <v>1150</v>
      </c>
      <c r="AL20" s="212"/>
      <c r="AM20" s="212"/>
      <c r="AN20" s="212" t="s">
        <v>247</v>
      </c>
      <c r="AO20" s="212"/>
      <c r="AP20" s="160">
        <v>120</v>
      </c>
      <c r="AQ20" s="160">
        <v>90</v>
      </c>
      <c r="AR20" s="160">
        <v>0</v>
      </c>
      <c r="AS20" s="160">
        <v>210</v>
      </c>
      <c r="AT20" s="406" t="e">
        <f t="shared" si="0"/>
        <v>#N/A</v>
      </c>
      <c r="AU20" s="160">
        <v>210</v>
      </c>
      <c r="AV20" s="359" t="s">
        <v>1173</v>
      </c>
      <c r="AW20" s="359" t="s">
        <v>1199</v>
      </c>
      <c r="AX20" s="359" t="s">
        <v>1145</v>
      </c>
      <c r="AY20" s="360" t="e">
        <f t="shared" si="1"/>
        <v>#N/A</v>
      </c>
    </row>
    <row r="21" spans="1:51" x14ac:dyDescent="0.25">
      <c r="A21" s="242" t="s">
        <v>403</v>
      </c>
      <c r="B21" s="242" t="s">
        <v>404</v>
      </c>
      <c r="C21" s="242" t="s">
        <v>1125</v>
      </c>
      <c r="D21" s="298" t="s">
        <v>75</v>
      </c>
      <c r="E21" s="315">
        <v>4.0952380952380955E-4</v>
      </c>
      <c r="G21" s="299"/>
      <c r="H21" s="309" t="s">
        <v>1125</v>
      </c>
      <c r="I21" s="313" t="s">
        <v>75</v>
      </c>
      <c r="J21" s="313">
        <v>3.7142857142857143E-4</v>
      </c>
      <c r="K21" s="313"/>
      <c r="L21" s="313"/>
      <c r="M21" s="313" t="s">
        <v>1125</v>
      </c>
      <c r="N21" s="313" t="s">
        <v>75</v>
      </c>
      <c r="O21" s="313">
        <v>3.8095238095238092E-5</v>
      </c>
      <c r="P21" s="311"/>
      <c r="Q21" s="311">
        <v>1.5</v>
      </c>
      <c r="R21" s="313">
        <v>15</v>
      </c>
      <c r="S21" s="313">
        <v>4</v>
      </c>
      <c r="T21" s="313">
        <v>59</v>
      </c>
      <c r="U21" s="313">
        <v>165</v>
      </c>
      <c r="V21" s="313"/>
      <c r="W21" s="313">
        <v>10</v>
      </c>
      <c r="X21" s="313">
        <v>0</v>
      </c>
      <c r="Y21" s="313">
        <v>0</v>
      </c>
      <c r="Z21" s="313">
        <v>2</v>
      </c>
      <c r="AA21" s="313">
        <v>2</v>
      </c>
      <c r="AB21" s="313"/>
      <c r="AC21" s="314">
        <v>14</v>
      </c>
      <c r="AD21" s="316"/>
      <c r="AE21" s="311">
        <v>0.24</v>
      </c>
      <c r="AF21" s="316"/>
      <c r="AG21" s="316">
        <v>22</v>
      </c>
      <c r="AH21" s="242" t="e">
        <f t="shared" si="2"/>
        <v>#VALUE!</v>
      </c>
      <c r="AI21" s="212" t="s">
        <v>421</v>
      </c>
      <c r="AJ21" s="212" t="s">
        <v>422</v>
      </c>
      <c r="AK21" s="212" t="s">
        <v>1152</v>
      </c>
      <c r="AL21" s="212"/>
      <c r="AM21" s="212"/>
      <c r="AN21" s="212" t="s">
        <v>262</v>
      </c>
      <c r="AO21" s="212"/>
      <c r="AP21" s="160">
        <v>280</v>
      </c>
      <c r="AQ21" s="160">
        <v>40</v>
      </c>
      <c r="AR21" s="160">
        <v>0</v>
      </c>
      <c r="AS21" s="160">
        <v>320</v>
      </c>
      <c r="AT21" s="406" t="e">
        <f t="shared" si="0"/>
        <v>#N/A</v>
      </c>
      <c r="AU21" s="160">
        <v>280</v>
      </c>
      <c r="AV21" s="359" t="s">
        <v>1147</v>
      </c>
      <c r="AW21" s="359" t="s">
        <v>1123</v>
      </c>
      <c r="AX21" s="359" t="s">
        <v>1424</v>
      </c>
      <c r="AY21" s="360" t="e">
        <f t="shared" si="1"/>
        <v>#N/A</v>
      </c>
    </row>
    <row r="22" spans="1:51" x14ac:dyDescent="0.25">
      <c r="A22" s="242" t="s">
        <v>405</v>
      </c>
      <c r="B22" s="242" t="s">
        <v>406</v>
      </c>
      <c r="C22" s="242" t="s">
        <v>1126</v>
      </c>
      <c r="D22" s="298" t="s">
        <v>126</v>
      </c>
      <c r="E22" s="315">
        <v>1.6339869281045751E-4</v>
      </c>
      <c r="G22" s="299"/>
      <c r="H22" s="309" t="s">
        <v>1126</v>
      </c>
      <c r="I22" s="313" t="s">
        <v>126</v>
      </c>
      <c r="J22" s="313">
        <v>1.6339869281045751E-4</v>
      </c>
      <c r="K22" s="313"/>
      <c r="L22" s="313"/>
      <c r="M22" s="313" t="s">
        <v>1126</v>
      </c>
      <c r="N22" s="313" t="s">
        <v>126</v>
      </c>
      <c r="O22" s="313">
        <v>0</v>
      </c>
      <c r="P22" s="311"/>
      <c r="Q22" s="311">
        <v>1.68</v>
      </c>
      <c r="R22" s="313">
        <v>18</v>
      </c>
      <c r="S22" s="313">
        <v>138</v>
      </c>
      <c r="T22" s="313">
        <v>155</v>
      </c>
      <c r="U22" s="313">
        <v>540</v>
      </c>
      <c r="V22" s="313"/>
      <c r="W22" s="313">
        <v>0</v>
      </c>
      <c r="X22" s="313">
        <v>10</v>
      </c>
      <c r="Y22" s="313">
        <v>6</v>
      </c>
      <c r="Z22" s="313">
        <v>0</v>
      </c>
      <c r="AA22" s="313">
        <v>0</v>
      </c>
      <c r="AB22" s="313"/>
      <c r="AC22" s="314">
        <v>16</v>
      </c>
      <c r="AD22" s="316"/>
      <c r="AE22" s="311">
        <v>0.12</v>
      </c>
      <c r="AF22" s="316"/>
      <c r="AG22" s="316">
        <v>126</v>
      </c>
      <c r="AH22" s="242" t="e">
        <f t="shared" si="2"/>
        <v>#VALUE!</v>
      </c>
      <c r="AI22" s="212"/>
      <c r="AJ22" s="212"/>
      <c r="AK22" s="212"/>
      <c r="AL22" s="212"/>
      <c r="AM22" s="212"/>
      <c r="AN22" s="212"/>
      <c r="AO22" s="212"/>
      <c r="AP22" s="161"/>
      <c r="AQ22" s="161"/>
      <c r="AR22" s="161"/>
      <c r="AS22" s="161"/>
      <c r="AT22" s="161"/>
      <c r="AU22" s="161"/>
      <c r="AV22" s="162" t="s">
        <v>394</v>
      </c>
      <c r="AW22" s="162" t="s">
        <v>394</v>
      </c>
      <c r="AX22" s="162" t="s">
        <v>394</v>
      </c>
    </row>
    <row r="23" spans="1:51" x14ac:dyDescent="0.25">
      <c r="A23" s="242" t="s">
        <v>407</v>
      </c>
      <c r="B23" s="242" t="s">
        <v>408</v>
      </c>
      <c r="C23" s="242" t="s">
        <v>1128</v>
      </c>
      <c r="D23" s="298" t="s">
        <v>169</v>
      </c>
      <c r="E23" s="315">
        <v>1.9680464778503992E-3</v>
      </c>
      <c r="G23" s="299"/>
      <c r="H23" s="309" t="s">
        <v>1128</v>
      </c>
      <c r="I23" s="313" t="s">
        <v>169</v>
      </c>
      <c r="J23" s="313">
        <v>4.1394335511982569E-4</v>
      </c>
      <c r="K23" s="313"/>
      <c r="L23" s="313"/>
      <c r="M23" s="313" t="s">
        <v>1128</v>
      </c>
      <c r="N23" s="313" t="s">
        <v>169</v>
      </c>
      <c r="O23" s="313">
        <v>1.5468409586056645E-3</v>
      </c>
      <c r="P23" s="311"/>
      <c r="Q23" s="311">
        <v>0.21</v>
      </c>
      <c r="R23" s="313">
        <v>11</v>
      </c>
      <c r="S23" s="313">
        <v>6</v>
      </c>
      <c r="T23" s="313">
        <v>25</v>
      </c>
      <c r="U23" s="313">
        <v>54</v>
      </c>
      <c r="V23" s="313"/>
      <c r="W23" s="313">
        <v>6</v>
      </c>
      <c r="X23" s="313">
        <v>1</v>
      </c>
      <c r="Y23" s="313">
        <v>2</v>
      </c>
      <c r="Z23" s="313">
        <v>2</v>
      </c>
      <c r="AA23" s="313">
        <v>0</v>
      </c>
      <c r="AB23" s="313"/>
      <c r="AC23" s="314">
        <v>11</v>
      </c>
      <c r="AD23" s="316"/>
      <c r="AE23" s="311">
        <v>0.19</v>
      </c>
      <c r="AF23" s="316"/>
      <c r="AG23" s="316">
        <v>0</v>
      </c>
      <c r="AH23" s="242" t="e">
        <f t="shared" si="2"/>
        <v>#VALUE!</v>
      </c>
      <c r="AI23" s="212"/>
      <c r="AJ23" s="212"/>
      <c r="AK23" s="212"/>
      <c r="AL23" s="212"/>
      <c r="AM23" s="212"/>
      <c r="AN23" s="212"/>
      <c r="AO23" s="212"/>
      <c r="AP23" s="161"/>
      <c r="AQ23" s="161"/>
      <c r="AR23" s="161"/>
      <c r="AS23" s="161"/>
      <c r="AT23" s="161"/>
      <c r="AU23" s="161"/>
      <c r="AV23" s="162" t="s">
        <v>394</v>
      </c>
      <c r="AW23" s="162" t="s">
        <v>394</v>
      </c>
      <c r="AX23" s="162" t="s">
        <v>394</v>
      </c>
    </row>
    <row r="24" spans="1:51" x14ac:dyDescent="0.25">
      <c r="A24" s="242" t="s">
        <v>409</v>
      </c>
      <c r="B24" s="242" t="s">
        <v>410</v>
      </c>
      <c r="C24" s="242" t="s">
        <v>1131</v>
      </c>
      <c r="D24" s="298" t="s">
        <v>332</v>
      </c>
      <c r="E24" s="315">
        <v>2.1236133122028527E-4</v>
      </c>
      <c r="G24" s="299"/>
      <c r="H24" s="309" t="s">
        <v>1131</v>
      </c>
      <c r="I24" s="313" t="s">
        <v>332</v>
      </c>
      <c r="J24" s="313">
        <v>1.4580031695721077E-4</v>
      </c>
      <c r="K24" s="313"/>
      <c r="L24" s="313"/>
      <c r="M24" s="313" t="s">
        <v>1131</v>
      </c>
      <c r="N24" s="313" t="s">
        <v>332</v>
      </c>
      <c r="O24" s="313">
        <v>6.6561014263074488E-5</v>
      </c>
      <c r="P24" s="311"/>
      <c r="Q24" s="311">
        <v>1.08</v>
      </c>
      <c r="R24" s="313">
        <v>7</v>
      </c>
      <c r="S24" s="313">
        <v>116</v>
      </c>
      <c r="T24" s="313">
        <v>62</v>
      </c>
      <c r="U24" s="313">
        <v>270</v>
      </c>
      <c r="V24" s="313"/>
      <c r="W24" s="313">
        <v>22</v>
      </c>
      <c r="X24" s="313">
        <v>1</v>
      </c>
      <c r="Y24" s="313">
        <v>30</v>
      </c>
      <c r="Z24" s="313">
        <v>0</v>
      </c>
      <c r="AA24" s="313">
        <v>0</v>
      </c>
      <c r="AB24" s="313"/>
      <c r="AC24" s="314">
        <v>53</v>
      </c>
      <c r="AD24" s="316"/>
      <c r="AE24" s="311">
        <v>0.67</v>
      </c>
      <c r="AF24" s="316"/>
      <c r="AG24" s="316">
        <v>21</v>
      </c>
      <c r="AH24" s="242" t="e">
        <f t="shared" si="2"/>
        <v>#VALUE!</v>
      </c>
      <c r="AI24" s="212" t="s">
        <v>424</v>
      </c>
      <c r="AJ24" s="212" t="s">
        <v>425</v>
      </c>
      <c r="AK24" s="212" t="s">
        <v>1159</v>
      </c>
      <c r="AL24" s="212"/>
      <c r="AM24" s="212"/>
      <c r="AN24" s="212" t="s">
        <v>26</v>
      </c>
      <c r="AO24" s="212"/>
      <c r="AP24" s="160">
        <v>180</v>
      </c>
      <c r="AQ24" s="160">
        <v>40</v>
      </c>
      <c r="AR24" s="160">
        <v>0</v>
      </c>
      <c r="AS24" s="160">
        <v>220</v>
      </c>
      <c r="AT24" s="406" t="e">
        <f t="shared" ref="AT24:AT29" si="3">AS24/VLOOKUP(AN24,$E$18:$H$410,4,FALSE)</f>
        <v>#N/A</v>
      </c>
      <c r="AU24" s="160">
        <v>70</v>
      </c>
      <c r="AV24" s="359" t="s">
        <v>1123</v>
      </c>
      <c r="AW24" s="359" t="s">
        <v>1123</v>
      </c>
      <c r="AX24" s="359" t="s">
        <v>1246</v>
      </c>
      <c r="AY24" s="360" t="e">
        <f t="shared" ref="AY24:AY29" si="4">AX24/VLOOKUP(AN24,$E$18:$H$410,4,FALSE)</f>
        <v>#N/A</v>
      </c>
    </row>
    <row r="25" spans="1:51" x14ac:dyDescent="0.25">
      <c r="C25" s="242" t="s">
        <v>1134</v>
      </c>
      <c r="D25" s="298" t="s">
        <v>205</v>
      </c>
      <c r="E25" s="298">
        <v>1.6986706056129985E-4</v>
      </c>
      <c r="G25" s="299"/>
      <c r="H25" s="309" t="s">
        <v>1134</v>
      </c>
      <c r="I25" s="313" t="s">
        <v>205</v>
      </c>
      <c r="J25" s="313">
        <v>1.2555391432791729E-4</v>
      </c>
      <c r="K25" s="313"/>
      <c r="L25" s="313"/>
      <c r="M25" s="313" t="s">
        <v>1134</v>
      </c>
      <c r="N25" s="313" t="s">
        <v>205</v>
      </c>
      <c r="O25" s="313">
        <v>4.4313146233382568E-5</v>
      </c>
      <c r="P25" s="311"/>
      <c r="Q25" s="311"/>
      <c r="R25" s="313"/>
      <c r="S25" s="313"/>
      <c r="T25" s="313"/>
      <c r="U25" s="313"/>
      <c r="V25" s="313"/>
      <c r="W25" s="313"/>
      <c r="X25" s="313"/>
      <c r="Y25" s="313"/>
      <c r="Z25" s="313"/>
      <c r="AA25" s="313"/>
      <c r="AB25" s="313"/>
      <c r="AC25" s="314"/>
      <c r="AD25" s="316"/>
      <c r="AE25" s="311"/>
      <c r="AF25" s="316"/>
      <c r="AG25" s="316"/>
      <c r="AH25" s="242" t="e">
        <f t="shared" si="2"/>
        <v>#VALUE!</v>
      </c>
      <c r="AI25" s="212" t="s">
        <v>426</v>
      </c>
      <c r="AJ25" s="212" t="s">
        <v>427</v>
      </c>
      <c r="AK25" s="212" t="s">
        <v>1161</v>
      </c>
      <c r="AL25" s="212"/>
      <c r="AM25" s="212"/>
      <c r="AN25" s="212" t="s">
        <v>27</v>
      </c>
      <c r="AO25" s="212"/>
      <c r="AP25" s="160">
        <v>10</v>
      </c>
      <c r="AQ25" s="160">
        <v>30</v>
      </c>
      <c r="AR25" s="160">
        <v>0</v>
      </c>
      <c r="AS25" s="160">
        <v>40</v>
      </c>
      <c r="AT25" s="406" t="e">
        <f t="shared" si="3"/>
        <v>#N/A</v>
      </c>
      <c r="AU25" s="160">
        <v>20</v>
      </c>
      <c r="AV25" s="359" t="s">
        <v>1119</v>
      </c>
      <c r="AW25" s="359" t="s">
        <v>1123</v>
      </c>
      <c r="AX25" s="359" t="s">
        <v>1153</v>
      </c>
      <c r="AY25" s="360" t="e">
        <f t="shared" si="4"/>
        <v>#N/A</v>
      </c>
    </row>
    <row r="26" spans="1:51" x14ac:dyDescent="0.25">
      <c r="A26" s="242">
        <v>45</v>
      </c>
      <c r="B26" s="242">
        <v>0</v>
      </c>
      <c r="C26" s="242" t="s">
        <v>1137</v>
      </c>
      <c r="D26" s="298" t="s">
        <v>257</v>
      </c>
      <c r="E26" s="315">
        <v>3.7716081718177058E-4</v>
      </c>
      <c r="G26" s="299"/>
      <c r="H26" s="309" t="s">
        <v>1137</v>
      </c>
      <c r="I26" s="313" t="s">
        <v>257</v>
      </c>
      <c r="J26" s="313">
        <v>1.4667365112624412E-4</v>
      </c>
      <c r="K26" s="313"/>
      <c r="L26" s="313"/>
      <c r="M26" s="313" t="s">
        <v>1137</v>
      </c>
      <c r="N26" s="313" t="s">
        <v>257</v>
      </c>
      <c r="O26" s="313">
        <v>2.3048716605552646E-4</v>
      </c>
      <c r="P26" s="311"/>
      <c r="Q26" s="311"/>
      <c r="R26" s="313"/>
      <c r="S26" s="313"/>
      <c r="T26" s="313"/>
      <c r="U26" s="313"/>
      <c r="V26" s="313"/>
      <c r="W26" s="313"/>
      <c r="X26" s="313"/>
      <c r="Y26" s="313"/>
      <c r="Z26" s="313"/>
      <c r="AA26" s="313"/>
      <c r="AB26" s="313"/>
      <c r="AC26" s="314"/>
      <c r="AD26" s="316"/>
      <c r="AE26" s="311"/>
      <c r="AF26" s="316"/>
      <c r="AG26" s="316"/>
      <c r="AH26" s="242" t="e">
        <f t="shared" si="2"/>
        <v>#VALUE!</v>
      </c>
      <c r="AI26" s="212" t="s">
        <v>428</v>
      </c>
      <c r="AJ26" s="212" t="s">
        <v>429</v>
      </c>
      <c r="AK26" s="212" t="s">
        <v>1162</v>
      </c>
      <c r="AL26" s="212"/>
      <c r="AM26" s="212"/>
      <c r="AN26" s="212" t="s">
        <v>323</v>
      </c>
      <c r="AO26" s="212"/>
      <c r="AP26" s="160">
        <v>420</v>
      </c>
      <c r="AQ26" s="160">
        <v>80</v>
      </c>
      <c r="AR26" s="160">
        <v>0</v>
      </c>
      <c r="AS26" s="160">
        <v>500</v>
      </c>
      <c r="AT26" s="406" t="e">
        <f t="shared" si="3"/>
        <v>#N/A</v>
      </c>
      <c r="AU26" s="160">
        <v>310</v>
      </c>
      <c r="AV26" s="359" t="s">
        <v>1142</v>
      </c>
      <c r="AW26" s="359" t="s">
        <v>1123</v>
      </c>
      <c r="AX26" s="359" t="s">
        <v>1130</v>
      </c>
      <c r="AY26" s="360" t="e">
        <f t="shared" si="4"/>
        <v>#N/A</v>
      </c>
    </row>
    <row r="27" spans="1:51" x14ac:dyDescent="0.25">
      <c r="A27" s="242" t="s">
        <v>413</v>
      </c>
      <c r="B27" s="242" t="s">
        <v>414</v>
      </c>
      <c r="C27" s="242" t="s">
        <v>1141</v>
      </c>
      <c r="D27" s="298" t="s">
        <v>412</v>
      </c>
      <c r="E27" s="242" t="e">
        <v>#N/A</v>
      </c>
      <c r="G27" s="299"/>
      <c r="H27" s="309" t="s">
        <v>1141</v>
      </c>
      <c r="I27" s="313" t="s">
        <v>412</v>
      </c>
      <c r="J27" s="313" t="e">
        <v>#N/A</v>
      </c>
      <c r="K27" s="313"/>
      <c r="L27" s="313"/>
      <c r="M27" s="313" t="s">
        <v>1141</v>
      </c>
      <c r="N27" s="313" t="s">
        <v>412</v>
      </c>
      <c r="O27" s="313" t="e">
        <v>#N/A</v>
      </c>
      <c r="P27" s="311"/>
      <c r="Q27" s="311">
        <v>1.86</v>
      </c>
      <c r="R27" s="313">
        <v>18</v>
      </c>
      <c r="S27" s="313">
        <v>289</v>
      </c>
      <c r="T27" s="313">
        <v>19</v>
      </c>
      <c r="U27" s="313">
        <v>484</v>
      </c>
      <c r="V27" s="313"/>
      <c r="W27" s="313">
        <v>0</v>
      </c>
      <c r="X27" s="313">
        <v>0</v>
      </c>
      <c r="Y27" s="313">
        <v>13</v>
      </c>
      <c r="Z27" s="313">
        <v>0</v>
      </c>
      <c r="AA27" s="313">
        <v>0</v>
      </c>
      <c r="AB27" s="313"/>
      <c r="AC27" s="314">
        <v>13</v>
      </c>
      <c r="AD27" s="316"/>
      <c r="AE27" s="311">
        <v>0.15</v>
      </c>
      <c r="AF27" s="316"/>
      <c r="AG27" s="316">
        <v>22</v>
      </c>
      <c r="AH27" s="242" t="e">
        <f t="shared" si="2"/>
        <v>#VALUE!</v>
      </c>
      <c r="AI27" s="212" t="s">
        <v>430</v>
      </c>
      <c r="AJ27" s="212" t="s">
        <v>431</v>
      </c>
      <c r="AK27" s="212" t="s">
        <v>1165</v>
      </c>
      <c r="AL27" s="212"/>
      <c r="AM27" s="212"/>
      <c r="AN27" s="212" t="s">
        <v>58</v>
      </c>
      <c r="AO27" s="212"/>
      <c r="AP27" s="161" t="s">
        <v>551</v>
      </c>
      <c r="AQ27" s="161" t="s">
        <v>551</v>
      </c>
      <c r="AR27" s="161" t="s">
        <v>551</v>
      </c>
      <c r="AS27" s="161" t="s">
        <v>551</v>
      </c>
      <c r="AT27" s="406" t="e">
        <f t="shared" si="3"/>
        <v>#VALUE!</v>
      </c>
      <c r="AU27" s="161" t="s">
        <v>551</v>
      </c>
      <c r="AV27" s="161" t="s">
        <v>551</v>
      </c>
      <c r="AW27" s="161" t="s">
        <v>551</v>
      </c>
      <c r="AX27" s="161" t="s">
        <v>551</v>
      </c>
      <c r="AY27" s="360" t="e">
        <f t="shared" si="4"/>
        <v>#VALUE!</v>
      </c>
    </row>
    <row r="28" spans="1:51" x14ac:dyDescent="0.25">
      <c r="A28" s="242" t="s">
        <v>415</v>
      </c>
      <c r="B28" s="242" t="s">
        <v>416</v>
      </c>
      <c r="C28" s="242" t="s">
        <v>1144</v>
      </c>
      <c r="D28" s="298" t="s">
        <v>108</v>
      </c>
      <c r="E28" s="242">
        <v>6.5928535480624061E-4</v>
      </c>
      <c r="G28" s="299"/>
      <c r="H28" s="309" t="s">
        <v>1144</v>
      </c>
      <c r="I28" s="313" t="s">
        <v>108</v>
      </c>
      <c r="J28" s="313">
        <v>3.0699547055863108E-4</v>
      </c>
      <c r="K28" s="313"/>
      <c r="L28" s="313"/>
      <c r="M28" s="313" t="s">
        <v>1144</v>
      </c>
      <c r="N28" s="313" t="s">
        <v>108</v>
      </c>
      <c r="O28" s="313">
        <v>3.5732259687971816E-4</v>
      </c>
      <c r="P28" s="311"/>
      <c r="Q28" s="311">
        <v>1.71</v>
      </c>
      <c r="R28" s="313">
        <v>11</v>
      </c>
      <c r="S28" s="313">
        <v>522</v>
      </c>
      <c r="T28" s="313">
        <v>585</v>
      </c>
      <c r="U28" s="313">
        <v>1322</v>
      </c>
      <c r="V28" s="313"/>
      <c r="W28" s="313">
        <v>0</v>
      </c>
      <c r="X28" s="313">
        <v>9</v>
      </c>
      <c r="Y28" s="313">
        <v>20</v>
      </c>
      <c r="Z28" s="313">
        <v>0</v>
      </c>
      <c r="AA28" s="313">
        <v>0</v>
      </c>
      <c r="AB28" s="313"/>
      <c r="AC28" s="314">
        <v>29</v>
      </c>
      <c r="AD28" s="316"/>
      <c r="AE28" s="311">
        <v>0.24</v>
      </c>
      <c r="AF28" s="316"/>
      <c r="AG28" s="316">
        <v>33</v>
      </c>
      <c r="AH28" s="242" t="e">
        <f t="shared" si="2"/>
        <v>#VALUE!</v>
      </c>
      <c r="AI28" s="212" t="s">
        <v>432</v>
      </c>
      <c r="AJ28" s="212" t="s">
        <v>433</v>
      </c>
      <c r="AK28" s="212" t="s">
        <v>1166</v>
      </c>
      <c r="AL28" s="212"/>
      <c r="AM28" s="212"/>
      <c r="AN28" s="212" t="s">
        <v>117</v>
      </c>
      <c r="AO28" s="212"/>
      <c r="AP28" s="161" t="s">
        <v>551</v>
      </c>
      <c r="AQ28" s="161" t="s">
        <v>551</v>
      </c>
      <c r="AR28" s="161" t="s">
        <v>551</v>
      </c>
      <c r="AS28" s="161" t="s">
        <v>551</v>
      </c>
      <c r="AT28" s="406" t="e">
        <f t="shared" si="3"/>
        <v>#VALUE!</v>
      </c>
      <c r="AU28" s="161" t="s">
        <v>551</v>
      </c>
      <c r="AV28" s="161" t="s">
        <v>551</v>
      </c>
      <c r="AW28" s="161" t="s">
        <v>551</v>
      </c>
      <c r="AX28" s="161" t="s">
        <v>551</v>
      </c>
      <c r="AY28" s="360" t="e">
        <f t="shared" si="4"/>
        <v>#VALUE!</v>
      </c>
    </row>
    <row r="29" spans="1:51" x14ac:dyDescent="0.25">
      <c r="A29" s="242" t="s">
        <v>417</v>
      </c>
      <c r="B29" s="242" t="s">
        <v>418</v>
      </c>
      <c r="C29" s="242" t="s">
        <v>1146</v>
      </c>
      <c r="D29" s="298" t="s">
        <v>174</v>
      </c>
      <c r="E29" s="242">
        <v>5.2222623780267437E-3</v>
      </c>
      <c r="G29" s="299"/>
      <c r="H29" s="309" t="s">
        <v>1146</v>
      </c>
      <c r="I29" s="313" t="s">
        <v>174</v>
      </c>
      <c r="J29" s="313">
        <v>8.1676906396819658E-4</v>
      </c>
      <c r="K29" s="313"/>
      <c r="L29" s="313"/>
      <c r="M29" s="313" t="s">
        <v>1146</v>
      </c>
      <c r="N29" s="313" t="s">
        <v>174</v>
      </c>
      <c r="O29" s="313">
        <v>4.4054933140585473E-3</v>
      </c>
      <c r="P29" s="311"/>
      <c r="Q29" s="311">
        <v>1.44</v>
      </c>
      <c r="R29" s="313">
        <v>42</v>
      </c>
      <c r="S29" s="313">
        <v>35</v>
      </c>
      <c r="T29" s="313">
        <v>31</v>
      </c>
      <c r="U29" s="313">
        <v>236</v>
      </c>
      <c r="V29" s="313"/>
      <c r="W29" s="313">
        <v>0</v>
      </c>
      <c r="X29" s="313">
        <v>0</v>
      </c>
      <c r="Y29" s="313">
        <v>28</v>
      </c>
      <c r="Z29" s="313">
        <v>0</v>
      </c>
      <c r="AA29" s="313">
        <v>0</v>
      </c>
      <c r="AB29" s="313"/>
      <c r="AC29" s="314">
        <v>28</v>
      </c>
      <c r="AD29" s="316"/>
      <c r="AE29" s="311">
        <v>0.31</v>
      </c>
      <c r="AF29" s="316"/>
      <c r="AG29" s="316">
        <v>31</v>
      </c>
      <c r="AH29" s="242" t="e">
        <f t="shared" si="2"/>
        <v>#VALUE!</v>
      </c>
      <c r="AI29" s="212" t="s">
        <v>434</v>
      </c>
      <c r="AJ29" s="212" t="s">
        <v>435</v>
      </c>
      <c r="AK29" s="212" t="s">
        <v>1167</v>
      </c>
      <c r="AL29" s="212"/>
      <c r="AM29" s="212"/>
      <c r="AN29" s="212" t="s">
        <v>291</v>
      </c>
      <c r="AO29" s="212"/>
      <c r="AP29" s="160">
        <v>610</v>
      </c>
      <c r="AQ29" s="160">
        <v>40</v>
      </c>
      <c r="AR29" s="160">
        <v>0</v>
      </c>
      <c r="AS29" s="160">
        <v>650</v>
      </c>
      <c r="AT29" s="406" t="e">
        <f t="shared" si="3"/>
        <v>#N/A</v>
      </c>
      <c r="AU29" s="160">
        <v>390</v>
      </c>
      <c r="AV29" s="359" t="s">
        <v>1153</v>
      </c>
      <c r="AW29" s="359" t="s">
        <v>1123</v>
      </c>
      <c r="AX29" s="359" t="s">
        <v>1424</v>
      </c>
      <c r="AY29" s="360" t="e">
        <f t="shared" si="4"/>
        <v>#N/A</v>
      </c>
    </row>
    <row r="30" spans="1:51" x14ac:dyDescent="0.25">
      <c r="A30" s="242" t="s">
        <v>419</v>
      </c>
      <c r="B30" s="242" t="s">
        <v>420</v>
      </c>
      <c r="C30" s="242" t="s">
        <v>1148</v>
      </c>
      <c r="D30" s="298" t="s">
        <v>186</v>
      </c>
      <c r="E30" s="242">
        <v>3.3966033966033966E-4</v>
      </c>
      <c r="G30" s="299"/>
      <c r="H30" s="309" t="s">
        <v>1148</v>
      </c>
      <c r="I30" s="313" t="s">
        <v>186</v>
      </c>
      <c r="J30" s="313">
        <v>1.9480519480519481E-4</v>
      </c>
      <c r="K30" s="313"/>
      <c r="L30" s="313"/>
      <c r="M30" s="313" t="s">
        <v>1148</v>
      </c>
      <c r="N30" s="313" t="s">
        <v>186</v>
      </c>
      <c r="O30" s="313">
        <v>1.4985014985014985E-4</v>
      </c>
      <c r="P30" s="311"/>
      <c r="Q30" s="311">
        <v>5.19</v>
      </c>
      <c r="R30" s="313">
        <v>26</v>
      </c>
      <c r="S30" s="313">
        <v>18</v>
      </c>
      <c r="T30" s="313">
        <v>135</v>
      </c>
      <c r="U30" s="313">
        <v>532</v>
      </c>
      <c r="V30" s="313"/>
      <c r="W30" s="313">
        <v>1</v>
      </c>
      <c r="X30" s="313">
        <v>0</v>
      </c>
      <c r="Y30" s="313">
        <v>11</v>
      </c>
      <c r="Z30" s="313">
        <v>0</v>
      </c>
      <c r="AA30" s="313">
        <v>0</v>
      </c>
      <c r="AB30" s="313"/>
      <c r="AC30" s="314">
        <v>12</v>
      </c>
      <c r="AD30" s="316"/>
      <c r="AE30" s="311">
        <v>0.18</v>
      </c>
      <c r="AF30" s="316"/>
      <c r="AG30" s="316">
        <v>39</v>
      </c>
      <c r="AH30" s="242" t="e">
        <f t="shared" si="2"/>
        <v>#VALUE!</v>
      </c>
      <c r="AI30" s="212"/>
      <c r="AJ30" s="212"/>
      <c r="AK30" s="212"/>
      <c r="AL30" s="212"/>
      <c r="AM30" s="212"/>
      <c r="AN30" s="212"/>
      <c r="AO30" s="212"/>
      <c r="AP30" s="161"/>
      <c r="AQ30" s="161"/>
      <c r="AR30" s="161"/>
      <c r="AS30" s="161"/>
      <c r="AT30" s="161"/>
      <c r="AU30" s="161"/>
      <c r="AV30" s="162" t="s">
        <v>394</v>
      </c>
      <c r="AW30" s="162" t="s">
        <v>394</v>
      </c>
      <c r="AX30" s="162" t="s">
        <v>394</v>
      </c>
    </row>
    <row r="31" spans="1:51" x14ac:dyDescent="0.25">
      <c r="A31" s="242" t="s">
        <v>421</v>
      </c>
      <c r="B31" s="242" t="s">
        <v>422</v>
      </c>
      <c r="C31" s="242" t="s">
        <v>1150</v>
      </c>
      <c r="D31" s="298" t="s">
        <v>247</v>
      </c>
      <c r="E31" s="242">
        <v>1.5824915824915824E-3</v>
      </c>
      <c r="G31" s="299"/>
      <c r="H31" s="309" t="s">
        <v>1150</v>
      </c>
      <c r="I31" s="313" t="s">
        <v>247</v>
      </c>
      <c r="J31" s="313">
        <v>2.7609427609427608E-4</v>
      </c>
      <c r="K31" s="313"/>
      <c r="L31" s="313"/>
      <c r="M31" s="313" t="s">
        <v>1150</v>
      </c>
      <c r="N31" s="313" t="s">
        <v>247</v>
      </c>
      <c r="O31" s="313">
        <v>1.3063973063973063E-3</v>
      </c>
      <c r="P31" s="311"/>
      <c r="Q31" s="311">
        <v>0.68</v>
      </c>
      <c r="R31" s="313">
        <v>10</v>
      </c>
      <c r="S31" s="313">
        <v>3</v>
      </c>
      <c r="T31" s="313">
        <v>14</v>
      </c>
      <c r="U31" s="313">
        <v>109</v>
      </c>
      <c r="V31" s="313"/>
      <c r="W31" s="313">
        <v>8</v>
      </c>
      <c r="X31" s="313">
        <v>0</v>
      </c>
      <c r="Y31" s="313">
        <v>0</v>
      </c>
      <c r="Z31" s="313">
        <v>0</v>
      </c>
      <c r="AA31" s="313">
        <v>0</v>
      </c>
      <c r="AB31" s="313"/>
      <c r="AC31" s="314">
        <v>8</v>
      </c>
      <c r="AD31" s="316"/>
      <c r="AE31" s="311">
        <v>7.0000000000000007E-2</v>
      </c>
      <c r="AF31" s="316"/>
      <c r="AG31" s="316">
        <v>37</v>
      </c>
      <c r="AH31" s="242" t="e">
        <f t="shared" si="2"/>
        <v>#VALUE!</v>
      </c>
      <c r="AI31" s="212"/>
      <c r="AJ31" s="212" t="s">
        <v>1169</v>
      </c>
      <c r="AK31" s="212" t="s">
        <v>1170</v>
      </c>
      <c r="AL31" s="212"/>
      <c r="AM31" s="212" t="s">
        <v>324</v>
      </c>
      <c r="AN31" s="212" t="s">
        <v>324</v>
      </c>
      <c r="AO31" s="212"/>
      <c r="AP31" s="160">
        <v>710</v>
      </c>
      <c r="AQ31" s="160">
        <v>190</v>
      </c>
      <c r="AR31" s="160">
        <v>0</v>
      </c>
      <c r="AS31" s="160">
        <v>900</v>
      </c>
      <c r="AT31" s="406" t="e">
        <f t="shared" ref="AT31:AT37" si="5">AS31/VLOOKUP(AN31,$E$18:$H$410,4,FALSE)</f>
        <v>#N/A</v>
      </c>
      <c r="AU31" s="160">
        <v>750</v>
      </c>
      <c r="AV31" s="359" t="s">
        <v>1193</v>
      </c>
      <c r="AW31" s="359" t="s">
        <v>1123</v>
      </c>
      <c r="AX31" s="358" t="s">
        <v>1737</v>
      </c>
      <c r="AY31" s="360" t="e">
        <f t="shared" ref="AY31:AY37" si="6">AX31/VLOOKUP(AN31,$E$18:$H$410,4,FALSE)</f>
        <v>#N/A</v>
      </c>
    </row>
    <row r="32" spans="1:51" x14ac:dyDescent="0.25">
      <c r="C32" s="242" t="s">
        <v>1152</v>
      </c>
      <c r="D32" s="315" t="s">
        <v>262</v>
      </c>
      <c r="E32" s="298">
        <v>2.0688405797101451E-3</v>
      </c>
      <c r="G32" s="299"/>
      <c r="H32" s="309" t="s">
        <v>1152</v>
      </c>
      <c r="I32" s="313" t="s">
        <v>262</v>
      </c>
      <c r="J32" s="313">
        <v>1.6304347826086958E-4</v>
      </c>
      <c r="K32" s="313"/>
      <c r="L32" s="313"/>
      <c r="M32" s="313" t="s">
        <v>1152</v>
      </c>
      <c r="N32" s="313" t="s">
        <v>262</v>
      </c>
      <c r="O32" s="313">
        <v>1.9021739130434783E-3</v>
      </c>
      <c r="P32" s="311"/>
      <c r="Q32" s="311"/>
      <c r="R32" s="313"/>
      <c r="S32" s="313"/>
      <c r="T32" s="313"/>
      <c r="U32" s="313"/>
      <c r="V32" s="313"/>
      <c r="W32" s="313"/>
      <c r="X32" s="313"/>
      <c r="Y32" s="313"/>
      <c r="Z32" s="313"/>
      <c r="AA32" s="313"/>
      <c r="AB32" s="313"/>
      <c r="AC32" s="314"/>
      <c r="AD32" s="316"/>
      <c r="AE32" s="311"/>
      <c r="AF32" s="316"/>
      <c r="AG32" s="316"/>
      <c r="AH32" s="242" t="e">
        <f t="shared" si="2"/>
        <v>#VALUE!</v>
      </c>
      <c r="AI32" s="212" t="s">
        <v>436</v>
      </c>
      <c r="AJ32" s="212" t="s">
        <v>437</v>
      </c>
      <c r="AK32" s="212" t="s">
        <v>1172</v>
      </c>
      <c r="AL32" s="212"/>
      <c r="AM32" s="212"/>
      <c r="AN32" s="212" t="s">
        <v>2</v>
      </c>
      <c r="AO32" s="212"/>
      <c r="AP32" s="160">
        <v>190</v>
      </c>
      <c r="AQ32" s="160">
        <v>80</v>
      </c>
      <c r="AR32" s="160">
        <v>0</v>
      </c>
      <c r="AS32" s="160">
        <v>270</v>
      </c>
      <c r="AT32" s="406" t="e">
        <f t="shared" si="5"/>
        <v>#N/A</v>
      </c>
      <c r="AU32" s="160">
        <v>110</v>
      </c>
      <c r="AV32" s="359" t="s">
        <v>1138</v>
      </c>
      <c r="AW32" s="359" t="s">
        <v>1123</v>
      </c>
      <c r="AX32" s="359" t="s">
        <v>1224</v>
      </c>
      <c r="AY32" s="360" t="e">
        <f t="shared" si="6"/>
        <v>#N/A</v>
      </c>
    </row>
    <row r="33" spans="1:51" x14ac:dyDescent="0.25">
      <c r="A33" s="279">
        <v>20</v>
      </c>
      <c r="B33" s="279" t="s">
        <v>423</v>
      </c>
      <c r="C33" s="279"/>
      <c r="D33" s="315"/>
      <c r="E33" s="298"/>
      <c r="F33" s="279"/>
      <c r="G33" s="299"/>
      <c r="H33" s="317"/>
      <c r="I33" s="303"/>
      <c r="J33" s="303"/>
      <c r="K33" s="303"/>
      <c r="L33" s="303"/>
      <c r="M33" s="303"/>
      <c r="N33" s="303"/>
      <c r="O33" s="303"/>
      <c r="P33" s="305"/>
      <c r="Q33" s="305">
        <v>1.43</v>
      </c>
      <c r="R33" s="303">
        <v>780</v>
      </c>
      <c r="S33" s="303">
        <v>3000</v>
      </c>
      <c r="T33" s="303">
        <v>3490</v>
      </c>
      <c r="U33" s="303">
        <v>11460</v>
      </c>
      <c r="V33" s="303"/>
      <c r="W33" s="303">
        <v>140</v>
      </c>
      <c r="X33" s="303">
        <v>340</v>
      </c>
      <c r="Y33" s="303">
        <v>390</v>
      </c>
      <c r="Z33" s="303">
        <v>10</v>
      </c>
      <c r="AA33" s="303">
        <v>230</v>
      </c>
      <c r="AB33" s="303"/>
      <c r="AC33" s="304">
        <v>1100</v>
      </c>
      <c r="AD33" s="301"/>
      <c r="AE33" s="305">
        <v>0.37</v>
      </c>
      <c r="AF33" s="306"/>
      <c r="AG33" s="307">
        <v>420</v>
      </c>
      <c r="AH33" s="242" t="e">
        <f t="shared" si="2"/>
        <v>#DIV/0!</v>
      </c>
      <c r="AI33" s="212" t="s">
        <v>438</v>
      </c>
      <c r="AJ33" s="212" t="s">
        <v>439</v>
      </c>
      <c r="AK33" s="212" t="s">
        <v>1174</v>
      </c>
      <c r="AL33" s="212"/>
      <c r="AM33" s="212"/>
      <c r="AN33" s="212" t="s">
        <v>17</v>
      </c>
      <c r="AO33" s="212"/>
      <c r="AP33" s="160">
        <v>50</v>
      </c>
      <c r="AQ33" s="160">
        <v>10</v>
      </c>
      <c r="AR33" s="160">
        <v>0</v>
      </c>
      <c r="AS33" s="160">
        <v>70</v>
      </c>
      <c r="AT33" s="406" t="e">
        <f t="shared" si="5"/>
        <v>#N/A</v>
      </c>
      <c r="AU33" s="160">
        <v>40</v>
      </c>
      <c r="AV33" s="359" t="s">
        <v>1123</v>
      </c>
      <c r="AW33" s="359" t="s">
        <v>1123</v>
      </c>
      <c r="AX33" s="359" t="s">
        <v>1153</v>
      </c>
      <c r="AY33" s="360" t="e">
        <f t="shared" si="6"/>
        <v>#N/A</v>
      </c>
    </row>
    <row r="34" spans="1:51" x14ac:dyDescent="0.25">
      <c r="C34" s="242" t="s">
        <v>1154</v>
      </c>
      <c r="D34" s="298" t="s">
        <v>1843</v>
      </c>
      <c r="E34" s="298" t="e">
        <v>#N/A</v>
      </c>
      <c r="G34" s="299"/>
      <c r="H34" s="309" t="s">
        <v>1154</v>
      </c>
      <c r="I34" s="313" t="s">
        <v>1843</v>
      </c>
      <c r="J34" s="313" t="e">
        <v>#N/A</v>
      </c>
      <c r="K34" s="313"/>
      <c r="L34" s="313"/>
      <c r="M34" s="313" t="s">
        <v>1154</v>
      </c>
      <c r="N34" s="313" t="s">
        <v>1843</v>
      </c>
      <c r="O34" s="313" t="e">
        <v>#N/A</v>
      </c>
      <c r="P34" s="311"/>
      <c r="Q34" s="311"/>
      <c r="R34" s="313"/>
      <c r="S34" s="313"/>
      <c r="T34" s="313"/>
      <c r="U34" s="313"/>
      <c r="V34" s="313"/>
      <c r="W34" s="313"/>
      <c r="X34" s="313"/>
      <c r="Y34" s="313"/>
      <c r="Z34" s="313"/>
      <c r="AA34" s="313"/>
      <c r="AB34" s="313"/>
      <c r="AC34" s="314"/>
      <c r="AD34" s="316"/>
      <c r="AE34" s="311"/>
      <c r="AF34" s="316"/>
      <c r="AG34" s="316"/>
      <c r="AH34" s="242" t="e">
        <f t="shared" si="2"/>
        <v>#VALUE!</v>
      </c>
      <c r="AI34" s="212" t="s">
        <v>440</v>
      </c>
      <c r="AJ34" s="212" t="s">
        <v>441</v>
      </c>
      <c r="AK34" s="212" t="s">
        <v>1175</v>
      </c>
      <c r="AL34" s="212"/>
      <c r="AM34" s="212"/>
      <c r="AN34" s="212" t="s">
        <v>51</v>
      </c>
      <c r="AO34" s="212"/>
      <c r="AP34" s="160">
        <v>210</v>
      </c>
      <c r="AQ34" s="160">
        <v>30</v>
      </c>
      <c r="AR34" s="160">
        <v>0</v>
      </c>
      <c r="AS34" s="160">
        <v>240</v>
      </c>
      <c r="AT34" s="406" t="e">
        <f t="shared" si="5"/>
        <v>#N/A</v>
      </c>
      <c r="AU34" s="160">
        <v>330</v>
      </c>
      <c r="AV34" s="359" t="s">
        <v>1173</v>
      </c>
      <c r="AW34" s="359" t="s">
        <v>1123</v>
      </c>
      <c r="AX34" s="359" t="s">
        <v>1201</v>
      </c>
      <c r="AY34" s="360" t="e">
        <f t="shared" si="6"/>
        <v>#N/A</v>
      </c>
    </row>
    <row r="35" spans="1:51" x14ac:dyDescent="0.25">
      <c r="A35" s="242" t="s">
        <v>424</v>
      </c>
      <c r="B35" s="242" t="s">
        <v>425</v>
      </c>
      <c r="C35" s="242" t="s">
        <v>1159</v>
      </c>
      <c r="D35" s="298" t="s">
        <v>26</v>
      </c>
      <c r="E35" s="315">
        <v>4.3537414965986397E-4</v>
      </c>
      <c r="G35" s="299"/>
      <c r="H35" s="309" t="s">
        <v>1159</v>
      </c>
      <c r="I35" s="313" t="s">
        <v>26</v>
      </c>
      <c r="J35" s="313">
        <v>3.2653061224489796E-4</v>
      </c>
      <c r="K35" s="313"/>
      <c r="L35" s="313"/>
      <c r="M35" s="313" t="s">
        <v>1159</v>
      </c>
      <c r="N35" s="313" t="s">
        <v>26</v>
      </c>
      <c r="O35" s="313">
        <v>1.0884353741496599E-4</v>
      </c>
      <c r="P35" s="311"/>
      <c r="Q35" s="311">
        <v>0.5</v>
      </c>
      <c r="R35" s="313">
        <v>8</v>
      </c>
      <c r="S35" s="313">
        <v>11</v>
      </c>
      <c r="T35" s="313">
        <v>63</v>
      </c>
      <c r="U35" s="313">
        <v>109</v>
      </c>
      <c r="V35" s="313"/>
      <c r="W35" s="313">
        <v>0</v>
      </c>
      <c r="X35" s="313">
        <v>0</v>
      </c>
      <c r="Y35" s="313">
        <v>0</v>
      </c>
      <c r="Z35" s="313">
        <v>0</v>
      </c>
      <c r="AA35" s="313">
        <v>6</v>
      </c>
      <c r="AB35" s="313"/>
      <c r="AC35" s="314">
        <v>6</v>
      </c>
      <c r="AD35" s="316"/>
      <c r="AE35" s="311">
        <v>0.11</v>
      </c>
      <c r="AF35" s="316"/>
      <c r="AG35" s="316">
        <v>5</v>
      </c>
      <c r="AH35" s="242" t="e">
        <f t="shared" si="2"/>
        <v>#VALUE!</v>
      </c>
      <c r="AI35" s="212" t="s">
        <v>442</v>
      </c>
      <c r="AJ35" s="212" t="s">
        <v>443</v>
      </c>
      <c r="AK35" s="212" t="s">
        <v>1177</v>
      </c>
      <c r="AL35" s="212"/>
      <c r="AM35" s="212"/>
      <c r="AN35" s="212" t="s">
        <v>66</v>
      </c>
      <c r="AO35" s="212"/>
      <c r="AP35" s="160">
        <v>70</v>
      </c>
      <c r="AQ35" s="160">
        <v>30</v>
      </c>
      <c r="AR35" s="160">
        <v>0</v>
      </c>
      <c r="AS35" s="160">
        <v>100</v>
      </c>
      <c r="AT35" s="406" t="e">
        <f t="shared" si="5"/>
        <v>#N/A</v>
      </c>
      <c r="AU35" s="160">
        <v>110</v>
      </c>
      <c r="AV35" s="359" t="s">
        <v>1199</v>
      </c>
      <c r="AW35" s="359" t="s">
        <v>1123</v>
      </c>
      <c r="AX35" s="359" t="s">
        <v>1239</v>
      </c>
      <c r="AY35" s="360" t="e">
        <f t="shared" si="6"/>
        <v>#N/A</v>
      </c>
    </row>
    <row r="36" spans="1:51" x14ac:dyDescent="0.25">
      <c r="A36" s="242" t="s">
        <v>426</v>
      </c>
      <c r="B36" s="242" t="s">
        <v>427</v>
      </c>
      <c r="C36" s="242" t="s">
        <v>1161</v>
      </c>
      <c r="D36" s="298" t="s">
        <v>27</v>
      </c>
      <c r="E36" s="315">
        <v>1.5056022408963586E-3</v>
      </c>
      <c r="G36" s="299"/>
      <c r="H36" s="309" t="s">
        <v>1161</v>
      </c>
      <c r="I36" s="313" t="s">
        <v>27</v>
      </c>
      <c r="J36" s="313">
        <v>6.6526610644257705E-4</v>
      </c>
      <c r="K36" s="313"/>
      <c r="L36" s="313"/>
      <c r="M36" s="313" t="s">
        <v>1161</v>
      </c>
      <c r="N36" s="313" t="s">
        <v>27</v>
      </c>
      <c r="O36" s="313">
        <v>8.4733893557422974E-4</v>
      </c>
      <c r="P36" s="311"/>
      <c r="Q36" s="311">
        <v>0.48</v>
      </c>
      <c r="R36" s="313">
        <v>23</v>
      </c>
      <c r="S36" s="313">
        <v>372</v>
      </c>
      <c r="T36" s="313">
        <v>10</v>
      </c>
      <c r="U36" s="313">
        <v>435</v>
      </c>
      <c r="V36" s="313"/>
      <c r="W36" s="313">
        <v>0</v>
      </c>
      <c r="X36" s="313">
        <v>22</v>
      </c>
      <c r="Y36" s="313">
        <v>0</v>
      </c>
      <c r="Z36" s="313">
        <v>0</v>
      </c>
      <c r="AA36" s="313">
        <v>0</v>
      </c>
      <c r="AB36" s="313"/>
      <c r="AC36" s="314">
        <v>22</v>
      </c>
      <c r="AD36" s="316"/>
      <c r="AE36" s="311">
        <v>0.35</v>
      </c>
      <c r="AF36" s="316"/>
      <c r="AG36" s="316">
        <v>1</v>
      </c>
      <c r="AH36" s="242" t="e">
        <f t="shared" si="2"/>
        <v>#VALUE!</v>
      </c>
      <c r="AI36" s="212" t="s">
        <v>444</v>
      </c>
      <c r="AJ36" s="212" t="s">
        <v>445</v>
      </c>
      <c r="AK36" s="212" t="s">
        <v>1179</v>
      </c>
      <c r="AL36" s="212"/>
      <c r="AM36" s="212"/>
      <c r="AN36" s="212" t="s">
        <v>96</v>
      </c>
      <c r="AO36" s="212"/>
      <c r="AP36" s="160">
        <v>80</v>
      </c>
      <c r="AQ36" s="160">
        <v>10</v>
      </c>
      <c r="AR36" s="160">
        <v>0</v>
      </c>
      <c r="AS36" s="160">
        <v>100</v>
      </c>
      <c r="AT36" s="406" t="e">
        <f t="shared" si="5"/>
        <v>#N/A</v>
      </c>
      <c r="AU36" s="160">
        <v>70</v>
      </c>
      <c r="AV36" s="359" t="s">
        <v>1123</v>
      </c>
      <c r="AW36" s="359" t="s">
        <v>1123</v>
      </c>
      <c r="AX36" s="359" t="s">
        <v>1246</v>
      </c>
      <c r="AY36" s="360" t="e">
        <f t="shared" si="6"/>
        <v>#N/A</v>
      </c>
    </row>
    <row r="37" spans="1:51" x14ac:dyDescent="0.25">
      <c r="A37" s="242" t="s">
        <v>428</v>
      </c>
      <c r="B37" s="242" t="s">
        <v>429</v>
      </c>
      <c r="C37" s="242" t="s">
        <v>1162</v>
      </c>
      <c r="D37" s="298" t="s">
        <v>323</v>
      </c>
      <c r="E37" s="315">
        <v>6.5835816851801676E-4</v>
      </c>
      <c r="G37" s="299"/>
      <c r="H37" s="309" t="s">
        <v>1162</v>
      </c>
      <c r="I37" s="313" t="s">
        <v>323</v>
      </c>
      <c r="J37" s="313">
        <v>5.0934706041723106E-4</v>
      </c>
      <c r="K37" s="313"/>
      <c r="L37" s="313"/>
      <c r="M37" s="313" t="s">
        <v>1162</v>
      </c>
      <c r="N37" s="313" t="s">
        <v>323</v>
      </c>
      <c r="O37" s="313">
        <v>1.4630181522622596E-4</v>
      </c>
      <c r="P37" s="311"/>
      <c r="Q37" s="311">
        <v>0.72</v>
      </c>
      <c r="R37" s="313">
        <v>30</v>
      </c>
      <c r="S37" s="313">
        <v>15</v>
      </c>
      <c r="T37" s="313">
        <v>6</v>
      </c>
      <c r="U37" s="313">
        <v>162</v>
      </c>
      <c r="V37" s="313"/>
      <c r="W37" s="313">
        <v>7</v>
      </c>
      <c r="X37" s="313">
        <v>8</v>
      </c>
      <c r="Y37" s="313">
        <v>5</v>
      </c>
      <c r="Z37" s="313">
        <v>0</v>
      </c>
      <c r="AA37" s="313">
        <v>0</v>
      </c>
      <c r="AB37" s="313"/>
      <c r="AC37" s="314">
        <v>20</v>
      </c>
      <c r="AD37" s="316"/>
      <c r="AE37" s="311">
        <v>0.13</v>
      </c>
      <c r="AF37" s="316"/>
      <c r="AG37" s="316">
        <v>8</v>
      </c>
      <c r="AH37" s="242" t="e">
        <f t="shared" si="2"/>
        <v>#VALUE!</v>
      </c>
      <c r="AI37" s="212" t="s">
        <v>446</v>
      </c>
      <c r="AJ37" s="212" t="s">
        <v>447</v>
      </c>
      <c r="AK37" s="212" t="s">
        <v>1180</v>
      </c>
      <c r="AL37" s="212"/>
      <c r="AM37" s="212"/>
      <c r="AN37" s="212" t="s">
        <v>240</v>
      </c>
      <c r="AO37" s="212"/>
      <c r="AP37" s="160">
        <v>90</v>
      </c>
      <c r="AQ37" s="160">
        <v>30</v>
      </c>
      <c r="AR37" s="160">
        <v>0</v>
      </c>
      <c r="AS37" s="160">
        <v>120</v>
      </c>
      <c r="AT37" s="406" t="e">
        <f t="shared" si="5"/>
        <v>#N/A</v>
      </c>
      <c r="AU37" s="160">
        <v>90</v>
      </c>
      <c r="AV37" s="359" t="s">
        <v>1153</v>
      </c>
      <c r="AW37" s="359" t="s">
        <v>1123</v>
      </c>
      <c r="AX37" s="359" t="s">
        <v>1190</v>
      </c>
      <c r="AY37" s="360" t="e">
        <f t="shared" si="6"/>
        <v>#N/A</v>
      </c>
    </row>
    <row r="38" spans="1:51" x14ac:dyDescent="0.25">
      <c r="A38" s="242" t="s">
        <v>430</v>
      </c>
      <c r="B38" s="242" t="s">
        <v>431</v>
      </c>
      <c r="C38" s="242" t="s">
        <v>1165</v>
      </c>
      <c r="D38" s="298" t="s">
        <v>58</v>
      </c>
      <c r="E38" s="315">
        <v>1.0194174757281553E-3</v>
      </c>
      <c r="G38" s="299"/>
      <c r="H38" s="309" t="s">
        <v>1165</v>
      </c>
      <c r="I38" s="313" t="s">
        <v>58</v>
      </c>
      <c r="J38" s="313">
        <v>3.4587378640776699E-4</v>
      </c>
      <c r="K38" s="313"/>
      <c r="L38" s="313"/>
      <c r="M38" s="313" t="s">
        <v>1165</v>
      </c>
      <c r="N38" s="313" t="s">
        <v>58</v>
      </c>
      <c r="O38" s="313">
        <v>6.7050970873786409E-4</v>
      </c>
      <c r="P38" s="311"/>
      <c r="Q38" s="311">
        <v>0.73</v>
      </c>
      <c r="R38" s="313">
        <v>17</v>
      </c>
      <c r="S38" s="313">
        <v>25</v>
      </c>
      <c r="T38" s="313">
        <v>134</v>
      </c>
      <c r="U38" s="313">
        <v>276</v>
      </c>
      <c r="V38" s="313"/>
      <c r="W38" s="313">
        <v>17</v>
      </c>
      <c r="X38" s="313">
        <v>8</v>
      </c>
      <c r="Y38" s="313">
        <v>21</v>
      </c>
      <c r="Z38" s="313">
        <v>0</v>
      </c>
      <c r="AA38" s="313">
        <v>0</v>
      </c>
      <c r="AB38" s="313"/>
      <c r="AC38" s="314">
        <v>46</v>
      </c>
      <c r="AD38" s="316"/>
      <c r="AE38" s="311">
        <v>0.34</v>
      </c>
      <c r="AF38" s="316"/>
      <c r="AG38" s="316">
        <v>15</v>
      </c>
      <c r="AH38" s="242" t="e">
        <f t="shared" si="2"/>
        <v>#VALUE!</v>
      </c>
      <c r="AI38" s="212"/>
      <c r="AJ38" s="212"/>
      <c r="AK38" s="212"/>
      <c r="AL38" s="212"/>
      <c r="AM38" s="212"/>
      <c r="AN38" s="212"/>
      <c r="AO38" s="212"/>
      <c r="AP38" s="161"/>
      <c r="AQ38" s="161"/>
      <c r="AR38" s="161"/>
      <c r="AS38" s="161"/>
      <c r="AT38" s="161"/>
      <c r="AU38" s="161"/>
      <c r="AV38" s="162" t="s">
        <v>394</v>
      </c>
      <c r="AW38" s="162" t="s">
        <v>394</v>
      </c>
      <c r="AX38" s="162" t="s">
        <v>394</v>
      </c>
    </row>
    <row r="39" spans="1:51" ht="25.5" x14ac:dyDescent="0.25">
      <c r="A39" s="242" t="s">
        <v>432</v>
      </c>
      <c r="B39" s="242" t="s">
        <v>433</v>
      </c>
      <c r="C39" s="242" t="s">
        <v>1166</v>
      </c>
      <c r="D39" s="298" t="s">
        <v>117</v>
      </c>
      <c r="E39" s="315">
        <v>1.842948717948718E-4</v>
      </c>
      <c r="G39" s="299"/>
      <c r="H39" s="309" t="s">
        <v>1166</v>
      </c>
      <c r="I39" s="313" t="s">
        <v>117</v>
      </c>
      <c r="J39" s="313">
        <v>1.0416666666666667E-4</v>
      </c>
      <c r="K39" s="313"/>
      <c r="L39" s="313"/>
      <c r="M39" s="313" t="s">
        <v>1166</v>
      </c>
      <c r="N39" s="313" t="s">
        <v>117</v>
      </c>
      <c r="O39" s="313">
        <v>8.0128205128205128E-5</v>
      </c>
      <c r="P39" s="311"/>
      <c r="Q39" s="311">
        <v>1.31</v>
      </c>
      <c r="R39" s="313">
        <v>33</v>
      </c>
      <c r="S39" s="313">
        <v>18</v>
      </c>
      <c r="T39" s="313">
        <v>37</v>
      </c>
      <c r="U39" s="313">
        <v>152</v>
      </c>
      <c r="V39" s="313"/>
      <c r="W39" s="313">
        <v>0</v>
      </c>
      <c r="X39" s="313">
        <v>5</v>
      </c>
      <c r="Y39" s="313">
        <v>0</v>
      </c>
      <c r="Z39" s="313">
        <v>5</v>
      </c>
      <c r="AA39" s="313">
        <v>0</v>
      </c>
      <c r="AB39" s="313"/>
      <c r="AC39" s="314">
        <v>10</v>
      </c>
      <c r="AD39" s="316"/>
      <c r="AE39" s="311">
        <v>0.2</v>
      </c>
      <c r="AF39" s="316"/>
      <c r="AG39" s="316">
        <v>9</v>
      </c>
      <c r="AH39" s="242" t="e">
        <f t="shared" si="2"/>
        <v>#VALUE!</v>
      </c>
      <c r="AI39" s="212"/>
      <c r="AJ39" s="212" t="s">
        <v>1140</v>
      </c>
      <c r="AK39" s="212" t="s">
        <v>1181</v>
      </c>
      <c r="AL39" s="212"/>
      <c r="AM39" s="212" t="s">
        <v>449</v>
      </c>
      <c r="AN39" s="212" t="s">
        <v>449</v>
      </c>
      <c r="AO39" s="212"/>
      <c r="AP39" s="161" t="s">
        <v>551</v>
      </c>
      <c r="AQ39" s="161" t="s">
        <v>551</v>
      </c>
      <c r="AR39" s="161" t="s">
        <v>551</v>
      </c>
      <c r="AS39" s="161" t="s">
        <v>551</v>
      </c>
      <c r="AT39" s="406" t="e">
        <f t="shared" ref="AT39:AT49" si="7">AS39/VLOOKUP(AN39,$E$18:$H$410,4,FALSE)</f>
        <v>#VALUE!</v>
      </c>
      <c r="AU39" s="161" t="s">
        <v>551</v>
      </c>
      <c r="AV39" s="161" t="s">
        <v>551</v>
      </c>
      <c r="AW39" s="161" t="s">
        <v>551</v>
      </c>
      <c r="AX39" s="161" t="s">
        <v>551</v>
      </c>
      <c r="AY39" s="360" t="e">
        <f t="shared" ref="AY39:AY49" si="8">AX39/VLOOKUP(AN39,$E$18:$H$410,4,FALSE)</f>
        <v>#VALUE!</v>
      </c>
    </row>
    <row r="40" spans="1:51" x14ac:dyDescent="0.25">
      <c r="A40" s="242" t="s">
        <v>434</v>
      </c>
      <c r="B40" s="242" t="s">
        <v>435</v>
      </c>
      <c r="C40" s="242" t="s">
        <v>1167</v>
      </c>
      <c r="D40" s="298" t="s">
        <v>291</v>
      </c>
      <c r="E40" s="315">
        <v>1.2767014406358669E-3</v>
      </c>
      <c r="G40" s="299"/>
      <c r="H40" s="309" t="s">
        <v>1167</v>
      </c>
      <c r="I40" s="313" t="s">
        <v>291</v>
      </c>
      <c r="J40" s="313">
        <v>6.2593144560357675E-4</v>
      </c>
      <c r="K40" s="313"/>
      <c r="L40" s="313"/>
      <c r="M40" s="313" t="s">
        <v>1167</v>
      </c>
      <c r="N40" s="313" t="s">
        <v>291</v>
      </c>
      <c r="O40" s="313">
        <v>6.5076999503229011E-4</v>
      </c>
      <c r="P40" s="311"/>
      <c r="Q40" s="311">
        <v>1.71</v>
      </c>
      <c r="R40" s="313">
        <v>4</v>
      </c>
      <c r="S40" s="313">
        <v>2</v>
      </c>
      <c r="T40" s="313">
        <v>9</v>
      </c>
      <c r="U40" s="313">
        <v>155</v>
      </c>
      <c r="V40" s="313"/>
      <c r="W40" s="313">
        <v>6</v>
      </c>
      <c r="X40" s="313">
        <v>1</v>
      </c>
      <c r="Y40" s="313">
        <v>3</v>
      </c>
      <c r="Z40" s="313">
        <v>0</v>
      </c>
      <c r="AA40" s="313">
        <v>11</v>
      </c>
      <c r="AB40" s="313"/>
      <c r="AC40" s="314">
        <v>21</v>
      </c>
      <c r="AD40" s="316"/>
      <c r="AE40" s="311">
        <v>0.26</v>
      </c>
      <c r="AF40" s="316"/>
      <c r="AG40" s="316">
        <v>50</v>
      </c>
      <c r="AH40" s="242" t="e">
        <f t="shared" si="2"/>
        <v>#VALUE!</v>
      </c>
      <c r="AI40" s="212" t="s">
        <v>450</v>
      </c>
      <c r="AJ40" s="212" t="s">
        <v>451</v>
      </c>
      <c r="AK40" s="212" t="s">
        <v>1184</v>
      </c>
      <c r="AL40" s="212"/>
      <c r="AM40" s="212"/>
      <c r="AN40" s="212" t="s">
        <v>29</v>
      </c>
      <c r="AO40" s="212"/>
      <c r="AP40" s="160">
        <v>250</v>
      </c>
      <c r="AQ40" s="160">
        <v>30</v>
      </c>
      <c r="AR40" s="160">
        <v>0</v>
      </c>
      <c r="AS40" s="160">
        <v>270</v>
      </c>
      <c r="AT40" s="406" t="e">
        <f t="shared" si="7"/>
        <v>#N/A</v>
      </c>
      <c r="AU40" s="160">
        <v>360</v>
      </c>
      <c r="AV40" s="359" t="s">
        <v>1173</v>
      </c>
      <c r="AW40" s="359" t="s">
        <v>1119</v>
      </c>
      <c r="AX40" s="359" t="s">
        <v>1596</v>
      </c>
      <c r="AY40" s="360" t="e">
        <f t="shared" si="8"/>
        <v>#N/A</v>
      </c>
    </row>
    <row r="41" spans="1:51" x14ac:dyDescent="0.25">
      <c r="C41" s="242" t="s">
        <v>1170</v>
      </c>
      <c r="D41" s="298" t="s">
        <v>324</v>
      </c>
      <c r="E41" s="298">
        <v>4.6781287485005998E-4</v>
      </c>
      <c r="G41" s="299"/>
      <c r="H41" s="309" t="s">
        <v>1170</v>
      </c>
      <c r="I41" s="313" t="s">
        <v>324</v>
      </c>
      <c r="J41" s="313">
        <v>3.5385845661735306E-4</v>
      </c>
      <c r="K41" s="313"/>
      <c r="L41" s="313"/>
      <c r="M41" s="313" t="s">
        <v>1170</v>
      </c>
      <c r="N41" s="313" t="s">
        <v>324</v>
      </c>
      <c r="O41" s="313">
        <v>1.1195521791283487E-4</v>
      </c>
      <c r="P41" s="311"/>
      <c r="Q41" s="311"/>
      <c r="R41" s="313"/>
      <c r="S41" s="313"/>
      <c r="T41" s="313"/>
      <c r="U41" s="313"/>
      <c r="V41" s="313"/>
      <c r="W41" s="313"/>
      <c r="X41" s="313"/>
      <c r="Y41" s="313"/>
      <c r="Z41" s="313"/>
      <c r="AA41" s="313"/>
      <c r="AB41" s="313"/>
      <c r="AC41" s="314"/>
      <c r="AD41" s="316"/>
      <c r="AE41" s="311"/>
      <c r="AF41" s="316"/>
      <c r="AG41" s="316"/>
      <c r="AH41" s="242" t="e">
        <f t="shared" si="2"/>
        <v>#VALUE!</v>
      </c>
      <c r="AI41" s="212" t="s">
        <v>452</v>
      </c>
      <c r="AJ41" s="212" t="s">
        <v>453</v>
      </c>
      <c r="AK41" s="212" t="s">
        <v>1186</v>
      </c>
      <c r="AL41" s="212"/>
      <c r="AM41" s="212"/>
      <c r="AN41" s="212" t="s">
        <v>45</v>
      </c>
      <c r="AO41" s="212"/>
      <c r="AP41" s="160">
        <v>160</v>
      </c>
      <c r="AQ41" s="160">
        <v>20</v>
      </c>
      <c r="AR41" s="160">
        <v>0</v>
      </c>
      <c r="AS41" s="160">
        <v>180</v>
      </c>
      <c r="AT41" s="406" t="e">
        <f t="shared" si="7"/>
        <v>#N/A</v>
      </c>
      <c r="AU41" s="160">
        <v>160</v>
      </c>
      <c r="AV41" s="359" t="s">
        <v>1123</v>
      </c>
      <c r="AW41" s="359" t="s">
        <v>1123</v>
      </c>
      <c r="AX41" s="359" t="s">
        <v>1132</v>
      </c>
      <c r="AY41" s="360" t="e">
        <f t="shared" si="8"/>
        <v>#N/A</v>
      </c>
    </row>
    <row r="42" spans="1:51" x14ac:dyDescent="0.25">
      <c r="A42" s="242">
        <v>9</v>
      </c>
      <c r="B42" s="242">
        <v>16</v>
      </c>
      <c r="C42" s="242" t="s">
        <v>1172</v>
      </c>
      <c r="D42" s="298" t="s">
        <v>2</v>
      </c>
      <c r="E42" s="315">
        <v>2.699896157840083E-4</v>
      </c>
      <c r="G42" s="299"/>
      <c r="H42" s="309" t="s">
        <v>1172</v>
      </c>
      <c r="I42" s="313" t="s">
        <v>2</v>
      </c>
      <c r="J42" s="313">
        <v>2.699896157840083E-4</v>
      </c>
      <c r="K42" s="313"/>
      <c r="L42" s="313"/>
      <c r="M42" s="313" t="s">
        <v>1172</v>
      </c>
      <c r="N42" s="313" t="s">
        <v>2</v>
      </c>
      <c r="O42" s="313">
        <v>0</v>
      </c>
      <c r="P42" s="311"/>
      <c r="Q42" s="311"/>
      <c r="R42" s="313"/>
      <c r="S42" s="313"/>
      <c r="T42" s="313"/>
      <c r="U42" s="313"/>
      <c r="V42" s="313"/>
      <c r="W42" s="313"/>
      <c r="X42" s="313"/>
      <c r="Y42" s="313"/>
      <c r="Z42" s="313"/>
      <c r="AA42" s="313"/>
      <c r="AB42" s="313"/>
      <c r="AC42" s="314"/>
      <c r="AD42" s="316"/>
      <c r="AE42" s="311"/>
      <c r="AF42" s="316"/>
      <c r="AG42" s="316"/>
      <c r="AH42" s="242" t="e">
        <f t="shared" si="2"/>
        <v>#VALUE!</v>
      </c>
      <c r="AI42" s="212" t="s">
        <v>454</v>
      </c>
      <c r="AJ42" s="212" t="s">
        <v>455</v>
      </c>
      <c r="AK42" s="212" t="s">
        <v>1187</v>
      </c>
      <c r="AL42" s="212"/>
      <c r="AM42" s="212"/>
      <c r="AN42" s="212" t="s">
        <v>160</v>
      </c>
      <c r="AO42" s="212"/>
      <c r="AP42" s="160">
        <v>510</v>
      </c>
      <c r="AQ42" s="160">
        <v>0</v>
      </c>
      <c r="AR42" s="160">
        <v>10</v>
      </c>
      <c r="AS42" s="160">
        <v>510</v>
      </c>
      <c r="AT42" s="406" t="e">
        <f t="shared" si="7"/>
        <v>#N/A</v>
      </c>
      <c r="AU42" s="160">
        <v>1370</v>
      </c>
      <c r="AV42" s="359" t="s">
        <v>1123</v>
      </c>
      <c r="AW42" s="359" t="s">
        <v>1123</v>
      </c>
      <c r="AX42" s="358" t="s">
        <v>1340</v>
      </c>
      <c r="AY42" s="360" t="e">
        <f t="shared" si="8"/>
        <v>#N/A</v>
      </c>
    </row>
    <row r="43" spans="1:51" x14ac:dyDescent="0.25">
      <c r="A43" s="242" t="s">
        <v>436</v>
      </c>
      <c r="B43" s="242" t="s">
        <v>437</v>
      </c>
      <c r="C43" s="242" t="s">
        <v>1174</v>
      </c>
      <c r="D43" s="298" t="s">
        <v>17</v>
      </c>
      <c r="E43" s="242">
        <v>1.5850144092219019E-4</v>
      </c>
      <c r="G43" s="299"/>
      <c r="H43" s="309" t="s">
        <v>1174</v>
      </c>
      <c r="I43" s="313" t="s">
        <v>17</v>
      </c>
      <c r="J43" s="313">
        <v>1.2968299711815562E-4</v>
      </c>
      <c r="K43" s="313"/>
      <c r="L43" s="313"/>
      <c r="M43" s="313" t="s">
        <v>1174</v>
      </c>
      <c r="N43" s="313" t="s">
        <v>17</v>
      </c>
      <c r="O43" s="313">
        <v>2.8818443804034583E-5</v>
      </c>
      <c r="P43" s="311"/>
      <c r="Q43" s="311">
        <v>1.54</v>
      </c>
      <c r="R43" s="313">
        <v>23</v>
      </c>
      <c r="S43" s="313">
        <v>46</v>
      </c>
      <c r="T43" s="313">
        <v>88</v>
      </c>
      <c r="U43" s="313">
        <v>220</v>
      </c>
      <c r="V43" s="313"/>
      <c r="W43" s="313">
        <v>0</v>
      </c>
      <c r="X43" s="313">
        <v>3</v>
      </c>
      <c r="Y43" s="313">
        <v>9</v>
      </c>
      <c r="Z43" s="313">
        <v>0</v>
      </c>
      <c r="AA43" s="313">
        <v>0</v>
      </c>
      <c r="AB43" s="313"/>
      <c r="AC43" s="314">
        <v>12</v>
      </c>
      <c r="AD43" s="316"/>
      <c r="AE43" s="311">
        <v>0.28999999999999998</v>
      </c>
      <c r="AF43" s="316"/>
      <c r="AG43" s="316">
        <v>3</v>
      </c>
      <c r="AH43" s="242" t="e">
        <f t="shared" si="2"/>
        <v>#VALUE!</v>
      </c>
      <c r="AI43" s="212" t="s">
        <v>456</v>
      </c>
      <c r="AJ43" s="212" t="s">
        <v>457</v>
      </c>
      <c r="AK43" s="212" t="s">
        <v>1189</v>
      </c>
      <c r="AL43" s="212"/>
      <c r="AM43" s="212"/>
      <c r="AN43" s="212" t="s">
        <v>194</v>
      </c>
      <c r="AO43" s="212"/>
      <c r="AP43" s="160">
        <v>170</v>
      </c>
      <c r="AQ43" s="160">
        <v>150</v>
      </c>
      <c r="AR43" s="160">
        <v>0</v>
      </c>
      <c r="AS43" s="160">
        <v>320</v>
      </c>
      <c r="AT43" s="406" t="e">
        <f t="shared" si="7"/>
        <v>#N/A</v>
      </c>
      <c r="AU43" s="160">
        <v>130</v>
      </c>
      <c r="AV43" s="359" t="s">
        <v>1246</v>
      </c>
      <c r="AW43" s="359" t="s">
        <v>1123</v>
      </c>
      <c r="AX43" s="359" t="s">
        <v>1149</v>
      </c>
      <c r="AY43" s="360" t="e">
        <f t="shared" si="8"/>
        <v>#N/A</v>
      </c>
    </row>
    <row r="44" spans="1:51" x14ac:dyDescent="0.25">
      <c r="A44" s="242" t="s">
        <v>438</v>
      </c>
      <c r="B44" s="242" t="s">
        <v>439</v>
      </c>
      <c r="C44" s="242" t="s">
        <v>1175</v>
      </c>
      <c r="D44" s="298" t="s">
        <v>51</v>
      </c>
      <c r="E44" s="242">
        <v>8.598130841121495E-4</v>
      </c>
      <c r="G44" s="299"/>
      <c r="H44" s="309" t="s">
        <v>1175</v>
      </c>
      <c r="I44" s="313" t="s">
        <v>51</v>
      </c>
      <c r="J44" s="313">
        <v>4.6728971962616824E-4</v>
      </c>
      <c r="K44" s="313"/>
      <c r="L44" s="313"/>
      <c r="M44" s="313" t="s">
        <v>1175</v>
      </c>
      <c r="N44" s="313" t="s">
        <v>51</v>
      </c>
      <c r="O44" s="313">
        <v>3.9252336448598131E-4</v>
      </c>
      <c r="P44" s="311"/>
      <c r="Q44" s="311">
        <v>0.94</v>
      </c>
      <c r="R44" s="313">
        <v>3</v>
      </c>
      <c r="S44" s="313">
        <v>27</v>
      </c>
      <c r="T44" s="313">
        <v>67</v>
      </c>
      <c r="U44" s="313">
        <v>126</v>
      </c>
      <c r="V44" s="313"/>
      <c r="W44" s="313">
        <v>6</v>
      </c>
      <c r="X44" s="313">
        <v>0</v>
      </c>
      <c r="Y44" s="313">
        <v>6</v>
      </c>
      <c r="Z44" s="313">
        <v>0</v>
      </c>
      <c r="AA44" s="313">
        <v>0</v>
      </c>
      <c r="AB44" s="313"/>
      <c r="AC44" s="314">
        <v>12</v>
      </c>
      <c r="AD44" s="316"/>
      <c r="AE44" s="311">
        <v>0.39</v>
      </c>
      <c r="AF44" s="316"/>
      <c r="AG44" s="316">
        <v>1</v>
      </c>
      <c r="AH44" s="242" t="e">
        <f t="shared" si="2"/>
        <v>#VALUE!</v>
      </c>
      <c r="AI44" s="212" t="s">
        <v>458</v>
      </c>
      <c r="AJ44" s="212" t="s">
        <v>459</v>
      </c>
      <c r="AK44" s="212" t="s">
        <v>1192</v>
      </c>
      <c r="AL44" s="212"/>
      <c r="AM44" s="212"/>
      <c r="AN44" s="212" t="s">
        <v>211</v>
      </c>
      <c r="AO44" s="212"/>
      <c r="AP44" s="160">
        <v>630</v>
      </c>
      <c r="AQ44" s="160">
        <v>20</v>
      </c>
      <c r="AR44" s="160">
        <v>40</v>
      </c>
      <c r="AS44" s="160">
        <v>680</v>
      </c>
      <c r="AT44" s="406" t="e">
        <f t="shared" si="7"/>
        <v>#N/A</v>
      </c>
      <c r="AU44" s="160">
        <v>280</v>
      </c>
      <c r="AV44" s="359" t="s">
        <v>1199</v>
      </c>
      <c r="AW44" s="359" t="s">
        <v>1119</v>
      </c>
      <c r="AX44" s="359" t="s">
        <v>1145</v>
      </c>
      <c r="AY44" s="360" t="e">
        <f t="shared" si="8"/>
        <v>#N/A</v>
      </c>
    </row>
    <row r="45" spans="1:51" x14ac:dyDescent="0.25">
      <c r="A45" s="242" t="s">
        <v>440</v>
      </c>
      <c r="B45" s="242" t="s">
        <v>441</v>
      </c>
      <c r="C45" s="242" t="s">
        <v>1177</v>
      </c>
      <c r="D45" s="298" t="s">
        <v>66</v>
      </c>
      <c r="E45" s="242">
        <v>1.9830028328611898E-4</v>
      </c>
      <c r="G45" s="299"/>
      <c r="H45" s="309" t="s">
        <v>1177</v>
      </c>
      <c r="I45" s="313" t="s">
        <v>66</v>
      </c>
      <c r="J45" s="313">
        <v>1.2747875354107648E-4</v>
      </c>
      <c r="K45" s="313"/>
      <c r="L45" s="313"/>
      <c r="M45" s="313" t="s">
        <v>1177</v>
      </c>
      <c r="N45" s="313" t="s">
        <v>66</v>
      </c>
      <c r="O45" s="313">
        <v>5.6657223796033995E-5</v>
      </c>
      <c r="P45" s="311"/>
      <c r="Q45" s="311">
        <v>3.55</v>
      </c>
      <c r="R45" s="313">
        <v>28</v>
      </c>
      <c r="S45" s="313">
        <v>65</v>
      </c>
      <c r="T45" s="313">
        <v>116</v>
      </c>
      <c r="U45" s="313">
        <v>376</v>
      </c>
      <c r="V45" s="313"/>
      <c r="W45" s="313">
        <v>0</v>
      </c>
      <c r="X45" s="313">
        <v>18</v>
      </c>
      <c r="Y45" s="313">
        <v>0</v>
      </c>
      <c r="Z45" s="313">
        <v>0</v>
      </c>
      <c r="AA45" s="313">
        <v>0</v>
      </c>
      <c r="AB45" s="313"/>
      <c r="AC45" s="314">
        <v>18</v>
      </c>
      <c r="AD45" s="316"/>
      <c r="AE45" s="311">
        <v>0.38</v>
      </c>
      <c r="AF45" s="316"/>
      <c r="AG45" s="316">
        <v>7</v>
      </c>
      <c r="AH45" s="242" t="e">
        <f t="shared" si="2"/>
        <v>#VALUE!</v>
      </c>
      <c r="AI45" s="212" t="s">
        <v>460</v>
      </c>
      <c r="AJ45" s="212" t="s">
        <v>461</v>
      </c>
      <c r="AK45" s="212" t="s">
        <v>1194</v>
      </c>
      <c r="AL45" s="212"/>
      <c r="AM45" s="212"/>
      <c r="AN45" s="212" t="s">
        <v>222</v>
      </c>
      <c r="AO45" s="212"/>
      <c r="AP45" s="160">
        <v>300</v>
      </c>
      <c r="AQ45" s="160">
        <v>40</v>
      </c>
      <c r="AR45" s="160">
        <v>0</v>
      </c>
      <c r="AS45" s="160">
        <v>340</v>
      </c>
      <c r="AT45" s="406" t="e">
        <f t="shared" si="7"/>
        <v>#N/A</v>
      </c>
      <c r="AU45" s="160">
        <v>240</v>
      </c>
      <c r="AV45" s="359" t="s">
        <v>1163</v>
      </c>
      <c r="AW45" s="359" t="s">
        <v>1142</v>
      </c>
      <c r="AX45" s="359" t="s">
        <v>1182</v>
      </c>
      <c r="AY45" s="360" t="e">
        <f t="shared" si="8"/>
        <v>#N/A</v>
      </c>
    </row>
    <row r="46" spans="1:51" x14ac:dyDescent="0.25">
      <c r="A46" s="242" t="s">
        <v>442</v>
      </c>
      <c r="B46" s="242" t="s">
        <v>443</v>
      </c>
      <c r="C46" s="242" t="s">
        <v>1179</v>
      </c>
      <c r="D46" s="298" t="s">
        <v>96</v>
      </c>
      <c r="E46" s="242">
        <v>4.3643263757115749E-4</v>
      </c>
      <c r="G46" s="299"/>
      <c r="H46" s="309" t="s">
        <v>1179</v>
      </c>
      <c r="I46" s="313" t="s">
        <v>96</v>
      </c>
      <c r="J46" s="313">
        <v>3.9848197343453508E-4</v>
      </c>
      <c r="K46" s="313"/>
      <c r="L46" s="313"/>
      <c r="M46" s="313" t="s">
        <v>1179</v>
      </c>
      <c r="N46" s="313" t="s">
        <v>96</v>
      </c>
      <c r="O46" s="313">
        <v>3.7950664136622393E-5</v>
      </c>
      <c r="P46" s="311"/>
      <c r="Q46" s="311">
        <v>3.13</v>
      </c>
      <c r="R46" s="313">
        <v>6</v>
      </c>
      <c r="S46" s="313">
        <v>24</v>
      </c>
      <c r="T46" s="313">
        <v>78</v>
      </c>
      <c r="U46" s="313">
        <v>205</v>
      </c>
      <c r="V46" s="313"/>
      <c r="W46" s="313">
        <v>0</v>
      </c>
      <c r="X46" s="313">
        <v>0</v>
      </c>
      <c r="Y46" s="313">
        <v>7</v>
      </c>
      <c r="Z46" s="313">
        <v>0</v>
      </c>
      <c r="AA46" s="313">
        <v>0</v>
      </c>
      <c r="AB46" s="313"/>
      <c r="AC46" s="314">
        <v>7</v>
      </c>
      <c r="AD46" s="316"/>
      <c r="AE46" s="311">
        <v>0.23</v>
      </c>
      <c r="AF46" s="316"/>
      <c r="AG46" s="316">
        <v>18</v>
      </c>
      <c r="AH46" s="242" t="e">
        <f t="shared" si="2"/>
        <v>#VALUE!</v>
      </c>
      <c r="AI46" s="212" t="s">
        <v>462</v>
      </c>
      <c r="AJ46" s="212" t="s">
        <v>463</v>
      </c>
      <c r="AK46" s="212" t="s">
        <v>1196</v>
      </c>
      <c r="AL46" s="212"/>
      <c r="AM46" s="212"/>
      <c r="AN46" s="212" t="s">
        <v>256</v>
      </c>
      <c r="AO46" s="212"/>
      <c r="AP46" s="160">
        <v>250</v>
      </c>
      <c r="AQ46" s="160">
        <v>20</v>
      </c>
      <c r="AR46" s="160">
        <v>0</v>
      </c>
      <c r="AS46" s="160">
        <v>270</v>
      </c>
      <c r="AT46" s="406" t="e">
        <f t="shared" si="7"/>
        <v>#N/A</v>
      </c>
      <c r="AU46" s="160">
        <v>90</v>
      </c>
      <c r="AV46" s="359" t="s">
        <v>1123</v>
      </c>
      <c r="AW46" s="359" t="s">
        <v>1123</v>
      </c>
      <c r="AX46" s="359" t="s">
        <v>1173</v>
      </c>
      <c r="AY46" s="360" t="e">
        <f t="shared" si="8"/>
        <v>#N/A</v>
      </c>
    </row>
    <row r="47" spans="1:51" x14ac:dyDescent="0.25">
      <c r="A47" s="242" t="s">
        <v>444</v>
      </c>
      <c r="B47" s="242" t="s">
        <v>445</v>
      </c>
      <c r="C47" s="242" t="s">
        <v>1180</v>
      </c>
      <c r="D47" s="298" t="s">
        <v>240</v>
      </c>
      <c r="E47" s="242">
        <v>6.5321805955811723E-4</v>
      </c>
      <c r="G47" s="299"/>
      <c r="H47" s="309" t="s">
        <v>1180</v>
      </c>
      <c r="I47" s="313" t="s">
        <v>240</v>
      </c>
      <c r="J47" s="313">
        <v>5.9558117195004803E-4</v>
      </c>
      <c r="K47" s="313"/>
      <c r="L47" s="313"/>
      <c r="M47" s="313" t="s">
        <v>1180</v>
      </c>
      <c r="N47" s="313" t="s">
        <v>240</v>
      </c>
      <c r="O47" s="313">
        <v>5.7636887608069166E-5</v>
      </c>
      <c r="P47" s="311"/>
      <c r="Q47" s="311">
        <v>0.35</v>
      </c>
      <c r="R47" s="313">
        <v>1</v>
      </c>
      <c r="S47" s="313">
        <v>3</v>
      </c>
      <c r="T47" s="313">
        <v>16</v>
      </c>
      <c r="U47" s="313">
        <v>28</v>
      </c>
      <c r="V47" s="313"/>
      <c r="W47" s="313">
        <v>0</v>
      </c>
      <c r="X47" s="313">
        <v>0</v>
      </c>
      <c r="Y47" s="313">
        <v>0</v>
      </c>
      <c r="Z47" s="313">
        <v>1</v>
      </c>
      <c r="AA47" s="313">
        <v>0</v>
      </c>
      <c r="AB47" s="313"/>
      <c r="AC47" s="314">
        <v>1</v>
      </c>
      <c r="AD47" s="316"/>
      <c r="AE47" s="311">
        <v>0.04</v>
      </c>
      <c r="AF47" s="316"/>
      <c r="AG47" s="316">
        <v>0</v>
      </c>
      <c r="AH47" s="242" t="e">
        <f t="shared" si="2"/>
        <v>#VALUE!</v>
      </c>
      <c r="AI47" s="212" t="s">
        <v>464</v>
      </c>
      <c r="AJ47" s="212" t="s">
        <v>465</v>
      </c>
      <c r="AK47" s="212" t="s">
        <v>1197</v>
      </c>
      <c r="AL47" s="212"/>
      <c r="AM47" s="212"/>
      <c r="AN47" s="212" t="s">
        <v>267</v>
      </c>
      <c r="AO47" s="212"/>
      <c r="AP47" s="160">
        <v>230</v>
      </c>
      <c r="AQ47" s="160">
        <v>40</v>
      </c>
      <c r="AR47" s="160">
        <v>0</v>
      </c>
      <c r="AS47" s="160">
        <v>270</v>
      </c>
      <c r="AT47" s="406" t="e">
        <f t="shared" si="7"/>
        <v>#N/A</v>
      </c>
      <c r="AU47" s="160">
        <v>320</v>
      </c>
      <c r="AV47" s="359" t="s">
        <v>1153</v>
      </c>
      <c r="AW47" s="359" t="s">
        <v>1123</v>
      </c>
      <c r="AX47" s="359" t="s">
        <v>1260</v>
      </c>
      <c r="AY47" s="360" t="e">
        <f t="shared" si="8"/>
        <v>#N/A</v>
      </c>
    </row>
    <row r="48" spans="1:51" x14ac:dyDescent="0.25">
      <c r="A48" s="242" t="s">
        <v>446</v>
      </c>
      <c r="B48" s="242" t="s">
        <v>447</v>
      </c>
      <c r="C48" s="242" t="s">
        <v>1181</v>
      </c>
      <c r="D48" s="298" t="s">
        <v>449</v>
      </c>
      <c r="E48" s="242" t="e">
        <v>#N/A</v>
      </c>
      <c r="G48" s="299"/>
      <c r="H48" s="309" t="s">
        <v>1181</v>
      </c>
      <c r="I48" s="313" t="s">
        <v>449</v>
      </c>
      <c r="J48" s="313" t="e">
        <v>#N/A</v>
      </c>
      <c r="K48" s="313"/>
      <c r="L48" s="313"/>
      <c r="M48" s="313" t="s">
        <v>1181</v>
      </c>
      <c r="N48" s="313" t="s">
        <v>449</v>
      </c>
      <c r="O48" s="313" t="e">
        <v>#N/A</v>
      </c>
      <c r="P48" s="311"/>
      <c r="Q48" s="311">
        <v>1.04</v>
      </c>
      <c r="R48" s="313">
        <v>9</v>
      </c>
      <c r="S48" s="313">
        <v>105</v>
      </c>
      <c r="T48" s="313">
        <v>193</v>
      </c>
      <c r="U48" s="313">
        <v>355</v>
      </c>
      <c r="V48" s="313"/>
      <c r="W48" s="313">
        <v>0</v>
      </c>
      <c r="X48" s="313">
        <v>10</v>
      </c>
      <c r="Y48" s="313">
        <v>1</v>
      </c>
      <c r="Z48" s="313">
        <v>0</v>
      </c>
      <c r="AA48" s="313">
        <v>0</v>
      </c>
      <c r="AB48" s="313"/>
      <c r="AC48" s="314">
        <v>11</v>
      </c>
      <c r="AD48" s="316"/>
      <c r="AE48" s="311">
        <v>0.24</v>
      </c>
      <c r="AF48" s="316"/>
      <c r="AG48" s="316">
        <v>10</v>
      </c>
      <c r="AH48" s="242" t="e">
        <f t="shared" si="2"/>
        <v>#VALUE!</v>
      </c>
      <c r="AI48" s="212" t="s">
        <v>466</v>
      </c>
      <c r="AJ48" s="212" t="s">
        <v>467</v>
      </c>
      <c r="AK48" s="212" t="s">
        <v>1198</v>
      </c>
      <c r="AL48" s="212"/>
      <c r="AM48" s="212"/>
      <c r="AN48" s="212" t="s">
        <v>283</v>
      </c>
      <c r="AO48" s="212"/>
      <c r="AP48" s="161" t="s">
        <v>551</v>
      </c>
      <c r="AQ48" s="161" t="s">
        <v>551</v>
      </c>
      <c r="AR48" s="161" t="s">
        <v>551</v>
      </c>
      <c r="AS48" s="161" t="s">
        <v>551</v>
      </c>
      <c r="AT48" s="406" t="e">
        <f t="shared" si="7"/>
        <v>#VALUE!</v>
      </c>
      <c r="AU48" s="161" t="s">
        <v>551</v>
      </c>
      <c r="AV48" s="161" t="s">
        <v>551</v>
      </c>
      <c r="AW48" s="161" t="s">
        <v>551</v>
      </c>
      <c r="AX48" s="161" t="s">
        <v>551</v>
      </c>
      <c r="AY48" s="360" t="e">
        <f t="shared" si="8"/>
        <v>#VALUE!</v>
      </c>
    </row>
    <row r="49" spans="1:51" x14ac:dyDescent="0.25">
      <c r="A49" s="242">
        <v>42</v>
      </c>
      <c r="B49" s="242">
        <v>0</v>
      </c>
      <c r="C49" s="242" t="s">
        <v>1184</v>
      </c>
      <c r="D49" s="298" t="s">
        <v>29</v>
      </c>
      <c r="E49" s="298">
        <v>9.7020348837209298E-4</v>
      </c>
      <c r="G49" s="299"/>
      <c r="H49" s="309" t="s">
        <v>1184</v>
      </c>
      <c r="I49" s="313" t="s">
        <v>29</v>
      </c>
      <c r="J49" s="313">
        <v>4.5784883720930233E-4</v>
      </c>
      <c r="K49" s="313"/>
      <c r="L49" s="313"/>
      <c r="M49" s="313" t="s">
        <v>1184</v>
      </c>
      <c r="N49" s="313" t="s">
        <v>29</v>
      </c>
      <c r="O49" s="313">
        <v>5.123546511627907E-4</v>
      </c>
      <c r="P49" s="311"/>
      <c r="Q49" s="311"/>
      <c r="R49" s="313"/>
      <c r="S49" s="313"/>
      <c r="T49" s="313"/>
      <c r="U49" s="313"/>
      <c r="V49" s="313"/>
      <c r="W49" s="313"/>
      <c r="X49" s="313"/>
      <c r="Y49" s="313"/>
      <c r="Z49" s="313"/>
      <c r="AA49" s="313"/>
      <c r="AB49" s="313"/>
      <c r="AC49" s="314"/>
      <c r="AD49" s="316"/>
      <c r="AE49" s="311"/>
      <c r="AF49" s="316"/>
      <c r="AG49" s="316"/>
      <c r="AH49" s="242" t="e">
        <f t="shared" si="2"/>
        <v>#VALUE!</v>
      </c>
      <c r="AI49" s="212" t="s">
        <v>468</v>
      </c>
      <c r="AJ49" s="212" t="s">
        <v>469</v>
      </c>
      <c r="AK49" s="212" t="s">
        <v>1200</v>
      </c>
      <c r="AL49" s="212"/>
      <c r="AM49" s="212"/>
      <c r="AN49" s="212" t="s">
        <v>308</v>
      </c>
      <c r="AO49" s="212"/>
      <c r="AP49" s="160">
        <v>290</v>
      </c>
      <c r="AQ49" s="160">
        <v>30</v>
      </c>
      <c r="AR49" s="160">
        <v>0</v>
      </c>
      <c r="AS49" s="160">
        <v>320</v>
      </c>
      <c r="AT49" s="406" t="e">
        <f t="shared" si="7"/>
        <v>#N/A</v>
      </c>
      <c r="AU49" s="160">
        <v>380</v>
      </c>
      <c r="AV49" s="359" t="s">
        <v>1142</v>
      </c>
      <c r="AW49" s="359" t="s">
        <v>1123</v>
      </c>
      <c r="AX49" s="359" t="s">
        <v>1433</v>
      </c>
      <c r="AY49" s="360" t="e">
        <f t="shared" si="8"/>
        <v>#N/A</v>
      </c>
    </row>
    <row r="50" spans="1:51" x14ac:dyDescent="0.25">
      <c r="A50" s="242" t="s">
        <v>450</v>
      </c>
      <c r="B50" s="242" t="s">
        <v>451</v>
      </c>
      <c r="C50" s="242" t="s">
        <v>1186</v>
      </c>
      <c r="D50" s="298" t="s">
        <v>45</v>
      </c>
      <c r="E50" s="242">
        <v>6.9805194805194802E-4</v>
      </c>
      <c r="G50" s="299"/>
      <c r="H50" s="309" t="s">
        <v>1186</v>
      </c>
      <c r="I50" s="313" t="s">
        <v>45</v>
      </c>
      <c r="J50" s="313">
        <v>3.4632034632034632E-4</v>
      </c>
      <c r="K50" s="313"/>
      <c r="L50" s="313"/>
      <c r="M50" s="313" t="s">
        <v>1186</v>
      </c>
      <c r="N50" s="313" t="s">
        <v>45</v>
      </c>
      <c r="O50" s="313">
        <v>3.5714285714285714E-4</v>
      </c>
      <c r="P50" s="311"/>
      <c r="Q50" s="311">
        <v>2.4900000000000002</v>
      </c>
      <c r="R50" s="313">
        <v>58</v>
      </c>
      <c r="S50" s="313">
        <v>34</v>
      </c>
      <c r="T50" s="313">
        <v>247</v>
      </c>
      <c r="U50" s="313">
        <v>615</v>
      </c>
      <c r="V50" s="313"/>
      <c r="W50" s="313">
        <v>0</v>
      </c>
      <c r="X50" s="313">
        <v>10</v>
      </c>
      <c r="Y50" s="313">
        <v>47</v>
      </c>
      <c r="Z50" s="313">
        <v>0</v>
      </c>
      <c r="AA50" s="313">
        <v>0</v>
      </c>
      <c r="AB50" s="313"/>
      <c r="AC50" s="314">
        <v>57</v>
      </c>
      <c r="AD50" s="316"/>
      <c r="AE50" s="311">
        <v>0.51</v>
      </c>
      <c r="AF50" s="316"/>
      <c r="AG50" s="316">
        <v>49</v>
      </c>
      <c r="AH50" s="242" t="e">
        <f t="shared" si="2"/>
        <v>#VALUE!</v>
      </c>
      <c r="AI50" s="212"/>
      <c r="AJ50" s="212"/>
      <c r="AK50" s="212"/>
      <c r="AL50" s="212"/>
      <c r="AM50" s="212"/>
      <c r="AN50" s="212"/>
      <c r="AO50" s="212"/>
      <c r="AP50" s="161"/>
      <c r="AQ50" s="161"/>
      <c r="AR50" s="161"/>
      <c r="AS50" s="161"/>
      <c r="AT50" s="161"/>
      <c r="AU50" s="161"/>
      <c r="AV50" s="162" t="s">
        <v>394</v>
      </c>
      <c r="AW50" s="162" t="s">
        <v>394</v>
      </c>
      <c r="AX50" s="162" t="s">
        <v>394</v>
      </c>
    </row>
    <row r="51" spans="1:51" x14ac:dyDescent="0.25">
      <c r="A51" s="242" t="s">
        <v>452</v>
      </c>
      <c r="B51" s="242" t="s">
        <v>453</v>
      </c>
      <c r="C51" s="242" t="s">
        <v>1187</v>
      </c>
      <c r="D51" s="298" t="s">
        <v>160</v>
      </c>
      <c r="E51" s="242">
        <v>5.3146569224522943E-3</v>
      </c>
      <c r="G51" s="299"/>
      <c r="H51" s="309" t="s">
        <v>1187</v>
      </c>
      <c r="I51" s="313" t="s">
        <v>160</v>
      </c>
      <c r="J51" s="313">
        <v>1.4291514413317093E-3</v>
      </c>
      <c r="K51" s="313"/>
      <c r="L51" s="313"/>
      <c r="M51" s="313" t="s">
        <v>1187</v>
      </c>
      <c r="N51" s="313" t="s">
        <v>160</v>
      </c>
      <c r="O51" s="313">
        <v>3.8855054811205848E-3</v>
      </c>
      <c r="P51" s="311"/>
      <c r="Q51" s="311">
        <v>2.16</v>
      </c>
      <c r="R51" s="313">
        <v>16</v>
      </c>
      <c r="S51" s="313">
        <v>96</v>
      </c>
      <c r="T51" s="313">
        <v>93</v>
      </c>
      <c r="U51" s="313">
        <v>369</v>
      </c>
      <c r="V51" s="313"/>
      <c r="W51" s="313">
        <v>0</v>
      </c>
      <c r="X51" s="313">
        <v>1</v>
      </c>
      <c r="Y51" s="313">
        <v>9</v>
      </c>
      <c r="Z51" s="313">
        <v>0</v>
      </c>
      <c r="AA51" s="313">
        <v>2</v>
      </c>
      <c r="AB51" s="313"/>
      <c r="AC51" s="314">
        <v>12</v>
      </c>
      <c r="AD51" s="316"/>
      <c r="AE51" s="311">
        <v>0.16</v>
      </c>
      <c r="AF51" s="316"/>
      <c r="AG51" s="316">
        <v>32</v>
      </c>
      <c r="AH51" s="242" t="e">
        <f t="shared" si="2"/>
        <v>#VALUE!</v>
      </c>
      <c r="AI51" s="212"/>
      <c r="AJ51" s="212" t="s">
        <v>1199</v>
      </c>
      <c r="AK51" s="212" t="s">
        <v>1202</v>
      </c>
      <c r="AL51" s="212"/>
      <c r="AM51" s="212" t="s">
        <v>1203</v>
      </c>
      <c r="AN51" s="212" t="s">
        <v>1203</v>
      </c>
      <c r="AO51" s="212"/>
      <c r="AP51" s="161" t="s">
        <v>551</v>
      </c>
      <c r="AQ51" s="161" t="s">
        <v>551</v>
      </c>
      <c r="AR51" s="161" t="s">
        <v>551</v>
      </c>
      <c r="AS51" s="161" t="s">
        <v>551</v>
      </c>
      <c r="AT51" s="406" t="e">
        <f t="shared" ref="AT51:AT63" si="9">AS51/VLOOKUP(AN51,$E$18:$H$410,4,FALSE)</f>
        <v>#VALUE!</v>
      </c>
      <c r="AU51" s="161" t="s">
        <v>551</v>
      </c>
      <c r="AV51" s="161" t="s">
        <v>551</v>
      </c>
      <c r="AW51" s="161" t="s">
        <v>551</v>
      </c>
      <c r="AX51" s="161" t="s">
        <v>551</v>
      </c>
      <c r="AY51" s="360" t="e">
        <f t="shared" ref="AY51:AY63" si="10">AX51/VLOOKUP(AN51,$E$18:$H$410,4,FALSE)</f>
        <v>#VALUE!</v>
      </c>
    </row>
    <row r="52" spans="1:51" x14ac:dyDescent="0.25">
      <c r="A52" s="242" t="s">
        <v>454</v>
      </c>
      <c r="B52" s="242" t="s">
        <v>455</v>
      </c>
      <c r="C52" s="242" t="s">
        <v>1189</v>
      </c>
      <c r="D52" s="298" t="s">
        <v>194</v>
      </c>
      <c r="E52" s="242">
        <v>2.9043789097408401E-4</v>
      </c>
      <c r="G52" s="299"/>
      <c r="H52" s="309" t="s">
        <v>1189</v>
      </c>
      <c r="I52" s="313" t="s">
        <v>194</v>
      </c>
      <c r="J52" s="313">
        <v>2.323503127792672E-4</v>
      </c>
      <c r="K52" s="313"/>
      <c r="L52" s="313"/>
      <c r="M52" s="313" t="s">
        <v>1189</v>
      </c>
      <c r="N52" s="313" t="s">
        <v>194</v>
      </c>
      <c r="O52" s="313">
        <v>5.8087578194816801E-5</v>
      </c>
      <c r="P52" s="311"/>
      <c r="Q52" s="311">
        <v>2.87</v>
      </c>
      <c r="R52" s="313">
        <v>214</v>
      </c>
      <c r="S52" s="313">
        <v>653</v>
      </c>
      <c r="T52" s="313">
        <v>758</v>
      </c>
      <c r="U52" s="313">
        <v>2205</v>
      </c>
      <c r="V52" s="313"/>
      <c r="W52" s="313">
        <v>45</v>
      </c>
      <c r="X52" s="313">
        <v>65</v>
      </c>
      <c r="Y52" s="313">
        <v>105</v>
      </c>
      <c r="Z52" s="313">
        <v>0</v>
      </c>
      <c r="AA52" s="313">
        <v>183</v>
      </c>
      <c r="AB52" s="313"/>
      <c r="AC52" s="314">
        <v>398</v>
      </c>
      <c r="AD52" s="316"/>
      <c r="AE52" s="311">
        <v>1.97</v>
      </c>
      <c r="AF52" s="316"/>
      <c r="AG52" s="316">
        <v>3</v>
      </c>
      <c r="AH52" s="242" t="e">
        <f t="shared" si="2"/>
        <v>#VALUE!</v>
      </c>
      <c r="AI52" s="212" t="s">
        <v>470</v>
      </c>
      <c r="AJ52" s="212" t="s">
        <v>471</v>
      </c>
      <c r="AK52" s="212" t="s">
        <v>1205</v>
      </c>
      <c r="AL52" s="212"/>
      <c r="AM52" s="212"/>
      <c r="AN52" s="212" t="s">
        <v>44</v>
      </c>
      <c r="AO52" s="212"/>
      <c r="AP52" s="160">
        <v>100</v>
      </c>
      <c r="AQ52" s="160">
        <v>0</v>
      </c>
      <c r="AR52" s="160">
        <v>0</v>
      </c>
      <c r="AS52" s="160">
        <v>100</v>
      </c>
      <c r="AT52" s="406" t="e">
        <f t="shared" si="9"/>
        <v>#N/A</v>
      </c>
      <c r="AU52" s="160">
        <v>40</v>
      </c>
      <c r="AV52" s="359" t="s">
        <v>1123</v>
      </c>
      <c r="AW52" s="359" t="s">
        <v>1123</v>
      </c>
      <c r="AX52" s="359" t="s">
        <v>1153</v>
      </c>
      <c r="AY52" s="360" t="e">
        <f t="shared" si="10"/>
        <v>#N/A</v>
      </c>
    </row>
    <row r="53" spans="1:51" x14ac:dyDescent="0.25">
      <c r="A53" s="242" t="s">
        <v>456</v>
      </c>
      <c r="B53" s="242" t="s">
        <v>457</v>
      </c>
      <c r="C53" s="242" t="s">
        <v>1192</v>
      </c>
      <c r="D53" s="298" t="s">
        <v>211</v>
      </c>
      <c r="E53" s="242">
        <v>4.032258064516129E-4</v>
      </c>
      <c r="G53" s="299"/>
      <c r="H53" s="309" t="s">
        <v>1192</v>
      </c>
      <c r="I53" s="313" t="s">
        <v>211</v>
      </c>
      <c r="J53" s="313">
        <v>2.8462998102466792E-4</v>
      </c>
      <c r="K53" s="313"/>
      <c r="L53" s="313"/>
      <c r="M53" s="313" t="s">
        <v>1192</v>
      </c>
      <c r="N53" s="313" t="s">
        <v>211</v>
      </c>
      <c r="O53" s="313">
        <v>1.2333965844402278E-4</v>
      </c>
      <c r="P53" s="311"/>
      <c r="Q53" s="311">
        <v>0.74</v>
      </c>
      <c r="R53" s="313">
        <v>0</v>
      </c>
      <c r="S53" s="313">
        <v>10</v>
      </c>
      <c r="T53" s="313">
        <v>25</v>
      </c>
      <c r="U53" s="313">
        <v>101</v>
      </c>
      <c r="V53" s="313"/>
      <c r="W53" s="313">
        <v>0</v>
      </c>
      <c r="X53" s="313">
        <v>1</v>
      </c>
      <c r="Y53" s="313">
        <v>22</v>
      </c>
      <c r="Z53" s="313">
        <v>0</v>
      </c>
      <c r="AA53" s="313">
        <v>0</v>
      </c>
      <c r="AB53" s="313"/>
      <c r="AC53" s="314">
        <v>23</v>
      </c>
      <c r="AD53" s="316"/>
      <c r="AE53" s="311">
        <v>0.26</v>
      </c>
      <c r="AF53" s="316"/>
      <c r="AG53" s="316">
        <v>1</v>
      </c>
      <c r="AH53" s="242" t="e">
        <f t="shared" si="2"/>
        <v>#VALUE!</v>
      </c>
      <c r="AI53" s="212" t="s">
        <v>472</v>
      </c>
      <c r="AJ53" s="212" t="s">
        <v>473</v>
      </c>
      <c r="AK53" s="212" t="s">
        <v>1206</v>
      </c>
      <c r="AL53" s="212"/>
      <c r="AM53" s="212"/>
      <c r="AN53" s="212" t="s">
        <v>62</v>
      </c>
      <c r="AO53" s="212"/>
      <c r="AP53" s="161" t="s">
        <v>551</v>
      </c>
      <c r="AQ53" s="161" t="s">
        <v>551</v>
      </c>
      <c r="AR53" s="161" t="s">
        <v>551</v>
      </c>
      <c r="AS53" s="161" t="s">
        <v>551</v>
      </c>
      <c r="AT53" s="406" t="e">
        <f t="shared" si="9"/>
        <v>#VALUE!</v>
      </c>
      <c r="AU53" s="161" t="s">
        <v>551</v>
      </c>
      <c r="AV53" s="161" t="s">
        <v>551</v>
      </c>
      <c r="AW53" s="161" t="s">
        <v>551</v>
      </c>
      <c r="AX53" s="161" t="s">
        <v>551</v>
      </c>
      <c r="AY53" s="360" t="e">
        <f t="shared" si="10"/>
        <v>#VALUE!</v>
      </c>
    </row>
    <row r="54" spans="1:51" x14ac:dyDescent="0.25">
      <c r="A54" s="242" t="s">
        <v>458</v>
      </c>
      <c r="B54" s="242" t="s">
        <v>459</v>
      </c>
      <c r="C54" s="242" t="s">
        <v>1194</v>
      </c>
      <c r="D54" s="298" t="s">
        <v>222</v>
      </c>
      <c r="E54" s="242">
        <v>2.0664365832614323E-3</v>
      </c>
      <c r="G54" s="299"/>
      <c r="H54" s="309" t="s">
        <v>1194</v>
      </c>
      <c r="I54" s="313" t="s">
        <v>222</v>
      </c>
      <c r="J54" s="313">
        <v>1.0181190681622088E-3</v>
      </c>
      <c r="K54" s="313"/>
      <c r="L54" s="313"/>
      <c r="M54" s="313" t="s">
        <v>1194</v>
      </c>
      <c r="N54" s="313" t="s">
        <v>222</v>
      </c>
      <c r="O54" s="313">
        <v>1.0440034512510785E-3</v>
      </c>
      <c r="P54" s="311"/>
      <c r="Q54" s="311">
        <v>2.38</v>
      </c>
      <c r="R54" s="313">
        <v>4</v>
      </c>
      <c r="S54" s="313">
        <v>133</v>
      </c>
      <c r="T54" s="313">
        <v>206</v>
      </c>
      <c r="U54" s="313">
        <v>543</v>
      </c>
      <c r="V54" s="313"/>
      <c r="W54" s="313">
        <v>2</v>
      </c>
      <c r="X54" s="313">
        <v>24</v>
      </c>
      <c r="Y54" s="313">
        <v>16</v>
      </c>
      <c r="Z54" s="313">
        <v>0</v>
      </c>
      <c r="AA54" s="313">
        <v>0</v>
      </c>
      <c r="AB54" s="313"/>
      <c r="AC54" s="314">
        <v>42</v>
      </c>
      <c r="AD54" s="316"/>
      <c r="AE54" s="311">
        <v>0.5</v>
      </c>
      <c r="AF54" s="316"/>
      <c r="AG54" s="316">
        <v>5</v>
      </c>
      <c r="AH54" s="242" t="e">
        <f t="shared" si="2"/>
        <v>#VALUE!</v>
      </c>
      <c r="AI54" s="212" t="s">
        <v>474</v>
      </c>
      <c r="AJ54" s="212" t="s">
        <v>475</v>
      </c>
      <c r="AK54" s="212" t="s">
        <v>1208</v>
      </c>
      <c r="AL54" s="212"/>
      <c r="AM54" s="212"/>
      <c r="AN54" s="212" t="s">
        <v>107</v>
      </c>
      <c r="AO54" s="212"/>
      <c r="AP54" s="160">
        <v>60</v>
      </c>
      <c r="AQ54" s="160">
        <v>0</v>
      </c>
      <c r="AR54" s="160">
        <v>0</v>
      </c>
      <c r="AS54" s="160">
        <v>60</v>
      </c>
      <c r="AT54" s="406" t="e">
        <f t="shared" si="9"/>
        <v>#N/A</v>
      </c>
      <c r="AU54" s="160">
        <v>130</v>
      </c>
      <c r="AV54" s="359" t="s">
        <v>1142</v>
      </c>
      <c r="AW54" s="359" t="s">
        <v>1123</v>
      </c>
      <c r="AX54" s="359" t="s">
        <v>1190</v>
      </c>
      <c r="AY54" s="360" t="e">
        <f t="shared" si="10"/>
        <v>#N/A</v>
      </c>
    </row>
    <row r="55" spans="1:51" x14ac:dyDescent="0.25">
      <c r="A55" s="242" t="s">
        <v>460</v>
      </c>
      <c r="B55" s="242" t="s">
        <v>461</v>
      </c>
      <c r="C55" s="242" t="s">
        <v>1196</v>
      </c>
      <c r="D55" s="298" t="s">
        <v>256</v>
      </c>
      <c r="E55" s="242">
        <v>3.0431705590941259E-4</v>
      </c>
      <c r="G55" s="299"/>
      <c r="H55" s="309" t="s">
        <v>1196</v>
      </c>
      <c r="I55" s="313" t="s">
        <v>256</v>
      </c>
      <c r="J55" s="313">
        <v>2.3708421797593771E-4</v>
      </c>
      <c r="K55" s="313"/>
      <c r="L55" s="313"/>
      <c r="M55" s="313" t="s">
        <v>1196</v>
      </c>
      <c r="N55" s="313" t="s">
        <v>256</v>
      </c>
      <c r="O55" s="313">
        <v>6.7232837933474881E-5</v>
      </c>
      <c r="P55" s="311"/>
      <c r="Q55" s="311">
        <v>2.87</v>
      </c>
      <c r="R55" s="313">
        <v>31</v>
      </c>
      <c r="S55" s="313">
        <v>40</v>
      </c>
      <c r="T55" s="313">
        <v>129</v>
      </c>
      <c r="U55" s="313">
        <v>481</v>
      </c>
      <c r="V55" s="313"/>
      <c r="W55" s="313">
        <v>24</v>
      </c>
      <c r="X55" s="313">
        <v>6</v>
      </c>
      <c r="Y55" s="313">
        <v>24</v>
      </c>
      <c r="Z55" s="313">
        <v>0</v>
      </c>
      <c r="AA55" s="313">
        <v>0</v>
      </c>
      <c r="AB55" s="313"/>
      <c r="AC55" s="314">
        <v>54</v>
      </c>
      <c r="AD55" s="316"/>
      <c r="AE55" s="311">
        <v>0.55000000000000004</v>
      </c>
      <c r="AF55" s="316"/>
      <c r="AG55" s="316">
        <v>43</v>
      </c>
      <c r="AH55" s="242" t="e">
        <f t="shared" si="2"/>
        <v>#VALUE!</v>
      </c>
      <c r="AI55" s="212" t="s">
        <v>476</v>
      </c>
      <c r="AJ55" s="212" t="s">
        <v>477</v>
      </c>
      <c r="AK55" s="212" t="s">
        <v>1209</v>
      </c>
      <c r="AL55" s="212"/>
      <c r="AM55" s="212"/>
      <c r="AN55" s="212" t="s">
        <v>137</v>
      </c>
      <c r="AO55" s="212"/>
      <c r="AP55" s="161" t="s">
        <v>551</v>
      </c>
      <c r="AQ55" s="161" t="s">
        <v>551</v>
      </c>
      <c r="AR55" s="161" t="s">
        <v>551</v>
      </c>
      <c r="AS55" s="161" t="s">
        <v>551</v>
      </c>
      <c r="AT55" s="406" t="e">
        <f t="shared" si="9"/>
        <v>#VALUE!</v>
      </c>
      <c r="AU55" s="161" t="s">
        <v>551</v>
      </c>
      <c r="AV55" s="161" t="s">
        <v>551</v>
      </c>
      <c r="AW55" s="161" t="s">
        <v>551</v>
      </c>
      <c r="AX55" s="161" t="s">
        <v>551</v>
      </c>
      <c r="AY55" s="360" t="e">
        <f t="shared" si="10"/>
        <v>#VALUE!</v>
      </c>
    </row>
    <row r="56" spans="1:51" x14ac:dyDescent="0.25">
      <c r="A56" s="242" t="s">
        <v>462</v>
      </c>
      <c r="B56" s="242" t="s">
        <v>463</v>
      </c>
      <c r="C56" s="242" t="s">
        <v>1197</v>
      </c>
      <c r="D56" s="298" t="s">
        <v>267</v>
      </c>
      <c r="E56" s="242">
        <v>2.6965265082266909E-4</v>
      </c>
      <c r="G56" s="299"/>
      <c r="H56" s="309" t="s">
        <v>1197</v>
      </c>
      <c r="I56" s="313" t="s">
        <v>267</v>
      </c>
      <c r="J56" s="313">
        <v>2.4680073126142596E-4</v>
      </c>
      <c r="K56" s="313"/>
      <c r="L56" s="313"/>
      <c r="M56" s="313" t="s">
        <v>1197</v>
      </c>
      <c r="N56" s="313" t="s">
        <v>267</v>
      </c>
      <c r="O56" s="313">
        <v>2.2851919561243146E-5</v>
      </c>
      <c r="P56" s="311"/>
      <c r="Q56" s="311">
        <v>0.76</v>
      </c>
      <c r="R56" s="313">
        <v>22</v>
      </c>
      <c r="S56" s="313">
        <v>236</v>
      </c>
      <c r="T56" s="313">
        <v>23</v>
      </c>
      <c r="U56" s="313">
        <v>375</v>
      </c>
      <c r="V56" s="313"/>
      <c r="W56" s="313">
        <v>0</v>
      </c>
      <c r="X56" s="313">
        <v>18</v>
      </c>
      <c r="Y56" s="313">
        <v>0</v>
      </c>
      <c r="Z56" s="313">
        <v>0</v>
      </c>
      <c r="AA56" s="313">
        <v>0</v>
      </c>
      <c r="AB56" s="313"/>
      <c r="AC56" s="314">
        <v>18</v>
      </c>
      <c r="AD56" s="316"/>
      <c r="AE56" s="311">
        <v>0.15</v>
      </c>
      <c r="AF56" s="316"/>
      <c r="AG56" s="316">
        <v>3</v>
      </c>
      <c r="AH56" s="242" t="e">
        <f t="shared" si="2"/>
        <v>#VALUE!</v>
      </c>
      <c r="AI56" s="212" t="s">
        <v>478</v>
      </c>
      <c r="AJ56" s="212" t="s">
        <v>479</v>
      </c>
      <c r="AK56" s="212" t="s">
        <v>1210</v>
      </c>
      <c r="AL56" s="212"/>
      <c r="AM56" s="212"/>
      <c r="AN56" s="212" t="s">
        <v>148</v>
      </c>
      <c r="AO56" s="212"/>
      <c r="AP56" s="160">
        <v>80</v>
      </c>
      <c r="AQ56" s="160">
        <v>30</v>
      </c>
      <c r="AR56" s="160">
        <v>0</v>
      </c>
      <c r="AS56" s="160">
        <v>110</v>
      </c>
      <c r="AT56" s="406" t="e">
        <f t="shared" si="9"/>
        <v>#N/A</v>
      </c>
      <c r="AU56" s="160">
        <v>90</v>
      </c>
      <c r="AV56" s="359" t="s">
        <v>1123</v>
      </c>
      <c r="AW56" s="359" t="s">
        <v>1123</v>
      </c>
      <c r="AX56" s="359" t="s">
        <v>1173</v>
      </c>
      <c r="AY56" s="360" t="e">
        <f t="shared" si="10"/>
        <v>#N/A</v>
      </c>
    </row>
    <row r="57" spans="1:51" x14ac:dyDescent="0.25">
      <c r="A57" s="242" t="s">
        <v>464</v>
      </c>
      <c r="B57" s="242" t="s">
        <v>465</v>
      </c>
      <c r="C57" s="242" t="s">
        <v>1198</v>
      </c>
      <c r="D57" s="298" t="s">
        <v>283</v>
      </c>
      <c r="E57" s="242">
        <v>5.9058614564831257E-4</v>
      </c>
      <c r="G57" s="299"/>
      <c r="H57" s="309" t="s">
        <v>1198</v>
      </c>
      <c r="I57" s="313" t="s">
        <v>283</v>
      </c>
      <c r="J57" s="313">
        <v>4.1296625222024866E-4</v>
      </c>
      <c r="K57" s="313"/>
      <c r="L57" s="313"/>
      <c r="M57" s="313" t="s">
        <v>1198</v>
      </c>
      <c r="N57" s="313" t="s">
        <v>283</v>
      </c>
      <c r="O57" s="313">
        <v>1.7761989342806393E-4</v>
      </c>
      <c r="P57" s="311"/>
      <c r="Q57" s="311">
        <v>1</v>
      </c>
      <c r="R57" s="313">
        <v>12</v>
      </c>
      <c r="S57" s="313">
        <v>246</v>
      </c>
      <c r="T57" s="313">
        <v>192</v>
      </c>
      <c r="U57" s="313">
        <v>542</v>
      </c>
      <c r="V57" s="313"/>
      <c r="W57" s="313">
        <v>0</v>
      </c>
      <c r="X57" s="313">
        <v>25</v>
      </c>
      <c r="Y57" s="313">
        <v>0</v>
      </c>
      <c r="Z57" s="313">
        <v>0</v>
      </c>
      <c r="AA57" s="313">
        <v>0</v>
      </c>
      <c r="AB57" s="313"/>
      <c r="AC57" s="314">
        <v>25</v>
      </c>
      <c r="AD57" s="316"/>
      <c r="AE57" s="311">
        <v>0.27</v>
      </c>
      <c r="AF57" s="316"/>
      <c r="AG57" s="316">
        <v>15</v>
      </c>
      <c r="AH57" s="242" t="e">
        <f t="shared" si="2"/>
        <v>#VALUE!</v>
      </c>
      <c r="AI57" s="212" t="s">
        <v>480</v>
      </c>
      <c r="AJ57" s="212" t="s">
        <v>481</v>
      </c>
      <c r="AK57" s="212" t="s">
        <v>1211</v>
      </c>
      <c r="AL57" s="212"/>
      <c r="AM57" s="212"/>
      <c r="AN57" s="212" t="s">
        <v>196</v>
      </c>
      <c r="AO57" s="212"/>
      <c r="AP57" s="160">
        <v>100</v>
      </c>
      <c r="AQ57" s="160">
        <v>0</v>
      </c>
      <c r="AR57" s="160">
        <v>0</v>
      </c>
      <c r="AS57" s="160">
        <v>100</v>
      </c>
      <c r="AT57" s="406" t="e">
        <f t="shared" si="9"/>
        <v>#N/A</v>
      </c>
      <c r="AU57" s="160">
        <v>40</v>
      </c>
      <c r="AV57" s="359" t="s">
        <v>1123</v>
      </c>
      <c r="AW57" s="359" t="s">
        <v>1123</v>
      </c>
      <c r="AX57" s="359" t="s">
        <v>1153</v>
      </c>
      <c r="AY57" s="360" t="e">
        <f t="shared" si="10"/>
        <v>#N/A</v>
      </c>
    </row>
    <row r="58" spans="1:51" x14ac:dyDescent="0.25">
      <c r="A58" s="242" t="s">
        <v>466</v>
      </c>
      <c r="B58" s="242" t="s">
        <v>467</v>
      </c>
      <c r="C58" s="242" t="s">
        <v>1200</v>
      </c>
      <c r="D58" s="298" t="s">
        <v>308</v>
      </c>
      <c r="E58" s="242">
        <v>4.6158710085361995E-4</v>
      </c>
      <c r="G58" s="299"/>
      <c r="H58" s="309" t="s">
        <v>1200</v>
      </c>
      <c r="I58" s="313" t="s">
        <v>308</v>
      </c>
      <c r="J58" s="313">
        <v>2.4343977236800505E-4</v>
      </c>
      <c r="K58" s="313"/>
      <c r="L58" s="313"/>
      <c r="M58" s="313" t="s">
        <v>1200</v>
      </c>
      <c r="N58" s="313" t="s">
        <v>308</v>
      </c>
      <c r="O58" s="313">
        <v>2.1814732848561493E-4</v>
      </c>
      <c r="P58" s="311"/>
      <c r="Q58" s="311">
        <v>1.68</v>
      </c>
      <c r="R58" s="313">
        <v>16</v>
      </c>
      <c r="S58" s="313">
        <v>41</v>
      </c>
      <c r="T58" s="313">
        <v>68</v>
      </c>
      <c r="U58" s="313">
        <v>281</v>
      </c>
      <c r="V58" s="313"/>
      <c r="W58" s="313">
        <v>1</v>
      </c>
      <c r="X58" s="313">
        <v>4</v>
      </c>
      <c r="Y58" s="313">
        <v>35</v>
      </c>
      <c r="Z58" s="313">
        <v>0</v>
      </c>
      <c r="AA58" s="313">
        <v>0</v>
      </c>
      <c r="AB58" s="313"/>
      <c r="AC58" s="314">
        <v>40</v>
      </c>
      <c r="AD58" s="316"/>
      <c r="AE58" s="311">
        <v>0.43</v>
      </c>
      <c r="AF58" s="316"/>
      <c r="AG58" s="316">
        <v>16</v>
      </c>
      <c r="AH58" s="242" t="e">
        <f t="shared" si="2"/>
        <v>#VALUE!</v>
      </c>
      <c r="AI58" s="212" t="s">
        <v>482</v>
      </c>
      <c r="AJ58" s="212" t="s">
        <v>483</v>
      </c>
      <c r="AK58" s="212" t="s">
        <v>1212</v>
      </c>
      <c r="AL58" s="212"/>
      <c r="AM58" s="212"/>
      <c r="AN58" s="212" t="s">
        <v>201</v>
      </c>
      <c r="AO58" s="212"/>
      <c r="AP58" s="160">
        <v>40</v>
      </c>
      <c r="AQ58" s="160">
        <v>40</v>
      </c>
      <c r="AR58" s="160">
        <v>0</v>
      </c>
      <c r="AS58" s="160">
        <v>80</v>
      </c>
      <c r="AT58" s="406" t="e">
        <f t="shared" si="9"/>
        <v>#N/A</v>
      </c>
      <c r="AU58" s="160">
        <v>30</v>
      </c>
      <c r="AV58" s="359" t="s">
        <v>1199</v>
      </c>
      <c r="AW58" s="359" t="s">
        <v>1123</v>
      </c>
      <c r="AX58" s="359" t="s">
        <v>1135</v>
      </c>
      <c r="AY58" s="360" t="e">
        <f t="shared" si="10"/>
        <v>#N/A</v>
      </c>
    </row>
    <row r="59" spans="1:51" x14ac:dyDescent="0.25">
      <c r="A59" s="242" t="s">
        <v>468</v>
      </c>
      <c r="B59" s="242" t="s">
        <v>469</v>
      </c>
      <c r="C59" s="242" t="s">
        <v>1202</v>
      </c>
      <c r="D59" s="298" t="s">
        <v>1203</v>
      </c>
      <c r="E59" s="242">
        <v>9.9006509078451515E-4</v>
      </c>
      <c r="G59" s="299"/>
      <c r="H59" s="309" t="s">
        <v>1202</v>
      </c>
      <c r="I59" s="313" t="s">
        <v>1203</v>
      </c>
      <c r="J59" s="313">
        <v>3.1688934566632406E-4</v>
      </c>
      <c r="K59" s="313"/>
      <c r="L59" s="313"/>
      <c r="M59" s="313" t="s">
        <v>1202</v>
      </c>
      <c r="N59" s="313" t="s">
        <v>1203</v>
      </c>
      <c r="O59" s="313">
        <v>6.7317574511819114E-4</v>
      </c>
      <c r="P59" s="311"/>
      <c r="Q59" s="311">
        <v>2.08</v>
      </c>
      <c r="R59" s="313">
        <v>23</v>
      </c>
      <c r="S59" s="313">
        <v>186</v>
      </c>
      <c r="T59" s="313">
        <v>125</v>
      </c>
      <c r="U59" s="313">
        <v>605</v>
      </c>
      <c r="V59" s="313"/>
      <c r="W59" s="313">
        <v>0</v>
      </c>
      <c r="X59" s="313">
        <v>2</v>
      </c>
      <c r="Y59" s="313">
        <v>22</v>
      </c>
      <c r="Z59" s="313">
        <v>0</v>
      </c>
      <c r="AA59" s="313">
        <v>0</v>
      </c>
      <c r="AB59" s="313"/>
      <c r="AC59" s="314">
        <v>24</v>
      </c>
      <c r="AD59" s="316"/>
      <c r="AE59" s="311">
        <v>0.18</v>
      </c>
      <c r="AF59" s="316"/>
      <c r="AG59" s="316">
        <v>8</v>
      </c>
      <c r="AH59" s="242" t="e">
        <f t="shared" si="2"/>
        <v>#VALUE!</v>
      </c>
      <c r="AI59" s="212" t="s">
        <v>484</v>
      </c>
      <c r="AJ59" s="212" t="s">
        <v>485</v>
      </c>
      <c r="AK59" s="212" t="s">
        <v>1213</v>
      </c>
      <c r="AL59" s="212"/>
      <c r="AM59" s="212"/>
      <c r="AN59" s="212" t="s">
        <v>208</v>
      </c>
      <c r="AO59" s="212"/>
      <c r="AP59" s="160">
        <v>80</v>
      </c>
      <c r="AQ59" s="160">
        <v>40</v>
      </c>
      <c r="AR59" s="160">
        <v>0</v>
      </c>
      <c r="AS59" s="160">
        <v>120</v>
      </c>
      <c r="AT59" s="406" t="e">
        <f t="shared" si="9"/>
        <v>#N/A</v>
      </c>
      <c r="AU59" s="160">
        <v>80</v>
      </c>
      <c r="AV59" s="359" t="s">
        <v>1123</v>
      </c>
      <c r="AW59" s="359" t="s">
        <v>1123</v>
      </c>
      <c r="AX59" s="359" t="s">
        <v>1157</v>
      </c>
      <c r="AY59" s="360" t="e">
        <f t="shared" si="10"/>
        <v>#N/A</v>
      </c>
    </row>
    <row r="60" spans="1:51" x14ac:dyDescent="0.25">
      <c r="A60" s="242">
        <v>23</v>
      </c>
      <c r="B60" s="242">
        <v>30</v>
      </c>
      <c r="C60" s="242" t="s">
        <v>1205</v>
      </c>
      <c r="D60" s="298" t="s">
        <v>44</v>
      </c>
      <c r="E60" s="298">
        <v>1.8411967779056386E-4</v>
      </c>
      <c r="G60" s="299"/>
      <c r="H60" s="309" t="s">
        <v>1205</v>
      </c>
      <c r="I60" s="313" t="s">
        <v>44</v>
      </c>
      <c r="J60" s="313">
        <v>1.4959723820483315E-4</v>
      </c>
      <c r="K60" s="313"/>
      <c r="L60" s="313"/>
      <c r="M60" s="313" t="s">
        <v>1205</v>
      </c>
      <c r="N60" s="313" t="s">
        <v>44</v>
      </c>
      <c r="O60" s="313">
        <v>3.4522439585730723E-5</v>
      </c>
      <c r="P60" s="311"/>
      <c r="Q60" s="311"/>
      <c r="R60" s="313"/>
      <c r="S60" s="313"/>
      <c r="T60" s="313"/>
      <c r="U60" s="313"/>
      <c r="V60" s="313"/>
      <c r="W60" s="313"/>
      <c r="X60" s="313"/>
      <c r="Y60" s="313"/>
      <c r="Z60" s="313"/>
      <c r="AA60" s="313"/>
      <c r="AB60" s="313"/>
      <c r="AC60" s="314"/>
      <c r="AD60" s="316"/>
      <c r="AE60" s="311"/>
      <c r="AF60" s="316"/>
      <c r="AG60" s="316"/>
      <c r="AH60" s="242" t="e">
        <f t="shared" si="2"/>
        <v>#VALUE!</v>
      </c>
      <c r="AI60" s="212" t="s">
        <v>486</v>
      </c>
      <c r="AJ60" s="212" t="s">
        <v>487</v>
      </c>
      <c r="AK60" s="212" t="s">
        <v>1214</v>
      </c>
      <c r="AL60" s="212"/>
      <c r="AM60" s="212"/>
      <c r="AN60" s="212" t="s">
        <v>213</v>
      </c>
      <c r="AO60" s="212"/>
      <c r="AP60" s="160">
        <v>40</v>
      </c>
      <c r="AQ60" s="160">
        <v>0</v>
      </c>
      <c r="AR60" s="160">
        <v>0</v>
      </c>
      <c r="AS60" s="160">
        <v>40</v>
      </c>
      <c r="AT60" s="406" t="e">
        <f t="shared" si="9"/>
        <v>#N/A</v>
      </c>
      <c r="AU60" s="160">
        <v>70</v>
      </c>
      <c r="AV60" s="359" t="s">
        <v>1123</v>
      </c>
      <c r="AW60" s="359" t="s">
        <v>1123</v>
      </c>
      <c r="AX60" s="359" t="s">
        <v>1246</v>
      </c>
      <c r="AY60" s="360" t="e">
        <f t="shared" si="10"/>
        <v>#N/A</v>
      </c>
    </row>
    <row r="61" spans="1:51" x14ac:dyDescent="0.25">
      <c r="A61" s="242" t="s">
        <v>470</v>
      </c>
      <c r="B61" s="242" t="s">
        <v>471</v>
      </c>
      <c r="C61" s="242" t="s">
        <v>1206</v>
      </c>
      <c r="D61" s="298" t="s">
        <v>62</v>
      </c>
      <c r="E61" s="242">
        <v>2.1616541353383458E-4</v>
      </c>
      <c r="G61" s="299"/>
      <c r="H61" s="309" t="s">
        <v>1206</v>
      </c>
      <c r="I61" s="313" t="s">
        <v>62</v>
      </c>
      <c r="J61" s="313">
        <v>1.5037593984962405E-4</v>
      </c>
      <c r="K61" s="313"/>
      <c r="L61" s="313"/>
      <c r="M61" s="313" t="s">
        <v>1206</v>
      </c>
      <c r="N61" s="313" t="s">
        <v>62</v>
      </c>
      <c r="O61" s="313">
        <v>6.5789473684210525E-5</v>
      </c>
      <c r="P61" s="311"/>
      <c r="Q61" s="311">
        <v>2.33</v>
      </c>
      <c r="R61" s="313">
        <v>7</v>
      </c>
      <c r="S61" s="313">
        <v>167</v>
      </c>
      <c r="T61" s="313">
        <v>28</v>
      </c>
      <c r="U61" s="313">
        <v>286</v>
      </c>
      <c r="V61" s="313"/>
      <c r="W61" s="313">
        <v>2</v>
      </c>
      <c r="X61" s="313">
        <v>10</v>
      </c>
      <c r="Y61" s="313">
        <v>2</v>
      </c>
      <c r="Z61" s="313">
        <v>0</v>
      </c>
      <c r="AA61" s="313">
        <v>0</v>
      </c>
      <c r="AB61" s="313"/>
      <c r="AC61" s="314">
        <v>14</v>
      </c>
      <c r="AD61" s="316"/>
      <c r="AE61" s="311">
        <v>0.39</v>
      </c>
      <c r="AF61" s="316"/>
      <c r="AG61" s="316">
        <v>8</v>
      </c>
      <c r="AH61" s="242" t="e">
        <f t="shared" si="2"/>
        <v>#VALUE!</v>
      </c>
      <c r="AI61" s="212" t="s">
        <v>488</v>
      </c>
      <c r="AJ61" s="212" t="s">
        <v>489</v>
      </c>
      <c r="AK61" s="212" t="s">
        <v>1215</v>
      </c>
      <c r="AL61" s="212"/>
      <c r="AM61" s="212"/>
      <c r="AN61" s="212" t="s">
        <v>244</v>
      </c>
      <c r="AO61" s="212"/>
      <c r="AP61" s="160">
        <v>120</v>
      </c>
      <c r="AQ61" s="160">
        <v>0</v>
      </c>
      <c r="AR61" s="160">
        <v>0</v>
      </c>
      <c r="AS61" s="160">
        <v>120</v>
      </c>
      <c r="AT61" s="406" t="e">
        <f t="shared" si="9"/>
        <v>#N/A</v>
      </c>
      <c r="AU61" s="160">
        <v>140</v>
      </c>
      <c r="AV61" s="359" t="s">
        <v>1123</v>
      </c>
      <c r="AW61" s="359" t="s">
        <v>1123</v>
      </c>
      <c r="AX61" s="359" t="s">
        <v>1239</v>
      </c>
      <c r="AY61" s="360" t="e">
        <f t="shared" si="10"/>
        <v>#N/A</v>
      </c>
    </row>
    <row r="62" spans="1:51" x14ac:dyDescent="0.25">
      <c r="A62" s="242" t="s">
        <v>472</v>
      </c>
      <c r="B62" s="242" t="s">
        <v>473</v>
      </c>
      <c r="C62" s="242" t="s">
        <v>1208</v>
      </c>
      <c r="D62" s="298" t="s">
        <v>107</v>
      </c>
      <c r="E62" s="242">
        <v>4.4973544973544972E-4</v>
      </c>
      <c r="G62" s="299"/>
      <c r="H62" s="309" t="s">
        <v>1208</v>
      </c>
      <c r="I62" s="313" t="s">
        <v>107</v>
      </c>
      <c r="J62" s="313">
        <v>2.1164021164021165E-4</v>
      </c>
      <c r="K62" s="313"/>
      <c r="L62" s="313"/>
      <c r="M62" s="313" t="s">
        <v>1208</v>
      </c>
      <c r="N62" s="313" t="s">
        <v>107</v>
      </c>
      <c r="O62" s="313">
        <v>2.380952380952381E-4</v>
      </c>
      <c r="P62" s="311"/>
      <c r="Q62" s="311">
        <v>0.84</v>
      </c>
      <c r="R62" s="313">
        <v>4</v>
      </c>
      <c r="S62" s="313">
        <v>7</v>
      </c>
      <c r="T62" s="313">
        <v>39</v>
      </c>
      <c r="U62" s="313">
        <v>87</v>
      </c>
      <c r="V62" s="313"/>
      <c r="W62" s="313">
        <v>2</v>
      </c>
      <c r="X62" s="313">
        <v>20</v>
      </c>
      <c r="Y62" s="313">
        <v>0</v>
      </c>
      <c r="Z62" s="313">
        <v>0</v>
      </c>
      <c r="AA62" s="313">
        <v>0</v>
      </c>
      <c r="AB62" s="313"/>
      <c r="AC62" s="314">
        <v>22</v>
      </c>
      <c r="AD62" s="316"/>
      <c r="AE62" s="311">
        <v>0.5</v>
      </c>
      <c r="AF62" s="316"/>
      <c r="AG62" s="316">
        <v>8</v>
      </c>
      <c r="AH62" s="242" t="e">
        <f t="shared" si="2"/>
        <v>#VALUE!</v>
      </c>
      <c r="AI62" s="212" t="s">
        <v>490</v>
      </c>
      <c r="AJ62" s="212" t="s">
        <v>491</v>
      </c>
      <c r="AK62" s="212" t="s">
        <v>1216</v>
      </c>
      <c r="AL62" s="212"/>
      <c r="AM62" s="212"/>
      <c r="AN62" s="212" t="s">
        <v>302</v>
      </c>
      <c r="AO62" s="212"/>
      <c r="AP62" s="160">
        <v>160</v>
      </c>
      <c r="AQ62" s="160">
        <v>0</v>
      </c>
      <c r="AR62" s="160">
        <v>0</v>
      </c>
      <c r="AS62" s="160">
        <v>160</v>
      </c>
      <c r="AT62" s="406" t="e">
        <f t="shared" si="9"/>
        <v>#N/A</v>
      </c>
      <c r="AU62" s="160">
        <v>90</v>
      </c>
      <c r="AV62" s="359" t="s">
        <v>1142</v>
      </c>
      <c r="AW62" s="359" t="s">
        <v>1119</v>
      </c>
      <c r="AX62" s="359" t="s">
        <v>1178</v>
      </c>
      <c r="AY62" s="360" t="e">
        <f t="shared" si="10"/>
        <v>#N/A</v>
      </c>
    </row>
    <row r="63" spans="1:51" x14ac:dyDescent="0.25">
      <c r="A63" s="242" t="s">
        <v>474</v>
      </c>
      <c r="B63" s="242" t="s">
        <v>475</v>
      </c>
      <c r="C63" s="242" t="s">
        <v>1209</v>
      </c>
      <c r="D63" s="298" t="s">
        <v>137</v>
      </c>
      <c r="E63" s="242">
        <v>2.9666254635352286E-4</v>
      </c>
      <c r="G63" s="299"/>
      <c r="H63" s="309" t="s">
        <v>1209</v>
      </c>
      <c r="I63" s="313" t="s">
        <v>137</v>
      </c>
      <c r="J63" s="313">
        <v>2.7194066749072928E-4</v>
      </c>
      <c r="K63" s="313"/>
      <c r="L63" s="313"/>
      <c r="M63" s="313" t="s">
        <v>1209</v>
      </c>
      <c r="N63" s="313" t="s">
        <v>137</v>
      </c>
      <c r="O63" s="313">
        <v>2.4721878862793572E-5</v>
      </c>
      <c r="P63" s="311"/>
      <c r="Q63" s="311">
        <v>0.31</v>
      </c>
      <c r="R63" s="313">
        <v>5</v>
      </c>
      <c r="S63" s="313">
        <v>14</v>
      </c>
      <c r="T63" s="313">
        <v>16</v>
      </c>
      <c r="U63" s="313">
        <v>46</v>
      </c>
      <c r="V63" s="313"/>
      <c r="W63" s="313">
        <v>4</v>
      </c>
      <c r="X63" s="313">
        <v>0</v>
      </c>
      <c r="Y63" s="313">
        <v>0</v>
      </c>
      <c r="Z63" s="313">
        <v>0</v>
      </c>
      <c r="AA63" s="313">
        <v>6</v>
      </c>
      <c r="AB63" s="313"/>
      <c r="AC63" s="314">
        <v>10</v>
      </c>
      <c r="AD63" s="316"/>
      <c r="AE63" s="311">
        <v>0.28999999999999998</v>
      </c>
      <c r="AF63" s="316"/>
      <c r="AG63" s="316">
        <v>0</v>
      </c>
      <c r="AH63" s="242" t="e">
        <f t="shared" si="2"/>
        <v>#VALUE!</v>
      </c>
      <c r="AI63" s="212" t="s">
        <v>492</v>
      </c>
      <c r="AJ63" s="212" t="s">
        <v>493</v>
      </c>
      <c r="AK63" s="212" t="s">
        <v>1217</v>
      </c>
      <c r="AL63" s="212"/>
      <c r="AM63" s="212"/>
      <c r="AN63" s="212" t="s">
        <v>319</v>
      </c>
      <c r="AO63" s="212"/>
      <c r="AP63" s="160">
        <v>150</v>
      </c>
      <c r="AQ63" s="160">
        <v>20</v>
      </c>
      <c r="AR63" s="160">
        <v>0</v>
      </c>
      <c r="AS63" s="160">
        <v>160</v>
      </c>
      <c r="AT63" s="406" t="e">
        <f t="shared" si="9"/>
        <v>#N/A</v>
      </c>
      <c r="AU63" s="160">
        <v>70</v>
      </c>
      <c r="AV63" s="359" t="s">
        <v>1199</v>
      </c>
      <c r="AW63" s="359" t="s">
        <v>1123</v>
      </c>
      <c r="AX63" s="359" t="s">
        <v>1280</v>
      </c>
      <c r="AY63" s="360" t="e">
        <f t="shared" si="10"/>
        <v>#N/A</v>
      </c>
    </row>
    <row r="64" spans="1:51" x14ac:dyDescent="0.25">
      <c r="A64" s="242" t="s">
        <v>476</v>
      </c>
      <c r="B64" s="242" t="s">
        <v>477</v>
      </c>
      <c r="C64" s="242" t="s">
        <v>1210</v>
      </c>
      <c r="D64" s="298" t="s">
        <v>148</v>
      </c>
      <c r="E64" s="242">
        <v>2.385120350109409E-3</v>
      </c>
      <c r="G64" s="299"/>
      <c r="H64" s="309" t="s">
        <v>1210</v>
      </c>
      <c r="I64" s="313" t="s">
        <v>148</v>
      </c>
      <c r="J64" s="313">
        <v>4.7410649161196209E-4</v>
      </c>
      <c r="K64" s="313"/>
      <c r="L64" s="313"/>
      <c r="M64" s="313" t="s">
        <v>1210</v>
      </c>
      <c r="N64" s="313" t="s">
        <v>148</v>
      </c>
      <c r="O64" s="313">
        <v>1.9110138584974472E-3</v>
      </c>
      <c r="P64" s="311"/>
      <c r="Q64" s="311">
        <v>0.18</v>
      </c>
      <c r="R64" s="313">
        <v>7</v>
      </c>
      <c r="S64" s="313">
        <v>0</v>
      </c>
      <c r="T64" s="313">
        <v>24</v>
      </c>
      <c r="U64" s="313">
        <v>37</v>
      </c>
      <c r="V64" s="313"/>
      <c r="W64" s="313">
        <v>0</v>
      </c>
      <c r="X64" s="313">
        <v>2</v>
      </c>
      <c r="Y64" s="313">
        <v>0</v>
      </c>
      <c r="Z64" s="313">
        <v>0</v>
      </c>
      <c r="AA64" s="313">
        <v>0</v>
      </c>
      <c r="AB64" s="313"/>
      <c r="AC64" s="314">
        <v>2</v>
      </c>
      <c r="AD64" s="316"/>
      <c r="AE64" s="311">
        <v>0.06</v>
      </c>
      <c r="AF64" s="316"/>
      <c r="AG64" s="316">
        <v>0</v>
      </c>
      <c r="AH64" s="242" t="e">
        <f t="shared" si="2"/>
        <v>#VALUE!</v>
      </c>
      <c r="AI64" s="212"/>
      <c r="AJ64" s="212"/>
      <c r="AK64" s="212"/>
      <c r="AL64" s="212"/>
      <c r="AM64" s="212"/>
      <c r="AN64" s="212"/>
      <c r="AO64" s="212"/>
      <c r="AP64" s="161"/>
      <c r="AQ64" s="161"/>
      <c r="AR64" s="161"/>
      <c r="AS64" s="161"/>
      <c r="AT64" s="161"/>
      <c r="AU64" s="161"/>
      <c r="AV64" s="162" t="s">
        <v>394</v>
      </c>
      <c r="AW64" s="162" t="s">
        <v>394</v>
      </c>
      <c r="AX64" s="162" t="s">
        <v>394</v>
      </c>
    </row>
    <row r="65" spans="1:51" x14ac:dyDescent="0.25">
      <c r="A65" s="242" t="s">
        <v>478</v>
      </c>
      <c r="B65" s="242" t="s">
        <v>479</v>
      </c>
      <c r="C65" s="242" t="s">
        <v>1211</v>
      </c>
      <c r="D65" s="298" t="s">
        <v>196</v>
      </c>
      <c r="E65" s="242">
        <v>4.1479820627802691E-4</v>
      </c>
      <c r="G65" s="299"/>
      <c r="H65" s="309" t="s">
        <v>1211</v>
      </c>
      <c r="I65" s="313" t="s">
        <v>196</v>
      </c>
      <c r="J65" s="313">
        <v>4.1479820627802691E-4</v>
      </c>
      <c r="K65" s="313"/>
      <c r="L65" s="313"/>
      <c r="M65" s="313" t="s">
        <v>1211</v>
      </c>
      <c r="N65" s="313" t="s">
        <v>196</v>
      </c>
      <c r="O65" s="313">
        <v>0</v>
      </c>
      <c r="P65" s="311"/>
      <c r="Q65" s="311">
        <v>1.5</v>
      </c>
      <c r="R65" s="313">
        <v>27</v>
      </c>
      <c r="S65" s="313">
        <v>63</v>
      </c>
      <c r="T65" s="313">
        <v>15</v>
      </c>
      <c r="U65" s="313">
        <v>195</v>
      </c>
      <c r="V65" s="313"/>
      <c r="W65" s="313">
        <v>12</v>
      </c>
      <c r="X65" s="313">
        <v>1</v>
      </c>
      <c r="Y65" s="313">
        <v>0</v>
      </c>
      <c r="Z65" s="313">
        <v>0</v>
      </c>
      <c r="AA65" s="313">
        <v>2</v>
      </c>
      <c r="AB65" s="313"/>
      <c r="AC65" s="314">
        <v>15</v>
      </c>
      <c r="AD65" s="316"/>
      <c r="AE65" s="311">
        <v>0.25</v>
      </c>
      <c r="AF65" s="316"/>
      <c r="AG65" s="316">
        <v>12</v>
      </c>
      <c r="AH65" s="242" t="e">
        <f t="shared" si="2"/>
        <v>#VALUE!</v>
      </c>
      <c r="AI65" s="212"/>
      <c r="AJ65" s="212" t="s">
        <v>1140</v>
      </c>
      <c r="AK65" s="212" t="s">
        <v>1218</v>
      </c>
      <c r="AL65" s="212"/>
      <c r="AM65" s="212" t="s">
        <v>495</v>
      </c>
      <c r="AN65" s="212" t="s">
        <v>495</v>
      </c>
      <c r="AO65" s="212"/>
      <c r="AP65" s="161" t="s">
        <v>551</v>
      </c>
      <c r="AQ65" s="161" t="s">
        <v>551</v>
      </c>
      <c r="AR65" s="161" t="s">
        <v>551</v>
      </c>
      <c r="AS65" s="161" t="s">
        <v>551</v>
      </c>
      <c r="AT65" s="406" t="e">
        <f t="shared" ref="AT65:AT70" si="11">AS65/VLOOKUP(AN65,$E$18:$H$410,4,FALSE)</f>
        <v>#VALUE!</v>
      </c>
      <c r="AU65" s="161" t="s">
        <v>551</v>
      </c>
      <c r="AV65" s="161" t="s">
        <v>551</v>
      </c>
      <c r="AW65" s="161" t="s">
        <v>551</v>
      </c>
      <c r="AX65" s="161" t="s">
        <v>551</v>
      </c>
      <c r="AY65" s="360" t="e">
        <f t="shared" ref="AY65:AY70" si="12">AX65/VLOOKUP(AN65,$E$18:$H$410,4,FALSE)</f>
        <v>#VALUE!</v>
      </c>
    </row>
    <row r="66" spans="1:51" x14ac:dyDescent="0.25">
      <c r="A66" s="242" t="s">
        <v>480</v>
      </c>
      <c r="B66" s="242" t="s">
        <v>481</v>
      </c>
      <c r="C66" s="242" t="s">
        <v>1212</v>
      </c>
      <c r="D66" s="298" t="s">
        <v>201</v>
      </c>
      <c r="E66" s="242">
        <v>3.7824207492795389E-3</v>
      </c>
      <c r="G66" s="299"/>
      <c r="H66" s="309" t="s">
        <v>1212</v>
      </c>
      <c r="I66" s="313" t="s">
        <v>201</v>
      </c>
      <c r="J66" s="313">
        <v>7.4927953890489916E-4</v>
      </c>
      <c r="K66" s="313"/>
      <c r="L66" s="313"/>
      <c r="M66" s="313" t="s">
        <v>1212</v>
      </c>
      <c r="N66" s="313" t="s">
        <v>201</v>
      </c>
      <c r="O66" s="313">
        <v>3.0403458213256484E-3</v>
      </c>
      <c r="P66" s="311"/>
      <c r="Q66" s="311">
        <v>0.89</v>
      </c>
      <c r="R66" s="313">
        <v>4</v>
      </c>
      <c r="S66" s="313">
        <v>22</v>
      </c>
      <c r="T66" s="313">
        <v>139</v>
      </c>
      <c r="U66" s="313">
        <v>198</v>
      </c>
      <c r="V66" s="313"/>
      <c r="W66" s="313">
        <v>0</v>
      </c>
      <c r="X66" s="313">
        <v>6</v>
      </c>
      <c r="Y66" s="313">
        <v>0</v>
      </c>
      <c r="Z66" s="313">
        <v>0</v>
      </c>
      <c r="AA66" s="313">
        <v>0</v>
      </c>
      <c r="AB66" s="313"/>
      <c r="AC66" s="314">
        <v>6</v>
      </c>
      <c r="AD66" s="316"/>
      <c r="AE66" s="311">
        <v>0.16</v>
      </c>
      <c r="AF66" s="316"/>
      <c r="AG66" s="316">
        <v>4</v>
      </c>
      <c r="AH66" s="242" t="e">
        <f t="shared" si="2"/>
        <v>#VALUE!</v>
      </c>
      <c r="AI66" s="212" t="s">
        <v>496</v>
      </c>
      <c r="AJ66" s="212" t="s">
        <v>497</v>
      </c>
      <c r="AK66" s="212" t="s">
        <v>1219</v>
      </c>
      <c r="AL66" s="212"/>
      <c r="AM66" s="212"/>
      <c r="AN66" s="212" t="s">
        <v>146</v>
      </c>
      <c r="AO66" s="212"/>
      <c r="AP66" s="161" t="s">
        <v>551</v>
      </c>
      <c r="AQ66" s="161" t="s">
        <v>551</v>
      </c>
      <c r="AR66" s="161" t="s">
        <v>551</v>
      </c>
      <c r="AS66" s="161" t="s">
        <v>551</v>
      </c>
      <c r="AT66" s="406" t="e">
        <f t="shared" si="11"/>
        <v>#VALUE!</v>
      </c>
      <c r="AU66" s="161" t="s">
        <v>551</v>
      </c>
      <c r="AV66" s="161" t="s">
        <v>551</v>
      </c>
      <c r="AW66" s="161" t="s">
        <v>551</v>
      </c>
      <c r="AX66" s="161" t="s">
        <v>551</v>
      </c>
      <c r="AY66" s="360" t="e">
        <f t="shared" si="12"/>
        <v>#VALUE!</v>
      </c>
    </row>
    <row r="67" spans="1:51" x14ac:dyDescent="0.25">
      <c r="A67" s="242" t="s">
        <v>482</v>
      </c>
      <c r="B67" s="242" t="s">
        <v>483</v>
      </c>
      <c r="C67" s="242" t="s">
        <v>1213</v>
      </c>
      <c r="D67" s="298" t="s">
        <v>208</v>
      </c>
      <c r="E67" s="242">
        <v>3.1468531468531469E-4</v>
      </c>
      <c r="G67" s="299"/>
      <c r="H67" s="309" t="s">
        <v>1213</v>
      </c>
      <c r="I67" s="313" t="s">
        <v>208</v>
      </c>
      <c r="J67" s="313">
        <v>2.0979020979020979E-4</v>
      </c>
      <c r="K67" s="313"/>
      <c r="L67" s="313"/>
      <c r="M67" s="313" t="s">
        <v>1213</v>
      </c>
      <c r="N67" s="313" t="s">
        <v>208</v>
      </c>
      <c r="O67" s="313">
        <v>1.048951048951049E-4</v>
      </c>
      <c r="P67" s="311"/>
      <c r="Q67" s="311">
        <v>0.98</v>
      </c>
      <c r="R67" s="313">
        <v>12</v>
      </c>
      <c r="S67" s="313">
        <v>6</v>
      </c>
      <c r="T67" s="313">
        <v>22</v>
      </c>
      <c r="U67" s="313">
        <v>95</v>
      </c>
      <c r="V67" s="313"/>
      <c r="W67" s="313">
        <v>0</v>
      </c>
      <c r="X67" s="313">
        <v>0</v>
      </c>
      <c r="Y67" s="313">
        <v>16</v>
      </c>
      <c r="Z67" s="313">
        <v>2</v>
      </c>
      <c r="AA67" s="313">
        <v>0</v>
      </c>
      <c r="AB67" s="313"/>
      <c r="AC67" s="314">
        <v>18</v>
      </c>
      <c r="AD67" s="316"/>
      <c r="AE67" s="311">
        <v>0.32</v>
      </c>
      <c r="AF67" s="316"/>
      <c r="AG67" s="316">
        <v>16</v>
      </c>
      <c r="AH67" s="242" t="e">
        <f t="shared" si="2"/>
        <v>#VALUE!</v>
      </c>
      <c r="AI67" s="212" t="s">
        <v>498</v>
      </c>
      <c r="AJ67" s="212" t="s">
        <v>499</v>
      </c>
      <c r="AK67" s="212" t="s">
        <v>1220</v>
      </c>
      <c r="AL67" s="212"/>
      <c r="AM67" s="212"/>
      <c r="AN67" s="212" t="s">
        <v>155</v>
      </c>
      <c r="AO67" s="212"/>
      <c r="AP67" s="160">
        <v>640</v>
      </c>
      <c r="AQ67" s="160">
        <v>150</v>
      </c>
      <c r="AR67" s="160">
        <v>0</v>
      </c>
      <c r="AS67" s="160">
        <v>790</v>
      </c>
      <c r="AT67" s="406" t="e">
        <f t="shared" si="11"/>
        <v>#N/A</v>
      </c>
      <c r="AU67" s="160">
        <v>370</v>
      </c>
      <c r="AV67" s="359" t="s">
        <v>1178</v>
      </c>
      <c r="AW67" s="359" t="s">
        <v>1123</v>
      </c>
      <c r="AX67" s="359" t="s">
        <v>1463</v>
      </c>
      <c r="AY67" s="360" t="e">
        <f t="shared" si="12"/>
        <v>#N/A</v>
      </c>
    </row>
    <row r="68" spans="1:51" x14ac:dyDescent="0.25">
      <c r="A68" s="242" t="s">
        <v>484</v>
      </c>
      <c r="B68" s="242" t="s">
        <v>485</v>
      </c>
      <c r="C68" s="242" t="s">
        <v>1214</v>
      </c>
      <c r="D68" s="298" t="s">
        <v>213</v>
      </c>
      <c r="E68" s="242">
        <v>1.1799410029498526E-4</v>
      </c>
      <c r="G68" s="299"/>
      <c r="H68" s="309" t="s">
        <v>1214</v>
      </c>
      <c r="I68" s="313" t="s">
        <v>213</v>
      </c>
      <c r="J68" s="313">
        <v>8.849557522123894E-5</v>
      </c>
      <c r="K68" s="313"/>
      <c r="L68" s="313"/>
      <c r="M68" s="313" t="s">
        <v>1214</v>
      </c>
      <c r="N68" s="313" t="s">
        <v>213</v>
      </c>
      <c r="O68" s="313">
        <v>2.9498525073746314E-5</v>
      </c>
      <c r="P68" s="311"/>
      <c r="Q68" s="311">
        <v>0.5</v>
      </c>
      <c r="R68" s="313">
        <v>3</v>
      </c>
      <c r="S68" s="313">
        <v>1</v>
      </c>
      <c r="T68" s="313">
        <v>2</v>
      </c>
      <c r="U68" s="313">
        <v>18</v>
      </c>
      <c r="V68" s="313"/>
      <c r="W68" s="313">
        <v>0</v>
      </c>
      <c r="X68" s="313">
        <v>5</v>
      </c>
      <c r="Y68" s="313">
        <v>0</v>
      </c>
      <c r="Z68" s="313">
        <v>0</v>
      </c>
      <c r="AA68" s="313">
        <v>0</v>
      </c>
      <c r="AB68" s="313"/>
      <c r="AC68" s="314">
        <v>5</v>
      </c>
      <c r="AD68" s="316"/>
      <c r="AE68" s="311">
        <v>0.21</v>
      </c>
      <c r="AF68" s="316"/>
      <c r="AG68" s="316">
        <v>1</v>
      </c>
      <c r="AH68" s="242" t="e">
        <f t="shared" si="2"/>
        <v>#VALUE!</v>
      </c>
      <c r="AI68" s="212" t="s">
        <v>503</v>
      </c>
      <c r="AJ68" s="212" t="s">
        <v>504</v>
      </c>
      <c r="AK68" s="212" t="s">
        <v>1222</v>
      </c>
      <c r="AL68" s="212"/>
      <c r="AM68" s="212"/>
      <c r="AN68" s="212" t="s">
        <v>226</v>
      </c>
      <c r="AO68" s="212"/>
      <c r="AP68" s="160">
        <v>390</v>
      </c>
      <c r="AQ68" s="160">
        <v>20</v>
      </c>
      <c r="AR68" s="160">
        <v>0</v>
      </c>
      <c r="AS68" s="160">
        <v>410</v>
      </c>
      <c r="AT68" s="406" t="e">
        <f t="shared" si="11"/>
        <v>#N/A</v>
      </c>
      <c r="AU68" s="160">
        <v>280</v>
      </c>
      <c r="AV68" s="359" t="s">
        <v>1163</v>
      </c>
      <c r="AW68" s="359" t="s">
        <v>1123</v>
      </c>
      <c r="AX68" s="359" t="s">
        <v>1130</v>
      </c>
      <c r="AY68" s="360" t="e">
        <f t="shared" si="12"/>
        <v>#N/A</v>
      </c>
    </row>
    <row r="69" spans="1:51" x14ac:dyDescent="0.25">
      <c r="A69" s="242" t="s">
        <v>486</v>
      </c>
      <c r="B69" s="242" t="s">
        <v>487</v>
      </c>
      <c r="C69" s="242" t="s">
        <v>1215</v>
      </c>
      <c r="D69" s="298" t="s">
        <v>244</v>
      </c>
      <c r="E69" s="242">
        <v>2.6654411764705883E-4</v>
      </c>
      <c r="G69" s="299"/>
      <c r="H69" s="309" t="s">
        <v>1215</v>
      </c>
      <c r="I69" s="313" t="s">
        <v>244</v>
      </c>
      <c r="J69" s="313">
        <v>1.6544117647058823E-4</v>
      </c>
      <c r="K69" s="313"/>
      <c r="L69" s="313"/>
      <c r="M69" s="313" t="s">
        <v>1215</v>
      </c>
      <c r="N69" s="313" t="s">
        <v>244</v>
      </c>
      <c r="O69" s="313">
        <v>9.1911764705882352E-5</v>
      </c>
      <c r="P69" s="311"/>
      <c r="Q69" s="311">
        <v>0.79</v>
      </c>
      <c r="R69" s="313">
        <v>3</v>
      </c>
      <c r="S69" s="313">
        <v>2</v>
      </c>
      <c r="T69" s="313">
        <v>3</v>
      </c>
      <c r="U69" s="313">
        <v>30</v>
      </c>
      <c r="V69" s="313"/>
      <c r="W69" s="313">
        <v>0</v>
      </c>
      <c r="X69" s="313">
        <v>0</v>
      </c>
      <c r="Y69" s="313">
        <v>0</v>
      </c>
      <c r="Z69" s="313">
        <v>0</v>
      </c>
      <c r="AA69" s="313">
        <v>0</v>
      </c>
      <c r="AB69" s="313"/>
      <c r="AC69" s="314">
        <v>0</v>
      </c>
      <c r="AD69" s="316"/>
      <c r="AE69" s="311">
        <v>0</v>
      </c>
      <c r="AF69" s="316"/>
      <c r="AG69" s="316">
        <v>10</v>
      </c>
      <c r="AH69" s="242" t="e">
        <f t="shared" si="2"/>
        <v>#VALUE!</v>
      </c>
      <c r="AI69" s="212" t="s">
        <v>500</v>
      </c>
      <c r="AJ69" s="212" t="s">
        <v>501</v>
      </c>
      <c r="AK69" s="212" t="s">
        <v>1223</v>
      </c>
      <c r="AL69" s="212"/>
      <c r="AM69" s="212"/>
      <c r="AN69" s="212" t="s">
        <v>502</v>
      </c>
      <c r="AO69" s="212"/>
      <c r="AP69" s="160">
        <v>210</v>
      </c>
      <c r="AQ69" s="160">
        <v>120</v>
      </c>
      <c r="AR69" s="160">
        <v>0</v>
      </c>
      <c r="AS69" s="160">
        <v>330</v>
      </c>
      <c r="AT69" s="406" t="e">
        <f t="shared" si="11"/>
        <v>#N/A</v>
      </c>
      <c r="AU69" s="160">
        <v>100</v>
      </c>
      <c r="AV69" s="359" t="s">
        <v>1147</v>
      </c>
      <c r="AW69" s="359" t="s">
        <v>1123</v>
      </c>
      <c r="AX69" s="359" t="s">
        <v>1207</v>
      </c>
      <c r="AY69" s="360" t="e">
        <f t="shared" si="12"/>
        <v>#N/A</v>
      </c>
    </row>
    <row r="70" spans="1:51" x14ac:dyDescent="0.25">
      <c r="A70" s="242" t="s">
        <v>488</v>
      </c>
      <c r="B70" s="242" t="s">
        <v>489</v>
      </c>
      <c r="C70" s="242" t="s">
        <v>1216</v>
      </c>
      <c r="D70" s="298" t="s">
        <v>302</v>
      </c>
      <c r="E70" s="242">
        <v>5.8664259927797833E-4</v>
      </c>
      <c r="G70" s="299"/>
      <c r="H70" s="309" t="s">
        <v>1216</v>
      </c>
      <c r="I70" s="313" t="s">
        <v>302</v>
      </c>
      <c r="J70" s="313">
        <v>4.1516245487364619E-4</v>
      </c>
      <c r="K70" s="313"/>
      <c r="L70" s="313"/>
      <c r="M70" s="313" t="s">
        <v>1216</v>
      </c>
      <c r="N70" s="313" t="s">
        <v>302</v>
      </c>
      <c r="O70" s="313">
        <v>1.7148014440433214E-4</v>
      </c>
      <c r="P70" s="311"/>
      <c r="Q70" s="311">
        <v>0.98</v>
      </c>
      <c r="R70" s="313">
        <v>7</v>
      </c>
      <c r="S70" s="313">
        <v>5</v>
      </c>
      <c r="T70" s="313">
        <v>20</v>
      </c>
      <c r="U70" s="313">
        <v>76</v>
      </c>
      <c r="V70" s="313"/>
      <c r="W70" s="313">
        <v>6</v>
      </c>
      <c r="X70" s="313">
        <v>1</v>
      </c>
      <c r="Y70" s="313">
        <v>24</v>
      </c>
      <c r="Z70" s="313">
        <v>0</v>
      </c>
      <c r="AA70" s="313">
        <v>4</v>
      </c>
      <c r="AB70" s="313"/>
      <c r="AC70" s="314">
        <v>35</v>
      </c>
      <c r="AD70" s="316"/>
      <c r="AE70" s="311">
        <v>0.78</v>
      </c>
      <c r="AF70" s="316"/>
      <c r="AG70" s="316">
        <v>6</v>
      </c>
      <c r="AH70" s="242" t="e">
        <f t="shared" si="2"/>
        <v>#VALUE!</v>
      </c>
      <c r="AI70" s="212" t="s">
        <v>505</v>
      </c>
      <c r="AJ70" s="212" t="s">
        <v>506</v>
      </c>
      <c r="AK70" s="212" t="s">
        <v>1225</v>
      </c>
      <c r="AL70" s="212"/>
      <c r="AM70" s="212"/>
      <c r="AN70" s="212" t="s">
        <v>311</v>
      </c>
      <c r="AO70" s="212"/>
      <c r="AP70" s="160">
        <v>120</v>
      </c>
      <c r="AQ70" s="160">
        <v>30</v>
      </c>
      <c r="AR70" s="160">
        <v>0</v>
      </c>
      <c r="AS70" s="160">
        <v>150</v>
      </c>
      <c r="AT70" s="406" t="e">
        <f t="shared" si="11"/>
        <v>#N/A</v>
      </c>
      <c r="AU70" s="160">
        <v>170</v>
      </c>
      <c r="AV70" s="359" t="s">
        <v>1123</v>
      </c>
      <c r="AW70" s="359" t="s">
        <v>1123</v>
      </c>
      <c r="AX70" s="359" t="s">
        <v>1122</v>
      </c>
      <c r="AY70" s="360" t="e">
        <f t="shared" si="12"/>
        <v>#N/A</v>
      </c>
    </row>
    <row r="71" spans="1:51" x14ac:dyDescent="0.25">
      <c r="A71" s="242" t="s">
        <v>490</v>
      </c>
      <c r="B71" s="242" t="s">
        <v>491</v>
      </c>
      <c r="C71" s="242" t="s">
        <v>1217</v>
      </c>
      <c r="D71" s="298" t="s">
        <v>319</v>
      </c>
      <c r="E71" s="242">
        <v>4.6339202965708991E-4</v>
      </c>
      <c r="G71" s="299"/>
      <c r="H71" s="309" t="s">
        <v>1217</v>
      </c>
      <c r="I71" s="313" t="s">
        <v>319</v>
      </c>
      <c r="J71" s="313">
        <v>1.3901760889712696E-4</v>
      </c>
      <c r="K71" s="313"/>
      <c r="L71" s="313"/>
      <c r="M71" s="313" t="s">
        <v>1217</v>
      </c>
      <c r="N71" s="313" t="s">
        <v>319</v>
      </c>
      <c r="O71" s="313">
        <v>3.2437442075996294E-4</v>
      </c>
      <c r="P71" s="311"/>
      <c r="Q71" s="311">
        <v>1.52</v>
      </c>
      <c r="R71" s="313">
        <v>21</v>
      </c>
      <c r="S71" s="313">
        <v>29</v>
      </c>
      <c r="T71" s="313">
        <v>24</v>
      </c>
      <c r="U71" s="313">
        <v>144</v>
      </c>
      <c r="V71" s="313"/>
      <c r="W71" s="313">
        <v>0</v>
      </c>
      <c r="X71" s="313">
        <v>0</v>
      </c>
      <c r="Y71" s="313">
        <v>4</v>
      </c>
      <c r="Z71" s="313">
        <v>0</v>
      </c>
      <c r="AA71" s="313">
        <v>0</v>
      </c>
      <c r="AB71" s="313"/>
      <c r="AC71" s="314">
        <v>4</v>
      </c>
      <c r="AD71" s="316"/>
      <c r="AE71" s="311">
        <v>0.09</v>
      </c>
      <c r="AF71" s="316"/>
      <c r="AG71" s="316">
        <v>12</v>
      </c>
      <c r="AH71" s="242" t="e">
        <f t="shared" si="2"/>
        <v>#VALUE!</v>
      </c>
      <c r="AI71" s="212"/>
      <c r="AJ71" s="212"/>
      <c r="AK71" s="212"/>
      <c r="AL71" s="212"/>
      <c r="AM71" s="212"/>
      <c r="AN71" s="212"/>
      <c r="AO71" s="212"/>
      <c r="AP71" s="161"/>
      <c r="AQ71" s="161"/>
      <c r="AR71" s="161"/>
      <c r="AS71" s="161"/>
      <c r="AT71" s="161"/>
      <c r="AU71" s="161"/>
      <c r="AV71" s="162" t="s">
        <v>394</v>
      </c>
      <c r="AW71" s="162" t="s">
        <v>394</v>
      </c>
      <c r="AX71" s="162" t="s">
        <v>394</v>
      </c>
    </row>
    <row r="72" spans="1:51" x14ac:dyDescent="0.25">
      <c r="A72" s="242" t="s">
        <v>492</v>
      </c>
      <c r="B72" s="242" t="s">
        <v>493</v>
      </c>
      <c r="C72" s="242" t="s">
        <v>1218</v>
      </c>
      <c r="D72" s="298" t="s">
        <v>495</v>
      </c>
      <c r="E72" s="242" t="e">
        <v>#N/A</v>
      </c>
      <c r="G72" s="299"/>
      <c r="H72" s="309" t="s">
        <v>1218</v>
      </c>
      <c r="I72" s="313" t="s">
        <v>495</v>
      </c>
      <c r="J72" s="313" t="e">
        <v>#N/A</v>
      </c>
      <c r="K72" s="313"/>
      <c r="L72" s="313"/>
      <c r="M72" s="313" t="s">
        <v>1218</v>
      </c>
      <c r="N72" s="313" t="s">
        <v>495</v>
      </c>
      <c r="O72" s="313" t="e">
        <v>#N/A</v>
      </c>
      <c r="P72" s="311"/>
      <c r="Q72" s="311">
        <v>0.2</v>
      </c>
      <c r="R72" s="313">
        <v>5</v>
      </c>
      <c r="S72" s="313">
        <v>5</v>
      </c>
      <c r="T72" s="313">
        <v>36</v>
      </c>
      <c r="U72" s="313">
        <v>56</v>
      </c>
      <c r="V72" s="313"/>
      <c r="W72" s="313">
        <v>1</v>
      </c>
      <c r="X72" s="313">
        <v>0</v>
      </c>
      <c r="Y72" s="313">
        <v>0</v>
      </c>
      <c r="Z72" s="313">
        <v>0</v>
      </c>
      <c r="AA72" s="313">
        <v>0</v>
      </c>
      <c r="AB72" s="313"/>
      <c r="AC72" s="314">
        <v>1</v>
      </c>
      <c r="AD72" s="316"/>
      <c r="AE72" s="311">
        <v>0.02</v>
      </c>
      <c r="AF72" s="316"/>
      <c r="AG72" s="316">
        <v>2</v>
      </c>
      <c r="AH72" s="242" t="e">
        <f t="shared" si="2"/>
        <v>#VALUE!</v>
      </c>
      <c r="AI72" s="212"/>
      <c r="AJ72" s="212"/>
      <c r="AK72" s="212"/>
      <c r="AL72" s="212"/>
      <c r="AM72" s="212"/>
      <c r="AN72" s="212"/>
      <c r="AO72" s="212"/>
      <c r="AP72" s="161"/>
      <c r="AQ72" s="161"/>
      <c r="AR72" s="161"/>
      <c r="AS72" s="161"/>
      <c r="AT72" s="161"/>
      <c r="AU72" s="161"/>
      <c r="AV72" s="162" t="s">
        <v>394</v>
      </c>
      <c r="AW72" s="162" t="s">
        <v>394</v>
      </c>
      <c r="AX72" s="162" t="s">
        <v>394</v>
      </c>
    </row>
    <row r="73" spans="1:51" x14ac:dyDescent="0.25">
      <c r="A73" s="242">
        <v>43</v>
      </c>
      <c r="B73" s="242">
        <v>0</v>
      </c>
      <c r="C73" s="242" t="s">
        <v>1219</v>
      </c>
      <c r="D73" s="298" t="s">
        <v>146</v>
      </c>
      <c r="E73" s="298">
        <v>1.9808743169398907E-4</v>
      </c>
      <c r="G73" s="299"/>
      <c r="H73" s="309" t="s">
        <v>1219</v>
      </c>
      <c r="I73" s="313" t="s">
        <v>146</v>
      </c>
      <c r="J73" s="313">
        <v>1.2295081967213115E-4</v>
      </c>
      <c r="K73" s="313"/>
      <c r="L73" s="313"/>
      <c r="M73" s="313" t="s">
        <v>1219</v>
      </c>
      <c r="N73" s="313" t="s">
        <v>146</v>
      </c>
      <c r="O73" s="313">
        <v>7.5136612021857923E-5</v>
      </c>
      <c r="P73" s="311"/>
      <c r="Q73" s="311"/>
      <c r="R73" s="313"/>
      <c r="S73" s="313"/>
      <c r="T73" s="313"/>
      <c r="U73" s="313"/>
      <c r="V73" s="313"/>
      <c r="W73" s="313"/>
      <c r="X73" s="313"/>
      <c r="Y73" s="313"/>
      <c r="Z73" s="313"/>
      <c r="AA73" s="313"/>
      <c r="AB73" s="313"/>
      <c r="AC73" s="314"/>
      <c r="AD73" s="316"/>
      <c r="AE73" s="311"/>
      <c r="AF73" s="316"/>
      <c r="AG73" s="316"/>
      <c r="AH73" s="242" t="e">
        <f t="shared" si="2"/>
        <v>#VALUE!</v>
      </c>
      <c r="AI73" s="212" t="s">
        <v>509</v>
      </c>
      <c r="AJ73" s="212" t="s">
        <v>510</v>
      </c>
      <c r="AK73" s="212" t="s">
        <v>1230</v>
      </c>
      <c r="AL73" s="212"/>
      <c r="AM73" s="212"/>
      <c r="AN73" s="212" t="s">
        <v>92</v>
      </c>
      <c r="AO73" s="212"/>
      <c r="AP73" s="160">
        <v>410</v>
      </c>
      <c r="AQ73" s="160">
        <v>10</v>
      </c>
      <c r="AR73" s="160">
        <v>0</v>
      </c>
      <c r="AS73" s="160">
        <v>410</v>
      </c>
      <c r="AT73" s="406" t="e">
        <f t="shared" ref="AT73:AT77" si="13">AS73/VLOOKUP(AN73,$E$18:$H$410,4,FALSE)</f>
        <v>#N/A</v>
      </c>
      <c r="AU73" s="160">
        <v>360</v>
      </c>
      <c r="AV73" s="359" t="s">
        <v>1123</v>
      </c>
      <c r="AW73" s="359" t="s">
        <v>1138</v>
      </c>
      <c r="AX73" s="359" t="s">
        <v>1380</v>
      </c>
      <c r="AY73" s="360" t="e">
        <f t="shared" ref="AY73:AY77" si="14">AX73/VLOOKUP(AN73,$E$18:$H$410,4,FALSE)</f>
        <v>#N/A</v>
      </c>
    </row>
    <row r="74" spans="1:51" x14ac:dyDescent="0.25">
      <c r="A74" s="242" t="s">
        <v>496</v>
      </c>
      <c r="B74" s="242" t="s">
        <v>497</v>
      </c>
      <c r="C74" s="242" t="s">
        <v>1220</v>
      </c>
      <c r="D74" s="298" t="s">
        <v>155</v>
      </c>
      <c r="E74" s="242">
        <v>4.0160381447767665E-3</v>
      </c>
      <c r="G74" s="299"/>
      <c r="H74" s="309" t="s">
        <v>1220</v>
      </c>
      <c r="I74" s="313" t="s">
        <v>155</v>
      </c>
      <c r="J74" s="313">
        <v>9.2327698309492849E-4</v>
      </c>
      <c r="K74" s="313"/>
      <c r="L74" s="313"/>
      <c r="M74" s="313" t="s">
        <v>1220</v>
      </c>
      <c r="N74" s="313" t="s">
        <v>155</v>
      </c>
      <c r="O74" s="313">
        <v>3.0927611616818379E-3</v>
      </c>
      <c r="P74" s="311"/>
      <c r="Q74" s="311">
        <v>0.82</v>
      </c>
      <c r="R74" s="313">
        <v>24</v>
      </c>
      <c r="S74" s="313">
        <v>33</v>
      </c>
      <c r="T74" s="313">
        <v>72</v>
      </c>
      <c r="U74" s="313">
        <v>180</v>
      </c>
      <c r="V74" s="313"/>
      <c r="W74" s="313">
        <v>4</v>
      </c>
      <c r="X74" s="313">
        <v>6</v>
      </c>
      <c r="Y74" s="313">
        <v>1</v>
      </c>
      <c r="Z74" s="313">
        <v>0</v>
      </c>
      <c r="AA74" s="313">
        <v>0</v>
      </c>
      <c r="AB74" s="313"/>
      <c r="AC74" s="314">
        <v>11</v>
      </c>
      <c r="AD74" s="316"/>
      <c r="AE74" s="311">
        <v>0.18</v>
      </c>
      <c r="AF74" s="316"/>
      <c r="AG74" s="316">
        <v>0</v>
      </c>
      <c r="AH74" s="242" t="e">
        <f t="shared" si="2"/>
        <v>#VALUE!</v>
      </c>
      <c r="AI74" s="212" t="s">
        <v>511</v>
      </c>
      <c r="AJ74" s="212" t="s">
        <v>512</v>
      </c>
      <c r="AK74" s="212" t="s">
        <v>1231</v>
      </c>
      <c r="AL74" s="212"/>
      <c r="AM74" s="212"/>
      <c r="AN74" s="212" t="s">
        <v>1800</v>
      </c>
      <c r="AO74" s="212"/>
      <c r="AP74" s="160">
        <v>420</v>
      </c>
      <c r="AQ74" s="160">
        <v>0</v>
      </c>
      <c r="AR74" s="160">
        <v>0</v>
      </c>
      <c r="AS74" s="160">
        <v>420</v>
      </c>
      <c r="AT74" s="406" t="e">
        <f t="shared" si="13"/>
        <v>#N/A</v>
      </c>
      <c r="AU74" s="160">
        <v>370</v>
      </c>
      <c r="AV74" s="359" t="s">
        <v>1135</v>
      </c>
      <c r="AW74" s="359" t="s">
        <v>1123</v>
      </c>
      <c r="AX74" s="359" t="s">
        <v>1164</v>
      </c>
      <c r="AY74" s="360" t="e">
        <f t="shared" si="14"/>
        <v>#N/A</v>
      </c>
    </row>
    <row r="75" spans="1:51" x14ac:dyDescent="0.25">
      <c r="A75" s="242" t="s">
        <v>498</v>
      </c>
      <c r="B75" s="242" t="s">
        <v>499</v>
      </c>
      <c r="C75" s="242" t="s">
        <v>1222</v>
      </c>
      <c r="D75" s="298" t="s">
        <v>226</v>
      </c>
      <c r="E75" s="242">
        <v>3.652300949598247E-4</v>
      </c>
      <c r="G75" s="299"/>
      <c r="H75" s="309" t="s">
        <v>1222</v>
      </c>
      <c r="I75" s="313" t="s">
        <v>226</v>
      </c>
      <c r="J75" s="313">
        <v>2.9948867786705626E-4</v>
      </c>
      <c r="K75" s="313"/>
      <c r="L75" s="313"/>
      <c r="M75" s="313" t="s">
        <v>1222</v>
      </c>
      <c r="N75" s="313" t="s">
        <v>226</v>
      </c>
      <c r="O75" s="313">
        <v>6.5741417092768438E-5</v>
      </c>
      <c r="P75" s="311"/>
      <c r="Q75" s="311">
        <v>1.39</v>
      </c>
      <c r="R75" s="313">
        <v>14</v>
      </c>
      <c r="S75" s="313">
        <v>160</v>
      </c>
      <c r="T75" s="313">
        <v>225</v>
      </c>
      <c r="U75" s="313">
        <v>667</v>
      </c>
      <c r="V75" s="313"/>
      <c r="W75" s="313">
        <v>0</v>
      </c>
      <c r="X75" s="313">
        <v>48</v>
      </c>
      <c r="Y75" s="313">
        <v>0</v>
      </c>
      <c r="Z75" s="313">
        <v>0</v>
      </c>
      <c r="AA75" s="313">
        <v>0</v>
      </c>
      <c r="AB75" s="313"/>
      <c r="AC75" s="314">
        <v>48</v>
      </c>
      <c r="AD75" s="316"/>
      <c r="AE75" s="311">
        <v>0.25</v>
      </c>
      <c r="AF75" s="316"/>
      <c r="AG75" s="316">
        <v>0</v>
      </c>
      <c r="AH75" s="242" t="e">
        <f t="shared" si="2"/>
        <v>#VALUE!</v>
      </c>
      <c r="AI75" s="212" t="s">
        <v>513</v>
      </c>
      <c r="AJ75" s="212" t="s">
        <v>514</v>
      </c>
      <c r="AK75" s="212" t="s">
        <v>1232</v>
      </c>
      <c r="AL75" s="212"/>
      <c r="AM75" s="212"/>
      <c r="AN75" s="212" t="s">
        <v>180</v>
      </c>
      <c r="AO75" s="212"/>
      <c r="AP75" s="160">
        <v>170</v>
      </c>
      <c r="AQ75" s="160">
        <v>50</v>
      </c>
      <c r="AR75" s="160">
        <v>0</v>
      </c>
      <c r="AS75" s="160">
        <v>220</v>
      </c>
      <c r="AT75" s="406" t="e">
        <f t="shared" si="13"/>
        <v>#N/A</v>
      </c>
      <c r="AU75" s="160">
        <v>380</v>
      </c>
      <c r="AV75" s="359" t="s">
        <v>1246</v>
      </c>
      <c r="AW75" s="359" t="s">
        <v>1123</v>
      </c>
      <c r="AX75" s="359" t="s">
        <v>1380</v>
      </c>
      <c r="AY75" s="360" t="e">
        <f t="shared" si="14"/>
        <v>#N/A</v>
      </c>
    </row>
    <row r="76" spans="1:51" x14ac:dyDescent="0.25">
      <c r="A76" s="242" t="s">
        <v>503</v>
      </c>
      <c r="B76" s="242" t="s">
        <v>504</v>
      </c>
      <c r="C76" s="242" t="s">
        <v>1223</v>
      </c>
      <c r="D76" s="298" t="s">
        <v>502</v>
      </c>
      <c r="E76" s="242">
        <v>5.7648401826484021E-4</v>
      </c>
      <c r="G76" s="299"/>
      <c r="H76" s="309" t="s">
        <v>1223</v>
      </c>
      <c r="I76" s="313" t="s">
        <v>502</v>
      </c>
      <c r="J76" s="313">
        <v>1.2557077625570775E-4</v>
      </c>
      <c r="K76" s="313"/>
      <c r="L76" s="313"/>
      <c r="M76" s="313" t="s">
        <v>1223</v>
      </c>
      <c r="N76" s="313" t="s">
        <v>502</v>
      </c>
      <c r="O76" s="313">
        <v>4.5662100456621003E-4</v>
      </c>
      <c r="P76" s="311"/>
      <c r="Q76" s="311">
        <v>0.39</v>
      </c>
      <c r="R76" s="313">
        <v>6</v>
      </c>
      <c r="S76" s="313">
        <v>67</v>
      </c>
      <c r="T76" s="313">
        <v>31</v>
      </c>
      <c r="U76" s="313">
        <v>150</v>
      </c>
      <c r="V76" s="313"/>
      <c r="W76" s="313">
        <v>0</v>
      </c>
      <c r="X76" s="313">
        <v>1</v>
      </c>
      <c r="Y76" s="313">
        <v>6</v>
      </c>
      <c r="Z76" s="313">
        <v>0</v>
      </c>
      <c r="AA76" s="313">
        <v>0</v>
      </c>
      <c r="AB76" s="313"/>
      <c r="AC76" s="314">
        <v>7</v>
      </c>
      <c r="AD76" s="316"/>
      <c r="AE76" s="311">
        <v>0.06</v>
      </c>
      <c r="AF76" s="316"/>
      <c r="AG76" s="316">
        <v>0</v>
      </c>
      <c r="AH76" s="242" t="e">
        <f t="shared" si="2"/>
        <v>#VALUE!</v>
      </c>
      <c r="AI76" s="212" t="s">
        <v>515</v>
      </c>
      <c r="AJ76" s="212" t="s">
        <v>516</v>
      </c>
      <c r="AK76" s="212" t="s">
        <v>1233</v>
      </c>
      <c r="AL76" s="212"/>
      <c r="AM76" s="212"/>
      <c r="AN76" s="212" t="s">
        <v>183</v>
      </c>
      <c r="AO76" s="212"/>
      <c r="AP76" s="160">
        <v>210</v>
      </c>
      <c r="AQ76" s="160">
        <v>0</v>
      </c>
      <c r="AR76" s="160">
        <v>0</v>
      </c>
      <c r="AS76" s="160">
        <v>210</v>
      </c>
      <c r="AT76" s="406" t="e">
        <f t="shared" si="13"/>
        <v>#N/A</v>
      </c>
      <c r="AU76" s="160">
        <v>380</v>
      </c>
      <c r="AV76" s="359" t="s">
        <v>1119</v>
      </c>
      <c r="AW76" s="359" t="s">
        <v>1123</v>
      </c>
      <c r="AX76" s="359" t="s">
        <v>1191</v>
      </c>
      <c r="AY76" s="360" t="e">
        <f t="shared" si="14"/>
        <v>#N/A</v>
      </c>
    </row>
    <row r="77" spans="1:51" x14ac:dyDescent="0.25">
      <c r="A77" s="242" t="s">
        <v>500</v>
      </c>
      <c r="B77" s="242" t="s">
        <v>501</v>
      </c>
      <c r="C77" s="242" t="s">
        <v>1225</v>
      </c>
      <c r="D77" s="298" t="s">
        <v>311</v>
      </c>
      <c r="E77" s="242">
        <v>3.5412096521466625E-4</v>
      </c>
      <c r="G77" s="299"/>
      <c r="H77" s="309" t="s">
        <v>1225</v>
      </c>
      <c r="I77" s="313" t="s">
        <v>311</v>
      </c>
      <c r="J77" s="313">
        <v>2.0369790034471951E-4</v>
      </c>
      <c r="K77" s="313"/>
      <c r="L77" s="313"/>
      <c r="M77" s="313" t="s">
        <v>1225</v>
      </c>
      <c r="N77" s="313" t="s">
        <v>311</v>
      </c>
      <c r="O77" s="313">
        <v>1.5042306486994671E-4</v>
      </c>
      <c r="P77" s="311"/>
      <c r="Q77" s="311">
        <v>2.4300000000000002</v>
      </c>
      <c r="R77" s="313">
        <v>19</v>
      </c>
      <c r="S77" s="313">
        <v>12</v>
      </c>
      <c r="T77" s="313">
        <v>50</v>
      </c>
      <c r="U77" s="313">
        <v>263</v>
      </c>
      <c r="V77" s="313"/>
      <c r="W77" s="313">
        <v>1</v>
      </c>
      <c r="X77" s="313">
        <v>3</v>
      </c>
      <c r="Y77" s="313">
        <v>0</v>
      </c>
      <c r="Z77" s="313">
        <v>0</v>
      </c>
      <c r="AA77" s="313">
        <v>13</v>
      </c>
      <c r="AB77" s="313"/>
      <c r="AC77" s="314">
        <v>17</v>
      </c>
      <c r="AD77" s="316"/>
      <c r="AE77" s="311">
        <v>0.23</v>
      </c>
      <c r="AF77" s="316"/>
      <c r="AG77" s="316">
        <v>21</v>
      </c>
      <c r="AH77" s="242" t="e">
        <f t="shared" si="2"/>
        <v>#VALUE!</v>
      </c>
      <c r="AI77" s="212" t="s">
        <v>517</v>
      </c>
      <c r="AJ77" s="212" t="s">
        <v>518</v>
      </c>
      <c r="AK77" s="212" t="s">
        <v>1235</v>
      </c>
      <c r="AL77" s="212"/>
      <c r="AM77" s="212"/>
      <c r="AN77" s="212" t="s">
        <v>321</v>
      </c>
      <c r="AO77" s="212"/>
      <c r="AP77" s="160">
        <v>180</v>
      </c>
      <c r="AQ77" s="160">
        <v>40</v>
      </c>
      <c r="AR77" s="160">
        <v>0</v>
      </c>
      <c r="AS77" s="160">
        <v>220</v>
      </c>
      <c r="AT77" s="406" t="e">
        <f t="shared" si="13"/>
        <v>#N/A</v>
      </c>
      <c r="AU77" s="160">
        <v>250</v>
      </c>
      <c r="AV77" s="359" t="s">
        <v>1123</v>
      </c>
      <c r="AW77" s="359" t="s">
        <v>1123</v>
      </c>
      <c r="AX77" s="359" t="s">
        <v>1207</v>
      </c>
      <c r="AY77" s="360" t="e">
        <f t="shared" si="14"/>
        <v>#N/A</v>
      </c>
    </row>
    <row r="78" spans="1:51" x14ac:dyDescent="0.25">
      <c r="A78" s="242" t="s">
        <v>505</v>
      </c>
      <c r="B78" s="242" t="s">
        <v>506</v>
      </c>
      <c r="D78" s="298"/>
      <c r="G78" s="299"/>
      <c r="H78" s="309"/>
      <c r="I78" s="313"/>
      <c r="J78" s="313"/>
      <c r="K78" s="313"/>
      <c r="L78" s="313"/>
      <c r="M78" s="313"/>
      <c r="N78" s="313"/>
      <c r="O78" s="313"/>
      <c r="P78" s="311"/>
      <c r="Q78" s="311">
        <v>0.74</v>
      </c>
      <c r="R78" s="313">
        <v>29</v>
      </c>
      <c r="S78" s="313">
        <v>22</v>
      </c>
      <c r="T78" s="313">
        <v>61</v>
      </c>
      <c r="U78" s="313">
        <v>212</v>
      </c>
      <c r="V78" s="313"/>
      <c r="W78" s="313">
        <v>1</v>
      </c>
      <c r="X78" s="313">
        <v>3</v>
      </c>
      <c r="Y78" s="313">
        <v>5</v>
      </c>
      <c r="Z78" s="313">
        <v>0</v>
      </c>
      <c r="AA78" s="313">
        <v>0</v>
      </c>
      <c r="AB78" s="313"/>
      <c r="AC78" s="314">
        <v>9</v>
      </c>
      <c r="AD78" s="316"/>
      <c r="AE78" s="311">
        <v>7.0000000000000007E-2</v>
      </c>
      <c r="AF78" s="316"/>
      <c r="AG78" s="316">
        <v>13</v>
      </c>
      <c r="AH78" s="242" t="e">
        <f t="shared" si="2"/>
        <v>#DIV/0!</v>
      </c>
      <c r="AI78" s="212"/>
      <c r="AJ78" s="212"/>
      <c r="AK78" s="212"/>
      <c r="AL78" s="212"/>
      <c r="AM78" s="212"/>
      <c r="AN78" s="212"/>
      <c r="AO78" s="212"/>
      <c r="AP78" s="161"/>
      <c r="AQ78" s="161"/>
      <c r="AR78" s="161"/>
      <c r="AS78" s="161"/>
      <c r="AT78" s="161"/>
      <c r="AU78" s="161"/>
      <c r="AV78" s="162" t="s">
        <v>394</v>
      </c>
      <c r="AW78" s="162" t="s">
        <v>394</v>
      </c>
      <c r="AX78" s="162" t="s">
        <v>394</v>
      </c>
    </row>
    <row r="79" spans="1:51" x14ac:dyDescent="0.25">
      <c r="C79" s="242" t="s">
        <v>1226</v>
      </c>
      <c r="D79" s="298" t="s">
        <v>508</v>
      </c>
      <c r="E79" s="298" t="e">
        <v>#N/A</v>
      </c>
      <c r="G79" s="299"/>
      <c r="H79" s="309" t="s">
        <v>1226</v>
      </c>
      <c r="I79" s="313" t="s">
        <v>508</v>
      </c>
      <c r="J79" s="313" t="e">
        <v>#N/A</v>
      </c>
      <c r="K79" s="313"/>
      <c r="L79" s="313"/>
      <c r="M79" s="313" t="s">
        <v>1226</v>
      </c>
      <c r="N79" s="313" t="s">
        <v>508</v>
      </c>
      <c r="O79" s="313" t="e">
        <v>#N/A</v>
      </c>
      <c r="P79" s="311"/>
      <c r="Q79" s="311"/>
      <c r="R79" s="313"/>
      <c r="S79" s="313"/>
      <c r="T79" s="313"/>
      <c r="U79" s="313"/>
      <c r="V79" s="313"/>
      <c r="W79" s="313"/>
      <c r="X79" s="313"/>
      <c r="Y79" s="313"/>
      <c r="Z79" s="313"/>
      <c r="AA79" s="313"/>
      <c r="AB79" s="313"/>
      <c r="AC79" s="314"/>
      <c r="AD79" s="316"/>
      <c r="AE79" s="311"/>
      <c r="AF79" s="316"/>
      <c r="AG79" s="316"/>
      <c r="AH79" s="242" t="e">
        <f t="shared" ref="AH79:AH142" si="15">AG79/H79</f>
        <v>#VALUE!</v>
      </c>
      <c r="AI79" s="212"/>
      <c r="AJ79" s="212" t="s">
        <v>1237</v>
      </c>
      <c r="AK79" s="212" t="s">
        <v>1238</v>
      </c>
      <c r="AL79" s="212"/>
      <c r="AM79" s="212" t="s">
        <v>331</v>
      </c>
      <c r="AN79" s="212" t="s">
        <v>331</v>
      </c>
      <c r="AO79" s="212"/>
      <c r="AP79" s="160">
        <v>750</v>
      </c>
      <c r="AQ79" s="160">
        <v>110</v>
      </c>
      <c r="AR79" s="160">
        <v>0</v>
      </c>
      <c r="AS79" s="160">
        <v>860</v>
      </c>
      <c r="AT79" s="406" t="e">
        <f t="shared" ref="AT79:AT86" si="16">AS79/VLOOKUP(AN79,$E$18:$H$410,4,FALSE)</f>
        <v>#N/A</v>
      </c>
      <c r="AU79" s="160">
        <v>990</v>
      </c>
      <c r="AV79" s="359" t="s">
        <v>1122</v>
      </c>
      <c r="AW79" s="359" t="s">
        <v>1123</v>
      </c>
      <c r="AX79" s="358" t="s">
        <v>1676</v>
      </c>
      <c r="AY79" s="360" t="e">
        <f t="shared" ref="AY79:AY86" si="17">AX79/VLOOKUP(AN79,$E$18:$H$410,4,FALSE)</f>
        <v>#N/A</v>
      </c>
    </row>
    <row r="80" spans="1:51" x14ac:dyDescent="0.25">
      <c r="A80" s="279">
        <v>30</v>
      </c>
      <c r="B80" s="279" t="s">
        <v>507</v>
      </c>
      <c r="C80" s="279" t="s">
        <v>1230</v>
      </c>
      <c r="D80" s="297" t="s">
        <v>92</v>
      </c>
      <c r="E80" s="298">
        <v>3.5071942446043163E-4</v>
      </c>
      <c r="F80" s="279"/>
      <c r="G80" s="299"/>
      <c r="H80" s="309" t="s">
        <v>1230</v>
      </c>
      <c r="I80" s="313" t="s">
        <v>92</v>
      </c>
      <c r="J80" s="313">
        <v>2.907673860911271E-4</v>
      </c>
      <c r="K80" s="313"/>
      <c r="L80" s="313"/>
      <c r="M80" s="313" t="s">
        <v>1230</v>
      </c>
      <c r="N80" s="313" t="s">
        <v>92</v>
      </c>
      <c r="O80" s="313">
        <v>5.9952038369304558E-5</v>
      </c>
      <c r="P80" s="311"/>
      <c r="Q80" s="311">
        <v>2.2200000000000002</v>
      </c>
      <c r="R80" s="313">
        <v>520</v>
      </c>
      <c r="S80" s="313">
        <v>3460</v>
      </c>
      <c r="T80" s="313">
        <v>4800</v>
      </c>
      <c r="U80" s="313">
        <v>13680</v>
      </c>
      <c r="V80" s="313"/>
      <c r="W80" s="313">
        <v>130</v>
      </c>
      <c r="X80" s="313">
        <v>110</v>
      </c>
      <c r="Y80" s="313">
        <v>470</v>
      </c>
      <c r="Z80" s="313">
        <v>200</v>
      </c>
      <c r="AA80" s="313">
        <v>30</v>
      </c>
      <c r="AB80" s="313"/>
      <c r="AC80" s="314">
        <v>940</v>
      </c>
      <c r="AD80" s="316"/>
      <c r="AE80" s="311">
        <v>0.43</v>
      </c>
      <c r="AF80" s="316"/>
      <c r="AG80" s="316">
        <v>600</v>
      </c>
      <c r="AH80" s="242" t="e">
        <f t="shared" si="15"/>
        <v>#VALUE!</v>
      </c>
      <c r="AI80" s="212" t="s">
        <v>519</v>
      </c>
      <c r="AJ80" s="212" t="s">
        <v>520</v>
      </c>
      <c r="AK80" s="212" t="s">
        <v>1241</v>
      </c>
      <c r="AL80" s="212"/>
      <c r="AM80" s="212"/>
      <c r="AN80" s="212" t="s">
        <v>71</v>
      </c>
      <c r="AO80" s="212"/>
      <c r="AP80" s="160">
        <v>40</v>
      </c>
      <c r="AQ80" s="160">
        <v>0</v>
      </c>
      <c r="AR80" s="160">
        <v>0</v>
      </c>
      <c r="AS80" s="160">
        <v>40</v>
      </c>
      <c r="AT80" s="406" t="e">
        <f t="shared" si="16"/>
        <v>#N/A</v>
      </c>
      <c r="AU80" s="160">
        <v>150</v>
      </c>
      <c r="AV80" s="359" t="s">
        <v>1163</v>
      </c>
      <c r="AW80" s="359" t="s">
        <v>1123</v>
      </c>
      <c r="AX80" s="359" t="s">
        <v>1149</v>
      </c>
      <c r="AY80" s="360" t="e">
        <f t="shared" si="17"/>
        <v>#N/A</v>
      </c>
    </row>
    <row r="81" spans="1:51" x14ac:dyDescent="0.25">
      <c r="C81" s="242" t="s">
        <v>1231</v>
      </c>
      <c r="D81" s="298" t="s">
        <v>1800</v>
      </c>
      <c r="E81" s="298">
        <v>3.2162373145979703E-3</v>
      </c>
      <c r="G81" s="299"/>
      <c r="H81" s="309" t="s">
        <v>1231</v>
      </c>
      <c r="I81" s="313" t="s">
        <v>1800</v>
      </c>
      <c r="J81" s="313">
        <v>8.5870413739266198E-4</v>
      </c>
      <c r="K81" s="313"/>
      <c r="L81" s="313"/>
      <c r="M81" s="313" t="s">
        <v>1231</v>
      </c>
      <c r="N81" s="313" t="s">
        <v>1800</v>
      </c>
      <c r="O81" s="313">
        <v>2.3536299765807961E-3</v>
      </c>
      <c r="P81" s="311"/>
      <c r="Q81" s="311"/>
      <c r="R81" s="313"/>
      <c r="S81" s="313"/>
      <c r="T81" s="313"/>
      <c r="U81" s="313"/>
      <c r="V81" s="313"/>
      <c r="W81" s="313"/>
      <c r="X81" s="313"/>
      <c r="Y81" s="313"/>
      <c r="Z81" s="313"/>
      <c r="AA81" s="313"/>
      <c r="AB81" s="313"/>
      <c r="AC81" s="314"/>
      <c r="AD81" s="316"/>
      <c r="AE81" s="311"/>
      <c r="AF81" s="316"/>
      <c r="AG81" s="316"/>
      <c r="AH81" s="242" t="e">
        <f t="shared" si="15"/>
        <v>#VALUE!</v>
      </c>
      <c r="AI81" s="212" t="s">
        <v>521</v>
      </c>
      <c r="AJ81" s="212" t="s">
        <v>522</v>
      </c>
      <c r="AK81" s="212" t="s">
        <v>1242</v>
      </c>
      <c r="AL81" s="212"/>
      <c r="AM81" s="212"/>
      <c r="AN81" s="212" t="s">
        <v>118</v>
      </c>
      <c r="AO81" s="212"/>
      <c r="AP81" s="160">
        <v>80</v>
      </c>
      <c r="AQ81" s="160">
        <v>0</v>
      </c>
      <c r="AR81" s="160">
        <v>0</v>
      </c>
      <c r="AS81" s="160">
        <v>80</v>
      </c>
      <c r="AT81" s="406" t="e">
        <f t="shared" si="16"/>
        <v>#N/A</v>
      </c>
      <c r="AU81" s="160">
        <v>140</v>
      </c>
      <c r="AV81" s="359" t="s">
        <v>1123</v>
      </c>
      <c r="AW81" s="359" t="s">
        <v>1123</v>
      </c>
      <c r="AX81" s="359" t="s">
        <v>1239</v>
      </c>
      <c r="AY81" s="360" t="e">
        <f t="shared" si="17"/>
        <v>#N/A</v>
      </c>
    </row>
    <row r="82" spans="1:51" x14ac:dyDescent="0.25">
      <c r="A82" s="242" t="s">
        <v>509</v>
      </c>
      <c r="B82" s="242" t="s">
        <v>510</v>
      </c>
      <c r="C82" s="242" t="s">
        <v>1232</v>
      </c>
      <c r="D82" s="315" t="s">
        <v>180</v>
      </c>
      <c r="E82" s="298">
        <v>5.3459119496855341E-4</v>
      </c>
      <c r="G82" s="299"/>
      <c r="H82" s="309" t="s">
        <v>1232</v>
      </c>
      <c r="I82" s="313" t="s">
        <v>180</v>
      </c>
      <c r="J82" s="313">
        <v>2.2641509433962264E-4</v>
      </c>
      <c r="K82" s="313"/>
      <c r="L82" s="313"/>
      <c r="M82" s="313" t="s">
        <v>1232</v>
      </c>
      <c r="N82" s="313" t="s">
        <v>180</v>
      </c>
      <c r="O82" s="313">
        <v>3.0817610062893082E-4</v>
      </c>
      <c r="P82" s="311"/>
      <c r="Q82" s="311">
        <v>3.24</v>
      </c>
      <c r="R82" s="313">
        <v>74</v>
      </c>
      <c r="S82" s="313">
        <v>183</v>
      </c>
      <c r="T82" s="313">
        <v>392</v>
      </c>
      <c r="U82" s="313">
        <v>1115</v>
      </c>
      <c r="V82" s="313"/>
      <c r="W82" s="313">
        <v>4</v>
      </c>
      <c r="X82" s="313">
        <v>0</v>
      </c>
      <c r="Y82" s="313">
        <v>42</v>
      </c>
      <c r="Z82" s="313">
        <v>0</v>
      </c>
      <c r="AA82" s="313">
        <v>0</v>
      </c>
      <c r="AB82" s="313"/>
      <c r="AC82" s="314">
        <v>46</v>
      </c>
      <c r="AD82" s="316"/>
      <c r="AE82" s="311">
        <v>0.32</v>
      </c>
      <c r="AF82" s="316"/>
      <c r="AG82" s="316">
        <v>35</v>
      </c>
      <c r="AH82" s="242" t="e">
        <f t="shared" si="15"/>
        <v>#VALUE!</v>
      </c>
      <c r="AI82" s="212" t="s">
        <v>523</v>
      </c>
      <c r="AJ82" s="212" t="s">
        <v>524</v>
      </c>
      <c r="AK82" s="212" t="s">
        <v>1243</v>
      </c>
      <c r="AL82" s="212"/>
      <c r="AM82" s="212"/>
      <c r="AN82" s="212" t="s">
        <v>123</v>
      </c>
      <c r="AO82" s="212"/>
      <c r="AP82" s="160">
        <v>60</v>
      </c>
      <c r="AQ82" s="160">
        <v>10</v>
      </c>
      <c r="AR82" s="160">
        <v>0</v>
      </c>
      <c r="AS82" s="160">
        <v>70</v>
      </c>
      <c r="AT82" s="406" t="e">
        <f t="shared" si="16"/>
        <v>#N/A</v>
      </c>
      <c r="AU82" s="160">
        <v>60</v>
      </c>
      <c r="AV82" s="359" t="s">
        <v>1199</v>
      </c>
      <c r="AW82" s="359" t="s">
        <v>1123</v>
      </c>
      <c r="AX82" s="359" t="s">
        <v>1173</v>
      </c>
      <c r="AY82" s="360" t="e">
        <f t="shared" si="17"/>
        <v>#N/A</v>
      </c>
    </row>
    <row r="83" spans="1:51" ht="38.25" x14ac:dyDescent="0.25">
      <c r="A83" s="242" t="s">
        <v>511</v>
      </c>
      <c r="B83" s="242" t="s">
        <v>512</v>
      </c>
      <c r="C83" s="242" t="s">
        <v>1233</v>
      </c>
      <c r="D83" s="315" t="s">
        <v>183</v>
      </c>
      <c r="E83" s="298">
        <v>1.8258258258258258E-3</v>
      </c>
      <c r="G83" s="299"/>
      <c r="H83" s="318" t="s">
        <v>1233</v>
      </c>
      <c r="I83" s="319" t="s">
        <v>183</v>
      </c>
      <c r="J83" s="319">
        <v>6.0660660660660662E-4</v>
      </c>
      <c r="K83" s="319"/>
      <c r="L83" s="319"/>
      <c r="M83" s="319" t="s">
        <v>1233</v>
      </c>
      <c r="N83" s="319" t="s">
        <v>183</v>
      </c>
      <c r="O83" s="319">
        <v>1.2192192192192193E-3</v>
      </c>
      <c r="P83" s="320"/>
      <c r="Q83" s="320">
        <v>4.57</v>
      </c>
      <c r="R83" s="319">
        <v>45</v>
      </c>
      <c r="S83" s="319">
        <v>205</v>
      </c>
      <c r="T83" s="319">
        <v>14</v>
      </c>
      <c r="U83" s="319">
        <v>789</v>
      </c>
      <c r="V83" s="319"/>
      <c r="W83" s="319">
        <v>9</v>
      </c>
      <c r="X83" s="319">
        <v>0</v>
      </c>
      <c r="Y83" s="319">
        <v>31</v>
      </c>
      <c r="Z83" s="319">
        <v>3</v>
      </c>
      <c r="AA83" s="319">
        <v>0</v>
      </c>
      <c r="AB83" s="319"/>
      <c r="AC83" s="321">
        <v>43</v>
      </c>
      <c r="AD83" s="322"/>
      <c r="AE83" s="320">
        <v>0.37</v>
      </c>
      <c r="AF83" s="323"/>
      <c r="AG83" s="324">
        <v>76</v>
      </c>
      <c r="AH83" s="242" t="e">
        <f t="shared" si="15"/>
        <v>#VALUE!</v>
      </c>
      <c r="AI83" s="212" t="s">
        <v>525</v>
      </c>
      <c r="AJ83" s="212" t="s">
        <v>526</v>
      </c>
      <c r="AK83" s="212" t="s">
        <v>1244</v>
      </c>
      <c r="AL83" s="212"/>
      <c r="AM83" s="212"/>
      <c r="AN83" s="212" t="s">
        <v>210</v>
      </c>
      <c r="AO83" s="212"/>
      <c r="AP83" s="160">
        <v>40</v>
      </c>
      <c r="AQ83" s="160">
        <v>0</v>
      </c>
      <c r="AR83" s="160">
        <v>0</v>
      </c>
      <c r="AS83" s="160">
        <v>40</v>
      </c>
      <c r="AT83" s="406" t="e">
        <f t="shared" si="16"/>
        <v>#N/A</v>
      </c>
      <c r="AU83" s="160">
        <v>50</v>
      </c>
      <c r="AV83" s="359" t="s">
        <v>1123</v>
      </c>
      <c r="AW83" s="359" t="s">
        <v>1123</v>
      </c>
      <c r="AX83" s="359" t="s">
        <v>1163</v>
      </c>
      <c r="AY83" s="360" t="e">
        <f t="shared" si="17"/>
        <v>#N/A</v>
      </c>
    </row>
    <row r="84" spans="1:51" x14ac:dyDescent="0.25">
      <c r="A84" s="242" t="s">
        <v>513</v>
      </c>
      <c r="B84" s="242" t="s">
        <v>514</v>
      </c>
      <c r="C84" s="242" t="s">
        <v>1235</v>
      </c>
      <c r="D84" s="315" t="s">
        <v>321</v>
      </c>
      <c r="E84" s="298">
        <v>2.5781650435674013E-3</v>
      </c>
      <c r="G84" s="299"/>
      <c r="H84" s="309" t="s">
        <v>1235</v>
      </c>
      <c r="I84" s="313" t="s">
        <v>321</v>
      </c>
      <c r="J84" s="313">
        <v>5.6893900563813424E-4</v>
      </c>
      <c r="K84" s="313"/>
      <c r="L84" s="313"/>
      <c r="M84" s="313" t="s">
        <v>1235</v>
      </c>
      <c r="N84" s="313" t="s">
        <v>321</v>
      </c>
      <c r="O84" s="313">
        <v>2.0143516145566375E-3</v>
      </c>
      <c r="P84" s="311"/>
      <c r="Q84" s="311">
        <v>2.2799999999999998</v>
      </c>
      <c r="R84" s="313">
        <v>27</v>
      </c>
      <c r="S84" s="313">
        <v>12</v>
      </c>
      <c r="T84" s="313">
        <v>22</v>
      </c>
      <c r="U84" s="313">
        <v>214</v>
      </c>
      <c r="V84" s="313"/>
      <c r="W84" s="313">
        <v>7</v>
      </c>
      <c r="X84" s="313">
        <v>0</v>
      </c>
      <c r="Y84" s="313">
        <v>0</v>
      </c>
      <c r="Z84" s="313">
        <v>0</v>
      </c>
      <c r="AA84" s="313">
        <v>8</v>
      </c>
      <c r="AB84" s="313"/>
      <c r="AC84" s="314">
        <v>15</v>
      </c>
      <c r="AD84" s="316"/>
      <c r="AE84" s="311">
        <v>0.22</v>
      </c>
      <c r="AF84" s="316"/>
      <c r="AG84" s="316">
        <v>21</v>
      </c>
      <c r="AH84" s="242" t="e">
        <f t="shared" si="15"/>
        <v>#VALUE!</v>
      </c>
      <c r="AI84" s="212" t="s">
        <v>527</v>
      </c>
      <c r="AJ84" s="212" t="s">
        <v>528</v>
      </c>
      <c r="AK84" s="212" t="s">
        <v>1245</v>
      </c>
      <c r="AL84" s="212"/>
      <c r="AM84" s="212"/>
      <c r="AN84" s="212" t="s">
        <v>221</v>
      </c>
      <c r="AO84" s="212"/>
      <c r="AP84" s="160">
        <v>160</v>
      </c>
      <c r="AQ84" s="160">
        <v>30</v>
      </c>
      <c r="AR84" s="160">
        <v>0</v>
      </c>
      <c r="AS84" s="160">
        <v>190</v>
      </c>
      <c r="AT84" s="406" t="e">
        <f t="shared" si="16"/>
        <v>#N/A</v>
      </c>
      <c r="AU84" s="160">
        <v>150</v>
      </c>
      <c r="AV84" s="359" t="s">
        <v>1199</v>
      </c>
      <c r="AW84" s="359" t="s">
        <v>1123</v>
      </c>
      <c r="AX84" s="359" t="s">
        <v>1129</v>
      </c>
      <c r="AY84" s="360" t="e">
        <f t="shared" si="17"/>
        <v>#N/A</v>
      </c>
    </row>
    <row r="85" spans="1:51" x14ac:dyDescent="0.25">
      <c r="A85" s="242" t="s">
        <v>515</v>
      </c>
      <c r="B85" s="242" t="s">
        <v>516</v>
      </c>
      <c r="C85" s="242" t="s">
        <v>1238</v>
      </c>
      <c r="D85" s="298" t="s">
        <v>331</v>
      </c>
      <c r="E85" s="315">
        <v>5.6427378964941574E-4</v>
      </c>
      <c r="G85" s="299"/>
      <c r="H85" s="309" t="s">
        <v>1238</v>
      </c>
      <c r="I85" s="313" t="s">
        <v>331</v>
      </c>
      <c r="J85" s="313">
        <v>3.1552587646076793E-4</v>
      </c>
      <c r="K85" s="313"/>
      <c r="L85" s="313"/>
      <c r="M85" s="313" t="s">
        <v>1238</v>
      </c>
      <c r="N85" s="313" t="s">
        <v>331</v>
      </c>
      <c r="O85" s="313">
        <v>2.5041736227045074E-4</v>
      </c>
      <c r="P85" s="311"/>
      <c r="Q85" s="311">
        <v>1.29</v>
      </c>
      <c r="R85" s="313">
        <v>12</v>
      </c>
      <c r="S85" s="313">
        <v>3</v>
      </c>
      <c r="T85" s="313">
        <v>4</v>
      </c>
      <c r="U85" s="313">
        <v>107</v>
      </c>
      <c r="V85" s="313"/>
      <c r="W85" s="313">
        <v>5</v>
      </c>
      <c r="X85" s="313">
        <v>5</v>
      </c>
      <c r="Y85" s="313">
        <v>4</v>
      </c>
      <c r="Z85" s="313">
        <v>0</v>
      </c>
      <c r="AA85" s="313">
        <v>0</v>
      </c>
      <c r="AB85" s="313"/>
      <c r="AC85" s="314">
        <v>14</v>
      </c>
      <c r="AD85" s="316"/>
      <c r="AE85" s="311">
        <v>0.21</v>
      </c>
      <c r="AF85" s="316"/>
      <c r="AG85" s="316">
        <v>3</v>
      </c>
      <c r="AH85" s="242" t="e">
        <f t="shared" si="15"/>
        <v>#VALUE!</v>
      </c>
      <c r="AI85" s="212" t="s">
        <v>529</v>
      </c>
      <c r="AJ85" s="212" t="s">
        <v>530</v>
      </c>
      <c r="AK85" s="212" t="s">
        <v>1247</v>
      </c>
      <c r="AL85" s="212"/>
      <c r="AM85" s="212"/>
      <c r="AN85" s="212" t="s">
        <v>224</v>
      </c>
      <c r="AO85" s="212"/>
      <c r="AP85" s="160">
        <v>160</v>
      </c>
      <c r="AQ85" s="160">
        <v>20</v>
      </c>
      <c r="AR85" s="160">
        <v>0</v>
      </c>
      <c r="AS85" s="160">
        <v>180</v>
      </c>
      <c r="AT85" s="406" t="e">
        <f t="shared" si="16"/>
        <v>#N/A</v>
      </c>
      <c r="AU85" s="160">
        <v>200</v>
      </c>
      <c r="AV85" s="359" t="s">
        <v>1153</v>
      </c>
      <c r="AW85" s="359" t="s">
        <v>1123</v>
      </c>
      <c r="AX85" s="359" t="s">
        <v>1286</v>
      </c>
      <c r="AY85" s="360" t="e">
        <f t="shared" si="17"/>
        <v>#N/A</v>
      </c>
    </row>
    <row r="86" spans="1:51" x14ac:dyDescent="0.25">
      <c r="A86" s="242" t="s">
        <v>517</v>
      </c>
      <c r="B86" s="242" t="s">
        <v>518</v>
      </c>
      <c r="C86" s="242" t="s">
        <v>1241</v>
      </c>
      <c r="D86" s="298" t="s">
        <v>71</v>
      </c>
      <c r="E86" s="315">
        <v>3.7906137184115523E-4</v>
      </c>
      <c r="G86" s="299"/>
      <c r="H86" s="309" t="s">
        <v>1241</v>
      </c>
      <c r="I86" s="313" t="s">
        <v>71</v>
      </c>
      <c r="J86" s="313">
        <v>3.4296028880866428E-4</v>
      </c>
      <c r="K86" s="313"/>
      <c r="L86" s="313"/>
      <c r="M86" s="313" t="s">
        <v>1241</v>
      </c>
      <c r="N86" s="313" t="s">
        <v>71</v>
      </c>
      <c r="O86" s="313">
        <v>3.6101083032490977E-5</v>
      </c>
      <c r="P86" s="311"/>
      <c r="Q86" s="311">
        <v>1.8</v>
      </c>
      <c r="R86" s="313">
        <v>27</v>
      </c>
      <c r="S86" s="313">
        <v>27</v>
      </c>
      <c r="T86" s="313">
        <v>10</v>
      </c>
      <c r="U86" s="313">
        <v>215</v>
      </c>
      <c r="V86" s="313"/>
      <c r="W86" s="313">
        <v>6</v>
      </c>
      <c r="X86" s="313">
        <v>24</v>
      </c>
      <c r="Y86" s="313">
        <v>63</v>
      </c>
      <c r="Z86" s="313">
        <v>0</v>
      </c>
      <c r="AA86" s="313">
        <v>0</v>
      </c>
      <c r="AB86" s="313"/>
      <c r="AC86" s="314">
        <v>93</v>
      </c>
      <c r="AD86" s="325"/>
      <c r="AE86" s="311">
        <v>1.1100000000000001</v>
      </c>
      <c r="AF86" s="316"/>
      <c r="AG86" s="316">
        <v>0</v>
      </c>
      <c r="AH86" s="242" t="e">
        <f t="shared" si="15"/>
        <v>#VALUE!</v>
      </c>
      <c r="AI86" s="212" t="s">
        <v>531</v>
      </c>
      <c r="AJ86" s="212" t="s">
        <v>532</v>
      </c>
      <c r="AK86" s="212" t="s">
        <v>1248</v>
      </c>
      <c r="AL86" s="212"/>
      <c r="AM86" s="212"/>
      <c r="AN86" s="212" t="s">
        <v>227</v>
      </c>
      <c r="AO86" s="212"/>
      <c r="AP86" s="160">
        <v>230</v>
      </c>
      <c r="AQ86" s="160">
        <v>50</v>
      </c>
      <c r="AR86" s="160">
        <v>0</v>
      </c>
      <c r="AS86" s="160">
        <v>270</v>
      </c>
      <c r="AT86" s="406" t="e">
        <f t="shared" si="16"/>
        <v>#N/A</v>
      </c>
      <c r="AU86" s="160">
        <v>240</v>
      </c>
      <c r="AV86" s="359" t="s">
        <v>1119</v>
      </c>
      <c r="AW86" s="359" t="s">
        <v>1123</v>
      </c>
      <c r="AX86" s="359" t="s">
        <v>1195</v>
      </c>
      <c r="AY86" s="360" t="e">
        <f t="shared" si="17"/>
        <v>#N/A</v>
      </c>
    </row>
    <row r="87" spans="1:51" x14ac:dyDescent="0.25">
      <c r="C87" s="242" t="s">
        <v>1242</v>
      </c>
      <c r="D87" s="298" t="s">
        <v>118</v>
      </c>
      <c r="E87" s="315">
        <v>2.3569023569023568E-4</v>
      </c>
      <c r="G87" s="299"/>
      <c r="H87" s="309" t="s">
        <v>1242</v>
      </c>
      <c r="I87" s="313" t="s">
        <v>118</v>
      </c>
      <c r="J87" s="313">
        <v>2.244668911335578E-4</v>
      </c>
      <c r="K87" s="313"/>
      <c r="L87" s="313"/>
      <c r="M87" s="313" t="s">
        <v>1242</v>
      </c>
      <c r="N87" s="313" t="s">
        <v>118</v>
      </c>
      <c r="O87" s="313">
        <v>2.244668911335578E-5</v>
      </c>
      <c r="P87" s="311"/>
      <c r="Q87" s="311"/>
      <c r="R87" s="313"/>
      <c r="S87" s="313"/>
      <c r="T87" s="313"/>
      <c r="U87" s="313"/>
      <c r="V87" s="313"/>
      <c r="W87" s="313"/>
      <c r="X87" s="313"/>
      <c r="Y87" s="313"/>
      <c r="Z87" s="313"/>
      <c r="AA87" s="313"/>
      <c r="AB87" s="313"/>
      <c r="AC87" s="314"/>
      <c r="AD87" s="325"/>
      <c r="AE87" s="311"/>
      <c r="AF87" s="316"/>
      <c r="AG87" s="316"/>
      <c r="AH87" s="242" t="e">
        <f t="shared" si="15"/>
        <v>#VALUE!</v>
      </c>
      <c r="AI87" s="212"/>
      <c r="AJ87" s="212"/>
      <c r="AK87" s="212"/>
      <c r="AL87" s="212"/>
      <c r="AM87" s="212"/>
      <c r="AN87" s="212"/>
      <c r="AO87" s="212"/>
      <c r="AP87" s="161"/>
      <c r="AQ87" s="161"/>
      <c r="AR87" s="161"/>
      <c r="AS87" s="161"/>
      <c r="AT87" s="161"/>
      <c r="AU87" s="161"/>
      <c r="AV87" s="162" t="s">
        <v>394</v>
      </c>
      <c r="AW87" s="162" t="s">
        <v>394</v>
      </c>
      <c r="AX87" s="162" t="s">
        <v>394</v>
      </c>
    </row>
    <row r="88" spans="1:51" x14ac:dyDescent="0.25">
      <c r="A88" s="242">
        <v>27</v>
      </c>
      <c r="B88" s="242">
        <v>36</v>
      </c>
      <c r="C88" s="242" t="s">
        <v>1243</v>
      </c>
      <c r="D88" s="298" t="s">
        <v>123</v>
      </c>
      <c r="E88" s="315">
        <v>8.5079365079365082E-4</v>
      </c>
      <c r="G88" s="299"/>
      <c r="H88" s="309" t="s">
        <v>1243</v>
      </c>
      <c r="I88" s="313" t="s">
        <v>123</v>
      </c>
      <c r="J88" s="313">
        <v>4.3174603174603174E-4</v>
      </c>
      <c r="K88" s="313"/>
      <c r="L88" s="313"/>
      <c r="M88" s="313" t="s">
        <v>1243</v>
      </c>
      <c r="N88" s="313" t="s">
        <v>123</v>
      </c>
      <c r="O88" s="313">
        <v>4.1904761904761902E-4</v>
      </c>
      <c r="P88" s="311"/>
      <c r="Q88" s="311"/>
      <c r="R88" s="313"/>
      <c r="S88" s="313"/>
      <c r="T88" s="313"/>
      <c r="U88" s="313"/>
      <c r="V88" s="313"/>
      <c r="W88" s="313"/>
      <c r="X88" s="313"/>
      <c r="Y88" s="313"/>
      <c r="Z88" s="313"/>
      <c r="AA88" s="313"/>
      <c r="AB88" s="313"/>
      <c r="AC88" s="314"/>
      <c r="AD88" s="325"/>
      <c r="AE88" s="311"/>
      <c r="AF88" s="316"/>
      <c r="AG88" s="316"/>
      <c r="AH88" s="242" t="e">
        <f t="shared" si="15"/>
        <v>#VALUE!</v>
      </c>
      <c r="AI88" s="212"/>
      <c r="AJ88" s="212" t="s">
        <v>1140</v>
      </c>
      <c r="AK88" s="212" t="s">
        <v>1249</v>
      </c>
      <c r="AL88" s="212"/>
      <c r="AM88" s="212" t="s">
        <v>534</v>
      </c>
      <c r="AN88" s="212" t="s">
        <v>534</v>
      </c>
      <c r="AO88" s="212"/>
      <c r="AP88" s="160">
        <v>1870</v>
      </c>
      <c r="AQ88" s="160">
        <v>120</v>
      </c>
      <c r="AR88" s="160">
        <v>0</v>
      </c>
      <c r="AS88" s="160">
        <v>1990</v>
      </c>
      <c r="AT88" s="406" t="e">
        <f t="shared" ref="AT88:AT92" si="18">AS88/VLOOKUP(AN88,$E$18:$H$410,4,FALSE)</f>
        <v>#N/A</v>
      </c>
      <c r="AU88" s="160">
        <v>2540</v>
      </c>
      <c r="AV88" s="359" t="s">
        <v>1127</v>
      </c>
      <c r="AW88" s="359" t="s">
        <v>1123</v>
      </c>
      <c r="AX88" s="358" t="s">
        <v>1738</v>
      </c>
      <c r="AY88" s="360" t="e">
        <f t="shared" ref="AY88:AY92" si="19">AX88/VLOOKUP(AN88,$E$18:$H$410,4,FALSE)</f>
        <v>#N/A</v>
      </c>
    </row>
    <row r="89" spans="1:51" x14ac:dyDescent="0.25">
      <c r="A89" s="242" t="s">
        <v>519</v>
      </c>
      <c r="B89" s="242" t="s">
        <v>520</v>
      </c>
      <c r="C89" s="242" t="s">
        <v>1244</v>
      </c>
      <c r="D89" s="298" t="s">
        <v>210</v>
      </c>
      <c r="E89" s="242">
        <v>3.402646502835539E-4</v>
      </c>
      <c r="G89" s="299"/>
      <c r="H89" s="309" t="s">
        <v>1244</v>
      </c>
      <c r="I89" s="313" t="s">
        <v>210</v>
      </c>
      <c r="J89" s="313">
        <v>2.8355387523629487E-4</v>
      </c>
      <c r="K89" s="313"/>
      <c r="L89" s="313"/>
      <c r="M89" s="313" t="s">
        <v>1244</v>
      </c>
      <c r="N89" s="313" t="s">
        <v>210</v>
      </c>
      <c r="O89" s="313">
        <v>5.6710775047258981E-5</v>
      </c>
      <c r="P89" s="311"/>
      <c r="Q89" s="311">
        <v>0.5</v>
      </c>
      <c r="R89" s="313">
        <v>7</v>
      </c>
      <c r="S89" s="313">
        <v>10</v>
      </c>
      <c r="T89" s="313">
        <v>15</v>
      </c>
      <c r="U89" s="313">
        <v>44</v>
      </c>
      <c r="V89" s="313"/>
      <c r="W89" s="313">
        <v>0</v>
      </c>
      <c r="X89" s="313">
        <v>4</v>
      </c>
      <c r="Y89" s="313">
        <v>0</v>
      </c>
      <c r="Z89" s="313">
        <v>0</v>
      </c>
      <c r="AA89" s="313">
        <v>0</v>
      </c>
      <c r="AB89" s="313"/>
      <c r="AC89" s="314">
        <v>4</v>
      </c>
      <c r="AD89" s="325"/>
      <c r="AE89" s="311">
        <v>0.17</v>
      </c>
      <c r="AF89" s="316"/>
      <c r="AG89" s="316">
        <v>1</v>
      </c>
      <c r="AH89" s="242" t="e">
        <f t="shared" si="15"/>
        <v>#VALUE!</v>
      </c>
      <c r="AI89" s="212" t="s">
        <v>535</v>
      </c>
      <c r="AJ89" s="212" t="s">
        <v>536</v>
      </c>
      <c r="AK89" s="212" t="s">
        <v>1251</v>
      </c>
      <c r="AL89" s="212"/>
      <c r="AM89" s="212"/>
      <c r="AN89" s="212" t="s">
        <v>16</v>
      </c>
      <c r="AO89" s="212"/>
      <c r="AP89" s="160">
        <v>640</v>
      </c>
      <c r="AQ89" s="160">
        <v>30</v>
      </c>
      <c r="AR89" s="160">
        <v>0</v>
      </c>
      <c r="AS89" s="160">
        <v>670</v>
      </c>
      <c r="AT89" s="406" t="e">
        <f t="shared" si="18"/>
        <v>#N/A</v>
      </c>
      <c r="AU89" s="160">
        <v>1110</v>
      </c>
      <c r="AV89" s="359" t="s">
        <v>1135</v>
      </c>
      <c r="AW89" s="359" t="s">
        <v>1123</v>
      </c>
      <c r="AX89" s="358" t="s">
        <v>1739</v>
      </c>
      <c r="AY89" s="360" t="e">
        <f t="shared" si="19"/>
        <v>#N/A</v>
      </c>
    </row>
    <row r="90" spans="1:51" x14ac:dyDescent="0.25">
      <c r="A90" s="242" t="s">
        <v>521</v>
      </c>
      <c r="B90" s="242" t="s">
        <v>522</v>
      </c>
      <c r="C90" s="242" t="s">
        <v>1245</v>
      </c>
      <c r="D90" s="298" t="s">
        <v>221</v>
      </c>
      <c r="E90" s="242">
        <v>3.0828516377649328E-4</v>
      </c>
      <c r="G90" s="299"/>
      <c r="H90" s="309" t="s">
        <v>1245</v>
      </c>
      <c r="I90" s="313" t="s">
        <v>221</v>
      </c>
      <c r="J90" s="313">
        <v>2.8901734104046245E-4</v>
      </c>
      <c r="K90" s="313"/>
      <c r="L90" s="313"/>
      <c r="M90" s="313" t="s">
        <v>1245</v>
      </c>
      <c r="N90" s="313" t="s">
        <v>221</v>
      </c>
      <c r="O90" s="313">
        <v>1.926782273603083E-5</v>
      </c>
      <c r="P90" s="311"/>
      <c r="Q90" s="311">
        <v>2.92</v>
      </c>
      <c r="R90" s="313">
        <v>0</v>
      </c>
      <c r="S90" s="313">
        <v>9</v>
      </c>
      <c r="T90" s="313">
        <v>29</v>
      </c>
      <c r="U90" s="313">
        <v>146</v>
      </c>
      <c r="V90" s="313"/>
      <c r="W90" s="326">
        <v>2</v>
      </c>
      <c r="X90" s="326">
        <v>8</v>
      </c>
      <c r="Y90" s="326">
        <v>0</v>
      </c>
      <c r="Z90" s="326">
        <v>11</v>
      </c>
      <c r="AA90" s="326">
        <v>0</v>
      </c>
      <c r="AB90" s="326"/>
      <c r="AC90" s="325">
        <v>21</v>
      </c>
      <c r="AD90" s="325"/>
      <c r="AE90" s="311">
        <v>0.56999999999999995</v>
      </c>
      <c r="AF90" s="316"/>
      <c r="AG90" s="316">
        <v>16</v>
      </c>
      <c r="AH90" s="242" t="e">
        <f t="shared" si="15"/>
        <v>#VALUE!</v>
      </c>
      <c r="AI90" s="212" t="s">
        <v>537</v>
      </c>
      <c r="AJ90" s="212" t="s">
        <v>538</v>
      </c>
      <c r="AK90" s="212" t="s">
        <v>1253</v>
      </c>
      <c r="AL90" s="212"/>
      <c r="AM90" s="212"/>
      <c r="AN90" s="212" t="s">
        <v>80</v>
      </c>
      <c r="AO90" s="212"/>
      <c r="AP90" s="160">
        <v>310</v>
      </c>
      <c r="AQ90" s="160">
        <v>10</v>
      </c>
      <c r="AR90" s="160">
        <v>0</v>
      </c>
      <c r="AS90" s="160">
        <v>320</v>
      </c>
      <c r="AT90" s="406" t="e">
        <f t="shared" si="18"/>
        <v>#N/A</v>
      </c>
      <c r="AU90" s="160">
        <v>390</v>
      </c>
      <c r="AV90" s="359" t="s">
        <v>1199</v>
      </c>
      <c r="AW90" s="359" t="s">
        <v>1123</v>
      </c>
      <c r="AX90" s="359" t="s">
        <v>1201</v>
      </c>
      <c r="AY90" s="360" t="e">
        <f t="shared" si="19"/>
        <v>#N/A</v>
      </c>
    </row>
    <row r="91" spans="1:51" x14ac:dyDescent="0.25">
      <c r="A91" s="242" t="s">
        <v>523</v>
      </c>
      <c r="B91" s="242" t="s">
        <v>524</v>
      </c>
      <c r="C91" s="242" t="s">
        <v>1247</v>
      </c>
      <c r="D91" s="298" t="s">
        <v>224</v>
      </c>
      <c r="E91" s="242">
        <v>9.4495412844036698E-4</v>
      </c>
      <c r="G91" s="299"/>
      <c r="H91" s="309" t="s">
        <v>1247</v>
      </c>
      <c r="I91" s="313" t="s">
        <v>224</v>
      </c>
      <c r="J91" s="313">
        <v>2.9357798165137612E-4</v>
      </c>
      <c r="K91" s="313"/>
      <c r="L91" s="313"/>
      <c r="M91" s="313" t="s">
        <v>1247</v>
      </c>
      <c r="N91" s="313" t="s">
        <v>224</v>
      </c>
      <c r="O91" s="313">
        <v>6.5137614678899085E-4</v>
      </c>
      <c r="P91" s="311"/>
      <c r="Q91" s="311">
        <v>1.1499999999999999</v>
      </c>
      <c r="R91" s="313">
        <v>2</v>
      </c>
      <c r="S91" s="313">
        <v>5</v>
      </c>
      <c r="T91" s="313">
        <v>15</v>
      </c>
      <c r="U91" s="313">
        <v>99</v>
      </c>
      <c r="V91" s="313"/>
      <c r="W91" s="313">
        <v>0</v>
      </c>
      <c r="X91" s="313">
        <v>15</v>
      </c>
      <c r="Y91" s="313">
        <v>16</v>
      </c>
      <c r="Z91" s="313">
        <v>4</v>
      </c>
      <c r="AA91" s="313">
        <v>17</v>
      </c>
      <c r="AB91" s="313"/>
      <c r="AC91" s="314">
        <v>52</v>
      </c>
      <c r="AD91" s="325"/>
      <c r="AE91" s="311">
        <v>0.78</v>
      </c>
      <c r="AF91" s="316"/>
      <c r="AG91" s="316">
        <v>0</v>
      </c>
      <c r="AH91" s="242" t="e">
        <f t="shared" si="15"/>
        <v>#VALUE!</v>
      </c>
      <c r="AI91" s="212" t="s">
        <v>539</v>
      </c>
      <c r="AJ91" s="212" t="s">
        <v>540</v>
      </c>
      <c r="AK91" s="212" t="s">
        <v>1254</v>
      </c>
      <c r="AL91" s="212"/>
      <c r="AM91" s="212"/>
      <c r="AN91" s="212" t="s">
        <v>215</v>
      </c>
      <c r="AO91" s="212"/>
      <c r="AP91" s="160">
        <v>450</v>
      </c>
      <c r="AQ91" s="160">
        <v>50</v>
      </c>
      <c r="AR91" s="160">
        <v>0</v>
      </c>
      <c r="AS91" s="160">
        <v>500</v>
      </c>
      <c r="AT91" s="406" t="e">
        <f t="shared" si="18"/>
        <v>#N/A</v>
      </c>
      <c r="AU91" s="160">
        <v>540</v>
      </c>
      <c r="AV91" s="359" t="s">
        <v>1157</v>
      </c>
      <c r="AW91" s="359" t="s">
        <v>1123</v>
      </c>
      <c r="AX91" s="359" t="s">
        <v>1466</v>
      </c>
      <c r="AY91" s="360" t="e">
        <f t="shared" si="19"/>
        <v>#N/A</v>
      </c>
    </row>
    <row r="92" spans="1:51" x14ac:dyDescent="0.25">
      <c r="A92" s="242" t="s">
        <v>525</v>
      </c>
      <c r="B92" s="242" t="s">
        <v>526</v>
      </c>
      <c r="C92" s="242" t="s">
        <v>1248</v>
      </c>
      <c r="D92" s="298" t="s">
        <v>227</v>
      </c>
      <c r="E92" s="242">
        <v>3.0048076923076925E-4</v>
      </c>
      <c r="G92" s="299"/>
      <c r="H92" s="309" t="s">
        <v>1248</v>
      </c>
      <c r="I92" s="313" t="s">
        <v>227</v>
      </c>
      <c r="J92" s="313">
        <v>2.403846153846154E-4</v>
      </c>
      <c r="K92" s="313"/>
      <c r="L92" s="313"/>
      <c r="M92" s="313" t="s">
        <v>1248</v>
      </c>
      <c r="N92" s="313" t="s">
        <v>227</v>
      </c>
      <c r="O92" s="313">
        <v>6.0096153846153849E-5</v>
      </c>
      <c r="P92" s="311"/>
      <c r="Q92" s="311">
        <v>3.9</v>
      </c>
      <c r="R92" s="313">
        <v>6</v>
      </c>
      <c r="S92" s="313">
        <v>2</v>
      </c>
      <c r="T92" s="313">
        <v>15</v>
      </c>
      <c r="U92" s="313">
        <v>101</v>
      </c>
      <c r="V92" s="313"/>
      <c r="W92" s="313">
        <v>1</v>
      </c>
      <c r="X92" s="313">
        <v>8</v>
      </c>
      <c r="Y92" s="313">
        <v>0</v>
      </c>
      <c r="Z92" s="313">
        <v>4</v>
      </c>
      <c r="AA92" s="313">
        <v>0</v>
      </c>
      <c r="AB92" s="313"/>
      <c r="AC92" s="314">
        <v>13</v>
      </c>
      <c r="AD92" s="325"/>
      <c r="AE92" s="311">
        <v>0.65</v>
      </c>
      <c r="AF92" s="316"/>
      <c r="AG92" s="316">
        <v>7</v>
      </c>
      <c r="AH92" s="242" t="e">
        <f t="shared" si="15"/>
        <v>#VALUE!</v>
      </c>
      <c r="AI92" s="212" t="s">
        <v>541</v>
      </c>
      <c r="AJ92" s="212" t="s">
        <v>542</v>
      </c>
      <c r="AK92" s="212" t="s">
        <v>1255</v>
      </c>
      <c r="AL92" s="212"/>
      <c r="AM92" s="212"/>
      <c r="AN92" s="212" t="s">
        <v>229</v>
      </c>
      <c r="AO92" s="212"/>
      <c r="AP92" s="160">
        <v>460</v>
      </c>
      <c r="AQ92" s="160">
        <v>30</v>
      </c>
      <c r="AR92" s="160">
        <v>0</v>
      </c>
      <c r="AS92" s="160">
        <v>490</v>
      </c>
      <c r="AT92" s="406" t="e">
        <f t="shared" si="18"/>
        <v>#N/A</v>
      </c>
      <c r="AU92" s="160">
        <v>500</v>
      </c>
      <c r="AV92" s="359" t="s">
        <v>1135</v>
      </c>
      <c r="AW92" s="359" t="s">
        <v>1123</v>
      </c>
      <c r="AX92" s="359" t="s">
        <v>1384</v>
      </c>
      <c r="AY92" s="360" t="e">
        <f t="shared" si="19"/>
        <v>#N/A</v>
      </c>
    </row>
    <row r="93" spans="1:51" x14ac:dyDescent="0.25">
      <c r="A93" s="242" t="s">
        <v>527</v>
      </c>
      <c r="B93" s="242" t="s">
        <v>528</v>
      </c>
      <c r="C93" s="242" t="s">
        <v>1249</v>
      </c>
      <c r="D93" s="298" t="s">
        <v>534</v>
      </c>
      <c r="E93" s="242" t="e">
        <v>#N/A</v>
      </c>
      <c r="G93" s="299"/>
      <c r="H93" s="309" t="s">
        <v>1249</v>
      </c>
      <c r="I93" s="313" t="s">
        <v>534</v>
      </c>
      <c r="J93" s="313" t="e">
        <v>#N/A</v>
      </c>
      <c r="K93" s="313"/>
      <c r="L93" s="313"/>
      <c r="M93" s="313" t="s">
        <v>1249</v>
      </c>
      <c r="N93" s="313" t="s">
        <v>534</v>
      </c>
      <c r="O93" s="313" t="e">
        <v>#N/A</v>
      </c>
      <c r="P93" s="311"/>
      <c r="Q93" s="311">
        <v>1.17</v>
      </c>
      <c r="R93" s="313">
        <v>1</v>
      </c>
      <c r="S93" s="313">
        <v>6</v>
      </c>
      <c r="T93" s="313">
        <v>12</v>
      </c>
      <c r="U93" s="313">
        <v>46</v>
      </c>
      <c r="V93" s="313"/>
      <c r="W93" s="313">
        <v>1</v>
      </c>
      <c r="X93" s="313">
        <v>2</v>
      </c>
      <c r="Y93" s="313">
        <v>0</v>
      </c>
      <c r="Z93" s="313">
        <v>0</v>
      </c>
      <c r="AA93" s="313">
        <v>7</v>
      </c>
      <c r="AB93" s="313"/>
      <c r="AC93" s="314">
        <v>10</v>
      </c>
      <c r="AD93" s="325"/>
      <c r="AE93" s="311">
        <v>0.43</v>
      </c>
      <c r="AF93" s="316"/>
      <c r="AG93" s="316">
        <v>0</v>
      </c>
      <c r="AH93" s="242" t="e">
        <f t="shared" si="15"/>
        <v>#VALUE!</v>
      </c>
      <c r="AI93" s="212"/>
      <c r="AJ93" s="212"/>
      <c r="AK93" s="212"/>
      <c r="AL93" s="212"/>
      <c r="AM93" s="212"/>
      <c r="AN93" s="212"/>
      <c r="AO93" s="212"/>
      <c r="AP93" s="161"/>
      <c r="AQ93" s="161"/>
      <c r="AR93" s="161"/>
      <c r="AS93" s="161"/>
      <c r="AT93" s="161"/>
      <c r="AU93" s="161"/>
      <c r="AV93" s="162" t="s">
        <v>394</v>
      </c>
      <c r="AW93" s="162" t="s">
        <v>394</v>
      </c>
      <c r="AX93" s="162" t="s">
        <v>394</v>
      </c>
    </row>
    <row r="94" spans="1:51" x14ac:dyDescent="0.25">
      <c r="A94" s="242" t="s">
        <v>529</v>
      </c>
      <c r="B94" s="242" t="s">
        <v>530</v>
      </c>
      <c r="C94" s="242" t="s">
        <v>1251</v>
      </c>
      <c r="D94" s="298" t="s">
        <v>16</v>
      </c>
      <c r="E94" s="242">
        <v>3.0856149500217299E-4</v>
      </c>
      <c r="G94" s="299"/>
      <c r="H94" s="309" t="s">
        <v>1251</v>
      </c>
      <c r="I94" s="313" t="s">
        <v>16</v>
      </c>
      <c r="J94" s="313">
        <v>1.9991308126901346E-4</v>
      </c>
      <c r="K94" s="313"/>
      <c r="L94" s="313"/>
      <c r="M94" s="313" t="s">
        <v>1251</v>
      </c>
      <c r="N94" s="313" t="s">
        <v>16</v>
      </c>
      <c r="O94" s="313">
        <v>1.086484137331595E-4</v>
      </c>
      <c r="P94" s="311"/>
      <c r="Q94" s="311">
        <v>2.9</v>
      </c>
      <c r="R94" s="313">
        <v>16</v>
      </c>
      <c r="S94" s="313">
        <v>19</v>
      </c>
      <c r="T94" s="313">
        <v>71</v>
      </c>
      <c r="U94" s="313">
        <v>248</v>
      </c>
      <c r="V94" s="313"/>
      <c r="W94" s="313">
        <v>50</v>
      </c>
      <c r="X94" s="313">
        <v>0</v>
      </c>
      <c r="Y94" s="313">
        <v>0</v>
      </c>
      <c r="Z94" s="313">
        <v>17</v>
      </c>
      <c r="AA94" s="313">
        <v>0</v>
      </c>
      <c r="AB94" s="313"/>
      <c r="AC94" s="314">
        <v>67</v>
      </c>
      <c r="AD94" s="325"/>
      <c r="AE94" s="311">
        <v>1.37</v>
      </c>
      <c r="AF94" s="316"/>
      <c r="AG94" s="316">
        <v>21</v>
      </c>
      <c r="AH94" s="242" t="e">
        <f t="shared" si="15"/>
        <v>#VALUE!</v>
      </c>
      <c r="AI94" s="212"/>
      <c r="AJ94" s="212" t="s">
        <v>1140</v>
      </c>
      <c r="AK94" s="212" t="s">
        <v>1256</v>
      </c>
      <c r="AL94" s="212"/>
      <c r="AM94" s="212" t="s">
        <v>544</v>
      </c>
      <c r="AN94" s="212" t="s">
        <v>544</v>
      </c>
      <c r="AO94" s="212"/>
      <c r="AP94" s="160">
        <v>2920</v>
      </c>
      <c r="AQ94" s="160">
        <v>340</v>
      </c>
      <c r="AR94" s="160">
        <v>130</v>
      </c>
      <c r="AS94" s="160">
        <v>3390</v>
      </c>
      <c r="AT94" s="406" t="e">
        <f t="shared" ref="AT94:AT99" si="20">AS94/VLOOKUP(AN94,$E$18:$H$410,4,FALSE)</f>
        <v>#N/A</v>
      </c>
      <c r="AU94" s="160">
        <v>3160</v>
      </c>
      <c r="AV94" s="359" t="s">
        <v>1394</v>
      </c>
      <c r="AW94" s="359" t="s">
        <v>1132</v>
      </c>
      <c r="AX94" s="358" t="s">
        <v>1740</v>
      </c>
      <c r="AY94" s="360" t="e">
        <f t="shared" ref="AY94:AY99" si="21">AX94/VLOOKUP(AN94,$E$18:$H$410,4,FALSE)</f>
        <v>#N/A</v>
      </c>
    </row>
    <row r="95" spans="1:51" x14ac:dyDescent="0.25">
      <c r="A95" s="242" t="s">
        <v>531</v>
      </c>
      <c r="B95" s="242" t="s">
        <v>532</v>
      </c>
      <c r="C95" s="242" t="s">
        <v>1253</v>
      </c>
      <c r="D95" s="298" t="s">
        <v>80</v>
      </c>
      <c r="E95" s="242">
        <v>4.9784268171257882E-4</v>
      </c>
      <c r="G95" s="299"/>
      <c r="H95" s="309" t="s">
        <v>1253</v>
      </c>
      <c r="I95" s="313" t="s">
        <v>80</v>
      </c>
      <c r="J95" s="313">
        <v>4.1818785263856624E-4</v>
      </c>
      <c r="K95" s="313"/>
      <c r="L95" s="313"/>
      <c r="M95" s="313" t="s">
        <v>1253</v>
      </c>
      <c r="N95" s="313" t="s">
        <v>80</v>
      </c>
      <c r="O95" s="313">
        <v>7.9654829074012615E-5</v>
      </c>
      <c r="P95" s="311"/>
      <c r="Q95" s="311">
        <v>0.79</v>
      </c>
      <c r="R95" s="313">
        <v>4</v>
      </c>
      <c r="S95" s="313">
        <v>6</v>
      </c>
      <c r="T95" s="313">
        <v>10</v>
      </c>
      <c r="U95" s="313">
        <v>46</v>
      </c>
      <c r="V95" s="313"/>
      <c r="W95" s="313">
        <v>0</v>
      </c>
      <c r="X95" s="313">
        <v>1</v>
      </c>
      <c r="Y95" s="313">
        <v>8</v>
      </c>
      <c r="Z95" s="313">
        <v>0</v>
      </c>
      <c r="AA95" s="313">
        <v>0</v>
      </c>
      <c r="AB95" s="313"/>
      <c r="AC95" s="314">
        <v>9</v>
      </c>
      <c r="AD95" s="325"/>
      <c r="AE95" s="311">
        <v>0.27</v>
      </c>
      <c r="AF95" s="316"/>
      <c r="AG95" s="316">
        <v>0</v>
      </c>
      <c r="AH95" s="242" t="e">
        <f t="shared" si="15"/>
        <v>#VALUE!</v>
      </c>
      <c r="AI95" s="212" t="s">
        <v>545</v>
      </c>
      <c r="AJ95" s="212" t="s">
        <v>546</v>
      </c>
      <c r="AK95" s="212" t="s">
        <v>1257</v>
      </c>
      <c r="AL95" s="212"/>
      <c r="AM95" s="212"/>
      <c r="AN95" s="212" t="s">
        <v>33</v>
      </c>
      <c r="AO95" s="212"/>
      <c r="AP95" s="160">
        <v>530</v>
      </c>
      <c r="AQ95" s="160">
        <v>30</v>
      </c>
      <c r="AR95" s="160">
        <v>0</v>
      </c>
      <c r="AS95" s="160">
        <v>560</v>
      </c>
      <c r="AT95" s="406" t="e">
        <f t="shared" si="20"/>
        <v>#N/A</v>
      </c>
      <c r="AU95" s="160">
        <v>440</v>
      </c>
      <c r="AV95" s="359" t="s">
        <v>1246</v>
      </c>
      <c r="AW95" s="359" t="s">
        <v>1123</v>
      </c>
      <c r="AX95" s="359" t="s">
        <v>1305</v>
      </c>
      <c r="AY95" s="360" t="e">
        <f t="shared" si="21"/>
        <v>#N/A</v>
      </c>
    </row>
    <row r="96" spans="1:51" x14ac:dyDescent="0.25">
      <c r="A96" s="242">
        <v>44</v>
      </c>
      <c r="B96" s="242">
        <v>0</v>
      </c>
      <c r="C96" s="242" t="s">
        <v>1254</v>
      </c>
      <c r="D96" s="298" t="s">
        <v>215</v>
      </c>
      <c r="E96" s="298">
        <v>2.6858699883223043E-4</v>
      </c>
      <c r="G96" s="299"/>
      <c r="H96" s="309" t="s">
        <v>1254</v>
      </c>
      <c r="I96" s="313" t="s">
        <v>215</v>
      </c>
      <c r="J96" s="313">
        <v>2.5301673803036204E-4</v>
      </c>
      <c r="K96" s="313"/>
      <c r="L96" s="313"/>
      <c r="M96" s="313" t="s">
        <v>1254</v>
      </c>
      <c r="N96" s="313" t="s">
        <v>215</v>
      </c>
      <c r="O96" s="313">
        <v>1.5570260801868432E-5</v>
      </c>
      <c r="P96" s="311"/>
      <c r="Q96" s="311"/>
      <c r="R96" s="313"/>
      <c r="S96" s="313"/>
      <c r="T96" s="313"/>
      <c r="U96" s="313"/>
      <c r="V96" s="313"/>
      <c r="W96" s="313"/>
      <c r="X96" s="313"/>
      <c r="Y96" s="313"/>
      <c r="Z96" s="313"/>
      <c r="AA96" s="313"/>
      <c r="AB96" s="313"/>
      <c r="AC96" s="314"/>
      <c r="AD96" s="325"/>
      <c r="AE96" s="311"/>
      <c r="AF96" s="316"/>
      <c r="AG96" s="316"/>
      <c r="AH96" s="242" t="e">
        <f t="shared" si="15"/>
        <v>#VALUE!</v>
      </c>
      <c r="AI96" s="212" t="s">
        <v>547</v>
      </c>
      <c r="AJ96" s="212" t="s">
        <v>548</v>
      </c>
      <c r="AK96" s="212" t="s">
        <v>1259</v>
      </c>
      <c r="AL96" s="212"/>
      <c r="AM96" s="212"/>
      <c r="AN96" s="212" t="s">
        <v>46</v>
      </c>
      <c r="AO96" s="212"/>
      <c r="AP96" s="160">
        <v>190</v>
      </c>
      <c r="AQ96" s="160">
        <v>80</v>
      </c>
      <c r="AR96" s="160">
        <v>70</v>
      </c>
      <c r="AS96" s="160">
        <v>330</v>
      </c>
      <c r="AT96" s="406" t="e">
        <f t="shared" si="20"/>
        <v>#N/A</v>
      </c>
      <c r="AU96" s="160">
        <v>240</v>
      </c>
      <c r="AV96" s="359" t="s">
        <v>1142</v>
      </c>
      <c r="AW96" s="359" t="s">
        <v>1135</v>
      </c>
      <c r="AX96" s="359" t="s">
        <v>1160</v>
      </c>
      <c r="AY96" s="360" t="e">
        <f t="shared" si="21"/>
        <v>#N/A</v>
      </c>
    </row>
    <row r="97" spans="1:51" x14ac:dyDescent="0.25">
      <c r="A97" s="242" t="s">
        <v>535</v>
      </c>
      <c r="B97" s="242" t="s">
        <v>536</v>
      </c>
      <c r="C97" s="242" t="s">
        <v>1255</v>
      </c>
      <c r="D97" s="298" t="s">
        <v>229</v>
      </c>
      <c r="E97" s="242">
        <v>3.5549026808666911E-3</v>
      </c>
      <c r="G97" s="299"/>
      <c r="H97" s="309" t="s">
        <v>1255</v>
      </c>
      <c r="I97" s="313" t="s">
        <v>229</v>
      </c>
      <c r="J97" s="313">
        <v>5.7106132941608522E-4</v>
      </c>
      <c r="K97" s="313"/>
      <c r="L97" s="313"/>
      <c r="M97" s="313" t="s">
        <v>1255</v>
      </c>
      <c r="N97" s="313" t="s">
        <v>229</v>
      </c>
      <c r="O97" s="313">
        <v>2.9838413514506061E-3</v>
      </c>
      <c r="P97" s="311"/>
      <c r="Q97" s="311">
        <v>0.4</v>
      </c>
      <c r="R97" s="313">
        <v>11</v>
      </c>
      <c r="S97" s="313">
        <v>18</v>
      </c>
      <c r="T97" s="313">
        <v>229</v>
      </c>
      <c r="U97" s="313">
        <v>296</v>
      </c>
      <c r="V97" s="313"/>
      <c r="W97" s="313">
        <v>0</v>
      </c>
      <c r="X97" s="313">
        <v>0</v>
      </c>
      <c r="Y97" s="313">
        <v>6</v>
      </c>
      <c r="Z97" s="313">
        <v>0</v>
      </c>
      <c r="AA97" s="313">
        <v>0</v>
      </c>
      <c r="AB97" s="313"/>
      <c r="AC97" s="314">
        <v>6</v>
      </c>
      <c r="AD97" s="325"/>
      <c r="AE97" s="311">
        <v>0.06</v>
      </c>
      <c r="AF97" s="316"/>
      <c r="AG97" s="316">
        <v>0</v>
      </c>
      <c r="AH97" s="242" t="e">
        <f t="shared" si="15"/>
        <v>#VALUE!</v>
      </c>
      <c r="AI97" s="212" t="s">
        <v>549</v>
      </c>
      <c r="AJ97" s="212" t="s">
        <v>550</v>
      </c>
      <c r="AK97" s="212" t="s">
        <v>1261</v>
      </c>
      <c r="AL97" s="212"/>
      <c r="AM97" s="212"/>
      <c r="AN97" s="212" t="s">
        <v>145</v>
      </c>
      <c r="AO97" s="212"/>
      <c r="AP97" s="160">
        <v>480</v>
      </c>
      <c r="AQ97" s="160">
        <v>40</v>
      </c>
      <c r="AR97" s="160">
        <v>60</v>
      </c>
      <c r="AS97" s="160">
        <v>590</v>
      </c>
      <c r="AT97" s="406" t="e">
        <f t="shared" si="20"/>
        <v>#N/A</v>
      </c>
      <c r="AU97" s="160">
        <v>680</v>
      </c>
      <c r="AV97" s="359" t="s">
        <v>1153</v>
      </c>
      <c r="AW97" s="359" t="s">
        <v>1157</v>
      </c>
      <c r="AX97" s="359" t="s">
        <v>1741</v>
      </c>
      <c r="AY97" s="360" t="e">
        <f t="shared" si="21"/>
        <v>#N/A</v>
      </c>
    </row>
    <row r="98" spans="1:51" x14ac:dyDescent="0.25">
      <c r="A98" s="242" t="s">
        <v>537</v>
      </c>
      <c r="B98" s="242" t="s">
        <v>538</v>
      </c>
      <c r="C98" s="242" t="s">
        <v>1256</v>
      </c>
      <c r="D98" s="298" t="s">
        <v>544</v>
      </c>
      <c r="E98" s="242" t="e">
        <v>#N/A</v>
      </c>
      <c r="G98" s="299"/>
      <c r="H98" s="309" t="s">
        <v>1256</v>
      </c>
      <c r="I98" s="313" t="s">
        <v>544</v>
      </c>
      <c r="J98" s="313" t="e">
        <v>#N/A</v>
      </c>
      <c r="K98" s="313"/>
      <c r="L98" s="313"/>
      <c r="M98" s="313" t="s">
        <v>1256</v>
      </c>
      <c r="N98" s="313" t="s">
        <v>544</v>
      </c>
      <c r="O98" s="313" t="e">
        <v>#N/A</v>
      </c>
      <c r="P98" s="311"/>
      <c r="Q98" s="311">
        <v>0.5</v>
      </c>
      <c r="R98" s="313">
        <v>19</v>
      </c>
      <c r="S98" s="313">
        <v>52</v>
      </c>
      <c r="T98" s="313">
        <v>80</v>
      </c>
      <c r="U98" s="313">
        <v>212</v>
      </c>
      <c r="V98" s="313"/>
      <c r="W98" s="313">
        <v>2</v>
      </c>
      <c r="X98" s="313">
        <v>0</v>
      </c>
      <c r="Y98" s="313">
        <v>5</v>
      </c>
      <c r="Z98" s="313">
        <v>0</v>
      </c>
      <c r="AA98" s="313">
        <v>0</v>
      </c>
      <c r="AB98" s="313"/>
      <c r="AC98" s="314">
        <v>7</v>
      </c>
      <c r="AD98" s="325"/>
      <c r="AE98" s="311">
        <v>0.06</v>
      </c>
      <c r="AF98" s="316"/>
      <c r="AG98" s="316">
        <v>9</v>
      </c>
      <c r="AH98" s="242" t="e">
        <f t="shared" si="15"/>
        <v>#VALUE!</v>
      </c>
      <c r="AI98" s="212" t="s">
        <v>552</v>
      </c>
      <c r="AJ98" s="212" t="s">
        <v>553</v>
      </c>
      <c r="AK98" s="212" t="s">
        <v>1262</v>
      </c>
      <c r="AL98" s="212"/>
      <c r="AM98" s="212"/>
      <c r="AN98" s="212" t="s">
        <v>149</v>
      </c>
      <c r="AO98" s="212"/>
      <c r="AP98" s="160">
        <v>1050</v>
      </c>
      <c r="AQ98" s="160">
        <v>10</v>
      </c>
      <c r="AR98" s="160">
        <v>0</v>
      </c>
      <c r="AS98" s="160">
        <v>1060</v>
      </c>
      <c r="AT98" s="406" t="e">
        <f t="shared" si="20"/>
        <v>#N/A</v>
      </c>
      <c r="AU98" s="160">
        <v>1240</v>
      </c>
      <c r="AV98" s="359" t="s">
        <v>1178</v>
      </c>
      <c r="AW98" s="359" t="s">
        <v>1142</v>
      </c>
      <c r="AX98" s="358" t="s">
        <v>1742</v>
      </c>
      <c r="AY98" s="360" t="e">
        <f t="shared" si="21"/>
        <v>#N/A</v>
      </c>
    </row>
    <row r="99" spans="1:51" x14ac:dyDescent="0.25">
      <c r="A99" s="242" t="s">
        <v>539</v>
      </c>
      <c r="B99" s="242" t="s">
        <v>540</v>
      </c>
      <c r="C99" s="242" t="s">
        <v>1257</v>
      </c>
      <c r="D99" s="298" t="s">
        <v>33</v>
      </c>
      <c r="E99" s="242">
        <v>1.1447876447876447E-3</v>
      </c>
      <c r="G99" s="299"/>
      <c r="H99" s="309" t="s">
        <v>1257</v>
      </c>
      <c r="I99" s="313" t="s">
        <v>33</v>
      </c>
      <c r="J99" s="313">
        <v>6.4092664092664097E-4</v>
      </c>
      <c r="K99" s="313"/>
      <c r="L99" s="313"/>
      <c r="M99" s="313" t="s">
        <v>1257</v>
      </c>
      <c r="N99" s="313" t="s">
        <v>33</v>
      </c>
      <c r="O99" s="313">
        <v>5.0386100386100384E-4</v>
      </c>
      <c r="P99" s="311"/>
      <c r="Q99" s="311">
        <v>1.1000000000000001</v>
      </c>
      <c r="R99" s="313">
        <v>7</v>
      </c>
      <c r="S99" s="313">
        <v>11</v>
      </c>
      <c r="T99" s="313">
        <v>88</v>
      </c>
      <c r="U99" s="313">
        <v>223</v>
      </c>
      <c r="V99" s="313"/>
      <c r="W99" s="313">
        <v>0</v>
      </c>
      <c r="X99" s="313">
        <v>0</v>
      </c>
      <c r="Y99" s="313">
        <v>34</v>
      </c>
      <c r="Z99" s="313">
        <v>0</v>
      </c>
      <c r="AA99" s="313">
        <v>0</v>
      </c>
      <c r="AB99" s="313"/>
      <c r="AC99" s="314">
        <v>34</v>
      </c>
      <c r="AD99" s="325"/>
      <c r="AE99" s="311">
        <v>0.32</v>
      </c>
      <c r="AF99" s="316"/>
      <c r="AG99" s="316">
        <v>24</v>
      </c>
      <c r="AH99" s="242" t="e">
        <f t="shared" si="15"/>
        <v>#VALUE!</v>
      </c>
      <c r="AI99" s="212" t="s">
        <v>554</v>
      </c>
      <c r="AJ99" s="212" t="s">
        <v>555</v>
      </c>
      <c r="AK99" s="212" t="s">
        <v>1264</v>
      </c>
      <c r="AL99" s="212"/>
      <c r="AM99" s="212"/>
      <c r="AN99" s="212" t="s">
        <v>287</v>
      </c>
      <c r="AO99" s="212"/>
      <c r="AP99" s="160">
        <v>670</v>
      </c>
      <c r="AQ99" s="160">
        <v>190</v>
      </c>
      <c r="AR99" s="160">
        <v>0</v>
      </c>
      <c r="AS99" s="160">
        <v>850</v>
      </c>
      <c r="AT99" s="406" t="e">
        <f t="shared" si="20"/>
        <v>#N/A</v>
      </c>
      <c r="AU99" s="160">
        <v>560</v>
      </c>
      <c r="AV99" s="359" t="s">
        <v>1168</v>
      </c>
      <c r="AW99" s="359" t="s">
        <v>1142</v>
      </c>
      <c r="AX99" s="359" t="s">
        <v>1228</v>
      </c>
      <c r="AY99" s="360" t="e">
        <f t="shared" si="21"/>
        <v>#N/A</v>
      </c>
    </row>
    <row r="100" spans="1:51" x14ac:dyDescent="0.25">
      <c r="A100" s="242" t="s">
        <v>541</v>
      </c>
      <c r="B100" s="242" t="s">
        <v>542</v>
      </c>
      <c r="C100" s="242" t="s">
        <v>1259</v>
      </c>
      <c r="D100" s="298" t="s">
        <v>46</v>
      </c>
      <c r="E100" s="242">
        <v>5.3201970443349754E-4</v>
      </c>
      <c r="G100" s="299"/>
      <c r="H100" s="309" t="s">
        <v>1259</v>
      </c>
      <c r="I100" s="313" t="s">
        <v>46</v>
      </c>
      <c r="J100" s="313">
        <v>3.349753694581281E-4</v>
      </c>
      <c r="K100" s="313"/>
      <c r="L100" s="313"/>
      <c r="M100" s="313" t="s">
        <v>1259</v>
      </c>
      <c r="N100" s="313" t="s">
        <v>46</v>
      </c>
      <c r="O100" s="313">
        <v>1.9704433497536947E-4</v>
      </c>
      <c r="P100" s="311"/>
      <c r="Q100" s="311">
        <v>6.01</v>
      </c>
      <c r="R100" s="313">
        <v>112</v>
      </c>
      <c r="S100" s="313">
        <v>1402</v>
      </c>
      <c r="T100" s="313">
        <v>675</v>
      </c>
      <c r="U100" s="313">
        <v>3572</v>
      </c>
      <c r="V100" s="313"/>
      <c r="W100" s="313">
        <v>1</v>
      </c>
      <c r="X100" s="313">
        <v>0</v>
      </c>
      <c r="Y100" s="313">
        <v>167</v>
      </c>
      <c r="Z100" s="313">
        <v>0</v>
      </c>
      <c r="AA100" s="313">
        <v>0</v>
      </c>
      <c r="AB100" s="313"/>
      <c r="AC100" s="314">
        <v>168</v>
      </c>
      <c r="AD100" s="325"/>
      <c r="AE100" s="311">
        <v>0.73</v>
      </c>
      <c r="AF100" s="316"/>
      <c r="AG100" s="316">
        <v>215</v>
      </c>
      <c r="AH100" s="242" t="e">
        <f t="shared" si="15"/>
        <v>#VALUE!</v>
      </c>
      <c r="AI100" s="212"/>
      <c r="AJ100" s="212"/>
      <c r="AK100" s="212"/>
      <c r="AL100" s="212"/>
      <c r="AM100" s="212"/>
      <c r="AN100" s="212"/>
      <c r="AO100" s="212"/>
      <c r="AP100" s="161"/>
      <c r="AQ100" s="161"/>
      <c r="AR100" s="161"/>
      <c r="AS100" s="161"/>
      <c r="AT100" s="161"/>
      <c r="AU100" s="161"/>
      <c r="AV100" s="162" t="s">
        <v>394</v>
      </c>
      <c r="AW100" s="162" t="s">
        <v>394</v>
      </c>
      <c r="AX100" s="162" t="s">
        <v>394</v>
      </c>
    </row>
    <row r="101" spans="1:51" x14ac:dyDescent="0.25">
      <c r="A101" s="242">
        <v>47</v>
      </c>
      <c r="B101" s="242">
        <v>0</v>
      </c>
      <c r="C101" s="242" t="s">
        <v>1261</v>
      </c>
      <c r="D101" s="298" t="s">
        <v>145</v>
      </c>
      <c r="E101" s="298">
        <v>1.0925173320583312E-3</v>
      </c>
      <c r="G101" s="299"/>
      <c r="H101" s="309" t="s">
        <v>1261</v>
      </c>
      <c r="I101" s="313" t="s">
        <v>145</v>
      </c>
      <c r="J101" s="313">
        <v>3.6337556777432466E-4</v>
      </c>
      <c r="K101" s="313"/>
      <c r="L101" s="313"/>
      <c r="M101" s="313" t="s">
        <v>1261</v>
      </c>
      <c r="N101" s="313" t="s">
        <v>145</v>
      </c>
      <c r="O101" s="313">
        <v>7.2914176428400673E-4</v>
      </c>
      <c r="P101" s="311"/>
      <c r="Q101" s="311"/>
      <c r="R101" s="313"/>
      <c r="S101" s="313"/>
      <c r="T101" s="313"/>
      <c r="U101" s="313"/>
      <c r="V101" s="313"/>
      <c r="W101" s="313"/>
      <c r="X101" s="313"/>
      <c r="Y101" s="313"/>
      <c r="Z101" s="313"/>
      <c r="AA101" s="313"/>
      <c r="AB101" s="313"/>
      <c r="AC101" s="314"/>
      <c r="AD101" s="325"/>
      <c r="AE101" s="311"/>
      <c r="AF101" s="316"/>
      <c r="AG101" s="316"/>
      <c r="AH101" s="242" t="e">
        <f t="shared" si="15"/>
        <v>#VALUE!</v>
      </c>
      <c r="AI101" s="212"/>
      <c r="AJ101" s="212"/>
      <c r="AK101" s="212"/>
      <c r="AL101" s="212"/>
      <c r="AM101" s="212"/>
      <c r="AN101" s="212"/>
      <c r="AO101" s="212"/>
      <c r="AP101" s="161"/>
      <c r="AQ101" s="161"/>
      <c r="AR101" s="161"/>
      <c r="AS101" s="161"/>
      <c r="AT101" s="161"/>
      <c r="AU101" s="161"/>
      <c r="AV101" s="162" t="s">
        <v>394</v>
      </c>
      <c r="AW101" s="162" t="s">
        <v>394</v>
      </c>
      <c r="AX101" s="162" t="s">
        <v>394</v>
      </c>
    </row>
    <row r="102" spans="1:51" x14ac:dyDescent="0.25">
      <c r="A102" s="242" t="s">
        <v>545</v>
      </c>
      <c r="B102" s="242" t="s">
        <v>546</v>
      </c>
      <c r="C102" s="242" t="s">
        <v>1262</v>
      </c>
      <c r="D102" s="298" t="s">
        <v>149</v>
      </c>
      <c r="E102" s="242">
        <v>2.4331193151417869E-3</v>
      </c>
      <c r="G102" s="299"/>
      <c r="H102" s="309" t="s">
        <v>1262</v>
      </c>
      <c r="I102" s="313" t="s">
        <v>149</v>
      </c>
      <c r="J102" s="313">
        <v>6.4874264312466561E-4</v>
      </c>
      <c r="K102" s="313"/>
      <c r="L102" s="313"/>
      <c r="M102" s="313" t="s">
        <v>1262</v>
      </c>
      <c r="N102" s="313" t="s">
        <v>149</v>
      </c>
      <c r="O102" s="313">
        <v>1.7857142857142857E-3</v>
      </c>
      <c r="P102" s="311"/>
      <c r="Q102" s="311">
        <v>1.1200000000000001</v>
      </c>
      <c r="R102" s="313">
        <v>17</v>
      </c>
      <c r="S102" s="313">
        <v>113</v>
      </c>
      <c r="T102" s="313">
        <v>247</v>
      </c>
      <c r="U102" s="313">
        <v>592</v>
      </c>
      <c r="V102" s="313"/>
      <c r="W102" s="313">
        <v>8</v>
      </c>
      <c r="X102" s="313">
        <v>0</v>
      </c>
      <c r="Y102" s="313">
        <v>18</v>
      </c>
      <c r="Z102" s="313">
        <v>0</v>
      </c>
      <c r="AA102" s="313">
        <v>0</v>
      </c>
      <c r="AB102" s="313"/>
      <c r="AC102" s="314">
        <v>26</v>
      </c>
      <c r="AD102" s="325"/>
      <c r="AE102" s="311">
        <v>0.14000000000000001</v>
      </c>
      <c r="AF102" s="316"/>
      <c r="AG102" s="316">
        <v>66</v>
      </c>
      <c r="AH102" s="242" t="e">
        <f t="shared" si="15"/>
        <v>#VALUE!</v>
      </c>
      <c r="AI102" s="212" t="s">
        <v>558</v>
      </c>
      <c r="AJ102" s="212" t="s">
        <v>559</v>
      </c>
      <c r="AK102" s="212" t="s">
        <v>1270</v>
      </c>
      <c r="AL102" s="212"/>
      <c r="AM102" s="212"/>
      <c r="AN102" s="212" t="s">
        <v>78</v>
      </c>
      <c r="AO102" s="212"/>
      <c r="AP102" s="161" t="s">
        <v>551</v>
      </c>
      <c r="AQ102" s="161" t="s">
        <v>551</v>
      </c>
      <c r="AR102" s="161" t="s">
        <v>551</v>
      </c>
      <c r="AS102" s="161" t="s">
        <v>551</v>
      </c>
      <c r="AT102" s="406" t="e">
        <f t="shared" ref="AT102:AT105" si="22">AS102/VLOOKUP(AN102,$E$18:$H$410,4,FALSE)</f>
        <v>#VALUE!</v>
      </c>
      <c r="AU102" s="161" t="s">
        <v>551</v>
      </c>
      <c r="AV102" s="161" t="s">
        <v>551</v>
      </c>
      <c r="AW102" s="161" t="s">
        <v>551</v>
      </c>
      <c r="AX102" s="161" t="s">
        <v>551</v>
      </c>
      <c r="AY102" s="360" t="e">
        <f t="shared" ref="AY102:AY105" si="23">AX102/VLOOKUP(AN102,$E$18:$H$410,4,FALSE)</f>
        <v>#VALUE!</v>
      </c>
    </row>
    <row r="103" spans="1:51" x14ac:dyDescent="0.25">
      <c r="A103" s="242" t="s">
        <v>547</v>
      </c>
      <c r="B103" s="242" t="s">
        <v>548</v>
      </c>
      <c r="C103" s="242" t="s">
        <v>1264</v>
      </c>
      <c r="D103" s="298" t="s">
        <v>287</v>
      </c>
      <c r="E103" s="242">
        <v>7.6474201474201469E-4</v>
      </c>
      <c r="G103" s="299"/>
      <c r="H103" s="309" t="s">
        <v>1264</v>
      </c>
      <c r="I103" s="313" t="s">
        <v>287</v>
      </c>
      <c r="J103" s="313">
        <v>3.7776412776412778E-4</v>
      </c>
      <c r="K103" s="313"/>
      <c r="L103" s="313"/>
      <c r="M103" s="313" t="s">
        <v>1264</v>
      </c>
      <c r="N103" s="313" t="s">
        <v>287</v>
      </c>
      <c r="O103" s="313">
        <v>3.8697788697788696E-4</v>
      </c>
      <c r="P103" s="311"/>
      <c r="Q103" s="311">
        <v>0.57999999999999996</v>
      </c>
      <c r="R103" s="313">
        <v>9</v>
      </c>
      <c r="S103" s="313">
        <v>7</v>
      </c>
      <c r="T103" s="313">
        <v>26</v>
      </c>
      <c r="U103" s="313">
        <v>92</v>
      </c>
      <c r="V103" s="313"/>
      <c r="W103" s="313">
        <v>0</v>
      </c>
      <c r="X103" s="313">
        <v>0</v>
      </c>
      <c r="Y103" s="313">
        <v>20</v>
      </c>
      <c r="Z103" s="313">
        <v>0</v>
      </c>
      <c r="AA103" s="313">
        <v>0</v>
      </c>
      <c r="AB103" s="313"/>
      <c r="AC103" s="314">
        <v>20</v>
      </c>
      <c r="AD103" s="325"/>
      <c r="AE103" s="311">
        <v>0.23</v>
      </c>
      <c r="AF103" s="316"/>
      <c r="AG103" s="316">
        <v>0</v>
      </c>
      <c r="AH103" s="242" t="e">
        <f t="shared" si="15"/>
        <v>#VALUE!</v>
      </c>
      <c r="AI103" s="212" t="s">
        <v>560</v>
      </c>
      <c r="AJ103" s="212" t="s">
        <v>561</v>
      </c>
      <c r="AK103" s="212" t="s">
        <v>1271</v>
      </c>
      <c r="AL103" s="212"/>
      <c r="AM103" s="212"/>
      <c r="AN103" s="212" t="s">
        <v>150</v>
      </c>
      <c r="AO103" s="212"/>
      <c r="AP103" s="160">
        <v>630</v>
      </c>
      <c r="AQ103" s="160">
        <v>70</v>
      </c>
      <c r="AR103" s="160">
        <v>0</v>
      </c>
      <c r="AS103" s="160">
        <v>700</v>
      </c>
      <c r="AT103" s="406" t="e">
        <f t="shared" si="22"/>
        <v>#N/A</v>
      </c>
      <c r="AU103" s="160">
        <v>390</v>
      </c>
      <c r="AV103" s="359" t="s">
        <v>1199</v>
      </c>
      <c r="AW103" s="359" t="s">
        <v>1163</v>
      </c>
      <c r="AX103" s="359" t="s">
        <v>1380</v>
      </c>
      <c r="AY103" s="360" t="e">
        <f t="shared" si="23"/>
        <v>#N/A</v>
      </c>
    </row>
    <row r="104" spans="1:51" x14ac:dyDescent="0.25">
      <c r="A104" s="242" t="s">
        <v>549</v>
      </c>
      <c r="B104" s="242" t="s">
        <v>550</v>
      </c>
      <c r="D104" s="298"/>
      <c r="G104" s="299"/>
      <c r="H104" s="309"/>
      <c r="I104" s="313"/>
      <c r="J104" s="313"/>
      <c r="K104" s="313"/>
      <c r="L104" s="313"/>
      <c r="M104" s="313"/>
      <c r="N104" s="313"/>
      <c r="O104" s="313"/>
      <c r="P104" s="311"/>
      <c r="Q104" s="311">
        <v>1.9</v>
      </c>
      <c r="R104" s="313">
        <v>58</v>
      </c>
      <c r="S104" s="313">
        <v>68</v>
      </c>
      <c r="T104" s="313">
        <v>105</v>
      </c>
      <c r="U104" s="313">
        <v>549</v>
      </c>
      <c r="V104" s="313"/>
      <c r="W104" s="313">
        <v>9</v>
      </c>
      <c r="X104" s="313">
        <v>7</v>
      </c>
      <c r="Y104" s="313">
        <v>52</v>
      </c>
      <c r="Z104" s="313">
        <v>0</v>
      </c>
      <c r="AA104" s="313">
        <v>0</v>
      </c>
      <c r="AB104" s="313"/>
      <c r="AC104" s="314">
        <v>68</v>
      </c>
      <c r="AD104" s="325"/>
      <c r="AE104" s="311">
        <v>0.41</v>
      </c>
      <c r="AF104" s="316"/>
      <c r="AG104" s="316">
        <v>0</v>
      </c>
      <c r="AH104" s="242" t="e">
        <f t="shared" si="15"/>
        <v>#DIV/0!</v>
      </c>
      <c r="AI104" s="212" t="s">
        <v>562</v>
      </c>
      <c r="AJ104" s="212" t="s">
        <v>563</v>
      </c>
      <c r="AK104" s="212" t="s">
        <v>1272</v>
      </c>
      <c r="AL104" s="212"/>
      <c r="AM104" s="212"/>
      <c r="AN104" s="212" t="s">
        <v>191</v>
      </c>
      <c r="AO104" s="212"/>
      <c r="AP104" s="161" t="s">
        <v>551</v>
      </c>
      <c r="AQ104" s="161" t="s">
        <v>551</v>
      </c>
      <c r="AR104" s="161" t="s">
        <v>551</v>
      </c>
      <c r="AS104" s="161" t="s">
        <v>551</v>
      </c>
      <c r="AT104" s="406" t="e">
        <f t="shared" si="22"/>
        <v>#VALUE!</v>
      </c>
      <c r="AU104" s="161" t="s">
        <v>551</v>
      </c>
      <c r="AV104" s="161" t="s">
        <v>551</v>
      </c>
      <c r="AW104" s="161" t="s">
        <v>551</v>
      </c>
      <c r="AX104" s="161" t="s">
        <v>551</v>
      </c>
      <c r="AY104" s="360" t="e">
        <f t="shared" si="23"/>
        <v>#VALUE!</v>
      </c>
    </row>
    <row r="105" spans="1:51" x14ac:dyDescent="0.25">
      <c r="A105" s="242" t="s">
        <v>552</v>
      </c>
      <c r="B105" s="242" t="s">
        <v>553</v>
      </c>
      <c r="C105" s="242" t="s">
        <v>1266</v>
      </c>
      <c r="D105" s="298" t="s">
        <v>557</v>
      </c>
      <c r="E105" s="242" t="e">
        <v>#N/A</v>
      </c>
      <c r="G105" s="299"/>
      <c r="H105" s="309" t="s">
        <v>1266</v>
      </c>
      <c r="I105" s="313" t="s">
        <v>557</v>
      </c>
      <c r="J105" s="313" t="e">
        <v>#N/A</v>
      </c>
      <c r="K105" s="313"/>
      <c r="L105" s="313"/>
      <c r="M105" s="313" t="s">
        <v>1266</v>
      </c>
      <c r="N105" s="313" t="s">
        <v>557</v>
      </c>
      <c r="O105" s="313" t="e">
        <v>#N/A</v>
      </c>
      <c r="P105" s="311"/>
      <c r="Q105" s="311">
        <v>2.09</v>
      </c>
      <c r="R105" s="313">
        <v>35</v>
      </c>
      <c r="S105" s="313">
        <v>1138</v>
      </c>
      <c r="T105" s="313">
        <v>2539</v>
      </c>
      <c r="U105" s="313">
        <v>4409</v>
      </c>
      <c r="V105" s="313"/>
      <c r="W105" s="313">
        <v>11</v>
      </c>
      <c r="X105" s="313">
        <v>25</v>
      </c>
      <c r="Y105" s="313">
        <v>0</v>
      </c>
      <c r="Z105" s="313">
        <v>96</v>
      </c>
      <c r="AA105" s="313">
        <v>0</v>
      </c>
      <c r="AB105" s="313"/>
      <c r="AC105" s="314">
        <v>132</v>
      </c>
      <c r="AD105" s="325"/>
      <c r="AE105" s="311">
        <v>0.4</v>
      </c>
      <c r="AF105" s="316"/>
      <c r="AG105" s="316">
        <v>108</v>
      </c>
      <c r="AH105" s="242" t="e">
        <f t="shared" si="15"/>
        <v>#VALUE!</v>
      </c>
      <c r="AI105" s="212" t="s">
        <v>564</v>
      </c>
      <c r="AJ105" s="212" t="s">
        <v>565</v>
      </c>
      <c r="AK105" s="212" t="s">
        <v>1274</v>
      </c>
      <c r="AL105" s="212"/>
      <c r="AM105" s="212"/>
      <c r="AN105" s="212" t="s">
        <v>220</v>
      </c>
      <c r="AO105" s="212"/>
      <c r="AP105" s="160">
        <v>70</v>
      </c>
      <c r="AQ105" s="160">
        <v>10</v>
      </c>
      <c r="AR105" s="160">
        <v>0</v>
      </c>
      <c r="AS105" s="160">
        <v>80</v>
      </c>
      <c r="AT105" s="406" t="e">
        <f t="shared" si="22"/>
        <v>#N/A</v>
      </c>
      <c r="AU105" s="160">
        <v>40</v>
      </c>
      <c r="AV105" s="359" t="s">
        <v>1123</v>
      </c>
      <c r="AW105" s="359" t="s">
        <v>1123</v>
      </c>
      <c r="AX105" s="359" t="s">
        <v>1153</v>
      </c>
      <c r="AY105" s="360" t="e">
        <f t="shared" si="23"/>
        <v>#N/A</v>
      </c>
    </row>
    <row r="106" spans="1:51" x14ac:dyDescent="0.25">
      <c r="A106" s="242" t="s">
        <v>554</v>
      </c>
      <c r="B106" s="242" t="s">
        <v>555</v>
      </c>
      <c r="C106" s="242" t="s">
        <v>1270</v>
      </c>
      <c r="D106" s="298" t="s">
        <v>78</v>
      </c>
      <c r="E106" s="242">
        <v>1.9635627530364373E-3</v>
      </c>
      <c r="G106" s="299"/>
      <c r="H106" s="309" t="s">
        <v>1270</v>
      </c>
      <c r="I106" s="313" t="s">
        <v>78</v>
      </c>
      <c r="J106" s="313">
        <v>1.1983805668016195E-3</v>
      </c>
      <c r="K106" s="313"/>
      <c r="L106" s="313"/>
      <c r="M106" s="313" t="s">
        <v>1270</v>
      </c>
      <c r="N106" s="313" t="s">
        <v>78</v>
      </c>
      <c r="O106" s="313">
        <v>7.6518218623481782E-4</v>
      </c>
      <c r="P106" s="311"/>
      <c r="Q106" s="311">
        <v>1.23</v>
      </c>
      <c r="R106" s="313">
        <v>32</v>
      </c>
      <c r="S106" s="313">
        <v>163</v>
      </c>
      <c r="T106" s="313">
        <v>202</v>
      </c>
      <c r="U106" s="313">
        <v>568</v>
      </c>
      <c r="V106" s="313"/>
      <c r="W106" s="313">
        <v>12</v>
      </c>
      <c r="X106" s="313">
        <v>15</v>
      </c>
      <c r="Y106" s="313">
        <v>0</v>
      </c>
      <c r="Z106" s="313">
        <v>60</v>
      </c>
      <c r="AA106" s="313">
        <v>0</v>
      </c>
      <c r="AB106" s="313"/>
      <c r="AC106" s="314">
        <v>87</v>
      </c>
      <c r="AD106" s="325"/>
      <c r="AE106" s="311">
        <v>0.63</v>
      </c>
      <c r="AF106" s="316"/>
      <c r="AG106" s="316">
        <v>0</v>
      </c>
      <c r="AH106" s="242" t="e">
        <f t="shared" si="15"/>
        <v>#VALUE!</v>
      </c>
      <c r="AI106" s="212"/>
      <c r="AJ106" s="212"/>
      <c r="AK106" s="212"/>
      <c r="AL106" s="212"/>
      <c r="AM106" s="212"/>
      <c r="AN106" s="212"/>
      <c r="AO106" s="212"/>
      <c r="AP106" s="161"/>
      <c r="AQ106" s="161"/>
      <c r="AR106" s="161"/>
      <c r="AS106" s="161"/>
      <c r="AT106" s="161"/>
      <c r="AU106" s="161"/>
      <c r="AV106" s="162" t="s">
        <v>394</v>
      </c>
      <c r="AW106" s="162" t="s">
        <v>394</v>
      </c>
      <c r="AX106" s="162" t="s">
        <v>394</v>
      </c>
    </row>
    <row r="107" spans="1:51" x14ac:dyDescent="0.25">
      <c r="C107" s="242" t="s">
        <v>1271</v>
      </c>
      <c r="D107" s="298" t="s">
        <v>150</v>
      </c>
      <c r="E107" s="298">
        <v>2.2960911049553709E-3</v>
      </c>
      <c r="G107" s="299"/>
      <c r="H107" s="309" t="s">
        <v>1271</v>
      </c>
      <c r="I107" s="313" t="s">
        <v>150</v>
      </c>
      <c r="J107" s="313">
        <v>1.3327177593105571E-3</v>
      </c>
      <c r="K107" s="313"/>
      <c r="L107" s="313"/>
      <c r="M107" s="313" t="s">
        <v>1271</v>
      </c>
      <c r="N107" s="313" t="s">
        <v>150</v>
      </c>
      <c r="O107" s="313">
        <v>9.6029547553093256E-4</v>
      </c>
      <c r="P107" s="311"/>
      <c r="Q107" s="311"/>
      <c r="R107" s="313"/>
      <c r="S107" s="313"/>
      <c r="T107" s="313"/>
      <c r="U107" s="313"/>
      <c r="V107" s="313"/>
      <c r="W107" s="313"/>
      <c r="X107" s="313"/>
      <c r="Y107" s="313"/>
      <c r="Z107" s="313"/>
      <c r="AA107" s="313"/>
      <c r="AB107" s="313"/>
      <c r="AC107" s="314"/>
      <c r="AD107" s="325"/>
      <c r="AE107" s="311"/>
      <c r="AF107" s="316"/>
      <c r="AG107" s="316"/>
      <c r="AH107" s="242" t="e">
        <f t="shared" si="15"/>
        <v>#VALUE!</v>
      </c>
      <c r="AI107" s="212"/>
      <c r="AJ107" s="212" t="s">
        <v>1275</v>
      </c>
      <c r="AK107" s="212" t="s">
        <v>1276</v>
      </c>
      <c r="AL107" s="212"/>
      <c r="AM107" s="212" t="s">
        <v>566</v>
      </c>
      <c r="AN107" s="212" t="s">
        <v>566</v>
      </c>
      <c r="AO107" s="212"/>
      <c r="AP107" s="160">
        <v>910</v>
      </c>
      <c r="AQ107" s="160">
        <v>110</v>
      </c>
      <c r="AR107" s="160">
        <v>0</v>
      </c>
      <c r="AS107" s="160">
        <v>1020</v>
      </c>
      <c r="AT107" s="406" t="e">
        <f t="shared" ref="AT107:AT115" si="24">AS107/VLOOKUP(AN107,$E$18:$H$410,4,FALSE)</f>
        <v>#N/A</v>
      </c>
      <c r="AU107" s="160">
        <v>1210</v>
      </c>
      <c r="AV107" s="359">
        <v>130</v>
      </c>
      <c r="AW107" s="359">
        <v>0</v>
      </c>
      <c r="AX107" s="358">
        <v>1340</v>
      </c>
      <c r="AY107" s="360" t="e">
        <f t="shared" ref="AY107:AY115" si="25">AX107/VLOOKUP(AN107,$E$18:$H$410,4,FALSE)</f>
        <v>#N/A</v>
      </c>
    </row>
    <row r="108" spans="1:51" x14ac:dyDescent="0.25">
      <c r="A108" s="279">
        <v>40</v>
      </c>
      <c r="B108" s="279" t="s">
        <v>556</v>
      </c>
      <c r="C108" s="279" t="s">
        <v>1272</v>
      </c>
      <c r="D108" s="297" t="s">
        <v>191</v>
      </c>
      <c r="E108" s="298">
        <v>6.6744496330887262E-3</v>
      </c>
      <c r="F108" s="279"/>
      <c r="G108" s="299"/>
      <c r="H108" s="309" t="s">
        <v>1272</v>
      </c>
      <c r="I108" s="313" t="s">
        <v>191</v>
      </c>
      <c r="J108" s="313">
        <v>1.3609072715143429E-3</v>
      </c>
      <c r="K108" s="313"/>
      <c r="L108" s="313"/>
      <c r="M108" s="313" t="s">
        <v>1272</v>
      </c>
      <c r="N108" s="313" t="s">
        <v>191</v>
      </c>
      <c r="O108" s="313">
        <v>5.3168779186124086E-3</v>
      </c>
      <c r="P108" s="311"/>
      <c r="Q108" s="311">
        <v>2.0299999999999998</v>
      </c>
      <c r="R108" s="313">
        <v>640</v>
      </c>
      <c r="S108" s="313">
        <v>1090</v>
      </c>
      <c r="T108" s="313">
        <v>1180</v>
      </c>
      <c r="U108" s="313">
        <v>6700</v>
      </c>
      <c r="V108" s="313"/>
      <c r="W108" s="313">
        <v>110</v>
      </c>
      <c r="X108" s="313">
        <v>240</v>
      </c>
      <c r="Y108" s="313">
        <v>290</v>
      </c>
      <c r="Z108" s="313">
        <v>80</v>
      </c>
      <c r="AA108" s="313">
        <v>30</v>
      </c>
      <c r="AB108" s="313"/>
      <c r="AC108" s="314">
        <v>740</v>
      </c>
      <c r="AD108" s="325"/>
      <c r="AE108" s="311">
        <v>0.4</v>
      </c>
      <c r="AF108" s="316"/>
      <c r="AG108" s="316">
        <v>310</v>
      </c>
      <c r="AH108" s="242" t="e">
        <f t="shared" si="15"/>
        <v>#VALUE!</v>
      </c>
      <c r="AI108" s="212" t="s">
        <v>567</v>
      </c>
      <c r="AJ108" s="212" t="s">
        <v>568</v>
      </c>
      <c r="AK108" s="212" t="s">
        <v>1277</v>
      </c>
      <c r="AL108" s="212"/>
      <c r="AM108" s="212"/>
      <c r="AN108" s="212" t="s">
        <v>4</v>
      </c>
      <c r="AO108" s="212"/>
      <c r="AP108" s="160">
        <v>180</v>
      </c>
      <c r="AQ108" s="160">
        <v>20</v>
      </c>
      <c r="AR108" s="160">
        <v>0</v>
      </c>
      <c r="AS108" s="160">
        <v>200</v>
      </c>
      <c r="AT108" s="406" t="e">
        <f t="shared" si="24"/>
        <v>#N/A</v>
      </c>
      <c r="AU108" s="160">
        <v>170</v>
      </c>
      <c r="AV108" s="359" t="s">
        <v>1199</v>
      </c>
      <c r="AW108" s="359" t="s">
        <v>1123</v>
      </c>
      <c r="AX108" s="359" t="s">
        <v>1149</v>
      </c>
      <c r="AY108" s="360" t="e">
        <f t="shared" si="25"/>
        <v>#N/A</v>
      </c>
    </row>
    <row r="109" spans="1:51" x14ac:dyDescent="0.25">
      <c r="C109" s="242" t="s">
        <v>1274</v>
      </c>
      <c r="D109" s="298" t="s">
        <v>220</v>
      </c>
      <c r="E109" s="298">
        <v>6.36604774535809E-4</v>
      </c>
      <c r="G109" s="299"/>
      <c r="H109" s="309" t="s">
        <v>1274</v>
      </c>
      <c r="I109" s="313" t="s">
        <v>220</v>
      </c>
      <c r="J109" s="313">
        <v>3.4482758620689653E-4</v>
      </c>
      <c r="K109" s="313"/>
      <c r="L109" s="313"/>
      <c r="M109" s="313" t="s">
        <v>1274</v>
      </c>
      <c r="N109" s="313" t="s">
        <v>220</v>
      </c>
      <c r="O109" s="313">
        <v>3.183023872679045E-4</v>
      </c>
      <c r="P109" s="311"/>
      <c r="Q109" s="311"/>
      <c r="R109" s="313"/>
      <c r="S109" s="313"/>
      <c r="T109" s="313"/>
      <c r="U109" s="313"/>
      <c r="V109" s="313"/>
      <c r="W109" s="313"/>
      <c r="X109" s="313"/>
      <c r="Y109" s="313"/>
      <c r="Z109" s="313"/>
      <c r="AA109" s="313"/>
      <c r="AB109" s="313"/>
      <c r="AC109" s="314"/>
      <c r="AD109" s="325"/>
      <c r="AE109" s="311"/>
      <c r="AF109" s="316"/>
      <c r="AG109" s="316"/>
      <c r="AH109" s="242" t="e">
        <f t="shared" si="15"/>
        <v>#VALUE!</v>
      </c>
      <c r="AI109" s="212" t="s">
        <v>569</v>
      </c>
      <c r="AJ109" s="212" t="s">
        <v>570</v>
      </c>
      <c r="AK109" s="212" t="s">
        <v>1278</v>
      </c>
      <c r="AL109" s="212"/>
      <c r="AM109" s="212"/>
      <c r="AN109" s="212" t="s">
        <v>28</v>
      </c>
      <c r="AO109" s="212"/>
      <c r="AP109" s="160">
        <v>50</v>
      </c>
      <c r="AQ109" s="160">
        <v>0</v>
      </c>
      <c r="AR109" s="160">
        <v>0</v>
      </c>
      <c r="AS109" s="160">
        <v>60</v>
      </c>
      <c r="AT109" s="406" t="e">
        <f t="shared" si="24"/>
        <v>#N/A</v>
      </c>
      <c r="AU109" s="160">
        <v>130</v>
      </c>
      <c r="AV109" s="359" t="s">
        <v>1123</v>
      </c>
      <c r="AW109" s="359" t="s">
        <v>1123</v>
      </c>
      <c r="AX109" s="359" t="s">
        <v>1190</v>
      </c>
      <c r="AY109" s="360" t="e">
        <f t="shared" si="25"/>
        <v>#N/A</v>
      </c>
    </row>
    <row r="110" spans="1:51" x14ac:dyDescent="0.25">
      <c r="A110" s="242" t="s">
        <v>558</v>
      </c>
      <c r="B110" s="242" t="s">
        <v>559</v>
      </c>
      <c r="C110" s="242" t="s">
        <v>1276</v>
      </c>
      <c r="D110" s="298" t="s">
        <v>566</v>
      </c>
      <c r="E110" s="298">
        <v>2.2789425706472196E-4</v>
      </c>
      <c r="G110" s="299"/>
      <c r="H110" s="309" t="s">
        <v>1276</v>
      </c>
      <c r="I110" s="313" t="s">
        <v>566</v>
      </c>
      <c r="J110" s="313">
        <v>1.5236358900898555E-4</v>
      </c>
      <c r="K110" s="313"/>
      <c r="L110" s="313"/>
      <c r="M110" s="313" t="s">
        <v>1276</v>
      </c>
      <c r="N110" s="313" t="s">
        <v>566</v>
      </c>
      <c r="O110" s="313">
        <v>7.6832920953249126E-5</v>
      </c>
      <c r="P110" s="311"/>
      <c r="Q110" s="311">
        <v>1.63</v>
      </c>
      <c r="R110" s="313">
        <v>31</v>
      </c>
      <c r="S110" s="313">
        <v>55</v>
      </c>
      <c r="T110" s="313">
        <v>9</v>
      </c>
      <c r="U110" s="313">
        <v>261</v>
      </c>
      <c r="V110" s="313"/>
      <c r="W110" s="313">
        <v>15</v>
      </c>
      <c r="X110" s="313">
        <v>0</v>
      </c>
      <c r="Y110" s="313">
        <v>16</v>
      </c>
      <c r="Z110" s="313">
        <v>0</v>
      </c>
      <c r="AA110" s="313">
        <v>0</v>
      </c>
      <c r="AB110" s="313"/>
      <c r="AC110" s="314">
        <v>31</v>
      </c>
      <c r="AD110" s="325"/>
      <c r="AE110" s="311">
        <v>0.3</v>
      </c>
      <c r="AF110" s="316"/>
      <c r="AG110" s="316">
        <v>57</v>
      </c>
      <c r="AH110" s="242" t="e">
        <f t="shared" si="15"/>
        <v>#VALUE!</v>
      </c>
      <c r="AI110" s="212" t="s">
        <v>571</v>
      </c>
      <c r="AJ110" s="212" t="s">
        <v>572</v>
      </c>
      <c r="AK110" s="212" t="s">
        <v>1279</v>
      </c>
      <c r="AL110" s="212"/>
      <c r="AM110" s="212"/>
      <c r="AN110" s="212" t="s">
        <v>59</v>
      </c>
      <c r="AO110" s="212"/>
      <c r="AP110" s="160">
        <v>130</v>
      </c>
      <c r="AQ110" s="160">
        <v>10</v>
      </c>
      <c r="AR110" s="160">
        <v>0</v>
      </c>
      <c r="AS110" s="160">
        <v>140</v>
      </c>
      <c r="AT110" s="406" t="e">
        <f t="shared" si="24"/>
        <v>#N/A</v>
      </c>
      <c r="AU110" s="160">
        <v>150</v>
      </c>
      <c r="AV110" s="359" t="s">
        <v>1142</v>
      </c>
      <c r="AW110" s="359" t="s">
        <v>1123</v>
      </c>
      <c r="AX110" s="359" t="s">
        <v>1132</v>
      </c>
      <c r="AY110" s="360" t="e">
        <f t="shared" si="25"/>
        <v>#N/A</v>
      </c>
    </row>
    <row r="111" spans="1:51" x14ac:dyDescent="0.25">
      <c r="A111" s="242" t="s">
        <v>560</v>
      </c>
      <c r="B111" s="242" t="s">
        <v>561</v>
      </c>
      <c r="C111" s="242" t="s">
        <v>1277</v>
      </c>
      <c r="D111" s="298" t="s">
        <v>4</v>
      </c>
      <c r="E111" s="298">
        <v>1.2285012285012285E-4</v>
      </c>
      <c r="G111" s="299"/>
      <c r="H111" s="309" t="s">
        <v>1277</v>
      </c>
      <c r="I111" s="313" t="s">
        <v>4</v>
      </c>
      <c r="J111" s="313">
        <v>9.0090090090090091E-5</v>
      </c>
      <c r="K111" s="313"/>
      <c r="L111" s="313"/>
      <c r="M111" s="313" t="s">
        <v>1277</v>
      </c>
      <c r="N111" s="313" t="s">
        <v>4</v>
      </c>
      <c r="O111" s="313">
        <v>3.2760032760032762E-5</v>
      </c>
      <c r="P111" s="311"/>
      <c r="Q111" s="311">
        <v>0.88</v>
      </c>
      <c r="R111" s="313">
        <v>70</v>
      </c>
      <c r="S111" s="313">
        <v>471</v>
      </c>
      <c r="T111" s="313">
        <v>15</v>
      </c>
      <c r="U111" s="313">
        <v>662</v>
      </c>
      <c r="V111" s="313"/>
      <c r="W111" s="313">
        <v>0</v>
      </c>
      <c r="X111" s="313">
        <v>73</v>
      </c>
      <c r="Y111" s="313">
        <v>0</v>
      </c>
      <c r="Z111" s="313">
        <v>0</v>
      </c>
      <c r="AA111" s="313">
        <v>14</v>
      </c>
      <c r="AB111" s="313"/>
      <c r="AC111" s="314">
        <v>87</v>
      </c>
      <c r="AD111" s="325"/>
      <c r="AE111" s="311">
        <v>0.72</v>
      </c>
      <c r="AF111" s="316"/>
      <c r="AG111" s="316">
        <v>7</v>
      </c>
      <c r="AH111" s="242" t="e">
        <f t="shared" si="15"/>
        <v>#VALUE!</v>
      </c>
      <c r="AI111" s="212" t="s">
        <v>573</v>
      </c>
      <c r="AJ111" s="212" t="s">
        <v>574</v>
      </c>
      <c r="AK111" s="212" t="s">
        <v>1281</v>
      </c>
      <c r="AL111" s="212"/>
      <c r="AM111" s="212"/>
      <c r="AN111" s="212" t="s">
        <v>79</v>
      </c>
      <c r="AO111" s="212"/>
      <c r="AP111" s="160">
        <v>80</v>
      </c>
      <c r="AQ111" s="160">
        <v>40</v>
      </c>
      <c r="AR111" s="160">
        <v>0</v>
      </c>
      <c r="AS111" s="160">
        <v>120</v>
      </c>
      <c r="AT111" s="406" t="e">
        <f t="shared" si="24"/>
        <v>#N/A</v>
      </c>
      <c r="AU111" s="160">
        <v>40</v>
      </c>
      <c r="AV111" s="359" t="s">
        <v>1119</v>
      </c>
      <c r="AW111" s="359" t="s">
        <v>1123</v>
      </c>
      <c r="AX111" s="359" t="s">
        <v>1246</v>
      </c>
      <c r="AY111" s="360" t="e">
        <f t="shared" si="25"/>
        <v>#N/A</v>
      </c>
    </row>
    <row r="112" spans="1:51" x14ac:dyDescent="0.25">
      <c r="A112" s="242" t="s">
        <v>562</v>
      </c>
      <c r="B112" s="242" t="s">
        <v>563</v>
      </c>
      <c r="C112" s="242" t="s">
        <v>1278</v>
      </c>
      <c r="D112" s="315" t="s">
        <v>28</v>
      </c>
      <c r="E112" s="298">
        <v>2.5099075297225891E-4</v>
      </c>
      <c r="G112" s="299"/>
      <c r="H112" s="309" t="s">
        <v>1278</v>
      </c>
      <c r="I112" s="313" t="s">
        <v>28</v>
      </c>
      <c r="J112" s="313">
        <v>2.5099075297225891E-4</v>
      </c>
      <c r="K112" s="313"/>
      <c r="L112" s="313"/>
      <c r="M112" s="313" t="s">
        <v>1278</v>
      </c>
      <c r="N112" s="313" t="s">
        <v>28</v>
      </c>
      <c r="O112" s="313">
        <v>0</v>
      </c>
      <c r="P112" s="311"/>
      <c r="Q112" s="311">
        <v>4.78</v>
      </c>
      <c r="R112" s="313">
        <v>108</v>
      </c>
      <c r="S112" s="313">
        <v>37</v>
      </c>
      <c r="T112" s="313">
        <v>28</v>
      </c>
      <c r="U112" s="313">
        <v>790</v>
      </c>
      <c r="V112" s="313"/>
      <c r="W112" s="313">
        <v>0</v>
      </c>
      <c r="X112" s="313">
        <v>80</v>
      </c>
      <c r="Y112" s="313">
        <v>7</v>
      </c>
      <c r="Z112" s="313">
        <v>0</v>
      </c>
      <c r="AA112" s="313">
        <v>0</v>
      </c>
      <c r="AB112" s="313"/>
      <c r="AC112" s="314">
        <v>87</v>
      </c>
      <c r="AD112" s="316"/>
      <c r="AE112" s="311">
        <v>0.67</v>
      </c>
      <c r="AF112" s="316"/>
      <c r="AG112" s="316">
        <v>47</v>
      </c>
      <c r="AH112" s="242" t="e">
        <f t="shared" si="15"/>
        <v>#VALUE!</v>
      </c>
      <c r="AI112" s="212" t="s">
        <v>575</v>
      </c>
      <c r="AJ112" s="212" t="s">
        <v>576</v>
      </c>
      <c r="AK112" s="212" t="s">
        <v>1282</v>
      </c>
      <c r="AL112" s="212"/>
      <c r="AM112" s="212"/>
      <c r="AN112" s="212" t="s">
        <v>101</v>
      </c>
      <c r="AO112" s="212"/>
      <c r="AP112" s="160">
        <v>100</v>
      </c>
      <c r="AQ112" s="160">
        <v>20</v>
      </c>
      <c r="AR112" s="160">
        <v>0</v>
      </c>
      <c r="AS112" s="160">
        <v>120</v>
      </c>
      <c r="AT112" s="406" t="e">
        <f t="shared" si="24"/>
        <v>#N/A</v>
      </c>
      <c r="AU112" s="160">
        <v>170</v>
      </c>
      <c r="AV112" s="359" t="s">
        <v>1199</v>
      </c>
      <c r="AW112" s="359" t="s">
        <v>1123</v>
      </c>
      <c r="AX112" s="359" t="s">
        <v>1176</v>
      </c>
      <c r="AY112" s="360" t="e">
        <f t="shared" si="25"/>
        <v>#N/A</v>
      </c>
    </row>
    <row r="113" spans="1:51" ht="25.5" x14ac:dyDescent="0.25">
      <c r="A113" s="242" t="s">
        <v>564</v>
      </c>
      <c r="B113" s="242" t="s">
        <v>565</v>
      </c>
      <c r="C113" s="242" t="s">
        <v>1279</v>
      </c>
      <c r="D113" s="315" t="s">
        <v>59</v>
      </c>
      <c r="E113" s="298">
        <v>2.7079303675048354E-4</v>
      </c>
      <c r="G113" s="299"/>
      <c r="H113" s="327" t="s">
        <v>1279</v>
      </c>
      <c r="I113" s="328" t="s">
        <v>59</v>
      </c>
      <c r="J113" s="328">
        <v>2.3210831721470019E-4</v>
      </c>
      <c r="K113" s="328"/>
      <c r="L113" s="328"/>
      <c r="M113" s="328" t="s">
        <v>1279</v>
      </c>
      <c r="N113" s="328" t="s">
        <v>59</v>
      </c>
      <c r="O113" s="328">
        <v>3.8684719535783363E-5</v>
      </c>
      <c r="P113" s="329"/>
      <c r="Q113" s="329">
        <v>2.6</v>
      </c>
      <c r="R113" s="328">
        <v>2</v>
      </c>
      <c r="S113" s="328">
        <v>6</v>
      </c>
      <c r="T113" s="328">
        <v>16</v>
      </c>
      <c r="U113" s="328">
        <v>63</v>
      </c>
      <c r="V113" s="328"/>
      <c r="W113" s="328">
        <v>2</v>
      </c>
      <c r="X113" s="328">
        <v>0</v>
      </c>
      <c r="Y113" s="328">
        <v>1</v>
      </c>
      <c r="Z113" s="328">
        <v>0</v>
      </c>
      <c r="AA113" s="328">
        <v>0</v>
      </c>
      <c r="AB113" s="328"/>
      <c r="AC113" s="330">
        <v>3</v>
      </c>
      <c r="AD113" s="331"/>
      <c r="AE113" s="329">
        <v>0.2</v>
      </c>
      <c r="AF113" s="332"/>
      <c r="AG113" s="333">
        <v>4</v>
      </c>
      <c r="AH113" s="242" t="e">
        <f t="shared" si="15"/>
        <v>#VALUE!</v>
      </c>
      <c r="AI113" s="212" t="s">
        <v>577</v>
      </c>
      <c r="AJ113" s="212" t="s">
        <v>578</v>
      </c>
      <c r="AK113" s="212" t="s">
        <v>1283</v>
      </c>
      <c r="AL113" s="212"/>
      <c r="AM113" s="212"/>
      <c r="AN113" s="212" t="s">
        <v>131</v>
      </c>
      <c r="AO113" s="212"/>
      <c r="AP113" s="160">
        <v>40</v>
      </c>
      <c r="AQ113" s="160">
        <v>10</v>
      </c>
      <c r="AR113" s="160">
        <v>0</v>
      </c>
      <c r="AS113" s="160">
        <v>50</v>
      </c>
      <c r="AT113" s="406" t="e">
        <f t="shared" si="24"/>
        <v>#N/A</v>
      </c>
      <c r="AU113" s="160">
        <v>70</v>
      </c>
      <c r="AV113" s="359" t="s">
        <v>1142</v>
      </c>
      <c r="AW113" s="359" t="s">
        <v>1123</v>
      </c>
      <c r="AX113" s="359" t="s">
        <v>1157</v>
      </c>
      <c r="AY113" s="360" t="e">
        <f t="shared" si="25"/>
        <v>#N/A</v>
      </c>
    </row>
    <row r="114" spans="1:51" x14ac:dyDescent="0.25">
      <c r="C114" s="242" t="s">
        <v>1281</v>
      </c>
      <c r="D114" s="298" t="s">
        <v>79</v>
      </c>
      <c r="E114" s="298">
        <v>2.535211267605634E-4</v>
      </c>
      <c r="G114" s="299"/>
      <c r="H114" s="309" t="s">
        <v>1281</v>
      </c>
      <c r="I114" s="313" t="s">
        <v>79</v>
      </c>
      <c r="J114" s="313">
        <v>1.6901408450704225E-4</v>
      </c>
      <c r="K114" s="313"/>
      <c r="L114" s="313"/>
      <c r="M114" s="313" t="s">
        <v>1281</v>
      </c>
      <c r="N114" s="313" t="s">
        <v>79</v>
      </c>
      <c r="O114" s="313">
        <v>9.8591549295774642E-5</v>
      </c>
      <c r="P114" s="311"/>
      <c r="Q114" s="311"/>
      <c r="R114" s="313"/>
      <c r="S114" s="313"/>
      <c r="T114" s="313"/>
      <c r="U114" s="313"/>
      <c r="V114" s="313"/>
      <c r="W114" s="313"/>
      <c r="X114" s="313"/>
      <c r="Y114" s="313"/>
      <c r="Z114" s="313"/>
      <c r="AA114" s="313"/>
      <c r="AB114" s="313"/>
      <c r="AC114" s="314"/>
      <c r="AD114" s="316"/>
      <c r="AE114" s="311"/>
      <c r="AF114" s="316"/>
      <c r="AG114" s="316"/>
      <c r="AH114" s="242" t="e">
        <f t="shared" si="15"/>
        <v>#VALUE!</v>
      </c>
      <c r="AI114" s="212" t="s">
        <v>579</v>
      </c>
      <c r="AJ114" s="212" t="s">
        <v>580</v>
      </c>
      <c r="AK114" s="212" t="s">
        <v>1284</v>
      </c>
      <c r="AL114" s="212"/>
      <c r="AM114" s="212"/>
      <c r="AN114" s="212" t="s">
        <v>179</v>
      </c>
      <c r="AO114" s="212"/>
      <c r="AP114" s="160">
        <v>90</v>
      </c>
      <c r="AQ114" s="160">
        <v>10</v>
      </c>
      <c r="AR114" s="160">
        <v>0</v>
      </c>
      <c r="AS114" s="160">
        <v>100</v>
      </c>
      <c r="AT114" s="406" t="e">
        <f t="shared" si="24"/>
        <v>#N/A</v>
      </c>
      <c r="AU114" s="160">
        <v>110</v>
      </c>
      <c r="AV114" s="359" t="s">
        <v>1123</v>
      </c>
      <c r="AW114" s="359" t="s">
        <v>1123</v>
      </c>
      <c r="AX114" s="359" t="s">
        <v>1138</v>
      </c>
      <c r="AY114" s="360" t="e">
        <f t="shared" si="25"/>
        <v>#N/A</v>
      </c>
    </row>
    <row r="115" spans="1:51" x14ac:dyDescent="0.25">
      <c r="A115" s="242">
        <v>10</v>
      </c>
      <c r="B115" s="242">
        <v>17</v>
      </c>
      <c r="C115" s="242" t="s">
        <v>1282</v>
      </c>
      <c r="D115" s="298" t="s">
        <v>101</v>
      </c>
      <c r="E115" s="315">
        <v>2.1486123545210386E-4</v>
      </c>
      <c r="G115" s="299"/>
      <c r="H115" s="309" t="s">
        <v>1282</v>
      </c>
      <c r="I115" s="313" t="s">
        <v>101</v>
      </c>
      <c r="J115" s="313">
        <v>1.2533572068039391E-4</v>
      </c>
      <c r="K115" s="313"/>
      <c r="L115" s="313"/>
      <c r="M115" s="313" t="s">
        <v>1282</v>
      </c>
      <c r="N115" s="313" t="s">
        <v>101</v>
      </c>
      <c r="O115" s="313">
        <v>8.0572963294538944E-5</v>
      </c>
      <c r="P115" s="311"/>
      <c r="Q115" s="311"/>
      <c r="R115" s="313"/>
      <c r="S115" s="313"/>
      <c r="T115" s="313"/>
      <c r="U115" s="313"/>
      <c r="V115" s="313"/>
      <c r="W115" s="313"/>
      <c r="X115" s="313"/>
      <c r="Y115" s="313"/>
      <c r="Z115" s="313"/>
      <c r="AA115" s="313"/>
      <c r="AB115" s="313"/>
      <c r="AC115" s="314"/>
      <c r="AD115" s="316"/>
      <c r="AE115" s="311"/>
      <c r="AF115" s="316"/>
      <c r="AG115" s="316"/>
      <c r="AH115" s="242" t="e">
        <f t="shared" si="15"/>
        <v>#VALUE!</v>
      </c>
      <c r="AI115" s="212" t="s">
        <v>581</v>
      </c>
      <c r="AJ115" s="212" t="s">
        <v>582</v>
      </c>
      <c r="AK115" s="212" t="s">
        <v>1285</v>
      </c>
      <c r="AL115" s="212"/>
      <c r="AM115" s="212"/>
      <c r="AN115" s="212" t="s">
        <v>235</v>
      </c>
      <c r="AO115" s="212"/>
      <c r="AP115" s="160">
        <v>250</v>
      </c>
      <c r="AQ115" s="160">
        <v>10</v>
      </c>
      <c r="AR115" s="160">
        <v>0</v>
      </c>
      <c r="AS115" s="160">
        <v>260</v>
      </c>
      <c r="AT115" s="406" t="e">
        <f t="shared" si="24"/>
        <v>#N/A</v>
      </c>
      <c r="AU115" s="160">
        <v>370</v>
      </c>
      <c r="AV115" s="359" t="s">
        <v>1199</v>
      </c>
      <c r="AW115" s="359" t="s">
        <v>1123</v>
      </c>
      <c r="AX115" s="359" t="s">
        <v>1191</v>
      </c>
      <c r="AY115" s="360" t="e">
        <f t="shared" si="25"/>
        <v>#N/A</v>
      </c>
    </row>
    <row r="116" spans="1:51" x14ac:dyDescent="0.25">
      <c r="A116" s="242" t="s">
        <v>567</v>
      </c>
      <c r="B116" s="242" t="s">
        <v>568</v>
      </c>
      <c r="C116" s="242" t="s">
        <v>1283</v>
      </c>
      <c r="D116" s="298" t="s">
        <v>131</v>
      </c>
      <c r="E116" s="242">
        <v>4.720087815587267E-4</v>
      </c>
      <c r="G116" s="299"/>
      <c r="H116" s="309" t="s">
        <v>1283</v>
      </c>
      <c r="I116" s="313" t="s">
        <v>131</v>
      </c>
      <c r="J116" s="313">
        <v>1.756311745334797E-4</v>
      </c>
      <c r="K116" s="313"/>
      <c r="L116" s="313"/>
      <c r="M116" s="313" t="s">
        <v>1283</v>
      </c>
      <c r="N116" s="313" t="s">
        <v>131</v>
      </c>
      <c r="O116" s="313">
        <v>2.9637760702524697E-4</v>
      </c>
      <c r="P116" s="311"/>
      <c r="Q116" s="311">
        <v>1.02</v>
      </c>
      <c r="R116" s="313">
        <v>2</v>
      </c>
      <c r="S116" s="313">
        <v>29</v>
      </c>
      <c r="T116" s="313">
        <v>132</v>
      </c>
      <c r="U116" s="313">
        <v>216</v>
      </c>
      <c r="V116" s="313"/>
      <c r="W116" s="313">
        <v>1</v>
      </c>
      <c r="X116" s="313">
        <v>6</v>
      </c>
      <c r="Y116" s="313">
        <v>0</v>
      </c>
      <c r="Z116" s="313">
        <v>0</v>
      </c>
      <c r="AA116" s="313">
        <v>6</v>
      </c>
      <c r="AB116" s="313"/>
      <c r="AC116" s="314">
        <v>13</v>
      </c>
      <c r="AD116" s="316"/>
      <c r="AE116" s="311">
        <v>0.25</v>
      </c>
      <c r="AF116" s="316"/>
      <c r="AG116" s="316">
        <v>7</v>
      </c>
      <c r="AH116" s="242" t="e">
        <f t="shared" si="15"/>
        <v>#VALUE!</v>
      </c>
      <c r="AI116" s="212"/>
      <c r="AJ116" s="212"/>
      <c r="AK116" s="212"/>
      <c r="AL116" s="212"/>
      <c r="AM116" s="212"/>
      <c r="AN116" s="212"/>
      <c r="AO116" s="212"/>
      <c r="AP116" s="161"/>
      <c r="AQ116" s="161"/>
      <c r="AR116" s="161"/>
      <c r="AS116" s="161"/>
      <c r="AT116" s="161"/>
      <c r="AU116" s="161"/>
      <c r="AV116" s="162" t="s">
        <v>394</v>
      </c>
      <c r="AW116" s="162" t="s">
        <v>394</v>
      </c>
      <c r="AX116" s="162" t="s">
        <v>394</v>
      </c>
    </row>
    <row r="117" spans="1:51" x14ac:dyDescent="0.25">
      <c r="A117" s="242" t="s">
        <v>569</v>
      </c>
      <c r="B117" s="242" t="s">
        <v>570</v>
      </c>
      <c r="C117" s="242" t="s">
        <v>1284</v>
      </c>
      <c r="D117" s="298" t="s">
        <v>179</v>
      </c>
      <c r="E117" s="242">
        <v>1.2145748987854252E-4</v>
      </c>
      <c r="G117" s="299"/>
      <c r="H117" s="309" t="s">
        <v>1284</v>
      </c>
      <c r="I117" s="313" t="s">
        <v>179</v>
      </c>
      <c r="J117" s="313">
        <v>9.1093117408906887E-5</v>
      </c>
      <c r="K117" s="313"/>
      <c r="L117" s="313"/>
      <c r="M117" s="313" t="s">
        <v>1284</v>
      </c>
      <c r="N117" s="313" t="s">
        <v>179</v>
      </c>
      <c r="O117" s="313">
        <v>3.0364372469635629E-5</v>
      </c>
      <c r="P117" s="311"/>
      <c r="Q117" s="311">
        <v>1.69</v>
      </c>
      <c r="R117" s="313">
        <v>6</v>
      </c>
      <c r="S117" s="313">
        <v>0</v>
      </c>
      <c r="T117" s="313">
        <v>0</v>
      </c>
      <c r="U117" s="313">
        <v>60</v>
      </c>
      <c r="V117" s="313"/>
      <c r="W117" s="313">
        <v>1</v>
      </c>
      <c r="X117" s="313">
        <v>0</v>
      </c>
      <c r="Y117" s="313">
        <v>0</v>
      </c>
      <c r="Z117" s="313">
        <v>0</v>
      </c>
      <c r="AA117" s="313">
        <v>0</v>
      </c>
      <c r="AB117" s="313"/>
      <c r="AC117" s="314">
        <v>1</v>
      </c>
      <c r="AD117" s="316"/>
      <c r="AE117" s="311">
        <v>0.03</v>
      </c>
      <c r="AF117" s="316"/>
      <c r="AG117" s="316">
        <v>0</v>
      </c>
      <c r="AH117" s="242" t="e">
        <f t="shared" si="15"/>
        <v>#VALUE!</v>
      </c>
      <c r="AI117" s="212"/>
      <c r="AJ117" s="212" t="s">
        <v>1287</v>
      </c>
      <c r="AK117" s="212" t="s">
        <v>1288</v>
      </c>
      <c r="AL117" s="212"/>
      <c r="AM117" s="212" t="s">
        <v>1289</v>
      </c>
      <c r="AN117" s="212" t="s">
        <v>1289</v>
      </c>
      <c r="AO117" s="212"/>
      <c r="AP117" s="161" t="s">
        <v>551</v>
      </c>
      <c r="AQ117" s="161" t="s">
        <v>551</v>
      </c>
      <c r="AR117" s="161" t="s">
        <v>551</v>
      </c>
      <c r="AS117" s="161" t="s">
        <v>551</v>
      </c>
      <c r="AT117" s="406" t="e">
        <f t="shared" ref="AT117:AT124" si="26">AS117/VLOOKUP(AN117,$E$18:$H$410,4,FALSE)</f>
        <v>#VALUE!</v>
      </c>
      <c r="AU117" s="161" t="s">
        <v>551</v>
      </c>
      <c r="AV117" s="161" t="s">
        <v>551</v>
      </c>
      <c r="AW117" s="161" t="s">
        <v>551</v>
      </c>
      <c r="AX117" s="161" t="s">
        <v>551</v>
      </c>
      <c r="AY117" s="360" t="e">
        <f t="shared" ref="AY117:AY124" si="27">AX117/VLOOKUP(AN117,$E$18:$H$410,4,FALSE)</f>
        <v>#VALUE!</v>
      </c>
    </row>
    <row r="118" spans="1:51" x14ac:dyDescent="0.25">
      <c r="A118" s="242" t="s">
        <v>571</v>
      </c>
      <c r="B118" s="242" t="s">
        <v>572</v>
      </c>
      <c r="C118" s="242" t="s">
        <v>1285</v>
      </c>
      <c r="D118" s="298" t="s">
        <v>235</v>
      </c>
      <c r="E118" s="242">
        <v>1.7003188097768331E-4</v>
      </c>
      <c r="G118" s="299"/>
      <c r="H118" s="309" t="s">
        <v>1285</v>
      </c>
      <c r="I118" s="313" t="s">
        <v>235</v>
      </c>
      <c r="J118" s="313">
        <v>1.2752391073326248E-4</v>
      </c>
      <c r="K118" s="313"/>
      <c r="L118" s="313"/>
      <c r="M118" s="313" t="s">
        <v>1285</v>
      </c>
      <c r="N118" s="313" t="s">
        <v>235</v>
      </c>
      <c r="O118" s="313">
        <v>5.3134962805526037E-5</v>
      </c>
      <c r="P118" s="311"/>
      <c r="Q118" s="311">
        <v>2.11</v>
      </c>
      <c r="R118" s="313">
        <v>3</v>
      </c>
      <c r="S118" s="313">
        <v>17</v>
      </c>
      <c r="T118" s="313">
        <v>31</v>
      </c>
      <c r="U118" s="313">
        <v>146</v>
      </c>
      <c r="V118" s="313"/>
      <c r="W118" s="313">
        <v>1</v>
      </c>
      <c r="X118" s="313">
        <v>0</v>
      </c>
      <c r="Y118" s="313">
        <v>12</v>
      </c>
      <c r="Z118" s="313">
        <v>0</v>
      </c>
      <c r="AA118" s="313">
        <v>0</v>
      </c>
      <c r="AB118" s="313"/>
      <c r="AC118" s="314">
        <v>13</v>
      </c>
      <c r="AD118" s="316"/>
      <c r="AE118" s="311">
        <v>0.28999999999999998</v>
      </c>
      <c r="AF118" s="316"/>
      <c r="AG118" s="316">
        <v>0</v>
      </c>
      <c r="AH118" s="242" t="e">
        <f t="shared" si="15"/>
        <v>#VALUE!</v>
      </c>
      <c r="AI118" s="212" t="s">
        <v>583</v>
      </c>
      <c r="AJ118" s="212" t="s">
        <v>584</v>
      </c>
      <c r="AK118" s="212" t="s">
        <v>1290</v>
      </c>
      <c r="AL118" s="212"/>
      <c r="AM118" s="212"/>
      <c r="AN118" s="212" t="s">
        <v>25</v>
      </c>
      <c r="AO118" s="212"/>
      <c r="AP118" s="160">
        <v>190</v>
      </c>
      <c r="AQ118" s="160">
        <v>90</v>
      </c>
      <c r="AR118" s="160">
        <v>0</v>
      </c>
      <c r="AS118" s="160">
        <v>270</v>
      </c>
      <c r="AT118" s="406" t="e">
        <f t="shared" si="26"/>
        <v>#N/A</v>
      </c>
      <c r="AU118" s="160">
        <v>170</v>
      </c>
      <c r="AV118" s="359" t="s">
        <v>1246</v>
      </c>
      <c r="AW118" s="359" t="s">
        <v>1123</v>
      </c>
      <c r="AX118" s="359" t="s">
        <v>1286</v>
      </c>
      <c r="AY118" s="360" t="e">
        <f t="shared" si="27"/>
        <v>#N/A</v>
      </c>
    </row>
    <row r="119" spans="1:51" x14ac:dyDescent="0.25">
      <c r="A119" s="242" t="s">
        <v>573</v>
      </c>
      <c r="B119" s="242" t="s">
        <v>574</v>
      </c>
      <c r="C119" s="242" t="s">
        <v>1288</v>
      </c>
      <c r="D119" s="298" t="s">
        <v>1289</v>
      </c>
      <c r="E119" s="242">
        <v>7.3495280829336223E-4</v>
      </c>
      <c r="G119" s="299"/>
      <c r="H119" s="309" t="s">
        <v>1288</v>
      </c>
      <c r="I119" s="313" t="s">
        <v>1289</v>
      </c>
      <c r="J119" s="313">
        <v>2.5839393470524527E-4</v>
      </c>
      <c r="K119" s="313"/>
      <c r="L119" s="313"/>
      <c r="M119" s="313" t="s">
        <v>1288</v>
      </c>
      <c r="N119" s="313" t="s">
        <v>1289</v>
      </c>
      <c r="O119" s="313">
        <v>4.7655887358811697E-4</v>
      </c>
      <c r="P119" s="311"/>
      <c r="Q119" s="311">
        <v>1.27</v>
      </c>
      <c r="R119" s="313">
        <v>3</v>
      </c>
      <c r="S119" s="313">
        <v>32</v>
      </c>
      <c r="T119" s="313">
        <v>64</v>
      </c>
      <c r="U119" s="313">
        <v>137</v>
      </c>
      <c r="V119" s="313"/>
      <c r="W119" s="313">
        <v>0</v>
      </c>
      <c r="X119" s="313">
        <v>0</v>
      </c>
      <c r="Y119" s="313">
        <v>11</v>
      </c>
      <c r="Z119" s="313">
        <v>0</v>
      </c>
      <c r="AA119" s="313">
        <v>0</v>
      </c>
      <c r="AB119" s="313"/>
      <c r="AC119" s="314">
        <v>11</v>
      </c>
      <c r="AD119" s="316"/>
      <c r="AE119" s="311">
        <v>0.37</v>
      </c>
      <c r="AF119" s="316"/>
      <c r="AG119" s="316">
        <v>0</v>
      </c>
      <c r="AH119" s="242" t="e">
        <f t="shared" si="15"/>
        <v>#VALUE!</v>
      </c>
      <c r="AI119" s="212" t="s">
        <v>585</v>
      </c>
      <c r="AJ119" s="212" t="s">
        <v>586</v>
      </c>
      <c r="AK119" s="212" t="s">
        <v>1291</v>
      </c>
      <c r="AL119" s="212"/>
      <c r="AM119" s="212"/>
      <c r="AN119" s="212" t="s">
        <v>54</v>
      </c>
      <c r="AO119" s="212"/>
      <c r="AP119" s="161" t="s">
        <v>551</v>
      </c>
      <c r="AQ119" s="161" t="s">
        <v>551</v>
      </c>
      <c r="AR119" s="161" t="s">
        <v>551</v>
      </c>
      <c r="AS119" s="161" t="s">
        <v>551</v>
      </c>
      <c r="AT119" s="406" t="e">
        <f t="shared" si="26"/>
        <v>#VALUE!</v>
      </c>
      <c r="AU119" s="161" t="s">
        <v>551</v>
      </c>
      <c r="AV119" s="161" t="s">
        <v>551</v>
      </c>
      <c r="AW119" s="161" t="s">
        <v>551</v>
      </c>
      <c r="AX119" s="161" t="s">
        <v>551</v>
      </c>
      <c r="AY119" s="360" t="e">
        <f t="shared" si="27"/>
        <v>#VALUE!</v>
      </c>
    </row>
    <row r="120" spans="1:51" x14ac:dyDescent="0.25">
      <c r="A120" s="242" t="s">
        <v>575</v>
      </c>
      <c r="B120" s="242" t="s">
        <v>576</v>
      </c>
      <c r="C120" s="242" t="s">
        <v>1290</v>
      </c>
      <c r="D120" s="298" t="s">
        <v>25</v>
      </c>
      <c r="E120" s="242">
        <v>3.3013844515441962E-4</v>
      </c>
      <c r="G120" s="299"/>
      <c r="H120" s="309" t="s">
        <v>1290</v>
      </c>
      <c r="I120" s="313" t="s">
        <v>25</v>
      </c>
      <c r="J120" s="313">
        <v>2.0234291799787007E-4</v>
      </c>
      <c r="K120" s="313"/>
      <c r="L120" s="313"/>
      <c r="M120" s="313" t="s">
        <v>1290</v>
      </c>
      <c r="N120" s="313" t="s">
        <v>25</v>
      </c>
      <c r="O120" s="313">
        <v>1.2779552715654952E-4</v>
      </c>
      <c r="P120" s="311"/>
      <c r="Q120" s="311">
        <v>0.75</v>
      </c>
      <c r="R120" s="313">
        <v>14</v>
      </c>
      <c r="S120" s="313">
        <v>6</v>
      </c>
      <c r="T120" s="313">
        <v>12</v>
      </c>
      <c r="U120" s="313">
        <v>68</v>
      </c>
      <c r="V120" s="313"/>
      <c r="W120" s="313">
        <v>3</v>
      </c>
      <c r="X120" s="313">
        <v>2</v>
      </c>
      <c r="Y120" s="313">
        <v>0</v>
      </c>
      <c r="Z120" s="313">
        <v>6</v>
      </c>
      <c r="AA120" s="313">
        <v>0</v>
      </c>
      <c r="AB120" s="313"/>
      <c r="AC120" s="314">
        <v>11</v>
      </c>
      <c r="AD120" s="316"/>
      <c r="AE120" s="311">
        <v>0.23</v>
      </c>
      <c r="AF120" s="316"/>
      <c r="AG120" s="316">
        <v>0</v>
      </c>
      <c r="AH120" s="242" t="e">
        <f t="shared" si="15"/>
        <v>#VALUE!</v>
      </c>
      <c r="AI120" s="212" t="s">
        <v>587</v>
      </c>
      <c r="AJ120" s="212" t="s">
        <v>588</v>
      </c>
      <c r="AK120" s="212" t="s">
        <v>1292</v>
      </c>
      <c r="AL120" s="212"/>
      <c r="AM120" s="212"/>
      <c r="AN120" s="212" t="s">
        <v>120</v>
      </c>
      <c r="AO120" s="212"/>
      <c r="AP120" s="160">
        <v>210</v>
      </c>
      <c r="AQ120" s="160">
        <v>70</v>
      </c>
      <c r="AR120" s="160">
        <v>0</v>
      </c>
      <c r="AS120" s="160">
        <v>280</v>
      </c>
      <c r="AT120" s="406" t="e">
        <f t="shared" si="26"/>
        <v>#N/A</v>
      </c>
      <c r="AU120" s="160">
        <v>200</v>
      </c>
      <c r="AV120" s="359" t="s">
        <v>1153</v>
      </c>
      <c r="AW120" s="359" t="s">
        <v>1123</v>
      </c>
      <c r="AX120" s="359" t="s">
        <v>1286</v>
      </c>
      <c r="AY120" s="360" t="e">
        <f t="shared" si="27"/>
        <v>#N/A</v>
      </c>
    </row>
    <row r="121" spans="1:51" x14ac:dyDescent="0.25">
      <c r="A121" s="242" t="s">
        <v>577</v>
      </c>
      <c r="B121" s="242" t="s">
        <v>578</v>
      </c>
      <c r="C121" s="242" t="s">
        <v>1291</v>
      </c>
      <c r="D121" s="298" t="s">
        <v>54</v>
      </c>
      <c r="E121" s="242">
        <v>1.6372489348752282E-3</v>
      </c>
      <c r="G121" s="299"/>
      <c r="H121" s="309" t="s">
        <v>1291</v>
      </c>
      <c r="I121" s="313" t="s">
        <v>54</v>
      </c>
      <c r="J121" s="313">
        <v>3.2866707242848448E-4</v>
      </c>
      <c r="K121" s="313"/>
      <c r="L121" s="313"/>
      <c r="M121" s="313" t="s">
        <v>1291</v>
      </c>
      <c r="N121" s="313" t="s">
        <v>54</v>
      </c>
      <c r="O121" s="313">
        <v>1.3085818624467439E-3</v>
      </c>
      <c r="P121" s="311"/>
      <c r="Q121" s="311">
        <v>0.56000000000000005</v>
      </c>
      <c r="R121" s="313">
        <v>4</v>
      </c>
      <c r="S121" s="313">
        <v>7</v>
      </c>
      <c r="T121" s="313">
        <v>21</v>
      </c>
      <c r="U121" s="313">
        <v>54</v>
      </c>
      <c r="V121" s="313"/>
      <c r="W121" s="313">
        <v>0</v>
      </c>
      <c r="X121" s="313">
        <v>0</v>
      </c>
      <c r="Y121" s="313">
        <v>6</v>
      </c>
      <c r="Z121" s="313">
        <v>0</v>
      </c>
      <c r="AA121" s="313">
        <v>0</v>
      </c>
      <c r="AB121" s="313"/>
      <c r="AC121" s="314">
        <v>6</v>
      </c>
      <c r="AD121" s="316"/>
      <c r="AE121" s="311">
        <v>0.15</v>
      </c>
      <c r="AF121" s="316"/>
      <c r="AG121" s="316">
        <v>2</v>
      </c>
      <c r="AH121" s="242" t="e">
        <f t="shared" si="15"/>
        <v>#VALUE!</v>
      </c>
      <c r="AI121" s="212" t="s">
        <v>589</v>
      </c>
      <c r="AJ121" s="212" t="s">
        <v>590</v>
      </c>
      <c r="AK121" s="212" t="s">
        <v>1294</v>
      </c>
      <c r="AL121" s="212"/>
      <c r="AM121" s="212"/>
      <c r="AN121" s="212" t="s">
        <v>133</v>
      </c>
      <c r="AO121" s="212"/>
      <c r="AP121" s="160">
        <v>170</v>
      </c>
      <c r="AQ121" s="160">
        <v>10</v>
      </c>
      <c r="AR121" s="160">
        <v>0</v>
      </c>
      <c r="AS121" s="160">
        <v>180</v>
      </c>
      <c r="AT121" s="406" t="e">
        <f t="shared" si="26"/>
        <v>#N/A</v>
      </c>
      <c r="AU121" s="160">
        <v>330</v>
      </c>
      <c r="AV121" s="359" t="s">
        <v>1135</v>
      </c>
      <c r="AW121" s="359" t="s">
        <v>1123</v>
      </c>
      <c r="AX121" s="359" t="s">
        <v>1433</v>
      </c>
      <c r="AY121" s="360" t="e">
        <f t="shared" si="27"/>
        <v>#N/A</v>
      </c>
    </row>
    <row r="122" spans="1:51" x14ac:dyDescent="0.25">
      <c r="A122" s="242" t="s">
        <v>579</v>
      </c>
      <c r="B122" s="242" t="s">
        <v>580</v>
      </c>
      <c r="C122" s="242" t="s">
        <v>1292</v>
      </c>
      <c r="D122" s="298" t="s">
        <v>120</v>
      </c>
      <c r="E122" s="242">
        <v>4.2452830188679245E-4</v>
      </c>
      <c r="G122" s="299"/>
      <c r="H122" s="309" t="s">
        <v>1292</v>
      </c>
      <c r="I122" s="313" t="s">
        <v>120</v>
      </c>
      <c r="J122" s="313">
        <v>1.5330188679245284E-4</v>
      </c>
      <c r="K122" s="313"/>
      <c r="L122" s="313"/>
      <c r="M122" s="313" t="s">
        <v>1292</v>
      </c>
      <c r="N122" s="313" t="s">
        <v>120</v>
      </c>
      <c r="O122" s="313">
        <v>2.7122641509433961E-4</v>
      </c>
      <c r="P122" s="311"/>
      <c r="Q122" s="311">
        <v>0.6</v>
      </c>
      <c r="R122" s="313">
        <v>4</v>
      </c>
      <c r="S122" s="313">
        <v>5</v>
      </c>
      <c r="T122" s="313">
        <v>1</v>
      </c>
      <c r="U122" s="313">
        <v>35</v>
      </c>
      <c r="V122" s="313"/>
      <c r="W122" s="313">
        <v>0</v>
      </c>
      <c r="X122" s="313">
        <v>4</v>
      </c>
      <c r="Y122" s="313">
        <v>4</v>
      </c>
      <c r="Z122" s="313">
        <v>0</v>
      </c>
      <c r="AA122" s="313">
        <v>1</v>
      </c>
      <c r="AB122" s="313"/>
      <c r="AC122" s="314">
        <v>9</v>
      </c>
      <c r="AD122" s="316"/>
      <c r="AE122" s="311">
        <v>0.21</v>
      </c>
      <c r="AF122" s="316"/>
      <c r="AG122" s="316">
        <v>0</v>
      </c>
      <c r="AH122" s="242" t="e">
        <f t="shared" si="15"/>
        <v>#VALUE!</v>
      </c>
      <c r="AI122" s="212" t="s">
        <v>591</v>
      </c>
      <c r="AJ122" s="212" t="s">
        <v>592</v>
      </c>
      <c r="AK122" s="212" t="s">
        <v>1295</v>
      </c>
      <c r="AL122" s="212"/>
      <c r="AM122" s="212"/>
      <c r="AN122" s="212" t="s">
        <v>163</v>
      </c>
      <c r="AO122" s="212"/>
      <c r="AP122" s="160">
        <v>80</v>
      </c>
      <c r="AQ122" s="160">
        <v>0</v>
      </c>
      <c r="AR122" s="160">
        <v>0</v>
      </c>
      <c r="AS122" s="160">
        <v>80</v>
      </c>
      <c r="AT122" s="406" t="e">
        <f t="shared" si="26"/>
        <v>#N/A</v>
      </c>
      <c r="AU122" s="160">
        <v>90</v>
      </c>
      <c r="AV122" s="359" t="s">
        <v>1123</v>
      </c>
      <c r="AW122" s="359" t="s">
        <v>1123</v>
      </c>
      <c r="AX122" s="359" t="s">
        <v>1173</v>
      </c>
      <c r="AY122" s="360" t="e">
        <f t="shared" si="27"/>
        <v>#N/A</v>
      </c>
    </row>
    <row r="123" spans="1:51" x14ac:dyDescent="0.25">
      <c r="A123" s="242" t="s">
        <v>581</v>
      </c>
      <c r="B123" s="242" t="s">
        <v>582</v>
      </c>
      <c r="C123" s="242" t="s">
        <v>1294</v>
      </c>
      <c r="D123" s="298" t="s">
        <v>133</v>
      </c>
      <c r="E123" s="242">
        <v>5.1575931232091692E-4</v>
      </c>
      <c r="G123" s="299"/>
      <c r="H123" s="309" t="s">
        <v>1294</v>
      </c>
      <c r="I123" s="313" t="s">
        <v>133</v>
      </c>
      <c r="J123" s="313">
        <v>2.0057306590257881E-4</v>
      </c>
      <c r="K123" s="313"/>
      <c r="L123" s="313"/>
      <c r="M123" s="313" t="s">
        <v>1294</v>
      </c>
      <c r="N123" s="313" t="s">
        <v>133</v>
      </c>
      <c r="O123" s="313">
        <v>3.1518624641833811E-4</v>
      </c>
      <c r="P123" s="311"/>
      <c r="Q123" s="311">
        <v>2.35</v>
      </c>
      <c r="R123" s="313">
        <v>29</v>
      </c>
      <c r="S123" s="313">
        <v>73</v>
      </c>
      <c r="T123" s="313">
        <v>47</v>
      </c>
      <c r="U123" s="313">
        <v>236</v>
      </c>
      <c r="V123" s="313"/>
      <c r="W123" s="313">
        <v>5</v>
      </c>
      <c r="X123" s="313">
        <v>0</v>
      </c>
      <c r="Y123" s="313">
        <v>0</v>
      </c>
      <c r="Z123" s="313">
        <v>0</v>
      </c>
      <c r="AA123" s="313">
        <v>1</v>
      </c>
      <c r="AB123" s="313"/>
      <c r="AC123" s="314">
        <v>6</v>
      </c>
      <c r="AD123" s="316"/>
      <c r="AE123" s="311">
        <v>0.16</v>
      </c>
      <c r="AF123" s="316"/>
      <c r="AG123" s="316">
        <v>15</v>
      </c>
      <c r="AH123" s="242" t="e">
        <f t="shared" si="15"/>
        <v>#VALUE!</v>
      </c>
      <c r="AI123" s="212" t="s">
        <v>593</v>
      </c>
      <c r="AJ123" s="212" t="s">
        <v>594</v>
      </c>
      <c r="AK123" s="212" t="s">
        <v>1296</v>
      </c>
      <c r="AL123" s="212"/>
      <c r="AM123" s="212"/>
      <c r="AN123" s="212" t="s">
        <v>188</v>
      </c>
      <c r="AO123" s="212"/>
      <c r="AP123" s="161" t="s">
        <v>551</v>
      </c>
      <c r="AQ123" s="161" t="s">
        <v>551</v>
      </c>
      <c r="AR123" s="161" t="s">
        <v>551</v>
      </c>
      <c r="AS123" s="161" t="s">
        <v>551</v>
      </c>
      <c r="AT123" s="406" t="e">
        <f t="shared" si="26"/>
        <v>#VALUE!</v>
      </c>
      <c r="AU123" s="161" t="s">
        <v>551</v>
      </c>
      <c r="AV123" s="161" t="s">
        <v>551</v>
      </c>
      <c r="AW123" s="161" t="s">
        <v>551</v>
      </c>
      <c r="AX123" s="161" t="s">
        <v>551</v>
      </c>
      <c r="AY123" s="360" t="e">
        <f t="shared" si="27"/>
        <v>#VALUE!</v>
      </c>
    </row>
    <row r="124" spans="1:51" x14ac:dyDescent="0.25">
      <c r="A124" s="242">
        <v>24</v>
      </c>
      <c r="B124" s="242">
        <v>31</v>
      </c>
      <c r="C124" s="242" t="s">
        <v>1295</v>
      </c>
      <c r="D124" s="298" t="s">
        <v>163</v>
      </c>
      <c r="E124" s="298">
        <v>3.592814371257485E-4</v>
      </c>
      <c r="G124" s="299"/>
      <c r="H124" s="309" t="s">
        <v>1295</v>
      </c>
      <c r="I124" s="313" t="s">
        <v>163</v>
      </c>
      <c r="J124" s="313">
        <v>3.1936127744510979E-4</v>
      </c>
      <c r="K124" s="313"/>
      <c r="L124" s="313"/>
      <c r="M124" s="313" t="s">
        <v>1295</v>
      </c>
      <c r="N124" s="313" t="s">
        <v>163</v>
      </c>
      <c r="O124" s="313">
        <v>5.9880239520958083E-5</v>
      </c>
      <c r="P124" s="311"/>
      <c r="Q124" s="311"/>
      <c r="R124" s="313"/>
      <c r="S124" s="313"/>
      <c r="T124" s="313"/>
      <c r="U124" s="313"/>
      <c r="V124" s="313"/>
      <c r="W124" s="313"/>
      <c r="X124" s="313"/>
      <c r="Y124" s="313"/>
      <c r="Z124" s="313"/>
      <c r="AA124" s="313"/>
      <c r="AB124" s="313"/>
      <c r="AC124" s="314"/>
      <c r="AD124" s="316"/>
      <c r="AE124" s="311"/>
      <c r="AF124" s="316"/>
      <c r="AG124" s="316"/>
      <c r="AH124" s="242" t="e">
        <f t="shared" si="15"/>
        <v>#VALUE!</v>
      </c>
      <c r="AI124" s="212" t="s">
        <v>595</v>
      </c>
      <c r="AJ124" s="212" t="s">
        <v>596</v>
      </c>
      <c r="AK124" s="212" t="s">
        <v>1297</v>
      </c>
      <c r="AL124" s="212"/>
      <c r="AM124" s="212"/>
      <c r="AN124" s="212" t="s">
        <v>193</v>
      </c>
      <c r="AO124" s="212"/>
      <c r="AP124" s="160">
        <v>20</v>
      </c>
      <c r="AQ124" s="160">
        <v>0</v>
      </c>
      <c r="AR124" s="160">
        <v>0</v>
      </c>
      <c r="AS124" s="160">
        <v>20</v>
      </c>
      <c r="AT124" s="406" t="e">
        <f t="shared" si="26"/>
        <v>#N/A</v>
      </c>
      <c r="AU124" s="160">
        <v>50</v>
      </c>
      <c r="AV124" s="359" t="s">
        <v>1142</v>
      </c>
      <c r="AW124" s="359" t="s">
        <v>1123</v>
      </c>
      <c r="AX124" s="359" t="s">
        <v>1246</v>
      </c>
      <c r="AY124" s="360" t="e">
        <f t="shared" si="27"/>
        <v>#N/A</v>
      </c>
    </row>
    <row r="125" spans="1:51" x14ac:dyDescent="0.25">
      <c r="A125" s="242" t="s">
        <v>583</v>
      </c>
      <c r="B125" s="242" t="s">
        <v>584</v>
      </c>
      <c r="C125" s="242" t="s">
        <v>1296</v>
      </c>
      <c r="D125" s="298" t="s">
        <v>188</v>
      </c>
      <c r="E125" s="242">
        <v>5.2575107296137335E-4</v>
      </c>
      <c r="G125" s="299"/>
      <c r="H125" s="309" t="s">
        <v>1296</v>
      </c>
      <c r="I125" s="313" t="s">
        <v>188</v>
      </c>
      <c r="J125" s="313">
        <v>3.6480686695278969E-4</v>
      </c>
      <c r="K125" s="313"/>
      <c r="L125" s="313"/>
      <c r="M125" s="313" t="s">
        <v>1296</v>
      </c>
      <c r="N125" s="313" t="s">
        <v>188</v>
      </c>
      <c r="O125" s="313">
        <v>1.5021459227467811E-4</v>
      </c>
      <c r="P125" s="311"/>
      <c r="Q125" s="311">
        <v>0.05</v>
      </c>
      <c r="R125" s="313">
        <v>1</v>
      </c>
      <c r="S125" s="313">
        <v>1</v>
      </c>
      <c r="T125" s="313">
        <v>5</v>
      </c>
      <c r="U125" s="313">
        <v>9</v>
      </c>
      <c r="V125" s="313"/>
      <c r="W125" s="313">
        <v>1</v>
      </c>
      <c r="X125" s="313">
        <v>0</v>
      </c>
      <c r="Y125" s="313">
        <v>0</v>
      </c>
      <c r="Z125" s="313">
        <v>0</v>
      </c>
      <c r="AA125" s="313">
        <v>0</v>
      </c>
      <c r="AB125" s="313"/>
      <c r="AC125" s="314">
        <v>1</v>
      </c>
      <c r="AD125" s="316"/>
      <c r="AE125" s="311">
        <v>0.03</v>
      </c>
      <c r="AF125" s="316"/>
      <c r="AG125" s="316">
        <v>0</v>
      </c>
      <c r="AH125" s="242" t="e">
        <f t="shared" si="15"/>
        <v>#VALUE!</v>
      </c>
      <c r="AI125" s="212"/>
      <c r="AJ125" s="212"/>
      <c r="AK125" s="212"/>
      <c r="AL125" s="212"/>
      <c r="AM125" s="212"/>
      <c r="AN125" s="212"/>
      <c r="AO125" s="212"/>
      <c r="AP125" s="161"/>
      <c r="AQ125" s="161"/>
      <c r="AR125" s="161"/>
      <c r="AS125" s="161"/>
      <c r="AT125" s="161"/>
      <c r="AU125" s="161"/>
      <c r="AV125" s="162" t="s">
        <v>394</v>
      </c>
      <c r="AW125" s="162" t="s">
        <v>394</v>
      </c>
      <c r="AX125" s="162" t="s">
        <v>394</v>
      </c>
    </row>
    <row r="126" spans="1:51" x14ac:dyDescent="0.25">
      <c r="A126" s="242" t="s">
        <v>585</v>
      </c>
      <c r="B126" s="242" t="s">
        <v>586</v>
      </c>
      <c r="C126" s="242" t="s">
        <v>1297</v>
      </c>
      <c r="D126" s="298" t="s">
        <v>193</v>
      </c>
      <c r="E126" s="242">
        <v>3.2608695652173916E-4</v>
      </c>
      <c r="G126" s="299"/>
      <c r="H126" s="309" t="s">
        <v>1297</v>
      </c>
      <c r="I126" s="313" t="s">
        <v>193</v>
      </c>
      <c r="J126" s="313">
        <v>1.8115942028985507E-4</v>
      </c>
      <c r="K126" s="313"/>
      <c r="L126" s="313"/>
      <c r="M126" s="313" t="s">
        <v>1297</v>
      </c>
      <c r="N126" s="313" t="s">
        <v>193</v>
      </c>
      <c r="O126" s="313">
        <v>1.4492753623188405E-4</v>
      </c>
      <c r="P126" s="311"/>
      <c r="Q126" s="311">
        <v>1.92</v>
      </c>
      <c r="R126" s="313">
        <v>6</v>
      </c>
      <c r="S126" s="313">
        <v>1</v>
      </c>
      <c r="T126" s="313">
        <v>24</v>
      </c>
      <c r="U126" s="313">
        <v>156</v>
      </c>
      <c r="V126" s="313"/>
      <c r="W126" s="313">
        <v>2</v>
      </c>
      <c r="X126" s="313">
        <v>3</v>
      </c>
      <c r="Y126" s="313">
        <v>40</v>
      </c>
      <c r="Z126" s="313">
        <v>7</v>
      </c>
      <c r="AA126" s="313">
        <v>1</v>
      </c>
      <c r="AB126" s="313"/>
      <c r="AC126" s="314">
        <v>53</v>
      </c>
      <c r="AD126" s="316"/>
      <c r="AE126" s="311">
        <v>0.82</v>
      </c>
      <c r="AF126" s="316"/>
      <c r="AG126" s="316">
        <v>16</v>
      </c>
      <c r="AH126" s="242" t="e">
        <f t="shared" si="15"/>
        <v>#VALUE!</v>
      </c>
      <c r="AI126" s="212"/>
      <c r="AJ126" s="212" t="s">
        <v>1298</v>
      </c>
      <c r="AK126" s="212" t="s">
        <v>1299</v>
      </c>
      <c r="AL126" s="212"/>
      <c r="AM126" s="212" t="s">
        <v>329</v>
      </c>
      <c r="AN126" s="212" t="s">
        <v>329</v>
      </c>
      <c r="AO126" s="212"/>
      <c r="AP126" s="160">
        <v>1800</v>
      </c>
      <c r="AQ126" s="160">
        <v>210</v>
      </c>
      <c r="AR126" s="160">
        <v>10</v>
      </c>
      <c r="AS126" s="160">
        <v>2010</v>
      </c>
      <c r="AT126" s="406" t="e">
        <f t="shared" ref="AT126:AT133" si="28">AS126/VLOOKUP(AN126,$E$18:$H$410,4,FALSE)</f>
        <v>#N/A</v>
      </c>
      <c r="AU126" s="160">
        <v>1920</v>
      </c>
      <c r="AV126" s="359" t="s">
        <v>1447</v>
      </c>
      <c r="AW126" s="359" t="s">
        <v>1123</v>
      </c>
      <c r="AX126" s="358" t="s">
        <v>1743</v>
      </c>
      <c r="AY126" s="360" t="e">
        <f t="shared" ref="AY126:AY133" si="29">AX126/VLOOKUP(AN126,$E$18:$H$410,4,FALSE)</f>
        <v>#N/A</v>
      </c>
    </row>
    <row r="127" spans="1:51" x14ac:dyDescent="0.25">
      <c r="A127" s="242" t="s">
        <v>587</v>
      </c>
      <c r="B127" s="242" t="s">
        <v>588</v>
      </c>
      <c r="C127" s="242" t="s">
        <v>1299</v>
      </c>
      <c r="D127" s="298" t="s">
        <v>329</v>
      </c>
      <c r="E127" s="242">
        <v>1.9218881708345042E-3</v>
      </c>
      <c r="G127" s="299"/>
      <c r="H127" s="309" t="s">
        <v>1299</v>
      </c>
      <c r="I127" s="313" t="s">
        <v>329</v>
      </c>
      <c r="J127" s="313">
        <v>9.3565608316942966E-4</v>
      </c>
      <c r="K127" s="313"/>
      <c r="L127" s="313"/>
      <c r="M127" s="313" t="s">
        <v>1299</v>
      </c>
      <c r="N127" s="313" t="s">
        <v>329</v>
      </c>
      <c r="O127" s="313">
        <v>9.862320876650745E-4</v>
      </c>
      <c r="P127" s="311"/>
      <c r="Q127" s="311">
        <v>0.47</v>
      </c>
      <c r="R127" s="313">
        <v>10</v>
      </c>
      <c r="S127" s="313">
        <v>10</v>
      </c>
      <c r="T127" s="313">
        <v>13</v>
      </c>
      <c r="U127" s="313">
        <v>49</v>
      </c>
      <c r="V127" s="313"/>
      <c r="W127" s="313">
        <v>1</v>
      </c>
      <c r="X127" s="313">
        <v>0</v>
      </c>
      <c r="Y127" s="313">
        <v>2</v>
      </c>
      <c r="Z127" s="313">
        <v>0</v>
      </c>
      <c r="AA127" s="313">
        <v>0</v>
      </c>
      <c r="AB127" s="313"/>
      <c r="AC127" s="314">
        <v>3</v>
      </c>
      <c r="AD127" s="316"/>
      <c r="AE127" s="311">
        <v>0.09</v>
      </c>
      <c r="AF127" s="316"/>
      <c r="AG127" s="316">
        <v>1</v>
      </c>
      <c r="AH127" s="242" t="e">
        <f t="shared" si="15"/>
        <v>#VALUE!</v>
      </c>
      <c r="AI127" s="212" t="s">
        <v>597</v>
      </c>
      <c r="AJ127" s="212" t="s">
        <v>598</v>
      </c>
      <c r="AK127" s="212" t="s">
        <v>1300</v>
      </c>
      <c r="AL127" s="212"/>
      <c r="AM127" s="212"/>
      <c r="AN127" s="212" t="s">
        <v>30</v>
      </c>
      <c r="AO127" s="212"/>
      <c r="AP127" s="160">
        <v>100</v>
      </c>
      <c r="AQ127" s="160">
        <v>30</v>
      </c>
      <c r="AR127" s="160">
        <v>0</v>
      </c>
      <c r="AS127" s="160">
        <v>120</v>
      </c>
      <c r="AT127" s="406" t="e">
        <f t="shared" si="28"/>
        <v>#N/A</v>
      </c>
      <c r="AU127" s="160">
        <v>90</v>
      </c>
      <c r="AV127" s="359" t="s">
        <v>1135</v>
      </c>
      <c r="AW127" s="359" t="s">
        <v>1123</v>
      </c>
      <c r="AX127" s="359" t="s">
        <v>1132</v>
      </c>
      <c r="AY127" s="360" t="e">
        <f t="shared" si="29"/>
        <v>#N/A</v>
      </c>
    </row>
    <row r="128" spans="1:51" x14ac:dyDescent="0.25">
      <c r="A128" s="242" t="s">
        <v>589</v>
      </c>
      <c r="B128" s="242" t="s">
        <v>590</v>
      </c>
      <c r="C128" s="242" t="s">
        <v>1300</v>
      </c>
      <c r="D128" s="298" t="s">
        <v>30</v>
      </c>
      <c r="E128" s="242">
        <v>9.0387596899224806E-3</v>
      </c>
      <c r="G128" s="299"/>
      <c r="H128" s="309" t="s">
        <v>1300</v>
      </c>
      <c r="I128" s="313" t="s">
        <v>30</v>
      </c>
      <c r="J128" s="313">
        <v>3.9224806201550392E-3</v>
      </c>
      <c r="K128" s="313"/>
      <c r="L128" s="313"/>
      <c r="M128" s="313" t="s">
        <v>1300</v>
      </c>
      <c r="N128" s="313" t="s">
        <v>30</v>
      </c>
      <c r="O128" s="313">
        <v>5.1162790697674414E-3</v>
      </c>
      <c r="P128" s="311"/>
      <c r="Q128" s="311">
        <v>1.95</v>
      </c>
      <c r="R128" s="313">
        <v>27</v>
      </c>
      <c r="S128" s="313">
        <v>35</v>
      </c>
      <c r="T128" s="313">
        <v>20</v>
      </c>
      <c r="U128" s="313">
        <v>168</v>
      </c>
      <c r="V128" s="313"/>
      <c r="W128" s="313">
        <v>2</v>
      </c>
      <c r="X128" s="313">
        <v>6</v>
      </c>
      <c r="Y128" s="313">
        <v>0</v>
      </c>
      <c r="Z128" s="313">
        <v>0</v>
      </c>
      <c r="AA128" s="313">
        <v>1</v>
      </c>
      <c r="AB128" s="313"/>
      <c r="AC128" s="314">
        <v>9</v>
      </c>
      <c r="AD128" s="316"/>
      <c r="AE128" s="311">
        <v>0.2</v>
      </c>
      <c r="AF128" s="316"/>
      <c r="AG128" s="316">
        <v>20</v>
      </c>
      <c r="AH128" s="242" t="e">
        <f t="shared" si="15"/>
        <v>#VALUE!</v>
      </c>
      <c r="AI128" s="212" t="s">
        <v>599</v>
      </c>
      <c r="AJ128" s="212" t="s">
        <v>600</v>
      </c>
      <c r="AK128" s="212" t="s">
        <v>1301</v>
      </c>
      <c r="AL128" s="212"/>
      <c r="AM128" s="212"/>
      <c r="AN128" s="212" t="s">
        <v>90</v>
      </c>
      <c r="AO128" s="212"/>
      <c r="AP128" s="160">
        <v>220</v>
      </c>
      <c r="AQ128" s="160">
        <v>50</v>
      </c>
      <c r="AR128" s="160">
        <v>0</v>
      </c>
      <c r="AS128" s="160">
        <v>270</v>
      </c>
      <c r="AT128" s="406" t="e">
        <f t="shared" si="28"/>
        <v>#N/A</v>
      </c>
      <c r="AU128" s="160">
        <v>320</v>
      </c>
      <c r="AV128" s="359" t="s">
        <v>1199</v>
      </c>
      <c r="AW128" s="359" t="s">
        <v>1123</v>
      </c>
      <c r="AX128" s="359" t="s">
        <v>1168</v>
      </c>
      <c r="AY128" s="360" t="e">
        <f t="shared" si="29"/>
        <v>#N/A</v>
      </c>
    </row>
    <row r="129" spans="1:51" x14ac:dyDescent="0.25">
      <c r="A129" s="242" t="s">
        <v>591</v>
      </c>
      <c r="B129" s="242" t="s">
        <v>592</v>
      </c>
      <c r="C129" s="242" t="s">
        <v>1301</v>
      </c>
      <c r="D129" s="298" t="s">
        <v>90</v>
      </c>
      <c r="E129" s="242">
        <v>4.4428259286234521E-4</v>
      </c>
      <c r="G129" s="299"/>
      <c r="H129" s="309" t="s">
        <v>1301</v>
      </c>
      <c r="I129" s="313" t="s">
        <v>90</v>
      </c>
      <c r="J129" s="313">
        <v>2.7676620538965766E-4</v>
      </c>
      <c r="K129" s="313"/>
      <c r="L129" s="313"/>
      <c r="M129" s="313" t="s">
        <v>1301</v>
      </c>
      <c r="N129" s="313" t="s">
        <v>90</v>
      </c>
      <c r="O129" s="313">
        <v>1.6751638747268755E-4</v>
      </c>
      <c r="P129" s="311"/>
      <c r="Q129" s="311">
        <v>3.2</v>
      </c>
      <c r="R129" s="313">
        <v>2</v>
      </c>
      <c r="S129" s="313">
        <v>10</v>
      </c>
      <c r="T129" s="313">
        <v>0</v>
      </c>
      <c r="U129" s="313">
        <v>76</v>
      </c>
      <c r="V129" s="313"/>
      <c r="W129" s="313">
        <v>5</v>
      </c>
      <c r="X129" s="313">
        <v>14</v>
      </c>
      <c r="Y129" s="313">
        <v>7</v>
      </c>
      <c r="Z129" s="313">
        <v>2</v>
      </c>
      <c r="AA129" s="313">
        <v>0</v>
      </c>
      <c r="AB129" s="313"/>
      <c r="AC129" s="314">
        <v>28</v>
      </c>
      <c r="AD129" s="316"/>
      <c r="AE129" s="311">
        <v>1.4</v>
      </c>
      <c r="AF129" s="316"/>
      <c r="AG129" s="316">
        <v>6</v>
      </c>
      <c r="AH129" s="242" t="e">
        <f t="shared" si="15"/>
        <v>#VALUE!</v>
      </c>
      <c r="AI129" s="212" t="s">
        <v>601</v>
      </c>
      <c r="AJ129" s="212" t="s">
        <v>602</v>
      </c>
      <c r="AK129" s="212" t="s">
        <v>1303</v>
      </c>
      <c r="AL129" s="212"/>
      <c r="AM129" s="212"/>
      <c r="AN129" s="212" t="s">
        <v>154</v>
      </c>
      <c r="AO129" s="212"/>
      <c r="AP129" s="160">
        <v>300</v>
      </c>
      <c r="AQ129" s="160">
        <v>40</v>
      </c>
      <c r="AR129" s="160">
        <v>0</v>
      </c>
      <c r="AS129" s="160">
        <v>340</v>
      </c>
      <c r="AT129" s="406" t="e">
        <f t="shared" si="28"/>
        <v>#N/A</v>
      </c>
      <c r="AU129" s="160">
        <v>410</v>
      </c>
      <c r="AV129" s="359" t="s">
        <v>1153</v>
      </c>
      <c r="AW129" s="359" t="s">
        <v>1123</v>
      </c>
      <c r="AX129" s="359" t="s">
        <v>1133</v>
      </c>
      <c r="AY129" s="360" t="e">
        <f t="shared" si="29"/>
        <v>#N/A</v>
      </c>
    </row>
    <row r="130" spans="1:51" x14ac:dyDescent="0.25">
      <c r="A130" s="242" t="s">
        <v>593</v>
      </c>
      <c r="B130" s="242" t="s">
        <v>594</v>
      </c>
      <c r="C130" s="242" t="s">
        <v>1303</v>
      </c>
      <c r="D130" s="298" t="s">
        <v>154</v>
      </c>
      <c r="E130" s="242">
        <v>2.2125813449023861E-3</v>
      </c>
      <c r="G130" s="299"/>
      <c r="H130" s="309" t="s">
        <v>1303</v>
      </c>
      <c r="I130" s="313" t="s">
        <v>154</v>
      </c>
      <c r="J130" s="313">
        <v>8.7852494577006512E-4</v>
      </c>
      <c r="K130" s="313"/>
      <c r="L130" s="313"/>
      <c r="M130" s="313" t="s">
        <v>1303</v>
      </c>
      <c r="N130" s="313" t="s">
        <v>154</v>
      </c>
      <c r="O130" s="313">
        <v>1.3340563991323211E-3</v>
      </c>
      <c r="P130" s="311"/>
      <c r="Q130" s="311">
        <v>2.0499999999999998</v>
      </c>
      <c r="R130" s="313">
        <v>8</v>
      </c>
      <c r="S130" s="313">
        <v>21</v>
      </c>
      <c r="T130" s="313">
        <v>70</v>
      </c>
      <c r="U130" s="313">
        <v>177</v>
      </c>
      <c r="V130" s="313"/>
      <c r="W130" s="313">
        <v>6</v>
      </c>
      <c r="X130" s="313">
        <v>0</v>
      </c>
      <c r="Y130" s="313">
        <v>0</v>
      </c>
      <c r="Z130" s="313">
        <v>0</v>
      </c>
      <c r="AA130" s="313">
        <v>0</v>
      </c>
      <c r="AB130" s="313"/>
      <c r="AC130" s="314">
        <v>6</v>
      </c>
      <c r="AD130" s="316"/>
      <c r="AE130" s="311">
        <v>0.16</v>
      </c>
      <c r="AF130" s="316"/>
      <c r="AG130" s="316">
        <v>11</v>
      </c>
      <c r="AH130" s="242" t="e">
        <f t="shared" si="15"/>
        <v>#VALUE!</v>
      </c>
      <c r="AI130" s="212" t="s">
        <v>603</v>
      </c>
      <c r="AJ130" s="212" t="s">
        <v>604</v>
      </c>
      <c r="AK130" s="212" t="s">
        <v>1304</v>
      </c>
      <c r="AL130" s="212"/>
      <c r="AM130" s="212"/>
      <c r="AN130" s="212" t="s">
        <v>182</v>
      </c>
      <c r="AO130" s="212"/>
      <c r="AP130" s="160">
        <v>430</v>
      </c>
      <c r="AQ130" s="160">
        <v>10</v>
      </c>
      <c r="AR130" s="160">
        <v>0</v>
      </c>
      <c r="AS130" s="160">
        <v>440</v>
      </c>
      <c r="AT130" s="406" t="e">
        <f t="shared" si="28"/>
        <v>#N/A</v>
      </c>
      <c r="AU130" s="160">
        <v>300</v>
      </c>
      <c r="AV130" s="359" t="s">
        <v>1153</v>
      </c>
      <c r="AW130" s="359" t="s">
        <v>1123</v>
      </c>
      <c r="AX130" s="359" t="s">
        <v>1168</v>
      </c>
      <c r="AY130" s="360" t="e">
        <f t="shared" si="29"/>
        <v>#N/A</v>
      </c>
    </row>
    <row r="131" spans="1:51" x14ac:dyDescent="0.25">
      <c r="A131" s="242" t="s">
        <v>595</v>
      </c>
      <c r="B131" s="242" t="s">
        <v>596</v>
      </c>
      <c r="C131" s="242" t="s">
        <v>1304</v>
      </c>
      <c r="D131" s="298" t="s">
        <v>182</v>
      </c>
      <c r="E131" s="242">
        <v>1.1627906976744186E-3</v>
      </c>
      <c r="G131" s="299"/>
      <c r="H131" s="309" t="s">
        <v>1304</v>
      </c>
      <c r="I131" s="313" t="s">
        <v>182</v>
      </c>
      <c r="J131" s="313">
        <v>7.8139534883720928E-4</v>
      </c>
      <c r="K131" s="313"/>
      <c r="L131" s="313"/>
      <c r="M131" s="313" t="s">
        <v>1304</v>
      </c>
      <c r="N131" s="313" t="s">
        <v>182</v>
      </c>
      <c r="O131" s="313">
        <v>3.7209302325581393E-4</v>
      </c>
      <c r="P131" s="311"/>
      <c r="Q131" s="311">
        <v>1.0900000000000001</v>
      </c>
      <c r="R131" s="313">
        <v>1</v>
      </c>
      <c r="S131" s="313">
        <v>3</v>
      </c>
      <c r="T131" s="313">
        <v>16</v>
      </c>
      <c r="U131" s="313">
        <v>45</v>
      </c>
      <c r="V131" s="313"/>
      <c r="W131" s="313">
        <v>0</v>
      </c>
      <c r="X131" s="313">
        <v>3</v>
      </c>
      <c r="Y131" s="313">
        <v>0</v>
      </c>
      <c r="Z131" s="313">
        <v>0</v>
      </c>
      <c r="AA131" s="313">
        <v>0</v>
      </c>
      <c r="AB131" s="313"/>
      <c r="AC131" s="314">
        <v>3</v>
      </c>
      <c r="AD131" s="316"/>
      <c r="AE131" s="311">
        <v>0.13</v>
      </c>
      <c r="AF131" s="316"/>
      <c r="AG131" s="316">
        <v>0</v>
      </c>
      <c r="AH131" s="242" t="e">
        <f t="shared" si="15"/>
        <v>#VALUE!</v>
      </c>
      <c r="AI131" s="212" t="s">
        <v>605</v>
      </c>
      <c r="AJ131" s="212" t="s">
        <v>606</v>
      </c>
      <c r="AK131" s="212" t="s">
        <v>1306</v>
      </c>
      <c r="AL131" s="212"/>
      <c r="AM131" s="212"/>
      <c r="AN131" s="212" t="s">
        <v>238</v>
      </c>
      <c r="AO131" s="212"/>
      <c r="AP131" s="160">
        <v>120</v>
      </c>
      <c r="AQ131" s="160">
        <v>50</v>
      </c>
      <c r="AR131" s="160">
        <v>0</v>
      </c>
      <c r="AS131" s="160">
        <v>170</v>
      </c>
      <c r="AT131" s="406" t="e">
        <f t="shared" si="28"/>
        <v>#N/A</v>
      </c>
      <c r="AU131" s="160">
        <v>120</v>
      </c>
      <c r="AV131" s="359" t="s">
        <v>1199</v>
      </c>
      <c r="AW131" s="359" t="s">
        <v>1123</v>
      </c>
      <c r="AX131" s="359" t="s">
        <v>1147</v>
      </c>
      <c r="AY131" s="360" t="e">
        <f t="shared" si="29"/>
        <v>#N/A</v>
      </c>
    </row>
    <row r="132" spans="1:51" x14ac:dyDescent="0.25">
      <c r="A132" s="242">
        <v>25</v>
      </c>
      <c r="B132" s="242">
        <v>32</v>
      </c>
      <c r="C132" s="242" t="s">
        <v>1306</v>
      </c>
      <c r="D132" s="298" t="s">
        <v>238</v>
      </c>
      <c r="E132" s="298">
        <v>2.0477815699658703E-3</v>
      </c>
      <c r="G132" s="299"/>
      <c r="H132" s="309" t="s">
        <v>1306</v>
      </c>
      <c r="I132" s="313" t="s">
        <v>238</v>
      </c>
      <c r="J132" s="313">
        <v>1.5813424345847555E-3</v>
      </c>
      <c r="K132" s="313"/>
      <c r="L132" s="313"/>
      <c r="M132" s="313" t="s">
        <v>1306</v>
      </c>
      <c r="N132" s="313" t="s">
        <v>238</v>
      </c>
      <c r="O132" s="313">
        <v>4.6643913538111493E-4</v>
      </c>
      <c r="P132" s="311"/>
      <c r="Q132" s="311"/>
      <c r="R132" s="313"/>
      <c r="S132" s="313"/>
      <c r="T132" s="313"/>
      <c r="U132" s="313"/>
      <c r="V132" s="313"/>
      <c r="W132" s="313"/>
      <c r="X132" s="313"/>
      <c r="Y132" s="313"/>
      <c r="Z132" s="313"/>
      <c r="AA132" s="313"/>
      <c r="AB132" s="313"/>
      <c r="AC132" s="314"/>
      <c r="AD132" s="316"/>
      <c r="AE132" s="311"/>
      <c r="AF132" s="316"/>
      <c r="AG132" s="316"/>
      <c r="AH132" s="242" t="e">
        <f t="shared" si="15"/>
        <v>#VALUE!</v>
      </c>
      <c r="AI132" s="212" t="s">
        <v>607</v>
      </c>
      <c r="AJ132" s="212" t="s">
        <v>608</v>
      </c>
      <c r="AK132" s="212" t="s">
        <v>1307</v>
      </c>
      <c r="AL132" s="212"/>
      <c r="AM132" s="212"/>
      <c r="AN132" s="212" t="s">
        <v>239</v>
      </c>
      <c r="AO132" s="212"/>
      <c r="AP132" s="160">
        <v>480</v>
      </c>
      <c r="AQ132" s="160">
        <v>30</v>
      </c>
      <c r="AR132" s="160">
        <v>0</v>
      </c>
      <c r="AS132" s="160">
        <v>520</v>
      </c>
      <c r="AT132" s="406" t="e">
        <f t="shared" si="28"/>
        <v>#N/A</v>
      </c>
      <c r="AU132" s="160">
        <v>490</v>
      </c>
      <c r="AV132" s="359" t="s">
        <v>1135</v>
      </c>
      <c r="AW132" s="359" t="s">
        <v>1123</v>
      </c>
      <c r="AX132" s="359" t="s">
        <v>1674</v>
      </c>
      <c r="AY132" s="360" t="e">
        <f t="shared" si="29"/>
        <v>#N/A</v>
      </c>
    </row>
    <row r="133" spans="1:51" x14ac:dyDescent="0.25">
      <c r="A133" s="242" t="s">
        <v>597</v>
      </c>
      <c r="B133" s="242" t="s">
        <v>598</v>
      </c>
      <c r="C133" s="242" t="s">
        <v>1307</v>
      </c>
      <c r="D133" s="298" t="s">
        <v>239</v>
      </c>
      <c r="E133" s="242">
        <v>1.419984973703982E-3</v>
      </c>
      <c r="G133" s="299"/>
      <c r="H133" s="309" t="s">
        <v>1307</v>
      </c>
      <c r="I133" s="313" t="s">
        <v>239</v>
      </c>
      <c r="J133" s="313">
        <v>3.8317054845980465E-4</v>
      </c>
      <c r="K133" s="313"/>
      <c r="L133" s="313"/>
      <c r="M133" s="313" t="s">
        <v>1307</v>
      </c>
      <c r="N133" s="313" t="s">
        <v>239</v>
      </c>
      <c r="O133" s="313">
        <v>1.0368144252441774E-3</v>
      </c>
      <c r="P133" s="311"/>
      <c r="Q133" s="311">
        <v>0.42</v>
      </c>
      <c r="R133" s="313">
        <v>12</v>
      </c>
      <c r="S133" s="313">
        <v>17</v>
      </c>
      <c r="T133" s="313">
        <v>41</v>
      </c>
      <c r="U133" s="313">
        <v>81</v>
      </c>
      <c r="V133" s="313"/>
      <c r="W133" s="313">
        <v>0</v>
      </c>
      <c r="X133" s="313">
        <v>3</v>
      </c>
      <c r="Y133" s="313">
        <v>13</v>
      </c>
      <c r="Z133" s="313">
        <v>0</v>
      </c>
      <c r="AA133" s="313">
        <v>0</v>
      </c>
      <c r="AB133" s="313"/>
      <c r="AC133" s="314">
        <v>16</v>
      </c>
      <c r="AD133" s="316"/>
      <c r="AE133" s="311">
        <v>0.62</v>
      </c>
      <c r="AF133" s="316"/>
      <c r="AG133" s="316">
        <v>0</v>
      </c>
      <c r="AH133" s="242" t="e">
        <f t="shared" si="15"/>
        <v>#VALUE!</v>
      </c>
      <c r="AI133" s="212" t="s">
        <v>609</v>
      </c>
      <c r="AJ133" s="212" t="s">
        <v>610</v>
      </c>
      <c r="AK133" s="212" t="s">
        <v>1308</v>
      </c>
      <c r="AL133" s="212"/>
      <c r="AM133" s="212"/>
      <c r="AN133" s="212" t="s">
        <v>303</v>
      </c>
      <c r="AO133" s="212"/>
      <c r="AP133" s="160">
        <v>150</v>
      </c>
      <c r="AQ133" s="160">
        <v>10</v>
      </c>
      <c r="AR133" s="160">
        <v>0</v>
      </c>
      <c r="AS133" s="160">
        <v>160</v>
      </c>
      <c r="AT133" s="406" t="e">
        <f t="shared" si="28"/>
        <v>#N/A</v>
      </c>
      <c r="AU133" s="160">
        <v>210</v>
      </c>
      <c r="AV133" s="359" t="s">
        <v>1119</v>
      </c>
      <c r="AW133" s="359" t="s">
        <v>1123</v>
      </c>
      <c r="AX133" s="359" t="s">
        <v>1127</v>
      </c>
      <c r="AY133" s="360" t="e">
        <f t="shared" si="29"/>
        <v>#N/A</v>
      </c>
    </row>
    <row r="134" spans="1:51" x14ac:dyDescent="0.25">
      <c r="A134" s="242" t="s">
        <v>599</v>
      </c>
      <c r="B134" s="242" t="s">
        <v>600</v>
      </c>
      <c r="C134" s="242" t="s">
        <v>1308</v>
      </c>
      <c r="D134" s="298" t="s">
        <v>303</v>
      </c>
      <c r="E134" s="242">
        <v>2.9082774049217004E-4</v>
      </c>
      <c r="G134" s="299"/>
      <c r="H134" s="309" t="s">
        <v>1308</v>
      </c>
      <c r="I134" s="313" t="s">
        <v>303</v>
      </c>
      <c r="J134" s="313">
        <v>2.2371364653243848E-4</v>
      </c>
      <c r="K134" s="313"/>
      <c r="L134" s="313"/>
      <c r="M134" s="313" t="s">
        <v>1308</v>
      </c>
      <c r="N134" s="313" t="s">
        <v>303</v>
      </c>
      <c r="O134" s="313">
        <v>7.8299776286353467E-5</v>
      </c>
      <c r="P134" s="311"/>
      <c r="Q134" s="311">
        <v>1.58</v>
      </c>
      <c r="R134" s="313">
        <v>10</v>
      </c>
      <c r="S134" s="313">
        <v>8</v>
      </c>
      <c r="T134" s="313">
        <v>43</v>
      </c>
      <c r="U134" s="313">
        <v>159</v>
      </c>
      <c r="V134" s="313"/>
      <c r="W134" s="313">
        <v>3</v>
      </c>
      <c r="X134" s="313">
        <v>0</v>
      </c>
      <c r="Y134" s="313">
        <v>11</v>
      </c>
      <c r="Z134" s="313">
        <v>14</v>
      </c>
      <c r="AA134" s="313">
        <v>0</v>
      </c>
      <c r="AB134" s="313"/>
      <c r="AC134" s="314">
        <v>28</v>
      </c>
      <c r="AD134" s="316"/>
      <c r="AE134" s="311">
        <v>0.45</v>
      </c>
      <c r="AF134" s="316"/>
      <c r="AG134" s="316">
        <v>9</v>
      </c>
      <c r="AH134" s="242" t="e">
        <f t="shared" si="15"/>
        <v>#VALUE!</v>
      </c>
      <c r="AI134" s="212"/>
      <c r="AJ134" s="212"/>
      <c r="AK134" s="212"/>
      <c r="AL134" s="212"/>
      <c r="AM134" s="212"/>
      <c r="AN134" s="212"/>
      <c r="AO134" s="212"/>
      <c r="AP134" s="161"/>
      <c r="AQ134" s="161"/>
      <c r="AR134" s="161"/>
      <c r="AS134" s="161"/>
      <c r="AT134" s="161"/>
      <c r="AU134" s="161"/>
      <c r="AV134" s="162" t="s">
        <v>394</v>
      </c>
      <c r="AW134" s="162" t="s">
        <v>394</v>
      </c>
      <c r="AX134" s="162" t="s">
        <v>394</v>
      </c>
    </row>
    <row r="135" spans="1:51" x14ac:dyDescent="0.25">
      <c r="A135" s="242" t="s">
        <v>601</v>
      </c>
      <c r="B135" s="242" t="s">
        <v>602</v>
      </c>
      <c r="C135" s="242" t="s">
        <v>1310</v>
      </c>
      <c r="D135" s="298" t="s">
        <v>611</v>
      </c>
      <c r="E135" s="242">
        <v>1.6308139534883721E-3</v>
      </c>
      <c r="G135" s="299"/>
      <c r="H135" s="309" t="s">
        <v>1310</v>
      </c>
      <c r="I135" s="313" t="s">
        <v>611</v>
      </c>
      <c r="J135" s="313">
        <v>7.1656976744186051E-4</v>
      </c>
      <c r="K135" s="313"/>
      <c r="L135" s="313"/>
      <c r="M135" s="313" t="s">
        <v>1310</v>
      </c>
      <c r="N135" s="313" t="s">
        <v>611</v>
      </c>
      <c r="O135" s="313">
        <v>9.1569767441860466E-4</v>
      </c>
      <c r="P135" s="311"/>
      <c r="Q135" s="311">
        <v>3.29</v>
      </c>
      <c r="R135" s="313">
        <v>15</v>
      </c>
      <c r="S135" s="313">
        <v>3</v>
      </c>
      <c r="T135" s="313">
        <v>13</v>
      </c>
      <c r="U135" s="313">
        <v>156</v>
      </c>
      <c r="V135" s="313"/>
      <c r="W135" s="313">
        <v>2</v>
      </c>
      <c r="X135" s="313">
        <v>18</v>
      </c>
      <c r="Y135" s="313">
        <v>1</v>
      </c>
      <c r="Z135" s="313">
        <v>5</v>
      </c>
      <c r="AA135" s="313">
        <v>0</v>
      </c>
      <c r="AB135" s="313"/>
      <c r="AC135" s="314">
        <v>26</v>
      </c>
      <c r="AD135" s="316"/>
      <c r="AE135" s="311">
        <v>0.68</v>
      </c>
      <c r="AF135" s="316"/>
      <c r="AG135" s="316">
        <v>0</v>
      </c>
      <c r="AH135" s="242" t="e">
        <f t="shared" si="15"/>
        <v>#VALUE!</v>
      </c>
      <c r="AI135" s="212"/>
      <c r="AJ135" s="212" t="s">
        <v>1309</v>
      </c>
      <c r="AK135" s="212" t="s">
        <v>1310</v>
      </c>
      <c r="AL135" s="212"/>
      <c r="AM135" s="212" t="s">
        <v>611</v>
      </c>
      <c r="AN135" s="212" t="s">
        <v>611</v>
      </c>
      <c r="AO135" s="212"/>
      <c r="AP135" s="161" t="s">
        <v>551</v>
      </c>
      <c r="AQ135" s="161" t="s">
        <v>551</v>
      </c>
      <c r="AR135" s="161" t="s">
        <v>551</v>
      </c>
      <c r="AS135" s="161" t="s">
        <v>551</v>
      </c>
      <c r="AT135" s="406" t="e">
        <f t="shared" ref="AT135:AT142" si="30">AS135/VLOOKUP(AN135,$E$18:$H$410,4,FALSE)</f>
        <v>#VALUE!</v>
      </c>
      <c r="AU135" s="161">
        <v>1260</v>
      </c>
      <c r="AV135" s="161" t="s">
        <v>1207</v>
      </c>
      <c r="AW135" s="161" t="s">
        <v>1153</v>
      </c>
      <c r="AX135" s="161" t="s">
        <v>1744</v>
      </c>
      <c r="AY135" s="360" t="e">
        <f t="shared" ref="AY135:AY142" si="31">AX135/VLOOKUP(AN135,$E$18:$H$410,4,FALSE)</f>
        <v>#N/A</v>
      </c>
    </row>
    <row r="136" spans="1:51" x14ac:dyDescent="0.25">
      <c r="A136" s="242" t="s">
        <v>603</v>
      </c>
      <c r="B136" s="242" t="s">
        <v>604</v>
      </c>
      <c r="C136" s="242" t="s">
        <v>1311</v>
      </c>
      <c r="D136" s="298" t="s">
        <v>67</v>
      </c>
      <c r="E136" s="242">
        <v>2.7620632279534109E-3</v>
      </c>
      <c r="G136" s="299"/>
      <c r="H136" s="309" t="s">
        <v>1311</v>
      </c>
      <c r="I136" s="313" t="s">
        <v>67</v>
      </c>
      <c r="J136" s="313">
        <v>1.3477537437603993E-3</v>
      </c>
      <c r="K136" s="313"/>
      <c r="L136" s="313"/>
      <c r="M136" s="313" t="s">
        <v>1311</v>
      </c>
      <c r="N136" s="313" t="s">
        <v>67</v>
      </c>
      <c r="O136" s="313">
        <v>1.4143094841930117E-3</v>
      </c>
      <c r="P136" s="311"/>
      <c r="Q136" s="311">
        <v>0.89</v>
      </c>
      <c r="R136" s="313">
        <v>7</v>
      </c>
      <c r="S136" s="313">
        <v>3</v>
      </c>
      <c r="T136" s="313">
        <v>2</v>
      </c>
      <c r="U136" s="313">
        <v>51</v>
      </c>
      <c r="V136" s="313"/>
      <c r="W136" s="313">
        <v>0</v>
      </c>
      <c r="X136" s="313">
        <v>0</v>
      </c>
      <c r="Y136" s="313">
        <v>16</v>
      </c>
      <c r="Z136" s="313">
        <v>0</v>
      </c>
      <c r="AA136" s="313">
        <v>0</v>
      </c>
      <c r="AB136" s="313"/>
      <c r="AC136" s="314">
        <v>16</v>
      </c>
      <c r="AD136" s="316"/>
      <c r="AE136" s="311">
        <v>0.36</v>
      </c>
      <c r="AF136" s="316"/>
      <c r="AG136" s="316">
        <v>0</v>
      </c>
      <c r="AH136" s="242" t="e">
        <f t="shared" si="15"/>
        <v>#VALUE!</v>
      </c>
      <c r="AI136" s="212" t="s">
        <v>612</v>
      </c>
      <c r="AJ136" s="212" t="s">
        <v>613</v>
      </c>
      <c r="AK136" s="212" t="s">
        <v>1311</v>
      </c>
      <c r="AL136" s="212"/>
      <c r="AM136" s="212"/>
      <c r="AN136" s="212" t="s">
        <v>67</v>
      </c>
      <c r="AO136" s="212"/>
      <c r="AP136" s="160">
        <v>270</v>
      </c>
      <c r="AQ136" s="160">
        <v>20</v>
      </c>
      <c r="AR136" s="160">
        <v>10</v>
      </c>
      <c r="AS136" s="160">
        <v>300</v>
      </c>
      <c r="AT136" s="406" t="e">
        <f t="shared" si="30"/>
        <v>#N/A</v>
      </c>
      <c r="AU136" s="160">
        <v>360</v>
      </c>
      <c r="AV136" s="359" t="s">
        <v>1142</v>
      </c>
      <c r="AW136" s="359" t="s">
        <v>1199</v>
      </c>
      <c r="AX136" s="359" t="s">
        <v>1185</v>
      </c>
      <c r="AY136" s="360" t="e">
        <f t="shared" si="31"/>
        <v>#N/A</v>
      </c>
    </row>
    <row r="137" spans="1:51" x14ac:dyDescent="0.25">
      <c r="A137" s="242" t="s">
        <v>605</v>
      </c>
      <c r="B137" s="242" t="s">
        <v>606</v>
      </c>
      <c r="C137" s="242" t="s">
        <v>1313</v>
      </c>
      <c r="D137" s="298" t="s">
        <v>77</v>
      </c>
      <c r="E137" s="242">
        <v>7.4646074646074641E-4</v>
      </c>
      <c r="G137" s="299"/>
      <c r="H137" s="334" t="s">
        <v>1313</v>
      </c>
      <c r="I137" s="335" t="s">
        <v>77</v>
      </c>
      <c r="J137" s="335">
        <v>3.3462033462033463E-4</v>
      </c>
      <c r="K137" s="335"/>
      <c r="L137" s="313"/>
      <c r="M137" s="335" t="s">
        <v>1313</v>
      </c>
      <c r="N137" s="335" t="s">
        <v>77</v>
      </c>
      <c r="O137" s="313">
        <v>4.1184041184041183E-4</v>
      </c>
      <c r="P137" s="336"/>
      <c r="Q137" s="336">
        <v>0.42</v>
      </c>
      <c r="R137" s="335">
        <v>21</v>
      </c>
      <c r="S137" s="335">
        <v>1</v>
      </c>
      <c r="T137" s="335">
        <v>22</v>
      </c>
      <c r="U137" s="335">
        <v>59</v>
      </c>
      <c r="V137" s="313"/>
      <c r="W137" s="313">
        <v>0</v>
      </c>
      <c r="X137" s="313">
        <v>0</v>
      </c>
      <c r="Y137" s="313">
        <v>12</v>
      </c>
      <c r="Z137" s="313">
        <v>0</v>
      </c>
      <c r="AA137" s="313">
        <v>0</v>
      </c>
      <c r="AB137" s="313"/>
      <c r="AC137" s="314">
        <v>12</v>
      </c>
      <c r="AD137" s="316"/>
      <c r="AE137" s="311">
        <v>0.33</v>
      </c>
      <c r="AF137" s="316"/>
      <c r="AG137" s="316">
        <v>1</v>
      </c>
      <c r="AH137" s="242" t="e">
        <f t="shared" si="15"/>
        <v>#VALUE!</v>
      </c>
      <c r="AI137" s="212" t="s">
        <v>614</v>
      </c>
      <c r="AJ137" s="212" t="s">
        <v>615</v>
      </c>
      <c r="AK137" s="212" t="s">
        <v>1313</v>
      </c>
      <c r="AL137" s="212"/>
      <c r="AM137" s="212"/>
      <c r="AN137" s="212" t="s">
        <v>77</v>
      </c>
      <c r="AO137" s="212"/>
      <c r="AP137" s="160">
        <v>60</v>
      </c>
      <c r="AQ137" s="160">
        <v>30</v>
      </c>
      <c r="AR137" s="160">
        <v>0</v>
      </c>
      <c r="AS137" s="160">
        <v>90</v>
      </c>
      <c r="AT137" s="406" t="e">
        <f t="shared" si="30"/>
        <v>#N/A</v>
      </c>
      <c r="AU137" s="160">
        <v>80</v>
      </c>
      <c r="AV137" s="359" t="s">
        <v>1163</v>
      </c>
      <c r="AW137" s="359" t="s">
        <v>1123</v>
      </c>
      <c r="AX137" s="359" t="s">
        <v>1190</v>
      </c>
      <c r="AY137" s="360" t="e">
        <f t="shared" si="31"/>
        <v>#N/A</v>
      </c>
    </row>
    <row r="138" spans="1:51" x14ac:dyDescent="0.25">
      <c r="A138" s="242" t="s">
        <v>607</v>
      </c>
      <c r="B138" s="242" t="s">
        <v>608</v>
      </c>
      <c r="C138" s="242" t="s">
        <v>1314</v>
      </c>
      <c r="D138" s="298" t="s">
        <v>91</v>
      </c>
      <c r="E138" s="242">
        <v>6.1413673232908457E-4</v>
      </c>
      <c r="G138" s="299"/>
      <c r="H138" s="309" t="s">
        <v>1314</v>
      </c>
      <c r="I138" s="313" t="s">
        <v>91</v>
      </c>
      <c r="J138" s="313">
        <v>2.433371958285052E-4</v>
      </c>
      <c r="K138" s="313"/>
      <c r="L138" s="313"/>
      <c r="M138" s="313" t="s">
        <v>1314</v>
      </c>
      <c r="N138" s="313" t="s">
        <v>91</v>
      </c>
      <c r="O138" s="313">
        <v>3.7079953650057937E-4</v>
      </c>
      <c r="P138" s="311"/>
      <c r="Q138" s="311">
        <v>3.96</v>
      </c>
      <c r="R138" s="313">
        <v>16</v>
      </c>
      <c r="S138" s="313">
        <v>1</v>
      </c>
      <c r="T138" s="313">
        <v>9</v>
      </c>
      <c r="U138" s="313">
        <v>244</v>
      </c>
      <c r="V138" s="313"/>
      <c r="W138" s="313">
        <v>6</v>
      </c>
      <c r="X138" s="313">
        <v>0</v>
      </c>
      <c r="Y138" s="313">
        <v>8</v>
      </c>
      <c r="Z138" s="313">
        <v>0</v>
      </c>
      <c r="AA138" s="313">
        <v>0</v>
      </c>
      <c r="AB138" s="313"/>
      <c r="AC138" s="314">
        <v>14</v>
      </c>
      <c r="AD138" s="316"/>
      <c r="AE138" s="311">
        <v>0.25</v>
      </c>
      <c r="AF138" s="316"/>
      <c r="AG138" s="316">
        <v>38</v>
      </c>
      <c r="AH138" s="242" t="e">
        <f t="shared" si="15"/>
        <v>#VALUE!</v>
      </c>
      <c r="AI138" s="212" t="s">
        <v>616</v>
      </c>
      <c r="AJ138" s="212" t="s">
        <v>617</v>
      </c>
      <c r="AK138" s="212" t="s">
        <v>1314</v>
      </c>
      <c r="AL138" s="212"/>
      <c r="AM138" s="212"/>
      <c r="AN138" s="212" t="s">
        <v>91</v>
      </c>
      <c r="AO138" s="212"/>
      <c r="AP138" s="160">
        <v>220</v>
      </c>
      <c r="AQ138" s="160">
        <v>10</v>
      </c>
      <c r="AR138" s="160">
        <v>10</v>
      </c>
      <c r="AS138" s="160">
        <v>240</v>
      </c>
      <c r="AT138" s="406" t="e">
        <f t="shared" si="30"/>
        <v>#N/A</v>
      </c>
      <c r="AU138" s="160">
        <v>130</v>
      </c>
      <c r="AV138" s="359" t="s">
        <v>1153</v>
      </c>
      <c r="AW138" s="359" t="s">
        <v>1123</v>
      </c>
      <c r="AX138" s="359" t="s">
        <v>1122</v>
      </c>
      <c r="AY138" s="360" t="e">
        <f t="shared" si="31"/>
        <v>#N/A</v>
      </c>
    </row>
    <row r="139" spans="1:51" x14ac:dyDescent="0.25">
      <c r="A139" s="242" t="s">
        <v>609</v>
      </c>
      <c r="B139" s="242" t="s">
        <v>610</v>
      </c>
      <c r="C139" s="242" t="s">
        <v>1315</v>
      </c>
      <c r="D139" s="298" t="s">
        <v>143</v>
      </c>
      <c r="E139" s="242">
        <v>1.6146393972012918E-3</v>
      </c>
      <c r="G139" s="299"/>
      <c r="H139" s="309" t="s">
        <v>1315</v>
      </c>
      <c r="I139" s="313" t="s">
        <v>143</v>
      </c>
      <c r="J139" s="313">
        <v>5.2744886975242191E-4</v>
      </c>
      <c r="K139" s="313"/>
      <c r="L139" s="313"/>
      <c r="M139" s="313" t="s">
        <v>1315</v>
      </c>
      <c r="N139" s="313" t="s">
        <v>143</v>
      </c>
      <c r="O139" s="313">
        <v>1.0871905274488698E-3</v>
      </c>
      <c r="P139" s="311"/>
      <c r="Q139" s="311">
        <v>0.76</v>
      </c>
      <c r="R139" s="313">
        <v>6</v>
      </c>
      <c r="S139" s="313">
        <v>1</v>
      </c>
      <c r="T139" s="313">
        <v>1</v>
      </c>
      <c r="U139" s="313">
        <v>36</v>
      </c>
      <c r="V139" s="313"/>
      <c r="W139" s="313">
        <v>0</v>
      </c>
      <c r="X139" s="313">
        <v>1</v>
      </c>
      <c r="Y139" s="313">
        <v>3</v>
      </c>
      <c r="Z139" s="313">
        <v>0</v>
      </c>
      <c r="AA139" s="313">
        <v>0</v>
      </c>
      <c r="AB139" s="313"/>
      <c r="AC139" s="314">
        <v>4</v>
      </c>
      <c r="AD139" s="316"/>
      <c r="AE139" s="311">
        <v>0.11</v>
      </c>
      <c r="AF139" s="316"/>
      <c r="AG139" s="316">
        <v>2</v>
      </c>
      <c r="AH139" s="242" t="e">
        <f t="shared" si="15"/>
        <v>#VALUE!</v>
      </c>
      <c r="AI139" s="212" t="s">
        <v>618</v>
      </c>
      <c r="AJ139" s="212" t="s">
        <v>619</v>
      </c>
      <c r="AK139" s="212" t="s">
        <v>1315</v>
      </c>
      <c r="AL139" s="212"/>
      <c r="AM139" s="212"/>
      <c r="AN139" s="212" t="s">
        <v>143</v>
      </c>
      <c r="AO139" s="212"/>
      <c r="AP139" s="161" t="s">
        <v>551</v>
      </c>
      <c r="AQ139" s="161" t="s">
        <v>551</v>
      </c>
      <c r="AR139" s="161" t="s">
        <v>551</v>
      </c>
      <c r="AS139" s="161" t="s">
        <v>551</v>
      </c>
      <c r="AT139" s="406" t="e">
        <f t="shared" si="30"/>
        <v>#VALUE!</v>
      </c>
      <c r="AU139" s="160">
        <v>150</v>
      </c>
      <c r="AV139" s="359" t="s">
        <v>1153</v>
      </c>
      <c r="AW139" s="359" t="s">
        <v>1123</v>
      </c>
      <c r="AX139" s="359" t="s">
        <v>1176</v>
      </c>
      <c r="AY139" s="360" t="e">
        <f t="shared" si="31"/>
        <v>#N/A</v>
      </c>
    </row>
    <row r="140" spans="1:51" x14ac:dyDescent="0.25">
      <c r="A140" s="242">
        <v>28</v>
      </c>
      <c r="B140" s="242">
        <v>34</v>
      </c>
      <c r="C140" s="242" t="s">
        <v>1316</v>
      </c>
      <c r="D140" s="298" t="s">
        <v>189</v>
      </c>
      <c r="E140" s="298">
        <v>2.7225130890052357E-3</v>
      </c>
      <c r="G140" s="299"/>
      <c r="H140" s="309" t="s">
        <v>1316</v>
      </c>
      <c r="I140" s="313" t="s">
        <v>189</v>
      </c>
      <c r="J140" s="313">
        <v>1.1280342693955258E-3</v>
      </c>
      <c r="K140" s="313"/>
      <c r="L140" s="313"/>
      <c r="M140" s="313" t="s">
        <v>1316</v>
      </c>
      <c r="N140" s="313" t="s">
        <v>189</v>
      </c>
      <c r="O140" s="313">
        <v>1.5944788196097096E-3</v>
      </c>
      <c r="P140" s="311"/>
      <c r="Q140" s="311"/>
      <c r="R140" s="313"/>
      <c r="S140" s="313"/>
      <c r="T140" s="313"/>
      <c r="U140" s="313"/>
      <c r="V140" s="313"/>
      <c r="W140" s="313"/>
      <c r="X140" s="313"/>
      <c r="Y140" s="313"/>
      <c r="Z140" s="313"/>
      <c r="AA140" s="313"/>
      <c r="AB140" s="313"/>
      <c r="AC140" s="314"/>
      <c r="AD140" s="316"/>
      <c r="AE140" s="311"/>
      <c r="AF140" s="316"/>
      <c r="AG140" s="316"/>
      <c r="AH140" s="242" t="e">
        <f t="shared" si="15"/>
        <v>#VALUE!</v>
      </c>
      <c r="AI140" s="212" t="s">
        <v>620</v>
      </c>
      <c r="AJ140" s="212" t="s">
        <v>621</v>
      </c>
      <c r="AK140" s="212" t="s">
        <v>1316</v>
      </c>
      <c r="AL140" s="212"/>
      <c r="AM140" s="212"/>
      <c r="AN140" s="212" t="s">
        <v>189</v>
      </c>
      <c r="AO140" s="212"/>
      <c r="AP140" s="161">
        <v>270</v>
      </c>
      <c r="AQ140" s="161">
        <v>120</v>
      </c>
      <c r="AR140" s="161">
        <v>0</v>
      </c>
      <c r="AS140" s="161">
        <v>390</v>
      </c>
      <c r="AT140" s="406" t="e">
        <f t="shared" si="30"/>
        <v>#N/A</v>
      </c>
      <c r="AU140" s="161">
        <v>290</v>
      </c>
      <c r="AV140" s="161" t="s">
        <v>1123</v>
      </c>
      <c r="AW140" s="161" t="s">
        <v>1123</v>
      </c>
      <c r="AX140" s="161" t="s">
        <v>1234</v>
      </c>
      <c r="AY140" s="360" t="e">
        <f t="shared" si="31"/>
        <v>#N/A</v>
      </c>
    </row>
    <row r="141" spans="1:51" x14ac:dyDescent="0.25">
      <c r="A141" s="242" t="s">
        <v>612</v>
      </c>
      <c r="B141" s="242" t="s">
        <v>613</v>
      </c>
      <c r="C141" s="242" t="s">
        <v>1318</v>
      </c>
      <c r="D141" s="298" t="s">
        <v>242</v>
      </c>
      <c r="E141" s="242">
        <v>3.6214953271028038E-4</v>
      </c>
      <c r="G141" s="299"/>
      <c r="H141" s="309" t="s">
        <v>1318</v>
      </c>
      <c r="I141" s="313" t="s">
        <v>242</v>
      </c>
      <c r="J141" s="313">
        <v>2.4532710280373833E-4</v>
      </c>
      <c r="K141" s="313"/>
      <c r="L141" s="313"/>
      <c r="M141" s="313" t="s">
        <v>1318</v>
      </c>
      <c r="N141" s="313" t="s">
        <v>242</v>
      </c>
      <c r="O141" s="313">
        <v>1.2850467289719626E-4</v>
      </c>
      <c r="P141" s="311"/>
      <c r="Q141" s="311">
        <v>1.43</v>
      </c>
      <c r="R141" s="313">
        <v>15</v>
      </c>
      <c r="S141" s="313">
        <v>10</v>
      </c>
      <c r="T141" s="313">
        <v>26</v>
      </c>
      <c r="U141" s="313">
        <v>84</v>
      </c>
      <c r="V141" s="313"/>
      <c r="W141" s="313">
        <v>0</v>
      </c>
      <c r="X141" s="313">
        <v>0</v>
      </c>
      <c r="Y141" s="313">
        <v>4</v>
      </c>
      <c r="Z141" s="313">
        <v>0</v>
      </c>
      <c r="AA141" s="313">
        <v>0</v>
      </c>
      <c r="AB141" s="313"/>
      <c r="AC141" s="314">
        <v>4</v>
      </c>
      <c r="AD141" s="316"/>
      <c r="AE141" s="311">
        <v>0.17</v>
      </c>
      <c r="AF141" s="316"/>
      <c r="AG141" s="316">
        <v>2</v>
      </c>
      <c r="AH141" s="242" t="e">
        <f t="shared" si="15"/>
        <v>#VALUE!</v>
      </c>
      <c r="AI141" s="212" t="s">
        <v>622</v>
      </c>
      <c r="AJ141" s="212" t="s">
        <v>623</v>
      </c>
      <c r="AK141" s="212" t="s">
        <v>1318</v>
      </c>
      <c r="AL141" s="212"/>
      <c r="AM141" s="212"/>
      <c r="AN141" s="212" t="s">
        <v>242</v>
      </c>
      <c r="AO141" s="212"/>
      <c r="AP141" s="160">
        <v>160</v>
      </c>
      <c r="AQ141" s="160">
        <v>40</v>
      </c>
      <c r="AR141" s="160">
        <v>0</v>
      </c>
      <c r="AS141" s="160">
        <v>200</v>
      </c>
      <c r="AT141" s="406" t="e">
        <f t="shared" si="30"/>
        <v>#N/A</v>
      </c>
      <c r="AU141" s="160">
        <v>200</v>
      </c>
      <c r="AV141" s="359" t="s">
        <v>1173</v>
      </c>
      <c r="AW141" s="359" t="s">
        <v>1123</v>
      </c>
      <c r="AX141" s="359" t="s">
        <v>1234</v>
      </c>
      <c r="AY141" s="360" t="e">
        <f t="shared" si="31"/>
        <v>#N/A</v>
      </c>
    </row>
    <row r="142" spans="1:51" x14ac:dyDescent="0.25">
      <c r="A142" s="242" t="s">
        <v>614</v>
      </c>
      <c r="B142" s="242" t="s">
        <v>615</v>
      </c>
      <c r="C142" s="242" t="s">
        <v>1319</v>
      </c>
      <c r="D142" s="298" t="s">
        <v>297</v>
      </c>
      <c r="E142" s="242">
        <v>1.2234042553191488E-3</v>
      </c>
      <c r="G142" s="299"/>
      <c r="H142" s="309" t="s">
        <v>1319</v>
      </c>
      <c r="I142" s="313" t="s">
        <v>297</v>
      </c>
      <c r="J142" s="313">
        <v>7.712765957446809E-4</v>
      </c>
      <c r="K142" s="313"/>
      <c r="L142" s="313"/>
      <c r="M142" s="313" t="s">
        <v>1319</v>
      </c>
      <c r="N142" s="313" t="s">
        <v>297</v>
      </c>
      <c r="O142" s="313">
        <v>4.521276595744681E-4</v>
      </c>
      <c r="P142" s="311"/>
      <c r="Q142" s="311">
        <v>1.34</v>
      </c>
      <c r="R142" s="313">
        <v>28</v>
      </c>
      <c r="S142" s="313">
        <v>5</v>
      </c>
      <c r="T142" s="313">
        <v>7</v>
      </c>
      <c r="U142" s="313">
        <v>83</v>
      </c>
      <c r="V142" s="313"/>
      <c r="W142" s="313">
        <v>1</v>
      </c>
      <c r="X142" s="313">
        <v>0</v>
      </c>
      <c r="Y142" s="313">
        <v>2</v>
      </c>
      <c r="Z142" s="313">
        <v>0</v>
      </c>
      <c r="AA142" s="313">
        <v>0</v>
      </c>
      <c r="AB142" s="313"/>
      <c r="AC142" s="314">
        <v>3</v>
      </c>
      <c r="AD142" s="316"/>
      <c r="AE142" s="311">
        <v>0.09</v>
      </c>
      <c r="AF142" s="316"/>
      <c r="AG142" s="316">
        <v>7</v>
      </c>
      <c r="AH142" s="242" t="e">
        <f t="shared" si="15"/>
        <v>#VALUE!</v>
      </c>
      <c r="AI142" s="212" t="s">
        <v>624</v>
      </c>
      <c r="AJ142" s="212" t="s">
        <v>625</v>
      </c>
      <c r="AK142" s="212" t="s">
        <v>1319</v>
      </c>
      <c r="AL142" s="212"/>
      <c r="AM142" s="212"/>
      <c r="AN142" s="212" t="s">
        <v>297</v>
      </c>
      <c r="AO142" s="212"/>
      <c r="AP142" s="160">
        <v>60</v>
      </c>
      <c r="AQ142" s="160">
        <v>10</v>
      </c>
      <c r="AR142" s="160">
        <v>0</v>
      </c>
      <c r="AS142" s="160">
        <v>70</v>
      </c>
      <c r="AT142" s="406" t="e">
        <f t="shared" si="30"/>
        <v>#N/A</v>
      </c>
      <c r="AU142" s="160">
        <v>50</v>
      </c>
      <c r="AV142" s="359" t="s">
        <v>1119</v>
      </c>
      <c r="AW142" s="359" t="s">
        <v>1123</v>
      </c>
      <c r="AX142" s="359" t="s">
        <v>1157</v>
      </c>
      <c r="AY142" s="360" t="e">
        <f t="shared" si="31"/>
        <v>#N/A</v>
      </c>
    </row>
    <row r="143" spans="1:51" x14ac:dyDescent="0.25">
      <c r="A143" s="242" t="s">
        <v>616</v>
      </c>
      <c r="B143" s="242" t="s">
        <v>617</v>
      </c>
      <c r="C143" s="242" t="s">
        <v>1321</v>
      </c>
      <c r="D143" s="298" t="s">
        <v>1322</v>
      </c>
      <c r="E143" s="242">
        <v>5.5385400714650333E-4</v>
      </c>
      <c r="G143" s="299"/>
      <c r="H143" s="309" t="s">
        <v>1321</v>
      </c>
      <c r="I143" s="313" t="s">
        <v>1322</v>
      </c>
      <c r="J143" s="313">
        <v>3.318019397651863E-4</v>
      </c>
      <c r="K143" s="313"/>
      <c r="L143" s="313"/>
      <c r="M143" s="313" t="s">
        <v>1321</v>
      </c>
      <c r="N143" s="313" t="s">
        <v>1322</v>
      </c>
      <c r="O143" s="313">
        <v>2.2077590607452781E-4</v>
      </c>
      <c r="P143" s="311"/>
      <c r="Q143" s="311">
        <v>1.83</v>
      </c>
      <c r="R143" s="313">
        <v>9</v>
      </c>
      <c r="S143" s="313">
        <v>41</v>
      </c>
      <c r="T143" s="313">
        <v>35</v>
      </c>
      <c r="U143" s="313">
        <v>149</v>
      </c>
      <c r="V143" s="313"/>
      <c r="W143" s="313">
        <v>0</v>
      </c>
      <c r="X143" s="313">
        <v>0</v>
      </c>
      <c r="Y143" s="313">
        <v>10</v>
      </c>
      <c r="Z143" s="313">
        <v>0</v>
      </c>
      <c r="AA143" s="313">
        <v>0</v>
      </c>
      <c r="AB143" s="313"/>
      <c r="AC143" s="314">
        <v>10</v>
      </c>
      <c r="AD143" s="316"/>
      <c r="AE143" s="311">
        <v>0.28999999999999998</v>
      </c>
      <c r="AF143" s="316"/>
      <c r="AG143" s="316">
        <v>0</v>
      </c>
      <c r="AH143" s="242" t="e">
        <f t="shared" ref="AH143:AH206" si="32">AG143/H143</f>
        <v>#VALUE!</v>
      </c>
      <c r="AI143" s="212"/>
      <c r="AJ143" s="212"/>
      <c r="AK143" s="212"/>
      <c r="AL143" s="212"/>
      <c r="AM143" s="212"/>
      <c r="AN143" s="212"/>
      <c r="AO143" s="212"/>
      <c r="AP143" s="161"/>
      <c r="AQ143" s="161"/>
      <c r="AR143" s="161"/>
      <c r="AS143" s="161"/>
      <c r="AT143" s="161"/>
      <c r="AU143" s="161"/>
      <c r="AV143" s="162" t="s">
        <v>394</v>
      </c>
      <c r="AW143" s="162" t="s">
        <v>394</v>
      </c>
      <c r="AX143" s="162" t="s">
        <v>394</v>
      </c>
    </row>
    <row r="144" spans="1:51" x14ac:dyDescent="0.25">
      <c r="A144" s="242" t="s">
        <v>618</v>
      </c>
      <c r="B144" s="242" t="s">
        <v>619</v>
      </c>
      <c r="C144" s="242" t="s">
        <v>1323</v>
      </c>
      <c r="D144" s="298" t="s">
        <v>7</v>
      </c>
      <c r="E144" s="242">
        <v>1.6020236087689713E-4</v>
      </c>
      <c r="G144" s="299"/>
      <c r="H144" s="309" t="s">
        <v>1323</v>
      </c>
      <c r="I144" s="313" t="s">
        <v>7</v>
      </c>
      <c r="J144" s="313">
        <v>1.6020236087689713E-4</v>
      </c>
      <c r="K144" s="313"/>
      <c r="L144" s="313"/>
      <c r="M144" s="313" t="s">
        <v>1323</v>
      </c>
      <c r="N144" s="313" t="s">
        <v>7</v>
      </c>
      <c r="O144" s="313">
        <v>0</v>
      </c>
      <c r="P144" s="311"/>
      <c r="Q144" s="311">
        <v>1.08</v>
      </c>
      <c r="R144" s="313">
        <v>16</v>
      </c>
      <c r="S144" s="313">
        <v>9</v>
      </c>
      <c r="T144" s="313">
        <v>63</v>
      </c>
      <c r="U144" s="313">
        <v>129</v>
      </c>
      <c r="V144" s="313"/>
      <c r="W144" s="313">
        <v>3</v>
      </c>
      <c r="X144" s="313">
        <v>0</v>
      </c>
      <c r="Y144" s="313">
        <v>3</v>
      </c>
      <c r="Z144" s="313">
        <v>8</v>
      </c>
      <c r="AA144" s="313">
        <v>0</v>
      </c>
      <c r="AB144" s="313"/>
      <c r="AC144" s="314">
        <v>14</v>
      </c>
      <c r="AD144" s="316"/>
      <c r="AE144" s="311">
        <v>0.37</v>
      </c>
      <c r="AF144" s="316"/>
      <c r="AG144" s="316">
        <v>3</v>
      </c>
      <c r="AH144" s="242" t="e">
        <f t="shared" si="32"/>
        <v>#VALUE!</v>
      </c>
      <c r="AI144" s="212"/>
      <c r="AJ144" s="212" t="s">
        <v>1320</v>
      </c>
      <c r="AK144" s="212" t="s">
        <v>1321</v>
      </c>
      <c r="AL144" s="212"/>
      <c r="AM144" s="212" t="s">
        <v>1322</v>
      </c>
      <c r="AN144" s="212" t="s">
        <v>1322</v>
      </c>
      <c r="AO144" s="212"/>
      <c r="AP144" s="161" t="s">
        <v>551</v>
      </c>
      <c r="AQ144" s="161" t="s">
        <v>551</v>
      </c>
      <c r="AR144" s="161" t="s">
        <v>551</v>
      </c>
      <c r="AS144" s="161" t="s">
        <v>551</v>
      </c>
      <c r="AT144" s="406" t="e">
        <f t="shared" ref="AT144:AT151" si="33">AS144/VLOOKUP(AN144,$E$18:$H$410,4,FALSE)</f>
        <v>#VALUE!</v>
      </c>
      <c r="AU144" s="161" t="s">
        <v>551</v>
      </c>
      <c r="AV144" s="161" t="s">
        <v>551</v>
      </c>
      <c r="AW144" s="161" t="s">
        <v>551</v>
      </c>
      <c r="AX144" s="161" t="s">
        <v>551</v>
      </c>
      <c r="AY144" s="360" t="e">
        <f t="shared" ref="AY144:AY151" si="34">AX144/VLOOKUP(AN144,$E$18:$H$410,4,FALSE)</f>
        <v>#VALUE!</v>
      </c>
    </row>
    <row r="145" spans="1:51" x14ac:dyDescent="0.25">
      <c r="A145" s="242" t="s">
        <v>620</v>
      </c>
      <c r="B145" s="242" t="s">
        <v>621</v>
      </c>
      <c r="C145" s="242" t="s">
        <v>1324</v>
      </c>
      <c r="D145" s="298" t="s">
        <v>20</v>
      </c>
      <c r="E145" s="242">
        <v>4.2515500442869795E-4</v>
      </c>
      <c r="G145" s="299"/>
      <c r="H145" s="309" t="s">
        <v>1324</v>
      </c>
      <c r="I145" s="313" t="s">
        <v>20</v>
      </c>
      <c r="J145" s="313">
        <v>3.100088573959256E-4</v>
      </c>
      <c r="K145" s="313"/>
      <c r="L145" s="313"/>
      <c r="M145" s="313" t="s">
        <v>1324</v>
      </c>
      <c r="N145" s="313" t="s">
        <v>20</v>
      </c>
      <c r="O145" s="313">
        <v>1.0628875110717449E-4</v>
      </c>
      <c r="P145" s="311"/>
      <c r="Q145" s="311">
        <v>7.73</v>
      </c>
      <c r="R145" s="313">
        <v>58</v>
      </c>
      <c r="S145" s="313">
        <v>71</v>
      </c>
      <c r="T145" s="313">
        <v>49</v>
      </c>
      <c r="U145" s="313">
        <v>874</v>
      </c>
      <c r="V145" s="313"/>
      <c r="W145" s="313">
        <v>30</v>
      </c>
      <c r="X145" s="313">
        <v>0</v>
      </c>
      <c r="Y145" s="313">
        <v>9</v>
      </c>
      <c r="Z145" s="313">
        <v>0</v>
      </c>
      <c r="AA145" s="313">
        <v>0</v>
      </c>
      <c r="AB145" s="313"/>
      <c r="AC145" s="314">
        <v>39</v>
      </c>
      <c r="AD145" s="316"/>
      <c r="AE145" s="311">
        <v>0.43</v>
      </c>
      <c r="AF145" s="316"/>
      <c r="AG145" s="316">
        <v>0</v>
      </c>
      <c r="AH145" s="242" t="e">
        <f t="shared" si="32"/>
        <v>#VALUE!</v>
      </c>
      <c r="AI145" s="212" t="s">
        <v>626</v>
      </c>
      <c r="AJ145" s="212" t="s">
        <v>627</v>
      </c>
      <c r="AK145" s="212" t="s">
        <v>1323</v>
      </c>
      <c r="AL145" s="212"/>
      <c r="AM145" s="212"/>
      <c r="AN145" s="212" t="s">
        <v>7</v>
      </c>
      <c r="AO145" s="212"/>
      <c r="AP145" s="160">
        <v>340</v>
      </c>
      <c r="AQ145" s="160">
        <v>20</v>
      </c>
      <c r="AR145" s="160">
        <v>0</v>
      </c>
      <c r="AS145" s="160">
        <v>360</v>
      </c>
      <c r="AT145" s="406" t="e">
        <f t="shared" si="33"/>
        <v>#N/A</v>
      </c>
      <c r="AU145" s="160">
        <v>290</v>
      </c>
      <c r="AV145" s="359" t="s">
        <v>1142</v>
      </c>
      <c r="AW145" s="359" t="s">
        <v>1123</v>
      </c>
      <c r="AX145" s="359" t="s">
        <v>1160</v>
      </c>
      <c r="AY145" s="360" t="e">
        <f t="shared" si="34"/>
        <v>#N/A</v>
      </c>
    </row>
    <row r="146" spans="1:51" x14ac:dyDescent="0.25">
      <c r="A146" s="242" t="s">
        <v>622</v>
      </c>
      <c r="B146" s="242" t="s">
        <v>623</v>
      </c>
      <c r="C146" s="242" t="s">
        <v>1325</v>
      </c>
      <c r="D146" s="298" t="s">
        <v>43</v>
      </c>
      <c r="E146" s="242">
        <v>1.3723696248856359E-3</v>
      </c>
      <c r="G146" s="299"/>
      <c r="H146" s="309" t="s">
        <v>1325</v>
      </c>
      <c r="I146" s="313" t="s">
        <v>43</v>
      </c>
      <c r="J146" s="313">
        <v>4.5745654162854531E-4</v>
      </c>
      <c r="K146" s="313"/>
      <c r="L146" s="313"/>
      <c r="M146" s="313" t="s">
        <v>1325</v>
      </c>
      <c r="N146" s="313" t="s">
        <v>43</v>
      </c>
      <c r="O146" s="313">
        <v>9.1491308325709062E-4</v>
      </c>
      <c r="P146" s="311"/>
      <c r="Q146" s="311">
        <v>1.83</v>
      </c>
      <c r="R146" s="313">
        <v>1</v>
      </c>
      <c r="S146" s="313">
        <v>0</v>
      </c>
      <c r="T146" s="313">
        <v>3</v>
      </c>
      <c r="U146" s="313">
        <v>70</v>
      </c>
      <c r="V146" s="313"/>
      <c r="W146" s="313">
        <v>0</v>
      </c>
      <c r="X146" s="313">
        <v>0</v>
      </c>
      <c r="Y146" s="313">
        <v>27</v>
      </c>
      <c r="Z146" s="313">
        <v>0</v>
      </c>
      <c r="AA146" s="313">
        <v>0</v>
      </c>
      <c r="AB146" s="313"/>
      <c r="AC146" s="314">
        <v>27</v>
      </c>
      <c r="AD146" s="316"/>
      <c r="AE146" s="311">
        <v>0.75</v>
      </c>
      <c r="AF146" s="316"/>
      <c r="AG146" s="316">
        <v>1</v>
      </c>
      <c r="AH146" s="242" t="e">
        <f t="shared" si="32"/>
        <v>#VALUE!</v>
      </c>
      <c r="AI146" s="212" t="s">
        <v>628</v>
      </c>
      <c r="AJ146" s="212" t="s">
        <v>629</v>
      </c>
      <c r="AK146" s="212" t="s">
        <v>1324</v>
      </c>
      <c r="AL146" s="212"/>
      <c r="AM146" s="212"/>
      <c r="AN146" s="212" t="s">
        <v>20</v>
      </c>
      <c r="AO146" s="212"/>
      <c r="AP146" s="160">
        <v>240</v>
      </c>
      <c r="AQ146" s="160">
        <v>30</v>
      </c>
      <c r="AR146" s="160">
        <v>20</v>
      </c>
      <c r="AS146" s="160">
        <v>300</v>
      </c>
      <c r="AT146" s="406" t="e">
        <f t="shared" si="33"/>
        <v>#N/A</v>
      </c>
      <c r="AU146" s="160">
        <v>280</v>
      </c>
      <c r="AV146" s="359" t="s">
        <v>1199</v>
      </c>
      <c r="AW146" s="359" t="s">
        <v>1123</v>
      </c>
      <c r="AX146" s="359" t="s">
        <v>1160</v>
      </c>
      <c r="AY146" s="360" t="e">
        <f t="shared" si="34"/>
        <v>#N/A</v>
      </c>
    </row>
    <row r="147" spans="1:51" x14ac:dyDescent="0.25">
      <c r="A147" s="242" t="s">
        <v>624</v>
      </c>
      <c r="B147" s="242" t="s">
        <v>625</v>
      </c>
      <c r="C147" s="242" t="s">
        <v>1326</v>
      </c>
      <c r="D147" s="298" t="s">
        <v>109</v>
      </c>
      <c r="E147" s="242">
        <v>2.3872679045092838E-4</v>
      </c>
      <c r="G147" s="299"/>
      <c r="H147" s="309" t="s">
        <v>1326</v>
      </c>
      <c r="I147" s="313" t="s">
        <v>109</v>
      </c>
      <c r="J147" s="313">
        <v>1.6799292661361627E-4</v>
      </c>
      <c r="K147" s="313"/>
      <c r="L147" s="313"/>
      <c r="M147" s="313" t="s">
        <v>1326</v>
      </c>
      <c r="N147" s="313" t="s">
        <v>109</v>
      </c>
      <c r="O147" s="313">
        <v>7.0733863837312108E-5</v>
      </c>
      <c r="P147" s="311"/>
      <c r="Q147" s="311">
        <v>5.41</v>
      </c>
      <c r="R147" s="313">
        <v>19</v>
      </c>
      <c r="S147" s="313">
        <v>27</v>
      </c>
      <c r="T147" s="313">
        <v>82</v>
      </c>
      <c r="U147" s="313">
        <v>301</v>
      </c>
      <c r="V147" s="313"/>
      <c r="W147" s="313">
        <v>4</v>
      </c>
      <c r="X147" s="313">
        <v>0</v>
      </c>
      <c r="Y147" s="313">
        <v>0</v>
      </c>
      <c r="Z147" s="313">
        <v>33</v>
      </c>
      <c r="AA147" s="313">
        <v>0</v>
      </c>
      <c r="AB147" s="313"/>
      <c r="AC147" s="314">
        <v>37</v>
      </c>
      <c r="AD147" s="316"/>
      <c r="AE147" s="311">
        <v>1.1599999999999999</v>
      </c>
      <c r="AF147" s="316"/>
      <c r="AG147" s="316">
        <v>25</v>
      </c>
      <c r="AH147" s="242" t="e">
        <f t="shared" si="32"/>
        <v>#VALUE!</v>
      </c>
      <c r="AI147" s="212" t="s">
        <v>630</v>
      </c>
      <c r="AJ147" s="212" t="s">
        <v>631</v>
      </c>
      <c r="AK147" s="212" t="s">
        <v>1325</v>
      </c>
      <c r="AL147" s="212"/>
      <c r="AM147" s="212"/>
      <c r="AN147" s="212" t="s">
        <v>43</v>
      </c>
      <c r="AO147" s="212"/>
      <c r="AP147" s="160">
        <v>100</v>
      </c>
      <c r="AQ147" s="160">
        <v>20</v>
      </c>
      <c r="AR147" s="160">
        <v>0</v>
      </c>
      <c r="AS147" s="160">
        <v>120</v>
      </c>
      <c r="AT147" s="406" t="e">
        <f t="shared" si="33"/>
        <v>#N/A</v>
      </c>
      <c r="AU147" s="160">
        <v>140</v>
      </c>
      <c r="AV147" s="359" t="s">
        <v>1163</v>
      </c>
      <c r="AW147" s="359" t="s">
        <v>1123</v>
      </c>
      <c r="AX147" s="359" t="s">
        <v>1176</v>
      </c>
      <c r="AY147" s="360" t="e">
        <f t="shared" si="34"/>
        <v>#N/A</v>
      </c>
    </row>
    <row r="148" spans="1:51" x14ac:dyDescent="0.25">
      <c r="A148" s="242">
        <v>30</v>
      </c>
      <c r="B148" s="242">
        <v>37</v>
      </c>
      <c r="C148" s="242" t="s">
        <v>1327</v>
      </c>
      <c r="D148" s="298" t="s">
        <v>161</v>
      </c>
      <c r="E148" s="315">
        <v>4.8991354466858792E-4</v>
      </c>
      <c r="G148" s="299"/>
      <c r="H148" s="309" t="s">
        <v>1327</v>
      </c>
      <c r="I148" s="313" t="s">
        <v>161</v>
      </c>
      <c r="J148" s="313">
        <v>4.1306436119116236E-4</v>
      </c>
      <c r="K148" s="313"/>
      <c r="L148" s="313"/>
      <c r="M148" s="313" t="s">
        <v>1327</v>
      </c>
      <c r="N148" s="313" t="s">
        <v>161</v>
      </c>
      <c r="O148" s="313">
        <v>7.684918347742555E-5</v>
      </c>
      <c r="P148" s="311"/>
      <c r="Q148" s="311"/>
      <c r="R148" s="313"/>
      <c r="S148" s="313"/>
      <c r="T148" s="313"/>
      <c r="U148" s="313"/>
      <c r="V148" s="313"/>
      <c r="W148" s="313"/>
      <c r="X148" s="313"/>
      <c r="Y148" s="313"/>
      <c r="Z148" s="313"/>
      <c r="AA148" s="313"/>
      <c r="AB148" s="313"/>
      <c r="AC148" s="314"/>
      <c r="AD148" s="316"/>
      <c r="AE148" s="311"/>
      <c r="AF148" s="316"/>
      <c r="AG148" s="316"/>
      <c r="AH148" s="242" t="e">
        <f t="shared" si="32"/>
        <v>#VALUE!</v>
      </c>
      <c r="AI148" s="212" t="s">
        <v>632</v>
      </c>
      <c r="AJ148" s="212" t="s">
        <v>633</v>
      </c>
      <c r="AK148" s="212" t="s">
        <v>1326</v>
      </c>
      <c r="AL148" s="212"/>
      <c r="AM148" s="212"/>
      <c r="AN148" s="212" t="s">
        <v>109</v>
      </c>
      <c r="AO148" s="212"/>
      <c r="AP148" s="161" t="s">
        <v>551</v>
      </c>
      <c r="AQ148" s="161" t="s">
        <v>551</v>
      </c>
      <c r="AR148" s="161" t="s">
        <v>551</v>
      </c>
      <c r="AS148" s="161" t="s">
        <v>551</v>
      </c>
      <c r="AT148" s="406" t="e">
        <f t="shared" si="33"/>
        <v>#VALUE!</v>
      </c>
      <c r="AU148" s="161" t="s">
        <v>551</v>
      </c>
      <c r="AV148" s="161" t="s">
        <v>551</v>
      </c>
      <c r="AW148" s="161" t="s">
        <v>551</v>
      </c>
      <c r="AX148" s="161" t="s">
        <v>551</v>
      </c>
      <c r="AY148" s="360" t="e">
        <f t="shared" si="34"/>
        <v>#VALUE!</v>
      </c>
    </row>
    <row r="149" spans="1:51" x14ac:dyDescent="0.25">
      <c r="A149" s="242" t="s">
        <v>626</v>
      </c>
      <c r="B149" s="242" t="s">
        <v>627</v>
      </c>
      <c r="C149" s="242" t="s">
        <v>1328</v>
      </c>
      <c r="D149" s="298" t="s">
        <v>173</v>
      </c>
      <c r="E149" s="242">
        <v>8.1151832460732984E-4</v>
      </c>
      <c r="G149" s="299"/>
      <c r="H149" s="309" t="s">
        <v>1328</v>
      </c>
      <c r="I149" s="313" t="s">
        <v>173</v>
      </c>
      <c r="J149" s="313">
        <v>5.671902268760908E-4</v>
      </c>
      <c r="K149" s="313"/>
      <c r="L149" s="313"/>
      <c r="M149" s="313" t="s">
        <v>1328</v>
      </c>
      <c r="N149" s="313" t="s">
        <v>173</v>
      </c>
      <c r="O149" s="313">
        <v>2.443280977312391E-4</v>
      </c>
      <c r="P149" s="311"/>
      <c r="Q149" s="311">
        <v>0.33</v>
      </c>
      <c r="R149" s="313">
        <v>2</v>
      </c>
      <c r="S149" s="313">
        <v>2</v>
      </c>
      <c r="T149" s="313">
        <v>10</v>
      </c>
      <c r="U149" s="313">
        <v>30</v>
      </c>
      <c r="V149" s="313"/>
      <c r="W149" s="313">
        <v>4</v>
      </c>
      <c r="X149" s="313">
        <v>0</v>
      </c>
      <c r="Y149" s="313">
        <v>6</v>
      </c>
      <c r="Z149" s="313">
        <v>0</v>
      </c>
      <c r="AA149" s="313">
        <v>0</v>
      </c>
      <c r="AB149" s="313"/>
      <c r="AC149" s="314">
        <v>10</v>
      </c>
      <c r="AD149" s="316"/>
      <c r="AE149" s="311">
        <v>0.2</v>
      </c>
      <c r="AF149" s="316"/>
      <c r="AG149" s="316">
        <v>0</v>
      </c>
      <c r="AH149" s="242" t="e">
        <f t="shared" si="32"/>
        <v>#VALUE!</v>
      </c>
      <c r="AI149" s="212" t="s">
        <v>634</v>
      </c>
      <c r="AJ149" s="212" t="s">
        <v>635</v>
      </c>
      <c r="AK149" s="212" t="s">
        <v>1327</v>
      </c>
      <c r="AL149" s="212"/>
      <c r="AM149" s="212"/>
      <c r="AN149" s="212" t="s">
        <v>161</v>
      </c>
      <c r="AO149" s="212"/>
      <c r="AP149" s="160">
        <v>190</v>
      </c>
      <c r="AQ149" s="160">
        <v>10</v>
      </c>
      <c r="AR149" s="160">
        <v>0</v>
      </c>
      <c r="AS149" s="160">
        <v>200</v>
      </c>
      <c r="AT149" s="406" t="e">
        <f t="shared" si="33"/>
        <v>#N/A</v>
      </c>
      <c r="AU149" s="160">
        <v>220</v>
      </c>
      <c r="AV149" s="359" t="s">
        <v>1123</v>
      </c>
      <c r="AW149" s="359" t="s">
        <v>1199</v>
      </c>
      <c r="AX149" s="359" t="s">
        <v>1195</v>
      </c>
      <c r="AY149" s="360" t="e">
        <f t="shared" si="34"/>
        <v>#N/A</v>
      </c>
    </row>
    <row r="150" spans="1:51" x14ac:dyDescent="0.25">
      <c r="A150" s="242" t="s">
        <v>628</v>
      </c>
      <c r="B150" s="242" t="s">
        <v>629</v>
      </c>
      <c r="C150" s="242" t="s">
        <v>1329</v>
      </c>
      <c r="D150" s="298" t="s">
        <v>218</v>
      </c>
      <c r="E150" s="242">
        <v>4.1404140414041403E-4</v>
      </c>
      <c r="G150" s="299"/>
      <c r="H150" s="309" t="s">
        <v>1329</v>
      </c>
      <c r="I150" s="313" t="s">
        <v>218</v>
      </c>
      <c r="J150" s="313">
        <v>2.6102610261026103E-4</v>
      </c>
      <c r="K150" s="313"/>
      <c r="L150" s="313"/>
      <c r="M150" s="313" t="s">
        <v>1329</v>
      </c>
      <c r="N150" s="313" t="s">
        <v>218</v>
      </c>
      <c r="O150" s="313">
        <v>1.53015301530153E-4</v>
      </c>
      <c r="P150" s="311"/>
      <c r="Q150" s="311">
        <v>1.02</v>
      </c>
      <c r="R150" s="313">
        <v>30</v>
      </c>
      <c r="S150" s="313">
        <v>40</v>
      </c>
      <c r="T150" s="313">
        <v>104</v>
      </c>
      <c r="U150" s="313">
        <v>222</v>
      </c>
      <c r="V150" s="313"/>
      <c r="W150" s="313">
        <v>1</v>
      </c>
      <c r="X150" s="313">
        <v>1</v>
      </c>
      <c r="Y150" s="313">
        <v>0</v>
      </c>
      <c r="Z150" s="313">
        <v>0</v>
      </c>
      <c r="AA150" s="313">
        <v>0</v>
      </c>
      <c r="AB150" s="313"/>
      <c r="AC150" s="314">
        <v>2</v>
      </c>
      <c r="AD150" s="316"/>
      <c r="AE150" s="311">
        <v>0.04</v>
      </c>
      <c r="AF150" s="316"/>
      <c r="AG150" s="316">
        <v>0</v>
      </c>
      <c r="AH150" s="242" t="e">
        <f t="shared" si="32"/>
        <v>#VALUE!</v>
      </c>
      <c r="AI150" s="212" t="s">
        <v>636</v>
      </c>
      <c r="AJ150" s="212" t="s">
        <v>637</v>
      </c>
      <c r="AK150" s="212" t="s">
        <v>1328</v>
      </c>
      <c r="AL150" s="212"/>
      <c r="AM150" s="212"/>
      <c r="AN150" s="212" t="s">
        <v>173</v>
      </c>
      <c r="AO150" s="212"/>
      <c r="AP150" s="160">
        <v>250</v>
      </c>
      <c r="AQ150" s="160">
        <v>40</v>
      </c>
      <c r="AR150" s="160">
        <v>0</v>
      </c>
      <c r="AS150" s="160">
        <v>290</v>
      </c>
      <c r="AT150" s="406" t="e">
        <f t="shared" si="33"/>
        <v>#N/A</v>
      </c>
      <c r="AU150" s="160">
        <v>200</v>
      </c>
      <c r="AV150" s="359" t="s">
        <v>1119</v>
      </c>
      <c r="AW150" s="359" t="s">
        <v>1119</v>
      </c>
      <c r="AX150" s="359" t="s">
        <v>1207</v>
      </c>
      <c r="AY150" s="360" t="e">
        <f t="shared" si="34"/>
        <v>#N/A</v>
      </c>
    </row>
    <row r="151" spans="1:51" x14ac:dyDescent="0.25">
      <c r="A151" s="242" t="s">
        <v>630</v>
      </c>
      <c r="B151" s="242" t="s">
        <v>631</v>
      </c>
      <c r="D151" s="298"/>
      <c r="G151" s="299"/>
      <c r="H151" s="309"/>
      <c r="I151" s="313"/>
      <c r="J151" s="313"/>
      <c r="K151" s="313"/>
      <c r="L151" s="313"/>
      <c r="M151" s="313"/>
      <c r="N151" s="313"/>
      <c r="O151" s="313"/>
      <c r="P151" s="311"/>
      <c r="Q151" s="311">
        <v>0.06</v>
      </c>
      <c r="R151" s="313">
        <v>3</v>
      </c>
      <c r="S151" s="313">
        <v>2</v>
      </c>
      <c r="T151" s="313">
        <v>10</v>
      </c>
      <c r="U151" s="313">
        <v>18</v>
      </c>
      <c r="V151" s="313"/>
      <c r="W151" s="313">
        <v>0</v>
      </c>
      <c r="X151" s="313">
        <v>0</v>
      </c>
      <c r="Y151" s="313">
        <v>0</v>
      </c>
      <c r="Z151" s="313">
        <v>0</v>
      </c>
      <c r="AA151" s="313">
        <v>2</v>
      </c>
      <c r="AB151" s="313"/>
      <c r="AC151" s="314">
        <v>2</v>
      </c>
      <c r="AD151" s="316"/>
      <c r="AE151" s="311">
        <v>0.04</v>
      </c>
      <c r="AF151" s="316"/>
      <c r="AG151" s="316">
        <v>0</v>
      </c>
      <c r="AH151" s="242" t="e">
        <f t="shared" si="32"/>
        <v>#DIV/0!</v>
      </c>
      <c r="AI151" s="212" t="s">
        <v>638</v>
      </c>
      <c r="AJ151" s="212" t="s">
        <v>639</v>
      </c>
      <c r="AK151" s="212" t="s">
        <v>1329</v>
      </c>
      <c r="AL151" s="212"/>
      <c r="AM151" s="212"/>
      <c r="AN151" s="212" t="s">
        <v>218</v>
      </c>
      <c r="AO151" s="212"/>
      <c r="AP151" s="160">
        <v>180</v>
      </c>
      <c r="AQ151" s="160">
        <v>30</v>
      </c>
      <c r="AR151" s="160">
        <v>0</v>
      </c>
      <c r="AS151" s="160">
        <v>220</v>
      </c>
      <c r="AT151" s="406" t="e">
        <f t="shared" si="33"/>
        <v>#N/A</v>
      </c>
      <c r="AU151" s="160">
        <v>230</v>
      </c>
      <c r="AV151" s="359" t="s">
        <v>1142</v>
      </c>
      <c r="AW151" s="359" t="s">
        <v>1123</v>
      </c>
      <c r="AX151" s="359" t="s">
        <v>1127</v>
      </c>
      <c r="AY151" s="360" t="e">
        <f t="shared" si="34"/>
        <v>#N/A</v>
      </c>
    </row>
    <row r="152" spans="1:51" x14ac:dyDescent="0.25">
      <c r="A152" s="242" t="s">
        <v>632</v>
      </c>
      <c r="B152" s="242" t="s">
        <v>633</v>
      </c>
      <c r="C152" s="242" t="s">
        <v>1330</v>
      </c>
      <c r="D152" s="298" t="s">
        <v>641</v>
      </c>
      <c r="E152" s="242" t="e">
        <v>#N/A</v>
      </c>
      <c r="G152" s="299"/>
      <c r="H152" s="309" t="s">
        <v>1330</v>
      </c>
      <c r="I152" s="313" t="s">
        <v>641</v>
      </c>
      <c r="J152" s="313" t="e">
        <v>#N/A</v>
      </c>
      <c r="K152" s="313"/>
      <c r="L152" s="313"/>
      <c r="M152" s="313" t="s">
        <v>1330</v>
      </c>
      <c r="N152" s="313" t="s">
        <v>641</v>
      </c>
      <c r="O152" s="313" t="e">
        <v>#N/A</v>
      </c>
      <c r="P152" s="311"/>
      <c r="Q152" s="311">
        <v>1.29</v>
      </c>
      <c r="R152" s="313">
        <v>3</v>
      </c>
      <c r="S152" s="313">
        <v>8</v>
      </c>
      <c r="T152" s="313">
        <v>18</v>
      </c>
      <c r="U152" s="313">
        <v>92</v>
      </c>
      <c r="V152" s="313"/>
      <c r="W152" s="313">
        <v>5</v>
      </c>
      <c r="X152" s="313">
        <v>2</v>
      </c>
      <c r="Y152" s="313">
        <v>4</v>
      </c>
      <c r="Z152" s="313">
        <v>2</v>
      </c>
      <c r="AA152" s="313">
        <v>6</v>
      </c>
      <c r="AB152" s="313"/>
      <c r="AC152" s="314">
        <v>19</v>
      </c>
      <c r="AD152" s="316"/>
      <c r="AE152" s="311">
        <v>0.39</v>
      </c>
      <c r="AF152" s="316"/>
      <c r="AG152" s="316">
        <v>6</v>
      </c>
      <c r="AH152" s="242" t="e">
        <f t="shared" si="32"/>
        <v>#VALUE!</v>
      </c>
      <c r="AI152" s="212"/>
      <c r="AJ152" s="212"/>
      <c r="AK152" s="212"/>
      <c r="AL152" s="212"/>
      <c r="AM152" s="212"/>
      <c r="AN152" s="212"/>
      <c r="AO152" s="212"/>
      <c r="AP152" s="161"/>
      <c r="AQ152" s="161"/>
      <c r="AR152" s="161"/>
      <c r="AS152" s="161"/>
      <c r="AT152" s="161"/>
      <c r="AU152" s="161"/>
      <c r="AV152" s="162" t="s">
        <v>394</v>
      </c>
      <c r="AW152" s="162" t="s">
        <v>394</v>
      </c>
      <c r="AX152" s="162" t="s">
        <v>394</v>
      </c>
    </row>
    <row r="153" spans="1:51" x14ac:dyDescent="0.25">
      <c r="A153" s="242" t="s">
        <v>634</v>
      </c>
      <c r="B153" s="242" t="s">
        <v>635</v>
      </c>
      <c r="C153" s="242" t="s">
        <v>1334</v>
      </c>
      <c r="D153" s="298" t="s">
        <v>1801</v>
      </c>
      <c r="E153" s="242">
        <v>1.6402405686167304E-3</v>
      </c>
      <c r="G153" s="299"/>
      <c r="H153" s="309" t="s">
        <v>1334</v>
      </c>
      <c r="I153" s="313" t="s">
        <v>1801</v>
      </c>
      <c r="J153" s="313">
        <v>1.0825587752870422E-3</v>
      </c>
      <c r="K153" s="313"/>
      <c r="L153" s="313"/>
      <c r="M153" s="313" t="s">
        <v>1334</v>
      </c>
      <c r="N153" s="313" t="s">
        <v>1801</v>
      </c>
      <c r="O153" s="313">
        <v>5.5768179332968838E-4</v>
      </c>
      <c r="P153" s="311"/>
      <c r="Q153" s="311">
        <v>2.98</v>
      </c>
      <c r="R153" s="313">
        <v>24</v>
      </c>
      <c r="S153" s="313">
        <v>12</v>
      </c>
      <c r="T153" s="313">
        <v>103</v>
      </c>
      <c r="U153" s="313">
        <v>267</v>
      </c>
      <c r="V153" s="313"/>
      <c r="W153" s="313">
        <v>0</v>
      </c>
      <c r="X153" s="313">
        <v>0</v>
      </c>
      <c r="Y153" s="313">
        <v>49</v>
      </c>
      <c r="Z153" s="313">
        <v>0</v>
      </c>
      <c r="AA153" s="313">
        <v>0</v>
      </c>
      <c r="AB153" s="313"/>
      <c r="AC153" s="314">
        <v>49</v>
      </c>
      <c r="AD153" s="316"/>
      <c r="AE153" s="311">
        <v>1.1399999999999999</v>
      </c>
      <c r="AF153" s="316"/>
      <c r="AG153" s="316">
        <v>13</v>
      </c>
      <c r="AH153" s="242" t="e">
        <f t="shared" si="32"/>
        <v>#VALUE!</v>
      </c>
      <c r="AI153" s="212"/>
      <c r="AJ153" s="212"/>
      <c r="AK153" s="212"/>
      <c r="AL153" s="212"/>
      <c r="AM153" s="212"/>
      <c r="AN153" s="212"/>
      <c r="AO153" s="212"/>
      <c r="AP153" s="161"/>
      <c r="AQ153" s="161"/>
      <c r="AR153" s="161"/>
      <c r="AS153" s="161"/>
      <c r="AT153" s="161"/>
      <c r="AU153" s="161"/>
      <c r="AV153" s="162" t="s">
        <v>394</v>
      </c>
      <c r="AW153" s="162" t="s">
        <v>394</v>
      </c>
      <c r="AX153" s="162" t="s">
        <v>394</v>
      </c>
    </row>
    <row r="154" spans="1:51" x14ac:dyDescent="0.25">
      <c r="A154" s="242" t="s">
        <v>636</v>
      </c>
      <c r="B154" s="242" t="s">
        <v>637</v>
      </c>
      <c r="C154" s="242" t="s">
        <v>1335</v>
      </c>
      <c r="D154" s="298" t="s">
        <v>334</v>
      </c>
      <c r="E154" s="242">
        <v>6.9622331691297204E-4</v>
      </c>
      <c r="G154" s="299"/>
      <c r="H154" s="309" t="s">
        <v>1335</v>
      </c>
      <c r="I154" s="313" t="s">
        <v>334</v>
      </c>
      <c r="J154" s="313">
        <v>2.2988505747126436E-4</v>
      </c>
      <c r="K154" s="313"/>
      <c r="L154" s="313"/>
      <c r="M154" s="313" t="s">
        <v>1335</v>
      </c>
      <c r="N154" s="313" t="s">
        <v>334</v>
      </c>
      <c r="O154" s="313">
        <v>4.6305418719211821E-4</v>
      </c>
      <c r="P154" s="311"/>
      <c r="Q154" s="311">
        <v>2.29</v>
      </c>
      <c r="R154" s="313">
        <v>4</v>
      </c>
      <c r="S154" s="313">
        <v>2</v>
      </c>
      <c r="T154" s="313">
        <v>8</v>
      </c>
      <c r="U154" s="313">
        <v>124</v>
      </c>
      <c r="V154" s="313"/>
      <c r="W154" s="313">
        <v>0</v>
      </c>
      <c r="X154" s="313">
        <v>10</v>
      </c>
      <c r="Y154" s="313">
        <v>0</v>
      </c>
      <c r="Z154" s="313">
        <v>0</v>
      </c>
      <c r="AA154" s="313">
        <v>0</v>
      </c>
      <c r="AB154" s="313"/>
      <c r="AC154" s="314">
        <v>10</v>
      </c>
      <c r="AD154" s="316"/>
      <c r="AE154" s="311">
        <v>0.21</v>
      </c>
      <c r="AF154" s="316"/>
      <c r="AG154" s="316">
        <v>11</v>
      </c>
      <c r="AH154" s="242" t="e">
        <f t="shared" si="32"/>
        <v>#VALUE!</v>
      </c>
      <c r="AI154" s="212" t="s">
        <v>642</v>
      </c>
      <c r="AJ154" s="212" t="s">
        <v>643</v>
      </c>
      <c r="AK154" s="212" t="s">
        <v>1334</v>
      </c>
      <c r="AL154" s="212"/>
      <c r="AM154" s="212"/>
      <c r="AN154" s="212" t="s">
        <v>1801</v>
      </c>
      <c r="AO154" s="212"/>
      <c r="AP154" s="161" t="s">
        <v>551</v>
      </c>
      <c r="AQ154" s="161" t="s">
        <v>551</v>
      </c>
      <c r="AR154" s="161" t="s">
        <v>551</v>
      </c>
      <c r="AS154" s="161" t="s">
        <v>551</v>
      </c>
      <c r="AT154" s="406" t="e">
        <f t="shared" ref="AT154:AT157" si="35">AS154/VLOOKUP(AN154,$E$18:$H$410,4,FALSE)</f>
        <v>#VALUE!</v>
      </c>
      <c r="AU154" s="161" t="s">
        <v>551</v>
      </c>
      <c r="AV154" s="161" t="s">
        <v>551</v>
      </c>
      <c r="AW154" s="161" t="s">
        <v>551</v>
      </c>
      <c r="AX154" s="161" t="s">
        <v>551</v>
      </c>
      <c r="AY154" s="360" t="e">
        <f t="shared" ref="AY154:AY157" si="36">AX154/VLOOKUP(AN154,$E$18:$H$410,4,FALSE)</f>
        <v>#VALUE!</v>
      </c>
    </row>
    <row r="155" spans="1:51" x14ac:dyDescent="0.25">
      <c r="A155" s="242" t="s">
        <v>638</v>
      </c>
      <c r="B155" s="242" t="s">
        <v>639</v>
      </c>
      <c r="C155" s="242" t="s">
        <v>1336</v>
      </c>
      <c r="D155" s="298" t="s">
        <v>258</v>
      </c>
      <c r="E155" s="242">
        <v>1.5440582053354891E-3</v>
      </c>
      <c r="G155" s="299"/>
      <c r="H155" s="309" t="s">
        <v>1336</v>
      </c>
      <c r="I155" s="313" t="s">
        <v>258</v>
      </c>
      <c r="J155" s="313">
        <v>4.3249797898140663E-4</v>
      </c>
      <c r="K155" s="313"/>
      <c r="L155" s="313"/>
      <c r="M155" s="313" t="s">
        <v>1336</v>
      </c>
      <c r="N155" s="313" t="s">
        <v>258</v>
      </c>
      <c r="O155" s="313">
        <v>1.1115602263540825E-3</v>
      </c>
      <c r="P155" s="311"/>
      <c r="Q155" s="311">
        <v>0.85</v>
      </c>
      <c r="R155" s="313">
        <v>8</v>
      </c>
      <c r="S155" s="313">
        <v>9</v>
      </c>
      <c r="T155" s="313">
        <v>9</v>
      </c>
      <c r="U155" s="313">
        <v>66</v>
      </c>
      <c r="V155" s="313"/>
      <c r="W155" s="313">
        <v>2</v>
      </c>
      <c r="X155" s="313">
        <v>15</v>
      </c>
      <c r="Y155" s="313">
        <v>3</v>
      </c>
      <c r="Z155" s="313">
        <v>0</v>
      </c>
      <c r="AA155" s="313">
        <v>0</v>
      </c>
      <c r="AB155" s="313"/>
      <c r="AC155" s="314">
        <v>20</v>
      </c>
      <c r="AD155" s="316"/>
      <c r="AE155" s="311">
        <v>0.43</v>
      </c>
      <c r="AF155" s="316"/>
      <c r="AG155" s="316">
        <v>1</v>
      </c>
      <c r="AH155" s="242" t="e">
        <f t="shared" si="32"/>
        <v>#VALUE!</v>
      </c>
      <c r="AI155" s="212" t="s">
        <v>644</v>
      </c>
      <c r="AJ155" s="212" t="s">
        <v>645</v>
      </c>
      <c r="AK155" s="212" t="s">
        <v>1335</v>
      </c>
      <c r="AL155" s="212"/>
      <c r="AM155" s="212"/>
      <c r="AN155" s="212" t="s">
        <v>334</v>
      </c>
      <c r="AO155" s="212"/>
      <c r="AP155" s="160">
        <v>530</v>
      </c>
      <c r="AQ155" s="160">
        <v>60</v>
      </c>
      <c r="AR155" s="160">
        <v>10</v>
      </c>
      <c r="AS155" s="160">
        <v>590</v>
      </c>
      <c r="AT155" s="406" t="e">
        <f t="shared" si="35"/>
        <v>#N/A</v>
      </c>
      <c r="AU155" s="160">
        <v>290</v>
      </c>
      <c r="AV155" s="359" t="s">
        <v>1157</v>
      </c>
      <c r="AW155" s="359" t="s">
        <v>1123</v>
      </c>
      <c r="AX155" s="359" t="s">
        <v>1114</v>
      </c>
      <c r="AY155" s="360" t="e">
        <f t="shared" si="36"/>
        <v>#N/A</v>
      </c>
    </row>
    <row r="156" spans="1:51" x14ac:dyDescent="0.25">
      <c r="C156" s="242" t="s">
        <v>1337</v>
      </c>
      <c r="D156" s="298" t="s">
        <v>272</v>
      </c>
      <c r="E156" s="298">
        <v>9.4202898550724637E-4</v>
      </c>
      <c r="G156" s="299"/>
      <c r="H156" s="309" t="s">
        <v>1337</v>
      </c>
      <c r="I156" s="313" t="s">
        <v>272</v>
      </c>
      <c r="J156" s="313">
        <v>4.2874396135265702E-4</v>
      </c>
      <c r="K156" s="313"/>
      <c r="L156" s="313"/>
      <c r="M156" s="313" t="s">
        <v>1337</v>
      </c>
      <c r="N156" s="313" t="s">
        <v>272</v>
      </c>
      <c r="O156" s="313">
        <v>5.1932367149758456E-4</v>
      </c>
      <c r="P156" s="311"/>
      <c r="Q156" s="311"/>
      <c r="R156" s="313"/>
      <c r="S156" s="313"/>
      <c r="T156" s="313"/>
      <c r="U156" s="313"/>
      <c r="V156" s="313"/>
      <c r="W156" s="313"/>
      <c r="X156" s="313"/>
      <c r="Y156" s="313"/>
      <c r="Z156" s="313"/>
      <c r="AA156" s="313"/>
      <c r="AB156" s="313"/>
      <c r="AC156" s="314"/>
      <c r="AD156" s="316"/>
      <c r="AE156" s="311"/>
      <c r="AF156" s="316"/>
      <c r="AG156" s="316"/>
      <c r="AH156" s="242" t="e">
        <f t="shared" si="32"/>
        <v>#VALUE!</v>
      </c>
      <c r="AI156" s="212" t="s">
        <v>646</v>
      </c>
      <c r="AJ156" s="212" t="s">
        <v>647</v>
      </c>
      <c r="AK156" s="212" t="s">
        <v>1336</v>
      </c>
      <c r="AL156" s="212"/>
      <c r="AM156" s="212"/>
      <c r="AN156" s="212" t="s">
        <v>258</v>
      </c>
      <c r="AO156" s="212"/>
      <c r="AP156" s="160">
        <v>170</v>
      </c>
      <c r="AQ156" s="160">
        <v>0</v>
      </c>
      <c r="AR156" s="160">
        <v>0</v>
      </c>
      <c r="AS156" s="160">
        <v>170</v>
      </c>
      <c r="AT156" s="406" t="e">
        <f t="shared" si="35"/>
        <v>#N/A</v>
      </c>
      <c r="AU156" s="160">
        <v>190</v>
      </c>
      <c r="AV156" s="359" t="s">
        <v>1163</v>
      </c>
      <c r="AW156" s="359" t="s">
        <v>1123</v>
      </c>
      <c r="AX156" s="359" t="s">
        <v>1286</v>
      </c>
      <c r="AY156" s="360" t="e">
        <f t="shared" si="36"/>
        <v>#N/A</v>
      </c>
    </row>
    <row r="157" spans="1:51" x14ac:dyDescent="0.25">
      <c r="A157" s="279">
        <v>50</v>
      </c>
      <c r="B157" s="279" t="s">
        <v>640</v>
      </c>
      <c r="C157" s="279" t="s">
        <v>1339</v>
      </c>
      <c r="D157" s="297" t="s">
        <v>337</v>
      </c>
      <c r="E157" s="298">
        <v>5.7257778303560869E-4</v>
      </c>
      <c r="F157" s="279"/>
      <c r="G157" s="299"/>
      <c r="H157" s="309" t="s">
        <v>1339</v>
      </c>
      <c r="I157" s="313" t="s">
        <v>337</v>
      </c>
      <c r="J157" s="313">
        <v>2.2832130604519106E-4</v>
      </c>
      <c r="K157" s="313"/>
      <c r="L157" s="313"/>
      <c r="M157" s="313" t="s">
        <v>1339</v>
      </c>
      <c r="N157" s="313" t="s">
        <v>337</v>
      </c>
      <c r="O157" s="313">
        <v>3.4307346504199694E-4</v>
      </c>
      <c r="P157" s="311"/>
      <c r="Q157" s="311">
        <v>3.82</v>
      </c>
      <c r="R157" s="313">
        <v>980</v>
      </c>
      <c r="S157" s="313">
        <v>3270</v>
      </c>
      <c r="T157" s="313">
        <v>4880</v>
      </c>
      <c r="U157" s="313">
        <v>17690</v>
      </c>
      <c r="V157" s="313"/>
      <c r="W157" s="313">
        <v>230</v>
      </c>
      <c r="X157" s="313">
        <v>160</v>
      </c>
      <c r="Y157" s="313">
        <v>460</v>
      </c>
      <c r="Z157" s="313">
        <v>490</v>
      </c>
      <c r="AA157" s="313">
        <v>80</v>
      </c>
      <c r="AB157" s="313"/>
      <c r="AC157" s="314">
        <v>1420</v>
      </c>
      <c r="AD157" s="316"/>
      <c r="AE157" s="311">
        <v>0.63</v>
      </c>
      <c r="AF157" s="316"/>
      <c r="AG157" s="316">
        <v>1630</v>
      </c>
      <c r="AH157" s="242" t="e">
        <f t="shared" si="32"/>
        <v>#VALUE!</v>
      </c>
      <c r="AI157" s="212" t="s">
        <v>648</v>
      </c>
      <c r="AJ157" s="212" t="s">
        <v>649</v>
      </c>
      <c r="AK157" s="212" t="s">
        <v>1337</v>
      </c>
      <c r="AL157" s="212"/>
      <c r="AM157" s="212"/>
      <c r="AN157" s="212" t="s">
        <v>272</v>
      </c>
      <c r="AO157" s="212"/>
      <c r="AP157" s="160">
        <v>440</v>
      </c>
      <c r="AQ157" s="160">
        <v>110</v>
      </c>
      <c r="AR157" s="160">
        <v>0</v>
      </c>
      <c r="AS157" s="160">
        <v>550</v>
      </c>
      <c r="AT157" s="406" t="e">
        <f t="shared" si="35"/>
        <v>#N/A</v>
      </c>
      <c r="AU157" s="160">
        <v>560</v>
      </c>
      <c r="AV157" s="359" t="s">
        <v>1132</v>
      </c>
      <c r="AW157" s="359" t="s">
        <v>1123</v>
      </c>
      <c r="AX157" s="359" t="s">
        <v>1696</v>
      </c>
      <c r="AY157" s="360" t="e">
        <f t="shared" si="36"/>
        <v>#N/A</v>
      </c>
    </row>
    <row r="158" spans="1:51" x14ac:dyDescent="0.25">
      <c r="C158" s="242" t="s">
        <v>1341</v>
      </c>
      <c r="D158" s="298" t="s">
        <v>49</v>
      </c>
      <c r="E158" s="298">
        <v>1.238390092879257E-4</v>
      </c>
      <c r="G158" s="299"/>
      <c r="H158" s="309" t="s">
        <v>1341</v>
      </c>
      <c r="I158" s="313" t="s">
        <v>49</v>
      </c>
      <c r="J158" s="313">
        <v>4.1279669762641902E-5</v>
      </c>
      <c r="K158" s="313"/>
      <c r="L158" s="313"/>
      <c r="M158" s="313" t="s">
        <v>1341</v>
      </c>
      <c r="N158" s="313" t="s">
        <v>49</v>
      </c>
      <c r="O158" s="313">
        <v>8.2559339525283804E-5</v>
      </c>
      <c r="P158" s="311"/>
      <c r="Q158" s="311"/>
      <c r="R158" s="313"/>
      <c r="S158" s="313"/>
      <c r="T158" s="313"/>
      <c r="U158" s="313"/>
      <c r="V158" s="313"/>
      <c r="W158" s="313"/>
      <c r="X158" s="313"/>
      <c r="Y158" s="313"/>
      <c r="Z158" s="313"/>
      <c r="AA158" s="313"/>
      <c r="AB158" s="313"/>
      <c r="AC158" s="314"/>
      <c r="AD158" s="316"/>
      <c r="AE158" s="311"/>
      <c r="AF158" s="316"/>
      <c r="AG158" s="316"/>
      <c r="AH158" s="242" t="e">
        <f t="shared" si="32"/>
        <v>#VALUE!</v>
      </c>
      <c r="AI158" s="212"/>
      <c r="AJ158" s="212"/>
      <c r="AK158" s="212"/>
      <c r="AL158" s="212"/>
      <c r="AM158" s="212"/>
      <c r="AN158" s="212"/>
      <c r="AO158" s="212"/>
      <c r="AP158" s="161"/>
      <c r="AQ158" s="161"/>
      <c r="AR158" s="161"/>
      <c r="AS158" s="161"/>
      <c r="AT158" s="161"/>
      <c r="AU158" s="161"/>
      <c r="AV158" s="162" t="s">
        <v>394</v>
      </c>
      <c r="AW158" s="162" t="s">
        <v>394</v>
      </c>
      <c r="AX158" s="162" t="s">
        <v>394</v>
      </c>
    </row>
    <row r="159" spans="1:51" x14ac:dyDescent="0.25">
      <c r="A159" s="242" t="s">
        <v>642</v>
      </c>
      <c r="B159" s="242" t="s">
        <v>643</v>
      </c>
      <c r="C159" s="242" t="s">
        <v>1342</v>
      </c>
      <c r="D159" s="298" t="s">
        <v>93</v>
      </c>
      <c r="E159" s="298">
        <v>7.8761061946902653E-4</v>
      </c>
      <c r="G159" s="299"/>
      <c r="H159" s="309" t="s">
        <v>1342</v>
      </c>
      <c r="I159" s="313" t="s">
        <v>93</v>
      </c>
      <c r="J159" s="313">
        <v>6.1946902654867254E-4</v>
      </c>
      <c r="K159" s="313"/>
      <c r="L159" s="313"/>
      <c r="M159" s="313" t="s">
        <v>1342</v>
      </c>
      <c r="N159" s="313" t="s">
        <v>93</v>
      </c>
      <c r="O159" s="313">
        <v>1.6814159292035397E-4</v>
      </c>
      <c r="P159" s="311"/>
      <c r="Q159" s="311">
        <v>3.35</v>
      </c>
      <c r="R159" s="313">
        <v>34</v>
      </c>
      <c r="S159" s="313">
        <v>57</v>
      </c>
      <c r="T159" s="313">
        <v>57</v>
      </c>
      <c r="U159" s="313">
        <v>409</v>
      </c>
      <c r="V159" s="313"/>
      <c r="W159" s="313">
        <v>5</v>
      </c>
      <c r="X159" s="313">
        <v>0</v>
      </c>
      <c r="Y159" s="313">
        <v>29</v>
      </c>
      <c r="Z159" s="313">
        <v>40</v>
      </c>
      <c r="AA159" s="313">
        <v>0</v>
      </c>
      <c r="AB159" s="313"/>
      <c r="AC159" s="314">
        <v>74</v>
      </c>
      <c r="AD159" s="316"/>
      <c r="AE159" s="311">
        <v>0.95</v>
      </c>
      <c r="AF159" s="316"/>
      <c r="AG159" s="316">
        <v>25</v>
      </c>
      <c r="AH159" s="242" t="e">
        <f t="shared" si="32"/>
        <v>#VALUE!</v>
      </c>
      <c r="AI159" s="212"/>
      <c r="AJ159" s="212" t="s">
        <v>1338</v>
      </c>
      <c r="AK159" s="212" t="s">
        <v>1339</v>
      </c>
      <c r="AL159" s="212"/>
      <c r="AM159" s="212" t="s">
        <v>337</v>
      </c>
      <c r="AN159" s="212" t="s">
        <v>337</v>
      </c>
      <c r="AO159" s="212"/>
      <c r="AP159" s="161" t="s">
        <v>551</v>
      </c>
      <c r="AQ159" s="161" t="s">
        <v>551</v>
      </c>
      <c r="AR159" s="161" t="s">
        <v>551</v>
      </c>
      <c r="AS159" s="161" t="s">
        <v>551</v>
      </c>
      <c r="AT159" s="406" t="e">
        <f t="shared" ref="AT159:AT167" si="37">AS159/VLOOKUP(AN159,$E$18:$H$410,4,FALSE)</f>
        <v>#VALUE!</v>
      </c>
      <c r="AU159" s="161" t="s">
        <v>551</v>
      </c>
      <c r="AV159" s="161" t="s">
        <v>551</v>
      </c>
      <c r="AW159" s="161" t="s">
        <v>551</v>
      </c>
      <c r="AX159" s="161" t="s">
        <v>551</v>
      </c>
      <c r="AY159" s="360" t="e">
        <f t="shared" ref="AY159:AY167" si="38">AX159/VLOOKUP(AN159,$E$18:$H$410,4,FALSE)</f>
        <v>#VALUE!</v>
      </c>
    </row>
    <row r="160" spans="1:51" x14ac:dyDescent="0.25">
      <c r="A160" s="242" t="s">
        <v>644</v>
      </c>
      <c r="B160" s="242" t="s">
        <v>645</v>
      </c>
      <c r="C160" s="242" t="s">
        <v>1343</v>
      </c>
      <c r="D160" s="298" t="s">
        <v>153</v>
      </c>
      <c r="E160" s="298">
        <v>2.2908366533864541E-4</v>
      </c>
      <c r="G160" s="299"/>
      <c r="H160" s="309" t="s">
        <v>1343</v>
      </c>
      <c r="I160" s="313" t="s">
        <v>153</v>
      </c>
      <c r="J160" s="313">
        <v>1.6932270916334661E-4</v>
      </c>
      <c r="K160" s="313"/>
      <c r="L160" s="313"/>
      <c r="M160" s="313" t="s">
        <v>1343</v>
      </c>
      <c r="N160" s="313" t="s">
        <v>153</v>
      </c>
      <c r="O160" s="313">
        <v>5.9760956175298807E-5</v>
      </c>
      <c r="P160" s="311"/>
      <c r="Q160" s="311">
        <v>2.2400000000000002</v>
      </c>
      <c r="R160" s="313">
        <v>64</v>
      </c>
      <c r="S160" s="313">
        <v>341</v>
      </c>
      <c r="T160" s="313">
        <v>244</v>
      </c>
      <c r="U160" s="313">
        <v>925</v>
      </c>
      <c r="V160" s="313"/>
      <c r="W160" s="313">
        <v>9</v>
      </c>
      <c r="X160" s="313">
        <v>23</v>
      </c>
      <c r="Y160" s="313">
        <v>33</v>
      </c>
      <c r="Z160" s="313">
        <v>0</v>
      </c>
      <c r="AA160" s="313">
        <v>13</v>
      </c>
      <c r="AB160" s="313"/>
      <c r="AC160" s="314">
        <v>78</v>
      </c>
      <c r="AD160" s="316"/>
      <c r="AE160" s="311">
        <v>0.63</v>
      </c>
      <c r="AF160" s="316"/>
      <c r="AG160" s="316">
        <v>33</v>
      </c>
      <c r="AH160" s="242" t="e">
        <f t="shared" si="32"/>
        <v>#VALUE!</v>
      </c>
      <c r="AI160" s="212" t="s">
        <v>650</v>
      </c>
      <c r="AJ160" s="212" t="s">
        <v>651</v>
      </c>
      <c r="AK160" s="212" t="s">
        <v>1341</v>
      </c>
      <c r="AL160" s="212"/>
      <c r="AM160" s="212"/>
      <c r="AN160" s="212" t="s">
        <v>49</v>
      </c>
      <c r="AO160" s="212"/>
      <c r="AP160" s="160">
        <v>160</v>
      </c>
      <c r="AQ160" s="160">
        <v>80</v>
      </c>
      <c r="AR160" s="160">
        <v>0</v>
      </c>
      <c r="AS160" s="160">
        <v>240</v>
      </c>
      <c r="AT160" s="406" t="e">
        <f t="shared" si="37"/>
        <v>#N/A</v>
      </c>
      <c r="AU160" s="160">
        <v>100</v>
      </c>
      <c r="AV160" s="359" t="s">
        <v>1142</v>
      </c>
      <c r="AW160" s="359" t="s">
        <v>1123</v>
      </c>
      <c r="AX160" s="359" t="s">
        <v>1138</v>
      </c>
      <c r="AY160" s="360" t="e">
        <f t="shared" si="38"/>
        <v>#N/A</v>
      </c>
    </row>
    <row r="161" spans="1:51" x14ac:dyDescent="0.25">
      <c r="A161" s="242" t="s">
        <v>646</v>
      </c>
      <c r="B161" s="242" t="s">
        <v>647</v>
      </c>
      <c r="C161" s="242" t="s">
        <v>1344</v>
      </c>
      <c r="D161" s="298" t="s">
        <v>175</v>
      </c>
      <c r="E161" s="298">
        <v>5.5915721231766617E-4</v>
      </c>
      <c r="G161" s="299"/>
      <c r="H161" s="309" t="s">
        <v>1344</v>
      </c>
      <c r="I161" s="313" t="s">
        <v>175</v>
      </c>
      <c r="J161" s="313">
        <v>1.6207455429497568E-4</v>
      </c>
      <c r="K161" s="313"/>
      <c r="L161" s="313"/>
      <c r="M161" s="313" t="s">
        <v>1344</v>
      </c>
      <c r="N161" s="313" t="s">
        <v>175</v>
      </c>
      <c r="O161" s="313">
        <v>3.9708265802269042E-4</v>
      </c>
      <c r="P161" s="311"/>
      <c r="Q161" s="311">
        <v>2.5</v>
      </c>
      <c r="R161" s="313">
        <v>47</v>
      </c>
      <c r="S161" s="313">
        <v>14</v>
      </c>
      <c r="T161" s="313">
        <v>84</v>
      </c>
      <c r="U161" s="313">
        <v>405</v>
      </c>
      <c r="V161" s="313"/>
      <c r="W161" s="313">
        <v>16</v>
      </c>
      <c r="X161" s="313">
        <v>0</v>
      </c>
      <c r="Y161" s="313">
        <v>2</v>
      </c>
      <c r="Z161" s="313">
        <v>0</v>
      </c>
      <c r="AA161" s="313">
        <v>0</v>
      </c>
      <c r="AB161" s="313"/>
      <c r="AC161" s="314">
        <v>18</v>
      </c>
      <c r="AD161" s="316"/>
      <c r="AE161" s="311">
        <v>0.17</v>
      </c>
      <c r="AF161" s="316"/>
      <c r="AG161" s="316">
        <v>0</v>
      </c>
      <c r="AH161" s="242" t="e">
        <f t="shared" si="32"/>
        <v>#VALUE!</v>
      </c>
      <c r="AI161" s="212" t="s">
        <v>652</v>
      </c>
      <c r="AJ161" s="212" t="s">
        <v>653</v>
      </c>
      <c r="AK161" s="212" t="s">
        <v>1342</v>
      </c>
      <c r="AL161" s="212"/>
      <c r="AM161" s="212"/>
      <c r="AN161" s="212" t="s">
        <v>93</v>
      </c>
      <c r="AO161" s="212"/>
      <c r="AP161" s="161" t="s">
        <v>551</v>
      </c>
      <c r="AQ161" s="161" t="s">
        <v>551</v>
      </c>
      <c r="AR161" s="161" t="s">
        <v>551</v>
      </c>
      <c r="AS161" s="161" t="s">
        <v>551</v>
      </c>
      <c r="AT161" s="406" t="e">
        <f t="shared" si="37"/>
        <v>#VALUE!</v>
      </c>
      <c r="AU161" s="161" t="s">
        <v>551</v>
      </c>
      <c r="AV161" s="161" t="s">
        <v>551</v>
      </c>
      <c r="AW161" s="161" t="s">
        <v>551</v>
      </c>
      <c r="AX161" s="161" t="s">
        <v>551</v>
      </c>
      <c r="AY161" s="360" t="e">
        <f t="shared" si="38"/>
        <v>#VALUE!</v>
      </c>
    </row>
    <row r="162" spans="1:51" x14ac:dyDescent="0.25">
      <c r="A162" s="242" t="s">
        <v>648</v>
      </c>
      <c r="B162" s="242" t="s">
        <v>649</v>
      </c>
      <c r="C162" s="242" t="s">
        <v>1345</v>
      </c>
      <c r="D162" s="298" t="s">
        <v>246</v>
      </c>
      <c r="E162" s="298">
        <v>1.0175763182238668E-4</v>
      </c>
      <c r="G162" s="299"/>
      <c r="H162" s="309" t="s">
        <v>1345</v>
      </c>
      <c r="I162" s="313" t="s">
        <v>246</v>
      </c>
      <c r="J162" s="313">
        <v>4.6253469010175761E-5</v>
      </c>
      <c r="K162" s="313"/>
      <c r="L162" s="313"/>
      <c r="M162" s="313" t="s">
        <v>1345</v>
      </c>
      <c r="N162" s="313" t="s">
        <v>246</v>
      </c>
      <c r="O162" s="313">
        <v>5.5504162812210914E-5</v>
      </c>
      <c r="P162" s="311"/>
      <c r="Q162" s="311">
        <v>2.04</v>
      </c>
      <c r="R162" s="313">
        <v>15</v>
      </c>
      <c r="S162" s="313">
        <v>8</v>
      </c>
      <c r="T162" s="313">
        <v>27</v>
      </c>
      <c r="U162" s="313">
        <v>187</v>
      </c>
      <c r="V162" s="313"/>
      <c r="W162" s="313">
        <v>16</v>
      </c>
      <c r="X162" s="313">
        <v>13</v>
      </c>
      <c r="Y162" s="313">
        <v>15</v>
      </c>
      <c r="Z162" s="313">
        <v>24</v>
      </c>
      <c r="AA162" s="313">
        <v>0</v>
      </c>
      <c r="AB162" s="313"/>
      <c r="AC162" s="314">
        <v>68</v>
      </c>
      <c r="AD162" s="316"/>
      <c r="AE162" s="311">
        <v>1.01</v>
      </c>
      <c r="AF162" s="316"/>
      <c r="AG162" s="316">
        <v>0</v>
      </c>
      <c r="AH162" s="242" t="e">
        <f t="shared" si="32"/>
        <v>#VALUE!</v>
      </c>
      <c r="AI162" s="212" t="s">
        <v>654</v>
      </c>
      <c r="AJ162" s="212" t="s">
        <v>655</v>
      </c>
      <c r="AK162" s="212" t="s">
        <v>1343</v>
      </c>
      <c r="AL162" s="212"/>
      <c r="AM162" s="212"/>
      <c r="AN162" s="212" t="s">
        <v>153</v>
      </c>
      <c r="AO162" s="212"/>
      <c r="AP162" s="160">
        <v>160</v>
      </c>
      <c r="AQ162" s="160">
        <v>20</v>
      </c>
      <c r="AR162" s="160">
        <v>0</v>
      </c>
      <c r="AS162" s="160">
        <v>180</v>
      </c>
      <c r="AT162" s="406" t="e">
        <f t="shared" si="37"/>
        <v>#N/A</v>
      </c>
      <c r="AU162" s="160">
        <v>230</v>
      </c>
      <c r="AV162" s="359" t="s">
        <v>1142</v>
      </c>
      <c r="AW162" s="359" t="s">
        <v>1123</v>
      </c>
      <c r="AX162" s="359" t="s">
        <v>1286</v>
      </c>
      <c r="AY162" s="360" t="e">
        <f t="shared" si="38"/>
        <v>#N/A</v>
      </c>
    </row>
    <row r="163" spans="1:51" x14ac:dyDescent="0.25">
      <c r="C163" s="242" t="s">
        <v>1346</v>
      </c>
      <c r="D163" s="298" t="s">
        <v>253</v>
      </c>
      <c r="E163" s="298">
        <v>1.9692307692307691E-3</v>
      </c>
      <c r="G163" s="299"/>
      <c r="H163" s="309" t="s">
        <v>1346</v>
      </c>
      <c r="I163" s="313" t="s">
        <v>253</v>
      </c>
      <c r="J163" s="313">
        <v>4.3076923076923077E-4</v>
      </c>
      <c r="K163" s="313"/>
      <c r="L163" s="313"/>
      <c r="M163" s="313" t="s">
        <v>1346</v>
      </c>
      <c r="N163" s="313" t="s">
        <v>253</v>
      </c>
      <c r="O163" s="313">
        <v>1.5307692307692307E-3</v>
      </c>
      <c r="P163" s="311"/>
      <c r="Q163" s="311"/>
      <c r="R163" s="313"/>
      <c r="S163" s="313"/>
      <c r="T163" s="313"/>
      <c r="U163" s="313"/>
      <c r="V163" s="313"/>
      <c r="W163" s="313"/>
      <c r="X163" s="313"/>
      <c r="Y163" s="313"/>
      <c r="Z163" s="313"/>
      <c r="AA163" s="313"/>
      <c r="AB163" s="313"/>
      <c r="AC163" s="314"/>
      <c r="AD163" s="316"/>
      <c r="AE163" s="311"/>
      <c r="AF163" s="316"/>
      <c r="AG163" s="316"/>
      <c r="AH163" s="242" t="e">
        <f t="shared" si="32"/>
        <v>#VALUE!</v>
      </c>
      <c r="AI163" s="212" t="s">
        <v>656</v>
      </c>
      <c r="AJ163" s="212" t="s">
        <v>657</v>
      </c>
      <c r="AK163" s="212" t="s">
        <v>1344</v>
      </c>
      <c r="AL163" s="212"/>
      <c r="AM163" s="212"/>
      <c r="AN163" s="212" t="s">
        <v>175</v>
      </c>
      <c r="AO163" s="212"/>
      <c r="AP163" s="160">
        <v>100</v>
      </c>
      <c r="AQ163" s="160">
        <v>10</v>
      </c>
      <c r="AR163" s="160">
        <v>0</v>
      </c>
      <c r="AS163" s="160">
        <v>100</v>
      </c>
      <c r="AT163" s="406" t="e">
        <f t="shared" si="37"/>
        <v>#N/A</v>
      </c>
      <c r="AU163" s="160">
        <v>150</v>
      </c>
      <c r="AV163" s="359" t="s">
        <v>1138</v>
      </c>
      <c r="AW163" s="359" t="s">
        <v>1123</v>
      </c>
      <c r="AX163" s="359" t="s">
        <v>1195</v>
      </c>
      <c r="AY163" s="360" t="e">
        <f t="shared" si="38"/>
        <v>#N/A</v>
      </c>
    </row>
    <row r="164" spans="1:51" x14ac:dyDescent="0.25">
      <c r="A164" s="242">
        <v>18</v>
      </c>
      <c r="C164" s="242" t="s">
        <v>1347</v>
      </c>
      <c r="D164" s="298" t="s">
        <v>254</v>
      </c>
      <c r="E164" s="298">
        <v>1.3402061855670103E-4</v>
      </c>
      <c r="G164" s="299"/>
      <c r="H164" s="309" t="s">
        <v>1347</v>
      </c>
      <c r="I164" s="313" t="s">
        <v>254</v>
      </c>
      <c r="J164" s="313">
        <v>1.0309278350515464E-4</v>
      </c>
      <c r="K164" s="313"/>
      <c r="L164" s="313"/>
      <c r="M164" s="313" t="s">
        <v>1347</v>
      </c>
      <c r="N164" s="313" t="s">
        <v>254</v>
      </c>
      <c r="O164" s="313">
        <v>3.0927835051546395E-5</v>
      </c>
      <c r="P164" s="311"/>
      <c r="Q164" s="311"/>
      <c r="R164" s="313"/>
      <c r="S164" s="313"/>
      <c r="T164" s="313"/>
      <c r="U164" s="313"/>
      <c r="V164" s="313"/>
      <c r="W164" s="313"/>
      <c r="X164" s="313"/>
      <c r="Y164" s="313"/>
      <c r="Z164" s="313"/>
      <c r="AA164" s="313"/>
      <c r="AB164" s="313"/>
      <c r="AC164" s="314"/>
      <c r="AD164" s="316"/>
      <c r="AE164" s="311"/>
      <c r="AF164" s="316"/>
      <c r="AG164" s="316"/>
      <c r="AH164" s="242" t="e">
        <f t="shared" si="32"/>
        <v>#VALUE!</v>
      </c>
      <c r="AI164" s="212" t="s">
        <v>658</v>
      </c>
      <c r="AJ164" s="212" t="s">
        <v>659</v>
      </c>
      <c r="AK164" s="212" t="s">
        <v>1345</v>
      </c>
      <c r="AL164" s="212"/>
      <c r="AM164" s="212"/>
      <c r="AN164" s="212" t="s">
        <v>246</v>
      </c>
      <c r="AO164" s="212"/>
      <c r="AP164" s="160">
        <v>160</v>
      </c>
      <c r="AQ164" s="160">
        <v>10</v>
      </c>
      <c r="AR164" s="160">
        <v>0</v>
      </c>
      <c r="AS164" s="160">
        <v>170</v>
      </c>
      <c r="AT164" s="406" t="e">
        <f t="shared" si="37"/>
        <v>#N/A</v>
      </c>
      <c r="AU164" s="160">
        <v>120</v>
      </c>
      <c r="AV164" s="359" t="s">
        <v>1142</v>
      </c>
      <c r="AW164" s="359" t="s">
        <v>1123</v>
      </c>
      <c r="AX164" s="359" t="s">
        <v>1190</v>
      </c>
      <c r="AY164" s="360" t="e">
        <f t="shared" si="38"/>
        <v>#N/A</v>
      </c>
    </row>
    <row r="165" spans="1:51" x14ac:dyDescent="0.25">
      <c r="A165" s="242" t="s">
        <v>693</v>
      </c>
      <c r="B165" s="242" t="s">
        <v>694</v>
      </c>
      <c r="C165" s="242" t="s">
        <v>1348</v>
      </c>
      <c r="D165" s="298" t="s">
        <v>268</v>
      </c>
      <c r="E165" s="242">
        <v>1.4360313315926892E-4</v>
      </c>
      <c r="G165" s="299"/>
      <c r="H165" s="309" t="s">
        <v>1348</v>
      </c>
      <c r="I165" s="313" t="s">
        <v>268</v>
      </c>
      <c r="J165" s="313">
        <v>1.4360313315926892E-4</v>
      </c>
      <c r="K165" s="313"/>
      <c r="L165" s="313"/>
      <c r="M165" s="313" t="s">
        <v>1348</v>
      </c>
      <c r="N165" s="313" t="s">
        <v>268</v>
      </c>
      <c r="O165" s="313">
        <v>0</v>
      </c>
      <c r="P165" s="311"/>
      <c r="Q165" s="311">
        <v>1.74</v>
      </c>
      <c r="R165" s="313">
        <v>5</v>
      </c>
      <c r="S165" s="313">
        <v>18</v>
      </c>
      <c r="T165" s="313">
        <v>26</v>
      </c>
      <c r="U165" s="313">
        <v>115</v>
      </c>
      <c r="V165" s="313"/>
      <c r="W165" s="313">
        <v>0</v>
      </c>
      <c r="X165" s="313">
        <v>8</v>
      </c>
      <c r="Y165" s="313">
        <v>18</v>
      </c>
      <c r="Z165" s="313">
        <v>0</v>
      </c>
      <c r="AA165" s="313">
        <v>0</v>
      </c>
      <c r="AB165" s="313"/>
      <c r="AC165" s="314">
        <v>26</v>
      </c>
      <c r="AD165" s="316"/>
      <c r="AE165" s="311">
        <v>0.68</v>
      </c>
      <c r="AF165" s="316"/>
      <c r="AG165" s="316">
        <v>2</v>
      </c>
      <c r="AH165" s="242" t="e">
        <f t="shared" si="32"/>
        <v>#VALUE!</v>
      </c>
      <c r="AI165" s="212" t="s">
        <v>660</v>
      </c>
      <c r="AJ165" s="212" t="s">
        <v>661</v>
      </c>
      <c r="AK165" s="212" t="s">
        <v>1346</v>
      </c>
      <c r="AL165" s="212"/>
      <c r="AM165" s="212"/>
      <c r="AN165" s="212" t="s">
        <v>253</v>
      </c>
      <c r="AO165" s="212"/>
      <c r="AP165" s="160">
        <v>180</v>
      </c>
      <c r="AQ165" s="160">
        <v>20</v>
      </c>
      <c r="AR165" s="160">
        <v>0</v>
      </c>
      <c r="AS165" s="160">
        <v>200</v>
      </c>
      <c r="AT165" s="406" t="e">
        <f t="shared" si="37"/>
        <v>#N/A</v>
      </c>
      <c r="AU165" s="160">
        <v>160</v>
      </c>
      <c r="AV165" s="359" t="s">
        <v>1246</v>
      </c>
      <c r="AW165" s="359" t="s">
        <v>1123</v>
      </c>
      <c r="AX165" s="359" t="s">
        <v>1127</v>
      </c>
      <c r="AY165" s="360" t="e">
        <f t="shared" si="38"/>
        <v>#N/A</v>
      </c>
    </row>
    <row r="166" spans="1:51" ht="25.5" x14ac:dyDescent="0.25">
      <c r="A166" s="242" t="s">
        <v>695</v>
      </c>
      <c r="B166" s="242" t="s">
        <v>696</v>
      </c>
      <c r="C166" s="242" t="s">
        <v>1350</v>
      </c>
      <c r="D166" s="315" t="s">
        <v>666</v>
      </c>
      <c r="E166" s="242">
        <v>1.1429621462697537E-3</v>
      </c>
      <c r="G166" s="299"/>
      <c r="H166" s="317" t="s">
        <v>1350</v>
      </c>
      <c r="I166" s="328" t="s">
        <v>666</v>
      </c>
      <c r="J166" s="328">
        <v>4.4652701212789418E-4</v>
      </c>
      <c r="K166" s="328"/>
      <c r="L166" s="328"/>
      <c r="M166" s="328" t="s">
        <v>1350</v>
      </c>
      <c r="N166" s="328" t="s">
        <v>666</v>
      </c>
      <c r="O166" s="328">
        <v>6.9459757442116865E-4</v>
      </c>
      <c r="P166" s="329"/>
      <c r="Q166" s="329">
        <v>1.72</v>
      </c>
      <c r="R166" s="328">
        <v>2</v>
      </c>
      <c r="S166" s="328">
        <v>10</v>
      </c>
      <c r="T166" s="328">
        <v>3</v>
      </c>
      <c r="U166" s="328">
        <v>70</v>
      </c>
      <c r="V166" s="328"/>
      <c r="W166" s="328">
        <v>1</v>
      </c>
      <c r="X166" s="328">
        <v>0</v>
      </c>
      <c r="Y166" s="328">
        <v>0</v>
      </c>
      <c r="Z166" s="328">
        <v>0</v>
      </c>
      <c r="AA166" s="328">
        <v>3</v>
      </c>
      <c r="AB166" s="328"/>
      <c r="AC166" s="330">
        <v>4</v>
      </c>
      <c r="AD166" s="331"/>
      <c r="AE166" s="329">
        <v>0.13</v>
      </c>
      <c r="AF166" s="332"/>
      <c r="AG166" s="333">
        <v>9</v>
      </c>
      <c r="AH166" s="242" t="e">
        <f t="shared" si="32"/>
        <v>#VALUE!</v>
      </c>
      <c r="AI166" s="212" t="s">
        <v>662</v>
      </c>
      <c r="AJ166" s="212" t="s">
        <v>663</v>
      </c>
      <c r="AK166" s="212" t="s">
        <v>1347</v>
      </c>
      <c r="AL166" s="212"/>
      <c r="AM166" s="212"/>
      <c r="AN166" s="212" t="s">
        <v>254</v>
      </c>
      <c r="AO166" s="212"/>
      <c r="AP166" s="160">
        <v>50</v>
      </c>
      <c r="AQ166" s="160">
        <v>10</v>
      </c>
      <c r="AR166" s="160">
        <v>0</v>
      </c>
      <c r="AS166" s="160">
        <v>60</v>
      </c>
      <c r="AT166" s="406" t="e">
        <f t="shared" si="37"/>
        <v>#N/A</v>
      </c>
      <c r="AU166" s="160">
        <v>70</v>
      </c>
      <c r="AV166" s="359" t="s">
        <v>1123</v>
      </c>
      <c r="AW166" s="359" t="s">
        <v>1123</v>
      </c>
      <c r="AX166" s="359" t="s">
        <v>1246</v>
      </c>
      <c r="AY166" s="360" t="e">
        <f t="shared" si="38"/>
        <v>#N/A</v>
      </c>
    </row>
    <row r="167" spans="1:51" x14ac:dyDescent="0.25">
      <c r="A167" s="242" t="s">
        <v>697</v>
      </c>
      <c r="B167" s="242" t="s">
        <v>698</v>
      </c>
      <c r="C167" s="242" t="s">
        <v>1351</v>
      </c>
      <c r="D167" s="298" t="s">
        <v>187</v>
      </c>
      <c r="E167" s="242">
        <v>1.4492753623188405E-4</v>
      </c>
      <c r="G167" s="299"/>
      <c r="H167" s="309" t="s">
        <v>1351</v>
      </c>
      <c r="I167" s="313" t="s">
        <v>187</v>
      </c>
      <c r="J167" s="313">
        <v>1.4492753623188405E-4</v>
      </c>
      <c r="K167" s="313"/>
      <c r="L167" s="313"/>
      <c r="M167" s="313" t="s">
        <v>1351</v>
      </c>
      <c r="N167" s="313" t="s">
        <v>187</v>
      </c>
      <c r="O167" s="313">
        <v>0</v>
      </c>
      <c r="P167" s="311"/>
      <c r="Q167" s="311">
        <v>1.3</v>
      </c>
      <c r="R167" s="313">
        <v>19</v>
      </c>
      <c r="S167" s="313">
        <v>14</v>
      </c>
      <c r="T167" s="313">
        <v>7</v>
      </c>
      <c r="U167" s="313">
        <v>83</v>
      </c>
      <c r="V167" s="313"/>
      <c r="W167" s="313">
        <v>1</v>
      </c>
      <c r="X167" s="313">
        <v>1</v>
      </c>
      <c r="Y167" s="313">
        <v>14</v>
      </c>
      <c r="Z167" s="313">
        <v>0</v>
      </c>
      <c r="AA167" s="313">
        <v>0</v>
      </c>
      <c r="AB167" s="313"/>
      <c r="AC167" s="314">
        <v>16</v>
      </c>
      <c r="AD167" s="316"/>
      <c r="AE167" s="311">
        <v>0.48</v>
      </c>
      <c r="AF167" s="316"/>
      <c r="AG167" s="316">
        <v>8</v>
      </c>
      <c r="AH167" s="242" t="e">
        <f t="shared" si="32"/>
        <v>#VALUE!</v>
      </c>
      <c r="AI167" s="212" t="s">
        <v>664</v>
      </c>
      <c r="AJ167" s="212" t="s">
        <v>665</v>
      </c>
      <c r="AK167" s="212" t="s">
        <v>1348</v>
      </c>
      <c r="AL167" s="212"/>
      <c r="AM167" s="212"/>
      <c r="AN167" s="212" t="s">
        <v>268</v>
      </c>
      <c r="AO167" s="212"/>
      <c r="AP167" s="160">
        <v>40</v>
      </c>
      <c r="AQ167" s="160">
        <v>0</v>
      </c>
      <c r="AR167" s="160">
        <v>0</v>
      </c>
      <c r="AS167" s="160">
        <v>40</v>
      </c>
      <c r="AT167" s="406" t="e">
        <f t="shared" si="37"/>
        <v>#N/A</v>
      </c>
      <c r="AU167" s="160">
        <v>80</v>
      </c>
      <c r="AV167" s="359" t="s">
        <v>1123</v>
      </c>
      <c r="AW167" s="359" t="s">
        <v>1123</v>
      </c>
      <c r="AX167" s="359" t="s">
        <v>1157</v>
      </c>
      <c r="AY167" s="360" t="e">
        <f t="shared" si="38"/>
        <v>#N/A</v>
      </c>
    </row>
    <row r="168" spans="1:51" x14ac:dyDescent="0.25">
      <c r="A168" s="242" t="s">
        <v>699</v>
      </c>
      <c r="B168" s="242" t="s">
        <v>700</v>
      </c>
      <c r="C168" s="242" t="s">
        <v>1352</v>
      </c>
      <c r="D168" s="298" t="s">
        <v>192</v>
      </c>
      <c r="E168" s="242">
        <v>2.2435897435897436E-4</v>
      </c>
      <c r="G168" s="299"/>
      <c r="H168" s="309" t="s">
        <v>1352</v>
      </c>
      <c r="I168" s="313" t="s">
        <v>192</v>
      </c>
      <c r="J168" s="313">
        <v>2.0833333333333335E-4</v>
      </c>
      <c r="K168" s="313"/>
      <c r="L168" s="313"/>
      <c r="M168" s="313" t="s">
        <v>1352</v>
      </c>
      <c r="N168" s="313" t="s">
        <v>192</v>
      </c>
      <c r="O168" s="313">
        <v>1.6025641025641026E-5</v>
      </c>
      <c r="P168" s="311"/>
      <c r="Q168" s="311">
        <v>5.15</v>
      </c>
      <c r="R168" s="313">
        <v>24</v>
      </c>
      <c r="S168" s="313">
        <v>311</v>
      </c>
      <c r="T168" s="313">
        <v>43</v>
      </c>
      <c r="U168" s="313">
        <v>584</v>
      </c>
      <c r="V168" s="313"/>
      <c r="W168" s="313">
        <v>21</v>
      </c>
      <c r="X168" s="313">
        <v>0</v>
      </c>
      <c r="Y168" s="313">
        <v>15</v>
      </c>
      <c r="Z168" s="313">
        <v>0</v>
      </c>
      <c r="AA168" s="313">
        <v>13</v>
      </c>
      <c r="AB168" s="313"/>
      <c r="AC168" s="314">
        <v>49</v>
      </c>
      <c r="AD168" s="316"/>
      <c r="AE168" s="311">
        <v>1.23</v>
      </c>
      <c r="AF168" s="316"/>
      <c r="AG168" s="316">
        <v>6</v>
      </c>
      <c r="AH168" s="242" t="e">
        <f t="shared" si="32"/>
        <v>#VALUE!</v>
      </c>
      <c r="AI168" s="212"/>
      <c r="AJ168" s="212"/>
      <c r="AK168" s="212"/>
      <c r="AL168" s="212"/>
      <c r="AM168" s="212"/>
      <c r="AN168" s="212"/>
      <c r="AO168" s="212"/>
      <c r="AP168" s="161"/>
      <c r="AQ168" s="161"/>
      <c r="AR168" s="161"/>
      <c r="AS168" s="161"/>
      <c r="AT168" s="161"/>
      <c r="AU168" s="161"/>
      <c r="AV168" s="162" t="s">
        <v>394</v>
      </c>
      <c r="AW168" s="162" t="s">
        <v>394</v>
      </c>
      <c r="AX168" s="162" t="s">
        <v>394</v>
      </c>
    </row>
    <row r="169" spans="1:51" x14ac:dyDescent="0.25">
      <c r="A169" s="242" t="s">
        <v>701</v>
      </c>
      <c r="B169" s="242" t="s">
        <v>702</v>
      </c>
      <c r="C169" s="242" t="s">
        <v>1353</v>
      </c>
      <c r="D169" s="298" t="s">
        <v>216</v>
      </c>
      <c r="E169" s="242">
        <v>1.292929292929293E-3</v>
      </c>
      <c r="G169" s="299"/>
      <c r="H169" s="309" t="s">
        <v>1353</v>
      </c>
      <c r="I169" s="313" t="s">
        <v>216</v>
      </c>
      <c r="J169" s="313">
        <v>6.8686868686868691E-4</v>
      </c>
      <c r="K169" s="313"/>
      <c r="L169" s="313"/>
      <c r="M169" s="313" t="s">
        <v>1353</v>
      </c>
      <c r="N169" s="313" t="s">
        <v>216</v>
      </c>
      <c r="O169" s="313">
        <v>5.9595959595959598E-4</v>
      </c>
      <c r="P169" s="311"/>
      <c r="Q169" s="311">
        <v>3.9</v>
      </c>
      <c r="R169" s="313">
        <v>15</v>
      </c>
      <c r="S169" s="313">
        <v>40</v>
      </c>
      <c r="T169" s="313">
        <v>45</v>
      </c>
      <c r="U169" s="313">
        <v>291</v>
      </c>
      <c r="V169" s="313"/>
      <c r="W169" s="313">
        <v>21</v>
      </c>
      <c r="X169" s="313">
        <v>0</v>
      </c>
      <c r="Y169" s="313">
        <v>8</v>
      </c>
      <c r="Z169" s="313">
        <v>0</v>
      </c>
      <c r="AA169" s="313">
        <v>0</v>
      </c>
      <c r="AB169" s="313"/>
      <c r="AC169" s="314">
        <v>29</v>
      </c>
      <c r="AD169" s="316"/>
      <c r="AE169" s="311">
        <v>0.59</v>
      </c>
      <c r="AF169" s="316"/>
      <c r="AG169" s="316">
        <v>22</v>
      </c>
      <c r="AH169" s="242" t="e">
        <f t="shared" si="32"/>
        <v>#VALUE!</v>
      </c>
      <c r="AI169" s="212"/>
      <c r="AJ169" s="212" t="s">
        <v>1349</v>
      </c>
      <c r="AK169" s="212" t="s">
        <v>1350</v>
      </c>
      <c r="AL169" s="212"/>
      <c r="AM169" s="212" t="s">
        <v>666</v>
      </c>
      <c r="AN169" s="212" t="s">
        <v>666</v>
      </c>
      <c r="AO169" s="212"/>
      <c r="AP169" s="160">
        <v>470</v>
      </c>
      <c r="AQ169" s="160">
        <v>200</v>
      </c>
      <c r="AR169" s="160">
        <v>110</v>
      </c>
      <c r="AS169" s="160">
        <v>790</v>
      </c>
      <c r="AT169" s="406" t="e">
        <f t="shared" ref="AT169:AT174" si="39">AS169/VLOOKUP(AN169,$E$18:$H$410,4,FALSE)</f>
        <v>#N/A</v>
      </c>
      <c r="AU169" s="160">
        <v>480</v>
      </c>
      <c r="AV169" s="359" t="s">
        <v>1129</v>
      </c>
      <c r="AW169" s="359" t="s">
        <v>1195</v>
      </c>
      <c r="AX169" s="359" t="s">
        <v>1265</v>
      </c>
      <c r="AY169" s="360" t="e">
        <f t="shared" ref="AY169:AY174" si="40">AX169/VLOOKUP(AN169,$E$18:$H$410,4,FALSE)</f>
        <v>#N/A</v>
      </c>
    </row>
    <row r="170" spans="1:51" x14ac:dyDescent="0.25">
      <c r="A170" s="242" t="s">
        <v>703</v>
      </c>
      <c r="B170" s="242" t="s">
        <v>704</v>
      </c>
      <c r="C170" s="242" t="s">
        <v>1354</v>
      </c>
      <c r="D170" s="298" t="s">
        <v>259</v>
      </c>
      <c r="E170" s="242">
        <v>2.6622296173044926E-3</v>
      </c>
      <c r="G170" s="299"/>
      <c r="H170" s="309" t="s">
        <v>1354</v>
      </c>
      <c r="I170" s="313" t="s">
        <v>259</v>
      </c>
      <c r="J170" s="313">
        <v>6.5723793677204662E-4</v>
      </c>
      <c r="K170" s="313"/>
      <c r="L170" s="313"/>
      <c r="M170" s="313" t="s">
        <v>1354</v>
      </c>
      <c r="N170" s="313" t="s">
        <v>259</v>
      </c>
      <c r="O170" s="313">
        <v>2.0049916805324457E-3</v>
      </c>
      <c r="P170" s="311"/>
      <c r="Q170" s="311">
        <v>3.36</v>
      </c>
      <c r="R170" s="313">
        <v>20</v>
      </c>
      <c r="S170" s="313">
        <v>62</v>
      </c>
      <c r="T170" s="313">
        <v>3</v>
      </c>
      <c r="U170" s="313">
        <v>226</v>
      </c>
      <c r="V170" s="313"/>
      <c r="W170" s="313">
        <v>4</v>
      </c>
      <c r="X170" s="313">
        <v>0</v>
      </c>
      <c r="Y170" s="313">
        <v>5</v>
      </c>
      <c r="Z170" s="313">
        <v>0</v>
      </c>
      <c r="AA170" s="313">
        <v>0</v>
      </c>
      <c r="AB170" s="313"/>
      <c r="AC170" s="314">
        <v>9</v>
      </c>
      <c r="AD170" s="316"/>
      <c r="AE170" s="311">
        <v>0.21</v>
      </c>
      <c r="AF170" s="316"/>
      <c r="AG170" s="316">
        <v>28</v>
      </c>
      <c r="AH170" s="242" t="e">
        <f t="shared" si="32"/>
        <v>#VALUE!</v>
      </c>
      <c r="AI170" s="212" t="s">
        <v>667</v>
      </c>
      <c r="AJ170" s="212" t="s">
        <v>668</v>
      </c>
      <c r="AK170" s="212" t="s">
        <v>1351</v>
      </c>
      <c r="AL170" s="212"/>
      <c r="AM170" s="212"/>
      <c r="AN170" s="212" t="s">
        <v>187</v>
      </c>
      <c r="AO170" s="212"/>
      <c r="AP170" s="160">
        <v>20</v>
      </c>
      <c r="AQ170" s="160">
        <v>10</v>
      </c>
      <c r="AR170" s="160">
        <v>0</v>
      </c>
      <c r="AS170" s="160">
        <v>30</v>
      </c>
      <c r="AT170" s="406" t="e">
        <f t="shared" si="39"/>
        <v>#N/A</v>
      </c>
      <c r="AU170" s="160">
        <v>40</v>
      </c>
      <c r="AV170" s="359" t="s">
        <v>1142</v>
      </c>
      <c r="AW170" s="359" t="s">
        <v>1123</v>
      </c>
      <c r="AX170" s="359" t="s">
        <v>1163</v>
      </c>
      <c r="AY170" s="360" t="e">
        <f t="shared" si="40"/>
        <v>#N/A</v>
      </c>
    </row>
    <row r="171" spans="1:51" x14ac:dyDescent="0.25">
      <c r="A171" s="242">
        <v>34</v>
      </c>
      <c r="B171" s="242">
        <v>41</v>
      </c>
      <c r="C171" s="242" t="s">
        <v>1355</v>
      </c>
      <c r="D171" s="298" t="s">
        <v>292</v>
      </c>
      <c r="E171" s="315">
        <v>9.9203475742215791E-4</v>
      </c>
      <c r="G171" s="299"/>
      <c r="H171" s="309" t="s">
        <v>1355</v>
      </c>
      <c r="I171" s="313" t="s">
        <v>292</v>
      </c>
      <c r="J171" s="313">
        <v>4.4170890658942795E-4</v>
      </c>
      <c r="K171" s="313"/>
      <c r="L171" s="313"/>
      <c r="M171" s="313" t="s">
        <v>1355</v>
      </c>
      <c r="N171" s="313" t="s">
        <v>292</v>
      </c>
      <c r="O171" s="313">
        <v>5.5032585083272995E-4</v>
      </c>
      <c r="P171" s="311"/>
      <c r="Q171" s="311"/>
      <c r="R171" s="313"/>
      <c r="S171" s="313"/>
      <c r="T171" s="313"/>
      <c r="U171" s="313"/>
      <c r="V171" s="313"/>
      <c r="W171" s="313"/>
      <c r="X171" s="313"/>
      <c r="Y171" s="313"/>
      <c r="Z171" s="313"/>
      <c r="AA171" s="313"/>
      <c r="AB171" s="313"/>
      <c r="AC171" s="314"/>
      <c r="AD171" s="316"/>
      <c r="AE171" s="311"/>
      <c r="AF171" s="316"/>
      <c r="AG171" s="316"/>
      <c r="AH171" s="242" t="e">
        <f t="shared" si="32"/>
        <v>#VALUE!</v>
      </c>
      <c r="AI171" s="212" t="s">
        <v>669</v>
      </c>
      <c r="AJ171" s="212" t="s">
        <v>670</v>
      </c>
      <c r="AK171" s="212" t="s">
        <v>1352</v>
      </c>
      <c r="AL171" s="212"/>
      <c r="AM171" s="212"/>
      <c r="AN171" s="212" t="s">
        <v>192</v>
      </c>
      <c r="AO171" s="212"/>
      <c r="AP171" s="160">
        <v>90</v>
      </c>
      <c r="AQ171" s="160">
        <v>120</v>
      </c>
      <c r="AR171" s="160">
        <v>0</v>
      </c>
      <c r="AS171" s="160">
        <v>210</v>
      </c>
      <c r="AT171" s="406" t="e">
        <f t="shared" si="39"/>
        <v>#N/A</v>
      </c>
      <c r="AU171" s="160">
        <v>170</v>
      </c>
      <c r="AV171" s="359" t="s">
        <v>1138</v>
      </c>
      <c r="AW171" s="359" t="s">
        <v>1123</v>
      </c>
      <c r="AX171" s="359" t="s">
        <v>1447</v>
      </c>
      <c r="AY171" s="360" t="e">
        <f t="shared" si="40"/>
        <v>#N/A</v>
      </c>
    </row>
    <row r="172" spans="1:51" x14ac:dyDescent="0.25">
      <c r="A172" s="242" t="s">
        <v>650</v>
      </c>
      <c r="B172" s="242" t="s">
        <v>651</v>
      </c>
      <c r="C172" s="242" t="s">
        <v>1356</v>
      </c>
      <c r="D172" s="298" t="s">
        <v>678</v>
      </c>
      <c r="E172" s="242" t="e">
        <v>#N/A</v>
      </c>
      <c r="G172" s="299"/>
      <c r="H172" s="309" t="s">
        <v>1356</v>
      </c>
      <c r="I172" s="313" t="s">
        <v>678</v>
      </c>
      <c r="J172" s="313" t="e">
        <v>#N/A</v>
      </c>
      <c r="K172" s="313"/>
      <c r="L172" s="313"/>
      <c r="M172" s="313" t="s">
        <v>1356</v>
      </c>
      <c r="N172" s="313" t="s">
        <v>678</v>
      </c>
      <c r="O172" s="313" t="e">
        <v>#N/A</v>
      </c>
      <c r="P172" s="311"/>
      <c r="Q172" s="311">
        <v>1.05</v>
      </c>
      <c r="R172" s="313">
        <v>20</v>
      </c>
      <c r="S172" s="313">
        <v>47</v>
      </c>
      <c r="T172" s="313">
        <v>49</v>
      </c>
      <c r="U172" s="313">
        <v>157</v>
      </c>
      <c r="V172" s="313"/>
      <c r="W172" s="313">
        <v>1</v>
      </c>
      <c r="X172" s="313">
        <v>0</v>
      </c>
      <c r="Y172" s="313">
        <v>0</v>
      </c>
      <c r="Z172" s="313">
        <v>0</v>
      </c>
      <c r="AA172" s="313">
        <v>0</v>
      </c>
      <c r="AB172" s="313"/>
      <c r="AC172" s="314">
        <v>1</v>
      </c>
      <c r="AD172" s="316"/>
      <c r="AE172" s="311">
        <v>0.03</v>
      </c>
      <c r="AF172" s="316"/>
      <c r="AG172" s="316">
        <v>0</v>
      </c>
      <c r="AH172" s="242" t="e">
        <f t="shared" si="32"/>
        <v>#VALUE!</v>
      </c>
      <c r="AI172" s="212" t="s">
        <v>671</v>
      </c>
      <c r="AJ172" s="212" t="s">
        <v>672</v>
      </c>
      <c r="AK172" s="212" t="s">
        <v>1353</v>
      </c>
      <c r="AL172" s="212"/>
      <c r="AM172" s="212"/>
      <c r="AN172" s="212" t="s">
        <v>216</v>
      </c>
      <c r="AO172" s="212"/>
      <c r="AP172" s="160">
        <v>100</v>
      </c>
      <c r="AQ172" s="160">
        <v>10</v>
      </c>
      <c r="AR172" s="160">
        <v>110</v>
      </c>
      <c r="AS172" s="160">
        <v>220</v>
      </c>
      <c r="AT172" s="406" t="e">
        <f t="shared" si="39"/>
        <v>#N/A</v>
      </c>
      <c r="AU172" s="160">
        <v>50</v>
      </c>
      <c r="AV172" s="359" t="s">
        <v>1142</v>
      </c>
      <c r="AW172" s="359" t="s">
        <v>1195</v>
      </c>
      <c r="AX172" s="359" t="s">
        <v>1160</v>
      </c>
      <c r="AY172" s="360" t="e">
        <f t="shared" si="40"/>
        <v>#N/A</v>
      </c>
    </row>
    <row r="173" spans="1:51" x14ac:dyDescent="0.25">
      <c r="A173" s="242" t="s">
        <v>652</v>
      </c>
      <c r="B173" s="242" t="s">
        <v>653</v>
      </c>
      <c r="C173" s="242" t="s">
        <v>1357</v>
      </c>
      <c r="D173" s="298" t="s">
        <v>24</v>
      </c>
      <c r="E173" s="242">
        <v>2.0921685043822449E-3</v>
      </c>
      <c r="G173" s="299"/>
      <c r="H173" s="309" t="s">
        <v>1357</v>
      </c>
      <c r="I173" s="313" t="s">
        <v>24</v>
      </c>
      <c r="J173" s="313">
        <v>7.407407407407407E-4</v>
      </c>
      <c r="K173" s="313"/>
      <c r="L173" s="313"/>
      <c r="M173" s="313" t="s">
        <v>1357</v>
      </c>
      <c r="N173" s="313" t="s">
        <v>24</v>
      </c>
      <c r="O173" s="313">
        <v>1.3523701818867213E-3</v>
      </c>
      <c r="P173" s="311"/>
      <c r="Q173" s="311">
        <v>0.53</v>
      </c>
      <c r="R173" s="313">
        <v>22</v>
      </c>
      <c r="S173" s="313">
        <v>21</v>
      </c>
      <c r="T173" s="313">
        <v>41</v>
      </c>
      <c r="U173" s="313">
        <v>108</v>
      </c>
      <c r="V173" s="313"/>
      <c r="W173" s="313">
        <v>0</v>
      </c>
      <c r="X173" s="313">
        <v>0</v>
      </c>
      <c r="Y173" s="313">
        <v>2</v>
      </c>
      <c r="Z173" s="313">
        <v>0</v>
      </c>
      <c r="AA173" s="313">
        <v>0</v>
      </c>
      <c r="AB173" s="313"/>
      <c r="AC173" s="314">
        <v>2</v>
      </c>
      <c r="AD173" s="316"/>
      <c r="AE173" s="311">
        <v>0.04</v>
      </c>
      <c r="AF173" s="316"/>
      <c r="AG173" s="316">
        <v>0</v>
      </c>
      <c r="AH173" s="242" t="e">
        <f t="shared" si="32"/>
        <v>#VALUE!</v>
      </c>
      <c r="AI173" s="212" t="s">
        <v>673</v>
      </c>
      <c r="AJ173" s="212" t="s">
        <v>674</v>
      </c>
      <c r="AK173" s="212" t="s">
        <v>1354</v>
      </c>
      <c r="AL173" s="212"/>
      <c r="AM173" s="212"/>
      <c r="AN173" s="212" t="s">
        <v>259</v>
      </c>
      <c r="AO173" s="212"/>
      <c r="AP173" s="160">
        <v>170</v>
      </c>
      <c r="AQ173" s="160">
        <v>70</v>
      </c>
      <c r="AR173" s="160">
        <v>0</v>
      </c>
      <c r="AS173" s="160">
        <v>230</v>
      </c>
      <c r="AT173" s="406" t="e">
        <f t="shared" si="39"/>
        <v>#N/A</v>
      </c>
      <c r="AU173" s="160">
        <v>130</v>
      </c>
      <c r="AV173" s="359" t="s">
        <v>1163</v>
      </c>
      <c r="AW173" s="359" t="s">
        <v>1123</v>
      </c>
      <c r="AX173" s="359" t="s">
        <v>1129</v>
      </c>
      <c r="AY173" s="360" t="e">
        <f t="shared" si="40"/>
        <v>#N/A</v>
      </c>
    </row>
    <row r="174" spans="1:51" x14ac:dyDescent="0.25">
      <c r="A174" s="242" t="s">
        <v>654</v>
      </c>
      <c r="B174" s="242" t="s">
        <v>655</v>
      </c>
      <c r="C174" s="242" t="s">
        <v>1359</v>
      </c>
      <c r="D174" s="298" t="s">
        <v>70</v>
      </c>
      <c r="E174" s="242">
        <v>3.2306705165222969E-3</v>
      </c>
      <c r="G174" s="299"/>
      <c r="H174" s="309" t="s">
        <v>1359</v>
      </c>
      <c r="I174" s="313" t="s">
        <v>70</v>
      </c>
      <c r="J174" s="313">
        <v>1.2127045235803657E-3</v>
      </c>
      <c r="K174" s="313"/>
      <c r="L174" s="313"/>
      <c r="M174" s="313" t="s">
        <v>1359</v>
      </c>
      <c r="N174" s="313" t="s">
        <v>70</v>
      </c>
      <c r="O174" s="313">
        <v>2.0179659929419314E-3</v>
      </c>
      <c r="P174" s="311"/>
      <c r="Q174" s="311">
        <v>2.85</v>
      </c>
      <c r="R174" s="313">
        <v>11</v>
      </c>
      <c r="S174" s="313">
        <v>4</v>
      </c>
      <c r="T174" s="313">
        <v>13</v>
      </c>
      <c r="U174" s="313">
        <v>142</v>
      </c>
      <c r="V174" s="313"/>
      <c r="W174" s="313">
        <v>0</v>
      </c>
      <c r="X174" s="313">
        <v>0</v>
      </c>
      <c r="Y174" s="313">
        <v>17</v>
      </c>
      <c r="Z174" s="313">
        <v>0</v>
      </c>
      <c r="AA174" s="313">
        <v>0</v>
      </c>
      <c r="AB174" s="313"/>
      <c r="AC174" s="314">
        <v>17</v>
      </c>
      <c r="AD174" s="316"/>
      <c r="AE174" s="311">
        <v>0.43</v>
      </c>
      <c r="AF174" s="316"/>
      <c r="AG174" s="316">
        <v>2</v>
      </c>
      <c r="AH174" s="242" t="e">
        <f t="shared" si="32"/>
        <v>#VALUE!</v>
      </c>
      <c r="AI174" s="212" t="s">
        <v>675</v>
      </c>
      <c r="AJ174" s="212" t="s">
        <v>676</v>
      </c>
      <c r="AK174" s="212" t="s">
        <v>1355</v>
      </c>
      <c r="AL174" s="212"/>
      <c r="AM174" s="212"/>
      <c r="AN174" s="212" t="s">
        <v>292</v>
      </c>
      <c r="AO174" s="212"/>
      <c r="AP174" s="160">
        <v>100</v>
      </c>
      <c r="AQ174" s="160">
        <v>0</v>
      </c>
      <c r="AR174" s="160">
        <v>0</v>
      </c>
      <c r="AS174" s="160">
        <v>100</v>
      </c>
      <c r="AT174" s="406" t="e">
        <f t="shared" si="39"/>
        <v>#N/A</v>
      </c>
      <c r="AU174" s="160">
        <v>100</v>
      </c>
      <c r="AV174" s="359" t="s">
        <v>1123</v>
      </c>
      <c r="AW174" s="359" t="s">
        <v>1123</v>
      </c>
      <c r="AX174" s="359" t="s">
        <v>1280</v>
      </c>
      <c r="AY174" s="360" t="e">
        <f t="shared" si="40"/>
        <v>#N/A</v>
      </c>
    </row>
    <row r="175" spans="1:51" x14ac:dyDescent="0.25">
      <c r="A175" s="242" t="s">
        <v>656</v>
      </c>
      <c r="B175" s="242" t="s">
        <v>657</v>
      </c>
      <c r="C175" s="242" t="s">
        <v>1360</v>
      </c>
      <c r="D175" s="298" t="s">
        <v>82</v>
      </c>
      <c r="E175" s="242">
        <v>2.4023062139654069E-4</v>
      </c>
      <c r="G175" s="299"/>
      <c r="H175" s="309" t="s">
        <v>1360</v>
      </c>
      <c r="I175" s="313" t="s">
        <v>82</v>
      </c>
      <c r="J175" s="313">
        <v>1.1531069827033953E-4</v>
      </c>
      <c r="K175" s="313"/>
      <c r="L175" s="313"/>
      <c r="M175" s="313" t="s">
        <v>1360</v>
      </c>
      <c r="N175" s="313" t="s">
        <v>82</v>
      </c>
      <c r="O175" s="313">
        <v>1.2491992312620116E-4</v>
      </c>
      <c r="P175" s="311"/>
      <c r="Q175" s="311">
        <v>0.11</v>
      </c>
      <c r="R175" s="313">
        <v>15</v>
      </c>
      <c r="S175" s="313">
        <v>10</v>
      </c>
      <c r="T175" s="313">
        <v>14</v>
      </c>
      <c r="U175" s="313">
        <v>45</v>
      </c>
      <c r="V175" s="313"/>
      <c r="W175" s="313">
        <v>0</v>
      </c>
      <c r="X175" s="313">
        <v>0</v>
      </c>
      <c r="Y175" s="313">
        <v>0</v>
      </c>
      <c r="Z175" s="313">
        <v>0</v>
      </c>
      <c r="AA175" s="313">
        <v>0</v>
      </c>
      <c r="AB175" s="313"/>
      <c r="AC175" s="314">
        <v>0</v>
      </c>
      <c r="AD175" s="316"/>
      <c r="AE175" s="311">
        <v>0</v>
      </c>
      <c r="AF175" s="316"/>
      <c r="AG175" s="316">
        <v>0</v>
      </c>
      <c r="AH175" s="242" t="e">
        <f t="shared" si="32"/>
        <v>#VALUE!</v>
      </c>
      <c r="AI175" s="212"/>
      <c r="AJ175" s="212"/>
      <c r="AK175" s="212"/>
      <c r="AL175" s="212"/>
      <c r="AM175" s="212"/>
      <c r="AN175" s="212"/>
      <c r="AO175" s="212"/>
      <c r="AP175" s="161"/>
      <c r="AQ175" s="161"/>
      <c r="AR175" s="161"/>
      <c r="AS175" s="161"/>
      <c r="AT175" s="161"/>
      <c r="AU175" s="161"/>
      <c r="AV175" s="162" t="s">
        <v>394</v>
      </c>
      <c r="AW175" s="162" t="s">
        <v>394</v>
      </c>
      <c r="AX175" s="162" t="s">
        <v>394</v>
      </c>
    </row>
    <row r="176" spans="1:51" x14ac:dyDescent="0.25">
      <c r="A176" s="242" t="s">
        <v>658</v>
      </c>
      <c r="B176" s="242" t="s">
        <v>659</v>
      </c>
      <c r="C176" s="242" t="s">
        <v>1361</v>
      </c>
      <c r="D176" s="298" t="s">
        <v>223</v>
      </c>
      <c r="E176" s="242">
        <v>1.0646636185499673E-3</v>
      </c>
      <c r="G176" s="299"/>
      <c r="H176" s="309" t="s">
        <v>1361</v>
      </c>
      <c r="I176" s="313" t="s">
        <v>223</v>
      </c>
      <c r="J176" s="313">
        <v>8.6218158066623119E-4</v>
      </c>
      <c r="K176" s="313"/>
      <c r="L176" s="313"/>
      <c r="M176" s="313" t="s">
        <v>1361</v>
      </c>
      <c r="N176" s="313" t="s">
        <v>223</v>
      </c>
      <c r="O176" s="313">
        <v>2.0248203788373611E-4</v>
      </c>
      <c r="P176" s="311"/>
      <c r="Q176" s="311">
        <v>1.1599999999999999</v>
      </c>
      <c r="R176" s="313">
        <v>1</v>
      </c>
      <c r="S176" s="313">
        <v>2</v>
      </c>
      <c r="T176" s="313">
        <v>7</v>
      </c>
      <c r="U176" s="313">
        <v>60</v>
      </c>
      <c r="V176" s="313"/>
      <c r="W176" s="313">
        <v>0</v>
      </c>
      <c r="X176" s="313">
        <v>0</v>
      </c>
      <c r="Y176" s="313">
        <v>4</v>
      </c>
      <c r="Z176" s="313">
        <v>0</v>
      </c>
      <c r="AA176" s="313">
        <v>0</v>
      </c>
      <c r="AB176" s="313"/>
      <c r="AC176" s="314">
        <v>4</v>
      </c>
      <c r="AD176" s="316"/>
      <c r="AE176" s="311">
        <v>0.09</v>
      </c>
      <c r="AF176" s="316"/>
      <c r="AG176" s="316" t="s">
        <v>1821</v>
      </c>
      <c r="AH176" s="242" t="e">
        <f t="shared" si="32"/>
        <v>#VALUE!</v>
      </c>
      <c r="AI176" s="212"/>
      <c r="AJ176" s="212" t="s">
        <v>1140</v>
      </c>
      <c r="AK176" s="212" t="s">
        <v>1356</v>
      </c>
      <c r="AL176" s="212"/>
      <c r="AM176" s="212" t="s">
        <v>678</v>
      </c>
      <c r="AN176" s="212" t="s">
        <v>678</v>
      </c>
      <c r="AO176" s="212"/>
      <c r="AP176" s="161" t="s">
        <v>551</v>
      </c>
      <c r="AQ176" s="161" t="s">
        <v>551</v>
      </c>
      <c r="AR176" s="161" t="s">
        <v>551</v>
      </c>
      <c r="AS176" s="161" t="s">
        <v>551</v>
      </c>
      <c r="AT176" s="406" t="e">
        <f t="shared" ref="AT176:AT183" si="41">AS176/VLOOKUP(AN176,$E$18:$H$410,4,FALSE)</f>
        <v>#VALUE!</v>
      </c>
      <c r="AU176" s="161" t="s">
        <v>551</v>
      </c>
      <c r="AV176" s="161" t="s">
        <v>551</v>
      </c>
      <c r="AW176" s="161" t="s">
        <v>551</v>
      </c>
      <c r="AX176" s="161" t="s">
        <v>551</v>
      </c>
      <c r="AY176" s="360" t="e">
        <f t="shared" ref="AY176:AY183" si="42">AX176/VLOOKUP(AN176,$E$18:$H$410,4,FALSE)</f>
        <v>#VALUE!</v>
      </c>
    </row>
    <row r="177" spans="1:51" x14ac:dyDescent="0.25">
      <c r="A177" s="242" t="s">
        <v>660</v>
      </c>
      <c r="B177" s="242" t="s">
        <v>661</v>
      </c>
      <c r="C177" s="242" t="s">
        <v>1363</v>
      </c>
      <c r="D177" s="298" t="s">
        <v>232</v>
      </c>
      <c r="E177" s="242">
        <v>3.2961706253029571E-4</v>
      </c>
      <c r="G177" s="299"/>
      <c r="H177" s="309" t="s">
        <v>1363</v>
      </c>
      <c r="I177" s="313" t="s">
        <v>232</v>
      </c>
      <c r="J177" s="313">
        <v>2.2782355792535142E-4</v>
      </c>
      <c r="K177" s="313"/>
      <c r="L177" s="313"/>
      <c r="M177" s="313" t="s">
        <v>1363</v>
      </c>
      <c r="N177" s="313" t="s">
        <v>232</v>
      </c>
      <c r="O177" s="313">
        <v>1.0179350460494426E-4</v>
      </c>
      <c r="P177" s="311"/>
      <c r="Q177" s="311">
        <v>1.19</v>
      </c>
      <c r="R177" s="313">
        <v>21</v>
      </c>
      <c r="S177" s="313">
        <v>7</v>
      </c>
      <c r="T177" s="313">
        <v>19</v>
      </c>
      <c r="U177" s="313">
        <v>110</v>
      </c>
      <c r="V177" s="313"/>
      <c r="W177" s="313">
        <v>0</v>
      </c>
      <c r="X177" s="313">
        <v>0</v>
      </c>
      <c r="Y177" s="313">
        <v>2</v>
      </c>
      <c r="Z177" s="313">
        <v>0</v>
      </c>
      <c r="AA177" s="313">
        <v>0</v>
      </c>
      <c r="AB177" s="313"/>
      <c r="AC177" s="314">
        <v>2</v>
      </c>
      <c r="AD177" s="316"/>
      <c r="AE177" s="311">
        <v>0.04</v>
      </c>
      <c r="AF177" s="316"/>
      <c r="AG177" s="316">
        <v>10</v>
      </c>
      <c r="AH177" s="242" t="e">
        <f t="shared" si="32"/>
        <v>#VALUE!</v>
      </c>
      <c r="AI177" s="212" t="s">
        <v>679</v>
      </c>
      <c r="AJ177" s="212" t="s">
        <v>680</v>
      </c>
      <c r="AK177" s="212" t="s">
        <v>1357</v>
      </c>
      <c r="AL177" s="212"/>
      <c r="AM177" s="212"/>
      <c r="AN177" s="212" t="s">
        <v>24</v>
      </c>
      <c r="AO177" s="212"/>
      <c r="AP177" s="160">
        <v>660</v>
      </c>
      <c r="AQ177" s="160">
        <v>110</v>
      </c>
      <c r="AR177" s="160">
        <v>100</v>
      </c>
      <c r="AS177" s="160">
        <v>870</v>
      </c>
      <c r="AT177" s="406" t="e">
        <f t="shared" si="41"/>
        <v>#N/A</v>
      </c>
      <c r="AU177" s="160">
        <v>780</v>
      </c>
      <c r="AV177" s="359" t="s">
        <v>1122</v>
      </c>
      <c r="AW177" s="359" t="s">
        <v>1246</v>
      </c>
      <c r="AX177" s="358" t="s">
        <v>1737</v>
      </c>
      <c r="AY177" s="360" t="e">
        <f t="shared" si="42"/>
        <v>#N/A</v>
      </c>
    </row>
    <row r="178" spans="1:51" x14ac:dyDescent="0.25">
      <c r="A178" s="242" t="s">
        <v>662</v>
      </c>
      <c r="B178" s="242" t="s">
        <v>663</v>
      </c>
      <c r="C178" s="242" t="s">
        <v>1364</v>
      </c>
      <c r="D178" s="298" t="s">
        <v>288</v>
      </c>
      <c r="E178" s="242">
        <v>4.1979010494752622E-4</v>
      </c>
      <c r="G178" s="299"/>
      <c r="H178" s="309" t="s">
        <v>1364</v>
      </c>
      <c r="I178" s="313" t="s">
        <v>288</v>
      </c>
      <c r="J178" s="313">
        <v>2.2863568215892053E-4</v>
      </c>
      <c r="K178" s="313"/>
      <c r="L178" s="313"/>
      <c r="M178" s="313" t="s">
        <v>1364</v>
      </c>
      <c r="N178" s="313" t="s">
        <v>288</v>
      </c>
      <c r="O178" s="313">
        <v>1.8740629685157421E-4</v>
      </c>
      <c r="P178" s="311"/>
      <c r="Q178" s="311">
        <v>2.25</v>
      </c>
      <c r="R178" s="313">
        <v>10</v>
      </c>
      <c r="S178" s="313">
        <v>25</v>
      </c>
      <c r="T178" s="313">
        <v>48</v>
      </c>
      <c r="U178" s="313">
        <v>173</v>
      </c>
      <c r="V178" s="313"/>
      <c r="W178" s="313">
        <v>0</v>
      </c>
      <c r="X178" s="313">
        <v>7</v>
      </c>
      <c r="Y178" s="313">
        <v>7</v>
      </c>
      <c r="Z178" s="313">
        <v>0</v>
      </c>
      <c r="AA178" s="313">
        <v>1</v>
      </c>
      <c r="AB178" s="313"/>
      <c r="AC178" s="314">
        <v>15</v>
      </c>
      <c r="AD178" s="316"/>
      <c r="AE178" s="311">
        <v>0.38</v>
      </c>
      <c r="AF178" s="316"/>
      <c r="AG178" s="316">
        <v>22</v>
      </c>
      <c r="AH178" s="242" t="e">
        <f t="shared" si="32"/>
        <v>#VALUE!</v>
      </c>
      <c r="AI178" s="212" t="s">
        <v>681</v>
      </c>
      <c r="AJ178" s="212" t="s">
        <v>682</v>
      </c>
      <c r="AK178" s="212" t="s">
        <v>1359</v>
      </c>
      <c r="AL178" s="212"/>
      <c r="AM178" s="212"/>
      <c r="AN178" s="212" t="s">
        <v>70</v>
      </c>
      <c r="AO178" s="212"/>
      <c r="AP178" s="160">
        <v>770</v>
      </c>
      <c r="AQ178" s="160">
        <v>210</v>
      </c>
      <c r="AR178" s="160">
        <v>0</v>
      </c>
      <c r="AS178" s="160">
        <v>980</v>
      </c>
      <c r="AT178" s="406" t="e">
        <f t="shared" si="41"/>
        <v>#N/A</v>
      </c>
      <c r="AU178" s="160">
        <v>510</v>
      </c>
      <c r="AV178" s="359" t="s">
        <v>1147</v>
      </c>
      <c r="AW178" s="359" t="s">
        <v>1123</v>
      </c>
      <c r="AX178" s="359" t="s">
        <v>1258</v>
      </c>
      <c r="AY178" s="360" t="e">
        <f t="shared" si="42"/>
        <v>#N/A</v>
      </c>
    </row>
    <row r="179" spans="1:51" x14ac:dyDescent="0.25">
      <c r="A179" s="242" t="s">
        <v>664</v>
      </c>
      <c r="B179" s="242" t="s">
        <v>665</v>
      </c>
      <c r="C179" s="242" t="s">
        <v>1365</v>
      </c>
      <c r="D179" s="298" t="s">
        <v>314</v>
      </c>
      <c r="E179" s="242">
        <v>2.1567043618739901E-3</v>
      </c>
      <c r="G179" s="299"/>
      <c r="H179" s="309" t="s">
        <v>1365</v>
      </c>
      <c r="I179" s="313" t="s">
        <v>314</v>
      </c>
      <c r="J179" s="313">
        <v>7.7544426494345717E-4</v>
      </c>
      <c r="K179" s="313"/>
      <c r="L179" s="313"/>
      <c r="M179" s="313" t="s">
        <v>1365</v>
      </c>
      <c r="N179" s="313" t="s">
        <v>314</v>
      </c>
      <c r="O179" s="313">
        <v>1.3812600969305331E-3</v>
      </c>
      <c r="P179" s="311"/>
      <c r="Q179" s="311">
        <v>3.45</v>
      </c>
      <c r="R179" s="313">
        <v>8</v>
      </c>
      <c r="S179" s="313">
        <v>3</v>
      </c>
      <c r="T179" s="313">
        <v>21</v>
      </c>
      <c r="U179" s="313">
        <v>139</v>
      </c>
      <c r="V179" s="313"/>
      <c r="W179" s="313">
        <v>3</v>
      </c>
      <c r="X179" s="313">
        <v>0</v>
      </c>
      <c r="Y179" s="313">
        <v>1</v>
      </c>
      <c r="Z179" s="313">
        <v>6</v>
      </c>
      <c r="AA179" s="313">
        <v>0</v>
      </c>
      <c r="AB179" s="313"/>
      <c r="AC179" s="314">
        <v>10</v>
      </c>
      <c r="AD179" s="316"/>
      <c r="AE179" s="311">
        <v>0.32</v>
      </c>
      <c r="AF179" s="316"/>
      <c r="AG179" s="316">
        <v>4</v>
      </c>
      <c r="AH179" s="242" t="e">
        <f t="shared" si="32"/>
        <v>#VALUE!</v>
      </c>
      <c r="AI179" s="212" t="s">
        <v>683</v>
      </c>
      <c r="AJ179" s="212" t="s">
        <v>684</v>
      </c>
      <c r="AK179" s="212" t="s">
        <v>1360</v>
      </c>
      <c r="AL179" s="212"/>
      <c r="AM179" s="212"/>
      <c r="AN179" s="212" t="s">
        <v>82</v>
      </c>
      <c r="AO179" s="212"/>
      <c r="AP179" s="160">
        <v>360</v>
      </c>
      <c r="AQ179" s="160">
        <v>130</v>
      </c>
      <c r="AR179" s="160">
        <v>20</v>
      </c>
      <c r="AS179" s="160">
        <v>500</v>
      </c>
      <c r="AT179" s="406" t="e">
        <f t="shared" si="41"/>
        <v>#N/A</v>
      </c>
      <c r="AU179" s="160">
        <v>390</v>
      </c>
      <c r="AV179" s="359" t="s">
        <v>1163</v>
      </c>
      <c r="AW179" s="359" t="s">
        <v>1142</v>
      </c>
      <c r="AX179" s="359" t="s">
        <v>1164</v>
      </c>
      <c r="AY179" s="360" t="e">
        <f t="shared" si="42"/>
        <v>#N/A</v>
      </c>
    </row>
    <row r="180" spans="1:51" x14ac:dyDescent="0.25">
      <c r="A180" s="242">
        <v>37</v>
      </c>
      <c r="B180" s="242">
        <v>44</v>
      </c>
      <c r="C180" s="242" t="s">
        <v>1367</v>
      </c>
      <c r="D180" s="298" t="s">
        <v>1368</v>
      </c>
      <c r="E180" s="298">
        <v>1.0228682857649353E-3</v>
      </c>
      <c r="G180" s="299"/>
      <c r="H180" s="309" t="s">
        <v>1367</v>
      </c>
      <c r="I180" s="313" t="s">
        <v>1368</v>
      </c>
      <c r="J180" s="313">
        <v>4.2368374401701824E-4</v>
      </c>
      <c r="K180" s="313"/>
      <c r="L180" s="313"/>
      <c r="M180" s="313" t="s">
        <v>1367</v>
      </c>
      <c r="N180" s="313" t="s">
        <v>1368</v>
      </c>
      <c r="O180" s="313">
        <v>6.0273001240914727E-4</v>
      </c>
      <c r="P180" s="311"/>
      <c r="Q180" s="311"/>
      <c r="R180" s="313"/>
      <c r="S180" s="313"/>
      <c r="T180" s="313"/>
      <c r="U180" s="313"/>
      <c r="V180" s="313"/>
      <c r="W180" s="313"/>
      <c r="X180" s="313"/>
      <c r="Y180" s="313"/>
      <c r="Z180" s="313"/>
      <c r="AA180" s="313"/>
      <c r="AB180" s="313"/>
      <c r="AC180" s="314"/>
      <c r="AD180" s="316"/>
      <c r="AE180" s="311"/>
      <c r="AF180" s="316"/>
      <c r="AG180" s="316"/>
      <c r="AH180" s="242" t="e">
        <f t="shared" si="32"/>
        <v>#VALUE!</v>
      </c>
      <c r="AI180" s="212" t="s">
        <v>685</v>
      </c>
      <c r="AJ180" s="212" t="s">
        <v>686</v>
      </c>
      <c r="AK180" s="212" t="s">
        <v>1361</v>
      </c>
      <c r="AL180" s="212"/>
      <c r="AM180" s="212"/>
      <c r="AN180" s="212" t="s">
        <v>223</v>
      </c>
      <c r="AO180" s="212"/>
      <c r="AP180" s="160">
        <v>240</v>
      </c>
      <c r="AQ180" s="160">
        <v>50</v>
      </c>
      <c r="AR180" s="160">
        <v>0</v>
      </c>
      <c r="AS180" s="160">
        <v>290</v>
      </c>
      <c r="AT180" s="406" t="e">
        <f t="shared" si="41"/>
        <v>#N/A</v>
      </c>
      <c r="AU180" s="160">
        <v>460</v>
      </c>
      <c r="AV180" s="359" t="s">
        <v>1178</v>
      </c>
      <c r="AW180" s="359" t="s">
        <v>1123</v>
      </c>
      <c r="AX180" s="359" t="s">
        <v>1362</v>
      </c>
      <c r="AY180" s="360" t="e">
        <f t="shared" si="42"/>
        <v>#N/A</v>
      </c>
    </row>
    <row r="181" spans="1:51" x14ac:dyDescent="0.25">
      <c r="A181" s="242" t="s">
        <v>667</v>
      </c>
      <c r="B181" s="242" t="s">
        <v>668</v>
      </c>
      <c r="C181" s="242" t="s">
        <v>1369</v>
      </c>
      <c r="D181" s="298" t="s">
        <v>41</v>
      </c>
      <c r="E181" s="242">
        <v>2.0320855614973263E-4</v>
      </c>
      <c r="G181" s="299"/>
      <c r="H181" s="309" t="s">
        <v>1369</v>
      </c>
      <c r="I181" s="313" t="s">
        <v>41</v>
      </c>
      <c r="J181" s="313">
        <v>1.2834224598930481E-4</v>
      </c>
      <c r="K181" s="313"/>
      <c r="L181" s="313"/>
      <c r="M181" s="313" t="s">
        <v>1369</v>
      </c>
      <c r="N181" s="313" t="s">
        <v>41</v>
      </c>
      <c r="O181" s="313">
        <v>7.4866310160427802E-5</v>
      </c>
      <c r="P181" s="311"/>
      <c r="Q181" s="311">
        <v>0.85</v>
      </c>
      <c r="R181" s="313">
        <v>6</v>
      </c>
      <c r="S181" s="313">
        <v>27</v>
      </c>
      <c r="T181" s="313">
        <v>7</v>
      </c>
      <c r="U181" s="313">
        <v>62</v>
      </c>
      <c r="V181" s="313"/>
      <c r="W181" s="313">
        <v>0</v>
      </c>
      <c r="X181" s="313">
        <v>1</v>
      </c>
      <c r="Y181" s="313">
        <v>0</v>
      </c>
      <c r="Z181" s="313">
        <v>0</v>
      </c>
      <c r="AA181" s="313">
        <v>1</v>
      </c>
      <c r="AB181" s="313"/>
      <c r="AC181" s="314">
        <v>2</v>
      </c>
      <c r="AD181" s="316"/>
      <c r="AE181" s="311">
        <v>0.08</v>
      </c>
      <c r="AF181" s="316"/>
      <c r="AG181" s="316">
        <v>4</v>
      </c>
      <c r="AH181" s="242" t="e">
        <f t="shared" si="32"/>
        <v>#VALUE!</v>
      </c>
      <c r="AI181" s="212" t="s">
        <v>687</v>
      </c>
      <c r="AJ181" s="212" t="s">
        <v>688</v>
      </c>
      <c r="AK181" s="212" t="s">
        <v>1363</v>
      </c>
      <c r="AL181" s="212"/>
      <c r="AM181" s="212"/>
      <c r="AN181" s="212" t="s">
        <v>232</v>
      </c>
      <c r="AO181" s="212"/>
      <c r="AP181" s="160">
        <v>220</v>
      </c>
      <c r="AQ181" s="160">
        <v>70</v>
      </c>
      <c r="AR181" s="160">
        <v>0</v>
      </c>
      <c r="AS181" s="160">
        <v>290</v>
      </c>
      <c r="AT181" s="406" t="e">
        <f t="shared" si="41"/>
        <v>#N/A</v>
      </c>
      <c r="AU181" s="160">
        <v>240</v>
      </c>
      <c r="AV181" s="359" t="s">
        <v>1157</v>
      </c>
      <c r="AW181" s="359" t="s">
        <v>1123</v>
      </c>
      <c r="AX181" s="359" t="s">
        <v>1145</v>
      </c>
      <c r="AY181" s="360" t="e">
        <f t="shared" si="42"/>
        <v>#N/A</v>
      </c>
    </row>
    <row r="182" spans="1:51" x14ac:dyDescent="0.25">
      <c r="A182" s="242" t="s">
        <v>669</v>
      </c>
      <c r="B182" s="242" t="s">
        <v>670</v>
      </c>
      <c r="C182" s="242" t="s">
        <v>1370</v>
      </c>
      <c r="D182" s="298" t="s">
        <v>159</v>
      </c>
      <c r="E182" s="242">
        <v>7.2483221476510068E-4</v>
      </c>
      <c r="G182" s="299"/>
      <c r="H182" s="309" t="s">
        <v>1370</v>
      </c>
      <c r="I182" s="313" t="s">
        <v>159</v>
      </c>
      <c r="J182" s="313">
        <v>3.4899328859060402E-4</v>
      </c>
      <c r="K182" s="313"/>
      <c r="L182" s="313"/>
      <c r="M182" s="313" t="s">
        <v>1370</v>
      </c>
      <c r="N182" s="313" t="s">
        <v>159</v>
      </c>
      <c r="O182" s="313">
        <v>3.7583892617449666E-4</v>
      </c>
      <c r="P182" s="311"/>
      <c r="Q182" s="311">
        <v>2.73</v>
      </c>
      <c r="R182" s="313">
        <v>14</v>
      </c>
      <c r="S182" s="313">
        <v>7</v>
      </c>
      <c r="T182" s="313">
        <v>31</v>
      </c>
      <c r="U182" s="313">
        <v>191</v>
      </c>
      <c r="V182" s="313"/>
      <c r="W182" s="313">
        <v>2</v>
      </c>
      <c r="X182" s="313">
        <v>3</v>
      </c>
      <c r="Y182" s="313">
        <v>0</v>
      </c>
      <c r="Z182" s="313">
        <v>0</v>
      </c>
      <c r="AA182" s="313">
        <v>0</v>
      </c>
      <c r="AB182" s="313"/>
      <c r="AC182" s="314">
        <v>5</v>
      </c>
      <c r="AD182" s="316"/>
      <c r="AE182" s="311">
        <v>0.1</v>
      </c>
      <c r="AF182" s="316"/>
      <c r="AG182" s="316">
        <v>0</v>
      </c>
      <c r="AH182" s="242" t="e">
        <f t="shared" si="32"/>
        <v>#VALUE!</v>
      </c>
      <c r="AI182" s="212" t="s">
        <v>689</v>
      </c>
      <c r="AJ182" s="212" t="s">
        <v>690</v>
      </c>
      <c r="AK182" s="212" t="s">
        <v>1364</v>
      </c>
      <c r="AL182" s="212"/>
      <c r="AM182" s="212"/>
      <c r="AN182" s="212" t="s">
        <v>288</v>
      </c>
      <c r="AO182" s="212"/>
      <c r="AP182" s="161" t="s">
        <v>551</v>
      </c>
      <c r="AQ182" s="161" t="s">
        <v>551</v>
      </c>
      <c r="AR182" s="161" t="s">
        <v>551</v>
      </c>
      <c r="AS182" s="161" t="s">
        <v>551</v>
      </c>
      <c r="AT182" s="406" t="e">
        <f t="shared" si="41"/>
        <v>#VALUE!</v>
      </c>
      <c r="AU182" s="161" t="s">
        <v>551</v>
      </c>
      <c r="AV182" s="161" t="s">
        <v>551</v>
      </c>
      <c r="AW182" s="161" t="s">
        <v>551</v>
      </c>
      <c r="AX182" s="161" t="s">
        <v>551</v>
      </c>
      <c r="AY182" s="360" t="e">
        <f t="shared" si="42"/>
        <v>#VALUE!</v>
      </c>
    </row>
    <row r="183" spans="1:51" x14ac:dyDescent="0.25">
      <c r="A183" s="242" t="s">
        <v>671</v>
      </c>
      <c r="B183" s="242" t="s">
        <v>672</v>
      </c>
      <c r="C183" s="242" t="s">
        <v>1371</v>
      </c>
      <c r="D183" s="298" t="s">
        <v>206</v>
      </c>
      <c r="E183" s="242">
        <v>7.5358851674641153E-4</v>
      </c>
      <c r="G183" s="299"/>
      <c r="H183" s="309" t="s">
        <v>1371</v>
      </c>
      <c r="I183" s="313" t="s">
        <v>206</v>
      </c>
      <c r="J183" s="313">
        <v>3.8277511961722489E-4</v>
      </c>
      <c r="K183" s="313"/>
      <c r="L183" s="313"/>
      <c r="M183" s="313" t="s">
        <v>1371</v>
      </c>
      <c r="N183" s="313" t="s">
        <v>206</v>
      </c>
      <c r="O183" s="313">
        <v>3.8277511961722489E-4</v>
      </c>
      <c r="P183" s="311"/>
      <c r="Q183" s="311">
        <v>1.44</v>
      </c>
      <c r="R183" s="313">
        <v>2</v>
      </c>
      <c r="S183" s="313">
        <v>3</v>
      </c>
      <c r="T183" s="313">
        <v>29</v>
      </c>
      <c r="U183" s="313">
        <v>90</v>
      </c>
      <c r="V183" s="313"/>
      <c r="W183" s="313">
        <v>0</v>
      </c>
      <c r="X183" s="313">
        <v>0</v>
      </c>
      <c r="Y183" s="313">
        <v>12</v>
      </c>
      <c r="Z183" s="313">
        <v>0</v>
      </c>
      <c r="AA183" s="313">
        <v>0</v>
      </c>
      <c r="AB183" s="313"/>
      <c r="AC183" s="314">
        <v>12</v>
      </c>
      <c r="AD183" s="316"/>
      <c r="AE183" s="311">
        <v>0.31</v>
      </c>
      <c r="AF183" s="316"/>
      <c r="AG183" s="316">
        <v>3</v>
      </c>
      <c r="AH183" s="242" t="e">
        <f t="shared" si="32"/>
        <v>#VALUE!</v>
      </c>
      <c r="AI183" s="212" t="s">
        <v>691</v>
      </c>
      <c r="AJ183" s="212" t="s">
        <v>692</v>
      </c>
      <c r="AK183" s="212" t="s">
        <v>1365</v>
      </c>
      <c r="AL183" s="212"/>
      <c r="AM183" s="212"/>
      <c r="AN183" s="212" t="s">
        <v>314</v>
      </c>
      <c r="AO183" s="212"/>
      <c r="AP183" s="160">
        <v>310</v>
      </c>
      <c r="AQ183" s="160">
        <v>80</v>
      </c>
      <c r="AR183" s="160">
        <v>0</v>
      </c>
      <c r="AS183" s="160">
        <v>390</v>
      </c>
      <c r="AT183" s="406" t="e">
        <f t="shared" si="41"/>
        <v>#N/A</v>
      </c>
      <c r="AU183" s="160">
        <v>240</v>
      </c>
      <c r="AV183" s="359" t="s">
        <v>1153</v>
      </c>
      <c r="AW183" s="359" t="s">
        <v>1123</v>
      </c>
      <c r="AX183" s="359" t="s">
        <v>1447</v>
      </c>
      <c r="AY183" s="360" t="e">
        <f t="shared" si="42"/>
        <v>#N/A</v>
      </c>
    </row>
    <row r="184" spans="1:51" x14ac:dyDescent="0.25">
      <c r="A184" s="242" t="s">
        <v>673</v>
      </c>
      <c r="B184" s="242" t="s">
        <v>674</v>
      </c>
      <c r="C184" s="242" t="s">
        <v>1372</v>
      </c>
      <c r="D184" s="298" t="s">
        <v>315</v>
      </c>
      <c r="E184" s="242">
        <v>3.3776867963152507E-3</v>
      </c>
      <c r="G184" s="299"/>
      <c r="H184" s="309" t="s">
        <v>1372</v>
      </c>
      <c r="I184" s="313" t="s">
        <v>315</v>
      </c>
      <c r="J184" s="313">
        <v>8.7001023541453427E-4</v>
      </c>
      <c r="K184" s="313"/>
      <c r="L184" s="313"/>
      <c r="M184" s="313" t="s">
        <v>1372</v>
      </c>
      <c r="N184" s="313" t="s">
        <v>315</v>
      </c>
      <c r="O184" s="313">
        <v>2.5076765609007164E-3</v>
      </c>
      <c r="P184" s="311"/>
      <c r="Q184" s="311">
        <v>1.71</v>
      </c>
      <c r="R184" s="313">
        <v>8</v>
      </c>
      <c r="S184" s="313">
        <v>47</v>
      </c>
      <c r="T184" s="313">
        <v>79</v>
      </c>
      <c r="U184" s="313">
        <v>221</v>
      </c>
      <c r="V184" s="313"/>
      <c r="W184" s="313">
        <v>2</v>
      </c>
      <c r="X184" s="313">
        <v>0</v>
      </c>
      <c r="Y184" s="313">
        <v>17</v>
      </c>
      <c r="Z184" s="313">
        <v>0</v>
      </c>
      <c r="AA184" s="313">
        <v>0</v>
      </c>
      <c r="AB184" s="313"/>
      <c r="AC184" s="314">
        <v>19</v>
      </c>
      <c r="AD184" s="316"/>
      <c r="AE184" s="311">
        <v>0.37</v>
      </c>
      <c r="AF184" s="316"/>
      <c r="AG184" s="316">
        <v>8</v>
      </c>
      <c r="AH184" s="242" t="e">
        <f t="shared" si="32"/>
        <v>#VALUE!</v>
      </c>
      <c r="AI184" s="212"/>
      <c r="AJ184" s="212"/>
      <c r="AK184" s="212"/>
      <c r="AL184" s="212"/>
      <c r="AM184" s="212"/>
      <c r="AN184" s="212"/>
      <c r="AO184" s="212"/>
      <c r="AP184" s="161"/>
      <c r="AQ184" s="161"/>
      <c r="AR184" s="161"/>
      <c r="AS184" s="161"/>
      <c r="AT184" s="161"/>
      <c r="AU184" s="161"/>
      <c r="AV184" s="162" t="s">
        <v>394</v>
      </c>
      <c r="AW184" s="162" t="s">
        <v>394</v>
      </c>
      <c r="AX184" s="162" t="s">
        <v>394</v>
      </c>
    </row>
    <row r="185" spans="1:51" x14ac:dyDescent="0.25">
      <c r="A185" s="242" t="s">
        <v>675</v>
      </c>
      <c r="B185" s="242" t="s">
        <v>676</v>
      </c>
      <c r="C185" s="242" t="s">
        <v>1373</v>
      </c>
      <c r="D185" s="298" t="s">
        <v>317</v>
      </c>
      <c r="E185" s="242">
        <v>7.7844311377245508E-4</v>
      </c>
      <c r="G185" s="299"/>
      <c r="H185" s="309" t="s">
        <v>1373</v>
      </c>
      <c r="I185" s="313" t="s">
        <v>317</v>
      </c>
      <c r="J185" s="313">
        <v>5.6458511548331902E-4</v>
      </c>
      <c r="K185" s="313"/>
      <c r="L185" s="313"/>
      <c r="M185" s="313" t="s">
        <v>1373</v>
      </c>
      <c r="N185" s="313" t="s">
        <v>317</v>
      </c>
      <c r="O185" s="313">
        <v>2.13857998289136E-4</v>
      </c>
      <c r="P185" s="311"/>
      <c r="Q185" s="311">
        <v>2.0499999999999998</v>
      </c>
      <c r="R185" s="313">
        <v>13</v>
      </c>
      <c r="S185" s="313">
        <v>146</v>
      </c>
      <c r="T185" s="313">
        <v>232</v>
      </c>
      <c r="U185" s="313">
        <v>489</v>
      </c>
      <c r="V185" s="313"/>
      <c r="W185" s="313" t="s">
        <v>1821</v>
      </c>
      <c r="X185" s="313" t="s">
        <v>1821</v>
      </c>
      <c r="Y185" s="313" t="s">
        <v>1821</v>
      </c>
      <c r="Z185" s="313" t="s">
        <v>1821</v>
      </c>
      <c r="AA185" s="313" t="s">
        <v>1821</v>
      </c>
      <c r="AB185" s="313"/>
      <c r="AC185" s="314">
        <v>12</v>
      </c>
      <c r="AD185" s="316"/>
      <c r="AE185" s="311">
        <v>0.2</v>
      </c>
      <c r="AF185" s="316"/>
      <c r="AG185" s="316">
        <v>0</v>
      </c>
      <c r="AH185" s="242" t="e">
        <f t="shared" si="32"/>
        <v>#VALUE!</v>
      </c>
      <c r="AI185" s="212"/>
      <c r="AJ185" s="212" t="s">
        <v>1366</v>
      </c>
      <c r="AK185" s="212" t="s">
        <v>1367</v>
      </c>
      <c r="AL185" s="212"/>
      <c r="AM185" s="212" t="s">
        <v>1368</v>
      </c>
      <c r="AN185" s="212" t="s">
        <v>1368</v>
      </c>
      <c r="AO185" s="212"/>
      <c r="AP185" s="161" t="s">
        <v>551</v>
      </c>
      <c r="AQ185" s="161" t="s">
        <v>551</v>
      </c>
      <c r="AR185" s="161" t="s">
        <v>551</v>
      </c>
      <c r="AS185" s="161" t="s">
        <v>551</v>
      </c>
      <c r="AT185" s="406" t="e">
        <f t="shared" ref="AT185:AT191" si="43">AS185/VLOOKUP(AN185,$E$18:$H$410,4,FALSE)</f>
        <v>#VALUE!</v>
      </c>
      <c r="AU185" s="161" t="s">
        <v>551</v>
      </c>
      <c r="AV185" s="161" t="s">
        <v>551</v>
      </c>
      <c r="AW185" s="161" t="s">
        <v>551</v>
      </c>
      <c r="AX185" s="161" t="s">
        <v>551</v>
      </c>
      <c r="AY185" s="360" t="e">
        <f t="shared" ref="AY185:AY191" si="44">AX185/VLOOKUP(AN185,$E$18:$H$410,4,FALSE)</f>
        <v>#VALUE!</v>
      </c>
    </row>
    <row r="186" spans="1:51" x14ac:dyDescent="0.25">
      <c r="A186" s="242">
        <v>46</v>
      </c>
      <c r="B186" s="242">
        <v>0</v>
      </c>
      <c r="C186" s="242" t="s">
        <v>1374</v>
      </c>
      <c r="D186" s="298" t="s">
        <v>320</v>
      </c>
      <c r="E186" s="298">
        <v>2.0429009193054137E-4</v>
      </c>
      <c r="G186" s="299"/>
      <c r="H186" s="309" t="s">
        <v>1374</v>
      </c>
      <c r="I186" s="313" t="s">
        <v>320</v>
      </c>
      <c r="J186" s="313">
        <v>1.8386108273748722E-4</v>
      </c>
      <c r="K186" s="313"/>
      <c r="L186" s="313"/>
      <c r="M186" s="313" t="s">
        <v>1374</v>
      </c>
      <c r="N186" s="313" t="s">
        <v>320</v>
      </c>
      <c r="O186" s="313">
        <v>3.0643513789581204E-5</v>
      </c>
      <c r="P186" s="311"/>
      <c r="Q186" s="311"/>
      <c r="R186" s="313"/>
      <c r="S186" s="313"/>
      <c r="T186" s="313"/>
      <c r="U186" s="313"/>
      <c r="V186" s="313"/>
      <c r="W186" s="313"/>
      <c r="X186" s="313"/>
      <c r="Y186" s="313"/>
      <c r="Z186" s="313"/>
      <c r="AA186" s="313"/>
      <c r="AB186" s="313"/>
      <c r="AC186" s="314"/>
      <c r="AD186" s="316"/>
      <c r="AE186" s="311"/>
      <c r="AF186" s="316"/>
      <c r="AG186" s="316"/>
      <c r="AH186" s="242" t="e">
        <f t="shared" si="32"/>
        <v>#VALUE!</v>
      </c>
      <c r="AI186" s="212" t="s">
        <v>693</v>
      </c>
      <c r="AJ186" s="212" t="s">
        <v>694</v>
      </c>
      <c r="AK186" s="212" t="s">
        <v>1369</v>
      </c>
      <c r="AL186" s="212"/>
      <c r="AM186" s="212"/>
      <c r="AN186" s="212" t="s">
        <v>41</v>
      </c>
      <c r="AO186" s="212"/>
      <c r="AP186" s="160">
        <v>100</v>
      </c>
      <c r="AQ186" s="160">
        <v>40</v>
      </c>
      <c r="AR186" s="160">
        <v>0</v>
      </c>
      <c r="AS186" s="160">
        <v>140</v>
      </c>
      <c r="AT186" s="406" t="e">
        <f t="shared" si="43"/>
        <v>#N/A</v>
      </c>
      <c r="AU186" s="160">
        <v>110</v>
      </c>
      <c r="AV186" s="359" t="s">
        <v>1178</v>
      </c>
      <c r="AW186" s="359" t="s">
        <v>1123</v>
      </c>
      <c r="AX186" s="359" t="s">
        <v>1127</v>
      </c>
      <c r="AY186" s="360" t="e">
        <f t="shared" si="44"/>
        <v>#N/A</v>
      </c>
    </row>
    <row r="187" spans="1:51" x14ac:dyDescent="0.25">
      <c r="A187" s="242" t="s">
        <v>679</v>
      </c>
      <c r="B187" s="242" t="s">
        <v>680</v>
      </c>
      <c r="D187" s="298"/>
      <c r="G187" s="299"/>
      <c r="H187" s="309"/>
      <c r="I187" s="313"/>
      <c r="J187" s="313"/>
      <c r="K187" s="313"/>
      <c r="L187" s="313"/>
      <c r="M187" s="313"/>
      <c r="N187" s="313"/>
      <c r="O187" s="313"/>
      <c r="P187" s="311"/>
      <c r="Q187" s="311">
        <v>9.68</v>
      </c>
      <c r="R187" s="313">
        <v>353</v>
      </c>
      <c r="S187" s="313">
        <v>1167</v>
      </c>
      <c r="T187" s="313">
        <v>1429</v>
      </c>
      <c r="U187" s="313">
        <v>6878</v>
      </c>
      <c r="V187" s="313"/>
      <c r="W187" s="313">
        <v>57</v>
      </c>
      <c r="X187" s="313">
        <v>84</v>
      </c>
      <c r="Y187" s="313">
        <v>155</v>
      </c>
      <c r="Z187" s="313">
        <v>405</v>
      </c>
      <c r="AA187" s="313">
        <v>0</v>
      </c>
      <c r="AB187" s="313"/>
      <c r="AC187" s="314">
        <v>701</v>
      </c>
      <c r="AD187" s="316"/>
      <c r="AE187" s="311">
        <v>1.73</v>
      </c>
      <c r="AF187" s="316"/>
      <c r="AG187" s="316">
        <v>907</v>
      </c>
      <c r="AH187" s="242" t="e">
        <f t="shared" si="32"/>
        <v>#DIV/0!</v>
      </c>
      <c r="AI187" s="212" t="s">
        <v>695</v>
      </c>
      <c r="AJ187" s="212" t="s">
        <v>696</v>
      </c>
      <c r="AK187" s="212" t="s">
        <v>1370</v>
      </c>
      <c r="AL187" s="212"/>
      <c r="AM187" s="212"/>
      <c r="AN187" s="212" t="s">
        <v>159</v>
      </c>
      <c r="AO187" s="212"/>
      <c r="AP187" s="160">
        <v>200</v>
      </c>
      <c r="AQ187" s="160">
        <v>30</v>
      </c>
      <c r="AR187" s="160">
        <v>0</v>
      </c>
      <c r="AS187" s="160">
        <v>220</v>
      </c>
      <c r="AT187" s="406" t="e">
        <f t="shared" si="43"/>
        <v>#N/A</v>
      </c>
      <c r="AU187" s="160">
        <v>160</v>
      </c>
      <c r="AV187" s="359" t="s">
        <v>1163</v>
      </c>
      <c r="AW187" s="359" t="s">
        <v>1123</v>
      </c>
      <c r="AX187" s="359" t="s">
        <v>1136</v>
      </c>
      <c r="AY187" s="360" t="e">
        <f t="shared" si="44"/>
        <v>#N/A</v>
      </c>
    </row>
    <row r="188" spans="1:51" x14ac:dyDescent="0.25">
      <c r="A188" s="242" t="s">
        <v>681</v>
      </c>
      <c r="B188" s="242" t="s">
        <v>682</v>
      </c>
      <c r="C188" s="242" t="s">
        <v>1375</v>
      </c>
      <c r="D188" s="298" t="s">
        <v>1844</v>
      </c>
      <c r="E188" s="242" t="e">
        <v>#N/A</v>
      </c>
      <c r="G188" s="299"/>
      <c r="H188" s="309" t="s">
        <v>1375</v>
      </c>
      <c r="I188" s="313" t="s">
        <v>1844</v>
      </c>
      <c r="J188" s="313" t="e">
        <v>#N/A</v>
      </c>
      <c r="K188" s="313"/>
      <c r="L188" s="313"/>
      <c r="M188" s="313" t="s">
        <v>1375</v>
      </c>
      <c r="N188" s="313" t="s">
        <v>1844</v>
      </c>
      <c r="O188" s="313" t="e">
        <v>#N/A</v>
      </c>
      <c r="P188" s="311"/>
      <c r="Q188" s="311">
        <v>4.54</v>
      </c>
      <c r="R188" s="313">
        <v>86</v>
      </c>
      <c r="S188" s="313">
        <v>265</v>
      </c>
      <c r="T188" s="313">
        <v>181</v>
      </c>
      <c r="U188" s="313">
        <v>1108</v>
      </c>
      <c r="V188" s="313"/>
      <c r="W188" s="313">
        <v>36</v>
      </c>
      <c r="X188" s="313">
        <v>0</v>
      </c>
      <c r="Y188" s="313">
        <v>10</v>
      </c>
      <c r="Z188" s="313">
        <v>0</v>
      </c>
      <c r="AA188" s="313">
        <v>21</v>
      </c>
      <c r="AB188" s="313"/>
      <c r="AC188" s="314">
        <v>67</v>
      </c>
      <c r="AD188" s="316"/>
      <c r="AE188" s="311">
        <v>0.53</v>
      </c>
      <c r="AF188" s="316"/>
      <c r="AG188" s="316">
        <v>315</v>
      </c>
      <c r="AH188" s="242" t="e">
        <f t="shared" si="32"/>
        <v>#VALUE!</v>
      </c>
      <c r="AI188" s="212" t="s">
        <v>697</v>
      </c>
      <c r="AJ188" s="212" t="s">
        <v>698</v>
      </c>
      <c r="AK188" s="212" t="s">
        <v>1371</v>
      </c>
      <c r="AL188" s="212"/>
      <c r="AM188" s="212"/>
      <c r="AN188" s="212" t="s">
        <v>206</v>
      </c>
      <c r="AO188" s="212"/>
      <c r="AP188" s="160">
        <v>30</v>
      </c>
      <c r="AQ188" s="160">
        <v>0</v>
      </c>
      <c r="AR188" s="160">
        <v>0</v>
      </c>
      <c r="AS188" s="160">
        <v>30</v>
      </c>
      <c r="AT188" s="406" t="e">
        <f t="shared" si="43"/>
        <v>#N/A</v>
      </c>
      <c r="AU188" s="160">
        <v>90</v>
      </c>
      <c r="AV188" s="359" t="s">
        <v>1123</v>
      </c>
      <c r="AW188" s="359" t="s">
        <v>1123</v>
      </c>
      <c r="AX188" s="359" t="s">
        <v>1173</v>
      </c>
      <c r="AY188" s="360" t="e">
        <f t="shared" si="44"/>
        <v>#N/A</v>
      </c>
    </row>
    <row r="189" spans="1:51" x14ac:dyDescent="0.25">
      <c r="A189" s="242" t="s">
        <v>683</v>
      </c>
      <c r="B189" s="242" t="s">
        <v>684</v>
      </c>
      <c r="C189" s="242" t="s">
        <v>1379</v>
      </c>
      <c r="D189" s="298" t="s">
        <v>22</v>
      </c>
      <c r="E189" s="242">
        <v>1.6613418530351438E-3</v>
      </c>
      <c r="G189" s="299"/>
      <c r="H189" s="309" t="s">
        <v>1379</v>
      </c>
      <c r="I189" s="313" t="s">
        <v>22</v>
      </c>
      <c r="J189" s="313">
        <v>8.6900958466453674E-4</v>
      </c>
      <c r="K189" s="313"/>
      <c r="L189" s="313"/>
      <c r="M189" s="313" t="s">
        <v>1379</v>
      </c>
      <c r="N189" s="313" t="s">
        <v>22</v>
      </c>
      <c r="O189" s="313">
        <v>7.9233226837060707E-4</v>
      </c>
      <c r="P189" s="311"/>
      <c r="Q189" s="311">
        <v>1.24</v>
      </c>
      <c r="R189" s="313">
        <v>34</v>
      </c>
      <c r="S189" s="313">
        <v>135</v>
      </c>
      <c r="T189" s="313">
        <v>1617</v>
      </c>
      <c r="U189" s="313">
        <v>1944</v>
      </c>
      <c r="V189" s="313"/>
      <c r="W189" s="313">
        <v>0</v>
      </c>
      <c r="X189" s="313">
        <v>2</v>
      </c>
      <c r="Y189" s="313">
        <v>34</v>
      </c>
      <c r="Z189" s="313">
        <v>0</v>
      </c>
      <c r="AA189" s="313">
        <v>0</v>
      </c>
      <c r="AB189" s="313"/>
      <c r="AC189" s="314">
        <v>36</v>
      </c>
      <c r="AD189" s="316"/>
      <c r="AE189" s="311">
        <v>0.28000000000000003</v>
      </c>
      <c r="AF189" s="316"/>
      <c r="AG189" s="316">
        <v>35</v>
      </c>
      <c r="AH189" s="242" t="e">
        <f t="shared" si="32"/>
        <v>#VALUE!</v>
      </c>
      <c r="AI189" s="212" t="s">
        <v>699</v>
      </c>
      <c r="AJ189" s="212" t="s">
        <v>700</v>
      </c>
      <c r="AK189" s="212" t="s">
        <v>1372</v>
      </c>
      <c r="AL189" s="212"/>
      <c r="AM189" s="212"/>
      <c r="AN189" s="212" t="s">
        <v>315</v>
      </c>
      <c r="AO189" s="212"/>
      <c r="AP189" s="160">
        <v>140</v>
      </c>
      <c r="AQ189" s="160">
        <v>130</v>
      </c>
      <c r="AR189" s="160">
        <v>0</v>
      </c>
      <c r="AS189" s="160">
        <v>270</v>
      </c>
      <c r="AT189" s="406" t="e">
        <f t="shared" si="43"/>
        <v>#N/A</v>
      </c>
      <c r="AU189" s="160">
        <v>140</v>
      </c>
      <c r="AV189" s="359" t="s">
        <v>1199</v>
      </c>
      <c r="AW189" s="359" t="s">
        <v>1123</v>
      </c>
      <c r="AX189" s="359" t="s">
        <v>1132</v>
      </c>
      <c r="AY189" s="360" t="e">
        <f t="shared" si="44"/>
        <v>#N/A</v>
      </c>
    </row>
    <row r="190" spans="1:51" x14ac:dyDescent="0.25">
      <c r="A190" s="242" t="s">
        <v>685</v>
      </c>
      <c r="B190" s="242" t="s">
        <v>686</v>
      </c>
      <c r="C190" s="242" t="s">
        <v>1381</v>
      </c>
      <c r="D190" s="298" t="s">
        <v>53</v>
      </c>
      <c r="E190" s="242">
        <v>2.8910891089108912E-4</v>
      </c>
      <c r="G190" s="299"/>
      <c r="H190" s="309" t="s">
        <v>1381</v>
      </c>
      <c r="I190" s="313" t="s">
        <v>53</v>
      </c>
      <c r="J190" s="313">
        <v>1.6633663366336633E-4</v>
      </c>
      <c r="K190" s="313"/>
      <c r="L190" s="313"/>
      <c r="M190" s="313" t="s">
        <v>1381</v>
      </c>
      <c r="N190" s="313" t="s">
        <v>53</v>
      </c>
      <c r="O190" s="313">
        <v>1.2277227722772276E-4</v>
      </c>
      <c r="P190" s="311"/>
      <c r="Q190" s="311">
        <v>4.3600000000000003</v>
      </c>
      <c r="R190" s="313">
        <v>67</v>
      </c>
      <c r="S190" s="313">
        <v>179</v>
      </c>
      <c r="T190" s="313">
        <v>106</v>
      </c>
      <c r="U190" s="313">
        <v>866</v>
      </c>
      <c r="V190" s="313"/>
      <c r="W190" s="313">
        <v>3</v>
      </c>
      <c r="X190" s="313">
        <v>0</v>
      </c>
      <c r="Y190" s="313">
        <v>0</v>
      </c>
      <c r="Z190" s="313">
        <v>14</v>
      </c>
      <c r="AA190" s="313">
        <v>0</v>
      </c>
      <c r="AB190" s="313"/>
      <c r="AC190" s="314">
        <v>17</v>
      </c>
      <c r="AD190" s="316"/>
      <c r="AE190" s="311">
        <v>0.14000000000000001</v>
      </c>
      <c r="AF190" s="316"/>
      <c r="AG190" s="316">
        <v>69</v>
      </c>
      <c r="AH190" s="242" t="e">
        <f t="shared" si="32"/>
        <v>#VALUE!</v>
      </c>
      <c r="AI190" s="212" t="s">
        <v>701</v>
      </c>
      <c r="AJ190" s="212" t="s">
        <v>702</v>
      </c>
      <c r="AK190" s="212" t="s">
        <v>1373</v>
      </c>
      <c r="AL190" s="212"/>
      <c r="AM190" s="212"/>
      <c r="AN190" s="212" t="s">
        <v>317</v>
      </c>
      <c r="AO190" s="212"/>
      <c r="AP190" s="160">
        <v>260</v>
      </c>
      <c r="AQ190" s="160">
        <v>110</v>
      </c>
      <c r="AR190" s="160">
        <v>0</v>
      </c>
      <c r="AS190" s="160">
        <v>370</v>
      </c>
      <c r="AT190" s="406" t="e">
        <f t="shared" si="43"/>
        <v>#N/A</v>
      </c>
      <c r="AU190" s="160">
        <v>150</v>
      </c>
      <c r="AV190" s="359" t="s">
        <v>1280</v>
      </c>
      <c r="AW190" s="359" t="s">
        <v>1123</v>
      </c>
      <c r="AX190" s="359" t="s">
        <v>1207</v>
      </c>
      <c r="AY190" s="360" t="e">
        <f t="shared" si="44"/>
        <v>#N/A</v>
      </c>
    </row>
    <row r="191" spans="1:51" x14ac:dyDescent="0.25">
      <c r="A191" s="242" t="s">
        <v>687</v>
      </c>
      <c r="B191" s="242" t="s">
        <v>688</v>
      </c>
      <c r="C191" s="242" t="s">
        <v>1382</v>
      </c>
      <c r="D191" s="298" t="s">
        <v>156</v>
      </c>
      <c r="E191" s="242">
        <v>4.9448897795591178E-3</v>
      </c>
      <c r="G191" s="299"/>
      <c r="H191" s="309" t="s">
        <v>1382</v>
      </c>
      <c r="I191" s="313" t="s">
        <v>156</v>
      </c>
      <c r="J191" s="313">
        <v>1.4979959919839679E-3</v>
      </c>
      <c r="K191" s="313"/>
      <c r="L191" s="313"/>
      <c r="M191" s="313" t="s">
        <v>1382</v>
      </c>
      <c r="N191" s="313" t="s">
        <v>156</v>
      </c>
      <c r="O191" s="313">
        <v>3.4468937875751504E-3</v>
      </c>
      <c r="P191" s="311"/>
      <c r="Q191" s="311">
        <v>3.93</v>
      </c>
      <c r="R191" s="313">
        <v>24</v>
      </c>
      <c r="S191" s="313">
        <v>80</v>
      </c>
      <c r="T191" s="313">
        <v>57</v>
      </c>
      <c r="U191" s="313">
        <v>491</v>
      </c>
      <c r="V191" s="313"/>
      <c r="W191" s="313">
        <v>19</v>
      </c>
      <c r="X191" s="313">
        <v>0</v>
      </c>
      <c r="Y191" s="313">
        <v>6</v>
      </c>
      <c r="Z191" s="313">
        <v>0</v>
      </c>
      <c r="AA191" s="313">
        <v>23</v>
      </c>
      <c r="AB191" s="313"/>
      <c r="AC191" s="314">
        <v>48</v>
      </c>
      <c r="AD191" s="316"/>
      <c r="AE191" s="311">
        <v>0.56999999999999995</v>
      </c>
      <c r="AF191" s="316"/>
      <c r="AG191" s="316">
        <v>71</v>
      </c>
      <c r="AH191" s="242" t="e">
        <f t="shared" si="32"/>
        <v>#VALUE!</v>
      </c>
      <c r="AI191" s="212" t="s">
        <v>703</v>
      </c>
      <c r="AJ191" s="212" t="s">
        <v>704</v>
      </c>
      <c r="AK191" s="212" t="s">
        <v>1374</v>
      </c>
      <c r="AL191" s="212"/>
      <c r="AM191" s="212"/>
      <c r="AN191" s="212" t="s">
        <v>320</v>
      </c>
      <c r="AO191" s="212"/>
      <c r="AP191" s="161" t="s">
        <v>551</v>
      </c>
      <c r="AQ191" s="161" t="s">
        <v>551</v>
      </c>
      <c r="AR191" s="161" t="s">
        <v>551</v>
      </c>
      <c r="AS191" s="161" t="s">
        <v>551</v>
      </c>
      <c r="AT191" s="406" t="e">
        <f t="shared" si="43"/>
        <v>#VALUE!</v>
      </c>
      <c r="AU191" s="161" t="s">
        <v>551</v>
      </c>
      <c r="AV191" s="161" t="s">
        <v>551</v>
      </c>
      <c r="AW191" s="161" t="s">
        <v>551</v>
      </c>
      <c r="AX191" s="161" t="s">
        <v>551</v>
      </c>
      <c r="AY191" s="360" t="e">
        <f t="shared" si="44"/>
        <v>#VALUE!</v>
      </c>
    </row>
    <row r="192" spans="1:51" x14ac:dyDescent="0.25">
      <c r="A192" s="242" t="s">
        <v>689</v>
      </c>
      <c r="B192" s="242" t="s">
        <v>690</v>
      </c>
      <c r="C192" s="242" t="s">
        <v>1383</v>
      </c>
      <c r="D192" s="298" t="s">
        <v>197</v>
      </c>
      <c r="E192" s="242">
        <v>2.9592959295929593E-3</v>
      </c>
      <c r="G192" s="299"/>
      <c r="H192" s="309" t="s">
        <v>1383</v>
      </c>
      <c r="I192" s="313" t="s">
        <v>197</v>
      </c>
      <c r="J192" s="313">
        <v>2.6127612761276129E-3</v>
      </c>
      <c r="K192" s="313"/>
      <c r="L192" s="313"/>
      <c r="M192" s="313" t="s">
        <v>1383</v>
      </c>
      <c r="N192" s="313" t="s">
        <v>197</v>
      </c>
      <c r="O192" s="313">
        <v>3.4653465346534652E-4</v>
      </c>
      <c r="P192" s="311"/>
      <c r="Q192" s="311">
        <v>1.23</v>
      </c>
      <c r="R192" s="313">
        <v>6</v>
      </c>
      <c r="S192" s="313">
        <v>7</v>
      </c>
      <c r="T192" s="313">
        <v>54</v>
      </c>
      <c r="U192" s="313">
        <v>194</v>
      </c>
      <c r="V192" s="313"/>
      <c r="W192" s="313">
        <v>0</v>
      </c>
      <c r="X192" s="313">
        <v>1</v>
      </c>
      <c r="Y192" s="313">
        <v>21</v>
      </c>
      <c r="Z192" s="313">
        <v>0</v>
      </c>
      <c r="AA192" s="313">
        <v>0</v>
      </c>
      <c r="AB192" s="313"/>
      <c r="AC192" s="314">
        <v>22</v>
      </c>
      <c r="AD192" s="316"/>
      <c r="AE192" s="311">
        <v>0.21</v>
      </c>
      <c r="AF192" s="316"/>
      <c r="AG192" s="316">
        <v>51</v>
      </c>
      <c r="AH192" s="242" t="e">
        <f t="shared" si="32"/>
        <v>#VALUE!</v>
      </c>
      <c r="AI192" s="212"/>
      <c r="AJ192" s="212"/>
      <c r="AK192" s="212"/>
      <c r="AL192" s="212"/>
      <c r="AM192" s="212"/>
      <c r="AN192" s="212"/>
      <c r="AO192" s="212"/>
      <c r="AP192" s="161"/>
      <c r="AQ192" s="161"/>
      <c r="AR192" s="161"/>
      <c r="AS192" s="161"/>
      <c r="AT192" s="161"/>
      <c r="AU192" s="161"/>
      <c r="AV192" s="162" t="s">
        <v>394</v>
      </c>
      <c r="AW192" s="162" t="s">
        <v>394</v>
      </c>
      <c r="AX192" s="162" t="s">
        <v>394</v>
      </c>
    </row>
    <row r="193" spans="1:51" x14ac:dyDescent="0.25">
      <c r="A193" s="242" t="s">
        <v>691</v>
      </c>
      <c r="B193" s="242" t="s">
        <v>692</v>
      </c>
      <c r="C193" s="242" t="s">
        <v>1386</v>
      </c>
      <c r="D193" s="298" t="s">
        <v>249</v>
      </c>
      <c r="E193" s="242">
        <v>6.4497385241138873E-4</v>
      </c>
      <c r="G193" s="299"/>
      <c r="H193" s="309" t="s">
        <v>1386</v>
      </c>
      <c r="I193" s="313" t="s">
        <v>249</v>
      </c>
      <c r="J193" s="313">
        <v>5.5781522370714702E-4</v>
      </c>
      <c r="K193" s="313"/>
      <c r="L193" s="313"/>
      <c r="M193" s="313" t="s">
        <v>1386</v>
      </c>
      <c r="N193" s="313" t="s">
        <v>249</v>
      </c>
      <c r="O193" s="313">
        <v>9.2969203951191165E-5</v>
      </c>
      <c r="P193" s="311"/>
      <c r="Q193" s="311">
        <v>3.67</v>
      </c>
      <c r="R193" s="313">
        <v>13</v>
      </c>
      <c r="S193" s="313">
        <v>137</v>
      </c>
      <c r="T193" s="313">
        <v>241</v>
      </c>
      <c r="U193" s="313">
        <v>754</v>
      </c>
      <c r="V193" s="313"/>
      <c r="W193" s="313">
        <v>17</v>
      </c>
      <c r="X193" s="313">
        <v>14</v>
      </c>
      <c r="Y193" s="313">
        <v>26</v>
      </c>
      <c r="Z193" s="313">
        <v>0</v>
      </c>
      <c r="AA193" s="313">
        <v>0</v>
      </c>
      <c r="AB193" s="313"/>
      <c r="AC193" s="314">
        <v>57</v>
      </c>
      <c r="AD193" s="316"/>
      <c r="AE193" s="311">
        <v>0.57999999999999996</v>
      </c>
      <c r="AF193" s="316"/>
      <c r="AG193" s="316">
        <v>0</v>
      </c>
      <c r="AH193" s="242" t="e">
        <f t="shared" si="32"/>
        <v>#VALUE!</v>
      </c>
      <c r="AI193" s="212"/>
      <c r="AJ193" s="212"/>
      <c r="AK193" s="212"/>
      <c r="AL193" s="212"/>
      <c r="AM193" s="212"/>
      <c r="AN193" s="212"/>
      <c r="AO193" s="212"/>
      <c r="AP193" s="161"/>
      <c r="AQ193" s="161"/>
      <c r="AR193" s="161"/>
      <c r="AS193" s="161"/>
      <c r="AT193" s="161"/>
      <c r="AU193" s="161"/>
      <c r="AV193" s="162" t="s">
        <v>394</v>
      </c>
      <c r="AW193" s="162" t="s">
        <v>394</v>
      </c>
      <c r="AX193" s="162" t="s">
        <v>394</v>
      </c>
    </row>
    <row r="194" spans="1:51" x14ac:dyDescent="0.25">
      <c r="C194" s="242" t="s">
        <v>1387</v>
      </c>
      <c r="D194" s="298" t="s">
        <v>278</v>
      </c>
      <c r="E194" s="298">
        <v>8.1098339719029371E-4</v>
      </c>
      <c r="G194" s="299"/>
      <c r="H194" s="309" t="s">
        <v>1387</v>
      </c>
      <c r="I194" s="313" t="s">
        <v>278</v>
      </c>
      <c r="J194" s="313">
        <v>7.0242656449552999E-4</v>
      </c>
      <c r="K194" s="313"/>
      <c r="L194" s="313"/>
      <c r="M194" s="313" t="s">
        <v>1387</v>
      </c>
      <c r="N194" s="313" t="s">
        <v>278</v>
      </c>
      <c r="O194" s="313">
        <v>1.0855683269476372E-4</v>
      </c>
      <c r="P194" s="311"/>
      <c r="Q194" s="311"/>
      <c r="R194" s="313"/>
      <c r="S194" s="313"/>
      <c r="T194" s="313"/>
      <c r="U194" s="313"/>
      <c r="V194" s="313"/>
      <c r="W194" s="313"/>
      <c r="X194" s="313"/>
      <c r="Y194" s="313"/>
      <c r="Z194" s="313"/>
      <c r="AA194" s="313"/>
      <c r="AB194" s="313"/>
      <c r="AC194" s="314"/>
      <c r="AD194" s="316"/>
      <c r="AE194" s="311"/>
      <c r="AF194" s="316"/>
      <c r="AG194" s="316"/>
      <c r="AH194" s="242" t="e">
        <f t="shared" si="32"/>
        <v>#VALUE!</v>
      </c>
      <c r="AI194" s="212" t="s">
        <v>706</v>
      </c>
      <c r="AJ194" s="212" t="s">
        <v>707</v>
      </c>
      <c r="AK194" s="212" t="s">
        <v>1379</v>
      </c>
      <c r="AL194" s="212"/>
      <c r="AM194" s="212"/>
      <c r="AN194" s="212" t="s">
        <v>22</v>
      </c>
      <c r="AO194" s="212"/>
      <c r="AP194" s="160">
        <v>490</v>
      </c>
      <c r="AQ194" s="160">
        <v>160</v>
      </c>
      <c r="AR194" s="160">
        <v>0</v>
      </c>
      <c r="AS194" s="160">
        <v>650</v>
      </c>
      <c r="AT194" s="406" t="e">
        <f t="shared" ref="AT194:AT199" si="45">AS194/VLOOKUP(AN194,$E$18:$H$410,4,FALSE)</f>
        <v>#N/A</v>
      </c>
      <c r="AU194" s="160">
        <v>520</v>
      </c>
      <c r="AV194" s="359" t="s">
        <v>1234</v>
      </c>
      <c r="AW194" s="359" t="s">
        <v>1123</v>
      </c>
      <c r="AX194" s="359" t="s">
        <v>1485</v>
      </c>
      <c r="AY194" s="360" t="e">
        <f t="shared" ref="AY194:AY199" si="46">AX194/VLOOKUP(AN194,$E$18:$H$410,4,FALSE)</f>
        <v>#N/A</v>
      </c>
    </row>
    <row r="195" spans="1:51" x14ac:dyDescent="0.25">
      <c r="A195" s="279">
        <v>60</v>
      </c>
      <c r="B195" s="279" t="s">
        <v>705</v>
      </c>
      <c r="C195" s="279" t="s">
        <v>1389</v>
      </c>
      <c r="D195" s="297" t="s">
        <v>322</v>
      </c>
      <c r="E195" s="298">
        <v>4.1518946170108961E-3</v>
      </c>
      <c r="F195" s="279"/>
      <c r="G195" s="299"/>
      <c r="H195" s="309" t="s">
        <v>1389</v>
      </c>
      <c r="I195" s="313" t="s">
        <v>322</v>
      </c>
      <c r="J195" s="313">
        <v>1.4782891527077573E-3</v>
      </c>
      <c r="K195" s="313"/>
      <c r="L195" s="313"/>
      <c r="M195" s="313" t="s">
        <v>1389</v>
      </c>
      <c r="N195" s="313" t="s">
        <v>322</v>
      </c>
      <c r="O195" s="313">
        <v>2.6736054643031388E-3</v>
      </c>
      <c r="P195" s="311"/>
      <c r="Q195" s="311">
        <v>2.19</v>
      </c>
      <c r="R195" s="313">
        <v>870</v>
      </c>
      <c r="S195" s="313">
        <v>1130</v>
      </c>
      <c r="T195" s="313">
        <v>1830</v>
      </c>
      <c r="U195" s="313">
        <v>9090</v>
      </c>
      <c r="V195" s="313"/>
      <c r="W195" s="313">
        <v>350</v>
      </c>
      <c r="X195" s="313">
        <v>610</v>
      </c>
      <c r="Y195" s="313">
        <v>950</v>
      </c>
      <c r="Z195" s="313">
        <v>820</v>
      </c>
      <c r="AA195" s="313">
        <v>280</v>
      </c>
      <c r="AB195" s="313"/>
      <c r="AC195" s="314">
        <v>3010</v>
      </c>
      <c r="AD195" s="316"/>
      <c r="AE195" s="311">
        <v>1.25</v>
      </c>
      <c r="AF195" s="316"/>
      <c r="AG195" s="316">
        <v>250</v>
      </c>
      <c r="AH195" s="242" t="e">
        <f t="shared" si="32"/>
        <v>#VALUE!</v>
      </c>
      <c r="AI195" s="212" t="s">
        <v>708</v>
      </c>
      <c r="AJ195" s="212" t="s">
        <v>709</v>
      </c>
      <c r="AK195" s="212" t="s">
        <v>1381</v>
      </c>
      <c r="AL195" s="212"/>
      <c r="AM195" s="212"/>
      <c r="AN195" s="212" t="s">
        <v>53</v>
      </c>
      <c r="AO195" s="212"/>
      <c r="AP195" s="160">
        <v>760</v>
      </c>
      <c r="AQ195" s="160">
        <v>190</v>
      </c>
      <c r="AR195" s="160">
        <v>0</v>
      </c>
      <c r="AS195" s="160">
        <v>960</v>
      </c>
      <c r="AT195" s="406" t="e">
        <f t="shared" si="45"/>
        <v>#N/A</v>
      </c>
      <c r="AU195" s="160">
        <v>850</v>
      </c>
      <c r="AV195" s="359" t="s">
        <v>1130</v>
      </c>
      <c r="AW195" s="359" t="s">
        <v>1123</v>
      </c>
      <c r="AX195" s="358" t="s">
        <v>1739</v>
      </c>
      <c r="AY195" s="360" t="e">
        <f t="shared" si="46"/>
        <v>#N/A</v>
      </c>
    </row>
    <row r="196" spans="1:51" x14ac:dyDescent="0.25">
      <c r="C196" s="242" t="s">
        <v>1390</v>
      </c>
      <c r="D196" s="298" t="s">
        <v>47</v>
      </c>
      <c r="E196" s="298">
        <v>1.548252911813644E-2</v>
      </c>
      <c r="G196" s="299"/>
      <c r="H196" s="309" t="s">
        <v>1390</v>
      </c>
      <c r="I196" s="313" t="s">
        <v>47</v>
      </c>
      <c r="J196" s="313">
        <v>3.2529118136439268E-3</v>
      </c>
      <c r="K196" s="313"/>
      <c r="L196" s="313"/>
      <c r="M196" s="313" t="s">
        <v>1390</v>
      </c>
      <c r="N196" s="313" t="s">
        <v>47</v>
      </c>
      <c r="O196" s="313">
        <v>1.2229617304492513E-2</v>
      </c>
      <c r="P196" s="311"/>
      <c r="Q196" s="311"/>
      <c r="R196" s="313"/>
      <c r="S196" s="313"/>
      <c r="T196" s="313"/>
      <c r="U196" s="313"/>
      <c r="V196" s="313"/>
      <c r="W196" s="313"/>
      <c r="X196" s="313"/>
      <c r="Y196" s="313"/>
      <c r="Z196" s="313"/>
      <c r="AA196" s="313"/>
      <c r="AB196" s="313"/>
      <c r="AC196" s="314"/>
      <c r="AD196" s="316"/>
      <c r="AE196" s="311"/>
      <c r="AF196" s="316"/>
      <c r="AG196" s="316"/>
      <c r="AH196" s="242" t="e">
        <f t="shared" si="32"/>
        <v>#VALUE!</v>
      </c>
      <c r="AI196" s="212" t="s">
        <v>710</v>
      </c>
      <c r="AJ196" s="212" t="s">
        <v>711</v>
      </c>
      <c r="AK196" s="212" t="s">
        <v>1382</v>
      </c>
      <c r="AL196" s="212"/>
      <c r="AM196" s="212"/>
      <c r="AN196" s="212" t="s">
        <v>156</v>
      </c>
      <c r="AO196" s="212"/>
      <c r="AP196" s="160">
        <v>150</v>
      </c>
      <c r="AQ196" s="160">
        <v>60</v>
      </c>
      <c r="AR196" s="160">
        <v>0</v>
      </c>
      <c r="AS196" s="160">
        <v>210</v>
      </c>
      <c r="AT196" s="406" t="e">
        <f t="shared" si="45"/>
        <v>#N/A</v>
      </c>
      <c r="AU196" s="160">
        <v>180</v>
      </c>
      <c r="AV196" s="359" t="s">
        <v>1199</v>
      </c>
      <c r="AW196" s="359" t="s">
        <v>1123</v>
      </c>
      <c r="AX196" s="359" t="s">
        <v>1136</v>
      </c>
      <c r="AY196" s="360" t="e">
        <f t="shared" si="46"/>
        <v>#N/A</v>
      </c>
    </row>
    <row r="197" spans="1:51" x14ac:dyDescent="0.25">
      <c r="A197" s="242" t="s">
        <v>706</v>
      </c>
      <c r="B197" s="242" t="s">
        <v>707</v>
      </c>
      <c r="C197" s="242" t="s">
        <v>1391</v>
      </c>
      <c r="D197" s="298" t="s">
        <v>85</v>
      </c>
      <c r="E197" s="298">
        <v>2.7010804321728693E-3</v>
      </c>
      <c r="G197" s="299"/>
      <c r="H197" s="309" t="s">
        <v>1391</v>
      </c>
      <c r="I197" s="313" t="s">
        <v>85</v>
      </c>
      <c r="J197" s="313">
        <v>2.4969987995198078E-3</v>
      </c>
      <c r="K197" s="313"/>
      <c r="L197" s="313"/>
      <c r="M197" s="313" t="s">
        <v>1391</v>
      </c>
      <c r="N197" s="313" t="s">
        <v>85</v>
      </c>
      <c r="O197" s="313">
        <v>2.0408163265306123E-4</v>
      </c>
      <c r="P197" s="311"/>
      <c r="Q197" s="311">
        <v>3.25</v>
      </c>
      <c r="R197" s="313">
        <v>35</v>
      </c>
      <c r="S197" s="313">
        <v>14</v>
      </c>
      <c r="T197" s="313">
        <v>75</v>
      </c>
      <c r="U197" s="313">
        <v>335</v>
      </c>
      <c r="V197" s="313"/>
      <c r="W197" s="313">
        <v>0</v>
      </c>
      <c r="X197" s="313">
        <v>0</v>
      </c>
      <c r="Y197" s="313">
        <v>28</v>
      </c>
      <c r="Z197" s="313">
        <v>5</v>
      </c>
      <c r="AA197" s="313">
        <v>0</v>
      </c>
      <c r="AB197" s="313"/>
      <c r="AC197" s="314">
        <v>33</v>
      </c>
      <c r="AD197" s="316"/>
      <c r="AE197" s="311">
        <v>0.51</v>
      </c>
      <c r="AF197" s="316"/>
      <c r="AG197" s="316">
        <v>50</v>
      </c>
      <c r="AH197" s="242" t="e">
        <f t="shared" si="32"/>
        <v>#VALUE!</v>
      </c>
      <c r="AI197" s="212" t="s">
        <v>712</v>
      </c>
      <c r="AJ197" s="212" t="s">
        <v>713</v>
      </c>
      <c r="AK197" s="212" t="s">
        <v>1383</v>
      </c>
      <c r="AL197" s="212"/>
      <c r="AM197" s="212"/>
      <c r="AN197" s="212" t="s">
        <v>197</v>
      </c>
      <c r="AO197" s="212"/>
      <c r="AP197" s="160">
        <v>470</v>
      </c>
      <c r="AQ197" s="160">
        <v>200</v>
      </c>
      <c r="AR197" s="160">
        <v>0</v>
      </c>
      <c r="AS197" s="160">
        <v>670</v>
      </c>
      <c r="AT197" s="406" t="e">
        <f t="shared" si="45"/>
        <v>#N/A</v>
      </c>
      <c r="AU197" s="160">
        <v>580</v>
      </c>
      <c r="AV197" s="359" t="s">
        <v>1190</v>
      </c>
      <c r="AW197" s="359" t="s">
        <v>1123</v>
      </c>
      <c r="AX197" s="359" t="s">
        <v>1474</v>
      </c>
      <c r="AY197" s="360" t="e">
        <f t="shared" si="46"/>
        <v>#N/A</v>
      </c>
    </row>
    <row r="198" spans="1:51" x14ac:dyDescent="0.25">
      <c r="A198" s="242" t="s">
        <v>708</v>
      </c>
      <c r="B198" s="242" t="s">
        <v>709</v>
      </c>
      <c r="C198" s="242" t="s">
        <v>1392</v>
      </c>
      <c r="D198" s="298" t="s">
        <v>104</v>
      </c>
      <c r="E198" s="298">
        <v>1.5772870662460567E-3</v>
      </c>
      <c r="G198" s="299"/>
      <c r="H198" s="309" t="s">
        <v>1392</v>
      </c>
      <c r="I198" s="313" t="s">
        <v>104</v>
      </c>
      <c r="J198" s="313">
        <v>1.4721345951629863E-3</v>
      </c>
      <c r="K198" s="313"/>
      <c r="L198" s="313"/>
      <c r="M198" s="313" t="s">
        <v>1392</v>
      </c>
      <c r="N198" s="313" t="s">
        <v>104</v>
      </c>
      <c r="O198" s="313">
        <v>1.0515247108307045E-4</v>
      </c>
      <c r="P198" s="311"/>
      <c r="Q198" s="311">
        <v>1.63</v>
      </c>
      <c r="R198" s="313">
        <v>8</v>
      </c>
      <c r="S198" s="313">
        <v>12</v>
      </c>
      <c r="T198" s="313">
        <v>35</v>
      </c>
      <c r="U198" s="313">
        <v>224</v>
      </c>
      <c r="V198" s="313"/>
      <c r="W198" s="313">
        <v>6</v>
      </c>
      <c r="X198" s="313">
        <v>18</v>
      </c>
      <c r="Y198" s="313">
        <v>22</v>
      </c>
      <c r="Z198" s="313">
        <v>0</v>
      </c>
      <c r="AA198" s="313">
        <v>0</v>
      </c>
      <c r="AB198" s="313"/>
      <c r="AC198" s="314">
        <v>46</v>
      </c>
      <c r="AD198" s="316"/>
      <c r="AE198" s="311">
        <v>0.44</v>
      </c>
      <c r="AF198" s="316"/>
      <c r="AG198" s="316">
        <v>9</v>
      </c>
      <c r="AH198" s="242" t="e">
        <f t="shared" si="32"/>
        <v>#VALUE!</v>
      </c>
      <c r="AI198" s="212" t="s">
        <v>714</v>
      </c>
      <c r="AJ198" s="212" t="s">
        <v>715</v>
      </c>
      <c r="AK198" s="212" t="s">
        <v>1386</v>
      </c>
      <c r="AL198" s="212"/>
      <c r="AM198" s="212"/>
      <c r="AN198" s="212" t="s">
        <v>249</v>
      </c>
      <c r="AO198" s="212"/>
      <c r="AP198" s="160">
        <v>150</v>
      </c>
      <c r="AQ198" s="160">
        <v>30</v>
      </c>
      <c r="AR198" s="160">
        <v>0</v>
      </c>
      <c r="AS198" s="160">
        <v>180</v>
      </c>
      <c r="AT198" s="406" t="e">
        <f t="shared" si="45"/>
        <v>#N/A</v>
      </c>
      <c r="AU198" s="160">
        <v>230</v>
      </c>
      <c r="AV198" s="359" t="s">
        <v>1246</v>
      </c>
      <c r="AW198" s="359" t="s">
        <v>1123</v>
      </c>
      <c r="AX198" s="359" t="s">
        <v>1182</v>
      </c>
      <c r="AY198" s="360" t="e">
        <f t="shared" si="46"/>
        <v>#N/A</v>
      </c>
    </row>
    <row r="199" spans="1:51" x14ac:dyDescent="0.25">
      <c r="A199" s="242" t="s">
        <v>710</v>
      </c>
      <c r="B199" s="242" t="s">
        <v>711</v>
      </c>
      <c r="C199" s="242" t="s">
        <v>1393</v>
      </c>
      <c r="D199" s="298" t="s">
        <v>136</v>
      </c>
      <c r="E199" s="315">
        <v>5.4631828978622329E-4</v>
      </c>
      <c r="G199" s="299"/>
      <c r="H199" s="309" t="s">
        <v>1393</v>
      </c>
      <c r="I199" s="313" t="s">
        <v>136</v>
      </c>
      <c r="J199" s="313">
        <v>4.5724465558194777E-4</v>
      </c>
      <c r="K199" s="313"/>
      <c r="L199" s="313"/>
      <c r="M199" s="313" t="s">
        <v>1393</v>
      </c>
      <c r="N199" s="313" t="s">
        <v>136</v>
      </c>
      <c r="O199" s="313">
        <v>8.9073634204275541E-5</v>
      </c>
      <c r="P199" s="311"/>
      <c r="Q199" s="311">
        <v>5.68</v>
      </c>
      <c r="R199" s="313">
        <v>23</v>
      </c>
      <c r="S199" s="313">
        <v>212</v>
      </c>
      <c r="T199" s="313">
        <v>183</v>
      </c>
      <c r="U199" s="313">
        <v>833</v>
      </c>
      <c r="V199" s="313"/>
      <c r="W199" s="313">
        <v>64</v>
      </c>
      <c r="X199" s="313">
        <v>0</v>
      </c>
      <c r="Y199" s="313">
        <v>16</v>
      </c>
      <c r="Z199" s="313">
        <v>635</v>
      </c>
      <c r="AA199" s="313">
        <v>0</v>
      </c>
      <c r="AB199" s="313"/>
      <c r="AC199" s="314">
        <v>715</v>
      </c>
      <c r="AD199" s="316"/>
      <c r="AE199" s="311">
        <v>9.7899999999999991</v>
      </c>
      <c r="AF199" s="316"/>
      <c r="AG199" s="316">
        <v>0</v>
      </c>
      <c r="AH199" s="242" t="e">
        <f t="shared" si="32"/>
        <v>#VALUE!</v>
      </c>
      <c r="AI199" s="212" t="s">
        <v>716</v>
      </c>
      <c r="AJ199" s="212" t="s">
        <v>717</v>
      </c>
      <c r="AK199" s="212" t="s">
        <v>1387</v>
      </c>
      <c r="AL199" s="212"/>
      <c r="AM199" s="212"/>
      <c r="AN199" s="212" t="s">
        <v>278</v>
      </c>
      <c r="AO199" s="212"/>
      <c r="AP199" s="160">
        <v>270</v>
      </c>
      <c r="AQ199" s="160">
        <v>40</v>
      </c>
      <c r="AR199" s="160">
        <v>20</v>
      </c>
      <c r="AS199" s="160">
        <v>330</v>
      </c>
      <c r="AT199" s="406" t="e">
        <f t="shared" si="45"/>
        <v>#N/A</v>
      </c>
      <c r="AU199" s="160">
        <v>170</v>
      </c>
      <c r="AV199" s="359" t="s">
        <v>1199</v>
      </c>
      <c r="AW199" s="359" t="s">
        <v>1123</v>
      </c>
      <c r="AX199" s="359" t="s">
        <v>1149</v>
      </c>
      <c r="AY199" s="360" t="e">
        <f t="shared" si="46"/>
        <v>#N/A</v>
      </c>
    </row>
    <row r="200" spans="1:51" x14ac:dyDescent="0.25">
      <c r="A200" s="242" t="s">
        <v>712</v>
      </c>
      <c r="B200" s="242" t="s">
        <v>713</v>
      </c>
      <c r="C200" s="242" t="s">
        <v>1395</v>
      </c>
      <c r="D200" s="298" t="s">
        <v>234</v>
      </c>
      <c r="E200" s="298">
        <v>1.5212981744421906E-3</v>
      </c>
      <c r="G200" s="299"/>
      <c r="H200" s="309" t="s">
        <v>1395</v>
      </c>
      <c r="I200" s="313" t="s">
        <v>234</v>
      </c>
      <c r="J200" s="313">
        <v>6.2880324543610551E-4</v>
      </c>
      <c r="K200" s="313"/>
      <c r="L200" s="313"/>
      <c r="M200" s="313" t="s">
        <v>1395</v>
      </c>
      <c r="N200" s="313" t="s">
        <v>234</v>
      </c>
      <c r="O200" s="313">
        <v>8.9249492900608525E-4</v>
      </c>
      <c r="P200" s="311"/>
      <c r="Q200" s="311">
        <v>3.71</v>
      </c>
      <c r="R200" s="313">
        <v>58</v>
      </c>
      <c r="S200" s="313">
        <v>217</v>
      </c>
      <c r="T200" s="313">
        <v>343</v>
      </c>
      <c r="U200" s="313">
        <v>885</v>
      </c>
      <c r="V200" s="313"/>
      <c r="W200" s="313">
        <v>21</v>
      </c>
      <c r="X200" s="313">
        <v>41</v>
      </c>
      <c r="Y200" s="313">
        <v>0</v>
      </c>
      <c r="Z200" s="313">
        <v>0</v>
      </c>
      <c r="AA200" s="313">
        <v>0</v>
      </c>
      <c r="AB200" s="313"/>
      <c r="AC200" s="314">
        <v>62</v>
      </c>
      <c r="AD200" s="316"/>
      <c r="AE200" s="311">
        <v>0.86</v>
      </c>
      <c r="AF200" s="316"/>
      <c r="AG200" s="316">
        <v>0</v>
      </c>
      <c r="AH200" s="242" t="e">
        <f t="shared" si="32"/>
        <v>#VALUE!</v>
      </c>
      <c r="AI200" s="212"/>
      <c r="AJ200" s="212"/>
      <c r="AK200" s="212"/>
      <c r="AL200" s="212"/>
      <c r="AM200" s="212"/>
      <c r="AN200" s="212"/>
      <c r="AO200" s="212"/>
      <c r="AP200" s="161"/>
      <c r="AQ200" s="161"/>
      <c r="AR200" s="161"/>
      <c r="AS200" s="161"/>
      <c r="AT200" s="161"/>
      <c r="AU200" s="161"/>
      <c r="AV200" s="162" t="s">
        <v>394</v>
      </c>
      <c r="AW200" s="162" t="s">
        <v>394</v>
      </c>
      <c r="AX200" s="162" t="s">
        <v>394</v>
      </c>
    </row>
    <row r="201" spans="1:51" x14ac:dyDescent="0.25">
      <c r="A201" s="242" t="s">
        <v>714</v>
      </c>
      <c r="B201" s="242" t="s">
        <v>715</v>
      </c>
      <c r="C201" s="242" t="s">
        <v>1397</v>
      </c>
      <c r="D201" s="298" t="s">
        <v>728</v>
      </c>
      <c r="E201" s="298">
        <v>6.5951472388220899E-4</v>
      </c>
      <c r="G201" s="299"/>
      <c r="H201" s="309" t="s">
        <v>1397</v>
      </c>
      <c r="I201" s="313" t="s">
        <v>728</v>
      </c>
      <c r="J201" s="313">
        <v>3.5351717186262512E-4</v>
      </c>
      <c r="K201" s="313"/>
      <c r="L201" s="313"/>
      <c r="M201" s="313" t="s">
        <v>1397</v>
      </c>
      <c r="N201" s="313" t="s">
        <v>728</v>
      </c>
      <c r="O201" s="313">
        <v>3.0599755201958382E-4</v>
      </c>
      <c r="P201" s="311"/>
      <c r="Q201" s="311">
        <v>1.18</v>
      </c>
      <c r="R201" s="313">
        <v>34</v>
      </c>
      <c r="S201" s="313">
        <v>6</v>
      </c>
      <c r="T201" s="313">
        <v>36</v>
      </c>
      <c r="U201" s="313">
        <v>163</v>
      </c>
      <c r="V201" s="313"/>
      <c r="W201" s="313">
        <v>0</v>
      </c>
      <c r="X201" s="313">
        <v>27</v>
      </c>
      <c r="Y201" s="313">
        <v>3</v>
      </c>
      <c r="Z201" s="313">
        <v>4</v>
      </c>
      <c r="AA201" s="313">
        <v>0</v>
      </c>
      <c r="AB201" s="313"/>
      <c r="AC201" s="314">
        <v>34</v>
      </c>
      <c r="AD201" s="316"/>
      <c r="AE201" s="311">
        <v>0.46</v>
      </c>
      <c r="AF201" s="316"/>
      <c r="AG201" s="316">
        <v>4</v>
      </c>
      <c r="AH201" s="242" t="e">
        <f t="shared" si="32"/>
        <v>#VALUE!</v>
      </c>
      <c r="AI201" s="212"/>
      <c r="AJ201" s="212" t="s">
        <v>1388</v>
      </c>
      <c r="AK201" s="212" t="s">
        <v>1389</v>
      </c>
      <c r="AL201" s="212"/>
      <c r="AM201" s="212" t="s">
        <v>322</v>
      </c>
      <c r="AN201" s="212" t="s">
        <v>322</v>
      </c>
      <c r="AO201" s="212"/>
      <c r="AP201" s="161" t="s">
        <v>551</v>
      </c>
      <c r="AQ201" s="161" t="s">
        <v>551</v>
      </c>
      <c r="AR201" s="161" t="s">
        <v>551</v>
      </c>
      <c r="AS201" s="161" t="s">
        <v>551</v>
      </c>
      <c r="AT201" s="406" t="e">
        <f t="shared" ref="AT201:AT206" si="47">AS201/VLOOKUP(AN201,$E$18:$H$410,4,FALSE)</f>
        <v>#VALUE!</v>
      </c>
      <c r="AU201" s="161" t="s">
        <v>551</v>
      </c>
      <c r="AV201" s="161" t="s">
        <v>551</v>
      </c>
      <c r="AW201" s="161" t="s">
        <v>551</v>
      </c>
      <c r="AX201" s="161" t="s">
        <v>551</v>
      </c>
      <c r="AY201" s="360" t="e">
        <f t="shared" ref="AY201:AY206" si="48">AX201/VLOOKUP(AN201,$E$18:$H$410,4,FALSE)</f>
        <v>#VALUE!</v>
      </c>
    </row>
    <row r="202" spans="1:51" x14ac:dyDescent="0.25">
      <c r="A202" s="242" t="s">
        <v>716</v>
      </c>
      <c r="B202" s="242" t="s">
        <v>717</v>
      </c>
      <c r="C202" s="242" t="s">
        <v>1400</v>
      </c>
      <c r="D202" s="298" t="s">
        <v>18</v>
      </c>
      <c r="E202" s="298">
        <v>6.5592635212888381E-4</v>
      </c>
      <c r="G202" s="299"/>
      <c r="H202" s="309" t="s">
        <v>1400</v>
      </c>
      <c r="I202" s="313" t="s">
        <v>18</v>
      </c>
      <c r="J202" s="313">
        <v>2.8768699654775604E-4</v>
      </c>
      <c r="K202" s="313"/>
      <c r="L202" s="313"/>
      <c r="M202" s="313" t="s">
        <v>1400</v>
      </c>
      <c r="N202" s="313" t="s">
        <v>18</v>
      </c>
      <c r="O202" s="313">
        <v>3.6823935558112772E-4</v>
      </c>
      <c r="P202" s="311"/>
      <c r="Q202" s="311">
        <v>2.81</v>
      </c>
      <c r="R202" s="313">
        <v>11</v>
      </c>
      <c r="S202" s="313">
        <v>32</v>
      </c>
      <c r="T202" s="313">
        <v>128</v>
      </c>
      <c r="U202" s="313">
        <v>351</v>
      </c>
      <c r="V202" s="313"/>
      <c r="W202" s="313">
        <v>17</v>
      </c>
      <c r="X202" s="313">
        <v>26</v>
      </c>
      <c r="Y202" s="313">
        <v>20</v>
      </c>
      <c r="Z202" s="313">
        <v>0</v>
      </c>
      <c r="AA202" s="313">
        <v>5</v>
      </c>
      <c r="AB202" s="313"/>
      <c r="AC202" s="314">
        <v>68</v>
      </c>
      <c r="AD202" s="316"/>
      <c r="AE202" s="311">
        <v>1.06</v>
      </c>
      <c r="AF202" s="316"/>
      <c r="AG202" s="316">
        <v>33</v>
      </c>
      <c r="AH202" s="242" t="e">
        <f t="shared" si="32"/>
        <v>#VALUE!</v>
      </c>
      <c r="AI202" s="212" t="s">
        <v>718</v>
      </c>
      <c r="AJ202" s="212" t="s">
        <v>719</v>
      </c>
      <c r="AK202" s="212" t="s">
        <v>1390</v>
      </c>
      <c r="AL202" s="212"/>
      <c r="AM202" s="212"/>
      <c r="AN202" s="212" t="s">
        <v>47</v>
      </c>
      <c r="AO202" s="212"/>
      <c r="AP202" s="160">
        <v>570</v>
      </c>
      <c r="AQ202" s="160">
        <v>90</v>
      </c>
      <c r="AR202" s="160">
        <v>0</v>
      </c>
      <c r="AS202" s="160">
        <v>660</v>
      </c>
      <c r="AT202" s="406" t="e">
        <f t="shared" si="47"/>
        <v>#N/A</v>
      </c>
      <c r="AU202" s="160">
        <v>220</v>
      </c>
      <c r="AV202" s="161" t="s">
        <v>1199</v>
      </c>
      <c r="AW202" s="161" t="s">
        <v>1123</v>
      </c>
      <c r="AX202" s="161" t="s">
        <v>1286</v>
      </c>
      <c r="AY202" s="360" t="e">
        <f t="shared" si="48"/>
        <v>#N/A</v>
      </c>
    </row>
    <row r="203" spans="1:51" x14ac:dyDescent="0.25">
      <c r="C203" s="242" t="s">
        <v>1401</v>
      </c>
      <c r="D203" s="298" t="s">
        <v>34</v>
      </c>
      <c r="E203" s="298">
        <v>2.9452054794520548E-4</v>
      </c>
      <c r="G203" s="299"/>
      <c r="H203" s="309" t="s">
        <v>1401</v>
      </c>
      <c r="I203" s="313" t="s">
        <v>34</v>
      </c>
      <c r="J203" s="313">
        <v>2.1232876712328768E-4</v>
      </c>
      <c r="K203" s="313"/>
      <c r="L203" s="313"/>
      <c r="M203" s="313" t="s">
        <v>1401</v>
      </c>
      <c r="N203" s="313" t="s">
        <v>34</v>
      </c>
      <c r="O203" s="313">
        <v>8.219178082191781E-5</v>
      </c>
      <c r="P203" s="311"/>
      <c r="Q203" s="311"/>
      <c r="R203" s="313"/>
      <c r="S203" s="313"/>
      <c r="T203" s="313"/>
      <c r="U203" s="313"/>
      <c r="V203" s="313"/>
      <c r="W203" s="313"/>
      <c r="X203" s="313"/>
      <c r="Y203" s="313"/>
      <c r="Z203" s="313"/>
      <c r="AA203" s="313"/>
      <c r="AB203" s="313"/>
      <c r="AC203" s="314"/>
      <c r="AD203" s="316"/>
      <c r="AE203" s="311"/>
      <c r="AF203" s="316"/>
      <c r="AG203" s="316"/>
      <c r="AH203" s="242" t="e">
        <f t="shared" si="32"/>
        <v>#VALUE!</v>
      </c>
      <c r="AI203" s="212" t="s">
        <v>720</v>
      </c>
      <c r="AJ203" s="212" t="s">
        <v>721</v>
      </c>
      <c r="AK203" s="212" t="s">
        <v>1391</v>
      </c>
      <c r="AL203" s="212"/>
      <c r="AM203" s="212"/>
      <c r="AN203" s="212" t="s">
        <v>85</v>
      </c>
      <c r="AO203" s="212"/>
      <c r="AP203" s="160">
        <v>240</v>
      </c>
      <c r="AQ203" s="160">
        <v>20</v>
      </c>
      <c r="AR203" s="160">
        <v>0</v>
      </c>
      <c r="AS203" s="160">
        <v>250</v>
      </c>
      <c r="AT203" s="406" t="e">
        <f t="shared" si="47"/>
        <v>#N/A</v>
      </c>
      <c r="AU203" s="160">
        <v>270</v>
      </c>
      <c r="AV203" s="161" t="s">
        <v>1142</v>
      </c>
      <c r="AW203" s="161" t="s">
        <v>1123</v>
      </c>
      <c r="AX203" s="161" t="s">
        <v>1447</v>
      </c>
      <c r="AY203" s="360" t="e">
        <f t="shared" si="48"/>
        <v>#N/A</v>
      </c>
    </row>
    <row r="204" spans="1:51" x14ac:dyDescent="0.25">
      <c r="A204" s="242">
        <v>5</v>
      </c>
      <c r="B204" s="242">
        <v>12</v>
      </c>
      <c r="C204" s="242" t="s">
        <v>1402</v>
      </c>
      <c r="D204" s="298" t="s">
        <v>37</v>
      </c>
      <c r="E204" s="298">
        <v>4.7748976807639838E-4</v>
      </c>
      <c r="G204" s="299"/>
      <c r="H204" s="309" t="s">
        <v>1402</v>
      </c>
      <c r="I204" s="313" t="s">
        <v>37</v>
      </c>
      <c r="J204" s="313">
        <v>3.6834924965893591E-4</v>
      </c>
      <c r="K204" s="313"/>
      <c r="L204" s="313"/>
      <c r="M204" s="313" t="s">
        <v>1402</v>
      </c>
      <c r="N204" s="313" t="s">
        <v>37</v>
      </c>
      <c r="O204" s="313">
        <v>1.0914051841746248E-4</v>
      </c>
      <c r="P204" s="311"/>
      <c r="Q204" s="311"/>
      <c r="R204" s="313"/>
      <c r="S204" s="313"/>
      <c r="T204" s="313"/>
      <c r="U204" s="313"/>
      <c r="V204" s="313"/>
      <c r="W204" s="313"/>
      <c r="X204" s="313"/>
      <c r="Y204" s="313"/>
      <c r="Z204" s="313"/>
      <c r="AA204" s="313"/>
      <c r="AB204" s="313"/>
      <c r="AC204" s="314"/>
      <c r="AD204" s="316"/>
      <c r="AE204" s="311"/>
      <c r="AF204" s="316"/>
      <c r="AG204" s="316"/>
      <c r="AH204" s="242" t="e">
        <f t="shared" si="32"/>
        <v>#VALUE!</v>
      </c>
      <c r="AI204" s="212" t="s">
        <v>722</v>
      </c>
      <c r="AJ204" s="212" t="s">
        <v>723</v>
      </c>
      <c r="AK204" s="212" t="s">
        <v>1392</v>
      </c>
      <c r="AL204" s="212"/>
      <c r="AM204" s="212"/>
      <c r="AN204" s="212" t="s">
        <v>104</v>
      </c>
      <c r="AO204" s="212"/>
      <c r="AP204" s="160">
        <v>200</v>
      </c>
      <c r="AQ204" s="160">
        <v>10</v>
      </c>
      <c r="AR204" s="160">
        <v>0</v>
      </c>
      <c r="AS204" s="160">
        <v>200</v>
      </c>
      <c r="AT204" s="406" t="e">
        <f t="shared" si="47"/>
        <v>#N/A</v>
      </c>
      <c r="AU204" s="160">
        <v>340</v>
      </c>
      <c r="AV204" s="161" t="s">
        <v>1142</v>
      </c>
      <c r="AW204" s="161" t="s">
        <v>1123</v>
      </c>
      <c r="AX204" s="161" t="s">
        <v>1312</v>
      </c>
      <c r="AY204" s="360" t="e">
        <f t="shared" si="48"/>
        <v>#N/A</v>
      </c>
    </row>
    <row r="205" spans="1:51" x14ac:dyDescent="0.25">
      <c r="A205" s="242" t="s">
        <v>718</v>
      </c>
      <c r="B205" s="242" t="s">
        <v>719</v>
      </c>
      <c r="C205" s="242" t="s">
        <v>1403</v>
      </c>
      <c r="D205" s="298" t="s">
        <v>52</v>
      </c>
      <c r="E205" s="242">
        <v>1.5891032917139615E-4</v>
      </c>
      <c r="G205" s="299"/>
      <c r="H205" s="309" t="s">
        <v>1403</v>
      </c>
      <c r="I205" s="313" t="s">
        <v>52</v>
      </c>
      <c r="J205" s="313">
        <v>1.2485811577752555E-4</v>
      </c>
      <c r="K205" s="313"/>
      <c r="L205" s="313"/>
      <c r="M205" s="313" t="s">
        <v>1403</v>
      </c>
      <c r="N205" s="313" t="s">
        <v>52</v>
      </c>
      <c r="O205" s="313">
        <v>4.5402951191827468E-5</v>
      </c>
      <c r="P205" s="311"/>
      <c r="Q205" s="311">
        <v>2.4900000000000002</v>
      </c>
      <c r="R205" s="313">
        <v>15</v>
      </c>
      <c r="S205" s="313">
        <v>2</v>
      </c>
      <c r="T205" s="313">
        <v>14</v>
      </c>
      <c r="U205" s="313">
        <v>143</v>
      </c>
      <c r="V205" s="313"/>
      <c r="W205" s="313">
        <v>21</v>
      </c>
      <c r="X205" s="313">
        <v>16</v>
      </c>
      <c r="Y205" s="313">
        <v>49</v>
      </c>
      <c r="Z205" s="313">
        <v>1</v>
      </c>
      <c r="AA205" s="313">
        <v>4</v>
      </c>
      <c r="AB205" s="313"/>
      <c r="AC205" s="314">
        <v>91</v>
      </c>
      <c r="AD205" s="316"/>
      <c r="AE205" s="311">
        <v>2.02</v>
      </c>
      <c r="AF205" s="316"/>
      <c r="AG205" s="316">
        <v>0</v>
      </c>
      <c r="AH205" s="242" t="e">
        <f t="shared" si="32"/>
        <v>#VALUE!</v>
      </c>
      <c r="AI205" s="212" t="s">
        <v>724</v>
      </c>
      <c r="AJ205" s="212" t="s">
        <v>725</v>
      </c>
      <c r="AK205" s="212" t="s">
        <v>1393</v>
      </c>
      <c r="AL205" s="212"/>
      <c r="AM205" s="212"/>
      <c r="AN205" s="212" t="s">
        <v>136</v>
      </c>
      <c r="AO205" s="212"/>
      <c r="AP205" s="160">
        <v>410</v>
      </c>
      <c r="AQ205" s="160">
        <v>70</v>
      </c>
      <c r="AR205" s="160">
        <v>0</v>
      </c>
      <c r="AS205" s="160">
        <v>480</v>
      </c>
      <c r="AT205" s="406" t="e">
        <f t="shared" si="47"/>
        <v>#N/A</v>
      </c>
      <c r="AU205" s="160">
        <v>560</v>
      </c>
      <c r="AV205" s="161" t="s">
        <v>1136</v>
      </c>
      <c r="AW205" s="161" t="s">
        <v>1123</v>
      </c>
      <c r="AX205" s="161" t="s">
        <v>1702</v>
      </c>
      <c r="AY205" s="360" t="e">
        <f t="shared" si="48"/>
        <v>#N/A</v>
      </c>
    </row>
    <row r="206" spans="1:51" x14ac:dyDescent="0.25">
      <c r="A206" s="242" t="s">
        <v>720</v>
      </c>
      <c r="B206" s="242" t="s">
        <v>721</v>
      </c>
      <c r="C206" s="242" t="s">
        <v>1404</v>
      </c>
      <c r="D206" s="298" t="s">
        <v>55</v>
      </c>
      <c r="E206" s="242">
        <v>9.9163679808841106E-4</v>
      </c>
      <c r="G206" s="299"/>
      <c r="H206" s="309" t="s">
        <v>1404</v>
      </c>
      <c r="I206" s="313" t="s">
        <v>55</v>
      </c>
      <c r="J206" s="313">
        <v>4.5997610513739544E-4</v>
      </c>
      <c r="K206" s="313"/>
      <c r="L206" s="313"/>
      <c r="M206" s="313" t="s">
        <v>1404</v>
      </c>
      <c r="N206" s="313" t="s">
        <v>55</v>
      </c>
      <c r="O206" s="313">
        <v>5.3166069295101557E-4</v>
      </c>
      <c r="P206" s="311"/>
      <c r="Q206" s="311">
        <v>4.29</v>
      </c>
      <c r="R206" s="313">
        <v>9</v>
      </c>
      <c r="S206" s="313">
        <v>1</v>
      </c>
      <c r="T206" s="313">
        <v>1</v>
      </c>
      <c r="U206" s="313">
        <v>157</v>
      </c>
      <c r="V206" s="313"/>
      <c r="W206" s="313">
        <v>20</v>
      </c>
      <c r="X206" s="313">
        <v>18</v>
      </c>
      <c r="Y206" s="313">
        <v>0</v>
      </c>
      <c r="Z206" s="313">
        <v>2</v>
      </c>
      <c r="AA206" s="313">
        <v>0</v>
      </c>
      <c r="AB206" s="313"/>
      <c r="AC206" s="314">
        <v>40</v>
      </c>
      <c r="AD206" s="316"/>
      <c r="AE206" s="311">
        <v>1.18</v>
      </c>
      <c r="AF206" s="316"/>
      <c r="AG206" s="316">
        <v>23</v>
      </c>
      <c r="AH206" s="242" t="e">
        <f t="shared" si="32"/>
        <v>#VALUE!</v>
      </c>
      <c r="AI206" s="212" t="s">
        <v>726</v>
      </c>
      <c r="AJ206" s="212" t="s">
        <v>727</v>
      </c>
      <c r="AK206" s="212" t="s">
        <v>1395</v>
      </c>
      <c r="AL206" s="212"/>
      <c r="AM206" s="212"/>
      <c r="AN206" s="212" t="s">
        <v>234</v>
      </c>
      <c r="AO206" s="212"/>
      <c r="AP206" s="161" t="s">
        <v>551</v>
      </c>
      <c r="AQ206" s="161" t="s">
        <v>551</v>
      </c>
      <c r="AR206" s="161" t="s">
        <v>551</v>
      </c>
      <c r="AS206" s="161" t="s">
        <v>551</v>
      </c>
      <c r="AT206" s="406" t="e">
        <f t="shared" si="47"/>
        <v>#VALUE!</v>
      </c>
      <c r="AU206" s="161" t="s">
        <v>551</v>
      </c>
      <c r="AV206" s="161" t="s">
        <v>551</v>
      </c>
      <c r="AW206" s="161" t="s">
        <v>551</v>
      </c>
      <c r="AX206" s="161" t="s">
        <v>551</v>
      </c>
      <c r="AY206" s="360" t="e">
        <f t="shared" si="48"/>
        <v>#VALUE!</v>
      </c>
    </row>
    <row r="207" spans="1:51" ht="25.5" x14ac:dyDescent="0.25">
      <c r="A207" s="242" t="s">
        <v>722</v>
      </c>
      <c r="B207" s="242" t="s">
        <v>723</v>
      </c>
      <c r="C207" s="242" t="s">
        <v>1405</v>
      </c>
      <c r="D207" s="315" t="s">
        <v>65</v>
      </c>
      <c r="E207" s="242">
        <v>1.6365754222481071E-3</v>
      </c>
      <c r="G207" s="299"/>
      <c r="H207" s="317" t="s">
        <v>1405</v>
      </c>
      <c r="I207" s="328" t="s">
        <v>65</v>
      </c>
      <c r="J207" s="328">
        <v>4.9504950495049506E-4</v>
      </c>
      <c r="K207" s="328"/>
      <c r="L207" s="328"/>
      <c r="M207" s="328" t="s">
        <v>1405</v>
      </c>
      <c r="N207" s="328" t="s">
        <v>65</v>
      </c>
      <c r="O207" s="328">
        <v>1.1415259172976122E-3</v>
      </c>
      <c r="P207" s="329"/>
      <c r="Q207" s="329">
        <v>1.87</v>
      </c>
      <c r="R207" s="328">
        <v>8</v>
      </c>
      <c r="S207" s="328">
        <v>6</v>
      </c>
      <c r="T207" s="328">
        <v>37</v>
      </c>
      <c r="U207" s="328">
        <v>124</v>
      </c>
      <c r="V207" s="328"/>
      <c r="W207" s="328">
        <v>1</v>
      </c>
      <c r="X207" s="328">
        <v>14</v>
      </c>
      <c r="Y207" s="328">
        <v>4</v>
      </c>
      <c r="Z207" s="328">
        <v>0</v>
      </c>
      <c r="AA207" s="328">
        <v>0</v>
      </c>
      <c r="AB207" s="328"/>
      <c r="AC207" s="330">
        <v>19</v>
      </c>
      <c r="AD207" s="331"/>
      <c r="AE207" s="329">
        <v>0.49</v>
      </c>
      <c r="AF207" s="332"/>
      <c r="AG207" s="333">
        <v>9</v>
      </c>
      <c r="AH207" s="242" t="e">
        <f t="shared" ref="AH207:AH270" si="49">AG207/H207</f>
        <v>#VALUE!</v>
      </c>
      <c r="AI207" s="212"/>
      <c r="AJ207" s="212"/>
      <c r="AK207" s="212"/>
      <c r="AL207" s="212"/>
      <c r="AM207" s="212"/>
      <c r="AN207" s="212"/>
      <c r="AO207" s="212"/>
      <c r="AP207" s="161"/>
      <c r="AQ207" s="161"/>
      <c r="AR207" s="161"/>
      <c r="AS207" s="161"/>
      <c r="AT207" s="161"/>
      <c r="AU207" s="161"/>
      <c r="AV207" s="162" t="s">
        <v>394</v>
      </c>
      <c r="AW207" s="162" t="s">
        <v>394</v>
      </c>
      <c r="AX207" s="162" t="s">
        <v>394</v>
      </c>
    </row>
    <row r="208" spans="1:51" x14ac:dyDescent="0.25">
      <c r="A208" s="242" t="s">
        <v>724</v>
      </c>
      <c r="B208" s="242" t="s">
        <v>725</v>
      </c>
      <c r="C208" s="242" t="s">
        <v>1407</v>
      </c>
      <c r="D208" s="298" t="s">
        <v>99</v>
      </c>
      <c r="E208" s="242">
        <v>6.360708534621578E-4</v>
      </c>
      <c r="G208" s="299"/>
      <c r="H208" s="309" t="s">
        <v>1407</v>
      </c>
      <c r="I208" s="313" t="s">
        <v>99</v>
      </c>
      <c r="J208" s="313">
        <v>4.7504025764895331E-4</v>
      </c>
      <c r="K208" s="313"/>
      <c r="L208" s="313"/>
      <c r="M208" s="313" t="s">
        <v>1407</v>
      </c>
      <c r="N208" s="313" t="s">
        <v>99</v>
      </c>
      <c r="O208" s="313">
        <v>1.6103059581320451E-4</v>
      </c>
      <c r="P208" s="311"/>
      <c r="Q208" s="311">
        <v>2.5099999999999998</v>
      </c>
      <c r="R208" s="313">
        <v>17</v>
      </c>
      <c r="S208" s="313">
        <v>4</v>
      </c>
      <c r="T208" s="313">
        <v>71</v>
      </c>
      <c r="U208" s="313">
        <v>265</v>
      </c>
      <c r="V208" s="313"/>
      <c r="W208" s="313">
        <v>12</v>
      </c>
      <c r="X208" s="313">
        <v>27</v>
      </c>
      <c r="Y208" s="313">
        <v>7</v>
      </c>
      <c r="Z208" s="313">
        <v>18</v>
      </c>
      <c r="AA208" s="313">
        <v>0</v>
      </c>
      <c r="AB208" s="313"/>
      <c r="AC208" s="314">
        <v>64</v>
      </c>
      <c r="AD208" s="316"/>
      <c r="AE208" s="311">
        <v>0.93</v>
      </c>
      <c r="AF208" s="316"/>
      <c r="AG208" s="316">
        <v>6</v>
      </c>
      <c r="AH208" s="242" t="e">
        <f t="shared" si="49"/>
        <v>#VALUE!</v>
      </c>
      <c r="AI208" s="212"/>
      <c r="AJ208" s="212" t="s">
        <v>1396</v>
      </c>
      <c r="AK208" s="212" t="s">
        <v>1397</v>
      </c>
      <c r="AL208" s="212"/>
      <c r="AM208" s="212" t="s">
        <v>728</v>
      </c>
      <c r="AN208" s="212" t="s">
        <v>728</v>
      </c>
      <c r="AO208" s="212"/>
      <c r="AP208" s="160">
        <v>2720</v>
      </c>
      <c r="AQ208" s="160">
        <v>520</v>
      </c>
      <c r="AR208" s="160">
        <v>0</v>
      </c>
      <c r="AS208" s="160">
        <v>3240</v>
      </c>
      <c r="AT208" s="406" t="e">
        <f t="shared" ref="AT208:AT220" si="50">AS208/VLOOKUP(AN208,$E$18:$H$410,4,FALSE)</f>
        <v>#N/A</v>
      </c>
      <c r="AU208" s="160">
        <v>2770</v>
      </c>
      <c r="AV208" s="358" t="s">
        <v>1676</v>
      </c>
      <c r="AW208" s="359" t="s">
        <v>1123</v>
      </c>
      <c r="AX208" s="358" t="s">
        <v>1745</v>
      </c>
      <c r="AY208" s="360" t="e">
        <f t="shared" ref="AY208:AY220" si="51">AX208/VLOOKUP(AN208,$E$18:$H$410,4,FALSE)</f>
        <v>#N/A</v>
      </c>
    </row>
    <row r="209" spans="1:51" x14ac:dyDescent="0.25">
      <c r="A209" s="242" t="s">
        <v>726</v>
      </c>
      <c r="B209" s="242" t="s">
        <v>727</v>
      </c>
      <c r="C209" s="242" t="s">
        <v>1408</v>
      </c>
      <c r="D209" s="298" t="s">
        <v>122</v>
      </c>
      <c r="E209" s="242">
        <v>8.5889570552147244E-4</v>
      </c>
      <c r="G209" s="299"/>
      <c r="H209" s="309" t="s">
        <v>1408</v>
      </c>
      <c r="I209" s="313" t="s">
        <v>122</v>
      </c>
      <c r="J209" s="313">
        <v>8.098159509202454E-4</v>
      </c>
      <c r="K209" s="313"/>
      <c r="L209" s="313"/>
      <c r="M209" s="313" t="s">
        <v>1408</v>
      </c>
      <c r="N209" s="313" t="s">
        <v>122</v>
      </c>
      <c r="O209" s="313">
        <v>3.6809815950920246E-5</v>
      </c>
      <c r="P209" s="311"/>
      <c r="Q209" s="311">
        <v>1.6</v>
      </c>
      <c r="R209" s="313">
        <v>6</v>
      </c>
      <c r="S209" s="313">
        <v>3</v>
      </c>
      <c r="T209" s="313">
        <v>24</v>
      </c>
      <c r="U209" s="313">
        <v>126</v>
      </c>
      <c r="V209" s="313"/>
      <c r="W209" s="313">
        <v>2</v>
      </c>
      <c r="X209" s="313">
        <v>15</v>
      </c>
      <c r="Y209" s="313">
        <v>16</v>
      </c>
      <c r="Z209" s="313">
        <v>3</v>
      </c>
      <c r="AA209" s="313">
        <v>0</v>
      </c>
      <c r="AB209" s="313"/>
      <c r="AC209" s="314">
        <v>36</v>
      </c>
      <c r="AD209" s="316"/>
      <c r="AE209" s="311">
        <v>0.62</v>
      </c>
      <c r="AF209" s="316"/>
      <c r="AG209" s="316">
        <v>0</v>
      </c>
      <c r="AH209" s="242" t="e">
        <f t="shared" si="49"/>
        <v>#VALUE!</v>
      </c>
      <c r="AI209" s="212" t="s">
        <v>729</v>
      </c>
      <c r="AJ209" s="212" t="s">
        <v>730</v>
      </c>
      <c r="AK209" s="212" t="s">
        <v>1400</v>
      </c>
      <c r="AL209" s="212"/>
      <c r="AM209" s="212"/>
      <c r="AN209" s="212" t="s">
        <v>18</v>
      </c>
      <c r="AO209" s="212"/>
      <c r="AP209" s="160">
        <v>610</v>
      </c>
      <c r="AQ209" s="160">
        <v>80</v>
      </c>
      <c r="AR209" s="160">
        <v>0</v>
      </c>
      <c r="AS209" s="160">
        <v>690</v>
      </c>
      <c r="AT209" s="406" t="e">
        <f t="shared" si="50"/>
        <v>#N/A</v>
      </c>
      <c r="AU209" s="160">
        <v>590</v>
      </c>
      <c r="AV209" s="359" t="s">
        <v>1507</v>
      </c>
      <c r="AW209" s="359" t="s">
        <v>1123</v>
      </c>
      <c r="AX209" s="358" t="s">
        <v>1606</v>
      </c>
      <c r="AY209" s="360" t="e">
        <f t="shared" si="51"/>
        <v>#N/A</v>
      </c>
    </row>
    <row r="210" spans="1:51" x14ac:dyDescent="0.25">
      <c r="A210" s="242">
        <v>15</v>
      </c>
      <c r="B210" s="242">
        <v>22</v>
      </c>
      <c r="C210" s="242" t="s">
        <v>1409</v>
      </c>
      <c r="D210" s="298" t="s">
        <v>158</v>
      </c>
      <c r="E210" s="315">
        <v>1.7799352750809061E-4</v>
      </c>
      <c r="G210" s="299"/>
      <c r="H210" s="309" t="s">
        <v>1409</v>
      </c>
      <c r="I210" s="313" t="s">
        <v>158</v>
      </c>
      <c r="J210" s="313">
        <v>1.4563106796116506E-4</v>
      </c>
      <c r="K210" s="313"/>
      <c r="L210" s="313"/>
      <c r="M210" s="313" t="s">
        <v>1409</v>
      </c>
      <c r="N210" s="313" t="s">
        <v>158</v>
      </c>
      <c r="O210" s="313">
        <v>3.2362459546925564E-5</v>
      </c>
      <c r="P210" s="311"/>
      <c r="Q210" s="311"/>
      <c r="R210" s="313"/>
      <c r="S210" s="313"/>
      <c r="T210" s="313"/>
      <c r="U210" s="313"/>
      <c r="V210" s="313"/>
      <c r="W210" s="313"/>
      <c r="X210" s="313"/>
      <c r="Y210" s="313"/>
      <c r="Z210" s="313"/>
      <c r="AA210" s="313"/>
      <c r="AB210" s="313"/>
      <c r="AC210" s="314"/>
      <c r="AD210" s="316"/>
      <c r="AE210" s="311"/>
      <c r="AF210" s="316"/>
      <c r="AG210" s="316"/>
      <c r="AH210" s="242" t="e">
        <f t="shared" si="49"/>
        <v>#VALUE!</v>
      </c>
      <c r="AI210" s="212" t="s">
        <v>731</v>
      </c>
      <c r="AJ210" s="212" t="s">
        <v>732</v>
      </c>
      <c r="AK210" s="212" t="s">
        <v>1401</v>
      </c>
      <c r="AL210" s="212"/>
      <c r="AM210" s="212"/>
      <c r="AN210" s="212" t="s">
        <v>34</v>
      </c>
      <c r="AO210" s="212"/>
      <c r="AP210" s="160">
        <v>120</v>
      </c>
      <c r="AQ210" s="160">
        <v>40</v>
      </c>
      <c r="AR210" s="160">
        <v>0</v>
      </c>
      <c r="AS210" s="160">
        <v>160</v>
      </c>
      <c r="AT210" s="406" t="e">
        <f t="shared" si="50"/>
        <v>#N/A</v>
      </c>
      <c r="AU210" s="160">
        <v>190</v>
      </c>
      <c r="AV210" s="359" t="s">
        <v>1163</v>
      </c>
      <c r="AW210" s="359" t="s">
        <v>1123</v>
      </c>
      <c r="AX210" s="359" t="s">
        <v>1286</v>
      </c>
      <c r="AY210" s="360" t="e">
        <f t="shared" si="51"/>
        <v>#N/A</v>
      </c>
    </row>
    <row r="211" spans="1:51" x14ac:dyDescent="0.25">
      <c r="A211" s="242" t="s">
        <v>729</v>
      </c>
      <c r="B211" s="242" t="s">
        <v>730</v>
      </c>
      <c r="C211" s="242" t="s">
        <v>1410</v>
      </c>
      <c r="D211" s="298" t="s">
        <v>212</v>
      </c>
      <c r="E211" s="242">
        <v>8.3932853717026375E-5</v>
      </c>
      <c r="G211" s="299"/>
      <c r="H211" s="309" t="s">
        <v>1410</v>
      </c>
      <c r="I211" s="313" t="s">
        <v>212</v>
      </c>
      <c r="J211" s="313">
        <v>5.9952038369304558E-5</v>
      </c>
      <c r="K211" s="313"/>
      <c r="L211" s="313"/>
      <c r="M211" s="313" t="s">
        <v>1410</v>
      </c>
      <c r="N211" s="313" t="s">
        <v>212</v>
      </c>
      <c r="O211" s="313">
        <v>2.3980815347721821E-5</v>
      </c>
      <c r="P211" s="311"/>
      <c r="Q211" s="311">
        <v>3.45</v>
      </c>
      <c r="R211" s="313">
        <v>44</v>
      </c>
      <c r="S211" s="313">
        <v>25</v>
      </c>
      <c r="T211" s="313">
        <v>5</v>
      </c>
      <c r="U211" s="313">
        <v>329</v>
      </c>
      <c r="V211" s="313"/>
      <c r="W211" s="313">
        <v>0</v>
      </c>
      <c r="X211" s="313">
        <v>16</v>
      </c>
      <c r="Y211" s="313">
        <v>262</v>
      </c>
      <c r="Z211" s="313">
        <v>0</v>
      </c>
      <c r="AA211" s="313">
        <v>5</v>
      </c>
      <c r="AB211" s="313"/>
      <c r="AC211" s="314">
        <v>283</v>
      </c>
      <c r="AD211" s="316"/>
      <c r="AE211" s="311">
        <v>3.82</v>
      </c>
      <c r="AF211" s="316"/>
      <c r="AG211" s="316">
        <v>0</v>
      </c>
      <c r="AH211" s="242" t="e">
        <f t="shared" si="49"/>
        <v>#VALUE!</v>
      </c>
      <c r="AI211" s="212" t="s">
        <v>733</v>
      </c>
      <c r="AJ211" s="212" t="s">
        <v>734</v>
      </c>
      <c r="AK211" s="212" t="s">
        <v>1402</v>
      </c>
      <c r="AL211" s="212"/>
      <c r="AM211" s="212"/>
      <c r="AN211" s="212" t="s">
        <v>37</v>
      </c>
      <c r="AO211" s="212"/>
      <c r="AP211" s="160">
        <v>200</v>
      </c>
      <c r="AQ211" s="160">
        <v>20</v>
      </c>
      <c r="AR211" s="160">
        <v>0</v>
      </c>
      <c r="AS211" s="160">
        <v>220</v>
      </c>
      <c r="AT211" s="406" t="e">
        <f t="shared" si="50"/>
        <v>#N/A</v>
      </c>
      <c r="AU211" s="160">
        <v>70</v>
      </c>
      <c r="AV211" s="359" t="s">
        <v>1163</v>
      </c>
      <c r="AW211" s="359" t="s">
        <v>1123</v>
      </c>
      <c r="AX211" s="359" t="s">
        <v>1178</v>
      </c>
      <c r="AY211" s="360" t="e">
        <f t="shared" si="51"/>
        <v>#N/A</v>
      </c>
    </row>
    <row r="212" spans="1:51" x14ac:dyDescent="0.25">
      <c r="A212" s="242" t="s">
        <v>731</v>
      </c>
      <c r="B212" s="242" t="s">
        <v>732</v>
      </c>
      <c r="C212" s="242" t="s">
        <v>1411</v>
      </c>
      <c r="D212" s="298" t="s">
        <v>273</v>
      </c>
      <c r="E212" s="242">
        <v>4.3853342918763477E-4</v>
      </c>
      <c r="G212" s="299"/>
      <c r="H212" s="309" t="s">
        <v>1411</v>
      </c>
      <c r="I212" s="313" t="s">
        <v>273</v>
      </c>
      <c r="J212" s="313">
        <v>2.659956865564342E-4</v>
      </c>
      <c r="K212" s="313"/>
      <c r="L212" s="313"/>
      <c r="M212" s="313" t="s">
        <v>1411</v>
      </c>
      <c r="N212" s="313" t="s">
        <v>273</v>
      </c>
      <c r="O212" s="313">
        <v>1.7253774263120057E-4</v>
      </c>
      <c r="P212" s="311"/>
      <c r="Q212" s="311">
        <v>2.2799999999999998</v>
      </c>
      <c r="R212" s="313">
        <v>31</v>
      </c>
      <c r="S212" s="313">
        <v>24</v>
      </c>
      <c r="T212" s="313">
        <v>15</v>
      </c>
      <c r="U212" s="313">
        <v>207</v>
      </c>
      <c r="V212" s="313"/>
      <c r="W212" s="313">
        <v>0</v>
      </c>
      <c r="X212" s="313">
        <v>10</v>
      </c>
      <c r="Y212" s="313">
        <v>28</v>
      </c>
      <c r="Z212" s="313">
        <v>0</v>
      </c>
      <c r="AA212" s="313">
        <v>0</v>
      </c>
      <c r="AB212" s="313"/>
      <c r="AC212" s="314">
        <v>38</v>
      </c>
      <c r="AD212" s="316"/>
      <c r="AE212" s="311">
        <v>0.63</v>
      </c>
      <c r="AF212" s="316"/>
      <c r="AG212" s="316">
        <v>7</v>
      </c>
      <c r="AH212" s="242" t="e">
        <f t="shared" si="49"/>
        <v>#VALUE!</v>
      </c>
      <c r="AI212" s="212" t="s">
        <v>735</v>
      </c>
      <c r="AJ212" s="212" t="s">
        <v>736</v>
      </c>
      <c r="AK212" s="212" t="s">
        <v>1403</v>
      </c>
      <c r="AL212" s="212"/>
      <c r="AM212" s="212"/>
      <c r="AN212" s="212" t="s">
        <v>52</v>
      </c>
      <c r="AO212" s="212"/>
      <c r="AP212" s="160">
        <v>50</v>
      </c>
      <c r="AQ212" s="160">
        <v>0</v>
      </c>
      <c r="AR212" s="160">
        <v>0</v>
      </c>
      <c r="AS212" s="160">
        <v>50</v>
      </c>
      <c r="AT212" s="406" t="e">
        <f t="shared" si="50"/>
        <v>#N/A</v>
      </c>
      <c r="AU212" s="160">
        <v>50</v>
      </c>
      <c r="AV212" s="359" t="s">
        <v>1123</v>
      </c>
      <c r="AW212" s="359" t="s">
        <v>1123</v>
      </c>
      <c r="AX212" s="359" t="s">
        <v>1163</v>
      </c>
      <c r="AY212" s="360" t="e">
        <f t="shared" si="51"/>
        <v>#N/A</v>
      </c>
    </row>
    <row r="213" spans="1:51" x14ac:dyDescent="0.25">
      <c r="A213" s="242" t="s">
        <v>733</v>
      </c>
      <c r="B213" s="242" t="s">
        <v>734</v>
      </c>
      <c r="C213" s="242" t="s">
        <v>1412</v>
      </c>
      <c r="D213" s="298" t="s">
        <v>285</v>
      </c>
      <c r="E213" s="242">
        <v>4.4529262086513997E-4</v>
      </c>
      <c r="G213" s="299"/>
      <c r="H213" s="309" t="s">
        <v>1412</v>
      </c>
      <c r="I213" s="313" t="s">
        <v>285</v>
      </c>
      <c r="J213" s="313">
        <v>4.3256997455470739E-4</v>
      </c>
      <c r="K213" s="313"/>
      <c r="L213" s="313"/>
      <c r="M213" s="313" t="s">
        <v>1412</v>
      </c>
      <c r="N213" s="313" t="s">
        <v>285</v>
      </c>
      <c r="O213" s="313">
        <v>1.2722646310432569E-5</v>
      </c>
      <c r="P213" s="311"/>
      <c r="Q213" s="311">
        <v>0.83</v>
      </c>
      <c r="R213" s="313">
        <v>6</v>
      </c>
      <c r="S213" s="313">
        <v>2</v>
      </c>
      <c r="T213" s="313">
        <v>11</v>
      </c>
      <c r="U213" s="313">
        <v>44</v>
      </c>
      <c r="V213" s="313"/>
      <c r="W213" s="313">
        <v>0</v>
      </c>
      <c r="X213" s="313">
        <v>3</v>
      </c>
      <c r="Y213" s="313">
        <v>14</v>
      </c>
      <c r="Z213" s="313">
        <v>16</v>
      </c>
      <c r="AA213" s="313">
        <v>0</v>
      </c>
      <c r="AB213" s="313"/>
      <c r="AC213" s="314">
        <v>33</v>
      </c>
      <c r="AD213" s="316"/>
      <c r="AE213" s="311">
        <v>1.1000000000000001</v>
      </c>
      <c r="AF213" s="316"/>
      <c r="AG213" s="316">
        <v>1</v>
      </c>
      <c r="AH213" s="242" t="e">
        <f t="shared" si="49"/>
        <v>#VALUE!</v>
      </c>
      <c r="AI213" s="212" t="s">
        <v>737</v>
      </c>
      <c r="AJ213" s="212" t="s">
        <v>738</v>
      </c>
      <c r="AK213" s="212" t="s">
        <v>1404</v>
      </c>
      <c r="AL213" s="212"/>
      <c r="AM213" s="212"/>
      <c r="AN213" s="212" t="s">
        <v>55</v>
      </c>
      <c r="AO213" s="212"/>
      <c r="AP213" s="160">
        <v>160</v>
      </c>
      <c r="AQ213" s="160">
        <v>0</v>
      </c>
      <c r="AR213" s="160">
        <v>0</v>
      </c>
      <c r="AS213" s="160">
        <v>160</v>
      </c>
      <c r="AT213" s="406" t="e">
        <f t="shared" si="50"/>
        <v>#N/A</v>
      </c>
      <c r="AU213" s="160">
        <v>130</v>
      </c>
      <c r="AV213" s="359" t="s">
        <v>1199</v>
      </c>
      <c r="AW213" s="359" t="s">
        <v>1123</v>
      </c>
      <c r="AX213" s="359" t="s">
        <v>1132</v>
      </c>
      <c r="AY213" s="360" t="e">
        <f t="shared" si="51"/>
        <v>#N/A</v>
      </c>
    </row>
    <row r="214" spans="1:51" x14ac:dyDescent="0.25">
      <c r="A214" s="242" t="s">
        <v>735</v>
      </c>
      <c r="B214" s="242" t="s">
        <v>736</v>
      </c>
      <c r="C214" s="242" t="s">
        <v>1414</v>
      </c>
      <c r="D214" s="298" t="s">
        <v>753</v>
      </c>
      <c r="E214" s="242">
        <v>1.295594077284218E-3</v>
      </c>
      <c r="G214" s="299"/>
      <c r="H214" s="309" t="s">
        <v>1414</v>
      </c>
      <c r="I214" s="313" t="s">
        <v>753</v>
      </c>
      <c r="J214" s="313">
        <v>6.4373420007222829E-4</v>
      </c>
      <c r="K214" s="313"/>
      <c r="L214" s="313"/>
      <c r="M214" s="313" t="s">
        <v>1414</v>
      </c>
      <c r="N214" s="313" t="s">
        <v>753</v>
      </c>
      <c r="O214" s="313">
        <v>6.5276273022751895E-4</v>
      </c>
      <c r="P214" s="311"/>
      <c r="Q214" s="311">
        <v>1.51</v>
      </c>
      <c r="R214" s="313">
        <v>7</v>
      </c>
      <c r="S214" s="313">
        <v>7</v>
      </c>
      <c r="T214" s="313">
        <v>11</v>
      </c>
      <c r="U214" s="313">
        <v>81</v>
      </c>
      <c r="V214" s="313"/>
      <c r="W214" s="313">
        <v>10</v>
      </c>
      <c r="X214" s="313">
        <v>2</v>
      </c>
      <c r="Y214" s="313">
        <v>1</v>
      </c>
      <c r="Z214" s="313">
        <v>38</v>
      </c>
      <c r="AA214" s="313">
        <v>6</v>
      </c>
      <c r="AB214" s="313"/>
      <c r="AC214" s="314">
        <v>57</v>
      </c>
      <c r="AD214" s="316"/>
      <c r="AE214" s="311">
        <v>1.54</v>
      </c>
      <c r="AF214" s="316"/>
      <c r="AG214" s="316">
        <v>21</v>
      </c>
      <c r="AH214" s="242" t="e">
        <f t="shared" si="49"/>
        <v>#VALUE!</v>
      </c>
      <c r="AI214" s="212" t="s">
        <v>739</v>
      </c>
      <c r="AJ214" s="212" t="s">
        <v>740</v>
      </c>
      <c r="AK214" s="212" t="s">
        <v>1405</v>
      </c>
      <c r="AL214" s="212"/>
      <c r="AM214" s="212"/>
      <c r="AN214" s="212" t="s">
        <v>65</v>
      </c>
      <c r="AO214" s="212"/>
      <c r="AP214" s="160">
        <v>580</v>
      </c>
      <c r="AQ214" s="160">
        <v>90</v>
      </c>
      <c r="AR214" s="160">
        <v>0</v>
      </c>
      <c r="AS214" s="160">
        <v>670</v>
      </c>
      <c r="AT214" s="406" t="e">
        <f t="shared" si="50"/>
        <v>#N/A</v>
      </c>
      <c r="AU214" s="160">
        <v>660</v>
      </c>
      <c r="AV214" s="359" t="s">
        <v>1176</v>
      </c>
      <c r="AW214" s="359" t="s">
        <v>1123</v>
      </c>
      <c r="AX214" s="359" t="s">
        <v>1746</v>
      </c>
      <c r="AY214" s="360" t="e">
        <f t="shared" si="51"/>
        <v>#N/A</v>
      </c>
    </row>
    <row r="215" spans="1:51" x14ac:dyDescent="0.25">
      <c r="A215" s="242" t="s">
        <v>737</v>
      </c>
      <c r="B215" s="242" t="s">
        <v>738</v>
      </c>
      <c r="C215" s="242" t="s">
        <v>1415</v>
      </c>
      <c r="D215" s="298" t="s">
        <v>42</v>
      </c>
      <c r="E215" s="242">
        <v>5.9076262083780878E-4</v>
      </c>
      <c r="G215" s="299"/>
      <c r="H215" s="309" t="s">
        <v>1415</v>
      </c>
      <c r="I215" s="313" t="s">
        <v>42</v>
      </c>
      <c r="J215" s="313">
        <v>5.9076262083780878E-4</v>
      </c>
      <c r="K215" s="313"/>
      <c r="L215" s="313"/>
      <c r="M215" s="313" t="s">
        <v>1415</v>
      </c>
      <c r="N215" s="313" t="s">
        <v>42</v>
      </c>
      <c r="O215" s="313">
        <v>0</v>
      </c>
      <c r="P215" s="311"/>
      <c r="Q215" s="311">
        <v>2.4300000000000002</v>
      </c>
      <c r="R215" s="313">
        <v>9</v>
      </c>
      <c r="S215" s="313">
        <v>20</v>
      </c>
      <c r="T215" s="313">
        <v>49</v>
      </c>
      <c r="U215" s="313">
        <v>248</v>
      </c>
      <c r="V215" s="313"/>
      <c r="W215" s="313">
        <v>32</v>
      </c>
      <c r="X215" s="313">
        <v>24</v>
      </c>
      <c r="Y215" s="313">
        <v>5</v>
      </c>
      <c r="Z215" s="313">
        <v>0</v>
      </c>
      <c r="AA215" s="313">
        <v>12</v>
      </c>
      <c r="AB215" s="313"/>
      <c r="AC215" s="314">
        <v>73</v>
      </c>
      <c r="AD215" s="316"/>
      <c r="AE215" s="311">
        <v>1.04</v>
      </c>
      <c r="AF215" s="316"/>
      <c r="AG215" s="316">
        <v>21</v>
      </c>
      <c r="AH215" s="242" t="e">
        <f t="shared" si="49"/>
        <v>#VALUE!</v>
      </c>
      <c r="AI215" s="212" t="s">
        <v>741</v>
      </c>
      <c r="AJ215" s="212" t="s">
        <v>742</v>
      </c>
      <c r="AK215" s="212" t="s">
        <v>1407</v>
      </c>
      <c r="AL215" s="212"/>
      <c r="AM215" s="212"/>
      <c r="AN215" s="212" t="s">
        <v>99</v>
      </c>
      <c r="AO215" s="212"/>
      <c r="AP215" s="160">
        <v>240</v>
      </c>
      <c r="AQ215" s="160">
        <v>40</v>
      </c>
      <c r="AR215" s="160">
        <v>0</v>
      </c>
      <c r="AS215" s="160">
        <v>280</v>
      </c>
      <c r="AT215" s="406" t="e">
        <f t="shared" si="50"/>
        <v>#N/A</v>
      </c>
      <c r="AU215" s="160">
        <v>290</v>
      </c>
      <c r="AV215" s="359" t="s">
        <v>1157</v>
      </c>
      <c r="AW215" s="359" t="s">
        <v>1123</v>
      </c>
      <c r="AX215" s="359" t="s">
        <v>1114</v>
      </c>
      <c r="AY215" s="360" t="e">
        <f t="shared" si="51"/>
        <v>#N/A</v>
      </c>
    </row>
    <row r="216" spans="1:51" x14ac:dyDescent="0.25">
      <c r="A216" s="242" t="s">
        <v>739</v>
      </c>
      <c r="B216" s="242" t="s">
        <v>740</v>
      </c>
      <c r="C216" s="242" t="s">
        <v>1416</v>
      </c>
      <c r="D216" s="298" t="s">
        <v>74</v>
      </c>
      <c r="E216" s="242">
        <v>4.8712595685455808E-4</v>
      </c>
      <c r="G216" s="299"/>
      <c r="H216" s="309" t="s">
        <v>1416</v>
      </c>
      <c r="I216" s="313" t="s">
        <v>74</v>
      </c>
      <c r="J216" s="313">
        <v>4.1057759220598469E-4</v>
      </c>
      <c r="K216" s="313"/>
      <c r="L216" s="313"/>
      <c r="M216" s="313" t="s">
        <v>1416</v>
      </c>
      <c r="N216" s="313" t="s">
        <v>74</v>
      </c>
      <c r="O216" s="313">
        <v>7.6548364648573421E-5</v>
      </c>
      <c r="P216" s="311"/>
      <c r="Q216" s="311">
        <v>3.76</v>
      </c>
      <c r="R216" s="313">
        <v>38</v>
      </c>
      <c r="S216" s="313">
        <v>25</v>
      </c>
      <c r="T216" s="313">
        <v>39</v>
      </c>
      <c r="U216" s="313">
        <v>373</v>
      </c>
      <c r="V216" s="313"/>
      <c r="W216" s="313">
        <v>19</v>
      </c>
      <c r="X216" s="313">
        <v>39</v>
      </c>
      <c r="Y216" s="313">
        <v>40</v>
      </c>
      <c r="Z216" s="313">
        <v>7</v>
      </c>
      <c r="AA216" s="313">
        <v>66</v>
      </c>
      <c r="AB216" s="313"/>
      <c r="AC216" s="314">
        <v>171</v>
      </c>
      <c r="AD216" s="316"/>
      <c r="AE216" s="311">
        <v>2.38</v>
      </c>
      <c r="AF216" s="316"/>
      <c r="AG216" s="316">
        <v>0</v>
      </c>
      <c r="AH216" s="242" t="e">
        <f t="shared" si="49"/>
        <v>#VALUE!</v>
      </c>
      <c r="AI216" s="212" t="s">
        <v>743</v>
      </c>
      <c r="AJ216" s="212" t="s">
        <v>744</v>
      </c>
      <c r="AK216" s="212" t="s">
        <v>1408</v>
      </c>
      <c r="AL216" s="212"/>
      <c r="AM216" s="212"/>
      <c r="AN216" s="212" t="s">
        <v>122</v>
      </c>
      <c r="AO216" s="212"/>
      <c r="AP216" s="160">
        <v>90</v>
      </c>
      <c r="AQ216" s="160">
        <v>110</v>
      </c>
      <c r="AR216" s="160">
        <v>0</v>
      </c>
      <c r="AS216" s="160">
        <v>200</v>
      </c>
      <c r="AT216" s="406" t="e">
        <f t="shared" si="50"/>
        <v>#N/A</v>
      </c>
      <c r="AU216" s="160">
        <v>60</v>
      </c>
      <c r="AV216" s="359" t="s">
        <v>1119</v>
      </c>
      <c r="AW216" s="359" t="s">
        <v>1123</v>
      </c>
      <c r="AX216" s="359" t="s">
        <v>1157</v>
      </c>
      <c r="AY216" s="360" t="e">
        <f t="shared" si="51"/>
        <v>#N/A</v>
      </c>
    </row>
    <row r="217" spans="1:51" x14ac:dyDescent="0.25">
      <c r="A217" s="242" t="s">
        <v>741</v>
      </c>
      <c r="B217" s="242" t="s">
        <v>742</v>
      </c>
      <c r="C217" s="242" t="s">
        <v>1417</v>
      </c>
      <c r="D217" s="298" t="s">
        <v>89</v>
      </c>
      <c r="E217" s="242">
        <v>7.8159240321402478E-4</v>
      </c>
      <c r="G217" s="299"/>
      <c r="H217" s="309" t="s">
        <v>1417</v>
      </c>
      <c r="I217" s="313" t="s">
        <v>89</v>
      </c>
      <c r="J217" s="313">
        <v>7.0124178232286341E-4</v>
      </c>
      <c r="K217" s="313"/>
      <c r="L217" s="313"/>
      <c r="M217" s="313" t="s">
        <v>1417</v>
      </c>
      <c r="N217" s="313" t="s">
        <v>89</v>
      </c>
      <c r="O217" s="313">
        <v>8.035062089116143E-5</v>
      </c>
      <c r="P217" s="311"/>
      <c r="Q217" s="311">
        <v>1.1499999999999999</v>
      </c>
      <c r="R217" s="313">
        <v>5</v>
      </c>
      <c r="S217" s="313">
        <v>13</v>
      </c>
      <c r="T217" s="313">
        <v>22</v>
      </c>
      <c r="U217" s="313">
        <v>100</v>
      </c>
      <c r="V217" s="313"/>
      <c r="W217" s="313">
        <v>9</v>
      </c>
      <c r="X217" s="313">
        <v>39</v>
      </c>
      <c r="Y217" s="313">
        <v>14</v>
      </c>
      <c r="Z217" s="313">
        <v>1</v>
      </c>
      <c r="AA217" s="313">
        <v>0</v>
      </c>
      <c r="AB217" s="313"/>
      <c r="AC217" s="314">
        <v>63</v>
      </c>
      <c r="AD217" s="316"/>
      <c r="AE217" s="311">
        <v>1.21</v>
      </c>
      <c r="AF217" s="316"/>
      <c r="AG217" s="316">
        <v>0</v>
      </c>
      <c r="AH217" s="242" t="e">
        <f t="shared" si="49"/>
        <v>#VALUE!</v>
      </c>
      <c r="AI217" s="212" t="s">
        <v>745</v>
      </c>
      <c r="AJ217" s="212" t="s">
        <v>746</v>
      </c>
      <c r="AK217" s="212" t="s">
        <v>1409</v>
      </c>
      <c r="AL217" s="212"/>
      <c r="AM217" s="212"/>
      <c r="AN217" s="212" t="s">
        <v>158</v>
      </c>
      <c r="AO217" s="212"/>
      <c r="AP217" s="160">
        <v>40</v>
      </c>
      <c r="AQ217" s="160">
        <v>0</v>
      </c>
      <c r="AR217" s="160">
        <v>0</v>
      </c>
      <c r="AS217" s="160">
        <v>40</v>
      </c>
      <c r="AT217" s="406" t="e">
        <f t="shared" si="50"/>
        <v>#N/A</v>
      </c>
      <c r="AU217" s="160">
        <v>20</v>
      </c>
      <c r="AV217" s="359" t="s">
        <v>1123</v>
      </c>
      <c r="AW217" s="359" t="s">
        <v>1123</v>
      </c>
      <c r="AX217" s="359" t="s">
        <v>1119</v>
      </c>
      <c r="AY217" s="360" t="e">
        <f t="shared" si="51"/>
        <v>#N/A</v>
      </c>
    </row>
    <row r="218" spans="1:51" x14ac:dyDescent="0.25">
      <c r="A218" s="242" t="s">
        <v>743</v>
      </c>
      <c r="B218" s="242" t="s">
        <v>744</v>
      </c>
      <c r="C218" s="242" t="s">
        <v>1418</v>
      </c>
      <c r="D218" s="298" t="s">
        <v>130</v>
      </c>
      <c r="E218" s="242">
        <v>9.6579476861167004E-4</v>
      </c>
      <c r="G218" s="299"/>
      <c r="H218" s="309" t="s">
        <v>1418</v>
      </c>
      <c r="I218" s="313" t="s">
        <v>130</v>
      </c>
      <c r="J218" s="313">
        <v>7.4446680080482897E-4</v>
      </c>
      <c r="K218" s="313"/>
      <c r="L218" s="313"/>
      <c r="M218" s="313" t="s">
        <v>1418</v>
      </c>
      <c r="N218" s="313" t="s">
        <v>130</v>
      </c>
      <c r="O218" s="313">
        <v>2.3138832997987926E-4</v>
      </c>
      <c r="P218" s="311"/>
      <c r="Q218" s="311">
        <v>3.14</v>
      </c>
      <c r="R218" s="313">
        <v>42</v>
      </c>
      <c r="S218" s="313">
        <v>23</v>
      </c>
      <c r="T218" s="313">
        <v>15</v>
      </c>
      <c r="U218" s="313">
        <v>190</v>
      </c>
      <c r="V218" s="313"/>
      <c r="W218" s="313">
        <v>2</v>
      </c>
      <c r="X218" s="313">
        <v>16</v>
      </c>
      <c r="Y218" s="313">
        <v>67</v>
      </c>
      <c r="Z218" s="313">
        <v>2</v>
      </c>
      <c r="AA218" s="313">
        <v>47</v>
      </c>
      <c r="AB218" s="313"/>
      <c r="AC218" s="314">
        <v>134</v>
      </c>
      <c r="AD218" s="316"/>
      <c r="AE218" s="311">
        <v>3.83</v>
      </c>
      <c r="AF218" s="316"/>
      <c r="AG218" s="316">
        <v>0</v>
      </c>
      <c r="AH218" s="242" t="e">
        <f t="shared" si="49"/>
        <v>#VALUE!</v>
      </c>
      <c r="AI218" s="212" t="s">
        <v>747</v>
      </c>
      <c r="AJ218" s="212" t="s">
        <v>748</v>
      </c>
      <c r="AK218" s="212" t="s">
        <v>1410</v>
      </c>
      <c r="AL218" s="212"/>
      <c r="AM218" s="212"/>
      <c r="AN218" s="212" t="s">
        <v>212</v>
      </c>
      <c r="AO218" s="212"/>
      <c r="AP218" s="160">
        <v>100</v>
      </c>
      <c r="AQ218" s="160">
        <v>0</v>
      </c>
      <c r="AR218" s="160">
        <v>0</v>
      </c>
      <c r="AS218" s="160">
        <v>100</v>
      </c>
      <c r="AT218" s="406" t="e">
        <f t="shared" si="50"/>
        <v>#N/A</v>
      </c>
      <c r="AU218" s="160">
        <v>90</v>
      </c>
      <c r="AV218" s="359" t="s">
        <v>1123</v>
      </c>
      <c r="AW218" s="359" t="s">
        <v>1123</v>
      </c>
      <c r="AX218" s="359" t="s">
        <v>1173</v>
      </c>
      <c r="AY218" s="360" t="e">
        <f t="shared" si="51"/>
        <v>#N/A</v>
      </c>
    </row>
    <row r="219" spans="1:51" x14ac:dyDescent="0.25">
      <c r="A219" s="242" t="s">
        <v>745</v>
      </c>
      <c r="B219" s="242" t="s">
        <v>746</v>
      </c>
      <c r="C219" s="242" t="s">
        <v>1419</v>
      </c>
      <c r="D219" s="298" t="s">
        <v>181</v>
      </c>
      <c r="E219" s="242">
        <v>3.0087094220110849E-4</v>
      </c>
      <c r="G219" s="299"/>
      <c r="H219" s="309" t="s">
        <v>1419</v>
      </c>
      <c r="I219" s="313" t="s">
        <v>181</v>
      </c>
      <c r="J219" s="313">
        <v>1.8210609659540775E-4</v>
      </c>
      <c r="K219" s="313"/>
      <c r="L219" s="313"/>
      <c r="M219" s="313" t="s">
        <v>1419</v>
      </c>
      <c r="N219" s="313" t="s">
        <v>181</v>
      </c>
      <c r="O219" s="313">
        <v>1.1876484560570071E-4</v>
      </c>
      <c r="P219" s="311"/>
      <c r="Q219" s="311">
        <v>0.73</v>
      </c>
      <c r="R219" s="313">
        <v>3</v>
      </c>
      <c r="S219" s="313">
        <v>1</v>
      </c>
      <c r="T219" s="313">
        <v>1</v>
      </c>
      <c r="U219" s="313">
        <v>24</v>
      </c>
      <c r="V219" s="313"/>
      <c r="W219" s="313">
        <v>1</v>
      </c>
      <c r="X219" s="313">
        <v>0</v>
      </c>
      <c r="Y219" s="313">
        <v>10</v>
      </c>
      <c r="Z219" s="313">
        <v>0</v>
      </c>
      <c r="AA219" s="313">
        <v>2</v>
      </c>
      <c r="AB219" s="313"/>
      <c r="AC219" s="314">
        <v>13</v>
      </c>
      <c r="AD219" s="316"/>
      <c r="AE219" s="311">
        <v>0.5</v>
      </c>
      <c r="AF219" s="316"/>
      <c r="AG219" s="316">
        <v>0</v>
      </c>
      <c r="AH219" s="242" t="e">
        <f t="shared" si="49"/>
        <v>#VALUE!</v>
      </c>
      <c r="AI219" s="212" t="s">
        <v>749</v>
      </c>
      <c r="AJ219" s="212" t="s">
        <v>750</v>
      </c>
      <c r="AK219" s="212" t="s">
        <v>1411</v>
      </c>
      <c r="AL219" s="212"/>
      <c r="AM219" s="212"/>
      <c r="AN219" s="212" t="s">
        <v>273</v>
      </c>
      <c r="AO219" s="212"/>
      <c r="AP219" s="160">
        <v>150</v>
      </c>
      <c r="AQ219" s="160">
        <v>80</v>
      </c>
      <c r="AR219" s="160">
        <v>0</v>
      </c>
      <c r="AS219" s="160">
        <v>230</v>
      </c>
      <c r="AT219" s="406" t="e">
        <f t="shared" si="50"/>
        <v>#N/A</v>
      </c>
      <c r="AU219" s="160">
        <v>240</v>
      </c>
      <c r="AV219" s="359" t="s">
        <v>1239</v>
      </c>
      <c r="AW219" s="359" t="s">
        <v>1123</v>
      </c>
      <c r="AX219" s="359" t="s">
        <v>1151</v>
      </c>
      <c r="AY219" s="360" t="e">
        <f t="shared" si="51"/>
        <v>#N/A</v>
      </c>
    </row>
    <row r="220" spans="1:51" x14ac:dyDescent="0.25">
      <c r="A220" s="242" t="s">
        <v>747</v>
      </c>
      <c r="B220" s="242" t="s">
        <v>748</v>
      </c>
      <c r="C220" s="242" t="s">
        <v>1420</v>
      </c>
      <c r="D220" s="298" t="s">
        <v>766</v>
      </c>
      <c r="E220" s="242">
        <v>7.8136200716845882E-4</v>
      </c>
      <c r="G220" s="299"/>
      <c r="H220" s="309" t="s">
        <v>1420</v>
      </c>
      <c r="I220" s="313" t="s">
        <v>766</v>
      </c>
      <c r="J220" s="313">
        <v>6.8817204301075264E-4</v>
      </c>
      <c r="K220" s="313"/>
      <c r="L220" s="313"/>
      <c r="M220" s="313" t="s">
        <v>1420</v>
      </c>
      <c r="N220" s="313" t="s">
        <v>766</v>
      </c>
      <c r="O220" s="313">
        <v>9.3189964157706099E-5</v>
      </c>
      <c r="P220" s="311"/>
      <c r="Q220" s="311">
        <v>1.71</v>
      </c>
      <c r="R220" s="313">
        <v>13</v>
      </c>
      <c r="S220" s="313">
        <v>11</v>
      </c>
      <c r="T220" s="313">
        <v>25</v>
      </c>
      <c r="U220" s="313">
        <v>107</v>
      </c>
      <c r="V220" s="313"/>
      <c r="W220" s="313">
        <v>19</v>
      </c>
      <c r="X220" s="313">
        <v>0</v>
      </c>
      <c r="Y220" s="313">
        <v>23</v>
      </c>
      <c r="Z220" s="313">
        <v>2</v>
      </c>
      <c r="AA220" s="313">
        <v>1</v>
      </c>
      <c r="AB220" s="313"/>
      <c r="AC220" s="314">
        <v>45</v>
      </c>
      <c r="AD220" s="316"/>
      <c r="AE220" s="311">
        <v>1.32</v>
      </c>
      <c r="AF220" s="316"/>
      <c r="AG220" s="316">
        <v>0</v>
      </c>
      <c r="AH220" s="242" t="e">
        <f t="shared" si="49"/>
        <v>#VALUE!</v>
      </c>
      <c r="AI220" s="212" t="s">
        <v>751</v>
      </c>
      <c r="AJ220" s="212" t="s">
        <v>752</v>
      </c>
      <c r="AK220" s="212" t="s">
        <v>1412</v>
      </c>
      <c r="AL220" s="212"/>
      <c r="AM220" s="212"/>
      <c r="AN220" s="212" t="s">
        <v>285</v>
      </c>
      <c r="AO220" s="212"/>
      <c r="AP220" s="160">
        <v>400</v>
      </c>
      <c r="AQ220" s="160">
        <v>50</v>
      </c>
      <c r="AR220" s="160">
        <v>0</v>
      </c>
      <c r="AS220" s="160">
        <v>450</v>
      </c>
      <c r="AT220" s="406" t="e">
        <f t="shared" si="50"/>
        <v>#N/A</v>
      </c>
      <c r="AU220" s="160">
        <v>390</v>
      </c>
      <c r="AV220" s="359" t="s">
        <v>1138</v>
      </c>
      <c r="AW220" s="359" t="s">
        <v>1123</v>
      </c>
      <c r="AX220" s="359" t="s">
        <v>1689</v>
      </c>
      <c r="AY220" s="360" t="e">
        <f t="shared" si="51"/>
        <v>#N/A</v>
      </c>
    </row>
    <row r="221" spans="1:51" x14ac:dyDescent="0.25">
      <c r="A221" s="242" t="s">
        <v>749</v>
      </c>
      <c r="B221" s="242" t="s">
        <v>750</v>
      </c>
      <c r="C221" s="242" t="s">
        <v>1421</v>
      </c>
      <c r="D221" s="298" t="s">
        <v>255</v>
      </c>
      <c r="E221" s="242">
        <v>7.8313253012048188E-4</v>
      </c>
      <c r="G221" s="299"/>
      <c r="H221" s="309" t="s">
        <v>1421</v>
      </c>
      <c r="I221" s="313" t="s">
        <v>255</v>
      </c>
      <c r="J221" s="313">
        <v>6.1445783132530124E-4</v>
      </c>
      <c r="K221" s="313"/>
      <c r="L221" s="313"/>
      <c r="M221" s="313" t="s">
        <v>1421</v>
      </c>
      <c r="N221" s="313" t="s">
        <v>255</v>
      </c>
      <c r="O221" s="313">
        <v>1.6867469879518071E-4</v>
      </c>
      <c r="P221" s="311"/>
      <c r="Q221" s="311">
        <v>1.06</v>
      </c>
      <c r="R221" s="313">
        <v>20</v>
      </c>
      <c r="S221" s="313">
        <v>9</v>
      </c>
      <c r="T221" s="313">
        <v>56</v>
      </c>
      <c r="U221" s="313">
        <v>155</v>
      </c>
      <c r="V221" s="313"/>
      <c r="W221" s="313">
        <v>3</v>
      </c>
      <c r="X221" s="313">
        <v>0</v>
      </c>
      <c r="Y221" s="313">
        <v>55</v>
      </c>
      <c r="Z221" s="313">
        <v>2</v>
      </c>
      <c r="AA221" s="313">
        <v>0</v>
      </c>
      <c r="AB221" s="313"/>
      <c r="AC221" s="314">
        <v>60</v>
      </c>
      <c r="AD221" s="316"/>
      <c r="AE221" s="311">
        <v>0.91</v>
      </c>
      <c r="AF221" s="316"/>
      <c r="AG221" s="316">
        <v>1</v>
      </c>
      <c r="AH221" s="242" t="e">
        <f t="shared" si="49"/>
        <v>#VALUE!</v>
      </c>
      <c r="AI221" s="212"/>
      <c r="AJ221" s="212"/>
      <c r="AK221" s="212"/>
      <c r="AL221" s="212"/>
      <c r="AM221" s="212"/>
      <c r="AN221" s="212"/>
      <c r="AO221" s="212"/>
      <c r="AP221" s="161"/>
      <c r="AQ221" s="161"/>
      <c r="AR221" s="161"/>
      <c r="AS221" s="161"/>
      <c r="AT221" s="161"/>
      <c r="AU221" s="161"/>
      <c r="AV221" s="162" t="s">
        <v>394</v>
      </c>
      <c r="AW221" s="162" t="s">
        <v>394</v>
      </c>
      <c r="AX221" s="162" t="s">
        <v>394</v>
      </c>
    </row>
    <row r="222" spans="1:51" x14ac:dyDescent="0.25">
      <c r="A222" s="242" t="s">
        <v>751</v>
      </c>
      <c r="B222" s="242" t="s">
        <v>752</v>
      </c>
      <c r="C222" s="242" t="s">
        <v>1422</v>
      </c>
      <c r="D222" s="298" t="s">
        <v>277</v>
      </c>
      <c r="E222" s="242">
        <v>5.2511415525114151E-4</v>
      </c>
      <c r="G222" s="299"/>
      <c r="H222" s="309" t="s">
        <v>1422</v>
      </c>
      <c r="I222" s="313" t="s">
        <v>277</v>
      </c>
      <c r="J222" s="313">
        <v>4.4520547945205478E-4</v>
      </c>
      <c r="K222" s="313"/>
      <c r="L222" s="313"/>
      <c r="M222" s="313" t="s">
        <v>1422</v>
      </c>
      <c r="N222" s="313" t="s">
        <v>277</v>
      </c>
      <c r="O222" s="313">
        <v>9.1324200913242012E-5</v>
      </c>
      <c r="P222" s="311"/>
      <c r="Q222" s="311">
        <v>0.93</v>
      </c>
      <c r="R222" s="313">
        <v>6</v>
      </c>
      <c r="S222" s="313">
        <v>4</v>
      </c>
      <c r="T222" s="313">
        <v>9</v>
      </c>
      <c r="U222" s="313">
        <v>47</v>
      </c>
      <c r="V222" s="313"/>
      <c r="W222" s="313">
        <v>0</v>
      </c>
      <c r="X222" s="313">
        <v>0</v>
      </c>
      <c r="Y222" s="313">
        <v>11</v>
      </c>
      <c r="Z222" s="313">
        <v>0</v>
      </c>
      <c r="AA222" s="313">
        <v>0</v>
      </c>
      <c r="AB222" s="313"/>
      <c r="AC222" s="314">
        <v>11</v>
      </c>
      <c r="AD222" s="316"/>
      <c r="AE222" s="311">
        <v>0.37</v>
      </c>
      <c r="AF222" s="316"/>
      <c r="AG222" s="316">
        <v>0</v>
      </c>
      <c r="AH222" s="242" t="e">
        <f t="shared" si="49"/>
        <v>#VALUE!</v>
      </c>
      <c r="AI222" s="212"/>
      <c r="AJ222" s="212" t="s">
        <v>1413</v>
      </c>
      <c r="AK222" s="212" t="s">
        <v>1414</v>
      </c>
      <c r="AL222" s="212"/>
      <c r="AM222" s="212" t="s">
        <v>753</v>
      </c>
      <c r="AN222" s="212" t="s">
        <v>753</v>
      </c>
      <c r="AO222" s="212"/>
      <c r="AP222" s="161" t="s">
        <v>551</v>
      </c>
      <c r="AQ222" s="161" t="s">
        <v>551</v>
      </c>
      <c r="AR222" s="161" t="s">
        <v>551</v>
      </c>
      <c r="AS222" s="161" t="s">
        <v>551</v>
      </c>
      <c r="AT222" s="406" t="e">
        <f t="shared" ref="AT222:AT232" si="52">AS222/VLOOKUP(AN222,$E$18:$H$410,4,FALSE)</f>
        <v>#VALUE!</v>
      </c>
      <c r="AU222" s="161" t="s">
        <v>551</v>
      </c>
      <c r="AV222" s="161" t="s">
        <v>551</v>
      </c>
      <c r="AW222" s="161" t="s">
        <v>551</v>
      </c>
      <c r="AX222" s="161" t="s">
        <v>551</v>
      </c>
      <c r="AY222" s="360" t="e">
        <f t="shared" ref="AY222:AY232" si="53">AX222/VLOOKUP(AN222,$E$18:$H$410,4,FALSE)</f>
        <v>#VALUE!</v>
      </c>
    </row>
    <row r="223" spans="1:51" x14ac:dyDescent="0.25">
      <c r="A223" s="242">
        <v>19</v>
      </c>
      <c r="B223" s="242">
        <v>26</v>
      </c>
      <c r="C223" s="242" t="s">
        <v>1423</v>
      </c>
      <c r="D223" s="298" t="s">
        <v>293</v>
      </c>
      <c r="E223" s="315">
        <v>1.5914221218961625E-3</v>
      </c>
      <c r="G223" s="299"/>
      <c r="H223" s="309" t="s">
        <v>1423</v>
      </c>
      <c r="I223" s="313" t="s">
        <v>293</v>
      </c>
      <c r="J223" s="313">
        <v>1.4221218961625282E-3</v>
      </c>
      <c r="K223" s="313"/>
      <c r="L223" s="313"/>
      <c r="M223" s="313" t="s">
        <v>1423</v>
      </c>
      <c r="N223" s="313" t="s">
        <v>293</v>
      </c>
      <c r="O223" s="313">
        <v>1.6930022573363431E-4</v>
      </c>
      <c r="P223" s="311"/>
      <c r="Q223" s="311"/>
      <c r="R223" s="313"/>
      <c r="S223" s="313"/>
      <c r="T223" s="313"/>
      <c r="U223" s="313"/>
      <c r="V223" s="313"/>
      <c r="W223" s="313"/>
      <c r="X223" s="313"/>
      <c r="Y223" s="313"/>
      <c r="Z223" s="313"/>
      <c r="AA223" s="313"/>
      <c r="AB223" s="313"/>
      <c r="AC223" s="314"/>
      <c r="AD223" s="316"/>
      <c r="AE223" s="311"/>
      <c r="AF223" s="316"/>
      <c r="AG223" s="316"/>
      <c r="AH223" s="242" t="e">
        <f t="shared" si="49"/>
        <v>#VALUE!</v>
      </c>
      <c r="AI223" s="212" t="s">
        <v>754</v>
      </c>
      <c r="AJ223" s="212" t="s">
        <v>755</v>
      </c>
      <c r="AK223" s="212" t="s">
        <v>1415</v>
      </c>
      <c r="AL223" s="212"/>
      <c r="AM223" s="212"/>
      <c r="AN223" s="212" t="s">
        <v>42</v>
      </c>
      <c r="AO223" s="212"/>
      <c r="AP223" s="160">
        <v>170</v>
      </c>
      <c r="AQ223" s="160">
        <v>0</v>
      </c>
      <c r="AR223" s="160">
        <v>0</v>
      </c>
      <c r="AS223" s="160">
        <v>170</v>
      </c>
      <c r="AT223" s="406" t="e">
        <f t="shared" si="52"/>
        <v>#N/A</v>
      </c>
      <c r="AU223" s="160">
        <v>110</v>
      </c>
      <c r="AV223" s="359" t="s">
        <v>1199</v>
      </c>
      <c r="AW223" s="359" t="s">
        <v>1123</v>
      </c>
      <c r="AX223" s="359" t="s">
        <v>1239</v>
      </c>
      <c r="AY223" s="360" t="e">
        <f t="shared" si="53"/>
        <v>#N/A</v>
      </c>
    </row>
    <row r="224" spans="1:51" x14ac:dyDescent="0.25">
      <c r="A224" s="242" t="s">
        <v>754</v>
      </c>
      <c r="B224" s="242" t="s">
        <v>755</v>
      </c>
      <c r="C224" s="242" t="s">
        <v>1425</v>
      </c>
      <c r="D224" s="298" t="s">
        <v>298</v>
      </c>
      <c r="E224" s="242">
        <v>6.4598540145985404E-3</v>
      </c>
      <c r="G224" s="299"/>
      <c r="H224" s="309" t="s">
        <v>1425</v>
      </c>
      <c r="I224" s="313" t="s">
        <v>298</v>
      </c>
      <c r="J224" s="313">
        <v>8.5766423357664236E-4</v>
      </c>
      <c r="K224" s="313"/>
      <c r="L224" s="313"/>
      <c r="M224" s="313" t="s">
        <v>1425</v>
      </c>
      <c r="N224" s="313" t="s">
        <v>298</v>
      </c>
      <c r="O224" s="313">
        <v>5.593065693430657E-3</v>
      </c>
      <c r="P224" s="311"/>
      <c r="Q224" s="311">
        <v>3.31</v>
      </c>
      <c r="R224" s="313">
        <v>19</v>
      </c>
      <c r="S224" s="313">
        <v>9</v>
      </c>
      <c r="T224" s="313">
        <v>33</v>
      </c>
      <c r="U224" s="313">
        <v>180</v>
      </c>
      <c r="V224" s="313"/>
      <c r="W224" s="313">
        <v>3</v>
      </c>
      <c r="X224" s="313">
        <v>11</v>
      </c>
      <c r="Y224" s="313">
        <v>18</v>
      </c>
      <c r="Z224" s="313">
        <v>19</v>
      </c>
      <c r="AA224" s="313">
        <v>67</v>
      </c>
      <c r="AB224" s="313"/>
      <c r="AC224" s="314">
        <v>118</v>
      </c>
      <c r="AD224" s="316"/>
      <c r="AE224" s="311">
        <v>3.28</v>
      </c>
      <c r="AF224" s="316"/>
      <c r="AG224" s="316">
        <v>6</v>
      </c>
      <c r="AH224" s="242" t="e">
        <f t="shared" si="49"/>
        <v>#VALUE!</v>
      </c>
      <c r="AI224" s="212" t="s">
        <v>756</v>
      </c>
      <c r="AJ224" s="212" t="s">
        <v>757</v>
      </c>
      <c r="AK224" s="212" t="s">
        <v>1416</v>
      </c>
      <c r="AL224" s="212"/>
      <c r="AM224" s="212"/>
      <c r="AN224" s="212" t="s">
        <v>74</v>
      </c>
      <c r="AO224" s="212"/>
      <c r="AP224" s="160">
        <v>200</v>
      </c>
      <c r="AQ224" s="160">
        <v>50</v>
      </c>
      <c r="AR224" s="160">
        <v>0</v>
      </c>
      <c r="AS224" s="160">
        <v>240</v>
      </c>
      <c r="AT224" s="406" t="e">
        <f t="shared" si="52"/>
        <v>#N/A</v>
      </c>
      <c r="AU224" s="160">
        <v>230</v>
      </c>
      <c r="AV224" s="359" t="s">
        <v>1153</v>
      </c>
      <c r="AW224" s="359" t="s">
        <v>1123</v>
      </c>
      <c r="AX224" s="359" t="s">
        <v>1193</v>
      </c>
      <c r="AY224" s="360" t="e">
        <f t="shared" si="53"/>
        <v>#N/A</v>
      </c>
    </row>
    <row r="225" spans="1:51" x14ac:dyDescent="0.25">
      <c r="A225" s="242" t="s">
        <v>756</v>
      </c>
      <c r="B225" s="242" t="s">
        <v>757</v>
      </c>
      <c r="C225" s="242" t="s">
        <v>1427</v>
      </c>
      <c r="D225" s="298" t="s">
        <v>330</v>
      </c>
      <c r="E225" s="242">
        <v>1.4210341188884981E-3</v>
      </c>
      <c r="G225" s="299"/>
      <c r="H225" s="309" t="s">
        <v>1427</v>
      </c>
      <c r="I225" s="313" t="s">
        <v>330</v>
      </c>
      <c r="J225" s="313">
        <v>8.1955680619064369E-4</v>
      </c>
      <c r="K225" s="313"/>
      <c r="L225" s="313"/>
      <c r="M225" s="313" t="s">
        <v>1427</v>
      </c>
      <c r="N225" s="313" t="s">
        <v>330</v>
      </c>
      <c r="O225" s="313">
        <v>6.0147731269785437E-4</v>
      </c>
      <c r="P225" s="311"/>
      <c r="Q225" s="311">
        <v>1.66</v>
      </c>
      <c r="R225" s="313">
        <v>11</v>
      </c>
      <c r="S225" s="313">
        <v>2</v>
      </c>
      <c r="T225" s="313">
        <v>9</v>
      </c>
      <c r="U225" s="313">
        <v>118</v>
      </c>
      <c r="V225" s="313"/>
      <c r="W225" s="313">
        <v>17</v>
      </c>
      <c r="X225" s="313">
        <v>16</v>
      </c>
      <c r="Y225" s="313">
        <v>0</v>
      </c>
      <c r="Z225" s="313">
        <v>0</v>
      </c>
      <c r="AA225" s="313">
        <v>0</v>
      </c>
      <c r="AB225" s="313"/>
      <c r="AC225" s="314">
        <v>33</v>
      </c>
      <c r="AD225" s="316"/>
      <c r="AE225" s="311">
        <v>0.56999999999999995</v>
      </c>
      <c r="AF225" s="316"/>
      <c r="AG225" s="316">
        <v>21</v>
      </c>
      <c r="AH225" s="242" t="e">
        <f t="shared" si="49"/>
        <v>#VALUE!</v>
      </c>
      <c r="AI225" s="212" t="s">
        <v>758</v>
      </c>
      <c r="AJ225" s="212" t="s">
        <v>759</v>
      </c>
      <c r="AK225" s="212" t="s">
        <v>1417</v>
      </c>
      <c r="AL225" s="212"/>
      <c r="AM225" s="212"/>
      <c r="AN225" s="212" t="s">
        <v>89</v>
      </c>
      <c r="AO225" s="212"/>
      <c r="AP225" s="160">
        <v>380</v>
      </c>
      <c r="AQ225" s="160">
        <v>110</v>
      </c>
      <c r="AR225" s="160">
        <v>0</v>
      </c>
      <c r="AS225" s="160">
        <v>480</v>
      </c>
      <c r="AT225" s="406" t="e">
        <f t="shared" si="52"/>
        <v>#N/A</v>
      </c>
      <c r="AU225" s="160">
        <v>230</v>
      </c>
      <c r="AV225" s="359" t="s">
        <v>1157</v>
      </c>
      <c r="AW225" s="359" t="s">
        <v>1123</v>
      </c>
      <c r="AX225" s="359" t="s">
        <v>1160</v>
      </c>
      <c r="AY225" s="360" t="e">
        <f t="shared" si="53"/>
        <v>#N/A</v>
      </c>
    </row>
    <row r="226" spans="1:51" x14ac:dyDescent="0.25">
      <c r="A226" s="242" t="s">
        <v>758</v>
      </c>
      <c r="B226" s="242" t="s">
        <v>759</v>
      </c>
      <c r="C226" s="242" t="s">
        <v>1429</v>
      </c>
      <c r="D226" s="298" t="s">
        <v>35</v>
      </c>
      <c r="E226" s="242">
        <v>1.0161662817551962E-3</v>
      </c>
      <c r="G226" s="299"/>
      <c r="H226" s="309" t="s">
        <v>1429</v>
      </c>
      <c r="I226" s="313" t="s">
        <v>35</v>
      </c>
      <c r="J226" s="313">
        <v>9.160892994611239E-4</v>
      </c>
      <c r="K226" s="313"/>
      <c r="L226" s="313"/>
      <c r="M226" s="313" t="s">
        <v>1429</v>
      </c>
      <c r="N226" s="313" t="s">
        <v>35</v>
      </c>
      <c r="O226" s="313">
        <v>1.0007698229407236E-4</v>
      </c>
      <c r="P226" s="311"/>
      <c r="Q226" s="311">
        <v>0.71</v>
      </c>
      <c r="R226" s="313">
        <v>19</v>
      </c>
      <c r="S226" s="313">
        <v>1</v>
      </c>
      <c r="T226" s="313">
        <v>39</v>
      </c>
      <c r="U226" s="313">
        <v>99</v>
      </c>
      <c r="V226" s="313"/>
      <c r="W226" s="313">
        <v>1</v>
      </c>
      <c r="X226" s="313">
        <v>9</v>
      </c>
      <c r="Y226" s="313">
        <v>6</v>
      </c>
      <c r="Z226" s="313">
        <v>4</v>
      </c>
      <c r="AA226" s="313">
        <v>0</v>
      </c>
      <c r="AB226" s="313"/>
      <c r="AC226" s="314">
        <v>20</v>
      </c>
      <c r="AD226" s="316"/>
      <c r="AE226" s="311">
        <v>0.36</v>
      </c>
      <c r="AF226" s="316"/>
      <c r="AG226" s="316">
        <v>2</v>
      </c>
      <c r="AH226" s="242" t="e">
        <f t="shared" si="49"/>
        <v>#VALUE!</v>
      </c>
      <c r="AI226" s="212" t="s">
        <v>760</v>
      </c>
      <c r="AJ226" s="212" t="s">
        <v>761</v>
      </c>
      <c r="AK226" s="212" t="s">
        <v>1418</v>
      </c>
      <c r="AL226" s="212"/>
      <c r="AM226" s="212"/>
      <c r="AN226" s="212" t="s">
        <v>130</v>
      </c>
      <c r="AO226" s="212"/>
      <c r="AP226" s="160">
        <v>260</v>
      </c>
      <c r="AQ226" s="160">
        <v>30</v>
      </c>
      <c r="AR226" s="160">
        <v>0</v>
      </c>
      <c r="AS226" s="160">
        <v>280</v>
      </c>
      <c r="AT226" s="406" t="e">
        <f t="shared" si="52"/>
        <v>#N/A</v>
      </c>
      <c r="AU226" s="160">
        <v>120</v>
      </c>
      <c r="AV226" s="359" t="s">
        <v>1123</v>
      </c>
      <c r="AW226" s="359" t="s">
        <v>1123</v>
      </c>
      <c r="AX226" s="359" t="s">
        <v>1178</v>
      </c>
      <c r="AY226" s="360" t="e">
        <f t="shared" si="53"/>
        <v>#N/A</v>
      </c>
    </row>
    <row r="227" spans="1:51" x14ac:dyDescent="0.25">
      <c r="A227" s="242" t="s">
        <v>760</v>
      </c>
      <c r="B227" s="242" t="s">
        <v>761</v>
      </c>
      <c r="C227" s="242" t="s">
        <v>1430</v>
      </c>
      <c r="D227" s="298" t="s">
        <v>39</v>
      </c>
      <c r="E227" s="242">
        <v>2.971887550200803E-4</v>
      </c>
      <c r="G227" s="299"/>
      <c r="H227" s="309" t="s">
        <v>1430</v>
      </c>
      <c r="I227" s="313" t="s">
        <v>39</v>
      </c>
      <c r="J227" s="313">
        <v>2.0080321285140563E-4</v>
      </c>
      <c r="K227" s="313"/>
      <c r="L227" s="313"/>
      <c r="M227" s="313" t="s">
        <v>1430</v>
      </c>
      <c r="N227" s="313" t="s">
        <v>39</v>
      </c>
      <c r="O227" s="313">
        <v>9.6385542168674694E-5</v>
      </c>
      <c r="P227" s="311"/>
      <c r="Q227" s="311">
        <v>1.98</v>
      </c>
      <c r="R227" s="313">
        <v>14</v>
      </c>
      <c r="S227" s="313">
        <v>26</v>
      </c>
      <c r="T227" s="313">
        <v>24</v>
      </c>
      <c r="U227" s="313">
        <v>143</v>
      </c>
      <c r="V227" s="313"/>
      <c r="W227" s="313">
        <v>9</v>
      </c>
      <c r="X227" s="313">
        <v>9</v>
      </c>
      <c r="Y227" s="313">
        <v>13</v>
      </c>
      <c r="Z227" s="313">
        <v>1</v>
      </c>
      <c r="AA227" s="313">
        <v>9</v>
      </c>
      <c r="AB227" s="313"/>
      <c r="AC227" s="314">
        <v>41</v>
      </c>
      <c r="AD227" s="316"/>
      <c r="AE227" s="311">
        <v>1.02</v>
      </c>
      <c r="AF227" s="316"/>
      <c r="AG227" s="316">
        <v>0</v>
      </c>
      <c r="AH227" s="242" t="e">
        <f t="shared" si="49"/>
        <v>#VALUE!</v>
      </c>
      <c r="AI227" s="212" t="s">
        <v>762</v>
      </c>
      <c r="AJ227" s="212" t="s">
        <v>763</v>
      </c>
      <c r="AK227" s="212" t="s">
        <v>1419</v>
      </c>
      <c r="AL227" s="212"/>
      <c r="AM227" s="212"/>
      <c r="AN227" s="212" t="s">
        <v>181</v>
      </c>
      <c r="AO227" s="212"/>
      <c r="AP227" s="160">
        <v>210</v>
      </c>
      <c r="AQ227" s="160">
        <v>60</v>
      </c>
      <c r="AR227" s="160">
        <v>0</v>
      </c>
      <c r="AS227" s="160">
        <v>270</v>
      </c>
      <c r="AT227" s="406" t="e">
        <f t="shared" si="52"/>
        <v>#N/A</v>
      </c>
      <c r="AU227" s="160">
        <v>270</v>
      </c>
      <c r="AV227" s="359" t="s">
        <v>1142</v>
      </c>
      <c r="AW227" s="359" t="s">
        <v>1123</v>
      </c>
      <c r="AX227" s="359" t="s">
        <v>1447</v>
      </c>
      <c r="AY227" s="360" t="e">
        <f t="shared" si="53"/>
        <v>#N/A</v>
      </c>
    </row>
    <row r="228" spans="1:51" x14ac:dyDescent="0.25">
      <c r="A228" s="242" t="s">
        <v>762</v>
      </c>
      <c r="B228" s="242" t="s">
        <v>763</v>
      </c>
      <c r="C228" s="242" t="s">
        <v>1431</v>
      </c>
      <c r="D228" s="298" t="s">
        <v>113</v>
      </c>
      <c r="E228" s="242">
        <v>1.4212152420185376E-3</v>
      </c>
      <c r="G228" s="299"/>
      <c r="H228" s="309" t="s">
        <v>1431</v>
      </c>
      <c r="I228" s="313" t="s">
        <v>113</v>
      </c>
      <c r="J228" s="313">
        <v>1.3079299691040164E-3</v>
      </c>
      <c r="K228" s="313"/>
      <c r="L228" s="313"/>
      <c r="M228" s="313" t="s">
        <v>1431</v>
      </c>
      <c r="N228" s="313" t="s">
        <v>113</v>
      </c>
      <c r="O228" s="313">
        <v>1.1328527291452111E-4</v>
      </c>
      <c r="P228" s="311"/>
      <c r="Q228" s="311">
        <v>1.75</v>
      </c>
      <c r="R228" s="313">
        <v>12</v>
      </c>
      <c r="S228" s="313">
        <v>4</v>
      </c>
      <c r="T228" s="313">
        <v>14</v>
      </c>
      <c r="U228" s="313">
        <v>123</v>
      </c>
      <c r="V228" s="313"/>
      <c r="W228" s="313">
        <v>1</v>
      </c>
      <c r="X228" s="313">
        <v>69</v>
      </c>
      <c r="Y228" s="313">
        <v>3</v>
      </c>
      <c r="Z228" s="313">
        <v>0</v>
      </c>
      <c r="AA228" s="313">
        <v>0</v>
      </c>
      <c r="AB228" s="313"/>
      <c r="AC228" s="314">
        <v>73</v>
      </c>
      <c r="AD228" s="316"/>
      <c r="AE228" s="311">
        <v>1.38</v>
      </c>
      <c r="AF228" s="316"/>
      <c r="AG228" s="316">
        <v>0</v>
      </c>
      <c r="AH228" s="242" t="e">
        <f t="shared" si="49"/>
        <v>#VALUE!</v>
      </c>
      <c r="AI228" s="212" t="s">
        <v>764</v>
      </c>
      <c r="AJ228" s="212" t="s">
        <v>765</v>
      </c>
      <c r="AK228" s="212" t="s">
        <v>1420</v>
      </c>
      <c r="AL228" s="212"/>
      <c r="AM228" s="212"/>
      <c r="AN228" s="212" t="s">
        <v>766</v>
      </c>
      <c r="AO228" s="212"/>
      <c r="AP228" s="161" t="s">
        <v>551</v>
      </c>
      <c r="AQ228" s="161" t="s">
        <v>551</v>
      </c>
      <c r="AR228" s="161" t="s">
        <v>551</v>
      </c>
      <c r="AS228" s="161" t="s">
        <v>551</v>
      </c>
      <c r="AT228" s="406" t="e">
        <f t="shared" si="52"/>
        <v>#VALUE!</v>
      </c>
      <c r="AU228" s="161" t="s">
        <v>551</v>
      </c>
      <c r="AV228" s="161" t="s">
        <v>551</v>
      </c>
      <c r="AW228" s="161" t="s">
        <v>551</v>
      </c>
      <c r="AX228" s="161" t="s">
        <v>551</v>
      </c>
      <c r="AY228" s="360" t="e">
        <f t="shared" si="53"/>
        <v>#VALUE!</v>
      </c>
    </row>
    <row r="229" spans="1:51" x14ac:dyDescent="0.25">
      <c r="A229" s="242" t="s">
        <v>764</v>
      </c>
      <c r="B229" s="242" t="s">
        <v>765</v>
      </c>
      <c r="C229" s="242" t="s">
        <v>1432</v>
      </c>
      <c r="D229" s="298" t="s">
        <v>783</v>
      </c>
      <c r="E229" s="242">
        <v>1.1284840244731476E-3</v>
      </c>
      <c r="G229" s="299"/>
      <c r="H229" s="309" t="s">
        <v>1432</v>
      </c>
      <c r="I229" s="313" t="s">
        <v>783</v>
      </c>
      <c r="J229" s="313">
        <v>1.0944935418082937E-3</v>
      </c>
      <c r="K229" s="313"/>
      <c r="L229" s="313"/>
      <c r="M229" s="313" t="s">
        <v>1432</v>
      </c>
      <c r="N229" s="313" t="s">
        <v>783</v>
      </c>
      <c r="O229" s="313">
        <v>3.3990482664853843E-5</v>
      </c>
      <c r="P229" s="311"/>
      <c r="Q229" s="311">
        <v>1.34</v>
      </c>
      <c r="R229" s="313">
        <v>5</v>
      </c>
      <c r="S229" s="313">
        <v>3</v>
      </c>
      <c r="T229" s="313">
        <v>3</v>
      </c>
      <c r="U229" s="313">
        <v>86</v>
      </c>
      <c r="V229" s="313"/>
      <c r="W229" s="313">
        <v>0</v>
      </c>
      <c r="X229" s="313">
        <v>6</v>
      </c>
      <c r="Y229" s="313">
        <v>28</v>
      </c>
      <c r="Z229" s="313">
        <v>0</v>
      </c>
      <c r="AA229" s="313">
        <v>19</v>
      </c>
      <c r="AB229" s="313"/>
      <c r="AC229" s="314">
        <v>53</v>
      </c>
      <c r="AD229" s="316"/>
      <c r="AE229" s="311">
        <v>0.95</v>
      </c>
      <c r="AF229" s="316"/>
      <c r="AG229" s="316">
        <v>0</v>
      </c>
      <c r="AH229" s="242" t="e">
        <f t="shared" si="49"/>
        <v>#VALUE!</v>
      </c>
      <c r="AI229" s="212" t="s">
        <v>767</v>
      </c>
      <c r="AJ229" s="212" t="s">
        <v>768</v>
      </c>
      <c r="AK229" s="212" t="s">
        <v>1421</v>
      </c>
      <c r="AL229" s="212"/>
      <c r="AM229" s="212"/>
      <c r="AN229" s="212" t="s">
        <v>255</v>
      </c>
      <c r="AO229" s="212"/>
      <c r="AP229" s="160">
        <v>70</v>
      </c>
      <c r="AQ229" s="160">
        <v>0</v>
      </c>
      <c r="AR229" s="160">
        <v>0</v>
      </c>
      <c r="AS229" s="160">
        <v>70</v>
      </c>
      <c r="AT229" s="406" t="e">
        <f t="shared" si="52"/>
        <v>#N/A</v>
      </c>
      <c r="AU229" s="160">
        <v>140</v>
      </c>
      <c r="AV229" s="359" t="s">
        <v>1199</v>
      </c>
      <c r="AW229" s="359" t="s">
        <v>1123</v>
      </c>
      <c r="AX229" s="359" t="s">
        <v>1132</v>
      </c>
      <c r="AY229" s="360" t="e">
        <f t="shared" si="53"/>
        <v>#N/A</v>
      </c>
    </row>
    <row r="230" spans="1:51" x14ac:dyDescent="0.25">
      <c r="A230" s="242" t="s">
        <v>767</v>
      </c>
      <c r="B230" s="242" t="s">
        <v>768</v>
      </c>
      <c r="C230" s="242" t="s">
        <v>1434</v>
      </c>
      <c r="D230" s="298" t="s">
        <v>184</v>
      </c>
      <c r="E230" s="242">
        <v>6.8452380952380956E-4</v>
      </c>
      <c r="G230" s="299"/>
      <c r="H230" s="309" t="s">
        <v>1434</v>
      </c>
      <c r="I230" s="313" t="s">
        <v>184</v>
      </c>
      <c r="J230" s="313">
        <v>6.6468253968253964E-4</v>
      </c>
      <c r="K230" s="313"/>
      <c r="L230" s="313"/>
      <c r="M230" s="313" t="s">
        <v>1434</v>
      </c>
      <c r="N230" s="313" t="s">
        <v>184</v>
      </c>
      <c r="O230" s="313">
        <v>1.9841269841269841E-5</v>
      </c>
      <c r="P230" s="311"/>
      <c r="Q230" s="311">
        <v>1.41</v>
      </c>
      <c r="R230" s="313">
        <v>2</v>
      </c>
      <c r="S230" s="313">
        <v>2</v>
      </c>
      <c r="T230" s="313">
        <v>14</v>
      </c>
      <c r="U230" s="313">
        <v>66</v>
      </c>
      <c r="V230" s="313"/>
      <c r="W230" s="313">
        <v>0</v>
      </c>
      <c r="X230" s="313">
        <v>8</v>
      </c>
      <c r="Y230" s="313">
        <v>51</v>
      </c>
      <c r="Z230" s="313">
        <v>0</v>
      </c>
      <c r="AA230" s="313">
        <v>0</v>
      </c>
      <c r="AB230" s="313"/>
      <c r="AC230" s="314">
        <v>59</v>
      </c>
      <c r="AD230" s="316"/>
      <c r="AE230" s="311">
        <v>1.74</v>
      </c>
      <c r="AF230" s="316"/>
      <c r="AG230" s="316">
        <v>0</v>
      </c>
      <c r="AH230" s="242" t="e">
        <f t="shared" si="49"/>
        <v>#VALUE!</v>
      </c>
      <c r="AI230" s="212" t="s">
        <v>769</v>
      </c>
      <c r="AJ230" s="212" t="s">
        <v>770</v>
      </c>
      <c r="AK230" s="212" t="s">
        <v>1422</v>
      </c>
      <c r="AL230" s="212"/>
      <c r="AM230" s="212"/>
      <c r="AN230" s="212" t="s">
        <v>277</v>
      </c>
      <c r="AO230" s="212"/>
      <c r="AP230" s="160">
        <v>180</v>
      </c>
      <c r="AQ230" s="160">
        <v>20</v>
      </c>
      <c r="AR230" s="160">
        <v>0</v>
      </c>
      <c r="AS230" s="160">
        <v>200</v>
      </c>
      <c r="AT230" s="406" t="e">
        <f t="shared" si="52"/>
        <v>#N/A</v>
      </c>
      <c r="AU230" s="160">
        <v>130</v>
      </c>
      <c r="AV230" s="359" t="s">
        <v>1135</v>
      </c>
      <c r="AW230" s="359" t="s">
        <v>1123</v>
      </c>
      <c r="AX230" s="359" t="s">
        <v>1149</v>
      </c>
      <c r="AY230" s="360" t="e">
        <f t="shared" si="53"/>
        <v>#N/A</v>
      </c>
    </row>
    <row r="231" spans="1:51" x14ac:dyDescent="0.25">
      <c r="A231" s="242" t="s">
        <v>769</v>
      </c>
      <c r="B231" s="242" t="s">
        <v>770</v>
      </c>
      <c r="C231" s="242" t="s">
        <v>1435</v>
      </c>
      <c r="D231" s="298" t="s">
        <v>190</v>
      </c>
      <c r="E231" s="242">
        <v>4.7669977081741784E-3</v>
      </c>
      <c r="G231" s="299"/>
      <c r="H231" s="309" t="s">
        <v>1435</v>
      </c>
      <c r="I231" s="313" t="s">
        <v>190</v>
      </c>
      <c r="J231" s="313">
        <v>1.2299465240641712E-3</v>
      </c>
      <c r="K231" s="313"/>
      <c r="L231" s="313"/>
      <c r="M231" s="313" t="s">
        <v>1435</v>
      </c>
      <c r="N231" s="313" t="s">
        <v>190</v>
      </c>
      <c r="O231" s="313">
        <v>3.5370511841100074E-3</v>
      </c>
      <c r="P231" s="311"/>
      <c r="Q231" s="311">
        <v>2.09</v>
      </c>
      <c r="R231" s="313">
        <v>15</v>
      </c>
      <c r="S231" s="313">
        <v>3</v>
      </c>
      <c r="T231" s="313">
        <v>29</v>
      </c>
      <c r="U231" s="313">
        <v>120</v>
      </c>
      <c r="V231" s="313"/>
      <c r="W231" s="313">
        <v>1</v>
      </c>
      <c r="X231" s="313">
        <v>0</v>
      </c>
      <c r="Y231" s="313">
        <v>18</v>
      </c>
      <c r="Z231" s="313">
        <v>0</v>
      </c>
      <c r="AA231" s="313">
        <v>0</v>
      </c>
      <c r="AB231" s="313"/>
      <c r="AC231" s="314">
        <v>19</v>
      </c>
      <c r="AD231" s="316"/>
      <c r="AE231" s="311">
        <v>0.54</v>
      </c>
      <c r="AF231" s="316"/>
      <c r="AG231" s="316">
        <v>1</v>
      </c>
      <c r="AH231" s="242" t="e">
        <f t="shared" si="49"/>
        <v>#VALUE!</v>
      </c>
      <c r="AI231" s="212" t="s">
        <v>771</v>
      </c>
      <c r="AJ231" s="212" t="s">
        <v>772</v>
      </c>
      <c r="AK231" s="212" t="s">
        <v>1423</v>
      </c>
      <c r="AL231" s="212"/>
      <c r="AM231" s="212"/>
      <c r="AN231" s="212" t="s">
        <v>293</v>
      </c>
      <c r="AO231" s="212"/>
      <c r="AP231" s="160">
        <v>170</v>
      </c>
      <c r="AQ231" s="160">
        <v>50</v>
      </c>
      <c r="AR231" s="160">
        <v>0</v>
      </c>
      <c r="AS231" s="160">
        <v>220</v>
      </c>
      <c r="AT231" s="406" t="e">
        <f t="shared" si="52"/>
        <v>#N/A</v>
      </c>
      <c r="AU231" s="160">
        <v>280</v>
      </c>
      <c r="AV231" s="359" t="s">
        <v>1163</v>
      </c>
      <c r="AW231" s="359" t="s">
        <v>1123</v>
      </c>
      <c r="AX231" s="359" t="s">
        <v>1145</v>
      </c>
      <c r="AY231" s="360" t="e">
        <f t="shared" si="53"/>
        <v>#N/A</v>
      </c>
    </row>
    <row r="232" spans="1:51" x14ac:dyDescent="0.25">
      <c r="A232" s="242" t="s">
        <v>771</v>
      </c>
      <c r="B232" s="242" t="s">
        <v>772</v>
      </c>
      <c r="C232" s="242" t="s">
        <v>1436</v>
      </c>
      <c r="D232" s="298" t="s">
        <v>241</v>
      </c>
      <c r="E232" s="242">
        <v>3.7520391517128875E-4</v>
      </c>
      <c r="G232" s="299"/>
      <c r="H232" s="309" t="s">
        <v>1436</v>
      </c>
      <c r="I232" s="313" t="s">
        <v>241</v>
      </c>
      <c r="J232" s="313">
        <v>3.1810766721044047E-4</v>
      </c>
      <c r="K232" s="313"/>
      <c r="L232" s="313"/>
      <c r="M232" s="313" t="s">
        <v>1436</v>
      </c>
      <c r="N232" s="313" t="s">
        <v>241</v>
      </c>
      <c r="O232" s="313">
        <v>5.7096247960848289E-5</v>
      </c>
      <c r="P232" s="311"/>
      <c r="Q232" s="311">
        <v>4.29</v>
      </c>
      <c r="R232" s="313">
        <v>7</v>
      </c>
      <c r="S232" s="313">
        <v>4</v>
      </c>
      <c r="T232" s="313">
        <v>19</v>
      </c>
      <c r="U232" s="313">
        <v>176</v>
      </c>
      <c r="V232" s="313"/>
      <c r="W232" s="313">
        <v>18</v>
      </c>
      <c r="X232" s="313">
        <v>50</v>
      </c>
      <c r="Y232" s="313">
        <v>22</v>
      </c>
      <c r="Z232" s="313">
        <v>0</v>
      </c>
      <c r="AA232" s="313">
        <v>0</v>
      </c>
      <c r="AB232" s="313"/>
      <c r="AC232" s="314">
        <v>90</v>
      </c>
      <c r="AD232" s="316"/>
      <c r="AE232" s="311">
        <v>2.65</v>
      </c>
      <c r="AF232" s="316"/>
      <c r="AG232" s="337">
        <v>0</v>
      </c>
      <c r="AH232" s="242" t="e">
        <f t="shared" si="49"/>
        <v>#VALUE!</v>
      </c>
      <c r="AI232" s="212" t="s">
        <v>773</v>
      </c>
      <c r="AJ232" s="212" t="s">
        <v>774</v>
      </c>
      <c r="AK232" s="212" t="s">
        <v>1425</v>
      </c>
      <c r="AL232" s="212"/>
      <c r="AM232" s="212"/>
      <c r="AN232" s="212" t="s">
        <v>298</v>
      </c>
      <c r="AO232" s="212"/>
      <c r="AP232" s="160">
        <v>90</v>
      </c>
      <c r="AQ232" s="160">
        <v>10</v>
      </c>
      <c r="AR232" s="160">
        <v>0</v>
      </c>
      <c r="AS232" s="160">
        <v>100</v>
      </c>
      <c r="AT232" s="406" t="e">
        <f t="shared" si="52"/>
        <v>#N/A</v>
      </c>
      <c r="AU232" s="160">
        <v>200</v>
      </c>
      <c r="AV232" s="359" t="s">
        <v>1173</v>
      </c>
      <c r="AW232" s="359" t="s">
        <v>1123</v>
      </c>
      <c r="AX232" s="359" t="s">
        <v>1234</v>
      </c>
      <c r="AY232" s="360" t="e">
        <f t="shared" si="53"/>
        <v>#N/A</v>
      </c>
    </row>
    <row r="233" spans="1:51" x14ac:dyDescent="0.25">
      <c r="A233" s="242" t="s">
        <v>773</v>
      </c>
      <c r="B233" s="242" t="s">
        <v>774</v>
      </c>
      <c r="C233" s="242" t="s">
        <v>1439</v>
      </c>
      <c r="D233" s="298" t="s">
        <v>338</v>
      </c>
      <c r="E233" s="242">
        <v>7.265193370165746E-4</v>
      </c>
      <c r="G233" s="299"/>
      <c r="H233" s="309" t="s">
        <v>1439</v>
      </c>
      <c r="I233" s="335" t="s">
        <v>338</v>
      </c>
      <c r="J233" s="335">
        <v>5.3453038674033146E-4</v>
      </c>
      <c r="K233" s="335"/>
      <c r="L233" s="335"/>
      <c r="M233" s="335" t="s">
        <v>1439</v>
      </c>
      <c r="N233" s="335" t="s">
        <v>338</v>
      </c>
      <c r="O233" s="313">
        <v>1.9337016574585636E-4</v>
      </c>
      <c r="P233" s="311"/>
      <c r="Q233" s="311">
        <v>2.33</v>
      </c>
      <c r="R233" s="335">
        <v>20</v>
      </c>
      <c r="S233" s="335">
        <v>77</v>
      </c>
      <c r="T233" s="335">
        <v>65</v>
      </c>
      <c r="U233" s="335">
        <v>267</v>
      </c>
      <c r="V233" s="335"/>
      <c r="W233" s="335">
        <v>0</v>
      </c>
      <c r="X233" s="335">
        <v>44</v>
      </c>
      <c r="Y233" s="335">
        <v>30</v>
      </c>
      <c r="Z233" s="335">
        <v>0</v>
      </c>
      <c r="AA233" s="335">
        <v>0</v>
      </c>
      <c r="AB233" s="313"/>
      <c r="AC233" s="314">
        <v>74</v>
      </c>
      <c r="AD233" s="316"/>
      <c r="AE233" s="311">
        <v>1.64</v>
      </c>
      <c r="AF233" s="316"/>
      <c r="AG233" s="337">
        <v>16</v>
      </c>
      <c r="AH233" s="242" t="e">
        <f t="shared" si="49"/>
        <v>#VALUE!</v>
      </c>
      <c r="AI233" s="212"/>
      <c r="AJ233" s="212"/>
      <c r="AK233" s="212"/>
      <c r="AL233" s="212"/>
      <c r="AM233" s="212"/>
      <c r="AN233" s="212"/>
      <c r="AO233" s="212"/>
      <c r="AP233" s="161"/>
      <c r="AQ233" s="161"/>
      <c r="AR233" s="161"/>
      <c r="AS233" s="161"/>
      <c r="AT233" s="161"/>
      <c r="AU233" s="161"/>
      <c r="AV233" s="162" t="s">
        <v>394</v>
      </c>
      <c r="AW233" s="162" t="s">
        <v>394</v>
      </c>
      <c r="AX233" s="162" t="s">
        <v>394</v>
      </c>
    </row>
    <row r="234" spans="1:51" x14ac:dyDescent="0.25">
      <c r="A234" s="242">
        <v>26</v>
      </c>
      <c r="B234" s="242">
        <v>33</v>
      </c>
      <c r="C234" s="242" t="s">
        <v>1441</v>
      </c>
      <c r="D234" s="298" t="s">
        <v>12</v>
      </c>
      <c r="E234" s="298">
        <v>3.5428571428571426E-4</v>
      </c>
      <c r="G234" s="299"/>
      <c r="H234" s="309" t="s">
        <v>1441</v>
      </c>
      <c r="I234" s="313" t="s">
        <v>12</v>
      </c>
      <c r="J234" s="313">
        <v>3.3142857142857144E-4</v>
      </c>
      <c r="K234" s="313"/>
      <c r="L234" s="313"/>
      <c r="M234" s="313" t="s">
        <v>1441</v>
      </c>
      <c r="N234" s="313" t="s">
        <v>12</v>
      </c>
      <c r="O234" s="313">
        <v>2.2857142857142858E-5</v>
      </c>
      <c r="P234" s="311"/>
      <c r="Q234" s="311"/>
      <c r="R234" s="313"/>
      <c r="S234" s="313"/>
      <c r="T234" s="313"/>
      <c r="U234" s="313"/>
      <c r="V234" s="313"/>
      <c r="W234" s="313"/>
      <c r="X234" s="313"/>
      <c r="Y234" s="313"/>
      <c r="Z234" s="313"/>
      <c r="AA234" s="313"/>
      <c r="AB234" s="313"/>
      <c r="AC234" s="314"/>
      <c r="AD234" s="316"/>
      <c r="AE234" s="311"/>
      <c r="AF234" s="316"/>
      <c r="AG234" s="316"/>
      <c r="AH234" s="242" t="e">
        <f t="shared" si="49"/>
        <v>#VALUE!</v>
      </c>
      <c r="AI234" s="212"/>
      <c r="AJ234" s="212" t="s">
        <v>1426</v>
      </c>
      <c r="AK234" s="212" t="s">
        <v>1427</v>
      </c>
      <c r="AL234" s="212"/>
      <c r="AM234" s="212" t="s">
        <v>330</v>
      </c>
      <c r="AN234" s="212" t="s">
        <v>330</v>
      </c>
      <c r="AO234" s="212"/>
      <c r="AP234" s="161" t="s">
        <v>551</v>
      </c>
      <c r="AQ234" s="161" t="s">
        <v>551</v>
      </c>
      <c r="AR234" s="161" t="s">
        <v>551</v>
      </c>
      <c r="AS234" s="161" t="s">
        <v>551</v>
      </c>
      <c r="AT234" s="406" t="e">
        <f t="shared" ref="AT234:AT241" si="54">AS234/VLOOKUP(AN234,$E$18:$H$410,4,FALSE)</f>
        <v>#VALUE!</v>
      </c>
      <c r="AU234" s="161" t="s">
        <v>551</v>
      </c>
      <c r="AV234" s="161" t="s">
        <v>551</v>
      </c>
      <c r="AW234" s="161" t="s">
        <v>551</v>
      </c>
      <c r="AX234" s="161" t="s">
        <v>551</v>
      </c>
      <c r="AY234" s="360" t="e">
        <f t="shared" ref="AY234:AY241" si="55">AX234/VLOOKUP(AN234,$E$18:$H$410,4,FALSE)</f>
        <v>#VALUE!</v>
      </c>
    </row>
    <row r="235" spans="1:51" x14ac:dyDescent="0.25">
      <c r="A235" s="242" t="s">
        <v>775</v>
      </c>
      <c r="B235" s="242" t="s">
        <v>776</v>
      </c>
      <c r="C235" s="242" t="s">
        <v>1442</v>
      </c>
      <c r="D235" s="298" t="s">
        <v>105</v>
      </c>
      <c r="E235" s="242">
        <v>9.3856655290102385E-4</v>
      </c>
      <c r="G235" s="299"/>
      <c r="H235" s="309" t="s">
        <v>1442</v>
      </c>
      <c r="I235" s="313" t="s">
        <v>105</v>
      </c>
      <c r="J235" s="313">
        <v>9.3856655290102385E-4</v>
      </c>
      <c r="K235" s="313"/>
      <c r="L235" s="313"/>
      <c r="M235" s="313" t="s">
        <v>1442</v>
      </c>
      <c r="N235" s="313" t="s">
        <v>105</v>
      </c>
      <c r="O235" s="313">
        <v>0</v>
      </c>
      <c r="P235" s="311"/>
      <c r="Q235" s="311">
        <v>1.31</v>
      </c>
      <c r="R235" s="313">
        <v>22</v>
      </c>
      <c r="S235" s="313">
        <v>4</v>
      </c>
      <c r="T235" s="313">
        <v>27</v>
      </c>
      <c r="U235" s="313">
        <v>125</v>
      </c>
      <c r="V235" s="313"/>
      <c r="W235" s="313">
        <v>1</v>
      </c>
      <c r="X235" s="313">
        <v>2</v>
      </c>
      <c r="Y235" s="313">
        <v>13</v>
      </c>
      <c r="Z235" s="313">
        <v>0</v>
      </c>
      <c r="AA235" s="313">
        <v>0</v>
      </c>
      <c r="AB235" s="313"/>
      <c r="AC235" s="314">
        <v>16</v>
      </c>
      <c r="AD235" s="316"/>
      <c r="AE235" s="311">
        <v>0.28999999999999998</v>
      </c>
      <c r="AF235" s="316"/>
      <c r="AG235" s="316">
        <v>8</v>
      </c>
      <c r="AH235" s="242" t="e">
        <f t="shared" si="49"/>
        <v>#VALUE!</v>
      </c>
      <c r="AI235" s="212" t="s">
        <v>775</v>
      </c>
      <c r="AJ235" s="212" t="s">
        <v>776</v>
      </c>
      <c r="AK235" s="212" t="s">
        <v>1429</v>
      </c>
      <c r="AL235" s="212"/>
      <c r="AM235" s="212"/>
      <c r="AN235" s="212" t="s">
        <v>35</v>
      </c>
      <c r="AO235" s="212"/>
      <c r="AP235" s="160">
        <v>340</v>
      </c>
      <c r="AQ235" s="160">
        <v>20</v>
      </c>
      <c r="AR235" s="160">
        <v>0</v>
      </c>
      <c r="AS235" s="160">
        <v>360</v>
      </c>
      <c r="AT235" s="406" t="e">
        <f t="shared" si="54"/>
        <v>#N/A</v>
      </c>
      <c r="AU235" s="160">
        <v>350</v>
      </c>
      <c r="AV235" s="359" t="s">
        <v>1142</v>
      </c>
      <c r="AW235" s="359" t="s">
        <v>1123</v>
      </c>
      <c r="AX235" s="359" t="s">
        <v>1260</v>
      </c>
      <c r="AY235" s="360" t="e">
        <f t="shared" si="55"/>
        <v>#N/A</v>
      </c>
    </row>
    <row r="236" spans="1:51" x14ac:dyDescent="0.25">
      <c r="A236" s="242" t="s">
        <v>777</v>
      </c>
      <c r="B236" s="242" t="s">
        <v>778</v>
      </c>
      <c r="C236" s="242" t="s">
        <v>1443</v>
      </c>
      <c r="D236" s="298" t="s">
        <v>138</v>
      </c>
      <c r="E236" s="242">
        <v>1.5413819286256643E-3</v>
      </c>
      <c r="G236" s="299"/>
      <c r="H236" s="309" t="s">
        <v>1443</v>
      </c>
      <c r="I236" s="313" t="s">
        <v>138</v>
      </c>
      <c r="J236" s="313">
        <v>1.1769172361427486E-3</v>
      </c>
      <c r="K236" s="313"/>
      <c r="L236" s="313"/>
      <c r="M236" s="313" t="s">
        <v>1443</v>
      </c>
      <c r="N236" s="313" t="s">
        <v>138</v>
      </c>
      <c r="O236" s="313">
        <v>3.6446469248291574E-4</v>
      </c>
      <c r="P236" s="311"/>
      <c r="Q236" s="311">
        <v>2.91</v>
      </c>
      <c r="R236" s="313">
        <v>2</v>
      </c>
      <c r="S236" s="313">
        <v>5</v>
      </c>
      <c r="T236" s="313">
        <v>23</v>
      </c>
      <c r="U236" s="313">
        <v>184</v>
      </c>
      <c r="V236" s="313"/>
      <c r="W236" s="313">
        <v>5</v>
      </c>
      <c r="X236" s="313">
        <v>3</v>
      </c>
      <c r="Y236" s="313">
        <v>1</v>
      </c>
      <c r="Z236" s="313">
        <v>10</v>
      </c>
      <c r="AA236" s="313">
        <v>5</v>
      </c>
      <c r="AB236" s="313"/>
      <c r="AC236" s="314">
        <v>24</v>
      </c>
      <c r="AD236" s="316"/>
      <c r="AE236" s="311">
        <v>0.45</v>
      </c>
      <c r="AF236" s="316"/>
      <c r="AG236" s="316">
        <v>0</v>
      </c>
      <c r="AH236" s="242" t="e">
        <f t="shared" si="49"/>
        <v>#VALUE!</v>
      </c>
      <c r="AI236" s="212" t="s">
        <v>777</v>
      </c>
      <c r="AJ236" s="212" t="s">
        <v>778</v>
      </c>
      <c r="AK236" s="212" t="s">
        <v>1430</v>
      </c>
      <c r="AL236" s="212"/>
      <c r="AM236" s="212"/>
      <c r="AN236" s="212" t="s">
        <v>39</v>
      </c>
      <c r="AO236" s="212"/>
      <c r="AP236" s="160">
        <v>170</v>
      </c>
      <c r="AQ236" s="160">
        <v>40</v>
      </c>
      <c r="AR236" s="160">
        <v>10</v>
      </c>
      <c r="AS236" s="160">
        <v>230</v>
      </c>
      <c r="AT236" s="406" t="e">
        <f t="shared" si="54"/>
        <v>#N/A</v>
      </c>
      <c r="AU236" s="160">
        <v>160</v>
      </c>
      <c r="AV236" s="359" t="s">
        <v>1142</v>
      </c>
      <c r="AW236" s="359" t="s">
        <v>1119</v>
      </c>
      <c r="AX236" s="359" t="s">
        <v>1176</v>
      </c>
      <c r="AY236" s="360" t="e">
        <f t="shared" si="55"/>
        <v>#N/A</v>
      </c>
    </row>
    <row r="237" spans="1:51" x14ac:dyDescent="0.25">
      <c r="A237" s="242" t="s">
        <v>779</v>
      </c>
      <c r="B237" s="242" t="s">
        <v>780</v>
      </c>
      <c r="C237" s="242" t="s">
        <v>1444</v>
      </c>
      <c r="D237" s="298" t="s">
        <v>167</v>
      </c>
      <c r="E237" s="242">
        <v>2.8066528066528066E-4</v>
      </c>
      <c r="G237" s="299"/>
      <c r="H237" s="309" t="s">
        <v>1444</v>
      </c>
      <c r="I237" s="313" t="s">
        <v>167</v>
      </c>
      <c r="J237" s="313">
        <v>2.5987525987525989E-4</v>
      </c>
      <c r="K237" s="313"/>
      <c r="L237" s="313"/>
      <c r="M237" s="313" t="s">
        <v>1444</v>
      </c>
      <c r="N237" s="313" t="s">
        <v>167</v>
      </c>
      <c r="O237" s="313">
        <v>2.079002079002079E-5</v>
      </c>
      <c r="P237" s="311"/>
      <c r="Q237" s="311">
        <v>2.81</v>
      </c>
      <c r="R237" s="313">
        <v>3</v>
      </c>
      <c r="S237" s="313">
        <v>3</v>
      </c>
      <c r="T237" s="313">
        <v>19</v>
      </c>
      <c r="U237" s="313">
        <v>50</v>
      </c>
      <c r="V237" s="313"/>
      <c r="W237" s="313" t="s">
        <v>1821</v>
      </c>
      <c r="X237" s="313" t="s">
        <v>1821</v>
      </c>
      <c r="Y237" s="313" t="s">
        <v>1821</v>
      </c>
      <c r="Z237" s="313" t="s">
        <v>1821</v>
      </c>
      <c r="AA237" s="313" t="s">
        <v>1821</v>
      </c>
      <c r="AB237" s="313"/>
      <c r="AC237" s="314">
        <v>45</v>
      </c>
      <c r="AD237" s="316"/>
      <c r="AE237" s="311">
        <v>1.07</v>
      </c>
      <c r="AF237" s="316"/>
      <c r="AG237" s="316">
        <v>0</v>
      </c>
      <c r="AH237" s="242" t="e">
        <f t="shared" si="49"/>
        <v>#VALUE!</v>
      </c>
      <c r="AI237" s="212" t="s">
        <v>779</v>
      </c>
      <c r="AJ237" s="212" t="s">
        <v>780</v>
      </c>
      <c r="AK237" s="212" t="s">
        <v>1431</v>
      </c>
      <c r="AL237" s="212"/>
      <c r="AM237" s="212"/>
      <c r="AN237" s="212" t="s">
        <v>113</v>
      </c>
      <c r="AO237" s="212"/>
      <c r="AP237" s="160">
        <v>160</v>
      </c>
      <c r="AQ237" s="160">
        <v>70</v>
      </c>
      <c r="AR237" s="160">
        <v>0</v>
      </c>
      <c r="AS237" s="160">
        <v>230</v>
      </c>
      <c r="AT237" s="406" t="e">
        <f t="shared" si="54"/>
        <v>#N/A</v>
      </c>
      <c r="AU237" s="160">
        <v>120</v>
      </c>
      <c r="AV237" s="359" t="s">
        <v>1199</v>
      </c>
      <c r="AW237" s="359" t="s">
        <v>1123</v>
      </c>
      <c r="AX237" s="359" t="s">
        <v>1147</v>
      </c>
      <c r="AY237" s="360" t="e">
        <f t="shared" si="55"/>
        <v>#N/A</v>
      </c>
    </row>
    <row r="238" spans="1:51" x14ac:dyDescent="0.25">
      <c r="A238" s="242" t="s">
        <v>781</v>
      </c>
      <c r="B238" s="242" t="s">
        <v>782</v>
      </c>
      <c r="C238" s="242" t="s">
        <v>1445</v>
      </c>
      <c r="D238" s="298" t="s">
        <v>252</v>
      </c>
      <c r="E238" s="242">
        <v>4.7272727272727272E-4</v>
      </c>
      <c r="G238" s="299"/>
      <c r="H238" s="309" t="s">
        <v>1445</v>
      </c>
      <c r="I238" s="313" t="s">
        <v>252</v>
      </c>
      <c r="J238" s="313">
        <v>3.6363636363636361E-4</v>
      </c>
      <c r="K238" s="313"/>
      <c r="L238" s="313"/>
      <c r="M238" s="313" t="s">
        <v>1445</v>
      </c>
      <c r="N238" s="313" t="s">
        <v>252</v>
      </c>
      <c r="O238" s="313">
        <v>1.0909090909090909E-4</v>
      </c>
      <c r="P238" s="311"/>
      <c r="Q238" s="311">
        <v>1.4</v>
      </c>
      <c r="R238" s="313">
        <v>21</v>
      </c>
      <c r="S238" s="313">
        <v>105</v>
      </c>
      <c r="T238" s="313">
        <v>28</v>
      </c>
      <c r="U238" s="313">
        <v>241</v>
      </c>
      <c r="V238" s="313"/>
      <c r="W238" s="313">
        <v>0</v>
      </c>
      <c r="X238" s="313">
        <v>0</v>
      </c>
      <c r="Y238" s="313">
        <v>20</v>
      </c>
      <c r="Z238" s="313">
        <v>0</v>
      </c>
      <c r="AA238" s="313">
        <v>0</v>
      </c>
      <c r="AB238" s="313"/>
      <c r="AC238" s="314">
        <v>20</v>
      </c>
      <c r="AD238" s="316"/>
      <c r="AE238" s="311">
        <v>0.32</v>
      </c>
      <c r="AF238" s="316"/>
      <c r="AG238" s="316">
        <v>3</v>
      </c>
      <c r="AH238" s="242" t="e">
        <f t="shared" si="49"/>
        <v>#VALUE!</v>
      </c>
      <c r="AI238" s="212" t="s">
        <v>781</v>
      </c>
      <c r="AJ238" s="212" t="s">
        <v>782</v>
      </c>
      <c r="AK238" s="212" t="s">
        <v>1432</v>
      </c>
      <c r="AL238" s="212"/>
      <c r="AM238" s="212"/>
      <c r="AN238" s="212" t="s">
        <v>783</v>
      </c>
      <c r="AO238" s="212"/>
      <c r="AP238" s="160">
        <v>440</v>
      </c>
      <c r="AQ238" s="160">
        <v>100</v>
      </c>
      <c r="AR238" s="160">
        <v>0</v>
      </c>
      <c r="AS238" s="160">
        <v>530</v>
      </c>
      <c r="AT238" s="406" t="e">
        <f t="shared" si="54"/>
        <v>#N/A</v>
      </c>
      <c r="AU238" s="160">
        <v>410</v>
      </c>
      <c r="AV238" s="359" t="s">
        <v>1138</v>
      </c>
      <c r="AW238" s="359" t="s">
        <v>1123</v>
      </c>
      <c r="AX238" s="359" t="s">
        <v>1302</v>
      </c>
      <c r="AY238" s="360" t="e">
        <f t="shared" si="55"/>
        <v>#N/A</v>
      </c>
    </row>
    <row r="239" spans="1:51" x14ac:dyDescent="0.25">
      <c r="A239" s="242" t="s">
        <v>784</v>
      </c>
      <c r="B239" s="242" t="s">
        <v>785</v>
      </c>
      <c r="C239" s="242" t="s">
        <v>1446</v>
      </c>
      <c r="D239" s="298" t="s">
        <v>261</v>
      </c>
      <c r="E239" s="242">
        <v>6.6773934030571198E-4</v>
      </c>
      <c r="G239" s="299"/>
      <c r="H239" s="309" t="s">
        <v>1446</v>
      </c>
      <c r="I239" s="313" t="s">
        <v>261</v>
      </c>
      <c r="J239" s="313">
        <v>4.6661303298471441E-4</v>
      </c>
      <c r="K239" s="313"/>
      <c r="L239" s="313"/>
      <c r="M239" s="313" t="s">
        <v>1446</v>
      </c>
      <c r="N239" s="313" t="s">
        <v>261</v>
      </c>
      <c r="O239" s="313">
        <v>2.0917135961383748E-4</v>
      </c>
      <c r="P239" s="311"/>
      <c r="Q239" s="311">
        <v>2.04</v>
      </c>
      <c r="R239" s="313">
        <v>9</v>
      </c>
      <c r="S239" s="313">
        <v>56</v>
      </c>
      <c r="T239" s="313">
        <v>35</v>
      </c>
      <c r="U239" s="313">
        <v>194</v>
      </c>
      <c r="V239" s="313"/>
      <c r="W239" s="313">
        <v>0</v>
      </c>
      <c r="X239" s="313">
        <v>0</v>
      </c>
      <c r="Y239" s="313">
        <v>2</v>
      </c>
      <c r="Z239" s="313">
        <v>0</v>
      </c>
      <c r="AA239" s="313">
        <v>2</v>
      </c>
      <c r="AB239" s="313"/>
      <c r="AC239" s="314">
        <v>4</v>
      </c>
      <c r="AD239" s="316"/>
      <c r="AE239" s="311">
        <v>0.09</v>
      </c>
      <c r="AF239" s="316"/>
      <c r="AG239" s="316">
        <v>0</v>
      </c>
      <c r="AH239" s="242" t="e">
        <f t="shared" si="49"/>
        <v>#VALUE!</v>
      </c>
      <c r="AI239" s="212" t="s">
        <v>784</v>
      </c>
      <c r="AJ239" s="212" t="s">
        <v>785</v>
      </c>
      <c r="AK239" s="212" t="s">
        <v>1434</v>
      </c>
      <c r="AL239" s="212"/>
      <c r="AM239" s="212"/>
      <c r="AN239" s="212" t="s">
        <v>184</v>
      </c>
      <c r="AO239" s="212"/>
      <c r="AP239" s="160">
        <v>100</v>
      </c>
      <c r="AQ239" s="160">
        <v>40</v>
      </c>
      <c r="AR239" s="160">
        <v>0</v>
      </c>
      <c r="AS239" s="160">
        <v>140</v>
      </c>
      <c r="AT239" s="406" t="e">
        <f t="shared" si="54"/>
        <v>#N/A</v>
      </c>
      <c r="AU239" s="160">
        <v>90</v>
      </c>
      <c r="AV239" s="359" t="s">
        <v>1135</v>
      </c>
      <c r="AW239" s="359" t="s">
        <v>1123</v>
      </c>
      <c r="AX239" s="359" t="s">
        <v>1239</v>
      </c>
      <c r="AY239" s="360" t="e">
        <f t="shared" si="55"/>
        <v>#N/A</v>
      </c>
    </row>
    <row r="240" spans="1:51" x14ac:dyDescent="0.25">
      <c r="A240" s="242" t="s">
        <v>786</v>
      </c>
      <c r="B240" s="242" t="s">
        <v>787</v>
      </c>
      <c r="C240" s="242" t="s">
        <v>1448</v>
      </c>
      <c r="D240" s="298" t="s">
        <v>294</v>
      </c>
      <c r="E240" s="242">
        <v>6.4822817631806392E-4</v>
      </c>
      <c r="G240" s="299"/>
      <c r="H240" s="309" t="s">
        <v>1448</v>
      </c>
      <c r="I240" s="313" t="s">
        <v>294</v>
      </c>
      <c r="J240" s="313">
        <v>2.1607605877268799E-4</v>
      </c>
      <c r="K240" s="313"/>
      <c r="L240" s="313"/>
      <c r="M240" s="313" t="s">
        <v>1448</v>
      </c>
      <c r="N240" s="313" t="s">
        <v>294</v>
      </c>
      <c r="O240" s="313">
        <v>4.3215211754537599E-4</v>
      </c>
      <c r="P240" s="311"/>
      <c r="Q240" s="311">
        <v>2.4700000000000002</v>
      </c>
      <c r="R240" s="313">
        <v>82</v>
      </c>
      <c r="S240" s="313">
        <v>72</v>
      </c>
      <c r="T240" s="313">
        <v>96</v>
      </c>
      <c r="U240" s="313">
        <v>403</v>
      </c>
      <c r="V240" s="313"/>
      <c r="W240" s="313">
        <v>14</v>
      </c>
      <c r="X240" s="313">
        <v>2</v>
      </c>
      <c r="Y240" s="313">
        <v>0</v>
      </c>
      <c r="Z240" s="313">
        <v>0</v>
      </c>
      <c r="AA240" s="313">
        <v>23</v>
      </c>
      <c r="AB240" s="313"/>
      <c r="AC240" s="314">
        <v>39</v>
      </c>
      <c r="AD240" s="316"/>
      <c r="AE240" s="311">
        <v>0.63</v>
      </c>
      <c r="AF240" s="316"/>
      <c r="AG240" s="316">
        <v>0</v>
      </c>
      <c r="AH240" s="242" t="e">
        <f t="shared" si="49"/>
        <v>#VALUE!</v>
      </c>
      <c r="AI240" s="212" t="s">
        <v>786</v>
      </c>
      <c r="AJ240" s="212" t="s">
        <v>787</v>
      </c>
      <c r="AK240" s="212" t="s">
        <v>1435</v>
      </c>
      <c r="AL240" s="212"/>
      <c r="AM240" s="212"/>
      <c r="AN240" s="212" t="s">
        <v>190</v>
      </c>
      <c r="AO240" s="212"/>
      <c r="AP240" s="161" t="s">
        <v>551</v>
      </c>
      <c r="AQ240" s="161" t="s">
        <v>551</v>
      </c>
      <c r="AR240" s="161" t="s">
        <v>551</v>
      </c>
      <c r="AS240" s="161" t="s">
        <v>551</v>
      </c>
      <c r="AT240" s="406" t="e">
        <f t="shared" si="54"/>
        <v>#VALUE!</v>
      </c>
      <c r="AU240" s="161" t="s">
        <v>551</v>
      </c>
      <c r="AV240" s="161" t="s">
        <v>551</v>
      </c>
      <c r="AW240" s="161" t="s">
        <v>551</v>
      </c>
      <c r="AX240" s="161" t="s">
        <v>551</v>
      </c>
      <c r="AY240" s="360" t="e">
        <f t="shared" si="55"/>
        <v>#VALUE!</v>
      </c>
    </row>
    <row r="241" spans="1:51" x14ac:dyDescent="0.25">
      <c r="A241" s="242" t="s">
        <v>788</v>
      </c>
      <c r="B241" s="242" t="s">
        <v>789</v>
      </c>
      <c r="D241" s="298"/>
      <c r="G241" s="299"/>
      <c r="H241" s="309"/>
      <c r="I241" s="313"/>
      <c r="J241" s="313"/>
      <c r="K241" s="313"/>
      <c r="L241" s="313"/>
      <c r="M241" s="313"/>
      <c r="N241" s="313"/>
      <c r="O241" s="313"/>
      <c r="P241" s="311"/>
      <c r="Q241" s="311">
        <v>0.6</v>
      </c>
      <c r="R241" s="313">
        <v>15</v>
      </c>
      <c r="S241" s="313">
        <v>11</v>
      </c>
      <c r="T241" s="313">
        <v>24</v>
      </c>
      <c r="U241" s="313">
        <v>80</v>
      </c>
      <c r="V241" s="313"/>
      <c r="W241" s="313">
        <v>1</v>
      </c>
      <c r="X241" s="313">
        <v>2</v>
      </c>
      <c r="Y241" s="313">
        <v>4</v>
      </c>
      <c r="Z241" s="313">
        <v>0</v>
      </c>
      <c r="AA241" s="313">
        <v>0</v>
      </c>
      <c r="AB241" s="313"/>
      <c r="AC241" s="314">
        <v>7</v>
      </c>
      <c r="AD241" s="316"/>
      <c r="AE241" s="311">
        <v>0.14000000000000001</v>
      </c>
      <c r="AF241" s="316"/>
      <c r="AG241" s="316">
        <v>0</v>
      </c>
      <c r="AH241" s="242" t="e">
        <f t="shared" si="49"/>
        <v>#DIV/0!</v>
      </c>
      <c r="AI241" s="212" t="s">
        <v>788</v>
      </c>
      <c r="AJ241" s="212" t="s">
        <v>789</v>
      </c>
      <c r="AK241" s="212" t="s">
        <v>1436</v>
      </c>
      <c r="AL241" s="212"/>
      <c r="AM241" s="212"/>
      <c r="AN241" s="212" t="s">
        <v>241</v>
      </c>
      <c r="AO241" s="212"/>
      <c r="AP241" s="160">
        <v>580</v>
      </c>
      <c r="AQ241" s="160">
        <v>110</v>
      </c>
      <c r="AR241" s="160">
        <v>0</v>
      </c>
      <c r="AS241" s="160">
        <v>680</v>
      </c>
      <c r="AT241" s="406" t="e">
        <f t="shared" si="54"/>
        <v>#N/A</v>
      </c>
      <c r="AU241" s="160">
        <v>470</v>
      </c>
      <c r="AV241" s="359" t="s">
        <v>1239</v>
      </c>
      <c r="AW241" s="359" t="s">
        <v>1123</v>
      </c>
      <c r="AX241" s="359" t="s">
        <v>1490</v>
      </c>
      <c r="AY241" s="360" t="e">
        <f t="shared" si="55"/>
        <v>#N/A</v>
      </c>
    </row>
    <row r="242" spans="1:51" x14ac:dyDescent="0.25">
      <c r="A242" s="242">
        <v>35</v>
      </c>
      <c r="B242" s="242">
        <v>42</v>
      </c>
      <c r="C242" s="242" t="s">
        <v>1449</v>
      </c>
      <c r="D242" s="298" t="s">
        <v>805</v>
      </c>
      <c r="E242" s="298" t="e">
        <v>#N/A</v>
      </c>
      <c r="G242" s="299"/>
      <c r="H242" s="309" t="s">
        <v>1449</v>
      </c>
      <c r="I242" s="313" t="s">
        <v>805</v>
      </c>
      <c r="J242" s="313" t="e">
        <v>#N/A</v>
      </c>
      <c r="K242" s="313"/>
      <c r="L242" s="313"/>
      <c r="M242" s="313" t="s">
        <v>1449</v>
      </c>
      <c r="N242" s="313" t="s">
        <v>805</v>
      </c>
      <c r="O242" s="313" t="e">
        <v>#N/A</v>
      </c>
      <c r="P242" s="311"/>
      <c r="Q242" s="311"/>
      <c r="R242" s="313"/>
      <c r="S242" s="313"/>
      <c r="T242" s="313"/>
      <c r="U242" s="313"/>
      <c r="V242" s="313"/>
      <c r="W242" s="313"/>
      <c r="X242" s="313"/>
      <c r="Y242" s="313"/>
      <c r="Z242" s="313"/>
      <c r="AA242" s="313"/>
      <c r="AB242" s="313"/>
      <c r="AC242" s="314"/>
      <c r="AD242" s="316"/>
      <c r="AE242" s="311"/>
      <c r="AF242" s="316"/>
      <c r="AG242" s="316"/>
      <c r="AH242" s="242" t="e">
        <f t="shared" si="49"/>
        <v>#VALUE!</v>
      </c>
      <c r="AI242" s="212"/>
      <c r="AJ242" s="212"/>
      <c r="AK242" s="212"/>
      <c r="AL242" s="212"/>
      <c r="AM242" s="212"/>
      <c r="AN242" s="212"/>
      <c r="AO242" s="212"/>
      <c r="AP242" s="161"/>
      <c r="AQ242" s="161"/>
      <c r="AR242" s="161"/>
      <c r="AS242" s="161"/>
      <c r="AT242" s="161"/>
      <c r="AU242" s="161"/>
      <c r="AV242" s="162" t="s">
        <v>394</v>
      </c>
      <c r="AW242" s="162" t="s">
        <v>394</v>
      </c>
      <c r="AX242" s="162" t="s">
        <v>394</v>
      </c>
    </row>
    <row r="243" spans="1:51" x14ac:dyDescent="0.25">
      <c r="A243" s="242" t="s">
        <v>790</v>
      </c>
      <c r="B243" s="242" t="s">
        <v>791</v>
      </c>
      <c r="C243" s="242" t="s">
        <v>1845</v>
      </c>
      <c r="D243" s="298" t="s">
        <v>807</v>
      </c>
      <c r="E243" s="242" t="e">
        <v>#N/A</v>
      </c>
      <c r="G243" s="299"/>
      <c r="H243" s="309" t="s">
        <v>1845</v>
      </c>
      <c r="I243" s="313" t="s">
        <v>807</v>
      </c>
      <c r="J243" s="313" t="e">
        <v>#N/A</v>
      </c>
      <c r="K243" s="313"/>
      <c r="L243" s="313"/>
      <c r="M243" s="313" t="s">
        <v>1845</v>
      </c>
      <c r="N243" s="313" t="s">
        <v>807</v>
      </c>
      <c r="O243" s="313" t="e">
        <v>#N/A</v>
      </c>
      <c r="P243" s="311"/>
      <c r="Q243" s="311">
        <v>2.11</v>
      </c>
      <c r="R243" s="313">
        <v>10</v>
      </c>
      <c r="S243" s="313">
        <v>11</v>
      </c>
      <c r="T243" s="313">
        <v>9</v>
      </c>
      <c r="U243" s="313">
        <v>108</v>
      </c>
      <c r="V243" s="313"/>
      <c r="W243" s="313">
        <v>4</v>
      </c>
      <c r="X243" s="313">
        <v>0</v>
      </c>
      <c r="Y243" s="313">
        <v>0</v>
      </c>
      <c r="Z243" s="313">
        <v>0</v>
      </c>
      <c r="AA243" s="313">
        <v>0</v>
      </c>
      <c r="AB243" s="313"/>
      <c r="AC243" s="314">
        <v>4</v>
      </c>
      <c r="AD243" s="316"/>
      <c r="AE243" s="311">
        <v>0.11</v>
      </c>
      <c r="AF243" s="316"/>
      <c r="AG243" s="316">
        <v>0</v>
      </c>
      <c r="AH243" s="242" t="e">
        <f t="shared" si="49"/>
        <v>#VALUE!</v>
      </c>
      <c r="AI243" s="212"/>
      <c r="AJ243" s="212" t="s">
        <v>1438</v>
      </c>
      <c r="AK243" s="212" t="s">
        <v>1439</v>
      </c>
      <c r="AL243" s="212"/>
      <c r="AM243" s="212" t="s">
        <v>338</v>
      </c>
      <c r="AN243" s="212" t="s">
        <v>338</v>
      </c>
      <c r="AO243" s="212"/>
      <c r="AP243" s="160">
        <v>1180</v>
      </c>
      <c r="AQ243" s="160">
        <v>190</v>
      </c>
      <c r="AR243" s="160">
        <v>0</v>
      </c>
      <c r="AS243" s="160">
        <v>1370</v>
      </c>
      <c r="AT243" s="406" t="e">
        <f t="shared" ref="AT243:AT250" si="56">AS243/VLOOKUP(AN243,$E$18:$H$410,4,FALSE)</f>
        <v>#N/A</v>
      </c>
      <c r="AU243" s="160">
        <v>1310</v>
      </c>
      <c r="AV243" s="359" t="s">
        <v>1127</v>
      </c>
      <c r="AW243" s="359" t="s">
        <v>1123</v>
      </c>
      <c r="AX243" s="358" t="s">
        <v>1679</v>
      </c>
      <c r="AY243" s="360" t="e">
        <f t="shared" ref="AY243:AY250" si="57">AX243/VLOOKUP(AN243,$E$18:$H$410,4,FALSE)</f>
        <v>#N/A</v>
      </c>
    </row>
    <row r="244" spans="1:51" x14ac:dyDescent="0.25">
      <c r="A244" s="242" t="s">
        <v>792</v>
      </c>
      <c r="B244" s="242" t="s">
        <v>793</v>
      </c>
      <c r="C244" s="242" t="s">
        <v>1458</v>
      </c>
      <c r="D244" s="298" t="s">
        <v>48</v>
      </c>
      <c r="E244" s="242">
        <v>1.2268281322775966E-2</v>
      </c>
      <c r="G244" s="299"/>
      <c r="H244" s="309" t="s">
        <v>1458</v>
      </c>
      <c r="I244" s="313" t="s">
        <v>48</v>
      </c>
      <c r="J244" s="313">
        <v>3.3954354913833256E-3</v>
      </c>
      <c r="K244" s="313"/>
      <c r="L244" s="313"/>
      <c r="M244" s="313" t="s">
        <v>1458</v>
      </c>
      <c r="N244" s="313" t="s">
        <v>48</v>
      </c>
      <c r="O244" s="313">
        <v>8.87750349324639E-3</v>
      </c>
      <c r="P244" s="311"/>
      <c r="Q244" s="311">
        <v>3.72</v>
      </c>
      <c r="R244" s="313">
        <v>12</v>
      </c>
      <c r="S244" s="313">
        <v>2</v>
      </c>
      <c r="T244" s="313">
        <v>42</v>
      </c>
      <c r="U244" s="313">
        <v>149</v>
      </c>
      <c r="V244" s="313"/>
      <c r="W244" s="313">
        <v>0</v>
      </c>
      <c r="X244" s="313">
        <v>0</v>
      </c>
      <c r="Y244" s="313">
        <v>14</v>
      </c>
      <c r="Z244" s="313">
        <v>0</v>
      </c>
      <c r="AA244" s="313">
        <v>0</v>
      </c>
      <c r="AB244" s="313"/>
      <c r="AC244" s="314">
        <v>14</v>
      </c>
      <c r="AD244" s="316"/>
      <c r="AE244" s="311">
        <v>0.56000000000000005</v>
      </c>
      <c r="AF244" s="316"/>
      <c r="AG244" s="316">
        <v>0</v>
      </c>
      <c r="AH244" s="242" t="e">
        <f t="shared" si="49"/>
        <v>#VALUE!</v>
      </c>
      <c r="AI244" s="212" t="s">
        <v>790</v>
      </c>
      <c r="AJ244" s="212" t="s">
        <v>791</v>
      </c>
      <c r="AK244" s="212" t="s">
        <v>1441</v>
      </c>
      <c r="AL244" s="212"/>
      <c r="AM244" s="212"/>
      <c r="AN244" s="212" t="s">
        <v>12</v>
      </c>
      <c r="AO244" s="212"/>
      <c r="AP244" s="160">
        <v>250</v>
      </c>
      <c r="AQ244" s="160">
        <v>20</v>
      </c>
      <c r="AR244" s="160">
        <v>0</v>
      </c>
      <c r="AS244" s="160">
        <v>270</v>
      </c>
      <c r="AT244" s="406" t="e">
        <f t="shared" si="56"/>
        <v>#N/A</v>
      </c>
      <c r="AU244" s="160">
        <v>190</v>
      </c>
      <c r="AV244" s="359" t="s">
        <v>1199</v>
      </c>
      <c r="AW244" s="359" t="s">
        <v>1123</v>
      </c>
      <c r="AX244" s="359" t="s">
        <v>1224</v>
      </c>
      <c r="AY244" s="360" t="e">
        <f t="shared" si="57"/>
        <v>#N/A</v>
      </c>
    </row>
    <row r="245" spans="1:51" x14ac:dyDescent="0.25">
      <c r="A245" s="242" t="s">
        <v>794</v>
      </c>
      <c r="B245" s="242" t="s">
        <v>795</v>
      </c>
      <c r="C245" s="242" t="s">
        <v>1459</v>
      </c>
      <c r="D245" s="298" t="s">
        <v>64</v>
      </c>
      <c r="E245" s="242">
        <v>2.0684931506849316E-2</v>
      </c>
      <c r="G245" s="299"/>
      <c r="H245" s="309" t="s">
        <v>1459</v>
      </c>
      <c r="I245" s="313" t="s">
        <v>64</v>
      </c>
      <c r="J245" s="313">
        <v>0.01</v>
      </c>
      <c r="K245" s="313"/>
      <c r="L245" s="313"/>
      <c r="M245" s="313" t="s">
        <v>1459</v>
      </c>
      <c r="N245" s="313" t="s">
        <v>64</v>
      </c>
      <c r="O245" s="313">
        <v>1.0684931506849316E-2</v>
      </c>
      <c r="P245" s="311"/>
      <c r="Q245" s="311">
        <v>2.62</v>
      </c>
      <c r="R245" s="313">
        <v>37</v>
      </c>
      <c r="S245" s="313">
        <v>20</v>
      </c>
      <c r="T245" s="313">
        <v>28</v>
      </c>
      <c r="U245" s="313">
        <v>229</v>
      </c>
      <c r="V245" s="313"/>
      <c r="W245" s="313">
        <v>9</v>
      </c>
      <c r="X245" s="313">
        <v>26</v>
      </c>
      <c r="Y245" s="313">
        <v>13</v>
      </c>
      <c r="Z245" s="313">
        <v>0</v>
      </c>
      <c r="AA245" s="313">
        <v>0</v>
      </c>
      <c r="AB245" s="313"/>
      <c r="AC245" s="314">
        <v>48</v>
      </c>
      <c r="AD245" s="316"/>
      <c r="AE245" s="311">
        <v>0.87</v>
      </c>
      <c r="AF245" s="316"/>
      <c r="AG245" s="316">
        <v>0</v>
      </c>
      <c r="AH245" s="242" t="e">
        <f t="shared" si="49"/>
        <v>#VALUE!</v>
      </c>
      <c r="AI245" s="212" t="s">
        <v>792</v>
      </c>
      <c r="AJ245" s="212" t="s">
        <v>793</v>
      </c>
      <c r="AK245" s="212" t="s">
        <v>1442</v>
      </c>
      <c r="AL245" s="212"/>
      <c r="AM245" s="212"/>
      <c r="AN245" s="212" t="s">
        <v>105</v>
      </c>
      <c r="AO245" s="212"/>
      <c r="AP245" s="160">
        <v>250</v>
      </c>
      <c r="AQ245" s="160">
        <v>60</v>
      </c>
      <c r="AR245" s="160">
        <v>0</v>
      </c>
      <c r="AS245" s="160">
        <v>310</v>
      </c>
      <c r="AT245" s="406" t="e">
        <f t="shared" si="56"/>
        <v>#N/A</v>
      </c>
      <c r="AU245" s="160">
        <v>220</v>
      </c>
      <c r="AV245" s="359" t="s">
        <v>1135</v>
      </c>
      <c r="AW245" s="359" t="s">
        <v>1123</v>
      </c>
      <c r="AX245" s="359" t="s">
        <v>1447</v>
      </c>
      <c r="AY245" s="360" t="e">
        <f t="shared" si="57"/>
        <v>#N/A</v>
      </c>
    </row>
    <row r="246" spans="1:51" x14ac:dyDescent="0.25">
      <c r="A246" s="242" t="s">
        <v>796</v>
      </c>
      <c r="B246" s="242" t="s">
        <v>797</v>
      </c>
      <c r="C246" s="242" t="s">
        <v>1467</v>
      </c>
      <c r="D246" s="298" t="s">
        <v>116</v>
      </c>
      <c r="E246" s="242">
        <v>5.7261067438973932E-3</v>
      </c>
      <c r="G246" s="299"/>
      <c r="H246" s="309" t="s">
        <v>1467</v>
      </c>
      <c r="I246" s="313" t="s">
        <v>116</v>
      </c>
      <c r="J246" s="313">
        <v>2.6934215970211006E-3</v>
      </c>
      <c r="K246" s="313"/>
      <c r="L246" s="313"/>
      <c r="M246" s="313" t="s">
        <v>1467</v>
      </c>
      <c r="N246" s="313" t="s">
        <v>116</v>
      </c>
      <c r="O246" s="313">
        <v>3.0326851468762931E-3</v>
      </c>
      <c r="P246" s="311"/>
      <c r="Q246" s="311">
        <v>1.28</v>
      </c>
      <c r="R246" s="313">
        <v>6</v>
      </c>
      <c r="S246" s="313">
        <v>17</v>
      </c>
      <c r="T246" s="313">
        <v>19</v>
      </c>
      <c r="U246" s="313">
        <v>92</v>
      </c>
      <c r="V246" s="313"/>
      <c r="W246" s="313">
        <v>6</v>
      </c>
      <c r="X246" s="313">
        <v>0</v>
      </c>
      <c r="Y246" s="313">
        <v>0</v>
      </c>
      <c r="Z246" s="313">
        <v>0</v>
      </c>
      <c r="AA246" s="313">
        <v>0</v>
      </c>
      <c r="AB246" s="313"/>
      <c r="AC246" s="314">
        <v>6</v>
      </c>
      <c r="AD246" s="316"/>
      <c r="AE246" s="311">
        <v>0.15</v>
      </c>
      <c r="AF246" s="316"/>
      <c r="AG246" s="316">
        <v>0</v>
      </c>
      <c r="AH246" s="242" t="e">
        <f t="shared" si="49"/>
        <v>#VALUE!</v>
      </c>
      <c r="AI246" s="212" t="s">
        <v>794</v>
      </c>
      <c r="AJ246" s="212" t="s">
        <v>795</v>
      </c>
      <c r="AK246" s="212" t="s">
        <v>1443</v>
      </c>
      <c r="AL246" s="212"/>
      <c r="AM246" s="212"/>
      <c r="AN246" s="212" t="s">
        <v>138</v>
      </c>
      <c r="AO246" s="212"/>
      <c r="AP246" s="160">
        <v>50</v>
      </c>
      <c r="AQ246" s="160">
        <v>0</v>
      </c>
      <c r="AR246" s="160">
        <v>0</v>
      </c>
      <c r="AS246" s="160">
        <v>50</v>
      </c>
      <c r="AT246" s="406" t="e">
        <f t="shared" si="56"/>
        <v>#N/A</v>
      </c>
      <c r="AU246" s="160">
        <v>200</v>
      </c>
      <c r="AV246" s="359" t="s">
        <v>1173</v>
      </c>
      <c r="AW246" s="359" t="s">
        <v>1123</v>
      </c>
      <c r="AX246" s="359" t="s">
        <v>1234</v>
      </c>
      <c r="AY246" s="360" t="e">
        <f t="shared" si="57"/>
        <v>#N/A</v>
      </c>
    </row>
    <row r="247" spans="1:51" x14ac:dyDescent="0.25">
      <c r="A247" s="242" t="s">
        <v>798</v>
      </c>
      <c r="B247" s="242" t="s">
        <v>799</v>
      </c>
      <c r="C247" s="242" t="s">
        <v>1468</v>
      </c>
      <c r="D247" s="298" t="s">
        <v>119</v>
      </c>
      <c r="E247" s="242">
        <v>8.0199115044247791E-3</v>
      </c>
      <c r="G247" s="299"/>
      <c r="H247" s="309" t="s">
        <v>1468</v>
      </c>
      <c r="I247" s="313" t="s">
        <v>119</v>
      </c>
      <c r="J247" s="313">
        <v>4.1648230088495572E-3</v>
      </c>
      <c r="K247" s="313"/>
      <c r="L247" s="313"/>
      <c r="M247" s="313" t="s">
        <v>1468</v>
      </c>
      <c r="N247" s="313" t="s">
        <v>119</v>
      </c>
      <c r="O247" s="313">
        <v>3.8550884955752211E-3</v>
      </c>
      <c r="P247" s="311"/>
      <c r="Q247" s="311">
        <v>1.45</v>
      </c>
      <c r="R247" s="313">
        <v>12</v>
      </c>
      <c r="S247" s="313">
        <v>8</v>
      </c>
      <c r="T247" s="313">
        <v>7</v>
      </c>
      <c r="U247" s="313">
        <v>91</v>
      </c>
      <c r="V247" s="313"/>
      <c r="W247" s="313">
        <v>1</v>
      </c>
      <c r="X247" s="313">
        <v>0</v>
      </c>
      <c r="Y247" s="313">
        <v>0</v>
      </c>
      <c r="Z247" s="313">
        <v>0</v>
      </c>
      <c r="AA247" s="313">
        <v>0</v>
      </c>
      <c r="AB247" s="313"/>
      <c r="AC247" s="314">
        <v>1</v>
      </c>
      <c r="AD247" s="316"/>
      <c r="AE247" s="311">
        <v>0.02</v>
      </c>
      <c r="AF247" s="316"/>
      <c r="AG247" s="316">
        <v>0</v>
      </c>
      <c r="AH247" s="242" t="e">
        <f t="shared" si="49"/>
        <v>#VALUE!</v>
      </c>
      <c r="AI247" s="212" t="s">
        <v>796</v>
      </c>
      <c r="AJ247" s="212" t="s">
        <v>797</v>
      </c>
      <c r="AK247" s="212" t="s">
        <v>1444</v>
      </c>
      <c r="AL247" s="212"/>
      <c r="AM247" s="212"/>
      <c r="AN247" s="212" t="s">
        <v>167</v>
      </c>
      <c r="AO247" s="212"/>
      <c r="AP247" s="160">
        <v>230</v>
      </c>
      <c r="AQ247" s="160">
        <v>90</v>
      </c>
      <c r="AR247" s="160">
        <v>0</v>
      </c>
      <c r="AS247" s="160">
        <v>320</v>
      </c>
      <c r="AT247" s="406" t="e">
        <f t="shared" si="56"/>
        <v>#N/A</v>
      </c>
      <c r="AU247" s="160">
        <v>340</v>
      </c>
      <c r="AV247" s="359" t="s">
        <v>1119</v>
      </c>
      <c r="AW247" s="359" t="s">
        <v>1123</v>
      </c>
      <c r="AX247" s="359" t="s">
        <v>1260</v>
      </c>
      <c r="AY247" s="360" t="e">
        <f t="shared" si="57"/>
        <v>#N/A</v>
      </c>
    </row>
    <row r="248" spans="1:51" x14ac:dyDescent="0.25">
      <c r="A248" s="242" t="s">
        <v>800</v>
      </c>
      <c r="B248" s="242" t="s">
        <v>801</v>
      </c>
      <c r="C248" s="242" t="s">
        <v>1469</v>
      </c>
      <c r="D248" s="298" t="s">
        <v>121</v>
      </c>
      <c r="E248" s="242">
        <v>8.3814800158290466E-3</v>
      </c>
      <c r="G248" s="299"/>
      <c r="H248" s="309" t="s">
        <v>1469</v>
      </c>
      <c r="I248" s="313" t="s">
        <v>121</v>
      </c>
      <c r="J248" s="313">
        <v>4.7605856747130982E-3</v>
      </c>
      <c r="K248" s="313"/>
      <c r="L248" s="313"/>
      <c r="M248" s="313" t="s">
        <v>1469</v>
      </c>
      <c r="N248" s="313" t="s">
        <v>121</v>
      </c>
      <c r="O248" s="313">
        <v>3.6208943411159479E-3</v>
      </c>
      <c r="P248" s="311"/>
      <c r="Q248" s="311">
        <v>0.11</v>
      </c>
      <c r="R248" s="313">
        <v>12</v>
      </c>
      <c r="S248" s="313">
        <v>1</v>
      </c>
      <c r="T248" s="313">
        <v>3</v>
      </c>
      <c r="U248" s="313">
        <v>22</v>
      </c>
      <c r="V248" s="313"/>
      <c r="W248" s="313">
        <v>1</v>
      </c>
      <c r="X248" s="313">
        <v>0</v>
      </c>
      <c r="Y248" s="313">
        <v>3</v>
      </c>
      <c r="Z248" s="313">
        <v>0</v>
      </c>
      <c r="AA248" s="313">
        <v>0</v>
      </c>
      <c r="AB248" s="313"/>
      <c r="AC248" s="314">
        <v>4</v>
      </c>
      <c r="AD248" s="316"/>
      <c r="AE248" s="311">
        <v>7.0000000000000007E-2</v>
      </c>
      <c r="AF248" s="316"/>
      <c r="AG248" s="316">
        <v>0</v>
      </c>
      <c r="AH248" s="242" t="e">
        <f t="shared" si="49"/>
        <v>#VALUE!</v>
      </c>
      <c r="AI248" s="212" t="s">
        <v>798</v>
      </c>
      <c r="AJ248" s="212" t="s">
        <v>799</v>
      </c>
      <c r="AK248" s="212" t="s">
        <v>1445</v>
      </c>
      <c r="AL248" s="212"/>
      <c r="AM248" s="212"/>
      <c r="AN248" s="212" t="s">
        <v>252</v>
      </c>
      <c r="AO248" s="212"/>
      <c r="AP248" s="160">
        <v>100</v>
      </c>
      <c r="AQ248" s="160">
        <v>10</v>
      </c>
      <c r="AR248" s="160">
        <v>0</v>
      </c>
      <c r="AS248" s="160">
        <v>110</v>
      </c>
      <c r="AT248" s="406" t="e">
        <f t="shared" si="56"/>
        <v>#N/A</v>
      </c>
      <c r="AU248" s="160">
        <v>80</v>
      </c>
      <c r="AV248" s="359" t="s">
        <v>1142</v>
      </c>
      <c r="AW248" s="359" t="s">
        <v>1123</v>
      </c>
      <c r="AX248" s="359" t="s">
        <v>1157</v>
      </c>
      <c r="AY248" s="360" t="e">
        <f t="shared" si="57"/>
        <v>#N/A</v>
      </c>
    </row>
    <row r="249" spans="1:51" x14ac:dyDescent="0.25">
      <c r="A249" s="242" t="s">
        <v>802</v>
      </c>
      <c r="B249" s="242" t="s">
        <v>803</v>
      </c>
      <c r="C249" s="242" t="s">
        <v>1476</v>
      </c>
      <c r="D249" s="298" t="s">
        <v>141</v>
      </c>
      <c r="E249" s="242">
        <v>9.3003498250874561E-3</v>
      </c>
      <c r="G249" s="299"/>
      <c r="H249" s="309" t="s">
        <v>1476</v>
      </c>
      <c r="I249" s="313" t="s">
        <v>141</v>
      </c>
      <c r="J249" s="313">
        <v>3.0984507746126939E-3</v>
      </c>
      <c r="K249" s="313"/>
      <c r="L249" s="313"/>
      <c r="M249" s="313" t="s">
        <v>1476</v>
      </c>
      <c r="N249" s="313" t="s">
        <v>141</v>
      </c>
      <c r="O249" s="313">
        <v>6.2018990504747627E-3</v>
      </c>
      <c r="P249" s="311"/>
      <c r="Q249" s="311">
        <v>1.25</v>
      </c>
      <c r="R249" s="313">
        <v>54</v>
      </c>
      <c r="S249" s="313">
        <v>6</v>
      </c>
      <c r="T249" s="313">
        <v>12</v>
      </c>
      <c r="U249" s="313">
        <v>137</v>
      </c>
      <c r="V249" s="313"/>
      <c r="W249" s="313">
        <v>0</v>
      </c>
      <c r="X249" s="313">
        <v>0</v>
      </c>
      <c r="Y249" s="313">
        <v>0</v>
      </c>
      <c r="Z249" s="313">
        <v>1</v>
      </c>
      <c r="AA249" s="313">
        <v>9</v>
      </c>
      <c r="AB249" s="313"/>
      <c r="AC249" s="314">
        <v>10</v>
      </c>
      <c r="AD249" s="316"/>
      <c r="AE249" s="311">
        <v>0.19</v>
      </c>
      <c r="AF249" s="316"/>
      <c r="AG249" s="316">
        <v>3</v>
      </c>
      <c r="AH249" s="242" t="e">
        <f t="shared" si="49"/>
        <v>#VALUE!</v>
      </c>
      <c r="AI249" s="212" t="s">
        <v>800</v>
      </c>
      <c r="AJ249" s="212" t="s">
        <v>801</v>
      </c>
      <c r="AK249" s="212" t="s">
        <v>1446</v>
      </c>
      <c r="AL249" s="212"/>
      <c r="AM249" s="212"/>
      <c r="AN249" s="212" t="s">
        <v>261</v>
      </c>
      <c r="AO249" s="212"/>
      <c r="AP249" s="160">
        <v>180</v>
      </c>
      <c r="AQ249" s="160">
        <v>20</v>
      </c>
      <c r="AR249" s="160">
        <v>0</v>
      </c>
      <c r="AS249" s="160">
        <v>200</v>
      </c>
      <c r="AT249" s="406" t="e">
        <f t="shared" si="56"/>
        <v>#N/A</v>
      </c>
      <c r="AU249" s="160">
        <v>150</v>
      </c>
      <c r="AV249" s="359" t="s">
        <v>1123</v>
      </c>
      <c r="AW249" s="359" t="s">
        <v>1123</v>
      </c>
      <c r="AX249" s="359" t="s">
        <v>1132</v>
      </c>
      <c r="AY249" s="360" t="e">
        <f t="shared" si="57"/>
        <v>#N/A</v>
      </c>
    </row>
    <row r="250" spans="1:51" x14ac:dyDescent="0.25">
      <c r="C250" s="242" t="s">
        <v>1478</v>
      </c>
      <c r="D250" s="298" t="s">
        <v>142</v>
      </c>
      <c r="E250" s="298">
        <v>8.006230529595015E-3</v>
      </c>
      <c r="G250" s="299"/>
      <c r="H250" s="309" t="s">
        <v>1478</v>
      </c>
      <c r="I250" s="313" t="s">
        <v>142</v>
      </c>
      <c r="J250" s="313">
        <v>4.2180685358255456E-3</v>
      </c>
      <c r="K250" s="313"/>
      <c r="L250" s="313"/>
      <c r="M250" s="313" t="s">
        <v>1478</v>
      </c>
      <c r="N250" s="313" t="s">
        <v>142</v>
      </c>
      <c r="O250" s="313">
        <v>3.7881619937694703E-3</v>
      </c>
      <c r="P250" s="311"/>
      <c r="Q250" s="311"/>
      <c r="R250" s="313"/>
      <c r="S250" s="313"/>
      <c r="T250" s="313"/>
      <c r="U250" s="313"/>
      <c r="V250" s="313"/>
      <c r="W250" s="313"/>
      <c r="X250" s="313"/>
      <c r="Y250" s="313"/>
      <c r="Z250" s="313"/>
      <c r="AA250" s="313"/>
      <c r="AB250" s="313"/>
      <c r="AC250" s="314"/>
      <c r="AD250" s="316"/>
      <c r="AE250" s="311"/>
      <c r="AF250" s="316"/>
      <c r="AG250" s="316"/>
      <c r="AH250" s="242" t="e">
        <f t="shared" si="49"/>
        <v>#VALUE!</v>
      </c>
      <c r="AI250" s="212" t="s">
        <v>802</v>
      </c>
      <c r="AJ250" s="212" t="s">
        <v>803</v>
      </c>
      <c r="AK250" s="212" t="s">
        <v>1448</v>
      </c>
      <c r="AL250" s="212"/>
      <c r="AM250" s="212"/>
      <c r="AN250" s="212" t="s">
        <v>294</v>
      </c>
      <c r="AO250" s="212"/>
      <c r="AP250" s="160">
        <v>120</v>
      </c>
      <c r="AQ250" s="160">
        <v>0</v>
      </c>
      <c r="AR250" s="160">
        <v>0</v>
      </c>
      <c r="AS250" s="160">
        <v>120</v>
      </c>
      <c r="AT250" s="406" t="e">
        <f t="shared" si="56"/>
        <v>#N/A</v>
      </c>
      <c r="AU250" s="160">
        <v>120</v>
      </c>
      <c r="AV250" s="359" t="s">
        <v>1119</v>
      </c>
      <c r="AW250" s="359" t="s">
        <v>1123</v>
      </c>
      <c r="AX250" s="359" t="s">
        <v>1239</v>
      </c>
      <c r="AY250" s="360" t="e">
        <f t="shared" si="57"/>
        <v>#N/A</v>
      </c>
    </row>
    <row r="251" spans="1:51" x14ac:dyDescent="0.25">
      <c r="A251" s="242">
        <v>70</v>
      </c>
      <c r="B251" s="242" t="s">
        <v>804</v>
      </c>
      <c r="C251" s="242" t="s">
        <v>1480</v>
      </c>
      <c r="D251" s="297" t="s">
        <v>147</v>
      </c>
      <c r="E251" s="298">
        <v>6.2008733624454148E-3</v>
      </c>
      <c r="G251" s="299"/>
      <c r="H251" s="309" t="s">
        <v>1480</v>
      </c>
      <c r="I251" s="313" t="s">
        <v>147</v>
      </c>
      <c r="J251" s="313">
        <v>3.2079274437353039E-3</v>
      </c>
      <c r="K251" s="313"/>
      <c r="L251" s="313"/>
      <c r="M251" s="313" t="s">
        <v>1480</v>
      </c>
      <c r="N251" s="313" t="s">
        <v>147</v>
      </c>
      <c r="O251" s="313">
        <v>2.9929459187101109E-3</v>
      </c>
      <c r="P251" s="311"/>
      <c r="Q251" s="311">
        <v>3.92</v>
      </c>
      <c r="R251" s="313">
        <v>1890</v>
      </c>
      <c r="S251" s="313">
        <v>4040</v>
      </c>
      <c r="T251" s="313">
        <v>8180</v>
      </c>
      <c r="U251" s="313">
        <v>26830</v>
      </c>
      <c r="V251" s="313"/>
      <c r="W251" s="313">
        <v>1880</v>
      </c>
      <c r="X251" s="313">
        <v>2190</v>
      </c>
      <c r="Y251" s="313">
        <v>3910</v>
      </c>
      <c r="Z251" s="313">
        <v>22420</v>
      </c>
      <c r="AA251" s="313">
        <v>6350</v>
      </c>
      <c r="AB251" s="313"/>
      <c r="AC251" s="314">
        <v>36740</v>
      </c>
      <c r="AD251" s="316"/>
      <c r="AE251" s="311">
        <v>11.33</v>
      </c>
      <c r="AF251" s="316"/>
      <c r="AG251" s="316">
        <v>1150</v>
      </c>
      <c r="AH251" s="242" t="e">
        <f t="shared" si="49"/>
        <v>#VALUE!</v>
      </c>
      <c r="AI251" s="212"/>
      <c r="AJ251" s="212"/>
      <c r="AK251" s="212"/>
      <c r="AL251" s="212"/>
      <c r="AM251" s="212"/>
      <c r="AN251" s="212"/>
      <c r="AO251" s="212"/>
      <c r="AP251" s="161"/>
      <c r="AQ251" s="161"/>
      <c r="AR251" s="161"/>
      <c r="AS251" s="161"/>
      <c r="AT251" s="161"/>
      <c r="AU251" s="161"/>
      <c r="AV251" s="162" t="s">
        <v>394</v>
      </c>
      <c r="AW251" s="162" t="s">
        <v>394</v>
      </c>
      <c r="AX251" s="162" t="s">
        <v>394</v>
      </c>
    </row>
    <row r="252" spans="1:51" x14ac:dyDescent="0.25">
      <c r="C252" s="242" t="s">
        <v>1481</v>
      </c>
      <c r="D252" s="298" t="s">
        <v>152</v>
      </c>
      <c r="E252" s="298">
        <v>5.2036697247706421E-3</v>
      </c>
      <c r="G252" s="299"/>
      <c r="H252" s="309" t="s">
        <v>1481</v>
      </c>
      <c r="I252" s="313" t="s">
        <v>152</v>
      </c>
      <c r="J252" s="313">
        <v>2.1211009174311925E-3</v>
      </c>
      <c r="K252" s="313"/>
      <c r="L252" s="313"/>
      <c r="M252" s="313" t="s">
        <v>1481</v>
      </c>
      <c r="N252" s="313" t="s">
        <v>152</v>
      </c>
      <c r="O252" s="313">
        <v>3.0788990825688072E-3</v>
      </c>
      <c r="P252" s="311"/>
      <c r="Q252" s="311"/>
      <c r="R252" s="313"/>
      <c r="S252" s="313"/>
      <c r="T252" s="313"/>
      <c r="U252" s="313"/>
      <c r="V252" s="313"/>
      <c r="W252" s="313"/>
      <c r="X252" s="313"/>
      <c r="Y252" s="313"/>
      <c r="Z252" s="313"/>
      <c r="AA252" s="313"/>
      <c r="AB252" s="313"/>
      <c r="AC252" s="314"/>
      <c r="AD252" s="316"/>
      <c r="AE252" s="311"/>
      <c r="AF252" s="316"/>
      <c r="AG252" s="316"/>
      <c r="AH252" s="242" t="e">
        <f t="shared" si="49"/>
        <v>#VALUE!</v>
      </c>
      <c r="AI252" s="212"/>
      <c r="AJ252" s="212"/>
      <c r="AK252" s="212"/>
      <c r="AL252" s="212"/>
      <c r="AM252" s="212"/>
      <c r="AN252" s="212"/>
      <c r="AO252" s="212"/>
      <c r="AP252" s="161"/>
      <c r="AQ252" s="161"/>
      <c r="AR252" s="161"/>
      <c r="AS252" s="161"/>
      <c r="AT252" s="161"/>
      <c r="AU252" s="161"/>
      <c r="AV252" s="162" t="s">
        <v>394</v>
      </c>
      <c r="AW252" s="162" t="s">
        <v>394</v>
      </c>
      <c r="AX252" s="162" t="s">
        <v>394</v>
      </c>
    </row>
    <row r="253" spans="1:51" x14ac:dyDescent="0.25">
      <c r="A253" s="242">
        <v>50</v>
      </c>
      <c r="C253" s="242" t="s">
        <v>1483</v>
      </c>
      <c r="D253" s="298" t="s">
        <v>176</v>
      </c>
      <c r="E253" s="298">
        <v>1.2984625668449198E-2</v>
      </c>
      <c r="G253" s="299"/>
      <c r="H253" s="309" t="s">
        <v>1483</v>
      </c>
      <c r="I253" s="313" t="s">
        <v>176</v>
      </c>
      <c r="J253" s="313">
        <v>5.3041443850267381E-3</v>
      </c>
      <c r="K253" s="313"/>
      <c r="L253" s="313"/>
      <c r="M253" s="313" t="s">
        <v>1483</v>
      </c>
      <c r="N253" s="313" t="s">
        <v>176</v>
      </c>
      <c r="O253" s="313">
        <v>7.6804812834224603E-3</v>
      </c>
      <c r="P253" s="311"/>
      <c r="Q253" s="311"/>
      <c r="R253" s="313"/>
      <c r="S253" s="313"/>
      <c r="T253" s="313"/>
      <c r="U253" s="313"/>
      <c r="V253" s="313"/>
      <c r="W253" s="313"/>
      <c r="X253" s="313"/>
      <c r="Y253" s="313"/>
      <c r="Z253" s="313"/>
      <c r="AA253" s="313"/>
      <c r="AB253" s="313"/>
      <c r="AC253" s="314"/>
      <c r="AD253" s="316"/>
      <c r="AE253" s="311"/>
      <c r="AF253" s="316"/>
      <c r="AG253" s="316"/>
      <c r="AH253" s="242" t="e">
        <f t="shared" si="49"/>
        <v>#VALUE!</v>
      </c>
      <c r="AI253" s="212" t="s">
        <v>838</v>
      </c>
      <c r="AJ253" s="212" t="s">
        <v>839</v>
      </c>
      <c r="AK253" s="212" t="s">
        <v>1453</v>
      </c>
      <c r="AL253" s="212"/>
      <c r="AM253" s="212"/>
      <c r="AN253" s="212" t="s">
        <v>13</v>
      </c>
      <c r="AO253" s="212"/>
      <c r="AP253" s="160">
        <v>250</v>
      </c>
      <c r="AQ253" s="160">
        <v>230</v>
      </c>
      <c r="AR253" s="160">
        <v>60</v>
      </c>
      <c r="AS253" s="160">
        <v>550</v>
      </c>
      <c r="AT253" s="406" t="e">
        <f t="shared" ref="AT253:AT285" si="58">AS253/VLOOKUP(AN253,$E$18:$H$410,4,FALSE)</f>
        <v>#N/A</v>
      </c>
      <c r="AU253" s="160">
        <v>190</v>
      </c>
      <c r="AV253" s="359" t="s">
        <v>1147</v>
      </c>
      <c r="AW253" s="359" t="s">
        <v>1123</v>
      </c>
      <c r="AX253" s="359" t="s">
        <v>1168</v>
      </c>
      <c r="AY253" s="360" t="e">
        <f t="shared" ref="AY253:AY285" si="59">AX253/VLOOKUP(AN253,$E$18:$H$410,4,FALSE)</f>
        <v>#N/A</v>
      </c>
    </row>
    <row r="254" spans="1:51" x14ac:dyDescent="0.25">
      <c r="A254" s="242" t="s">
        <v>808</v>
      </c>
      <c r="B254" s="242" t="s">
        <v>809</v>
      </c>
      <c r="C254" s="242" t="s">
        <v>1487</v>
      </c>
      <c r="D254" s="298" t="s">
        <v>250</v>
      </c>
      <c r="E254" s="242">
        <v>8.8689217758985209E-3</v>
      </c>
      <c r="G254" s="299"/>
      <c r="H254" s="309" t="s">
        <v>1487</v>
      </c>
      <c r="I254" s="313" t="s">
        <v>250</v>
      </c>
      <c r="J254" s="313">
        <v>3.1501057082452431E-3</v>
      </c>
      <c r="K254" s="313"/>
      <c r="L254" s="313"/>
      <c r="M254" s="313" t="s">
        <v>1487</v>
      </c>
      <c r="N254" s="313" t="s">
        <v>250</v>
      </c>
      <c r="O254" s="313">
        <v>5.7188160676532769E-3</v>
      </c>
      <c r="P254" s="311"/>
      <c r="Q254" s="311">
        <v>1.32</v>
      </c>
      <c r="R254" s="313">
        <v>25</v>
      </c>
      <c r="S254" s="313">
        <v>16</v>
      </c>
      <c r="T254" s="313">
        <v>13</v>
      </c>
      <c r="U254" s="313">
        <v>190</v>
      </c>
      <c r="V254" s="313"/>
      <c r="W254" s="313">
        <v>11</v>
      </c>
      <c r="X254" s="313">
        <v>78</v>
      </c>
      <c r="Y254" s="313">
        <v>52</v>
      </c>
      <c r="Z254" s="313">
        <v>231</v>
      </c>
      <c r="AA254" s="313">
        <v>293</v>
      </c>
      <c r="AB254" s="313"/>
      <c r="AC254" s="314">
        <v>665</v>
      </c>
      <c r="AD254" s="316"/>
      <c r="AE254" s="311">
        <v>6.46</v>
      </c>
      <c r="AF254" s="316"/>
      <c r="AG254" s="316">
        <v>63</v>
      </c>
      <c r="AH254" s="242" t="e">
        <f t="shared" si="49"/>
        <v>#VALUE!</v>
      </c>
      <c r="AI254" s="212" t="s">
        <v>840</v>
      </c>
      <c r="AJ254" s="212" t="s">
        <v>841</v>
      </c>
      <c r="AK254" s="212" t="s">
        <v>1454</v>
      </c>
      <c r="AL254" s="212"/>
      <c r="AM254" s="212"/>
      <c r="AN254" s="212" t="s">
        <v>15</v>
      </c>
      <c r="AO254" s="212"/>
      <c r="AP254" s="161" t="s">
        <v>551</v>
      </c>
      <c r="AQ254" s="160">
        <v>220</v>
      </c>
      <c r="AR254" s="160">
        <v>0</v>
      </c>
      <c r="AS254" s="161" t="s">
        <v>551</v>
      </c>
      <c r="AT254" s="406" t="e">
        <f t="shared" si="58"/>
        <v>#VALUE!</v>
      </c>
      <c r="AU254" s="160">
        <v>1120</v>
      </c>
      <c r="AV254" s="359" t="s">
        <v>1672</v>
      </c>
      <c r="AW254" s="359" t="s">
        <v>1123</v>
      </c>
      <c r="AX254" s="358" t="s">
        <v>1747</v>
      </c>
      <c r="AY254" s="360" t="e">
        <f t="shared" si="59"/>
        <v>#N/A</v>
      </c>
    </row>
    <row r="255" spans="1:51" x14ac:dyDescent="0.25">
      <c r="A255" s="242" t="s">
        <v>810</v>
      </c>
      <c r="B255" s="242" t="s">
        <v>811</v>
      </c>
      <c r="C255" s="242" t="s">
        <v>1489</v>
      </c>
      <c r="D255" s="298" t="s">
        <v>282</v>
      </c>
      <c r="E255" s="242">
        <v>1.062374245472837E-2</v>
      </c>
      <c r="G255" s="299"/>
      <c r="H255" s="309" t="s">
        <v>1489</v>
      </c>
      <c r="I255" s="313" t="s">
        <v>282</v>
      </c>
      <c r="J255" s="313">
        <v>4.5754527162977865E-3</v>
      </c>
      <c r="K255" s="313"/>
      <c r="L255" s="313"/>
      <c r="M255" s="313" t="s">
        <v>1489</v>
      </c>
      <c r="N255" s="313" t="s">
        <v>282</v>
      </c>
      <c r="O255" s="313">
        <v>6.0482897384305833E-3</v>
      </c>
      <c r="P255" s="311"/>
      <c r="Q255" s="311">
        <v>2.4300000000000002</v>
      </c>
      <c r="R255" s="313">
        <v>0</v>
      </c>
      <c r="S255" s="313">
        <v>1</v>
      </c>
      <c r="T255" s="313">
        <v>3</v>
      </c>
      <c r="U255" s="313">
        <v>21</v>
      </c>
      <c r="V255" s="313"/>
      <c r="W255" s="313">
        <v>12</v>
      </c>
      <c r="X255" s="313">
        <v>0</v>
      </c>
      <c r="Y255" s="313">
        <v>0</v>
      </c>
      <c r="Z255" s="313">
        <v>0</v>
      </c>
      <c r="AA255" s="313">
        <v>0</v>
      </c>
      <c r="AB255" s="313"/>
      <c r="AC255" s="314">
        <v>12</v>
      </c>
      <c r="AD255" s="316"/>
      <c r="AE255" s="311">
        <v>1.71</v>
      </c>
      <c r="AF255" s="316"/>
      <c r="AG255" s="316">
        <v>10</v>
      </c>
      <c r="AH255" s="242" t="e">
        <f t="shared" si="49"/>
        <v>#VALUE!</v>
      </c>
      <c r="AI255" s="212" t="s">
        <v>842</v>
      </c>
      <c r="AJ255" s="212" t="s">
        <v>843</v>
      </c>
      <c r="AK255" s="212" t="s">
        <v>1455</v>
      </c>
      <c r="AL255" s="212"/>
      <c r="AM255" s="212"/>
      <c r="AN255" s="212" t="s">
        <v>23</v>
      </c>
      <c r="AO255" s="212"/>
      <c r="AP255" s="160">
        <v>280</v>
      </c>
      <c r="AQ255" s="160">
        <v>80</v>
      </c>
      <c r="AR255" s="160">
        <v>0</v>
      </c>
      <c r="AS255" s="160">
        <v>360</v>
      </c>
      <c r="AT255" s="406" t="e">
        <f t="shared" si="58"/>
        <v>#N/A</v>
      </c>
      <c r="AU255" s="160">
        <v>140</v>
      </c>
      <c r="AV255" s="359" t="s">
        <v>1129</v>
      </c>
      <c r="AW255" s="359" t="s">
        <v>1123</v>
      </c>
      <c r="AX255" s="359" t="s">
        <v>1160</v>
      </c>
      <c r="AY255" s="360" t="e">
        <f t="shared" si="59"/>
        <v>#N/A</v>
      </c>
    </row>
    <row r="256" spans="1:51" x14ac:dyDescent="0.25">
      <c r="A256" s="242" t="s">
        <v>812</v>
      </c>
      <c r="B256" s="242" t="s">
        <v>813</v>
      </c>
      <c r="C256" s="242" t="s">
        <v>1493</v>
      </c>
      <c r="D256" s="298" t="s">
        <v>290</v>
      </c>
      <c r="E256" s="242">
        <v>5.7931262392597492E-3</v>
      </c>
      <c r="G256" s="299"/>
      <c r="H256" s="309" t="s">
        <v>1493</v>
      </c>
      <c r="I256" s="313" t="s">
        <v>290</v>
      </c>
      <c r="J256" s="313">
        <v>2.4388631857237275E-3</v>
      </c>
      <c r="K256" s="313"/>
      <c r="L256" s="313"/>
      <c r="M256" s="313" t="s">
        <v>1493</v>
      </c>
      <c r="N256" s="313" t="s">
        <v>290</v>
      </c>
      <c r="O256" s="313">
        <v>3.3542630535360212E-3</v>
      </c>
      <c r="P256" s="311"/>
      <c r="Q256" s="311">
        <v>7.62</v>
      </c>
      <c r="R256" s="313">
        <v>94</v>
      </c>
      <c r="S256" s="313">
        <v>233</v>
      </c>
      <c r="T256" s="313">
        <v>278</v>
      </c>
      <c r="U256" s="313">
        <v>1291</v>
      </c>
      <c r="V256" s="313"/>
      <c r="W256" s="313">
        <v>14</v>
      </c>
      <c r="X256" s="313">
        <v>512</v>
      </c>
      <c r="Y256" s="313">
        <v>105</v>
      </c>
      <c r="Z256" s="313">
        <v>615</v>
      </c>
      <c r="AA256" s="313">
        <v>67</v>
      </c>
      <c r="AB256" s="313"/>
      <c r="AC256" s="314">
        <v>1313</v>
      </c>
      <c r="AD256" s="316"/>
      <c r="AE256" s="311">
        <v>14.59</v>
      </c>
      <c r="AF256" s="316"/>
      <c r="AG256" s="316">
        <v>0</v>
      </c>
      <c r="AH256" s="242" t="e">
        <f t="shared" si="49"/>
        <v>#VALUE!</v>
      </c>
      <c r="AI256" s="212" t="s">
        <v>844</v>
      </c>
      <c r="AJ256" s="212" t="s">
        <v>845</v>
      </c>
      <c r="AK256" s="212" t="s">
        <v>1456</v>
      </c>
      <c r="AL256" s="212"/>
      <c r="AM256" s="212"/>
      <c r="AN256" s="212" t="s">
        <v>36</v>
      </c>
      <c r="AO256" s="212"/>
      <c r="AP256" s="161" t="s">
        <v>551</v>
      </c>
      <c r="AQ256" s="161" t="s">
        <v>551</v>
      </c>
      <c r="AR256" s="161" t="s">
        <v>551</v>
      </c>
      <c r="AS256" s="161" t="s">
        <v>551</v>
      </c>
      <c r="AT256" s="406" t="e">
        <f t="shared" si="58"/>
        <v>#VALUE!</v>
      </c>
      <c r="AU256" s="161" t="s">
        <v>551</v>
      </c>
      <c r="AV256" s="161" t="s">
        <v>551</v>
      </c>
      <c r="AW256" s="161" t="s">
        <v>551</v>
      </c>
      <c r="AX256" s="161" t="s">
        <v>551</v>
      </c>
      <c r="AY256" s="360" t="e">
        <f t="shared" si="59"/>
        <v>#VALUE!</v>
      </c>
    </row>
    <row r="257" spans="1:51" x14ac:dyDescent="0.25">
      <c r="A257" s="242" t="s">
        <v>814</v>
      </c>
      <c r="B257" s="242" t="s">
        <v>815</v>
      </c>
      <c r="C257" s="242" t="s">
        <v>1494</v>
      </c>
      <c r="D257" s="298" t="s">
        <v>306</v>
      </c>
      <c r="E257" s="242">
        <v>1.45902394106814E-2</v>
      </c>
      <c r="G257" s="299"/>
      <c r="H257" s="309" t="s">
        <v>1494</v>
      </c>
      <c r="I257" s="313" t="s">
        <v>306</v>
      </c>
      <c r="J257" s="313">
        <v>5.6169429097605895E-3</v>
      </c>
      <c r="K257" s="313"/>
      <c r="L257" s="313"/>
      <c r="M257" s="313" t="s">
        <v>1494</v>
      </c>
      <c r="N257" s="313" t="s">
        <v>306</v>
      </c>
      <c r="O257" s="313">
        <v>8.9732965009208104E-3</v>
      </c>
      <c r="P257" s="311"/>
      <c r="Q257" s="311">
        <v>2.67</v>
      </c>
      <c r="R257" s="313">
        <v>10</v>
      </c>
      <c r="S257" s="313">
        <v>59</v>
      </c>
      <c r="T257" s="313">
        <v>30</v>
      </c>
      <c r="U257" s="313">
        <v>302</v>
      </c>
      <c r="V257" s="313"/>
      <c r="W257" s="313">
        <v>98</v>
      </c>
      <c r="X257" s="313">
        <v>11</v>
      </c>
      <c r="Y257" s="313">
        <v>191</v>
      </c>
      <c r="Z257" s="313">
        <v>716</v>
      </c>
      <c r="AA257" s="313">
        <v>9</v>
      </c>
      <c r="AB257" s="313"/>
      <c r="AC257" s="314">
        <v>1025</v>
      </c>
      <c r="AD257" s="316"/>
      <c r="AE257" s="311">
        <v>13.49</v>
      </c>
      <c r="AF257" s="316"/>
      <c r="AG257" s="316">
        <v>3</v>
      </c>
      <c r="AH257" s="242" t="e">
        <f t="shared" si="49"/>
        <v>#VALUE!</v>
      </c>
      <c r="AI257" s="212" t="s">
        <v>846</v>
      </c>
      <c r="AJ257" s="212" t="s">
        <v>847</v>
      </c>
      <c r="AK257" s="212" t="s">
        <v>1457</v>
      </c>
      <c r="AL257" s="212"/>
      <c r="AM257" s="212"/>
      <c r="AN257" s="212" t="s">
        <v>40</v>
      </c>
      <c r="AO257" s="212"/>
      <c r="AP257" s="161" t="s">
        <v>551</v>
      </c>
      <c r="AQ257" s="161" t="s">
        <v>551</v>
      </c>
      <c r="AR257" s="161" t="s">
        <v>551</v>
      </c>
      <c r="AS257" s="160">
        <v>600</v>
      </c>
      <c r="AT257" s="406" t="e">
        <f t="shared" si="58"/>
        <v>#N/A</v>
      </c>
      <c r="AU257" s="161" t="s">
        <v>551</v>
      </c>
      <c r="AV257" s="161" t="s">
        <v>551</v>
      </c>
      <c r="AW257" s="161" t="s">
        <v>551</v>
      </c>
      <c r="AX257" s="359" t="s">
        <v>1748</v>
      </c>
      <c r="AY257" s="360" t="e">
        <f t="shared" si="59"/>
        <v>#N/A</v>
      </c>
    </row>
    <row r="258" spans="1:51" x14ac:dyDescent="0.25">
      <c r="A258" s="242" t="s">
        <v>816</v>
      </c>
      <c r="B258" s="242" t="s">
        <v>817</v>
      </c>
      <c r="C258" s="242" t="s">
        <v>1846</v>
      </c>
      <c r="D258" s="298" t="s">
        <v>837</v>
      </c>
      <c r="E258" s="242" t="e">
        <v>#N/A</v>
      </c>
      <c r="G258" s="299"/>
      <c r="H258" s="309" t="s">
        <v>1846</v>
      </c>
      <c r="I258" s="313" t="s">
        <v>837</v>
      </c>
      <c r="J258" s="313" t="e">
        <v>#N/A</v>
      </c>
      <c r="K258" s="313"/>
      <c r="L258" s="313"/>
      <c r="M258" s="313" t="s">
        <v>1846</v>
      </c>
      <c r="N258" s="313" t="s">
        <v>837</v>
      </c>
      <c r="O258" s="313" t="e">
        <v>#N/A</v>
      </c>
      <c r="P258" s="311"/>
      <c r="Q258" s="311">
        <v>5.85</v>
      </c>
      <c r="R258" s="313">
        <v>70</v>
      </c>
      <c r="S258" s="313">
        <v>78</v>
      </c>
      <c r="T258" s="313">
        <v>179</v>
      </c>
      <c r="U258" s="313">
        <v>900</v>
      </c>
      <c r="V258" s="313"/>
      <c r="W258" s="313">
        <v>10</v>
      </c>
      <c r="X258" s="313">
        <v>120</v>
      </c>
      <c r="Y258" s="313">
        <v>64</v>
      </c>
      <c r="Z258" s="313">
        <v>1938</v>
      </c>
      <c r="AA258" s="313">
        <v>812</v>
      </c>
      <c r="AB258" s="313"/>
      <c r="AC258" s="314">
        <v>2944</v>
      </c>
      <c r="AD258" s="316"/>
      <c r="AE258" s="311">
        <v>30.04</v>
      </c>
      <c r="AF258" s="316"/>
      <c r="AG258" s="316" t="s">
        <v>1821</v>
      </c>
      <c r="AH258" s="242" t="e">
        <f t="shared" si="49"/>
        <v>#VALUE!</v>
      </c>
      <c r="AI258" s="212" t="s">
        <v>808</v>
      </c>
      <c r="AJ258" s="212" t="s">
        <v>809</v>
      </c>
      <c r="AK258" s="212" t="s">
        <v>1458</v>
      </c>
      <c r="AL258" s="212"/>
      <c r="AM258" s="212"/>
      <c r="AN258" s="212" t="s">
        <v>48</v>
      </c>
      <c r="AO258" s="212"/>
      <c r="AP258" s="160">
        <v>330</v>
      </c>
      <c r="AQ258" s="160">
        <v>90</v>
      </c>
      <c r="AR258" s="160">
        <v>0</v>
      </c>
      <c r="AS258" s="160">
        <v>420</v>
      </c>
      <c r="AT258" s="406" t="e">
        <f t="shared" si="58"/>
        <v>#N/A</v>
      </c>
      <c r="AU258" s="160">
        <v>70</v>
      </c>
      <c r="AV258" s="359" t="s">
        <v>1246</v>
      </c>
      <c r="AW258" s="359" t="s">
        <v>1123</v>
      </c>
      <c r="AX258" s="359" t="s">
        <v>1239</v>
      </c>
      <c r="AY258" s="360" t="e">
        <f t="shared" si="59"/>
        <v>#N/A</v>
      </c>
    </row>
    <row r="259" spans="1:51" x14ac:dyDescent="0.25">
      <c r="A259" s="242" t="s">
        <v>818</v>
      </c>
      <c r="B259" s="242" t="s">
        <v>819</v>
      </c>
      <c r="C259" s="242" t="s">
        <v>1453</v>
      </c>
      <c r="D259" s="298" t="s">
        <v>13</v>
      </c>
      <c r="E259" s="242">
        <v>4.3271334792122536E-3</v>
      </c>
      <c r="G259" s="299"/>
      <c r="H259" s="309" t="s">
        <v>1453</v>
      </c>
      <c r="I259" s="313" t="s">
        <v>13</v>
      </c>
      <c r="J259" s="313">
        <v>2.2702407002188184E-3</v>
      </c>
      <c r="K259" s="313"/>
      <c r="L259" s="313"/>
      <c r="M259" s="313" t="s">
        <v>1453</v>
      </c>
      <c r="N259" s="313" t="s">
        <v>13</v>
      </c>
      <c r="O259" s="313">
        <v>2.0568927789934356E-3</v>
      </c>
      <c r="P259" s="311"/>
      <c r="Q259" s="311">
        <v>4.75</v>
      </c>
      <c r="R259" s="313">
        <v>37</v>
      </c>
      <c r="S259" s="313">
        <v>405</v>
      </c>
      <c r="T259" s="313">
        <v>565</v>
      </c>
      <c r="U259" s="313">
        <v>1420</v>
      </c>
      <c r="V259" s="313"/>
      <c r="W259" s="313">
        <v>16</v>
      </c>
      <c r="X259" s="313">
        <v>83</v>
      </c>
      <c r="Y259" s="313">
        <v>0</v>
      </c>
      <c r="Z259" s="313">
        <v>419</v>
      </c>
      <c r="AA259" s="313">
        <v>429</v>
      </c>
      <c r="AB259" s="313"/>
      <c r="AC259" s="314">
        <v>947</v>
      </c>
      <c r="AD259" s="316"/>
      <c r="AE259" s="311">
        <v>10.89</v>
      </c>
      <c r="AF259" s="316"/>
      <c r="AG259" s="316" t="s">
        <v>1821</v>
      </c>
      <c r="AH259" s="242" t="e">
        <f t="shared" si="49"/>
        <v>#VALUE!</v>
      </c>
      <c r="AI259" s="212" t="s">
        <v>810</v>
      </c>
      <c r="AJ259" s="212" t="s">
        <v>811</v>
      </c>
      <c r="AK259" s="212" t="s">
        <v>1459</v>
      </c>
      <c r="AL259" s="212"/>
      <c r="AM259" s="212"/>
      <c r="AN259" s="212" t="s">
        <v>64</v>
      </c>
      <c r="AO259" s="212"/>
      <c r="AP259" s="160">
        <v>10</v>
      </c>
      <c r="AQ259" s="160">
        <v>0</v>
      </c>
      <c r="AR259" s="160">
        <v>0</v>
      </c>
      <c r="AS259" s="160">
        <v>10</v>
      </c>
      <c r="AT259" s="406" t="e">
        <f t="shared" si="58"/>
        <v>#N/A</v>
      </c>
      <c r="AU259" s="160">
        <v>0</v>
      </c>
      <c r="AV259" s="359" t="s">
        <v>1123</v>
      </c>
      <c r="AW259" s="359" t="s">
        <v>1123</v>
      </c>
      <c r="AX259" s="359" t="s">
        <v>1123</v>
      </c>
      <c r="AY259" s="360" t="e">
        <f t="shared" si="59"/>
        <v>#N/A</v>
      </c>
    </row>
    <row r="260" spans="1:51" x14ac:dyDescent="0.25">
      <c r="A260" s="242" t="s">
        <v>820</v>
      </c>
      <c r="B260" s="242" t="s">
        <v>821</v>
      </c>
      <c r="C260" s="242" t="s">
        <v>1454</v>
      </c>
      <c r="D260" s="298" t="s">
        <v>15</v>
      </c>
      <c r="E260" s="242">
        <v>5.3044963005122372E-3</v>
      </c>
      <c r="G260" s="299"/>
      <c r="H260" s="309" t="s">
        <v>1454</v>
      </c>
      <c r="I260" s="313" t="s">
        <v>15</v>
      </c>
      <c r="J260" s="313">
        <v>2.4302788844621512E-3</v>
      </c>
      <c r="K260" s="313"/>
      <c r="L260" s="313"/>
      <c r="M260" s="313" t="s">
        <v>1454</v>
      </c>
      <c r="N260" s="313" t="s">
        <v>15</v>
      </c>
      <c r="O260" s="313">
        <v>2.8742174160500855E-3</v>
      </c>
      <c r="P260" s="311"/>
      <c r="Q260" s="311">
        <v>6.28</v>
      </c>
      <c r="R260" s="313">
        <v>61</v>
      </c>
      <c r="S260" s="313">
        <v>495</v>
      </c>
      <c r="T260" s="313">
        <v>351</v>
      </c>
      <c r="U260" s="313">
        <v>1441</v>
      </c>
      <c r="V260" s="313"/>
      <c r="W260" s="313">
        <v>113</v>
      </c>
      <c r="X260" s="313">
        <v>98</v>
      </c>
      <c r="Y260" s="313">
        <v>0</v>
      </c>
      <c r="Z260" s="313">
        <v>1161</v>
      </c>
      <c r="AA260" s="313">
        <v>0</v>
      </c>
      <c r="AB260" s="313"/>
      <c r="AC260" s="314">
        <v>1372</v>
      </c>
      <c r="AD260" s="316"/>
      <c r="AE260" s="311">
        <v>16.14</v>
      </c>
      <c r="AF260" s="316"/>
      <c r="AG260" s="316">
        <v>0</v>
      </c>
      <c r="AH260" s="242" t="e">
        <f t="shared" si="49"/>
        <v>#VALUE!</v>
      </c>
      <c r="AI260" s="212" t="s">
        <v>848</v>
      </c>
      <c r="AJ260" s="212" t="s">
        <v>849</v>
      </c>
      <c r="AK260" s="212" t="s">
        <v>1460</v>
      </c>
      <c r="AL260" s="212"/>
      <c r="AM260" s="212"/>
      <c r="AN260" s="212" t="s">
        <v>73</v>
      </c>
      <c r="AO260" s="212"/>
      <c r="AP260" s="160">
        <v>330</v>
      </c>
      <c r="AQ260" s="160">
        <v>90</v>
      </c>
      <c r="AR260" s="160">
        <v>0</v>
      </c>
      <c r="AS260" s="160">
        <v>420</v>
      </c>
      <c r="AT260" s="406" t="e">
        <f t="shared" si="58"/>
        <v>#N/A</v>
      </c>
      <c r="AU260" s="160">
        <v>220</v>
      </c>
      <c r="AV260" s="359" t="s">
        <v>1447</v>
      </c>
      <c r="AW260" s="359" t="s">
        <v>1123</v>
      </c>
      <c r="AX260" s="359" t="s">
        <v>1689</v>
      </c>
      <c r="AY260" s="360" t="e">
        <f t="shared" si="59"/>
        <v>#N/A</v>
      </c>
    </row>
    <row r="261" spans="1:51" x14ac:dyDescent="0.25">
      <c r="A261" s="242" t="s">
        <v>822</v>
      </c>
      <c r="B261" s="242" t="s">
        <v>823</v>
      </c>
      <c r="C261" s="242" t="s">
        <v>1455</v>
      </c>
      <c r="D261" s="298" t="s">
        <v>23</v>
      </c>
      <c r="E261" s="242">
        <v>1.235370611183355E-3</v>
      </c>
      <c r="G261" s="299"/>
      <c r="H261" s="309" t="s">
        <v>1455</v>
      </c>
      <c r="I261" s="313" t="s">
        <v>23</v>
      </c>
      <c r="J261" s="313">
        <v>4.7680970957954055E-4</v>
      </c>
      <c r="K261" s="313"/>
      <c r="L261" s="313"/>
      <c r="M261" s="313" t="s">
        <v>1455</v>
      </c>
      <c r="N261" s="313" t="s">
        <v>23</v>
      </c>
      <c r="O261" s="313">
        <v>7.6289553532726481E-4</v>
      </c>
      <c r="P261" s="311"/>
      <c r="Q261" s="311">
        <v>7.61</v>
      </c>
      <c r="R261" s="313">
        <v>73</v>
      </c>
      <c r="S261" s="313">
        <v>40</v>
      </c>
      <c r="T261" s="313">
        <v>84</v>
      </c>
      <c r="U261" s="313">
        <v>1156</v>
      </c>
      <c r="V261" s="313"/>
      <c r="W261" s="313">
        <v>40</v>
      </c>
      <c r="X261" s="313">
        <v>227</v>
      </c>
      <c r="Y261" s="313">
        <v>3</v>
      </c>
      <c r="Z261" s="313">
        <v>761</v>
      </c>
      <c r="AA261" s="313">
        <v>190</v>
      </c>
      <c r="AB261" s="313"/>
      <c r="AC261" s="314">
        <v>1221</v>
      </c>
      <c r="AD261" s="316"/>
      <c r="AE261" s="311">
        <v>9.69</v>
      </c>
      <c r="AF261" s="316"/>
      <c r="AG261" s="316">
        <v>273</v>
      </c>
      <c r="AH261" s="242" t="e">
        <f t="shared" si="49"/>
        <v>#VALUE!</v>
      </c>
      <c r="AI261" s="212" t="s">
        <v>850</v>
      </c>
      <c r="AJ261" s="212" t="s">
        <v>851</v>
      </c>
      <c r="AK261" s="212" t="s">
        <v>1462</v>
      </c>
      <c r="AL261" s="212"/>
      <c r="AM261" s="212"/>
      <c r="AN261" s="212" t="s">
        <v>84</v>
      </c>
      <c r="AO261" s="212"/>
      <c r="AP261" s="160">
        <v>380</v>
      </c>
      <c r="AQ261" s="160">
        <v>240</v>
      </c>
      <c r="AR261" s="160">
        <v>150</v>
      </c>
      <c r="AS261" s="160">
        <v>780</v>
      </c>
      <c r="AT261" s="406" t="e">
        <f t="shared" si="58"/>
        <v>#N/A</v>
      </c>
      <c r="AU261" s="160">
        <v>300</v>
      </c>
      <c r="AV261" s="359" t="s">
        <v>1130</v>
      </c>
      <c r="AW261" s="359" t="s">
        <v>1157</v>
      </c>
      <c r="AX261" s="359" t="s">
        <v>1704</v>
      </c>
      <c r="AY261" s="360" t="e">
        <f t="shared" si="59"/>
        <v>#N/A</v>
      </c>
    </row>
    <row r="262" spans="1:51" x14ac:dyDescent="0.25">
      <c r="A262" s="242" t="s">
        <v>824</v>
      </c>
      <c r="B262" s="242" t="s">
        <v>825</v>
      </c>
      <c r="C262" s="242" t="s">
        <v>1456</v>
      </c>
      <c r="D262" s="298" t="s">
        <v>36</v>
      </c>
      <c r="E262" s="242">
        <v>7.8248031496062995E-3</v>
      </c>
      <c r="G262" s="299"/>
      <c r="H262" s="309" t="s">
        <v>1456</v>
      </c>
      <c r="I262" s="313" t="s">
        <v>36</v>
      </c>
      <c r="J262" s="313">
        <v>4.2979002624671915E-3</v>
      </c>
      <c r="K262" s="313"/>
      <c r="L262" s="313"/>
      <c r="M262" s="313" t="s">
        <v>1456</v>
      </c>
      <c r="N262" s="313" t="s">
        <v>36</v>
      </c>
      <c r="O262" s="313">
        <v>3.5301837270341209E-3</v>
      </c>
      <c r="P262" s="311"/>
      <c r="Q262" s="311">
        <v>4.93</v>
      </c>
      <c r="R262" s="313">
        <v>24</v>
      </c>
      <c r="S262" s="313">
        <v>30</v>
      </c>
      <c r="T262" s="313">
        <v>132</v>
      </c>
      <c r="U262" s="313">
        <v>753</v>
      </c>
      <c r="V262" s="313"/>
      <c r="W262" s="313">
        <v>20</v>
      </c>
      <c r="X262" s="313">
        <v>266</v>
      </c>
      <c r="Y262" s="313">
        <v>214</v>
      </c>
      <c r="Z262" s="313">
        <v>580</v>
      </c>
      <c r="AA262" s="313">
        <v>9</v>
      </c>
      <c r="AB262" s="313"/>
      <c r="AC262" s="314">
        <v>1089</v>
      </c>
      <c r="AD262" s="316"/>
      <c r="AE262" s="311">
        <v>9.4700000000000006</v>
      </c>
      <c r="AF262" s="316"/>
      <c r="AG262" s="316">
        <v>0</v>
      </c>
      <c r="AH262" s="242" t="e">
        <f t="shared" si="49"/>
        <v>#VALUE!</v>
      </c>
      <c r="AI262" s="212" t="s">
        <v>852</v>
      </c>
      <c r="AJ262" s="212" t="s">
        <v>853</v>
      </c>
      <c r="AK262" s="212" t="s">
        <v>1464</v>
      </c>
      <c r="AL262" s="212"/>
      <c r="AM262" s="212"/>
      <c r="AN262" s="212" t="s">
        <v>98</v>
      </c>
      <c r="AO262" s="212"/>
      <c r="AP262" s="160">
        <v>200</v>
      </c>
      <c r="AQ262" s="160">
        <v>120</v>
      </c>
      <c r="AR262" s="160">
        <v>0</v>
      </c>
      <c r="AS262" s="160">
        <v>330</v>
      </c>
      <c r="AT262" s="406" t="e">
        <f t="shared" si="58"/>
        <v>#N/A</v>
      </c>
      <c r="AU262" s="160">
        <v>70</v>
      </c>
      <c r="AV262" s="359" t="s">
        <v>1634</v>
      </c>
      <c r="AW262" s="359" t="s">
        <v>1123</v>
      </c>
      <c r="AX262" s="359" t="s">
        <v>1700</v>
      </c>
      <c r="AY262" s="360" t="e">
        <f t="shared" si="59"/>
        <v>#N/A</v>
      </c>
    </row>
    <row r="263" spans="1:51" x14ac:dyDescent="0.25">
      <c r="A263" s="242" t="s">
        <v>826</v>
      </c>
      <c r="B263" s="242" t="s">
        <v>827</v>
      </c>
      <c r="C263" s="242" t="s">
        <v>1457</v>
      </c>
      <c r="D263" s="298" t="s">
        <v>40</v>
      </c>
      <c r="E263" s="242">
        <v>1.1730395333765392E-3</v>
      </c>
      <c r="G263" s="299"/>
      <c r="H263" s="309" t="s">
        <v>1457</v>
      </c>
      <c r="I263" s="313" t="s">
        <v>40</v>
      </c>
      <c r="J263" s="313">
        <v>5.2171095268956579E-4</v>
      </c>
      <c r="K263" s="313"/>
      <c r="L263" s="313"/>
      <c r="M263" s="313" t="s">
        <v>1457</v>
      </c>
      <c r="N263" s="313" t="s">
        <v>40</v>
      </c>
      <c r="O263" s="313">
        <v>6.513285806869734E-4</v>
      </c>
      <c r="P263" s="311"/>
      <c r="Q263" s="311">
        <v>2.7</v>
      </c>
      <c r="R263" s="313">
        <v>46</v>
      </c>
      <c r="S263" s="313">
        <v>118</v>
      </c>
      <c r="T263" s="313">
        <v>163</v>
      </c>
      <c r="U263" s="313">
        <v>575</v>
      </c>
      <c r="V263" s="313"/>
      <c r="W263" s="313">
        <v>10</v>
      </c>
      <c r="X263" s="313">
        <v>0</v>
      </c>
      <c r="Y263" s="313">
        <v>79</v>
      </c>
      <c r="Z263" s="313">
        <v>623</v>
      </c>
      <c r="AA263" s="313">
        <v>1541</v>
      </c>
      <c r="AB263" s="313"/>
      <c r="AC263" s="314">
        <v>2253</v>
      </c>
      <c r="AD263" s="316"/>
      <c r="AE263" s="311">
        <v>24.49</v>
      </c>
      <c r="AF263" s="316"/>
      <c r="AG263" s="316">
        <v>15</v>
      </c>
      <c r="AH263" s="242" t="e">
        <f t="shared" si="49"/>
        <v>#VALUE!</v>
      </c>
      <c r="AI263" s="212" t="s">
        <v>854</v>
      </c>
      <c r="AJ263" s="212" t="s">
        <v>855</v>
      </c>
      <c r="AK263" s="212" t="s">
        <v>1465</v>
      </c>
      <c r="AL263" s="212"/>
      <c r="AM263" s="212"/>
      <c r="AN263" s="212" t="s">
        <v>114</v>
      </c>
      <c r="AO263" s="212"/>
      <c r="AP263" s="160">
        <v>840</v>
      </c>
      <c r="AQ263" s="160">
        <v>50</v>
      </c>
      <c r="AR263" s="160">
        <v>0</v>
      </c>
      <c r="AS263" s="160">
        <v>890</v>
      </c>
      <c r="AT263" s="406" t="e">
        <f t="shared" si="58"/>
        <v>#N/A</v>
      </c>
      <c r="AU263" s="160">
        <v>920</v>
      </c>
      <c r="AV263" s="359" t="s">
        <v>1163</v>
      </c>
      <c r="AW263" s="359" t="s">
        <v>1123</v>
      </c>
      <c r="AX263" s="359" t="s">
        <v>1240</v>
      </c>
      <c r="AY263" s="360" t="e">
        <f t="shared" si="59"/>
        <v>#N/A</v>
      </c>
    </row>
    <row r="264" spans="1:51" x14ac:dyDescent="0.25">
      <c r="A264" s="242" t="s">
        <v>828</v>
      </c>
      <c r="B264" s="242" t="s">
        <v>829</v>
      </c>
      <c r="C264" s="242" t="s">
        <v>1460</v>
      </c>
      <c r="D264" s="315" t="s">
        <v>73</v>
      </c>
      <c r="E264" s="242">
        <v>3.0279329608938546E-3</v>
      </c>
      <c r="G264" s="299"/>
      <c r="H264" s="309" t="s">
        <v>1460</v>
      </c>
      <c r="I264" s="313" t="s">
        <v>73</v>
      </c>
      <c r="J264" s="313">
        <v>1.2150837988826816E-3</v>
      </c>
      <c r="K264" s="313"/>
      <c r="L264" s="313"/>
      <c r="M264" s="313" t="s">
        <v>1460</v>
      </c>
      <c r="N264" s="313" t="s">
        <v>73</v>
      </c>
      <c r="O264" s="313">
        <v>1.8128491620111732E-3</v>
      </c>
      <c r="P264" s="311"/>
      <c r="Q264" s="311">
        <v>4.18</v>
      </c>
      <c r="R264" s="313">
        <v>154</v>
      </c>
      <c r="S264" s="313">
        <v>93</v>
      </c>
      <c r="T264" s="313">
        <v>181</v>
      </c>
      <c r="U264" s="313">
        <v>946</v>
      </c>
      <c r="V264" s="313"/>
      <c r="W264" s="313">
        <v>16</v>
      </c>
      <c r="X264" s="313">
        <v>146</v>
      </c>
      <c r="Y264" s="313">
        <v>286</v>
      </c>
      <c r="Z264" s="313">
        <v>212</v>
      </c>
      <c r="AA264" s="313">
        <v>9</v>
      </c>
      <c r="AB264" s="313"/>
      <c r="AC264" s="314">
        <v>669</v>
      </c>
      <c r="AD264" s="316"/>
      <c r="AE264" s="311">
        <v>5.4</v>
      </c>
      <c r="AF264" s="316"/>
      <c r="AG264" s="316">
        <v>316</v>
      </c>
      <c r="AH264" s="242" t="e">
        <f t="shared" si="49"/>
        <v>#VALUE!</v>
      </c>
      <c r="AI264" s="212" t="s">
        <v>812</v>
      </c>
      <c r="AJ264" s="212" t="s">
        <v>813</v>
      </c>
      <c r="AK264" s="212" t="s">
        <v>1467</v>
      </c>
      <c r="AL264" s="212"/>
      <c r="AM264" s="212"/>
      <c r="AN264" s="212" t="s">
        <v>116</v>
      </c>
      <c r="AO264" s="212"/>
      <c r="AP264" s="160">
        <v>920</v>
      </c>
      <c r="AQ264" s="160">
        <v>850</v>
      </c>
      <c r="AR264" s="160">
        <v>0</v>
      </c>
      <c r="AS264" s="160">
        <v>1780</v>
      </c>
      <c r="AT264" s="406" t="e">
        <f t="shared" si="58"/>
        <v>#N/A</v>
      </c>
      <c r="AU264" s="160">
        <v>390</v>
      </c>
      <c r="AV264" s="359" t="s">
        <v>1160</v>
      </c>
      <c r="AW264" s="359" t="s">
        <v>1153</v>
      </c>
      <c r="AX264" s="359" t="s">
        <v>1722</v>
      </c>
      <c r="AY264" s="360" t="e">
        <f t="shared" si="59"/>
        <v>#N/A</v>
      </c>
    </row>
    <row r="265" spans="1:51" x14ac:dyDescent="0.25">
      <c r="A265" s="242" t="s">
        <v>830</v>
      </c>
      <c r="B265" s="242" t="s">
        <v>831</v>
      </c>
      <c r="C265" s="242" t="s">
        <v>1462</v>
      </c>
      <c r="D265" s="315" t="s">
        <v>84</v>
      </c>
      <c r="E265" s="242">
        <v>5.4893744387907815E-3</v>
      </c>
      <c r="G265" s="299"/>
      <c r="H265" s="309" t="s">
        <v>1462</v>
      </c>
      <c r="I265" s="313" t="s">
        <v>84</v>
      </c>
      <c r="J265" s="313">
        <v>2.6279557018856628E-3</v>
      </c>
      <c r="K265" s="313"/>
      <c r="L265" s="313"/>
      <c r="M265" s="313" t="s">
        <v>1462</v>
      </c>
      <c r="N265" s="313" t="s">
        <v>84</v>
      </c>
      <c r="O265" s="313">
        <v>2.8614187369051182E-3</v>
      </c>
      <c r="P265" s="311"/>
      <c r="Q265" s="311">
        <v>4.34</v>
      </c>
      <c r="R265" s="313">
        <v>91</v>
      </c>
      <c r="S265" s="313">
        <v>15</v>
      </c>
      <c r="T265" s="313">
        <v>151</v>
      </c>
      <c r="U265" s="313">
        <v>661</v>
      </c>
      <c r="V265" s="313"/>
      <c r="W265" s="313">
        <v>86</v>
      </c>
      <c r="X265" s="313">
        <v>0</v>
      </c>
      <c r="Y265" s="313">
        <v>141</v>
      </c>
      <c r="Z265" s="313">
        <v>1569</v>
      </c>
      <c r="AA265" s="313">
        <v>0</v>
      </c>
      <c r="AB265" s="313"/>
      <c r="AC265" s="314">
        <v>1796</v>
      </c>
      <c r="AD265" s="316"/>
      <c r="AE265" s="311">
        <v>19.309999999999999</v>
      </c>
      <c r="AF265" s="316"/>
      <c r="AG265" s="316">
        <v>3</v>
      </c>
      <c r="AH265" s="242" t="e">
        <f t="shared" si="49"/>
        <v>#VALUE!</v>
      </c>
      <c r="AI265" s="212" t="s">
        <v>814</v>
      </c>
      <c r="AJ265" s="212" t="s">
        <v>815</v>
      </c>
      <c r="AK265" s="212" t="s">
        <v>1468</v>
      </c>
      <c r="AL265" s="212"/>
      <c r="AM265" s="212"/>
      <c r="AN265" s="212" t="s">
        <v>119</v>
      </c>
      <c r="AO265" s="212"/>
      <c r="AP265" s="160">
        <v>140</v>
      </c>
      <c r="AQ265" s="160">
        <v>30</v>
      </c>
      <c r="AR265" s="160">
        <v>0</v>
      </c>
      <c r="AS265" s="160">
        <v>170</v>
      </c>
      <c r="AT265" s="406" t="e">
        <f t="shared" si="58"/>
        <v>#N/A</v>
      </c>
      <c r="AU265" s="160">
        <v>100</v>
      </c>
      <c r="AV265" s="359" t="s">
        <v>1119</v>
      </c>
      <c r="AW265" s="359" t="s">
        <v>1123</v>
      </c>
      <c r="AX265" s="359" t="s">
        <v>1178</v>
      </c>
      <c r="AY265" s="360" t="e">
        <f t="shared" si="59"/>
        <v>#N/A</v>
      </c>
    </row>
    <row r="266" spans="1:51" ht="25.5" x14ac:dyDescent="0.25">
      <c r="A266" s="242" t="s">
        <v>832</v>
      </c>
      <c r="B266" s="242" t="s">
        <v>833</v>
      </c>
      <c r="C266" s="242" t="s">
        <v>1464</v>
      </c>
      <c r="D266" s="298" t="s">
        <v>98</v>
      </c>
      <c r="E266" s="242">
        <v>3.137191157347204E-3</v>
      </c>
      <c r="G266" s="299"/>
      <c r="H266" s="317" t="s">
        <v>1464</v>
      </c>
      <c r="I266" s="328" t="s">
        <v>98</v>
      </c>
      <c r="J266" s="328">
        <v>1.8628088426527959E-3</v>
      </c>
      <c r="K266" s="328"/>
      <c r="L266" s="328"/>
      <c r="M266" s="328" t="s">
        <v>1464</v>
      </c>
      <c r="N266" s="328" t="s">
        <v>98</v>
      </c>
      <c r="O266" s="328">
        <v>1.277633289986996E-3</v>
      </c>
      <c r="P266" s="329"/>
      <c r="Q266" s="329">
        <v>4.6900000000000004</v>
      </c>
      <c r="R266" s="328">
        <v>45</v>
      </c>
      <c r="S266" s="328">
        <v>135</v>
      </c>
      <c r="T266" s="328">
        <v>581</v>
      </c>
      <c r="U266" s="328">
        <v>1352</v>
      </c>
      <c r="V266" s="328"/>
      <c r="W266" s="328">
        <v>135</v>
      </c>
      <c r="X266" s="328">
        <v>127</v>
      </c>
      <c r="Y266" s="328">
        <v>174</v>
      </c>
      <c r="Z266" s="328">
        <v>52</v>
      </c>
      <c r="AA266" s="328">
        <v>3</v>
      </c>
      <c r="AB266" s="328"/>
      <c r="AC266" s="330">
        <v>491</v>
      </c>
      <c r="AD266" s="331"/>
      <c r="AE266" s="329">
        <v>3.9</v>
      </c>
      <c r="AF266" s="332"/>
      <c r="AG266" s="333">
        <v>23</v>
      </c>
      <c r="AH266" s="242" t="e">
        <f t="shared" si="49"/>
        <v>#VALUE!</v>
      </c>
      <c r="AI266" s="212" t="s">
        <v>816</v>
      </c>
      <c r="AJ266" s="212" t="s">
        <v>817</v>
      </c>
      <c r="AK266" s="212" t="s">
        <v>1469</v>
      </c>
      <c r="AL266" s="212"/>
      <c r="AM266" s="212"/>
      <c r="AN266" s="212" t="s">
        <v>121</v>
      </c>
      <c r="AO266" s="212"/>
      <c r="AP266" s="160">
        <v>230</v>
      </c>
      <c r="AQ266" s="160">
        <v>70</v>
      </c>
      <c r="AR266" s="160">
        <v>0</v>
      </c>
      <c r="AS266" s="160">
        <v>300</v>
      </c>
      <c r="AT266" s="406" t="e">
        <f t="shared" si="58"/>
        <v>#N/A</v>
      </c>
      <c r="AU266" s="160">
        <v>310</v>
      </c>
      <c r="AV266" s="359" t="s">
        <v>1147</v>
      </c>
      <c r="AW266" s="359" t="s">
        <v>1123</v>
      </c>
      <c r="AX266" s="359" t="s">
        <v>1380</v>
      </c>
      <c r="AY266" s="360" t="e">
        <f t="shared" si="59"/>
        <v>#N/A</v>
      </c>
    </row>
    <row r="267" spans="1:51" x14ac:dyDescent="0.25">
      <c r="A267" s="242" t="s">
        <v>834</v>
      </c>
      <c r="B267" s="242" t="s">
        <v>835</v>
      </c>
      <c r="C267" s="242" t="s">
        <v>1465</v>
      </c>
      <c r="D267" s="298" t="s">
        <v>114</v>
      </c>
      <c r="E267" s="242">
        <v>5.8025682182985556E-3</v>
      </c>
      <c r="G267" s="299"/>
      <c r="H267" s="317" t="s">
        <v>1465</v>
      </c>
      <c r="I267" s="313" t="s">
        <v>114</v>
      </c>
      <c r="J267" s="313">
        <v>1.745585874799358E-3</v>
      </c>
      <c r="K267" s="313"/>
      <c r="L267" s="313"/>
      <c r="M267" s="313" t="s">
        <v>1465</v>
      </c>
      <c r="N267" s="313" t="s">
        <v>114</v>
      </c>
      <c r="O267" s="328">
        <v>4.0569823434991976E-3</v>
      </c>
      <c r="P267" s="329"/>
      <c r="Q267" s="329">
        <v>4.67</v>
      </c>
      <c r="R267" s="328">
        <v>108</v>
      </c>
      <c r="S267" s="328">
        <v>94</v>
      </c>
      <c r="T267" s="328">
        <v>114</v>
      </c>
      <c r="U267" s="328">
        <v>877</v>
      </c>
      <c r="V267" s="328"/>
      <c r="W267" s="328" t="s">
        <v>1821</v>
      </c>
      <c r="X267" s="328" t="s">
        <v>1821</v>
      </c>
      <c r="Y267" s="328" t="s">
        <v>1821</v>
      </c>
      <c r="Z267" s="328" t="s">
        <v>1821</v>
      </c>
      <c r="AA267" s="328" t="s">
        <v>1821</v>
      </c>
      <c r="AB267" s="328"/>
      <c r="AC267" s="330">
        <v>1916</v>
      </c>
      <c r="AD267" s="331"/>
      <c r="AE267" s="329">
        <v>15.97</v>
      </c>
      <c r="AF267" s="332"/>
      <c r="AG267" s="333">
        <v>0</v>
      </c>
      <c r="AH267" s="242" t="e">
        <f t="shared" si="49"/>
        <v>#VALUE!</v>
      </c>
      <c r="AI267" s="212" t="s">
        <v>856</v>
      </c>
      <c r="AJ267" s="212" t="s">
        <v>857</v>
      </c>
      <c r="AK267" s="212" t="s">
        <v>1470</v>
      </c>
      <c r="AL267" s="212"/>
      <c r="AM267" s="212"/>
      <c r="AN267" s="212" t="s">
        <v>124</v>
      </c>
      <c r="AO267" s="212"/>
      <c r="AP267" s="160">
        <v>120</v>
      </c>
      <c r="AQ267" s="160">
        <v>130</v>
      </c>
      <c r="AR267" s="160">
        <v>0</v>
      </c>
      <c r="AS267" s="160">
        <v>260</v>
      </c>
      <c r="AT267" s="406" t="e">
        <f t="shared" si="58"/>
        <v>#N/A</v>
      </c>
      <c r="AU267" s="160">
        <v>50</v>
      </c>
      <c r="AV267" s="359" t="s">
        <v>1119</v>
      </c>
      <c r="AW267" s="359" t="s">
        <v>1123</v>
      </c>
      <c r="AX267" s="359" t="s">
        <v>1246</v>
      </c>
      <c r="AY267" s="360" t="e">
        <f t="shared" si="59"/>
        <v>#N/A</v>
      </c>
    </row>
    <row r="268" spans="1:51" x14ac:dyDescent="0.25">
      <c r="A268" s="242">
        <v>50</v>
      </c>
      <c r="C268" s="242" t="s">
        <v>1470</v>
      </c>
      <c r="D268" s="298" t="s">
        <v>124</v>
      </c>
      <c r="E268" s="298">
        <v>4.3915789473684208E-3</v>
      </c>
      <c r="G268" s="299"/>
      <c r="H268" s="309" t="s">
        <v>1470</v>
      </c>
      <c r="I268" s="313" t="s">
        <v>124</v>
      </c>
      <c r="J268" s="313">
        <v>1.7052631578947368E-3</v>
      </c>
      <c r="K268" s="313"/>
      <c r="L268" s="313"/>
      <c r="M268" s="313" t="s">
        <v>1470</v>
      </c>
      <c r="N268" s="313" t="s">
        <v>124</v>
      </c>
      <c r="O268" s="313">
        <v>2.6863157894736842E-3</v>
      </c>
      <c r="P268" s="311"/>
      <c r="Q268" s="311"/>
      <c r="R268" s="313"/>
      <c r="S268" s="313"/>
      <c r="T268" s="313"/>
      <c r="U268" s="313"/>
      <c r="V268" s="313"/>
      <c r="W268" s="313"/>
      <c r="X268" s="313"/>
      <c r="Y268" s="313"/>
      <c r="Z268" s="313"/>
      <c r="AA268" s="313"/>
      <c r="AB268" s="313"/>
      <c r="AC268" s="314"/>
      <c r="AD268" s="316"/>
      <c r="AE268" s="311"/>
      <c r="AF268" s="316"/>
      <c r="AG268" s="316"/>
      <c r="AH268" s="242" t="e">
        <f t="shared" si="49"/>
        <v>#VALUE!</v>
      </c>
      <c r="AI268" s="212" t="s">
        <v>858</v>
      </c>
      <c r="AJ268" s="212" t="s">
        <v>859</v>
      </c>
      <c r="AK268" s="212" t="s">
        <v>1471</v>
      </c>
      <c r="AL268" s="212"/>
      <c r="AM268" s="212"/>
      <c r="AN268" s="212" t="s">
        <v>129</v>
      </c>
      <c r="AO268" s="212"/>
      <c r="AP268" s="160">
        <v>470</v>
      </c>
      <c r="AQ268" s="160">
        <v>340</v>
      </c>
      <c r="AR268" s="160">
        <v>0</v>
      </c>
      <c r="AS268" s="160">
        <v>810</v>
      </c>
      <c r="AT268" s="406" t="e">
        <f t="shared" si="58"/>
        <v>#N/A</v>
      </c>
      <c r="AU268" s="160">
        <v>180</v>
      </c>
      <c r="AV268" s="359" t="s">
        <v>1145</v>
      </c>
      <c r="AW268" s="359" t="s">
        <v>1123</v>
      </c>
      <c r="AX268" s="359" t="s">
        <v>1305</v>
      </c>
      <c r="AY268" s="360" t="e">
        <f t="shared" si="59"/>
        <v>#N/A</v>
      </c>
    </row>
    <row r="269" spans="1:51" x14ac:dyDescent="0.25">
      <c r="A269" s="242" t="s">
        <v>838</v>
      </c>
      <c r="B269" s="242" t="s">
        <v>839</v>
      </c>
      <c r="C269" s="242" t="s">
        <v>1471</v>
      </c>
      <c r="D269" s="298" t="s">
        <v>129</v>
      </c>
      <c r="E269" s="242">
        <v>8.0440304826418288E-4</v>
      </c>
      <c r="G269" s="299"/>
      <c r="H269" s="309" t="s">
        <v>1471</v>
      </c>
      <c r="I269" s="313" t="s">
        <v>129</v>
      </c>
      <c r="J269" s="313">
        <v>4.9957662997459783E-4</v>
      </c>
      <c r="K269" s="313"/>
      <c r="L269" s="313"/>
      <c r="M269" s="313" t="s">
        <v>1471</v>
      </c>
      <c r="N269" s="313" t="s">
        <v>129</v>
      </c>
      <c r="O269" s="313">
        <v>3.0059271803556311E-4</v>
      </c>
      <c r="P269" s="311"/>
      <c r="Q269" s="311">
        <v>2.93</v>
      </c>
      <c r="R269" s="313">
        <v>12</v>
      </c>
      <c r="S269" s="313">
        <v>46</v>
      </c>
      <c r="T269" s="313">
        <v>128</v>
      </c>
      <c r="U269" s="313">
        <v>385</v>
      </c>
      <c r="V269" s="313"/>
      <c r="W269" s="313">
        <v>168</v>
      </c>
      <c r="X269" s="313">
        <v>25</v>
      </c>
      <c r="Y269" s="313">
        <v>144</v>
      </c>
      <c r="Z269" s="313">
        <v>744</v>
      </c>
      <c r="AA269" s="313">
        <v>4</v>
      </c>
      <c r="AB269" s="313"/>
      <c r="AC269" s="314">
        <v>1085</v>
      </c>
      <c r="AD269" s="316"/>
      <c r="AE269" s="311">
        <v>15.96</v>
      </c>
      <c r="AF269" s="316"/>
      <c r="AG269" s="316">
        <v>0</v>
      </c>
      <c r="AH269" s="242" t="e">
        <f t="shared" si="49"/>
        <v>#VALUE!</v>
      </c>
      <c r="AI269" s="212" t="s">
        <v>860</v>
      </c>
      <c r="AJ269" s="212" t="s">
        <v>861</v>
      </c>
      <c r="AK269" s="212" t="s">
        <v>1472</v>
      </c>
      <c r="AL269" s="212"/>
      <c r="AM269" s="212"/>
      <c r="AN269" s="212" t="s">
        <v>132</v>
      </c>
      <c r="AO269" s="212"/>
      <c r="AP269" s="160">
        <v>430</v>
      </c>
      <c r="AQ269" s="160">
        <v>180</v>
      </c>
      <c r="AR269" s="160">
        <v>20</v>
      </c>
      <c r="AS269" s="160">
        <v>620</v>
      </c>
      <c r="AT269" s="406" t="e">
        <f t="shared" si="58"/>
        <v>#N/A</v>
      </c>
      <c r="AU269" s="160">
        <v>430</v>
      </c>
      <c r="AV269" s="359" t="s">
        <v>1182</v>
      </c>
      <c r="AW269" s="359" t="s">
        <v>1119</v>
      </c>
      <c r="AX269" s="359" t="s">
        <v>1749</v>
      </c>
      <c r="AY269" s="360" t="e">
        <f t="shared" si="59"/>
        <v>#N/A</v>
      </c>
    </row>
    <row r="270" spans="1:51" x14ac:dyDescent="0.25">
      <c r="A270" s="242" t="s">
        <v>840</v>
      </c>
      <c r="B270" s="242" t="s">
        <v>841</v>
      </c>
      <c r="C270" s="242" t="s">
        <v>1472</v>
      </c>
      <c r="D270" s="298" t="s">
        <v>132</v>
      </c>
      <c r="E270" s="242">
        <v>3.1020408163265306E-3</v>
      </c>
      <c r="G270" s="299"/>
      <c r="H270" s="309" t="s">
        <v>1472</v>
      </c>
      <c r="I270" s="313" t="s">
        <v>132</v>
      </c>
      <c r="J270" s="313">
        <v>1.1391465677179963E-3</v>
      </c>
      <c r="K270" s="313"/>
      <c r="L270" s="313"/>
      <c r="M270" s="313" t="s">
        <v>1472</v>
      </c>
      <c r="N270" s="313" t="s">
        <v>132</v>
      </c>
      <c r="O270" s="313">
        <v>1.9628942486085341E-3</v>
      </c>
      <c r="P270" s="311"/>
      <c r="Q270" s="311">
        <v>2.4700000000000002</v>
      </c>
      <c r="R270" s="313">
        <v>35</v>
      </c>
      <c r="S270" s="313">
        <v>61</v>
      </c>
      <c r="T270" s="313">
        <v>335</v>
      </c>
      <c r="U270" s="313">
        <v>770</v>
      </c>
      <c r="V270" s="313"/>
      <c r="W270" s="313">
        <v>2</v>
      </c>
      <c r="X270" s="313">
        <v>2</v>
      </c>
      <c r="Y270" s="313">
        <v>1234</v>
      </c>
      <c r="Z270" s="313">
        <v>689</v>
      </c>
      <c r="AA270" s="313">
        <v>287</v>
      </c>
      <c r="AB270" s="313"/>
      <c r="AC270" s="314">
        <v>2214</v>
      </c>
      <c r="AD270" s="316"/>
      <c r="AE270" s="311">
        <v>16.16</v>
      </c>
      <c r="AF270" s="316"/>
      <c r="AG270" s="316">
        <v>57</v>
      </c>
      <c r="AH270" s="242" t="e">
        <f t="shared" si="49"/>
        <v>#VALUE!</v>
      </c>
      <c r="AI270" s="212" t="s">
        <v>862</v>
      </c>
      <c r="AJ270" s="212" t="s">
        <v>863</v>
      </c>
      <c r="AK270" s="212" t="s">
        <v>1473</v>
      </c>
      <c r="AL270" s="212"/>
      <c r="AM270" s="212"/>
      <c r="AN270" s="212" t="s">
        <v>135</v>
      </c>
      <c r="AO270" s="212"/>
      <c r="AP270" s="160">
        <v>150</v>
      </c>
      <c r="AQ270" s="160">
        <v>30</v>
      </c>
      <c r="AR270" s="160">
        <v>0</v>
      </c>
      <c r="AS270" s="160">
        <v>180</v>
      </c>
      <c r="AT270" s="406" t="e">
        <f t="shared" si="58"/>
        <v>#N/A</v>
      </c>
      <c r="AU270" s="160">
        <v>300</v>
      </c>
      <c r="AV270" s="359" t="s">
        <v>1674</v>
      </c>
      <c r="AW270" s="359" t="s">
        <v>1119</v>
      </c>
      <c r="AX270" s="359" t="s">
        <v>1672</v>
      </c>
      <c r="AY270" s="360" t="e">
        <f t="shared" si="59"/>
        <v>#N/A</v>
      </c>
    </row>
    <row r="271" spans="1:51" x14ac:dyDescent="0.25">
      <c r="A271" s="242" t="s">
        <v>842</v>
      </c>
      <c r="B271" s="242" t="s">
        <v>843</v>
      </c>
      <c r="C271" s="242" t="s">
        <v>1473</v>
      </c>
      <c r="D271" s="298" t="s">
        <v>135</v>
      </c>
      <c r="E271" s="242">
        <v>6.3402889245585872E-3</v>
      </c>
      <c r="G271" s="299"/>
      <c r="H271" s="309" t="s">
        <v>1473</v>
      </c>
      <c r="I271" s="313" t="s">
        <v>135</v>
      </c>
      <c r="J271" s="313">
        <v>2.3434991974317816E-3</v>
      </c>
      <c r="K271" s="313"/>
      <c r="L271" s="313"/>
      <c r="M271" s="313" t="s">
        <v>1473</v>
      </c>
      <c r="N271" s="313" t="s">
        <v>135</v>
      </c>
      <c r="O271" s="313">
        <v>3.9967897271268055E-3</v>
      </c>
      <c r="P271" s="311"/>
      <c r="Q271" s="311">
        <v>3.72</v>
      </c>
      <c r="R271" s="313">
        <v>43</v>
      </c>
      <c r="S271" s="313">
        <v>103</v>
      </c>
      <c r="T271" s="313">
        <v>430</v>
      </c>
      <c r="U271" s="313">
        <v>922</v>
      </c>
      <c r="V271" s="313"/>
      <c r="W271" s="313">
        <v>26</v>
      </c>
      <c r="X271" s="313">
        <v>0</v>
      </c>
      <c r="Y271" s="313">
        <v>0</v>
      </c>
      <c r="Z271" s="313">
        <v>180</v>
      </c>
      <c r="AA271" s="313">
        <v>98</v>
      </c>
      <c r="AB271" s="313"/>
      <c r="AC271" s="314">
        <v>304</v>
      </c>
      <c r="AD271" s="316"/>
      <c r="AE271" s="311">
        <v>3.27</v>
      </c>
      <c r="AF271" s="316"/>
      <c r="AG271" s="316">
        <v>0</v>
      </c>
      <c r="AH271" s="242" t="e">
        <f t="shared" ref="AH271:AH334" si="60">AG271/H271</f>
        <v>#VALUE!</v>
      </c>
      <c r="AI271" s="212" t="s">
        <v>818</v>
      </c>
      <c r="AJ271" s="212" t="s">
        <v>819</v>
      </c>
      <c r="AK271" s="212" t="s">
        <v>1476</v>
      </c>
      <c r="AL271" s="212"/>
      <c r="AM271" s="212"/>
      <c r="AN271" s="212" t="s">
        <v>141</v>
      </c>
      <c r="AO271" s="212"/>
      <c r="AP271" s="160">
        <v>290</v>
      </c>
      <c r="AQ271" s="160">
        <v>110</v>
      </c>
      <c r="AR271" s="160">
        <v>0</v>
      </c>
      <c r="AS271" s="160">
        <v>410</v>
      </c>
      <c r="AT271" s="406" t="e">
        <f t="shared" si="58"/>
        <v>#N/A</v>
      </c>
      <c r="AU271" s="160">
        <v>160</v>
      </c>
      <c r="AV271" s="359" t="s">
        <v>1173</v>
      </c>
      <c r="AW271" s="359" t="s">
        <v>1123</v>
      </c>
      <c r="AX271" s="359" t="s">
        <v>1195</v>
      </c>
      <c r="AY271" s="360" t="e">
        <f t="shared" si="59"/>
        <v>#N/A</v>
      </c>
    </row>
    <row r="272" spans="1:51" x14ac:dyDescent="0.25">
      <c r="A272" s="242" t="s">
        <v>844</v>
      </c>
      <c r="B272" s="242" t="s">
        <v>845</v>
      </c>
      <c r="C272" s="242" t="s">
        <v>1479</v>
      </c>
      <c r="D272" s="298" t="s">
        <v>144</v>
      </c>
      <c r="E272" s="242">
        <v>3.7831021437578815E-3</v>
      </c>
      <c r="G272" s="299"/>
      <c r="H272" s="309" t="s">
        <v>1479</v>
      </c>
      <c r="I272" s="313" t="s">
        <v>144</v>
      </c>
      <c r="J272" s="313">
        <v>1.141235813366961E-3</v>
      </c>
      <c r="K272" s="313"/>
      <c r="L272" s="313"/>
      <c r="M272" s="313" t="s">
        <v>1479</v>
      </c>
      <c r="N272" s="313" t="s">
        <v>144</v>
      </c>
      <c r="O272" s="313">
        <v>2.6418663303909204E-3</v>
      </c>
      <c r="P272" s="311"/>
      <c r="Q272" s="311">
        <v>4.93</v>
      </c>
      <c r="R272" s="313">
        <v>51</v>
      </c>
      <c r="S272" s="313">
        <v>147</v>
      </c>
      <c r="T272" s="313">
        <v>403</v>
      </c>
      <c r="U272" s="313">
        <v>1084</v>
      </c>
      <c r="V272" s="313"/>
      <c r="W272" s="313">
        <v>129</v>
      </c>
      <c r="X272" s="313">
        <v>43</v>
      </c>
      <c r="Y272" s="313">
        <v>0</v>
      </c>
      <c r="Z272" s="313">
        <v>2807</v>
      </c>
      <c r="AA272" s="313">
        <v>197</v>
      </c>
      <c r="AB272" s="313"/>
      <c r="AC272" s="314">
        <v>3176</v>
      </c>
      <c r="AD272" s="316"/>
      <c r="AE272" s="311">
        <v>32.409999999999997</v>
      </c>
      <c r="AF272" s="316"/>
      <c r="AG272" s="316">
        <v>5</v>
      </c>
      <c r="AH272" s="242" t="e">
        <f t="shared" si="60"/>
        <v>#VALUE!</v>
      </c>
      <c r="AI272" s="212" t="s">
        <v>820</v>
      </c>
      <c r="AJ272" s="212" t="s">
        <v>821</v>
      </c>
      <c r="AK272" s="212" t="s">
        <v>1478</v>
      </c>
      <c r="AL272" s="212"/>
      <c r="AM272" s="212"/>
      <c r="AN272" s="212" t="s">
        <v>142</v>
      </c>
      <c r="AO272" s="212"/>
      <c r="AP272" s="160">
        <v>530</v>
      </c>
      <c r="AQ272" s="160">
        <v>140</v>
      </c>
      <c r="AR272" s="160">
        <v>0</v>
      </c>
      <c r="AS272" s="160">
        <v>670</v>
      </c>
      <c r="AT272" s="406" t="e">
        <f t="shared" si="58"/>
        <v>#N/A</v>
      </c>
      <c r="AU272" s="160">
        <v>50</v>
      </c>
      <c r="AV272" s="359" t="s">
        <v>1142</v>
      </c>
      <c r="AW272" s="359" t="s">
        <v>1123</v>
      </c>
      <c r="AX272" s="359" t="s">
        <v>1163</v>
      </c>
      <c r="AY272" s="360" t="e">
        <f t="shared" si="59"/>
        <v>#N/A</v>
      </c>
    </row>
    <row r="273" spans="1:51" x14ac:dyDescent="0.25">
      <c r="A273" s="242" t="s">
        <v>846</v>
      </c>
      <c r="B273" s="242" t="s">
        <v>847</v>
      </c>
      <c r="C273" s="242" t="s">
        <v>1482</v>
      </c>
      <c r="D273" s="298" t="s">
        <v>165</v>
      </c>
      <c r="E273" s="242">
        <v>4.8367654445002515E-3</v>
      </c>
      <c r="G273" s="299"/>
      <c r="H273" s="309" t="s">
        <v>1482</v>
      </c>
      <c r="I273" s="313" t="s">
        <v>165</v>
      </c>
      <c r="J273" s="313">
        <v>2.0341536916122552E-3</v>
      </c>
      <c r="K273" s="313"/>
      <c r="L273" s="313"/>
      <c r="M273" s="313" t="s">
        <v>1482</v>
      </c>
      <c r="N273" s="313" t="s">
        <v>165</v>
      </c>
      <c r="O273" s="313">
        <v>2.8026117528879959E-3</v>
      </c>
      <c r="P273" s="311"/>
      <c r="Q273" s="311">
        <v>4.7699999999999996</v>
      </c>
      <c r="R273" s="313">
        <v>55</v>
      </c>
      <c r="S273" s="313">
        <v>172</v>
      </c>
      <c r="T273" s="313">
        <v>283</v>
      </c>
      <c r="U273" s="313">
        <v>1144</v>
      </c>
      <c r="V273" s="313"/>
      <c r="W273" s="313">
        <v>49</v>
      </c>
      <c r="X273" s="313">
        <v>2</v>
      </c>
      <c r="Y273" s="313">
        <v>157</v>
      </c>
      <c r="Z273" s="313">
        <v>187</v>
      </c>
      <c r="AA273" s="313">
        <v>217</v>
      </c>
      <c r="AB273" s="313"/>
      <c r="AC273" s="314">
        <v>612</v>
      </c>
      <c r="AD273" s="316"/>
      <c r="AE273" s="311">
        <v>4.5999999999999996</v>
      </c>
      <c r="AF273" s="316"/>
      <c r="AG273" s="316" t="s">
        <v>1821</v>
      </c>
      <c r="AH273" s="242" t="e">
        <f t="shared" si="60"/>
        <v>#VALUE!</v>
      </c>
      <c r="AI273" s="212" t="s">
        <v>864</v>
      </c>
      <c r="AJ273" s="212" t="s">
        <v>865</v>
      </c>
      <c r="AK273" s="212" t="s">
        <v>1479</v>
      </c>
      <c r="AL273" s="212"/>
      <c r="AM273" s="212"/>
      <c r="AN273" s="212" t="s">
        <v>144</v>
      </c>
      <c r="AO273" s="212"/>
      <c r="AP273" s="160">
        <v>120</v>
      </c>
      <c r="AQ273" s="160">
        <v>10</v>
      </c>
      <c r="AR273" s="160">
        <v>0</v>
      </c>
      <c r="AS273" s="160">
        <v>130</v>
      </c>
      <c r="AT273" s="406" t="e">
        <f t="shared" si="58"/>
        <v>#N/A</v>
      </c>
      <c r="AU273" s="160">
        <v>190</v>
      </c>
      <c r="AV273" s="359" t="s">
        <v>1142</v>
      </c>
      <c r="AW273" s="359" t="s">
        <v>1123</v>
      </c>
      <c r="AX273" s="359" t="s">
        <v>1176</v>
      </c>
      <c r="AY273" s="360" t="e">
        <f t="shared" si="59"/>
        <v>#N/A</v>
      </c>
    </row>
    <row r="274" spans="1:51" x14ac:dyDescent="0.25">
      <c r="A274" s="242" t="s">
        <v>848</v>
      </c>
      <c r="B274" s="242" t="s">
        <v>849</v>
      </c>
      <c r="C274" s="242" t="s">
        <v>1484</v>
      </c>
      <c r="D274" s="298" t="s">
        <v>204</v>
      </c>
      <c r="E274" s="242">
        <v>3.900399854598328E-3</v>
      </c>
      <c r="G274" s="299"/>
      <c r="H274" s="309" t="s">
        <v>1484</v>
      </c>
      <c r="I274" s="313" t="s">
        <v>204</v>
      </c>
      <c r="J274" s="313">
        <v>1.8393311523082516E-3</v>
      </c>
      <c r="K274" s="313"/>
      <c r="L274" s="313"/>
      <c r="M274" s="313" t="s">
        <v>1484</v>
      </c>
      <c r="N274" s="313" t="s">
        <v>204</v>
      </c>
      <c r="O274" s="313">
        <v>2.0610687022900765E-3</v>
      </c>
      <c r="P274" s="311"/>
      <c r="Q274" s="311">
        <v>5.8</v>
      </c>
      <c r="R274" s="313">
        <v>147</v>
      </c>
      <c r="S274" s="313">
        <v>402</v>
      </c>
      <c r="T274" s="313">
        <v>883</v>
      </c>
      <c r="U274" s="313">
        <v>2279</v>
      </c>
      <c r="V274" s="313"/>
      <c r="W274" s="313">
        <v>214</v>
      </c>
      <c r="X274" s="313">
        <v>8</v>
      </c>
      <c r="Y274" s="313">
        <v>725</v>
      </c>
      <c r="Z274" s="313">
        <v>380</v>
      </c>
      <c r="AA274" s="313">
        <v>422</v>
      </c>
      <c r="AB274" s="313"/>
      <c r="AC274" s="314">
        <v>1749</v>
      </c>
      <c r="AD274" s="316"/>
      <c r="AE274" s="311">
        <v>11.98</v>
      </c>
      <c r="AF274" s="316"/>
      <c r="AG274" s="316">
        <v>0</v>
      </c>
      <c r="AH274" s="242" t="e">
        <f t="shared" si="60"/>
        <v>#VALUE!</v>
      </c>
      <c r="AI274" s="212" t="s">
        <v>822</v>
      </c>
      <c r="AJ274" s="212" t="s">
        <v>823</v>
      </c>
      <c r="AK274" s="212" t="s">
        <v>1480</v>
      </c>
      <c r="AL274" s="212"/>
      <c r="AM274" s="212"/>
      <c r="AN274" s="212" t="s">
        <v>147</v>
      </c>
      <c r="AO274" s="212"/>
      <c r="AP274" s="160">
        <v>110</v>
      </c>
      <c r="AQ274" s="160">
        <v>170</v>
      </c>
      <c r="AR274" s="160">
        <v>0</v>
      </c>
      <c r="AS274" s="160">
        <v>270</v>
      </c>
      <c r="AT274" s="406" t="e">
        <f t="shared" si="58"/>
        <v>#N/A</v>
      </c>
      <c r="AU274" s="160">
        <v>230</v>
      </c>
      <c r="AV274" s="359" t="s">
        <v>1122</v>
      </c>
      <c r="AW274" s="359" t="s">
        <v>1123</v>
      </c>
      <c r="AX274" s="359" t="s">
        <v>1433</v>
      </c>
      <c r="AY274" s="360" t="e">
        <f t="shared" si="59"/>
        <v>#N/A</v>
      </c>
    </row>
    <row r="275" spans="1:51" x14ac:dyDescent="0.25">
      <c r="A275" s="242" t="s">
        <v>850</v>
      </c>
      <c r="B275" s="242" t="s">
        <v>851</v>
      </c>
      <c r="C275" s="242" t="s">
        <v>1486</v>
      </c>
      <c r="D275" s="298" t="s">
        <v>209</v>
      </c>
      <c r="E275" s="242">
        <v>3.376274825550188E-3</v>
      </c>
      <c r="G275" s="299"/>
      <c r="H275" s="309" t="s">
        <v>1486</v>
      </c>
      <c r="I275" s="313" t="s">
        <v>209</v>
      </c>
      <c r="J275" s="313">
        <v>9.8228663446054743E-4</v>
      </c>
      <c r="K275" s="313"/>
      <c r="L275" s="313"/>
      <c r="M275" s="313" t="s">
        <v>1486</v>
      </c>
      <c r="N275" s="313" t="s">
        <v>209</v>
      </c>
      <c r="O275" s="313">
        <v>2.3939881910896403E-3</v>
      </c>
      <c r="P275" s="311"/>
      <c r="Q275" s="311">
        <v>3.41</v>
      </c>
      <c r="R275" s="313">
        <v>70</v>
      </c>
      <c r="S275" s="313">
        <v>79</v>
      </c>
      <c r="T275" s="313">
        <v>162</v>
      </c>
      <c r="U275" s="313">
        <v>734</v>
      </c>
      <c r="V275" s="313"/>
      <c r="W275" s="313">
        <v>20</v>
      </c>
      <c r="X275" s="313">
        <v>52</v>
      </c>
      <c r="Y275" s="313">
        <v>0</v>
      </c>
      <c r="Z275" s="313">
        <v>843</v>
      </c>
      <c r="AA275" s="313">
        <v>2</v>
      </c>
      <c r="AB275" s="313"/>
      <c r="AC275" s="314">
        <v>917</v>
      </c>
      <c r="AD275" s="316"/>
      <c r="AE275" s="311">
        <v>7.4</v>
      </c>
      <c r="AF275" s="316"/>
      <c r="AG275" s="316">
        <v>65</v>
      </c>
      <c r="AH275" s="242" t="e">
        <f t="shared" si="60"/>
        <v>#VALUE!</v>
      </c>
      <c r="AI275" s="212" t="s">
        <v>824</v>
      </c>
      <c r="AJ275" s="212" t="s">
        <v>825</v>
      </c>
      <c r="AK275" s="212" t="s">
        <v>1481</v>
      </c>
      <c r="AL275" s="212"/>
      <c r="AM275" s="212"/>
      <c r="AN275" s="212" t="s">
        <v>152</v>
      </c>
      <c r="AO275" s="212"/>
      <c r="AP275" s="160">
        <v>400</v>
      </c>
      <c r="AQ275" s="160">
        <v>470</v>
      </c>
      <c r="AR275" s="160">
        <v>0</v>
      </c>
      <c r="AS275" s="160">
        <v>870</v>
      </c>
      <c r="AT275" s="406" t="e">
        <f t="shared" si="58"/>
        <v>#N/A</v>
      </c>
      <c r="AU275" s="160">
        <v>520</v>
      </c>
      <c r="AV275" s="359" t="s">
        <v>1697</v>
      </c>
      <c r="AW275" s="359" t="s">
        <v>1123</v>
      </c>
      <c r="AX275" s="358" t="s">
        <v>1750</v>
      </c>
      <c r="AY275" s="360" t="e">
        <f t="shared" si="59"/>
        <v>#N/A</v>
      </c>
    </row>
    <row r="276" spans="1:51" x14ac:dyDescent="0.25">
      <c r="A276" s="242" t="s">
        <v>852</v>
      </c>
      <c r="B276" s="242" t="s">
        <v>853</v>
      </c>
      <c r="C276" s="242" t="s">
        <v>1488</v>
      </c>
      <c r="D276" s="298" t="s">
        <v>264</v>
      </c>
      <c r="E276" s="242">
        <v>1.1727416798732171E-3</v>
      </c>
      <c r="G276" s="299"/>
      <c r="H276" s="309" t="s">
        <v>1488</v>
      </c>
      <c r="I276" s="313" t="s">
        <v>264</v>
      </c>
      <c r="J276" s="313">
        <v>6.2334918119387212E-4</v>
      </c>
      <c r="K276" s="313"/>
      <c r="L276" s="313"/>
      <c r="M276" s="313" t="s">
        <v>1488</v>
      </c>
      <c r="N276" s="313" t="s">
        <v>264</v>
      </c>
      <c r="O276" s="313">
        <v>5.49392498679345E-4</v>
      </c>
      <c r="P276" s="311"/>
      <c r="Q276" s="311">
        <v>2.19</v>
      </c>
      <c r="R276" s="313">
        <v>54</v>
      </c>
      <c r="S276" s="313">
        <v>108</v>
      </c>
      <c r="T276" s="313">
        <v>131</v>
      </c>
      <c r="U276" s="313">
        <v>549</v>
      </c>
      <c r="V276" s="313"/>
      <c r="W276" s="313">
        <v>0</v>
      </c>
      <c r="X276" s="313">
        <v>0</v>
      </c>
      <c r="Y276" s="313">
        <v>10</v>
      </c>
      <c r="Z276" s="313">
        <v>1695</v>
      </c>
      <c r="AA276" s="313">
        <v>251</v>
      </c>
      <c r="AB276" s="313"/>
      <c r="AC276" s="314">
        <v>1956</v>
      </c>
      <c r="AD276" s="316"/>
      <c r="AE276" s="311">
        <v>16.72</v>
      </c>
      <c r="AF276" s="316"/>
      <c r="AG276" s="316">
        <v>0</v>
      </c>
      <c r="AH276" s="242" t="e">
        <f t="shared" si="60"/>
        <v>#VALUE!</v>
      </c>
      <c r="AI276" s="212" t="s">
        <v>866</v>
      </c>
      <c r="AJ276" s="212" t="s">
        <v>867</v>
      </c>
      <c r="AK276" s="212" t="s">
        <v>1482</v>
      </c>
      <c r="AL276" s="212"/>
      <c r="AM276" s="212"/>
      <c r="AN276" s="212" t="s">
        <v>165</v>
      </c>
      <c r="AO276" s="212"/>
      <c r="AP276" s="160">
        <v>200</v>
      </c>
      <c r="AQ276" s="160">
        <v>170</v>
      </c>
      <c r="AR276" s="160">
        <v>0</v>
      </c>
      <c r="AS276" s="160">
        <v>360</v>
      </c>
      <c r="AT276" s="406" t="e">
        <f t="shared" si="58"/>
        <v>#N/A</v>
      </c>
      <c r="AU276" s="160">
        <v>210</v>
      </c>
      <c r="AV276" s="359" t="s">
        <v>1114</v>
      </c>
      <c r="AW276" s="359" t="s">
        <v>1123</v>
      </c>
      <c r="AX276" s="359" t="s">
        <v>1362</v>
      </c>
      <c r="AY276" s="360" t="e">
        <f t="shared" si="59"/>
        <v>#N/A</v>
      </c>
    </row>
    <row r="277" spans="1:51" x14ac:dyDescent="0.25">
      <c r="A277" s="242" t="s">
        <v>854</v>
      </c>
      <c r="B277" s="242" t="s">
        <v>855</v>
      </c>
      <c r="C277" s="242" t="s">
        <v>1492</v>
      </c>
      <c r="D277" s="298" t="s">
        <v>289</v>
      </c>
      <c r="E277" s="242">
        <v>6.9960629921259846E-3</v>
      </c>
      <c r="G277" s="299"/>
      <c r="H277" s="309" t="s">
        <v>1492</v>
      </c>
      <c r="I277" s="313" t="s">
        <v>289</v>
      </c>
      <c r="J277" s="313">
        <v>4.2795275590551182E-3</v>
      </c>
      <c r="K277" s="313"/>
      <c r="L277" s="313"/>
      <c r="M277" s="313" t="s">
        <v>1492</v>
      </c>
      <c r="N277" s="313" t="s">
        <v>289</v>
      </c>
      <c r="O277" s="313">
        <v>2.720472440944882E-3</v>
      </c>
      <c r="P277" s="311"/>
      <c r="Q277" s="311">
        <v>1.91</v>
      </c>
      <c r="R277" s="313">
        <v>42</v>
      </c>
      <c r="S277" s="313">
        <v>212</v>
      </c>
      <c r="T277" s="313">
        <v>119</v>
      </c>
      <c r="U277" s="313">
        <v>558</v>
      </c>
      <c r="V277" s="313"/>
      <c r="W277" s="313">
        <v>47</v>
      </c>
      <c r="X277" s="313">
        <v>0</v>
      </c>
      <c r="Y277" s="313">
        <v>32</v>
      </c>
      <c r="Z277" s="313">
        <v>80</v>
      </c>
      <c r="AA277" s="313">
        <v>76</v>
      </c>
      <c r="AB277" s="313"/>
      <c r="AC277" s="314">
        <v>235</v>
      </c>
      <c r="AD277" s="316"/>
      <c r="AE277" s="311">
        <v>2.42</v>
      </c>
      <c r="AF277" s="316"/>
      <c r="AG277" s="316">
        <v>15</v>
      </c>
      <c r="AH277" s="242" t="e">
        <f t="shared" si="60"/>
        <v>#VALUE!</v>
      </c>
      <c r="AI277" s="212" t="s">
        <v>826</v>
      </c>
      <c r="AJ277" s="212" t="s">
        <v>827</v>
      </c>
      <c r="AK277" s="212" t="s">
        <v>1483</v>
      </c>
      <c r="AL277" s="212"/>
      <c r="AM277" s="212"/>
      <c r="AN277" s="212" t="s">
        <v>176</v>
      </c>
      <c r="AO277" s="212"/>
      <c r="AP277" s="161" t="s">
        <v>551</v>
      </c>
      <c r="AQ277" s="161" t="s">
        <v>551</v>
      </c>
      <c r="AR277" s="161" t="s">
        <v>551</v>
      </c>
      <c r="AS277" s="161" t="s">
        <v>551</v>
      </c>
      <c r="AT277" s="406" t="e">
        <f t="shared" si="58"/>
        <v>#VALUE!</v>
      </c>
      <c r="AU277" s="161" t="s">
        <v>551</v>
      </c>
      <c r="AV277" s="161" t="s">
        <v>551</v>
      </c>
      <c r="AW277" s="161" t="s">
        <v>551</v>
      </c>
      <c r="AX277" s="161" t="s">
        <v>551</v>
      </c>
      <c r="AY277" s="360" t="e">
        <f t="shared" si="59"/>
        <v>#VALUE!</v>
      </c>
    </row>
    <row r="278" spans="1:51" x14ac:dyDescent="0.25">
      <c r="A278" s="242" t="s">
        <v>856</v>
      </c>
      <c r="B278" s="242" t="s">
        <v>857</v>
      </c>
      <c r="D278" s="298"/>
      <c r="G278" s="299"/>
      <c r="H278" s="309"/>
      <c r="I278" s="313"/>
      <c r="J278" s="313"/>
      <c r="K278" s="313"/>
      <c r="L278" s="313"/>
      <c r="M278" s="313"/>
      <c r="N278" s="313"/>
      <c r="O278" s="313"/>
      <c r="P278" s="311"/>
      <c r="Q278" s="311">
        <v>1.27</v>
      </c>
      <c r="R278" s="313">
        <v>20</v>
      </c>
      <c r="S278" s="313">
        <v>20</v>
      </c>
      <c r="T278" s="313">
        <v>215</v>
      </c>
      <c r="U278" s="313">
        <v>364</v>
      </c>
      <c r="V278" s="313"/>
      <c r="W278" s="313">
        <v>58</v>
      </c>
      <c r="X278" s="313">
        <v>29</v>
      </c>
      <c r="Y278" s="313">
        <v>3</v>
      </c>
      <c r="Z278" s="313">
        <v>306</v>
      </c>
      <c r="AA278" s="313">
        <v>4</v>
      </c>
      <c r="AB278" s="313"/>
      <c r="AC278" s="314">
        <v>400</v>
      </c>
      <c r="AD278" s="316"/>
      <c r="AE278" s="311">
        <v>4.6500000000000004</v>
      </c>
      <c r="AF278" s="316"/>
      <c r="AG278" s="316">
        <v>0</v>
      </c>
      <c r="AH278" s="242" t="e">
        <f t="shared" si="60"/>
        <v>#DIV/0!</v>
      </c>
      <c r="AI278" s="212" t="s">
        <v>868</v>
      </c>
      <c r="AJ278" s="212" t="s">
        <v>869</v>
      </c>
      <c r="AK278" s="212" t="s">
        <v>1484</v>
      </c>
      <c r="AL278" s="212"/>
      <c r="AM278" s="212"/>
      <c r="AN278" s="212" t="s">
        <v>204</v>
      </c>
      <c r="AO278" s="212"/>
      <c r="AP278" s="160">
        <v>250</v>
      </c>
      <c r="AQ278" s="160">
        <v>0</v>
      </c>
      <c r="AR278" s="160">
        <v>0</v>
      </c>
      <c r="AS278" s="160">
        <v>250</v>
      </c>
      <c r="AT278" s="406" t="e">
        <f t="shared" si="58"/>
        <v>#N/A</v>
      </c>
      <c r="AU278" s="160">
        <v>100</v>
      </c>
      <c r="AV278" s="359" t="s">
        <v>1163</v>
      </c>
      <c r="AW278" s="359" t="s">
        <v>1123</v>
      </c>
      <c r="AX278" s="359" t="s">
        <v>1147</v>
      </c>
      <c r="AY278" s="360" t="e">
        <f t="shared" si="59"/>
        <v>#N/A</v>
      </c>
    </row>
    <row r="279" spans="1:51" x14ac:dyDescent="0.25">
      <c r="A279" s="242" t="s">
        <v>858</v>
      </c>
      <c r="B279" s="242" t="s">
        <v>859</v>
      </c>
      <c r="C279" s="242" t="s">
        <v>1495</v>
      </c>
      <c r="D279" s="298" t="s">
        <v>877</v>
      </c>
      <c r="E279" s="242" t="e">
        <v>#N/A</v>
      </c>
      <c r="G279" s="299"/>
      <c r="H279" s="309" t="s">
        <v>1495</v>
      </c>
      <c r="I279" s="313" t="s">
        <v>877</v>
      </c>
      <c r="J279" s="313" t="e">
        <v>#N/A</v>
      </c>
      <c r="K279" s="313"/>
      <c r="L279" s="313"/>
      <c r="M279" s="313" t="s">
        <v>1495</v>
      </c>
      <c r="N279" s="313" t="s">
        <v>877</v>
      </c>
      <c r="O279" s="313" t="e">
        <v>#N/A</v>
      </c>
      <c r="P279" s="311"/>
      <c r="Q279" s="311">
        <v>2.35</v>
      </c>
      <c r="R279" s="313">
        <v>60</v>
      </c>
      <c r="S279" s="313">
        <v>109</v>
      </c>
      <c r="T279" s="313">
        <v>372</v>
      </c>
      <c r="U279" s="313">
        <v>767</v>
      </c>
      <c r="V279" s="313"/>
      <c r="W279" s="313">
        <v>0</v>
      </c>
      <c r="X279" s="313">
        <v>69</v>
      </c>
      <c r="Y279" s="313">
        <v>0</v>
      </c>
      <c r="Z279" s="313">
        <v>457</v>
      </c>
      <c r="AA279" s="313">
        <v>0</v>
      </c>
      <c r="AB279" s="313"/>
      <c r="AC279" s="314">
        <v>526</v>
      </c>
      <c r="AD279" s="316"/>
      <c r="AE279" s="311">
        <v>5.48</v>
      </c>
      <c r="AF279" s="316"/>
      <c r="AG279" s="316" t="s">
        <v>1821</v>
      </c>
      <c r="AH279" s="242" t="e">
        <f t="shared" si="60"/>
        <v>#VALUE!</v>
      </c>
      <c r="AI279" s="212" t="s">
        <v>870</v>
      </c>
      <c r="AJ279" s="212" t="s">
        <v>871</v>
      </c>
      <c r="AK279" s="212" t="s">
        <v>1486</v>
      </c>
      <c r="AL279" s="212"/>
      <c r="AM279" s="212"/>
      <c r="AN279" s="212" t="s">
        <v>209</v>
      </c>
      <c r="AO279" s="212"/>
      <c r="AP279" s="161" t="s">
        <v>551</v>
      </c>
      <c r="AQ279" s="161" t="s">
        <v>551</v>
      </c>
      <c r="AR279" s="161" t="s">
        <v>551</v>
      </c>
      <c r="AS279" s="160">
        <v>160</v>
      </c>
      <c r="AT279" s="406" t="e">
        <f t="shared" si="58"/>
        <v>#N/A</v>
      </c>
      <c r="AU279" s="161" t="s">
        <v>551</v>
      </c>
      <c r="AV279" s="161" t="s">
        <v>551</v>
      </c>
      <c r="AW279" s="161" t="s">
        <v>551</v>
      </c>
      <c r="AX279" s="359" t="s">
        <v>1224</v>
      </c>
      <c r="AY279" s="360" t="e">
        <f t="shared" si="59"/>
        <v>#N/A</v>
      </c>
    </row>
    <row r="280" spans="1:51" x14ac:dyDescent="0.25">
      <c r="A280" s="242" t="s">
        <v>860</v>
      </c>
      <c r="B280" s="242" t="s">
        <v>861</v>
      </c>
      <c r="C280" s="242" t="s">
        <v>1499</v>
      </c>
      <c r="D280" s="298" t="s">
        <v>32</v>
      </c>
      <c r="E280" s="242">
        <v>1.5677590788308238E-3</v>
      </c>
      <c r="G280" s="299"/>
      <c r="H280" s="309" t="s">
        <v>1499</v>
      </c>
      <c r="I280" s="313" t="s">
        <v>32</v>
      </c>
      <c r="J280" s="313">
        <v>6.9973427812223209E-4</v>
      </c>
      <c r="K280" s="313"/>
      <c r="L280" s="313"/>
      <c r="M280" s="313" t="s">
        <v>1499</v>
      </c>
      <c r="N280" s="313" t="s">
        <v>32</v>
      </c>
      <c r="O280" s="313">
        <v>8.6802480070859167E-4</v>
      </c>
      <c r="P280" s="311"/>
      <c r="Q280" s="311">
        <v>1.1399999999999999</v>
      </c>
      <c r="R280" s="313">
        <v>71</v>
      </c>
      <c r="S280" s="313">
        <v>17</v>
      </c>
      <c r="T280" s="313">
        <v>282</v>
      </c>
      <c r="U280" s="313">
        <v>486</v>
      </c>
      <c r="V280" s="313"/>
      <c r="W280" s="313">
        <v>6</v>
      </c>
      <c r="X280" s="313">
        <v>0</v>
      </c>
      <c r="Y280" s="313">
        <v>30</v>
      </c>
      <c r="Z280" s="313">
        <v>542</v>
      </c>
      <c r="AA280" s="313">
        <v>25</v>
      </c>
      <c r="AB280" s="313"/>
      <c r="AC280" s="314">
        <v>603</v>
      </c>
      <c r="AD280" s="316"/>
      <c r="AE280" s="311">
        <v>5.91</v>
      </c>
      <c r="AF280" s="316"/>
      <c r="AG280" s="316">
        <v>9</v>
      </c>
      <c r="AH280" s="242" t="e">
        <f t="shared" si="60"/>
        <v>#VALUE!</v>
      </c>
      <c r="AI280" s="212" t="s">
        <v>828</v>
      </c>
      <c r="AJ280" s="212" t="s">
        <v>829</v>
      </c>
      <c r="AK280" s="212" t="s">
        <v>1487</v>
      </c>
      <c r="AL280" s="212"/>
      <c r="AM280" s="212"/>
      <c r="AN280" s="212" t="s">
        <v>250</v>
      </c>
      <c r="AO280" s="212"/>
      <c r="AP280" s="161" t="s">
        <v>551</v>
      </c>
      <c r="AQ280" s="161" t="s">
        <v>551</v>
      </c>
      <c r="AR280" s="161" t="s">
        <v>551</v>
      </c>
      <c r="AS280" s="161" t="s">
        <v>551</v>
      </c>
      <c r="AT280" s="406" t="e">
        <f t="shared" si="58"/>
        <v>#VALUE!</v>
      </c>
      <c r="AU280" s="161" t="s">
        <v>551</v>
      </c>
      <c r="AV280" s="161" t="s">
        <v>551</v>
      </c>
      <c r="AW280" s="161" t="s">
        <v>551</v>
      </c>
      <c r="AX280" s="161" t="s">
        <v>551</v>
      </c>
      <c r="AY280" s="360" t="e">
        <f t="shared" si="59"/>
        <v>#VALUE!</v>
      </c>
    </row>
    <row r="281" spans="1:51" x14ac:dyDescent="0.25">
      <c r="A281" s="242" t="s">
        <v>862</v>
      </c>
      <c r="B281" s="242" t="s">
        <v>863</v>
      </c>
      <c r="C281" s="242" t="s">
        <v>1500</v>
      </c>
      <c r="D281" s="298" t="s">
        <v>38</v>
      </c>
      <c r="E281" s="242">
        <v>5.4693877551020408E-3</v>
      </c>
      <c r="G281" s="299"/>
      <c r="H281" s="309" t="s">
        <v>1500</v>
      </c>
      <c r="I281" s="313" t="s">
        <v>38</v>
      </c>
      <c r="J281" s="313">
        <v>1.6289424860853432E-3</v>
      </c>
      <c r="K281" s="313"/>
      <c r="L281" s="313"/>
      <c r="M281" s="313" t="s">
        <v>1500</v>
      </c>
      <c r="N281" s="313" t="s">
        <v>38</v>
      </c>
      <c r="O281" s="313">
        <v>3.8404452690166974E-3</v>
      </c>
      <c r="P281" s="311"/>
      <c r="Q281" s="311">
        <v>4.84</v>
      </c>
      <c r="R281" s="313">
        <v>45</v>
      </c>
      <c r="S281" s="313">
        <v>46</v>
      </c>
      <c r="T281" s="313">
        <v>132</v>
      </c>
      <c r="U281" s="313">
        <v>668</v>
      </c>
      <c r="V281" s="313"/>
      <c r="W281" s="313">
        <v>99</v>
      </c>
      <c r="X281" s="313">
        <v>49</v>
      </c>
      <c r="Y281" s="313">
        <v>28</v>
      </c>
      <c r="Z281" s="313">
        <v>490</v>
      </c>
      <c r="AA281" s="313">
        <v>75</v>
      </c>
      <c r="AB281" s="313"/>
      <c r="AC281" s="314">
        <v>741</v>
      </c>
      <c r="AD281" s="316"/>
      <c r="AE281" s="311">
        <v>8.0500000000000007</v>
      </c>
      <c r="AF281" s="316"/>
      <c r="AG281" s="316">
        <v>0</v>
      </c>
      <c r="AH281" s="242" t="e">
        <f t="shared" si="60"/>
        <v>#VALUE!</v>
      </c>
      <c r="AI281" s="212" t="s">
        <v>872</v>
      </c>
      <c r="AJ281" s="212" t="s">
        <v>873</v>
      </c>
      <c r="AK281" s="212" t="s">
        <v>1488</v>
      </c>
      <c r="AL281" s="212"/>
      <c r="AM281" s="212"/>
      <c r="AN281" s="212" t="s">
        <v>264</v>
      </c>
      <c r="AO281" s="212"/>
      <c r="AP281" s="161" t="s">
        <v>551</v>
      </c>
      <c r="AQ281" s="161" t="s">
        <v>551</v>
      </c>
      <c r="AR281" s="160">
        <v>0</v>
      </c>
      <c r="AS281" s="161" t="s">
        <v>551</v>
      </c>
      <c r="AT281" s="406" t="e">
        <f t="shared" si="58"/>
        <v>#VALUE!</v>
      </c>
      <c r="AU281" s="161" t="s">
        <v>551</v>
      </c>
      <c r="AV281" s="161" t="s">
        <v>551</v>
      </c>
      <c r="AW281" s="359" t="s">
        <v>1123</v>
      </c>
      <c r="AX281" s="161" t="s">
        <v>551</v>
      </c>
      <c r="AY281" s="360" t="e">
        <f t="shared" si="59"/>
        <v>#VALUE!</v>
      </c>
    </row>
    <row r="282" spans="1:51" x14ac:dyDescent="0.25">
      <c r="A282" s="242" t="s">
        <v>864</v>
      </c>
      <c r="B282" s="242" t="s">
        <v>865</v>
      </c>
      <c r="C282" s="242" t="s">
        <v>1501</v>
      </c>
      <c r="D282" s="298" t="s">
        <v>139</v>
      </c>
      <c r="E282" s="242">
        <v>3.2514450867052023E-4</v>
      </c>
      <c r="G282" s="299"/>
      <c r="H282" s="309" t="s">
        <v>1501</v>
      </c>
      <c r="I282" s="313" t="s">
        <v>139</v>
      </c>
      <c r="J282" s="313">
        <v>2.96242774566474E-4</v>
      </c>
      <c r="K282" s="313"/>
      <c r="L282" s="313"/>
      <c r="M282" s="313" t="s">
        <v>1501</v>
      </c>
      <c r="N282" s="313" t="s">
        <v>139</v>
      </c>
      <c r="O282" s="313">
        <v>2.8901734104046242E-5</v>
      </c>
      <c r="P282" s="311"/>
      <c r="Q282" s="311">
        <v>2.59</v>
      </c>
      <c r="R282" s="313">
        <v>15</v>
      </c>
      <c r="S282" s="313">
        <v>80</v>
      </c>
      <c r="T282" s="313">
        <v>170</v>
      </c>
      <c r="U282" s="313">
        <v>441</v>
      </c>
      <c r="V282" s="313"/>
      <c r="W282" s="313">
        <v>13</v>
      </c>
      <c r="X282" s="313">
        <v>76</v>
      </c>
      <c r="Y282" s="313">
        <v>30</v>
      </c>
      <c r="Z282" s="313">
        <v>337</v>
      </c>
      <c r="AA282" s="313">
        <v>41</v>
      </c>
      <c r="AB282" s="313"/>
      <c r="AC282" s="314">
        <v>497</v>
      </c>
      <c r="AD282" s="316"/>
      <c r="AE282" s="311">
        <v>7.31</v>
      </c>
      <c r="AF282" s="316"/>
      <c r="AG282" s="316">
        <v>0</v>
      </c>
      <c r="AH282" s="242" t="e">
        <f t="shared" si="60"/>
        <v>#VALUE!</v>
      </c>
      <c r="AI282" s="212" t="s">
        <v>830</v>
      </c>
      <c r="AJ282" s="212" t="s">
        <v>831</v>
      </c>
      <c r="AK282" s="212" t="s">
        <v>1489</v>
      </c>
      <c r="AL282" s="212"/>
      <c r="AM282" s="212"/>
      <c r="AN282" s="212" t="s">
        <v>282</v>
      </c>
      <c r="AO282" s="212"/>
      <c r="AP282" s="160">
        <v>2570</v>
      </c>
      <c r="AQ282" s="160">
        <v>840</v>
      </c>
      <c r="AR282" s="160">
        <v>190</v>
      </c>
      <c r="AS282" s="160">
        <v>3610</v>
      </c>
      <c r="AT282" s="406" t="e">
        <f t="shared" si="58"/>
        <v>#N/A</v>
      </c>
      <c r="AU282" s="160">
        <v>1680</v>
      </c>
      <c r="AV282" s="358" t="s">
        <v>1715</v>
      </c>
      <c r="AW282" s="359" t="s">
        <v>1147</v>
      </c>
      <c r="AX282" s="358" t="s">
        <v>1491</v>
      </c>
      <c r="AY282" s="360" t="e">
        <f t="shared" si="59"/>
        <v>#N/A</v>
      </c>
    </row>
    <row r="283" spans="1:51" x14ac:dyDescent="0.25">
      <c r="A283" s="242" t="s">
        <v>866</v>
      </c>
      <c r="B283" s="242" t="s">
        <v>867</v>
      </c>
      <c r="C283" s="242" t="s">
        <v>1502</v>
      </c>
      <c r="D283" s="298" t="s">
        <v>162</v>
      </c>
      <c r="E283" s="242">
        <v>1.020175104682147E-3</v>
      </c>
      <c r="G283" s="299"/>
      <c r="H283" s="309" t="s">
        <v>1502</v>
      </c>
      <c r="I283" s="313" t="s">
        <v>162</v>
      </c>
      <c r="J283" s="313">
        <v>6.6615911686334218E-4</v>
      </c>
      <c r="K283" s="313"/>
      <c r="L283" s="313"/>
      <c r="M283" s="313" t="s">
        <v>1502</v>
      </c>
      <c r="N283" s="313" t="s">
        <v>162</v>
      </c>
      <c r="O283" s="313">
        <v>3.5401598781880473E-4</v>
      </c>
      <c r="P283" s="311"/>
      <c r="Q283" s="311">
        <v>1.1599999999999999</v>
      </c>
      <c r="R283" s="313">
        <v>48</v>
      </c>
      <c r="S283" s="313">
        <v>60</v>
      </c>
      <c r="T283" s="313">
        <v>60</v>
      </c>
      <c r="U283" s="313">
        <v>269</v>
      </c>
      <c r="V283" s="313"/>
      <c r="W283" s="313">
        <v>3</v>
      </c>
      <c r="X283" s="313">
        <v>24</v>
      </c>
      <c r="Y283" s="313">
        <v>1</v>
      </c>
      <c r="Z283" s="313">
        <v>0</v>
      </c>
      <c r="AA283" s="313">
        <v>56</v>
      </c>
      <c r="AB283" s="313"/>
      <c r="AC283" s="314">
        <v>84</v>
      </c>
      <c r="AD283" s="316"/>
      <c r="AE283" s="311">
        <v>0.97</v>
      </c>
      <c r="AF283" s="316"/>
      <c r="AG283" s="316">
        <v>0</v>
      </c>
      <c r="AH283" s="242" t="e">
        <f t="shared" si="60"/>
        <v>#VALUE!</v>
      </c>
      <c r="AI283" s="212" t="s">
        <v>874</v>
      </c>
      <c r="AJ283" s="212" t="s">
        <v>875</v>
      </c>
      <c r="AK283" s="212" t="s">
        <v>1492</v>
      </c>
      <c r="AL283" s="212"/>
      <c r="AM283" s="212"/>
      <c r="AN283" s="212" t="s">
        <v>289</v>
      </c>
      <c r="AO283" s="212"/>
      <c r="AP283" s="160">
        <v>230</v>
      </c>
      <c r="AQ283" s="160">
        <v>560</v>
      </c>
      <c r="AR283" s="160">
        <v>20</v>
      </c>
      <c r="AS283" s="160">
        <v>800</v>
      </c>
      <c r="AT283" s="406" t="e">
        <f t="shared" si="58"/>
        <v>#N/A</v>
      </c>
      <c r="AU283" s="160">
        <v>80</v>
      </c>
      <c r="AV283" s="359" t="s">
        <v>1114</v>
      </c>
      <c r="AW283" s="359" t="s">
        <v>1142</v>
      </c>
      <c r="AX283" s="359" t="s">
        <v>1133</v>
      </c>
      <c r="AY283" s="360" t="e">
        <f t="shared" si="59"/>
        <v>#N/A</v>
      </c>
    </row>
    <row r="284" spans="1:51" x14ac:dyDescent="0.25">
      <c r="A284" s="242" t="s">
        <v>868</v>
      </c>
      <c r="B284" s="242" t="s">
        <v>869</v>
      </c>
      <c r="C284" s="242" t="s">
        <v>1503</v>
      </c>
      <c r="D284" s="298" t="s">
        <v>170</v>
      </c>
      <c r="E284" s="242">
        <v>8.1873727087576371E-4</v>
      </c>
      <c r="G284" s="299"/>
      <c r="H284" s="309" t="s">
        <v>1503</v>
      </c>
      <c r="I284" s="313" t="s">
        <v>170</v>
      </c>
      <c r="J284" s="313">
        <v>7.209775967413442E-4</v>
      </c>
      <c r="K284" s="313"/>
      <c r="L284" s="313"/>
      <c r="M284" s="313" t="s">
        <v>1503</v>
      </c>
      <c r="N284" s="313" t="s">
        <v>170</v>
      </c>
      <c r="O284" s="313">
        <v>9.7759674134419549E-5</v>
      </c>
      <c r="P284" s="311"/>
      <c r="Q284" s="311">
        <v>4.0199999999999996</v>
      </c>
      <c r="R284" s="313">
        <v>133</v>
      </c>
      <c r="S284" s="313">
        <v>130</v>
      </c>
      <c r="T284" s="313">
        <v>475</v>
      </c>
      <c r="U284" s="313">
        <v>1144</v>
      </c>
      <c r="V284" s="313"/>
      <c r="W284" s="313">
        <v>105</v>
      </c>
      <c r="X284" s="313">
        <v>54</v>
      </c>
      <c r="Y284" s="313">
        <v>0</v>
      </c>
      <c r="Z284" s="313">
        <v>1523</v>
      </c>
      <c r="AA284" s="313">
        <v>421</v>
      </c>
      <c r="AB284" s="313"/>
      <c r="AC284" s="314">
        <v>2103</v>
      </c>
      <c r="AD284" s="316"/>
      <c r="AE284" s="311">
        <v>20.82</v>
      </c>
      <c r="AF284" s="316"/>
      <c r="AG284" s="316">
        <v>0</v>
      </c>
      <c r="AH284" s="242" t="e">
        <f t="shared" si="60"/>
        <v>#VALUE!</v>
      </c>
      <c r="AI284" s="212" t="s">
        <v>832</v>
      </c>
      <c r="AJ284" s="212" t="s">
        <v>833</v>
      </c>
      <c r="AK284" s="212" t="s">
        <v>1493</v>
      </c>
      <c r="AL284" s="212"/>
      <c r="AM284" s="212"/>
      <c r="AN284" s="212" t="s">
        <v>290</v>
      </c>
      <c r="AO284" s="212"/>
      <c r="AP284" s="160">
        <v>700</v>
      </c>
      <c r="AQ284" s="160">
        <v>80</v>
      </c>
      <c r="AR284" s="160">
        <v>0</v>
      </c>
      <c r="AS284" s="160">
        <v>780</v>
      </c>
      <c r="AT284" s="406" t="e">
        <f t="shared" si="58"/>
        <v>#N/A</v>
      </c>
      <c r="AU284" s="160">
        <v>820</v>
      </c>
      <c r="AV284" s="359" t="s">
        <v>1157</v>
      </c>
      <c r="AW284" s="359" t="s">
        <v>1123</v>
      </c>
      <c r="AX284" s="359" t="s">
        <v>1252</v>
      </c>
      <c r="AY284" s="360" t="e">
        <f t="shared" si="59"/>
        <v>#N/A</v>
      </c>
    </row>
    <row r="285" spans="1:51" x14ac:dyDescent="0.25">
      <c r="A285" s="242" t="s">
        <v>870</v>
      </c>
      <c r="B285" s="242" t="s">
        <v>871</v>
      </c>
      <c r="C285" s="242" t="s">
        <v>1505</v>
      </c>
      <c r="D285" s="298" t="s">
        <v>200</v>
      </c>
      <c r="E285" s="242">
        <v>3.0685742476566353E-3</v>
      </c>
      <c r="G285" s="299"/>
      <c r="H285" s="309" t="s">
        <v>1505</v>
      </c>
      <c r="I285" s="313" t="s">
        <v>200</v>
      </c>
      <c r="J285" s="313">
        <v>7.1040947212629504E-4</v>
      </c>
      <c r="K285" s="313"/>
      <c r="L285" s="313"/>
      <c r="M285" s="313" t="s">
        <v>1505</v>
      </c>
      <c r="N285" s="313" t="s">
        <v>200</v>
      </c>
      <c r="O285" s="313">
        <v>2.3532313764183521E-3</v>
      </c>
      <c r="P285" s="311"/>
      <c r="Q285" s="311">
        <v>3.07</v>
      </c>
      <c r="R285" s="313">
        <v>17</v>
      </c>
      <c r="S285" s="313">
        <v>58</v>
      </c>
      <c r="T285" s="313">
        <v>134</v>
      </c>
      <c r="U285" s="313">
        <v>464</v>
      </c>
      <c r="V285" s="313"/>
      <c r="W285" s="313">
        <v>20</v>
      </c>
      <c r="X285" s="313">
        <v>54</v>
      </c>
      <c r="Y285" s="313">
        <v>11</v>
      </c>
      <c r="Z285" s="313">
        <v>112</v>
      </c>
      <c r="AA285" s="313">
        <v>62</v>
      </c>
      <c r="AB285" s="313"/>
      <c r="AC285" s="314">
        <v>259</v>
      </c>
      <c r="AD285" s="316"/>
      <c r="AE285" s="311">
        <v>3.12</v>
      </c>
      <c r="AF285" s="316"/>
      <c r="AG285" s="316">
        <v>21</v>
      </c>
      <c r="AH285" s="242" t="e">
        <f t="shared" si="60"/>
        <v>#VALUE!</v>
      </c>
      <c r="AI285" s="212" t="s">
        <v>834</v>
      </c>
      <c r="AJ285" s="212" t="s">
        <v>835</v>
      </c>
      <c r="AK285" s="212" t="s">
        <v>1494</v>
      </c>
      <c r="AL285" s="212"/>
      <c r="AM285" s="212"/>
      <c r="AN285" s="212" t="s">
        <v>306</v>
      </c>
      <c r="AO285" s="212"/>
      <c r="AP285" s="160">
        <v>150</v>
      </c>
      <c r="AQ285" s="160">
        <v>170</v>
      </c>
      <c r="AR285" s="160">
        <v>0</v>
      </c>
      <c r="AS285" s="160">
        <v>320</v>
      </c>
      <c r="AT285" s="406" t="e">
        <f t="shared" si="58"/>
        <v>#N/A</v>
      </c>
      <c r="AU285" s="160">
        <v>250</v>
      </c>
      <c r="AV285" s="359" t="s">
        <v>1153</v>
      </c>
      <c r="AW285" s="359" t="s">
        <v>1123</v>
      </c>
      <c r="AX285" s="359" t="s">
        <v>1447</v>
      </c>
      <c r="AY285" s="360" t="e">
        <f t="shared" si="59"/>
        <v>#N/A</v>
      </c>
    </row>
    <row r="286" spans="1:51" x14ac:dyDescent="0.25">
      <c r="A286" s="242" t="s">
        <v>872</v>
      </c>
      <c r="B286" s="242" t="s">
        <v>873</v>
      </c>
      <c r="C286" s="242" t="s">
        <v>1506</v>
      </c>
      <c r="D286" s="298" t="s">
        <v>203</v>
      </c>
      <c r="E286" s="242">
        <v>5.5476344782890473E-3</v>
      </c>
      <c r="G286" s="299"/>
      <c r="H286" s="309" t="s">
        <v>1506</v>
      </c>
      <c r="I286" s="313" t="s">
        <v>203</v>
      </c>
      <c r="J286" s="313">
        <v>1.5359688917692806E-3</v>
      </c>
      <c r="K286" s="313"/>
      <c r="L286" s="313"/>
      <c r="M286" s="313" t="s">
        <v>1506</v>
      </c>
      <c r="N286" s="313" t="s">
        <v>203</v>
      </c>
      <c r="O286" s="313">
        <v>4.0051847051198967E-3</v>
      </c>
      <c r="P286" s="311"/>
      <c r="Q286" s="311">
        <v>2.0499999999999998</v>
      </c>
      <c r="R286" s="313">
        <v>29</v>
      </c>
      <c r="S286" s="313">
        <v>40</v>
      </c>
      <c r="T286" s="313">
        <v>74</v>
      </c>
      <c r="U286" s="313">
        <v>311</v>
      </c>
      <c r="V286" s="313"/>
      <c r="W286" s="313">
        <v>34</v>
      </c>
      <c r="X286" s="313">
        <v>2</v>
      </c>
      <c r="Y286" s="313">
        <v>111</v>
      </c>
      <c r="Z286" s="313">
        <v>85</v>
      </c>
      <c r="AA286" s="313">
        <v>22</v>
      </c>
      <c r="AB286" s="313"/>
      <c r="AC286" s="314">
        <v>254</v>
      </c>
      <c r="AD286" s="316"/>
      <c r="AE286" s="311">
        <v>3.1</v>
      </c>
      <c r="AF286" s="316"/>
      <c r="AG286" s="316">
        <v>0</v>
      </c>
      <c r="AH286" s="242" t="e">
        <f t="shared" si="60"/>
        <v>#VALUE!</v>
      </c>
      <c r="AI286" s="212"/>
      <c r="AJ286" s="212"/>
      <c r="AK286" s="212"/>
      <c r="AL286" s="212"/>
      <c r="AM286" s="212"/>
      <c r="AN286" s="212"/>
      <c r="AO286" s="212"/>
      <c r="AP286" s="161"/>
      <c r="AQ286" s="161"/>
      <c r="AR286" s="161"/>
      <c r="AS286" s="161"/>
      <c r="AT286" s="161"/>
      <c r="AU286" s="161"/>
      <c r="AV286" s="162" t="s">
        <v>394</v>
      </c>
      <c r="AW286" s="162" t="s">
        <v>394</v>
      </c>
      <c r="AX286" s="162" t="s">
        <v>394</v>
      </c>
    </row>
    <row r="287" spans="1:51" x14ac:dyDescent="0.25">
      <c r="A287" s="242" t="s">
        <v>874</v>
      </c>
      <c r="B287" s="242" t="s">
        <v>875</v>
      </c>
      <c r="C287" s="242" t="s">
        <v>1508</v>
      </c>
      <c r="D287" s="298" t="s">
        <v>231</v>
      </c>
      <c r="E287" s="242">
        <v>1.9593613933236577E-3</v>
      </c>
      <c r="G287" s="299"/>
      <c r="H287" s="309" t="s">
        <v>1508</v>
      </c>
      <c r="I287" s="313" t="s">
        <v>231</v>
      </c>
      <c r="J287" s="313">
        <v>1.7343976777939043E-3</v>
      </c>
      <c r="K287" s="313"/>
      <c r="L287" s="313"/>
      <c r="M287" s="313" t="s">
        <v>1508</v>
      </c>
      <c r="N287" s="313" t="s">
        <v>231</v>
      </c>
      <c r="O287" s="313">
        <v>2.2496371552975327E-4</v>
      </c>
      <c r="P287" s="311"/>
      <c r="Q287" s="311">
        <v>6.59</v>
      </c>
      <c r="R287" s="313">
        <v>100</v>
      </c>
      <c r="S287" s="313">
        <v>335</v>
      </c>
      <c r="T287" s="313">
        <v>568</v>
      </c>
      <c r="U287" s="313">
        <v>1603</v>
      </c>
      <c r="V287" s="313"/>
      <c r="W287" s="313">
        <v>16</v>
      </c>
      <c r="X287" s="313">
        <v>30</v>
      </c>
      <c r="Y287" s="313">
        <v>75</v>
      </c>
      <c r="Z287" s="313">
        <v>594</v>
      </c>
      <c r="AA287" s="313">
        <v>592</v>
      </c>
      <c r="AB287" s="313"/>
      <c r="AC287" s="314">
        <v>1307</v>
      </c>
      <c r="AD287" s="316"/>
      <c r="AE287" s="311">
        <v>14.36</v>
      </c>
      <c r="AF287" s="316"/>
      <c r="AG287" s="316">
        <v>15</v>
      </c>
      <c r="AH287" s="242" t="e">
        <f t="shared" si="60"/>
        <v>#VALUE!</v>
      </c>
      <c r="AI287" s="212"/>
      <c r="AJ287" s="212"/>
      <c r="AK287" s="212"/>
      <c r="AL287" s="212"/>
      <c r="AM287" s="212"/>
      <c r="AN287" s="212"/>
      <c r="AO287" s="212"/>
      <c r="AP287" s="161"/>
      <c r="AQ287" s="161"/>
      <c r="AR287" s="161"/>
      <c r="AS287" s="161"/>
      <c r="AT287" s="161"/>
      <c r="AU287" s="161"/>
      <c r="AV287" s="162" t="s">
        <v>394</v>
      </c>
      <c r="AW287" s="162" t="s">
        <v>394</v>
      </c>
      <c r="AX287" s="162" t="s">
        <v>394</v>
      </c>
    </row>
    <row r="288" spans="1:51" x14ac:dyDescent="0.25">
      <c r="C288" s="242" t="s">
        <v>1509</v>
      </c>
      <c r="D288" s="297" t="s">
        <v>248</v>
      </c>
      <c r="E288" s="298">
        <v>4.5173745173745176E-3</v>
      </c>
      <c r="G288" s="299"/>
      <c r="H288" s="309" t="s">
        <v>1509</v>
      </c>
      <c r="I288" s="313" t="s">
        <v>248</v>
      </c>
      <c r="J288" s="313">
        <v>1.1282711282711282E-3</v>
      </c>
      <c r="K288" s="313"/>
      <c r="L288" s="313"/>
      <c r="M288" s="313" t="s">
        <v>1509</v>
      </c>
      <c r="N288" s="313" t="s">
        <v>248</v>
      </c>
      <c r="O288" s="313">
        <v>3.3891033891033889E-3</v>
      </c>
      <c r="P288" s="311"/>
      <c r="Q288" s="311"/>
      <c r="R288" s="313"/>
      <c r="S288" s="313"/>
      <c r="T288" s="313"/>
      <c r="U288" s="313"/>
      <c r="V288" s="313"/>
      <c r="W288" s="313"/>
      <c r="X288" s="313"/>
      <c r="Y288" s="313"/>
      <c r="Z288" s="313"/>
      <c r="AA288" s="313"/>
      <c r="AB288" s="313"/>
      <c r="AC288" s="314"/>
      <c r="AD288" s="316"/>
      <c r="AE288" s="311"/>
      <c r="AF288" s="316"/>
      <c r="AG288" s="316"/>
      <c r="AH288" s="242" t="e">
        <f t="shared" si="60"/>
        <v>#VALUE!</v>
      </c>
      <c r="AI288" s="212" t="s">
        <v>878</v>
      </c>
      <c r="AJ288" s="212" t="s">
        <v>879</v>
      </c>
      <c r="AK288" s="212" t="s">
        <v>1499</v>
      </c>
      <c r="AL288" s="212"/>
      <c r="AM288" s="212"/>
      <c r="AN288" s="212" t="s">
        <v>32</v>
      </c>
      <c r="AO288" s="212"/>
      <c r="AP288" s="160">
        <v>350</v>
      </c>
      <c r="AQ288" s="160">
        <v>40</v>
      </c>
      <c r="AR288" s="160">
        <v>0</v>
      </c>
      <c r="AS288" s="160">
        <v>390</v>
      </c>
      <c r="AT288" s="406" t="e">
        <f t="shared" ref="AT288:AT299" si="61">AS288/VLOOKUP(AN288,$E$18:$H$410,4,FALSE)</f>
        <v>#N/A</v>
      </c>
      <c r="AU288" s="160">
        <v>230</v>
      </c>
      <c r="AV288" s="359" t="s">
        <v>1119</v>
      </c>
      <c r="AW288" s="359" t="s">
        <v>1123</v>
      </c>
      <c r="AX288" s="359" t="s">
        <v>1207</v>
      </c>
      <c r="AY288" s="360" t="e">
        <f t="shared" ref="AY288:AY299" si="62">AX288/VLOOKUP(AN288,$E$18:$H$410,4,FALSE)</f>
        <v>#N/A</v>
      </c>
    </row>
    <row r="289" spans="1:51" x14ac:dyDescent="0.25">
      <c r="A289" s="279">
        <v>80</v>
      </c>
      <c r="B289" s="279" t="s">
        <v>876</v>
      </c>
      <c r="C289" s="279" t="s">
        <v>1510</v>
      </c>
      <c r="D289" s="298" t="s">
        <v>299</v>
      </c>
      <c r="E289" s="298">
        <v>9.2267706302794018E-4</v>
      </c>
      <c r="F289" s="279"/>
      <c r="G289" s="299"/>
      <c r="H289" s="309" t="s">
        <v>1510</v>
      </c>
      <c r="I289" s="313" t="s">
        <v>299</v>
      </c>
      <c r="J289" s="313">
        <v>6.1728395061728394E-4</v>
      </c>
      <c r="K289" s="313"/>
      <c r="L289" s="313"/>
      <c r="M289" s="313" t="s">
        <v>1510</v>
      </c>
      <c r="N289" s="313" t="s">
        <v>299</v>
      </c>
      <c r="O289" s="313">
        <v>3.0539311241065624E-4</v>
      </c>
      <c r="P289" s="311"/>
      <c r="Q289" s="311">
        <v>1.53</v>
      </c>
      <c r="R289" s="313">
        <v>1440</v>
      </c>
      <c r="S289" s="313">
        <v>1590</v>
      </c>
      <c r="T289" s="313">
        <v>2950</v>
      </c>
      <c r="U289" s="313">
        <v>11300</v>
      </c>
      <c r="V289" s="313"/>
      <c r="W289" s="313">
        <v>690</v>
      </c>
      <c r="X289" s="313">
        <v>420</v>
      </c>
      <c r="Y289" s="313">
        <v>1220</v>
      </c>
      <c r="Z289" s="313">
        <v>1290</v>
      </c>
      <c r="AA289" s="313">
        <v>650</v>
      </c>
      <c r="AB289" s="313"/>
      <c r="AC289" s="314">
        <v>4280</v>
      </c>
      <c r="AD289" s="316"/>
      <c r="AE289" s="311">
        <v>1.23</v>
      </c>
      <c r="AF289" s="316"/>
      <c r="AG289" s="316">
        <v>180</v>
      </c>
      <c r="AH289" s="242" t="e">
        <f t="shared" si="60"/>
        <v>#VALUE!</v>
      </c>
      <c r="AI289" s="212" t="s">
        <v>880</v>
      </c>
      <c r="AJ289" s="212" t="s">
        <v>881</v>
      </c>
      <c r="AK289" s="212" t="s">
        <v>1500</v>
      </c>
      <c r="AL289" s="212"/>
      <c r="AM289" s="212"/>
      <c r="AN289" s="212" t="s">
        <v>38</v>
      </c>
      <c r="AO289" s="212"/>
      <c r="AP289" s="161">
        <v>110</v>
      </c>
      <c r="AQ289" s="161">
        <v>0</v>
      </c>
      <c r="AR289" s="161">
        <v>0</v>
      </c>
      <c r="AS289" s="161">
        <v>110</v>
      </c>
      <c r="AT289" s="406" t="e">
        <f t="shared" si="61"/>
        <v>#N/A</v>
      </c>
      <c r="AU289" s="161">
        <v>90</v>
      </c>
      <c r="AV289" s="161" t="s">
        <v>1119</v>
      </c>
      <c r="AW289" s="161" t="s">
        <v>1123</v>
      </c>
      <c r="AX289" s="161" t="s">
        <v>1138</v>
      </c>
      <c r="AY289" s="360" t="e">
        <f t="shared" si="62"/>
        <v>#N/A</v>
      </c>
    </row>
    <row r="290" spans="1:51" x14ac:dyDescent="0.25">
      <c r="C290" s="242" t="s">
        <v>1511</v>
      </c>
      <c r="D290" s="298" t="s">
        <v>310</v>
      </c>
      <c r="E290" s="298">
        <v>1.3611111111111111E-3</v>
      </c>
      <c r="G290" s="299"/>
      <c r="H290" s="309" t="s">
        <v>1511</v>
      </c>
      <c r="I290" s="313" t="s">
        <v>310</v>
      </c>
      <c r="J290" s="313">
        <v>1.0277777777777778E-3</v>
      </c>
      <c r="K290" s="313"/>
      <c r="L290" s="313"/>
      <c r="M290" s="313" t="s">
        <v>1511</v>
      </c>
      <c r="N290" s="313" t="s">
        <v>310</v>
      </c>
      <c r="O290" s="313">
        <v>3.3333333333333332E-4</v>
      </c>
      <c r="P290" s="311"/>
      <c r="Q290" s="311"/>
      <c r="R290" s="313"/>
      <c r="S290" s="313"/>
      <c r="T290" s="313"/>
      <c r="U290" s="313"/>
      <c r="V290" s="313"/>
      <c r="W290" s="313"/>
      <c r="X290" s="313"/>
      <c r="Y290" s="313"/>
      <c r="Z290" s="313"/>
      <c r="AA290" s="313"/>
      <c r="AB290" s="313"/>
      <c r="AC290" s="314"/>
      <c r="AD290" s="316"/>
      <c r="AE290" s="311"/>
      <c r="AF290" s="316"/>
      <c r="AG290" s="316"/>
      <c r="AH290" s="242" t="e">
        <f t="shared" si="60"/>
        <v>#VALUE!</v>
      </c>
      <c r="AI290" s="212" t="s">
        <v>882</v>
      </c>
      <c r="AJ290" s="212" t="s">
        <v>883</v>
      </c>
      <c r="AK290" s="212" t="s">
        <v>1501</v>
      </c>
      <c r="AL290" s="212"/>
      <c r="AM290" s="212"/>
      <c r="AN290" s="212" t="s">
        <v>139</v>
      </c>
      <c r="AO290" s="212"/>
      <c r="AP290" s="160">
        <v>210</v>
      </c>
      <c r="AQ290" s="160">
        <v>180</v>
      </c>
      <c r="AR290" s="160">
        <v>0</v>
      </c>
      <c r="AS290" s="160">
        <v>390</v>
      </c>
      <c r="AT290" s="406" t="e">
        <f t="shared" si="61"/>
        <v>#N/A</v>
      </c>
      <c r="AU290" s="160">
        <v>190</v>
      </c>
      <c r="AV290" s="359" t="s">
        <v>1122</v>
      </c>
      <c r="AW290" s="359" t="s">
        <v>1123</v>
      </c>
      <c r="AX290" s="359" t="s">
        <v>1260</v>
      </c>
      <c r="AY290" s="360" t="e">
        <f t="shared" si="62"/>
        <v>#N/A</v>
      </c>
    </row>
    <row r="291" spans="1:51" x14ac:dyDescent="0.25">
      <c r="A291" s="242" t="s">
        <v>878</v>
      </c>
      <c r="B291" s="242" t="s">
        <v>879</v>
      </c>
      <c r="C291" s="242" t="s">
        <v>1512</v>
      </c>
      <c r="D291" s="298" t="s">
        <v>313</v>
      </c>
      <c r="E291" s="298">
        <v>1.4091790562378798E-3</v>
      </c>
      <c r="G291" s="299"/>
      <c r="H291" s="309" t="s">
        <v>1512</v>
      </c>
      <c r="I291" s="313" t="s">
        <v>313</v>
      </c>
      <c r="J291" s="313">
        <v>5.5591467356173234E-4</v>
      </c>
      <c r="K291" s="313"/>
      <c r="L291" s="313"/>
      <c r="M291" s="313" t="s">
        <v>1512</v>
      </c>
      <c r="N291" s="313" t="s">
        <v>313</v>
      </c>
      <c r="O291" s="313">
        <v>8.4680025856496445E-4</v>
      </c>
      <c r="P291" s="311"/>
      <c r="Q291" s="311">
        <v>1.6</v>
      </c>
      <c r="R291" s="313">
        <v>9</v>
      </c>
      <c r="S291" s="313">
        <v>6</v>
      </c>
      <c r="T291" s="313">
        <v>14</v>
      </c>
      <c r="U291" s="313">
        <v>104</v>
      </c>
      <c r="V291" s="313"/>
      <c r="W291" s="313">
        <v>15</v>
      </c>
      <c r="X291" s="313">
        <v>1</v>
      </c>
      <c r="Y291" s="313">
        <v>16</v>
      </c>
      <c r="Z291" s="313">
        <v>8</v>
      </c>
      <c r="AA291" s="313">
        <v>8</v>
      </c>
      <c r="AB291" s="313"/>
      <c r="AC291" s="314">
        <v>48</v>
      </c>
      <c r="AD291" s="316"/>
      <c r="AE291" s="311">
        <v>1.02</v>
      </c>
      <c r="AF291" s="316"/>
      <c r="AG291" s="316">
        <v>8</v>
      </c>
      <c r="AH291" s="242" t="e">
        <f t="shared" si="60"/>
        <v>#VALUE!</v>
      </c>
      <c r="AI291" s="212" t="s">
        <v>884</v>
      </c>
      <c r="AJ291" s="212" t="s">
        <v>885</v>
      </c>
      <c r="AK291" s="212" t="s">
        <v>1502</v>
      </c>
      <c r="AL291" s="212"/>
      <c r="AM291" s="212"/>
      <c r="AN291" s="212" t="s">
        <v>162</v>
      </c>
      <c r="AO291" s="212"/>
      <c r="AP291" s="160">
        <v>410</v>
      </c>
      <c r="AQ291" s="160">
        <v>120</v>
      </c>
      <c r="AR291" s="160">
        <v>0</v>
      </c>
      <c r="AS291" s="160">
        <v>530</v>
      </c>
      <c r="AT291" s="406" t="e">
        <f t="shared" si="61"/>
        <v>#N/A</v>
      </c>
      <c r="AU291" s="160">
        <v>850</v>
      </c>
      <c r="AV291" s="359" t="s">
        <v>1149</v>
      </c>
      <c r="AW291" s="359" t="s">
        <v>1123</v>
      </c>
      <c r="AX291" s="358" t="s">
        <v>1385</v>
      </c>
      <c r="AY291" s="360" t="e">
        <f t="shared" si="62"/>
        <v>#N/A</v>
      </c>
    </row>
    <row r="292" spans="1:51" x14ac:dyDescent="0.25">
      <c r="A292" s="242" t="s">
        <v>880</v>
      </c>
      <c r="B292" s="242" t="s">
        <v>881</v>
      </c>
      <c r="C292" s="242" t="s">
        <v>1514</v>
      </c>
      <c r="D292" s="298" t="s">
        <v>1515</v>
      </c>
      <c r="E292" s="298">
        <v>8.3333333333333339E-4</v>
      </c>
      <c r="G292" s="299"/>
      <c r="H292" s="309" t="s">
        <v>1514</v>
      </c>
      <c r="I292" s="313" t="s">
        <v>1515</v>
      </c>
      <c r="J292" s="313">
        <v>5.2108194112967382E-4</v>
      </c>
      <c r="K292" s="313"/>
      <c r="L292" s="313"/>
      <c r="M292" s="313" t="s">
        <v>1514</v>
      </c>
      <c r="N292" s="313" t="s">
        <v>1515</v>
      </c>
      <c r="O292" s="313">
        <v>3.1424025457438346E-4</v>
      </c>
      <c r="P292" s="311"/>
      <c r="Q292" s="311">
        <v>4.3099999999999996</v>
      </c>
      <c r="R292" s="313">
        <v>130</v>
      </c>
      <c r="S292" s="313">
        <v>88</v>
      </c>
      <c r="T292" s="313">
        <v>245</v>
      </c>
      <c r="U292" s="313">
        <v>959</v>
      </c>
      <c r="V292" s="313"/>
      <c r="W292" s="313">
        <v>105</v>
      </c>
      <c r="X292" s="313">
        <v>0</v>
      </c>
      <c r="Y292" s="313">
        <v>39</v>
      </c>
      <c r="Z292" s="313">
        <v>373</v>
      </c>
      <c r="AA292" s="313">
        <v>235</v>
      </c>
      <c r="AB292" s="313"/>
      <c r="AC292" s="314">
        <v>752</v>
      </c>
      <c r="AD292" s="316"/>
      <c r="AE292" s="311">
        <v>6.54</v>
      </c>
      <c r="AF292" s="316"/>
      <c r="AG292" s="316">
        <v>5</v>
      </c>
      <c r="AH292" s="242" t="e">
        <f t="shared" si="60"/>
        <v>#VALUE!</v>
      </c>
      <c r="AI292" s="212" t="s">
        <v>886</v>
      </c>
      <c r="AJ292" s="212" t="s">
        <v>887</v>
      </c>
      <c r="AK292" s="212" t="s">
        <v>1503</v>
      </c>
      <c r="AL292" s="212"/>
      <c r="AM292" s="212"/>
      <c r="AN292" s="212" t="s">
        <v>170</v>
      </c>
      <c r="AO292" s="212"/>
      <c r="AP292" s="160">
        <v>880</v>
      </c>
      <c r="AQ292" s="160">
        <v>350</v>
      </c>
      <c r="AR292" s="160">
        <v>0</v>
      </c>
      <c r="AS292" s="160">
        <v>1230</v>
      </c>
      <c r="AT292" s="406" t="e">
        <f t="shared" si="61"/>
        <v>#N/A</v>
      </c>
      <c r="AU292" s="160">
        <v>910</v>
      </c>
      <c r="AV292" s="359" t="s">
        <v>1507</v>
      </c>
      <c r="AW292" s="359" t="s">
        <v>1123</v>
      </c>
      <c r="AX292" s="358" t="s">
        <v>1742</v>
      </c>
      <c r="AY292" s="360" t="e">
        <f t="shared" si="62"/>
        <v>#N/A</v>
      </c>
    </row>
    <row r="293" spans="1:51" x14ac:dyDescent="0.25">
      <c r="A293" s="242" t="s">
        <v>882</v>
      </c>
      <c r="B293" s="242" t="s">
        <v>883</v>
      </c>
      <c r="C293" s="242" t="s">
        <v>1516</v>
      </c>
      <c r="D293" s="298" t="s">
        <v>10</v>
      </c>
      <c r="E293" s="298">
        <v>9.1960670908039326E-4</v>
      </c>
      <c r="G293" s="299"/>
      <c r="H293" s="309" t="s">
        <v>1516</v>
      </c>
      <c r="I293" s="313" t="s">
        <v>10</v>
      </c>
      <c r="J293" s="313">
        <v>5.2053209947946794E-4</v>
      </c>
      <c r="K293" s="313"/>
      <c r="L293" s="313"/>
      <c r="M293" s="313" t="s">
        <v>1516</v>
      </c>
      <c r="N293" s="313" t="s">
        <v>10</v>
      </c>
      <c r="O293" s="313">
        <v>3.9907460960092537E-4</v>
      </c>
      <c r="P293" s="311"/>
      <c r="Q293" s="311">
        <v>1.03</v>
      </c>
      <c r="R293" s="313">
        <v>28</v>
      </c>
      <c r="S293" s="313">
        <v>16</v>
      </c>
      <c r="T293" s="313">
        <v>47</v>
      </c>
      <c r="U293" s="313">
        <v>155</v>
      </c>
      <c r="V293" s="313"/>
      <c r="W293" s="313">
        <v>6</v>
      </c>
      <c r="X293" s="313">
        <v>0</v>
      </c>
      <c r="Y293" s="313">
        <v>20</v>
      </c>
      <c r="Z293" s="313">
        <v>104</v>
      </c>
      <c r="AA293" s="313">
        <v>0</v>
      </c>
      <c r="AB293" s="313"/>
      <c r="AC293" s="314">
        <v>130</v>
      </c>
      <c r="AD293" s="316"/>
      <c r="AE293" s="311">
        <v>2.1</v>
      </c>
      <c r="AF293" s="316"/>
      <c r="AG293" s="316">
        <v>0</v>
      </c>
      <c r="AH293" s="242" t="e">
        <f t="shared" si="60"/>
        <v>#VALUE!</v>
      </c>
      <c r="AI293" s="212" t="s">
        <v>888</v>
      </c>
      <c r="AJ293" s="212" t="s">
        <v>889</v>
      </c>
      <c r="AK293" s="212" t="s">
        <v>1505</v>
      </c>
      <c r="AL293" s="212"/>
      <c r="AM293" s="212"/>
      <c r="AN293" s="212" t="s">
        <v>200</v>
      </c>
      <c r="AO293" s="212"/>
      <c r="AP293" s="160">
        <v>340</v>
      </c>
      <c r="AQ293" s="160">
        <v>30</v>
      </c>
      <c r="AR293" s="160">
        <v>30</v>
      </c>
      <c r="AS293" s="160">
        <v>410</v>
      </c>
      <c r="AT293" s="406" t="e">
        <f t="shared" si="61"/>
        <v>#N/A</v>
      </c>
      <c r="AU293" s="160">
        <v>160</v>
      </c>
      <c r="AV293" s="359" t="s">
        <v>1163</v>
      </c>
      <c r="AW293" s="359" t="s">
        <v>1142</v>
      </c>
      <c r="AX293" s="359" t="s">
        <v>1224</v>
      </c>
      <c r="AY293" s="360" t="e">
        <f t="shared" si="62"/>
        <v>#N/A</v>
      </c>
    </row>
    <row r="294" spans="1:51" x14ac:dyDescent="0.25">
      <c r="A294" s="242" t="s">
        <v>884</v>
      </c>
      <c r="B294" s="242" t="s">
        <v>885</v>
      </c>
      <c r="C294" s="242" t="s">
        <v>1517</v>
      </c>
      <c r="D294" s="298" t="s">
        <v>61</v>
      </c>
      <c r="E294" s="298">
        <v>3.8751345532831002E-4</v>
      </c>
      <c r="G294" s="299"/>
      <c r="H294" s="309" t="s">
        <v>1517</v>
      </c>
      <c r="I294" s="313" t="s">
        <v>61</v>
      </c>
      <c r="J294" s="313">
        <v>3.2292787944025834E-4</v>
      </c>
      <c r="K294" s="313"/>
      <c r="L294" s="313"/>
      <c r="M294" s="313" t="s">
        <v>1517</v>
      </c>
      <c r="N294" s="313" t="s">
        <v>61</v>
      </c>
      <c r="O294" s="313">
        <v>7.5349838536060276E-5</v>
      </c>
      <c r="P294" s="311"/>
      <c r="Q294" s="311">
        <v>1.62</v>
      </c>
      <c r="R294" s="313">
        <v>79</v>
      </c>
      <c r="S294" s="313">
        <v>61</v>
      </c>
      <c r="T294" s="313">
        <v>96</v>
      </c>
      <c r="U294" s="313">
        <v>404</v>
      </c>
      <c r="V294" s="313"/>
      <c r="W294" s="313">
        <v>19</v>
      </c>
      <c r="X294" s="313">
        <v>0</v>
      </c>
      <c r="Y294" s="313">
        <v>21</v>
      </c>
      <c r="Z294" s="313">
        <v>34</v>
      </c>
      <c r="AA294" s="313">
        <v>35</v>
      </c>
      <c r="AB294" s="313"/>
      <c r="AC294" s="314">
        <v>109</v>
      </c>
      <c r="AD294" s="316"/>
      <c r="AE294" s="311">
        <v>1.05</v>
      </c>
      <c r="AF294" s="316"/>
      <c r="AG294" s="316">
        <v>6</v>
      </c>
      <c r="AH294" s="242" t="e">
        <f t="shared" si="60"/>
        <v>#VALUE!</v>
      </c>
      <c r="AI294" s="212" t="s">
        <v>890</v>
      </c>
      <c r="AJ294" s="212" t="s">
        <v>891</v>
      </c>
      <c r="AK294" s="212" t="s">
        <v>1506</v>
      </c>
      <c r="AL294" s="212"/>
      <c r="AM294" s="212"/>
      <c r="AN294" s="212" t="s">
        <v>203</v>
      </c>
      <c r="AO294" s="212"/>
      <c r="AP294" s="160">
        <v>240</v>
      </c>
      <c r="AQ294" s="160">
        <v>80</v>
      </c>
      <c r="AR294" s="160">
        <v>0</v>
      </c>
      <c r="AS294" s="160">
        <v>320</v>
      </c>
      <c r="AT294" s="406" t="e">
        <f t="shared" si="61"/>
        <v>#N/A</v>
      </c>
      <c r="AU294" s="160">
        <v>280</v>
      </c>
      <c r="AV294" s="359" t="s">
        <v>1153</v>
      </c>
      <c r="AW294" s="359" t="s">
        <v>1123</v>
      </c>
      <c r="AX294" s="359" t="s">
        <v>1130</v>
      </c>
      <c r="AY294" s="360" t="e">
        <f t="shared" si="62"/>
        <v>#N/A</v>
      </c>
    </row>
    <row r="295" spans="1:51" x14ac:dyDescent="0.25">
      <c r="A295" s="242" t="s">
        <v>886</v>
      </c>
      <c r="B295" s="242" t="s">
        <v>887</v>
      </c>
      <c r="C295" s="242" t="s">
        <v>1518</v>
      </c>
      <c r="D295" s="298" t="s">
        <v>233</v>
      </c>
      <c r="E295" s="298">
        <v>9.4452773613193407E-4</v>
      </c>
      <c r="G295" s="299"/>
      <c r="H295" s="309" t="s">
        <v>1518</v>
      </c>
      <c r="I295" s="313" t="s">
        <v>233</v>
      </c>
      <c r="J295" s="313">
        <v>8.095952023988006E-4</v>
      </c>
      <c r="K295" s="313"/>
      <c r="L295" s="313"/>
      <c r="M295" s="313" t="s">
        <v>1518</v>
      </c>
      <c r="N295" s="313" t="s">
        <v>233</v>
      </c>
      <c r="O295" s="313">
        <v>1.3493253373313344E-4</v>
      </c>
      <c r="P295" s="311"/>
      <c r="Q295" s="311">
        <v>3.11</v>
      </c>
      <c r="R295" s="313">
        <v>36</v>
      </c>
      <c r="S295" s="313">
        <v>7</v>
      </c>
      <c r="T295" s="313">
        <v>90</v>
      </c>
      <c r="U295" s="313">
        <v>432</v>
      </c>
      <c r="V295" s="313"/>
      <c r="W295" s="313">
        <v>45</v>
      </c>
      <c r="X295" s="313">
        <v>35</v>
      </c>
      <c r="Y295" s="313">
        <v>91</v>
      </c>
      <c r="Z295" s="313">
        <v>0</v>
      </c>
      <c r="AA295" s="313">
        <v>2</v>
      </c>
      <c r="AB295" s="313"/>
      <c r="AC295" s="314">
        <v>173</v>
      </c>
      <c r="AD295" s="316"/>
      <c r="AE295" s="311">
        <v>1.8</v>
      </c>
      <c r="AF295" s="316"/>
      <c r="AG295" s="316">
        <v>0</v>
      </c>
      <c r="AH295" s="242" t="e">
        <f t="shared" si="60"/>
        <v>#VALUE!</v>
      </c>
      <c r="AI295" s="212" t="s">
        <v>892</v>
      </c>
      <c r="AJ295" s="212" t="s">
        <v>893</v>
      </c>
      <c r="AK295" s="212" t="s">
        <v>1508</v>
      </c>
      <c r="AL295" s="212"/>
      <c r="AM295" s="212"/>
      <c r="AN295" s="212" t="s">
        <v>231</v>
      </c>
      <c r="AO295" s="212"/>
      <c r="AP295" s="160">
        <v>120</v>
      </c>
      <c r="AQ295" s="160">
        <v>80</v>
      </c>
      <c r="AR295" s="160">
        <v>0</v>
      </c>
      <c r="AS295" s="160">
        <v>210</v>
      </c>
      <c r="AT295" s="406" t="e">
        <f t="shared" si="61"/>
        <v>#N/A</v>
      </c>
      <c r="AU295" s="160">
        <v>210</v>
      </c>
      <c r="AV295" s="359" t="s">
        <v>1246</v>
      </c>
      <c r="AW295" s="359" t="s">
        <v>1123</v>
      </c>
      <c r="AX295" s="359" t="s">
        <v>1447</v>
      </c>
      <c r="AY295" s="360" t="e">
        <f t="shared" si="62"/>
        <v>#N/A</v>
      </c>
    </row>
    <row r="296" spans="1:51" x14ac:dyDescent="0.25">
      <c r="A296" s="242" t="s">
        <v>888</v>
      </c>
      <c r="B296" s="242" t="s">
        <v>889</v>
      </c>
      <c r="C296" s="242" t="s">
        <v>1519</v>
      </c>
      <c r="D296" s="298" t="s">
        <v>318</v>
      </c>
      <c r="E296" s="298">
        <v>9.4539048737522021E-4</v>
      </c>
      <c r="G296" s="299"/>
      <c r="H296" s="309" t="s">
        <v>1519</v>
      </c>
      <c r="I296" s="313" t="s">
        <v>318</v>
      </c>
      <c r="J296" s="313">
        <v>5.1673517322372285E-4</v>
      </c>
      <c r="K296" s="313"/>
      <c r="L296" s="313"/>
      <c r="M296" s="313" t="s">
        <v>1519</v>
      </c>
      <c r="N296" s="313" t="s">
        <v>318</v>
      </c>
      <c r="O296" s="313">
        <v>4.2865531415149736E-4</v>
      </c>
      <c r="P296" s="311"/>
      <c r="Q296" s="311">
        <v>6.05</v>
      </c>
      <c r="R296" s="313">
        <v>98</v>
      </c>
      <c r="S296" s="313">
        <v>52</v>
      </c>
      <c r="T296" s="313">
        <v>25</v>
      </c>
      <c r="U296" s="313">
        <v>677</v>
      </c>
      <c r="V296" s="313"/>
      <c r="W296" s="313">
        <v>24</v>
      </c>
      <c r="X296" s="313">
        <v>0</v>
      </c>
      <c r="Y296" s="313">
        <v>0</v>
      </c>
      <c r="Z296" s="313">
        <v>25</v>
      </c>
      <c r="AA296" s="313">
        <v>26</v>
      </c>
      <c r="AB296" s="313"/>
      <c r="AC296" s="314">
        <v>75</v>
      </c>
      <c r="AD296" s="316"/>
      <c r="AE296" s="311">
        <v>0.9</v>
      </c>
      <c r="AF296" s="316"/>
      <c r="AG296" s="316">
        <v>48</v>
      </c>
      <c r="AH296" s="242" t="e">
        <f t="shared" si="60"/>
        <v>#VALUE!</v>
      </c>
      <c r="AI296" s="212" t="s">
        <v>894</v>
      </c>
      <c r="AJ296" s="212" t="s">
        <v>895</v>
      </c>
      <c r="AK296" s="212" t="s">
        <v>1509</v>
      </c>
      <c r="AL296" s="212"/>
      <c r="AM296" s="212"/>
      <c r="AN296" s="212" t="s">
        <v>248</v>
      </c>
      <c r="AO296" s="212"/>
      <c r="AP296" s="160">
        <v>360</v>
      </c>
      <c r="AQ296" s="160">
        <v>10</v>
      </c>
      <c r="AR296" s="160">
        <v>0</v>
      </c>
      <c r="AS296" s="160">
        <v>370</v>
      </c>
      <c r="AT296" s="406" t="e">
        <f t="shared" si="61"/>
        <v>#N/A</v>
      </c>
      <c r="AU296" s="160">
        <v>260</v>
      </c>
      <c r="AV296" s="359" t="s">
        <v>1173</v>
      </c>
      <c r="AW296" s="359" t="s">
        <v>1123</v>
      </c>
      <c r="AX296" s="359" t="s">
        <v>1168</v>
      </c>
      <c r="AY296" s="360" t="e">
        <f t="shared" si="62"/>
        <v>#N/A</v>
      </c>
    </row>
    <row r="297" spans="1:51" x14ac:dyDescent="0.25">
      <c r="A297" s="242" t="s">
        <v>890</v>
      </c>
      <c r="B297" s="242" t="s">
        <v>891</v>
      </c>
      <c r="C297" s="242" t="s">
        <v>1521</v>
      </c>
      <c r="D297" s="298" t="s">
        <v>326</v>
      </c>
      <c r="E297" s="298">
        <v>9.5283559289669655E-4</v>
      </c>
      <c r="G297" s="299"/>
      <c r="H297" s="309" t="s">
        <v>1521</v>
      </c>
      <c r="I297" s="313" t="s">
        <v>326</v>
      </c>
      <c r="J297" s="313">
        <v>3.3988924957036471E-4</v>
      </c>
      <c r="K297" s="313"/>
      <c r="L297" s="313"/>
      <c r="M297" s="313" t="s">
        <v>1521</v>
      </c>
      <c r="N297" s="313" t="s">
        <v>326</v>
      </c>
      <c r="O297" s="313">
        <v>6.1294634332633184E-4</v>
      </c>
      <c r="P297" s="311"/>
      <c r="Q297" s="311">
        <v>1.42</v>
      </c>
      <c r="R297" s="313">
        <v>27</v>
      </c>
      <c r="S297" s="313">
        <v>67</v>
      </c>
      <c r="T297" s="313">
        <v>102</v>
      </c>
      <c r="U297" s="313">
        <v>281</v>
      </c>
      <c r="V297" s="313"/>
      <c r="W297" s="313">
        <v>18</v>
      </c>
      <c r="X297" s="313">
        <v>39</v>
      </c>
      <c r="Y297" s="313">
        <v>0</v>
      </c>
      <c r="Z297" s="313">
        <v>10</v>
      </c>
      <c r="AA297" s="313">
        <v>0</v>
      </c>
      <c r="AB297" s="313"/>
      <c r="AC297" s="314">
        <v>67</v>
      </c>
      <c r="AD297" s="316"/>
      <c r="AE297" s="311">
        <v>1.1200000000000001</v>
      </c>
      <c r="AF297" s="316"/>
      <c r="AG297" s="316">
        <v>0</v>
      </c>
      <c r="AH297" s="242" t="e">
        <f t="shared" si="60"/>
        <v>#VALUE!</v>
      </c>
      <c r="AI297" s="212" t="s">
        <v>896</v>
      </c>
      <c r="AJ297" s="212" t="s">
        <v>897</v>
      </c>
      <c r="AK297" s="212" t="s">
        <v>1510</v>
      </c>
      <c r="AL297" s="212"/>
      <c r="AM297" s="212"/>
      <c r="AN297" s="212" t="s">
        <v>299</v>
      </c>
      <c r="AO297" s="212"/>
      <c r="AP297" s="160">
        <v>210</v>
      </c>
      <c r="AQ297" s="160">
        <v>0</v>
      </c>
      <c r="AR297" s="160">
        <v>0</v>
      </c>
      <c r="AS297" s="160">
        <v>210</v>
      </c>
      <c r="AT297" s="406" t="e">
        <f t="shared" si="61"/>
        <v>#N/A</v>
      </c>
      <c r="AU297" s="160">
        <v>130</v>
      </c>
      <c r="AV297" s="359" t="s">
        <v>1142</v>
      </c>
      <c r="AW297" s="359" t="s">
        <v>1123</v>
      </c>
      <c r="AX297" s="359" t="s">
        <v>1190</v>
      </c>
      <c r="AY297" s="360" t="e">
        <f t="shared" si="62"/>
        <v>#N/A</v>
      </c>
    </row>
    <row r="298" spans="1:51" x14ac:dyDescent="0.25">
      <c r="A298" s="242" t="s">
        <v>892</v>
      </c>
      <c r="B298" s="242" t="s">
        <v>893</v>
      </c>
      <c r="C298" s="242" t="s">
        <v>1523</v>
      </c>
      <c r="D298" s="298" t="s">
        <v>94</v>
      </c>
      <c r="E298" s="298">
        <v>2.1725888324873096E-3</v>
      </c>
      <c r="G298" s="299"/>
      <c r="H298" s="309" t="s">
        <v>1523</v>
      </c>
      <c r="I298" s="313" t="s">
        <v>94</v>
      </c>
      <c r="J298" s="313">
        <v>5.9898477157360405E-4</v>
      </c>
      <c r="K298" s="313"/>
      <c r="L298" s="313"/>
      <c r="M298" s="313" t="s">
        <v>1523</v>
      </c>
      <c r="N298" s="313" t="s">
        <v>94</v>
      </c>
      <c r="O298" s="313">
        <v>1.5837563451776651E-3</v>
      </c>
      <c r="P298" s="311"/>
      <c r="Q298" s="311">
        <v>1.63</v>
      </c>
      <c r="R298" s="313">
        <v>65</v>
      </c>
      <c r="S298" s="313">
        <v>55</v>
      </c>
      <c r="T298" s="313">
        <v>187</v>
      </c>
      <c r="U298" s="313">
        <v>385</v>
      </c>
      <c r="V298" s="313"/>
      <c r="W298" s="313">
        <v>0</v>
      </c>
      <c r="X298" s="313">
        <v>0</v>
      </c>
      <c r="Y298" s="313">
        <v>47</v>
      </c>
      <c r="Z298" s="313">
        <v>45</v>
      </c>
      <c r="AA298" s="313">
        <v>0</v>
      </c>
      <c r="AB298" s="313"/>
      <c r="AC298" s="314">
        <v>92</v>
      </c>
      <c r="AD298" s="316"/>
      <c r="AE298" s="311">
        <v>1.92</v>
      </c>
      <c r="AF298" s="316"/>
      <c r="AG298" s="316">
        <v>0</v>
      </c>
      <c r="AH298" s="242" t="e">
        <f t="shared" si="60"/>
        <v>#VALUE!</v>
      </c>
      <c r="AI298" s="212" t="s">
        <v>898</v>
      </c>
      <c r="AJ298" s="212" t="s">
        <v>899</v>
      </c>
      <c r="AK298" s="212" t="s">
        <v>1511</v>
      </c>
      <c r="AL298" s="212"/>
      <c r="AM298" s="212"/>
      <c r="AN298" s="212" t="s">
        <v>310</v>
      </c>
      <c r="AO298" s="212"/>
      <c r="AP298" s="160">
        <v>200</v>
      </c>
      <c r="AQ298" s="160">
        <v>0</v>
      </c>
      <c r="AR298" s="160">
        <v>0</v>
      </c>
      <c r="AS298" s="160">
        <v>200</v>
      </c>
      <c r="AT298" s="406" t="e">
        <f t="shared" si="61"/>
        <v>#N/A</v>
      </c>
      <c r="AU298" s="160">
        <v>170</v>
      </c>
      <c r="AV298" s="359" t="s">
        <v>1123</v>
      </c>
      <c r="AW298" s="359" t="s">
        <v>1123</v>
      </c>
      <c r="AX298" s="359" t="s">
        <v>1122</v>
      </c>
      <c r="AY298" s="360" t="e">
        <f t="shared" si="62"/>
        <v>#N/A</v>
      </c>
    </row>
    <row r="299" spans="1:51" x14ac:dyDescent="0.25">
      <c r="A299" s="242" t="s">
        <v>894</v>
      </c>
      <c r="B299" s="242" t="s">
        <v>895</v>
      </c>
      <c r="C299" s="242" t="s">
        <v>1524</v>
      </c>
      <c r="D299" s="298" t="s">
        <v>127</v>
      </c>
      <c r="E299" s="298">
        <v>5.4687500000000005E-4</v>
      </c>
      <c r="G299" s="299"/>
      <c r="H299" s="309" t="s">
        <v>1524</v>
      </c>
      <c r="I299" s="313" t="s">
        <v>127</v>
      </c>
      <c r="J299" s="313">
        <v>3.4598214285714283E-4</v>
      </c>
      <c r="K299" s="313"/>
      <c r="L299" s="313"/>
      <c r="M299" s="313" t="s">
        <v>1524</v>
      </c>
      <c r="N299" s="313" t="s">
        <v>127</v>
      </c>
      <c r="O299" s="313">
        <v>2.0089285714285714E-4</v>
      </c>
      <c r="P299" s="311"/>
      <c r="Q299" s="311">
        <v>1.89</v>
      </c>
      <c r="R299" s="313">
        <v>35</v>
      </c>
      <c r="S299" s="313">
        <v>7</v>
      </c>
      <c r="T299" s="313">
        <v>15</v>
      </c>
      <c r="U299" s="313">
        <v>242</v>
      </c>
      <c r="V299" s="313"/>
      <c r="W299" s="313">
        <v>0</v>
      </c>
      <c r="X299" s="313">
        <v>0</v>
      </c>
      <c r="Y299" s="313">
        <v>87</v>
      </c>
      <c r="Z299" s="313">
        <v>11</v>
      </c>
      <c r="AA299" s="313">
        <v>47</v>
      </c>
      <c r="AB299" s="313"/>
      <c r="AC299" s="314">
        <v>145</v>
      </c>
      <c r="AD299" s="316"/>
      <c r="AE299" s="311">
        <v>1.48</v>
      </c>
      <c r="AF299" s="316"/>
      <c r="AG299" s="316">
        <v>0</v>
      </c>
      <c r="AH299" s="242" t="e">
        <f t="shared" si="60"/>
        <v>#VALUE!</v>
      </c>
      <c r="AI299" s="212" t="s">
        <v>900</v>
      </c>
      <c r="AJ299" s="212" t="s">
        <v>901</v>
      </c>
      <c r="AK299" s="212" t="s">
        <v>1512</v>
      </c>
      <c r="AL299" s="212"/>
      <c r="AM299" s="212"/>
      <c r="AN299" s="212" t="s">
        <v>313</v>
      </c>
      <c r="AO299" s="212"/>
      <c r="AP299" s="160">
        <v>280</v>
      </c>
      <c r="AQ299" s="160">
        <v>10</v>
      </c>
      <c r="AR299" s="160">
        <v>0</v>
      </c>
      <c r="AS299" s="160">
        <v>290</v>
      </c>
      <c r="AT299" s="406" t="e">
        <f t="shared" si="61"/>
        <v>#N/A</v>
      </c>
      <c r="AU299" s="160">
        <v>150</v>
      </c>
      <c r="AV299" s="359" t="s">
        <v>1199</v>
      </c>
      <c r="AW299" s="359" t="s">
        <v>1123</v>
      </c>
      <c r="AX299" s="359" t="s">
        <v>1129</v>
      </c>
      <c r="AY299" s="360" t="e">
        <f t="shared" si="62"/>
        <v>#N/A</v>
      </c>
    </row>
    <row r="300" spans="1:51" x14ac:dyDescent="0.25">
      <c r="A300" s="242" t="s">
        <v>896</v>
      </c>
      <c r="B300" s="242" t="s">
        <v>897</v>
      </c>
      <c r="C300" s="242" t="s">
        <v>1525</v>
      </c>
      <c r="D300" s="298" t="s">
        <v>151</v>
      </c>
      <c r="E300" s="298">
        <v>6.4881565396498456E-4</v>
      </c>
      <c r="G300" s="299"/>
      <c r="H300" s="309" t="s">
        <v>1525</v>
      </c>
      <c r="I300" s="313" t="s">
        <v>151</v>
      </c>
      <c r="J300" s="313">
        <v>2.9866117404737382E-4</v>
      </c>
      <c r="K300" s="313"/>
      <c r="L300" s="313"/>
      <c r="M300" s="313" t="s">
        <v>1525</v>
      </c>
      <c r="N300" s="313" t="s">
        <v>151</v>
      </c>
      <c r="O300" s="313">
        <v>3.5015447991761073E-4</v>
      </c>
      <c r="P300" s="311"/>
      <c r="Q300" s="311">
        <v>1</v>
      </c>
      <c r="R300" s="313">
        <v>39</v>
      </c>
      <c r="S300" s="313">
        <v>32</v>
      </c>
      <c r="T300" s="313">
        <v>36</v>
      </c>
      <c r="U300" s="313">
        <v>168</v>
      </c>
      <c r="V300" s="313"/>
      <c r="W300" s="313">
        <v>6</v>
      </c>
      <c r="X300" s="313">
        <v>4</v>
      </c>
      <c r="Y300" s="313">
        <v>26</v>
      </c>
      <c r="Z300" s="313">
        <v>9</v>
      </c>
      <c r="AA300" s="313">
        <v>2</v>
      </c>
      <c r="AB300" s="313"/>
      <c r="AC300" s="314">
        <v>47</v>
      </c>
      <c r="AD300" s="316"/>
      <c r="AE300" s="311">
        <v>0.77</v>
      </c>
      <c r="AF300" s="316"/>
      <c r="AG300" s="316">
        <v>3</v>
      </c>
      <c r="AH300" s="242" t="e">
        <f t="shared" si="60"/>
        <v>#VALUE!</v>
      </c>
      <c r="AI300" s="212"/>
      <c r="AJ300" s="212"/>
      <c r="AK300" s="212"/>
      <c r="AL300" s="212"/>
      <c r="AM300" s="212"/>
      <c r="AN300" s="212"/>
      <c r="AO300" s="212"/>
      <c r="AP300" s="161"/>
      <c r="AQ300" s="161"/>
      <c r="AR300" s="161"/>
      <c r="AS300" s="161"/>
      <c r="AT300" s="161"/>
      <c r="AU300" s="161"/>
      <c r="AV300" s="162" t="s">
        <v>394</v>
      </c>
      <c r="AW300" s="162" t="s">
        <v>394</v>
      </c>
      <c r="AX300" s="162" t="s">
        <v>394</v>
      </c>
    </row>
    <row r="301" spans="1:51" x14ac:dyDescent="0.25">
      <c r="A301" s="242" t="s">
        <v>898</v>
      </c>
      <c r="B301" s="242" t="s">
        <v>899</v>
      </c>
      <c r="C301" s="242" t="s">
        <v>1526</v>
      </c>
      <c r="D301" s="298" t="s">
        <v>214</v>
      </c>
      <c r="E301" s="298">
        <v>4.7461368653421634E-4</v>
      </c>
      <c r="G301" s="299"/>
      <c r="H301" s="309" t="s">
        <v>1526</v>
      </c>
      <c r="I301" s="313" t="s">
        <v>214</v>
      </c>
      <c r="J301" s="313">
        <v>2.2075055187637969E-4</v>
      </c>
      <c r="K301" s="313"/>
      <c r="L301" s="313"/>
      <c r="M301" s="313" t="s">
        <v>1526</v>
      </c>
      <c r="N301" s="313" t="s">
        <v>214</v>
      </c>
      <c r="O301" s="313">
        <v>2.4282560706401766E-4</v>
      </c>
      <c r="P301" s="311"/>
      <c r="Q301" s="311">
        <v>1.1200000000000001</v>
      </c>
      <c r="R301" s="313">
        <v>1</v>
      </c>
      <c r="S301" s="313">
        <v>0</v>
      </c>
      <c r="T301" s="313">
        <v>0</v>
      </c>
      <c r="U301" s="313">
        <v>51</v>
      </c>
      <c r="V301" s="313"/>
      <c r="W301" s="313" t="s">
        <v>1821</v>
      </c>
      <c r="X301" s="313" t="s">
        <v>1821</v>
      </c>
      <c r="Y301" s="313" t="s">
        <v>1821</v>
      </c>
      <c r="Z301" s="313" t="s">
        <v>1821</v>
      </c>
      <c r="AA301" s="313" t="s">
        <v>1821</v>
      </c>
      <c r="AB301" s="313"/>
      <c r="AC301" s="314">
        <v>37</v>
      </c>
      <c r="AD301" s="316"/>
      <c r="AE301" s="311">
        <v>0.65</v>
      </c>
      <c r="AF301" s="316"/>
      <c r="AG301" s="316">
        <v>0</v>
      </c>
      <c r="AH301" s="242" t="e">
        <f t="shared" si="60"/>
        <v>#VALUE!</v>
      </c>
      <c r="AI301" s="212"/>
      <c r="AJ301" s="212" t="s">
        <v>1513</v>
      </c>
      <c r="AK301" s="212" t="s">
        <v>1514</v>
      </c>
      <c r="AL301" s="212"/>
      <c r="AM301" s="212" t="s">
        <v>1515</v>
      </c>
      <c r="AN301" s="212" t="s">
        <v>1515</v>
      </c>
      <c r="AO301" s="212"/>
      <c r="AP301" s="160">
        <v>1260</v>
      </c>
      <c r="AQ301" s="160">
        <v>490</v>
      </c>
      <c r="AR301" s="160">
        <v>0</v>
      </c>
      <c r="AS301" s="160">
        <v>1750</v>
      </c>
      <c r="AT301" s="406" t="e">
        <f t="shared" ref="AT301:AT305" si="63">AS301/VLOOKUP(AN301,$E$18:$H$410,4,FALSE)</f>
        <v>#N/A</v>
      </c>
      <c r="AU301" s="160">
        <v>1370</v>
      </c>
      <c r="AV301" s="359" t="s">
        <v>1689</v>
      </c>
      <c r="AW301" s="359" t="s">
        <v>1123</v>
      </c>
      <c r="AX301" s="358" t="s">
        <v>1724</v>
      </c>
      <c r="AY301" s="360" t="e">
        <f t="shared" ref="AY301:AY305" si="64">AX301/VLOOKUP(AN301,$E$18:$H$410,4,FALSE)</f>
        <v>#N/A</v>
      </c>
    </row>
    <row r="302" spans="1:51" x14ac:dyDescent="0.25">
      <c r="A302" s="242" t="s">
        <v>900</v>
      </c>
      <c r="B302" s="242" t="s">
        <v>901</v>
      </c>
      <c r="C302" s="242" t="s">
        <v>1527</v>
      </c>
      <c r="D302" s="298" t="s">
        <v>296</v>
      </c>
      <c r="E302" s="298">
        <v>8.7897227856659904E-4</v>
      </c>
      <c r="G302" s="299"/>
      <c r="H302" s="309" t="s">
        <v>1527</v>
      </c>
      <c r="I302" s="313" t="s">
        <v>296</v>
      </c>
      <c r="J302" s="313">
        <v>2.6369168356997973E-4</v>
      </c>
      <c r="K302" s="313"/>
      <c r="L302" s="313"/>
      <c r="M302" s="313" t="s">
        <v>1527</v>
      </c>
      <c r="N302" s="313" t="s">
        <v>296</v>
      </c>
      <c r="O302" s="313">
        <v>6.1528059499661931E-4</v>
      </c>
      <c r="P302" s="311"/>
      <c r="Q302" s="311">
        <v>0.26</v>
      </c>
      <c r="R302" s="313">
        <v>22</v>
      </c>
      <c r="S302" s="313">
        <v>2</v>
      </c>
      <c r="T302" s="313">
        <v>23</v>
      </c>
      <c r="U302" s="313">
        <v>63</v>
      </c>
      <c r="V302" s="313"/>
      <c r="W302" s="313">
        <v>2</v>
      </c>
      <c r="X302" s="313">
        <v>0</v>
      </c>
      <c r="Y302" s="313">
        <v>1</v>
      </c>
      <c r="Z302" s="313">
        <v>1</v>
      </c>
      <c r="AA302" s="313">
        <v>10</v>
      </c>
      <c r="AB302" s="313"/>
      <c r="AC302" s="314">
        <v>14</v>
      </c>
      <c r="AD302" s="316"/>
      <c r="AE302" s="311">
        <v>0.23</v>
      </c>
      <c r="AF302" s="316"/>
      <c r="AG302" s="316">
        <v>0</v>
      </c>
      <c r="AH302" s="242" t="e">
        <f t="shared" si="60"/>
        <v>#VALUE!</v>
      </c>
      <c r="AI302" s="212" t="s">
        <v>902</v>
      </c>
      <c r="AJ302" s="212" t="s">
        <v>903</v>
      </c>
      <c r="AK302" s="212" t="s">
        <v>1516</v>
      </c>
      <c r="AL302" s="212"/>
      <c r="AM302" s="212"/>
      <c r="AN302" s="212" t="s">
        <v>10</v>
      </c>
      <c r="AO302" s="212"/>
      <c r="AP302" s="160">
        <v>590</v>
      </c>
      <c r="AQ302" s="160">
        <v>330</v>
      </c>
      <c r="AR302" s="160">
        <v>0</v>
      </c>
      <c r="AS302" s="160">
        <v>930</v>
      </c>
      <c r="AT302" s="406" t="e">
        <f t="shared" si="63"/>
        <v>#N/A</v>
      </c>
      <c r="AU302" s="160">
        <v>650</v>
      </c>
      <c r="AV302" s="359" t="s">
        <v>1260</v>
      </c>
      <c r="AW302" s="359" t="s">
        <v>1123</v>
      </c>
      <c r="AX302" s="358" t="s">
        <v>1682</v>
      </c>
      <c r="AY302" s="360" t="e">
        <f t="shared" si="64"/>
        <v>#N/A</v>
      </c>
    </row>
    <row r="303" spans="1:51" x14ac:dyDescent="0.25">
      <c r="C303" s="242" t="s">
        <v>1529</v>
      </c>
      <c r="D303" s="298" t="s">
        <v>327</v>
      </c>
      <c r="E303" s="298">
        <v>7.7802331783890881E-4</v>
      </c>
      <c r="G303" s="299"/>
      <c r="H303" s="309" t="s">
        <v>1529</v>
      </c>
      <c r="I303" s="313" t="s">
        <v>327</v>
      </c>
      <c r="J303" s="313">
        <v>3.3071706164748915E-4</v>
      </c>
      <c r="K303" s="313"/>
      <c r="L303" s="313"/>
      <c r="M303" s="313" t="s">
        <v>1529</v>
      </c>
      <c r="N303" s="313" t="s">
        <v>327</v>
      </c>
      <c r="O303" s="313">
        <v>4.4806827707079175E-4</v>
      </c>
      <c r="P303" s="311"/>
      <c r="Q303" s="311"/>
      <c r="R303" s="313"/>
      <c r="S303" s="313"/>
      <c r="T303" s="313"/>
      <c r="U303" s="313"/>
      <c r="V303" s="313"/>
      <c r="W303" s="313"/>
      <c r="X303" s="313"/>
      <c r="Y303" s="313"/>
      <c r="Z303" s="313"/>
      <c r="AA303" s="313"/>
      <c r="AB303" s="313"/>
      <c r="AC303" s="314"/>
      <c r="AD303" s="316"/>
      <c r="AE303" s="311"/>
      <c r="AF303" s="316"/>
      <c r="AG303" s="316"/>
      <c r="AH303" s="242" t="e">
        <f t="shared" si="60"/>
        <v>#VALUE!</v>
      </c>
      <c r="AI303" s="212" t="s">
        <v>904</v>
      </c>
      <c r="AJ303" s="212" t="s">
        <v>905</v>
      </c>
      <c r="AK303" s="212" t="s">
        <v>1517</v>
      </c>
      <c r="AL303" s="212"/>
      <c r="AM303" s="212"/>
      <c r="AN303" s="212" t="s">
        <v>61</v>
      </c>
      <c r="AO303" s="212"/>
      <c r="AP303" s="160">
        <v>180</v>
      </c>
      <c r="AQ303" s="160">
        <v>90</v>
      </c>
      <c r="AR303" s="160">
        <v>0</v>
      </c>
      <c r="AS303" s="160">
        <v>270</v>
      </c>
      <c r="AT303" s="406" t="e">
        <f t="shared" si="63"/>
        <v>#N/A</v>
      </c>
      <c r="AU303" s="160">
        <v>150</v>
      </c>
      <c r="AV303" s="359" t="s">
        <v>1199</v>
      </c>
      <c r="AW303" s="359" t="s">
        <v>1123</v>
      </c>
      <c r="AX303" s="359" t="s">
        <v>1176</v>
      </c>
      <c r="AY303" s="360" t="e">
        <f t="shared" si="64"/>
        <v>#N/A</v>
      </c>
    </row>
    <row r="304" spans="1:51" x14ac:dyDescent="0.25">
      <c r="A304" s="242">
        <v>4</v>
      </c>
      <c r="B304" s="242">
        <v>11</v>
      </c>
      <c r="C304" s="242" t="s">
        <v>1530</v>
      </c>
      <c r="D304" s="315" t="s">
        <v>19</v>
      </c>
      <c r="E304" s="298">
        <v>1.0757211538461539E-3</v>
      </c>
      <c r="G304" s="299"/>
      <c r="H304" s="309" t="s">
        <v>1530</v>
      </c>
      <c r="I304" s="313" t="s">
        <v>19</v>
      </c>
      <c r="J304" s="313">
        <v>5.1081730769230772E-4</v>
      </c>
      <c r="K304" s="313"/>
      <c r="L304" s="313"/>
      <c r="M304" s="313" t="s">
        <v>1530</v>
      </c>
      <c r="N304" s="313" t="s">
        <v>19</v>
      </c>
      <c r="O304" s="313">
        <v>5.5889423076923076E-4</v>
      </c>
      <c r="P304" s="311"/>
      <c r="Q304" s="311"/>
      <c r="R304" s="313"/>
      <c r="S304" s="313"/>
      <c r="T304" s="313"/>
      <c r="U304" s="313"/>
      <c r="V304" s="313"/>
      <c r="W304" s="313"/>
      <c r="X304" s="313"/>
      <c r="Y304" s="313"/>
      <c r="Z304" s="313"/>
      <c r="AA304" s="313"/>
      <c r="AB304" s="313"/>
      <c r="AC304" s="314"/>
      <c r="AD304" s="316"/>
      <c r="AE304" s="311"/>
      <c r="AF304" s="316"/>
      <c r="AG304" s="316"/>
      <c r="AH304" s="242" t="e">
        <f t="shared" si="60"/>
        <v>#VALUE!</v>
      </c>
      <c r="AI304" s="212" t="s">
        <v>906</v>
      </c>
      <c r="AJ304" s="212" t="s">
        <v>907</v>
      </c>
      <c r="AK304" s="212" t="s">
        <v>1518</v>
      </c>
      <c r="AL304" s="212"/>
      <c r="AM304" s="212"/>
      <c r="AN304" s="212" t="s">
        <v>233</v>
      </c>
      <c r="AO304" s="212"/>
      <c r="AP304" s="160">
        <v>200</v>
      </c>
      <c r="AQ304" s="160">
        <v>20</v>
      </c>
      <c r="AR304" s="160">
        <v>0</v>
      </c>
      <c r="AS304" s="160">
        <v>220</v>
      </c>
      <c r="AT304" s="406" t="e">
        <f t="shared" si="63"/>
        <v>#N/A</v>
      </c>
      <c r="AU304" s="160">
        <v>160</v>
      </c>
      <c r="AV304" s="359" t="s">
        <v>1123</v>
      </c>
      <c r="AW304" s="359" t="s">
        <v>1123</v>
      </c>
      <c r="AX304" s="359" t="s">
        <v>1132</v>
      </c>
      <c r="AY304" s="360" t="e">
        <f t="shared" si="64"/>
        <v>#N/A</v>
      </c>
    </row>
    <row r="305" spans="1:51" x14ac:dyDescent="0.25">
      <c r="A305" s="242" t="s">
        <v>902</v>
      </c>
      <c r="B305" s="242" t="s">
        <v>903</v>
      </c>
      <c r="C305" s="242" t="s">
        <v>1532</v>
      </c>
      <c r="D305" s="315" t="s">
        <v>88</v>
      </c>
      <c r="E305" s="242">
        <v>5.545927209705373E-4</v>
      </c>
      <c r="G305" s="299"/>
      <c r="H305" s="309" t="s">
        <v>1532</v>
      </c>
      <c r="I305" s="313" t="s">
        <v>88</v>
      </c>
      <c r="J305" s="313">
        <v>3.0329289428076254E-4</v>
      </c>
      <c r="K305" s="313"/>
      <c r="L305" s="313"/>
      <c r="M305" s="313" t="s">
        <v>1532</v>
      </c>
      <c r="N305" s="313" t="s">
        <v>88</v>
      </c>
      <c r="O305" s="313">
        <v>2.5996533795493934E-4</v>
      </c>
      <c r="P305" s="311"/>
      <c r="Q305" s="311">
        <v>1.83</v>
      </c>
      <c r="R305" s="313">
        <v>18</v>
      </c>
      <c r="S305" s="313">
        <v>90</v>
      </c>
      <c r="T305" s="313">
        <v>22</v>
      </c>
      <c r="U305" s="313">
        <v>256</v>
      </c>
      <c r="V305" s="313"/>
      <c r="W305" s="313">
        <v>0</v>
      </c>
      <c r="X305" s="313">
        <v>0</v>
      </c>
      <c r="Y305" s="313">
        <v>17</v>
      </c>
      <c r="Z305" s="313">
        <v>0</v>
      </c>
      <c r="AA305" s="313">
        <v>0</v>
      </c>
      <c r="AB305" s="313"/>
      <c r="AC305" s="314">
        <v>17</v>
      </c>
      <c r="AD305" s="316"/>
      <c r="AE305" s="311">
        <v>0.25</v>
      </c>
      <c r="AF305" s="316"/>
      <c r="AG305" s="316">
        <v>0</v>
      </c>
      <c r="AH305" s="242" t="e">
        <f t="shared" si="60"/>
        <v>#VALUE!</v>
      </c>
      <c r="AI305" s="212" t="s">
        <v>908</v>
      </c>
      <c r="AJ305" s="212" t="s">
        <v>909</v>
      </c>
      <c r="AK305" s="212" t="s">
        <v>1519</v>
      </c>
      <c r="AL305" s="212"/>
      <c r="AM305" s="212"/>
      <c r="AN305" s="212" t="s">
        <v>318</v>
      </c>
      <c r="AO305" s="212"/>
      <c r="AP305" s="160">
        <v>280</v>
      </c>
      <c r="AQ305" s="160">
        <v>50</v>
      </c>
      <c r="AR305" s="160">
        <v>0</v>
      </c>
      <c r="AS305" s="160">
        <v>330</v>
      </c>
      <c r="AT305" s="406" t="e">
        <f t="shared" si="63"/>
        <v>#N/A</v>
      </c>
      <c r="AU305" s="160">
        <v>410</v>
      </c>
      <c r="AV305" s="359" t="s">
        <v>1138</v>
      </c>
      <c r="AW305" s="359" t="s">
        <v>1123</v>
      </c>
      <c r="AX305" s="359" t="s">
        <v>1302</v>
      </c>
      <c r="AY305" s="360" t="e">
        <f t="shared" si="64"/>
        <v>#N/A</v>
      </c>
    </row>
    <row r="306" spans="1:51" ht="25.5" x14ac:dyDescent="0.25">
      <c r="A306" s="242" t="s">
        <v>904</v>
      </c>
      <c r="B306" s="242" t="s">
        <v>905</v>
      </c>
      <c r="C306" s="242" t="s">
        <v>1533</v>
      </c>
      <c r="D306" s="298" t="s">
        <v>95</v>
      </c>
      <c r="E306" s="242">
        <v>6.1996779388083739E-4</v>
      </c>
      <c r="G306" s="299"/>
      <c r="H306" s="327" t="s">
        <v>1533</v>
      </c>
      <c r="I306" s="328" t="s">
        <v>95</v>
      </c>
      <c r="J306" s="328">
        <v>1.8518518518518518E-4</v>
      </c>
      <c r="K306" s="328"/>
      <c r="L306" s="328"/>
      <c r="M306" s="328" t="s">
        <v>1533</v>
      </c>
      <c r="N306" s="328" t="s">
        <v>95</v>
      </c>
      <c r="O306" s="328">
        <v>4.3478260869565219E-4</v>
      </c>
      <c r="P306" s="329"/>
      <c r="Q306" s="329">
        <v>0.92</v>
      </c>
      <c r="R306" s="328">
        <v>5</v>
      </c>
      <c r="S306" s="328">
        <v>1</v>
      </c>
      <c r="T306" s="328">
        <v>15</v>
      </c>
      <c r="U306" s="328">
        <v>54</v>
      </c>
      <c r="V306" s="328"/>
      <c r="W306" s="328">
        <v>1</v>
      </c>
      <c r="X306" s="328">
        <v>1</v>
      </c>
      <c r="Y306" s="328">
        <v>16</v>
      </c>
      <c r="Z306" s="328">
        <v>0</v>
      </c>
      <c r="AA306" s="328">
        <v>0</v>
      </c>
      <c r="AB306" s="328"/>
      <c r="AC306" s="330">
        <v>18</v>
      </c>
      <c r="AD306" s="331"/>
      <c r="AE306" s="329">
        <v>0.5</v>
      </c>
      <c r="AF306" s="332"/>
      <c r="AG306" s="333">
        <v>0</v>
      </c>
      <c r="AH306" s="242" t="e">
        <f t="shared" si="60"/>
        <v>#VALUE!</v>
      </c>
      <c r="AI306" s="212"/>
      <c r="AJ306" s="212"/>
      <c r="AK306" s="212"/>
      <c r="AL306" s="212"/>
      <c r="AM306" s="212"/>
      <c r="AN306" s="212"/>
      <c r="AO306" s="212"/>
      <c r="AP306" s="161"/>
      <c r="AQ306" s="161"/>
      <c r="AR306" s="161"/>
      <c r="AS306" s="161"/>
      <c r="AT306" s="161"/>
      <c r="AU306" s="161"/>
      <c r="AV306" s="162" t="s">
        <v>394</v>
      </c>
      <c r="AW306" s="162" t="s">
        <v>394</v>
      </c>
      <c r="AX306" s="162" t="s">
        <v>394</v>
      </c>
    </row>
    <row r="307" spans="1:51" x14ac:dyDescent="0.25">
      <c r="A307" s="242" t="s">
        <v>906</v>
      </c>
      <c r="B307" s="242" t="s">
        <v>907</v>
      </c>
      <c r="C307" s="242" t="s">
        <v>1534</v>
      </c>
      <c r="D307" s="298" t="s">
        <v>103</v>
      </c>
      <c r="E307" s="242">
        <v>1.9748653500897665E-4</v>
      </c>
      <c r="G307" s="299"/>
      <c r="H307" s="309" t="s">
        <v>1534</v>
      </c>
      <c r="I307" s="313" t="s">
        <v>103</v>
      </c>
      <c r="J307" s="313">
        <v>1.4362657091561938E-4</v>
      </c>
      <c r="K307" s="313"/>
      <c r="L307" s="313"/>
      <c r="M307" s="313" t="s">
        <v>1534</v>
      </c>
      <c r="N307" s="313" t="s">
        <v>103</v>
      </c>
      <c r="O307" s="313">
        <v>5.3859964093357272E-5</v>
      </c>
      <c r="P307" s="311"/>
      <c r="Q307" s="311">
        <v>1.42</v>
      </c>
      <c r="R307" s="313">
        <v>1</v>
      </c>
      <c r="S307" s="313">
        <v>1</v>
      </c>
      <c r="T307" s="313">
        <v>8</v>
      </c>
      <c r="U307" s="313">
        <v>30</v>
      </c>
      <c r="V307" s="313"/>
      <c r="W307" s="313" t="s">
        <v>1821</v>
      </c>
      <c r="X307" s="313" t="s">
        <v>1821</v>
      </c>
      <c r="Y307" s="313" t="s">
        <v>1821</v>
      </c>
      <c r="Z307" s="313" t="s">
        <v>1821</v>
      </c>
      <c r="AA307" s="313" t="s">
        <v>1821</v>
      </c>
      <c r="AB307" s="313"/>
      <c r="AC307" s="314">
        <v>10</v>
      </c>
      <c r="AD307" s="316"/>
      <c r="AE307" s="311">
        <v>0.38</v>
      </c>
      <c r="AF307" s="316"/>
      <c r="AG307" s="316">
        <v>0</v>
      </c>
      <c r="AH307" s="242" t="e">
        <f t="shared" si="60"/>
        <v>#VALUE!</v>
      </c>
      <c r="AI307" s="212"/>
      <c r="AJ307" s="212" t="s">
        <v>1520</v>
      </c>
      <c r="AK307" s="212" t="s">
        <v>1521</v>
      </c>
      <c r="AL307" s="212"/>
      <c r="AM307" s="212" t="s">
        <v>326</v>
      </c>
      <c r="AN307" s="212" t="s">
        <v>326</v>
      </c>
      <c r="AO307" s="212"/>
      <c r="AP307" s="160">
        <v>1000</v>
      </c>
      <c r="AQ307" s="160">
        <v>180</v>
      </c>
      <c r="AR307" s="160">
        <v>0</v>
      </c>
      <c r="AS307" s="160">
        <v>1180</v>
      </c>
      <c r="AT307" s="406" t="e">
        <f t="shared" ref="AT307:AT312" si="65">AS307/VLOOKUP(AN307,$E$18:$H$410,4,FALSE)</f>
        <v>#N/A</v>
      </c>
      <c r="AU307" s="160">
        <v>1070</v>
      </c>
      <c r="AV307" s="359" t="s">
        <v>1149</v>
      </c>
      <c r="AW307" s="359" t="s">
        <v>1142</v>
      </c>
      <c r="AX307" s="358" t="s">
        <v>1751</v>
      </c>
      <c r="AY307" s="360" t="e">
        <f t="shared" ref="AY307:AY312" si="66">AX307/VLOOKUP(AN307,$E$18:$H$410,4,FALSE)</f>
        <v>#N/A</v>
      </c>
    </row>
    <row r="308" spans="1:51" x14ac:dyDescent="0.25">
      <c r="A308" s="242" t="s">
        <v>908</v>
      </c>
      <c r="B308" s="242" t="s">
        <v>909</v>
      </c>
      <c r="C308" s="242" t="s">
        <v>1535</v>
      </c>
      <c r="D308" s="298" t="s">
        <v>111</v>
      </c>
      <c r="E308" s="242">
        <v>2.1871202916160388E-4</v>
      </c>
      <c r="G308" s="299"/>
      <c r="H308" s="309" t="s">
        <v>1535</v>
      </c>
      <c r="I308" s="313" t="s">
        <v>111</v>
      </c>
      <c r="J308" s="313">
        <v>1.5795868772782503E-4</v>
      </c>
      <c r="K308" s="313"/>
      <c r="L308" s="313"/>
      <c r="M308" s="313" t="s">
        <v>1535</v>
      </c>
      <c r="N308" s="313" t="s">
        <v>111</v>
      </c>
      <c r="O308" s="313">
        <v>6.0753341433778859E-5</v>
      </c>
      <c r="P308" s="311"/>
      <c r="Q308" s="311">
        <v>1.35</v>
      </c>
      <c r="R308" s="313">
        <v>25</v>
      </c>
      <c r="S308" s="313">
        <v>31</v>
      </c>
      <c r="T308" s="313">
        <v>22</v>
      </c>
      <c r="U308" s="313">
        <v>166</v>
      </c>
      <c r="V308" s="313"/>
      <c r="W308" s="313">
        <v>3</v>
      </c>
      <c r="X308" s="313">
        <v>30</v>
      </c>
      <c r="Y308" s="313">
        <v>33</v>
      </c>
      <c r="Z308" s="313">
        <v>1</v>
      </c>
      <c r="AA308" s="313">
        <v>2</v>
      </c>
      <c r="AB308" s="313"/>
      <c r="AC308" s="314">
        <v>69</v>
      </c>
      <c r="AD308" s="316"/>
      <c r="AE308" s="311">
        <v>1.06</v>
      </c>
      <c r="AF308" s="316"/>
      <c r="AG308" s="316">
        <v>0</v>
      </c>
      <c r="AH308" s="242" t="e">
        <f t="shared" si="60"/>
        <v>#VALUE!</v>
      </c>
      <c r="AI308" s="212" t="s">
        <v>910</v>
      </c>
      <c r="AJ308" s="212" t="s">
        <v>911</v>
      </c>
      <c r="AK308" s="212" t="s">
        <v>1523</v>
      </c>
      <c r="AL308" s="212"/>
      <c r="AM308" s="212"/>
      <c r="AN308" s="212" t="s">
        <v>94</v>
      </c>
      <c r="AO308" s="212"/>
      <c r="AP308" s="160">
        <v>20</v>
      </c>
      <c r="AQ308" s="160">
        <v>0</v>
      </c>
      <c r="AR308" s="160">
        <v>0</v>
      </c>
      <c r="AS308" s="160">
        <v>20</v>
      </c>
      <c r="AT308" s="406" t="e">
        <f t="shared" si="65"/>
        <v>#N/A</v>
      </c>
      <c r="AU308" s="160">
        <v>100</v>
      </c>
      <c r="AV308" s="359" t="s">
        <v>1123</v>
      </c>
      <c r="AW308" s="359" t="s">
        <v>1142</v>
      </c>
      <c r="AX308" s="359" t="s">
        <v>1138</v>
      </c>
      <c r="AY308" s="360" t="e">
        <f t="shared" si="66"/>
        <v>#N/A</v>
      </c>
    </row>
    <row r="309" spans="1:51" x14ac:dyDescent="0.25">
      <c r="A309" s="242">
        <v>14</v>
      </c>
      <c r="B309" s="242">
        <v>21</v>
      </c>
      <c r="C309" s="242" t="s">
        <v>1536</v>
      </c>
      <c r="D309" s="298" t="s">
        <v>125</v>
      </c>
      <c r="E309" s="315">
        <v>5.4764512595837896E-4</v>
      </c>
      <c r="G309" s="299"/>
      <c r="H309" s="309" t="s">
        <v>1536</v>
      </c>
      <c r="I309" s="313" t="s">
        <v>125</v>
      </c>
      <c r="J309" s="313">
        <v>3.9430449069003287E-4</v>
      </c>
      <c r="K309" s="313"/>
      <c r="L309" s="313"/>
      <c r="M309" s="313" t="s">
        <v>1536</v>
      </c>
      <c r="N309" s="313" t="s">
        <v>125</v>
      </c>
      <c r="O309" s="313">
        <v>1.5334063526834611E-4</v>
      </c>
      <c r="P309" s="311"/>
      <c r="Q309" s="311"/>
      <c r="R309" s="313"/>
      <c r="S309" s="313"/>
      <c r="T309" s="313"/>
      <c r="U309" s="313"/>
      <c r="V309" s="313"/>
      <c r="W309" s="313"/>
      <c r="X309" s="313"/>
      <c r="Y309" s="313"/>
      <c r="Z309" s="313"/>
      <c r="AA309" s="313"/>
      <c r="AB309" s="313"/>
      <c r="AC309" s="314"/>
      <c r="AD309" s="316"/>
      <c r="AE309" s="311"/>
      <c r="AF309" s="316"/>
      <c r="AG309" s="316"/>
      <c r="AH309" s="242" t="e">
        <f t="shared" si="60"/>
        <v>#VALUE!</v>
      </c>
      <c r="AI309" s="212" t="s">
        <v>912</v>
      </c>
      <c r="AJ309" s="212" t="s">
        <v>913</v>
      </c>
      <c r="AK309" s="212" t="s">
        <v>1524</v>
      </c>
      <c r="AL309" s="212"/>
      <c r="AM309" s="212"/>
      <c r="AN309" s="212" t="s">
        <v>127</v>
      </c>
      <c r="AO309" s="212"/>
      <c r="AP309" s="160">
        <v>100</v>
      </c>
      <c r="AQ309" s="160">
        <v>10</v>
      </c>
      <c r="AR309" s="160">
        <v>0</v>
      </c>
      <c r="AS309" s="160">
        <v>110</v>
      </c>
      <c r="AT309" s="406" t="e">
        <f t="shared" si="65"/>
        <v>#N/A</v>
      </c>
      <c r="AU309" s="160">
        <v>30</v>
      </c>
      <c r="AV309" s="359" t="s">
        <v>1199</v>
      </c>
      <c r="AW309" s="359" t="s">
        <v>1123</v>
      </c>
      <c r="AX309" s="359" t="s">
        <v>1246</v>
      </c>
      <c r="AY309" s="360" t="e">
        <f t="shared" si="66"/>
        <v>#N/A</v>
      </c>
    </row>
    <row r="310" spans="1:51" x14ac:dyDescent="0.25">
      <c r="A310" s="242" t="s">
        <v>910</v>
      </c>
      <c r="B310" s="242" t="s">
        <v>911</v>
      </c>
      <c r="C310" s="242" t="s">
        <v>1537</v>
      </c>
      <c r="D310" s="298" t="s">
        <v>128</v>
      </c>
      <c r="E310" s="242">
        <v>1.9150707743547044E-4</v>
      </c>
      <c r="G310" s="299"/>
      <c r="H310" s="309" t="s">
        <v>1537</v>
      </c>
      <c r="I310" s="313" t="s">
        <v>128</v>
      </c>
      <c r="J310" s="313">
        <v>1.3322231473771856E-4</v>
      </c>
      <c r="K310" s="313"/>
      <c r="L310" s="313"/>
      <c r="M310" s="313" t="s">
        <v>1537</v>
      </c>
      <c r="N310" s="313" t="s">
        <v>128</v>
      </c>
      <c r="O310" s="313">
        <v>5.8284762697751872E-5</v>
      </c>
      <c r="P310" s="311"/>
      <c r="Q310" s="311">
        <v>0.43</v>
      </c>
      <c r="R310" s="313">
        <v>39</v>
      </c>
      <c r="S310" s="313">
        <v>10</v>
      </c>
      <c r="T310" s="313">
        <v>37</v>
      </c>
      <c r="U310" s="313">
        <v>105</v>
      </c>
      <c r="V310" s="313"/>
      <c r="W310" s="313">
        <v>17</v>
      </c>
      <c r="X310" s="313">
        <v>5</v>
      </c>
      <c r="Y310" s="313">
        <v>0</v>
      </c>
      <c r="Z310" s="313">
        <v>5</v>
      </c>
      <c r="AA310" s="313">
        <v>9</v>
      </c>
      <c r="AB310" s="313"/>
      <c r="AC310" s="314">
        <v>36</v>
      </c>
      <c r="AD310" s="316"/>
      <c r="AE310" s="311">
        <v>0.82</v>
      </c>
      <c r="AF310" s="316"/>
      <c r="AG310" s="316">
        <v>0</v>
      </c>
      <c r="AH310" s="242" t="e">
        <f t="shared" si="60"/>
        <v>#VALUE!</v>
      </c>
      <c r="AI310" s="212" t="s">
        <v>914</v>
      </c>
      <c r="AJ310" s="212" t="s">
        <v>915</v>
      </c>
      <c r="AK310" s="212" t="s">
        <v>1525</v>
      </c>
      <c r="AL310" s="212"/>
      <c r="AM310" s="212"/>
      <c r="AN310" s="212" t="s">
        <v>151</v>
      </c>
      <c r="AO310" s="212"/>
      <c r="AP310" s="160">
        <v>70</v>
      </c>
      <c r="AQ310" s="160">
        <v>0</v>
      </c>
      <c r="AR310" s="160">
        <v>0</v>
      </c>
      <c r="AS310" s="160">
        <v>80</v>
      </c>
      <c r="AT310" s="406" t="e">
        <f t="shared" si="65"/>
        <v>#N/A</v>
      </c>
      <c r="AU310" s="160">
        <v>170</v>
      </c>
      <c r="AV310" s="359" t="s">
        <v>1135</v>
      </c>
      <c r="AW310" s="359" t="s">
        <v>1123</v>
      </c>
      <c r="AX310" s="359" t="s">
        <v>1127</v>
      </c>
      <c r="AY310" s="360" t="e">
        <f t="shared" si="66"/>
        <v>#N/A</v>
      </c>
    </row>
    <row r="311" spans="1:51" x14ac:dyDescent="0.25">
      <c r="A311" s="242" t="s">
        <v>912</v>
      </c>
      <c r="B311" s="242" t="s">
        <v>913</v>
      </c>
      <c r="C311" s="242" t="s">
        <v>1538</v>
      </c>
      <c r="D311" s="298" t="s">
        <v>172</v>
      </c>
      <c r="E311" s="242">
        <v>9.7560975609756097E-4</v>
      </c>
      <c r="G311" s="299"/>
      <c r="H311" s="309" t="s">
        <v>1538</v>
      </c>
      <c r="I311" s="313" t="s">
        <v>172</v>
      </c>
      <c r="J311" s="313">
        <v>3.8003403289846852E-4</v>
      </c>
      <c r="K311" s="313"/>
      <c r="L311" s="313"/>
      <c r="M311" s="313" t="s">
        <v>1538</v>
      </c>
      <c r="N311" s="313" t="s">
        <v>172</v>
      </c>
      <c r="O311" s="313">
        <v>5.9557572319909251E-4</v>
      </c>
      <c r="P311" s="311"/>
      <c r="Q311" s="311">
        <v>1.67</v>
      </c>
      <c r="R311" s="313">
        <v>13</v>
      </c>
      <c r="S311" s="313">
        <v>18</v>
      </c>
      <c r="T311" s="313">
        <v>46</v>
      </c>
      <c r="U311" s="313">
        <v>142</v>
      </c>
      <c r="V311" s="313"/>
      <c r="W311" s="313">
        <v>7</v>
      </c>
      <c r="X311" s="313">
        <v>0</v>
      </c>
      <c r="Y311" s="313">
        <v>1</v>
      </c>
      <c r="Z311" s="313">
        <v>1</v>
      </c>
      <c r="AA311" s="313">
        <v>17</v>
      </c>
      <c r="AB311" s="313"/>
      <c r="AC311" s="314">
        <v>26</v>
      </c>
      <c r="AD311" s="316"/>
      <c r="AE311" s="311">
        <v>0.67</v>
      </c>
      <c r="AF311" s="316"/>
      <c r="AG311" s="316">
        <v>3</v>
      </c>
      <c r="AH311" s="242" t="e">
        <f t="shared" si="60"/>
        <v>#VALUE!</v>
      </c>
      <c r="AI311" s="212" t="s">
        <v>916</v>
      </c>
      <c r="AJ311" s="212" t="s">
        <v>917</v>
      </c>
      <c r="AK311" s="212" t="s">
        <v>1526</v>
      </c>
      <c r="AL311" s="212"/>
      <c r="AM311" s="212"/>
      <c r="AN311" s="212" t="s">
        <v>214</v>
      </c>
      <c r="AO311" s="212"/>
      <c r="AP311" s="160">
        <v>150</v>
      </c>
      <c r="AQ311" s="160">
        <v>0</v>
      </c>
      <c r="AR311" s="160">
        <v>0</v>
      </c>
      <c r="AS311" s="160">
        <v>150</v>
      </c>
      <c r="AT311" s="406" t="e">
        <f t="shared" si="65"/>
        <v>#N/A</v>
      </c>
      <c r="AU311" s="160">
        <v>190</v>
      </c>
      <c r="AV311" s="359" t="s">
        <v>1142</v>
      </c>
      <c r="AW311" s="359" t="s">
        <v>1123</v>
      </c>
      <c r="AX311" s="359" t="s">
        <v>1149</v>
      </c>
      <c r="AY311" s="360" t="e">
        <f t="shared" si="66"/>
        <v>#N/A</v>
      </c>
    </row>
    <row r="312" spans="1:51" x14ac:dyDescent="0.25">
      <c r="A312" s="242" t="s">
        <v>914</v>
      </c>
      <c r="B312" s="242" t="s">
        <v>915</v>
      </c>
      <c r="C312" s="242" t="s">
        <v>1539</v>
      </c>
      <c r="D312" s="298" t="s">
        <v>219</v>
      </c>
      <c r="E312" s="242">
        <v>6.2098501070663816E-4</v>
      </c>
      <c r="G312" s="299"/>
      <c r="H312" s="309" t="s">
        <v>1539</v>
      </c>
      <c r="I312" s="313" t="s">
        <v>219</v>
      </c>
      <c r="J312" s="313">
        <v>4.7109207708779442E-4</v>
      </c>
      <c r="K312" s="313"/>
      <c r="L312" s="313"/>
      <c r="M312" s="313" t="s">
        <v>1539</v>
      </c>
      <c r="N312" s="313" t="s">
        <v>219</v>
      </c>
      <c r="O312" s="313">
        <v>1.4989293361884369E-4</v>
      </c>
      <c r="P312" s="311"/>
      <c r="Q312" s="311">
        <v>2.4300000000000002</v>
      </c>
      <c r="R312" s="313">
        <v>12</v>
      </c>
      <c r="S312" s="313">
        <v>12</v>
      </c>
      <c r="T312" s="313">
        <v>46</v>
      </c>
      <c r="U312" s="313">
        <v>172</v>
      </c>
      <c r="V312" s="313"/>
      <c r="W312" s="313">
        <v>8</v>
      </c>
      <c r="X312" s="313">
        <v>4</v>
      </c>
      <c r="Y312" s="313">
        <v>23</v>
      </c>
      <c r="Z312" s="313">
        <v>11</v>
      </c>
      <c r="AA312" s="313">
        <v>17</v>
      </c>
      <c r="AB312" s="313"/>
      <c r="AC312" s="314">
        <v>63</v>
      </c>
      <c r="AD312" s="316"/>
      <c r="AE312" s="311">
        <v>1.5</v>
      </c>
      <c r="AF312" s="316"/>
      <c r="AG312" s="316">
        <v>0</v>
      </c>
      <c r="AH312" s="242" t="e">
        <f t="shared" si="60"/>
        <v>#VALUE!</v>
      </c>
      <c r="AI312" s="212" t="s">
        <v>918</v>
      </c>
      <c r="AJ312" s="212" t="s">
        <v>919</v>
      </c>
      <c r="AK312" s="212" t="s">
        <v>1527</v>
      </c>
      <c r="AL312" s="212"/>
      <c r="AM312" s="212"/>
      <c r="AN312" s="212" t="s">
        <v>296</v>
      </c>
      <c r="AO312" s="212"/>
      <c r="AP312" s="160">
        <v>670</v>
      </c>
      <c r="AQ312" s="160">
        <v>160</v>
      </c>
      <c r="AR312" s="160">
        <v>0</v>
      </c>
      <c r="AS312" s="160">
        <v>830</v>
      </c>
      <c r="AT312" s="406" t="e">
        <f t="shared" si="65"/>
        <v>#N/A</v>
      </c>
      <c r="AU312" s="160">
        <v>590</v>
      </c>
      <c r="AV312" s="359" t="s">
        <v>1280</v>
      </c>
      <c r="AW312" s="359" t="s">
        <v>1123</v>
      </c>
      <c r="AX312" s="359" t="s">
        <v>1406</v>
      </c>
      <c r="AY312" s="360" t="e">
        <f t="shared" si="66"/>
        <v>#N/A</v>
      </c>
    </row>
    <row r="313" spans="1:51" x14ac:dyDescent="0.25">
      <c r="A313" s="242" t="s">
        <v>916</v>
      </c>
      <c r="B313" s="242" t="s">
        <v>917</v>
      </c>
      <c r="C313" s="242" t="s">
        <v>1540</v>
      </c>
      <c r="D313" s="298" t="s">
        <v>274</v>
      </c>
      <c r="E313" s="242">
        <v>1.5975820379965457E-3</v>
      </c>
      <c r="G313" s="299"/>
      <c r="H313" s="309" t="s">
        <v>1540</v>
      </c>
      <c r="I313" s="313" t="s">
        <v>274</v>
      </c>
      <c r="J313" s="313">
        <v>3.1951640759930917E-4</v>
      </c>
      <c r="K313" s="313"/>
      <c r="L313" s="313"/>
      <c r="M313" s="313" t="s">
        <v>1540</v>
      </c>
      <c r="N313" s="313" t="s">
        <v>274</v>
      </c>
      <c r="O313" s="313">
        <v>1.2780656303972367E-3</v>
      </c>
      <c r="P313" s="311"/>
      <c r="Q313" s="311">
        <v>1.05</v>
      </c>
      <c r="R313" s="313">
        <v>18</v>
      </c>
      <c r="S313" s="313">
        <v>16</v>
      </c>
      <c r="T313" s="313">
        <v>27</v>
      </c>
      <c r="U313" s="313">
        <v>103</v>
      </c>
      <c r="V313" s="313"/>
      <c r="W313" s="313">
        <v>9</v>
      </c>
      <c r="X313" s="313">
        <v>2</v>
      </c>
      <c r="Y313" s="313">
        <v>0</v>
      </c>
      <c r="Z313" s="313">
        <v>0</v>
      </c>
      <c r="AA313" s="313">
        <v>4</v>
      </c>
      <c r="AB313" s="313"/>
      <c r="AC313" s="314">
        <v>15</v>
      </c>
      <c r="AD313" s="316"/>
      <c r="AE313" s="311">
        <v>0.38</v>
      </c>
      <c r="AF313" s="316"/>
      <c r="AG313" s="316">
        <v>0</v>
      </c>
      <c r="AH313" s="242" t="e">
        <f t="shared" si="60"/>
        <v>#VALUE!</v>
      </c>
      <c r="AI313" s="212"/>
      <c r="AJ313" s="212"/>
      <c r="AK313" s="212"/>
      <c r="AL313" s="212"/>
      <c r="AM313" s="212"/>
      <c r="AN313" s="212"/>
      <c r="AO313" s="212"/>
      <c r="AP313" s="161"/>
      <c r="AQ313" s="161"/>
      <c r="AR313" s="161"/>
      <c r="AS313" s="161"/>
      <c r="AT313" s="161"/>
      <c r="AU313" s="161"/>
      <c r="AV313" s="162" t="s">
        <v>394</v>
      </c>
      <c r="AW313" s="162" t="s">
        <v>394</v>
      </c>
      <c r="AX313" s="162" t="s">
        <v>394</v>
      </c>
    </row>
    <row r="314" spans="1:51" x14ac:dyDescent="0.25">
      <c r="A314" s="242" t="s">
        <v>918</v>
      </c>
      <c r="B314" s="242" t="s">
        <v>919</v>
      </c>
      <c r="C314" s="242" t="s">
        <v>1541</v>
      </c>
      <c r="D314" s="298" t="s">
        <v>309</v>
      </c>
      <c r="E314" s="242">
        <v>1.4939550949913643E-3</v>
      </c>
      <c r="G314" s="299"/>
      <c r="H314" s="309" t="s">
        <v>1541</v>
      </c>
      <c r="I314" s="313" t="s">
        <v>309</v>
      </c>
      <c r="J314" s="313">
        <v>5.3540587219343691E-4</v>
      </c>
      <c r="K314" s="313"/>
      <c r="L314" s="313"/>
      <c r="M314" s="313" t="s">
        <v>1541</v>
      </c>
      <c r="N314" s="313" t="s">
        <v>309</v>
      </c>
      <c r="O314" s="313">
        <v>9.6718480138169262E-4</v>
      </c>
      <c r="P314" s="311"/>
      <c r="Q314" s="311">
        <v>1.67</v>
      </c>
      <c r="R314" s="313">
        <v>16</v>
      </c>
      <c r="S314" s="313">
        <v>22</v>
      </c>
      <c r="T314" s="313">
        <v>6</v>
      </c>
      <c r="U314" s="313">
        <v>146</v>
      </c>
      <c r="V314" s="313"/>
      <c r="W314" s="313">
        <v>4</v>
      </c>
      <c r="X314" s="313">
        <v>0</v>
      </c>
      <c r="Y314" s="313">
        <v>15</v>
      </c>
      <c r="Z314" s="313">
        <v>14</v>
      </c>
      <c r="AA314" s="313">
        <v>4</v>
      </c>
      <c r="AB314" s="313"/>
      <c r="AC314" s="314">
        <v>37</v>
      </c>
      <c r="AD314" s="316"/>
      <c r="AE314" s="311">
        <v>0.61</v>
      </c>
      <c r="AF314" s="316"/>
      <c r="AG314" s="316">
        <v>23</v>
      </c>
      <c r="AH314" s="242" t="e">
        <f t="shared" si="60"/>
        <v>#VALUE!</v>
      </c>
      <c r="AI314" s="212"/>
      <c r="AJ314" s="212" t="s">
        <v>1528</v>
      </c>
      <c r="AK314" s="212" t="s">
        <v>1529</v>
      </c>
      <c r="AL314" s="212"/>
      <c r="AM314" s="212" t="s">
        <v>327</v>
      </c>
      <c r="AN314" s="212" t="s">
        <v>327</v>
      </c>
      <c r="AO314" s="212"/>
      <c r="AP314" s="160">
        <v>2380</v>
      </c>
      <c r="AQ314" s="160">
        <v>660</v>
      </c>
      <c r="AR314" s="160">
        <v>0</v>
      </c>
      <c r="AS314" s="160">
        <v>3030</v>
      </c>
      <c r="AT314" s="406" t="e">
        <f t="shared" ref="AT314:AT325" si="67">AS314/VLOOKUP(AN314,$E$18:$H$410,4,FALSE)</f>
        <v>#N/A</v>
      </c>
      <c r="AU314" s="160">
        <v>3180</v>
      </c>
      <c r="AV314" s="358" t="s">
        <v>1752</v>
      </c>
      <c r="AW314" s="359" t="s">
        <v>1123</v>
      </c>
      <c r="AX314" s="358" t="s">
        <v>1753</v>
      </c>
      <c r="AY314" s="360" t="e">
        <f t="shared" ref="AY314:AY325" si="68">AX314/VLOOKUP(AN314,$E$18:$H$410,4,FALSE)</f>
        <v>#N/A</v>
      </c>
    </row>
    <row r="315" spans="1:51" x14ac:dyDescent="0.25">
      <c r="A315" s="242">
        <v>17</v>
      </c>
      <c r="B315" s="242">
        <v>24</v>
      </c>
      <c r="C315" s="242" t="s">
        <v>1544</v>
      </c>
      <c r="D315" s="298" t="s">
        <v>1545</v>
      </c>
      <c r="E315" s="315">
        <v>1.3478889730697706E-3</v>
      </c>
      <c r="G315" s="299"/>
      <c r="H315" s="309" t="s">
        <v>1544</v>
      </c>
      <c r="I315" s="313" t="s">
        <v>1545</v>
      </c>
      <c r="J315" s="313">
        <v>6.811763895585095E-4</v>
      </c>
      <c r="K315" s="313"/>
      <c r="L315" s="313"/>
      <c r="M315" s="313" t="s">
        <v>1544</v>
      </c>
      <c r="N315" s="313" t="s">
        <v>1545</v>
      </c>
      <c r="O315" s="313">
        <v>6.6671258351126109E-4</v>
      </c>
      <c r="P315" s="311"/>
      <c r="Q315" s="311"/>
      <c r="R315" s="313"/>
      <c r="S315" s="313"/>
      <c r="T315" s="313"/>
      <c r="U315" s="313"/>
      <c r="V315" s="313"/>
      <c r="W315" s="313"/>
      <c r="X315" s="313"/>
      <c r="Y315" s="313"/>
      <c r="Z315" s="313"/>
      <c r="AA315" s="313"/>
      <c r="AB315" s="313"/>
      <c r="AC315" s="314"/>
      <c r="AD315" s="316"/>
      <c r="AE315" s="311"/>
      <c r="AF315" s="316"/>
      <c r="AG315" s="316"/>
      <c r="AH315" s="242" t="e">
        <f t="shared" si="60"/>
        <v>#VALUE!</v>
      </c>
      <c r="AI315" s="212" t="s">
        <v>920</v>
      </c>
      <c r="AJ315" s="212" t="s">
        <v>921</v>
      </c>
      <c r="AK315" s="212" t="s">
        <v>1530</v>
      </c>
      <c r="AL315" s="212"/>
      <c r="AM315" s="212"/>
      <c r="AN315" s="212" t="s">
        <v>19</v>
      </c>
      <c r="AO315" s="212"/>
      <c r="AP315" s="160">
        <v>360</v>
      </c>
      <c r="AQ315" s="160">
        <v>30</v>
      </c>
      <c r="AR315" s="160">
        <v>0</v>
      </c>
      <c r="AS315" s="160">
        <v>380</v>
      </c>
      <c r="AT315" s="406" t="e">
        <f t="shared" si="67"/>
        <v>#N/A</v>
      </c>
      <c r="AU315" s="160">
        <v>480</v>
      </c>
      <c r="AV315" s="359" t="s">
        <v>1193</v>
      </c>
      <c r="AW315" s="359" t="s">
        <v>1123</v>
      </c>
      <c r="AX315" s="359" t="s">
        <v>1709</v>
      </c>
      <c r="AY315" s="360" t="e">
        <f t="shared" si="68"/>
        <v>#N/A</v>
      </c>
    </row>
    <row r="316" spans="1:51" x14ac:dyDescent="0.25">
      <c r="A316" s="242" t="s">
        <v>920</v>
      </c>
      <c r="B316" s="242" t="s">
        <v>921</v>
      </c>
      <c r="C316" s="242" t="s">
        <v>1546</v>
      </c>
      <c r="D316" s="298" t="s">
        <v>9</v>
      </c>
      <c r="E316" s="242">
        <v>5.2991452991452994E-4</v>
      </c>
      <c r="G316" s="299"/>
      <c r="H316" s="309" t="s">
        <v>1546</v>
      </c>
      <c r="I316" s="313" t="s">
        <v>9</v>
      </c>
      <c r="J316" s="313">
        <v>4.0170940170940173E-4</v>
      </c>
      <c r="K316" s="313"/>
      <c r="L316" s="313"/>
      <c r="M316" s="313" t="s">
        <v>1546</v>
      </c>
      <c r="N316" s="313" t="s">
        <v>9</v>
      </c>
      <c r="O316" s="313">
        <v>1.3675213675213676E-4</v>
      </c>
      <c r="P316" s="311"/>
      <c r="Q316" s="311">
        <v>0.03</v>
      </c>
      <c r="R316" s="313">
        <v>8</v>
      </c>
      <c r="S316" s="313">
        <v>5</v>
      </c>
      <c r="T316" s="313">
        <v>3</v>
      </c>
      <c r="U316" s="313">
        <v>18</v>
      </c>
      <c r="V316" s="313"/>
      <c r="W316" s="313">
        <v>0</v>
      </c>
      <c r="X316" s="313">
        <v>0</v>
      </c>
      <c r="Y316" s="313">
        <v>2</v>
      </c>
      <c r="Z316" s="313">
        <v>0</v>
      </c>
      <c r="AA316" s="313">
        <v>2</v>
      </c>
      <c r="AB316" s="313"/>
      <c r="AC316" s="314">
        <v>4</v>
      </c>
      <c r="AD316" s="316"/>
      <c r="AE316" s="311">
        <v>0.06</v>
      </c>
      <c r="AF316" s="316"/>
      <c r="AG316" s="316">
        <v>0</v>
      </c>
      <c r="AH316" s="242" t="e">
        <f t="shared" si="60"/>
        <v>#VALUE!</v>
      </c>
      <c r="AI316" s="212" t="s">
        <v>922</v>
      </c>
      <c r="AJ316" s="212" t="s">
        <v>923</v>
      </c>
      <c r="AK316" s="212" t="s">
        <v>1532</v>
      </c>
      <c r="AL316" s="212"/>
      <c r="AM316" s="212"/>
      <c r="AN316" s="212" t="s">
        <v>88</v>
      </c>
      <c r="AO316" s="212"/>
      <c r="AP316" s="160">
        <v>110</v>
      </c>
      <c r="AQ316" s="160">
        <v>10</v>
      </c>
      <c r="AR316" s="160">
        <v>0</v>
      </c>
      <c r="AS316" s="160">
        <v>120</v>
      </c>
      <c r="AT316" s="406" t="e">
        <f t="shared" si="67"/>
        <v>#N/A</v>
      </c>
      <c r="AU316" s="160">
        <v>360</v>
      </c>
      <c r="AV316" s="359" t="s">
        <v>1153</v>
      </c>
      <c r="AW316" s="359" t="s">
        <v>1123</v>
      </c>
      <c r="AX316" s="359" t="s">
        <v>1433</v>
      </c>
      <c r="AY316" s="360" t="e">
        <f t="shared" si="68"/>
        <v>#N/A</v>
      </c>
    </row>
    <row r="317" spans="1:51" x14ac:dyDescent="0.25">
      <c r="A317" s="242" t="s">
        <v>922</v>
      </c>
      <c r="B317" s="242" t="s">
        <v>923</v>
      </c>
      <c r="C317" s="242" t="s">
        <v>1547</v>
      </c>
      <c r="D317" s="298" t="s">
        <v>50</v>
      </c>
      <c r="E317" s="242">
        <v>3.9273705447209145E-3</v>
      </c>
      <c r="G317" s="299"/>
      <c r="H317" s="309" t="s">
        <v>1547</v>
      </c>
      <c r="I317" s="313" t="s">
        <v>50</v>
      </c>
      <c r="J317" s="313">
        <v>6.7921990585070608E-4</v>
      </c>
      <c r="K317" s="313"/>
      <c r="L317" s="313"/>
      <c r="M317" s="313" t="s">
        <v>1547</v>
      </c>
      <c r="N317" s="313" t="s">
        <v>50</v>
      </c>
      <c r="O317" s="313">
        <v>3.2481506388702085E-3</v>
      </c>
      <c r="P317" s="311"/>
      <c r="Q317" s="311">
        <v>1.1100000000000001</v>
      </c>
      <c r="R317" s="313">
        <v>10</v>
      </c>
      <c r="S317" s="313">
        <v>1</v>
      </c>
      <c r="T317" s="313">
        <v>9</v>
      </c>
      <c r="U317" s="313">
        <v>70</v>
      </c>
      <c r="V317" s="313"/>
      <c r="W317" s="313">
        <v>0</v>
      </c>
      <c r="X317" s="313">
        <v>1</v>
      </c>
      <c r="Y317" s="313">
        <v>78</v>
      </c>
      <c r="Z317" s="313">
        <v>0</v>
      </c>
      <c r="AA317" s="313">
        <v>0</v>
      </c>
      <c r="AB317" s="313"/>
      <c r="AC317" s="314">
        <v>79</v>
      </c>
      <c r="AD317" s="316"/>
      <c r="AE317" s="311">
        <v>1.76</v>
      </c>
      <c r="AF317" s="316"/>
      <c r="AG317" s="316">
        <v>0</v>
      </c>
      <c r="AH317" s="242" t="e">
        <f t="shared" si="60"/>
        <v>#VALUE!</v>
      </c>
      <c r="AI317" s="212" t="s">
        <v>924</v>
      </c>
      <c r="AJ317" s="212" t="s">
        <v>925</v>
      </c>
      <c r="AK317" s="212" t="s">
        <v>1533</v>
      </c>
      <c r="AL317" s="212"/>
      <c r="AM317" s="212"/>
      <c r="AN317" s="212" t="s">
        <v>95</v>
      </c>
      <c r="AO317" s="212"/>
      <c r="AP317" s="160">
        <v>290</v>
      </c>
      <c r="AQ317" s="160">
        <v>20</v>
      </c>
      <c r="AR317" s="160">
        <v>0</v>
      </c>
      <c r="AS317" s="160">
        <v>310</v>
      </c>
      <c r="AT317" s="406" t="e">
        <f t="shared" si="67"/>
        <v>#N/A</v>
      </c>
      <c r="AU317" s="160">
        <v>390</v>
      </c>
      <c r="AV317" s="359" t="s">
        <v>1157</v>
      </c>
      <c r="AW317" s="359" t="s">
        <v>1123</v>
      </c>
      <c r="AX317" s="359" t="s">
        <v>1596</v>
      </c>
      <c r="AY317" s="360" t="e">
        <f t="shared" si="68"/>
        <v>#N/A</v>
      </c>
    </row>
    <row r="318" spans="1:51" x14ac:dyDescent="0.25">
      <c r="A318" s="242" t="s">
        <v>924</v>
      </c>
      <c r="B318" s="242" t="s">
        <v>925</v>
      </c>
      <c r="C318" s="242" t="s">
        <v>1548</v>
      </c>
      <c r="D318" s="298" t="s">
        <v>76</v>
      </c>
      <c r="E318" s="242">
        <v>1.1111111111111111E-3</v>
      </c>
      <c r="G318" s="299"/>
      <c r="H318" s="309" t="s">
        <v>1548</v>
      </c>
      <c r="I318" s="313" t="s">
        <v>76</v>
      </c>
      <c r="J318" s="313">
        <v>5.5036344755970924E-4</v>
      </c>
      <c r="K318" s="313"/>
      <c r="L318" s="313"/>
      <c r="M318" s="313" t="s">
        <v>1548</v>
      </c>
      <c r="N318" s="313" t="s">
        <v>76</v>
      </c>
      <c r="O318" s="313">
        <v>5.6074766355140187E-4</v>
      </c>
      <c r="P318" s="311"/>
      <c r="Q318" s="311">
        <v>0.48</v>
      </c>
      <c r="R318" s="313">
        <v>16</v>
      </c>
      <c r="S318" s="313">
        <v>2</v>
      </c>
      <c r="T318" s="313">
        <v>48</v>
      </c>
      <c r="U318" s="313">
        <v>90</v>
      </c>
      <c r="V318" s="313"/>
      <c r="W318" s="313">
        <v>3</v>
      </c>
      <c r="X318" s="313">
        <v>8</v>
      </c>
      <c r="Y318" s="313">
        <v>0</v>
      </c>
      <c r="Z318" s="313">
        <v>0</v>
      </c>
      <c r="AA318" s="313">
        <v>0</v>
      </c>
      <c r="AB318" s="313"/>
      <c r="AC318" s="314">
        <v>11</v>
      </c>
      <c r="AD318" s="316"/>
      <c r="AE318" s="311">
        <v>0.22</v>
      </c>
      <c r="AF318" s="316"/>
      <c r="AG318" s="316">
        <v>4</v>
      </c>
      <c r="AH318" s="242" t="e">
        <f t="shared" si="60"/>
        <v>#VALUE!</v>
      </c>
      <c r="AI318" s="212" t="s">
        <v>926</v>
      </c>
      <c r="AJ318" s="212" t="s">
        <v>927</v>
      </c>
      <c r="AK318" s="212" t="s">
        <v>1534</v>
      </c>
      <c r="AL318" s="212"/>
      <c r="AM318" s="212"/>
      <c r="AN318" s="212" t="s">
        <v>103</v>
      </c>
      <c r="AO318" s="212"/>
      <c r="AP318" s="160">
        <v>210</v>
      </c>
      <c r="AQ318" s="160">
        <v>50</v>
      </c>
      <c r="AR318" s="160">
        <v>0</v>
      </c>
      <c r="AS318" s="160">
        <v>260</v>
      </c>
      <c r="AT318" s="406" t="e">
        <f t="shared" si="67"/>
        <v>#N/A</v>
      </c>
      <c r="AU318" s="160">
        <v>250</v>
      </c>
      <c r="AV318" s="359" t="s">
        <v>1246</v>
      </c>
      <c r="AW318" s="359" t="s">
        <v>1123</v>
      </c>
      <c r="AX318" s="359" t="s">
        <v>1130</v>
      </c>
      <c r="AY318" s="360" t="e">
        <f t="shared" si="68"/>
        <v>#N/A</v>
      </c>
    </row>
    <row r="319" spans="1:51" x14ac:dyDescent="0.25">
      <c r="A319" s="242" t="s">
        <v>926</v>
      </c>
      <c r="B319" s="242" t="s">
        <v>927</v>
      </c>
      <c r="C319" s="242" t="s">
        <v>1549</v>
      </c>
      <c r="D319" s="298" t="s">
        <v>81</v>
      </c>
      <c r="E319" s="242">
        <v>1.0891089108910892E-3</v>
      </c>
      <c r="G319" s="299"/>
      <c r="H319" s="309" t="s">
        <v>1549</v>
      </c>
      <c r="I319" s="313" t="s">
        <v>81</v>
      </c>
      <c r="J319" s="313">
        <v>7.2907290729072908E-4</v>
      </c>
      <c r="K319" s="313"/>
      <c r="L319" s="313"/>
      <c r="M319" s="313" t="s">
        <v>1549</v>
      </c>
      <c r="N319" s="313" t="s">
        <v>81</v>
      </c>
      <c r="O319" s="313">
        <v>3.6003600360036002E-4</v>
      </c>
      <c r="P319" s="311"/>
      <c r="Q319" s="311">
        <v>0.54</v>
      </c>
      <c r="R319" s="313">
        <v>16</v>
      </c>
      <c r="S319" s="313">
        <v>48</v>
      </c>
      <c r="T319" s="313">
        <v>54</v>
      </c>
      <c r="U319" s="313">
        <v>143</v>
      </c>
      <c r="V319" s="313"/>
      <c r="W319" s="313">
        <v>3</v>
      </c>
      <c r="X319" s="313">
        <v>0</v>
      </c>
      <c r="Y319" s="313">
        <v>23</v>
      </c>
      <c r="Z319" s="313">
        <v>9</v>
      </c>
      <c r="AA319" s="313">
        <v>0</v>
      </c>
      <c r="AB319" s="313"/>
      <c r="AC319" s="314">
        <v>35</v>
      </c>
      <c r="AD319" s="316"/>
      <c r="AE319" s="311">
        <v>0.76</v>
      </c>
      <c r="AF319" s="316"/>
      <c r="AG319" s="316">
        <v>0</v>
      </c>
      <c r="AH319" s="242" t="e">
        <f t="shared" si="60"/>
        <v>#VALUE!</v>
      </c>
      <c r="AI319" s="212" t="s">
        <v>928</v>
      </c>
      <c r="AJ319" s="212" t="s">
        <v>929</v>
      </c>
      <c r="AK319" s="212" t="s">
        <v>1535</v>
      </c>
      <c r="AL319" s="212"/>
      <c r="AM319" s="212"/>
      <c r="AN319" s="212" t="s">
        <v>111</v>
      </c>
      <c r="AO319" s="212"/>
      <c r="AP319" s="160">
        <v>220</v>
      </c>
      <c r="AQ319" s="160">
        <v>130</v>
      </c>
      <c r="AR319" s="160">
        <v>0</v>
      </c>
      <c r="AS319" s="160">
        <v>350</v>
      </c>
      <c r="AT319" s="406" t="e">
        <f t="shared" si="67"/>
        <v>#N/A</v>
      </c>
      <c r="AU319" s="160">
        <v>170</v>
      </c>
      <c r="AV319" s="359" t="s">
        <v>1127</v>
      </c>
      <c r="AW319" s="359" t="s">
        <v>1123</v>
      </c>
      <c r="AX319" s="359" t="s">
        <v>1191</v>
      </c>
      <c r="AY319" s="360" t="e">
        <f t="shared" si="68"/>
        <v>#N/A</v>
      </c>
    </row>
    <row r="320" spans="1:51" x14ac:dyDescent="0.25">
      <c r="A320" s="242" t="s">
        <v>928</v>
      </c>
      <c r="B320" s="242" t="s">
        <v>929</v>
      </c>
      <c r="C320" s="242" t="s">
        <v>1550</v>
      </c>
      <c r="D320" s="298" t="s">
        <v>112</v>
      </c>
      <c r="E320" s="242">
        <v>1.592482690405539E-3</v>
      </c>
      <c r="G320" s="299"/>
      <c r="H320" s="309" t="s">
        <v>1550</v>
      </c>
      <c r="I320" s="313" t="s">
        <v>112</v>
      </c>
      <c r="J320" s="313">
        <v>1.1078140454995054E-3</v>
      </c>
      <c r="K320" s="313"/>
      <c r="L320" s="313"/>
      <c r="M320" s="313" t="s">
        <v>1550</v>
      </c>
      <c r="N320" s="313" t="s">
        <v>112</v>
      </c>
      <c r="O320" s="313">
        <v>4.8466864490603363E-4</v>
      </c>
      <c r="P320" s="311"/>
      <c r="Q320" s="311">
        <v>3.32</v>
      </c>
      <c r="R320" s="313">
        <v>36</v>
      </c>
      <c r="S320" s="313">
        <v>8</v>
      </c>
      <c r="T320" s="313">
        <v>62</v>
      </c>
      <c r="U320" s="313">
        <v>219</v>
      </c>
      <c r="V320" s="313"/>
      <c r="W320" s="313">
        <v>16</v>
      </c>
      <c r="X320" s="313">
        <v>21</v>
      </c>
      <c r="Y320" s="313">
        <v>11</v>
      </c>
      <c r="Z320" s="313">
        <v>179</v>
      </c>
      <c r="AA320" s="313">
        <v>3</v>
      </c>
      <c r="AB320" s="313"/>
      <c r="AC320" s="314">
        <v>230</v>
      </c>
      <c r="AD320" s="316"/>
      <c r="AE320" s="311">
        <v>6.76</v>
      </c>
      <c r="AF320" s="316"/>
      <c r="AG320" s="316">
        <v>0</v>
      </c>
      <c r="AH320" s="242" t="e">
        <f t="shared" si="60"/>
        <v>#VALUE!</v>
      </c>
      <c r="AI320" s="212" t="s">
        <v>930</v>
      </c>
      <c r="AJ320" s="212" t="s">
        <v>931</v>
      </c>
      <c r="AK320" s="212" t="s">
        <v>1536</v>
      </c>
      <c r="AL320" s="212"/>
      <c r="AM320" s="212"/>
      <c r="AN320" s="212" t="s">
        <v>125</v>
      </c>
      <c r="AO320" s="212"/>
      <c r="AP320" s="160">
        <v>140</v>
      </c>
      <c r="AQ320" s="160">
        <v>30</v>
      </c>
      <c r="AR320" s="160">
        <v>0</v>
      </c>
      <c r="AS320" s="160">
        <v>180</v>
      </c>
      <c r="AT320" s="406" t="e">
        <f t="shared" si="67"/>
        <v>#N/A</v>
      </c>
      <c r="AU320" s="160">
        <v>160</v>
      </c>
      <c r="AV320" s="359" t="s">
        <v>1173</v>
      </c>
      <c r="AW320" s="359" t="s">
        <v>1123</v>
      </c>
      <c r="AX320" s="359" t="s">
        <v>1207</v>
      </c>
      <c r="AY320" s="360" t="e">
        <f t="shared" si="68"/>
        <v>#N/A</v>
      </c>
    </row>
    <row r="321" spans="1:51" x14ac:dyDescent="0.25">
      <c r="A321" s="242" t="s">
        <v>930</v>
      </c>
      <c r="B321" s="242" t="s">
        <v>931</v>
      </c>
      <c r="C321" s="242" t="s">
        <v>1551</v>
      </c>
      <c r="D321" s="298" t="s">
        <v>157</v>
      </c>
      <c r="E321" s="242">
        <v>1.3728041639557579E-3</v>
      </c>
      <c r="G321" s="299"/>
      <c r="H321" s="309" t="s">
        <v>1551</v>
      </c>
      <c r="I321" s="313" t="s">
        <v>157</v>
      </c>
      <c r="J321" s="313">
        <v>7.9375406636304486E-4</v>
      </c>
      <c r="K321" s="313"/>
      <c r="L321" s="313"/>
      <c r="M321" s="313" t="s">
        <v>1551</v>
      </c>
      <c r="N321" s="313" t="s">
        <v>157</v>
      </c>
      <c r="O321" s="313">
        <v>5.7905009759271311E-4</v>
      </c>
      <c r="P321" s="311"/>
      <c r="Q321" s="311">
        <v>0.28000000000000003</v>
      </c>
      <c r="R321" s="313">
        <v>3</v>
      </c>
      <c r="S321" s="313">
        <v>1</v>
      </c>
      <c r="T321" s="313">
        <v>6</v>
      </c>
      <c r="U321" s="313">
        <v>20</v>
      </c>
      <c r="V321" s="313"/>
      <c r="W321" s="313">
        <v>3</v>
      </c>
      <c r="X321" s="313">
        <v>1</v>
      </c>
      <c r="Y321" s="313">
        <v>3</v>
      </c>
      <c r="Z321" s="313">
        <v>0</v>
      </c>
      <c r="AA321" s="313">
        <v>0</v>
      </c>
      <c r="AB321" s="313"/>
      <c r="AC321" s="314">
        <v>7</v>
      </c>
      <c r="AD321" s="316"/>
      <c r="AE321" s="311">
        <v>0.19</v>
      </c>
      <c r="AF321" s="316"/>
      <c r="AG321" s="316">
        <v>3</v>
      </c>
      <c r="AH321" s="242" t="e">
        <f t="shared" si="60"/>
        <v>#VALUE!</v>
      </c>
      <c r="AI321" s="212" t="s">
        <v>932</v>
      </c>
      <c r="AJ321" s="212" t="s">
        <v>933</v>
      </c>
      <c r="AK321" s="212" t="s">
        <v>1537</v>
      </c>
      <c r="AL321" s="212"/>
      <c r="AM321" s="212"/>
      <c r="AN321" s="212" t="s">
        <v>128</v>
      </c>
      <c r="AO321" s="212"/>
      <c r="AP321" s="160">
        <v>150</v>
      </c>
      <c r="AQ321" s="160">
        <v>30</v>
      </c>
      <c r="AR321" s="160">
        <v>0</v>
      </c>
      <c r="AS321" s="160">
        <v>190</v>
      </c>
      <c r="AT321" s="406" t="e">
        <f t="shared" si="67"/>
        <v>#N/A</v>
      </c>
      <c r="AU321" s="160">
        <v>130</v>
      </c>
      <c r="AV321" s="359" t="s">
        <v>1153</v>
      </c>
      <c r="AW321" s="359" t="s">
        <v>1123</v>
      </c>
      <c r="AX321" s="359" t="s">
        <v>1122</v>
      </c>
      <c r="AY321" s="360" t="e">
        <f t="shared" si="68"/>
        <v>#N/A</v>
      </c>
    </row>
    <row r="322" spans="1:51" x14ac:dyDescent="0.25">
      <c r="A322" s="242" t="s">
        <v>932</v>
      </c>
      <c r="B322" s="242" t="s">
        <v>933</v>
      </c>
      <c r="C322" s="242" t="s">
        <v>1552</v>
      </c>
      <c r="D322" s="298" t="s">
        <v>228</v>
      </c>
      <c r="E322" s="242">
        <v>6.200873362445415E-4</v>
      </c>
      <c r="G322" s="299"/>
      <c r="H322" s="309" t="s">
        <v>1552</v>
      </c>
      <c r="I322" s="313" t="s">
        <v>228</v>
      </c>
      <c r="J322" s="313">
        <v>3.6681222707423582E-4</v>
      </c>
      <c r="K322" s="313"/>
      <c r="L322" s="313"/>
      <c r="M322" s="313" t="s">
        <v>1552</v>
      </c>
      <c r="N322" s="313" t="s">
        <v>228</v>
      </c>
      <c r="O322" s="313">
        <v>2.5327510917030568E-4</v>
      </c>
      <c r="P322" s="311"/>
      <c r="Q322" s="311">
        <v>1.06</v>
      </c>
      <c r="R322" s="313">
        <v>9</v>
      </c>
      <c r="S322" s="313">
        <v>1</v>
      </c>
      <c r="T322" s="313">
        <v>36</v>
      </c>
      <c r="U322" s="313">
        <v>99</v>
      </c>
      <c r="V322" s="313"/>
      <c r="W322" s="313">
        <v>2</v>
      </c>
      <c r="X322" s="313">
        <v>0</v>
      </c>
      <c r="Y322" s="313">
        <v>0</v>
      </c>
      <c r="Z322" s="313">
        <v>2</v>
      </c>
      <c r="AA322" s="313">
        <v>4</v>
      </c>
      <c r="AB322" s="313"/>
      <c r="AC322" s="314">
        <v>8</v>
      </c>
      <c r="AD322" s="316"/>
      <c r="AE322" s="311">
        <v>0.16</v>
      </c>
      <c r="AF322" s="316"/>
      <c r="AG322" s="316">
        <v>0</v>
      </c>
      <c r="AH322" s="242" t="e">
        <f t="shared" si="60"/>
        <v>#VALUE!</v>
      </c>
      <c r="AI322" s="212" t="s">
        <v>934</v>
      </c>
      <c r="AJ322" s="212" t="s">
        <v>935</v>
      </c>
      <c r="AK322" s="212" t="s">
        <v>1538</v>
      </c>
      <c r="AL322" s="212"/>
      <c r="AM322" s="212"/>
      <c r="AN322" s="212" t="s">
        <v>172</v>
      </c>
      <c r="AO322" s="212"/>
      <c r="AP322" s="160">
        <v>130</v>
      </c>
      <c r="AQ322" s="160">
        <v>50</v>
      </c>
      <c r="AR322" s="160">
        <v>0</v>
      </c>
      <c r="AS322" s="160">
        <v>180</v>
      </c>
      <c r="AT322" s="406" t="e">
        <f t="shared" si="67"/>
        <v>#N/A</v>
      </c>
      <c r="AU322" s="160">
        <v>170</v>
      </c>
      <c r="AV322" s="359" t="s">
        <v>1119</v>
      </c>
      <c r="AW322" s="359" t="s">
        <v>1123</v>
      </c>
      <c r="AX322" s="359" t="s">
        <v>1176</v>
      </c>
      <c r="AY322" s="360" t="e">
        <f t="shared" si="68"/>
        <v>#N/A</v>
      </c>
    </row>
    <row r="323" spans="1:51" x14ac:dyDescent="0.25">
      <c r="A323" s="242" t="s">
        <v>934</v>
      </c>
      <c r="B323" s="242" t="s">
        <v>935</v>
      </c>
      <c r="C323" s="242" t="s">
        <v>1553</v>
      </c>
      <c r="D323" s="298" t="s">
        <v>230</v>
      </c>
      <c r="E323" s="242">
        <v>5.7943925233644856E-4</v>
      </c>
      <c r="G323" s="299"/>
      <c r="H323" s="309" t="s">
        <v>1553</v>
      </c>
      <c r="I323" s="313" t="s">
        <v>230</v>
      </c>
      <c r="J323" s="313">
        <v>4.5794392523364484E-4</v>
      </c>
      <c r="K323" s="313"/>
      <c r="L323" s="313"/>
      <c r="M323" s="313" t="s">
        <v>1553</v>
      </c>
      <c r="N323" s="313" t="s">
        <v>230</v>
      </c>
      <c r="O323" s="313">
        <v>1.2149532710280373E-4</v>
      </c>
      <c r="P323" s="311"/>
      <c r="Q323" s="311">
        <v>0.57999999999999996</v>
      </c>
      <c r="R323" s="313">
        <v>23</v>
      </c>
      <c r="S323" s="313">
        <v>19</v>
      </c>
      <c r="T323" s="313">
        <v>32</v>
      </c>
      <c r="U323" s="313">
        <v>118</v>
      </c>
      <c r="V323" s="313"/>
      <c r="W323" s="313">
        <v>10</v>
      </c>
      <c r="X323" s="313">
        <v>5</v>
      </c>
      <c r="Y323" s="313">
        <v>37</v>
      </c>
      <c r="Z323" s="313">
        <v>97</v>
      </c>
      <c r="AA323" s="313">
        <v>0</v>
      </c>
      <c r="AB323" s="313"/>
      <c r="AC323" s="314">
        <v>149</v>
      </c>
      <c r="AD323" s="316"/>
      <c r="AE323" s="311">
        <v>1.96</v>
      </c>
      <c r="AF323" s="316"/>
      <c r="AG323" s="316">
        <v>0</v>
      </c>
      <c r="AH323" s="242" t="e">
        <f t="shared" si="60"/>
        <v>#VALUE!</v>
      </c>
      <c r="AI323" s="212" t="s">
        <v>936</v>
      </c>
      <c r="AJ323" s="212" t="s">
        <v>937</v>
      </c>
      <c r="AK323" s="212" t="s">
        <v>1539</v>
      </c>
      <c r="AL323" s="212"/>
      <c r="AM323" s="212"/>
      <c r="AN323" s="212" t="s">
        <v>219</v>
      </c>
      <c r="AO323" s="212"/>
      <c r="AP323" s="160">
        <v>130</v>
      </c>
      <c r="AQ323" s="160">
        <v>30</v>
      </c>
      <c r="AR323" s="160">
        <v>0</v>
      </c>
      <c r="AS323" s="160">
        <v>160</v>
      </c>
      <c r="AT323" s="406" t="e">
        <f t="shared" si="67"/>
        <v>#N/A</v>
      </c>
      <c r="AU323" s="160">
        <v>180</v>
      </c>
      <c r="AV323" s="359" t="s">
        <v>1142</v>
      </c>
      <c r="AW323" s="359" t="s">
        <v>1123</v>
      </c>
      <c r="AX323" s="359" t="s">
        <v>1176</v>
      </c>
      <c r="AY323" s="360" t="e">
        <f t="shared" si="68"/>
        <v>#N/A</v>
      </c>
    </row>
    <row r="324" spans="1:51" x14ac:dyDescent="0.25">
      <c r="A324" s="242" t="s">
        <v>936</v>
      </c>
      <c r="B324" s="242" t="s">
        <v>937</v>
      </c>
      <c r="C324" s="242" t="s">
        <v>1554</v>
      </c>
      <c r="D324" s="298" t="s">
        <v>265</v>
      </c>
      <c r="E324" s="242">
        <v>1.3407407407407407E-3</v>
      </c>
      <c r="G324" s="299"/>
      <c r="H324" s="309" t="s">
        <v>1554</v>
      </c>
      <c r="I324" s="313" t="s">
        <v>265</v>
      </c>
      <c r="J324" s="313">
        <v>1.0518518518518518E-3</v>
      </c>
      <c r="K324" s="313"/>
      <c r="L324" s="313"/>
      <c r="M324" s="313" t="s">
        <v>1554</v>
      </c>
      <c r="N324" s="313" t="s">
        <v>265</v>
      </c>
      <c r="O324" s="313">
        <v>2.8888888888888888E-4</v>
      </c>
      <c r="P324" s="311"/>
      <c r="Q324" s="311">
        <v>0.83</v>
      </c>
      <c r="R324" s="313">
        <v>10</v>
      </c>
      <c r="S324" s="313">
        <v>5</v>
      </c>
      <c r="T324" s="313">
        <v>17</v>
      </c>
      <c r="U324" s="313">
        <v>62</v>
      </c>
      <c r="V324" s="313"/>
      <c r="W324" s="313">
        <v>8</v>
      </c>
      <c r="X324" s="313">
        <v>9</v>
      </c>
      <c r="Y324" s="313">
        <v>8</v>
      </c>
      <c r="Z324" s="313">
        <v>0</v>
      </c>
      <c r="AA324" s="313">
        <v>1</v>
      </c>
      <c r="AB324" s="313"/>
      <c r="AC324" s="314">
        <v>26</v>
      </c>
      <c r="AD324" s="316"/>
      <c r="AE324" s="311">
        <v>0.72</v>
      </c>
      <c r="AF324" s="316"/>
      <c r="AG324" s="316">
        <v>5</v>
      </c>
      <c r="AH324" s="242" t="e">
        <f t="shared" si="60"/>
        <v>#VALUE!</v>
      </c>
      <c r="AI324" s="212" t="s">
        <v>938</v>
      </c>
      <c r="AJ324" s="212" t="s">
        <v>939</v>
      </c>
      <c r="AK324" s="212" t="s">
        <v>1540</v>
      </c>
      <c r="AL324" s="212"/>
      <c r="AM324" s="212"/>
      <c r="AN324" s="212" t="s">
        <v>274</v>
      </c>
      <c r="AO324" s="212"/>
      <c r="AP324" s="160">
        <v>380</v>
      </c>
      <c r="AQ324" s="160">
        <v>250</v>
      </c>
      <c r="AR324" s="160">
        <v>0</v>
      </c>
      <c r="AS324" s="160">
        <v>620</v>
      </c>
      <c r="AT324" s="406" t="e">
        <f t="shared" si="67"/>
        <v>#N/A</v>
      </c>
      <c r="AU324" s="160">
        <v>300</v>
      </c>
      <c r="AV324" s="359" t="s">
        <v>1129</v>
      </c>
      <c r="AW324" s="359" t="s">
        <v>1123</v>
      </c>
      <c r="AX324" s="359" t="s">
        <v>1507</v>
      </c>
      <c r="AY324" s="360" t="e">
        <f t="shared" si="68"/>
        <v>#N/A</v>
      </c>
    </row>
    <row r="325" spans="1:51" x14ac:dyDescent="0.25">
      <c r="A325" s="242" t="s">
        <v>938</v>
      </c>
      <c r="B325" s="242" t="s">
        <v>939</v>
      </c>
      <c r="C325" s="242" t="s">
        <v>1555</v>
      </c>
      <c r="D325" s="298" t="s">
        <v>276</v>
      </c>
      <c r="E325" s="242">
        <v>1.4232209737827714E-3</v>
      </c>
      <c r="G325" s="299"/>
      <c r="H325" s="309" t="s">
        <v>1555</v>
      </c>
      <c r="I325" s="313" t="s">
        <v>276</v>
      </c>
      <c r="J325" s="313">
        <v>8.6891385767790257E-4</v>
      </c>
      <c r="K325" s="313"/>
      <c r="L325" s="313"/>
      <c r="M325" s="313" t="s">
        <v>1555</v>
      </c>
      <c r="N325" s="313" t="s">
        <v>276</v>
      </c>
      <c r="O325" s="313">
        <v>5.4681647940074901E-4</v>
      </c>
      <c r="P325" s="311"/>
      <c r="Q325" s="311">
        <v>0.98</v>
      </c>
      <c r="R325" s="313">
        <v>2</v>
      </c>
      <c r="S325" s="313">
        <v>24</v>
      </c>
      <c r="T325" s="313">
        <v>9</v>
      </c>
      <c r="U325" s="313">
        <v>81</v>
      </c>
      <c r="V325" s="313"/>
      <c r="W325" s="313">
        <v>11</v>
      </c>
      <c r="X325" s="313">
        <v>6</v>
      </c>
      <c r="Y325" s="313">
        <v>19</v>
      </c>
      <c r="Z325" s="313">
        <v>22</v>
      </c>
      <c r="AA325" s="313">
        <v>0</v>
      </c>
      <c r="AB325" s="313"/>
      <c r="AC325" s="314">
        <v>58</v>
      </c>
      <c r="AD325" s="316"/>
      <c r="AE325" s="311">
        <v>1.23</v>
      </c>
      <c r="AF325" s="316"/>
      <c r="AG325" s="316">
        <v>0</v>
      </c>
      <c r="AH325" s="242" t="e">
        <f t="shared" si="60"/>
        <v>#VALUE!</v>
      </c>
      <c r="AI325" s="212" t="s">
        <v>940</v>
      </c>
      <c r="AJ325" s="212" t="s">
        <v>941</v>
      </c>
      <c r="AK325" s="212" t="s">
        <v>1541</v>
      </c>
      <c r="AL325" s="212"/>
      <c r="AM325" s="212"/>
      <c r="AN325" s="212" t="s">
        <v>309</v>
      </c>
      <c r="AO325" s="212"/>
      <c r="AP325" s="160">
        <v>260</v>
      </c>
      <c r="AQ325" s="160">
        <v>40</v>
      </c>
      <c r="AR325" s="160">
        <v>0</v>
      </c>
      <c r="AS325" s="160">
        <v>300</v>
      </c>
      <c r="AT325" s="406" t="e">
        <f t="shared" si="67"/>
        <v>#N/A</v>
      </c>
      <c r="AU325" s="160">
        <v>590</v>
      </c>
      <c r="AV325" s="359" t="s">
        <v>1246</v>
      </c>
      <c r="AW325" s="359" t="s">
        <v>1123</v>
      </c>
      <c r="AX325" s="359" t="s">
        <v>1258</v>
      </c>
      <c r="AY325" s="360" t="e">
        <f t="shared" si="68"/>
        <v>#N/A</v>
      </c>
    </row>
    <row r="326" spans="1:51" x14ac:dyDescent="0.25">
      <c r="A326" s="242" t="s">
        <v>940</v>
      </c>
      <c r="B326" s="242" t="s">
        <v>941</v>
      </c>
      <c r="C326" s="242" t="s">
        <v>1556</v>
      </c>
      <c r="D326" s="298" t="s">
        <v>279</v>
      </c>
      <c r="E326" s="242">
        <v>5.1623646960865946E-4</v>
      </c>
      <c r="G326" s="299"/>
      <c r="H326" s="309" t="s">
        <v>1556</v>
      </c>
      <c r="I326" s="313" t="s">
        <v>279</v>
      </c>
      <c r="J326" s="313">
        <v>3.4138218151540383E-4</v>
      </c>
      <c r="K326" s="313"/>
      <c r="L326" s="313"/>
      <c r="M326" s="313" t="s">
        <v>1556</v>
      </c>
      <c r="N326" s="313" t="s">
        <v>279</v>
      </c>
      <c r="O326" s="313">
        <v>1.7485428809325561E-4</v>
      </c>
      <c r="P326" s="311"/>
      <c r="Q326" s="311">
        <v>0.82</v>
      </c>
      <c r="R326" s="313">
        <v>3</v>
      </c>
      <c r="S326" s="313">
        <v>4</v>
      </c>
      <c r="T326" s="313">
        <v>8</v>
      </c>
      <c r="U326" s="313">
        <v>52</v>
      </c>
      <c r="V326" s="313"/>
      <c r="W326" s="313">
        <v>12</v>
      </c>
      <c r="X326" s="313">
        <v>21</v>
      </c>
      <c r="Y326" s="313">
        <v>7</v>
      </c>
      <c r="Z326" s="313">
        <v>0</v>
      </c>
      <c r="AA326" s="313">
        <v>0</v>
      </c>
      <c r="AB326" s="313"/>
      <c r="AC326" s="314">
        <v>40</v>
      </c>
      <c r="AD326" s="316"/>
      <c r="AE326" s="311">
        <v>0.89</v>
      </c>
      <c r="AF326" s="316"/>
      <c r="AG326" s="316">
        <v>0</v>
      </c>
      <c r="AH326" s="242" t="e">
        <f t="shared" si="60"/>
        <v>#VALUE!</v>
      </c>
      <c r="AI326" s="212"/>
      <c r="AJ326" s="212"/>
      <c r="AK326" s="212"/>
      <c r="AL326" s="212"/>
      <c r="AM326" s="212"/>
      <c r="AN326" s="212"/>
      <c r="AO326" s="212"/>
      <c r="AP326" s="161"/>
      <c r="AQ326" s="161"/>
      <c r="AR326" s="161"/>
      <c r="AS326" s="161"/>
      <c r="AT326" s="161"/>
      <c r="AU326" s="161"/>
      <c r="AV326" s="162" t="s">
        <v>394</v>
      </c>
      <c r="AW326" s="162" t="s">
        <v>394</v>
      </c>
      <c r="AX326" s="162" t="s">
        <v>394</v>
      </c>
    </row>
    <row r="327" spans="1:51" x14ac:dyDescent="0.25">
      <c r="A327" s="242">
        <v>22</v>
      </c>
      <c r="B327" s="242">
        <v>29</v>
      </c>
      <c r="C327" s="242" t="s">
        <v>1557</v>
      </c>
      <c r="D327" s="298" t="s">
        <v>284</v>
      </c>
      <c r="E327" s="298">
        <v>1.2719298245614035E-3</v>
      </c>
      <c r="G327" s="299"/>
      <c r="H327" s="309" t="s">
        <v>1557</v>
      </c>
      <c r="I327" s="313" t="s">
        <v>284</v>
      </c>
      <c r="J327" s="313">
        <v>7.2807017543859653E-4</v>
      </c>
      <c r="K327" s="313"/>
      <c r="L327" s="313"/>
      <c r="M327" s="313" t="s">
        <v>1557</v>
      </c>
      <c r="N327" s="313" t="s">
        <v>284</v>
      </c>
      <c r="O327" s="313">
        <v>5.4385964912280699E-4</v>
      </c>
      <c r="P327" s="311"/>
      <c r="Q327" s="311"/>
      <c r="R327" s="313"/>
      <c r="S327" s="313"/>
      <c r="T327" s="313"/>
      <c r="U327" s="313"/>
      <c r="V327" s="313"/>
      <c r="W327" s="313"/>
      <c r="X327" s="313"/>
      <c r="Y327" s="313"/>
      <c r="Z327" s="313"/>
      <c r="AA327" s="313"/>
      <c r="AB327" s="313"/>
      <c r="AC327" s="314"/>
      <c r="AD327" s="316"/>
      <c r="AE327" s="311"/>
      <c r="AF327" s="316"/>
      <c r="AG327" s="316"/>
      <c r="AH327" s="242" t="e">
        <f t="shared" si="60"/>
        <v>#VALUE!</v>
      </c>
      <c r="AI327" s="212"/>
      <c r="AJ327" s="212" t="s">
        <v>1543</v>
      </c>
      <c r="AK327" s="212" t="s">
        <v>1544</v>
      </c>
      <c r="AL327" s="212"/>
      <c r="AM327" s="212" t="s">
        <v>1545</v>
      </c>
      <c r="AN327" s="212" t="s">
        <v>1545</v>
      </c>
      <c r="AO327" s="212"/>
      <c r="AP327" s="161" t="s">
        <v>551</v>
      </c>
      <c r="AQ327" s="161" t="s">
        <v>551</v>
      </c>
      <c r="AR327" s="161" t="s">
        <v>551</v>
      </c>
      <c r="AS327" s="161" t="s">
        <v>551</v>
      </c>
      <c r="AT327" s="406" t="e">
        <f t="shared" ref="AT327:AT339" si="69">AS327/VLOOKUP(AN327,$E$18:$H$410,4,FALSE)</f>
        <v>#VALUE!</v>
      </c>
      <c r="AU327" s="161" t="s">
        <v>551</v>
      </c>
      <c r="AV327" s="161" t="s">
        <v>551</v>
      </c>
      <c r="AW327" s="161" t="s">
        <v>551</v>
      </c>
      <c r="AX327" s="161" t="s">
        <v>551</v>
      </c>
      <c r="AY327" s="360" t="e">
        <f t="shared" ref="AY327:AY339" si="70">AX327/VLOOKUP(AN327,$E$18:$H$410,4,FALSE)</f>
        <v>#VALUE!</v>
      </c>
    </row>
    <row r="328" spans="1:51" x14ac:dyDescent="0.25">
      <c r="A328" s="242" t="s">
        <v>942</v>
      </c>
      <c r="B328" s="242" t="s">
        <v>943</v>
      </c>
      <c r="C328" s="242" t="s">
        <v>1559</v>
      </c>
      <c r="D328" s="298" t="s">
        <v>333</v>
      </c>
      <c r="E328" s="242">
        <v>4.0573454601510713E-3</v>
      </c>
      <c r="G328" s="299"/>
      <c r="H328" s="309" t="s">
        <v>1559</v>
      </c>
      <c r="I328" s="313" t="s">
        <v>333</v>
      </c>
      <c r="J328" s="313">
        <v>9.8350547248342844E-4</v>
      </c>
      <c r="K328" s="313"/>
      <c r="L328" s="313"/>
      <c r="M328" s="313" t="s">
        <v>1559</v>
      </c>
      <c r="N328" s="313" t="s">
        <v>333</v>
      </c>
      <c r="O328" s="313">
        <v>3.0738399876676431E-3</v>
      </c>
      <c r="P328" s="311"/>
      <c r="Q328" s="311">
        <v>3.5</v>
      </c>
      <c r="R328" s="313">
        <v>9</v>
      </c>
      <c r="S328" s="313">
        <v>19</v>
      </c>
      <c r="T328" s="313">
        <v>85</v>
      </c>
      <c r="U328" s="313">
        <v>274</v>
      </c>
      <c r="V328" s="313"/>
      <c r="W328" s="313">
        <v>20</v>
      </c>
      <c r="X328" s="313">
        <v>0</v>
      </c>
      <c r="Y328" s="313">
        <v>13</v>
      </c>
      <c r="Z328" s="313">
        <v>69</v>
      </c>
      <c r="AA328" s="313">
        <v>0</v>
      </c>
      <c r="AB328" s="313"/>
      <c r="AC328" s="314">
        <v>102</v>
      </c>
      <c r="AD328" s="316"/>
      <c r="AE328" s="311">
        <v>2.2200000000000002</v>
      </c>
      <c r="AF328" s="316"/>
      <c r="AG328" s="316">
        <v>0</v>
      </c>
      <c r="AH328" s="242" t="e">
        <f t="shared" si="60"/>
        <v>#VALUE!</v>
      </c>
      <c r="AI328" s="212" t="s">
        <v>942</v>
      </c>
      <c r="AJ328" s="212" t="s">
        <v>943</v>
      </c>
      <c r="AK328" s="212" t="s">
        <v>1546</v>
      </c>
      <c r="AL328" s="212"/>
      <c r="AM328" s="212"/>
      <c r="AN328" s="212" t="s">
        <v>9</v>
      </c>
      <c r="AO328" s="212"/>
      <c r="AP328" s="160">
        <v>200</v>
      </c>
      <c r="AQ328" s="160">
        <v>60</v>
      </c>
      <c r="AR328" s="160">
        <v>10</v>
      </c>
      <c r="AS328" s="160">
        <v>270</v>
      </c>
      <c r="AT328" s="406" t="e">
        <f t="shared" si="69"/>
        <v>#N/A</v>
      </c>
      <c r="AU328" s="160">
        <v>560</v>
      </c>
      <c r="AV328" s="359" t="s">
        <v>1239</v>
      </c>
      <c r="AW328" s="359" t="s">
        <v>1142</v>
      </c>
      <c r="AX328" s="359" t="s">
        <v>1696</v>
      </c>
      <c r="AY328" s="360" t="e">
        <f t="shared" si="70"/>
        <v>#N/A</v>
      </c>
    </row>
    <row r="329" spans="1:51" x14ac:dyDescent="0.25">
      <c r="A329" s="242" t="s">
        <v>944</v>
      </c>
      <c r="B329" s="242" t="s">
        <v>945</v>
      </c>
      <c r="C329" s="242" t="s">
        <v>1560</v>
      </c>
      <c r="D329" s="298" t="s">
        <v>57</v>
      </c>
      <c r="E329" s="242">
        <v>1.1252653927813164E-3</v>
      </c>
      <c r="G329" s="299"/>
      <c r="H329" s="309" t="s">
        <v>1560</v>
      </c>
      <c r="I329" s="313" t="s">
        <v>57</v>
      </c>
      <c r="J329" s="313">
        <v>6.0863411181882518E-4</v>
      </c>
      <c r="K329" s="313"/>
      <c r="L329" s="313"/>
      <c r="M329" s="313" t="s">
        <v>1560</v>
      </c>
      <c r="N329" s="313" t="s">
        <v>57</v>
      </c>
      <c r="O329" s="313">
        <v>5.0955414012738849E-4</v>
      </c>
      <c r="P329" s="311"/>
      <c r="Q329" s="311">
        <v>1.3</v>
      </c>
      <c r="R329" s="313">
        <v>34</v>
      </c>
      <c r="S329" s="313">
        <v>364</v>
      </c>
      <c r="T329" s="313">
        <v>396</v>
      </c>
      <c r="U329" s="313">
        <v>873</v>
      </c>
      <c r="V329" s="313"/>
      <c r="W329" s="313">
        <v>1</v>
      </c>
      <c r="X329" s="313">
        <v>27</v>
      </c>
      <c r="Y329" s="313">
        <v>11</v>
      </c>
      <c r="Z329" s="313">
        <v>5</v>
      </c>
      <c r="AA329" s="313">
        <v>0</v>
      </c>
      <c r="AB329" s="313"/>
      <c r="AC329" s="314">
        <v>44</v>
      </c>
      <c r="AD329" s="316"/>
      <c r="AE329" s="311">
        <v>0.72</v>
      </c>
      <c r="AF329" s="316"/>
      <c r="AG329" s="316">
        <v>0</v>
      </c>
      <c r="AH329" s="242" t="e">
        <f t="shared" si="60"/>
        <v>#VALUE!</v>
      </c>
      <c r="AI329" s="212" t="s">
        <v>944</v>
      </c>
      <c r="AJ329" s="212" t="s">
        <v>945</v>
      </c>
      <c r="AK329" s="212" t="s">
        <v>1547</v>
      </c>
      <c r="AL329" s="212"/>
      <c r="AM329" s="212"/>
      <c r="AN329" s="212" t="s">
        <v>50</v>
      </c>
      <c r="AO329" s="212"/>
      <c r="AP329" s="160">
        <v>540</v>
      </c>
      <c r="AQ329" s="160">
        <v>60</v>
      </c>
      <c r="AR329" s="160">
        <v>30</v>
      </c>
      <c r="AS329" s="160">
        <v>630</v>
      </c>
      <c r="AT329" s="406" t="e">
        <f t="shared" si="69"/>
        <v>#N/A</v>
      </c>
      <c r="AU329" s="160">
        <v>400</v>
      </c>
      <c r="AV329" s="359" t="s">
        <v>1199</v>
      </c>
      <c r="AW329" s="359" t="s">
        <v>1123</v>
      </c>
      <c r="AX329" s="359" t="s">
        <v>1164</v>
      </c>
      <c r="AY329" s="360" t="e">
        <f t="shared" si="70"/>
        <v>#N/A</v>
      </c>
    </row>
    <row r="330" spans="1:51" x14ac:dyDescent="0.25">
      <c r="A330" s="242" t="s">
        <v>946</v>
      </c>
      <c r="B330" s="242" t="s">
        <v>947</v>
      </c>
      <c r="C330" s="242" t="s">
        <v>1561</v>
      </c>
      <c r="D330" s="298" t="s">
        <v>195</v>
      </c>
      <c r="E330" s="242">
        <v>1.4678837052062204E-2</v>
      </c>
      <c r="G330" s="299"/>
      <c r="H330" s="309" t="s">
        <v>1561</v>
      </c>
      <c r="I330" s="313" t="s">
        <v>195</v>
      </c>
      <c r="J330" s="313">
        <v>2.5354969574036511E-3</v>
      </c>
      <c r="K330" s="313"/>
      <c r="L330" s="313"/>
      <c r="M330" s="313" t="s">
        <v>1561</v>
      </c>
      <c r="N330" s="313" t="s">
        <v>195</v>
      </c>
      <c r="O330" s="313">
        <v>1.2143340094658553E-2</v>
      </c>
      <c r="P330" s="311"/>
      <c r="Q330" s="311">
        <v>1.97</v>
      </c>
      <c r="R330" s="313">
        <v>21</v>
      </c>
      <c r="S330" s="313">
        <v>14</v>
      </c>
      <c r="T330" s="313">
        <v>20</v>
      </c>
      <c r="U330" s="313">
        <v>132</v>
      </c>
      <c r="V330" s="313"/>
      <c r="W330" s="313">
        <v>6</v>
      </c>
      <c r="X330" s="313">
        <v>0</v>
      </c>
      <c r="Y330" s="313">
        <v>18</v>
      </c>
      <c r="Z330" s="313">
        <v>0</v>
      </c>
      <c r="AA330" s="313">
        <v>58</v>
      </c>
      <c r="AB330" s="313"/>
      <c r="AC330" s="314">
        <v>82</v>
      </c>
      <c r="AD330" s="316"/>
      <c r="AE330" s="311">
        <v>2.1</v>
      </c>
      <c r="AF330" s="316"/>
      <c r="AG330" s="316" t="s">
        <v>1821</v>
      </c>
      <c r="AH330" s="242" t="e">
        <f t="shared" si="60"/>
        <v>#VALUE!</v>
      </c>
      <c r="AI330" s="212" t="s">
        <v>946</v>
      </c>
      <c r="AJ330" s="212" t="s">
        <v>947</v>
      </c>
      <c r="AK330" s="212" t="s">
        <v>1548</v>
      </c>
      <c r="AL330" s="212"/>
      <c r="AM330" s="212"/>
      <c r="AN330" s="212" t="s">
        <v>76</v>
      </c>
      <c r="AO330" s="212"/>
      <c r="AP330" s="160">
        <v>270</v>
      </c>
      <c r="AQ330" s="160">
        <v>50</v>
      </c>
      <c r="AR330" s="160">
        <v>0</v>
      </c>
      <c r="AS330" s="160">
        <v>330</v>
      </c>
      <c r="AT330" s="406" t="e">
        <f t="shared" si="69"/>
        <v>#N/A</v>
      </c>
      <c r="AU330" s="160">
        <v>330</v>
      </c>
      <c r="AV330" s="359" t="s">
        <v>1142</v>
      </c>
      <c r="AW330" s="359" t="s">
        <v>1123</v>
      </c>
      <c r="AX330" s="359" t="s">
        <v>1168</v>
      </c>
      <c r="AY330" s="360" t="e">
        <f t="shared" si="70"/>
        <v>#N/A</v>
      </c>
    </row>
    <row r="331" spans="1:51" x14ac:dyDescent="0.25">
      <c r="A331" s="242" t="s">
        <v>948</v>
      </c>
      <c r="B331" s="242" t="s">
        <v>949</v>
      </c>
      <c r="C331" s="242" t="s">
        <v>1562</v>
      </c>
      <c r="D331" s="298" t="s">
        <v>243</v>
      </c>
      <c r="E331" s="242">
        <v>7.5429424943988051E-4</v>
      </c>
      <c r="G331" s="299"/>
      <c r="H331" s="309" t="s">
        <v>1562</v>
      </c>
      <c r="I331" s="313" t="s">
        <v>243</v>
      </c>
      <c r="J331" s="313">
        <v>5.1530993278566092E-4</v>
      </c>
      <c r="K331" s="313"/>
      <c r="L331" s="313"/>
      <c r="M331" s="313" t="s">
        <v>1562</v>
      </c>
      <c r="N331" s="313" t="s">
        <v>243</v>
      </c>
      <c r="O331" s="313">
        <v>2.3898431665421956E-4</v>
      </c>
      <c r="P331" s="311"/>
      <c r="Q331" s="311">
        <v>1.41</v>
      </c>
      <c r="R331" s="313">
        <v>9</v>
      </c>
      <c r="S331" s="313">
        <v>10</v>
      </c>
      <c r="T331" s="313">
        <v>65</v>
      </c>
      <c r="U331" s="313">
        <v>149</v>
      </c>
      <c r="V331" s="313"/>
      <c r="W331" s="313">
        <v>17</v>
      </c>
      <c r="X331" s="313">
        <v>0</v>
      </c>
      <c r="Y331" s="313">
        <v>9</v>
      </c>
      <c r="Z331" s="313">
        <v>3</v>
      </c>
      <c r="AA331" s="313">
        <v>0</v>
      </c>
      <c r="AB331" s="313"/>
      <c r="AC331" s="314">
        <v>29</v>
      </c>
      <c r="AD331" s="316"/>
      <c r="AE331" s="311">
        <v>0.63</v>
      </c>
      <c r="AF331" s="316"/>
      <c r="AG331" s="316">
        <v>0</v>
      </c>
      <c r="AH331" s="242" t="e">
        <f t="shared" si="60"/>
        <v>#VALUE!</v>
      </c>
      <c r="AI331" s="212" t="s">
        <v>948</v>
      </c>
      <c r="AJ331" s="212" t="s">
        <v>949</v>
      </c>
      <c r="AK331" s="212" t="s">
        <v>1549</v>
      </c>
      <c r="AL331" s="212"/>
      <c r="AM331" s="212"/>
      <c r="AN331" s="212" t="s">
        <v>81</v>
      </c>
      <c r="AO331" s="212"/>
      <c r="AP331" s="161" t="s">
        <v>551</v>
      </c>
      <c r="AQ331" s="161" t="s">
        <v>551</v>
      </c>
      <c r="AR331" s="161" t="s">
        <v>551</v>
      </c>
      <c r="AS331" s="161" t="s">
        <v>551</v>
      </c>
      <c r="AT331" s="406" t="e">
        <f t="shared" si="69"/>
        <v>#VALUE!</v>
      </c>
      <c r="AU331" s="161" t="s">
        <v>551</v>
      </c>
      <c r="AV331" s="161" t="s">
        <v>551</v>
      </c>
      <c r="AW331" s="161" t="s">
        <v>551</v>
      </c>
      <c r="AX331" s="161" t="s">
        <v>551</v>
      </c>
      <c r="AY331" s="360" t="e">
        <f t="shared" si="70"/>
        <v>#VALUE!</v>
      </c>
    </row>
    <row r="332" spans="1:51" x14ac:dyDescent="0.25">
      <c r="A332" s="242" t="s">
        <v>950</v>
      </c>
      <c r="B332" s="242" t="s">
        <v>951</v>
      </c>
      <c r="C332" s="242" t="s">
        <v>1563</v>
      </c>
      <c r="D332" s="298" t="s">
        <v>286</v>
      </c>
      <c r="E332" s="242">
        <v>1.1754966887417219E-3</v>
      </c>
      <c r="G332" s="299"/>
      <c r="H332" s="309" t="s">
        <v>1563</v>
      </c>
      <c r="I332" s="313" t="s">
        <v>286</v>
      </c>
      <c r="J332" s="313">
        <v>4.966887417218543E-4</v>
      </c>
      <c r="K332" s="313"/>
      <c r="L332" s="313"/>
      <c r="M332" s="313" t="s">
        <v>1563</v>
      </c>
      <c r="N332" s="313" t="s">
        <v>286</v>
      </c>
      <c r="O332" s="313">
        <v>6.8708609271523181E-4</v>
      </c>
      <c r="P332" s="311"/>
      <c r="Q332" s="311">
        <v>1.32</v>
      </c>
      <c r="R332" s="313">
        <v>23</v>
      </c>
      <c r="S332" s="313">
        <v>6</v>
      </c>
      <c r="T332" s="313">
        <v>10</v>
      </c>
      <c r="U332" s="313">
        <v>92</v>
      </c>
      <c r="V332" s="313"/>
      <c r="W332" s="313">
        <v>0</v>
      </c>
      <c r="X332" s="313">
        <v>0</v>
      </c>
      <c r="Y332" s="313">
        <v>39</v>
      </c>
      <c r="Z332" s="313">
        <v>0</v>
      </c>
      <c r="AA332" s="313">
        <v>0</v>
      </c>
      <c r="AB332" s="313"/>
      <c r="AC332" s="314">
        <v>39</v>
      </c>
      <c r="AD332" s="316"/>
      <c r="AE332" s="311">
        <v>0.98</v>
      </c>
      <c r="AF332" s="316"/>
      <c r="AG332" s="316">
        <v>0</v>
      </c>
      <c r="AH332" s="242" t="e">
        <f t="shared" si="60"/>
        <v>#VALUE!</v>
      </c>
      <c r="AI332" s="212" t="s">
        <v>950</v>
      </c>
      <c r="AJ332" s="212" t="s">
        <v>951</v>
      </c>
      <c r="AK332" s="212" t="s">
        <v>1550</v>
      </c>
      <c r="AL332" s="212"/>
      <c r="AM332" s="212"/>
      <c r="AN332" s="212" t="s">
        <v>112</v>
      </c>
      <c r="AO332" s="212"/>
      <c r="AP332" s="160">
        <v>140</v>
      </c>
      <c r="AQ332" s="160">
        <v>80</v>
      </c>
      <c r="AR332" s="160">
        <v>0</v>
      </c>
      <c r="AS332" s="160">
        <v>210</v>
      </c>
      <c r="AT332" s="406" t="e">
        <f t="shared" si="69"/>
        <v>#N/A</v>
      </c>
      <c r="AU332" s="160">
        <v>80</v>
      </c>
      <c r="AV332" s="359" t="s">
        <v>1135</v>
      </c>
      <c r="AW332" s="359" t="s">
        <v>1123</v>
      </c>
      <c r="AX332" s="359" t="s">
        <v>1239</v>
      </c>
      <c r="AY332" s="360" t="e">
        <f t="shared" si="70"/>
        <v>#N/A</v>
      </c>
    </row>
    <row r="333" spans="1:51" x14ac:dyDescent="0.25">
      <c r="A333" s="242" t="s">
        <v>952</v>
      </c>
      <c r="B333" s="242" t="s">
        <v>953</v>
      </c>
      <c r="C333" s="242" t="s">
        <v>1564</v>
      </c>
      <c r="D333" s="298" t="s">
        <v>304</v>
      </c>
      <c r="E333" s="242">
        <v>5.6351480420248324E-4</v>
      </c>
      <c r="G333" s="299"/>
      <c r="H333" s="309" t="s">
        <v>1564</v>
      </c>
      <c r="I333" s="313" t="s">
        <v>304</v>
      </c>
      <c r="J333" s="313">
        <v>4.5845272206303727E-4</v>
      </c>
      <c r="K333" s="313"/>
      <c r="L333" s="313"/>
      <c r="M333" s="313" t="s">
        <v>1564</v>
      </c>
      <c r="N333" s="313" t="s">
        <v>304</v>
      </c>
      <c r="O333" s="313">
        <v>1.0506208213944603E-4</v>
      </c>
      <c r="P333" s="311"/>
      <c r="Q333" s="311">
        <v>3.1</v>
      </c>
      <c r="R333" s="313">
        <v>25</v>
      </c>
      <c r="S333" s="313">
        <v>28</v>
      </c>
      <c r="T333" s="313">
        <v>29</v>
      </c>
      <c r="U333" s="313">
        <v>271</v>
      </c>
      <c r="V333" s="313"/>
      <c r="W333" s="313">
        <v>23</v>
      </c>
      <c r="X333" s="313">
        <v>2</v>
      </c>
      <c r="Y333" s="313">
        <v>6</v>
      </c>
      <c r="Z333" s="313">
        <v>0</v>
      </c>
      <c r="AA333" s="313">
        <v>18</v>
      </c>
      <c r="AB333" s="313"/>
      <c r="AC333" s="314">
        <v>49</v>
      </c>
      <c r="AD333" s="316"/>
      <c r="AE333" s="311">
        <v>0.8</v>
      </c>
      <c r="AF333" s="316"/>
      <c r="AG333" s="316">
        <v>0</v>
      </c>
      <c r="AH333" s="242" t="e">
        <f t="shared" si="60"/>
        <v>#VALUE!</v>
      </c>
      <c r="AI333" s="212" t="s">
        <v>952</v>
      </c>
      <c r="AJ333" s="212" t="s">
        <v>953</v>
      </c>
      <c r="AK333" s="212" t="s">
        <v>1551</v>
      </c>
      <c r="AL333" s="212"/>
      <c r="AM333" s="212"/>
      <c r="AN333" s="212" t="s">
        <v>157</v>
      </c>
      <c r="AO333" s="212"/>
      <c r="AP333" s="160">
        <v>310</v>
      </c>
      <c r="AQ333" s="160">
        <v>330</v>
      </c>
      <c r="AR333" s="160">
        <v>0</v>
      </c>
      <c r="AS333" s="160">
        <v>650</v>
      </c>
      <c r="AT333" s="406" t="e">
        <f t="shared" si="69"/>
        <v>#N/A</v>
      </c>
      <c r="AU333" s="160">
        <v>320</v>
      </c>
      <c r="AV333" s="359" t="s">
        <v>1433</v>
      </c>
      <c r="AW333" s="359" t="s">
        <v>1123</v>
      </c>
      <c r="AX333" s="359" t="s">
        <v>1474</v>
      </c>
      <c r="AY333" s="360" t="e">
        <f t="shared" si="70"/>
        <v>#N/A</v>
      </c>
    </row>
    <row r="334" spans="1:51" x14ac:dyDescent="0.25">
      <c r="A334" s="242" t="s">
        <v>954</v>
      </c>
      <c r="B334" s="242" t="s">
        <v>955</v>
      </c>
      <c r="C334" s="242" t="s">
        <v>1566</v>
      </c>
      <c r="D334" s="298" t="s">
        <v>976</v>
      </c>
      <c r="E334" s="242">
        <v>1.4531888434890744E-3</v>
      </c>
      <c r="G334" s="299"/>
      <c r="H334" s="309" t="s">
        <v>1566</v>
      </c>
      <c r="I334" s="313" t="s">
        <v>976</v>
      </c>
      <c r="J334" s="313">
        <v>6.6263990051518924E-4</v>
      </c>
      <c r="K334" s="313"/>
      <c r="L334" s="313"/>
      <c r="M334" s="313" t="s">
        <v>1566</v>
      </c>
      <c r="N334" s="313" t="s">
        <v>976</v>
      </c>
      <c r="O334" s="313">
        <v>7.9054894297388525E-4</v>
      </c>
      <c r="P334" s="311"/>
      <c r="Q334" s="311">
        <v>0.91</v>
      </c>
      <c r="R334" s="313">
        <v>7</v>
      </c>
      <c r="S334" s="313">
        <v>8</v>
      </c>
      <c r="T334" s="313">
        <v>21</v>
      </c>
      <c r="U334" s="313">
        <v>78</v>
      </c>
      <c r="V334" s="313"/>
      <c r="W334" s="313">
        <v>5</v>
      </c>
      <c r="X334" s="313">
        <v>0</v>
      </c>
      <c r="Y334" s="313">
        <v>5</v>
      </c>
      <c r="Z334" s="313">
        <v>0</v>
      </c>
      <c r="AA334" s="313">
        <v>7</v>
      </c>
      <c r="AB334" s="313"/>
      <c r="AC334" s="314">
        <v>17</v>
      </c>
      <c r="AD334" s="316"/>
      <c r="AE334" s="311">
        <v>0.37</v>
      </c>
      <c r="AF334" s="316"/>
      <c r="AG334" s="316">
        <v>15</v>
      </c>
      <c r="AH334" s="242" t="e">
        <f t="shared" si="60"/>
        <v>#VALUE!</v>
      </c>
      <c r="AI334" s="212" t="s">
        <v>954</v>
      </c>
      <c r="AJ334" s="212" t="s">
        <v>955</v>
      </c>
      <c r="AK334" s="212" t="s">
        <v>1552</v>
      </c>
      <c r="AL334" s="212"/>
      <c r="AM334" s="212"/>
      <c r="AN334" s="212" t="s">
        <v>228</v>
      </c>
      <c r="AO334" s="212"/>
      <c r="AP334" s="161" t="s">
        <v>551</v>
      </c>
      <c r="AQ334" s="161" t="s">
        <v>551</v>
      </c>
      <c r="AR334" s="161" t="s">
        <v>551</v>
      </c>
      <c r="AS334" s="161" t="s">
        <v>551</v>
      </c>
      <c r="AT334" s="406" t="e">
        <f t="shared" si="69"/>
        <v>#VALUE!</v>
      </c>
      <c r="AU334" s="161" t="s">
        <v>551</v>
      </c>
      <c r="AV334" s="161" t="s">
        <v>551</v>
      </c>
      <c r="AW334" s="161" t="s">
        <v>551</v>
      </c>
      <c r="AX334" s="161" t="s">
        <v>551</v>
      </c>
      <c r="AY334" s="360" t="e">
        <f t="shared" si="70"/>
        <v>#VALUE!</v>
      </c>
    </row>
    <row r="335" spans="1:51" x14ac:dyDescent="0.25">
      <c r="A335" s="242" t="s">
        <v>956</v>
      </c>
      <c r="B335" s="242" t="s">
        <v>957</v>
      </c>
      <c r="C335" s="242" t="s">
        <v>1568</v>
      </c>
      <c r="D335" s="298" t="s">
        <v>97</v>
      </c>
      <c r="E335" s="242">
        <v>1.6730328495034377E-3</v>
      </c>
      <c r="G335" s="299"/>
      <c r="H335" s="309" t="s">
        <v>1568</v>
      </c>
      <c r="I335" s="313" t="s">
        <v>97</v>
      </c>
      <c r="J335" s="313">
        <v>7.1046600458365169E-4</v>
      </c>
      <c r="K335" s="313"/>
      <c r="L335" s="313"/>
      <c r="M335" s="313" t="s">
        <v>1568</v>
      </c>
      <c r="N335" s="313" t="s">
        <v>97</v>
      </c>
      <c r="O335" s="313">
        <v>9.6256684491978614E-4</v>
      </c>
      <c r="P335" s="311"/>
      <c r="Q335" s="311">
        <v>1.25</v>
      </c>
      <c r="R335" s="313">
        <v>37</v>
      </c>
      <c r="S335" s="313">
        <v>14</v>
      </c>
      <c r="T335" s="313">
        <v>69</v>
      </c>
      <c r="U335" s="313">
        <v>175</v>
      </c>
      <c r="V335" s="313"/>
      <c r="W335" s="313">
        <v>13</v>
      </c>
      <c r="X335" s="313">
        <v>0</v>
      </c>
      <c r="Y335" s="313">
        <v>2</v>
      </c>
      <c r="Z335" s="313">
        <v>23</v>
      </c>
      <c r="AA335" s="313">
        <v>0</v>
      </c>
      <c r="AB335" s="313"/>
      <c r="AC335" s="314">
        <v>38</v>
      </c>
      <c r="AD335" s="316"/>
      <c r="AE335" s="311">
        <v>0.86</v>
      </c>
      <c r="AF335" s="316"/>
      <c r="AG335" s="316">
        <v>0</v>
      </c>
      <c r="AH335" s="242" t="e">
        <f t="shared" ref="AH335:AH398" si="71">AG335/H335</f>
        <v>#VALUE!</v>
      </c>
      <c r="AI335" s="212" t="s">
        <v>956</v>
      </c>
      <c r="AJ335" s="212" t="s">
        <v>957</v>
      </c>
      <c r="AK335" s="212" t="s">
        <v>1553</v>
      </c>
      <c r="AL335" s="212"/>
      <c r="AM335" s="212"/>
      <c r="AN335" s="212" t="s">
        <v>230</v>
      </c>
      <c r="AO335" s="212"/>
      <c r="AP335" s="160">
        <v>120</v>
      </c>
      <c r="AQ335" s="160">
        <v>0</v>
      </c>
      <c r="AR335" s="160">
        <v>0</v>
      </c>
      <c r="AS335" s="160">
        <v>130</v>
      </c>
      <c r="AT335" s="406" t="e">
        <f t="shared" si="69"/>
        <v>#N/A</v>
      </c>
      <c r="AU335" s="160">
        <v>150</v>
      </c>
      <c r="AV335" s="359" t="s">
        <v>1142</v>
      </c>
      <c r="AW335" s="359" t="s">
        <v>1123</v>
      </c>
      <c r="AX335" s="359" t="s">
        <v>1132</v>
      </c>
      <c r="AY335" s="360" t="e">
        <f t="shared" si="70"/>
        <v>#N/A</v>
      </c>
    </row>
    <row r="336" spans="1:51" x14ac:dyDescent="0.25">
      <c r="A336" s="242" t="s">
        <v>958</v>
      </c>
      <c r="B336" s="242" t="s">
        <v>959</v>
      </c>
      <c r="C336" s="242" t="s">
        <v>1569</v>
      </c>
      <c r="D336" s="298" t="s">
        <v>100</v>
      </c>
      <c r="E336" s="242">
        <v>8.8829071332436065E-4</v>
      </c>
      <c r="G336" s="299"/>
      <c r="H336" s="309" t="s">
        <v>1569</v>
      </c>
      <c r="I336" s="313" t="s">
        <v>100</v>
      </c>
      <c r="J336" s="313">
        <v>5.1144010767160161E-4</v>
      </c>
      <c r="K336" s="313"/>
      <c r="L336" s="313"/>
      <c r="M336" s="313" t="s">
        <v>1569</v>
      </c>
      <c r="N336" s="313" t="s">
        <v>100</v>
      </c>
      <c r="O336" s="313">
        <v>3.7685060565275909E-4</v>
      </c>
      <c r="P336" s="311"/>
      <c r="Q336" s="311">
        <v>0.7</v>
      </c>
      <c r="R336" s="313">
        <v>6</v>
      </c>
      <c r="S336" s="313">
        <v>8</v>
      </c>
      <c r="T336" s="313">
        <v>30</v>
      </c>
      <c r="U336" s="313">
        <v>81</v>
      </c>
      <c r="V336" s="313"/>
      <c r="W336" s="313">
        <v>13</v>
      </c>
      <c r="X336" s="313">
        <v>14</v>
      </c>
      <c r="Y336" s="313">
        <v>8</v>
      </c>
      <c r="Z336" s="313">
        <v>13</v>
      </c>
      <c r="AA336" s="313">
        <v>3</v>
      </c>
      <c r="AB336" s="313"/>
      <c r="AC336" s="314">
        <v>51</v>
      </c>
      <c r="AD336" s="316"/>
      <c r="AE336" s="311">
        <v>0.96</v>
      </c>
      <c r="AF336" s="316"/>
      <c r="AG336" s="316">
        <v>0</v>
      </c>
      <c r="AH336" s="242" t="e">
        <f t="shared" si="71"/>
        <v>#VALUE!</v>
      </c>
      <c r="AI336" s="212" t="s">
        <v>958</v>
      </c>
      <c r="AJ336" s="212" t="s">
        <v>959</v>
      </c>
      <c r="AK336" s="212" t="s">
        <v>1554</v>
      </c>
      <c r="AL336" s="212"/>
      <c r="AM336" s="212"/>
      <c r="AN336" s="212" t="s">
        <v>265</v>
      </c>
      <c r="AO336" s="212"/>
      <c r="AP336" s="160">
        <v>180</v>
      </c>
      <c r="AQ336" s="160">
        <v>70</v>
      </c>
      <c r="AR336" s="160">
        <v>0</v>
      </c>
      <c r="AS336" s="160">
        <v>250</v>
      </c>
      <c r="AT336" s="406" t="e">
        <f t="shared" si="69"/>
        <v>#N/A</v>
      </c>
      <c r="AU336" s="160">
        <v>240</v>
      </c>
      <c r="AV336" s="359" t="s">
        <v>1119</v>
      </c>
      <c r="AW336" s="359" t="s">
        <v>1123</v>
      </c>
      <c r="AX336" s="359" t="s">
        <v>1195</v>
      </c>
      <c r="AY336" s="360" t="e">
        <f t="shared" si="70"/>
        <v>#N/A</v>
      </c>
    </row>
    <row r="337" spans="1:51" x14ac:dyDescent="0.25">
      <c r="A337" s="242" t="s">
        <v>960</v>
      </c>
      <c r="B337" s="242" t="s">
        <v>961</v>
      </c>
      <c r="C337" s="242" t="s">
        <v>1570</v>
      </c>
      <c r="D337" s="298" t="s">
        <v>115</v>
      </c>
      <c r="E337" s="242">
        <v>3.018450184501845E-3</v>
      </c>
      <c r="G337" s="299"/>
      <c r="H337" s="309" t="s">
        <v>1570</v>
      </c>
      <c r="I337" s="313" t="s">
        <v>115</v>
      </c>
      <c r="J337" s="313">
        <v>9.0774907749077488E-4</v>
      </c>
      <c r="K337" s="313"/>
      <c r="L337" s="313"/>
      <c r="M337" s="313" t="s">
        <v>1570</v>
      </c>
      <c r="N337" s="313" t="s">
        <v>115</v>
      </c>
      <c r="O337" s="313">
        <v>2.1107011070110701E-3</v>
      </c>
      <c r="P337" s="311"/>
      <c r="Q337" s="311">
        <v>2.5</v>
      </c>
      <c r="R337" s="313">
        <v>18</v>
      </c>
      <c r="S337" s="313">
        <v>26</v>
      </c>
      <c r="T337" s="313">
        <v>95</v>
      </c>
      <c r="U337" s="313">
        <v>284</v>
      </c>
      <c r="V337" s="313"/>
      <c r="W337" s="313">
        <v>31</v>
      </c>
      <c r="X337" s="313">
        <v>1</v>
      </c>
      <c r="Y337" s="313">
        <v>3</v>
      </c>
      <c r="Z337" s="313">
        <v>9</v>
      </c>
      <c r="AA337" s="313">
        <v>0</v>
      </c>
      <c r="AB337" s="313"/>
      <c r="AC337" s="314">
        <v>44</v>
      </c>
      <c r="AD337" s="316"/>
      <c r="AE337" s="311">
        <v>0.76</v>
      </c>
      <c r="AF337" s="316"/>
      <c r="AG337" s="316">
        <v>13</v>
      </c>
      <c r="AH337" s="242" t="e">
        <f t="shared" si="71"/>
        <v>#VALUE!</v>
      </c>
      <c r="AI337" s="212" t="s">
        <v>960</v>
      </c>
      <c r="AJ337" s="212" t="s">
        <v>961</v>
      </c>
      <c r="AK337" s="212" t="s">
        <v>1555</v>
      </c>
      <c r="AL337" s="212"/>
      <c r="AM337" s="212"/>
      <c r="AN337" s="212" t="s">
        <v>276</v>
      </c>
      <c r="AO337" s="212"/>
      <c r="AP337" s="161" t="s">
        <v>551</v>
      </c>
      <c r="AQ337" s="161" t="s">
        <v>551</v>
      </c>
      <c r="AR337" s="161" t="s">
        <v>551</v>
      </c>
      <c r="AS337" s="161" t="s">
        <v>551</v>
      </c>
      <c r="AT337" s="406" t="e">
        <f t="shared" si="69"/>
        <v>#VALUE!</v>
      </c>
      <c r="AU337" s="161" t="s">
        <v>551</v>
      </c>
      <c r="AV337" s="161" t="s">
        <v>551</v>
      </c>
      <c r="AW337" s="161" t="s">
        <v>551</v>
      </c>
      <c r="AX337" s="161" t="s">
        <v>551</v>
      </c>
      <c r="AY337" s="360" t="e">
        <f t="shared" si="70"/>
        <v>#VALUE!</v>
      </c>
    </row>
    <row r="338" spans="1:51" x14ac:dyDescent="0.25">
      <c r="A338" s="242" t="s">
        <v>962</v>
      </c>
      <c r="B338" s="242" t="s">
        <v>963</v>
      </c>
      <c r="C338" s="242" t="s">
        <v>1571</v>
      </c>
      <c r="D338" s="298" t="s">
        <v>171</v>
      </c>
      <c r="E338" s="242">
        <v>9.9531615925058559E-4</v>
      </c>
      <c r="G338" s="299"/>
      <c r="H338" s="309" t="s">
        <v>1571</v>
      </c>
      <c r="I338" s="313" t="s">
        <v>171</v>
      </c>
      <c r="J338" s="313">
        <v>4.4496487119437939E-4</v>
      </c>
      <c r="K338" s="313"/>
      <c r="L338" s="313"/>
      <c r="M338" s="313" t="s">
        <v>1571</v>
      </c>
      <c r="N338" s="313" t="s">
        <v>171</v>
      </c>
      <c r="O338" s="313">
        <v>5.5035128805620609E-4</v>
      </c>
      <c r="P338" s="311"/>
      <c r="Q338" s="311">
        <v>0.87</v>
      </c>
      <c r="R338" s="313">
        <v>10</v>
      </c>
      <c r="S338" s="313">
        <v>3</v>
      </c>
      <c r="T338" s="313">
        <v>7</v>
      </c>
      <c r="U338" s="313">
        <v>61</v>
      </c>
      <c r="V338" s="313"/>
      <c r="W338" s="313">
        <v>0</v>
      </c>
      <c r="X338" s="313">
        <v>0</v>
      </c>
      <c r="Y338" s="313">
        <v>8</v>
      </c>
      <c r="Z338" s="313">
        <v>0</v>
      </c>
      <c r="AA338" s="313">
        <v>5</v>
      </c>
      <c r="AB338" s="313"/>
      <c r="AC338" s="314">
        <v>13</v>
      </c>
      <c r="AD338" s="316"/>
      <c r="AE338" s="311">
        <v>0.28000000000000003</v>
      </c>
      <c r="AF338" s="316"/>
      <c r="AG338" s="316">
        <v>0</v>
      </c>
      <c r="AH338" s="242" t="e">
        <f t="shared" si="71"/>
        <v>#VALUE!</v>
      </c>
      <c r="AI338" s="212" t="s">
        <v>962</v>
      </c>
      <c r="AJ338" s="212" t="s">
        <v>963</v>
      </c>
      <c r="AK338" s="212" t="s">
        <v>1556</v>
      </c>
      <c r="AL338" s="212"/>
      <c r="AM338" s="212"/>
      <c r="AN338" s="212" t="s">
        <v>279</v>
      </c>
      <c r="AO338" s="212"/>
      <c r="AP338" s="161" t="s">
        <v>551</v>
      </c>
      <c r="AQ338" s="161" t="s">
        <v>551</v>
      </c>
      <c r="AR338" s="161" t="s">
        <v>551</v>
      </c>
      <c r="AS338" s="161" t="s">
        <v>551</v>
      </c>
      <c r="AT338" s="406" t="e">
        <f t="shared" si="69"/>
        <v>#VALUE!</v>
      </c>
      <c r="AU338" s="161" t="s">
        <v>551</v>
      </c>
      <c r="AV338" s="161" t="s">
        <v>551</v>
      </c>
      <c r="AW338" s="161" t="s">
        <v>551</v>
      </c>
      <c r="AX338" s="161" t="s">
        <v>551</v>
      </c>
      <c r="AY338" s="360" t="e">
        <f t="shared" si="70"/>
        <v>#VALUE!</v>
      </c>
    </row>
    <row r="339" spans="1:51" x14ac:dyDescent="0.25">
      <c r="A339" s="242" t="s">
        <v>964</v>
      </c>
      <c r="B339" s="242" t="s">
        <v>965</v>
      </c>
      <c r="C339" s="242" t="s">
        <v>1572</v>
      </c>
      <c r="D339" s="298" t="s">
        <v>207</v>
      </c>
      <c r="E339" s="242">
        <v>9.0709583028529626E-4</v>
      </c>
      <c r="G339" s="299"/>
      <c r="H339" s="309" t="s">
        <v>1572</v>
      </c>
      <c r="I339" s="313" t="s">
        <v>207</v>
      </c>
      <c r="J339" s="313">
        <v>5.1207022677395757E-4</v>
      </c>
      <c r="K339" s="313"/>
      <c r="L339" s="313"/>
      <c r="M339" s="313" t="s">
        <v>1572</v>
      </c>
      <c r="N339" s="313" t="s">
        <v>207</v>
      </c>
      <c r="O339" s="313">
        <v>3.9502560351133869E-4</v>
      </c>
      <c r="P339" s="311"/>
      <c r="Q339" s="311">
        <v>0.47</v>
      </c>
      <c r="R339" s="313">
        <v>4</v>
      </c>
      <c r="S339" s="313">
        <v>9</v>
      </c>
      <c r="T339" s="313">
        <v>18</v>
      </c>
      <c r="U339" s="313">
        <v>52</v>
      </c>
      <c r="V339" s="313"/>
      <c r="W339" s="313">
        <v>5</v>
      </c>
      <c r="X339" s="313">
        <v>0</v>
      </c>
      <c r="Y339" s="313">
        <v>20</v>
      </c>
      <c r="Z339" s="313">
        <v>0</v>
      </c>
      <c r="AA339" s="313">
        <v>5</v>
      </c>
      <c r="AB339" s="313"/>
      <c r="AC339" s="314">
        <v>30</v>
      </c>
      <c r="AD339" s="316"/>
      <c r="AE339" s="311">
        <v>0.67</v>
      </c>
      <c r="AF339" s="316"/>
      <c r="AG339" s="316">
        <v>0</v>
      </c>
      <c r="AH339" s="242" t="e">
        <f t="shared" si="71"/>
        <v>#VALUE!</v>
      </c>
      <c r="AI339" s="212" t="s">
        <v>964</v>
      </c>
      <c r="AJ339" s="212" t="s">
        <v>965</v>
      </c>
      <c r="AK339" s="212" t="s">
        <v>1557</v>
      </c>
      <c r="AL339" s="212"/>
      <c r="AM339" s="212"/>
      <c r="AN339" s="212" t="s">
        <v>284</v>
      </c>
      <c r="AO339" s="212"/>
      <c r="AP339" s="160">
        <v>90</v>
      </c>
      <c r="AQ339" s="160">
        <v>40</v>
      </c>
      <c r="AR339" s="160">
        <v>0</v>
      </c>
      <c r="AS339" s="160">
        <v>130</v>
      </c>
      <c r="AT339" s="406" t="e">
        <f t="shared" si="69"/>
        <v>#N/A</v>
      </c>
      <c r="AU339" s="160">
        <v>90</v>
      </c>
      <c r="AV339" s="359" t="s">
        <v>1135</v>
      </c>
      <c r="AW339" s="359" t="s">
        <v>1123</v>
      </c>
      <c r="AX339" s="359" t="s">
        <v>1147</v>
      </c>
      <c r="AY339" s="360" t="e">
        <f t="shared" si="70"/>
        <v>#N/A</v>
      </c>
    </row>
    <row r="340" spans="1:51" x14ac:dyDescent="0.25">
      <c r="A340" s="242">
        <v>31</v>
      </c>
      <c r="B340" s="242">
        <v>38</v>
      </c>
      <c r="C340" s="242" t="s">
        <v>1573</v>
      </c>
      <c r="D340" s="298" t="s">
        <v>217</v>
      </c>
      <c r="E340" s="298">
        <v>3.2378580323785804E-3</v>
      </c>
      <c r="G340" s="299"/>
      <c r="H340" s="309" t="s">
        <v>1573</v>
      </c>
      <c r="I340" s="313" t="s">
        <v>217</v>
      </c>
      <c r="J340" s="313">
        <v>1.0709838107098382E-3</v>
      </c>
      <c r="K340" s="313"/>
      <c r="L340" s="313"/>
      <c r="M340" s="313" t="s">
        <v>1573</v>
      </c>
      <c r="N340" s="313" t="s">
        <v>217</v>
      </c>
      <c r="O340" s="313">
        <v>2.166874221668742E-3</v>
      </c>
      <c r="P340" s="311"/>
      <c r="Q340" s="311"/>
      <c r="R340" s="313"/>
      <c r="S340" s="313"/>
      <c r="T340" s="313"/>
      <c r="U340" s="313"/>
      <c r="V340" s="313"/>
      <c r="W340" s="313"/>
      <c r="X340" s="313"/>
      <c r="Y340" s="313"/>
      <c r="Z340" s="313"/>
      <c r="AA340" s="313"/>
      <c r="AB340" s="313"/>
      <c r="AC340" s="314"/>
      <c r="AD340" s="316"/>
      <c r="AE340" s="311"/>
      <c r="AF340" s="316"/>
      <c r="AG340" s="316"/>
      <c r="AH340" s="242" t="e">
        <f t="shared" si="71"/>
        <v>#VALUE!</v>
      </c>
      <c r="AI340" s="212"/>
      <c r="AJ340" s="212"/>
      <c r="AK340" s="212"/>
      <c r="AL340" s="212"/>
      <c r="AM340" s="212"/>
      <c r="AN340" s="212"/>
      <c r="AO340" s="212"/>
      <c r="AP340" s="161"/>
      <c r="AQ340" s="161"/>
      <c r="AR340" s="161"/>
      <c r="AS340" s="161"/>
      <c r="AT340" s="161"/>
      <c r="AU340" s="161"/>
      <c r="AV340" s="162" t="s">
        <v>394</v>
      </c>
      <c r="AW340" s="162" t="s">
        <v>394</v>
      </c>
      <c r="AX340" s="162" t="s">
        <v>394</v>
      </c>
    </row>
    <row r="341" spans="1:51" x14ac:dyDescent="0.25">
      <c r="A341" s="242" t="s">
        <v>966</v>
      </c>
      <c r="B341" s="242" t="s">
        <v>967</v>
      </c>
      <c r="C341" s="242" t="s">
        <v>1574</v>
      </c>
      <c r="D341" s="298" t="s">
        <v>251</v>
      </c>
      <c r="E341" s="242">
        <v>1.1181434599156117E-3</v>
      </c>
      <c r="G341" s="299"/>
      <c r="H341" s="309" t="s">
        <v>1574</v>
      </c>
      <c r="I341" s="313" t="s">
        <v>251</v>
      </c>
      <c r="J341" s="313">
        <v>8.5443037974683542E-4</v>
      </c>
      <c r="K341" s="313"/>
      <c r="L341" s="313"/>
      <c r="M341" s="313" t="s">
        <v>1574</v>
      </c>
      <c r="N341" s="313" t="s">
        <v>251</v>
      </c>
      <c r="O341" s="313">
        <v>2.6371308016877635E-4</v>
      </c>
      <c r="P341" s="311"/>
      <c r="Q341" s="311">
        <v>1.0900000000000001</v>
      </c>
      <c r="R341" s="313">
        <v>27</v>
      </c>
      <c r="S341" s="313">
        <v>10</v>
      </c>
      <c r="T341" s="313">
        <v>34</v>
      </c>
      <c r="U341" s="313">
        <v>133</v>
      </c>
      <c r="V341" s="313"/>
      <c r="W341" s="313">
        <v>3</v>
      </c>
      <c r="X341" s="313">
        <v>0</v>
      </c>
      <c r="Y341" s="313">
        <v>24</v>
      </c>
      <c r="Z341" s="313">
        <v>0</v>
      </c>
      <c r="AA341" s="313">
        <v>0</v>
      </c>
      <c r="AB341" s="313"/>
      <c r="AC341" s="314">
        <v>27</v>
      </c>
      <c r="AD341" s="316"/>
      <c r="AE341" s="311">
        <v>0.47</v>
      </c>
      <c r="AF341" s="316"/>
      <c r="AG341" s="316">
        <v>2</v>
      </c>
      <c r="AH341" s="242" t="e">
        <f t="shared" si="71"/>
        <v>#VALUE!</v>
      </c>
      <c r="AI341" s="212"/>
      <c r="AJ341" s="212" t="s">
        <v>1558</v>
      </c>
      <c r="AK341" s="212" t="s">
        <v>1559</v>
      </c>
      <c r="AL341" s="212"/>
      <c r="AM341" s="212" t="s">
        <v>333</v>
      </c>
      <c r="AN341" s="212" t="s">
        <v>333</v>
      </c>
      <c r="AO341" s="212"/>
      <c r="AP341" s="160">
        <v>1130</v>
      </c>
      <c r="AQ341" s="160">
        <v>410</v>
      </c>
      <c r="AR341" s="160">
        <v>30</v>
      </c>
      <c r="AS341" s="160">
        <v>1570</v>
      </c>
      <c r="AT341" s="406" t="e">
        <f t="shared" ref="AT341:AT346" si="72">AS341/VLOOKUP(AN341,$E$18:$H$410,4,FALSE)</f>
        <v>#N/A</v>
      </c>
      <c r="AU341" s="160">
        <v>900</v>
      </c>
      <c r="AV341" s="359" t="s">
        <v>1130</v>
      </c>
      <c r="AW341" s="359" t="s">
        <v>1246</v>
      </c>
      <c r="AX341" s="358" t="s">
        <v>1531</v>
      </c>
      <c r="AY341" s="360" t="e">
        <f t="shared" ref="AY341:AY346" si="73">AX341/VLOOKUP(AN341,$E$18:$H$410,4,FALSE)</f>
        <v>#N/A</v>
      </c>
    </row>
    <row r="342" spans="1:51" x14ac:dyDescent="0.25">
      <c r="A342" s="242" t="s">
        <v>968</v>
      </c>
      <c r="B342" s="242" t="s">
        <v>969</v>
      </c>
      <c r="C342" s="242" t="s">
        <v>1575</v>
      </c>
      <c r="D342" s="298" t="s">
        <v>263</v>
      </c>
      <c r="E342" s="242">
        <v>6.5268065268065268E-4</v>
      </c>
      <c r="G342" s="299"/>
      <c r="H342" s="309" t="s">
        <v>1575</v>
      </c>
      <c r="I342" s="313" t="s">
        <v>263</v>
      </c>
      <c r="J342" s="313">
        <v>4.662004662004662E-4</v>
      </c>
      <c r="K342" s="313"/>
      <c r="L342" s="313"/>
      <c r="M342" s="313" t="s">
        <v>1575</v>
      </c>
      <c r="N342" s="313" t="s">
        <v>263</v>
      </c>
      <c r="O342" s="313">
        <v>1.8648018648018648E-4</v>
      </c>
      <c r="P342" s="311"/>
      <c r="Q342" s="311">
        <v>2.2200000000000002</v>
      </c>
      <c r="R342" s="313">
        <v>71</v>
      </c>
      <c r="S342" s="313">
        <v>29</v>
      </c>
      <c r="T342" s="313">
        <v>193</v>
      </c>
      <c r="U342" s="313">
        <v>413</v>
      </c>
      <c r="V342" s="313"/>
      <c r="W342" s="313">
        <v>0</v>
      </c>
      <c r="X342" s="313">
        <v>0</v>
      </c>
      <c r="Y342" s="313">
        <v>28</v>
      </c>
      <c r="Z342" s="313">
        <v>101</v>
      </c>
      <c r="AA342" s="313">
        <v>0</v>
      </c>
      <c r="AB342" s="313"/>
      <c r="AC342" s="314">
        <v>129</v>
      </c>
      <c r="AD342" s="316"/>
      <c r="AE342" s="311">
        <v>2.39</v>
      </c>
      <c r="AF342" s="316"/>
      <c r="AG342" s="337">
        <v>8</v>
      </c>
      <c r="AH342" s="242" t="e">
        <f t="shared" si="71"/>
        <v>#VALUE!</v>
      </c>
      <c r="AI342" s="212" t="s">
        <v>966</v>
      </c>
      <c r="AJ342" s="212" t="s">
        <v>967</v>
      </c>
      <c r="AK342" s="212" t="s">
        <v>1560</v>
      </c>
      <c r="AL342" s="212"/>
      <c r="AM342" s="212"/>
      <c r="AN342" s="212" t="s">
        <v>57</v>
      </c>
      <c r="AO342" s="212"/>
      <c r="AP342" s="160">
        <v>220</v>
      </c>
      <c r="AQ342" s="160">
        <v>10</v>
      </c>
      <c r="AR342" s="160">
        <v>0</v>
      </c>
      <c r="AS342" s="160">
        <v>230</v>
      </c>
      <c r="AT342" s="406" t="e">
        <f t="shared" si="72"/>
        <v>#N/A</v>
      </c>
      <c r="AU342" s="160">
        <v>140</v>
      </c>
      <c r="AV342" s="359" t="s">
        <v>1142</v>
      </c>
      <c r="AW342" s="359" t="s">
        <v>1123</v>
      </c>
      <c r="AX342" s="359" t="s">
        <v>1132</v>
      </c>
      <c r="AY342" s="360" t="e">
        <f t="shared" si="73"/>
        <v>#N/A</v>
      </c>
    </row>
    <row r="343" spans="1:51" x14ac:dyDescent="0.25">
      <c r="A343" s="242" t="s">
        <v>970</v>
      </c>
      <c r="B343" s="242" t="s">
        <v>971</v>
      </c>
      <c r="C343" s="242" t="s">
        <v>1576</v>
      </c>
      <c r="D343" s="298" t="s">
        <v>269</v>
      </c>
      <c r="E343" s="242">
        <v>5.3140096618357489E-4</v>
      </c>
      <c r="G343" s="299"/>
      <c r="H343" s="309" t="s">
        <v>1576</v>
      </c>
      <c r="I343" s="313" t="s">
        <v>269</v>
      </c>
      <c r="J343" s="313">
        <v>2.5362318840579712E-4</v>
      </c>
      <c r="K343" s="313"/>
      <c r="L343" s="313"/>
      <c r="M343" s="313" t="s">
        <v>1576</v>
      </c>
      <c r="N343" s="313" t="s">
        <v>269</v>
      </c>
      <c r="O343" s="313">
        <v>2.7777777777777778E-4</v>
      </c>
      <c r="P343" s="311"/>
      <c r="Q343" s="311">
        <v>0.43</v>
      </c>
      <c r="R343" s="313">
        <v>8</v>
      </c>
      <c r="S343" s="313">
        <v>1</v>
      </c>
      <c r="T343" s="313">
        <v>20</v>
      </c>
      <c r="U343" s="313">
        <v>52</v>
      </c>
      <c r="V343" s="313"/>
      <c r="W343" s="313">
        <v>1</v>
      </c>
      <c r="X343" s="313">
        <v>0</v>
      </c>
      <c r="Y343" s="313">
        <v>7</v>
      </c>
      <c r="Z343" s="313">
        <v>0</v>
      </c>
      <c r="AA343" s="313">
        <v>4</v>
      </c>
      <c r="AB343" s="313"/>
      <c r="AC343" s="314">
        <v>12</v>
      </c>
      <c r="AD343" s="316"/>
      <c r="AE343" s="311">
        <v>0.22</v>
      </c>
      <c r="AF343" s="316"/>
      <c r="AG343" s="316">
        <v>2</v>
      </c>
      <c r="AH343" s="242" t="e">
        <f t="shared" si="71"/>
        <v>#VALUE!</v>
      </c>
      <c r="AI343" s="212" t="s">
        <v>968</v>
      </c>
      <c r="AJ343" s="212" t="s">
        <v>969</v>
      </c>
      <c r="AK343" s="212" t="s">
        <v>1561</v>
      </c>
      <c r="AL343" s="212"/>
      <c r="AM343" s="212"/>
      <c r="AN343" s="212" t="s">
        <v>195</v>
      </c>
      <c r="AO343" s="212"/>
      <c r="AP343" s="160">
        <v>140</v>
      </c>
      <c r="AQ343" s="160">
        <v>30</v>
      </c>
      <c r="AR343" s="160">
        <v>0</v>
      </c>
      <c r="AS343" s="160">
        <v>170</v>
      </c>
      <c r="AT343" s="406" t="e">
        <f t="shared" si="72"/>
        <v>#N/A</v>
      </c>
      <c r="AU343" s="160">
        <v>140</v>
      </c>
      <c r="AV343" s="359" t="s">
        <v>1199</v>
      </c>
      <c r="AW343" s="359" t="s">
        <v>1199</v>
      </c>
      <c r="AX343" s="359" t="s">
        <v>1149</v>
      </c>
      <c r="AY343" s="360" t="e">
        <f t="shared" si="73"/>
        <v>#N/A</v>
      </c>
    </row>
    <row r="344" spans="1:51" x14ac:dyDescent="0.25">
      <c r="A344" s="242" t="s">
        <v>972</v>
      </c>
      <c r="B344" s="242" t="s">
        <v>973</v>
      </c>
      <c r="C344" s="242" t="s">
        <v>1577</v>
      </c>
      <c r="D344" s="298" t="s">
        <v>295</v>
      </c>
      <c r="E344" s="242">
        <v>1.0991735537190083E-3</v>
      </c>
      <c r="G344" s="299"/>
      <c r="H344" s="309" t="s">
        <v>1577</v>
      </c>
      <c r="I344" s="313" t="s">
        <v>295</v>
      </c>
      <c r="J344" s="313">
        <v>5.8677685950413226E-4</v>
      </c>
      <c r="K344" s="313"/>
      <c r="L344" s="313"/>
      <c r="M344" s="313" t="s">
        <v>1577</v>
      </c>
      <c r="N344" s="313" t="s">
        <v>295</v>
      </c>
      <c r="O344" s="313">
        <v>5.1239669421487605E-4</v>
      </c>
      <c r="P344" s="311"/>
      <c r="Q344" s="311">
        <v>1.1299999999999999</v>
      </c>
      <c r="R344" s="313">
        <v>11</v>
      </c>
      <c r="S344" s="313">
        <v>4</v>
      </c>
      <c r="T344" s="313">
        <v>16</v>
      </c>
      <c r="U344" s="313">
        <v>84</v>
      </c>
      <c r="V344" s="313"/>
      <c r="W344" s="313">
        <v>2</v>
      </c>
      <c r="X344" s="313">
        <v>9</v>
      </c>
      <c r="Y344" s="313">
        <v>13</v>
      </c>
      <c r="Z344" s="313">
        <v>0</v>
      </c>
      <c r="AA344" s="313">
        <v>1</v>
      </c>
      <c r="AB344" s="313"/>
      <c r="AC344" s="314">
        <v>25</v>
      </c>
      <c r="AD344" s="316"/>
      <c r="AE344" s="311">
        <v>0.53</v>
      </c>
      <c r="AF344" s="316"/>
      <c r="AG344" s="316">
        <v>2</v>
      </c>
      <c r="AH344" s="242" t="e">
        <f t="shared" si="71"/>
        <v>#VALUE!</v>
      </c>
      <c r="AI344" s="212" t="s">
        <v>970</v>
      </c>
      <c r="AJ344" s="212" t="s">
        <v>971</v>
      </c>
      <c r="AK344" s="212" t="s">
        <v>1562</v>
      </c>
      <c r="AL344" s="212"/>
      <c r="AM344" s="212"/>
      <c r="AN344" s="212" t="s">
        <v>243</v>
      </c>
      <c r="AO344" s="212"/>
      <c r="AP344" s="160">
        <v>310</v>
      </c>
      <c r="AQ344" s="160">
        <v>190</v>
      </c>
      <c r="AR344" s="160">
        <v>20</v>
      </c>
      <c r="AS344" s="160">
        <v>510</v>
      </c>
      <c r="AT344" s="406" t="e">
        <f t="shared" si="72"/>
        <v>#N/A</v>
      </c>
      <c r="AU344" s="160">
        <v>260</v>
      </c>
      <c r="AV344" s="359" t="s">
        <v>1132</v>
      </c>
      <c r="AW344" s="359" t="s">
        <v>1123</v>
      </c>
      <c r="AX344" s="359" t="s">
        <v>1201</v>
      </c>
      <c r="AY344" s="360" t="e">
        <f t="shared" si="73"/>
        <v>#N/A</v>
      </c>
    </row>
    <row r="345" spans="1:51" x14ac:dyDescent="0.25">
      <c r="A345" s="242" t="s">
        <v>974</v>
      </c>
      <c r="B345" s="242" t="s">
        <v>975</v>
      </c>
      <c r="C345" s="242" t="s">
        <v>1578</v>
      </c>
      <c r="D345" s="298" t="s">
        <v>312</v>
      </c>
      <c r="E345" s="242">
        <v>1.3645621181262728E-3</v>
      </c>
      <c r="G345" s="299"/>
      <c r="H345" s="309" t="s">
        <v>1578</v>
      </c>
      <c r="I345" s="313" t="s">
        <v>312</v>
      </c>
      <c r="J345" s="313">
        <v>8.6558044806517309E-4</v>
      </c>
      <c r="K345" s="313"/>
      <c r="L345" s="313"/>
      <c r="M345" s="313" t="s">
        <v>1578</v>
      </c>
      <c r="N345" s="313" t="s">
        <v>312</v>
      </c>
      <c r="O345" s="313">
        <v>4.9898167006109983E-4</v>
      </c>
      <c r="P345" s="311"/>
      <c r="Q345" s="311">
        <v>0.43</v>
      </c>
      <c r="R345" s="313">
        <v>11</v>
      </c>
      <c r="S345" s="313">
        <v>6</v>
      </c>
      <c r="T345" s="313">
        <v>2</v>
      </c>
      <c r="U345" s="313">
        <v>37</v>
      </c>
      <c r="V345" s="313"/>
      <c r="W345" s="313">
        <v>0</v>
      </c>
      <c r="X345" s="313">
        <v>0</v>
      </c>
      <c r="Y345" s="313">
        <v>3</v>
      </c>
      <c r="Z345" s="313">
        <v>0</v>
      </c>
      <c r="AA345" s="313">
        <v>4</v>
      </c>
      <c r="AB345" s="313"/>
      <c r="AC345" s="314">
        <v>7</v>
      </c>
      <c r="AD345" s="316"/>
      <c r="AE345" s="311">
        <v>0.17</v>
      </c>
      <c r="AF345" s="316"/>
      <c r="AG345" s="316">
        <v>1</v>
      </c>
      <c r="AH345" s="242" t="e">
        <f t="shared" si="71"/>
        <v>#VALUE!</v>
      </c>
      <c r="AI345" s="212" t="s">
        <v>972</v>
      </c>
      <c r="AJ345" s="212" t="s">
        <v>973</v>
      </c>
      <c r="AK345" s="212" t="s">
        <v>1563</v>
      </c>
      <c r="AL345" s="212"/>
      <c r="AM345" s="212"/>
      <c r="AN345" s="212" t="s">
        <v>286</v>
      </c>
      <c r="AO345" s="212"/>
      <c r="AP345" s="160">
        <v>240</v>
      </c>
      <c r="AQ345" s="160">
        <v>140</v>
      </c>
      <c r="AR345" s="160">
        <v>10</v>
      </c>
      <c r="AS345" s="160">
        <v>390</v>
      </c>
      <c r="AT345" s="406" t="e">
        <f t="shared" si="72"/>
        <v>#N/A</v>
      </c>
      <c r="AU345" s="160">
        <v>150</v>
      </c>
      <c r="AV345" s="359" t="s">
        <v>1135</v>
      </c>
      <c r="AW345" s="359" t="s">
        <v>1153</v>
      </c>
      <c r="AX345" s="359" t="s">
        <v>1286</v>
      </c>
      <c r="AY345" s="360" t="e">
        <f t="shared" si="73"/>
        <v>#N/A</v>
      </c>
    </row>
    <row r="346" spans="1:51" x14ac:dyDescent="0.25">
      <c r="A346" s="242">
        <v>36</v>
      </c>
      <c r="B346" s="242">
        <v>43</v>
      </c>
      <c r="C346" s="242" t="s">
        <v>1580</v>
      </c>
      <c r="D346" s="298" t="s">
        <v>999</v>
      </c>
      <c r="E346" s="315">
        <v>1.5886454183266932E-3</v>
      </c>
      <c r="G346" s="299"/>
      <c r="H346" s="309" t="s">
        <v>1580</v>
      </c>
      <c r="I346" s="313" t="s">
        <v>999</v>
      </c>
      <c r="J346" s="313">
        <v>7.0592629482071716E-4</v>
      </c>
      <c r="K346" s="313"/>
      <c r="L346" s="313"/>
      <c r="M346" s="313" t="s">
        <v>1580</v>
      </c>
      <c r="N346" s="313" t="s">
        <v>999</v>
      </c>
      <c r="O346" s="313">
        <v>8.8396414342629482E-4</v>
      </c>
      <c r="P346" s="311"/>
      <c r="Q346" s="311"/>
      <c r="R346" s="313"/>
      <c r="S346" s="313"/>
      <c r="T346" s="313"/>
      <c r="U346" s="313"/>
      <c r="V346" s="313"/>
      <c r="W346" s="313"/>
      <c r="X346" s="313"/>
      <c r="Y346" s="313"/>
      <c r="Z346" s="313"/>
      <c r="AA346" s="313"/>
      <c r="AB346" s="313"/>
      <c r="AC346" s="314"/>
      <c r="AD346" s="316"/>
      <c r="AE346" s="311"/>
      <c r="AF346" s="316"/>
      <c r="AG346" s="316"/>
      <c r="AH346" s="242" t="e">
        <f t="shared" si="71"/>
        <v>#VALUE!</v>
      </c>
      <c r="AI346" s="212" t="s">
        <v>974</v>
      </c>
      <c r="AJ346" s="212" t="s">
        <v>975</v>
      </c>
      <c r="AK346" s="212" t="s">
        <v>1564</v>
      </c>
      <c r="AL346" s="212"/>
      <c r="AM346" s="212"/>
      <c r="AN346" s="212" t="s">
        <v>304</v>
      </c>
      <c r="AO346" s="212"/>
      <c r="AP346" s="160">
        <v>230</v>
      </c>
      <c r="AQ346" s="160">
        <v>40</v>
      </c>
      <c r="AR346" s="160">
        <v>0</v>
      </c>
      <c r="AS346" s="160">
        <v>280</v>
      </c>
      <c r="AT346" s="406" t="e">
        <f t="shared" si="72"/>
        <v>#N/A</v>
      </c>
      <c r="AU346" s="160">
        <v>210</v>
      </c>
      <c r="AV346" s="359" t="s">
        <v>1135</v>
      </c>
      <c r="AW346" s="359" t="s">
        <v>1123</v>
      </c>
      <c r="AX346" s="359" t="s">
        <v>1193</v>
      </c>
      <c r="AY346" s="360" t="e">
        <f t="shared" si="73"/>
        <v>#N/A</v>
      </c>
    </row>
    <row r="347" spans="1:51" x14ac:dyDescent="0.25">
      <c r="A347" s="242" t="s">
        <v>977</v>
      </c>
      <c r="B347" s="242" t="s">
        <v>978</v>
      </c>
      <c r="C347" s="242" t="s">
        <v>1582</v>
      </c>
      <c r="D347" s="298" t="s">
        <v>0</v>
      </c>
      <c r="E347" s="242">
        <v>2.4509803921568627E-4</v>
      </c>
      <c r="G347" s="299"/>
      <c r="H347" s="309" t="s">
        <v>1582</v>
      </c>
      <c r="I347" s="313" t="s">
        <v>0</v>
      </c>
      <c r="J347" s="313">
        <v>1.7973856209150326E-4</v>
      </c>
      <c r="K347" s="313"/>
      <c r="L347" s="313"/>
      <c r="M347" s="313" t="s">
        <v>1582</v>
      </c>
      <c r="N347" s="313" t="s">
        <v>0</v>
      </c>
      <c r="O347" s="313">
        <v>8.1699346405228753E-5</v>
      </c>
      <c r="P347" s="311"/>
      <c r="Q347" s="311">
        <v>0.3</v>
      </c>
      <c r="R347" s="313">
        <v>6</v>
      </c>
      <c r="S347" s="313">
        <v>31</v>
      </c>
      <c r="T347" s="313">
        <v>29</v>
      </c>
      <c r="U347" s="313">
        <v>82</v>
      </c>
      <c r="V347" s="313"/>
      <c r="W347" s="313">
        <v>3</v>
      </c>
      <c r="X347" s="313">
        <v>0</v>
      </c>
      <c r="Y347" s="313">
        <v>15</v>
      </c>
      <c r="Z347" s="313">
        <v>0</v>
      </c>
      <c r="AA347" s="313">
        <v>5</v>
      </c>
      <c r="AB347" s="313"/>
      <c r="AC347" s="314">
        <v>23</v>
      </c>
      <c r="AD347" s="316"/>
      <c r="AE347" s="311">
        <v>0.43</v>
      </c>
      <c r="AF347" s="316"/>
      <c r="AG347" s="316">
        <v>0</v>
      </c>
      <c r="AH347" s="242" t="e">
        <f t="shared" si="71"/>
        <v>#VALUE!</v>
      </c>
      <c r="AI347" s="212"/>
      <c r="AJ347" s="212"/>
      <c r="AK347" s="212"/>
      <c r="AL347" s="212"/>
      <c r="AM347" s="212"/>
      <c r="AN347" s="212"/>
      <c r="AO347" s="212"/>
      <c r="AP347" s="161"/>
      <c r="AQ347" s="161"/>
      <c r="AR347" s="161"/>
      <c r="AS347" s="161"/>
      <c r="AT347" s="161"/>
      <c r="AU347" s="161"/>
      <c r="AV347" s="162" t="s">
        <v>394</v>
      </c>
      <c r="AW347" s="162" t="s">
        <v>394</v>
      </c>
      <c r="AX347" s="162" t="s">
        <v>394</v>
      </c>
    </row>
    <row r="348" spans="1:51" x14ac:dyDescent="0.25">
      <c r="A348" s="242" t="s">
        <v>979</v>
      </c>
      <c r="B348" s="242" t="s">
        <v>980</v>
      </c>
      <c r="C348" s="242" t="s">
        <v>1583</v>
      </c>
      <c r="D348" s="298" t="s">
        <v>6</v>
      </c>
      <c r="E348" s="242">
        <v>1.217391304347826E-3</v>
      </c>
      <c r="G348" s="299"/>
      <c r="H348" s="309" t="s">
        <v>1583</v>
      </c>
      <c r="I348" s="313" t="s">
        <v>6</v>
      </c>
      <c r="J348" s="313">
        <v>7.4247491638795989E-4</v>
      </c>
      <c r="K348" s="313"/>
      <c r="L348" s="313"/>
      <c r="M348" s="313" t="s">
        <v>1583</v>
      </c>
      <c r="N348" s="313" t="s">
        <v>6</v>
      </c>
      <c r="O348" s="313">
        <v>4.8160535117056856E-4</v>
      </c>
      <c r="P348" s="311"/>
      <c r="Q348" s="311">
        <v>0.24</v>
      </c>
      <c r="R348" s="313">
        <v>1</v>
      </c>
      <c r="S348" s="313">
        <v>6</v>
      </c>
      <c r="T348" s="313">
        <v>24</v>
      </c>
      <c r="U348" s="313">
        <v>38</v>
      </c>
      <c r="V348" s="313"/>
      <c r="W348" s="313">
        <v>19</v>
      </c>
      <c r="X348" s="313">
        <v>0</v>
      </c>
      <c r="Y348" s="313">
        <v>4</v>
      </c>
      <c r="Z348" s="313">
        <v>0</v>
      </c>
      <c r="AA348" s="313">
        <v>14</v>
      </c>
      <c r="AB348" s="313"/>
      <c r="AC348" s="314">
        <v>37</v>
      </c>
      <c r="AD348" s="316"/>
      <c r="AE348" s="311">
        <v>1.28</v>
      </c>
      <c r="AF348" s="316"/>
      <c r="AG348" s="316">
        <v>0</v>
      </c>
      <c r="AH348" s="242" t="e">
        <f t="shared" si="71"/>
        <v>#VALUE!</v>
      </c>
      <c r="AI348" s="212"/>
      <c r="AJ348" s="212" t="s">
        <v>1565</v>
      </c>
      <c r="AK348" s="212" t="s">
        <v>1566</v>
      </c>
      <c r="AL348" s="212"/>
      <c r="AM348" s="212" t="s">
        <v>976</v>
      </c>
      <c r="AN348" s="212" t="s">
        <v>976</v>
      </c>
      <c r="AO348" s="212"/>
      <c r="AP348" s="160">
        <v>1960</v>
      </c>
      <c r="AQ348" s="160">
        <v>500</v>
      </c>
      <c r="AR348" s="160">
        <v>10</v>
      </c>
      <c r="AS348" s="160">
        <v>2470</v>
      </c>
      <c r="AT348" s="406" t="e">
        <f t="shared" ref="AT348:AT359" si="74">AS348/VLOOKUP(AN348,$E$18:$H$410,4,FALSE)</f>
        <v>#N/A</v>
      </c>
      <c r="AU348" s="160">
        <v>2070</v>
      </c>
      <c r="AV348" s="359" t="s">
        <v>1596</v>
      </c>
      <c r="AW348" s="359" t="s">
        <v>1123</v>
      </c>
      <c r="AX348" s="358" t="s">
        <v>1754</v>
      </c>
      <c r="AY348" s="360" t="e">
        <f t="shared" ref="AY348:AY359" si="75">AX348/VLOOKUP(AN348,$E$18:$H$410,4,FALSE)</f>
        <v>#N/A</v>
      </c>
    </row>
    <row r="349" spans="1:51" x14ac:dyDescent="0.25">
      <c r="A349" s="242" t="s">
        <v>981</v>
      </c>
      <c r="B349" s="242" t="s">
        <v>982</v>
      </c>
      <c r="C349" s="242" t="s">
        <v>1584</v>
      </c>
      <c r="D349" s="298" t="s">
        <v>60</v>
      </c>
      <c r="E349" s="242">
        <v>2.3015873015873015E-3</v>
      </c>
      <c r="G349" s="299"/>
      <c r="H349" s="309" t="s">
        <v>1584</v>
      </c>
      <c r="I349" s="313" t="s">
        <v>60</v>
      </c>
      <c r="J349" s="313">
        <v>1.2345679012345679E-3</v>
      </c>
      <c r="K349" s="313"/>
      <c r="L349" s="313"/>
      <c r="M349" s="313" t="s">
        <v>1584</v>
      </c>
      <c r="N349" s="313" t="s">
        <v>60</v>
      </c>
      <c r="O349" s="313">
        <v>1.0582010582010583E-3</v>
      </c>
      <c r="P349" s="311"/>
      <c r="Q349" s="311">
        <v>0.33</v>
      </c>
      <c r="R349" s="313">
        <v>10</v>
      </c>
      <c r="S349" s="313">
        <v>5</v>
      </c>
      <c r="T349" s="313">
        <v>23</v>
      </c>
      <c r="U349" s="313">
        <v>56</v>
      </c>
      <c r="V349" s="313"/>
      <c r="W349" s="313">
        <v>6</v>
      </c>
      <c r="X349" s="313">
        <v>0</v>
      </c>
      <c r="Y349" s="313">
        <v>20</v>
      </c>
      <c r="Z349" s="313">
        <v>0</v>
      </c>
      <c r="AA349" s="313">
        <v>1</v>
      </c>
      <c r="AB349" s="313"/>
      <c r="AC349" s="314">
        <v>27</v>
      </c>
      <c r="AD349" s="316"/>
      <c r="AE349" s="311">
        <v>0.5</v>
      </c>
      <c r="AF349" s="316"/>
      <c r="AG349" s="316">
        <v>1</v>
      </c>
      <c r="AH349" s="242" t="e">
        <f t="shared" si="71"/>
        <v>#VALUE!</v>
      </c>
      <c r="AI349" s="212" t="s">
        <v>977</v>
      </c>
      <c r="AJ349" s="212" t="s">
        <v>978</v>
      </c>
      <c r="AK349" s="212" t="s">
        <v>1568</v>
      </c>
      <c r="AL349" s="212"/>
      <c r="AM349" s="212"/>
      <c r="AN349" s="212" t="s">
        <v>97</v>
      </c>
      <c r="AO349" s="212"/>
      <c r="AP349" s="160">
        <v>220</v>
      </c>
      <c r="AQ349" s="160">
        <v>20</v>
      </c>
      <c r="AR349" s="160">
        <v>0</v>
      </c>
      <c r="AS349" s="160">
        <v>240</v>
      </c>
      <c r="AT349" s="406" t="e">
        <f t="shared" si="74"/>
        <v>#N/A</v>
      </c>
      <c r="AU349" s="160">
        <v>240</v>
      </c>
      <c r="AV349" s="359" t="s">
        <v>1163</v>
      </c>
      <c r="AW349" s="359" t="s">
        <v>1123</v>
      </c>
      <c r="AX349" s="359" t="s">
        <v>1234</v>
      </c>
      <c r="AY349" s="360" t="e">
        <f t="shared" si="75"/>
        <v>#N/A</v>
      </c>
    </row>
    <row r="350" spans="1:51" x14ac:dyDescent="0.25">
      <c r="A350" s="242" t="s">
        <v>983</v>
      </c>
      <c r="B350" s="242" t="s">
        <v>984</v>
      </c>
      <c r="C350" s="242" t="s">
        <v>1585</v>
      </c>
      <c r="D350" s="298" t="s">
        <v>72</v>
      </c>
      <c r="E350" s="242">
        <v>4.4739336492890993E-3</v>
      </c>
      <c r="G350" s="299"/>
      <c r="H350" s="309" t="s">
        <v>1585</v>
      </c>
      <c r="I350" s="313" t="s">
        <v>72</v>
      </c>
      <c r="J350" s="313">
        <v>1.3175355450236966E-3</v>
      </c>
      <c r="K350" s="313"/>
      <c r="L350" s="313"/>
      <c r="M350" s="313" t="s">
        <v>1585</v>
      </c>
      <c r="N350" s="313" t="s">
        <v>72</v>
      </c>
      <c r="O350" s="313">
        <v>3.1563981042654027E-3</v>
      </c>
      <c r="P350" s="311"/>
      <c r="Q350" s="311">
        <v>0.69</v>
      </c>
      <c r="R350" s="313">
        <v>4</v>
      </c>
      <c r="S350" s="313">
        <v>6</v>
      </c>
      <c r="T350" s="313">
        <v>31</v>
      </c>
      <c r="U350" s="313">
        <v>65</v>
      </c>
      <c r="V350" s="313"/>
      <c r="W350" s="313">
        <v>2</v>
      </c>
      <c r="X350" s="313">
        <v>0</v>
      </c>
      <c r="Y350" s="313">
        <v>16</v>
      </c>
      <c r="Z350" s="313">
        <v>0</v>
      </c>
      <c r="AA350" s="313">
        <v>0</v>
      </c>
      <c r="AB350" s="313"/>
      <c r="AC350" s="314">
        <v>18</v>
      </c>
      <c r="AD350" s="316"/>
      <c r="AE350" s="311">
        <v>0.51</v>
      </c>
      <c r="AF350" s="316"/>
      <c r="AG350" s="316">
        <v>0</v>
      </c>
      <c r="AH350" s="242" t="e">
        <f t="shared" si="71"/>
        <v>#VALUE!</v>
      </c>
      <c r="AI350" s="212" t="s">
        <v>979</v>
      </c>
      <c r="AJ350" s="212" t="s">
        <v>980</v>
      </c>
      <c r="AK350" s="212" t="s">
        <v>1569</v>
      </c>
      <c r="AL350" s="212"/>
      <c r="AM350" s="212"/>
      <c r="AN350" s="212" t="s">
        <v>100</v>
      </c>
      <c r="AO350" s="212"/>
      <c r="AP350" s="160">
        <v>140</v>
      </c>
      <c r="AQ350" s="160">
        <v>130</v>
      </c>
      <c r="AR350" s="160">
        <v>0</v>
      </c>
      <c r="AS350" s="160">
        <v>260</v>
      </c>
      <c r="AT350" s="406" t="e">
        <f t="shared" si="74"/>
        <v>#N/A</v>
      </c>
      <c r="AU350" s="160">
        <v>210</v>
      </c>
      <c r="AV350" s="359" t="s">
        <v>1246</v>
      </c>
      <c r="AW350" s="359" t="s">
        <v>1123</v>
      </c>
      <c r="AX350" s="359" t="s">
        <v>1234</v>
      </c>
      <c r="AY350" s="360" t="e">
        <f t="shared" si="75"/>
        <v>#N/A</v>
      </c>
    </row>
    <row r="351" spans="1:51" x14ac:dyDescent="0.25">
      <c r="A351" s="242" t="s">
        <v>985</v>
      </c>
      <c r="B351" s="242" t="s">
        <v>986</v>
      </c>
      <c r="C351" s="242" t="s">
        <v>1586</v>
      </c>
      <c r="D351" s="298" t="s">
        <v>134</v>
      </c>
      <c r="E351" s="242">
        <v>8.938120702826585E-4</v>
      </c>
      <c r="G351" s="299"/>
      <c r="H351" s="309" t="s">
        <v>1586</v>
      </c>
      <c r="I351" s="313" t="s">
        <v>134</v>
      </c>
      <c r="J351" s="313">
        <v>4.2780748663101602E-4</v>
      </c>
      <c r="K351" s="313"/>
      <c r="L351" s="313"/>
      <c r="M351" s="313" t="s">
        <v>1586</v>
      </c>
      <c r="N351" s="313" t="s">
        <v>134</v>
      </c>
      <c r="O351" s="313">
        <v>4.6600458365164248E-4</v>
      </c>
      <c r="P351" s="311"/>
      <c r="Q351" s="311">
        <v>1.05</v>
      </c>
      <c r="R351" s="313">
        <v>12</v>
      </c>
      <c r="S351" s="313">
        <v>20</v>
      </c>
      <c r="T351" s="313">
        <v>16</v>
      </c>
      <c r="U351" s="313">
        <v>106</v>
      </c>
      <c r="V351" s="313"/>
      <c r="W351" s="313">
        <v>8</v>
      </c>
      <c r="X351" s="313">
        <v>16</v>
      </c>
      <c r="Y351" s="313">
        <v>38</v>
      </c>
      <c r="Z351" s="313">
        <v>2</v>
      </c>
      <c r="AA351" s="313">
        <v>1</v>
      </c>
      <c r="AB351" s="313"/>
      <c r="AC351" s="314">
        <v>65</v>
      </c>
      <c r="AD351" s="316"/>
      <c r="AE351" s="311">
        <v>1.18</v>
      </c>
      <c r="AF351" s="316"/>
      <c r="AG351" s="316">
        <v>2</v>
      </c>
      <c r="AH351" s="242" t="e">
        <f t="shared" si="71"/>
        <v>#VALUE!</v>
      </c>
      <c r="AI351" s="212" t="s">
        <v>981</v>
      </c>
      <c r="AJ351" s="212" t="s">
        <v>982</v>
      </c>
      <c r="AK351" s="212" t="s">
        <v>1570</v>
      </c>
      <c r="AL351" s="212"/>
      <c r="AM351" s="212"/>
      <c r="AN351" s="212" t="s">
        <v>115</v>
      </c>
      <c r="AO351" s="212"/>
      <c r="AP351" s="160">
        <v>330</v>
      </c>
      <c r="AQ351" s="160">
        <v>0</v>
      </c>
      <c r="AR351" s="160">
        <v>0</v>
      </c>
      <c r="AS351" s="160">
        <v>330</v>
      </c>
      <c r="AT351" s="406" t="e">
        <f t="shared" si="74"/>
        <v>#N/A</v>
      </c>
      <c r="AU351" s="160">
        <v>250</v>
      </c>
      <c r="AV351" s="359" t="s">
        <v>1163</v>
      </c>
      <c r="AW351" s="359" t="s">
        <v>1123</v>
      </c>
      <c r="AX351" s="359" t="s">
        <v>1182</v>
      </c>
      <c r="AY351" s="360" t="e">
        <f t="shared" si="75"/>
        <v>#N/A</v>
      </c>
    </row>
    <row r="352" spans="1:51" x14ac:dyDescent="0.25">
      <c r="A352" s="242" t="s">
        <v>987</v>
      </c>
      <c r="B352" s="242" t="s">
        <v>988</v>
      </c>
      <c r="C352" s="242" t="s">
        <v>1587</v>
      </c>
      <c r="D352" s="298" t="s">
        <v>168</v>
      </c>
      <c r="E352" s="242">
        <v>9.3592512598992086E-4</v>
      </c>
      <c r="G352" s="299"/>
      <c r="H352" s="309" t="s">
        <v>1587</v>
      </c>
      <c r="I352" s="313" t="s">
        <v>168</v>
      </c>
      <c r="J352" s="313">
        <v>4.3196544276457883E-4</v>
      </c>
      <c r="K352" s="313"/>
      <c r="L352" s="313"/>
      <c r="M352" s="313" t="s">
        <v>1587</v>
      </c>
      <c r="N352" s="313" t="s">
        <v>168</v>
      </c>
      <c r="O352" s="313">
        <v>5.0395968322534197E-4</v>
      </c>
      <c r="P352" s="311"/>
      <c r="Q352" s="311">
        <v>2.21</v>
      </c>
      <c r="R352" s="313">
        <v>14</v>
      </c>
      <c r="S352" s="313">
        <v>13</v>
      </c>
      <c r="T352" s="313">
        <v>34</v>
      </c>
      <c r="U352" s="313">
        <v>136</v>
      </c>
      <c r="V352" s="313"/>
      <c r="W352" s="313">
        <v>16</v>
      </c>
      <c r="X352" s="313">
        <v>20</v>
      </c>
      <c r="Y352" s="313">
        <v>0</v>
      </c>
      <c r="Z352" s="313">
        <v>0</v>
      </c>
      <c r="AA352" s="313">
        <v>32</v>
      </c>
      <c r="AB352" s="313"/>
      <c r="AC352" s="314">
        <v>68</v>
      </c>
      <c r="AD352" s="316"/>
      <c r="AE352" s="311">
        <v>2</v>
      </c>
      <c r="AF352" s="316"/>
      <c r="AG352" s="316">
        <v>0</v>
      </c>
      <c r="AH352" s="242" t="e">
        <f t="shared" si="71"/>
        <v>#VALUE!</v>
      </c>
      <c r="AI352" s="212" t="s">
        <v>983</v>
      </c>
      <c r="AJ352" s="212" t="s">
        <v>984</v>
      </c>
      <c r="AK352" s="212" t="s">
        <v>1571</v>
      </c>
      <c r="AL352" s="212"/>
      <c r="AM352" s="212"/>
      <c r="AN352" s="212" t="s">
        <v>171</v>
      </c>
      <c r="AO352" s="212"/>
      <c r="AP352" s="160">
        <v>100</v>
      </c>
      <c r="AQ352" s="160">
        <v>30</v>
      </c>
      <c r="AR352" s="160">
        <v>0</v>
      </c>
      <c r="AS352" s="160">
        <v>130</v>
      </c>
      <c r="AT352" s="406" t="e">
        <f t="shared" si="74"/>
        <v>#N/A</v>
      </c>
      <c r="AU352" s="160">
        <v>130</v>
      </c>
      <c r="AV352" s="359" t="s">
        <v>1142</v>
      </c>
      <c r="AW352" s="359" t="s">
        <v>1123</v>
      </c>
      <c r="AX352" s="359" t="s">
        <v>1190</v>
      </c>
      <c r="AY352" s="360" t="e">
        <f t="shared" si="75"/>
        <v>#N/A</v>
      </c>
    </row>
    <row r="353" spans="1:51" x14ac:dyDescent="0.25">
      <c r="A353" s="242" t="s">
        <v>989</v>
      </c>
      <c r="B353" s="242" t="s">
        <v>990</v>
      </c>
      <c r="C353" s="242" t="s">
        <v>1588</v>
      </c>
      <c r="D353" s="298" t="s">
        <v>316</v>
      </c>
      <c r="E353" s="242">
        <v>9.5375722543352597E-4</v>
      </c>
      <c r="G353" s="299"/>
      <c r="H353" s="309" t="s">
        <v>1588</v>
      </c>
      <c r="I353" s="313" t="s">
        <v>316</v>
      </c>
      <c r="J353" s="313">
        <v>4.8169556840077071E-4</v>
      </c>
      <c r="K353" s="313"/>
      <c r="L353" s="313"/>
      <c r="M353" s="313" t="s">
        <v>1588</v>
      </c>
      <c r="N353" s="313" t="s">
        <v>316</v>
      </c>
      <c r="O353" s="313">
        <v>4.7206165703275532E-4</v>
      </c>
      <c r="P353" s="311"/>
      <c r="Q353" s="311">
        <v>0.18</v>
      </c>
      <c r="R353" s="313">
        <v>13</v>
      </c>
      <c r="S353" s="313">
        <v>5</v>
      </c>
      <c r="T353" s="313">
        <v>2</v>
      </c>
      <c r="U353" s="313">
        <v>27</v>
      </c>
      <c r="V353" s="313"/>
      <c r="W353" s="313">
        <v>8</v>
      </c>
      <c r="X353" s="313">
        <v>0</v>
      </c>
      <c r="Y353" s="313">
        <v>5</v>
      </c>
      <c r="Z353" s="313">
        <v>0</v>
      </c>
      <c r="AA353" s="313">
        <v>11</v>
      </c>
      <c r="AB353" s="313"/>
      <c r="AC353" s="314">
        <v>24</v>
      </c>
      <c r="AD353" s="316"/>
      <c r="AE353" s="311">
        <v>0.62</v>
      </c>
      <c r="AF353" s="316"/>
      <c r="AG353" s="316">
        <v>0</v>
      </c>
      <c r="AH353" s="242" t="e">
        <f t="shared" si="71"/>
        <v>#VALUE!</v>
      </c>
      <c r="AI353" s="212" t="s">
        <v>985</v>
      </c>
      <c r="AJ353" s="212" t="s">
        <v>986</v>
      </c>
      <c r="AK353" s="212" t="s">
        <v>1572</v>
      </c>
      <c r="AL353" s="212"/>
      <c r="AM353" s="212"/>
      <c r="AN353" s="212" t="s">
        <v>207</v>
      </c>
      <c r="AO353" s="212"/>
      <c r="AP353" s="160">
        <v>340</v>
      </c>
      <c r="AQ353" s="160">
        <v>80</v>
      </c>
      <c r="AR353" s="160">
        <v>0</v>
      </c>
      <c r="AS353" s="160">
        <v>420</v>
      </c>
      <c r="AT353" s="406" t="e">
        <f t="shared" si="74"/>
        <v>#N/A</v>
      </c>
      <c r="AU353" s="160">
        <v>400</v>
      </c>
      <c r="AV353" s="359" t="s">
        <v>1119</v>
      </c>
      <c r="AW353" s="359" t="s">
        <v>1123</v>
      </c>
      <c r="AX353" s="359" t="s">
        <v>1201</v>
      </c>
      <c r="AY353" s="360" t="e">
        <f t="shared" si="75"/>
        <v>#N/A</v>
      </c>
    </row>
    <row r="354" spans="1:51" x14ac:dyDescent="0.25">
      <c r="A354" s="242" t="s">
        <v>991</v>
      </c>
      <c r="B354" s="242" t="s">
        <v>992</v>
      </c>
      <c r="D354" s="298"/>
      <c r="G354" s="299"/>
      <c r="H354" s="309"/>
      <c r="I354" s="313"/>
      <c r="J354" s="313"/>
      <c r="K354" s="313"/>
      <c r="L354" s="313"/>
      <c r="M354" s="313"/>
      <c r="N354" s="313"/>
      <c r="O354" s="313"/>
      <c r="P354" s="311"/>
      <c r="Q354" s="311">
        <v>1.73</v>
      </c>
      <c r="R354" s="313">
        <v>10</v>
      </c>
      <c r="S354" s="313">
        <v>7</v>
      </c>
      <c r="T354" s="313">
        <v>14</v>
      </c>
      <c r="U354" s="313">
        <v>88</v>
      </c>
      <c r="V354" s="313"/>
      <c r="W354" s="313">
        <v>7</v>
      </c>
      <c r="X354" s="313">
        <v>31</v>
      </c>
      <c r="Y354" s="313">
        <v>9</v>
      </c>
      <c r="Z354" s="313">
        <v>0</v>
      </c>
      <c r="AA354" s="313">
        <v>1</v>
      </c>
      <c r="AB354" s="313"/>
      <c r="AC354" s="314">
        <v>48</v>
      </c>
      <c r="AD354" s="316"/>
      <c r="AE354" s="311">
        <v>1.45</v>
      </c>
      <c r="AF354" s="316"/>
      <c r="AG354" s="316">
        <v>5</v>
      </c>
      <c r="AH354" s="242" t="e">
        <f t="shared" si="71"/>
        <v>#DIV/0!</v>
      </c>
      <c r="AI354" s="212" t="s">
        <v>987</v>
      </c>
      <c r="AJ354" s="212" t="s">
        <v>988</v>
      </c>
      <c r="AK354" s="212" t="s">
        <v>1573</v>
      </c>
      <c r="AL354" s="212"/>
      <c r="AM354" s="212"/>
      <c r="AN354" s="212" t="s">
        <v>217</v>
      </c>
      <c r="AO354" s="212"/>
      <c r="AP354" s="160">
        <v>130</v>
      </c>
      <c r="AQ354" s="160">
        <v>30</v>
      </c>
      <c r="AR354" s="160">
        <v>0</v>
      </c>
      <c r="AS354" s="160">
        <v>160</v>
      </c>
      <c r="AT354" s="406" t="e">
        <f t="shared" si="74"/>
        <v>#N/A</v>
      </c>
      <c r="AU354" s="160">
        <v>130</v>
      </c>
      <c r="AV354" s="359" t="s">
        <v>1199</v>
      </c>
      <c r="AW354" s="359" t="s">
        <v>1123</v>
      </c>
      <c r="AX354" s="359" t="s">
        <v>1132</v>
      </c>
      <c r="AY354" s="360" t="e">
        <f t="shared" si="75"/>
        <v>#N/A</v>
      </c>
    </row>
    <row r="355" spans="1:51" x14ac:dyDescent="0.25">
      <c r="A355" s="242" t="s">
        <v>993</v>
      </c>
      <c r="B355" s="242" t="s">
        <v>994</v>
      </c>
      <c r="C355" s="242" t="s">
        <v>1589</v>
      </c>
      <c r="D355" s="298" t="s">
        <v>1015</v>
      </c>
      <c r="E355" s="242" t="e">
        <v>#N/A</v>
      </c>
      <c r="G355" s="299"/>
      <c r="H355" s="309" t="s">
        <v>1589</v>
      </c>
      <c r="I355" s="313" t="s">
        <v>1015</v>
      </c>
      <c r="J355" s="313" t="e">
        <v>#N/A</v>
      </c>
      <c r="K355" s="313"/>
      <c r="L355" s="313"/>
      <c r="M355" s="313" t="s">
        <v>1589</v>
      </c>
      <c r="N355" s="313" t="s">
        <v>1015</v>
      </c>
      <c r="O355" s="313" t="e">
        <v>#N/A</v>
      </c>
      <c r="P355" s="311"/>
      <c r="Q355" s="311">
        <v>0.21</v>
      </c>
      <c r="R355" s="313">
        <v>7</v>
      </c>
      <c r="S355" s="313">
        <v>2</v>
      </c>
      <c r="T355" s="313">
        <v>10</v>
      </c>
      <c r="U355" s="313">
        <v>26</v>
      </c>
      <c r="V355" s="313"/>
      <c r="W355" s="313">
        <v>0</v>
      </c>
      <c r="X355" s="313">
        <v>6</v>
      </c>
      <c r="Y355" s="313">
        <v>9</v>
      </c>
      <c r="Z355" s="313">
        <v>0</v>
      </c>
      <c r="AA355" s="313">
        <v>0</v>
      </c>
      <c r="AB355" s="313"/>
      <c r="AC355" s="314">
        <v>15</v>
      </c>
      <c r="AD355" s="316"/>
      <c r="AE355" s="311">
        <v>0.45</v>
      </c>
      <c r="AF355" s="316"/>
      <c r="AG355" s="316">
        <v>0</v>
      </c>
      <c r="AH355" s="242" t="e">
        <f t="shared" si="71"/>
        <v>#VALUE!</v>
      </c>
      <c r="AI355" s="212" t="s">
        <v>989</v>
      </c>
      <c r="AJ355" s="212" t="s">
        <v>990</v>
      </c>
      <c r="AK355" s="212" t="s">
        <v>1574</v>
      </c>
      <c r="AL355" s="212"/>
      <c r="AM355" s="212"/>
      <c r="AN355" s="212" t="s">
        <v>251</v>
      </c>
      <c r="AO355" s="212"/>
      <c r="AP355" s="160">
        <v>180</v>
      </c>
      <c r="AQ355" s="160">
        <v>90</v>
      </c>
      <c r="AR355" s="160">
        <v>0</v>
      </c>
      <c r="AS355" s="160">
        <v>270</v>
      </c>
      <c r="AT355" s="406" t="e">
        <f t="shared" si="74"/>
        <v>#N/A</v>
      </c>
      <c r="AU355" s="160">
        <v>120</v>
      </c>
      <c r="AV355" s="359" t="s">
        <v>1239</v>
      </c>
      <c r="AW355" s="359" t="s">
        <v>1123</v>
      </c>
      <c r="AX355" s="359" t="s">
        <v>1195</v>
      </c>
      <c r="AY355" s="360" t="e">
        <f t="shared" si="75"/>
        <v>#N/A</v>
      </c>
    </row>
    <row r="356" spans="1:51" x14ac:dyDescent="0.25">
      <c r="A356" s="242" t="s">
        <v>995</v>
      </c>
      <c r="B356" s="242" t="s">
        <v>996</v>
      </c>
      <c r="C356" s="242" t="s">
        <v>1593</v>
      </c>
      <c r="D356" s="298" t="s">
        <v>21</v>
      </c>
      <c r="E356" s="242">
        <v>1.9104991394148021E-3</v>
      </c>
      <c r="G356" s="299"/>
      <c r="H356" s="309" t="s">
        <v>1593</v>
      </c>
      <c r="I356" s="313" t="s">
        <v>21</v>
      </c>
      <c r="J356" s="313">
        <v>5.7946069994262769E-4</v>
      </c>
      <c r="K356" s="313"/>
      <c r="L356" s="313"/>
      <c r="M356" s="313" t="s">
        <v>1593</v>
      </c>
      <c r="N356" s="313" t="s">
        <v>21</v>
      </c>
      <c r="O356" s="313">
        <v>1.3310384394721745E-3</v>
      </c>
      <c r="P356" s="311"/>
      <c r="Q356" s="311">
        <v>0</v>
      </c>
      <c r="R356" s="313">
        <v>3</v>
      </c>
      <c r="S356" s="313">
        <v>2</v>
      </c>
      <c r="T356" s="313">
        <v>8</v>
      </c>
      <c r="U356" s="313">
        <v>13</v>
      </c>
      <c r="V356" s="313"/>
      <c r="W356" s="313">
        <v>0</v>
      </c>
      <c r="X356" s="313">
        <v>0</v>
      </c>
      <c r="Y356" s="313">
        <v>2</v>
      </c>
      <c r="Z356" s="313">
        <v>0</v>
      </c>
      <c r="AA356" s="313">
        <v>0</v>
      </c>
      <c r="AB356" s="313"/>
      <c r="AC356" s="314">
        <v>2</v>
      </c>
      <c r="AD356" s="316"/>
      <c r="AE356" s="311">
        <v>0.04</v>
      </c>
      <c r="AF356" s="316"/>
      <c r="AG356" s="316">
        <v>0</v>
      </c>
      <c r="AH356" s="242" t="e">
        <f t="shared" si="71"/>
        <v>#VALUE!</v>
      </c>
      <c r="AI356" s="212" t="s">
        <v>991</v>
      </c>
      <c r="AJ356" s="212" t="s">
        <v>992</v>
      </c>
      <c r="AK356" s="212" t="s">
        <v>1575</v>
      </c>
      <c r="AL356" s="212"/>
      <c r="AM356" s="212"/>
      <c r="AN356" s="212" t="s">
        <v>263</v>
      </c>
      <c r="AO356" s="212"/>
      <c r="AP356" s="160">
        <v>170</v>
      </c>
      <c r="AQ356" s="160">
        <v>50</v>
      </c>
      <c r="AR356" s="160">
        <v>0</v>
      </c>
      <c r="AS356" s="160">
        <v>210</v>
      </c>
      <c r="AT356" s="406" t="e">
        <f t="shared" si="74"/>
        <v>#N/A</v>
      </c>
      <c r="AU356" s="160">
        <v>120</v>
      </c>
      <c r="AV356" s="359" t="s">
        <v>1246</v>
      </c>
      <c r="AW356" s="359" t="s">
        <v>1123</v>
      </c>
      <c r="AX356" s="359" t="s">
        <v>1149</v>
      </c>
      <c r="AY356" s="360" t="e">
        <f t="shared" si="75"/>
        <v>#N/A</v>
      </c>
    </row>
    <row r="357" spans="1:51" x14ac:dyDescent="0.25">
      <c r="A357" s="242" t="s">
        <v>997</v>
      </c>
      <c r="B357" s="242" t="s">
        <v>998</v>
      </c>
      <c r="C357" s="242" t="s">
        <v>1594</v>
      </c>
      <c r="D357" s="298" t="s">
        <v>31</v>
      </c>
      <c r="E357" s="242">
        <v>6.8265476854433909E-3</v>
      </c>
      <c r="G357" s="299"/>
      <c r="H357" s="309" t="s">
        <v>1594</v>
      </c>
      <c r="I357" s="313" t="s">
        <v>31</v>
      </c>
      <c r="J357" s="313">
        <v>1.5950920245398773E-3</v>
      </c>
      <c r="K357" s="313"/>
      <c r="L357" s="313"/>
      <c r="M357" s="313" t="s">
        <v>1594</v>
      </c>
      <c r="N357" s="313" t="s">
        <v>31</v>
      </c>
      <c r="O357" s="313">
        <v>5.2314556609035136E-3</v>
      </c>
      <c r="P357" s="311"/>
      <c r="Q357" s="311">
        <v>0.63</v>
      </c>
      <c r="R357" s="313">
        <v>2</v>
      </c>
      <c r="S357" s="313">
        <v>0</v>
      </c>
      <c r="T357" s="313">
        <v>8</v>
      </c>
      <c r="U357" s="313">
        <v>34</v>
      </c>
      <c r="V357" s="313"/>
      <c r="W357" s="313">
        <v>6</v>
      </c>
      <c r="X357" s="313">
        <v>19</v>
      </c>
      <c r="Y357" s="313">
        <v>3</v>
      </c>
      <c r="Z357" s="313">
        <v>2</v>
      </c>
      <c r="AA357" s="313">
        <v>0</v>
      </c>
      <c r="AB357" s="313"/>
      <c r="AC357" s="314">
        <v>30</v>
      </c>
      <c r="AD357" s="316"/>
      <c r="AE357" s="311">
        <v>0.79</v>
      </c>
      <c r="AF357" s="316"/>
      <c r="AG357" s="316">
        <v>0</v>
      </c>
      <c r="AH357" s="242" t="e">
        <f t="shared" si="71"/>
        <v>#VALUE!</v>
      </c>
      <c r="AI357" s="212" t="s">
        <v>993</v>
      </c>
      <c r="AJ357" s="212" t="s">
        <v>994</v>
      </c>
      <c r="AK357" s="212" t="s">
        <v>1576</v>
      </c>
      <c r="AL357" s="212"/>
      <c r="AM357" s="212"/>
      <c r="AN357" s="212" t="s">
        <v>269</v>
      </c>
      <c r="AO357" s="212"/>
      <c r="AP357" s="160">
        <v>150</v>
      </c>
      <c r="AQ357" s="160">
        <v>30</v>
      </c>
      <c r="AR357" s="160">
        <v>10</v>
      </c>
      <c r="AS357" s="160">
        <v>180</v>
      </c>
      <c r="AT357" s="406" t="e">
        <f t="shared" si="74"/>
        <v>#N/A</v>
      </c>
      <c r="AU357" s="160">
        <v>230</v>
      </c>
      <c r="AV357" s="359" t="s">
        <v>1142</v>
      </c>
      <c r="AW357" s="359" t="s">
        <v>1123</v>
      </c>
      <c r="AX357" s="359" t="s">
        <v>1286</v>
      </c>
      <c r="AY357" s="360" t="e">
        <f t="shared" si="75"/>
        <v>#N/A</v>
      </c>
    </row>
    <row r="358" spans="1:51" x14ac:dyDescent="0.25">
      <c r="A358" s="242">
        <v>38</v>
      </c>
      <c r="B358" s="242">
        <v>45</v>
      </c>
      <c r="C358" s="242" t="s">
        <v>1595</v>
      </c>
      <c r="D358" s="298" t="s">
        <v>1802</v>
      </c>
      <c r="E358" s="298">
        <v>3.3356973995271868E-3</v>
      </c>
      <c r="G358" s="299"/>
      <c r="H358" s="309" t="s">
        <v>1595</v>
      </c>
      <c r="I358" s="313" t="s">
        <v>1802</v>
      </c>
      <c r="J358" s="313">
        <v>1.2104018912529552E-3</v>
      </c>
      <c r="K358" s="313"/>
      <c r="L358" s="313"/>
      <c r="M358" s="313" t="s">
        <v>1595</v>
      </c>
      <c r="N358" s="313" t="s">
        <v>1802</v>
      </c>
      <c r="O358" s="313">
        <v>2.1252955082742319E-3</v>
      </c>
      <c r="P358" s="311"/>
      <c r="Q358" s="311"/>
      <c r="R358" s="313"/>
      <c r="S358" s="313"/>
      <c r="T358" s="313"/>
      <c r="U358" s="313"/>
      <c r="V358" s="313"/>
      <c r="W358" s="313"/>
      <c r="X358" s="313"/>
      <c r="Y358" s="313"/>
      <c r="Z358" s="313"/>
      <c r="AA358" s="313"/>
      <c r="AB358" s="313"/>
      <c r="AC358" s="314"/>
      <c r="AD358" s="316"/>
      <c r="AE358" s="311"/>
      <c r="AF358" s="316"/>
      <c r="AG358" s="316"/>
      <c r="AH358" s="242" t="e">
        <f t="shared" si="71"/>
        <v>#VALUE!</v>
      </c>
      <c r="AI358" s="212" t="s">
        <v>995</v>
      </c>
      <c r="AJ358" s="212" t="s">
        <v>996</v>
      </c>
      <c r="AK358" s="212" t="s">
        <v>1577</v>
      </c>
      <c r="AL358" s="212"/>
      <c r="AM358" s="212"/>
      <c r="AN358" s="212" t="s">
        <v>295</v>
      </c>
      <c r="AO358" s="212"/>
      <c r="AP358" s="160">
        <v>70</v>
      </c>
      <c r="AQ358" s="160">
        <v>50</v>
      </c>
      <c r="AR358" s="160">
        <v>0</v>
      </c>
      <c r="AS358" s="160">
        <v>120</v>
      </c>
      <c r="AT358" s="406" t="e">
        <f t="shared" si="74"/>
        <v>#N/A</v>
      </c>
      <c r="AU358" s="160">
        <v>80</v>
      </c>
      <c r="AV358" s="359" t="s">
        <v>1123</v>
      </c>
      <c r="AW358" s="359" t="s">
        <v>1123</v>
      </c>
      <c r="AX358" s="359" t="s">
        <v>1157</v>
      </c>
      <c r="AY358" s="360" t="e">
        <f t="shared" si="75"/>
        <v>#N/A</v>
      </c>
    </row>
    <row r="359" spans="1:51" x14ac:dyDescent="0.25">
      <c r="A359" s="242" t="s">
        <v>1000</v>
      </c>
      <c r="B359" s="242" t="s">
        <v>1001</v>
      </c>
      <c r="C359" s="242" t="s">
        <v>1598</v>
      </c>
      <c r="D359" s="298" t="s">
        <v>68</v>
      </c>
      <c r="E359" s="242">
        <v>4.7376368440921104E-4</v>
      </c>
      <c r="G359" s="299"/>
      <c r="H359" s="309" t="s">
        <v>1598</v>
      </c>
      <c r="I359" s="313" t="s">
        <v>68</v>
      </c>
      <c r="J359" s="313">
        <v>3.8127595318988297E-4</v>
      </c>
      <c r="K359" s="313"/>
      <c r="L359" s="313"/>
      <c r="M359" s="313" t="s">
        <v>1598</v>
      </c>
      <c r="N359" s="313" t="s">
        <v>68</v>
      </c>
      <c r="O359" s="313">
        <v>9.2487731219328045E-5</v>
      </c>
      <c r="P359" s="311"/>
      <c r="Q359" s="311">
        <v>2.15</v>
      </c>
      <c r="R359" s="313">
        <v>7</v>
      </c>
      <c r="S359" s="313">
        <v>8</v>
      </c>
      <c r="T359" s="313">
        <v>7</v>
      </c>
      <c r="U359" s="313">
        <v>80</v>
      </c>
      <c r="V359" s="313"/>
      <c r="W359" s="313">
        <v>2</v>
      </c>
      <c r="X359" s="313">
        <v>0</v>
      </c>
      <c r="Y359" s="313">
        <v>21</v>
      </c>
      <c r="Z359" s="313">
        <v>58</v>
      </c>
      <c r="AA359" s="313">
        <v>6</v>
      </c>
      <c r="AB359" s="313"/>
      <c r="AC359" s="314">
        <v>87</v>
      </c>
      <c r="AD359" s="316"/>
      <c r="AE359" s="311">
        <v>3.22</v>
      </c>
      <c r="AF359" s="316"/>
      <c r="AG359" s="316">
        <v>1</v>
      </c>
      <c r="AH359" s="242" t="e">
        <f t="shared" si="71"/>
        <v>#VALUE!</v>
      </c>
      <c r="AI359" s="212" t="s">
        <v>997</v>
      </c>
      <c r="AJ359" s="212" t="s">
        <v>998</v>
      </c>
      <c r="AK359" s="212" t="s">
        <v>1578</v>
      </c>
      <c r="AL359" s="212"/>
      <c r="AM359" s="212"/>
      <c r="AN359" s="212" t="s">
        <v>312</v>
      </c>
      <c r="AO359" s="212"/>
      <c r="AP359" s="160">
        <v>150</v>
      </c>
      <c r="AQ359" s="160">
        <v>0</v>
      </c>
      <c r="AR359" s="160">
        <v>0</v>
      </c>
      <c r="AS359" s="160">
        <v>150</v>
      </c>
      <c r="AT359" s="406" t="e">
        <f t="shared" si="74"/>
        <v>#N/A</v>
      </c>
      <c r="AU359" s="160">
        <v>170</v>
      </c>
      <c r="AV359" s="359" t="s">
        <v>1142</v>
      </c>
      <c r="AW359" s="359" t="s">
        <v>1123</v>
      </c>
      <c r="AX359" s="359" t="s">
        <v>1129</v>
      </c>
      <c r="AY359" s="360" t="e">
        <f t="shared" si="75"/>
        <v>#N/A</v>
      </c>
    </row>
    <row r="360" spans="1:51" x14ac:dyDescent="0.25">
      <c r="A360" s="242" t="s">
        <v>1002</v>
      </c>
      <c r="B360" s="242" t="s">
        <v>1003</v>
      </c>
      <c r="C360" s="242" t="s">
        <v>1600</v>
      </c>
      <c r="D360" s="298" t="s">
        <v>140</v>
      </c>
      <c r="E360" s="242">
        <v>2.2727272727272726E-3</v>
      </c>
      <c r="G360" s="299"/>
      <c r="H360" s="309" t="s">
        <v>1600</v>
      </c>
      <c r="I360" s="313" t="s">
        <v>140</v>
      </c>
      <c r="J360" s="313">
        <v>2.2727272727272726E-3</v>
      </c>
      <c r="K360" s="313"/>
      <c r="L360" s="313"/>
      <c r="M360" s="313" t="s">
        <v>1600</v>
      </c>
      <c r="N360" s="313" t="s">
        <v>140</v>
      </c>
      <c r="O360" s="313">
        <v>0</v>
      </c>
      <c r="P360" s="311"/>
      <c r="Q360" s="311">
        <v>1.47</v>
      </c>
      <c r="R360" s="313">
        <v>31</v>
      </c>
      <c r="S360" s="313">
        <v>25</v>
      </c>
      <c r="T360" s="313">
        <v>64</v>
      </c>
      <c r="U360" s="313">
        <v>220</v>
      </c>
      <c r="V360" s="313"/>
      <c r="W360" s="313">
        <v>2</v>
      </c>
      <c r="X360" s="313">
        <v>32</v>
      </c>
      <c r="Y360" s="313">
        <v>18</v>
      </c>
      <c r="Z360" s="313">
        <v>0</v>
      </c>
      <c r="AA360" s="313">
        <v>4</v>
      </c>
      <c r="AB360" s="313"/>
      <c r="AC360" s="314">
        <v>56</v>
      </c>
      <c r="AD360" s="316"/>
      <c r="AE360" s="311">
        <v>0.82</v>
      </c>
      <c r="AF360" s="316"/>
      <c r="AG360" s="316">
        <v>3</v>
      </c>
      <c r="AH360" s="242" t="e">
        <f t="shared" si="71"/>
        <v>#VALUE!</v>
      </c>
      <c r="AI360" s="212"/>
      <c r="AJ360" s="212"/>
      <c r="AK360" s="212"/>
      <c r="AL360" s="212"/>
      <c r="AM360" s="212"/>
      <c r="AN360" s="212"/>
      <c r="AO360" s="212"/>
      <c r="AP360" s="161"/>
      <c r="AQ360" s="161"/>
      <c r="AR360" s="161"/>
      <c r="AS360" s="161"/>
      <c r="AT360" s="161"/>
      <c r="AU360" s="161"/>
      <c r="AV360" s="162" t="s">
        <v>394</v>
      </c>
      <c r="AW360" s="162" t="s">
        <v>394</v>
      </c>
      <c r="AX360" s="162" t="s">
        <v>394</v>
      </c>
    </row>
    <row r="361" spans="1:51" x14ac:dyDescent="0.25">
      <c r="A361" s="242" t="s">
        <v>1004</v>
      </c>
      <c r="B361" s="242" t="s">
        <v>1005</v>
      </c>
      <c r="C361" s="242" t="s">
        <v>1601</v>
      </c>
      <c r="D361" s="298" t="s">
        <v>185</v>
      </c>
      <c r="E361" s="242">
        <v>5.4679802955665024E-4</v>
      </c>
      <c r="G361" s="299"/>
      <c r="H361" s="309" t="s">
        <v>1601</v>
      </c>
      <c r="I361" s="313" t="s">
        <v>185</v>
      </c>
      <c r="J361" s="313">
        <v>3.8423645320197046E-4</v>
      </c>
      <c r="K361" s="313"/>
      <c r="L361" s="313"/>
      <c r="M361" s="313" t="s">
        <v>1601</v>
      </c>
      <c r="N361" s="313" t="s">
        <v>185</v>
      </c>
      <c r="O361" s="313">
        <v>1.6256157635467981E-4</v>
      </c>
      <c r="P361" s="311"/>
      <c r="Q361" s="311">
        <v>1.02</v>
      </c>
      <c r="R361" s="313">
        <v>7</v>
      </c>
      <c r="S361" s="313">
        <v>12</v>
      </c>
      <c r="T361" s="313">
        <v>16</v>
      </c>
      <c r="U361" s="313">
        <v>85</v>
      </c>
      <c r="V361" s="313"/>
      <c r="W361" s="313">
        <v>2</v>
      </c>
      <c r="X361" s="313">
        <v>0</v>
      </c>
      <c r="Y361" s="313">
        <v>26</v>
      </c>
      <c r="Z361" s="313">
        <v>0</v>
      </c>
      <c r="AA361" s="313">
        <v>0</v>
      </c>
      <c r="AB361" s="313"/>
      <c r="AC361" s="314">
        <v>28</v>
      </c>
      <c r="AD361" s="316"/>
      <c r="AE361" s="311">
        <v>0.56999999999999995</v>
      </c>
      <c r="AF361" s="316"/>
      <c r="AG361" s="316">
        <v>7</v>
      </c>
      <c r="AH361" s="242" t="e">
        <f t="shared" si="71"/>
        <v>#VALUE!</v>
      </c>
      <c r="AI361" s="212"/>
      <c r="AJ361" s="212" t="s">
        <v>1579</v>
      </c>
      <c r="AK361" s="212" t="s">
        <v>1580</v>
      </c>
      <c r="AL361" s="212"/>
      <c r="AM361" s="212" t="s">
        <v>999</v>
      </c>
      <c r="AN361" s="212" t="s">
        <v>999</v>
      </c>
      <c r="AO361" s="212"/>
      <c r="AP361" s="161" t="s">
        <v>551</v>
      </c>
      <c r="AQ361" s="161" t="s">
        <v>551</v>
      </c>
      <c r="AR361" s="160">
        <v>10</v>
      </c>
      <c r="AS361" s="161" t="s">
        <v>551</v>
      </c>
      <c r="AT361" s="406" t="e">
        <f t="shared" ref="AT361:AT368" si="76">AS361/VLOOKUP(AN361,$E$18:$H$410,4,FALSE)</f>
        <v>#VALUE!</v>
      </c>
      <c r="AU361" s="161" t="s">
        <v>551</v>
      </c>
      <c r="AV361" s="161" t="s">
        <v>551</v>
      </c>
      <c r="AW361" s="359" t="s">
        <v>1123</v>
      </c>
      <c r="AX361" s="161" t="s">
        <v>551</v>
      </c>
      <c r="AY361" s="360" t="e">
        <f t="shared" ref="AY361:AY368" si="77">AX361/VLOOKUP(AN361,$E$18:$H$410,4,FALSE)</f>
        <v>#VALUE!</v>
      </c>
    </row>
    <row r="362" spans="1:51" x14ac:dyDescent="0.25">
      <c r="A362" s="242" t="s">
        <v>1006</v>
      </c>
      <c r="B362" s="242" t="s">
        <v>1007</v>
      </c>
      <c r="C362" s="242" t="s">
        <v>1602</v>
      </c>
      <c r="D362" s="298" t="s">
        <v>198</v>
      </c>
      <c r="E362" s="242">
        <v>1.8174665617623918E-3</v>
      </c>
      <c r="G362" s="299"/>
      <c r="H362" s="309" t="s">
        <v>1602</v>
      </c>
      <c r="I362" s="313" t="s">
        <v>198</v>
      </c>
      <c r="J362" s="313">
        <v>5.7435090479937057E-4</v>
      </c>
      <c r="K362" s="313"/>
      <c r="L362" s="313"/>
      <c r="M362" s="313" t="s">
        <v>1602</v>
      </c>
      <c r="N362" s="313" t="s">
        <v>198</v>
      </c>
      <c r="O362" s="313">
        <v>1.2391817466561763E-3</v>
      </c>
      <c r="P362" s="311"/>
      <c r="Q362" s="311">
        <v>3.49</v>
      </c>
      <c r="R362" s="313">
        <v>80</v>
      </c>
      <c r="S362" s="313">
        <v>77</v>
      </c>
      <c r="T362" s="313">
        <v>53</v>
      </c>
      <c r="U362" s="313">
        <v>360</v>
      </c>
      <c r="V362" s="313"/>
      <c r="W362" s="313">
        <v>36</v>
      </c>
      <c r="X362" s="313">
        <v>53</v>
      </c>
      <c r="Y362" s="313">
        <v>90</v>
      </c>
      <c r="Z362" s="313">
        <v>42</v>
      </c>
      <c r="AA362" s="313">
        <v>30</v>
      </c>
      <c r="AB362" s="313"/>
      <c r="AC362" s="314">
        <v>251</v>
      </c>
      <c r="AD362" s="316"/>
      <c r="AE362" s="311">
        <v>5.84</v>
      </c>
      <c r="AF362" s="316"/>
      <c r="AG362" s="316">
        <v>0</v>
      </c>
      <c r="AH362" s="242" t="e">
        <f t="shared" si="71"/>
        <v>#VALUE!</v>
      </c>
      <c r="AI362" s="212" t="s">
        <v>1000</v>
      </c>
      <c r="AJ362" s="212" t="s">
        <v>1001</v>
      </c>
      <c r="AK362" s="212" t="s">
        <v>1582</v>
      </c>
      <c r="AL362" s="212"/>
      <c r="AM362" s="212"/>
      <c r="AN362" s="212" t="s">
        <v>0</v>
      </c>
      <c r="AO362" s="212"/>
      <c r="AP362" s="160">
        <v>50</v>
      </c>
      <c r="AQ362" s="160">
        <v>30</v>
      </c>
      <c r="AR362" s="160">
        <v>0</v>
      </c>
      <c r="AS362" s="160">
        <v>90</v>
      </c>
      <c r="AT362" s="406" t="e">
        <f t="shared" si="76"/>
        <v>#N/A</v>
      </c>
      <c r="AU362" s="160">
        <v>60</v>
      </c>
      <c r="AV362" s="359" t="s">
        <v>1119</v>
      </c>
      <c r="AW362" s="359" t="s">
        <v>1123</v>
      </c>
      <c r="AX362" s="359" t="s">
        <v>1157</v>
      </c>
      <c r="AY362" s="360" t="e">
        <f t="shared" si="77"/>
        <v>#N/A</v>
      </c>
    </row>
    <row r="363" spans="1:51" x14ac:dyDescent="0.25">
      <c r="A363" s="242" t="s">
        <v>1008</v>
      </c>
      <c r="B363" s="242" t="s">
        <v>1009</v>
      </c>
      <c r="C363" s="242" t="s">
        <v>1603</v>
      </c>
      <c r="D363" s="298" t="s">
        <v>199</v>
      </c>
      <c r="E363" s="242">
        <v>6.7438692098092641E-4</v>
      </c>
      <c r="G363" s="299"/>
      <c r="H363" s="309" t="s">
        <v>1603</v>
      </c>
      <c r="I363" s="313" t="s">
        <v>199</v>
      </c>
      <c r="J363" s="313">
        <v>3.8147138964577656E-4</v>
      </c>
      <c r="K363" s="313"/>
      <c r="L363" s="313"/>
      <c r="M363" s="313" t="s">
        <v>1603</v>
      </c>
      <c r="N363" s="313" t="s">
        <v>199</v>
      </c>
      <c r="O363" s="313">
        <v>2.9291553133514985E-4</v>
      </c>
      <c r="P363" s="311"/>
      <c r="Q363" s="311">
        <v>4.26</v>
      </c>
      <c r="R363" s="313">
        <v>23</v>
      </c>
      <c r="S363" s="313">
        <v>82</v>
      </c>
      <c r="T363" s="313">
        <v>64</v>
      </c>
      <c r="U363" s="313">
        <v>399</v>
      </c>
      <c r="V363" s="313"/>
      <c r="W363" s="313">
        <v>21</v>
      </c>
      <c r="X363" s="313">
        <v>1</v>
      </c>
      <c r="Y363" s="313">
        <v>50</v>
      </c>
      <c r="Z363" s="313">
        <v>6</v>
      </c>
      <c r="AA363" s="313">
        <v>0</v>
      </c>
      <c r="AB363" s="313"/>
      <c r="AC363" s="314">
        <v>78</v>
      </c>
      <c r="AD363" s="316"/>
      <c r="AE363" s="311">
        <v>1.44</v>
      </c>
      <c r="AF363" s="316"/>
      <c r="AG363" s="316">
        <v>4</v>
      </c>
      <c r="AH363" s="242" t="e">
        <f t="shared" si="71"/>
        <v>#VALUE!</v>
      </c>
      <c r="AI363" s="212" t="s">
        <v>1002</v>
      </c>
      <c r="AJ363" s="212" t="s">
        <v>1003</v>
      </c>
      <c r="AK363" s="212" t="s">
        <v>1583</v>
      </c>
      <c r="AL363" s="212"/>
      <c r="AM363" s="212"/>
      <c r="AN363" s="212" t="s">
        <v>6</v>
      </c>
      <c r="AO363" s="212"/>
      <c r="AP363" s="161" t="s">
        <v>551</v>
      </c>
      <c r="AQ363" s="161" t="s">
        <v>551</v>
      </c>
      <c r="AR363" s="160">
        <v>10</v>
      </c>
      <c r="AS363" s="160">
        <v>480</v>
      </c>
      <c r="AT363" s="406" t="e">
        <f t="shared" si="76"/>
        <v>#N/A</v>
      </c>
      <c r="AU363" s="161" t="s">
        <v>551</v>
      </c>
      <c r="AV363" s="161" t="s">
        <v>551</v>
      </c>
      <c r="AW363" s="359" t="s">
        <v>1123</v>
      </c>
      <c r="AX363" s="359" t="s">
        <v>1273</v>
      </c>
      <c r="AY363" s="360" t="e">
        <f t="shared" si="77"/>
        <v>#N/A</v>
      </c>
    </row>
    <row r="364" spans="1:51" x14ac:dyDescent="0.25">
      <c r="A364" s="242" t="s">
        <v>1010</v>
      </c>
      <c r="B364" s="242" t="s">
        <v>1011</v>
      </c>
      <c r="C364" s="242" t="s">
        <v>1604</v>
      </c>
      <c r="D364" s="298" t="s">
        <v>236</v>
      </c>
      <c r="E364" s="242">
        <v>1.4378585086042065E-3</v>
      </c>
      <c r="G364" s="299"/>
      <c r="H364" s="309" t="s">
        <v>1604</v>
      </c>
      <c r="I364" s="313" t="s">
        <v>236</v>
      </c>
      <c r="J364" s="313">
        <v>4.1682600382409178E-4</v>
      </c>
      <c r="K364" s="313"/>
      <c r="L364" s="313"/>
      <c r="M364" s="313" t="s">
        <v>1604</v>
      </c>
      <c r="N364" s="313" t="s">
        <v>236</v>
      </c>
      <c r="O364" s="313">
        <v>1.0210325047801147E-3</v>
      </c>
      <c r="P364" s="311"/>
      <c r="Q364" s="311">
        <v>0.7</v>
      </c>
      <c r="R364" s="313">
        <v>21</v>
      </c>
      <c r="S364" s="313">
        <v>19</v>
      </c>
      <c r="T364" s="313">
        <v>38</v>
      </c>
      <c r="U364" s="313">
        <v>116</v>
      </c>
      <c r="V364" s="313"/>
      <c r="W364" s="313">
        <v>16</v>
      </c>
      <c r="X364" s="313">
        <v>0</v>
      </c>
      <c r="Y364" s="313">
        <v>8</v>
      </c>
      <c r="Z364" s="313">
        <v>0</v>
      </c>
      <c r="AA364" s="313">
        <v>3</v>
      </c>
      <c r="AB364" s="313"/>
      <c r="AC364" s="314">
        <v>27</v>
      </c>
      <c r="AD364" s="316"/>
      <c r="AE364" s="311">
        <v>0.5</v>
      </c>
      <c r="AF364" s="316"/>
      <c r="AG364" s="316">
        <v>4</v>
      </c>
      <c r="AH364" s="242" t="e">
        <f t="shared" si="71"/>
        <v>#VALUE!</v>
      </c>
      <c r="AI364" s="212" t="s">
        <v>1004</v>
      </c>
      <c r="AJ364" s="212" t="s">
        <v>1005</v>
      </c>
      <c r="AK364" s="212" t="s">
        <v>1584</v>
      </c>
      <c r="AL364" s="212"/>
      <c r="AM364" s="212"/>
      <c r="AN364" s="212" t="s">
        <v>60</v>
      </c>
      <c r="AO364" s="212"/>
      <c r="AP364" s="160">
        <v>270</v>
      </c>
      <c r="AQ364" s="160">
        <v>70</v>
      </c>
      <c r="AR364" s="160">
        <v>0</v>
      </c>
      <c r="AS364" s="160">
        <v>340</v>
      </c>
      <c r="AT364" s="406" t="e">
        <f t="shared" si="76"/>
        <v>#N/A</v>
      </c>
      <c r="AU364" s="160">
        <v>230</v>
      </c>
      <c r="AV364" s="359" t="s">
        <v>1190</v>
      </c>
      <c r="AW364" s="359" t="s">
        <v>1123</v>
      </c>
      <c r="AX364" s="359" t="s">
        <v>1114</v>
      </c>
      <c r="AY364" s="360" t="e">
        <f t="shared" si="77"/>
        <v>#N/A</v>
      </c>
    </row>
    <row r="365" spans="1:51" x14ac:dyDescent="0.25">
      <c r="A365" s="242" t="s">
        <v>1012</v>
      </c>
      <c r="B365" s="242" t="s">
        <v>1013</v>
      </c>
      <c r="C365" s="242" t="s">
        <v>1605</v>
      </c>
      <c r="D365" s="298" t="s">
        <v>266</v>
      </c>
      <c r="E365" s="242">
        <v>1.0101498308361528E-3</v>
      </c>
      <c r="G365" s="299"/>
      <c r="H365" s="309" t="s">
        <v>1605</v>
      </c>
      <c r="I365" s="313" t="s">
        <v>266</v>
      </c>
      <c r="J365" s="313">
        <v>8.4581923634606093E-4</v>
      </c>
      <c r="K365" s="313"/>
      <c r="L365" s="313"/>
      <c r="M365" s="313" t="s">
        <v>1605</v>
      </c>
      <c r="N365" s="313" t="s">
        <v>266</v>
      </c>
      <c r="O365" s="313">
        <v>1.6433059449009183E-4</v>
      </c>
      <c r="P365" s="311"/>
      <c r="Q365" s="311">
        <v>0.32</v>
      </c>
      <c r="R365" s="313">
        <v>2</v>
      </c>
      <c r="S365" s="313">
        <v>1</v>
      </c>
      <c r="T365" s="313">
        <v>8</v>
      </c>
      <c r="U365" s="313">
        <v>26</v>
      </c>
      <c r="V365" s="313"/>
      <c r="W365" s="313">
        <v>0</v>
      </c>
      <c r="X365" s="313">
        <v>0</v>
      </c>
      <c r="Y365" s="313">
        <v>18</v>
      </c>
      <c r="Z365" s="313">
        <v>0</v>
      </c>
      <c r="AA365" s="313">
        <v>8</v>
      </c>
      <c r="AB365" s="313"/>
      <c r="AC365" s="314">
        <v>26</v>
      </c>
      <c r="AD365" s="316"/>
      <c r="AE365" s="311">
        <v>0.55000000000000004</v>
      </c>
      <c r="AF365" s="316"/>
      <c r="AG365" s="316">
        <v>0</v>
      </c>
      <c r="AH365" s="242" t="e">
        <f t="shared" si="71"/>
        <v>#VALUE!</v>
      </c>
      <c r="AI365" s="212" t="s">
        <v>1006</v>
      </c>
      <c r="AJ365" s="212" t="s">
        <v>1007</v>
      </c>
      <c r="AK365" s="212" t="s">
        <v>1585</v>
      </c>
      <c r="AL365" s="212"/>
      <c r="AM365" s="212"/>
      <c r="AN365" s="212" t="s">
        <v>72</v>
      </c>
      <c r="AO365" s="212"/>
      <c r="AP365" s="160">
        <v>50</v>
      </c>
      <c r="AQ365" s="160">
        <v>10</v>
      </c>
      <c r="AR365" s="160">
        <v>0</v>
      </c>
      <c r="AS365" s="160">
        <v>60</v>
      </c>
      <c r="AT365" s="406" t="e">
        <f t="shared" si="76"/>
        <v>#N/A</v>
      </c>
      <c r="AU365" s="160">
        <v>320</v>
      </c>
      <c r="AV365" s="359" t="s">
        <v>1123</v>
      </c>
      <c r="AW365" s="359" t="s">
        <v>1123</v>
      </c>
      <c r="AX365" s="359" t="s">
        <v>1130</v>
      </c>
      <c r="AY365" s="360" t="e">
        <f t="shared" si="77"/>
        <v>#N/A</v>
      </c>
    </row>
    <row r="366" spans="1:51" x14ac:dyDescent="0.25">
      <c r="C366" s="242" t="s">
        <v>1607</v>
      </c>
      <c r="D366" s="298" t="s">
        <v>280</v>
      </c>
      <c r="E366" s="298">
        <v>8.0669710806697105E-4</v>
      </c>
      <c r="G366" s="299"/>
      <c r="H366" s="309" t="s">
        <v>1607</v>
      </c>
      <c r="I366" s="313" t="s">
        <v>280</v>
      </c>
      <c r="J366" s="313">
        <v>2.9680365296803652E-4</v>
      </c>
      <c r="K366" s="313"/>
      <c r="L366" s="313"/>
      <c r="M366" s="313" t="s">
        <v>1607</v>
      </c>
      <c r="N366" s="313" t="s">
        <v>280</v>
      </c>
      <c r="O366" s="313">
        <v>5.1750380517503808E-4</v>
      </c>
      <c r="P366" s="311"/>
      <c r="Q366" s="311"/>
      <c r="R366" s="313"/>
      <c r="S366" s="313"/>
      <c r="T366" s="313"/>
      <c r="U366" s="313"/>
      <c r="V366" s="313"/>
      <c r="W366" s="313"/>
      <c r="X366" s="313"/>
      <c r="Y366" s="313"/>
      <c r="Z366" s="313"/>
      <c r="AA366" s="313"/>
      <c r="AB366" s="313"/>
      <c r="AC366" s="314"/>
      <c r="AD366" s="316"/>
      <c r="AE366" s="311"/>
      <c r="AF366" s="316"/>
      <c r="AG366" s="316"/>
      <c r="AH366" s="242" t="e">
        <f t="shared" si="71"/>
        <v>#VALUE!</v>
      </c>
      <c r="AI366" s="212" t="s">
        <v>1008</v>
      </c>
      <c r="AJ366" s="212" t="s">
        <v>1009</v>
      </c>
      <c r="AK366" s="212" t="s">
        <v>1586</v>
      </c>
      <c r="AL366" s="212"/>
      <c r="AM366" s="212"/>
      <c r="AN366" s="212" t="s">
        <v>134</v>
      </c>
      <c r="AO366" s="212"/>
      <c r="AP366" s="160">
        <v>260</v>
      </c>
      <c r="AQ366" s="160">
        <v>230</v>
      </c>
      <c r="AR366" s="160">
        <v>0</v>
      </c>
      <c r="AS366" s="160">
        <v>490</v>
      </c>
      <c r="AT366" s="406" t="e">
        <f t="shared" si="76"/>
        <v>#N/A</v>
      </c>
      <c r="AU366" s="160">
        <v>120</v>
      </c>
      <c r="AV366" s="359" t="s">
        <v>1119</v>
      </c>
      <c r="AW366" s="359" t="s">
        <v>1123</v>
      </c>
      <c r="AX366" s="359" t="s">
        <v>1239</v>
      </c>
      <c r="AY366" s="360" t="e">
        <f t="shared" si="77"/>
        <v>#N/A</v>
      </c>
    </row>
    <row r="367" spans="1:51" x14ac:dyDescent="0.25">
      <c r="A367" s="279">
        <v>90</v>
      </c>
      <c r="B367" s="279" t="s">
        <v>1014</v>
      </c>
      <c r="C367" s="279" t="s">
        <v>1608</v>
      </c>
      <c r="D367" s="297" t="s">
        <v>340</v>
      </c>
      <c r="E367" s="298">
        <v>4.9553381539770307E-4</v>
      </c>
      <c r="F367" s="279"/>
      <c r="G367" s="299"/>
      <c r="H367" s="309" t="s">
        <v>1608</v>
      </c>
      <c r="I367" s="313" t="s">
        <v>340</v>
      </c>
      <c r="J367" s="313">
        <v>2.7647809442790303E-4</v>
      </c>
      <c r="K367" s="313"/>
      <c r="L367" s="313"/>
      <c r="M367" s="313" t="s">
        <v>1608</v>
      </c>
      <c r="N367" s="313" t="s">
        <v>340</v>
      </c>
      <c r="O367" s="313">
        <v>2.1692896639727776E-4</v>
      </c>
      <c r="P367" s="311"/>
      <c r="Q367" s="311">
        <v>1.67</v>
      </c>
      <c r="R367" s="313">
        <v>600</v>
      </c>
      <c r="S367" s="313">
        <v>830</v>
      </c>
      <c r="T367" s="313">
        <v>2170</v>
      </c>
      <c r="U367" s="313">
        <v>7350</v>
      </c>
      <c r="V367" s="313"/>
      <c r="W367" s="313">
        <v>380</v>
      </c>
      <c r="X367" s="313">
        <v>260</v>
      </c>
      <c r="Y367" s="313">
        <v>460</v>
      </c>
      <c r="Z367" s="313">
        <v>740</v>
      </c>
      <c r="AA367" s="313">
        <v>160</v>
      </c>
      <c r="AB367" s="313"/>
      <c r="AC367" s="314">
        <v>2000</v>
      </c>
      <c r="AD367" s="316"/>
      <c r="AE367" s="311">
        <v>0.89</v>
      </c>
      <c r="AF367" s="316"/>
      <c r="AG367" s="316">
        <v>420</v>
      </c>
      <c r="AH367" s="242" t="e">
        <f t="shared" si="71"/>
        <v>#VALUE!</v>
      </c>
      <c r="AI367" s="212" t="s">
        <v>1010</v>
      </c>
      <c r="AJ367" s="212" t="s">
        <v>1011</v>
      </c>
      <c r="AK367" s="212" t="s">
        <v>1587</v>
      </c>
      <c r="AL367" s="212"/>
      <c r="AM367" s="212"/>
      <c r="AN367" s="212" t="s">
        <v>168</v>
      </c>
      <c r="AO367" s="212"/>
      <c r="AP367" s="161" t="s">
        <v>551</v>
      </c>
      <c r="AQ367" s="161" t="s">
        <v>551</v>
      </c>
      <c r="AR367" s="160">
        <v>0</v>
      </c>
      <c r="AS367" s="161" t="s">
        <v>551</v>
      </c>
      <c r="AT367" s="406" t="e">
        <f t="shared" si="76"/>
        <v>#VALUE!</v>
      </c>
      <c r="AU367" s="161" t="s">
        <v>551</v>
      </c>
      <c r="AV367" s="161" t="s">
        <v>551</v>
      </c>
      <c r="AW367" s="359" t="s">
        <v>1123</v>
      </c>
      <c r="AX367" s="161" t="s">
        <v>551</v>
      </c>
      <c r="AY367" s="360" t="e">
        <f t="shared" si="77"/>
        <v>#VALUE!</v>
      </c>
    </row>
    <row r="368" spans="1:51" x14ac:dyDescent="0.25">
      <c r="C368" s="242" t="s">
        <v>1610</v>
      </c>
      <c r="D368" s="298" t="s">
        <v>325</v>
      </c>
      <c r="E368" s="298">
        <v>1.6480709772818927E-3</v>
      </c>
      <c r="G368" s="299"/>
      <c r="H368" s="309" t="s">
        <v>1610</v>
      </c>
      <c r="I368" s="313" t="s">
        <v>325</v>
      </c>
      <c r="J368" s="313">
        <v>3.5623067616615136E-4</v>
      </c>
      <c r="K368" s="313"/>
      <c r="L368" s="313"/>
      <c r="M368" s="313" t="s">
        <v>1610</v>
      </c>
      <c r="N368" s="313" t="s">
        <v>325</v>
      </c>
      <c r="O368" s="313">
        <v>1.293184567818255E-3</v>
      </c>
      <c r="P368" s="311"/>
      <c r="Q368" s="311"/>
      <c r="R368" s="313"/>
      <c r="S368" s="313"/>
      <c r="T368" s="313"/>
      <c r="U368" s="313"/>
      <c r="V368" s="313"/>
      <c r="W368" s="313"/>
      <c r="X368" s="313"/>
      <c r="Y368" s="313"/>
      <c r="Z368" s="313"/>
      <c r="AA368" s="313"/>
      <c r="AB368" s="313"/>
      <c r="AC368" s="314"/>
      <c r="AD368" s="316"/>
      <c r="AE368" s="311"/>
      <c r="AF368" s="316"/>
      <c r="AG368" s="316"/>
      <c r="AH368" s="242" t="e">
        <f t="shared" si="71"/>
        <v>#VALUE!</v>
      </c>
      <c r="AI368" s="212" t="s">
        <v>1012</v>
      </c>
      <c r="AJ368" s="212" t="s">
        <v>1013</v>
      </c>
      <c r="AK368" s="212" t="s">
        <v>1588</v>
      </c>
      <c r="AL368" s="212"/>
      <c r="AM368" s="212"/>
      <c r="AN368" s="212" t="s">
        <v>316</v>
      </c>
      <c r="AO368" s="212"/>
      <c r="AP368" s="160">
        <v>50</v>
      </c>
      <c r="AQ368" s="160">
        <v>70</v>
      </c>
      <c r="AR368" s="160">
        <v>0</v>
      </c>
      <c r="AS368" s="160">
        <v>120</v>
      </c>
      <c r="AT368" s="406" t="e">
        <f t="shared" si="76"/>
        <v>#N/A</v>
      </c>
      <c r="AU368" s="160">
        <v>80</v>
      </c>
      <c r="AV368" s="359" t="s">
        <v>1142</v>
      </c>
      <c r="AW368" s="359" t="s">
        <v>1123</v>
      </c>
      <c r="AX368" s="359" t="s">
        <v>1280</v>
      </c>
      <c r="AY368" s="360" t="e">
        <f t="shared" si="77"/>
        <v>#N/A</v>
      </c>
    </row>
    <row r="369" spans="1:51" x14ac:dyDescent="0.25">
      <c r="A369" s="242" t="s">
        <v>1016</v>
      </c>
      <c r="B369" s="242" t="s">
        <v>1017</v>
      </c>
      <c r="C369" s="242" t="s">
        <v>1612</v>
      </c>
      <c r="D369" s="298" t="s">
        <v>86</v>
      </c>
      <c r="E369" s="298">
        <v>3.1650339110776189E-4</v>
      </c>
      <c r="G369" s="299"/>
      <c r="H369" s="309" t="s">
        <v>1612</v>
      </c>
      <c r="I369" s="313" t="s">
        <v>86</v>
      </c>
      <c r="J369" s="313">
        <v>2.8636021100226074E-4</v>
      </c>
      <c r="K369" s="313"/>
      <c r="L369" s="313"/>
      <c r="M369" s="313" t="s">
        <v>1612</v>
      </c>
      <c r="N369" s="313" t="s">
        <v>86</v>
      </c>
      <c r="O369" s="313">
        <v>3.014318010550113E-5</v>
      </c>
      <c r="P369" s="311"/>
      <c r="Q369" s="311">
        <v>1.1599999999999999</v>
      </c>
      <c r="R369" s="313">
        <v>5</v>
      </c>
      <c r="S369" s="313">
        <v>15</v>
      </c>
      <c r="T369" s="313">
        <v>46</v>
      </c>
      <c r="U369" s="313">
        <v>152</v>
      </c>
      <c r="V369" s="313"/>
      <c r="W369" s="313">
        <v>5</v>
      </c>
      <c r="X369" s="313">
        <v>16</v>
      </c>
      <c r="Y369" s="313">
        <v>6</v>
      </c>
      <c r="Z369" s="313">
        <v>0</v>
      </c>
      <c r="AA369" s="313">
        <v>1</v>
      </c>
      <c r="AB369" s="313"/>
      <c r="AC369" s="314">
        <v>28</v>
      </c>
      <c r="AD369" s="316"/>
      <c r="AE369" s="311">
        <v>0.38</v>
      </c>
      <c r="AF369" s="316"/>
      <c r="AG369" s="316">
        <v>0</v>
      </c>
      <c r="AH369" s="242" t="e">
        <f t="shared" si="71"/>
        <v>#VALUE!</v>
      </c>
      <c r="AI369" s="212"/>
      <c r="AJ369" s="212"/>
      <c r="AK369" s="212"/>
      <c r="AL369" s="212"/>
      <c r="AM369" s="212"/>
      <c r="AN369" s="212"/>
      <c r="AO369" s="212"/>
      <c r="AP369" s="161"/>
      <c r="AQ369" s="161"/>
      <c r="AR369" s="161"/>
      <c r="AS369" s="161"/>
      <c r="AT369" s="161"/>
      <c r="AU369" s="161"/>
      <c r="AV369" s="162" t="s">
        <v>394</v>
      </c>
      <c r="AW369" s="162" t="s">
        <v>394</v>
      </c>
      <c r="AX369" s="162" t="s">
        <v>394</v>
      </c>
    </row>
    <row r="370" spans="1:51" x14ac:dyDescent="0.25">
      <c r="A370" s="242" t="s">
        <v>1018</v>
      </c>
      <c r="B370" s="242" t="s">
        <v>1019</v>
      </c>
      <c r="C370" s="242" t="s">
        <v>1613</v>
      </c>
      <c r="D370" s="298" t="s">
        <v>102</v>
      </c>
      <c r="E370" s="298">
        <v>8.0898876404494387E-3</v>
      </c>
      <c r="G370" s="299"/>
      <c r="H370" s="309" t="s">
        <v>1613</v>
      </c>
      <c r="I370" s="313" t="s">
        <v>102</v>
      </c>
      <c r="J370" s="313">
        <v>7.0872947277441658E-4</v>
      </c>
      <c r="K370" s="313"/>
      <c r="L370" s="313"/>
      <c r="M370" s="313" t="s">
        <v>1613</v>
      </c>
      <c r="N370" s="313" t="s">
        <v>102</v>
      </c>
      <c r="O370" s="313">
        <v>7.3725151253241144E-3</v>
      </c>
      <c r="P370" s="311"/>
      <c r="Q370" s="311">
        <v>1.68</v>
      </c>
      <c r="R370" s="313">
        <v>14</v>
      </c>
      <c r="S370" s="313">
        <v>7</v>
      </c>
      <c r="T370" s="313">
        <v>9</v>
      </c>
      <c r="U370" s="313">
        <v>153</v>
      </c>
      <c r="V370" s="313"/>
      <c r="W370" s="313">
        <v>14</v>
      </c>
      <c r="X370" s="313">
        <v>0</v>
      </c>
      <c r="Y370" s="313">
        <v>7</v>
      </c>
      <c r="Z370" s="313">
        <v>0</v>
      </c>
      <c r="AA370" s="313">
        <v>0</v>
      </c>
      <c r="AB370" s="313"/>
      <c r="AC370" s="314">
        <v>21</v>
      </c>
      <c r="AD370" s="316"/>
      <c r="AE370" s="311">
        <v>0.28999999999999998</v>
      </c>
      <c r="AF370" s="316"/>
      <c r="AG370" s="316">
        <v>0</v>
      </c>
      <c r="AH370" s="242" t="e">
        <f t="shared" si="71"/>
        <v>#VALUE!</v>
      </c>
      <c r="AI370" s="212"/>
      <c r="AJ370" s="212"/>
      <c r="AK370" s="212"/>
      <c r="AL370" s="212"/>
      <c r="AM370" s="212"/>
      <c r="AN370" s="212"/>
      <c r="AO370" s="212"/>
      <c r="AP370" s="161"/>
      <c r="AQ370" s="161"/>
      <c r="AR370" s="161"/>
      <c r="AS370" s="161"/>
      <c r="AT370" s="161"/>
      <c r="AU370" s="161"/>
      <c r="AV370" s="162" t="s">
        <v>394</v>
      </c>
      <c r="AW370" s="162" t="s">
        <v>394</v>
      </c>
      <c r="AX370" s="162" t="s">
        <v>394</v>
      </c>
    </row>
    <row r="371" spans="1:51" x14ac:dyDescent="0.25">
      <c r="A371" s="242" t="s">
        <v>1020</v>
      </c>
      <c r="B371" s="242" t="s">
        <v>1021</v>
      </c>
      <c r="C371" s="242" t="s">
        <v>1614</v>
      </c>
      <c r="D371" s="298" t="s">
        <v>166</v>
      </c>
      <c r="E371" s="298">
        <v>6.0723514211886303E-4</v>
      </c>
      <c r="G371" s="299"/>
      <c r="H371" s="309" t="s">
        <v>1614</v>
      </c>
      <c r="I371" s="313" t="s">
        <v>166</v>
      </c>
      <c r="J371" s="313">
        <v>3.7467700258397933E-4</v>
      </c>
      <c r="K371" s="313"/>
      <c r="L371" s="313"/>
      <c r="M371" s="313" t="s">
        <v>1614</v>
      </c>
      <c r="N371" s="313" t="s">
        <v>166</v>
      </c>
      <c r="O371" s="313">
        <v>2.4547803617571058E-4</v>
      </c>
      <c r="P371" s="311"/>
      <c r="Q371" s="311">
        <v>1.63</v>
      </c>
      <c r="R371" s="313">
        <v>13</v>
      </c>
      <c r="S371" s="313">
        <v>12</v>
      </c>
      <c r="T371" s="313">
        <v>21</v>
      </c>
      <c r="U371" s="313">
        <v>345</v>
      </c>
      <c r="V371" s="313"/>
      <c r="W371" s="313">
        <v>3</v>
      </c>
      <c r="X371" s="313">
        <v>97</v>
      </c>
      <c r="Y371" s="313">
        <v>35</v>
      </c>
      <c r="Z371" s="313">
        <v>1</v>
      </c>
      <c r="AA371" s="313">
        <v>24</v>
      </c>
      <c r="AB371" s="313"/>
      <c r="AC371" s="314">
        <v>160</v>
      </c>
      <c r="AD371" s="316"/>
      <c r="AE371" s="311">
        <v>0.87</v>
      </c>
      <c r="AF371" s="316"/>
      <c r="AG371" s="316">
        <v>33</v>
      </c>
      <c r="AH371" s="242" t="e">
        <f t="shared" si="71"/>
        <v>#VALUE!</v>
      </c>
      <c r="AI371" s="212" t="s">
        <v>1016</v>
      </c>
      <c r="AJ371" s="212" t="s">
        <v>1017</v>
      </c>
      <c r="AK371" s="212" t="s">
        <v>1593</v>
      </c>
      <c r="AL371" s="212"/>
      <c r="AM371" s="212"/>
      <c r="AN371" s="212" t="s">
        <v>21</v>
      </c>
      <c r="AO371" s="212"/>
      <c r="AP371" s="161" t="s">
        <v>551</v>
      </c>
      <c r="AQ371" s="161" t="s">
        <v>551</v>
      </c>
      <c r="AR371" s="161" t="s">
        <v>551</v>
      </c>
      <c r="AS371" s="161" t="s">
        <v>551</v>
      </c>
      <c r="AT371" s="406" t="e">
        <f t="shared" ref="AT371:AT382" si="78">AS371/VLOOKUP(AN371,$E$18:$H$410,4,FALSE)</f>
        <v>#VALUE!</v>
      </c>
      <c r="AU371" s="161" t="s">
        <v>551</v>
      </c>
      <c r="AV371" s="161" t="s">
        <v>551</v>
      </c>
      <c r="AW371" s="161" t="s">
        <v>551</v>
      </c>
      <c r="AX371" s="161" t="s">
        <v>551</v>
      </c>
      <c r="AY371" s="360" t="e">
        <f t="shared" ref="AY371:AY382" si="79">AX371/VLOOKUP(AN371,$E$18:$H$410,4,FALSE)</f>
        <v>#VALUE!</v>
      </c>
    </row>
    <row r="372" spans="1:51" x14ac:dyDescent="0.25">
      <c r="A372" s="242" t="s">
        <v>1022</v>
      </c>
      <c r="B372" s="242" t="s">
        <v>1023</v>
      </c>
      <c r="C372" s="242" t="s">
        <v>1615</v>
      </c>
      <c r="D372" s="298" t="s">
        <v>177</v>
      </c>
      <c r="E372" s="298">
        <v>9.2175777063236873E-4</v>
      </c>
      <c r="G372" s="299"/>
      <c r="H372" s="309" t="s">
        <v>1615</v>
      </c>
      <c r="I372" s="313" t="s">
        <v>177</v>
      </c>
      <c r="J372" s="313">
        <v>3.6441586280814577E-4</v>
      </c>
      <c r="K372" s="313"/>
      <c r="L372" s="313"/>
      <c r="M372" s="313" t="s">
        <v>1615</v>
      </c>
      <c r="N372" s="313" t="s">
        <v>177</v>
      </c>
      <c r="O372" s="313">
        <v>5.5734190782422296E-4</v>
      </c>
      <c r="P372" s="311"/>
      <c r="Q372" s="311">
        <v>2.8</v>
      </c>
      <c r="R372" s="313">
        <v>88</v>
      </c>
      <c r="S372" s="313">
        <v>65</v>
      </c>
      <c r="T372" s="313">
        <v>293</v>
      </c>
      <c r="U372" s="313">
        <v>1095</v>
      </c>
      <c r="V372" s="313"/>
      <c r="W372" s="313">
        <v>120</v>
      </c>
      <c r="X372" s="313">
        <v>38</v>
      </c>
      <c r="Y372" s="313">
        <v>55</v>
      </c>
      <c r="Z372" s="313">
        <v>215</v>
      </c>
      <c r="AA372" s="313">
        <v>16</v>
      </c>
      <c r="AB372" s="313"/>
      <c r="AC372" s="314">
        <v>444</v>
      </c>
      <c r="AD372" s="316"/>
      <c r="AE372" s="311">
        <v>1.91</v>
      </c>
      <c r="AF372" s="316"/>
      <c r="AG372" s="316">
        <v>85</v>
      </c>
      <c r="AH372" s="242" t="e">
        <f t="shared" si="71"/>
        <v>#VALUE!</v>
      </c>
      <c r="AI372" s="212" t="s">
        <v>1018</v>
      </c>
      <c r="AJ372" s="212" t="s">
        <v>1019</v>
      </c>
      <c r="AK372" s="212" t="s">
        <v>1594</v>
      </c>
      <c r="AL372" s="212"/>
      <c r="AM372" s="212"/>
      <c r="AN372" s="212" t="s">
        <v>31</v>
      </c>
      <c r="AO372" s="212"/>
      <c r="AP372" s="160">
        <v>270</v>
      </c>
      <c r="AQ372" s="160">
        <v>50</v>
      </c>
      <c r="AR372" s="160">
        <v>60</v>
      </c>
      <c r="AS372" s="160">
        <v>380</v>
      </c>
      <c r="AT372" s="406" t="e">
        <f t="shared" si="78"/>
        <v>#N/A</v>
      </c>
      <c r="AU372" s="160">
        <v>370</v>
      </c>
      <c r="AV372" s="359" t="s">
        <v>1142</v>
      </c>
      <c r="AW372" s="359" t="s">
        <v>1178</v>
      </c>
      <c r="AX372" s="359" t="s">
        <v>1463</v>
      </c>
      <c r="AY372" s="360" t="e">
        <f t="shared" si="79"/>
        <v>#N/A</v>
      </c>
    </row>
    <row r="373" spans="1:51" x14ac:dyDescent="0.25">
      <c r="A373" s="242" t="s">
        <v>1024</v>
      </c>
      <c r="B373" s="242" t="s">
        <v>1730</v>
      </c>
      <c r="C373" s="242" t="s">
        <v>1616</v>
      </c>
      <c r="D373" s="298" t="s">
        <v>237</v>
      </c>
      <c r="E373" s="298">
        <v>5.9880239520958083E-4</v>
      </c>
      <c r="G373" s="299"/>
      <c r="H373" s="309" t="s">
        <v>1616</v>
      </c>
      <c r="I373" s="313" t="s">
        <v>237</v>
      </c>
      <c r="J373" s="313">
        <v>4.1916167664670658E-4</v>
      </c>
      <c r="K373" s="313"/>
      <c r="L373" s="313"/>
      <c r="M373" s="313" t="s">
        <v>1616</v>
      </c>
      <c r="N373" s="313" t="s">
        <v>237</v>
      </c>
      <c r="O373" s="313">
        <v>1.7964071856287425E-4</v>
      </c>
      <c r="P373" s="311"/>
      <c r="Q373" s="311">
        <v>0</v>
      </c>
      <c r="R373" s="313">
        <v>1</v>
      </c>
      <c r="S373" s="313">
        <v>1</v>
      </c>
      <c r="T373" s="313">
        <v>0</v>
      </c>
      <c r="U373" s="313">
        <v>2</v>
      </c>
      <c r="V373" s="313"/>
      <c r="W373" s="313">
        <v>0</v>
      </c>
      <c r="X373" s="313">
        <v>0</v>
      </c>
      <c r="Y373" s="313">
        <v>0</v>
      </c>
      <c r="Z373" s="313">
        <v>0</v>
      </c>
      <c r="AA373" s="313">
        <v>0</v>
      </c>
      <c r="AB373" s="313"/>
      <c r="AC373" s="314">
        <v>0</v>
      </c>
      <c r="AD373" s="316"/>
      <c r="AE373" s="311">
        <v>0</v>
      </c>
      <c r="AF373" s="316"/>
      <c r="AG373" s="316">
        <v>0</v>
      </c>
      <c r="AH373" s="242" t="e">
        <f t="shared" si="71"/>
        <v>#VALUE!</v>
      </c>
      <c r="AI373" s="212" t="s">
        <v>1020</v>
      </c>
      <c r="AJ373" s="212" t="s">
        <v>1021</v>
      </c>
      <c r="AK373" s="212" t="s">
        <v>1595</v>
      </c>
      <c r="AL373" s="212"/>
      <c r="AM373" s="212"/>
      <c r="AN373" s="212" t="s">
        <v>1802</v>
      </c>
      <c r="AO373" s="212"/>
      <c r="AP373" s="161" t="s">
        <v>551</v>
      </c>
      <c r="AQ373" s="161" t="s">
        <v>551</v>
      </c>
      <c r="AR373" s="161" t="s">
        <v>551</v>
      </c>
      <c r="AS373" s="161" t="s">
        <v>551</v>
      </c>
      <c r="AT373" s="406" t="e">
        <f t="shared" si="78"/>
        <v>#VALUE!</v>
      </c>
      <c r="AU373" s="160">
        <v>1280</v>
      </c>
      <c r="AV373" s="359" t="s">
        <v>1182</v>
      </c>
      <c r="AW373" s="359" t="s">
        <v>1157</v>
      </c>
      <c r="AX373" s="358" t="s">
        <v>1611</v>
      </c>
      <c r="AY373" s="360" t="e">
        <f t="shared" si="79"/>
        <v>#N/A</v>
      </c>
    </row>
    <row r="374" spans="1:51" x14ac:dyDescent="0.25">
      <c r="A374" s="242" t="s">
        <v>1026</v>
      </c>
      <c r="B374" s="242" t="s">
        <v>1027</v>
      </c>
      <c r="C374" s="242" t="s">
        <v>1617</v>
      </c>
      <c r="D374" s="298" t="s">
        <v>271</v>
      </c>
      <c r="E374" s="298">
        <v>1.9292604501607716E-4</v>
      </c>
      <c r="G374" s="299"/>
      <c r="H374" s="309" t="s">
        <v>1617</v>
      </c>
      <c r="I374" s="313" t="s">
        <v>271</v>
      </c>
      <c r="J374" s="313">
        <v>1.6881028938906754E-4</v>
      </c>
      <c r="K374" s="313"/>
      <c r="L374" s="313"/>
      <c r="M374" s="313" t="s">
        <v>1617</v>
      </c>
      <c r="N374" s="313" t="s">
        <v>271</v>
      </c>
      <c r="O374" s="313">
        <v>2.4115755627009645E-5</v>
      </c>
      <c r="P374" s="311"/>
      <c r="Q374" s="311">
        <v>0.92</v>
      </c>
      <c r="R374" s="313">
        <v>29</v>
      </c>
      <c r="S374" s="313">
        <v>74</v>
      </c>
      <c r="T374" s="313">
        <v>81</v>
      </c>
      <c r="U374" s="313">
        <v>266</v>
      </c>
      <c r="V374" s="313"/>
      <c r="W374" s="313">
        <v>13</v>
      </c>
      <c r="X374" s="313">
        <v>0</v>
      </c>
      <c r="Y374" s="313">
        <v>54</v>
      </c>
      <c r="Z374" s="313">
        <v>0</v>
      </c>
      <c r="AA374" s="313">
        <v>0</v>
      </c>
      <c r="AB374" s="313"/>
      <c r="AC374" s="314">
        <v>67</v>
      </c>
      <c r="AD374" s="316"/>
      <c r="AE374" s="311">
        <v>0.75</v>
      </c>
      <c r="AF374" s="316"/>
      <c r="AG374" s="316">
        <v>1</v>
      </c>
      <c r="AH374" s="242" t="e">
        <f t="shared" si="71"/>
        <v>#VALUE!</v>
      </c>
      <c r="AI374" s="212" t="s">
        <v>1022</v>
      </c>
      <c r="AJ374" s="212" t="s">
        <v>1023</v>
      </c>
      <c r="AK374" s="212" t="s">
        <v>1598</v>
      </c>
      <c r="AL374" s="212"/>
      <c r="AM374" s="212"/>
      <c r="AN374" s="212" t="s">
        <v>68</v>
      </c>
      <c r="AO374" s="212"/>
      <c r="AP374" s="161" t="s">
        <v>551</v>
      </c>
      <c r="AQ374" s="161" t="s">
        <v>551</v>
      </c>
      <c r="AR374" s="161" t="s">
        <v>551</v>
      </c>
      <c r="AS374" s="160">
        <v>1680</v>
      </c>
      <c r="AT374" s="406" t="e">
        <f t="shared" si="78"/>
        <v>#N/A</v>
      </c>
      <c r="AU374" s="161" t="s">
        <v>551</v>
      </c>
      <c r="AV374" s="161" t="s">
        <v>551</v>
      </c>
      <c r="AW374" s="161" t="s">
        <v>551</v>
      </c>
      <c r="AX374" s="358" t="s">
        <v>1755</v>
      </c>
      <c r="AY374" s="360" t="e">
        <f t="shared" si="79"/>
        <v>#N/A</v>
      </c>
    </row>
    <row r="375" spans="1:51" x14ac:dyDescent="0.25">
      <c r="A375" s="242" t="s">
        <v>1028</v>
      </c>
      <c r="B375" s="242" t="s">
        <v>1029</v>
      </c>
      <c r="C375" s="242" t="s">
        <v>1618</v>
      </c>
      <c r="D375" s="298" t="s">
        <v>281</v>
      </c>
      <c r="E375" s="298">
        <v>3.4536891679748822E-4</v>
      </c>
      <c r="G375" s="299"/>
      <c r="H375" s="309" t="s">
        <v>1618</v>
      </c>
      <c r="I375" s="313" t="s">
        <v>281</v>
      </c>
      <c r="J375" s="313">
        <v>1.7268445839874411E-4</v>
      </c>
      <c r="K375" s="313"/>
      <c r="L375" s="313"/>
      <c r="M375" s="313" t="s">
        <v>1618</v>
      </c>
      <c r="N375" s="313" t="s">
        <v>281</v>
      </c>
      <c r="O375" s="313">
        <v>1.8838304552590266E-4</v>
      </c>
      <c r="P375" s="311"/>
      <c r="Q375" s="311">
        <v>2.0099999999999998</v>
      </c>
      <c r="R375" s="313">
        <v>57</v>
      </c>
      <c r="S375" s="313">
        <v>37</v>
      </c>
      <c r="T375" s="313">
        <v>121</v>
      </c>
      <c r="U375" s="313">
        <v>436</v>
      </c>
      <c r="V375" s="313"/>
      <c r="W375" s="313">
        <v>19</v>
      </c>
      <c r="X375" s="313">
        <v>0</v>
      </c>
      <c r="Y375" s="313">
        <v>20</v>
      </c>
      <c r="Z375" s="313">
        <v>36</v>
      </c>
      <c r="AA375" s="313">
        <v>26</v>
      </c>
      <c r="AB375" s="313"/>
      <c r="AC375" s="314">
        <v>101</v>
      </c>
      <c r="AD375" s="316"/>
      <c r="AE375" s="311">
        <v>0.92</v>
      </c>
      <c r="AF375" s="316"/>
      <c r="AG375" s="316">
        <v>47</v>
      </c>
      <c r="AH375" s="242" t="e">
        <f t="shared" si="71"/>
        <v>#VALUE!</v>
      </c>
      <c r="AI375" s="212" t="s">
        <v>1024</v>
      </c>
      <c r="AJ375" s="212" t="s">
        <v>1025</v>
      </c>
      <c r="AK375" s="212" t="s">
        <v>1600</v>
      </c>
      <c r="AL375" s="212"/>
      <c r="AM375" s="212"/>
      <c r="AN375" s="212" t="s">
        <v>140</v>
      </c>
      <c r="AO375" s="212"/>
      <c r="AP375" s="160">
        <v>0</v>
      </c>
      <c r="AQ375" s="160">
        <v>0</v>
      </c>
      <c r="AR375" s="160">
        <v>0</v>
      </c>
      <c r="AS375" s="160">
        <v>0</v>
      </c>
      <c r="AT375" s="406" t="e">
        <f t="shared" si="78"/>
        <v>#N/A</v>
      </c>
      <c r="AU375" s="160">
        <v>0</v>
      </c>
      <c r="AV375" s="359" t="s">
        <v>1142</v>
      </c>
      <c r="AW375" s="359" t="s">
        <v>1123</v>
      </c>
      <c r="AX375" s="359" t="s">
        <v>1142</v>
      </c>
      <c r="AY375" s="360" t="e">
        <f t="shared" si="79"/>
        <v>#N/A</v>
      </c>
    </row>
    <row r="376" spans="1:51" x14ac:dyDescent="0.25">
      <c r="A376" s="242" t="s">
        <v>1030</v>
      </c>
      <c r="B376" s="242" t="s">
        <v>1031</v>
      </c>
      <c r="C376" s="242" t="s">
        <v>1619</v>
      </c>
      <c r="D376" s="298" t="s">
        <v>300</v>
      </c>
      <c r="E376" s="298">
        <v>3.5647279549718574E-4</v>
      </c>
      <c r="G376" s="299"/>
      <c r="H376" s="309" t="s">
        <v>1619</v>
      </c>
      <c r="I376" s="313" t="s">
        <v>300</v>
      </c>
      <c r="J376" s="313">
        <v>2.8142589118198874E-4</v>
      </c>
      <c r="K376" s="313"/>
      <c r="L376" s="313"/>
      <c r="M376" s="313" t="s">
        <v>1619</v>
      </c>
      <c r="N376" s="313" t="s">
        <v>300</v>
      </c>
      <c r="O376" s="313">
        <v>7.5046904315196998E-5</v>
      </c>
      <c r="P376" s="311"/>
      <c r="Q376" s="311">
        <v>1.43</v>
      </c>
      <c r="R376" s="313">
        <v>21</v>
      </c>
      <c r="S376" s="313">
        <v>4</v>
      </c>
      <c r="T376" s="313">
        <v>110</v>
      </c>
      <c r="U376" s="313">
        <v>222</v>
      </c>
      <c r="V376" s="313"/>
      <c r="W376" s="313">
        <v>18</v>
      </c>
      <c r="X376" s="313">
        <v>2</v>
      </c>
      <c r="Y376" s="313">
        <v>0</v>
      </c>
      <c r="Z376" s="313">
        <v>73</v>
      </c>
      <c r="AA376" s="313">
        <v>2</v>
      </c>
      <c r="AB376" s="313"/>
      <c r="AC376" s="314">
        <v>95</v>
      </c>
      <c r="AD376" s="316"/>
      <c r="AE376" s="311">
        <v>1.56</v>
      </c>
      <c r="AF376" s="316"/>
      <c r="AG376" s="316">
        <v>0</v>
      </c>
      <c r="AH376" s="242" t="e">
        <f t="shared" si="71"/>
        <v>#VALUE!</v>
      </c>
      <c r="AI376" s="212" t="s">
        <v>1026</v>
      </c>
      <c r="AJ376" s="212" t="s">
        <v>1027</v>
      </c>
      <c r="AK376" s="212" t="s">
        <v>1601</v>
      </c>
      <c r="AL376" s="212"/>
      <c r="AM376" s="212"/>
      <c r="AN376" s="212" t="s">
        <v>185</v>
      </c>
      <c r="AO376" s="212"/>
      <c r="AP376" s="161" t="s">
        <v>551</v>
      </c>
      <c r="AQ376" s="161" t="s">
        <v>551</v>
      </c>
      <c r="AR376" s="161" t="s">
        <v>551</v>
      </c>
      <c r="AS376" s="161" t="s">
        <v>551</v>
      </c>
      <c r="AT376" s="406" t="e">
        <f t="shared" si="78"/>
        <v>#VALUE!</v>
      </c>
      <c r="AU376" s="161" t="s">
        <v>551</v>
      </c>
      <c r="AV376" s="161" t="s">
        <v>551</v>
      </c>
      <c r="AW376" s="161" t="s">
        <v>551</v>
      </c>
      <c r="AX376" s="161" t="s">
        <v>551</v>
      </c>
      <c r="AY376" s="360" t="e">
        <f t="shared" si="79"/>
        <v>#VALUE!</v>
      </c>
    </row>
    <row r="377" spans="1:51" x14ac:dyDescent="0.25">
      <c r="A377" s="242" t="s">
        <v>1032</v>
      </c>
      <c r="B377" s="242" t="s">
        <v>1033</v>
      </c>
      <c r="C377" s="242" t="s">
        <v>1621</v>
      </c>
      <c r="D377" s="298" t="s">
        <v>1056</v>
      </c>
      <c r="E377" s="298">
        <v>3.0825242718446604E-4</v>
      </c>
      <c r="G377" s="299"/>
      <c r="H377" s="309" t="s">
        <v>1621</v>
      </c>
      <c r="I377" s="313" t="s">
        <v>1056</v>
      </c>
      <c r="J377" s="313">
        <v>1.6504854368932039E-4</v>
      </c>
      <c r="K377" s="313"/>
      <c r="L377" s="313"/>
      <c r="M377" s="313" t="s">
        <v>1621</v>
      </c>
      <c r="N377" s="313" t="s">
        <v>1056</v>
      </c>
      <c r="O377" s="313">
        <v>1.4563106796116506E-4</v>
      </c>
      <c r="P377" s="311"/>
      <c r="Q377" s="311">
        <v>1.45</v>
      </c>
      <c r="R377" s="313">
        <v>26</v>
      </c>
      <c r="S377" s="313">
        <v>13</v>
      </c>
      <c r="T377" s="313">
        <v>50</v>
      </c>
      <c r="U377" s="313">
        <v>244</v>
      </c>
      <c r="V377" s="313"/>
      <c r="W377" s="313">
        <v>6</v>
      </c>
      <c r="X377" s="313">
        <v>0</v>
      </c>
      <c r="Y377" s="313">
        <v>21</v>
      </c>
      <c r="Z377" s="313">
        <v>10</v>
      </c>
      <c r="AA377" s="313">
        <v>32</v>
      </c>
      <c r="AB377" s="313"/>
      <c r="AC377" s="314">
        <v>69</v>
      </c>
      <c r="AD377" s="316"/>
      <c r="AE377" s="311">
        <v>0.64</v>
      </c>
      <c r="AF377" s="316"/>
      <c r="AG377" s="316">
        <v>1</v>
      </c>
      <c r="AH377" s="242" t="e">
        <f t="shared" si="71"/>
        <v>#VALUE!</v>
      </c>
      <c r="AI377" s="212" t="s">
        <v>1028</v>
      </c>
      <c r="AJ377" s="212" t="s">
        <v>1029</v>
      </c>
      <c r="AK377" s="212" t="s">
        <v>1602</v>
      </c>
      <c r="AL377" s="212"/>
      <c r="AM377" s="212"/>
      <c r="AN377" s="212" t="s">
        <v>198</v>
      </c>
      <c r="AO377" s="212"/>
      <c r="AP377" s="160">
        <v>470</v>
      </c>
      <c r="AQ377" s="160">
        <v>90</v>
      </c>
      <c r="AR377" s="160">
        <v>0</v>
      </c>
      <c r="AS377" s="160">
        <v>560</v>
      </c>
      <c r="AT377" s="406" t="e">
        <f t="shared" si="78"/>
        <v>#N/A</v>
      </c>
      <c r="AU377" s="160">
        <v>650</v>
      </c>
      <c r="AV377" s="359" t="s">
        <v>1157</v>
      </c>
      <c r="AW377" s="359" t="s">
        <v>1123</v>
      </c>
      <c r="AX377" s="359" t="s">
        <v>1722</v>
      </c>
      <c r="AY377" s="360" t="e">
        <f t="shared" si="79"/>
        <v>#N/A</v>
      </c>
    </row>
    <row r="378" spans="1:51" x14ac:dyDescent="0.25">
      <c r="A378" s="242" t="s">
        <v>1034</v>
      </c>
      <c r="B378" s="242" t="s">
        <v>1035</v>
      </c>
      <c r="C378" s="242" t="s">
        <v>1622</v>
      </c>
      <c r="D378" s="298" t="s">
        <v>63</v>
      </c>
      <c r="E378" s="298">
        <v>3.5639412997903562E-4</v>
      </c>
      <c r="G378" s="299"/>
      <c r="H378" s="309" t="s">
        <v>1622</v>
      </c>
      <c r="I378" s="313" t="s">
        <v>63</v>
      </c>
      <c r="J378" s="313">
        <v>1.2578616352201257E-4</v>
      </c>
      <c r="K378" s="313"/>
      <c r="L378" s="313"/>
      <c r="M378" s="313" t="s">
        <v>1622</v>
      </c>
      <c r="N378" s="313" t="s">
        <v>63</v>
      </c>
      <c r="O378" s="313">
        <v>2.3060796645702305E-4</v>
      </c>
      <c r="P378" s="311"/>
      <c r="Q378" s="311">
        <v>1.31</v>
      </c>
      <c r="R378" s="313">
        <v>53</v>
      </c>
      <c r="S378" s="313">
        <v>46</v>
      </c>
      <c r="T378" s="313">
        <v>99</v>
      </c>
      <c r="U378" s="313">
        <v>308</v>
      </c>
      <c r="V378" s="313"/>
      <c r="W378" s="313">
        <v>6</v>
      </c>
      <c r="X378" s="313">
        <v>0</v>
      </c>
      <c r="Y378" s="313">
        <v>70</v>
      </c>
      <c r="Z378" s="313">
        <v>110</v>
      </c>
      <c r="AA378" s="313">
        <v>16</v>
      </c>
      <c r="AB378" s="313"/>
      <c r="AC378" s="314">
        <v>202</v>
      </c>
      <c r="AD378" s="316"/>
      <c r="AE378" s="311">
        <v>2.4</v>
      </c>
      <c r="AF378" s="316"/>
      <c r="AG378" s="316">
        <v>0</v>
      </c>
      <c r="AH378" s="242" t="e">
        <f t="shared" si="71"/>
        <v>#VALUE!</v>
      </c>
      <c r="AI378" s="212" t="s">
        <v>1030</v>
      </c>
      <c r="AJ378" s="212" t="s">
        <v>1031</v>
      </c>
      <c r="AK378" s="212" t="s">
        <v>1603</v>
      </c>
      <c r="AL378" s="212"/>
      <c r="AM378" s="212"/>
      <c r="AN378" s="212" t="s">
        <v>199</v>
      </c>
      <c r="AO378" s="212"/>
      <c r="AP378" s="160">
        <v>200</v>
      </c>
      <c r="AQ378" s="160">
        <v>0</v>
      </c>
      <c r="AR378" s="160">
        <v>0</v>
      </c>
      <c r="AS378" s="160">
        <v>200</v>
      </c>
      <c r="AT378" s="406" t="e">
        <f t="shared" si="78"/>
        <v>#N/A</v>
      </c>
      <c r="AU378" s="160">
        <v>290</v>
      </c>
      <c r="AV378" s="359" t="s">
        <v>1123</v>
      </c>
      <c r="AW378" s="359" t="s">
        <v>1123</v>
      </c>
      <c r="AX378" s="359" t="s">
        <v>1234</v>
      </c>
      <c r="AY378" s="360" t="e">
        <f t="shared" si="79"/>
        <v>#N/A</v>
      </c>
    </row>
    <row r="379" spans="1:51" x14ac:dyDescent="0.25">
      <c r="A379" s="242" t="s">
        <v>1036</v>
      </c>
      <c r="B379" s="242" t="s">
        <v>1037</v>
      </c>
      <c r="C379" s="242" t="s">
        <v>1623</v>
      </c>
      <c r="D379" s="298" t="s">
        <v>87</v>
      </c>
      <c r="E379" s="298">
        <v>1.4908256880733945E-4</v>
      </c>
      <c r="G379" s="299"/>
      <c r="H379" s="309" t="s">
        <v>1623</v>
      </c>
      <c r="I379" s="313" t="s">
        <v>87</v>
      </c>
      <c r="J379" s="313">
        <v>9.1743119266055046E-5</v>
      </c>
      <c r="K379" s="313"/>
      <c r="L379" s="313"/>
      <c r="M379" s="313" t="s">
        <v>1623</v>
      </c>
      <c r="N379" s="313" t="s">
        <v>87</v>
      </c>
      <c r="O379" s="313">
        <v>5.7339449541284407E-5</v>
      </c>
      <c r="P379" s="311"/>
      <c r="Q379" s="311">
        <v>0.93</v>
      </c>
      <c r="R379" s="313">
        <v>5</v>
      </c>
      <c r="S379" s="313">
        <v>11</v>
      </c>
      <c r="T379" s="313">
        <v>163</v>
      </c>
      <c r="U379" s="313">
        <v>236</v>
      </c>
      <c r="V379" s="313"/>
      <c r="W379" s="313">
        <v>18</v>
      </c>
      <c r="X379" s="313">
        <v>7</v>
      </c>
      <c r="Y379" s="313">
        <v>0</v>
      </c>
      <c r="Z379" s="313">
        <v>0</v>
      </c>
      <c r="AA379" s="313">
        <v>0</v>
      </c>
      <c r="AB379" s="313"/>
      <c r="AC379" s="314">
        <v>25</v>
      </c>
      <c r="AD379" s="316"/>
      <c r="AE379" s="311">
        <v>0.41</v>
      </c>
      <c r="AF379" s="316"/>
      <c r="AG379" s="316">
        <v>13</v>
      </c>
      <c r="AH379" s="242" t="e">
        <f t="shared" si="71"/>
        <v>#VALUE!</v>
      </c>
      <c r="AI379" s="212" t="s">
        <v>1032</v>
      </c>
      <c r="AJ379" s="212" t="s">
        <v>1033</v>
      </c>
      <c r="AK379" s="212" t="s">
        <v>1604</v>
      </c>
      <c r="AL379" s="212"/>
      <c r="AM379" s="212"/>
      <c r="AN379" s="212" t="s">
        <v>236</v>
      </c>
      <c r="AO379" s="212"/>
      <c r="AP379" s="160">
        <v>520</v>
      </c>
      <c r="AQ379" s="160">
        <v>200</v>
      </c>
      <c r="AR379" s="161" t="s">
        <v>551</v>
      </c>
      <c r="AS379" s="161" t="s">
        <v>551</v>
      </c>
      <c r="AT379" s="406" t="e">
        <f t="shared" si="78"/>
        <v>#VALUE!</v>
      </c>
      <c r="AU379" s="160">
        <v>580</v>
      </c>
      <c r="AV379" s="359" t="s">
        <v>1151</v>
      </c>
      <c r="AW379" s="161" t="s">
        <v>551</v>
      </c>
      <c r="AX379" s="161" t="s">
        <v>551</v>
      </c>
      <c r="AY379" s="360" t="e">
        <f t="shared" si="79"/>
        <v>#VALUE!</v>
      </c>
    </row>
    <row r="380" spans="1:51" x14ac:dyDescent="0.25">
      <c r="A380" s="242" t="s">
        <v>1038</v>
      </c>
      <c r="B380" s="242" t="s">
        <v>1039</v>
      </c>
      <c r="C380" s="242" t="s">
        <v>1624</v>
      </c>
      <c r="D380" s="298" t="s">
        <v>178</v>
      </c>
      <c r="E380" s="315">
        <v>2.3564064801178202E-4</v>
      </c>
      <c r="G380" s="299"/>
      <c r="H380" s="309" t="s">
        <v>1624</v>
      </c>
      <c r="I380" s="313" t="s">
        <v>178</v>
      </c>
      <c r="J380" s="313">
        <v>2.0618556701030929E-4</v>
      </c>
      <c r="K380" s="313"/>
      <c r="L380" s="313"/>
      <c r="M380" s="313" t="s">
        <v>1624</v>
      </c>
      <c r="N380" s="313" t="s">
        <v>178</v>
      </c>
      <c r="O380" s="313">
        <v>4.4182621502209131E-5</v>
      </c>
      <c r="P380" s="311"/>
      <c r="Q380" s="311">
        <v>1.9</v>
      </c>
      <c r="R380" s="313">
        <v>23</v>
      </c>
      <c r="S380" s="313">
        <v>27</v>
      </c>
      <c r="T380" s="313">
        <v>26</v>
      </c>
      <c r="U380" s="313">
        <v>431</v>
      </c>
      <c r="V380" s="313"/>
      <c r="W380" s="313">
        <v>0</v>
      </c>
      <c r="X380" s="313">
        <v>29</v>
      </c>
      <c r="Y380" s="313">
        <v>39</v>
      </c>
      <c r="Z380" s="313">
        <v>53</v>
      </c>
      <c r="AA380" s="313">
        <v>0</v>
      </c>
      <c r="AB380" s="313"/>
      <c r="AC380" s="314">
        <v>121</v>
      </c>
      <c r="AD380" s="316"/>
      <c r="AE380" s="311">
        <v>0.65</v>
      </c>
      <c r="AF380" s="316"/>
      <c r="AG380" s="316">
        <v>22</v>
      </c>
      <c r="AH380" s="242" t="e">
        <f t="shared" si="71"/>
        <v>#VALUE!</v>
      </c>
      <c r="AI380" s="212" t="s">
        <v>1034</v>
      </c>
      <c r="AJ380" s="212" t="s">
        <v>1035</v>
      </c>
      <c r="AK380" s="212" t="s">
        <v>1605</v>
      </c>
      <c r="AL380" s="212"/>
      <c r="AM380" s="212"/>
      <c r="AN380" s="212" t="s">
        <v>266</v>
      </c>
      <c r="AO380" s="212"/>
      <c r="AP380" s="160">
        <v>480</v>
      </c>
      <c r="AQ380" s="160">
        <v>80</v>
      </c>
      <c r="AR380" s="160">
        <v>0</v>
      </c>
      <c r="AS380" s="160">
        <v>560</v>
      </c>
      <c r="AT380" s="406" t="e">
        <f t="shared" si="78"/>
        <v>#N/A</v>
      </c>
      <c r="AU380" s="160">
        <v>610</v>
      </c>
      <c r="AV380" s="359" t="s">
        <v>1149</v>
      </c>
      <c r="AW380" s="359" t="s">
        <v>1123</v>
      </c>
      <c r="AX380" s="359" t="s">
        <v>1398</v>
      </c>
      <c r="AY380" s="360" t="e">
        <f t="shared" si="79"/>
        <v>#N/A</v>
      </c>
    </row>
    <row r="381" spans="1:51" x14ac:dyDescent="0.25">
      <c r="C381" s="242" t="s">
        <v>1625</v>
      </c>
      <c r="D381" s="298" t="s">
        <v>202</v>
      </c>
      <c r="E381" s="298">
        <v>2.8761061946902652E-4</v>
      </c>
      <c r="G381" s="299"/>
      <c r="H381" s="309" t="s">
        <v>1625</v>
      </c>
      <c r="I381" s="313" t="s">
        <v>202</v>
      </c>
      <c r="J381" s="313">
        <v>2.8761061946902652E-4</v>
      </c>
      <c r="K381" s="313"/>
      <c r="L381" s="313"/>
      <c r="M381" s="313" t="s">
        <v>1625</v>
      </c>
      <c r="N381" s="313" t="s">
        <v>202</v>
      </c>
      <c r="O381" s="313">
        <v>0</v>
      </c>
      <c r="P381" s="311"/>
      <c r="Q381" s="311"/>
      <c r="R381" s="313"/>
      <c r="S381" s="313"/>
      <c r="T381" s="313"/>
      <c r="U381" s="313"/>
      <c r="V381" s="313"/>
      <c r="W381" s="313"/>
      <c r="X381" s="313"/>
      <c r="Y381" s="313"/>
      <c r="Z381" s="313"/>
      <c r="AA381" s="313"/>
      <c r="AB381" s="313"/>
      <c r="AC381" s="314"/>
      <c r="AD381" s="316"/>
      <c r="AE381" s="311"/>
      <c r="AF381" s="316"/>
      <c r="AG381" s="316"/>
      <c r="AH381" s="242" t="e">
        <f t="shared" si="71"/>
        <v>#VALUE!</v>
      </c>
      <c r="AI381" s="212" t="s">
        <v>1036</v>
      </c>
      <c r="AJ381" s="212" t="s">
        <v>1037</v>
      </c>
      <c r="AK381" s="212" t="s">
        <v>1607</v>
      </c>
      <c r="AL381" s="212"/>
      <c r="AM381" s="212"/>
      <c r="AN381" s="212" t="s">
        <v>280</v>
      </c>
      <c r="AO381" s="212"/>
      <c r="AP381" s="160">
        <v>230</v>
      </c>
      <c r="AQ381" s="160">
        <v>0</v>
      </c>
      <c r="AR381" s="160">
        <v>0</v>
      </c>
      <c r="AS381" s="160">
        <v>230</v>
      </c>
      <c r="AT381" s="406" t="e">
        <f t="shared" si="78"/>
        <v>#N/A</v>
      </c>
      <c r="AU381" s="160">
        <v>140</v>
      </c>
      <c r="AV381" s="359" t="s">
        <v>1280</v>
      </c>
      <c r="AW381" s="359" t="s">
        <v>1123</v>
      </c>
      <c r="AX381" s="359" t="s">
        <v>1127</v>
      </c>
      <c r="AY381" s="360" t="e">
        <f t="shared" si="79"/>
        <v>#N/A</v>
      </c>
    </row>
    <row r="382" spans="1:51" x14ac:dyDescent="0.25">
      <c r="A382" s="242">
        <v>11</v>
      </c>
      <c r="B382" s="242">
        <v>18</v>
      </c>
      <c r="C382" s="242" t="s">
        <v>1626</v>
      </c>
      <c r="D382" s="298" t="s">
        <v>301</v>
      </c>
      <c r="E382" s="298">
        <v>5.7575757575757571E-4</v>
      </c>
      <c r="G382" s="299"/>
      <c r="H382" s="309" t="s">
        <v>1626</v>
      </c>
      <c r="I382" s="313" t="s">
        <v>301</v>
      </c>
      <c r="J382" s="313">
        <v>1.8181818181818181E-4</v>
      </c>
      <c r="K382" s="313"/>
      <c r="L382" s="313"/>
      <c r="M382" s="313" t="s">
        <v>1626</v>
      </c>
      <c r="N382" s="313" t="s">
        <v>301</v>
      </c>
      <c r="O382" s="313">
        <v>3.8383838383838383E-4</v>
      </c>
      <c r="P382" s="311"/>
      <c r="Q382" s="311"/>
      <c r="R382" s="313"/>
      <c r="S382" s="313"/>
      <c r="T382" s="313"/>
      <c r="U382" s="313"/>
      <c r="V382" s="313"/>
      <c r="W382" s="313"/>
      <c r="X382" s="313"/>
      <c r="Y382" s="313"/>
      <c r="Z382" s="313"/>
      <c r="AA382" s="313"/>
      <c r="AB382" s="313"/>
      <c r="AC382" s="314"/>
      <c r="AD382" s="316"/>
      <c r="AE382" s="311"/>
      <c r="AF382" s="316"/>
      <c r="AG382" s="316"/>
      <c r="AH382" s="242" t="e">
        <f t="shared" si="71"/>
        <v>#VALUE!</v>
      </c>
      <c r="AI382" s="212" t="s">
        <v>1038</v>
      </c>
      <c r="AJ382" s="212" t="s">
        <v>1039</v>
      </c>
      <c r="AK382" s="212" t="s">
        <v>1608</v>
      </c>
      <c r="AL382" s="212"/>
      <c r="AM382" s="212"/>
      <c r="AN382" s="212" t="s">
        <v>340</v>
      </c>
      <c r="AO382" s="212"/>
      <c r="AP382" s="160">
        <v>990</v>
      </c>
      <c r="AQ382" s="160">
        <v>390</v>
      </c>
      <c r="AR382" s="160">
        <v>0</v>
      </c>
      <c r="AS382" s="160">
        <v>1380</v>
      </c>
      <c r="AT382" s="406" t="e">
        <f t="shared" si="78"/>
        <v>#N/A</v>
      </c>
      <c r="AU382" s="160">
        <v>990</v>
      </c>
      <c r="AV382" s="359" t="s">
        <v>1433</v>
      </c>
      <c r="AW382" s="359" t="s">
        <v>1123</v>
      </c>
      <c r="AX382" s="358" t="s">
        <v>1742</v>
      </c>
      <c r="AY382" s="360" t="e">
        <f t="shared" si="79"/>
        <v>#N/A</v>
      </c>
    </row>
    <row r="383" spans="1:51" x14ac:dyDescent="0.25">
      <c r="A383" s="242" t="s">
        <v>1040</v>
      </c>
      <c r="B383" s="242" t="s">
        <v>1041</v>
      </c>
      <c r="C383" s="242" t="s">
        <v>1627</v>
      </c>
      <c r="D383" s="298" t="s">
        <v>307</v>
      </c>
      <c r="E383" s="242">
        <v>1.6923076923076923E-4</v>
      </c>
      <c r="G383" s="299"/>
      <c r="H383" s="309" t="s">
        <v>1627</v>
      </c>
      <c r="I383" s="313" t="s">
        <v>307</v>
      </c>
      <c r="J383" s="313">
        <v>1.3846153846153847E-4</v>
      </c>
      <c r="K383" s="313"/>
      <c r="L383" s="313"/>
      <c r="M383" s="313" t="s">
        <v>1627</v>
      </c>
      <c r="N383" s="313" t="s">
        <v>307</v>
      </c>
      <c r="O383" s="313">
        <v>4.6153846153846151E-5</v>
      </c>
      <c r="P383" s="311"/>
      <c r="Q383" s="311">
        <v>0.64</v>
      </c>
      <c r="R383" s="313">
        <v>28</v>
      </c>
      <c r="S383" s="313">
        <v>145</v>
      </c>
      <c r="T383" s="313">
        <v>23</v>
      </c>
      <c r="U383" s="313">
        <v>234</v>
      </c>
      <c r="V383" s="313"/>
      <c r="W383" s="313">
        <v>1</v>
      </c>
      <c r="X383" s="313">
        <v>0</v>
      </c>
      <c r="Y383" s="313">
        <v>3</v>
      </c>
      <c r="Z383" s="313">
        <v>12</v>
      </c>
      <c r="AA383" s="313">
        <v>6</v>
      </c>
      <c r="AB383" s="313"/>
      <c r="AC383" s="314">
        <v>22</v>
      </c>
      <c r="AD383" s="316"/>
      <c r="AE383" s="311">
        <v>0.37</v>
      </c>
      <c r="AF383" s="316"/>
      <c r="AG383" s="316">
        <v>0</v>
      </c>
      <c r="AH383" s="242" t="e">
        <f t="shared" si="71"/>
        <v>#VALUE!</v>
      </c>
      <c r="AI383" s="212"/>
      <c r="AJ383" s="212"/>
      <c r="AK383" s="212"/>
      <c r="AL383" s="212"/>
      <c r="AM383" s="212"/>
      <c r="AN383" s="212"/>
      <c r="AO383" s="212"/>
      <c r="AP383" s="161"/>
      <c r="AQ383" s="161"/>
      <c r="AR383" s="161"/>
      <c r="AS383" s="161"/>
      <c r="AT383" s="161"/>
      <c r="AU383" s="161"/>
      <c r="AV383" s="162" t="s">
        <v>394</v>
      </c>
      <c r="AW383" s="162" t="s">
        <v>394</v>
      </c>
      <c r="AX383" s="162" t="s">
        <v>394</v>
      </c>
    </row>
    <row r="384" spans="1:51" x14ac:dyDescent="0.25">
      <c r="A384" s="242" t="s">
        <v>1042</v>
      </c>
      <c r="B384" s="242" t="s">
        <v>1043</v>
      </c>
      <c r="C384" s="242" t="s">
        <v>1629</v>
      </c>
      <c r="D384" s="298" t="s">
        <v>1069</v>
      </c>
      <c r="E384" s="242">
        <v>1.5788587779835045E-3</v>
      </c>
      <c r="G384" s="299"/>
      <c r="H384" s="309" t="s">
        <v>1629</v>
      </c>
      <c r="I384" s="313" t="s">
        <v>1069</v>
      </c>
      <c r="J384" s="313">
        <v>4.5783538124894796E-4</v>
      </c>
      <c r="K384" s="313"/>
      <c r="L384" s="313"/>
      <c r="M384" s="313" t="s">
        <v>1629</v>
      </c>
      <c r="N384" s="313" t="s">
        <v>1069</v>
      </c>
      <c r="O384" s="313">
        <v>1.1193401784211413E-3</v>
      </c>
      <c r="P384" s="311"/>
      <c r="Q384" s="311">
        <v>1.94</v>
      </c>
      <c r="R384" s="313">
        <v>21</v>
      </c>
      <c r="S384" s="313">
        <v>27</v>
      </c>
      <c r="T384" s="313">
        <v>31</v>
      </c>
      <c r="U384" s="313">
        <v>178</v>
      </c>
      <c r="V384" s="313"/>
      <c r="W384" s="313">
        <v>33</v>
      </c>
      <c r="X384" s="313">
        <v>5</v>
      </c>
      <c r="Y384" s="313">
        <v>11</v>
      </c>
      <c r="Z384" s="313">
        <v>102</v>
      </c>
      <c r="AA384" s="313">
        <v>0</v>
      </c>
      <c r="AB384" s="313"/>
      <c r="AC384" s="314">
        <v>151</v>
      </c>
      <c r="AD384" s="316"/>
      <c r="AE384" s="311">
        <v>2.96</v>
      </c>
      <c r="AF384" s="316"/>
      <c r="AG384" s="316">
        <v>0</v>
      </c>
      <c r="AH384" s="242" t="e">
        <f t="shared" si="71"/>
        <v>#VALUE!</v>
      </c>
      <c r="AI384" s="212"/>
      <c r="AJ384" s="212" t="s">
        <v>1609</v>
      </c>
      <c r="AK384" s="212" t="s">
        <v>1610</v>
      </c>
      <c r="AL384" s="212"/>
      <c r="AM384" s="212" t="s">
        <v>325</v>
      </c>
      <c r="AN384" s="212" t="s">
        <v>325</v>
      </c>
      <c r="AO384" s="212"/>
      <c r="AP384" s="160">
        <v>1380</v>
      </c>
      <c r="AQ384" s="160">
        <v>210</v>
      </c>
      <c r="AR384" s="160">
        <v>0</v>
      </c>
      <c r="AS384" s="160">
        <v>1590</v>
      </c>
      <c r="AT384" s="406" t="e">
        <f t="shared" ref="AT384:AT392" si="80">AS384/VLOOKUP(AN384,$E$18:$H$410,4,FALSE)</f>
        <v>#N/A</v>
      </c>
      <c r="AU384" s="160">
        <v>1700</v>
      </c>
      <c r="AV384" s="359" t="s">
        <v>1463</v>
      </c>
      <c r="AW384" s="359" t="s">
        <v>1199</v>
      </c>
      <c r="AX384" s="358" t="s">
        <v>1756</v>
      </c>
      <c r="AY384" s="360" t="e">
        <f t="shared" ref="AY384:AY392" si="81">AX384/VLOOKUP(AN384,$E$18:$H$410,4,FALSE)</f>
        <v>#N/A</v>
      </c>
    </row>
    <row r="385" spans="1:51" x14ac:dyDescent="0.25">
      <c r="A385" s="242" t="s">
        <v>1044</v>
      </c>
      <c r="B385" s="242" t="s">
        <v>1045</v>
      </c>
      <c r="C385" s="242" t="s">
        <v>1630</v>
      </c>
      <c r="D385" s="298" t="s">
        <v>56</v>
      </c>
      <c r="E385" s="242">
        <v>2.7154046997389034E-3</v>
      </c>
      <c r="G385" s="299"/>
      <c r="H385" s="309" t="s">
        <v>1630</v>
      </c>
      <c r="I385" s="313" t="s">
        <v>56</v>
      </c>
      <c r="J385" s="313">
        <v>5.8311575282854662E-4</v>
      </c>
      <c r="K385" s="313"/>
      <c r="L385" s="313"/>
      <c r="M385" s="313" t="s">
        <v>1630</v>
      </c>
      <c r="N385" s="313" t="s">
        <v>56</v>
      </c>
      <c r="O385" s="313">
        <v>2.1409921671018276E-3</v>
      </c>
      <c r="P385" s="311"/>
      <c r="Q385" s="311">
        <v>0.56000000000000005</v>
      </c>
      <c r="R385" s="313">
        <v>9</v>
      </c>
      <c r="S385" s="313">
        <v>61</v>
      </c>
      <c r="T385" s="313">
        <v>117</v>
      </c>
      <c r="U385" s="313">
        <v>205</v>
      </c>
      <c r="V385" s="313"/>
      <c r="W385" s="313">
        <v>3</v>
      </c>
      <c r="X385" s="313">
        <v>0</v>
      </c>
      <c r="Y385" s="313">
        <v>7</v>
      </c>
      <c r="Z385" s="313">
        <v>0</v>
      </c>
      <c r="AA385" s="313">
        <v>0</v>
      </c>
      <c r="AB385" s="313"/>
      <c r="AC385" s="314">
        <v>10</v>
      </c>
      <c r="AD385" s="316"/>
      <c r="AE385" s="311">
        <v>0.31</v>
      </c>
      <c r="AF385" s="316"/>
      <c r="AG385" s="316">
        <v>0</v>
      </c>
      <c r="AH385" s="242" t="e">
        <f t="shared" si="71"/>
        <v>#VALUE!</v>
      </c>
      <c r="AI385" s="212" t="s">
        <v>1040</v>
      </c>
      <c r="AJ385" s="212" t="s">
        <v>1041</v>
      </c>
      <c r="AK385" s="212" t="s">
        <v>1612</v>
      </c>
      <c r="AL385" s="212"/>
      <c r="AM385" s="212"/>
      <c r="AN385" s="212" t="s">
        <v>86</v>
      </c>
      <c r="AO385" s="212"/>
      <c r="AP385" s="160">
        <v>280</v>
      </c>
      <c r="AQ385" s="160">
        <v>80</v>
      </c>
      <c r="AR385" s="160">
        <v>0</v>
      </c>
      <c r="AS385" s="160">
        <v>360</v>
      </c>
      <c r="AT385" s="406" t="e">
        <f t="shared" si="80"/>
        <v>#N/A</v>
      </c>
      <c r="AU385" s="160">
        <v>270</v>
      </c>
      <c r="AV385" s="359" t="s">
        <v>1178</v>
      </c>
      <c r="AW385" s="359" t="s">
        <v>1142</v>
      </c>
      <c r="AX385" s="359" t="s">
        <v>1433</v>
      </c>
      <c r="AY385" s="360" t="e">
        <f t="shared" si="81"/>
        <v>#N/A</v>
      </c>
    </row>
    <row r="386" spans="1:51" x14ac:dyDescent="0.25">
      <c r="A386" s="242" t="s">
        <v>1046</v>
      </c>
      <c r="B386" s="242" t="s">
        <v>1047</v>
      </c>
      <c r="C386" s="242" t="s">
        <v>1631</v>
      </c>
      <c r="D386" s="298" t="s">
        <v>69</v>
      </c>
      <c r="E386" s="242">
        <v>1.6707021791767555E-3</v>
      </c>
      <c r="G386" s="299"/>
      <c r="H386" s="309" t="s">
        <v>1631</v>
      </c>
      <c r="I386" s="313" t="s">
        <v>69</v>
      </c>
      <c r="J386" s="313">
        <v>7.3849878934624698E-4</v>
      </c>
      <c r="K386" s="313"/>
      <c r="L386" s="313"/>
      <c r="M386" s="313" t="s">
        <v>1631</v>
      </c>
      <c r="N386" s="313" t="s">
        <v>69</v>
      </c>
      <c r="O386" s="313">
        <v>9.2009685230024212E-4</v>
      </c>
      <c r="P386" s="311"/>
      <c r="Q386" s="311">
        <v>1.36</v>
      </c>
      <c r="R386" s="313">
        <v>12</v>
      </c>
      <c r="S386" s="313">
        <v>3</v>
      </c>
      <c r="T386" s="313">
        <v>7</v>
      </c>
      <c r="U386" s="313">
        <v>75</v>
      </c>
      <c r="V386" s="313"/>
      <c r="W386" s="313">
        <v>5</v>
      </c>
      <c r="X386" s="313">
        <v>0</v>
      </c>
      <c r="Y386" s="313">
        <v>0</v>
      </c>
      <c r="Z386" s="313">
        <v>9</v>
      </c>
      <c r="AA386" s="313">
        <v>0</v>
      </c>
      <c r="AB386" s="313"/>
      <c r="AC386" s="314">
        <v>14</v>
      </c>
      <c r="AD386" s="316"/>
      <c r="AE386" s="311">
        <v>0.36</v>
      </c>
      <c r="AF386" s="316"/>
      <c r="AG386" s="316">
        <v>2</v>
      </c>
      <c r="AH386" s="242" t="e">
        <f t="shared" si="71"/>
        <v>#VALUE!</v>
      </c>
      <c r="AI386" s="212" t="s">
        <v>1042</v>
      </c>
      <c r="AJ386" s="212" t="s">
        <v>1043</v>
      </c>
      <c r="AK386" s="212" t="s">
        <v>1613</v>
      </c>
      <c r="AL386" s="212"/>
      <c r="AM386" s="212"/>
      <c r="AN386" s="212" t="s">
        <v>102</v>
      </c>
      <c r="AO386" s="212"/>
      <c r="AP386" s="160">
        <v>110</v>
      </c>
      <c r="AQ386" s="160">
        <v>10</v>
      </c>
      <c r="AR386" s="160">
        <v>0</v>
      </c>
      <c r="AS386" s="160">
        <v>120</v>
      </c>
      <c r="AT386" s="406" t="e">
        <f t="shared" si="80"/>
        <v>#N/A</v>
      </c>
      <c r="AU386" s="160">
        <v>410</v>
      </c>
      <c r="AV386" s="359" t="s">
        <v>1239</v>
      </c>
      <c r="AW386" s="359" t="s">
        <v>1119</v>
      </c>
      <c r="AX386" s="359" t="s">
        <v>1362</v>
      </c>
      <c r="AY386" s="360" t="e">
        <f t="shared" si="81"/>
        <v>#N/A</v>
      </c>
    </row>
    <row r="387" spans="1:51" x14ac:dyDescent="0.25">
      <c r="A387" s="242" t="s">
        <v>1048</v>
      </c>
      <c r="B387" s="242" t="s">
        <v>1049</v>
      </c>
      <c r="C387" s="242" t="s">
        <v>1632</v>
      </c>
      <c r="D387" s="298" t="s">
        <v>106</v>
      </c>
      <c r="E387" s="242">
        <v>8.1807081807081807E-4</v>
      </c>
      <c r="G387" s="299"/>
      <c r="H387" s="309" t="s">
        <v>1632</v>
      </c>
      <c r="I387" s="313" t="s">
        <v>106</v>
      </c>
      <c r="J387" s="313">
        <v>2.5641025641025641E-4</v>
      </c>
      <c r="K387" s="313"/>
      <c r="L387" s="313"/>
      <c r="M387" s="313" t="s">
        <v>1632</v>
      </c>
      <c r="N387" s="313" t="s">
        <v>106</v>
      </c>
      <c r="O387" s="313">
        <v>5.4945054945054945E-4</v>
      </c>
      <c r="P387" s="311"/>
      <c r="Q387" s="311">
        <v>1.31</v>
      </c>
      <c r="R387" s="313">
        <v>1</v>
      </c>
      <c r="S387" s="313">
        <v>7</v>
      </c>
      <c r="T387" s="313">
        <v>9</v>
      </c>
      <c r="U387" s="313">
        <v>64</v>
      </c>
      <c r="V387" s="313"/>
      <c r="W387" s="313">
        <v>0</v>
      </c>
      <c r="X387" s="313">
        <v>0</v>
      </c>
      <c r="Y387" s="313">
        <v>9</v>
      </c>
      <c r="Z387" s="313">
        <v>19</v>
      </c>
      <c r="AA387" s="313">
        <v>0</v>
      </c>
      <c r="AB387" s="313"/>
      <c r="AC387" s="314">
        <v>28</v>
      </c>
      <c r="AD387" s="316"/>
      <c r="AE387" s="311">
        <v>0.78</v>
      </c>
      <c r="AF387" s="316"/>
      <c r="AG387" s="316">
        <v>0</v>
      </c>
      <c r="AH387" s="242" t="e">
        <f t="shared" si="71"/>
        <v>#VALUE!</v>
      </c>
      <c r="AI387" s="212" t="s">
        <v>1044</v>
      </c>
      <c r="AJ387" s="212" t="s">
        <v>1045</v>
      </c>
      <c r="AK387" s="212" t="s">
        <v>1614</v>
      </c>
      <c r="AL387" s="212"/>
      <c r="AM387" s="212"/>
      <c r="AN387" s="212" t="s">
        <v>166</v>
      </c>
      <c r="AO387" s="212"/>
      <c r="AP387" s="160">
        <v>230</v>
      </c>
      <c r="AQ387" s="160">
        <v>40</v>
      </c>
      <c r="AR387" s="160">
        <v>0</v>
      </c>
      <c r="AS387" s="160">
        <v>270</v>
      </c>
      <c r="AT387" s="406" t="e">
        <f t="shared" si="80"/>
        <v>#N/A</v>
      </c>
      <c r="AU387" s="160">
        <v>110</v>
      </c>
      <c r="AV387" s="359" t="s">
        <v>1123</v>
      </c>
      <c r="AW387" s="359" t="s">
        <v>1123</v>
      </c>
      <c r="AX387" s="359" t="s">
        <v>1138</v>
      </c>
      <c r="AY387" s="360" t="e">
        <f t="shared" si="81"/>
        <v>#N/A</v>
      </c>
    </row>
    <row r="388" spans="1:51" x14ac:dyDescent="0.25">
      <c r="A388" s="242" t="s">
        <v>1050</v>
      </c>
      <c r="B388" s="242" t="s">
        <v>1051</v>
      </c>
      <c r="C388" s="242" t="s">
        <v>1633</v>
      </c>
      <c r="D388" s="298" t="s">
        <v>110</v>
      </c>
      <c r="E388" s="242">
        <v>2.1955260977630487E-3</v>
      </c>
      <c r="G388" s="299"/>
      <c r="H388" s="309" t="s">
        <v>1633</v>
      </c>
      <c r="I388" s="313" t="s">
        <v>110</v>
      </c>
      <c r="J388" s="313">
        <v>5.6338028169014088E-4</v>
      </c>
      <c r="K388" s="313"/>
      <c r="L388" s="313"/>
      <c r="M388" s="313" t="s">
        <v>1633</v>
      </c>
      <c r="N388" s="313" t="s">
        <v>110</v>
      </c>
      <c r="O388" s="313">
        <v>1.632145816072908E-3</v>
      </c>
      <c r="P388" s="311"/>
      <c r="Q388" s="311">
        <v>1</v>
      </c>
      <c r="R388" s="313">
        <v>14</v>
      </c>
      <c r="S388" s="313">
        <v>15</v>
      </c>
      <c r="T388" s="313">
        <v>43</v>
      </c>
      <c r="U388" s="313">
        <v>127</v>
      </c>
      <c r="V388" s="313"/>
      <c r="W388" s="313">
        <v>9</v>
      </c>
      <c r="X388" s="313">
        <v>0</v>
      </c>
      <c r="Y388" s="313">
        <v>0</v>
      </c>
      <c r="Z388" s="313">
        <v>10</v>
      </c>
      <c r="AA388" s="313">
        <v>0</v>
      </c>
      <c r="AB388" s="313"/>
      <c r="AC388" s="314">
        <v>19</v>
      </c>
      <c r="AD388" s="316"/>
      <c r="AE388" s="311">
        <v>0.35</v>
      </c>
      <c r="AF388" s="316"/>
      <c r="AG388" s="316">
        <v>21</v>
      </c>
      <c r="AH388" s="242" t="e">
        <f t="shared" si="71"/>
        <v>#VALUE!</v>
      </c>
      <c r="AI388" s="212" t="s">
        <v>1046</v>
      </c>
      <c r="AJ388" s="212" t="s">
        <v>1047</v>
      </c>
      <c r="AK388" s="212" t="s">
        <v>1615</v>
      </c>
      <c r="AL388" s="212"/>
      <c r="AM388" s="212"/>
      <c r="AN388" s="212" t="s">
        <v>177</v>
      </c>
      <c r="AO388" s="212"/>
      <c r="AP388" s="160">
        <v>110</v>
      </c>
      <c r="AQ388" s="160">
        <v>10</v>
      </c>
      <c r="AR388" s="160">
        <v>0</v>
      </c>
      <c r="AS388" s="160">
        <v>120</v>
      </c>
      <c r="AT388" s="406" t="e">
        <f t="shared" si="80"/>
        <v>#N/A</v>
      </c>
      <c r="AU388" s="160">
        <v>100</v>
      </c>
      <c r="AV388" s="359" t="s">
        <v>1123</v>
      </c>
      <c r="AW388" s="359" t="s">
        <v>1123</v>
      </c>
      <c r="AX388" s="359" t="s">
        <v>1280</v>
      </c>
      <c r="AY388" s="360" t="e">
        <f t="shared" si="81"/>
        <v>#N/A</v>
      </c>
    </row>
    <row r="389" spans="1:51" x14ac:dyDescent="0.25">
      <c r="A389" s="242" t="s">
        <v>1052</v>
      </c>
      <c r="B389" s="242" t="s">
        <v>1053</v>
      </c>
      <c r="C389" s="242" t="s">
        <v>1635</v>
      </c>
      <c r="D389" s="315" t="s">
        <v>260</v>
      </c>
      <c r="E389" s="242">
        <v>5.6888888888888885E-4</v>
      </c>
      <c r="G389" s="299"/>
      <c r="H389" s="309" t="s">
        <v>1635</v>
      </c>
      <c r="I389" s="313" t="s">
        <v>260</v>
      </c>
      <c r="J389" s="313">
        <v>2.4000000000000001E-4</v>
      </c>
      <c r="K389" s="313"/>
      <c r="L389" s="313"/>
      <c r="M389" s="313" t="s">
        <v>1635</v>
      </c>
      <c r="N389" s="313" t="s">
        <v>260</v>
      </c>
      <c r="O389" s="313">
        <v>3.2888888888888887E-4</v>
      </c>
      <c r="P389" s="311"/>
      <c r="Q389" s="311">
        <v>1.32</v>
      </c>
      <c r="R389" s="313">
        <v>12</v>
      </c>
      <c r="S389" s="313">
        <v>3</v>
      </c>
      <c r="T389" s="313">
        <v>12</v>
      </c>
      <c r="U389" s="313">
        <v>64</v>
      </c>
      <c r="V389" s="313"/>
      <c r="W389" s="313">
        <v>5</v>
      </c>
      <c r="X389" s="313">
        <v>8</v>
      </c>
      <c r="Y389" s="313">
        <v>0</v>
      </c>
      <c r="Z389" s="313">
        <v>3</v>
      </c>
      <c r="AA389" s="313">
        <v>0</v>
      </c>
      <c r="AB389" s="313"/>
      <c r="AC389" s="314">
        <v>16</v>
      </c>
      <c r="AD389" s="316"/>
      <c r="AE389" s="311">
        <v>0.56999999999999995</v>
      </c>
      <c r="AF389" s="316"/>
      <c r="AG389" s="316">
        <v>0</v>
      </c>
      <c r="AH389" s="242" t="e">
        <f t="shared" si="71"/>
        <v>#VALUE!</v>
      </c>
      <c r="AI389" s="212" t="s">
        <v>1048</v>
      </c>
      <c r="AJ389" s="212" t="s">
        <v>1049</v>
      </c>
      <c r="AK389" s="212" t="s">
        <v>1616</v>
      </c>
      <c r="AL389" s="212"/>
      <c r="AM389" s="212"/>
      <c r="AN389" s="212" t="s">
        <v>237</v>
      </c>
      <c r="AO389" s="212"/>
      <c r="AP389" s="160">
        <v>140</v>
      </c>
      <c r="AQ389" s="160">
        <v>30</v>
      </c>
      <c r="AR389" s="160">
        <v>0</v>
      </c>
      <c r="AS389" s="160">
        <v>180</v>
      </c>
      <c r="AT389" s="406" t="e">
        <f t="shared" si="80"/>
        <v>#N/A</v>
      </c>
      <c r="AU389" s="160">
        <v>130</v>
      </c>
      <c r="AV389" s="359" t="s">
        <v>1153</v>
      </c>
      <c r="AW389" s="359" t="s">
        <v>1123</v>
      </c>
      <c r="AX389" s="359" t="s">
        <v>1122</v>
      </c>
      <c r="AY389" s="360" t="e">
        <f t="shared" si="81"/>
        <v>#N/A</v>
      </c>
    </row>
    <row r="390" spans="1:51" ht="25.5" x14ac:dyDescent="0.25">
      <c r="A390" s="242" t="s">
        <v>1054</v>
      </c>
      <c r="B390" s="242" t="s">
        <v>1055</v>
      </c>
      <c r="C390" s="242" t="s">
        <v>1636</v>
      </c>
      <c r="D390" s="298" t="s">
        <v>275</v>
      </c>
      <c r="E390" s="242">
        <v>1.1288343558282208E-3</v>
      </c>
      <c r="G390" s="299"/>
      <c r="H390" s="327" t="s">
        <v>1636</v>
      </c>
      <c r="I390" s="328" t="s">
        <v>275</v>
      </c>
      <c r="J390" s="328">
        <v>3.4355828220858896E-4</v>
      </c>
      <c r="K390" s="328"/>
      <c r="L390" s="328"/>
      <c r="M390" s="328" t="s">
        <v>1636</v>
      </c>
      <c r="N390" s="328" t="s">
        <v>275</v>
      </c>
      <c r="O390" s="328">
        <v>7.8527607361963188E-4</v>
      </c>
      <c r="P390" s="329"/>
      <c r="Q390" s="329">
        <v>0.36</v>
      </c>
      <c r="R390" s="328">
        <v>4</v>
      </c>
      <c r="S390" s="328">
        <v>0</v>
      </c>
      <c r="T390" s="328">
        <v>3</v>
      </c>
      <c r="U390" s="328">
        <v>15</v>
      </c>
      <c r="V390" s="328"/>
      <c r="W390" s="328">
        <v>0</v>
      </c>
      <c r="X390" s="328">
        <v>0</v>
      </c>
      <c r="Y390" s="328">
        <v>0</v>
      </c>
      <c r="Z390" s="328">
        <v>0</v>
      </c>
      <c r="AA390" s="328">
        <v>0</v>
      </c>
      <c r="AB390" s="328"/>
      <c r="AC390" s="330">
        <v>0</v>
      </c>
      <c r="AD390" s="331"/>
      <c r="AE390" s="329">
        <v>0</v>
      </c>
      <c r="AF390" s="332"/>
      <c r="AG390" s="333">
        <v>0</v>
      </c>
      <c r="AH390" s="242" t="e">
        <f t="shared" si="71"/>
        <v>#VALUE!</v>
      </c>
      <c r="AI390" s="212" t="s">
        <v>1050</v>
      </c>
      <c r="AJ390" s="212" t="s">
        <v>1051</v>
      </c>
      <c r="AK390" s="212" t="s">
        <v>1617</v>
      </c>
      <c r="AL390" s="212"/>
      <c r="AM390" s="212"/>
      <c r="AN390" s="212" t="s">
        <v>271</v>
      </c>
      <c r="AO390" s="212"/>
      <c r="AP390" s="160">
        <v>280</v>
      </c>
      <c r="AQ390" s="160">
        <v>30</v>
      </c>
      <c r="AR390" s="160">
        <v>0</v>
      </c>
      <c r="AS390" s="160">
        <v>310</v>
      </c>
      <c r="AT390" s="406" t="e">
        <f t="shared" si="80"/>
        <v>#N/A</v>
      </c>
      <c r="AU390" s="160">
        <v>330</v>
      </c>
      <c r="AV390" s="359" t="s">
        <v>1280</v>
      </c>
      <c r="AW390" s="359" t="s">
        <v>1123</v>
      </c>
      <c r="AX390" s="359" t="s">
        <v>1424</v>
      </c>
      <c r="AY390" s="360" t="e">
        <f t="shared" si="81"/>
        <v>#N/A</v>
      </c>
    </row>
    <row r="391" spans="1:51" x14ac:dyDescent="0.25">
      <c r="A391" s="242">
        <v>12</v>
      </c>
      <c r="B391" s="242">
        <v>19</v>
      </c>
      <c r="C391" s="242" t="s">
        <v>1637</v>
      </c>
      <c r="D391" s="298" t="s">
        <v>335</v>
      </c>
      <c r="E391" s="315">
        <v>9.8183881952326898E-4</v>
      </c>
      <c r="G391" s="299"/>
      <c r="H391" s="309" t="s">
        <v>1637</v>
      </c>
      <c r="I391" s="313" t="s">
        <v>335</v>
      </c>
      <c r="J391" s="313">
        <v>4.7105561861521001E-4</v>
      </c>
      <c r="K391" s="313"/>
      <c r="L391" s="313"/>
      <c r="M391" s="313" t="s">
        <v>1637</v>
      </c>
      <c r="N391" s="313" t="s">
        <v>335</v>
      </c>
      <c r="O391" s="313">
        <v>5.1078320090805907E-4</v>
      </c>
      <c r="P391" s="311"/>
      <c r="Q391" s="311"/>
      <c r="R391" s="313"/>
      <c r="S391" s="313"/>
      <c r="T391" s="313"/>
      <c r="U391" s="313"/>
      <c r="V391" s="313"/>
      <c r="W391" s="313"/>
      <c r="X391" s="313"/>
      <c r="Y391" s="313"/>
      <c r="Z391" s="313"/>
      <c r="AA391" s="313"/>
      <c r="AB391" s="313"/>
      <c r="AC391" s="314"/>
      <c r="AD391" s="316"/>
      <c r="AE391" s="311"/>
      <c r="AF391" s="316"/>
      <c r="AG391" s="316"/>
      <c r="AH391" s="242" t="e">
        <f t="shared" si="71"/>
        <v>#VALUE!</v>
      </c>
      <c r="AI391" s="212" t="s">
        <v>1052</v>
      </c>
      <c r="AJ391" s="212" t="s">
        <v>1053</v>
      </c>
      <c r="AK391" s="212" t="s">
        <v>1618</v>
      </c>
      <c r="AL391" s="212"/>
      <c r="AM391" s="212"/>
      <c r="AN391" s="212" t="s">
        <v>281</v>
      </c>
      <c r="AO391" s="212"/>
      <c r="AP391" s="160">
        <v>160</v>
      </c>
      <c r="AQ391" s="160">
        <v>0</v>
      </c>
      <c r="AR391" s="160">
        <v>0</v>
      </c>
      <c r="AS391" s="160">
        <v>160</v>
      </c>
      <c r="AT391" s="406" t="e">
        <f t="shared" si="80"/>
        <v>#N/A</v>
      </c>
      <c r="AU391" s="160">
        <v>210</v>
      </c>
      <c r="AV391" s="359" t="s">
        <v>1173</v>
      </c>
      <c r="AW391" s="359" t="s">
        <v>1123</v>
      </c>
      <c r="AX391" s="359" t="s">
        <v>1182</v>
      </c>
      <c r="AY391" s="360" t="e">
        <f t="shared" si="81"/>
        <v>#N/A</v>
      </c>
    </row>
    <row r="392" spans="1:51" x14ac:dyDescent="0.25">
      <c r="A392" s="242" t="s">
        <v>1057</v>
      </c>
      <c r="B392" s="242" t="s">
        <v>1058</v>
      </c>
      <c r="C392" s="242" t="s">
        <v>1638</v>
      </c>
      <c r="D392" s="298" t="s">
        <v>164</v>
      </c>
      <c r="E392" s="242">
        <v>1.6238532110091743E-3</v>
      </c>
      <c r="G392" s="299"/>
      <c r="H392" s="309" t="s">
        <v>1638</v>
      </c>
      <c r="I392" s="313" t="s">
        <v>164</v>
      </c>
      <c r="J392" s="313">
        <v>4.1284403669724772E-4</v>
      </c>
      <c r="K392" s="313"/>
      <c r="L392" s="313"/>
      <c r="M392" s="313" t="s">
        <v>1638</v>
      </c>
      <c r="N392" s="313" t="s">
        <v>164</v>
      </c>
      <c r="O392" s="313">
        <v>1.2110091743119265E-3</v>
      </c>
      <c r="P392" s="311"/>
      <c r="Q392" s="311">
        <v>0.81</v>
      </c>
      <c r="R392" s="313">
        <v>0</v>
      </c>
      <c r="S392" s="313">
        <v>0</v>
      </c>
      <c r="T392" s="313">
        <v>0</v>
      </c>
      <c r="U392" s="313">
        <v>10</v>
      </c>
      <c r="V392" s="313"/>
      <c r="W392" s="313">
        <v>4</v>
      </c>
      <c r="X392" s="313" t="s">
        <v>1821</v>
      </c>
      <c r="Y392" s="313" t="s">
        <v>1821</v>
      </c>
      <c r="Z392" s="313">
        <v>2</v>
      </c>
      <c r="AA392" s="313" t="s">
        <v>1821</v>
      </c>
      <c r="AB392" s="313"/>
      <c r="AC392" s="314">
        <v>8</v>
      </c>
      <c r="AD392" s="316"/>
      <c r="AE392" s="311">
        <v>0.38</v>
      </c>
      <c r="AF392" s="316"/>
      <c r="AG392" s="316">
        <v>2</v>
      </c>
      <c r="AH392" s="242" t="e">
        <f t="shared" si="71"/>
        <v>#VALUE!</v>
      </c>
      <c r="AI392" s="212" t="s">
        <v>1054</v>
      </c>
      <c r="AJ392" s="212" t="s">
        <v>1055</v>
      </c>
      <c r="AK392" s="212" t="s">
        <v>1619</v>
      </c>
      <c r="AL392" s="212"/>
      <c r="AM392" s="212"/>
      <c r="AN392" s="212" t="s">
        <v>300</v>
      </c>
      <c r="AO392" s="212"/>
      <c r="AP392" s="160">
        <v>60</v>
      </c>
      <c r="AQ392" s="160">
        <v>0</v>
      </c>
      <c r="AR392" s="160">
        <v>0</v>
      </c>
      <c r="AS392" s="160">
        <v>60</v>
      </c>
      <c r="AT392" s="406" t="e">
        <f t="shared" si="80"/>
        <v>#N/A</v>
      </c>
      <c r="AU392" s="160">
        <v>130</v>
      </c>
      <c r="AV392" s="359" t="s">
        <v>1142</v>
      </c>
      <c r="AW392" s="359" t="s">
        <v>1123</v>
      </c>
      <c r="AX392" s="359" t="s">
        <v>1147</v>
      </c>
      <c r="AY392" s="360" t="e">
        <f t="shared" si="81"/>
        <v>#N/A</v>
      </c>
    </row>
    <row r="393" spans="1:51" x14ac:dyDescent="0.25">
      <c r="A393" s="242" t="s">
        <v>1059</v>
      </c>
      <c r="B393" s="242" t="s">
        <v>1060</v>
      </c>
      <c r="C393" s="242" t="s">
        <v>1639</v>
      </c>
      <c r="D393" s="298" t="s">
        <v>225</v>
      </c>
      <c r="E393" s="242">
        <v>9.4903339191564149E-4</v>
      </c>
      <c r="G393" s="299"/>
      <c r="H393" s="309" t="s">
        <v>1639</v>
      </c>
      <c r="I393" s="313" t="s">
        <v>225</v>
      </c>
      <c r="J393" s="313">
        <v>4.4815465729349739E-4</v>
      </c>
      <c r="K393" s="313"/>
      <c r="L393" s="313"/>
      <c r="M393" s="313" t="s">
        <v>1639</v>
      </c>
      <c r="N393" s="313" t="s">
        <v>225</v>
      </c>
      <c r="O393" s="313">
        <v>5.0087873462214411E-4</v>
      </c>
      <c r="P393" s="311"/>
      <c r="Q393" s="311">
        <v>0.26</v>
      </c>
      <c r="R393" s="313">
        <v>0</v>
      </c>
      <c r="S393" s="313">
        <v>0</v>
      </c>
      <c r="T393" s="313">
        <v>0</v>
      </c>
      <c r="U393" s="313">
        <v>5</v>
      </c>
      <c r="V393" s="313"/>
      <c r="W393" s="313" t="s">
        <v>1821</v>
      </c>
      <c r="X393" s="313">
        <v>4</v>
      </c>
      <c r="Y393" s="313">
        <v>3</v>
      </c>
      <c r="Z393" s="313">
        <v>5</v>
      </c>
      <c r="AA393" s="313" t="s">
        <v>1821</v>
      </c>
      <c r="AB393" s="313"/>
      <c r="AC393" s="314">
        <v>12</v>
      </c>
      <c r="AD393" s="316"/>
      <c r="AE393" s="311">
        <v>0.32</v>
      </c>
      <c r="AF393" s="316"/>
      <c r="AG393" s="316">
        <v>1</v>
      </c>
      <c r="AH393" s="242" t="e">
        <f t="shared" si="71"/>
        <v>#VALUE!</v>
      </c>
      <c r="AI393" s="212"/>
      <c r="AJ393" s="212"/>
      <c r="AK393" s="212"/>
      <c r="AL393" s="212"/>
      <c r="AM393" s="212"/>
      <c r="AN393" s="212"/>
      <c r="AO393" s="212"/>
      <c r="AP393" s="161"/>
      <c r="AQ393" s="161"/>
      <c r="AR393" s="161"/>
      <c r="AS393" s="161"/>
      <c r="AT393" s="161"/>
      <c r="AU393" s="161"/>
      <c r="AV393" s="162" t="s">
        <v>394</v>
      </c>
      <c r="AW393" s="162" t="s">
        <v>394</v>
      </c>
      <c r="AX393" s="162" t="s">
        <v>394</v>
      </c>
    </row>
    <row r="394" spans="1:51" x14ac:dyDescent="0.25">
      <c r="A394" s="242" t="s">
        <v>1061</v>
      </c>
      <c r="B394" s="242" t="s">
        <v>1062</v>
      </c>
      <c r="C394" s="242" t="s">
        <v>1640</v>
      </c>
      <c r="D394" s="298" t="s">
        <v>245</v>
      </c>
      <c r="E394" s="242">
        <v>5.7799875699192046E-4</v>
      </c>
      <c r="G394" s="299"/>
      <c r="H394" s="309" t="s">
        <v>1640</v>
      </c>
      <c r="I394" s="313" t="s">
        <v>245</v>
      </c>
      <c r="J394" s="313">
        <v>4.0397762585456807E-4</v>
      </c>
      <c r="K394" s="313"/>
      <c r="L394" s="313"/>
      <c r="M394" s="313" t="s">
        <v>1640</v>
      </c>
      <c r="N394" s="313" t="s">
        <v>245</v>
      </c>
      <c r="O394" s="313">
        <v>1.7402113113735239E-4</v>
      </c>
      <c r="P394" s="311"/>
      <c r="Q394" s="311">
        <v>3.07</v>
      </c>
      <c r="R394" s="313">
        <v>1</v>
      </c>
      <c r="S394" s="313">
        <v>11</v>
      </c>
      <c r="T394" s="313">
        <v>25</v>
      </c>
      <c r="U394" s="313">
        <v>120</v>
      </c>
      <c r="V394" s="313"/>
      <c r="W394" s="313">
        <v>0</v>
      </c>
      <c r="X394" s="313">
        <v>0</v>
      </c>
      <c r="Y394" s="313">
        <v>0</v>
      </c>
      <c r="Z394" s="313">
        <v>0</v>
      </c>
      <c r="AA394" s="313">
        <v>0</v>
      </c>
      <c r="AB394" s="313"/>
      <c r="AC394" s="314">
        <v>0</v>
      </c>
      <c r="AD394" s="316"/>
      <c r="AE394" s="311">
        <v>0</v>
      </c>
      <c r="AF394" s="316"/>
      <c r="AG394" s="316">
        <v>8</v>
      </c>
      <c r="AH394" s="242" t="e">
        <f t="shared" si="71"/>
        <v>#VALUE!</v>
      </c>
      <c r="AI394" s="212"/>
      <c r="AJ394" s="212" t="s">
        <v>1620</v>
      </c>
      <c r="AK394" s="212" t="s">
        <v>1621</v>
      </c>
      <c r="AL394" s="212"/>
      <c r="AM394" s="212" t="s">
        <v>1056</v>
      </c>
      <c r="AN394" s="212" t="s">
        <v>1056</v>
      </c>
      <c r="AO394" s="212"/>
      <c r="AP394" s="161">
        <v>610</v>
      </c>
      <c r="AQ394" s="161">
        <v>140</v>
      </c>
      <c r="AR394" s="161">
        <v>0</v>
      </c>
      <c r="AS394" s="161">
        <v>750</v>
      </c>
      <c r="AT394" s="406" t="e">
        <f t="shared" ref="AT394:AT400" si="82">AS394/VLOOKUP(AN394,$E$18:$H$410,4,FALSE)</f>
        <v>#N/A</v>
      </c>
      <c r="AU394" s="161">
        <v>980</v>
      </c>
      <c r="AV394" s="161" t="s">
        <v>1136</v>
      </c>
      <c r="AW394" s="161" t="s">
        <v>1123</v>
      </c>
      <c r="AX394" s="161" t="s">
        <v>1757</v>
      </c>
      <c r="AY394" s="360" t="e">
        <f t="shared" ref="AY394:AY400" si="83">AX394/VLOOKUP(AN394,$E$18:$H$410,4,FALSE)</f>
        <v>#N/A</v>
      </c>
    </row>
    <row r="395" spans="1:51" x14ac:dyDescent="0.25">
      <c r="A395" s="242" t="s">
        <v>1063</v>
      </c>
      <c r="B395" s="242" t="s">
        <v>1064</v>
      </c>
      <c r="C395" s="242" t="s">
        <v>1641</v>
      </c>
      <c r="D395" s="298" t="s">
        <v>270</v>
      </c>
      <c r="E395" s="242">
        <v>8.7352138307552317E-4</v>
      </c>
      <c r="G395" s="299"/>
      <c r="H395" s="309" t="s">
        <v>1641</v>
      </c>
      <c r="I395" s="313" t="s">
        <v>270</v>
      </c>
      <c r="J395" s="313">
        <v>5.1865332120109187E-4</v>
      </c>
      <c r="K395" s="313"/>
      <c r="L395" s="313"/>
      <c r="M395" s="313" t="s">
        <v>1641</v>
      </c>
      <c r="N395" s="313" t="s">
        <v>270</v>
      </c>
      <c r="O395" s="313">
        <v>3.548680618744313E-4</v>
      </c>
      <c r="P395" s="311"/>
      <c r="Q395" s="311">
        <v>0.9</v>
      </c>
      <c r="R395" s="313">
        <v>4</v>
      </c>
      <c r="S395" s="313">
        <v>1</v>
      </c>
      <c r="T395" s="313">
        <v>19</v>
      </c>
      <c r="U395" s="313">
        <v>42</v>
      </c>
      <c r="V395" s="313"/>
      <c r="W395" s="313">
        <v>1</v>
      </c>
      <c r="X395" s="313">
        <v>8</v>
      </c>
      <c r="Y395" s="313">
        <v>5</v>
      </c>
      <c r="Z395" s="313">
        <v>0</v>
      </c>
      <c r="AA395" s="313">
        <v>2</v>
      </c>
      <c r="AB395" s="313"/>
      <c r="AC395" s="314">
        <v>16</v>
      </c>
      <c r="AD395" s="316"/>
      <c r="AE395" s="311">
        <v>0.8</v>
      </c>
      <c r="AF395" s="316"/>
      <c r="AG395" s="316">
        <v>2</v>
      </c>
      <c r="AH395" s="242" t="e">
        <f t="shared" si="71"/>
        <v>#VALUE!</v>
      </c>
      <c r="AI395" s="212" t="s">
        <v>1057</v>
      </c>
      <c r="AJ395" s="212" t="s">
        <v>1058</v>
      </c>
      <c r="AK395" s="212" t="s">
        <v>1622</v>
      </c>
      <c r="AL395" s="212"/>
      <c r="AM395" s="212"/>
      <c r="AN395" s="212" t="s">
        <v>63</v>
      </c>
      <c r="AO395" s="212"/>
      <c r="AP395" s="160">
        <v>30</v>
      </c>
      <c r="AQ395" s="160">
        <v>0</v>
      </c>
      <c r="AR395" s="160">
        <v>0</v>
      </c>
      <c r="AS395" s="160">
        <v>30</v>
      </c>
      <c r="AT395" s="406" t="e">
        <f t="shared" si="82"/>
        <v>#N/A</v>
      </c>
      <c r="AU395" s="160">
        <v>90</v>
      </c>
      <c r="AV395" s="359" t="s">
        <v>1123</v>
      </c>
      <c r="AW395" s="359" t="s">
        <v>1123</v>
      </c>
      <c r="AX395" s="359" t="s">
        <v>1173</v>
      </c>
      <c r="AY395" s="360" t="e">
        <f t="shared" si="83"/>
        <v>#N/A</v>
      </c>
    </row>
    <row r="396" spans="1:51" x14ac:dyDescent="0.25">
      <c r="A396" s="242" t="s">
        <v>1065</v>
      </c>
      <c r="B396" s="242" t="s">
        <v>1066</v>
      </c>
      <c r="C396" s="242" t="s">
        <v>1642</v>
      </c>
      <c r="D396" s="298" t="s">
        <v>305</v>
      </c>
      <c r="E396" s="242">
        <v>1.2857142857142856E-3</v>
      </c>
      <c r="G396" s="299"/>
      <c r="H396" s="309" t="s">
        <v>1642</v>
      </c>
      <c r="I396" s="313" t="s">
        <v>305</v>
      </c>
      <c r="J396" s="313">
        <v>8.8571428571428568E-4</v>
      </c>
      <c r="K396" s="313"/>
      <c r="L396" s="313"/>
      <c r="M396" s="313" t="s">
        <v>1642</v>
      </c>
      <c r="N396" s="313" t="s">
        <v>305</v>
      </c>
      <c r="O396" s="313">
        <v>4.0000000000000002E-4</v>
      </c>
      <c r="P396" s="311"/>
      <c r="Q396" s="311">
        <v>1.26</v>
      </c>
      <c r="R396" s="313">
        <v>13</v>
      </c>
      <c r="S396" s="313">
        <v>11</v>
      </c>
      <c r="T396" s="313">
        <v>30</v>
      </c>
      <c r="U396" s="313">
        <v>108</v>
      </c>
      <c r="V396" s="313"/>
      <c r="W396" s="313">
        <v>2</v>
      </c>
      <c r="X396" s="313">
        <v>1</v>
      </c>
      <c r="Y396" s="313">
        <v>0</v>
      </c>
      <c r="Z396" s="313">
        <v>15</v>
      </c>
      <c r="AA396" s="313">
        <v>0</v>
      </c>
      <c r="AB396" s="313"/>
      <c r="AC396" s="314">
        <v>18</v>
      </c>
      <c r="AD396" s="316"/>
      <c r="AE396" s="311">
        <v>0.42</v>
      </c>
      <c r="AF396" s="316"/>
      <c r="AG396" s="316">
        <v>0</v>
      </c>
      <c r="AH396" s="242" t="e">
        <f t="shared" si="71"/>
        <v>#VALUE!</v>
      </c>
      <c r="AI396" s="212" t="s">
        <v>1059</v>
      </c>
      <c r="AJ396" s="212" t="s">
        <v>1060</v>
      </c>
      <c r="AK396" s="212" t="s">
        <v>1623</v>
      </c>
      <c r="AL396" s="212"/>
      <c r="AM396" s="212"/>
      <c r="AN396" s="212" t="s">
        <v>87</v>
      </c>
      <c r="AO396" s="212"/>
      <c r="AP396" s="160">
        <v>150</v>
      </c>
      <c r="AQ396" s="160">
        <v>0</v>
      </c>
      <c r="AR396" s="160">
        <v>0</v>
      </c>
      <c r="AS396" s="160">
        <v>150</v>
      </c>
      <c r="AT396" s="406" t="e">
        <f t="shared" si="82"/>
        <v>#N/A</v>
      </c>
      <c r="AU396" s="160">
        <v>160</v>
      </c>
      <c r="AV396" s="359" t="s">
        <v>1123</v>
      </c>
      <c r="AW396" s="359" t="s">
        <v>1123</v>
      </c>
      <c r="AX396" s="359" t="s">
        <v>1122</v>
      </c>
      <c r="AY396" s="360" t="e">
        <f t="shared" si="83"/>
        <v>#N/A</v>
      </c>
    </row>
    <row r="397" spans="1:51" x14ac:dyDescent="0.25">
      <c r="A397" s="242" t="s">
        <v>1067</v>
      </c>
      <c r="B397" s="242" t="s">
        <v>1068</v>
      </c>
      <c r="D397" s="298"/>
      <c r="G397" s="299"/>
      <c r="H397" s="309"/>
      <c r="I397" s="313"/>
      <c r="J397" s="313"/>
      <c r="K397" s="313"/>
      <c r="L397" s="313"/>
      <c r="M397" s="313"/>
      <c r="N397" s="313"/>
      <c r="O397" s="313"/>
      <c r="P397" s="311"/>
      <c r="Q397" s="311">
        <v>1.36</v>
      </c>
      <c r="R397" s="313">
        <v>9</v>
      </c>
      <c r="S397" s="313">
        <v>10</v>
      </c>
      <c r="T397" s="313">
        <v>16</v>
      </c>
      <c r="U397" s="313">
        <v>73</v>
      </c>
      <c r="V397" s="313"/>
      <c r="W397" s="313">
        <v>6</v>
      </c>
      <c r="X397" s="313">
        <v>0</v>
      </c>
      <c r="Y397" s="313">
        <v>16</v>
      </c>
      <c r="Z397" s="313">
        <v>30</v>
      </c>
      <c r="AA397" s="313">
        <v>2</v>
      </c>
      <c r="AB397" s="313"/>
      <c r="AC397" s="314">
        <v>54</v>
      </c>
      <c r="AD397" s="316"/>
      <c r="AE397" s="311">
        <v>1.93</v>
      </c>
      <c r="AF397" s="316"/>
      <c r="AG397" s="316">
        <v>0</v>
      </c>
      <c r="AH397" s="242" t="e">
        <f t="shared" si="71"/>
        <v>#DIV/0!</v>
      </c>
      <c r="AI397" s="212" t="s">
        <v>1061</v>
      </c>
      <c r="AJ397" s="212" t="s">
        <v>1062</v>
      </c>
      <c r="AK397" s="212" t="s">
        <v>1624</v>
      </c>
      <c r="AL397" s="212"/>
      <c r="AM397" s="212"/>
      <c r="AN397" s="212" t="s">
        <v>178</v>
      </c>
      <c r="AO397" s="212"/>
      <c r="AP397" s="160">
        <v>190</v>
      </c>
      <c r="AQ397" s="160">
        <v>60</v>
      </c>
      <c r="AR397" s="160">
        <v>0</v>
      </c>
      <c r="AS397" s="160">
        <v>250</v>
      </c>
      <c r="AT397" s="406" t="e">
        <f t="shared" si="82"/>
        <v>#N/A</v>
      </c>
      <c r="AU397" s="160">
        <v>180</v>
      </c>
      <c r="AV397" s="359" t="s">
        <v>1147</v>
      </c>
      <c r="AW397" s="359" t="s">
        <v>1123</v>
      </c>
      <c r="AX397" s="359" t="s">
        <v>1145</v>
      </c>
      <c r="AY397" s="360" t="e">
        <f t="shared" si="83"/>
        <v>#N/A</v>
      </c>
    </row>
    <row r="398" spans="1:51" x14ac:dyDescent="0.25">
      <c r="A398" s="242">
        <v>16</v>
      </c>
      <c r="B398" s="242">
        <v>23</v>
      </c>
      <c r="C398" s="242" t="s">
        <v>1847</v>
      </c>
      <c r="D398" s="298" t="s">
        <v>1848</v>
      </c>
      <c r="E398" s="315">
        <v>3346</v>
      </c>
      <c r="G398" s="299"/>
      <c r="H398" s="309" t="s">
        <v>1847</v>
      </c>
      <c r="I398" s="313" t="s">
        <v>1848</v>
      </c>
      <c r="J398" s="313">
        <v>1095</v>
      </c>
      <c r="K398" s="313"/>
      <c r="L398" s="313"/>
      <c r="M398" s="313" t="s">
        <v>1847</v>
      </c>
      <c r="N398" s="313" t="s">
        <v>1848</v>
      </c>
      <c r="O398" s="313">
        <v>2250</v>
      </c>
      <c r="P398" s="311"/>
      <c r="Q398" s="311"/>
      <c r="R398" s="313"/>
      <c r="S398" s="313"/>
      <c r="T398" s="313"/>
      <c r="U398" s="313"/>
      <c r="V398" s="313"/>
      <c r="W398" s="313"/>
      <c r="X398" s="313"/>
      <c r="Y398" s="313"/>
      <c r="Z398" s="313"/>
      <c r="AA398" s="313"/>
      <c r="AB398" s="313"/>
      <c r="AC398" s="314"/>
      <c r="AD398" s="316"/>
      <c r="AE398" s="311"/>
      <c r="AF398" s="316"/>
      <c r="AG398" s="316"/>
      <c r="AH398" s="242" t="e">
        <f t="shared" si="71"/>
        <v>#VALUE!</v>
      </c>
      <c r="AI398" s="212" t="s">
        <v>1063</v>
      </c>
      <c r="AJ398" s="212" t="s">
        <v>1064</v>
      </c>
      <c r="AK398" s="212" t="s">
        <v>1625</v>
      </c>
      <c r="AL398" s="212"/>
      <c r="AM398" s="212"/>
      <c r="AN398" s="212" t="s">
        <v>202</v>
      </c>
      <c r="AO398" s="212"/>
      <c r="AP398" s="160">
        <v>70</v>
      </c>
      <c r="AQ398" s="160">
        <v>10</v>
      </c>
      <c r="AR398" s="160">
        <v>0</v>
      </c>
      <c r="AS398" s="160">
        <v>70</v>
      </c>
      <c r="AT398" s="406" t="e">
        <f t="shared" si="82"/>
        <v>#N/A</v>
      </c>
      <c r="AU398" s="160">
        <v>170</v>
      </c>
      <c r="AV398" s="359" t="s">
        <v>1123</v>
      </c>
      <c r="AW398" s="359" t="s">
        <v>1123</v>
      </c>
      <c r="AX398" s="359" t="s">
        <v>1122</v>
      </c>
      <c r="AY398" s="360" t="e">
        <f t="shared" si="83"/>
        <v>#N/A</v>
      </c>
    </row>
    <row r="399" spans="1:51" x14ac:dyDescent="0.25">
      <c r="A399" s="242" t="s">
        <v>1070</v>
      </c>
      <c r="B399" s="242" t="s">
        <v>1071</v>
      </c>
      <c r="C399" s="242" t="s">
        <v>1849</v>
      </c>
      <c r="D399" s="298" t="s">
        <v>1850</v>
      </c>
      <c r="E399" s="242">
        <v>13</v>
      </c>
      <c r="G399" s="299"/>
      <c r="H399" s="309" t="s">
        <v>1849</v>
      </c>
      <c r="I399" s="313" t="s">
        <v>1850</v>
      </c>
      <c r="J399" s="313">
        <v>10</v>
      </c>
      <c r="K399" s="313"/>
      <c r="L399" s="313"/>
      <c r="M399" s="313" t="s">
        <v>1849</v>
      </c>
      <c r="N399" s="313" t="s">
        <v>1850</v>
      </c>
      <c r="O399" s="313">
        <v>3</v>
      </c>
      <c r="P399" s="311"/>
      <c r="Q399" s="311">
        <v>0.82</v>
      </c>
      <c r="R399" s="313">
        <v>7</v>
      </c>
      <c r="S399" s="313">
        <v>10</v>
      </c>
      <c r="T399" s="313">
        <v>243</v>
      </c>
      <c r="U399" s="313">
        <v>301</v>
      </c>
      <c r="V399" s="313"/>
      <c r="W399" s="313">
        <v>3</v>
      </c>
      <c r="X399" s="313">
        <v>0</v>
      </c>
      <c r="Y399" s="313">
        <v>13</v>
      </c>
      <c r="Z399" s="313">
        <v>0</v>
      </c>
      <c r="AA399" s="313">
        <v>0</v>
      </c>
      <c r="AB399" s="313"/>
      <c r="AC399" s="314">
        <v>16</v>
      </c>
      <c r="AD399" s="316"/>
      <c r="AE399" s="311">
        <v>0.32</v>
      </c>
      <c r="AF399" s="316"/>
      <c r="AG399" s="316">
        <v>0</v>
      </c>
      <c r="AH399" s="242" t="e">
        <f t="shared" ref="AH399:AH410" si="84">AG399/H399</f>
        <v>#VALUE!</v>
      </c>
      <c r="AI399" s="212" t="s">
        <v>1065</v>
      </c>
      <c r="AJ399" s="212" t="s">
        <v>1066</v>
      </c>
      <c r="AK399" s="212" t="s">
        <v>1626</v>
      </c>
      <c r="AL399" s="212"/>
      <c r="AM399" s="212"/>
      <c r="AN399" s="212" t="s">
        <v>301</v>
      </c>
      <c r="AO399" s="212"/>
      <c r="AP399" s="160">
        <v>160</v>
      </c>
      <c r="AQ399" s="160">
        <v>10</v>
      </c>
      <c r="AR399" s="160">
        <v>0</v>
      </c>
      <c r="AS399" s="160">
        <v>170</v>
      </c>
      <c r="AT399" s="406" t="e">
        <f t="shared" si="82"/>
        <v>#N/A</v>
      </c>
      <c r="AU399" s="160">
        <v>310</v>
      </c>
      <c r="AV399" s="359" t="s">
        <v>1163</v>
      </c>
      <c r="AW399" s="359" t="s">
        <v>1123</v>
      </c>
      <c r="AX399" s="359" t="s">
        <v>1114</v>
      </c>
      <c r="AY399" s="360" t="e">
        <f t="shared" si="83"/>
        <v>#N/A</v>
      </c>
    </row>
    <row r="400" spans="1:51" x14ac:dyDescent="0.25">
      <c r="A400" s="242" t="s">
        <v>1072</v>
      </c>
      <c r="B400" s="242" t="s">
        <v>1073</v>
      </c>
      <c r="C400" s="242" t="s">
        <v>1851</v>
      </c>
      <c r="D400" s="298" t="s">
        <v>1852</v>
      </c>
      <c r="E400" s="242">
        <v>140</v>
      </c>
      <c r="G400" s="299"/>
      <c r="H400" s="309" t="s">
        <v>1851</v>
      </c>
      <c r="I400" s="313" t="s">
        <v>1852</v>
      </c>
      <c r="J400" s="313">
        <v>65</v>
      </c>
      <c r="K400" s="313"/>
      <c r="L400" s="313"/>
      <c r="M400" s="313" t="s">
        <v>1851</v>
      </c>
      <c r="N400" s="313" t="s">
        <v>1852</v>
      </c>
      <c r="O400" s="313">
        <v>74</v>
      </c>
      <c r="P400" s="311"/>
      <c r="Q400" s="311">
        <v>0.83</v>
      </c>
      <c r="R400" s="313">
        <v>4</v>
      </c>
      <c r="S400" s="313">
        <v>71</v>
      </c>
      <c r="T400" s="313">
        <v>43</v>
      </c>
      <c r="U400" s="313">
        <v>148</v>
      </c>
      <c r="V400" s="313"/>
      <c r="W400" s="313">
        <v>1</v>
      </c>
      <c r="X400" s="313">
        <v>1</v>
      </c>
      <c r="Y400" s="313">
        <v>5</v>
      </c>
      <c r="Z400" s="313">
        <v>0</v>
      </c>
      <c r="AA400" s="313">
        <v>0</v>
      </c>
      <c r="AB400" s="313"/>
      <c r="AC400" s="314">
        <v>7</v>
      </c>
      <c r="AD400" s="316"/>
      <c r="AE400" s="311">
        <v>0.19</v>
      </c>
      <c r="AF400" s="316"/>
      <c r="AG400" s="316">
        <v>0</v>
      </c>
      <c r="AH400" s="242" t="e">
        <f t="shared" si="84"/>
        <v>#VALUE!</v>
      </c>
      <c r="AI400" s="212" t="s">
        <v>1067</v>
      </c>
      <c r="AJ400" s="212" t="s">
        <v>1068</v>
      </c>
      <c r="AK400" s="212" t="s">
        <v>1627</v>
      </c>
      <c r="AL400" s="212"/>
      <c r="AM400" s="212"/>
      <c r="AN400" s="212" t="s">
        <v>307</v>
      </c>
      <c r="AO400" s="212"/>
      <c r="AP400" s="161">
        <v>20</v>
      </c>
      <c r="AQ400" s="161">
        <v>60</v>
      </c>
      <c r="AR400" s="161">
        <v>0</v>
      </c>
      <c r="AS400" s="161">
        <v>80</v>
      </c>
      <c r="AT400" s="406" t="e">
        <f t="shared" si="82"/>
        <v>#N/A</v>
      </c>
      <c r="AU400" s="161">
        <v>70</v>
      </c>
      <c r="AV400" s="161" t="s">
        <v>1123</v>
      </c>
      <c r="AW400" s="161" t="s">
        <v>1123</v>
      </c>
      <c r="AX400" s="161" t="s">
        <v>1246</v>
      </c>
      <c r="AY400" s="360" t="e">
        <f t="shared" si="83"/>
        <v>#N/A</v>
      </c>
    </row>
    <row r="401" spans="1:53" x14ac:dyDescent="0.25">
      <c r="A401" s="242" t="s">
        <v>1074</v>
      </c>
      <c r="B401" s="242" t="s">
        <v>1075</v>
      </c>
      <c r="C401" s="242" t="s">
        <v>1853</v>
      </c>
      <c r="D401" s="298" t="s">
        <v>1854</v>
      </c>
      <c r="E401" s="242">
        <v>48</v>
      </c>
      <c r="G401" s="299"/>
      <c r="H401" s="309" t="s">
        <v>1853</v>
      </c>
      <c r="I401" s="313" t="s">
        <v>1854</v>
      </c>
      <c r="J401" s="313">
        <v>35</v>
      </c>
      <c r="K401" s="313"/>
      <c r="L401" s="313"/>
      <c r="M401" s="313" t="s">
        <v>1853</v>
      </c>
      <c r="N401" s="313" t="s">
        <v>1854</v>
      </c>
      <c r="O401" s="313">
        <v>13</v>
      </c>
      <c r="P401" s="311"/>
      <c r="Q401" s="311">
        <v>0.85</v>
      </c>
      <c r="R401" s="313">
        <v>3</v>
      </c>
      <c r="S401" s="313">
        <v>2</v>
      </c>
      <c r="T401" s="313">
        <v>23</v>
      </c>
      <c r="U401" s="313">
        <v>57</v>
      </c>
      <c r="V401" s="313"/>
      <c r="W401" s="313">
        <v>2</v>
      </c>
      <c r="X401" s="313">
        <v>0</v>
      </c>
      <c r="Y401" s="313">
        <v>5</v>
      </c>
      <c r="Z401" s="313">
        <v>0</v>
      </c>
      <c r="AA401" s="313">
        <v>0</v>
      </c>
      <c r="AB401" s="313"/>
      <c r="AC401" s="314">
        <v>7</v>
      </c>
      <c r="AD401" s="316"/>
      <c r="AE401" s="311">
        <v>0.21</v>
      </c>
      <c r="AF401" s="316"/>
      <c r="AG401" s="316">
        <v>1</v>
      </c>
      <c r="AH401" s="242" t="e">
        <f t="shared" si="84"/>
        <v>#VALUE!</v>
      </c>
      <c r="AI401" s="212"/>
      <c r="AJ401" s="212"/>
      <c r="AK401" s="212"/>
      <c r="AL401" s="212"/>
      <c r="AM401" s="212"/>
      <c r="AN401" s="212"/>
      <c r="AO401" s="212"/>
      <c r="AP401" s="161"/>
      <c r="AQ401" s="161"/>
      <c r="AR401" s="161"/>
      <c r="AS401" s="161"/>
      <c r="AT401" s="161"/>
      <c r="AU401" s="161"/>
      <c r="AV401" s="162" t="s">
        <v>394</v>
      </c>
      <c r="AW401" s="162" t="s">
        <v>394</v>
      </c>
      <c r="AX401" s="162" t="s">
        <v>394</v>
      </c>
    </row>
    <row r="402" spans="1:53" x14ac:dyDescent="0.25">
      <c r="A402" s="242" t="s">
        <v>1076</v>
      </c>
      <c r="B402" s="242" t="s">
        <v>1077</v>
      </c>
      <c r="C402" s="242" t="s">
        <v>1855</v>
      </c>
      <c r="D402" s="298" t="s">
        <v>1856</v>
      </c>
      <c r="E402" s="242">
        <v>24</v>
      </c>
      <c r="G402" s="299"/>
      <c r="H402" s="309" t="s">
        <v>1855</v>
      </c>
      <c r="I402" s="313" t="s">
        <v>1856</v>
      </c>
      <c r="J402" s="313">
        <v>17</v>
      </c>
      <c r="K402" s="313"/>
      <c r="L402" s="313"/>
      <c r="M402" s="313" t="s">
        <v>1855</v>
      </c>
      <c r="N402" s="313" t="s">
        <v>1856</v>
      </c>
      <c r="O402" s="313">
        <v>7</v>
      </c>
      <c r="P402" s="311"/>
      <c r="Q402" s="311">
        <v>2.16</v>
      </c>
      <c r="R402" s="313">
        <v>39</v>
      </c>
      <c r="S402" s="313">
        <v>17</v>
      </c>
      <c r="T402" s="313">
        <v>180</v>
      </c>
      <c r="U402" s="313">
        <v>344</v>
      </c>
      <c r="V402" s="313"/>
      <c r="W402" s="313">
        <v>24</v>
      </c>
      <c r="X402" s="313">
        <v>20</v>
      </c>
      <c r="Y402" s="313">
        <v>9</v>
      </c>
      <c r="Z402" s="313">
        <v>13</v>
      </c>
      <c r="AA402" s="313">
        <v>17</v>
      </c>
      <c r="AB402" s="313"/>
      <c r="AC402" s="314">
        <v>83</v>
      </c>
      <c r="AD402" s="316"/>
      <c r="AE402" s="311">
        <v>1.66</v>
      </c>
      <c r="AF402" s="316"/>
      <c r="AG402" s="316">
        <v>9</v>
      </c>
      <c r="AH402" s="242" t="e">
        <f t="shared" si="84"/>
        <v>#VALUE!</v>
      </c>
      <c r="AI402" s="212"/>
      <c r="AJ402" s="212" t="s">
        <v>1628</v>
      </c>
      <c r="AK402" s="212" t="s">
        <v>1629</v>
      </c>
      <c r="AL402" s="212"/>
      <c r="AM402" s="212" t="s">
        <v>1069</v>
      </c>
      <c r="AN402" s="212" t="s">
        <v>1069</v>
      </c>
      <c r="AO402" s="212"/>
      <c r="AP402" s="160">
        <v>1720</v>
      </c>
      <c r="AQ402" s="160">
        <v>460</v>
      </c>
      <c r="AR402" s="160">
        <v>0</v>
      </c>
      <c r="AS402" s="160">
        <v>2180</v>
      </c>
      <c r="AT402" s="406" t="e">
        <f t="shared" ref="AT402:AT408" si="85">AS402/VLOOKUP(AN402,$E$18:$H$410,4,FALSE)</f>
        <v>#N/A</v>
      </c>
      <c r="AU402" s="160">
        <v>1420</v>
      </c>
      <c r="AV402" s="359" t="s">
        <v>1305</v>
      </c>
      <c r="AW402" s="359" t="s">
        <v>1123</v>
      </c>
      <c r="AX402" s="358" t="s">
        <v>1758</v>
      </c>
      <c r="AY402" s="360" t="e">
        <f t="shared" ref="AY402:AY408" si="86">AX402/VLOOKUP(AN402,$E$18:$H$410,4,FALSE)</f>
        <v>#N/A</v>
      </c>
    </row>
    <row r="403" spans="1:53" x14ac:dyDescent="0.25">
      <c r="A403" s="242" t="s">
        <v>1078</v>
      </c>
      <c r="B403" s="242" t="s">
        <v>1079</v>
      </c>
      <c r="C403" s="242" t="s">
        <v>1857</v>
      </c>
      <c r="D403" s="298" t="s">
        <v>1858</v>
      </c>
      <c r="E403" s="242">
        <v>96</v>
      </c>
      <c r="G403" s="299"/>
      <c r="H403" s="309" t="s">
        <v>1857</v>
      </c>
      <c r="I403" s="313" t="s">
        <v>1858</v>
      </c>
      <c r="J403" s="313">
        <v>75</v>
      </c>
      <c r="K403" s="313"/>
      <c r="L403" s="313"/>
      <c r="M403" s="313" t="s">
        <v>1857</v>
      </c>
      <c r="N403" s="313" t="s">
        <v>1858</v>
      </c>
      <c r="O403" s="313">
        <v>20</v>
      </c>
      <c r="P403" s="311"/>
      <c r="Q403" s="311">
        <v>0.55000000000000004</v>
      </c>
      <c r="R403" s="313">
        <v>1</v>
      </c>
      <c r="S403" s="313">
        <v>4</v>
      </c>
      <c r="T403" s="313">
        <v>41</v>
      </c>
      <c r="U403" s="313">
        <v>72</v>
      </c>
      <c r="V403" s="313"/>
      <c r="W403" s="313">
        <v>3</v>
      </c>
      <c r="X403" s="313">
        <v>0</v>
      </c>
      <c r="Y403" s="313">
        <v>0</v>
      </c>
      <c r="Z403" s="313">
        <v>0</v>
      </c>
      <c r="AA403" s="313">
        <v>1</v>
      </c>
      <c r="AB403" s="313"/>
      <c r="AC403" s="314">
        <v>4</v>
      </c>
      <c r="AD403" s="316"/>
      <c r="AE403" s="311">
        <v>0.09</v>
      </c>
      <c r="AF403" s="316"/>
      <c r="AG403" s="316">
        <v>8</v>
      </c>
      <c r="AH403" s="242" t="e">
        <f t="shared" si="84"/>
        <v>#VALUE!</v>
      </c>
      <c r="AI403" s="212" t="s">
        <v>1070</v>
      </c>
      <c r="AJ403" s="212" t="s">
        <v>1071</v>
      </c>
      <c r="AK403" s="212" t="s">
        <v>1630</v>
      </c>
      <c r="AL403" s="212"/>
      <c r="AM403" s="212"/>
      <c r="AN403" s="212" t="s">
        <v>56</v>
      </c>
      <c r="AO403" s="212"/>
      <c r="AP403" s="160">
        <v>180</v>
      </c>
      <c r="AQ403" s="160">
        <v>50</v>
      </c>
      <c r="AR403" s="160">
        <v>0</v>
      </c>
      <c r="AS403" s="160">
        <v>220</v>
      </c>
      <c r="AT403" s="406" t="e">
        <f t="shared" si="85"/>
        <v>#N/A</v>
      </c>
      <c r="AU403" s="160">
        <v>110</v>
      </c>
      <c r="AV403" s="359" t="s">
        <v>1123</v>
      </c>
      <c r="AW403" s="359" t="s">
        <v>1123</v>
      </c>
      <c r="AX403" s="359" t="s">
        <v>1138</v>
      </c>
      <c r="AY403" s="360" t="e">
        <f t="shared" si="86"/>
        <v>#N/A</v>
      </c>
    </row>
    <row r="404" spans="1:53" x14ac:dyDescent="0.25">
      <c r="A404" s="242" t="s">
        <v>1080</v>
      </c>
      <c r="B404" s="242" t="s">
        <v>1081</v>
      </c>
      <c r="C404" s="242" t="s">
        <v>1859</v>
      </c>
      <c r="D404" s="298" t="s">
        <v>1860</v>
      </c>
      <c r="E404" s="242">
        <v>380</v>
      </c>
      <c r="G404" s="299"/>
      <c r="H404" s="309" t="s">
        <v>1859</v>
      </c>
      <c r="I404" s="313" t="s">
        <v>1860</v>
      </c>
      <c r="J404" s="313">
        <v>65</v>
      </c>
      <c r="K404" s="313"/>
      <c r="L404" s="313"/>
      <c r="M404" s="313" t="s">
        <v>1859</v>
      </c>
      <c r="N404" s="313" t="s">
        <v>1860</v>
      </c>
      <c r="O404" s="313">
        <v>315</v>
      </c>
      <c r="P404" s="311"/>
      <c r="Q404" s="311">
        <v>1.89</v>
      </c>
      <c r="R404" s="313">
        <v>12</v>
      </c>
      <c r="S404" s="313">
        <v>9</v>
      </c>
      <c r="T404" s="313">
        <v>34</v>
      </c>
      <c r="U404" s="313">
        <v>121</v>
      </c>
      <c r="V404" s="313"/>
      <c r="W404" s="313">
        <v>5</v>
      </c>
      <c r="X404" s="313">
        <v>0</v>
      </c>
      <c r="Y404" s="313">
        <v>5</v>
      </c>
      <c r="Z404" s="313">
        <v>0</v>
      </c>
      <c r="AA404" s="313">
        <v>2</v>
      </c>
      <c r="AB404" s="313"/>
      <c r="AC404" s="314">
        <v>12</v>
      </c>
      <c r="AD404" s="316"/>
      <c r="AE404" s="311">
        <v>0.34</v>
      </c>
      <c r="AF404" s="316"/>
      <c r="AG404" s="316">
        <v>10</v>
      </c>
      <c r="AH404" s="242" t="e">
        <f t="shared" si="84"/>
        <v>#VALUE!</v>
      </c>
      <c r="AI404" s="212" t="s">
        <v>1072</v>
      </c>
      <c r="AJ404" s="212" t="s">
        <v>1073</v>
      </c>
      <c r="AK404" s="212" t="s">
        <v>1631</v>
      </c>
      <c r="AL404" s="212"/>
      <c r="AM404" s="212"/>
      <c r="AN404" s="212" t="s">
        <v>69</v>
      </c>
      <c r="AO404" s="212"/>
      <c r="AP404" s="160">
        <v>280</v>
      </c>
      <c r="AQ404" s="160">
        <v>150</v>
      </c>
      <c r="AR404" s="160">
        <v>0</v>
      </c>
      <c r="AS404" s="160">
        <v>430</v>
      </c>
      <c r="AT404" s="406" t="e">
        <f t="shared" si="85"/>
        <v>#N/A</v>
      </c>
      <c r="AU404" s="160">
        <v>260</v>
      </c>
      <c r="AV404" s="359" t="s">
        <v>1224</v>
      </c>
      <c r="AW404" s="359" t="s">
        <v>1123</v>
      </c>
      <c r="AX404" s="359" t="s">
        <v>1507</v>
      </c>
      <c r="AY404" s="360" t="e">
        <f t="shared" si="86"/>
        <v>#N/A</v>
      </c>
    </row>
    <row r="405" spans="1:53" x14ac:dyDescent="0.25">
      <c r="A405" s="242">
        <v>33</v>
      </c>
      <c r="B405" s="242">
        <v>40</v>
      </c>
      <c r="C405" s="242" t="s">
        <v>1861</v>
      </c>
      <c r="D405" s="298" t="s">
        <v>1862</v>
      </c>
      <c r="E405" s="298">
        <v>55</v>
      </c>
      <c r="G405" s="299"/>
      <c r="H405" s="309" t="s">
        <v>1861</v>
      </c>
      <c r="I405" s="313" t="s">
        <v>1862</v>
      </c>
      <c r="J405" s="313">
        <v>53</v>
      </c>
      <c r="K405" s="313"/>
      <c r="L405" s="313"/>
      <c r="M405" s="313" t="s">
        <v>1861</v>
      </c>
      <c r="N405" s="313" t="s">
        <v>1862</v>
      </c>
      <c r="O405" s="313">
        <v>2</v>
      </c>
      <c r="P405" s="311"/>
      <c r="Q405" s="311"/>
      <c r="R405" s="313"/>
      <c r="S405" s="313"/>
      <c r="T405" s="313"/>
      <c r="U405" s="313"/>
      <c r="V405" s="313"/>
      <c r="W405" s="313"/>
      <c r="X405" s="313"/>
      <c r="Y405" s="313"/>
      <c r="Z405" s="313"/>
      <c r="AA405" s="313"/>
      <c r="AB405" s="313"/>
      <c r="AC405" s="314"/>
      <c r="AD405" s="316"/>
      <c r="AE405" s="311"/>
      <c r="AF405" s="316"/>
      <c r="AG405" s="316"/>
      <c r="AH405" s="242" t="e">
        <f t="shared" si="84"/>
        <v>#VALUE!</v>
      </c>
      <c r="AI405" s="212" t="s">
        <v>1074</v>
      </c>
      <c r="AJ405" s="212" t="s">
        <v>1075</v>
      </c>
      <c r="AK405" s="212" t="s">
        <v>1632</v>
      </c>
      <c r="AL405" s="212"/>
      <c r="AM405" s="212"/>
      <c r="AN405" s="212" t="s">
        <v>106</v>
      </c>
      <c r="AO405" s="212"/>
      <c r="AP405" s="160">
        <v>360</v>
      </c>
      <c r="AQ405" s="160">
        <v>60</v>
      </c>
      <c r="AR405" s="160">
        <v>0</v>
      </c>
      <c r="AS405" s="160">
        <v>410</v>
      </c>
      <c r="AT405" s="406" t="e">
        <f t="shared" si="85"/>
        <v>#N/A</v>
      </c>
      <c r="AU405" s="160">
        <v>200</v>
      </c>
      <c r="AV405" s="359" t="s">
        <v>1157</v>
      </c>
      <c r="AW405" s="359" t="s">
        <v>1123</v>
      </c>
      <c r="AX405" s="359" t="s">
        <v>1447</v>
      </c>
      <c r="AY405" s="360" t="e">
        <f t="shared" si="86"/>
        <v>#N/A</v>
      </c>
    </row>
    <row r="406" spans="1:53" x14ac:dyDescent="0.25">
      <c r="A406" s="242" t="s">
        <v>1082</v>
      </c>
      <c r="B406" s="338" t="s">
        <v>1083</v>
      </c>
      <c r="C406" s="242" t="s">
        <v>1863</v>
      </c>
      <c r="D406" s="298" t="s">
        <v>1864</v>
      </c>
      <c r="E406" s="242">
        <v>269</v>
      </c>
      <c r="G406" s="299"/>
      <c r="H406" s="309" t="s">
        <v>1863</v>
      </c>
      <c r="I406" s="313" t="s">
        <v>1864</v>
      </c>
      <c r="J406" s="313">
        <v>42</v>
      </c>
      <c r="K406" s="313"/>
      <c r="L406" s="313"/>
      <c r="M406" s="313" t="s">
        <v>1863</v>
      </c>
      <c r="N406" s="313" t="s">
        <v>1864</v>
      </c>
      <c r="O406" s="313">
        <v>227</v>
      </c>
      <c r="P406" s="311"/>
      <c r="Q406" s="311">
        <v>2.74</v>
      </c>
      <c r="R406" s="313">
        <v>27</v>
      </c>
      <c r="S406" s="313">
        <v>22</v>
      </c>
      <c r="T406" s="313">
        <v>24</v>
      </c>
      <c r="U406" s="313">
        <v>199</v>
      </c>
      <c r="V406" s="313"/>
      <c r="W406" s="313">
        <v>18</v>
      </c>
      <c r="X406" s="313">
        <v>2</v>
      </c>
      <c r="Y406" s="313">
        <v>4</v>
      </c>
      <c r="Z406" s="313">
        <v>17</v>
      </c>
      <c r="AA406" s="313">
        <v>1</v>
      </c>
      <c r="AB406" s="313"/>
      <c r="AC406" s="314">
        <v>42</v>
      </c>
      <c r="AD406" s="316"/>
      <c r="AE406" s="311">
        <v>0.91</v>
      </c>
      <c r="AF406" s="316"/>
      <c r="AG406" s="316">
        <v>3</v>
      </c>
      <c r="AH406" s="242" t="e">
        <f t="shared" si="84"/>
        <v>#VALUE!</v>
      </c>
      <c r="AI406" s="212" t="s">
        <v>1076</v>
      </c>
      <c r="AJ406" s="212" t="s">
        <v>1077</v>
      </c>
      <c r="AK406" s="212" t="s">
        <v>1633</v>
      </c>
      <c r="AL406" s="212"/>
      <c r="AM406" s="212"/>
      <c r="AN406" s="212" t="s">
        <v>110</v>
      </c>
      <c r="AO406" s="212"/>
      <c r="AP406" s="160">
        <v>310</v>
      </c>
      <c r="AQ406" s="160">
        <v>40</v>
      </c>
      <c r="AR406" s="160">
        <v>0</v>
      </c>
      <c r="AS406" s="160">
        <v>360</v>
      </c>
      <c r="AT406" s="406" t="e">
        <f t="shared" si="85"/>
        <v>#N/A</v>
      </c>
      <c r="AU406" s="160">
        <v>380</v>
      </c>
      <c r="AV406" s="359" t="s">
        <v>1239</v>
      </c>
      <c r="AW406" s="359" t="s">
        <v>1123</v>
      </c>
      <c r="AX406" s="359" t="s">
        <v>1302</v>
      </c>
      <c r="AY406" s="360" t="e">
        <f t="shared" si="86"/>
        <v>#N/A</v>
      </c>
    </row>
    <row r="407" spans="1:53" x14ac:dyDescent="0.25">
      <c r="A407" s="242" t="s">
        <v>1084</v>
      </c>
      <c r="B407" s="338" t="s">
        <v>1085</v>
      </c>
      <c r="C407" s="242" t="s">
        <v>1865</v>
      </c>
      <c r="D407" s="298" t="s">
        <v>1866</v>
      </c>
      <c r="E407" s="242">
        <v>58</v>
      </c>
      <c r="G407" s="299"/>
      <c r="H407" s="309" t="s">
        <v>1865</v>
      </c>
      <c r="I407" s="313" t="s">
        <v>1866</v>
      </c>
      <c r="J407" s="313">
        <v>40</v>
      </c>
      <c r="K407" s="313"/>
      <c r="L407" s="313"/>
      <c r="M407" s="313" t="s">
        <v>1865</v>
      </c>
      <c r="N407" s="313" t="s">
        <v>1866</v>
      </c>
      <c r="O407" s="313">
        <v>18</v>
      </c>
      <c r="P407" s="311"/>
      <c r="Q407" s="311">
        <v>1.52</v>
      </c>
      <c r="R407" s="313">
        <v>4</v>
      </c>
      <c r="S407" s="313">
        <v>6</v>
      </c>
      <c r="T407" s="313">
        <v>43</v>
      </c>
      <c r="U407" s="313">
        <v>126</v>
      </c>
      <c r="V407" s="313"/>
      <c r="W407" s="313">
        <v>7</v>
      </c>
      <c r="X407" s="313">
        <v>15</v>
      </c>
      <c r="Y407" s="313">
        <v>0</v>
      </c>
      <c r="Z407" s="313">
        <v>0</v>
      </c>
      <c r="AA407" s="313">
        <v>1</v>
      </c>
      <c r="AB407" s="313"/>
      <c r="AC407" s="314">
        <v>23</v>
      </c>
      <c r="AD407" s="316"/>
      <c r="AE407" s="311">
        <v>0.48</v>
      </c>
      <c r="AF407" s="316"/>
      <c r="AG407" s="316">
        <v>5</v>
      </c>
      <c r="AH407" s="242" t="e">
        <f t="shared" si="84"/>
        <v>#VALUE!</v>
      </c>
      <c r="AI407" s="212" t="s">
        <v>1078</v>
      </c>
      <c r="AJ407" s="212" t="s">
        <v>1079</v>
      </c>
      <c r="AK407" s="212" t="s">
        <v>1635</v>
      </c>
      <c r="AL407" s="212"/>
      <c r="AM407" s="212"/>
      <c r="AN407" s="212" t="s">
        <v>260</v>
      </c>
      <c r="AO407" s="212"/>
      <c r="AP407" s="160">
        <v>330</v>
      </c>
      <c r="AQ407" s="160">
        <v>80</v>
      </c>
      <c r="AR407" s="160">
        <v>0</v>
      </c>
      <c r="AS407" s="160">
        <v>400</v>
      </c>
      <c r="AT407" s="406" t="e">
        <f t="shared" si="85"/>
        <v>#N/A</v>
      </c>
      <c r="AU407" s="160">
        <v>280</v>
      </c>
      <c r="AV407" s="359" t="s">
        <v>1199</v>
      </c>
      <c r="AW407" s="359" t="s">
        <v>1123</v>
      </c>
      <c r="AX407" s="359" t="s">
        <v>1182</v>
      </c>
      <c r="AY407" s="360" t="e">
        <f t="shared" si="86"/>
        <v>#N/A</v>
      </c>
    </row>
    <row r="408" spans="1:53" x14ac:dyDescent="0.25">
      <c r="A408" s="242" t="s">
        <v>1086</v>
      </c>
      <c r="B408" s="338" t="s">
        <v>1087</v>
      </c>
      <c r="C408" s="242" t="s">
        <v>1867</v>
      </c>
      <c r="D408" s="298" t="s">
        <v>1868</v>
      </c>
      <c r="E408" s="242">
        <v>96</v>
      </c>
      <c r="G408" s="299"/>
      <c r="H408" s="309" t="s">
        <v>1867</v>
      </c>
      <c r="I408" s="313" t="s">
        <v>1868</v>
      </c>
      <c r="J408" s="313">
        <v>84</v>
      </c>
      <c r="K408" s="313"/>
      <c r="L408" s="313"/>
      <c r="M408" s="313" t="s">
        <v>1867</v>
      </c>
      <c r="N408" s="313" t="s">
        <v>1868</v>
      </c>
      <c r="O408" s="313">
        <v>13</v>
      </c>
      <c r="P408" s="311"/>
      <c r="Q408" s="311">
        <v>3.59</v>
      </c>
      <c r="R408" s="313">
        <v>18</v>
      </c>
      <c r="S408" s="313">
        <v>4</v>
      </c>
      <c r="T408" s="313">
        <v>77</v>
      </c>
      <c r="U408" s="313">
        <v>347</v>
      </c>
      <c r="V408" s="313"/>
      <c r="W408" s="313">
        <v>6</v>
      </c>
      <c r="X408" s="313">
        <v>9</v>
      </c>
      <c r="Y408" s="313">
        <v>31</v>
      </c>
      <c r="Z408" s="313">
        <v>0</v>
      </c>
      <c r="AA408" s="313">
        <v>13</v>
      </c>
      <c r="AB408" s="313"/>
      <c r="AC408" s="314">
        <v>59</v>
      </c>
      <c r="AD408" s="316"/>
      <c r="AE408" s="311">
        <v>0.86</v>
      </c>
      <c r="AF408" s="316"/>
      <c r="AG408" s="316">
        <v>132</v>
      </c>
      <c r="AH408" s="242" t="e">
        <f t="shared" si="84"/>
        <v>#VALUE!</v>
      </c>
      <c r="AI408" s="212" t="s">
        <v>1080</v>
      </c>
      <c r="AJ408" s="212" t="s">
        <v>1081</v>
      </c>
      <c r="AK408" s="212" t="s">
        <v>1636</v>
      </c>
      <c r="AL408" s="212"/>
      <c r="AM408" s="212"/>
      <c r="AN408" s="212" t="s">
        <v>275</v>
      </c>
      <c r="AO408" s="212"/>
      <c r="AP408" s="160">
        <v>270</v>
      </c>
      <c r="AQ408" s="160">
        <v>80</v>
      </c>
      <c r="AR408" s="160">
        <v>0</v>
      </c>
      <c r="AS408" s="160">
        <v>350</v>
      </c>
      <c r="AT408" s="406" t="e">
        <f t="shared" si="85"/>
        <v>#N/A</v>
      </c>
      <c r="AU408" s="160">
        <v>200</v>
      </c>
      <c r="AV408" s="359" t="s">
        <v>1199</v>
      </c>
      <c r="AW408" s="359" t="s">
        <v>1123</v>
      </c>
      <c r="AX408" s="359" t="s">
        <v>1127</v>
      </c>
      <c r="AY408" s="360" t="e">
        <f t="shared" si="86"/>
        <v>#N/A</v>
      </c>
    </row>
    <row r="409" spans="1:53" x14ac:dyDescent="0.25">
      <c r="A409" s="242" t="s">
        <v>1088</v>
      </c>
      <c r="B409" s="338" t="s">
        <v>1089</v>
      </c>
      <c r="C409" s="242" t="s">
        <v>1869</v>
      </c>
      <c r="D409" s="298" t="s">
        <v>1870</v>
      </c>
      <c r="E409" s="242">
        <v>564</v>
      </c>
      <c r="G409" s="299"/>
      <c r="H409" s="309" t="s">
        <v>1869</v>
      </c>
      <c r="I409" s="313" t="s">
        <v>1870</v>
      </c>
      <c r="J409" s="313">
        <v>69</v>
      </c>
      <c r="K409" s="313"/>
      <c r="L409" s="313"/>
      <c r="M409" s="313" t="s">
        <v>1869</v>
      </c>
      <c r="N409" s="313" t="s">
        <v>1870</v>
      </c>
      <c r="O409" s="313">
        <v>495</v>
      </c>
      <c r="P409" s="311"/>
      <c r="Q409" s="311">
        <v>3.7</v>
      </c>
      <c r="R409" s="313">
        <v>8</v>
      </c>
      <c r="S409" s="313">
        <v>11</v>
      </c>
      <c r="T409" s="313">
        <v>38</v>
      </c>
      <c r="U409" s="313">
        <v>231</v>
      </c>
      <c r="V409" s="313"/>
      <c r="W409" s="313">
        <v>18</v>
      </c>
      <c r="X409" s="313">
        <v>2</v>
      </c>
      <c r="Y409" s="313">
        <v>21</v>
      </c>
      <c r="Z409" s="313">
        <v>0</v>
      </c>
      <c r="AA409" s="313">
        <v>1</v>
      </c>
      <c r="AB409" s="313"/>
      <c r="AC409" s="314">
        <v>42</v>
      </c>
      <c r="AD409" s="316"/>
      <c r="AE409" s="311">
        <v>0.89</v>
      </c>
      <c r="AF409" s="316"/>
      <c r="AG409" s="316">
        <v>9</v>
      </c>
      <c r="AH409" s="242" t="e">
        <f t="shared" si="84"/>
        <v>#VALUE!</v>
      </c>
      <c r="AI409" s="212"/>
      <c r="AJ409" s="212"/>
      <c r="AK409" s="212"/>
      <c r="AL409" s="212"/>
      <c r="AM409" s="212"/>
      <c r="AN409" s="212"/>
      <c r="AO409" s="212"/>
      <c r="AP409" s="161"/>
      <c r="AQ409" s="161"/>
      <c r="AR409" s="161"/>
      <c r="AS409" s="161"/>
      <c r="AT409" s="161"/>
      <c r="AU409" s="161"/>
      <c r="AV409" s="162" t="s">
        <v>394</v>
      </c>
      <c r="AW409" s="162" t="s">
        <v>394</v>
      </c>
      <c r="AX409" s="162" t="s">
        <v>394</v>
      </c>
    </row>
    <row r="410" spans="1:53" x14ac:dyDescent="0.25">
      <c r="A410" s="242" t="s">
        <v>1090</v>
      </c>
      <c r="B410" s="338" t="s">
        <v>1091</v>
      </c>
      <c r="C410" s="242" t="s">
        <v>1871</v>
      </c>
      <c r="D410" s="298" t="s">
        <v>1872</v>
      </c>
      <c r="E410" s="242">
        <v>11</v>
      </c>
      <c r="G410" s="299"/>
      <c r="H410" s="309" t="s">
        <v>1871</v>
      </c>
      <c r="I410" s="313" t="s">
        <v>1872</v>
      </c>
      <c r="J410" s="313">
        <v>9</v>
      </c>
      <c r="K410" s="313"/>
      <c r="L410" s="313"/>
      <c r="M410" s="313" t="s">
        <v>1871</v>
      </c>
      <c r="N410" s="313" t="s">
        <v>1872</v>
      </c>
      <c r="O410" s="313">
        <v>2</v>
      </c>
      <c r="P410" s="311"/>
      <c r="Q410" s="311">
        <v>1.94</v>
      </c>
      <c r="R410" s="313">
        <v>10</v>
      </c>
      <c r="S410" s="313">
        <v>64</v>
      </c>
      <c r="T410" s="313">
        <v>69</v>
      </c>
      <c r="U410" s="313">
        <v>174</v>
      </c>
      <c r="V410" s="313"/>
      <c r="W410" s="313">
        <v>0</v>
      </c>
      <c r="X410" s="313">
        <v>0</v>
      </c>
      <c r="Y410" s="313">
        <v>0</v>
      </c>
      <c r="Z410" s="313">
        <v>7</v>
      </c>
      <c r="AA410" s="313">
        <v>0</v>
      </c>
      <c r="AB410" s="313"/>
      <c r="AC410" s="314">
        <v>7</v>
      </c>
      <c r="AD410" s="316"/>
      <c r="AE410" s="311">
        <v>0.44</v>
      </c>
      <c r="AF410" s="316"/>
      <c r="AG410" s="316">
        <v>0</v>
      </c>
      <c r="AH410" s="242" t="e">
        <f t="shared" si="84"/>
        <v>#VALUE!</v>
      </c>
      <c r="AI410" s="212"/>
      <c r="AJ410" s="212" t="s">
        <v>1153</v>
      </c>
      <c r="AK410" s="212" t="s">
        <v>1637</v>
      </c>
      <c r="AL410" s="212"/>
      <c r="AM410" s="212" t="s">
        <v>335</v>
      </c>
      <c r="AN410" s="212" t="s">
        <v>335</v>
      </c>
      <c r="AO410" s="212"/>
      <c r="AP410" s="161" t="s">
        <v>551</v>
      </c>
      <c r="AQ410" s="161" t="s">
        <v>551</v>
      </c>
      <c r="AR410" s="161" t="s">
        <v>551</v>
      </c>
      <c r="AS410" s="161" t="s">
        <v>551</v>
      </c>
      <c r="AT410" s="406" t="e">
        <f t="shared" ref="AT410:AT415" si="87">AS410/VLOOKUP(AN410,$E$18:$H$410,4,FALSE)</f>
        <v>#VALUE!</v>
      </c>
      <c r="AU410" s="161" t="s">
        <v>551</v>
      </c>
      <c r="AV410" s="161" t="s">
        <v>551</v>
      </c>
      <c r="AW410" s="161" t="s">
        <v>551</v>
      </c>
      <c r="AX410" s="161" t="s">
        <v>551</v>
      </c>
      <c r="AY410" s="360" t="e">
        <f t="shared" ref="AY410:AY415" si="88">AX410/VLOOKUP(AN410,$E$18:$H$410,4,FALSE)</f>
        <v>#VALUE!</v>
      </c>
    </row>
    <row r="411" spans="1:53" x14ac:dyDescent="0.25">
      <c r="C411" s="242" t="s">
        <v>1873</v>
      </c>
      <c r="D411" s="242" t="s">
        <v>1874</v>
      </c>
      <c r="E411" s="242">
        <v>32</v>
      </c>
      <c r="H411" s="242" t="s">
        <v>1873</v>
      </c>
      <c r="I411" s="242" t="s">
        <v>1874</v>
      </c>
      <c r="J411" s="242">
        <v>25</v>
      </c>
      <c r="M411" s="242" t="s">
        <v>1873</v>
      </c>
      <c r="N411" s="242" t="s">
        <v>1874</v>
      </c>
      <c r="O411" s="242">
        <v>7</v>
      </c>
      <c r="AI411" s="212" t="s">
        <v>1082</v>
      </c>
      <c r="AJ411" s="212" t="s">
        <v>1083</v>
      </c>
      <c r="AK411" s="212" t="s">
        <v>1638</v>
      </c>
      <c r="AL411" s="212"/>
      <c r="AM411" s="212"/>
      <c r="AN411" s="212" t="s">
        <v>164</v>
      </c>
      <c r="AO411" s="212"/>
      <c r="AP411" s="160">
        <v>290</v>
      </c>
      <c r="AQ411" s="160">
        <v>90</v>
      </c>
      <c r="AR411" s="160">
        <v>0</v>
      </c>
      <c r="AS411" s="160">
        <v>370</v>
      </c>
      <c r="AT411" s="406" t="e">
        <f t="shared" si="87"/>
        <v>#N/A</v>
      </c>
      <c r="AU411" s="160">
        <v>320</v>
      </c>
      <c r="AV411" s="359" t="s">
        <v>1239</v>
      </c>
      <c r="AW411" s="359" t="s">
        <v>1123</v>
      </c>
      <c r="AX411" s="359" t="s">
        <v>1596</v>
      </c>
      <c r="AY411" s="360" t="e">
        <f t="shared" si="88"/>
        <v>#N/A</v>
      </c>
    </row>
    <row r="412" spans="1:53" x14ac:dyDescent="0.25">
      <c r="C412" s="340" t="s">
        <v>1875</v>
      </c>
      <c r="D412" s="242" t="s">
        <v>1876</v>
      </c>
      <c r="E412" s="242">
        <v>27</v>
      </c>
      <c r="H412" s="242" t="s">
        <v>1875</v>
      </c>
      <c r="I412" s="242" t="s">
        <v>1876</v>
      </c>
      <c r="J412" s="242">
        <v>14</v>
      </c>
      <c r="M412" s="242" t="s">
        <v>1875</v>
      </c>
      <c r="N412" s="242" t="s">
        <v>1876</v>
      </c>
      <c r="O412" s="242">
        <v>13</v>
      </c>
      <c r="AI412" s="212" t="s">
        <v>1084</v>
      </c>
      <c r="AJ412" s="212" t="s">
        <v>1085</v>
      </c>
      <c r="AK412" s="212" t="s">
        <v>1639</v>
      </c>
      <c r="AL412" s="212"/>
      <c r="AM412" s="212"/>
      <c r="AN412" s="212" t="s">
        <v>225</v>
      </c>
      <c r="AO412" s="212"/>
      <c r="AP412" s="161" t="s">
        <v>551</v>
      </c>
      <c r="AQ412" s="161" t="s">
        <v>551</v>
      </c>
      <c r="AR412" s="161" t="s">
        <v>551</v>
      </c>
      <c r="AS412" s="161" t="s">
        <v>551</v>
      </c>
      <c r="AT412" s="406" t="e">
        <f t="shared" si="87"/>
        <v>#VALUE!</v>
      </c>
      <c r="AU412" s="161" t="s">
        <v>551</v>
      </c>
      <c r="AV412" s="161" t="s">
        <v>551</v>
      </c>
      <c r="AW412" s="161" t="s">
        <v>551</v>
      </c>
      <c r="AX412" s="161" t="s">
        <v>551</v>
      </c>
      <c r="AY412" s="360" t="e">
        <f t="shared" si="88"/>
        <v>#VALUE!</v>
      </c>
    </row>
    <row r="413" spans="1:53" s="225" customFormat="1" ht="12.75" x14ac:dyDescent="0.2">
      <c r="C413" s="236" t="s">
        <v>1877</v>
      </c>
      <c r="D413" s="225" t="s">
        <v>1878</v>
      </c>
      <c r="E413" s="341">
        <v>1055</v>
      </c>
      <c r="F413" s="342"/>
      <c r="H413" s="225" t="s">
        <v>1877</v>
      </c>
      <c r="I413" s="225" t="s">
        <v>1878</v>
      </c>
      <c r="J413" s="225">
        <v>281</v>
      </c>
      <c r="L413" s="343"/>
      <c r="M413" s="235" t="s">
        <v>1877</v>
      </c>
      <c r="N413" s="344" t="s">
        <v>1878</v>
      </c>
      <c r="O413" s="345">
        <v>774</v>
      </c>
      <c r="P413" s="346"/>
      <c r="AA413" s="230"/>
      <c r="AC413" s="234"/>
      <c r="AG413" s="230"/>
      <c r="AI413" s="212" t="s">
        <v>1086</v>
      </c>
      <c r="AJ413" s="212" t="s">
        <v>1087</v>
      </c>
      <c r="AK413" s="212" t="s">
        <v>1640</v>
      </c>
      <c r="AL413" s="212"/>
      <c r="AM413" s="212"/>
      <c r="AN413" s="212" t="s">
        <v>245</v>
      </c>
      <c r="AO413" s="212"/>
      <c r="AP413" s="160">
        <v>330</v>
      </c>
      <c r="AQ413" s="160">
        <v>290</v>
      </c>
      <c r="AR413" s="160">
        <v>0</v>
      </c>
      <c r="AS413" s="160">
        <v>620</v>
      </c>
      <c r="AT413" s="406" t="e">
        <f t="shared" si="87"/>
        <v>#N/A</v>
      </c>
      <c r="AU413" s="160">
        <v>320</v>
      </c>
      <c r="AV413" s="359" t="s">
        <v>1312</v>
      </c>
      <c r="AW413" s="359" t="s">
        <v>1123</v>
      </c>
      <c r="AX413" s="359" t="s">
        <v>1700</v>
      </c>
      <c r="AY413" s="360" t="e">
        <f t="shared" si="88"/>
        <v>#N/A</v>
      </c>
      <c r="AZ413" s="429"/>
      <c r="BA413" s="429"/>
    </row>
    <row r="414" spans="1:53" s="225" customFormat="1" ht="12.75" x14ac:dyDescent="0.2">
      <c r="C414" s="278" t="s">
        <v>1879</v>
      </c>
      <c r="D414" s="225" t="s">
        <v>1880</v>
      </c>
      <c r="E414" s="341">
        <v>244</v>
      </c>
      <c r="F414" s="342"/>
      <c r="H414" s="225" t="s">
        <v>1879</v>
      </c>
      <c r="I414" s="225" t="s">
        <v>1880</v>
      </c>
      <c r="J414" s="225">
        <v>29</v>
      </c>
      <c r="K414" s="347"/>
      <c r="L414" s="343"/>
      <c r="M414" s="235" t="s">
        <v>1879</v>
      </c>
      <c r="N414" s="344" t="s">
        <v>1880</v>
      </c>
      <c r="O414" s="234">
        <v>215</v>
      </c>
      <c r="AA414" s="230"/>
      <c r="AC414" s="234"/>
      <c r="AG414" s="230"/>
      <c r="AI414" s="212" t="s">
        <v>1088</v>
      </c>
      <c r="AJ414" s="212" t="s">
        <v>1089</v>
      </c>
      <c r="AK414" s="212" t="s">
        <v>1641</v>
      </c>
      <c r="AL414" s="212"/>
      <c r="AM414" s="212"/>
      <c r="AN414" s="212" t="s">
        <v>270</v>
      </c>
      <c r="AO414" s="212"/>
      <c r="AP414" s="160">
        <v>280</v>
      </c>
      <c r="AQ414" s="160">
        <v>130</v>
      </c>
      <c r="AR414" s="160">
        <v>0</v>
      </c>
      <c r="AS414" s="160">
        <v>410</v>
      </c>
      <c r="AT414" s="406" t="e">
        <f t="shared" si="87"/>
        <v>#N/A</v>
      </c>
      <c r="AU414" s="160">
        <v>240</v>
      </c>
      <c r="AV414" s="359" t="s">
        <v>1157</v>
      </c>
      <c r="AW414" s="359" t="s">
        <v>1123</v>
      </c>
      <c r="AX414" s="359" t="s">
        <v>1130</v>
      </c>
      <c r="AY414" s="360" t="e">
        <f t="shared" si="88"/>
        <v>#N/A</v>
      </c>
      <c r="AZ414" s="429"/>
      <c r="BA414" s="429"/>
    </row>
    <row r="415" spans="1:53" s="225" customFormat="1" ht="12.75" x14ac:dyDescent="0.2">
      <c r="C415" s="278" t="s">
        <v>1881</v>
      </c>
      <c r="D415" s="225" t="s">
        <v>1882</v>
      </c>
      <c r="E415" s="225">
        <v>61</v>
      </c>
      <c r="F415" s="342"/>
      <c r="H415" s="225" t="s">
        <v>1881</v>
      </c>
      <c r="I415" s="225" t="s">
        <v>1882</v>
      </c>
      <c r="J415" s="225">
        <v>59</v>
      </c>
      <c r="L415" s="343"/>
      <c r="M415" s="235" t="s">
        <v>1881</v>
      </c>
      <c r="N415" s="344" t="s">
        <v>1882</v>
      </c>
      <c r="O415" s="234">
        <v>2</v>
      </c>
      <c r="Z415" s="348"/>
      <c r="AA415" s="230"/>
      <c r="AC415" s="234"/>
      <c r="AG415" s="230"/>
      <c r="AI415" s="212" t="s">
        <v>1090</v>
      </c>
      <c r="AJ415" s="212" t="s">
        <v>1091</v>
      </c>
      <c r="AK415" s="212" t="s">
        <v>1642</v>
      </c>
      <c r="AL415" s="212"/>
      <c r="AM415" s="212"/>
      <c r="AN415" s="212" t="s">
        <v>305</v>
      </c>
      <c r="AO415" s="212"/>
      <c r="AP415" s="160">
        <v>40</v>
      </c>
      <c r="AQ415" s="160">
        <v>20</v>
      </c>
      <c r="AR415" s="160">
        <v>0</v>
      </c>
      <c r="AS415" s="160">
        <v>60</v>
      </c>
      <c r="AT415" s="406" t="e">
        <f t="shared" si="87"/>
        <v>#N/A</v>
      </c>
      <c r="AU415" s="160">
        <v>60</v>
      </c>
      <c r="AV415" s="359" t="s">
        <v>1199</v>
      </c>
      <c r="AW415" s="359" t="s">
        <v>1123</v>
      </c>
      <c r="AX415" s="359" t="s">
        <v>1157</v>
      </c>
      <c r="AY415" s="360" t="e">
        <f t="shared" si="88"/>
        <v>#N/A</v>
      </c>
      <c r="AZ415" s="429"/>
      <c r="BA415" s="429"/>
    </row>
    <row r="416" spans="1:53" s="225" customFormat="1" ht="12.75" x14ac:dyDescent="0.2">
      <c r="C416" s="278" t="s">
        <v>1883</v>
      </c>
      <c r="D416" s="286" t="s">
        <v>1884</v>
      </c>
      <c r="E416" s="225">
        <v>19</v>
      </c>
      <c r="F416" s="342"/>
      <c r="H416" s="225" t="s">
        <v>1883</v>
      </c>
      <c r="I416" s="225" t="s">
        <v>1884</v>
      </c>
      <c r="J416" s="225">
        <v>15</v>
      </c>
      <c r="M416" s="225" t="s">
        <v>1883</v>
      </c>
      <c r="N416" s="349" t="s">
        <v>1884</v>
      </c>
      <c r="O416" s="234">
        <v>4</v>
      </c>
      <c r="AA416" s="230"/>
      <c r="AC416" s="234"/>
      <c r="AG416" s="230"/>
      <c r="AI416" s="212"/>
      <c r="AJ416" s="212"/>
      <c r="AK416" s="212"/>
      <c r="AL416" s="212"/>
      <c r="AM416" s="212"/>
      <c r="AN416" s="212"/>
      <c r="AO416" s="212"/>
      <c r="AP416" s="214"/>
      <c r="AQ416" s="214"/>
      <c r="AR416" s="214"/>
      <c r="AS416" s="214"/>
      <c r="AT416" s="214"/>
      <c r="AU416" s="214"/>
      <c r="AV416" s="162" t="s">
        <v>394</v>
      </c>
      <c r="AW416" s="162" t="s">
        <v>394</v>
      </c>
      <c r="AX416" s="162" t="s">
        <v>394</v>
      </c>
      <c r="AY416" s="429"/>
      <c r="AZ416" s="429"/>
      <c r="BA416" s="429"/>
    </row>
    <row r="417" spans="3:53" s="225" customFormat="1" ht="12.75" x14ac:dyDescent="0.2">
      <c r="C417" s="278" t="s">
        <v>1885</v>
      </c>
      <c r="D417" s="286" t="s">
        <v>1886</v>
      </c>
      <c r="E417" s="229">
        <v>5</v>
      </c>
      <c r="F417" s="350"/>
      <c r="G417" s="351"/>
      <c r="H417" s="351" t="s">
        <v>1885</v>
      </c>
      <c r="I417" s="351" t="s">
        <v>1886</v>
      </c>
      <c r="J417" s="351">
        <v>5</v>
      </c>
      <c r="K417" s="351"/>
      <c r="L417" s="351"/>
      <c r="M417" s="352" t="s">
        <v>1885</v>
      </c>
      <c r="N417" s="353" t="s">
        <v>1886</v>
      </c>
      <c r="O417" s="354">
        <v>0</v>
      </c>
      <c r="P417" s="351"/>
      <c r="Q417" s="351"/>
      <c r="R417" s="351"/>
      <c r="S417" s="351"/>
      <c r="T417" s="351"/>
      <c r="U417" s="351"/>
      <c r="V417" s="351"/>
      <c r="W417" s="351"/>
      <c r="X417" s="355"/>
      <c r="Y417" s="355"/>
      <c r="Z417" s="355"/>
      <c r="AA417" s="356"/>
      <c r="AC417" s="234"/>
      <c r="AG417" s="230"/>
      <c r="AI417" s="361"/>
      <c r="AJ417" s="361"/>
      <c r="AK417" s="361"/>
      <c r="AL417" s="361"/>
      <c r="AM417" s="361"/>
      <c r="AN417" s="361"/>
      <c r="AO417" s="361"/>
      <c r="AP417" s="362"/>
      <c r="AQ417" s="362"/>
      <c r="AR417" s="362"/>
      <c r="AS417" s="362"/>
      <c r="AT417" s="362"/>
      <c r="AU417" s="362"/>
      <c r="AV417" s="362"/>
      <c r="AW417" s="362"/>
      <c r="AX417" s="362"/>
      <c r="AY417" s="429"/>
      <c r="AZ417" s="429"/>
      <c r="BA417" s="429"/>
    </row>
    <row r="418" spans="3:53" s="225" customFormat="1" ht="12.75" x14ac:dyDescent="0.2">
      <c r="C418" s="278" t="s">
        <v>1887</v>
      </c>
      <c r="D418" s="225" t="s">
        <v>1888</v>
      </c>
      <c r="E418" s="230">
        <v>8</v>
      </c>
      <c r="F418" s="342"/>
      <c r="H418" s="225" t="s">
        <v>1887</v>
      </c>
      <c r="I418" s="225" t="s">
        <v>1888</v>
      </c>
      <c r="J418" s="225">
        <v>6</v>
      </c>
      <c r="L418" s="343"/>
      <c r="M418" s="235" t="s">
        <v>1887</v>
      </c>
      <c r="N418" s="357" t="s">
        <v>1888</v>
      </c>
      <c r="O418" s="234">
        <v>2</v>
      </c>
      <c r="Z418" s="348"/>
      <c r="AA418" s="230"/>
      <c r="AC418" s="234"/>
      <c r="AG418" s="230"/>
      <c r="AI418" s="169" t="s">
        <v>1759</v>
      </c>
      <c r="AJ418" s="363"/>
      <c r="AK418" s="363"/>
      <c r="AL418" s="363"/>
      <c r="AM418" s="363"/>
      <c r="AN418" s="363"/>
      <c r="AO418" s="363"/>
      <c r="AP418" s="364"/>
      <c r="AQ418" s="364"/>
      <c r="AR418" s="364"/>
      <c r="AS418" s="364"/>
      <c r="AT418" s="364"/>
      <c r="AU418" s="364"/>
      <c r="AV418" s="364"/>
      <c r="AW418" s="364"/>
      <c r="AX418" s="364"/>
      <c r="AY418" s="429"/>
      <c r="AZ418" s="429"/>
      <c r="BA418" s="429"/>
    </row>
    <row r="419" spans="3:53" s="225" customFormat="1" x14ac:dyDescent="0.25">
      <c r="C419" s="279" t="s">
        <v>1889</v>
      </c>
      <c r="D419" s="225" t="s">
        <v>1890</v>
      </c>
      <c r="E419" s="230">
        <v>18</v>
      </c>
      <c r="F419" s="342"/>
      <c r="H419" s="225" t="s">
        <v>1889</v>
      </c>
      <c r="I419" s="225" t="s">
        <v>1890</v>
      </c>
      <c r="J419" s="225">
        <v>16</v>
      </c>
      <c r="M419" s="225" t="s">
        <v>1889</v>
      </c>
      <c r="N419" s="357" t="s">
        <v>1890</v>
      </c>
      <c r="O419" s="234">
        <v>2</v>
      </c>
      <c r="W419" s="140" t="s">
        <v>1094</v>
      </c>
      <c r="X419" s="140"/>
      <c r="Y419" s="140"/>
      <c r="Z419" s="141" t="s">
        <v>1666</v>
      </c>
      <c r="AA419" s="230"/>
      <c r="AC419" s="234"/>
      <c r="AG419" s="230"/>
      <c r="AI419" s="365" t="s">
        <v>1760</v>
      </c>
      <c r="AJ419" s="427"/>
      <c r="AK419" s="427"/>
      <c r="AL419" s="427"/>
      <c r="AM419" s="427"/>
      <c r="AN419" s="427"/>
      <c r="AO419" s="427"/>
      <c r="AP419" s="427"/>
      <c r="AQ419" s="427"/>
      <c r="AR419" s="166"/>
      <c r="AS419" s="166"/>
      <c r="AT419" s="166"/>
      <c r="AU419" s="166"/>
      <c r="AV419" s="166"/>
      <c r="AW419" s="166"/>
      <c r="AX419" s="427"/>
      <c r="AY419" s="427"/>
      <c r="AZ419" s="427"/>
      <c r="BA419" s="427"/>
    </row>
    <row r="420" spans="3:53" s="225" customFormat="1" x14ac:dyDescent="0.25">
      <c r="C420" s="279" t="s">
        <v>1891</v>
      </c>
      <c r="D420" s="225" t="s">
        <v>1892</v>
      </c>
      <c r="E420" s="229">
        <v>123</v>
      </c>
      <c r="F420" s="350"/>
      <c r="G420" s="351"/>
      <c r="H420" s="351" t="s">
        <v>1891</v>
      </c>
      <c r="I420" s="351" t="s">
        <v>1892</v>
      </c>
      <c r="J420" s="351">
        <v>81</v>
      </c>
      <c r="K420" s="351"/>
      <c r="L420" s="351"/>
      <c r="M420" s="352" t="s">
        <v>1891</v>
      </c>
      <c r="N420" s="255" t="s">
        <v>1892</v>
      </c>
      <c r="O420" s="354">
        <v>42</v>
      </c>
      <c r="P420" s="351"/>
      <c r="Q420" s="351"/>
      <c r="R420" s="351"/>
      <c r="S420" s="351"/>
      <c r="T420" s="351"/>
      <c r="U420" s="351"/>
      <c r="V420" s="351"/>
      <c r="W420" s="140" t="s">
        <v>1096</v>
      </c>
      <c r="X420" s="140"/>
      <c r="Y420" s="140"/>
      <c r="Z420" s="141" t="s">
        <v>1667</v>
      </c>
      <c r="AA420" s="230"/>
      <c r="AC420" s="234"/>
      <c r="AG420" s="230"/>
      <c r="AI420" s="169" t="s">
        <v>1647</v>
      </c>
      <c r="AJ420" s="427"/>
      <c r="AK420" s="427"/>
      <c r="AL420" s="427"/>
      <c r="AM420" s="427"/>
      <c r="AN420" s="427"/>
      <c r="AO420" s="427"/>
      <c r="AP420" s="169" t="s">
        <v>1646</v>
      </c>
      <c r="AQ420" s="427"/>
      <c r="AR420" s="427"/>
      <c r="AS420" s="427"/>
      <c r="AT420" s="427"/>
      <c r="AU420" s="427"/>
      <c r="AV420" s="427"/>
      <c r="AW420" s="427"/>
      <c r="AX420" s="427"/>
      <c r="AY420" s="427"/>
      <c r="AZ420" s="427"/>
      <c r="BA420" s="427"/>
    </row>
    <row r="421" spans="3:53" s="225" customFormat="1" x14ac:dyDescent="0.25">
      <c r="C421" s="279"/>
      <c r="D421" s="286"/>
      <c r="E421" s="229"/>
      <c r="F421" s="342"/>
      <c r="N421" s="357"/>
      <c r="O421" s="234"/>
      <c r="AA421" s="230"/>
      <c r="AC421" s="234"/>
      <c r="AG421" s="230"/>
      <c r="AI421" s="169" t="s">
        <v>1761</v>
      </c>
      <c r="AJ421" s="429"/>
      <c r="AK421" s="429"/>
      <c r="AL421" s="429"/>
      <c r="AM421" s="429"/>
      <c r="AN421" s="429"/>
      <c r="AO421" s="429"/>
      <c r="AP421" s="169" t="s">
        <v>1648</v>
      </c>
      <c r="AQ421" s="429"/>
      <c r="AR421" s="427"/>
      <c r="AS421" s="427"/>
      <c r="AT421" s="427"/>
      <c r="AU421" s="427"/>
      <c r="AV421" s="427"/>
      <c r="AW421" s="427"/>
      <c r="AX421" s="427"/>
      <c r="AY421" s="427"/>
      <c r="AZ421" s="427"/>
      <c r="BA421" s="427"/>
    </row>
    <row r="422" spans="3:53" x14ac:dyDescent="0.25">
      <c r="C422" s="242" t="s">
        <v>1893</v>
      </c>
      <c r="H422" s="242" t="s">
        <v>1893</v>
      </c>
      <c r="M422" s="242" t="s">
        <v>1893</v>
      </c>
      <c r="AI422" s="169" t="s">
        <v>1653</v>
      </c>
      <c r="AP422" s="169" t="s">
        <v>1650</v>
      </c>
      <c r="AR422" s="427"/>
      <c r="AS422" s="427"/>
      <c r="AT422" s="427"/>
      <c r="AU422" s="427"/>
      <c r="AV422" s="427"/>
      <c r="AW422" s="427"/>
      <c r="AX422" s="427"/>
      <c r="AY422" s="427"/>
      <c r="AZ422" s="427"/>
      <c r="BA422" s="427"/>
    </row>
    <row r="423" spans="3:53" x14ac:dyDescent="0.25">
      <c r="AI423" s="169" t="s">
        <v>1762</v>
      </c>
      <c r="AP423" s="169" t="s">
        <v>1652</v>
      </c>
      <c r="AR423" s="427"/>
      <c r="AS423" s="427"/>
      <c r="AT423" s="427"/>
      <c r="AU423" s="427"/>
      <c r="AV423" s="427"/>
      <c r="AW423" s="427"/>
      <c r="AX423" s="427"/>
      <c r="AY423" s="427"/>
      <c r="AZ423" s="427"/>
      <c r="BA423" s="427"/>
    </row>
    <row r="424" spans="3:53" x14ac:dyDescent="0.25">
      <c r="C424" s="242" t="s">
        <v>1894</v>
      </c>
      <c r="H424" s="242" t="s">
        <v>1894</v>
      </c>
      <c r="M424" s="242" t="s">
        <v>1894</v>
      </c>
      <c r="AI424" s="169" t="s">
        <v>1763</v>
      </c>
      <c r="AP424" s="169"/>
      <c r="AR424" s="427"/>
      <c r="AS424" s="427"/>
      <c r="AT424" s="427"/>
      <c r="AU424" s="427"/>
      <c r="AV424" s="427"/>
      <c r="AW424" s="427"/>
      <c r="AX424" s="427"/>
      <c r="AY424" s="427"/>
      <c r="AZ424" s="427"/>
      <c r="BA424" s="427"/>
    </row>
    <row r="425" spans="3:53" x14ac:dyDescent="0.25">
      <c r="C425" s="242" t="s">
        <v>1895</v>
      </c>
      <c r="H425" s="242" t="s">
        <v>1895</v>
      </c>
      <c r="M425" s="242" t="s">
        <v>1895</v>
      </c>
      <c r="AI425" s="165" t="s">
        <v>1656</v>
      </c>
      <c r="AP425" s="169"/>
      <c r="AR425" s="427"/>
      <c r="AS425" s="427"/>
      <c r="AT425" s="427"/>
      <c r="AU425" s="427"/>
      <c r="AV425" s="427"/>
      <c r="AW425" s="427"/>
      <c r="AX425" s="427"/>
      <c r="AY425" s="427"/>
      <c r="AZ425" s="427"/>
      <c r="BA425" s="427"/>
    </row>
    <row r="426" spans="3:53" x14ac:dyDescent="0.25">
      <c r="C426" s="242" t="s">
        <v>1896</v>
      </c>
      <c r="H426" s="242" t="s">
        <v>1896</v>
      </c>
      <c r="M426" s="242" t="s">
        <v>1896</v>
      </c>
      <c r="AI426" s="169" t="s">
        <v>1657</v>
      </c>
      <c r="AP426" s="169"/>
      <c r="AR426" s="427"/>
      <c r="AS426" s="427"/>
      <c r="AT426" s="427"/>
      <c r="AU426" s="427"/>
      <c r="AV426" s="427"/>
      <c r="AW426" s="427"/>
      <c r="AX426" s="427"/>
      <c r="AY426" s="427"/>
      <c r="AZ426" s="427"/>
      <c r="BA426" s="427"/>
    </row>
    <row r="427" spans="3:53" x14ac:dyDescent="0.25">
      <c r="AI427" s="427"/>
      <c r="AJ427" s="427"/>
      <c r="AK427" s="427"/>
      <c r="AL427" s="427"/>
      <c r="AM427" s="427"/>
      <c r="AN427" s="427"/>
      <c r="AO427" s="427"/>
      <c r="AP427" s="169"/>
      <c r="AQ427" s="427"/>
      <c r="AR427" s="427"/>
      <c r="AS427" s="427"/>
      <c r="AT427" s="427"/>
      <c r="AU427" s="427"/>
      <c r="AV427" s="427"/>
      <c r="AW427" s="427"/>
      <c r="AX427" s="427"/>
      <c r="AY427" s="427"/>
      <c r="AZ427" s="427"/>
      <c r="BA427" s="427"/>
    </row>
    <row r="428" spans="3:53" x14ac:dyDescent="0.25">
      <c r="C428" s="242" t="s">
        <v>1897</v>
      </c>
      <c r="H428" s="242" t="s">
        <v>1897</v>
      </c>
      <c r="M428" s="242" t="s">
        <v>1897</v>
      </c>
      <c r="AI428" s="169" t="s">
        <v>1659</v>
      </c>
      <c r="AJ428" s="427"/>
      <c r="AK428" s="427"/>
      <c r="AL428" s="427"/>
      <c r="AM428" s="427"/>
      <c r="AN428" s="427"/>
      <c r="AO428" s="427"/>
      <c r="AP428" s="170" t="s">
        <v>1658</v>
      </c>
      <c r="AQ428" s="171">
        <v>41501</v>
      </c>
      <c r="AR428" s="427"/>
      <c r="AS428" s="427"/>
      <c r="AT428" s="427"/>
      <c r="AU428" s="427"/>
      <c r="AV428" s="427"/>
      <c r="AW428" s="427"/>
      <c r="AX428" s="427"/>
      <c r="AY428" s="427"/>
      <c r="AZ428" s="427"/>
      <c r="BA428" s="427"/>
    </row>
    <row r="429" spans="3:53" x14ac:dyDescent="0.25">
      <c r="AI429" s="169" t="s">
        <v>1764</v>
      </c>
      <c r="AJ429" s="427"/>
      <c r="AK429" s="427"/>
      <c r="AL429" s="427"/>
      <c r="AM429" s="427"/>
      <c r="AN429" s="427"/>
      <c r="AO429" s="427"/>
      <c r="AP429" s="170" t="s">
        <v>1096</v>
      </c>
      <c r="AQ429" s="171">
        <v>41599</v>
      </c>
      <c r="AR429" s="427"/>
      <c r="AS429" s="427"/>
      <c r="AT429" s="427"/>
      <c r="AU429" s="427"/>
      <c r="AV429" s="427"/>
      <c r="AW429" s="427"/>
      <c r="AX429" s="427"/>
      <c r="AY429" s="427"/>
      <c r="AZ429" s="427"/>
      <c r="BA429" s="427"/>
    </row>
    <row r="430" spans="3:53" x14ac:dyDescent="0.25">
      <c r="C430" s="242" t="s">
        <v>1898</v>
      </c>
      <c r="H430" s="242" t="s">
        <v>1898</v>
      </c>
      <c r="M430" s="242" t="s">
        <v>1898</v>
      </c>
      <c r="AI430" s="169" t="s">
        <v>1661</v>
      </c>
      <c r="AJ430" s="427"/>
      <c r="AK430" s="427"/>
      <c r="AL430" s="427"/>
      <c r="AM430" s="427"/>
      <c r="AN430" s="427"/>
      <c r="AO430" s="427"/>
      <c r="AP430" s="427"/>
      <c r="AQ430" s="427"/>
      <c r="AR430" s="427"/>
      <c r="AS430" s="427"/>
      <c r="AT430" s="427"/>
      <c r="AU430" s="427"/>
      <c r="AV430" s="427"/>
      <c r="AW430" s="427"/>
      <c r="AX430" s="427"/>
      <c r="AY430" s="427"/>
      <c r="AZ430" s="427"/>
      <c r="BA430" s="427"/>
    </row>
    <row r="431" spans="3:53" x14ac:dyDescent="0.25">
      <c r="C431" s="242" t="s">
        <v>1899</v>
      </c>
      <c r="H431" s="242" t="s">
        <v>1899</v>
      </c>
      <c r="M431" s="242" t="s">
        <v>1899</v>
      </c>
      <c r="AI431" s="427"/>
      <c r="AJ431" s="427"/>
      <c r="AK431" s="427"/>
      <c r="AL431" s="427"/>
      <c r="AM431" s="427"/>
      <c r="AN431" s="427"/>
      <c r="AO431" s="427"/>
      <c r="AP431" s="427"/>
      <c r="AQ431" s="427"/>
      <c r="AR431" s="427"/>
      <c r="AS431" s="427"/>
      <c r="AT431" s="427"/>
      <c r="AU431" s="427"/>
      <c r="AV431" s="427"/>
      <c r="AW431" s="427"/>
      <c r="AX431" s="427"/>
      <c r="AY431" s="427"/>
      <c r="AZ431" s="427"/>
      <c r="BA431" s="427"/>
    </row>
    <row r="432" spans="3:53" x14ac:dyDescent="0.25">
      <c r="C432" s="242" t="s">
        <v>1900</v>
      </c>
      <c r="H432" s="242" t="s">
        <v>1900</v>
      </c>
      <c r="M432" s="242" t="s">
        <v>1900</v>
      </c>
      <c r="AI432" s="169" t="s">
        <v>1662</v>
      </c>
      <c r="AJ432" s="427"/>
      <c r="AK432" s="427"/>
      <c r="AL432" s="427"/>
      <c r="AM432" s="427"/>
      <c r="AN432" s="427"/>
      <c r="AO432" s="427"/>
      <c r="AP432" s="427"/>
      <c r="AQ432" s="427"/>
      <c r="AR432" s="427"/>
      <c r="AS432" s="427"/>
      <c r="AT432" s="427"/>
      <c r="AU432" s="427"/>
      <c r="AV432" s="427"/>
      <c r="AW432" s="427"/>
      <c r="AX432" s="427"/>
      <c r="AY432" s="427"/>
      <c r="AZ432" s="427"/>
      <c r="BA432" s="427"/>
    </row>
    <row r="433" spans="3:53" x14ac:dyDescent="0.25">
      <c r="C433" s="242" t="s">
        <v>1901</v>
      </c>
      <c r="H433" s="242" t="s">
        <v>1901</v>
      </c>
      <c r="M433" s="242" t="s">
        <v>1901</v>
      </c>
      <c r="AJ433" s="427"/>
      <c r="AK433" s="427"/>
      <c r="AL433" s="427"/>
      <c r="AM433" s="427"/>
      <c r="AN433" s="427"/>
      <c r="AO433" s="427"/>
      <c r="AP433" s="427"/>
      <c r="AQ433" s="427"/>
      <c r="AR433" s="427"/>
      <c r="AS433" s="427"/>
      <c r="AT433" s="427"/>
      <c r="AU433" s="427"/>
      <c r="AV433" s="427"/>
      <c r="AW433" s="427"/>
      <c r="AX433" s="427"/>
      <c r="AY433" s="427"/>
      <c r="AZ433" s="427"/>
      <c r="BA433" s="427"/>
    </row>
    <row r="434" spans="3:53" x14ac:dyDescent="0.25">
      <c r="C434" s="242" t="s">
        <v>1902</v>
      </c>
      <c r="H434" s="242" t="s">
        <v>1902</v>
      </c>
      <c r="M434" s="242" t="s">
        <v>1902</v>
      </c>
      <c r="AI434" s="427"/>
      <c r="AJ434" s="427"/>
      <c r="AK434" s="427"/>
      <c r="AL434" s="427"/>
      <c r="AM434" s="427"/>
      <c r="AN434" s="427"/>
      <c r="AO434" s="427"/>
      <c r="AP434" s="427"/>
      <c r="AQ434" s="427"/>
      <c r="AR434" s="427"/>
      <c r="AS434" s="427"/>
      <c r="AT434" s="427"/>
      <c r="AU434" s="427"/>
      <c r="AV434" s="427"/>
      <c r="AW434" s="427"/>
      <c r="AX434" s="427"/>
      <c r="AY434" s="427"/>
      <c r="AZ434" s="427"/>
      <c r="BA434" s="427"/>
    </row>
    <row r="435" spans="3:53" x14ac:dyDescent="0.25">
      <c r="C435" s="242" t="s">
        <v>1903</v>
      </c>
      <c r="H435" s="242" t="s">
        <v>1903</v>
      </c>
      <c r="M435" s="242" t="s">
        <v>1903</v>
      </c>
      <c r="AI435" s="427"/>
      <c r="AJ435" s="427"/>
      <c r="AK435" s="427"/>
      <c r="AL435" s="427"/>
      <c r="AM435" s="427"/>
      <c r="AN435" s="427"/>
      <c r="AO435" s="427"/>
      <c r="AP435" s="427"/>
      <c r="AQ435" s="427"/>
      <c r="AR435" s="427"/>
      <c r="AS435" s="427"/>
      <c r="AT435" s="427"/>
      <c r="AU435" s="427"/>
      <c r="AV435" s="427"/>
      <c r="AW435" s="427"/>
      <c r="AX435" s="427"/>
      <c r="AY435" s="427"/>
      <c r="AZ435" s="427"/>
      <c r="BA435" s="427"/>
    </row>
    <row r="436" spans="3:53" x14ac:dyDescent="0.25">
      <c r="C436" s="242" t="s">
        <v>1904</v>
      </c>
      <c r="H436" s="242" t="s">
        <v>1904</v>
      </c>
      <c r="M436" s="242" t="s">
        <v>1904</v>
      </c>
      <c r="AI436" s="427"/>
      <c r="AJ436" s="427"/>
      <c r="AK436" s="427"/>
      <c r="AL436" s="427"/>
      <c r="AM436" s="427"/>
      <c r="AN436" s="427"/>
      <c r="AO436" s="427"/>
      <c r="AP436" s="427"/>
      <c r="AQ436" s="427"/>
      <c r="AR436" s="427"/>
      <c r="AS436" s="427"/>
      <c r="AT436" s="427"/>
      <c r="AU436" s="427"/>
      <c r="AV436" s="427"/>
      <c r="AW436" s="427"/>
      <c r="AX436" s="427"/>
      <c r="AY436" s="427"/>
      <c r="AZ436" s="427"/>
      <c r="BA436" s="427"/>
    </row>
    <row r="437" spans="3:53" x14ac:dyDescent="0.25">
      <c r="C437" s="242" t="s">
        <v>1905</v>
      </c>
      <c r="H437" s="242" t="s">
        <v>1905</v>
      </c>
      <c r="M437" s="242" t="s">
        <v>1905</v>
      </c>
      <c r="AI437" s="427"/>
      <c r="AJ437" s="427"/>
      <c r="AK437" s="427"/>
      <c r="AL437" s="427"/>
      <c r="AM437" s="427"/>
      <c r="AN437" s="427"/>
      <c r="AO437" s="427"/>
      <c r="AP437" s="427"/>
      <c r="AQ437" s="427"/>
      <c r="AR437" s="427"/>
      <c r="AS437" s="427"/>
      <c r="AT437" s="427"/>
      <c r="AU437" s="427"/>
      <c r="AV437" s="427"/>
      <c r="AW437" s="427"/>
      <c r="AX437" s="427"/>
      <c r="AY437" s="427"/>
      <c r="AZ437" s="427"/>
      <c r="BA437" s="427"/>
    </row>
    <row r="438" spans="3:53" x14ac:dyDescent="0.25">
      <c r="C438" s="242" t="s">
        <v>1906</v>
      </c>
      <c r="H438" s="242" t="s">
        <v>1906</v>
      </c>
      <c r="M438" s="242" t="s">
        <v>1906</v>
      </c>
      <c r="AJ438" s="427"/>
      <c r="AK438" s="427"/>
      <c r="AL438" s="427"/>
      <c r="AM438" s="427"/>
      <c r="AN438" s="427"/>
      <c r="AO438" s="427"/>
      <c r="AP438" s="427"/>
      <c r="AQ438" s="427"/>
      <c r="AR438" s="427"/>
      <c r="AS438" s="427"/>
      <c r="AT438" s="427"/>
      <c r="AU438" s="427"/>
      <c r="AV438" s="427"/>
      <c r="AW438" s="427"/>
      <c r="AX438" s="427"/>
      <c r="AY438" s="427"/>
      <c r="AZ438" s="427"/>
      <c r="BA438" s="427"/>
    </row>
    <row r="439" spans="3:53" x14ac:dyDescent="0.25">
      <c r="AJ439" s="427"/>
      <c r="AK439" s="427"/>
      <c r="AL439" s="427"/>
      <c r="AM439" s="427"/>
      <c r="AN439" s="427"/>
      <c r="AO439" s="427"/>
      <c r="AR439" s="427"/>
      <c r="AS439" s="427"/>
      <c r="AT439" s="427"/>
      <c r="AU439" s="427"/>
      <c r="AV439" s="427"/>
      <c r="AW439" s="427"/>
      <c r="AX439" s="427"/>
      <c r="AY439" s="427"/>
      <c r="AZ439" s="427"/>
      <c r="BA439" s="427"/>
    </row>
    <row r="440" spans="3:53" x14ac:dyDescent="0.25">
      <c r="C440" s="242" t="s">
        <v>1907</v>
      </c>
      <c r="H440" s="242" t="s">
        <v>1907</v>
      </c>
      <c r="M440" s="242" t="s">
        <v>1907</v>
      </c>
    </row>
    <row r="441" spans="3:53" x14ac:dyDescent="0.25">
      <c r="C441" s="242" t="s">
        <v>1908</v>
      </c>
      <c r="H441" s="242" t="s">
        <v>1908</v>
      </c>
      <c r="M441" s="242" t="s">
        <v>1908</v>
      </c>
    </row>
    <row r="442" spans="3:53" x14ac:dyDescent="0.25">
      <c r="C442" s="242" t="s">
        <v>1909</v>
      </c>
      <c r="H442" s="242" t="s">
        <v>1909</v>
      </c>
      <c r="M442" s="242" t="s">
        <v>1909</v>
      </c>
    </row>
    <row r="443" spans="3:53" x14ac:dyDescent="0.25">
      <c r="C443" s="242" t="s">
        <v>1910</v>
      </c>
      <c r="H443" s="242" t="s">
        <v>1910</v>
      </c>
      <c r="M443" s="242" t="s">
        <v>1910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B443"/>
  <sheetViews>
    <sheetView topLeftCell="C410" workbookViewId="0">
      <selection activeCell="N239" sqref="N239"/>
    </sheetView>
  </sheetViews>
  <sheetFormatPr defaultRowHeight="15" x14ac:dyDescent="0.25"/>
  <cols>
    <col min="1" max="2" width="6.85546875" style="242" hidden="1" customWidth="1"/>
    <col min="3" max="3" width="10.28515625" style="242" bestFit="1" customWidth="1"/>
    <col min="4" max="5" width="9.140625" style="242"/>
    <col min="6" max="6" width="26" style="242" bestFit="1" customWidth="1"/>
    <col min="7" max="7" width="13.140625" style="379" bestFit="1" customWidth="1"/>
    <col min="8" max="8" width="12.140625" style="427" customWidth="1"/>
    <col min="9" max="9" width="10.7109375" style="427" customWidth="1"/>
    <col min="10" max="10" width="11.28515625" style="427" customWidth="1"/>
    <col min="11" max="11" width="10.42578125" style="427" customWidth="1"/>
    <col min="12" max="12" width="7.5703125" style="427" customWidth="1"/>
    <col min="13" max="13" width="6.7109375" style="427" customWidth="1"/>
    <col min="14" max="14" width="9.42578125" style="427" customWidth="1"/>
    <col min="15" max="15" width="10.7109375" style="427" customWidth="1"/>
    <col min="16" max="16" width="1.85546875" style="427" customWidth="1"/>
    <col min="17" max="21" width="10.7109375" style="427" customWidth="1"/>
    <col min="22" max="22" width="4" style="427" customWidth="1"/>
    <col min="23" max="24" width="8.85546875" style="427" bestFit="1" customWidth="1"/>
    <col min="25" max="26" width="10.7109375" style="427" customWidth="1"/>
    <col min="27" max="27" width="9.5703125" style="427" bestFit="1" customWidth="1"/>
    <col min="28" max="28" width="4.85546875" style="427" customWidth="1"/>
    <col min="29" max="29" width="16.42578125" style="379" bestFit="1" customWidth="1"/>
    <col min="30" max="30" width="1.85546875" style="427" customWidth="1"/>
    <col min="31" max="31" width="11.140625" style="427" customWidth="1"/>
    <col min="32" max="32" width="1" style="427" customWidth="1"/>
    <col min="33" max="33" width="15.7109375" style="379" bestFit="1" customWidth="1"/>
    <col min="34" max="34" width="9.140625" style="427"/>
    <col min="35" max="37" width="13.42578125" style="429" customWidth="1"/>
    <col min="38" max="38" width="24.28515625" style="429" customWidth="1"/>
    <col min="39" max="39" width="32.28515625" style="429" customWidth="1"/>
    <col min="40" max="40" width="26.85546875" style="429" customWidth="1"/>
    <col min="41" max="41" width="4.140625" style="429" customWidth="1"/>
    <col min="42" max="42" width="11.28515625" style="429" customWidth="1"/>
    <col min="43" max="43" width="12.140625" style="429" customWidth="1"/>
    <col min="44" max="45" width="11.28515625" style="429" customWidth="1"/>
    <col min="46" max="46" width="12.5703125" style="429" bestFit="1" customWidth="1"/>
    <col min="47" max="47" width="0" style="429" hidden="1" customWidth="1"/>
    <col min="48" max="48" width="11.28515625" style="429" customWidth="1"/>
    <col min="49" max="49" width="12.7109375" style="429" customWidth="1"/>
    <col min="50" max="51" width="11.28515625" style="429" customWidth="1"/>
    <col min="52" max="52" width="0" style="429" hidden="1" customWidth="1"/>
    <col min="53" max="53" width="12" style="429" bestFit="1" customWidth="1"/>
    <col min="54" max="54" width="9.140625" style="429"/>
    <col min="55" max="256" width="9.140625" style="427"/>
    <col min="257" max="258" width="0" style="427" hidden="1" customWidth="1"/>
    <col min="259" max="259" width="10.28515625" style="427" bestFit="1" customWidth="1"/>
    <col min="260" max="261" width="9.140625" style="427"/>
    <col min="262" max="262" width="26" style="427" bestFit="1" customWidth="1"/>
    <col min="263" max="263" width="13.140625" style="427" bestFit="1" customWidth="1"/>
    <col min="264" max="264" width="12.140625" style="427" customWidth="1"/>
    <col min="265" max="265" width="10.7109375" style="427" customWidth="1"/>
    <col min="266" max="266" width="11.28515625" style="427" customWidth="1"/>
    <col min="267" max="267" width="10.42578125" style="427" customWidth="1"/>
    <col min="268" max="268" width="7.5703125" style="427" customWidth="1"/>
    <col min="269" max="269" width="6.7109375" style="427" customWidth="1"/>
    <col min="270" max="270" width="9.42578125" style="427" customWidth="1"/>
    <col min="271" max="271" width="10.7109375" style="427" customWidth="1"/>
    <col min="272" max="272" width="1.85546875" style="427" customWidth="1"/>
    <col min="273" max="277" width="10.7109375" style="427" customWidth="1"/>
    <col min="278" max="278" width="4" style="427" customWidth="1"/>
    <col min="279" max="280" width="8.85546875" style="427" bestFit="1" customWidth="1"/>
    <col min="281" max="282" width="10.7109375" style="427" customWidth="1"/>
    <col min="283" max="283" width="9.5703125" style="427" bestFit="1" customWidth="1"/>
    <col min="284" max="284" width="4.85546875" style="427" customWidth="1"/>
    <col min="285" max="285" width="16.42578125" style="427" bestFit="1" customWidth="1"/>
    <col min="286" max="286" width="1.85546875" style="427" customWidth="1"/>
    <col min="287" max="287" width="11.140625" style="427" customWidth="1"/>
    <col min="288" max="288" width="1" style="427" customWidth="1"/>
    <col min="289" max="289" width="15.7109375" style="427" bestFit="1" customWidth="1"/>
    <col min="290" max="512" width="9.140625" style="427"/>
    <col min="513" max="514" width="0" style="427" hidden="1" customWidth="1"/>
    <col min="515" max="515" width="10.28515625" style="427" bestFit="1" customWidth="1"/>
    <col min="516" max="517" width="9.140625" style="427"/>
    <col min="518" max="518" width="26" style="427" bestFit="1" customWidth="1"/>
    <col min="519" max="519" width="13.140625" style="427" bestFit="1" customWidth="1"/>
    <col min="520" max="520" width="12.140625" style="427" customWidth="1"/>
    <col min="521" max="521" width="10.7109375" style="427" customWidth="1"/>
    <col min="522" max="522" width="11.28515625" style="427" customWidth="1"/>
    <col min="523" max="523" width="10.42578125" style="427" customWidth="1"/>
    <col min="524" max="524" width="7.5703125" style="427" customWidth="1"/>
    <col min="525" max="525" width="6.7109375" style="427" customWidth="1"/>
    <col min="526" max="526" width="9.42578125" style="427" customWidth="1"/>
    <col min="527" max="527" width="10.7109375" style="427" customWidth="1"/>
    <col min="528" max="528" width="1.85546875" style="427" customWidth="1"/>
    <col min="529" max="533" width="10.7109375" style="427" customWidth="1"/>
    <col min="534" max="534" width="4" style="427" customWidth="1"/>
    <col min="535" max="536" width="8.85546875" style="427" bestFit="1" customWidth="1"/>
    <col min="537" max="538" width="10.7109375" style="427" customWidth="1"/>
    <col min="539" max="539" width="9.5703125" style="427" bestFit="1" customWidth="1"/>
    <col min="540" max="540" width="4.85546875" style="427" customWidth="1"/>
    <col min="541" max="541" width="16.42578125" style="427" bestFit="1" customWidth="1"/>
    <col min="542" max="542" width="1.85546875" style="427" customWidth="1"/>
    <col min="543" max="543" width="11.140625" style="427" customWidth="1"/>
    <col min="544" max="544" width="1" style="427" customWidth="1"/>
    <col min="545" max="545" width="15.7109375" style="427" bestFit="1" customWidth="1"/>
    <col min="546" max="768" width="9.140625" style="427"/>
    <col min="769" max="770" width="0" style="427" hidden="1" customWidth="1"/>
    <col min="771" max="771" width="10.28515625" style="427" bestFit="1" customWidth="1"/>
    <col min="772" max="773" width="9.140625" style="427"/>
    <col min="774" max="774" width="26" style="427" bestFit="1" customWidth="1"/>
    <col min="775" max="775" width="13.140625" style="427" bestFit="1" customWidth="1"/>
    <col min="776" max="776" width="12.140625" style="427" customWidth="1"/>
    <col min="777" max="777" width="10.7109375" style="427" customWidth="1"/>
    <col min="778" max="778" width="11.28515625" style="427" customWidth="1"/>
    <col min="779" max="779" width="10.42578125" style="427" customWidth="1"/>
    <col min="780" max="780" width="7.5703125" style="427" customWidth="1"/>
    <col min="781" max="781" width="6.7109375" style="427" customWidth="1"/>
    <col min="782" max="782" width="9.42578125" style="427" customWidth="1"/>
    <col min="783" max="783" width="10.7109375" style="427" customWidth="1"/>
    <col min="784" max="784" width="1.85546875" style="427" customWidth="1"/>
    <col min="785" max="789" width="10.7109375" style="427" customWidth="1"/>
    <col min="790" max="790" width="4" style="427" customWidth="1"/>
    <col min="791" max="792" width="8.85546875" style="427" bestFit="1" customWidth="1"/>
    <col min="793" max="794" width="10.7109375" style="427" customWidth="1"/>
    <col min="795" max="795" width="9.5703125" style="427" bestFit="1" customWidth="1"/>
    <col min="796" max="796" width="4.85546875" style="427" customWidth="1"/>
    <col min="797" max="797" width="16.42578125" style="427" bestFit="1" customWidth="1"/>
    <col min="798" max="798" width="1.85546875" style="427" customWidth="1"/>
    <col min="799" max="799" width="11.140625" style="427" customWidth="1"/>
    <col min="800" max="800" width="1" style="427" customWidth="1"/>
    <col min="801" max="801" width="15.7109375" style="427" bestFit="1" customWidth="1"/>
    <col min="802" max="1024" width="9.140625" style="427"/>
    <col min="1025" max="1026" width="0" style="427" hidden="1" customWidth="1"/>
    <col min="1027" max="1027" width="10.28515625" style="427" bestFit="1" customWidth="1"/>
    <col min="1028" max="1029" width="9.140625" style="427"/>
    <col min="1030" max="1030" width="26" style="427" bestFit="1" customWidth="1"/>
    <col min="1031" max="1031" width="13.140625" style="427" bestFit="1" customWidth="1"/>
    <col min="1032" max="1032" width="12.140625" style="427" customWidth="1"/>
    <col min="1033" max="1033" width="10.7109375" style="427" customWidth="1"/>
    <col min="1034" max="1034" width="11.28515625" style="427" customWidth="1"/>
    <col min="1035" max="1035" width="10.42578125" style="427" customWidth="1"/>
    <col min="1036" max="1036" width="7.5703125" style="427" customWidth="1"/>
    <col min="1037" max="1037" width="6.7109375" style="427" customWidth="1"/>
    <col min="1038" max="1038" width="9.42578125" style="427" customWidth="1"/>
    <col min="1039" max="1039" width="10.7109375" style="427" customWidth="1"/>
    <col min="1040" max="1040" width="1.85546875" style="427" customWidth="1"/>
    <col min="1041" max="1045" width="10.7109375" style="427" customWidth="1"/>
    <col min="1046" max="1046" width="4" style="427" customWidth="1"/>
    <col min="1047" max="1048" width="8.85546875" style="427" bestFit="1" customWidth="1"/>
    <col min="1049" max="1050" width="10.7109375" style="427" customWidth="1"/>
    <col min="1051" max="1051" width="9.5703125" style="427" bestFit="1" customWidth="1"/>
    <col min="1052" max="1052" width="4.85546875" style="427" customWidth="1"/>
    <col min="1053" max="1053" width="16.42578125" style="427" bestFit="1" customWidth="1"/>
    <col min="1054" max="1054" width="1.85546875" style="427" customWidth="1"/>
    <col min="1055" max="1055" width="11.140625" style="427" customWidth="1"/>
    <col min="1056" max="1056" width="1" style="427" customWidth="1"/>
    <col min="1057" max="1057" width="15.7109375" style="427" bestFit="1" customWidth="1"/>
    <col min="1058" max="1280" width="9.140625" style="427"/>
    <col min="1281" max="1282" width="0" style="427" hidden="1" customWidth="1"/>
    <col min="1283" max="1283" width="10.28515625" style="427" bestFit="1" customWidth="1"/>
    <col min="1284" max="1285" width="9.140625" style="427"/>
    <col min="1286" max="1286" width="26" style="427" bestFit="1" customWidth="1"/>
    <col min="1287" max="1287" width="13.140625" style="427" bestFit="1" customWidth="1"/>
    <col min="1288" max="1288" width="12.140625" style="427" customWidth="1"/>
    <col min="1289" max="1289" width="10.7109375" style="427" customWidth="1"/>
    <col min="1290" max="1290" width="11.28515625" style="427" customWidth="1"/>
    <col min="1291" max="1291" width="10.42578125" style="427" customWidth="1"/>
    <col min="1292" max="1292" width="7.5703125" style="427" customWidth="1"/>
    <col min="1293" max="1293" width="6.7109375" style="427" customWidth="1"/>
    <col min="1294" max="1294" width="9.42578125" style="427" customWidth="1"/>
    <col min="1295" max="1295" width="10.7109375" style="427" customWidth="1"/>
    <col min="1296" max="1296" width="1.85546875" style="427" customWidth="1"/>
    <col min="1297" max="1301" width="10.7109375" style="427" customWidth="1"/>
    <col min="1302" max="1302" width="4" style="427" customWidth="1"/>
    <col min="1303" max="1304" width="8.85546875" style="427" bestFit="1" customWidth="1"/>
    <col min="1305" max="1306" width="10.7109375" style="427" customWidth="1"/>
    <col min="1307" max="1307" width="9.5703125" style="427" bestFit="1" customWidth="1"/>
    <col min="1308" max="1308" width="4.85546875" style="427" customWidth="1"/>
    <col min="1309" max="1309" width="16.42578125" style="427" bestFit="1" customWidth="1"/>
    <col min="1310" max="1310" width="1.85546875" style="427" customWidth="1"/>
    <col min="1311" max="1311" width="11.140625" style="427" customWidth="1"/>
    <col min="1312" max="1312" width="1" style="427" customWidth="1"/>
    <col min="1313" max="1313" width="15.7109375" style="427" bestFit="1" customWidth="1"/>
    <col min="1314" max="1536" width="9.140625" style="427"/>
    <col min="1537" max="1538" width="0" style="427" hidden="1" customWidth="1"/>
    <col min="1539" max="1539" width="10.28515625" style="427" bestFit="1" customWidth="1"/>
    <col min="1540" max="1541" width="9.140625" style="427"/>
    <col min="1542" max="1542" width="26" style="427" bestFit="1" customWidth="1"/>
    <col min="1543" max="1543" width="13.140625" style="427" bestFit="1" customWidth="1"/>
    <col min="1544" max="1544" width="12.140625" style="427" customWidth="1"/>
    <col min="1545" max="1545" width="10.7109375" style="427" customWidth="1"/>
    <col min="1546" max="1546" width="11.28515625" style="427" customWidth="1"/>
    <col min="1547" max="1547" width="10.42578125" style="427" customWidth="1"/>
    <col min="1548" max="1548" width="7.5703125" style="427" customWidth="1"/>
    <col min="1549" max="1549" width="6.7109375" style="427" customWidth="1"/>
    <col min="1550" max="1550" width="9.42578125" style="427" customWidth="1"/>
    <col min="1551" max="1551" width="10.7109375" style="427" customWidth="1"/>
    <col min="1552" max="1552" width="1.85546875" style="427" customWidth="1"/>
    <col min="1553" max="1557" width="10.7109375" style="427" customWidth="1"/>
    <col min="1558" max="1558" width="4" style="427" customWidth="1"/>
    <col min="1559" max="1560" width="8.85546875" style="427" bestFit="1" customWidth="1"/>
    <col min="1561" max="1562" width="10.7109375" style="427" customWidth="1"/>
    <col min="1563" max="1563" width="9.5703125" style="427" bestFit="1" customWidth="1"/>
    <col min="1564" max="1564" width="4.85546875" style="427" customWidth="1"/>
    <col min="1565" max="1565" width="16.42578125" style="427" bestFit="1" customWidth="1"/>
    <col min="1566" max="1566" width="1.85546875" style="427" customWidth="1"/>
    <col min="1567" max="1567" width="11.140625" style="427" customWidth="1"/>
    <col min="1568" max="1568" width="1" style="427" customWidth="1"/>
    <col min="1569" max="1569" width="15.7109375" style="427" bestFit="1" customWidth="1"/>
    <col min="1570" max="1792" width="9.140625" style="427"/>
    <col min="1793" max="1794" width="0" style="427" hidden="1" customWidth="1"/>
    <col min="1795" max="1795" width="10.28515625" style="427" bestFit="1" customWidth="1"/>
    <col min="1796" max="1797" width="9.140625" style="427"/>
    <col min="1798" max="1798" width="26" style="427" bestFit="1" customWidth="1"/>
    <col min="1799" max="1799" width="13.140625" style="427" bestFit="1" customWidth="1"/>
    <col min="1800" max="1800" width="12.140625" style="427" customWidth="1"/>
    <col min="1801" max="1801" width="10.7109375" style="427" customWidth="1"/>
    <col min="1802" max="1802" width="11.28515625" style="427" customWidth="1"/>
    <col min="1803" max="1803" width="10.42578125" style="427" customWidth="1"/>
    <col min="1804" max="1804" width="7.5703125" style="427" customWidth="1"/>
    <col min="1805" max="1805" width="6.7109375" style="427" customWidth="1"/>
    <col min="1806" max="1806" width="9.42578125" style="427" customWidth="1"/>
    <col min="1807" max="1807" width="10.7109375" style="427" customWidth="1"/>
    <col min="1808" max="1808" width="1.85546875" style="427" customWidth="1"/>
    <col min="1809" max="1813" width="10.7109375" style="427" customWidth="1"/>
    <col min="1814" max="1814" width="4" style="427" customWidth="1"/>
    <col min="1815" max="1816" width="8.85546875" style="427" bestFit="1" customWidth="1"/>
    <col min="1817" max="1818" width="10.7109375" style="427" customWidth="1"/>
    <col min="1819" max="1819" width="9.5703125" style="427" bestFit="1" customWidth="1"/>
    <col min="1820" max="1820" width="4.85546875" style="427" customWidth="1"/>
    <col min="1821" max="1821" width="16.42578125" style="427" bestFit="1" customWidth="1"/>
    <col min="1822" max="1822" width="1.85546875" style="427" customWidth="1"/>
    <col min="1823" max="1823" width="11.140625" style="427" customWidth="1"/>
    <col min="1824" max="1824" width="1" style="427" customWidth="1"/>
    <col min="1825" max="1825" width="15.7109375" style="427" bestFit="1" customWidth="1"/>
    <col min="1826" max="2048" width="9.140625" style="427"/>
    <col min="2049" max="2050" width="0" style="427" hidden="1" customWidth="1"/>
    <col min="2051" max="2051" width="10.28515625" style="427" bestFit="1" customWidth="1"/>
    <col min="2052" max="2053" width="9.140625" style="427"/>
    <col min="2054" max="2054" width="26" style="427" bestFit="1" customWidth="1"/>
    <col min="2055" max="2055" width="13.140625" style="427" bestFit="1" customWidth="1"/>
    <col min="2056" max="2056" width="12.140625" style="427" customWidth="1"/>
    <col min="2057" max="2057" width="10.7109375" style="427" customWidth="1"/>
    <col min="2058" max="2058" width="11.28515625" style="427" customWidth="1"/>
    <col min="2059" max="2059" width="10.42578125" style="427" customWidth="1"/>
    <col min="2060" max="2060" width="7.5703125" style="427" customWidth="1"/>
    <col min="2061" max="2061" width="6.7109375" style="427" customWidth="1"/>
    <col min="2062" max="2062" width="9.42578125" style="427" customWidth="1"/>
    <col min="2063" max="2063" width="10.7109375" style="427" customWidth="1"/>
    <col min="2064" max="2064" width="1.85546875" style="427" customWidth="1"/>
    <col min="2065" max="2069" width="10.7109375" style="427" customWidth="1"/>
    <col min="2070" max="2070" width="4" style="427" customWidth="1"/>
    <col min="2071" max="2072" width="8.85546875" style="427" bestFit="1" customWidth="1"/>
    <col min="2073" max="2074" width="10.7109375" style="427" customWidth="1"/>
    <col min="2075" max="2075" width="9.5703125" style="427" bestFit="1" customWidth="1"/>
    <col min="2076" max="2076" width="4.85546875" style="427" customWidth="1"/>
    <col min="2077" max="2077" width="16.42578125" style="427" bestFit="1" customWidth="1"/>
    <col min="2078" max="2078" width="1.85546875" style="427" customWidth="1"/>
    <col min="2079" max="2079" width="11.140625" style="427" customWidth="1"/>
    <col min="2080" max="2080" width="1" style="427" customWidth="1"/>
    <col min="2081" max="2081" width="15.7109375" style="427" bestFit="1" customWidth="1"/>
    <col min="2082" max="2304" width="9.140625" style="427"/>
    <col min="2305" max="2306" width="0" style="427" hidden="1" customWidth="1"/>
    <col min="2307" max="2307" width="10.28515625" style="427" bestFit="1" customWidth="1"/>
    <col min="2308" max="2309" width="9.140625" style="427"/>
    <col min="2310" max="2310" width="26" style="427" bestFit="1" customWidth="1"/>
    <col min="2311" max="2311" width="13.140625" style="427" bestFit="1" customWidth="1"/>
    <col min="2312" max="2312" width="12.140625" style="427" customWidth="1"/>
    <col min="2313" max="2313" width="10.7109375" style="427" customWidth="1"/>
    <col min="2314" max="2314" width="11.28515625" style="427" customWidth="1"/>
    <col min="2315" max="2315" width="10.42578125" style="427" customWidth="1"/>
    <col min="2316" max="2316" width="7.5703125" style="427" customWidth="1"/>
    <col min="2317" max="2317" width="6.7109375" style="427" customWidth="1"/>
    <col min="2318" max="2318" width="9.42578125" style="427" customWidth="1"/>
    <col min="2319" max="2319" width="10.7109375" style="427" customWidth="1"/>
    <col min="2320" max="2320" width="1.85546875" style="427" customWidth="1"/>
    <col min="2321" max="2325" width="10.7109375" style="427" customWidth="1"/>
    <col min="2326" max="2326" width="4" style="427" customWidth="1"/>
    <col min="2327" max="2328" width="8.85546875" style="427" bestFit="1" customWidth="1"/>
    <col min="2329" max="2330" width="10.7109375" style="427" customWidth="1"/>
    <col min="2331" max="2331" width="9.5703125" style="427" bestFit="1" customWidth="1"/>
    <col min="2332" max="2332" width="4.85546875" style="427" customWidth="1"/>
    <col min="2333" max="2333" width="16.42578125" style="427" bestFit="1" customWidth="1"/>
    <col min="2334" max="2334" width="1.85546875" style="427" customWidth="1"/>
    <col min="2335" max="2335" width="11.140625" style="427" customWidth="1"/>
    <col min="2336" max="2336" width="1" style="427" customWidth="1"/>
    <col min="2337" max="2337" width="15.7109375" style="427" bestFit="1" customWidth="1"/>
    <col min="2338" max="2560" width="9.140625" style="427"/>
    <col min="2561" max="2562" width="0" style="427" hidden="1" customWidth="1"/>
    <col min="2563" max="2563" width="10.28515625" style="427" bestFit="1" customWidth="1"/>
    <col min="2564" max="2565" width="9.140625" style="427"/>
    <col min="2566" max="2566" width="26" style="427" bestFit="1" customWidth="1"/>
    <col min="2567" max="2567" width="13.140625" style="427" bestFit="1" customWidth="1"/>
    <col min="2568" max="2568" width="12.140625" style="427" customWidth="1"/>
    <col min="2569" max="2569" width="10.7109375" style="427" customWidth="1"/>
    <col min="2570" max="2570" width="11.28515625" style="427" customWidth="1"/>
    <col min="2571" max="2571" width="10.42578125" style="427" customWidth="1"/>
    <col min="2572" max="2572" width="7.5703125" style="427" customWidth="1"/>
    <col min="2573" max="2573" width="6.7109375" style="427" customWidth="1"/>
    <col min="2574" max="2574" width="9.42578125" style="427" customWidth="1"/>
    <col min="2575" max="2575" width="10.7109375" style="427" customWidth="1"/>
    <col min="2576" max="2576" width="1.85546875" style="427" customWidth="1"/>
    <col min="2577" max="2581" width="10.7109375" style="427" customWidth="1"/>
    <col min="2582" max="2582" width="4" style="427" customWidth="1"/>
    <col min="2583" max="2584" width="8.85546875" style="427" bestFit="1" customWidth="1"/>
    <col min="2585" max="2586" width="10.7109375" style="427" customWidth="1"/>
    <col min="2587" max="2587" width="9.5703125" style="427" bestFit="1" customWidth="1"/>
    <col min="2588" max="2588" width="4.85546875" style="427" customWidth="1"/>
    <col min="2589" max="2589" width="16.42578125" style="427" bestFit="1" customWidth="1"/>
    <col min="2590" max="2590" width="1.85546875" style="427" customWidth="1"/>
    <col min="2591" max="2591" width="11.140625" style="427" customWidth="1"/>
    <col min="2592" max="2592" width="1" style="427" customWidth="1"/>
    <col min="2593" max="2593" width="15.7109375" style="427" bestFit="1" customWidth="1"/>
    <col min="2594" max="2816" width="9.140625" style="427"/>
    <col min="2817" max="2818" width="0" style="427" hidden="1" customWidth="1"/>
    <col min="2819" max="2819" width="10.28515625" style="427" bestFit="1" customWidth="1"/>
    <col min="2820" max="2821" width="9.140625" style="427"/>
    <col min="2822" max="2822" width="26" style="427" bestFit="1" customWidth="1"/>
    <col min="2823" max="2823" width="13.140625" style="427" bestFit="1" customWidth="1"/>
    <col min="2824" max="2824" width="12.140625" style="427" customWidth="1"/>
    <col min="2825" max="2825" width="10.7109375" style="427" customWidth="1"/>
    <col min="2826" max="2826" width="11.28515625" style="427" customWidth="1"/>
    <col min="2827" max="2827" width="10.42578125" style="427" customWidth="1"/>
    <col min="2828" max="2828" width="7.5703125" style="427" customWidth="1"/>
    <col min="2829" max="2829" width="6.7109375" style="427" customWidth="1"/>
    <col min="2830" max="2830" width="9.42578125" style="427" customWidth="1"/>
    <col min="2831" max="2831" width="10.7109375" style="427" customWidth="1"/>
    <col min="2832" max="2832" width="1.85546875" style="427" customWidth="1"/>
    <col min="2833" max="2837" width="10.7109375" style="427" customWidth="1"/>
    <col min="2838" max="2838" width="4" style="427" customWidth="1"/>
    <col min="2839" max="2840" width="8.85546875" style="427" bestFit="1" customWidth="1"/>
    <col min="2841" max="2842" width="10.7109375" style="427" customWidth="1"/>
    <col min="2843" max="2843" width="9.5703125" style="427" bestFit="1" customWidth="1"/>
    <col min="2844" max="2844" width="4.85546875" style="427" customWidth="1"/>
    <col min="2845" max="2845" width="16.42578125" style="427" bestFit="1" customWidth="1"/>
    <col min="2846" max="2846" width="1.85546875" style="427" customWidth="1"/>
    <col min="2847" max="2847" width="11.140625" style="427" customWidth="1"/>
    <col min="2848" max="2848" width="1" style="427" customWidth="1"/>
    <col min="2849" max="2849" width="15.7109375" style="427" bestFit="1" customWidth="1"/>
    <col min="2850" max="3072" width="9.140625" style="427"/>
    <col min="3073" max="3074" width="0" style="427" hidden="1" customWidth="1"/>
    <col min="3075" max="3075" width="10.28515625" style="427" bestFit="1" customWidth="1"/>
    <col min="3076" max="3077" width="9.140625" style="427"/>
    <col min="3078" max="3078" width="26" style="427" bestFit="1" customWidth="1"/>
    <col min="3079" max="3079" width="13.140625" style="427" bestFit="1" customWidth="1"/>
    <col min="3080" max="3080" width="12.140625" style="427" customWidth="1"/>
    <col min="3081" max="3081" width="10.7109375" style="427" customWidth="1"/>
    <col min="3082" max="3082" width="11.28515625" style="427" customWidth="1"/>
    <col min="3083" max="3083" width="10.42578125" style="427" customWidth="1"/>
    <col min="3084" max="3084" width="7.5703125" style="427" customWidth="1"/>
    <col min="3085" max="3085" width="6.7109375" style="427" customWidth="1"/>
    <col min="3086" max="3086" width="9.42578125" style="427" customWidth="1"/>
    <col min="3087" max="3087" width="10.7109375" style="427" customWidth="1"/>
    <col min="3088" max="3088" width="1.85546875" style="427" customWidth="1"/>
    <col min="3089" max="3093" width="10.7109375" style="427" customWidth="1"/>
    <col min="3094" max="3094" width="4" style="427" customWidth="1"/>
    <col min="3095" max="3096" width="8.85546875" style="427" bestFit="1" customWidth="1"/>
    <col min="3097" max="3098" width="10.7109375" style="427" customWidth="1"/>
    <col min="3099" max="3099" width="9.5703125" style="427" bestFit="1" customWidth="1"/>
    <col min="3100" max="3100" width="4.85546875" style="427" customWidth="1"/>
    <col min="3101" max="3101" width="16.42578125" style="427" bestFit="1" customWidth="1"/>
    <col min="3102" max="3102" width="1.85546875" style="427" customWidth="1"/>
    <col min="3103" max="3103" width="11.140625" style="427" customWidth="1"/>
    <col min="3104" max="3104" width="1" style="427" customWidth="1"/>
    <col min="3105" max="3105" width="15.7109375" style="427" bestFit="1" customWidth="1"/>
    <col min="3106" max="3328" width="9.140625" style="427"/>
    <col min="3329" max="3330" width="0" style="427" hidden="1" customWidth="1"/>
    <col min="3331" max="3331" width="10.28515625" style="427" bestFit="1" customWidth="1"/>
    <col min="3332" max="3333" width="9.140625" style="427"/>
    <col min="3334" max="3334" width="26" style="427" bestFit="1" customWidth="1"/>
    <col min="3335" max="3335" width="13.140625" style="427" bestFit="1" customWidth="1"/>
    <col min="3336" max="3336" width="12.140625" style="427" customWidth="1"/>
    <col min="3337" max="3337" width="10.7109375" style="427" customWidth="1"/>
    <col min="3338" max="3338" width="11.28515625" style="427" customWidth="1"/>
    <col min="3339" max="3339" width="10.42578125" style="427" customWidth="1"/>
    <col min="3340" max="3340" width="7.5703125" style="427" customWidth="1"/>
    <col min="3341" max="3341" width="6.7109375" style="427" customWidth="1"/>
    <col min="3342" max="3342" width="9.42578125" style="427" customWidth="1"/>
    <col min="3343" max="3343" width="10.7109375" style="427" customWidth="1"/>
    <col min="3344" max="3344" width="1.85546875" style="427" customWidth="1"/>
    <col min="3345" max="3349" width="10.7109375" style="427" customWidth="1"/>
    <col min="3350" max="3350" width="4" style="427" customWidth="1"/>
    <col min="3351" max="3352" width="8.85546875" style="427" bestFit="1" customWidth="1"/>
    <col min="3353" max="3354" width="10.7109375" style="427" customWidth="1"/>
    <col min="3355" max="3355" width="9.5703125" style="427" bestFit="1" customWidth="1"/>
    <col min="3356" max="3356" width="4.85546875" style="427" customWidth="1"/>
    <col min="3357" max="3357" width="16.42578125" style="427" bestFit="1" customWidth="1"/>
    <col min="3358" max="3358" width="1.85546875" style="427" customWidth="1"/>
    <col min="3359" max="3359" width="11.140625" style="427" customWidth="1"/>
    <col min="3360" max="3360" width="1" style="427" customWidth="1"/>
    <col min="3361" max="3361" width="15.7109375" style="427" bestFit="1" customWidth="1"/>
    <col min="3362" max="3584" width="9.140625" style="427"/>
    <col min="3585" max="3586" width="0" style="427" hidden="1" customWidth="1"/>
    <col min="3587" max="3587" width="10.28515625" style="427" bestFit="1" customWidth="1"/>
    <col min="3588" max="3589" width="9.140625" style="427"/>
    <col min="3590" max="3590" width="26" style="427" bestFit="1" customWidth="1"/>
    <col min="3591" max="3591" width="13.140625" style="427" bestFit="1" customWidth="1"/>
    <col min="3592" max="3592" width="12.140625" style="427" customWidth="1"/>
    <col min="3593" max="3593" width="10.7109375" style="427" customWidth="1"/>
    <col min="3594" max="3594" width="11.28515625" style="427" customWidth="1"/>
    <col min="3595" max="3595" width="10.42578125" style="427" customWidth="1"/>
    <col min="3596" max="3596" width="7.5703125" style="427" customWidth="1"/>
    <col min="3597" max="3597" width="6.7109375" style="427" customWidth="1"/>
    <col min="3598" max="3598" width="9.42578125" style="427" customWidth="1"/>
    <col min="3599" max="3599" width="10.7109375" style="427" customWidth="1"/>
    <col min="3600" max="3600" width="1.85546875" style="427" customWidth="1"/>
    <col min="3601" max="3605" width="10.7109375" style="427" customWidth="1"/>
    <col min="3606" max="3606" width="4" style="427" customWidth="1"/>
    <col min="3607" max="3608" width="8.85546875" style="427" bestFit="1" customWidth="1"/>
    <col min="3609" max="3610" width="10.7109375" style="427" customWidth="1"/>
    <col min="3611" max="3611" width="9.5703125" style="427" bestFit="1" customWidth="1"/>
    <col min="3612" max="3612" width="4.85546875" style="427" customWidth="1"/>
    <col min="3613" max="3613" width="16.42578125" style="427" bestFit="1" customWidth="1"/>
    <col min="3614" max="3614" width="1.85546875" style="427" customWidth="1"/>
    <col min="3615" max="3615" width="11.140625" style="427" customWidth="1"/>
    <col min="3616" max="3616" width="1" style="427" customWidth="1"/>
    <col min="3617" max="3617" width="15.7109375" style="427" bestFit="1" customWidth="1"/>
    <col min="3618" max="3840" width="9.140625" style="427"/>
    <col min="3841" max="3842" width="0" style="427" hidden="1" customWidth="1"/>
    <col min="3843" max="3843" width="10.28515625" style="427" bestFit="1" customWidth="1"/>
    <col min="3844" max="3845" width="9.140625" style="427"/>
    <col min="3846" max="3846" width="26" style="427" bestFit="1" customWidth="1"/>
    <col min="3847" max="3847" width="13.140625" style="427" bestFit="1" customWidth="1"/>
    <col min="3848" max="3848" width="12.140625" style="427" customWidth="1"/>
    <col min="3849" max="3849" width="10.7109375" style="427" customWidth="1"/>
    <col min="3850" max="3850" width="11.28515625" style="427" customWidth="1"/>
    <col min="3851" max="3851" width="10.42578125" style="427" customWidth="1"/>
    <col min="3852" max="3852" width="7.5703125" style="427" customWidth="1"/>
    <col min="3853" max="3853" width="6.7109375" style="427" customWidth="1"/>
    <col min="3854" max="3854" width="9.42578125" style="427" customWidth="1"/>
    <col min="3855" max="3855" width="10.7109375" style="427" customWidth="1"/>
    <col min="3856" max="3856" width="1.85546875" style="427" customWidth="1"/>
    <col min="3857" max="3861" width="10.7109375" style="427" customWidth="1"/>
    <col min="3862" max="3862" width="4" style="427" customWidth="1"/>
    <col min="3863" max="3864" width="8.85546875" style="427" bestFit="1" customWidth="1"/>
    <col min="3865" max="3866" width="10.7109375" style="427" customWidth="1"/>
    <col min="3867" max="3867" width="9.5703125" style="427" bestFit="1" customWidth="1"/>
    <col min="3868" max="3868" width="4.85546875" style="427" customWidth="1"/>
    <col min="3869" max="3869" width="16.42578125" style="427" bestFit="1" customWidth="1"/>
    <col min="3870" max="3870" width="1.85546875" style="427" customWidth="1"/>
    <col min="3871" max="3871" width="11.140625" style="427" customWidth="1"/>
    <col min="3872" max="3872" width="1" style="427" customWidth="1"/>
    <col min="3873" max="3873" width="15.7109375" style="427" bestFit="1" customWidth="1"/>
    <col min="3874" max="4096" width="9.140625" style="427"/>
    <col min="4097" max="4098" width="0" style="427" hidden="1" customWidth="1"/>
    <col min="4099" max="4099" width="10.28515625" style="427" bestFit="1" customWidth="1"/>
    <col min="4100" max="4101" width="9.140625" style="427"/>
    <col min="4102" max="4102" width="26" style="427" bestFit="1" customWidth="1"/>
    <col min="4103" max="4103" width="13.140625" style="427" bestFit="1" customWidth="1"/>
    <col min="4104" max="4104" width="12.140625" style="427" customWidth="1"/>
    <col min="4105" max="4105" width="10.7109375" style="427" customWidth="1"/>
    <col min="4106" max="4106" width="11.28515625" style="427" customWidth="1"/>
    <col min="4107" max="4107" width="10.42578125" style="427" customWidth="1"/>
    <col min="4108" max="4108" width="7.5703125" style="427" customWidth="1"/>
    <col min="4109" max="4109" width="6.7109375" style="427" customWidth="1"/>
    <col min="4110" max="4110" width="9.42578125" style="427" customWidth="1"/>
    <col min="4111" max="4111" width="10.7109375" style="427" customWidth="1"/>
    <col min="4112" max="4112" width="1.85546875" style="427" customWidth="1"/>
    <col min="4113" max="4117" width="10.7109375" style="427" customWidth="1"/>
    <col min="4118" max="4118" width="4" style="427" customWidth="1"/>
    <col min="4119" max="4120" width="8.85546875" style="427" bestFit="1" customWidth="1"/>
    <col min="4121" max="4122" width="10.7109375" style="427" customWidth="1"/>
    <col min="4123" max="4123" width="9.5703125" style="427" bestFit="1" customWidth="1"/>
    <col min="4124" max="4124" width="4.85546875" style="427" customWidth="1"/>
    <col min="4125" max="4125" width="16.42578125" style="427" bestFit="1" customWidth="1"/>
    <col min="4126" max="4126" width="1.85546875" style="427" customWidth="1"/>
    <col min="4127" max="4127" width="11.140625" style="427" customWidth="1"/>
    <col min="4128" max="4128" width="1" style="427" customWidth="1"/>
    <col min="4129" max="4129" width="15.7109375" style="427" bestFit="1" customWidth="1"/>
    <col min="4130" max="4352" width="9.140625" style="427"/>
    <col min="4353" max="4354" width="0" style="427" hidden="1" customWidth="1"/>
    <col min="4355" max="4355" width="10.28515625" style="427" bestFit="1" customWidth="1"/>
    <col min="4356" max="4357" width="9.140625" style="427"/>
    <col min="4358" max="4358" width="26" style="427" bestFit="1" customWidth="1"/>
    <col min="4359" max="4359" width="13.140625" style="427" bestFit="1" customWidth="1"/>
    <col min="4360" max="4360" width="12.140625" style="427" customWidth="1"/>
    <col min="4361" max="4361" width="10.7109375" style="427" customWidth="1"/>
    <col min="4362" max="4362" width="11.28515625" style="427" customWidth="1"/>
    <col min="4363" max="4363" width="10.42578125" style="427" customWidth="1"/>
    <col min="4364" max="4364" width="7.5703125" style="427" customWidth="1"/>
    <col min="4365" max="4365" width="6.7109375" style="427" customWidth="1"/>
    <col min="4366" max="4366" width="9.42578125" style="427" customWidth="1"/>
    <col min="4367" max="4367" width="10.7109375" style="427" customWidth="1"/>
    <col min="4368" max="4368" width="1.85546875" style="427" customWidth="1"/>
    <col min="4369" max="4373" width="10.7109375" style="427" customWidth="1"/>
    <col min="4374" max="4374" width="4" style="427" customWidth="1"/>
    <col min="4375" max="4376" width="8.85546875" style="427" bestFit="1" customWidth="1"/>
    <col min="4377" max="4378" width="10.7109375" style="427" customWidth="1"/>
    <col min="4379" max="4379" width="9.5703125" style="427" bestFit="1" customWidth="1"/>
    <col min="4380" max="4380" width="4.85546875" style="427" customWidth="1"/>
    <col min="4381" max="4381" width="16.42578125" style="427" bestFit="1" customWidth="1"/>
    <col min="4382" max="4382" width="1.85546875" style="427" customWidth="1"/>
    <col min="4383" max="4383" width="11.140625" style="427" customWidth="1"/>
    <col min="4384" max="4384" width="1" style="427" customWidth="1"/>
    <col min="4385" max="4385" width="15.7109375" style="427" bestFit="1" customWidth="1"/>
    <col min="4386" max="4608" width="9.140625" style="427"/>
    <col min="4609" max="4610" width="0" style="427" hidden="1" customWidth="1"/>
    <col min="4611" max="4611" width="10.28515625" style="427" bestFit="1" customWidth="1"/>
    <col min="4612" max="4613" width="9.140625" style="427"/>
    <col min="4614" max="4614" width="26" style="427" bestFit="1" customWidth="1"/>
    <col min="4615" max="4615" width="13.140625" style="427" bestFit="1" customWidth="1"/>
    <col min="4616" max="4616" width="12.140625" style="427" customWidth="1"/>
    <col min="4617" max="4617" width="10.7109375" style="427" customWidth="1"/>
    <col min="4618" max="4618" width="11.28515625" style="427" customWidth="1"/>
    <col min="4619" max="4619" width="10.42578125" style="427" customWidth="1"/>
    <col min="4620" max="4620" width="7.5703125" style="427" customWidth="1"/>
    <col min="4621" max="4621" width="6.7109375" style="427" customWidth="1"/>
    <col min="4622" max="4622" width="9.42578125" style="427" customWidth="1"/>
    <col min="4623" max="4623" width="10.7109375" style="427" customWidth="1"/>
    <col min="4624" max="4624" width="1.85546875" style="427" customWidth="1"/>
    <col min="4625" max="4629" width="10.7109375" style="427" customWidth="1"/>
    <col min="4630" max="4630" width="4" style="427" customWidth="1"/>
    <col min="4631" max="4632" width="8.85546875" style="427" bestFit="1" customWidth="1"/>
    <col min="4633" max="4634" width="10.7109375" style="427" customWidth="1"/>
    <col min="4635" max="4635" width="9.5703125" style="427" bestFit="1" customWidth="1"/>
    <col min="4636" max="4636" width="4.85546875" style="427" customWidth="1"/>
    <col min="4637" max="4637" width="16.42578125" style="427" bestFit="1" customWidth="1"/>
    <col min="4638" max="4638" width="1.85546875" style="427" customWidth="1"/>
    <col min="4639" max="4639" width="11.140625" style="427" customWidth="1"/>
    <col min="4640" max="4640" width="1" style="427" customWidth="1"/>
    <col min="4641" max="4641" width="15.7109375" style="427" bestFit="1" customWidth="1"/>
    <col min="4642" max="4864" width="9.140625" style="427"/>
    <col min="4865" max="4866" width="0" style="427" hidden="1" customWidth="1"/>
    <col min="4867" max="4867" width="10.28515625" style="427" bestFit="1" customWidth="1"/>
    <col min="4868" max="4869" width="9.140625" style="427"/>
    <col min="4870" max="4870" width="26" style="427" bestFit="1" customWidth="1"/>
    <col min="4871" max="4871" width="13.140625" style="427" bestFit="1" customWidth="1"/>
    <col min="4872" max="4872" width="12.140625" style="427" customWidth="1"/>
    <col min="4873" max="4873" width="10.7109375" style="427" customWidth="1"/>
    <col min="4874" max="4874" width="11.28515625" style="427" customWidth="1"/>
    <col min="4875" max="4875" width="10.42578125" style="427" customWidth="1"/>
    <col min="4876" max="4876" width="7.5703125" style="427" customWidth="1"/>
    <col min="4877" max="4877" width="6.7109375" style="427" customWidth="1"/>
    <col min="4878" max="4878" width="9.42578125" style="427" customWidth="1"/>
    <col min="4879" max="4879" width="10.7109375" style="427" customWidth="1"/>
    <col min="4880" max="4880" width="1.85546875" style="427" customWidth="1"/>
    <col min="4881" max="4885" width="10.7109375" style="427" customWidth="1"/>
    <col min="4886" max="4886" width="4" style="427" customWidth="1"/>
    <col min="4887" max="4888" width="8.85546875" style="427" bestFit="1" customWidth="1"/>
    <col min="4889" max="4890" width="10.7109375" style="427" customWidth="1"/>
    <col min="4891" max="4891" width="9.5703125" style="427" bestFit="1" customWidth="1"/>
    <col min="4892" max="4892" width="4.85546875" style="427" customWidth="1"/>
    <col min="4893" max="4893" width="16.42578125" style="427" bestFit="1" customWidth="1"/>
    <col min="4894" max="4894" width="1.85546875" style="427" customWidth="1"/>
    <col min="4895" max="4895" width="11.140625" style="427" customWidth="1"/>
    <col min="4896" max="4896" width="1" style="427" customWidth="1"/>
    <col min="4897" max="4897" width="15.7109375" style="427" bestFit="1" customWidth="1"/>
    <col min="4898" max="5120" width="9.140625" style="427"/>
    <col min="5121" max="5122" width="0" style="427" hidden="1" customWidth="1"/>
    <col min="5123" max="5123" width="10.28515625" style="427" bestFit="1" customWidth="1"/>
    <col min="5124" max="5125" width="9.140625" style="427"/>
    <col min="5126" max="5126" width="26" style="427" bestFit="1" customWidth="1"/>
    <col min="5127" max="5127" width="13.140625" style="427" bestFit="1" customWidth="1"/>
    <col min="5128" max="5128" width="12.140625" style="427" customWidth="1"/>
    <col min="5129" max="5129" width="10.7109375" style="427" customWidth="1"/>
    <col min="5130" max="5130" width="11.28515625" style="427" customWidth="1"/>
    <col min="5131" max="5131" width="10.42578125" style="427" customWidth="1"/>
    <col min="5132" max="5132" width="7.5703125" style="427" customWidth="1"/>
    <col min="5133" max="5133" width="6.7109375" style="427" customWidth="1"/>
    <col min="5134" max="5134" width="9.42578125" style="427" customWidth="1"/>
    <col min="5135" max="5135" width="10.7109375" style="427" customWidth="1"/>
    <col min="5136" max="5136" width="1.85546875" style="427" customWidth="1"/>
    <col min="5137" max="5141" width="10.7109375" style="427" customWidth="1"/>
    <col min="5142" max="5142" width="4" style="427" customWidth="1"/>
    <col min="5143" max="5144" width="8.85546875" style="427" bestFit="1" customWidth="1"/>
    <col min="5145" max="5146" width="10.7109375" style="427" customWidth="1"/>
    <col min="5147" max="5147" width="9.5703125" style="427" bestFit="1" customWidth="1"/>
    <col min="5148" max="5148" width="4.85546875" style="427" customWidth="1"/>
    <col min="5149" max="5149" width="16.42578125" style="427" bestFit="1" customWidth="1"/>
    <col min="5150" max="5150" width="1.85546875" style="427" customWidth="1"/>
    <col min="5151" max="5151" width="11.140625" style="427" customWidth="1"/>
    <col min="5152" max="5152" width="1" style="427" customWidth="1"/>
    <col min="5153" max="5153" width="15.7109375" style="427" bestFit="1" customWidth="1"/>
    <col min="5154" max="5376" width="9.140625" style="427"/>
    <col min="5377" max="5378" width="0" style="427" hidden="1" customWidth="1"/>
    <col min="5379" max="5379" width="10.28515625" style="427" bestFit="1" customWidth="1"/>
    <col min="5380" max="5381" width="9.140625" style="427"/>
    <col min="5382" max="5382" width="26" style="427" bestFit="1" customWidth="1"/>
    <col min="5383" max="5383" width="13.140625" style="427" bestFit="1" customWidth="1"/>
    <col min="5384" max="5384" width="12.140625" style="427" customWidth="1"/>
    <col min="5385" max="5385" width="10.7109375" style="427" customWidth="1"/>
    <col min="5386" max="5386" width="11.28515625" style="427" customWidth="1"/>
    <col min="5387" max="5387" width="10.42578125" style="427" customWidth="1"/>
    <col min="5388" max="5388" width="7.5703125" style="427" customWidth="1"/>
    <col min="5389" max="5389" width="6.7109375" style="427" customWidth="1"/>
    <col min="5390" max="5390" width="9.42578125" style="427" customWidth="1"/>
    <col min="5391" max="5391" width="10.7109375" style="427" customWidth="1"/>
    <col min="5392" max="5392" width="1.85546875" style="427" customWidth="1"/>
    <col min="5393" max="5397" width="10.7109375" style="427" customWidth="1"/>
    <col min="5398" max="5398" width="4" style="427" customWidth="1"/>
    <col min="5399" max="5400" width="8.85546875" style="427" bestFit="1" customWidth="1"/>
    <col min="5401" max="5402" width="10.7109375" style="427" customWidth="1"/>
    <col min="5403" max="5403" width="9.5703125" style="427" bestFit="1" customWidth="1"/>
    <col min="5404" max="5404" width="4.85546875" style="427" customWidth="1"/>
    <col min="5405" max="5405" width="16.42578125" style="427" bestFit="1" customWidth="1"/>
    <col min="5406" max="5406" width="1.85546875" style="427" customWidth="1"/>
    <col min="5407" max="5407" width="11.140625" style="427" customWidth="1"/>
    <col min="5408" max="5408" width="1" style="427" customWidth="1"/>
    <col min="5409" max="5409" width="15.7109375" style="427" bestFit="1" customWidth="1"/>
    <col min="5410" max="5632" width="9.140625" style="427"/>
    <col min="5633" max="5634" width="0" style="427" hidden="1" customWidth="1"/>
    <col min="5635" max="5635" width="10.28515625" style="427" bestFit="1" customWidth="1"/>
    <col min="5636" max="5637" width="9.140625" style="427"/>
    <col min="5638" max="5638" width="26" style="427" bestFit="1" customWidth="1"/>
    <col min="5639" max="5639" width="13.140625" style="427" bestFit="1" customWidth="1"/>
    <col min="5640" max="5640" width="12.140625" style="427" customWidth="1"/>
    <col min="5641" max="5641" width="10.7109375" style="427" customWidth="1"/>
    <col min="5642" max="5642" width="11.28515625" style="427" customWidth="1"/>
    <col min="5643" max="5643" width="10.42578125" style="427" customWidth="1"/>
    <col min="5644" max="5644" width="7.5703125" style="427" customWidth="1"/>
    <col min="5645" max="5645" width="6.7109375" style="427" customWidth="1"/>
    <col min="5646" max="5646" width="9.42578125" style="427" customWidth="1"/>
    <col min="5647" max="5647" width="10.7109375" style="427" customWidth="1"/>
    <col min="5648" max="5648" width="1.85546875" style="427" customWidth="1"/>
    <col min="5649" max="5653" width="10.7109375" style="427" customWidth="1"/>
    <col min="5654" max="5654" width="4" style="427" customWidth="1"/>
    <col min="5655" max="5656" width="8.85546875" style="427" bestFit="1" customWidth="1"/>
    <col min="5657" max="5658" width="10.7109375" style="427" customWidth="1"/>
    <col min="5659" max="5659" width="9.5703125" style="427" bestFit="1" customWidth="1"/>
    <col min="5660" max="5660" width="4.85546875" style="427" customWidth="1"/>
    <col min="5661" max="5661" width="16.42578125" style="427" bestFit="1" customWidth="1"/>
    <col min="5662" max="5662" width="1.85546875" style="427" customWidth="1"/>
    <col min="5663" max="5663" width="11.140625" style="427" customWidth="1"/>
    <col min="5664" max="5664" width="1" style="427" customWidth="1"/>
    <col min="5665" max="5665" width="15.7109375" style="427" bestFit="1" customWidth="1"/>
    <col min="5666" max="5888" width="9.140625" style="427"/>
    <col min="5889" max="5890" width="0" style="427" hidden="1" customWidth="1"/>
    <col min="5891" max="5891" width="10.28515625" style="427" bestFit="1" customWidth="1"/>
    <col min="5892" max="5893" width="9.140625" style="427"/>
    <col min="5894" max="5894" width="26" style="427" bestFit="1" customWidth="1"/>
    <col min="5895" max="5895" width="13.140625" style="427" bestFit="1" customWidth="1"/>
    <col min="5896" max="5896" width="12.140625" style="427" customWidth="1"/>
    <col min="5897" max="5897" width="10.7109375" style="427" customWidth="1"/>
    <col min="5898" max="5898" width="11.28515625" style="427" customWidth="1"/>
    <col min="5899" max="5899" width="10.42578125" style="427" customWidth="1"/>
    <col min="5900" max="5900" width="7.5703125" style="427" customWidth="1"/>
    <col min="5901" max="5901" width="6.7109375" style="427" customWidth="1"/>
    <col min="5902" max="5902" width="9.42578125" style="427" customWidth="1"/>
    <col min="5903" max="5903" width="10.7109375" style="427" customWidth="1"/>
    <col min="5904" max="5904" width="1.85546875" style="427" customWidth="1"/>
    <col min="5905" max="5909" width="10.7109375" style="427" customWidth="1"/>
    <col min="5910" max="5910" width="4" style="427" customWidth="1"/>
    <col min="5911" max="5912" width="8.85546875" style="427" bestFit="1" customWidth="1"/>
    <col min="5913" max="5914" width="10.7109375" style="427" customWidth="1"/>
    <col min="5915" max="5915" width="9.5703125" style="427" bestFit="1" customWidth="1"/>
    <col min="5916" max="5916" width="4.85546875" style="427" customWidth="1"/>
    <col min="5917" max="5917" width="16.42578125" style="427" bestFit="1" customWidth="1"/>
    <col min="5918" max="5918" width="1.85546875" style="427" customWidth="1"/>
    <col min="5919" max="5919" width="11.140625" style="427" customWidth="1"/>
    <col min="5920" max="5920" width="1" style="427" customWidth="1"/>
    <col min="5921" max="5921" width="15.7109375" style="427" bestFit="1" customWidth="1"/>
    <col min="5922" max="6144" width="9.140625" style="427"/>
    <col min="6145" max="6146" width="0" style="427" hidden="1" customWidth="1"/>
    <col min="6147" max="6147" width="10.28515625" style="427" bestFit="1" customWidth="1"/>
    <col min="6148" max="6149" width="9.140625" style="427"/>
    <col min="6150" max="6150" width="26" style="427" bestFit="1" customWidth="1"/>
    <col min="6151" max="6151" width="13.140625" style="427" bestFit="1" customWidth="1"/>
    <col min="6152" max="6152" width="12.140625" style="427" customWidth="1"/>
    <col min="6153" max="6153" width="10.7109375" style="427" customWidth="1"/>
    <col min="6154" max="6154" width="11.28515625" style="427" customWidth="1"/>
    <col min="6155" max="6155" width="10.42578125" style="427" customWidth="1"/>
    <col min="6156" max="6156" width="7.5703125" style="427" customWidth="1"/>
    <col min="6157" max="6157" width="6.7109375" style="427" customWidth="1"/>
    <col min="6158" max="6158" width="9.42578125" style="427" customWidth="1"/>
    <col min="6159" max="6159" width="10.7109375" style="427" customWidth="1"/>
    <col min="6160" max="6160" width="1.85546875" style="427" customWidth="1"/>
    <col min="6161" max="6165" width="10.7109375" style="427" customWidth="1"/>
    <col min="6166" max="6166" width="4" style="427" customWidth="1"/>
    <col min="6167" max="6168" width="8.85546875" style="427" bestFit="1" customWidth="1"/>
    <col min="6169" max="6170" width="10.7109375" style="427" customWidth="1"/>
    <col min="6171" max="6171" width="9.5703125" style="427" bestFit="1" customWidth="1"/>
    <col min="6172" max="6172" width="4.85546875" style="427" customWidth="1"/>
    <col min="6173" max="6173" width="16.42578125" style="427" bestFit="1" customWidth="1"/>
    <col min="6174" max="6174" width="1.85546875" style="427" customWidth="1"/>
    <col min="6175" max="6175" width="11.140625" style="427" customWidth="1"/>
    <col min="6176" max="6176" width="1" style="427" customWidth="1"/>
    <col min="6177" max="6177" width="15.7109375" style="427" bestFit="1" customWidth="1"/>
    <col min="6178" max="6400" width="9.140625" style="427"/>
    <col min="6401" max="6402" width="0" style="427" hidden="1" customWidth="1"/>
    <col min="6403" max="6403" width="10.28515625" style="427" bestFit="1" customWidth="1"/>
    <col min="6404" max="6405" width="9.140625" style="427"/>
    <col min="6406" max="6406" width="26" style="427" bestFit="1" customWidth="1"/>
    <col min="6407" max="6407" width="13.140625" style="427" bestFit="1" customWidth="1"/>
    <col min="6408" max="6408" width="12.140625" style="427" customWidth="1"/>
    <col min="6409" max="6409" width="10.7109375" style="427" customWidth="1"/>
    <col min="6410" max="6410" width="11.28515625" style="427" customWidth="1"/>
    <col min="6411" max="6411" width="10.42578125" style="427" customWidth="1"/>
    <col min="6412" max="6412" width="7.5703125" style="427" customWidth="1"/>
    <col min="6413" max="6413" width="6.7109375" style="427" customWidth="1"/>
    <col min="6414" max="6414" width="9.42578125" style="427" customWidth="1"/>
    <col min="6415" max="6415" width="10.7109375" style="427" customWidth="1"/>
    <col min="6416" max="6416" width="1.85546875" style="427" customWidth="1"/>
    <col min="6417" max="6421" width="10.7109375" style="427" customWidth="1"/>
    <col min="6422" max="6422" width="4" style="427" customWidth="1"/>
    <col min="6423" max="6424" width="8.85546875" style="427" bestFit="1" customWidth="1"/>
    <col min="6425" max="6426" width="10.7109375" style="427" customWidth="1"/>
    <col min="6427" max="6427" width="9.5703125" style="427" bestFit="1" customWidth="1"/>
    <col min="6428" max="6428" width="4.85546875" style="427" customWidth="1"/>
    <col min="6429" max="6429" width="16.42578125" style="427" bestFit="1" customWidth="1"/>
    <col min="6430" max="6430" width="1.85546875" style="427" customWidth="1"/>
    <col min="6431" max="6431" width="11.140625" style="427" customWidth="1"/>
    <col min="6432" max="6432" width="1" style="427" customWidth="1"/>
    <col min="6433" max="6433" width="15.7109375" style="427" bestFit="1" customWidth="1"/>
    <col min="6434" max="6656" width="9.140625" style="427"/>
    <col min="6657" max="6658" width="0" style="427" hidden="1" customWidth="1"/>
    <col min="6659" max="6659" width="10.28515625" style="427" bestFit="1" customWidth="1"/>
    <col min="6660" max="6661" width="9.140625" style="427"/>
    <col min="6662" max="6662" width="26" style="427" bestFit="1" customWidth="1"/>
    <col min="6663" max="6663" width="13.140625" style="427" bestFit="1" customWidth="1"/>
    <col min="6664" max="6664" width="12.140625" style="427" customWidth="1"/>
    <col min="6665" max="6665" width="10.7109375" style="427" customWidth="1"/>
    <col min="6666" max="6666" width="11.28515625" style="427" customWidth="1"/>
    <col min="6667" max="6667" width="10.42578125" style="427" customWidth="1"/>
    <col min="6668" max="6668" width="7.5703125" style="427" customWidth="1"/>
    <col min="6669" max="6669" width="6.7109375" style="427" customWidth="1"/>
    <col min="6670" max="6670" width="9.42578125" style="427" customWidth="1"/>
    <col min="6671" max="6671" width="10.7109375" style="427" customWidth="1"/>
    <col min="6672" max="6672" width="1.85546875" style="427" customWidth="1"/>
    <col min="6673" max="6677" width="10.7109375" style="427" customWidth="1"/>
    <col min="6678" max="6678" width="4" style="427" customWidth="1"/>
    <col min="6679" max="6680" width="8.85546875" style="427" bestFit="1" customWidth="1"/>
    <col min="6681" max="6682" width="10.7109375" style="427" customWidth="1"/>
    <col min="6683" max="6683" width="9.5703125" style="427" bestFit="1" customWidth="1"/>
    <col min="6684" max="6684" width="4.85546875" style="427" customWidth="1"/>
    <col min="6685" max="6685" width="16.42578125" style="427" bestFit="1" customWidth="1"/>
    <col min="6686" max="6686" width="1.85546875" style="427" customWidth="1"/>
    <col min="6687" max="6687" width="11.140625" style="427" customWidth="1"/>
    <col min="6688" max="6688" width="1" style="427" customWidth="1"/>
    <col min="6689" max="6689" width="15.7109375" style="427" bestFit="1" customWidth="1"/>
    <col min="6690" max="6912" width="9.140625" style="427"/>
    <col min="6913" max="6914" width="0" style="427" hidden="1" customWidth="1"/>
    <col min="6915" max="6915" width="10.28515625" style="427" bestFit="1" customWidth="1"/>
    <col min="6916" max="6917" width="9.140625" style="427"/>
    <col min="6918" max="6918" width="26" style="427" bestFit="1" customWidth="1"/>
    <col min="6919" max="6919" width="13.140625" style="427" bestFit="1" customWidth="1"/>
    <col min="6920" max="6920" width="12.140625" style="427" customWidth="1"/>
    <col min="6921" max="6921" width="10.7109375" style="427" customWidth="1"/>
    <col min="6922" max="6922" width="11.28515625" style="427" customWidth="1"/>
    <col min="6923" max="6923" width="10.42578125" style="427" customWidth="1"/>
    <col min="6924" max="6924" width="7.5703125" style="427" customWidth="1"/>
    <col min="6925" max="6925" width="6.7109375" style="427" customWidth="1"/>
    <col min="6926" max="6926" width="9.42578125" style="427" customWidth="1"/>
    <col min="6927" max="6927" width="10.7109375" style="427" customWidth="1"/>
    <col min="6928" max="6928" width="1.85546875" style="427" customWidth="1"/>
    <col min="6929" max="6933" width="10.7109375" style="427" customWidth="1"/>
    <col min="6934" max="6934" width="4" style="427" customWidth="1"/>
    <col min="6935" max="6936" width="8.85546875" style="427" bestFit="1" customWidth="1"/>
    <col min="6937" max="6938" width="10.7109375" style="427" customWidth="1"/>
    <col min="6939" max="6939" width="9.5703125" style="427" bestFit="1" customWidth="1"/>
    <col min="6940" max="6940" width="4.85546875" style="427" customWidth="1"/>
    <col min="6941" max="6941" width="16.42578125" style="427" bestFit="1" customWidth="1"/>
    <col min="6942" max="6942" width="1.85546875" style="427" customWidth="1"/>
    <col min="6943" max="6943" width="11.140625" style="427" customWidth="1"/>
    <col min="6944" max="6944" width="1" style="427" customWidth="1"/>
    <col min="6945" max="6945" width="15.7109375" style="427" bestFit="1" customWidth="1"/>
    <col min="6946" max="7168" width="9.140625" style="427"/>
    <col min="7169" max="7170" width="0" style="427" hidden="1" customWidth="1"/>
    <col min="7171" max="7171" width="10.28515625" style="427" bestFit="1" customWidth="1"/>
    <col min="7172" max="7173" width="9.140625" style="427"/>
    <col min="7174" max="7174" width="26" style="427" bestFit="1" customWidth="1"/>
    <col min="7175" max="7175" width="13.140625" style="427" bestFit="1" customWidth="1"/>
    <col min="7176" max="7176" width="12.140625" style="427" customWidth="1"/>
    <col min="7177" max="7177" width="10.7109375" style="427" customWidth="1"/>
    <col min="7178" max="7178" width="11.28515625" style="427" customWidth="1"/>
    <col min="7179" max="7179" width="10.42578125" style="427" customWidth="1"/>
    <col min="7180" max="7180" width="7.5703125" style="427" customWidth="1"/>
    <col min="7181" max="7181" width="6.7109375" style="427" customWidth="1"/>
    <col min="7182" max="7182" width="9.42578125" style="427" customWidth="1"/>
    <col min="7183" max="7183" width="10.7109375" style="427" customWidth="1"/>
    <col min="7184" max="7184" width="1.85546875" style="427" customWidth="1"/>
    <col min="7185" max="7189" width="10.7109375" style="427" customWidth="1"/>
    <col min="7190" max="7190" width="4" style="427" customWidth="1"/>
    <col min="7191" max="7192" width="8.85546875" style="427" bestFit="1" customWidth="1"/>
    <col min="7193" max="7194" width="10.7109375" style="427" customWidth="1"/>
    <col min="7195" max="7195" width="9.5703125" style="427" bestFit="1" customWidth="1"/>
    <col min="7196" max="7196" width="4.85546875" style="427" customWidth="1"/>
    <col min="7197" max="7197" width="16.42578125" style="427" bestFit="1" customWidth="1"/>
    <col min="7198" max="7198" width="1.85546875" style="427" customWidth="1"/>
    <col min="7199" max="7199" width="11.140625" style="427" customWidth="1"/>
    <col min="7200" max="7200" width="1" style="427" customWidth="1"/>
    <col min="7201" max="7201" width="15.7109375" style="427" bestFit="1" customWidth="1"/>
    <col min="7202" max="7424" width="9.140625" style="427"/>
    <col min="7425" max="7426" width="0" style="427" hidden="1" customWidth="1"/>
    <col min="7427" max="7427" width="10.28515625" style="427" bestFit="1" customWidth="1"/>
    <col min="7428" max="7429" width="9.140625" style="427"/>
    <col min="7430" max="7430" width="26" style="427" bestFit="1" customWidth="1"/>
    <col min="7431" max="7431" width="13.140625" style="427" bestFit="1" customWidth="1"/>
    <col min="7432" max="7432" width="12.140625" style="427" customWidth="1"/>
    <col min="7433" max="7433" width="10.7109375" style="427" customWidth="1"/>
    <col min="7434" max="7434" width="11.28515625" style="427" customWidth="1"/>
    <col min="7435" max="7435" width="10.42578125" style="427" customWidth="1"/>
    <col min="7436" max="7436" width="7.5703125" style="427" customWidth="1"/>
    <col min="7437" max="7437" width="6.7109375" style="427" customWidth="1"/>
    <col min="7438" max="7438" width="9.42578125" style="427" customWidth="1"/>
    <col min="7439" max="7439" width="10.7109375" style="427" customWidth="1"/>
    <col min="7440" max="7440" width="1.85546875" style="427" customWidth="1"/>
    <col min="7441" max="7445" width="10.7109375" style="427" customWidth="1"/>
    <col min="7446" max="7446" width="4" style="427" customWidth="1"/>
    <col min="7447" max="7448" width="8.85546875" style="427" bestFit="1" customWidth="1"/>
    <col min="7449" max="7450" width="10.7109375" style="427" customWidth="1"/>
    <col min="7451" max="7451" width="9.5703125" style="427" bestFit="1" customWidth="1"/>
    <col min="7452" max="7452" width="4.85546875" style="427" customWidth="1"/>
    <col min="7453" max="7453" width="16.42578125" style="427" bestFit="1" customWidth="1"/>
    <col min="7454" max="7454" width="1.85546875" style="427" customWidth="1"/>
    <col min="7455" max="7455" width="11.140625" style="427" customWidth="1"/>
    <col min="7456" max="7456" width="1" style="427" customWidth="1"/>
    <col min="7457" max="7457" width="15.7109375" style="427" bestFit="1" customWidth="1"/>
    <col min="7458" max="7680" width="9.140625" style="427"/>
    <col min="7681" max="7682" width="0" style="427" hidden="1" customWidth="1"/>
    <col min="7683" max="7683" width="10.28515625" style="427" bestFit="1" customWidth="1"/>
    <col min="7684" max="7685" width="9.140625" style="427"/>
    <col min="7686" max="7686" width="26" style="427" bestFit="1" customWidth="1"/>
    <col min="7687" max="7687" width="13.140625" style="427" bestFit="1" customWidth="1"/>
    <col min="7688" max="7688" width="12.140625" style="427" customWidth="1"/>
    <col min="7689" max="7689" width="10.7109375" style="427" customWidth="1"/>
    <col min="7690" max="7690" width="11.28515625" style="427" customWidth="1"/>
    <col min="7691" max="7691" width="10.42578125" style="427" customWidth="1"/>
    <col min="7692" max="7692" width="7.5703125" style="427" customWidth="1"/>
    <col min="7693" max="7693" width="6.7109375" style="427" customWidth="1"/>
    <col min="7694" max="7694" width="9.42578125" style="427" customWidth="1"/>
    <col min="7695" max="7695" width="10.7109375" style="427" customWidth="1"/>
    <col min="7696" max="7696" width="1.85546875" style="427" customWidth="1"/>
    <col min="7697" max="7701" width="10.7109375" style="427" customWidth="1"/>
    <col min="7702" max="7702" width="4" style="427" customWidth="1"/>
    <col min="7703" max="7704" width="8.85546875" style="427" bestFit="1" customWidth="1"/>
    <col min="7705" max="7706" width="10.7109375" style="427" customWidth="1"/>
    <col min="7707" max="7707" width="9.5703125" style="427" bestFit="1" customWidth="1"/>
    <col min="7708" max="7708" width="4.85546875" style="427" customWidth="1"/>
    <col min="7709" max="7709" width="16.42578125" style="427" bestFit="1" customWidth="1"/>
    <col min="7710" max="7710" width="1.85546875" style="427" customWidth="1"/>
    <col min="7711" max="7711" width="11.140625" style="427" customWidth="1"/>
    <col min="7712" max="7712" width="1" style="427" customWidth="1"/>
    <col min="7713" max="7713" width="15.7109375" style="427" bestFit="1" customWidth="1"/>
    <col min="7714" max="7936" width="9.140625" style="427"/>
    <col min="7937" max="7938" width="0" style="427" hidden="1" customWidth="1"/>
    <col min="7939" max="7939" width="10.28515625" style="427" bestFit="1" customWidth="1"/>
    <col min="7940" max="7941" width="9.140625" style="427"/>
    <col min="7942" max="7942" width="26" style="427" bestFit="1" customWidth="1"/>
    <col min="7943" max="7943" width="13.140625" style="427" bestFit="1" customWidth="1"/>
    <col min="7944" max="7944" width="12.140625" style="427" customWidth="1"/>
    <col min="7945" max="7945" width="10.7109375" style="427" customWidth="1"/>
    <col min="7946" max="7946" width="11.28515625" style="427" customWidth="1"/>
    <col min="7947" max="7947" width="10.42578125" style="427" customWidth="1"/>
    <col min="7948" max="7948" width="7.5703125" style="427" customWidth="1"/>
    <col min="7949" max="7949" width="6.7109375" style="427" customWidth="1"/>
    <col min="7950" max="7950" width="9.42578125" style="427" customWidth="1"/>
    <col min="7951" max="7951" width="10.7109375" style="427" customWidth="1"/>
    <col min="7952" max="7952" width="1.85546875" style="427" customWidth="1"/>
    <col min="7953" max="7957" width="10.7109375" style="427" customWidth="1"/>
    <col min="7958" max="7958" width="4" style="427" customWidth="1"/>
    <col min="7959" max="7960" width="8.85546875" style="427" bestFit="1" customWidth="1"/>
    <col min="7961" max="7962" width="10.7109375" style="427" customWidth="1"/>
    <col min="7963" max="7963" width="9.5703125" style="427" bestFit="1" customWidth="1"/>
    <col min="7964" max="7964" width="4.85546875" style="427" customWidth="1"/>
    <col min="7965" max="7965" width="16.42578125" style="427" bestFit="1" customWidth="1"/>
    <col min="7966" max="7966" width="1.85546875" style="427" customWidth="1"/>
    <col min="7967" max="7967" width="11.140625" style="427" customWidth="1"/>
    <col min="7968" max="7968" width="1" style="427" customWidth="1"/>
    <col min="7969" max="7969" width="15.7109375" style="427" bestFit="1" customWidth="1"/>
    <col min="7970" max="8192" width="9.140625" style="427"/>
    <col min="8193" max="8194" width="0" style="427" hidden="1" customWidth="1"/>
    <col min="8195" max="8195" width="10.28515625" style="427" bestFit="1" customWidth="1"/>
    <col min="8196" max="8197" width="9.140625" style="427"/>
    <col min="8198" max="8198" width="26" style="427" bestFit="1" customWidth="1"/>
    <col min="8199" max="8199" width="13.140625" style="427" bestFit="1" customWidth="1"/>
    <col min="8200" max="8200" width="12.140625" style="427" customWidth="1"/>
    <col min="8201" max="8201" width="10.7109375" style="427" customWidth="1"/>
    <col min="8202" max="8202" width="11.28515625" style="427" customWidth="1"/>
    <col min="8203" max="8203" width="10.42578125" style="427" customWidth="1"/>
    <col min="8204" max="8204" width="7.5703125" style="427" customWidth="1"/>
    <col min="8205" max="8205" width="6.7109375" style="427" customWidth="1"/>
    <col min="8206" max="8206" width="9.42578125" style="427" customWidth="1"/>
    <col min="8207" max="8207" width="10.7109375" style="427" customWidth="1"/>
    <col min="8208" max="8208" width="1.85546875" style="427" customWidth="1"/>
    <col min="8209" max="8213" width="10.7109375" style="427" customWidth="1"/>
    <col min="8214" max="8214" width="4" style="427" customWidth="1"/>
    <col min="8215" max="8216" width="8.85546875" style="427" bestFit="1" customWidth="1"/>
    <col min="8217" max="8218" width="10.7109375" style="427" customWidth="1"/>
    <col min="8219" max="8219" width="9.5703125" style="427" bestFit="1" customWidth="1"/>
    <col min="8220" max="8220" width="4.85546875" style="427" customWidth="1"/>
    <col min="8221" max="8221" width="16.42578125" style="427" bestFit="1" customWidth="1"/>
    <col min="8222" max="8222" width="1.85546875" style="427" customWidth="1"/>
    <col min="8223" max="8223" width="11.140625" style="427" customWidth="1"/>
    <col min="8224" max="8224" width="1" style="427" customWidth="1"/>
    <col min="8225" max="8225" width="15.7109375" style="427" bestFit="1" customWidth="1"/>
    <col min="8226" max="8448" width="9.140625" style="427"/>
    <col min="8449" max="8450" width="0" style="427" hidden="1" customWidth="1"/>
    <col min="8451" max="8451" width="10.28515625" style="427" bestFit="1" customWidth="1"/>
    <col min="8452" max="8453" width="9.140625" style="427"/>
    <col min="8454" max="8454" width="26" style="427" bestFit="1" customWidth="1"/>
    <col min="8455" max="8455" width="13.140625" style="427" bestFit="1" customWidth="1"/>
    <col min="8456" max="8456" width="12.140625" style="427" customWidth="1"/>
    <col min="8457" max="8457" width="10.7109375" style="427" customWidth="1"/>
    <col min="8458" max="8458" width="11.28515625" style="427" customWidth="1"/>
    <col min="8459" max="8459" width="10.42578125" style="427" customWidth="1"/>
    <col min="8460" max="8460" width="7.5703125" style="427" customWidth="1"/>
    <col min="8461" max="8461" width="6.7109375" style="427" customWidth="1"/>
    <col min="8462" max="8462" width="9.42578125" style="427" customWidth="1"/>
    <col min="8463" max="8463" width="10.7109375" style="427" customWidth="1"/>
    <col min="8464" max="8464" width="1.85546875" style="427" customWidth="1"/>
    <col min="8465" max="8469" width="10.7109375" style="427" customWidth="1"/>
    <col min="8470" max="8470" width="4" style="427" customWidth="1"/>
    <col min="8471" max="8472" width="8.85546875" style="427" bestFit="1" customWidth="1"/>
    <col min="8473" max="8474" width="10.7109375" style="427" customWidth="1"/>
    <col min="8475" max="8475" width="9.5703125" style="427" bestFit="1" customWidth="1"/>
    <col min="8476" max="8476" width="4.85546875" style="427" customWidth="1"/>
    <col min="8477" max="8477" width="16.42578125" style="427" bestFit="1" customWidth="1"/>
    <col min="8478" max="8478" width="1.85546875" style="427" customWidth="1"/>
    <col min="8479" max="8479" width="11.140625" style="427" customWidth="1"/>
    <col min="8480" max="8480" width="1" style="427" customWidth="1"/>
    <col min="8481" max="8481" width="15.7109375" style="427" bestFit="1" customWidth="1"/>
    <col min="8482" max="8704" width="9.140625" style="427"/>
    <col min="8705" max="8706" width="0" style="427" hidden="1" customWidth="1"/>
    <col min="8707" max="8707" width="10.28515625" style="427" bestFit="1" customWidth="1"/>
    <col min="8708" max="8709" width="9.140625" style="427"/>
    <col min="8710" max="8710" width="26" style="427" bestFit="1" customWidth="1"/>
    <col min="8711" max="8711" width="13.140625" style="427" bestFit="1" customWidth="1"/>
    <col min="8712" max="8712" width="12.140625" style="427" customWidth="1"/>
    <col min="8713" max="8713" width="10.7109375" style="427" customWidth="1"/>
    <col min="8714" max="8714" width="11.28515625" style="427" customWidth="1"/>
    <col min="8715" max="8715" width="10.42578125" style="427" customWidth="1"/>
    <col min="8716" max="8716" width="7.5703125" style="427" customWidth="1"/>
    <col min="8717" max="8717" width="6.7109375" style="427" customWidth="1"/>
    <col min="8718" max="8718" width="9.42578125" style="427" customWidth="1"/>
    <col min="8719" max="8719" width="10.7109375" style="427" customWidth="1"/>
    <col min="8720" max="8720" width="1.85546875" style="427" customWidth="1"/>
    <col min="8721" max="8725" width="10.7109375" style="427" customWidth="1"/>
    <col min="8726" max="8726" width="4" style="427" customWidth="1"/>
    <col min="8727" max="8728" width="8.85546875" style="427" bestFit="1" customWidth="1"/>
    <col min="8729" max="8730" width="10.7109375" style="427" customWidth="1"/>
    <col min="8731" max="8731" width="9.5703125" style="427" bestFit="1" customWidth="1"/>
    <col min="8732" max="8732" width="4.85546875" style="427" customWidth="1"/>
    <col min="8733" max="8733" width="16.42578125" style="427" bestFit="1" customWidth="1"/>
    <col min="8734" max="8734" width="1.85546875" style="427" customWidth="1"/>
    <col min="8735" max="8735" width="11.140625" style="427" customWidth="1"/>
    <col min="8736" max="8736" width="1" style="427" customWidth="1"/>
    <col min="8737" max="8737" width="15.7109375" style="427" bestFit="1" customWidth="1"/>
    <col min="8738" max="8960" width="9.140625" style="427"/>
    <col min="8961" max="8962" width="0" style="427" hidden="1" customWidth="1"/>
    <col min="8963" max="8963" width="10.28515625" style="427" bestFit="1" customWidth="1"/>
    <col min="8964" max="8965" width="9.140625" style="427"/>
    <col min="8966" max="8966" width="26" style="427" bestFit="1" customWidth="1"/>
    <col min="8967" max="8967" width="13.140625" style="427" bestFit="1" customWidth="1"/>
    <col min="8968" max="8968" width="12.140625" style="427" customWidth="1"/>
    <col min="8969" max="8969" width="10.7109375" style="427" customWidth="1"/>
    <col min="8970" max="8970" width="11.28515625" style="427" customWidth="1"/>
    <col min="8971" max="8971" width="10.42578125" style="427" customWidth="1"/>
    <col min="8972" max="8972" width="7.5703125" style="427" customWidth="1"/>
    <col min="8973" max="8973" width="6.7109375" style="427" customWidth="1"/>
    <col min="8974" max="8974" width="9.42578125" style="427" customWidth="1"/>
    <col min="8975" max="8975" width="10.7109375" style="427" customWidth="1"/>
    <col min="8976" max="8976" width="1.85546875" style="427" customWidth="1"/>
    <col min="8977" max="8981" width="10.7109375" style="427" customWidth="1"/>
    <col min="8982" max="8982" width="4" style="427" customWidth="1"/>
    <col min="8983" max="8984" width="8.85546875" style="427" bestFit="1" customWidth="1"/>
    <col min="8985" max="8986" width="10.7109375" style="427" customWidth="1"/>
    <col min="8987" max="8987" width="9.5703125" style="427" bestFit="1" customWidth="1"/>
    <col min="8988" max="8988" width="4.85546875" style="427" customWidth="1"/>
    <col min="8989" max="8989" width="16.42578125" style="427" bestFit="1" customWidth="1"/>
    <col min="8990" max="8990" width="1.85546875" style="427" customWidth="1"/>
    <col min="8991" max="8991" width="11.140625" style="427" customWidth="1"/>
    <col min="8992" max="8992" width="1" style="427" customWidth="1"/>
    <col min="8993" max="8993" width="15.7109375" style="427" bestFit="1" customWidth="1"/>
    <col min="8994" max="9216" width="9.140625" style="427"/>
    <col min="9217" max="9218" width="0" style="427" hidden="1" customWidth="1"/>
    <col min="9219" max="9219" width="10.28515625" style="427" bestFit="1" customWidth="1"/>
    <col min="9220" max="9221" width="9.140625" style="427"/>
    <col min="9222" max="9222" width="26" style="427" bestFit="1" customWidth="1"/>
    <col min="9223" max="9223" width="13.140625" style="427" bestFit="1" customWidth="1"/>
    <col min="9224" max="9224" width="12.140625" style="427" customWidth="1"/>
    <col min="9225" max="9225" width="10.7109375" style="427" customWidth="1"/>
    <col min="9226" max="9226" width="11.28515625" style="427" customWidth="1"/>
    <col min="9227" max="9227" width="10.42578125" style="427" customWidth="1"/>
    <col min="9228" max="9228" width="7.5703125" style="427" customWidth="1"/>
    <col min="9229" max="9229" width="6.7109375" style="427" customWidth="1"/>
    <col min="9230" max="9230" width="9.42578125" style="427" customWidth="1"/>
    <col min="9231" max="9231" width="10.7109375" style="427" customWidth="1"/>
    <col min="9232" max="9232" width="1.85546875" style="427" customWidth="1"/>
    <col min="9233" max="9237" width="10.7109375" style="427" customWidth="1"/>
    <col min="9238" max="9238" width="4" style="427" customWidth="1"/>
    <col min="9239" max="9240" width="8.85546875" style="427" bestFit="1" customWidth="1"/>
    <col min="9241" max="9242" width="10.7109375" style="427" customWidth="1"/>
    <col min="9243" max="9243" width="9.5703125" style="427" bestFit="1" customWidth="1"/>
    <col min="9244" max="9244" width="4.85546875" style="427" customWidth="1"/>
    <col min="9245" max="9245" width="16.42578125" style="427" bestFit="1" customWidth="1"/>
    <col min="9246" max="9246" width="1.85546875" style="427" customWidth="1"/>
    <col min="9247" max="9247" width="11.140625" style="427" customWidth="1"/>
    <col min="9248" max="9248" width="1" style="427" customWidth="1"/>
    <col min="9249" max="9249" width="15.7109375" style="427" bestFit="1" customWidth="1"/>
    <col min="9250" max="9472" width="9.140625" style="427"/>
    <col min="9473" max="9474" width="0" style="427" hidden="1" customWidth="1"/>
    <col min="9475" max="9475" width="10.28515625" style="427" bestFit="1" customWidth="1"/>
    <col min="9476" max="9477" width="9.140625" style="427"/>
    <col min="9478" max="9478" width="26" style="427" bestFit="1" customWidth="1"/>
    <col min="9479" max="9479" width="13.140625" style="427" bestFit="1" customWidth="1"/>
    <col min="9480" max="9480" width="12.140625" style="427" customWidth="1"/>
    <col min="9481" max="9481" width="10.7109375" style="427" customWidth="1"/>
    <col min="9482" max="9482" width="11.28515625" style="427" customWidth="1"/>
    <col min="9483" max="9483" width="10.42578125" style="427" customWidth="1"/>
    <col min="9484" max="9484" width="7.5703125" style="427" customWidth="1"/>
    <col min="9485" max="9485" width="6.7109375" style="427" customWidth="1"/>
    <col min="9486" max="9486" width="9.42578125" style="427" customWidth="1"/>
    <col min="9487" max="9487" width="10.7109375" style="427" customWidth="1"/>
    <col min="9488" max="9488" width="1.85546875" style="427" customWidth="1"/>
    <col min="9489" max="9493" width="10.7109375" style="427" customWidth="1"/>
    <col min="9494" max="9494" width="4" style="427" customWidth="1"/>
    <col min="9495" max="9496" width="8.85546875" style="427" bestFit="1" customWidth="1"/>
    <col min="9497" max="9498" width="10.7109375" style="427" customWidth="1"/>
    <col min="9499" max="9499" width="9.5703125" style="427" bestFit="1" customWidth="1"/>
    <col min="9500" max="9500" width="4.85546875" style="427" customWidth="1"/>
    <col min="9501" max="9501" width="16.42578125" style="427" bestFit="1" customWidth="1"/>
    <col min="9502" max="9502" width="1.85546875" style="427" customWidth="1"/>
    <col min="9503" max="9503" width="11.140625" style="427" customWidth="1"/>
    <col min="9504" max="9504" width="1" style="427" customWidth="1"/>
    <col min="9505" max="9505" width="15.7109375" style="427" bestFit="1" customWidth="1"/>
    <col min="9506" max="9728" width="9.140625" style="427"/>
    <col min="9729" max="9730" width="0" style="427" hidden="1" customWidth="1"/>
    <col min="9731" max="9731" width="10.28515625" style="427" bestFit="1" customWidth="1"/>
    <col min="9732" max="9733" width="9.140625" style="427"/>
    <col min="9734" max="9734" width="26" style="427" bestFit="1" customWidth="1"/>
    <col min="9735" max="9735" width="13.140625" style="427" bestFit="1" customWidth="1"/>
    <col min="9736" max="9736" width="12.140625" style="427" customWidth="1"/>
    <col min="9737" max="9737" width="10.7109375" style="427" customWidth="1"/>
    <col min="9738" max="9738" width="11.28515625" style="427" customWidth="1"/>
    <col min="9739" max="9739" width="10.42578125" style="427" customWidth="1"/>
    <col min="9740" max="9740" width="7.5703125" style="427" customWidth="1"/>
    <col min="9741" max="9741" width="6.7109375" style="427" customWidth="1"/>
    <col min="9742" max="9742" width="9.42578125" style="427" customWidth="1"/>
    <col min="9743" max="9743" width="10.7109375" style="427" customWidth="1"/>
    <col min="9744" max="9744" width="1.85546875" style="427" customWidth="1"/>
    <col min="9745" max="9749" width="10.7109375" style="427" customWidth="1"/>
    <col min="9750" max="9750" width="4" style="427" customWidth="1"/>
    <col min="9751" max="9752" width="8.85546875" style="427" bestFit="1" customWidth="1"/>
    <col min="9753" max="9754" width="10.7109375" style="427" customWidth="1"/>
    <col min="9755" max="9755" width="9.5703125" style="427" bestFit="1" customWidth="1"/>
    <col min="9756" max="9756" width="4.85546875" style="427" customWidth="1"/>
    <col min="9757" max="9757" width="16.42578125" style="427" bestFit="1" customWidth="1"/>
    <col min="9758" max="9758" width="1.85546875" style="427" customWidth="1"/>
    <col min="9759" max="9759" width="11.140625" style="427" customWidth="1"/>
    <col min="9760" max="9760" width="1" style="427" customWidth="1"/>
    <col min="9761" max="9761" width="15.7109375" style="427" bestFit="1" customWidth="1"/>
    <col min="9762" max="9984" width="9.140625" style="427"/>
    <col min="9985" max="9986" width="0" style="427" hidden="1" customWidth="1"/>
    <col min="9987" max="9987" width="10.28515625" style="427" bestFit="1" customWidth="1"/>
    <col min="9988" max="9989" width="9.140625" style="427"/>
    <col min="9990" max="9990" width="26" style="427" bestFit="1" customWidth="1"/>
    <col min="9991" max="9991" width="13.140625" style="427" bestFit="1" customWidth="1"/>
    <col min="9992" max="9992" width="12.140625" style="427" customWidth="1"/>
    <col min="9993" max="9993" width="10.7109375" style="427" customWidth="1"/>
    <col min="9994" max="9994" width="11.28515625" style="427" customWidth="1"/>
    <col min="9995" max="9995" width="10.42578125" style="427" customWidth="1"/>
    <col min="9996" max="9996" width="7.5703125" style="427" customWidth="1"/>
    <col min="9997" max="9997" width="6.7109375" style="427" customWidth="1"/>
    <col min="9998" max="9998" width="9.42578125" style="427" customWidth="1"/>
    <col min="9999" max="9999" width="10.7109375" style="427" customWidth="1"/>
    <col min="10000" max="10000" width="1.85546875" style="427" customWidth="1"/>
    <col min="10001" max="10005" width="10.7109375" style="427" customWidth="1"/>
    <col min="10006" max="10006" width="4" style="427" customWidth="1"/>
    <col min="10007" max="10008" width="8.85546875" style="427" bestFit="1" customWidth="1"/>
    <col min="10009" max="10010" width="10.7109375" style="427" customWidth="1"/>
    <col min="10011" max="10011" width="9.5703125" style="427" bestFit="1" customWidth="1"/>
    <col min="10012" max="10012" width="4.85546875" style="427" customWidth="1"/>
    <col min="10013" max="10013" width="16.42578125" style="427" bestFit="1" customWidth="1"/>
    <col min="10014" max="10014" width="1.85546875" style="427" customWidth="1"/>
    <col min="10015" max="10015" width="11.140625" style="427" customWidth="1"/>
    <col min="10016" max="10016" width="1" style="427" customWidth="1"/>
    <col min="10017" max="10017" width="15.7109375" style="427" bestFit="1" customWidth="1"/>
    <col min="10018" max="10240" width="9.140625" style="427"/>
    <col min="10241" max="10242" width="0" style="427" hidden="1" customWidth="1"/>
    <col min="10243" max="10243" width="10.28515625" style="427" bestFit="1" customWidth="1"/>
    <col min="10244" max="10245" width="9.140625" style="427"/>
    <col min="10246" max="10246" width="26" style="427" bestFit="1" customWidth="1"/>
    <col min="10247" max="10247" width="13.140625" style="427" bestFit="1" customWidth="1"/>
    <col min="10248" max="10248" width="12.140625" style="427" customWidth="1"/>
    <col min="10249" max="10249" width="10.7109375" style="427" customWidth="1"/>
    <col min="10250" max="10250" width="11.28515625" style="427" customWidth="1"/>
    <col min="10251" max="10251" width="10.42578125" style="427" customWidth="1"/>
    <col min="10252" max="10252" width="7.5703125" style="427" customWidth="1"/>
    <col min="10253" max="10253" width="6.7109375" style="427" customWidth="1"/>
    <col min="10254" max="10254" width="9.42578125" style="427" customWidth="1"/>
    <col min="10255" max="10255" width="10.7109375" style="427" customWidth="1"/>
    <col min="10256" max="10256" width="1.85546875" style="427" customWidth="1"/>
    <col min="10257" max="10261" width="10.7109375" style="427" customWidth="1"/>
    <col min="10262" max="10262" width="4" style="427" customWidth="1"/>
    <col min="10263" max="10264" width="8.85546875" style="427" bestFit="1" customWidth="1"/>
    <col min="10265" max="10266" width="10.7109375" style="427" customWidth="1"/>
    <col min="10267" max="10267" width="9.5703125" style="427" bestFit="1" customWidth="1"/>
    <col min="10268" max="10268" width="4.85546875" style="427" customWidth="1"/>
    <col min="10269" max="10269" width="16.42578125" style="427" bestFit="1" customWidth="1"/>
    <col min="10270" max="10270" width="1.85546875" style="427" customWidth="1"/>
    <col min="10271" max="10271" width="11.140625" style="427" customWidth="1"/>
    <col min="10272" max="10272" width="1" style="427" customWidth="1"/>
    <col min="10273" max="10273" width="15.7109375" style="427" bestFit="1" customWidth="1"/>
    <col min="10274" max="10496" width="9.140625" style="427"/>
    <col min="10497" max="10498" width="0" style="427" hidden="1" customWidth="1"/>
    <col min="10499" max="10499" width="10.28515625" style="427" bestFit="1" customWidth="1"/>
    <col min="10500" max="10501" width="9.140625" style="427"/>
    <col min="10502" max="10502" width="26" style="427" bestFit="1" customWidth="1"/>
    <col min="10503" max="10503" width="13.140625" style="427" bestFit="1" customWidth="1"/>
    <col min="10504" max="10504" width="12.140625" style="427" customWidth="1"/>
    <col min="10505" max="10505" width="10.7109375" style="427" customWidth="1"/>
    <col min="10506" max="10506" width="11.28515625" style="427" customWidth="1"/>
    <col min="10507" max="10507" width="10.42578125" style="427" customWidth="1"/>
    <col min="10508" max="10508" width="7.5703125" style="427" customWidth="1"/>
    <col min="10509" max="10509" width="6.7109375" style="427" customWidth="1"/>
    <col min="10510" max="10510" width="9.42578125" style="427" customWidth="1"/>
    <col min="10511" max="10511" width="10.7109375" style="427" customWidth="1"/>
    <col min="10512" max="10512" width="1.85546875" style="427" customWidth="1"/>
    <col min="10513" max="10517" width="10.7109375" style="427" customWidth="1"/>
    <col min="10518" max="10518" width="4" style="427" customWidth="1"/>
    <col min="10519" max="10520" width="8.85546875" style="427" bestFit="1" customWidth="1"/>
    <col min="10521" max="10522" width="10.7109375" style="427" customWidth="1"/>
    <col min="10523" max="10523" width="9.5703125" style="427" bestFit="1" customWidth="1"/>
    <col min="10524" max="10524" width="4.85546875" style="427" customWidth="1"/>
    <col min="10525" max="10525" width="16.42578125" style="427" bestFit="1" customWidth="1"/>
    <col min="10526" max="10526" width="1.85546875" style="427" customWidth="1"/>
    <col min="10527" max="10527" width="11.140625" style="427" customWidth="1"/>
    <col min="10528" max="10528" width="1" style="427" customWidth="1"/>
    <col min="10529" max="10529" width="15.7109375" style="427" bestFit="1" customWidth="1"/>
    <col min="10530" max="10752" width="9.140625" style="427"/>
    <col min="10753" max="10754" width="0" style="427" hidden="1" customWidth="1"/>
    <col min="10755" max="10755" width="10.28515625" style="427" bestFit="1" customWidth="1"/>
    <col min="10756" max="10757" width="9.140625" style="427"/>
    <col min="10758" max="10758" width="26" style="427" bestFit="1" customWidth="1"/>
    <col min="10759" max="10759" width="13.140625" style="427" bestFit="1" customWidth="1"/>
    <col min="10760" max="10760" width="12.140625" style="427" customWidth="1"/>
    <col min="10761" max="10761" width="10.7109375" style="427" customWidth="1"/>
    <col min="10762" max="10762" width="11.28515625" style="427" customWidth="1"/>
    <col min="10763" max="10763" width="10.42578125" style="427" customWidth="1"/>
    <col min="10764" max="10764" width="7.5703125" style="427" customWidth="1"/>
    <col min="10765" max="10765" width="6.7109375" style="427" customWidth="1"/>
    <col min="10766" max="10766" width="9.42578125" style="427" customWidth="1"/>
    <col min="10767" max="10767" width="10.7109375" style="427" customWidth="1"/>
    <col min="10768" max="10768" width="1.85546875" style="427" customWidth="1"/>
    <col min="10769" max="10773" width="10.7109375" style="427" customWidth="1"/>
    <col min="10774" max="10774" width="4" style="427" customWidth="1"/>
    <col min="10775" max="10776" width="8.85546875" style="427" bestFit="1" customWidth="1"/>
    <col min="10777" max="10778" width="10.7109375" style="427" customWidth="1"/>
    <col min="10779" max="10779" width="9.5703125" style="427" bestFit="1" customWidth="1"/>
    <col min="10780" max="10780" width="4.85546875" style="427" customWidth="1"/>
    <col min="10781" max="10781" width="16.42578125" style="427" bestFit="1" customWidth="1"/>
    <col min="10782" max="10782" width="1.85546875" style="427" customWidth="1"/>
    <col min="10783" max="10783" width="11.140625" style="427" customWidth="1"/>
    <col min="10784" max="10784" width="1" style="427" customWidth="1"/>
    <col min="10785" max="10785" width="15.7109375" style="427" bestFit="1" customWidth="1"/>
    <col min="10786" max="11008" width="9.140625" style="427"/>
    <col min="11009" max="11010" width="0" style="427" hidden="1" customWidth="1"/>
    <col min="11011" max="11011" width="10.28515625" style="427" bestFit="1" customWidth="1"/>
    <col min="11012" max="11013" width="9.140625" style="427"/>
    <col min="11014" max="11014" width="26" style="427" bestFit="1" customWidth="1"/>
    <col min="11015" max="11015" width="13.140625" style="427" bestFit="1" customWidth="1"/>
    <col min="11016" max="11016" width="12.140625" style="427" customWidth="1"/>
    <col min="11017" max="11017" width="10.7109375" style="427" customWidth="1"/>
    <col min="11018" max="11018" width="11.28515625" style="427" customWidth="1"/>
    <col min="11019" max="11019" width="10.42578125" style="427" customWidth="1"/>
    <col min="11020" max="11020" width="7.5703125" style="427" customWidth="1"/>
    <col min="11021" max="11021" width="6.7109375" style="427" customWidth="1"/>
    <col min="11022" max="11022" width="9.42578125" style="427" customWidth="1"/>
    <col min="11023" max="11023" width="10.7109375" style="427" customWidth="1"/>
    <col min="11024" max="11024" width="1.85546875" style="427" customWidth="1"/>
    <col min="11025" max="11029" width="10.7109375" style="427" customWidth="1"/>
    <col min="11030" max="11030" width="4" style="427" customWidth="1"/>
    <col min="11031" max="11032" width="8.85546875" style="427" bestFit="1" customWidth="1"/>
    <col min="11033" max="11034" width="10.7109375" style="427" customWidth="1"/>
    <col min="11035" max="11035" width="9.5703125" style="427" bestFit="1" customWidth="1"/>
    <col min="11036" max="11036" width="4.85546875" style="427" customWidth="1"/>
    <col min="11037" max="11037" width="16.42578125" style="427" bestFit="1" customWidth="1"/>
    <col min="11038" max="11038" width="1.85546875" style="427" customWidth="1"/>
    <col min="11039" max="11039" width="11.140625" style="427" customWidth="1"/>
    <col min="11040" max="11040" width="1" style="427" customWidth="1"/>
    <col min="11041" max="11041" width="15.7109375" style="427" bestFit="1" customWidth="1"/>
    <col min="11042" max="11264" width="9.140625" style="427"/>
    <col min="11265" max="11266" width="0" style="427" hidden="1" customWidth="1"/>
    <col min="11267" max="11267" width="10.28515625" style="427" bestFit="1" customWidth="1"/>
    <col min="11268" max="11269" width="9.140625" style="427"/>
    <col min="11270" max="11270" width="26" style="427" bestFit="1" customWidth="1"/>
    <col min="11271" max="11271" width="13.140625" style="427" bestFit="1" customWidth="1"/>
    <col min="11272" max="11272" width="12.140625" style="427" customWidth="1"/>
    <col min="11273" max="11273" width="10.7109375" style="427" customWidth="1"/>
    <col min="11274" max="11274" width="11.28515625" style="427" customWidth="1"/>
    <col min="11275" max="11275" width="10.42578125" style="427" customWidth="1"/>
    <col min="11276" max="11276" width="7.5703125" style="427" customWidth="1"/>
    <col min="11277" max="11277" width="6.7109375" style="427" customWidth="1"/>
    <col min="11278" max="11278" width="9.42578125" style="427" customWidth="1"/>
    <col min="11279" max="11279" width="10.7109375" style="427" customWidth="1"/>
    <col min="11280" max="11280" width="1.85546875" style="427" customWidth="1"/>
    <col min="11281" max="11285" width="10.7109375" style="427" customWidth="1"/>
    <col min="11286" max="11286" width="4" style="427" customWidth="1"/>
    <col min="11287" max="11288" width="8.85546875" style="427" bestFit="1" customWidth="1"/>
    <col min="11289" max="11290" width="10.7109375" style="427" customWidth="1"/>
    <col min="11291" max="11291" width="9.5703125" style="427" bestFit="1" customWidth="1"/>
    <col min="11292" max="11292" width="4.85546875" style="427" customWidth="1"/>
    <col min="11293" max="11293" width="16.42578125" style="427" bestFit="1" customWidth="1"/>
    <col min="11294" max="11294" width="1.85546875" style="427" customWidth="1"/>
    <col min="11295" max="11295" width="11.140625" style="427" customWidth="1"/>
    <col min="11296" max="11296" width="1" style="427" customWidth="1"/>
    <col min="11297" max="11297" width="15.7109375" style="427" bestFit="1" customWidth="1"/>
    <col min="11298" max="11520" width="9.140625" style="427"/>
    <col min="11521" max="11522" width="0" style="427" hidden="1" customWidth="1"/>
    <col min="11523" max="11523" width="10.28515625" style="427" bestFit="1" customWidth="1"/>
    <col min="11524" max="11525" width="9.140625" style="427"/>
    <col min="11526" max="11526" width="26" style="427" bestFit="1" customWidth="1"/>
    <col min="11527" max="11527" width="13.140625" style="427" bestFit="1" customWidth="1"/>
    <col min="11528" max="11528" width="12.140625" style="427" customWidth="1"/>
    <col min="11529" max="11529" width="10.7109375" style="427" customWidth="1"/>
    <col min="11530" max="11530" width="11.28515625" style="427" customWidth="1"/>
    <col min="11531" max="11531" width="10.42578125" style="427" customWidth="1"/>
    <col min="11532" max="11532" width="7.5703125" style="427" customWidth="1"/>
    <col min="11533" max="11533" width="6.7109375" style="427" customWidth="1"/>
    <col min="11534" max="11534" width="9.42578125" style="427" customWidth="1"/>
    <col min="11535" max="11535" width="10.7109375" style="427" customWidth="1"/>
    <col min="11536" max="11536" width="1.85546875" style="427" customWidth="1"/>
    <col min="11537" max="11541" width="10.7109375" style="427" customWidth="1"/>
    <col min="11542" max="11542" width="4" style="427" customWidth="1"/>
    <col min="11543" max="11544" width="8.85546875" style="427" bestFit="1" customWidth="1"/>
    <col min="11545" max="11546" width="10.7109375" style="427" customWidth="1"/>
    <col min="11547" max="11547" width="9.5703125" style="427" bestFit="1" customWidth="1"/>
    <col min="11548" max="11548" width="4.85546875" style="427" customWidth="1"/>
    <col min="11549" max="11549" width="16.42578125" style="427" bestFit="1" customWidth="1"/>
    <col min="11550" max="11550" width="1.85546875" style="427" customWidth="1"/>
    <col min="11551" max="11551" width="11.140625" style="427" customWidth="1"/>
    <col min="11552" max="11552" width="1" style="427" customWidth="1"/>
    <col min="11553" max="11553" width="15.7109375" style="427" bestFit="1" customWidth="1"/>
    <col min="11554" max="11776" width="9.140625" style="427"/>
    <col min="11777" max="11778" width="0" style="427" hidden="1" customWidth="1"/>
    <col min="11779" max="11779" width="10.28515625" style="427" bestFit="1" customWidth="1"/>
    <col min="11780" max="11781" width="9.140625" style="427"/>
    <col min="11782" max="11782" width="26" style="427" bestFit="1" customWidth="1"/>
    <col min="11783" max="11783" width="13.140625" style="427" bestFit="1" customWidth="1"/>
    <col min="11784" max="11784" width="12.140625" style="427" customWidth="1"/>
    <col min="11785" max="11785" width="10.7109375" style="427" customWidth="1"/>
    <col min="11786" max="11786" width="11.28515625" style="427" customWidth="1"/>
    <col min="11787" max="11787" width="10.42578125" style="427" customWidth="1"/>
    <col min="11788" max="11788" width="7.5703125" style="427" customWidth="1"/>
    <col min="11789" max="11789" width="6.7109375" style="427" customWidth="1"/>
    <col min="11790" max="11790" width="9.42578125" style="427" customWidth="1"/>
    <col min="11791" max="11791" width="10.7109375" style="427" customWidth="1"/>
    <col min="11792" max="11792" width="1.85546875" style="427" customWidth="1"/>
    <col min="11793" max="11797" width="10.7109375" style="427" customWidth="1"/>
    <col min="11798" max="11798" width="4" style="427" customWidth="1"/>
    <col min="11799" max="11800" width="8.85546875" style="427" bestFit="1" customWidth="1"/>
    <col min="11801" max="11802" width="10.7109375" style="427" customWidth="1"/>
    <col min="11803" max="11803" width="9.5703125" style="427" bestFit="1" customWidth="1"/>
    <col min="11804" max="11804" width="4.85546875" style="427" customWidth="1"/>
    <col min="11805" max="11805" width="16.42578125" style="427" bestFit="1" customWidth="1"/>
    <col min="11806" max="11806" width="1.85546875" style="427" customWidth="1"/>
    <col min="11807" max="11807" width="11.140625" style="427" customWidth="1"/>
    <col min="11808" max="11808" width="1" style="427" customWidth="1"/>
    <col min="11809" max="11809" width="15.7109375" style="427" bestFit="1" customWidth="1"/>
    <col min="11810" max="12032" width="9.140625" style="427"/>
    <col min="12033" max="12034" width="0" style="427" hidden="1" customWidth="1"/>
    <col min="12035" max="12035" width="10.28515625" style="427" bestFit="1" customWidth="1"/>
    <col min="12036" max="12037" width="9.140625" style="427"/>
    <col min="12038" max="12038" width="26" style="427" bestFit="1" customWidth="1"/>
    <col min="12039" max="12039" width="13.140625" style="427" bestFit="1" customWidth="1"/>
    <col min="12040" max="12040" width="12.140625" style="427" customWidth="1"/>
    <col min="12041" max="12041" width="10.7109375" style="427" customWidth="1"/>
    <col min="12042" max="12042" width="11.28515625" style="427" customWidth="1"/>
    <col min="12043" max="12043" width="10.42578125" style="427" customWidth="1"/>
    <col min="12044" max="12044" width="7.5703125" style="427" customWidth="1"/>
    <col min="12045" max="12045" width="6.7109375" style="427" customWidth="1"/>
    <col min="12046" max="12046" width="9.42578125" style="427" customWidth="1"/>
    <col min="12047" max="12047" width="10.7109375" style="427" customWidth="1"/>
    <col min="12048" max="12048" width="1.85546875" style="427" customWidth="1"/>
    <col min="12049" max="12053" width="10.7109375" style="427" customWidth="1"/>
    <col min="12054" max="12054" width="4" style="427" customWidth="1"/>
    <col min="12055" max="12056" width="8.85546875" style="427" bestFit="1" customWidth="1"/>
    <col min="12057" max="12058" width="10.7109375" style="427" customWidth="1"/>
    <col min="12059" max="12059" width="9.5703125" style="427" bestFit="1" customWidth="1"/>
    <col min="12060" max="12060" width="4.85546875" style="427" customWidth="1"/>
    <col min="12061" max="12061" width="16.42578125" style="427" bestFit="1" customWidth="1"/>
    <col min="12062" max="12062" width="1.85546875" style="427" customWidth="1"/>
    <col min="12063" max="12063" width="11.140625" style="427" customWidth="1"/>
    <col min="12064" max="12064" width="1" style="427" customWidth="1"/>
    <col min="12065" max="12065" width="15.7109375" style="427" bestFit="1" customWidth="1"/>
    <col min="12066" max="12288" width="9.140625" style="427"/>
    <col min="12289" max="12290" width="0" style="427" hidden="1" customWidth="1"/>
    <col min="12291" max="12291" width="10.28515625" style="427" bestFit="1" customWidth="1"/>
    <col min="12292" max="12293" width="9.140625" style="427"/>
    <col min="12294" max="12294" width="26" style="427" bestFit="1" customWidth="1"/>
    <col min="12295" max="12295" width="13.140625" style="427" bestFit="1" customWidth="1"/>
    <col min="12296" max="12296" width="12.140625" style="427" customWidth="1"/>
    <col min="12297" max="12297" width="10.7109375" style="427" customWidth="1"/>
    <col min="12298" max="12298" width="11.28515625" style="427" customWidth="1"/>
    <col min="12299" max="12299" width="10.42578125" style="427" customWidth="1"/>
    <col min="12300" max="12300" width="7.5703125" style="427" customWidth="1"/>
    <col min="12301" max="12301" width="6.7109375" style="427" customWidth="1"/>
    <col min="12302" max="12302" width="9.42578125" style="427" customWidth="1"/>
    <col min="12303" max="12303" width="10.7109375" style="427" customWidth="1"/>
    <col min="12304" max="12304" width="1.85546875" style="427" customWidth="1"/>
    <col min="12305" max="12309" width="10.7109375" style="427" customWidth="1"/>
    <col min="12310" max="12310" width="4" style="427" customWidth="1"/>
    <col min="12311" max="12312" width="8.85546875" style="427" bestFit="1" customWidth="1"/>
    <col min="12313" max="12314" width="10.7109375" style="427" customWidth="1"/>
    <col min="12315" max="12315" width="9.5703125" style="427" bestFit="1" customWidth="1"/>
    <col min="12316" max="12316" width="4.85546875" style="427" customWidth="1"/>
    <col min="12317" max="12317" width="16.42578125" style="427" bestFit="1" customWidth="1"/>
    <col min="12318" max="12318" width="1.85546875" style="427" customWidth="1"/>
    <col min="12319" max="12319" width="11.140625" style="427" customWidth="1"/>
    <col min="12320" max="12320" width="1" style="427" customWidth="1"/>
    <col min="12321" max="12321" width="15.7109375" style="427" bestFit="1" customWidth="1"/>
    <col min="12322" max="12544" width="9.140625" style="427"/>
    <col min="12545" max="12546" width="0" style="427" hidden="1" customWidth="1"/>
    <col min="12547" max="12547" width="10.28515625" style="427" bestFit="1" customWidth="1"/>
    <col min="12548" max="12549" width="9.140625" style="427"/>
    <col min="12550" max="12550" width="26" style="427" bestFit="1" customWidth="1"/>
    <col min="12551" max="12551" width="13.140625" style="427" bestFit="1" customWidth="1"/>
    <col min="12552" max="12552" width="12.140625" style="427" customWidth="1"/>
    <col min="12553" max="12553" width="10.7109375" style="427" customWidth="1"/>
    <col min="12554" max="12554" width="11.28515625" style="427" customWidth="1"/>
    <col min="12555" max="12555" width="10.42578125" style="427" customWidth="1"/>
    <col min="12556" max="12556" width="7.5703125" style="427" customWidth="1"/>
    <col min="12557" max="12557" width="6.7109375" style="427" customWidth="1"/>
    <col min="12558" max="12558" width="9.42578125" style="427" customWidth="1"/>
    <col min="12559" max="12559" width="10.7109375" style="427" customWidth="1"/>
    <col min="12560" max="12560" width="1.85546875" style="427" customWidth="1"/>
    <col min="12561" max="12565" width="10.7109375" style="427" customWidth="1"/>
    <col min="12566" max="12566" width="4" style="427" customWidth="1"/>
    <col min="12567" max="12568" width="8.85546875" style="427" bestFit="1" customWidth="1"/>
    <col min="12569" max="12570" width="10.7109375" style="427" customWidth="1"/>
    <col min="12571" max="12571" width="9.5703125" style="427" bestFit="1" customWidth="1"/>
    <col min="12572" max="12572" width="4.85546875" style="427" customWidth="1"/>
    <col min="12573" max="12573" width="16.42578125" style="427" bestFit="1" customWidth="1"/>
    <col min="12574" max="12574" width="1.85546875" style="427" customWidth="1"/>
    <col min="12575" max="12575" width="11.140625" style="427" customWidth="1"/>
    <col min="12576" max="12576" width="1" style="427" customWidth="1"/>
    <col min="12577" max="12577" width="15.7109375" style="427" bestFit="1" customWidth="1"/>
    <col min="12578" max="12800" width="9.140625" style="427"/>
    <col min="12801" max="12802" width="0" style="427" hidden="1" customWidth="1"/>
    <col min="12803" max="12803" width="10.28515625" style="427" bestFit="1" customWidth="1"/>
    <col min="12804" max="12805" width="9.140625" style="427"/>
    <col min="12806" max="12806" width="26" style="427" bestFit="1" customWidth="1"/>
    <col min="12807" max="12807" width="13.140625" style="427" bestFit="1" customWidth="1"/>
    <col min="12808" max="12808" width="12.140625" style="427" customWidth="1"/>
    <col min="12809" max="12809" width="10.7109375" style="427" customWidth="1"/>
    <col min="12810" max="12810" width="11.28515625" style="427" customWidth="1"/>
    <col min="12811" max="12811" width="10.42578125" style="427" customWidth="1"/>
    <col min="12812" max="12812" width="7.5703125" style="427" customWidth="1"/>
    <col min="12813" max="12813" width="6.7109375" style="427" customWidth="1"/>
    <col min="12814" max="12814" width="9.42578125" style="427" customWidth="1"/>
    <col min="12815" max="12815" width="10.7109375" style="427" customWidth="1"/>
    <col min="12816" max="12816" width="1.85546875" style="427" customWidth="1"/>
    <col min="12817" max="12821" width="10.7109375" style="427" customWidth="1"/>
    <col min="12822" max="12822" width="4" style="427" customWidth="1"/>
    <col min="12823" max="12824" width="8.85546875" style="427" bestFit="1" customWidth="1"/>
    <col min="12825" max="12826" width="10.7109375" style="427" customWidth="1"/>
    <col min="12827" max="12827" width="9.5703125" style="427" bestFit="1" customWidth="1"/>
    <col min="12828" max="12828" width="4.85546875" style="427" customWidth="1"/>
    <col min="12829" max="12829" width="16.42578125" style="427" bestFit="1" customWidth="1"/>
    <col min="12830" max="12830" width="1.85546875" style="427" customWidth="1"/>
    <col min="12831" max="12831" width="11.140625" style="427" customWidth="1"/>
    <col min="12832" max="12832" width="1" style="427" customWidth="1"/>
    <col min="12833" max="12833" width="15.7109375" style="427" bestFit="1" customWidth="1"/>
    <col min="12834" max="13056" width="9.140625" style="427"/>
    <col min="13057" max="13058" width="0" style="427" hidden="1" customWidth="1"/>
    <col min="13059" max="13059" width="10.28515625" style="427" bestFit="1" customWidth="1"/>
    <col min="13060" max="13061" width="9.140625" style="427"/>
    <col min="13062" max="13062" width="26" style="427" bestFit="1" customWidth="1"/>
    <col min="13063" max="13063" width="13.140625" style="427" bestFit="1" customWidth="1"/>
    <col min="13064" max="13064" width="12.140625" style="427" customWidth="1"/>
    <col min="13065" max="13065" width="10.7109375" style="427" customWidth="1"/>
    <col min="13066" max="13066" width="11.28515625" style="427" customWidth="1"/>
    <col min="13067" max="13067" width="10.42578125" style="427" customWidth="1"/>
    <col min="13068" max="13068" width="7.5703125" style="427" customWidth="1"/>
    <col min="13069" max="13069" width="6.7109375" style="427" customWidth="1"/>
    <col min="13070" max="13070" width="9.42578125" style="427" customWidth="1"/>
    <col min="13071" max="13071" width="10.7109375" style="427" customWidth="1"/>
    <col min="13072" max="13072" width="1.85546875" style="427" customWidth="1"/>
    <col min="13073" max="13077" width="10.7109375" style="427" customWidth="1"/>
    <col min="13078" max="13078" width="4" style="427" customWidth="1"/>
    <col min="13079" max="13080" width="8.85546875" style="427" bestFit="1" customWidth="1"/>
    <col min="13081" max="13082" width="10.7109375" style="427" customWidth="1"/>
    <col min="13083" max="13083" width="9.5703125" style="427" bestFit="1" customWidth="1"/>
    <col min="13084" max="13084" width="4.85546875" style="427" customWidth="1"/>
    <col min="13085" max="13085" width="16.42578125" style="427" bestFit="1" customWidth="1"/>
    <col min="13086" max="13086" width="1.85546875" style="427" customWidth="1"/>
    <col min="13087" max="13087" width="11.140625" style="427" customWidth="1"/>
    <col min="13088" max="13088" width="1" style="427" customWidth="1"/>
    <col min="13089" max="13089" width="15.7109375" style="427" bestFit="1" customWidth="1"/>
    <col min="13090" max="13312" width="9.140625" style="427"/>
    <col min="13313" max="13314" width="0" style="427" hidden="1" customWidth="1"/>
    <col min="13315" max="13315" width="10.28515625" style="427" bestFit="1" customWidth="1"/>
    <col min="13316" max="13317" width="9.140625" style="427"/>
    <col min="13318" max="13318" width="26" style="427" bestFit="1" customWidth="1"/>
    <col min="13319" max="13319" width="13.140625" style="427" bestFit="1" customWidth="1"/>
    <col min="13320" max="13320" width="12.140625" style="427" customWidth="1"/>
    <col min="13321" max="13321" width="10.7109375" style="427" customWidth="1"/>
    <col min="13322" max="13322" width="11.28515625" style="427" customWidth="1"/>
    <col min="13323" max="13323" width="10.42578125" style="427" customWidth="1"/>
    <col min="13324" max="13324" width="7.5703125" style="427" customWidth="1"/>
    <col min="13325" max="13325" width="6.7109375" style="427" customWidth="1"/>
    <col min="13326" max="13326" width="9.42578125" style="427" customWidth="1"/>
    <col min="13327" max="13327" width="10.7109375" style="427" customWidth="1"/>
    <col min="13328" max="13328" width="1.85546875" style="427" customWidth="1"/>
    <col min="13329" max="13333" width="10.7109375" style="427" customWidth="1"/>
    <col min="13334" max="13334" width="4" style="427" customWidth="1"/>
    <col min="13335" max="13336" width="8.85546875" style="427" bestFit="1" customWidth="1"/>
    <col min="13337" max="13338" width="10.7109375" style="427" customWidth="1"/>
    <col min="13339" max="13339" width="9.5703125" style="427" bestFit="1" customWidth="1"/>
    <col min="13340" max="13340" width="4.85546875" style="427" customWidth="1"/>
    <col min="13341" max="13341" width="16.42578125" style="427" bestFit="1" customWidth="1"/>
    <col min="13342" max="13342" width="1.85546875" style="427" customWidth="1"/>
    <col min="13343" max="13343" width="11.140625" style="427" customWidth="1"/>
    <col min="13344" max="13344" width="1" style="427" customWidth="1"/>
    <col min="13345" max="13345" width="15.7109375" style="427" bestFit="1" customWidth="1"/>
    <col min="13346" max="13568" width="9.140625" style="427"/>
    <col min="13569" max="13570" width="0" style="427" hidden="1" customWidth="1"/>
    <col min="13571" max="13571" width="10.28515625" style="427" bestFit="1" customWidth="1"/>
    <col min="13572" max="13573" width="9.140625" style="427"/>
    <col min="13574" max="13574" width="26" style="427" bestFit="1" customWidth="1"/>
    <col min="13575" max="13575" width="13.140625" style="427" bestFit="1" customWidth="1"/>
    <col min="13576" max="13576" width="12.140625" style="427" customWidth="1"/>
    <col min="13577" max="13577" width="10.7109375" style="427" customWidth="1"/>
    <col min="13578" max="13578" width="11.28515625" style="427" customWidth="1"/>
    <col min="13579" max="13579" width="10.42578125" style="427" customWidth="1"/>
    <col min="13580" max="13580" width="7.5703125" style="427" customWidth="1"/>
    <col min="13581" max="13581" width="6.7109375" style="427" customWidth="1"/>
    <col min="13582" max="13582" width="9.42578125" style="427" customWidth="1"/>
    <col min="13583" max="13583" width="10.7109375" style="427" customWidth="1"/>
    <col min="13584" max="13584" width="1.85546875" style="427" customWidth="1"/>
    <col min="13585" max="13589" width="10.7109375" style="427" customWidth="1"/>
    <col min="13590" max="13590" width="4" style="427" customWidth="1"/>
    <col min="13591" max="13592" width="8.85546875" style="427" bestFit="1" customWidth="1"/>
    <col min="13593" max="13594" width="10.7109375" style="427" customWidth="1"/>
    <col min="13595" max="13595" width="9.5703125" style="427" bestFit="1" customWidth="1"/>
    <col min="13596" max="13596" width="4.85546875" style="427" customWidth="1"/>
    <col min="13597" max="13597" width="16.42578125" style="427" bestFit="1" customWidth="1"/>
    <col min="13598" max="13598" width="1.85546875" style="427" customWidth="1"/>
    <col min="13599" max="13599" width="11.140625" style="427" customWidth="1"/>
    <col min="13600" max="13600" width="1" style="427" customWidth="1"/>
    <col min="13601" max="13601" width="15.7109375" style="427" bestFit="1" customWidth="1"/>
    <col min="13602" max="13824" width="9.140625" style="427"/>
    <col min="13825" max="13826" width="0" style="427" hidden="1" customWidth="1"/>
    <col min="13827" max="13827" width="10.28515625" style="427" bestFit="1" customWidth="1"/>
    <col min="13828" max="13829" width="9.140625" style="427"/>
    <col min="13830" max="13830" width="26" style="427" bestFit="1" customWidth="1"/>
    <col min="13831" max="13831" width="13.140625" style="427" bestFit="1" customWidth="1"/>
    <col min="13832" max="13832" width="12.140625" style="427" customWidth="1"/>
    <col min="13833" max="13833" width="10.7109375" style="427" customWidth="1"/>
    <col min="13834" max="13834" width="11.28515625" style="427" customWidth="1"/>
    <col min="13835" max="13835" width="10.42578125" style="427" customWidth="1"/>
    <col min="13836" max="13836" width="7.5703125" style="427" customWidth="1"/>
    <col min="13837" max="13837" width="6.7109375" style="427" customWidth="1"/>
    <col min="13838" max="13838" width="9.42578125" style="427" customWidth="1"/>
    <col min="13839" max="13839" width="10.7109375" style="427" customWidth="1"/>
    <col min="13840" max="13840" width="1.85546875" style="427" customWidth="1"/>
    <col min="13841" max="13845" width="10.7109375" style="427" customWidth="1"/>
    <col min="13846" max="13846" width="4" style="427" customWidth="1"/>
    <col min="13847" max="13848" width="8.85546875" style="427" bestFit="1" customWidth="1"/>
    <col min="13849" max="13850" width="10.7109375" style="427" customWidth="1"/>
    <col min="13851" max="13851" width="9.5703125" style="427" bestFit="1" customWidth="1"/>
    <col min="13852" max="13852" width="4.85546875" style="427" customWidth="1"/>
    <col min="13853" max="13853" width="16.42578125" style="427" bestFit="1" customWidth="1"/>
    <col min="13854" max="13854" width="1.85546875" style="427" customWidth="1"/>
    <col min="13855" max="13855" width="11.140625" style="427" customWidth="1"/>
    <col min="13856" max="13856" width="1" style="427" customWidth="1"/>
    <col min="13857" max="13857" width="15.7109375" style="427" bestFit="1" customWidth="1"/>
    <col min="13858" max="14080" width="9.140625" style="427"/>
    <col min="14081" max="14082" width="0" style="427" hidden="1" customWidth="1"/>
    <col min="14083" max="14083" width="10.28515625" style="427" bestFit="1" customWidth="1"/>
    <col min="14084" max="14085" width="9.140625" style="427"/>
    <col min="14086" max="14086" width="26" style="427" bestFit="1" customWidth="1"/>
    <col min="14087" max="14087" width="13.140625" style="427" bestFit="1" customWidth="1"/>
    <col min="14088" max="14088" width="12.140625" style="427" customWidth="1"/>
    <col min="14089" max="14089" width="10.7109375" style="427" customWidth="1"/>
    <col min="14090" max="14090" width="11.28515625" style="427" customWidth="1"/>
    <col min="14091" max="14091" width="10.42578125" style="427" customWidth="1"/>
    <col min="14092" max="14092" width="7.5703125" style="427" customWidth="1"/>
    <col min="14093" max="14093" width="6.7109375" style="427" customWidth="1"/>
    <col min="14094" max="14094" width="9.42578125" style="427" customWidth="1"/>
    <col min="14095" max="14095" width="10.7109375" style="427" customWidth="1"/>
    <col min="14096" max="14096" width="1.85546875" style="427" customWidth="1"/>
    <col min="14097" max="14101" width="10.7109375" style="427" customWidth="1"/>
    <col min="14102" max="14102" width="4" style="427" customWidth="1"/>
    <col min="14103" max="14104" width="8.85546875" style="427" bestFit="1" customWidth="1"/>
    <col min="14105" max="14106" width="10.7109375" style="427" customWidth="1"/>
    <col min="14107" max="14107" width="9.5703125" style="427" bestFit="1" customWidth="1"/>
    <col min="14108" max="14108" width="4.85546875" style="427" customWidth="1"/>
    <col min="14109" max="14109" width="16.42578125" style="427" bestFit="1" customWidth="1"/>
    <col min="14110" max="14110" width="1.85546875" style="427" customWidth="1"/>
    <col min="14111" max="14111" width="11.140625" style="427" customWidth="1"/>
    <col min="14112" max="14112" width="1" style="427" customWidth="1"/>
    <col min="14113" max="14113" width="15.7109375" style="427" bestFit="1" customWidth="1"/>
    <col min="14114" max="14336" width="9.140625" style="427"/>
    <col min="14337" max="14338" width="0" style="427" hidden="1" customWidth="1"/>
    <col min="14339" max="14339" width="10.28515625" style="427" bestFit="1" customWidth="1"/>
    <col min="14340" max="14341" width="9.140625" style="427"/>
    <col min="14342" max="14342" width="26" style="427" bestFit="1" customWidth="1"/>
    <col min="14343" max="14343" width="13.140625" style="427" bestFit="1" customWidth="1"/>
    <col min="14344" max="14344" width="12.140625" style="427" customWidth="1"/>
    <col min="14345" max="14345" width="10.7109375" style="427" customWidth="1"/>
    <col min="14346" max="14346" width="11.28515625" style="427" customWidth="1"/>
    <col min="14347" max="14347" width="10.42578125" style="427" customWidth="1"/>
    <col min="14348" max="14348" width="7.5703125" style="427" customWidth="1"/>
    <col min="14349" max="14349" width="6.7109375" style="427" customWidth="1"/>
    <col min="14350" max="14350" width="9.42578125" style="427" customWidth="1"/>
    <col min="14351" max="14351" width="10.7109375" style="427" customWidth="1"/>
    <col min="14352" max="14352" width="1.85546875" style="427" customWidth="1"/>
    <col min="14353" max="14357" width="10.7109375" style="427" customWidth="1"/>
    <col min="14358" max="14358" width="4" style="427" customWidth="1"/>
    <col min="14359" max="14360" width="8.85546875" style="427" bestFit="1" customWidth="1"/>
    <col min="14361" max="14362" width="10.7109375" style="427" customWidth="1"/>
    <col min="14363" max="14363" width="9.5703125" style="427" bestFit="1" customWidth="1"/>
    <col min="14364" max="14364" width="4.85546875" style="427" customWidth="1"/>
    <col min="14365" max="14365" width="16.42578125" style="427" bestFit="1" customWidth="1"/>
    <col min="14366" max="14366" width="1.85546875" style="427" customWidth="1"/>
    <col min="14367" max="14367" width="11.140625" style="427" customWidth="1"/>
    <col min="14368" max="14368" width="1" style="427" customWidth="1"/>
    <col min="14369" max="14369" width="15.7109375" style="427" bestFit="1" customWidth="1"/>
    <col min="14370" max="14592" width="9.140625" style="427"/>
    <col min="14593" max="14594" width="0" style="427" hidden="1" customWidth="1"/>
    <col min="14595" max="14595" width="10.28515625" style="427" bestFit="1" customWidth="1"/>
    <col min="14596" max="14597" width="9.140625" style="427"/>
    <col min="14598" max="14598" width="26" style="427" bestFit="1" customWidth="1"/>
    <col min="14599" max="14599" width="13.140625" style="427" bestFit="1" customWidth="1"/>
    <col min="14600" max="14600" width="12.140625" style="427" customWidth="1"/>
    <col min="14601" max="14601" width="10.7109375" style="427" customWidth="1"/>
    <col min="14602" max="14602" width="11.28515625" style="427" customWidth="1"/>
    <col min="14603" max="14603" width="10.42578125" style="427" customWidth="1"/>
    <col min="14604" max="14604" width="7.5703125" style="427" customWidth="1"/>
    <col min="14605" max="14605" width="6.7109375" style="427" customWidth="1"/>
    <col min="14606" max="14606" width="9.42578125" style="427" customWidth="1"/>
    <col min="14607" max="14607" width="10.7109375" style="427" customWidth="1"/>
    <col min="14608" max="14608" width="1.85546875" style="427" customWidth="1"/>
    <col min="14609" max="14613" width="10.7109375" style="427" customWidth="1"/>
    <col min="14614" max="14614" width="4" style="427" customWidth="1"/>
    <col min="14615" max="14616" width="8.85546875" style="427" bestFit="1" customWidth="1"/>
    <col min="14617" max="14618" width="10.7109375" style="427" customWidth="1"/>
    <col min="14619" max="14619" width="9.5703125" style="427" bestFit="1" customWidth="1"/>
    <col min="14620" max="14620" width="4.85546875" style="427" customWidth="1"/>
    <col min="14621" max="14621" width="16.42578125" style="427" bestFit="1" customWidth="1"/>
    <col min="14622" max="14622" width="1.85546875" style="427" customWidth="1"/>
    <col min="14623" max="14623" width="11.140625" style="427" customWidth="1"/>
    <col min="14624" max="14624" width="1" style="427" customWidth="1"/>
    <col min="14625" max="14625" width="15.7109375" style="427" bestFit="1" customWidth="1"/>
    <col min="14626" max="14848" width="9.140625" style="427"/>
    <col min="14849" max="14850" width="0" style="427" hidden="1" customWidth="1"/>
    <col min="14851" max="14851" width="10.28515625" style="427" bestFit="1" customWidth="1"/>
    <col min="14852" max="14853" width="9.140625" style="427"/>
    <col min="14854" max="14854" width="26" style="427" bestFit="1" customWidth="1"/>
    <col min="14855" max="14855" width="13.140625" style="427" bestFit="1" customWidth="1"/>
    <col min="14856" max="14856" width="12.140625" style="427" customWidth="1"/>
    <col min="14857" max="14857" width="10.7109375" style="427" customWidth="1"/>
    <col min="14858" max="14858" width="11.28515625" style="427" customWidth="1"/>
    <col min="14859" max="14859" width="10.42578125" style="427" customWidth="1"/>
    <col min="14860" max="14860" width="7.5703125" style="427" customWidth="1"/>
    <col min="14861" max="14861" width="6.7109375" style="427" customWidth="1"/>
    <col min="14862" max="14862" width="9.42578125" style="427" customWidth="1"/>
    <col min="14863" max="14863" width="10.7109375" style="427" customWidth="1"/>
    <col min="14864" max="14864" width="1.85546875" style="427" customWidth="1"/>
    <col min="14865" max="14869" width="10.7109375" style="427" customWidth="1"/>
    <col min="14870" max="14870" width="4" style="427" customWidth="1"/>
    <col min="14871" max="14872" width="8.85546875" style="427" bestFit="1" customWidth="1"/>
    <col min="14873" max="14874" width="10.7109375" style="427" customWidth="1"/>
    <col min="14875" max="14875" width="9.5703125" style="427" bestFit="1" customWidth="1"/>
    <col min="14876" max="14876" width="4.85546875" style="427" customWidth="1"/>
    <col min="14877" max="14877" width="16.42578125" style="427" bestFit="1" customWidth="1"/>
    <col min="14878" max="14878" width="1.85546875" style="427" customWidth="1"/>
    <col min="14879" max="14879" width="11.140625" style="427" customWidth="1"/>
    <col min="14880" max="14880" width="1" style="427" customWidth="1"/>
    <col min="14881" max="14881" width="15.7109375" style="427" bestFit="1" customWidth="1"/>
    <col min="14882" max="15104" width="9.140625" style="427"/>
    <col min="15105" max="15106" width="0" style="427" hidden="1" customWidth="1"/>
    <col min="15107" max="15107" width="10.28515625" style="427" bestFit="1" customWidth="1"/>
    <col min="15108" max="15109" width="9.140625" style="427"/>
    <col min="15110" max="15110" width="26" style="427" bestFit="1" customWidth="1"/>
    <col min="15111" max="15111" width="13.140625" style="427" bestFit="1" customWidth="1"/>
    <col min="15112" max="15112" width="12.140625" style="427" customWidth="1"/>
    <col min="15113" max="15113" width="10.7109375" style="427" customWidth="1"/>
    <col min="15114" max="15114" width="11.28515625" style="427" customWidth="1"/>
    <col min="15115" max="15115" width="10.42578125" style="427" customWidth="1"/>
    <col min="15116" max="15116" width="7.5703125" style="427" customWidth="1"/>
    <col min="15117" max="15117" width="6.7109375" style="427" customWidth="1"/>
    <col min="15118" max="15118" width="9.42578125" style="427" customWidth="1"/>
    <col min="15119" max="15119" width="10.7109375" style="427" customWidth="1"/>
    <col min="15120" max="15120" width="1.85546875" style="427" customWidth="1"/>
    <col min="15121" max="15125" width="10.7109375" style="427" customWidth="1"/>
    <col min="15126" max="15126" width="4" style="427" customWidth="1"/>
    <col min="15127" max="15128" width="8.85546875" style="427" bestFit="1" customWidth="1"/>
    <col min="15129" max="15130" width="10.7109375" style="427" customWidth="1"/>
    <col min="15131" max="15131" width="9.5703125" style="427" bestFit="1" customWidth="1"/>
    <col min="15132" max="15132" width="4.85546875" style="427" customWidth="1"/>
    <col min="15133" max="15133" width="16.42578125" style="427" bestFit="1" customWidth="1"/>
    <col min="15134" max="15134" width="1.85546875" style="427" customWidth="1"/>
    <col min="15135" max="15135" width="11.140625" style="427" customWidth="1"/>
    <col min="15136" max="15136" width="1" style="427" customWidth="1"/>
    <col min="15137" max="15137" width="15.7109375" style="427" bestFit="1" customWidth="1"/>
    <col min="15138" max="15360" width="9.140625" style="427"/>
    <col min="15361" max="15362" width="0" style="427" hidden="1" customWidth="1"/>
    <col min="15363" max="15363" width="10.28515625" style="427" bestFit="1" customWidth="1"/>
    <col min="15364" max="15365" width="9.140625" style="427"/>
    <col min="15366" max="15366" width="26" style="427" bestFit="1" customWidth="1"/>
    <col min="15367" max="15367" width="13.140625" style="427" bestFit="1" customWidth="1"/>
    <col min="15368" max="15368" width="12.140625" style="427" customWidth="1"/>
    <col min="15369" max="15369" width="10.7109375" style="427" customWidth="1"/>
    <col min="15370" max="15370" width="11.28515625" style="427" customWidth="1"/>
    <col min="15371" max="15371" width="10.42578125" style="427" customWidth="1"/>
    <col min="15372" max="15372" width="7.5703125" style="427" customWidth="1"/>
    <col min="15373" max="15373" width="6.7109375" style="427" customWidth="1"/>
    <col min="15374" max="15374" width="9.42578125" style="427" customWidth="1"/>
    <col min="15375" max="15375" width="10.7109375" style="427" customWidth="1"/>
    <col min="15376" max="15376" width="1.85546875" style="427" customWidth="1"/>
    <col min="15377" max="15381" width="10.7109375" style="427" customWidth="1"/>
    <col min="15382" max="15382" width="4" style="427" customWidth="1"/>
    <col min="15383" max="15384" width="8.85546875" style="427" bestFit="1" customWidth="1"/>
    <col min="15385" max="15386" width="10.7109375" style="427" customWidth="1"/>
    <col min="15387" max="15387" width="9.5703125" style="427" bestFit="1" customWidth="1"/>
    <col min="15388" max="15388" width="4.85546875" style="427" customWidth="1"/>
    <col min="15389" max="15389" width="16.42578125" style="427" bestFit="1" customWidth="1"/>
    <col min="15390" max="15390" width="1.85546875" style="427" customWidth="1"/>
    <col min="15391" max="15391" width="11.140625" style="427" customWidth="1"/>
    <col min="15392" max="15392" width="1" style="427" customWidth="1"/>
    <col min="15393" max="15393" width="15.7109375" style="427" bestFit="1" customWidth="1"/>
    <col min="15394" max="15616" width="9.140625" style="427"/>
    <col min="15617" max="15618" width="0" style="427" hidden="1" customWidth="1"/>
    <col min="15619" max="15619" width="10.28515625" style="427" bestFit="1" customWidth="1"/>
    <col min="15620" max="15621" width="9.140625" style="427"/>
    <col min="15622" max="15622" width="26" style="427" bestFit="1" customWidth="1"/>
    <col min="15623" max="15623" width="13.140625" style="427" bestFit="1" customWidth="1"/>
    <col min="15624" max="15624" width="12.140625" style="427" customWidth="1"/>
    <col min="15625" max="15625" width="10.7109375" style="427" customWidth="1"/>
    <col min="15626" max="15626" width="11.28515625" style="427" customWidth="1"/>
    <col min="15627" max="15627" width="10.42578125" style="427" customWidth="1"/>
    <col min="15628" max="15628" width="7.5703125" style="427" customWidth="1"/>
    <col min="15629" max="15629" width="6.7109375" style="427" customWidth="1"/>
    <col min="15630" max="15630" width="9.42578125" style="427" customWidth="1"/>
    <col min="15631" max="15631" width="10.7109375" style="427" customWidth="1"/>
    <col min="15632" max="15632" width="1.85546875" style="427" customWidth="1"/>
    <col min="15633" max="15637" width="10.7109375" style="427" customWidth="1"/>
    <col min="15638" max="15638" width="4" style="427" customWidth="1"/>
    <col min="15639" max="15640" width="8.85546875" style="427" bestFit="1" customWidth="1"/>
    <col min="15641" max="15642" width="10.7109375" style="427" customWidth="1"/>
    <col min="15643" max="15643" width="9.5703125" style="427" bestFit="1" customWidth="1"/>
    <col min="15644" max="15644" width="4.85546875" style="427" customWidth="1"/>
    <col min="15645" max="15645" width="16.42578125" style="427" bestFit="1" customWidth="1"/>
    <col min="15646" max="15646" width="1.85546875" style="427" customWidth="1"/>
    <col min="15647" max="15647" width="11.140625" style="427" customWidth="1"/>
    <col min="15648" max="15648" width="1" style="427" customWidth="1"/>
    <col min="15649" max="15649" width="15.7109375" style="427" bestFit="1" customWidth="1"/>
    <col min="15650" max="15872" width="9.140625" style="427"/>
    <col min="15873" max="15874" width="0" style="427" hidden="1" customWidth="1"/>
    <col min="15875" max="15875" width="10.28515625" style="427" bestFit="1" customWidth="1"/>
    <col min="15876" max="15877" width="9.140625" style="427"/>
    <col min="15878" max="15878" width="26" style="427" bestFit="1" customWidth="1"/>
    <col min="15879" max="15879" width="13.140625" style="427" bestFit="1" customWidth="1"/>
    <col min="15880" max="15880" width="12.140625" style="427" customWidth="1"/>
    <col min="15881" max="15881" width="10.7109375" style="427" customWidth="1"/>
    <col min="15882" max="15882" width="11.28515625" style="427" customWidth="1"/>
    <col min="15883" max="15883" width="10.42578125" style="427" customWidth="1"/>
    <col min="15884" max="15884" width="7.5703125" style="427" customWidth="1"/>
    <col min="15885" max="15885" width="6.7109375" style="427" customWidth="1"/>
    <col min="15886" max="15886" width="9.42578125" style="427" customWidth="1"/>
    <col min="15887" max="15887" width="10.7109375" style="427" customWidth="1"/>
    <col min="15888" max="15888" width="1.85546875" style="427" customWidth="1"/>
    <col min="15889" max="15893" width="10.7109375" style="427" customWidth="1"/>
    <col min="15894" max="15894" width="4" style="427" customWidth="1"/>
    <col min="15895" max="15896" width="8.85546875" style="427" bestFit="1" customWidth="1"/>
    <col min="15897" max="15898" width="10.7109375" style="427" customWidth="1"/>
    <col min="15899" max="15899" width="9.5703125" style="427" bestFit="1" customWidth="1"/>
    <col min="15900" max="15900" width="4.85546875" style="427" customWidth="1"/>
    <col min="15901" max="15901" width="16.42578125" style="427" bestFit="1" customWidth="1"/>
    <col min="15902" max="15902" width="1.85546875" style="427" customWidth="1"/>
    <col min="15903" max="15903" width="11.140625" style="427" customWidth="1"/>
    <col min="15904" max="15904" width="1" style="427" customWidth="1"/>
    <col min="15905" max="15905" width="15.7109375" style="427" bestFit="1" customWidth="1"/>
    <col min="15906" max="16128" width="9.140625" style="427"/>
    <col min="16129" max="16130" width="0" style="427" hidden="1" customWidth="1"/>
    <col min="16131" max="16131" width="10.28515625" style="427" bestFit="1" customWidth="1"/>
    <col min="16132" max="16133" width="9.140625" style="427"/>
    <col min="16134" max="16134" width="26" style="427" bestFit="1" customWidth="1"/>
    <col min="16135" max="16135" width="13.140625" style="427" bestFit="1" customWidth="1"/>
    <col min="16136" max="16136" width="12.140625" style="427" customWidth="1"/>
    <col min="16137" max="16137" width="10.7109375" style="427" customWidth="1"/>
    <col min="16138" max="16138" width="11.28515625" style="427" customWidth="1"/>
    <col min="16139" max="16139" width="10.42578125" style="427" customWidth="1"/>
    <col min="16140" max="16140" width="7.5703125" style="427" customWidth="1"/>
    <col min="16141" max="16141" width="6.7109375" style="427" customWidth="1"/>
    <col min="16142" max="16142" width="9.42578125" style="427" customWidth="1"/>
    <col min="16143" max="16143" width="10.7109375" style="427" customWidth="1"/>
    <col min="16144" max="16144" width="1.85546875" style="427" customWidth="1"/>
    <col min="16145" max="16149" width="10.7109375" style="427" customWidth="1"/>
    <col min="16150" max="16150" width="4" style="427" customWidth="1"/>
    <col min="16151" max="16152" width="8.85546875" style="427" bestFit="1" customWidth="1"/>
    <col min="16153" max="16154" width="10.7109375" style="427" customWidth="1"/>
    <col min="16155" max="16155" width="9.5703125" style="427" bestFit="1" customWidth="1"/>
    <col min="16156" max="16156" width="4.85546875" style="427" customWidth="1"/>
    <col min="16157" max="16157" width="16.42578125" style="427" bestFit="1" customWidth="1"/>
    <col min="16158" max="16158" width="1.85546875" style="427" customWidth="1"/>
    <col min="16159" max="16159" width="11.140625" style="427" customWidth="1"/>
    <col min="16160" max="16160" width="1" style="427" customWidth="1"/>
    <col min="16161" max="16161" width="15.7109375" style="427" bestFit="1" customWidth="1"/>
    <col min="16162" max="16384" width="9.140625" style="427"/>
  </cols>
  <sheetData>
    <row r="1" spans="1:54" s="215" customFormat="1" ht="18" x14ac:dyDescent="0.25">
      <c r="B1" s="216"/>
      <c r="C1" s="216" t="s">
        <v>1832</v>
      </c>
      <c r="D1" s="216"/>
      <c r="E1" s="217"/>
      <c r="F1" s="216"/>
      <c r="G1" s="218"/>
      <c r="H1" s="216" t="s">
        <v>1911</v>
      </c>
      <c r="I1" s="216"/>
      <c r="J1" s="216"/>
      <c r="K1" s="216"/>
      <c r="L1" s="216"/>
      <c r="M1" s="216" t="s">
        <v>1913</v>
      </c>
      <c r="N1" s="218"/>
      <c r="O1" s="216"/>
      <c r="P1" s="219"/>
      <c r="Q1" s="216"/>
      <c r="R1" s="216"/>
      <c r="S1" s="216"/>
      <c r="T1" s="216"/>
      <c r="U1" s="216"/>
      <c r="V1" s="216"/>
      <c r="W1" s="216"/>
      <c r="X1" s="216"/>
      <c r="Y1" s="216"/>
      <c r="Z1" s="220"/>
      <c r="AA1" s="220"/>
      <c r="AB1" s="221"/>
      <c r="AC1" s="221"/>
      <c r="AD1" s="222"/>
      <c r="AE1" s="221"/>
      <c r="AF1" s="221"/>
      <c r="AG1" s="221"/>
      <c r="AI1" s="147" t="s">
        <v>1769</v>
      </c>
      <c r="AJ1" s="402"/>
      <c r="AK1" s="402"/>
      <c r="AL1" s="402"/>
      <c r="AM1" s="402"/>
      <c r="AN1" s="402"/>
      <c r="AO1" s="402"/>
      <c r="AP1" s="402"/>
      <c r="AQ1" s="402"/>
      <c r="AR1" s="402"/>
      <c r="AS1" s="402"/>
      <c r="AT1" s="402"/>
      <c r="AU1" s="402"/>
      <c r="AV1" s="402"/>
      <c r="AW1" s="402"/>
      <c r="AX1" s="402"/>
      <c r="AY1" s="402"/>
      <c r="AZ1" s="429"/>
      <c r="BA1" s="429"/>
      <c r="BB1" s="429"/>
    </row>
    <row r="2" spans="1:54" s="215" customFormat="1" ht="18" x14ac:dyDescent="0.25">
      <c r="B2" s="223"/>
      <c r="C2" s="216"/>
      <c r="D2" s="216"/>
      <c r="E2" s="217"/>
      <c r="F2" s="216"/>
      <c r="G2" s="218"/>
      <c r="H2" s="216"/>
      <c r="I2" s="216"/>
      <c r="J2" s="216"/>
      <c r="K2" s="216"/>
      <c r="L2" s="216"/>
      <c r="M2" s="216"/>
      <c r="N2" s="218"/>
      <c r="O2" s="216"/>
      <c r="P2" s="219"/>
      <c r="Q2" s="216"/>
      <c r="R2" s="216"/>
      <c r="S2" s="216"/>
      <c r="T2" s="216"/>
      <c r="U2" s="216"/>
      <c r="V2" s="216"/>
      <c r="W2" s="216"/>
      <c r="X2" s="216"/>
      <c r="Y2" s="216"/>
      <c r="Z2" s="220" t="s">
        <v>341</v>
      </c>
      <c r="AA2" s="220"/>
      <c r="AB2" s="221"/>
      <c r="AC2" s="221"/>
      <c r="AD2" s="222"/>
      <c r="AE2" s="221"/>
      <c r="AF2" s="221"/>
      <c r="AG2" s="221"/>
      <c r="AI2" s="211" t="s">
        <v>1770</v>
      </c>
      <c r="AJ2" s="148"/>
      <c r="AK2" s="148"/>
      <c r="AL2" s="148"/>
      <c r="AM2" s="148"/>
      <c r="AN2" s="148"/>
      <c r="AO2" s="148"/>
      <c r="AP2" s="148"/>
      <c r="AQ2" s="148"/>
      <c r="AR2" s="148"/>
      <c r="AS2" s="148"/>
      <c r="AT2" s="148"/>
      <c r="AU2" s="429"/>
      <c r="AV2" s="148"/>
      <c r="AW2" s="148"/>
      <c r="AX2" s="148"/>
      <c r="AY2" s="148"/>
      <c r="AZ2" s="429"/>
      <c r="BA2" s="429"/>
      <c r="BB2" s="429"/>
    </row>
    <row r="3" spans="1:54" s="242" customFormat="1" ht="15.75" x14ac:dyDescent="0.25">
      <c r="A3" s="224"/>
      <c r="B3" s="224"/>
      <c r="C3" s="224" t="s">
        <v>1833</v>
      </c>
      <c r="D3" s="224"/>
      <c r="E3" s="225"/>
      <c r="F3" s="226"/>
      <c r="G3" s="227"/>
      <c r="H3" s="228" t="s">
        <v>1833</v>
      </c>
      <c r="I3" s="229"/>
      <c r="J3" s="230"/>
      <c r="K3" s="230"/>
      <c r="L3" s="230"/>
      <c r="M3" s="230" t="s">
        <v>1833</v>
      </c>
      <c r="N3" s="231"/>
      <c r="O3" s="232"/>
      <c r="P3" s="233"/>
      <c r="Q3" s="234"/>
      <c r="R3" s="235"/>
      <c r="S3" s="236"/>
      <c r="T3" s="236"/>
      <c r="U3" s="235"/>
      <c r="V3" s="235"/>
      <c r="W3" s="235"/>
      <c r="X3" s="235"/>
      <c r="Y3" s="235"/>
      <c r="Z3" s="237"/>
      <c r="AA3" s="237"/>
      <c r="AB3" s="236"/>
      <c r="AC3" s="238"/>
      <c r="AD3" s="239"/>
      <c r="AE3" s="240"/>
      <c r="AF3" s="241"/>
      <c r="AG3" s="230"/>
      <c r="AI3" s="148"/>
      <c r="AJ3" s="148"/>
      <c r="AK3" s="148"/>
      <c r="AL3" s="148"/>
      <c r="AM3" s="148"/>
      <c r="AN3" s="148"/>
      <c r="AO3" s="148"/>
      <c r="AP3" s="149"/>
      <c r="AQ3" s="149"/>
      <c r="AR3" s="149"/>
      <c r="AS3" s="149"/>
      <c r="AT3" s="150"/>
      <c r="AU3" s="429"/>
      <c r="AV3" s="149"/>
      <c r="AW3" s="151"/>
      <c r="AX3" s="119"/>
      <c r="AY3" s="151" t="s">
        <v>1099</v>
      </c>
      <c r="AZ3" s="429"/>
      <c r="BA3" s="429"/>
      <c r="BB3" s="429"/>
    </row>
    <row r="4" spans="1:54" s="242" customFormat="1" x14ac:dyDescent="0.25">
      <c r="A4" s="224"/>
      <c r="B4" s="224"/>
      <c r="C4" s="224" t="s">
        <v>1834</v>
      </c>
      <c r="D4" s="224"/>
      <c r="E4" s="241"/>
      <c r="F4" s="241"/>
      <c r="G4" s="227"/>
      <c r="H4" s="228" t="s">
        <v>1834</v>
      </c>
      <c r="I4" s="435"/>
      <c r="J4" s="435"/>
      <c r="K4" s="435"/>
      <c r="L4" s="435"/>
      <c r="M4" s="435" t="s">
        <v>1834</v>
      </c>
      <c r="N4" s="435"/>
      <c r="O4" s="435"/>
      <c r="P4" s="435"/>
      <c r="Q4" s="435"/>
      <c r="R4" s="435"/>
      <c r="S4" s="435"/>
      <c r="T4" s="435"/>
      <c r="U4" s="243"/>
      <c r="V4" s="435" t="s">
        <v>342</v>
      </c>
      <c r="W4" s="435"/>
      <c r="X4" s="435"/>
      <c r="Y4" s="435"/>
      <c r="Z4" s="435"/>
      <c r="AA4" s="435"/>
      <c r="AB4" s="435"/>
      <c r="AC4" s="435"/>
      <c r="AD4" s="435"/>
      <c r="AE4" s="435"/>
      <c r="AF4" s="225"/>
      <c r="AG4" s="230"/>
      <c r="AI4" s="152"/>
      <c r="AJ4" s="152"/>
      <c r="AK4" s="152"/>
      <c r="AL4" s="152"/>
      <c r="AM4" s="152"/>
      <c r="AN4" s="152"/>
      <c r="AO4" s="152"/>
      <c r="AP4" s="153"/>
      <c r="AQ4" s="153" t="s">
        <v>1100</v>
      </c>
      <c r="AR4" s="154"/>
      <c r="AS4" s="154"/>
      <c r="AT4" s="155"/>
      <c r="AU4" s="429"/>
      <c r="AV4" s="153"/>
      <c r="AW4" s="153" t="s">
        <v>1101</v>
      </c>
      <c r="AX4" s="403"/>
      <c r="AY4" s="403"/>
      <c r="AZ4" s="429"/>
      <c r="BA4" s="429"/>
      <c r="BB4" s="429"/>
    </row>
    <row r="5" spans="1:54" s="242" customFormat="1" ht="27" thickBot="1" x14ac:dyDescent="0.3">
      <c r="A5" s="224"/>
      <c r="B5" s="224"/>
      <c r="C5" s="224" t="s">
        <v>1835</v>
      </c>
      <c r="D5" s="224"/>
      <c r="E5" s="241"/>
      <c r="F5" s="241"/>
      <c r="G5" s="227"/>
      <c r="H5" s="244" t="s">
        <v>1912</v>
      </c>
      <c r="I5" s="245"/>
      <c r="J5" s="245"/>
      <c r="K5" s="245"/>
      <c r="L5" s="245"/>
      <c r="M5" s="245" t="s">
        <v>1914</v>
      </c>
      <c r="N5" s="246"/>
      <c r="O5" s="247"/>
      <c r="P5" s="248"/>
      <c r="Q5" s="249"/>
      <c r="R5" s="250"/>
      <c r="S5" s="251"/>
      <c r="T5" s="252"/>
      <c r="U5" s="251"/>
      <c r="V5" s="436" t="s">
        <v>1765</v>
      </c>
      <c r="W5" s="436"/>
      <c r="X5" s="436"/>
      <c r="Y5" s="436"/>
      <c r="Z5" s="436"/>
      <c r="AA5" s="436"/>
      <c r="AB5" s="436"/>
      <c r="AC5" s="436"/>
      <c r="AD5" s="436"/>
      <c r="AE5" s="436"/>
      <c r="AF5" s="225"/>
      <c r="AG5" s="230"/>
      <c r="AI5" s="156" t="s">
        <v>1102</v>
      </c>
      <c r="AJ5" s="156" t="s">
        <v>1103</v>
      </c>
      <c r="AK5" s="156" t="s">
        <v>1104</v>
      </c>
      <c r="AL5" s="156" t="s">
        <v>1105</v>
      </c>
      <c r="AM5" s="156" t="s">
        <v>1106</v>
      </c>
      <c r="AN5" s="156" t="s">
        <v>1107</v>
      </c>
      <c r="AO5" s="156"/>
      <c r="AP5" s="157" t="s">
        <v>1108</v>
      </c>
      <c r="AQ5" s="157" t="s">
        <v>1109</v>
      </c>
      <c r="AR5" s="157" t="s">
        <v>1110</v>
      </c>
      <c r="AS5" s="158" t="s">
        <v>1111</v>
      </c>
      <c r="AT5" s="158"/>
      <c r="AU5" s="429"/>
      <c r="AV5" s="157" t="s">
        <v>1108</v>
      </c>
      <c r="AW5" s="157" t="s">
        <v>1109</v>
      </c>
      <c r="AX5" s="157" t="s">
        <v>1110</v>
      </c>
      <c r="AY5" s="158" t="s">
        <v>1111</v>
      </c>
      <c r="AZ5" s="429"/>
      <c r="BA5" s="429"/>
      <c r="BB5" s="429"/>
    </row>
    <row r="6" spans="1:54" s="242" customFormat="1" x14ac:dyDescent="0.25">
      <c r="A6" s="224"/>
      <c r="B6" s="224"/>
      <c r="C6" s="224"/>
      <c r="D6" s="224"/>
      <c r="E6" s="241" t="s">
        <v>1917</v>
      </c>
      <c r="F6" s="241"/>
      <c r="G6" s="227"/>
      <c r="H6" s="253"/>
      <c r="I6" s="229"/>
      <c r="J6" s="229" t="s">
        <v>1917</v>
      </c>
      <c r="K6" s="229"/>
      <c r="L6" s="229"/>
      <c r="M6" s="229"/>
      <c r="N6" s="231"/>
      <c r="O6" s="254" t="s">
        <v>1917</v>
      </c>
      <c r="P6" s="255"/>
      <c r="Q6" s="256"/>
      <c r="R6" s="235"/>
      <c r="S6" s="236"/>
      <c r="T6" s="236"/>
      <c r="U6" s="236"/>
      <c r="V6" s="257"/>
      <c r="W6" s="257"/>
      <c r="X6" s="235"/>
      <c r="Y6" s="257"/>
      <c r="Z6" s="235"/>
      <c r="AA6" s="258"/>
      <c r="AB6" s="258"/>
      <c r="AC6" s="231"/>
      <c r="AD6" s="225"/>
      <c r="AE6" s="234"/>
      <c r="AF6" s="225"/>
      <c r="AG6" s="259" t="s">
        <v>344</v>
      </c>
      <c r="AI6" s="212"/>
      <c r="AJ6" s="212"/>
      <c r="AK6" s="212"/>
      <c r="AL6" s="212" t="s">
        <v>1112</v>
      </c>
      <c r="AM6" s="212"/>
      <c r="AN6" s="212"/>
      <c r="AO6" s="212"/>
      <c r="AP6" s="213">
        <v>80710</v>
      </c>
      <c r="AQ6" s="213">
        <v>19360</v>
      </c>
      <c r="AR6" s="213">
        <v>1610</v>
      </c>
      <c r="AS6" s="213">
        <v>101670</v>
      </c>
      <c r="AT6" s="214"/>
      <c r="AU6" s="429"/>
      <c r="AV6" s="213">
        <v>84420</v>
      </c>
      <c r="AW6" s="214" t="s">
        <v>1771</v>
      </c>
      <c r="AX6" s="214" t="s">
        <v>1772</v>
      </c>
      <c r="AY6" s="214" t="s">
        <v>1773</v>
      </c>
      <c r="AZ6" s="429"/>
      <c r="BA6" s="429"/>
      <c r="BB6" s="429"/>
    </row>
    <row r="7" spans="1:54" s="242" customFormat="1" x14ac:dyDescent="0.25">
      <c r="A7" s="224"/>
      <c r="B7" s="224"/>
      <c r="C7" s="224"/>
      <c r="D7" s="224"/>
      <c r="E7" s="241" t="s">
        <v>1918</v>
      </c>
      <c r="F7" s="241"/>
      <c r="G7" s="227"/>
      <c r="H7" s="253"/>
      <c r="I7" s="437"/>
      <c r="J7" s="437" t="s">
        <v>1918</v>
      </c>
      <c r="K7" s="437"/>
      <c r="L7" s="437"/>
      <c r="M7" s="437"/>
      <c r="N7" s="437"/>
      <c r="O7" s="437" t="s">
        <v>1918</v>
      </c>
      <c r="P7" s="260"/>
      <c r="Q7" s="261"/>
      <c r="R7" s="257" t="s">
        <v>346</v>
      </c>
      <c r="S7" s="257"/>
      <c r="T7" s="366"/>
      <c r="U7" s="366"/>
      <c r="V7" s="263"/>
      <c r="W7" s="367" t="s">
        <v>347</v>
      </c>
      <c r="X7" s="294"/>
      <c r="Y7" s="368"/>
      <c r="Z7" s="294"/>
      <c r="AA7" s="368"/>
      <c r="AB7" s="266"/>
      <c r="AC7" s="266"/>
      <c r="AD7" s="267"/>
      <c r="AE7" s="268"/>
      <c r="AF7" s="225"/>
      <c r="AG7" s="259" t="s">
        <v>348</v>
      </c>
      <c r="AI7" s="212"/>
      <c r="AJ7" s="212"/>
      <c r="AK7" s="212"/>
      <c r="AL7" s="212"/>
      <c r="AM7" s="212"/>
      <c r="AN7" s="212"/>
      <c r="AO7" s="212"/>
      <c r="AP7" s="214"/>
      <c r="AQ7" s="214"/>
      <c r="AR7" s="214"/>
      <c r="AS7" s="214"/>
      <c r="AT7" s="214"/>
      <c r="AU7" s="429"/>
      <c r="AV7" s="214"/>
      <c r="AW7" s="162" t="s">
        <v>394</v>
      </c>
      <c r="AX7" s="162" t="s">
        <v>394</v>
      </c>
      <c r="AY7" s="162" t="s">
        <v>394</v>
      </c>
      <c r="AZ7" s="429"/>
      <c r="BA7" s="429"/>
      <c r="BB7" s="429"/>
    </row>
    <row r="8" spans="1:54" s="242" customFormat="1" ht="15.75" thickBot="1" x14ac:dyDescent="0.3">
      <c r="A8" s="225"/>
      <c r="B8" s="225"/>
      <c r="C8" s="225"/>
      <c r="D8" s="369"/>
      <c r="E8" s="225" t="s">
        <v>1919</v>
      </c>
      <c r="F8" s="241"/>
      <c r="G8" s="270"/>
      <c r="H8" s="370"/>
      <c r="I8" s="245"/>
      <c r="J8" s="271" t="s">
        <v>1919</v>
      </c>
      <c r="K8" s="271"/>
      <c r="L8" s="271"/>
      <c r="M8" s="271"/>
      <c r="N8" s="272"/>
      <c r="O8" s="273" t="s">
        <v>1919</v>
      </c>
      <c r="P8" s="274"/>
      <c r="Q8" s="275"/>
      <c r="R8" s="371" t="s">
        <v>351</v>
      </c>
      <c r="S8" s="257" t="s">
        <v>346</v>
      </c>
      <c r="T8" s="258"/>
      <c r="U8" s="258"/>
      <c r="V8" s="263"/>
      <c r="W8" s="367" t="s">
        <v>352</v>
      </c>
      <c r="X8" s="294"/>
      <c r="Y8" s="368"/>
      <c r="Z8" s="294"/>
      <c r="AA8" s="368"/>
      <c r="AB8" s="266"/>
      <c r="AC8" s="266"/>
      <c r="AD8" s="267"/>
      <c r="AE8" s="277"/>
      <c r="AF8" s="225"/>
      <c r="AG8" s="259" t="s">
        <v>353</v>
      </c>
      <c r="AI8" s="212" t="s">
        <v>399</v>
      </c>
      <c r="AJ8" s="212" t="s">
        <v>400</v>
      </c>
      <c r="AK8" s="212" t="s">
        <v>1121</v>
      </c>
      <c r="AL8" s="212"/>
      <c r="AM8" s="212"/>
      <c r="AN8" s="212" t="s">
        <v>83</v>
      </c>
      <c r="AO8" s="212"/>
      <c r="AP8" s="213">
        <v>820</v>
      </c>
      <c r="AQ8" s="213">
        <v>70</v>
      </c>
      <c r="AR8" s="213">
        <v>0</v>
      </c>
      <c r="AS8" s="213">
        <v>880</v>
      </c>
      <c r="AT8" s="407" t="e">
        <f>AS8/VLOOKUP(AN8,$E$16:$H$393,4,FALSE)</f>
        <v>#N/A</v>
      </c>
      <c r="AU8" s="429"/>
      <c r="AV8" s="213">
        <v>830</v>
      </c>
      <c r="AW8" s="214" t="s">
        <v>1178</v>
      </c>
      <c r="AX8" s="214" t="s">
        <v>1123</v>
      </c>
      <c r="AY8" s="214" t="s">
        <v>1774</v>
      </c>
      <c r="AZ8" s="429"/>
      <c r="BA8" s="93" t="e">
        <f>AY8/VLOOKUP(AN8,$E$16:$H$393,4,FALSE)</f>
        <v>#N/A</v>
      </c>
      <c r="BB8" s="429"/>
    </row>
    <row r="9" spans="1:54" s="242" customFormat="1" x14ac:dyDescent="0.25">
      <c r="B9" s="242" t="s">
        <v>1727</v>
      </c>
      <c r="D9" s="278"/>
      <c r="E9" s="225" t="s">
        <v>1920</v>
      </c>
      <c r="F9" s="279"/>
      <c r="G9" s="280"/>
      <c r="H9" s="372"/>
      <c r="I9" s="257"/>
      <c r="J9" s="373" t="s">
        <v>1920</v>
      </c>
      <c r="K9" s="373"/>
      <c r="L9" s="235"/>
      <c r="M9" s="373"/>
      <c r="N9" s="235"/>
      <c r="O9" s="374" t="s">
        <v>1920</v>
      </c>
      <c r="P9" s="233"/>
      <c r="Q9" s="234"/>
      <c r="R9" s="371" t="s">
        <v>355</v>
      </c>
      <c r="S9" s="257" t="s">
        <v>356</v>
      </c>
      <c r="T9" s="236"/>
      <c r="U9" s="236"/>
      <c r="V9" s="263"/>
      <c r="W9" s="367" t="s">
        <v>357</v>
      </c>
      <c r="X9" s="375" t="s">
        <v>358</v>
      </c>
      <c r="Y9" s="375"/>
      <c r="Z9" s="375" t="s">
        <v>359</v>
      </c>
      <c r="AA9" s="375" t="s">
        <v>360</v>
      </c>
      <c r="AB9" s="285"/>
      <c r="AC9" s="285"/>
      <c r="AD9" s="267"/>
      <c r="AE9" s="268"/>
      <c r="AF9" s="225"/>
      <c r="AG9" s="259" t="s">
        <v>361</v>
      </c>
      <c r="AI9" s="212" t="s">
        <v>397</v>
      </c>
      <c r="AJ9" s="212" t="s">
        <v>398</v>
      </c>
      <c r="AK9" s="212" t="s">
        <v>1125</v>
      </c>
      <c r="AL9" s="212"/>
      <c r="AM9" s="212"/>
      <c r="AN9" s="212" t="s">
        <v>75</v>
      </c>
      <c r="AO9" s="212"/>
      <c r="AP9" s="213">
        <v>80</v>
      </c>
      <c r="AQ9" s="213">
        <v>0</v>
      </c>
      <c r="AR9" s="213">
        <v>10</v>
      </c>
      <c r="AS9" s="213">
        <v>100</v>
      </c>
      <c r="AT9" s="407" t="e">
        <f t="shared" ref="AT9:AT14" si="0">AS9/VLOOKUP(AN9,$E$16:$H$393,4,FALSE)</f>
        <v>#N/A</v>
      </c>
      <c r="AU9" s="429"/>
      <c r="AV9" s="213">
        <v>120</v>
      </c>
      <c r="AW9" s="214" t="s">
        <v>1123</v>
      </c>
      <c r="AX9" s="214" t="s">
        <v>1123</v>
      </c>
      <c r="AY9" s="214" t="s">
        <v>1178</v>
      </c>
      <c r="AZ9" s="429"/>
      <c r="BA9" s="93" t="e">
        <f t="shared" ref="BA9:BA14" si="1">AY9/VLOOKUP(AN9,$E$16:$H$393,4,FALSE)</f>
        <v>#N/A</v>
      </c>
      <c r="BB9" s="429"/>
    </row>
    <row r="10" spans="1:54" s="242" customFormat="1" x14ac:dyDescent="0.25">
      <c r="A10" s="242" t="s">
        <v>1664</v>
      </c>
      <c r="B10" s="242" t="s">
        <v>350</v>
      </c>
      <c r="D10" s="278"/>
      <c r="E10" s="225"/>
      <c r="F10" s="286"/>
      <c r="G10" s="280"/>
      <c r="H10" s="372"/>
      <c r="I10" s="257"/>
      <c r="J10" s="257"/>
      <c r="K10" s="257"/>
      <c r="L10" s="235"/>
      <c r="M10" s="257"/>
      <c r="N10" s="257"/>
      <c r="O10" s="258"/>
      <c r="P10" s="225"/>
      <c r="Q10" s="287" t="s">
        <v>362</v>
      </c>
      <c r="R10" s="371" t="s">
        <v>363</v>
      </c>
      <c r="S10" s="371" t="s">
        <v>364</v>
      </c>
      <c r="T10" s="371" t="s">
        <v>346</v>
      </c>
      <c r="U10" s="371" t="s">
        <v>365</v>
      </c>
      <c r="V10" s="229"/>
      <c r="W10" s="294" t="s">
        <v>366</v>
      </c>
      <c r="X10" s="375" t="s">
        <v>366</v>
      </c>
      <c r="Y10" s="294"/>
      <c r="Z10" s="375" t="s">
        <v>367</v>
      </c>
      <c r="AA10" s="376" t="s">
        <v>368</v>
      </c>
      <c r="AB10" s="288"/>
      <c r="AC10" s="85" t="s">
        <v>369</v>
      </c>
      <c r="AD10" s="225"/>
      <c r="AE10" s="289" t="s">
        <v>362</v>
      </c>
      <c r="AF10" s="225"/>
      <c r="AG10" s="259" t="s">
        <v>370</v>
      </c>
      <c r="AH10" s="289" t="s">
        <v>362</v>
      </c>
      <c r="AI10" s="212" t="s">
        <v>401</v>
      </c>
      <c r="AJ10" s="212" t="s">
        <v>402</v>
      </c>
      <c r="AK10" s="212" t="s">
        <v>1126</v>
      </c>
      <c r="AL10" s="212"/>
      <c r="AM10" s="212"/>
      <c r="AN10" s="212" t="s">
        <v>126</v>
      </c>
      <c r="AO10" s="212"/>
      <c r="AP10" s="213">
        <v>120</v>
      </c>
      <c r="AQ10" s="213">
        <v>10</v>
      </c>
      <c r="AR10" s="213">
        <v>0</v>
      </c>
      <c r="AS10" s="213">
        <v>130</v>
      </c>
      <c r="AT10" s="407" t="e">
        <f t="shared" si="0"/>
        <v>#N/A</v>
      </c>
      <c r="AU10" s="429"/>
      <c r="AV10" s="213">
        <v>150</v>
      </c>
      <c r="AW10" s="214" t="s">
        <v>1119</v>
      </c>
      <c r="AX10" s="214" t="s">
        <v>1123</v>
      </c>
      <c r="AY10" s="214" t="s">
        <v>1122</v>
      </c>
      <c r="AZ10" s="429"/>
      <c r="BA10" s="93" t="e">
        <f t="shared" si="1"/>
        <v>#N/A</v>
      </c>
      <c r="BB10" s="429"/>
    </row>
    <row r="11" spans="1:54" s="242" customFormat="1" x14ac:dyDescent="0.25">
      <c r="A11" s="242" t="s">
        <v>1728</v>
      </c>
      <c r="B11" s="242" t="s">
        <v>1728</v>
      </c>
      <c r="C11" s="242" t="s">
        <v>1836</v>
      </c>
      <c r="D11" s="278" t="s">
        <v>1837</v>
      </c>
      <c r="E11" s="290" t="s">
        <v>1921</v>
      </c>
      <c r="F11" s="225"/>
      <c r="G11" s="280"/>
      <c r="H11" s="372" t="s">
        <v>1836</v>
      </c>
      <c r="I11" s="257" t="s">
        <v>1837</v>
      </c>
      <c r="J11" s="257" t="s">
        <v>1921</v>
      </c>
      <c r="K11" s="257"/>
      <c r="L11" s="235"/>
      <c r="M11" s="257" t="s">
        <v>1836</v>
      </c>
      <c r="N11" s="257" t="s">
        <v>1837</v>
      </c>
      <c r="O11" s="258" t="s">
        <v>1921</v>
      </c>
      <c r="P11" s="225"/>
      <c r="Q11" s="291">
        <v>1000</v>
      </c>
      <c r="R11" s="371" t="s">
        <v>372</v>
      </c>
      <c r="S11" s="371" t="s">
        <v>363</v>
      </c>
      <c r="T11" s="371" t="s">
        <v>373</v>
      </c>
      <c r="U11" s="377" t="s">
        <v>374</v>
      </c>
      <c r="V11" s="229"/>
      <c r="W11" s="294" t="s">
        <v>375</v>
      </c>
      <c r="X11" s="368" t="s">
        <v>376</v>
      </c>
      <c r="Y11" s="375" t="s">
        <v>377</v>
      </c>
      <c r="Z11" s="375" t="s">
        <v>378</v>
      </c>
      <c r="AA11" s="294" t="s">
        <v>379</v>
      </c>
      <c r="AB11" s="265"/>
      <c r="AC11" s="85" t="s">
        <v>380</v>
      </c>
      <c r="AD11" s="225"/>
      <c r="AE11" s="291">
        <v>1000</v>
      </c>
      <c r="AF11" s="225"/>
      <c r="AG11" s="259" t="s">
        <v>381</v>
      </c>
      <c r="AH11" s="291">
        <v>1000</v>
      </c>
      <c r="AI11" s="212" t="s">
        <v>403</v>
      </c>
      <c r="AJ11" s="212" t="s">
        <v>404</v>
      </c>
      <c r="AK11" s="212" t="s">
        <v>1128</v>
      </c>
      <c r="AL11" s="212"/>
      <c r="AM11" s="212"/>
      <c r="AN11" s="212" t="s">
        <v>169</v>
      </c>
      <c r="AO11" s="212"/>
      <c r="AP11" s="213">
        <v>170</v>
      </c>
      <c r="AQ11" s="213">
        <v>60</v>
      </c>
      <c r="AR11" s="213">
        <v>0</v>
      </c>
      <c r="AS11" s="213">
        <v>230</v>
      </c>
      <c r="AT11" s="407" t="e">
        <f t="shared" si="0"/>
        <v>#N/A</v>
      </c>
      <c r="AU11" s="429"/>
      <c r="AV11" s="213">
        <v>150</v>
      </c>
      <c r="AW11" s="214" t="s">
        <v>1246</v>
      </c>
      <c r="AX11" s="214" t="s">
        <v>1123</v>
      </c>
      <c r="AY11" s="214" t="s">
        <v>1224</v>
      </c>
      <c r="AZ11" s="429"/>
      <c r="BA11" s="93" t="e">
        <f t="shared" si="1"/>
        <v>#N/A</v>
      </c>
      <c r="BB11" s="429"/>
    </row>
    <row r="12" spans="1:54" s="242" customFormat="1" ht="12.75" customHeight="1" thickBot="1" x14ac:dyDescent="0.3">
      <c r="G12" s="270"/>
      <c r="H12" s="378"/>
      <c r="I12" s="257"/>
      <c r="J12" s="257"/>
      <c r="K12" s="257"/>
      <c r="L12" s="294"/>
      <c r="M12" s="257"/>
      <c r="N12" s="257"/>
      <c r="O12" s="236"/>
      <c r="P12" s="225"/>
      <c r="Q12" s="293" t="s">
        <v>382</v>
      </c>
      <c r="R12" s="371" t="s">
        <v>383</v>
      </c>
      <c r="S12" s="371" t="s">
        <v>384</v>
      </c>
      <c r="T12" s="371" t="s">
        <v>356</v>
      </c>
      <c r="U12" s="377" t="s">
        <v>385</v>
      </c>
      <c r="V12" s="229"/>
      <c r="W12" s="294" t="s">
        <v>386</v>
      </c>
      <c r="X12" s="368" t="s">
        <v>387</v>
      </c>
      <c r="Y12" s="375" t="s">
        <v>388</v>
      </c>
      <c r="Z12" s="294" t="s">
        <v>389</v>
      </c>
      <c r="AA12" s="294" t="s">
        <v>390</v>
      </c>
      <c r="AB12" s="265"/>
      <c r="AC12" s="85" t="s">
        <v>391</v>
      </c>
      <c r="AD12" s="225"/>
      <c r="AE12" s="295" t="s">
        <v>382</v>
      </c>
      <c r="AF12" s="225"/>
      <c r="AG12" s="259" t="s">
        <v>1766</v>
      </c>
      <c r="AH12" s="295" t="s">
        <v>382</v>
      </c>
      <c r="AI12" s="212" t="s">
        <v>405</v>
      </c>
      <c r="AJ12" s="212" t="s">
        <v>406</v>
      </c>
      <c r="AK12" s="212" t="s">
        <v>1131</v>
      </c>
      <c r="AL12" s="212"/>
      <c r="AM12" s="212"/>
      <c r="AN12" s="212" t="s">
        <v>332</v>
      </c>
      <c r="AO12" s="212"/>
      <c r="AP12" s="213">
        <v>340</v>
      </c>
      <c r="AQ12" s="213">
        <v>70</v>
      </c>
      <c r="AR12" s="213">
        <v>0</v>
      </c>
      <c r="AS12" s="213">
        <v>410</v>
      </c>
      <c r="AT12" s="407" t="e">
        <f t="shared" si="0"/>
        <v>#N/A</v>
      </c>
      <c r="AU12" s="429"/>
      <c r="AV12" s="213">
        <v>530</v>
      </c>
      <c r="AW12" s="214" t="s">
        <v>1163</v>
      </c>
      <c r="AX12" s="214" t="s">
        <v>1123</v>
      </c>
      <c r="AY12" s="214" t="s">
        <v>1362</v>
      </c>
      <c r="AZ12" s="429"/>
      <c r="BA12" s="93" t="e">
        <f t="shared" si="1"/>
        <v>#N/A</v>
      </c>
      <c r="BB12" s="429"/>
    </row>
    <row r="13" spans="1:54" x14ac:dyDescent="0.25">
      <c r="E13" s="242" t="s">
        <v>1839</v>
      </c>
      <c r="J13" s="427" t="s">
        <v>1839</v>
      </c>
      <c r="O13" s="427" t="s">
        <v>1839</v>
      </c>
      <c r="AI13" s="212" t="s">
        <v>407</v>
      </c>
      <c r="AJ13" s="212" t="s">
        <v>408</v>
      </c>
      <c r="AK13" s="212" t="s">
        <v>1134</v>
      </c>
      <c r="AL13" s="212"/>
      <c r="AM13" s="212"/>
      <c r="AN13" s="212" t="s">
        <v>205</v>
      </c>
      <c r="AO13" s="212"/>
      <c r="AP13" s="213">
        <v>190</v>
      </c>
      <c r="AQ13" s="213">
        <v>20</v>
      </c>
      <c r="AR13" s="213">
        <v>0</v>
      </c>
      <c r="AS13" s="213">
        <v>210</v>
      </c>
      <c r="AT13" s="407" t="e">
        <f t="shared" si="0"/>
        <v>#N/A</v>
      </c>
      <c r="AV13" s="213">
        <v>150</v>
      </c>
      <c r="AW13" s="214" t="s">
        <v>1157</v>
      </c>
      <c r="AX13" s="214" t="s">
        <v>1123</v>
      </c>
      <c r="AY13" s="214" t="s">
        <v>1127</v>
      </c>
      <c r="BA13" s="93" t="e">
        <f t="shared" si="1"/>
        <v>#N/A</v>
      </c>
    </row>
    <row r="14" spans="1:54" x14ac:dyDescent="0.25">
      <c r="A14" s="279"/>
      <c r="B14" s="279"/>
      <c r="C14" s="279"/>
      <c r="D14" s="297"/>
      <c r="E14" s="298"/>
      <c r="F14" s="279"/>
      <c r="G14" s="380"/>
      <c r="H14" s="381"/>
      <c r="I14" s="382"/>
      <c r="J14" s="382"/>
      <c r="K14" s="382"/>
      <c r="L14" s="382"/>
      <c r="M14" s="382"/>
      <c r="N14" s="382"/>
      <c r="O14" s="382"/>
      <c r="P14" s="382"/>
      <c r="Q14" s="383">
        <v>2.37</v>
      </c>
      <c r="R14" s="382">
        <v>8420</v>
      </c>
      <c r="S14" s="382">
        <v>19790</v>
      </c>
      <c r="T14" s="382">
        <v>31510</v>
      </c>
      <c r="U14" s="382">
        <v>113260</v>
      </c>
      <c r="V14" s="382"/>
      <c r="W14" s="382">
        <v>4500</v>
      </c>
      <c r="X14" s="382">
        <v>4470</v>
      </c>
      <c r="Y14" s="382">
        <v>9270</v>
      </c>
      <c r="Z14" s="382">
        <v>26250</v>
      </c>
      <c r="AA14" s="382">
        <v>10810</v>
      </c>
      <c r="AC14" s="384">
        <v>55300</v>
      </c>
      <c r="AD14" s="382"/>
      <c r="AE14" s="385">
        <v>2.44</v>
      </c>
      <c r="AF14" s="386"/>
      <c r="AG14" s="384">
        <v>5920</v>
      </c>
      <c r="AH14" s="427" t="e">
        <f>AG14/H14</f>
        <v>#DIV/0!</v>
      </c>
      <c r="AI14" s="212" t="s">
        <v>409</v>
      </c>
      <c r="AJ14" s="212" t="s">
        <v>410</v>
      </c>
      <c r="AK14" s="212" t="s">
        <v>1137</v>
      </c>
      <c r="AL14" s="212"/>
      <c r="AM14" s="212"/>
      <c r="AN14" s="212" t="s">
        <v>257</v>
      </c>
      <c r="AO14" s="212"/>
      <c r="AP14" s="213">
        <v>450</v>
      </c>
      <c r="AQ14" s="213">
        <v>40</v>
      </c>
      <c r="AR14" s="213">
        <v>0</v>
      </c>
      <c r="AS14" s="213">
        <v>490</v>
      </c>
      <c r="AT14" s="407" t="e">
        <f t="shared" si="0"/>
        <v>#N/A</v>
      </c>
      <c r="AV14" s="213">
        <v>590</v>
      </c>
      <c r="AW14" s="214" t="s">
        <v>1163</v>
      </c>
      <c r="AX14" s="214" t="s">
        <v>1123</v>
      </c>
      <c r="AY14" s="214" t="s">
        <v>1775</v>
      </c>
      <c r="BA14" s="93" t="e">
        <f t="shared" si="1"/>
        <v>#N/A</v>
      </c>
    </row>
    <row r="15" spans="1:54" ht="36" x14ac:dyDescent="0.25">
      <c r="C15" s="242" t="s">
        <v>1840</v>
      </c>
      <c r="D15" s="308" t="s">
        <v>1841</v>
      </c>
      <c r="E15" s="298">
        <v>97656.224642090368</v>
      </c>
      <c r="G15" s="387"/>
      <c r="H15" s="388" t="s">
        <v>1840</v>
      </c>
      <c r="I15" s="389" t="s">
        <v>1841</v>
      </c>
      <c r="J15" s="389">
        <v>33928.214842090398</v>
      </c>
      <c r="K15" s="389"/>
      <c r="L15" s="389"/>
      <c r="M15" s="389" t="s">
        <v>1840</v>
      </c>
      <c r="N15" s="389" t="s">
        <v>1841</v>
      </c>
      <c r="O15" s="389">
        <v>63728.009799999971</v>
      </c>
      <c r="P15" s="389"/>
      <c r="Q15" s="390"/>
      <c r="R15" s="389"/>
      <c r="S15" s="389"/>
      <c r="T15" s="389"/>
      <c r="U15" s="391"/>
      <c r="V15" s="391"/>
      <c r="W15" s="389"/>
      <c r="X15" s="389"/>
      <c r="Y15" s="389"/>
      <c r="Z15" s="389"/>
      <c r="AA15" s="389"/>
      <c r="AC15" s="380"/>
      <c r="AD15" s="391"/>
      <c r="AE15" s="390"/>
      <c r="AF15" s="389"/>
      <c r="AG15" s="387"/>
      <c r="AH15" s="427" t="e">
        <f t="shared" ref="AH15:AH78" si="2">AG15/H15</f>
        <v>#VALUE!</v>
      </c>
      <c r="AI15" s="212"/>
      <c r="AJ15" s="212"/>
      <c r="AK15" s="212"/>
      <c r="AL15" s="212"/>
      <c r="AM15" s="212"/>
      <c r="AN15" s="212"/>
      <c r="AO15" s="212"/>
      <c r="AP15" s="214"/>
      <c r="AQ15" s="214"/>
      <c r="AR15" s="214"/>
      <c r="AS15" s="214"/>
      <c r="AT15" s="214"/>
      <c r="AV15" s="214"/>
      <c r="AW15" s="214" t="s">
        <v>394</v>
      </c>
      <c r="AX15" s="214" t="s">
        <v>394</v>
      </c>
      <c r="AY15" s="214" t="s">
        <v>394</v>
      </c>
    </row>
    <row r="16" spans="1:54" x14ac:dyDescent="0.25">
      <c r="A16" s="242" t="s">
        <v>399</v>
      </c>
      <c r="B16" s="242" t="s">
        <v>400</v>
      </c>
      <c r="D16" s="298"/>
      <c r="E16" s="315"/>
      <c r="G16" s="380"/>
      <c r="H16" s="381"/>
      <c r="I16" s="382"/>
      <c r="J16" s="382"/>
      <c r="K16" s="382"/>
      <c r="L16" s="382"/>
      <c r="M16" s="382"/>
      <c r="N16" s="382"/>
      <c r="O16" s="382"/>
      <c r="P16" s="382"/>
      <c r="Q16" s="383">
        <v>1.52</v>
      </c>
      <c r="R16" s="382">
        <v>51</v>
      </c>
      <c r="S16" s="382">
        <v>172</v>
      </c>
      <c r="T16" s="382">
        <v>248</v>
      </c>
      <c r="U16" s="382">
        <v>810</v>
      </c>
      <c r="V16" s="382"/>
      <c r="W16" s="382">
        <v>1</v>
      </c>
      <c r="X16" s="382">
        <v>3</v>
      </c>
      <c r="Y16" s="382">
        <v>20</v>
      </c>
      <c r="Z16" s="382">
        <v>0</v>
      </c>
      <c r="AA16" s="382">
        <v>0</v>
      </c>
      <c r="AC16" s="384">
        <v>24</v>
      </c>
      <c r="AD16" s="382"/>
      <c r="AE16" s="385">
        <v>0.11</v>
      </c>
      <c r="AF16" s="386"/>
      <c r="AG16" s="384">
        <v>76</v>
      </c>
      <c r="AH16" s="427" t="e">
        <f t="shared" si="2"/>
        <v>#DIV/0!</v>
      </c>
      <c r="AI16" s="212"/>
      <c r="AJ16" s="212" t="s">
        <v>1140</v>
      </c>
      <c r="AK16" s="212" t="s">
        <v>1141</v>
      </c>
      <c r="AL16" s="212"/>
      <c r="AM16" s="212" t="s">
        <v>412</v>
      </c>
      <c r="AN16" s="212" t="s">
        <v>412</v>
      </c>
      <c r="AO16" s="212"/>
      <c r="AP16" s="213">
        <v>1420</v>
      </c>
      <c r="AQ16" s="213">
        <v>160</v>
      </c>
      <c r="AR16" s="213">
        <v>460</v>
      </c>
      <c r="AS16" s="213">
        <v>2040</v>
      </c>
      <c r="AT16" s="407" t="e">
        <f t="shared" ref="AT16:AT21" si="3">AS16/VLOOKUP(AN16,$E$16:$H$393,4,FALSE)</f>
        <v>#N/A</v>
      </c>
      <c r="AV16" s="213">
        <v>1100</v>
      </c>
      <c r="AW16" s="214" t="s">
        <v>1224</v>
      </c>
      <c r="AX16" s="214" t="s">
        <v>1145</v>
      </c>
      <c r="AY16" s="214" t="s">
        <v>1712</v>
      </c>
      <c r="BA16" s="93" t="e">
        <f t="shared" ref="BA16:BA21" si="4">AY16/VLOOKUP(AN16,$E$16:$H$393,4,FALSE)</f>
        <v>#N/A</v>
      </c>
    </row>
    <row r="17" spans="1:53" ht="24" x14ac:dyDescent="0.25">
      <c r="A17" s="242" t="s">
        <v>397</v>
      </c>
      <c r="B17" s="242" t="s">
        <v>398</v>
      </c>
      <c r="C17" s="242" t="s">
        <v>1842</v>
      </c>
      <c r="D17" s="298" t="s">
        <v>393</v>
      </c>
      <c r="E17" s="315">
        <v>95324.860987248569</v>
      </c>
      <c r="G17" s="380"/>
      <c r="H17" s="381" t="s">
        <v>1842</v>
      </c>
      <c r="I17" s="382" t="s">
        <v>393</v>
      </c>
      <c r="J17" s="382">
        <v>33136.836414004829</v>
      </c>
      <c r="K17" s="382"/>
      <c r="L17" s="382"/>
      <c r="M17" s="382" t="s">
        <v>1842</v>
      </c>
      <c r="N17" s="382" t="s">
        <v>393</v>
      </c>
      <c r="O17" s="382">
        <v>62188.024573243747</v>
      </c>
      <c r="P17" s="382"/>
      <c r="Q17" s="383">
        <v>0.61</v>
      </c>
      <c r="R17" s="382">
        <v>19</v>
      </c>
      <c r="S17" s="382">
        <v>1</v>
      </c>
      <c r="T17" s="382">
        <v>2</v>
      </c>
      <c r="U17" s="382">
        <v>50</v>
      </c>
      <c r="V17" s="382"/>
      <c r="W17" s="382">
        <v>0</v>
      </c>
      <c r="X17" s="382">
        <v>0</v>
      </c>
      <c r="Y17" s="382">
        <v>0</v>
      </c>
      <c r="Z17" s="382">
        <v>0</v>
      </c>
      <c r="AA17" s="382">
        <v>0</v>
      </c>
      <c r="AC17" s="384">
        <v>0</v>
      </c>
      <c r="AD17" s="382"/>
      <c r="AE17" s="385">
        <v>0</v>
      </c>
      <c r="AF17" s="386"/>
      <c r="AG17" s="384">
        <v>0</v>
      </c>
      <c r="AH17" s="427" t="e">
        <f t="shared" si="2"/>
        <v>#VALUE!</v>
      </c>
      <c r="AI17" s="212" t="s">
        <v>413</v>
      </c>
      <c r="AJ17" s="212" t="s">
        <v>414</v>
      </c>
      <c r="AK17" s="212" t="s">
        <v>1144</v>
      </c>
      <c r="AL17" s="212"/>
      <c r="AM17" s="212"/>
      <c r="AN17" s="212" t="s">
        <v>108</v>
      </c>
      <c r="AO17" s="212"/>
      <c r="AP17" s="213">
        <v>550</v>
      </c>
      <c r="AQ17" s="213">
        <v>0</v>
      </c>
      <c r="AR17" s="213">
        <v>10</v>
      </c>
      <c r="AS17" s="213">
        <v>560</v>
      </c>
      <c r="AT17" s="407" t="e">
        <f t="shared" si="3"/>
        <v>#N/A</v>
      </c>
      <c r="AV17" s="213">
        <v>370</v>
      </c>
      <c r="AW17" s="214" t="s">
        <v>1123</v>
      </c>
      <c r="AX17" s="214" t="s">
        <v>1199</v>
      </c>
      <c r="AY17" s="214" t="s">
        <v>1191</v>
      </c>
      <c r="BA17" s="93" t="e">
        <f t="shared" si="4"/>
        <v>#N/A</v>
      </c>
    </row>
    <row r="18" spans="1:53" x14ac:dyDescent="0.25">
      <c r="A18" s="242" t="s">
        <v>401</v>
      </c>
      <c r="B18" s="242" t="s">
        <v>402</v>
      </c>
      <c r="D18" s="298"/>
      <c r="E18" s="315"/>
      <c r="G18" s="380"/>
      <c r="H18" s="381"/>
      <c r="I18" s="382"/>
      <c r="J18" s="382"/>
      <c r="K18" s="382"/>
      <c r="L18" s="382"/>
      <c r="M18" s="382"/>
      <c r="N18" s="382"/>
      <c r="O18" s="382"/>
      <c r="P18" s="382"/>
      <c r="Q18" s="383">
        <v>0.23</v>
      </c>
      <c r="R18" s="382">
        <v>2</v>
      </c>
      <c r="S18" s="382">
        <v>2</v>
      </c>
      <c r="T18" s="382">
        <v>4</v>
      </c>
      <c r="U18" s="382">
        <v>17</v>
      </c>
      <c r="V18" s="382"/>
      <c r="W18" s="382">
        <v>0</v>
      </c>
      <c r="X18" s="382">
        <v>0</v>
      </c>
      <c r="Y18" s="382">
        <v>0</v>
      </c>
      <c r="Z18" s="382">
        <v>0</v>
      </c>
      <c r="AA18" s="382">
        <v>0</v>
      </c>
      <c r="AC18" s="384">
        <v>0</v>
      </c>
      <c r="AD18" s="382"/>
      <c r="AE18" s="385">
        <v>0</v>
      </c>
      <c r="AF18" s="386"/>
      <c r="AG18" s="384">
        <v>2</v>
      </c>
      <c r="AH18" s="427" t="e">
        <f t="shared" si="2"/>
        <v>#DIV/0!</v>
      </c>
      <c r="AI18" s="212" t="s">
        <v>415</v>
      </c>
      <c r="AJ18" s="212" t="s">
        <v>416</v>
      </c>
      <c r="AK18" s="212" t="s">
        <v>1146</v>
      </c>
      <c r="AL18" s="212"/>
      <c r="AM18" s="212"/>
      <c r="AN18" s="212" t="s">
        <v>174</v>
      </c>
      <c r="AO18" s="212"/>
      <c r="AP18" s="213">
        <v>160</v>
      </c>
      <c r="AQ18" s="213">
        <v>20</v>
      </c>
      <c r="AR18" s="213">
        <v>310</v>
      </c>
      <c r="AS18" s="213">
        <v>490</v>
      </c>
      <c r="AT18" s="407" t="e">
        <f t="shared" si="3"/>
        <v>#N/A</v>
      </c>
      <c r="AV18" s="213">
        <v>120</v>
      </c>
      <c r="AW18" s="214" t="s">
        <v>1153</v>
      </c>
      <c r="AX18" s="214" t="s">
        <v>1207</v>
      </c>
      <c r="AY18" s="214" t="s">
        <v>1185</v>
      </c>
      <c r="BA18" s="93" t="e">
        <f t="shared" si="4"/>
        <v>#N/A</v>
      </c>
    </row>
    <row r="19" spans="1:53" ht="24" x14ac:dyDescent="0.25">
      <c r="A19" s="242" t="s">
        <v>403</v>
      </c>
      <c r="B19" s="242" t="s">
        <v>404</v>
      </c>
      <c r="C19" s="242" t="s">
        <v>1116</v>
      </c>
      <c r="D19" s="298" t="s">
        <v>396</v>
      </c>
      <c r="E19" s="315" t="e">
        <v>#N/A</v>
      </c>
      <c r="G19" s="380"/>
      <c r="H19" s="381" t="s">
        <v>1116</v>
      </c>
      <c r="I19" s="382" t="s">
        <v>396</v>
      </c>
      <c r="J19" s="382" t="e">
        <v>#N/A</v>
      </c>
      <c r="K19" s="382"/>
      <c r="L19" s="382"/>
      <c r="M19" s="382" t="s">
        <v>1116</v>
      </c>
      <c r="N19" s="382" t="s">
        <v>396</v>
      </c>
      <c r="O19" s="382" t="e">
        <v>#N/A</v>
      </c>
      <c r="P19" s="382"/>
      <c r="Q19" s="383">
        <v>1.05</v>
      </c>
      <c r="R19" s="382">
        <v>27</v>
      </c>
      <c r="S19" s="382">
        <v>3</v>
      </c>
      <c r="T19" s="382">
        <v>55</v>
      </c>
      <c r="U19" s="382">
        <v>148</v>
      </c>
      <c r="V19" s="382"/>
      <c r="W19" s="382">
        <v>5</v>
      </c>
      <c r="X19" s="382">
        <v>0</v>
      </c>
      <c r="Y19" s="382">
        <v>0</v>
      </c>
      <c r="Z19" s="382">
        <v>3</v>
      </c>
      <c r="AA19" s="382">
        <v>1</v>
      </c>
      <c r="AC19" s="384">
        <v>9</v>
      </c>
      <c r="AD19" s="382"/>
      <c r="AE19" s="385">
        <v>0.15</v>
      </c>
      <c r="AF19" s="386"/>
      <c r="AG19" s="384">
        <v>16</v>
      </c>
      <c r="AH19" s="427" t="e">
        <f t="shared" si="2"/>
        <v>#VALUE!</v>
      </c>
      <c r="AI19" s="212" t="s">
        <v>417</v>
      </c>
      <c r="AJ19" s="212" t="s">
        <v>418</v>
      </c>
      <c r="AK19" s="212" t="s">
        <v>1148</v>
      </c>
      <c r="AL19" s="212"/>
      <c r="AM19" s="212"/>
      <c r="AN19" s="212" t="s">
        <v>186</v>
      </c>
      <c r="AO19" s="212"/>
      <c r="AP19" s="213">
        <v>240</v>
      </c>
      <c r="AQ19" s="213">
        <v>10</v>
      </c>
      <c r="AR19" s="213">
        <v>140</v>
      </c>
      <c r="AS19" s="213">
        <v>380</v>
      </c>
      <c r="AT19" s="407" t="e">
        <f t="shared" si="3"/>
        <v>#N/A</v>
      </c>
      <c r="AV19" s="213">
        <v>220</v>
      </c>
      <c r="AW19" s="214" t="s">
        <v>1123</v>
      </c>
      <c r="AX19" s="214" t="s">
        <v>1163</v>
      </c>
      <c r="AY19" s="214" t="s">
        <v>1193</v>
      </c>
      <c r="BA19" s="93" t="e">
        <f t="shared" si="4"/>
        <v>#N/A</v>
      </c>
    </row>
    <row r="20" spans="1:53" ht="24" x14ac:dyDescent="0.25">
      <c r="A20" s="242" t="s">
        <v>405</v>
      </c>
      <c r="B20" s="242" t="s">
        <v>406</v>
      </c>
      <c r="C20" s="242" t="s">
        <v>1121</v>
      </c>
      <c r="D20" s="298" t="s">
        <v>83</v>
      </c>
      <c r="E20" s="315">
        <v>5.225317317165178E-4</v>
      </c>
      <c r="G20" s="380"/>
      <c r="H20" s="381" t="s">
        <v>1121</v>
      </c>
      <c r="I20" s="382" t="s">
        <v>83</v>
      </c>
      <c r="J20" s="382">
        <v>1.1676233248455693E-4</v>
      </c>
      <c r="K20" s="382"/>
      <c r="L20" s="382"/>
      <c r="M20" s="382" t="s">
        <v>1121</v>
      </c>
      <c r="N20" s="382" t="s">
        <v>83</v>
      </c>
      <c r="O20" s="382">
        <v>4.0576939923196086E-4</v>
      </c>
      <c r="P20" s="382"/>
      <c r="Q20" s="383">
        <v>1.62</v>
      </c>
      <c r="R20" s="382">
        <v>21</v>
      </c>
      <c r="S20" s="382">
        <v>164</v>
      </c>
      <c r="T20" s="382">
        <v>181</v>
      </c>
      <c r="U20" s="382">
        <v>593</v>
      </c>
      <c r="V20" s="382"/>
      <c r="W20" s="382">
        <v>0</v>
      </c>
      <c r="X20" s="382">
        <v>4</v>
      </c>
      <c r="Y20" s="382">
        <v>2</v>
      </c>
      <c r="Z20" s="382">
        <v>0</v>
      </c>
      <c r="AA20" s="382">
        <v>0</v>
      </c>
      <c r="AC20" s="384">
        <v>6</v>
      </c>
      <c r="AD20" s="382"/>
      <c r="AE20" s="385">
        <v>0.04</v>
      </c>
      <c r="AF20" s="386"/>
      <c r="AG20" s="384">
        <v>0</v>
      </c>
      <c r="AH20" s="427" t="e">
        <f t="shared" si="2"/>
        <v>#VALUE!</v>
      </c>
      <c r="AI20" s="212" t="s">
        <v>419</v>
      </c>
      <c r="AJ20" s="212" t="s">
        <v>420</v>
      </c>
      <c r="AK20" s="212" t="s">
        <v>1150</v>
      </c>
      <c r="AL20" s="212"/>
      <c r="AM20" s="212"/>
      <c r="AN20" s="212" t="s">
        <v>247</v>
      </c>
      <c r="AO20" s="212"/>
      <c r="AP20" s="213">
        <v>190</v>
      </c>
      <c r="AQ20" s="213">
        <v>0</v>
      </c>
      <c r="AR20" s="213">
        <v>0</v>
      </c>
      <c r="AS20" s="213">
        <v>190</v>
      </c>
      <c r="AT20" s="407" t="e">
        <f t="shared" si="3"/>
        <v>#N/A</v>
      </c>
      <c r="AV20" s="213">
        <v>140</v>
      </c>
      <c r="AW20" s="214" t="s">
        <v>1280</v>
      </c>
      <c r="AX20" s="214" t="s">
        <v>1123</v>
      </c>
      <c r="AY20" s="214" t="s">
        <v>1286</v>
      </c>
      <c r="BA20" s="93" t="e">
        <f t="shared" si="4"/>
        <v>#N/A</v>
      </c>
    </row>
    <row r="21" spans="1:53" ht="24" x14ac:dyDescent="0.25">
      <c r="A21" s="242" t="s">
        <v>407</v>
      </c>
      <c r="B21" s="242" t="s">
        <v>408</v>
      </c>
      <c r="C21" s="242" t="s">
        <v>1125</v>
      </c>
      <c r="D21" s="298" t="s">
        <v>75</v>
      </c>
      <c r="E21" s="315">
        <v>3.3338308116244198E-4</v>
      </c>
      <c r="G21" s="380"/>
      <c r="H21" s="381" t="s">
        <v>1125</v>
      </c>
      <c r="I21" s="382" t="s">
        <v>75</v>
      </c>
      <c r="J21" s="382">
        <v>2.7728856622213157E-4</v>
      </c>
      <c r="K21" s="382"/>
      <c r="L21" s="382"/>
      <c r="M21" s="382" t="s">
        <v>1125</v>
      </c>
      <c r="N21" s="382" t="s">
        <v>75</v>
      </c>
      <c r="O21" s="382">
        <v>5.6094514940310399E-5</v>
      </c>
      <c r="P21" s="382"/>
      <c r="Q21" s="383">
        <v>0.19</v>
      </c>
      <c r="R21" s="382">
        <v>9</v>
      </c>
      <c r="S21" s="382">
        <v>12</v>
      </c>
      <c r="T21" s="382">
        <v>38</v>
      </c>
      <c r="U21" s="382">
        <v>70</v>
      </c>
      <c r="V21" s="382"/>
      <c r="W21" s="382">
        <v>12</v>
      </c>
      <c r="X21" s="382">
        <v>1</v>
      </c>
      <c r="Y21" s="382">
        <v>5</v>
      </c>
      <c r="Z21" s="382">
        <v>1</v>
      </c>
      <c r="AA21" s="382">
        <v>0</v>
      </c>
      <c r="AC21" s="384">
        <v>19</v>
      </c>
      <c r="AD21" s="382"/>
      <c r="AE21" s="385">
        <v>0.32</v>
      </c>
      <c r="AF21" s="386"/>
      <c r="AG21" s="384">
        <v>0</v>
      </c>
      <c r="AH21" s="427" t="e">
        <f t="shared" si="2"/>
        <v>#VALUE!</v>
      </c>
      <c r="AI21" s="212" t="s">
        <v>421</v>
      </c>
      <c r="AJ21" s="212" t="s">
        <v>422</v>
      </c>
      <c r="AK21" s="212" t="s">
        <v>1152</v>
      </c>
      <c r="AL21" s="212"/>
      <c r="AM21" s="212"/>
      <c r="AN21" s="212" t="s">
        <v>262</v>
      </c>
      <c r="AO21" s="212"/>
      <c r="AP21" s="213">
        <v>300</v>
      </c>
      <c r="AQ21" s="213">
        <v>130</v>
      </c>
      <c r="AR21" s="213">
        <v>0</v>
      </c>
      <c r="AS21" s="213">
        <v>420</v>
      </c>
      <c r="AT21" s="407" t="e">
        <f t="shared" si="3"/>
        <v>#N/A</v>
      </c>
      <c r="AV21" s="213">
        <v>250</v>
      </c>
      <c r="AW21" s="214" t="s">
        <v>1246</v>
      </c>
      <c r="AX21" s="214" t="s">
        <v>1123</v>
      </c>
      <c r="AY21" s="214" t="s">
        <v>1145</v>
      </c>
      <c r="BA21" s="93" t="e">
        <f t="shared" si="4"/>
        <v>#N/A</v>
      </c>
    </row>
    <row r="22" spans="1:53" ht="24" x14ac:dyDescent="0.25">
      <c r="A22" s="242" t="s">
        <v>409</v>
      </c>
      <c r="B22" s="242" t="s">
        <v>410</v>
      </c>
      <c r="C22" s="242" t="s">
        <v>1126</v>
      </c>
      <c r="D22" s="298" t="s">
        <v>126</v>
      </c>
      <c r="E22" s="315">
        <v>1.6967288043384597E-4</v>
      </c>
      <c r="G22" s="380"/>
      <c r="H22" s="381" t="s">
        <v>1126</v>
      </c>
      <c r="I22" s="382" t="s">
        <v>126</v>
      </c>
      <c r="J22" s="382">
        <v>9.6946959000070222E-5</v>
      </c>
      <c r="K22" s="382"/>
      <c r="L22" s="382"/>
      <c r="M22" s="382" t="s">
        <v>1126</v>
      </c>
      <c r="N22" s="382" t="s">
        <v>126</v>
      </c>
      <c r="O22" s="382">
        <v>7.2725921433775762E-5</v>
      </c>
      <c r="P22" s="382"/>
      <c r="Q22" s="383">
        <v>0.56999999999999995</v>
      </c>
      <c r="R22" s="382">
        <v>5</v>
      </c>
      <c r="S22" s="382">
        <v>89</v>
      </c>
      <c r="T22" s="382">
        <v>38</v>
      </c>
      <c r="U22" s="382">
        <v>179</v>
      </c>
      <c r="V22" s="382"/>
      <c r="W22" s="382">
        <v>4</v>
      </c>
      <c r="X22" s="382">
        <v>0</v>
      </c>
      <c r="Y22" s="382">
        <v>26</v>
      </c>
      <c r="Z22" s="382">
        <v>0</v>
      </c>
      <c r="AA22" s="382">
        <v>0</v>
      </c>
      <c r="AC22" s="384">
        <v>30</v>
      </c>
      <c r="AD22" s="382"/>
      <c r="AE22" s="385">
        <v>0.37</v>
      </c>
      <c r="AF22" s="386"/>
      <c r="AG22" s="384">
        <v>0</v>
      </c>
      <c r="AH22" s="427" t="e">
        <f t="shared" si="2"/>
        <v>#VALUE!</v>
      </c>
      <c r="AI22" s="212"/>
      <c r="AJ22" s="212"/>
      <c r="AK22" s="212"/>
      <c r="AL22" s="212"/>
      <c r="AM22" s="212"/>
      <c r="AN22" s="212"/>
      <c r="AO22" s="212"/>
      <c r="AP22" s="214"/>
      <c r="AQ22" s="214"/>
      <c r="AR22" s="214"/>
      <c r="AS22" s="214"/>
      <c r="AT22" s="214"/>
      <c r="AV22" s="214"/>
      <c r="AW22" s="214" t="s">
        <v>394</v>
      </c>
      <c r="AX22" s="214" t="s">
        <v>394</v>
      </c>
      <c r="AY22" s="214" t="s">
        <v>394</v>
      </c>
    </row>
    <row r="23" spans="1:53" ht="24" x14ac:dyDescent="0.25">
      <c r="C23" s="242" t="s">
        <v>1128</v>
      </c>
      <c r="D23" s="298" t="s">
        <v>169</v>
      </c>
      <c r="E23" s="298">
        <v>1.2864140306788935E-3</v>
      </c>
      <c r="G23" s="387"/>
      <c r="H23" s="388" t="s">
        <v>1128</v>
      </c>
      <c r="I23" s="389" t="s">
        <v>169</v>
      </c>
      <c r="J23" s="389">
        <v>2.4925559168473938E-4</v>
      </c>
      <c r="K23" s="389"/>
      <c r="L23" s="389"/>
      <c r="M23" s="389" t="s">
        <v>1128</v>
      </c>
      <c r="N23" s="389" t="s">
        <v>169</v>
      </c>
      <c r="O23" s="389">
        <v>1.0371584389941542E-3</v>
      </c>
      <c r="P23" s="389"/>
      <c r="Q23" s="390"/>
      <c r="R23" s="389"/>
      <c r="S23" s="389"/>
      <c r="T23" s="389"/>
      <c r="U23" s="391"/>
      <c r="V23" s="391"/>
      <c r="W23" s="389"/>
      <c r="X23" s="389"/>
      <c r="Y23" s="389"/>
      <c r="Z23" s="389"/>
      <c r="AA23" s="389"/>
      <c r="AC23" s="380"/>
      <c r="AD23" s="391"/>
      <c r="AE23" s="390"/>
      <c r="AF23" s="389"/>
      <c r="AG23" s="387"/>
      <c r="AH23" s="427" t="e">
        <f t="shared" si="2"/>
        <v>#VALUE!</v>
      </c>
      <c r="AI23" s="212"/>
      <c r="AJ23" s="212"/>
      <c r="AK23" s="212"/>
      <c r="AL23" s="212"/>
      <c r="AM23" s="212"/>
      <c r="AN23" s="212"/>
      <c r="AO23" s="212"/>
      <c r="AP23" s="214"/>
      <c r="AQ23" s="214"/>
      <c r="AR23" s="214"/>
      <c r="AS23" s="214"/>
      <c r="AT23" s="214"/>
      <c r="AV23" s="214"/>
      <c r="AW23" s="214" t="s">
        <v>394</v>
      </c>
      <c r="AX23" s="214" t="s">
        <v>394</v>
      </c>
      <c r="AY23" s="214" t="s">
        <v>394</v>
      </c>
    </row>
    <row r="24" spans="1:53" ht="24" x14ac:dyDescent="0.25">
      <c r="A24" s="242">
        <v>45</v>
      </c>
      <c r="B24" s="242">
        <v>0</v>
      </c>
      <c r="C24" s="242" t="s">
        <v>1131</v>
      </c>
      <c r="D24" s="298" t="s">
        <v>332</v>
      </c>
      <c r="E24" s="315">
        <v>1.4148502485769357E-4</v>
      </c>
      <c r="G24" s="380"/>
      <c r="H24" s="392" t="s">
        <v>1131</v>
      </c>
      <c r="I24" s="391" t="s">
        <v>332</v>
      </c>
      <c r="J24" s="391">
        <v>1.0848184640336713E-4</v>
      </c>
      <c r="K24" s="391"/>
      <c r="L24" s="391"/>
      <c r="M24" s="391" t="s">
        <v>1131</v>
      </c>
      <c r="N24" s="391" t="s">
        <v>332</v>
      </c>
      <c r="O24" s="391">
        <v>3.3003178454326439E-5</v>
      </c>
      <c r="P24" s="391"/>
      <c r="Q24" s="393"/>
      <c r="R24" s="391"/>
      <c r="S24" s="391"/>
      <c r="T24" s="391"/>
      <c r="U24" s="391"/>
      <c r="V24" s="391"/>
      <c r="W24" s="391"/>
      <c r="X24" s="391"/>
      <c r="Y24" s="391"/>
      <c r="Z24" s="391"/>
      <c r="AA24" s="391"/>
      <c r="AC24" s="380"/>
      <c r="AD24" s="391"/>
      <c r="AE24" s="393"/>
      <c r="AF24" s="391"/>
      <c r="AG24" s="380"/>
      <c r="AH24" s="427" t="e">
        <f t="shared" si="2"/>
        <v>#VALUE!</v>
      </c>
      <c r="AI24" s="212" t="s">
        <v>424</v>
      </c>
      <c r="AJ24" s="212" t="s">
        <v>425</v>
      </c>
      <c r="AK24" s="212" t="s">
        <v>1159</v>
      </c>
      <c r="AL24" s="212"/>
      <c r="AM24" s="212"/>
      <c r="AN24" s="212" t="s">
        <v>26</v>
      </c>
      <c r="AO24" s="212"/>
      <c r="AP24" s="213">
        <v>160</v>
      </c>
      <c r="AQ24" s="213">
        <v>50</v>
      </c>
      <c r="AR24" s="213">
        <v>0</v>
      </c>
      <c r="AS24" s="213">
        <v>210</v>
      </c>
      <c r="AT24" s="407" t="e">
        <f t="shared" ref="AT24:AT29" si="5">AS24/VLOOKUP(AN24,$E$16:$H$393,4,FALSE)</f>
        <v>#N/A</v>
      </c>
      <c r="AV24" s="213">
        <v>130</v>
      </c>
      <c r="AW24" s="214" t="s">
        <v>1173</v>
      </c>
      <c r="AX24" s="214" t="s">
        <v>1123</v>
      </c>
      <c r="AY24" s="214" t="s">
        <v>1224</v>
      </c>
      <c r="BA24" s="93" t="e">
        <f t="shared" ref="BA24:BA29" si="6">AY24/VLOOKUP(AN24,$E$16:$H$393,4,FALSE)</f>
        <v>#N/A</v>
      </c>
    </row>
    <row r="25" spans="1:53" ht="36" x14ac:dyDescent="0.25">
      <c r="A25" s="242" t="s">
        <v>413</v>
      </c>
      <c r="B25" s="242" t="s">
        <v>414</v>
      </c>
      <c r="C25" s="242" t="s">
        <v>1134</v>
      </c>
      <c r="D25" s="298" t="s">
        <v>205</v>
      </c>
      <c r="E25" s="242">
        <v>7.3182575070112533E-5</v>
      </c>
      <c r="G25" s="387"/>
      <c r="H25" s="394" t="s">
        <v>1134</v>
      </c>
      <c r="I25" s="395" t="s">
        <v>205</v>
      </c>
      <c r="J25" s="395">
        <v>2.7913788996513308E-5</v>
      </c>
      <c r="K25" s="395"/>
      <c r="L25" s="395"/>
      <c r="M25" s="395" t="s">
        <v>1134</v>
      </c>
      <c r="N25" s="395" t="s">
        <v>205</v>
      </c>
      <c r="O25" s="395">
        <v>4.5268786073599219E-5</v>
      </c>
      <c r="P25" s="395"/>
      <c r="Q25" s="396">
        <v>2.34</v>
      </c>
      <c r="R25" s="395">
        <v>15</v>
      </c>
      <c r="S25" s="395">
        <v>260</v>
      </c>
      <c r="T25" s="395">
        <v>11</v>
      </c>
      <c r="U25" s="382">
        <v>490</v>
      </c>
      <c r="V25" s="382"/>
      <c r="W25" s="395">
        <v>0</v>
      </c>
      <c r="X25" s="395">
        <v>1</v>
      </c>
      <c r="Y25" s="395">
        <v>7</v>
      </c>
      <c r="Z25" s="395">
        <v>0</v>
      </c>
      <c r="AA25" s="395">
        <v>0</v>
      </c>
      <c r="AC25" s="384">
        <v>8</v>
      </c>
      <c r="AD25" s="382"/>
      <c r="AE25" s="397">
        <v>0.09</v>
      </c>
      <c r="AF25" s="398"/>
      <c r="AG25" s="399">
        <v>20</v>
      </c>
      <c r="AH25" s="427" t="e">
        <f t="shared" si="2"/>
        <v>#VALUE!</v>
      </c>
      <c r="AI25" s="212" t="s">
        <v>426</v>
      </c>
      <c r="AJ25" s="212" t="s">
        <v>427</v>
      </c>
      <c r="AK25" s="212" t="s">
        <v>1161</v>
      </c>
      <c r="AL25" s="212"/>
      <c r="AM25" s="212"/>
      <c r="AN25" s="212" t="s">
        <v>27</v>
      </c>
      <c r="AO25" s="212"/>
      <c r="AP25" s="213">
        <v>0</v>
      </c>
      <c r="AQ25" s="213">
        <v>0</v>
      </c>
      <c r="AR25" s="213">
        <v>0</v>
      </c>
      <c r="AS25" s="213">
        <v>0</v>
      </c>
      <c r="AT25" s="407" t="e">
        <f t="shared" si="5"/>
        <v>#N/A</v>
      </c>
      <c r="AV25" s="213">
        <v>30</v>
      </c>
      <c r="AW25" s="214" t="s">
        <v>1119</v>
      </c>
      <c r="AX25" s="214" t="s">
        <v>1123</v>
      </c>
      <c r="AY25" s="214" t="s">
        <v>1163</v>
      </c>
      <c r="BA25" s="93" t="e">
        <f t="shared" si="6"/>
        <v>#N/A</v>
      </c>
    </row>
    <row r="26" spans="1:53" ht="24" x14ac:dyDescent="0.25">
      <c r="A26" s="242" t="s">
        <v>415</v>
      </c>
      <c r="B26" s="242" t="s">
        <v>416</v>
      </c>
      <c r="C26" s="242" t="s">
        <v>1137</v>
      </c>
      <c r="D26" s="298" t="s">
        <v>257</v>
      </c>
      <c r="E26" s="242">
        <v>2.4921550327092386E-4</v>
      </c>
      <c r="G26" s="387"/>
      <c r="H26" s="394" t="s">
        <v>1137</v>
      </c>
      <c r="I26" s="395" t="s">
        <v>257</v>
      </c>
      <c r="J26" s="395">
        <v>1.6499067123159391E-4</v>
      </c>
      <c r="K26" s="395"/>
      <c r="L26" s="395"/>
      <c r="M26" s="395" t="s">
        <v>1137</v>
      </c>
      <c r="N26" s="395" t="s">
        <v>257</v>
      </c>
      <c r="O26" s="395">
        <v>8.422483203932997E-5</v>
      </c>
      <c r="P26" s="395"/>
      <c r="Q26" s="396">
        <v>1.77</v>
      </c>
      <c r="R26" s="395">
        <v>10</v>
      </c>
      <c r="S26" s="395">
        <v>533</v>
      </c>
      <c r="T26" s="395">
        <v>633</v>
      </c>
      <c r="U26" s="382">
        <v>1396</v>
      </c>
      <c r="V26" s="382"/>
      <c r="W26" s="395">
        <v>0</v>
      </c>
      <c r="X26" s="395">
        <v>9</v>
      </c>
      <c r="Y26" s="395">
        <v>31</v>
      </c>
      <c r="Z26" s="395">
        <v>0</v>
      </c>
      <c r="AA26" s="395">
        <v>0</v>
      </c>
      <c r="AC26" s="384">
        <v>40</v>
      </c>
      <c r="AD26" s="382"/>
      <c r="AE26" s="397">
        <v>0.32</v>
      </c>
      <c r="AF26" s="398"/>
      <c r="AG26" s="399">
        <v>20</v>
      </c>
      <c r="AH26" s="427" t="e">
        <f t="shared" si="2"/>
        <v>#VALUE!</v>
      </c>
      <c r="AI26" s="212" t="s">
        <v>428</v>
      </c>
      <c r="AJ26" s="212" t="s">
        <v>429</v>
      </c>
      <c r="AK26" s="212" t="s">
        <v>1162</v>
      </c>
      <c r="AL26" s="212"/>
      <c r="AM26" s="212"/>
      <c r="AN26" s="212" t="s">
        <v>323</v>
      </c>
      <c r="AO26" s="212"/>
      <c r="AP26" s="213">
        <v>520</v>
      </c>
      <c r="AQ26" s="213">
        <v>70</v>
      </c>
      <c r="AR26" s="213">
        <v>0</v>
      </c>
      <c r="AS26" s="213">
        <v>590</v>
      </c>
      <c r="AT26" s="407" t="e">
        <f t="shared" si="5"/>
        <v>#N/A</v>
      </c>
      <c r="AV26" s="213">
        <v>550</v>
      </c>
      <c r="AW26" s="214" t="s">
        <v>1163</v>
      </c>
      <c r="AX26" s="214" t="s">
        <v>1123</v>
      </c>
      <c r="AY26" s="214" t="s">
        <v>1634</v>
      </c>
      <c r="BA26" s="93" t="e">
        <f t="shared" si="6"/>
        <v>#N/A</v>
      </c>
    </row>
    <row r="27" spans="1:53" ht="36" x14ac:dyDescent="0.25">
      <c r="A27" s="242" t="s">
        <v>417</v>
      </c>
      <c r="B27" s="242" t="s">
        <v>418</v>
      </c>
      <c r="C27" s="242" t="s">
        <v>1141</v>
      </c>
      <c r="D27" s="298" t="s">
        <v>412</v>
      </c>
      <c r="E27" s="242" t="e">
        <v>#N/A</v>
      </c>
      <c r="G27" s="387"/>
      <c r="H27" s="394" t="s">
        <v>1141</v>
      </c>
      <c r="I27" s="395" t="s">
        <v>412</v>
      </c>
      <c r="J27" s="395" t="e">
        <v>#N/A</v>
      </c>
      <c r="K27" s="395"/>
      <c r="L27" s="395"/>
      <c r="M27" s="395" t="s">
        <v>1141</v>
      </c>
      <c r="N27" s="395" t="s">
        <v>412</v>
      </c>
      <c r="O27" s="395" t="e">
        <v>#N/A</v>
      </c>
      <c r="P27" s="395"/>
      <c r="Q27" s="396">
        <v>1.83</v>
      </c>
      <c r="R27" s="395">
        <v>54</v>
      </c>
      <c r="S27" s="395">
        <v>80</v>
      </c>
      <c r="T27" s="395">
        <v>44</v>
      </c>
      <c r="U27" s="382">
        <v>346</v>
      </c>
      <c r="V27" s="382"/>
      <c r="W27" s="395">
        <v>0</v>
      </c>
      <c r="X27" s="395">
        <v>0</v>
      </c>
      <c r="Y27" s="395">
        <v>23</v>
      </c>
      <c r="Z27" s="395">
        <v>0</v>
      </c>
      <c r="AA27" s="395">
        <v>0</v>
      </c>
      <c r="AC27" s="384">
        <v>23</v>
      </c>
      <c r="AD27" s="382"/>
      <c r="AE27" s="397">
        <v>0.25</v>
      </c>
      <c r="AF27" s="398"/>
      <c r="AG27" s="399">
        <v>18</v>
      </c>
      <c r="AH27" s="427" t="e">
        <f t="shared" si="2"/>
        <v>#VALUE!</v>
      </c>
      <c r="AI27" s="212" t="s">
        <v>430</v>
      </c>
      <c r="AJ27" s="212" t="s">
        <v>431</v>
      </c>
      <c r="AK27" s="212" t="s">
        <v>1165</v>
      </c>
      <c r="AL27" s="212"/>
      <c r="AM27" s="212"/>
      <c r="AN27" s="212" t="s">
        <v>58</v>
      </c>
      <c r="AO27" s="212"/>
      <c r="AP27" s="213">
        <v>410</v>
      </c>
      <c r="AQ27" s="213">
        <v>40</v>
      </c>
      <c r="AR27" s="213">
        <v>0</v>
      </c>
      <c r="AS27" s="213">
        <v>440</v>
      </c>
      <c r="AT27" s="407" t="e">
        <f t="shared" si="5"/>
        <v>#N/A</v>
      </c>
      <c r="AV27" s="213">
        <v>410</v>
      </c>
      <c r="AW27" s="214" t="s">
        <v>1135</v>
      </c>
      <c r="AX27" s="214" t="s">
        <v>1123</v>
      </c>
      <c r="AY27" s="214" t="s">
        <v>1596</v>
      </c>
      <c r="BA27" s="93" t="e">
        <f t="shared" si="6"/>
        <v>#N/A</v>
      </c>
    </row>
    <row r="28" spans="1:53" ht="24" x14ac:dyDescent="0.25">
      <c r="A28" s="242" t="s">
        <v>419</v>
      </c>
      <c r="B28" s="242" t="s">
        <v>420</v>
      </c>
      <c r="C28" s="242" t="s">
        <v>1144</v>
      </c>
      <c r="D28" s="298" t="s">
        <v>108</v>
      </c>
      <c r="E28" s="242">
        <v>5.7828110011824002E-4</v>
      </c>
      <c r="G28" s="387"/>
      <c r="H28" s="394" t="s">
        <v>1144</v>
      </c>
      <c r="I28" s="395" t="s">
        <v>108</v>
      </c>
      <c r="J28" s="395">
        <v>2.3030391923253894E-4</v>
      </c>
      <c r="K28" s="395"/>
      <c r="L28" s="395"/>
      <c r="M28" s="395" t="s">
        <v>1144</v>
      </c>
      <c r="N28" s="395" t="s">
        <v>108</v>
      </c>
      <c r="O28" s="395">
        <v>3.4797718088570097E-4</v>
      </c>
      <c r="P28" s="395"/>
      <c r="Q28" s="396">
        <v>4.28</v>
      </c>
      <c r="R28" s="395">
        <v>17</v>
      </c>
      <c r="S28" s="395">
        <v>9</v>
      </c>
      <c r="T28" s="395">
        <v>108</v>
      </c>
      <c r="U28" s="382">
        <v>429</v>
      </c>
      <c r="V28" s="382"/>
      <c r="W28" s="395">
        <v>0</v>
      </c>
      <c r="X28" s="395">
        <v>0</v>
      </c>
      <c r="Y28" s="395">
        <v>5</v>
      </c>
      <c r="Z28" s="395">
        <v>0</v>
      </c>
      <c r="AA28" s="395">
        <v>0</v>
      </c>
      <c r="AC28" s="384">
        <v>5</v>
      </c>
      <c r="AD28" s="382"/>
      <c r="AE28" s="397">
        <v>7.0000000000000007E-2</v>
      </c>
      <c r="AF28" s="398"/>
      <c r="AG28" s="399">
        <v>43</v>
      </c>
      <c r="AH28" s="427" t="e">
        <f t="shared" si="2"/>
        <v>#VALUE!</v>
      </c>
      <c r="AI28" s="212" t="s">
        <v>432</v>
      </c>
      <c r="AJ28" s="212" t="s">
        <v>433</v>
      </c>
      <c r="AK28" s="212" t="s">
        <v>1166</v>
      </c>
      <c r="AL28" s="212"/>
      <c r="AM28" s="212"/>
      <c r="AN28" s="212" t="s">
        <v>117</v>
      </c>
      <c r="AO28" s="212"/>
      <c r="AP28" s="214" t="s">
        <v>551</v>
      </c>
      <c r="AQ28" s="214" t="s">
        <v>551</v>
      </c>
      <c r="AR28" s="214" t="s">
        <v>551</v>
      </c>
      <c r="AS28" s="214" t="s">
        <v>551</v>
      </c>
      <c r="AT28" s="407" t="e">
        <f t="shared" si="5"/>
        <v>#VALUE!</v>
      </c>
      <c r="AV28" s="214" t="s">
        <v>551</v>
      </c>
      <c r="AW28" s="214" t="s">
        <v>551</v>
      </c>
      <c r="AX28" s="214" t="s">
        <v>551</v>
      </c>
      <c r="AY28" s="214" t="s">
        <v>551</v>
      </c>
      <c r="BA28" s="93" t="e">
        <f t="shared" si="6"/>
        <v>#VALUE!</v>
      </c>
    </row>
    <row r="29" spans="1:53" ht="24" x14ac:dyDescent="0.25">
      <c r="A29" s="242" t="s">
        <v>421</v>
      </c>
      <c r="B29" s="242" t="s">
        <v>422</v>
      </c>
      <c r="C29" s="242" t="s">
        <v>1146</v>
      </c>
      <c r="D29" s="298" t="s">
        <v>174</v>
      </c>
      <c r="E29" s="242">
        <v>5.4406879638468214E-3</v>
      </c>
      <c r="G29" s="387"/>
      <c r="H29" s="394" t="s">
        <v>1146</v>
      </c>
      <c r="I29" s="395" t="s">
        <v>174</v>
      </c>
      <c r="J29" s="395">
        <v>6.2075448413420305E-4</v>
      </c>
      <c r="K29" s="395"/>
      <c r="L29" s="395"/>
      <c r="M29" s="395" t="s">
        <v>1146</v>
      </c>
      <c r="N29" s="395" t="s">
        <v>174</v>
      </c>
      <c r="O29" s="395">
        <v>4.8199334797126179E-3</v>
      </c>
      <c r="P29" s="395"/>
      <c r="Q29" s="396">
        <v>1.02</v>
      </c>
      <c r="R29" s="395">
        <v>20</v>
      </c>
      <c r="S29" s="395">
        <v>33</v>
      </c>
      <c r="T29" s="395">
        <v>128</v>
      </c>
      <c r="U29" s="382">
        <v>306</v>
      </c>
      <c r="V29" s="382"/>
      <c r="W29" s="395">
        <v>5</v>
      </c>
      <c r="X29" s="395">
        <v>0</v>
      </c>
      <c r="Y29" s="395">
        <v>0</v>
      </c>
      <c r="Z29" s="395">
        <v>0</v>
      </c>
      <c r="AA29" s="395">
        <v>0</v>
      </c>
      <c r="AC29" s="384">
        <v>5</v>
      </c>
      <c r="AD29" s="382"/>
      <c r="AE29" s="397">
        <v>0.04</v>
      </c>
      <c r="AF29" s="398"/>
      <c r="AG29" s="399">
        <v>76</v>
      </c>
      <c r="AH29" s="427" t="e">
        <f t="shared" si="2"/>
        <v>#VALUE!</v>
      </c>
      <c r="AI29" s="212" t="s">
        <v>434</v>
      </c>
      <c r="AJ29" s="212" t="s">
        <v>435</v>
      </c>
      <c r="AK29" s="212" t="s">
        <v>1167</v>
      </c>
      <c r="AL29" s="212"/>
      <c r="AM29" s="212"/>
      <c r="AN29" s="212" t="s">
        <v>291</v>
      </c>
      <c r="AO29" s="212"/>
      <c r="AP29" s="214" t="s">
        <v>551</v>
      </c>
      <c r="AQ29" s="214" t="s">
        <v>551</v>
      </c>
      <c r="AR29" s="214" t="s">
        <v>551</v>
      </c>
      <c r="AS29" s="214" t="s">
        <v>551</v>
      </c>
      <c r="AT29" s="407" t="e">
        <f t="shared" si="5"/>
        <v>#VALUE!</v>
      </c>
      <c r="AV29" s="214" t="s">
        <v>551</v>
      </c>
      <c r="AW29" s="214" t="s">
        <v>551</v>
      </c>
      <c r="AX29" s="214" t="s">
        <v>551</v>
      </c>
      <c r="AY29" s="214" t="s">
        <v>551</v>
      </c>
      <c r="BA29" s="93" t="e">
        <f t="shared" si="6"/>
        <v>#VALUE!</v>
      </c>
    </row>
    <row r="30" spans="1:53" ht="24" x14ac:dyDescent="0.25">
      <c r="C30" s="242" t="s">
        <v>1148</v>
      </c>
      <c r="D30" s="315" t="s">
        <v>186</v>
      </c>
      <c r="E30" s="298">
        <v>3.1842958078165797E-4</v>
      </c>
      <c r="G30" s="387"/>
      <c r="H30" s="388" t="s">
        <v>1148</v>
      </c>
      <c r="I30" s="389" t="s">
        <v>186</v>
      </c>
      <c r="J30" s="389">
        <v>1.364204895281651E-4</v>
      </c>
      <c r="K30" s="389"/>
      <c r="L30" s="389"/>
      <c r="M30" s="389" t="s">
        <v>1148</v>
      </c>
      <c r="N30" s="389" t="s">
        <v>186</v>
      </c>
      <c r="O30" s="389">
        <v>1.8200909125349289E-4</v>
      </c>
      <c r="P30" s="389"/>
      <c r="Q30" s="390"/>
      <c r="R30" s="389"/>
      <c r="S30" s="389"/>
      <c r="T30" s="389"/>
      <c r="U30" s="391"/>
      <c r="V30" s="391"/>
      <c r="W30" s="389"/>
      <c r="X30" s="389"/>
      <c r="Y30" s="389"/>
      <c r="Z30" s="389"/>
      <c r="AA30" s="389"/>
      <c r="AC30" s="380"/>
      <c r="AD30" s="391"/>
      <c r="AE30" s="390"/>
      <c r="AF30" s="389"/>
      <c r="AG30" s="387"/>
      <c r="AH30" s="427" t="e">
        <f t="shared" si="2"/>
        <v>#VALUE!</v>
      </c>
      <c r="AI30" s="212"/>
      <c r="AJ30" s="212"/>
      <c r="AK30" s="212"/>
      <c r="AL30" s="212"/>
      <c r="AM30" s="212"/>
      <c r="AN30" s="212"/>
      <c r="AO30" s="212"/>
      <c r="AP30" s="214"/>
      <c r="AQ30" s="214"/>
      <c r="AR30" s="214"/>
      <c r="AS30" s="214"/>
      <c r="AT30" s="214"/>
      <c r="AV30" s="214"/>
      <c r="AW30" s="214" t="s">
        <v>394</v>
      </c>
      <c r="AX30" s="214" t="s">
        <v>394</v>
      </c>
      <c r="AY30" s="214" t="s">
        <v>394</v>
      </c>
    </row>
    <row r="31" spans="1:53" ht="24" x14ac:dyDescent="0.25">
      <c r="A31" s="242" t="s">
        <v>424</v>
      </c>
      <c r="B31" s="242" t="s">
        <v>425</v>
      </c>
      <c r="C31" s="242" t="s">
        <v>1150</v>
      </c>
      <c r="D31" s="298" t="s">
        <v>247</v>
      </c>
      <c r="E31" s="315">
        <v>1.3020235481878708E-3</v>
      </c>
      <c r="G31" s="380"/>
      <c r="H31" s="381" t="s">
        <v>1150</v>
      </c>
      <c r="I31" s="382" t="s">
        <v>247</v>
      </c>
      <c r="J31" s="382">
        <v>1.163445737529272E-4</v>
      </c>
      <c r="K31" s="382"/>
      <c r="L31" s="382"/>
      <c r="M31" s="382" t="s">
        <v>1150</v>
      </c>
      <c r="N31" s="382" t="s">
        <v>247</v>
      </c>
      <c r="O31" s="382">
        <v>1.1856789744349437E-3</v>
      </c>
      <c r="P31" s="382"/>
      <c r="Q31" s="383">
        <v>0.44</v>
      </c>
      <c r="R31" s="382">
        <v>7</v>
      </c>
      <c r="S31" s="382">
        <v>17</v>
      </c>
      <c r="T31" s="382">
        <v>44</v>
      </c>
      <c r="U31" s="382">
        <v>92</v>
      </c>
      <c r="V31" s="382"/>
      <c r="W31" s="382">
        <v>0</v>
      </c>
      <c r="X31" s="382">
        <v>0</v>
      </c>
      <c r="Y31" s="382">
        <v>0</v>
      </c>
      <c r="Z31" s="382">
        <v>0</v>
      </c>
      <c r="AA31" s="382">
        <v>3</v>
      </c>
      <c r="AC31" s="384">
        <v>3</v>
      </c>
      <c r="AD31" s="382"/>
      <c r="AE31" s="385">
        <v>0.05</v>
      </c>
      <c r="AF31" s="386"/>
      <c r="AG31" s="384">
        <v>2</v>
      </c>
      <c r="AH31" s="427" t="e">
        <f t="shared" si="2"/>
        <v>#VALUE!</v>
      </c>
      <c r="AI31" s="212"/>
      <c r="AJ31" s="212" t="s">
        <v>1169</v>
      </c>
      <c r="AK31" s="212" t="s">
        <v>1170</v>
      </c>
      <c r="AL31" s="212"/>
      <c r="AM31" s="212" t="s">
        <v>324</v>
      </c>
      <c r="AN31" s="212" t="s">
        <v>324</v>
      </c>
      <c r="AO31" s="212"/>
      <c r="AP31" s="213">
        <v>830</v>
      </c>
      <c r="AQ31" s="213">
        <v>110</v>
      </c>
      <c r="AR31" s="213">
        <v>0</v>
      </c>
      <c r="AS31" s="213">
        <v>940</v>
      </c>
      <c r="AT31" s="407" t="e">
        <f t="shared" ref="AT31:AT37" si="7">AS31/VLOOKUP(AN31,$E$16:$H$393,4,FALSE)</f>
        <v>#N/A</v>
      </c>
      <c r="AV31" s="213">
        <v>670</v>
      </c>
      <c r="AW31" s="214" t="s">
        <v>1129</v>
      </c>
      <c r="AX31" s="214" t="s">
        <v>1123</v>
      </c>
      <c r="AY31" s="214" t="s">
        <v>1118</v>
      </c>
      <c r="BA31" s="93" t="e">
        <f t="shared" ref="BA31:BA37" si="8">AY31/VLOOKUP(AN31,$E$16:$H$393,4,FALSE)</f>
        <v>#N/A</v>
      </c>
    </row>
    <row r="32" spans="1:53" ht="24" x14ac:dyDescent="0.25">
      <c r="A32" s="242" t="s">
        <v>426</v>
      </c>
      <c r="B32" s="242" t="s">
        <v>427</v>
      </c>
      <c r="C32" s="242" t="s">
        <v>1152</v>
      </c>
      <c r="D32" s="298" t="s">
        <v>262</v>
      </c>
      <c r="E32" s="315">
        <v>9.2443068460614549E-4</v>
      </c>
      <c r="G32" s="380"/>
      <c r="H32" s="381" t="s">
        <v>1152</v>
      </c>
      <c r="I32" s="382" t="s">
        <v>262</v>
      </c>
      <c r="J32" s="382">
        <v>1.0806454513992444E-4</v>
      </c>
      <c r="K32" s="382"/>
      <c r="L32" s="382"/>
      <c r="M32" s="382" t="s">
        <v>1152</v>
      </c>
      <c r="N32" s="382" t="s">
        <v>262</v>
      </c>
      <c r="O32" s="382">
        <v>8.1636613946622103E-4</v>
      </c>
      <c r="P32" s="382"/>
      <c r="Q32" s="383">
        <v>0.47</v>
      </c>
      <c r="R32" s="382">
        <v>21</v>
      </c>
      <c r="S32" s="382">
        <v>193</v>
      </c>
      <c r="T32" s="382">
        <v>40</v>
      </c>
      <c r="U32" s="382">
        <v>284</v>
      </c>
      <c r="V32" s="382"/>
      <c r="W32" s="382">
        <v>0</v>
      </c>
      <c r="X32" s="382">
        <v>24</v>
      </c>
      <c r="Y32" s="382">
        <v>0</v>
      </c>
      <c r="Z32" s="382">
        <v>0</v>
      </c>
      <c r="AA32" s="382">
        <v>0</v>
      </c>
      <c r="AC32" s="384">
        <v>24</v>
      </c>
      <c r="AD32" s="382"/>
      <c r="AE32" s="385">
        <v>0.38</v>
      </c>
      <c r="AF32" s="386"/>
      <c r="AG32" s="384">
        <v>0</v>
      </c>
      <c r="AH32" s="427" t="e">
        <f t="shared" si="2"/>
        <v>#VALUE!</v>
      </c>
      <c r="AI32" s="212" t="s">
        <v>436</v>
      </c>
      <c r="AJ32" s="212" t="s">
        <v>437</v>
      </c>
      <c r="AK32" s="212" t="s">
        <v>1172</v>
      </c>
      <c r="AL32" s="212"/>
      <c r="AM32" s="212"/>
      <c r="AN32" s="212" t="s">
        <v>2</v>
      </c>
      <c r="AO32" s="212"/>
      <c r="AP32" s="213">
        <v>240</v>
      </c>
      <c r="AQ32" s="213">
        <v>30</v>
      </c>
      <c r="AR32" s="213">
        <v>0</v>
      </c>
      <c r="AS32" s="213">
        <v>270</v>
      </c>
      <c r="AT32" s="407" t="e">
        <f t="shared" si="7"/>
        <v>#N/A</v>
      </c>
      <c r="AV32" s="213">
        <v>170</v>
      </c>
      <c r="AW32" s="214" t="s">
        <v>1199</v>
      </c>
      <c r="AX32" s="214" t="s">
        <v>1123</v>
      </c>
      <c r="AY32" s="214" t="s">
        <v>1149</v>
      </c>
      <c r="BA32" s="93" t="e">
        <f t="shared" si="8"/>
        <v>#N/A</v>
      </c>
    </row>
    <row r="33" spans="1:53" x14ac:dyDescent="0.25">
      <c r="A33" s="242" t="s">
        <v>428</v>
      </c>
      <c r="B33" s="242" t="s">
        <v>429</v>
      </c>
      <c r="D33" s="298"/>
      <c r="E33" s="315"/>
      <c r="G33" s="380"/>
      <c r="H33" s="381"/>
      <c r="I33" s="382"/>
      <c r="J33" s="382"/>
      <c r="K33" s="382"/>
      <c r="L33" s="382"/>
      <c r="M33" s="382"/>
      <c r="N33" s="382"/>
      <c r="O33" s="382"/>
      <c r="P33" s="382"/>
      <c r="Q33" s="383">
        <v>0.68</v>
      </c>
      <c r="R33" s="382">
        <v>25</v>
      </c>
      <c r="S33" s="382">
        <v>20</v>
      </c>
      <c r="T33" s="382">
        <v>7</v>
      </c>
      <c r="U33" s="382">
        <v>160</v>
      </c>
      <c r="V33" s="382"/>
      <c r="W33" s="382">
        <v>0</v>
      </c>
      <c r="X33" s="382">
        <v>10</v>
      </c>
      <c r="Y33" s="382">
        <v>7</v>
      </c>
      <c r="Z33" s="382">
        <v>0</v>
      </c>
      <c r="AA33" s="382">
        <v>1</v>
      </c>
      <c r="AC33" s="384">
        <v>18</v>
      </c>
      <c r="AD33" s="382"/>
      <c r="AE33" s="385">
        <v>0.11</v>
      </c>
      <c r="AF33" s="386"/>
      <c r="AG33" s="384">
        <v>12</v>
      </c>
      <c r="AH33" s="427" t="e">
        <f t="shared" si="2"/>
        <v>#DIV/0!</v>
      </c>
      <c r="AI33" s="212" t="s">
        <v>438</v>
      </c>
      <c r="AJ33" s="212" t="s">
        <v>439</v>
      </c>
      <c r="AK33" s="212" t="s">
        <v>1174</v>
      </c>
      <c r="AL33" s="212"/>
      <c r="AM33" s="212"/>
      <c r="AN33" s="212" t="s">
        <v>17</v>
      </c>
      <c r="AO33" s="212"/>
      <c r="AP33" s="213">
        <v>30</v>
      </c>
      <c r="AQ33" s="213">
        <v>0</v>
      </c>
      <c r="AR33" s="213">
        <v>0</v>
      </c>
      <c r="AS33" s="213">
        <v>30</v>
      </c>
      <c r="AT33" s="407" t="e">
        <f t="shared" si="7"/>
        <v>#N/A</v>
      </c>
      <c r="AV33" s="213">
        <v>40</v>
      </c>
      <c r="AW33" s="214" t="s">
        <v>1123</v>
      </c>
      <c r="AX33" s="214" t="s">
        <v>1123</v>
      </c>
      <c r="AY33" s="214" t="s">
        <v>1153</v>
      </c>
      <c r="BA33" s="93" t="e">
        <f t="shared" si="8"/>
        <v>#N/A</v>
      </c>
    </row>
    <row r="34" spans="1:53" ht="24" x14ac:dyDescent="0.25">
      <c r="A34" s="242" t="s">
        <v>430</v>
      </c>
      <c r="B34" s="242" t="s">
        <v>431</v>
      </c>
      <c r="C34" s="242" t="s">
        <v>1154</v>
      </c>
      <c r="D34" s="298" t="s">
        <v>1843</v>
      </c>
      <c r="E34" s="315" t="e">
        <v>#N/A</v>
      </c>
      <c r="G34" s="380"/>
      <c r="H34" s="381" t="s">
        <v>1154</v>
      </c>
      <c r="I34" s="382" t="s">
        <v>1843</v>
      </c>
      <c r="J34" s="382" t="e">
        <v>#N/A</v>
      </c>
      <c r="K34" s="382"/>
      <c r="L34" s="382"/>
      <c r="M34" s="382" t="s">
        <v>1154</v>
      </c>
      <c r="N34" s="382" t="s">
        <v>1843</v>
      </c>
      <c r="O34" s="382" t="e">
        <v>#N/A</v>
      </c>
      <c r="P34" s="382"/>
      <c r="Q34" s="383">
        <v>0.78</v>
      </c>
      <c r="R34" s="382">
        <v>24</v>
      </c>
      <c r="S34" s="382">
        <v>15</v>
      </c>
      <c r="T34" s="382">
        <v>110</v>
      </c>
      <c r="U34" s="382">
        <v>258</v>
      </c>
      <c r="V34" s="382"/>
      <c r="W34" s="382">
        <v>15</v>
      </c>
      <c r="X34" s="382">
        <v>3</v>
      </c>
      <c r="Y34" s="382">
        <v>24</v>
      </c>
      <c r="Z34" s="382">
        <v>0</v>
      </c>
      <c r="AA34" s="382">
        <v>0</v>
      </c>
      <c r="AC34" s="384">
        <v>42</v>
      </c>
      <c r="AD34" s="382"/>
      <c r="AE34" s="385">
        <v>0.3</v>
      </c>
      <c r="AF34" s="386"/>
      <c r="AG34" s="384">
        <v>33</v>
      </c>
      <c r="AH34" s="427" t="e">
        <f t="shared" si="2"/>
        <v>#VALUE!</v>
      </c>
      <c r="AI34" s="212" t="s">
        <v>440</v>
      </c>
      <c r="AJ34" s="212" t="s">
        <v>441</v>
      </c>
      <c r="AK34" s="212" t="s">
        <v>1175</v>
      </c>
      <c r="AL34" s="212"/>
      <c r="AM34" s="212"/>
      <c r="AN34" s="212" t="s">
        <v>51</v>
      </c>
      <c r="AO34" s="212"/>
      <c r="AP34" s="213">
        <v>200</v>
      </c>
      <c r="AQ34" s="213">
        <v>10</v>
      </c>
      <c r="AR34" s="213">
        <v>0</v>
      </c>
      <c r="AS34" s="213">
        <v>210</v>
      </c>
      <c r="AT34" s="407" t="e">
        <f t="shared" si="7"/>
        <v>#N/A</v>
      </c>
      <c r="AV34" s="213">
        <v>160</v>
      </c>
      <c r="AW34" s="214" t="s">
        <v>1119</v>
      </c>
      <c r="AX34" s="214" t="s">
        <v>1123</v>
      </c>
      <c r="AY34" s="214" t="s">
        <v>1129</v>
      </c>
      <c r="BA34" s="93" t="e">
        <f t="shared" si="8"/>
        <v>#N/A</v>
      </c>
    </row>
    <row r="35" spans="1:53" ht="36" x14ac:dyDescent="0.25">
      <c r="A35" s="242" t="s">
        <v>432</v>
      </c>
      <c r="B35" s="242" t="s">
        <v>433</v>
      </c>
      <c r="C35" s="242" t="s">
        <v>1159</v>
      </c>
      <c r="D35" s="298" t="s">
        <v>26</v>
      </c>
      <c r="E35" s="315">
        <v>4.4416601471308108E-4</v>
      </c>
      <c r="G35" s="380"/>
      <c r="H35" s="381" t="s">
        <v>1159</v>
      </c>
      <c r="I35" s="382" t="s">
        <v>26</v>
      </c>
      <c r="J35" s="382">
        <v>2.4496334134908729E-4</v>
      </c>
      <c r="K35" s="382"/>
      <c r="L35" s="382"/>
      <c r="M35" s="382" t="s">
        <v>1159</v>
      </c>
      <c r="N35" s="382" t="s">
        <v>26</v>
      </c>
      <c r="O35" s="382">
        <v>1.9920267336399376E-4</v>
      </c>
      <c r="P35" s="382"/>
      <c r="Q35" s="383">
        <v>1.72</v>
      </c>
      <c r="R35" s="382">
        <v>21</v>
      </c>
      <c r="S35" s="382">
        <v>30</v>
      </c>
      <c r="T35" s="382">
        <v>29</v>
      </c>
      <c r="U35" s="382">
        <v>166</v>
      </c>
      <c r="V35" s="382"/>
      <c r="W35" s="382">
        <v>0</v>
      </c>
      <c r="X35" s="382">
        <v>9</v>
      </c>
      <c r="Y35" s="382">
        <v>0</v>
      </c>
      <c r="Z35" s="382">
        <v>6</v>
      </c>
      <c r="AA35" s="382">
        <v>0</v>
      </c>
      <c r="AC35" s="384">
        <v>15</v>
      </c>
      <c r="AD35" s="382"/>
      <c r="AE35" s="385">
        <v>0.3</v>
      </c>
      <c r="AF35" s="386"/>
      <c r="AG35" s="384">
        <v>8</v>
      </c>
      <c r="AH35" s="427" t="e">
        <f t="shared" si="2"/>
        <v>#VALUE!</v>
      </c>
      <c r="AI35" s="212" t="s">
        <v>442</v>
      </c>
      <c r="AJ35" s="212" t="s">
        <v>443</v>
      </c>
      <c r="AK35" s="212" t="s">
        <v>1177</v>
      </c>
      <c r="AL35" s="212"/>
      <c r="AM35" s="212"/>
      <c r="AN35" s="212" t="s">
        <v>66</v>
      </c>
      <c r="AO35" s="212"/>
      <c r="AP35" s="213">
        <v>120</v>
      </c>
      <c r="AQ35" s="213">
        <v>0</v>
      </c>
      <c r="AR35" s="213">
        <v>0</v>
      </c>
      <c r="AS35" s="213">
        <v>120</v>
      </c>
      <c r="AT35" s="407" t="e">
        <f t="shared" si="7"/>
        <v>#N/A</v>
      </c>
      <c r="AV35" s="213">
        <v>80</v>
      </c>
      <c r="AW35" s="214" t="s">
        <v>1163</v>
      </c>
      <c r="AX35" s="214" t="s">
        <v>1123</v>
      </c>
      <c r="AY35" s="214" t="s">
        <v>1190</v>
      </c>
      <c r="BA35" s="93" t="e">
        <f t="shared" si="8"/>
        <v>#N/A</v>
      </c>
    </row>
    <row r="36" spans="1:53" ht="24" x14ac:dyDescent="0.25">
      <c r="A36" s="242" t="s">
        <v>434</v>
      </c>
      <c r="B36" s="242" t="s">
        <v>435</v>
      </c>
      <c r="C36" s="242" t="s">
        <v>1161</v>
      </c>
      <c r="D36" s="298" t="s">
        <v>27</v>
      </c>
      <c r="E36" s="315">
        <v>1.2021503961712158E-3</v>
      </c>
      <c r="G36" s="380"/>
      <c r="H36" s="381" t="s">
        <v>1161</v>
      </c>
      <c r="I36" s="382" t="s">
        <v>27</v>
      </c>
      <c r="J36" s="382">
        <v>5.8296387876678301E-4</v>
      </c>
      <c r="K36" s="382"/>
      <c r="L36" s="382"/>
      <c r="M36" s="382" t="s">
        <v>1161</v>
      </c>
      <c r="N36" s="382" t="s">
        <v>27</v>
      </c>
      <c r="O36" s="382">
        <v>6.1918651740443264E-4</v>
      </c>
      <c r="P36" s="382"/>
      <c r="Q36" s="383">
        <v>0.95</v>
      </c>
      <c r="R36" s="382">
        <v>13</v>
      </c>
      <c r="S36" s="382">
        <v>1</v>
      </c>
      <c r="T36" s="382">
        <v>27</v>
      </c>
      <c r="U36" s="382">
        <v>123</v>
      </c>
      <c r="V36" s="382"/>
      <c r="W36" s="382">
        <v>6</v>
      </c>
      <c r="X36" s="382">
        <v>2</v>
      </c>
      <c r="Y36" s="382">
        <v>4</v>
      </c>
      <c r="Z36" s="382">
        <v>0</v>
      </c>
      <c r="AA36" s="382">
        <v>12</v>
      </c>
      <c r="AC36" s="384">
        <v>24</v>
      </c>
      <c r="AD36" s="382"/>
      <c r="AE36" s="385">
        <v>0.28000000000000003</v>
      </c>
      <c r="AF36" s="386"/>
      <c r="AG36" s="384">
        <v>38</v>
      </c>
      <c r="AH36" s="427" t="e">
        <f t="shared" si="2"/>
        <v>#VALUE!</v>
      </c>
      <c r="AI36" s="212" t="s">
        <v>444</v>
      </c>
      <c r="AJ36" s="212" t="s">
        <v>445</v>
      </c>
      <c r="AK36" s="212" t="s">
        <v>1179</v>
      </c>
      <c r="AL36" s="212"/>
      <c r="AM36" s="212"/>
      <c r="AN36" s="212" t="s">
        <v>96</v>
      </c>
      <c r="AO36" s="212"/>
      <c r="AP36" s="213">
        <v>130</v>
      </c>
      <c r="AQ36" s="213">
        <v>20</v>
      </c>
      <c r="AR36" s="213">
        <v>0</v>
      </c>
      <c r="AS36" s="213">
        <v>150</v>
      </c>
      <c r="AT36" s="407" t="e">
        <f t="shared" si="7"/>
        <v>#N/A</v>
      </c>
      <c r="AV36" s="213">
        <v>90</v>
      </c>
      <c r="AW36" s="214" t="s">
        <v>1153</v>
      </c>
      <c r="AX36" s="214" t="s">
        <v>1123</v>
      </c>
      <c r="AY36" s="214" t="s">
        <v>1178</v>
      </c>
      <c r="BA36" s="93" t="e">
        <f t="shared" si="8"/>
        <v>#N/A</v>
      </c>
    </row>
    <row r="37" spans="1:53" ht="24" x14ac:dyDescent="0.25">
      <c r="C37" s="242" t="s">
        <v>1162</v>
      </c>
      <c r="D37" s="298" t="s">
        <v>323</v>
      </c>
      <c r="E37" s="298">
        <v>8.7106255796809363E-4</v>
      </c>
      <c r="G37" s="387"/>
      <c r="H37" s="388" t="s">
        <v>1162</v>
      </c>
      <c r="I37" s="389" t="s">
        <v>323</v>
      </c>
      <c r="J37" s="389">
        <v>5.1076912715251378E-4</v>
      </c>
      <c r="K37" s="389"/>
      <c r="L37" s="389"/>
      <c r="M37" s="389" t="s">
        <v>1162</v>
      </c>
      <c r="N37" s="389" t="s">
        <v>323</v>
      </c>
      <c r="O37" s="389">
        <v>3.6029343081557985E-4</v>
      </c>
      <c r="P37" s="389"/>
      <c r="Q37" s="390"/>
      <c r="R37" s="389"/>
      <c r="S37" s="389"/>
      <c r="T37" s="389"/>
      <c r="U37" s="391"/>
      <c r="V37" s="391"/>
      <c r="W37" s="389"/>
      <c r="X37" s="389"/>
      <c r="Y37" s="389"/>
      <c r="Z37" s="389"/>
      <c r="AA37" s="389"/>
      <c r="AC37" s="380"/>
      <c r="AD37" s="391"/>
      <c r="AE37" s="390"/>
      <c r="AF37" s="389"/>
      <c r="AG37" s="387"/>
      <c r="AH37" s="427" t="e">
        <f t="shared" si="2"/>
        <v>#VALUE!</v>
      </c>
      <c r="AI37" s="212" t="s">
        <v>446</v>
      </c>
      <c r="AJ37" s="212" t="s">
        <v>447</v>
      </c>
      <c r="AK37" s="212" t="s">
        <v>1180</v>
      </c>
      <c r="AL37" s="212"/>
      <c r="AM37" s="212"/>
      <c r="AN37" s="212" t="s">
        <v>240</v>
      </c>
      <c r="AO37" s="212"/>
      <c r="AP37" s="213">
        <v>120</v>
      </c>
      <c r="AQ37" s="213">
        <v>40</v>
      </c>
      <c r="AR37" s="213">
        <v>0</v>
      </c>
      <c r="AS37" s="213">
        <v>170</v>
      </c>
      <c r="AT37" s="407" t="e">
        <f t="shared" si="7"/>
        <v>#N/A</v>
      </c>
      <c r="AV37" s="213">
        <v>130</v>
      </c>
      <c r="AW37" s="214" t="s">
        <v>1153</v>
      </c>
      <c r="AX37" s="214" t="s">
        <v>1123</v>
      </c>
      <c r="AY37" s="214" t="s">
        <v>1122</v>
      </c>
      <c r="BA37" s="93" t="e">
        <f t="shared" si="8"/>
        <v>#N/A</v>
      </c>
    </row>
    <row r="38" spans="1:53" ht="36" x14ac:dyDescent="0.25">
      <c r="A38" s="242">
        <v>9</v>
      </c>
      <c r="B38" s="242">
        <v>16</v>
      </c>
      <c r="C38" s="242" t="s">
        <v>1165</v>
      </c>
      <c r="D38" s="298" t="s">
        <v>58</v>
      </c>
      <c r="E38" s="315">
        <v>8.70165865541859E-4</v>
      </c>
      <c r="G38" s="380"/>
      <c r="H38" s="392" t="s">
        <v>1165</v>
      </c>
      <c r="I38" s="391" t="s">
        <v>58</v>
      </c>
      <c r="J38" s="391">
        <v>2.6714619439697677E-4</v>
      </c>
      <c r="K38" s="391"/>
      <c r="L38" s="391"/>
      <c r="M38" s="391" t="s">
        <v>1165</v>
      </c>
      <c r="N38" s="391" t="s">
        <v>58</v>
      </c>
      <c r="O38" s="391">
        <v>6.0301967114488218E-4</v>
      </c>
      <c r="P38" s="391"/>
      <c r="Q38" s="393"/>
      <c r="R38" s="391"/>
      <c r="S38" s="391"/>
      <c r="T38" s="391"/>
      <c r="U38" s="391"/>
      <c r="V38" s="391"/>
      <c r="W38" s="391"/>
      <c r="X38" s="391"/>
      <c r="Y38" s="391"/>
      <c r="Z38" s="391"/>
      <c r="AA38" s="391"/>
      <c r="AC38" s="380"/>
      <c r="AD38" s="391"/>
      <c r="AE38" s="393"/>
      <c r="AF38" s="391"/>
      <c r="AG38" s="380"/>
      <c r="AH38" s="427" t="e">
        <f t="shared" si="2"/>
        <v>#VALUE!</v>
      </c>
      <c r="AI38" s="212"/>
      <c r="AJ38" s="212"/>
      <c r="AK38" s="212"/>
      <c r="AL38" s="212"/>
      <c r="AM38" s="212"/>
      <c r="AN38" s="212"/>
      <c r="AO38" s="212"/>
      <c r="AP38" s="214"/>
      <c r="AQ38" s="214"/>
      <c r="AR38" s="214"/>
      <c r="AS38" s="214"/>
      <c r="AT38" s="214"/>
      <c r="AV38" s="214"/>
      <c r="AW38" s="214" t="s">
        <v>394</v>
      </c>
      <c r="AX38" s="214" t="s">
        <v>394</v>
      </c>
      <c r="AY38" s="214" t="s">
        <v>394</v>
      </c>
    </row>
    <row r="39" spans="1:53" ht="25.5" x14ac:dyDescent="0.25">
      <c r="A39" s="242" t="s">
        <v>436</v>
      </c>
      <c r="B39" s="242" t="s">
        <v>437</v>
      </c>
      <c r="C39" s="242" t="s">
        <v>1166</v>
      </c>
      <c r="D39" s="298" t="s">
        <v>117</v>
      </c>
      <c r="E39" s="242">
        <v>2.1879316903319215E-4</v>
      </c>
      <c r="G39" s="387"/>
      <c r="H39" s="394" t="s">
        <v>1166</v>
      </c>
      <c r="I39" s="395" t="s">
        <v>117</v>
      </c>
      <c r="J39" s="395">
        <v>1.5104576995824336E-4</v>
      </c>
      <c r="K39" s="395"/>
      <c r="L39" s="395"/>
      <c r="M39" s="395" t="s">
        <v>1166</v>
      </c>
      <c r="N39" s="395" t="s">
        <v>117</v>
      </c>
      <c r="O39" s="395">
        <v>6.7747399074948774E-5</v>
      </c>
      <c r="P39" s="395"/>
      <c r="Q39" s="396">
        <v>0.98</v>
      </c>
      <c r="R39" s="395">
        <v>20</v>
      </c>
      <c r="S39" s="395">
        <v>25</v>
      </c>
      <c r="T39" s="395">
        <v>43</v>
      </c>
      <c r="U39" s="382">
        <v>129</v>
      </c>
      <c r="V39" s="382"/>
      <c r="W39" s="395">
        <v>0</v>
      </c>
      <c r="X39" s="395">
        <v>3</v>
      </c>
      <c r="Y39" s="395">
        <v>7</v>
      </c>
      <c r="Z39" s="395">
        <v>0</v>
      </c>
      <c r="AA39" s="395">
        <v>0</v>
      </c>
      <c r="AC39" s="384">
        <v>10</v>
      </c>
      <c r="AD39" s="382"/>
      <c r="AE39" s="397">
        <v>0.24</v>
      </c>
      <c r="AF39" s="398"/>
      <c r="AG39" s="399">
        <v>1</v>
      </c>
      <c r="AH39" s="427" t="e">
        <f t="shared" si="2"/>
        <v>#VALUE!</v>
      </c>
      <c r="AI39" s="212"/>
      <c r="AJ39" s="212" t="s">
        <v>1140</v>
      </c>
      <c r="AK39" s="212" t="s">
        <v>1181</v>
      </c>
      <c r="AL39" s="212"/>
      <c r="AM39" s="212" t="s">
        <v>449</v>
      </c>
      <c r="AN39" s="212" t="s">
        <v>449</v>
      </c>
      <c r="AO39" s="212"/>
      <c r="AP39" s="214" t="s">
        <v>551</v>
      </c>
      <c r="AQ39" s="214" t="s">
        <v>551</v>
      </c>
      <c r="AR39" s="214" t="s">
        <v>551</v>
      </c>
      <c r="AS39" s="214" t="s">
        <v>551</v>
      </c>
      <c r="AT39" s="407" t="e">
        <f t="shared" ref="AT39:AT49" si="9">AS39/VLOOKUP(AN39,$E$16:$H$393,4,FALSE)</f>
        <v>#VALUE!</v>
      </c>
      <c r="AV39" s="214" t="s">
        <v>551</v>
      </c>
      <c r="AW39" s="214" t="s">
        <v>551</v>
      </c>
      <c r="AX39" s="214" t="s">
        <v>551</v>
      </c>
      <c r="AY39" s="214" t="s">
        <v>551</v>
      </c>
      <c r="BA39" s="93" t="e">
        <f t="shared" ref="BA39:BA49" si="10">AY39/VLOOKUP(AN39,$E$16:$H$393,4,FALSE)</f>
        <v>#VALUE!</v>
      </c>
    </row>
    <row r="40" spans="1:53" ht="24" x14ac:dyDescent="0.25">
      <c r="A40" s="242" t="s">
        <v>438</v>
      </c>
      <c r="B40" s="242" t="s">
        <v>439</v>
      </c>
      <c r="C40" s="242" t="s">
        <v>1167</v>
      </c>
      <c r="D40" s="298" t="s">
        <v>291</v>
      </c>
      <c r="E40" s="242">
        <v>1.8161453330352785E-3</v>
      </c>
      <c r="G40" s="387"/>
      <c r="H40" s="394" t="s">
        <v>1167</v>
      </c>
      <c r="I40" s="395" t="s">
        <v>291</v>
      </c>
      <c r="J40" s="395">
        <v>7.5286254445513872E-4</v>
      </c>
      <c r="K40" s="395"/>
      <c r="L40" s="395"/>
      <c r="M40" s="395" t="s">
        <v>1167</v>
      </c>
      <c r="N40" s="395" t="s">
        <v>291</v>
      </c>
      <c r="O40" s="395">
        <v>1.0632827885801398E-3</v>
      </c>
      <c r="P40" s="395"/>
      <c r="Q40" s="396">
        <v>0.94</v>
      </c>
      <c r="R40" s="395">
        <v>2</v>
      </c>
      <c r="S40" s="395">
        <v>17</v>
      </c>
      <c r="T40" s="395">
        <v>68</v>
      </c>
      <c r="U40" s="382">
        <v>116</v>
      </c>
      <c r="V40" s="382"/>
      <c r="W40" s="395">
        <v>4</v>
      </c>
      <c r="X40" s="395">
        <v>0</v>
      </c>
      <c r="Y40" s="395">
        <v>4</v>
      </c>
      <c r="Z40" s="395">
        <v>0</v>
      </c>
      <c r="AA40" s="395">
        <v>0</v>
      </c>
      <c r="AC40" s="384">
        <v>8</v>
      </c>
      <c r="AD40" s="382"/>
      <c r="AE40" s="397">
        <v>0.26</v>
      </c>
      <c r="AF40" s="398"/>
      <c r="AG40" s="399">
        <v>3</v>
      </c>
      <c r="AH40" s="427" t="e">
        <f t="shared" si="2"/>
        <v>#VALUE!</v>
      </c>
      <c r="AI40" s="212" t="s">
        <v>450</v>
      </c>
      <c r="AJ40" s="212" t="s">
        <v>451</v>
      </c>
      <c r="AK40" s="212" t="s">
        <v>1184</v>
      </c>
      <c r="AL40" s="212"/>
      <c r="AM40" s="212"/>
      <c r="AN40" s="212" t="s">
        <v>29</v>
      </c>
      <c r="AO40" s="212"/>
      <c r="AP40" s="213">
        <v>200</v>
      </c>
      <c r="AQ40" s="213">
        <v>30</v>
      </c>
      <c r="AR40" s="213">
        <v>0</v>
      </c>
      <c r="AS40" s="213">
        <v>220</v>
      </c>
      <c r="AT40" s="407" t="e">
        <f t="shared" si="9"/>
        <v>#N/A</v>
      </c>
      <c r="AV40" s="213">
        <v>280</v>
      </c>
      <c r="AW40" s="214" t="s">
        <v>1123</v>
      </c>
      <c r="AX40" s="214" t="s">
        <v>1123</v>
      </c>
      <c r="AY40" s="214" t="s">
        <v>1447</v>
      </c>
      <c r="BA40" s="93" t="e">
        <f t="shared" si="10"/>
        <v>#N/A</v>
      </c>
    </row>
    <row r="41" spans="1:53" ht="24" x14ac:dyDescent="0.25">
      <c r="A41" s="242" t="s">
        <v>440</v>
      </c>
      <c r="B41" s="242" t="s">
        <v>441</v>
      </c>
      <c r="C41" s="242" t="s">
        <v>1170</v>
      </c>
      <c r="D41" s="298" t="s">
        <v>324</v>
      </c>
      <c r="E41" s="242">
        <v>3.4507550612622017E-4</v>
      </c>
      <c r="G41" s="387"/>
      <c r="H41" s="394" t="s">
        <v>1170</v>
      </c>
      <c r="I41" s="395" t="s">
        <v>324</v>
      </c>
      <c r="J41" s="395">
        <v>2.6471228942374182E-4</v>
      </c>
      <c r="K41" s="395"/>
      <c r="L41" s="395"/>
      <c r="M41" s="395" t="s">
        <v>1170</v>
      </c>
      <c r="N41" s="395" t="s">
        <v>324</v>
      </c>
      <c r="O41" s="395">
        <v>8.0363216702478325E-5</v>
      </c>
      <c r="P41" s="395"/>
      <c r="Q41" s="396">
        <v>1.57</v>
      </c>
      <c r="R41" s="395">
        <v>16</v>
      </c>
      <c r="S41" s="395">
        <v>70</v>
      </c>
      <c r="T41" s="395">
        <v>83</v>
      </c>
      <c r="U41" s="382">
        <v>246</v>
      </c>
      <c r="V41" s="382"/>
      <c r="W41" s="395">
        <v>0</v>
      </c>
      <c r="X41" s="395">
        <v>14</v>
      </c>
      <c r="Y41" s="395">
        <v>0</v>
      </c>
      <c r="Z41" s="395">
        <v>0</v>
      </c>
      <c r="AA41" s="395">
        <v>0</v>
      </c>
      <c r="AC41" s="384">
        <v>14</v>
      </c>
      <c r="AD41" s="382"/>
      <c r="AE41" s="397">
        <v>0.28999999999999998</v>
      </c>
      <c r="AF41" s="398"/>
      <c r="AG41" s="399">
        <v>0</v>
      </c>
      <c r="AH41" s="427" t="e">
        <f t="shared" si="2"/>
        <v>#VALUE!</v>
      </c>
      <c r="AI41" s="212" t="s">
        <v>452</v>
      </c>
      <c r="AJ41" s="212" t="s">
        <v>453</v>
      </c>
      <c r="AK41" s="212" t="s">
        <v>1186</v>
      </c>
      <c r="AL41" s="212"/>
      <c r="AM41" s="212"/>
      <c r="AN41" s="212" t="s">
        <v>45</v>
      </c>
      <c r="AO41" s="212"/>
      <c r="AP41" s="213">
        <v>130</v>
      </c>
      <c r="AQ41" s="213">
        <v>20</v>
      </c>
      <c r="AR41" s="213">
        <v>0</v>
      </c>
      <c r="AS41" s="213">
        <v>140</v>
      </c>
      <c r="AT41" s="407" t="e">
        <f t="shared" si="9"/>
        <v>#N/A</v>
      </c>
      <c r="AV41" s="213">
        <v>140</v>
      </c>
      <c r="AW41" s="214" t="s">
        <v>1153</v>
      </c>
      <c r="AX41" s="214" t="s">
        <v>1123</v>
      </c>
      <c r="AY41" s="214" t="s">
        <v>1129</v>
      </c>
      <c r="BA41" s="93" t="e">
        <f t="shared" si="10"/>
        <v>#N/A</v>
      </c>
    </row>
    <row r="42" spans="1:53" ht="24" x14ac:dyDescent="0.25">
      <c r="A42" s="242" t="s">
        <v>442</v>
      </c>
      <c r="B42" s="242" t="s">
        <v>443</v>
      </c>
      <c r="C42" s="242" t="s">
        <v>1172</v>
      </c>
      <c r="D42" s="298" t="s">
        <v>2</v>
      </c>
      <c r="E42" s="242">
        <v>2.58102736734134E-4</v>
      </c>
      <c r="G42" s="387"/>
      <c r="H42" s="394" t="s">
        <v>1172</v>
      </c>
      <c r="I42" s="395" t="s">
        <v>2</v>
      </c>
      <c r="J42" s="395">
        <v>2.3111695563740185E-4</v>
      </c>
      <c r="K42" s="395"/>
      <c r="L42" s="395"/>
      <c r="M42" s="395" t="s">
        <v>1172</v>
      </c>
      <c r="N42" s="395" t="s">
        <v>2</v>
      </c>
      <c r="O42" s="395">
        <v>2.6985781096732138E-5</v>
      </c>
      <c r="P42" s="395"/>
      <c r="Q42" s="396">
        <v>2.88</v>
      </c>
      <c r="R42" s="395">
        <v>6</v>
      </c>
      <c r="S42" s="395">
        <v>16</v>
      </c>
      <c r="T42" s="395">
        <v>39</v>
      </c>
      <c r="U42" s="382">
        <v>153</v>
      </c>
      <c r="V42" s="382"/>
      <c r="W42" s="395">
        <v>4</v>
      </c>
      <c r="X42" s="395">
        <v>0</v>
      </c>
      <c r="Y42" s="395">
        <v>4</v>
      </c>
      <c r="Z42" s="395">
        <v>0</v>
      </c>
      <c r="AA42" s="395">
        <v>0</v>
      </c>
      <c r="AC42" s="384">
        <v>8</v>
      </c>
      <c r="AD42" s="382"/>
      <c r="AE42" s="397">
        <v>0.25</v>
      </c>
      <c r="AF42" s="398"/>
      <c r="AG42" s="399">
        <v>230</v>
      </c>
      <c r="AH42" s="427" t="e">
        <f t="shared" si="2"/>
        <v>#VALUE!</v>
      </c>
      <c r="AI42" s="212" t="s">
        <v>454</v>
      </c>
      <c r="AJ42" s="212" t="s">
        <v>455</v>
      </c>
      <c r="AK42" s="212" t="s">
        <v>1187</v>
      </c>
      <c r="AL42" s="212"/>
      <c r="AM42" s="212"/>
      <c r="AN42" s="212" t="s">
        <v>160</v>
      </c>
      <c r="AO42" s="212"/>
      <c r="AP42" s="213">
        <v>830</v>
      </c>
      <c r="AQ42" s="213">
        <v>40</v>
      </c>
      <c r="AR42" s="213">
        <v>0</v>
      </c>
      <c r="AS42" s="213">
        <v>870</v>
      </c>
      <c r="AT42" s="407" t="e">
        <f t="shared" si="9"/>
        <v>#N/A</v>
      </c>
      <c r="AV42" s="213">
        <v>1800</v>
      </c>
      <c r="AW42" s="214" t="s">
        <v>1123</v>
      </c>
      <c r="AX42" s="214" t="s">
        <v>1142</v>
      </c>
      <c r="AY42" s="214" t="s">
        <v>1776</v>
      </c>
      <c r="BA42" s="93" t="e">
        <f t="shared" si="10"/>
        <v>#N/A</v>
      </c>
    </row>
    <row r="43" spans="1:53" ht="24" x14ac:dyDescent="0.25">
      <c r="A43" s="242" t="s">
        <v>444</v>
      </c>
      <c r="B43" s="242" t="s">
        <v>445</v>
      </c>
      <c r="C43" s="242" t="s">
        <v>1174</v>
      </c>
      <c r="D43" s="298" t="s">
        <v>17</v>
      </c>
      <c r="E43" s="242">
        <v>1.1605555397549803E-4</v>
      </c>
      <c r="G43" s="387"/>
      <c r="H43" s="394" t="s">
        <v>1174</v>
      </c>
      <c r="I43" s="395" t="s">
        <v>17</v>
      </c>
      <c r="J43" s="395">
        <v>7.8408241417973014E-5</v>
      </c>
      <c r="K43" s="395"/>
      <c r="L43" s="395"/>
      <c r="M43" s="395" t="s">
        <v>1174</v>
      </c>
      <c r="N43" s="395" t="s">
        <v>17</v>
      </c>
      <c r="O43" s="395">
        <v>3.7647312557525008E-5</v>
      </c>
      <c r="P43" s="395"/>
      <c r="Q43" s="396">
        <v>0.09</v>
      </c>
      <c r="R43" s="395">
        <v>4</v>
      </c>
      <c r="S43" s="395">
        <v>2</v>
      </c>
      <c r="T43" s="395">
        <v>4</v>
      </c>
      <c r="U43" s="382">
        <v>12</v>
      </c>
      <c r="V43" s="382"/>
      <c r="W43" s="395">
        <v>0</v>
      </c>
      <c r="X43" s="395">
        <v>0</v>
      </c>
      <c r="Y43" s="395">
        <v>0</v>
      </c>
      <c r="Z43" s="395">
        <v>1</v>
      </c>
      <c r="AA43" s="395">
        <v>0</v>
      </c>
      <c r="AC43" s="384">
        <v>1</v>
      </c>
      <c r="AD43" s="382"/>
      <c r="AE43" s="397">
        <v>0.04</v>
      </c>
      <c r="AF43" s="398"/>
      <c r="AG43" s="399">
        <v>0</v>
      </c>
      <c r="AH43" s="427" t="e">
        <f t="shared" si="2"/>
        <v>#VALUE!</v>
      </c>
      <c r="AI43" s="212" t="s">
        <v>456</v>
      </c>
      <c r="AJ43" s="212" t="s">
        <v>457</v>
      </c>
      <c r="AK43" s="212" t="s">
        <v>1189</v>
      </c>
      <c r="AL43" s="212"/>
      <c r="AM43" s="212"/>
      <c r="AN43" s="212" t="s">
        <v>194</v>
      </c>
      <c r="AO43" s="212"/>
      <c r="AP43" s="213">
        <v>180</v>
      </c>
      <c r="AQ43" s="213">
        <v>140</v>
      </c>
      <c r="AR43" s="213">
        <v>0</v>
      </c>
      <c r="AS43" s="213">
        <v>320</v>
      </c>
      <c r="AT43" s="407" t="e">
        <f t="shared" si="9"/>
        <v>#N/A</v>
      </c>
      <c r="AV43" s="213">
        <v>120</v>
      </c>
      <c r="AW43" s="214" t="s">
        <v>1147</v>
      </c>
      <c r="AX43" s="214" t="s">
        <v>1123</v>
      </c>
      <c r="AY43" s="214" t="s">
        <v>1193</v>
      </c>
      <c r="BA43" s="93" t="e">
        <f t="shared" si="10"/>
        <v>#N/A</v>
      </c>
    </row>
    <row r="44" spans="1:53" ht="24" x14ac:dyDescent="0.25">
      <c r="A44" s="242" t="s">
        <v>446</v>
      </c>
      <c r="B44" s="242" t="s">
        <v>447</v>
      </c>
      <c r="C44" s="242" t="s">
        <v>1175</v>
      </c>
      <c r="D44" s="298" t="s">
        <v>51</v>
      </c>
      <c r="E44" s="242">
        <v>5.941193726397906E-4</v>
      </c>
      <c r="G44" s="387"/>
      <c r="H44" s="394" t="s">
        <v>1175</v>
      </c>
      <c r="I44" s="389" t="s">
        <v>51</v>
      </c>
      <c r="J44" s="389">
        <v>3.881260715119083E-4</v>
      </c>
      <c r="K44" s="389"/>
      <c r="L44" s="389"/>
      <c r="M44" s="389" t="s">
        <v>1175</v>
      </c>
      <c r="N44" s="389" t="s">
        <v>51</v>
      </c>
      <c r="O44" s="389">
        <v>2.0599330112788236E-4</v>
      </c>
      <c r="P44" s="389"/>
      <c r="Q44" s="390" t="s">
        <v>1821</v>
      </c>
      <c r="R44" s="389" t="s">
        <v>1821</v>
      </c>
      <c r="S44" s="389" t="s">
        <v>1821</v>
      </c>
      <c r="T44" s="389" t="s">
        <v>1821</v>
      </c>
      <c r="U44" s="391" t="s">
        <v>1821</v>
      </c>
      <c r="V44" s="391"/>
      <c r="W44" s="389" t="s">
        <v>1821</v>
      </c>
      <c r="X44" s="389" t="s">
        <v>1821</v>
      </c>
      <c r="Y44" s="389" t="s">
        <v>1821</v>
      </c>
      <c r="Z44" s="389" t="s">
        <v>1821</v>
      </c>
      <c r="AA44" s="389" t="s">
        <v>1821</v>
      </c>
      <c r="AC44" s="380" t="s">
        <v>1821</v>
      </c>
      <c r="AD44" s="391"/>
      <c r="AE44" s="390" t="s">
        <v>1821</v>
      </c>
      <c r="AF44" s="389"/>
      <c r="AG44" s="387" t="s">
        <v>1821</v>
      </c>
      <c r="AH44" s="427" t="e">
        <f t="shared" si="2"/>
        <v>#VALUE!</v>
      </c>
      <c r="AI44" s="212" t="s">
        <v>458</v>
      </c>
      <c r="AJ44" s="212" t="s">
        <v>459</v>
      </c>
      <c r="AK44" s="212" t="s">
        <v>1192</v>
      </c>
      <c r="AL44" s="212"/>
      <c r="AM44" s="212"/>
      <c r="AN44" s="212" t="s">
        <v>211</v>
      </c>
      <c r="AO44" s="212"/>
      <c r="AP44" s="213">
        <v>350</v>
      </c>
      <c r="AQ44" s="213">
        <v>20</v>
      </c>
      <c r="AR44" s="213">
        <v>0</v>
      </c>
      <c r="AS44" s="213">
        <v>370</v>
      </c>
      <c r="AT44" s="407" t="e">
        <f t="shared" si="9"/>
        <v>#N/A</v>
      </c>
      <c r="AV44" s="213">
        <v>240</v>
      </c>
      <c r="AW44" s="214" t="s">
        <v>1153</v>
      </c>
      <c r="AX44" s="214" t="s">
        <v>1153</v>
      </c>
      <c r="AY44" s="214" t="s">
        <v>1130</v>
      </c>
      <c r="BA44" s="93" t="e">
        <f t="shared" si="10"/>
        <v>#N/A</v>
      </c>
    </row>
    <row r="45" spans="1:53" ht="24" x14ac:dyDescent="0.25">
      <c r="A45" s="242">
        <v>42</v>
      </c>
      <c r="B45" s="242">
        <v>0</v>
      </c>
      <c r="C45" s="242" t="s">
        <v>1177</v>
      </c>
      <c r="D45" s="298" t="s">
        <v>66</v>
      </c>
      <c r="E45" s="298">
        <v>1.5692849899740787E-4</v>
      </c>
      <c r="G45" s="380"/>
      <c r="H45" s="392" t="s">
        <v>1177</v>
      </c>
      <c r="I45" s="391" t="s">
        <v>66</v>
      </c>
      <c r="J45" s="391">
        <v>7.9766034692740944E-5</v>
      </c>
      <c r="K45" s="391"/>
      <c r="L45" s="391"/>
      <c r="M45" s="391" t="s">
        <v>1177</v>
      </c>
      <c r="N45" s="391" t="s">
        <v>66</v>
      </c>
      <c r="O45" s="391">
        <v>7.7162464304666916E-5</v>
      </c>
      <c r="P45" s="391"/>
      <c r="Q45" s="393"/>
      <c r="R45" s="391"/>
      <c r="S45" s="391"/>
      <c r="T45" s="391"/>
      <c r="U45" s="391"/>
      <c r="V45" s="391"/>
      <c r="W45" s="391"/>
      <c r="X45" s="391"/>
      <c r="Y45" s="391"/>
      <c r="Z45" s="391"/>
      <c r="AA45" s="391"/>
      <c r="AC45" s="380"/>
      <c r="AD45" s="391"/>
      <c r="AE45" s="393"/>
      <c r="AF45" s="391"/>
      <c r="AG45" s="380"/>
      <c r="AH45" s="427" t="e">
        <f t="shared" si="2"/>
        <v>#VALUE!</v>
      </c>
      <c r="AI45" s="212" t="s">
        <v>460</v>
      </c>
      <c r="AJ45" s="212" t="s">
        <v>461</v>
      </c>
      <c r="AK45" s="212" t="s">
        <v>1194</v>
      </c>
      <c r="AL45" s="212"/>
      <c r="AM45" s="212"/>
      <c r="AN45" s="212" t="s">
        <v>222</v>
      </c>
      <c r="AO45" s="212"/>
      <c r="AP45" s="213">
        <v>780</v>
      </c>
      <c r="AQ45" s="213">
        <v>0</v>
      </c>
      <c r="AR45" s="213">
        <v>0</v>
      </c>
      <c r="AS45" s="213">
        <v>780</v>
      </c>
      <c r="AT45" s="407" t="e">
        <f t="shared" si="9"/>
        <v>#N/A</v>
      </c>
      <c r="AV45" s="213">
        <v>410</v>
      </c>
      <c r="AW45" s="214" t="s">
        <v>1163</v>
      </c>
      <c r="AX45" s="214" t="s">
        <v>1123</v>
      </c>
      <c r="AY45" s="214" t="s">
        <v>1133</v>
      </c>
      <c r="BA45" s="93" t="e">
        <f t="shared" si="10"/>
        <v>#N/A</v>
      </c>
    </row>
    <row r="46" spans="1:53" ht="24" x14ac:dyDescent="0.25">
      <c r="A46" s="242" t="s">
        <v>450</v>
      </c>
      <c r="B46" s="242" t="s">
        <v>451</v>
      </c>
      <c r="C46" s="242" t="s">
        <v>1179</v>
      </c>
      <c r="D46" s="298" t="s">
        <v>96</v>
      </c>
      <c r="E46" s="242">
        <v>2.8098439291778692E-4</v>
      </c>
      <c r="G46" s="387"/>
      <c r="H46" s="394" t="s">
        <v>1179</v>
      </c>
      <c r="I46" s="395" t="s">
        <v>96</v>
      </c>
      <c r="J46" s="395">
        <v>2.8098439291778692E-4</v>
      </c>
      <c r="K46" s="395"/>
      <c r="L46" s="395"/>
      <c r="M46" s="395" t="s">
        <v>1179</v>
      </c>
      <c r="N46" s="395" t="s">
        <v>96</v>
      </c>
      <c r="O46" s="395">
        <v>0</v>
      </c>
      <c r="P46" s="395"/>
      <c r="Q46" s="396">
        <v>2.4900000000000002</v>
      </c>
      <c r="R46" s="395">
        <v>60</v>
      </c>
      <c r="S46" s="395">
        <v>11</v>
      </c>
      <c r="T46" s="395">
        <v>215</v>
      </c>
      <c r="U46" s="382">
        <v>570</v>
      </c>
      <c r="V46" s="382"/>
      <c r="W46" s="395">
        <v>0</v>
      </c>
      <c r="X46" s="395">
        <v>13</v>
      </c>
      <c r="Y46" s="395">
        <v>36</v>
      </c>
      <c r="Z46" s="395">
        <v>0</v>
      </c>
      <c r="AA46" s="395">
        <v>0</v>
      </c>
      <c r="AC46" s="384">
        <v>49</v>
      </c>
      <c r="AD46" s="382"/>
      <c r="AE46" s="397">
        <v>0.43</v>
      </c>
      <c r="AF46" s="398"/>
      <c r="AG46" s="399">
        <v>43</v>
      </c>
      <c r="AH46" s="427" t="e">
        <f t="shared" si="2"/>
        <v>#VALUE!</v>
      </c>
      <c r="AI46" s="212" t="s">
        <v>462</v>
      </c>
      <c r="AJ46" s="212" t="s">
        <v>463</v>
      </c>
      <c r="AK46" s="212" t="s">
        <v>1196</v>
      </c>
      <c r="AL46" s="212"/>
      <c r="AM46" s="212"/>
      <c r="AN46" s="212" t="s">
        <v>256</v>
      </c>
      <c r="AO46" s="212"/>
      <c r="AP46" s="213">
        <v>60</v>
      </c>
      <c r="AQ46" s="213">
        <v>30</v>
      </c>
      <c r="AR46" s="213">
        <v>0</v>
      </c>
      <c r="AS46" s="213">
        <v>90</v>
      </c>
      <c r="AT46" s="407" t="e">
        <f t="shared" si="9"/>
        <v>#N/A</v>
      </c>
      <c r="AV46" s="213">
        <v>170</v>
      </c>
      <c r="AW46" s="214" t="s">
        <v>1119</v>
      </c>
      <c r="AX46" s="214" t="s">
        <v>1123</v>
      </c>
      <c r="AY46" s="214" t="s">
        <v>1176</v>
      </c>
      <c r="BA46" s="93" t="e">
        <f t="shared" si="10"/>
        <v>#N/A</v>
      </c>
    </row>
    <row r="47" spans="1:53" ht="24" x14ac:dyDescent="0.25">
      <c r="A47" s="242" t="s">
        <v>452</v>
      </c>
      <c r="B47" s="242" t="s">
        <v>453</v>
      </c>
      <c r="C47" s="242" t="s">
        <v>1180</v>
      </c>
      <c r="D47" s="298" t="s">
        <v>240</v>
      </c>
      <c r="E47" s="242">
        <v>4.8090193003692469E-4</v>
      </c>
      <c r="G47" s="387"/>
      <c r="H47" s="394" t="s">
        <v>1180</v>
      </c>
      <c r="I47" s="395" t="s">
        <v>240</v>
      </c>
      <c r="J47" s="395">
        <v>4.0982452153844951E-4</v>
      </c>
      <c r="K47" s="395"/>
      <c r="L47" s="395"/>
      <c r="M47" s="395" t="s">
        <v>1180</v>
      </c>
      <c r="N47" s="395" t="s">
        <v>240</v>
      </c>
      <c r="O47" s="395">
        <v>7.1077408498475196E-5</v>
      </c>
      <c r="P47" s="395"/>
      <c r="Q47" s="396">
        <v>1.96</v>
      </c>
      <c r="R47" s="395">
        <v>7</v>
      </c>
      <c r="S47" s="395">
        <v>96</v>
      </c>
      <c r="T47" s="395">
        <v>121</v>
      </c>
      <c r="U47" s="382">
        <v>377</v>
      </c>
      <c r="V47" s="382"/>
      <c r="W47" s="395">
        <v>0</v>
      </c>
      <c r="X47" s="395">
        <v>0</v>
      </c>
      <c r="Y47" s="395">
        <v>12</v>
      </c>
      <c r="Z47" s="395">
        <v>0</v>
      </c>
      <c r="AA47" s="395">
        <v>0</v>
      </c>
      <c r="AC47" s="384">
        <v>12</v>
      </c>
      <c r="AD47" s="382"/>
      <c r="AE47" s="397">
        <v>0.15</v>
      </c>
      <c r="AF47" s="398"/>
      <c r="AG47" s="399">
        <v>27</v>
      </c>
      <c r="AH47" s="427" t="e">
        <f t="shared" si="2"/>
        <v>#VALUE!</v>
      </c>
      <c r="AI47" s="212" t="s">
        <v>464</v>
      </c>
      <c r="AJ47" s="212" t="s">
        <v>465</v>
      </c>
      <c r="AK47" s="212" t="s">
        <v>1197</v>
      </c>
      <c r="AL47" s="212"/>
      <c r="AM47" s="212"/>
      <c r="AN47" s="212" t="s">
        <v>267</v>
      </c>
      <c r="AO47" s="212"/>
      <c r="AP47" s="213">
        <v>170</v>
      </c>
      <c r="AQ47" s="213">
        <v>50</v>
      </c>
      <c r="AR47" s="213">
        <v>0</v>
      </c>
      <c r="AS47" s="213">
        <v>220</v>
      </c>
      <c r="AT47" s="407" t="e">
        <f t="shared" si="9"/>
        <v>#N/A</v>
      </c>
      <c r="AV47" s="213">
        <v>420</v>
      </c>
      <c r="AW47" s="214" t="s">
        <v>1199</v>
      </c>
      <c r="AX47" s="214" t="s">
        <v>1123</v>
      </c>
      <c r="AY47" s="214" t="s">
        <v>1133</v>
      </c>
      <c r="BA47" s="93" t="e">
        <f t="shared" si="10"/>
        <v>#N/A</v>
      </c>
    </row>
    <row r="48" spans="1:53" ht="48" x14ac:dyDescent="0.25">
      <c r="A48" s="242" t="s">
        <v>454</v>
      </c>
      <c r="B48" s="242" t="s">
        <v>455</v>
      </c>
      <c r="C48" s="242" t="s">
        <v>1181</v>
      </c>
      <c r="D48" s="298" t="s">
        <v>449</v>
      </c>
      <c r="E48" s="242" t="e">
        <v>#N/A</v>
      </c>
      <c r="G48" s="387"/>
      <c r="H48" s="394" t="s">
        <v>1181</v>
      </c>
      <c r="I48" s="395" t="s">
        <v>449</v>
      </c>
      <c r="J48" s="395" t="e">
        <v>#N/A</v>
      </c>
      <c r="K48" s="395"/>
      <c r="L48" s="395"/>
      <c r="M48" s="395" t="s">
        <v>1181</v>
      </c>
      <c r="N48" s="395" t="s">
        <v>449</v>
      </c>
      <c r="O48" s="395" t="e">
        <v>#N/A</v>
      </c>
      <c r="P48" s="395"/>
      <c r="Q48" s="396">
        <v>2.46</v>
      </c>
      <c r="R48" s="395">
        <v>237</v>
      </c>
      <c r="S48" s="395">
        <v>669</v>
      </c>
      <c r="T48" s="395">
        <v>878</v>
      </c>
      <c r="U48" s="382">
        <v>2317</v>
      </c>
      <c r="V48" s="382"/>
      <c r="W48" s="395">
        <v>20</v>
      </c>
      <c r="X48" s="395">
        <v>92</v>
      </c>
      <c r="Y48" s="395">
        <v>63</v>
      </c>
      <c r="Z48" s="395">
        <v>0</v>
      </c>
      <c r="AA48" s="395">
        <v>194</v>
      </c>
      <c r="AC48" s="384">
        <v>369</v>
      </c>
      <c r="AD48" s="382"/>
      <c r="AE48" s="397">
        <v>1.7</v>
      </c>
      <c r="AF48" s="398"/>
      <c r="AG48" s="399">
        <v>2</v>
      </c>
      <c r="AH48" s="427" t="e">
        <f t="shared" si="2"/>
        <v>#VALUE!</v>
      </c>
      <c r="AI48" s="212" t="s">
        <v>466</v>
      </c>
      <c r="AJ48" s="212" t="s">
        <v>467</v>
      </c>
      <c r="AK48" s="212" t="s">
        <v>1198</v>
      </c>
      <c r="AL48" s="212"/>
      <c r="AM48" s="212"/>
      <c r="AN48" s="212" t="s">
        <v>283</v>
      </c>
      <c r="AO48" s="212"/>
      <c r="AP48" s="214" t="s">
        <v>551</v>
      </c>
      <c r="AQ48" s="214" t="s">
        <v>551</v>
      </c>
      <c r="AR48" s="214" t="s">
        <v>551</v>
      </c>
      <c r="AS48" s="214" t="s">
        <v>551</v>
      </c>
      <c r="AT48" s="407" t="e">
        <f t="shared" si="9"/>
        <v>#VALUE!</v>
      </c>
      <c r="AV48" s="214" t="s">
        <v>551</v>
      </c>
      <c r="AW48" s="214" t="s">
        <v>551</v>
      </c>
      <c r="AX48" s="214" t="s">
        <v>551</v>
      </c>
      <c r="AY48" s="214" t="s">
        <v>551</v>
      </c>
      <c r="BA48" s="93" t="e">
        <f t="shared" si="10"/>
        <v>#VALUE!</v>
      </c>
    </row>
    <row r="49" spans="1:53" ht="24" x14ac:dyDescent="0.25">
      <c r="A49" s="242" t="s">
        <v>456</v>
      </c>
      <c r="B49" s="242" t="s">
        <v>457</v>
      </c>
      <c r="C49" s="242" t="s">
        <v>1184</v>
      </c>
      <c r="D49" s="298" t="s">
        <v>29</v>
      </c>
      <c r="E49" s="242">
        <v>7.0588715958679071E-4</v>
      </c>
      <c r="G49" s="387"/>
      <c r="H49" s="394" t="s">
        <v>1184</v>
      </c>
      <c r="I49" s="395" t="s">
        <v>29</v>
      </c>
      <c r="J49" s="395">
        <v>3.4487985442275084E-4</v>
      </c>
      <c r="K49" s="395"/>
      <c r="L49" s="395"/>
      <c r="M49" s="395" t="s">
        <v>1184</v>
      </c>
      <c r="N49" s="395" t="s">
        <v>29</v>
      </c>
      <c r="O49" s="395">
        <v>3.6100730516403981E-4</v>
      </c>
      <c r="P49" s="395"/>
      <c r="Q49" s="396">
        <v>0.69</v>
      </c>
      <c r="R49" s="395">
        <v>1</v>
      </c>
      <c r="S49" s="395">
        <v>4</v>
      </c>
      <c r="T49" s="395">
        <v>28</v>
      </c>
      <c r="U49" s="382">
        <v>96</v>
      </c>
      <c r="V49" s="382"/>
      <c r="W49" s="395">
        <v>0</v>
      </c>
      <c r="X49" s="395">
        <v>1</v>
      </c>
      <c r="Y49" s="395">
        <v>11</v>
      </c>
      <c r="Z49" s="395">
        <v>0</v>
      </c>
      <c r="AA49" s="395">
        <v>0</v>
      </c>
      <c r="AC49" s="384">
        <v>12</v>
      </c>
      <c r="AD49" s="382"/>
      <c r="AE49" s="397">
        <v>0.13</v>
      </c>
      <c r="AF49" s="398"/>
      <c r="AG49" s="399">
        <v>1</v>
      </c>
      <c r="AH49" s="427" t="e">
        <f t="shared" si="2"/>
        <v>#VALUE!</v>
      </c>
      <c r="AI49" s="212" t="s">
        <v>468</v>
      </c>
      <c r="AJ49" s="212" t="s">
        <v>469</v>
      </c>
      <c r="AK49" s="212" t="s">
        <v>1200</v>
      </c>
      <c r="AL49" s="212"/>
      <c r="AM49" s="212"/>
      <c r="AN49" s="212" t="s">
        <v>308</v>
      </c>
      <c r="AO49" s="212"/>
      <c r="AP49" s="213">
        <v>340</v>
      </c>
      <c r="AQ49" s="213">
        <v>0</v>
      </c>
      <c r="AR49" s="213">
        <v>0</v>
      </c>
      <c r="AS49" s="213">
        <v>340</v>
      </c>
      <c r="AT49" s="407" t="e">
        <f t="shared" si="9"/>
        <v>#N/A</v>
      </c>
      <c r="AV49" s="213">
        <v>390</v>
      </c>
      <c r="AW49" s="214" t="s">
        <v>1123</v>
      </c>
      <c r="AX49" s="214" t="s">
        <v>1123</v>
      </c>
      <c r="AY49" s="214" t="s">
        <v>1433</v>
      </c>
      <c r="BA49" s="93" t="e">
        <f t="shared" si="10"/>
        <v>#N/A</v>
      </c>
    </row>
    <row r="50" spans="1:53" ht="24" x14ac:dyDescent="0.25">
      <c r="A50" s="242" t="s">
        <v>458</v>
      </c>
      <c r="B50" s="242" t="s">
        <v>459</v>
      </c>
      <c r="C50" s="242" t="s">
        <v>1186</v>
      </c>
      <c r="D50" s="298" t="s">
        <v>45</v>
      </c>
      <c r="E50" s="242">
        <v>2.5379620779660835E-4</v>
      </c>
      <c r="G50" s="387"/>
      <c r="H50" s="394" t="s">
        <v>1186</v>
      </c>
      <c r="I50" s="395" t="s">
        <v>45</v>
      </c>
      <c r="J50" s="395">
        <v>2.2114856215522911E-4</v>
      </c>
      <c r="K50" s="395"/>
      <c r="L50" s="395"/>
      <c r="M50" s="395" t="s">
        <v>1186</v>
      </c>
      <c r="N50" s="395" t="s">
        <v>45</v>
      </c>
      <c r="O50" s="395">
        <v>3.2647645641379208E-5</v>
      </c>
      <c r="P50" s="395"/>
      <c r="Q50" s="396">
        <v>3.29</v>
      </c>
      <c r="R50" s="395">
        <v>13</v>
      </c>
      <c r="S50" s="395">
        <v>230</v>
      </c>
      <c r="T50" s="395">
        <v>194</v>
      </c>
      <c r="U50" s="382">
        <v>717</v>
      </c>
      <c r="V50" s="382"/>
      <c r="W50" s="395">
        <v>2</v>
      </c>
      <c r="X50" s="395">
        <v>20</v>
      </c>
      <c r="Y50" s="395">
        <v>15</v>
      </c>
      <c r="Z50" s="395">
        <v>0</v>
      </c>
      <c r="AA50" s="395">
        <v>0</v>
      </c>
      <c r="AC50" s="384">
        <v>37</v>
      </c>
      <c r="AD50" s="382"/>
      <c r="AE50" s="397">
        <v>0.44</v>
      </c>
      <c r="AF50" s="398"/>
      <c r="AG50" s="399">
        <v>41</v>
      </c>
      <c r="AH50" s="427" t="e">
        <f t="shared" si="2"/>
        <v>#VALUE!</v>
      </c>
      <c r="AI50" s="212"/>
      <c r="AJ50" s="212"/>
      <c r="AK50" s="212"/>
      <c r="AL50" s="212"/>
      <c r="AM50" s="212"/>
      <c r="AN50" s="212"/>
      <c r="AO50" s="212"/>
      <c r="AP50" s="214"/>
      <c r="AQ50" s="214"/>
      <c r="AR50" s="214"/>
      <c r="AS50" s="214"/>
      <c r="AT50" s="214"/>
      <c r="AV50" s="214"/>
      <c r="AW50" s="214" t="s">
        <v>394</v>
      </c>
      <c r="AX50" s="214" t="s">
        <v>394</v>
      </c>
      <c r="AY50" s="214" t="s">
        <v>394</v>
      </c>
    </row>
    <row r="51" spans="1:53" ht="24" x14ac:dyDescent="0.25">
      <c r="A51" s="242" t="s">
        <v>460</v>
      </c>
      <c r="B51" s="242" t="s">
        <v>461</v>
      </c>
      <c r="C51" s="242" t="s">
        <v>1187</v>
      </c>
      <c r="D51" s="298" t="s">
        <v>160</v>
      </c>
      <c r="E51" s="242">
        <v>4.4621413799090862E-3</v>
      </c>
      <c r="G51" s="387"/>
      <c r="H51" s="394" t="s">
        <v>1187</v>
      </c>
      <c r="I51" s="395" t="s">
        <v>160</v>
      </c>
      <c r="J51" s="395">
        <v>1.0782124666116803E-3</v>
      </c>
      <c r="K51" s="395"/>
      <c r="L51" s="395"/>
      <c r="M51" s="395" t="s">
        <v>1187</v>
      </c>
      <c r="N51" s="395" t="s">
        <v>160</v>
      </c>
      <c r="O51" s="395">
        <v>3.383928913297406E-3</v>
      </c>
      <c r="P51" s="395"/>
      <c r="Q51" s="396">
        <v>2.71</v>
      </c>
      <c r="R51" s="395">
        <v>38</v>
      </c>
      <c r="S51" s="395">
        <v>233</v>
      </c>
      <c r="T51" s="395">
        <v>107</v>
      </c>
      <c r="U51" s="382">
        <v>657</v>
      </c>
      <c r="V51" s="382"/>
      <c r="W51" s="395">
        <v>14</v>
      </c>
      <c r="X51" s="395">
        <v>11</v>
      </c>
      <c r="Y51" s="395">
        <v>28</v>
      </c>
      <c r="Z51" s="395">
        <v>0</v>
      </c>
      <c r="AA51" s="395">
        <v>0</v>
      </c>
      <c r="AC51" s="384">
        <v>53</v>
      </c>
      <c r="AD51" s="382"/>
      <c r="AE51" s="397">
        <v>0.51</v>
      </c>
      <c r="AF51" s="398"/>
      <c r="AG51" s="399">
        <v>67</v>
      </c>
      <c r="AH51" s="427" t="e">
        <f t="shared" si="2"/>
        <v>#VALUE!</v>
      </c>
      <c r="AI51" s="212"/>
      <c r="AJ51" s="212" t="s">
        <v>1199</v>
      </c>
      <c r="AK51" s="212" t="s">
        <v>1202</v>
      </c>
      <c r="AL51" s="212"/>
      <c r="AM51" s="212" t="s">
        <v>1203</v>
      </c>
      <c r="AN51" s="212" t="s">
        <v>1203</v>
      </c>
      <c r="AO51" s="212"/>
      <c r="AP51" s="214" t="s">
        <v>551</v>
      </c>
      <c r="AQ51" s="214" t="s">
        <v>551</v>
      </c>
      <c r="AR51" s="214" t="s">
        <v>551</v>
      </c>
      <c r="AS51" s="214" t="s">
        <v>551</v>
      </c>
      <c r="AT51" s="407" t="e">
        <f t="shared" ref="AT51:AT63" si="11">AS51/VLOOKUP(AN51,$E$16:$H$393,4,FALSE)</f>
        <v>#VALUE!</v>
      </c>
      <c r="AV51" s="214" t="s">
        <v>551</v>
      </c>
      <c r="AW51" s="214" t="s">
        <v>551</v>
      </c>
      <c r="AX51" s="214" t="s">
        <v>551</v>
      </c>
      <c r="AY51" s="214" t="s">
        <v>551</v>
      </c>
      <c r="BA51" s="93" t="e">
        <f t="shared" ref="BA51:BA63" si="12">AY51/VLOOKUP(AN51,$E$16:$H$393,4,FALSE)</f>
        <v>#VALUE!</v>
      </c>
    </row>
    <row r="52" spans="1:53" ht="24" x14ac:dyDescent="0.25">
      <c r="A52" s="242" t="s">
        <v>462</v>
      </c>
      <c r="B52" s="242" t="s">
        <v>463</v>
      </c>
      <c r="C52" s="242" t="s">
        <v>1189</v>
      </c>
      <c r="D52" s="298" t="s">
        <v>194</v>
      </c>
      <c r="E52" s="242">
        <v>2.931541397843016E-4</v>
      </c>
      <c r="G52" s="387"/>
      <c r="H52" s="394" t="s">
        <v>1189</v>
      </c>
      <c r="I52" s="395" t="s">
        <v>194</v>
      </c>
      <c r="J52" s="395">
        <v>1.8050267834952925E-4</v>
      </c>
      <c r="K52" s="395"/>
      <c r="L52" s="395"/>
      <c r="M52" s="395" t="s">
        <v>1189</v>
      </c>
      <c r="N52" s="395" t="s">
        <v>194</v>
      </c>
      <c r="O52" s="395">
        <v>1.1265146143477238E-4</v>
      </c>
      <c r="P52" s="395"/>
      <c r="Q52" s="396">
        <v>1.06</v>
      </c>
      <c r="R52" s="395">
        <v>19</v>
      </c>
      <c r="S52" s="395">
        <v>290</v>
      </c>
      <c r="T52" s="395">
        <v>14</v>
      </c>
      <c r="U52" s="382">
        <v>457</v>
      </c>
      <c r="V52" s="382"/>
      <c r="W52" s="395">
        <v>0</v>
      </c>
      <c r="X52" s="395">
        <v>32</v>
      </c>
      <c r="Y52" s="395">
        <v>0</v>
      </c>
      <c r="Z52" s="395">
        <v>0</v>
      </c>
      <c r="AA52" s="395">
        <v>0</v>
      </c>
      <c r="AC52" s="384">
        <v>32</v>
      </c>
      <c r="AD52" s="382"/>
      <c r="AE52" s="397">
        <v>0.25</v>
      </c>
      <c r="AF52" s="398"/>
      <c r="AG52" s="399">
        <v>16</v>
      </c>
      <c r="AH52" s="427" t="e">
        <f t="shared" si="2"/>
        <v>#VALUE!</v>
      </c>
      <c r="AI52" s="212" t="s">
        <v>470</v>
      </c>
      <c r="AJ52" s="212" t="s">
        <v>471</v>
      </c>
      <c r="AK52" s="212" t="s">
        <v>1205</v>
      </c>
      <c r="AL52" s="212"/>
      <c r="AM52" s="212"/>
      <c r="AN52" s="212" t="s">
        <v>44</v>
      </c>
      <c r="AO52" s="212"/>
      <c r="AP52" s="213">
        <v>260</v>
      </c>
      <c r="AQ52" s="213">
        <v>0</v>
      </c>
      <c r="AR52" s="213">
        <v>0</v>
      </c>
      <c r="AS52" s="213">
        <v>260</v>
      </c>
      <c r="AT52" s="407" t="e">
        <f t="shared" si="11"/>
        <v>#N/A</v>
      </c>
      <c r="AV52" s="213">
        <v>70</v>
      </c>
      <c r="AW52" s="214" t="s">
        <v>1123</v>
      </c>
      <c r="AX52" s="214" t="s">
        <v>1123</v>
      </c>
      <c r="AY52" s="214" t="s">
        <v>1246</v>
      </c>
      <c r="BA52" s="93" t="e">
        <f t="shared" si="12"/>
        <v>#N/A</v>
      </c>
    </row>
    <row r="53" spans="1:53" ht="24" x14ac:dyDescent="0.25">
      <c r="A53" s="242" t="s">
        <v>464</v>
      </c>
      <c r="B53" s="242" t="s">
        <v>465</v>
      </c>
      <c r="C53" s="242" t="s">
        <v>1192</v>
      </c>
      <c r="D53" s="298" t="s">
        <v>211</v>
      </c>
      <c r="E53" s="242">
        <v>3.0371404634405317E-4</v>
      </c>
      <c r="G53" s="387"/>
      <c r="H53" s="394" t="s">
        <v>1192</v>
      </c>
      <c r="I53" s="395" t="s">
        <v>211</v>
      </c>
      <c r="J53" s="395">
        <v>1.9116150172863509E-4</v>
      </c>
      <c r="K53" s="395"/>
      <c r="L53" s="395"/>
      <c r="M53" s="395" t="s">
        <v>1192</v>
      </c>
      <c r="N53" s="395" t="s">
        <v>211</v>
      </c>
      <c r="O53" s="395">
        <v>1.1255254461541813E-4</v>
      </c>
      <c r="P53" s="395"/>
      <c r="Q53" s="396">
        <v>1.1299999999999999</v>
      </c>
      <c r="R53" s="395">
        <v>27</v>
      </c>
      <c r="S53" s="395">
        <v>245</v>
      </c>
      <c r="T53" s="395">
        <v>50</v>
      </c>
      <c r="U53" s="382">
        <v>429</v>
      </c>
      <c r="V53" s="382"/>
      <c r="W53" s="395">
        <v>5</v>
      </c>
      <c r="X53" s="395">
        <v>8</v>
      </c>
      <c r="Y53" s="395">
        <v>0</v>
      </c>
      <c r="Z53" s="395">
        <v>0</v>
      </c>
      <c r="AA53" s="395">
        <v>0</v>
      </c>
      <c r="AC53" s="384">
        <v>13</v>
      </c>
      <c r="AD53" s="382"/>
      <c r="AE53" s="397">
        <v>0.14000000000000001</v>
      </c>
      <c r="AF53" s="398"/>
      <c r="AG53" s="399">
        <v>3</v>
      </c>
      <c r="AH53" s="427" t="e">
        <f t="shared" si="2"/>
        <v>#VALUE!</v>
      </c>
      <c r="AI53" s="212" t="s">
        <v>472</v>
      </c>
      <c r="AJ53" s="212" t="s">
        <v>473</v>
      </c>
      <c r="AK53" s="212" t="s">
        <v>1206</v>
      </c>
      <c r="AL53" s="212"/>
      <c r="AM53" s="212"/>
      <c r="AN53" s="212" t="s">
        <v>62</v>
      </c>
      <c r="AO53" s="212"/>
      <c r="AP53" s="213">
        <v>420</v>
      </c>
      <c r="AQ53" s="213">
        <v>20</v>
      </c>
      <c r="AR53" s="213">
        <v>0</v>
      </c>
      <c r="AS53" s="213">
        <v>430</v>
      </c>
      <c r="AT53" s="407" t="e">
        <f t="shared" si="11"/>
        <v>#N/A</v>
      </c>
      <c r="AV53" s="213">
        <v>510</v>
      </c>
      <c r="AW53" s="214" t="s">
        <v>1119</v>
      </c>
      <c r="AX53" s="214" t="s">
        <v>1123</v>
      </c>
      <c r="AY53" s="214" t="s">
        <v>1293</v>
      </c>
      <c r="BA53" s="93" t="e">
        <f t="shared" si="12"/>
        <v>#N/A</v>
      </c>
    </row>
    <row r="54" spans="1:53" ht="24" x14ac:dyDescent="0.25">
      <c r="A54" s="242" t="s">
        <v>466</v>
      </c>
      <c r="B54" s="242" t="s">
        <v>467</v>
      </c>
      <c r="C54" s="242" t="s">
        <v>1194</v>
      </c>
      <c r="D54" s="298" t="s">
        <v>222</v>
      </c>
      <c r="E54" s="242">
        <v>1.1884425598413665E-3</v>
      </c>
      <c r="G54" s="387"/>
      <c r="H54" s="394" t="s">
        <v>1194</v>
      </c>
      <c r="I54" s="395" t="s">
        <v>222</v>
      </c>
      <c r="J54" s="395">
        <v>7.4453527326744724E-4</v>
      </c>
      <c r="K54" s="395"/>
      <c r="L54" s="395"/>
      <c r="M54" s="395" t="s">
        <v>1194</v>
      </c>
      <c r="N54" s="395" t="s">
        <v>222</v>
      </c>
      <c r="O54" s="395">
        <v>4.4390728657391911E-4</v>
      </c>
      <c r="P54" s="395"/>
      <c r="Q54" s="396">
        <v>2.2799999999999998</v>
      </c>
      <c r="R54" s="395">
        <v>12</v>
      </c>
      <c r="S54" s="395">
        <v>88</v>
      </c>
      <c r="T54" s="395">
        <v>60</v>
      </c>
      <c r="U54" s="382">
        <v>379</v>
      </c>
      <c r="V54" s="382"/>
      <c r="W54" s="395">
        <v>2</v>
      </c>
      <c r="X54" s="395">
        <v>2</v>
      </c>
      <c r="Y54" s="395">
        <v>47</v>
      </c>
      <c r="Z54" s="395">
        <v>0</v>
      </c>
      <c r="AA54" s="395">
        <v>0</v>
      </c>
      <c r="AC54" s="384">
        <v>51</v>
      </c>
      <c r="AD54" s="382"/>
      <c r="AE54" s="397">
        <v>0.53</v>
      </c>
      <c r="AF54" s="398"/>
      <c r="AG54" s="399">
        <v>31</v>
      </c>
      <c r="AH54" s="427" t="e">
        <f t="shared" si="2"/>
        <v>#VALUE!</v>
      </c>
      <c r="AI54" s="212" t="s">
        <v>474</v>
      </c>
      <c r="AJ54" s="212" t="s">
        <v>475</v>
      </c>
      <c r="AK54" s="212" t="s">
        <v>1208</v>
      </c>
      <c r="AL54" s="212"/>
      <c r="AM54" s="212"/>
      <c r="AN54" s="212" t="s">
        <v>107</v>
      </c>
      <c r="AO54" s="212"/>
      <c r="AP54" s="213">
        <v>230</v>
      </c>
      <c r="AQ54" s="213">
        <v>20</v>
      </c>
      <c r="AR54" s="213">
        <v>0</v>
      </c>
      <c r="AS54" s="213">
        <v>250</v>
      </c>
      <c r="AT54" s="407" t="e">
        <f t="shared" si="11"/>
        <v>#N/A</v>
      </c>
      <c r="AV54" s="213">
        <v>80</v>
      </c>
      <c r="AW54" s="214" t="s">
        <v>1199</v>
      </c>
      <c r="AX54" s="214" t="s">
        <v>1123</v>
      </c>
      <c r="AY54" s="214" t="s">
        <v>1280</v>
      </c>
      <c r="BA54" s="93" t="e">
        <f t="shared" si="12"/>
        <v>#N/A</v>
      </c>
    </row>
    <row r="55" spans="1:53" ht="24" x14ac:dyDescent="0.25">
      <c r="A55" s="242" t="s">
        <v>468</v>
      </c>
      <c r="B55" s="242" t="s">
        <v>469</v>
      </c>
      <c r="C55" s="242" t="s">
        <v>1196</v>
      </c>
      <c r="D55" s="298" t="s">
        <v>256</v>
      </c>
      <c r="E55" s="242">
        <v>2.564195863092013E-4</v>
      </c>
      <c r="G55" s="387"/>
      <c r="H55" s="394" t="s">
        <v>1196</v>
      </c>
      <c r="I55" s="395" t="s">
        <v>256</v>
      </c>
      <c r="J55" s="395">
        <v>1.3335091396066511E-4</v>
      </c>
      <c r="K55" s="395"/>
      <c r="L55" s="395"/>
      <c r="M55" s="395" t="s">
        <v>1196</v>
      </c>
      <c r="N55" s="395" t="s">
        <v>256</v>
      </c>
      <c r="O55" s="395">
        <v>1.2306867234853616E-4</v>
      </c>
      <c r="P55" s="395"/>
      <c r="Q55" s="396">
        <v>1.63</v>
      </c>
      <c r="R55" s="395">
        <v>27</v>
      </c>
      <c r="S55" s="395">
        <v>243</v>
      </c>
      <c r="T55" s="395">
        <v>125</v>
      </c>
      <c r="U55" s="382">
        <v>614</v>
      </c>
      <c r="V55" s="382"/>
      <c r="W55" s="395">
        <v>0</v>
      </c>
      <c r="X55" s="395">
        <v>1</v>
      </c>
      <c r="Y55" s="395">
        <v>26</v>
      </c>
      <c r="Z55" s="395">
        <v>0</v>
      </c>
      <c r="AA55" s="395">
        <v>0</v>
      </c>
      <c r="AC55" s="384">
        <v>27</v>
      </c>
      <c r="AD55" s="382"/>
      <c r="AE55" s="397">
        <v>0.2</v>
      </c>
      <c r="AF55" s="398"/>
      <c r="AG55" s="399">
        <v>12</v>
      </c>
      <c r="AH55" s="427" t="e">
        <f t="shared" si="2"/>
        <v>#VALUE!</v>
      </c>
      <c r="AI55" s="212" t="s">
        <v>476</v>
      </c>
      <c r="AJ55" s="212" t="s">
        <v>477</v>
      </c>
      <c r="AK55" s="212" t="s">
        <v>1209</v>
      </c>
      <c r="AL55" s="212"/>
      <c r="AM55" s="212"/>
      <c r="AN55" s="212" t="s">
        <v>137</v>
      </c>
      <c r="AO55" s="212"/>
      <c r="AP55" s="214" t="s">
        <v>551</v>
      </c>
      <c r="AQ55" s="214" t="s">
        <v>551</v>
      </c>
      <c r="AR55" s="214" t="s">
        <v>551</v>
      </c>
      <c r="AS55" s="214" t="s">
        <v>551</v>
      </c>
      <c r="AT55" s="407" t="e">
        <f t="shared" si="11"/>
        <v>#VALUE!</v>
      </c>
      <c r="AV55" s="214" t="s">
        <v>551</v>
      </c>
      <c r="AW55" s="214" t="s">
        <v>551</v>
      </c>
      <c r="AX55" s="214" t="s">
        <v>551</v>
      </c>
      <c r="AY55" s="214" t="s">
        <v>551</v>
      </c>
      <c r="BA55" s="93" t="e">
        <f t="shared" si="12"/>
        <v>#VALUE!</v>
      </c>
    </row>
    <row r="56" spans="1:53" ht="24" x14ac:dyDescent="0.25">
      <c r="A56" s="242">
        <v>23</v>
      </c>
      <c r="B56" s="242">
        <v>30</v>
      </c>
      <c r="C56" s="242" t="s">
        <v>1197</v>
      </c>
      <c r="D56" s="298" t="s">
        <v>267</v>
      </c>
      <c r="E56" s="298">
        <v>1.7229988035755075E-4</v>
      </c>
      <c r="G56" s="380"/>
      <c r="H56" s="392" t="s">
        <v>1197</v>
      </c>
      <c r="I56" s="391" t="s">
        <v>267</v>
      </c>
      <c r="J56" s="391">
        <v>1.3452781520341503E-4</v>
      </c>
      <c r="K56" s="391"/>
      <c r="L56" s="391"/>
      <c r="M56" s="391" t="s">
        <v>1197</v>
      </c>
      <c r="N56" s="391" t="s">
        <v>267</v>
      </c>
      <c r="O56" s="391">
        <v>3.7772065154135725E-5</v>
      </c>
      <c r="P56" s="391"/>
      <c r="Q56" s="393"/>
      <c r="R56" s="391"/>
      <c r="S56" s="391"/>
      <c r="T56" s="391"/>
      <c r="U56" s="391"/>
      <c r="V56" s="391"/>
      <c r="W56" s="391"/>
      <c r="X56" s="391"/>
      <c r="Y56" s="391"/>
      <c r="Z56" s="391"/>
      <c r="AA56" s="391"/>
      <c r="AC56" s="380"/>
      <c r="AD56" s="391"/>
      <c r="AE56" s="393"/>
      <c r="AF56" s="391"/>
      <c r="AG56" s="380"/>
      <c r="AH56" s="427" t="e">
        <f t="shared" si="2"/>
        <v>#VALUE!</v>
      </c>
      <c r="AI56" s="212" t="s">
        <v>478</v>
      </c>
      <c r="AJ56" s="212" t="s">
        <v>479</v>
      </c>
      <c r="AK56" s="212" t="s">
        <v>1210</v>
      </c>
      <c r="AL56" s="212"/>
      <c r="AM56" s="212"/>
      <c r="AN56" s="212" t="s">
        <v>148</v>
      </c>
      <c r="AO56" s="212"/>
      <c r="AP56" s="213">
        <v>120</v>
      </c>
      <c r="AQ56" s="213">
        <v>20</v>
      </c>
      <c r="AR56" s="213">
        <v>0</v>
      </c>
      <c r="AS56" s="213">
        <v>130</v>
      </c>
      <c r="AT56" s="407" t="e">
        <f t="shared" si="11"/>
        <v>#N/A</v>
      </c>
      <c r="AV56" s="213">
        <v>120</v>
      </c>
      <c r="AW56" s="214" t="s">
        <v>1123</v>
      </c>
      <c r="AX56" s="214" t="s">
        <v>1123</v>
      </c>
      <c r="AY56" s="214" t="s">
        <v>1178</v>
      </c>
      <c r="BA56" s="93" t="e">
        <f t="shared" si="12"/>
        <v>#N/A</v>
      </c>
    </row>
    <row r="57" spans="1:53" ht="24" x14ac:dyDescent="0.25">
      <c r="A57" s="242" t="s">
        <v>470</v>
      </c>
      <c r="B57" s="242" t="s">
        <v>471</v>
      </c>
      <c r="C57" s="242" t="s">
        <v>1198</v>
      </c>
      <c r="D57" s="298" t="s">
        <v>283</v>
      </c>
      <c r="E57" s="242">
        <v>4.92517172778164E-4</v>
      </c>
      <c r="G57" s="387"/>
      <c r="H57" s="394" t="s">
        <v>1198</v>
      </c>
      <c r="I57" s="395" t="s">
        <v>283</v>
      </c>
      <c r="J57" s="395">
        <v>3.5825084585341759E-4</v>
      </c>
      <c r="K57" s="395"/>
      <c r="L57" s="395"/>
      <c r="M57" s="395" t="s">
        <v>1198</v>
      </c>
      <c r="N57" s="395" t="s">
        <v>283</v>
      </c>
      <c r="O57" s="395">
        <v>1.3426632692474649E-4</v>
      </c>
      <c r="P57" s="395"/>
      <c r="Q57" s="396">
        <v>1.69</v>
      </c>
      <c r="R57" s="395">
        <v>4</v>
      </c>
      <c r="S57" s="395">
        <v>139</v>
      </c>
      <c r="T57" s="395">
        <v>24</v>
      </c>
      <c r="U57" s="382">
        <v>228</v>
      </c>
      <c r="V57" s="382"/>
      <c r="W57" s="395">
        <v>2</v>
      </c>
      <c r="X57" s="395">
        <v>5</v>
      </c>
      <c r="Y57" s="395">
        <v>1</v>
      </c>
      <c r="Z57" s="395">
        <v>0</v>
      </c>
      <c r="AA57" s="395">
        <v>0</v>
      </c>
      <c r="AC57" s="384">
        <v>8</v>
      </c>
      <c r="AD57" s="382"/>
      <c r="AE57" s="397">
        <v>0.22</v>
      </c>
      <c r="AF57" s="398"/>
      <c r="AG57" s="399">
        <v>4</v>
      </c>
      <c r="AH57" s="427" t="e">
        <f t="shared" si="2"/>
        <v>#VALUE!</v>
      </c>
      <c r="AI57" s="212" t="s">
        <v>480</v>
      </c>
      <c r="AJ57" s="212" t="s">
        <v>481</v>
      </c>
      <c r="AK57" s="212" t="s">
        <v>1211</v>
      </c>
      <c r="AL57" s="212"/>
      <c r="AM57" s="212"/>
      <c r="AN57" s="212" t="s">
        <v>196</v>
      </c>
      <c r="AO57" s="212"/>
      <c r="AP57" s="213">
        <v>40</v>
      </c>
      <c r="AQ57" s="213">
        <v>0</v>
      </c>
      <c r="AR57" s="213">
        <v>0</v>
      </c>
      <c r="AS57" s="213">
        <v>40</v>
      </c>
      <c r="AT57" s="407" t="e">
        <f t="shared" si="11"/>
        <v>#N/A</v>
      </c>
      <c r="AV57" s="213">
        <v>60</v>
      </c>
      <c r="AW57" s="214" t="s">
        <v>1119</v>
      </c>
      <c r="AX57" s="214" t="s">
        <v>1123</v>
      </c>
      <c r="AY57" s="214" t="s">
        <v>1157</v>
      </c>
      <c r="BA57" s="93" t="e">
        <f t="shared" si="12"/>
        <v>#N/A</v>
      </c>
    </row>
    <row r="58" spans="1:53" ht="24" x14ac:dyDescent="0.25">
      <c r="A58" s="242" t="s">
        <v>472</v>
      </c>
      <c r="B58" s="242" t="s">
        <v>473</v>
      </c>
      <c r="C58" s="242" t="s">
        <v>1200</v>
      </c>
      <c r="D58" s="298" t="s">
        <v>308</v>
      </c>
      <c r="E58" s="242">
        <v>2.7521199626580139E-4</v>
      </c>
      <c r="G58" s="387"/>
      <c r="H58" s="394" t="s">
        <v>1200</v>
      </c>
      <c r="I58" s="395" t="s">
        <v>308</v>
      </c>
      <c r="J58" s="395">
        <v>1.8306717968281382E-4</v>
      </c>
      <c r="K58" s="395"/>
      <c r="L58" s="395"/>
      <c r="M58" s="395" t="s">
        <v>1200</v>
      </c>
      <c r="N58" s="395" t="s">
        <v>308</v>
      </c>
      <c r="O58" s="395">
        <v>9.2144816582987566E-5</v>
      </c>
      <c r="P58" s="395"/>
      <c r="Q58" s="396">
        <v>0.48</v>
      </c>
      <c r="R58" s="395">
        <v>3</v>
      </c>
      <c r="S58" s="395">
        <v>7</v>
      </c>
      <c r="T58" s="395">
        <v>49</v>
      </c>
      <c r="U58" s="382">
        <v>81</v>
      </c>
      <c r="V58" s="382"/>
      <c r="W58" s="395">
        <v>0</v>
      </c>
      <c r="X58" s="395">
        <v>11</v>
      </c>
      <c r="Y58" s="395">
        <v>0</v>
      </c>
      <c r="Z58" s="395">
        <v>0</v>
      </c>
      <c r="AA58" s="395">
        <v>0</v>
      </c>
      <c r="AC58" s="384">
        <v>11</v>
      </c>
      <c r="AD58" s="382"/>
      <c r="AE58" s="397">
        <v>0.24</v>
      </c>
      <c r="AF58" s="398"/>
      <c r="AG58" s="399">
        <v>1</v>
      </c>
      <c r="AH58" s="427" t="e">
        <f t="shared" si="2"/>
        <v>#VALUE!</v>
      </c>
      <c r="AI58" s="212" t="s">
        <v>482</v>
      </c>
      <c r="AJ58" s="212" t="s">
        <v>483</v>
      </c>
      <c r="AK58" s="212" t="s">
        <v>1212</v>
      </c>
      <c r="AL58" s="212"/>
      <c r="AM58" s="212"/>
      <c r="AN58" s="212" t="s">
        <v>201</v>
      </c>
      <c r="AO58" s="212"/>
      <c r="AP58" s="213">
        <v>50</v>
      </c>
      <c r="AQ58" s="213">
        <v>20</v>
      </c>
      <c r="AR58" s="213">
        <v>0</v>
      </c>
      <c r="AS58" s="213">
        <v>70</v>
      </c>
      <c r="AT58" s="407" t="e">
        <f t="shared" si="11"/>
        <v>#N/A</v>
      </c>
      <c r="AV58" s="213">
        <v>70</v>
      </c>
      <c r="AW58" s="214" t="s">
        <v>1142</v>
      </c>
      <c r="AX58" s="214" t="s">
        <v>1123</v>
      </c>
      <c r="AY58" s="214" t="s">
        <v>1157</v>
      </c>
      <c r="BA58" s="93" t="e">
        <f t="shared" si="12"/>
        <v>#N/A</v>
      </c>
    </row>
    <row r="59" spans="1:53" ht="24" x14ac:dyDescent="0.25">
      <c r="A59" s="242" t="s">
        <v>474</v>
      </c>
      <c r="B59" s="242" t="s">
        <v>475</v>
      </c>
      <c r="C59" s="242" t="s">
        <v>1202</v>
      </c>
      <c r="D59" s="298" t="s">
        <v>1203</v>
      </c>
      <c r="E59" s="242">
        <v>1.152867682009047E-3</v>
      </c>
      <c r="G59" s="387"/>
      <c r="H59" s="394" t="s">
        <v>1202</v>
      </c>
      <c r="I59" s="395" t="s">
        <v>1203</v>
      </c>
      <c r="J59" s="395">
        <v>2.9317605668250751E-4</v>
      </c>
      <c r="K59" s="395"/>
      <c r="L59" s="395"/>
      <c r="M59" s="395" t="s">
        <v>1202</v>
      </c>
      <c r="N59" s="395" t="s">
        <v>1203</v>
      </c>
      <c r="O59" s="395">
        <v>8.5969162532653946E-4</v>
      </c>
      <c r="P59" s="395"/>
      <c r="Q59" s="396">
        <v>0.25</v>
      </c>
      <c r="R59" s="395">
        <v>1</v>
      </c>
      <c r="S59" s="395">
        <v>17</v>
      </c>
      <c r="T59" s="395">
        <v>6</v>
      </c>
      <c r="U59" s="382">
        <v>33</v>
      </c>
      <c r="V59" s="382"/>
      <c r="W59" s="395">
        <v>3</v>
      </c>
      <c r="X59" s="395">
        <v>0</v>
      </c>
      <c r="Y59" s="395">
        <v>7</v>
      </c>
      <c r="Z59" s="395">
        <v>0</v>
      </c>
      <c r="AA59" s="395">
        <v>0</v>
      </c>
      <c r="AC59" s="384">
        <v>10</v>
      </c>
      <c r="AD59" s="382"/>
      <c r="AE59" s="397">
        <v>0.28000000000000003</v>
      </c>
      <c r="AF59" s="398"/>
      <c r="AG59" s="399">
        <v>0</v>
      </c>
      <c r="AH59" s="427" t="e">
        <f t="shared" si="2"/>
        <v>#VALUE!</v>
      </c>
      <c r="AI59" s="212" t="s">
        <v>484</v>
      </c>
      <c r="AJ59" s="212" t="s">
        <v>485</v>
      </c>
      <c r="AK59" s="212" t="s">
        <v>1213</v>
      </c>
      <c r="AL59" s="212"/>
      <c r="AM59" s="212"/>
      <c r="AN59" s="212" t="s">
        <v>208</v>
      </c>
      <c r="AO59" s="212"/>
      <c r="AP59" s="213">
        <v>130</v>
      </c>
      <c r="AQ59" s="213">
        <v>0</v>
      </c>
      <c r="AR59" s="213">
        <v>0</v>
      </c>
      <c r="AS59" s="213">
        <v>130</v>
      </c>
      <c r="AT59" s="407" t="e">
        <f t="shared" si="11"/>
        <v>#N/A</v>
      </c>
      <c r="AV59" s="213">
        <v>60</v>
      </c>
      <c r="AW59" s="214" t="s">
        <v>1123</v>
      </c>
      <c r="AX59" s="214" t="s">
        <v>1123</v>
      </c>
      <c r="AY59" s="214" t="s">
        <v>1135</v>
      </c>
      <c r="BA59" s="93" t="e">
        <f t="shared" si="12"/>
        <v>#N/A</v>
      </c>
    </row>
    <row r="60" spans="1:53" ht="24" x14ac:dyDescent="0.25">
      <c r="A60" s="242" t="s">
        <v>476</v>
      </c>
      <c r="B60" s="242" t="s">
        <v>477</v>
      </c>
      <c r="C60" s="242" t="s">
        <v>1205</v>
      </c>
      <c r="D60" s="298" t="s">
        <v>44</v>
      </c>
      <c r="E60" s="242">
        <v>2.0718320402466801E-4</v>
      </c>
      <c r="G60" s="387"/>
      <c r="H60" s="394" t="s">
        <v>1205</v>
      </c>
      <c r="I60" s="395" t="s">
        <v>44</v>
      </c>
      <c r="J60" s="395">
        <v>1.722584934245844E-4</v>
      </c>
      <c r="K60" s="395"/>
      <c r="L60" s="395"/>
      <c r="M60" s="395" t="s">
        <v>1205</v>
      </c>
      <c r="N60" s="395" t="s">
        <v>44</v>
      </c>
      <c r="O60" s="395">
        <v>3.4924710600083631E-5</v>
      </c>
      <c r="P60" s="395"/>
      <c r="Q60" s="396">
        <v>0.24</v>
      </c>
      <c r="R60" s="395">
        <v>2</v>
      </c>
      <c r="S60" s="395">
        <v>2</v>
      </c>
      <c r="T60" s="395">
        <v>13</v>
      </c>
      <c r="U60" s="382">
        <v>25</v>
      </c>
      <c r="V60" s="382"/>
      <c r="W60" s="395">
        <v>0</v>
      </c>
      <c r="X60" s="395">
        <v>2</v>
      </c>
      <c r="Y60" s="395">
        <v>0</v>
      </c>
      <c r="Z60" s="395">
        <v>0</v>
      </c>
      <c r="AA60" s="395">
        <v>0</v>
      </c>
      <c r="AC60" s="384">
        <v>2</v>
      </c>
      <c r="AD60" s="382"/>
      <c r="AE60" s="397">
        <v>0.06</v>
      </c>
      <c r="AF60" s="398"/>
      <c r="AG60" s="399">
        <v>0</v>
      </c>
      <c r="AH60" s="427" t="e">
        <f t="shared" si="2"/>
        <v>#VALUE!</v>
      </c>
      <c r="AI60" s="212" t="s">
        <v>486</v>
      </c>
      <c r="AJ60" s="212" t="s">
        <v>487</v>
      </c>
      <c r="AK60" s="212" t="s">
        <v>1214</v>
      </c>
      <c r="AL60" s="212"/>
      <c r="AM60" s="212"/>
      <c r="AN60" s="212" t="s">
        <v>213</v>
      </c>
      <c r="AO60" s="212"/>
      <c r="AP60" s="213">
        <v>180</v>
      </c>
      <c r="AQ60" s="213">
        <v>0</v>
      </c>
      <c r="AR60" s="213">
        <v>0</v>
      </c>
      <c r="AS60" s="213">
        <v>180</v>
      </c>
      <c r="AT60" s="407" t="e">
        <f t="shared" si="11"/>
        <v>#N/A</v>
      </c>
      <c r="AV60" s="213">
        <v>80</v>
      </c>
      <c r="AW60" s="214" t="s">
        <v>1119</v>
      </c>
      <c r="AX60" s="214" t="s">
        <v>1123</v>
      </c>
      <c r="AY60" s="214" t="s">
        <v>1280</v>
      </c>
      <c r="BA60" s="93" t="e">
        <f t="shared" si="12"/>
        <v>#N/A</v>
      </c>
    </row>
    <row r="61" spans="1:53" ht="24" x14ac:dyDescent="0.25">
      <c r="A61" s="242" t="s">
        <v>478</v>
      </c>
      <c r="B61" s="242" t="s">
        <v>479</v>
      </c>
      <c r="C61" s="242" t="s">
        <v>1206</v>
      </c>
      <c r="D61" s="298" t="s">
        <v>62</v>
      </c>
      <c r="E61" s="242">
        <v>2.5578561062394205E-4</v>
      </c>
      <c r="G61" s="387"/>
      <c r="H61" s="394" t="s">
        <v>1206</v>
      </c>
      <c r="I61" s="395" t="s">
        <v>62</v>
      </c>
      <c r="J61" s="395">
        <v>1.4848880881885245E-4</v>
      </c>
      <c r="K61" s="395"/>
      <c r="L61" s="395"/>
      <c r="M61" s="395" t="s">
        <v>1206</v>
      </c>
      <c r="N61" s="395" t="s">
        <v>62</v>
      </c>
      <c r="O61" s="395">
        <v>1.0729680180508959E-4</v>
      </c>
      <c r="P61" s="395"/>
      <c r="Q61" s="396">
        <v>1.05</v>
      </c>
      <c r="R61" s="395">
        <v>32</v>
      </c>
      <c r="S61" s="395">
        <v>67</v>
      </c>
      <c r="T61" s="395">
        <v>12</v>
      </c>
      <c r="U61" s="382">
        <v>177</v>
      </c>
      <c r="V61" s="382"/>
      <c r="W61" s="395">
        <v>11</v>
      </c>
      <c r="X61" s="395">
        <v>0</v>
      </c>
      <c r="Y61" s="395">
        <v>0</v>
      </c>
      <c r="Z61" s="395">
        <v>0</v>
      </c>
      <c r="AA61" s="395">
        <v>7</v>
      </c>
      <c r="AC61" s="384">
        <v>18</v>
      </c>
      <c r="AD61" s="382"/>
      <c r="AE61" s="397">
        <v>0.28999999999999998</v>
      </c>
      <c r="AF61" s="398"/>
      <c r="AG61" s="399">
        <v>12</v>
      </c>
      <c r="AH61" s="427" t="e">
        <f t="shared" si="2"/>
        <v>#VALUE!</v>
      </c>
      <c r="AI61" s="212" t="s">
        <v>488</v>
      </c>
      <c r="AJ61" s="212" t="s">
        <v>489</v>
      </c>
      <c r="AK61" s="212" t="s">
        <v>1215</v>
      </c>
      <c r="AL61" s="212"/>
      <c r="AM61" s="212"/>
      <c r="AN61" s="212" t="s">
        <v>244</v>
      </c>
      <c r="AO61" s="212"/>
      <c r="AP61" s="213">
        <v>190</v>
      </c>
      <c r="AQ61" s="213">
        <v>0</v>
      </c>
      <c r="AR61" s="213">
        <v>0</v>
      </c>
      <c r="AS61" s="213">
        <v>190</v>
      </c>
      <c r="AT61" s="407" t="e">
        <f t="shared" si="11"/>
        <v>#N/A</v>
      </c>
      <c r="AV61" s="213">
        <v>130</v>
      </c>
      <c r="AW61" s="214" t="s">
        <v>1123</v>
      </c>
      <c r="AX61" s="214" t="s">
        <v>1123</v>
      </c>
      <c r="AY61" s="214" t="s">
        <v>1190</v>
      </c>
      <c r="BA61" s="93" t="e">
        <f t="shared" si="12"/>
        <v>#N/A</v>
      </c>
    </row>
    <row r="62" spans="1:53" ht="24" x14ac:dyDescent="0.25">
      <c r="A62" s="242" t="s">
        <v>480</v>
      </c>
      <c r="B62" s="242" t="s">
        <v>481</v>
      </c>
      <c r="C62" s="242" t="s">
        <v>1208</v>
      </c>
      <c r="D62" s="298" t="s">
        <v>107</v>
      </c>
      <c r="E62" s="242">
        <v>4.0889811036564207E-4</v>
      </c>
      <c r="G62" s="387"/>
      <c r="H62" s="394" t="s">
        <v>1208</v>
      </c>
      <c r="I62" s="395" t="s">
        <v>107</v>
      </c>
      <c r="J62" s="395">
        <v>1.9962786597250233E-4</v>
      </c>
      <c r="K62" s="395"/>
      <c r="L62" s="395"/>
      <c r="M62" s="395" t="s">
        <v>1208</v>
      </c>
      <c r="N62" s="395" t="s">
        <v>107</v>
      </c>
      <c r="O62" s="395">
        <v>2.0927024439313974E-4</v>
      </c>
      <c r="P62" s="395"/>
      <c r="Q62" s="396">
        <v>0.57999999999999996</v>
      </c>
      <c r="R62" s="395">
        <v>7</v>
      </c>
      <c r="S62" s="395">
        <v>16</v>
      </c>
      <c r="T62" s="395">
        <v>156</v>
      </c>
      <c r="U62" s="382">
        <v>201</v>
      </c>
      <c r="V62" s="382"/>
      <c r="W62" s="395">
        <v>6</v>
      </c>
      <c r="X62" s="395">
        <v>7</v>
      </c>
      <c r="Y62" s="395">
        <v>0</v>
      </c>
      <c r="Z62" s="395">
        <v>0</v>
      </c>
      <c r="AA62" s="395">
        <v>0</v>
      </c>
      <c r="AC62" s="384">
        <v>13</v>
      </c>
      <c r="AD62" s="382"/>
      <c r="AE62" s="397">
        <v>0.34</v>
      </c>
      <c r="AF62" s="398"/>
      <c r="AG62" s="399">
        <v>4</v>
      </c>
      <c r="AH62" s="427" t="e">
        <f t="shared" si="2"/>
        <v>#VALUE!</v>
      </c>
      <c r="AI62" s="212" t="s">
        <v>490</v>
      </c>
      <c r="AJ62" s="212" t="s">
        <v>491</v>
      </c>
      <c r="AK62" s="212" t="s">
        <v>1216</v>
      </c>
      <c r="AL62" s="212"/>
      <c r="AM62" s="212"/>
      <c r="AN62" s="212" t="s">
        <v>302</v>
      </c>
      <c r="AO62" s="212"/>
      <c r="AP62" s="213">
        <v>140</v>
      </c>
      <c r="AQ62" s="213">
        <v>50</v>
      </c>
      <c r="AR62" s="213">
        <v>0</v>
      </c>
      <c r="AS62" s="213">
        <v>190</v>
      </c>
      <c r="AT62" s="407" t="e">
        <f t="shared" si="11"/>
        <v>#N/A</v>
      </c>
      <c r="AV62" s="213">
        <v>170</v>
      </c>
      <c r="AW62" s="214" t="s">
        <v>1199</v>
      </c>
      <c r="AX62" s="214" t="s">
        <v>1123</v>
      </c>
      <c r="AY62" s="214" t="s">
        <v>1149</v>
      </c>
      <c r="BA62" s="93" t="e">
        <f t="shared" si="12"/>
        <v>#N/A</v>
      </c>
    </row>
    <row r="63" spans="1:53" ht="24" x14ac:dyDescent="0.25">
      <c r="A63" s="242" t="s">
        <v>482</v>
      </c>
      <c r="B63" s="242" t="s">
        <v>483</v>
      </c>
      <c r="C63" s="242" t="s">
        <v>1209</v>
      </c>
      <c r="D63" s="298" t="s">
        <v>137</v>
      </c>
      <c r="E63" s="242">
        <v>3.1168894458387636E-4</v>
      </c>
      <c r="G63" s="387"/>
      <c r="H63" s="394" t="s">
        <v>1209</v>
      </c>
      <c r="I63" s="395" t="s">
        <v>137</v>
      </c>
      <c r="J63" s="395">
        <v>2.4705716078946694E-4</v>
      </c>
      <c r="K63" s="395"/>
      <c r="L63" s="395"/>
      <c r="M63" s="395" t="s">
        <v>1209</v>
      </c>
      <c r="N63" s="395" t="s">
        <v>137</v>
      </c>
      <c r="O63" s="395">
        <v>6.4631783794409393E-5</v>
      </c>
      <c r="P63" s="395"/>
      <c r="Q63" s="396">
        <v>0.93</v>
      </c>
      <c r="R63" s="395">
        <v>4</v>
      </c>
      <c r="S63" s="395">
        <v>9</v>
      </c>
      <c r="T63" s="395">
        <v>16</v>
      </c>
      <c r="U63" s="382">
        <v>83</v>
      </c>
      <c r="V63" s="382"/>
      <c r="W63" s="395">
        <v>1</v>
      </c>
      <c r="X63" s="395">
        <v>0</v>
      </c>
      <c r="Y63" s="395">
        <v>12</v>
      </c>
      <c r="Z63" s="395">
        <v>2</v>
      </c>
      <c r="AA63" s="395">
        <v>0</v>
      </c>
      <c r="AC63" s="384">
        <v>15</v>
      </c>
      <c r="AD63" s="382"/>
      <c r="AE63" s="397">
        <v>0.26</v>
      </c>
      <c r="AF63" s="398"/>
      <c r="AG63" s="399">
        <v>18</v>
      </c>
      <c r="AH63" s="427" t="e">
        <f t="shared" si="2"/>
        <v>#VALUE!</v>
      </c>
      <c r="AI63" s="212" t="s">
        <v>492</v>
      </c>
      <c r="AJ63" s="212" t="s">
        <v>493</v>
      </c>
      <c r="AK63" s="212" t="s">
        <v>1217</v>
      </c>
      <c r="AL63" s="212"/>
      <c r="AM63" s="212"/>
      <c r="AN63" s="212" t="s">
        <v>319</v>
      </c>
      <c r="AO63" s="212"/>
      <c r="AP63" s="213">
        <v>90</v>
      </c>
      <c r="AQ63" s="213">
        <v>0</v>
      </c>
      <c r="AR63" s="213">
        <v>0</v>
      </c>
      <c r="AS63" s="213">
        <v>90</v>
      </c>
      <c r="AT63" s="407" t="e">
        <f t="shared" si="11"/>
        <v>#N/A</v>
      </c>
      <c r="AV63" s="213">
        <v>80</v>
      </c>
      <c r="AW63" s="214" t="s">
        <v>1123</v>
      </c>
      <c r="AX63" s="214" t="s">
        <v>1123</v>
      </c>
      <c r="AY63" s="214" t="s">
        <v>1157</v>
      </c>
      <c r="BA63" s="93" t="e">
        <f t="shared" si="12"/>
        <v>#N/A</v>
      </c>
    </row>
    <row r="64" spans="1:53" ht="24" x14ac:dyDescent="0.25">
      <c r="A64" s="242" t="s">
        <v>484</v>
      </c>
      <c r="B64" s="242" t="s">
        <v>485</v>
      </c>
      <c r="C64" s="242" t="s">
        <v>1210</v>
      </c>
      <c r="D64" s="298" t="s">
        <v>148</v>
      </c>
      <c r="E64" s="242">
        <v>2.9740543493281106E-3</v>
      </c>
      <c r="G64" s="387"/>
      <c r="H64" s="394" t="s">
        <v>1210</v>
      </c>
      <c r="I64" s="395" t="s">
        <v>148</v>
      </c>
      <c r="J64" s="395">
        <v>3.7400923171070777E-4</v>
      </c>
      <c r="K64" s="395"/>
      <c r="L64" s="395"/>
      <c r="M64" s="395" t="s">
        <v>1210</v>
      </c>
      <c r="N64" s="395" t="s">
        <v>148</v>
      </c>
      <c r="O64" s="395">
        <v>2.6000451176174028E-3</v>
      </c>
      <c r="P64" s="395"/>
      <c r="Q64" s="396">
        <v>0.64</v>
      </c>
      <c r="R64" s="395">
        <v>0</v>
      </c>
      <c r="S64" s="395">
        <v>2</v>
      </c>
      <c r="T64" s="395">
        <v>6</v>
      </c>
      <c r="U64" s="382">
        <v>24</v>
      </c>
      <c r="V64" s="382"/>
      <c r="W64" s="395">
        <v>0</v>
      </c>
      <c r="X64" s="395">
        <v>4</v>
      </c>
      <c r="Y64" s="395">
        <v>0</v>
      </c>
      <c r="Z64" s="395">
        <v>0</v>
      </c>
      <c r="AA64" s="395">
        <v>1</v>
      </c>
      <c r="AC64" s="384">
        <v>5</v>
      </c>
      <c r="AD64" s="382"/>
      <c r="AE64" s="397">
        <v>0.2</v>
      </c>
      <c r="AF64" s="398"/>
      <c r="AG64" s="399">
        <v>1</v>
      </c>
      <c r="AH64" s="427" t="e">
        <f t="shared" si="2"/>
        <v>#VALUE!</v>
      </c>
      <c r="AI64" s="212"/>
      <c r="AJ64" s="212"/>
      <c r="AK64" s="212"/>
      <c r="AL64" s="212"/>
      <c r="AM64" s="212"/>
      <c r="AN64" s="212"/>
      <c r="AO64" s="212"/>
      <c r="AP64" s="214"/>
      <c r="AQ64" s="214"/>
      <c r="AR64" s="214"/>
      <c r="AS64" s="214"/>
      <c r="AT64" s="214"/>
      <c r="AV64" s="214"/>
      <c r="AW64" s="214" t="s">
        <v>394</v>
      </c>
      <c r="AX64" s="214" t="s">
        <v>394</v>
      </c>
      <c r="AY64" s="214" t="s">
        <v>394</v>
      </c>
    </row>
    <row r="65" spans="1:53" ht="24" x14ac:dyDescent="0.25">
      <c r="A65" s="242" t="s">
        <v>486</v>
      </c>
      <c r="B65" s="242" t="s">
        <v>487</v>
      </c>
      <c r="C65" s="242" t="s">
        <v>1211</v>
      </c>
      <c r="D65" s="298" t="s">
        <v>196</v>
      </c>
      <c r="E65" s="242">
        <v>4.3479127066830371E-4</v>
      </c>
      <c r="G65" s="387"/>
      <c r="H65" s="394" t="s">
        <v>1211</v>
      </c>
      <c r="I65" s="395" t="s">
        <v>196</v>
      </c>
      <c r="J65" s="395">
        <v>4.3479127066830371E-4</v>
      </c>
      <c r="K65" s="395"/>
      <c r="L65" s="395"/>
      <c r="M65" s="395" t="s">
        <v>1211</v>
      </c>
      <c r="N65" s="395" t="s">
        <v>196</v>
      </c>
      <c r="O65" s="395">
        <v>0</v>
      </c>
      <c r="P65" s="395"/>
      <c r="Q65" s="396">
        <v>0.52</v>
      </c>
      <c r="R65" s="395">
        <v>2</v>
      </c>
      <c r="S65" s="395">
        <v>7</v>
      </c>
      <c r="T65" s="395">
        <v>1</v>
      </c>
      <c r="U65" s="382">
        <v>25</v>
      </c>
      <c r="V65" s="382"/>
      <c r="W65" s="395">
        <v>0</v>
      </c>
      <c r="X65" s="395">
        <v>4</v>
      </c>
      <c r="Y65" s="395">
        <v>0</v>
      </c>
      <c r="Z65" s="395">
        <v>0</v>
      </c>
      <c r="AA65" s="395">
        <v>0</v>
      </c>
      <c r="AC65" s="384">
        <v>4</v>
      </c>
      <c r="AD65" s="382"/>
      <c r="AE65" s="397">
        <v>0.14000000000000001</v>
      </c>
      <c r="AF65" s="398"/>
      <c r="AG65" s="399">
        <v>7</v>
      </c>
      <c r="AH65" s="427" t="e">
        <f t="shared" si="2"/>
        <v>#VALUE!</v>
      </c>
      <c r="AI65" s="212"/>
      <c r="AJ65" s="212" t="s">
        <v>1140</v>
      </c>
      <c r="AK65" s="212" t="s">
        <v>1218</v>
      </c>
      <c r="AL65" s="212"/>
      <c r="AM65" s="212" t="s">
        <v>495</v>
      </c>
      <c r="AN65" s="212" t="s">
        <v>495</v>
      </c>
      <c r="AO65" s="212"/>
      <c r="AP65" s="213">
        <v>1440</v>
      </c>
      <c r="AQ65" s="213">
        <v>440</v>
      </c>
      <c r="AR65" s="213">
        <v>0</v>
      </c>
      <c r="AS65" s="213">
        <v>1880</v>
      </c>
      <c r="AT65" s="407" t="e">
        <f t="shared" ref="AT65:AT70" si="13">AS65/VLOOKUP(AN65,$E$16:$H$393,4,FALSE)</f>
        <v>#N/A</v>
      </c>
      <c r="AV65" s="213">
        <v>1100</v>
      </c>
      <c r="AW65" s="214" t="s">
        <v>1132</v>
      </c>
      <c r="AX65" s="214" t="s">
        <v>1123</v>
      </c>
      <c r="AY65" s="214" t="s">
        <v>1188</v>
      </c>
      <c r="BA65" s="93" t="e">
        <f t="shared" ref="BA65:BA70" si="14">AY65/VLOOKUP(AN65,$E$16:$H$393,4,FALSE)</f>
        <v>#N/A</v>
      </c>
    </row>
    <row r="66" spans="1:53" ht="24" x14ac:dyDescent="0.25">
      <c r="A66" s="242" t="s">
        <v>488</v>
      </c>
      <c r="B66" s="242" t="s">
        <v>489</v>
      </c>
      <c r="C66" s="242" t="s">
        <v>1212</v>
      </c>
      <c r="D66" s="298" t="s">
        <v>201</v>
      </c>
      <c r="E66" s="242">
        <v>4.4770876581336633E-3</v>
      </c>
      <c r="G66" s="387"/>
      <c r="H66" s="394" t="s">
        <v>1212</v>
      </c>
      <c r="I66" s="395" t="s">
        <v>201</v>
      </c>
      <c r="J66" s="395">
        <v>6.6095222847726307E-4</v>
      </c>
      <c r="K66" s="395"/>
      <c r="L66" s="395"/>
      <c r="M66" s="395" t="s">
        <v>1212</v>
      </c>
      <c r="N66" s="395" t="s">
        <v>201</v>
      </c>
      <c r="O66" s="395">
        <v>3.8161354296564003E-3</v>
      </c>
      <c r="P66" s="395"/>
      <c r="Q66" s="396">
        <v>0.91</v>
      </c>
      <c r="R66" s="395">
        <v>14</v>
      </c>
      <c r="S66" s="395">
        <v>10</v>
      </c>
      <c r="T66" s="395">
        <v>30</v>
      </c>
      <c r="U66" s="382">
        <v>97</v>
      </c>
      <c r="V66" s="382"/>
      <c r="W66" s="395">
        <v>2</v>
      </c>
      <c r="X66" s="395">
        <v>0</v>
      </c>
      <c r="Y66" s="395">
        <v>27</v>
      </c>
      <c r="Z66" s="395">
        <v>0</v>
      </c>
      <c r="AA66" s="395">
        <v>3</v>
      </c>
      <c r="AC66" s="384">
        <v>32</v>
      </c>
      <c r="AD66" s="382"/>
      <c r="AE66" s="397">
        <v>0.68</v>
      </c>
      <c r="AF66" s="398"/>
      <c r="AG66" s="399">
        <v>16</v>
      </c>
      <c r="AH66" s="427" t="e">
        <f t="shared" si="2"/>
        <v>#VALUE!</v>
      </c>
      <c r="AI66" s="212" t="s">
        <v>496</v>
      </c>
      <c r="AJ66" s="212" t="s">
        <v>497</v>
      </c>
      <c r="AK66" s="212" t="s">
        <v>1219</v>
      </c>
      <c r="AL66" s="212"/>
      <c r="AM66" s="212"/>
      <c r="AN66" s="212" t="s">
        <v>146</v>
      </c>
      <c r="AO66" s="212"/>
      <c r="AP66" s="213">
        <v>220</v>
      </c>
      <c r="AQ66" s="213">
        <v>170</v>
      </c>
      <c r="AR66" s="213">
        <v>0</v>
      </c>
      <c r="AS66" s="213">
        <v>400</v>
      </c>
      <c r="AT66" s="407" t="e">
        <f t="shared" si="13"/>
        <v>#N/A</v>
      </c>
      <c r="AV66" s="213">
        <v>130</v>
      </c>
      <c r="AW66" s="214" t="s">
        <v>1119</v>
      </c>
      <c r="AX66" s="214" t="s">
        <v>1123</v>
      </c>
      <c r="AY66" s="214" t="s">
        <v>1132</v>
      </c>
      <c r="BA66" s="93" t="e">
        <f t="shared" si="14"/>
        <v>#N/A</v>
      </c>
    </row>
    <row r="67" spans="1:53" ht="24" x14ac:dyDescent="0.25">
      <c r="A67" s="242" t="s">
        <v>490</v>
      </c>
      <c r="B67" s="242" t="s">
        <v>491</v>
      </c>
      <c r="C67" s="242" t="s">
        <v>1213</v>
      </c>
      <c r="D67" s="298" t="s">
        <v>208</v>
      </c>
      <c r="E67" s="242">
        <v>3.762956257946365E-4</v>
      </c>
      <c r="G67" s="387"/>
      <c r="H67" s="394" t="s">
        <v>1213</v>
      </c>
      <c r="I67" s="395" t="s">
        <v>208</v>
      </c>
      <c r="J67" s="395">
        <v>2.2835569926032474E-4</v>
      </c>
      <c r="K67" s="395"/>
      <c r="L67" s="395"/>
      <c r="M67" s="395" t="s">
        <v>1213</v>
      </c>
      <c r="N67" s="395" t="s">
        <v>208</v>
      </c>
      <c r="O67" s="395">
        <v>1.4793992653431177E-4</v>
      </c>
      <c r="P67" s="395"/>
      <c r="Q67" s="396">
        <v>1.45</v>
      </c>
      <c r="R67" s="395">
        <v>16</v>
      </c>
      <c r="S67" s="395">
        <v>28</v>
      </c>
      <c r="T67" s="395">
        <v>27</v>
      </c>
      <c r="U67" s="382">
        <v>139</v>
      </c>
      <c r="V67" s="382"/>
      <c r="W67" s="395">
        <v>0</v>
      </c>
      <c r="X67" s="395">
        <v>0</v>
      </c>
      <c r="Y67" s="395">
        <v>2</v>
      </c>
      <c r="Z67" s="395">
        <v>0</v>
      </c>
      <c r="AA67" s="395">
        <v>0</v>
      </c>
      <c r="AC67" s="384">
        <v>2</v>
      </c>
      <c r="AD67" s="382"/>
      <c r="AE67" s="397">
        <v>0.04</v>
      </c>
      <c r="AF67" s="398"/>
      <c r="AG67" s="399">
        <v>9</v>
      </c>
      <c r="AH67" s="427" t="e">
        <f t="shared" si="2"/>
        <v>#VALUE!</v>
      </c>
      <c r="AI67" s="212" t="s">
        <v>498</v>
      </c>
      <c r="AJ67" s="212" t="s">
        <v>499</v>
      </c>
      <c r="AK67" s="212" t="s">
        <v>1220</v>
      </c>
      <c r="AL67" s="212"/>
      <c r="AM67" s="212"/>
      <c r="AN67" s="212" t="s">
        <v>155</v>
      </c>
      <c r="AO67" s="212"/>
      <c r="AP67" s="213">
        <v>760</v>
      </c>
      <c r="AQ67" s="213">
        <v>110</v>
      </c>
      <c r="AR67" s="213">
        <v>0</v>
      </c>
      <c r="AS67" s="213">
        <v>870</v>
      </c>
      <c r="AT67" s="407" t="e">
        <f t="shared" si="13"/>
        <v>#N/A</v>
      </c>
      <c r="AV67" s="213">
        <v>480</v>
      </c>
      <c r="AW67" s="214" t="s">
        <v>1163</v>
      </c>
      <c r="AX67" s="214" t="s">
        <v>1123</v>
      </c>
      <c r="AY67" s="214" t="s">
        <v>1293</v>
      </c>
      <c r="BA67" s="93" t="e">
        <f t="shared" si="14"/>
        <v>#N/A</v>
      </c>
    </row>
    <row r="68" spans="1:53" ht="24" x14ac:dyDescent="0.25">
      <c r="A68" s="242" t="s">
        <v>492</v>
      </c>
      <c r="B68" s="242" t="s">
        <v>493</v>
      </c>
      <c r="C68" s="242" t="s">
        <v>1214</v>
      </c>
      <c r="D68" s="298" t="s">
        <v>213</v>
      </c>
      <c r="E68" s="242">
        <v>1.0909262203698216E-4</v>
      </c>
      <c r="G68" s="387"/>
      <c r="H68" s="394" t="s">
        <v>1214</v>
      </c>
      <c r="I68" s="395" t="s">
        <v>213</v>
      </c>
      <c r="J68" s="395">
        <v>7.0052334306712453E-5</v>
      </c>
      <c r="K68" s="395"/>
      <c r="L68" s="395"/>
      <c r="M68" s="395" t="s">
        <v>1214</v>
      </c>
      <c r="N68" s="395" t="s">
        <v>213</v>
      </c>
      <c r="O68" s="395">
        <v>3.9040287730269697E-5</v>
      </c>
      <c r="P68" s="395"/>
      <c r="Q68" s="396">
        <v>0.2</v>
      </c>
      <c r="R68" s="395">
        <v>3</v>
      </c>
      <c r="S68" s="395">
        <v>6</v>
      </c>
      <c r="T68" s="395">
        <v>23</v>
      </c>
      <c r="U68" s="382">
        <v>42</v>
      </c>
      <c r="V68" s="382"/>
      <c r="W68" s="395">
        <v>1</v>
      </c>
      <c r="X68" s="395">
        <v>0</v>
      </c>
      <c r="Y68" s="395">
        <v>0</v>
      </c>
      <c r="Z68" s="395">
        <v>0</v>
      </c>
      <c r="AA68" s="395">
        <v>0</v>
      </c>
      <c r="AC68" s="384">
        <v>1</v>
      </c>
      <c r="AD68" s="382"/>
      <c r="AE68" s="397">
        <v>0.02</v>
      </c>
      <c r="AF68" s="398"/>
      <c r="AG68" s="399">
        <v>2</v>
      </c>
      <c r="AH68" s="427" t="e">
        <f t="shared" si="2"/>
        <v>#VALUE!</v>
      </c>
      <c r="AI68" s="212" t="s">
        <v>503</v>
      </c>
      <c r="AJ68" s="212" t="s">
        <v>504</v>
      </c>
      <c r="AK68" s="212" t="s">
        <v>1222</v>
      </c>
      <c r="AL68" s="212"/>
      <c r="AM68" s="212"/>
      <c r="AN68" s="212" t="s">
        <v>226</v>
      </c>
      <c r="AO68" s="212"/>
      <c r="AP68" s="213">
        <v>190</v>
      </c>
      <c r="AQ68" s="213">
        <v>10</v>
      </c>
      <c r="AR68" s="213">
        <v>0</v>
      </c>
      <c r="AS68" s="213">
        <v>190</v>
      </c>
      <c r="AT68" s="407" t="e">
        <f t="shared" si="13"/>
        <v>#N/A</v>
      </c>
      <c r="AV68" s="213">
        <v>140</v>
      </c>
      <c r="AW68" s="214" t="s">
        <v>1142</v>
      </c>
      <c r="AX68" s="214" t="s">
        <v>1123</v>
      </c>
      <c r="AY68" s="214" t="s">
        <v>1147</v>
      </c>
      <c r="BA68" s="93" t="e">
        <f t="shared" si="14"/>
        <v>#N/A</v>
      </c>
    </row>
    <row r="69" spans="1:53" ht="24" x14ac:dyDescent="0.25">
      <c r="A69" s="242">
        <v>43</v>
      </c>
      <c r="B69" s="242">
        <v>0</v>
      </c>
      <c r="C69" s="242" t="s">
        <v>1215</v>
      </c>
      <c r="D69" s="298" t="s">
        <v>244</v>
      </c>
      <c r="E69" s="298">
        <v>2.4422786758494341E-4</v>
      </c>
      <c r="G69" s="380"/>
      <c r="H69" s="392" t="s">
        <v>1215</v>
      </c>
      <c r="I69" s="391" t="s">
        <v>244</v>
      </c>
      <c r="J69" s="391">
        <v>1.3502510108307942E-4</v>
      </c>
      <c r="K69" s="391"/>
      <c r="L69" s="391"/>
      <c r="M69" s="391" t="s">
        <v>1215</v>
      </c>
      <c r="N69" s="391" t="s">
        <v>244</v>
      </c>
      <c r="O69" s="391">
        <v>1.0920276650186402E-4</v>
      </c>
      <c r="P69" s="391"/>
      <c r="Q69" s="393"/>
      <c r="R69" s="391"/>
      <c r="S69" s="391"/>
      <c r="T69" s="391"/>
      <c r="U69" s="391"/>
      <c r="V69" s="391"/>
      <c r="W69" s="391"/>
      <c r="X69" s="391"/>
      <c r="Y69" s="391"/>
      <c r="Z69" s="391"/>
      <c r="AA69" s="391"/>
      <c r="AC69" s="380"/>
      <c r="AD69" s="391"/>
      <c r="AE69" s="393"/>
      <c r="AF69" s="391"/>
      <c r="AG69" s="380"/>
      <c r="AH69" s="427" t="e">
        <f t="shared" si="2"/>
        <v>#VALUE!</v>
      </c>
      <c r="AI69" s="212" t="s">
        <v>500</v>
      </c>
      <c r="AJ69" s="212" t="s">
        <v>501</v>
      </c>
      <c r="AK69" s="212" t="s">
        <v>1223</v>
      </c>
      <c r="AL69" s="212"/>
      <c r="AM69" s="212"/>
      <c r="AN69" s="212" t="s">
        <v>502</v>
      </c>
      <c r="AO69" s="212"/>
      <c r="AP69" s="213">
        <v>170</v>
      </c>
      <c r="AQ69" s="213">
        <v>110</v>
      </c>
      <c r="AR69" s="213">
        <v>0</v>
      </c>
      <c r="AS69" s="213">
        <v>290</v>
      </c>
      <c r="AT69" s="407" t="e">
        <f t="shared" si="13"/>
        <v>#N/A</v>
      </c>
      <c r="AV69" s="213">
        <v>200</v>
      </c>
      <c r="AW69" s="214" t="s">
        <v>1135</v>
      </c>
      <c r="AX69" s="214" t="s">
        <v>1123</v>
      </c>
      <c r="AY69" s="214" t="s">
        <v>1195</v>
      </c>
      <c r="BA69" s="93" t="e">
        <f t="shared" si="14"/>
        <v>#N/A</v>
      </c>
    </row>
    <row r="70" spans="1:53" ht="36" x14ac:dyDescent="0.25">
      <c r="A70" s="242" t="s">
        <v>496</v>
      </c>
      <c r="B70" s="242" t="s">
        <v>497</v>
      </c>
      <c r="C70" s="242" t="s">
        <v>1216</v>
      </c>
      <c r="D70" s="298" t="s">
        <v>302</v>
      </c>
      <c r="E70" s="242">
        <v>7.2054457762687791E-4</v>
      </c>
      <c r="G70" s="387"/>
      <c r="H70" s="394" t="s">
        <v>1216</v>
      </c>
      <c r="I70" s="395" t="s">
        <v>302</v>
      </c>
      <c r="J70" s="395">
        <v>5.1520582970030133E-4</v>
      </c>
      <c r="K70" s="395"/>
      <c r="L70" s="395"/>
      <c r="M70" s="395" t="s">
        <v>1216</v>
      </c>
      <c r="N70" s="395" t="s">
        <v>302</v>
      </c>
      <c r="O70" s="395">
        <v>2.0533874792657658E-4</v>
      </c>
      <c r="P70" s="395"/>
      <c r="Q70" s="396">
        <v>1.03</v>
      </c>
      <c r="R70" s="395">
        <v>19</v>
      </c>
      <c r="S70" s="395">
        <v>36</v>
      </c>
      <c r="T70" s="395">
        <v>100</v>
      </c>
      <c r="U70" s="382">
        <v>221</v>
      </c>
      <c r="V70" s="382"/>
      <c r="W70" s="395">
        <v>6</v>
      </c>
      <c r="X70" s="395">
        <v>7</v>
      </c>
      <c r="Y70" s="395">
        <v>0</v>
      </c>
      <c r="Z70" s="395">
        <v>0</v>
      </c>
      <c r="AA70" s="395">
        <v>1</v>
      </c>
      <c r="AC70" s="384">
        <v>14</v>
      </c>
      <c r="AD70" s="382"/>
      <c r="AE70" s="397">
        <v>0.22</v>
      </c>
      <c r="AF70" s="398"/>
      <c r="AG70" s="399">
        <v>0</v>
      </c>
      <c r="AH70" s="427" t="e">
        <f t="shared" si="2"/>
        <v>#VALUE!</v>
      </c>
      <c r="AI70" s="212" t="s">
        <v>505</v>
      </c>
      <c r="AJ70" s="212" t="s">
        <v>506</v>
      </c>
      <c r="AK70" s="212" t="s">
        <v>1225</v>
      </c>
      <c r="AL70" s="212"/>
      <c r="AM70" s="212"/>
      <c r="AN70" s="212" t="s">
        <v>311</v>
      </c>
      <c r="AO70" s="212"/>
      <c r="AP70" s="213">
        <v>100</v>
      </c>
      <c r="AQ70" s="213">
        <v>40</v>
      </c>
      <c r="AR70" s="213">
        <v>0</v>
      </c>
      <c r="AS70" s="213">
        <v>140</v>
      </c>
      <c r="AT70" s="407" t="e">
        <f t="shared" si="13"/>
        <v>#N/A</v>
      </c>
      <c r="AV70" s="213">
        <v>150</v>
      </c>
      <c r="AW70" s="214" t="s">
        <v>1119</v>
      </c>
      <c r="AX70" s="214" t="s">
        <v>1123</v>
      </c>
      <c r="AY70" s="214" t="s">
        <v>1122</v>
      </c>
      <c r="BA70" s="93" t="e">
        <f t="shared" si="14"/>
        <v>#N/A</v>
      </c>
    </row>
    <row r="71" spans="1:53" ht="24" x14ac:dyDescent="0.25">
      <c r="A71" s="242" t="s">
        <v>498</v>
      </c>
      <c r="B71" s="242" t="s">
        <v>499</v>
      </c>
      <c r="C71" s="242" t="s">
        <v>1217</v>
      </c>
      <c r="D71" s="298" t="s">
        <v>319</v>
      </c>
      <c r="E71" s="242">
        <v>3.4883352936221292E-4</v>
      </c>
      <c r="G71" s="387"/>
      <c r="H71" s="394" t="s">
        <v>1217</v>
      </c>
      <c r="I71" s="395" t="s">
        <v>319</v>
      </c>
      <c r="J71" s="395">
        <v>4.4237443639829005E-5</v>
      </c>
      <c r="K71" s="395"/>
      <c r="L71" s="395"/>
      <c r="M71" s="395" t="s">
        <v>1217</v>
      </c>
      <c r="N71" s="395" t="s">
        <v>319</v>
      </c>
      <c r="O71" s="395">
        <v>3.0459608572238386E-4</v>
      </c>
      <c r="P71" s="395"/>
      <c r="Q71" s="396">
        <v>0.94</v>
      </c>
      <c r="R71" s="395">
        <v>16</v>
      </c>
      <c r="S71" s="395">
        <v>97</v>
      </c>
      <c r="T71" s="395">
        <v>224</v>
      </c>
      <c r="U71" s="382">
        <v>524</v>
      </c>
      <c r="V71" s="382"/>
      <c r="W71" s="395">
        <v>0</v>
      </c>
      <c r="X71" s="395">
        <v>41</v>
      </c>
      <c r="Y71" s="395">
        <v>0</v>
      </c>
      <c r="Z71" s="395">
        <v>0</v>
      </c>
      <c r="AA71" s="395">
        <v>0</v>
      </c>
      <c r="AC71" s="384">
        <v>41</v>
      </c>
      <c r="AD71" s="382"/>
      <c r="AE71" s="397">
        <v>0.21</v>
      </c>
      <c r="AF71" s="398"/>
      <c r="AG71" s="399">
        <v>0</v>
      </c>
      <c r="AH71" s="427" t="e">
        <f t="shared" si="2"/>
        <v>#VALUE!</v>
      </c>
      <c r="AI71" s="212"/>
      <c r="AJ71" s="212"/>
      <c r="AK71" s="212"/>
      <c r="AL71" s="212"/>
      <c r="AM71" s="212"/>
      <c r="AN71" s="212"/>
      <c r="AO71" s="212"/>
      <c r="AP71" s="214"/>
      <c r="AQ71" s="214"/>
      <c r="AR71" s="214"/>
      <c r="AS71" s="214"/>
      <c r="AT71" s="214"/>
      <c r="AV71" s="214"/>
      <c r="AW71" s="214" t="s">
        <v>394</v>
      </c>
      <c r="AX71" s="214" t="s">
        <v>394</v>
      </c>
      <c r="AY71" s="214" t="s">
        <v>394</v>
      </c>
    </row>
    <row r="72" spans="1:53" ht="36" x14ac:dyDescent="0.25">
      <c r="A72" s="242" t="s">
        <v>503</v>
      </c>
      <c r="B72" s="242" t="s">
        <v>504</v>
      </c>
      <c r="C72" s="242" t="s">
        <v>1218</v>
      </c>
      <c r="D72" s="298" t="s">
        <v>495</v>
      </c>
      <c r="E72" s="242" t="e">
        <v>#N/A</v>
      </c>
      <c r="G72" s="387"/>
      <c r="H72" s="394" t="s">
        <v>1218</v>
      </c>
      <c r="I72" s="395" t="s">
        <v>495</v>
      </c>
      <c r="J72" s="395" t="e">
        <v>#N/A</v>
      </c>
      <c r="K72" s="395"/>
      <c r="L72" s="395"/>
      <c r="M72" s="395" t="s">
        <v>1218</v>
      </c>
      <c r="N72" s="395" t="s">
        <v>495</v>
      </c>
      <c r="O72" s="395" t="e">
        <v>#N/A</v>
      </c>
      <c r="P72" s="395"/>
      <c r="Q72" s="396">
        <v>0.5</v>
      </c>
      <c r="R72" s="395">
        <v>7</v>
      </c>
      <c r="S72" s="395">
        <v>88</v>
      </c>
      <c r="T72" s="395">
        <v>24</v>
      </c>
      <c r="U72" s="382">
        <v>178</v>
      </c>
      <c r="V72" s="382"/>
      <c r="W72" s="395">
        <v>2</v>
      </c>
      <c r="X72" s="395">
        <v>0</v>
      </c>
      <c r="Y72" s="395">
        <v>6</v>
      </c>
      <c r="Z72" s="395">
        <v>0</v>
      </c>
      <c r="AA72" s="395">
        <v>0</v>
      </c>
      <c r="AC72" s="384">
        <v>8</v>
      </c>
      <c r="AD72" s="382"/>
      <c r="AE72" s="397">
        <v>7.0000000000000007E-2</v>
      </c>
      <c r="AF72" s="398"/>
      <c r="AG72" s="399">
        <v>0</v>
      </c>
      <c r="AH72" s="427" t="e">
        <f t="shared" si="2"/>
        <v>#VALUE!</v>
      </c>
      <c r="AI72" s="212"/>
      <c r="AJ72" s="212"/>
      <c r="AK72" s="212"/>
      <c r="AL72" s="212"/>
      <c r="AM72" s="212"/>
      <c r="AN72" s="212"/>
      <c r="AO72" s="212"/>
      <c r="AP72" s="214"/>
      <c r="AQ72" s="214"/>
      <c r="AR72" s="214"/>
      <c r="AS72" s="214"/>
      <c r="AT72" s="214"/>
      <c r="AV72" s="214"/>
      <c r="AW72" s="214" t="s">
        <v>394</v>
      </c>
      <c r="AX72" s="214" t="s">
        <v>394</v>
      </c>
      <c r="AY72" s="214" t="s">
        <v>394</v>
      </c>
    </row>
    <row r="73" spans="1:53" ht="24" x14ac:dyDescent="0.25">
      <c r="A73" s="242" t="s">
        <v>500</v>
      </c>
      <c r="B73" s="242" t="s">
        <v>501</v>
      </c>
      <c r="C73" s="242" t="s">
        <v>1219</v>
      </c>
      <c r="D73" s="298" t="s">
        <v>146</v>
      </c>
      <c r="E73" s="242">
        <v>1.7259753477485629E-4</v>
      </c>
      <c r="G73" s="387"/>
      <c r="H73" s="394" t="s">
        <v>1219</v>
      </c>
      <c r="I73" s="395" t="s">
        <v>146</v>
      </c>
      <c r="J73" s="395">
        <v>1.2652430991842316E-4</v>
      </c>
      <c r="K73" s="395"/>
      <c r="L73" s="395"/>
      <c r="M73" s="395" t="s">
        <v>1219</v>
      </c>
      <c r="N73" s="395" t="s">
        <v>146</v>
      </c>
      <c r="O73" s="395">
        <v>4.6073224856433133E-5</v>
      </c>
      <c r="P73" s="395"/>
      <c r="Q73" s="396">
        <v>1.99</v>
      </c>
      <c r="R73" s="395">
        <v>23</v>
      </c>
      <c r="S73" s="395">
        <v>10</v>
      </c>
      <c r="T73" s="395">
        <v>48</v>
      </c>
      <c r="U73" s="382">
        <v>232</v>
      </c>
      <c r="V73" s="382"/>
      <c r="W73" s="395">
        <v>0</v>
      </c>
      <c r="X73" s="395">
        <v>5</v>
      </c>
      <c r="Y73" s="395">
        <v>0</v>
      </c>
      <c r="Z73" s="395">
        <v>0</v>
      </c>
      <c r="AA73" s="395">
        <v>16</v>
      </c>
      <c r="AC73" s="384">
        <v>21</v>
      </c>
      <c r="AD73" s="382"/>
      <c r="AE73" s="397">
        <v>0.28000000000000003</v>
      </c>
      <c r="AF73" s="398"/>
      <c r="AG73" s="399">
        <v>12</v>
      </c>
      <c r="AH73" s="427" t="e">
        <f t="shared" si="2"/>
        <v>#VALUE!</v>
      </c>
      <c r="AI73" s="212" t="s">
        <v>509</v>
      </c>
      <c r="AJ73" s="212" t="s">
        <v>510</v>
      </c>
      <c r="AK73" s="212" t="s">
        <v>1230</v>
      </c>
      <c r="AL73" s="212"/>
      <c r="AM73" s="212"/>
      <c r="AN73" s="212" t="s">
        <v>92</v>
      </c>
      <c r="AO73" s="212"/>
      <c r="AP73" s="214" t="s">
        <v>551</v>
      </c>
      <c r="AQ73" s="214" t="s">
        <v>551</v>
      </c>
      <c r="AR73" s="214" t="s">
        <v>551</v>
      </c>
      <c r="AS73" s="214" t="s">
        <v>551</v>
      </c>
      <c r="AT73" s="407" t="e">
        <f t="shared" ref="AT73:AT77" si="15">AS73/VLOOKUP(AN73,$E$16:$H$393,4,FALSE)</f>
        <v>#VALUE!</v>
      </c>
      <c r="AV73" s="214" t="s">
        <v>551</v>
      </c>
      <c r="AW73" s="214" t="s">
        <v>551</v>
      </c>
      <c r="AX73" s="214" t="s">
        <v>551</v>
      </c>
      <c r="AY73" s="214" t="s">
        <v>551</v>
      </c>
      <c r="BA73" s="93" t="e">
        <f t="shared" ref="BA73:BA77" si="16">AY73/VLOOKUP(AN73,$E$16:$H$393,4,FALSE)</f>
        <v>#VALUE!</v>
      </c>
    </row>
    <row r="74" spans="1:53" ht="24" x14ac:dyDescent="0.25">
      <c r="A74" s="242" t="s">
        <v>505</v>
      </c>
      <c r="B74" s="242" t="s">
        <v>506</v>
      </c>
      <c r="C74" s="242" t="s">
        <v>1220</v>
      </c>
      <c r="D74" s="298" t="s">
        <v>155</v>
      </c>
      <c r="E74" s="242">
        <v>2.849596239916968E-3</v>
      </c>
      <c r="G74" s="387"/>
      <c r="H74" s="394" t="s">
        <v>1220</v>
      </c>
      <c r="I74" s="395" t="s">
        <v>155</v>
      </c>
      <c r="J74" s="395">
        <v>7.3292395905023833E-4</v>
      </c>
      <c r="K74" s="395"/>
      <c r="L74" s="395"/>
      <c r="M74" s="395" t="s">
        <v>1220</v>
      </c>
      <c r="N74" s="395" t="s">
        <v>155</v>
      </c>
      <c r="O74" s="395">
        <v>2.1166722808667296E-3</v>
      </c>
      <c r="P74" s="395"/>
      <c r="Q74" s="396">
        <v>1.21</v>
      </c>
      <c r="R74" s="395">
        <v>36</v>
      </c>
      <c r="S74" s="395">
        <v>26</v>
      </c>
      <c r="T74" s="395">
        <v>78</v>
      </c>
      <c r="U74" s="382">
        <v>305</v>
      </c>
      <c r="V74" s="382"/>
      <c r="W74" s="395">
        <v>5</v>
      </c>
      <c r="X74" s="395">
        <v>1</v>
      </c>
      <c r="Y74" s="395">
        <v>3</v>
      </c>
      <c r="Z74" s="395">
        <v>1</v>
      </c>
      <c r="AA74" s="395">
        <v>0</v>
      </c>
      <c r="AC74" s="384">
        <v>10</v>
      </c>
      <c r="AD74" s="382"/>
      <c r="AE74" s="397">
        <v>7.0000000000000007E-2</v>
      </c>
      <c r="AF74" s="398"/>
      <c r="AG74" s="399">
        <v>16</v>
      </c>
      <c r="AH74" s="427" t="e">
        <f t="shared" si="2"/>
        <v>#VALUE!</v>
      </c>
      <c r="AI74" s="212" t="s">
        <v>511</v>
      </c>
      <c r="AJ74" s="212" t="s">
        <v>512</v>
      </c>
      <c r="AK74" s="212" t="s">
        <v>1231</v>
      </c>
      <c r="AL74" s="212"/>
      <c r="AM74" s="212"/>
      <c r="AN74" s="212" t="s">
        <v>1800</v>
      </c>
      <c r="AO74" s="212"/>
      <c r="AP74" s="213">
        <v>450</v>
      </c>
      <c r="AQ74" s="213">
        <v>0</v>
      </c>
      <c r="AR74" s="213">
        <v>0</v>
      </c>
      <c r="AS74" s="213">
        <v>450</v>
      </c>
      <c r="AT74" s="407" t="e">
        <f t="shared" si="15"/>
        <v>#N/A</v>
      </c>
      <c r="AV74" s="213">
        <v>620</v>
      </c>
      <c r="AW74" s="214" t="s">
        <v>1142</v>
      </c>
      <c r="AX74" s="214" t="s">
        <v>1123</v>
      </c>
      <c r="AY74" s="214" t="s">
        <v>1139</v>
      </c>
      <c r="BA74" s="93" t="e">
        <f t="shared" si="16"/>
        <v>#N/A</v>
      </c>
    </row>
    <row r="75" spans="1:53" ht="24" x14ac:dyDescent="0.25">
      <c r="C75" s="242" t="s">
        <v>1222</v>
      </c>
      <c r="D75" s="298" t="s">
        <v>226</v>
      </c>
      <c r="E75" s="298">
        <v>2.9730317526420664E-4</v>
      </c>
      <c r="G75" s="387"/>
      <c r="H75" s="388" t="s">
        <v>1222</v>
      </c>
      <c r="I75" s="389" t="s">
        <v>226</v>
      </c>
      <c r="J75" s="389">
        <v>2.8226429129037957E-4</v>
      </c>
      <c r="K75" s="389"/>
      <c r="L75" s="389"/>
      <c r="M75" s="389" t="s">
        <v>1222</v>
      </c>
      <c r="N75" s="389" t="s">
        <v>226</v>
      </c>
      <c r="O75" s="389">
        <v>1.5038883973827065E-5</v>
      </c>
      <c r="P75" s="389"/>
      <c r="Q75" s="390"/>
      <c r="R75" s="389"/>
      <c r="S75" s="389"/>
      <c r="T75" s="389"/>
      <c r="U75" s="391"/>
      <c r="V75" s="391"/>
      <c r="W75" s="389"/>
      <c r="X75" s="389"/>
      <c r="Y75" s="389"/>
      <c r="Z75" s="389"/>
      <c r="AA75" s="389"/>
      <c r="AC75" s="380"/>
      <c r="AD75" s="391"/>
      <c r="AE75" s="390"/>
      <c r="AF75" s="389"/>
      <c r="AG75" s="387"/>
      <c r="AH75" s="427" t="e">
        <f t="shared" si="2"/>
        <v>#VALUE!</v>
      </c>
      <c r="AI75" s="212" t="s">
        <v>513</v>
      </c>
      <c r="AJ75" s="212" t="s">
        <v>514</v>
      </c>
      <c r="AK75" s="212" t="s">
        <v>1232</v>
      </c>
      <c r="AL75" s="212"/>
      <c r="AM75" s="212"/>
      <c r="AN75" s="212" t="s">
        <v>180</v>
      </c>
      <c r="AO75" s="212"/>
      <c r="AP75" s="214" t="s">
        <v>551</v>
      </c>
      <c r="AQ75" s="214" t="s">
        <v>551</v>
      </c>
      <c r="AR75" s="214" t="s">
        <v>551</v>
      </c>
      <c r="AS75" s="214" t="s">
        <v>551</v>
      </c>
      <c r="AT75" s="407" t="e">
        <f t="shared" si="15"/>
        <v>#VALUE!</v>
      </c>
      <c r="AV75" s="214" t="s">
        <v>551</v>
      </c>
      <c r="AW75" s="214" t="s">
        <v>551</v>
      </c>
      <c r="AX75" s="214" t="s">
        <v>551</v>
      </c>
      <c r="AY75" s="214" t="s">
        <v>551</v>
      </c>
      <c r="BA75" s="93" t="e">
        <f t="shared" si="16"/>
        <v>#VALUE!</v>
      </c>
    </row>
    <row r="76" spans="1:53" ht="24" x14ac:dyDescent="0.25">
      <c r="A76" s="242" t="s">
        <v>509</v>
      </c>
      <c r="B76" s="242" t="s">
        <v>510</v>
      </c>
      <c r="C76" s="242" t="s">
        <v>1223</v>
      </c>
      <c r="D76" s="315" t="s">
        <v>502</v>
      </c>
      <c r="E76" s="298">
        <v>3.1625661146727943E-4</v>
      </c>
      <c r="G76" s="380"/>
      <c r="H76" s="381" t="s">
        <v>1223</v>
      </c>
      <c r="I76" s="382" t="s">
        <v>502</v>
      </c>
      <c r="J76" s="382">
        <v>1.4228424308726633E-4</v>
      </c>
      <c r="K76" s="382"/>
      <c r="L76" s="382"/>
      <c r="M76" s="382" t="s">
        <v>1223</v>
      </c>
      <c r="N76" s="382" t="s">
        <v>502</v>
      </c>
      <c r="O76" s="382">
        <v>1.7397236838001315E-4</v>
      </c>
      <c r="P76" s="382"/>
      <c r="Q76" s="383">
        <v>2.36</v>
      </c>
      <c r="R76" s="382">
        <v>50</v>
      </c>
      <c r="S76" s="382">
        <v>161</v>
      </c>
      <c r="T76" s="382">
        <v>273</v>
      </c>
      <c r="U76" s="382">
        <v>843</v>
      </c>
      <c r="V76" s="382"/>
      <c r="W76" s="382">
        <v>2</v>
      </c>
      <c r="X76" s="382">
        <v>0</v>
      </c>
      <c r="Y76" s="382">
        <v>40</v>
      </c>
      <c r="Z76" s="382">
        <v>0</v>
      </c>
      <c r="AA76" s="382">
        <v>0</v>
      </c>
      <c r="AC76" s="384">
        <v>42</v>
      </c>
      <c r="AD76" s="382"/>
      <c r="AE76" s="385">
        <v>0.28000000000000003</v>
      </c>
      <c r="AF76" s="386"/>
      <c r="AG76" s="384">
        <v>21</v>
      </c>
      <c r="AH76" s="427" t="e">
        <f t="shared" si="2"/>
        <v>#VALUE!</v>
      </c>
      <c r="AI76" s="212" t="s">
        <v>515</v>
      </c>
      <c r="AJ76" s="212" t="s">
        <v>516</v>
      </c>
      <c r="AK76" s="212" t="s">
        <v>1233</v>
      </c>
      <c r="AL76" s="212"/>
      <c r="AM76" s="212"/>
      <c r="AN76" s="212" t="s">
        <v>183</v>
      </c>
      <c r="AO76" s="212"/>
      <c r="AP76" s="213">
        <v>130</v>
      </c>
      <c r="AQ76" s="213">
        <v>50</v>
      </c>
      <c r="AR76" s="213">
        <v>0</v>
      </c>
      <c r="AS76" s="213">
        <v>180</v>
      </c>
      <c r="AT76" s="407" t="e">
        <f t="shared" si="15"/>
        <v>#N/A</v>
      </c>
      <c r="AV76" s="213">
        <v>240</v>
      </c>
      <c r="AW76" s="214" t="s">
        <v>1119</v>
      </c>
      <c r="AX76" s="214" t="s">
        <v>1123</v>
      </c>
      <c r="AY76" s="214" t="s">
        <v>1195</v>
      </c>
      <c r="BA76" s="93" t="e">
        <f t="shared" si="16"/>
        <v>#N/A</v>
      </c>
    </row>
    <row r="77" spans="1:53" ht="24" x14ac:dyDescent="0.25">
      <c r="A77" s="242" t="s">
        <v>511</v>
      </c>
      <c r="B77" s="242" t="s">
        <v>512</v>
      </c>
      <c r="C77" s="242" t="s">
        <v>1225</v>
      </c>
      <c r="D77" s="315" t="s">
        <v>311</v>
      </c>
      <c r="E77" s="298">
        <v>2.4150196474094387E-4</v>
      </c>
      <c r="G77" s="380"/>
      <c r="H77" s="381" t="s">
        <v>1225</v>
      </c>
      <c r="I77" s="382" t="s">
        <v>311</v>
      </c>
      <c r="J77" s="382">
        <v>1.7055168559530358E-4</v>
      </c>
      <c r="K77" s="382"/>
      <c r="L77" s="382"/>
      <c r="M77" s="382" t="s">
        <v>1225</v>
      </c>
      <c r="N77" s="382" t="s">
        <v>311</v>
      </c>
      <c r="O77" s="382">
        <v>7.0950279145640309E-5</v>
      </c>
      <c r="P77" s="382"/>
      <c r="Q77" s="383">
        <v>4.6500000000000004</v>
      </c>
      <c r="R77" s="382">
        <v>41</v>
      </c>
      <c r="S77" s="382">
        <v>288</v>
      </c>
      <c r="T77" s="382">
        <v>14</v>
      </c>
      <c r="U77" s="382">
        <v>910</v>
      </c>
      <c r="V77" s="382"/>
      <c r="W77" s="382">
        <v>6</v>
      </c>
      <c r="X77" s="382">
        <v>0</v>
      </c>
      <c r="Y77" s="382">
        <v>36</v>
      </c>
      <c r="Z77" s="382">
        <v>4</v>
      </c>
      <c r="AA77" s="382">
        <v>0</v>
      </c>
      <c r="AC77" s="384">
        <v>46</v>
      </c>
      <c r="AD77" s="382"/>
      <c r="AE77" s="385">
        <v>0.38</v>
      </c>
      <c r="AF77" s="386"/>
      <c r="AG77" s="384">
        <v>82</v>
      </c>
      <c r="AH77" s="427" t="e">
        <f t="shared" si="2"/>
        <v>#VALUE!</v>
      </c>
      <c r="AI77" s="212" t="s">
        <v>517</v>
      </c>
      <c r="AJ77" s="212" t="s">
        <v>518</v>
      </c>
      <c r="AK77" s="212" t="s">
        <v>1235</v>
      </c>
      <c r="AL77" s="212"/>
      <c r="AM77" s="212"/>
      <c r="AN77" s="212" t="s">
        <v>321</v>
      </c>
      <c r="AO77" s="212"/>
      <c r="AP77" s="213">
        <v>130</v>
      </c>
      <c r="AQ77" s="213">
        <v>30</v>
      </c>
      <c r="AR77" s="213">
        <v>0</v>
      </c>
      <c r="AS77" s="213">
        <v>160</v>
      </c>
      <c r="AT77" s="407" t="e">
        <f t="shared" si="15"/>
        <v>#N/A</v>
      </c>
      <c r="AV77" s="213">
        <v>210</v>
      </c>
      <c r="AW77" s="214" t="s">
        <v>1153</v>
      </c>
      <c r="AX77" s="214" t="s">
        <v>1123</v>
      </c>
      <c r="AY77" s="214" t="s">
        <v>1207</v>
      </c>
      <c r="BA77" s="93" t="e">
        <f t="shared" si="16"/>
        <v>#N/A</v>
      </c>
    </row>
    <row r="78" spans="1:53" x14ac:dyDescent="0.25">
      <c r="A78" s="242" t="s">
        <v>513</v>
      </c>
      <c r="B78" s="242" t="s">
        <v>514</v>
      </c>
      <c r="D78" s="315"/>
      <c r="E78" s="298"/>
      <c r="G78" s="380"/>
      <c r="H78" s="381"/>
      <c r="I78" s="382"/>
      <c r="J78" s="382"/>
      <c r="K78" s="382"/>
      <c r="L78" s="382"/>
      <c r="M78" s="382"/>
      <c r="N78" s="382"/>
      <c r="O78" s="382"/>
      <c r="P78" s="382"/>
      <c r="Q78" s="383">
        <v>2.52</v>
      </c>
      <c r="R78" s="382">
        <v>28</v>
      </c>
      <c r="S78" s="382">
        <v>30</v>
      </c>
      <c r="T78" s="382">
        <v>16</v>
      </c>
      <c r="U78" s="382">
        <v>248</v>
      </c>
      <c r="V78" s="382"/>
      <c r="W78" s="382">
        <v>7</v>
      </c>
      <c r="X78" s="382">
        <v>0</v>
      </c>
      <c r="Y78" s="382">
        <v>0</v>
      </c>
      <c r="Z78" s="382">
        <v>0</v>
      </c>
      <c r="AA78" s="382">
        <v>6</v>
      </c>
      <c r="AC78" s="384">
        <v>13</v>
      </c>
      <c r="AD78" s="382"/>
      <c r="AE78" s="385">
        <v>0.19</v>
      </c>
      <c r="AF78" s="386"/>
      <c r="AG78" s="384">
        <v>42</v>
      </c>
      <c r="AH78" s="427" t="e">
        <f t="shared" si="2"/>
        <v>#DIV/0!</v>
      </c>
      <c r="AI78" s="212"/>
      <c r="AJ78" s="212"/>
      <c r="AK78" s="212"/>
      <c r="AL78" s="212"/>
      <c r="AM78" s="212"/>
      <c r="AN78" s="212"/>
      <c r="AO78" s="212"/>
      <c r="AP78" s="214"/>
      <c r="AQ78" s="214"/>
      <c r="AR78" s="214"/>
      <c r="AS78" s="214"/>
      <c r="AT78" s="214"/>
      <c r="AV78" s="214"/>
      <c r="AW78" s="214" t="s">
        <v>394</v>
      </c>
      <c r="AX78" s="214" t="s">
        <v>394</v>
      </c>
      <c r="AY78" s="214" t="s">
        <v>394</v>
      </c>
    </row>
    <row r="79" spans="1:53" ht="36" x14ac:dyDescent="0.25">
      <c r="A79" s="242" t="s">
        <v>515</v>
      </c>
      <c r="B79" s="242" t="s">
        <v>516</v>
      </c>
      <c r="C79" s="242" t="s">
        <v>1226</v>
      </c>
      <c r="D79" s="298" t="s">
        <v>508</v>
      </c>
      <c r="E79" s="315" t="e">
        <v>#N/A</v>
      </c>
      <c r="G79" s="380"/>
      <c r="H79" s="381" t="s">
        <v>1226</v>
      </c>
      <c r="I79" s="382" t="s">
        <v>508</v>
      </c>
      <c r="J79" s="382" t="e">
        <v>#N/A</v>
      </c>
      <c r="K79" s="382"/>
      <c r="L79" s="382"/>
      <c r="M79" s="382" t="s">
        <v>1226</v>
      </c>
      <c r="N79" s="382" t="s">
        <v>508</v>
      </c>
      <c r="O79" s="382" t="e">
        <v>#N/A</v>
      </c>
      <c r="P79" s="382"/>
      <c r="Q79" s="383">
        <v>0.85</v>
      </c>
      <c r="R79" s="382">
        <v>7</v>
      </c>
      <c r="S79" s="382">
        <v>4</v>
      </c>
      <c r="T79" s="382">
        <v>0</v>
      </c>
      <c r="U79" s="382">
        <v>72</v>
      </c>
      <c r="V79" s="382"/>
      <c r="W79" s="382">
        <v>4</v>
      </c>
      <c r="X79" s="382">
        <v>2</v>
      </c>
      <c r="Y79" s="382">
        <v>10</v>
      </c>
      <c r="Z79" s="382">
        <v>0</v>
      </c>
      <c r="AA79" s="382">
        <v>0</v>
      </c>
      <c r="AC79" s="384">
        <v>16</v>
      </c>
      <c r="AD79" s="382"/>
      <c r="AE79" s="385">
        <v>0.22</v>
      </c>
      <c r="AF79" s="386"/>
      <c r="AG79" s="384">
        <v>6</v>
      </c>
      <c r="AH79" s="427" t="e">
        <f t="shared" ref="AH79:AH142" si="17">AG79/H79</f>
        <v>#VALUE!</v>
      </c>
      <c r="AI79" s="212"/>
      <c r="AJ79" s="212" t="s">
        <v>1237</v>
      </c>
      <c r="AK79" s="212" t="s">
        <v>1238</v>
      </c>
      <c r="AL79" s="212"/>
      <c r="AM79" s="212" t="s">
        <v>331</v>
      </c>
      <c r="AN79" s="212" t="s">
        <v>331</v>
      </c>
      <c r="AO79" s="212"/>
      <c r="AP79" s="213">
        <v>650</v>
      </c>
      <c r="AQ79" s="213">
        <v>110</v>
      </c>
      <c r="AR79" s="213">
        <v>0</v>
      </c>
      <c r="AS79" s="213">
        <v>760</v>
      </c>
      <c r="AT79" s="407" t="e">
        <f t="shared" ref="AT79:AT86" si="18">AS79/VLOOKUP(AN79,$E$16:$H$393,4,FALSE)</f>
        <v>#N/A</v>
      </c>
      <c r="AV79" s="213">
        <v>610</v>
      </c>
      <c r="AW79" s="214" t="s">
        <v>1280</v>
      </c>
      <c r="AX79" s="214" t="s">
        <v>1123</v>
      </c>
      <c r="AY79" s="214" t="s">
        <v>1696</v>
      </c>
      <c r="BA79" s="93" t="e">
        <f t="shared" ref="BA79:BA86" si="19">AY79/VLOOKUP(AN79,$E$16:$H$393,4,FALSE)</f>
        <v>#N/A</v>
      </c>
    </row>
    <row r="80" spans="1:53" ht="36" x14ac:dyDescent="0.25">
      <c r="A80" s="242" t="s">
        <v>517</v>
      </c>
      <c r="B80" s="242" t="s">
        <v>518</v>
      </c>
      <c r="C80" s="242" t="s">
        <v>1230</v>
      </c>
      <c r="D80" s="298" t="s">
        <v>92</v>
      </c>
      <c r="E80" s="315">
        <v>3.1489612808868544E-4</v>
      </c>
      <c r="G80" s="380"/>
      <c r="H80" s="381" t="s">
        <v>1230</v>
      </c>
      <c r="I80" s="382" t="s">
        <v>92</v>
      </c>
      <c r="J80" s="382">
        <v>2.6021908137525621E-4</v>
      </c>
      <c r="K80" s="382"/>
      <c r="L80" s="382"/>
      <c r="M80" s="382" t="s">
        <v>1230</v>
      </c>
      <c r="N80" s="382" t="s">
        <v>92</v>
      </c>
      <c r="O80" s="382">
        <v>5.4677046713429273E-5</v>
      </c>
      <c r="P80" s="382"/>
      <c r="Q80" s="383">
        <v>1.64</v>
      </c>
      <c r="R80" s="382">
        <v>43</v>
      </c>
      <c r="S80" s="382">
        <v>22</v>
      </c>
      <c r="T80" s="382">
        <v>7</v>
      </c>
      <c r="U80" s="382">
        <v>218</v>
      </c>
      <c r="V80" s="382"/>
      <c r="W80" s="382">
        <v>5</v>
      </c>
      <c r="X80" s="382">
        <v>17</v>
      </c>
      <c r="Y80" s="382">
        <v>77</v>
      </c>
      <c r="Z80" s="382">
        <v>0</v>
      </c>
      <c r="AA80" s="382">
        <v>0</v>
      </c>
      <c r="AC80" s="384">
        <v>99</v>
      </c>
      <c r="AD80" s="382"/>
      <c r="AE80" s="385">
        <v>1.1100000000000001</v>
      </c>
      <c r="AF80" s="386"/>
      <c r="AG80" s="384">
        <v>0</v>
      </c>
      <c r="AH80" s="427" t="e">
        <f t="shared" si="17"/>
        <v>#VALUE!</v>
      </c>
      <c r="AI80" s="212" t="s">
        <v>519</v>
      </c>
      <c r="AJ80" s="212" t="s">
        <v>520</v>
      </c>
      <c r="AK80" s="212" t="s">
        <v>1241</v>
      </c>
      <c r="AL80" s="212"/>
      <c r="AM80" s="212"/>
      <c r="AN80" s="212" t="s">
        <v>71</v>
      </c>
      <c r="AO80" s="212"/>
      <c r="AP80" s="213">
        <v>20</v>
      </c>
      <c r="AQ80" s="213">
        <v>0</v>
      </c>
      <c r="AR80" s="213">
        <v>0</v>
      </c>
      <c r="AS80" s="213">
        <v>20</v>
      </c>
      <c r="AT80" s="407" t="e">
        <f t="shared" si="18"/>
        <v>#N/A</v>
      </c>
      <c r="AV80" s="213">
        <v>40</v>
      </c>
      <c r="AW80" s="214" t="s">
        <v>1123</v>
      </c>
      <c r="AX80" s="214" t="s">
        <v>1123</v>
      </c>
      <c r="AY80" s="214" t="s">
        <v>1153</v>
      </c>
      <c r="BA80" s="93" t="e">
        <f t="shared" si="19"/>
        <v>#N/A</v>
      </c>
    </row>
    <row r="81" spans="1:53" ht="36" x14ac:dyDescent="0.25">
      <c r="C81" s="242" t="s">
        <v>1231</v>
      </c>
      <c r="D81" s="298" t="s">
        <v>1800</v>
      </c>
      <c r="E81" s="315">
        <v>2.2331547433413999E-3</v>
      </c>
      <c r="G81" s="387"/>
      <c r="H81" s="388" t="s">
        <v>1231</v>
      </c>
      <c r="I81" s="389" t="s">
        <v>1800</v>
      </c>
      <c r="J81" s="389">
        <v>7.6899068107576089E-4</v>
      </c>
      <c r="K81" s="389"/>
      <c r="L81" s="389"/>
      <c r="M81" s="389" t="s">
        <v>1231</v>
      </c>
      <c r="N81" s="389" t="s">
        <v>1800</v>
      </c>
      <c r="O81" s="389">
        <v>1.464164062265639E-3</v>
      </c>
      <c r="P81" s="389"/>
      <c r="Q81" s="390"/>
      <c r="R81" s="389"/>
      <c r="S81" s="389"/>
      <c r="T81" s="389"/>
      <c r="U81" s="391"/>
      <c r="V81" s="391"/>
      <c r="W81" s="389"/>
      <c r="X81" s="389"/>
      <c r="Y81" s="389"/>
      <c r="Z81" s="389"/>
      <c r="AA81" s="389"/>
      <c r="AC81" s="380"/>
      <c r="AD81" s="391"/>
      <c r="AE81" s="390"/>
      <c r="AF81" s="389"/>
      <c r="AG81" s="387"/>
      <c r="AH81" s="427" t="e">
        <f t="shared" si="17"/>
        <v>#VALUE!</v>
      </c>
      <c r="AI81" s="212" t="s">
        <v>521</v>
      </c>
      <c r="AJ81" s="212" t="s">
        <v>522</v>
      </c>
      <c r="AK81" s="212" t="s">
        <v>1242</v>
      </c>
      <c r="AL81" s="212"/>
      <c r="AM81" s="212"/>
      <c r="AN81" s="212" t="s">
        <v>118</v>
      </c>
      <c r="AO81" s="212"/>
      <c r="AP81" s="213">
        <v>80</v>
      </c>
      <c r="AQ81" s="213">
        <v>30</v>
      </c>
      <c r="AR81" s="213">
        <v>0</v>
      </c>
      <c r="AS81" s="213">
        <v>110</v>
      </c>
      <c r="AT81" s="407" t="e">
        <f t="shared" si="18"/>
        <v>#N/A</v>
      </c>
      <c r="AV81" s="213">
        <v>40</v>
      </c>
      <c r="AW81" s="214" t="s">
        <v>1142</v>
      </c>
      <c r="AX81" s="214" t="s">
        <v>1123</v>
      </c>
      <c r="AY81" s="214" t="s">
        <v>1153</v>
      </c>
      <c r="BA81" s="93" t="e">
        <f t="shared" si="19"/>
        <v>#N/A</v>
      </c>
    </row>
    <row r="82" spans="1:53" ht="36" x14ac:dyDescent="0.25">
      <c r="A82" s="242">
        <v>27</v>
      </c>
      <c r="B82" s="242">
        <v>36</v>
      </c>
      <c r="C82" s="242" t="s">
        <v>1232</v>
      </c>
      <c r="D82" s="298" t="s">
        <v>180</v>
      </c>
      <c r="E82" s="315">
        <v>3.6778248612689767E-4</v>
      </c>
      <c r="G82" s="380"/>
      <c r="H82" s="392" t="s">
        <v>1232</v>
      </c>
      <c r="I82" s="391" t="s">
        <v>180</v>
      </c>
      <c r="J82" s="391">
        <v>2.569223356905592E-4</v>
      </c>
      <c r="K82" s="391"/>
      <c r="L82" s="391"/>
      <c r="M82" s="391" t="s">
        <v>1232</v>
      </c>
      <c r="N82" s="391" t="s">
        <v>180</v>
      </c>
      <c r="O82" s="391">
        <v>1.1086015043633847E-4</v>
      </c>
      <c r="P82" s="391"/>
      <c r="Q82" s="393"/>
      <c r="R82" s="391"/>
      <c r="S82" s="391"/>
      <c r="T82" s="391"/>
      <c r="U82" s="391"/>
      <c r="V82" s="391"/>
      <c r="W82" s="391"/>
      <c r="X82" s="391"/>
      <c r="Y82" s="391"/>
      <c r="Z82" s="391"/>
      <c r="AA82" s="391"/>
      <c r="AC82" s="380"/>
      <c r="AD82" s="391"/>
      <c r="AE82" s="393"/>
      <c r="AF82" s="391"/>
      <c r="AG82" s="380"/>
      <c r="AH82" s="427" t="e">
        <f t="shared" si="17"/>
        <v>#VALUE!</v>
      </c>
      <c r="AI82" s="212" t="s">
        <v>523</v>
      </c>
      <c r="AJ82" s="212" t="s">
        <v>524</v>
      </c>
      <c r="AK82" s="212" t="s">
        <v>1243</v>
      </c>
      <c r="AL82" s="212"/>
      <c r="AM82" s="212"/>
      <c r="AN82" s="212" t="s">
        <v>123</v>
      </c>
      <c r="AO82" s="212"/>
      <c r="AP82" s="213">
        <v>90</v>
      </c>
      <c r="AQ82" s="213">
        <v>20</v>
      </c>
      <c r="AR82" s="213">
        <v>0</v>
      </c>
      <c r="AS82" s="213">
        <v>110</v>
      </c>
      <c r="AT82" s="407" t="e">
        <f t="shared" si="18"/>
        <v>#N/A</v>
      </c>
      <c r="AV82" s="213">
        <v>50</v>
      </c>
      <c r="AW82" s="214" t="s">
        <v>1142</v>
      </c>
      <c r="AX82" s="214" t="s">
        <v>1123</v>
      </c>
      <c r="AY82" s="214" t="s">
        <v>1163</v>
      </c>
      <c r="BA82" s="93" t="e">
        <f t="shared" si="19"/>
        <v>#N/A</v>
      </c>
    </row>
    <row r="83" spans="1:53" ht="36" x14ac:dyDescent="0.25">
      <c r="A83" s="242" t="s">
        <v>519</v>
      </c>
      <c r="B83" s="242" t="s">
        <v>520</v>
      </c>
      <c r="C83" s="242" t="s">
        <v>1233</v>
      </c>
      <c r="D83" s="298" t="s">
        <v>183</v>
      </c>
      <c r="E83" s="242">
        <v>1.50315399328131E-3</v>
      </c>
      <c r="G83" s="387"/>
      <c r="H83" s="394" t="s">
        <v>1233</v>
      </c>
      <c r="I83" s="395" t="s">
        <v>183</v>
      </c>
      <c r="J83" s="395">
        <v>5.4001808578428654E-4</v>
      </c>
      <c r="K83" s="395"/>
      <c r="L83" s="395"/>
      <c r="M83" s="395" t="s">
        <v>1233</v>
      </c>
      <c r="N83" s="395" t="s">
        <v>183</v>
      </c>
      <c r="O83" s="395">
        <v>9.6313590749702344E-4</v>
      </c>
      <c r="P83" s="395"/>
      <c r="Q83" s="396">
        <v>0.64</v>
      </c>
      <c r="R83" s="395">
        <v>1</v>
      </c>
      <c r="S83" s="395">
        <v>10</v>
      </c>
      <c r="T83" s="395">
        <v>21</v>
      </c>
      <c r="U83" s="382">
        <v>48</v>
      </c>
      <c r="V83" s="382"/>
      <c r="W83" s="395">
        <v>0</v>
      </c>
      <c r="X83" s="395">
        <v>4</v>
      </c>
      <c r="Y83" s="395">
        <v>0</v>
      </c>
      <c r="Z83" s="395">
        <v>0</v>
      </c>
      <c r="AA83" s="395">
        <v>0</v>
      </c>
      <c r="AC83" s="384">
        <v>4</v>
      </c>
      <c r="AD83" s="382"/>
      <c r="AE83" s="397">
        <v>0.16</v>
      </c>
      <c r="AF83" s="398"/>
      <c r="AG83" s="399">
        <v>0</v>
      </c>
      <c r="AH83" s="427" t="e">
        <f t="shared" si="17"/>
        <v>#VALUE!</v>
      </c>
      <c r="AI83" s="212" t="s">
        <v>525</v>
      </c>
      <c r="AJ83" s="212" t="s">
        <v>526</v>
      </c>
      <c r="AK83" s="212" t="s">
        <v>1244</v>
      </c>
      <c r="AL83" s="212"/>
      <c r="AM83" s="212"/>
      <c r="AN83" s="212" t="s">
        <v>210</v>
      </c>
      <c r="AO83" s="212"/>
      <c r="AP83" s="213">
        <v>30</v>
      </c>
      <c r="AQ83" s="213">
        <v>0</v>
      </c>
      <c r="AR83" s="213">
        <v>0</v>
      </c>
      <c r="AS83" s="213">
        <v>40</v>
      </c>
      <c r="AT83" s="407" t="e">
        <f t="shared" si="18"/>
        <v>#N/A</v>
      </c>
      <c r="AV83" s="213">
        <v>30</v>
      </c>
      <c r="AW83" s="214" t="s">
        <v>1153</v>
      </c>
      <c r="AX83" s="214" t="s">
        <v>1123</v>
      </c>
      <c r="AY83" s="214" t="s">
        <v>1246</v>
      </c>
      <c r="BA83" s="93" t="e">
        <f t="shared" si="19"/>
        <v>#N/A</v>
      </c>
    </row>
    <row r="84" spans="1:53" ht="24" x14ac:dyDescent="0.25">
      <c r="A84" s="242" t="s">
        <v>521</v>
      </c>
      <c r="B84" s="242" t="s">
        <v>522</v>
      </c>
      <c r="C84" s="242" t="s">
        <v>1235</v>
      </c>
      <c r="D84" s="298" t="s">
        <v>321</v>
      </c>
      <c r="E84" s="242">
        <v>1.8460592182329243E-3</v>
      </c>
      <c r="G84" s="387"/>
      <c r="H84" s="394" t="s">
        <v>1235</v>
      </c>
      <c r="I84" s="395" t="s">
        <v>321</v>
      </c>
      <c r="J84" s="395">
        <v>3.7683907073096277E-4</v>
      </c>
      <c r="K84" s="395"/>
      <c r="L84" s="395"/>
      <c r="M84" s="395" t="s">
        <v>1235</v>
      </c>
      <c r="N84" s="395" t="s">
        <v>321</v>
      </c>
      <c r="O84" s="395">
        <v>1.4692201475019614E-3</v>
      </c>
      <c r="P84" s="395"/>
      <c r="Q84" s="396">
        <v>3</v>
      </c>
      <c r="R84" s="395">
        <v>7</v>
      </c>
      <c r="S84" s="395">
        <v>6</v>
      </c>
      <c r="T84" s="395">
        <v>34</v>
      </c>
      <c r="U84" s="382">
        <v>161</v>
      </c>
      <c r="V84" s="382"/>
      <c r="W84" s="395">
        <v>2</v>
      </c>
      <c r="X84" s="395">
        <v>5</v>
      </c>
      <c r="Y84" s="395">
        <v>0</v>
      </c>
      <c r="Z84" s="395">
        <v>11</v>
      </c>
      <c r="AA84" s="395">
        <v>0</v>
      </c>
      <c r="AC84" s="384">
        <v>18</v>
      </c>
      <c r="AD84" s="382"/>
      <c r="AE84" s="397">
        <v>0.47</v>
      </c>
      <c r="AF84" s="398"/>
      <c r="AG84" s="399">
        <v>20</v>
      </c>
      <c r="AH84" s="427" t="e">
        <f t="shared" si="17"/>
        <v>#VALUE!</v>
      </c>
      <c r="AI84" s="212" t="s">
        <v>527</v>
      </c>
      <c r="AJ84" s="212" t="s">
        <v>528</v>
      </c>
      <c r="AK84" s="212" t="s">
        <v>1245</v>
      </c>
      <c r="AL84" s="212"/>
      <c r="AM84" s="212"/>
      <c r="AN84" s="212" t="s">
        <v>221</v>
      </c>
      <c r="AO84" s="212"/>
      <c r="AP84" s="213">
        <v>140</v>
      </c>
      <c r="AQ84" s="213">
        <v>10</v>
      </c>
      <c r="AR84" s="213">
        <v>0</v>
      </c>
      <c r="AS84" s="213">
        <v>150</v>
      </c>
      <c r="AT84" s="407" t="e">
        <f t="shared" si="18"/>
        <v>#N/A</v>
      </c>
      <c r="AV84" s="213">
        <v>150</v>
      </c>
      <c r="AW84" s="214" t="s">
        <v>1123</v>
      </c>
      <c r="AX84" s="214" t="s">
        <v>1123</v>
      </c>
      <c r="AY84" s="214" t="s">
        <v>1147</v>
      </c>
      <c r="BA84" s="93" t="e">
        <f t="shared" si="19"/>
        <v>#N/A</v>
      </c>
    </row>
    <row r="85" spans="1:53" ht="24" x14ac:dyDescent="0.25">
      <c r="A85" s="242" t="s">
        <v>523</v>
      </c>
      <c r="B85" s="242" t="s">
        <v>524</v>
      </c>
      <c r="C85" s="242" t="s">
        <v>1238</v>
      </c>
      <c r="D85" s="298" t="s">
        <v>331</v>
      </c>
      <c r="E85" s="242">
        <v>5.2871676762400357E-4</v>
      </c>
      <c r="G85" s="387"/>
      <c r="H85" s="394" t="s">
        <v>1238</v>
      </c>
      <c r="I85" s="395" t="s">
        <v>331</v>
      </c>
      <c r="J85" s="395">
        <v>2.5159438575205715E-4</v>
      </c>
      <c r="K85" s="395"/>
      <c r="L85" s="395"/>
      <c r="M85" s="395" t="s">
        <v>1238</v>
      </c>
      <c r="N85" s="395" t="s">
        <v>331</v>
      </c>
      <c r="O85" s="395">
        <v>2.7712238187194637E-4</v>
      </c>
      <c r="P85" s="395"/>
      <c r="Q85" s="396">
        <v>0.87</v>
      </c>
      <c r="R85" s="395">
        <v>15</v>
      </c>
      <c r="S85" s="395">
        <v>6</v>
      </c>
      <c r="T85" s="395">
        <v>13</v>
      </c>
      <c r="U85" s="382">
        <v>95</v>
      </c>
      <c r="V85" s="382"/>
      <c r="W85" s="395">
        <v>2</v>
      </c>
      <c r="X85" s="395">
        <v>15</v>
      </c>
      <c r="Y85" s="395">
        <v>20</v>
      </c>
      <c r="Z85" s="395">
        <v>5</v>
      </c>
      <c r="AA85" s="395">
        <v>23</v>
      </c>
      <c r="AC85" s="384">
        <v>65</v>
      </c>
      <c r="AD85" s="382"/>
      <c r="AE85" s="397">
        <v>0.93</v>
      </c>
      <c r="AF85" s="398"/>
      <c r="AG85" s="399">
        <v>2</v>
      </c>
      <c r="AH85" s="427" t="e">
        <f t="shared" si="17"/>
        <v>#VALUE!</v>
      </c>
      <c r="AI85" s="212" t="s">
        <v>529</v>
      </c>
      <c r="AJ85" s="212" t="s">
        <v>530</v>
      </c>
      <c r="AK85" s="212" t="s">
        <v>1247</v>
      </c>
      <c r="AL85" s="212"/>
      <c r="AM85" s="212"/>
      <c r="AN85" s="212" t="s">
        <v>224</v>
      </c>
      <c r="AO85" s="212"/>
      <c r="AP85" s="213">
        <v>130</v>
      </c>
      <c r="AQ85" s="213">
        <v>40</v>
      </c>
      <c r="AR85" s="213">
        <v>0</v>
      </c>
      <c r="AS85" s="213">
        <v>170</v>
      </c>
      <c r="AT85" s="407" t="e">
        <f t="shared" si="18"/>
        <v>#N/A</v>
      </c>
      <c r="AV85" s="213">
        <v>80</v>
      </c>
      <c r="AW85" s="214" t="s">
        <v>1142</v>
      </c>
      <c r="AX85" s="214" t="s">
        <v>1123</v>
      </c>
      <c r="AY85" s="214" t="s">
        <v>1173</v>
      </c>
      <c r="BA85" s="93" t="e">
        <f t="shared" si="19"/>
        <v>#N/A</v>
      </c>
    </row>
    <row r="86" spans="1:53" ht="24" x14ac:dyDescent="0.25">
      <c r="A86" s="242" t="s">
        <v>525</v>
      </c>
      <c r="B86" s="242" t="s">
        <v>526</v>
      </c>
      <c r="C86" s="242" t="s">
        <v>1241</v>
      </c>
      <c r="D86" s="298" t="s">
        <v>71</v>
      </c>
      <c r="E86" s="242">
        <v>2.2745503451263201E-4</v>
      </c>
      <c r="G86" s="387"/>
      <c r="H86" s="394" t="s">
        <v>1241</v>
      </c>
      <c r="I86" s="395" t="s">
        <v>71</v>
      </c>
      <c r="J86" s="395">
        <v>2.2104458252572998E-4</v>
      </c>
      <c r="K86" s="395"/>
      <c r="L86" s="395"/>
      <c r="M86" s="395" t="s">
        <v>1241</v>
      </c>
      <c r="N86" s="395" t="s">
        <v>71</v>
      </c>
      <c r="O86" s="395">
        <v>6.4104519869020409E-6</v>
      </c>
      <c r="P86" s="395"/>
      <c r="Q86" s="396">
        <v>2.86</v>
      </c>
      <c r="R86" s="395">
        <v>3</v>
      </c>
      <c r="S86" s="395">
        <v>3</v>
      </c>
      <c r="T86" s="395">
        <v>24</v>
      </c>
      <c r="U86" s="382">
        <v>90</v>
      </c>
      <c r="V86" s="382"/>
      <c r="W86" s="395">
        <v>2</v>
      </c>
      <c r="X86" s="395">
        <v>10</v>
      </c>
      <c r="Y86" s="395">
        <v>0</v>
      </c>
      <c r="Z86" s="395">
        <v>4</v>
      </c>
      <c r="AA86" s="395">
        <v>0</v>
      </c>
      <c r="AC86" s="384">
        <v>16</v>
      </c>
      <c r="AD86" s="382"/>
      <c r="AE86" s="397">
        <v>0.76</v>
      </c>
      <c r="AF86" s="398"/>
      <c r="AG86" s="399">
        <v>17</v>
      </c>
      <c r="AH86" s="427" t="e">
        <f t="shared" si="17"/>
        <v>#VALUE!</v>
      </c>
      <c r="AI86" s="212" t="s">
        <v>531</v>
      </c>
      <c r="AJ86" s="212" t="s">
        <v>532</v>
      </c>
      <c r="AK86" s="212" t="s">
        <v>1248</v>
      </c>
      <c r="AL86" s="212"/>
      <c r="AM86" s="212"/>
      <c r="AN86" s="212" t="s">
        <v>227</v>
      </c>
      <c r="AO86" s="212"/>
      <c r="AP86" s="213">
        <v>170</v>
      </c>
      <c r="AQ86" s="213">
        <v>10</v>
      </c>
      <c r="AR86" s="213">
        <v>0</v>
      </c>
      <c r="AS86" s="213">
        <v>180</v>
      </c>
      <c r="AT86" s="407" t="e">
        <f t="shared" si="18"/>
        <v>#N/A</v>
      </c>
      <c r="AV86" s="213">
        <v>230</v>
      </c>
      <c r="AW86" s="214" t="s">
        <v>1163</v>
      </c>
      <c r="AX86" s="214" t="s">
        <v>1123</v>
      </c>
      <c r="AY86" s="214" t="s">
        <v>1447</v>
      </c>
      <c r="BA86" s="93" t="e">
        <f t="shared" si="19"/>
        <v>#N/A</v>
      </c>
    </row>
    <row r="87" spans="1:53" ht="24" x14ac:dyDescent="0.25">
      <c r="A87" s="242" t="s">
        <v>527</v>
      </c>
      <c r="B87" s="242" t="s">
        <v>528</v>
      </c>
      <c r="C87" s="242" t="s">
        <v>1242</v>
      </c>
      <c r="D87" s="298" t="s">
        <v>118</v>
      </c>
      <c r="E87" s="242">
        <v>1.4893521074937406E-4</v>
      </c>
      <c r="G87" s="387"/>
      <c r="H87" s="394" t="s">
        <v>1242</v>
      </c>
      <c r="I87" s="395" t="s">
        <v>118</v>
      </c>
      <c r="J87" s="395">
        <v>1.3621848437294853E-4</v>
      </c>
      <c r="K87" s="395"/>
      <c r="L87" s="395"/>
      <c r="M87" s="395" t="s">
        <v>1242</v>
      </c>
      <c r="N87" s="395" t="s">
        <v>118</v>
      </c>
      <c r="O87" s="395">
        <v>1.2716726376425541E-5</v>
      </c>
      <c r="P87" s="395"/>
      <c r="Q87" s="396">
        <v>0.67</v>
      </c>
      <c r="R87" s="395">
        <v>2</v>
      </c>
      <c r="S87" s="395">
        <v>8</v>
      </c>
      <c r="T87" s="395">
        <v>10</v>
      </c>
      <c r="U87" s="382">
        <v>36</v>
      </c>
      <c r="V87" s="382"/>
      <c r="W87" s="395">
        <v>0</v>
      </c>
      <c r="X87" s="395">
        <v>2</v>
      </c>
      <c r="Y87" s="395">
        <v>0</v>
      </c>
      <c r="Z87" s="395">
        <v>0</v>
      </c>
      <c r="AA87" s="395">
        <v>4</v>
      </c>
      <c r="AC87" s="384">
        <v>6</v>
      </c>
      <c r="AD87" s="382"/>
      <c r="AE87" s="397">
        <v>0.25</v>
      </c>
      <c r="AF87" s="398"/>
      <c r="AG87" s="399">
        <v>0</v>
      </c>
      <c r="AH87" s="427" t="e">
        <f t="shared" si="17"/>
        <v>#VALUE!</v>
      </c>
      <c r="AI87" s="212"/>
      <c r="AJ87" s="212"/>
      <c r="AK87" s="212"/>
      <c r="AL87" s="212"/>
      <c r="AM87" s="212"/>
      <c r="AN87" s="212"/>
      <c r="AO87" s="212"/>
      <c r="AP87" s="214"/>
      <c r="AQ87" s="214"/>
      <c r="AR87" s="214"/>
      <c r="AS87" s="214"/>
      <c r="AT87" s="214"/>
      <c r="AV87" s="214"/>
      <c r="AW87" s="214" t="s">
        <v>394</v>
      </c>
      <c r="AX87" s="214" t="s">
        <v>394</v>
      </c>
      <c r="AY87" s="214" t="s">
        <v>394</v>
      </c>
    </row>
    <row r="88" spans="1:53" ht="24" x14ac:dyDescent="0.25">
      <c r="A88" s="242" t="s">
        <v>529</v>
      </c>
      <c r="B88" s="242" t="s">
        <v>530</v>
      </c>
      <c r="C88" s="242" t="s">
        <v>1243</v>
      </c>
      <c r="D88" s="298" t="s">
        <v>123</v>
      </c>
      <c r="E88" s="242">
        <v>8.6438291251356733E-4</v>
      </c>
      <c r="G88" s="387"/>
      <c r="H88" s="394" t="s">
        <v>1243</v>
      </c>
      <c r="I88" s="395" t="s">
        <v>123</v>
      </c>
      <c r="J88" s="395">
        <v>3.2291689916881712E-4</v>
      </c>
      <c r="K88" s="395"/>
      <c r="L88" s="395"/>
      <c r="M88" s="395" t="s">
        <v>1243</v>
      </c>
      <c r="N88" s="395" t="s">
        <v>123</v>
      </c>
      <c r="O88" s="395">
        <v>5.4146601334475021E-4</v>
      </c>
      <c r="P88" s="395"/>
      <c r="Q88" s="396">
        <v>2.48</v>
      </c>
      <c r="R88" s="395">
        <v>16</v>
      </c>
      <c r="S88" s="395">
        <v>22</v>
      </c>
      <c r="T88" s="395">
        <v>68</v>
      </c>
      <c r="U88" s="382">
        <v>230</v>
      </c>
      <c r="V88" s="382"/>
      <c r="W88" s="395">
        <v>32</v>
      </c>
      <c r="X88" s="395">
        <v>0</v>
      </c>
      <c r="Y88" s="395">
        <v>0</v>
      </c>
      <c r="Z88" s="395">
        <v>25</v>
      </c>
      <c r="AA88" s="395">
        <v>0</v>
      </c>
      <c r="AC88" s="384">
        <v>57</v>
      </c>
      <c r="AD88" s="382"/>
      <c r="AE88" s="397">
        <v>1.1399999999999999</v>
      </c>
      <c r="AF88" s="398"/>
      <c r="AG88" s="399">
        <v>8</v>
      </c>
      <c r="AH88" s="427" t="e">
        <f t="shared" si="17"/>
        <v>#VALUE!</v>
      </c>
      <c r="AI88" s="212"/>
      <c r="AJ88" s="212" t="s">
        <v>1140</v>
      </c>
      <c r="AK88" s="212" t="s">
        <v>1249</v>
      </c>
      <c r="AL88" s="212"/>
      <c r="AM88" s="212" t="s">
        <v>534</v>
      </c>
      <c r="AN88" s="212" t="s">
        <v>534</v>
      </c>
      <c r="AO88" s="212"/>
      <c r="AP88" s="213">
        <v>1890</v>
      </c>
      <c r="AQ88" s="213">
        <v>100</v>
      </c>
      <c r="AR88" s="213">
        <v>70</v>
      </c>
      <c r="AS88" s="213">
        <v>2060</v>
      </c>
      <c r="AT88" s="407" t="e">
        <f t="shared" ref="AT88:AT92" si="20">AS88/VLOOKUP(AN88,$E$16:$H$393,4,FALSE)</f>
        <v>#N/A</v>
      </c>
      <c r="AV88" s="213">
        <v>1990</v>
      </c>
      <c r="AW88" s="214" t="s">
        <v>1135</v>
      </c>
      <c r="AX88" s="214" t="s">
        <v>1157</v>
      </c>
      <c r="AY88" s="214" t="s">
        <v>1440</v>
      </c>
      <c r="BA88" s="93" t="e">
        <f t="shared" ref="BA88:BA92" si="21">AY88/VLOOKUP(AN88,$E$16:$H$393,4,FALSE)</f>
        <v>#N/A</v>
      </c>
    </row>
    <row r="89" spans="1:53" ht="24" x14ac:dyDescent="0.25">
      <c r="A89" s="242" t="s">
        <v>531</v>
      </c>
      <c r="B89" s="242" t="s">
        <v>532</v>
      </c>
      <c r="C89" s="242" t="s">
        <v>1244</v>
      </c>
      <c r="D89" s="298" t="s">
        <v>210</v>
      </c>
      <c r="E89" s="242">
        <v>1.9191459994930826E-4</v>
      </c>
      <c r="G89" s="387"/>
      <c r="H89" s="394" t="s">
        <v>1244</v>
      </c>
      <c r="I89" s="389" t="s">
        <v>210</v>
      </c>
      <c r="J89" s="389">
        <v>1.2172983482636819E-4</v>
      </c>
      <c r="K89" s="389"/>
      <c r="L89" s="389"/>
      <c r="M89" s="389" t="s">
        <v>1244</v>
      </c>
      <c r="N89" s="389" t="s">
        <v>210</v>
      </c>
      <c r="O89" s="395">
        <v>7.018476512294008E-5</v>
      </c>
      <c r="P89" s="395"/>
      <c r="Q89" s="396">
        <v>0.97</v>
      </c>
      <c r="R89" s="389" t="s">
        <v>1821</v>
      </c>
      <c r="S89" s="389" t="s">
        <v>1821</v>
      </c>
      <c r="T89" s="389" t="s">
        <v>1821</v>
      </c>
      <c r="U89" s="391" t="s">
        <v>1821</v>
      </c>
      <c r="V89" s="391"/>
      <c r="W89" s="395">
        <v>1</v>
      </c>
      <c r="X89" s="395">
        <v>0</v>
      </c>
      <c r="Y89" s="395">
        <v>4</v>
      </c>
      <c r="Z89" s="395">
        <v>0</v>
      </c>
      <c r="AA89" s="395">
        <v>0</v>
      </c>
      <c r="AC89" s="384">
        <v>5</v>
      </c>
      <c r="AD89" s="382"/>
      <c r="AE89" s="397">
        <v>0.14000000000000001</v>
      </c>
      <c r="AF89" s="398"/>
      <c r="AG89" s="399">
        <v>9</v>
      </c>
      <c r="AH89" s="427" t="e">
        <f t="shared" si="17"/>
        <v>#VALUE!</v>
      </c>
      <c r="AI89" s="212" t="s">
        <v>535</v>
      </c>
      <c r="AJ89" s="212" t="s">
        <v>536</v>
      </c>
      <c r="AK89" s="212" t="s">
        <v>1251</v>
      </c>
      <c r="AL89" s="212"/>
      <c r="AM89" s="212"/>
      <c r="AN89" s="212" t="s">
        <v>16</v>
      </c>
      <c r="AO89" s="212"/>
      <c r="AP89" s="213">
        <v>700</v>
      </c>
      <c r="AQ89" s="213">
        <v>10</v>
      </c>
      <c r="AR89" s="213">
        <v>0</v>
      </c>
      <c r="AS89" s="213">
        <v>710</v>
      </c>
      <c r="AT89" s="407" t="e">
        <f t="shared" si="20"/>
        <v>#N/A</v>
      </c>
      <c r="AV89" s="213">
        <v>750</v>
      </c>
      <c r="AW89" s="214" t="s">
        <v>1123</v>
      </c>
      <c r="AX89" s="214" t="s">
        <v>1123</v>
      </c>
      <c r="AY89" s="214" t="s">
        <v>1709</v>
      </c>
      <c r="BA89" s="93" t="e">
        <f t="shared" si="21"/>
        <v>#N/A</v>
      </c>
    </row>
    <row r="90" spans="1:53" ht="24" x14ac:dyDescent="0.25">
      <c r="A90" s="242">
        <v>44</v>
      </c>
      <c r="B90" s="242">
        <v>0</v>
      </c>
      <c r="C90" s="242" t="s">
        <v>1245</v>
      </c>
      <c r="D90" s="298" t="s">
        <v>221</v>
      </c>
      <c r="E90" s="298">
        <v>5.9836598522744803E-4</v>
      </c>
      <c r="G90" s="380"/>
      <c r="H90" s="392" t="s">
        <v>1245</v>
      </c>
      <c r="I90" s="391" t="s">
        <v>221</v>
      </c>
      <c r="J90" s="391">
        <v>5.2082167619436068E-4</v>
      </c>
      <c r="K90" s="391"/>
      <c r="L90" s="391"/>
      <c r="M90" s="391" t="s">
        <v>1245</v>
      </c>
      <c r="N90" s="391" t="s">
        <v>221</v>
      </c>
      <c r="O90" s="391">
        <v>7.7544309033087289E-5</v>
      </c>
      <c r="P90" s="391"/>
      <c r="Q90" s="393"/>
      <c r="R90" s="391"/>
      <c r="S90" s="391"/>
      <c r="T90" s="391"/>
      <c r="U90" s="391"/>
      <c r="V90" s="391"/>
      <c r="W90" s="391"/>
      <c r="X90" s="391"/>
      <c r="Y90" s="391"/>
      <c r="Z90" s="391"/>
      <c r="AA90" s="391"/>
      <c r="AC90" s="380"/>
      <c r="AD90" s="391"/>
      <c r="AE90" s="393"/>
      <c r="AF90" s="391"/>
      <c r="AG90" s="380"/>
      <c r="AH90" s="427" t="e">
        <f t="shared" si="17"/>
        <v>#VALUE!</v>
      </c>
      <c r="AI90" s="212" t="s">
        <v>537</v>
      </c>
      <c r="AJ90" s="212" t="s">
        <v>538</v>
      </c>
      <c r="AK90" s="212" t="s">
        <v>1253</v>
      </c>
      <c r="AL90" s="212"/>
      <c r="AM90" s="212"/>
      <c r="AN90" s="212" t="s">
        <v>80</v>
      </c>
      <c r="AO90" s="212"/>
      <c r="AP90" s="213">
        <v>360</v>
      </c>
      <c r="AQ90" s="213">
        <v>30</v>
      </c>
      <c r="AR90" s="213">
        <v>0</v>
      </c>
      <c r="AS90" s="213">
        <v>390</v>
      </c>
      <c r="AT90" s="407" t="e">
        <f t="shared" si="20"/>
        <v>#N/A</v>
      </c>
      <c r="AV90" s="213">
        <v>410</v>
      </c>
      <c r="AW90" s="214" t="s">
        <v>1142</v>
      </c>
      <c r="AX90" s="214" t="s">
        <v>1123</v>
      </c>
      <c r="AY90" s="214" t="s">
        <v>1201</v>
      </c>
      <c r="BA90" s="93" t="e">
        <f t="shared" si="21"/>
        <v>#N/A</v>
      </c>
    </row>
    <row r="91" spans="1:53" ht="24" x14ac:dyDescent="0.25">
      <c r="A91" s="242" t="s">
        <v>535</v>
      </c>
      <c r="B91" s="242" t="s">
        <v>536</v>
      </c>
      <c r="C91" s="242" t="s">
        <v>1247</v>
      </c>
      <c r="D91" s="298" t="s">
        <v>224</v>
      </c>
      <c r="E91" s="242">
        <v>6.9205740474765265E-4</v>
      </c>
      <c r="G91" s="387"/>
      <c r="H91" s="394" t="s">
        <v>1247</v>
      </c>
      <c r="I91" s="395" t="s">
        <v>224</v>
      </c>
      <c r="J91" s="395">
        <v>2.5337323010516234E-4</v>
      </c>
      <c r="K91" s="395"/>
      <c r="L91" s="395"/>
      <c r="M91" s="395" t="s">
        <v>1247</v>
      </c>
      <c r="N91" s="395" t="s">
        <v>224</v>
      </c>
      <c r="O91" s="395">
        <v>4.3868417464249025E-4</v>
      </c>
      <c r="P91" s="395"/>
      <c r="Q91" s="396">
        <v>0.23</v>
      </c>
      <c r="R91" s="395">
        <v>14</v>
      </c>
      <c r="S91" s="395">
        <v>10</v>
      </c>
      <c r="T91" s="395">
        <v>196</v>
      </c>
      <c r="U91" s="382">
        <v>243</v>
      </c>
      <c r="V91" s="382"/>
      <c r="W91" s="395">
        <v>1</v>
      </c>
      <c r="X91" s="395">
        <v>0</v>
      </c>
      <c r="Y91" s="395">
        <v>6</v>
      </c>
      <c r="Z91" s="395">
        <v>0</v>
      </c>
      <c r="AA91" s="395">
        <v>0</v>
      </c>
      <c r="AC91" s="384">
        <v>7</v>
      </c>
      <c r="AD91" s="382"/>
      <c r="AE91" s="397">
        <v>7.0000000000000007E-2</v>
      </c>
      <c r="AF91" s="398"/>
      <c r="AG91" s="399">
        <v>0</v>
      </c>
      <c r="AH91" s="427" t="e">
        <f t="shared" si="17"/>
        <v>#VALUE!</v>
      </c>
      <c r="AI91" s="212" t="s">
        <v>539</v>
      </c>
      <c r="AJ91" s="212" t="s">
        <v>540</v>
      </c>
      <c r="AK91" s="212" t="s">
        <v>1254</v>
      </c>
      <c r="AL91" s="212"/>
      <c r="AM91" s="212"/>
      <c r="AN91" s="212" t="s">
        <v>215</v>
      </c>
      <c r="AO91" s="212"/>
      <c r="AP91" s="213">
        <v>550</v>
      </c>
      <c r="AQ91" s="213">
        <v>70</v>
      </c>
      <c r="AR91" s="213">
        <v>70</v>
      </c>
      <c r="AS91" s="213">
        <v>690</v>
      </c>
      <c r="AT91" s="407" t="e">
        <f t="shared" si="20"/>
        <v>#N/A</v>
      </c>
      <c r="AV91" s="213">
        <v>480</v>
      </c>
      <c r="AW91" s="214" t="s">
        <v>1199</v>
      </c>
      <c r="AX91" s="214" t="s">
        <v>1157</v>
      </c>
      <c r="AY91" s="214" t="s">
        <v>1362</v>
      </c>
      <c r="BA91" s="93" t="e">
        <f t="shared" si="21"/>
        <v>#N/A</v>
      </c>
    </row>
    <row r="92" spans="1:53" ht="24" x14ac:dyDescent="0.25">
      <c r="A92" s="242" t="s">
        <v>537</v>
      </c>
      <c r="B92" s="242" t="s">
        <v>538</v>
      </c>
      <c r="C92" s="242" t="s">
        <v>1248</v>
      </c>
      <c r="D92" s="298" t="s">
        <v>227</v>
      </c>
      <c r="E92" s="242">
        <v>4.5757749071114075E-4</v>
      </c>
      <c r="G92" s="387"/>
      <c r="H92" s="394" t="s">
        <v>1248</v>
      </c>
      <c r="I92" s="395" t="s">
        <v>227</v>
      </c>
      <c r="J92" s="395">
        <v>1.7338882614236392E-4</v>
      </c>
      <c r="K92" s="395"/>
      <c r="L92" s="395"/>
      <c r="M92" s="395" t="s">
        <v>1248</v>
      </c>
      <c r="N92" s="395" t="s">
        <v>227</v>
      </c>
      <c r="O92" s="395">
        <v>2.8418866456877685E-4</v>
      </c>
      <c r="P92" s="395"/>
      <c r="Q92" s="396">
        <v>0.46</v>
      </c>
      <c r="R92" s="395">
        <v>11</v>
      </c>
      <c r="S92" s="395">
        <v>54</v>
      </c>
      <c r="T92" s="395">
        <v>56</v>
      </c>
      <c r="U92" s="382">
        <v>179</v>
      </c>
      <c r="V92" s="382"/>
      <c r="W92" s="395">
        <v>4</v>
      </c>
      <c r="X92" s="395">
        <v>0</v>
      </c>
      <c r="Y92" s="395">
        <v>8</v>
      </c>
      <c r="Z92" s="395">
        <v>0</v>
      </c>
      <c r="AA92" s="395">
        <v>1</v>
      </c>
      <c r="AC92" s="384">
        <v>13</v>
      </c>
      <c r="AD92" s="382"/>
      <c r="AE92" s="397">
        <v>0.1</v>
      </c>
      <c r="AF92" s="398"/>
      <c r="AG92" s="399">
        <v>5</v>
      </c>
      <c r="AH92" s="427" t="e">
        <f t="shared" si="17"/>
        <v>#VALUE!</v>
      </c>
      <c r="AI92" s="212" t="s">
        <v>541</v>
      </c>
      <c r="AJ92" s="212" t="s">
        <v>542</v>
      </c>
      <c r="AK92" s="212" t="s">
        <v>1255</v>
      </c>
      <c r="AL92" s="212"/>
      <c r="AM92" s="212"/>
      <c r="AN92" s="212" t="s">
        <v>229</v>
      </c>
      <c r="AO92" s="212"/>
      <c r="AP92" s="213">
        <v>280</v>
      </c>
      <c r="AQ92" s="213">
        <v>0</v>
      </c>
      <c r="AR92" s="213">
        <v>0</v>
      </c>
      <c r="AS92" s="213">
        <v>280</v>
      </c>
      <c r="AT92" s="407" t="e">
        <f t="shared" si="20"/>
        <v>#N/A</v>
      </c>
      <c r="AV92" s="213">
        <v>350</v>
      </c>
      <c r="AW92" s="214" t="s">
        <v>1119</v>
      </c>
      <c r="AX92" s="214" t="s">
        <v>1123</v>
      </c>
      <c r="AY92" s="214" t="s">
        <v>1114</v>
      </c>
      <c r="BA92" s="93" t="e">
        <f t="shared" si="21"/>
        <v>#N/A</v>
      </c>
    </row>
    <row r="93" spans="1:53" ht="48" x14ac:dyDescent="0.25">
      <c r="A93" s="242" t="s">
        <v>539</v>
      </c>
      <c r="B93" s="242" t="s">
        <v>540</v>
      </c>
      <c r="C93" s="242" t="s">
        <v>1249</v>
      </c>
      <c r="D93" s="298" t="s">
        <v>534</v>
      </c>
      <c r="E93" s="242" t="e">
        <v>#N/A</v>
      </c>
      <c r="G93" s="387"/>
      <c r="H93" s="394" t="s">
        <v>1249</v>
      </c>
      <c r="I93" s="395" t="s">
        <v>534</v>
      </c>
      <c r="J93" s="395" t="e">
        <v>#N/A</v>
      </c>
      <c r="K93" s="395"/>
      <c r="L93" s="395"/>
      <c r="M93" s="395" t="s">
        <v>1249</v>
      </c>
      <c r="N93" s="395" t="s">
        <v>534</v>
      </c>
      <c r="O93" s="395" t="e">
        <v>#N/A</v>
      </c>
      <c r="P93" s="395"/>
      <c r="Q93" s="396">
        <v>1.21</v>
      </c>
      <c r="R93" s="395">
        <v>12</v>
      </c>
      <c r="S93" s="395">
        <v>51</v>
      </c>
      <c r="T93" s="395">
        <v>134</v>
      </c>
      <c r="U93" s="382">
        <v>329</v>
      </c>
      <c r="V93" s="382"/>
      <c r="W93" s="395">
        <v>0</v>
      </c>
      <c r="X93" s="395">
        <v>0</v>
      </c>
      <c r="Y93" s="395">
        <v>23</v>
      </c>
      <c r="Z93" s="395">
        <v>0</v>
      </c>
      <c r="AA93" s="395">
        <v>0</v>
      </c>
      <c r="AC93" s="384">
        <v>23</v>
      </c>
      <c r="AD93" s="382"/>
      <c r="AE93" s="397">
        <v>0.21</v>
      </c>
      <c r="AF93" s="398"/>
      <c r="AG93" s="399">
        <v>54</v>
      </c>
      <c r="AH93" s="427" t="e">
        <f t="shared" si="17"/>
        <v>#VALUE!</v>
      </c>
      <c r="AI93" s="212"/>
      <c r="AJ93" s="212"/>
      <c r="AK93" s="212"/>
      <c r="AL93" s="212"/>
      <c r="AM93" s="212"/>
      <c r="AN93" s="212"/>
      <c r="AO93" s="212"/>
      <c r="AP93" s="214"/>
      <c r="AQ93" s="214"/>
      <c r="AR93" s="214"/>
      <c r="AS93" s="214"/>
      <c r="AT93" s="214"/>
      <c r="AV93" s="214"/>
      <c r="AW93" s="214" t="s">
        <v>394</v>
      </c>
      <c r="AX93" s="214" t="s">
        <v>394</v>
      </c>
      <c r="AY93" s="214" t="s">
        <v>394</v>
      </c>
    </row>
    <row r="94" spans="1:53" ht="24" x14ac:dyDescent="0.25">
      <c r="A94" s="242" t="s">
        <v>541</v>
      </c>
      <c r="B94" s="242" t="s">
        <v>542</v>
      </c>
      <c r="C94" s="242" t="s">
        <v>1251</v>
      </c>
      <c r="D94" s="298" t="s">
        <v>16</v>
      </c>
      <c r="E94" s="242">
        <v>3.0261787186681673E-4</v>
      </c>
      <c r="G94" s="387"/>
      <c r="H94" s="394" t="s">
        <v>1251</v>
      </c>
      <c r="I94" s="395" t="s">
        <v>16</v>
      </c>
      <c r="J94" s="395">
        <v>2.287593091352363E-4</v>
      </c>
      <c r="K94" s="395"/>
      <c r="L94" s="395"/>
      <c r="M94" s="395" t="s">
        <v>1251</v>
      </c>
      <c r="N94" s="395" t="s">
        <v>16</v>
      </c>
      <c r="O94" s="395">
        <v>7.3858562731580446E-5</v>
      </c>
      <c r="P94" s="395"/>
      <c r="Q94" s="396">
        <v>5.03</v>
      </c>
      <c r="R94" s="395">
        <v>134</v>
      </c>
      <c r="S94" s="395">
        <v>1257</v>
      </c>
      <c r="T94" s="395">
        <v>595</v>
      </c>
      <c r="U94" s="382">
        <v>3204</v>
      </c>
      <c r="V94" s="382"/>
      <c r="W94" s="395">
        <v>23</v>
      </c>
      <c r="X94" s="395">
        <v>0</v>
      </c>
      <c r="Y94" s="395">
        <v>160</v>
      </c>
      <c r="Z94" s="395">
        <v>0</v>
      </c>
      <c r="AA94" s="395">
        <v>0</v>
      </c>
      <c r="AC94" s="384">
        <v>183</v>
      </c>
      <c r="AD94" s="382"/>
      <c r="AE94" s="397">
        <v>0.76</v>
      </c>
      <c r="AF94" s="398"/>
      <c r="AG94" s="399">
        <v>218</v>
      </c>
      <c r="AH94" s="427" t="e">
        <f t="shared" si="17"/>
        <v>#VALUE!</v>
      </c>
      <c r="AI94" s="212"/>
      <c r="AJ94" s="212" t="s">
        <v>1140</v>
      </c>
      <c r="AK94" s="212" t="s">
        <v>1256</v>
      </c>
      <c r="AL94" s="212"/>
      <c r="AM94" s="212" t="s">
        <v>544</v>
      </c>
      <c r="AN94" s="212" t="s">
        <v>544</v>
      </c>
      <c r="AO94" s="212"/>
      <c r="AP94" s="213">
        <v>2840</v>
      </c>
      <c r="AQ94" s="213">
        <v>450</v>
      </c>
      <c r="AR94" s="213">
        <v>20</v>
      </c>
      <c r="AS94" s="213">
        <v>3310</v>
      </c>
      <c r="AT94" s="407" t="e">
        <f t="shared" ref="AT94:AT99" si="22">AS94/VLOOKUP(AN94,$E$16:$H$393,4,FALSE)</f>
        <v>#N/A</v>
      </c>
      <c r="AV94" s="213">
        <v>2940</v>
      </c>
      <c r="AW94" s="214" t="s">
        <v>1182</v>
      </c>
      <c r="AX94" s="214" t="s">
        <v>1123</v>
      </c>
      <c r="AY94" s="214" t="s">
        <v>1777</v>
      </c>
      <c r="BA94" s="93" t="e">
        <f t="shared" ref="BA94:BA99" si="23">AY94/VLOOKUP(AN94,$E$16:$H$393,4,FALSE)</f>
        <v>#N/A</v>
      </c>
    </row>
    <row r="95" spans="1:53" ht="24" x14ac:dyDescent="0.25">
      <c r="A95" s="242">
        <v>47</v>
      </c>
      <c r="B95" s="242">
        <v>0</v>
      </c>
      <c r="C95" s="242" t="s">
        <v>1253</v>
      </c>
      <c r="D95" s="298" t="s">
        <v>80</v>
      </c>
      <c r="E95" s="298">
        <v>4.5081654640231786E-4</v>
      </c>
      <c r="G95" s="380"/>
      <c r="H95" s="392" t="s">
        <v>1253</v>
      </c>
      <c r="I95" s="391" t="s">
        <v>80</v>
      </c>
      <c r="J95" s="391">
        <v>3.9500882027562832E-4</v>
      </c>
      <c r="K95" s="391"/>
      <c r="L95" s="391"/>
      <c r="M95" s="391" t="s">
        <v>1253</v>
      </c>
      <c r="N95" s="391" t="s">
        <v>80</v>
      </c>
      <c r="O95" s="391">
        <v>5.5807726126689548E-5</v>
      </c>
      <c r="P95" s="391"/>
      <c r="Q95" s="393"/>
      <c r="R95" s="391"/>
      <c r="S95" s="391"/>
      <c r="T95" s="391"/>
      <c r="U95" s="391"/>
      <c r="V95" s="391"/>
      <c r="W95" s="391"/>
      <c r="X95" s="391"/>
      <c r="Y95" s="391"/>
      <c r="Z95" s="391"/>
      <c r="AA95" s="391"/>
      <c r="AC95" s="380"/>
      <c r="AD95" s="391"/>
      <c r="AE95" s="393"/>
      <c r="AF95" s="391"/>
      <c r="AG95" s="380"/>
      <c r="AH95" s="427" t="e">
        <f t="shared" si="17"/>
        <v>#VALUE!</v>
      </c>
      <c r="AI95" s="212" t="s">
        <v>545</v>
      </c>
      <c r="AJ95" s="212" t="s">
        <v>546</v>
      </c>
      <c r="AK95" s="212" t="s">
        <v>1257</v>
      </c>
      <c r="AL95" s="212"/>
      <c r="AM95" s="212"/>
      <c r="AN95" s="212" t="s">
        <v>33</v>
      </c>
      <c r="AO95" s="212"/>
      <c r="AP95" s="213">
        <v>340</v>
      </c>
      <c r="AQ95" s="213">
        <v>60</v>
      </c>
      <c r="AR95" s="213">
        <v>0</v>
      </c>
      <c r="AS95" s="213">
        <v>400</v>
      </c>
      <c r="AT95" s="407" t="e">
        <f t="shared" si="22"/>
        <v>#N/A</v>
      </c>
      <c r="AV95" s="213">
        <v>460</v>
      </c>
      <c r="AW95" s="214" t="s">
        <v>1163</v>
      </c>
      <c r="AX95" s="214" t="s">
        <v>1123</v>
      </c>
      <c r="AY95" s="214" t="s">
        <v>1305</v>
      </c>
      <c r="BA95" s="93" t="e">
        <f t="shared" si="23"/>
        <v>#N/A</v>
      </c>
    </row>
    <row r="96" spans="1:53" ht="24" x14ac:dyDescent="0.25">
      <c r="A96" s="242" t="s">
        <v>545</v>
      </c>
      <c r="B96" s="242" t="s">
        <v>546</v>
      </c>
      <c r="C96" s="242" t="s">
        <v>1254</v>
      </c>
      <c r="D96" s="298" t="s">
        <v>215</v>
      </c>
      <c r="E96" s="242">
        <v>2.099345771337723E-4</v>
      </c>
      <c r="G96" s="387"/>
      <c r="H96" s="394" t="s">
        <v>1254</v>
      </c>
      <c r="I96" s="395" t="s">
        <v>215</v>
      </c>
      <c r="J96" s="395">
        <v>2.0855397920877013E-4</v>
      </c>
      <c r="K96" s="395"/>
      <c r="L96" s="395"/>
      <c r="M96" s="395" t="s">
        <v>1254</v>
      </c>
      <c r="N96" s="395" t="s">
        <v>215</v>
      </c>
      <c r="O96" s="395">
        <v>1.3805979250021857E-6</v>
      </c>
      <c r="P96" s="395"/>
      <c r="Q96" s="396">
        <v>1.63</v>
      </c>
      <c r="R96" s="395">
        <v>30</v>
      </c>
      <c r="S96" s="395">
        <v>116</v>
      </c>
      <c r="T96" s="395">
        <v>394</v>
      </c>
      <c r="U96" s="382">
        <v>869</v>
      </c>
      <c r="V96" s="382"/>
      <c r="W96" s="395">
        <v>24</v>
      </c>
      <c r="X96" s="395">
        <v>0</v>
      </c>
      <c r="Y96" s="395">
        <v>28</v>
      </c>
      <c r="Z96" s="395">
        <v>0</v>
      </c>
      <c r="AA96" s="395">
        <v>0</v>
      </c>
      <c r="AC96" s="384">
        <v>52</v>
      </c>
      <c r="AD96" s="382"/>
      <c r="AE96" s="397">
        <v>0.26</v>
      </c>
      <c r="AF96" s="398"/>
      <c r="AG96" s="399">
        <v>18</v>
      </c>
      <c r="AH96" s="427" t="e">
        <f t="shared" si="17"/>
        <v>#VALUE!</v>
      </c>
      <c r="AI96" s="212" t="s">
        <v>547</v>
      </c>
      <c r="AJ96" s="212" t="s">
        <v>548</v>
      </c>
      <c r="AK96" s="212" t="s">
        <v>1259</v>
      </c>
      <c r="AL96" s="212"/>
      <c r="AM96" s="212"/>
      <c r="AN96" s="212" t="s">
        <v>46</v>
      </c>
      <c r="AO96" s="212"/>
      <c r="AP96" s="213">
        <v>160</v>
      </c>
      <c r="AQ96" s="213">
        <v>60</v>
      </c>
      <c r="AR96" s="213">
        <v>0</v>
      </c>
      <c r="AS96" s="213">
        <v>220</v>
      </c>
      <c r="AT96" s="407" t="e">
        <f t="shared" si="22"/>
        <v>#N/A</v>
      </c>
      <c r="AV96" s="213">
        <v>290</v>
      </c>
      <c r="AW96" s="214" t="s">
        <v>1157</v>
      </c>
      <c r="AX96" s="214" t="s">
        <v>1123</v>
      </c>
      <c r="AY96" s="214" t="s">
        <v>1260</v>
      </c>
      <c r="BA96" s="93" t="e">
        <f t="shared" si="23"/>
        <v>#N/A</v>
      </c>
    </row>
    <row r="97" spans="1:53" ht="24" x14ac:dyDescent="0.25">
      <c r="A97" s="242" t="s">
        <v>547</v>
      </c>
      <c r="B97" s="242" t="s">
        <v>548</v>
      </c>
      <c r="C97" s="242" t="s">
        <v>1255</v>
      </c>
      <c r="D97" s="298" t="s">
        <v>229</v>
      </c>
      <c r="E97" s="242">
        <v>3.0867253817932739E-3</v>
      </c>
      <c r="G97" s="387"/>
      <c r="H97" s="394" t="s">
        <v>1255</v>
      </c>
      <c r="I97" s="395" t="s">
        <v>229</v>
      </c>
      <c r="J97" s="395">
        <v>3.5732161510584719E-4</v>
      </c>
      <c r="K97" s="395"/>
      <c r="L97" s="395"/>
      <c r="M97" s="395" t="s">
        <v>1255</v>
      </c>
      <c r="N97" s="395" t="s">
        <v>229</v>
      </c>
      <c r="O97" s="395">
        <v>2.7294037666874267E-3</v>
      </c>
      <c r="P97" s="395"/>
      <c r="Q97" s="396">
        <v>0.65</v>
      </c>
      <c r="R97" s="395">
        <v>12</v>
      </c>
      <c r="S97" s="395">
        <v>12</v>
      </c>
      <c r="T97" s="395">
        <v>56</v>
      </c>
      <c r="U97" s="382">
        <v>138</v>
      </c>
      <c r="V97" s="382"/>
      <c r="W97" s="395">
        <v>0</v>
      </c>
      <c r="X97" s="395">
        <v>4</v>
      </c>
      <c r="Y97" s="395">
        <v>20</v>
      </c>
      <c r="Z97" s="395">
        <v>1</v>
      </c>
      <c r="AA97" s="395">
        <v>0</v>
      </c>
      <c r="AC97" s="384">
        <v>25</v>
      </c>
      <c r="AD97" s="382"/>
      <c r="AE97" s="397">
        <v>0.28000000000000003</v>
      </c>
      <c r="AF97" s="398"/>
      <c r="AG97" s="399">
        <v>0</v>
      </c>
      <c r="AH97" s="427" t="e">
        <f t="shared" si="17"/>
        <v>#VALUE!</v>
      </c>
      <c r="AI97" s="212" t="s">
        <v>549</v>
      </c>
      <c r="AJ97" s="212" t="s">
        <v>550</v>
      </c>
      <c r="AK97" s="212" t="s">
        <v>1261</v>
      </c>
      <c r="AL97" s="212"/>
      <c r="AM97" s="212"/>
      <c r="AN97" s="212" t="s">
        <v>145</v>
      </c>
      <c r="AO97" s="212"/>
      <c r="AP97" s="213">
        <v>460</v>
      </c>
      <c r="AQ97" s="213">
        <v>20</v>
      </c>
      <c r="AR97" s="213">
        <v>20</v>
      </c>
      <c r="AS97" s="213">
        <v>500</v>
      </c>
      <c r="AT97" s="407" t="e">
        <f t="shared" si="22"/>
        <v>#N/A</v>
      </c>
      <c r="AV97" s="213">
        <v>480</v>
      </c>
      <c r="AW97" s="214" t="s">
        <v>1163</v>
      </c>
      <c r="AX97" s="214" t="s">
        <v>1123</v>
      </c>
      <c r="AY97" s="214" t="s">
        <v>1293</v>
      </c>
      <c r="BA97" s="93" t="e">
        <f t="shared" si="23"/>
        <v>#N/A</v>
      </c>
    </row>
    <row r="98" spans="1:53" ht="48" x14ac:dyDescent="0.25">
      <c r="A98" s="242" t="s">
        <v>549</v>
      </c>
      <c r="B98" s="242" t="s">
        <v>550</v>
      </c>
      <c r="C98" s="242" t="s">
        <v>1256</v>
      </c>
      <c r="D98" s="298" t="s">
        <v>544</v>
      </c>
      <c r="E98" s="242" t="e">
        <v>#N/A</v>
      </c>
      <c r="G98" s="387"/>
      <c r="H98" s="394" t="s">
        <v>1256</v>
      </c>
      <c r="I98" s="395" t="s">
        <v>544</v>
      </c>
      <c r="J98" s="395" t="e">
        <v>#N/A</v>
      </c>
      <c r="K98" s="395"/>
      <c r="L98" s="395"/>
      <c r="M98" s="395" t="s">
        <v>1256</v>
      </c>
      <c r="N98" s="395" t="s">
        <v>544</v>
      </c>
      <c r="O98" s="395" t="e">
        <v>#N/A</v>
      </c>
      <c r="P98" s="395"/>
      <c r="Q98" s="396">
        <v>2.3199999999999998</v>
      </c>
      <c r="R98" s="395">
        <v>55</v>
      </c>
      <c r="S98" s="395">
        <v>114</v>
      </c>
      <c r="T98" s="395">
        <v>76</v>
      </c>
      <c r="U98" s="382">
        <v>646</v>
      </c>
      <c r="V98" s="382"/>
      <c r="W98" s="395">
        <v>17</v>
      </c>
      <c r="X98" s="395">
        <v>4</v>
      </c>
      <c r="Y98" s="395">
        <v>3</v>
      </c>
      <c r="Z98" s="395">
        <v>0</v>
      </c>
      <c r="AA98" s="395">
        <v>55</v>
      </c>
      <c r="AC98" s="384">
        <v>79</v>
      </c>
      <c r="AD98" s="382"/>
      <c r="AE98" s="397">
        <v>0.46</v>
      </c>
      <c r="AF98" s="398"/>
      <c r="AG98" s="399">
        <v>0</v>
      </c>
      <c r="AH98" s="427" t="e">
        <f t="shared" si="17"/>
        <v>#VALUE!</v>
      </c>
      <c r="AI98" s="212" t="s">
        <v>552</v>
      </c>
      <c r="AJ98" s="212" t="s">
        <v>553</v>
      </c>
      <c r="AK98" s="212" t="s">
        <v>1262</v>
      </c>
      <c r="AL98" s="212"/>
      <c r="AM98" s="212"/>
      <c r="AN98" s="212" t="s">
        <v>149</v>
      </c>
      <c r="AO98" s="212"/>
      <c r="AP98" s="213">
        <v>1290</v>
      </c>
      <c r="AQ98" s="213">
        <v>50</v>
      </c>
      <c r="AR98" s="213">
        <v>0</v>
      </c>
      <c r="AS98" s="213">
        <v>1340</v>
      </c>
      <c r="AT98" s="407" t="e">
        <f t="shared" si="22"/>
        <v>#N/A</v>
      </c>
      <c r="AV98" s="213">
        <v>1090</v>
      </c>
      <c r="AW98" s="214" t="s">
        <v>1119</v>
      </c>
      <c r="AX98" s="214" t="s">
        <v>1123</v>
      </c>
      <c r="AY98" s="214" t="s">
        <v>1124</v>
      </c>
      <c r="BA98" s="93" t="e">
        <f t="shared" si="23"/>
        <v>#N/A</v>
      </c>
    </row>
    <row r="99" spans="1:53" ht="24" x14ac:dyDescent="0.25">
      <c r="A99" s="242" t="s">
        <v>552</v>
      </c>
      <c r="B99" s="242" t="s">
        <v>553</v>
      </c>
      <c r="C99" s="242" t="s">
        <v>1257</v>
      </c>
      <c r="D99" s="298" t="s">
        <v>33</v>
      </c>
      <c r="E99" s="242">
        <v>7.9842185873878235E-4</v>
      </c>
      <c r="G99" s="387"/>
      <c r="H99" s="394" t="s">
        <v>1257</v>
      </c>
      <c r="I99" s="395" t="s">
        <v>33</v>
      </c>
      <c r="J99" s="395">
        <v>4.4566124293445481E-4</v>
      </c>
      <c r="K99" s="395"/>
      <c r="L99" s="395"/>
      <c r="M99" s="395" t="s">
        <v>1257</v>
      </c>
      <c r="N99" s="395" t="s">
        <v>33</v>
      </c>
      <c r="O99" s="395">
        <v>3.5276061580432754E-4</v>
      </c>
      <c r="P99" s="395"/>
      <c r="Q99" s="396">
        <v>2.12</v>
      </c>
      <c r="R99" s="395">
        <v>38</v>
      </c>
      <c r="S99" s="395">
        <v>1235</v>
      </c>
      <c r="T99" s="395">
        <v>2615</v>
      </c>
      <c r="U99" s="382">
        <v>4650</v>
      </c>
      <c r="V99" s="382"/>
      <c r="W99" s="395">
        <v>0</v>
      </c>
      <c r="X99" s="395">
        <v>14</v>
      </c>
      <c r="Y99" s="395">
        <v>11</v>
      </c>
      <c r="Z99" s="395">
        <v>37</v>
      </c>
      <c r="AA99" s="395">
        <v>0</v>
      </c>
      <c r="AC99" s="384">
        <v>62</v>
      </c>
      <c r="AD99" s="382"/>
      <c r="AE99" s="397">
        <v>0.17</v>
      </c>
      <c r="AF99" s="398"/>
      <c r="AG99" s="399">
        <v>72</v>
      </c>
      <c r="AH99" s="427" t="e">
        <f t="shared" si="17"/>
        <v>#VALUE!</v>
      </c>
      <c r="AI99" s="212" t="s">
        <v>554</v>
      </c>
      <c r="AJ99" s="212" t="s">
        <v>555</v>
      </c>
      <c r="AK99" s="212" t="s">
        <v>1264</v>
      </c>
      <c r="AL99" s="212"/>
      <c r="AM99" s="212"/>
      <c r="AN99" s="212" t="s">
        <v>287</v>
      </c>
      <c r="AO99" s="212"/>
      <c r="AP99" s="213">
        <v>600</v>
      </c>
      <c r="AQ99" s="213">
        <v>260</v>
      </c>
      <c r="AR99" s="213">
        <v>0</v>
      </c>
      <c r="AS99" s="213">
        <v>850</v>
      </c>
      <c r="AT99" s="407" t="e">
        <f t="shared" si="22"/>
        <v>#N/A</v>
      </c>
      <c r="AV99" s="213">
        <v>620</v>
      </c>
      <c r="AW99" s="214" t="s">
        <v>1280</v>
      </c>
      <c r="AX99" s="214" t="s">
        <v>1123</v>
      </c>
      <c r="AY99" s="214" t="s">
        <v>1474</v>
      </c>
      <c r="BA99" s="93" t="e">
        <f t="shared" si="23"/>
        <v>#N/A</v>
      </c>
    </row>
    <row r="100" spans="1:53" ht="24" x14ac:dyDescent="0.25">
      <c r="A100" s="242" t="s">
        <v>554</v>
      </c>
      <c r="B100" s="242" t="s">
        <v>555</v>
      </c>
      <c r="C100" s="242" t="s">
        <v>1259</v>
      </c>
      <c r="D100" s="298" t="s">
        <v>46</v>
      </c>
      <c r="E100" s="242">
        <v>6.9788918773880002E-4</v>
      </c>
      <c r="G100" s="387"/>
      <c r="H100" s="394" t="s">
        <v>1259</v>
      </c>
      <c r="I100" s="395" t="s">
        <v>46</v>
      </c>
      <c r="J100" s="395">
        <v>5.4594379025787055E-4</v>
      </c>
      <c r="K100" s="395"/>
      <c r="L100" s="395"/>
      <c r="M100" s="395" t="s">
        <v>1259</v>
      </c>
      <c r="N100" s="395" t="s">
        <v>46</v>
      </c>
      <c r="O100" s="395">
        <v>1.5194539748092958E-4</v>
      </c>
      <c r="P100" s="395"/>
      <c r="Q100" s="396">
        <v>1.42</v>
      </c>
      <c r="R100" s="395">
        <v>33</v>
      </c>
      <c r="S100" s="395">
        <v>153</v>
      </c>
      <c r="T100" s="395">
        <v>236</v>
      </c>
      <c r="U100" s="382">
        <v>626</v>
      </c>
      <c r="V100" s="382"/>
      <c r="W100" s="395">
        <v>9</v>
      </c>
      <c r="X100" s="395">
        <v>14</v>
      </c>
      <c r="Y100" s="395">
        <v>0</v>
      </c>
      <c r="Z100" s="395">
        <v>60</v>
      </c>
      <c r="AA100" s="395">
        <v>0</v>
      </c>
      <c r="AC100" s="384">
        <v>83</v>
      </c>
      <c r="AD100" s="382"/>
      <c r="AE100" s="397">
        <v>0.57999999999999996</v>
      </c>
      <c r="AF100" s="398"/>
      <c r="AG100" s="399">
        <v>0</v>
      </c>
      <c r="AH100" s="427" t="e">
        <f t="shared" si="17"/>
        <v>#VALUE!</v>
      </c>
      <c r="AI100" s="212"/>
      <c r="AJ100" s="212"/>
      <c r="AK100" s="212"/>
      <c r="AL100" s="212"/>
      <c r="AM100" s="212"/>
      <c r="AN100" s="212"/>
      <c r="AO100" s="212"/>
      <c r="AP100" s="214"/>
      <c r="AQ100" s="214"/>
      <c r="AR100" s="214"/>
      <c r="AS100" s="214"/>
      <c r="AT100" s="214"/>
      <c r="AV100" s="214"/>
      <c r="AW100" s="214" t="s">
        <v>394</v>
      </c>
      <c r="AX100" s="214" t="s">
        <v>394</v>
      </c>
      <c r="AY100" s="214" t="s">
        <v>394</v>
      </c>
    </row>
    <row r="101" spans="1:53" ht="24" x14ac:dyDescent="0.25">
      <c r="C101" s="242" t="s">
        <v>1261</v>
      </c>
      <c r="D101" s="298" t="s">
        <v>145</v>
      </c>
      <c r="E101" s="298">
        <v>1.0136884295209598E-3</v>
      </c>
      <c r="G101" s="387"/>
      <c r="H101" s="388" t="s">
        <v>1261</v>
      </c>
      <c r="I101" s="389" t="s">
        <v>145</v>
      </c>
      <c r="J101" s="389">
        <v>2.4531955418204035E-4</v>
      </c>
      <c r="K101" s="389"/>
      <c r="L101" s="389"/>
      <c r="M101" s="389" t="s">
        <v>1261</v>
      </c>
      <c r="N101" s="389" t="s">
        <v>145</v>
      </c>
      <c r="O101" s="389">
        <v>7.6836887533891936E-4</v>
      </c>
      <c r="P101" s="389"/>
      <c r="Q101" s="390"/>
      <c r="R101" s="389"/>
      <c r="S101" s="389"/>
      <c r="T101" s="389"/>
      <c r="U101" s="391"/>
      <c r="V101" s="391"/>
      <c r="W101" s="389"/>
      <c r="X101" s="389"/>
      <c r="Y101" s="389"/>
      <c r="Z101" s="389"/>
      <c r="AA101" s="389"/>
      <c r="AC101" s="380"/>
      <c r="AD101" s="391"/>
      <c r="AE101" s="390"/>
      <c r="AF101" s="389"/>
      <c r="AG101" s="387"/>
      <c r="AH101" s="427" t="e">
        <f t="shared" si="17"/>
        <v>#VALUE!</v>
      </c>
      <c r="AI101" s="212"/>
      <c r="AJ101" s="212"/>
      <c r="AK101" s="212"/>
      <c r="AL101" s="212"/>
      <c r="AM101" s="212"/>
      <c r="AN101" s="212"/>
      <c r="AO101" s="212"/>
      <c r="AP101" s="214"/>
      <c r="AQ101" s="214"/>
      <c r="AR101" s="214"/>
      <c r="AS101" s="214"/>
      <c r="AT101" s="214"/>
      <c r="AV101" s="214"/>
      <c r="AW101" s="214" t="s">
        <v>394</v>
      </c>
      <c r="AX101" s="214" t="s">
        <v>394</v>
      </c>
      <c r="AY101" s="214" t="s">
        <v>394</v>
      </c>
    </row>
    <row r="102" spans="1:53" ht="24" x14ac:dyDescent="0.25">
      <c r="A102" s="242" t="s">
        <v>558</v>
      </c>
      <c r="B102" s="242" t="s">
        <v>559</v>
      </c>
      <c r="C102" s="242" t="s">
        <v>1262</v>
      </c>
      <c r="D102" s="298" t="s">
        <v>149</v>
      </c>
      <c r="E102" s="298">
        <v>1.5408329410396215E-3</v>
      </c>
      <c r="G102" s="380"/>
      <c r="H102" s="381" t="s">
        <v>1262</v>
      </c>
      <c r="I102" s="382" t="s">
        <v>149</v>
      </c>
      <c r="J102" s="382">
        <v>6.2921646334937985E-4</v>
      </c>
      <c r="K102" s="382"/>
      <c r="L102" s="382"/>
      <c r="M102" s="382" t="s">
        <v>1262</v>
      </c>
      <c r="N102" s="382" t="s">
        <v>149</v>
      </c>
      <c r="O102" s="382">
        <v>9.1161647769024139E-4</v>
      </c>
      <c r="P102" s="382"/>
      <c r="Q102" s="383">
        <v>1.58</v>
      </c>
      <c r="R102" s="382">
        <v>55</v>
      </c>
      <c r="S102" s="382">
        <v>30</v>
      </c>
      <c r="T102" s="382">
        <v>16</v>
      </c>
      <c r="U102" s="382">
        <v>270</v>
      </c>
      <c r="V102" s="382"/>
      <c r="W102" s="382">
        <v>11</v>
      </c>
      <c r="X102" s="382">
        <v>0</v>
      </c>
      <c r="Y102" s="382">
        <v>16</v>
      </c>
      <c r="Z102" s="382">
        <v>0</v>
      </c>
      <c r="AA102" s="382">
        <v>0</v>
      </c>
      <c r="AC102" s="384">
        <v>27</v>
      </c>
      <c r="AD102" s="382"/>
      <c r="AE102" s="385">
        <v>0.25</v>
      </c>
      <c r="AF102" s="386"/>
      <c r="AG102" s="384">
        <v>28</v>
      </c>
      <c r="AH102" s="427" t="e">
        <f t="shared" si="17"/>
        <v>#VALUE!</v>
      </c>
      <c r="AI102" s="212" t="s">
        <v>558</v>
      </c>
      <c r="AJ102" s="212" t="s">
        <v>559</v>
      </c>
      <c r="AK102" s="212" t="s">
        <v>1270</v>
      </c>
      <c r="AL102" s="212"/>
      <c r="AM102" s="212"/>
      <c r="AN102" s="212" t="s">
        <v>78</v>
      </c>
      <c r="AO102" s="212"/>
      <c r="AP102" s="161" t="s">
        <v>551</v>
      </c>
      <c r="AQ102" s="161" t="s">
        <v>551</v>
      </c>
      <c r="AR102" s="161" t="s">
        <v>551</v>
      </c>
      <c r="AS102" s="161" t="s">
        <v>551</v>
      </c>
      <c r="AT102" s="407" t="e">
        <f t="shared" ref="AT102:AT105" si="24">AS102/VLOOKUP(AN102,$E$16:$H$393,4,FALSE)</f>
        <v>#VALUE!</v>
      </c>
      <c r="AU102" s="427"/>
      <c r="AV102" s="161" t="s">
        <v>551</v>
      </c>
      <c r="AW102" s="214" t="s">
        <v>551</v>
      </c>
      <c r="AX102" s="214" t="s">
        <v>551</v>
      </c>
      <c r="AY102" s="214" t="s">
        <v>551</v>
      </c>
      <c r="BA102" s="93" t="e">
        <f t="shared" ref="BA102:BA105" si="25">AY102/VLOOKUP(AN102,$E$16:$H$393,4,FALSE)</f>
        <v>#VALUE!</v>
      </c>
    </row>
    <row r="103" spans="1:53" ht="24" x14ac:dyDescent="0.25">
      <c r="A103" s="242" t="s">
        <v>560</v>
      </c>
      <c r="B103" s="242" t="s">
        <v>561</v>
      </c>
      <c r="C103" s="242" t="s">
        <v>1264</v>
      </c>
      <c r="D103" s="298" t="s">
        <v>287</v>
      </c>
      <c r="E103" s="298">
        <v>1.121909723987973E-3</v>
      </c>
      <c r="G103" s="380"/>
      <c r="H103" s="381" t="s">
        <v>1264</v>
      </c>
      <c r="I103" s="382" t="s">
        <v>287</v>
      </c>
      <c r="J103" s="382">
        <v>4.8473909072844487E-4</v>
      </c>
      <c r="K103" s="382"/>
      <c r="L103" s="382"/>
      <c r="M103" s="382" t="s">
        <v>1264</v>
      </c>
      <c r="N103" s="382" t="s">
        <v>287</v>
      </c>
      <c r="O103" s="382">
        <v>6.3717063325952831E-4</v>
      </c>
      <c r="P103" s="382"/>
      <c r="Q103" s="383">
        <v>0.72</v>
      </c>
      <c r="R103" s="382">
        <v>61</v>
      </c>
      <c r="S103" s="382">
        <v>333</v>
      </c>
      <c r="T103" s="382">
        <v>33</v>
      </c>
      <c r="U103" s="382">
        <v>520</v>
      </c>
      <c r="V103" s="382"/>
      <c r="W103" s="382">
        <v>0</v>
      </c>
      <c r="X103" s="382">
        <v>48</v>
      </c>
      <c r="Y103" s="382">
        <v>0</v>
      </c>
      <c r="Z103" s="382">
        <v>0</v>
      </c>
      <c r="AA103" s="382">
        <v>21</v>
      </c>
      <c r="AC103" s="384">
        <v>69</v>
      </c>
      <c r="AD103" s="382"/>
      <c r="AE103" s="385">
        <v>0.53</v>
      </c>
      <c r="AF103" s="386"/>
      <c r="AG103" s="384">
        <v>0</v>
      </c>
      <c r="AH103" s="427" t="e">
        <f t="shared" si="17"/>
        <v>#VALUE!</v>
      </c>
      <c r="AI103" s="212" t="s">
        <v>560</v>
      </c>
      <c r="AJ103" s="212" t="s">
        <v>561</v>
      </c>
      <c r="AK103" s="212" t="s">
        <v>1271</v>
      </c>
      <c r="AL103" s="212"/>
      <c r="AM103" s="212"/>
      <c r="AN103" s="212" t="s">
        <v>150</v>
      </c>
      <c r="AO103" s="212"/>
      <c r="AP103" s="160">
        <v>110</v>
      </c>
      <c r="AQ103" s="160">
        <v>50</v>
      </c>
      <c r="AR103" s="160">
        <v>0</v>
      </c>
      <c r="AS103" s="160">
        <v>150</v>
      </c>
      <c r="AT103" s="407" t="e">
        <f t="shared" si="24"/>
        <v>#N/A</v>
      </c>
      <c r="AU103" s="427"/>
      <c r="AV103" s="160">
        <v>640</v>
      </c>
      <c r="AW103" s="214" t="s">
        <v>1163</v>
      </c>
      <c r="AX103" s="214" t="s">
        <v>1123</v>
      </c>
      <c r="AY103" s="214" t="s">
        <v>1406</v>
      </c>
      <c r="BA103" s="93" t="e">
        <f t="shared" si="25"/>
        <v>#N/A</v>
      </c>
    </row>
    <row r="104" spans="1:53" x14ac:dyDescent="0.25">
      <c r="A104" s="242" t="s">
        <v>562</v>
      </c>
      <c r="B104" s="242" t="s">
        <v>563</v>
      </c>
      <c r="D104" s="315"/>
      <c r="E104" s="298"/>
      <c r="G104" s="380"/>
      <c r="H104" s="381"/>
      <c r="I104" s="382"/>
      <c r="J104" s="382"/>
      <c r="K104" s="382"/>
      <c r="L104" s="382"/>
      <c r="M104" s="382"/>
      <c r="N104" s="382"/>
      <c r="O104" s="382"/>
      <c r="P104" s="382"/>
      <c r="Q104" s="383">
        <v>3.49</v>
      </c>
      <c r="R104" s="382">
        <v>73</v>
      </c>
      <c r="S104" s="382">
        <v>31</v>
      </c>
      <c r="T104" s="382">
        <v>33</v>
      </c>
      <c r="U104" s="382">
        <v>618</v>
      </c>
      <c r="V104" s="382"/>
      <c r="W104" s="382">
        <v>0</v>
      </c>
      <c r="X104" s="382">
        <v>77</v>
      </c>
      <c r="Y104" s="382">
        <v>1</v>
      </c>
      <c r="Z104" s="382">
        <v>0</v>
      </c>
      <c r="AA104" s="382">
        <v>0</v>
      </c>
      <c r="AC104" s="384">
        <v>78</v>
      </c>
      <c r="AD104" s="382"/>
      <c r="AE104" s="385">
        <v>0.56999999999999995</v>
      </c>
      <c r="AF104" s="386"/>
      <c r="AG104" s="384">
        <v>40</v>
      </c>
      <c r="AH104" s="427" t="e">
        <f t="shared" si="17"/>
        <v>#DIV/0!</v>
      </c>
      <c r="AI104" s="212" t="s">
        <v>562</v>
      </c>
      <c r="AJ104" s="212" t="s">
        <v>563</v>
      </c>
      <c r="AK104" s="212" t="s">
        <v>1272</v>
      </c>
      <c r="AL104" s="212"/>
      <c r="AM104" s="212"/>
      <c r="AN104" s="212" t="s">
        <v>191</v>
      </c>
      <c r="AO104" s="212"/>
      <c r="AP104" s="160">
        <v>100</v>
      </c>
      <c r="AQ104" s="160">
        <v>10</v>
      </c>
      <c r="AR104" s="160">
        <v>0</v>
      </c>
      <c r="AS104" s="160">
        <v>110</v>
      </c>
      <c r="AT104" s="407" t="e">
        <f t="shared" si="24"/>
        <v>#N/A</v>
      </c>
      <c r="AU104" s="427"/>
      <c r="AV104" s="160">
        <v>150</v>
      </c>
      <c r="AW104" s="214" t="s">
        <v>1280</v>
      </c>
      <c r="AX104" s="214" t="s">
        <v>1123</v>
      </c>
      <c r="AY104" s="214" t="s">
        <v>1286</v>
      </c>
      <c r="BA104" s="93" t="e">
        <f t="shared" si="25"/>
        <v>#N/A</v>
      </c>
    </row>
    <row r="105" spans="1:53" ht="36" x14ac:dyDescent="0.25">
      <c r="A105" s="242" t="s">
        <v>564</v>
      </c>
      <c r="B105" s="242" t="s">
        <v>565</v>
      </c>
      <c r="C105" s="242" t="s">
        <v>1266</v>
      </c>
      <c r="D105" s="315" t="s">
        <v>557</v>
      </c>
      <c r="E105" s="298" t="e">
        <v>#N/A</v>
      </c>
      <c r="G105" s="380"/>
      <c r="H105" s="381" t="s">
        <v>1266</v>
      </c>
      <c r="I105" s="391" t="s">
        <v>557</v>
      </c>
      <c r="J105" s="391" t="e">
        <v>#N/A</v>
      </c>
      <c r="K105" s="391"/>
      <c r="L105" s="391"/>
      <c r="M105" s="391" t="s">
        <v>1266</v>
      </c>
      <c r="N105" s="391" t="s">
        <v>557</v>
      </c>
      <c r="O105" s="391" t="e">
        <v>#N/A</v>
      </c>
      <c r="P105" s="391"/>
      <c r="Q105" s="393" t="s">
        <v>1821</v>
      </c>
      <c r="R105" s="391" t="s">
        <v>1821</v>
      </c>
      <c r="S105" s="391" t="s">
        <v>1821</v>
      </c>
      <c r="T105" s="391" t="s">
        <v>1821</v>
      </c>
      <c r="U105" s="391" t="s">
        <v>1821</v>
      </c>
      <c r="V105" s="391"/>
      <c r="W105" s="382">
        <v>0</v>
      </c>
      <c r="X105" s="382">
        <v>0</v>
      </c>
      <c r="Y105" s="382">
        <v>1</v>
      </c>
      <c r="Z105" s="382">
        <v>0</v>
      </c>
      <c r="AA105" s="382">
        <v>1</v>
      </c>
      <c r="AC105" s="384">
        <v>2</v>
      </c>
      <c r="AD105" s="382"/>
      <c r="AE105" s="385">
        <v>0.13</v>
      </c>
      <c r="AF105" s="386"/>
      <c r="AG105" s="384">
        <v>0</v>
      </c>
      <c r="AH105" s="427" t="e">
        <f t="shared" si="17"/>
        <v>#VALUE!</v>
      </c>
      <c r="AI105" s="212" t="s">
        <v>564</v>
      </c>
      <c r="AJ105" s="212" t="s">
        <v>565</v>
      </c>
      <c r="AK105" s="212" t="s">
        <v>1274</v>
      </c>
      <c r="AL105" s="212"/>
      <c r="AM105" s="212"/>
      <c r="AN105" s="212" t="s">
        <v>220</v>
      </c>
      <c r="AO105" s="212"/>
      <c r="AP105" s="161" t="s">
        <v>551</v>
      </c>
      <c r="AQ105" s="161" t="s">
        <v>551</v>
      </c>
      <c r="AR105" s="161" t="s">
        <v>551</v>
      </c>
      <c r="AS105" s="161" t="s">
        <v>551</v>
      </c>
      <c r="AT105" s="407" t="e">
        <f t="shared" si="24"/>
        <v>#VALUE!</v>
      </c>
      <c r="AU105" s="427"/>
      <c r="AV105" s="161" t="s">
        <v>551</v>
      </c>
      <c r="AW105" s="214" t="s">
        <v>551</v>
      </c>
      <c r="AX105" s="214" t="s">
        <v>551</v>
      </c>
      <c r="AY105" s="214" t="s">
        <v>551</v>
      </c>
      <c r="BA105" s="93" t="e">
        <f t="shared" si="25"/>
        <v>#VALUE!</v>
      </c>
    </row>
    <row r="106" spans="1:53" ht="24" x14ac:dyDescent="0.25">
      <c r="C106" s="242" t="s">
        <v>1270</v>
      </c>
      <c r="D106" s="298" t="s">
        <v>78</v>
      </c>
      <c r="E106" s="298">
        <v>1.1587619210286302E-3</v>
      </c>
      <c r="G106" s="387"/>
      <c r="H106" s="388" t="s">
        <v>1270</v>
      </c>
      <c r="I106" s="389" t="s">
        <v>78</v>
      </c>
      <c r="J106" s="389">
        <v>7.2549252426787607E-4</v>
      </c>
      <c r="K106" s="389"/>
      <c r="L106" s="389"/>
      <c r="M106" s="389" t="s">
        <v>1270</v>
      </c>
      <c r="N106" s="389" t="s">
        <v>78</v>
      </c>
      <c r="O106" s="389">
        <v>4.3326939676075404E-4</v>
      </c>
      <c r="P106" s="389"/>
      <c r="Q106" s="390"/>
      <c r="R106" s="389"/>
      <c r="S106" s="389"/>
      <c r="T106" s="389"/>
      <c r="U106" s="391"/>
      <c r="V106" s="391"/>
      <c r="W106" s="389"/>
      <c r="X106" s="389"/>
      <c r="Y106" s="389"/>
      <c r="Z106" s="389"/>
      <c r="AA106" s="389"/>
      <c r="AC106" s="380"/>
      <c r="AD106" s="391"/>
      <c r="AE106" s="390"/>
      <c r="AF106" s="389"/>
      <c r="AG106" s="387"/>
      <c r="AH106" s="427" t="e">
        <f t="shared" si="17"/>
        <v>#VALUE!</v>
      </c>
      <c r="AI106" s="212"/>
      <c r="AJ106" s="212"/>
      <c r="AK106" s="212"/>
      <c r="AL106" s="212"/>
      <c r="AM106" s="212"/>
      <c r="AN106" s="212"/>
      <c r="AO106" s="212"/>
      <c r="AP106" s="214"/>
      <c r="AQ106" s="214"/>
      <c r="AR106" s="214"/>
      <c r="AS106" s="214"/>
      <c r="AT106" s="214"/>
      <c r="AV106" s="214"/>
      <c r="AW106" s="214" t="s">
        <v>394</v>
      </c>
      <c r="AX106" s="214" t="s">
        <v>394</v>
      </c>
      <c r="AY106" s="214" t="s">
        <v>394</v>
      </c>
    </row>
    <row r="107" spans="1:53" ht="24" x14ac:dyDescent="0.25">
      <c r="A107" s="242">
        <v>10</v>
      </c>
      <c r="B107" s="242">
        <v>17</v>
      </c>
      <c r="C107" s="242" t="s">
        <v>1271</v>
      </c>
      <c r="D107" s="298" t="s">
        <v>150</v>
      </c>
      <c r="E107" s="315">
        <v>2.5804706127250041E-3</v>
      </c>
      <c r="G107" s="380"/>
      <c r="H107" s="392" t="s">
        <v>1271</v>
      </c>
      <c r="I107" s="391" t="s">
        <v>150</v>
      </c>
      <c r="J107" s="391">
        <v>8.9313936776852835E-4</v>
      </c>
      <c r="K107" s="391"/>
      <c r="L107" s="391"/>
      <c r="M107" s="391" t="s">
        <v>1271</v>
      </c>
      <c r="N107" s="391" t="s">
        <v>150</v>
      </c>
      <c r="O107" s="391">
        <v>1.6873312449564757E-3</v>
      </c>
      <c r="P107" s="391"/>
      <c r="Q107" s="393"/>
      <c r="R107" s="391"/>
      <c r="S107" s="391"/>
      <c r="T107" s="391"/>
      <c r="U107" s="391"/>
      <c r="V107" s="391"/>
      <c r="W107" s="391"/>
      <c r="X107" s="391"/>
      <c r="Y107" s="391"/>
      <c r="Z107" s="391"/>
      <c r="AA107" s="391"/>
      <c r="AC107" s="380"/>
      <c r="AD107" s="391"/>
      <c r="AE107" s="393"/>
      <c r="AF107" s="391"/>
      <c r="AG107" s="380"/>
      <c r="AH107" s="427" t="e">
        <f t="shared" si="17"/>
        <v>#VALUE!</v>
      </c>
      <c r="AI107" s="212"/>
      <c r="AJ107" s="212" t="s">
        <v>1275</v>
      </c>
      <c r="AK107" s="212" t="s">
        <v>1276</v>
      </c>
      <c r="AL107" s="212"/>
      <c r="AM107" s="212" t="s">
        <v>566</v>
      </c>
      <c r="AN107" s="212" t="s">
        <v>566</v>
      </c>
      <c r="AO107" s="212"/>
      <c r="AP107" s="213">
        <v>1050</v>
      </c>
      <c r="AQ107" s="213">
        <v>190</v>
      </c>
      <c r="AR107" s="213">
        <v>0</v>
      </c>
      <c r="AS107" s="213">
        <v>1240</v>
      </c>
      <c r="AT107" s="407" t="e">
        <f t="shared" ref="AT107:AT115" si="26">AS107/VLOOKUP(AN107,$E$16:$H$393,4,FALSE)</f>
        <v>#N/A</v>
      </c>
      <c r="AV107" s="213">
        <v>1070</v>
      </c>
      <c r="AW107" s="214" t="s">
        <v>1149</v>
      </c>
      <c r="AX107" s="214" t="s">
        <v>1123</v>
      </c>
      <c r="AY107" s="214" t="s">
        <v>1778</v>
      </c>
      <c r="BA107" s="93" t="e">
        <f t="shared" ref="BA107:BA115" si="27">AY107/VLOOKUP(AN107,$E$16:$H$393,4,FALSE)</f>
        <v>#N/A</v>
      </c>
    </row>
    <row r="108" spans="1:53" ht="24" x14ac:dyDescent="0.25">
      <c r="A108" s="242" t="s">
        <v>567</v>
      </c>
      <c r="B108" s="242" t="s">
        <v>568</v>
      </c>
      <c r="C108" s="242" t="s">
        <v>1272</v>
      </c>
      <c r="D108" s="298" t="s">
        <v>191</v>
      </c>
      <c r="E108" s="242">
        <v>5.3055680039666648E-3</v>
      </c>
      <c r="G108" s="387"/>
      <c r="H108" s="394" t="s">
        <v>1272</v>
      </c>
      <c r="I108" s="395" t="s">
        <v>191</v>
      </c>
      <c r="J108" s="395">
        <v>9.9360358788731784E-4</v>
      </c>
      <c r="K108" s="395"/>
      <c r="L108" s="395"/>
      <c r="M108" s="395" t="s">
        <v>1272</v>
      </c>
      <c r="N108" s="395" t="s">
        <v>191</v>
      </c>
      <c r="O108" s="395">
        <v>4.3119644160793469E-3</v>
      </c>
      <c r="P108" s="395"/>
      <c r="Q108" s="396">
        <v>1.1299999999999999</v>
      </c>
      <c r="R108" s="395">
        <v>7</v>
      </c>
      <c r="S108" s="395">
        <v>26</v>
      </c>
      <c r="T108" s="395">
        <v>148</v>
      </c>
      <c r="U108" s="382">
        <v>242</v>
      </c>
      <c r="V108" s="382"/>
      <c r="W108" s="395">
        <v>3</v>
      </c>
      <c r="X108" s="395">
        <v>8</v>
      </c>
      <c r="Y108" s="395">
        <v>0</v>
      </c>
      <c r="Z108" s="395">
        <v>8</v>
      </c>
      <c r="AA108" s="395">
        <v>3</v>
      </c>
      <c r="AC108" s="384">
        <v>22</v>
      </c>
      <c r="AD108" s="382"/>
      <c r="AE108" s="397">
        <v>0.41</v>
      </c>
      <c r="AF108" s="398"/>
      <c r="AG108" s="399">
        <v>4</v>
      </c>
      <c r="AH108" s="427" t="e">
        <f t="shared" si="17"/>
        <v>#VALUE!</v>
      </c>
      <c r="AI108" s="212" t="s">
        <v>567</v>
      </c>
      <c r="AJ108" s="212" t="s">
        <v>568</v>
      </c>
      <c r="AK108" s="212" t="s">
        <v>1277</v>
      </c>
      <c r="AL108" s="212"/>
      <c r="AM108" s="212"/>
      <c r="AN108" s="212" t="s">
        <v>4</v>
      </c>
      <c r="AO108" s="212"/>
      <c r="AP108" s="213">
        <v>190</v>
      </c>
      <c r="AQ108" s="213">
        <v>30</v>
      </c>
      <c r="AR108" s="213">
        <v>0</v>
      </c>
      <c r="AS108" s="213">
        <v>220</v>
      </c>
      <c r="AT108" s="407" t="e">
        <f t="shared" si="26"/>
        <v>#N/A</v>
      </c>
      <c r="AV108" s="213">
        <v>150</v>
      </c>
      <c r="AW108" s="214" t="s">
        <v>1199</v>
      </c>
      <c r="AX108" s="214" t="s">
        <v>1123</v>
      </c>
      <c r="AY108" s="214" t="s">
        <v>1129</v>
      </c>
      <c r="BA108" s="93" t="e">
        <f t="shared" si="27"/>
        <v>#N/A</v>
      </c>
    </row>
    <row r="109" spans="1:53" ht="24" x14ac:dyDescent="0.25">
      <c r="A109" s="242" t="s">
        <v>569</v>
      </c>
      <c r="B109" s="242" t="s">
        <v>570</v>
      </c>
      <c r="C109" s="242" t="s">
        <v>1274</v>
      </c>
      <c r="D109" s="298" t="s">
        <v>220</v>
      </c>
      <c r="E109" s="242">
        <v>6.7290107674708856E-4</v>
      </c>
      <c r="G109" s="387"/>
      <c r="H109" s="394" t="s">
        <v>1274</v>
      </c>
      <c r="I109" s="389" t="s">
        <v>220</v>
      </c>
      <c r="J109" s="389">
        <v>1.6020572196267277E-4</v>
      </c>
      <c r="K109" s="389"/>
      <c r="L109" s="389"/>
      <c r="M109" s="389" t="s">
        <v>1274</v>
      </c>
      <c r="N109" s="389" t="s">
        <v>220</v>
      </c>
      <c r="O109" s="389">
        <v>5.1269535478441579E-4</v>
      </c>
      <c r="P109" s="389"/>
      <c r="Q109" s="390" t="s">
        <v>1821</v>
      </c>
      <c r="R109" s="389" t="s">
        <v>1821</v>
      </c>
      <c r="S109" s="389" t="s">
        <v>1821</v>
      </c>
      <c r="T109" s="389" t="s">
        <v>1821</v>
      </c>
      <c r="U109" s="391" t="s">
        <v>1821</v>
      </c>
      <c r="V109" s="391"/>
      <c r="W109" s="389" t="s">
        <v>1821</v>
      </c>
      <c r="X109" s="389" t="s">
        <v>1821</v>
      </c>
      <c r="Y109" s="389" t="s">
        <v>1821</v>
      </c>
      <c r="Z109" s="389" t="s">
        <v>1821</v>
      </c>
      <c r="AA109" s="389" t="s">
        <v>1821</v>
      </c>
      <c r="AC109" s="380" t="s">
        <v>1821</v>
      </c>
      <c r="AD109" s="391"/>
      <c r="AE109" s="390" t="s">
        <v>1821</v>
      </c>
      <c r="AF109" s="389"/>
      <c r="AG109" s="387" t="s">
        <v>1821</v>
      </c>
      <c r="AH109" s="427" t="e">
        <f t="shared" si="17"/>
        <v>#VALUE!</v>
      </c>
      <c r="AI109" s="212" t="s">
        <v>569</v>
      </c>
      <c r="AJ109" s="212" t="s">
        <v>570</v>
      </c>
      <c r="AK109" s="212" t="s">
        <v>1278</v>
      </c>
      <c r="AL109" s="212"/>
      <c r="AM109" s="212"/>
      <c r="AN109" s="212" t="s">
        <v>28</v>
      </c>
      <c r="AO109" s="212"/>
      <c r="AP109" s="213">
        <v>140</v>
      </c>
      <c r="AQ109" s="213">
        <v>0</v>
      </c>
      <c r="AR109" s="213">
        <v>0</v>
      </c>
      <c r="AS109" s="213">
        <v>140</v>
      </c>
      <c r="AT109" s="407" t="e">
        <f t="shared" si="26"/>
        <v>#N/A</v>
      </c>
      <c r="AV109" s="213">
        <v>100</v>
      </c>
      <c r="AW109" s="214" t="s">
        <v>1123</v>
      </c>
      <c r="AX109" s="214" t="s">
        <v>1123</v>
      </c>
      <c r="AY109" s="214" t="s">
        <v>1280</v>
      </c>
      <c r="BA109" s="93" t="e">
        <f t="shared" si="27"/>
        <v>#N/A</v>
      </c>
    </row>
    <row r="110" spans="1:53" ht="24" x14ac:dyDescent="0.25">
      <c r="A110" s="242" t="s">
        <v>571</v>
      </c>
      <c r="B110" s="242" t="s">
        <v>572</v>
      </c>
      <c r="C110" s="242" t="s">
        <v>1276</v>
      </c>
      <c r="D110" s="298" t="s">
        <v>566</v>
      </c>
      <c r="E110" s="242">
        <v>1.9110077648605103E-4</v>
      </c>
      <c r="G110" s="387"/>
      <c r="H110" s="394" t="s">
        <v>1276</v>
      </c>
      <c r="I110" s="395" t="s">
        <v>566</v>
      </c>
      <c r="J110" s="395">
        <v>1.3865409001436387E-4</v>
      </c>
      <c r="K110" s="395"/>
      <c r="L110" s="395"/>
      <c r="M110" s="395" t="s">
        <v>1276</v>
      </c>
      <c r="N110" s="395" t="s">
        <v>566</v>
      </c>
      <c r="O110" s="395">
        <v>5.2446686471687138E-5</v>
      </c>
      <c r="P110" s="395"/>
      <c r="Q110" s="396">
        <v>1.74</v>
      </c>
      <c r="R110" s="395">
        <v>4</v>
      </c>
      <c r="S110" s="395">
        <v>11</v>
      </c>
      <c r="T110" s="395">
        <v>27</v>
      </c>
      <c r="U110" s="382">
        <v>122</v>
      </c>
      <c r="V110" s="382"/>
      <c r="W110" s="395">
        <v>12</v>
      </c>
      <c r="X110" s="395">
        <v>0</v>
      </c>
      <c r="Y110" s="395">
        <v>15</v>
      </c>
      <c r="Z110" s="395">
        <v>0</v>
      </c>
      <c r="AA110" s="395">
        <v>0</v>
      </c>
      <c r="AC110" s="384">
        <v>27</v>
      </c>
      <c r="AD110" s="382"/>
      <c r="AE110" s="397">
        <v>0.59</v>
      </c>
      <c r="AF110" s="398"/>
      <c r="AG110" s="399">
        <v>0</v>
      </c>
      <c r="AH110" s="427" t="e">
        <f t="shared" si="17"/>
        <v>#VALUE!</v>
      </c>
      <c r="AI110" s="212" t="s">
        <v>571</v>
      </c>
      <c r="AJ110" s="212" t="s">
        <v>572</v>
      </c>
      <c r="AK110" s="212" t="s">
        <v>1279</v>
      </c>
      <c r="AL110" s="212"/>
      <c r="AM110" s="212"/>
      <c r="AN110" s="212" t="s">
        <v>59</v>
      </c>
      <c r="AO110" s="212"/>
      <c r="AP110" s="213">
        <v>100</v>
      </c>
      <c r="AQ110" s="213">
        <v>0</v>
      </c>
      <c r="AR110" s="213">
        <v>0</v>
      </c>
      <c r="AS110" s="213">
        <v>100</v>
      </c>
      <c r="AT110" s="407" t="e">
        <f t="shared" si="26"/>
        <v>#N/A</v>
      </c>
      <c r="AV110" s="213">
        <v>90</v>
      </c>
      <c r="AW110" s="214" t="s">
        <v>1142</v>
      </c>
      <c r="AX110" s="214" t="s">
        <v>1123</v>
      </c>
      <c r="AY110" s="214" t="s">
        <v>1280</v>
      </c>
      <c r="BA110" s="93" t="e">
        <f t="shared" si="27"/>
        <v>#N/A</v>
      </c>
    </row>
    <row r="111" spans="1:53" ht="24" x14ac:dyDescent="0.25">
      <c r="A111" s="242" t="s">
        <v>573</v>
      </c>
      <c r="B111" s="242" t="s">
        <v>574</v>
      </c>
      <c r="C111" s="242" t="s">
        <v>1277</v>
      </c>
      <c r="D111" s="298" t="s">
        <v>4</v>
      </c>
      <c r="E111" s="242">
        <v>1.0529046028650369E-4</v>
      </c>
      <c r="G111" s="387"/>
      <c r="H111" s="394" t="s">
        <v>1277</v>
      </c>
      <c r="I111" s="395" t="s">
        <v>4</v>
      </c>
      <c r="J111" s="395">
        <v>8.6687706272989737E-5</v>
      </c>
      <c r="K111" s="395"/>
      <c r="L111" s="395"/>
      <c r="M111" s="395" t="s">
        <v>1277</v>
      </c>
      <c r="N111" s="395" t="s">
        <v>4</v>
      </c>
      <c r="O111" s="395">
        <v>1.8602754013513935E-5</v>
      </c>
      <c r="P111" s="395"/>
      <c r="Q111" s="396">
        <v>1.03</v>
      </c>
      <c r="R111" s="395">
        <v>7</v>
      </c>
      <c r="S111" s="395">
        <v>47</v>
      </c>
      <c r="T111" s="395">
        <v>46</v>
      </c>
      <c r="U111" s="382">
        <v>132</v>
      </c>
      <c r="V111" s="382"/>
      <c r="W111" s="395">
        <v>0</v>
      </c>
      <c r="X111" s="395">
        <v>0</v>
      </c>
      <c r="Y111" s="395">
        <v>10</v>
      </c>
      <c r="Z111" s="395">
        <v>0</v>
      </c>
      <c r="AA111" s="395">
        <v>0</v>
      </c>
      <c r="AC111" s="384">
        <v>10</v>
      </c>
      <c r="AD111" s="382"/>
      <c r="AE111" s="397">
        <v>0.32</v>
      </c>
      <c r="AF111" s="398"/>
      <c r="AG111" s="399">
        <v>4</v>
      </c>
      <c r="AH111" s="427" t="e">
        <f t="shared" si="17"/>
        <v>#VALUE!</v>
      </c>
      <c r="AI111" s="212" t="s">
        <v>573</v>
      </c>
      <c r="AJ111" s="212" t="s">
        <v>574</v>
      </c>
      <c r="AK111" s="212" t="s">
        <v>1281</v>
      </c>
      <c r="AL111" s="212"/>
      <c r="AM111" s="212"/>
      <c r="AN111" s="212" t="s">
        <v>79</v>
      </c>
      <c r="AO111" s="212"/>
      <c r="AP111" s="213">
        <v>80</v>
      </c>
      <c r="AQ111" s="213">
        <v>100</v>
      </c>
      <c r="AR111" s="213">
        <v>0</v>
      </c>
      <c r="AS111" s="213">
        <v>180</v>
      </c>
      <c r="AT111" s="407" t="e">
        <f t="shared" si="26"/>
        <v>#N/A</v>
      </c>
      <c r="AV111" s="213">
        <v>90</v>
      </c>
      <c r="AW111" s="214" t="s">
        <v>1173</v>
      </c>
      <c r="AX111" s="214" t="s">
        <v>1123</v>
      </c>
      <c r="AY111" s="214" t="s">
        <v>1129</v>
      </c>
      <c r="BA111" s="93" t="e">
        <f t="shared" si="27"/>
        <v>#N/A</v>
      </c>
    </row>
    <row r="112" spans="1:53" ht="24" x14ac:dyDescent="0.25">
      <c r="A112" s="242" t="s">
        <v>575</v>
      </c>
      <c r="B112" s="242" t="s">
        <v>576</v>
      </c>
      <c r="C112" s="242" t="s">
        <v>1278</v>
      </c>
      <c r="D112" s="298" t="s">
        <v>28</v>
      </c>
      <c r="E112" s="242">
        <v>3.1958779255505541E-4</v>
      </c>
      <c r="G112" s="387"/>
      <c r="H112" s="394" t="s">
        <v>1278</v>
      </c>
      <c r="I112" s="395" t="s">
        <v>28</v>
      </c>
      <c r="J112" s="395">
        <v>3.1958779255505541E-4</v>
      </c>
      <c r="K112" s="395"/>
      <c r="L112" s="395"/>
      <c r="M112" s="395" t="s">
        <v>1278</v>
      </c>
      <c r="N112" s="395" t="s">
        <v>28</v>
      </c>
      <c r="O112" s="395">
        <v>0</v>
      </c>
      <c r="P112" s="395"/>
      <c r="Q112" s="396">
        <v>0.92</v>
      </c>
      <c r="R112" s="395">
        <v>10</v>
      </c>
      <c r="S112" s="395">
        <v>6</v>
      </c>
      <c r="T112" s="395">
        <v>9</v>
      </c>
      <c r="U112" s="382">
        <v>70</v>
      </c>
      <c r="V112" s="382"/>
      <c r="W112" s="395">
        <v>1</v>
      </c>
      <c r="X112" s="395">
        <v>1</v>
      </c>
      <c r="Y112" s="395">
        <v>0</v>
      </c>
      <c r="Z112" s="395">
        <v>7</v>
      </c>
      <c r="AA112" s="395">
        <v>0</v>
      </c>
      <c r="AC112" s="384">
        <v>9</v>
      </c>
      <c r="AD112" s="382"/>
      <c r="AE112" s="397">
        <v>0.18</v>
      </c>
      <c r="AF112" s="398"/>
      <c r="AG112" s="399">
        <v>1</v>
      </c>
      <c r="AH112" s="427" t="e">
        <f t="shared" si="17"/>
        <v>#VALUE!</v>
      </c>
      <c r="AI112" s="212" t="s">
        <v>575</v>
      </c>
      <c r="AJ112" s="212" t="s">
        <v>576</v>
      </c>
      <c r="AK112" s="212" t="s">
        <v>1282</v>
      </c>
      <c r="AL112" s="212"/>
      <c r="AM112" s="212"/>
      <c r="AN112" s="212" t="s">
        <v>101</v>
      </c>
      <c r="AO112" s="212"/>
      <c r="AP112" s="213">
        <v>140</v>
      </c>
      <c r="AQ112" s="213">
        <v>30</v>
      </c>
      <c r="AR112" s="213">
        <v>0</v>
      </c>
      <c r="AS112" s="213">
        <v>170</v>
      </c>
      <c r="AT112" s="407" t="e">
        <f t="shared" si="26"/>
        <v>#N/A</v>
      </c>
      <c r="AV112" s="213">
        <v>150</v>
      </c>
      <c r="AW112" s="214" t="s">
        <v>1142</v>
      </c>
      <c r="AX112" s="214" t="s">
        <v>1123</v>
      </c>
      <c r="AY112" s="214" t="s">
        <v>1122</v>
      </c>
      <c r="BA112" s="93" t="e">
        <f t="shared" si="27"/>
        <v>#N/A</v>
      </c>
    </row>
    <row r="113" spans="1:53" ht="24" x14ac:dyDescent="0.25">
      <c r="A113" s="242" t="s">
        <v>577</v>
      </c>
      <c r="B113" s="242" t="s">
        <v>578</v>
      </c>
      <c r="C113" s="242" t="s">
        <v>1279</v>
      </c>
      <c r="D113" s="298" t="s">
        <v>59</v>
      </c>
      <c r="E113" s="242">
        <v>1.8199375815843063E-4</v>
      </c>
      <c r="G113" s="387"/>
      <c r="H113" s="394" t="s">
        <v>1279</v>
      </c>
      <c r="I113" s="395" t="s">
        <v>59</v>
      </c>
      <c r="J113" s="395">
        <v>1.3909965265169812E-4</v>
      </c>
      <c r="K113" s="395"/>
      <c r="L113" s="395"/>
      <c r="M113" s="395" t="s">
        <v>1279</v>
      </c>
      <c r="N113" s="395" t="s">
        <v>59</v>
      </c>
      <c r="O113" s="395">
        <v>4.2894105506732494E-5</v>
      </c>
      <c r="P113" s="395"/>
      <c r="Q113" s="396">
        <v>1</v>
      </c>
      <c r="R113" s="395">
        <v>6</v>
      </c>
      <c r="S113" s="395">
        <v>22</v>
      </c>
      <c r="T113" s="395">
        <v>20</v>
      </c>
      <c r="U113" s="382">
        <v>89</v>
      </c>
      <c r="V113" s="382"/>
      <c r="W113" s="395">
        <v>0</v>
      </c>
      <c r="X113" s="395">
        <v>0</v>
      </c>
      <c r="Y113" s="395">
        <v>12</v>
      </c>
      <c r="Z113" s="395">
        <v>0</v>
      </c>
      <c r="AA113" s="395">
        <v>0</v>
      </c>
      <c r="AC113" s="384">
        <v>12</v>
      </c>
      <c r="AD113" s="382"/>
      <c r="AE113" s="397">
        <v>0.28999999999999998</v>
      </c>
      <c r="AF113" s="398"/>
      <c r="AG113" s="399">
        <v>4</v>
      </c>
      <c r="AH113" s="427" t="e">
        <f t="shared" si="17"/>
        <v>#VALUE!</v>
      </c>
      <c r="AI113" s="212" t="s">
        <v>577</v>
      </c>
      <c r="AJ113" s="212" t="s">
        <v>578</v>
      </c>
      <c r="AK113" s="212" t="s">
        <v>1283</v>
      </c>
      <c r="AL113" s="212"/>
      <c r="AM113" s="212"/>
      <c r="AN113" s="212" t="s">
        <v>131</v>
      </c>
      <c r="AO113" s="212"/>
      <c r="AP113" s="213">
        <v>50</v>
      </c>
      <c r="AQ113" s="213">
        <v>20</v>
      </c>
      <c r="AR113" s="213">
        <v>0</v>
      </c>
      <c r="AS113" s="213">
        <v>70</v>
      </c>
      <c r="AT113" s="407" t="e">
        <f t="shared" si="26"/>
        <v>#N/A</v>
      </c>
      <c r="AV113" s="213">
        <v>60</v>
      </c>
      <c r="AW113" s="214" t="s">
        <v>1119</v>
      </c>
      <c r="AX113" s="214" t="s">
        <v>1123</v>
      </c>
      <c r="AY113" s="214" t="s">
        <v>1157</v>
      </c>
      <c r="BA113" s="93" t="e">
        <f t="shared" si="27"/>
        <v>#N/A</v>
      </c>
    </row>
    <row r="114" spans="1:53" ht="24" x14ac:dyDescent="0.25">
      <c r="A114" s="242" t="s">
        <v>579</v>
      </c>
      <c r="B114" s="242" t="s">
        <v>580</v>
      </c>
      <c r="C114" s="242" t="s">
        <v>1281</v>
      </c>
      <c r="D114" s="298" t="s">
        <v>79</v>
      </c>
      <c r="E114" s="242">
        <v>9.385502445675505E-5</v>
      </c>
      <c r="G114" s="387"/>
      <c r="H114" s="394" t="s">
        <v>1281</v>
      </c>
      <c r="I114" s="395" t="s">
        <v>79</v>
      </c>
      <c r="J114" s="395">
        <v>9.385502445675505E-5</v>
      </c>
      <c r="K114" s="395"/>
      <c r="L114" s="395"/>
      <c r="M114" s="395" t="s">
        <v>1281</v>
      </c>
      <c r="N114" s="395" t="s">
        <v>79</v>
      </c>
      <c r="O114" s="395">
        <v>0</v>
      </c>
      <c r="P114" s="395"/>
      <c r="Q114" s="396">
        <v>0.44</v>
      </c>
      <c r="R114" s="395">
        <v>7</v>
      </c>
      <c r="S114" s="395">
        <v>0</v>
      </c>
      <c r="T114" s="395">
        <v>0</v>
      </c>
      <c r="U114" s="382">
        <v>26</v>
      </c>
      <c r="V114" s="382"/>
      <c r="W114" s="395">
        <v>0</v>
      </c>
      <c r="X114" s="395">
        <v>2</v>
      </c>
      <c r="Y114" s="395">
        <v>3</v>
      </c>
      <c r="Z114" s="395">
        <v>0</v>
      </c>
      <c r="AA114" s="395">
        <v>0</v>
      </c>
      <c r="AC114" s="384">
        <v>5</v>
      </c>
      <c r="AD114" s="382"/>
      <c r="AE114" s="397">
        <v>0.12</v>
      </c>
      <c r="AF114" s="398"/>
      <c r="AG114" s="399">
        <v>1</v>
      </c>
      <c r="AH114" s="427" t="e">
        <f t="shared" si="17"/>
        <v>#VALUE!</v>
      </c>
      <c r="AI114" s="212" t="s">
        <v>579</v>
      </c>
      <c r="AJ114" s="212" t="s">
        <v>580</v>
      </c>
      <c r="AK114" s="212" t="s">
        <v>1284</v>
      </c>
      <c r="AL114" s="212"/>
      <c r="AM114" s="212"/>
      <c r="AN114" s="212" t="s">
        <v>179</v>
      </c>
      <c r="AO114" s="212"/>
      <c r="AP114" s="213">
        <v>40</v>
      </c>
      <c r="AQ114" s="213">
        <v>0</v>
      </c>
      <c r="AR114" s="213">
        <v>0</v>
      </c>
      <c r="AS114" s="213">
        <v>50</v>
      </c>
      <c r="AT114" s="407" t="e">
        <f t="shared" si="26"/>
        <v>#N/A</v>
      </c>
      <c r="AV114" s="213">
        <v>140</v>
      </c>
      <c r="AW114" s="214" t="s">
        <v>1142</v>
      </c>
      <c r="AX114" s="214" t="s">
        <v>1123</v>
      </c>
      <c r="AY114" s="214" t="s">
        <v>1147</v>
      </c>
      <c r="BA114" s="93" t="e">
        <f t="shared" si="27"/>
        <v>#N/A</v>
      </c>
    </row>
    <row r="115" spans="1:53" ht="24" x14ac:dyDescent="0.25">
      <c r="A115" s="242" t="s">
        <v>581</v>
      </c>
      <c r="B115" s="242" t="s">
        <v>582</v>
      </c>
      <c r="C115" s="242" t="s">
        <v>1282</v>
      </c>
      <c r="D115" s="298" t="s">
        <v>101</v>
      </c>
      <c r="E115" s="242">
        <v>1.7731247973925177E-4</v>
      </c>
      <c r="G115" s="387"/>
      <c r="H115" s="394" t="s">
        <v>1282</v>
      </c>
      <c r="I115" s="395" t="s">
        <v>101</v>
      </c>
      <c r="J115" s="395">
        <v>1.0810216227160525E-4</v>
      </c>
      <c r="K115" s="395"/>
      <c r="L115" s="395"/>
      <c r="M115" s="395" t="s">
        <v>1282</v>
      </c>
      <c r="N115" s="395" t="s">
        <v>101</v>
      </c>
      <c r="O115" s="395">
        <v>6.9210317467646501E-5</v>
      </c>
      <c r="P115" s="395"/>
      <c r="Q115" s="396">
        <v>1.9</v>
      </c>
      <c r="R115" s="395">
        <v>41</v>
      </c>
      <c r="S115" s="395">
        <v>57</v>
      </c>
      <c r="T115" s="395">
        <v>29</v>
      </c>
      <c r="U115" s="382">
        <v>203</v>
      </c>
      <c r="V115" s="382"/>
      <c r="W115" s="395">
        <v>8</v>
      </c>
      <c r="X115" s="395">
        <v>2</v>
      </c>
      <c r="Y115" s="395">
        <v>0</v>
      </c>
      <c r="Z115" s="395">
        <v>0</v>
      </c>
      <c r="AA115" s="395">
        <v>2</v>
      </c>
      <c r="AC115" s="384">
        <v>12</v>
      </c>
      <c r="AD115" s="382"/>
      <c r="AE115" s="397">
        <v>0.3</v>
      </c>
      <c r="AF115" s="398"/>
      <c r="AG115" s="399">
        <v>14</v>
      </c>
      <c r="AH115" s="427" t="e">
        <f t="shared" si="17"/>
        <v>#VALUE!</v>
      </c>
      <c r="AI115" s="212" t="s">
        <v>581</v>
      </c>
      <c r="AJ115" s="212" t="s">
        <v>582</v>
      </c>
      <c r="AK115" s="212" t="s">
        <v>1285</v>
      </c>
      <c r="AL115" s="212"/>
      <c r="AM115" s="212"/>
      <c r="AN115" s="212" t="s">
        <v>235</v>
      </c>
      <c r="AO115" s="212"/>
      <c r="AP115" s="213">
        <v>300</v>
      </c>
      <c r="AQ115" s="213">
        <v>10</v>
      </c>
      <c r="AR115" s="213">
        <v>0</v>
      </c>
      <c r="AS115" s="213">
        <v>320</v>
      </c>
      <c r="AT115" s="407" t="e">
        <f t="shared" si="26"/>
        <v>#N/A</v>
      </c>
      <c r="AV115" s="213">
        <v>280</v>
      </c>
      <c r="AW115" s="214" t="s">
        <v>1199</v>
      </c>
      <c r="AX115" s="214" t="s">
        <v>1123</v>
      </c>
      <c r="AY115" s="214" t="s">
        <v>1160</v>
      </c>
      <c r="BA115" s="93" t="e">
        <f t="shared" si="27"/>
        <v>#N/A</v>
      </c>
    </row>
    <row r="116" spans="1:53" ht="24" x14ac:dyDescent="0.25">
      <c r="A116" s="242">
        <v>24</v>
      </c>
      <c r="B116" s="242">
        <v>31</v>
      </c>
      <c r="C116" s="242" t="s">
        <v>1283</v>
      </c>
      <c r="D116" s="298" t="s">
        <v>131</v>
      </c>
      <c r="E116" s="298">
        <v>2.7043756431916881E-4</v>
      </c>
      <c r="G116" s="380"/>
      <c r="H116" s="392" t="s">
        <v>1283</v>
      </c>
      <c r="I116" s="391" t="s">
        <v>131</v>
      </c>
      <c r="J116" s="391">
        <v>8.7423721182535558E-5</v>
      </c>
      <c r="K116" s="391"/>
      <c r="L116" s="391"/>
      <c r="M116" s="391" t="s">
        <v>1283</v>
      </c>
      <c r="N116" s="391" t="s">
        <v>131</v>
      </c>
      <c r="O116" s="391">
        <v>1.8301384313663326E-4</v>
      </c>
      <c r="P116" s="391"/>
      <c r="Q116" s="393"/>
      <c r="R116" s="391"/>
      <c r="S116" s="391"/>
      <c r="T116" s="391"/>
      <c r="U116" s="391"/>
      <c r="V116" s="391"/>
      <c r="W116" s="391"/>
      <c r="X116" s="391"/>
      <c r="Y116" s="391"/>
      <c r="Z116" s="391"/>
      <c r="AA116" s="391"/>
      <c r="AC116" s="380"/>
      <c r="AD116" s="391"/>
      <c r="AE116" s="393"/>
      <c r="AF116" s="391"/>
      <c r="AG116" s="380"/>
      <c r="AH116" s="427" t="e">
        <f t="shared" si="17"/>
        <v>#VALUE!</v>
      </c>
      <c r="AI116" s="212"/>
      <c r="AJ116" s="212"/>
      <c r="AK116" s="212"/>
      <c r="AL116" s="212"/>
      <c r="AM116" s="212"/>
      <c r="AN116" s="212"/>
      <c r="AO116" s="212"/>
      <c r="AP116" s="214"/>
      <c r="AQ116" s="214"/>
      <c r="AR116" s="214"/>
      <c r="AS116" s="214"/>
      <c r="AT116" s="214"/>
      <c r="AV116" s="214"/>
      <c r="AW116" s="214" t="s">
        <v>394</v>
      </c>
      <c r="AX116" s="214" t="s">
        <v>394</v>
      </c>
      <c r="AY116" s="214" t="s">
        <v>394</v>
      </c>
    </row>
    <row r="117" spans="1:53" ht="36" x14ac:dyDescent="0.25">
      <c r="A117" s="242" t="s">
        <v>583</v>
      </c>
      <c r="B117" s="242" t="s">
        <v>584</v>
      </c>
      <c r="C117" s="242" t="s">
        <v>1284</v>
      </c>
      <c r="D117" s="298" t="s">
        <v>179</v>
      </c>
      <c r="E117" s="242">
        <v>1.324931745775075E-4</v>
      </c>
      <c r="G117" s="387"/>
      <c r="H117" s="394" t="s">
        <v>1284</v>
      </c>
      <c r="I117" s="395" t="s">
        <v>179</v>
      </c>
      <c r="J117" s="395">
        <v>7.5974619112045784E-5</v>
      </c>
      <c r="K117" s="395"/>
      <c r="L117" s="395"/>
      <c r="M117" s="395" t="s">
        <v>1284</v>
      </c>
      <c r="N117" s="395" t="s">
        <v>179</v>
      </c>
      <c r="O117" s="395">
        <v>5.651855546546173E-5</v>
      </c>
      <c r="P117" s="395"/>
      <c r="Q117" s="396">
        <v>0.03</v>
      </c>
      <c r="R117" s="395">
        <v>4</v>
      </c>
      <c r="S117" s="395">
        <v>2</v>
      </c>
      <c r="T117" s="395">
        <v>1</v>
      </c>
      <c r="U117" s="382">
        <v>8</v>
      </c>
      <c r="V117" s="382"/>
      <c r="W117" s="395">
        <v>0</v>
      </c>
      <c r="X117" s="395">
        <v>0</v>
      </c>
      <c r="Y117" s="395">
        <v>0</v>
      </c>
      <c r="Z117" s="395">
        <v>0</v>
      </c>
      <c r="AA117" s="395">
        <v>0</v>
      </c>
      <c r="AC117" s="384">
        <v>0</v>
      </c>
      <c r="AD117" s="382"/>
      <c r="AE117" s="397">
        <v>0</v>
      </c>
      <c r="AF117" s="398"/>
      <c r="AG117" s="399">
        <v>0</v>
      </c>
      <c r="AH117" s="427" t="e">
        <f t="shared" si="17"/>
        <v>#VALUE!</v>
      </c>
      <c r="AI117" s="212"/>
      <c r="AJ117" s="212" t="s">
        <v>1287</v>
      </c>
      <c r="AK117" s="212" t="s">
        <v>1288</v>
      </c>
      <c r="AL117" s="212"/>
      <c r="AM117" s="212" t="s">
        <v>1289</v>
      </c>
      <c r="AN117" s="212" t="s">
        <v>1289</v>
      </c>
      <c r="AO117" s="212"/>
      <c r="AP117" s="214" t="s">
        <v>551</v>
      </c>
      <c r="AQ117" s="214" t="s">
        <v>551</v>
      </c>
      <c r="AR117" s="214" t="s">
        <v>551</v>
      </c>
      <c r="AS117" s="214" t="s">
        <v>551</v>
      </c>
      <c r="AT117" s="407" t="e">
        <f t="shared" ref="AT117:AT124" si="28">AS117/VLOOKUP(AN117,$E$16:$H$393,4,FALSE)</f>
        <v>#VALUE!</v>
      </c>
      <c r="AV117" s="214" t="s">
        <v>551</v>
      </c>
      <c r="AW117" s="214" t="s">
        <v>551</v>
      </c>
      <c r="AX117" s="214" t="s">
        <v>551</v>
      </c>
      <c r="AY117" s="214" t="s">
        <v>551</v>
      </c>
      <c r="BA117" s="93" t="e">
        <f t="shared" ref="BA117:BA124" si="29">AY117/VLOOKUP(AN117,$E$16:$H$393,4,FALSE)</f>
        <v>#VALUE!</v>
      </c>
    </row>
    <row r="118" spans="1:53" ht="36" x14ac:dyDescent="0.25">
      <c r="A118" s="242" t="s">
        <v>585</v>
      </c>
      <c r="B118" s="242" t="s">
        <v>586</v>
      </c>
      <c r="C118" s="242" t="s">
        <v>1285</v>
      </c>
      <c r="D118" s="298" t="s">
        <v>235</v>
      </c>
      <c r="E118" s="242">
        <v>2.8341642046763763E-4</v>
      </c>
      <c r="G118" s="387"/>
      <c r="H118" s="394" t="s">
        <v>1285</v>
      </c>
      <c r="I118" s="395" t="s">
        <v>235</v>
      </c>
      <c r="J118" s="395">
        <v>2.4475709956622382E-4</v>
      </c>
      <c r="K118" s="395"/>
      <c r="L118" s="395"/>
      <c r="M118" s="395" t="s">
        <v>1285</v>
      </c>
      <c r="N118" s="395" t="s">
        <v>235</v>
      </c>
      <c r="O118" s="395">
        <v>3.8659320901413783E-5</v>
      </c>
      <c r="P118" s="395"/>
      <c r="Q118" s="396">
        <v>2.41</v>
      </c>
      <c r="R118" s="395">
        <v>13</v>
      </c>
      <c r="S118" s="395">
        <v>3</v>
      </c>
      <c r="T118" s="395">
        <v>25</v>
      </c>
      <c r="U118" s="382">
        <v>205</v>
      </c>
      <c r="V118" s="382"/>
      <c r="W118" s="395">
        <v>9</v>
      </c>
      <c r="X118" s="395">
        <v>0</v>
      </c>
      <c r="Y118" s="395">
        <v>39</v>
      </c>
      <c r="Z118" s="395">
        <v>4</v>
      </c>
      <c r="AA118" s="395">
        <v>0</v>
      </c>
      <c r="AC118" s="384">
        <v>52</v>
      </c>
      <c r="AD118" s="382"/>
      <c r="AE118" s="397">
        <v>0.76</v>
      </c>
      <c r="AF118" s="398"/>
      <c r="AG118" s="399">
        <v>19</v>
      </c>
      <c r="AH118" s="427" t="e">
        <f t="shared" si="17"/>
        <v>#VALUE!</v>
      </c>
      <c r="AI118" s="212" t="s">
        <v>583</v>
      </c>
      <c r="AJ118" s="212" t="s">
        <v>584</v>
      </c>
      <c r="AK118" s="212" t="s">
        <v>1290</v>
      </c>
      <c r="AL118" s="212"/>
      <c r="AM118" s="212"/>
      <c r="AN118" s="212" t="s">
        <v>25</v>
      </c>
      <c r="AO118" s="212"/>
      <c r="AP118" s="213">
        <v>210</v>
      </c>
      <c r="AQ118" s="213">
        <v>40</v>
      </c>
      <c r="AR118" s="213">
        <v>0</v>
      </c>
      <c r="AS118" s="213">
        <v>250</v>
      </c>
      <c r="AT118" s="407" t="e">
        <f t="shared" si="28"/>
        <v>#N/A</v>
      </c>
      <c r="AV118" s="213">
        <v>220</v>
      </c>
      <c r="AW118" s="214" t="s">
        <v>1163</v>
      </c>
      <c r="AX118" s="214" t="s">
        <v>1123</v>
      </c>
      <c r="AY118" s="214" t="s">
        <v>1193</v>
      </c>
      <c r="BA118" s="93" t="e">
        <f t="shared" si="29"/>
        <v>#N/A</v>
      </c>
    </row>
    <row r="119" spans="1:53" ht="24" x14ac:dyDescent="0.25">
      <c r="A119" s="242" t="s">
        <v>587</v>
      </c>
      <c r="B119" s="242" t="s">
        <v>588</v>
      </c>
      <c r="C119" s="242" t="s">
        <v>1288</v>
      </c>
      <c r="D119" s="298" t="s">
        <v>1289</v>
      </c>
      <c r="E119" s="242">
        <v>7.6656533329199554E-4</v>
      </c>
      <c r="G119" s="387"/>
      <c r="H119" s="394" t="s">
        <v>1288</v>
      </c>
      <c r="I119" s="395" t="s">
        <v>1289</v>
      </c>
      <c r="J119" s="395">
        <v>2.6995341693257849E-4</v>
      </c>
      <c r="K119" s="395"/>
      <c r="L119" s="395"/>
      <c r="M119" s="395" t="s">
        <v>1288</v>
      </c>
      <c r="N119" s="395" t="s">
        <v>1289</v>
      </c>
      <c r="O119" s="395">
        <v>4.9661191635941716E-4</v>
      </c>
      <c r="P119" s="395"/>
      <c r="Q119" s="396">
        <v>0.69</v>
      </c>
      <c r="R119" s="395">
        <v>7</v>
      </c>
      <c r="S119" s="395">
        <v>4</v>
      </c>
      <c r="T119" s="395">
        <v>18</v>
      </c>
      <c r="U119" s="382">
        <v>54</v>
      </c>
      <c r="V119" s="382"/>
      <c r="W119" s="395">
        <v>0</v>
      </c>
      <c r="X119" s="395">
        <v>0</v>
      </c>
      <c r="Y119" s="395">
        <v>1</v>
      </c>
      <c r="Z119" s="395">
        <v>0</v>
      </c>
      <c r="AA119" s="395">
        <v>0</v>
      </c>
      <c r="AC119" s="384">
        <v>1</v>
      </c>
      <c r="AD119" s="382"/>
      <c r="AE119" s="397">
        <v>0.03</v>
      </c>
      <c r="AF119" s="398"/>
      <c r="AG119" s="399">
        <v>3</v>
      </c>
      <c r="AH119" s="427" t="e">
        <f t="shared" si="17"/>
        <v>#VALUE!</v>
      </c>
      <c r="AI119" s="212" t="s">
        <v>585</v>
      </c>
      <c r="AJ119" s="212" t="s">
        <v>586</v>
      </c>
      <c r="AK119" s="212" t="s">
        <v>1291</v>
      </c>
      <c r="AL119" s="212"/>
      <c r="AM119" s="212"/>
      <c r="AN119" s="212" t="s">
        <v>54</v>
      </c>
      <c r="AO119" s="212"/>
      <c r="AP119" s="214" t="s">
        <v>551</v>
      </c>
      <c r="AQ119" s="214" t="s">
        <v>551</v>
      </c>
      <c r="AR119" s="214" t="s">
        <v>551</v>
      </c>
      <c r="AS119" s="214" t="s">
        <v>551</v>
      </c>
      <c r="AT119" s="407" t="e">
        <f t="shared" si="28"/>
        <v>#VALUE!</v>
      </c>
      <c r="AV119" s="214" t="s">
        <v>551</v>
      </c>
      <c r="AW119" s="214" t="s">
        <v>551</v>
      </c>
      <c r="AX119" s="214" t="s">
        <v>551</v>
      </c>
      <c r="AY119" s="214" t="s">
        <v>551</v>
      </c>
      <c r="BA119" s="93" t="e">
        <f t="shared" si="29"/>
        <v>#VALUE!</v>
      </c>
    </row>
    <row r="120" spans="1:53" ht="24" x14ac:dyDescent="0.25">
      <c r="A120" s="242" t="s">
        <v>589</v>
      </c>
      <c r="B120" s="242" t="s">
        <v>590</v>
      </c>
      <c r="C120" s="242" t="s">
        <v>1290</v>
      </c>
      <c r="D120" s="298" t="s">
        <v>25</v>
      </c>
      <c r="E120" s="242">
        <v>2.3388285295895779E-4</v>
      </c>
      <c r="G120" s="387"/>
      <c r="H120" s="394" t="s">
        <v>1290</v>
      </c>
      <c r="I120" s="389" t="s">
        <v>25</v>
      </c>
      <c r="J120" s="389">
        <v>1.5094674357346433E-4</v>
      </c>
      <c r="K120" s="389"/>
      <c r="L120" s="389"/>
      <c r="M120" s="389" t="s">
        <v>1290</v>
      </c>
      <c r="N120" s="389" t="s">
        <v>25</v>
      </c>
      <c r="O120" s="389">
        <v>8.2936109385493454E-5</v>
      </c>
      <c r="P120" s="389"/>
      <c r="Q120" s="390" t="s">
        <v>1821</v>
      </c>
      <c r="R120" s="389" t="s">
        <v>1821</v>
      </c>
      <c r="S120" s="389" t="s">
        <v>1821</v>
      </c>
      <c r="T120" s="389" t="s">
        <v>1821</v>
      </c>
      <c r="U120" s="391" t="s">
        <v>1821</v>
      </c>
      <c r="V120" s="391"/>
      <c r="W120" s="395">
        <v>1</v>
      </c>
      <c r="X120" s="395">
        <v>4</v>
      </c>
      <c r="Y120" s="395">
        <v>0</v>
      </c>
      <c r="Z120" s="395">
        <v>0</v>
      </c>
      <c r="AA120" s="395">
        <v>0</v>
      </c>
      <c r="AC120" s="384">
        <v>5</v>
      </c>
      <c r="AD120" s="382"/>
      <c r="AE120" s="397">
        <v>0.11</v>
      </c>
      <c r="AF120" s="398"/>
      <c r="AG120" s="387" t="s">
        <v>1821</v>
      </c>
      <c r="AH120" s="427" t="e">
        <f t="shared" si="17"/>
        <v>#VALUE!</v>
      </c>
      <c r="AI120" s="212" t="s">
        <v>587</v>
      </c>
      <c r="AJ120" s="212" t="s">
        <v>588</v>
      </c>
      <c r="AK120" s="212" t="s">
        <v>1292</v>
      </c>
      <c r="AL120" s="212"/>
      <c r="AM120" s="212"/>
      <c r="AN120" s="212" t="s">
        <v>120</v>
      </c>
      <c r="AO120" s="212"/>
      <c r="AP120" s="213">
        <v>210</v>
      </c>
      <c r="AQ120" s="213">
        <v>20</v>
      </c>
      <c r="AR120" s="213">
        <v>0</v>
      </c>
      <c r="AS120" s="213">
        <v>230</v>
      </c>
      <c r="AT120" s="407" t="e">
        <f t="shared" si="28"/>
        <v>#N/A</v>
      </c>
      <c r="AV120" s="213">
        <v>230</v>
      </c>
      <c r="AW120" s="214" t="s">
        <v>1246</v>
      </c>
      <c r="AX120" s="214" t="s">
        <v>1123</v>
      </c>
      <c r="AY120" s="214" t="s">
        <v>1182</v>
      </c>
      <c r="BA120" s="93" t="e">
        <f t="shared" si="29"/>
        <v>#N/A</v>
      </c>
    </row>
    <row r="121" spans="1:53" ht="24" x14ac:dyDescent="0.25">
      <c r="A121" s="242" t="s">
        <v>591</v>
      </c>
      <c r="B121" s="242" t="s">
        <v>592</v>
      </c>
      <c r="C121" s="242" t="s">
        <v>1291</v>
      </c>
      <c r="D121" s="298" t="s">
        <v>54</v>
      </c>
      <c r="E121" s="242">
        <v>1.3966937458494821E-3</v>
      </c>
      <c r="G121" s="387"/>
      <c r="H121" s="394" t="s">
        <v>1291</v>
      </c>
      <c r="I121" s="395" t="s">
        <v>54</v>
      </c>
      <c r="J121" s="395">
        <v>3.145349551670694E-4</v>
      </c>
      <c r="K121" s="395"/>
      <c r="L121" s="395"/>
      <c r="M121" s="395" t="s">
        <v>1291</v>
      </c>
      <c r="N121" s="395" t="s">
        <v>54</v>
      </c>
      <c r="O121" s="395">
        <v>1.0821587906824127E-3</v>
      </c>
      <c r="P121" s="395"/>
      <c r="Q121" s="396">
        <v>1.81</v>
      </c>
      <c r="R121" s="395">
        <v>5</v>
      </c>
      <c r="S121" s="395">
        <v>45</v>
      </c>
      <c r="T121" s="395">
        <v>27</v>
      </c>
      <c r="U121" s="382">
        <v>115</v>
      </c>
      <c r="V121" s="382"/>
      <c r="W121" s="395">
        <v>2</v>
      </c>
      <c r="X121" s="395">
        <v>13</v>
      </c>
      <c r="Y121" s="395">
        <v>5</v>
      </c>
      <c r="Z121" s="395">
        <v>4</v>
      </c>
      <c r="AA121" s="395">
        <v>0</v>
      </c>
      <c r="AC121" s="384">
        <v>24</v>
      </c>
      <c r="AD121" s="382"/>
      <c r="AE121" s="397">
        <v>1.1399999999999999</v>
      </c>
      <c r="AF121" s="398"/>
      <c r="AG121" s="399">
        <v>0</v>
      </c>
      <c r="AH121" s="427" t="e">
        <f t="shared" si="17"/>
        <v>#VALUE!</v>
      </c>
      <c r="AI121" s="212" t="s">
        <v>589</v>
      </c>
      <c r="AJ121" s="212" t="s">
        <v>590</v>
      </c>
      <c r="AK121" s="212" t="s">
        <v>1294</v>
      </c>
      <c r="AL121" s="212"/>
      <c r="AM121" s="212"/>
      <c r="AN121" s="212" t="s">
        <v>133</v>
      </c>
      <c r="AO121" s="212"/>
      <c r="AP121" s="213">
        <v>270</v>
      </c>
      <c r="AQ121" s="213">
        <v>80</v>
      </c>
      <c r="AR121" s="213">
        <v>0</v>
      </c>
      <c r="AS121" s="213">
        <v>350</v>
      </c>
      <c r="AT121" s="407" t="e">
        <f t="shared" si="28"/>
        <v>#N/A</v>
      </c>
      <c r="AV121" s="213">
        <v>310</v>
      </c>
      <c r="AW121" s="214" t="s">
        <v>1153</v>
      </c>
      <c r="AX121" s="214" t="s">
        <v>1123</v>
      </c>
      <c r="AY121" s="214" t="s">
        <v>1312</v>
      </c>
      <c r="BA121" s="93" t="e">
        <f t="shared" si="29"/>
        <v>#N/A</v>
      </c>
    </row>
    <row r="122" spans="1:53" ht="24" x14ac:dyDescent="0.25">
      <c r="A122" s="242" t="s">
        <v>593</v>
      </c>
      <c r="B122" s="242" t="s">
        <v>594</v>
      </c>
      <c r="C122" s="242" t="s">
        <v>1292</v>
      </c>
      <c r="D122" s="298" t="s">
        <v>120</v>
      </c>
      <c r="E122" s="242">
        <v>8.1310004295416809E-4</v>
      </c>
      <c r="G122" s="387"/>
      <c r="H122" s="394" t="s">
        <v>1292</v>
      </c>
      <c r="I122" s="395" t="s">
        <v>120</v>
      </c>
      <c r="J122" s="395">
        <v>1.2159462809845895E-4</v>
      </c>
      <c r="K122" s="395"/>
      <c r="L122" s="395"/>
      <c r="M122" s="395" t="s">
        <v>1292</v>
      </c>
      <c r="N122" s="395" t="s">
        <v>120</v>
      </c>
      <c r="O122" s="395">
        <v>6.9150541485570917E-4</v>
      </c>
      <c r="P122" s="395"/>
      <c r="Q122" s="396">
        <v>1</v>
      </c>
      <c r="R122" s="395">
        <v>18</v>
      </c>
      <c r="S122" s="395">
        <v>15</v>
      </c>
      <c r="T122" s="395">
        <v>39</v>
      </c>
      <c r="U122" s="382">
        <v>111</v>
      </c>
      <c r="V122" s="382"/>
      <c r="W122" s="395">
        <v>0</v>
      </c>
      <c r="X122" s="395">
        <v>0</v>
      </c>
      <c r="Y122" s="395">
        <v>0</v>
      </c>
      <c r="Z122" s="395">
        <v>0</v>
      </c>
      <c r="AA122" s="395">
        <v>0</v>
      </c>
      <c r="AC122" s="384">
        <v>0</v>
      </c>
      <c r="AD122" s="382"/>
      <c r="AE122" s="397">
        <v>0</v>
      </c>
      <c r="AF122" s="398"/>
      <c r="AG122" s="399">
        <v>0</v>
      </c>
      <c r="AH122" s="427" t="e">
        <f t="shared" si="17"/>
        <v>#VALUE!</v>
      </c>
      <c r="AI122" s="212" t="s">
        <v>591</v>
      </c>
      <c r="AJ122" s="212" t="s">
        <v>592</v>
      </c>
      <c r="AK122" s="212" t="s">
        <v>1295</v>
      </c>
      <c r="AL122" s="212"/>
      <c r="AM122" s="212"/>
      <c r="AN122" s="212" t="s">
        <v>163</v>
      </c>
      <c r="AO122" s="212"/>
      <c r="AP122" s="213">
        <v>40</v>
      </c>
      <c r="AQ122" s="213">
        <v>0</v>
      </c>
      <c r="AR122" s="213">
        <v>0</v>
      </c>
      <c r="AS122" s="213">
        <v>40</v>
      </c>
      <c r="AT122" s="407" t="e">
        <f t="shared" si="28"/>
        <v>#N/A</v>
      </c>
      <c r="AV122" s="213">
        <v>60</v>
      </c>
      <c r="AW122" s="214" t="s">
        <v>1123</v>
      </c>
      <c r="AX122" s="214" t="s">
        <v>1123</v>
      </c>
      <c r="AY122" s="214" t="s">
        <v>1135</v>
      </c>
      <c r="BA122" s="93" t="e">
        <f t="shared" si="29"/>
        <v>#N/A</v>
      </c>
    </row>
    <row r="123" spans="1:53" ht="36" x14ac:dyDescent="0.25">
      <c r="A123" s="242" t="s">
        <v>595</v>
      </c>
      <c r="B123" s="242" t="s">
        <v>596</v>
      </c>
      <c r="C123" s="242" t="s">
        <v>1294</v>
      </c>
      <c r="D123" s="298" t="s">
        <v>133</v>
      </c>
      <c r="E123" s="242">
        <v>6.4562860221541239E-4</v>
      </c>
      <c r="G123" s="387"/>
      <c r="H123" s="394" t="s">
        <v>1294</v>
      </c>
      <c r="I123" s="389" t="s">
        <v>133</v>
      </c>
      <c r="J123" s="389">
        <v>4.1144251879038959E-4</v>
      </c>
      <c r="K123" s="389"/>
      <c r="L123" s="389"/>
      <c r="M123" s="389" t="s">
        <v>1294</v>
      </c>
      <c r="N123" s="389" t="s">
        <v>133</v>
      </c>
      <c r="O123" s="389">
        <v>2.341860834250228E-4</v>
      </c>
      <c r="P123" s="389"/>
      <c r="Q123" s="390" t="s">
        <v>1821</v>
      </c>
      <c r="R123" s="389" t="s">
        <v>1821</v>
      </c>
      <c r="S123" s="389" t="s">
        <v>1821</v>
      </c>
      <c r="T123" s="389" t="s">
        <v>1821</v>
      </c>
      <c r="U123" s="391" t="s">
        <v>1821</v>
      </c>
      <c r="V123" s="391"/>
      <c r="W123" s="389" t="s">
        <v>1821</v>
      </c>
      <c r="X123" s="389" t="s">
        <v>1821</v>
      </c>
      <c r="Y123" s="389" t="s">
        <v>1821</v>
      </c>
      <c r="Z123" s="389" t="s">
        <v>1821</v>
      </c>
      <c r="AA123" s="389" t="s">
        <v>1821</v>
      </c>
      <c r="AC123" s="380" t="s">
        <v>1821</v>
      </c>
      <c r="AD123" s="391"/>
      <c r="AE123" s="390" t="s">
        <v>1821</v>
      </c>
      <c r="AF123" s="389"/>
      <c r="AG123" s="387" t="s">
        <v>1821</v>
      </c>
      <c r="AH123" s="427" t="e">
        <f t="shared" si="17"/>
        <v>#VALUE!</v>
      </c>
      <c r="AI123" s="212" t="s">
        <v>593</v>
      </c>
      <c r="AJ123" s="212" t="s">
        <v>594</v>
      </c>
      <c r="AK123" s="212" t="s">
        <v>1296</v>
      </c>
      <c r="AL123" s="212"/>
      <c r="AM123" s="212"/>
      <c r="AN123" s="212" t="s">
        <v>188</v>
      </c>
      <c r="AO123" s="212"/>
      <c r="AP123" s="214" t="s">
        <v>551</v>
      </c>
      <c r="AQ123" s="214" t="s">
        <v>551</v>
      </c>
      <c r="AR123" s="214" t="s">
        <v>551</v>
      </c>
      <c r="AS123" s="214" t="s">
        <v>551</v>
      </c>
      <c r="AT123" s="407" t="e">
        <f t="shared" si="28"/>
        <v>#VALUE!</v>
      </c>
      <c r="AV123" s="214" t="s">
        <v>551</v>
      </c>
      <c r="AW123" s="214" t="s">
        <v>551</v>
      </c>
      <c r="AX123" s="214" t="s">
        <v>551</v>
      </c>
      <c r="AY123" s="214" t="s">
        <v>551</v>
      </c>
      <c r="BA123" s="93" t="e">
        <f t="shared" si="29"/>
        <v>#VALUE!</v>
      </c>
    </row>
    <row r="124" spans="1:53" ht="24" x14ac:dyDescent="0.25">
      <c r="A124" s="242">
        <v>25</v>
      </c>
      <c r="B124" s="242">
        <v>32</v>
      </c>
      <c r="C124" s="242" t="s">
        <v>1295</v>
      </c>
      <c r="D124" s="298" t="s">
        <v>163</v>
      </c>
      <c r="E124" s="298">
        <v>4.8661392020997029E-4</v>
      </c>
      <c r="G124" s="380"/>
      <c r="H124" s="392" t="s">
        <v>1295</v>
      </c>
      <c r="I124" s="391" t="s">
        <v>163</v>
      </c>
      <c r="J124" s="391">
        <v>3.2018066549893015E-4</v>
      </c>
      <c r="K124" s="391"/>
      <c r="L124" s="391"/>
      <c r="M124" s="391" t="s">
        <v>1295</v>
      </c>
      <c r="N124" s="391" t="s">
        <v>163</v>
      </c>
      <c r="O124" s="391">
        <v>1.6643325471104011E-4</v>
      </c>
      <c r="P124" s="391"/>
      <c r="Q124" s="393"/>
      <c r="R124" s="391"/>
      <c r="S124" s="391"/>
      <c r="T124" s="391"/>
      <c r="U124" s="391"/>
      <c r="V124" s="391"/>
      <c r="W124" s="391"/>
      <c r="X124" s="391"/>
      <c r="Y124" s="391"/>
      <c r="Z124" s="391"/>
      <c r="AA124" s="391"/>
      <c r="AC124" s="380"/>
      <c r="AD124" s="391"/>
      <c r="AE124" s="393"/>
      <c r="AF124" s="391"/>
      <c r="AG124" s="380"/>
      <c r="AH124" s="427" t="e">
        <f t="shared" si="17"/>
        <v>#VALUE!</v>
      </c>
      <c r="AI124" s="212" t="s">
        <v>595</v>
      </c>
      <c r="AJ124" s="212" t="s">
        <v>596</v>
      </c>
      <c r="AK124" s="212" t="s">
        <v>1297</v>
      </c>
      <c r="AL124" s="212"/>
      <c r="AM124" s="212"/>
      <c r="AN124" s="212" t="s">
        <v>193</v>
      </c>
      <c r="AO124" s="212"/>
      <c r="AP124" s="213">
        <v>10</v>
      </c>
      <c r="AQ124" s="213">
        <v>0</v>
      </c>
      <c r="AR124" s="213">
        <v>0</v>
      </c>
      <c r="AS124" s="213">
        <v>10</v>
      </c>
      <c r="AT124" s="407" t="e">
        <f t="shared" si="28"/>
        <v>#N/A</v>
      </c>
      <c r="AV124" s="213">
        <v>10</v>
      </c>
      <c r="AW124" s="214" t="s">
        <v>1123</v>
      </c>
      <c r="AX124" s="214" t="s">
        <v>1123</v>
      </c>
      <c r="AY124" s="214" t="s">
        <v>1142</v>
      </c>
      <c r="BA124" s="93" t="e">
        <f t="shared" si="29"/>
        <v>#N/A</v>
      </c>
    </row>
    <row r="125" spans="1:53" ht="48" x14ac:dyDescent="0.25">
      <c r="A125" s="242" t="s">
        <v>597</v>
      </c>
      <c r="B125" s="242" t="s">
        <v>598</v>
      </c>
      <c r="C125" s="242" t="s">
        <v>1296</v>
      </c>
      <c r="D125" s="298" t="s">
        <v>188</v>
      </c>
      <c r="E125" s="242">
        <v>3.6800877436907631E-4</v>
      </c>
      <c r="G125" s="387"/>
      <c r="H125" s="394" t="s">
        <v>1296</v>
      </c>
      <c r="I125" s="395" t="s">
        <v>188</v>
      </c>
      <c r="J125" s="395">
        <v>3.0032171696483205E-4</v>
      </c>
      <c r="K125" s="395"/>
      <c r="L125" s="395"/>
      <c r="M125" s="395" t="s">
        <v>1296</v>
      </c>
      <c r="N125" s="395" t="s">
        <v>188</v>
      </c>
      <c r="O125" s="395">
        <v>6.7687057404244231E-5</v>
      </c>
      <c r="P125" s="395"/>
      <c r="Q125" s="396">
        <v>0.5</v>
      </c>
      <c r="R125" s="395">
        <v>7</v>
      </c>
      <c r="S125" s="395">
        <v>23</v>
      </c>
      <c r="T125" s="395">
        <v>27</v>
      </c>
      <c r="U125" s="382">
        <v>70</v>
      </c>
      <c r="V125" s="382"/>
      <c r="W125" s="395">
        <v>1</v>
      </c>
      <c r="X125" s="395">
        <v>3</v>
      </c>
      <c r="Y125" s="395">
        <v>9</v>
      </c>
      <c r="Z125" s="395">
        <v>0</v>
      </c>
      <c r="AA125" s="395">
        <v>0</v>
      </c>
      <c r="AC125" s="384">
        <v>13</v>
      </c>
      <c r="AD125" s="382"/>
      <c r="AE125" s="397">
        <v>0.5</v>
      </c>
      <c r="AF125" s="398"/>
      <c r="AG125" s="399">
        <v>1</v>
      </c>
      <c r="AH125" s="427" t="e">
        <f t="shared" si="17"/>
        <v>#VALUE!</v>
      </c>
      <c r="AI125" s="212"/>
      <c r="AJ125" s="212"/>
      <c r="AK125" s="212"/>
      <c r="AL125" s="212"/>
      <c r="AM125" s="212"/>
      <c r="AN125" s="212"/>
      <c r="AO125" s="212"/>
      <c r="AP125" s="214"/>
      <c r="AQ125" s="214"/>
      <c r="AR125" s="214"/>
      <c r="AS125" s="214"/>
      <c r="AT125" s="214"/>
      <c r="AV125" s="214"/>
      <c r="AW125" s="214" t="s">
        <v>394</v>
      </c>
      <c r="AX125" s="214" t="s">
        <v>394</v>
      </c>
      <c r="AY125" s="214" t="s">
        <v>394</v>
      </c>
    </row>
    <row r="126" spans="1:53" ht="24" x14ac:dyDescent="0.25">
      <c r="A126" s="242" t="s">
        <v>599</v>
      </c>
      <c r="B126" s="242" t="s">
        <v>600</v>
      </c>
      <c r="C126" s="242" t="s">
        <v>1297</v>
      </c>
      <c r="D126" s="298" t="s">
        <v>193</v>
      </c>
      <c r="E126" s="242">
        <v>8.7042295565070498E-4</v>
      </c>
      <c r="G126" s="387"/>
      <c r="H126" s="394" t="s">
        <v>1297</v>
      </c>
      <c r="I126" s="395" t="s">
        <v>193</v>
      </c>
      <c r="J126" s="395">
        <v>2.027393237508679E-4</v>
      </c>
      <c r="K126" s="395"/>
      <c r="L126" s="395"/>
      <c r="M126" s="395" t="s">
        <v>1297</v>
      </c>
      <c r="N126" s="395" t="s">
        <v>193</v>
      </c>
      <c r="O126" s="395">
        <v>6.6768363189983711E-4</v>
      </c>
      <c r="P126" s="395"/>
      <c r="Q126" s="396">
        <v>1.69</v>
      </c>
      <c r="R126" s="395">
        <v>14</v>
      </c>
      <c r="S126" s="395">
        <v>7</v>
      </c>
      <c r="T126" s="395">
        <v>71</v>
      </c>
      <c r="U126" s="382">
        <v>202</v>
      </c>
      <c r="V126" s="382"/>
      <c r="W126" s="395">
        <v>1</v>
      </c>
      <c r="X126" s="395">
        <v>4</v>
      </c>
      <c r="Y126" s="395">
        <v>9</v>
      </c>
      <c r="Z126" s="395">
        <v>9</v>
      </c>
      <c r="AA126" s="395">
        <v>0</v>
      </c>
      <c r="AC126" s="384">
        <v>23</v>
      </c>
      <c r="AD126" s="382"/>
      <c r="AE126" s="397">
        <v>0.35</v>
      </c>
      <c r="AF126" s="398"/>
      <c r="AG126" s="399">
        <v>12</v>
      </c>
      <c r="AH126" s="427" t="e">
        <f t="shared" si="17"/>
        <v>#VALUE!</v>
      </c>
      <c r="AI126" s="212"/>
      <c r="AJ126" s="212" t="s">
        <v>1298</v>
      </c>
      <c r="AK126" s="212" t="s">
        <v>1299</v>
      </c>
      <c r="AL126" s="212"/>
      <c r="AM126" s="212" t="s">
        <v>329</v>
      </c>
      <c r="AN126" s="212" t="s">
        <v>329</v>
      </c>
      <c r="AO126" s="212"/>
      <c r="AP126" s="213">
        <v>1310</v>
      </c>
      <c r="AQ126" s="213">
        <v>210</v>
      </c>
      <c r="AR126" s="213">
        <v>0</v>
      </c>
      <c r="AS126" s="213">
        <v>1520</v>
      </c>
      <c r="AT126" s="407" t="e">
        <f t="shared" ref="AT126:AT133" si="30">AS126/VLOOKUP(AN126,$E$16:$H$393,4,FALSE)</f>
        <v>#N/A</v>
      </c>
      <c r="AV126" s="213">
        <v>1640</v>
      </c>
      <c r="AW126" s="214" t="s">
        <v>1132</v>
      </c>
      <c r="AX126" s="214" t="s">
        <v>1142</v>
      </c>
      <c r="AY126" s="214" t="s">
        <v>1776</v>
      </c>
      <c r="BA126" s="93" t="e">
        <f t="shared" ref="BA126:BA133" si="31">AY126/VLOOKUP(AN126,$E$16:$H$393,4,FALSE)</f>
        <v>#N/A</v>
      </c>
    </row>
    <row r="127" spans="1:53" ht="24" x14ac:dyDescent="0.25">
      <c r="A127" s="242" t="s">
        <v>601</v>
      </c>
      <c r="B127" s="242" t="s">
        <v>602</v>
      </c>
      <c r="C127" s="242" t="s">
        <v>1299</v>
      </c>
      <c r="D127" s="298" t="s">
        <v>329</v>
      </c>
      <c r="E127" s="242">
        <v>2.3688214633102271E-3</v>
      </c>
      <c r="G127" s="387"/>
      <c r="H127" s="394" t="s">
        <v>1299</v>
      </c>
      <c r="I127" s="395" t="s">
        <v>329</v>
      </c>
      <c r="J127" s="395">
        <v>8.082293469759323E-4</v>
      </c>
      <c r="K127" s="395"/>
      <c r="L127" s="395"/>
      <c r="M127" s="395" t="s">
        <v>1299</v>
      </c>
      <c r="N127" s="395" t="s">
        <v>329</v>
      </c>
      <c r="O127" s="395">
        <v>1.5605921163342946E-3</v>
      </c>
      <c r="P127" s="395"/>
      <c r="Q127" s="396">
        <v>5.0999999999999996</v>
      </c>
      <c r="R127" s="395">
        <v>18</v>
      </c>
      <c r="S127" s="395">
        <v>4</v>
      </c>
      <c r="T127" s="395">
        <v>19</v>
      </c>
      <c r="U127" s="382">
        <v>240</v>
      </c>
      <c r="V127" s="382"/>
      <c r="W127" s="395">
        <v>10</v>
      </c>
      <c r="X127" s="395">
        <v>20</v>
      </c>
      <c r="Y127" s="395">
        <v>2</v>
      </c>
      <c r="Z127" s="395">
        <v>4</v>
      </c>
      <c r="AA127" s="395">
        <v>0</v>
      </c>
      <c r="AC127" s="384">
        <v>36</v>
      </c>
      <c r="AD127" s="382"/>
      <c r="AE127" s="397">
        <v>0.92</v>
      </c>
      <c r="AF127" s="398"/>
      <c r="AG127" s="399">
        <v>0</v>
      </c>
      <c r="AH127" s="427" t="e">
        <f t="shared" si="17"/>
        <v>#VALUE!</v>
      </c>
      <c r="AI127" s="212" t="s">
        <v>597</v>
      </c>
      <c r="AJ127" s="212" t="s">
        <v>598</v>
      </c>
      <c r="AK127" s="212" t="s">
        <v>1300</v>
      </c>
      <c r="AL127" s="212"/>
      <c r="AM127" s="212"/>
      <c r="AN127" s="212" t="s">
        <v>30</v>
      </c>
      <c r="AO127" s="212"/>
      <c r="AP127" s="213">
        <v>60</v>
      </c>
      <c r="AQ127" s="213">
        <v>20</v>
      </c>
      <c r="AR127" s="213">
        <v>0</v>
      </c>
      <c r="AS127" s="213">
        <v>80</v>
      </c>
      <c r="AT127" s="407" t="e">
        <f t="shared" si="30"/>
        <v>#N/A</v>
      </c>
      <c r="AV127" s="213">
        <v>100</v>
      </c>
      <c r="AW127" s="214" t="s">
        <v>1123</v>
      </c>
      <c r="AX127" s="214" t="s">
        <v>1123</v>
      </c>
      <c r="AY127" s="214" t="s">
        <v>1280</v>
      </c>
      <c r="BA127" s="93" t="e">
        <f t="shared" si="31"/>
        <v>#N/A</v>
      </c>
    </row>
    <row r="128" spans="1:53" ht="24" x14ac:dyDescent="0.25">
      <c r="A128" s="242" t="s">
        <v>603</v>
      </c>
      <c r="B128" s="242" t="s">
        <v>604</v>
      </c>
      <c r="C128" s="242" t="s">
        <v>1300</v>
      </c>
      <c r="D128" s="298" t="s">
        <v>30</v>
      </c>
      <c r="E128" s="242">
        <v>1.4589571802023346E-2</v>
      </c>
      <c r="G128" s="387"/>
      <c r="H128" s="394" t="s">
        <v>1300</v>
      </c>
      <c r="I128" s="395" t="s">
        <v>30</v>
      </c>
      <c r="J128" s="395">
        <v>3.7697273404651496E-3</v>
      </c>
      <c r="K128" s="395"/>
      <c r="L128" s="395"/>
      <c r="M128" s="395" t="s">
        <v>1300</v>
      </c>
      <c r="N128" s="395" t="s">
        <v>30</v>
      </c>
      <c r="O128" s="395">
        <v>1.0819844461558197E-2</v>
      </c>
      <c r="P128" s="395"/>
      <c r="Q128" s="396">
        <v>0.72</v>
      </c>
      <c r="R128" s="395">
        <v>5</v>
      </c>
      <c r="S128" s="395">
        <v>3</v>
      </c>
      <c r="T128" s="395">
        <v>1</v>
      </c>
      <c r="U128" s="382">
        <v>42</v>
      </c>
      <c r="V128" s="382"/>
      <c r="W128" s="395">
        <v>1</v>
      </c>
      <c r="X128" s="395">
        <v>0</v>
      </c>
      <c r="Y128" s="395">
        <v>8</v>
      </c>
      <c r="Z128" s="395">
        <v>0</v>
      </c>
      <c r="AA128" s="395">
        <v>0</v>
      </c>
      <c r="AC128" s="384">
        <v>9</v>
      </c>
      <c r="AD128" s="382"/>
      <c r="AE128" s="397">
        <v>0.2</v>
      </c>
      <c r="AF128" s="398"/>
      <c r="AG128" s="399">
        <v>0</v>
      </c>
      <c r="AH128" s="427" t="e">
        <f t="shared" si="17"/>
        <v>#VALUE!</v>
      </c>
      <c r="AI128" s="212" t="s">
        <v>599</v>
      </c>
      <c r="AJ128" s="212" t="s">
        <v>600</v>
      </c>
      <c r="AK128" s="212" t="s">
        <v>1301</v>
      </c>
      <c r="AL128" s="212"/>
      <c r="AM128" s="212"/>
      <c r="AN128" s="212" t="s">
        <v>90</v>
      </c>
      <c r="AO128" s="212"/>
      <c r="AP128" s="213">
        <v>170</v>
      </c>
      <c r="AQ128" s="213">
        <v>90</v>
      </c>
      <c r="AR128" s="213">
        <v>0</v>
      </c>
      <c r="AS128" s="213">
        <v>270</v>
      </c>
      <c r="AT128" s="407" t="e">
        <f t="shared" si="30"/>
        <v>#N/A</v>
      </c>
      <c r="AV128" s="213">
        <v>160</v>
      </c>
      <c r="AW128" s="214" t="s">
        <v>1135</v>
      </c>
      <c r="AX128" s="214" t="s">
        <v>1123</v>
      </c>
      <c r="AY128" s="214" t="s">
        <v>1224</v>
      </c>
      <c r="BA128" s="93" t="e">
        <f t="shared" si="31"/>
        <v>#N/A</v>
      </c>
    </row>
    <row r="129" spans="1:53" ht="24" x14ac:dyDescent="0.25">
      <c r="A129" s="242" t="s">
        <v>605</v>
      </c>
      <c r="B129" s="242" t="s">
        <v>606</v>
      </c>
      <c r="C129" s="242" t="s">
        <v>1301</v>
      </c>
      <c r="D129" s="298" t="s">
        <v>90</v>
      </c>
      <c r="E129" s="242">
        <v>3.6372848912921951E-4</v>
      </c>
      <c r="G129" s="387"/>
      <c r="H129" s="394" t="s">
        <v>1301</v>
      </c>
      <c r="I129" s="395" t="s">
        <v>90</v>
      </c>
      <c r="J129" s="395">
        <v>2.3600680192933861E-4</v>
      </c>
      <c r="K129" s="395"/>
      <c r="L129" s="395"/>
      <c r="M129" s="395" t="s">
        <v>1301</v>
      </c>
      <c r="N129" s="395" t="s">
        <v>90</v>
      </c>
      <c r="O129" s="395">
        <v>1.2772168719988092E-4</v>
      </c>
      <c r="P129" s="395"/>
      <c r="Q129" s="396">
        <v>0.61</v>
      </c>
      <c r="R129" s="395">
        <v>7</v>
      </c>
      <c r="S129" s="395">
        <v>1</v>
      </c>
      <c r="T129" s="395">
        <v>15</v>
      </c>
      <c r="U129" s="382">
        <v>46</v>
      </c>
      <c r="V129" s="382"/>
      <c r="W129" s="395">
        <v>0</v>
      </c>
      <c r="X129" s="395">
        <v>0</v>
      </c>
      <c r="Y129" s="395">
        <v>14</v>
      </c>
      <c r="Z129" s="395">
        <v>0</v>
      </c>
      <c r="AA129" s="395">
        <v>0</v>
      </c>
      <c r="AC129" s="384">
        <v>14</v>
      </c>
      <c r="AD129" s="382"/>
      <c r="AE129" s="397">
        <v>0.37</v>
      </c>
      <c r="AF129" s="398"/>
      <c r="AG129" s="399">
        <v>0</v>
      </c>
      <c r="AH129" s="427" t="e">
        <f t="shared" si="17"/>
        <v>#VALUE!</v>
      </c>
      <c r="AI129" s="212" t="s">
        <v>601</v>
      </c>
      <c r="AJ129" s="212" t="s">
        <v>602</v>
      </c>
      <c r="AK129" s="212" t="s">
        <v>1303</v>
      </c>
      <c r="AL129" s="212"/>
      <c r="AM129" s="212"/>
      <c r="AN129" s="212" t="s">
        <v>154</v>
      </c>
      <c r="AO129" s="212"/>
      <c r="AP129" s="213">
        <v>170</v>
      </c>
      <c r="AQ129" s="213">
        <v>10</v>
      </c>
      <c r="AR129" s="213">
        <v>0</v>
      </c>
      <c r="AS129" s="213">
        <v>180</v>
      </c>
      <c r="AT129" s="407" t="e">
        <f t="shared" si="30"/>
        <v>#N/A</v>
      </c>
      <c r="AV129" s="213">
        <v>230</v>
      </c>
      <c r="AW129" s="214" t="s">
        <v>1119</v>
      </c>
      <c r="AX129" s="214" t="s">
        <v>1142</v>
      </c>
      <c r="AY129" s="214" t="s">
        <v>1207</v>
      </c>
      <c r="BA129" s="93" t="e">
        <f t="shared" si="31"/>
        <v>#N/A</v>
      </c>
    </row>
    <row r="130" spans="1:53" ht="24" x14ac:dyDescent="0.25">
      <c r="A130" s="242" t="s">
        <v>607</v>
      </c>
      <c r="B130" s="242" t="s">
        <v>608</v>
      </c>
      <c r="C130" s="242" t="s">
        <v>1303</v>
      </c>
      <c r="D130" s="298" t="s">
        <v>154</v>
      </c>
      <c r="E130" s="242">
        <v>1.6512017892184416E-3</v>
      </c>
      <c r="G130" s="387"/>
      <c r="H130" s="394" t="s">
        <v>1303</v>
      </c>
      <c r="I130" s="395" t="s">
        <v>154</v>
      </c>
      <c r="J130" s="395">
        <v>9.6095999485430739E-4</v>
      </c>
      <c r="K130" s="395"/>
      <c r="L130" s="395"/>
      <c r="M130" s="395" t="s">
        <v>1303</v>
      </c>
      <c r="N130" s="395" t="s">
        <v>154</v>
      </c>
      <c r="O130" s="395">
        <v>6.9024179436413423E-4</v>
      </c>
      <c r="P130" s="395"/>
      <c r="Q130" s="396">
        <v>3.1</v>
      </c>
      <c r="R130" s="395">
        <v>14</v>
      </c>
      <c r="S130" s="395">
        <v>6</v>
      </c>
      <c r="T130" s="395">
        <v>16</v>
      </c>
      <c r="U130" s="382">
        <v>216</v>
      </c>
      <c r="V130" s="382"/>
      <c r="W130" s="395">
        <v>4</v>
      </c>
      <c r="X130" s="395">
        <v>0</v>
      </c>
      <c r="Y130" s="395">
        <v>10</v>
      </c>
      <c r="Z130" s="395">
        <v>0</v>
      </c>
      <c r="AA130" s="395">
        <v>0</v>
      </c>
      <c r="AC130" s="384">
        <v>14</v>
      </c>
      <c r="AD130" s="382"/>
      <c r="AE130" s="397">
        <v>0.24</v>
      </c>
      <c r="AF130" s="398"/>
      <c r="AG130" s="399">
        <v>38</v>
      </c>
      <c r="AH130" s="427" t="e">
        <f t="shared" si="17"/>
        <v>#VALUE!</v>
      </c>
      <c r="AI130" s="212" t="s">
        <v>603</v>
      </c>
      <c r="AJ130" s="212" t="s">
        <v>604</v>
      </c>
      <c r="AK130" s="212" t="s">
        <v>1304</v>
      </c>
      <c r="AL130" s="212"/>
      <c r="AM130" s="212"/>
      <c r="AN130" s="212" t="s">
        <v>182</v>
      </c>
      <c r="AO130" s="212"/>
      <c r="AP130" s="213">
        <v>190</v>
      </c>
      <c r="AQ130" s="213">
        <v>20</v>
      </c>
      <c r="AR130" s="213">
        <v>0</v>
      </c>
      <c r="AS130" s="213">
        <v>210</v>
      </c>
      <c r="AT130" s="407" t="e">
        <f t="shared" si="30"/>
        <v>#N/A</v>
      </c>
      <c r="AV130" s="213">
        <v>370</v>
      </c>
      <c r="AW130" s="214" t="s">
        <v>1123</v>
      </c>
      <c r="AX130" s="214" t="s">
        <v>1123</v>
      </c>
      <c r="AY130" s="214" t="s">
        <v>1114</v>
      </c>
      <c r="BA130" s="93" t="e">
        <f t="shared" si="31"/>
        <v>#N/A</v>
      </c>
    </row>
    <row r="131" spans="1:53" ht="24" x14ac:dyDescent="0.25">
      <c r="A131" s="242" t="s">
        <v>609</v>
      </c>
      <c r="B131" s="242" t="s">
        <v>610</v>
      </c>
      <c r="C131" s="242" t="s">
        <v>1304</v>
      </c>
      <c r="D131" s="298" t="s">
        <v>182</v>
      </c>
      <c r="E131" s="242">
        <v>3.2381815981973055E-4</v>
      </c>
      <c r="G131" s="387"/>
      <c r="H131" s="394" t="s">
        <v>1304</v>
      </c>
      <c r="I131" s="395" t="s">
        <v>182</v>
      </c>
      <c r="J131" s="395">
        <v>1.5598401157940943E-4</v>
      </c>
      <c r="K131" s="395"/>
      <c r="L131" s="395"/>
      <c r="M131" s="395" t="s">
        <v>1304</v>
      </c>
      <c r="N131" s="395" t="s">
        <v>182</v>
      </c>
      <c r="O131" s="395">
        <v>1.6783414824032115E-4</v>
      </c>
      <c r="P131" s="395"/>
      <c r="Q131" s="396">
        <v>0.77</v>
      </c>
      <c r="R131" s="395">
        <v>1</v>
      </c>
      <c r="S131" s="395">
        <v>0</v>
      </c>
      <c r="T131" s="395">
        <v>0</v>
      </c>
      <c r="U131" s="382">
        <v>31</v>
      </c>
      <c r="V131" s="382"/>
      <c r="W131" s="395">
        <v>2</v>
      </c>
      <c r="X131" s="395">
        <v>0</v>
      </c>
      <c r="Y131" s="395">
        <v>0</v>
      </c>
      <c r="Z131" s="395">
        <v>0</v>
      </c>
      <c r="AA131" s="395">
        <v>0</v>
      </c>
      <c r="AC131" s="384">
        <v>2</v>
      </c>
      <c r="AD131" s="382"/>
      <c r="AE131" s="397">
        <v>0.05</v>
      </c>
      <c r="AF131" s="398"/>
      <c r="AG131" s="399">
        <v>2</v>
      </c>
      <c r="AH131" s="427" t="e">
        <f t="shared" si="17"/>
        <v>#VALUE!</v>
      </c>
      <c r="AI131" s="212" t="s">
        <v>605</v>
      </c>
      <c r="AJ131" s="212" t="s">
        <v>606</v>
      </c>
      <c r="AK131" s="212" t="s">
        <v>1306</v>
      </c>
      <c r="AL131" s="212"/>
      <c r="AM131" s="212"/>
      <c r="AN131" s="212" t="s">
        <v>238</v>
      </c>
      <c r="AO131" s="212"/>
      <c r="AP131" s="213">
        <v>200</v>
      </c>
      <c r="AQ131" s="213">
        <v>50</v>
      </c>
      <c r="AR131" s="213">
        <v>0</v>
      </c>
      <c r="AS131" s="213">
        <v>250</v>
      </c>
      <c r="AT131" s="407" t="e">
        <f t="shared" si="30"/>
        <v>#N/A</v>
      </c>
      <c r="AV131" s="213">
        <v>130</v>
      </c>
      <c r="AW131" s="214" t="s">
        <v>1199</v>
      </c>
      <c r="AX131" s="214" t="s">
        <v>1123</v>
      </c>
      <c r="AY131" s="214" t="s">
        <v>1132</v>
      </c>
      <c r="BA131" s="93" t="e">
        <f t="shared" si="31"/>
        <v>#N/A</v>
      </c>
    </row>
    <row r="132" spans="1:53" ht="24" x14ac:dyDescent="0.25">
      <c r="A132" s="242">
        <v>28</v>
      </c>
      <c r="B132" s="242">
        <v>34</v>
      </c>
      <c r="C132" s="242" t="s">
        <v>1306</v>
      </c>
      <c r="D132" s="298" t="s">
        <v>238</v>
      </c>
      <c r="E132" s="298">
        <v>2.6650434371498339E-3</v>
      </c>
      <c r="G132" s="380"/>
      <c r="H132" s="392" t="s">
        <v>1306</v>
      </c>
      <c r="I132" s="391" t="s">
        <v>238</v>
      </c>
      <c r="J132" s="391">
        <v>1.5044646894733422E-3</v>
      </c>
      <c r="K132" s="391"/>
      <c r="L132" s="391"/>
      <c r="M132" s="391" t="s">
        <v>1306</v>
      </c>
      <c r="N132" s="391" t="s">
        <v>238</v>
      </c>
      <c r="O132" s="391">
        <v>1.1605787476764917E-3</v>
      </c>
      <c r="P132" s="391"/>
      <c r="Q132" s="393"/>
      <c r="R132" s="391"/>
      <c r="S132" s="391"/>
      <c r="T132" s="391"/>
      <c r="U132" s="391"/>
      <c r="V132" s="391"/>
      <c r="W132" s="391"/>
      <c r="X132" s="391"/>
      <c r="Y132" s="391"/>
      <c r="Z132" s="391"/>
      <c r="AA132" s="391"/>
      <c r="AC132" s="380"/>
      <c r="AD132" s="391"/>
      <c r="AE132" s="393"/>
      <c r="AF132" s="391"/>
      <c r="AG132" s="380"/>
      <c r="AH132" s="427" t="e">
        <f t="shared" si="17"/>
        <v>#VALUE!</v>
      </c>
      <c r="AI132" s="212" t="s">
        <v>607</v>
      </c>
      <c r="AJ132" s="212" t="s">
        <v>608</v>
      </c>
      <c r="AK132" s="212" t="s">
        <v>1307</v>
      </c>
      <c r="AL132" s="212"/>
      <c r="AM132" s="212"/>
      <c r="AN132" s="212" t="s">
        <v>239</v>
      </c>
      <c r="AO132" s="212"/>
      <c r="AP132" s="213">
        <v>380</v>
      </c>
      <c r="AQ132" s="213">
        <v>10</v>
      </c>
      <c r="AR132" s="213">
        <v>0</v>
      </c>
      <c r="AS132" s="213">
        <v>390</v>
      </c>
      <c r="AT132" s="407" t="e">
        <f t="shared" si="30"/>
        <v>#N/A</v>
      </c>
      <c r="AV132" s="213">
        <v>470</v>
      </c>
      <c r="AW132" s="214" t="s">
        <v>1199</v>
      </c>
      <c r="AX132" s="214" t="s">
        <v>1123</v>
      </c>
      <c r="AY132" s="214" t="s">
        <v>1689</v>
      </c>
      <c r="BA132" s="93" t="e">
        <f t="shared" si="31"/>
        <v>#N/A</v>
      </c>
    </row>
    <row r="133" spans="1:53" ht="24" x14ac:dyDescent="0.25">
      <c r="A133" s="242" t="s">
        <v>612</v>
      </c>
      <c r="B133" s="242" t="s">
        <v>613</v>
      </c>
      <c r="C133" s="242" t="s">
        <v>1307</v>
      </c>
      <c r="D133" s="298" t="s">
        <v>239</v>
      </c>
      <c r="E133" s="242">
        <v>1.9494592991224759E-3</v>
      </c>
      <c r="G133" s="387"/>
      <c r="H133" s="394" t="s">
        <v>1307</v>
      </c>
      <c r="I133" s="395" t="s">
        <v>239</v>
      </c>
      <c r="J133" s="395">
        <v>3.7286249698103029E-4</v>
      </c>
      <c r="K133" s="395"/>
      <c r="L133" s="395"/>
      <c r="M133" s="395" t="s">
        <v>1307</v>
      </c>
      <c r="N133" s="395" t="s">
        <v>239</v>
      </c>
      <c r="O133" s="395">
        <v>1.5765968021414457E-3</v>
      </c>
      <c r="P133" s="395"/>
      <c r="Q133" s="396">
        <v>1.25</v>
      </c>
      <c r="R133" s="395">
        <v>10</v>
      </c>
      <c r="S133" s="395">
        <v>4</v>
      </c>
      <c r="T133" s="395">
        <v>19</v>
      </c>
      <c r="U133" s="382">
        <v>63</v>
      </c>
      <c r="V133" s="382"/>
      <c r="W133" s="395">
        <v>1</v>
      </c>
      <c r="X133" s="395">
        <v>0</v>
      </c>
      <c r="Y133" s="395">
        <v>5</v>
      </c>
      <c r="Z133" s="395">
        <v>0</v>
      </c>
      <c r="AA133" s="395">
        <v>0</v>
      </c>
      <c r="AC133" s="384">
        <v>6</v>
      </c>
      <c r="AD133" s="382"/>
      <c r="AE133" s="397">
        <v>0.25</v>
      </c>
      <c r="AF133" s="398"/>
      <c r="AG133" s="399">
        <v>2</v>
      </c>
      <c r="AH133" s="427" t="e">
        <f t="shared" si="17"/>
        <v>#VALUE!</v>
      </c>
      <c r="AI133" s="212" t="s">
        <v>609</v>
      </c>
      <c r="AJ133" s="212" t="s">
        <v>610</v>
      </c>
      <c r="AK133" s="212" t="s">
        <v>1308</v>
      </c>
      <c r="AL133" s="212"/>
      <c r="AM133" s="212"/>
      <c r="AN133" s="212" t="s">
        <v>303</v>
      </c>
      <c r="AO133" s="212"/>
      <c r="AP133" s="213">
        <v>140</v>
      </c>
      <c r="AQ133" s="213">
        <v>10</v>
      </c>
      <c r="AR133" s="213">
        <v>0</v>
      </c>
      <c r="AS133" s="213">
        <v>150</v>
      </c>
      <c r="AT133" s="407" t="e">
        <f t="shared" si="30"/>
        <v>#N/A</v>
      </c>
      <c r="AV133" s="213">
        <v>180</v>
      </c>
      <c r="AW133" s="214" t="s">
        <v>1199</v>
      </c>
      <c r="AX133" s="214" t="s">
        <v>1123</v>
      </c>
      <c r="AY133" s="214" t="s">
        <v>1136</v>
      </c>
      <c r="BA133" s="93" t="e">
        <f t="shared" si="31"/>
        <v>#N/A</v>
      </c>
    </row>
    <row r="134" spans="1:53" ht="24" x14ac:dyDescent="0.25">
      <c r="A134" s="242" t="s">
        <v>614</v>
      </c>
      <c r="B134" s="242" t="s">
        <v>615</v>
      </c>
      <c r="C134" s="242" t="s">
        <v>1308</v>
      </c>
      <c r="D134" s="298" t="s">
        <v>303</v>
      </c>
      <c r="E134" s="242">
        <v>1.6948624526208684E-4</v>
      </c>
      <c r="G134" s="387"/>
      <c r="H134" s="394" t="s">
        <v>1308</v>
      </c>
      <c r="I134" s="395" t="s">
        <v>303</v>
      </c>
      <c r="J134" s="395">
        <v>1.4038748354256808E-4</v>
      </c>
      <c r="K134" s="395"/>
      <c r="L134" s="395"/>
      <c r="M134" s="395" t="s">
        <v>1308</v>
      </c>
      <c r="N134" s="395" t="s">
        <v>303</v>
      </c>
      <c r="O134" s="395">
        <v>2.9098761719518771E-5</v>
      </c>
      <c r="P134" s="395"/>
      <c r="Q134" s="396">
        <v>0.79</v>
      </c>
      <c r="R134" s="395">
        <v>13</v>
      </c>
      <c r="S134" s="395">
        <v>9</v>
      </c>
      <c r="T134" s="395">
        <v>9</v>
      </c>
      <c r="U134" s="382">
        <v>58</v>
      </c>
      <c r="V134" s="382"/>
      <c r="W134" s="395">
        <v>4</v>
      </c>
      <c r="X134" s="395">
        <v>0</v>
      </c>
      <c r="Y134" s="395">
        <v>0</v>
      </c>
      <c r="Z134" s="395">
        <v>0</v>
      </c>
      <c r="AA134" s="395">
        <v>0</v>
      </c>
      <c r="AC134" s="384">
        <v>4</v>
      </c>
      <c r="AD134" s="382"/>
      <c r="AE134" s="397">
        <v>0.12</v>
      </c>
      <c r="AF134" s="398"/>
      <c r="AG134" s="399">
        <v>0</v>
      </c>
      <c r="AH134" s="427" t="e">
        <f t="shared" si="17"/>
        <v>#VALUE!</v>
      </c>
      <c r="AI134" s="212"/>
      <c r="AJ134" s="212"/>
      <c r="AK134" s="212"/>
      <c r="AL134" s="212"/>
      <c r="AM134" s="212"/>
      <c r="AN134" s="212"/>
      <c r="AO134" s="212"/>
      <c r="AP134" s="214"/>
      <c r="AQ134" s="214"/>
      <c r="AR134" s="214"/>
      <c r="AS134" s="214"/>
      <c r="AT134" s="214"/>
      <c r="AV134" s="214"/>
      <c r="AW134" s="214" t="s">
        <v>394</v>
      </c>
      <c r="AX134" s="214" t="s">
        <v>394</v>
      </c>
      <c r="AY134" s="214" t="s">
        <v>394</v>
      </c>
    </row>
    <row r="135" spans="1:53" ht="24" x14ac:dyDescent="0.25">
      <c r="A135" s="242" t="s">
        <v>616</v>
      </c>
      <c r="B135" s="242" t="s">
        <v>617</v>
      </c>
      <c r="C135" s="242" t="s">
        <v>1310</v>
      </c>
      <c r="D135" s="298" t="s">
        <v>611</v>
      </c>
      <c r="E135" s="242">
        <v>2.2691783849587933E-3</v>
      </c>
      <c r="G135" s="387"/>
      <c r="H135" s="394" t="s">
        <v>1310</v>
      </c>
      <c r="I135" s="395" t="s">
        <v>611</v>
      </c>
      <c r="J135" s="395">
        <v>7.2609107383370662E-4</v>
      </c>
      <c r="K135" s="395"/>
      <c r="L135" s="395"/>
      <c r="M135" s="395" t="s">
        <v>1310</v>
      </c>
      <c r="N135" s="395" t="s">
        <v>611</v>
      </c>
      <c r="O135" s="395">
        <v>1.5430873111250867E-3</v>
      </c>
      <c r="P135" s="395"/>
      <c r="Q135" s="396">
        <v>1.41</v>
      </c>
      <c r="R135" s="395">
        <v>25</v>
      </c>
      <c r="S135" s="395">
        <v>44</v>
      </c>
      <c r="T135" s="395">
        <v>48</v>
      </c>
      <c r="U135" s="382">
        <v>169</v>
      </c>
      <c r="V135" s="382"/>
      <c r="W135" s="395">
        <v>4</v>
      </c>
      <c r="X135" s="395">
        <v>2</v>
      </c>
      <c r="Y135" s="395">
        <v>8</v>
      </c>
      <c r="Z135" s="395">
        <v>0</v>
      </c>
      <c r="AA135" s="395">
        <v>11</v>
      </c>
      <c r="AC135" s="384">
        <v>25</v>
      </c>
      <c r="AD135" s="382"/>
      <c r="AE135" s="397">
        <v>0.68</v>
      </c>
      <c r="AF135" s="398"/>
      <c r="AG135" s="399">
        <v>9</v>
      </c>
      <c r="AH135" s="427" t="e">
        <f t="shared" si="17"/>
        <v>#VALUE!</v>
      </c>
      <c r="AI135" s="212"/>
      <c r="AJ135" s="212" t="s">
        <v>1309</v>
      </c>
      <c r="AK135" s="212" t="s">
        <v>1310</v>
      </c>
      <c r="AL135" s="212"/>
      <c r="AM135" s="212" t="s">
        <v>611</v>
      </c>
      <c r="AN135" s="212" t="s">
        <v>611</v>
      </c>
      <c r="AO135" s="212"/>
      <c r="AP135" s="214" t="s">
        <v>551</v>
      </c>
      <c r="AQ135" s="214" t="s">
        <v>551</v>
      </c>
      <c r="AR135" s="214" t="s">
        <v>551</v>
      </c>
      <c r="AS135" s="214" t="s">
        <v>551</v>
      </c>
      <c r="AT135" s="407" t="e">
        <f t="shared" ref="AT135:AT142" si="32">AS135/VLOOKUP(AN135,$E$16:$H$393,4,FALSE)</f>
        <v>#VALUE!</v>
      </c>
      <c r="AV135" s="214" t="s">
        <v>551</v>
      </c>
      <c r="AW135" s="214" t="s">
        <v>551</v>
      </c>
      <c r="AX135" s="214" t="s">
        <v>551</v>
      </c>
      <c r="AY135" s="214" t="s">
        <v>551</v>
      </c>
      <c r="BA135" s="93" t="e">
        <f t="shared" ref="BA135:BA142" si="33">AY135/VLOOKUP(AN135,$E$16:$H$393,4,FALSE)</f>
        <v>#VALUE!</v>
      </c>
    </row>
    <row r="136" spans="1:53" ht="24" x14ac:dyDescent="0.25">
      <c r="A136" s="242" t="s">
        <v>618</v>
      </c>
      <c r="B136" s="242" t="s">
        <v>619</v>
      </c>
      <c r="C136" s="242" t="s">
        <v>1311</v>
      </c>
      <c r="D136" s="298" t="s">
        <v>67</v>
      </c>
      <c r="E136" s="242">
        <v>5.2497113325650551E-3</v>
      </c>
      <c r="G136" s="387"/>
      <c r="H136" s="394" t="s">
        <v>1311</v>
      </c>
      <c r="I136" s="395" t="s">
        <v>67</v>
      </c>
      <c r="J136" s="395">
        <v>1.3037317323742973E-3</v>
      </c>
      <c r="K136" s="395"/>
      <c r="L136" s="395"/>
      <c r="M136" s="395" t="s">
        <v>1311</v>
      </c>
      <c r="N136" s="395" t="s">
        <v>67</v>
      </c>
      <c r="O136" s="395">
        <v>3.9459796001907578E-3</v>
      </c>
      <c r="P136" s="395"/>
      <c r="Q136" s="396">
        <v>1.2</v>
      </c>
      <c r="R136" s="395">
        <v>12</v>
      </c>
      <c r="S136" s="395">
        <v>6</v>
      </c>
      <c r="T136" s="395">
        <v>47</v>
      </c>
      <c r="U136" s="382">
        <v>113</v>
      </c>
      <c r="V136" s="382"/>
      <c r="W136" s="395">
        <v>13</v>
      </c>
      <c r="X136" s="395">
        <v>0</v>
      </c>
      <c r="Y136" s="395">
        <v>7</v>
      </c>
      <c r="Z136" s="395">
        <v>12</v>
      </c>
      <c r="AA136" s="395">
        <v>0</v>
      </c>
      <c r="AC136" s="384">
        <v>32</v>
      </c>
      <c r="AD136" s="382"/>
      <c r="AE136" s="397">
        <v>0.8</v>
      </c>
      <c r="AF136" s="398"/>
      <c r="AG136" s="399">
        <v>2</v>
      </c>
      <c r="AH136" s="427" t="e">
        <f t="shared" si="17"/>
        <v>#VALUE!</v>
      </c>
      <c r="AI136" s="212" t="s">
        <v>612</v>
      </c>
      <c r="AJ136" s="212" t="s">
        <v>613</v>
      </c>
      <c r="AK136" s="212" t="s">
        <v>1311</v>
      </c>
      <c r="AL136" s="212"/>
      <c r="AM136" s="212"/>
      <c r="AN136" s="212" t="s">
        <v>67</v>
      </c>
      <c r="AO136" s="212"/>
      <c r="AP136" s="213">
        <v>240</v>
      </c>
      <c r="AQ136" s="213">
        <v>40</v>
      </c>
      <c r="AR136" s="213">
        <v>0</v>
      </c>
      <c r="AS136" s="213">
        <v>290</v>
      </c>
      <c r="AT136" s="407" t="e">
        <f t="shared" si="32"/>
        <v>#N/A</v>
      </c>
      <c r="AV136" s="213">
        <v>290</v>
      </c>
      <c r="AW136" s="214" t="s">
        <v>1173</v>
      </c>
      <c r="AX136" s="214" t="s">
        <v>1123</v>
      </c>
      <c r="AY136" s="214" t="s">
        <v>1151</v>
      </c>
      <c r="BA136" s="93" t="e">
        <f t="shared" si="33"/>
        <v>#N/A</v>
      </c>
    </row>
    <row r="137" spans="1:53" ht="24" x14ac:dyDescent="0.25">
      <c r="A137" s="242" t="s">
        <v>620</v>
      </c>
      <c r="B137" s="242" t="s">
        <v>621</v>
      </c>
      <c r="C137" s="242" t="s">
        <v>1313</v>
      </c>
      <c r="D137" s="298" t="s">
        <v>77</v>
      </c>
      <c r="E137" s="242">
        <v>7.8470049537073862E-4</v>
      </c>
      <c r="G137" s="387"/>
      <c r="H137" s="394" t="s">
        <v>1313</v>
      </c>
      <c r="I137" s="395" t="s">
        <v>77</v>
      </c>
      <c r="J137" s="395">
        <v>2.855641420727915E-4</v>
      </c>
      <c r="K137" s="395"/>
      <c r="L137" s="395"/>
      <c r="M137" s="395" t="s">
        <v>1313</v>
      </c>
      <c r="N137" s="395" t="s">
        <v>77</v>
      </c>
      <c r="O137" s="395">
        <v>4.9913635329794717E-4</v>
      </c>
      <c r="P137" s="395"/>
      <c r="Q137" s="396">
        <v>6.52</v>
      </c>
      <c r="R137" s="395">
        <v>74</v>
      </c>
      <c r="S137" s="395">
        <v>101</v>
      </c>
      <c r="T137" s="395">
        <v>30</v>
      </c>
      <c r="U137" s="382">
        <v>831</v>
      </c>
      <c r="V137" s="382"/>
      <c r="W137" s="395">
        <v>18</v>
      </c>
      <c r="X137" s="395">
        <v>0</v>
      </c>
      <c r="Y137" s="395">
        <v>26</v>
      </c>
      <c r="Z137" s="395">
        <v>0</v>
      </c>
      <c r="AA137" s="395">
        <v>0</v>
      </c>
      <c r="AC137" s="384">
        <v>44</v>
      </c>
      <c r="AD137" s="382"/>
      <c r="AE137" s="397">
        <v>0.46</v>
      </c>
      <c r="AF137" s="398"/>
      <c r="AG137" s="387" t="s">
        <v>1821</v>
      </c>
      <c r="AH137" s="427" t="e">
        <f t="shared" si="17"/>
        <v>#VALUE!</v>
      </c>
      <c r="AI137" s="212" t="s">
        <v>614</v>
      </c>
      <c r="AJ137" s="212" t="s">
        <v>615</v>
      </c>
      <c r="AK137" s="212" t="s">
        <v>1313</v>
      </c>
      <c r="AL137" s="212"/>
      <c r="AM137" s="212"/>
      <c r="AN137" s="212" t="s">
        <v>77</v>
      </c>
      <c r="AO137" s="212"/>
      <c r="AP137" s="214" t="s">
        <v>551</v>
      </c>
      <c r="AQ137" s="214" t="s">
        <v>551</v>
      </c>
      <c r="AR137" s="214" t="s">
        <v>551</v>
      </c>
      <c r="AS137" s="214" t="s">
        <v>551</v>
      </c>
      <c r="AT137" s="407" t="e">
        <f t="shared" si="32"/>
        <v>#VALUE!</v>
      </c>
      <c r="AV137" s="214" t="s">
        <v>551</v>
      </c>
      <c r="AW137" s="214" t="s">
        <v>551</v>
      </c>
      <c r="AX137" s="214" t="s">
        <v>551</v>
      </c>
      <c r="AY137" s="214" t="s">
        <v>551</v>
      </c>
      <c r="BA137" s="93" t="e">
        <f t="shared" si="33"/>
        <v>#VALUE!</v>
      </c>
    </row>
    <row r="138" spans="1:53" ht="36" x14ac:dyDescent="0.25">
      <c r="A138" s="242" t="s">
        <v>622</v>
      </c>
      <c r="B138" s="242" t="s">
        <v>623</v>
      </c>
      <c r="C138" s="242" t="s">
        <v>1314</v>
      </c>
      <c r="D138" s="298" t="s">
        <v>91</v>
      </c>
      <c r="E138" s="242">
        <v>7.0044491563809317E-4</v>
      </c>
      <c r="G138" s="387"/>
      <c r="H138" s="394" t="s">
        <v>1314</v>
      </c>
      <c r="I138" s="395" t="s">
        <v>91</v>
      </c>
      <c r="J138" s="395">
        <v>2.7980219007082405E-4</v>
      </c>
      <c r="K138" s="395"/>
      <c r="L138" s="395"/>
      <c r="M138" s="395" t="s">
        <v>1314</v>
      </c>
      <c r="N138" s="395" t="s">
        <v>91</v>
      </c>
      <c r="O138" s="395">
        <v>4.2064272556726907E-4</v>
      </c>
      <c r="P138" s="395"/>
      <c r="Q138" s="396">
        <v>1.34</v>
      </c>
      <c r="R138" s="395">
        <v>1</v>
      </c>
      <c r="S138" s="395">
        <v>7</v>
      </c>
      <c r="T138" s="395">
        <v>7</v>
      </c>
      <c r="U138" s="382">
        <v>66</v>
      </c>
      <c r="V138" s="382"/>
      <c r="W138" s="395">
        <v>2</v>
      </c>
      <c r="X138" s="395">
        <v>0</v>
      </c>
      <c r="Y138" s="395">
        <v>22</v>
      </c>
      <c r="Z138" s="395">
        <v>0</v>
      </c>
      <c r="AA138" s="395">
        <v>0</v>
      </c>
      <c r="AC138" s="384">
        <v>24</v>
      </c>
      <c r="AD138" s="382"/>
      <c r="AE138" s="397">
        <v>0.63</v>
      </c>
      <c r="AF138" s="398"/>
      <c r="AG138" s="399">
        <v>2</v>
      </c>
      <c r="AH138" s="427" t="e">
        <f t="shared" si="17"/>
        <v>#VALUE!</v>
      </c>
      <c r="AI138" s="212" t="s">
        <v>616</v>
      </c>
      <c r="AJ138" s="212" t="s">
        <v>617</v>
      </c>
      <c r="AK138" s="212" t="s">
        <v>1314</v>
      </c>
      <c r="AL138" s="212"/>
      <c r="AM138" s="212"/>
      <c r="AN138" s="212" t="s">
        <v>91</v>
      </c>
      <c r="AO138" s="212"/>
      <c r="AP138" s="213">
        <v>260</v>
      </c>
      <c r="AQ138" s="213">
        <v>70</v>
      </c>
      <c r="AR138" s="213">
        <v>0</v>
      </c>
      <c r="AS138" s="213">
        <v>330</v>
      </c>
      <c r="AT138" s="407" t="e">
        <f t="shared" si="32"/>
        <v>#N/A</v>
      </c>
      <c r="AV138" s="213">
        <v>230</v>
      </c>
      <c r="AW138" s="214" t="s">
        <v>1142</v>
      </c>
      <c r="AX138" s="214" t="s">
        <v>1123</v>
      </c>
      <c r="AY138" s="214" t="s">
        <v>1207</v>
      </c>
      <c r="BA138" s="93" t="e">
        <f t="shared" si="33"/>
        <v>#N/A</v>
      </c>
    </row>
    <row r="139" spans="1:53" ht="24" x14ac:dyDescent="0.25">
      <c r="A139" s="242" t="s">
        <v>624</v>
      </c>
      <c r="B139" s="242" t="s">
        <v>625</v>
      </c>
      <c r="C139" s="242" t="s">
        <v>1315</v>
      </c>
      <c r="D139" s="298" t="s">
        <v>143</v>
      </c>
      <c r="E139" s="242">
        <v>2.1741288306924146E-3</v>
      </c>
      <c r="G139" s="387"/>
      <c r="H139" s="394" t="s">
        <v>1315</v>
      </c>
      <c r="I139" s="395" t="s">
        <v>143</v>
      </c>
      <c r="J139" s="395">
        <v>5.6556913700319571E-4</v>
      </c>
      <c r="K139" s="395"/>
      <c r="L139" s="395"/>
      <c r="M139" s="395" t="s">
        <v>1315</v>
      </c>
      <c r="N139" s="395" t="s">
        <v>143</v>
      </c>
      <c r="O139" s="395">
        <v>1.608559693689219E-3</v>
      </c>
      <c r="P139" s="395"/>
      <c r="Q139" s="396">
        <v>3.91</v>
      </c>
      <c r="R139" s="395">
        <v>13</v>
      </c>
      <c r="S139" s="395">
        <v>18</v>
      </c>
      <c r="T139" s="395">
        <v>84</v>
      </c>
      <c r="U139" s="382">
        <v>244</v>
      </c>
      <c r="V139" s="382"/>
      <c r="W139" s="395">
        <v>10</v>
      </c>
      <c r="X139" s="395">
        <v>0</v>
      </c>
      <c r="Y139" s="395">
        <v>0</v>
      </c>
      <c r="Z139" s="395">
        <v>27</v>
      </c>
      <c r="AA139" s="395">
        <v>4</v>
      </c>
      <c r="AC139" s="384">
        <v>41</v>
      </c>
      <c r="AD139" s="382"/>
      <c r="AE139" s="397">
        <v>1.24</v>
      </c>
      <c r="AF139" s="398"/>
      <c r="AG139" s="399">
        <v>9</v>
      </c>
      <c r="AH139" s="427" t="e">
        <f t="shared" si="17"/>
        <v>#VALUE!</v>
      </c>
      <c r="AI139" s="212" t="s">
        <v>618</v>
      </c>
      <c r="AJ139" s="212" t="s">
        <v>619</v>
      </c>
      <c r="AK139" s="212" t="s">
        <v>1315</v>
      </c>
      <c r="AL139" s="212"/>
      <c r="AM139" s="212"/>
      <c r="AN139" s="212" t="s">
        <v>143</v>
      </c>
      <c r="AO139" s="212"/>
      <c r="AP139" s="213">
        <v>160</v>
      </c>
      <c r="AQ139" s="213">
        <v>30</v>
      </c>
      <c r="AR139" s="213">
        <v>0</v>
      </c>
      <c r="AS139" s="213">
        <v>200</v>
      </c>
      <c r="AT139" s="407" t="e">
        <f t="shared" si="32"/>
        <v>#N/A</v>
      </c>
      <c r="AV139" s="213">
        <v>290</v>
      </c>
      <c r="AW139" s="214" t="s">
        <v>1153</v>
      </c>
      <c r="AX139" s="214" t="s">
        <v>1123</v>
      </c>
      <c r="AY139" s="214" t="s">
        <v>1145</v>
      </c>
      <c r="BA139" s="93" t="e">
        <f t="shared" si="33"/>
        <v>#N/A</v>
      </c>
    </row>
    <row r="140" spans="1:53" ht="24" x14ac:dyDescent="0.25">
      <c r="A140" s="242">
        <v>30</v>
      </c>
      <c r="B140" s="242">
        <v>37</v>
      </c>
      <c r="C140" s="242" t="s">
        <v>1316</v>
      </c>
      <c r="D140" s="298" t="s">
        <v>189</v>
      </c>
      <c r="E140" s="315">
        <v>3.504570618385423E-3</v>
      </c>
      <c r="G140" s="380"/>
      <c r="H140" s="392" t="s">
        <v>1316</v>
      </c>
      <c r="I140" s="391" t="s">
        <v>189</v>
      </c>
      <c r="J140" s="391">
        <v>1.1449601843159247E-3</v>
      </c>
      <c r="K140" s="391"/>
      <c r="L140" s="391"/>
      <c r="M140" s="391" t="s">
        <v>1316</v>
      </c>
      <c r="N140" s="391" t="s">
        <v>189</v>
      </c>
      <c r="O140" s="391">
        <v>2.3596104340694985E-3</v>
      </c>
      <c r="P140" s="391"/>
      <c r="Q140" s="393"/>
      <c r="R140" s="391"/>
      <c r="S140" s="391"/>
      <c r="T140" s="391"/>
      <c r="U140" s="391"/>
      <c r="V140" s="391"/>
      <c r="W140" s="391"/>
      <c r="X140" s="391"/>
      <c r="Y140" s="391"/>
      <c r="Z140" s="391"/>
      <c r="AA140" s="391"/>
      <c r="AC140" s="380"/>
      <c r="AD140" s="391"/>
      <c r="AE140" s="393"/>
      <c r="AF140" s="391"/>
      <c r="AG140" s="380"/>
      <c r="AH140" s="427" t="e">
        <f t="shared" si="17"/>
        <v>#VALUE!</v>
      </c>
      <c r="AI140" s="212" t="s">
        <v>620</v>
      </c>
      <c r="AJ140" s="212" t="s">
        <v>621</v>
      </c>
      <c r="AK140" s="212" t="s">
        <v>1316</v>
      </c>
      <c r="AL140" s="212"/>
      <c r="AM140" s="212"/>
      <c r="AN140" s="212" t="s">
        <v>189</v>
      </c>
      <c r="AO140" s="212"/>
      <c r="AP140" s="213">
        <v>330</v>
      </c>
      <c r="AQ140" s="213">
        <v>170</v>
      </c>
      <c r="AR140" s="213">
        <v>30</v>
      </c>
      <c r="AS140" s="213">
        <v>530</v>
      </c>
      <c r="AT140" s="407" t="e">
        <f t="shared" si="32"/>
        <v>#N/A</v>
      </c>
      <c r="AV140" s="213">
        <v>320</v>
      </c>
      <c r="AW140" s="214" t="s">
        <v>1132</v>
      </c>
      <c r="AX140" s="214" t="s">
        <v>1123</v>
      </c>
      <c r="AY140" s="214" t="s">
        <v>1507</v>
      </c>
      <c r="BA140" s="93" t="e">
        <f t="shared" si="33"/>
        <v>#N/A</v>
      </c>
    </row>
    <row r="141" spans="1:53" ht="36" x14ac:dyDescent="0.25">
      <c r="A141" s="242" t="s">
        <v>626</v>
      </c>
      <c r="B141" s="242" t="s">
        <v>627</v>
      </c>
      <c r="C141" s="242" t="s">
        <v>1318</v>
      </c>
      <c r="D141" s="298" t="s">
        <v>242</v>
      </c>
      <c r="E141" s="242">
        <v>2.7473727419796175E-4</v>
      </c>
      <c r="G141" s="387"/>
      <c r="H141" s="394" t="s">
        <v>1318</v>
      </c>
      <c r="I141" s="395" t="s">
        <v>242</v>
      </c>
      <c r="J141" s="395">
        <v>1.7001003091338725E-4</v>
      </c>
      <c r="K141" s="395"/>
      <c r="L141" s="395"/>
      <c r="M141" s="395" t="s">
        <v>1318</v>
      </c>
      <c r="N141" s="395" t="s">
        <v>242</v>
      </c>
      <c r="O141" s="395">
        <v>1.0472724328457449E-4</v>
      </c>
      <c r="P141" s="395"/>
      <c r="Q141" s="396">
        <v>0.51</v>
      </c>
      <c r="R141" s="395">
        <v>6</v>
      </c>
      <c r="S141" s="395">
        <v>2</v>
      </c>
      <c r="T141" s="395">
        <v>13</v>
      </c>
      <c r="U141" s="382">
        <v>47</v>
      </c>
      <c r="V141" s="382"/>
      <c r="W141" s="395">
        <v>7</v>
      </c>
      <c r="X141" s="395">
        <v>0</v>
      </c>
      <c r="Y141" s="395">
        <v>13</v>
      </c>
      <c r="Z141" s="395">
        <v>0</v>
      </c>
      <c r="AA141" s="395">
        <v>0</v>
      </c>
      <c r="AC141" s="384">
        <v>20</v>
      </c>
      <c r="AD141" s="382"/>
      <c r="AE141" s="397">
        <v>0.39</v>
      </c>
      <c r="AF141" s="398"/>
      <c r="AG141" s="399">
        <v>0</v>
      </c>
      <c r="AH141" s="427" t="e">
        <f t="shared" si="17"/>
        <v>#VALUE!</v>
      </c>
      <c r="AI141" s="212" t="s">
        <v>622</v>
      </c>
      <c r="AJ141" s="212" t="s">
        <v>623</v>
      </c>
      <c r="AK141" s="212" t="s">
        <v>1318</v>
      </c>
      <c r="AL141" s="212"/>
      <c r="AM141" s="212"/>
      <c r="AN141" s="212" t="s">
        <v>242</v>
      </c>
      <c r="AO141" s="212"/>
      <c r="AP141" s="213">
        <v>180</v>
      </c>
      <c r="AQ141" s="213">
        <v>60</v>
      </c>
      <c r="AR141" s="213">
        <v>0</v>
      </c>
      <c r="AS141" s="213">
        <v>240</v>
      </c>
      <c r="AT141" s="407" t="e">
        <f t="shared" si="32"/>
        <v>#N/A</v>
      </c>
      <c r="AV141" s="213">
        <v>130</v>
      </c>
      <c r="AW141" s="214" t="s">
        <v>1199</v>
      </c>
      <c r="AX141" s="214" t="s">
        <v>1123</v>
      </c>
      <c r="AY141" s="214" t="s">
        <v>1132</v>
      </c>
      <c r="BA141" s="93" t="e">
        <f t="shared" si="33"/>
        <v>#N/A</v>
      </c>
    </row>
    <row r="142" spans="1:53" ht="24" x14ac:dyDescent="0.25">
      <c r="A142" s="242" t="s">
        <v>628</v>
      </c>
      <c r="B142" s="242" t="s">
        <v>629</v>
      </c>
      <c r="C142" s="242" t="s">
        <v>1319</v>
      </c>
      <c r="D142" s="298" t="s">
        <v>297</v>
      </c>
      <c r="E142" s="242">
        <v>2.078792397825836E-3</v>
      </c>
      <c r="G142" s="387"/>
      <c r="H142" s="394" t="s">
        <v>1319</v>
      </c>
      <c r="I142" s="395" t="s">
        <v>297</v>
      </c>
      <c r="J142" s="395">
        <v>8.7442698221242053E-4</v>
      </c>
      <c r="K142" s="395"/>
      <c r="L142" s="395"/>
      <c r="M142" s="395" t="s">
        <v>1319</v>
      </c>
      <c r="N142" s="395" t="s">
        <v>297</v>
      </c>
      <c r="O142" s="395">
        <v>1.2043654156134156E-3</v>
      </c>
      <c r="P142" s="395"/>
      <c r="Q142" s="396">
        <v>1.53</v>
      </c>
      <c r="R142" s="395">
        <v>22</v>
      </c>
      <c r="S142" s="395">
        <v>86</v>
      </c>
      <c r="T142" s="395">
        <v>126</v>
      </c>
      <c r="U142" s="382">
        <v>309</v>
      </c>
      <c r="V142" s="382"/>
      <c r="W142" s="395">
        <v>3</v>
      </c>
      <c r="X142" s="395">
        <v>2</v>
      </c>
      <c r="Y142" s="395">
        <v>0</v>
      </c>
      <c r="Z142" s="395">
        <v>0</v>
      </c>
      <c r="AA142" s="395">
        <v>0</v>
      </c>
      <c r="AC142" s="384">
        <v>5</v>
      </c>
      <c r="AD142" s="382"/>
      <c r="AE142" s="397">
        <v>0.1</v>
      </c>
      <c r="AF142" s="398"/>
      <c r="AG142" s="399">
        <v>1</v>
      </c>
      <c r="AH142" s="427" t="e">
        <f t="shared" si="17"/>
        <v>#VALUE!</v>
      </c>
      <c r="AI142" s="212" t="s">
        <v>624</v>
      </c>
      <c r="AJ142" s="212" t="s">
        <v>625</v>
      </c>
      <c r="AK142" s="212" t="s">
        <v>1319</v>
      </c>
      <c r="AL142" s="212"/>
      <c r="AM142" s="212"/>
      <c r="AN142" s="212" t="s">
        <v>297</v>
      </c>
      <c r="AO142" s="212"/>
      <c r="AP142" s="213">
        <v>60</v>
      </c>
      <c r="AQ142" s="213">
        <v>0</v>
      </c>
      <c r="AR142" s="213">
        <v>0</v>
      </c>
      <c r="AS142" s="213">
        <v>70</v>
      </c>
      <c r="AT142" s="407" t="e">
        <f t="shared" si="32"/>
        <v>#N/A</v>
      </c>
      <c r="AV142" s="213">
        <v>90</v>
      </c>
      <c r="AW142" s="214" t="s">
        <v>1142</v>
      </c>
      <c r="AX142" s="214" t="s">
        <v>1123</v>
      </c>
      <c r="AY142" s="214" t="s">
        <v>1280</v>
      </c>
      <c r="BA142" s="93" t="e">
        <f t="shared" si="33"/>
        <v>#N/A</v>
      </c>
    </row>
    <row r="143" spans="1:53" ht="24" x14ac:dyDescent="0.25">
      <c r="A143" s="242" t="s">
        <v>630</v>
      </c>
      <c r="B143" s="242" t="s">
        <v>631</v>
      </c>
      <c r="C143" s="242" t="s">
        <v>1321</v>
      </c>
      <c r="D143" s="298" t="s">
        <v>1322</v>
      </c>
      <c r="E143" s="242">
        <v>5.9995019713445625E-4</v>
      </c>
      <c r="G143" s="387"/>
      <c r="H143" s="394" t="s">
        <v>1321</v>
      </c>
      <c r="I143" s="395" t="s">
        <v>1322</v>
      </c>
      <c r="J143" s="395">
        <v>3.2399817360123342E-4</v>
      </c>
      <c r="K143" s="395"/>
      <c r="L143" s="395"/>
      <c r="M143" s="395" t="s">
        <v>1321</v>
      </c>
      <c r="N143" s="395" t="s">
        <v>1322</v>
      </c>
      <c r="O143" s="395">
        <v>2.7595202353322283E-4</v>
      </c>
      <c r="P143" s="395"/>
      <c r="Q143" s="396">
        <v>0.2</v>
      </c>
      <c r="R143" s="395">
        <v>6</v>
      </c>
      <c r="S143" s="395">
        <v>12</v>
      </c>
      <c r="T143" s="395">
        <v>13</v>
      </c>
      <c r="U143" s="382">
        <v>41</v>
      </c>
      <c r="V143" s="382"/>
      <c r="W143" s="395">
        <v>0</v>
      </c>
      <c r="X143" s="395">
        <v>0</v>
      </c>
      <c r="Y143" s="395">
        <v>0</v>
      </c>
      <c r="Z143" s="395">
        <v>0</v>
      </c>
      <c r="AA143" s="395">
        <v>1</v>
      </c>
      <c r="AC143" s="384">
        <v>1</v>
      </c>
      <c r="AD143" s="382"/>
      <c r="AE143" s="397">
        <v>0.02</v>
      </c>
      <c r="AF143" s="398"/>
      <c r="AG143" s="399">
        <v>0</v>
      </c>
      <c r="AH143" s="427" t="e">
        <f t="shared" ref="AH143:AH206" si="34">AG143/H143</f>
        <v>#VALUE!</v>
      </c>
      <c r="AI143" s="212"/>
      <c r="AJ143" s="212"/>
      <c r="AK143" s="212"/>
      <c r="AL143" s="212"/>
      <c r="AM143" s="212"/>
      <c r="AN143" s="212"/>
      <c r="AO143" s="212"/>
      <c r="AP143" s="214"/>
      <c r="AQ143" s="214"/>
      <c r="AR143" s="214"/>
      <c r="AS143" s="214"/>
      <c r="AT143" s="214"/>
      <c r="AV143" s="214"/>
      <c r="AW143" s="214" t="s">
        <v>394</v>
      </c>
      <c r="AX143" s="214" t="s">
        <v>394</v>
      </c>
      <c r="AY143" s="214" t="s">
        <v>394</v>
      </c>
    </row>
    <row r="144" spans="1:53" ht="24" x14ac:dyDescent="0.25">
      <c r="A144" s="242" t="s">
        <v>632</v>
      </c>
      <c r="B144" s="242" t="s">
        <v>633</v>
      </c>
      <c r="C144" s="242" t="s">
        <v>1323</v>
      </c>
      <c r="D144" s="298" t="s">
        <v>7</v>
      </c>
      <c r="E144" s="242">
        <v>2.2185153292550712E-4</v>
      </c>
      <c r="G144" s="387"/>
      <c r="H144" s="394" t="s">
        <v>1323</v>
      </c>
      <c r="I144" s="395" t="s">
        <v>7</v>
      </c>
      <c r="J144" s="395">
        <v>2.000822500993567E-4</v>
      </c>
      <c r="K144" s="395"/>
      <c r="L144" s="395"/>
      <c r="M144" s="395" t="s">
        <v>1323</v>
      </c>
      <c r="N144" s="395" t="s">
        <v>7</v>
      </c>
      <c r="O144" s="395">
        <v>2.1769282826150443E-5</v>
      </c>
      <c r="P144" s="395"/>
      <c r="Q144" s="396">
        <v>1.1200000000000001</v>
      </c>
      <c r="R144" s="395">
        <v>8</v>
      </c>
      <c r="S144" s="395">
        <v>5</v>
      </c>
      <c r="T144" s="395">
        <v>19</v>
      </c>
      <c r="U144" s="382">
        <v>88</v>
      </c>
      <c r="V144" s="382"/>
      <c r="W144" s="395">
        <v>4</v>
      </c>
      <c r="X144" s="395">
        <v>1</v>
      </c>
      <c r="Y144" s="395">
        <v>2</v>
      </c>
      <c r="Z144" s="395">
        <v>3</v>
      </c>
      <c r="AA144" s="395">
        <v>5</v>
      </c>
      <c r="AC144" s="384">
        <v>15</v>
      </c>
      <c r="AD144" s="382"/>
      <c r="AE144" s="397">
        <v>0.3</v>
      </c>
      <c r="AF144" s="398"/>
      <c r="AG144" s="399">
        <v>10</v>
      </c>
      <c r="AH144" s="427" t="e">
        <f t="shared" si="34"/>
        <v>#VALUE!</v>
      </c>
      <c r="AI144" s="212"/>
      <c r="AJ144" s="212" t="s">
        <v>1320</v>
      </c>
      <c r="AK144" s="212" t="s">
        <v>1321</v>
      </c>
      <c r="AL144" s="212"/>
      <c r="AM144" s="212" t="s">
        <v>1322</v>
      </c>
      <c r="AN144" s="212" t="s">
        <v>1322</v>
      </c>
      <c r="AO144" s="212"/>
      <c r="AP144" s="214" t="s">
        <v>551</v>
      </c>
      <c r="AQ144" s="214" t="s">
        <v>551</v>
      </c>
      <c r="AR144" s="214" t="s">
        <v>551</v>
      </c>
      <c r="AS144" s="214" t="s">
        <v>551</v>
      </c>
      <c r="AT144" s="407" t="e">
        <f t="shared" ref="AT144:AT151" si="35">AS144/VLOOKUP(AN144,$E$16:$H$393,4,FALSE)</f>
        <v>#VALUE!</v>
      </c>
      <c r="AV144" s="214" t="s">
        <v>551</v>
      </c>
      <c r="AW144" s="214" t="s">
        <v>551</v>
      </c>
      <c r="AX144" s="214" t="s">
        <v>551</v>
      </c>
      <c r="AY144" s="214" t="s">
        <v>551</v>
      </c>
      <c r="BA144" s="93" t="e">
        <f t="shared" ref="BA144:BA151" si="36">AY144/VLOOKUP(AN144,$E$16:$H$393,4,FALSE)</f>
        <v>#VALUE!</v>
      </c>
    </row>
    <row r="145" spans="1:53" ht="24" x14ac:dyDescent="0.25">
      <c r="A145" s="242" t="s">
        <v>634</v>
      </c>
      <c r="B145" s="242" t="s">
        <v>635</v>
      </c>
      <c r="C145" s="242" t="s">
        <v>1324</v>
      </c>
      <c r="D145" s="298" t="s">
        <v>20</v>
      </c>
      <c r="E145" s="242">
        <v>3.6303936901998802E-4</v>
      </c>
      <c r="G145" s="387"/>
      <c r="H145" s="394" t="s">
        <v>1324</v>
      </c>
      <c r="I145" s="395" t="s">
        <v>20</v>
      </c>
      <c r="J145" s="395">
        <v>2.6377528208143346E-4</v>
      </c>
      <c r="K145" s="395"/>
      <c r="L145" s="395"/>
      <c r="M145" s="395" t="s">
        <v>1324</v>
      </c>
      <c r="N145" s="395" t="s">
        <v>20</v>
      </c>
      <c r="O145" s="395">
        <v>9.9264086938554558E-5</v>
      </c>
      <c r="P145" s="395"/>
      <c r="Q145" s="396">
        <v>4</v>
      </c>
      <c r="R145" s="395">
        <v>27</v>
      </c>
      <c r="S145" s="395">
        <v>32</v>
      </c>
      <c r="T145" s="395">
        <v>116</v>
      </c>
      <c r="U145" s="382">
        <v>355</v>
      </c>
      <c r="V145" s="382"/>
      <c r="W145" s="395">
        <v>0</v>
      </c>
      <c r="X145" s="395">
        <v>0</v>
      </c>
      <c r="Y145" s="395">
        <v>41</v>
      </c>
      <c r="Z145" s="395">
        <v>0</v>
      </c>
      <c r="AA145" s="395">
        <v>0</v>
      </c>
      <c r="AC145" s="384">
        <v>41</v>
      </c>
      <c r="AD145" s="382"/>
      <c r="AE145" s="397">
        <v>0.91</v>
      </c>
      <c r="AF145" s="398"/>
      <c r="AG145" s="399">
        <v>19</v>
      </c>
      <c r="AH145" s="427" t="e">
        <f t="shared" si="34"/>
        <v>#VALUE!</v>
      </c>
      <c r="AI145" s="212" t="s">
        <v>626</v>
      </c>
      <c r="AJ145" s="212" t="s">
        <v>627</v>
      </c>
      <c r="AK145" s="212" t="s">
        <v>1323</v>
      </c>
      <c r="AL145" s="212"/>
      <c r="AM145" s="212"/>
      <c r="AN145" s="212" t="s">
        <v>7</v>
      </c>
      <c r="AO145" s="212"/>
      <c r="AP145" s="213">
        <v>300</v>
      </c>
      <c r="AQ145" s="213">
        <v>20</v>
      </c>
      <c r="AR145" s="213">
        <v>0</v>
      </c>
      <c r="AS145" s="213">
        <v>310</v>
      </c>
      <c r="AT145" s="407" t="e">
        <f t="shared" si="35"/>
        <v>#N/A</v>
      </c>
      <c r="AV145" s="213">
        <v>380</v>
      </c>
      <c r="AW145" s="214" t="s">
        <v>1119</v>
      </c>
      <c r="AX145" s="214" t="s">
        <v>1123</v>
      </c>
      <c r="AY145" s="214" t="s">
        <v>1191</v>
      </c>
      <c r="BA145" s="93" t="e">
        <f t="shared" si="36"/>
        <v>#N/A</v>
      </c>
    </row>
    <row r="146" spans="1:53" ht="24" x14ac:dyDescent="0.25">
      <c r="A146" s="242" t="s">
        <v>636</v>
      </c>
      <c r="B146" s="242" t="s">
        <v>637</v>
      </c>
      <c r="C146" s="242" t="s">
        <v>1325</v>
      </c>
      <c r="D146" s="298" t="s">
        <v>43</v>
      </c>
      <c r="E146" s="242">
        <v>1.5883261801783175E-3</v>
      </c>
      <c r="G146" s="387"/>
      <c r="H146" s="394" t="s">
        <v>1325</v>
      </c>
      <c r="I146" s="395" t="s">
        <v>43</v>
      </c>
      <c r="J146" s="395">
        <v>3.6705085099184308E-4</v>
      </c>
      <c r="K146" s="395"/>
      <c r="L146" s="395"/>
      <c r="M146" s="395" t="s">
        <v>1325</v>
      </c>
      <c r="N146" s="395" t="s">
        <v>43</v>
      </c>
      <c r="O146" s="395">
        <v>1.2212753291864745E-3</v>
      </c>
      <c r="P146" s="395"/>
      <c r="Q146" s="396">
        <v>2.38</v>
      </c>
      <c r="R146" s="395">
        <v>5</v>
      </c>
      <c r="S146" s="395">
        <v>1</v>
      </c>
      <c r="T146" s="395">
        <v>6</v>
      </c>
      <c r="U146" s="382">
        <v>131</v>
      </c>
      <c r="V146" s="382"/>
      <c r="W146" s="395">
        <v>0</v>
      </c>
      <c r="X146" s="395">
        <v>21</v>
      </c>
      <c r="Y146" s="395">
        <v>0</v>
      </c>
      <c r="Z146" s="395">
        <v>0</v>
      </c>
      <c r="AA146" s="395">
        <v>0</v>
      </c>
      <c r="AC146" s="384">
        <v>21</v>
      </c>
      <c r="AD146" s="382"/>
      <c r="AE146" s="397">
        <v>0.42</v>
      </c>
      <c r="AF146" s="398"/>
      <c r="AG146" s="399">
        <v>5</v>
      </c>
      <c r="AH146" s="427" t="e">
        <f t="shared" si="34"/>
        <v>#VALUE!</v>
      </c>
      <c r="AI146" s="212" t="s">
        <v>628</v>
      </c>
      <c r="AJ146" s="212" t="s">
        <v>629</v>
      </c>
      <c r="AK146" s="212" t="s">
        <v>1324</v>
      </c>
      <c r="AL146" s="212"/>
      <c r="AM146" s="212"/>
      <c r="AN146" s="212" t="s">
        <v>20</v>
      </c>
      <c r="AO146" s="212"/>
      <c r="AP146" s="213">
        <v>210</v>
      </c>
      <c r="AQ146" s="213">
        <v>0</v>
      </c>
      <c r="AR146" s="213">
        <v>0</v>
      </c>
      <c r="AS146" s="213">
        <v>220</v>
      </c>
      <c r="AT146" s="407" t="e">
        <f t="shared" si="35"/>
        <v>#N/A</v>
      </c>
      <c r="AV146" s="213">
        <v>220</v>
      </c>
      <c r="AW146" s="214" t="s">
        <v>1142</v>
      </c>
      <c r="AX146" s="214" t="s">
        <v>1123</v>
      </c>
      <c r="AY146" s="214" t="s">
        <v>1127</v>
      </c>
      <c r="BA146" s="93" t="e">
        <f t="shared" si="36"/>
        <v>#N/A</v>
      </c>
    </row>
    <row r="147" spans="1:53" ht="24" x14ac:dyDescent="0.25">
      <c r="A147" s="242" t="s">
        <v>638</v>
      </c>
      <c r="B147" s="242" t="s">
        <v>639</v>
      </c>
      <c r="C147" s="242" t="s">
        <v>1326</v>
      </c>
      <c r="D147" s="298" t="s">
        <v>109</v>
      </c>
      <c r="E147" s="242">
        <v>1.3694433850037097E-4</v>
      </c>
      <c r="G147" s="387"/>
      <c r="H147" s="394" t="s">
        <v>1326</v>
      </c>
      <c r="I147" s="395" t="s">
        <v>109</v>
      </c>
      <c r="J147" s="395">
        <v>9.7362452514403289E-5</v>
      </c>
      <c r="K147" s="395"/>
      <c r="L147" s="395"/>
      <c r="M147" s="395" t="s">
        <v>1326</v>
      </c>
      <c r="N147" s="395" t="s">
        <v>109</v>
      </c>
      <c r="O147" s="395">
        <v>3.9581885985967683E-5</v>
      </c>
      <c r="P147" s="395"/>
      <c r="Q147" s="396">
        <v>0.69</v>
      </c>
      <c r="R147" s="395">
        <v>7</v>
      </c>
      <c r="S147" s="395">
        <v>7</v>
      </c>
      <c r="T147" s="395">
        <v>7</v>
      </c>
      <c r="U147" s="382">
        <v>55</v>
      </c>
      <c r="V147" s="382"/>
      <c r="W147" s="395">
        <v>2</v>
      </c>
      <c r="X147" s="395">
        <v>9</v>
      </c>
      <c r="Y147" s="395">
        <v>0</v>
      </c>
      <c r="Z147" s="395">
        <v>0</v>
      </c>
      <c r="AA147" s="395">
        <v>0</v>
      </c>
      <c r="AC147" s="384">
        <v>11</v>
      </c>
      <c r="AD147" s="382"/>
      <c r="AE147" s="397">
        <v>0.22</v>
      </c>
      <c r="AF147" s="398"/>
      <c r="AG147" s="399">
        <v>2</v>
      </c>
      <c r="AH147" s="427" t="e">
        <f t="shared" si="34"/>
        <v>#VALUE!</v>
      </c>
      <c r="AI147" s="212" t="s">
        <v>630</v>
      </c>
      <c r="AJ147" s="212" t="s">
        <v>631</v>
      </c>
      <c r="AK147" s="212" t="s">
        <v>1325</v>
      </c>
      <c r="AL147" s="212"/>
      <c r="AM147" s="212"/>
      <c r="AN147" s="212" t="s">
        <v>43</v>
      </c>
      <c r="AO147" s="212"/>
      <c r="AP147" s="213">
        <v>60</v>
      </c>
      <c r="AQ147" s="213">
        <v>0</v>
      </c>
      <c r="AR147" s="213">
        <v>0</v>
      </c>
      <c r="AS147" s="213">
        <v>60</v>
      </c>
      <c r="AT147" s="407" t="e">
        <f t="shared" si="35"/>
        <v>#N/A</v>
      </c>
      <c r="AV147" s="213">
        <v>100</v>
      </c>
      <c r="AW147" s="214" t="s">
        <v>1119</v>
      </c>
      <c r="AX147" s="214" t="s">
        <v>1123</v>
      </c>
      <c r="AY147" s="214" t="s">
        <v>1178</v>
      </c>
      <c r="BA147" s="93" t="e">
        <f t="shared" si="36"/>
        <v>#N/A</v>
      </c>
    </row>
    <row r="148" spans="1:53" ht="24" x14ac:dyDescent="0.25">
      <c r="C148" s="242" t="s">
        <v>1327</v>
      </c>
      <c r="D148" s="298" t="s">
        <v>161</v>
      </c>
      <c r="E148" s="298">
        <v>7.9337104682853776E-4</v>
      </c>
      <c r="G148" s="387"/>
      <c r="H148" s="388" t="s">
        <v>1327</v>
      </c>
      <c r="I148" s="389" t="s">
        <v>161</v>
      </c>
      <c r="J148" s="389">
        <v>6.466430534115416E-4</v>
      </c>
      <c r="K148" s="389"/>
      <c r="L148" s="389"/>
      <c r="M148" s="389" t="s">
        <v>1327</v>
      </c>
      <c r="N148" s="389" t="s">
        <v>161</v>
      </c>
      <c r="O148" s="389">
        <v>1.4672799341699619E-4</v>
      </c>
      <c r="P148" s="389"/>
      <c r="Q148" s="390"/>
      <c r="R148" s="389"/>
      <c r="S148" s="389"/>
      <c r="T148" s="389"/>
      <c r="U148" s="391"/>
      <c r="V148" s="391"/>
      <c r="W148" s="389"/>
      <c r="X148" s="389"/>
      <c r="Y148" s="389"/>
      <c r="Z148" s="389"/>
      <c r="AA148" s="389"/>
      <c r="AC148" s="380"/>
      <c r="AD148" s="391"/>
      <c r="AE148" s="390"/>
      <c r="AF148" s="389"/>
      <c r="AG148" s="387"/>
      <c r="AH148" s="427" t="e">
        <f t="shared" si="34"/>
        <v>#VALUE!</v>
      </c>
      <c r="AI148" s="212" t="s">
        <v>632</v>
      </c>
      <c r="AJ148" s="212" t="s">
        <v>633</v>
      </c>
      <c r="AK148" s="212" t="s">
        <v>1326</v>
      </c>
      <c r="AL148" s="212"/>
      <c r="AM148" s="212"/>
      <c r="AN148" s="212" t="s">
        <v>109</v>
      </c>
      <c r="AO148" s="212"/>
      <c r="AP148" s="214" t="s">
        <v>551</v>
      </c>
      <c r="AQ148" s="214" t="s">
        <v>551</v>
      </c>
      <c r="AR148" s="214" t="s">
        <v>551</v>
      </c>
      <c r="AS148" s="214" t="s">
        <v>551</v>
      </c>
      <c r="AT148" s="407" t="e">
        <f t="shared" si="35"/>
        <v>#VALUE!</v>
      </c>
      <c r="AV148" s="214" t="s">
        <v>551</v>
      </c>
      <c r="AW148" s="214" t="s">
        <v>551</v>
      </c>
      <c r="AX148" s="214" t="s">
        <v>551</v>
      </c>
      <c r="AY148" s="214" t="s">
        <v>551</v>
      </c>
      <c r="BA148" s="93" t="e">
        <f t="shared" si="36"/>
        <v>#VALUE!</v>
      </c>
    </row>
    <row r="149" spans="1:53" ht="36" x14ac:dyDescent="0.25">
      <c r="C149" s="242" t="s">
        <v>1328</v>
      </c>
      <c r="D149" s="298" t="s">
        <v>173</v>
      </c>
      <c r="E149" s="298">
        <v>8.4079532856993057E-4</v>
      </c>
      <c r="G149" s="387"/>
      <c r="H149" s="388" t="s">
        <v>1328</v>
      </c>
      <c r="I149" s="389" t="s">
        <v>173</v>
      </c>
      <c r="J149" s="389">
        <v>4.9157047509860541E-4</v>
      </c>
      <c r="K149" s="389"/>
      <c r="L149" s="389"/>
      <c r="M149" s="389" t="s">
        <v>1328</v>
      </c>
      <c r="N149" s="389" t="s">
        <v>173</v>
      </c>
      <c r="O149" s="389">
        <v>3.4922485347132522E-4</v>
      </c>
      <c r="P149" s="389"/>
      <c r="Q149" s="390"/>
      <c r="R149" s="389"/>
      <c r="S149" s="389"/>
      <c r="T149" s="389"/>
      <c r="U149" s="391"/>
      <c r="V149" s="391"/>
      <c r="W149" s="389"/>
      <c r="X149" s="389"/>
      <c r="Y149" s="389"/>
      <c r="Z149" s="389"/>
      <c r="AA149" s="389"/>
      <c r="AC149" s="380"/>
      <c r="AD149" s="391"/>
      <c r="AE149" s="390"/>
      <c r="AF149" s="389"/>
      <c r="AG149" s="387"/>
      <c r="AH149" s="427" t="e">
        <f t="shared" si="34"/>
        <v>#VALUE!</v>
      </c>
      <c r="AI149" s="212" t="s">
        <v>634</v>
      </c>
      <c r="AJ149" s="212" t="s">
        <v>635</v>
      </c>
      <c r="AK149" s="212" t="s">
        <v>1327</v>
      </c>
      <c r="AL149" s="212"/>
      <c r="AM149" s="212"/>
      <c r="AN149" s="212" t="s">
        <v>161</v>
      </c>
      <c r="AO149" s="212"/>
      <c r="AP149" s="213">
        <v>190</v>
      </c>
      <c r="AQ149" s="213">
        <v>30</v>
      </c>
      <c r="AR149" s="213">
        <v>0</v>
      </c>
      <c r="AS149" s="213">
        <v>220</v>
      </c>
      <c r="AT149" s="407" t="e">
        <f t="shared" si="35"/>
        <v>#N/A</v>
      </c>
      <c r="AV149" s="213">
        <v>180</v>
      </c>
      <c r="AW149" s="214" t="s">
        <v>1199</v>
      </c>
      <c r="AX149" s="214" t="s">
        <v>1123</v>
      </c>
      <c r="AY149" s="214" t="s">
        <v>1136</v>
      </c>
      <c r="BA149" s="93" t="e">
        <f t="shared" si="36"/>
        <v>#N/A</v>
      </c>
    </row>
    <row r="150" spans="1:53" ht="24" x14ac:dyDescent="0.25">
      <c r="A150" s="242" t="s">
        <v>642</v>
      </c>
      <c r="B150" s="242" t="s">
        <v>643</v>
      </c>
      <c r="C150" s="242" t="s">
        <v>1329</v>
      </c>
      <c r="D150" s="298" t="s">
        <v>218</v>
      </c>
      <c r="E150" s="298">
        <v>3.1491079752403575E-4</v>
      </c>
      <c r="G150" s="380"/>
      <c r="H150" s="381" t="s">
        <v>1329</v>
      </c>
      <c r="I150" s="382" t="s">
        <v>218</v>
      </c>
      <c r="J150" s="382">
        <v>2.3111753596668757E-4</v>
      </c>
      <c r="K150" s="382"/>
      <c r="L150" s="382"/>
      <c r="M150" s="382" t="s">
        <v>1329</v>
      </c>
      <c r="N150" s="382" t="s">
        <v>218</v>
      </c>
      <c r="O150" s="382">
        <v>8.3793261557348184E-5</v>
      </c>
      <c r="P150" s="382"/>
      <c r="Q150" s="383">
        <v>3.23</v>
      </c>
      <c r="R150" s="382">
        <v>41</v>
      </c>
      <c r="S150" s="382">
        <v>28</v>
      </c>
      <c r="T150" s="382">
        <v>41</v>
      </c>
      <c r="U150" s="382">
        <v>372</v>
      </c>
      <c r="V150" s="382"/>
      <c r="W150" s="382">
        <v>0</v>
      </c>
      <c r="X150" s="382">
        <v>0</v>
      </c>
      <c r="Y150" s="382">
        <v>79</v>
      </c>
      <c r="Z150" s="382">
        <v>0</v>
      </c>
      <c r="AA150" s="382">
        <v>0</v>
      </c>
      <c r="AC150" s="384">
        <v>79</v>
      </c>
      <c r="AD150" s="382"/>
      <c r="AE150" s="385">
        <v>0.98</v>
      </c>
      <c r="AF150" s="386"/>
      <c r="AG150" s="384">
        <v>15</v>
      </c>
      <c r="AH150" s="427" t="e">
        <f t="shared" si="34"/>
        <v>#VALUE!</v>
      </c>
      <c r="AI150" s="212" t="s">
        <v>636</v>
      </c>
      <c r="AJ150" s="212" t="s">
        <v>637</v>
      </c>
      <c r="AK150" s="212" t="s">
        <v>1328</v>
      </c>
      <c r="AL150" s="212"/>
      <c r="AM150" s="212"/>
      <c r="AN150" s="212" t="s">
        <v>173</v>
      </c>
      <c r="AO150" s="212"/>
      <c r="AP150" s="214" t="s">
        <v>551</v>
      </c>
      <c r="AQ150" s="214" t="s">
        <v>551</v>
      </c>
      <c r="AR150" s="214" t="s">
        <v>551</v>
      </c>
      <c r="AS150" s="214" t="s">
        <v>551</v>
      </c>
      <c r="AT150" s="407" t="e">
        <f t="shared" si="35"/>
        <v>#VALUE!</v>
      </c>
      <c r="AV150" s="214" t="s">
        <v>551</v>
      </c>
      <c r="AW150" s="214" t="s">
        <v>551</v>
      </c>
      <c r="AX150" s="214" t="s">
        <v>551</v>
      </c>
      <c r="AY150" s="214" t="s">
        <v>551</v>
      </c>
      <c r="BA150" s="93" t="e">
        <f t="shared" si="36"/>
        <v>#VALUE!</v>
      </c>
    </row>
    <row r="151" spans="1:53" x14ac:dyDescent="0.25">
      <c r="A151" s="242" t="s">
        <v>644</v>
      </c>
      <c r="B151" s="242" t="s">
        <v>645</v>
      </c>
      <c r="D151" s="298"/>
      <c r="E151" s="298"/>
      <c r="G151" s="380"/>
      <c r="H151" s="381"/>
      <c r="I151" s="382"/>
      <c r="J151" s="382"/>
      <c r="K151" s="382"/>
      <c r="L151" s="382"/>
      <c r="M151" s="382"/>
      <c r="N151" s="382"/>
      <c r="O151" s="382"/>
      <c r="P151" s="382"/>
      <c r="Q151" s="383">
        <v>1.87</v>
      </c>
      <c r="R151" s="382">
        <v>45</v>
      </c>
      <c r="S151" s="382">
        <v>294</v>
      </c>
      <c r="T151" s="382">
        <v>189</v>
      </c>
      <c r="U151" s="382">
        <v>767</v>
      </c>
      <c r="V151" s="382"/>
      <c r="W151" s="382">
        <v>9</v>
      </c>
      <c r="X151" s="382">
        <v>19</v>
      </c>
      <c r="Y151" s="382">
        <v>28</v>
      </c>
      <c r="Z151" s="382">
        <v>0</v>
      </c>
      <c r="AA151" s="382">
        <v>5</v>
      </c>
      <c r="AC151" s="384">
        <v>61</v>
      </c>
      <c r="AD151" s="382"/>
      <c r="AE151" s="385">
        <v>0.48</v>
      </c>
      <c r="AF151" s="386"/>
      <c r="AG151" s="384">
        <v>14</v>
      </c>
      <c r="AH151" s="427" t="e">
        <f t="shared" si="34"/>
        <v>#DIV/0!</v>
      </c>
      <c r="AI151" s="212" t="s">
        <v>638</v>
      </c>
      <c r="AJ151" s="212" t="s">
        <v>639</v>
      </c>
      <c r="AK151" s="212" t="s">
        <v>1329</v>
      </c>
      <c r="AL151" s="212"/>
      <c r="AM151" s="212"/>
      <c r="AN151" s="212" t="s">
        <v>218</v>
      </c>
      <c r="AO151" s="212"/>
      <c r="AP151" s="213">
        <v>190</v>
      </c>
      <c r="AQ151" s="213">
        <v>30</v>
      </c>
      <c r="AR151" s="213">
        <v>0</v>
      </c>
      <c r="AS151" s="213">
        <v>220</v>
      </c>
      <c r="AT151" s="407" t="e">
        <f t="shared" si="35"/>
        <v>#N/A</v>
      </c>
      <c r="AV151" s="213">
        <v>260</v>
      </c>
      <c r="AW151" s="214" t="s">
        <v>1199</v>
      </c>
      <c r="AX151" s="214" t="s">
        <v>1123</v>
      </c>
      <c r="AY151" s="214" t="s">
        <v>1234</v>
      </c>
      <c r="BA151" s="93" t="e">
        <f t="shared" si="36"/>
        <v>#N/A</v>
      </c>
    </row>
    <row r="152" spans="1:53" ht="36" x14ac:dyDescent="0.25">
      <c r="A152" s="242" t="s">
        <v>646</v>
      </c>
      <c r="B152" s="242" t="s">
        <v>647</v>
      </c>
      <c r="C152" s="242" t="s">
        <v>1330</v>
      </c>
      <c r="D152" s="298" t="s">
        <v>641</v>
      </c>
      <c r="E152" s="298" t="e">
        <v>#N/A</v>
      </c>
      <c r="G152" s="380"/>
      <c r="H152" s="381" t="s">
        <v>1330</v>
      </c>
      <c r="I152" s="382" t="s">
        <v>641</v>
      </c>
      <c r="J152" s="382" t="e">
        <v>#N/A</v>
      </c>
      <c r="K152" s="382"/>
      <c r="L152" s="382"/>
      <c r="M152" s="382" t="s">
        <v>1330</v>
      </c>
      <c r="N152" s="382" t="s">
        <v>641</v>
      </c>
      <c r="O152" s="382" t="e">
        <v>#N/A</v>
      </c>
      <c r="P152" s="382"/>
      <c r="Q152" s="383">
        <v>2.2799999999999998</v>
      </c>
      <c r="R152" s="382">
        <v>35</v>
      </c>
      <c r="S152" s="382">
        <v>51</v>
      </c>
      <c r="T152" s="382">
        <v>64</v>
      </c>
      <c r="U152" s="382">
        <v>389</v>
      </c>
      <c r="V152" s="382"/>
      <c r="W152" s="382">
        <v>20</v>
      </c>
      <c r="X152" s="382">
        <v>0</v>
      </c>
      <c r="Y152" s="382">
        <v>0</v>
      </c>
      <c r="Z152" s="382">
        <v>4</v>
      </c>
      <c r="AA152" s="382">
        <v>0</v>
      </c>
      <c r="AC152" s="384">
        <v>24</v>
      </c>
      <c r="AD152" s="382"/>
      <c r="AE152" s="385">
        <v>0.23</v>
      </c>
      <c r="AF152" s="386"/>
      <c r="AG152" s="384">
        <v>0</v>
      </c>
      <c r="AH152" s="427" t="e">
        <f t="shared" si="34"/>
        <v>#VALUE!</v>
      </c>
      <c r="AI152" s="212"/>
      <c r="AJ152" s="212"/>
      <c r="AK152" s="212"/>
      <c r="AL152" s="212"/>
      <c r="AM152" s="212"/>
      <c r="AN152" s="212"/>
      <c r="AO152" s="212"/>
      <c r="AP152" s="214"/>
      <c r="AQ152" s="214"/>
      <c r="AR152" s="214"/>
      <c r="AS152" s="214"/>
      <c r="AT152" s="214"/>
      <c r="AV152" s="214"/>
      <c r="AW152" s="214" t="s">
        <v>394</v>
      </c>
      <c r="AX152" s="214" t="s">
        <v>394</v>
      </c>
      <c r="AY152" s="214" t="s">
        <v>394</v>
      </c>
    </row>
    <row r="153" spans="1:53" ht="36" x14ac:dyDescent="0.25">
      <c r="A153" s="242" t="s">
        <v>648</v>
      </c>
      <c r="B153" s="242" t="s">
        <v>649</v>
      </c>
      <c r="C153" s="242" t="s">
        <v>1334</v>
      </c>
      <c r="D153" s="298" t="s">
        <v>1801</v>
      </c>
      <c r="E153" s="298">
        <v>2.3651404678795237E-3</v>
      </c>
      <c r="G153" s="380"/>
      <c r="H153" s="381" t="s">
        <v>1334</v>
      </c>
      <c r="I153" s="382" t="s">
        <v>1801</v>
      </c>
      <c r="J153" s="382">
        <v>1.1875989033379316E-3</v>
      </c>
      <c r="K153" s="382"/>
      <c r="L153" s="382"/>
      <c r="M153" s="382" t="s">
        <v>1334</v>
      </c>
      <c r="N153" s="382" t="s">
        <v>1801</v>
      </c>
      <c r="O153" s="382">
        <v>1.1775415645415917E-3</v>
      </c>
      <c r="P153" s="382"/>
      <c r="Q153" s="383">
        <v>1.91</v>
      </c>
      <c r="R153" s="382">
        <v>11</v>
      </c>
      <c r="S153" s="382">
        <v>8</v>
      </c>
      <c r="T153" s="382">
        <v>93</v>
      </c>
      <c r="U153" s="382">
        <v>244</v>
      </c>
      <c r="V153" s="382"/>
      <c r="W153" s="382">
        <v>0</v>
      </c>
      <c r="X153" s="382">
        <v>19</v>
      </c>
      <c r="Y153" s="382">
        <v>18</v>
      </c>
      <c r="Z153" s="382">
        <v>21</v>
      </c>
      <c r="AA153" s="382">
        <v>0</v>
      </c>
      <c r="AC153" s="384">
        <v>58</v>
      </c>
      <c r="AD153" s="382"/>
      <c r="AE153" s="385">
        <v>0.84</v>
      </c>
      <c r="AF153" s="386"/>
      <c r="AG153" s="384">
        <v>0</v>
      </c>
      <c r="AH153" s="427" t="e">
        <f t="shared" si="34"/>
        <v>#VALUE!</v>
      </c>
      <c r="AI153" s="212"/>
      <c r="AJ153" s="212"/>
      <c r="AK153" s="212"/>
      <c r="AL153" s="212"/>
      <c r="AM153" s="212"/>
      <c r="AN153" s="212"/>
      <c r="AO153" s="212"/>
      <c r="AP153" s="214"/>
      <c r="AQ153" s="214"/>
      <c r="AR153" s="214"/>
      <c r="AS153" s="214"/>
      <c r="AT153" s="214"/>
      <c r="AV153" s="214"/>
      <c r="AW153" s="214" t="s">
        <v>394</v>
      </c>
      <c r="AX153" s="214" t="s">
        <v>394</v>
      </c>
      <c r="AY153" s="214" t="s">
        <v>394</v>
      </c>
    </row>
    <row r="154" spans="1:53" ht="24" x14ac:dyDescent="0.25">
      <c r="C154" s="242" t="s">
        <v>1335</v>
      </c>
      <c r="D154" s="298" t="s">
        <v>334</v>
      </c>
      <c r="E154" s="298">
        <v>4.8684460946249312E-4</v>
      </c>
      <c r="G154" s="387"/>
      <c r="H154" s="388" t="s">
        <v>1335</v>
      </c>
      <c r="I154" s="389" t="s">
        <v>334</v>
      </c>
      <c r="J154" s="389">
        <v>1.8636417235643284E-4</v>
      </c>
      <c r="K154" s="389"/>
      <c r="L154" s="389"/>
      <c r="M154" s="389" t="s">
        <v>1335</v>
      </c>
      <c r="N154" s="389" t="s">
        <v>334</v>
      </c>
      <c r="O154" s="389">
        <v>3.0048043710606033E-4</v>
      </c>
      <c r="P154" s="389"/>
      <c r="Q154" s="390"/>
      <c r="R154" s="389"/>
      <c r="S154" s="389"/>
      <c r="T154" s="389"/>
      <c r="U154" s="391"/>
      <c r="V154" s="391"/>
      <c r="W154" s="389"/>
      <c r="X154" s="389"/>
      <c r="Y154" s="389"/>
      <c r="Z154" s="389"/>
      <c r="AA154" s="389"/>
      <c r="AC154" s="380"/>
      <c r="AD154" s="391"/>
      <c r="AE154" s="390"/>
      <c r="AF154" s="389"/>
      <c r="AG154" s="387"/>
      <c r="AH154" s="427" t="e">
        <f t="shared" si="34"/>
        <v>#VALUE!</v>
      </c>
      <c r="AI154" s="212" t="s">
        <v>642</v>
      </c>
      <c r="AJ154" s="212" t="s">
        <v>643</v>
      </c>
      <c r="AK154" s="212" t="s">
        <v>1334</v>
      </c>
      <c r="AL154" s="212"/>
      <c r="AM154" s="212"/>
      <c r="AN154" s="212" t="s">
        <v>1801</v>
      </c>
      <c r="AO154" s="212"/>
      <c r="AP154" s="213">
        <v>170</v>
      </c>
      <c r="AQ154" s="213">
        <v>30</v>
      </c>
      <c r="AR154" s="213">
        <v>0</v>
      </c>
      <c r="AS154" s="213">
        <v>210</v>
      </c>
      <c r="AT154" s="407" t="e">
        <f t="shared" ref="AT154:AT157" si="37">AS154/VLOOKUP(AN154,$E$16:$H$393,4,FALSE)</f>
        <v>#N/A</v>
      </c>
      <c r="AV154" s="213">
        <v>140</v>
      </c>
      <c r="AW154" s="214" t="s">
        <v>1119</v>
      </c>
      <c r="AX154" s="214" t="s">
        <v>1123</v>
      </c>
      <c r="AY154" s="214" t="s">
        <v>1132</v>
      </c>
      <c r="BA154" s="93" t="e">
        <f t="shared" ref="BA154:BA157" si="38">AY154/VLOOKUP(AN154,$E$16:$H$393,4,FALSE)</f>
        <v>#N/A</v>
      </c>
    </row>
    <row r="155" spans="1:53" ht="24" x14ac:dyDescent="0.25">
      <c r="A155" s="242">
        <v>18</v>
      </c>
      <c r="C155" s="242" t="s">
        <v>1336</v>
      </c>
      <c r="D155" s="298" t="s">
        <v>258</v>
      </c>
      <c r="E155" s="298">
        <v>8.752304542294138E-4</v>
      </c>
      <c r="G155" s="380"/>
      <c r="H155" s="392" t="s">
        <v>1336</v>
      </c>
      <c r="I155" s="391" t="s">
        <v>258</v>
      </c>
      <c r="J155" s="391">
        <v>2.8289272095124827E-4</v>
      </c>
      <c r="K155" s="391"/>
      <c r="L155" s="391"/>
      <c r="M155" s="391" t="s">
        <v>1336</v>
      </c>
      <c r="N155" s="391" t="s">
        <v>258</v>
      </c>
      <c r="O155" s="391">
        <v>5.9233773327816558E-4</v>
      </c>
      <c r="P155" s="391"/>
      <c r="Q155" s="393"/>
      <c r="R155" s="391"/>
      <c r="S155" s="391"/>
      <c r="T155" s="391"/>
      <c r="U155" s="391"/>
      <c r="V155" s="391"/>
      <c r="W155" s="391"/>
      <c r="X155" s="391"/>
      <c r="Y155" s="391"/>
      <c r="Z155" s="391"/>
      <c r="AA155" s="391"/>
      <c r="AC155" s="380"/>
      <c r="AD155" s="391"/>
      <c r="AE155" s="393"/>
      <c r="AF155" s="391"/>
      <c r="AG155" s="380"/>
      <c r="AH155" s="427" t="e">
        <f t="shared" si="34"/>
        <v>#VALUE!</v>
      </c>
      <c r="AI155" s="212" t="s">
        <v>644</v>
      </c>
      <c r="AJ155" s="212" t="s">
        <v>645</v>
      </c>
      <c r="AK155" s="212" t="s">
        <v>1335</v>
      </c>
      <c r="AL155" s="212"/>
      <c r="AM155" s="212"/>
      <c r="AN155" s="212" t="s">
        <v>334</v>
      </c>
      <c r="AO155" s="212"/>
      <c r="AP155" s="214" t="s">
        <v>551</v>
      </c>
      <c r="AQ155" s="214" t="s">
        <v>551</v>
      </c>
      <c r="AR155" s="214" t="s">
        <v>551</v>
      </c>
      <c r="AS155" s="214" t="s">
        <v>551</v>
      </c>
      <c r="AT155" s="407" t="e">
        <f t="shared" si="37"/>
        <v>#VALUE!</v>
      </c>
      <c r="AV155" s="214" t="s">
        <v>551</v>
      </c>
      <c r="AW155" s="214" t="s">
        <v>551</v>
      </c>
      <c r="AX155" s="214" t="s">
        <v>551</v>
      </c>
      <c r="AY155" s="214" t="s">
        <v>551</v>
      </c>
      <c r="BA155" s="93" t="e">
        <f t="shared" si="38"/>
        <v>#VALUE!</v>
      </c>
    </row>
    <row r="156" spans="1:53" ht="36" x14ac:dyDescent="0.25">
      <c r="A156" s="242" t="s">
        <v>693</v>
      </c>
      <c r="B156" s="242" t="s">
        <v>694</v>
      </c>
      <c r="C156" s="242" t="s">
        <v>1337</v>
      </c>
      <c r="D156" s="298" t="s">
        <v>272</v>
      </c>
      <c r="E156" s="242">
        <v>1.618655733811539E-3</v>
      </c>
      <c r="G156" s="387"/>
      <c r="H156" s="394" t="s">
        <v>1337</v>
      </c>
      <c r="I156" s="395" t="s">
        <v>272</v>
      </c>
      <c r="J156" s="395">
        <v>6.7670982450829991E-4</v>
      </c>
      <c r="K156" s="395"/>
      <c r="L156" s="395"/>
      <c r="M156" s="395" t="s">
        <v>1337</v>
      </c>
      <c r="N156" s="395" t="s">
        <v>272</v>
      </c>
      <c r="O156" s="395">
        <v>9.4194590930323928E-4</v>
      </c>
      <c r="P156" s="395"/>
      <c r="Q156" s="396">
        <v>2</v>
      </c>
      <c r="R156" s="395">
        <v>6</v>
      </c>
      <c r="S156" s="395">
        <v>16</v>
      </c>
      <c r="T156" s="395">
        <v>32</v>
      </c>
      <c r="U156" s="382">
        <v>132</v>
      </c>
      <c r="V156" s="382"/>
      <c r="W156" s="395">
        <v>1</v>
      </c>
      <c r="X156" s="395">
        <v>3</v>
      </c>
      <c r="Y156" s="395">
        <v>31</v>
      </c>
      <c r="Z156" s="395">
        <v>0</v>
      </c>
      <c r="AA156" s="395">
        <v>0</v>
      </c>
      <c r="AC156" s="384">
        <v>35</v>
      </c>
      <c r="AD156" s="382"/>
      <c r="AE156" s="397">
        <v>0.9</v>
      </c>
      <c r="AF156" s="398"/>
      <c r="AG156" s="399">
        <v>3</v>
      </c>
      <c r="AH156" s="427" t="e">
        <f t="shared" si="34"/>
        <v>#VALUE!</v>
      </c>
      <c r="AI156" s="212" t="s">
        <v>646</v>
      </c>
      <c r="AJ156" s="212" t="s">
        <v>647</v>
      </c>
      <c r="AK156" s="212" t="s">
        <v>1336</v>
      </c>
      <c r="AL156" s="212"/>
      <c r="AM156" s="212"/>
      <c r="AN156" s="212" t="s">
        <v>258</v>
      </c>
      <c r="AO156" s="212"/>
      <c r="AP156" s="213">
        <v>260</v>
      </c>
      <c r="AQ156" s="213">
        <v>30</v>
      </c>
      <c r="AR156" s="213">
        <v>0</v>
      </c>
      <c r="AS156" s="213">
        <v>290</v>
      </c>
      <c r="AT156" s="407" t="e">
        <f t="shared" si="37"/>
        <v>#N/A</v>
      </c>
      <c r="AV156" s="213">
        <v>210</v>
      </c>
      <c r="AW156" s="214" t="s">
        <v>1142</v>
      </c>
      <c r="AX156" s="214" t="s">
        <v>1123</v>
      </c>
      <c r="AY156" s="214" t="s">
        <v>1224</v>
      </c>
      <c r="BA156" s="93" t="e">
        <f t="shared" si="38"/>
        <v>#N/A</v>
      </c>
    </row>
    <row r="157" spans="1:53" ht="24" x14ac:dyDescent="0.25">
      <c r="A157" s="242" t="s">
        <v>695</v>
      </c>
      <c r="B157" s="242" t="s">
        <v>696</v>
      </c>
      <c r="C157" s="242" t="s">
        <v>1339</v>
      </c>
      <c r="D157" s="315" t="s">
        <v>337</v>
      </c>
      <c r="E157" s="242">
        <v>5.0745539040688398E-4</v>
      </c>
      <c r="G157" s="387"/>
      <c r="H157" s="394" t="s">
        <v>1339</v>
      </c>
      <c r="I157" s="395" t="s">
        <v>337</v>
      </c>
      <c r="J157" s="395">
        <v>2.0966077449239258E-4</v>
      </c>
      <c r="K157" s="395"/>
      <c r="L157" s="395"/>
      <c r="M157" s="395" t="s">
        <v>1339</v>
      </c>
      <c r="N157" s="395" t="s">
        <v>337</v>
      </c>
      <c r="O157" s="395">
        <v>2.9779461591449143E-4</v>
      </c>
      <c r="P157" s="395"/>
      <c r="Q157" s="396">
        <v>1.18</v>
      </c>
      <c r="R157" s="395">
        <v>4</v>
      </c>
      <c r="S157" s="395">
        <v>12</v>
      </c>
      <c r="T157" s="395">
        <v>2</v>
      </c>
      <c r="U157" s="382">
        <v>57</v>
      </c>
      <c r="V157" s="382"/>
      <c r="W157" s="395">
        <v>1</v>
      </c>
      <c r="X157" s="395">
        <v>0</v>
      </c>
      <c r="Y157" s="395">
        <v>0</v>
      </c>
      <c r="Z157" s="395">
        <v>0</v>
      </c>
      <c r="AA157" s="395">
        <v>0</v>
      </c>
      <c r="AC157" s="384">
        <v>1</v>
      </c>
      <c r="AD157" s="382"/>
      <c r="AE157" s="397">
        <v>0.03</v>
      </c>
      <c r="AF157" s="398"/>
      <c r="AG157" s="399">
        <v>5</v>
      </c>
      <c r="AH157" s="427" t="e">
        <f t="shared" si="34"/>
        <v>#VALUE!</v>
      </c>
      <c r="AI157" s="212" t="s">
        <v>648</v>
      </c>
      <c r="AJ157" s="212" t="s">
        <v>649</v>
      </c>
      <c r="AK157" s="212" t="s">
        <v>1337</v>
      </c>
      <c r="AL157" s="212"/>
      <c r="AM157" s="212"/>
      <c r="AN157" s="212" t="s">
        <v>272</v>
      </c>
      <c r="AO157" s="212"/>
      <c r="AP157" s="213">
        <v>470</v>
      </c>
      <c r="AQ157" s="213">
        <v>110</v>
      </c>
      <c r="AR157" s="213">
        <v>0</v>
      </c>
      <c r="AS157" s="213">
        <v>580</v>
      </c>
      <c r="AT157" s="407" t="e">
        <f t="shared" si="37"/>
        <v>#N/A</v>
      </c>
      <c r="AV157" s="213">
        <v>420</v>
      </c>
      <c r="AW157" s="214" t="s">
        <v>1138</v>
      </c>
      <c r="AX157" s="214" t="s">
        <v>1123</v>
      </c>
      <c r="AY157" s="214" t="s">
        <v>1293</v>
      </c>
      <c r="BA157" s="93" t="e">
        <f t="shared" si="38"/>
        <v>#N/A</v>
      </c>
    </row>
    <row r="158" spans="1:53" ht="24" x14ac:dyDescent="0.25">
      <c r="A158" s="242" t="s">
        <v>697</v>
      </c>
      <c r="B158" s="242" t="s">
        <v>698</v>
      </c>
      <c r="C158" s="242" t="s">
        <v>1341</v>
      </c>
      <c r="D158" s="298" t="s">
        <v>49</v>
      </c>
      <c r="E158" s="242">
        <v>9.2560108947304E-5</v>
      </c>
      <c r="G158" s="387"/>
      <c r="H158" s="394" t="s">
        <v>1341</v>
      </c>
      <c r="I158" s="395" t="s">
        <v>49</v>
      </c>
      <c r="J158" s="395">
        <v>6.2659298397170347E-5</v>
      </c>
      <c r="K158" s="395"/>
      <c r="L158" s="395"/>
      <c r="M158" s="395" t="s">
        <v>1341</v>
      </c>
      <c r="N158" s="395" t="s">
        <v>49</v>
      </c>
      <c r="O158" s="395">
        <v>2.9900810550133656E-5</v>
      </c>
      <c r="P158" s="395"/>
      <c r="Q158" s="396">
        <v>2.09</v>
      </c>
      <c r="R158" s="395">
        <v>12</v>
      </c>
      <c r="S158" s="395">
        <v>15</v>
      </c>
      <c r="T158" s="395">
        <v>23</v>
      </c>
      <c r="U158" s="382">
        <v>121</v>
      </c>
      <c r="V158" s="382"/>
      <c r="W158" s="395">
        <v>1</v>
      </c>
      <c r="X158" s="395">
        <v>0</v>
      </c>
      <c r="Y158" s="395">
        <v>11</v>
      </c>
      <c r="Z158" s="395">
        <v>0</v>
      </c>
      <c r="AA158" s="395">
        <v>0</v>
      </c>
      <c r="AC158" s="384">
        <v>12</v>
      </c>
      <c r="AD158" s="382"/>
      <c r="AE158" s="397">
        <v>0.35</v>
      </c>
      <c r="AF158" s="398"/>
      <c r="AG158" s="399">
        <v>16</v>
      </c>
      <c r="AH158" s="427" t="e">
        <f t="shared" si="34"/>
        <v>#VALUE!</v>
      </c>
      <c r="AI158" s="212"/>
      <c r="AJ158" s="212"/>
      <c r="AK158" s="212"/>
      <c r="AL158" s="212"/>
      <c r="AM158" s="212"/>
      <c r="AN158" s="212"/>
      <c r="AO158" s="212"/>
      <c r="AP158" s="214"/>
      <c r="AQ158" s="214"/>
      <c r="AR158" s="214"/>
      <c r="AS158" s="214"/>
      <c r="AT158" s="214"/>
      <c r="AV158" s="214"/>
      <c r="AW158" s="214" t="s">
        <v>394</v>
      </c>
      <c r="AX158" s="214" t="s">
        <v>394</v>
      </c>
      <c r="AY158" s="214" t="s">
        <v>394</v>
      </c>
    </row>
    <row r="159" spans="1:53" ht="36" x14ac:dyDescent="0.25">
      <c r="A159" s="242" t="s">
        <v>699</v>
      </c>
      <c r="B159" s="242" t="s">
        <v>700</v>
      </c>
      <c r="C159" s="242" t="s">
        <v>1342</v>
      </c>
      <c r="D159" s="298" t="s">
        <v>93</v>
      </c>
      <c r="E159" s="242">
        <v>1.018710294721271E-3</v>
      </c>
      <c r="G159" s="387"/>
      <c r="H159" s="394" t="s">
        <v>1342</v>
      </c>
      <c r="I159" s="395" t="s">
        <v>93</v>
      </c>
      <c r="J159" s="395">
        <v>7.8719077705206256E-4</v>
      </c>
      <c r="K159" s="395"/>
      <c r="L159" s="395"/>
      <c r="M159" s="395" t="s">
        <v>1342</v>
      </c>
      <c r="N159" s="395" t="s">
        <v>93</v>
      </c>
      <c r="O159" s="395">
        <v>2.3151951766920846E-4</v>
      </c>
      <c r="P159" s="395"/>
      <c r="Q159" s="396">
        <v>5.2</v>
      </c>
      <c r="R159" s="395">
        <v>11</v>
      </c>
      <c r="S159" s="395">
        <v>194</v>
      </c>
      <c r="T159" s="395">
        <v>87</v>
      </c>
      <c r="U159" s="382">
        <v>505</v>
      </c>
      <c r="V159" s="382"/>
      <c r="W159" s="395">
        <v>31</v>
      </c>
      <c r="X159" s="395">
        <v>0</v>
      </c>
      <c r="Y159" s="395">
        <v>24</v>
      </c>
      <c r="Z159" s="395">
        <v>0</v>
      </c>
      <c r="AA159" s="395">
        <v>1</v>
      </c>
      <c r="AC159" s="384">
        <v>56</v>
      </c>
      <c r="AD159" s="382"/>
      <c r="AE159" s="397">
        <v>1.37</v>
      </c>
      <c r="AF159" s="398"/>
      <c r="AG159" s="399">
        <v>66</v>
      </c>
      <c r="AH159" s="427" t="e">
        <f t="shared" si="34"/>
        <v>#VALUE!</v>
      </c>
      <c r="AI159" s="212"/>
      <c r="AJ159" s="212" t="s">
        <v>1338</v>
      </c>
      <c r="AK159" s="212" t="s">
        <v>1339</v>
      </c>
      <c r="AL159" s="212"/>
      <c r="AM159" s="212" t="s">
        <v>337</v>
      </c>
      <c r="AN159" s="212" t="s">
        <v>337</v>
      </c>
      <c r="AO159" s="212"/>
      <c r="AP159" s="213" t="s">
        <v>551</v>
      </c>
      <c r="AQ159" s="213" t="s">
        <v>551</v>
      </c>
      <c r="AR159" s="213" t="s">
        <v>551</v>
      </c>
      <c r="AS159" s="213" t="s">
        <v>551</v>
      </c>
      <c r="AT159" s="407" t="e">
        <f t="shared" ref="AT159:AT167" si="39">AS159/VLOOKUP(AN159,$E$16:$H$393,4,FALSE)</f>
        <v>#VALUE!</v>
      </c>
      <c r="AV159" s="214" t="s">
        <v>551</v>
      </c>
      <c r="AW159" s="214" t="s">
        <v>551</v>
      </c>
      <c r="AX159" s="214" t="s">
        <v>551</v>
      </c>
      <c r="AY159" s="214" t="s">
        <v>551</v>
      </c>
      <c r="BA159" s="93" t="e">
        <f t="shared" ref="BA159:BA167" si="40">AY159/VLOOKUP(AN159,$E$16:$H$393,4,FALSE)</f>
        <v>#VALUE!</v>
      </c>
    </row>
    <row r="160" spans="1:53" ht="24" x14ac:dyDescent="0.25">
      <c r="A160" s="242" t="s">
        <v>701</v>
      </c>
      <c r="B160" s="242" t="s">
        <v>702</v>
      </c>
      <c r="C160" s="242" t="s">
        <v>1343</v>
      </c>
      <c r="D160" s="298" t="s">
        <v>153</v>
      </c>
      <c r="E160" s="242">
        <v>1.6882534477348168E-4</v>
      </c>
      <c r="G160" s="387"/>
      <c r="H160" s="394" t="s">
        <v>1343</v>
      </c>
      <c r="I160" s="395" t="s">
        <v>153</v>
      </c>
      <c r="J160" s="395">
        <v>1.3175053822191867E-4</v>
      </c>
      <c r="K160" s="395"/>
      <c r="L160" s="395"/>
      <c r="M160" s="395" t="s">
        <v>1343</v>
      </c>
      <c r="N160" s="395" t="s">
        <v>153</v>
      </c>
      <c r="O160" s="395">
        <v>3.7074806551562996E-5</v>
      </c>
      <c r="P160" s="395"/>
      <c r="Q160" s="396">
        <v>3.16</v>
      </c>
      <c r="R160" s="395">
        <v>22</v>
      </c>
      <c r="S160" s="395">
        <v>68</v>
      </c>
      <c r="T160" s="395">
        <v>36</v>
      </c>
      <c r="U160" s="382">
        <v>287</v>
      </c>
      <c r="V160" s="382"/>
      <c r="W160" s="395">
        <v>3</v>
      </c>
      <c r="X160" s="395">
        <v>0</v>
      </c>
      <c r="Y160" s="395">
        <v>8</v>
      </c>
      <c r="Z160" s="395">
        <v>0</v>
      </c>
      <c r="AA160" s="395">
        <v>0</v>
      </c>
      <c r="AC160" s="384">
        <v>11</v>
      </c>
      <c r="AD160" s="382"/>
      <c r="AE160" s="397">
        <v>0.22</v>
      </c>
      <c r="AF160" s="398"/>
      <c r="AG160" s="399">
        <v>9</v>
      </c>
      <c r="AH160" s="427" t="e">
        <f t="shared" si="34"/>
        <v>#VALUE!</v>
      </c>
      <c r="AI160" s="212" t="s">
        <v>650</v>
      </c>
      <c r="AJ160" s="212" t="s">
        <v>651</v>
      </c>
      <c r="AK160" s="212" t="s">
        <v>1341</v>
      </c>
      <c r="AL160" s="212"/>
      <c r="AM160" s="212"/>
      <c r="AN160" s="212" t="s">
        <v>49</v>
      </c>
      <c r="AO160" s="212"/>
      <c r="AP160" s="214">
        <v>150</v>
      </c>
      <c r="AQ160" s="214">
        <v>40</v>
      </c>
      <c r="AR160" s="214">
        <v>0</v>
      </c>
      <c r="AS160" s="214">
        <v>190</v>
      </c>
      <c r="AT160" s="407" t="e">
        <f t="shared" si="39"/>
        <v>#N/A</v>
      </c>
      <c r="AV160" s="213">
        <v>100</v>
      </c>
      <c r="AW160" s="214" t="s">
        <v>1280</v>
      </c>
      <c r="AX160" s="214" t="s">
        <v>1123</v>
      </c>
      <c r="AY160" s="214" t="s">
        <v>1149</v>
      </c>
      <c r="BA160" s="93" t="e">
        <f t="shared" si="40"/>
        <v>#N/A</v>
      </c>
    </row>
    <row r="161" spans="1:53" ht="36" x14ac:dyDescent="0.25">
      <c r="A161" s="242" t="s">
        <v>703</v>
      </c>
      <c r="B161" s="242" t="s">
        <v>704</v>
      </c>
      <c r="C161" s="242" t="s">
        <v>1344</v>
      </c>
      <c r="D161" s="298" t="s">
        <v>175</v>
      </c>
      <c r="E161" s="242">
        <v>1.0877110823857268E-3</v>
      </c>
      <c r="G161" s="387"/>
      <c r="H161" s="394" t="s">
        <v>1344</v>
      </c>
      <c r="I161" s="395" t="s">
        <v>175</v>
      </c>
      <c r="J161" s="395">
        <v>9.3270997021338542E-5</v>
      </c>
      <c r="K161" s="395"/>
      <c r="L161" s="395"/>
      <c r="M161" s="395" t="s">
        <v>1344</v>
      </c>
      <c r="N161" s="395" t="s">
        <v>175</v>
      </c>
      <c r="O161" s="395">
        <v>9.9444008536438817E-4</v>
      </c>
      <c r="P161" s="395"/>
      <c r="Q161" s="396">
        <v>3.43</v>
      </c>
      <c r="R161" s="395">
        <v>20</v>
      </c>
      <c r="S161" s="395">
        <v>57</v>
      </c>
      <c r="T161" s="395">
        <v>17</v>
      </c>
      <c r="U161" s="382">
        <v>245</v>
      </c>
      <c r="V161" s="382"/>
      <c r="W161" s="395">
        <v>2</v>
      </c>
      <c r="X161" s="395">
        <v>0</v>
      </c>
      <c r="Y161" s="395">
        <v>3</v>
      </c>
      <c r="Z161" s="395">
        <v>0</v>
      </c>
      <c r="AA161" s="395">
        <v>0</v>
      </c>
      <c r="AC161" s="384">
        <v>5</v>
      </c>
      <c r="AD161" s="382"/>
      <c r="AE161" s="397">
        <v>0.11</v>
      </c>
      <c r="AF161" s="398"/>
      <c r="AG161" s="399">
        <v>31</v>
      </c>
      <c r="AH161" s="427" t="e">
        <f t="shared" si="34"/>
        <v>#VALUE!</v>
      </c>
      <c r="AI161" s="212" t="s">
        <v>652</v>
      </c>
      <c r="AJ161" s="212" t="s">
        <v>653</v>
      </c>
      <c r="AK161" s="212" t="s">
        <v>1342</v>
      </c>
      <c r="AL161" s="212"/>
      <c r="AM161" s="212"/>
      <c r="AN161" s="212" t="s">
        <v>93</v>
      </c>
      <c r="AO161" s="212"/>
      <c r="AP161" s="213">
        <v>100</v>
      </c>
      <c r="AQ161" s="213">
        <v>60</v>
      </c>
      <c r="AR161" s="213">
        <v>0</v>
      </c>
      <c r="AS161" s="213">
        <v>160</v>
      </c>
      <c r="AT161" s="407" t="e">
        <f t="shared" si="39"/>
        <v>#N/A</v>
      </c>
      <c r="AV161" s="213">
        <v>190</v>
      </c>
      <c r="AW161" s="214" t="s">
        <v>1119</v>
      </c>
      <c r="AX161" s="214" t="s">
        <v>1123</v>
      </c>
      <c r="AY161" s="214" t="s">
        <v>1136</v>
      </c>
      <c r="BA161" s="93" t="e">
        <f t="shared" si="40"/>
        <v>#N/A</v>
      </c>
    </row>
    <row r="162" spans="1:53" ht="36" x14ac:dyDescent="0.25">
      <c r="A162" s="242">
        <v>34</v>
      </c>
      <c r="B162" s="242">
        <v>41</v>
      </c>
      <c r="C162" s="242" t="s">
        <v>1345</v>
      </c>
      <c r="D162" s="298" t="s">
        <v>246</v>
      </c>
      <c r="E162" s="315">
        <v>4.839845126004873E-5</v>
      </c>
      <c r="G162" s="380"/>
      <c r="H162" s="392" t="s">
        <v>1345</v>
      </c>
      <c r="I162" s="391" t="s">
        <v>246</v>
      </c>
      <c r="J162" s="391">
        <v>3.7877503122211898E-5</v>
      </c>
      <c r="K162" s="391"/>
      <c r="L162" s="391"/>
      <c r="M162" s="391" t="s">
        <v>1345</v>
      </c>
      <c r="N162" s="391" t="s">
        <v>246</v>
      </c>
      <c r="O162" s="391">
        <v>1.0520948137836827E-5</v>
      </c>
      <c r="P162" s="391"/>
      <c r="Q162" s="393"/>
      <c r="R162" s="391"/>
      <c r="S162" s="391"/>
      <c r="T162" s="391"/>
      <c r="U162" s="391"/>
      <c r="V162" s="391"/>
      <c r="W162" s="391"/>
      <c r="X162" s="391"/>
      <c r="Y162" s="391"/>
      <c r="Z162" s="391"/>
      <c r="AA162" s="391"/>
      <c r="AC162" s="380"/>
      <c r="AD162" s="391"/>
      <c r="AE162" s="393"/>
      <c r="AF162" s="391"/>
      <c r="AG162" s="380"/>
      <c r="AH162" s="427" t="e">
        <f t="shared" si="34"/>
        <v>#VALUE!</v>
      </c>
      <c r="AI162" s="212" t="s">
        <v>654</v>
      </c>
      <c r="AJ162" s="212" t="s">
        <v>655</v>
      </c>
      <c r="AK162" s="212" t="s">
        <v>1343</v>
      </c>
      <c r="AL162" s="212"/>
      <c r="AM162" s="212"/>
      <c r="AN162" s="212" t="s">
        <v>153</v>
      </c>
      <c r="AO162" s="212"/>
      <c r="AP162" s="213">
        <v>170</v>
      </c>
      <c r="AQ162" s="213">
        <v>20</v>
      </c>
      <c r="AR162" s="213">
        <v>0</v>
      </c>
      <c r="AS162" s="213">
        <v>180</v>
      </c>
      <c r="AT162" s="407" t="e">
        <f t="shared" si="39"/>
        <v>#N/A</v>
      </c>
      <c r="AV162" s="213">
        <v>140</v>
      </c>
      <c r="AW162" s="214" t="s">
        <v>1199</v>
      </c>
      <c r="AX162" s="214" t="s">
        <v>1123</v>
      </c>
      <c r="AY162" s="214" t="s">
        <v>1122</v>
      </c>
      <c r="BA162" s="93" t="e">
        <f t="shared" si="40"/>
        <v>#N/A</v>
      </c>
    </row>
    <row r="163" spans="1:53" ht="24" x14ac:dyDescent="0.25">
      <c r="A163" s="242" t="s">
        <v>650</v>
      </c>
      <c r="B163" s="242" t="s">
        <v>651</v>
      </c>
      <c r="C163" s="242" t="s">
        <v>1346</v>
      </c>
      <c r="D163" s="298" t="s">
        <v>253</v>
      </c>
      <c r="E163" s="242">
        <v>9.1764721878258586E-4</v>
      </c>
      <c r="G163" s="387"/>
      <c r="H163" s="394" t="s">
        <v>1346</v>
      </c>
      <c r="I163" s="395" t="s">
        <v>253</v>
      </c>
      <c r="J163" s="395">
        <v>2.3579493820704171E-4</v>
      </c>
      <c r="K163" s="395"/>
      <c r="L163" s="395"/>
      <c r="M163" s="395" t="s">
        <v>1346</v>
      </c>
      <c r="N163" s="395" t="s">
        <v>253</v>
      </c>
      <c r="O163" s="395">
        <v>6.8185228057554418E-4</v>
      </c>
      <c r="P163" s="395"/>
      <c r="Q163" s="396">
        <v>0.68</v>
      </c>
      <c r="R163" s="395">
        <v>24</v>
      </c>
      <c r="S163" s="395">
        <v>38</v>
      </c>
      <c r="T163" s="395">
        <v>79</v>
      </c>
      <c r="U163" s="382">
        <v>168</v>
      </c>
      <c r="V163" s="382"/>
      <c r="W163" s="395">
        <v>1</v>
      </c>
      <c r="X163" s="395">
        <v>0</v>
      </c>
      <c r="Y163" s="395">
        <v>1</v>
      </c>
      <c r="Z163" s="395">
        <v>0</v>
      </c>
      <c r="AA163" s="395">
        <v>0</v>
      </c>
      <c r="AC163" s="384">
        <v>2</v>
      </c>
      <c r="AD163" s="382"/>
      <c r="AE163" s="397">
        <v>0.05</v>
      </c>
      <c r="AF163" s="398"/>
      <c r="AG163" s="399">
        <v>0</v>
      </c>
      <c r="AH163" s="427" t="e">
        <f t="shared" si="34"/>
        <v>#VALUE!</v>
      </c>
      <c r="AI163" s="212" t="s">
        <v>656</v>
      </c>
      <c r="AJ163" s="212" t="s">
        <v>657</v>
      </c>
      <c r="AK163" s="212" t="s">
        <v>1344</v>
      </c>
      <c r="AL163" s="212"/>
      <c r="AM163" s="212"/>
      <c r="AN163" s="212" t="s">
        <v>175</v>
      </c>
      <c r="AO163" s="212"/>
      <c r="AP163" s="213" t="s">
        <v>551</v>
      </c>
      <c r="AQ163" s="213" t="s">
        <v>551</v>
      </c>
      <c r="AR163" s="213" t="s">
        <v>551</v>
      </c>
      <c r="AS163" s="213" t="s">
        <v>551</v>
      </c>
      <c r="AT163" s="407" t="e">
        <f t="shared" si="39"/>
        <v>#VALUE!</v>
      </c>
      <c r="AV163" s="214" t="s">
        <v>551</v>
      </c>
      <c r="AW163" s="214" t="s">
        <v>551</v>
      </c>
      <c r="AX163" s="214" t="s">
        <v>551</v>
      </c>
      <c r="AY163" s="214" t="s">
        <v>551</v>
      </c>
      <c r="BA163" s="93" t="e">
        <f t="shared" si="40"/>
        <v>#VALUE!</v>
      </c>
    </row>
    <row r="164" spans="1:53" ht="36" x14ac:dyDescent="0.25">
      <c r="A164" s="242" t="s">
        <v>652</v>
      </c>
      <c r="B164" s="242" t="s">
        <v>653</v>
      </c>
      <c r="C164" s="242" t="s">
        <v>1347</v>
      </c>
      <c r="D164" s="298" t="s">
        <v>254</v>
      </c>
      <c r="E164" s="242">
        <v>9.9898304481572481E-5</v>
      </c>
      <c r="G164" s="387"/>
      <c r="H164" s="394" t="s">
        <v>1347</v>
      </c>
      <c r="I164" s="395" t="s">
        <v>254</v>
      </c>
      <c r="J164" s="395">
        <v>8.8175890044044409E-5</v>
      </c>
      <c r="K164" s="395"/>
      <c r="L164" s="395"/>
      <c r="M164" s="395" t="s">
        <v>1347</v>
      </c>
      <c r="N164" s="395" t="s">
        <v>254</v>
      </c>
      <c r="O164" s="395">
        <v>1.172241443752807E-5</v>
      </c>
      <c r="P164" s="395"/>
      <c r="Q164" s="396">
        <v>0.72</v>
      </c>
      <c r="R164" s="395">
        <v>30</v>
      </c>
      <c r="S164" s="395">
        <v>30</v>
      </c>
      <c r="T164" s="395">
        <v>54</v>
      </c>
      <c r="U164" s="382">
        <v>148</v>
      </c>
      <c r="V164" s="382"/>
      <c r="W164" s="395">
        <v>1</v>
      </c>
      <c r="X164" s="395">
        <v>3</v>
      </c>
      <c r="Y164" s="395">
        <v>2</v>
      </c>
      <c r="Z164" s="395">
        <v>1</v>
      </c>
      <c r="AA164" s="395">
        <v>0</v>
      </c>
      <c r="AC164" s="384">
        <v>7</v>
      </c>
      <c r="AD164" s="382"/>
      <c r="AE164" s="397">
        <v>0.15</v>
      </c>
      <c r="AF164" s="398"/>
      <c r="AG164" s="399">
        <v>3</v>
      </c>
      <c r="AH164" s="427" t="e">
        <f t="shared" si="34"/>
        <v>#VALUE!</v>
      </c>
      <c r="AI164" s="212" t="s">
        <v>658</v>
      </c>
      <c r="AJ164" s="212" t="s">
        <v>659</v>
      </c>
      <c r="AK164" s="212" t="s">
        <v>1345</v>
      </c>
      <c r="AL164" s="212"/>
      <c r="AM164" s="212"/>
      <c r="AN164" s="212" t="s">
        <v>246</v>
      </c>
      <c r="AO164" s="212"/>
      <c r="AP164" s="214">
        <v>90</v>
      </c>
      <c r="AQ164" s="214">
        <v>20</v>
      </c>
      <c r="AR164" s="214">
        <v>0</v>
      </c>
      <c r="AS164" s="214">
        <v>100</v>
      </c>
      <c r="AT164" s="407" t="e">
        <f t="shared" si="39"/>
        <v>#N/A</v>
      </c>
      <c r="AV164" s="213">
        <v>120</v>
      </c>
      <c r="AW164" s="214" t="s">
        <v>1142</v>
      </c>
      <c r="AX164" s="214" t="s">
        <v>1123</v>
      </c>
      <c r="AY164" s="214" t="s">
        <v>1190</v>
      </c>
      <c r="BA164" s="93" t="e">
        <f t="shared" si="40"/>
        <v>#N/A</v>
      </c>
    </row>
    <row r="165" spans="1:53" ht="24" x14ac:dyDescent="0.25">
      <c r="A165" s="242" t="s">
        <v>654</v>
      </c>
      <c r="B165" s="242" t="s">
        <v>655</v>
      </c>
      <c r="C165" s="242" t="s">
        <v>1348</v>
      </c>
      <c r="D165" s="298" t="s">
        <v>268</v>
      </c>
      <c r="E165" s="242">
        <v>2.4895729710910057E-4</v>
      </c>
      <c r="G165" s="387"/>
      <c r="H165" s="394" t="s">
        <v>1348</v>
      </c>
      <c r="I165" s="395" t="s">
        <v>268</v>
      </c>
      <c r="J165" s="395">
        <v>1.8129983813055758E-4</v>
      </c>
      <c r="K165" s="395"/>
      <c r="L165" s="395"/>
      <c r="M165" s="395" t="s">
        <v>1348</v>
      </c>
      <c r="N165" s="395" t="s">
        <v>268</v>
      </c>
      <c r="O165" s="395">
        <v>6.765745897854299E-5</v>
      </c>
      <c r="P165" s="395"/>
      <c r="Q165" s="396">
        <v>2.12</v>
      </c>
      <c r="R165" s="395">
        <v>5</v>
      </c>
      <c r="S165" s="395">
        <v>3</v>
      </c>
      <c r="T165" s="395">
        <v>4</v>
      </c>
      <c r="U165" s="382">
        <v>101</v>
      </c>
      <c r="V165" s="382"/>
      <c r="W165" s="395">
        <v>0</v>
      </c>
      <c r="X165" s="395">
        <v>0</v>
      </c>
      <c r="Y165" s="395">
        <v>17</v>
      </c>
      <c r="Z165" s="395">
        <v>0</v>
      </c>
      <c r="AA165" s="395">
        <v>0</v>
      </c>
      <c r="AC165" s="384">
        <v>17</v>
      </c>
      <c r="AD165" s="382"/>
      <c r="AE165" s="397">
        <v>0.4</v>
      </c>
      <c r="AF165" s="398"/>
      <c r="AG165" s="399">
        <v>0</v>
      </c>
      <c r="AH165" s="427" t="e">
        <f t="shared" si="34"/>
        <v>#VALUE!</v>
      </c>
      <c r="AI165" s="212" t="s">
        <v>660</v>
      </c>
      <c r="AJ165" s="212" t="s">
        <v>661</v>
      </c>
      <c r="AK165" s="212" t="s">
        <v>1346</v>
      </c>
      <c r="AL165" s="212"/>
      <c r="AM165" s="212"/>
      <c r="AN165" s="212" t="s">
        <v>253</v>
      </c>
      <c r="AO165" s="212"/>
      <c r="AP165" s="213">
        <v>150</v>
      </c>
      <c r="AQ165" s="213">
        <v>30</v>
      </c>
      <c r="AR165" s="213">
        <v>0</v>
      </c>
      <c r="AS165" s="213">
        <v>170</v>
      </c>
      <c r="AT165" s="407" t="e">
        <f t="shared" si="39"/>
        <v>#N/A</v>
      </c>
      <c r="AV165" s="213">
        <v>160</v>
      </c>
      <c r="AW165" s="214" t="s">
        <v>1119</v>
      </c>
      <c r="AX165" s="214" t="s">
        <v>1123</v>
      </c>
      <c r="AY165" s="214" t="s">
        <v>1129</v>
      </c>
      <c r="BA165" s="93" t="e">
        <f t="shared" si="40"/>
        <v>#N/A</v>
      </c>
    </row>
    <row r="166" spans="1:53" ht="24" x14ac:dyDescent="0.25">
      <c r="A166" s="242" t="s">
        <v>656</v>
      </c>
      <c r="B166" s="242" t="s">
        <v>657</v>
      </c>
      <c r="C166" s="242" t="s">
        <v>1350</v>
      </c>
      <c r="D166" s="298" t="s">
        <v>666</v>
      </c>
      <c r="E166" s="242">
        <v>1.0644527356557655E-3</v>
      </c>
      <c r="G166" s="387"/>
      <c r="H166" s="394" t="s">
        <v>1350</v>
      </c>
      <c r="I166" s="395" t="s">
        <v>666</v>
      </c>
      <c r="J166" s="395">
        <v>4.7401363011093849E-4</v>
      </c>
      <c r="K166" s="395"/>
      <c r="L166" s="395"/>
      <c r="M166" s="395" t="s">
        <v>1350</v>
      </c>
      <c r="N166" s="395" t="s">
        <v>666</v>
      </c>
      <c r="O166" s="395">
        <v>5.90439105544827E-4</v>
      </c>
      <c r="P166" s="395"/>
      <c r="Q166" s="396">
        <v>0.24</v>
      </c>
      <c r="R166" s="395">
        <v>11</v>
      </c>
      <c r="S166" s="395">
        <v>8</v>
      </c>
      <c r="T166" s="395">
        <v>6</v>
      </c>
      <c r="U166" s="382">
        <v>38</v>
      </c>
      <c r="V166" s="382"/>
      <c r="W166" s="395">
        <v>0</v>
      </c>
      <c r="X166" s="395">
        <v>0</v>
      </c>
      <c r="Y166" s="395">
        <v>1</v>
      </c>
      <c r="Z166" s="395">
        <v>0</v>
      </c>
      <c r="AA166" s="395">
        <v>0</v>
      </c>
      <c r="AC166" s="384">
        <v>1</v>
      </c>
      <c r="AD166" s="382"/>
      <c r="AE166" s="397">
        <v>0.02</v>
      </c>
      <c r="AF166" s="398"/>
      <c r="AG166" s="399">
        <v>5</v>
      </c>
      <c r="AH166" s="427" t="e">
        <f t="shared" si="34"/>
        <v>#VALUE!</v>
      </c>
      <c r="AI166" s="212" t="s">
        <v>662</v>
      </c>
      <c r="AJ166" s="212" t="s">
        <v>663</v>
      </c>
      <c r="AK166" s="212" t="s">
        <v>1347</v>
      </c>
      <c r="AL166" s="212"/>
      <c r="AM166" s="212"/>
      <c r="AN166" s="212" t="s">
        <v>254</v>
      </c>
      <c r="AO166" s="212"/>
      <c r="AP166" s="213">
        <v>70</v>
      </c>
      <c r="AQ166" s="213">
        <v>50</v>
      </c>
      <c r="AR166" s="213">
        <v>0</v>
      </c>
      <c r="AS166" s="213">
        <v>120</v>
      </c>
      <c r="AT166" s="407" t="e">
        <f t="shared" si="39"/>
        <v>#N/A</v>
      </c>
      <c r="AV166" s="213">
        <v>60</v>
      </c>
      <c r="AW166" s="214" t="s">
        <v>1199</v>
      </c>
      <c r="AX166" s="214" t="s">
        <v>1123</v>
      </c>
      <c r="AY166" s="214" t="s">
        <v>1173</v>
      </c>
      <c r="BA166" s="93" t="e">
        <f t="shared" si="40"/>
        <v>#N/A</v>
      </c>
    </row>
    <row r="167" spans="1:53" ht="36" x14ac:dyDescent="0.25">
      <c r="A167" s="242" t="s">
        <v>658</v>
      </c>
      <c r="B167" s="242" t="s">
        <v>659</v>
      </c>
      <c r="C167" s="242" t="s">
        <v>1351</v>
      </c>
      <c r="D167" s="298" t="s">
        <v>187</v>
      </c>
      <c r="E167" s="242">
        <v>1.2238451977395222E-4</v>
      </c>
      <c r="G167" s="387"/>
      <c r="H167" s="394" t="s">
        <v>1351</v>
      </c>
      <c r="I167" s="389" t="s">
        <v>187</v>
      </c>
      <c r="J167" s="389">
        <v>1.2238451977395222E-4</v>
      </c>
      <c r="K167" s="389"/>
      <c r="L167" s="389"/>
      <c r="M167" s="389" t="s">
        <v>1351</v>
      </c>
      <c r="N167" s="389" t="s">
        <v>187</v>
      </c>
      <c r="O167" s="395">
        <v>0</v>
      </c>
      <c r="P167" s="395"/>
      <c r="Q167" s="396">
        <v>0.75</v>
      </c>
      <c r="R167" s="395">
        <v>3</v>
      </c>
      <c r="S167" s="395">
        <v>1</v>
      </c>
      <c r="T167" s="395">
        <v>1</v>
      </c>
      <c r="U167" s="382">
        <v>38</v>
      </c>
      <c r="V167" s="382"/>
      <c r="W167" s="395">
        <v>1</v>
      </c>
      <c r="X167" s="395">
        <v>0</v>
      </c>
      <c r="Y167" s="395">
        <v>2</v>
      </c>
      <c r="Z167" s="395">
        <v>0</v>
      </c>
      <c r="AA167" s="395">
        <v>0</v>
      </c>
      <c r="AC167" s="384">
        <v>3</v>
      </c>
      <c r="AD167" s="382"/>
      <c r="AE167" s="397">
        <v>7.0000000000000007E-2</v>
      </c>
      <c r="AF167" s="398"/>
      <c r="AG167" s="399">
        <v>0</v>
      </c>
      <c r="AH167" s="427" t="e">
        <f t="shared" si="34"/>
        <v>#VALUE!</v>
      </c>
      <c r="AI167" s="212" t="s">
        <v>664</v>
      </c>
      <c r="AJ167" s="212" t="s">
        <v>665</v>
      </c>
      <c r="AK167" s="212" t="s">
        <v>1348</v>
      </c>
      <c r="AL167" s="212"/>
      <c r="AM167" s="212"/>
      <c r="AN167" s="212" t="s">
        <v>268</v>
      </c>
      <c r="AO167" s="212"/>
      <c r="AP167" s="213">
        <v>30</v>
      </c>
      <c r="AQ167" s="213">
        <v>0</v>
      </c>
      <c r="AR167" s="213">
        <v>0</v>
      </c>
      <c r="AS167" s="213">
        <v>40</v>
      </c>
      <c r="AT167" s="407" t="e">
        <f t="shared" si="39"/>
        <v>#N/A</v>
      </c>
      <c r="AV167" s="213">
        <v>50</v>
      </c>
      <c r="AW167" s="214" t="s">
        <v>1123</v>
      </c>
      <c r="AX167" s="214" t="s">
        <v>1123</v>
      </c>
      <c r="AY167" s="214" t="s">
        <v>1163</v>
      </c>
      <c r="BA167" s="93" t="e">
        <f t="shared" si="40"/>
        <v>#N/A</v>
      </c>
    </row>
    <row r="168" spans="1:53" ht="36" x14ac:dyDescent="0.25">
      <c r="A168" s="242" t="s">
        <v>660</v>
      </c>
      <c r="B168" s="242" t="s">
        <v>661</v>
      </c>
      <c r="C168" s="242" t="s">
        <v>1352</v>
      </c>
      <c r="D168" s="298" t="s">
        <v>192</v>
      </c>
      <c r="E168" s="242">
        <v>2.840043171000517E-4</v>
      </c>
      <c r="G168" s="387"/>
      <c r="H168" s="394" t="s">
        <v>1352</v>
      </c>
      <c r="I168" s="395" t="s">
        <v>192</v>
      </c>
      <c r="J168" s="395">
        <v>2.7491804370828355E-4</v>
      </c>
      <c r="K168" s="395"/>
      <c r="L168" s="395"/>
      <c r="M168" s="395" t="s">
        <v>1352</v>
      </c>
      <c r="N168" s="395" t="s">
        <v>192</v>
      </c>
      <c r="O168" s="395">
        <v>9.0862733917681702E-6</v>
      </c>
      <c r="P168" s="395"/>
      <c r="Q168" s="396">
        <v>0.87</v>
      </c>
      <c r="R168" s="395">
        <v>15</v>
      </c>
      <c r="S168" s="395">
        <v>7</v>
      </c>
      <c r="T168" s="395">
        <v>9</v>
      </c>
      <c r="U168" s="382">
        <v>79</v>
      </c>
      <c r="V168" s="382"/>
      <c r="W168" s="395">
        <v>1</v>
      </c>
      <c r="X168" s="395">
        <v>0</v>
      </c>
      <c r="Y168" s="395">
        <v>3</v>
      </c>
      <c r="Z168" s="395">
        <v>0</v>
      </c>
      <c r="AA168" s="395">
        <v>0</v>
      </c>
      <c r="AC168" s="384">
        <v>4</v>
      </c>
      <c r="AD168" s="382"/>
      <c r="AE168" s="397">
        <v>7.0000000000000007E-2</v>
      </c>
      <c r="AF168" s="398"/>
      <c r="AG168" s="399">
        <v>3</v>
      </c>
      <c r="AH168" s="427" t="e">
        <f t="shared" si="34"/>
        <v>#VALUE!</v>
      </c>
      <c r="AI168" s="212"/>
      <c r="AJ168" s="212"/>
      <c r="AK168" s="212"/>
      <c r="AL168" s="212"/>
      <c r="AM168" s="212"/>
      <c r="AN168" s="212"/>
      <c r="AO168" s="212"/>
      <c r="AP168" s="214"/>
      <c r="AQ168" s="214"/>
      <c r="AR168" s="214"/>
      <c r="AS168" s="214"/>
      <c r="AT168" s="214"/>
      <c r="AV168" s="214"/>
      <c r="AW168" s="214" t="s">
        <v>394</v>
      </c>
      <c r="AX168" s="214" t="s">
        <v>394</v>
      </c>
      <c r="AY168" s="214" t="s">
        <v>394</v>
      </c>
    </row>
    <row r="169" spans="1:53" ht="24" x14ac:dyDescent="0.25">
      <c r="A169" s="242" t="s">
        <v>662</v>
      </c>
      <c r="B169" s="242" t="s">
        <v>663</v>
      </c>
      <c r="C169" s="242" t="s">
        <v>1353</v>
      </c>
      <c r="D169" s="298" t="s">
        <v>216</v>
      </c>
      <c r="E169" s="242">
        <v>1.6387789014142844E-3</v>
      </c>
      <c r="G169" s="387"/>
      <c r="H169" s="394" t="s">
        <v>1353</v>
      </c>
      <c r="I169" s="395" t="s">
        <v>216</v>
      </c>
      <c r="J169" s="395">
        <v>8.7395730962207914E-4</v>
      </c>
      <c r="K169" s="395"/>
      <c r="L169" s="395"/>
      <c r="M169" s="395" t="s">
        <v>1353</v>
      </c>
      <c r="N169" s="395" t="s">
        <v>216</v>
      </c>
      <c r="O169" s="395">
        <v>7.6482159179220525E-4</v>
      </c>
      <c r="P169" s="395"/>
      <c r="Q169" s="396">
        <v>1.8</v>
      </c>
      <c r="R169" s="395">
        <v>7</v>
      </c>
      <c r="S169" s="395">
        <v>16</v>
      </c>
      <c r="T169" s="395">
        <v>28</v>
      </c>
      <c r="U169" s="382">
        <v>125</v>
      </c>
      <c r="V169" s="382"/>
      <c r="W169" s="395">
        <v>3</v>
      </c>
      <c r="X169" s="395">
        <v>5</v>
      </c>
      <c r="Y169" s="395">
        <v>7</v>
      </c>
      <c r="Z169" s="395">
        <v>0</v>
      </c>
      <c r="AA169" s="395">
        <v>6</v>
      </c>
      <c r="AC169" s="384">
        <v>21</v>
      </c>
      <c r="AD169" s="382"/>
      <c r="AE169" s="397">
        <v>0.51</v>
      </c>
      <c r="AF169" s="398"/>
      <c r="AG169" s="399">
        <v>13</v>
      </c>
      <c r="AH169" s="427" t="e">
        <f t="shared" si="34"/>
        <v>#VALUE!</v>
      </c>
      <c r="AI169" s="212"/>
      <c r="AJ169" s="212" t="s">
        <v>1349</v>
      </c>
      <c r="AK169" s="212" t="s">
        <v>1350</v>
      </c>
      <c r="AL169" s="212"/>
      <c r="AM169" s="212" t="s">
        <v>666</v>
      </c>
      <c r="AN169" s="212" t="s">
        <v>666</v>
      </c>
      <c r="AO169" s="212"/>
      <c r="AP169" s="213">
        <v>730</v>
      </c>
      <c r="AQ169" s="213">
        <v>210</v>
      </c>
      <c r="AR169" s="213">
        <v>110</v>
      </c>
      <c r="AS169" s="213">
        <v>1040</v>
      </c>
      <c r="AT169" s="407" t="e">
        <f t="shared" ref="AT169:AT174" si="41">AS169/VLOOKUP(AN169,$E$16:$H$393,4,FALSE)</f>
        <v>#N/A</v>
      </c>
      <c r="AV169" s="213">
        <v>640</v>
      </c>
      <c r="AW169" s="214" t="s">
        <v>1207</v>
      </c>
      <c r="AX169" s="214" t="s">
        <v>1239</v>
      </c>
      <c r="AY169" s="214" t="s">
        <v>1477</v>
      </c>
      <c r="BA169" s="93" t="e">
        <f t="shared" ref="BA169:BA174" si="42">AY169/VLOOKUP(AN169,$E$16:$H$393,4,FALSE)</f>
        <v>#N/A</v>
      </c>
    </row>
    <row r="170" spans="1:53" ht="24" x14ac:dyDescent="0.25">
      <c r="A170" s="242" t="s">
        <v>664</v>
      </c>
      <c r="B170" s="242" t="s">
        <v>665</v>
      </c>
      <c r="C170" s="242" t="s">
        <v>1354</v>
      </c>
      <c r="D170" s="298" t="s">
        <v>259</v>
      </c>
      <c r="E170" s="242">
        <v>2.2024519518219036E-3</v>
      </c>
      <c r="G170" s="387"/>
      <c r="H170" s="394" t="s">
        <v>1354</v>
      </c>
      <c r="I170" s="395" t="s">
        <v>259</v>
      </c>
      <c r="J170" s="395">
        <v>4.9177239075320499E-4</v>
      </c>
      <c r="K170" s="395"/>
      <c r="L170" s="395"/>
      <c r="M170" s="395" t="s">
        <v>1354</v>
      </c>
      <c r="N170" s="395" t="s">
        <v>259</v>
      </c>
      <c r="O170" s="395">
        <v>1.7106795610686986E-3</v>
      </c>
      <c r="P170" s="395"/>
      <c r="Q170" s="396">
        <v>2.13</v>
      </c>
      <c r="R170" s="395">
        <v>9</v>
      </c>
      <c r="S170" s="395">
        <v>5</v>
      </c>
      <c r="T170" s="395">
        <v>6</v>
      </c>
      <c r="U170" s="382">
        <v>88</v>
      </c>
      <c r="V170" s="382"/>
      <c r="W170" s="395">
        <v>0</v>
      </c>
      <c r="X170" s="395">
        <v>3</v>
      </c>
      <c r="Y170" s="395">
        <v>0</v>
      </c>
      <c r="Z170" s="395">
        <v>4</v>
      </c>
      <c r="AA170" s="395">
        <v>0</v>
      </c>
      <c r="AC170" s="384">
        <v>7</v>
      </c>
      <c r="AD170" s="382"/>
      <c r="AE170" s="397">
        <v>0.22</v>
      </c>
      <c r="AF170" s="398"/>
      <c r="AG170" s="399">
        <v>0</v>
      </c>
      <c r="AH170" s="427" t="e">
        <f t="shared" si="34"/>
        <v>#VALUE!</v>
      </c>
      <c r="AI170" s="212" t="s">
        <v>667</v>
      </c>
      <c r="AJ170" s="212" t="s">
        <v>668</v>
      </c>
      <c r="AK170" s="212" t="s">
        <v>1351</v>
      </c>
      <c r="AL170" s="212"/>
      <c r="AM170" s="212"/>
      <c r="AN170" s="212" t="s">
        <v>187</v>
      </c>
      <c r="AO170" s="212"/>
      <c r="AP170" s="213">
        <v>30</v>
      </c>
      <c r="AQ170" s="213">
        <v>0</v>
      </c>
      <c r="AR170" s="213">
        <v>0</v>
      </c>
      <c r="AS170" s="213">
        <v>30</v>
      </c>
      <c r="AT170" s="407" t="e">
        <f t="shared" si="41"/>
        <v>#N/A</v>
      </c>
      <c r="AV170" s="213">
        <v>20</v>
      </c>
      <c r="AW170" s="214" t="s">
        <v>1123</v>
      </c>
      <c r="AX170" s="214" t="s">
        <v>1123</v>
      </c>
      <c r="AY170" s="214" t="s">
        <v>1119</v>
      </c>
      <c r="BA170" s="93" t="e">
        <f t="shared" si="42"/>
        <v>#N/A</v>
      </c>
    </row>
    <row r="171" spans="1:53" ht="24" x14ac:dyDescent="0.25">
      <c r="A171" s="242">
        <v>37</v>
      </c>
      <c r="B171" s="242">
        <v>44</v>
      </c>
      <c r="C171" s="242" t="s">
        <v>1355</v>
      </c>
      <c r="D171" s="298" t="s">
        <v>292</v>
      </c>
      <c r="E171" s="298">
        <v>7.8331278064568577E-4</v>
      </c>
      <c r="G171" s="380"/>
      <c r="H171" s="392" t="s">
        <v>1355</v>
      </c>
      <c r="I171" s="391" t="s">
        <v>292</v>
      </c>
      <c r="J171" s="391">
        <v>5.0677003950364333E-4</v>
      </c>
      <c r="K171" s="391"/>
      <c r="L171" s="391"/>
      <c r="M171" s="391" t="s">
        <v>1355</v>
      </c>
      <c r="N171" s="391" t="s">
        <v>292</v>
      </c>
      <c r="O171" s="391">
        <v>2.7654274114204244E-4</v>
      </c>
      <c r="P171" s="391"/>
      <c r="Q171" s="393"/>
      <c r="R171" s="391"/>
      <c r="S171" s="391"/>
      <c r="T171" s="391"/>
      <c r="U171" s="391"/>
      <c r="V171" s="391"/>
      <c r="W171" s="391"/>
      <c r="X171" s="391"/>
      <c r="Y171" s="391"/>
      <c r="Z171" s="391"/>
      <c r="AA171" s="391"/>
      <c r="AC171" s="380"/>
      <c r="AD171" s="391"/>
      <c r="AE171" s="393"/>
      <c r="AF171" s="391"/>
      <c r="AG171" s="380"/>
      <c r="AH171" s="427" t="e">
        <f t="shared" si="34"/>
        <v>#VALUE!</v>
      </c>
      <c r="AI171" s="212" t="s">
        <v>669</v>
      </c>
      <c r="AJ171" s="212" t="s">
        <v>670</v>
      </c>
      <c r="AK171" s="212" t="s">
        <v>1352</v>
      </c>
      <c r="AL171" s="212"/>
      <c r="AM171" s="212"/>
      <c r="AN171" s="212" t="s">
        <v>192</v>
      </c>
      <c r="AO171" s="212"/>
      <c r="AP171" s="213">
        <v>210</v>
      </c>
      <c r="AQ171" s="213">
        <v>20</v>
      </c>
      <c r="AR171" s="213">
        <v>0</v>
      </c>
      <c r="AS171" s="213">
        <v>220</v>
      </c>
      <c r="AT171" s="407" t="e">
        <f t="shared" si="41"/>
        <v>#N/A</v>
      </c>
      <c r="AV171" s="213">
        <v>230</v>
      </c>
      <c r="AW171" s="214" t="s">
        <v>1246</v>
      </c>
      <c r="AX171" s="214" t="s">
        <v>1123</v>
      </c>
      <c r="AY171" s="214" t="s">
        <v>1182</v>
      </c>
      <c r="BA171" s="93" t="e">
        <f t="shared" si="42"/>
        <v>#N/A</v>
      </c>
    </row>
    <row r="172" spans="1:53" ht="48" x14ac:dyDescent="0.25">
      <c r="A172" s="242" t="s">
        <v>667</v>
      </c>
      <c r="B172" s="242" t="s">
        <v>668</v>
      </c>
      <c r="C172" s="242" t="s">
        <v>1356</v>
      </c>
      <c r="D172" s="298" t="s">
        <v>678</v>
      </c>
      <c r="E172" s="242" t="e">
        <v>#N/A</v>
      </c>
      <c r="G172" s="387"/>
      <c r="H172" s="394" t="s">
        <v>1356</v>
      </c>
      <c r="I172" s="395" t="s">
        <v>678</v>
      </c>
      <c r="J172" s="395" t="e">
        <v>#N/A</v>
      </c>
      <c r="K172" s="395"/>
      <c r="L172" s="395"/>
      <c r="M172" s="395" t="s">
        <v>1356</v>
      </c>
      <c r="N172" s="395" t="s">
        <v>678</v>
      </c>
      <c r="O172" s="395" t="e">
        <v>#N/A</v>
      </c>
      <c r="P172" s="395"/>
      <c r="Q172" s="396">
        <v>1.33</v>
      </c>
      <c r="R172" s="395">
        <v>8</v>
      </c>
      <c r="S172" s="395">
        <v>26</v>
      </c>
      <c r="T172" s="395">
        <v>7</v>
      </c>
      <c r="U172" s="382">
        <v>77</v>
      </c>
      <c r="V172" s="382"/>
      <c r="W172" s="395">
        <v>0</v>
      </c>
      <c r="X172" s="395">
        <v>1</v>
      </c>
      <c r="Y172" s="395">
        <v>0</v>
      </c>
      <c r="Z172" s="395">
        <v>0</v>
      </c>
      <c r="AA172" s="395">
        <v>0</v>
      </c>
      <c r="AC172" s="384">
        <v>1</v>
      </c>
      <c r="AD172" s="382"/>
      <c r="AE172" s="397">
        <v>0.04</v>
      </c>
      <c r="AF172" s="398"/>
      <c r="AG172" s="399">
        <v>0</v>
      </c>
      <c r="AH172" s="427" t="e">
        <f t="shared" si="34"/>
        <v>#VALUE!</v>
      </c>
      <c r="AI172" s="212" t="s">
        <v>671</v>
      </c>
      <c r="AJ172" s="212" t="s">
        <v>672</v>
      </c>
      <c r="AK172" s="212" t="s">
        <v>1353</v>
      </c>
      <c r="AL172" s="212"/>
      <c r="AM172" s="212"/>
      <c r="AN172" s="212" t="s">
        <v>216</v>
      </c>
      <c r="AO172" s="212"/>
      <c r="AP172" s="213">
        <v>210</v>
      </c>
      <c r="AQ172" s="213">
        <v>70</v>
      </c>
      <c r="AR172" s="213">
        <v>110</v>
      </c>
      <c r="AS172" s="213">
        <v>390</v>
      </c>
      <c r="AT172" s="407" t="e">
        <f t="shared" si="41"/>
        <v>#N/A</v>
      </c>
      <c r="AV172" s="213">
        <v>140</v>
      </c>
      <c r="AW172" s="214" t="s">
        <v>1153</v>
      </c>
      <c r="AX172" s="214" t="s">
        <v>1239</v>
      </c>
      <c r="AY172" s="214" t="s">
        <v>1130</v>
      </c>
      <c r="BA172" s="93" t="e">
        <f t="shared" si="42"/>
        <v>#N/A</v>
      </c>
    </row>
    <row r="173" spans="1:53" ht="24" x14ac:dyDescent="0.25">
      <c r="A173" s="242" t="s">
        <v>669</v>
      </c>
      <c r="B173" s="242" t="s">
        <v>670</v>
      </c>
      <c r="C173" s="242" t="s">
        <v>1357</v>
      </c>
      <c r="D173" s="298" t="s">
        <v>24</v>
      </c>
      <c r="E173" s="242">
        <v>1.6159108780116852E-3</v>
      </c>
      <c r="G173" s="387"/>
      <c r="H173" s="394" t="s">
        <v>1357</v>
      </c>
      <c r="I173" s="395" t="s">
        <v>24</v>
      </c>
      <c r="J173" s="395">
        <v>4.9660970063351568E-4</v>
      </c>
      <c r="K173" s="395"/>
      <c r="L173" s="395"/>
      <c r="M173" s="395" t="s">
        <v>1357</v>
      </c>
      <c r="N173" s="395" t="s">
        <v>24</v>
      </c>
      <c r="O173" s="395">
        <v>1.1193011773781695E-3</v>
      </c>
      <c r="P173" s="395"/>
      <c r="Q173" s="396">
        <v>3.4</v>
      </c>
      <c r="R173" s="395">
        <v>25</v>
      </c>
      <c r="S173" s="395">
        <v>3</v>
      </c>
      <c r="T173" s="395">
        <v>40</v>
      </c>
      <c r="U173" s="382">
        <v>248</v>
      </c>
      <c r="V173" s="382"/>
      <c r="W173" s="395">
        <v>12</v>
      </c>
      <c r="X173" s="395">
        <v>4</v>
      </c>
      <c r="Y173" s="395">
        <v>0</v>
      </c>
      <c r="Z173" s="395">
        <v>0</v>
      </c>
      <c r="AA173" s="395">
        <v>0</v>
      </c>
      <c r="AC173" s="384">
        <v>16</v>
      </c>
      <c r="AD173" s="382"/>
      <c r="AE173" s="397">
        <v>0.3</v>
      </c>
      <c r="AF173" s="398"/>
      <c r="AG173" s="399">
        <v>0</v>
      </c>
      <c r="AH173" s="427" t="e">
        <f t="shared" si="34"/>
        <v>#VALUE!</v>
      </c>
      <c r="AI173" s="212" t="s">
        <v>673</v>
      </c>
      <c r="AJ173" s="212" t="s">
        <v>674</v>
      </c>
      <c r="AK173" s="212" t="s">
        <v>1354</v>
      </c>
      <c r="AL173" s="212"/>
      <c r="AM173" s="212"/>
      <c r="AN173" s="212" t="s">
        <v>259</v>
      </c>
      <c r="AO173" s="212"/>
      <c r="AP173" s="213">
        <v>160</v>
      </c>
      <c r="AQ173" s="213">
        <v>70</v>
      </c>
      <c r="AR173" s="213">
        <v>0</v>
      </c>
      <c r="AS173" s="213">
        <v>230</v>
      </c>
      <c r="AT173" s="407" t="e">
        <f t="shared" si="41"/>
        <v>#N/A</v>
      </c>
      <c r="AV173" s="213">
        <v>180</v>
      </c>
      <c r="AW173" s="214" t="s">
        <v>1173</v>
      </c>
      <c r="AX173" s="214" t="s">
        <v>1123</v>
      </c>
      <c r="AY173" s="214" t="s">
        <v>1447</v>
      </c>
      <c r="BA173" s="93" t="e">
        <f t="shared" si="42"/>
        <v>#N/A</v>
      </c>
    </row>
    <row r="174" spans="1:53" ht="24" x14ac:dyDescent="0.25">
      <c r="A174" s="242" t="s">
        <v>671</v>
      </c>
      <c r="B174" s="242" t="s">
        <v>672</v>
      </c>
      <c r="C174" s="242" t="s">
        <v>1359</v>
      </c>
      <c r="D174" s="298" t="s">
        <v>70</v>
      </c>
      <c r="E174" s="242">
        <v>2.0332369264830868E-3</v>
      </c>
      <c r="G174" s="387"/>
      <c r="H174" s="394" t="s">
        <v>1359</v>
      </c>
      <c r="I174" s="395" t="s">
        <v>70</v>
      </c>
      <c r="J174" s="395">
        <v>9.3540774825880461E-4</v>
      </c>
      <c r="K174" s="395"/>
      <c r="L174" s="395"/>
      <c r="M174" s="395" t="s">
        <v>1359</v>
      </c>
      <c r="N174" s="395" t="s">
        <v>70</v>
      </c>
      <c r="O174" s="395">
        <v>1.0978291782242824E-3</v>
      </c>
      <c r="P174" s="395"/>
      <c r="Q174" s="396">
        <v>1.24</v>
      </c>
      <c r="R174" s="395">
        <v>10</v>
      </c>
      <c r="S174" s="395">
        <v>5</v>
      </c>
      <c r="T174" s="395">
        <v>26</v>
      </c>
      <c r="U174" s="382">
        <v>92</v>
      </c>
      <c r="V174" s="382"/>
      <c r="W174" s="395">
        <v>6</v>
      </c>
      <c r="X174" s="395">
        <v>0</v>
      </c>
      <c r="Y174" s="395">
        <v>2</v>
      </c>
      <c r="Z174" s="395">
        <v>0</v>
      </c>
      <c r="AA174" s="395">
        <v>6</v>
      </c>
      <c r="AC174" s="384">
        <v>14</v>
      </c>
      <c r="AD174" s="382"/>
      <c r="AE174" s="397">
        <v>0.34</v>
      </c>
      <c r="AF174" s="398"/>
      <c r="AG174" s="399">
        <v>7</v>
      </c>
      <c r="AH174" s="427" t="e">
        <f t="shared" si="34"/>
        <v>#VALUE!</v>
      </c>
      <c r="AI174" s="212" t="s">
        <v>675</v>
      </c>
      <c r="AJ174" s="212" t="s">
        <v>676</v>
      </c>
      <c r="AK174" s="212" t="s">
        <v>1355</v>
      </c>
      <c r="AL174" s="212"/>
      <c r="AM174" s="212"/>
      <c r="AN174" s="212" t="s">
        <v>292</v>
      </c>
      <c r="AO174" s="212"/>
      <c r="AP174" s="213">
        <v>120</v>
      </c>
      <c r="AQ174" s="213">
        <v>50</v>
      </c>
      <c r="AR174" s="213">
        <v>0</v>
      </c>
      <c r="AS174" s="213">
        <v>170</v>
      </c>
      <c r="AT174" s="407" t="e">
        <f t="shared" si="41"/>
        <v>#N/A</v>
      </c>
      <c r="AV174" s="213">
        <v>80</v>
      </c>
      <c r="AW174" s="214" t="s">
        <v>1163</v>
      </c>
      <c r="AX174" s="214" t="s">
        <v>1123</v>
      </c>
      <c r="AY174" s="214" t="s">
        <v>1190</v>
      </c>
      <c r="BA174" s="93" t="e">
        <f t="shared" si="42"/>
        <v>#N/A</v>
      </c>
    </row>
    <row r="175" spans="1:53" ht="24" x14ac:dyDescent="0.25">
      <c r="A175" s="242" t="s">
        <v>673</v>
      </c>
      <c r="B175" s="242" t="s">
        <v>674</v>
      </c>
      <c r="C175" s="242" t="s">
        <v>1360</v>
      </c>
      <c r="D175" s="298" t="s">
        <v>82</v>
      </c>
      <c r="E175" s="242">
        <v>2.2432120714543962E-4</v>
      </c>
      <c r="G175" s="387"/>
      <c r="H175" s="394" t="s">
        <v>1360</v>
      </c>
      <c r="I175" s="395" t="s">
        <v>82</v>
      </c>
      <c r="J175" s="395">
        <v>9.1931921596444244E-5</v>
      </c>
      <c r="K175" s="395"/>
      <c r="L175" s="395"/>
      <c r="M175" s="395" t="s">
        <v>1360</v>
      </c>
      <c r="N175" s="395" t="s">
        <v>82</v>
      </c>
      <c r="O175" s="395">
        <v>1.323892855489954E-4</v>
      </c>
      <c r="P175" s="395"/>
      <c r="Q175" s="396">
        <v>1.26</v>
      </c>
      <c r="R175" s="395">
        <v>5</v>
      </c>
      <c r="S175" s="395">
        <v>30</v>
      </c>
      <c r="T175" s="395">
        <v>59</v>
      </c>
      <c r="U175" s="382">
        <v>162</v>
      </c>
      <c r="V175" s="382"/>
      <c r="W175" s="395">
        <v>3</v>
      </c>
      <c r="X175" s="395">
        <v>1</v>
      </c>
      <c r="Y175" s="395">
        <v>1</v>
      </c>
      <c r="Z175" s="395">
        <v>0</v>
      </c>
      <c r="AA175" s="395">
        <v>21</v>
      </c>
      <c r="AC175" s="384">
        <v>26</v>
      </c>
      <c r="AD175" s="382"/>
      <c r="AE175" s="397">
        <v>0.48</v>
      </c>
      <c r="AF175" s="398"/>
      <c r="AG175" s="399">
        <v>3</v>
      </c>
      <c r="AH175" s="427" t="e">
        <f t="shared" si="34"/>
        <v>#VALUE!</v>
      </c>
      <c r="AI175" s="212"/>
      <c r="AJ175" s="212"/>
      <c r="AK175" s="212"/>
      <c r="AL175" s="212"/>
      <c r="AM175" s="212"/>
      <c r="AN175" s="212"/>
      <c r="AO175" s="212"/>
      <c r="AP175" s="214"/>
      <c r="AQ175" s="214"/>
      <c r="AR175" s="214"/>
      <c r="AS175" s="214"/>
      <c r="AT175" s="214"/>
      <c r="AV175" s="214"/>
      <c r="AW175" s="214" t="s">
        <v>394</v>
      </c>
      <c r="AX175" s="214" t="s">
        <v>394</v>
      </c>
      <c r="AY175" s="214" t="s">
        <v>394</v>
      </c>
    </row>
    <row r="176" spans="1:53" ht="24" x14ac:dyDescent="0.25">
      <c r="A176" s="242" t="s">
        <v>675</v>
      </c>
      <c r="B176" s="242" t="s">
        <v>676</v>
      </c>
      <c r="C176" s="242" t="s">
        <v>1361</v>
      </c>
      <c r="D176" s="298" t="s">
        <v>223</v>
      </c>
      <c r="E176" s="242">
        <v>7.9268804220274103E-4</v>
      </c>
      <c r="G176" s="387"/>
      <c r="H176" s="394" t="s">
        <v>1361</v>
      </c>
      <c r="I176" s="395" t="s">
        <v>223</v>
      </c>
      <c r="J176" s="395">
        <v>6.4450249841331792E-4</v>
      </c>
      <c r="K176" s="395"/>
      <c r="L176" s="395"/>
      <c r="M176" s="395" t="s">
        <v>1361</v>
      </c>
      <c r="N176" s="395" t="s">
        <v>223</v>
      </c>
      <c r="O176" s="395">
        <v>1.4818554378942311E-4</v>
      </c>
      <c r="P176" s="395"/>
      <c r="Q176" s="396">
        <v>2.76</v>
      </c>
      <c r="R176" s="395">
        <v>11</v>
      </c>
      <c r="S176" s="395">
        <v>162</v>
      </c>
      <c r="T176" s="395">
        <v>296</v>
      </c>
      <c r="U176" s="382">
        <v>643</v>
      </c>
      <c r="V176" s="382"/>
      <c r="W176" s="395">
        <v>3</v>
      </c>
      <c r="X176" s="395">
        <v>3</v>
      </c>
      <c r="Y176" s="395">
        <v>7</v>
      </c>
      <c r="Z176" s="395">
        <v>3</v>
      </c>
      <c r="AA176" s="395">
        <v>0</v>
      </c>
      <c r="AC176" s="384">
        <v>16</v>
      </c>
      <c r="AD176" s="382"/>
      <c r="AE176" s="397">
        <v>0.25</v>
      </c>
      <c r="AF176" s="398"/>
      <c r="AG176" s="399">
        <v>0</v>
      </c>
      <c r="AH176" s="427" t="e">
        <f t="shared" si="34"/>
        <v>#VALUE!</v>
      </c>
      <c r="AI176" s="212"/>
      <c r="AJ176" s="212" t="s">
        <v>1140</v>
      </c>
      <c r="AK176" s="212" t="s">
        <v>1356</v>
      </c>
      <c r="AL176" s="212"/>
      <c r="AM176" s="212" t="s">
        <v>678</v>
      </c>
      <c r="AN176" s="212" t="s">
        <v>678</v>
      </c>
      <c r="AO176" s="212"/>
      <c r="AP176" s="213">
        <v>2640</v>
      </c>
      <c r="AQ176" s="213">
        <v>480</v>
      </c>
      <c r="AR176" s="213">
        <v>30</v>
      </c>
      <c r="AS176" s="213">
        <v>3150</v>
      </c>
      <c r="AT176" s="407" t="e">
        <f t="shared" ref="AT176:AT183" si="43">AS176/VLOOKUP(AN176,$E$16:$H$393,4,FALSE)</f>
        <v>#N/A</v>
      </c>
      <c r="AV176" s="213">
        <v>2980</v>
      </c>
      <c r="AW176" s="214" t="s">
        <v>1258</v>
      </c>
      <c r="AX176" s="214" t="s">
        <v>1142</v>
      </c>
      <c r="AY176" s="214" t="s">
        <v>1779</v>
      </c>
      <c r="BA176" s="93" t="e">
        <f t="shared" ref="BA176:BA183" si="44">AY176/VLOOKUP(AN176,$E$16:$H$393,4,FALSE)</f>
        <v>#N/A</v>
      </c>
    </row>
    <row r="177" spans="1:53" ht="24" x14ac:dyDescent="0.25">
      <c r="A177" s="242">
        <v>46</v>
      </c>
      <c r="B177" s="242">
        <v>0</v>
      </c>
      <c r="C177" s="242" t="s">
        <v>1363</v>
      </c>
      <c r="D177" s="298" t="s">
        <v>232</v>
      </c>
      <c r="E177" s="298">
        <v>4.3201449064813019E-4</v>
      </c>
      <c r="G177" s="380"/>
      <c r="H177" s="392" t="s">
        <v>1363</v>
      </c>
      <c r="I177" s="391" t="s">
        <v>232</v>
      </c>
      <c r="J177" s="391">
        <v>2.8980939226310419E-4</v>
      </c>
      <c r="K177" s="391"/>
      <c r="L177" s="391"/>
      <c r="M177" s="391" t="s">
        <v>1363</v>
      </c>
      <c r="N177" s="391" t="s">
        <v>232</v>
      </c>
      <c r="O177" s="391">
        <v>1.4220509838502599E-4</v>
      </c>
      <c r="P177" s="391"/>
      <c r="Q177" s="393"/>
      <c r="R177" s="391"/>
      <c r="S177" s="391"/>
      <c r="T177" s="391"/>
      <c r="U177" s="391"/>
      <c r="V177" s="391"/>
      <c r="W177" s="391"/>
      <c r="X177" s="391"/>
      <c r="Y177" s="391"/>
      <c r="Z177" s="391"/>
      <c r="AA177" s="391"/>
      <c r="AC177" s="380"/>
      <c r="AD177" s="391"/>
      <c r="AE177" s="393"/>
      <c r="AF177" s="391"/>
      <c r="AG177" s="380"/>
      <c r="AH177" s="427" t="e">
        <f t="shared" si="34"/>
        <v>#VALUE!</v>
      </c>
      <c r="AI177" s="212" t="s">
        <v>679</v>
      </c>
      <c r="AJ177" s="212" t="s">
        <v>680</v>
      </c>
      <c r="AK177" s="212" t="s">
        <v>1357</v>
      </c>
      <c r="AL177" s="212"/>
      <c r="AM177" s="212"/>
      <c r="AN177" s="212" t="s">
        <v>24</v>
      </c>
      <c r="AO177" s="212"/>
      <c r="AP177" s="213">
        <v>550</v>
      </c>
      <c r="AQ177" s="213">
        <v>100</v>
      </c>
      <c r="AR177" s="213">
        <v>30</v>
      </c>
      <c r="AS177" s="213">
        <v>680</v>
      </c>
      <c r="AT177" s="407" t="e">
        <f t="shared" si="43"/>
        <v>#N/A</v>
      </c>
      <c r="AV177" s="213">
        <v>610</v>
      </c>
      <c r="AW177" s="214" t="s">
        <v>1138</v>
      </c>
      <c r="AX177" s="214" t="s">
        <v>1142</v>
      </c>
      <c r="AY177" s="214" t="s">
        <v>1722</v>
      </c>
      <c r="BA177" s="93" t="e">
        <f t="shared" si="44"/>
        <v>#N/A</v>
      </c>
    </row>
    <row r="178" spans="1:53" ht="24" x14ac:dyDescent="0.25">
      <c r="A178" s="242" t="s">
        <v>679</v>
      </c>
      <c r="B178" s="242" t="s">
        <v>680</v>
      </c>
      <c r="C178" s="242" t="s">
        <v>1364</v>
      </c>
      <c r="D178" s="298" t="s">
        <v>288</v>
      </c>
      <c r="E178" s="242">
        <v>3.9449339937967727E-4</v>
      </c>
      <c r="G178" s="387"/>
      <c r="H178" s="394" t="s">
        <v>1364</v>
      </c>
      <c r="I178" s="395" t="s">
        <v>288</v>
      </c>
      <c r="J178" s="395">
        <v>2.6221084261658477E-4</v>
      </c>
      <c r="K178" s="395"/>
      <c r="L178" s="395"/>
      <c r="M178" s="395" t="s">
        <v>1364</v>
      </c>
      <c r="N178" s="395" t="s">
        <v>288</v>
      </c>
      <c r="O178" s="395">
        <v>1.322825567630925E-4</v>
      </c>
      <c r="P178" s="395"/>
      <c r="Q178" s="396">
        <v>9.42</v>
      </c>
      <c r="R178" s="395">
        <v>326</v>
      </c>
      <c r="S178" s="395">
        <v>906</v>
      </c>
      <c r="T178" s="395">
        <v>1307</v>
      </c>
      <c r="U178" s="382">
        <v>6496</v>
      </c>
      <c r="V178" s="382"/>
      <c r="W178" s="395">
        <v>115</v>
      </c>
      <c r="X178" s="395">
        <v>86</v>
      </c>
      <c r="Y178" s="395">
        <v>245</v>
      </c>
      <c r="Z178" s="395">
        <v>472</v>
      </c>
      <c r="AA178" s="395">
        <v>4</v>
      </c>
      <c r="AC178" s="384">
        <v>922</v>
      </c>
      <c r="AD178" s="382"/>
      <c r="AE178" s="397">
        <v>2.2000000000000002</v>
      </c>
      <c r="AF178" s="398"/>
      <c r="AG178" s="399">
        <v>1389</v>
      </c>
      <c r="AH178" s="427" t="e">
        <f t="shared" si="34"/>
        <v>#VALUE!</v>
      </c>
      <c r="AI178" s="212" t="s">
        <v>681</v>
      </c>
      <c r="AJ178" s="212" t="s">
        <v>682</v>
      </c>
      <c r="AK178" s="212" t="s">
        <v>1359</v>
      </c>
      <c r="AL178" s="212"/>
      <c r="AM178" s="212"/>
      <c r="AN178" s="212" t="s">
        <v>70</v>
      </c>
      <c r="AO178" s="212"/>
      <c r="AP178" s="213">
        <v>480</v>
      </c>
      <c r="AQ178" s="213">
        <v>180</v>
      </c>
      <c r="AR178" s="213">
        <v>0</v>
      </c>
      <c r="AS178" s="213">
        <v>660</v>
      </c>
      <c r="AT178" s="407" t="e">
        <f t="shared" si="43"/>
        <v>#N/A</v>
      </c>
      <c r="AV178" s="213">
        <v>720</v>
      </c>
      <c r="AW178" s="214" t="s">
        <v>1129</v>
      </c>
      <c r="AX178" s="214" t="s">
        <v>1123</v>
      </c>
      <c r="AY178" s="214" t="s">
        <v>1252</v>
      </c>
      <c r="BA178" s="93" t="e">
        <f t="shared" si="44"/>
        <v>#N/A</v>
      </c>
    </row>
    <row r="179" spans="1:53" ht="24" x14ac:dyDescent="0.25">
      <c r="A179" s="242" t="s">
        <v>681</v>
      </c>
      <c r="B179" s="242" t="s">
        <v>682</v>
      </c>
      <c r="C179" s="242" t="s">
        <v>1365</v>
      </c>
      <c r="D179" s="298" t="s">
        <v>314</v>
      </c>
      <c r="E179" s="242">
        <v>1.5404185462154377E-3</v>
      </c>
      <c r="G179" s="387"/>
      <c r="H179" s="394" t="s">
        <v>1365</v>
      </c>
      <c r="I179" s="395" t="s">
        <v>314</v>
      </c>
      <c r="J179" s="395">
        <v>8.2637681447941293E-4</v>
      </c>
      <c r="K179" s="395"/>
      <c r="L179" s="395"/>
      <c r="M179" s="395" t="s">
        <v>1365</v>
      </c>
      <c r="N179" s="395" t="s">
        <v>314</v>
      </c>
      <c r="O179" s="395">
        <v>7.1404173173602464E-4</v>
      </c>
      <c r="P179" s="395"/>
      <c r="Q179" s="396">
        <v>4.12</v>
      </c>
      <c r="R179" s="395">
        <v>73</v>
      </c>
      <c r="S179" s="395">
        <v>204</v>
      </c>
      <c r="T179" s="395">
        <v>142</v>
      </c>
      <c r="U179" s="382">
        <v>959</v>
      </c>
      <c r="V179" s="382"/>
      <c r="W179" s="395">
        <v>20</v>
      </c>
      <c r="X179" s="395">
        <v>0</v>
      </c>
      <c r="Y179" s="395">
        <v>11</v>
      </c>
      <c r="Z179" s="395">
        <v>0</v>
      </c>
      <c r="AA179" s="395">
        <v>24</v>
      </c>
      <c r="AC179" s="384">
        <v>55</v>
      </c>
      <c r="AD179" s="382"/>
      <c r="AE179" s="397">
        <v>0.42</v>
      </c>
      <c r="AF179" s="398"/>
      <c r="AG179" s="399">
        <v>378</v>
      </c>
      <c r="AH179" s="427" t="e">
        <f t="shared" si="34"/>
        <v>#VALUE!</v>
      </c>
      <c r="AI179" s="212" t="s">
        <v>683</v>
      </c>
      <c r="AJ179" s="212" t="s">
        <v>684</v>
      </c>
      <c r="AK179" s="212" t="s">
        <v>1360</v>
      </c>
      <c r="AL179" s="212"/>
      <c r="AM179" s="212"/>
      <c r="AN179" s="212" t="s">
        <v>82</v>
      </c>
      <c r="AO179" s="212"/>
      <c r="AP179" s="213">
        <v>400</v>
      </c>
      <c r="AQ179" s="213">
        <v>40</v>
      </c>
      <c r="AR179" s="213">
        <v>0</v>
      </c>
      <c r="AS179" s="213">
        <v>440</v>
      </c>
      <c r="AT179" s="407" t="e">
        <f t="shared" si="43"/>
        <v>#N/A</v>
      </c>
      <c r="AV179" s="213">
        <v>310</v>
      </c>
      <c r="AW179" s="214" t="s">
        <v>1178</v>
      </c>
      <c r="AX179" s="214" t="s">
        <v>1123</v>
      </c>
      <c r="AY179" s="214" t="s">
        <v>1201</v>
      </c>
      <c r="BA179" s="93" t="e">
        <f t="shared" si="44"/>
        <v>#N/A</v>
      </c>
    </row>
    <row r="180" spans="1:53" ht="24" x14ac:dyDescent="0.25">
      <c r="A180" s="242" t="s">
        <v>683</v>
      </c>
      <c r="B180" s="242" t="s">
        <v>684</v>
      </c>
      <c r="C180" s="242" t="s">
        <v>1367</v>
      </c>
      <c r="D180" s="298" t="s">
        <v>1368</v>
      </c>
      <c r="E180" s="242">
        <v>9.6332170527405894E-4</v>
      </c>
      <c r="G180" s="387"/>
      <c r="H180" s="394" t="s">
        <v>1367</v>
      </c>
      <c r="I180" s="395" t="s">
        <v>1368</v>
      </c>
      <c r="J180" s="395">
        <v>3.43356744964721E-4</v>
      </c>
      <c r="K180" s="395"/>
      <c r="L180" s="395"/>
      <c r="M180" s="395" t="s">
        <v>1367</v>
      </c>
      <c r="N180" s="395" t="s">
        <v>1368</v>
      </c>
      <c r="O180" s="395">
        <v>6.1996496030933788E-4</v>
      </c>
      <c r="P180" s="395"/>
      <c r="Q180" s="396">
        <v>1.33</v>
      </c>
      <c r="R180" s="395">
        <v>34</v>
      </c>
      <c r="S180" s="395">
        <v>192</v>
      </c>
      <c r="T180" s="395">
        <v>1537</v>
      </c>
      <c r="U180" s="382">
        <v>1934</v>
      </c>
      <c r="V180" s="382"/>
      <c r="W180" s="395">
        <v>2</v>
      </c>
      <c r="X180" s="395">
        <v>5</v>
      </c>
      <c r="Y180" s="395">
        <v>48</v>
      </c>
      <c r="Z180" s="395">
        <v>0</v>
      </c>
      <c r="AA180" s="395">
        <v>0</v>
      </c>
      <c r="AC180" s="384">
        <v>55</v>
      </c>
      <c r="AD180" s="382"/>
      <c r="AE180" s="397">
        <v>0.43</v>
      </c>
      <c r="AF180" s="398"/>
      <c r="AG180" s="399">
        <v>30</v>
      </c>
      <c r="AH180" s="427" t="e">
        <f t="shared" si="34"/>
        <v>#VALUE!</v>
      </c>
      <c r="AI180" s="212" t="s">
        <v>685</v>
      </c>
      <c r="AJ180" s="212" t="s">
        <v>686</v>
      </c>
      <c r="AK180" s="212" t="s">
        <v>1361</v>
      </c>
      <c r="AL180" s="212"/>
      <c r="AM180" s="212"/>
      <c r="AN180" s="212" t="s">
        <v>223</v>
      </c>
      <c r="AO180" s="212"/>
      <c r="AP180" s="213">
        <v>330</v>
      </c>
      <c r="AQ180" s="213">
        <v>50</v>
      </c>
      <c r="AR180" s="213">
        <v>0</v>
      </c>
      <c r="AS180" s="213">
        <v>390</v>
      </c>
      <c r="AT180" s="407" t="e">
        <f t="shared" si="43"/>
        <v>#N/A</v>
      </c>
      <c r="AV180" s="213">
        <v>440</v>
      </c>
      <c r="AW180" s="214" t="s">
        <v>1163</v>
      </c>
      <c r="AX180" s="214" t="s">
        <v>1123</v>
      </c>
      <c r="AY180" s="214" t="s">
        <v>1463</v>
      </c>
      <c r="BA180" s="93" t="e">
        <f t="shared" si="44"/>
        <v>#N/A</v>
      </c>
    </row>
    <row r="181" spans="1:53" ht="24" x14ac:dyDescent="0.25">
      <c r="A181" s="242" t="s">
        <v>685</v>
      </c>
      <c r="B181" s="242" t="s">
        <v>686</v>
      </c>
      <c r="C181" s="242" t="s">
        <v>1369</v>
      </c>
      <c r="D181" s="298" t="s">
        <v>41</v>
      </c>
      <c r="E181" s="242">
        <v>1.9101254001708336E-4</v>
      </c>
      <c r="G181" s="387"/>
      <c r="H181" s="394" t="s">
        <v>1369</v>
      </c>
      <c r="I181" s="395" t="s">
        <v>41</v>
      </c>
      <c r="J181" s="395">
        <v>1.2045635212231218E-4</v>
      </c>
      <c r="K181" s="395"/>
      <c r="L181" s="395"/>
      <c r="M181" s="395" t="s">
        <v>1369</v>
      </c>
      <c r="N181" s="395" t="s">
        <v>41</v>
      </c>
      <c r="O181" s="395">
        <v>7.0556187894771174E-5</v>
      </c>
      <c r="P181" s="395"/>
      <c r="Q181" s="396">
        <v>4.2300000000000004</v>
      </c>
      <c r="R181" s="395">
        <v>84</v>
      </c>
      <c r="S181" s="395">
        <v>82</v>
      </c>
      <c r="T181" s="395">
        <v>40</v>
      </c>
      <c r="U181" s="382">
        <v>714</v>
      </c>
      <c r="V181" s="382"/>
      <c r="W181" s="395">
        <v>8</v>
      </c>
      <c r="X181" s="395">
        <v>0</v>
      </c>
      <c r="Y181" s="395">
        <v>0</v>
      </c>
      <c r="Z181" s="395">
        <v>0</v>
      </c>
      <c r="AA181" s="395">
        <v>9</v>
      </c>
      <c r="AC181" s="384">
        <v>17</v>
      </c>
      <c r="AD181" s="382"/>
      <c r="AE181" s="397">
        <v>0.14000000000000001</v>
      </c>
      <c r="AF181" s="398"/>
      <c r="AG181" s="399">
        <v>58</v>
      </c>
      <c r="AH181" s="427" t="e">
        <f t="shared" si="34"/>
        <v>#VALUE!</v>
      </c>
      <c r="AI181" s="212" t="s">
        <v>687</v>
      </c>
      <c r="AJ181" s="212" t="s">
        <v>688</v>
      </c>
      <c r="AK181" s="212" t="s">
        <v>1363</v>
      </c>
      <c r="AL181" s="212"/>
      <c r="AM181" s="212"/>
      <c r="AN181" s="212" t="s">
        <v>232</v>
      </c>
      <c r="AO181" s="212"/>
      <c r="AP181" s="213">
        <v>190</v>
      </c>
      <c r="AQ181" s="213">
        <v>40</v>
      </c>
      <c r="AR181" s="213">
        <v>0</v>
      </c>
      <c r="AS181" s="213">
        <v>230</v>
      </c>
      <c r="AT181" s="407" t="e">
        <f t="shared" si="43"/>
        <v>#N/A</v>
      </c>
      <c r="AV181" s="213">
        <v>240</v>
      </c>
      <c r="AW181" s="214" t="s">
        <v>1173</v>
      </c>
      <c r="AX181" s="214" t="s">
        <v>1123</v>
      </c>
      <c r="AY181" s="214" t="s">
        <v>1145</v>
      </c>
      <c r="BA181" s="93" t="e">
        <f t="shared" si="44"/>
        <v>#N/A</v>
      </c>
    </row>
    <row r="182" spans="1:53" ht="24" x14ac:dyDescent="0.25">
      <c r="A182" s="242" t="s">
        <v>687</v>
      </c>
      <c r="B182" s="242" t="s">
        <v>688</v>
      </c>
      <c r="C182" s="242" t="s">
        <v>1370</v>
      </c>
      <c r="D182" s="298" t="s">
        <v>159</v>
      </c>
      <c r="E182" s="242">
        <v>8.3094533341782951E-4</v>
      </c>
      <c r="G182" s="387"/>
      <c r="H182" s="394" t="s">
        <v>1370</v>
      </c>
      <c r="I182" s="395" t="s">
        <v>159</v>
      </c>
      <c r="J182" s="395">
        <v>2.1025140750989213E-4</v>
      </c>
      <c r="K182" s="395"/>
      <c r="L182" s="395"/>
      <c r="M182" s="395" t="s">
        <v>1370</v>
      </c>
      <c r="N182" s="395" t="s">
        <v>159</v>
      </c>
      <c r="O182" s="395">
        <v>6.2069392590793741E-4</v>
      </c>
      <c r="P182" s="395"/>
      <c r="Q182" s="396">
        <v>4.76</v>
      </c>
      <c r="R182" s="395">
        <v>32</v>
      </c>
      <c r="S182" s="395">
        <v>128</v>
      </c>
      <c r="T182" s="395">
        <v>61</v>
      </c>
      <c r="U182" s="382">
        <v>630</v>
      </c>
      <c r="V182" s="382"/>
      <c r="W182" s="395">
        <v>19</v>
      </c>
      <c r="X182" s="395">
        <v>0</v>
      </c>
      <c r="Y182" s="395">
        <v>25</v>
      </c>
      <c r="Z182" s="395">
        <v>2</v>
      </c>
      <c r="AA182" s="395">
        <v>0</v>
      </c>
      <c r="AC182" s="384">
        <v>46</v>
      </c>
      <c r="AD182" s="382"/>
      <c r="AE182" s="397">
        <v>0.53</v>
      </c>
      <c r="AF182" s="398"/>
      <c r="AG182" s="399">
        <v>17</v>
      </c>
      <c r="AH182" s="427" t="e">
        <f t="shared" si="34"/>
        <v>#VALUE!</v>
      </c>
      <c r="AI182" s="212" t="s">
        <v>689</v>
      </c>
      <c r="AJ182" s="212" t="s">
        <v>690</v>
      </c>
      <c r="AK182" s="212" t="s">
        <v>1364</v>
      </c>
      <c r="AL182" s="212"/>
      <c r="AM182" s="212"/>
      <c r="AN182" s="212" t="s">
        <v>288</v>
      </c>
      <c r="AO182" s="212"/>
      <c r="AP182" s="213">
        <v>350</v>
      </c>
      <c r="AQ182" s="213">
        <v>30</v>
      </c>
      <c r="AR182" s="213">
        <v>0</v>
      </c>
      <c r="AS182" s="213">
        <v>380</v>
      </c>
      <c r="AT182" s="407" t="e">
        <f t="shared" si="43"/>
        <v>#N/A</v>
      </c>
      <c r="AV182" s="213">
        <v>350</v>
      </c>
      <c r="AW182" s="214" t="s">
        <v>1163</v>
      </c>
      <c r="AX182" s="214" t="s">
        <v>1123</v>
      </c>
      <c r="AY182" s="214" t="s">
        <v>1191</v>
      </c>
      <c r="BA182" s="93" t="e">
        <f t="shared" si="44"/>
        <v>#N/A</v>
      </c>
    </row>
    <row r="183" spans="1:53" ht="24" x14ac:dyDescent="0.25">
      <c r="A183" s="242" t="s">
        <v>689</v>
      </c>
      <c r="B183" s="242" t="s">
        <v>690</v>
      </c>
      <c r="C183" s="242" t="s">
        <v>1371</v>
      </c>
      <c r="D183" s="298" t="s">
        <v>206</v>
      </c>
      <c r="E183" s="242">
        <v>6.8319348072534128E-4</v>
      </c>
      <c r="G183" s="387"/>
      <c r="H183" s="394" t="s">
        <v>1371</v>
      </c>
      <c r="I183" s="395" t="s">
        <v>206</v>
      </c>
      <c r="J183" s="395">
        <v>4.6650048688451996E-4</v>
      </c>
      <c r="K183" s="395"/>
      <c r="L183" s="395"/>
      <c r="M183" s="395" t="s">
        <v>1371</v>
      </c>
      <c r="N183" s="395" t="s">
        <v>206</v>
      </c>
      <c r="O183" s="395">
        <v>2.1669299384082129E-4</v>
      </c>
      <c r="P183" s="395"/>
      <c r="Q183" s="396">
        <v>2.69</v>
      </c>
      <c r="R183" s="395">
        <v>8</v>
      </c>
      <c r="S183" s="395">
        <v>13</v>
      </c>
      <c r="T183" s="395">
        <v>68</v>
      </c>
      <c r="U183" s="382">
        <v>369</v>
      </c>
      <c r="V183" s="382"/>
      <c r="W183" s="395">
        <v>1</v>
      </c>
      <c r="X183" s="395">
        <v>1</v>
      </c>
      <c r="Y183" s="395">
        <v>43</v>
      </c>
      <c r="Z183" s="395">
        <v>0</v>
      </c>
      <c r="AA183" s="395">
        <v>0</v>
      </c>
      <c r="AC183" s="384">
        <v>45</v>
      </c>
      <c r="AD183" s="382"/>
      <c r="AE183" s="397">
        <v>0.43</v>
      </c>
      <c r="AF183" s="398"/>
      <c r="AG183" s="399">
        <v>117</v>
      </c>
      <c r="AH183" s="427" t="e">
        <f t="shared" si="34"/>
        <v>#VALUE!</v>
      </c>
      <c r="AI183" s="212" t="s">
        <v>691</v>
      </c>
      <c r="AJ183" s="212" t="s">
        <v>692</v>
      </c>
      <c r="AK183" s="212" t="s">
        <v>1365</v>
      </c>
      <c r="AL183" s="212"/>
      <c r="AM183" s="212"/>
      <c r="AN183" s="212" t="s">
        <v>314</v>
      </c>
      <c r="AO183" s="212"/>
      <c r="AP183" s="213">
        <v>340</v>
      </c>
      <c r="AQ183" s="213">
        <v>30</v>
      </c>
      <c r="AR183" s="213">
        <v>0</v>
      </c>
      <c r="AS183" s="213">
        <v>380</v>
      </c>
      <c r="AT183" s="407" t="e">
        <f t="shared" si="43"/>
        <v>#N/A</v>
      </c>
      <c r="AV183" s="213">
        <v>320</v>
      </c>
      <c r="AW183" s="214" t="s">
        <v>1135</v>
      </c>
      <c r="AX183" s="214" t="s">
        <v>1123</v>
      </c>
      <c r="AY183" s="214" t="s">
        <v>1151</v>
      </c>
      <c r="BA183" s="93" t="e">
        <f t="shared" si="44"/>
        <v>#N/A</v>
      </c>
    </row>
    <row r="184" spans="1:53" ht="24" x14ac:dyDescent="0.25">
      <c r="A184" s="242" t="s">
        <v>691</v>
      </c>
      <c r="B184" s="242" t="s">
        <v>692</v>
      </c>
      <c r="C184" s="242" t="s">
        <v>1372</v>
      </c>
      <c r="D184" s="298" t="s">
        <v>315</v>
      </c>
      <c r="E184" s="242">
        <v>2.9217980824870638E-3</v>
      </c>
      <c r="G184" s="387"/>
      <c r="H184" s="394" t="s">
        <v>1372</v>
      </c>
      <c r="I184" s="395" t="s">
        <v>315</v>
      </c>
      <c r="J184" s="395">
        <v>6.1177386663167281E-4</v>
      </c>
      <c r="K184" s="395"/>
      <c r="L184" s="395"/>
      <c r="M184" s="395" t="s">
        <v>1372</v>
      </c>
      <c r="N184" s="395" t="s">
        <v>315</v>
      </c>
      <c r="O184" s="395">
        <v>2.3100242158553912E-3</v>
      </c>
      <c r="P184" s="395"/>
      <c r="Q184" s="396">
        <v>3.72</v>
      </c>
      <c r="R184" s="395">
        <v>17</v>
      </c>
      <c r="S184" s="395">
        <v>138</v>
      </c>
      <c r="T184" s="395">
        <v>295</v>
      </c>
      <c r="U184" s="382">
        <v>822</v>
      </c>
      <c r="V184" s="382"/>
      <c r="W184" s="395">
        <v>8</v>
      </c>
      <c r="X184" s="395">
        <v>12</v>
      </c>
      <c r="Y184" s="395">
        <v>34</v>
      </c>
      <c r="Z184" s="395">
        <v>0</v>
      </c>
      <c r="AA184" s="395">
        <v>0</v>
      </c>
      <c r="AC184" s="384">
        <v>54</v>
      </c>
      <c r="AD184" s="382"/>
      <c r="AE184" s="397">
        <v>0.54</v>
      </c>
      <c r="AF184" s="398"/>
      <c r="AG184" s="387" t="s">
        <v>1821</v>
      </c>
      <c r="AH184" s="427" t="e">
        <f t="shared" si="34"/>
        <v>#VALUE!</v>
      </c>
      <c r="AI184" s="212"/>
      <c r="AJ184" s="212"/>
      <c r="AK184" s="212"/>
      <c r="AL184" s="212"/>
      <c r="AM184" s="212"/>
      <c r="AN184" s="212"/>
      <c r="AO184" s="212"/>
      <c r="AP184" s="214"/>
      <c r="AQ184" s="214"/>
      <c r="AR184" s="214"/>
      <c r="AS184" s="214"/>
      <c r="AT184" s="214"/>
      <c r="AV184" s="214"/>
      <c r="AW184" s="214" t="s">
        <v>394</v>
      </c>
      <c r="AX184" s="214" t="s">
        <v>394</v>
      </c>
      <c r="AY184" s="214" t="s">
        <v>394</v>
      </c>
    </row>
    <row r="185" spans="1:53" ht="24" x14ac:dyDescent="0.25">
      <c r="C185" s="242" t="s">
        <v>1373</v>
      </c>
      <c r="D185" s="298" t="s">
        <v>317</v>
      </c>
      <c r="E185" s="298">
        <v>8.9436688164024969E-4</v>
      </c>
      <c r="G185" s="387"/>
      <c r="H185" s="388" t="s">
        <v>1373</v>
      </c>
      <c r="I185" s="389" t="s">
        <v>317</v>
      </c>
      <c r="J185" s="389">
        <v>4.9448876584990299E-4</v>
      </c>
      <c r="K185" s="389"/>
      <c r="L185" s="389"/>
      <c r="M185" s="389" t="s">
        <v>1373</v>
      </c>
      <c r="N185" s="389" t="s">
        <v>317</v>
      </c>
      <c r="O185" s="389">
        <v>3.9987811579034671E-4</v>
      </c>
      <c r="P185" s="389"/>
      <c r="Q185" s="390"/>
      <c r="R185" s="389"/>
      <c r="S185" s="389"/>
      <c r="T185" s="389"/>
      <c r="U185" s="391"/>
      <c r="V185" s="391"/>
      <c r="W185" s="389"/>
      <c r="X185" s="389"/>
      <c r="Y185" s="389"/>
      <c r="Z185" s="389"/>
      <c r="AA185" s="389"/>
      <c r="AC185" s="380"/>
      <c r="AD185" s="391"/>
      <c r="AE185" s="390"/>
      <c r="AF185" s="389"/>
      <c r="AG185" s="387"/>
      <c r="AH185" s="427" t="e">
        <f t="shared" si="34"/>
        <v>#VALUE!</v>
      </c>
      <c r="AI185" s="212"/>
      <c r="AJ185" s="212" t="s">
        <v>1366</v>
      </c>
      <c r="AK185" s="212" t="s">
        <v>1367</v>
      </c>
      <c r="AL185" s="212"/>
      <c r="AM185" s="212" t="s">
        <v>1368</v>
      </c>
      <c r="AN185" s="212" t="s">
        <v>1368</v>
      </c>
      <c r="AO185" s="212"/>
      <c r="AP185" s="213">
        <v>850</v>
      </c>
      <c r="AQ185" s="213">
        <v>310</v>
      </c>
      <c r="AR185" s="213">
        <v>10</v>
      </c>
      <c r="AS185" s="213">
        <v>1170</v>
      </c>
      <c r="AT185" s="407" t="e">
        <f t="shared" ref="AT185:AT191" si="45">AS185/VLOOKUP(AN185,$E$16:$H$393,4,FALSE)</f>
        <v>#N/A</v>
      </c>
      <c r="AV185" s="213">
        <v>980</v>
      </c>
      <c r="AW185" s="214" t="s">
        <v>1260</v>
      </c>
      <c r="AX185" s="214" t="s">
        <v>1123</v>
      </c>
      <c r="AY185" s="214" t="s">
        <v>1780</v>
      </c>
      <c r="BA185" s="93" t="e">
        <f t="shared" ref="BA185:BA191" si="46">AY185/VLOOKUP(AN185,$E$16:$H$393,4,FALSE)</f>
        <v>#N/A</v>
      </c>
    </row>
    <row r="186" spans="1:53" ht="24" x14ac:dyDescent="0.25">
      <c r="A186" s="242" t="s">
        <v>706</v>
      </c>
      <c r="B186" s="242" t="s">
        <v>707</v>
      </c>
      <c r="C186" s="242" t="s">
        <v>1374</v>
      </c>
      <c r="D186" s="298" t="s">
        <v>320</v>
      </c>
      <c r="E186" s="298">
        <v>1.5452595709874016E-4</v>
      </c>
      <c r="G186" s="380"/>
      <c r="H186" s="381" t="s">
        <v>1374</v>
      </c>
      <c r="I186" s="382" t="s">
        <v>320</v>
      </c>
      <c r="J186" s="382">
        <v>1.0143556326761817E-4</v>
      </c>
      <c r="K186" s="382"/>
      <c r="L186" s="382"/>
      <c r="M186" s="382" t="s">
        <v>1374</v>
      </c>
      <c r="N186" s="382" t="s">
        <v>320</v>
      </c>
      <c r="O186" s="382">
        <v>5.3090393831121999E-5</v>
      </c>
      <c r="P186" s="382"/>
      <c r="Q186" s="383">
        <v>3.56</v>
      </c>
      <c r="R186" s="382">
        <v>31</v>
      </c>
      <c r="S186" s="382">
        <v>15</v>
      </c>
      <c r="T186" s="382">
        <v>64</v>
      </c>
      <c r="U186" s="382">
        <v>352</v>
      </c>
      <c r="V186" s="382"/>
      <c r="W186" s="382">
        <v>1</v>
      </c>
      <c r="X186" s="382">
        <v>0</v>
      </c>
      <c r="Y186" s="382">
        <v>0</v>
      </c>
      <c r="Z186" s="382">
        <v>59</v>
      </c>
      <c r="AA186" s="382">
        <v>1</v>
      </c>
      <c r="AC186" s="384">
        <v>61</v>
      </c>
      <c r="AD186" s="382"/>
      <c r="AE186" s="385">
        <v>0.9</v>
      </c>
      <c r="AF186" s="386"/>
      <c r="AG186" s="384">
        <v>43</v>
      </c>
      <c r="AH186" s="427" t="e">
        <f t="shared" si="34"/>
        <v>#VALUE!</v>
      </c>
      <c r="AI186" s="212" t="s">
        <v>693</v>
      </c>
      <c r="AJ186" s="212" t="s">
        <v>694</v>
      </c>
      <c r="AK186" s="212" t="s">
        <v>1369</v>
      </c>
      <c r="AL186" s="212"/>
      <c r="AM186" s="212"/>
      <c r="AN186" s="212" t="s">
        <v>41</v>
      </c>
      <c r="AO186" s="212"/>
      <c r="AP186" s="213">
        <v>90</v>
      </c>
      <c r="AQ186" s="213">
        <v>70</v>
      </c>
      <c r="AR186" s="213">
        <v>0</v>
      </c>
      <c r="AS186" s="213">
        <v>160</v>
      </c>
      <c r="AT186" s="407" t="e">
        <f t="shared" si="45"/>
        <v>#N/A</v>
      </c>
      <c r="AV186" s="213">
        <v>100</v>
      </c>
      <c r="AW186" s="214" t="s">
        <v>1135</v>
      </c>
      <c r="AX186" s="214" t="s">
        <v>1123</v>
      </c>
      <c r="AY186" s="214" t="s">
        <v>1132</v>
      </c>
      <c r="BA186" s="93" t="e">
        <f t="shared" si="46"/>
        <v>#N/A</v>
      </c>
    </row>
    <row r="187" spans="1:53" x14ac:dyDescent="0.25">
      <c r="A187" s="242" t="s">
        <v>708</v>
      </c>
      <c r="B187" s="242" t="s">
        <v>709</v>
      </c>
      <c r="D187" s="298"/>
      <c r="E187" s="298"/>
      <c r="G187" s="380"/>
      <c r="H187" s="381"/>
      <c r="I187" s="382"/>
      <c r="J187" s="382"/>
      <c r="K187" s="382"/>
      <c r="L187" s="382"/>
      <c r="M187" s="382"/>
      <c r="N187" s="382"/>
      <c r="O187" s="382"/>
      <c r="P187" s="382"/>
      <c r="Q187" s="383">
        <v>1.45</v>
      </c>
      <c r="R187" s="382">
        <v>20</v>
      </c>
      <c r="S187" s="382">
        <v>22</v>
      </c>
      <c r="T187" s="382">
        <v>29</v>
      </c>
      <c r="U187" s="382">
        <v>230</v>
      </c>
      <c r="V187" s="382"/>
      <c r="W187" s="382">
        <v>4</v>
      </c>
      <c r="X187" s="382">
        <v>20</v>
      </c>
      <c r="Y187" s="382">
        <v>11</v>
      </c>
      <c r="Z187" s="382">
        <v>0</v>
      </c>
      <c r="AA187" s="382">
        <v>0</v>
      </c>
      <c r="AC187" s="384">
        <v>35</v>
      </c>
      <c r="AD187" s="382"/>
      <c r="AE187" s="385">
        <v>0.32</v>
      </c>
      <c r="AF187" s="386"/>
      <c r="AG187" s="384">
        <v>0</v>
      </c>
      <c r="AH187" s="427" t="e">
        <f t="shared" si="34"/>
        <v>#DIV/0!</v>
      </c>
      <c r="AI187" s="212" t="s">
        <v>695</v>
      </c>
      <c r="AJ187" s="212" t="s">
        <v>696</v>
      </c>
      <c r="AK187" s="212" t="s">
        <v>1370</v>
      </c>
      <c r="AL187" s="212"/>
      <c r="AM187" s="212"/>
      <c r="AN187" s="212" t="s">
        <v>159</v>
      </c>
      <c r="AO187" s="212"/>
      <c r="AP187" s="213">
        <v>80</v>
      </c>
      <c r="AQ187" s="213">
        <v>0</v>
      </c>
      <c r="AR187" s="213">
        <v>0</v>
      </c>
      <c r="AS187" s="213">
        <v>80</v>
      </c>
      <c r="AT187" s="407" t="e">
        <f t="shared" si="45"/>
        <v>#N/A</v>
      </c>
      <c r="AV187" s="213">
        <v>100</v>
      </c>
      <c r="AW187" s="214" t="s">
        <v>1142</v>
      </c>
      <c r="AX187" s="214" t="s">
        <v>1123</v>
      </c>
      <c r="AY187" s="214" t="s">
        <v>1138</v>
      </c>
      <c r="BA187" s="93" t="e">
        <f t="shared" si="46"/>
        <v>#N/A</v>
      </c>
    </row>
    <row r="188" spans="1:53" ht="24" x14ac:dyDescent="0.25">
      <c r="A188" s="242" t="s">
        <v>710</v>
      </c>
      <c r="B188" s="242" t="s">
        <v>711</v>
      </c>
      <c r="C188" s="242" t="s">
        <v>1375</v>
      </c>
      <c r="D188" s="298" t="s">
        <v>1844</v>
      </c>
      <c r="E188" s="315" t="e">
        <v>#N/A</v>
      </c>
      <c r="G188" s="380"/>
      <c r="H188" s="381" t="s">
        <v>1375</v>
      </c>
      <c r="I188" s="382" t="s">
        <v>1844</v>
      </c>
      <c r="J188" s="382" t="e">
        <v>#N/A</v>
      </c>
      <c r="K188" s="382"/>
      <c r="L188" s="382"/>
      <c r="M188" s="382" t="s">
        <v>1375</v>
      </c>
      <c r="N188" s="382" t="s">
        <v>1844</v>
      </c>
      <c r="O188" s="382" t="e">
        <v>#N/A</v>
      </c>
      <c r="P188" s="382"/>
      <c r="Q188" s="383">
        <v>7.28</v>
      </c>
      <c r="R188" s="382">
        <v>41</v>
      </c>
      <c r="S188" s="382">
        <v>159</v>
      </c>
      <c r="T188" s="382">
        <v>326</v>
      </c>
      <c r="U188" s="382">
        <v>1079</v>
      </c>
      <c r="V188" s="382"/>
      <c r="W188" s="382">
        <v>34</v>
      </c>
      <c r="X188" s="382">
        <v>0</v>
      </c>
      <c r="Y188" s="382">
        <v>76</v>
      </c>
      <c r="Z188" s="382">
        <v>746</v>
      </c>
      <c r="AA188" s="382">
        <v>0</v>
      </c>
      <c r="AC188" s="384">
        <v>856</v>
      </c>
      <c r="AD188" s="382"/>
      <c r="AE188" s="385">
        <v>11.26</v>
      </c>
      <c r="AF188" s="386"/>
      <c r="AG188" s="384">
        <v>0</v>
      </c>
      <c r="AH188" s="427" t="e">
        <f t="shared" si="34"/>
        <v>#VALUE!</v>
      </c>
      <c r="AI188" s="212" t="s">
        <v>697</v>
      </c>
      <c r="AJ188" s="212" t="s">
        <v>698</v>
      </c>
      <c r="AK188" s="212" t="s">
        <v>1371</v>
      </c>
      <c r="AL188" s="212"/>
      <c r="AM188" s="212"/>
      <c r="AN188" s="212" t="s">
        <v>206</v>
      </c>
      <c r="AO188" s="212"/>
      <c r="AP188" s="213">
        <v>70</v>
      </c>
      <c r="AQ188" s="213">
        <v>30</v>
      </c>
      <c r="AR188" s="213">
        <v>10</v>
      </c>
      <c r="AS188" s="213">
        <v>110</v>
      </c>
      <c r="AT188" s="407" t="e">
        <f t="shared" si="45"/>
        <v>#N/A</v>
      </c>
      <c r="AV188" s="213">
        <v>40</v>
      </c>
      <c r="AW188" s="214" t="s">
        <v>1119</v>
      </c>
      <c r="AX188" s="214" t="s">
        <v>1123</v>
      </c>
      <c r="AY188" s="214" t="s">
        <v>1135</v>
      </c>
      <c r="BA188" s="93" t="e">
        <f t="shared" si="46"/>
        <v>#N/A</v>
      </c>
    </row>
    <row r="189" spans="1:53" ht="24" x14ac:dyDescent="0.25">
      <c r="A189" s="242" t="s">
        <v>712</v>
      </c>
      <c r="B189" s="242" t="s">
        <v>713</v>
      </c>
      <c r="C189" s="242" t="s">
        <v>1379</v>
      </c>
      <c r="D189" s="298" t="s">
        <v>22</v>
      </c>
      <c r="E189" s="298">
        <v>1.8646758777737594E-3</v>
      </c>
      <c r="G189" s="380"/>
      <c r="H189" s="381" t="s">
        <v>1379</v>
      </c>
      <c r="I189" s="382" t="s">
        <v>22</v>
      </c>
      <c r="J189" s="382">
        <v>9.2840339152542553E-4</v>
      </c>
      <c r="K189" s="382"/>
      <c r="L189" s="382"/>
      <c r="M189" s="382" t="s">
        <v>1379</v>
      </c>
      <c r="N189" s="382" t="s">
        <v>22</v>
      </c>
      <c r="O189" s="382">
        <v>9.3627248624833384E-4</v>
      </c>
      <c r="P189" s="382"/>
      <c r="Q189" s="383">
        <v>3.46</v>
      </c>
      <c r="R189" s="382">
        <v>50</v>
      </c>
      <c r="S189" s="382">
        <v>178</v>
      </c>
      <c r="T189" s="382">
        <v>462</v>
      </c>
      <c r="U189" s="382">
        <v>953</v>
      </c>
      <c r="V189" s="382"/>
      <c r="W189" s="382">
        <v>26</v>
      </c>
      <c r="X189" s="382">
        <v>73</v>
      </c>
      <c r="Y189" s="382">
        <v>0</v>
      </c>
      <c r="Z189" s="382">
        <v>0</v>
      </c>
      <c r="AA189" s="382">
        <v>0</v>
      </c>
      <c r="AC189" s="384">
        <v>99</v>
      </c>
      <c r="AD189" s="382"/>
      <c r="AE189" s="385">
        <v>1.3</v>
      </c>
      <c r="AF189" s="386"/>
      <c r="AG189" s="384">
        <v>0</v>
      </c>
      <c r="AH189" s="427" t="e">
        <f t="shared" si="34"/>
        <v>#VALUE!</v>
      </c>
      <c r="AI189" s="212" t="s">
        <v>699</v>
      </c>
      <c r="AJ189" s="212" t="s">
        <v>700</v>
      </c>
      <c r="AK189" s="212" t="s">
        <v>1372</v>
      </c>
      <c r="AL189" s="212"/>
      <c r="AM189" s="212"/>
      <c r="AN189" s="212" t="s">
        <v>315</v>
      </c>
      <c r="AO189" s="212"/>
      <c r="AP189" s="213">
        <v>120</v>
      </c>
      <c r="AQ189" s="213">
        <v>50</v>
      </c>
      <c r="AR189" s="213">
        <v>0</v>
      </c>
      <c r="AS189" s="213">
        <v>170</v>
      </c>
      <c r="AT189" s="407" t="e">
        <f t="shared" si="45"/>
        <v>#N/A</v>
      </c>
      <c r="AV189" s="213">
        <v>240</v>
      </c>
      <c r="AW189" s="214" t="s">
        <v>1178</v>
      </c>
      <c r="AX189" s="214" t="s">
        <v>1123</v>
      </c>
      <c r="AY189" s="214" t="s">
        <v>1260</v>
      </c>
      <c r="BA189" s="93" t="e">
        <f t="shared" si="46"/>
        <v>#N/A</v>
      </c>
    </row>
    <row r="190" spans="1:53" ht="36" x14ac:dyDescent="0.25">
      <c r="A190" s="242" t="s">
        <v>714</v>
      </c>
      <c r="B190" s="242" t="s">
        <v>715</v>
      </c>
      <c r="C190" s="242" t="s">
        <v>1381</v>
      </c>
      <c r="D190" s="298" t="s">
        <v>53</v>
      </c>
      <c r="E190" s="298">
        <v>3.4119093102604907E-4</v>
      </c>
      <c r="G190" s="380"/>
      <c r="H190" s="381" t="s">
        <v>1381</v>
      </c>
      <c r="I190" s="382" t="s">
        <v>53</v>
      </c>
      <c r="J190" s="382">
        <v>1.2921287746760093E-4</v>
      </c>
      <c r="K190" s="382"/>
      <c r="L190" s="382"/>
      <c r="M190" s="382" t="s">
        <v>1381</v>
      </c>
      <c r="N190" s="382" t="s">
        <v>53</v>
      </c>
      <c r="O190" s="382">
        <v>2.1197805355844808E-4</v>
      </c>
      <c r="P190" s="382"/>
      <c r="Q190" s="383">
        <v>1.53</v>
      </c>
      <c r="R190" s="382">
        <v>24</v>
      </c>
      <c r="S190" s="382">
        <v>5</v>
      </c>
      <c r="T190" s="382">
        <v>26</v>
      </c>
      <c r="U190" s="382">
        <v>173</v>
      </c>
      <c r="V190" s="382"/>
      <c r="W190" s="382">
        <v>0</v>
      </c>
      <c r="X190" s="382">
        <v>35</v>
      </c>
      <c r="Y190" s="382">
        <v>3</v>
      </c>
      <c r="Z190" s="382">
        <v>0</v>
      </c>
      <c r="AA190" s="382">
        <v>0</v>
      </c>
      <c r="AC190" s="384">
        <v>38</v>
      </c>
      <c r="AD190" s="382"/>
      <c r="AE190" s="385">
        <v>0.49</v>
      </c>
      <c r="AF190" s="386"/>
      <c r="AG190" s="384">
        <v>21</v>
      </c>
      <c r="AH190" s="427" t="e">
        <f t="shared" si="34"/>
        <v>#VALUE!</v>
      </c>
      <c r="AI190" s="212" t="s">
        <v>701</v>
      </c>
      <c r="AJ190" s="212" t="s">
        <v>702</v>
      </c>
      <c r="AK190" s="212" t="s">
        <v>1373</v>
      </c>
      <c r="AL190" s="212"/>
      <c r="AM190" s="212"/>
      <c r="AN190" s="212" t="s">
        <v>317</v>
      </c>
      <c r="AO190" s="212"/>
      <c r="AP190" s="213">
        <v>330</v>
      </c>
      <c r="AQ190" s="213">
        <v>130</v>
      </c>
      <c r="AR190" s="213">
        <v>0</v>
      </c>
      <c r="AS190" s="213">
        <v>460</v>
      </c>
      <c r="AT190" s="407" t="e">
        <f t="shared" si="45"/>
        <v>#N/A</v>
      </c>
      <c r="AV190" s="213">
        <v>300</v>
      </c>
      <c r="AW190" s="214" t="s">
        <v>1190</v>
      </c>
      <c r="AX190" s="214" t="s">
        <v>1123</v>
      </c>
      <c r="AY190" s="214" t="s">
        <v>1424</v>
      </c>
      <c r="BA190" s="93" t="e">
        <f t="shared" si="46"/>
        <v>#N/A</v>
      </c>
    </row>
    <row r="191" spans="1:53" ht="24" x14ac:dyDescent="0.25">
      <c r="A191" s="242" t="s">
        <v>716</v>
      </c>
      <c r="B191" s="242" t="s">
        <v>717</v>
      </c>
      <c r="C191" s="242" t="s">
        <v>1382</v>
      </c>
      <c r="D191" s="298" t="s">
        <v>156</v>
      </c>
      <c r="E191" s="298">
        <v>5.9674135405003489E-3</v>
      </c>
      <c r="G191" s="380"/>
      <c r="H191" s="381" t="s">
        <v>1382</v>
      </c>
      <c r="I191" s="382" t="s">
        <v>156</v>
      </c>
      <c r="J191" s="382">
        <v>1.1483705386372914E-3</v>
      </c>
      <c r="K191" s="382"/>
      <c r="L191" s="382"/>
      <c r="M191" s="382" t="s">
        <v>1382</v>
      </c>
      <c r="N191" s="382" t="s">
        <v>156</v>
      </c>
      <c r="O191" s="382">
        <v>4.8190430018630577E-3</v>
      </c>
      <c r="P191" s="382"/>
      <c r="Q191" s="383">
        <v>1.72</v>
      </c>
      <c r="R191" s="382">
        <v>15</v>
      </c>
      <c r="S191" s="382">
        <v>6</v>
      </c>
      <c r="T191" s="382">
        <v>14</v>
      </c>
      <c r="U191" s="382">
        <v>154</v>
      </c>
      <c r="V191" s="382"/>
      <c r="W191" s="382">
        <v>8</v>
      </c>
      <c r="X191" s="382">
        <v>22</v>
      </c>
      <c r="Y191" s="382">
        <v>23</v>
      </c>
      <c r="Z191" s="382">
        <v>0</v>
      </c>
      <c r="AA191" s="382">
        <v>16</v>
      </c>
      <c r="AC191" s="384">
        <v>69</v>
      </c>
      <c r="AD191" s="382"/>
      <c r="AE191" s="385">
        <v>1</v>
      </c>
      <c r="AF191" s="386"/>
      <c r="AG191" s="384">
        <v>0</v>
      </c>
      <c r="AH191" s="427" t="e">
        <f t="shared" si="34"/>
        <v>#VALUE!</v>
      </c>
      <c r="AI191" s="212" t="s">
        <v>703</v>
      </c>
      <c r="AJ191" s="212" t="s">
        <v>704</v>
      </c>
      <c r="AK191" s="212" t="s">
        <v>1374</v>
      </c>
      <c r="AL191" s="212"/>
      <c r="AM191" s="212"/>
      <c r="AN191" s="212" t="s">
        <v>320</v>
      </c>
      <c r="AO191" s="212"/>
      <c r="AP191" s="213">
        <v>160</v>
      </c>
      <c r="AQ191" s="213">
        <v>40</v>
      </c>
      <c r="AR191" s="213">
        <v>0</v>
      </c>
      <c r="AS191" s="213">
        <v>200</v>
      </c>
      <c r="AT191" s="407" t="e">
        <f t="shared" si="45"/>
        <v>#N/A</v>
      </c>
      <c r="AV191" s="213">
        <v>190</v>
      </c>
      <c r="AW191" s="214" t="s">
        <v>1199</v>
      </c>
      <c r="AX191" s="214" t="s">
        <v>1123</v>
      </c>
      <c r="AY191" s="214" t="s">
        <v>1224</v>
      </c>
      <c r="BA191" s="93" t="e">
        <f t="shared" si="46"/>
        <v>#N/A</v>
      </c>
    </row>
    <row r="192" spans="1:53" ht="24" x14ac:dyDescent="0.25">
      <c r="C192" s="242" t="s">
        <v>1383</v>
      </c>
      <c r="D192" s="298" t="s">
        <v>197</v>
      </c>
      <c r="E192" s="298">
        <v>4.6634007751930476E-3</v>
      </c>
      <c r="G192" s="387"/>
      <c r="H192" s="388" t="s">
        <v>1383</v>
      </c>
      <c r="I192" s="389" t="s">
        <v>197</v>
      </c>
      <c r="J192" s="389">
        <v>3.7328390866795129E-3</v>
      </c>
      <c r="K192" s="389"/>
      <c r="L192" s="389"/>
      <c r="M192" s="389" t="s">
        <v>1383</v>
      </c>
      <c r="N192" s="389" t="s">
        <v>197</v>
      </c>
      <c r="O192" s="389">
        <v>9.3056168851353438E-4</v>
      </c>
      <c r="P192" s="389"/>
      <c r="Q192" s="390"/>
      <c r="R192" s="389"/>
      <c r="S192" s="389"/>
      <c r="T192" s="389"/>
      <c r="U192" s="391"/>
      <c r="V192" s="391"/>
      <c r="W192" s="389"/>
      <c r="X192" s="389"/>
      <c r="Y192" s="389"/>
      <c r="Z192" s="389"/>
      <c r="AA192" s="389"/>
      <c r="AC192" s="380"/>
      <c r="AD192" s="391"/>
      <c r="AE192" s="390"/>
      <c r="AF192" s="389"/>
      <c r="AG192" s="387"/>
      <c r="AH192" s="427" t="e">
        <f t="shared" si="34"/>
        <v>#VALUE!</v>
      </c>
      <c r="AI192" s="212"/>
      <c r="AJ192" s="212"/>
      <c r="AK192" s="212"/>
      <c r="AL192" s="212"/>
      <c r="AM192" s="212"/>
      <c r="AN192" s="212"/>
      <c r="AO192" s="212"/>
      <c r="AP192" s="214"/>
      <c r="AQ192" s="214"/>
      <c r="AR192" s="214"/>
      <c r="AS192" s="214"/>
      <c r="AT192" s="214"/>
      <c r="AV192" s="214"/>
      <c r="AW192" s="214" t="s">
        <v>394</v>
      </c>
      <c r="AX192" s="214" t="s">
        <v>394</v>
      </c>
      <c r="AY192" s="214" t="s">
        <v>394</v>
      </c>
    </row>
    <row r="193" spans="1:53" ht="24" x14ac:dyDescent="0.25">
      <c r="A193" s="242">
        <v>5</v>
      </c>
      <c r="B193" s="242">
        <v>12</v>
      </c>
      <c r="C193" s="242" t="s">
        <v>1386</v>
      </c>
      <c r="D193" s="298" t="s">
        <v>249</v>
      </c>
      <c r="E193" s="298">
        <v>4.6283689533664038E-4</v>
      </c>
      <c r="G193" s="380"/>
      <c r="H193" s="392" t="s">
        <v>1386</v>
      </c>
      <c r="I193" s="391" t="s">
        <v>249</v>
      </c>
      <c r="J193" s="391">
        <v>3.8281019474668978E-4</v>
      </c>
      <c r="K193" s="391"/>
      <c r="L193" s="391"/>
      <c r="M193" s="391" t="s">
        <v>1386</v>
      </c>
      <c r="N193" s="391" t="s">
        <v>249</v>
      </c>
      <c r="O193" s="391">
        <v>8.0026700589950632E-5</v>
      </c>
      <c r="P193" s="391"/>
      <c r="Q193" s="393"/>
      <c r="R193" s="391"/>
      <c r="S193" s="391"/>
      <c r="T193" s="391"/>
      <c r="U193" s="391"/>
      <c r="V193" s="391"/>
      <c r="W193" s="391"/>
      <c r="X193" s="391"/>
      <c r="Y193" s="391"/>
      <c r="Z193" s="391"/>
      <c r="AA193" s="391"/>
      <c r="AC193" s="380"/>
      <c r="AD193" s="391"/>
      <c r="AE193" s="393"/>
      <c r="AF193" s="391"/>
      <c r="AG193" s="380"/>
      <c r="AH193" s="427" t="e">
        <f t="shared" si="34"/>
        <v>#VALUE!</v>
      </c>
      <c r="AI193" s="212"/>
      <c r="AJ193" s="212"/>
      <c r="AK193" s="212"/>
      <c r="AL193" s="212"/>
      <c r="AM193" s="212"/>
      <c r="AN193" s="212"/>
      <c r="AO193" s="212"/>
      <c r="AP193" s="214"/>
      <c r="AQ193" s="214"/>
      <c r="AR193" s="214"/>
      <c r="AS193" s="214"/>
      <c r="AT193" s="214"/>
      <c r="AV193" s="214"/>
      <c r="AW193" s="214" t="s">
        <v>394</v>
      </c>
      <c r="AX193" s="214" t="s">
        <v>394</v>
      </c>
      <c r="AY193" s="214" t="s">
        <v>394</v>
      </c>
    </row>
    <row r="194" spans="1:53" ht="24" x14ac:dyDescent="0.25">
      <c r="A194" s="242" t="s">
        <v>718</v>
      </c>
      <c r="B194" s="242" t="s">
        <v>719</v>
      </c>
      <c r="C194" s="242" t="s">
        <v>1387</v>
      </c>
      <c r="D194" s="298" t="s">
        <v>278</v>
      </c>
      <c r="E194" s="242">
        <v>4.7676052379811784E-4</v>
      </c>
      <c r="G194" s="387"/>
      <c r="H194" s="394" t="s">
        <v>1387</v>
      </c>
      <c r="I194" s="395" t="s">
        <v>278</v>
      </c>
      <c r="J194" s="395">
        <v>4.4113273403227919E-4</v>
      </c>
      <c r="K194" s="395"/>
      <c r="L194" s="395"/>
      <c r="M194" s="395" t="s">
        <v>1387</v>
      </c>
      <c r="N194" s="395" t="s">
        <v>278</v>
      </c>
      <c r="O194" s="395">
        <v>3.562778976583862E-5</v>
      </c>
      <c r="P194" s="395"/>
      <c r="Q194" s="396">
        <v>2.7</v>
      </c>
      <c r="R194" s="395">
        <v>19</v>
      </c>
      <c r="S194" s="395">
        <v>7</v>
      </c>
      <c r="T194" s="395">
        <v>15</v>
      </c>
      <c r="U194" s="382">
        <v>165</v>
      </c>
      <c r="V194" s="382"/>
      <c r="W194" s="395">
        <v>22</v>
      </c>
      <c r="X194" s="395">
        <v>15</v>
      </c>
      <c r="Y194" s="395">
        <v>48</v>
      </c>
      <c r="Z194" s="395">
        <v>0</v>
      </c>
      <c r="AA194" s="395">
        <v>4</v>
      </c>
      <c r="AC194" s="384">
        <v>89</v>
      </c>
      <c r="AD194" s="382"/>
      <c r="AE194" s="397">
        <v>1.93</v>
      </c>
      <c r="AF194" s="398"/>
      <c r="AG194" s="399">
        <v>0</v>
      </c>
      <c r="AH194" s="427" t="e">
        <f t="shared" si="34"/>
        <v>#VALUE!</v>
      </c>
      <c r="AI194" s="212" t="s">
        <v>706</v>
      </c>
      <c r="AJ194" s="212" t="s">
        <v>707</v>
      </c>
      <c r="AK194" s="212" t="s">
        <v>1379</v>
      </c>
      <c r="AL194" s="212"/>
      <c r="AM194" s="212"/>
      <c r="AN194" s="212" t="s">
        <v>22</v>
      </c>
      <c r="AO194" s="212"/>
      <c r="AP194" s="213">
        <v>430</v>
      </c>
      <c r="AQ194" s="213">
        <v>160</v>
      </c>
      <c r="AR194" s="213">
        <v>10</v>
      </c>
      <c r="AS194" s="213">
        <v>590</v>
      </c>
      <c r="AT194" s="407" t="e">
        <f t="shared" ref="AT194:AT199" si="47">AS194/VLOOKUP(AN194,$E$16:$H$393,4,FALSE)</f>
        <v>#N/A</v>
      </c>
      <c r="AV194" s="213">
        <v>460</v>
      </c>
      <c r="AW194" s="214" t="s">
        <v>1178</v>
      </c>
      <c r="AX194" s="214" t="s">
        <v>1123</v>
      </c>
      <c r="AY194" s="214" t="s">
        <v>1362</v>
      </c>
      <c r="BA194" s="93" t="e">
        <f t="shared" ref="BA194:BA199" si="48">AY194/VLOOKUP(AN194,$E$16:$H$393,4,FALSE)</f>
        <v>#N/A</v>
      </c>
    </row>
    <row r="195" spans="1:53" ht="24" x14ac:dyDescent="0.25">
      <c r="A195" s="242" t="s">
        <v>720</v>
      </c>
      <c r="B195" s="242" t="s">
        <v>721</v>
      </c>
      <c r="C195" s="242" t="s">
        <v>1389</v>
      </c>
      <c r="D195" s="298" t="s">
        <v>322</v>
      </c>
      <c r="E195" s="242">
        <v>3.5280292133333369E-3</v>
      </c>
      <c r="G195" s="387"/>
      <c r="H195" s="394" t="s">
        <v>1389</v>
      </c>
      <c r="I195" s="395" t="s">
        <v>322</v>
      </c>
      <c r="J195" s="395">
        <v>1.0967302261967714E-3</v>
      </c>
      <c r="K195" s="395"/>
      <c r="L195" s="395"/>
      <c r="M195" s="395" t="s">
        <v>1389</v>
      </c>
      <c r="N195" s="395" t="s">
        <v>322</v>
      </c>
      <c r="O195" s="395">
        <v>2.4312989871365653E-3</v>
      </c>
      <c r="P195" s="395"/>
      <c r="Q195" s="396">
        <v>2.86</v>
      </c>
      <c r="R195" s="395">
        <v>6</v>
      </c>
      <c r="S195" s="395">
        <v>4</v>
      </c>
      <c r="T195" s="395">
        <v>8</v>
      </c>
      <c r="U195" s="382">
        <v>121</v>
      </c>
      <c r="V195" s="382"/>
      <c r="W195" s="395">
        <v>9</v>
      </c>
      <c r="X195" s="395">
        <v>17</v>
      </c>
      <c r="Y195" s="395">
        <v>0</v>
      </c>
      <c r="Z195" s="395">
        <v>2</v>
      </c>
      <c r="AA195" s="395">
        <v>0</v>
      </c>
      <c r="AC195" s="384">
        <v>28</v>
      </c>
      <c r="AD195" s="382"/>
      <c r="AE195" s="397">
        <v>0.78</v>
      </c>
      <c r="AF195" s="398"/>
      <c r="AG195" s="399">
        <v>12</v>
      </c>
      <c r="AH195" s="427" t="e">
        <f t="shared" si="34"/>
        <v>#VALUE!</v>
      </c>
      <c r="AI195" s="212" t="s">
        <v>708</v>
      </c>
      <c r="AJ195" s="212" t="s">
        <v>709</v>
      </c>
      <c r="AK195" s="212" t="s">
        <v>1381</v>
      </c>
      <c r="AL195" s="212"/>
      <c r="AM195" s="212"/>
      <c r="AN195" s="212" t="s">
        <v>53</v>
      </c>
      <c r="AO195" s="212"/>
      <c r="AP195" s="213">
        <v>850</v>
      </c>
      <c r="AQ195" s="213">
        <v>150</v>
      </c>
      <c r="AR195" s="213">
        <v>0</v>
      </c>
      <c r="AS195" s="213">
        <v>1000</v>
      </c>
      <c r="AT195" s="407" t="e">
        <f t="shared" si="47"/>
        <v>#N/A</v>
      </c>
      <c r="AV195" s="213">
        <v>800</v>
      </c>
      <c r="AW195" s="214" t="s">
        <v>1149</v>
      </c>
      <c r="AX195" s="214" t="s">
        <v>1123</v>
      </c>
      <c r="AY195" s="214" t="s">
        <v>371</v>
      </c>
      <c r="BA195" s="93" t="e">
        <f t="shared" si="48"/>
        <v>#N/A</v>
      </c>
    </row>
    <row r="196" spans="1:53" ht="24" x14ac:dyDescent="0.25">
      <c r="A196" s="242" t="s">
        <v>722</v>
      </c>
      <c r="B196" s="242" t="s">
        <v>723</v>
      </c>
      <c r="C196" s="242" t="s">
        <v>1390</v>
      </c>
      <c r="D196" s="315" t="s">
        <v>47</v>
      </c>
      <c r="E196" s="242">
        <v>1.2884139795951745E-2</v>
      </c>
      <c r="G196" s="387"/>
      <c r="H196" s="394" t="s">
        <v>1390</v>
      </c>
      <c r="I196" s="395" t="s">
        <v>47</v>
      </c>
      <c r="J196" s="395">
        <v>2.0367016500088429E-3</v>
      </c>
      <c r="K196" s="395"/>
      <c r="L196" s="395"/>
      <c r="M196" s="395" t="s">
        <v>1390</v>
      </c>
      <c r="N196" s="395" t="s">
        <v>47</v>
      </c>
      <c r="O196" s="395">
        <v>1.0847438145942903E-2</v>
      </c>
      <c r="P196" s="395"/>
      <c r="Q196" s="396">
        <v>1.79</v>
      </c>
      <c r="R196" s="395">
        <v>12</v>
      </c>
      <c r="S196" s="395">
        <v>1</v>
      </c>
      <c r="T196" s="395">
        <v>40</v>
      </c>
      <c r="U196" s="382">
        <v>128</v>
      </c>
      <c r="V196" s="382"/>
      <c r="W196" s="395">
        <v>0</v>
      </c>
      <c r="X196" s="395">
        <v>18</v>
      </c>
      <c r="Y196" s="395">
        <v>3</v>
      </c>
      <c r="Z196" s="395">
        <v>0</v>
      </c>
      <c r="AA196" s="395">
        <v>0</v>
      </c>
      <c r="AC196" s="384">
        <v>21</v>
      </c>
      <c r="AD196" s="382"/>
      <c r="AE196" s="397">
        <v>0.5</v>
      </c>
      <c r="AF196" s="398"/>
      <c r="AG196" s="399">
        <v>14</v>
      </c>
      <c r="AH196" s="427" t="e">
        <f t="shared" si="34"/>
        <v>#VALUE!</v>
      </c>
      <c r="AI196" s="212" t="s">
        <v>710</v>
      </c>
      <c r="AJ196" s="212" t="s">
        <v>711</v>
      </c>
      <c r="AK196" s="212" t="s">
        <v>1382</v>
      </c>
      <c r="AL196" s="212"/>
      <c r="AM196" s="212"/>
      <c r="AN196" s="212" t="s">
        <v>156</v>
      </c>
      <c r="AO196" s="212"/>
      <c r="AP196" s="213">
        <v>70</v>
      </c>
      <c r="AQ196" s="213">
        <v>20</v>
      </c>
      <c r="AR196" s="213">
        <v>0</v>
      </c>
      <c r="AS196" s="213">
        <v>80</v>
      </c>
      <c r="AT196" s="407" t="e">
        <f t="shared" si="47"/>
        <v>#N/A</v>
      </c>
      <c r="AV196" s="213">
        <v>140</v>
      </c>
      <c r="AW196" s="214" t="s">
        <v>1129</v>
      </c>
      <c r="AX196" s="214" t="s">
        <v>1123</v>
      </c>
      <c r="AY196" s="214" t="s">
        <v>1130</v>
      </c>
      <c r="BA196" s="93" t="e">
        <f t="shared" si="48"/>
        <v>#N/A</v>
      </c>
    </row>
    <row r="197" spans="1:53" ht="36" x14ac:dyDescent="0.25">
      <c r="A197" s="242" t="s">
        <v>724</v>
      </c>
      <c r="B197" s="242" t="s">
        <v>725</v>
      </c>
      <c r="C197" s="242" t="s">
        <v>1391</v>
      </c>
      <c r="D197" s="298" t="s">
        <v>85</v>
      </c>
      <c r="E197" s="242">
        <v>1.5263381456136693E-3</v>
      </c>
      <c r="G197" s="387"/>
      <c r="H197" s="394" t="s">
        <v>1391</v>
      </c>
      <c r="I197" s="395" t="s">
        <v>85</v>
      </c>
      <c r="J197" s="395">
        <v>1.3630276627905795E-3</v>
      </c>
      <c r="K197" s="395"/>
      <c r="L197" s="395"/>
      <c r="M197" s="395" t="s">
        <v>1391</v>
      </c>
      <c r="N197" s="395" t="s">
        <v>85</v>
      </c>
      <c r="O197" s="395">
        <v>1.6331048282308992E-4</v>
      </c>
      <c r="P197" s="395"/>
      <c r="Q197" s="396">
        <v>2.64</v>
      </c>
      <c r="R197" s="395">
        <v>15</v>
      </c>
      <c r="S197" s="395">
        <v>6</v>
      </c>
      <c r="T197" s="395">
        <v>47</v>
      </c>
      <c r="U197" s="382">
        <v>258</v>
      </c>
      <c r="V197" s="382"/>
      <c r="W197" s="395">
        <v>25</v>
      </c>
      <c r="X197" s="395">
        <v>36</v>
      </c>
      <c r="Y197" s="395">
        <v>13</v>
      </c>
      <c r="Z197" s="395">
        <v>20</v>
      </c>
      <c r="AA197" s="395">
        <v>0</v>
      </c>
      <c r="AC197" s="384">
        <v>94</v>
      </c>
      <c r="AD197" s="382"/>
      <c r="AE197" s="397">
        <v>1.31</v>
      </c>
      <c r="AF197" s="398"/>
      <c r="AG197" s="399">
        <v>9</v>
      </c>
      <c r="AH197" s="427" t="e">
        <f t="shared" si="34"/>
        <v>#VALUE!</v>
      </c>
      <c r="AI197" s="212" t="s">
        <v>712</v>
      </c>
      <c r="AJ197" s="212" t="s">
        <v>713</v>
      </c>
      <c r="AK197" s="212" t="s">
        <v>1383</v>
      </c>
      <c r="AL197" s="212"/>
      <c r="AM197" s="212"/>
      <c r="AN197" s="212" t="s">
        <v>197</v>
      </c>
      <c r="AO197" s="212"/>
      <c r="AP197" s="213">
        <v>520</v>
      </c>
      <c r="AQ197" s="213">
        <v>140</v>
      </c>
      <c r="AR197" s="213">
        <v>0</v>
      </c>
      <c r="AS197" s="213">
        <v>660</v>
      </c>
      <c r="AT197" s="407" t="e">
        <f t="shared" si="47"/>
        <v>#N/A</v>
      </c>
      <c r="AV197" s="213">
        <v>460</v>
      </c>
      <c r="AW197" s="214" t="s">
        <v>1224</v>
      </c>
      <c r="AX197" s="214" t="s">
        <v>1123</v>
      </c>
      <c r="AY197" s="214" t="s">
        <v>1273</v>
      </c>
      <c r="BA197" s="93" t="e">
        <f t="shared" si="48"/>
        <v>#N/A</v>
      </c>
    </row>
    <row r="198" spans="1:53" ht="24" x14ac:dyDescent="0.25">
      <c r="A198" s="242" t="s">
        <v>726</v>
      </c>
      <c r="B198" s="242" t="s">
        <v>727</v>
      </c>
      <c r="C198" s="242" t="s">
        <v>1392</v>
      </c>
      <c r="D198" s="298" t="s">
        <v>104</v>
      </c>
      <c r="E198" s="242">
        <v>1.902674342325889E-3</v>
      </c>
      <c r="G198" s="387"/>
      <c r="H198" s="394" t="s">
        <v>1392</v>
      </c>
      <c r="I198" s="395" t="s">
        <v>104</v>
      </c>
      <c r="J198" s="395">
        <v>1.8322860333567414E-3</v>
      </c>
      <c r="K198" s="395"/>
      <c r="L198" s="395"/>
      <c r="M198" s="395" t="s">
        <v>1392</v>
      </c>
      <c r="N198" s="395" t="s">
        <v>104</v>
      </c>
      <c r="O198" s="395">
        <v>7.038830896914758E-5</v>
      </c>
      <c r="P198" s="395"/>
      <c r="Q198" s="396">
        <v>1.65</v>
      </c>
      <c r="R198" s="395">
        <v>10</v>
      </c>
      <c r="S198" s="395">
        <v>8</v>
      </c>
      <c r="T198" s="395">
        <v>29</v>
      </c>
      <c r="U198" s="382">
        <v>149</v>
      </c>
      <c r="V198" s="382"/>
      <c r="W198" s="395">
        <v>1</v>
      </c>
      <c r="X198" s="395">
        <v>19</v>
      </c>
      <c r="Y198" s="395">
        <v>22</v>
      </c>
      <c r="Z198" s="395">
        <v>0</v>
      </c>
      <c r="AA198" s="395">
        <v>0</v>
      </c>
      <c r="AC198" s="384">
        <v>42</v>
      </c>
      <c r="AD198" s="382"/>
      <c r="AE198" s="397">
        <v>0.68</v>
      </c>
      <c r="AF198" s="398"/>
      <c r="AG198" s="399">
        <v>0</v>
      </c>
      <c r="AH198" s="427" t="e">
        <f t="shared" si="34"/>
        <v>#VALUE!</v>
      </c>
      <c r="AI198" s="212" t="s">
        <v>714</v>
      </c>
      <c r="AJ198" s="212" t="s">
        <v>715</v>
      </c>
      <c r="AK198" s="212" t="s">
        <v>1386</v>
      </c>
      <c r="AL198" s="212"/>
      <c r="AM198" s="212"/>
      <c r="AN198" s="212" t="s">
        <v>249</v>
      </c>
      <c r="AO198" s="212"/>
      <c r="AP198" s="213">
        <v>120</v>
      </c>
      <c r="AQ198" s="213">
        <v>10</v>
      </c>
      <c r="AR198" s="213">
        <v>0</v>
      </c>
      <c r="AS198" s="213">
        <v>130</v>
      </c>
      <c r="AT198" s="407" t="e">
        <f t="shared" si="47"/>
        <v>#N/A</v>
      </c>
      <c r="AV198" s="213">
        <v>130</v>
      </c>
      <c r="AW198" s="214" t="s">
        <v>1123</v>
      </c>
      <c r="AX198" s="214" t="s">
        <v>1123</v>
      </c>
      <c r="AY198" s="214" t="s">
        <v>1239</v>
      </c>
      <c r="BA198" s="93" t="e">
        <f t="shared" si="48"/>
        <v>#N/A</v>
      </c>
    </row>
    <row r="199" spans="1:53" ht="24" x14ac:dyDescent="0.25">
      <c r="A199" s="242">
        <v>15</v>
      </c>
      <c r="B199" s="242">
        <v>22</v>
      </c>
      <c r="C199" s="242" t="s">
        <v>1393</v>
      </c>
      <c r="D199" s="298" t="s">
        <v>136</v>
      </c>
      <c r="E199" s="315">
        <v>5.1186404774267147E-4</v>
      </c>
      <c r="G199" s="380"/>
      <c r="H199" s="392" t="s">
        <v>1393</v>
      </c>
      <c r="I199" s="391" t="s">
        <v>136</v>
      </c>
      <c r="J199" s="391">
        <v>4.0008283777896438E-4</v>
      </c>
      <c r="K199" s="391"/>
      <c r="L199" s="391"/>
      <c r="M199" s="391" t="s">
        <v>1393</v>
      </c>
      <c r="N199" s="391" t="s">
        <v>136</v>
      </c>
      <c r="O199" s="391">
        <v>1.1178120996370711E-4</v>
      </c>
      <c r="P199" s="391"/>
      <c r="Q199" s="393"/>
      <c r="R199" s="391"/>
      <c r="S199" s="391"/>
      <c r="T199" s="391"/>
      <c r="U199" s="391"/>
      <c r="V199" s="391"/>
      <c r="W199" s="391"/>
      <c r="X199" s="391"/>
      <c r="Y199" s="391"/>
      <c r="Z199" s="391"/>
      <c r="AA199" s="391"/>
      <c r="AC199" s="380"/>
      <c r="AD199" s="391"/>
      <c r="AE199" s="393"/>
      <c r="AF199" s="391"/>
      <c r="AG199" s="380"/>
      <c r="AH199" s="427" t="e">
        <f t="shared" si="34"/>
        <v>#VALUE!</v>
      </c>
      <c r="AI199" s="212" t="s">
        <v>716</v>
      </c>
      <c r="AJ199" s="212" t="s">
        <v>717</v>
      </c>
      <c r="AK199" s="212" t="s">
        <v>1387</v>
      </c>
      <c r="AL199" s="212"/>
      <c r="AM199" s="212"/>
      <c r="AN199" s="212" t="s">
        <v>278</v>
      </c>
      <c r="AO199" s="212"/>
      <c r="AP199" s="213">
        <v>120</v>
      </c>
      <c r="AQ199" s="213">
        <v>60</v>
      </c>
      <c r="AR199" s="213">
        <v>0</v>
      </c>
      <c r="AS199" s="213">
        <v>180</v>
      </c>
      <c r="AT199" s="407" t="e">
        <f t="shared" si="47"/>
        <v>#N/A</v>
      </c>
      <c r="AV199" s="213">
        <v>290</v>
      </c>
      <c r="AW199" s="214" t="s">
        <v>1153</v>
      </c>
      <c r="AX199" s="214" t="s">
        <v>1123</v>
      </c>
      <c r="AY199" s="214" t="s">
        <v>1145</v>
      </c>
      <c r="BA199" s="93" t="e">
        <f t="shared" si="48"/>
        <v>#N/A</v>
      </c>
    </row>
    <row r="200" spans="1:53" ht="36" x14ac:dyDescent="0.25">
      <c r="A200" s="242" t="s">
        <v>729</v>
      </c>
      <c r="B200" s="242" t="s">
        <v>730</v>
      </c>
      <c r="C200" s="242" t="s">
        <v>1395</v>
      </c>
      <c r="D200" s="298" t="s">
        <v>234</v>
      </c>
      <c r="E200" s="242">
        <v>1.4510591910881741E-3</v>
      </c>
      <c r="G200" s="387"/>
      <c r="H200" s="394" t="s">
        <v>1395</v>
      </c>
      <c r="I200" s="395" t="s">
        <v>234</v>
      </c>
      <c r="J200" s="395">
        <v>4.9951668552207062E-4</v>
      </c>
      <c r="K200" s="395"/>
      <c r="L200" s="395"/>
      <c r="M200" s="395" t="s">
        <v>1395</v>
      </c>
      <c r="N200" s="395" t="s">
        <v>234</v>
      </c>
      <c r="O200" s="395">
        <v>9.5154250556610362E-4</v>
      </c>
      <c r="P200" s="395"/>
      <c r="Q200" s="396">
        <v>3.62</v>
      </c>
      <c r="R200" s="395">
        <v>33</v>
      </c>
      <c r="S200" s="395">
        <v>50</v>
      </c>
      <c r="T200" s="395">
        <v>22</v>
      </c>
      <c r="U200" s="382">
        <v>387</v>
      </c>
      <c r="V200" s="382"/>
      <c r="W200" s="395">
        <v>1</v>
      </c>
      <c r="X200" s="395">
        <v>22</v>
      </c>
      <c r="Y200" s="395">
        <v>277</v>
      </c>
      <c r="Z200" s="395">
        <v>0</v>
      </c>
      <c r="AA200" s="395">
        <v>7</v>
      </c>
      <c r="AC200" s="384">
        <v>307</v>
      </c>
      <c r="AD200" s="382"/>
      <c r="AE200" s="397">
        <v>3.94</v>
      </c>
      <c r="AF200" s="398"/>
      <c r="AG200" s="399">
        <v>0</v>
      </c>
      <c r="AH200" s="427" t="e">
        <f t="shared" si="34"/>
        <v>#VALUE!</v>
      </c>
      <c r="AI200" s="212"/>
      <c r="AJ200" s="212"/>
      <c r="AK200" s="212"/>
      <c r="AL200" s="212"/>
      <c r="AM200" s="212"/>
      <c r="AN200" s="212"/>
      <c r="AO200" s="212"/>
      <c r="AP200" s="214"/>
      <c r="AQ200" s="214"/>
      <c r="AR200" s="214"/>
      <c r="AS200" s="214"/>
      <c r="AT200" s="214"/>
      <c r="AV200" s="214"/>
      <c r="AW200" s="214" t="s">
        <v>394</v>
      </c>
      <c r="AX200" s="214" t="s">
        <v>394</v>
      </c>
      <c r="AY200" s="214" t="s">
        <v>394</v>
      </c>
    </row>
    <row r="201" spans="1:53" ht="24" x14ac:dyDescent="0.25">
      <c r="A201" s="242" t="s">
        <v>731</v>
      </c>
      <c r="B201" s="242" t="s">
        <v>732</v>
      </c>
      <c r="C201" s="242" t="s">
        <v>1397</v>
      </c>
      <c r="D201" s="298" t="s">
        <v>728</v>
      </c>
      <c r="E201" s="242">
        <v>5.6975535930070922E-4</v>
      </c>
      <c r="G201" s="387"/>
      <c r="H201" s="394" t="s">
        <v>1397</v>
      </c>
      <c r="I201" s="395" t="s">
        <v>728</v>
      </c>
      <c r="J201" s="395">
        <v>2.6146129421004868E-4</v>
      </c>
      <c r="K201" s="395"/>
      <c r="L201" s="395"/>
      <c r="M201" s="395" t="s">
        <v>1397</v>
      </c>
      <c r="N201" s="395" t="s">
        <v>728</v>
      </c>
      <c r="O201" s="395">
        <v>3.0829406509066054E-4</v>
      </c>
      <c r="P201" s="395"/>
      <c r="Q201" s="396">
        <v>2.6</v>
      </c>
      <c r="R201" s="395">
        <v>27</v>
      </c>
      <c r="S201" s="395">
        <v>21</v>
      </c>
      <c r="T201" s="395">
        <v>11</v>
      </c>
      <c r="U201" s="382">
        <v>223</v>
      </c>
      <c r="V201" s="382"/>
      <c r="W201" s="395">
        <v>0</v>
      </c>
      <c r="X201" s="395">
        <v>13</v>
      </c>
      <c r="Y201" s="395">
        <v>51</v>
      </c>
      <c r="Z201" s="395">
        <v>0</v>
      </c>
      <c r="AA201" s="395">
        <v>0</v>
      </c>
      <c r="AC201" s="384">
        <v>64</v>
      </c>
      <c r="AD201" s="382"/>
      <c r="AE201" s="397">
        <v>1.02</v>
      </c>
      <c r="AF201" s="398"/>
      <c r="AG201" s="399">
        <v>13</v>
      </c>
      <c r="AH201" s="427" t="e">
        <f t="shared" si="34"/>
        <v>#VALUE!</v>
      </c>
      <c r="AI201" s="212"/>
      <c r="AJ201" s="212" t="s">
        <v>1388</v>
      </c>
      <c r="AK201" s="212" t="s">
        <v>1389</v>
      </c>
      <c r="AL201" s="212"/>
      <c r="AM201" s="212" t="s">
        <v>322</v>
      </c>
      <c r="AN201" s="212" t="s">
        <v>322</v>
      </c>
      <c r="AO201" s="212"/>
      <c r="AP201" s="213">
        <v>2540</v>
      </c>
      <c r="AQ201" s="213">
        <v>350</v>
      </c>
      <c r="AR201" s="213">
        <v>0</v>
      </c>
      <c r="AS201" s="213">
        <v>2880</v>
      </c>
      <c r="AT201" s="407" t="e">
        <f t="shared" ref="AT201:AT206" si="49">AS201/VLOOKUP(AN201,$E$16:$H$393,4,FALSE)</f>
        <v>#N/A</v>
      </c>
      <c r="AV201" s="213">
        <v>1580</v>
      </c>
      <c r="AW201" s="214" t="s">
        <v>1193</v>
      </c>
      <c r="AX201" s="214" t="s">
        <v>1142</v>
      </c>
      <c r="AY201" s="214" t="s">
        <v>1781</v>
      </c>
      <c r="BA201" s="93" t="e">
        <f t="shared" ref="BA201:BA206" si="50">AY201/VLOOKUP(AN201,$E$16:$H$393,4,FALSE)</f>
        <v>#N/A</v>
      </c>
    </row>
    <row r="202" spans="1:53" ht="24" x14ac:dyDescent="0.25">
      <c r="A202" s="242" t="s">
        <v>733</v>
      </c>
      <c r="B202" s="242" t="s">
        <v>734</v>
      </c>
      <c r="C202" s="242" t="s">
        <v>1400</v>
      </c>
      <c r="D202" s="298" t="s">
        <v>18</v>
      </c>
      <c r="E202" s="242">
        <v>4.3060440558608806E-4</v>
      </c>
      <c r="G202" s="387"/>
      <c r="H202" s="394" t="s">
        <v>1400</v>
      </c>
      <c r="I202" s="395" t="s">
        <v>18</v>
      </c>
      <c r="J202" s="395">
        <v>2.4276726886388831E-4</v>
      </c>
      <c r="K202" s="395"/>
      <c r="L202" s="395"/>
      <c r="M202" s="395" t="s">
        <v>1400</v>
      </c>
      <c r="N202" s="395" t="s">
        <v>18</v>
      </c>
      <c r="O202" s="395">
        <v>1.8783713672219978E-4</v>
      </c>
      <c r="P202" s="395"/>
      <c r="Q202" s="396">
        <v>1.44</v>
      </c>
      <c r="R202" s="395">
        <v>5</v>
      </c>
      <c r="S202" s="395">
        <v>5</v>
      </c>
      <c r="T202" s="395">
        <v>19</v>
      </c>
      <c r="U202" s="382">
        <v>75</v>
      </c>
      <c r="V202" s="382"/>
      <c r="W202" s="395">
        <v>3</v>
      </c>
      <c r="X202" s="395">
        <v>0</v>
      </c>
      <c r="Y202" s="395">
        <v>16</v>
      </c>
      <c r="Z202" s="395">
        <v>16</v>
      </c>
      <c r="AA202" s="395">
        <v>0</v>
      </c>
      <c r="AC202" s="384">
        <v>35</v>
      </c>
      <c r="AD202" s="382"/>
      <c r="AE202" s="397">
        <v>1.0900000000000001</v>
      </c>
      <c r="AF202" s="398"/>
      <c r="AG202" s="399">
        <v>1</v>
      </c>
      <c r="AH202" s="427" t="e">
        <f t="shared" si="34"/>
        <v>#VALUE!</v>
      </c>
      <c r="AI202" s="212" t="s">
        <v>718</v>
      </c>
      <c r="AJ202" s="212" t="s">
        <v>719</v>
      </c>
      <c r="AK202" s="212" t="s">
        <v>1390</v>
      </c>
      <c r="AL202" s="212"/>
      <c r="AM202" s="212"/>
      <c r="AN202" s="212" t="s">
        <v>47</v>
      </c>
      <c r="AO202" s="212"/>
      <c r="AP202" s="213">
        <v>1140</v>
      </c>
      <c r="AQ202" s="213">
        <v>170</v>
      </c>
      <c r="AR202" s="213">
        <v>0</v>
      </c>
      <c r="AS202" s="213">
        <v>1310</v>
      </c>
      <c r="AT202" s="407" t="e">
        <f t="shared" si="49"/>
        <v>#N/A</v>
      </c>
      <c r="AV202" s="213">
        <v>260</v>
      </c>
      <c r="AW202" s="214" t="s">
        <v>1246</v>
      </c>
      <c r="AX202" s="214" t="s">
        <v>1123</v>
      </c>
      <c r="AY202" s="214" t="s">
        <v>1145</v>
      </c>
      <c r="BA202" s="93" t="e">
        <f t="shared" si="50"/>
        <v>#N/A</v>
      </c>
    </row>
    <row r="203" spans="1:53" ht="24" x14ac:dyDescent="0.25">
      <c r="A203" s="242" t="s">
        <v>735</v>
      </c>
      <c r="B203" s="242" t="s">
        <v>736</v>
      </c>
      <c r="C203" s="242" t="s">
        <v>1401</v>
      </c>
      <c r="D203" s="298" t="s">
        <v>34</v>
      </c>
      <c r="E203" s="242">
        <v>7.7803801887348502E-4</v>
      </c>
      <c r="G203" s="387"/>
      <c r="H203" s="394" t="s">
        <v>1401</v>
      </c>
      <c r="I203" s="395" t="s">
        <v>34</v>
      </c>
      <c r="J203" s="395">
        <v>1.8787971538609892E-4</v>
      </c>
      <c r="K203" s="395"/>
      <c r="L203" s="395"/>
      <c r="M203" s="395" t="s">
        <v>1401</v>
      </c>
      <c r="N203" s="395" t="s">
        <v>34</v>
      </c>
      <c r="O203" s="395">
        <v>5.9015830348738607E-4</v>
      </c>
      <c r="P203" s="395"/>
      <c r="Q203" s="396">
        <v>1.42</v>
      </c>
      <c r="R203" s="395">
        <v>2</v>
      </c>
      <c r="S203" s="395">
        <v>7</v>
      </c>
      <c r="T203" s="395">
        <v>16</v>
      </c>
      <c r="U203" s="382">
        <v>79</v>
      </c>
      <c r="V203" s="382"/>
      <c r="W203" s="395">
        <v>9</v>
      </c>
      <c r="X203" s="395">
        <v>6</v>
      </c>
      <c r="Y203" s="395">
        <v>3</v>
      </c>
      <c r="Z203" s="395">
        <v>48</v>
      </c>
      <c r="AA203" s="395">
        <v>6</v>
      </c>
      <c r="AC203" s="384">
        <v>72</v>
      </c>
      <c r="AD203" s="382"/>
      <c r="AE203" s="397">
        <v>1.89</v>
      </c>
      <c r="AF203" s="398"/>
      <c r="AG203" s="399">
        <v>9</v>
      </c>
      <c r="AH203" s="427" t="e">
        <f t="shared" si="34"/>
        <v>#VALUE!</v>
      </c>
      <c r="AI203" s="212" t="s">
        <v>720</v>
      </c>
      <c r="AJ203" s="212" t="s">
        <v>721</v>
      </c>
      <c r="AK203" s="212" t="s">
        <v>1391</v>
      </c>
      <c r="AL203" s="212"/>
      <c r="AM203" s="212"/>
      <c r="AN203" s="212" t="s">
        <v>85</v>
      </c>
      <c r="AO203" s="212"/>
      <c r="AP203" s="213">
        <v>160</v>
      </c>
      <c r="AQ203" s="213">
        <v>20</v>
      </c>
      <c r="AR203" s="213">
        <v>0</v>
      </c>
      <c r="AS203" s="213">
        <v>180</v>
      </c>
      <c r="AT203" s="407" t="e">
        <f t="shared" si="49"/>
        <v>#N/A</v>
      </c>
      <c r="AV203" s="213">
        <v>240</v>
      </c>
      <c r="AW203" s="214" t="s">
        <v>1142</v>
      </c>
      <c r="AX203" s="214" t="s">
        <v>1123</v>
      </c>
      <c r="AY203" s="214" t="s">
        <v>1207</v>
      </c>
      <c r="BA203" s="93" t="e">
        <f t="shared" si="50"/>
        <v>#N/A</v>
      </c>
    </row>
    <row r="204" spans="1:53" ht="24" x14ac:dyDescent="0.25">
      <c r="A204" s="242" t="s">
        <v>737</v>
      </c>
      <c r="B204" s="242" t="s">
        <v>738</v>
      </c>
      <c r="C204" s="242" t="s">
        <v>1402</v>
      </c>
      <c r="D204" s="298" t="s">
        <v>37</v>
      </c>
      <c r="E204" s="242">
        <v>2.5236382432607221E-4</v>
      </c>
      <c r="G204" s="387"/>
      <c r="H204" s="394" t="s">
        <v>1402</v>
      </c>
      <c r="I204" s="395" t="s">
        <v>37</v>
      </c>
      <c r="J204" s="395">
        <v>2.3692454677420597E-4</v>
      </c>
      <c r="K204" s="395"/>
      <c r="L204" s="395"/>
      <c r="M204" s="395" t="s">
        <v>1402</v>
      </c>
      <c r="N204" s="395" t="s">
        <v>37</v>
      </c>
      <c r="O204" s="395">
        <v>1.5439277551866238E-5</v>
      </c>
      <c r="P204" s="395"/>
      <c r="Q204" s="396">
        <v>2.35</v>
      </c>
      <c r="R204" s="395">
        <v>17</v>
      </c>
      <c r="S204" s="395">
        <v>21</v>
      </c>
      <c r="T204" s="395">
        <v>43</v>
      </c>
      <c r="U204" s="382">
        <v>255</v>
      </c>
      <c r="V204" s="382"/>
      <c r="W204" s="395">
        <v>26</v>
      </c>
      <c r="X204" s="395">
        <v>19</v>
      </c>
      <c r="Y204" s="395">
        <v>6</v>
      </c>
      <c r="Z204" s="395">
        <v>0</v>
      </c>
      <c r="AA204" s="395">
        <v>18</v>
      </c>
      <c r="AC204" s="384">
        <v>69</v>
      </c>
      <c r="AD204" s="382"/>
      <c r="AE204" s="397">
        <v>0.93</v>
      </c>
      <c r="AF204" s="398"/>
      <c r="AG204" s="399">
        <v>2</v>
      </c>
      <c r="AH204" s="427" t="e">
        <f t="shared" si="34"/>
        <v>#VALUE!</v>
      </c>
      <c r="AI204" s="212" t="s">
        <v>722</v>
      </c>
      <c r="AJ204" s="212" t="s">
        <v>723</v>
      </c>
      <c r="AK204" s="212" t="s">
        <v>1392</v>
      </c>
      <c r="AL204" s="212"/>
      <c r="AM204" s="212"/>
      <c r="AN204" s="212" t="s">
        <v>104</v>
      </c>
      <c r="AO204" s="212"/>
      <c r="AP204" s="213">
        <v>220</v>
      </c>
      <c r="AQ204" s="213">
        <v>0</v>
      </c>
      <c r="AR204" s="213">
        <v>0</v>
      </c>
      <c r="AS204" s="213">
        <v>220</v>
      </c>
      <c r="AT204" s="407" t="e">
        <f t="shared" si="49"/>
        <v>#N/A</v>
      </c>
      <c r="AV204" s="213">
        <v>190</v>
      </c>
      <c r="AW204" s="214" t="s">
        <v>1123</v>
      </c>
      <c r="AX204" s="214" t="s">
        <v>1142</v>
      </c>
      <c r="AY204" s="214" t="s">
        <v>1149</v>
      </c>
      <c r="BA204" s="93" t="e">
        <f t="shared" si="50"/>
        <v>#N/A</v>
      </c>
    </row>
    <row r="205" spans="1:53" ht="24" x14ac:dyDescent="0.25">
      <c r="A205" s="242" t="s">
        <v>739</v>
      </c>
      <c r="B205" s="242" t="s">
        <v>740</v>
      </c>
      <c r="C205" s="242" t="s">
        <v>1403</v>
      </c>
      <c r="D205" s="298" t="s">
        <v>52</v>
      </c>
      <c r="E205" s="242">
        <v>4.2783022855614706E-5</v>
      </c>
      <c r="G205" s="387"/>
      <c r="H205" s="394" t="s">
        <v>1403</v>
      </c>
      <c r="I205" s="395" t="s">
        <v>52</v>
      </c>
      <c r="J205" s="395">
        <v>4.2783022855614706E-5</v>
      </c>
      <c r="K205" s="395"/>
      <c r="L205" s="395"/>
      <c r="M205" s="395" t="s">
        <v>1403</v>
      </c>
      <c r="N205" s="395" t="s">
        <v>52</v>
      </c>
      <c r="O205" s="395">
        <v>0</v>
      </c>
      <c r="P205" s="395"/>
      <c r="Q205" s="396">
        <v>3.12</v>
      </c>
      <c r="R205" s="395">
        <v>35</v>
      </c>
      <c r="S205" s="395">
        <v>18</v>
      </c>
      <c r="T205" s="395">
        <v>24</v>
      </c>
      <c r="U205" s="382">
        <v>320</v>
      </c>
      <c r="V205" s="382"/>
      <c r="W205" s="395">
        <v>30</v>
      </c>
      <c r="X205" s="395">
        <v>41</v>
      </c>
      <c r="Y205" s="395">
        <v>34</v>
      </c>
      <c r="Z205" s="395">
        <v>1</v>
      </c>
      <c r="AA205" s="395">
        <v>62</v>
      </c>
      <c r="AC205" s="384">
        <v>168</v>
      </c>
      <c r="AD205" s="382"/>
      <c r="AE205" s="397">
        <v>2.15</v>
      </c>
      <c r="AF205" s="398"/>
      <c r="AG205" s="399">
        <v>0</v>
      </c>
      <c r="AH205" s="427" t="e">
        <f t="shared" si="34"/>
        <v>#VALUE!</v>
      </c>
      <c r="AI205" s="212" t="s">
        <v>724</v>
      </c>
      <c r="AJ205" s="212" t="s">
        <v>725</v>
      </c>
      <c r="AK205" s="212" t="s">
        <v>1393</v>
      </c>
      <c r="AL205" s="212"/>
      <c r="AM205" s="212"/>
      <c r="AN205" s="212" t="s">
        <v>136</v>
      </c>
      <c r="AO205" s="212"/>
      <c r="AP205" s="213">
        <v>510</v>
      </c>
      <c r="AQ205" s="213">
        <v>70</v>
      </c>
      <c r="AR205" s="213">
        <v>0</v>
      </c>
      <c r="AS205" s="213">
        <v>570</v>
      </c>
      <c r="AT205" s="407" t="e">
        <f t="shared" si="49"/>
        <v>#N/A</v>
      </c>
      <c r="AV205" s="213">
        <v>400</v>
      </c>
      <c r="AW205" s="214" t="s">
        <v>1153</v>
      </c>
      <c r="AX205" s="214" t="s">
        <v>1123</v>
      </c>
      <c r="AY205" s="214" t="s">
        <v>1424</v>
      </c>
      <c r="BA205" s="93" t="e">
        <f t="shared" si="50"/>
        <v>#N/A</v>
      </c>
    </row>
    <row r="206" spans="1:53" ht="24" x14ac:dyDescent="0.25">
      <c r="A206" s="242" t="s">
        <v>741</v>
      </c>
      <c r="B206" s="242" t="s">
        <v>742</v>
      </c>
      <c r="C206" s="242" t="s">
        <v>1404</v>
      </c>
      <c r="D206" s="298" t="s">
        <v>55</v>
      </c>
      <c r="E206" s="242">
        <v>7.1465310672419794E-4</v>
      </c>
      <c r="G206" s="387"/>
      <c r="H206" s="394" t="s">
        <v>1404</v>
      </c>
      <c r="I206" s="395" t="s">
        <v>55</v>
      </c>
      <c r="J206" s="395">
        <v>2.8824620069481984E-4</v>
      </c>
      <c r="K206" s="395"/>
      <c r="L206" s="395"/>
      <c r="M206" s="395" t="s">
        <v>1404</v>
      </c>
      <c r="N206" s="395" t="s">
        <v>55</v>
      </c>
      <c r="O206" s="395">
        <v>4.2640690602937804E-4</v>
      </c>
      <c r="P206" s="395"/>
      <c r="Q206" s="396">
        <v>1.1299999999999999</v>
      </c>
      <c r="R206" s="395">
        <v>12</v>
      </c>
      <c r="S206" s="395">
        <v>16</v>
      </c>
      <c r="T206" s="395">
        <v>25</v>
      </c>
      <c r="U206" s="382">
        <v>114</v>
      </c>
      <c r="V206" s="382"/>
      <c r="W206" s="395">
        <v>7</v>
      </c>
      <c r="X206" s="395">
        <v>32</v>
      </c>
      <c r="Y206" s="395">
        <v>14</v>
      </c>
      <c r="Z206" s="395">
        <v>1</v>
      </c>
      <c r="AA206" s="395">
        <v>0</v>
      </c>
      <c r="AC206" s="384">
        <v>54</v>
      </c>
      <c r="AD206" s="382"/>
      <c r="AE206" s="397">
        <v>1</v>
      </c>
      <c r="AF206" s="398"/>
      <c r="AG206" s="399">
        <v>0</v>
      </c>
      <c r="AH206" s="427" t="e">
        <f t="shared" si="34"/>
        <v>#VALUE!</v>
      </c>
      <c r="AI206" s="212" t="s">
        <v>726</v>
      </c>
      <c r="AJ206" s="212" t="s">
        <v>727</v>
      </c>
      <c r="AK206" s="212" t="s">
        <v>1395</v>
      </c>
      <c r="AL206" s="212"/>
      <c r="AM206" s="212"/>
      <c r="AN206" s="212" t="s">
        <v>234</v>
      </c>
      <c r="AO206" s="212"/>
      <c r="AP206" s="213">
        <v>510</v>
      </c>
      <c r="AQ206" s="213">
        <v>90</v>
      </c>
      <c r="AR206" s="213">
        <v>0</v>
      </c>
      <c r="AS206" s="213">
        <v>600</v>
      </c>
      <c r="AT206" s="407" t="e">
        <f t="shared" si="49"/>
        <v>#N/A</v>
      </c>
      <c r="AV206" s="213">
        <v>490</v>
      </c>
      <c r="AW206" s="214" t="s">
        <v>1132</v>
      </c>
      <c r="AX206" s="214" t="s">
        <v>1123</v>
      </c>
      <c r="AY206" s="214" t="s">
        <v>1437</v>
      </c>
      <c r="BA206" s="93" t="e">
        <f t="shared" si="50"/>
        <v>#N/A</v>
      </c>
    </row>
    <row r="207" spans="1:53" ht="24" x14ac:dyDescent="0.25">
      <c r="A207" s="242" t="s">
        <v>743</v>
      </c>
      <c r="B207" s="242" t="s">
        <v>744</v>
      </c>
      <c r="C207" s="242" t="s">
        <v>1405</v>
      </c>
      <c r="D207" s="298" t="s">
        <v>65</v>
      </c>
      <c r="E207" s="242">
        <v>1.3182566602476383E-3</v>
      </c>
      <c r="G207" s="387"/>
      <c r="H207" s="394" t="s">
        <v>1405</v>
      </c>
      <c r="I207" s="395" t="s">
        <v>65</v>
      </c>
      <c r="J207" s="395">
        <v>2.7482072703760341E-4</v>
      </c>
      <c r="K207" s="395"/>
      <c r="L207" s="395"/>
      <c r="M207" s="395" t="s">
        <v>1405</v>
      </c>
      <c r="N207" s="395" t="s">
        <v>65</v>
      </c>
      <c r="O207" s="395">
        <v>1.043435933210035E-3</v>
      </c>
      <c r="P207" s="395"/>
      <c r="Q207" s="396">
        <v>3.75</v>
      </c>
      <c r="R207" s="395">
        <v>35</v>
      </c>
      <c r="S207" s="395">
        <v>21</v>
      </c>
      <c r="T207" s="395">
        <v>20</v>
      </c>
      <c r="U207" s="382">
        <v>211</v>
      </c>
      <c r="V207" s="382"/>
      <c r="W207" s="395">
        <v>6</v>
      </c>
      <c r="X207" s="395">
        <v>17</v>
      </c>
      <c r="Y207" s="395">
        <v>36</v>
      </c>
      <c r="Z207" s="395">
        <v>2</v>
      </c>
      <c r="AA207" s="395">
        <v>88</v>
      </c>
      <c r="AC207" s="384">
        <v>149</v>
      </c>
      <c r="AD207" s="382"/>
      <c r="AE207" s="397">
        <v>4.1399999999999997</v>
      </c>
      <c r="AF207" s="398"/>
      <c r="AG207" s="399">
        <v>0</v>
      </c>
      <c r="AH207" s="427" t="e">
        <f t="shared" ref="AH207:AH270" si="51">AG207/H207</f>
        <v>#VALUE!</v>
      </c>
      <c r="AI207" s="212"/>
      <c r="AJ207" s="212"/>
      <c r="AK207" s="212"/>
      <c r="AL207" s="212"/>
      <c r="AM207" s="212"/>
      <c r="AN207" s="212"/>
      <c r="AO207" s="212"/>
      <c r="AP207" s="214"/>
      <c r="AQ207" s="214"/>
      <c r="AR207" s="214"/>
      <c r="AS207" s="214"/>
      <c r="AT207" s="214"/>
      <c r="AV207" s="214"/>
      <c r="AW207" s="214" t="s">
        <v>394</v>
      </c>
      <c r="AX207" s="214" t="s">
        <v>394</v>
      </c>
      <c r="AY207" s="214" t="s">
        <v>394</v>
      </c>
    </row>
    <row r="208" spans="1:53" ht="24" x14ac:dyDescent="0.25">
      <c r="A208" s="242" t="s">
        <v>745</v>
      </c>
      <c r="B208" s="242" t="s">
        <v>746</v>
      </c>
      <c r="C208" s="242" t="s">
        <v>1407</v>
      </c>
      <c r="D208" s="298" t="s">
        <v>99</v>
      </c>
      <c r="E208" s="242">
        <v>4.2059301805165764E-4</v>
      </c>
      <c r="G208" s="387"/>
      <c r="H208" s="394" t="s">
        <v>1407</v>
      </c>
      <c r="I208" s="395" t="s">
        <v>99</v>
      </c>
      <c r="J208" s="395">
        <v>3.9037655579980619E-4</v>
      </c>
      <c r="K208" s="395"/>
      <c r="L208" s="395"/>
      <c r="M208" s="395" t="s">
        <v>1407</v>
      </c>
      <c r="N208" s="395" t="s">
        <v>99</v>
      </c>
      <c r="O208" s="395">
        <v>3.0216462251851471E-5</v>
      </c>
      <c r="P208" s="395"/>
      <c r="Q208" s="396">
        <v>0.64</v>
      </c>
      <c r="R208" s="395">
        <v>1</v>
      </c>
      <c r="S208" s="395">
        <v>0</v>
      </c>
      <c r="T208" s="395">
        <v>2</v>
      </c>
      <c r="U208" s="382">
        <v>21</v>
      </c>
      <c r="V208" s="382"/>
      <c r="W208" s="395">
        <v>0</v>
      </c>
      <c r="X208" s="395">
        <v>0</v>
      </c>
      <c r="Y208" s="395">
        <v>7</v>
      </c>
      <c r="Z208" s="395">
        <v>0</v>
      </c>
      <c r="AA208" s="395">
        <v>1</v>
      </c>
      <c r="AC208" s="384">
        <v>8</v>
      </c>
      <c r="AD208" s="382"/>
      <c r="AE208" s="397">
        <v>0.28999999999999998</v>
      </c>
      <c r="AF208" s="398"/>
      <c r="AG208" s="399">
        <v>0</v>
      </c>
      <c r="AH208" s="427" t="e">
        <f t="shared" si="51"/>
        <v>#VALUE!</v>
      </c>
      <c r="AI208" s="212"/>
      <c r="AJ208" s="212" t="s">
        <v>1396</v>
      </c>
      <c r="AK208" s="212" t="s">
        <v>1397</v>
      </c>
      <c r="AL208" s="212"/>
      <c r="AM208" s="212" t="s">
        <v>728</v>
      </c>
      <c r="AN208" s="212" t="s">
        <v>728</v>
      </c>
      <c r="AO208" s="212"/>
      <c r="AP208" s="214" t="s">
        <v>551</v>
      </c>
      <c r="AQ208" s="214" t="s">
        <v>551</v>
      </c>
      <c r="AR208" s="214" t="s">
        <v>551</v>
      </c>
      <c r="AS208" s="213">
        <v>2210</v>
      </c>
      <c r="AT208" s="407" t="e">
        <f t="shared" ref="AT208:AT220" si="52">AS208/VLOOKUP(AN208,$E$16:$H$393,4,FALSE)</f>
        <v>#N/A</v>
      </c>
      <c r="AV208" s="214" t="s">
        <v>551</v>
      </c>
      <c r="AW208" s="214" t="s">
        <v>551</v>
      </c>
      <c r="AX208" s="214" t="s">
        <v>551</v>
      </c>
      <c r="AY208" s="214" t="s">
        <v>1782</v>
      </c>
      <c r="BA208" s="93" t="e">
        <f t="shared" ref="BA208:BA220" si="53">AY208/VLOOKUP(AN208,$E$16:$H$393,4,FALSE)</f>
        <v>#N/A</v>
      </c>
    </row>
    <row r="209" spans="1:53" ht="24" x14ac:dyDescent="0.25">
      <c r="A209" s="242" t="s">
        <v>747</v>
      </c>
      <c r="B209" s="242" t="s">
        <v>748</v>
      </c>
      <c r="C209" s="242" t="s">
        <v>1408</v>
      </c>
      <c r="D209" s="298" t="s">
        <v>122</v>
      </c>
      <c r="E209" s="242">
        <v>1.0190101657989669E-3</v>
      </c>
      <c r="G209" s="387"/>
      <c r="H209" s="394" t="s">
        <v>1408</v>
      </c>
      <c r="I209" s="395" t="s">
        <v>122</v>
      </c>
      <c r="J209" s="395">
        <v>9.5571504906599898E-4</v>
      </c>
      <c r="K209" s="395"/>
      <c r="L209" s="395"/>
      <c r="M209" s="395" t="s">
        <v>1408</v>
      </c>
      <c r="N209" s="395" t="s">
        <v>122</v>
      </c>
      <c r="O209" s="395">
        <v>6.3295116732967838E-5</v>
      </c>
      <c r="P209" s="395"/>
      <c r="Q209" s="396">
        <v>1.61</v>
      </c>
      <c r="R209" s="395">
        <v>10</v>
      </c>
      <c r="S209" s="395">
        <v>7</v>
      </c>
      <c r="T209" s="395">
        <v>21</v>
      </c>
      <c r="U209" s="382">
        <v>96</v>
      </c>
      <c r="V209" s="382"/>
      <c r="W209" s="395">
        <v>25</v>
      </c>
      <c r="X209" s="395">
        <v>1</v>
      </c>
      <c r="Y209" s="395">
        <v>20</v>
      </c>
      <c r="Z209" s="395">
        <v>0</v>
      </c>
      <c r="AA209" s="395">
        <v>4</v>
      </c>
      <c r="AC209" s="384">
        <v>50</v>
      </c>
      <c r="AD209" s="382"/>
      <c r="AE209" s="397">
        <v>1.39</v>
      </c>
      <c r="AF209" s="398"/>
      <c r="AG209" s="399">
        <v>4</v>
      </c>
      <c r="AH209" s="427" t="e">
        <f t="shared" si="51"/>
        <v>#VALUE!</v>
      </c>
      <c r="AI209" s="212" t="s">
        <v>729</v>
      </c>
      <c r="AJ209" s="212" t="s">
        <v>730</v>
      </c>
      <c r="AK209" s="212" t="s">
        <v>1400</v>
      </c>
      <c r="AL209" s="212"/>
      <c r="AM209" s="212"/>
      <c r="AN209" s="212" t="s">
        <v>18</v>
      </c>
      <c r="AO209" s="212"/>
      <c r="AP209" s="213">
        <v>210</v>
      </c>
      <c r="AQ209" s="213">
        <v>60</v>
      </c>
      <c r="AR209" s="213">
        <v>0</v>
      </c>
      <c r="AS209" s="213">
        <v>270</v>
      </c>
      <c r="AT209" s="407" t="e">
        <f t="shared" si="52"/>
        <v>#N/A</v>
      </c>
      <c r="AV209" s="213">
        <v>550</v>
      </c>
      <c r="AW209" s="214" t="s">
        <v>1239</v>
      </c>
      <c r="AX209" s="214" t="s">
        <v>1123</v>
      </c>
      <c r="AY209" s="214" t="s">
        <v>1273</v>
      </c>
      <c r="BA209" s="93" t="e">
        <f t="shared" si="53"/>
        <v>#N/A</v>
      </c>
    </row>
    <row r="210" spans="1:53" ht="24" x14ac:dyDescent="0.25">
      <c r="A210" s="242" t="s">
        <v>749</v>
      </c>
      <c r="B210" s="242" t="s">
        <v>750</v>
      </c>
      <c r="C210" s="242" t="s">
        <v>1409</v>
      </c>
      <c r="D210" s="298" t="s">
        <v>158</v>
      </c>
      <c r="E210" s="242">
        <v>1.7431459568816219E-4</v>
      </c>
      <c r="G210" s="387"/>
      <c r="H210" s="394" t="s">
        <v>1409</v>
      </c>
      <c r="I210" s="395" t="s">
        <v>158</v>
      </c>
      <c r="J210" s="395">
        <v>8.9989496896428689E-5</v>
      </c>
      <c r="K210" s="395"/>
      <c r="L210" s="395"/>
      <c r="M210" s="395" t="s">
        <v>1409</v>
      </c>
      <c r="N210" s="395" t="s">
        <v>158</v>
      </c>
      <c r="O210" s="395">
        <v>8.4325098791733491E-5</v>
      </c>
      <c r="P210" s="395"/>
      <c r="Q210" s="396">
        <v>0.64</v>
      </c>
      <c r="R210" s="395">
        <v>18</v>
      </c>
      <c r="S210" s="395">
        <v>3</v>
      </c>
      <c r="T210" s="395">
        <v>43</v>
      </c>
      <c r="U210" s="382">
        <v>109</v>
      </c>
      <c r="V210" s="382"/>
      <c r="W210" s="395">
        <v>1</v>
      </c>
      <c r="X210" s="395">
        <v>0</v>
      </c>
      <c r="Y210" s="395">
        <v>53</v>
      </c>
      <c r="Z210" s="395">
        <v>3</v>
      </c>
      <c r="AA210" s="395">
        <v>0</v>
      </c>
      <c r="AC210" s="384">
        <v>57</v>
      </c>
      <c r="AD210" s="382"/>
      <c r="AE210" s="397">
        <v>0.81</v>
      </c>
      <c r="AF210" s="398"/>
      <c r="AG210" s="399">
        <v>2</v>
      </c>
      <c r="AH210" s="427" t="e">
        <f t="shared" si="51"/>
        <v>#VALUE!</v>
      </c>
      <c r="AI210" s="212" t="s">
        <v>731</v>
      </c>
      <c r="AJ210" s="212" t="s">
        <v>732</v>
      </c>
      <c r="AK210" s="212" t="s">
        <v>1401</v>
      </c>
      <c r="AL210" s="212"/>
      <c r="AM210" s="212"/>
      <c r="AN210" s="212" t="s">
        <v>34</v>
      </c>
      <c r="AO210" s="212"/>
      <c r="AP210" s="213">
        <v>80</v>
      </c>
      <c r="AQ210" s="213">
        <v>60</v>
      </c>
      <c r="AR210" s="213">
        <v>0</v>
      </c>
      <c r="AS210" s="213">
        <v>140</v>
      </c>
      <c r="AT210" s="407" t="e">
        <f t="shared" si="52"/>
        <v>#N/A</v>
      </c>
      <c r="AV210" s="213">
        <v>120</v>
      </c>
      <c r="AW210" s="214" t="s">
        <v>1153</v>
      </c>
      <c r="AX210" s="214" t="s">
        <v>1123</v>
      </c>
      <c r="AY210" s="214" t="s">
        <v>1132</v>
      </c>
      <c r="BA210" s="93" t="e">
        <f t="shared" si="53"/>
        <v>#N/A</v>
      </c>
    </row>
    <row r="211" spans="1:53" ht="24" x14ac:dyDescent="0.25">
      <c r="A211" s="242" t="s">
        <v>751</v>
      </c>
      <c r="B211" s="242" t="s">
        <v>752</v>
      </c>
      <c r="C211" s="242" t="s">
        <v>1410</v>
      </c>
      <c r="D211" s="298" t="s">
        <v>212</v>
      </c>
      <c r="E211" s="242">
        <v>8.7572706519260368E-5</v>
      </c>
      <c r="G211" s="387"/>
      <c r="H211" s="394" t="s">
        <v>1410</v>
      </c>
      <c r="I211" s="395" t="s">
        <v>212</v>
      </c>
      <c r="J211" s="395">
        <v>8.7572706519260368E-5</v>
      </c>
      <c r="K211" s="395"/>
      <c r="L211" s="395"/>
      <c r="M211" s="395" t="s">
        <v>1410</v>
      </c>
      <c r="N211" s="395" t="s">
        <v>212</v>
      </c>
      <c r="O211" s="395">
        <v>0</v>
      </c>
      <c r="P211" s="395"/>
      <c r="Q211" s="396">
        <v>1.39</v>
      </c>
      <c r="R211" s="395">
        <v>6</v>
      </c>
      <c r="S211" s="395">
        <v>2</v>
      </c>
      <c r="T211" s="395">
        <v>7</v>
      </c>
      <c r="U211" s="382">
        <v>58</v>
      </c>
      <c r="V211" s="382"/>
      <c r="W211" s="395">
        <v>3</v>
      </c>
      <c r="X211" s="395">
        <v>3</v>
      </c>
      <c r="Y211" s="395">
        <v>19</v>
      </c>
      <c r="Z211" s="395">
        <v>0</v>
      </c>
      <c r="AA211" s="395">
        <v>0</v>
      </c>
      <c r="AC211" s="384">
        <v>25</v>
      </c>
      <c r="AD211" s="382"/>
      <c r="AE211" s="397">
        <v>0.81</v>
      </c>
      <c r="AF211" s="398"/>
      <c r="AG211" s="399">
        <v>6</v>
      </c>
      <c r="AH211" s="427" t="e">
        <f t="shared" si="51"/>
        <v>#VALUE!</v>
      </c>
      <c r="AI211" s="212" t="s">
        <v>733</v>
      </c>
      <c r="AJ211" s="212" t="s">
        <v>734</v>
      </c>
      <c r="AK211" s="212" t="s">
        <v>1402</v>
      </c>
      <c r="AL211" s="212"/>
      <c r="AM211" s="212"/>
      <c r="AN211" s="212" t="s">
        <v>37</v>
      </c>
      <c r="AO211" s="212"/>
      <c r="AP211" s="213">
        <v>20</v>
      </c>
      <c r="AQ211" s="213">
        <v>0</v>
      </c>
      <c r="AR211" s="213">
        <v>0</v>
      </c>
      <c r="AS211" s="213">
        <v>20</v>
      </c>
      <c r="AT211" s="407" t="e">
        <f t="shared" si="52"/>
        <v>#N/A</v>
      </c>
      <c r="AV211" s="213">
        <v>120</v>
      </c>
      <c r="AW211" s="214" t="s">
        <v>1123</v>
      </c>
      <c r="AX211" s="214" t="s">
        <v>1123</v>
      </c>
      <c r="AY211" s="214" t="s">
        <v>1178</v>
      </c>
      <c r="BA211" s="93" t="e">
        <f t="shared" si="53"/>
        <v>#N/A</v>
      </c>
    </row>
    <row r="212" spans="1:53" ht="24" x14ac:dyDescent="0.25">
      <c r="A212" s="242">
        <v>19</v>
      </c>
      <c r="B212" s="242">
        <v>26</v>
      </c>
      <c r="C212" s="242" t="s">
        <v>1411</v>
      </c>
      <c r="D212" s="298" t="s">
        <v>273</v>
      </c>
      <c r="E212" s="315">
        <v>2.5199974461034727E-4</v>
      </c>
      <c r="G212" s="380"/>
      <c r="H212" s="392" t="s">
        <v>1411</v>
      </c>
      <c r="I212" s="391" t="s">
        <v>273</v>
      </c>
      <c r="J212" s="391">
        <v>1.3897602421679284E-4</v>
      </c>
      <c r="K212" s="391"/>
      <c r="L212" s="391"/>
      <c r="M212" s="391" t="s">
        <v>1411</v>
      </c>
      <c r="N212" s="391" t="s">
        <v>273</v>
      </c>
      <c r="O212" s="391">
        <v>1.1302372039355443E-4</v>
      </c>
      <c r="P212" s="391"/>
      <c r="Q212" s="393"/>
      <c r="R212" s="391"/>
      <c r="S212" s="391"/>
      <c r="T212" s="391"/>
      <c r="U212" s="391"/>
      <c r="V212" s="391"/>
      <c r="W212" s="391"/>
      <c r="X212" s="391"/>
      <c r="Y212" s="391"/>
      <c r="Z212" s="391"/>
      <c r="AA212" s="391"/>
      <c r="AC212" s="380"/>
      <c r="AD212" s="391"/>
      <c r="AE212" s="393"/>
      <c r="AF212" s="391"/>
      <c r="AG212" s="380"/>
      <c r="AH212" s="427" t="e">
        <f t="shared" si="51"/>
        <v>#VALUE!</v>
      </c>
      <c r="AI212" s="212" t="s">
        <v>735</v>
      </c>
      <c r="AJ212" s="212" t="s">
        <v>736</v>
      </c>
      <c r="AK212" s="212" t="s">
        <v>1403</v>
      </c>
      <c r="AL212" s="212"/>
      <c r="AM212" s="212"/>
      <c r="AN212" s="212" t="s">
        <v>52</v>
      </c>
      <c r="AO212" s="212"/>
      <c r="AP212" s="213">
        <v>60</v>
      </c>
      <c r="AQ212" s="213">
        <v>0</v>
      </c>
      <c r="AR212" s="213">
        <v>0</v>
      </c>
      <c r="AS212" s="213">
        <v>60</v>
      </c>
      <c r="AT212" s="407" t="e">
        <f t="shared" si="52"/>
        <v>#N/A</v>
      </c>
      <c r="AV212" s="213">
        <v>50</v>
      </c>
      <c r="AW212" s="214" t="s">
        <v>1119</v>
      </c>
      <c r="AX212" s="214" t="s">
        <v>1123</v>
      </c>
      <c r="AY212" s="214" t="s">
        <v>1157</v>
      </c>
      <c r="BA212" s="93" t="e">
        <f t="shared" si="53"/>
        <v>#N/A</v>
      </c>
    </row>
    <row r="213" spans="1:53" ht="24" x14ac:dyDescent="0.25">
      <c r="A213" s="242" t="s">
        <v>754</v>
      </c>
      <c r="B213" s="242" t="s">
        <v>755</v>
      </c>
      <c r="C213" s="242" t="s">
        <v>1412</v>
      </c>
      <c r="D213" s="298" t="s">
        <v>285</v>
      </c>
      <c r="E213" s="242">
        <v>5.6000387210450374E-4</v>
      </c>
      <c r="G213" s="387"/>
      <c r="H213" s="394" t="s">
        <v>1412</v>
      </c>
      <c r="I213" s="395" t="s">
        <v>285</v>
      </c>
      <c r="J213" s="395">
        <v>2.2593070775705492E-4</v>
      </c>
      <c r="K213" s="395"/>
      <c r="L213" s="395"/>
      <c r="M213" s="395" t="s">
        <v>1412</v>
      </c>
      <c r="N213" s="395" t="s">
        <v>285</v>
      </c>
      <c r="O213" s="395">
        <v>3.3407316434744884E-4</v>
      </c>
      <c r="P213" s="395"/>
      <c r="Q213" s="396">
        <v>6.22</v>
      </c>
      <c r="R213" s="395">
        <v>5</v>
      </c>
      <c r="S213" s="395">
        <v>7</v>
      </c>
      <c r="T213" s="395">
        <v>104</v>
      </c>
      <c r="U213" s="382">
        <v>346</v>
      </c>
      <c r="V213" s="382"/>
      <c r="W213" s="395">
        <v>3</v>
      </c>
      <c r="X213" s="395">
        <v>33</v>
      </c>
      <c r="Y213" s="395">
        <v>52</v>
      </c>
      <c r="Z213" s="395">
        <v>35</v>
      </c>
      <c r="AA213" s="395">
        <v>177</v>
      </c>
      <c r="AC213" s="384">
        <v>300</v>
      </c>
      <c r="AD213" s="382"/>
      <c r="AE213" s="397">
        <v>8.11</v>
      </c>
      <c r="AF213" s="398"/>
      <c r="AG213" s="399">
        <v>21</v>
      </c>
      <c r="AH213" s="427" t="e">
        <f t="shared" si="51"/>
        <v>#VALUE!</v>
      </c>
      <c r="AI213" s="212" t="s">
        <v>737</v>
      </c>
      <c r="AJ213" s="212" t="s">
        <v>738</v>
      </c>
      <c r="AK213" s="212" t="s">
        <v>1404</v>
      </c>
      <c r="AL213" s="212"/>
      <c r="AM213" s="212"/>
      <c r="AN213" s="212" t="s">
        <v>55</v>
      </c>
      <c r="AO213" s="212"/>
      <c r="AP213" s="213">
        <v>120</v>
      </c>
      <c r="AQ213" s="213">
        <v>240</v>
      </c>
      <c r="AR213" s="213">
        <v>0</v>
      </c>
      <c r="AS213" s="213">
        <v>360</v>
      </c>
      <c r="AT213" s="407" t="e">
        <f t="shared" si="52"/>
        <v>#N/A</v>
      </c>
      <c r="AV213" s="213">
        <v>200</v>
      </c>
      <c r="AW213" s="214" t="s">
        <v>1123</v>
      </c>
      <c r="AX213" s="214" t="s">
        <v>1123</v>
      </c>
      <c r="AY213" s="214" t="s">
        <v>1149</v>
      </c>
      <c r="BA213" s="93" t="e">
        <f t="shared" si="53"/>
        <v>#N/A</v>
      </c>
    </row>
    <row r="214" spans="1:53" ht="24" x14ac:dyDescent="0.25">
      <c r="A214" s="242" t="s">
        <v>756</v>
      </c>
      <c r="B214" s="242" t="s">
        <v>757</v>
      </c>
      <c r="C214" s="242" t="s">
        <v>1414</v>
      </c>
      <c r="D214" s="298" t="s">
        <v>753</v>
      </c>
      <c r="E214" s="242">
        <v>1.2682431605915961E-3</v>
      </c>
      <c r="G214" s="387"/>
      <c r="H214" s="394" t="s">
        <v>1414</v>
      </c>
      <c r="I214" s="395" t="s">
        <v>753</v>
      </c>
      <c r="J214" s="395">
        <v>5.2236388399477785E-4</v>
      </c>
      <c r="K214" s="395"/>
      <c r="L214" s="395"/>
      <c r="M214" s="395" t="s">
        <v>1414</v>
      </c>
      <c r="N214" s="395" t="s">
        <v>753</v>
      </c>
      <c r="O214" s="395">
        <v>7.4587927659681822E-4</v>
      </c>
      <c r="P214" s="395"/>
      <c r="Q214" s="396">
        <v>2.8</v>
      </c>
      <c r="R214" s="395">
        <v>21</v>
      </c>
      <c r="S214" s="395">
        <v>10</v>
      </c>
      <c r="T214" s="395">
        <v>30</v>
      </c>
      <c r="U214" s="382">
        <v>229</v>
      </c>
      <c r="V214" s="382"/>
      <c r="W214" s="395">
        <v>38</v>
      </c>
      <c r="X214" s="395">
        <v>14</v>
      </c>
      <c r="Y214" s="395">
        <v>5</v>
      </c>
      <c r="Z214" s="395">
        <v>0</v>
      </c>
      <c r="AA214" s="395">
        <v>14</v>
      </c>
      <c r="AC214" s="384">
        <v>71</v>
      </c>
      <c r="AD214" s="382"/>
      <c r="AE214" s="397">
        <v>1.18</v>
      </c>
      <c r="AF214" s="398"/>
      <c r="AG214" s="399">
        <v>76</v>
      </c>
      <c r="AH214" s="427" t="e">
        <f t="shared" si="51"/>
        <v>#VALUE!</v>
      </c>
      <c r="AI214" s="212" t="s">
        <v>739</v>
      </c>
      <c r="AJ214" s="212" t="s">
        <v>740</v>
      </c>
      <c r="AK214" s="212" t="s">
        <v>1405</v>
      </c>
      <c r="AL214" s="212"/>
      <c r="AM214" s="212"/>
      <c r="AN214" s="212" t="s">
        <v>65</v>
      </c>
      <c r="AO214" s="212"/>
      <c r="AP214" s="213">
        <v>480</v>
      </c>
      <c r="AQ214" s="213">
        <v>110</v>
      </c>
      <c r="AR214" s="213">
        <v>0</v>
      </c>
      <c r="AS214" s="213">
        <v>590</v>
      </c>
      <c r="AT214" s="407" t="e">
        <f t="shared" si="52"/>
        <v>#N/A</v>
      </c>
      <c r="AV214" s="213">
        <v>530</v>
      </c>
      <c r="AW214" s="214" t="s">
        <v>1178</v>
      </c>
      <c r="AX214" s="214" t="s">
        <v>1123</v>
      </c>
      <c r="AY214" s="214" t="s">
        <v>1437</v>
      </c>
      <c r="BA214" s="93" t="e">
        <f t="shared" si="53"/>
        <v>#N/A</v>
      </c>
    </row>
    <row r="215" spans="1:53" ht="24" x14ac:dyDescent="0.25">
      <c r="A215" s="242" t="s">
        <v>758</v>
      </c>
      <c r="B215" s="242" t="s">
        <v>759</v>
      </c>
      <c r="C215" s="242" t="s">
        <v>1415</v>
      </c>
      <c r="D215" s="298" t="s">
        <v>42</v>
      </c>
      <c r="E215" s="242">
        <v>5.2285878631679614E-4</v>
      </c>
      <c r="G215" s="387"/>
      <c r="H215" s="394" t="s">
        <v>1415</v>
      </c>
      <c r="I215" s="395" t="s">
        <v>42</v>
      </c>
      <c r="J215" s="395">
        <v>4.748282587116251E-4</v>
      </c>
      <c r="K215" s="395"/>
      <c r="L215" s="395"/>
      <c r="M215" s="395" t="s">
        <v>1415</v>
      </c>
      <c r="N215" s="395" t="s">
        <v>42</v>
      </c>
      <c r="O215" s="395">
        <v>4.8030527605171025E-5</v>
      </c>
      <c r="P215" s="395"/>
      <c r="Q215" s="396">
        <v>0.59</v>
      </c>
      <c r="R215" s="395">
        <v>10</v>
      </c>
      <c r="S215" s="395">
        <v>3</v>
      </c>
      <c r="T215" s="395">
        <v>31</v>
      </c>
      <c r="U215" s="382">
        <v>79</v>
      </c>
      <c r="V215" s="382"/>
      <c r="W215" s="395">
        <v>0</v>
      </c>
      <c r="X215" s="395">
        <v>7</v>
      </c>
      <c r="Y215" s="395">
        <v>2</v>
      </c>
      <c r="Z215" s="395">
        <v>3</v>
      </c>
      <c r="AA215" s="395">
        <v>0</v>
      </c>
      <c r="AC215" s="384">
        <v>12</v>
      </c>
      <c r="AD215" s="382"/>
      <c r="AE215" s="397">
        <v>0.2</v>
      </c>
      <c r="AF215" s="398"/>
      <c r="AG215" s="399">
        <v>0</v>
      </c>
      <c r="AH215" s="427" t="e">
        <f t="shared" si="51"/>
        <v>#VALUE!</v>
      </c>
      <c r="AI215" s="212" t="s">
        <v>741</v>
      </c>
      <c r="AJ215" s="212" t="s">
        <v>742</v>
      </c>
      <c r="AK215" s="212" t="s">
        <v>1407</v>
      </c>
      <c r="AL215" s="212"/>
      <c r="AM215" s="212"/>
      <c r="AN215" s="212" t="s">
        <v>99</v>
      </c>
      <c r="AO215" s="212"/>
      <c r="AP215" s="213">
        <v>80</v>
      </c>
      <c r="AQ215" s="213">
        <v>0</v>
      </c>
      <c r="AR215" s="213">
        <v>0</v>
      </c>
      <c r="AS215" s="213">
        <v>80</v>
      </c>
      <c r="AT215" s="407" t="e">
        <f t="shared" si="52"/>
        <v>#N/A</v>
      </c>
      <c r="AV215" s="213">
        <v>120</v>
      </c>
      <c r="AW215" s="214" t="s">
        <v>1246</v>
      </c>
      <c r="AX215" s="214" t="s">
        <v>1123</v>
      </c>
      <c r="AY215" s="214" t="s">
        <v>1176</v>
      </c>
      <c r="BA215" s="93" t="e">
        <f t="shared" si="53"/>
        <v>#N/A</v>
      </c>
    </row>
    <row r="216" spans="1:53" ht="24" x14ac:dyDescent="0.25">
      <c r="A216" s="242" t="s">
        <v>760</v>
      </c>
      <c r="B216" s="242" t="s">
        <v>761</v>
      </c>
      <c r="C216" s="242" t="s">
        <v>1416</v>
      </c>
      <c r="D216" s="298" t="s">
        <v>74</v>
      </c>
      <c r="E216" s="242">
        <v>4.2471670471585967E-4</v>
      </c>
      <c r="G216" s="387"/>
      <c r="H216" s="394" t="s">
        <v>1416</v>
      </c>
      <c r="I216" s="395" t="s">
        <v>74</v>
      </c>
      <c r="J216" s="395">
        <v>3.736583458287463E-4</v>
      </c>
      <c r="K216" s="395"/>
      <c r="L216" s="395"/>
      <c r="M216" s="395" t="s">
        <v>1416</v>
      </c>
      <c r="N216" s="395" t="s">
        <v>74</v>
      </c>
      <c r="O216" s="395">
        <v>5.1058358887113358E-5</v>
      </c>
      <c r="P216" s="395"/>
      <c r="Q216" s="396">
        <v>2.9</v>
      </c>
      <c r="R216" s="395">
        <v>6</v>
      </c>
      <c r="S216" s="395">
        <v>32</v>
      </c>
      <c r="T216" s="395">
        <v>24</v>
      </c>
      <c r="U216" s="382">
        <v>181</v>
      </c>
      <c r="V216" s="382"/>
      <c r="W216" s="395">
        <v>1</v>
      </c>
      <c r="X216" s="395">
        <v>22</v>
      </c>
      <c r="Y216" s="395">
        <v>18</v>
      </c>
      <c r="Z216" s="395">
        <v>9</v>
      </c>
      <c r="AA216" s="395">
        <v>19</v>
      </c>
      <c r="AC216" s="384">
        <v>69</v>
      </c>
      <c r="AD216" s="382"/>
      <c r="AE216" s="397">
        <v>1.68</v>
      </c>
      <c r="AF216" s="398"/>
      <c r="AG216" s="399">
        <v>0</v>
      </c>
      <c r="AH216" s="427" t="e">
        <f t="shared" si="51"/>
        <v>#VALUE!</v>
      </c>
      <c r="AI216" s="212" t="s">
        <v>743</v>
      </c>
      <c r="AJ216" s="212" t="s">
        <v>744</v>
      </c>
      <c r="AK216" s="212" t="s">
        <v>1408</v>
      </c>
      <c r="AL216" s="212"/>
      <c r="AM216" s="212"/>
      <c r="AN216" s="212" t="s">
        <v>122</v>
      </c>
      <c r="AO216" s="212"/>
      <c r="AP216" s="213">
        <v>60</v>
      </c>
      <c r="AQ216" s="213">
        <v>20</v>
      </c>
      <c r="AR216" s="213">
        <v>0</v>
      </c>
      <c r="AS216" s="213">
        <v>90</v>
      </c>
      <c r="AT216" s="407" t="e">
        <f t="shared" si="52"/>
        <v>#N/A</v>
      </c>
      <c r="AV216" s="213">
        <v>90</v>
      </c>
      <c r="AW216" s="214" t="s">
        <v>1199</v>
      </c>
      <c r="AX216" s="214" t="s">
        <v>1123</v>
      </c>
      <c r="AY216" s="214" t="s">
        <v>1178</v>
      </c>
      <c r="BA216" s="93" t="e">
        <f t="shared" si="53"/>
        <v>#N/A</v>
      </c>
    </row>
    <row r="217" spans="1:53" ht="36" x14ac:dyDescent="0.25">
      <c r="A217" s="242" t="s">
        <v>762</v>
      </c>
      <c r="B217" s="242" t="s">
        <v>763</v>
      </c>
      <c r="C217" s="242" t="s">
        <v>1417</v>
      </c>
      <c r="D217" s="298" t="s">
        <v>89</v>
      </c>
      <c r="E217" s="242">
        <v>5.1572519694672084E-4</v>
      </c>
      <c r="G217" s="387"/>
      <c r="H217" s="394" t="s">
        <v>1417</v>
      </c>
      <c r="I217" s="395" t="s">
        <v>89</v>
      </c>
      <c r="J217" s="395">
        <v>4.0495198538295239E-4</v>
      </c>
      <c r="K217" s="395"/>
      <c r="L217" s="395"/>
      <c r="M217" s="395" t="s">
        <v>1417</v>
      </c>
      <c r="N217" s="395" t="s">
        <v>89</v>
      </c>
      <c r="O217" s="395">
        <v>1.1077321156376849E-4</v>
      </c>
      <c r="P217" s="395"/>
      <c r="Q217" s="396">
        <v>1.18</v>
      </c>
      <c r="R217" s="395">
        <v>21</v>
      </c>
      <c r="S217" s="395">
        <v>5</v>
      </c>
      <c r="T217" s="395">
        <v>21</v>
      </c>
      <c r="U217" s="382">
        <v>112</v>
      </c>
      <c r="V217" s="382"/>
      <c r="W217" s="395">
        <v>1</v>
      </c>
      <c r="X217" s="395">
        <v>39</v>
      </c>
      <c r="Y217" s="395">
        <v>3</v>
      </c>
      <c r="Z217" s="395">
        <v>0</v>
      </c>
      <c r="AA217" s="395">
        <v>1</v>
      </c>
      <c r="AC217" s="384">
        <v>44</v>
      </c>
      <c r="AD217" s="382"/>
      <c r="AE217" s="397">
        <v>0.8</v>
      </c>
      <c r="AF217" s="398"/>
      <c r="AG217" s="399">
        <v>0</v>
      </c>
      <c r="AH217" s="427" t="e">
        <f t="shared" si="51"/>
        <v>#VALUE!</v>
      </c>
      <c r="AI217" s="212" t="s">
        <v>745</v>
      </c>
      <c r="AJ217" s="212" t="s">
        <v>746</v>
      </c>
      <c r="AK217" s="212" t="s">
        <v>1409</v>
      </c>
      <c r="AL217" s="212"/>
      <c r="AM217" s="212"/>
      <c r="AN217" s="212" t="s">
        <v>158</v>
      </c>
      <c r="AO217" s="212"/>
      <c r="AP217" s="213">
        <v>30</v>
      </c>
      <c r="AQ217" s="213">
        <v>0</v>
      </c>
      <c r="AR217" s="213">
        <v>0</v>
      </c>
      <c r="AS217" s="213">
        <v>30</v>
      </c>
      <c r="AT217" s="407" t="e">
        <f t="shared" si="52"/>
        <v>#N/A</v>
      </c>
      <c r="AV217" s="213">
        <v>30</v>
      </c>
      <c r="AW217" s="214" t="s">
        <v>1123</v>
      </c>
      <c r="AX217" s="214" t="s">
        <v>1123</v>
      </c>
      <c r="AY217" s="214" t="s">
        <v>1199</v>
      </c>
      <c r="BA217" s="93" t="e">
        <f t="shared" si="53"/>
        <v>#N/A</v>
      </c>
    </row>
    <row r="218" spans="1:53" ht="24" x14ac:dyDescent="0.25">
      <c r="A218" s="242" t="s">
        <v>764</v>
      </c>
      <c r="B218" s="242" t="s">
        <v>765</v>
      </c>
      <c r="C218" s="242" t="s">
        <v>1418</v>
      </c>
      <c r="D218" s="298" t="s">
        <v>130</v>
      </c>
      <c r="E218" s="242">
        <v>6.8779022661898895E-4</v>
      </c>
      <c r="G218" s="387"/>
      <c r="H218" s="394" t="s">
        <v>1418</v>
      </c>
      <c r="I218" s="395" t="s">
        <v>130</v>
      </c>
      <c r="J218" s="395">
        <v>5.9248819286661738E-4</v>
      </c>
      <c r="K218" s="395"/>
      <c r="L218" s="395"/>
      <c r="M218" s="395" t="s">
        <v>1418</v>
      </c>
      <c r="N218" s="395" t="s">
        <v>130</v>
      </c>
      <c r="O218" s="395">
        <v>9.5302033752371507E-5</v>
      </c>
      <c r="P218" s="395"/>
      <c r="Q218" s="396">
        <v>1.84</v>
      </c>
      <c r="R218" s="395">
        <v>13</v>
      </c>
      <c r="S218" s="395">
        <v>6</v>
      </c>
      <c r="T218" s="395">
        <v>3</v>
      </c>
      <c r="U218" s="382">
        <v>129</v>
      </c>
      <c r="V218" s="382"/>
      <c r="W218" s="395">
        <v>5</v>
      </c>
      <c r="X218" s="395">
        <v>5</v>
      </c>
      <c r="Y218" s="395">
        <v>36</v>
      </c>
      <c r="Z218" s="395">
        <v>0</v>
      </c>
      <c r="AA218" s="395">
        <v>44</v>
      </c>
      <c r="AC218" s="384">
        <v>90</v>
      </c>
      <c r="AD218" s="382"/>
      <c r="AE218" s="397">
        <v>1.55</v>
      </c>
      <c r="AF218" s="398"/>
      <c r="AG218" s="399">
        <v>0</v>
      </c>
      <c r="AH218" s="427" t="e">
        <f t="shared" si="51"/>
        <v>#VALUE!</v>
      </c>
      <c r="AI218" s="212" t="s">
        <v>747</v>
      </c>
      <c r="AJ218" s="212" t="s">
        <v>748</v>
      </c>
      <c r="AK218" s="212" t="s">
        <v>1410</v>
      </c>
      <c r="AL218" s="212"/>
      <c r="AM218" s="212"/>
      <c r="AN218" s="212" t="s">
        <v>212</v>
      </c>
      <c r="AO218" s="212"/>
      <c r="AP218" s="213">
        <v>120</v>
      </c>
      <c r="AQ218" s="213">
        <v>40</v>
      </c>
      <c r="AR218" s="213">
        <v>0</v>
      </c>
      <c r="AS218" s="213">
        <v>160</v>
      </c>
      <c r="AT218" s="407" t="e">
        <f t="shared" si="52"/>
        <v>#N/A</v>
      </c>
      <c r="AV218" s="213">
        <v>70</v>
      </c>
      <c r="AW218" s="214" t="s">
        <v>1142</v>
      </c>
      <c r="AX218" s="214" t="s">
        <v>1123</v>
      </c>
      <c r="AY218" s="214" t="s">
        <v>1246</v>
      </c>
      <c r="BA218" s="93" t="e">
        <f t="shared" si="53"/>
        <v>#N/A</v>
      </c>
    </row>
    <row r="219" spans="1:53" ht="36" x14ac:dyDescent="0.25">
      <c r="A219" s="242" t="s">
        <v>767</v>
      </c>
      <c r="B219" s="242" t="s">
        <v>768</v>
      </c>
      <c r="C219" s="242" t="s">
        <v>1419</v>
      </c>
      <c r="D219" s="298" t="s">
        <v>181</v>
      </c>
      <c r="E219" s="242">
        <v>2.6449043414747251E-4</v>
      </c>
      <c r="G219" s="387"/>
      <c r="H219" s="394" t="s">
        <v>1419</v>
      </c>
      <c r="I219" s="395" t="s">
        <v>181</v>
      </c>
      <c r="J219" s="395">
        <v>2.0897777852530263E-4</v>
      </c>
      <c r="K219" s="395"/>
      <c r="L219" s="395"/>
      <c r="M219" s="395" t="s">
        <v>1419</v>
      </c>
      <c r="N219" s="395" t="s">
        <v>181</v>
      </c>
      <c r="O219" s="395">
        <v>5.5512655622169862E-5</v>
      </c>
      <c r="P219" s="395"/>
      <c r="Q219" s="396">
        <v>1.31</v>
      </c>
      <c r="R219" s="395">
        <v>7</v>
      </c>
      <c r="S219" s="395">
        <v>0</v>
      </c>
      <c r="T219" s="395">
        <v>27</v>
      </c>
      <c r="U219" s="382">
        <v>80</v>
      </c>
      <c r="V219" s="382"/>
      <c r="W219" s="395">
        <v>0</v>
      </c>
      <c r="X219" s="395">
        <v>14</v>
      </c>
      <c r="Y219" s="395">
        <v>40</v>
      </c>
      <c r="Z219" s="395">
        <v>0</v>
      </c>
      <c r="AA219" s="395">
        <v>0</v>
      </c>
      <c r="AC219" s="384">
        <v>54</v>
      </c>
      <c r="AD219" s="382"/>
      <c r="AE219" s="397">
        <v>1.54</v>
      </c>
      <c r="AF219" s="398"/>
      <c r="AG219" s="399">
        <v>0</v>
      </c>
      <c r="AH219" s="427" t="e">
        <f t="shared" si="51"/>
        <v>#VALUE!</v>
      </c>
      <c r="AI219" s="212" t="s">
        <v>749</v>
      </c>
      <c r="AJ219" s="212" t="s">
        <v>750</v>
      </c>
      <c r="AK219" s="212" t="s">
        <v>1411</v>
      </c>
      <c r="AL219" s="212"/>
      <c r="AM219" s="212"/>
      <c r="AN219" s="212" t="s">
        <v>273</v>
      </c>
      <c r="AO219" s="212"/>
      <c r="AP219" s="213">
        <v>170</v>
      </c>
      <c r="AQ219" s="213">
        <v>0</v>
      </c>
      <c r="AR219" s="213">
        <v>0</v>
      </c>
      <c r="AS219" s="213">
        <v>170</v>
      </c>
      <c r="AT219" s="407" t="e">
        <f t="shared" si="52"/>
        <v>#N/A</v>
      </c>
      <c r="AV219" s="213">
        <v>210</v>
      </c>
      <c r="AW219" s="214" t="s">
        <v>1199</v>
      </c>
      <c r="AX219" s="214" t="s">
        <v>1123</v>
      </c>
      <c r="AY219" s="214" t="s">
        <v>1286</v>
      </c>
      <c r="BA219" s="93" t="e">
        <f t="shared" si="53"/>
        <v>#N/A</v>
      </c>
    </row>
    <row r="220" spans="1:53" ht="24" x14ac:dyDescent="0.25">
      <c r="A220" s="242" t="s">
        <v>769</v>
      </c>
      <c r="B220" s="242" t="s">
        <v>770</v>
      </c>
      <c r="C220" s="242" t="s">
        <v>1420</v>
      </c>
      <c r="D220" s="298" t="s">
        <v>766</v>
      </c>
      <c r="E220" s="242">
        <v>8.3601367741203221E-4</v>
      </c>
      <c r="G220" s="387"/>
      <c r="H220" s="394" t="s">
        <v>1420</v>
      </c>
      <c r="I220" s="395" t="s">
        <v>766</v>
      </c>
      <c r="J220" s="395">
        <v>6.2841774317701844E-4</v>
      </c>
      <c r="K220" s="395"/>
      <c r="L220" s="395"/>
      <c r="M220" s="395" t="s">
        <v>1420</v>
      </c>
      <c r="N220" s="395" t="s">
        <v>766</v>
      </c>
      <c r="O220" s="395">
        <v>2.0759593423501374E-4</v>
      </c>
      <c r="P220" s="395"/>
      <c r="Q220" s="396">
        <v>2.35</v>
      </c>
      <c r="R220" s="395">
        <v>10</v>
      </c>
      <c r="S220" s="395">
        <v>4</v>
      </c>
      <c r="T220" s="395">
        <v>26</v>
      </c>
      <c r="U220" s="382">
        <v>127</v>
      </c>
      <c r="V220" s="382"/>
      <c r="W220" s="395">
        <v>1</v>
      </c>
      <c r="X220" s="395">
        <v>0</v>
      </c>
      <c r="Y220" s="395">
        <v>22</v>
      </c>
      <c r="Z220" s="395">
        <v>0</v>
      </c>
      <c r="AA220" s="395">
        <v>0</v>
      </c>
      <c r="AC220" s="384">
        <v>23</v>
      </c>
      <c r="AD220" s="382"/>
      <c r="AE220" s="397">
        <v>0.62</v>
      </c>
      <c r="AF220" s="398"/>
      <c r="AG220" s="399">
        <v>7</v>
      </c>
      <c r="AH220" s="427" t="e">
        <f t="shared" si="51"/>
        <v>#VALUE!</v>
      </c>
      <c r="AI220" s="212" t="s">
        <v>751</v>
      </c>
      <c r="AJ220" s="212" t="s">
        <v>752</v>
      </c>
      <c r="AK220" s="212" t="s">
        <v>1412</v>
      </c>
      <c r="AL220" s="212"/>
      <c r="AM220" s="212"/>
      <c r="AN220" s="212" t="s">
        <v>285</v>
      </c>
      <c r="AO220" s="212"/>
      <c r="AP220" s="214" t="s">
        <v>551</v>
      </c>
      <c r="AQ220" s="214" t="s">
        <v>551</v>
      </c>
      <c r="AR220" s="214" t="s">
        <v>551</v>
      </c>
      <c r="AS220" s="213">
        <v>250</v>
      </c>
      <c r="AT220" s="407" t="e">
        <f t="shared" si="52"/>
        <v>#N/A</v>
      </c>
      <c r="AV220" s="214" t="s">
        <v>551</v>
      </c>
      <c r="AW220" s="214" t="s">
        <v>551</v>
      </c>
      <c r="AX220" s="214" t="s">
        <v>551</v>
      </c>
      <c r="AY220" s="214" t="s">
        <v>1424</v>
      </c>
      <c r="BA220" s="93" t="e">
        <f t="shared" si="53"/>
        <v>#N/A</v>
      </c>
    </row>
    <row r="221" spans="1:53" ht="24" x14ac:dyDescent="0.25">
      <c r="A221" s="242" t="s">
        <v>771</v>
      </c>
      <c r="B221" s="242" t="s">
        <v>772</v>
      </c>
      <c r="C221" s="242" t="s">
        <v>1421</v>
      </c>
      <c r="D221" s="298" t="s">
        <v>255</v>
      </c>
      <c r="E221" s="242">
        <v>7.1649498150367708E-4</v>
      </c>
      <c r="G221" s="387"/>
      <c r="H221" s="394" t="s">
        <v>1421</v>
      </c>
      <c r="I221" s="395" t="s">
        <v>255</v>
      </c>
      <c r="J221" s="395">
        <v>4.9510159089256433E-4</v>
      </c>
      <c r="K221" s="395"/>
      <c r="L221" s="395"/>
      <c r="M221" s="395" t="s">
        <v>1421</v>
      </c>
      <c r="N221" s="395" t="s">
        <v>255</v>
      </c>
      <c r="O221" s="395">
        <v>2.213933906111127E-4</v>
      </c>
      <c r="P221" s="395"/>
      <c r="Q221" s="396">
        <v>4.4000000000000004</v>
      </c>
      <c r="R221" s="395">
        <v>0</v>
      </c>
      <c r="S221" s="395">
        <v>5</v>
      </c>
      <c r="T221" s="395">
        <v>29</v>
      </c>
      <c r="U221" s="382">
        <v>188</v>
      </c>
      <c r="V221" s="382"/>
      <c r="W221" s="395">
        <v>15</v>
      </c>
      <c r="X221" s="395">
        <v>58</v>
      </c>
      <c r="Y221" s="395">
        <v>28</v>
      </c>
      <c r="Z221" s="395">
        <v>0</v>
      </c>
      <c r="AA221" s="395">
        <v>1</v>
      </c>
      <c r="AC221" s="384">
        <v>102</v>
      </c>
      <c r="AD221" s="382"/>
      <c r="AE221" s="397">
        <v>2.91</v>
      </c>
      <c r="AF221" s="398"/>
      <c r="AG221" s="399">
        <v>0</v>
      </c>
      <c r="AH221" s="427" t="e">
        <f t="shared" si="51"/>
        <v>#VALUE!</v>
      </c>
      <c r="AI221" s="212"/>
      <c r="AJ221" s="212"/>
      <c r="AK221" s="212"/>
      <c r="AL221" s="212"/>
      <c r="AM221" s="212"/>
      <c r="AN221" s="212"/>
      <c r="AO221" s="212"/>
      <c r="AP221" s="214"/>
      <c r="AQ221" s="214"/>
      <c r="AR221" s="214"/>
      <c r="AS221" s="214"/>
      <c r="AT221" s="214"/>
      <c r="AV221" s="214"/>
      <c r="AW221" s="214" t="s">
        <v>394</v>
      </c>
      <c r="AX221" s="214" t="s">
        <v>394</v>
      </c>
      <c r="AY221" s="214" t="s">
        <v>394</v>
      </c>
    </row>
    <row r="222" spans="1:53" ht="24" x14ac:dyDescent="0.25">
      <c r="A222" s="242" t="s">
        <v>773</v>
      </c>
      <c r="B222" s="242" t="s">
        <v>774</v>
      </c>
      <c r="C222" s="242" t="s">
        <v>1422</v>
      </c>
      <c r="D222" s="298" t="s">
        <v>277</v>
      </c>
      <c r="E222" s="242">
        <v>3.1411787877513305E-4</v>
      </c>
      <c r="G222" s="387"/>
      <c r="H222" s="394" t="s">
        <v>1422</v>
      </c>
      <c r="I222" s="395" t="s">
        <v>277</v>
      </c>
      <c r="J222" s="395">
        <v>2.9710765387637548E-4</v>
      </c>
      <c r="K222" s="395"/>
      <c r="L222" s="395"/>
      <c r="M222" s="395" t="s">
        <v>1422</v>
      </c>
      <c r="N222" s="395" t="s">
        <v>277</v>
      </c>
      <c r="O222" s="395">
        <v>1.7010224898757584E-5</v>
      </c>
      <c r="P222" s="395"/>
      <c r="Q222" s="396">
        <v>2.15</v>
      </c>
      <c r="R222" s="395">
        <v>29</v>
      </c>
      <c r="S222" s="395">
        <v>56</v>
      </c>
      <c r="T222" s="395">
        <v>50</v>
      </c>
      <c r="U222" s="382">
        <v>238</v>
      </c>
      <c r="V222" s="382"/>
      <c r="W222" s="395">
        <v>0</v>
      </c>
      <c r="X222" s="395">
        <v>26</v>
      </c>
      <c r="Y222" s="395">
        <v>32</v>
      </c>
      <c r="Z222" s="395">
        <v>0</v>
      </c>
      <c r="AA222" s="395">
        <v>0</v>
      </c>
      <c r="AC222" s="384">
        <v>58</v>
      </c>
      <c r="AD222" s="382"/>
      <c r="AE222" s="397">
        <v>1.21</v>
      </c>
      <c r="AF222" s="398"/>
      <c r="AG222" s="399">
        <v>5</v>
      </c>
      <c r="AH222" s="427" t="e">
        <f t="shared" si="51"/>
        <v>#VALUE!</v>
      </c>
      <c r="AI222" s="212"/>
      <c r="AJ222" s="212" t="s">
        <v>1413</v>
      </c>
      <c r="AK222" s="212" t="s">
        <v>1414</v>
      </c>
      <c r="AL222" s="212"/>
      <c r="AM222" s="212" t="s">
        <v>753</v>
      </c>
      <c r="AN222" s="212" t="s">
        <v>753</v>
      </c>
      <c r="AO222" s="212"/>
      <c r="AP222" s="213">
        <v>1610</v>
      </c>
      <c r="AQ222" s="213">
        <v>230</v>
      </c>
      <c r="AR222" s="213">
        <v>0</v>
      </c>
      <c r="AS222" s="213">
        <v>1840</v>
      </c>
      <c r="AT222" s="407" t="e">
        <f t="shared" ref="AT222:AT232" si="54">AS222/VLOOKUP(AN222,$E$16:$H$393,4,FALSE)</f>
        <v>#N/A</v>
      </c>
      <c r="AV222" s="213">
        <v>2120</v>
      </c>
      <c r="AW222" s="214" t="s">
        <v>1302</v>
      </c>
      <c r="AX222" s="214" t="s">
        <v>1123</v>
      </c>
      <c r="AY222" s="214" t="s">
        <v>1783</v>
      </c>
      <c r="BA222" s="93" t="e">
        <f t="shared" ref="BA222:BA232" si="55">AY222/VLOOKUP(AN222,$E$16:$H$393,4,FALSE)</f>
        <v>#N/A</v>
      </c>
    </row>
    <row r="223" spans="1:53" ht="24" x14ac:dyDescent="0.25">
      <c r="A223" s="242">
        <v>26</v>
      </c>
      <c r="B223" s="242">
        <v>33</v>
      </c>
      <c r="C223" s="242" t="s">
        <v>1423</v>
      </c>
      <c r="D223" s="298" t="s">
        <v>293</v>
      </c>
      <c r="E223" s="298">
        <v>1.0820272493040348E-3</v>
      </c>
      <c r="G223" s="380"/>
      <c r="H223" s="392" t="s">
        <v>1423</v>
      </c>
      <c r="I223" s="391" t="s">
        <v>293</v>
      </c>
      <c r="J223" s="391">
        <v>9.5792876973003636E-4</v>
      </c>
      <c r="K223" s="391"/>
      <c r="L223" s="391"/>
      <c r="M223" s="391" t="s">
        <v>1423</v>
      </c>
      <c r="N223" s="391" t="s">
        <v>293</v>
      </c>
      <c r="O223" s="391">
        <v>1.2409847957399846E-4</v>
      </c>
      <c r="P223" s="391"/>
      <c r="Q223" s="393"/>
      <c r="R223" s="391"/>
      <c r="S223" s="391"/>
      <c r="T223" s="391"/>
      <c r="U223" s="391"/>
      <c r="V223" s="391"/>
      <c r="W223" s="391"/>
      <c r="X223" s="391"/>
      <c r="Y223" s="391"/>
      <c r="Z223" s="391"/>
      <c r="AA223" s="391"/>
      <c r="AC223" s="380"/>
      <c r="AD223" s="391"/>
      <c r="AE223" s="393"/>
      <c r="AF223" s="391"/>
      <c r="AG223" s="380"/>
      <c r="AH223" s="427" t="e">
        <f t="shared" si="51"/>
        <v>#VALUE!</v>
      </c>
      <c r="AI223" s="212" t="s">
        <v>754</v>
      </c>
      <c r="AJ223" s="212" t="s">
        <v>755</v>
      </c>
      <c r="AK223" s="212" t="s">
        <v>1415</v>
      </c>
      <c r="AL223" s="212"/>
      <c r="AM223" s="212"/>
      <c r="AN223" s="212" t="s">
        <v>42</v>
      </c>
      <c r="AO223" s="212"/>
      <c r="AP223" s="213">
        <v>110</v>
      </c>
      <c r="AQ223" s="213">
        <v>10</v>
      </c>
      <c r="AR223" s="213">
        <v>0</v>
      </c>
      <c r="AS223" s="213">
        <v>120</v>
      </c>
      <c r="AT223" s="407" t="e">
        <f t="shared" si="54"/>
        <v>#N/A</v>
      </c>
      <c r="AV223" s="213">
        <v>160</v>
      </c>
      <c r="AW223" s="214" t="s">
        <v>1142</v>
      </c>
      <c r="AX223" s="214" t="s">
        <v>1123</v>
      </c>
      <c r="AY223" s="214" t="s">
        <v>1122</v>
      </c>
      <c r="BA223" s="93" t="e">
        <f t="shared" si="55"/>
        <v>#N/A</v>
      </c>
    </row>
    <row r="224" spans="1:53" ht="24" x14ac:dyDescent="0.25">
      <c r="A224" s="242" t="s">
        <v>775</v>
      </c>
      <c r="B224" s="242" t="s">
        <v>776</v>
      </c>
      <c r="C224" s="242" t="s">
        <v>1425</v>
      </c>
      <c r="D224" s="298" t="s">
        <v>298</v>
      </c>
      <c r="E224" s="242">
        <v>7.5094918941606718E-3</v>
      </c>
      <c r="G224" s="387"/>
      <c r="H224" s="394" t="s">
        <v>1425</v>
      </c>
      <c r="I224" s="389" t="s">
        <v>298</v>
      </c>
      <c r="J224" s="389">
        <v>9.0916192069964773E-4</v>
      </c>
      <c r="K224" s="389"/>
      <c r="L224" s="389"/>
      <c r="M224" s="389" t="s">
        <v>1425</v>
      </c>
      <c r="N224" s="389" t="s">
        <v>298</v>
      </c>
      <c r="O224" s="389">
        <v>6.6003299734610239E-3</v>
      </c>
      <c r="P224" s="389"/>
      <c r="Q224" s="390" t="s">
        <v>1821</v>
      </c>
      <c r="R224" s="389" t="s">
        <v>1821</v>
      </c>
      <c r="S224" s="389" t="s">
        <v>1821</v>
      </c>
      <c r="T224" s="389" t="s">
        <v>1821</v>
      </c>
      <c r="U224" s="391" t="s">
        <v>1821</v>
      </c>
      <c r="V224" s="391"/>
      <c r="W224" s="389" t="s">
        <v>1821</v>
      </c>
      <c r="X224" s="389" t="s">
        <v>1821</v>
      </c>
      <c r="Y224" s="389" t="s">
        <v>1821</v>
      </c>
      <c r="Z224" s="389" t="s">
        <v>1821</v>
      </c>
      <c r="AA224" s="389" t="s">
        <v>1821</v>
      </c>
      <c r="AC224" s="380" t="s">
        <v>1821</v>
      </c>
      <c r="AD224" s="391"/>
      <c r="AE224" s="390" t="s">
        <v>1821</v>
      </c>
      <c r="AF224" s="389"/>
      <c r="AG224" s="387" t="s">
        <v>1821</v>
      </c>
      <c r="AH224" s="427" t="e">
        <f t="shared" si="51"/>
        <v>#VALUE!</v>
      </c>
      <c r="AI224" s="212" t="s">
        <v>756</v>
      </c>
      <c r="AJ224" s="212" t="s">
        <v>757</v>
      </c>
      <c r="AK224" s="212" t="s">
        <v>1416</v>
      </c>
      <c r="AL224" s="212"/>
      <c r="AM224" s="212"/>
      <c r="AN224" s="212" t="s">
        <v>74</v>
      </c>
      <c r="AO224" s="212"/>
      <c r="AP224" s="213">
        <v>210</v>
      </c>
      <c r="AQ224" s="213">
        <v>40</v>
      </c>
      <c r="AR224" s="213">
        <v>0</v>
      </c>
      <c r="AS224" s="213">
        <v>250</v>
      </c>
      <c r="AT224" s="407" t="e">
        <f t="shared" si="54"/>
        <v>#N/A</v>
      </c>
      <c r="AV224" s="213">
        <v>210</v>
      </c>
      <c r="AW224" s="214" t="s">
        <v>1135</v>
      </c>
      <c r="AX224" s="214" t="s">
        <v>1123</v>
      </c>
      <c r="AY224" s="214" t="s">
        <v>1193</v>
      </c>
      <c r="BA224" s="93" t="e">
        <f t="shared" si="55"/>
        <v>#N/A</v>
      </c>
    </row>
    <row r="225" spans="1:53" ht="24" x14ac:dyDescent="0.25">
      <c r="A225" s="242" t="s">
        <v>777</v>
      </c>
      <c r="B225" s="242" t="s">
        <v>778</v>
      </c>
      <c r="C225" s="242" t="s">
        <v>1427</v>
      </c>
      <c r="D225" s="298" t="s">
        <v>330</v>
      </c>
      <c r="E225" s="242">
        <v>1.0411577522368006E-3</v>
      </c>
      <c r="G225" s="387"/>
      <c r="H225" s="394" t="s">
        <v>1427</v>
      </c>
      <c r="I225" s="395" t="s">
        <v>330</v>
      </c>
      <c r="J225" s="395">
        <v>6.9659160373278218E-4</v>
      </c>
      <c r="K225" s="395"/>
      <c r="L225" s="395"/>
      <c r="M225" s="395" t="s">
        <v>1427</v>
      </c>
      <c r="N225" s="395" t="s">
        <v>330</v>
      </c>
      <c r="O225" s="395">
        <v>3.4456614850401852E-4</v>
      </c>
      <c r="P225" s="395"/>
      <c r="Q225" s="396">
        <v>2.38</v>
      </c>
      <c r="R225" s="395">
        <v>9</v>
      </c>
      <c r="S225" s="395">
        <v>1</v>
      </c>
      <c r="T225" s="395">
        <v>9</v>
      </c>
      <c r="U225" s="382">
        <v>150</v>
      </c>
      <c r="V225" s="382"/>
      <c r="W225" s="395">
        <v>8</v>
      </c>
      <c r="X225" s="395">
        <v>5</v>
      </c>
      <c r="Y225" s="395">
        <v>2</v>
      </c>
      <c r="Z225" s="395">
        <v>10</v>
      </c>
      <c r="AA225" s="395">
        <v>16</v>
      </c>
      <c r="AC225" s="384">
        <v>41</v>
      </c>
      <c r="AD225" s="382"/>
      <c r="AE225" s="397">
        <v>0.75</v>
      </c>
      <c r="AF225" s="398"/>
      <c r="AG225" s="399">
        <v>0</v>
      </c>
      <c r="AH225" s="427" t="e">
        <f t="shared" si="51"/>
        <v>#VALUE!</v>
      </c>
      <c r="AI225" s="212" t="s">
        <v>758</v>
      </c>
      <c r="AJ225" s="212" t="s">
        <v>759</v>
      </c>
      <c r="AK225" s="212" t="s">
        <v>1417</v>
      </c>
      <c r="AL225" s="212"/>
      <c r="AM225" s="212"/>
      <c r="AN225" s="212" t="s">
        <v>89</v>
      </c>
      <c r="AO225" s="212"/>
      <c r="AP225" s="213">
        <v>180</v>
      </c>
      <c r="AQ225" s="213">
        <v>30</v>
      </c>
      <c r="AR225" s="213">
        <v>0</v>
      </c>
      <c r="AS225" s="213">
        <v>210</v>
      </c>
      <c r="AT225" s="407" t="e">
        <f t="shared" si="54"/>
        <v>#N/A</v>
      </c>
      <c r="AV225" s="213">
        <v>370</v>
      </c>
      <c r="AW225" s="214" t="s">
        <v>1280</v>
      </c>
      <c r="AX225" s="214" t="s">
        <v>1123</v>
      </c>
      <c r="AY225" s="214" t="s">
        <v>1596</v>
      </c>
      <c r="BA225" s="93" t="e">
        <f t="shared" si="55"/>
        <v>#N/A</v>
      </c>
    </row>
    <row r="226" spans="1:53" ht="24" x14ac:dyDescent="0.25">
      <c r="A226" s="242" t="s">
        <v>779</v>
      </c>
      <c r="B226" s="242" t="s">
        <v>780</v>
      </c>
      <c r="C226" s="242" t="s">
        <v>1429</v>
      </c>
      <c r="D226" s="298" t="s">
        <v>35</v>
      </c>
      <c r="E226" s="242">
        <v>1.1118276489392059E-3</v>
      </c>
      <c r="G226" s="387"/>
      <c r="H226" s="394" t="s">
        <v>1429</v>
      </c>
      <c r="I226" s="395" t="s">
        <v>35</v>
      </c>
      <c r="J226" s="395">
        <v>1.0323946932834815E-3</v>
      </c>
      <c r="K226" s="395"/>
      <c r="L226" s="395"/>
      <c r="M226" s="395" t="s">
        <v>1429</v>
      </c>
      <c r="N226" s="395" t="s">
        <v>35</v>
      </c>
      <c r="O226" s="395">
        <v>7.9432955655724525E-5</v>
      </c>
      <c r="P226" s="395"/>
      <c r="Q226" s="396">
        <v>0.84</v>
      </c>
      <c r="R226" s="395">
        <v>18</v>
      </c>
      <c r="S226" s="395">
        <v>10</v>
      </c>
      <c r="T226" s="395">
        <v>89</v>
      </c>
      <c r="U226" s="382">
        <v>155</v>
      </c>
      <c r="V226" s="382"/>
      <c r="W226" s="395">
        <v>27</v>
      </c>
      <c r="X226" s="395">
        <v>0</v>
      </c>
      <c r="Y226" s="395">
        <v>5</v>
      </c>
      <c r="Z226" s="395">
        <v>67</v>
      </c>
      <c r="AA226" s="395">
        <v>0</v>
      </c>
      <c r="AC226" s="384">
        <v>99</v>
      </c>
      <c r="AD226" s="382"/>
      <c r="AE226" s="397">
        <v>2.2000000000000002</v>
      </c>
      <c r="AF226" s="398"/>
      <c r="AG226" s="399">
        <v>0</v>
      </c>
      <c r="AH226" s="427" t="e">
        <f t="shared" si="51"/>
        <v>#VALUE!</v>
      </c>
      <c r="AI226" s="212" t="s">
        <v>760</v>
      </c>
      <c r="AJ226" s="212" t="s">
        <v>761</v>
      </c>
      <c r="AK226" s="212" t="s">
        <v>1418</v>
      </c>
      <c r="AL226" s="212"/>
      <c r="AM226" s="212"/>
      <c r="AN226" s="212" t="s">
        <v>130</v>
      </c>
      <c r="AO226" s="212"/>
      <c r="AP226" s="213">
        <v>230</v>
      </c>
      <c r="AQ226" s="213">
        <v>30</v>
      </c>
      <c r="AR226" s="213">
        <v>0</v>
      </c>
      <c r="AS226" s="213">
        <v>260</v>
      </c>
      <c r="AT226" s="407" t="e">
        <f t="shared" si="54"/>
        <v>#N/A</v>
      </c>
      <c r="AV226" s="213">
        <v>210</v>
      </c>
      <c r="AW226" s="214" t="s">
        <v>1199</v>
      </c>
      <c r="AX226" s="214" t="s">
        <v>1123</v>
      </c>
      <c r="AY226" s="214" t="s">
        <v>1127</v>
      </c>
      <c r="BA226" s="93" t="e">
        <f t="shared" si="55"/>
        <v>#N/A</v>
      </c>
    </row>
    <row r="227" spans="1:53" ht="24" x14ac:dyDescent="0.25">
      <c r="A227" s="242" t="s">
        <v>781</v>
      </c>
      <c r="B227" s="242" t="s">
        <v>782</v>
      </c>
      <c r="C227" s="242" t="s">
        <v>1430</v>
      </c>
      <c r="D227" s="298" t="s">
        <v>39</v>
      </c>
      <c r="E227" s="242">
        <v>2.5283593809165685E-4</v>
      </c>
      <c r="G227" s="387"/>
      <c r="H227" s="394" t="s">
        <v>1430</v>
      </c>
      <c r="I227" s="395" t="s">
        <v>39</v>
      </c>
      <c r="J227" s="395">
        <v>2.0197565518245323E-4</v>
      </c>
      <c r="K227" s="395"/>
      <c r="L227" s="395"/>
      <c r="M227" s="395" t="s">
        <v>1430</v>
      </c>
      <c r="N227" s="395" t="s">
        <v>39</v>
      </c>
      <c r="O227" s="395">
        <v>5.0860282909203569E-5</v>
      </c>
      <c r="P227" s="395"/>
      <c r="Q227" s="396">
        <v>1.25</v>
      </c>
      <c r="R227" s="395">
        <v>4</v>
      </c>
      <c r="S227" s="395">
        <v>75</v>
      </c>
      <c r="T227" s="395">
        <v>24</v>
      </c>
      <c r="U227" s="382">
        <v>184</v>
      </c>
      <c r="V227" s="382"/>
      <c r="W227" s="395">
        <v>0</v>
      </c>
      <c r="X227" s="395">
        <v>1</v>
      </c>
      <c r="Y227" s="395">
        <v>22</v>
      </c>
      <c r="Z227" s="395">
        <v>0</v>
      </c>
      <c r="AA227" s="395">
        <v>0</v>
      </c>
      <c r="AC227" s="384">
        <v>23</v>
      </c>
      <c r="AD227" s="382"/>
      <c r="AE227" s="397">
        <v>0.35</v>
      </c>
      <c r="AF227" s="398"/>
      <c r="AG227" s="399">
        <v>4</v>
      </c>
      <c r="AH227" s="427" t="e">
        <f t="shared" si="51"/>
        <v>#VALUE!</v>
      </c>
      <c r="AI227" s="212" t="s">
        <v>762</v>
      </c>
      <c r="AJ227" s="212" t="s">
        <v>763</v>
      </c>
      <c r="AK227" s="212" t="s">
        <v>1419</v>
      </c>
      <c r="AL227" s="212"/>
      <c r="AM227" s="212"/>
      <c r="AN227" s="212" t="s">
        <v>181</v>
      </c>
      <c r="AO227" s="212"/>
      <c r="AP227" s="213">
        <v>80</v>
      </c>
      <c r="AQ227" s="213">
        <v>10</v>
      </c>
      <c r="AR227" s="213">
        <v>0</v>
      </c>
      <c r="AS227" s="213">
        <v>90</v>
      </c>
      <c r="AT227" s="407" t="e">
        <f t="shared" si="54"/>
        <v>#N/A</v>
      </c>
      <c r="AV227" s="213">
        <v>250</v>
      </c>
      <c r="AW227" s="214" t="s">
        <v>1163</v>
      </c>
      <c r="AX227" s="214" t="s">
        <v>1123</v>
      </c>
      <c r="AY227" s="214" t="s">
        <v>1234</v>
      </c>
      <c r="BA227" s="93" t="e">
        <f t="shared" si="55"/>
        <v>#N/A</v>
      </c>
    </row>
    <row r="228" spans="1:53" ht="24" x14ac:dyDescent="0.25">
      <c r="A228" s="242" t="s">
        <v>784</v>
      </c>
      <c r="B228" s="242" t="s">
        <v>785</v>
      </c>
      <c r="C228" s="242" t="s">
        <v>1431</v>
      </c>
      <c r="D228" s="298" t="s">
        <v>113</v>
      </c>
      <c r="E228" s="242">
        <v>7.6401028745391188E-4</v>
      </c>
      <c r="G228" s="387"/>
      <c r="H228" s="394" t="s">
        <v>1431</v>
      </c>
      <c r="I228" s="395" t="s">
        <v>113</v>
      </c>
      <c r="J228" s="395">
        <v>6.0894933543175313E-4</v>
      </c>
      <c r="K228" s="395"/>
      <c r="L228" s="395"/>
      <c r="M228" s="395" t="s">
        <v>1431</v>
      </c>
      <c r="N228" s="395" t="s">
        <v>113</v>
      </c>
      <c r="O228" s="395">
        <v>1.5506095202215886E-4</v>
      </c>
      <c r="P228" s="395"/>
      <c r="Q228" s="396">
        <v>2.54</v>
      </c>
      <c r="R228" s="395">
        <v>6</v>
      </c>
      <c r="S228" s="395">
        <v>57</v>
      </c>
      <c r="T228" s="395">
        <v>39</v>
      </c>
      <c r="U228" s="382">
        <v>224</v>
      </c>
      <c r="V228" s="382"/>
      <c r="W228" s="395">
        <v>1</v>
      </c>
      <c r="X228" s="395">
        <v>0</v>
      </c>
      <c r="Y228" s="395">
        <v>4</v>
      </c>
      <c r="Z228" s="395">
        <v>0</v>
      </c>
      <c r="AA228" s="395">
        <v>7</v>
      </c>
      <c r="AC228" s="384">
        <v>12</v>
      </c>
      <c r="AD228" s="382"/>
      <c r="AE228" s="397">
        <v>0.25</v>
      </c>
      <c r="AF228" s="398"/>
      <c r="AG228" s="399">
        <v>13</v>
      </c>
      <c r="AH228" s="427" t="e">
        <f t="shared" si="51"/>
        <v>#VALUE!</v>
      </c>
      <c r="AI228" s="212" t="s">
        <v>764</v>
      </c>
      <c r="AJ228" s="212" t="s">
        <v>765</v>
      </c>
      <c r="AK228" s="212" t="s">
        <v>1784</v>
      </c>
      <c r="AL228" s="212"/>
      <c r="AM228" s="212"/>
      <c r="AN228" s="212" t="s">
        <v>766</v>
      </c>
      <c r="AO228" s="212"/>
      <c r="AP228" s="213">
        <v>210</v>
      </c>
      <c r="AQ228" s="213">
        <v>0</v>
      </c>
      <c r="AR228" s="213">
        <v>0</v>
      </c>
      <c r="AS228" s="213">
        <v>210</v>
      </c>
      <c r="AT228" s="407" t="e">
        <f t="shared" si="54"/>
        <v>#N/A</v>
      </c>
      <c r="AV228" s="213">
        <v>220</v>
      </c>
      <c r="AW228" s="214" t="s">
        <v>1199</v>
      </c>
      <c r="AX228" s="214" t="s">
        <v>1123</v>
      </c>
      <c r="AY228" s="214" t="s">
        <v>1207</v>
      </c>
      <c r="BA228" s="93" t="e">
        <f t="shared" si="55"/>
        <v>#N/A</v>
      </c>
    </row>
    <row r="229" spans="1:53" ht="48" x14ac:dyDescent="0.25">
      <c r="A229" s="242" t="s">
        <v>786</v>
      </c>
      <c r="B229" s="242" t="s">
        <v>787</v>
      </c>
      <c r="C229" s="242" t="s">
        <v>1432</v>
      </c>
      <c r="D229" s="298" t="s">
        <v>783</v>
      </c>
      <c r="E229" s="242">
        <v>1.0832753510667695E-3</v>
      </c>
      <c r="G229" s="387"/>
      <c r="H229" s="394" t="s">
        <v>1432</v>
      </c>
      <c r="I229" s="395" t="s">
        <v>783</v>
      </c>
      <c r="J229" s="395">
        <v>9.4256247492207842E-4</v>
      </c>
      <c r="K229" s="395"/>
      <c r="L229" s="395"/>
      <c r="M229" s="395" t="s">
        <v>1432</v>
      </c>
      <c r="N229" s="395" t="s">
        <v>783</v>
      </c>
      <c r="O229" s="395">
        <v>1.4071287614469117E-4</v>
      </c>
      <c r="P229" s="395"/>
      <c r="Q229" s="396">
        <v>0.91</v>
      </c>
      <c r="R229" s="395">
        <v>51</v>
      </c>
      <c r="S229" s="395">
        <v>37</v>
      </c>
      <c r="T229" s="395">
        <v>64</v>
      </c>
      <c r="U229" s="382">
        <v>213</v>
      </c>
      <c r="V229" s="382"/>
      <c r="W229" s="395">
        <v>10</v>
      </c>
      <c r="X229" s="395">
        <v>0</v>
      </c>
      <c r="Y229" s="395">
        <v>0</v>
      </c>
      <c r="Z229" s="395">
        <v>0</v>
      </c>
      <c r="AA229" s="395">
        <v>1</v>
      </c>
      <c r="AC229" s="384">
        <v>11</v>
      </c>
      <c r="AD229" s="382"/>
      <c r="AE229" s="397">
        <v>0.16</v>
      </c>
      <c r="AF229" s="398"/>
      <c r="AG229" s="399">
        <v>0</v>
      </c>
      <c r="AH229" s="427" t="e">
        <f t="shared" si="51"/>
        <v>#VALUE!</v>
      </c>
      <c r="AI229" s="212" t="s">
        <v>767</v>
      </c>
      <c r="AJ229" s="212" t="s">
        <v>768</v>
      </c>
      <c r="AK229" s="212" t="s">
        <v>1421</v>
      </c>
      <c r="AL229" s="212"/>
      <c r="AM229" s="212"/>
      <c r="AN229" s="212" t="s">
        <v>255</v>
      </c>
      <c r="AO229" s="212"/>
      <c r="AP229" s="213">
        <v>40</v>
      </c>
      <c r="AQ229" s="213">
        <v>20</v>
      </c>
      <c r="AR229" s="213">
        <v>0</v>
      </c>
      <c r="AS229" s="213">
        <v>70</v>
      </c>
      <c r="AT229" s="407" t="e">
        <f t="shared" si="54"/>
        <v>#N/A</v>
      </c>
      <c r="AV229" s="213">
        <v>70</v>
      </c>
      <c r="AW229" s="214" t="s">
        <v>1123</v>
      </c>
      <c r="AX229" s="214" t="s">
        <v>1123</v>
      </c>
      <c r="AY229" s="214" t="s">
        <v>1246</v>
      </c>
      <c r="BA229" s="93" t="e">
        <f t="shared" si="55"/>
        <v>#N/A</v>
      </c>
    </row>
    <row r="230" spans="1:53" ht="24" x14ac:dyDescent="0.25">
      <c r="A230" s="242" t="s">
        <v>788</v>
      </c>
      <c r="B230" s="242" t="s">
        <v>789</v>
      </c>
      <c r="C230" s="242" t="s">
        <v>1434</v>
      </c>
      <c r="D230" s="298" t="s">
        <v>184</v>
      </c>
      <c r="E230" s="242">
        <v>6.4760469069119811E-4</v>
      </c>
      <c r="G230" s="387"/>
      <c r="H230" s="394" t="s">
        <v>1434</v>
      </c>
      <c r="I230" s="395" t="s">
        <v>184</v>
      </c>
      <c r="J230" s="395">
        <v>6.4410636143580899E-4</v>
      </c>
      <c r="K230" s="395"/>
      <c r="L230" s="395"/>
      <c r="M230" s="395" t="s">
        <v>1434</v>
      </c>
      <c r="N230" s="395" t="s">
        <v>184</v>
      </c>
      <c r="O230" s="395">
        <v>3.4983292553890193E-6</v>
      </c>
      <c r="P230" s="395"/>
      <c r="Q230" s="396">
        <v>0.83</v>
      </c>
      <c r="R230" s="395">
        <v>12</v>
      </c>
      <c r="S230" s="395">
        <v>4</v>
      </c>
      <c r="T230" s="395">
        <v>31</v>
      </c>
      <c r="U230" s="382">
        <v>91</v>
      </c>
      <c r="V230" s="382"/>
      <c r="W230" s="395">
        <v>2</v>
      </c>
      <c r="X230" s="395">
        <v>7</v>
      </c>
      <c r="Y230" s="395">
        <v>5</v>
      </c>
      <c r="Z230" s="395">
        <v>0</v>
      </c>
      <c r="AA230" s="395">
        <v>2</v>
      </c>
      <c r="AC230" s="384">
        <v>16</v>
      </c>
      <c r="AD230" s="382"/>
      <c r="AE230" s="397">
        <v>0.3</v>
      </c>
      <c r="AF230" s="398"/>
      <c r="AG230" s="399">
        <v>3</v>
      </c>
      <c r="AH230" s="427" t="e">
        <f t="shared" si="51"/>
        <v>#VALUE!</v>
      </c>
      <c r="AI230" s="212" t="s">
        <v>769</v>
      </c>
      <c r="AJ230" s="212" t="s">
        <v>770</v>
      </c>
      <c r="AK230" s="212" t="s">
        <v>1422</v>
      </c>
      <c r="AL230" s="212"/>
      <c r="AM230" s="212"/>
      <c r="AN230" s="212" t="s">
        <v>277</v>
      </c>
      <c r="AO230" s="212"/>
      <c r="AP230" s="213">
        <v>100</v>
      </c>
      <c r="AQ230" s="213">
        <v>20</v>
      </c>
      <c r="AR230" s="213">
        <v>0</v>
      </c>
      <c r="AS230" s="213">
        <v>130</v>
      </c>
      <c r="AT230" s="407" t="e">
        <f t="shared" si="54"/>
        <v>#N/A</v>
      </c>
      <c r="AV230" s="213">
        <v>200</v>
      </c>
      <c r="AW230" s="214" t="s">
        <v>1199</v>
      </c>
      <c r="AX230" s="214" t="s">
        <v>1123</v>
      </c>
      <c r="AY230" s="214" t="s">
        <v>1127</v>
      </c>
      <c r="BA230" s="93" t="e">
        <f t="shared" si="55"/>
        <v>#N/A</v>
      </c>
    </row>
    <row r="231" spans="1:53" ht="24" x14ac:dyDescent="0.25">
      <c r="A231" s="242">
        <v>35</v>
      </c>
      <c r="B231" s="242">
        <v>42</v>
      </c>
      <c r="C231" s="242" t="s">
        <v>1435</v>
      </c>
      <c r="D231" s="298" t="s">
        <v>190</v>
      </c>
      <c r="E231" s="298">
        <v>2.9050874451798415E-3</v>
      </c>
      <c r="G231" s="380"/>
      <c r="H231" s="392" t="s">
        <v>1435</v>
      </c>
      <c r="I231" s="391" t="s">
        <v>190</v>
      </c>
      <c r="J231" s="391">
        <v>1.1199819185942544E-3</v>
      </c>
      <c r="K231" s="391"/>
      <c r="L231" s="391"/>
      <c r="M231" s="391" t="s">
        <v>1435</v>
      </c>
      <c r="N231" s="391" t="s">
        <v>190</v>
      </c>
      <c r="O231" s="391">
        <v>1.7851055265855869E-3</v>
      </c>
      <c r="P231" s="391"/>
      <c r="Q231" s="393"/>
      <c r="R231" s="391"/>
      <c r="S231" s="391"/>
      <c r="T231" s="391"/>
      <c r="U231" s="391"/>
      <c r="V231" s="391"/>
      <c r="W231" s="391"/>
      <c r="X231" s="391"/>
      <c r="Y231" s="391"/>
      <c r="Z231" s="391"/>
      <c r="AA231" s="391"/>
      <c r="AC231" s="380"/>
      <c r="AD231" s="391"/>
      <c r="AE231" s="393"/>
      <c r="AF231" s="391"/>
      <c r="AG231" s="380"/>
      <c r="AH231" s="427" t="e">
        <f t="shared" si="51"/>
        <v>#VALUE!</v>
      </c>
      <c r="AI231" s="212" t="s">
        <v>771</v>
      </c>
      <c r="AJ231" s="212" t="s">
        <v>772</v>
      </c>
      <c r="AK231" s="212" t="s">
        <v>1423</v>
      </c>
      <c r="AL231" s="212"/>
      <c r="AM231" s="212"/>
      <c r="AN231" s="212" t="s">
        <v>293</v>
      </c>
      <c r="AO231" s="212"/>
      <c r="AP231" s="213">
        <v>190</v>
      </c>
      <c r="AQ231" s="213">
        <v>40</v>
      </c>
      <c r="AR231" s="213">
        <v>0</v>
      </c>
      <c r="AS231" s="213">
        <v>230</v>
      </c>
      <c r="AT231" s="407" t="e">
        <f t="shared" si="54"/>
        <v>#N/A</v>
      </c>
      <c r="AV231" s="213">
        <v>310</v>
      </c>
      <c r="AW231" s="214" t="s">
        <v>1129</v>
      </c>
      <c r="AX231" s="214" t="s">
        <v>1123</v>
      </c>
      <c r="AY231" s="214" t="s">
        <v>1463</v>
      </c>
      <c r="BA231" s="93" t="e">
        <f t="shared" si="55"/>
        <v>#N/A</v>
      </c>
    </row>
    <row r="232" spans="1:53" ht="24" x14ac:dyDescent="0.25">
      <c r="A232" s="242" t="s">
        <v>790</v>
      </c>
      <c r="B232" s="242" t="s">
        <v>791</v>
      </c>
      <c r="C232" s="242" t="s">
        <v>1436</v>
      </c>
      <c r="D232" s="298" t="s">
        <v>241</v>
      </c>
      <c r="E232" s="242">
        <v>2.6544518124003877E-4</v>
      </c>
      <c r="G232" s="387"/>
      <c r="H232" s="394" t="s">
        <v>1436</v>
      </c>
      <c r="I232" s="395" t="s">
        <v>241</v>
      </c>
      <c r="J232" s="395">
        <v>2.0832829974582032E-4</v>
      </c>
      <c r="K232" s="395"/>
      <c r="L232" s="395"/>
      <c r="M232" s="395" t="s">
        <v>1436</v>
      </c>
      <c r="N232" s="395" t="s">
        <v>241</v>
      </c>
      <c r="O232" s="395">
        <v>5.7116881494218466E-5</v>
      </c>
      <c r="P232" s="395"/>
      <c r="Q232" s="396">
        <v>2.63</v>
      </c>
      <c r="R232" s="395">
        <v>3</v>
      </c>
      <c r="S232" s="395">
        <v>7</v>
      </c>
      <c r="T232" s="395">
        <v>19</v>
      </c>
      <c r="U232" s="382">
        <v>129</v>
      </c>
      <c r="V232" s="382"/>
      <c r="W232" s="395">
        <v>5</v>
      </c>
      <c r="X232" s="395">
        <v>3</v>
      </c>
      <c r="Y232" s="395">
        <v>1</v>
      </c>
      <c r="Z232" s="395">
        <v>0</v>
      </c>
      <c r="AA232" s="395">
        <v>1</v>
      </c>
      <c r="AC232" s="384">
        <v>10</v>
      </c>
      <c r="AD232" s="382"/>
      <c r="AE232" s="397">
        <v>0.26</v>
      </c>
      <c r="AF232" s="398"/>
      <c r="AG232" s="399">
        <v>0</v>
      </c>
      <c r="AH232" s="427" t="e">
        <f t="shared" si="51"/>
        <v>#VALUE!</v>
      </c>
      <c r="AI232" s="212" t="s">
        <v>773</v>
      </c>
      <c r="AJ232" s="212" t="s">
        <v>774</v>
      </c>
      <c r="AK232" s="212" t="s">
        <v>1785</v>
      </c>
      <c r="AL232" s="212"/>
      <c r="AM232" s="212"/>
      <c r="AN232" s="212" t="s">
        <v>298</v>
      </c>
      <c r="AO232" s="212"/>
      <c r="AP232" s="213">
        <v>270</v>
      </c>
      <c r="AQ232" s="213">
        <v>10</v>
      </c>
      <c r="AR232" s="213">
        <v>0</v>
      </c>
      <c r="AS232" s="213">
        <v>280</v>
      </c>
      <c r="AT232" s="407" t="e">
        <f t="shared" si="54"/>
        <v>#N/A</v>
      </c>
      <c r="AV232" s="213">
        <v>130</v>
      </c>
      <c r="AW232" s="214" t="s">
        <v>1199</v>
      </c>
      <c r="AX232" s="214" t="s">
        <v>1123</v>
      </c>
      <c r="AY232" s="214" t="s">
        <v>1132</v>
      </c>
      <c r="BA232" s="93" t="e">
        <f t="shared" si="55"/>
        <v>#N/A</v>
      </c>
    </row>
    <row r="233" spans="1:53" ht="24" x14ac:dyDescent="0.25">
      <c r="A233" s="242" t="s">
        <v>792</v>
      </c>
      <c r="B233" s="242" t="s">
        <v>793</v>
      </c>
      <c r="C233" s="242" t="s">
        <v>1439</v>
      </c>
      <c r="D233" s="298" t="s">
        <v>338</v>
      </c>
      <c r="E233" s="242">
        <v>5.2347314282144954E-4</v>
      </c>
      <c r="G233" s="387"/>
      <c r="H233" s="394" t="s">
        <v>1439</v>
      </c>
      <c r="I233" s="395" t="s">
        <v>338</v>
      </c>
      <c r="J233" s="395">
        <v>4.0932186364820371E-4</v>
      </c>
      <c r="K233" s="395"/>
      <c r="L233" s="395"/>
      <c r="M233" s="395" t="s">
        <v>1439</v>
      </c>
      <c r="N233" s="395" t="s">
        <v>338</v>
      </c>
      <c r="O233" s="395">
        <v>1.1415127917324589E-4</v>
      </c>
      <c r="P233" s="395"/>
      <c r="Q233" s="396">
        <v>3.19</v>
      </c>
      <c r="R233" s="395">
        <v>12</v>
      </c>
      <c r="S233" s="395">
        <v>5</v>
      </c>
      <c r="T233" s="395">
        <v>16</v>
      </c>
      <c r="U233" s="382">
        <v>116</v>
      </c>
      <c r="V233" s="382"/>
      <c r="W233" s="395">
        <v>1</v>
      </c>
      <c r="X233" s="395">
        <v>0</v>
      </c>
      <c r="Y233" s="395">
        <v>12</v>
      </c>
      <c r="Z233" s="395">
        <v>0</v>
      </c>
      <c r="AA233" s="395">
        <v>0</v>
      </c>
      <c r="AC233" s="384">
        <v>13</v>
      </c>
      <c r="AD233" s="382"/>
      <c r="AE233" s="397">
        <v>0.5</v>
      </c>
      <c r="AF233" s="398"/>
      <c r="AG233" s="399">
        <v>1</v>
      </c>
      <c r="AH233" s="427" t="e">
        <f t="shared" si="51"/>
        <v>#VALUE!</v>
      </c>
      <c r="AI233" s="212"/>
      <c r="AJ233" s="212"/>
      <c r="AK233" s="212"/>
      <c r="AL233" s="212"/>
      <c r="AM233" s="212"/>
      <c r="AN233" s="212"/>
      <c r="AO233" s="212"/>
      <c r="AP233" s="214"/>
      <c r="AQ233" s="214"/>
      <c r="AR233" s="214"/>
      <c r="AS233" s="214"/>
      <c r="AT233" s="214"/>
      <c r="AV233" s="214"/>
      <c r="AW233" s="214" t="s">
        <v>394</v>
      </c>
      <c r="AX233" s="214" t="s">
        <v>394</v>
      </c>
      <c r="AY233" s="214" t="s">
        <v>394</v>
      </c>
    </row>
    <row r="234" spans="1:53" ht="24" x14ac:dyDescent="0.25">
      <c r="A234" s="242" t="s">
        <v>794</v>
      </c>
      <c r="B234" s="242" t="s">
        <v>795</v>
      </c>
      <c r="C234" s="242" t="s">
        <v>1441</v>
      </c>
      <c r="D234" s="298" t="s">
        <v>12</v>
      </c>
      <c r="E234" s="242">
        <v>2.7040077093848223E-4</v>
      </c>
      <c r="G234" s="387"/>
      <c r="H234" s="394" t="s">
        <v>1441</v>
      </c>
      <c r="I234" s="395" t="s">
        <v>12</v>
      </c>
      <c r="J234" s="395">
        <v>2.4879632112187759E-4</v>
      </c>
      <c r="K234" s="395"/>
      <c r="L234" s="395"/>
      <c r="M234" s="395" t="s">
        <v>1441</v>
      </c>
      <c r="N234" s="395" t="s">
        <v>12</v>
      </c>
      <c r="O234" s="395">
        <v>2.1604449816604634E-5</v>
      </c>
      <c r="P234" s="395"/>
      <c r="Q234" s="396">
        <v>2.95</v>
      </c>
      <c r="R234" s="395">
        <v>46</v>
      </c>
      <c r="S234" s="395">
        <v>7</v>
      </c>
      <c r="T234" s="395">
        <v>26</v>
      </c>
      <c r="U234" s="382">
        <v>256</v>
      </c>
      <c r="V234" s="382"/>
      <c r="W234" s="395">
        <v>8</v>
      </c>
      <c r="X234" s="395">
        <v>23</v>
      </c>
      <c r="Y234" s="395">
        <v>11</v>
      </c>
      <c r="Z234" s="395">
        <v>0</v>
      </c>
      <c r="AA234" s="395">
        <v>0</v>
      </c>
      <c r="AC234" s="384">
        <v>42</v>
      </c>
      <c r="AD234" s="382"/>
      <c r="AE234" s="397">
        <v>0.7</v>
      </c>
      <c r="AF234" s="398"/>
      <c r="AG234" s="399">
        <v>0</v>
      </c>
      <c r="AH234" s="427" t="e">
        <f t="shared" si="51"/>
        <v>#VALUE!</v>
      </c>
      <c r="AI234" s="212"/>
      <c r="AJ234" s="212" t="s">
        <v>1426</v>
      </c>
      <c r="AK234" s="212" t="s">
        <v>1427</v>
      </c>
      <c r="AL234" s="212"/>
      <c r="AM234" s="212" t="s">
        <v>330</v>
      </c>
      <c r="AN234" s="212" t="s">
        <v>330</v>
      </c>
      <c r="AO234" s="212"/>
      <c r="AP234" s="213">
        <v>1580</v>
      </c>
      <c r="AQ234" s="213">
        <v>200</v>
      </c>
      <c r="AR234" s="213">
        <v>0</v>
      </c>
      <c r="AS234" s="213">
        <v>1790</v>
      </c>
      <c r="AT234" s="407" t="e">
        <f t="shared" ref="AT234:AT241" si="56">AS234/VLOOKUP(AN234,$E$16:$H$393,4,FALSE)</f>
        <v>#N/A</v>
      </c>
      <c r="AV234" s="213">
        <v>1690</v>
      </c>
      <c r="AW234" s="214" t="s">
        <v>1160</v>
      </c>
      <c r="AX234" s="214" t="s">
        <v>1153</v>
      </c>
      <c r="AY234" s="214" t="s">
        <v>1786</v>
      </c>
      <c r="BA234" s="93" t="e">
        <f t="shared" ref="BA234:BA241" si="57">AY234/VLOOKUP(AN234,$E$16:$H$393,4,FALSE)</f>
        <v>#N/A</v>
      </c>
    </row>
    <row r="235" spans="1:53" ht="24" x14ac:dyDescent="0.25">
      <c r="A235" s="242" t="s">
        <v>796</v>
      </c>
      <c r="B235" s="242" t="s">
        <v>797</v>
      </c>
      <c r="C235" s="242" t="s">
        <v>1442</v>
      </c>
      <c r="D235" s="298" t="s">
        <v>105</v>
      </c>
      <c r="E235" s="242">
        <v>6.7401958711781724E-4</v>
      </c>
      <c r="G235" s="387"/>
      <c r="H235" s="394" t="s">
        <v>1442</v>
      </c>
      <c r="I235" s="395" t="s">
        <v>105</v>
      </c>
      <c r="J235" s="395">
        <v>6.5502927572902176E-4</v>
      </c>
      <c r="K235" s="395"/>
      <c r="L235" s="395"/>
      <c r="M235" s="395" t="s">
        <v>1442</v>
      </c>
      <c r="N235" s="395" t="s">
        <v>105</v>
      </c>
      <c r="O235" s="395">
        <v>1.8990311388795475E-5</v>
      </c>
      <c r="P235" s="395"/>
      <c r="Q235" s="396">
        <v>1.21</v>
      </c>
      <c r="R235" s="395">
        <v>4</v>
      </c>
      <c r="S235" s="395">
        <v>9</v>
      </c>
      <c r="T235" s="395">
        <v>23</v>
      </c>
      <c r="U235" s="382">
        <v>87</v>
      </c>
      <c r="V235" s="382"/>
      <c r="W235" s="395">
        <v>6</v>
      </c>
      <c r="X235" s="395">
        <v>3</v>
      </c>
      <c r="Y235" s="395">
        <v>7</v>
      </c>
      <c r="Z235" s="395">
        <v>0</v>
      </c>
      <c r="AA235" s="395">
        <v>0</v>
      </c>
      <c r="AC235" s="384">
        <v>16</v>
      </c>
      <c r="AD235" s="382"/>
      <c r="AE235" s="397">
        <v>0.38</v>
      </c>
      <c r="AF235" s="398"/>
      <c r="AG235" s="399">
        <v>3</v>
      </c>
      <c r="AH235" s="427" t="e">
        <f t="shared" si="51"/>
        <v>#VALUE!</v>
      </c>
      <c r="AI235" s="212" t="s">
        <v>775</v>
      </c>
      <c r="AJ235" s="212" t="s">
        <v>776</v>
      </c>
      <c r="AK235" s="212" t="s">
        <v>1429</v>
      </c>
      <c r="AL235" s="212"/>
      <c r="AM235" s="212"/>
      <c r="AN235" s="212" t="s">
        <v>35</v>
      </c>
      <c r="AO235" s="212"/>
      <c r="AP235" s="213">
        <v>310</v>
      </c>
      <c r="AQ235" s="213">
        <v>10</v>
      </c>
      <c r="AR235" s="213">
        <v>0</v>
      </c>
      <c r="AS235" s="213">
        <v>320</v>
      </c>
      <c r="AT235" s="407" t="e">
        <f t="shared" si="56"/>
        <v>#N/A</v>
      </c>
      <c r="AV235" s="213">
        <v>340</v>
      </c>
      <c r="AW235" s="214" t="s">
        <v>1119</v>
      </c>
      <c r="AX235" s="214" t="s">
        <v>1123</v>
      </c>
      <c r="AY235" s="214" t="s">
        <v>1260</v>
      </c>
      <c r="BA235" s="93" t="e">
        <f t="shared" si="57"/>
        <v>#N/A</v>
      </c>
    </row>
    <row r="236" spans="1:53" ht="24" x14ac:dyDescent="0.25">
      <c r="A236" s="242" t="s">
        <v>798</v>
      </c>
      <c r="B236" s="242" t="s">
        <v>799</v>
      </c>
      <c r="C236" s="242" t="s">
        <v>1443</v>
      </c>
      <c r="D236" s="298" t="s">
        <v>138</v>
      </c>
      <c r="E236" s="242">
        <v>1.1735807418047416E-3</v>
      </c>
      <c r="G236" s="387"/>
      <c r="H236" s="394" t="s">
        <v>1443</v>
      </c>
      <c r="I236" s="395" t="s">
        <v>138</v>
      </c>
      <c r="J236" s="395">
        <v>1.0794689402457099E-3</v>
      </c>
      <c r="K236" s="395"/>
      <c r="L236" s="395"/>
      <c r="M236" s="395" t="s">
        <v>1443</v>
      </c>
      <c r="N236" s="395" t="s">
        <v>138</v>
      </c>
      <c r="O236" s="395">
        <v>9.411180155903164E-5</v>
      </c>
      <c r="P236" s="395"/>
      <c r="Q236" s="396">
        <v>3.57</v>
      </c>
      <c r="R236" s="395">
        <v>16</v>
      </c>
      <c r="S236" s="395">
        <v>25</v>
      </c>
      <c r="T236" s="395">
        <v>10</v>
      </c>
      <c r="U236" s="382">
        <v>215</v>
      </c>
      <c r="V236" s="382"/>
      <c r="W236" s="395">
        <v>9</v>
      </c>
      <c r="X236" s="395">
        <v>5</v>
      </c>
      <c r="Y236" s="395">
        <v>14</v>
      </c>
      <c r="Z236" s="395">
        <v>0</v>
      </c>
      <c r="AA236" s="395">
        <v>0</v>
      </c>
      <c r="AC236" s="384">
        <v>28</v>
      </c>
      <c r="AD236" s="382"/>
      <c r="AE236" s="397">
        <v>0.61</v>
      </c>
      <c r="AF236" s="398"/>
      <c r="AG236" s="399">
        <v>24</v>
      </c>
      <c r="AH236" s="427" t="e">
        <f t="shared" si="51"/>
        <v>#VALUE!</v>
      </c>
      <c r="AI236" s="212" t="s">
        <v>777</v>
      </c>
      <c r="AJ236" s="212" t="s">
        <v>778</v>
      </c>
      <c r="AK236" s="212" t="s">
        <v>1430</v>
      </c>
      <c r="AL236" s="212"/>
      <c r="AM236" s="212"/>
      <c r="AN236" s="212" t="s">
        <v>39</v>
      </c>
      <c r="AO236" s="212"/>
      <c r="AP236" s="213">
        <v>110</v>
      </c>
      <c r="AQ236" s="213">
        <v>10</v>
      </c>
      <c r="AR236" s="213">
        <v>0</v>
      </c>
      <c r="AS236" s="213">
        <v>120</v>
      </c>
      <c r="AT236" s="407" t="e">
        <f t="shared" si="56"/>
        <v>#N/A</v>
      </c>
      <c r="AV236" s="213">
        <v>130</v>
      </c>
      <c r="AW236" s="214" t="s">
        <v>1119</v>
      </c>
      <c r="AX236" s="214" t="s">
        <v>1123</v>
      </c>
      <c r="AY236" s="214" t="s">
        <v>1147</v>
      </c>
      <c r="BA236" s="93" t="e">
        <f t="shared" si="57"/>
        <v>#N/A</v>
      </c>
    </row>
    <row r="237" spans="1:53" ht="24" x14ac:dyDescent="0.25">
      <c r="A237" s="242" t="s">
        <v>800</v>
      </c>
      <c r="B237" s="242" t="s">
        <v>801</v>
      </c>
      <c r="C237" s="242" t="s">
        <v>1444</v>
      </c>
      <c r="D237" s="298" t="s">
        <v>167</v>
      </c>
      <c r="E237" s="242">
        <v>1.6906287960912749E-4</v>
      </c>
      <c r="G237" s="387"/>
      <c r="H237" s="394" t="s">
        <v>1444</v>
      </c>
      <c r="I237" s="395" t="s">
        <v>167</v>
      </c>
      <c r="J237" s="395">
        <v>1.4227164070361795E-4</v>
      </c>
      <c r="K237" s="395"/>
      <c r="L237" s="395"/>
      <c r="M237" s="395" t="s">
        <v>1444</v>
      </c>
      <c r="N237" s="395" t="s">
        <v>167</v>
      </c>
      <c r="O237" s="395">
        <v>2.6791238905509557E-5</v>
      </c>
      <c r="P237" s="395"/>
      <c r="Q237" s="396">
        <v>0.12</v>
      </c>
      <c r="R237" s="395">
        <v>7</v>
      </c>
      <c r="S237" s="395">
        <v>2</v>
      </c>
      <c r="T237" s="395">
        <v>1</v>
      </c>
      <c r="U237" s="382">
        <v>17</v>
      </c>
      <c r="V237" s="382"/>
      <c r="W237" s="395">
        <v>0</v>
      </c>
      <c r="X237" s="395">
        <v>0</v>
      </c>
      <c r="Y237" s="395">
        <v>0</v>
      </c>
      <c r="Z237" s="395">
        <v>0</v>
      </c>
      <c r="AA237" s="395">
        <v>4</v>
      </c>
      <c r="AC237" s="384">
        <v>4</v>
      </c>
      <c r="AD237" s="382"/>
      <c r="AE237" s="397">
        <v>7.0000000000000007E-2</v>
      </c>
      <c r="AF237" s="398"/>
      <c r="AG237" s="399">
        <v>0</v>
      </c>
      <c r="AH237" s="427" t="e">
        <f t="shared" si="51"/>
        <v>#VALUE!</v>
      </c>
      <c r="AI237" s="212" t="s">
        <v>779</v>
      </c>
      <c r="AJ237" s="212" t="s">
        <v>780</v>
      </c>
      <c r="AK237" s="212" t="s">
        <v>1431</v>
      </c>
      <c r="AL237" s="212"/>
      <c r="AM237" s="212"/>
      <c r="AN237" s="212" t="s">
        <v>113</v>
      </c>
      <c r="AO237" s="212"/>
      <c r="AP237" s="213">
        <v>60</v>
      </c>
      <c r="AQ237" s="213">
        <v>20</v>
      </c>
      <c r="AR237" s="213">
        <v>0</v>
      </c>
      <c r="AS237" s="213">
        <v>80</v>
      </c>
      <c r="AT237" s="407" t="e">
        <f t="shared" si="56"/>
        <v>#N/A</v>
      </c>
      <c r="AV237" s="213">
        <v>110</v>
      </c>
      <c r="AW237" s="214" t="s">
        <v>1123</v>
      </c>
      <c r="AX237" s="214" t="s">
        <v>1123</v>
      </c>
      <c r="AY237" s="214" t="s">
        <v>1138</v>
      </c>
      <c r="BA237" s="93" t="e">
        <f t="shared" si="57"/>
        <v>#N/A</v>
      </c>
    </row>
    <row r="238" spans="1:53" ht="36" x14ac:dyDescent="0.25">
      <c r="A238" s="242" t="s">
        <v>802</v>
      </c>
      <c r="B238" s="242" t="s">
        <v>803</v>
      </c>
      <c r="C238" s="242" t="s">
        <v>1445</v>
      </c>
      <c r="D238" s="298" t="s">
        <v>252</v>
      </c>
      <c r="E238" s="242">
        <v>4.1124764033425833E-4</v>
      </c>
      <c r="G238" s="387"/>
      <c r="H238" s="394" t="s">
        <v>1445</v>
      </c>
      <c r="I238" s="395" t="s">
        <v>252</v>
      </c>
      <c r="J238" s="395">
        <v>3.2117653786429141E-4</v>
      </c>
      <c r="K238" s="395"/>
      <c r="L238" s="395"/>
      <c r="M238" s="395" t="s">
        <v>1445</v>
      </c>
      <c r="N238" s="395" t="s">
        <v>252</v>
      </c>
      <c r="O238" s="395">
        <v>9.0071102469966877E-5</v>
      </c>
      <c r="P238" s="395"/>
      <c r="Q238" s="396">
        <v>0.64</v>
      </c>
      <c r="R238" s="395">
        <v>30</v>
      </c>
      <c r="S238" s="395">
        <v>5</v>
      </c>
      <c r="T238" s="395">
        <v>14</v>
      </c>
      <c r="U238" s="382">
        <v>84</v>
      </c>
      <c r="V238" s="382"/>
      <c r="W238" s="395">
        <v>0</v>
      </c>
      <c r="X238" s="395">
        <v>0</v>
      </c>
      <c r="Y238" s="395">
        <v>0</v>
      </c>
      <c r="Z238" s="395">
        <v>3</v>
      </c>
      <c r="AA238" s="395">
        <v>5</v>
      </c>
      <c r="AC238" s="384">
        <v>8</v>
      </c>
      <c r="AD238" s="382"/>
      <c r="AE238" s="397">
        <v>0.15</v>
      </c>
      <c r="AF238" s="398"/>
      <c r="AG238" s="399">
        <v>1</v>
      </c>
      <c r="AH238" s="427" t="e">
        <f t="shared" si="51"/>
        <v>#VALUE!</v>
      </c>
      <c r="AI238" s="212" t="s">
        <v>781</v>
      </c>
      <c r="AJ238" s="212" t="s">
        <v>782</v>
      </c>
      <c r="AK238" s="212" t="s">
        <v>1432</v>
      </c>
      <c r="AL238" s="212"/>
      <c r="AM238" s="212"/>
      <c r="AN238" s="212" t="s">
        <v>783</v>
      </c>
      <c r="AO238" s="212"/>
      <c r="AP238" s="213">
        <v>290</v>
      </c>
      <c r="AQ238" s="213">
        <v>20</v>
      </c>
      <c r="AR238" s="213">
        <v>0</v>
      </c>
      <c r="AS238" s="213">
        <v>310</v>
      </c>
      <c r="AT238" s="407" t="e">
        <f t="shared" si="56"/>
        <v>#N/A</v>
      </c>
      <c r="AV238" s="213">
        <v>310</v>
      </c>
      <c r="AW238" s="214" t="s">
        <v>1246</v>
      </c>
      <c r="AX238" s="214" t="s">
        <v>1123</v>
      </c>
      <c r="AY238" s="214" t="s">
        <v>1433</v>
      </c>
      <c r="BA238" s="93" t="e">
        <f t="shared" si="57"/>
        <v>#N/A</v>
      </c>
    </row>
    <row r="239" spans="1:53" ht="24" x14ac:dyDescent="0.25">
      <c r="C239" s="242" t="s">
        <v>1446</v>
      </c>
      <c r="D239" s="298" t="s">
        <v>261</v>
      </c>
      <c r="E239" s="298">
        <v>3.5996520834854416E-4</v>
      </c>
      <c r="G239" s="387"/>
      <c r="H239" s="388" t="s">
        <v>1446</v>
      </c>
      <c r="I239" s="389" t="s">
        <v>261</v>
      </c>
      <c r="J239" s="389">
        <v>2.2499114271575641E-4</v>
      </c>
      <c r="K239" s="389"/>
      <c r="L239" s="389"/>
      <c r="M239" s="389" t="s">
        <v>1446</v>
      </c>
      <c r="N239" s="389" t="s">
        <v>261</v>
      </c>
      <c r="O239" s="389">
        <v>1.3497406563278778E-4</v>
      </c>
      <c r="P239" s="389"/>
      <c r="Q239" s="390"/>
      <c r="R239" s="389"/>
      <c r="S239" s="389"/>
      <c r="T239" s="389"/>
      <c r="U239" s="391"/>
      <c r="V239" s="391"/>
      <c r="W239" s="389"/>
      <c r="X239" s="389"/>
      <c r="Y239" s="389"/>
      <c r="Z239" s="389"/>
      <c r="AA239" s="389"/>
      <c r="AC239" s="380"/>
      <c r="AD239" s="391"/>
      <c r="AE239" s="390"/>
      <c r="AF239" s="389"/>
      <c r="AG239" s="387"/>
      <c r="AH239" s="427" t="e">
        <f t="shared" si="51"/>
        <v>#VALUE!</v>
      </c>
      <c r="AI239" s="212" t="s">
        <v>784</v>
      </c>
      <c r="AJ239" s="212" t="s">
        <v>785</v>
      </c>
      <c r="AK239" s="212" t="s">
        <v>1434</v>
      </c>
      <c r="AL239" s="212"/>
      <c r="AM239" s="212"/>
      <c r="AN239" s="212" t="s">
        <v>184</v>
      </c>
      <c r="AO239" s="212"/>
      <c r="AP239" s="213">
        <v>130</v>
      </c>
      <c r="AQ239" s="213">
        <v>50</v>
      </c>
      <c r="AR239" s="213">
        <v>0</v>
      </c>
      <c r="AS239" s="213">
        <v>180</v>
      </c>
      <c r="AT239" s="407" t="e">
        <f t="shared" si="56"/>
        <v>#N/A</v>
      </c>
      <c r="AV239" s="213">
        <v>120</v>
      </c>
      <c r="AW239" s="214" t="s">
        <v>1142</v>
      </c>
      <c r="AX239" s="214" t="s">
        <v>1123</v>
      </c>
      <c r="AY239" s="214" t="s">
        <v>1190</v>
      </c>
      <c r="BA239" s="93" t="e">
        <f t="shared" si="57"/>
        <v>#N/A</v>
      </c>
    </row>
    <row r="240" spans="1:53" ht="24" x14ac:dyDescent="0.25">
      <c r="A240" s="242">
        <v>50</v>
      </c>
      <c r="C240" s="242" t="s">
        <v>1448</v>
      </c>
      <c r="D240" s="298" t="s">
        <v>294</v>
      </c>
      <c r="E240" s="298">
        <v>4.6785039600150379E-4</v>
      </c>
      <c r="G240" s="380"/>
      <c r="H240" s="392" t="s">
        <v>1448</v>
      </c>
      <c r="I240" s="391" t="s">
        <v>294</v>
      </c>
      <c r="J240" s="391">
        <v>1.3624266165997539E-4</v>
      </c>
      <c r="K240" s="391"/>
      <c r="L240" s="391"/>
      <c r="M240" s="391" t="s">
        <v>1448</v>
      </c>
      <c r="N240" s="391" t="s">
        <v>294</v>
      </c>
      <c r="O240" s="391">
        <v>3.3160773434152843E-4</v>
      </c>
      <c r="P240" s="391"/>
      <c r="Q240" s="393"/>
      <c r="R240" s="391"/>
      <c r="S240" s="391"/>
      <c r="T240" s="391"/>
      <c r="U240" s="391"/>
      <c r="V240" s="391"/>
      <c r="W240" s="391"/>
      <c r="X240" s="391"/>
      <c r="Y240" s="391"/>
      <c r="Z240" s="391"/>
      <c r="AA240" s="391"/>
      <c r="AC240" s="380"/>
      <c r="AD240" s="391"/>
      <c r="AE240" s="393"/>
      <c r="AF240" s="391"/>
      <c r="AG240" s="380"/>
      <c r="AH240" s="427" t="e">
        <f t="shared" si="51"/>
        <v>#VALUE!</v>
      </c>
      <c r="AI240" s="212" t="s">
        <v>786</v>
      </c>
      <c r="AJ240" s="212" t="s">
        <v>787</v>
      </c>
      <c r="AK240" s="212" t="s">
        <v>1435</v>
      </c>
      <c r="AL240" s="212"/>
      <c r="AM240" s="212"/>
      <c r="AN240" s="212" t="s">
        <v>190</v>
      </c>
      <c r="AO240" s="212"/>
      <c r="AP240" s="213">
        <v>160</v>
      </c>
      <c r="AQ240" s="213">
        <v>30</v>
      </c>
      <c r="AR240" s="213">
        <v>0</v>
      </c>
      <c r="AS240" s="213">
        <v>190</v>
      </c>
      <c r="AT240" s="407" t="e">
        <f t="shared" si="56"/>
        <v>#N/A</v>
      </c>
      <c r="AV240" s="213">
        <v>160</v>
      </c>
      <c r="AW240" s="214" t="s">
        <v>1280</v>
      </c>
      <c r="AX240" s="214" t="s">
        <v>1153</v>
      </c>
      <c r="AY240" s="214" t="s">
        <v>1234</v>
      </c>
      <c r="BA240" s="93" t="e">
        <f t="shared" si="57"/>
        <v>#N/A</v>
      </c>
    </row>
    <row r="241" spans="1:53" x14ac:dyDescent="0.25">
      <c r="A241" s="242" t="s">
        <v>808</v>
      </c>
      <c r="B241" s="242" t="s">
        <v>809</v>
      </c>
      <c r="D241" s="298"/>
      <c r="G241" s="387"/>
      <c r="H241" s="394"/>
      <c r="I241" s="395"/>
      <c r="J241" s="395"/>
      <c r="K241" s="395"/>
      <c r="L241" s="395"/>
      <c r="M241" s="395"/>
      <c r="N241" s="395"/>
      <c r="O241" s="395"/>
      <c r="P241" s="395"/>
      <c r="Q241" s="396">
        <v>1.1499999999999999</v>
      </c>
      <c r="R241" s="395">
        <v>22</v>
      </c>
      <c r="S241" s="395">
        <v>21</v>
      </c>
      <c r="T241" s="395">
        <v>12</v>
      </c>
      <c r="U241" s="382">
        <v>180</v>
      </c>
      <c r="V241" s="382"/>
      <c r="W241" s="395">
        <v>8</v>
      </c>
      <c r="X241" s="395">
        <v>44</v>
      </c>
      <c r="Y241" s="395">
        <v>59</v>
      </c>
      <c r="Z241" s="395">
        <v>218</v>
      </c>
      <c r="AA241" s="395">
        <v>325</v>
      </c>
      <c r="AC241" s="384">
        <v>654</v>
      </c>
      <c r="AD241" s="382"/>
      <c r="AE241" s="397">
        <v>6</v>
      </c>
      <c r="AF241" s="398"/>
      <c r="AG241" s="399">
        <v>60</v>
      </c>
      <c r="AH241" s="427" t="e">
        <f t="shared" si="51"/>
        <v>#DIV/0!</v>
      </c>
      <c r="AI241" s="212" t="s">
        <v>788</v>
      </c>
      <c r="AJ241" s="212" t="s">
        <v>789</v>
      </c>
      <c r="AK241" s="212" t="s">
        <v>1436</v>
      </c>
      <c r="AL241" s="212"/>
      <c r="AM241" s="212"/>
      <c r="AN241" s="212" t="s">
        <v>241</v>
      </c>
      <c r="AO241" s="212"/>
      <c r="AP241" s="213">
        <v>520</v>
      </c>
      <c r="AQ241" s="213">
        <v>70</v>
      </c>
      <c r="AR241" s="213">
        <v>0</v>
      </c>
      <c r="AS241" s="213">
        <v>590</v>
      </c>
      <c r="AT241" s="407" t="e">
        <f t="shared" si="56"/>
        <v>#N/A</v>
      </c>
      <c r="AV241" s="213">
        <v>520</v>
      </c>
      <c r="AW241" s="214" t="s">
        <v>1173</v>
      </c>
      <c r="AX241" s="214" t="s">
        <v>1123</v>
      </c>
      <c r="AY241" s="214" t="s">
        <v>1490</v>
      </c>
      <c r="BA241" s="93" t="e">
        <f t="shared" si="57"/>
        <v>#N/A</v>
      </c>
    </row>
    <row r="242" spans="1:53" ht="24" x14ac:dyDescent="0.25">
      <c r="A242" s="242" t="s">
        <v>810</v>
      </c>
      <c r="B242" s="242" t="s">
        <v>811</v>
      </c>
      <c r="C242" s="242" t="s">
        <v>1449</v>
      </c>
      <c r="D242" s="298" t="s">
        <v>805</v>
      </c>
      <c r="E242" s="242" t="e">
        <v>#N/A</v>
      </c>
      <c r="G242" s="387"/>
      <c r="H242" s="394" t="s">
        <v>1449</v>
      </c>
      <c r="I242" s="395" t="s">
        <v>805</v>
      </c>
      <c r="J242" s="395" t="e">
        <v>#N/A</v>
      </c>
      <c r="K242" s="395"/>
      <c r="L242" s="395"/>
      <c r="M242" s="395" t="s">
        <v>1449</v>
      </c>
      <c r="N242" s="395" t="s">
        <v>805</v>
      </c>
      <c r="O242" s="395" t="e">
        <v>#N/A</v>
      </c>
      <c r="P242" s="395"/>
      <c r="Q242" s="396">
        <v>2.25</v>
      </c>
      <c r="R242" s="395">
        <v>6</v>
      </c>
      <c r="S242" s="395">
        <v>0</v>
      </c>
      <c r="T242" s="395">
        <v>7</v>
      </c>
      <c r="U242" s="382">
        <v>31</v>
      </c>
      <c r="V242" s="382"/>
      <c r="W242" s="395">
        <v>0</v>
      </c>
      <c r="X242" s="395">
        <v>0</v>
      </c>
      <c r="Y242" s="395">
        <v>0</v>
      </c>
      <c r="Z242" s="395">
        <v>0</v>
      </c>
      <c r="AA242" s="395">
        <v>14</v>
      </c>
      <c r="AC242" s="384">
        <v>14</v>
      </c>
      <c r="AD242" s="382"/>
      <c r="AE242" s="397">
        <v>1.75</v>
      </c>
      <c r="AF242" s="398"/>
      <c r="AG242" s="399">
        <v>0</v>
      </c>
      <c r="AH242" s="427" t="e">
        <f t="shared" si="51"/>
        <v>#VALUE!</v>
      </c>
      <c r="AI242" s="212"/>
      <c r="AJ242" s="212"/>
      <c r="AK242" s="212"/>
      <c r="AL242" s="212"/>
      <c r="AM242" s="212"/>
      <c r="AN242" s="212"/>
      <c r="AO242" s="212"/>
      <c r="AP242" s="214"/>
      <c r="AQ242" s="214"/>
      <c r="AR242" s="214"/>
      <c r="AS242" s="214"/>
      <c r="AT242" s="214"/>
      <c r="AV242" s="214"/>
      <c r="AW242" s="214" t="s">
        <v>394</v>
      </c>
      <c r="AX242" s="214" t="s">
        <v>394</v>
      </c>
      <c r="AY242" s="214" t="s">
        <v>394</v>
      </c>
    </row>
    <row r="243" spans="1:53" ht="24" x14ac:dyDescent="0.25">
      <c r="A243" s="242" t="s">
        <v>812</v>
      </c>
      <c r="B243" s="242" t="s">
        <v>813</v>
      </c>
      <c r="C243" s="242" t="s">
        <v>1845</v>
      </c>
      <c r="D243" s="298" t="s">
        <v>807</v>
      </c>
      <c r="E243" s="242" t="e">
        <v>#N/A</v>
      </c>
      <c r="G243" s="387"/>
      <c r="H243" s="394" t="s">
        <v>1845</v>
      </c>
      <c r="I243" s="395" t="s">
        <v>807</v>
      </c>
      <c r="J243" s="395" t="e">
        <v>#N/A</v>
      </c>
      <c r="K243" s="395"/>
      <c r="L243" s="395"/>
      <c r="M243" s="395" t="s">
        <v>1845</v>
      </c>
      <c r="N243" s="395" t="s">
        <v>807</v>
      </c>
      <c r="O243" s="395" t="e">
        <v>#N/A</v>
      </c>
      <c r="P243" s="395"/>
      <c r="Q243" s="396">
        <v>7.51</v>
      </c>
      <c r="R243" s="395">
        <v>108</v>
      </c>
      <c r="S243" s="395">
        <v>259</v>
      </c>
      <c r="T243" s="395">
        <v>284</v>
      </c>
      <c r="U243" s="382">
        <v>1349</v>
      </c>
      <c r="V243" s="382"/>
      <c r="W243" s="395">
        <v>27</v>
      </c>
      <c r="X243" s="395">
        <v>528</v>
      </c>
      <c r="Y243" s="395">
        <v>198</v>
      </c>
      <c r="Z243" s="395">
        <v>561</v>
      </c>
      <c r="AA243" s="395">
        <v>209</v>
      </c>
      <c r="AC243" s="384">
        <v>1523</v>
      </c>
      <c r="AD243" s="382"/>
      <c r="AE243" s="397">
        <v>16.38</v>
      </c>
      <c r="AF243" s="398"/>
      <c r="AG243" s="399">
        <v>0</v>
      </c>
      <c r="AH243" s="427" t="e">
        <f t="shared" si="51"/>
        <v>#VALUE!</v>
      </c>
      <c r="AI243" s="212"/>
      <c r="AJ243" s="212" t="s">
        <v>1438</v>
      </c>
      <c r="AK243" s="212" t="s">
        <v>1439</v>
      </c>
      <c r="AL243" s="212"/>
      <c r="AM243" s="212" t="s">
        <v>338</v>
      </c>
      <c r="AN243" s="212" t="s">
        <v>338</v>
      </c>
      <c r="AO243" s="212"/>
      <c r="AP243" s="213">
        <v>1250</v>
      </c>
      <c r="AQ243" s="213">
        <v>90</v>
      </c>
      <c r="AR243" s="213">
        <v>0</v>
      </c>
      <c r="AS243" s="213">
        <v>1330</v>
      </c>
      <c r="AT243" s="407" t="e">
        <f t="shared" ref="AT243:AT250" si="58">AS243/VLOOKUP(AN243,$E$16:$H$393,4,FALSE)</f>
        <v>#N/A</v>
      </c>
      <c r="AV243" s="213">
        <v>1220</v>
      </c>
      <c r="AW243" s="214" t="s">
        <v>1176</v>
      </c>
      <c r="AX243" s="214" t="s">
        <v>1123</v>
      </c>
      <c r="AY243" s="214" t="s">
        <v>1685</v>
      </c>
      <c r="BA243" s="93" t="e">
        <f t="shared" ref="BA243:BA250" si="59">AY243/VLOOKUP(AN243,$E$16:$H$393,4,FALSE)</f>
        <v>#N/A</v>
      </c>
    </row>
    <row r="244" spans="1:53" ht="24" x14ac:dyDescent="0.25">
      <c r="A244" s="242" t="s">
        <v>814</v>
      </c>
      <c r="B244" s="242" t="s">
        <v>815</v>
      </c>
      <c r="C244" s="242" t="s">
        <v>1458</v>
      </c>
      <c r="D244" s="298" t="s">
        <v>48</v>
      </c>
      <c r="E244" s="242">
        <v>7.5266436495012292E-3</v>
      </c>
      <c r="G244" s="387"/>
      <c r="H244" s="394" t="s">
        <v>1458</v>
      </c>
      <c r="I244" s="395" t="s">
        <v>48</v>
      </c>
      <c r="J244" s="395">
        <v>1.6165743816682128E-3</v>
      </c>
      <c r="K244" s="395"/>
      <c r="L244" s="395"/>
      <c r="M244" s="395" t="s">
        <v>1458</v>
      </c>
      <c r="N244" s="395" t="s">
        <v>48</v>
      </c>
      <c r="O244" s="395">
        <v>5.9100692678330166E-3</v>
      </c>
      <c r="P244" s="395"/>
      <c r="Q244" s="396">
        <v>3.72</v>
      </c>
      <c r="R244" s="395">
        <v>6</v>
      </c>
      <c r="S244" s="395">
        <v>45</v>
      </c>
      <c r="T244" s="395">
        <v>56</v>
      </c>
      <c r="U244" s="382">
        <v>390</v>
      </c>
      <c r="V244" s="382"/>
      <c r="W244" s="395">
        <v>135</v>
      </c>
      <c r="X244" s="395">
        <v>18</v>
      </c>
      <c r="Y244" s="395">
        <v>221</v>
      </c>
      <c r="Z244" s="395">
        <v>819</v>
      </c>
      <c r="AA244" s="395">
        <v>10</v>
      </c>
      <c r="AC244" s="384">
        <v>1203</v>
      </c>
      <c r="AD244" s="382"/>
      <c r="AE244" s="397">
        <v>15.83</v>
      </c>
      <c r="AF244" s="398"/>
      <c r="AG244" s="399">
        <v>8</v>
      </c>
      <c r="AH244" s="427" t="e">
        <f t="shared" si="51"/>
        <v>#VALUE!</v>
      </c>
      <c r="AI244" s="212" t="s">
        <v>790</v>
      </c>
      <c r="AJ244" s="212" t="s">
        <v>791</v>
      </c>
      <c r="AK244" s="212" t="s">
        <v>1441</v>
      </c>
      <c r="AL244" s="212"/>
      <c r="AM244" s="212"/>
      <c r="AN244" s="212" t="s">
        <v>12</v>
      </c>
      <c r="AO244" s="212"/>
      <c r="AP244" s="213">
        <v>180</v>
      </c>
      <c r="AQ244" s="213">
        <v>10</v>
      </c>
      <c r="AR244" s="213">
        <v>0</v>
      </c>
      <c r="AS244" s="213">
        <v>200</v>
      </c>
      <c r="AT244" s="407" t="e">
        <f t="shared" si="58"/>
        <v>#N/A</v>
      </c>
      <c r="AV244" s="213">
        <v>230</v>
      </c>
      <c r="AW244" s="214" t="s">
        <v>1123</v>
      </c>
      <c r="AX244" s="214" t="s">
        <v>1123</v>
      </c>
      <c r="AY244" s="214" t="s">
        <v>1127</v>
      </c>
      <c r="BA244" s="93" t="e">
        <f t="shared" si="59"/>
        <v>#N/A</v>
      </c>
    </row>
    <row r="245" spans="1:53" ht="24" x14ac:dyDescent="0.25">
      <c r="A245" s="242" t="s">
        <v>816</v>
      </c>
      <c r="B245" s="242" t="s">
        <v>817</v>
      </c>
      <c r="C245" s="242" t="s">
        <v>1459</v>
      </c>
      <c r="D245" s="298" t="s">
        <v>64</v>
      </c>
      <c r="E245" s="242">
        <v>2.1192535302513204E-2</v>
      </c>
      <c r="G245" s="387"/>
      <c r="H245" s="394" t="s">
        <v>1459</v>
      </c>
      <c r="I245" s="395" t="s">
        <v>64</v>
      </c>
      <c r="J245" s="395">
        <v>1.1559782360891184E-2</v>
      </c>
      <c r="K245" s="395"/>
      <c r="L245" s="395"/>
      <c r="M245" s="395" t="s">
        <v>1459</v>
      </c>
      <c r="N245" s="395" t="s">
        <v>64</v>
      </c>
      <c r="O245" s="395">
        <v>9.6327529416220196E-3</v>
      </c>
      <c r="P245" s="395"/>
      <c r="Q245" s="396">
        <v>5.99</v>
      </c>
      <c r="R245" s="395">
        <v>98</v>
      </c>
      <c r="S245" s="395">
        <v>74</v>
      </c>
      <c r="T245" s="395">
        <v>163</v>
      </c>
      <c r="U245" s="382">
        <v>940</v>
      </c>
      <c r="V245" s="382"/>
      <c r="W245" s="395">
        <v>9</v>
      </c>
      <c r="X245" s="395">
        <v>132</v>
      </c>
      <c r="Y245" s="395">
        <v>57</v>
      </c>
      <c r="Z245" s="395">
        <v>1818</v>
      </c>
      <c r="AA245" s="395">
        <v>816</v>
      </c>
      <c r="AC245" s="384">
        <v>2832</v>
      </c>
      <c r="AD245" s="382"/>
      <c r="AE245" s="397">
        <v>28.04</v>
      </c>
      <c r="AF245" s="398"/>
      <c r="AG245" s="387" t="s">
        <v>1821</v>
      </c>
      <c r="AH245" s="427" t="e">
        <f t="shared" si="51"/>
        <v>#VALUE!</v>
      </c>
      <c r="AI245" s="212" t="s">
        <v>792</v>
      </c>
      <c r="AJ245" s="212" t="s">
        <v>793</v>
      </c>
      <c r="AK245" s="212" t="s">
        <v>1442</v>
      </c>
      <c r="AL245" s="212"/>
      <c r="AM245" s="212"/>
      <c r="AN245" s="212" t="s">
        <v>105</v>
      </c>
      <c r="AO245" s="212"/>
      <c r="AP245" s="213">
        <v>180</v>
      </c>
      <c r="AQ245" s="213">
        <v>20</v>
      </c>
      <c r="AR245" s="213">
        <v>0</v>
      </c>
      <c r="AS245" s="213">
        <v>200</v>
      </c>
      <c r="AT245" s="407" t="e">
        <f t="shared" si="58"/>
        <v>#N/A</v>
      </c>
      <c r="AV245" s="213">
        <v>210</v>
      </c>
      <c r="AW245" s="214" t="s">
        <v>1153</v>
      </c>
      <c r="AX245" s="214" t="s">
        <v>1123</v>
      </c>
      <c r="AY245" s="214" t="s">
        <v>1207</v>
      </c>
      <c r="BA245" s="93" t="e">
        <f t="shared" si="59"/>
        <v>#N/A</v>
      </c>
    </row>
    <row r="246" spans="1:53" ht="24" x14ac:dyDescent="0.25">
      <c r="A246" s="242" t="s">
        <v>818</v>
      </c>
      <c r="B246" s="242" t="s">
        <v>819</v>
      </c>
      <c r="C246" s="242" t="s">
        <v>1467</v>
      </c>
      <c r="D246" s="298" t="s">
        <v>116</v>
      </c>
      <c r="E246" s="242">
        <v>3.6565573626803315E-3</v>
      </c>
      <c r="G246" s="387"/>
      <c r="H246" s="394" t="s">
        <v>1467</v>
      </c>
      <c r="I246" s="395" t="s">
        <v>116</v>
      </c>
      <c r="J246" s="395">
        <v>1.3384464264067167E-3</v>
      </c>
      <c r="K246" s="395"/>
      <c r="L246" s="395"/>
      <c r="M246" s="395" t="s">
        <v>1467</v>
      </c>
      <c r="N246" s="395" t="s">
        <v>116</v>
      </c>
      <c r="O246" s="395">
        <v>2.318110936273615E-3</v>
      </c>
      <c r="P246" s="395"/>
      <c r="Q246" s="396">
        <v>4.5599999999999996</v>
      </c>
      <c r="R246" s="395">
        <v>55</v>
      </c>
      <c r="S246" s="395">
        <v>253</v>
      </c>
      <c r="T246" s="395">
        <v>451</v>
      </c>
      <c r="U246" s="382">
        <v>1169</v>
      </c>
      <c r="V246" s="382"/>
      <c r="W246" s="395">
        <v>8</v>
      </c>
      <c r="X246" s="395">
        <v>80</v>
      </c>
      <c r="Y246" s="395">
        <v>19</v>
      </c>
      <c r="Z246" s="395">
        <v>412</v>
      </c>
      <c r="AA246" s="395">
        <v>489</v>
      </c>
      <c r="AC246" s="384">
        <v>1008</v>
      </c>
      <c r="AD246" s="382"/>
      <c r="AE246" s="397">
        <v>11.2</v>
      </c>
      <c r="AF246" s="398"/>
      <c r="AG246" s="387" t="s">
        <v>1821</v>
      </c>
      <c r="AH246" s="427" t="e">
        <f t="shared" si="51"/>
        <v>#VALUE!</v>
      </c>
      <c r="AI246" s="212" t="s">
        <v>794</v>
      </c>
      <c r="AJ246" s="212" t="s">
        <v>795</v>
      </c>
      <c r="AK246" s="212" t="s">
        <v>1443</v>
      </c>
      <c r="AL246" s="212"/>
      <c r="AM246" s="212"/>
      <c r="AN246" s="212" t="s">
        <v>138</v>
      </c>
      <c r="AO246" s="212"/>
      <c r="AP246" s="213">
        <v>110</v>
      </c>
      <c r="AQ246" s="213">
        <v>0</v>
      </c>
      <c r="AR246" s="213">
        <v>0</v>
      </c>
      <c r="AS246" s="213">
        <v>110</v>
      </c>
      <c r="AT246" s="407" t="e">
        <f t="shared" si="58"/>
        <v>#N/A</v>
      </c>
      <c r="AV246" s="213">
        <v>80</v>
      </c>
      <c r="AW246" s="214" t="s">
        <v>1123</v>
      </c>
      <c r="AX246" s="214" t="s">
        <v>1123</v>
      </c>
      <c r="AY246" s="214" t="s">
        <v>1157</v>
      </c>
      <c r="BA246" s="93" t="e">
        <f t="shared" si="59"/>
        <v>#N/A</v>
      </c>
    </row>
    <row r="247" spans="1:53" ht="36" x14ac:dyDescent="0.25">
      <c r="A247" s="242" t="s">
        <v>820</v>
      </c>
      <c r="B247" s="242" t="s">
        <v>821</v>
      </c>
      <c r="C247" s="242" t="s">
        <v>1468</v>
      </c>
      <c r="D247" s="298" t="s">
        <v>119</v>
      </c>
      <c r="E247" s="242">
        <v>5.361749021423258E-3</v>
      </c>
      <c r="G247" s="387"/>
      <c r="H247" s="394" t="s">
        <v>1468</v>
      </c>
      <c r="I247" s="395" t="s">
        <v>119</v>
      </c>
      <c r="J247" s="395">
        <v>1.8976882106196843E-3</v>
      </c>
      <c r="K247" s="395"/>
      <c r="L247" s="395"/>
      <c r="M247" s="395" t="s">
        <v>1468</v>
      </c>
      <c r="N247" s="395" t="s">
        <v>119</v>
      </c>
      <c r="O247" s="395">
        <v>3.4640608108035737E-3</v>
      </c>
      <c r="P247" s="395"/>
      <c r="Q247" s="396">
        <v>7.83</v>
      </c>
      <c r="R247" s="395">
        <v>59</v>
      </c>
      <c r="S247" s="395">
        <v>531</v>
      </c>
      <c r="T247" s="395">
        <v>326</v>
      </c>
      <c r="U247" s="382">
        <v>1597</v>
      </c>
      <c r="V247" s="382"/>
      <c r="W247" s="395">
        <v>114</v>
      </c>
      <c r="X247" s="395">
        <v>110</v>
      </c>
      <c r="Y247" s="395">
        <v>0</v>
      </c>
      <c r="Z247" s="395">
        <v>1408</v>
      </c>
      <c r="AA247" s="395">
        <v>6</v>
      </c>
      <c r="AC247" s="384">
        <v>1638</v>
      </c>
      <c r="AD247" s="382"/>
      <c r="AE247" s="397">
        <v>18.829999999999998</v>
      </c>
      <c r="AF247" s="398"/>
      <c r="AG247" s="399">
        <v>0</v>
      </c>
      <c r="AH247" s="427" t="e">
        <f t="shared" si="51"/>
        <v>#VALUE!</v>
      </c>
      <c r="AI247" s="212" t="s">
        <v>796</v>
      </c>
      <c r="AJ247" s="212" t="s">
        <v>797</v>
      </c>
      <c r="AK247" s="212" t="s">
        <v>1444</v>
      </c>
      <c r="AL247" s="212"/>
      <c r="AM247" s="212"/>
      <c r="AN247" s="212" t="s">
        <v>167</v>
      </c>
      <c r="AO247" s="212"/>
      <c r="AP247" s="213">
        <v>280</v>
      </c>
      <c r="AQ247" s="213">
        <v>10</v>
      </c>
      <c r="AR247" s="213">
        <v>0</v>
      </c>
      <c r="AS247" s="213">
        <v>290</v>
      </c>
      <c r="AT247" s="407" t="e">
        <f t="shared" si="58"/>
        <v>#N/A</v>
      </c>
      <c r="AV247" s="213">
        <v>270</v>
      </c>
      <c r="AW247" s="214" t="s">
        <v>1246</v>
      </c>
      <c r="AX247" s="214" t="s">
        <v>1123</v>
      </c>
      <c r="AY247" s="214" t="s">
        <v>1168</v>
      </c>
      <c r="BA247" s="93" t="e">
        <f t="shared" si="59"/>
        <v>#N/A</v>
      </c>
    </row>
    <row r="248" spans="1:53" ht="24" x14ac:dyDescent="0.25">
      <c r="A248" s="242" t="s">
        <v>822</v>
      </c>
      <c r="B248" s="242" t="s">
        <v>823</v>
      </c>
      <c r="C248" s="242" t="s">
        <v>1469</v>
      </c>
      <c r="D248" s="298" t="s">
        <v>121</v>
      </c>
      <c r="E248" s="242">
        <v>5.2280870247403697E-3</v>
      </c>
      <c r="G248" s="387"/>
      <c r="H248" s="394" t="s">
        <v>1469</v>
      </c>
      <c r="I248" s="395" t="s">
        <v>121</v>
      </c>
      <c r="J248" s="395">
        <v>2.7008447138613147E-3</v>
      </c>
      <c r="K248" s="395"/>
      <c r="L248" s="395"/>
      <c r="M248" s="395" t="s">
        <v>1469</v>
      </c>
      <c r="N248" s="395" t="s">
        <v>121</v>
      </c>
      <c r="O248" s="395">
        <v>2.5272423108790546E-3</v>
      </c>
      <c r="P248" s="395"/>
      <c r="Q248" s="396">
        <v>5.09</v>
      </c>
      <c r="R248" s="395">
        <v>111</v>
      </c>
      <c r="S248" s="395">
        <v>64</v>
      </c>
      <c r="T248" s="395">
        <v>75</v>
      </c>
      <c r="U248" s="382">
        <v>917</v>
      </c>
      <c r="V248" s="382"/>
      <c r="W248" s="395">
        <v>19</v>
      </c>
      <c r="X248" s="395">
        <v>232</v>
      </c>
      <c r="Y248" s="395">
        <v>6</v>
      </c>
      <c r="Z248" s="395">
        <v>740</v>
      </c>
      <c r="AA248" s="395">
        <v>279</v>
      </c>
      <c r="AC248" s="384">
        <v>1276</v>
      </c>
      <c r="AD248" s="382"/>
      <c r="AE248" s="397">
        <v>9.74</v>
      </c>
      <c r="AF248" s="398"/>
      <c r="AG248" s="399">
        <v>44</v>
      </c>
      <c r="AH248" s="427" t="e">
        <f t="shared" si="51"/>
        <v>#VALUE!</v>
      </c>
      <c r="AI248" s="212" t="s">
        <v>798</v>
      </c>
      <c r="AJ248" s="212" t="s">
        <v>799</v>
      </c>
      <c r="AK248" s="212" t="s">
        <v>1445</v>
      </c>
      <c r="AL248" s="212"/>
      <c r="AM248" s="212"/>
      <c r="AN248" s="212" t="s">
        <v>252</v>
      </c>
      <c r="AO248" s="212"/>
      <c r="AP248" s="213">
        <v>160</v>
      </c>
      <c r="AQ248" s="213">
        <v>20</v>
      </c>
      <c r="AR248" s="213">
        <v>0</v>
      </c>
      <c r="AS248" s="213">
        <v>180</v>
      </c>
      <c r="AT248" s="407" t="e">
        <f t="shared" si="58"/>
        <v>#N/A</v>
      </c>
      <c r="AV248" s="213">
        <v>90</v>
      </c>
      <c r="AW248" s="214" t="s">
        <v>1142</v>
      </c>
      <c r="AX248" s="214" t="s">
        <v>1123</v>
      </c>
      <c r="AY248" s="214" t="s">
        <v>1280</v>
      </c>
      <c r="BA248" s="93" t="e">
        <f t="shared" si="59"/>
        <v>#N/A</v>
      </c>
    </row>
    <row r="249" spans="1:53" ht="24" x14ac:dyDescent="0.25">
      <c r="A249" s="242" t="s">
        <v>824</v>
      </c>
      <c r="B249" s="242" t="s">
        <v>825</v>
      </c>
      <c r="C249" s="242" t="s">
        <v>1476</v>
      </c>
      <c r="D249" s="298" t="s">
        <v>141</v>
      </c>
      <c r="E249" s="242">
        <v>5.1711961138472514E-3</v>
      </c>
      <c r="G249" s="387"/>
      <c r="H249" s="394" t="s">
        <v>1476</v>
      </c>
      <c r="I249" s="389" t="s">
        <v>141</v>
      </c>
      <c r="J249" s="389">
        <v>1.5270749638472108E-3</v>
      </c>
      <c r="K249" s="389"/>
      <c r="L249" s="389"/>
      <c r="M249" s="389" t="s">
        <v>1476</v>
      </c>
      <c r="N249" s="389" t="s">
        <v>141</v>
      </c>
      <c r="O249" s="389">
        <v>3.6441211500000403E-3</v>
      </c>
      <c r="P249" s="389"/>
      <c r="Q249" s="390" t="s">
        <v>1821</v>
      </c>
      <c r="R249" s="389" t="s">
        <v>1821</v>
      </c>
      <c r="S249" s="389" t="s">
        <v>1821</v>
      </c>
      <c r="T249" s="389" t="s">
        <v>1821</v>
      </c>
      <c r="U249" s="391" t="s">
        <v>1821</v>
      </c>
      <c r="V249" s="391"/>
      <c r="W249" s="389" t="s">
        <v>1821</v>
      </c>
      <c r="X249" s="389" t="s">
        <v>1821</v>
      </c>
      <c r="Y249" s="389" t="s">
        <v>1821</v>
      </c>
      <c r="Z249" s="389" t="s">
        <v>1821</v>
      </c>
      <c r="AA249" s="389" t="s">
        <v>1821</v>
      </c>
      <c r="AC249" s="380" t="s">
        <v>1821</v>
      </c>
      <c r="AD249" s="391"/>
      <c r="AE249" s="390" t="s">
        <v>1821</v>
      </c>
      <c r="AF249" s="389"/>
      <c r="AG249" s="387" t="s">
        <v>1821</v>
      </c>
      <c r="AH249" s="427" t="e">
        <f t="shared" si="51"/>
        <v>#VALUE!</v>
      </c>
      <c r="AI249" s="212" t="s">
        <v>800</v>
      </c>
      <c r="AJ249" s="212" t="s">
        <v>801</v>
      </c>
      <c r="AK249" s="212" t="s">
        <v>1446</v>
      </c>
      <c r="AL249" s="212"/>
      <c r="AM249" s="212"/>
      <c r="AN249" s="212" t="s">
        <v>261</v>
      </c>
      <c r="AO249" s="212"/>
      <c r="AP249" s="213">
        <v>260</v>
      </c>
      <c r="AQ249" s="213">
        <v>10</v>
      </c>
      <c r="AR249" s="213">
        <v>0</v>
      </c>
      <c r="AS249" s="213">
        <v>270</v>
      </c>
      <c r="AT249" s="407" t="e">
        <f t="shared" si="58"/>
        <v>#N/A</v>
      </c>
      <c r="AV249" s="213">
        <v>260</v>
      </c>
      <c r="AW249" s="214" t="s">
        <v>1119</v>
      </c>
      <c r="AX249" s="214" t="s">
        <v>1123</v>
      </c>
      <c r="AY249" s="214" t="s">
        <v>1234</v>
      </c>
      <c r="BA249" s="93" t="e">
        <f t="shared" si="59"/>
        <v>#N/A</v>
      </c>
    </row>
    <row r="250" spans="1:53" ht="36" x14ac:dyDescent="0.25">
      <c r="A250" s="242" t="s">
        <v>826</v>
      </c>
      <c r="B250" s="242" t="s">
        <v>827</v>
      </c>
      <c r="C250" s="242" t="s">
        <v>1478</v>
      </c>
      <c r="D250" s="298" t="s">
        <v>142</v>
      </c>
      <c r="E250" s="242">
        <v>4.6851685505381385E-3</v>
      </c>
      <c r="G250" s="387"/>
      <c r="H250" s="394" t="s">
        <v>1478</v>
      </c>
      <c r="I250" s="395" t="s">
        <v>142</v>
      </c>
      <c r="J250" s="395">
        <v>1.7881588631754057E-3</v>
      </c>
      <c r="K250" s="395"/>
      <c r="L250" s="395"/>
      <c r="M250" s="395" t="s">
        <v>1478</v>
      </c>
      <c r="N250" s="395" t="s">
        <v>142</v>
      </c>
      <c r="O250" s="395">
        <v>2.897009687362733E-3</v>
      </c>
      <c r="P250" s="395"/>
      <c r="Q250" s="396">
        <v>7.83</v>
      </c>
      <c r="R250" s="389" t="s">
        <v>1821</v>
      </c>
      <c r="S250" s="389" t="s">
        <v>1821</v>
      </c>
      <c r="T250" s="389" t="s">
        <v>1821</v>
      </c>
      <c r="U250" s="391" t="s">
        <v>1821</v>
      </c>
      <c r="V250" s="391"/>
      <c r="W250" s="395">
        <v>90</v>
      </c>
      <c r="X250" s="395">
        <v>0</v>
      </c>
      <c r="Y250" s="395">
        <v>64</v>
      </c>
      <c r="Z250" s="395">
        <v>515</v>
      </c>
      <c r="AA250" s="395">
        <v>1964</v>
      </c>
      <c r="AC250" s="384">
        <v>2633</v>
      </c>
      <c r="AD250" s="382"/>
      <c r="AE250" s="397">
        <v>28.62</v>
      </c>
      <c r="AF250" s="398"/>
      <c r="AG250" s="399">
        <v>0</v>
      </c>
      <c r="AH250" s="427" t="e">
        <f t="shared" si="51"/>
        <v>#VALUE!</v>
      </c>
      <c r="AI250" s="212" t="s">
        <v>802</v>
      </c>
      <c r="AJ250" s="212" t="s">
        <v>803</v>
      </c>
      <c r="AK250" s="212" t="s">
        <v>1448</v>
      </c>
      <c r="AL250" s="212"/>
      <c r="AM250" s="212"/>
      <c r="AN250" s="212" t="s">
        <v>294</v>
      </c>
      <c r="AO250" s="212"/>
      <c r="AP250" s="213">
        <v>90</v>
      </c>
      <c r="AQ250" s="213">
        <v>10</v>
      </c>
      <c r="AR250" s="213">
        <v>0</v>
      </c>
      <c r="AS250" s="213">
        <v>100</v>
      </c>
      <c r="AT250" s="407" t="e">
        <f t="shared" si="58"/>
        <v>#N/A</v>
      </c>
      <c r="AV250" s="213">
        <v>90</v>
      </c>
      <c r="AW250" s="214" t="s">
        <v>1163</v>
      </c>
      <c r="AX250" s="214" t="s">
        <v>1123</v>
      </c>
      <c r="AY250" s="214" t="s">
        <v>1239</v>
      </c>
      <c r="BA250" s="93" t="e">
        <f t="shared" si="59"/>
        <v>#N/A</v>
      </c>
    </row>
    <row r="251" spans="1:53" ht="24" x14ac:dyDescent="0.25">
      <c r="A251" s="242" t="s">
        <v>828</v>
      </c>
      <c r="B251" s="242" t="s">
        <v>829</v>
      </c>
      <c r="C251" s="242" t="s">
        <v>1480</v>
      </c>
      <c r="D251" s="315" t="s">
        <v>147</v>
      </c>
      <c r="E251" s="242">
        <v>4.5154078102117154E-3</v>
      </c>
      <c r="G251" s="387"/>
      <c r="H251" s="394" t="s">
        <v>1480</v>
      </c>
      <c r="I251" s="395" t="s">
        <v>147</v>
      </c>
      <c r="J251" s="395">
        <v>1.7014383769248763E-3</v>
      </c>
      <c r="K251" s="395"/>
      <c r="L251" s="395"/>
      <c r="M251" s="395" t="s">
        <v>1480</v>
      </c>
      <c r="N251" s="395" t="s">
        <v>147</v>
      </c>
      <c r="O251" s="395">
        <v>2.8139694332868395E-3</v>
      </c>
      <c r="P251" s="395"/>
      <c r="Q251" s="396">
        <v>4.4400000000000004</v>
      </c>
      <c r="R251" s="395">
        <v>172</v>
      </c>
      <c r="S251" s="395">
        <v>81</v>
      </c>
      <c r="T251" s="395">
        <v>175</v>
      </c>
      <c r="U251" s="382">
        <v>1023</v>
      </c>
      <c r="V251" s="382"/>
      <c r="W251" s="395">
        <v>6</v>
      </c>
      <c r="X251" s="395">
        <v>125</v>
      </c>
      <c r="Y251" s="395">
        <v>357</v>
      </c>
      <c r="Z251" s="395">
        <v>176</v>
      </c>
      <c r="AA251" s="395">
        <v>41</v>
      </c>
      <c r="AC251" s="384">
        <v>705</v>
      </c>
      <c r="AD251" s="382"/>
      <c r="AE251" s="397">
        <v>5.26</v>
      </c>
      <c r="AF251" s="398"/>
      <c r="AG251" s="399">
        <v>258</v>
      </c>
      <c r="AH251" s="427" t="e">
        <f t="shared" si="51"/>
        <v>#VALUE!</v>
      </c>
      <c r="AI251" s="212"/>
      <c r="AJ251" s="212"/>
      <c r="AK251" s="212"/>
      <c r="AL251" s="212"/>
      <c r="AM251" s="212"/>
      <c r="AN251" s="212"/>
      <c r="AO251" s="212"/>
      <c r="AP251" s="214"/>
      <c r="AQ251" s="214"/>
      <c r="AR251" s="214"/>
      <c r="AS251" s="214"/>
      <c r="AT251" s="214"/>
      <c r="AV251" s="214"/>
      <c r="AW251" s="214" t="s">
        <v>394</v>
      </c>
      <c r="AX251" s="214" t="s">
        <v>394</v>
      </c>
      <c r="AY251" s="214" t="s">
        <v>394</v>
      </c>
    </row>
    <row r="252" spans="1:53" ht="24" x14ac:dyDescent="0.25">
      <c r="A252" s="242" t="s">
        <v>830</v>
      </c>
      <c r="B252" s="242" t="s">
        <v>831</v>
      </c>
      <c r="C252" s="242" t="s">
        <v>1481</v>
      </c>
      <c r="D252" s="315" t="s">
        <v>152</v>
      </c>
      <c r="E252" s="242">
        <v>3.6017855986800341E-3</v>
      </c>
      <c r="G252" s="387"/>
      <c r="H252" s="394" t="s">
        <v>1481</v>
      </c>
      <c r="I252" s="395" t="s">
        <v>152</v>
      </c>
      <c r="J252" s="395">
        <v>1.1386245432059368E-3</v>
      </c>
      <c r="K252" s="395"/>
      <c r="L252" s="395"/>
      <c r="M252" s="395" t="s">
        <v>1481</v>
      </c>
      <c r="N252" s="395" t="s">
        <v>152</v>
      </c>
      <c r="O252" s="395">
        <v>2.4631610554740973E-3</v>
      </c>
      <c r="P252" s="395"/>
      <c r="Q252" s="396">
        <v>4.0599999999999996</v>
      </c>
      <c r="R252" s="395">
        <v>130</v>
      </c>
      <c r="S252" s="395">
        <v>17</v>
      </c>
      <c r="T252" s="395">
        <v>115</v>
      </c>
      <c r="U252" s="382">
        <v>668</v>
      </c>
      <c r="V252" s="382"/>
      <c r="W252" s="395">
        <v>133</v>
      </c>
      <c r="X252" s="395">
        <v>0</v>
      </c>
      <c r="Y252" s="395">
        <v>144</v>
      </c>
      <c r="Z252" s="395">
        <v>1568</v>
      </c>
      <c r="AA252" s="395">
        <v>0</v>
      </c>
      <c r="AC252" s="384">
        <v>1845</v>
      </c>
      <c r="AD252" s="382"/>
      <c r="AE252" s="397">
        <v>18.45</v>
      </c>
      <c r="AF252" s="398"/>
      <c r="AG252" s="399">
        <v>0</v>
      </c>
      <c r="AH252" s="427" t="e">
        <f t="shared" si="51"/>
        <v>#VALUE!</v>
      </c>
      <c r="AI252" s="212"/>
      <c r="AJ252" s="212"/>
      <c r="AK252" s="212"/>
      <c r="AL252" s="212"/>
      <c r="AM252" s="212"/>
      <c r="AN252" s="212"/>
      <c r="AO252" s="212"/>
      <c r="AP252" s="214"/>
      <c r="AQ252" s="214"/>
      <c r="AR252" s="214"/>
      <c r="AS252" s="214"/>
      <c r="AT252" s="214"/>
      <c r="AV252" s="214"/>
      <c r="AW252" s="214" t="s">
        <v>394</v>
      </c>
      <c r="AX252" s="214" t="s">
        <v>394</v>
      </c>
      <c r="AY252" s="214" t="s">
        <v>394</v>
      </c>
    </row>
    <row r="253" spans="1:53" ht="24" x14ac:dyDescent="0.25">
      <c r="A253" s="242" t="s">
        <v>832</v>
      </c>
      <c r="B253" s="242" t="s">
        <v>833</v>
      </c>
      <c r="C253" s="242" t="s">
        <v>1483</v>
      </c>
      <c r="D253" s="298" t="s">
        <v>176</v>
      </c>
      <c r="E253" s="242">
        <v>1.1074347050199322E-2</v>
      </c>
      <c r="G253" s="387"/>
      <c r="H253" s="394" t="s">
        <v>1483</v>
      </c>
      <c r="I253" s="395" t="s">
        <v>176</v>
      </c>
      <c r="J253" s="395">
        <v>3.1044645896678887E-3</v>
      </c>
      <c r="K253" s="395"/>
      <c r="L253" s="395"/>
      <c r="M253" s="395" t="s">
        <v>1483</v>
      </c>
      <c r="N253" s="395" t="s">
        <v>176</v>
      </c>
      <c r="O253" s="395">
        <v>7.9698824605314335E-3</v>
      </c>
      <c r="P253" s="395"/>
      <c r="Q253" s="396">
        <v>5.09</v>
      </c>
      <c r="R253" s="395">
        <v>59</v>
      </c>
      <c r="S253" s="395">
        <v>107</v>
      </c>
      <c r="T253" s="395">
        <v>464</v>
      </c>
      <c r="U253" s="382">
        <v>1287</v>
      </c>
      <c r="V253" s="382"/>
      <c r="W253" s="395">
        <v>143</v>
      </c>
      <c r="X253" s="395">
        <v>133</v>
      </c>
      <c r="Y253" s="395">
        <v>210</v>
      </c>
      <c r="Z253" s="395">
        <v>77</v>
      </c>
      <c r="AA253" s="395">
        <v>27</v>
      </c>
      <c r="AC253" s="384">
        <v>590</v>
      </c>
      <c r="AD253" s="382"/>
      <c r="AE253" s="397">
        <v>4.57</v>
      </c>
      <c r="AF253" s="398"/>
      <c r="AG253" s="399">
        <v>24</v>
      </c>
      <c r="AH253" s="427" t="e">
        <f t="shared" si="51"/>
        <v>#VALUE!</v>
      </c>
      <c r="AI253" s="212" t="s">
        <v>838</v>
      </c>
      <c r="AJ253" s="212" t="s">
        <v>839</v>
      </c>
      <c r="AK253" s="212" t="s">
        <v>1453</v>
      </c>
      <c r="AL253" s="212"/>
      <c r="AM253" s="212"/>
      <c r="AN253" s="212" t="s">
        <v>13</v>
      </c>
      <c r="AO253" s="212"/>
      <c r="AP253" s="213">
        <v>240</v>
      </c>
      <c r="AQ253" s="213">
        <v>210</v>
      </c>
      <c r="AR253" s="213">
        <v>0</v>
      </c>
      <c r="AS253" s="213">
        <v>460</v>
      </c>
      <c r="AT253" s="407" t="e">
        <f t="shared" ref="AT253:AT285" si="60">AS253/VLOOKUP(AN253,$E$16:$H$393,4,FALSE)</f>
        <v>#N/A</v>
      </c>
      <c r="AV253" s="213">
        <v>250</v>
      </c>
      <c r="AW253" s="214" t="s">
        <v>1136</v>
      </c>
      <c r="AX253" s="214" t="s">
        <v>1123</v>
      </c>
      <c r="AY253" s="214" t="s">
        <v>1380</v>
      </c>
      <c r="BA253" s="93" t="e">
        <f t="shared" ref="BA253:BA284" si="61">AY253/VLOOKUP(AN253,$E$16:$H$393,4,FALSE)</f>
        <v>#N/A</v>
      </c>
    </row>
    <row r="254" spans="1:53" ht="24" x14ac:dyDescent="0.25">
      <c r="A254" s="242" t="s">
        <v>834</v>
      </c>
      <c r="B254" s="242" t="s">
        <v>835</v>
      </c>
      <c r="C254" s="242" t="s">
        <v>1487</v>
      </c>
      <c r="D254" s="298" t="s">
        <v>250</v>
      </c>
      <c r="E254" s="242">
        <v>5.8453786014522604E-3</v>
      </c>
      <c r="G254" s="387"/>
      <c r="H254" s="394" t="s">
        <v>1487</v>
      </c>
      <c r="I254" s="389" t="s">
        <v>250</v>
      </c>
      <c r="J254" s="389">
        <v>1.6830735898582542E-3</v>
      </c>
      <c r="K254" s="389"/>
      <c r="L254" s="389"/>
      <c r="M254" s="389" t="s">
        <v>1487</v>
      </c>
      <c r="N254" s="389" t="s">
        <v>250</v>
      </c>
      <c r="O254" s="395">
        <v>4.1623050115940068E-3</v>
      </c>
      <c r="P254" s="395"/>
      <c r="Q254" s="396">
        <v>6.16</v>
      </c>
      <c r="R254" s="389" t="s">
        <v>1821</v>
      </c>
      <c r="S254" s="389" t="s">
        <v>1821</v>
      </c>
      <c r="T254" s="389" t="s">
        <v>1821</v>
      </c>
      <c r="U254" s="391" t="s">
        <v>1821</v>
      </c>
      <c r="V254" s="391"/>
      <c r="W254" s="395">
        <v>290</v>
      </c>
      <c r="X254" s="395">
        <v>2</v>
      </c>
      <c r="Y254" s="395">
        <v>7</v>
      </c>
      <c r="Z254" s="395">
        <v>1580</v>
      </c>
      <c r="AA254" s="395">
        <v>571</v>
      </c>
      <c r="AC254" s="384">
        <v>2450</v>
      </c>
      <c r="AD254" s="382"/>
      <c r="AE254" s="397">
        <v>18.7</v>
      </c>
      <c r="AF254" s="398"/>
      <c r="AG254" s="399">
        <v>0</v>
      </c>
      <c r="AH254" s="427" t="e">
        <f t="shared" si="51"/>
        <v>#VALUE!</v>
      </c>
      <c r="AI254" s="212" t="s">
        <v>840</v>
      </c>
      <c r="AJ254" s="212" t="s">
        <v>841</v>
      </c>
      <c r="AK254" s="212" t="s">
        <v>1454</v>
      </c>
      <c r="AL254" s="212"/>
      <c r="AM254" s="212"/>
      <c r="AN254" s="212" t="s">
        <v>15</v>
      </c>
      <c r="AO254" s="212"/>
      <c r="AP254" s="213">
        <v>400</v>
      </c>
      <c r="AQ254" s="213">
        <v>450</v>
      </c>
      <c r="AR254" s="213">
        <v>0</v>
      </c>
      <c r="AS254" s="213">
        <v>850</v>
      </c>
      <c r="AT254" s="407" t="e">
        <f t="shared" si="60"/>
        <v>#N/A</v>
      </c>
      <c r="AV254" s="213">
        <v>1200</v>
      </c>
      <c r="AW254" s="214" t="s">
        <v>1302</v>
      </c>
      <c r="AX254" s="214" t="s">
        <v>1123</v>
      </c>
      <c r="AY254" s="214" t="s">
        <v>1787</v>
      </c>
      <c r="BA254" s="93" t="e">
        <f t="shared" si="61"/>
        <v>#N/A</v>
      </c>
    </row>
    <row r="255" spans="1:53" ht="24" x14ac:dyDescent="0.25">
      <c r="A255" s="242">
        <v>50</v>
      </c>
      <c r="C255" s="242" t="s">
        <v>1489</v>
      </c>
      <c r="D255" s="298" t="s">
        <v>282</v>
      </c>
      <c r="E255" s="298">
        <v>7.9580214731410567E-3</v>
      </c>
      <c r="G255" s="380"/>
      <c r="H255" s="392" t="s">
        <v>1489</v>
      </c>
      <c r="I255" s="391" t="s">
        <v>282</v>
      </c>
      <c r="J255" s="391">
        <v>2.5439466536034791E-3</v>
      </c>
      <c r="K255" s="391"/>
      <c r="L255" s="391"/>
      <c r="M255" s="391" t="s">
        <v>1489</v>
      </c>
      <c r="N255" s="391" t="s">
        <v>282</v>
      </c>
      <c r="O255" s="391">
        <v>5.4140748195375789E-3</v>
      </c>
      <c r="P255" s="391"/>
      <c r="Q255" s="393"/>
      <c r="R255" s="391"/>
      <c r="S255" s="391"/>
      <c r="T255" s="391"/>
      <c r="U255" s="391"/>
      <c r="V255" s="391"/>
      <c r="W255" s="391"/>
      <c r="X255" s="391"/>
      <c r="Y255" s="391"/>
      <c r="Z255" s="391"/>
      <c r="AA255" s="391"/>
      <c r="AC255" s="380"/>
      <c r="AD255" s="391"/>
      <c r="AE255" s="393"/>
      <c r="AF255" s="391"/>
      <c r="AG255" s="380"/>
      <c r="AH255" s="427" t="e">
        <f t="shared" si="51"/>
        <v>#VALUE!</v>
      </c>
      <c r="AI255" s="212" t="s">
        <v>842</v>
      </c>
      <c r="AJ255" s="212" t="s">
        <v>843</v>
      </c>
      <c r="AK255" s="212" t="s">
        <v>1455</v>
      </c>
      <c r="AL255" s="212"/>
      <c r="AM255" s="212"/>
      <c r="AN255" s="212" t="s">
        <v>23</v>
      </c>
      <c r="AO255" s="212"/>
      <c r="AP255" s="213">
        <v>260</v>
      </c>
      <c r="AQ255" s="213">
        <v>40</v>
      </c>
      <c r="AR255" s="213">
        <v>0</v>
      </c>
      <c r="AS255" s="213">
        <v>290</v>
      </c>
      <c r="AT255" s="407" t="e">
        <f t="shared" si="60"/>
        <v>#N/A</v>
      </c>
      <c r="AV255" s="213">
        <v>400</v>
      </c>
      <c r="AW255" s="214" t="s">
        <v>1176</v>
      </c>
      <c r="AX255" s="214" t="s">
        <v>1123</v>
      </c>
      <c r="AY255" s="214" t="s">
        <v>1394</v>
      </c>
      <c r="BA255" s="93" t="e">
        <f t="shared" si="61"/>
        <v>#N/A</v>
      </c>
    </row>
    <row r="256" spans="1:53" ht="24" x14ac:dyDescent="0.25">
      <c r="A256" s="242" t="s">
        <v>838</v>
      </c>
      <c r="B256" s="242" t="s">
        <v>839</v>
      </c>
      <c r="C256" s="242" t="s">
        <v>1493</v>
      </c>
      <c r="D256" s="298" t="s">
        <v>290</v>
      </c>
      <c r="E256" s="242">
        <v>4.3881613853087283E-3</v>
      </c>
      <c r="G256" s="387"/>
      <c r="H256" s="394" t="s">
        <v>1493</v>
      </c>
      <c r="I256" s="395" t="s">
        <v>290</v>
      </c>
      <c r="J256" s="395">
        <v>1.3724417243086691E-3</v>
      </c>
      <c r="K256" s="395"/>
      <c r="L256" s="395"/>
      <c r="M256" s="395" t="s">
        <v>1493</v>
      </c>
      <c r="N256" s="395" t="s">
        <v>290</v>
      </c>
      <c r="O256" s="395">
        <v>3.0157196610000594E-3</v>
      </c>
      <c r="P256" s="395"/>
      <c r="Q256" s="396">
        <v>9.49</v>
      </c>
      <c r="R256" s="395">
        <v>49</v>
      </c>
      <c r="S256" s="395">
        <v>82</v>
      </c>
      <c r="T256" s="395">
        <v>324</v>
      </c>
      <c r="U256" s="382">
        <v>1119</v>
      </c>
      <c r="V256" s="382"/>
      <c r="W256" s="395">
        <v>126</v>
      </c>
      <c r="X256" s="395">
        <v>72</v>
      </c>
      <c r="Y256" s="395">
        <v>147</v>
      </c>
      <c r="Z256" s="395">
        <v>825</v>
      </c>
      <c r="AA256" s="395">
        <v>18</v>
      </c>
      <c r="AC256" s="384">
        <v>1188</v>
      </c>
      <c r="AD256" s="382"/>
      <c r="AE256" s="397">
        <v>16.97</v>
      </c>
      <c r="AF256" s="398"/>
      <c r="AG256" s="399">
        <v>0</v>
      </c>
      <c r="AH256" s="427" t="e">
        <f t="shared" si="51"/>
        <v>#VALUE!</v>
      </c>
      <c r="AI256" s="212" t="s">
        <v>844</v>
      </c>
      <c r="AJ256" s="212" t="s">
        <v>845</v>
      </c>
      <c r="AK256" s="212" t="s">
        <v>1456</v>
      </c>
      <c r="AL256" s="212"/>
      <c r="AM256" s="212"/>
      <c r="AN256" s="212" t="s">
        <v>36</v>
      </c>
      <c r="AO256" s="212"/>
      <c r="AP256" s="213">
        <v>170</v>
      </c>
      <c r="AQ256" s="213">
        <v>190</v>
      </c>
      <c r="AR256" s="213">
        <v>0</v>
      </c>
      <c r="AS256" s="213">
        <v>360</v>
      </c>
      <c r="AT256" s="407" t="e">
        <f t="shared" si="60"/>
        <v>#N/A</v>
      </c>
      <c r="AV256" s="213">
        <v>160</v>
      </c>
      <c r="AW256" s="214" t="s">
        <v>1168</v>
      </c>
      <c r="AX256" s="214" t="s">
        <v>1147</v>
      </c>
      <c r="AY256" s="214" t="s">
        <v>1437</v>
      </c>
      <c r="BA256" s="93" t="e">
        <f t="shared" si="61"/>
        <v>#N/A</v>
      </c>
    </row>
    <row r="257" spans="1:53" ht="24" x14ac:dyDescent="0.25">
      <c r="A257" s="242" t="s">
        <v>840</v>
      </c>
      <c r="B257" s="242" t="s">
        <v>841</v>
      </c>
      <c r="C257" s="242" t="s">
        <v>1494</v>
      </c>
      <c r="D257" s="298" t="s">
        <v>306</v>
      </c>
      <c r="E257" s="242">
        <v>1.1377600843599176E-2</v>
      </c>
      <c r="G257" s="387"/>
      <c r="H257" s="394" t="s">
        <v>1494</v>
      </c>
      <c r="I257" s="395" t="s">
        <v>306</v>
      </c>
      <c r="J257" s="395">
        <v>3.3467673605160988E-3</v>
      </c>
      <c r="K257" s="395"/>
      <c r="L257" s="395"/>
      <c r="M257" s="395" t="s">
        <v>1494</v>
      </c>
      <c r="N257" s="395" t="s">
        <v>306</v>
      </c>
      <c r="O257" s="395">
        <v>8.0308334830830764E-3</v>
      </c>
      <c r="P257" s="395"/>
      <c r="Q257" s="396">
        <v>4.0999999999999996</v>
      </c>
      <c r="R257" s="395">
        <v>28</v>
      </c>
      <c r="S257" s="395">
        <v>46</v>
      </c>
      <c r="T257" s="395">
        <v>372</v>
      </c>
      <c r="U257" s="382">
        <v>1041</v>
      </c>
      <c r="V257" s="382"/>
      <c r="W257" s="395">
        <v>7</v>
      </c>
      <c r="X257" s="395">
        <v>2</v>
      </c>
      <c r="Y257" s="395">
        <v>1155</v>
      </c>
      <c r="Z257" s="395">
        <v>571</v>
      </c>
      <c r="AA257" s="395">
        <v>637</v>
      </c>
      <c r="AC257" s="384">
        <v>2372</v>
      </c>
      <c r="AD257" s="382"/>
      <c r="AE257" s="397">
        <v>16.36</v>
      </c>
      <c r="AF257" s="398"/>
      <c r="AG257" s="399">
        <v>49</v>
      </c>
      <c r="AH257" s="427" t="e">
        <f t="shared" si="51"/>
        <v>#VALUE!</v>
      </c>
      <c r="AI257" s="212" t="s">
        <v>846</v>
      </c>
      <c r="AJ257" s="212" t="s">
        <v>847</v>
      </c>
      <c r="AK257" s="212" t="s">
        <v>1457</v>
      </c>
      <c r="AL257" s="212"/>
      <c r="AM257" s="212"/>
      <c r="AN257" s="212" t="s">
        <v>40</v>
      </c>
      <c r="AO257" s="212"/>
      <c r="AP257" s="214" t="s">
        <v>551</v>
      </c>
      <c r="AQ257" s="214" t="s">
        <v>551</v>
      </c>
      <c r="AR257" s="214" t="s">
        <v>551</v>
      </c>
      <c r="AS257" s="213">
        <v>490</v>
      </c>
      <c r="AT257" s="407" t="e">
        <f t="shared" si="60"/>
        <v>#N/A</v>
      </c>
      <c r="AV257" s="214" t="s">
        <v>551</v>
      </c>
      <c r="AW257" s="214" t="s">
        <v>551</v>
      </c>
      <c r="AX257" s="214" t="s">
        <v>551</v>
      </c>
      <c r="AY257" s="214" t="s">
        <v>1139</v>
      </c>
      <c r="BA257" s="93" t="e">
        <f t="shared" si="61"/>
        <v>#N/A</v>
      </c>
    </row>
    <row r="258" spans="1:53" ht="24" x14ac:dyDescent="0.25">
      <c r="A258" s="242" t="s">
        <v>842</v>
      </c>
      <c r="B258" s="242" t="s">
        <v>843</v>
      </c>
      <c r="C258" s="242" t="s">
        <v>1846</v>
      </c>
      <c r="D258" s="298" t="s">
        <v>837</v>
      </c>
      <c r="E258" s="242" t="e">
        <v>#N/A</v>
      </c>
      <c r="G258" s="387"/>
      <c r="H258" s="394" t="s">
        <v>1846</v>
      </c>
      <c r="I258" s="389" t="s">
        <v>837</v>
      </c>
      <c r="J258" s="389" t="e">
        <v>#N/A</v>
      </c>
      <c r="K258" s="389"/>
      <c r="L258" s="389"/>
      <c r="M258" s="389" t="s">
        <v>1846</v>
      </c>
      <c r="N258" s="389" t="s">
        <v>837</v>
      </c>
      <c r="O258" s="395" t="e">
        <v>#N/A</v>
      </c>
      <c r="P258" s="395"/>
      <c r="Q258" s="396">
        <v>3.27</v>
      </c>
      <c r="R258" s="389" t="s">
        <v>1821</v>
      </c>
      <c r="S258" s="389" t="s">
        <v>1821</v>
      </c>
      <c r="T258" s="389" t="s">
        <v>1821</v>
      </c>
      <c r="U258" s="391" t="s">
        <v>1821</v>
      </c>
      <c r="V258" s="391"/>
      <c r="W258" s="395">
        <v>19</v>
      </c>
      <c r="X258" s="395">
        <v>0</v>
      </c>
      <c r="Y258" s="395">
        <v>0</v>
      </c>
      <c r="Z258" s="395">
        <v>290</v>
      </c>
      <c r="AA258" s="395">
        <v>121</v>
      </c>
      <c r="AC258" s="384">
        <v>430</v>
      </c>
      <c r="AD258" s="382"/>
      <c r="AE258" s="397">
        <v>4.4800000000000004</v>
      </c>
      <c r="AF258" s="398"/>
      <c r="AG258" s="399">
        <v>0</v>
      </c>
      <c r="AH258" s="427" t="e">
        <f t="shared" si="51"/>
        <v>#VALUE!</v>
      </c>
      <c r="AI258" s="212" t="s">
        <v>808</v>
      </c>
      <c r="AJ258" s="212" t="s">
        <v>809</v>
      </c>
      <c r="AK258" s="212" t="s">
        <v>1458</v>
      </c>
      <c r="AL258" s="212"/>
      <c r="AM258" s="212"/>
      <c r="AN258" s="212" t="s">
        <v>48</v>
      </c>
      <c r="AO258" s="212"/>
      <c r="AP258" s="213">
        <v>450</v>
      </c>
      <c r="AQ258" s="213">
        <v>130</v>
      </c>
      <c r="AR258" s="213">
        <v>10</v>
      </c>
      <c r="AS258" s="213">
        <v>590</v>
      </c>
      <c r="AT258" s="407" t="e">
        <f t="shared" si="60"/>
        <v>#N/A</v>
      </c>
      <c r="AV258" s="213">
        <v>110</v>
      </c>
      <c r="AW258" s="214" t="s">
        <v>1286</v>
      </c>
      <c r="AX258" s="214" t="s">
        <v>1123</v>
      </c>
      <c r="AY258" s="214" t="s">
        <v>1312</v>
      </c>
      <c r="BA258" s="93" t="e">
        <f t="shared" si="61"/>
        <v>#N/A</v>
      </c>
    </row>
    <row r="259" spans="1:53" ht="48" x14ac:dyDescent="0.25">
      <c r="A259" s="242" t="s">
        <v>844</v>
      </c>
      <c r="B259" s="242" t="s">
        <v>845</v>
      </c>
      <c r="C259" s="242" t="s">
        <v>1453</v>
      </c>
      <c r="D259" s="298" t="s">
        <v>13</v>
      </c>
      <c r="E259" s="242">
        <v>3.7925799470922054E-3</v>
      </c>
      <c r="G259" s="387"/>
      <c r="H259" s="394" t="s">
        <v>1453</v>
      </c>
      <c r="I259" s="395" t="s">
        <v>13</v>
      </c>
      <c r="J259" s="395">
        <v>1.3041389160868967E-3</v>
      </c>
      <c r="K259" s="395"/>
      <c r="L259" s="395"/>
      <c r="M259" s="395" t="s">
        <v>1453</v>
      </c>
      <c r="N259" s="395" t="s">
        <v>13</v>
      </c>
      <c r="O259" s="395">
        <v>2.4884410310053087E-3</v>
      </c>
      <c r="P259" s="395"/>
      <c r="Q259" s="396">
        <v>5.73</v>
      </c>
      <c r="R259" s="395">
        <v>26</v>
      </c>
      <c r="S259" s="395">
        <v>94</v>
      </c>
      <c r="T259" s="395">
        <v>138</v>
      </c>
      <c r="U259" s="382">
        <v>820</v>
      </c>
      <c r="V259" s="382"/>
      <c r="W259" s="395">
        <v>121</v>
      </c>
      <c r="X259" s="395">
        <v>41</v>
      </c>
      <c r="Y259" s="395">
        <v>0</v>
      </c>
      <c r="Z259" s="395">
        <v>2880</v>
      </c>
      <c r="AA259" s="395">
        <v>207</v>
      </c>
      <c r="AC259" s="384">
        <v>3249</v>
      </c>
      <c r="AD259" s="382"/>
      <c r="AE259" s="397">
        <v>33.15</v>
      </c>
      <c r="AF259" s="398"/>
      <c r="AG259" s="399">
        <v>19</v>
      </c>
      <c r="AH259" s="427" t="e">
        <f t="shared" si="51"/>
        <v>#VALUE!</v>
      </c>
      <c r="AI259" s="212" t="s">
        <v>810</v>
      </c>
      <c r="AJ259" s="212" t="s">
        <v>811</v>
      </c>
      <c r="AK259" s="212" t="s">
        <v>1459</v>
      </c>
      <c r="AL259" s="212"/>
      <c r="AM259" s="212"/>
      <c r="AN259" s="212" t="s">
        <v>64</v>
      </c>
      <c r="AO259" s="212"/>
      <c r="AP259" s="213">
        <v>290</v>
      </c>
      <c r="AQ259" s="213">
        <v>20</v>
      </c>
      <c r="AR259" s="213">
        <v>0</v>
      </c>
      <c r="AS259" s="213">
        <v>310</v>
      </c>
      <c r="AT259" s="407" t="e">
        <f t="shared" si="60"/>
        <v>#N/A</v>
      </c>
      <c r="AV259" s="213">
        <v>10</v>
      </c>
      <c r="AW259" s="214" t="s">
        <v>1123</v>
      </c>
      <c r="AX259" s="214" t="s">
        <v>1123</v>
      </c>
      <c r="AY259" s="214" t="s">
        <v>1142</v>
      </c>
      <c r="BA259" s="93" t="e">
        <f t="shared" si="61"/>
        <v>#N/A</v>
      </c>
    </row>
    <row r="260" spans="1:53" ht="24" x14ac:dyDescent="0.25">
      <c r="A260" s="242" t="s">
        <v>846</v>
      </c>
      <c r="B260" s="242" t="s">
        <v>847</v>
      </c>
      <c r="C260" s="242" t="s">
        <v>1454</v>
      </c>
      <c r="D260" s="298" t="s">
        <v>15</v>
      </c>
      <c r="E260" s="242">
        <v>4.244120505283124E-3</v>
      </c>
      <c r="G260" s="387"/>
      <c r="H260" s="394" t="s">
        <v>1454</v>
      </c>
      <c r="I260" s="395" t="s">
        <v>15</v>
      </c>
      <c r="J260" s="395">
        <v>1.264611722447405E-3</v>
      </c>
      <c r="K260" s="395"/>
      <c r="L260" s="395"/>
      <c r="M260" s="395" t="s">
        <v>1454</v>
      </c>
      <c r="N260" s="395" t="s">
        <v>15</v>
      </c>
      <c r="O260" s="395">
        <v>2.9795087828357195E-3</v>
      </c>
      <c r="P260" s="395"/>
      <c r="Q260" s="396">
        <v>4.0999999999999996</v>
      </c>
      <c r="R260" s="395">
        <v>60</v>
      </c>
      <c r="S260" s="395">
        <v>214</v>
      </c>
      <c r="T260" s="395">
        <v>264</v>
      </c>
      <c r="U260" s="382">
        <v>1104</v>
      </c>
      <c r="V260" s="382"/>
      <c r="W260" s="395">
        <v>49</v>
      </c>
      <c r="X260" s="395">
        <v>1</v>
      </c>
      <c r="Y260" s="395">
        <v>229</v>
      </c>
      <c r="Z260" s="395">
        <v>189</v>
      </c>
      <c r="AA260" s="395">
        <v>296</v>
      </c>
      <c r="AC260" s="384">
        <v>764</v>
      </c>
      <c r="AD260" s="382"/>
      <c r="AE260" s="397">
        <v>5.54</v>
      </c>
      <c r="AF260" s="398"/>
      <c r="AG260" s="387" t="s">
        <v>1821</v>
      </c>
      <c r="AH260" s="427" t="e">
        <f t="shared" si="51"/>
        <v>#VALUE!</v>
      </c>
      <c r="AI260" s="212" t="s">
        <v>848</v>
      </c>
      <c r="AJ260" s="212" t="s">
        <v>849</v>
      </c>
      <c r="AK260" s="212" t="s">
        <v>1460</v>
      </c>
      <c r="AL260" s="212"/>
      <c r="AM260" s="212"/>
      <c r="AN260" s="212" t="s">
        <v>73</v>
      </c>
      <c r="AO260" s="212"/>
      <c r="AP260" s="213">
        <v>310</v>
      </c>
      <c r="AQ260" s="213">
        <v>150</v>
      </c>
      <c r="AR260" s="213">
        <v>0</v>
      </c>
      <c r="AS260" s="213">
        <v>460</v>
      </c>
      <c r="AT260" s="407" t="e">
        <f t="shared" si="60"/>
        <v>#N/A</v>
      </c>
      <c r="AV260" s="213">
        <v>470</v>
      </c>
      <c r="AW260" s="214" t="s">
        <v>1129</v>
      </c>
      <c r="AX260" s="214" t="s">
        <v>1123</v>
      </c>
      <c r="AY260" s="214" t="s">
        <v>1437</v>
      </c>
      <c r="BA260" s="93" t="e">
        <f t="shared" si="61"/>
        <v>#N/A</v>
      </c>
    </row>
    <row r="261" spans="1:53" ht="24" x14ac:dyDescent="0.25">
      <c r="A261" s="242" t="s">
        <v>848</v>
      </c>
      <c r="B261" s="242" t="s">
        <v>849</v>
      </c>
      <c r="C261" s="242" t="s">
        <v>1455</v>
      </c>
      <c r="D261" s="298" t="s">
        <v>23</v>
      </c>
      <c r="E261" s="242">
        <v>1.1801406648903313E-3</v>
      </c>
      <c r="G261" s="387"/>
      <c r="H261" s="394" t="s">
        <v>1455</v>
      </c>
      <c r="I261" s="395" t="s">
        <v>23</v>
      </c>
      <c r="J261" s="395">
        <v>3.5317886137797779E-4</v>
      </c>
      <c r="K261" s="395"/>
      <c r="L261" s="395"/>
      <c r="M261" s="395" t="s">
        <v>1455</v>
      </c>
      <c r="N261" s="395" t="s">
        <v>23</v>
      </c>
      <c r="O261" s="395">
        <v>8.2696180351235331E-4</v>
      </c>
      <c r="P261" s="395"/>
      <c r="Q261" s="396">
        <v>6.04</v>
      </c>
      <c r="R261" s="395">
        <v>186</v>
      </c>
      <c r="S261" s="395">
        <v>375</v>
      </c>
      <c r="T261" s="395">
        <v>1406</v>
      </c>
      <c r="U261" s="382">
        <v>2879</v>
      </c>
      <c r="V261" s="382"/>
      <c r="W261" s="395">
        <v>189</v>
      </c>
      <c r="X261" s="395">
        <v>9</v>
      </c>
      <c r="Y261" s="395">
        <v>943</v>
      </c>
      <c r="Z261" s="395">
        <v>349</v>
      </c>
      <c r="AA261" s="395">
        <v>671</v>
      </c>
      <c r="AC261" s="384">
        <v>2161</v>
      </c>
      <c r="AD261" s="382"/>
      <c r="AE261" s="397">
        <v>14.31</v>
      </c>
      <c r="AF261" s="398"/>
      <c r="AG261" s="399">
        <v>0</v>
      </c>
      <c r="AH261" s="427" t="e">
        <f t="shared" si="51"/>
        <v>#VALUE!</v>
      </c>
      <c r="AI261" s="212" t="s">
        <v>850</v>
      </c>
      <c r="AJ261" s="212" t="s">
        <v>851</v>
      </c>
      <c r="AK261" s="212" t="s">
        <v>1462</v>
      </c>
      <c r="AL261" s="212"/>
      <c r="AM261" s="212"/>
      <c r="AN261" s="212" t="s">
        <v>84</v>
      </c>
      <c r="AO261" s="212"/>
      <c r="AP261" s="213">
        <v>150</v>
      </c>
      <c r="AQ261" s="213">
        <v>110</v>
      </c>
      <c r="AR261" s="213">
        <v>190</v>
      </c>
      <c r="AS261" s="213">
        <v>450</v>
      </c>
      <c r="AT261" s="407" t="e">
        <f t="shared" si="60"/>
        <v>#N/A</v>
      </c>
      <c r="AV261" s="213">
        <v>460</v>
      </c>
      <c r="AW261" s="214" t="s">
        <v>1260</v>
      </c>
      <c r="AX261" s="214" t="s">
        <v>1286</v>
      </c>
      <c r="AY261" s="214" t="s">
        <v>1710</v>
      </c>
      <c r="BA261" s="93" t="e">
        <f t="shared" si="61"/>
        <v>#N/A</v>
      </c>
    </row>
    <row r="262" spans="1:53" ht="24" x14ac:dyDescent="0.25">
      <c r="A262" s="242" t="s">
        <v>850</v>
      </c>
      <c r="B262" s="242" t="s">
        <v>851</v>
      </c>
      <c r="C262" s="242" t="s">
        <v>1456</v>
      </c>
      <c r="D262" s="298" t="s">
        <v>36</v>
      </c>
      <c r="E262" s="242">
        <v>5.7690500552352994E-3</v>
      </c>
      <c r="G262" s="387"/>
      <c r="H262" s="394" t="s">
        <v>1456</v>
      </c>
      <c r="I262" s="395" t="s">
        <v>36</v>
      </c>
      <c r="J262" s="395">
        <v>2.1688539931504743E-3</v>
      </c>
      <c r="K262" s="395"/>
      <c r="L262" s="395"/>
      <c r="M262" s="395" t="s">
        <v>1456</v>
      </c>
      <c r="N262" s="395" t="s">
        <v>36</v>
      </c>
      <c r="O262" s="395">
        <v>3.6001960620848251E-3</v>
      </c>
      <c r="P262" s="395"/>
      <c r="Q262" s="396">
        <v>2.87</v>
      </c>
      <c r="R262" s="395">
        <v>83</v>
      </c>
      <c r="S262" s="395">
        <v>131</v>
      </c>
      <c r="T262" s="395">
        <v>205</v>
      </c>
      <c r="U262" s="382">
        <v>786</v>
      </c>
      <c r="V262" s="382"/>
      <c r="W262" s="395">
        <v>97</v>
      </c>
      <c r="X262" s="395">
        <v>40</v>
      </c>
      <c r="Y262" s="395">
        <v>43</v>
      </c>
      <c r="Z262" s="395">
        <v>890</v>
      </c>
      <c r="AA262" s="395">
        <v>36</v>
      </c>
      <c r="AC262" s="384">
        <v>1106</v>
      </c>
      <c r="AD262" s="382"/>
      <c r="AE262" s="397">
        <v>8.64</v>
      </c>
      <c r="AF262" s="398"/>
      <c r="AG262" s="399">
        <v>154</v>
      </c>
      <c r="AH262" s="427" t="e">
        <f t="shared" si="51"/>
        <v>#VALUE!</v>
      </c>
      <c r="AI262" s="212" t="s">
        <v>852</v>
      </c>
      <c r="AJ262" s="212" t="s">
        <v>853</v>
      </c>
      <c r="AK262" s="212" t="s">
        <v>1464</v>
      </c>
      <c r="AL262" s="212"/>
      <c r="AM262" s="212"/>
      <c r="AN262" s="212" t="s">
        <v>98</v>
      </c>
      <c r="AO262" s="212"/>
      <c r="AP262" s="213">
        <v>230</v>
      </c>
      <c r="AQ262" s="213">
        <v>180</v>
      </c>
      <c r="AR262" s="213">
        <v>0</v>
      </c>
      <c r="AS262" s="213">
        <v>410</v>
      </c>
      <c r="AT262" s="407" t="e">
        <f t="shared" si="60"/>
        <v>#N/A</v>
      </c>
      <c r="AV262" s="213">
        <v>90</v>
      </c>
      <c r="AW262" s="214" t="s">
        <v>1207</v>
      </c>
      <c r="AX262" s="214" t="s">
        <v>1123</v>
      </c>
      <c r="AY262" s="214" t="s">
        <v>1312</v>
      </c>
      <c r="BA262" s="93" t="e">
        <f t="shared" si="61"/>
        <v>#N/A</v>
      </c>
    </row>
    <row r="263" spans="1:53" ht="24" x14ac:dyDescent="0.25">
      <c r="A263" s="242" t="s">
        <v>852</v>
      </c>
      <c r="B263" s="242" t="s">
        <v>853</v>
      </c>
      <c r="C263" s="242" t="s">
        <v>1457</v>
      </c>
      <c r="D263" s="298" t="s">
        <v>40</v>
      </c>
      <c r="E263" s="242">
        <v>1.1360041104618178E-3</v>
      </c>
      <c r="G263" s="387"/>
      <c r="H263" s="394" t="s">
        <v>1457</v>
      </c>
      <c r="I263" s="395" t="s">
        <v>40</v>
      </c>
      <c r="J263" s="395">
        <v>3.2063553223126416E-4</v>
      </c>
      <c r="K263" s="395"/>
      <c r="L263" s="395"/>
      <c r="M263" s="395" t="s">
        <v>1457</v>
      </c>
      <c r="N263" s="395" t="s">
        <v>40</v>
      </c>
      <c r="O263" s="395">
        <v>8.1536857823055362E-4</v>
      </c>
      <c r="P263" s="395"/>
      <c r="Q263" s="396">
        <v>4.55</v>
      </c>
      <c r="R263" s="395">
        <v>74</v>
      </c>
      <c r="S263" s="395">
        <v>102</v>
      </c>
      <c r="T263" s="395">
        <v>130</v>
      </c>
      <c r="U263" s="382">
        <v>857</v>
      </c>
      <c r="V263" s="382"/>
      <c r="W263" s="395">
        <v>8</v>
      </c>
      <c r="X263" s="395">
        <v>0</v>
      </c>
      <c r="Y263" s="395">
        <v>5</v>
      </c>
      <c r="Z263" s="395">
        <v>1608</v>
      </c>
      <c r="AA263" s="395">
        <v>522</v>
      </c>
      <c r="AC263" s="384">
        <v>2143</v>
      </c>
      <c r="AD263" s="382"/>
      <c r="AE263" s="397">
        <v>17.71</v>
      </c>
      <c r="AF263" s="398"/>
      <c r="AG263" s="399">
        <v>0</v>
      </c>
      <c r="AH263" s="427" t="e">
        <f t="shared" si="51"/>
        <v>#VALUE!</v>
      </c>
      <c r="AI263" s="212" t="s">
        <v>854</v>
      </c>
      <c r="AJ263" s="212" t="s">
        <v>855</v>
      </c>
      <c r="AK263" s="212" t="s">
        <v>1465</v>
      </c>
      <c r="AL263" s="212"/>
      <c r="AM263" s="212"/>
      <c r="AN263" s="212" t="s">
        <v>114</v>
      </c>
      <c r="AO263" s="212"/>
      <c r="AP263" s="213">
        <v>600</v>
      </c>
      <c r="AQ263" s="213">
        <v>120</v>
      </c>
      <c r="AR263" s="213">
        <v>0</v>
      </c>
      <c r="AS263" s="213">
        <v>710</v>
      </c>
      <c r="AT263" s="407" t="e">
        <f t="shared" si="60"/>
        <v>#N/A</v>
      </c>
      <c r="AV263" s="213">
        <v>540</v>
      </c>
      <c r="AW263" s="214" t="s">
        <v>1163</v>
      </c>
      <c r="AX263" s="214" t="s">
        <v>1123</v>
      </c>
      <c r="AY263" s="214" t="s">
        <v>1394</v>
      </c>
      <c r="BA263" s="93" t="e">
        <f t="shared" si="61"/>
        <v>#N/A</v>
      </c>
    </row>
    <row r="264" spans="1:53" ht="24" x14ac:dyDescent="0.25">
      <c r="A264" s="242" t="s">
        <v>854</v>
      </c>
      <c r="B264" s="242" t="s">
        <v>855</v>
      </c>
      <c r="C264" s="242" t="s">
        <v>1460</v>
      </c>
      <c r="D264" s="298" t="s">
        <v>73</v>
      </c>
      <c r="E264" s="242">
        <v>2.86479423554606E-3</v>
      </c>
      <c r="G264" s="387"/>
      <c r="H264" s="394" t="s">
        <v>1460</v>
      </c>
      <c r="I264" s="395" t="s">
        <v>73</v>
      </c>
      <c r="J264" s="395">
        <v>7.4175328949315487E-4</v>
      </c>
      <c r="K264" s="395"/>
      <c r="L264" s="395"/>
      <c r="M264" s="395" t="s">
        <v>1460</v>
      </c>
      <c r="N264" s="395" t="s">
        <v>73</v>
      </c>
      <c r="O264" s="395">
        <v>2.1230409460529049E-3</v>
      </c>
      <c r="P264" s="395"/>
      <c r="Q264" s="396">
        <v>2.9</v>
      </c>
      <c r="R264" s="395">
        <v>56</v>
      </c>
      <c r="S264" s="395">
        <v>168</v>
      </c>
      <c r="T264" s="395">
        <v>83</v>
      </c>
      <c r="U264" s="382">
        <v>597</v>
      </c>
      <c r="V264" s="382"/>
      <c r="W264" s="395">
        <v>18</v>
      </c>
      <c r="X264" s="395">
        <v>0</v>
      </c>
      <c r="Y264" s="395">
        <v>44</v>
      </c>
      <c r="Z264" s="395">
        <v>64</v>
      </c>
      <c r="AA264" s="395">
        <v>85</v>
      </c>
      <c r="AC264" s="384">
        <v>211</v>
      </c>
      <c r="AD264" s="382"/>
      <c r="AE264" s="397">
        <v>2.11</v>
      </c>
      <c r="AF264" s="398"/>
      <c r="AG264" s="387" t="s">
        <v>1821</v>
      </c>
      <c r="AH264" s="427" t="e">
        <f t="shared" si="51"/>
        <v>#VALUE!</v>
      </c>
      <c r="AI264" s="212" t="s">
        <v>812</v>
      </c>
      <c r="AJ264" s="212" t="s">
        <v>813</v>
      </c>
      <c r="AK264" s="212" t="s">
        <v>1467</v>
      </c>
      <c r="AL264" s="212"/>
      <c r="AM264" s="212"/>
      <c r="AN264" s="212" t="s">
        <v>116</v>
      </c>
      <c r="AO264" s="212"/>
      <c r="AP264" s="213">
        <v>1090</v>
      </c>
      <c r="AQ264" s="213">
        <v>300</v>
      </c>
      <c r="AR264" s="213">
        <v>0</v>
      </c>
      <c r="AS264" s="213">
        <v>1390</v>
      </c>
      <c r="AT264" s="407" t="e">
        <f t="shared" si="60"/>
        <v>#N/A</v>
      </c>
      <c r="AV264" s="213">
        <v>780</v>
      </c>
      <c r="AW264" s="214" t="s">
        <v>1151</v>
      </c>
      <c r="AX264" s="214" t="s">
        <v>1123</v>
      </c>
      <c r="AY264" s="214" t="s">
        <v>1739</v>
      </c>
      <c r="BA264" s="93" t="e">
        <f t="shared" si="61"/>
        <v>#N/A</v>
      </c>
    </row>
    <row r="265" spans="1:53" ht="24" x14ac:dyDescent="0.25">
      <c r="A265" s="242" t="s">
        <v>856</v>
      </c>
      <c r="B265" s="242" t="s">
        <v>857</v>
      </c>
      <c r="C265" s="242" t="s">
        <v>1462</v>
      </c>
      <c r="D265" s="298" t="s">
        <v>84</v>
      </c>
      <c r="E265" s="242">
        <v>4.3449895094165658E-3</v>
      </c>
      <c r="G265" s="387"/>
      <c r="H265" s="394" t="s">
        <v>1462</v>
      </c>
      <c r="I265" s="395" t="s">
        <v>84</v>
      </c>
      <c r="J265" s="395">
        <v>1.7333775318726697E-3</v>
      </c>
      <c r="K265" s="395"/>
      <c r="L265" s="395"/>
      <c r="M265" s="395" t="s">
        <v>1462</v>
      </c>
      <c r="N265" s="395" t="s">
        <v>84</v>
      </c>
      <c r="O265" s="395">
        <v>2.6116119775438968E-3</v>
      </c>
      <c r="P265" s="395"/>
      <c r="Q265" s="396">
        <v>1.26</v>
      </c>
      <c r="R265" s="395">
        <v>25</v>
      </c>
      <c r="S265" s="395">
        <v>28</v>
      </c>
      <c r="T265" s="395">
        <v>210</v>
      </c>
      <c r="U265" s="382">
        <v>378</v>
      </c>
      <c r="V265" s="382"/>
      <c r="W265" s="395">
        <v>68</v>
      </c>
      <c r="X265" s="395">
        <v>31</v>
      </c>
      <c r="Y265" s="395">
        <v>2</v>
      </c>
      <c r="Z265" s="395">
        <v>255</v>
      </c>
      <c r="AA265" s="395">
        <v>2</v>
      </c>
      <c r="AC265" s="384">
        <v>358</v>
      </c>
      <c r="AD265" s="382"/>
      <c r="AE265" s="397">
        <v>3.93</v>
      </c>
      <c r="AF265" s="398"/>
      <c r="AG265" s="399">
        <v>2</v>
      </c>
      <c r="AH265" s="427" t="e">
        <f t="shared" si="51"/>
        <v>#VALUE!</v>
      </c>
      <c r="AI265" s="212" t="s">
        <v>814</v>
      </c>
      <c r="AJ265" s="212" t="s">
        <v>815</v>
      </c>
      <c r="AK265" s="212" t="s">
        <v>1468</v>
      </c>
      <c r="AL265" s="212"/>
      <c r="AM265" s="212"/>
      <c r="AN265" s="212" t="s">
        <v>119</v>
      </c>
      <c r="AO265" s="212"/>
      <c r="AP265" s="213">
        <v>780</v>
      </c>
      <c r="AQ265" s="213">
        <v>0</v>
      </c>
      <c r="AR265" s="213">
        <v>0</v>
      </c>
      <c r="AS265" s="213">
        <v>780</v>
      </c>
      <c r="AT265" s="407" t="e">
        <f t="shared" si="60"/>
        <v>#N/A</v>
      </c>
      <c r="AV265" s="213">
        <v>70</v>
      </c>
      <c r="AW265" s="214" t="s">
        <v>1153</v>
      </c>
      <c r="AX265" s="214" t="s">
        <v>1123</v>
      </c>
      <c r="AY265" s="214" t="s">
        <v>1138</v>
      </c>
      <c r="BA265" s="93" t="e">
        <f t="shared" si="61"/>
        <v>#N/A</v>
      </c>
    </row>
    <row r="266" spans="1:53" ht="24" x14ac:dyDescent="0.25">
      <c r="A266" s="242" t="s">
        <v>858</v>
      </c>
      <c r="B266" s="242" t="s">
        <v>859</v>
      </c>
      <c r="C266" s="242" t="s">
        <v>1464</v>
      </c>
      <c r="D266" s="298" t="s">
        <v>98</v>
      </c>
      <c r="E266" s="242">
        <v>2.0601709469603735E-3</v>
      </c>
      <c r="G266" s="387"/>
      <c r="H266" s="394" t="s">
        <v>1464</v>
      </c>
      <c r="I266" s="395" t="s">
        <v>98</v>
      </c>
      <c r="J266" s="395">
        <v>9.4245145452514329E-4</v>
      </c>
      <c r="K266" s="395"/>
      <c r="L266" s="395"/>
      <c r="M266" s="395" t="s">
        <v>1464</v>
      </c>
      <c r="N266" s="395" t="s">
        <v>98</v>
      </c>
      <c r="O266" s="395">
        <v>1.1177194924352301E-3</v>
      </c>
      <c r="P266" s="395"/>
      <c r="Q266" s="396">
        <v>2.04</v>
      </c>
      <c r="R266" s="395">
        <v>63</v>
      </c>
      <c r="S266" s="395">
        <v>129</v>
      </c>
      <c r="T266" s="395">
        <v>348</v>
      </c>
      <c r="U266" s="382">
        <v>742</v>
      </c>
      <c r="V266" s="382"/>
      <c r="W266" s="395">
        <v>0</v>
      </c>
      <c r="X266" s="395">
        <v>77</v>
      </c>
      <c r="Y266" s="395">
        <v>0</v>
      </c>
      <c r="Z266" s="395">
        <v>540</v>
      </c>
      <c r="AA266" s="395">
        <v>0</v>
      </c>
      <c r="AC266" s="384">
        <v>617</v>
      </c>
      <c r="AD266" s="382"/>
      <c r="AE266" s="397">
        <v>6.23</v>
      </c>
      <c r="AF266" s="398"/>
      <c r="AG266" s="399">
        <v>0</v>
      </c>
      <c r="AH266" s="427" t="e">
        <f t="shared" si="51"/>
        <v>#VALUE!</v>
      </c>
      <c r="AI266" s="212" t="s">
        <v>816</v>
      </c>
      <c r="AJ266" s="212" t="s">
        <v>817</v>
      </c>
      <c r="AK266" s="212" t="s">
        <v>1469</v>
      </c>
      <c r="AL266" s="212"/>
      <c r="AM266" s="212"/>
      <c r="AN266" s="212" t="s">
        <v>121</v>
      </c>
      <c r="AO266" s="212"/>
      <c r="AP266" s="213">
        <v>70</v>
      </c>
      <c r="AQ266" s="213">
        <v>10</v>
      </c>
      <c r="AR266" s="213">
        <v>0</v>
      </c>
      <c r="AS266" s="213">
        <v>80</v>
      </c>
      <c r="AT266" s="407" t="e">
        <f t="shared" si="60"/>
        <v>#N/A</v>
      </c>
      <c r="AV266" s="213">
        <v>260</v>
      </c>
      <c r="AW266" s="214" t="s">
        <v>1129</v>
      </c>
      <c r="AX266" s="214" t="s">
        <v>1123</v>
      </c>
      <c r="AY266" s="214" t="s">
        <v>1424</v>
      </c>
      <c r="BA266" s="93" t="e">
        <f t="shared" si="61"/>
        <v>#N/A</v>
      </c>
    </row>
    <row r="267" spans="1:53" ht="24" x14ac:dyDescent="0.25">
      <c r="A267" s="242" t="s">
        <v>860</v>
      </c>
      <c r="B267" s="242" t="s">
        <v>861</v>
      </c>
      <c r="C267" s="242" t="s">
        <v>1465</v>
      </c>
      <c r="D267" s="298" t="s">
        <v>114</v>
      </c>
      <c r="E267" s="242">
        <v>4.9680405037190126E-3</v>
      </c>
      <c r="G267" s="387"/>
      <c r="H267" s="394" t="s">
        <v>1465</v>
      </c>
      <c r="I267" s="395" t="s">
        <v>114</v>
      </c>
      <c r="J267" s="395">
        <v>1.0066214020832338E-3</v>
      </c>
      <c r="K267" s="395"/>
      <c r="L267" s="395"/>
      <c r="M267" s="395" t="s">
        <v>1465</v>
      </c>
      <c r="N267" s="395" t="s">
        <v>114</v>
      </c>
      <c r="O267" s="395">
        <v>3.9614191016357795E-3</v>
      </c>
      <c r="P267" s="395"/>
      <c r="Q267" s="396">
        <v>0.85</v>
      </c>
      <c r="R267" s="395">
        <v>93</v>
      </c>
      <c r="S267" s="395">
        <v>15</v>
      </c>
      <c r="T267" s="395">
        <v>229</v>
      </c>
      <c r="U267" s="382">
        <v>427</v>
      </c>
      <c r="V267" s="382"/>
      <c r="W267" s="395">
        <v>63</v>
      </c>
      <c r="X267" s="395">
        <v>0</v>
      </c>
      <c r="Y267" s="395">
        <v>39</v>
      </c>
      <c r="Z267" s="395">
        <v>354</v>
      </c>
      <c r="AA267" s="395">
        <v>50</v>
      </c>
      <c r="AC267" s="384">
        <v>506</v>
      </c>
      <c r="AD267" s="382"/>
      <c r="AE267" s="397">
        <v>4.7699999999999996</v>
      </c>
      <c r="AF267" s="398"/>
      <c r="AG267" s="399">
        <v>2</v>
      </c>
      <c r="AH267" s="427" t="e">
        <f t="shared" si="51"/>
        <v>#VALUE!</v>
      </c>
      <c r="AI267" s="212" t="s">
        <v>856</v>
      </c>
      <c r="AJ267" s="212" t="s">
        <v>857</v>
      </c>
      <c r="AK267" s="212" t="s">
        <v>1470</v>
      </c>
      <c r="AL267" s="212"/>
      <c r="AM267" s="212"/>
      <c r="AN267" s="212" t="s">
        <v>124</v>
      </c>
      <c r="AO267" s="212"/>
      <c r="AP267" s="213">
        <v>70</v>
      </c>
      <c r="AQ267" s="213">
        <v>40</v>
      </c>
      <c r="AR267" s="213">
        <v>0</v>
      </c>
      <c r="AS267" s="213">
        <v>120</v>
      </c>
      <c r="AT267" s="407" t="e">
        <f t="shared" si="60"/>
        <v>#N/A</v>
      </c>
      <c r="AV267" s="213">
        <v>280</v>
      </c>
      <c r="AW267" s="214" t="s">
        <v>1178</v>
      </c>
      <c r="AX267" s="214" t="s">
        <v>1123</v>
      </c>
      <c r="AY267" s="214" t="s">
        <v>1191</v>
      </c>
      <c r="BA267" s="93" t="e">
        <f t="shared" si="61"/>
        <v>#N/A</v>
      </c>
    </row>
    <row r="268" spans="1:53" ht="24" x14ac:dyDescent="0.25">
      <c r="A268" s="242" t="s">
        <v>862</v>
      </c>
      <c r="B268" s="242" t="s">
        <v>863</v>
      </c>
      <c r="C268" s="242" t="s">
        <v>1470</v>
      </c>
      <c r="D268" s="298" t="s">
        <v>124</v>
      </c>
      <c r="E268" s="242">
        <v>2.8679052967777469E-3</v>
      </c>
      <c r="G268" s="387"/>
      <c r="H268" s="394" t="s">
        <v>1470</v>
      </c>
      <c r="I268" s="395" t="s">
        <v>124</v>
      </c>
      <c r="J268" s="395">
        <v>8.8865160345500543E-4</v>
      </c>
      <c r="K268" s="395"/>
      <c r="L268" s="395"/>
      <c r="M268" s="395" t="s">
        <v>1470</v>
      </c>
      <c r="N268" s="395" t="s">
        <v>124</v>
      </c>
      <c r="O268" s="395">
        <v>1.9792536933227415E-3</v>
      </c>
      <c r="P268" s="395"/>
      <c r="Q268" s="396">
        <v>6.58</v>
      </c>
      <c r="R268" s="395">
        <v>56</v>
      </c>
      <c r="S268" s="395">
        <v>84</v>
      </c>
      <c r="T268" s="395">
        <v>149</v>
      </c>
      <c r="U268" s="382">
        <v>927</v>
      </c>
      <c r="V268" s="382"/>
      <c r="W268" s="395">
        <v>192</v>
      </c>
      <c r="X268" s="395">
        <v>78</v>
      </c>
      <c r="Y268" s="395">
        <v>70</v>
      </c>
      <c r="Z268" s="395">
        <v>595</v>
      </c>
      <c r="AA268" s="395">
        <v>132</v>
      </c>
      <c r="AC268" s="384">
        <v>1067</v>
      </c>
      <c r="AD268" s="382"/>
      <c r="AE268" s="397">
        <v>11</v>
      </c>
      <c r="AF268" s="398"/>
      <c r="AG268" s="399">
        <v>5</v>
      </c>
      <c r="AH268" s="427" t="e">
        <f t="shared" si="51"/>
        <v>#VALUE!</v>
      </c>
      <c r="AI268" s="212" t="s">
        <v>858</v>
      </c>
      <c r="AJ268" s="212" t="s">
        <v>859</v>
      </c>
      <c r="AK268" s="212" t="s">
        <v>1471</v>
      </c>
      <c r="AL268" s="212"/>
      <c r="AM268" s="212"/>
      <c r="AN268" s="212" t="s">
        <v>129</v>
      </c>
      <c r="AO268" s="212"/>
      <c r="AP268" s="213">
        <v>320</v>
      </c>
      <c r="AQ268" s="213">
        <v>280</v>
      </c>
      <c r="AR268" s="213">
        <v>0</v>
      </c>
      <c r="AS268" s="213">
        <v>600</v>
      </c>
      <c r="AT268" s="407" t="e">
        <f t="shared" si="60"/>
        <v>#N/A</v>
      </c>
      <c r="AV268" s="213">
        <v>270</v>
      </c>
      <c r="AW268" s="214" t="s">
        <v>1195</v>
      </c>
      <c r="AX268" s="214" t="s">
        <v>1123</v>
      </c>
      <c r="AY268" s="214" t="s">
        <v>1302</v>
      </c>
      <c r="BA268" s="93" t="e">
        <f t="shared" si="61"/>
        <v>#N/A</v>
      </c>
    </row>
    <row r="269" spans="1:53" ht="24" x14ac:dyDescent="0.25">
      <c r="A269" s="242" t="s">
        <v>864</v>
      </c>
      <c r="B269" s="242" t="s">
        <v>865</v>
      </c>
      <c r="C269" s="242" t="s">
        <v>1471</v>
      </c>
      <c r="D269" s="298" t="s">
        <v>129</v>
      </c>
      <c r="E269" s="242">
        <v>5.2759578099363354E-4</v>
      </c>
      <c r="G269" s="387"/>
      <c r="H269" s="394" t="s">
        <v>1471</v>
      </c>
      <c r="I269" s="395" t="s">
        <v>129</v>
      </c>
      <c r="J269" s="395">
        <v>2.7190999413491727E-4</v>
      </c>
      <c r="K269" s="395"/>
      <c r="L269" s="395"/>
      <c r="M269" s="395" t="s">
        <v>1471</v>
      </c>
      <c r="N269" s="395" t="s">
        <v>129</v>
      </c>
      <c r="O269" s="395">
        <v>2.5568578685871617E-4</v>
      </c>
      <c r="P269" s="395"/>
      <c r="Q269" s="396">
        <v>2.56</v>
      </c>
      <c r="R269" s="395">
        <v>50</v>
      </c>
      <c r="S269" s="395">
        <v>75</v>
      </c>
      <c r="T269" s="395">
        <v>169</v>
      </c>
      <c r="U269" s="382">
        <v>481</v>
      </c>
      <c r="V269" s="382"/>
      <c r="W269" s="395">
        <v>17</v>
      </c>
      <c r="X269" s="395">
        <v>71</v>
      </c>
      <c r="Y269" s="395">
        <v>31</v>
      </c>
      <c r="Z269" s="395">
        <v>287</v>
      </c>
      <c r="AA269" s="395">
        <v>30</v>
      </c>
      <c r="AC269" s="384">
        <v>436</v>
      </c>
      <c r="AD269" s="382"/>
      <c r="AE269" s="397">
        <v>5.97</v>
      </c>
      <c r="AF269" s="398"/>
      <c r="AG269" s="387" t="s">
        <v>1821</v>
      </c>
      <c r="AH269" s="427" t="e">
        <f t="shared" si="51"/>
        <v>#VALUE!</v>
      </c>
      <c r="AI269" s="212" t="s">
        <v>860</v>
      </c>
      <c r="AJ269" s="212" t="s">
        <v>861</v>
      </c>
      <c r="AK269" s="212" t="s">
        <v>1472</v>
      </c>
      <c r="AL269" s="212"/>
      <c r="AM269" s="212"/>
      <c r="AN269" s="212" t="s">
        <v>132</v>
      </c>
      <c r="AO269" s="212"/>
      <c r="AP269" s="213">
        <v>400</v>
      </c>
      <c r="AQ269" s="213">
        <v>40</v>
      </c>
      <c r="AR269" s="213">
        <v>0</v>
      </c>
      <c r="AS269" s="213">
        <v>430</v>
      </c>
      <c r="AT269" s="407" t="e">
        <f t="shared" si="60"/>
        <v>#N/A</v>
      </c>
      <c r="AV269" s="213">
        <v>450</v>
      </c>
      <c r="AW269" s="214" t="s">
        <v>1122</v>
      </c>
      <c r="AX269" s="214" t="s">
        <v>1142</v>
      </c>
      <c r="AY269" s="214" t="s">
        <v>1466</v>
      </c>
      <c r="BA269" s="93" t="e">
        <f t="shared" si="61"/>
        <v>#N/A</v>
      </c>
    </row>
    <row r="270" spans="1:53" ht="24" x14ac:dyDescent="0.25">
      <c r="A270" s="242" t="s">
        <v>866</v>
      </c>
      <c r="B270" s="242" t="s">
        <v>867</v>
      </c>
      <c r="C270" s="242" t="s">
        <v>1472</v>
      </c>
      <c r="D270" s="298" t="s">
        <v>132</v>
      </c>
      <c r="E270" s="242">
        <v>2.5169711428416541E-3</v>
      </c>
      <c r="G270" s="387"/>
      <c r="H270" s="394" t="s">
        <v>1472</v>
      </c>
      <c r="I270" s="395" t="s">
        <v>132</v>
      </c>
      <c r="J270" s="395">
        <v>6.2190305944720154E-4</v>
      </c>
      <c r="K270" s="395"/>
      <c r="L270" s="395"/>
      <c r="M270" s="395" t="s">
        <v>1472</v>
      </c>
      <c r="N270" s="395" t="s">
        <v>132</v>
      </c>
      <c r="O270" s="395">
        <v>1.8950680833944528E-3</v>
      </c>
      <c r="P270" s="395"/>
      <c r="Q270" s="396">
        <v>1.07</v>
      </c>
      <c r="R270" s="395">
        <v>50</v>
      </c>
      <c r="S270" s="395">
        <v>43</v>
      </c>
      <c r="T270" s="395">
        <v>56</v>
      </c>
      <c r="U270" s="382">
        <v>247</v>
      </c>
      <c r="V270" s="382"/>
      <c r="W270" s="395">
        <v>4</v>
      </c>
      <c r="X270" s="395">
        <v>11</v>
      </c>
      <c r="Y270" s="395">
        <v>1</v>
      </c>
      <c r="Z270" s="395">
        <v>0</v>
      </c>
      <c r="AA270" s="395">
        <v>66</v>
      </c>
      <c r="AC270" s="384">
        <v>82</v>
      </c>
      <c r="AD270" s="382"/>
      <c r="AE270" s="397">
        <v>0.89</v>
      </c>
      <c r="AF270" s="398"/>
      <c r="AG270" s="399">
        <v>0</v>
      </c>
      <c r="AH270" s="427" t="e">
        <f t="shared" si="51"/>
        <v>#VALUE!</v>
      </c>
      <c r="AI270" s="212" t="s">
        <v>862</v>
      </c>
      <c r="AJ270" s="212" t="s">
        <v>863</v>
      </c>
      <c r="AK270" s="212" t="s">
        <v>1473</v>
      </c>
      <c r="AL270" s="212"/>
      <c r="AM270" s="212"/>
      <c r="AN270" s="212" t="s">
        <v>135</v>
      </c>
      <c r="AO270" s="212"/>
      <c r="AP270" s="213">
        <v>340</v>
      </c>
      <c r="AQ270" s="213">
        <v>600</v>
      </c>
      <c r="AR270" s="213">
        <v>50</v>
      </c>
      <c r="AS270" s="213">
        <v>980</v>
      </c>
      <c r="AT270" s="407" t="e">
        <f t="shared" si="60"/>
        <v>#N/A</v>
      </c>
      <c r="AV270" s="213">
        <v>280</v>
      </c>
      <c r="AW270" s="214" t="s">
        <v>1280</v>
      </c>
      <c r="AX270" s="214" t="s">
        <v>1123</v>
      </c>
      <c r="AY270" s="214" t="s">
        <v>1151</v>
      </c>
      <c r="BA270" s="93" t="e">
        <f t="shared" si="61"/>
        <v>#N/A</v>
      </c>
    </row>
    <row r="271" spans="1:53" ht="24" x14ac:dyDescent="0.25">
      <c r="A271" s="242" t="s">
        <v>868</v>
      </c>
      <c r="B271" s="242" t="s">
        <v>869</v>
      </c>
      <c r="C271" s="242" t="s">
        <v>1473</v>
      </c>
      <c r="D271" s="298" t="s">
        <v>135</v>
      </c>
      <c r="E271" s="242">
        <v>6.3892066640552506E-3</v>
      </c>
      <c r="G271" s="387"/>
      <c r="H271" s="394" t="s">
        <v>1473</v>
      </c>
      <c r="I271" s="395" t="s">
        <v>135</v>
      </c>
      <c r="J271" s="395">
        <v>1.9507643151814124E-3</v>
      </c>
      <c r="K271" s="395"/>
      <c r="L271" s="395"/>
      <c r="M271" s="395" t="s">
        <v>1473</v>
      </c>
      <c r="N271" s="395" t="s">
        <v>135</v>
      </c>
      <c r="O271" s="395">
        <v>4.4384423488738377E-3</v>
      </c>
      <c r="P271" s="395"/>
      <c r="Q271" s="396">
        <v>4.03</v>
      </c>
      <c r="R271" s="395">
        <v>124</v>
      </c>
      <c r="S271" s="395">
        <v>157</v>
      </c>
      <c r="T271" s="395">
        <v>451</v>
      </c>
      <c r="U271" s="382">
        <v>1159</v>
      </c>
      <c r="V271" s="382"/>
      <c r="W271" s="395">
        <v>173</v>
      </c>
      <c r="X271" s="395">
        <v>58</v>
      </c>
      <c r="Y271" s="395">
        <v>0</v>
      </c>
      <c r="Z271" s="395">
        <v>1384</v>
      </c>
      <c r="AA271" s="395">
        <v>498</v>
      </c>
      <c r="AC271" s="384">
        <v>2113</v>
      </c>
      <c r="AD271" s="382"/>
      <c r="AE271" s="397">
        <v>19.93</v>
      </c>
      <c r="AF271" s="398"/>
      <c r="AG271" s="399">
        <v>0</v>
      </c>
      <c r="AH271" s="427" t="e">
        <f t="shared" ref="AH271:AH334" si="62">AG271/H271</f>
        <v>#VALUE!</v>
      </c>
      <c r="AI271" s="212" t="s">
        <v>818</v>
      </c>
      <c r="AJ271" s="212" t="s">
        <v>819</v>
      </c>
      <c r="AK271" s="212" t="s">
        <v>1476</v>
      </c>
      <c r="AL271" s="212"/>
      <c r="AM271" s="212"/>
      <c r="AN271" s="212" t="s">
        <v>141</v>
      </c>
      <c r="AO271" s="212"/>
      <c r="AP271" s="213">
        <v>300</v>
      </c>
      <c r="AQ271" s="213">
        <v>30</v>
      </c>
      <c r="AR271" s="213">
        <v>0</v>
      </c>
      <c r="AS271" s="213">
        <v>330</v>
      </c>
      <c r="AT271" s="407" t="e">
        <f t="shared" si="60"/>
        <v>#N/A</v>
      </c>
      <c r="AV271" s="213">
        <v>240</v>
      </c>
      <c r="AW271" s="214" t="s">
        <v>1168</v>
      </c>
      <c r="AX271" s="214" t="s">
        <v>1123</v>
      </c>
      <c r="AY271" s="214" t="s">
        <v>1394</v>
      </c>
      <c r="BA271" s="93" t="e">
        <f t="shared" si="61"/>
        <v>#N/A</v>
      </c>
    </row>
    <row r="272" spans="1:53" ht="36" x14ac:dyDescent="0.25">
      <c r="A272" s="242" t="s">
        <v>870</v>
      </c>
      <c r="B272" s="242" t="s">
        <v>871</v>
      </c>
      <c r="C272" s="242" t="s">
        <v>1479</v>
      </c>
      <c r="D272" s="298" t="s">
        <v>144</v>
      </c>
      <c r="E272" s="242">
        <v>3.2557752830265595E-3</v>
      </c>
      <c r="G272" s="387"/>
      <c r="H272" s="394" t="s">
        <v>1479</v>
      </c>
      <c r="I272" s="395" t="s">
        <v>144</v>
      </c>
      <c r="J272" s="395">
        <v>6.3356257882796934E-4</v>
      </c>
      <c r="K272" s="395"/>
      <c r="L272" s="395"/>
      <c r="M272" s="395" t="s">
        <v>1479</v>
      </c>
      <c r="N272" s="395" t="s">
        <v>144</v>
      </c>
      <c r="O272" s="395">
        <v>2.6222127041985901E-3</v>
      </c>
      <c r="P272" s="395"/>
      <c r="Q272" s="396">
        <v>4.0999999999999996</v>
      </c>
      <c r="R272" s="395">
        <v>15</v>
      </c>
      <c r="S272" s="395">
        <v>91</v>
      </c>
      <c r="T272" s="395">
        <v>118</v>
      </c>
      <c r="U272" s="382">
        <v>581</v>
      </c>
      <c r="V272" s="382"/>
      <c r="W272" s="395">
        <v>11</v>
      </c>
      <c r="X272" s="395">
        <v>51</v>
      </c>
      <c r="Y272" s="395">
        <v>11</v>
      </c>
      <c r="Z272" s="395">
        <v>110</v>
      </c>
      <c r="AA272" s="395">
        <v>82</v>
      </c>
      <c r="AC272" s="384">
        <v>265</v>
      </c>
      <c r="AD272" s="382"/>
      <c r="AE272" s="397">
        <v>3.05</v>
      </c>
      <c r="AF272" s="398"/>
      <c r="AG272" s="399">
        <v>65</v>
      </c>
      <c r="AH272" s="427" t="e">
        <f t="shared" si="62"/>
        <v>#VALUE!</v>
      </c>
      <c r="AI272" s="212" t="s">
        <v>820</v>
      </c>
      <c r="AJ272" s="212" t="s">
        <v>821</v>
      </c>
      <c r="AK272" s="212" t="s">
        <v>1478</v>
      </c>
      <c r="AL272" s="212"/>
      <c r="AM272" s="212"/>
      <c r="AN272" s="212" t="s">
        <v>142</v>
      </c>
      <c r="AO272" s="212"/>
      <c r="AP272" s="213">
        <v>200</v>
      </c>
      <c r="AQ272" s="213">
        <v>0</v>
      </c>
      <c r="AR272" s="213">
        <v>10</v>
      </c>
      <c r="AS272" s="213">
        <v>210</v>
      </c>
      <c r="AT272" s="407" t="e">
        <f t="shared" si="60"/>
        <v>#N/A</v>
      </c>
      <c r="AV272" s="213">
        <v>150</v>
      </c>
      <c r="AW272" s="214" t="s">
        <v>1123</v>
      </c>
      <c r="AX272" s="214" t="s">
        <v>1123</v>
      </c>
      <c r="AY272" s="214" t="s">
        <v>1147</v>
      </c>
      <c r="BA272" s="93" t="e">
        <f t="shared" si="61"/>
        <v>#N/A</v>
      </c>
    </row>
    <row r="273" spans="1:53" ht="24" x14ac:dyDescent="0.25">
      <c r="A273" s="242" t="s">
        <v>872</v>
      </c>
      <c r="B273" s="242" t="s">
        <v>873</v>
      </c>
      <c r="C273" s="242" t="s">
        <v>1482</v>
      </c>
      <c r="D273" s="298" t="s">
        <v>165</v>
      </c>
      <c r="E273" s="242">
        <v>4.4628177712010596E-3</v>
      </c>
      <c r="G273" s="387"/>
      <c r="H273" s="394" t="s">
        <v>1482</v>
      </c>
      <c r="I273" s="395" t="s">
        <v>165</v>
      </c>
      <c r="J273" s="395">
        <v>1.2872715673043857E-3</v>
      </c>
      <c r="K273" s="395"/>
      <c r="L273" s="395"/>
      <c r="M273" s="395" t="s">
        <v>1482</v>
      </c>
      <c r="N273" s="395" t="s">
        <v>165</v>
      </c>
      <c r="O273" s="395">
        <v>3.1755462038966743E-3</v>
      </c>
      <c r="P273" s="395"/>
      <c r="Q273" s="396">
        <v>1.84</v>
      </c>
      <c r="R273" s="395">
        <v>19</v>
      </c>
      <c r="S273" s="395">
        <v>44</v>
      </c>
      <c r="T273" s="395">
        <v>63</v>
      </c>
      <c r="U273" s="382">
        <v>286</v>
      </c>
      <c r="V273" s="382"/>
      <c r="W273" s="395">
        <v>34</v>
      </c>
      <c r="X273" s="395">
        <v>0</v>
      </c>
      <c r="Y273" s="395">
        <v>111</v>
      </c>
      <c r="Z273" s="395">
        <v>71</v>
      </c>
      <c r="AA273" s="395">
        <v>37</v>
      </c>
      <c r="AC273" s="384">
        <v>253</v>
      </c>
      <c r="AD273" s="382"/>
      <c r="AE273" s="397">
        <v>2.91</v>
      </c>
      <c r="AF273" s="398"/>
      <c r="AG273" s="399">
        <v>0</v>
      </c>
      <c r="AH273" s="427" t="e">
        <f t="shared" si="62"/>
        <v>#VALUE!</v>
      </c>
      <c r="AI273" s="212" t="s">
        <v>864</v>
      </c>
      <c r="AJ273" s="212" t="s">
        <v>865</v>
      </c>
      <c r="AK273" s="212" t="s">
        <v>1479</v>
      </c>
      <c r="AL273" s="212"/>
      <c r="AM273" s="212"/>
      <c r="AN273" s="212" t="s">
        <v>144</v>
      </c>
      <c r="AO273" s="212"/>
      <c r="AP273" s="213">
        <v>180</v>
      </c>
      <c r="AQ273" s="213">
        <v>20</v>
      </c>
      <c r="AR273" s="213">
        <v>0</v>
      </c>
      <c r="AS273" s="213">
        <v>190</v>
      </c>
      <c r="AT273" s="407" t="e">
        <f t="shared" si="60"/>
        <v>#N/A</v>
      </c>
      <c r="AV273" s="213">
        <v>110</v>
      </c>
      <c r="AW273" s="214" t="s">
        <v>1199</v>
      </c>
      <c r="AX273" s="214" t="s">
        <v>1123</v>
      </c>
      <c r="AY273" s="214" t="s">
        <v>1239</v>
      </c>
      <c r="BA273" s="93" t="e">
        <f t="shared" si="61"/>
        <v>#N/A</v>
      </c>
    </row>
    <row r="274" spans="1:53" ht="24" x14ac:dyDescent="0.25">
      <c r="A274" s="242" t="s">
        <v>874</v>
      </c>
      <c r="B274" s="242" t="s">
        <v>875</v>
      </c>
      <c r="C274" s="242" t="s">
        <v>1484</v>
      </c>
      <c r="D274" s="298" t="s">
        <v>204</v>
      </c>
      <c r="E274" s="242">
        <v>3.4209725215258915E-3</v>
      </c>
      <c r="G274" s="387"/>
      <c r="H274" s="394" t="s">
        <v>1484</v>
      </c>
      <c r="I274" s="395" t="s">
        <v>204</v>
      </c>
      <c r="J274" s="395">
        <v>1.0644079935540494E-3</v>
      </c>
      <c r="K274" s="395"/>
      <c r="L274" s="395"/>
      <c r="M274" s="395" t="s">
        <v>1484</v>
      </c>
      <c r="N274" s="395" t="s">
        <v>204</v>
      </c>
      <c r="O274" s="395">
        <v>2.3565645279718423E-3</v>
      </c>
      <c r="P274" s="395"/>
      <c r="Q274" s="396">
        <v>11.36</v>
      </c>
      <c r="R274" s="395">
        <v>169</v>
      </c>
      <c r="S274" s="395">
        <v>364</v>
      </c>
      <c r="T274" s="395">
        <v>828</v>
      </c>
      <c r="U274" s="382">
        <v>2406</v>
      </c>
      <c r="V274" s="382"/>
      <c r="W274" s="395">
        <v>79</v>
      </c>
      <c r="X274" s="395">
        <v>27</v>
      </c>
      <c r="Y274" s="395">
        <v>84</v>
      </c>
      <c r="Z274" s="395">
        <v>638</v>
      </c>
      <c r="AA274" s="395">
        <v>497</v>
      </c>
      <c r="AC274" s="384">
        <v>1325</v>
      </c>
      <c r="AD274" s="382"/>
      <c r="AE274" s="397">
        <v>14.4</v>
      </c>
      <c r="AF274" s="398"/>
      <c r="AG274" s="399">
        <v>26</v>
      </c>
      <c r="AH274" s="427" t="e">
        <f t="shared" si="62"/>
        <v>#VALUE!</v>
      </c>
      <c r="AI274" s="212" t="s">
        <v>822</v>
      </c>
      <c r="AJ274" s="212" t="s">
        <v>823</v>
      </c>
      <c r="AK274" s="212" t="s">
        <v>1480</v>
      </c>
      <c r="AL274" s="212"/>
      <c r="AM274" s="212"/>
      <c r="AN274" s="212" t="s">
        <v>147</v>
      </c>
      <c r="AO274" s="212"/>
      <c r="AP274" s="213">
        <v>430</v>
      </c>
      <c r="AQ274" s="213">
        <v>510</v>
      </c>
      <c r="AR274" s="213">
        <v>0</v>
      </c>
      <c r="AS274" s="213">
        <v>940</v>
      </c>
      <c r="AT274" s="407" t="e">
        <f t="shared" si="60"/>
        <v>#N/A</v>
      </c>
      <c r="AV274" s="213">
        <v>130</v>
      </c>
      <c r="AW274" s="214" t="s">
        <v>1122</v>
      </c>
      <c r="AX274" s="214" t="s">
        <v>1123</v>
      </c>
      <c r="AY274" s="214" t="s">
        <v>1234</v>
      </c>
      <c r="BA274" s="93" t="e">
        <f t="shared" si="61"/>
        <v>#N/A</v>
      </c>
    </row>
    <row r="275" spans="1:53" ht="36" x14ac:dyDescent="0.25">
      <c r="C275" s="242" t="s">
        <v>1486</v>
      </c>
      <c r="D275" s="297" t="s">
        <v>209</v>
      </c>
      <c r="E275" s="298">
        <v>1.8611812737058596E-3</v>
      </c>
      <c r="G275" s="387"/>
      <c r="H275" s="388" t="s">
        <v>1486</v>
      </c>
      <c r="I275" s="389" t="s">
        <v>209</v>
      </c>
      <c r="J275" s="389">
        <v>5.4594307826023923E-4</v>
      </c>
      <c r="K275" s="389"/>
      <c r="L275" s="389"/>
      <c r="M275" s="389" t="s">
        <v>1486</v>
      </c>
      <c r="N275" s="389" t="s">
        <v>209</v>
      </c>
      <c r="O275" s="389">
        <v>1.3152381954456202E-3</v>
      </c>
      <c r="P275" s="389"/>
      <c r="Q275" s="390"/>
      <c r="R275" s="389"/>
      <c r="S275" s="389"/>
      <c r="T275" s="389"/>
      <c r="U275" s="391"/>
      <c r="V275" s="391"/>
      <c r="W275" s="389"/>
      <c r="X275" s="389"/>
      <c r="Y275" s="389"/>
      <c r="Z275" s="389"/>
      <c r="AA275" s="389"/>
      <c r="AC275" s="380"/>
      <c r="AD275" s="391"/>
      <c r="AE275" s="390"/>
      <c r="AF275" s="389"/>
      <c r="AG275" s="387"/>
      <c r="AH275" s="427" t="e">
        <f t="shared" si="62"/>
        <v>#VALUE!</v>
      </c>
      <c r="AI275" s="212" t="s">
        <v>824</v>
      </c>
      <c r="AJ275" s="212" t="s">
        <v>825</v>
      </c>
      <c r="AK275" s="212" t="s">
        <v>1481</v>
      </c>
      <c r="AL275" s="212"/>
      <c r="AM275" s="212"/>
      <c r="AN275" s="212" t="s">
        <v>152</v>
      </c>
      <c r="AO275" s="212"/>
      <c r="AP275" s="213">
        <v>210</v>
      </c>
      <c r="AQ275" s="213">
        <v>150</v>
      </c>
      <c r="AR275" s="213">
        <v>0</v>
      </c>
      <c r="AS275" s="213">
        <v>360</v>
      </c>
      <c r="AT275" s="407" t="e">
        <f t="shared" si="60"/>
        <v>#N/A</v>
      </c>
      <c r="AV275" s="213">
        <v>360</v>
      </c>
      <c r="AW275" s="214" t="s">
        <v>1424</v>
      </c>
      <c r="AX275" s="214" t="s">
        <v>1123</v>
      </c>
      <c r="AY275" s="214" t="s">
        <v>1694</v>
      </c>
      <c r="BA275" s="93" t="e">
        <f t="shared" si="61"/>
        <v>#N/A</v>
      </c>
    </row>
    <row r="276" spans="1:53" ht="24" x14ac:dyDescent="0.25">
      <c r="A276" s="242" t="s">
        <v>878</v>
      </c>
      <c r="B276" s="242" t="s">
        <v>879</v>
      </c>
      <c r="C276" s="242" t="s">
        <v>1488</v>
      </c>
      <c r="D276" s="298" t="s">
        <v>264</v>
      </c>
      <c r="E276" s="298">
        <v>1.0737028271510221E-3</v>
      </c>
      <c r="G276" s="380"/>
      <c r="H276" s="381" t="s">
        <v>1488</v>
      </c>
      <c r="I276" s="382" t="s">
        <v>264</v>
      </c>
      <c r="J276" s="382">
        <v>4.055816521797989E-4</v>
      </c>
      <c r="K276" s="382"/>
      <c r="L276" s="382"/>
      <c r="M276" s="382" t="s">
        <v>1488</v>
      </c>
      <c r="N276" s="382" t="s">
        <v>264</v>
      </c>
      <c r="O276" s="382">
        <v>6.681211749712232E-4</v>
      </c>
      <c r="P276" s="382"/>
      <c r="Q276" s="383">
        <v>1.31</v>
      </c>
      <c r="R276" s="382">
        <v>5</v>
      </c>
      <c r="S276" s="382">
        <v>4</v>
      </c>
      <c r="T276" s="382">
        <v>20</v>
      </c>
      <c r="U276" s="382">
        <v>93</v>
      </c>
      <c r="V276" s="382"/>
      <c r="W276" s="382">
        <v>4</v>
      </c>
      <c r="X276" s="382">
        <v>4</v>
      </c>
      <c r="Y276" s="382">
        <v>19</v>
      </c>
      <c r="Z276" s="382">
        <v>9</v>
      </c>
      <c r="AA276" s="382">
        <v>7</v>
      </c>
      <c r="AC276" s="384">
        <v>43</v>
      </c>
      <c r="AD276" s="382"/>
      <c r="AE276" s="385">
        <v>0.88</v>
      </c>
      <c r="AF276" s="386"/>
      <c r="AG276" s="384">
        <v>9</v>
      </c>
      <c r="AH276" s="427" t="e">
        <f t="shared" si="62"/>
        <v>#VALUE!</v>
      </c>
      <c r="AI276" s="212" t="s">
        <v>866</v>
      </c>
      <c r="AJ276" s="212" t="s">
        <v>867</v>
      </c>
      <c r="AK276" s="212" t="s">
        <v>1482</v>
      </c>
      <c r="AL276" s="212"/>
      <c r="AM276" s="212"/>
      <c r="AN276" s="212" t="s">
        <v>165</v>
      </c>
      <c r="AO276" s="212"/>
      <c r="AP276" s="213">
        <v>540</v>
      </c>
      <c r="AQ276" s="213">
        <v>180</v>
      </c>
      <c r="AR276" s="213">
        <v>0</v>
      </c>
      <c r="AS276" s="213">
        <v>720</v>
      </c>
      <c r="AT276" s="407" t="e">
        <f t="shared" si="60"/>
        <v>#N/A</v>
      </c>
      <c r="AV276" s="213">
        <v>260</v>
      </c>
      <c r="AW276" s="214" t="s">
        <v>1130</v>
      </c>
      <c r="AX276" s="214" t="s">
        <v>1123</v>
      </c>
      <c r="AY276" s="214" t="s">
        <v>1362</v>
      </c>
      <c r="BA276" s="93" t="e">
        <f t="shared" si="61"/>
        <v>#N/A</v>
      </c>
    </row>
    <row r="277" spans="1:53" ht="24" x14ac:dyDescent="0.25">
      <c r="A277" s="242" t="s">
        <v>880</v>
      </c>
      <c r="B277" s="242" t="s">
        <v>881</v>
      </c>
      <c r="C277" s="242" t="s">
        <v>1492</v>
      </c>
      <c r="D277" s="298" t="s">
        <v>289</v>
      </c>
      <c r="E277" s="298">
        <v>5.3625855925995185E-3</v>
      </c>
      <c r="G277" s="380"/>
      <c r="H277" s="381" t="s">
        <v>1492</v>
      </c>
      <c r="I277" s="382" t="s">
        <v>289</v>
      </c>
      <c r="J277" s="382">
        <v>2.6249262525856907E-3</v>
      </c>
      <c r="K277" s="382"/>
      <c r="L277" s="382"/>
      <c r="M277" s="382" t="s">
        <v>1492</v>
      </c>
      <c r="N277" s="382" t="s">
        <v>289</v>
      </c>
      <c r="O277" s="382">
        <v>2.7376593400138278E-3</v>
      </c>
      <c r="P277" s="382"/>
      <c r="Q277" s="383">
        <v>4.29</v>
      </c>
      <c r="R277" s="382">
        <v>114</v>
      </c>
      <c r="S277" s="382">
        <v>136</v>
      </c>
      <c r="T277" s="382">
        <v>323</v>
      </c>
      <c r="U277" s="382">
        <v>1079</v>
      </c>
      <c r="V277" s="382"/>
      <c r="W277" s="382">
        <v>103</v>
      </c>
      <c r="X277" s="382">
        <v>0</v>
      </c>
      <c r="Y277" s="382">
        <v>39</v>
      </c>
      <c r="Z277" s="382">
        <v>516</v>
      </c>
      <c r="AA277" s="382">
        <v>406</v>
      </c>
      <c r="AC277" s="384">
        <v>1064</v>
      </c>
      <c r="AD277" s="382"/>
      <c r="AE277" s="385">
        <v>9.02</v>
      </c>
      <c r="AF277" s="386"/>
      <c r="AG277" s="384">
        <v>4</v>
      </c>
      <c r="AH277" s="427" t="e">
        <f t="shared" si="62"/>
        <v>#VALUE!</v>
      </c>
      <c r="AI277" s="212" t="s">
        <v>826</v>
      </c>
      <c r="AJ277" s="212" t="s">
        <v>827</v>
      </c>
      <c r="AK277" s="212" t="s">
        <v>1483</v>
      </c>
      <c r="AL277" s="212"/>
      <c r="AM277" s="212"/>
      <c r="AN277" s="212" t="s">
        <v>176</v>
      </c>
      <c r="AO277" s="212"/>
      <c r="AP277" s="213">
        <v>380</v>
      </c>
      <c r="AQ277" s="213">
        <v>160</v>
      </c>
      <c r="AR277" s="213">
        <v>0</v>
      </c>
      <c r="AS277" s="213">
        <v>540</v>
      </c>
      <c r="AT277" s="407" t="e">
        <f t="shared" si="60"/>
        <v>#N/A</v>
      </c>
      <c r="AV277" s="213">
        <v>210</v>
      </c>
      <c r="AW277" s="214" t="s">
        <v>1239</v>
      </c>
      <c r="AX277" s="214" t="s">
        <v>1123</v>
      </c>
      <c r="AY277" s="214" t="s">
        <v>1312</v>
      </c>
      <c r="BA277" s="93" t="e">
        <f t="shared" si="61"/>
        <v>#N/A</v>
      </c>
    </row>
    <row r="278" spans="1:53" x14ac:dyDescent="0.25">
      <c r="A278" s="242" t="s">
        <v>882</v>
      </c>
      <c r="B278" s="242" t="s">
        <v>883</v>
      </c>
      <c r="D278" s="298"/>
      <c r="E278" s="298"/>
      <c r="G278" s="380"/>
      <c r="H278" s="381"/>
      <c r="I278" s="382"/>
      <c r="J278" s="382"/>
      <c r="K278" s="382"/>
      <c r="L278" s="382"/>
      <c r="M278" s="382"/>
      <c r="N278" s="382"/>
      <c r="O278" s="382"/>
      <c r="P278" s="382"/>
      <c r="Q278" s="383">
        <v>1.1200000000000001</v>
      </c>
      <c r="R278" s="382">
        <v>17</v>
      </c>
      <c r="S278" s="382">
        <v>6</v>
      </c>
      <c r="T278" s="382">
        <v>65</v>
      </c>
      <c r="U278" s="382">
        <v>161</v>
      </c>
      <c r="V278" s="382"/>
      <c r="W278" s="382">
        <v>7</v>
      </c>
      <c r="X278" s="382">
        <v>0</v>
      </c>
      <c r="Y278" s="382">
        <v>19</v>
      </c>
      <c r="Z278" s="382">
        <v>115</v>
      </c>
      <c r="AA278" s="382">
        <v>0</v>
      </c>
      <c r="AC278" s="384">
        <v>141</v>
      </c>
      <c r="AD278" s="382"/>
      <c r="AE278" s="385">
        <v>2.17</v>
      </c>
      <c r="AF278" s="386"/>
      <c r="AG278" s="384">
        <v>0</v>
      </c>
      <c r="AH278" s="427" t="e">
        <f t="shared" si="62"/>
        <v>#DIV/0!</v>
      </c>
      <c r="AI278" s="212" t="s">
        <v>868</v>
      </c>
      <c r="AJ278" s="212" t="s">
        <v>869</v>
      </c>
      <c r="AK278" s="212" t="s">
        <v>1484</v>
      </c>
      <c r="AL278" s="212"/>
      <c r="AM278" s="212"/>
      <c r="AN278" s="212" t="s">
        <v>204</v>
      </c>
      <c r="AO278" s="212"/>
      <c r="AP278" s="213">
        <v>270</v>
      </c>
      <c r="AQ278" s="213">
        <v>0</v>
      </c>
      <c r="AR278" s="213">
        <v>0</v>
      </c>
      <c r="AS278" s="213">
        <v>270</v>
      </c>
      <c r="AT278" s="407" t="e">
        <f t="shared" si="60"/>
        <v>#N/A</v>
      </c>
      <c r="AV278" s="213">
        <v>450</v>
      </c>
      <c r="AW278" s="214" t="s">
        <v>1123</v>
      </c>
      <c r="AX278" s="214" t="s">
        <v>1123</v>
      </c>
      <c r="AY278" s="214" t="s">
        <v>1133</v>
      </c>
      <c r="BA278" s="93" t="e">
        <f t="shared" si="61"/>
        <v>#N/A</v>
      </c>
    </row>
    <row r="279" spans="1:53" ht="24" x14ac:dyDescent="0.25">
      <c r="A279" s="242" t="s">
        <v>884</v>
      </c>
      <c r="B279" s="242" t="s">
        <v>885</v>
      </c>
      <c r="C279" s="242" t="s">
        <v>1495</v>
      </c>
      <c r="D279" s="298" t="s">
        <v>877</v>
      </c>
      <c r="E279" s="298" t="e">
        <v>#N/A</v>
      </c>
      <c r="G279" s="380"/>
      <c r="H279" s="381" t="s">
        <v>1495</v>
      </c>
      <c r="I279" s="382" t="s">
        <v>877</v>
      </c>
      <c r="J279" s="382" t="e">
        <v>#N/A</v>
      </c>
      <c r="K279" s="382"/>
      <c r="L279" s="382"/>
      <c r="M279" s="382" t="s">
        <v>1495</v>
      </c>
      <c r="N279" s="382" t="s">
        <v>877</v>
      </c>
      <c r="O279" s="382" t="e">
        <v>#N/A</v>
      </c>
      <c r="P279" s="382"/>
      <c r="Q279" s="383">
        <v>2.4</v>
      </c>
      <c r="R279" s="382">
        <v>100</v>
      </c>
      <c r="S279" s="382">
        <v>74</v>
      </c>
      <c r="T279" s="382">
        <v>109</v>
      </c>
      <c r="U279" s="382">
        <v>540</v>
      </c>
      <c r="V279" s="382"/>
      <c r="W279" s="382">
        <v>43</v>
      </c>
      <c r="X279" s="382">
        <v>0</v>
      </c>
      <c r="Y279" s="382">
        <v>13</v>
      </c>
      <c r="Z279" s="382">
        <v>9</v>
      </c>
      <c r="AA279" s="382">
        <v>55</v>
      </c>
      <c r="AC279" s="384">
        <v>120</v>
      </c>
      <c r="AD279" s="382"/>
      <c r="AE279" s="385">
        <v>1.1200000000000001</v>
      </c>
      <c r="AF279" s="386"/>
      <c r="AG279" s="384">
        <v>18</v>
      </c>
      <c r="AH279" s="427" t="e">
        <f t="shared" si="62"/>
        <v>#VALUE!</v>
      </c>
      <c r="AI279" s="212" t="s">
        <v>870</v>
      </c>
      <c r="AJ279" s="212" t="s">
        <v>871</v>
      </c>
      <c r="AK279" s="212" t="s">
        <v>1486</v>
      </c>
      <c r="AL279" s="212"/>
      <c r="AM279" s="212"/>
      <c r="AN279" s="212" t="s">
        <v>209</v>
      </c>
      <c r="AO279" s="212"/>
      <c r="AP279" s="214" t="s">
        <v>551</v>
      </c>
      <c r="AQ279" s="214" t="s">
        <v>551</v>
      </c>
      <c r="AR279" s="214" t="s">
        <v>551</v>
      </c>
      <c r="AS279" s="213">
        <v>160</v>
      </c>
      <c r="AT279" s="407" t="e">
        <f t="shared" si="60"/>
        <v>#N/A</v>
      </c>
      <c r="AV279" s="214" t="s">
        <v>551</v>
      </c>
      <c r="AW279" s="214" t="s">
        <v>551</v>
      </c>
      <c r="AX279" s="214" t="s">
        <v>551</v>
      </c>
      <c r="AY279" s="214" t="s">
        <v>1182</v>
      </c>
      <c r="BA279" s="93" t="e">
        <f t="shared" si="61"/>
        <v>#N/A</v>
      </c>
    </row>
    <row r="280" spans="1:53" ht="24" x14ac:dyDescent="0.25">
      <c r="A280" s="242" t="s">
        <v>886</v>
      </c>
      <c r="B280" s="242" t="s">
        <v>887</v>
      </c>
      <c r="C280" s="242" t="s">
        <v>1499</v>
      </c>
      <c r="D280" s="298" t="s">
        <v>32</v>
      </c>
      <c r="E280" s="298">
        <v>2.128094051849291E-3</v>
      </c>
      <c r="G280" s="380"/>
      <c r="H280" s="381" t="s">
        <v>1499</v>
      </c>
      <c r="I280" s="382" t="s">
        <v>32</v>
      </c>
      <c r="J280" s="382">
        <v>7.7275463321044042E-4</v>
      </c>
      <c r="K280" s="382"/>
      <c r="L280" s="382"/>
      <c r="M280" s="382" t="s">
        <v>1499</v>
      </c>
      <c r="N280" s="382" t="s">
        <v>32</v>
      </c>
      <c r="O280" s="382">
        <v>1.3553394186388505E-3</v>
      </c>
      <c r="P280" s="382"/>
      <c r="Q280" s="383">
        <v>4.1399999999999997</v>
      </c>
      <c r="R280" s="382">
        <v>25</v>
      </c>
      <c r="S280" s="382">
        <v>15</v>
      </c>
      <c r="T280" s="382">
        <v>70</v>
      </c>
      <c r="U280" s="382">
        <v>536</v>
      </c>
      <c r="V280" s="382"/>
      <c r="W280" s="382">
        <v>102</v>
      </c>
      <c r="X280" s="382">
        <v>39</v>
      </c>
      <c r="Y280" s="382">
        <v>0</v>
      </c>
      <c r="Z280" s="382">
        <v>0</v>
      </c>
      <c r="AA280" s="382">
        <v>0</v>
      </c>
      <c r="AC280" s="384">
        <v>141</v>
      </c>
      <c r="AD280" s="382"/>
      <c r="AE280" s="385">
        <v>1.37</v>
      </c>
      <c r="AF280" s="386"/>
      <c r="AG280" s="384">
        <v>0</v>
      </c>
      <c r="AH280" s="427" t="e">
        <f t="shared" si="62"/>
        <v>#VALUE!</v>
      </c>
      <c r="AI280" s="212" t="s">
        <v>828</v>
      </c>
      <c r="AJ280" s="212" t="s">
        <v>829</v>
      </c>
      <c r="AK280" s="212" t="s">
        <v>1487</v>
      </c>
      <c r="AL280" s="212"/>
      <c r="AM280" s="212"/>
      <c r="AN280" s="212" t="s">
        <v>250</v>
      </c>
      <c r="AO280" s="212"/>
      <c r="AP280" s="213">
        <v>550</v>
      </c>
      <c r="AQ280" s="213">
        <v>290</v>
      </c>
      <c r="AR280" s="213">
        <v>20</v>
      </c>
      <c r="AS280" s="213">
        <v>860</v>
      </c>
      <c r="AT280" s="407" t="e">
        <f t="shared" si="60"/>
        <v>#N/A</v>
      </c>
      <c r="AV280" s="213">
        <v>280</v>
      </c>
      <c r="AW280" s="214" t="s">
        <v>1149</v>
      </c>
      <c r="AX280" s="214" t="s">
        <v>1123</v>
      </c>
      <c r="AY280" s="214" t="s">
        <v>1507</v>
      </c>
      <c r="BA280" s="93" t="e">
        <f t="shared" si="61"/>
        <v>#N/A</v>
      </c>
    </row>
    <row r="281" spans="1:53" ht="24" x14ac:dyDescent="0.25">
      <c r="A281" s="242" t="s">
        <v>888</v>
      </c>
      <c r="B281" s="242" t="s">
        <v>889</v>
      </c>
      <c r="C281" s="242" t="s">
        <v>1500</v>
      </c>
      <c r="D281" s="298" t="s">
        <v>38</v>
      </c>
      <c r="E281" s="298">
        <v>4.5974216780947747E-3</v>
      </c>
      <c r="G281" s="380"/>
      <c r="H281" s="381" t="s">
        <v>1500</v>
      </c>
      <c r="I281" s="382" t="s">
        <v>38</v>
      </c>
      <c r="J281" s="382">
        <v>9.6731515655412508E-4</v>
      </c>
      <c r="K281" s="382"/>
      <c r="L281" s="382"/>
      <c r="M281" s="382" t="s">
        <v>1500</v>
      </c>
      <c r="N281" s="382" t="s">
        <v>38</v>
      </c>
      <c r="O281" s="382">
        <v>3.6301065215406502E-3</v>
      </c>
      <c r="P281" s="382"/>
      <c r="Q281" s="383">
        <v>6.17</v>
      </c>
      <c r="R281" s="382">
        <v>80</v>
      </c>
      <c r="S281" s="382">
        <v>36</v>
      </c>
      <c r="T281" s="382">
        <v>35</v>
      </c>
      <c r="U281" s="382">
        <v>688</v>
      </c>
      <c r="V281" s="382"/>
      <c r="W281" s="382">
        <v>12</v>
      </c>
      <c r="X281" s="382">
        <v>0</v>
      </c>
      <c r="Y281" s="382">
        <v>0</v>
      </c>
      <c r="Z281" s="382">
        <v>23</v>
      </c>
      <c r="AA281" s="382">
        <v>26</v>
      </c>
      <c r="AC281" s="384">
        <v>61</v>
      </c>
      <c r="AD281" s="382"/>
      <c r="AE281" s="385">
        <v>0.7</v>
      </c>
      <c r="AF281" s="386"/>
      <c r="AG281" s="384">
        <v>46</v>
      </c>
      <c r="AH281" s="427" t="e">
        <f t="shared" si="62"/>
        <v>#VALUE!</v>
      </c>
      <c r="AI281" s="212" t="s">
        <v>872</v>
      </c>
      <c r="AJ281" s="212" t="s">
        <v>873</v>
      </c>
      <c r="AK281" s="212" t="s">
        <v>1488</v>
      </c>
      <c r="AL281" s="212"/>
      <c r="AM281" s="212"/>
      <c r="AN281" s="212" t="s">
        <v>264</v>
      </c>
      <c r="AO281" s="212"/>
      <c r="AP281" s="214" t="s">
        <v>551</v>
      </c>
      <c r="AQ281" s="214" t="s">
        <v>551</v>
      </c>
      <c r="AR281" s="213">
        <v>20</v>
      </c>
      <c r="AS281" s="214" t="s">
        <v>551</v>
      </c>
      <c r="AT281" s="407" t="e">
        <f t="shared" si="60"/>
        <v>#VALUE!</v>
      </c>
      <c r="AV281" s="214" t="s">
        <v>551</v>
      </c>
      <c r="AW281" s="214" t="s">
        <v>551</v>
      </c>
      <c r="AX281" s="214" t="s">
        <v>1142</v>
      </c>
      <c r="AY281" s="214" t="s">
        <v>551</v>
      </c>
      <c r="BA281" s="93" t="e">
        <f t="shared" si="61"/>
        <v>#VALUE!</v>
      </c>
    </row>
    <row r="282" spans="1:53" ht="24" x14ac:dyDescent="0.25">
      <c r="A282" s="242" t="s">
        <v>890</v>
      </c>
      <c r="B282" s="242" t="s">
        <v>891</v>
      </c>
      <c r="C282" s="242" t="s">
        <v>1501</v>
      </c>
      <c r="D282" s="298" t="s">
        <v>139</v>
      </c>
      <c r="E282" s="298">
        <v>3.6569036267993427E-4</v>
      </c>
      <c r="G282" s="380"/>
      <c r="H282" s="381" t="s">
        <v>1501</v>
      </c>
      <c r="I282" s="382" t="s">
        <v>139</v>
      </c>
      <c r="J282" s="382">
        <v>3.1454972979101333E-4</v>
      </c>
      <c r="K282" s="382"/>
      <c r="L282" s="382"/>
      <c r="M282" s="382" t="s">
        <v>1501</v>
      </c>
      <c r="N282" s="382" t="s">
        <v>139</v>
      </c>
      <c r="O282" s="382">
        <v>5.1140632888920939E-5</v>
      </c>
      <c r="P282" s="382"/>
      <c r="Q282" s="383">
        <v>2.58</v>
      </c>
      <c r="R282" s="382">
        <v>54</v>
      </c>
      <c r="S282" s="382">
        <v>111</v>
      </c>
      <c r="T282" s="382">
        <v>241</v>
      </c>
      <c r="U282" s="382">
        <v>566</v>
      </c>
      <c r="V282" s="382"/>
      <c r="W282" s="382">
        <v>27</v>
      </c>
      <c r="X282" s="382">
        <v>51</v>
      </c>
      <c r="Y282" s="382">
        <v>0</v>
      </c>
      <c r="Z282" s="382">
        <v>5</v>
      </c>
      <c r="AA282" s="382">
        <v>0</v>
      </c>
      <c r="AC282" s="384">
        <v>83</v>
      </c>
      <c r="AD282" s="382"/>
      <c r="AE282" s="385">
        <v>1.34</v>
      </c>
      <c r="AF282" s="386"/>
      <c r="AG282" s="384">
        <v>0</v>
      </c>
      <c r="AH282" s="427" t="e">
        <f t="shared" si="62"/>
        <v>#VALUE!</v>
      </c>
      <c r="AI282" s="212" t="s">
        <v>830</v>
      </c>
      <c r="AJ282" s="212" t="s">
        <v>831</v>
      </c>
      <c r="AK282" s="212" t="s">
        <v>1489</v>
      </c>
      <c r="AL282" s="212"/>
      <c r="AM282" s="212"/>
      <c r="AN282" s="212" t="s">
        <v>282</v>
      </c>
      <c r="AO282" s="212"/>
      <c r="AP282" s="213">
        <v>910</v>
      </c>
      <c r="AQ282" s="213">
        <v>300</v>
      </c>
      <c r="AR282" s="213">
        <v>60</v>
      </c>
      <c r="AS282" s="213">
        <v>1270</v>
      </c>
      <c r="AT282" s="407" t="e">
        <f t="shared" si="60"/>
        <v>#N/A</v>
      </c>
      <c r="AV282" s="213">
        <v>1170</v>
      </c>
      <c r="AW282" s="214" t="s">
        <v>1433</v>
      </c>
      <c r="AX282" s="214" t="s">
        <v>1246</v>
      </c>
      <c r="AY282" s="214" t="s">
        <v>1788</v>
      </c>
      <c r="BA282" s="93" t="e">
        <f t="shared" si="61"/>
        <v>#N/A</v>
      </c>
    </row>
    <row r="283" spans="1:53" ht="24" x14ac:dyDescent="0.25">
      <c r="A283" s="242" t="s">
        <v>892</v>
      </c>
      <c r="B283" s="242" t="s">
        <v>893</v>
      </c>
      <c r="C283" s="242" t="s">
        <v>1502</v>
      </c>
      <c r="D283" s="298" t="s">
        <v>162</v>
      </c>
      <c r="E283" s="298">
        <v>7.4616427563637311E-4</v>
      </c>
      <c r="G283" s="380"/>
      <c r="H283" s="381" t="s">
        <v>1502</v>
      </c>
      <c r="I283" s="382" t="s">
        <v>162</v>
      </c>
      <c r="J283" s="382">
        <v>4.5382689234162133E-4</v>
      </c>
      <c r="K283" s="382"/>
      <c r="L283" s="382"/>
      <c r="M283" s="382" t="s">
        <v>1502</v>
      </c>
      <c r="N283" s="382" t="s">
        <v>162</v>
      </c>
      <c r="O283" s="382">
        <v>2.9233738329475178E-4</v>
      </c>
      <c r="P283" s="382"/>
      <c r="Q283" s="383">
        <v>2.5099999999999998</v>
      </c>
      <c r="R283" s="382">
        <v>82</v>
      </c>
      <c r="S283" s="382">
        <v>87</v>
      </c>
      <c r="T283" s="382">
        <v>202</v>
      </c>
      <c r="U283" s="382">
        <v>499</v>
      </c>
      <c r="V283" s="382"/>
      <c r="W283" s="382">
        <v>25</v>
      </c>
      <c r="X283" s="382">
        <v>0</v>
      </c>
      <c r="Y283" s="382">
        <v>49</v>
      </c>
      <c r="Z283" s="382">
        <v>38</v>
      </c>
      <c r="AA283" s="382">
        <v>0</v>
      </c>
      <c r="AC283" s="384">
        <v>112</v>
      </c>
      <c r="AD283" s="382"/>
      <c r="AE283" s="385">
        <v>2.2000000000000002</v>
      </c>
      <c r="AF283" s="386"/>
      <c r="AG283" s="384">
        <v>0</v>
      </c>
      <c r="AH283" s="427" t="e">
        <f t="shared" si="62"/>
        <v>#VALUE!</v>
      </c>
      <c r="AI283" s="212" t="s">
        <v>874</v>
      </c>
      <c r="AJ283" s="212" t="s">
        <v>875</v>
      </c>
      <c r="AK283" s="212" t="s">
        <v>1492</v>
      </c>
      <c r="AL283" s="212"/>
      <c r="AM283" s="212"/>
      <c r="AN283" s="212" t="s">
        <v>289</v>
      </c>
      <c r="AO283" s="212"/>
      <c r="AP283" s="213">
        <v>130</v>
      </c>
      <c r="AQ283" s="213">
        <v>250</v>
      </c>
      <c r="AR283" s="213">
        <v>0</v>
      </c>
      <c r="AS283" s="213">
        <v>380</v>
      </c>
      <c r="AT283" s="407" t="e">
        <f t="shared" si="60"/>
        <v>#N/A</v>
      </c>
      <c r="AV283" s="213">
        <v>120</v>
      </c>
      <c r="AW283" s="214" t="s">
        <v>1127</v>
      </c>
      <c r="AX283" s="214" t="s">
        <v>1123</v>
      </c>
      <c r="AY283" s="214" t="s">
        <v>1312</v>
      </c>
      <c r="BA283" s="93" t="e">
        <f t="shared" si="61"/>
        <v>#N/A</v>
      </c>
    </row>
    <row r="284" spans="1:53" ht="24" x14ac:dyDescent="0.25">
      <c r="A284" s="242" t="s">
        <v>894</v>
      </c>
      <c r="B284" s="242" t="s">
        <v>895</v>
      </c>
      <c r="C284" s="242" t="s">
        <v>1503</v>
      </c>
      <c r="D284" s="298" t="s">
        <v>170</v>
      </c>
      <c r="E284" s="298">
        <v>9.8543647552419393E-4</v>
      </c>
      <c r="G284" s="380"/>
      <c r="H284" s="381" t="s">
        <v>1503</v>
      </c>
      <c r="I284" s="382" t="s">
        <v>170</v>
      </c>
      <c r="J284" s="382">
        <v>8.0476043969095667E-4</v>
      </c>
      <c r="K284" s="382"/>
      <c r="L284" s="382"/>
      <c r="M284" s="382" t="s">
        <v>1503</v>
      </c>
      <c r="N284" s="382" t="s">
        <v>170</v>
      </c>
      <c r="O284" s="382">
        <v>1.8067603583323718E-4</v>
      </c>
      <c r="P284" s="382"/>
      <c r="Q284" s="383">
        <v>1.92</v>
      </c>
      <c r="R284" s="382">
        <v>36</v>
      </c>
      <c r="S284" s="382">
        <v>3</v>
      </c>
      <c r="T284" s="382">
        <v>13</v>
      </c>
      <c r="U284" s="382">
        <v>250</v>
      </c>
      <c r="V284" s="382"/>
      <c r="W284" s="382">
        <v>0</v>
      </c>
      <c r="X284" s="382">
        <v>0</v>
      </c>
      <c r="Y284" s="382">
        <v>75</v>
      </c>
      <c r="Z284" s="382">
        <v>9</v>
      </c>
      <c r="AA284" s="382">
        <v>47</v>
      </c>
      <c r="AC284" s="384">
        <v>131</v>
      </c>
      <c r="AD284" s="382"/>
      <c r="AE284" s="385">
        <v>1.27</v>
      </c>
      <c r="AF284" s="386"/>
      <c r="AG284" s="384">
        <v>0</v>
      </c>
      <c r="AH284" s="427" t="e">
        <f t="shared" si="62"/>
        <v>#VALUE!</v>
      </c>
      <c r="AI284" s="212" t="s">
        <v>832</v>
      </c>
      <c r="AJ284" s="212" t="s">
        <v>833</v>
      </c>
      <c r="AK284" s="212" t="s">
        <v>1493</v>
      </c>
      <c r="AL284" s="212"/>
      <c r="AM284" s="212"/>
      <c r="AN284" s="212" t="s">
        <v>290</v>
      </c>
      <c r="AO284" s="212"/>
      <c r="AP284" s="213">
        <v>340</v>
      </c>
      <c r="AQ284" s="213">
        <v>90</v>
      </c>
      <c r="AR284" s="213">
        <v>0</v>
      </c>
      <c r="AS284" s="213">
        <v>430</v>
      </c>
      <c r="AT284" s="407" t="e">
        <f t="shared" si="60"/>
        <v>#N/A</v>
      </c>
      <c r="AV284" s="213">
        <v>900</v>
      </c>
      <c r="AW284" s="214" t="s">
        <v>1122</v>
      </c>
      <c r="AX284" s="214" t="s">
        <v>1123</v>
      </c>
      <c r="AY284" s="214" t="s">
        <v>1606</v>
      </c>
      <c r="BA284" s="93" t="e">
        <f t="shared" si="61"/>
        <v>#N/A</v>
      </c>
    </row>
    <row r="285" spans="1:53" ht="24" x14ac:dyDescent="0.25">
      <c r="A285" s="242" t="s">
        <v>896</v>
      </c>
      <c r="B285" s="242" t="s">
        <v>897</v>
      </c>
      <c r="C285" s="242" t="s">
        <v>1505</v>
      </c>
      <c r="D285" s="298" t="s">
        <v>200</v>
      </c>
      <c r="E285" s="298">
        <v>2.4622529603321799E-3</v>
      </c>
      <c r="G285" s="380"/>
      <c r="H285" s="381" t="s">
        <v>1505</v>
      </c>
      <c r="I285" s="391" t="s">
        <v>200</v>
      </c>
      <c r="J285" s="391">
        <v>6.5550795025735571E-4</v>
      </c>
      <c r="K285" s="391"/>
      <c r="L285" s="391"/>
      <c r="M285" s="391" t="s">
        <v>1505</v>
      </c>
      <c r="N285" s="391" t="s">
        <v>200</v>
      </c>
      <c r="O285" s="391">
        <v>1.8067450100748244E-3</v>
      </c>
      <c r="P285" s="391"/>
      <c r="Q285" s="393" t="s">
        <v>1821</v>
      </c>
      <c r="R285" s="391" t="s">
        <v>1821</v>
      </c>
      <c r="S285" s="391" t="s">
        <v>1821</v>
      </c>
      <c r="T285" s="391" t="s">
        <v>1821</v>
      </c>
      <c r="U285" s="391" t="s">
        <v>1821</v>
      </c>
      <c r="V285" s="391"/>
      <c r="W285" s="391" t="s">
        <v>1821</v>
      </c>
      <c r="X285" s="391" t="s">
        <v>1821</v>
      </c>
      <c r="Y285" s="391" t="s">
        <v>1821</v>
      </c>
      <c r="Z285" s="391" t="s">
        <v>1821</v>
      </c>
      <c r="AA285" s="391" t="s">
        <v>1821</v>
      </c>
      <c r="AC285" s="380" t="s">
        <v>1821</v>
      </c>
      <c r="AD285" s="391"/>
      <c r="AE285" s="393" t="s">
        <v>1821</v>
      </c>
      <c r="AF285" s="391"/>
      <c r="AG285" s="380" t="s">
        <v>1821</v>
      </c>
      <c r="AH285" s="427" t="e">
        <f t="shared" si="62"/>
        <v>#VALUE!</v>
      </c>
      <c r="AI285" s="212" t="s">
        <v>834</v>
      </c>
      <c r="AJ285" s="212" t="s">
        <v>835</v>
      </c>
      <c r="AK285" s="212" t="s">
        <v>1494</v>
      </c>
      <c r="AL285" s="212"/>
      <c r="AM285" s="212"/>
      <c r="AN285" s="212" t="s">
        <v>306</v>
      </c>
      <c r="AO285" s="212"/>
      <c r="AP285" s="213">
        <v>60</v>
      </c>
      <c r="AQ285" s="213">
        <v>140</v>
      </c>
      <c r="AR285" s="213">
        <v>0</v>
      </c>
      <c r="AS285" s="213">
        <v>200</v>
      </c>
      <c r="AT285" s="407" t="e">
        <f t="shared" si="60"/>
        <v>#N/A</v>
      </c>
      <c r="AV285" s="213">
        <v>40</v>
      </c>
      <c r="AW285" s="214" t="s">
        <v>1129</v>
      </c>
      <c r="AX285" s="214" t="s">
        <v>1123</v>
      </c>
      <c r="AY285" s="214" t="s">
        <v>1136</v>
      </c>
      <c r="BA285" s="93" t="e">
        <f>AY285/VLOOKUP(AN285,$E$16:$H$393,4,FALSE)</f>
        <v>#N/A</v>
      </c>
    </row>
    <row r="286" spans="1:53" ht="24" x14ac:dyDescent="0.25">
      <c r="A286" s="242" t="s">
        <v>898</v>
      </c>
      <c r="B286" s="242" t="s">
        <v>899</v>
      </c>
      <c r="C286" s="242" t="s">
        <v>1506</v>
      </c>
      <c r="D286" s="298" t="s">
        <v>203</v>
      </c>
      <c r="E286" s="298">
        <v>3.8915064542155084E-3</v>
      </c>
      <c r="G286" s="380"/>
      <c r="H286" s="381" t="s">
        <v>1506</v>
      </c>
      <c r="I286" s="391" t="s">
        <v>203</v>
      </c>
      <c r="J286" s="391">
        <v>1.7947971651755561E-3</v>
      </c>
      <c r="K286" s="391"/>
      <c r="L286" s="391"/>
      <c r="M286" s="391" t="s">
        <v>1506</v>
      </c>
      <c r="N286" s="391" t="s">
        <v>203</v>
      </c>
      <c r="O286" s="391">
        <v>2.0967092890399521E-3</v>
      </c>
      <c r="P286" s="391"/>
      <c r="Q286" s="393" t="s">
        <v>1821</v>
      </c>
      <c r="R286" s="391" t="s">
        <v>1821</v>
      </c>
      <c r="S286" s="391" t="s">
        <v>1821</v>
      </c>
      <c r="T286" s="391" t="s">
        <v>1821</v>
      </c>
      <c r="U286" s="391" t="s">
        <v>1821</v>
      </c>
      <c r="V286" s="391"/>
      <c r="W286" s="382">
        <v>10</v>
      </c>
      <c r="X286" s="382">
        <v>0</v>
      </c>
      <c r="Y286" s="382">
        <v>0</v>
      </c>
      <c r="Z286" s="382">
        <v>0</v>
      </c>
      <c r="AA286" s="382">
        <v>33</v>
      </c>
      <c r="AC286" s="384">
        <v>43</v>
      </c>
      <c r="AD286" s="382"/>
      <c r="AE286" s="385">
        <v>0.72</v>
      </c>
      <c r="AF286" s="386"/>
      <c r="AG286" s="384">
        <v>0</v>
      </c>
      <c r="AH286" s="427" t="e">
        <f t="shared" si="62"/>
        <v>#VALUE!</v>
      </c>
      <c r="AI286" s="212"/>
      <c r="AJ286" s="212"/>
      <c r="AK286" s="212"/>
      <c r="AL286" s="212"/>
      <c r="AM286" s="212"/>
      <c r="AN286" s="212"/>
      <c r="AO286" s="212"/>
      <c r="AP286" s="214"/>
      <c r="AQ286" s="214"/>
      <c r="AR286" s="214"/>
      <c r="AS286" s="214"/>
      <c r="AT286" s="214"/>
      <c r="AV286" s="214"/>
      <c r="AW286" s="214" t="s">
        <v>394</v>
      </c>
      <c r="AX286" s="214" t="s">
        <v>394</v>
      </c>
      <c r="AY286" s="214" t="s">
        <v>394</v>
      </c>
    </row>
    <row r="287" spans="1:53" ht="24" x14ac:dyDescent="0.25">
      <c r="A287" s="242" t="s">
        <v>900</v>
      </c>
      <c r="B287" s="242" t="s">
        <v>901</v>
      </c>
      <c r="C287" s="242" t="s">
        <v>1508</v>
      </c>
      <c r="D287" s="298" t="s">
        <v>231</v>
      </c>
      <c r="E287" s="298">
        <v>1.8287426147879946E-3</v>
      </c>
      <c r="G287" s="380"/>
      <c r="H287" s="381" t="s">
        <v>1508</v>
      </c>
      <c r="I287" s="382" t="s">
        <v>231</v>
      </c>
      <c r="J287" s="382">
        <v>1.4386071450420554E-3</v>
      </c>
      <c r="K287" s="382"/>
      <c r="L287" s="382"/>
      <c r="M287" s="382" t="s">
        <v>1508</v>
      </c>
      <c r="N287" s="382" t="s">
        <v>231</v>
      </c>
      <c r="O287" s="382">
        <v>3.9013546974593909E-4</v>
      </c>
      <c r="P287" s="382"/>
      <c r="Q287" s="383">
        <v>0.26</v>
      </c>
      <c r="R287" s="382">
        <v>24</v>
      </c>
      <c r="S287" s="382">
        <v>11</v>
      </c>
      <c r="T287" s="382">
        <v>15</v>
      </c>
      <c r="U287" s="382">
        <v>67</v>
      </c>
      <c r="V287" s="382"/>
      <c r="W287" s="382">
        <v>2</v>
      </c>
      <c r="X287" s="382">
        <v>3</v>
      </c>
      <c r="Y287" s="382">
        <v>1</v>
      </c>
      <c r="Z287" s="382">
        <v>0</v>
      </c>
      <c r="AA287" s="382">
        <v>1</v>
      </c>
      <c r="AC287" s="384">
        <v>7</v>
      </c>
      <c r="AD287" s="382"/>
      <c r="AE287" s="385">
        <v>0.11</v>
      </c>
      <c r="AF287" s="386"/>
      <c r="AG287" s="384">
        <v>0</v>
      </c>
      <c r="AH287" s="427" t="e">
        <f t="shared" si="62"/>
        <v>#VALUE!</v>
      </c>
      <c r="AI287" s="212"/>
      <c r="AJ287" s="212"/>
      <c r="AK287" s="212"/>
      <c r="AL287" s="212"/>
      <c r="AM287" s="212"/>
      <c r="AN287" s="212"/>
      <c r="AO287" s="212"/>
      <c r="AP287" s="214"/>
      <c r="AQ287" s="214"/>
      <c r="AR287" s="214"/>
      <c r="AS287" s="214"/>
      <c r="AT287" s="214"/>
      <c r="AV287" s="214"/>
      <c r="AW287" s="214" t="s">
        <v>394</v>
      </c>
      <c r="AX287" s="214" t="s">
        <v>394</v>
      </c>
      <c r="AY287" s="214" t="s">
        <v>394</v>
      </c>
    </row>
    <row r="288" spans="1:53" ht="24" x14ac:dyDescent="0.25">
      <c r="C288" s="242" t="s">
        <v>1509</v>
      </c>
      <c r="D288" s="298" t="s">
        <v>248</v>
      </c>
      <c r="E288" s="298">
        <v>3.8452162089964072E-3</v>
      </c>
      <c r="G288" s="387"/>
      <c r="H288" s="388" t="s">
        <v>1509</v>
      </c>
      <c r="I288" s="389" t="s">
        <v>248</v>
      </c>
      <c r="J288" s="389">
        <v>1.1277353597044341E-3</v>
      </c>
      <c r="K288" s="389"/>
      <c r="L288" s="389"/>
      <c r="M288" s="389" t="s">
        <v>1509</v>
      </c>
      <c r="N288" s="389" t="s">
        <v>248</v>
      </c>
      <c r="O288" s="389">
        <v>2.7174808492919727E-3</v>
      </c>
      <c r="P288" s="389"/>
      <c r="Q288" s="390"/>
      <c r="R288" s="389"/>
      <c r="S288" s="389"/>
      <c r="T288" s="389"/>
      <c r="U288" s="391"/>
      <c r="V288" s="391"/>
      <c r="W288" s="389"/>
      <c r="X288" s="389"/>
      <c r="Y288" s="389"/>
      <c r="Z288" s="389"/>
      <c r="AA288" s="389"/>
      <c r="AC288" s="380"/>
      <c r="AD288" s="391"/>
      <c r="AE288" s="390"/>
      <c r="AF288" s="389"/>
      <c r="AG288" s="387"/>
      <c r="AH288" s="427" t="e">
        <f t="shared" si="62"/>
        <v>#VALUE!</v>
      </c>
      <c r="AI288" s="212" t="s">
        <v>878</v>
      </c>
      <c r="AJ288" s="212" t="s">
        <v>879</v>
      </c>
      <c r="AK288" s="212" t="s">
        <v>1499</v>
      </c>
      <c r="AL288" s="212"/>
      <c r="AM288" s="212"/>
      <c r="AN288" s="212" t="s">
        <v>32</v>
      </c>
      <c r="AO288" s="212"/>
      <c r="AP288" s="213">
        <v>330</v>
      </c>
      <c r="AQ288" s="213">
        <v>50</v>
      </c>
      <c r="AR288" s="213">
        <v>0</v>
      </c>
      <c r="AS288" s="213">
        <v>380</v>
      </c>
      <c r="AT288" s="407" t="e">
        <f t="shared" ref="AT288:AT299" si="63">AS288/VLOOKUP(AN288,$E$16:$H$393,4,FALSE)</f>
        <v>#N/A</v>
      </c>
      <c r="AV288" s="213">
        <v>460</v>
      </c>
      <c r="AW288" s="214" t="s">
        <v>1119</v>
      </c>
      <c r="AX288" s="214" t="s">
        <v>1123</v>
      </c>
      <c r="AY288" s="214" t="s">
        <v>1596</v>
      </c>
      <c r="BA288" s="93" t="e">
        <f t="shared" ref="BA288:BA299" si="64">AY288/VLOOKUP(AN288,$E$16:$H$393,4,FALSE)</f>
        <v>#N/A</v>
      </c>
    </row>
    <row r="289" spans="1:53" ht="24" x14ac:dyDescent="0.25">
      <c r="A289" s="242">
        <v>4</v>
      </c>
      <c r="B289" s="242">
        <v>11</v>
      </c>
      <c r="C289" s="242" t="s">
        <v>1510</v>
      </c>
      <c r="D289" s="315" t="s">
        <v>299</v>
      </c>
      <c r="E289" s="298">
        <v>1.0518837626797351E-3</v>
      </c>
      <c r="G289" s="380"/>
      <c r="H289" s="392" t="s">
        <v>1510</v>
      </c>
      <c r="I289" s="391" t="s">
        <v>299</v>
      </c>
      <c r="J289" s="391">
        <v>6.2446572889100001E-4</v>
      </c>
      <c r="K289" s="391"/>
      <c r="L289" s="391"/>
      <c r="M289" s="391" t="s">
        <v>1510</v>
      </c>
      <c r="N289" s="391" t="s">
        <v>299</v>
      </c>
      <c r="O289" s="391">
        <v>4.2741803378873482E-4</v>
      </c>
      <c r="P289" s="391"/>
      <c r="Q289" s="393"/>
      <c r="R289" s="391"/>
      <c r="S289" s="391"/>
      <c r="T289" s="391"/>
      <c r="U289" s="391"/>
      <c r="V289" s="391"/>
      <c r="W289" s="391"/>
      <c r="X289" s="391"/>
      <c r="Y289" s="391"/>
      <c r="Z289" s="391"/>
      <c r="AA289" s="391"/>
      <c r="AC289" s="380"/>
      <c r="AD289" s="391"/>
      <c r="AE289" s="393"/>
      <c r="AF289" s="391"/>
      <c r="AG289" s="380"/>
      <c r="AH289" s="427" t="e">
        <f t="shared" si="62"/>
        <v>#VALUE!</v>
      </c>
      <c r="AI289" s="212" t="s">
        <v>880</v>
      </c>
      <c r="AJ289" s="212" t="s">
        <v>881</v>
      </c>
      <c r="AK289" s="212" t="s">
        <v>1500</v>
      </c>
      <c r="AL289" s="212"/>
      <c r="AM289" s="212"/>
      <c r="AN289" s="212" t="s">
        <v>38</v>
      </c>
      <c r="AO289" s="212"/>
      <c r="AP289" s="213">
        <v>140</v>
      </c>
      <c r="AQ289" s="213">
        <v>10</v>
      </c>
      <c r="AR289" s="213">
        <v>0</v>
      </c>
      <c r="AS289" s="213">
        <v>150</v>
      </c>
      <c r="AT289" s="407" t="e">
        <f t="shared" si="63"/>
        <v>#N/A</v>
      </c>
      <c r="AV289" s="213">
        <v>90</v>
      </c>
      <c r="AW289" s="214" t="s">
        <v>1142</v>
      </c>
      <c r="AX289" s="214" t="s">
        <v>1123</v>
      </c>
      <c r="AY289" s="214" t="s">
        <v>1280</v>
      </c>
      <c r="BA289" s="93" t="e">
        <f t="shared" si="64"/>
        <v>#N/A</v>
      </c>
    </row>
    <row r="290" spans="1:53" ht="48" x14ac:dyDescent="0.25">
      <c r="A290" s="242" t="s">
        <v>902</v>
      </c>
      <c r="B290" s="242" t="s">
        <v>903</v>
      </c>
      <c r="C290" s="242" t="s">
        <v>1511</v>
      </c>
      <c r="D290" s="315" t="s">
        <v>310</v>
      </c>
      <c r="E290" s="242">
        <v>1.3000467596003614E-3</v>
      </c>
      <c r="G290" s="387"/>
      <c r="H290" s="394" t="s">
        <v>1511</v>
      </c>
      <c r="I290" s="395" t="s">
        <v>310</v>
      </c>
      <c r="J290" s="395">
        <v>9.5464255162367557E-4</v>
      </c>
      <c r="K290" s="395"/>
      <c r="L290" s="395"/>
      <c r="M290" s="395" t="s">
        <v>1511</v>
      </c>
      <c r="N290" s="395" t="s">
        <v>310</v>
      </c>
      <c r="O290" s="395">
        <v>3.4540420797668579E-4</v>
      </c>
      <c r="P290" s="395"/>
      <c r="Q290" s="396">
        <v>1.87</v>
      </c>
      <c r="R290" s="395">
        <v>8</v>
      </c>
      <c r="S290" s="395">
        <v>52</v>
      </c>
      <c r="T290" s="395">
        <v>49</v>
      </c>
      <c r="U290" s="382">
        <v>242</v>
      </c>
      <c r="V290" s="382"/>
      <c r="W290" s="395">
        <v>0</v>
      </c>
      <c r="X290" s="395">
        <v>0</v>
      </c>
      <c r="Y290" s="395">
        <v>10</v>
      </c>
      <c r="Z290" s="395">
        <v>0</v>
      </c>
      <c r="AA290" s="395">
        <v>0</v>
      </c>
      <c r="AC290" s="384">
        <v>10</v>
      </c>
      <c r="AD290" s="382"/>
      <c r="AE290" s="397">
        <v>0.14000000000000001</v>
      </c>
      <c r="AF290" s="398"/>
      <c r="AG290" s="399">
        <v>0</v>
      </c>
      <c r="AH290" s="427" t="e">
        <f t="shared" si="62"/>
        <v>#VALUE!</v>
      </c>
      <c r="AI290" s="212" t="s">
        <v>882</v>
      </c>
      <c r="AJ290" s="212" t="s">
        <v>883</v>
      </c>
      <c r="AK290" s="212" t="s">
        <v>1501</v>
      </c>
      <c r="AL290" s="212"/>
      <c r="AM290" s="212"/>
      <c r="AN290" s="212" t="s">
        <v>139</v>
      </c>
      <c r="AO290" s="212"/>
      <c r="AP290" s="213">
        <v>270</v>
      </c>
      <c r="AQ290" s="213">
        <v>80</v>
      </c>
      <c r="AR290" s="213">
        <v>0</v>
      </c>
      <c r="AS290" s="213">
        <v>350</v>
      </c>
      <c r="AT290" s="407" t="e">
        <f t="shared" si="63"/>
        <v>#N/A</v>
      </c>
      <c r="AV290" s="213">
        <v>350</v>
      </c>
      <c r="AW290" s="214" t="s">
        <v>1157</v>
      </c>
      <c r="AX290" s="214" t="s">
        <v>1123</v>
      </c>
      <c r="AY290" s="214" t="s">
        <v>1424</v>
      </c>
      <c r="BA290" s="93" t="e">
        <f t="shared" si="64"/>
        <v>#N/A</v>
      </c>
    </row>
    <row r="291" spans="1:53" ht="24" x14ac:dyDescent="0.25">
      <c r="A291" s="242" t="s">
        <v>904</v>
      </c>
      <c r="B291" s="242" t="s">
        <v>905</v>
      </c>
      <c r="C291" s="242" t="s">
        <v>1512</v>
      </c>
      <c r="D291" s="298" t="s">
        <v>313</v>
      </c>
      <c r="E291" s="242">
        <v>1.2024478904536237E-3</v>
      </c>
      <c r="G291" s="387"/>
      <c r="H291" s="394" t="s">
        <v>1512</v>
      </c>
      <c r="I291" s="395" t="s">
        <v>313</v>
      </c>
      <c r="J291" s="395">
        <v>5.2505679513645351E-4</v>
      </c>
      <c r="K291" s="395"/>
      <c r="L291" s="395"/>
      <c r="M291" s="395" t="s">
        <v>1512</v>
      </c>
      <c r="N291" s="395" t="s">
        <v>313</v>
      </c>
      <c r="O291" s="395">
        <v>6.7739109531717023E-4</v>
      </c>
      <c r="P291" s="395"/>
      <c r="Q291" s="396">
        <v>0.62</v>
      </c>
      <c r="R291" s="395">
        <v>5</v>
      </c>
      <c r="S291" s="395">
        <v>2</v>
      </c>
      <c r="T291" s="395">
        <v>12</v>
      </c>
      <c r="U291" s="382">
        <v>42</v>
      </c>
      <c r="V291" s="382"/>
      <c r="W291" s="395">
        <v>2</v>
      </c>
      <c r="X291" s="395">
        <v>1</v>
      </c>
      <c r="Y291" s="395">
        <v>21</v>
      </c>
      <c r="Z291" s="395">
        <v>0</v>
      </c>
      <c r="AA291" s="395">
        <v>0</v>
      </c>
      <c r="AC291" s="384">
        <v>24</v>
      </c>
      <c r="AD291" s="382"/>
      <c r="AE291" s="397">
        <v>0.65</v>
      </c>
      <c r="AF291" s="398"/>
      <c r="AG291" s="399">
        <v>0</v>
      </c>
      <c r="AH291" s="427" t="e">
        <f t="shared" si="62"/>
        <v>#VALUE!</v>
      </c>
      <c r="AI291" s="212" t="s">
        <v>884</v>
      </c>
      <c r="AJ291" s="212" t="s">
        <v>885</v>
      </c>
      <c r="AK291" s="212" t="s">
        <v>1502</v>
      </c>
      <c r="AL291" s="212"/>
      <c r="AM291" s="212"/>
      <c r="AN291" s="212" t="s">
        <v>162</v>
      </c>
      <c r="AO291" s="212"/>
      <c r="AP291" s="213">
        <v>260</v>
      </c>
      <c r="AQ291" s="213">
        <v>100</v>
      </c>
      <c r="AR291" s="213">
        <v>0</v>
      </c>
      <c r="AS291" s="213">
        <v>360</v>
      </c>
      <c r="AT291" s="407" t="e">
        <f t="shared" si="63"/>
        <v>#N/A</v>
      </c>
      <c r="AV291" s="213">
        <v>390</v>
      </c>
      <c r="AW291" s="214" t="s">
        <v>1173</v>
      </c>
      <c r="AX291" s="214" t="s">
        <v>1123</v>
      </c>
      <c r="AY291" s="214" t="s">
        <v>1507</v>
      </c>
      <c r="BA291" s="93" t="e">
        <f t="shared" si="64"/>
        <v>#N/A</v>
      </c>
    </row>
    <row r="292" spans="1:53" ht="24" x14ac:dyDescent="0.25">
      <c r="A292" s="242" t="s">
        <v>906</v>
      </c>
      <c r="B292" s="242" t="s">
        <v>907</v>
      </c>
      <c r="C292" s="242" t="s">
        <v>1514</v>
      </c>
      <c r="D292" s="298" t="s">
        <v>1515</v>
      </c>
      <c r="E292" s="242">
        <v>1.8791908554295382E-3</v>
      </c>
      <c r="G292" s="387"/>
      <c r="H292" s="394" t="s">
        <v>1514</v>
      </c>
      <c r="I292" s="389" t="s">
        <v>1515</v>
      </c>
      <c r="J292" s="389">
        <v>4.1221050749754728E-4</v>
      </c>
      <c r="K292" s="389"/>
      <c r="L292" s="389"/>
      <c r="M292" s="389" t="s">
        <v>1514</v>
      </c>
      <c r="N292" s="389" t="s">
        <v>1515</v>
      </c>
      <c r="O292" s="395">
        <v>1.4669803479319908E-3</v>
      </c>
      <c r="P292" s="395"/>
      <c r="Q292" s="396">
        <v>1.36</v>
      </c>
      <c r="R292" s="389" t="s">
        <v>1821</v>
      </c>
      <c r="S292" s="389" t="s">
        <v>1821</v>
      </c>
      <c r="T292" s="389" t="s">
        <v>1821</v>
      </c>
      <c r="U292" s="391" t="s">
        <v>1821</v>
      </c>
      <c r="V292" s="391"/>
      <c r="W292" s="395">
        <v>4</v>
      </c>
      <c r="X292" s="395">
        <v>0</v>
      </c>
      <c r="Y292" s="395">
        <v>7</v>
      </c>
      <c r="Z292" s="395">
        <v>0</v>
      </c>
      <c r="AA292" s="395">
        <v>0</v>
      </c>
      <c r="AC292" s="384">
        <v>11</v>
      </c>
      <c r="AD292" s="382"/>
      <c r="AE292" s="397">
        <v>0.39</v>
      </c>
      <c r="AF292" s="398"/>
      <c r="AG292" s="399">
        <v>0</v>
      </c>
      <c r="AH292" s="427" t="e">
        <f t="shared" si="62"/>
        <v>#VALUE!</v>
      </c>
      <c r="AI292" s="212" t="s">
        <v>886</v>
      </c>
      <c r="AJ292" s="212" t="s">
        <v>887</v>
      </c>
      <c r="AK292" s="212" t="s">
        <v>1503</v>
      </c>
      <c r="AL292" s="212"/>
      <c r="AM292" s="212"/>
      <c r="AN292" s="212" t="s">
        <v>170</v>
      </c>
      <c r="AO292" s="212"/>
      <c r="AP292" s="213">
        <v>930</v>
      </c>
      <c r="AQ292" s="213">
        <v>330</v>
      </c>
      <c r="AR292" s="213">
        <v>0</v>
      </c>
      <c r="AS292" s="213">
        <v>1270</v>
      </c>
      <c r="AT292" s="407" t="e">
        <f t="shared" si="63"/>
        <v>#N/A</v>
      </c>
      <c r="AV292" s="213">
        <v>940</v>
      </c>
      <c r="AW292" s="214" t="s">
        <v>1114</v>
      </c>
      <c r="AX292" s="214" t="s">
        <v>1123</v>
      </c>
      <c r="AY292" s="214" t="s">
        <v>1789</v>
      </c>
      <c r="BA292" s="93" t="e">
        <f t="shared" si="64"/>
        <v>#N/A</v>
      </c>
    </row>
    <row r="293" spans="1:53" ht="24" x14ac:dyDescent="0.25">
      <c r="A293" s="242" t="s">
        <v>908</v>
      </c>
      <c r="B293" s="242" t="s">
        <v>909</v>
      </c>
      <c r="C293" s="242" t="s">
        <v>1516</v>
      </c>
      <c r="D293" s="298" t="s">
        <v>10</v>
      </c>
      <c r="E293" s="242">
        <v>4.1443781092280225E-4</v>
      </c>
      <c r="G293" s="387"/>
      <c r="H293" s="394" t="s">
        <v>1516</v>
      </c>
      <c r="I293" s="395" t="s">
        <v>10</v>
      </c>
      <c r="J293" s="395">
        <v>3.2396520423781021E-4</v>
      </c>
      <c r="K293" s="395"/>
      <c r="L293" s="395"/>
      <c r="M293" s="395" t="s">
        <v>1516</v>
      </c>
      <c r="N293" s="395" t="s">
        <v>10</v>
      </c>
      <c r="O293" s="395">
        <v>9.0472606684991968E-5</v>
      </c>
      <c r="P293" s="395"/>
      <c r="Q293" s="396">
        <v>1.21</v>
      </c>
      <c r="R293" s="395">
        <v>13</v>
      </c>
      <c r="S293" s="395">
        <v>16</v>
      </c>
      <c r="T293" s="395">
        <v>59</v>
      </c>
      <c r="U293" s="382">
        <v>169</v>
      </c>
      <c r="V293" s="382"/>
      <c r="W293" s="395">
        <v>4</v>
      </c>
      <c r="X293" s="395">
        <v>34</v>
      </c>
      <c r="Y293" s="395">
        <v>48</v>
      </c>
      <c r="Z293" s="395">
        <v>0</v>
      </c>
      <c r="AA293" s="395">
        <v>1</v>
      </c>
      <c r="AC293" s="384">
        <v>87</v>
      </c>
      <c r="AD293" s="382"/>
      <c r="AE293" s="397">
        <v>1.3</v>
      </c>
      <c r="AF293" s="398"/>
      <c r="AG293" s="399">
        <v>0</v>
      </c>
      <c r="AH293" s="427" t="e">
        <f t="shared" si="62"/>
        <v>#VALUE!</v>
      </c>
      <c r="AI293" s="212" t="s">
        <v>888</v>
      </c>
      <c r="AJ293" s="212" t="s">
        <v>889</v>
      </c>
      <c r="AK293" s="212" t="s">
        <v>1505</v>
      </c>
      <c r="AL293" s="212"/>
      <c r="AM293" s="212"/>
      <c r="AN293" s="212" t="s">
        <v>200</v>
      </c>
      <c r="AO293" s="212"/>
      <c r="AP293" s="213">
        <v>110</v>
      </c>
      <c r="AQ293" s="213">
        <v>50</v>
      </c>
      <c r="AR293" s="213">
        <v>0</v>
      </c>
      <c r="AS293" s="213">
        <v>150</v>
      </c>
      <c r="AT293" s="407" t="e">
        <f t="shared" si="63"/>
        <v>#N/A</v>
      </c>
      <c r="AV293" s="213">
        <v>210</v>
      </c>
      <c r="AW293" s="214" t="s">
        <v>1135</v>
      </c>
      <c r="AX293" s="214" t="s">
        <v>1142</v>
      </c>
      <c r="AY293" s="214" t="s">
        <v>1234</v>
      </c>
      <c r="BA293" s="93" t="e">
        <f t="shared" si="64"/>
        <v>#N/A</v>
      </c>
    </row>
    <row r="294" spans="1:53" ht="24" x14ac:dyDescent="0.25">
      <c r="A294" s="242">
        <v>14</v>
      </c>
      <c r="B294" s="242">
        <v>21</v>
      </c>
      <c r="C294" s="242" t="s">
        <v>1517</v>
      </c>
      <c r="D294" s="298" t="s">
        <v>61</v>
      </c>
      <c r="E294" s="315">
        <v>2.798039206980868E-4</v>
      </c>
      <c r="G294" s="380"/>
      <c r="H294" s="392" t="s">
        <v>1517</v>
      </c>
      <c r="I294" s="391" t="s">
        <v>61</v>
      </c>
      <c r="J294" s="391">
        <v>2.606140563360014E-4</v>
      </c>
      <c r="K294" s="391"/>
      <c r="L294" s="391"/>
      <c r="M294" s="391" t="s">
        <v>1517</v>
      </c>
      <c r="N294" s="391" t="s">
        <v>61</v>
      </c>
      <c r="O294" s="391">
        <v>1.9189864362085398E-5</v>
      </c>
      <c r="P294" s="391"/>
      <c r="Q294" s="393"/>
      <c r="R294" s="391"/>
      <c r="S294" s="391"/>
      <c r="T294" s="391"/>
      <c r="U294" s="391"/>
      <c r="V294" s="391"/>
      <c r="W294" s="391"/>
      <c r="X294" s="391"/>
      <c r="Y294" s="391"/>
      <c r="Z294" s="391"/>
      <c r="AA294" s="391"/>
      <c r="AC294" s="380"/>
      <c r="AD294" s="391"/>
      <c r="AE294" s="393"/>
      <c r="AF294" s="391"/>
      <c r="AG294" s="380"/>
      <c r="AH294" s="427" t="e">
        <f t="shared" si="62"/>
        <v>#VALUE!</v>
      </c>
      <c r="AI294" s="212" t="s">
        <v>890</v>
      </c>
      <c r="AJ294" s="212" t="s">
        <v>891</v>
      </c>
      <c r="AK294" s="212" t="s">
        <v>1506</v>
      </c>
      <c r="AL294" s="212"/>
      <c r="AM294" s="212"/>
      <c r="AN294" s="212" t="s">
        <v>203</v>
      </c>
      <c r="AO294" s="212"/>
      <c r="AP294" s="213">
        <v>190</v>
      </c>
      <c r="AQ294" s="213">
        <v>10</v>
      </c>
      <c r="AR294" s="213">
        <v>0</v>
      </c>
      <c r="AS294" s="213">
        <v>200</v>
      </c>
      <c r="AT294" s="407" t="e">
        <f t="shared" si="63"/>
        <v>#N/A</v>
      </c>
      <c r="AV294" s="213">
        <v>290</v>
      </c>
      <c r="AW294" s="214" t="s">
        <v>1178</v>
      </c>
      <c r="AX294" s="214" t="s">
        <v>1123</v>
      </c>
      <c r="AY294" s="214" t="s">
        <v>1191</v>
      </c>
      <c r="BA294" s="93" t="e">
        <f t="shared" si="64"/>
        <v>#N/A</v>
      </c>
    </row>
    <row r="295" spans="1:53" ht="24" x14ac:dyDescent="0.25">
      <c r="A295" s="242" t="s">
        <v>910</v>
      </c>
      <c r="B295" s="242" t="s">
        <v>911</v>
      </c>
      <c r="C295" s="242" t="s">
        <v>1518</v>
      </c>
      <c r="D295" s="298" t="s">
        <v>233</v>
      </c>
      <c r="E295" s="242">
        <v>1.086720961958592E-2</v>
      </c>
      <c r="G295" s="387"/>
      <c r="H295" s="394" t="s">
        <v>1518</v>
      </c>
      <c r="I295" s="395" t="s">
        <v>233</v>
      </c>
      <c r="J295" s="395">
        <v>9.0817676246484572E-4</v>
      </c>
      <c r="K295" s="395"/>
      <c r="L295" s="395"/>
      <c r="M295" s="395" t="s">
        <v>1518</v>
      </c>
      <c r="N295" s="395" t="s">
        <v>233</v>
      </c>
      <c r="O295" s="395">
        <v>9.9590328571210751E-3</v>
      </c>
      <c r="P295" s="395"/>
      <c r="Q295" s="396">
        <v>0.62</v>
      </c>
      <c r="R295" s="395">
        <v>48</v>
      </c>
      <c r="S295" s="395">
        <v>10</v>
      </c>
      <c r="T295" s="395">
        <v>20</v>
      </c>
      <c r="U295" s="382">
        <v>107</v>
      </c>
      <c r="V295" s="382"/>
      <c r="W295" s="395">
        <v>9</v>
      </c>
      <c r="X295" s="395">
        <v>0</v>
      </c>
      <c r="Y295" s="395">
        <v>0</v>
      </c>
      <c r="Z295" s="395">
        <v>0</v>
      </c>
      <c r="AA295" s="395">
        <v>3</v>
      </c>
      <c r="AC295" s="384">
        <v>12</v>
      </c>
      <c r="AD295" s="382"/>
      <c r="AE295" s="397">
        <v>0.26</v>
      </c>
      <c r="AF295" s="398"/>
      <c r="AG295" s="399">
        <v>3</v>
      </c>
      <c r="AH295" s="427" t="e">
        <f t="shared" si="62"/>
        <v>#VALUE!</v>
      </c>
      <c r="AI295" s="212" t="s">
        <v>892</v>
      </c>
      <c r="AJ295" s="212" t="s">
        <v>893</v>
      </c>
      <c r="AK295" s="212" t="s">
        <v>1508</v>
      </c>
      <c r="AL295" s="212"/>
      <c r="AM295" s="212"/>
      <c r="AN295" s="212" t="s">
        <v>231</v>
      </c>
      <c r="AO295" s="212"/>
      <c r="AP295" s="213">
        <v>120</v>
      </c>
      <c r="AQ295" s="213">
        <v>50</v>
      </c>
      <c r="AR295" s="213">
        <v>20</v>
      </c>
      <c r="AS295" s="213">
        <v>200</v>
      </c>
      <c r="AT295" s="407" t="e">
        <f t="shared" si="63"/>
        <v>#N/A</v>
      </c>
      <c r="AV295" s="213">
        <v>130</v>
      </c>
      <c r="AW295" s="214" t="s">
        <v>1135</v>
      </c>
      <c r="AX295" s="214" t="s">
        <v>1123</v>
      </c>
      <c r="AY295" s="214" t="s">
        <v>1176</v>
      </c>
      <c r="BA295" s="93" t="e">
        <f t="shared" si="64"/>
        <v>#N/A</v>
      </c>
    </row>
    <row r="296" spans="1:53" ht="24" x14ac:dyDescent="0.25">
      <c r="A296" s="242" t="s">
        <v>912</v>
      </c>
      <c r="B296" s="242" t="s">
        <v>913</v>
      </c>
      <c r="C296" s="242" t="s">
        <v>1519</v>
      </c>
      <c r="D296" s="298" t="s">
        <v>318</v>
      </c>
      <c r="E296" s="242">
        <v>7.2317049597254654E-4</v>
      </c>
      <c r="G296" s="387"/>
      <c r="H296" s="394" t="s">
        <v>1519</v>
      </c>
      <c r="I296" s="395" t="s">
        <v>318</v>
      </c>
      <c r="J296" s="395">
        <v>3.8992293658910435E-4</v>
      </c>
      <c r="K296" s="395"/>
      <c r="L296" s="395"/>
      <c r="M296" s="395" t="s">
        <v>1519</v>
      </c>
      <c r="N296" s="395" t="s">
        <v>318</v>
      </c>
      <c r="O296" s="395">
        <v>3.3324755938344218E-4</v>
      </c>
      <c r="P296" s="395"/>
      <c r="Q296" s="396">
        <v>2.4500000000000002</v>
      </c>
      <c r="R296" s="395">
        <v>26</v>
      </c>
      <c r="S296" s="395">
        <v>38</v>
      </c>
      <c r="T296" s="395">
        <v>74</v>
      </c>
      <c r="U296" s="382">
        <v>236</v>
      </c>
      <c r="V296" s="382"/>
      <c r="W296" s="395">
        <v>5</v>
      </c>
      <c r="X296" s="395">
        <v>0</v>
      </c>
      <c r="Y296" s="395">
        <v>0</v>
      </c>
      <c r="Z296" s="395">
        <v>0</v>
      </c>
      <c r="AA296" s="395">
        <v>32</v>
      </c>
      <c r="AC296" s="384">
        <v>37</v>
      </c>
      <c r="AD296" s="382"/>
      <c r="AE296" s="397">
        <v>0.93</v>
      </c>
      <c r="AF296" s="398"/>
      <c r="AG296" s="399">
        <v>9</v>
      </c>
      <c r="AH296" s="427" t="e">
        <f t="shared" si="62"/>
        <v>#VALUE!</v>
      </c>
      <c r="AI296" s="212" t="s">
        <v>894</v>
      </c>
      <c r="AJ296" s="212" t="s">
        <v>895</v>
      </c>
      <c r="AK296" s="212" t="s">
        <v>1509</v>
      </c>
      <c r="AL296" s="212"/>
      <c r="AM296" s="212"/>
      <c r="AN296" s="212" t="s">
        <v>248</v>
      </c>
      <c r="AO296" s="212"/>
      <c r="AP296" s="213">
        <v>610</v>
      </c>
      <c r="AQ296" s="213">
        <v>140</v>
      </c>
      <c r="AR296" s="213">
        <v>390</v>
      </c>
      <c r="AS296" s="213">
        <v>1140</v>
      </c>
      <c r="AT296" s="407" t="e">
        <f t="shared" si="63"/>
        <v>#N/A</v>
      </c>
      <c r="AV296" s="213">
        <v>160</v>
      </c>
      <c r="AW296" s="214" t="s">
        <v>1119</v>
      </c>
      <c r="AX296" s="214" t="s">
        <v>1119</v>
      </c>
      <c r="AY296" s="214" t="s">
        <v>1149</v>
      </c>
      <c r="BA296" s="93" t="e">
        <f t="shared" si="64"/>
        <v>#N/A</v>
      </c>
    </row>
    <row r="297" spans="1:53" ht="24" x14ac:dyDescent="0.25">
      <c r="A297" s="242" t="s">
        <v>914</v>
      </c>
      <c r="B297" s="242" t="s">
        <v>915</v>
      </c>
      <c r="C297" s="242" t="s">
        <v>1521</v>
      </c>
      <c r="D297" s="298" t="s">
        <v>326</v>
      </c>
      <c r="E297" s="242">
        <v>8.4439317334721736E-4</v>
      </c>
      <c r="G297" s="387"/>
      <c r="H297" s="394" t="s">
        <v>1521</v>
      </c>
      <c r="I297" s="395" t="s">
        <v>326</v>
      </c>
      <c r="J297" s="395">
        <v>2.3344819962115918E-4</v>
      </c>
      <c r="K297" s="395"/>
      <c r="L297" s="395"/>
      <c r="M297" s="395" t="s">
        <v>1521</v>
      </c>
      <c r="N297" s="395" t="s">
        <v>326</v>
      </c>
      <c r="O297" s="395">
        <v>6.1094497372605821E-4</v>
      </c>
      <c r="P297" s="395"/>
      <c r="Q297" s="396">
        <v>1.1599999999999999</v>
      </c>
      <c r="R297" s="395">
        <v>18</v>
      </c>
      <c r="S297" s="395">
        <v>10</v>
      </c>
      <c r="T297" s="395">
        <v>31</v>
      </c>
      <c r="U297" s="382">
        <v>110</v>
      </c>
      <c r="V297" s="382"/>
      <c r="W297" s="395">
        <v>6</v>
      </c>
      <c r="X297" s="395">
        <v>6</v>
      </c>
      <c r="Y297" s="395">
        <v>26</v>
      </c>
      <c r="Z297" s="395">
        <v>12</v>
      </c>
      <c r="AA297" s="395">
        <v>11</v>
      </c>
      <c r="AC297" s="384">
        <v>61</v>
      </c>
      <c r="AD297" s="382"/>
      <c r="AE297" s="397">
        <v>1.39</v>
      </c>
      <c r="AF297" s="398"/>
      <c r="AG297" s="399">
        <v>0</v>
      </c>
      <c r="AH297" s="427" t="e">
        <f t="shared" si="62"/>
        <v>#VALUE!</v>
      </c>
      <c r="AI297" s="212" t="s">
        <v>896</v>
      </c>
      <c r="AJ297" s="212" t="s">
        <v>897</v>
      </c>
      <c r="AK297" s="212" t="s">
        <v>1510</v>
      </c>
      <c r="AL297" s="212"/>
      <c r="AM297" s="212"/>
      <c r="AN297" s="212" t="s">
        <v>299</v>
      </c>
      <c r="AO297" s="212"/>
      <c r="AP297" s="213">
        <v>170</v>
      </c>
      <c r="AQ297" s="213">
        <v>60</v>
      </c>
      <c r="AR297" s="213">
        <v>0</v>
      </c>
      <c r="AS297" s="213">
        <v>230</v>
      </c>
      <c r="AT297" s="407" t="e">
        <f t="shared" si="63"/>
        <v>#N/A</v>
      </c>
      <c r="AV297" s="213">
        <v>200</v>
      </c>
      <c r="AW297" s="214" t="s">
        <v>1123</v>
      </c>
      <c r="AX297" s="214" t="s">
        <v>1123</v>
      </c>
      <c r="AY297" s="214" t="s">
        <v>1149</v>
      </c>
      <c r="BA297" s="93" t="e">
        <f t="shared" si="64"/>
        <v>#N/A</v>
      </c>
    </row>
    <row r="298" spans="1:53" ht="24" x14ac:dyDescent="0.25">
      <c r="A298" s="242" t="s">
        <v>916</v>
      </c>
      <c r="B298" s="242" t="s">
        <v>917</v>
      </c>
      <c r="C298" s="242" t="s">
        <v>1523</v>
      </c>
      <c r="D298" s="298" t="s">
        <v>94</v>
      </c>
      <c r="E298" s="242">
        <v>1.9154273378710032E-3</v>
      </c>
      <c r="G298" s="387"/>
      <c r="H298" s="394" t="s">
        <v>1523</v>
      </c>
      <c r="I298" s="395" t="s">
        <v>94</v>
      </c>
      <c r="J298" s="395">
        <v>3.9107390185809447E-4</v>
      </c>
      <c r="K298" s="395"/>
      <c r="L298" s="395"/>
      <c r="M298" s="395" t="s">
        <v>1523</v>
      </c>
      <c r="N298" s="395" t="s">
        <v>94</v>
      </c>
      <c r="O298" s="395">
        <v>1.5243534360129087E-3</v>
      </c>
      <c r="P298" s="395"/>
      <c r="Q298" s="396">
        <v>1</v>
      </c>
      <c r="R298" s="395">
        <v>10</v>
      </c>
      <c r="S298" s="395">
        <v>24</v>
      </c>
      <c r="T298" s="395">
        <v>26</v>
      </c>
      <c r="U298" s="382">
        <v>102</v>
      </c>
      <c r="V298" s="382"/>
      <c r="W298" s="395">
        <v>2</v>
      </c>
      <c r="X298" s="395">
        <v>4</v>
      </c>
      <c r="Y298" s="395">
        <v>0</v>
      </c>
      <c r="Z298" s="395">
        <v>0</v>
      </c>
      <c r="AA298" s="395">
        <v>15</v>
      </c>
      <c r="AC298" s="384">
        <v>21</v>
      </c>
      <c r="AD298" s="382"/>
      <c r="AE298" s="397">
        <v>0.5</v>
      </c>
      <c r="AF298" s="398"/>
      <c r="AG298" s="399">
        <v>0</v>
      </c>
      <c r="AH298" s="427" t="e">
        <f t="shared" si="62"/>
        <v>#VALUE!</v>
      </c>
      <c r="AI298" s="212" t="s">
        <v>898</v>
      </c>
      <c r="AJ298" s="212" t="s">
        <v>899</v>
      </c>
      <c r="AK298" s="212" t="s">
        <v>1511</v>
      </c>
      <c r="AL298" s="212"/>
      <c r="AM298" s="212"/>
      <c r="AN298" s="212" t="s">
        <v>310</v>
      </c>
      <c r="AO298" s="212"/>
      <c r="AP298" s="213">
        <v>340</v>
      </c>
      <c r="AQ298" s="213">
        <v>30</v>
      </c>
      <c r="AR298" s="213">
        <v>0</v>
      </c>
      <c r="AS298" s="213">
        <v>370</v>
      </c>
      <c r="AT298" s="407" t="e">
        <f t="shared" si="63"/>
        <v>#N/A</v>
      </c>
      <c r="AV298" s="213">
        <v>210</v>
      </c>
      <c r="AW298" s="214" t="s">
        <v>1123</v>
      </c>
      <c r="AX298" s="214" t="s">
        <v>1123</v>
      </c>
      <c r="AY298" s="214" t="s">
        <v>1136</v>
      </c>
      <c r="BA298" s="93" t="e">
        <f t="shared" si="64"/>
        <v>#N/A</v>
      </c>
    </row>
    <row r="299" spans="1:53" ht="24" x14ac:dyDescent="0.25">
      <c r="A299" s="242" t="s">
        <v>918</v>
      </c>
      <c r="B299" s="242" t="s">
        <v>919</v>
      </c>
      <c r="C299" s="242" t="s">
        <v>1524</v>
      </c>
      <c r="D299" s="298" t="s">
        <v>127</v>
      </c>
      <c r="E299" s="242">
        <v>4.1263459425259645E-4</v>
      </c>
      <c r="G299" s="387"/>
      <c r="H299" s="394" t="s">
        <v>1524</v>
      </c>
      <c r="I299" s="395" t="s">
        <v>127</v>
      </c>
      <c r="J299" s="395">
        <v>2.3908333314378512E-4</v>
      </c>
      <c r="K299" s="395"/>
      <c r="L299" s="395"/>
      <c r="M299" s="395" t="s">
        <v>1524</v>
      </c>
      <c r="N299" s="395" t="s">
        <v>127</v>
      </c>
      <c r="O299" s="395">
        <v>1.7355126110881136E-4</v>
      </c>
      <c r="P299" s="395"/>
      <c r="Q299" s="396">
        <v>1.3</v>
      </c>
      <c r="R299" s="395">
        <v>13</v>
      </c>
      <c r="S299" s="395">
        <v>10</v>
      </c>
      <c r="T299" s="395">
        <v>8</v>
      </c>
      <c r="U299" s="382">
        <v>113</v>
      </c>
      <c r="V299" s="382"/>
      <c r="W299" s="395">
        <v>19</v>
      </c>
      <c r="X299" s="395">
        <v>1</v>
      </c>
      <c r="Y299" s="395">
        <v>15</v>
      </c>
      <c r="Z299" s="395">
        <v>7</v>
      </c>
      <c r="AA299" s="395">
        <v>10</v>
      </c>
      <c r="AC299" s="384">
        <v>52</v>
      </c>
      <c r="AD299" s="382"/>
      <c r="AE299" s="397">
        <v>0.83</v>
      </c>
      <c r="AF299" s="398"/>
      <c r="AG299" s="399">
        <v>2</v>
      </c>
      <c r="AH299" s="427" t="e">
        <f t="shared" si="62"/>
        <v>#VALUE!</v>
      </c>
      <c r="AI299" s="212" t="s">
        <v>900</v>
      </c>
      <c r="AJ299" s="212" t="s">
        <v>901</v>
      </c>
      <c r="AK299" s="212" t="s">
        <v>1512</v>
      </c>
      <c r="AL299" s="212"/>
      <c r="AM299" s="212"/>
      <c r="AN299" s="212" t="s">
        <v>313</v>
      </c>
      <c r="AO299" s="212"/>
      <c r="AP299" s="213">
        <v>270</v>
      </c>
      <c r="AQ299" s="213">
        <v>80</v>
      </c>
      <c r="AR299" s="213">
        <v>0</v>
      </c>
      <c r="AS299" s="213">
        <v>350</v>
      </c>
      <c r="AT299" s="407" t="e">
        <f t="shared" si="63"/>
        <v>#N/A</v>
      </c>
      <c r="AV299" s="213">
        <v>220</v>
      </c>
      <c r="AW299" s="214" t="s">
        <v>1135</v>
      </c>
      <c r="AX299" s="214" t="s">
        <v>1123</v>
      </c>
      <c r="AY299" s="214" t="s">
        <v>1234</v>
      </c>
      <c r="BA299" s="93" t="e">
        <f t="shared" si="64"/>
        <v>#N/A</v>
      </c>
    </row>
    <row r="300" spans="1:53" ht="24" x14ac:dyDescent="0.25">
      <c r="A300" s="242">
        <v>17</v>
      </c>
      <c r="B300" s="242">
        <v>24</v>
      </c>
      <c r="C300" s="242" t="s">
        <v>1525</v>
      </c>
      <c r="D300" s="298" t="s">
        <v>151</v>
      </c>
      <c r="E300" s="315">
        <v>5.2199414649695868E-4</v>
      </c>
      <c r="G300" s="380"/>
      <c r="H300" s="392" t="s">
        <v>1525</v>
      </c>
      <c r="I300" s="391" t="s">
        <v>151</v>
      </c>
      <c r="J300" s="391">
        <v>2.4208031105887819E-4</v>
      </c>
      <c r="K300" s="391"/>
      <c r="L300" s="391"/>
      <c r="M300" s="391" t="s">
        <v>1525</v>
      </c>
      <c r="N300" s="391" t="s">
        <v>151</v>
      </c>
      <c r="O300" s="391">
        <v>2.7991383543808049E-4</v>
      </c>
      <c r="P300" s="391"/>
      <c r="Q300" s="393"/>
      <c r="R300" s="391"/>
      <c r="S300" s="391"/>
      <c r="T300" s="391"/>
      <c r="U300" s="391"/>
      <c r="V300" s="391"/>
      <c r="W300" s="391"/>
      <c r="X300" s="391"/>
      <c r="Y300" s="391"/>
      <c r="Z300" s="391"/>
      <c r="AA300" s="391"/>
      <c r="AC300" s="380"/>
      <c r="AD300" s="391"/>
      <c r="AE300" s="393"/>
      <c r="AF300" s="391"/>
      <c r="AG300" s="380"/>
      <c r="AH300" s="427" t="e">
        <f t="shared" si="62"/>
        <v>#VALUE!</v>
      </c>
      <c r="AI300" s="212"/>
      <c r="AJ300" s="212"/>
      <c r="AK300" s="212"/>
      <c r="AL300" s="212"/>
      <c r="AM300" s="212"/>
      <c r="AN300" s="212"/>
      <c r="AO300" s="212"/>
      <c r="AP300" s="214"/>
      <c r="AQ300" s="214"/>
      <c r="AR300" s="214"/>
      <c r="AS300" s="214"/>
      <c r="AT300" s="214"/>
      <c r="AV300" s="214"/>
      <c r="AW300" s="214" t="s">
        <v>394</v>
      </c>
      <c r="AX300" s="214" t="s">
        <v>394</v>
      </c>
      <c r="AY300" s="214" t="s">
        <v>394</v>
      </c>
    </row>
    <row r="301" spans="1:53" ht="24" x14ac:dyDescent="0.25">
      <c r="A301" s="242" t="s">
        <v>920</v>
      </c>
      <c r="B301" s="242" t="s">
        <v>921</v>
      </c>
      <c r="C301" s="242" t="s">
        <v>1526</v>
      </c>
      <c r="D301" s="298" t="s">
        <v>214</v>
      </c>
      <c r="E301" s="242">
        <v>3.8627480471928061E-4</v>
      </c>
      <c r="G301" s="387"/>
      <c r="H301" s="394" t="s">
        <v>1526</v>
      </c>
      <c r="I301" s="395" t="s">
        <v>214</v>
      </c>
      <c r="J301" s="395">
        <v>1.1629617596841056E-4</v>
      </c>
      <c r="K301" s="395"/>
      <c r="L301" s="395"/>
      <c r="M301" s="395" t="s">
        <v>1526</v>
      </c>
      <c r="N301" s="395" t="s">
        <v>214</v>
      </c>
      <c r="O301" s="395">
        <v>2.6997862875087004E-4</v>
      </c>
      <c r="P301" s="395"/>
      <c r="Q301" s="396">
        <v>0.15</v>
      </c>
      <c r="R301" s="395">
        <v>20</v>
      </c>
      <c r="S301" s="395">
        <v>7</v>
      </c>
      <c r="T301" s="395">
        <v>17</v>
      </c>
      <c r="U301" s="382">
        <v>55</v>
      </c>
      <c r="V301" s="382"/>
      <c r="W301" s="395">
        <v>2</v>
      </c>
      <c r="X301" s="395">
        <v>0</v>
      </c>
      <c r="Y301" s="395">
        <v>5</v>
      </c>
      <c r="Z301" s="395">
        <v>0</v>
      </c>
      <c r="AA301" s="395">
        <v>0</v>
      </c>
      <c r="AC301" s="384">
        <v>7</v>
      </c>
      <c r="AD301" s="382"/>
      <c r="AE301" s="397">
        <v>0.1</v>
      </c>
      <c r="AF301" s="398"/>
      <c r="AG301" s="399">
        <v>0</v>
      </c>
      <c r="AH301" s="427" t="e">
        <f t="shared" si="62"/>
        <v>#VALUE!</v>
      </c>
      <c r="AI301" s="212"/>
      <c r="AJ301" s="212" t="s">
        <v>1513</v>
      </c>
      <c r="AK301" s="212" t="s">
        <v>1514</v>
      </c>
      <c r="AL301" s="212"/>
      <c r="AM301" s="212" t="s">
        <v>1515</v>
      </c>
      <c r="AN301" s="212" t="s">
        <v>1515</v>
      </c>
      <c r="AO301" s="212"/>
      <c r="AP301" s="213">
        <v>1110</v>
      </c>
      <c r="AQ301" s="213">
        <v>400</v>
      </c>
      <c r="AR301" s="213">
        <v>0</v>
      </c>
      <c r="AS301" s="213">
        <v>1500</v>
      </c>
      <c r="AT301" s="407" t="e">
        <f t="shared" ref="AT301:AT305" si="65">AS301/VLOOKUP(AN301,$E$16:$H$393,4,FALSE)</f>
        <v>#N/A</v>
      </c>
      <c r="AV301" s="213">
        <v>1070</v>
      </c>
      <c r="AW301" s="214" t="s">
        <v>1689</v>
      </c>
      <c r="AX301" s="214" t="s">
        <v>1123</v>
      </c>
      <c r="AY301" s="214" t="s">
        <v>1725</v>
      </c>
      <c r="BA301" s="93" t="e">
        <f t="shared" ref="BA301:BA305" si="66">AY301/VLOOKUP(AN301,$E$16:$H$393,4,FALSE)</f>
        <v>#N/A</v>
      </c>
    </row>
    <row r="302" spans="1:53" ht="24" x14ac:dyDescent="0.25">
      <c r="A302" s="242" t="s">
        <v>922</v>
      </c>
      <c r="B302" s="242" t="s">
        <v>923</v>
      </c>
      <c r="C302" s="242" t="s">
        <v>1527</v>
      </c>
      <c r="D302" s="298" t="s">
        <v>296</v>
      </c>
      <c r="E302" s="242">
        <v>8.819327473248746E-4</v>
      </c>
      <c r="G302" s="387"/>
      <c r="H302" s="394" t="s">
        <v>1527</v>
      </c>
      <c r="I302" s="395" t="s">
        <v>296</v>
      </c>
      <c r="J302" s="395">
        <v>1.9076194254695838E-4</v>
      </c>
      <c r="K302" s="395"/>
      <c r="L302" s="395"/>
      <c r="M302" s="395" t="s">
        <v>1527</v>
      </c>
      <c r="N302" s="395" t="s">
        <v>296</v>
      </c>
      <c r="O302" s="395">
        <v>6.9117080477791614E-4</v>
      </c>
      <c r="P302" s="395"/>
      <c r="Q302" s="396">
        <v>1.0900000000000001</v>
      </c>
      <c r="R302" s="395">
        <v>3</v>
      </c>
      <c r="S302" s="395">
        <v>2</v>
      </c>
      <c r="T302" s="395">
        <v>18</v>
      </c>
      <c r="U302" s="382">
        <v>74</v>
      </c>
      <c r="V302" s="382"/>
      <c r="W302" s="395">
        <v>0</v>
      </c>
      <c r="X302" s="395">
        <v>0</v>
      </c>
      <c r="Y302" s="395">
        <v>81</v>
      </c>
      <c r="Z302" s="395">
        <v>0</v>
      </c>
      <c r="AA302" s="395">
        <v>0</v>
      </c>
      <c r="AC302" s="384">
        <v>81</v>
      </c>
      <c r="AD302" s="382"/>
      <c r="AE302" s="397">
        <v>1.72</v>
      </c>
      <c r="AF302" s="398"/>
      <c r="AG302" s="399">
        <v>0</v>
      </c>
      <c r="AH302" s="427" t="e">
        <f t="shared" si="62"/>
        <v>#VALUE!</v>
      </c>
      <c r="AI302" s="212" t="s">
        <v>902</v>
      </c>
      <c r="AJ302" s="212" t="s">
        <v>903</v>
      </c>
      <c r="AK302" s="212" t="s">
        <v>1516</v>
      </c>
      <c r="AL302" s="212"/>
      <c r="AM302" s="212"/>
      <c r="AN302" s="212" t="s">
        <v>10</v>
      </c>
      <c r="AO302" s="212"/>
      <c r="AP302" s="213">
        <v>600</v>
      </c>
      <c r="AQ302" s="213">
        <v>240</v>
      </c>
      <c r="AR302" s="213">
        <v>0</v>
      </c>
      <c r="AS302" s="213">
        <v>840</v>
      </c>
      <c r="AT302" s="407" t="e">
        <f t="shared" si="65"/>
        <v>#N/A</v>
      </c>
      <c r="AV302" s="213">
        <v>520</v>
      </c>
      <c r="AW302" s="214" t="s">
        <v>1168</v>
      </c>
      <c r="AX302" s="214" t="s">
        <v>1123</v>
      </c>
      <c r="AY302" s="214" t="s">
        <v>1746</v>
      </c>
      <c r="BA302" s="93" t="e">
        <f t="shared" si="66"/>
        <v>#N/A</v>
      </c>
    </row>
    <row r="303" spans="1:53" ht="24" x14ac:dyDescent="0.25">
      <c r="A303" s="242" t="s">
        <v>924</v>
      </c>
      <c r="B303" s="242" t="s">
        <v>925</v>
      </c>
      <c r="C303" s="242" t="s">
        <v>1529</v>
      </c>
      <c r="D303" s="298" t="s">
        <v>327</v>
      </c>
      <c r="E303" s="242">
        <v>7.3884956963017612E-4</v>
      </c>
      <c r="G303" s="387"/>
      <c r="H303" s="394" t="s">
        <v>1529</v>
      </c>
      <c r="I303" s="395" t="s">
        <v>327</v>
      </c>
      <c r="J303" s="395">
        <v>2.8992843755368578E-4</v>
      </c>
      <c r="K303" s="395"/>
      <c r="L303" s="395"/>
      <c r="M303" s="395" t="s">
        <v>1529</v>
      </c>
      <c r="N303" s="395" t="s">
        <v>327</v>
      </c>
      <c r="O303" s="395">
        <v>4.4892113207649039E-4</v>
      </c>
      <c r="P303" s="395"/>
      <c r="Q303" s="396">
        <v>0.67</v>
      </c>
      <c r="R303" s="395">
        <v>5</v>
      </c>
      <c r="S303" s="395">
        <v>0</v>
      </c>
      <c r="T303" s="395">
        <v>38</v>
      </c>
      <c r="U303" s="382">
        <v>78</v>
      </c>
      <c r="V303" s="382"/>
      <c r="W303" s="395">
        <v>14</v>
      </c>
      <c r="X303" s="395">
        <v>1</v>
      </c>
      <c r="Y303" s="395">
        <v>14</v>
      </c>
      <c r="Z303" s="395">
        <v>0</v>
      </c>
      <c r="AA303" s="395">
        <v>3</v>
      </c>
      <c r="AC303" s="384">
        <v>32</v>
      </c>
      <c r="AD303" s="382"/>
      <c r="AE303" s="397">
        <v>0.62</v>
      </c>
      <c r="AF303" s="398"/>
      <c r="AG303" s="399">
        <v>2</v>
      </c>
      <c r="AH303" s="427" t="e">
        <f t="shared" si="62"/>
        <v>#VALUE!</v>
      </c>
      <c r="AI303" s="212" t="s">
        <v>904</v>
      </c>
      <c r="AJ303" s="212" t="s">
        <v>905</v>
      </c>
      <c r="AK303" s="212" t="s">
        <v>1517</v>
      </c>
      <c r="AL303" s="212"/>
      <c r="AM303" s="212"/>
      <c r="AN303" s="212" t="s">
        <v>61</v>
      </c>
      <c r="AO303" s="212"/>
      <c r="AP303" s="213">
        <v>140</v>
      </c>
      <c r="AQ303" s="213">
        <v>30</v>
      </c>
      <c r="AR303" s="213">
        <v>0</v>
      </c>
      <c r="AS303" s="213">
        <v>170</v>
      </c>
      <c r="AT303" s="407" t="e">
        <f t="shared" si="65"/>
        <v>#N/A</v>
      </c>
      <c r="AV303" s="213">
        <v>170</v>
      </c>
      <c r="AW303" s="214" t="s">
        <v>1280</v>
      </c>
      <c r="AX303" s="214" t="s">
        <v>1123</v>
      </c>
      <c r="AY303" s="214" t="s">
        <v>1193</v>
      </c>
      <c r="BA303" s="93" t="e">
        <f t="shared" si="66"/>
        <v>#N/A</v>
      </c>
    </row>
    <row r="304" spans="1:53" ht="36" x14ac:dyDescent="0.25">
      <c r="A304" s="242" t="s">
        <v>926</v>
      </c>
      <c r="B304" s="242" t="s">
        <v>927</v>
      </c>
      <c r="C304" s="242" t="s">
        <v>1530</v>
      </c>
      <c r="D304" s="298" t="s">
        <v>19</v>
      </c>
      <c r="E304" s="242">
        <v>1.0654035779916634E-3</v>
      </c>
      <c r="G304" s="387"/>
      <c r="H304" s="394" t="s">
        <v>1530</v>
      </c>
      <c r="I304" s="395" t="s">
        <v>19</v>
      </c>
      <c r="J304" s="395">
        <v>5.6244894814287054E-4</v>
      </c>
      <c r="K304" s="395"/>
      <c r="L304" s="395"/>
      <c r="M304" s="395" t="s">
        <v>1530</v>
      </c>
      <c r="N304" s="395" t="s">
        <v>19</v>
      </c>
      <c r="O304" s="395">
        <v>5.0295462984879281E-4</v>
      </c>
      <c r="P304" s="395"/>
      <c r="Q304" s="396">
        <v>0.72</v>
      </c>
      <c r="R304" s="395">
        <v>7</v>
      </c>
      <c r="S304" s="395">
        <v>33</v>
      </c>
      <c r="T304" s="395">
        <v>44</v>
      </c>
      <c r="U304" s="382">
        <v>118</v>
      </c>
      <c r="V304" s="382"/>
      <c r="W304" s="395">
        <v>4</v>
      </c>
      <c r="X304" s="395">
        <v>0</v>
      </c>
      <c r="Y304" s="395">
        <v>27</v>
      </c>
      <c r="Z304" s="395">
        <v>17</v>
      </c>
      <c r="AA304" s="395">
        <v>0</v>
      </c>
      <c r="AC304" s="384">
        <v>48</v>
      </c>
      <c r="AD304" s="382"/>
      <c r="AE304" s="397">
        <v>1.02</v>
      </c>
      <c r="AF304" s="398"/>
      <c r="AG304" s="399">
        <v>1</v>
      </c>
      <c r="AH304" s="427" t="e">
        <f t="shared" si="62"/>
        <v>#VALUE!</v>
      </c>
      <c r="AI304" s="212" t="s">
        <v>906</v>
      </c>
      <c r="AJ304" s="212" t="s">
        <v>907</v>
      </c>
      <c r="AK304" s="212" t="s">
        <v>1518</v>
      </c>
      <c r="AL304" s="212"/>
      <c r="AM304" s="212"/>
      <c r="AN304" s="212" t="s">
        <v>233</v>
      </c>
      <c r="AO304" s="212"/>
      <c r="AP304" s="213">
        <v>140</v>
      </c>
      <c r="AQ304" s="213">
        <v>0</v>
      </c>
      <c r="AR304" s="213">
        <v>0</v>
      </c>
      <c r="AS304" s="213">
        <v>140</v>
      </c>
      <c r="AT304" s="407" t="e">
        <f t="shared" si="65"/>
        <v>#N/A</v>
      </c>
      <c r="AV304" s="213">
        <v>150</v>
      </c>
      <c r="AW304" s="214" t="s">
        <v>1119</v>
      </c>
      <c r="AX304" s="214" t="s">
        <v>1123</v>
      </c>
      <c r="AY304" s="214" t="s">
        <v>1122</v>
      </c>
      <c r="BA304" s="93" t="e">
        <f t="shared" si="66"/>
        <v>#N/A</v>
      </c>
    </row>
    <row r="305" spans="1:53" ht="36" x14ac:dyDescent="0.25">
      <c r="A305" s="242" t="s">
        <v>928</v>
      </c>
      <c r="B305" s="242" t="s">
        <v>929</v>
      </c>
      <c r="C305" s="242" t="s">
        <v>1532</v>
      </c>
      <c r="D305" s="298" t="s">
        <v>88</v>
      </c>
      <c r="E305" s="242">
        <v>2.9746801418781884E-4</v>
      </c>
      <c r="G305" s="387"/>
      <c r="H305" s="394" t="s">
        <v>1532</v>
      </c>
      <c r="I305" s="395" t="s">
        <v>88</v>
      </c>
      <c r="J305" s="395">
        <v>1.2738844526386642E-4</v>
      </c>
      <c r="K305" s="395"/>
      <c r="L305" s="395"/>
      <c r="M305" s="395" t="s">
        <v>1532</v>
      </c>
      <c r="N305" s="395" t="s">
        <v>88</v>
      </c>
      <c r="O305" s="395">
        <v>1.7007956892395242E-4</v>
      </c>
      <c r="P305" s="395"/>
      <c r="Q305" s="396">
        <v>3.4</v>
      </c>
      <c r="R305" s="395">
        <v>8</v>
      </c>
      <c r="S305" s="395">
        <v>6</v>
      </c>
      <c r="T305" s="395">
        <v>103</v>
      </c>
      <c r="U305" s="382">
        <v>236</v>
      </c>
      <c r="V305" s="382"/>
      <c r="W305" s="395">
        <v>0</v>
      </c>
      <c r="X305" s="395">
        <v>58</v>
      </c>
      <c r="Y305" s="395">
        <v>13</v>
      </c>
      <c r="Z305" s="395">
        <v>185</v>
      </c>
      <c r="AA305" s="395">
        <v>0</v>
      </c>
      <c r="AC305" s="384">
        <v>256</v>
      </c>
      <c r="AD305" s="382"/>
      <c r="AE305" s="397">
        <v>7.31</v>
      </c>
      <c r="AF305" s="398"/>
      <c r="AG305" s="399">
        <v>0</v>
      </c>
      <c r="AH305" s="427" t="e">
        <f t="shared" si="62"/>
        <v>#VALUE!</v>
      </c>
      <c r="AI305" s="212" t="s">
        <v>908</v>
      </c>
      <c r="AJ305" s="212" t="s">
        <v>909</v>
      </c>
      <c r="AK305" s="212" t="s">
        <v>1519</v>
      </c>
      <c r="AL305" s="212"/>
      <c r="AM305" s="212"/>
      <c r="AN305" s="212" t="s">
        <v>318</v>
      </c>
      <c r="AO305" s="212"/>
      <c r="AP305" s="213">
        <v>240</v>
      </c>
      <c r="AQ305" s="213">
        <v>130</v>
      </c>
      <c r="AR305" s="213">
        <v>0</v>
      </c>
      <c r="AS305" s="213">
        <v>360</v>
      </c>
      <c r="AT305" s="407" t="e">
        <f t="shared" si="65"/>
        <v>#N/A</v>
      </c>
      <c r="AV305" s="213">
        <v>230</v>
      </c>
      <c r="AW305" s="214" t="s">
        <v>1163</v>
      </c>
      <c r="AX305" s="214" t="s">
        <v>1123</v>
      </c>
      <c r="AY305" s="214" t="s">
        <v>1447</v>
      </c>
      <c r="BA305" s="93" t="e">
        <f t="shared" si="66"/>
        <v>#N/A</v>
      </c>
    </row>
    <row r="306" spans="1:53" ht="24" x14ac:dyDescent="0.25">
      <c r="A306" s="242" t="s">
        <v>930</v>
      </c>
      <c r="B306" s="242" t="s">
        <v>931</v>
      </c>
      <c r="C306" s="242" t="s">
        <v>1533</v>
      </c>
      <c r="D306" s="298" t="s">
        <v>95</v>
      </c>
      <c r="E306" s="242">
        <v>7.9046316679194455E-4</v>
      </c>
      <c r="G306" s="387"/>
      <c r="H306" s="394" t="s">
        <v>1533</v>
      </c>
      <c r="I306" s="395" t="s">
        <v>95</v>
      </c>
      <c r="J306" s="395">
        <v>2.1748761335704412E-4</v>
      </c>
      <c r="K306" s="395"/>
      <c r="L306" s="395"/>
      <c r="M306" s="395" t="s">
        <v>1533</v>
      </c>
      <c r="N306" s="395" t="s">
        <v>95</v>
      </c>
      <c r="O306" s="395">
        <v>5.7297555343490043E-4</v>
      </c>
      <c r="P306" s="395"/>
      <c r="Q306" s="396">
        <v>0.53</v>
      </c>
      <c r="R306" s="395">
        <v>1</v>
      </c>
      <c r="S306" s="395">
        <v>2</v>
      </c>
      <c r="T306" s="395">
        <v>2</v>
      </c>
      <c r="U306" s="382">
        <v>25</v>
      </c>
      <c r="V306" s="382"/>
      <c r="W306" s="395">
        <v>0</v>
      </c>
      <c r="X306" s="395">
        <v>0</v>
      </c>
      <c r="Y306" s="395">
        <v>7</v>
      </c>
      <c r="Z306" s="395">
        <v>0</v>
      </c>
      <c r="AA306" s="395">
        <v>0</v>
      </c>
      <c r="AC306" s="384">
        <v>7</v>
      </c>
      <c r="AD306" s="382"/>
      <c r="AE306" s="397">
        <v>0.18</v>
      </c>
      <c r="AF306" s="398"/>
      <c r="AG306" s="387" t="s">
        <v>1821</v>
      </c>
      <c r="AH306" s="427" t="e">
        <f t="shared" si="62"/>
        <v>#VALUE!</v>
      </c>
      <c r="AI306" s="212"/>
      <c r="AJ306" s="212"/>
      <c r="AK306" s="212"/>
      <c r="AL306" s="212"/>
      <c r="AM306" s="212"/>
      <c r="AN306" s="212"/>
      <c r="AO306" s="212"/>
      <c r="AP306" s="214"/>
      <c r="AQ306" s="214"/>
      <c r="AR306" s="214"/>
      <c r="AS306" s="214"/>
      <c r="AT306" s="214"/>
      <c r="AV306" s="214"/>
      <c r="AW306" s="214" t="s">
        <v>394</v>
      </c>
      <c r="AX306" s="214" t="s">
        <v>394</v>
      </c>
      <c r="AY306" s="214" t="s">
        <v>394</v>
      </c>
    </row>
    <row r="307" spans="1:53" ht="24" x14ac:dyDescent="0.25">
      <c r="A307" s="242" t="s">
        <v>932</v>
      </c>
      <c r="B307" s="242" t="s">
        <v>933</v>
      </c>
      <c r="C307" s="242" t="s">
        <v>1534</v>
      </c>
      <c r="D307" s="298" t="s">
        <v>103</v>
      </c>
      <c r="E307" s="242">
        <v>1.8925692975146294E-4</v>
      </c>
      <c r="G307" s="387"/>
      <c r="H307" s="394" t="s">
        <v>1534</v>
      </c>
      <c r="I307" s="395" t="s">
        <v>103</v>
      </c>
      <c r="J307" s="395">
        <v>1.0564029920202492E-4</v>
      </c>
      <c r="K307" s="395"/>
      <c r="L307" s="395"/>
      <c r="M307" s="395" t="s">
        <v>1534</v>
      </c>
      <c r="N307" s="395" t="s">
        <v>103</v>
      </c>
      <c r="O307" s="395">
        <v>8.3616630549438015E-5</v>
      </c>
      <c r="P307" s="395"/>
      <c r="Q307" s="396">
        <v>1.18</v>
      </c>
      <c r="R307" s="395">
        <v>3</v>
      </c>
      <c r="S307" s="395">
        <v>8</v>
      </c>
      <c r="T307" s="395">
        <v>18</v>
      </c>
      <c r="U307" s="382">
        <v>89</v>
      </c>
      <c r="V307" s="382"/>
      <c r="W307" s="395">
        <v>6</v>
      </c>
      <c r="X307" s="395">
        <v>0</v>
      </c>
      <c r="Y307" s="395">
        <v>0</v>
      </c>
      <c r="Z307" s="395">
        <v>3</v>
      </c>
      <c r="AA307" s="395">
        <v>6</v>
      </c>
      <c r="AC307" s="384">
        <v>15</v>
      </c>
      <c r="AD307" s="382"/>
      <c r="AE307" s="397">
        <v>0.28999999999999998</v>
      </c>
      <c r="AF307" s="398"/>
      <c r="AG307" s="399">
        <v>0</v>
      </c>
      <c r="AH307" s="427" t="e">
        <f t="shared" si="62"/>
        <v>#VALUE!</v>
      </c>
      <c r="AI307" s="212"/>
      <c r="AJ307" s="212" t="s">
        <v>1520</v>
      </c>
      <c r="AK307" s="212" t="s">
        <v>1521</v>
      </c>
      <c r="AL307" s="212"/>
      <c r="AM307" s="212" t="s">
        <v>326</v>
      </c>
      <c r="AN307" s="212" t="s">
        <v>326</v>
      </c>
      <c r="AO307" s="212"/>
      <c r="AP307" s="213">
        <v>1030</v>
      </c>
      <c r="AQ307" s="213">
        <v>220</v>
      </c>
      <c r="AR307" s="213">
        <v>0</v>
      </c>
      <c r="AS307" s="213">
        <v>1250</v>
      </c>
      <c r="AT307" s="407" t="e">
        <f t="shared" ref="AT307:AT312" si="67">AS307/VLOOKUP(AN307,$E$16:$H$393,4,FALSE)</f>
        <v>#N/A</v>
      </c>
      <c r="AV307" s="213">
        <v>860</v>
      </c>
      <c r="AW307" s="214" t="s">
        <v>1129</v>
      </c>
      <c r="AX307" s="214" t="s">
        <v>1123</v>
      </c>
      <c r="AY307" s="214" t="s">
        <v>1385</v>
      </c>
      <c r="BA307" s="93" t="e">
        <f t="shared" ref="BA307:BA312" si="68">AY307/VLOOKUP(AN307,$E$16:$H$393,4,FALSE)</f>
        <v>#N/A</v>
      </c>
    </row>
    <row r="308" spans="1:53" ht="24" x14ac:dyDescent="0.25">
      <c r="A308" s="242" t="s">
        <v>934</v>
      </c>
      <c r="B308" s="242" t="s">
        <v>935</v>
      </c>
      <c r="C308" s="242" t="s">
        <v>1535</v>
      </c>
      <c r="D308" s="298" t="s">
        <v>111</v>
      </c>
      <c r="E308" s="242">
        <v>1.2271431858018754E-4</v>
      </c>
      <c r="G308" s="387"/>
      <c r="H308" s="394" t="s">
        <v>1535</v>
      </c>
      <c r="I308" s="395" t="s">
        <v>111</v>
      </c>
      <c r="J308" s="395">
        <v>7.3178308104664323E-5</v>
      </c>
      <c r="K308" s="395"/>
      <c r="L308" s="395"/>
      <c r="M308" s="395" t="s">
        <v>1535</v>
      </c>
      <c r="N308" s="395" t="s">
        <v>111</v>
      </c>
      <c r="O308" s="395">
        <v>4.9536010475523215E-5</v>
      </c>
      <c r="P308" s="395"/>
      <c r="Q308" s="396">
        <v>0.7</v>
      </c>
      <c r="R308" s="395">
        <v>25</v>
      </c>
      <c r="S308" s="395">
        <v>13</v>
      </c>
      <c r="T308" s="395">
        <v>24</v>
      </c>
      <c r="U308" s="382">
        <v>117</v>
      </c>
      <c r="V308" s="382"/>
      <c r="W308" s="395">
        <v>7</v>
      </c>
      <c r="X308" s="395">
        <v>5</v>
      </c>
      <c r="Y308" s="395">
        <v>41</v>
      </c>
      <c r="Z308" s="395">
        <v>88</v>
      </c>
      <c r="AA308" s="395">
        <v>0</v>
      </c>
      <c r="AC308" s="384">
        <v>141</v>
      </c>
      <c r="AD308" s="382"/>
      <c r="AE308" s="397">
        <v>1.78</v>
      </c>
      <c r="AF308" s="398"/>
      <c r="AG308" s="399">
        <v>0</v>
      </c>
      <c r="AH308" s="427" t="e">
        <f t="shared" si="62"/>
        <v>#VALUE!</v>
      </c>
      <c r="AI308" s="212" t="s">
        <v>910</v>
      </c>
      <c r="AJ308" s="212" t="s">
        <v>911</v>
      </c>
      <c r="AK308" s="212" t="s">
        <v>1523</v>
      </c>
      <c r="AL308" s="212"/>
      <c r="AM308" s="212"/>
      <c r="AN308" s="212" t="s">
        <v>94</v>
      </c>
      <c r="AO308" s="212"/>
      <c r="AP308" s="213">
        <v>100</v>
      </c>
      <c r="AQ308" s="213">
        <v>0</v>
      </c>
      <c r="AR308" s="213">
        <v>0</v>
      </c>
      <c r="AS308" s="213">
        <v>100</v>
      </c>
      <c r="AT308" s="407" t="e">
        <f t="shared" si="67"/>
        <v>#N/A</v>
      </c>
      <c r="AV308" s="213">
        <v>30</v>
      </c>
      <c r="AW308" s="214" t="s">
        <v>1123</v>
      </c>
      <c r="AX308" s="214" t="s">
        <v>1123</v>
      </c>
      <c r="AY308" s="214" t="s">
        <v>1199</v>
      </c>
      <c r="BA308" s="93" t="e">
        <f t="shared" si="68"/>
        <v>#N/A</v>
      </c>
    </row>
    <row r="309" spans="1:53" ht="24" x14ac:dyDescent="0.25">
      <c r="A309" s="242" t="s">
        <v>936</v>
      </c>
      <c r="B309" s="242" t="s">
        <v>937</v>
      </c>
      <c r="C309" s="242" t="s">
        <v>1536</v>
      </c>
      <c r="D309" s="298" t="s">
        <v>125</v>
      </c>
      <c r="E309" s="242">
        <v>4.2962023981726064E-4</v>
      </c>
      <c r="G309" s="387"/>
      <c r="H309" s="394" t="s">
        <v>1536</v>
      </c>
      <c r="I309" s="395" t="s">
        <v>125</v>
      </c>
      <c r="J309" s="395">
        <v>2.8777567614632392E-4</v>
      </c>
      <c r="K309" s="395"/>
      <c r="L309" s="395"/>
      <c r="M309" s="395" t="s">
        <v>1536</v>
      </c>
      <c r="N309" s="395" t="s">
        <v>125</v>
      </c>
      <c r="O309" s="395">
        <v>1.4184456367093663E-4</v>
      </c>
      <c r="P309" s="395"/>
      <c r="Q309" s="396">
        <v>1.35</v>
      </c>
      <c r="R309" s="395">
        <v>8</v>
      </c>
      <c r="S309" s="395">
        <v>5</v>
      </c>
      <c r="T309" s="395">
        <v>34</v>
      </c>
      <c r="U309" s="382">
        <v>97</v>
      </c>
      <c r="V309" s="382"/>
      <c r="W309" s="395">
        <v>14</v>
      </c>
      <c r="X309" s="395">
        <v>7</v>
      </c>
      <c r="Y309" s="395">
        <v>7</v>
      </c>
      <c r="Z309" s="395">
        <v>0</v>
      </c>
      <c r="AA309" s="395">
        <v>2</v>
      </c>
      <c r="AC309" s="384">
        <v>30</v>
      </c>
      <c r="AD309" s="382"/>
      <c r="AE309" s="397">
        <v>0.81</v>
      </c>
      <c r="AF309" s="398"/>
      <c r="AG309" s="399">
        <v>3</v>
      </c>
      <c r="AH309" s="427" t="e">
        <f t="shared" si="62"/>
        <v>#VALUE!</v>
      </c>
      <c r="AI309" s="212" t="s">
        <v>912</v>
      </c>
      <c r="AJ309" s="212" t="s">
        <v>913</v>
      </c>
      <c r="AK309" s="212" t="s">
        <v>1524</v>
      </c>
      <c r="AL309" s="212"/>
      <c r="AM309" s="212"/>
      <c r="AN309" s="212" t="s">
        <v>127</v>
      </c>
      <c r="AO309" s="212"/>
      <c r="AP309" s="213">
        <v>100</v>
      </c>
      <c r="AQ309" s="213">
        <v>0</v>
      </c>
      <c r="AR309" s="213">
        <v>0</v>
      </c>
      <c r="AS309" s="213">
        <v>100</v>
      </c>
      <c r="AT309" s="407" t="e">
        <f t="shared" si="67"/>
        <v>#N/A</v>
      </c>
      <c r="AV309" s="213">
        <v>80</v>
      </c>
      <c r="AW309" s="214" t="s">
        <v>1142</v>
      </c>
      <c r="AX309" s="214" t="s">
        <v>1123</v>
      </c>
      <c r="AY309" s="214" t="s">
        <v>1157</v>
      </c>
      <c r="BA309" s="93" t="e">
        <f t="shared" si="68"/>
        <v>#N/A</v>
      </c>
    </row>
    <row r="310" spans="1:53" ht="24" x14ac:dyDescent="0.25">
      <c r="A310" s="242" t="s">
        <v>938</v>
      </c>
      <c r="B310" s="242" t="s">
        <v>939</v>
      </c>
      <c r="C310" s="242" t="s">
        <v>1537</v>
      </c>
      <c r="D310" s="298" t="s">
        <v>128</v>
      </c>
      <c r="E310" s="242">
        <v>2.6107042912459211E-4</v>
      </c>
      <c r="G310" s="387"/>
      <c r="H310" s="394" t="s">
        <v>1537</v>
      </c>
      <c r="I310" s="395" t="s">
        <v>128</v>
      </c>
      <c r="J310" s="395">
        <v>1.3138673638406017E-4</v>
      </c>
      <c r="K310" s="395"/>
      <c r="L310" s="395"/>
      <c r="M310" s="395" t="s">
        <v>1537</v>
      </c>
      <c r="N310" s="395" t="s">
        <v>128</v>
      </c>
      <c r="O310" s="395">
        <v>1.2968369274053191E-4</v>
      </c>
      <c r="P310" s="395"/>
      <c r="Q310" s="396">
        <v>1.31</v>
      </c>
      <c r="R310" s="395">
        <v>6</v>
      </c>
      <c r="S310" s="395">
        <v>9</v>
      </c>
      <c r="T310" s="395">
        <v>5</v>
      </c>
      <c r="U310" s="382">
        <v>83</v>
      </c>
      <c r="V310" s="382"/>
      <c r="W310" s="395">
        <v>5</v>
      </c>
      <c r="X310" s="395">
        <v>1</v>
      </c>
      <c r="Y310" s="395">
        <v>30</v>
      </c>
      <c r="Z310" s="395">
        <v>32</v>
      </c>
      <c r="AA310" s="395">
        <v>0</v>
      </c>
      <c r="AC310" s="384">
        <v>68</v>
      </c>
      <c r="AD310" s="382"/>
      <c r="AE310" s="397">
        <v>1.42</v>
      </c>
      <c r="AF310" s="398"/>
      <c r="AG310" s="399">
        <v>0</v>
      </c>
      <c r="AH310" s="427" t="e">
        <f t="shared" si="62"/>
        <v>#VALUE!</v>
      </c>
      <c r="AI310" s="212" t="s">
        <v>914</v>
      </c>
      <c r="AJ310" s="212" t="s">
        <v>915</v>
      </c>
      <c r="AK310" s="212" t="s">
        <v>1525</v>
      </c>
      <c r="AL310" s="212"/>
      <c r="AM310" s="212"/>
      <c r="AN310" s="212" t="s">
        <v>151</v>
      </c>
      <c r="AO310" s="212"/>
      <c r="AP310" s="213">
        <v>150</v>
      </c>
      <c r="AQ310" s="213">
        <v>0</v>
      </c>
      <c r="AR310" s="213">
        <v>0</v>
      </c>
      <c r="AS310" s="213">
        <v>150</v>
      </c>
      <c r="AT310" s="407" t="e">
        <f t="shared" si="67"/>
        <v>#N/A</v>
      </c>
      <c r="AV310" s="213">
        <v>160</v>
      </c>
      <c r="AW310" s="214" t="s">
        <v>1142</v>
      </c>
      <c r="AX310" s="214" t="s">
        <v>1123</v>
      </c>
      <c r="AY310" s="214" t="s">
        <v>1129</v>
      </c>
      <c r="BA310" s="93" t="e">
        <f t="shared" si="68"/>
        <v>#N/A</v>
      </c>
    </row>
    <row r="311" spans="1:53" ht="24" x14ac:dyDescent="0.25">
      <c r="A311" s="242" t="s">
        <v>940</v>
      </c>
      <c r="B311" s="242" t="s">
        <v>941</v>
      </c>
      <c r="C311" s="242" t="s">
        <v>1538</v>
      </c>
      <c r="D311" s="298" t="s">
        <v>172</v>
      </c>
      <c r="E311" s="242">
        <v>9.3288668267667513E-4</v>
      </c>
      <c r="G311" s="387"/>
      <c r="H311" s="394" t="s">
        <v>1538</v>
      </c>
      <c r="I311" s="395" t="s">
        <v>172</v>
      </c>
      <c r="J311" s="395">
        <v>3.5988960328099857E-4</v>
      </c>
      <c r="K311" s="395"/>
      <c r="L311" s="395"/>
      <c r="M311" s="395" t="s">
        <v>1538</v>
      </c>
      <c r="N311" s="395" t="s">
        <v>172</v>
      </c>
      <c r="O311" s="395">
        <v>5.7299707939567656E-4</v>
      </c>
      <c r="P311" s="395"/>
      <c r="Q311" s="396">
        <v>0.94</v>
      </c>
      <c r="R311" s="395">
        <v>3</v>
      </c>
      <c r="S311" s="395">
        <v>1</v>
      </c>
      <c r="T311" s="395">
        <v>10</v>
      </c>
      <c r="U311" s="382">
        <v>58</v>
      </c>
      <c r="V311" s="382"/>
      <c r="W311" s="395">
        <v>0</v>
      </c>
      <c r="X311" s="395">
        <v>25</v>
      </c>
      <c r="Y311" s="395">
        <v>8</v>
      </c>
      <c r="Z311" s="395">
        <v>0</v>
      </c>
      <c r="AA311" s="395">
        <v>0</v>
      </c>
      <c r="AC311" s="384">
        <v>33</v>
      </c>
      <c r="AD311" s="382"/>
      <c r="AE311" s="397">
        <v>0.7</v>
      </c>
      <c r="AF311" s="398"/>
      <c r="AG311" s="399">
        <v>1</v>
      </c>
      <c r="AH311" s="427" t="e">
        <f t="shared" si="62"/>
        <v>#VALUE!</v>
      </c>
      <c r="AI311" s="212" t="s">
        <v>916</v>
      </c>
      <c r="AJ311" s="212" t="s">
        <v>917</v>
      </c>
      <c r="AK311" s="212" t="s">
        <v>1526</v>
      </c>
      <c r="AL311" s="212"/>
      <c r="AM311" s="212"/>
      <c r="AN311" s="212" t="s">
        <v>214</v>
      </c>
      <c r="AO311" s="212"/>
      <c r="AP311" s="213">
        <v>100</v>
      </c>
      <c r="AQ311" s="213">
        <v>90</v>
      </c>
      <c r="AR311" s="213">
        <v>0</v>
      </c>
      <c r="AS311" s="213">
        <v>190</v>
      </c>
      <c r="AT311" s="407" t="e">
        <f t="shared" si="67"/>
        <v>#N/A</v>
      </c>
      <c r="AV311" s="213">
        <v>90</v>
      </c>
      <c r="AW311" s="214" t="s">
        <v>1142</v>
      </c>
      <c r="AX311" s="214" t="s">
        <v>1123</v>
      </c>
      <c r="AY311" s="214" t="s">
        <v>1280</v>
      </c>
      <c r="BA311" s="93" t="e">
        <f t="shared" si="68"/>
        <v>#N/A</v>
      </c>
    </row>
    <row r="312" spans="1:53" ht="24" x14ac:dyDescent="0.25">
      <c r="A312" s="242">
        <v>22</v>
      </c>
      <c r="B312" s="242">
        <v>29</v>
      </c>
      <c r="C312" s="242" t="s">
        <v>1539</v>
      </c>
      <c r="D312" s="298" t="s">
        <v>219</v>
      </c>
      <c r="E312" s="298">
        <v>4.5001072957039318E-4</v>
      </c>
      <c r="G312" s="380"/>
      <c r="H312" s="392" t="s">
        <v>1539</v>
      </c>
      <c r="I312" s="391" t="s">
        <v>219</v>
      </c>
      <c r="J312" s="391">
        <v>3.2863156308822206E-4</v>
      </c>
      <c r="K312" s="391"/>
      <c r="L312" s="391"/>
      <c r="M312" s="391" t="s">
        <v>1539</v>
      </c>
      <c r="N312" s="391" t="s">
        <v>219</v>
      </c>
      <c r="O312" s="391">
        <v>1.2137916648217108E-4</v>
      </c>
      <c r="P312" s="391"/>
      <c r="Q312" s="393"/>
      <c r="R312" s="391"/>
      <c r="S312" s="391"/>
      <c r="T312" s="391"/>
      <c r="U312" s="391"/>
      <c r="V312" s="391"/>
      <c r="W312" s="391"/>
      <c r="X312" s="391"/>
      <c r="Y312" s="391"/>
      <c r="Z312" s="391"/>
      <c r="AA312" s="391"/>
      <c r="AC312" s="380"/>
      <c r="AD312" s="391"/>
      <c r="AE312" s="393"/>
      <c r="AF312" s="391"/>
      <c r="AG312" s="380"/>
      <c r="AH312" s="427" t="e">
        <f t="shared" si="62"/>
        <v>#VALUE!</v>
      </c>
      <c r="AI312" s="212" t="s">
        <v>918</v>
      </c>
      <c r="AJ312" s="212" t="s">
        <v>919</v>
      </c>
      <c r="AK312" s="212" t="s">
        <v>1527</v>
      </c>
      <c r="AL312" s="212"/>
      <c r="AM312" s="212"/>
      <c r="AN312" s="212" t="s">
        <v>296</v>
      </c>
      <c r="AO312" s="212"/>
      <c r="AP312" s="213">
        <v>590</v>
      </c>
      <c r="AQ312" s="213">
        <v>130</v>
      </c>
      <c r="AR312" s="213">
        <v>0</v>
      </c>
      <c r="AS312" s="213">
        <v>720</v>
      </c>
      <c r="AT312" s="407" t="e">
        <f t="shared" si="67"/>
        <v>#N/A</v>
      </c>
      <c r="AV312" s="213">
        <v>510</v>
      </c>
      <c r="AW312" s="214" t="s">
        <v>1147</v>
      </c>
      <c r="AX312" s="214" t="s">
        <v>1123</v>
      </c>
      <c r="AY312" s="214" t="s">
        <v>1258</v>
      </c>
      <c r="BA312" s="93" t="e">
        <f t="shared" si="68"/>
        <v>#N/A</v>
      </c>
    </row>
    <row r="313" spans="1:53" ht="24" x14ac:dyDescent="0.25">
      <c r="A313" s="242" t="s">
        <v>942</v>
      </c>
      <c r="B313" s="242" t="s">
        <v>943</v>
      </c>
      <c r="C313" s="242" t="s">
        <v>1540</v>
      </c>
      <c r="D313" s="298" t="s">
        <v>274</v>
      </c>
      <c r="E313" s="242">
        <v>1.7883408448604561E-3</v>
      </c>
      <c r="G313" s="387"/>
      <c r="H313" s="394" t="s">
        <v>1540</v>
      </c>
      <c r="I313" s="395" t="s">
        <v>274</v>
      </c>
      <c r="J313" s="395">
        <v>2.6946361837740907E-4</v>
      </c>
      <c r="K313" s="395"/>
      <c r="L313" s="395"/>
      <c r="M313" s="395" t="s">
        <v>1540</v>
      </c>
      <c r="N313" s="395" t="s">
        <v>274</v>
      </c>
      <c r="O313" s="395">
        <v>1.518877226483047E-3</v>
      </c>
      <c r="P313" s="395"/>
      <c r="Q313" s="396">
        <v>4.0599999999999996</v>
      </c>
      <c r="R313" s="395">
        <v>11</v>
      </c>
      <c r="S313" s="395">
        <v>14</v>
      </c>
      <c r="T313" s="395">
        <v>68</v>
      </c>
      <c r="U313" s="382">
        <v>292</v>
      </c>
      <c r="V313" s="382"/>
      <c r="W313" s="395">
        <v>26</v>
      </c>
      <c r="X313" s="395">
        <v>0</v>
      </c>
      <c r="Y313" s="395">
        <v>7</v>
      </c>
      <c r="Z313" s="395">
        <v>71</v>
      </c>
      <c r="AA313" s="395">
        <v>0</v>
      </c>
      <c r="AC313" s="384">
        <v>104</v>
      </c>
      <c r="AD313" s="382"/>
      <c r="AE313" s="397">
        <v>2.12</v>
      </c>
      <c r="AF313" s="398"/>
      <c r="AG313" s="399">
        <v>15</v>
      </c>
      <c r="AH313" s="427" t="e">
        <f t="shared" si="62"/>
        <v>#VALUE!</v>
      </c>
      <c r="AI313" s="212"/>
      <c r="AJ313" s="212"/>
      <c r="AK313" s="212"/>
      <c r="AL313" s="212"/>
      <c r="AM313" s="212"/>
      <c r="AN313" s="212"/>
      <c r="AO313" s="212"/>
      <c r="AP313" s="214"/>
      <c r="AQ313" s="214"/>
      <c r="AR313" s="214"/>
      <c r="AS313" s="214"/>
      <c r="AT313" s="214"/>
      <c r="AV313" s="214"/>
      <c r="AW313" s="214" t="s">
        <v>394</v>
      </c>
      <c r="AX313" s="214" t="s">
        <v>394</v>
      </c>
      <c r="AY313" s="214" t="s">
        <v>394</v>
      </c>
    </row>
    <row r="314" spans="1:53" ht="24" x14ac:dyDescent="0.25">
      <c r="A314" s="242" t="s">
        <v>944</v>
      </c>
      <c r="B314" s="242" t="s">
        <v>945</v>
      </c>
      <c r="C314" s="242" t="s">
        <v>1541</v>
      </c>
      <c r="D314" s="298" t="s">
        <v>309</v>
      </c>
      <c r="E314" s="242">
        <v>1.2397757451593182E-3</v>
      </c>
      <c r="G314" s="387"/>
      <c r="H314" s="394" t="s">
        <v>1541</v>
      </c>
      <c r="I314" s="395" t="s">
        <v>309</v>
      </c>
      <c r="J314" s="395">
        <v>5.1451623254753897E-4</v>
      </c>
      <c r="K314" s="395"/>
      <c r="L314" s="395"/>
      <c r="M314" s="395" t="s">
        <v>1541</v>
      </c>
      <c r="N314" s="395" t="s">
        <v>309</v>
      </c>
      <c r="O314" s="395">
        <v>7.2525951261177921E-4</v>
      </c>
      <c r="P314" s="395"/>
      <c r="Q314" s="396">
        <v>1.28</v>
      </c>
      <c r="R314" s="395">
        <v>55</v>
      </c>
      <c r="S314" s="395">
        <v>365</v>
      </c>
      <c r="T314" s="395">
        <v>456</v>
      </c>
      <c r="U314" s="382">
        <v>958</v>
      </c>
      <c r="V314" s="382"/>
      <c r="W314" s="395">
        <v>10</v>
      </c>
      <c r="X314" s="395">
        <v>25</v>
      </c>
      <c r="Y314" s="395">
        <v>17</v>
      </c>
      <c r="Z314" s="395">
        <v>11</v>
      </c>
      <c r="AA314" s="395">
        <v>1</v>
      </c>
      <c r="AC314" s="384">
        <v>64</v>
      </c>
      <c r="AD314" s="382"/>
      <c r="AE314" s="397">
        <v>1</v>
      </c>
      <c r="AF314" s="398"/>
      <c r="AG314" s="399">
        <v>2</v>
      </c>
      <c r="AH314" s="427" t="e">
        <f t="shared" si="62"/>
        <v>#VALUE!</v>
      </c>
      <c r="AI314" s="212"/>
      <c r="AJ314" s="212" t="s">
        <v>1528</v>
      </c>
      <c r="AK314" s="212" t="s">
        <v>1529</v>
      </c>
      <c r="AL314" s="212"/>
      <c r="AM314" s="212" t="s">
        <v>327</v>
      </c>
      <c r="AN314" s="212" t="s">
        <v>327</v>
      </c>
      <c r="AO314" s="212"/>
      <c r="AP314" s="213">
        <v>2790</v>
      </c>
      <c r="AQ314" s="213">
        <v>740</v>
      </c>
      <c r="AR314" s="213">
        <v>10</v>
      </c>
      <c r="AS314" s="213">
        <v>3530</v>
      </c>
      <c r="AT314" s="407" t="e">
        <f t="shared" ref="AT314:AT325" si="69">AS314/VLOOKUP(AN314,$E$16:$H$393,4,FALSE)</f>
        <v>#N/A</v>
      </c>
      <c r="AV314" s="213">
        <v>2560</v>
      </c>
      <c r="AW314" s="214" t="s">
        <v>1394</v>
      </c>
      <c r="AX314" s="214" t="s">
        <v>1123</v>
      </c>
      <c r="AY314" s="214" t="s">
        <v>1790</v>
      </c>
      <c r="BA314" s="93" t="e">
        <f t="shared" ref="BA314:BA325" si="70">AY314/VLOOKUP(AN314,$E$16:$H$393,4,FALSE)</f>
        <v>#N/A</v>
      </c>
    </row>
    <row r="315" spans="1:53" ht="24" x14ac:dyDescent="0.25">
      <c r="A315" s="242" t="s">
        <v>946</v>
      </c>
      <c r="B315" s="242" t="s">
        <v>947</v>
      </c>
      <c r="C315" s="242" t="s">
        <v>1544</v>
      </c>
      <c r="D315" s="298" t="s">
        <v>1545</v>
      </c>
      <c r="E315" s="242">
        <v>1.7090622286804131E-3</v>
      </c>
      <c r="G315" s="387"/>
      <c r="H315" s="394" t="s">
        <v>1544</v>
      </c>
      <c r="I315" s="395" t="s">
        <v>1545</v>
      </c>
      <c r="J315" s="395">
        <v>5.1877078349224308E-4</v>
      </c>
      <c r="K315" s="395"/>
      <c r="L315" s="395"/>
      <c r="M315" s="395" t="s">
        <v>1544</v>
      </c>
      <c r="N315" s="395" t="s">
        <v>1545</v>
      </c>
      <c r="O315" s="395">
        <v>1.19029144518817E-3</v>
      </c>
      <c r="P315" s="395"/>
      <c r="Q315" s="396">
        <v>2.2200000000000002</v>
      </c>
      <c r="R315" s="395">
        <v>17</v>
      </c>
      <c r="S315" s="395">
        <v>15</v>
      </c>
      <c r="T315" s="395">
        <v>38</v>
      </c>
      <c r="U315" s="382">
        <v>161</v>
      </c>
      <c r="V315" s="382"/>
      <c r="W315" s="395">
        <v>3</v>
      </c>
      <c r="X315" s="395">
        <v>0</v>
      </c>
      <c r="Y315" s="395">
        <v>12</v>
      </c>
      <c r="Z315" s="395">
        <v>0</v>
      </c>
      <c r="AA315" s="395">
        <v>23</v>
      </c>
      <c r="AC315" s="384">
        <v>38</v>
      </c>
      <c r="AD315" s="382"/>
      <c r="AE315" s="397">
        <v>0.93</v>
      </c>
      <c r="AF315" s="398"/>
      <c r="AG315" s="387" t="s">
        <v>1821</v>
      </c>
      <c r="AH315" s="427" t="e">
        <f t="shared" si="62"/>
        <v>#VALUE!</v>
      </c>
      <c r="AI315" s="212" t="s">
        <v>920</v>
      </c>
      <c r="AJ315" s="212" t="s">
        <v>921</v>
      </c>
      <c r="AK315" s="212" t="s">
        <v>1530</v>
      </c>
      <c r="AL315" s="212"/>
      <c r="AM315" s="212"/>
      <c r="AN315" s="212" t="s">
        <v>19</v>
      </c>
      <c r="AO315" s="212"/>
      <c r="AP315" s="213">
        <v>390</v>
      </c>
      <c r="AQ315" s="213">
        <v>90</v>
      </c>
      <c r="AR315" s="213">
        <v>0</v>
      </c>
      <c r="AS315" s="213">
        <v>480</v>
      </c>
      <c r="AT315" s="407" t="e">
        <f t="shared" si="69"/>
        <v>#N/A</v>
      </c>
      <c r="AV315" s="213">
        <v>310</v>
      </c>
      <c r="AW315" s="214" t="s">
        <v>1119</v>
      </c>
      <c r="AX315" s="214" t="s">
        <v>1123</v>
      </c>
      <c r="AY315" s="214" t="s">
        <v>1145</v>
      </c>
      <c r="BA315" s="93" t="e">
        <f t="shared" si="70"/>
        <v>#N/A</v>
      </c>
    </row>
    <row r="316" spans="1:53" ht="24" x14ac:dyDescent="0.25">
      <c r="A316" s="242" t="s">
        <v>948</v>
      </c>
      <c r="B316" s="242" t="s">
        <v>949</v>
      </c>
      <c r="C316" s="242" t="s">
        <v>1546</v>
      </c>
      <c r="D316" s="298" t="s">
        <v>9</v>
      </c>
      <c r="E316" s="242">
        <v>1.0455728824484548E-3</v>
      </c>
      <c r="G316" s="387"/>
      <c r="H316" s="394" t="s">
        <v>1546</v>
      </c>
      <c r="I316" s="395" t="s">
        <v>9</v>
      </c>
      <c r="J316" s="395">
        <v>3.4200065420600834E-4</v>
      </c>
      <c r="K316" s="395"/>
      <c r="L316" s="395"/>
      <c r="M316" s="395" t="s">
        <v>1546</v>
      </c>
      <c r="N316" s="395" t="s">
        <v>9</v>
      </c>
      <c r="O316" s="395">
        <v>7.0357222824244661E-4</v>
      </c>
      <c r="P316" s="395"/>
      <c r="Q316" s="396">
        <v>1.63</v>
      </c>
      <c r="R316" s="395">
        <v>12</v>
      </c>
      <c r="S316" s="395">
        <v>16</v>
      </c>
      <c r="T316" s="395">
        <v>97</v>
      </c>
      <c r="U316" s="382">
        <v>203</v>
      </c>
      <c r="V316" s="382"/>
      <c r="W316" s="395">
        <v>21</v>
      </c>
      <c r="X316" s="395">
        <v>0</v>
      </c>
      <c r="Y316" s="395">
        <v>12</v>
      </c>
      <c r="Z316" s="395">
        <v>4</v>
      </c>
      <c r="AA316" s="395">
        <v>0</v>
      </c>
      <c r="AC316" s="384">
        <v>37</v>
      </c>
      <c r="AD316" s="382"/>
      <c r="AE316" s="397">
        <v>0.77</v>
      </c>
      <c r="AF316" s="398"/>
      <c r="AG316" s="399">
        <v>2</v>
      </c>
      <c r="AH316" s="427" t="e">
        <f t="shared" si="62"/>
        <v>#VALUE!</v>
      </c>
      <c r="AI316" s="212" t="s">
        <v>922</v>
      </c>
      <c r="AJ316" s="212" t="s">
        <v>923</v>
      </c>
      <c r="AK316" s="212" t="s">
        <v>1532</v>
      </c>
      <c r="AL316" s="212"/>
      <c r="AM316" s="212"/>
      <c r="AN316" s="212" t="s">
        <v>88</v>
      </c>
      <c r="AO316" s="212"/>
      <c r="AP316" s="213">
        <v>250</v>
      </c>
      <c r="AQ316" s="213">
        <v>140</v>
      </c>
      <c r="AR316" s="213">
        <v>0</v>
      </c>
      <c r="AS316" s="213">
        <v>390</v>
      </c>
      <c r="AT316" s="407" t="e">
        <f t="shared" si="69"/>
        <v>#N/A</v>
      </c>
      <c r="AV316" s="213">
        <v>210</v>
      </c>
      <c r="AW316" s="214" t="s">
        <v>1135</v>
      </c>
      <c r="AX316" s="214" t="s">
        <v>1123</v>
      </c>
      <c r="AY316" s="214" t="s">
        <v>1193</v>
      </c>
      <c r="BA316" s="93" t="e">
        <f t="shared" si="70"/>
        <v>#N/A</v>
      </c>
    </row>
    <row r="317" spans="1:53" ht="24" x14ac:dyDescent="0.25">
      <c r="A317" s="242" t="s">
        <v>950</v>
      </c>
      <c r="B317" s="242" t="s">
        <v>951</v>
      </c>
      <c r="C317" s="242" t="s">
        <v>1547</v>
      </c>
      <c r="D317" s="298" t="s">
        <v>50</v>
      </c>
      <c r="E317" s="242">
        <v>2.9051077732752638E-3</v>
      </c>
      <c r="G317" s="387"/>
      <c r="H317" s="394" t="s">
        <v>1547</v>
      </c>
      <c r="I317" s="395" t="s">
        <v>50</v>
      </c>
      <c r="J317" s="395">
        <v>5.344247930520506E-4</v>
      </c>
      <c r="K317" s="395"/>
      <c r="L317" s="395"/>
      <c r="M317" s="395" t="s">
        <v>1547</v>
      </c>
      <c r="N317" s="395" t="s">
        <v>50</v>
      </c>
      <c r="O317" s="395">
        <v>2.3706829802232132E-3</v>
      </c>
      <c r="P317" s="395"/>
      <c r="Q317" s="396">
        <v>1.5</v>
      </c>
      <c r="R317" s="395">
        <v>27</v>
      </c>
      <c r="S317" s="395">
        <v>12</v>
      </c>
      <c r="T317" s="395">
        <v>15</v>
      </c>
      <c r="U317" s="382">
        <v>117</v>
      </c>
      <c r="V317" s="382"/>
      <c r="W317" s="395">
        <v>0</v>
      </c>
      <c r="X317" s="395">
        <v>0</v>
      </c>
      <c r="Y317" s="395">
        <v>44</v>
      </c>
      <c r="Z317" s="395">
        <v>0</v>
      </c>
      <c r="AA317" s="395">
        <v>0</v>
      </c>
      <c r="AC317" s="384">
        <v>44</v>
      </c>
      <c r="AD317" s="382"/>
      <c r="AE317" s="397">
        <v>1.05</v>
      </c>
      <c r="AF317" s="398"/>
      <c r="AG317" s="399">
        <v>0</v>
      </c>
      <c r="AH317" s="427" t="e">
        <f t="shared" si="62"/>
        <v>#VALUE!</v>
      </c>
      <c r="AI317" s="212" t="s">
        <v>924</v>
      </c>
      <c r="AJ317" s="212" t="s">
        <v>925</v>
      </c>
      <c r="AK317" s="212" t="s">
        <v>1533</v>
      </c>
      <c r="AL317" s="212"/>
      <c r="AM317" s="212"/>
      <c r="AN317" s="212" t="s">
        <v>95</v>
      </c>
      <c r="AO317" s="212"/>
      <c r="AP317" s="213">
        <v>260</v>
      </c>
      <c r="AQ317" s="213">
        <v>80</v>
      </c>
      <c r="AR317" s="213">
        <v>0</v>
      </c>
      <c r="AS317" s="213">
        <v>340</v>
      </c>
      <c r="AT317" s="407" t="e">
        <f t="shared" si="69"/>
        <v>#N/A</v>
      </c>
      <c r="AV317" s="213">
        <v>370</v>
      </c>
      <c r="AW317" s="214" t="s">
        <v>1142</v>
      </c>
      <c r="AX317" s="214" t="s">
        <v>1123</v>
      </c>
      <c r="AY317" s="214" t="s">
        <v>1151</v>
      </c>
      <c r="BA317" s="93" t="e">
        <f t="shared" si="70"/>
        <v>#N/A</v>
      </c>
    </row>
    <row r="318" spans="1:53" ht="24" x14ac:dyDescent="0.25">
      <c r="A318" s="242" t="s">
        <v>952</v>
      </c>
      <c r="B318" s="242" t="s">
        <v>953</v>
      </c>
      <c r="C318" s="242" t="s">
        <v>1548</v>
      </c>
      <c r="D318" s="298" t="s">
        <v>76</v>
      </c>
      <c r="E318" s="242">
        <v>1.615823044550588E-3</v>
      </c>
      <c r="G318" s="387"/>
      <c r="H318" s="394" t="s">
        <v>1548</v>
      </c>
      <c r="I318" s="395" t="s">
        <v>76</v>
      </c>
      <c r="J318" s="395">
        <v>5.2745172718541341E-4</v>
      </c>
      <c r="K318" s="395"/>
      <c r="L318" s="395"/>
      <c r="M318" s="395" t="s">
        <v>1548</v>
      </c>
      <c r="N318" s="395" t="s">
        <v>76</v>
      </c>
      <c r="O318" s="395">
        <v>1.0883713173651746E-3</v>
      </c>
      <c r="P318" s="395"/>
      <c r="Q318" s="396">
        <v>3.09</v>
      </c>
      <c r="R318" s="395">
        <v>22</v>
      </c>
      <c r="S318" s="395">
        <v>42</v>
      </c>
      <c r="T318" s="395">
        <v>25</v>
      </c>
      <c r="U318" s="382">
        <v>287</v>
      </c>
      <c r="V318" s="382"/>
      <c r="W318" s="395">
        <v>24</v>
      </c>
      <c r="X318" s="395">
        <v>2</v>
      </c>
      <c r="Y318" s="395">
        <v>6</v>
      </c>
      <c r="Z318" s="395">
        <v>0</v>
      </c>
      <c r="AA318" s="395">
        <v>4</v>
      </c>
      <c r="AC318" s="384">
        <v>36</v>
      </c>
      <c r="AD318" s="382"/>
      <c r="AE318" s="397">
        <v>0.56000000000000005</v>
      </c>
      <c r="AF318" s="398"/>
      <c r="AG318" s="399">
        <v>0</v>
      </c>
      <c r="AH318" s="427" t="e">
        <f t="shared" si="62"/>
        <v>#VALUE!</v>
      </c>
      <c r="AI318" s="212" t="s">
        <v>926</v>
      </c>
      <c r="AJ318" s="212" t="s">
        <v>927</v>
      </c>
      <c r="AK318" s="212" t="s">
        <v>1534</v>
      </c>
      <c r="AL318" s="212"/>
      <c r="AM318" s="212"/>
      <c r="AN318" s="212" t="s">
        <v>103</v>
      </c>
      <c r="AO318" s="212"/>
      <c r="AP318" s="213">
        <v>190</v>
      </c>
      <c r="AQ318" s="213">
        <v>30</v>
      </c>
      <c r="AR318" s="213">
        <v>0</v>
      </c>
      <c r="AS318" s="213">
        <v>220</v>
      </c>
      <c r="AT318" s="407" t="e">
        <f t="shared" si="69"/>
        <v>#N/A</v>
      </c>
      <c r="AV318" s="213">
        <v>240</v>
      </c>
      <c r="AW318" s="214" t="s">
        <v>1153</v>
      </c>
      <c r="AX318" s="214" t="s">
        <v>1123</v>
      </c>
      <c r="AY318" s="214" t="s">
        <v>1234</v>
      </c>
      <c r="BA318" s="93" t="e">
        <f t="shared" si="70"/>
        <v>#N/A</v>
      </c>
    </row>
    <row r="319" spans="1:53" ht="24" x14ac:dyDescent="0.25">
      <c r="A319" s="242" t="s">
        <v>954</v>
      </c>
      <c r="B319" s="242" t="s">
        <v>955</v>
      </c>
      <c r="C319" s="242" t="s">
        <v>1549</v>
      </c>
      <c r="D319" s="298" t="s">
        <v>81</v>
      </c>
      <c r="E319" s="242">
        <v>1.1502065379154752E-3</v>
      </c>
      <c r="G319" s="387"/>
      <c r="H319" s="394" t="s">
        <v>1549</v>
      </c>
      <c r="I319" s="389" t="s">
        <v>81</v>
      </c>
      <c r="J319" s="389">
        <v>3.9927084273968789E-4</v>
      </c>
      <c r="K319" s="389"/>
      <c r="L319" s="389"/>
      <c r="M319" s="389" t="s">
        <v>1549</v>
      </c>
      <c r="N319" s="389" t="s">
        <v>81</v>
      </c>
      <c r="O319" s="395">
        <v>7.5093569517578726E-4</v>
      </c>
      <c r="P319" s="395"/>
      <c r="Q319" s="396">
        <v>0.69</v>
      </c>
      <c r="R319" s="389" t="s">
        <v>1821</v>
      </c>
      <c r="S319" s="389" t="s">
        <v>1821</v>
      </c>
      <c r="T319" s="389" t="s">
        <v>1821</v>
      </c>
      <c r="U319" s="391" t="s">
        <v>1821</v>
      </c>
      <c r="V319" s="391"/>
      <c r="W319" s="395">
        <v>0</v>
      </c>
      <c r="X319" s="395">
        <v>0</v>
      </c>
      <c r="Y319" s="395">
        <v>19</v>
      </c>
      <c r="Z319" s="395">
        <v>0</v>
      </c>
      <c r="AA319" s="395">
        <v>0</v>
      </c>
      <c r="AC319" s="384">
        <v>19</v>
      </c>
      <c r="AD319" s="382"/>
      <c r="AE319" s="397">
        <v>0.4</v>
      </c>
      <c r="AF319" s="398"/>
      <c r="AG319" s="399">
        <v>20</v>
      </c>
      <c r="AH319" s="427" t="e">
        <f t="shared" si="62"/>
        <v>#VALUE!</v>
      </c>
      <c r="AI319" s="212" t="s">
        <v>928</v>
      </c>
      <c r="AJ319" s="212" t="s">
        <v>929</v>
      </c>
      <c r="AK319" s="212" t="s">
        <v>1535</v>
      </c>
      <c r="AL319" s="212"/>
      <c r="AM319" s="212"/>
      <c r="AN319" s="212" t="s">
        <v>111</v>
      </c>
      <c r="AO319" s="212"/>
      <c r="AP319" s="213">
        <v>110</v>
      </c>
      <c r="AQ319" s="213">
        <v>80</v>
      </c>
      <c r="AR319" s="213">
        <v>0</v>
      </c>
      <c r="AS319" s="213">
        <v>190</v>
      </c>
      <c r="AT319" s="407" t="e">
        <f t="shared" si="69"/>
        <v>#N/A</v>
      </c>
      <c r="AV319" s="213">
        <v>50</v>
      </c>
      <c r="AW319" s="214" t="s">
        <v>1135</v>
      </c>
      <c r="AX319" s="214" t="s">
        <v>1123</v>
      </c>
      <c r="AY319" s="214" t="s">
        <v>1138</v>
      </c>
      <c r="BA319" s="93" t="e">
        <f t="shared" si="70"/>
        <v>#N/A</v>
      </c>
    </row>
    <row r="320" spans="1:53" ht="24" x14ac:dyDescent="0.25">
      <c r="A320" s="242" t="s">
        <v>956</v>
      </c>
      <c r="B320" s="242" t="s">
        <v>957</v>
      </c>
      <c r="C320" s="242" t="s">
        <v>1550</v>
      </c>
      <c r="D320" s="298" t="s">
        <v>112</v>
      </c>
      <c r="E320" s="242">
        <v>1.6014352462817214E-3</v>
      </c>
      <c r="G320" s="387"/>
      <c r="H320" s="394" t="s">
        <v>1550</v>
      </c>
      <c r="I320" s="395" t="s">
        <v>112</v>
      </c>
      <c r="J320" s="395">
        <v>8.785986189629683E-4</v>
      </c>
      <c r="K320" s="395"/>
      <c r="L320" s="395"/>
      <c r="M320" s="395" t="s">
        <v>1550</v>
      </c>
      <c r="N320" s="395" t="s">
        <v>112</v>
      </c>
      <c r="O320" s="395">
        <v>7.2283662731875296E-4</v>
      </c>
      <c r="P320" s="395"/>
      <c r="Q320" s="396">
        <v>1.24</v>
      </c>
      <c r="R320" s="395">
        <v>55</v>
      </c>
      <c r="S320" s="395">
        <v>22</v>
      </c>
      <c r="T320" s="395">
        <v>56</v>
      </c>
      <c r="U320" s="382">
        <v>190</v>
      </c>
      <c r="V320" s="382"/>
      <c r="W320" s="395">
        <v>19</v>
      </c>
      <c r="X320" s="395">
        <v>0</v>
      </c>
      <c r="Y320" s="395">
        <v>2</v>
      </c>
      <c r="Z320" s="395">
        <v>22</v>
      </c>
      <c r="AA320" s="395">
        <v>0</v>
      </c>
      <c r="AC320" s="384">
        <v>43</v>
      </c>
      <c r="AD320" s="382"/>
      <c r="AE320" s="397">
        <v>0.93</v>
      </c>
      <c r="AF320" s="398"/>
      <c r="AG320" s="399">
        <v>3</v>
      </c>
      <c r="AH320" s="427" t="e">
        <f t="shared" si="62"/>
        <v>#VALUE!</v>
      </c>
      <c r="AI320" s="212" t="s">
        <v>930</v>
      </c>
      <c r="AJ320" s="212" t="s">
        <v>931</v>
      </c>
      <c r="AK320" s="212" t="s">
        <v>1536</v>
      </c>
      <c r="AL320" s="212"/>
      <c r="AM320" s="212"/>
      <c r="AN320" s="212" t="s">
        <v>125</v>
      </c>
      <c r="AO320" s="212"/>
      <c r="AP320" s="213">
        <v>220</v>
      </c>
      <c r="AQ320" s="213">
        <v>40</v>
      </c>
      <c r="AR320" s="213">
        <v>10</v>
      </c>
      <c r="AS320" s="213">
        <v>270</v>
      </c>
      <c r="AT320" s="407" t="e">
        <f t="shared" si="69"/>
        <v>#N/A</v>
      </c>
      <c r="AV320" s="213">
        <v>180</v>
      </c>
      <c r="AW320" s="214" t="s">
        <v>1142</v>
      </c>
      <c r="AX320" s="214" t="s">
        <v>1123</v>
      </c>
      <c r="AY320" s="214" t="s">
        <v>1176</v>
      </c>
      <c r="BA320" s="93" t="e">
        <f t="shared" si="70"/>
        <v>#N/A</v>
      </c>
    </row>
    <row r="321" spans="1:53" ht="24" x14ac:dyDescent="0.25">
      <c r="A321" s="242" t="s">
        <v>958</v>
      </c>
      <c r="B321" s="242" t="s">
        <v>959</v>
      </c>
      <c r="C321" s="242" t="s">
        <v>1551</v>
      </c>
      <c r="D321" s="298" t="s">
        <v>157</v>
      </c>
      <c r="E321" s="242">
        <v>1.9373097095051609E-3</v>
      </c>
      <c r="G321" s="387"/>
      <c r="H321" s="394" t="s">
        <v>1551</v>
      </c>
      <c r="I321" s="395" t="s">
        <v>157</v>
      </c>
      <c r="J321" s="395">
        <v>8.3644484163529107E-4</v>
      </c>
      <c r="K321" s="395"/>
      <c r="L321" s="395"/>
      <c r="M321" s="395" t="s">
        <v>1551</v>
      </c>
      <c r="N321" s="395" t="s">
        <v>157</v>
      </c>
      <c r="O321" s="395">
        <v>1.1008648678698695E-3</v>
      </c>
      <c r="P321" s="395"/>
      <c r="Q321" s="396">
        <v>1.3</v>
      </c>
      <c r="R321" s="395">
        <v>10</v>
      </c>
      <c r="S321" s="395">
        <v>16</v>
      </c>
      <c r="T321" s="395">
        <v>63</v>
      </c>
      <c r="U321" s="382">
        <v>162</v>
      </c>
      <c r="V321" s="382"/>
      <c r="W321" s="395">
        <v>27</v>
      </c>
      <c r="X321" s="395">
        <v>13</v>
      </c>
      <c r="Y321" s="395">
        <v>19</v>
      </c>
      <c r="Z321" s="395">
        <v>12</v>
      </c>
      <c r="AA321" s="395">
        <v>1</v>
      </c>
      <c r="AC321" s="384">
        <v>72</v>
      </c>
      <c r="AD321" s="382"/>
      <c r="AE321" s="397">
        <v>1.29</v>
      </c>
      <c r="AF321" s="398"/>
      <c r="AG321" s="399">
        <v>0</v>
      </c>
      <c r="AH321" s="427" t="e">
        <f t="shared" si="62"/>
        <v>#VALUE!</v>
      </c>
      <c r="AI321" s="212" t="s">
        <v>932</v>
      </c>
      <c r="AJ321" s="212" t="s">
        <v>933</v>
      </c>
      <c r="AK321" s="212" t="s">
        <v>1537</v>
      </c>
      <c r="AL321" s="212"/>
      <c r="AM321" s="212"/>
      <c r="AN321" s="212" t="s">
        <v>128</v>
      </c>
      <c r="AO321" s="212"/>
      <c r="AP321" s="213">
        <v>110</v>
      </c>
      <c r="AQ321" s="213">
        <v>50</v>
      </c>
      <c r="AR321" s="213">
        <v>0</v>
      </c>
      <c r="AS321" s="213">
        <v>170</v>
      </c>
      <c r="AT321" s="407" t="e">
        <f t="shared" si="69"/>
        <v>#N/A</v>
      </c>
      <c r="AV321" s="213">
        <v>120</v>
      </c>
      <c r="AW321" s="214" t="s">
        <v>1153</v>
      </c>
      <c r="AX321" s="214" t="s">
        <v>1123</v>
      </c>
      <c r="AY321" s="214" t="s">
        <v>1132</v>
      </c>
      <c r="BA321" s="93" t="e">
        <f t="shared" si="70"/>
        <v>#N/A</v>
      </c>
    </row>
    <row r="322" spans="1:53" ht="24" x14ac:dyDescent="0.25">
      <c r="A322" s="242" t="s">
        <v>960</v>
      </c>
      <c r="B322" s="242" t="s">
        <v>961</v>
      </c>
      <c r="C322" s="242" t="s">
        <v>1552</v>
      </c>
      <c r="D322" s="298" t="s">
        <v>228</v>
      </c>
      <c r="E322" s="242">
        <v>1.7270248661556652E-3</v>
      </c>
      <c r="G322" s="387"/>
      <c r="H322" s="394" t="s">
        <v>1552</v>
      </c>
      <c r="I322" s="395" t="s">
        <v>228</v>
      </c>
      <c r="J322" s="395">
        <v>2.3933448904087822E-4</v>
      </c>
      <c r="K322" s="395"/>
      <c r="L322" s="395"/>
      <c r="M322" s="395" t="s">
        <v>1552</v>
      </c>
      <c r="N322" s="395" t="s">
        <v>228</v>
      </c>
      <c r="O322" s="395">
        <v>1.4876903771147869E-3</v>
      </c>
      <c r="P322" s="395"/>
      <c r="Q322" s="396">
        <v>2.17</v>
      </c>
      <c r="R322" s="395">
        <v>27</v>
      </c>
      <c r="S322" s="395">
        <v>31</v>
      </c>
      <c r="T322" s="395">
        <v>141</v>
      </c>
      <c r="U322" s="382">
        <v>329</v>
      </c>
      <c r="V322" s="382"/>
      <c r="W322" s="395">
        <v>16</v>
      </c>
      <c r="X322" s="395">
        <v>0</v>
      </c>
      <c r="Y322" s="395">
        <v>8</v>
      </c>
      <c r="Z322" s="395">
        <v>3</v>
      </c>
      <c r="AA322" s="395">
        <v>0</v>
      </c>
      <c r="AC322" s="384">
        <v>27</v>
      </c>
      <c r="AD322" s="382"/>
      <c r="AE322" s="397">
        <v>0.45</v>
      </c>
      <c r="AF322" s="398"/>
      <c r="AG322" s="399">
        <v>6</v>
      </c>
      <c r="AH322" s="427" t="e">
        <f t="shared" si="62"/>
        <v>#VALUE!</v>
      </c>
      <c r="AI322" s="212" t="s">
        <v>934</v>
      </c>
      <c r="AJ322" s="212" t="s">
        <v>935</v>
      </c>
      <c r="AK322" s="212" t="s">
        <v>1538</v>
      </c>
      <c r="AL322" s="212"/>
      <c r="AM322" s="212"/>
      <c r="AN322" s="212" t="s">
        <v>172</v>
      </c>
      <c r="AO322" s="212"/>
      <c r="AP322" s="213">
        <v>100</v>
      </c>
      <c r="AQ322" s="213">
        <v>10</v>
      </c>
      <c r="AR322" s="213">
        <v>0</v>
      </c>
      <c r="AS322" s="213">
        <v>110</v>
      </c>
      <c r="AT322" s="407" t="e">
        <f t="shared" si="69"/>
        <v>#N/A</v>
      </c>
      <c r="AV322" s="213">
        <v>160</v>
      </c>
      <c r="AW322" s="214" t="s">
        <v>1163</v>
      </c>
      <c r="AX322" s="214" t="s">
        <v>1123</v>
      </c>
      <c r="AY322" s="214" t="s">
        <v>1136</v>
      </c>
      <c r="BA322" s="93" t="e">
        <f t="shared" si="70"/>
        <v>#N/A</v>
      </c>
    </row>
    <row r="323" spans="1:53" ht="24" x14ac:dyDescent="0.25">
      <c r="A323" s="242" t="s">
        <v>962</v>
      </c>
      <c r="B323" s="242" t="s">
        <v>963</v>
      </c>
      <c r="C323" s="242" t="s">
        <v>1553</v>
      </c>
      <c r="D323" s="298" t="s">
        <v>230</v>
      </c>
      <c r="E323" s="242">
        <v>5.8115223006101021E-4</v>
      </c>
      <c r="G323" s="387"/>
      <c r="H323" s="394" t="s">
        <v>1553</v>
      </c>
      <c r="I323" s="395" t="s">
        <v>230</v>
      </c>
      <c r="J323" s="395">
        <v>3.0615092730405569E-4</v>
      </c>
      <c r="K323" s="395"/>
      <c r="L323" s="395"/>
      <c r="M323" s="395" t="s">
        <v>1553</v>
      </c>
      <c r="N323" s="395" t="s">
        <v>230</v>
      </c>
      <c r="O323" s="395">
        <v>2.7500130275695458E-4</v>
      </c>
      <c r="P323" s="395"/>
      <c r="Q323" s="396">
        <v>0.67</v>
      </c>
      <c r="R323" s="395">
        <v>15</v>
      </c>
      <c r="S323" s="395">
        <v>7</v>
      </c>
      <c r="T323" s="395">
        <v>7</v>
      </c>
      <c r="U323" s="382">
        <v>62</v>
      </c>
      <c r="V323" s="382"/>
      <c r="W323" s="395">
        <v>12</v>
      </c>
      <c r="X323" s="395">
        <v>0</v>
      </c>
      <c r="Y323" s="395">
        <v>4</v>
      </c>
      <c r="Z323" s="395">
        <v>0</v>
      </c>
      <c r="AA323" s="395">
        <v>0</v>
      </c>
      <c r="AC323" s="384">
        <v>16</v>
      </c>
      <c r="AD323" s="382"/>
      <c r="AE323" s="397">
        <v>0.33</v>
      </c>
      <c r="AF323" s="398"/>
      <c r="AG323" s="399">
        <v>1</v>
      </c>
      <c r="AH323" s="427" t="e">
        <f t="shared" si="62"/>
        <v>#VALUE!</v>
      </c>
      <c r="AI323" s="212" t="s">
        <v>936</v>
      </c>
      <c r="AJ323" s="212" t="s">
        <v>937</v>
      </c>
      <c r="AK323" s="212" t="s">
        <v>1539</v>
      </c>
      <c r="AL323" s="212"/>
      <c r="AM323" s="212"/>
      <c r="AN323" s="212" t="s">
        <v>219</v>
      </c>
      <c r="AO323" s="212"/>
      <c r="AP323" s="213">
        <v>40</v>
      </c>
      <c r="AQ323" s="213">
        <v>10</v>
      </c>
      <c r="AR323" s="213">
        <v>0</v>
      </c>
      <c r="AS323" s="213">
        <v>50</v>
      </c>
      <c r="AT323" s="407" t="e">
        <f t="shared" si="69"/>
        <v>#N/A</v>
      </c>
      <c r="AV323" s="213">
        <v>130</v>
      </c>
      <c r="AW323" s="214" t="s">
        <v>1153</v>
      </c>
      <c r="AX323" s="214" t="s">
        <v>1123</v>
      </c>
      <c r="AY323" s="214" t="s">
        <v>1122</v>
      </c>
      <c r="BA323" s="93" t="e">
        <f t="shared" si="70"/>
        <v>#N/A</v>
      </c>
    </row>
    <row r="324" spans="1:53" ht="24" x14ac:dyDescent="0.25">
      <c r="A324" s="242" t="s">
        <v>964</v>
      </c>
      <c r="B324" s="242" t="s">
        <v>965</v>
      </c>
      <c r="C324" s="242" t="s">
        <v>1554</v>
      </c>
      <c r="D324" s="298" t="s">
        <v>265</v>
      </c>
      <c r="E324" s="242">
        <v>1.2528073420027929E-3</v>
      </c>
      <c r="G324" s="387"/>
      <c r="H324" s="394" t="s">
        <v>1554</v>
      </c>
      <c r="I324" s="395" t="s">
        <v>265</v>
      </c>
      <c r="J324" s="395">
        <v>5.8479541668823517E-4</v>
      </c>
      <c r="K324" s="395"/>
      <c r="L324" s="395"/>
      <c r="M324" s="395" t="s">
        <v>1554</v>
      </c>
      <c r="N324" s="395" t="s">
        <v>265</v>
      </c>
      <c r="O324" s="395">
        <v>6.6801192531455776E-4</v>
      </c>
      <c r="P324" s="395"/>
      <c r="Q324" s="396">
        <v>0.83</v>
      </c>
      <c r="R324" s="395">
        <v>18</v>
      </c>
      <c r="S324" s="395">
        <v>13</v>
      </c>
      <c r="T324" s="395">
        <v>26</v>
      </c>
      <c r="U324" s="382">
        <v>96</v>
      </c>
      <c r="V324" s="382"/>
      <c r="W324" s="395">
        <v>5</v>
      </c>
      <c r="X324" s="395">
        <v>0</v>
      </c>
      <c r="Y324" s="395">
        <v>22</v>
      </c>
      <c r="Z324" s="395">
        <v>1</v>
      </c>
      <c r="AA324" s="395">
        <v>8</v>
      </c>
      <c r="AC324" s="384">
        <v>36</v>
      </c>
      <c r="AD324" s="382"/>
      <c r="AE324" s="397">
        <v>0.77</v>
      </c>
      <c r="AF324" s="398"/>
      <c r="AG324" s="399">
        <v>3</v>
      </c>
      <c r="AH324" s="427" t="e">
        <f t="shared" si="62"/>
        <v>#VALUE!</v>
      </c>
      <c r="AI324" s="212" t="s">
        <v>938</v>
      </c>
      <c r="AJ324" s="212" t="s">
        <v>939</v>
      </c>
      <c r="AK324" s="212" t="s">
        <v>1540</v>
      </c>
      <c r="AL324" s="212"/>
      <c r="AM324" s="212"/>
      <c r="AN324" s="212" t="s">
        <v>274</v>
      </c>
      <c r="AO324" s="212"/>
      <c r="AP324" s="213">
        <v>310</v>
      </c>
      <c r="AQ324" s="213">
        <v>150</v>
      </c>
      <c r="AR324" s="213">
        <v>0</v>
      </c>
      <c r="AS324" s="213">
        <v>450</v>
      </c>
      <c r="AT324" s="407" t="e">
        <f t="shared" si="69"/>
        <v>#N/A</v>
      </c>
      <c r="AV324" s="213">
        <v>360</v>
      </c>
      <c r="AW324" s="214" t="s">
        <v>1127</v>
      </c>
      <c r="AX324" s="214" t="s">
        <v>1123</v>
      </c>
      <c r="AY324" s="214" t="s">
        <v>1394</v>
      </c>
      <c r="BA324" s="93" t="e">
        <f t="shared" si="70"/>
        <v>#N/A</v>
      </c>
    </row>
    <row r="325" spans="1:53" ht="24" x14ac:dyDescent="0.25">
      <c r="A325" s="242">
        <v>31</v>
      </c>
      <c r="B325" s="242">
        <v>38</v>
      </c>
      <c r="C325" s="242" t="s">
        <v>1555</v>
      </c>
      <c r="D325" s="298" t="s">
        <v>276</v>
      </c>
      <c r="E325" s="298">
        <v>2.5714546777355269E-3</v>
      </c>
      <c r="G325" s="380"/>
      <c r="H325" s="392" t="s">
        <v>1555</v>
      </c>
      <c r="I325" s="391" t="s">
        <v>276</v>
      </c>
      <c r="J325" s="391">
        <v>6.8195906343429199E-4</v>
      </c>
      <c r="K325" s="391"/>
      <c r="L325" s="391"/>
      <c r="M325" s="391" t="s">
        <v>1555</v>
      </c>
      <c r="N325" s="391" t="s">
        <v>276</v>
      </c>
      <c r="O325" s="391">
        <v>1.8894956143012348E-3</v>
      </c>
      <c r="P325" s="391"/>
      <c r="Q325" s="393"/>
      <c r="R325" s="391"/>
      <c r="S325" s="391"/>
      <c r="T325" s="391"/>
      <c r="U325" s="391"/>
      <c r="V325" s="391"/>
      <c r="W325" s="391"/>
      <c r="X325" s="391"/>
      <c r="Y325" s="391"/>
      <c r="Z325" s="391"/>
      <c r="AA325" s="391"/>
      <c r="AC325" s="380"/>
      <c r="AD325" s="391"/>
      <c r="AE325" s="393"/>
      <c r="AF325" s="391"/>
      <c r="AG325" s="380"/>
      <c r="AH325" s="427" t="e">
        <f t="shared" si="62"/>
        <v>#VALUE!</v>
      </c>
      <c r="AI325" s="212" t="s">
        <v>940</v>
      </c>
      <c r="AJ325" s="212" t="s">
        <v>941</v>
      </c>
      <c r="AK325" s="212" t="s">
        <v>1541</v>
      </c>
      <c r="AL325" s="212"/>
      <c r="AM325" s="212"/>
      <c r="AN325" s="212" t="s">
        <v>309</v>
      </c>
      <c r="AO325" s="212"/>
      <c r="AP325" s="213">
        <v>800</v>
      </c>
      <c r="AQ325" s="213">
        <v>70</v>
      </c>
      <c r="AR325" s="213">
        <v>0</v>
      </c>
      <c r="AS325" s="213">
        <v>870</v>
      </c>
      <c r="AT325" s="407" t="e">
        <f t="shared" si="69"/>
        <v>#N/A</v>
      </c>
      <c r="AV325" s="213">
        <v>430</v>
      </c>
      <c r="AW325" s="214" t="s">
        <v>1119</v>
      </c>
      <c r="AX325" s="214" t="s">
        <v>1123</v>
      </c>
      <c r="AY325" s="214" t="s">
        <v>1380</v>
      </c>
      <c r="BA325" s="93" t="e">
        <f t="shared" si="70"/>
        <v>#N/A</v>
      </c>
    </row>
    <row r="326" spans="1:53" ht="36" x14ac:dyDescent="0.25">
      <c r="A326" s="242" t="s">
        <v>966</v>
      </c>
      <c r="B326" s="242" t="s">
        <v>967</v>
      </c>
      <c r="C326" s="242" t="s">
        <v>1556</v>
      </c>
      <c r="D326" s="298" t="s">
        <v>279</v>
      </c>
      <c r="E326" s="242">
        <v>1.34223684463297E-3</v>
      </c>
      <c r="G326" s="387"/>
      <c r="H326" s="394" t="s">
        <v>1556</v>
      </c>
      <c r="I326" s="395" t="s">
        <v>279</v>
      </c>
      <c r="J326" s="395">
        <v>3.4225311178291272E-4</v>
      </c>
      <c r="K326" s="395"/>
      <c r="L326" s="395"/>
      <c r="M326" s="395" t="s">
        <v>1556</v>
      </c>
      <c r="N326" s="395" t="s">
        <v>279</v>
      </c>
      <c r="O326" s="395">
        <v>9.9998373285005719E-4</v>
      </c>
      <c r="P326" s="395"/>
      <c r="Q326" s="396">
        <v>1.03</v>
      </c>
      <c r="R326" s="395">
        <v>30</v>
      </c>
      <c r="S326" s="395">
        <v>10</v>
      </c>
      <c r="T326" s="395">
        <v>34</v>
      </c>
      <c r="U326" s="382">
        <v>136</v>
      </c>
      <c r="V326" s="382"/>
      <c r="W326" s="395">
        <v>7</v>
      </c>
      <c r="X326" s="395">
        <v>0</v>
      </c>
      <c r="Y326" s="395">
        <v>30</v>
      </c>
      <c r="Z326" s="395">
        <v>0</v>
      </c>
      <c r="AA326" s="395">
        <v>6</v>
      </c>
      <c r="AC326" s="384">
        <v>43</v>
      </c>
      <c r="AD326" s="382"/>
      <c r="AE326" s="397">
        <v>0.72</v>
      </c>
      <c r="AF326" s="398"/>
      <c r="AG326" s="399">
        <v>4</v>
      </c>
      <c r="AH326" s="427" t="e">
        <f t="shared" si="62"/>
        <v>#VALUE!</v>
      </c>
      <c r="AI326" s="212"/>
      <c r="AJ326" s="212"/>
      <c r="AK326" s="212"/>
      <c r="AL326" s="212"/>
      <c r="AM326" s="212"/>
      <c r="AN326" s="212"/>
      <c r="AO326" s="212"/>
      <c r="AP326" s="214"/>
      <c r="AQ326" s="214"/>
      <c r="AR326" s="214"/>
      <c r="AS326" s="214"/>
      <c r="AT326" s="214"/>
      <c r="AV326" s="214"/>
      <c r="AW326" s="214" t="s">
        <v>394</v>
      </c>
      <c r="AX326" s="214" t="s">
        <v>394</v>
      </c>
      <c r="AY326" s="214" t="s">
        <v>394</v>
      </c>
    </row>
    <row r="327" spans="1:53" ht="24" x14ac:dyDescent="0.25">
      <c r="A327" s="242" t="s">
        <v>968</v>
      </c>
      <c r="B327" s="242" t="s">
        <v>969</v>
      </c>
      <c r="C327" s="242" t="s">
        <v>1557</v>
      </c>
      <c r="D327" s="298" t="s">
        <v>284</v>
      </c>
      <c r="E327" s="242">
        <v>2.1953816496731024E-3</v>
      </c>
      <c r="G327" s="387"/>
      <c r="H327" s="394" t="s">
        <v>1557</v>
      </c>
      <c r="I327" s="395" t="s">
        <v>284</v>
      </c>
      <c r="J327" s="395">
        <v>4.3757221899751804E-4</v>
      </c>
      <c r="K327" s="395"/>
      <c r="L327" s="395"/>
      <c r="M327" s="395" t="s">
        <v>1557</v>
      </c>
      <c r="N327" s="395" t="s">
        <v>284</v>
      </c>
      <c r="O327" s="395">
        <v>1.7578094306755841E-3</v>
      </c>
      <c r="P327" s="395"/>
      <c r="Q327" s="396">
        <v>1.87</v>
      </c>
      <c r="R327" s="395">
        <v>46</v>
      </c>
      <c r="S327" s="395">
        <v>26</v>
      </c>
      <c r="T327" s="395">
        <v>161</v>
      </c>
      <c r="U327" s="382">
        <v>336</v>
      </c>
      <c r="V327" s="382"/>
      <c r="W327" s="395">
        <v>4</v>
      </c>
      <c r="X327" s="395">
        <v>0</v>
      </c>
      <c r="Y327" s="395">
        <v>42</v>
      </c>
      <c r="Z327" s="395">
        <v>73</v>
      </c>
      <c r="AA327" s="395">
        <v>1</v>
      </c>
      <c r="AC327" s="384">
        <v>120</v>
      </c>
      <c r="AD327" s="382"/>
      <c r="AE327" s="397">
        <v>2.1800000000000002</v>
      </c>
      <c r="AF327" s="398"/>
      <c r="AG327" s="399">
        <v>2</v>
      </c>
      <c r="AH327" s="427" t="e">
        <f t="shared" si="62"/>
        <v>#VALUE!</v>
      </c>
      <c r="AI327" s="212"/>
      <c r="AJ327" s="212" t="s">
        <v>1543</v>
      </c>
      <c r="AK327" s="212" t="s">
        <v>1544</v>
      </c>
      <c r="AL327" s="212"/>
      <c r="AM327" s="212" t="s">
        <v>1545</v>
      </c>
      <c r="AN327" s="212" t="s">
        <v>1545</v>
      </c>
      <c r="AO327" s="212"/>
      <c r="AP327" s="214" t="s">
        <v>551</v>
      </c>
      <c r="AQ327" s="214" t="s">
        <v>551</v>
      </c>
      <c r="AR327" s="214" t="s">
        <v>551</v>
      </c>
      <c r="AS327" s="214" t="s">
        <v>551</v>
      </c>
      <c r="AT327" s="407" t="e">
        <f t="shared" ref="AT327:AT339" si="71">AS327/VLOOKUP(AN327,$E$16:$H$393,4,FALSE)</f>
        <v>#VALUE!</v>
      </c>
      <c r="AV327" s="214" t="s">
        <v>551</v>
      </c>
      <c r="AW327" s="214" t="s">
        <v>551</v>
      </c>
      <c r="AX327" s="214" t="s">
        <v>551</v>
      </c>
      <c r="AY327" s="214" t="s">
        <v>551</v>
      </c>
      <c r="BA327" s="93" t="e">
        <f t="shared" ref="BA327:BA339" si="72">AY327/VLOOKUP(AN327,$E$16:$H$393,4,FALSE)</f>
        <v>#VALUE!</v>
      </c>
    </row>
    <row r="328" spans="1:53" ht="24" x14ac:dyDescent="0.25">
      <c r="A328" s="242" t="s">
        <v>970</v>
      </c>
      <c r="B328" s="242" t="s">
        <v>971</v>
      </c>
      <c r="C328" s="242" t="s">
        <v>1559</v>
      </c>
      <c r="D328" s="298" t="s">
        <v>333</v>
      </c>
      <c r="E328" s="242">
        <v>2.7394837383923317E-3</v>
      </c>
      <c r="G328" s="387"/>
      <c r="H328" s="394" t="s">
        <v>1559</v>
      </c>
      <c r="I328" s="395" t="s">
        <v>333</v>
      </c>
      <c r="J328" s="395">
        <v>6.9483563626773456E-4</v>
      </c>
      <c r="K328" s="395"/>
      <c r="L328" s="395"/>
      <c r="M328" s="395" t="s">
        <v>1559</v>
      </c>
      <c r="N328" s="395" t="s">
        <v>333</v>
      </c>
      <c r="O328" s="395">
        <v>2.0446481021245974E-3</v>
      </c>
      <c r="P328" s="395"/>
      <c r="Q328" s="396">
        <v>0.82</v>
      </c>
      <c r="R328" s="395">
        <v>13</v>
      </c>
      <c r="S328" s="395">
        <v>7</v>
      </c>
      <c r="T328" s="395">
        <v>17</v>
      </c>
      <c r="U328" s="382">
        <v>82</v>
      </c>
      <c r="V328" s="382"/>
      <c r="W328" s="395">
        <v>1</v>
      </c>
      <c r="X328" s="395">
        <v>2</v>
      </c>
      <c r="Y328" s="395">
        <v>5</v>
      </c>
      <c r="Z328" s="395">
        <v>0</v>
      </c>
      <c r="AA328" s="395">
        <v>8</v>
      </c>
      <c r="AC328" s="384">
        <v>16</v>
      </c>
      <c r="AD328" s="382"/>
      <c r="AE328" s="397">
        <v>0.28999999999999998</v>
      </c>
      <c r="AF328" s="398"/>
      <c r="AG328" s="399">
        <v>1</v>
      </c>
      <c r="AH328" s="427" t="e">
        <f t="shared" si="62"/>
        <v>#VALUE!</v>
      </c>
      <c r="AI328" s="212" t="s">
        <v>942</v>
      </c>
      <c r="AJ328" s="212" t="s">
        <v>943</v>
      </c>
      <c r="AK328" s="212" t="s">
        <v>1546</v>
      </c>
      <c r="AL328" s="212"/>
      <c r="AM328" s="212"/>
      <c r="AN328" s="212" t="s">
        <v>9</v>
      </c>
      <c r="AO328" s="212"/>
      <c r="AP328" s="213">
        <v>100</v>
      </c>
      <c r="AQ328" s="213">
        <v>0</v>
      </c>
      <c r="AR328" s="213">
        <v>0</v>
      </c>
      <c r="AS328" s="213">
        <v>100</v>
      </c>
      <c r="AT328" s="407" t="e">
        <f t="shared" si="71"/>
        <v>#N/A</v>
      </c>
      <c r="AV328" s="213">
        <v>210</v>
      </c>
      <c r="AW328" s="214" t="s">
        <v>1199</v>
      </c>
      <c r="AX328" s="214" t="s">
        <v>1123</v>
      </c>
      <c r="AY328" s="214" t="s">
        <v>1286</v>
      </c>
      <c r="BA328" s="93" t="e">
        <f t="shared" si="72"/>
        <v>#N/A</v>
      </c>
    </row>
    <row r="329" spans="1:53" ht="24" x14ac:dyDescent="0.25">
      <c r="A329" s="242" t="s">
        <v>972</v>
      </c>
      <c r="B329" s="242" t="s">
        <v>973</v>
      </c>
      <c r="C329" s="242" t="s">
        <v>1560</v>
      </c>
      <c r="D329" s="298" t="s">
        <v>57</v>
      </c>
      <c r="E329" s="242">
        <v>6.5086726937646359E-4</v>
      </c>
      <c r="G329" s="387"/>
      <c r="H329" s="394" t="s">
        <v>1560</v>
      </c>
      <c r="I329" s="395" t="s">
        <v>57</v>
      </c>
      <c r="J329" s="395">
        <v>4.8858631729365169E-4</v>
      </c>
      <c r="K329" s="395"/>
      <c r="L329" s="395"/>
      <c r="M329" s="395" t="s">
        <v>1560</v>
      </c>
      <c r="N329" s="395" t="s">
        <v>57</v>
      </c>
      <c r="O329" s="395">
        <v>1.6228095208281192E-4</v>
      </c>
      <c r="P329" s="395"/>
      <c r="Q329" s="396">
        <v>1.31</v>
      </c>
      <c r="R329" s="395">
        <v>15</v>
      </c>
      <c r="S329" s="395">
        <v>6</v>
      </c>
      <c r="T329" s="395">
        <v>15</v>
      </c>
      <c r="U329" s="382">
        <v>100</v>
      </c>
      <c r="V329" s="382"/>
      <c r="W329" s="395">
        <v>1</v>
      </c>
      <c r="X329" s="395">
        <v>10</v>
      </c>
      <c r="Y329" s="395">
        <v>15</v>
      </c>
      <c r="Z329" s="395">
        <v>0</v>
      </c>
      <c r="AA329" s="395">
        <v>4</v>
      </c>
      <c r="AC329" s="384">
        <v>30</v>
      </c>
      <c r="AD329" s="382"/>
      <c r="AE329" s="397">
        <v>0.61</v>
      </c>
      <c r="AF329" s="398"/>
      <c r="AG329" s="399">
        <v>3</v>
      </c>
      <c r="AH329" s="427" t="e">
        <f t="shared" si="62"/>
        <v>#VALUE!</v>
      </c>
      <c r="AI329" s="212" t="s">
        <v>944</v>
      </c>
      <c r="AJ329" s="212" t="s">
        <v>945</v>
      </c>
      <c r="AK329" s="212" t="s">
        <v>1547</v>
      </c>
      <c r="AL329" s="212"/>
      <c r="AM329" s="212"/>
      <c r="AN329" s="212" t="s">
        <v>50</v>
      </c>
      <c r="AO329" s="212"/>
      <c r="AP329" s="213">
        <v>210</v>
      </c>
      <c r="AQ329" s="213">
        <v>50</v>
      </c>
      <c r="AR329" s="213">
        <v>0</v>
      </c>
      <c r="AS329" s="213">
        <v>250</v>
      </c>
      <c r="AT329" s="407" t="e">
        <f t="shared" si="71"/>
        <v>#N/A</v>
      </c>
      <c r="AV329" s="213">
        <v>460</v>
      </c>
      <c r="AW329" s="214" t="s">
        <v>1246</v>
      </c>
      <c r="AX329" s="214" t="s">
        <v>1123</v>
      </c>
      <c r="AY329" s="214" t="s">
        <v>1302</v>
      </c>
      <c r="BA329" s="93" t="e">
        <f t="shared" si="72"/>
        <v>#N/A</v>
      </c>
    </row>
    <row r="330" spans="1:53" ht="24" x14ac:dyDescent="0.25">
      <c r="A330" s="242" t="s">
        <v>974</v>
      </c>
      <c r="B330" s="242" t="s">
        <v>975</v>
      </c>
      <c r="C330" s="242" t="s">
        <v>1561</v>
      </c>
      <c r="D330" s="298" t="s">
        <v>195</v>
      </c>
      <c r="E330" s="242">
        <v>9.6948367433444885E-3</v>
      </c>
      <c r="G330" s="387"/>
      <c r="H330" s="394" t="s">
        <v>1561</v>
      </c>
      <c r="I330" s="395" t="s">
        <v>195</v>
      </c>
      <c r="J330" s="395">
        <v>1.7348437154370848E-3</v>
      </c>
      <c r="K330" s="395"/>
      <c r="L330" s="395"/>
      <c r="M330" s="395" t="s">
        <v>1561</v>
      </c>
      <c r="N330" s="395" t="s">
        <v>195</v>
      </c>
      <c r="O330" s="395">
        <v>7.9599930279074041E-3</v>
      </c>
      <c r="P330" s="395"/>
      <c r="Q330" s="396">
        <v>0.84</v>
      </c>
      <c r="R330" s="395">
        <v>9</v>
      </c>
      <c r="S330" s="395">
        <v>1</v>
      </c>
      <c r="T330" s="395">
        <v>1</v>
      </c>
      <c r="U330" s="382">
        <v>48</v>
      </c>
      <c r="V330" s="382"/>
      <c r="W330" s="395">
        <v>0</v>
      </c>
      <c r="X330" s="395">
        <v>0</v>
      </c>
      <c r="Y330" s="395">
        <v>4</v>
      </c>
      <c r="Z330" s="395">
        <v>0</v>
      </c>
      <c r="AA330" s="395">
        <v>3</v>
      </c>
      <c r="AC330" s="384">
        <v>7</v>
      </c>
      <c r="AD330" s="382"/>
      <c r="AE330" s="397">
        <v>0.16</v>
      </c>
      <c r="AF330" s="398"/>
      <c r="AG330" s="399">
        <v>4</v>
      </c>
      <c r="AH330" s="427" t="e">
        <f t="shared" si="62"/>
        <v>#VALUE!</v>
      </c>
      <c r="AI330" s="212" t="s">
        <v>946</v>
      </c>
      <c r="AJ330" s="212" t="s">
        <v>947</v>
      </c>
      <c r="AK330" s="212" t="s">
        <v>1548</v>
      </c>
      <c r="AL330" s="212"/>
      <c r="AM330" s="212"/>
      <c r="AN330" s="212" t="s">
        <v>76</v>
      </c>
      <c r="AO330" s="212"/>
      <c r="AP330" s="214" t="s">
        <v>551</v>
      </c>
      <c r="AQ330" s="214" t="s">
        <v>551</v>
      </c>
      <c r="AR330" s="214" t="s">
        <v>551</v>
      </c>
      <c r="AS330" s="214" t="s">
        <v>551</v>
      </c>
      <c r="AT330" s="407" t="e">
        <f t="shared" si="71"/>
        <v>#VALUE!</v>
      </c>
      <c r="AV330" s="214" t="s">
        <v>551</v>
      </c>
      <c r="AW330" s="214" t="s">
        <v>551</v>
      </c>
      <c r="AX330" s="214" t="s">
        <v>551</v>
      </c>
      <c r="AY330" s="214" t="s">
        <v>551</v>
      </c>
      <c r="BA330" s="93" t="e">
        <f t="shared" si="72"/>
        <v>#VALUE!</v>
      </c>
    </row>
    <row r="331" spans="1:53" ht="36" x14ac:dyDescent="0.25">
      <c r="A331" s="242">
        <v>36</v>
      </c>
      <c r="B331" s="242">
        <v>43</v>
      </c>
      <c r="C331" s="242" t="s">
        <v>1562</v>
      </c>
      <c r="D331" s="298" t="s">
        <v>243</v>
      </c>
      <c r="E331" s="315">
        <v>6.5419880732827513E-4</v>
      </c>
      <c r="G331" s="380"/>
      <c r="H331" s="392" t="s">
        <v>1562</v>
      </c>
      <c r="I331" s="391" t="s">
        <v>243</v>
      </c>
      <c r="J331" s="391">
        <v>3.9258962561253621E-4</v>
      </c>
      <c r="K331" s="391"/>
      <c r="L331" s="391"/>
      <c r="M331" s="391" t="s">
        <v>1562</v>
      </c>
      <c r="N331" s="391" t="s">
        <v>243</v>
      </c>
      <c r="O331" s="391">
        <v>2.6160918171573891E-4</v>
      </c>
      <c r="P331" s="391"/>
      <c r="Q331" s="393"/>
      <c r="R331" s="391"/>
      <c r="S331" s="391"/>
      <c r="T331" s="391"/>
      <c r="U331" s="391"/>
      <c r="V331" s="391"/>
      <c r="W331" s="391"/>
      <c r="X331" s="391"/>
      <c r="Y331" s="391"/>
      <c r="Z331" s="391"/>
      <c r="AA331" s="391"/>
      <c r="AC331" s="380"/>
      <c r="AD331" s="391"/>
      <c r="AE331" s="393"/>
      <c r="AF331" s="391"/>
      <c r="AG331" s="380"/>
      <c r="AH331" s="427" t="e">
        <f t="shared" si="62"/>
        <v>#VALUE!</v>
      </c>
      <c r="AI331" s="212" t="s">
        <v>948</v>
      </c>
      <c r="AJ331" s="212" t="s">
        <v>949</v>
      </c>
      <c r="AK331" s="212" t="s">
        <v>1549</v>
      </c>
      <c r="AL331" s="212"/>
      <c r="AM331" s="212"/>
      <c r="AN331" s="212" t="s">
        <v>81</v>
      </c>
      <c r="AO331" s="212"/>
      <c r="AP331" s="213">
        <v>50</v>
      </c>
      <c r="AQ331" s="213">
        <v>20</v>
      </c>
      <c r="AR331" s="213">
        <v>0</v>
      </c>
      <c r="AS331" s="213">
        <v>70</v>
      </c>
      <c r="AT331" s="407" t="e">
        <f t="shared" si="71"/>
        <v>#N/A</v>
      </c>
      <c r="AV331" s="213">
        <v>60</v>
      </c>
      <c r="AW331" s="214" t="s">
        <v>1153</v>
      </c>
      <c r="AX331" s="214" t="s">
        <v>1123</v>
      </c>
      <c r="AY331" s="214" t="s">
        <v>1280</v>
      </c>
      <c r="BA331" s="93" t="e">
        <f t="shared" si="72"/>
        <v>#N/A</v>
      </c>
    </row>
    <row r="332" spans="1:53" ht="36" x14ac:dyDescent="0.25">
      <c r="A332" s="242" t="s">
        <v>977</v>
      </c>
      <c r="B332" s="242" t="s">
        <v>978</v>
      </c>
      <c r="C332" s="242" t="s">
        <v>1563</v>
      </c>
      <c r="D332" s="298" t="s">
        <v>286</v>
      </c>
      <c r="E332" s="242">
        <v>1.0279158412522817E-3</v>
      </c>
      <c r="G332" s="387"/>
      <c r="H332" s="394" t="s">
        <v>1563</v>
      </c>
      <c r="I332" s="395" t="s">
        <v>286</v>
      </c>
      <c r="J332" s="395">
        <v>3.675929042900167E-4</v>
      </c>
      <c r="K332" s="395"/>
      <c r="L332" s="395"/>
      <c r="M332" s="395" t="s">
        <v>1563</v>
      </c>
      <c r="N332" s="395" t="s">
        <v>286</v>
      </c>
      <c r="O332" s="395">
        <v>6.6032293696226512E-4</v>
      </c>
      <c r="P332" s="395"/>
      <c r="Q332" s="396">
        <v>0.34</v>
      </c>
      <c r="R332" s="395">
        <v>10</v>
      </c>
      <c r="S332" s="395">
        <v>8</v>
      </c>
      <c r="T332" s="395">
        <v>41</v>
      </c>
      <c r="U332" s="382">
        <v>78</v>
      </c>
      <c r="V332" s="382"/>
      <c r="W332" s="395">
        <v>8</v>
      </c>
      <c r="X332" s="395">
        <v>2</v>
      </c>
      <c r="Y332" s="395">
        <v>23</v>
      </c>
      <c r="Z332" s="395">
        <v>0</v>
      </c>
      <c r="AA332" s="395">
        <v>8</v>
      </c>
      <c r="AC332" s="384">
        <v>41</v>
      </c>
      <c r="AD332" s="382"/>
      <c r="AE332" s="397">
        <v>0.73</v>
      </c>
      <c r="AF332" s="398"/>
      <c r="AG332" s="399">
        <v>0</v>
      </c>
      <c r="AH332" s="427" t="e">
        <f t="shared" si="62"/>
        <v>#VALUE!</v>
      </c>
      <c r="AI332" s="212" t="s">
        <v>950</v>
      </c>
      <c r="AJ332" s="212" t="s">
        <v>951</v>
      </c>
      <c r="AK332" s="212" t="s">
        <v>1550</v>
      </c>
      <c r="AL332" s="212"/>
      <c r="AM332" s="212"/>
      <c r="AN332" s="212" t="s">
        <v>112</v>
      </c>
      <c r="AO332" s="212"/>
      <c r="AP332" s="213">
        <v>130</v>
      </c>
      <c r="AQ332" s="213">
        <v>40</v>
      </c>
      <c r="AR332" s="213">
        <v>0</v>
      </c>
      <c r="AS332" s="213">
        <v>160</v>
      </c>
      <c r="AT332" s="407" t="e">
        <f t="shared" si="71"/>
        <v>#N/A</v>
      </c>
      <c r="AV332" s="213">
        <v>170</v>
      </c>
      <c r="AW332" s="214" t="s">
        <v>1173</v>
      </c>
      <c r="AX332" s="214" t="s">
        <v>1123</v>
      </c>
      <c r="AY332" s="214" t="s">
        <v>1195</v>
      </c>
      <c r="BA332" s="93" t="e">
        <f t="shared" si="72"/>
        <v>#N/A</v>
      </c>
    </row>
    <row r="333" spans="1:53" ht="36" x14ac:dyDescent="0.25">
      <c r="A333" s="242" t="s">
        <v>979</v>
      </c>
      <c r="B333" s="242" t="s">
        <v>980</v>
      </c>
      <c r="C333" s="242" t="s">
        <v>1564</v>
      </c>
      <c r="D333" s="298" t="s">
        <v>304</v>
      </c>
      <c r="E333" s="242">
        <v>2.9801973983601218E-4</v>
      </c>
      <c r="G333" s="387"/>
      <c r="H333" s="394" t="s">
        <v>1564</v>
      </c>
      <c r="I333" s="395" t="s">
        <v>304</v>
      </c>
      <c r="J333" s="395">
        <v>2.5682961221945339E-4</v>
      </c>
      <c r="K333" s="395"/>
      <c r="L333" s="395"/>
      <c r="M333" s="395" t="s">
        <v>1564</v>
      </c>
      <c r="N333" s="395" t="s">
        <v>304</v>
      </c>
      <c r="O333" s="395">
        <v>4.1190127616558804E-5</v>
      </c>
      <c r="P333" s="395"/>
      <c r="Q333" s="396">
        <v>1.19</v>
      </c>
      <c r="R333" s="395">
        <v>4</v>
      </c>
      <c r="S333" s="395">
        <v>4</v>
      </c>
      <c r="T333" s="395">
        <v>42</v>
      </c>
      <c r="U333" s="382">
        <v>87</v>
      </c>
      <c r="V333" s="382"/>
      <c r="W333" s="395">
        <v>20</v>
      </c>
      <c r="X333" s="395">
        <v>0</v>
      </c>
      <c r="Y333" s="395">
        <v>19</v>
      </c>
      <c r="Z333" s="395">
        <v>0</v>
      </c>
      <c r="AA333" s="395">
        <v>26</v>
      </c>
      <c r="AC333" s="384">
        <v>65</v>
      </c>
      <c r="AD333" s="382"/>
      <c r="AE333" s="397">
        <v>2.1</v>
      </c>
      <c r="AF333" s="398"/>
      <c r="AG333" s="399">
        <v>0</v>
      </c>
      <c r="AH333" s="427" t="e">
        <f t="shared" si="62"/>
        <v>#VALUE!</v>
      </c>
      <c r="AI333" s="212" t="s">
        <v>952</v>
      </c>
      <c r="AJ333" s="212" t="s">
        <v>953</v>
      </c>
      <c r="AK333" s="212" t="s">
        <v>1551</v>
      </c>
      <c r="AL333" s="212"/>
      <c r="AM333" s="212"/>
      <c r="AN333" s="212" t="s">
        <v>157</v>
      </c>
      <c r="AO333" s="212"/>
      <c r="AP333" s="213">
        <v>200</v>
      </c>
      <c r="AQ333" s="213">
        <v>40</v>
      </c>
      <c r="AR333" s="213">
        <v>0</v>
      </c>
      <c r="AS333" s="213">
        <v>240</v>
      </c>
      <c r="AT333" s="407" t="e">
        <f t="shared" si="71"/>
        <v>#N/A</v>
      </c>
      <c r="AV333" s="213">
        <v>350</v>
      </c>
      <c r="AW333" s="214" t="s">
        <v>1114</v>
      </c>
      <c r="AX333" s="214" t="s">
        <v>1123</v>
      </c>
      <c r="AY333" s="214" t="s">
        <v>1696</v>
      </c>
      <c r="BA333" s="93" t="e">
        <f t="shared" si="72"/>
        <v>#N/A</v>
      </c>
    </row>
    <row r="334" spans="1:53" ht="24" x14ac:dyDescent="0.25">
      <c r="A334" s="242" t="s">
        <v>981</v>
      </c>
      <c r="B334" s="242" t="s">
        <v>982</v>
      </c>
      <c r="C334" s="242" t="s">
        <v>1566</v>
      </c>
      <c r="D334" s="298" t="s">
        <v>976</v>
      </c>
      <c r="E334" s="242">
        <v>1.3647407682364223E-3</v>
      </c>
      <c r="G334" s="387"/>
      <c r="H334" s="394" t="s">
        <v>1566</v>
      </c>
      <c r="I334" s="395" t="s">
        <v>976</v>
      </c>
      <c r="J334" s="395">
        <v>5.503895568161858E-4</v>
      </c>
      <c r="K334" s="395"/>
      <c r="L334" s="395"/>
      <c r="M334" s="395" t="s">
        <v>1566</v>
      </c>
      <c r="N334" s="395" t="s">
        <v>976</v>
      </c>
      <c r="O334" s="395">
        <v>8.1435121142023662E-4</v>
      </c>
      <c r="P334" s="395"/>
      <c r="Q334" s="396">
        <v>0.25</v>
      </c>
      <c r="R334" s="395">
        <v>13</v>
      </c>
      <c r="S334" s="395">
        <v>6</v>
      </c>
      <c r="T334" s="395">
        <v>16</v>
      </c>
      <c r="U334" s="382">
        <v>49</v>
      </c>
      <c r="V334" s="382"/>
      <c r="W334" s="395">
        <v>4</v>
      </c>
      <c r="X334" s="395">
        <v>0</v>
      </c>
      <c r="Y334" s="395">
        <v>19</v>
      </c>
      <c r="Z334" s="395">
        <v>0</v>
      </c>
      <c r="AA334" s="395">
        <v>2</v>
      </c>
      <c r="AC334" s="384">
        <v>25</v>
      </c>
      <c r="AD334" s="382"/>
      <c r="AE334" s="397">
        <v>0.45</v>
      </c>
      <c r="AF334" s="398"/>
      <c r="AG334" s="399">
        <v>1</v>
      </c>
      <c r="AH334" s="427" t="e">
        <f t="shared" si="62"/>
        <v>#VALUE!</v>
      </c>
      <c r="AI334" s="212" t="s">
        <v>954</v>
      </c>
      <c r="AJ334" s="212" t="s">
        <v>955</v>
      </c>
      <c r="AK334" s="212" t="s">
        <v>1552</v>
      </c>
      <c r="AL334" s="212"/>
      <c r="AM334" s="212"/>
      <c r="AN334" s="212" t="s">
        <v>228</v>
      </c>
      <c r="AO334" s="212"/>
      <c r="AP334" s="214" t="s">
        <v>551</v>
      </c>
      <c r="AQ334" s="214" t="s">
        <v>551</v>
      </c>
      <c r="AR334" s="214" t="s">
        <v>551</v>
      </c>
      <c r="AS334" s="214" t="s">
        <v>551</v>
      </c>
      <c r="AT334" s="407" t="e">
        <f t="shared" si="71"/>
        <v>#VALUE!</v>
      </c>
      <c r="AV334" s="214" t="s">
        <v>551</v>
      </c>
      <c r="AW334" s="214" t="s">
        <v>551</v>
      </c>
      <c r="AX334" s="214" t="s">
        <v>551</v>
      </c>
      <c r="AY334" s="214" t="s">
        <v>551</v>
      </c>
      <c r="BA334" s="93" t="e">
        <f t="shared" si="72"/>
        <v>#VALUE!</v>
      </c>
    </row>
    <row r="335" spans="1:53" ht="24" x14ac:dyDescent="0.25">
      <c r="A335" s="242" t="s">
        <v>983</v>
      </c>
      <c r="B335" s="242" t="s">
        <v>984</v>
      </c>
      <c r="C335" s="242" t="s">
        <v>1568</v>
      </c>
      <c r="D335" s="298" t="s">
        <v>97</v>
      </c>
      <c r="E335" s="242">
        <v>1.9180899694020604E-3</v>
      </c>
      <c r="G335" s="387"/>
      <c r="H335" s="394" t="s">
        <v>1568</v>
      </c>
      <c r="I335" s="395" t="s">
        <v>97</v>
      </c>
      <c r="J335" s="395">
        <v>4.326727005291457E-4</v>
      </c>
      <c r="K335" s="395"/>
      <c r="L335" s="395"/>
      <c r="M335" s="395" t="s">
        <v>1568</v>
      </c>
      <c r="N335" s="395" t="s">
        <v>97</v>
      </c>
      <c r="O335" s="395">
        <v>1.4854172688729148E-3</v>
      </c>
      <c r="P335" s="395"/>
      <c r="Q335" s="396">
        <v>0.84</v>
      </c>
      <c r="R335" s="395">
        <v>2</v>
      </c>
      <c r="S335" s="395">
        <v>4</v>
      </c>
      <c r="T335" s="395">
        <v>37</v>
      </c>
      <c r="U335" s="382">
        <v>74</v>
      </c>
      <c r="V335" s="382"/>
      <c r="W335" s="395">
        <v>9</v>
      </c>
      <c r="X335" s="395">
        <v>1</v>
      </c>
      <c r="Y335" s="395">
        <v>18</v>
      </c>
      <c r="Z335" s="395">
        <v>0</v>
      </c>
      <c r="AA335" s="395">
        <v>0</v>
      </c>
      <c r="AC335" s="384">
        <v>28</v>
      </c>
      <c r="AD335" s="382"/>
      <c r="AE335" s="397">
        <v>0.76</v>
      </c>
      <c r="AF335" s="398"/>
      <c r="AG335" s="399">
        <v>2</v>
      </c>
      <c r="AH335" s="427" t="e">
        <f t="shared" ref="AH335:AH393" si="73">AG335/H335</f>
        <v>#VALUE!</v>
      </c>
      <c r="AI335" s="212" t="s">
        <v>956</v>
      </c>
      <c r="AJ335" s="212" t="s">
        <v>957</v>
      </c>
      <c r="AK335" s="212" t="s">
        <v>1553</v>
      </c>
      <c r="AL335" s="212"/>
      <c r="AM335" s="212"/>
      <c r="AN335" s="212" t="s">
        <v>230</v>
      </c>
      <c r="AO335" s="212"/>
      <c r="AP335" s="213">
        <v>90</v>
      </c>
      <c r="AQ335" s="213">
        <v>0</v>
      </c>
      <c r="AR335" s="213">
        <v>0</v>
      </c>
      <c r="AS335" s="213">
        <v>90</v>
      </c>
      <c r="AT335" s="407" t="e">
        <f t="shared" si="71"/>
        <v>#N/A</v>
      </c>
      <c r="AV335" s="213">
        <v>110</v>
      </c>
      <c r="AW335" s="214" t="s">
        <v>1123</v>
      </c>
      <c r="AX335" s="214" t="s">
        <v>1123</v>
      </c>
      <c r="AY335" s="214" t="s">
        <v>1138</v>
      </c>
      <c r="BA335" s="93" t="e">
        <f t="shared" si="72"/>
        <v>#N/A</v>
      </c>
    </row>
    <row r="336" spans="1:53" ht="24" x14ac:dyDescent="0.25">
      <c r="A336" s="242" t="s">
        <v>985</v>
      </c>
      <c r="B336" s="242" t="s">
        <v>986</v>
      </c>
      <c r="C336" s="242" t="s">
        <v>1569</v>
      </c>
      <c r="D336" s="298" t="s">
        <v>100</v>
      </c>
      <c r="E336" s="242">
        <v>9.8272130454919227E-4</v>
      </c>
      <c r="G336" s="387"/>
      <c r="H336" s="394" t="s">
        <v>1569</v>
      </c>
      <c r="I336" s="395" t="s">
        <v>100</v>
      </c>
      <c r="J336" s="395">
        <v>3.0723563175983444E-4</v>
      </c>
      <c r="K336" s="395"/>
      <c r="L336" s="395"/>
      <c r="M336" s="395" t="s">
        <v>1569</v>
      </c>
      <c r="N336" s="395" t="s">
        <v>100</v>
      </c>
      <c r="O336" s="395">
        <v>6.7548567278935762E-4</v>
      </c>
      <c r="P336" s="395"/>
      <c r="Q336" s="396">
        <v>1.1200000000000001</v>
      </c>
      <c r="R336" s="395">
        <v>14</v>
      </c>
      <c r="S336" s="395">
        <v>20</v>
      </c>
      <c r="T336" s="395">
        <v>13</v>
      </c>
      <c r="U336" s="382">
        <v>112</v>
      </c>
      <c r="V336" s="382"/>
      <c r="W336" s="395">
        <v>28</v>
      </c>
      <c r="X336" s="395">
        <v>3</v>
      </c>
      <c r="Y336" s="395">
        <v>66</v>
      </c>
      <c r="Z336" s="395">
        <v>2</v>
      </c>
      <c r="AA336" s="395">
        <v>0</v>
      </c>
      <c r="AC336" s="384">
        <v>99</v>
      </c>
      <c r="AD336" s="382"/>
      <c r="AE336" s="397">
        <v>1.71</v>
      </c>
      <c r="AF336" s="398"/>
      <c r="AG336" s="399">
        <v>3</v>
      </c>
      <c r="AH336" s="427" t="e">
        <f t="shared" si="73"/>
        <v>#VALUE!</v>
      </c>
      <c r="AI336" s="212" t="s">
        <v>958</v>
      </c>
      <c r="AJ336" s="212" t="s">
        <v>959</v>
      </c>
      <c r="AK336" s="212" t="s">
        <v>1554</v>
      </c>
      <c r="AL336" s="212"/>
      <c r="AM336" s="212"/>
      <c r="AN336" s="212" t="s">
        <v>265</v>
      </c>
      <c r="AO336" s="212"/>
      <c r="AP336" s="213">
        <v>260</v>
      </c>
      <c r="AQ336" s="213">
        <v>30</v>
      </c>
      <c r="AR336" s="213">
        <v>0</v>
      </c>
      <c r="AS336" s="213">
        <v>290</v>
      </c>
      <c r="AT336" s="407" t="e">
        <f t="shared" si="71"/>
        <v>#N/A</v>
      </c>
      <c r="AV336" s="213">
        <v>200</v>
      </c>
      <c r="AW336" s="214" t="s">
        <v>1246</v>
      </c>
      <c r="AX336" s="214" t="s">
        <v>1123</v>
      </c>
      <c r="AY336" s="214" t="s">
        <v>1193</v>
      </c>
      <c r="BA336" s="93" t="e">
        <f t="shared" si="72"/>
        <v>#N/A</v>
      </c>
    </row>
    <row r="337" spans="1:53" ht="24" x14ac:dyDescent="0.25">
      <c r="A337" s="242" t="s">
        <v>987</v>
      </c>
      <c r="B337" s="242" t="s">
        <v>988</v>
      </c>
      <c r="C337" s="242" t="s">
        <v>1570</v>
      </c>
      <c r="D337" s="298" t="s">
        <v>115</v>
      </c>
      <c r="E337" s="242">
        <v>2.3920884527109491E-3</v>
      </c>
      <c r="G337" s="387"/>
      <c r="H337" s="394" t="s">
        <v>1570</v>
      </c>
      <c r="I337" s="395" t="s">
        <v>115</v>
      </c>
      <c r="J337" s="395">
        <v>5.8181714185694523E-4</v>
      </c>
      <c r="K337" s="395"/>
      <c r="L337" s="395"/>
      <c r="M337" s="395" t="s">
        <v>1570</v>
      </c>
      <c r="N337" s="395" t="s">
        <v>115</v>
      </c>
      <c r="O337" s="395">
        <v>1.8102713108540042E-3</v>
      </c>
      <c r="P337" s="395"/>
      <c r="Q337" s="396">
        <v>1.43</v>
      </c>
      <c r="R337" s="395">
        <v>12</v>
      </c>
      <c r="S337" s="395">
        <v>16</v>
      </c>
      <c r="T337" s="395">
        <v>34</v>
      </c>
      <c r="U337" s="382">
        <v>112</v>
      </c>
      <c r="V337" s="382"/>
      <c r="W337" s="395">
        <v>2</v>
      </c>
      <c r="X337" s="395">
        <v>14</v>
      </c>
      <c r="Y337" s="395">
        <v>0</v>
      </c>
      <c r="Z337" s="395">
        <v>0</v>
      </c>
      <c r="AA337" s="395">
        <v>25</v>
      </c>
      <c r="AC337" s="384">
        <v>41</v>
      </c>
      <c r="AD337" s="382"/>
      <c r="AE337" s="397">
        <v>1.17</v>
      </c>
      <c r="AF337" s="398"/>
      <c r="AG337" s="399">
        <v>0</v>
      </c>
      <c r="AH337" s="427" t="e">
        <f t="shared" si="73"/>
        <v>#VALUE!</v>
      </c>
      <c r="AI337" s="212" t="s">
        <v>960</v>
      </c>
      <c r="AJ337" s="212" t="s">
        <v>961</v>
      </c>
      <c r="AK337" s="212" t="s">
        <v>1555</v>
      </c>
      <c r="AL337" s="212"/>
      <c r="AM337" s="212"/>
      <c r="AN337" s="212" t="s">
        <v>276</v>
      </c>
      <c r="AO337" s="212"/>
      <c r="AP337" s="214" t="s">
        <v>551</v>
      </c>
      <c r="AQ337" s="214" t="s">
        <v>551</v>
      </c>
      <c r="AR337" s="214" t="s">
        <v>551</v>
      </c>
      <c r="AS337" s="214" t="s">
        <v>551</v>
      </c>
      <c r="AT337" s="407" t="e">
        <f t="shared" si="71"/>
        <v>#VALUE!</v>
      </c>
      <c r="AV337" s="214" t="s">
        <v>551</v>
      </c>
      <c r="AW337" s="214" t="s">
        <v>551</v>
      </c>
      <c r="AX337" s="214" t="s">
        <v>551</v>
      </c>
      <c r="AY337" s="214" t="s">
        <v>551</v>
      </c>
      <c r="BA337" s="93" t="e">
        <f t="shared" si="72"/>
        <v>#VALUE!</v>
      </c>
    </row>
    <row r="338" spans="1:53" ht="24" x14ac:dyDescent="0.25">
      <c r="A338" s="242" t="s">
        <v>989</v>
      </c>
      <c r="B338" s="242" t="s">
        <v>990</v>
      </c>
      <c r="C338" s="242" t="s">
        <v>1571</v>
      </c>
      <c r="D338" s="298" t="s">
        <v>171</v>
      </c>
      <c r="E338" s="242">
        <v>1.2184292290527989E-3</v>
      </c>
      <c r="G338" s="387"/>
      <c r="H338" s="394" t="s">
        <v>1571</v>
      </c>
      <c r="I338" s="395" t="s">
        <v>171</v>
      </c>
      <c r="J338" s="395">
        <v>3.9408938439657482E-4</v>
      </c>
      <c r="K338" s="395"/>
      <c r="L338" s="395"/>
      <c r="M338" s="395" t="s">
        <v>1571</v>
      </c>
      <c r="N338" s="395" t="s">
        <v>171</v>
      </c>
      <c r="O338" s="395">
        <v>8.2433984465622408E-4</v>
      </c>
      <c r="P338" s="395"/>
      <c r="Q338" s="396">
        <v>0.95</v>
      </c>
      <c r="R338" s="395">
        <v>10</v>
      </c>
      <c r="S338" s="395">
        <v>16</v>
      </c>
      <c r="T338" s="395">
        <v>31</v>
      </c>
      <c r="U338" s="382">
        <v>96</v>
      </c>
      <c r="V338" s="382"/>
      <c r="W338" s="395">
        <v>8</v>
      </c>
      <c r="X338" s="395">
        <v>0</v>
      </c>
      <c r="Y338" s="395">
        <v>16</v>
      </c>
      <c r="Z338" s="395">
        <v>0</v>
      </c>
      <c r="AA338" s="395">
        <v>23</v>
      </c>
      <c r="AC338" s="384">
        <v>47</v>
      </c>
      <c r="AD338" s="382"/>
      <c r="AE338" s="397">
        <v>1.1499999999999999</v>
      </c>
      <c r="AF338" s="398"/>
      <c r="AG338" s="399">
        <v>0</v>
      </c>
      <c r="AH338" s="427" t="e">
        <f t="shared" si="73"/>
        <v>#VALUE!</v>
      </c>
      <c r="AI338" s="212" t="s">
        <v>962</v>
      </c>
      <c r="AJ338" s="212" t="s">
        <v>963</v>
      </c>
      <c r="AK338" s="212" t="s">
        <v>1556</v>
      </c>
      <c r="AL338" s="212"/>
      <c r="AM338" s="212"/>
      <c r="AN338" s="212" t="s">
        <v>279</v>
      </c>
      <c r="AO338" s="212"/>
      <c r="AP338" s="214" t="s">
        <v>551</v>
      </c>
      <c r="AQ338" s="214" t="s">
        <v>551</v>
      </c>
      <c r="AR338" s="214" t="s">
        <v>551</v>
      </c>
      <c r="AS338" s="214" t="s">
        <v>551</v>
      </c>
      <c r="AT338" s="407" t="e">
        <f t="shared" si="71"/>
        <v>#VALUE!</v>
      </c>
      <c r="AV338" s="214" t="s">
        <v>551</v>
      </c>
      <c r="AW338" s="214" t="s">
        <v>551</v>
      </c>
      <c r="AX338" s="214" t="s">
        <v>551</v>
      </c>
      <c r="AY338" s="214" t="s">
        <v>551</v>
      </c>
      <c r="BA338" s="93" t="e">
        <f t="shared" si="72"/>
        <v>#VALUE!</v>
      </c>
    </row>
    <row r="339" spans="1:53" ht="36" x14ac:dyDescent="0.25">
      <c r="A339" s="242" t="s">
        <v>991</v>
      </c>
      <c r="B339" s="242" t="s">
        <v>992</v>
      </c>
      <c r="C339" s="242" t="s">
        <v>1572</v>
      </c>
      <c r="D339" s="298" t="s">
        <v>207</v>
      </c>
      <c r="E339" s="242">
        <v>1.0370376513279132E-3</v>
      </c>
      <c r="G339" s="387"/>
      <c r="H339" s="394" t="s">
        <v>1572</v>
      </c>
      <c r="I339" s="395" t="s">
        <v>207</v>
      </c>
      <c r="J339" s="395">
        <v>5.2318517989026849E-4</v>
      </c>
      <c r="K339" s="395"/>
      <c r="L339" s="395"/>
      <c r="M339" s="395" t="s">
        <v>1572</v>
      </c>
      <c r="N339" s="395" t="s">
        <v>207</v>
      </c>
      <c r="O339" s="395">
        <v>5.1385247143764497E-4</v>
      </c>
      <c r="P339" s="395"/>
      <c r="Q339" s="396">
        <v>2.12</v>
      </c>
      <c r="R339" s="395">
        <v>5</v>
      </c>
      <c r="S339" s="395">
        <v>8</v>
      </c>
      <c r="T339" s="395">
        <v>15</v>
      </c>
      <c r="U339" s="382">
        <v>100</v>
      </c>
      <c r="V339" s="382"/>
      <c r="W339" s="395">
        <v>12</v>
      </c>
      <c r="X339" s="395">
        <v>35</v>
      </c>
      <c r="Y339" s="395">
        <v>12</v>
      </c>
      <c r="Z339" s="395">
        <v>0</v>
      </c>
      <c r="AA339" s="395">
        <v>0</v>
      </c>
      <c r="AC339" s="384">
        <v>59</v>
      </c>
      <c r="AD339" s="382"/>
      <c r="AE339" s="397">
        <v>1.74</v>
      </c>
      <c r="AF339" s="398"/>
      <c r="AG339" s="399">
        <v>2</v>
      </c>
      <c r="AH339" s="427" t="e">
        <f t="shared" si="73"/>
        <v>#VALUE!</v>
      </c>
      <c r="AI339" s="212" t="s">
        <v>964</v>
      </c>
      <c r="AJ339" s="212" t="s">
        <v>965</v>
      </c>
      <c r="AK339" s="212" t="s">
        <v>1557</v>
      </c>
      <c r="AL339" s="212"/>
      <c r="AM339" s="212"/>
      <c r="AN339" s="212" t="s">
        <v>284</v>
      </c>
      <c r="AO339" s="212"/>
      <c r="AP339" s="213">
        <v>130</v>
      </c>
      <c r="AQ339" s="213">
        <v>30</v>
      </c>
      <c r="AR339" s="213">
        <v>0</v>
      </c>
      <c r="AS339" s="213">
        <v>150</v>
      </c>
      <c r="AT339" s="407" t="e">
        <f t="shared" si="71"/>
        <v>#N/A</v>
      </c>
      <c r="AV339" s="213">
        <v>30</v>
      </c>
      <c r="AW339" s="214" t="s">
        <v>1123</v>
      </c>
      <c r="AX339" s="214" t="s">
        <v>1123</v>
      </c>
      <c r="AY339" s="214" t="s">
        <v>1199</v>
      </c>
      <c r="BA339" s="93" t="e">
        <f t="shared" si="72"/>
        <v>#N/A</v>
      </c>
    </row>
    <row r="340" spans="1:53" ht="24" x14ac:dyDescent="0.25">
      <c r="A340" s="242" t="s">
        <v>993</v>
      </c>
      <c r="B340" s="242" t="s">
        <v>994</v>
      </c>
      <c r="C340" s="242" t="s">
        <v>1573</v>
      </c>
      <c r="D340" s="298" t="s">
        <v>217</v>
      </c>
      <c r="E340" s="242">
        <v>2.6812690487425304E-3</v>
      </c>
      <c r="G340" s="387"/>
      <c r="H340" s="394" t="s">
        <v>1573</v>
      </c>
      <c r="I340" s="395" t="s">
        <v>217</v>
      </c>
      <c r="J340" s="395">
        <v>1.1292474931801817E-3</v>
      </c>
      <c r="K340" s="395"/>
      <c r="L340" s="395"/>
      <c r="M340" s="395" t="s">
        <v>1573</v>
      </c>
      <c r="N340" s="395" t="s">
        <v>217</v>
      </c>
      <c r="O340" s="395">
        <v>1.5520215555623485E-3</v>
      </c>
      <c r="P340" s="395"/>
      <c r="Q340" s="396">
        <v>0.41</v>
      </c>
      <c r="R340" s="395">
        <v>8</v>
      </c>
      <c r="S340" s="395">
        <v>4</v>
      </c>
      <c r="T340" s="395">
        <v>11</v>
      </c>
      <c r="U340" s="382">
        <v>37</v>
      </c>
      <c r="V340" s="382"/>
      <c r="W340" s="395">
        <v>0</v>
      </c>
      <c r="X340" s="395">
        <v>5</v>
      </c>
      <c r="Y340" s="395">
        <v>12</v>
      </c>
      <c r="Z340" s="395">
        <v>0</v>
      </c>
      <c r="AA340" s="395">
        <v>0</v>
      </c>
      <c r="AC340" s="384">
        <v>17</v>
      </c>
      <c r="AD340" s="382"/>
      <c r="AE340" s="397">
        <v>0.5</v>
      </c>
      <c r="AF340" s="398"/>
      <c r="AG340" s="399">
        <v>0</v>
      </c>
      <c r="AH340" s="427" t="e">
        <f t="shared" si="73"/>
        <v>#VALUE!</v>
      </c>
      <c r="AI340" s="212"/>
      <c r="AJ340" s="212"/>
      <c r="AK340" s="212"/>
      <c r="AL340" s="212"/>
      <c r="AM340" s="212"/>
      <c r="AN340" s="212"/>
      <c r="AO340" s="212"/>
      <c r="AP340" s="214"/>
      <c r="AQ340" s="214"/>
      <c r="AR340" s="214"/>
      <c r="AS340" s="214"/>
      <c r="AT340" s="214"/>
      <c r="AV340" s="214"/>
      <c r="AW340" s="214" t="s">
        <v>394</v>
      </c>
      <c r="AX340" s="214" t="s">
        <v>394</v>
      </c>
      <c r="AY340" s="214" t="s">
        <v>394</v>
      </c>
    </row>
    <row r="341" spans="1:53" ht="24" x14ac:dyDescent="0.25">
      <c r="A341" s="242" t="s">
        <v>995</v>
      </c>
      <c r="B341" s="242" t="s">
        <v>996</v>
      </c>
      <c r="C341" s="242" t="s">
        <v>1574</v>
      </c>
      <c r="D341" s="298" t="s">
        <v>251</v>
      </c>
      <c r="E341" s="242">
        <v>1.3901600806490359E-3</v>
      </c>
      <c r="G341" s="387"/>
      <c r="H341" s="394" t="s">
        <v>1574</v>
      </c>
      <c r="I341" s="395" t="s">
        <v>251</v>
      </c>
      <c r="J341" s="395">
        <v>8.8208126419513436E-4</v>
      </c>
      <c r="K341" s="395"/>
      <c r="L341" s="395"/>
      <c r="M341" s="395" t="s">
        <v>1574</v>
      </c>
      <c r="N341" s="395" t="s">
        <v>251</v>
      </c>
      <c r="O341" s="395">
        <v>5.0807881645390147E-4</v>
      </c>
      <c r="P341" s="395"/>
      <c r="Q341" s="396">
        <v>0.04</v>
      </c>
      <c r="R341" s="395">
        <v>9</v>
      </c>
      <c r="S341" s="395">
        <v>3</v>
      </c>
      <c r="T341" s="395">
        <v>9</v>
      </c>
      <c r="U341" s="382">
        <v>23</v>
      </c>
      <c r="V341" s="382"/>
      <c r="W341" s="395">
        <v>0</v>
      </c>
      <c r="X341" s="395">
        <v>1</v>
      </c>
      <c r="Y341" s="395">
        <v>0</v>
      </c>
      <c r="Z341" s="395">
        <v>0</v>
      </c>
      <c r="AA341" s="395">
        <v>0</v>
      </c>
      <c r="AC341" s="384">
        <v>1</v>
      </c>
      <c r="AD341" s="382"/>
      <c r="AE341" s="397">
        <v>0.02</v>
      </c>
      <c r="AF341" s="398"/>
      <c r="AG341" s="399">
        <v>0</v>
      </c>
      <c r="AH341" s="427" t="e">
        <f t="shared" si="73"/>
        <v>#VALUE!</v>
      </c>
      <c r="AI341" s="212"/>
      <c r="AJ341" s="212" t="s">
        <v>1558</v>
      </c>
      <c r="AK341" s="212" t="s">
        <v>1559</v>
      </c>
      <c r="AL341" s="212"/>
      <c r="AM341" s="212" t="s">
        <v>333</v>
      </c>
      <c r="AN341" s="212" t="s">
        <v>333</v>
      </c>
      <c r="AO341" s="212"/>
      <c r="AP341" s="213">
        <v>820</v>
      </c>
      <c r="AQ341" s="213">
        <v>230</v>
      </c>
      <c r="AR341" s="213">
        <v>10</v>
      </c>
      <c r="AS341" s="213">
        <v>1060</v>
      </c>
      <c r="AT341" s="407" t="e">
        <f t="shared" ref="AT341:AT346" si="74">AS341/VLOOKUP(AN341,$E$16:$H$393,4,FALSE)</f>
        <v>#N/A</v>
      </c>
      <c r="AV341" s="213">
        <v>1060</v>
      </c>
      <c r="AW341" s="214" t="s">
        <v>1151</v>
      </c>
      <c r="AX341" s="214" t="s">
        <v>1135</v>
      </c>
      <c r="AY341" s="214" t="s">
        <v>1721</v>
      </c>
      <c r="BA341" s="93" t="e">
        <f t="shared" ref="BA341:BA346" si="75">AY341/VLOOKUP(AN341,$E$16:$H$393,4,FALSE)</f>
        <v>#N/A</v>
      </c>
    </row>
    <row r="342" spans="1:53" ht="24" x14ac:dyDescent="0.25">
      <c r="A342" s="242" t="s">
        <v>997</v>
      </c>
      <c r="B342" s="242" t="s">
        <v>998</v>
      </c>
      <c r="C342" s="242" t="s">
        <v>1575</v>
      </c>
      <c r="D342" s="298" t="s">
        <v>263</v>
      </c>
      <c r="E342" s="242">
        <v>8.2923164091674095E-4</v>
      </c>
      <c r="G342" s="387"/>
      <c r="H342" s="394" t="s">
        <v>1575</v>
      </c>
      <c r="I342" s="395" t="s">
        <v>263</v>
      </c>
      <c r="J342" s="395">
        <v>4.2462516460016177E-4</v>
      </c>
      <c r="K342" s="395"/>
      <c r="L342" s="395"/>
      <c r="M342" s="395" t="s">
        <v>1575</v>
      </c>
      <c r="N342" s="395" t="s">
        <v>263</v>
      </c>
      <c r="O342" s="395">
        <v>4.0460647631657912E-4</v>
      </c>
      <c r="P342" s="395"/>
      <c r="Q342" s="396">
        <v>0.78</v>
      </c>
      <c r="R342" s="395">
        <v>2</v>
      </c>
      <c r="S342" s="395">
        <v>0</v>
      </c>
      <c r="T342" s="395">
        <v>8</v>
      </c>
      <c r="U342" s="382">
        <v>41</v>
      </c>
      <c r="V342" s="382"/>
      <c r="W342" s="395">
        <v>15</v>
      </c>
      <c r="X342" s="395">
        <v>19</v>
      </c>
      <c r="Y342" s="395">
        <v>3</v>
      </c>
      <c r="Z342" s="395">
        <v>1</v>
      </c>
      <c r="AA342" s="395">
        <v>0</v>
      </c>
      <c r="AC342" s="384">
        <v>38</v>
      </c>
      <c r="AD342" s="382"/>
      <c r="AE342" s="397">
        <v>0.95</v>
      </c>
      <c r="AF342" s="398"/>
      <c r="AG342" s="399">
        <v>0</v>
      </c>
      <c r="AH342" s="427" t="e">
        <f t="shared" si="73"/>
        <v>#VALUE!</v>
      </c>
      <c r="AI342" s="212" t="s">
        <v>966</v>
      </c>
      <c r="AJ342" s="212" t="s">
        <v>967</v>
      </c>
      <c r="AK342" s="212" t="s">
        <v>1560</v>
      </c>
      <c r="AL342" s="212"/>
      <c r="AM342" s="212"/>
      <c r="AN342" s="212" t="s">
        <v>57</v>
      </c>
      <c r="AO342" s="212"/>
      <c r="AP342" s="213">
        <v>130</v>
      </c>
      <c r="AQ342" s="213">
        <v>40</v>
      </c>
      <c r="AR342" s="213">
        <v>10</v>
      </c>
      <c r="AS342" s="213">
        <v>180</v>
      </c>
      <c r="AT342" s="407" t="e">
        <f t="shared" si="74"/>
        <v>#N/A</v>
      </c>
      <c r="AV342" s="213">
        <v>220</v>
      </c>
      <c r="AW342" s="214" t="s">
        <v>1119</v>
      </c>
      <c r="AX342" s="214" t="s">
        <v>1142</v>
      </c>
      <c r="AY342" s="214" t="s">
        <v>1207</v>
      </c>
      <c r="BA342" s="93" t="e">
        <f t="shared" si="75"/>
        <v>#N/A</v>
      </c>
    </row>
    <row r="343" spans="1:53" ht="24" x14ac:dyDescent="0.25">
      <c r="A343" s="242">
        <v>38</v>
      </c>
      <c r="B343" s="242">
        <v>45</v>
      </c>
      <c r="C343" s="242" t="s">
        <v>1576</v>
      </c>
      <c r="D343" s="298" t="s">
        <v>269</v>
      </c>
      <c r="E343" s="298">
        <v>4.7340232128954861E-4</v>
      </c>
      <c r="G343" s="380"/>
      <c r="H343" s="392" t="s">
        <v>1576</v>
      </c>
      <c r="I343" s="391" t="s">
        <v>269</v>
      </c>
      <c r="J343" s="391">
        <v>1.5825551734238141E-4</v>
      </c>
      <c r="K343" s="391"/>
      <c r="L343" s="391"/>
      <c r="M343" s="391" t="s">
        <v>1576</v>
      </c>
      <c r="N343" s="391" t="s">
        <v>269</v>
      </c>
      <c r="O343" s="391">
        <v>3.1514680394716723E-4</v>
      </c>
      <c r="P343" s="391"/>
      <c r="Q343" s="393"/>
      <c r="R343" s="391"/>
      <c r="S343" s="391"/>
      <c r="T343" s="391"/>
      <c r="U343" s="391"/>
      <c r="V343" s="391"/>
      <c r="W343" s="391"/>
      <c r="X343" s="391"/>
      <c r="Y343" s="391"/>
      <c r="Z343" s="391"/>
      <c r="AA343" s="391"/>
      <c r="AC343" s="380"/>
      <c r="AD343" s="391"/>
      <c r="AE343" s="393"/>
      <c r="AF343" s="391"/>
      <c r="AG343" s="380"/>
      <c r="AH343" s="427" t="e">
        <f t="shared" si="73"/>
        <v>#VALUE!</v>
      </c>
      <c r="AI343" s="212" t="s">
        <v>968</v>
      </c>
      <c r="AJ343" s="212" t="s">
        <v>969</v>
      </c>
      <c r="AK343" s="212" t="s">
        <v>1561</v>
      </c>
      <c r="AL343" s="212"/>
      <c r="AM343" s="212"/>
      <c r="AN343" s="212" t="s">
        <v>195</v>
      </c>
      <c r="AO343" s="212"/>
      <c r="AP343" s="213">
        <v>60</v>
      </c>
      <c r="AQ343" s="213">
        <v>0</v>
      </c>
      <c r="AR343" s="213">
        <v>0</v>
      </c>
      <c r="AS343" s="213">
        <v>60</v>
      </c>
      <c r="AT343" s="407" t="e">
        <f t="shared" si="74"/>
        <v>#N/A</v>
      </c>
      <c r="AV343" s="213">
        <v>80</v>
      </c>
      <c r="AW343" s="214" t="s">
        <v>1280</v>
      </c>
      <c r="AX343" s="214" t="s">
        <v>1123</v>
      </c>
      <c r="AY343" s="214" t="s">
        <v>1129</v>
      </c>
      <c r="BA343" s="93" t="e">
        <f t="shared" si="75"/>
        <v>#N/A</v>
      </c>
    </row>
    <row r="344" spans="1:53" ht="24" x14ac:dyDescent="0.25">
      <c r="A344" s="242" t="s">
        <v>1000</v>
      </c>
      <c r="B344" s="242" t="s">
        <v>1001</v>
      </c>
      <c r="C344" s="242" t="s">
        <v>1577</v>
      </c>
      <c r="D344" s="298" t="s">
        <v>295</v>
      </c>
      <c r="E344" s="242">
        <v>6.7673025987733174E-4</v>
      </c>
      <c r="G344" s="387"/>
      <c r="H344" s="394" t="s">
        <v>1577</v>
      </c>
      <c r="I344" s="395" t="s">
        <v>295</v>
      </c>
      <c r="J344" s="395">
        <v>5.0845685968775687E-4</v>
      </c>
      <c r="K344" s="395"/>
      <c r="L344" s="395"/>
      <c r="M344" s="395" t="s">
        <v>1577</v>
      </c>
      <c r="N344" s="395" t="s">
        <v>295</v>
      </c>
      <c r="O344" s="395">
        <v>1.682734001895749E-4</v>
      </c>
      <c r="P344" s="395"/>
      <c r="Q344" s="396">
        <v>1.32</v>
      </c>
      <c r="R344" s="395">
        <v>6</v>
      </c>
      <c r="S344" s="395">
        <v>4</v>
      </c>
      <c r="T344" s="395">
        <v>7</v>
      </c>
      <c r="U344" s="382">
        <v>54</v>
      </c>
      <c r="V344" s="382"/>
      <c r="W344" s="395">
        <v>0</v>
      </c>
      <c r="X344" s="395">
        <v>0</v>
      </c>
      <c r="Y344" s="395">
        <v>15</v>
      </c>
      <c r="Z344" s="395">
        <v>56</v>
      </c>
      <c r="AA344" s="395">
        <v>10</v>
      </c>
      <c r="AC344" s="384">
        <v>81</v>
      </c>
      <c r="AD344" s="382"/>
      <c r="AE344" s="397">
        <v>2.89</v>
      </c>
      <c r="AF344" s="398"/>
      <c r="AG344" s="399">
        <v>0</v>
      </c>
      <c r="AH344" s="427" t="e">
        <f t="shared" si="73"/>
        <v>#VALUE!</v>
      </c>
      <c r="AI344" s="212" t="s">
        <v>970</v>
      </c>
      <c r="AJ344" s="212" t="s">
        <v>971</v>
      </c>
      <c r="AK344" s="212" t="s">
        <v>1562</v>
      </c>
      <c r="AL344" s="212"/>
      <c r="AM344" s="212"/>
      <c r="AN344" s="212" t="s">
        <v>243</v>
      </c>
      <c r="AO344" s="212"/>
      <c r="AP344" s="213">
        <v>280</v>
      </c>
      <c r="AQ344" s="213">
        <v>120</v>
      </c>
      <c r="AR344" s="213">
        <v>10</v>
      </c>
      <c r="AS344" s="213">
        <v>410</v>
      </c>
      <c r="AT344" s="407" t="e">
        <f t="shared" si="74"/>
        <v>#N/A</v>
      </c>
      <c r="AV344" s="213">
        <v>320</v>
      </c>
      <c r="AW344" s="214" t="s">
        <v>1280</v>
      </c>
      <c r="AX344" s="214" t="s">
        <v>1135</v>
      </c>
      <c r="AY344" s="214" t="s">
        <v>1596</v>
      </c>
      <c r="BA344" s="93" t="e">
        <f t="shared" si="75"/>
        <v>#N/A</v>
      </c>
    </row>
    <row r="345" spans="1:53" ht="24" x14ac:dyDescent="0.25">
      <c r="A345" s="242" t="s">
        <v>1002</v>
      </c>
      <c r="B345" s="242" t="s">
        <v>1003</v>
      </c>
      <c r="C345" s="242" t="s">
        <v>1578</v>
      </c>
      <c r="D345" s="298" t="s">
        <v>312</v>
      </c>
      <c r="E345" s="242">
        <v>1.045197360932689E-3</v>
      </c>
      <c r="G345" s="387"/>
      <c r="H345" s="394" t="s">
        <v>1578</v>
      </c>
      <c r="I345" s="395" t="s">
        <v>312</v>
      </c>
      <c r="J345" s="395">
        <v>7.1832699818015619E-4</v>
      </c>
      <c r="K345" s="395"/>
      <c r="L345" s="395"/>
      <c r="M345" s="395" t="s">
        <v>1578</v>
      </c>
      <c r="N345" s="395" t="s">
        <v>312</v>
      </c>
      <c r="O345" s="395">
        <v>3.2687036275253265E-4</v>
      </c>
      <c r="P345" s="395"/>
      <c r="Q345" s="396">
        <v>1.82</v>
      </c>
      <c r="R345" s="395">
        <v>36</v>
      </c>
      <c r="S345" s="395">
        <v>59</v>
      </c>
      <c r="T345" s="395">
        <v>59</v>
      </c>
      <c r="U345" s="382">
        <v>283</v>
      </c>
      <c r="V345" s="382"/>
      <c r="W345" s="395">
        <v>5</v>
      </c>
      <c r="X345" s="395">
        <v>27</v>
      </c>
      <c r="Y345" s="395">
        <v>10</v>
      </c>
      <c r="Z345" s="395">
        <v>0</v>
      </c>
      <c r="AA345" s="395">
        <v>11</v>
      </c>
      <c r="AC345" s="384">
        <v>53</v>
      </c>
      <c r="AD345" s="382"/>
      <c r="AE345" s="397">
        <v>0.75</v>
      </c>
      <c r="AF345" s="398"/>
      <c r="AG345" s="399">
        <v>6</v>
      </c>
      <c r="AH345" s="427" t="e">
        <f t="shared" si="73"/>
        <v>#VALUE!</v>
      </c>
      <c r="AI345" s="212" t="s">
        <v>972</v>
      </c>
      <c r="AJ345" s="212" t="s">
        <v>973</v>
      </c>
      <c r="AK345" s="212" t="s">
        <v>1563</v>
      </c>
      <c r="AL345" s="212"/>
      <c r="AM345" s="212"/>
      <c r="AN345" s="212" t="s">
        <v>286</v>
      </c>
      <c r="AO345" s="212"/>
      <c r="AP345" s="213">
        <v>230</v>
      </c>
      <c r="AQ345" s="213">
        <v>50</v>
      </c>
      <c r="AR345" s="213">
        <v>0</v>
      </c>
      <c r="AS345" s="213">
        <v>280</v>
      </c>
      <c r="AT345" s="407" t="e">
        <f t="shared" si="74"/>
        <v>#N/A</v>
      </c>
      <c r="AV345" s="213">
        <v>270</v>
      </c>
      <c r="AW345" s="214" t="s">
        <v>1190</v>
      </c>
      <c r="AX345" s="214" t="s">
        <v>1123</v>
      </c>
      <c r="AY345" s="214" t="s">
        <v>1191</v>
      </c>
      <c r="BA345" s="93" t="e">
        <f t="shared" si="75"/>
        <v>#N/A</v>
      </c>
    </row>
    <row r="346" spans="1:53" ht="24" x14ac:dyDescent="0.25">
      <c r="A346" s="242" t="s">
        <v>1004</v>
      </c>
      <c r="B346" s="242" t="s">
        <v>1005</v>
      </c>
      <c r="C346" s="242" t="s">
        <v>1580</v>
      </c>
      <c r="D346" s="298" t="s">
        <v>999</v>
      </c>
      <c r="E346" s="242">
        <v>1.8310379431232988E-3</v>
      </c>
      <c r="G346" s="387"/>
      <c r="H346" s="394" t="s">
        <v>1580</v>
      </c>
      <c r="I346" s="395" t="s">
        <v>999</v>
      </c>
      <c r="J346" s="395">
        <v>6.9533845702984918E-4</v>
      </c>
      <c r="K346" s="395"/>
      <c r="L346" s="395"/>
      <c r="M346" s="395" t="s">
        <v>1580</v>
      </c>
      <c r="N346" s="395" t="s">
        <v>999</v>
      </c>
      <c r="O346" s="395">
        <v>1.1356994860934498E-3</v>
      </c>
      <c r="P346" s="395"/>
      <c r="Q346" s="396">
        <v>0.88</v>
      </c>
      <c r="R346" s="395">
        <v>16</v>
      </c>
      <c r="S346" s="395">
        <v>36</v>
      </c>
      <c r="T346" s="395">
        <v>34</v>
      </c>
      <c r="U346" s="382">
        <v>131</v>
      </c>
      <c r="V346" s="382"/>
      <c r="W346" s="395">
        <v>6</v>
      </c>
      <c r="X346" s="395">
        <v>0</v>
      </c>
      <c r="Y346" s="395">
        <v>24</v>
      </c>
      <c r="Z346" s="395">
        <v>0</v>
      </c>
      <c r="AA346" s="395">
        <v>0</v>
      </c>
      <c r="AC346" s="384">
        <v>30</v>
      </c>
      <c r="AD346" s="382"/>
      <c r="AE346" s="397">
        <v>0.59</v>
      </c>
      <c r="AF346" s="398"/>
      <c r="AG346" s="399">
        <v>11</v>
      </c>
      <c r="AH346" s="427" t="e">
        <f t="shared" si="73"/>
        <v>#VALUE!</v>
      </c>
      <c r="AI346" s="212" t="s">
        <v>974</v>
      </c>
      <c r="AJ346" s="212" t="s">
        <v>975</v>
      </c>
      <c r="AK346" s="212" t="s">
        <v>1564</v>
      </c>
      <c r="AL346" s="212"/>
      <c r="AM346" s="212"/>
      <c r="AN346" s="212" t="s">
        <v>304</v>
      </c>
      <c r="AO346" s="212"/>
      <c r="AP346" s="213">
        <v>120</v>
      </c>
      <c r="AQ346" s="213">
        <v>20</v>
      </c>
      <c r="AR346" s="213">
        <v>0</v>
      </c>
      <c r="AS346" s="213">
        <v>140</v>
      </c>
      <c r="AT346" s="407" t="e">
        <f t="shared" si="74"/>
        <v>#N/A</v>
      </c>
      <c r="AV346" s="213">
        <v>180</v>
      </c>
      <c r="AW346" s="214" t="s">
        <v>1199</v>
      </c>
      <c r="AX346" s="214" t="s">
        <v>1123</v>
      </c>
      <c r="AY346" s="214" t="s">
        <v>1136</v>
      </c>
      <c r="BA346" s="93" t="e">
        <f t="shared" si="75"/>
        <v>#N/A</v>
      </c>
    </row>
    <row r="347" spans="1:53" ht="24" x14ac:dyDescent="0.25">
      <c r="A347" s="242" t="s">
        <v>1006</v>
      </c>
      <c r="B347" s="242" t="s">
        <v>1007</v>
      </c>
      <c r="C347" s="242" t="s">
        <v>1582</v>
      </c>
      <c r="D347" s="298" t="s">
        <v>0</v>
      </c>
      <c r="E347" s="242">
        <v>2.0914816257115325E-4</v>
      </c>
      <c r="G347" s="387"/>
      <c r="H347" s="394" t="s">
        <v>1582</v>
      </c>
      <c r="I347" s="395" t="s">
        <v>0</v>
      </c>
      <c r="J347" s="395">
        <v>1.6090657394149515E-4</v>
      </c>
      <c r="K347" s="395"/>
      <c r="L347" s="395"/>
      <c r="M347" s="395" t="s">
        <v>1582</v>
      </c>
      <c r="N347" s="395" t="s">
        <v>0</v>
      </c>
      <c r="O347" s="395">
        <v>4.8241588629658092E-5</v>
      </c>
      <c r="P347" s="395"/>
      <c r="Q347" s="396">
        <v>3.49</v>
      </c>
      <c r="R347" s="395">
        <v>73</v>
      </c>
      <c r="S347" s="395">
        <v>71</v>
      </c>
      <c r="T347" s="395">
        <v>46</v>
      </c>
      <c r="U347" s="382">
        <v>347</v>
      </c>
      <c r="V347" s="382"/>
      <c r="W347" s="395">
        <v>51</v>
      </c>
      <c r="X347" s="395">
        <v>65</v>
      </c>
      <c r="Y347" s="395">
        <v>114</v>
      </c>
      <c r="Z347" s="395">
        <v>43</v>
      </c>
      <c r="AA347" s="395">
        <v>23</v>
      </c>
      <c r="AC347" s="384">
        <v>296</v>
      </c>
      <c r="AD347" s="382"/>
      <c r="AE347" s="397">
        <v>6.58</v>
      </c>
      <c r="AF347" s="398"/>
      <c r="AG347" s="399">
        <v>1</v>
      </c>
      <c r="AH347" s="427" t="e">
        <f t="shared" si="73"/>
        <v>#VALUE!</v>
      </c>
      <c r="AI347" s="212"/>
      <c r="AJ347" s="212"/>
      <c r="AK347" s="212"/>
      <c r="AL347" s="212"/>
      <c r="AM347" s="212"/>
      <c r="AN347" s="212"/>
      <c r="AO347" s="212"/>
      <c r="AP347" s="214"/>
      <c r="AQ347" s="214"/>
      <c r="AR347" s="214"/>
      <c r="AS347" s="214"/>
      <c r="AT347" s="214"/>
      <c r="AV347" s="214"/>
      <c r="AW347" s="214" t="s">
        <v>394</v>
      </c>
      <c r="AX347" s="214" t="s">
        <v>394</v>
      </c>
      <c r="AY347" s="214" t="s">
        <v>394</v>
      </c>
    </row>
    <row r="348" spans="1:53" ht="24" x14ac:dyDescent="0.25">
      <c r="A348" s="242" t="s">
        <v>1008</v>
      </c>
      <c r="B348" s="242" t="s">
        <v>1009</v>
      </c>
      <c r="C348" s="242" t="s">
        <v>1583</v>
      </c>
      <c r="D348" s="298" t="s">
        <v>6</v>
      </c>
      <c r="E348" s="242">
        <v>1.2764848132102637E-3</v>
      </c>
      <c r="G348" s="387"/>
      <c r="H348" s="394" t="s">
        <v>1583</v>
      </c>
      <c r="I348" s="395" t="s">
        <v>6</v>
      </c>
      <c r="J348" s="395">
        <v>7.6880715600982435E-4</v>
      </c>
      <c r="K348" s="395"/>
      <c r="L348" s="395"/>
      <c r="M348" s="395" t="s">
        <v>1583</v>
      </c>
      <c r="N348" s="395" t="s">
        <v>6</v>
      </c>
      <c r="O348" s="395">
        <v>5.0767765720043936E-4</v>
      </c>
      <c r="P348" s="395"/>
      <c r="Q348" s="396">
        <v>2.16</v>
      </c>
      <c r="R348" s="395">
        <v>14</v>
      </c>
      <c r="S348" s="395">
        <v>37</v>
      </c>
      <c r="T348" s="395">
        <v>39</v>
      </c>
      <c r="U348" s="382">
        <v>213</v>
      </c>
      <c r="V348" s="382"/>
      <c r="W348" s="395">
        <v>23</v>
      </c>
      <c r="X348" s="395">
        <v>0</v>
      </c>
      <c r="Y348" s="395">
        <v>48</v>
      </c>
      <c r="Z348" s="395">
        <v>5</v>
      </c>
      <c r="AA348" s="395">
        <v>0</v>
      </c>
      <c r="AC348" s="384">
        <v>76</v>
      </c>
      <c r="AD348" s="382"/>
      <c r="AE348" s="397">
        <v>1.33</v>
      </c>
      <c r="AF348" s="398"/>
      <c r="AG348" s="399">
        <v>0</v>
      </c>
      <c r="AH348" s="427" t="e">
        <f t="shared" si="73"/>
        <v>#VALUE!</v>
      </c>
      <c r="AI348" s="212"/>
      <c r="AJ348" s="212" t="s">
        <v>1565</v>
      </c>
      <c r="AK348" s="212" t="s">
        <v>1566</v>
      </c>
      <c r="AL348" s="212"/>
      <c r="AM348" s="212" t="s">
        <v>976</v>
      </c>
      <c r="AN348" s="212" t="s">
        <v>976</v>
      </c>
      <c r="AO348" s="212"/>
      <c r="AP348" s="213">
        <v>1590</v>
      </c>
      <c r="AQ348" s="213">
        <v>400</v>
      </c>
      <c r="AR348" s="213">
        <v>0</v>
      </c>
      <c r="AS348" s="213">
        <v>1990</v>
      </c>
      <c r="AT348" s="407" t="e">
        <f t="shared" ref="AT348:AT359" si="76">AS348/VLOOKUP(AN348,$E$16:$H$393,4,FALSE)</f>
        <v>#N/A</v>
      </c>
      <c r="AV348" s="213">
        <v>2060</v>
      </c>
      <c r="AW348" s="214" t="s">
        <v>1674</v>
      </c>
      <c r="AX348" s="214" t="s">
        <v>1123</v>
      </c>
      <c r="AY348" s="214" t="s">
        <v>1791</v>
      </c>
      <c r="BA348" s="93" t="e">
        <f t="shared" ref="BA348:BA359" si="77">AY348/VLOOKUP(AN348,$E$16:$H$393,4,FALSE)</f>
        <v>#N/A</v>
      </c>
    </row>
    <row r="349" spans="1:53" ht="24" x14ac:dyDescent="0.25">
      <c r="A349" s="242" t="s">
        <v>1010</v>
      </c>
      <c r="B349" s="242" t="s">
        <v>1011</v>
      </c>
      <c r="C349" s="242" t="s">
        <v>1584</v>
      </c>
      <c r="D349" s="298" t="s">
        <v>60</v>
      </c>
      <c r="E349" s="242">
        <v>2.0628830937565617E-3</v>
      </c>
      <c r="G349" s="387"/>
      <c r="H349" s="394" t="s">
        <v>1584</v>
      </c>
      <c r="I349" s="395" t="s">
        <v>60</v>
      </c>
      <c r="J349" s="395">
        <v>1.1342255535476558E-3</v>
      </c>
      <c r="K349" s="395"/>
      <c r="L349" s="395"/>
      <c r="M349" s="395" t="s">
        <v>1584</v>
      </c>
      <c r="N349" s="395" t="s">
        <v>60</v>
      </c>
      <c r="O349" s="395">
        <v>9.2865754020890587E-4</v>
      </c>
      <c r="P349" s="395"/>
      <c r="Q349" s="396">
        <v>0.89</v>
      </c>
      <c r="R349" s="395">
        <v>16</v>
      </c>
      <c r="S349" s="395">
        <v>25</v>
      </c>
      <c r="T349" s="395">
        <v>30</v>
      </c>
      <c r="U349" s="382">
        <v>121</v>
      </c>
      <c r="V349" s="382"/>
      <c r="W349" s="395">
        <v>9</v>
      </c>
      <c r="X349" s="395">
        <v>1</v>
      </c>
      <c r="Y349" s="395">
        <v>20</v>
      </c>
      <c r="Z349" s="395">
        <v>0</v>
      </c>
      <c r="AA349" s="395">
        <v>9</v>
      </c>
      <c r="AC349" s="384">
        <v>39</v>
      </c>
      <c r="AD349" s="382"/>
      <c r="AE349" s="397">
        <v>0.7</v>
      </c>
      <c r="AF349" s="398"/>
      <c r="AG349" s="399">
        <v>1</v>
      </c>
      <c r="AH349" s="427" t="e">
        <f t="shared" si="73"/>
        <v>#VALUE!</v>
      </c>
      <c r="AI349" s="212" t="s">
        <v>977</v>
      </c>
      <c r="AJ349" s="212" t="s">
        <v>978</v>
      </c>
      <c r="AK349" s="212" t="s">
        <v>1568</v>
      </c>
      <c r="AL349" s="212"/>
      <c r="AM349" s="212"/>
      <c r="AN349" s="212" t="s">
        <v>97</v>
      </c>
      <c r="AO349" s="212"/>
      <c r="AP349" s="213">
        <v>230</v>
      </c>
      <c r="AQ349" s="213">
        <v>100</v>
      </c>
      <c r="AR349" s="213">
        <v>0</v>
      </c>
      <c r="AS349" s="213">
        <v>330</v>
      </c>
      <c r="AT349" s="407" t="e">
        <f t="shared" si="76"/>
        <v>#N/A</v>
      </c>
      <c r="AV349" s="213">
        <v>230</v>
      </c>
      <c r="AW349" s="214" t="s">
        <v>1246</v>
      </c>
      <c r="AX349" s="214" t="s">
        <v>1123</v>
      </c>
      <c r="AY349" s="214" t="s">
        <v>1182</v>
      </c>
      <c r="BA349" s="93" t="e">
        <f t="shared" si="77"/>
        <v>#N/A</v>
      </c>
    </row>
    <row r="350" spans="1:53" ht="24" x14ac:dyDescent="0.25">
      <c r="A350" s="242" t="s">
        <v>1012</v>
      </c>
      <c r="B350" s="242" t="s">
        <v>1013</v>
      </c>
      <c r="C350" s="242" t="s">
        <v>1585</v>
      </c>
      <c r="D350" s="298" t="s">
        <v>72</v>
      </c>
      <c r="E350" s="242">
        <v>6.1976127296293863E-3</v>
      </c>
      <c r="G350" s="387"/>
      <c r="H350" s="394" t="s">
        <v>1585</v>
      </c>
      <c r="I350" s="395" t="s">
        <v>72</v>
      </c>
      <c r="J350" s="395">
        <v>1.3434920475041267E-3</v>
      </c>
      <c r="K350" s="395"/>
      <c r="L350" s="395"/>
      <c r="M350" s="395" t="s">
        <v>1585</v>
      </c>
      <c r="N350" s="395" t="s">
        <v>72</v>
      </c>
      <c r="O350" s="395">
        <v>4.8541206821252599E-3</v>
      </c>
      <c r="P350" s="395"/>
      <c r="Q350" s="396">
        <v>0.18</v>
      </c>
      <c r="R350" s="395">
        <v>0</v>
      </c>
      <c r="S350" s="395">
        <v>3</v>
      </c>
      <c r="T350" s="395">
        <v>12</v>
      </c>
      <c r="U350" s="382">
        <v>24</v>
      </c>
      <c r="V350" s="382"/>
      <c r="W350" s="395">
        <v>0</v>
      </c>
      <c r="X350" s="395">
        <v>0</v>
      </c>
      <c r="Y350" s="395">
        <v>17</v>
      </c>
      <c r="Z350" s="395">
        <v>0</v>
      </c>
      <c r="AA350" s="395">
        <v>4</v>
      </c>
      <c r="AC350" s="384">
        <v>21</v>
      </c>
      <c r="AD350" s="382"/>
      <c r="AE350" s="397">
        <v>0.43</v>
      </c>
      <c r="AF350" s="398"/>
      <c r="AG350" s="399">
        <v>0</v>
      </c>
      <c r="AH350" s="427" t="e">
        <f t="shared" si="73"/>
        <v>#VALUE!</v>
      </c>
      <c r="AI350" s="212" t="s">
        <v>979</v>
      </c>
      <c r="AJ350" s="212" t="s">
        <v>980</v>
      </c>
      <c r="AK350" s="212" t="s">
        <v>1569</v>
      </c>
      <c r="AL350" s="212"/>
      <c r="AM350" s="212"/>
      <c r="AN350" s="212" t="s">
        <v>100</v>
      </c>
      <c r="AO350" s="212"/>
      <c r="AP350" s="213">
        <v>320</v>
      </c>
      <c r="AQ350" s="213">
        <v>60</v>
      </c>
      <c r="AR350" s="213">
        <v>0</v>
      </c>
      <c r="AS350" s="213">
        <v>370</v>
      </c>
      <c r="AT350" s="407" t="e">
        <f t="shared" si="76"/>
        <v>#N/A</v>
      </c>
      <c r="AV350" s="213">
        <v>160</v>
      </c>
      <c r="AW350" s="214" t="s">
        <v>1178</v>
      </c>
      <c r="AX350" s="214" t="s">
        <v>1123</v>
      </c>
      <c r="AY350" s="214" t="s">
        <v>1447</v>
      </c>
      <c r="BA350" s="93" t="e">
        <f t="shared" si="77"/>
        <v>#N/A</v>
      </c>
    </row>
    <row r="351" spans="1:53" ht="24" x14ac:dyDescent="0.25">
      <c r="C351" s="242" t="s">
        <v>1586</v>
      </c>
      <c r="D351" s="298" t="s">
        <v>134</v>
      </c>
      <c r="E351" s="298">
        <v>8.1522631822905818E-4</v>
      </c>
      <c r="G351" s="387"/>
      <c r="H351" s="388" t="s">
        <v>1586</v>
      </c>
      <c r="I351" s="389" t="s">
        <v>134</v>
      </c>
      <c r="J351" s="389">
        <v>4.1720522585364994E-4</v>
      </c>
      <c r="K351" s="389"/>
      <c r="L351" s="389"/>
      <c r="M351" s="389" t="s">
        <v>1586</v>
      </c>
      <c r="N351" s="389" t="s">
        <v>134</v>
      </c>
      <c r="O351" s="389">
        <v>3.9802109237540819E-4</v>
      </c>
      <c r="P351" s="389"/>
      <c r="Q351" s="390"/>
      <c r="R351" s="389"/>
      <c r="S351" s="389"/>
      <c r="T351" s="389"/>
      <c r="U351" s="391"/>
      <c r="V351" s="391"/>
      <c r="W351" s="389"/>
      <c r="X351" s="389"/>
      <c r="Y351" s="389"/>
      <c r="Z351" s="389"/>
      <c r="AA351" s="389"/>
      <c r="AC351" s="380"/>
      <c r="AD351" s="391"/>
      <c r="AE351" s="390"/>
      <c r="AF351" s="389"/>
      <c r="AG351" s="387"/>
      <c r="AH351" s="427" t="e">
        <f t="shared" si="73"/>
        <v>#VALUE!</v>
      </c>
      <c r="AI351" s="212" t="s">
        <v>981</v>
      </c>
      <c r="AJ351" s="212" t="s">
        <v>982</v>
      </c>
      <c r="AK351" s="212" t="s">
        <v>1570</v>
      </c>
      <c r="AL351" s="212"/>
      <c r="AM351" s="212"/>
      <c r="AN351" s="212" t="s">
        <v>115</v>
      </c>
      <c r="AO351" s="212"/>
      <c r="AP351" s="213">
        <v>100</v>
      </c>
      <c r="AQ351" s="213">
        <v>0</v>
      </c>
      <c r="AR351" s="213">
        <v>0</v>
      </c>
      <c r="AS351" s="213">
        <v>100</v>
      </c>
      <c r="AT351" s="407" t="e">
        <f t="shared" si="76"/>
        <v>#N/A</v>
      </c>
      <c r="AV351" s="213">
        <v>230</v>
      </c>
      <c r="AW351" s="214" t="s">
        <v>1142</v>
      </c>
      <c r="AX351" s="214" t="s">
        <v>1123</v>
      </c>
      <c r="AY351" s="214" t="s">
        <v>1286</v>
      </c>
      <c r="BA351" s="93" t="e">
        <f t="shared" si="77"/>
        <v>#N/A</v>
      </c>
    </row>
    <row r="352" spans="1:53" ht="24" x14ac:dyDescent="0.25">
      <c r="A352" s="242" t="s">
        <v>1016</v>
      </c>
      <c r="B352" s="242" t="s">
        <v>1017</v>
      </c>
      <c r="C352" s="242" t="s">
        <v>1587</v>
      </c>
      <c r="D352" s="298" t="s">
        <v>168</v>
      </c>
      <c r="E352" s="298">
        <v>1.3508043555702028E-3</v>
      </c>
      <c r="G352" s="380"/>
      <c r="H352" s="381" t="s">
        <v>1587</v>
      </c>
      <c r="I352" s="382" t="s">
        <v>168</v>
      </c>
      <c r="J352" s="382">
        <v>3.8427275337365871E-4</v>
      </c>
      <c r="K352" s="382"/>
      <c r="L352" s="382"/>
      <c r="M352" s="382" t="s">
        <v>1587</v>
      </c>
      <c r="N352" s="382" t="s">
        <v>168</v>
      </c>
      <c r="O352" s="382">
        <v>9.6653160219654412E-4</v>
      </c>
      <c r="P352" s="382"/>
      <c r="Q352" s="383">
        <v>1.1200000000000001</v>
      </c>
      <c r="R352" s="382">
        <v>12</v>
      </c>
      <c r="S352" s="382">
        <v>16</v>
      </c>
      <c r="T352" s="382">
        <v>26</v>
      </c>
      <c r="U352" s="382">
        <v>140</v>
      </c>
      <c r="V352" s="382"/>
      <c r="W352" s="382">
        <v>6</v>
      </c>
      <c r="X352" s="382">
        <v>14</v>
      </c>
      <c r="Y352" s="382">
        <v>3</v>
      </c>
      <c r="Z352" s="382">
        <v>0</v>
      </c>
      <c r="AA352" s="382">
        <v>2</v>
      </c>
      <c r="AC352" s="384">
        <v>25</v>
      </c>
      <c r="AD352" s="382"/>
      <c r="AE352" s="385">
        <v>0.32</v>
      </c>
      <c r="AF352" s="386"/>
      <c r="AG352" s="384">
        <v>0</v>
      </c>
      <c r="AH352" s="427" t="e">
        <f t="shared" si="73"/>
        <v>#VALUE!</v>
      </c>
      <c r="AI352" s="212" t="s">
        <v>983</v>
      </c>
      <c r="AJ352" s="212" t="s">
        <v>984</v>
      </c>
      <c r="AK352" s="212" t="s">
        <v>1571</v>
      </c>
      <c r="AL352" s="212"/>
      <c r="AM352" s="212"/>
      <c r="AN352" s="212" t="s">
        <v>171</v>
      </c>
      <c r="AO352" s="212"/>
      <c r="AP352" s="213">
        <v>50</v>
      </c>
      <c r="AQ352" s="213">
        <v>10</v>
      </c>
      <c r="AR352" s="213">
        <v>0</v>
      </c>
      <c r="AS352" s="213">
        <v>60</v>
      </c>
      <c r="AT352" s="407" t="e">
        <f t="shared" si="76"/>
        <v>#N/A</v>
      </c>
      <c r="AV352" s="213">
        <v>120</v>
      </c>
      <c r="AW352" s="214" t="s">
        <v>1119</v>
      </c>
      <c r="AX352" s="214" t="s">
        <v>1123</v>
      </c>
      <c r="AY352" s="214" t="s">
        <v>1190</v>
      </c>
      <c r="BA352" s="93" t="e">
        <f t="shared" si="77"/>
        <v>#N/A</v>
      </c>
    </row>
    <row r="353" spans="1:53" ht="24" x14ac:dyDescent="0.25">
      <c r="A353" s="242" t="s">
        <v>1018</v>
      </c>
      <c r="B353" s="242" t="s">
        <v>1019</v>
      </c>
      <c r="C353" s="242" t="s">
        <v>1588</v>
      </c>
      <c r="D353" s="298" t="s">
        <v>316</v>
      </c>
      <c r="E353" s="298">
        <v>7.7686054550769976E-4</v>
      </c>
      <c r="G353" s="380"/>
      <c r="H353" s="381" t="s">
        <v>1588</v>
      </c>
      <c r="I353" s="382" t="s">
        <v>316</v>
      </c>
      <c r="J353" s="382">
        <v>5.2858242213041037E-4</v>
      </c>
      <c r="K353" s="382"/>
      <c r="L353" s="382"/>
      <c r="M353" s="382" t="s">
        <v>1588</v>
      </c>
      <c r="N353" s="382" t="s">
        <v>316</v>
      </c>
      <c r="O353" s="382">
        <v>2.4827812337728939E-4</v>
      </c>
      <c r="P353" s="382"/>
      <c r="Q353" s="383">
        <v>1.1499999999999999</v>
      </c>
      <c r="R353" s="382">
        <v>8</v>
      </c>
      <c r="S353" s="382">
        <v>28</v>
      </c>
      <c r="T353" s="382">
        <v>35</v>
      </c>
      <c r="U353" s="382">
        <v>156</v>
      </c>
      <c r="V353" s="382"/>
      <c r="W353" s="382">
        <v>8</v>
      </c>
      <c r="X353" s="382">
        <v>0</v>
      </c>
      <c r="Y353" s="382">
        <v>15</v>
      </c>
      <c r="Z353" s="382">
        <v>18</v>
      </c>
      <c r="AA353" s="382">
        <v>9</v>
      </c>
      <c r="AC353" s="384">
        <v>50</v>
      </c>
      <c r="AD353" s="382"/>
      <c r="AE353" s="385">
        <v>0.68</v>
      </c>
      <c r="AF353" s="386"/>
      <c r="AG353" s="384">
        <v>0</v>
      </c>
      <c r="AH353" s="427" t="e">
        <f t="shared" si="73"/>
        <v>#VALUE!</v>
      </c>
      <c r="AI353" s="212" t="s">
        <v>985</v>
      </c>
      <c r="AJ353" s="212" t="s">
        <v>986</v>
      </c>
      <c r="AK353" s="212" t="s">
        <v>1572</v>
      </c>
      <c r="AL353" s="212"/>
      <c r="AM353" s="212"/>
      <c r="AN353" s="212" t="s">
        <v>207</v>
      </c>
      <c r="AO353" s="212"/>
      <c r="AP353" s="213">
        <v>210</v>
      </c>
      <c r="AQ353" s="213">
        <v>70</v>
      </c>
      <c r="AR353" s="213">
        <v>0</v>
      </c>
      <c r="AS353" s="213">
        <v>280</v>
      </c>
      <c r="AT353" s="407" t="e">
        <f t="shared" si="76"/>
        <v>#N/A</v>
      </c>
      <c r="AV353" s="213">
        <v>360</v>
      </c>
      <c r="AW353" s="214" t="s">
        <v>1157</v>
      </c>
      <c r="AX353" s="214" t="s">
        <v>1123</v>
      </c>
      <c r="AY353" s="214" t="s">
        <v>1164</v>
      </c>
      <c r="BA353" s="93" t="e">
        <f t="shared" si="77"/>
        <v>#N/A</v>
      </c>
    </row>
    <row r="354" spans="1:53" x14ac:dyDescent="0.25">
      <c r="A354" s="242" t="s">
        <v>1020</v>
      </c>
      <c r="B354" s="242" t="s">
        <v>1021</v>
      </c>
      <c r="D354" s="298"/>
      <c r="E354" s="298"/>
      <c r="G354" s="380"/>
      <c r="H354" s="381"/>
      <c r="I354" s="382"/>
      <c r="J354" s="382"/>
      <c r="K354" s="382"/>
      <c r="L354" s="382"/>
      <c r="M354" s="382"/>
      <c r="N354" s="382"/>
      <c r="O354" s="382"/>
      <c r="P354" s="382"/>
      <c r="Q354" s="383">
        <v>1.63</v>
      </c>
      <c r="R354" s="382">
        <v>22</v>
      </c>
      <c r="S354" s="382">
        <v>18</v>
      </c>
      <c r="T354" s="382">
        <v>21</v>
      </c>
      <c r="U354" s="382">
        <v>385</v>
      </c>
      <c r="V354" s="382"/>
      <c r="W354" s="382">
        <v>7</v>
      </c>
      <c r="X354" s="382">
        <v>98</v>
      </c>
      <c r="Y354" s="382">
        <v>44</v>
      </c>
      <c r="Z354" s="382">
        <v>0</v>
      </c>
      <c r="AA354" s="382">
        <v>32</v>
      </c>
      <c r="AC354" s="384">
        <v>181</v>
      </c>
      <c r="AD354" s="382"/>
      <c r="AE354" s="385">
        <v>0.91</v>
      </c>
      <c r="AF354" s="386"/>
      <c r="AG354" s="384">
        <v>76</v>
      </c>
      <c r="AH354" s="427" t="e">
        <f t="shared" si="73"/>
        <v>#DIV/0!</v>
      </c>
      <c r="AI354" s="212" t="s">
        <v>987</v>
      </c>
      <c r="AJ354" s="212" t="s">
        <v>988</v>
      </c>
      <c r="AK354" s="212" t="s">
        <v>1573</v>
      </c>
      <c r="AL354" s="212"/>
      <c r="AM354" s="212"/>
      <c r="AN354" s="212" t="s">
        <v>217</v>
      </c>
      <c r="AO354" s="212"/>
      <c r="AP354" s="213">
        <v>90</v>
      </c>
      <c r="AQ354" s="213">
        <v>0</v>
      </c>
      <c r="AR354" s="213">
        <v>0</v>
      </c>
      <c r="AS354" s="213">
        <v>90</v>
      </c>
      <c r="AT354" s="407" t="e">
        <f t="shared" si="76"/>
        <v>#N/A</v>
      </c>
      <c r="AV354" s="213">
        <v>140</v>
      </c>
      <c r="AW354" s="214" t="s">
        <v>1173</v>
      </c>
      <c r="AX354" s="214" t="s">
        <v>1123</v>
      </c>
      <c r="AY354" s="214" t="s">
        <v>1127</v>
      </c>
      <c r="BA354" s="93" t="e">
        <f t="shared" si="77"/>
        <v>#N/A</v>
      </c>
    </row>
    <row r="355" spans="1:53" ht="24" x14ac:dyDescent="0.25">
      <c r="A355" s="242" t="s">
        <v>1022</v>
      </c>
      <c r="B355" s="242" t="s">
        <v>1023</v>
      </c>
      <c r="C355" s="242" t="s">
        <v>1589</v>
      </c>
      <c r="D355" s="298" t="s">
        <v>1015</v>
      </c>
      <c r="E355" s="298" t="e">
        <v>#N/A</v>
      </c>
      <c r="G355" s="380"/>
      <c r="H355" s="381" t="s">
        <v>1589</v>
      </c>
      <c r="I355" s="382" t="s">
        <v>1015</v>
      </c>
      <c r="J355" s="382" t="e">
        <v>#N/A</v>
      </c>
      <c r="K355" s="382"/>
      <c r="L355" s="382"/>
      <c r="M355" s="382" t="s">
        <v>1589</v>
      </c>
      <c r="N355" s="382" t="s">
        <v>1015</v>
      </c>
      <c r="O355" s="382" t="e">
        <v>#N/A</v>
      </c>
      <c r="P355" s="382"/>
      <c r="Q355" s="383">
        <v>2.0499999999999998</v>
      </c>
      <c r="R355" s="382">
        <v>72</v>
      </c>
      <c r="S355" s="382">
        <v>45</v>
      </c>
      <c r="T355" s="382">
        <v>276</v>
      </c>
      <c r="U355" s="382">
        <v>890</v>
      </c>
      <c r="V355" s="382"/>
      <c r="W355" s="382">
        <v>79</v>
      </c>
      <c r="X355" s="382">
        <v>27</v>
      </c>
      <c r="Y355" s="382">
        <v>72</v>
      </c>
      <c r="Z355" s="382">
        <v>203</v>
      </c>
      <c r="AA355" s="382">
        <v>24</v>
      </c>
      <c r="AC355" s="384">
        <v>405</v>
      </c>
      <c r="AD355" s="382"/>
      <c r="AE355" s="385">
        <v>1.67</v>
      </c>
      <c r="AF355" s="386"/>
      <c r="AG355" s="384">
        <v>66</v>
      </c>
      <c r="AH355" s="427" t="e">
        <f t="shared" si="73"/>
        <v>#VALUE!</v>
      </c>
      <c r="AI355" s="212" t="s">
        <v>989</v>
      </c>
      <c r="AJ355" s="212" t="s">
        <v>990</v>
      </c>
      <c r="AK355" s="212" t="s">
        <v>1574</v>
      </c>
      <c r="AL355" s="212"/>
      <c r="AM355" s="212"/>
      <c r="AN355" s="212" t="s">
        <v>251</v>
      </c>
      <c r="AO355" s="212"/>
      <c r="AP355" s="213">
        <v>130</v>
      </c>
      <c r="AQ355" s="213">
        <v>50</v>
      </c>
      <c r="AR355" s="213">
        <v>0</v>
      </c>
      <c r="AS355" s="213">
        <v>180</v>
      </c>
      <c r="AT355" s="407" t="e">
        <f t="shared" si="76"/>
        <v>#N/A</v>
      </c>
      <c r="AV355" s="213">
        <v>130</v>
      </c>
      <c r="AW355" s="214" t="s">
        <v>1135</v>
      </c>
      <c r="AX355" s="214" t="s">
        <v>1123</v>
      </c>
      <c r="AY355" s="214" t="s">
        <v>1176</v>
      </c>
      <c r="BA355" s="93" t="e">
        <f t="shared" si="77"/>
        <v>#N/A</v>
      </c>
    </row>
    <row r="356" spans="1:53" ht="36" x14ac:dyDescent="0.25">
      <c r="A356" s="242" t="s">
        <v>1024</v>
      </c>
      <c r="B356" s="242" t="s">
        <v>1730</v>
      </c>
      <c r="C356" s="242" t="s">
        <v>1593</v>
      </c>
      <c r="D356" s="298" t="s">
        <v>21</v>
      </c>
      <c r="E356" s="298">
        <v>1.9263195738231588E-3</v>
      </c>
      <c r="G356" s="380"/>
      <c r="H356" s="381" t="s">
        <v>1593</v>
      </c>
      <c r="I356" s="382" t="s">
        <v>21</v>
      </c>
      <c r="J356" s="382">
        <v>3.4441884375121395E-4</v>
      </c>
      <c r="K356" s="382"/>
      <c r="L356" s="382"/>
      <c r="M356" s="382" t="s">
        <v>1593</v>
      </c>
      <c r="N356" s="382" t="s">
        <v>21</v>
      </c>
      <c r="O356" s="382">
        <v>1.581900730071945E-3</v>
      </c>
      <c r="P356" s="382"/>
      <c r="Q356" s="383">
        <v>3</v>
      </c>
      <c r="R356" s="382">
        <v>0</v>
      </c>
      <c r="S356" s="382">
        <v>0</v>
      </c>
      <c r="T356" s="382">
        <v>0</v>
      </c>
      <c r="U356" s="382">
        <v>3</v>
      </c>
      <c r="V356" s="382"/>
      <c r="W356" s="382">
        <v>0</v>
      </c>
      <c r="X356" s="382">
        <v>0</v>
      </c>
      <c r="Y356" s="382">
        <v>1</v>
      </c>
      <c r="Z356" s="382">
        <v>0</v>
      </c>
      <c r="AA356" s="382">
        <v>3</v>
      </c>
      <c r="AC356" s="384">
        <v>4</v>
      </c>
      <c r="AD356" s="382"/>
      <c r="AE356" s="385">
        <v>4</v>
      </c>
      <c r="AF356" s="386"/>
      <c r="AG356" s="384">
        <v>0</v>
      </c>
      <c r="AH356" s="427" t="e">
        <f t="shared" si="73"/>
        <v>#VALUE!</v>
      </c>
      <c r="AI356" s="212" t="s">
        <v>991</v>
      </c>
      <c r="AJ356" s="212" t="s">
        <v>992</v>
      </c>
      <c r="AK356" s="212" t="s">
        <v>1575</v>
      </c>
      <c r="AL356" s="212"/>
      <c r="AM356" s="212"/>
      <c r="AN356" s="212" t="s">
        <v>263</v>
      </c>
      <c r="AO356" s="212"/>
      <c r="AP356" s="213">
        <v>130</v>
      </c>
      <c r="AQ356" s="213">
        <v>0</v>
      </c>
      <c r="AR356" s="213">
        <v>0</v>
      </c>
      <c r="AS356" s="213">
        <v>130</v>
      </c>
      <c r="AT356" s="407" t="e">
        <f t="shared" si="76"/>
        <v>#N/A</v>
      </c>
      <c r="AV356" s="213">
        <v>160</v>
      </c>
      <c r="AW356" s="214" t="s">
        <v>1119</v>
      </c>
      <c r="AX356" s="214" t="s">
        <v>1123</v>
      </c>
      <c r="AY356" s="214" t="s">
        <v>1122</v>
      </c>
      <c r="BA356" s="93" t="e">
        <f t="shared" si="77"/>
        <v>#N/A</v>
      </c>
    </row>
    <row r="357" spans="1:53" ht="24" x14ac:dyDescent="0.25">
      <c r="A357" s="242" t="s">
        <v>1026</v>
      </c>
      <c r="B357" s="242" t="s">
        <v>1027</v>
      </c>
      <c r="C357" s="242" t="s">
        <v>1594</v>
      </c>
      <c r="D357" s="298" t="s">
        <v>31</v>
      </c>
      <c r="E357" s="298">
        <v>5.3056501893966324E-3</v>
      </c>
      <c r="G357" s="380"/>
      <c r="H357" s="381" t="s">
        <v>1594</v>
      </c>
      <c r="I357" s="382" t="s">
        <v>31</v>
      </c>
      <c r="J357" s="382">
        <v>1.1814276306809362E-3</v>
      </c>
      <c r="K357" s="382"/>
      <c r="L357" s="382"/>
      <c r="M357" s="382" t="s">
        <v>1594</v>
      </c>
      <c r="N357" s="382" t="s">
        <v>31</v>
      </c>
      <c r="O357" s="382">
        <v>4.1242225587156955E-3</v>
      </c>
      <c r="P357" s="382"/>
      <c r="Q357" s="383">
        <v>1.07</v>
      </c>
      <c r="R357" s="382">
        <v>10</v>
      </c>
      <c r="S357" s="382">
        <v>26</v>
      </c>
      <c r="T357" s="382">
        <v>92</v>
      </c>
      <c r="U357" s="382">
        <v>231</v>
      </c>
      <c r="V357" s="382"/>
      <c r="W357" s="382">
        <v>10</v>
      </c>
      <c r="X357" s="382">
        <v>0</v>
      </c>
      <c r="Y357" s="382">
        <v>49</v>
      </c>
      <c r="Z357" s="382">
        <v>0</v>
      </c>
      <c r="AA357" s="382">
        <v>0</v>
      </c>
      <c r="AC357" s="384">
        <v>59</v>
      </c>
      <c r="AD357" s="382"/>
      <c r="AE357" s="385">
        <v>0.61</v>
      </c>
      <c r="AF357" s="386"/>
      <c r="AG357" s="384">
        <v>1</v>
      </c>
      <c r="AH357" s="427" t="e">
        <f t="shared" si="73"/>
        <v>#VALUE!</v>
      </c>
      <c r="AI357" s="212" t="s">
        <v>993</v>
      </c>
      <c r="AJ357" s="212" t="s">
        <v>994</v>
      </c>
      <c r="AK357" s="212" t="s">
        <v>1576</v>
      </c>
      <c r="AL357" s="212"/>
      <c r="AM357" s="212"/>
      <c r="AN357" s="212" t="s">
        <v>269</v>
      </c>
      <c r="AO357" s="212"/>
      <c r="AP357" s="213">
        <v>180</v>
      </c>
      <c r="AQ357" s="213">
        <v>70</v>
      </c>
      <c r="AR357" s="213">
        <v>0</v>
      </c>
      <c r="AS357" s="213">
        <v>250</v>
      </c>
      <c r="AT357" s="407" t="e">
        <f t="shared" si="76"/>
        <v>#N/A</v>
      </c>
      <c r="AV357" s="213">
        <v>140</v>
      </c>
      <c r="AW357" s="214" t="s">
        <v>1142</v>
      </c>
      <c r="AX357" s="214" t="s">
        <v>1123</v>
      </c>
      <c r="AY357" s="214" t="s">
        <v>1239</v>
      </c>
      <c r="BA357" s="93" t="e">
        <f t="shared" si="77"/>
        <v>#N/A</v>
      </c>
    </row>
    <row r="358" spans="1:53" ht="24" x14ac:dyDescent="0.25">
      <c r="A358" s="242" t="s">
        <v>1028</v>
      </c>
      <c r="B358" s="242" t="s">
        <v>1029</v>
      </c>
      <c r="C358" s="242" t="s">
        <v>1595</v>
      </c>
      <c r="D358" s="298" t="s">
        <v>1802</v>
      </c>
      <c r="E358" s="298">
        <v>1.993705682532077E-3</v>
      </c>
      <c r="G358" s="380"/>
      <c r="H358" s="381" t="s">
        <v>1595</v>
      </c>
      <c r="I358" s="382" t="s">
        <v>1802</v>
      </c>
      <c r="J358" s="382">
        <v>8.2403167896721473E-4</v>
      </c>
      <c r="K358" s="382"/>
      <c r="L358" s="382"/>
      <c r="M358" s="382" t="s">
        <v>1595</v>
      </c>
      <c r="N358" s="382" t="s">
        <v>1802</v>
      </c>
      <c r="O358" s="382">
        <v>1.1696740035648625E-3</v>
      </c>
      <c r="P358" s="382"/>
      <c r="Q358" s="383">
        <v>2.29</v>
      </c>
      <c r="R358" s="382">
        <v>88</v>
      </c>
      <c r="S358" s="382">
        <v>60</v>
      </c>
      <c r="T358" s="382">
        <v>145</v>
      </c>
      <c r="U358" s="382">
        <v>556</v>
      </c>
      <c r="V358" s="382"/>
      <c r="W358" s="382">
        <v>11</v>
      </c>
      <c r="X358" s="382">
        <v>0</v>
      </c>
      <c r="Y358" s="382">
        <v>15</v>
      </c>
      <c r="Z358" s="382">
        <v>38</v>
      </c>
      <c r="AA358" s="382">
        <v>28</v>
      </c>
      <c r="AC358" s="384">
        <v>92</v>
      </c>
      <c r="AD358" s="382"/>
      <c r="AE358" s="385">
        <v>0.8</v>
      </c>
      <c r="AF358" s="386"/>
      <c r="AG358" s="384">
        <v>71</v>
      </c>
      <c r="AH358" s="427" t="e">
        <f t="shared" si="73"/>
        <v>#VALUE!</v>
      </c>
      <c r="AI358" s="212" t="s">
        <v>995</v>
      </c>
      <c r="AJ358" s="212" t="s">
        <v>996</v>
      </c>
      <c r="AK358" s="212" t="s">
        <v>1577</v>
      </c>
      <c r="AL358" s="212"/>
      <c r="AM358" s="212"/>
      <c r="AN358" s="212" t="s">
        <v>295</v>
      </c>
      <c r="AO358" s="212"/>
      <c r="AP358" s="213">
        <v>50</v>
      </c>
      <c r="AQ358" s="213">
        <v>20</v>
      </c>
      <c r="AR358" s="213">
        <v>0</v>
      </c>
      <c r="AS358" s="213">
        <v>70</v>
      </c>
      <c r="AT358" s="407" t="e">
        <f t="shared" si="76"/>
        <v>#N/A</v>
      </c>
      <c r="AV358" s="213">
        <v>110</v>
      </c>
      <c r="AW358" s="214" t="s">
        <v>1135</v>
      </c>
      <c r="AX358" s="214" t="s">
        <v>1123</v>
      </c>
      <c r="AY358" s="214" t="s">
        <v>1122</v>
      </c>
      <c r="BA358" s="93" t="e">
        <f t="shared" si="77"/>
        <v>#N/A</v>
      </c>
    </row>
    <row r="359" spans="1:53" ht="24" x14ac:dyDescent="0.25">
      <c r="A359" s="242" t="s">
        <v>1030</v>
      </c>
      <c r="B359" s="242" t="s">
        <v>1031</v>
      </c>
      <c r="C359" s="242" t="s">
        <v>1598</v>
      </c>
      <c r="D359" s="298" t="s">
        <v>68</v>
      </c>
      <c r="E359" s="298">
        <v>6.5348662719060826E-4</v>
      </c>
      <c r="G359" s="380"/>
      <c r="H359" s="381" t="s">
        <v>1598</v>
      </c>
      <c r="I359" s="382" t="s">
        <v>68</v>
      </c>
      <c r="J359" s="382">
        <v>3.2614259690837697E-4</v>
      </c>
      <c r="K359" s="382"/>
      <c r="L359" s="382"/>
      <c r="M359" s="382" t="s">
        <v>1598</v>
      </c>
      <c r="N359" s="382" t="s">
        <v>68</v>
      </c>
      <c r="O359" s="382">
        <v>3.2734403028223129E-4</v>
      </c>
      <c r="P359" s="382"/>
      <c r="Q359" s="383">
        <v>1.42</v>
      </c>
      <c r="R359" s="382">
        <v>38</v>
      </c>
      <c r="S359" s="382">
        <v>18</v>
      </c>
      <c r="T359" s="382">
        <v>96</v>
      </c>
      <c r="U359" s="382">
        <v>240</v>
      </c>
      <c r="V359" s="382"/>
      <c r="W359" s="382">
        <v>6</v>
      </c>
      <c r="X359" s="382">
        <v>5</v>
      </c>
      <c r="Y359" s="382">
        <v>27</v>
      </c>
      <c r="Z359" s="382">
        <v>35</v>
      </c>
      <c r="AA359" s="382">
        <v>3</v>
      </c>
      <c r="AC359" s="384">
        <v>76</v>
      </c>
      <c r="AD359" s="382"/>
      <c r="AE359" s="385">
        <v>1.23</v>
      </c>
      <c r="AF359" s="386"/>
      <c r="AG359" s="384">
        <v>4</v>
      </c>
      <c r="AH359" s="427" t="e">
        <f t="shared" si="73"/>
        <v>#VALUE!</v>
      </c>
      <c r="AI359" s="212" t="s">
        <v>997</v>
      </c>
      <c r="AJ359" s="212" t="s">
        <v>998</v>
      </c>
      <c r="AK359" s="212" t="s">
        <v>1578</v>
      </c>
      <c r="AL359" s="212"/>
      <c r="AM359" s="212"/>
      <c r="AN359" s="212" t="s">
        <v>312</v>
      </c>
      <c r="AO359" s="212"/>
      <c r="AP359" s="213">
        <v>100</v>
      </c>
      <c r="AQ359" s="213">
        <v>20</v>
      </c>
      <c r="AR359" s="213">
        <v>0</v>
      </c>
      <c r="AS359" s="213">
        <v>120</v>
      </c>
      <c r="AT359" s="407" t="e">
        <f t="shared" si="76"/>
        <v>#N/A</v>
      </c>
      <c r="AV359" s="213">
        <v>290</v>
      </c>
      <c r="AW359" s="214" t="s">
        <v>1199</v>
      </c>
      <c r="AX359" s="214" t="s">
        <v>1123</v>
      </c>
      <c r="AY359" s="214" t="s">
        <v>1130</v>
      </c>
      <c r="BA359" s="93" t="e">
        <f t="shared" si="77"/>
        <v>#N/A</v>
      </c>
    </row>
    <row r="360" spans="1:53" ht="24" x14ac:dyDescent="0.25">
      <c r="A360" s="242" t="s">
        <v>1032</v>
      </c>
      <c r="B360" s="242" t="s">
        <v>1033</v>
      </c>
      <c r="C360" s="242" t="s">
        <v>1600</v>
      </c>
      <c r="D360" s="298" t="s">
        <v>140</v>
      </c>
      <c r="E360" s="298">
        <v>4.2148518223077979E-5</v>
      </c>
      <c r="G360" s="380"/>
      <c r="H360" s="381" t="s">
        <v>1600</v>
      </c>
      <c r="I360" s="382" t="s">
        <v>140</v>
      </c>
      <c r="J360" s="382">
        <v>4.2148518223077979E-5</v>
      </c>
      <c r="K360" s="382"/>
      <c r="L360" s="382"/>
      <c r="M360" s="382" t="s">
        <v>1600</v>
      </c>
      <c r="N360" s="382" t="s">
        <v>140</v>
      </c>
      <c r="O360" s="382">
        <v>0</v>
      </c>
      <c r="P360" s="382"/>
      <c r="Q360" s="383">
        <v>1.25</v>
      </c>
      <c r="R360" s="382">
        <v>30</v>
      </c>
      <c r="S360" s="382">
        <v>13</v>
      </c>
      <c r="T360" s="382">
        <v>54</v>
      </c>
      <c r="U360" s="382">
        <v>238</v>
      </c>
      <c r="V360" s="382"/>
      <c r="W360" s="382">
        <v>14</v>
      </c>
      <c r="X360" s="382">
        <v>0</v>
      </c>
      <c r="Y360" s="382">
        <v>12</v>
      </c>
      <c r="Z360" s="382">
        <v>11</v>
      </c>
      <c r="AA360" s="382">
        <v>48</v>
      </c>
      <c r="AC360" s="384">
        <v>85</v>
      </c>
      <c r="AD360" s="382"/>
      <c r="AE360" s="385">
        <v>0.75</v>
      </c>
      <c r="AF360" s="386"/>
      <c r="AG360" s="384">
        <v>2</v>
      </c>
      <c r="AH360" s="427" t="e">
        <f t="shared" si="73"/>
        <v>#VALUE!</v>
      </c>
      <c r="AI360" s="212"/>
      <c r="AJ360" s="212"/>
      <c r="AK360" s="212"/>
      <c r="AL360" s="212"/>
      <c r="AM360" s="212"/>
      <c r="AN360" s="212"/>
      <c r="AO360" s="212"/>
      <c r="AP360" s="214"/>
      <c r="AQ360" s="214"/>
      <c r="AR360" s="214"/>
      <c r="AS360" s="214"/>
      <c r="AT360" s="214"/>
      <c r="AV360" s="214"/>
      <c r="AW360" s="214" t="s">
        <v>394</v>
      </c>
      <c r="AX360" s="214" t="s">
        <v>394</v>
      </c>
      <c r="AY360" s="214" t="s">
        <v>394</v>
      </c>
    </row>
    <row r="361" spans="1:53" ht="24" x14ac:dyDescent="0.25">
      <c r="A361" s="242" t="s">
        <v>1034</v>
      </c>
      <c r="B361" s="242" t="s">
        <v>1035</v>
      </c>
      <c r="C361" s="242" t="s">
        <v>1601</v>
      </c>
      <c r="D361" s="298" t="s">
        <v>185</v>
      </c>
      <c r="E361" s="298">
        <v>3.5656625275658378E-4</v>
      </c>
      <c r="G361" s="380"/>
      <c r="H361" s="381" t="s">
        <v>1601</v>
      </c>
      <c r="I361" s="382" t="s">
        <v>185</v>
      </c>
      <c r="J361" s="382">
        <v>2.3961017381027305E-4</v>
      </c>
      <c r="K361" s="382"/>
      <c r="L361" s="382"/>
      <c r="M361" s="382" t="s">
        <v>1601</v>
      </c>
      <c r="N361" s="382" t="s">
        <v>185</v>
      </c>
      <c r="O361" s="382">
        <v>1.1695607894631076E-4</v>
      </c>
      <c r="P361" s="382"/>
      <c r="Q361" s="383">
        <v>1.33</v>
      </c>
      <c r="R361" s="382">
        <v>51</v>
      </c>
      <c r="S361" s="382">
        <v>46</v>
      </c>
      <c r="T361" s="382">
        <v>64</v>
      </c>
      <c r="U361" s="382">
        <v>281</v>
      </c>
      <c r="V361" s="382"/>
      <c r="W361" s="382">
        <v>4</v>
      </c>
      <c r="X361" s="382">
        <v>0</v>
      </c>
      <c r="Y361" s="382">
        <v>75</v>
      </c>
      <c r="Z361" s="382">
        <v>95</v>
      </c>
      <c r="AA361" s="382">
        <v>7</v>
      </c>
      <c r="AC361" s="384">
        <v>181</v>
      </c>
      <c r="AD361" s="382"/>
      <c r="AE361" s="385">
        <v>2.0099999999999998</v>
      </c>
      <c r="AF361" s="386"/>
      <c r="AG361" s="384">
        <v>0</v>
      </c>
      <c r="AH361" s="427" t="e">
        <f t="shared" si="73"/>
        <v>#VALUE!</v>
      </c>
      <c r="AI361" s="212"/>
      <c r="AJ361" s="212" t="s">
        <v>1579</v>
      </c>
      <c r="AK361" s="212" t="s">
        <v>1580</v>
      </c>
      <c r="AL361" s="212"/>
      <c r="AM361" s="212" t="s">
        <v>999</v>
      </c>
      <c r="AN361" s="212" t="s">
        <v>999</v>
      </c>
      <c r="AO361" s="212"/>
      <c r="AP361" s="214" t="s">
        <v>551</v>
      </c>
      <c r="AQ361" s="214" t="s">
        <v>551</v>
      </c>
      <c r="AR361" s="214" t="s">
        <v>551</v>
      </c>
      <c r="AS361" s="214" t="s">
        <v>551</v>
      </c>
      <c r="AT361" s="407" t="e">
        <f t="shared" ref="AT361:AT368" si="78">AS361/VLOOKUP(AN361,$E$16:$H$393,4,FALSE)</f>
        <v>#VALUE!</v>
      </c>
      <c r="AV361" s="214" t="s">
        <v>551</v>
      </c>
      <c r="AW361" s="214" t="s">
        <v>551</v>
      </c>
      <c r="AX361" s="214" t="s">
        <v>551</v>
      </c>
      <c r="AY361" s="214" t="s">
        <v>551</v>
      </c>
      <c r="BA361" s="93" t="e">
        <f t="shared" ref="BA361:BA368" si="79">AY361/VLOOKUP(AN361,$E$16:$H$393,4,FALSE)</f>
        <v>#VALUE!</v>
      </c>
    </row>
    <row r="362" spans="1:53" ht="24" x14ac:dyDescent="0.25">
      <c r="A362" s="242" t="s">
        <v>1036</v>
      </c>
      <c r="B362" s="242" t="s">
        <v>1037</v>
      </c>
      <c r="C362" s="242" t="s">
        <v>1602</v>
      </c>
      <c r="D362" s="298" t="s">
        <v>198</v>
      </c>
      <c r="E362" s="298">
        <v>1.2694027354967379E-3</v>
      </c>
      <c r="G362" s="380"/>
      <c r="H362" s="381" t="s">
        <v>1602</v>
      </c>
      <c r="I362" s="382" t="s">
        <v>198</v>
      </c>
      <c r="J362" s="382">
        <v>4.3549728944687908E-4</v>
      </c>
      <c r="K362" s="382"/>
      <c r="L362" s="382"/>
      <c r="M362" s="382" t="s">
        <v>1602</v>
      </c>
      <c r="N362" s="382" t="s">
        <v>198</v>
      </c>
      <c r="O362" s="382">
        <v>8.3390544604985885E-4</v>
      </c>
      <c r="P362" s="382"/>
      <c r="Q362" s="383">
        <v>1.19</v>
      </c>
      <c r="R362" s="382">
        <v>9</v>
      </c>
      <c r="S362" s="382">
        <v>13</v>
      </c>
      <c r="T362" s="382">
        <v>254</v>
      </c>
      <c r="U362" s="382">
        <v>351</v>
      </c>
      <c r="V362" s="382"/>
      <c r="W362" s="382">
        <v>18</v>
      </c>
      <c r="X362" s="382">
        <v>14</v>
      </c>
      <c r="Y362" s="382">
        <v>4</v>
      </c>
      <c r="Z362" s="382">
        <v>0</v>
      </c>
      <c r="AA362" s="382">
        <v>0</v>
      </c>
      <c r="AC362" s="384">
        <v>36</v>
      </c>
      <c r="AD362" s="382"/>
      <c r="AE362" s="385">
        <v>0.56999999999999995</v>
      </c>
      <c r="AF362" s="386"/>
      <c r="AG362" s="380" t="s">
        <v>1821</v>
      </c>
      <c r="AH362" s="427" t="e">
        <f t="shared" si="73"/>
        <v>#VALUE!</v>
      </c>
      <c r="AI362" s="212" t="s">
        <v>1000</v>
      </c>
      <c r="AJ362" s="212" t="s">
        <v>1001</v>
      </c>
      <c r="AK362" s="212" t="s">
        <v>1582</v>
      </c>
      <c r="AL362" s="212"/>
      <c r="AM362" s="212"/>
      <c r="AN362" s="212" t="s">
        <v>0</v>
      </c>
      <c r="AO362" s="212"/>
      <c r="AP362" s="213">
        <v>140</v>
      </c>
      <c r="AQ362" s="213">
        <v>0</v>
      </c>
      <c r="AR362" s="213">
        <v>0</v>
      </c>
      <c r="AS362" s="213">
        <v>140</v>
      </c>
      <c r="AT362" s="407" t="e">
        <f t="shared" si="78"/>
        <v>#N/A</v>
      </c>
      <c r="AV362" s="213">
        <v>100</v>
      </c>
      <c r="AW362" s="214" t="s">
        <v>1199</v>
      </c>
      <c r="AX362" s="214" t="s">
        <v>1123</v>
      </c>
      <c r="AY362" s="214" t="s">
        <v>1190</v>
      </c>
      <c r="BA362" s="93" t="e">
        <f t="shared" si="79"/>
        <v>#N/A</v>
      </c>
    </row>
    <row r="363" spans="1:53" ht="24" x14ac:dyDescent="0.25">
      <c r="A363" s="242" t="s">
        <v>1038</v>
      </c>
      <c r="B363" s="242" t="s">
        <v>1039</v>
      </c>
      <c r="C363" s="242" t="s">
        <v>1603</v>
      </c>
      <c r="D363" s="298" t="s">
        <v>199</v>
      </c>
      <c r="E363" s="315">
        <v>8.9643115229124369E-4</v>
      </c>
      <c r="G363" s="380"/>
      <c r="H363" s="381" t="s">
        <v>1603</v>
      </c>
      <c r="I363" s="382" t="s">
        <v>199</v>
      </c>
      <c r="J363" s="382">
        <v>3.3365966300651469E-4</v>
      </c>
      <c r="K363" s="382"/>
      <c r="L363" s="382"/>
      <c r="M363" s="382" t="s">
        <v>1603</v>
      </c>
      <c r="N363" s="382" t="s">
        <v>199</v>
      </c>
      <c r="O363" s="382">
        <v>5.6277148928472916E-4</v>
      </c>
      <c r="P363" s="382"/>
      <c r="Q363" s="383">
        <v>1.44</v>
      </c>
      <c r="R363" s="382">
        <v>19</v>
      </c>
      <c r="S363" s="382">
        <v>24</v>
      </c>
      <c r="T363" s="382">
        <v>33</v>
      </c>
      <c r="U363" s="382">
        <v>357</v>
      </c>
      <c r="V363" s="382"/>
      <c r="W363" s="382">
        <v>0</v>
      </c>
      <c r="X363" s="382">
        <v>28</v>
      </c>
      <c r="Y363" s="382">
        <v>44</v>
      </c>
      <c r="Z363" s="382">
        <v>62</v>
      </c>
      <c r="AA363" s="382">
        <v>0</v>
      </c>
      <c r="AC363" s="384">
        <v>134</v>
      </c>
      <c r="AD363" s="382"/>
      <c r="AE363" s="385">
        <v>0.69</v>
      </c>
      <c r="AF363" s="386"/>
      <c r="AG363" s="384">
        <v>0</v>
      </c>
      <c r="AH363" s="427" t="e">
        <f t="shared" si="73"/>
        <v>#VALUE!</v>
      </c>
      <c r="AI363" s="212" t="s">
        <v>1002</v>
      </c>
      <c r="AJ363" s="212" t="s">
        <v>1003</v>
      </c>
      <c r="AK363" s="212" t="s">
        <v>1583</v>
      </c>
      <c r="AL363" s="212"/>
      <c r="AM363" s="212"/>
      <c r="AN363" s="212" t="s">
        <v>6</v>
      </c>
      <c r="AO363" s="212"/>
      <c r="AP363" s="214" t="s">
        <v>551</v>
      </c>
      <c r="AQ363" s="214" t="s">
        <v>551</v>
      </c>
      <c r="AR363" s="214" t="s">
        <v>551</v>
      </c>
      <c r="AS363" s="213">
        <v>310</v>
      </c>
      <c r="AT363" s="407" t="e">
        <f t="shared" si="78"/>
        <v>#N/A</v>
      </c>
      <c r="AV363" s="214" t="s">
        <v>551</v>
      </c>
      <c r="AW363" s="214" t="s">
        <v>551</v>
      </c>
      <c r="AX363" s="214" t="s">
        <v>551</v>
      </c>
      <c r="AY363" s="214" t="s">
        <v>1164</v>
      </c>
      <c r="BA363" s="93" t="e">
        <f t="shared" si="79"/>
        <v>#N/A</v>
      </c>
    </row>
    <row r="364" spans="1:53" ht="36" x14ac:dyDescent="0.25">
      <c r="C364" s="242" t="s">
        <v>1604</v>
      </c>
      <c r="D364" s="298" t="s">
        <v>236</v>
      </c>
      <c r="E364" s="298">
        <v>7.5656821495636586E-4</v>
      </c>
      <c r="G364" s="387"/>
      <c r="H364" s="388" t="s">
        <v>1604</v>
      </c>
      <c r="I364" s="389" t="s">
        <v>236</v>
      </c>
      <c r="J364" s="389">
        <v>4.4269586355951307E-4</v>
      </c>
      <c r="K364" s="389"/>
      <c r="L364" s="389"/>
      <c r="M364" s="389" t="s">
        <v>1604</v>
      </c>
      <c r="N364" s="389" t="s">
        <v>236</v>
      </c>
      <c r="O364" s="389">
        <v>3.1387235139685278E-4</v>
      </c>
      <c r="P364" s="389"/>
      <c r="Q364" s="390"/>
      <c r="R364" s="389"/>
      <c r="S364" s="389"/>
      <c r="T364" s="389"/>
      <c r="U364" s="391"/>
      <c r="V364" s="391"/>
      <c r="W364" s="389"/>
      <c r="X364" s="389"/>
      <c r="Y364" s="389"/>
      <c r="Z364" s="389"/>
      <c r="AA364" s="389"/>
      <c r="AC364" s="380"/>
      <c r="AD364" s="391"/>
      <c r="AE364" s="390"/>
      <c r="AF364" s="389"/>
      <c r="AG364" s="387"/>
      <c r="AH364" s="427" t="e">
        <f t="shared" si="73"/>
        <v>#VALUE!</v>
      </c>
      <c r="AI364" s="212" t="s">
        <v>1004</v>
      </c>
      <c r="AJ364" s="212" t="s">
        <v>1005</v>
      </c>
      <c r="AK364" s="212" t="s">
        <v>1584</v>
      </c>
      <c r="AL364" s="212"/>
      <c r="AM364" s="212"/>
      <c r="AN364" s="212" t="s">
        <v>60</v>
      </c>
      <c r="AO364" s="212"/>
      <c r="AP364" s="213">
        <v>150</v>
      </c>
      <c r="AQ364" s="213">
        <v>60</v>
      </c>
      <c r="AR364" s="213">
        <v>0</v>
      </c>
      <c r="AS364" s="213">
        <v>210</v>
      </c>
      <c r="AT364" s="407" t="e">
        <f t="shared" si="78"/>
        <v>#N/A</v>
      </c>
      <c r="AV364" s="213">
        <v>310</v>
      </c>
      <c r="AW364" s="214" t="s">
        <v>1135</v>
      </c>
      <c r="AX364" s="214" t="s">
        <v>1123</v>
      </c>
      <c r="AY364" s="214" t="s">
        <v>1151</v>
      </c>
      <c r="BA364" s="93" t="e">
        <f t="shared" si="79"/>
        <v>#N/A</v>
      </c>
    </row>
    <row r="365" spans="1:53" ht="24" x14ac:dyDescent="0.25">
      <c r="A365" s="242">
        <v>11</v>
      </c>
      <c r="B365" s="242">
        <v>18</v>
      </c>
      <c r="C365" s="242" t="s">
        <v>1605</v>
      </c>
      <c r="D365" s="298" t="s">
        <v>266</v>
      </c>
      <c r="E365" s="298">
        <v>1.1559362195184863E-3</v>
      </c>
      <c r="G365" s="380"/>
      <c r="H365" s="392" t="s">
        <v>1605</v>
      </c>
      <c r="I365" s="391" t="s">
        <v>266</v>
      </c>
      <c r="J365" s="391">
        <v>8.6336540998687859E-4</v>
      </c>
      <c r="K365" s="391"/>
      <c r="L365" s="391"/>
      <c r="M365" s="391" t="s">
        <v>1605</v>
      </c>
      <c r="N365" s="391" t="s">
        <v>266</v>
      </c>
      <c r="O365" s="391">
        <v>2.9257080953160768E-4</v>
      </c>
      <c r="P365" s="391"/>
      <c r="Q365" s="393"/>
      <c r="R365" s="391"/>
      <c r="S365" s="391"/>
      <c r="T365" s="391"/>
      <c r="U365" s="391"/>
      <c r="V365" s="391"/>
      <c r="W365" s="391"/>
      <c r="X365" s="391"/>
      <c r="Y365" s="391"/>
      <c r="Z365" s="391"/>
      <c r="AA365" s="391"/>
      <c r="AC365" s="380"/>
      <c r="AD365" s="391"/>
      <c r="AE365" s="393"/>
      <c r="AF365" s="391"/>
      <c r="AG365" s="380"/>
      <c r="AH365" s="427" t="e">
        <f t="shared" si="73"/>
        <v>#VALUE!</v>
      </c>
      <c r="AI365" s="212" t="s">
        <v>1006</v>
      </c>
      <c r="AJ365" s="212" t="s">
        <v>1007</v>
      </c>
      <c r="AK365" s="212" t="s">
        <v>1585</v>
      </c>
      <c r="AL365" s="212"/>
      <c r="AM365" s="212"/>
      <c r="AN365" s="212" t="s">
        <v>72</v>
      </c>
      <c r="AO365" s="212"/>
      <c r="AP365" s="213">
        <v>40</v>
      </c>
      <c r="AQ365" s="213">
        <v>70</v>
      </c>
      <c r="AR365" s="213">
        <v>0</v>
      </c>
      <c r="AS365" s="213">
        <v>110</v>
      </c>
      <c r="AT365" s="407" t="e">
        <f t="shared" si="78"/>
        <v>#N/A</v>
      </c>
      <c r="AV365" s="213">
        <v>40</v>
      </c>
      <c r="AW365" s="214" t="s">
        <v>1142</v>
      </c>
      <c r="AX365" s="214" t="s">
        <v>1123</v>
      </c>
      <c r="AY365" s="214" t="s">
        <v>1163</v>
      </c>
      <c r="BA365" s="93" t="e">
        <f t="shared" si="79"/>
        <v>#N/A</v>
      </c>
    </row>
    <row r="366" spans="1:53" ht="24" x14ac:dyDescent="0.25">
      <c r="A366" s="242" t="s">
        <v>1040</v>
      </c>
      <c r="B366" s="242" t="s">
        <v>1041</v>
      </c>
      <c r="C366" s="242" t="s">
        <v>1607</v>
      </c>
      <c r="D366" s="298" t="s">
        <v>280</v>
      </c>
      <c r="E366" s="242">
        <v>7.4104333775073714E-4</v>
      </c>
      <c r="G366" s="387"/>
      <c r="H366" s="394" t="s">
        <v>1607</v>
      </c>
      <c r="I366" s="395" t="s">
        <v>280</v>
      </c>
      <c r="J366" s="395">
        <v>2.1616056430183604E-4</v>
      </c>
      <c r="K366" s="395"/>
      <c r="L366" s="395"/>
      <c r="M366" s="395" t="s">
        <v>1607</v>
      </c>
      <c r="N366" s="395" t="s">
        <v>280</v>
      </c>
      <c r="O366" s="395">
        <v>5.2488277344890112E-4</v>
      </c>
      <c r="P366" s="395"/>
      <c r="Q366" s="396">
        <v>0.56000000000000005</v>
      </c>
      <c r="R366" s="395">
        <v>32</v>
      </c>
      <c r="S366" s="395">
        <v>52</v>
      </c>
      <c r="T366" s="395">
        <v>10</v>
      </c>
      <c r="U366" s="382">
        <v>129</v>
      </c>
      <c r="V366" s="382"/>
      <c r="W366" s="395">
        <v>2</v>
      </c>
      <c r="X366" s="395">
        <v>0</v>
      </c>
      <c r="Y366" s="395">
        <v>5</v>
      </c>
      <c r="Z366" s="395">
        <v>11</v>
      </c>
      <c r="AA366" s="395">
        <v>7</v>
      </c>
      <c r="AC366" s="384">
        <v>25</v>
      </c>
      <c r="AD366" s="382"/>
      <c r="AE366" s="397">
        <v>0.4</v>
      </c>
      <c r="AF366" s="398"/>
      <c r="AG366" s="399">
        <v>0</v>
      </c>
      <c r="AH366" s="427" t="e">
        <f t="shared" si="73"/>
        <v>#VALUE!</v>
      </c>
      <c r="AI366" s="212" t="s">
        <v>1008</v>
      </c>
      <c r="AJ366" s="212" t="s">
        <v>1009</v>
      </c>
      <c r="AK366" s="212" t="s">
        <v>1586</v>
      </c>
      <c r="AL366" s="212"/>
      <c r="AM366" s="212"/>
      <c r="AN366" s="212" t="s">
        <v>134</v>
      </c>
      <c r="AO366" s="212"/>
      <c r="AP366" s="213">
        <v>490</v>
      </c>
      <c r="AQ366" s="213">
        <v>150</v>
      </c>
      <c r="AR366" s="213">
        <v>0</v>
      </c>
      <c r="AS366" s="213">
        <v>640</v>
      </c>
      <c r="AT366" s="407" t="e">
        <f t="shared" si="78"/>
        <v>#N/A</v>
      </c>
      <c r="AV366" s="213">
        <v>240</v>
      </c>
      <c r="AW366" s="214" t="s">
        <v>1149</v>
      </c>
      <c r="AX366" s="214" t="s">
        <v>1123</v>
      </c>
      <c r="AY366" s="214" t="s">
        <v>1164</v>
      </c>
      <c r="BA366" s="93" t="e">
        <f t="shared" si="79"/>
        <v>#N/A</v>
      </c>
    </row>
    <row r="367" spans="1:53" ht="24" x14ac:dyDescent="0.25">
      <c r="A367" s="242" t="s">
        <v>1042</v>
      </c>
      <c r="B367" s="242" t="s">
        <v>1043</v>
      </c>
      <c r="C367" s="242" t="s">
        <v>1608</v>
      </c>
      <c r="D367" s="298" t="s">
        <v>340</v>
      </c>
      <c r="E367" s="242">
        <v>4.362859427971347E-4</v>
      </c>
      <c r="G367" s="387"/>
      <c r="H367" s="394" t="s">
        <v>1608</v>
      </c>
      <c r="I367" s="395" t="s">
        <v>340</v>
      </c>
      <c r="J367" s="395">
        <v>2.4637851916430096E-4</v>
      </c>
      <c r="K367" s="395"/>
      <c r="L367" s="395"/>
      <c r="M367" s="395" t="s">
        <v>1608</v>
      </c>
      <c r="N367" s="395" t="s">
        <v>340</v>
      </c>
      <c r="O367" s="395">
        <v>1.8990742363283374E-4</v>
      </c>
      <c r="P367" s="395"/>
      <c r="Q367" s="396">
        <v>1.47</v>
      </c>
      <c r="R367" s="395">
        <v>40</v>
      </c>
      <c r="S367" s="395">
        <v>8</v>
      </c>
      <c r="T367" s="395">
        <v>31</v>
      </c>
      <c r="U367" s="382">
        <v>157</v>
      </c>
      <c r="V367" s="382"/>
      <c r="W367" s="395">
        <v>19</v>
      </c>
      <c r="X367" s="395">
        <v>5</v>
      </c>
      <c r="Y367" s="395">
        <v>18</v>
      </c>
      <c r="Z367" s="395">
        <v>96</v>
      </c>
      <c r="AA367" s="395">
        <v>5</v>
      </c>
      <c r="AC367" s="384">
        <v>143</v>
      </c>
      <c r="AD367" s="382"/>
      <c r="AE367" s="397">
        <v>2.7</v>
      </c>
      <c r="AF367" s="398"/>
      <c r="AG367" s="399">
        <v>0</v>
      </c>
      <c r="AH367" s="427" t="e">
        <f t="shared" si="73"/>
        <v>#VALUE!</v>
      </c>
      <c r="AI367" s="212" t="s">
        <v>1010</v>
      </c>
      <c r="AJ367" s="212" t="s">
        <v>1011</v>
      </c>
      <c r="AK367" s="212" t="s">
        <v>1587</v>
      </c>
      <c r="AL367" s="212"/>
      <c r="AM367" s="212"/>
      <c r="AN367" s="212" t="s">
        <v>168</v>
      </c>
      <c r="AO367" s="212"/>
      <c r="AP367" s="214" t="s">
        <v>551</v>
      </c>
      <c r="AQ367" s="214" t="s">
        <v>551</v>
      </c>
      <c r="AR367" s="213">
        <v>0</v>
      </c>
      <c r="AS367" s="214" t="s">
        <v>551</v>
      </c>
      <c r="AT367" s="407" t="e">
        <f t="shared" si="78"/>
        <v>#VALUE!</v>
      </c>
      <c r="AV367" s="214" t="s">
        <v>551</v>
      </c>
      <c r="AW367" s="214" t="s">
        <v>551</v>
      </c>
      <c r="AX367" s="214" t="s">
        <v>1123</v>
      </c>
      <c r="AY367" s="214" t="s">
        <v>551</v>
      </c>
      <c r="BA367" s="93" t="e">
        <f t="shared" si="79"/>
        <v>#VALUE!</v>
      </c>
    </row>
    <row r="368" spans="1:53" ht="24" x14ac:dyDescent="0.25">
      <c r="A368" s="242" t="s">
        <v>1044</v>
      </c>
      <c r="B368" s="242" t="s">
        <v>1045</v>
      </c>
      <c r="C368" s="242" t="s">
        <v>1610</v>
      </c>
      <c r="D368" s="298" t="s">
        <v>325</v>
      </c>
      <c r="E368" s="242">
        <v>9.143350575955613E-4</v>
      </c>
      <c r="G368" s="387"/>
      <c r="H368" s="394" t="s">
        <v>1610</v>
      </c>
      <c r="I368" s="395" t="s">
        <v>325</v>
      </c>
      <c r="J368" s="395">
        <v>2.5397101905197552E-4</v>
      </c>
      <c r="K368" s="395"/>
      <c r="L368" s="395"/>
      <c r="M368" s="395" t="s">
        <v>1610</v>
      </c>
      <c r="N368" s="395" t="s">
        <v>325</v>
      </c>
      <c r="O368" s="395">
        <v>6.6036403854358573E-4</v>
      </c>
      <c r="P368" s="395"/>
      <c r="Q368" s="396">
        <v>0.47</v>
      </c>
      <c r="R368" s="395">
        <v>16</v>
      </c>
      <c r="S368" s="395">
        <v>72</v>
      </c>
      <c r="T368" s="395">
        <v>173</v>
      </c>
      <c r="U368" s="382">
        <v>277</v>
      </c>
      <c r="V368" s="382"/>
      <c r="W368" s="395">
        <v>1</v>
      </c>
      <c r="X368" s="395">
        <v>0</v>
      </c>
      <c r="Y368" s="395">
        <v>6</v>
      </c>
      <c r="Z368" s="395">
        <v>0</v>
      </c>
      <c r="AA368" s="395">
        <v>0</v>
      </c>
      <c r="AC368" s="384">
        <v>7</v>
      </c>
      <c r="AD368" s="382"/>
      <c r="AE368" s="397">
        <v>0.21</v>
      </c>
      <c r="AF368" s="398"/>
      <c r="AG368" s="399">
        <v>0</v>
      </c>
      <c r="AH368" s="427" t="e">
        <f t="shared" si="73"/>
        <v>#VALUE!</v>
      </c>
      <c r="AI368" s="212" t="s">
        <v>1012</v>
      </c>
      <c r="AJ368" s="212" t="s">
        <v>1013</v>
      </c>
      <c r="AK368" s="212" t="s">
        <v>1588</v>
      </c>
      <c r="AL368" s="212"/>
      <c r="AM368" s="212"/>
      <c r="AN368" s="212" t="s">
        <v>316</v>
      </c>
      <c r="AO368" s="212"/>
      <c r="AP368" s="213">
        <v>60</v>
      </c>
      <c r="AQ368" s="213">
        <v>0</v>
      </c>
      <c r="AR368" s="213">
        <v>0</v>
      </c>
      <c r="AS368" s="213">
        <v>60</v>
      </c>
      <c r="AT368" s="407" t="e">
        <f t="shared" si="78"/>
        <v>#N/A</v>
      </c>
      <c r="AV368" s="213">
        <v>40</v>
      </c>
      <c r="AW368" s="214" t="s">
        <v>1163</v>
      </c>
      <c r="AX368" s="214" t="s">
        <v>1123</v>
      </c>
      <c r="AY368" s="214" t="s">
        <v>1173</v>
      </c>
      <c r="BA368" s="93" t="e">
        <f t="shared" si="79"/>
        <v>#N/A</v>
      </c>
    </row>
    <row r="369" spans="1:53" ht="24" x14ac:dyDescent="0.25">
      <c r="A369" s="242" t="s">
        <v>1046</v>
      </c>
      <c r="B369" s="242" t="s">
        <v>1047</v>
      </c>
      <c r="C369" s="242" t="s">
        <v>1612</v>
      </c>
      <c r="D369" s="298" t="s">
        <v>86</v>
      </c>
      <c r="E369" s="242">
        <v>2.5371826153218724E-4</v>
      </c>
      <c r="G369" s="387"/>
      <c r="H369" s="394" t="s">
        <v>1612</v>
      </c>
      <c r="I369" s="395" t="s">
        <v>86</v>
      </c>
      <c r="J369" s="395">
        <v>1.8922397418837407E-4</v>
      </c>
      <c r="K369" s="395"/>
      <c r="L369" s="395"/>
      <c r="M369" s="395" t="s">
        <v>1612</v>
      </c>
      <c r="N369" s="395" t="s">
        <v>86</v>
      </c>
      <c r="O369" s="395">
        <v>6.4494287343813168E-5</v>
      </c>
      <c r="P369" s="395"/>
      <c r="Q369" s="396">
        <v>1.71</v>
      </c>
      <c r="R369" s="395">
        <v>18</v>
      </c>
      <c r="S369" s="395">
        <v>6</v>
      </c>
      <c r="T369" s="395">
        <v>2</v>
      </c>
      <c r="U369" s="382">
        <v>96</v>
      </c>
      <c r="V369" s="382"/>
      <c r="W369" s="395">
        <v>11</v>
      </c>
      <c r="X369" s="395">
        <v>0</v>
      </c>
      <c r="Y369" s="395">
        <v>0</v>
      </c>
      <c r="Z369" s="395">
        <v>9</v>
      </c>
      <c r="AA369" s="395">
        <v>0</v>
      </c>
      <c r="AC369" s="384">
        <v>20</v>
      </c>
      <c r="AD369" s="382"/>
      <c r="AE369" s="397">
        <v>0.49</v>
      </c>
      <c r="AF369" s="398"/>
      <c r="AG369" s="399">
        <v>8</v>
      </c>
      <c r="AH369" s="427" t="e">
        <f t="shared" si="73"/>
        <v>#VALUE!</v>
      </c>
      <c r="AI369" s="212"/>
      <c r="AJ369" s="212"/>
      <c r="AK369" s="212"/>
      <c r="AL369" s="212"/>
      <c r="AM369" s="212"/>
      <c r="AN369" s="212"/>
      <c r="AO369" s="212"/>
      <c r="AP369" s="214"/>
      <c r="AQ369" s="214"/>
      <c r="AR369" s="214"/>
      <c r="AS369" s="214"/>
      <c r="AT369" s="214"/>
      <c r="AV369" s="214"/>
      <c r="AW369" s="214" t="s">
        <v>394</v>
      </c>
      <c r="AX369" s="214" t="s">
        <v>394</v>
      </c>
      <c r="AY369" s="214" t="s">
        <v>394</v>
      </c>
    </row>
    <row r="370" spans="1:53" ht="24" x14ac:dyDescent="0.25">
      <c r="A370" s="242" t="s">
        <v>1048</v>
      </c>
      <c r="B370" s="242" t="s">
        <v>1049</v>
      </c>
      <c r="C370" s="242" t="s">
        <v>1613</v>
      </c>
      <c r="D370" s="298" t="s">
        <v>102</v>
      </c>
      <c r="E370" s="242">
        <v>3.8195072170634369E-3</v>
      </c>
      <c r="G370" s="387"/>
      <c r="H370" s="394" t="s">
        <v>1613</v>
      </c>
      <c r="I370" s="395" t="s">
        <v>102</v>
      </c>
      <c r="J370" s="395">
        <v>6.0799997679288292E-4</v>
      </c>
      <c r="K370" s="395"/>
      <c r="L370" s="395"/>
      <c r="M370" s="395" t="s">
        <v>1613</v>
      </c>
      <c r="N370" s="395" t="s">
        <v>102</v>
      </c>
      <c r="O370" s="395">
        <v>3.2115072402705541E-3</v>
      </c>
      <c r="P370" s="395"/>
      <c r="Q370" s="396">
        <v>0.59</v>
      </c>
      <c r="R370" s="395">
        <v>6</v>
      </c>
      <c r="S370" s="395">
        <v>4</v>
      </c>
      <c r="T370" s="395">
        <v>20</v>
      </c>
      <c r="U370" s="382">
        <v>52</v>
      </c>
      <c r="V370" s="382"/>
      <c r="W370" s="395">
        <v>1</v>
      </c>
      <c r="X370" s="395">
        <v>0</v>
      </c>
      <c r="Y370" s="395">
        <v>0</v>
      </c>
      <c r="Z370" s="395">
        <v>9</v>
      </c>
      <c r="AA370" s="395">
        <v>0</v>
      </c>
      <c r="AC370" s="384">
        <v>10</v>
      </c>
      <c r="AD370" s="382"/>
      <c r="AE370" s="397">
        <v>0.27</v>
      </c>
      <c r="AF370" s="398"/>
      <c r="AG370" s="399">
        <v>0</v>
      </c>
      <c r="AH370" s="427" t="e">
        <f t="shared" si="73"/>
        <v>#VALUE!</v>
      </c>
      <c r="AI370" s="212"/>
      <c r="AJ370" s="212"/>
      <c r="AK370" s="212"/>
      <c r="AL370" s="212"/>
      <c r="AM370" s="212"/>
      <c r="AN370" s="212"/>
      <c r="AO370" s="212"/>
      <c r="AP370" s="214"/>
      <c r="AQ370" s="214"/>
      <c r="AR370" s="214"/>
      <c r="AS370" s="214"/>
      <c r="AT370" s="214"/>
      <c r="AV370" s="214"/>
      <c r="AW370" s="214" t="s">
        <v>394</v>
      </c>
      <c r="AX370" s="214" t="s">
        <v>394</v>
      </c>
      <c r="AY370" s="214" t="s">
        <v>394</v>
      </c>
    </row>
    <row r="371" spans="1:53" ht="24" x14ac:dyDescent="0.25">
      <c r="A371" s="242" t="s">
        <v>1050</v>
      </c>
      <c r="B371" s="242" t="s">
        <v>1051</v>
      </c>
      <c r="C371" s="242" t="s">
        <v>1614</v>
      </c>
      <c r="D371" s="298" t="s">
        <v>166</v>
      </c>
      <c r="E371" s="242">
        <v>1.0065284994201097E-3</v>
      </c>
      <c r="G371" s="387"/>
      <c r="H371" s="394" t="s">
        <v>1614</v>
      </c>
      <c r="I371" s="395" t="s">
        <v>166</v>
      </c>
      <c r="J371" s="395">
        <v>4.0086088139286099E-4</v>
      </c>
      <c r="K371" s="395"/>
      <c r="L371" s="395"/>
      <c r="M371" s="395" t="s">
        <v>1614</v>
      </c>
      <c r="N371" s="395" t="s">
        <v>166</v>
      </c>
      <c r="O371" s="395">
        <v>6.0566761802724857E-4</v>
      </c>
      <c r="P371" s="395"/>
      <c r="Q371" s="396">
        <v>0.81</v>
      </c>
      <c r="R371" s="395">
        <v>37</v>
      </c>
      <c r="S371" s="395">
        <v>27</v>
      </c>
      <c r="T371" s="395">
        <v>61</v>
      </c>
      <c r="U371" s="382">
        <v>172</v>
      </c>
      <c r="V371" s="382"/>
      <c r="W371" s="395">
        <v>15</v>
      </c>
      <c r="X371" s="395">
        <v>1</v>
      </c>
      <c r="Y371" s="395">
        <v>0</v>
      </c>
      <c r="Z371" s="395">
        <v>12</v>
      </c>
      <c r="AA371" s="395">
        <v>0</v>
      </c>
      <c r="AC371" s="384">
        <v>28</v>
      </c>
      <c r="AD371" s="382"/>
      <c r="AE371" s="397">
        <v>0.48</v>
      </c>
      <c r="AF371" s="398"/>
      <c r="AG371" s="399">
        <v>0</v>
      </c>
      <c r="AH371" s="427" t="e">
        <f t="shared" si="73"/>
        <v>#VALUE!</v>
      </c>
      <c r="AI371" s="212" t="s">
        <v>1016</v>
      </c>
      <c r="AJ371" s="212" t="s">
        <v>1017</v>
      </c>
      <c r="AK371" s="212" t="s">
        <v>1593</v>
      </c>
      <c r="AL371" s="212"/>
      <c r="AM371" s="212"/>
      <c r="AN371" s="212" t="s">
        <v>21</v>
      </c>
      <c r="AO371" s="212"/>
      <c r="AP371" s="213">
        <v>240</v>
      </c>
      <c r="AQ371" s="213">
        <v>50</v>
      </c>
      <c r="AR371" s="213">
        <v>0</v>
      </c>
      <c r="AS371" s="213">
        <v>280</v>
      </c>
      <c r="AT371" s="407" t="e">
        <f t="shared" ref="AT371:AT381" si="80">AS371/VLOOKUP(AN371,$E$16:$H$393,4,FALSE)</f>
        <v>#N/A</v>
      </c>
      <c r="AV371" s="213">
        <v>240</v>
      </c>
      <c r="AW371" s="214" t="s">
        <v>1147</v>
      </c>
      <c r="AX371" s="214" t="s">
        <v>1123</v>
      </c>
      <c r="AY371" s="214" t="s">
        <v>1433</v>
      </c>
      <c r="BA371" s="93" t="e">
        <f t="shared" ref="BA371:BA381" si="81">AY371/VLOOKUP(AN371,$E$16:$H$393,4,FALSE)</f>
        <v>#N/A</v>
      </c>
    </row>
    <row r="372" spans="1:53" ht="24" x14ac:dyDescent="0.25">
      <c r="A372" s="242" t="s">
        <v>1052</v>
      </c>
      <c r="B372" s="242" t="s">
        <v>1053</v>
      </c>
      <c r="C372" s="242" t="s">
        <v>1615</v>
      </c>
      <c r="D372" s="315" t="s">
        <v>177</v>
      </c>
      <c r="E372" s="242">
        <v>6.5190711761309685E-4</v>
      </c>
      <c r="G372" s="387"/>
      <c r="H372" s="394" t="s">
        <v>1615</v>
      </c>
      <c r="I372" s="395" t="s">
        <v>177</v>
      </c>
      <c r="J372" s="395">
        <v>1.9816968414380069E-4</v>
      </c>
      <c r="K372" s="395"/>
      <c r="L372" s="395"/>
      <c r="M372" s="395" t="s">
        <v>1615</v>
      </c>
      <c r="N372" s="395" t="s">
        <v>177</v>
      </c>
      <c r="O372" s="395">
        <v>4.5373743346929622E-4</v>
      </c>
      <c r="P372" s="395"/>
      <c r="Q372" s="396">
        <v>0.68</v>
      </c>
      <c r="R372" s="395">
        <v>9</v>
      </c>
      <c r="S372" s="395">
        <v>0</v>
      </c>
      <c r="T372" s="395">
        <v>13</v>
      </c>
      <c r="U372" s="382">
        <v>43</v>
      </c>
      <c r="V372" s="382"/>
      <c r="W372" s="395">
        <v>2</v>
      </c>
      <c r="X372" s="395">
        <v>7</v>
      </c>
      <c r="Y372" s="395">
        <v>0</v>
      </c>
      <c r="Z372" s="395">
        <v>3</v>
      </c>
      <c r="AA372" s="395">
        <v>0</v>
      </c>
      <c r="AC372" s="384">
        <v>12</v>
      </c>
      <c r="AD372" s="382"/>
      <c r="AE372" s="397">
        <v>0.39</v>
      </c>
      <c r="AF372" s="398"/>
      <c r="AG372" s="399">
        <v>0</v>
      </c>
      <c r="AH372" s="427" t="e">
        <f t="shared" si="73"/>
        <v>#VALUE!</v>
      </c>
      <c r="AI372" s="212" t="s">
        <v>1018</v>
      </c>
      <c r="AJ372" s="212" t="s">
        <v>1019</v>
      </c>
      <c r="AK372" s="212" t="s">
        <v>1594</v>
      </c>
      <c r="AL372" s="212"/>
      <c r="AM372" s="212"/>
      <c r="AN372" s="212" t="s">
        <v>31</v>
      </c>
      <c r="AO372" s="212"/>
      <c r="AP372" s="213">
        <v>260</v>
      </c>
      <c r="AQ372" s="213">
        <v>30</v>
      </c>
      <c r="AR372" s="213">
        <v>0</v>
      </c>
      <c r="AS372" s="213">
        <v>290</v>
      </c>
      <c r="AT372" s="407" t="e">
        <f t="shared" si="80"/>
        <v>#N/A</v>
      </c>
      <c r="AV372" s="213">
        <v>360</v>
      </c>
      <c r="AW372" s="214" t="s">
        <v>1138</v>
      </c>
      <c r="AX372" s="214" t="s">
        <v>1123</v>
      </c>
      <c r="AY372" s="214" t="s">
        <v>1596</v>
      </c>
      <c r="BA372" s="93" t="e">
        <f t="shared" si="81"/>
        <v>#N/A</v>
      </c>
    </row>
    <row r="373" spans="1:53" ht="24" x14ac:dyDescent="0.25">
      <c r="A373" s="242" t="s">
        <v>1054</v>
      </c>
      <c r="B373" s="242" t="s">
        <v>1055</v>
      </c>
      <c r="C373" s="242" t="s">
        <v>1616</v>
      </c>
      <c r="D373" s="298" t="s">
        <v>237</v>
      </c>
      <c r="E373" s="242">
        <v>2.2284489863289705E-4</v>
      </c>
      <c r="G373" s="387"/>
      <c r="H373" s="394" t="s">
        <v>1616</v>
      </c>
      <c r="I373" s="395" t="s">
        <v>237</v>
      </c>
      <c r="J373" s="395">
        <v>1.7005162257675068E-4</v>
      </c>
      <c r="K373" s="395"/>
      <c r="L373" s="395"/>
      <c r="M373" s="395" t="s">
        <v>1616</v>
      </c>
      <c r="N373" s="395" t="s">
        <v>237</v>
      </c>
      <c r="O373" s="395">
        <v>5.2793276056146368E-5</v>
      </c>
      <c r="P373" s="395"/>
      <c r="Q373" s="396">
        <v>0.21</v>
      </c>
      <c r="R373" s="395">
        <v>2</v>
      </c>
      <c r="S373" s="395">
        <v>3</v>
      </c>
      <c r="T373" s="395">
        <v>18</v>
      </c>
      <c r="U373" s="382">
        <v>28</v>
      </c>
      <c r="V373" s="382"/>
      <c r="W373" s="395">
        <v>3</v>
      </c>
      <c r="X373" s="395">
        <v>0</v>
      </c>
      <c r="Y373" s="395">
        <v>0</v>
      </c>
      <c r="Z373" s="395">
        <v>0</v>
      </c>
      <c r="AA373" s="395">
        <v>2</v>
      </c>
      <c r="AC373" s="384">
        <v>5</v>
      </c>
      <c r="AD373" s="382"/>
      <c r="AE373" s="397">
        <v>0.21</v>
      </c>
      <c r="AF373" s="398"/>
      <c r="AG373" s="399">
        <v>0</v>
      </c>
      <c r="AH373" s="427" t="e">
        <f t="shared" si="73"/>
        <v>#VALUE!</v>
      </c>
      <c r="AI373" s="212" t="s">
        <v>1020</v>
      </c>
      <c r="AJ373" s="212" t="s">
        <v>1021</v>
      </c>
      <c r="AK373" s="212" t="s">
        <v>1595</v>
      </c>
      <c r="AL373" s="212"/>
      <c r="AM373" s="212"/>
      <c r="AN373" s="212" t="s">
        <v>1802</v>
      </c>
      <c r="AO373" s="212"/>
      <c r="AP373" s="214" t="s">
        <v>551</v>
      </c>
      <c r="AQ373" s="214" t="s">
        <v>551</v>
      </c>
      <c r="AR373" s="214" t="s">
        <v>551</v>
      </c>
      <c r="AS373" s="214" t="s">
        <v>551</v>
      </c>
      <c r="AT373" s="407" t="e">
        <f t="shared" si="80"/>
        <v>#VALUE!</v>
      </c>
      <c r="AV373" s="213">
        <v>620</v>
      </c>
      <c r="AW373" s="214" t="s">
        <v>1286</v>
      </c>
      <c r="AX373" s="214" t="s">
        <v>1246</v>
      </c>
      <c r="AY373" s="214" t="s">
        <v>1792</v>
      </c>
      <c r="BA373" s="93" t="e">
        <f t="shared" si="81"/>
        <v>#N/A</v>
      </c>
    </row>
    <row r="374" spans="1:53" ht="24" x14ac:dyDescent="0.25">
      <c r="A374" s="242">
        <v>12</v>
      </c>
      <c r="B374" s="242">
        <v>19</v>
      </c>
      <c r="C374" s="242" t="s">
        <v>1617</v>
      </c>
      <c r="D374" s="298" t="s">
        <v>271</v>
      </c>
      <c r="E374" s="315">
        <v>1.5384293645152058E-4</v>
      </c>
      <c r="G374" s="380"/>
      <c r="H374" s="392" t="s">
        <v>1617</v>
      </c>
      <c r="I374" s="391" t="s">
        <v>271</v>
      </c>
      <c r="J374" s="391">
        <v>9.7094445306518076E-5</v>
      </c>
      <c r="K374" s="391"/>
      <c r="L374" s="391"/>
      <c r="M374" s="391" t="s">
        <v>1617</v>
      </c>
      <c r="N374" s="391" t="s">
        <v>271</v>
      </c>
      <c r="O374" s="391">
        <v>5.6748491145002502E-5</v>
      </c>
      <c r="P374" s="391"/>
      <c r="Q374" s="393"/>
      <c r="R374" s="391"/>
      <c r="S374" s="391"/>
      <c r="T374" s="391"/>
      <c r="U374" s="391"/>
      <c r="V374" s="391"/>
      <c r="W374" s="391"/>
      <c r="X374" s="391"/>
      <c r="Y374" s="391"/>
      <c r="Z374" s="391"/>
      <c r="AA374" s="391"/>
      <c r="AC374" s="380"/>
      <c r="AD374" s="391"/>
      <c r="AE374" s="393"/>
      <c r="AF374" s="391"/>
      <c r="AG374" s="380"/>
      <c r="AH374" s="427" t="e">
        <f t="shared" si="73"/>
        <v>#VALUE!</v>
      </c>
      <c r="AI374" s="212" t="s">
        <v>1022</v>
      </c>
      <c r="AJ374" s="212" t="s">
        <v>1023</v>
      </c>
      <c r="AK374" s="212" t="s">
        <v>1598</v>
      </c>
      <c r="AL374" s="212"/>
      <c r="AM374" s="212"/>
      <c r="AN374" s="212" t="s">
        <v>68</v>
      </c>
      <c r="AO374" s="212"/>
      <c r="AP374" s="214" t="s">
        <v>551</v>
      </c>
      <c r="AQ374" s="214" t="s">
        <v>551</v>
      </c>
      <c r="AR374" s="214" t="s">
        <v>551</v>
      </c>
      <c r="AS374" s="213">
        <v>1550</v>
      </c>
      <c r="AT374" s="407" t="e">
        <f t="shared" si="80"/>
        <v>#N/A</v>
      </c>
      <c r="AV374" s="214" t="s">
        <v>551</v>
      </c>
      <c r="AW374" s="214" t="s">
        <v>551</v>
      </c>
      <c r="AX374" s="214" t="s">
        <v>551</v>
      </c>
      <c r="AY374" s="214" t="s">
        <v>1332</v>
      </c>
      <c r="BA374" s="93" t="e">
        <f t="shared" si="81"/>
        <v>#N/A</v>
      </c>
    </row>
    <row r="375" spans="1:53" ht="24" x14ac:dyDescent="0.25">
      <c r="A375" s="242" t="s">
        <v>1057</v>
      </c>
      <c r="B375" s="242" t="s">
        <v>1058</v>
      </c>
      <c r="C375" s="242" t="s">
        <v>1618</v>
      </c>
      <c r="D375" s="298" t="s">
        <v>281</v>
      </c>
      <c r="E375" s="242">
        <v>1.9566309023489676E-4</v>
      </c>
      <c r="G375" s="387"/>
      <c r="H375" s="394" t="s">
        <v>1618</v>
      </c>
      <c r="I375" s="389" t="s">
        <v>281</v>
      </c>
      <c r="J375" s="389">
        <v>1.0325029701620798E-4</v>
      </c>
      <c r="K375" s="389"/>
      <c r="L375" s="389"/>
      <c r="M375" s="389" t="s">
        <v>1618</v>
      </c>
      <c r="N375" s="389" t="s">
        <v>281</v>
      </c>
      <c r="O375" s="395">
        <v>9.241279321868878E-5</v>
      </c>
      <c r="P375" s="395"/>
      <c r="Q375" s="396">
        <v>3.05</v>
      </c>
      <c r="R375" s="389" t="s">
        <v>1821</v>
      </c>
      <c r="S375" s="389" t="s">
        <v>1821</v>
      </c>
      <c r="T375" s="389" t="s">
        <v>1821</v>
      </c>
      <c r="U375" s="391" t="s">
        <v>1821</v>
      </c>
      <c r="V375" s="391"/>
      <c r="W375" s="395">
        <v>21</v>
      </c>
      <c r="X375" s="395">
        <v>1</v>
      </c>
      <c r="Y375" s="395">
        <v>8</v>
      </c>
      <c r="Z375" s="395">
        <v>1</v>
      </c>
      <c r="AA375" s="395">
        <v>13</v>
      </c>
      <c r="AC375" s="384">
        <v>44</v>
      </c>
      <c r="AD375" s="382"/>
      <c r="AE375" s="397">
        <v>2</v>
      </c>
      <c r="AF375" s="398"/>
      <c r="AG375" s="399">
        <v>12</v>
      </c>
      <c r="AH375" s="427" t="e">
        <f t="shared" si="73"/>
        <v>#VALUE!</v>
      </c>
      <c r="AI375" s="212" t="s">
        <v>1026</v>
      </c>
      <c r="AJ375" s="212" t="s">
        <v>1027</v>
      </c>
      <c r="AK375" s="212" t="s">
        <v>1601</v>
      </c>
      <c r="AL375" s="212"/>
      <c r="AM375" s="212"/>
      <c r="AN375" s="212" t="s">
        <v>185</v>
      </c>
      <c r="AO375" s="212"/>
      <c r="AP375" s="213">
        <v>430</v>
      </c>
      <c r="AQ375" s="213">
        <v>100</v>
      </c>
      <c r="AR375" s="213">
        <v>0</v>
      </c>
      <c r="AS375" s="213">
        <v>520</v>
      </c>
      <c r="AT375" s="407" t="e">
        <f t="shared" si="80"/>
        <v>#N/A</v>
      </c>
      <c r="AV375" s="213">
        <v>370</v>
      </c>
      <c r="AW375" s="214" t="s">
        <v>1199</v>
      </c>
      <c r="AX375" s="214" t="s">
        <v>1123</v>
      </c>
      <c r="AY375" s="214" t="s">
        <v>1191</v>
      </c>
      <c r="BA375" s="93" t="e">
        <f t="shared" si="81"/>
        <v>#N/A</v>
      </c>
    </row>
    <row r="376" spans="1:53" ht="24" x14ac:dyDescent="0.25">
      <c r="A376" s="242" t="s">
        <v>1059</v>
      </c>
      <c r="B376" s="242" t="s">
        <v>1060</v>
      </c>
      <c r="C376" s="242" t="s">
        <v>1619</v>
      </c>
      <c r="D376" s="298" t="s">
        <v>300</v>
      </c>
      <c r="E376" s="242">
        <v>2.3464796502247498E-4</v>
      </c>
      <c r="G376" s="387"/>
      <c r="H376" s="394" t="s">
        <v>1619</v>
      </c>
      <c r="I376" s="389" t="s">
        <v>300</v>
      </c>
      <c r="J376" s="389">
        <v>1.9973167086275988E-4</v>
      </c>
      <c r="K376" s="389"/>
      <c r="L376" s="389"/>
      <c r="M376" s="389" t="s">
        <v>1619</v>
      </c>
      <c r="N376" s="389" t="s">
        <v>300</v>
      </c>
      <c r="O376" s="395">
        <v>3.491629415971511E-5</v>
      </c>
      <c r="P376" s="395"/>
      <c r="Q376" s="396">
        <v>0.74</v>
      </c>
      <c r="R376" s="389" t="s">
        <v>1821</v>
      </c>
      <c r="S376" s="389" t="s">
        <v>1821</v>
      </c>
      <c r="T376" s="389" t="s">
        <v>1821</v>
      </c>
      <c r="U376" s="391" t="s">
        <v>1821</v>
      </c>
      <c r="V376" s="391"/>
      <c r="W376" s="395">
        <v>8</v>
      </c>
      <c r="X376" s="395">
        <v>3</v>
      </c>
      <c r="Y376" s="395">
        <v>0</v>
      </c>
      <c r="Z376" s="395">
        <v>6</v>
      </c>
      <c r="AA376" s="395">
        <v>13</v>
      </c>
      <c r="AC376" s="384">
        <v>30</v>
      </c>
      <c r="AD376" s="382"/>
      <c r="AE376" s="397">
        <v>0.77</v>
      </c>
      <c r="AF376" s="398"/>
      <c r="AG376" s="399">
        <v>2</v>
      </c>
      <c r="AH376" s="427" t="e">
        <f t="shared" si="73"/>
        <v>#VALUE!</v>
      </c>
      <c r="AI376" s="212" t="s">
        <v>1028</v>
      </c>
      <c r="AJ376" s="212" t="s">
        <v>1029</v>
      </c>
      <c r="AK376" s="212" t="s">
        <v>1602</v>
      </c>
      <c r="AL376" s="212"/>
      <c r="AM376" s="212"/>
      <c r="AN376" s="212" t="s">
        <v>198</v>
      </c>
      <c r="AO376" s="212"/>
      <c r="AP376" s="213">
        <v>330</v>
      </c>
      <c r="AQ376" s="213">
        <v>100</v>
      </c>
      <c r="AR376" s="213">
        <v>0</v>
      </c>
      <c r="AS376" s="213">
        <v>430</v>
      </c>
      <c r="AT376" s="407" t="e">
        <f t="shared" si="80"/>
        <v>#N/A</v>
      </c>
      <c r="AV376" s="213">
        <v>410</v>
      </c>
      <c r="AW376" s="214" t="s">
        <v>1153</v>
      </c>
      <c r="AX376" s="214" t="s">
        <v>1123</v>
      </c>
      <c r="AY376" s="214" t="s">
        <v>1133</v>
      </c>
      <c r="BA376" s="93" t="e">
        <f t="shared" si="81"/>
        <v>#N/A</v>
      </c>
    </row>
    <row r="377" spans="1:53" ht="24" x14ac:dyDescent="0.25">
      <c r="A377" s="242" t="s">
        <v>1061</v>
      </c>
      <c r="B377" s="242" t="s">
        <v>1062</v>
      </c>
      <c r="C377" s="242" t="s">
        <v>1621</v>
      </c>
      <c r="D377" s="298" t="s">
        <v>1056</v>
      </c>
      <c r="E377" s="242">
        <v>2.6786591107914534E-4</v>
      </c>
      <c r="G377" s="387"/>
      <c r="H377" s="394" t="s">
        <v>1621</v>
      </c>
      <c r="I377" s="395" t="s">
        <v>1056</v>
      </c>
      <c r="J377" s="395">
        <v>1.3648425061930653E-4</v>
      </c>
      <c r="K377" s="395"/>
      <c r="L377" s="395"/>
      <c r="M377" s="395" t="s">
        <v>1621</v>
      </c>
      <c r="N377" s="395" t="s">
        <v>1056</v>
      </c>
      <c r="O377" s="395">
        <v>1.313816604598388E-4</v>
      </c>
      <c r="P377" s="395"/>
      <c r="Q377" s="396">
        <v>1.93</v>
      </c>
      <c r="R377" s="395">
        <v>2</v>
      </c>
      <c r="S377" s="395">
        <v>5</v>
      </c>
      <c r="T377" s="395">
        <v>25</v>
      </c>
      <c r="U377" s="382">
        <v>86</v>
      </c>
      <c r="V377" s="382"/>
      <c r="W377" s="395">
        <v>1</v>
      </c>
      <c r="X377" s="395">
        <v>0</v>
      </c>
      <c r="Y377" s="395">
        <v>0</v>
      </c>
      <c r="Z377" s="395">
        <v>0</v>
      </c>
      <c r="AA377" s="395">
        <v>0</v>
      </c>
      <c r="AC377" s="384">
        <v>1</v>
      </c>
      <c r="AD377" s="382"/>
      <c r="AE377" s="397">
        <v>0.04</v>
      </c>
      <c r="AF377" s="398"/>
      <c r="AG377" s="399">
        <v>6</v>
      </c>
      <c r="AH377" s="427" t="e">
        <f t="shared" si="73"/>
        <v>#VALUE!</v>
      </c>
      <c r="AI377" s="212" t="s">
        <v>1030</v>
      </c>
      <c r="AJ377" s="212" t="s">
        <v>1031</v>
      </c>
      <c r="AK377" s="212" t="s">
        <v>1603</v>
      </c>
      <c r="AL377" s="212"/>
      <c r="AM377" s="212"/>
      <c r="AN377" s="212" t="s">
        <v>199</v>
      </c>
      <c r="AO377" s="212"/>
      <c r="AP377" s="213">
        <v>170</v>
      </c>
      <c r="AQ377" s="213">
        <v>0</v>
      </c>
      <c r="AR377" s="213">
        <v>0</v>
      </c>
      <c r="AS377" s="213">
        <v>170</v>
      </c>
      <c r="AT377" s="407" t="e">
        <f t="shared" si="80"/>
        <v>#N/A</v>
      </c>
      <c r="AV377" s="213">
        <v>300</v>
      </c>
      <c r="AW377" s="214" t="s">
        <v>1123</v>
      </c>
      <c r="AX377" s="214" t="s">
        <v>1123</v>
      </c>
      <c r="AY377" s="214" t="s">
        <v>1182</v>
      </c>
      <c r="BA377" s="93" t="e">
        <f t="shared" si="81"/>
        <v>#N/A</v>
      </c>
    </row>
    <row r="378" spans="1:53" ht="24" x14ac:dyDescent="0.25">
      <c r="A378" s="242" t="s">
        <v>1063</v>
      </c>
      <c r="B378" s="242" t="s">
        <v>1064</v>
      </c>
      <c r="C378" s="242" t="s">
        <v>1622</v>
      </c>
      <c r="D378" s="298" t="s">
        <v>63</v>
      </c>
      <c r="E378" s="242">
        <v>4.5579791060184748E-4</v>
      </c>
      <c r="G378" s="387"/>
      <c r="H378" s="394" t="s">
        <v>1622</v>
      </c>
      <c r="I378" s="395" t="s">
        <v>63</v>
      </c>
      <c r="J378" s="395">
        <v>1.0765770095322416E-4</v>
      </c>
      <c r="K378" s="395"/>
      <c r="L378" s="395"/>
      <c r="M378" s="395" t="s">
        <v>1622</v>
      </c>
      <c r="N378" s="395" t="s">
        <v>63</v>
      </c>
      <c r="O378" s="395">
        <v>3.4814020964862332E-4</v>
      </c>
      <c r="P378" s="395"/>
      <c r="Q378" s="396">
        <v>1.35</v>
      </c>
      <c r="R378" s="395">
        <v>4</v>
      </c>
      <c r="S378" s="395">
        <v>0</v>
      </c>
      <c r="T378" s="395">
        <v>17</v>
      </c>
      <c r="U378" s="382">
        <v>48</v>
      </c>
      <c r="V378" s="382"/>
      <c r="W378" s="395">
        <v>3</v>
      </c>
      <c r="X378" s="395">
        <v>5</v>
      </c>
      <c r="Y378" s="395">
        <v>5</v>
      </c>
      <c r="Z378" s="395">
        <v>0</v>
      </c>
      <c r="AA378" s="395">
        <v>3</v>
      </c>
      <c r="AC378" s="384">
        <v>16</v>
      </c>
      <c r="AD378" s="382"/>
      <c r="AE378" s="397">
        <v>0.8</v>
      </c>
      <c r="AF378" s="398"/>
      <c r="AG378" s="399">
        <v>2</v>
      </c>
      <c r="AH378" s="427" t="e">
        <f t="shared" si="73"/>
        <v>#VALUE!</v>
      </c>
      <c r="AI378" s="212" t="s">
        <v>1032</v>
      </c>
      <c r="AJ378" s="212" t="s">
        <v>1033</v>
      </c>
      <c r="AK378" s="212" t="s">
        <v>1604</v>
      </c>
      <c r="AL378" s="212"/>
      <c r="AM378" s="212"/>
      <c r="AN378" s="212" t="s">
        <v>236</v>
      </c>
      <c r="AO378" s="212"/>
      <c r="AP378" s="213">
        <v>650</v>
      </c>
      <c r="AQ378" s="213">
        <v>480</v>
      </c>
      <c r="AR378" s="214" t="s">
        <v>551</v>
      </c>
      <c r="AS378" s="214" t="s">
        <v>551</v>
      </c>
      <c r="AT378" s="407" t="e">
        <f t="shared" si="80"/>
        <v>#VALUE!</v>
      </c>
      <c r="AV378" s="213">
        <v>480</v>
      </c>
      <c r="AW378" s="214" t="s">
        <v>1185</v>
      </c>
      <c r="AX378" s="214" t="s">
        <v>551</v>
      </c>
      <c r="AY378" s="214" t="s">
        <v>551</v>
      </c>
      <c r="BA378" s="93" t="e">
        <f t="shared" si="81"/>
        <v>#VALUE!</v>
      </c>
    </row>
    <row r="379" spans="1:53" ht="24" x14ac:dyDescent="0.25">
      <c r="A379" s="242" t="s">
        <v>1065</v>
      </c>
      <c r="B379" s="242" t="s">
        <v>1066</v>
      </c>
      <c r="C379" s="242" t="s">
        <v>1623</v>
      </c>
      <c r="D379" s="298" t="s">
        <v>87</v>
      </c>
      <c r="E379" s="242">
        <v>5.6651792217752787E-5</v>
      </c>
      <c r="G379" s="387"/>
      <c r="H379" s="394" t="s">
        <v>1623</v>
      </c>
      <c r="I379" s="395" t="s">
        <v>87</v>
      </c>
      <c r="J379" s="395">
        <v>5.6651792217752787E-5</v>
      </c>
      <c r="K379" s="395"/>
      <c r="L379" s="395"/>
      <c r="M379" s="395" t="s">
        <v>1623</v>
      </c>
      <c r="N379" s="395" t="s">
        <v>87</v>
      </c>
      <c r="O379" s="395">
        <v>0</v>
      </c>
      <c r="P379" s="395"/>
      <c r="Q379" s="396">
        <v>0.91</v>
      </c>
      <c r="R379" s="395">
        <v>9</v>
      </c>
      <c r="S379" s="395">
        <v>14</v>
      </c>
      <c r="T379" s="395">
        <v>32</v>
      </c>
      <c r="U379" s="382">
        <v>95</v>
      </c>
      <c r="V379" s="382"/>
      <c r="W379" s="395">
        <v>1</v>
      </c>
      <c r="X379" s="395">
        <v>0</v>
      </c>
      <c r="Y379" s="395">
        <v>0</v>
      </c>
      <c r="Z379" s="395">
        <v>20</v>
      </c>
      <c r="AA379" s="395">
        <v>0</v>
      </c>
      <c r="AC379" s="384">
        <v>21</v>
      </c>
      <c r="AD379" s="382"/>
      <c r="AE379" s="397">
        <v>0.48</v>
      </c>
      <c r="AF379" s="398"/>
      <c r="AG379" s="399">
        <v>0</v>
      </c>
      <c r="AH379" s="427" t="e">
        <f t="shared" si="73"/>
        <v>#VALUE!</v>
      </c>
      <c r="AI379" s="212" t="s">
        <v>1034</v>
      </c>
      <c r="AJ379" s="212" t="s">
        <v>1035</v>
      </c>
      <c r="AK379" s="212" t="s">
        <v>1605</v>
      </c>
      <c r="AL379" s="212"/>
      <c r="AM379" s="212"/>
      <c r="AN379" s="212" t="s">
        <v>266</v>
      </c>
      <c r="AO379" s="212"/>
      <c r="AP379" s="213">
        <v>380</v>
      </c>
      <c r="AQ379" s="213">
        <v>80</v>
      </c>
      <c r="AR379" s="213">
        <v>0</v>
      </c>
      <c r="AS379" s="213">
        <v>460</v>
      </c>
      <c r="AT379" s="407" t="e">
        <f t="shared" si="80"/>
        <v>#N/A</v>
      </c>
      <c r="AV379" s="213">
        <v>460</v>
      </c>
      <c r="AW379" s="214" t="s">
        <v>1135</v>
      </c>
      <c r="AX379" s="214" t="s">
        <v>1123</v>
      </c>
      <c r="AY379" s="214" t="s">
        <v>1302</v>
      </c>
      <c r="BA379" s="93" t="e">
        <f t="shared" si="81"/>
        <v>#N/A</v>
      </c>
    </row>
    <row r="380" spans="1:53" ht="24" x14ac:dyDescent="0.25">
      <c r="A380" s="242" t="s">
        <v>1067</v>
      </c>
      <c r="B380" s="242" t="s">
        <v>1068</v>
      </c>
      <c r="C380" s="242" t="s">
        <v>1624</v>
      </c>
      <c r="D380" s="298" t="s">
        <v>178</v>
      </c>
      <c r="E380" s="242">
        <v>2.8278727452403057E-4</v>
      </c>
      <c r="G380" s="387"/>
      <c r="H380" s="394" t="s">
        <v>1624</v>
      </c>
      <c r="I380" s="395" t="s">
        <v>178</v>
      </c>
      <c r="J380" s="395">
        <v>2.3638117644493538E-4</v>
      </c>
      <c r="K380" s="395"/>
      <c r="L380" s="395"/>
      <c r="M380" s="395" t="s">
        <v>1624</v>
      </c>
      <c r="N380" s="395" t="s">
        <v>178</v>
      </c>
      <c r="O380" s="395">
        <v>4.6406098079095209E-5</v>
      </c>
      <c r="P380" s="395"/>
      <c r="Q380" s="396">
        <v>1.04</v>
      </c>
      <c r="R380" s="395">
        <v>11</v>
      </c>
      <c r="S380" s="395">
        <v>6</v>
      </c>
      <c r="T380" s="395">
        <v>15</v>
      </c>
      <c r="U380" s="382">
        <v>61</v>
      </c>
      <c r="V380" s="382"/>
      <c r="W380" s="395">
        <v>8</v>
      </c>
      <c r="X380" s="395">
        <v>0</v>
      </c>
      <c r="Y380" s="395">
        <v>16</v>
      </c>
      <c r="Z380" s="395">
        <v>30</v>
      </c>
      <c r="AA380" s="395">
        <v>0</v>
      </c>
      <c r="AC380" s="384">
        <v>54</v>
      </c>
      <c r="AD380" s="382"/>
      <c r="AE380" s="397">
        <v>1.93</v>
      </c>
      <c r="AF380" s="398"/>
      <c r="AG380" s="399">
        <v>0</v>
      </c>
      <c r="AH380" s="427" t="e">
        <f t="shared" si="73"/>
        <v>#VALUE!</v>
      </c>
      <c r="AI380" s="212" t="s">
        <v>1036</v>
      </c>
      <c r="AJ380" s="212" t="s">
        <v>1037</v>
      </c>
      <c r="AK380" s="212" t="s">
        <v>1607</v>
      </c>
      <c r="AL380" s="212"/>
      <c r="AM380" s="212"/>
      <c r="AN380" s="212" t="s">
        <v>280</v>
      </c>
      <c r="AO380" s="212"/>
      <c r="AP380" s="213">
        <v>170</v>
      </c>
      <c r="AQ380" s="213">
        <v>210</v>
      </c>
      <c r="AR380" s="213">
        <v>0</v>
      </c>
      <c r="AS380" s="213">
        <v>380</v>
      </c>
      <c r="AT380" s="407" t="e">
        <f t="shared" si="80"/>
        <v>#N/A</v>
      </c>
      <c r="AV380" s="213">
        <v>120</v>
      </c>
      <c r="AW380" s="214" t="s">
        <v>1199</v>
      </c>
      <c r="AX380" s="214" t="s">
        <v>1123</v>
      </c>
      <c r="AY380" s="214" t="s">
        <v>1147</v>
      </c>
      <c r="BA380" s="93" t="e">
        <f t="shared" si="81"/>
        <v>#N/A</v>
      </c>
    </row>
    <row r="381" spans="1:53" ht="24" x14ac:dyDescent="0.25">
      <c r="A381" s="242">
        <v>16</v>
      </c>
      <c r="B381" s="242">
        <v>23</v>
      </c>
      <c r="C381" s="242" t="s">
        <v>1625</v>
      </c>
      <c r="D381" s="298" t="s">
        <v>202</v>
      </c>
      <c r="E381" s="315">
        <v>2.540071073256018E-4</v>
      </c>
      <c r="G381" s="380"/>
      <c r="H381" s="392" t="s">
        <v>1625</v>
      </c>
      <c r="I381" s="391" t="s">
        <v>202</v>
      </c>
      <c r="J381" s="391">
        <v>8.1345870750935156E-5</v>
      </c>
      <c r="K381" s="391"/>
      <c r="L381" s="391"/>
      <c r="M381" s="391" t="s">
        <v>1625</v>
      </c>
      <c r="N381" s="391" t="s">
        <v>202</v>
      </c>
      <c r="O381" s="391">
        <v>1.7266123657466668E-4</v>
      </c>
      <c r="P381" s="391"/>
      <c r="Q381" s="393"/>
      <c r="R381" s="391"/>
      <c r="S381" s="391"/>
      <c r="T381" s="391"/>
      <c r="U381" s="391"/>
      <c r="V381" s="391"/>
      <c r="W381" s="391"/>
      <c r="X381" s="391"/>
      <c r="Y381" s="391"/>
      <c r="Z381" s="391"/>
      <c r="AA381" s="391"/>
      <c r="AC381" s="380"/>
      <c r="AD381" s="391"/>
      <c r="AE381" s="393"/>
      <c r="AF381" s="391"/>
      <c r="AG381" s="380"/>
      <c r="AH381" s="427" t="e">
        <f t="shared" si="73"/>
        <v>#VALUE!</v>
      </c>
      <c r="AI381" s="212" t="s">
        <v>1038</v>
      </c>
      <c r="AJ381" s="212" t="s">
        <v>1039</v>
      </c>
      <c r="AK381" s="212" t="s">
        <v>1608</v>
      </c>
      <c r="AL381" s="212"/>
      <c r="AM381" s="212"/>
      <c r="AN381" s="212" t="s">
        <v>340</v>
      </c>
      <c r="AO381" s="212"/>
      <c r="AP381" s="213">
        <v>940</v>
      </c>
      <c r="AQ381" s="213">
        <v>500</v>
      </c>
      <c r="AR381" s="213">
        <v>0</v>
      </c>
      <c r="AS381" s="213">
        <v>1430</v>
      </c>
      <c r="AT381" s="407" t="e">
        <f t="shared" si="80"/>
        <v>#N/A</v>
      </c>
      <c r="AV381" s="213">
        <v>940</v>
      </c>
      <c r="AW381" s="214" t="s">
        <v>1507</v>
      </c>
      <c r="AX381" s="214" t="s">
        <v>1142</v>
      </c>
      <c r="AY381" s="214" t="s">
        <v>1221</v>
      </c>
      <c r="BA381" s="93" t="e">
        <f t="shared" si="81"/>
        <v>#N/A</v>
      </c>
    </row>
    <row r="382" spans="1:53" ht="24" x14ac:dyDescent="0.25">
      <c r="A382" s="242" t="s">
        <v>1070</v>
      </c>
      <c r="B382" s="242" t="s">
        <v>1071</v>
      </c>
      <c r="C382" s="242" t="s">
        <v>1626</v>
      </c>
      <c r="D382" s="298" t="s">
        <v>301</v>
      </c>
      <c r="E382" s="242">
        <v>4.2187286165033973E-4</v>
      </c>
      <c r="G382" s="387"/>
      <c r="H382" s="394" t="s">
        <v>1626</v>
      </c>
      <c r="I382" s="395" t="s">
        <v>301</v>
      </c>
      <c r="J382" s="395">
        <v>1.5315678516011067E-4</v>
      </c>
      <c r="K382" s="395"/>
      <c r="L382" s="395"/>
      <c r="M382" s="395" t="s">
        <v>1626</v>
      </c>
      <c r="N382" s="395" t="s">
        <v>301</v>
      </c>
      <c r="O382" s="395">
        <v>2.6871607649022909E-4</v>
      </c>
      <c r="P382" s="395"/>
      <c r="Q382" s="396">
        <v>0.54</v>
      </c>
      <c r="R382" s="395">
        <v>2</v>
      </c>
      <c r="S382" s="395">
        <v>10</v>
      </c>
      <c r="T382" s="395">
        <v>251</v>
      </c>
      <c r="U382" s="382">
        <v>291</v>
      </c>
      <c r="V382" s="382"/>
      <c r="W382" s="395">
        <v>5</v>
      </c>
      <c r="X382" s="395">
        <v>0</v>
      </c>
      <c r="Y382" s="395">
        <v>7</v>
      </c>
      <c r="Z382" s="395">
        <v>0</v>
      </c>
      <c r="AA382" s="395">
        <v>0</v>
      </c>
      <c r="AC382" s="384">
        <v>12</v>
      </c>
      <c r="AD382" s="382"/>
      <c r="AE382" s="397">
        <v>0.23</v>
      </c>
      <c r="AF382" s="398"/>
      <c r="AG382" s="399">
        <v>4</v>
      </c>
      <c r="AH382" s="427" t="e">
        <f t="shared" si="73"/>
        <v>#VALUE!</v>
      </c>
      <c r="AI382" s="212"/>
      <c r="AJ382" s="212"/>
      <c r="AK382" s="212"/>
      <c r="AL382" s="212"/>
      <c r="AM382" s="212"/>
      <c r="AN382" s="212"/>
      <c r="AO382" s="212"/>
      <c r="AP382" s="214"/>
      <c r="AQ382" s="214"/>
      <c r="AR382" s="214"/>
      <c r="AS382" s="214"/>
      <c r="AT382" s="214"/>
      <c r="AV382" s="214"/>
      <c r="AW382" s="214" t="s">
        <v>394</v>
      </c>
      <c r="AX382" s="214" t="s">
        <v>394</v>
      </c>
      <c r="AY382" s="214" t="s">
        <v>394</v>
      </c>
    </row>
    <row r="383" spans="1:53" ht="36" x14ac:dyDescent="0.25">
      <c r="A383" s="242" t="s">
        <v>1072</v>
      </c>
      <c r="B383" s="242" t="s">
        <v>1073</v>
      </c>
      <c r="C383" s="242" t="s">
        <v>1627</v>
      </c>
      <c r="D383" s="298" t="s">
        <v>307</v>
      </c>
      <c r="E383" s="242">
        <v>1.7172157098245761E-4</v>
      </c>
      <c r="G383" s="387"/>
      <c r="H383" s="394" t="s">
        <v>1627</v>
      </c>
      <c r="I383" s="395" t="s">
        <v>307</v>
      </c>
      <c r="J383" s="395">
        <v>1.7172157098245761E-4</v>
      </c>
      <c r="K383" s="395"/>
      <c r="L383" s="395"/>
      <c r="M383" s="395" t="s">
        <v>1627</v>
      </c>
      <c r="N383" s="395" t="s">
        <v>307</v>
      </c>
      <c r="O383" s="395">
        <v>0</v>
      </c>
      <c r="P383" s="395"/>
      <c r="Q383" s="396">
        <v>0.66</v>
      </c>
      <c r="R383" s="395">
        <v>10</v>
      </c>
      <c r="S383" s="395">
        <v>52</v>
      </c>
      <c r="T383" s="395">
        <v>49</v>
      </c>
      <c r="U383" s="382">
        <v>136</v>
      </c>
      <c r="V383" s="382"/>
      <c r="W383" s="395">
        <v>4</v>
      </c>
      <c r="X383" s="395">
        <v>0</v>
      </c>
      <c r="Y383" s="395">
        <v>4</v>
      </c>
      <c r="Z383" s="395">
        <v>0</v>
      </c>
      <c r="AA383" s="395">
        <v>0</v>
      </c>
      <c r="AC383" s="384">
        <v>8</v>
      </c>
      <c r="AD383" s="382"/>
      <c r="AE383" s="397">
        <v>0.21</v>
      </c>
      <c r="AF383" s="398"/>
      <c r="AG383" s="399">
        <v>0</v>
      </c>
      <c r="AH383" s="427" t="e">
        <f t="shared" si="73"/>
        <v>#VALUE!</v>
      </c>
      <c r="AI383" s="212"/>
      <c r="AJ383" s="212" t="s">
        <v>1793</v>
      </c>
      <c r="AK383" s="212" t="s">
        <v>1794</v>
      </c>
      <c r="AL383" s="212"/>
      <c r="AM383" s="212" t="s">
        <v>1795</v>
      </c>
      <c r="AN383" s="212" t="s">
        <v>1795</v>
      </c>
      <c r="AO383" s="212"/>
      <c r="AP383" s="213">
        <v>0</v>
      </c>
      <c r="AQ383" s="213">
        <v>0</v>
      </c>
      <c r="AR383" s="213">
        <v>0</v>
      </c>
      <c r="AS383" s="213">
        <v>0</v>
      </c>
      <c r="AT383" s="407" t="e">
        <f t="shared" ref="AT383:AT384" si="82">AS383/VLOOKUP(AN383,$E$16:$H$393,4,FALSE)</f>
        <v>#N/A</v>
      </c>
      <c r="AV383" s="213">
        <v>0</v>
      </c>
      <c r="AW383" s="214" t="s">
        <v>1123</v>
      </c>
      <c r="AX383" s="214" t="s">
        <v>1123</v>
      </c>
      <c r="AY383" s="214" t="s">
        <v>1123</v>
      </c>
      <c r="BA383" s="93" t="e">
        <f t="shared" ref="BA383:BA384" si="83">AY383/VLOOKUP(AN383,$E$16:$H$393,4,FALSE)</f>
        <v>#N/A</v>
      </c>
    </row>
    <row r="384" spans="1:53" ht="24" x14ac:dyDescent="0.25">
      <c r="A384" s="242" t="s">
        <v>1074</v>
      </c>
      <c r="B384" s="242" t="s">
        <v>1075</v>
      </c>
      <c r="C384" s="242" t="s">
        <v>1629</v>
      </c>
      <c r="D384" s="298" t="s">
        <v>1069</v>
      </c>
      <c r="E384" s="242">
        <v>2.0266084867996458E-3</v>
      </c>
      <c r="G384" s="387"/>
      <c r="H384" s="394" t="s">
        <v>1629</v>
      </c>
      <c r="I384" s="395" t="s">
        <v>1069</v>
      </c>
      <c r="J384" s="395">
        <v>3.8298594836371912E-4</v>
      </c>
      <c r="K384" s="395"/>
      <c r="L384" s="395"/>
      <c r="M384" s="395" t="s">
        <v>1629</v>
      </c>
      <c r="N384" s="395" t="s">
        <v>1069</v>
      </c>
      <c r="O384" s="395">
        <v>1.6436225384359262E-3</v>
      </c>
      <c r="P384" s="395"/>
      <c r="Q384" s="396">
        <v>0.53</v>
      </c>
      <c r="R384" s="395">
        <v>5</v>
      </c>
      <c r="S384" s="395">
        <v>1</v>
      </c>
      <c r="T384" s="395">
        <v>19</v>
      </c>
      <c r="U384" s="382">
        <v>44</v>
      </c>
      <c r="V384" s="382"/>
      <c r="W384" s="395">
        <v>1</v>
      </c>
      <c r="X384" s="395">
        <v>0</v>
      </c>
      <c r="Y384" s="395">
        <v>1</v>
      </c>
      <c r="Z384" s="395">
        <v>0</v>
      </c>
      <c r="AA384" s="395">
        <v>0</v>
      </c>
      <c r="AC384" s="384">
        <v>2</v>
      </c>
      <c r="AD384" s="382"/>
      <c r="AE384" s="397">
        <v>0.06</v>
      </c>
      <c r="AF384" s="398"/>
      <c r="AG384" s="399">
        <v>1</v>
      </c>
      <c r="AH384" s="427" t="e">
        <f t="shared" si="73"/>
        <v>#VALUE!</v>
      </c>
      <c r="AI384" s="212" t="s">
        <v>1024</v>
      </c>
      <c r="AJ384" s="212" t="s">
        <v>1025</v>
      </c>
      <c r="AK384" s="212" t="s">
        <v>1600</v>
      </c>
      <c r="AL384" s="212"/>
      <c r="AM384" s="212"/>
      <c r="AN384" s="212" t="s">
        <v>140</v>
      </c>
      <c r="AO384" s="212"/>
      <c r="AP384" s="213">
        <v>0</v>
      </c>
      <c r="AQ384" s="213">
        <v>0</v>
      </c>
      <c r="AR384" s="213">
        <v>0</v>
      </c>
      <c r="AS384" s="213">
        <v>0</v>
      </c>
      <c r="AT384" s="407" t="e">
        <f t="shared" si="82"/>
        <v>#N/A</v>
      </c>
      <c r="AV384" s="213">
        <v>0</v>
      </c>
      <c r="AW384" s="214" t="s">
        <v>1123</v>
      </c>
      <c r="AX384" s="214" t="s">
        <v>1123</v>
      </c>
      <c r="AY384" s="214" t="s">
        <v>1123</v>
      </c>
      <c r="BA384" s="93" t="e">
        <f t="shared" si="83"/>
        <v>#N/A</v>
      </c>
    </row>
    <row r="385" spans="1:53" ht="24" x14ac:dyDescent="0.25">
      <c r="A385" s="242" t="s">
        <v>1076</v>
      </c>
      <c r="B385" s="242" t="s">
        <v>1077</v>
      </c>
      <c r="C385" s="242" t="s">
        <v>1630</v>
      </c>
      <c r="D385" s="298" t="s">
        <v>56</v>
      </c>
      <c r="E385" s="242">
        <v>3.7924856450859334E-3</v>
      </c>
      <c r="G385" s="387"/>
      <c r="H385" s="394" t="s">
        <v>1630</v>
      </c>
      <c r="I385" s="395" t="s">
        <v>56</v>
      </c>
      <c r="J385" s="395">
        <v>5.2953525571219613E-4</v>
      </c>
      <c r="K385" s="395"/>
      <c r="L385" s="395"/>
      <c r="M385" s="395" t="s">
        <v>1630</v>
      </c>
      <c r="N385" s="395" t="s">
        <v>56</v>
      </c>
      <c r="O385" s="395">
        <v>3.2629503893737374E-3</v>
      </c>
      <c r="P385" s="395"/>
      <c r="Q385" s="396">
        <v>3.67</v>
      </c>
      <c r="R385" s="395">
        <v>30</v>
      </c>
      <c r="S385" s="395">
        <v>30</v>
      </c>
      <c r="T385" s="395">
        <v>248</v>
      </c>
      <c r="U385" s="382">
        <v>499</v>
      </c>
      <c r="V385" s="382"/>
      <c r="W385" s="395">
        <v>27</v>
      </c>
      <c r="X385" s="395">
        <v>24</v>
      </c>
      <c r="Y385" s="395">
        <v>22</v>
      </c>
      <c r="Z385" s="395">
        <v>28</v>
      </c>
      <c r="AA385" s="395">
        <v>22</v>
      </c>
      <c r="AC385" s="384">
        <v>123</v>
      </c>
      <c r="AD385" s="382"/>
      <c r="AE385" s="397">
        <v>2.37</v>
      </c>
      <c r="AF385" s="398"/>
      <c r="AG385" s="399">
        <v>26</v>
      </c>
      <c r="AH385" s="427" t="e">
        <f t="shared" si="73"/>
        <v>#VALUE!</v>
      </c>
      <c r="AI385" s="212"/>
      <c r="AJ385" s="212"/>
      <c r="AK385" s="212"/>
      <c r="AL385" s="212"/>
      <c r="AM385" s="212"/>
      <c r="AN385" s="212"/>
      <c r="AO385" s="212"/>
      <c r="AP385" s="214"/>
      <c r="AQ385" s="214"/>
      <c r="AR385" s="214"/>
      <c r="AS385" s="214"/>
      <c r="AT385" s="214"/>
      <c r="AV385" s="214"/>
      <c r="AW385" s="214" t="s">
        <v>394</v>
      </c>
      <c r="AX385" s="214" t="s">
        <v>394</v>
      </c>
      <c r="AY385" s="214" t="s">
        <v>394</v>
      </c>
    </row>
    <row r="386" spans="1:53" ht="24" x14ac:dyDescent="0.25">
      <c r="A386" s="242" t="s">
        <v>1078</v>
      </c>
      <c r="B386" s="242" t="s">
        <v>1079</v>
      </c>
      <c r="C386" s="242" t="s">
        <v>1631</v>
      </c>
      <c r="D386" s="298" t="s">
        <v>69</v>
      </c>
      <c r="E386" s="242">
        <v>1.4476786905736709E-3</v>
      </c>
      <c r="G386" s="387"/>
      <c r="H386" s="394" t="s">
        <v>1631</v>
      </c>
      <c r="I386" s="395" t="s">
        <v>69</v>
      </c>
      <c r="J386" s="395">
        <v>5.7911365953607346E-4</v>
      </c>
      <c r="K386" s="395"/>
      <c r="L386" s="395"/>
      <c r="M386" s="395" t="s">
        <v>1631</v>
      </c>
      <c r="N386" s="395" t="s">
        <v>69</v>
      </c>
      <c r="O386" s="395">
        <v>8.6856503103759737E-4</v>
      </c>
      <c r="P386" s="395"/>
      <c r="Q386" s="396">
        <v>0.4</v>
      </c>
      <c r="R386" s="395">
        <v>6</v>
      </c>
      <c r="S386" s="395">
        <v>1</v>
      </c>
      <c r="T386" s="395">
        <v>28</v>
      </c>
      <c r="U386" s="382">
        <v>54</v>
      </c>
      <c r="V386" s="382"/>
      <c r="W386" s="395">
        <v>2</v>
      </c>
      <c r="X386" s="395">
        <v>0</v>
      </c>
      <c r="Y386" s="395">
        <v>0</v>
      </c>
      <c r="Z386" s="395">
        <v>0</v>
      </c>
      <c r="AA386" s="395">
        <v>0</v>
      </c>
      <c r="AC386" s="384">
        <v>2</v>
      </c>
      <c r="AD386" s="382"/>
      <c r="AE386" s="397">
        <v>0.04</v>
      </c>
      <c r="AF386" s="398"/>
      <c r="AG386" s="399">
        <v>3</v>
      </c>
      <c r="AH386" s="427" t="e">
        <f t="shared" si="73"/>
        <v>#VALUE!</v>
      </c>
      <c r="AI386" s="212"/>
      <c r="AJ386" s="212" t="s">
        <v>1609</v>
      </c>
      <c r="AK386" s="212" t="s">
        <v>1610</v>
      </c>
      <c r="AL386" s="212"/>
      <c r="AM386" s="212" t="s">
        <v>325</v>
      </c>
      <c r="AN386" s="212" t="s">
        <v>325</v>
      </c>
      <c r="AO386" s="212"/>
      <c r="AP386" s="213">
        <v>1890</v>
      </c>
      <c r="AQ386" s="213">
        <v>530</v>
      </c>
      <c r="AR386" s="213">
        <v>10</v>
      </c>
      <c r="AS386" s="213">
        <v>2430</v>
      </c>
      <c r="AT386" s="407" t="e">
        <f t="shared" ref="AT386:AT394" si="84">AS386/VLOOKUP(AN386,$E$16:$H$393,4,FALSE)</f>
        <v>#N/A</v>
      </c>
      <c r="AV386" s="213">
        <v>1480</v>
      </c>
      <c r="AW386" s="214" t="s">
        <v>1447</v>
      </c>
      <c r="AX386" s="214" t="s">
        <v>1142</v>
      </c>
      <c r="AY386" s="214" t="s">
        <v>1796</v>
      </c>
      <c r="BA386" s="93" t="e">
        <f t="shared" ref="BA386:BA394" si="85">AY386/VLOOKUP(AN386,$E$16:$H$393,4,FALSE)</f>
        <v>#N/A</v>
      </c>
    </row>
    <row r="387" spans="1:53" ht="24" x14ac:dyDescent="0.25">
      <c r="A387" s="242" t="s">
        <v>1080</v>
      </c>
      <c r="B387" s="242" t="s">
        <v>1081</v>
      </c>
      <c r="C387" s="242" t="s">
        <v>1632</v>
      </c>
      <c r="D387" s="298" t="s">
        <v>106</v>
      </c>
      <c r="E387" s="242">
        <v>4.3517676978124684E-4</v>
      </c>
      <c r="G387" s="387"/>
      <c r="H387" s="394" t="s">
        <v>1632</v>
      </c>
      <c r="I387" s="395" t="s">
        <v>106</v>
      </c>
      <c r="J387" s="395">
        <v>1.075528744999985E-4</v>
      </c>
      <c r="K387" s="395"/>
      <c r="L387" s="395"/>
      <c r="M387" s="395" t="s">
        <v>1632</v>
      </c>
      <c r="N387" s="395" t="s">
        <v>106</v>
      </c>
      <c r="O387" s="395">
        <v>3.2762389528124831E-4</v>
      </c>
      <c r="P387" s="395"/>
      <c r="Q387" s="396">
        <v>1.92</v>
      </c>
      <c r="R387" s="395">
        <v>8</v>
      </c>
      <c r="S387" s="395">
        <v>3</v>
      </c>
      <c r="T387" s="395">
        <v>41</v>
      </c>
      <c r="U387" s="382">
        <v>121</v>
      </c>
      <c r="V387" s="382"/>
      <c r="W387" s="395">
        <v>4</v>
      </c>
      <c r="X387" s="395">
        <v>0</v>
      </c>
      <c r="Y387" s="395">
        <v>3</v>
      </c>
      <c r="Z387" s="395">
        <v>0</v>
      </c>
      <c r="AA387" s="395">
        <v>0</v>
      </c>
      <c r="AC387" s="384">
        <v>7</v>
      </c>
      <c r="AD387" s="382"/>
      <c r="AE387" s="397">
        <v>0.19</v>
      </c>
      <c r="AF387" s="398"/>
      <c r="AG387" s="399">
        <v>13</v>
      </c>
      <c r="AH387" s="427" t="e">
        <f t="shared" si="73"/>
        <v>#VALUE!</v>
      </c>
      <c r="AI387" s="212" t="s">
        <v>1040</v>
      </c>
      <c r="AJ387" s="212" t="s">
        <v>1041</v>
      </c>
      <c r="AK387" s="212" t="s">
        <v>1612</v>
      </c>
      <c r="AL387" s="212"/>
      <c r="AM387" s="212"/>
      <c r="AN387" s="212" t="s">
        <v>86</v>
      </c>
      <c r="AO387" s="212"/>
      <c r="AP387" s="213">
        <v>570</v>
      </c>
      <c r="AQ387" s="213">
        <v>160</v>
      </c>
      <c r="AR387" s="213">
        <v>0</v>
      </c>
      <c r="AS387" s="213">
        <v>730</v>
      </c>
      <c r="AT387" s="407" t="e">
        <f t="shared" si="84"/>
        <v>#N/A</v>
      </c>
      <c r="AV387" s="213">
        <v>320</v>
      </c>
      <c r="AW387" s="214" t="s">
        <v>1157</v>
      </c>
      <c r="AX387" s="214" t="s">
        <v>1123</v>
      </c>
      <c r="AY387" s="214" t="s">
        <v>1433</v>
      </c>
      <c r="BA387" s="93" t="e">
        <f t="shared" si="85"/>
        <v>#N/A</v>
      </c>
    </row>
    <row r="388" spans="1:53" ht="24" x14ac:dyDescent="0.25">
      <c r="A388" s="242">
        <v>33</v>
      </c>
      <c r="B388" s="242">
        <v>40</v>
      </c>
      <c r="C388" s="242" t="s">
        <v>1633</v>
      </c>
      <c r="D388" s="298" t="s">
        <v>110</v>
      </c>
      <c r="E388" s="298">
        <v>3.150305149503064E-3</v>
      </c>
      <c r="G388" s="380"/>
      <c r="H388" s="392" t="s">
        <v>1633</v>
      </c>
      <c r="I388" s="391" t="s">
        <v>110</v>
      </c>
      <c r="J388" s="391">
        <v>5.5976757053313492E-4</v>
      </c>
      <c r="K388" s="391"/>
      <c r="L388" s="391"/>
      <c r="M388" s="391" t="s">
        <v>1633</v>
      </c>
      <c r="N388" s="391" t="s">
        <v>110</v>
      </c>
      <c r="O388" s="391">
        <v>2.5905375789699293E-3</v>
      </c>
      <c r="P388" s="391"/>
      <c r="Q388" s="393"/>
      <c r="R388" s="391"/>
      <c r="S388" s="391"/>
      <c r="T388" s="391"/>
      <c r="U388" s="391"/>
      <c r="V388" s="391"/>
      <c r="W388" s="391"/>
      <c r="X388" s="391"/>
      <c r="Y388" s="391"/>
      <c r="Z388" s="391"/>
      <c r="AA388" s="391"/>
      <c r="AC388" s="380"/>
      <c r="AD388" s="391"/>
      <c r="AE388" s="393"/>
      <c r="AF388" s="391"/>
      <c r="AG388" s="380"/>
      <c r="AH388" s="427" t="e">
        <f t="shared" si="73"/>
        <v>#VALUE!</v>
      </c>
      <c r="AI388" s="212" t="s">
        <v>1042</v>
      </c>
      <c r="AJ388" s="212" t="s">
        <v>1043</v>
      </c>
      <c r="AK388" s="212" t="s">
        <v>1613</v>
      </c>
      <c r="AL388" s="212"/>
      <c r="AM388" s="212"/>
      <c r="AN388" s="212" t="s">
        <v>102</v>
      </c>
      <c r="AO388" s="212"/>
      <c r="AP388" s="213">
        <v>220</v>
      </c>
      <c r="AQ388" s="213">
        <v>50</v>
      </c>
      <c r="AR388" s="213">
        <v>10</v>
      </c>
      <c r="AS388" s="213">
        <v>280</v>
      </c>
      <c r="AT388" s="407" t="e">
        <f t="shared" si="84"/>
        <v>#N/A</v>
      </c>
      <c r="AV388" s="213">
        <v>100</v>
      </c>
      <c r="AW388" s="214" t="s">
        <v>1123</v>
      </c>
      <c r="AX388" s="214" t="s">
        <v>1142</v>
      </c>
      <c r="AY388" s="214" t="s">
        <v>1280</v>
      </c>
      <c r="BA388" s="93" t="e">
        <f t="shared" si="85"/>
        <v>#N/A</v>
      </c>
    </row>
    <row r="389" spans="1:53" ht="24" x14ac:dyDescent="0.25">
      <c r="A389" s="242" t="s">
        <v>1082</v>
      </c>
      <c r="B389" s="338" t="s">
        <v>1083</v>
      </c>
      <c r="C389" s="242" t="s">
        <v>1635</v>
      </c>
      <c r="D389" s="298" t="s">
        <v>260</v>
      </c>
      <c r="E389" s="242">
        <v>5.9790879921367492E-4</v>
      </c>
      <c r="G389" s="387"/>
      <c r="H389" s="394" t="s">
        <v>1635</v>
      </c>
      <c r="I389" s="395" t="s">
        <v>260</v>
      </c>
      <c r="J389" s="395">
        <v>1.6830127052276084E-4</v>
      </c>
      <c r="K389" s="395"/>
      <c r="L389" s="395"/>
      <c r="M389" s="395" t="s">
        <v>1635</v>
      </c>
      <c r="N389" s="395" t="s">
        <v>260</v>
      </c>
      <c r="O389" s="395">
        <v>4.2960752869091405E-4</v>
      </c>
      <c r="P389" s="395"/>
      <c r="Q389" s="396">
        <v>2.27</v>
      </c>
      <c r="R389" s="395">
        <v>16</v>
      </c>
      <c r="S389" s="395">
        <v>27</v>
      </c>
      <c r="T389" s="395">
        <v>14</v>
      </c>
      <c r="U389" s="382">
        <v>166</v>
      </c>
      <c r="V389" s="382"/>
      <c r="W389" s="395">
        <v>10</v>
      </c>
      <c r="X389" s="395">
        <v>0</v>
      </c>
      <c r="Y389" s="395">
        <v>4</v>
      </c>
      <c r="Z389" s="395">
        <v>10</v>
      </c>
      <c r="AA389" s="395">
        <v>1</v>
      </c>
      <c r="AC389" s="384">
        <v>25</v>
      </c>
      <c r="AD389" s="382"/>
      <c r="AE389" s="397">
        <v>0.52</v>
      </c>
      <c r="AF389" s="398"/>
      <c r="AG389" s="399">
        <v>2</v>
      </c>
      <c r="AH389" s="427" t="e">
        <f t="shared" si="73"/>
        <v>#VALUE!</v>
      </c>
      <c r="AI389" s="212" t="s">
        <v>1044</v>
      </c>
      <c r="AJ389" s="212" t="s">
        <v>1045</v>
      </c>
      <c r="AK389" s="212" t="s">
        <v>1614</v>
      </c>
      <c r="AL389" s="212"/>
      <c r="AM389" s="212"/>
      <c r="AN389" s="212" t="s">
        <v>166</v>
      </c>
      <c r="AO389" s="212"/>
      <c r="AP389" s="213">
        <v>140</v>
      </c>
      <c r="AQ389" s="213">
        <v>70</v>
      </c>
      <c r="AR389" s="213">
        <v>0</v>
      </c>
      <c r="AS389" s="213">
        <v>210</v>
      </c>
      <c r="AT389" s="407" t="e">
        <f t="shared" si="84"/>
        <v>#N/A</v>
      </c>
      <c r="AV389" s="213">
        <v>180</v>
      </c>
      <c r="AW389" s="214" t="s">
        <v>1157</v>
      </c>
      <c r="AX389" s="214" t="s">
        <v>1123</v>
      </c>
      <c r="AY389" s="214" t="s">
        <v>1207</v>
      </c>
      <c r="BA389" s="93" t="e">
        <f t="shared" si="85"/>
        <v>#N/A</v>
      </c>
    </row>
    <row r="390" spans="1:53" ht="12" customHeight="1" x14ac:dyDescent="0.25">
      <c r="A390" s="242" t="s">
        <v>1084</v>
      </c>
      <c r="B390" s="338" t="s">
        <v>1085</v>
      </c>
      <c r="C390" s="242" t="s">
        <v>1636</v>
      </c>
      <c r="D390" s="298" t="s">
        <v>275</v>
      </c>
      <c r="E390" s="242">
        <v>2.0199810040468524E-3</v>
      </c>
      <c r="G390" s="387"/>
      <c r="H390" s="394" t="s">
        <v>1636</v>
      </c>
      <c r="I390" s="395" t="s">
        <v>275</v>
      </c>
      <c r="J390" s="395">
        <v>2.8715156797410371E-4</v>
      </c>
      <c r="K390" s="395"/>
      <c r="L390" s="395"/>
      <c r="M390" s="395" t="s">
        <v>1636</v>
      </c>
      <c r="N390" s="395" t="s">
        <v>275</v>
      </c>
      <c r="O390" s="395">
        <v>1.7328294360727486E-3</v>
      </c>
      <c r="P390" s="395"/>
      <c r="Q390" s="396">
        <v>1.06</v>
      </c>
      <c r="R390" s="395">
        <v>7</v>
      </c>
      <c r="S390" s="395">
        <v>6</v>
      </c>
      <c r="T390" s="395">
        <v>41</v>
      </c>
      <c r="U390" s="382">
        <v>107</v>
      </c>
      <c r="V390" s="382"/>
      <c r="W390" s="395">
        <v>4</v>
      </c>
      <c r="X390" s="395">
        <v>10</v>
      </c>
      <c r="Y390" s="395">
        <v>0</v>
      </c>
      <c r="Z390" s="395">
        <v>0</v>
      </c>
      <c r="AA390" s="395">
        <v>0</v>
      </c>
      <c r="AC390" s="384">
        <v>14</v>
      </c>
      <c r="AD390" s="382"/>
      <c r="AE390" s="397">
        <v>0.28000000000000003</v>
      </c>
      <c r="AF390" s="398"/>
      <c r="AG390" s="399">
        <v>1</v>
      </c>
      <c r="AH390" s="427" t="e">
        <f t="shared" si="73"/>
        <v>#VALUE!</v>
      </c>
      <c r="AI390" s="212" t="s">
        <v>1046</v>
      </c>
      <c r="AJ390" s="212" t="s">
        <v>1047</v>
      </c>
      <c r="AK390" s="212" t="s">
        <v>1615</v>
      </c>
      <c r="AL390" s="212"/>
      <c r="AM390" s="212"/>
      <c r="AN390" s="212" t="s">
        <v>177</v>
      </c>
      <c r="AO390" s="212"/>
      <c r="AP390" s="213">
        <v>100</v>
      </c>
      <c r="AQ390" s="213">
        <v>50</v>
      </c>
      <c r="AR390" s="213">
        <v>0</v>
      </c>
      <c r="AS390" s="213">
        <v>160</v>
      </c>
      <c r="AT390" s="407" t="e">
        <f t="shared" si="84"/>
        <v>#N/A</v>
      </c>
      <c r="AV390" s="213">
        <v>130</v>
      </c>
      <c r="AW390" s="214" t="s">
        <v>1153</v>
      </c>
      <c r="AX390" s="214" t="s">
        <v>1123</v>
      </c>
      <c r="AY390" s="214" t="s">
        <v>1122</v>
      </c>
      <c r="BA390" s="93" t="e">
        <f t="shared" si="85"/>
        <v>#N/A</v>
      </c>
    </row>
    <row r="391" spans="1:53" ht="12" customHeight="1" x14ac:dyDescent="0.25">
      <c r="A391" s="242" t="s">
        <v>1086</v>
      </c>
      <c r="B391" s="338" t="s">
        <v>1087</v>
      </c>
      <c r="C391" s="242" t="s">
        <v>1637</v>
      </c>
      <c r="D391" s="298" t="s">
        <v>335</v>
      </c>
      <c r="E391" s="242">
        <v>8.2997030802796508E-4</v>
      </c>
      <c r="G391" s="387"/>
      <c r="H391" s="394" t="s">
        <v>1637</v>
      </c>
      <c r="I391" s="395" t="s">
        <v>335</v>
      </c>
      <c r="J391" s="395">
        <v>4.52918822458508E-4</v>
      </c>
      <c r="K391" s="395"/>
      <c r="L391" s="395"/>
      <c r="M391" s="395" t="s">
        <v>1637</v>
      </c>
      <c r="N391" s="395" t="s">
        <v>335</v>
      </c>
      <c r="O391" s="395">
        <v>3.7705148556945708E-4</v>
      </c>
      <c r="P391" s="395"/>
      <c r="Q391" s="396">
        <v>3.9</v>
      </c>
      <c r="R391" s="395">
        <v>26</v>
      </c>
      <c r="S391" s="395">
        <v>6</v>
      </c>
      <c r="T391" s="395">
        <v>91</v>
      </c>
      <c r="U391" s="382">
        <v>404</v>
      </c>
      <c r="V391" s="382"/>
      <c r="W391" s="395">
        <v>8</v>
      </c>
      <c r="X391" s="395">
        <v>5</v>
      </c>
      <c r="Y391" s="395">
        <v>30</v>
      </c>
      <c r="Z391" s="395">
        <v>0</v>
      </c>
      <c r="AA391" s="395">
        <v>9</v>
      </c>
      <c r="AC391" s="384">
        <v>52</v>
      </c>
      <c r="AD391" s="382"/>
      <c r="AE391" s="397">
        <v>0.72</v>
      </c>
      <c r="AF391" s="398"/>
      <c r="AG391" s="387" t="s">
        <v>1821</v>
      </c>
      <c r="AH391" s="427" t="e">
        <f t="shared" si="73"/>
        <v>#VALUE!</v>
      </c>
      <c r="AI391" s="212" t="s">
        <v>1048</v>
      </c>
      <c r="AJ391" s="212" t="s">
        <v>1049</v>
      </c>
      <c r="AK391" s="212" t="s">
        <v>1616</v>
      </c>
      <c r="AL391" s="212"/>
      <c r="AM391" s="212"/>
      <c r="AN391" s="212" t="s">
        <v>237</v>
      </c>
      <c r="AO391" s="212"/>
      <c r="AP391" s="213">
        <v>140</v>
      </c>
      <c r="AQ391" s="213">
        <v>10</v>
      </c>
      <c r="AR391" s="213">
        <v>0</v>
      </c>
      <c r="AS391" s="213">
        <v>160</v>
      </c>
      <c r="AT391" s="407" t="e">
        <f t="shared" si="84"/>
        <v>#N/A</v>
      </c>
      <c r="AV391" s="213">
        <v>160</v>
      </c>
      <c r="AW391" s="214" t="s">
        <v>1199</v>
      </c>
      <c r="AX391" s="214" t="s">
        <v>1123</v>
      </c>
      <c r="AY391" s="214" t="s">
        <v>1129</v>
      </c>
      <c r="BA391" s="93" t="e">
        <f t="shared" si="85"/>
        <v>#N/A</v>
      </c>
    </row>
    <row r="392" spans="1:53" ht="12" customHeight="1" x14ac:dyDescent="0.25">
      <c r="A392" s="242" t="s">
        <v>1088</v>
      </c>
      <c r="B392" s="338" t="s">
        <v>1089</v>
      </c>
      <c r="C392" s="242" t="s">
        <v>1638</v>
      </c>
      <c r="D392" s="298" t="s">
        <v>164</v>
      </c>
      <c r="E392" s="242">
        <v>9.5736817975481411E-4</v>
      </c>
      <c r="G392" s="387"/>
      <c r="H392" s="394" t="s">
        <v>1638</v>
      </c>
      <c r="I392" s="395" t="s">
        <v>164</v>
      </c>
      <c r="J392" s="395">
        <v>4.3199106883699828E-4</v>
      </c>
      <c r="K392" s="395"/>
      <c r="L392" s="395"/>
      <c r="M392" s="395" t="s">
        <v>1638</v>
      </c>
      <c r="N392" s="395" t="s">
        <v>164</v>
      </c>
      <c r="O392" s="395">
        <v>5.2537711091781578E-4</v>
      </c>
      <c r="P392" s="395"/>
      <c r="Q392" s="396">
        <v>2.73</v>
      </c>
      <c r="R392" s="395">
        <v>3</v>
      </c>
      <c r="S392" s="395">
        <v>7</v>
      </c>
      <c r="T392" s="395">
        <v>37</v>
      </c>
      <c r="U392" s="382">
        <v>181</v>
      </c>
      <c r="V392" s="382"/>
      <c r="W392" s="395">
        <v>10</v>
      </c>
      <c r="X392" s="395">
        <v>0</v>
      </c>
      <c r="Y392" s="395">
        <v>23</v>
      </c>
      <c r="Z392" s="395">
        <v>0</v>
      </c>
      <c r="AA392" s="395">
        <v>0</v>
      </c>
      <c r="AC392" s="384">
        <v>33</v>
      </c>
      <c r="AD392" s="382"/>
      <c r="AE392" s="397">
        <v>0.67</v>
      </c>
      <c r="AF392" s="398"/>
      <c r="AG392" s="399">
        <v>13</v>
      </c>
      <c r="AH392" s="427" t="e">
        <f t="shared" si="73"/>
        <v>#VALUE!</v>
      </c>
      <c r="AI392" s="212" t="s">
        <v>1050</v>
      </c>
      <c r="AJ392" s="212" t="s">
        <v>1051</v>
      </c>
      <c r="AK392" s="212" t="s">
        <v>1617</v>
      </c>
      <c r="AL392" s="212"/>
      <c r="AM392" s="212"/>
      <c r="AN392" s="212" t="s">
        <v>271</v>
      </c>
      <c r="AO392" s="212"/>
      <c r="AP392" s="213">
        <v>530</v>
      </c>
      <c r="AQ392" s="213">
        <v>150</v>
      </c>
      <c r="AR392" s="213">
        <v>0</v>
      </c>
      <c r="AS392" s="213">
        <v>680</v>
      </c>
      <c r="AT392" s="407" t="e">
        <f t="shared" si="84"/>
        <v>#N/A</v>
      </c>
      <c r="AV392" s="213">
        <v>370</v>
      </c>
      <c r="AW392" s="214" t="s">
        <v>1163</v>
      </c>
      <c r="AX392" s="214" t="s">
        <v>1123</v>
      </c>
      <c r="AY392" s="214" t="s">
        <v>1201</v>
      </c>
      <c r="BA392" s="93" t="e">
        <f t="shared" si="85"/>
        <v>#N/A</v>
      </c>
    </row>
    <row r="393" spans="1:53" ht="24" x14ac:dyDescent="0.25">
      <c r="A393" s="242" t="s">
        <v>1090</v>
      </c>
      <c r="B393" s="338" t="s">
        <v>1091</v>
      </c>
      <c r="C393" s="242" t="s">
        <v>1639</v>
      </c>
      <c r="D393" s="298" t="s">
        <v>225</v>
      </c>
      <c r="E393" s="242">
        <v>1.148349888637151E-3</v>
      </c>
      <c r="G393" s="387"/>
      <c r="H393" s="394" t="s">
        <v>1639</v>
      </c>
      <c r="I393" s="395" t="s">
        <v>225</v>
      </c>
      <c r="J393" s="395">
        <v>5.5516763998059756E-4</v>
      </c>
      <c r="K393" s="395"/>
      <c r="L393" s="395"/>
      <c r="M393" s="395" t="s">
        <v>1639</v>
      </c>
      <c r="N393" s="395" t="s">
        <v>225</v>
      </c>
      <c r="O393" s="395">
        <v>5.931822486565534E-4</v>
      </c>
      <c r="P393" s="395"/>
      <c r="Q393" s="396">
        <v>1.65</v>
      </c>
      <c r="R393" s="395">
        <v>11</v>
      </c>
      <c r="S393" s="395">
        <v>67</v>
      </c>
      <c r="T393" s="395">
        <v>58</v>
      </c>
      <c r="U393" s="382">
        <v>164</v>
      </c>
      <c r="V393" s="382"/>
      <c r="W393" s="395">
        <v>2</v>
      </c>
      <c r="X393" s="395">
        <v>0</v>
      </c>
      <c r="Y393" s="395">
        <v>0</v>
      </c>
      <c r="Z393" s="395">
        <v>0</v>
      </c>
      <c r="AA393" s="395">
        <v>5</v>
      </c>
      <c r="AC393" s="384">
        <v>7</v>
      </c>
      <c r="AD393" s="382"/>
      <c r="AE393" s="397">
        <v>0.41</v>
      </c>
      <c r="AF393" s="398"/>
      <c r="AG393" s="399">
        <v>0</v>
      </c>
      <c r="AH393" s="427" t="e">
        <f t="shared" si="73"/>
        <v>#VALUE!</v>
      </c>
      <c r="AI393" s="212" t="s">
        <v>1052</v>
      </c>
      <c r="AJ393" s="212" t="s">
        <v>1053</v>
      </c>
      <c r="AK393" s="212" t="s">
        <v>1618</v>
      </c>
      <c r="AL393" s="212"/>
      <c r="AM393" s="212"/>
      <c r="AN393" s="212" t="s">
        <v>281</v>
      </c>
      <c r="AO393" s="212"/>
      <c r="AP393" s="213">
        <v>90</v>
      </c>
      <c r="AQ393" s="213">
        <v>0</v>
      </c>
      <c r="AR393" s="213">
        <v>0</v>
      </c>
      <c r="AS393" s="213">
        <v>90</v>
      </c>
      <c r="AT393" s="407" t="e">
        <f t="shared" si="84"/>
        <v>#N/A</v>
      </c>
      <c r="AV393" s="213">
        <v>140</v>
      </c>
      <c r="AW393" s="214" t="s">
        <v>1142</v>
      </c>
      <c r="AX393" s="214" t="s">
        <v>1123</v>
      </c>
      <c r="AY393" s="214" t="s">
        <v>1147</v>
      </c>
      <c r="BA393" s="93" t="e">
        <f t="shared" si="85"/>
        <v>#N/A</v>
      </c>
    </row>
    <row r="394" spans="1:53" ht="13.5" customHeight="1" x14ac:dyDescent="0.25">
      <c r="C394" s="242" t="s">
        <v>1640</v>
      </c>
      <c r="D394" s="242" t="s">
        <v>245</v>
      </c>
      <c r="E394" s="242">
        <v>5.3011419558994066E-4</v>
      </c>
      <c r="H394" s="427" t="s">
        <v>1640</v>
      </c>
      <c r="I394" s="427" t="s">
        <v>245</v>
      </c>
      <c r="J394" s="427">
        <v>3.6304674813115615E-4</v>
      </c>
      <c r="M394" s="427" t="s">
        <v>1640</v>
      </c>
      <c r="N394" s="427" t="s">
        <v>245</v>
      </c>
      <c r="O394" s="427">
        <v>1.6706744745878451E-4</v>
      </c>
      <c r="AI394" s="212" t="s">
        <v>1054</v>
      </c>
      <c r="AJ394" s="212" t="s">
        <v>1055</v>
      </c>
      <c r="AK394" s="212" t="s">
        <v>1619</v>
      </c>
      <c r="AL394" s="212"/>
      <c r="AM394" s="212"/>
      <c r="AN394" s="212" t="s">
        <v>300</v>
      </c>
      <c r="AO394" s="212"/>
      <c r="AP394" s="213">
        <v>90</v>
      </c>
      <c r="AQ394" s="213">
        <v>30</v>
      </c>
      <c r="AR394" s="213">
        <v>0</v>
      </c>
      <c r="AS394" s="213">
        <v>120</v>
      </c>
      <c r="AT394" s="407" t="e">
        <f t="shared" si="84"/>
        <v>#N/A</v>
      </c>
      <c r="AV394" s="213">
        <v>100</v>
      </c>
      <c r="AW394" s="214" t="s">
        <v>1123</v>
      </c>
      <c r="AX394" s="214" t="s">
        <v>1123</v>
      </c>
      <c r="AY394" s="214" t="s">
        <v>1280</v>
      </c>
      <c r="BA394" s="93" t="e">
        <f t="shared" si="85"/>
        <v>#N/A</v>
      </c>
    </row>
    <row r="395" spans="1:53" ht="12.75" customHeight="1" x14ac:dyDescent="0.25">
      <c r="A395" s="225"/>
      <c r="B395" s="225"/>
      <c r="C395" s="236" t="s">
        <v>1641</v>
      </c>
      <c r="D395" s="225" t="s">
        <v>270</v>
      </c>
      <c r="E395" s="341">
        <v>8.6214034157906121E-4</v>
      </c>
      <c r="F395" s="342"/>
      <c r="H395" s="427" t="s">
        <v>1641</v>
      </c>
      <c r="I395" s="427" t="s">
        <v>270</v>
      </c>
      <c r="J395" s="427">
        <v>4.5414205140833466E-4</v>
      </c>
      <c r="M395" s="427" t="s">
        <v>1641</v>
      </c>
      <c r="N395" s="427" t="s">
        <v>270</v>
      </c>
      <c r="O395" s="345">
        <v>4.0799829017072655E-4</v>
      </c>
      <c r="AI395" s="212"/>
      <c r="AJ395" s="212"/>
      <c r="AK395" s="212"/>
      <c r="AL395" s="212"/>
      <c r="AM395" s="212"/>
      <c r="AN395" s="212"/>
      <c r="AO395" s="212"/>
      <c r="AP395" s="214"/>
      <c r="AQ395" s="214"/>
      <c r="AR395" s="214"/>
      <c r="AS395" s="214"/>
      <c r="AT395" s="214"/>
      <c r="AV395" s="214"/>
      <c r="AW395" s="214" t="s">
        <v>394</v>
      </c>
      <c r="AX395" s="214" t="s">
        <v>394</v>
      </c>
      <c r="AY395" s="214" t="s">
        <v>394</v>
      </c>
    </row>
    <row r="396" spans="1:53" ht="14.25" customHeight="1" x14ac:dyDescent="0.25">
      <c r="A396" s="225"/>
      <c r="B396" s="225"/>
      <c r="C396" s="278" t="s">
        <v>1642</v>
      </c>
      <c r="D396" s="225" t="s">
        <v>305</v>
      </c>
      <c r="E396" s="341">
        <v>6.718642137083043E-4</v>
      </c>
      <c r="F396" s="342"/>
      <c r="H396" s="427" t="s">
        <v>1642</v>
      </c>
      <c r="I396" s="427" t="s">
        <v>305</v>
      </c>
      <c r="J396" s="427">
        <v>5.9667839585498129E-4</v>
      </c>
      <c r="M396" s="427" t="s">
        <v>1642</v>
      </c>
      <c r="N396" s="427" t="s">
        <v>305</v>
      </c>
      <c r="O396" s="234">
        <v>7.5185817853323062E-5</v>
      </c>
      <c r="X396" s="400" t="s">
        <v>1767</v>
      </c>
      <c r="AI396" s="212"/>
      <c r="AJ396" s="212" t="s">
        <v>1620</v>
      </c>
      <c r="AK396" s="212" t="s">
        <v>1621</v>
      </c>
      <c r="AL396" s="212"/>
      <c r="AM396" s="212" t="s">
        <v>1056</v>
      </c>
      <c r="AN396" s="212" t="s">
        <v>1056</v>
      </c>
      <c r="AO396" s="212"/>
      <c r="AP396" s="214" t="s">
        <v>551</v>
      </c>
      <c r="AQ396" s="214" t="s">
        <v>551</v>
      </c>
      <c r="AR396" s="214" t="s">
        <v>551</v>
      </c>
      <c r="AS396" s="214" t="s">
        <v>551</v>
      </c>
      <c r="AT396" s="407" t="e">
        <f t="shared" ref="AT396:AT402" si="86">AS396/VLOOKUP(AN396,$E$16:$H$393,4,FALSE)</f>
        <v>#VALUE!</v>
      </c>
      <c r="AV396" s="214" t="s">
        <v>551</v>
      </c>
      <c r="AW396" s="214" t="s">
        <v>551</v>
      </c>
      <c r="AX396" s="214" t="s">
        <v>551</v>
      </c>
      <c r="AY396" s="214" t="s">
        <v>551</v>
      </c>
      <c r="BA396" s="93" t="e">
        <f t="shared" ref="BA396:BA402" si="87">AY396/VLOOKUP(AN396,$E$16:$H$393,4,FALSE)</f>
        <v>#VALUE!</v>
      </c>
    </row>
    <row r="397" spans="1:53" x14ac:dyDescent="0.25">
      <c r="A397" s="225"/>
      <c r="B397" s="225"/>
      <c r="C397" s="278"/>
      <c r="D397" s="225"/>
      <c r="E397" s="225"/>
      <c r="F397" s="342"/>
      <c r="AI397" s="212" t="s">
        <v>1057</v>
      </c>
      <c r="AJ397" s="212" t="s">
        <v>1058</v>
      </c>
      <c r="AK397" s="212" t="s">
        <v>1622</v>
      </c>
      <c r="AL397" s="212"/>
      <c r="AM397" s="212"/>
      <c r="AN397" s="212" t="s">
        <v>63</v>
      </c>
      <c r="AO397" s="212"/>
      <c r="AP397" s="213">
        <v>100</v>
      </c>
      <c r="AQ397" s="213">
        <v>20</v>
      </c>
      <c r="AR397" s="213">
        <v>0</v>
      </c>
      <c r="AS397" s="213">
        <v>110</v>
      </c>
      <c r="AT397" s="407" t="e">
        <f t="shared" si="86"/>
        <v>#N/A</v>
      </c>
      <c r="AV397" s="213">
        <v>40</v>
      </c>
      <c r="AW397" s="214" t="s">
        <v>1123</v>
      </c>
      <c r="AX397" s="214" t="s">
        <v>1123</v>
      </c>
      <c r="AY397" s="214" t="s">
        <v>1153</v>
      </c>
      <c r="BA397" s="93" t="e">
        <f t="shared" si="87"/>
        <v>#N/A</v>
      </c>
    </row>
    <row r="398" spans="1:53" x14ac:dyDescent="0.25">
      <c r="A398" s="225"/>
      <c r="B398" s="225"/>
      <c r="C398" s="278" t="s">
        <v>1847</v>
      </c>
      <c r="D398" s="286" t="s">
        <v>1848</v>
      </c>
      <c r="E398" s="225">
        <v>2331.3636548417976</v>
      </c>
      <c r="F398" s="342"/>
      <c r="H398" s="427" t="s">
        <v>1847</v>
      </c>
      <c r="I398" s="427" t="s">
        <v>1848</v>
      </c>
      <c r="J398" s="427">
        <v>791.37842808557184</v>
      </c>
      <c r="M398" s="427" t="s">
        <v>1847</v>
      </c>
      <c r="N398" s="427" t="s">
        <v>1848</v>
      </c>
      <c r="O398" s="427">
        <v>1539.9852267562258</v>
      </c>
      <c r="AI398" s="212" t="s">
        <v>1059</v>
      </c>
      <c r="AJ398" s="212" t="s">
        <v>1060</v>
      </c>
      <c r="AK398" s="212" t="s">
        <v>1623</v>
      </c>
      <c r="AL398" s="212"/>
      <c r="AM398" s="212"/>
      <c r="AN398" s="212" t="s">
        <v>87</v>
      </c>
      <c r="AO398" s="212"/>
      <c r="AP398" s="213">
        <v>150</v>
      </c>
      <c r="AQ398" s="213">
        <v>10</v>
      </c>
      <c r="AR398" s="213">
        <v>0</v>
      </c>
      <c r="AS398" s="213">
        <v>160</v>
      </c>
      <c r="AT398" s="407" t="e">
        <f t="shared" si="86"/>
        <v>#N/A</v>
      </c>
      <c r="AV398" s="213">
        <v>100</v>
      </c>
      <c r="AW398" s="214" t="s">
        <v>1123</v>
      </c>
      <c r="AX398" s="214" t="s">
        <v>1123</v>
      </c>
      <c r="AY398" s="214" t="s">
        <v>1138</v>
      </c>
      <c r="BA398" s="93" t="e">
        <f t="shared" si="87"/>
        <v>#N/A</v>
      </c>
    </row>
    <row r="399" spans="1:53" x14ac:dyDescent="0.25">
      <c r="A399" s="225"/>
      <c r="B399" s="225"/>
      <c r="C399" s="278" t="s">
        <v>1849</v>
      </c>
      <c r="D399" s="286" t="s">
        <v>1850</v>
      </c>
      <c r="E399" s="229">
        <v>7.1002838038765921</v>
      </c>
      <c r="F399" s="350"/>
      <c r="H399" s="427" t="s">
        <v>1849</v>
      </c>
      <c r="I399" s="427" t="s">
        <v>1850</v>
      </c>
      <c r="J399" s="427">
        <v>5.9608651205488634</v>
      </c>
      <c r="M399" s="427" t="s">
        <v>1849</v>
      </c>
      <c r="N399" s="427" t="s">
        <v>1850</v>
      </c>
      <c r="O399" s="427">
        <v>1.1394186833277284</v>
      </c>
      <c r="AI399" s="212" t="s">
        <v>1061</v>
      </c>
      <c r="AJ399" s="212" t="s">
        <v>1062</v>
      </c>
      <c r="AK399" s="212" t="s">
        <v>1624</v>
      </c>
      <c r="AL399" s="212"/>
      <c r="AM399" s="212"/>
      <c r="AN399" s="212" t="s">
        <v>178</v>
      </c>
      <c r="AO399" s="212"/>
      <c r="AP399" s="213">
        <v>80</v>
      </c>
      <c r="AQ399" s="213">
        <v>60</v>
      </c>
      <c r="AR399" s="213">
        <v>0</v>
      </c>
      <c r="AS399" s="213">
        <v>130</v>
      </c>
      <c r="AT399" s="407" t="e">
        <f t="shared" si="86"/>
        <v>#N/A</v>
      </c>
      <c r="AV399" s="213">
        <v>100</v>
      </c>
      <c r="AW399" s="214" t="s">
        <v>1199</v>
      </c>
      <c r="AX399" s="214" t="s">
        <v>1123</v>
      </c>
      <c r="AY399" s="214" t="s">
        <v>1190</v>
      </c>
      <c r="BA399" s="93" t="e">
        <f t="shared" si="87"/>
        <v>#N/A</v>
      </c>
    </row>
    <row r="400" spans="1:53" x14ac:dyDescent="0.25">
      <c r="A400" s="225"/>
      <c r="B400" s="225"/>
      <c r="C400" s="278" t="s">
        <v>1851</v>
      </c>
      <c r="D400" s="225" t="s">
        <v>1852</v>
      </c>
      <c r="E400" s="230">
        <v>145.86944240188564</v>
      </c>
      <c r="F400" s="342"/>
      <c r="H400" s="427" t="s">
        <v>1851</v>
      </c>
      <c r="I400" s="427" t="s">
        <v>1852</v>
      </c>
      <c r="J400" s="427">
        <v>28.441851643890704</v>
      </c>
      <c r="M400" s="427" t="s">
        <v>1851</v>
      </c>
      <c r="N400" s="427" t="s">
        <v>1852</v>
      </c>
      <c r="O400" s="427">
        <v>117.42759075799493</v>
      </c>
      <c r="AC400" s="142" t="s">
        <v>1094</v>
      </c>
      <c r="AD400" s="140"/>
      <c r="AE400" s="140"/>
      <c r="AF400" s="141" t="s">
        <v>1667</v>
      </c>
      <c r="AI400" s="212" t="s">
        <v>1063</v>
      </c>
      <c r="AJ400" s="212" t="s">
        <v>1064</v>
      </c>
      <c r="AK400" s="212" t="s">
        <v>1625</v>
      </c>
      <c r="AL400" s="212"/>
      <c r="AM400" s="212"/>
      <c r="AN400" s="212" t="s">
        <v>202</v>
      </c>
      <c r="AO400" s="212"/>
      <c r="AP400" s="213">
        <v>90</v>
      </c>
      <c r="AQ400" s="213">
        <v>0</v>
      </c>
      <c r="AR400" s="213">
        <v>0</v>
      </c>
      <c r="AS400" s="213">
        <v>90</v>
      </c>
      <c r="AT400" s="407" t="e">
        <f t="shared" si="86"/>
        <v>#N/A</v>
      </c>
      <c r="AV400" s="213">
        <v>100</v>
      </c>
      <c r="AW400" s="214" t="s">
        <v>1142</v>
      </c>
      <c r="AX400" s="214" t="s">
        <v>1123</v>
      </c>
      <c r="AY400" s="214" t="s">
        <v>1280</v>
      </c>
      <c r="BA400" s="93" t="e">
        <f t="shared" si="87"/>
        <v>#N/A</v>
      </c>
    </row>
    <row r="401" spans="1:53" x14ac:dyDescent="0.25">
      <c r="A401" s="225"/>
      <c r="B401" s="225"/>
      <c r="C401" s="279" t="s">
        <v>1853</v>
      </c>
      <c r="D401" s="225" t="s">
        <v>1854</v>
      </c>
      <c r="E401" s="230">
        <v>34.547334513809865</v>
      </c>
      <c r="F401" s="342"/>
      <c r="H401" s="427" t="s">
        <v>1853</v>
      </c>
      <c r="I401" s="427" t="s">
        <v>1854</v>
      </c>
      <c r="J401" s="427">
        <v>18.441126106510634</v>
      </c>
      <c r="M401" s="427" t="s">
        <v>1853</v>
      </c>
      <c r="N401" s="427" t="s">
        <v>1854</v>
      </c>
      <c r="O401" s="427">
        <v>16.106208407299231</v>
      </c>
      <c r="AC401" s="142" t="s">
        <v>1096</v>
      </c>
      <c r="AD401" s="140"/>
      <c r="AE401" s="140"/>
      <c r="AF401" s="141" t="s">
        <v>1768</v>
      </c>
      <c r="AI401" s="212" t="s">
        <v>1065</v>
      </c>
      <c r="AJ401" s="212" t="s">
        <v>1066</v>
      </c>
      <c r="AK401" s="212" t="s">
        <v>1626</v>
      </c>
      <c r="AL401" s="212"/>
      <c r="AM401" s="212"/>
      <c r="AN401" s="212" t="s">
        <v>301</v>
      </c>
      <c r="AO401" s="212"/>
      <c r="AP401" s="213">
        <v>120</v>
      </c>
      <c r="AQ401" s="213">
        <v>10</v>
      </c>
      <c r="AR401" s="213">
        <v>0</v>
      </c>
      <c r="AS401" s="213">
        <v>130</v>
      </c>
      <c r="AT401" s="407" t="e">
        <f t="shared" si="86"/>
        <v>#N/A</v>
      </c>
      <c r="AV401" s="213">
        <v>180</v>
      </c>
      <c r="AW401" s="214" t="s">
        <v>1142</v>
      </c>
      <c r="AX401" s="214" t="s">
        <v>1123</v>
      </c>
      <c r="AY401" s="214" t="s">
        <v>1176</v>
      </c>
      <c r="BA401" s="93" t="e">
        <f t="shared" si="87"/>
        <v>#N/A</v>
      </c>
    </row>
    <row r="402" spans="1:53" x14ac:dyDescent="0.25">
      <c r="A402" s="225"/>
      <c r="B402" s="225"/>
      <c r="C402" s="401" t="s">
        <v>1855</v>
      </c>
      <c r="D402" s="225" t="s">
        <v>1856</v>
      </c>
      <c r="E402" s="229">
        <v>20.280507547910421</v>
      </c>
      <c r="F402" s="350"/>
      <c r="H402" s="427" t="s">
        <v>1855</v>
      </c>
      <c r="I402" s="427" t="s">
        <v>1856</v>
      </c>
      <c r="J402" s="427">
        <v>14.515947756032871</v>
      </c>
      <c r="M402" s="427" t="s">
        <v>1855</v>
      </c>
      <c r="N402" s="427" t="s">
        <v>1856</v>
      </c>
      <c r="O402" s="427">
        <v>5.7645597918775513</v>
      </c>
      <c r="AI402" s="212" t="s">
        <v>1067</v>
      </c>
      <c r="AJ402" s="212" t="s">
        <v>1068</v>
      </c>
      <c r="AK402" s="212" t="s">
        <v>1627</v>
      </c>
      <c r="AL402" s="212"/>
      <c r="AM402" s="212"/>
      <c r="AN402" s="212" t="s">
        <v>307</v>
      </c>
      <c r="AO402" s="212"/>
      <c r="AP402" s="214" t="s">
        <v>551</v>
      </c>
      <c r="AQ402" s="214" t="s">
        <v>551</v>
      </c>
      <c r="AR402" s="214" t="s">
        <v>551</v>
      </c>
      <c r="AS402" s="214" t="s">
        <v>551</v>
      </c>
      <c r="AT402" s="407" t="e">
        <f t="shared" si="86"/>
        <v>#VALUE!</v>
      </c>
      <c r="AV402" s="214" t="s">
        <v>551</v>
      </c>
      <c r="AW402" s="214" t="s">
        <v>551</v>
      </c>
      <c r="AX402" s="214" t="s">
        <v>551</v>
      </c>
      <c r="AY402" s="214" t="s">
        <v>551</v>
      </c>
      <c r="BA402" s="93" t="e">
        <f t="shared" si="87"/>
        <v>#VALUE!</v>
      </c>
    </row>
    <row r="403" spans="1:53" x14ac:dyDescent="0.25">
      <c r="A403" s="225"/>
      <c r="B403" s="225"/>
      <c r="C403" s="279" t="s">
        <v>1857</v>
      </c>
      <c r="D403" s="286" t="s">
        <v>1858</v>
      </c>
      <c r="E403" s="229">
        <v>64.775928718766053</v>
      </c>
      <c r="F403" s="342"/>
      <c r="H403" s="427" t="s">
        <v>1857</v>
      </c>
      <c r="I403" s="427" t="s">
        <v>1858</v>
      </c>
      <c r="J403" s="427">
        <v>48.027934249088453</v>
      </c>
      <c r="M403" s="427" t="s">
        <v>1857</v>
      </c>
      <c r="N403" s="427" t="s">
        <v>1858</v>
      </c>
      <c r="O403" s="427">
        <v>16.747994469677597</v>
      </c>
      <c r="AI403" s="212"/>
      <c r="AJ403" s="212"/>
      <c r="AK403" s="212"/>
      <c r="AL403" s="212"/>
      <c r="AM403" s="212"/>
      <c r="AN403" s="212"/>
      <c r="AO403" s="212"/>
      <c r="AP403" s="214"/>
      <c r="AQ403" s="214"/>
      <c r="AR403" s="214"/>
      <c r="AS403" s="214"/>
      <c r="AT403" s="214"/>
      <c r="AV403" s="214"/>
      <c r="AW403" s="214" t="s">
        <v>394</v>
      </c>
      <c r="AX403" s="214" t="s">
        <v>394</v>
      </c>
      <c r="AY403" s="214" t="s">
        <v>394</v>
      </c>
    </row>
    <row r="404" spans="1:53" x14ac:dyDescent="0.25">
      <c r="C404" s="242" t="s">
        <v>1859</v>
      </c>
      <c r="D404" s="242" t="s">
        <v>1860</v>
      </c>
      <c r="E404" s="242">
        <v>208.86277759022209</v>
      </c>
      <c r="H404" s="427" t="s">
        <v>1859</v>
      </c>
      <c r="I404" s="427" t="s">
        <v>1860</v>
      </c>
      <c r="J404" s="427">
        <v>47.829549065506107</v>
      </c>
      <c r="M404" s="427" t="s">
        <v>1859</v>
      </c>
      <c r="N404" s="427" t="s">
        <v>1860</v>
      </c>
      <c r="O404" s="427">
        <v>161.03322852471598</v>
      </c>
      <c r="AI404" s="212"/>
      <c r="AJ404" s="212" t="s">
        <v>1628</v>
      </c>
      <c r="AK404" s="212" t="s">
        <v>1629</v>
      </c>
      <c r="AL404" s="212"/>
      <c r="AM404" s="212" t="s">
        <v>1069</v>
      </c>
      <c r="AN404" s="212" t="s">
        <v>1069</v>
      </c>
      <c r="AO404" s="212"/>
      <c r="AP404" s="213">
        <v>1460</v>
      </c>
      <c r="AQ404" s="213">
        <v>450</v>
      </c>
      <c r="AR404" s="213">
        <v>0</v>
      </c>
      <c r="AS404" s="213">
        <v>1900</v>
      </c>
      <c r="AT404" s="407" t="e">
        <f t="shared" ref="AT404:AT410" si="88">AS404/VLOOKUP(AN404,$E$16:$H$393,4,FALSE)</f>
        <v>#N/A</v>
      </c>
      <c r="AV404" s="213">
        <v>1470</v>
      </c>
      <c r="AW404" s="214" t="s">
        <v>1380</v>
      </c>
      <c r="AX404" s="214" t="s">
        <v>1123</v>
      </c>
      <c r="AY404" s="214" t="s">
        <v>1758</v>
      </c>
      <c r="BA404" s="93" t="e">
        <f t="shared" ref="BA404:BA410" si="89">AY404/VLOOKUP(AN404,$E$16:$H$393,4,FALSE)</f>
        <v>#N/A</v>
      </c>
    </row>
    <row r="405" spans="1:53" x14ac:dyDescent="0.25">
      <c r="C405" s="242" t="s">
        <v>1861</v>
      </c>
      <c r="D405" s="242" t="s">
        <v>1862</v>
      </c>
      <c r="E405" s="242">
        <v>26.733402717253881</v>
      </c>
      <c r="H405" s="427" t="s">
        <v>1861</v>
      </c>
      <c r="I405" s="427" t="s">
        <v>1862</v>
      </c>
      <c r="J405" s="427">
        <v>22.63677465092811</v>
      </c>
      <c r="M405" s="427" t="s">
        <v>1861</v>
      </c>
      <c r="N405" s="427" t="s">
        <v>1862</v>
      </c>
      <c r="O405" s="427">
        <v>4.0966280663257697</v>
      </c>
      <c r="AI405" s="212" t="s">
        <v>1070</v>
      </c>
      <c r="AJ405" s="212" t="s">
        <v>1071</v>
      </c>
      <c r="AK405" s="212" t="s">
        <v>1630</v>
      </c>
      <c r="AL405" s="212"/>
      <c r="AM405" s="212"/>
      <c r="AN405" s="212" t="s">
        <v>56</v>
      </c>
      <c r="AO405" s="212"/>
      <c r="AP405" s="213">
        <v>230</v>
      </c>
      <c r="AQ405" s="213">
        <v>80</v>
      </c>
      <c r="AR405" s="213">
        <v>0</v>
      </c>
      <c r="AS405" s="213">
        <v>310</v>
      </c>
      <c r="AT405" s="407" t="e">
        <f t="shared" si="88"/>
        <v>#N/A</v>
      </c>
      <c r="AV405" s="213">
        <v>80</v>
      </c>
      <c r="AW405" s="214" t="s">
        <v>1123</v>
      </c>
      <c r="AX405" s="214" t="s">
        <v>1123</v>
      </c>
      <c r="AY405" s="214" t="s">
        <v>1157</v>
      </c>
      <c r="BA405" s="93" t="e">
        <f t="shared" si="89"/>
        <v>#N/A</v>
      </c>
    </row>
    <row r="406" spans="1:53" x14ac:dyDescent="0.25">
      <c r="C406" s="242" t="s">
        <v>1863</v>
      </c>
      <c r="D406" s="242" t="s">
        <v>1864</v>
      </c>
      <c r="E406" s="242">
        <v>119.34962813742695</v>
      </c>
      <c r="H406" s="427" t="s">
        <v>1863</v>
      </c>
      <c r="I406" s="427" t="s">
        <v>1864</v>
      </c>
      <c r="J406" s="427">
        <v>21.300226940872275</v>
      </c>
      <c r="M406" s="427" t="s">
        <v>1863</v>
      </c>
      <c r="N406" s="427" t="s">
        <v>1864</v>
      </c>
      <c r="O406" s="427">
        <v>98.049401196554669</v>
      </c>
      <c r="AI406" s="212" t="s">
        <v>1072</v>
      </c>
      <c r="AJ406" s="212" t="s">
        <v>1073</v>
      </c>
      <c r="AK406" s="212" t="s">
        <v>1631</v>
      </c>
      <c r="AL406" s="212"/>
      <c r="AM406" s="212"/>
      <c r="AN406" s="212" t="s">
        <v>69</v>
      </c>
      <c r="AO406" s="212"/>
      <c r="AP406" s="213">
        <v>210</v>
      </c>
      <c r="AQ406" s="213">
        <v>70</v>
      </c>
      <c r="AR406" s="213">
        <v>0</v>
      </c>
      <c r="AS406" s="213">
        <v>290</v>
      </c>
      <c r="AT406" s="407" t="e">
        <f t="shared" si="88"/>
        <v>#N/A</v>
      </c>
      <c r="AV406" s="213">
        <v>270</v>
      </c>
      <c r="AW406" s="214" t="s">
        <v>1129</v>
      </c>
      <c r="AX406" s="214" t="s">
        <v>1123</v>
      </c>
      <c r="AY406" s="214" t="s">
        <v>1133</v>
      </c>
      <c r="BA406" s="93" t="e">
        <f t="shared" si="89"/>
        <v>#N/A</v>
      </c>
    </row>
    <row r="407" spans="1:53" x14ac:dyDescent="0.25">
      <c r="C407" s="242" t="s">
        <v>1865</v>
      </c>
      <c r="D407" s="242" t="s">
        <v>1866</v>
      </c>
      <c r="E407" s="242">
        <v>87.842835190317018</v>
      </c>
      <c r="H407" s="427" t="s">
        <v>1865</v>
      </c>
      <c r="I407" s="427" t="s">
        <v>1866</v>
      </c>
      <c r="J407" s="427">
        <v>65.226166506720176</v>
      </c>
      <c r="M407" s="427" t="s">
        <v>1865</v>
      </c>
      <c r="N407" s="427" t="s">
        <v>1866</v>
      </c>
      <c r="O407" s="427">
        <v>22.616668683596842</v>
      </c>
      <c r="AI407" s="212" t="s">
        <v>1074</v>
      </c>
      <c r="AJ407" s="212" t="s">
        <v>1075</v>
      </c>
      <c r="AK407" s="212" t="s">
        <v>1632</v>
      </c>
      <c r="AL407" s="212"/>
      <c r="AM407" s="212"/>
      <c r="AN407" s="212" t="s">
        <v>106</v>
      </c>
      <c r="AO407" s="212"/>
      <c r="AP407" s="213">
        <v>150</v>
      </c>
      <c r="AQ407" s="213">
        <v>80</v>
      </c>
      <c r="AR407" s="213">
        <v>0</v>
      </c>
      <c r="AS407" s="213">
        <v>230</v>
      </c>
      <c r="AT407" s="407" t="e">
        <f t="shared" si="88"/>
        <v>#N/A</v>
      </c>
      <c r="AV407" s="213">
        <v>120</v>
      </c>
      <c r="AW407" s="214" t="s">
        <v>1135</v>
      </c>
      <c r="AX407" s="214" t="s">
        <v>1123</v>
      </c>
      <c r="AY407" s="214" t="s">
        <v>1129</v>
      </c>
      <c r="BA407" s="93" t="e">
        <f t="shared" si="89"/>
        <v>#N/A</v>
      </c>
    </row>
    <row r="408" spans="1:53" x14ac:dyDescent="0.25">
      <c r="C408" s="242" t="s">
        <v>1867</v>
      </c>
      <c r="D408" s="242" t="s">
        <v>1868</v>
      </c>
      <c r="E408" s="242">
        <v>78.16961850704763</v>
      </c>
      <c r="H408" s="427" t="s">
        <v>1867</v>
      </c>
      <c r="I408" s="427" t="s">
        <v>1868</v>
      </c>
      <c r="J408" s="427">
        <v>61.159640789179498</v>
      </c>
      <c r="M408" s="427" t="s">
        <v>1867</v>
      </c>
      <c r="N408" s="427" t="s">
        <v>1868</v>
      </c>
      <c r="O408" s="427">
        <v>17.009977717868129</v>
      </c>
      <c r="AI408" s="212" t="s">
        <v>1076</v>
      </c>
      <c r="AJ408" s="212" t="s">
        <v>1077</v>
      </c>
      <c r="AK408" s="212" t="s">
        <v>1633</v>
      </c>
      <c r="AL408" s="212"/>
      <c r="AM408" s="212"/>
      <c r="AN408" s="212" t="s">
        <v>110</v>
      </c>
      <c r="AO408" s="212"/>
      <c r="AP408" s="213">
        <v>330</v>
      </c>
      <c r="AQ408" s="213">
        <v>70</v>
      </c>
      <c r="AR408" s="213">
        <v>0</v>
      </c>
      <c r="AS408" s="213">
        <v>390</v>
      </c>
      <c r="AT408" s="407" t="e">
        <f t="shared" si="88"/>
        <v>#N/A</v>
      </c>
      <c r="AV408" s="213">
        <v>390</v>
      </c>
      <c r="AW408" s="214" t="s">
        <v>1119</v>
      </c>
      <c r="AX408" s="214" t="s">
        <v>1123</v>
      </c>
      <c r="AY408" s="214" t="s">
        <v>1185</v>
      </c>
      <c r="BA408" s="93" t="e">
        <f t="shared" si="89"/>
        <v>#N/A</v>
      </c>
    </row>
    <row r="409" spans="1:53" x14ac:dyDescent="0.25">
      <c r="C409" s="242" t="s">
        <v>1869</v>
      </c>
      <c r="D409" s="242" t="s">
        <v>1870</v>
      </c>
      <c r="E409" s="242">
        <v>260.41979448059641</v>
      </c>
      <c r="H409" s="427" t="s">
        <v>1869</v>
      </c>
      <c r="I409" s="427" t="s">
        <v>1870</v>
      </c>
      <c r="J409" s="427">
        <v>51.304931958515702</v>
      </c>
      <c r="M409" s="427" t="s">
        <v>1869</v>
      </c>
      <c r="N409" s="427" t="s">
        <v>1870</v>
      </c>
      <c r="O409" s="427">
        <v>209.1148625220807</v>
      </c>
      <c r="AI409" s="212" t="s">
        <v>1078</v>
      </c>
      <c r="AJ409" s="212" t="s">
        <v>1079</v>
      </c>
      <c r="AK409" s="212" t="s">
        <v>1635</v>
      </c>
      <c r="AL409" s="212"/>
      <c r="AM409" s="212"/>
      <c r="AN409" s="212" t="s">
        <v>260</v>
      </c>
      <c r="AO409" s="212"/>
      <c r="AP409" s="213">
        <v>290</v>
      </c>
      <c r="AQ409" s="213">
        <v>60</v>
      </c>
      <c r="AR409" s="213">
        <v>0</v>
      </c>
      <c r="AS409" s="213">
        <v>360</v>
      </c>
      <c r="AT409" s="407" t="e">
        <f t="shared" si="88"/>
        <v>#N/A</v>
      </c>
      <c r="AV409" s="213">
        <v>330</v>
      </c>
      <c r="AW409" s="214" t="s">
        <v>1173</v>
      </c>
      <c r="AX409" s="214" t="s">
        <v>1123</v>
      </c>
      <c r="AY409" s="214" t="s">
        <v>1201</v>
      </c>
      <c r="BA409" s="93" t="e">
        <f t="shared" si="89"/>
        <v>#N/A</v>
      </c>
    </row>
    <row r="410" spans="1:53" x14ac:dyDescent="0.25">
      <c r="C410" s="242" t="s">
        <v>1871</v>
      </c>
      <c r="D410" s="242" t="s">
        <v>1872</v>
      </c>
      <c r="E410" s="242">
        <v>12.775613129015971</v>
      </c>
      <c r="H410" s="427" t="s">
        <v>1871</v>
      </c>
      <c r="I410" s="427" t="s">
        <v>1872</v>
      </c>
      <c r="J410" s="427">
        <v>10.496775762360514</v>
      </c>
      <c r="M410" s="427" t="s">
        <v>1871</v>
      </c>
      <c r="N410" s="427" t="s">
        <v>1872</v>
      </c>
      <c r="O410" s="427">
        <v>2.2788373666554569</v>
      </c>
      <c r="AI410" s="212" t="s">
        <v>1080</v>
      </c>
      <c r="AJ410" s="212" t="s">
        <v>1081</v>
      </c>
      <c r="AK410" s="212" t="s">
        <v>1636</v>
      </c>
      <c r="AL410" s="212"/>
      <c r="AM410" s="212"/>
      <c r="AN410" s="212" t="s">
        <v>275</v>
      </c>
      <c r="AO410" s="212"/>
      <c r="AP410" s="213">
        <v>250</v>
      </c>
      <c r="AQ410" s="213">
        <v>80</v>
      </c>
      <c r="AR410" s="213">
        <v>0</v>
      </c>
      <c r="AS410" s="213">
        <v>330</v>
      </c>
      <c r="AT410" s="407" t="e">
        <f t="shared" si="88"/>
        <v>#N/A</v>
      </c>
      <c r="AV410" s="213">
        <v>270</v>
      </c>
      <c r="AW410" s="214" t="s">
        <v>1138</v>
      </c>
      <c r="AX410" s="214" t="s">
        <v>1123</v>
      </c>
      <c r="AY410" s="214" t="s">
        <v>1151</v>
      </c>
      <c r="BA410" s="93" t="e">
        <f t="shared" si="89"/>
        <v>#N/A</v>
      </c>
    </row>
    <row r="411" spans="1:53" x14ac:dyDescent="0.25">
      <c r="C411" s="242" t="s">
        <v>1873</v>
      </c>
      <c r="D411" s="242" t="s">
        <v>1874</v>
      </c>
      <c r="E411" s="242">
        <v>26.636988064881606</v>
      </c>
      <c r="H411" s="427" t="s">
        <v>1873</v>
      </c>
      <c r="I411" s="427" t="s">
        <v>1874</v>
      </c>
      <c r="J411" s="427">
        <v>24.786009211007752</v>
      </c>
      <c r="M411" s="427" t="s">
        <v>1873</v>
      </c>
      <c r="N411" s="427" t="s">
        <v>1874</v>
      </c>
      <c r="O411" s="427">
        <v>1.850978853873855</v>
      </c>
      <c r="AI411" s="212"/>
      <c r="AJ411" s="212"/>
      <c r="AK411" s="212"/>
      <c r="AL411" s="212"/>
      <c r="AM411" s="212"/>
      <c r="AN411" s="212"/>
      <c r="AO411" s="212"/>
      <c r="AP411" s="214"/>
      <c r="AQ411" s="214"/>
      <c r="AR411" s="214"/>
      <c r="AS411" s="214"/>
      <c r="AT411" s="214"/>
      <c r="AV411" s="214"/>
      <c r="AW411" s="214" t="s">
        <v>394</v>
      </c>
      <c r="AX411" s="214" t="s">
        <v>394</v>
      </c>
      <c r="AY411" s="214" t="s">
        <v>394</v>
      </c>
    </row>
    <row r="412" spans="1:53" x14ac:dyDescent="0.25">
      <c r="C412" s="242" t="s">
        <v>1875</v>
      </c>
      <c r="D412" s="242" t="s">
        <v>1876</v>
      </c>
      <c r="E412" s="242">
        <v>10.733943122728387</v>
      </c>
      <c r="H412" s="427" t="s">
        <v>1875</v>
      </c>
      <c r="I412" s="427" t="s">
        <v>1876</v>
      </c>
      <c r="J412" s="427">
        <v>9.5945244394006597</v>
      </c>
      <c r="M412" s="427" t="s">
        <v>1875</v>
      </c>
      <c r="N412" s="427" t="s">
        <v>1876</v>
      </c>
      <c r="O412" s="427">
        <v>1.1394186833277284</v>
      </c>
      <c r="AI412" s="212"/>
      <c r="AJ412" s="212" t="s">
        <v>1153</v>
      </c>
      <c r="AK412" s="212" t="s">
        <v>1637</v>
      </c>
      <c r="AL412" s="212"/>
      <c r="AM412" s="212" t="s">
        <v>335</v>
      </c>
      <c r="AN412" s="212" t="s">
        <v>335</v>
      </c>
      <c r="AO412" s="212"/>
      <c r="AP412" s="213">
        <v>1300</v>
      </c>
      <c r="AQ412" s="213">
        <v>220</v>
      </c>
      <c r="AR412" s="213">
        <v>0</v>
      </c>
      <c r="AS412" s="213">
        <v>1530</v>
      </c>
      <c r="AT412" s="407" t="e">
        <f t="shared" ref="AT412:AT417" si="90">AS412/VLOOKUP(AN412,$E$16:$H$393,4,FALSE)</f>
        <v>#N/A</v>
      </c>
      <c r="AV412" s="213">
        <v>1470</v>
      </c>
      <c r="AW412" s="214" t="s">
        <v>1380</v>
      </c>
      <c r="AX412" s="214" t="s">
        <v>1123</v>
      </c>
      <c r="AY412" s="214" t="s">
        <v>1758</v>
      </c>
      <c r="BA412" s="93" t="e">
        <f t="shared" ref="BA412:BA417" si="91">AY412/VLOOKUP(AN412,$E$16:$H$393,4,FALSE)</f>
        <v>#N/A</v>
      </c>
    </row>
    <row r="413" spans="1:53" x14ac:dyDescent="0.25">
      <c r="C413" s="242" t="s">
        <v>1877</v>
      </c>
      <c r="D413" s="242" t="s">
        <v>1878</v>
      </c>
      <c r="E413" s="242">
        <v>829.49663422875517</v>
      </c>
      <c r="H413" s="427" t="s">
        <v>1877</v>
      </c>
      <c r="I413" s="427" t="s">
        <v>1878</v>
      </c>
      <c r="J413" s="427">
        <v>187.83607741335553</v>
      </c>
      <c r="M413" s="427" t="s">
        <v>1877</v>
      </c>
      <c r="N413" s="427" t="s">
        <v>1878</v>
      </c>
      <c r="O413" s="427">
        <v>641.66055681539967</v>
      </c>
      <c r="AI413" s="212" t="s">
        <v>1082</v>
      </c>
      <c r="AJ413" s="212" t="s">
        <v>1083</v>
      </c>
      <c r="AK413" s="212" t="s">
        <v>1638</v>
      </c>
      <c r="AL413" s="212"/>
      <c r="AM413" s="212"/>
      <c r="AN413" s="212" t="s">
        <v>164</v>
      </c>
      <c r="AO413" s="212"/>
      <c r="AP413" s="213">
        <v>230</v>
      </c>
      <c r="AQ413" s="213">
        <v>30</v>
      </c>
      <c r="AR413" s="213">
        <v>0</v>
      </c>
      <c r="AS413" s="213">
        <v>250</v>
      </c>
      <c r="AT413" s="407" t="e">
        <f t="shared" si="90"/>
        <v>#N/A</v>
      </c>
      <c r="AV413" s="213">
        <v>330</v>
      </c>
      <c r="AW413" s="214" t="s">
        <v>1153</v>
      </c>
      <c r="AX413" s="214" t="s">
        <v>1123</v>
      </c>
      <c r="AY413" s="214" t="s">
        <v>1151</v>
      </c>
      <c r="BA413" s="93" t="e">
        <f t="shared" si="91"/>
        <v>#N/A</v>
      </c>
    </row>
    <row r="414" spans="1:53" x14ac:dyDescent="0.25">
      <c r="C414" s="242" t="s">
        <v>1879</v>
      </c>
      <c r="D414" s="242" t="s">
        <v>1880</v>
      </c>
      <c r="E414" s="242">
        <v>152.18283958186612</v>
      </c>
      <c r="H414" s="427" t="s">
        <v>1879</v>
      </c>
      <c r="I414" s="427" t="s">
        <v>1880</v>
      </c>
      <c r="J414" s="427">
        <v>20.765590010500766</v>
      </c>
      <c r="M414" s="427" t="s">
        <v>1879</v>
      </c>
      <c r="N414" s="427" t="s">
        <v>1880</v>
      </c>
      <c r="O414" s="427">
        <v>131.41724957136535</v>
      </c>
      <c r="AI414" s="212" t="s">
        <v>1084</v>
      </c>
      <c r="AJ414" s="212" t="s">
        <v>1085</v>
      </c>
      <c r="AK414" s="212" t="s">
        <v>1639</v>
      </c>
      <c r="AL414" s="212"/>
      <c r="AM414" s="212"/>
      <c r="AN414" s="212" t="s">
        <v>225</v>
      </c>
      <c r="AO414" s="212"/>
      <c r="AP414" s="213">
        <v>310</v>
      </c>
      <c r="AQ414" s="213">
        <v>30</v>
      </c>
      <c r="AR414" s="213">
        <v>0</v>
      </c>
      <c r="AS414" s="213">
        <v>340</v>
      </c>
      <c r="AT414" s="407" t="e">
        <f t="shared" si="90"/>
        <v>#N/A</v>
      </c>
      <c r="AV414" s="213">
        <v>510</v>
      </c>
      <c r="AW414" s="214" t="s">
        <v>1190</v>
      </c>
      <c r="AX414" s="214" t="s">
        <v>1123</v>
      </c>
      <c r="AY414" s="214" t="s">
        <v>1775</v>
      </c>
      <c r="BA414" s="93" t="e">
        <f t="shared" si="91"/>
        <v>#N/A</v>
      </c>
    </row>
    <row r="415" spans="1:53" x14ac:dyDescent="0.25">
      <c r="C415" s="242" t="s">
        <v>1881</v>
      </c>
      <c r="D415" s="242" t="s">
        <v>1882</v>
      </c>
      <c r="E415" s="242">
        <v>37.958885621473023</v>
      </c>
      <c r="H415" s="427" t="s">
        <v>1881</v>
      </c>
      <c r="I415" s="427" t="s">
        <v>1882</v>
      </c>
      <c r="J415" s="427">
        <v>33.458425184868496</v>
      </c>
      <c r="M415" s="427" t="s">
        <v>1881</v>
      </c>
      <c r="N415" s="427" t="s">
        <v>1882</v>
      </c>
      <c r="O415" s="427">
        <v>4.5004604366045253</v>
      </c>
      <c r="AI415" s="212" t="s">
        <v>1086</v>
      </c>
      <c r="AJ415" s="212" t="s">
        <v>1087</v>
      </c>
      <c r="AK415" s="212" t="s">
        <v>1640</v>
      </c>
      <c r="AL415" s="212"/>
      <c r="AM415" s="212"/>
      <c r="AN415" s="212" t="s">
        <v>245</v>
      </c>
      <c r="AO415" s="212"/>
      <c r="AP415" s="213">
        <v>290</v>
      </c>
      <c r="AQ415" s="213">
        <v>80</v>
      </c>
      <c r="AR415" s="213">
        <v>0</v>
      </c>
      <c r="AS415" s="213">
        <v>370</v>
      </c>
      <c r="AT415" s="407" t="e">
        <f t="shared" si="90"/>
        <v>#N/A</v>
      </c>
      <c r="AV415" s="213">
        <v>290</v>
      </c>
      <c r="AW415" s="214" t="s">
        <v>1122</v>
      </c>
      <c r="AX415" s="214" t="s">
        <v>1123</v>
      </c>
      <c r="AY415" s="214" t="s">
        <v>1380</v>
      </c>
      <c r="BA415" s="93" t="e">
        <f t="shared" si="91"/>
        <v>#N/A</v>
      </c>
    </row>
    <row r="416" spans="1:53" x14ac:dyDescent="0.25">
      <c r="C416" s="242" t="s">
        <v>1883</v>
      </c>
      <c r="D416" s="242" t="s">
        <v>1884</v>
      </c>
      <c r="E416" s="242">
        <v>8.5574615887141121</v>
      </c>
      <c r="H416" s="427" t="s">
        <v>1883</v>
      </c>
      <c r="I416" s="427" t="s">
        <v>1884</v>
      </c>
      <c r="J416" s="427">
        <v>8.5574615887141121</v>
      </c>
      <c r="M416" s="427" t="s">
        <v>1883</v>
      </c>
      <c r="N416" s="427" t="s">
        <v>1884</v>
      </c>
      <c r="O416" s="427">
        <v>0</v>
      </c>
      <c r="AI416" s="212" t="s">
        <v>1088</v>
      </c>
      <c r="AJ416" s="212" t="s">
        <v>1089</v>
      </c>
      <c r="AK416" s="212" t="s">
        <v>1641</v>
      </c>
      <c r="AL416" s="212"/>
      <c r="AM416" s="212"/>
      <c r="AN416" s="212" t="s">
        <v>270</v>
      </c>
      <c r="AO416" s="212"/>
      <c r="AP416" s="213">
        <v>440</v>
      </c>
      <c r="AQ416" s="213">
        <v>70</v>
      </c>
      <c r="AR416" s="213">
        <v>0</v>
      </c>
      <c r="AS416" s="213">
        <v>510</v>
      </c>
      <c r="AT416" s="407" t="e">
        <f t="shared" si="90"/>
        <v>#N/A</v>
      </c>
      <c r="AV416" s="213">
        <v>300</v>
      </c>
      <c r="AW416" s="214" t="s">
        <v>1138</v>
      </c>
      <c r="AX416" s="214" t="s">
        <v>1123</v>
      </c>
      <c r="AY416" s="214" t="s">
        <v>1201</v>
      </c>
      <c r="BA416" s="93" t="e">
        <f t="shared" si="91"/>
        <v>#N/A</v>
      </c>
    </row>
    <row r="417" spans="3:54" x14ac:dyDescent="0.25">
      <c r="C417" s="242" t="s">
        <v>1885</v>
      </c>
      <c r="D417" s="242" t="s">
        <v>1886</v>
      </c>
      <c r="E417" s="242">
        <v>11.654009670897279</v>
      </c>
      <c r="H417" s="427" t="s">
        <v>1885</v>
      </c>
      <c r="I417" s="427" t="s">
        <v>1886</v>
      </c>
      <c r="J417" s="427">
        <v>11.654009670897279</v>
      </c>
      <c r="M417" s="427" t="s">
        <v>1885</v>
      </c>
      <c r="N417" s="427" t="s">
        <v>1886</v>
      </c>
      <c r="O417" s="427">
        <v>0</v>
      </c>
      <c r="AI417" s="212" t="s">
        <v>1090</v>
      </c>
      <c r="AJ417" s="212" t="s">
        <v>1091</v>
      </c>
      <c r="AK417" s="212" t="s">
        <v>1642</v>
      </c>
      <c r="AL417" s="212"/>
      <c r="AM417" s="212"/>
      <c r="AN417" s="212" t="s">
        <v>305</v>
      </c>
      <c r="AO417" s="212"/>
      <c r="AP417" s="213">
        <v>30</v>
      </c>
      <c r="AQ417" s="213">
        <v>20</v>
      </c>
      <c r="AR417" s="213">
        <v>0</v>
      </c>
      <c r="AS417" s="213">
        <v>50</v>
      </c>
      <c r="AT417" s="407" t="e">
        <f t="shared" si="90"/>
        <v>#N/A</v>
      </c>
      <c r="AV417" s="213">
        <v>40</v>
      </c>
      <c r="AW417" s="214" t="s">
        <v>1123</v>
      </c>
      <c r="AX417" s="214" t="s">
        <v>1123</v>
      </c>
      <c r="AY417" s="214" t="s">
        <v>1153</v>
      </c>
      <c r="BA417" s="93" t="e">
        <f t="shared" si="91"/>
        <v>#N/A</v>
      </c>
    </row>
    <row r="418" spans="3:54" x14ac:dyDescent="0.25">
      <c r="C418" s="242" t="s">
        <v>1887</v>
      </c>
      <c r="D418" s="242" t="s">
        <v>1888</v>
      </c>
      <c r="E418" s="242">
        <v>4.2844392731549856</v>
      </c>
      <c r="H418" s="427" t="s">
        <v>1887</v>
      </c>
      <c r="I418" s="427" t="s">
        <v>1888</v>
      </c>
      <c r="J418" s="427">
        <v>3.145020589827257</v>
      </c>
      <c r="M418" s="427" t="s">
        <v>1887</v>
      </c>
      <c r="N418" s="427" t="s">
        <v>1888</v>
      </c>
      <c r="O418" s="427">
        <v>1.1394186833277284</v>
      </c>
      <c r="AI418" s="212"/>
      <c r="AJ418" s="212"/>
      <c r="AK418" s="212"/>
      <c r="AL418" s="212"/>
      <c r="AM418" s="212"/>
      <c r="AN418" s="212"/>
      <c r="AO418" s="212"/>
      <c r="AP418" s="213"/>
      <c r="AQ418" s="213"/>
      <c r="AR418" s="213"/>
      <c r="AS418" s="213"/>
      <c r="AT418" s="214"/>
      <c r="AV418" s="213"/>
      <c r="AW418" s="214"/>
      <c r="AX418" s="214"/>
      <c r="AY418" s="214"/>
    </row>
    <row r="419" spans="3:54" x14ac:dyDescent="0.25">
      <c r="C419" s="242" t="s">
        <v>1889</v>
      </c>
      <c r="D419" s="242" t="s">
        <v>1890</v>
      </c>
      <c r="E419" s="242">
        <v>20.334356253366089</v>
      </c>
      <c r="H419" s="427" t="s">
        <v>1889</v>
      </c>
      <c r="I419" s="427" t="s">
        <v>1890</v>
      </c>
      <c r="J419" s="427">
        <v>12.924738718769216</v>
      </c>
      <c r="M419" s="427" t="s">
        <v>1889</v>
      </c>
      <c r="N419" s="427" t="s">
        <v>1890</v>
      </c>
      <c r="O419" s="427">
        <v>7.4096175345968742</v>
      </c>
      <c r="AI419" s="212"/>
      <c r="AJ419" s="212"/>
      <c r="AK419" s="212"/>
      <c r="AL419" s="212"/>
      <c r="AM419" s="212"/>
      <c r="AN419" s="212"/>
      <c r="AO419" s="212"/>
      <c r="AP419" s="214"/>
      <c r="AQ419" s="214"/>
      <c r="AR419" s="214"/>
      <c r="AS419" s="214"/>
      <c r="AT419" s="214"/>
      <c r="AV419" s="214"/>
      <c r="AW419" s="214"/>
      <c r="AX419" s="214"/>
      <c r="AY419" s="214"/>
    </row>
    <row r="420" spans="3:54" ht="15" customHeight="1" x14ac:dyDescent="0.25">
      <c r="C420" s="242" t="s">
        <v>1891</v>
      </c>
      <c r="D420" s="242" t="s">
        <v>1892</v>
      </c>
      <c r="E420" s="242">
        <v>162.79693069783241</v>
      </c>
      <c r="H420" s="427" t="s">
        <v>1891</v>
      </c>
      <c r="I420" s="427" t="s">
        <v>1892</v>
      </c>
      <c r="J420" s="427">
        <v>83.314780708076924</v>
      </c>
      <c r="M420" s="427" t="s">
        <v>1891</v>
      </c>
      <c r="N420" s="427" t="s">
        <v>1892</v>
      </c>
      <c r="O420" s="427">
        <v>79.482149989755499</v>
      </c>
      <c r="AI420" s="428" t="s">
        <v>1643</v>
      </c>
      <c r="AJ420" s="119"/>
      <c r="AK420" s="119"/>
      <c r="AL420" s="119"/>
      <c r="AM420" s="119"/>
      <c r="AN420" s="119"/>
      <c r="AO420" s="119"/>
      <c r="AP420" s="119"/>
      <c r="AQ420" s="119"/>
      <c r="AR420" s="119"/>
      <c r="AS420" s="119"/>
      <c r="AT420" s="119"/>
      <c r="AU420" s="119"/>
      <c r="AV420" s="119"/>
      <c r="AW420" s="119"/>
      <c r="AX420" s="119"/>
      <c r="AY420" s="119"/>
    </row>
    <row r="421" spans="3:54" x14ac:dyDescent="0.25">
      <c r="AI421" s="404"/>
      <c r="AJ421" s="119"/>
      <c r="AK421" s="119"/>
      <c r="AL421" s="119"/>
      <c r="AM421" s="119"/>
      <c r="AN421" s="119"/>
      <c r="AO421" s="119"/>
      <c r="AP421" s="119"/>
      <c r="AQ421" s="119"/>
      <c r="AR421" s="119"/>
      <c r="AS421" s="119"/>
      <c r="AT421" s="119"/>
      <c r="AU421" s="119"/>
      <c r="AV421" s="428"/>
      <c r="AW421" s="119"/>
      <c r="AX421" s="119"/>
      <c r="AY421" s="119"/>
      <c r="AZ421" s="119"/>
      <c r="BA421" s="119"/>
      <c r="BB421" s="119"/>
    </row>
    <row r="422" spans="3:54" x14ac:dyDescent="0.25">
      <c r="C422" s="242" t="s">
        <v>1893</v>
      </c>
      <c r="H422" s="427" t="s">
        <v>1893</v>
      </c>
      <c r="M422" s="427" t="s">
        <v>1893</v>
      </c>
      <c r="AI422" s="119"/>
      <c r="AJ422" s="119"/>
      <c r="AK422" s="119"/>
      <c r="AL422" s="119"/>
      <c r="AM422" s="119"/>
      <c r="AN422" s="119"/>
      <c r="AO422" s="119"/>
      <c r="AP422" s="119"/>
      <c r="AQ422" s="119"/>
      <c r="AR422" s="119"/>
      <c r="AS422" s="119"/>
      <c r="AT422" s="119"/>
      <c r="AU422" s="119"/>
      <c r="AV422" s="119"/>
      <c r="AW422" s="119"/>
      <c r="AX422" s="119"/>
      <c r="AY422" s="119"/>
      <c r="AZ422" s="119"/>
      <c r="BA422" s="119"/>
      <c r="BB422" s="119"/>
    </row>
    <row r="423" spans="3:54" x14ac:dyDescent="0.25">
      <c r="AI423" s="169" t="s">
        <v>1759</v>
      </c>
      <c r="AJ423" s="363"/>
      <c r="AK423" s="363"/>
      <c r="AL423" s="363"/>
      <c r="AM423" s="363"/>
      <c r="AN423" s="363"/>
      <c r="AO423" s="363"/>
      <c r="AP423" s="364"/>
      <c r="AQ423" s="364"/>
      <c r="AR423" s="119"/>
      <c r="AS423" s="119"/>
      <c r="AT423" s="119"/>
      <c r="AU423" s="404"/>
      <c r="AV423" s="119"/>
      <c r="AW423" s="119"/>
      <c r="AX423" s="119"/>
      <c r="AY423" s="119"/>
      <c r="AZ423" s="119"/>
      <c r="BA423" s="119"/>
      <c r="BB423" s="119"/>
    </row>
    <row r="424" spans="3:54" x14ac:dyDescent="0.25">
      <c r="C424" s="242" t="s">
        <v>1894</v>
      </c>
      <c r="H424" s="427" t="s">
        <v>1894</v>
      </c>
      <c r="M424" s="427" t="s">
        <v>1894</v>
      </c>
      <c r="AI424" s="365" t="s">
        <v>1760</v>
      </c>
      <c r="AJ424" s="427"/>
      <c r="AK424" s="427"/>
      <c r="AL424" s="427"/>
      <c r="AM424" s="427"/>
      <c r="AN424" s="427"/>
      <c r="AO424" s="427"/>
      <c r="AP424" s="427"/>
      <c r="AQ424" s="427"/>
      <c r="AR424" s="119"/>
      <c r="AS424" s="119"/>
      <c r="AT424" s="119"/>
      <c r="AU424" s="119"/>
      <c r="AV424" s="119"/>
      <c r="AW424" s="119"/>
      <c r="AX424" s="119"/>
      <c r="AY424" s="119"/>
      <c r="AZ424" s="119"/>
      <c r="BA424" s="119"/>
      <c r="BB424" s="119"/>
    </row>
    <row r="425" spans="3:54" x14ac:dyDescent="0.25">
      <c r="C425" s="242" t="s">
        <v>1895</v>
      </c>
      <c r="H425" s="427" t="s">
        <v>1895</v>
      </c>
      <c r="M425" s="427" t="s">
        <v>1895</v>
      </c>
      <c r="AI425" s="169" t="s">
        <v>1647</v>
      </c>
      <c r="AJ425" s="427"/>
      <c r="AK425" s="427"/>
      <c r="AL425" s="427"/>
      <c r="AM425" s="427"/>
      <c r="AN425" s="427"/>
      <c r="AO425" s="427"/>
      <c r="AP425" s="169" t="s">
        <v>1646</v>
      </c>
      <c r="AQ425" s="427"/>
      <c r="AR425" s="119"/>
      <c r="AS425" s="119"/>
      <c r="AT425" s="119"/>
      <c r="AU425" s="119"/>
      <c r="AV425" s="119"/>
      <c r="AW425" s="119"/>
      <c r="AX425" s="119"/>
      <c r="AY425" s="119"/>
      <c r="AZ425" s="119"/>
      <c r="BA425" s="119"/>
      <c r="BB425" s="119"/>
    </row>
    <row r="426" spans="3:54" x14ac:dyDescent="0.25">
      <c r="C426" s="242" t="s">
        <v>1896</v>
      </c>
      <c r="H426" s="427" t="s">
        <v>1896</v>
      </c>
      <c r="M426" s="427" t="s">
        <v>1896</v>
      </c>
      <c r="AI426" s="169" t="s">
        <v>1797</v>
      </c>
      <c r="AP426" s="169" t="s">
        <v>1648</v>
      </c>
      <c r="AR426" s="119"/>
      <c r="AS426" s="119"/>
      <c r="AT426" s="119"/>
      <c r="AU426" s="119"/>
      <c r="AV426" s="119"/>
      <c r="AW426" s="119"/>
      <c r="AX426" s="119"/>
      <c r="AY426" s="119"/>
      <c r="AZ426" s="119"/>
      <c r="BA426" s="119"/>
      <c r="BB426" s="119"/>
    </row>
    <row r="427" spans="3:54" x14ac:dyDescent="0.25">
      <c r="AI427" s="169" t="s">
        <v>1653</v>
      </c>
      <c r="AP427" s="169" t="s">
        <v>1650</v>
      </c>
      <c r="AR427" s="119"/>
      <c r="AS427" s="119"/>
      <c r="AT427" s="119"/>
      <c r="AU427" s="119"/>
      <c r="AV427" s="119"/>
      <c r="AW427" s="119"/>
      <c r="AX427" s="119"/>
      <c r="AY427" s="119"/>
      <c r="AZ427" s="119"/>
      <c r="BA427" s="119"/>
      <c r="BB427" s="119"/>
    </row>
    <row r="428" spans="3:54" x14ac:dyDescent="0.25">
      <c r="C428" s="242" t="s">
        <v>1897</v>
      </c>
      <c r="H428" s="427" t="s">
        <v>1897</v>
      </c>
      <c r="M428" s="427" t="s">
        <v>1897</v>
      </c>
      <c r="AI428" s="169" t="s">
        <v>1798</v>
      </c>
      <c r="AP428" s="169" t="s">
        <v>1652</v>
      </c>
      <c r="AR428" s="119"/>
      <c r="AS428" s="119"/>
      <c r="AT428" s="119"/>
      <c r="AU428" s="119"/>
      <c r="AV428" s="119"/>
      <c r="AW428" s="119"/>
      <c r="AX428" s="119"/>
      <c r="AY428" s="119"/>
      <c r="AZ428" s="119"/>
      <c r="BA428" s="119"/>
      <c r="BB428" s="119"/>
    </row>
    <row r="429" spans="3:54" x14ac:dyDescent="0.25">
      <c r="AI429" s="169"/>
      <c r="AP429" s="169"/>
      <c r="AR429" s="119"/>
      <c r="AS429" s="119"/>
      <c r="AT429" s="119"/>
      <c r="AU429" s="119"/>
      <c r="AV429" s="119"/>
      <c r="AW429" s="119"/>
      <c r="AX429" s="119"/>
      <c r="AY429" s="119"/>
      <c r="AZ429" s="119"/>
      <c r="BA429" s="119"/>
      <c r="BB429" s="119"/>
    </row>
    <row r="430" spans="3:54" x14ac:dyDescent="0.25">
      <c r="C430" s="242" t="s">
        <v>1898</v>
      </c>
      <c r="H430" s="427" t="s">
        <v>1898</v>
      </c>
      <c r="M430" s="427" t="s">
        <v>1898</v>
      </c>
      <c r="AI430" s="169" t="s">
        <v>1763</v>
      </c>
      <c r="AP430" s="169"/>
      <c r="AR430" s="119"/>
      <c r="AS430" s="119"/>
      <c r="AT430" s="119"/>
      <c r="AU430" s="119"/>
      <c r="AV430" s="119"/>
      <c r="AW430" s="119"/>
      <c r="AX430" s="119"/>
      <c r="AY430" s="119"/>
      <c r="AZ430" s="119"/>
      <c r="BA430" s="119"/>
      <c r="BB430" s="119"/>
    </row>
    <row r="431" spans="3:54" x14ac:dyDescent="0.25">
      <c r="C431" s="242" t="s">
        <v>1899</v>
      </c>
      <c r="H431" s="427" t="s">
        <v>1899</v>
      </c>
      <c r="M431" s="427" t="s">
        <v>1899</v>
      </c>
      <c r="AI431" s="165" t="s">
        <v>1656</v>
      </c>
      <c r="AP431" s="169"/>
      <c r="AR431" s="119"/>
      <c r="AS431" s="119"/>
      <c r="AT431" s="119"/>
      <c r="AU431" s="119"/>
      <c r="AV431" s="119"/>
      <c r="AW431" s="119"/>
      <c r="AX431" s="119"/>
      <c r="AY431" s="119"/>
      <c r="AZ431" s="119"/>
      <c r="BA431" s="119"/>
      <c r="BB431" s="119"/>
    </row>
    <row r="432" spans="3:54" x14ac:dyDescent="0.25">
      <c r="C432" s="242" t="s">
        <v>1900</v>
      </c>
      <c r="H432" s="427" t="s">
        <v>1900</v>
      </c>
      <c r="M432" s="427" t="s">
        <v>1900</v>
      </c>
      <c r="AI432" s="169" t="s">
        <v>1657</v>
      </c>
      <c r="AJ432" s="427"/>
      <c r="AK432" s="427"/>
      <c r="AL432" s="427"/>
      <c r="AM432" s="427"/>
      <c r="AN432" s="427"/>
      <c r="AO432" s="427"/>
      <c r="AP432" s="169"/>
      <c r="AQ432" s="427"/>
      <c r="AR432" s="119"/>
      <c r="AS432" s="119"/>
      <c r="AT432" s="119"/>
      <c r="AU432" s="119"/>
      <c r="AV432" s="119"/>
      <c r="AW432" s="119"/>
      <c r="AX432" s="119"/>
      <c r="AY432" s="119"/>
      <c r="AZ432" s="119"/>
      <c r="BA432" s="119"/>
      <c r="BB432" s="119"/>
    </row>
    <row r="433" spans="3:54" x14ac:dyDescent="0.25">
      <c r="C433" s="242" t="s">
        <v>1901</v>
      </c>
      <c r="H433" s="427" t="s">
        <v>1901</v>
      </c>
      <c r="M433" s="427" t="s">
        <v>1901</v>
      </c>
      <c r="AI433" s="427"/>
      <c r="AJ433" s="427"/>
      <c r="AK433" s="427"/>
      <c r="AL433" s="427"/>
      <c r="AM433" s="427"/>
      <c r="AN433" s="427"/>
      <c r="AO433" s="427"/>
      <c r="AP433" s="170" t="s">
        <v>1658</v>
      </c>
      <c r="AQ433" s="171">
        <v>41690</v>
      </c>
      <c r="AR433" s="119"/>
      <c r="AS433" s="119"/>
      <c r="AT433" s="119"/>
      <c r="AU433" s="119"/>
      <c r="AV433" s="119"/>
      <c r="AW433" s="119"/>
      <c r="AX433" s="119"/>
      <c r="AY433" s="119"/>
      <c r="AZ433" s="119"/>
      <c r="BA433" s="119"/>
      <c r="BB433" s="119"/>
    </row>
    <row r="434" spans="3:54" x14ac:dyDescent="0.25">
      <c r="C434" s="242" t="s">
        <v>1902</v>
      </c>
      <c r="H434" s="427" t="s">
        <v>1902</v>
      </c>
      <c r="M434" s="427" t="s">
        <v>1902</v>
      </c>
      <c r="AI434" s="169" t="s">
        <v>1659</v>
      </c>
      <c r="AJ434" s="427"/>
      <c r="AK434" s="427"/>
      <c r="AL434" s="427"/>
      <c r="AM434" s="427"/>
      <c r="AN434" s="427"/>
      <c r="AO434" s="427"/>
      <c r="AP434" s="170" t="s">
        <v>1096</v>
      </c>
      <c r="AQ434" s="171">
        <v>41774</v>
      </c>
      <c r="AR434" s="119"/>
      <c r="AS434" s="119"/>
      <c r="AT434" s="119"/>
      <c r="AU434" s="119"/>
      <c r="AV434" s="119"/>
      <c r="AW434" s="119"/>
      <c r="AX434" s="119"/>
      <c r="AY434" s="119"/>
      <c r="AZ434" s="119"/>
      <c r="BA434" s="119"/>
      <c r="BB434" s="119"/>
    </row>
    <row r="435" spans="3:54" x14ac:dyDescent="0.25">
      <c r="C435" s="242" t="s">
        <v>1903</v>
      </c>
      <c r="H435" s="427" t="s">
        <v>1903</v>
      </c>
      <c r="M435" s="427" t="s">
        <v>1903</v>
      </c>
      <c r="AI435" s="169" t="s">
        <v>1799</v>
      </c>
      <c r="AJ435" s="427"/>
      <c r="AK435" s="427"/>
      <c r="AL435" s="427"/>
      <c r="AM435" s="427"/>
      <c r="AN435" s="427"/>
      <c r="AO435" s="427"/>
      <c r="AP435" s="427"/>
      <c r="AQ435" s="427"/>
      <c r="AR435" s="119"/>
      <c r="AS435" s="119"/>
      <c r="AT435" s="119"/>
      <c r="AU435" s="119"/>
      <c r="AV435" s="119"/>
      <c r="AW435" s="119"/>
      <c r="AX435" s="119"/>
      <c r="AY435" s="119"/>
      <c r="AZ435" s="119"/>
      <c r="BA435" s="119"/>
      <c r="BB435" s="119"/>
    </row>
    <row r="436" spans="3:54" x14ac:dyDescent="0.25">
      <c r="C436" s="242" t="s">
        <v>1904</v>
      </c>
      <c r="H436" s="427" t="s">
        <v>1904</v>
      </c>
      <c r="M436" s="427" t="s">
        <v>1904</v>
      </c>
      <c r="AI436" s="169" t="s">
        <v>1661</v>
      </c>
      <c r="AJ436" s="427"/>
      <c r="AK436" s="427"/>
      <c r="AL436" s="427"/>
      <c r="AM436" s="427"/>
      <c r="AN436" s="427"/>
      <c r="AO436" s="427"/>
      <c r="AP436" s="427"/>
      <c r="AQ436" s="427"/>
      <c r="AR436" s="119"/>
      <c r="AS436" s="119"/>
      <c r="AT436" s="119"/>
      <c r="AU436" s="119"/>
      <c r="AV436" s="119"/>
      <c r="AW436" s="119"/>
      <c r="AX436" s="119"/>
      <c r="AY436" s="119"/>
      <c r="AZ436" s="119"/>
      <c r="BA436" s="119"/>
      <c r="BB436" s="119"/>
    </row>
    <row r="437" spans="3:54" x14ac:dyDescent="0.25">
      <c r="C437" s="242" t="s">
        <v>1905</v>
      </c>
      <c r="H437" s="427" t="s">
        <v>1905</v>
      </c>
      <c r="M437" s="427" t="s">
        <v>1905</v>
      </c>
      <c r="AI437" s="427"/>
      <c r="AJ437" s="427"/>
      <c r="AK437" s="427"/>
      <c r="AL437" s="427"/>
      <c r="AM437" s="427"/>
      <c r="AN437" s="427"/>
      <c r="AO437" s="427"/>
      <c r="AP437" s="427"/>
      <c r="AQ437" s="427"/>
      <c r="AR437" s="119"/>
      <c r="AS437" s="119"/>
      <c r="AT437" s="119"/>
      <c r="AU437" s="119"/>
      <c r="AV437" s="119"/>
      <c r="AW437" s="119"/>
      <c r="AX437" s="119"/>
      <c r="AY437" s="119"/>
      <c r="AZ437" s="119"/>
      <c r="BA437" s="119"/>
      <c r="BB437" s="119"/>
    </row>
    <row r="438" spans="3:54" x14ac:dyDescent="0.25">
      <c r="C438" s="242" t="s">
        <v>1906</v>
      </c>
      <c r="H438" s="427" t="s">
        <v>1906</v>
      </c>
      <c r="M438" s="427" t="s">
        <v>1906</v>
      </c>
      <c r="AI438" s="169" t="s">
        <v>1662</v>
      </c>
      <c r="AJ438" s="427"/>
      <c r="AK438" s="427"/>
      <c r="AL438" s="427"/>
      <c r="AM438" s="427"/>
      <c r="AN438" s="427"/>
      <c r="AO438" s="427"/>
      <c r="AP438" s="427"/>
      <c r="AQ438" s="427"/>
      <c r="AR438" s="119"/>
      <c r="AS438" s="119"/>
      <c r="AT438" s="119"/>
      <c r="AU438" s="119"/>
      <c r="AV438" s="119"/>
      <c r="AW438" s="119"/>
      <c r="AX438" s="119"/>
      <c r="AY438" s="119"/>
      <c r="AZ438" s="119"/>
      <c r="BA438" s="119"/>
      <c r="BB438" s="119"/>
    </row>
    <row r="440" spans="3:54" x14ac:dyDescent="0.25">
      <c r="C440" s="242" t="s">
        <v>1907</v>
      </c>
      <c r="H440" s="427" t="s">
        <v>1907</v>
      </c>
      <c r="M440" s="427" t="s">
        <v>1907</v>
      </c>
    </row>
    <row r="441" spans="3:54" x14ac:dyDescent="0.25">
      <c r="C441" s="242" t="s">
        <v>1908</v>
      </c>
      <c r="H441" s="427" t="s">
        <v>1908</v>
      </c>
      <c r="M441" s="427" t="s">
        <v>1908</v>
      </c>
    </row>
    <row r="442" spans="3:54" x14ac:dyDescent="0.25">
      <c r="C442" s="242" t="s">
        <v>1909</v>
      </c>
      <c r="H442" s="427" t="s">
        <v>1909</v>
      </c>
      <c r="M442" s="427" t="s">
        <v>1909</v>
      </c>
    </row>
    <row r="443" spans="3:54" x14ac:dyDescent="0.25">
      <c r="C443" s="242" t="s">
        <v>1910</v>
      </c>
      <c r="H443" s="427" t="s">
        <v>1910</v>
      </c>
      <c r="M443" s="427" t="s">
        <v>1910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Q856"/>
  <sheetViews>
    <sheetView workbookViewId="0">
      <selection activeCell="CE1" sqref="CE1"/>
    </sheetView>
  </sheetViews>
  <sheetFormatPr defaultRowHeight="15" x14ac:dyDescent="0.25"/>
  <cols>
    <col min="1" max="1" width="21.42578125" style="167" bestFit="1" customWidth="1"/>
    <col min="2" max="2" width="20.140625" style="167" bestFit="1" customWidth="1"/>
    <col min="3" max="3" width="20.140625" style="405" customWidth="1"/>
    <col min="4" max="4" width="20.140625" style="167" bestFit="1" customWidth="1"/>
    <col min="5" max="5" width="9.140625" style="167"/>
    <col min="6" max="6" width="24.28515625" style="167" bestFit="1" customWidth="1"/>
    <col min="7" max="9" width="9.140625" style="167"/>
    <col min="10" max="10" width="24.28515625" style="405" bestFit="1" customWidth="1"/>
    <col min="11" max="12" width="9.140625" style="405"/>
    <col min="13" max="13" width="9.140625" style="167"/>
    <col min="14" max="14" width="24.28515625" style="405" bestFit="1" customWidth="1"/>
    <col min="15" max="17" width="9.140625" style="405"/>
    <col min="18" max="18" width="24.28515625" style="405" bestFit="1" customWidth="1"/>
    <col min="19" max="21" width="9.140625" style="405"/>
    <col min="22" max="22" width="24.28515625" style="405" bestFit="1" customWidth="1"/>
    <col min="23" max="25" width="9.140625" style="405"/>
    <col min="26" max="26" width="24.28515625" style="405" bestFit="1" customWidth="1"/>
    <col min="27" max="29" width="9.140625" style="405"/>
    <col min="30" max="30" width="24.28515625" style="405" bestFit="1" customWidth="1"/>
    <col min="31" max="33" width="9.140625" style="405"/>
    <col min="34" max="34" width="24.28515625" style="405" bestFit="1" customWidth="1"/>
    <col min="35" max="37" width="9.140625" style="405"/>
    <col min="38" max="38" width="24.28515625" style="405" bestFit="1" customWidth="1"/>
    <col min="39" max="41" width="9.140625" style="405"/>
    <col min="42" max="42" width="24.28515625" style="405" bestFit="1" customWidth="1"/>
    <col min="43" max="45" width="9.140625" style="405"/>
    <col min="46" max="46" width="24.28515625" style="405" bestFit="1" customWidth="1"/>
    <col min="47" max="49" width="9.140625" style="405"/>
    <col min="50" max="50" width="24.28515625" style="405" bestFit="1" customWidth="1"/>
    <col min="51" max="53" width="9.140625" style="405"/>
    <col min="54" max="54" width="24.28515625" style="405" bestFit="1" customWidth="1"/>
    <col min="55" max="57" width="9.140625" style="405"/>
    <col min="58" max="58" width="24.28515625" style="405" bestFit="1" customWidth="1"/>
    <col min="59" max="61" width="9.140625" style="405"/>
    <col min="62" max="62" width="24.28515625" style="405" bestFit="1" customWidth="1"/>
    <col min="63" max="65" width="9.140625" style="405"/>
    <col min="66" max="66" width="24.28515625" style="405" bestFit="1" customWidth="1"/>
    <col min="67" max="68" width="9.140625" style="405"/>
    <col min="69" max="69" width="26.140625" style="167" bestFit="1" customWidth="1"/>
    <col min="70" max="75" width="9.140625" style="167"/>
    <col min="76" max="76" width="19.42578125" style="408" bestFit="1" customWidth="1"/>
    <col min="77" max="77" width="21.42578125" style="408" bestFit="1" customWidth="1"/>
    <col min="78" max="78" width="20.140625" style="408" bestFit="1" customWidth="1"/>
    <col min="79" max="79" width="9.140625" style="408"/>
    <col min="80" max="80" width="27.28515625" style="408" bestFit="1" customWidth="1"/>
    <col min="81" max="81" width="11.42578125" style="408" customWidth="1"/>
    <col min="82" max="82" width="14.140625" style="408" customWidth="1"/>
    <col min="84" max="84" width="21.42578125" style="408" bestFit="1" customWidth="1"/>
    <col min="85" max="85" width="20.140625" style="408" bestFit="1" customWidth="1"/>
    <col min="86" max="86" width="9.140625" style="408"/>
    <col min="87" max="87" width="27.28515625" style="408" bestFit="1" customWidth="1"/>
    <col min="88" max="88" width="11.42578125" style="408" customWidth="1"/>
    <col min="89" max="89" width="14.140625" style="408" customWidth="1"/>
    <col min="91" max="91" width="21.42578125" style="408" bestFit="1" customWidth="1"/>
    <col min="92" max="92" width="20.140625" style="408" bestFit="1" customWidth="1"/>
    <col min="93" max="93" width="9.140625" style="408"/>
    <col min="94" max="94" width="27.28515625" style="408" bestFit="1" customWidth="1"/>
    <col min="95" max="95" width="11.42578125" style="408" customWidth="1"/>
    <col min="96" max="96" width="14.140625" style="408" customWidth="1"/>
    <col min="98" max="98" width="21.42578125" style="408" bestFit="1" customWidth="1"/>
    <col min="99" max="99" width="20.140625" style="408" bestFit="1" customWidth="1"/>
    <col min="100" max="100" width="9.140625" style="408"/>
    <col min="101" max="101" width="27.28515625" style="408" bestFit="1" customWidth="1"/>
    <col min="102" max="102" width="11.42578125" style="408" customWidth="1"/>
    <col min="103" max="103" width="14.140625" style="408" customWidth="1"/>
    <col min="105" max="105" width="21.42578125" style="408" bestFit="1" customWidth="1"/>
    <col min="106" max="106" width="20.140625" style="408" bestFit="1" customWidth="1"/>
    <col min="107" max="107" width="9.140625" style="408"/>
    <col min="108" max="108" width="27.28515625" style="408" bestFit="1" customWidth="1"/>
    <col min="109" max="109" width="11.42578125" style="408" customWidth="1"/>
    <col min="110" max="110" width="14.140625" style="408" customWidth="1"/>
    <col min="112" max="112" width="21.42578125" style="408" bestFit="1" customWidth="1"/>
    <col min="113" max="113" width="20.140625" style="408" bestFit="1" customWidth="1"/>
    <col min="114" max="114" width="9.140625" style="408"/>
    <col min="115" max="115" width="27.28515625" style="408" bestFit="1" customWidth="1"/>
    <col min="116" max="116" width="11.42578125" style="408" customWidth="1"/>
    <col min="117" max="117" width="14.140625" style="408" customWidth="1"/>
    <col min="118" max="118" width="9.140625" style="405"/>
    <col min="119" max="119" width="21.42578125" style="408" bestFit="1" customWidth="1"/>
    <col min="120" max="120" width="20.140625" style="408" bestFit="1" customWidth="1"/>
    <col min="121" max="121" width="9.140625" style="408"/>
    <col min="122" max="122" width="27.28515625" style="408" bestFit="1" customWidth="1"/>
    <col min="123" max="123" width="11.42578125" style="408" customWidth="1"/>
    <col min="124" max="124" width="14.140625" style="408" customWidth="1"/>
    <col min="125" max="125" width="9.140625" style="405"/>
    <col min="126" max="126" width="21.42578125" style="408" bestFit="1" customWidth="1"/>
    <col min="127" max="127" width="20.140625" style="408" bestFit="1" customWidth="1"/>
    <col min="128" max="128" width="9.140625" style="408"/>
    <col min="129" max="129" width="27.28515625" style="408" bestFit="1" customWidth="1"/>
    <col min="130" max="130" width="11.42578125" style="408" customWidth="1"/>
    <col min="131" max="131" width="14.140625" style="408" customWidth="1"/>
    <col min="132" max="132" width="9.140625" style="405"/>
    <col min="133" max="133" width="21.42578125" style="408" bestFit="1" customWidth="1"/>
    <col min="134" max="134" width="20.140625" style="408" bestFit="1" customWidth="1"/>
    <col min="135" max="135" width="9.140625" style="408"/>
    <col min="136" max="136" width="27.28515625" style="408" bestFit="1" customWidth="1"/>
    <col min="137" max="137" width="11.42578125" style="408" customWidth="1"/>
    <col min="138" max="138" width="14.140625" style="408" customWidth="1"/>
    <col min="139" max="139" width="9.140625" style="405"/>
    <col min="140" max="140" width="21.42578125" style="408" bestFit="1" customWidth="1"/>
    <col min="141" max="141" width="20.140625" style="408" bestFit="1" customWidth="1"/>
    <col min="142" max="142" width="9.140625" style="408"/>
    <col min="143" max="143" width="27.28515625" style="408" bestFit="1" customWidth="1"/>
    <col min="144" max="144" width="11.42578125" style="408" customWidth="1"/>
    <col min="145" max="145" width="14.140625" style="408" customWidth="1"/>
    <col min="146" max="146" width="9.140625" style="405"/>
    <col min="147" max="147" width="21.42578125" style="408" bestFit="1" customWidth="1"/>
    <col min="148" max="148" width="20.140625" style="408" bestFit="1" customWidth="1"/>
    <col min="149" max="149" width="9.140625" style="408"/>
    <col min="150" max="150" width="27.28515625" style="408" bestFit="1" customWidth="1"/>
    <col min="151" max="151" width="11.42578125" style="408" customWidth="1"/>
    <col min="152" max="152" width="14.140625" style="408" customWidth="1"/>
    <col min="153" max="153" width="9.140625" style="405"/>
    <col min="154" max="154" width="21.42578125" style="408" bestFit="1" customWidth="1"/>
    <col min="155" max="155" width="20.140625" style="408" bestFit="1" customWidth="1"/>
    <col min="156" max="156" width="9.140625" style="408"/>
    <col min="157" max="157" width="27.28515625" style="408" bestFit="1" customWidth="1"/>
    <col min="158" max="158" width="11.42578125" style="408" customWidth="1"/>
    <col min="159" max="159" width="14.140625" style="408" customWidth="1"/>
    <col min="160" max="160" width="9.140625" style="405"/>
    <col min="161" max="161" width="21.42578125" style="408" bestFit="1" customWidth="1"/>
    <col min="162" max="162" width="20.140625" style="408" bestFit="1" customWidth="1"/>
    <col min="163" max="163" width="9.140625" style="408"/>
    <col min="164" max="164" width="27.28515625" style="408" bestFit="1" customWidth="1"/>
    <col min="165" max="165" width="11.42578125" style="408" customWidth="1"/>
    <col min="166" max="166" width="14.140625" style="408" customWidth="1"/>
    <col min="167" max="167" width="9.140625" style="405"/>
    <col min="168" max="168" width="21.42578125" style="408" bestFit="1" customWidth="1"/>
    <col min="169" max="169" width="20.140625" style="408" bestFit="1" customWidth="1"/>
    <col min="170" max="170" width="9.140625" style="408"/>
    <col min="171" max="171" width="27.28515625" style="408" bestFit="1" customWidth="1"/>
    <col min="172" max="172" width="11.42578125" style="408" customWidth="1"/>
    <col min="173" max="173" width="14.140625" style="408" customWidth="1"/>
    <col min="174" max="174" width="9.140625" style="405"/>
    <col min="175" max="175" width="21.42578125" style="408" bestFit="1" customWidth="1"/>
    <col min="176" max="176" width="20.140625" style="408" bestFit="1" customWidth="1"/>
    <col min="177" max="177" width="9.140625" style="408"/>
    <col min="178" max="178" width="27.28515625" style="408" bestFit="1" customWidth="1"/>
    <col min="179" max="179" width="11.42578125" style="408" customWidth="1"/>
    <col min="180" max="180" width="14.140625" style="408" customWidth="1"/>
    <col min="181" max="181" width="9.140625" style="405"/>
    <col min="182" max="182" width="21.42578125" style="408" bestFit="1" customWidth="1"/>
    <col min="183" max="183" width="20.140625" style="408" bestFit="1" customWidth="1"/>
    <col min="184" max="184" width="9.140625" style="408"/>
    <col min="185" max="185" width="27.28515625" style="408" bestFit="1" customWidth="1"/>
    <col min="186" max="186" width="11.42578125" style="408" customWidth="1"/>
    <col min="187" max="187" width="14.140625" style="408" customWidth="1"/>
    <col min="188" max="233" width="9.140625" style="405"/>
    <col min="240" max="242" width="9.140625" style="167"/>
    <col min="243" max="243" width="19.42578125" style="167" bestFit="1" customWidth="1"/>
    <col min="244" max="244" width="11.85546875" style="167" bestFit="1" customWidth="1"/>
    <col min="245" max="247" width="9.140625" style="167"/>
    <col min="248" max="248" width="20.140625" style="167" bestFit="1" customWidth="1"/>
    <col min="249" max="249" width="13.7109375" style="167" bestFit="1" customWidth="1"/>
    <col min="250" max="16384" width="9.140625" style="167"/>
  </cols>
  <sheetData>
    <row r="1" spans="1:251" x14ac:dyDescent="0.25">
      <c r="BX1" s="408" t="s">
        <v>3</v>
      </c>
      <c r="BY1" s="409" t="s">
        <v>2</v>
      </c>
      <c r="BZ1" s="408">
        <f>VLOOKUP(BY1,$A$11:$BS$488,8,FALSE)</f>
        <v>16</v>
      </c>
      <c r="CA1" s="408">
        <f t="array" ref="CA1">INDEX($BZ$1:$BZ$55,MATCH(SMALL(COUNTIF($BZ$1:$BZ$55,"&lt;"&amp;$BZ$1:$BZ$55),ROW($BZ1:$CA1)),COUNTIF($BZ$1:$BZ$55,"&lt;"&amp;$BZ$1:$BZ$55),0))</f>
        <v>1</v>
      </c>
      <c r="CB1" s="408" t="str">
        <f t="array" ref="CB1">INDEX($BY$1:$BY$55,SMALL(IF($BZ$1:$BZ$55=$CA1,ROW($BZ$1:$BZ$55)),COUNTIF($CA$1:$CA1,$CA1)),1)</f>
        <v>Mid Suffolk</v>
      </c>
      <c r="CC1" s="408">
        <f t="shared" ref="CC1:CC32" si="0">IF(CA1="9999","no data",(CA1-(CA$1-1)))</f>
        <v>1</v>
      </c>
      <c r="CD1" s="408" t="str">
        <f t="shared" ref="CD1:CD32" si="1">CB1</f>
        <v>Mid Suffolk</v>
      </c>
      <c r="CF1" s="409" t="s">
        <v>2</v>
      </c>
      <c r="CG1" s="408">
        <f>VLOOKUP(CF1,$A$11:$BS$488,12,FALSE)</f>
        <v>4</v>
      </c>
      <c r="CH1" s="408">
        <f t="array" ref="CH1">INDEX(CG$1:CG$55,MATCH(SMALL(COUNTIF(CG$1:CG$55,"&lt;"&amp;CG$1:CG$55),ROW(CG1:CH1)),COUNTIF(CG$1:CG$55,"&lt;"&amp;CG$1:CG$55),0))</f>
        <v>1</v>
      </c>
      <c r="CI1" s="408" t="str">
        <f t="array" ref="CI1">INDEX(CF$1:CF$55,SMALL(IF(CG$1:CG$55=CH1,ROW(CG$1:CG$55)),COUNTIF(CH$1:CH1,CH1)),1)</f>
        <v>Teignbridge</v>
      </c>
      <c r="CJ1" s="408">
        <f t="shared" ref="CJ1:CJ32" si="2">IF(CH1="9999","no data",(CH1-(CH$1-1)))</f>
        <v>1</v>
      </c>
      <c r="CK1" s="408" t="str">
        <f t="shared" ref="CK1:CK32" si="3">CI1</f>
        <v>Teignbridge</v>
      </c>
      <c r="CM1" s="409" t="s">
        <v>2</v>
      </c>
      <c r="CN1" s="408">
        <f>VLOOKUP(CM1,$A$11:$BS$488,16,FALSE)</f>
        <v>7</v>
      </c>
      <c r="CO1" s="408">
        <f t="array" ref="CO1">INDEX(CN$1:CN$55,MATCH(SMALL(COUNTIF(CN$1:CN$55,"&lt;"&amp;CN$1:CN$55),ROW(CN1:CO1)),COUNTIF(CN$1:CN$55,"&lt;"&amp;CN$1:CN$55),0))</f>
        <v>1</v>
      </c>
      <c r="CP1" s="408" t="str">
        <f t="array" ref="CP1">INDEX(CM$1:CM$55,SMALL(IF(CN$1:CN$55=CO1,ROW(CN$1:CN$55)),COUNTIF(CO$1:CO1,CO1)),1)</f>
        <v>Maldon</v>
      </c>
      <c r="CQ1" s="408">
        <f t="shared" ref="CQ1:CQ32" si="4">IF(CO1="9999","no data",(CO1-(CO$1-1)))</f>
        <v>1</v>
      </c>
      <c r="CR1" s="408" t="str">
        <f t="shared" ref="CR1:CR32" si="5">CP1</f>
        <v>Maldon</v>
      </c>
      <c r="CT1" s="409" t="s">
        <v>2</v>
      </c>
      <c r="CU1" s="408">
        <f>VLOOKUP(CT1,$A$11:$BS$488,20,FALSE)</f>
        <v>15</v>
      </c>
      <c r="CV1" s="408">
        <f t="array" ref="CV1">INDEX(CU$1:CU$55,MATCH(SMALL(COUNTIF(CU$1:CU$55,"&lt;"&amp;CU$1:CU$55),ROW(CU1:CV1)),COUNTIF(CU$1:CU$55,"&lt;"&amp;CU$1:CU$55),0))</f>
        <v>1</v>
      </c>
      <c r="CW1" s="408" t="str">
        <f t="array" ref="CW1">INDEX(CT$1:CT$55,SMALL(IF(CU$1:CU$55=CV1,ROW(CU$1:CU$55)),COUNTIF(CV$1:CV1,CV1)),1)</f>
        <v>Isles of Scilly</v>
      </c>
      <c r="CX1" s="408">
        <f t="shared" ref="CX1:CX32" si="6">IF(CV1="9999","no data",(CV1-(CV$1-1)))</f>
        <v>1</v>
      </c>
      <c r="CY1" s="408" t="str">
        <f t="shared" ref="CY1:CY32" si="7">CW1</f>
        <v>Isles of Scilly</v>
      </c>
      <c r="DA1" s="409" t="s">
        <v>2</v>
      </c>
      <c r="DB1" s="408">
        <f>VLOOKUP(DA1,$A$11:$BS$488,24,FALSE)</f>
        <v>26</v>
      </c>
      <c r="DC1" s="408">
        <f t="array" ref="DC1">INDEX(DB$1:DB$55,MATCH(SMALL(COUNTIF(DB$1:DB$55,"&lt;"&amp;DB$1:DB$55),ROW(DB1:DC1)),COUNTIF(DB$1:DB$55,"&lt;"&amp;DB$1:DB$55),0))</f>
        <v>1</v>
      </c>
      <c r="DD1" s="408" t="str">
        <f t="array" ref="DD1">INDEX(DA$1:DA$55,SMALL(IF(DB$1:DB$55=DC1,ROW(DB$1:DB$55)),COUNTIF(DC$1:DC1,DC1)),1)</f>
        <v>Mid Suffolk</v>
      </c>
      <c r="DE1" s="408">
        <f t="shared" ref="DE1:DE32" si="8">IF(DC1="9999","no data",(DC1-(DC$1-1)))</f>
        <v>1</v>
      </c>
      <c r="DF1" s="408" t="str">
        <f t="shared" ref="DF1:DF32" si="9">DD1</f>
        <v>Mid Suffolk</v>
      </c>
      <c r="DH1" s="409" t="s">
        <v>2</v>
      </c>
      <c r="DI1" s="408">
        <f>VLOOKUP(DH1,$A$11:$BS$488,28,FALSE)</f>
        <v>14</v>
      </c>
      <c r="DJ1" s="408">
        <f t="array" ref="DJ1">INDEX(DI$1:DI$55,MATCH(SMALL(COUNTIF(DI$1:DI$55,"&lt;"&amp;DI$1:DI$55),ROW(DI1:DJ1)),COUNTIF(DI$1:DI$55,"&lt;"&amp;DI$1:DI$55),0))</f>
        <v>1</v>
      </c>
      <c r="DK1" s="408" t="str">
        <f t="array" ref="DK1">INDEX(DH$1:DH$55,SMALL(IF(DI$1:DI$55=DJ1,ROW(DI$1:DI$55)),COUNTIF(DJ$1:DJ1,DJ1)),1)</f>
        <v>Torridge</v>
      </c>
      <c r="DL1" s="408">
        <f t="shared" ref="DL1:DL32" si="10">IF(DJ1="9999","no data",(DJ1-(DJ$1-1)))</f>
        <v>1</v>
      </c>
      <c r="DM1" s="408" t="str">
        <f t="shared" ref="DM1:DM32" si="11">DK1</f>
        <v>Torridge</v>
      </c>
      <c r="DO1" s="409" t="s">
        <v>2</v>
      </c>
      <c r="DP1" s="408">
        <f>VLOOKUP(DO1,$A$11:$BS$488,32,FALSE)</f>
        <v>17</v>
      </c>
      <c r="DQ1" s="408">
        <f t="array" ref="DQ1">INDEX(DP$1:DP$55,MATCH(SMALL(COUNTIF(DP$1:DP$55,"&lt;"&amp;DP$1:DP$55),ROW(DP1:DQ1)),COUNTIF(DP$1:DP$55,"&lt;"&amp;DP$1:DP$55),0))</f>
        <v>1</v>
      </c>
      <c r="DR1" s="408" t="str">
        <f t="array" ref="DR1">INDEX(DO$1:DO$55,SMALL(IF(DP$1:DP$55=DQ1,ROW(DP$1:DP$55)),COUNTIF(DQ$1:DQ1,DQ1)),1)</f>
        <v>Copeland</v>
      </c>
      <c r="DS1" s="408">
        <f t="shared" ref="DS1:DS32" si="12">IF(DQ1="9999","no data",(DQ1-(DQ$1-1)))</f>
        <v>1</v>
      </c>
      <c r="DT1" s="408" t="str">
        <f t="shared" ref="DT1:DT32" si="13">DR1</f>
        <v>Copeland</v>
      </c>
      <c r="DV1" s="409" t="s">
        <v>2</v>
      </c>
      <c r="DW1" s="408">
        <f>VLOOKUP(DV1,$A$11:$BS$488,36,FALSE)</f>
        <v>27</v>
      </c>
      <c r="DX1" s="408">
        <f t="array" ref="DX1">INDEX(DW$1:DW$55,MATCH(SMALL(COUNTIF(DW$1:DW$55,"&lt;"&amp;DW$1:DW$55),ROW(DW1:DX1)),COUNTIF(DW$1:DW$55,"&lt;"&amp;DW$1:DW$55),0))</f>
        <v>1</v>
      </c>
      <c r="DY1" s="408" t="str">
        <f t="array" ref="DY1">INDEX(DV$1:DV$55,SMALL(IF(DW$1:DW$55=DX1,ROW(DW$1:DW$55)),COUNTIF(DX$1:DX1,DX1)),1)</f>
        <v>Isles of Scilly</v>
      </c>
      <c r="DZ1" s="408">
        <f t="shared" ref="DZ1:DZ32" si="14">IF(DX1="9999","no data",(DX1-(DX$1-1)))</f>
        <v>1</v>
      </c>
      <c r="EA1" s="408" t="str">
        <f t="shared" ref="EA1:EA32" si="15">DY1</f>
        <v>Isles of Scilly</v>
      </c>
      <c r="EC1" s="409" t="s">
        <v>2</v>
      </c>
      <c r="ED1" s="408">
        <f>VLOOKUP(EC1,$A$11:$BS$488,40,FALSE)</f>
        <v>1</v>
      </c>
      <c r="EE1" s="408">
        <f t="array" ref="EE1">INDEX(ED$1:ED$55,MATCH(SMALL(COUNTIF(ED$1:ED$55,"&lt;"&amp;ED$1:ED$55),ROW(ED1:EE1)),COUNTIF(ED$1:ED$55,"&lt;"&amp;ED$1:ED$55),0))</f>
        <v>1</v>
      </c>
      <c r="EF1" s="408" t="str">
        <f t="array" ref="EF1">INDEX(EC$1:EC$55,SMALL(IF(ED$1:ED$55=EE1,ROW(ED$1:ED$55)),COUNTIF(EE$1:EE1,EE1)),1)</f>
        <v>Allerdale</v>
      </c>
      <c r="EG1" s="408">
        <f t="shared" ref="EG1:EG32" si="16">IF(EE1="9999","no data",(EE1-(EE$1-1)))</f>
        <v>1</v>
      </c>
      <c r="EH1" s="408" t="str">
        <f t="shared" ref="EH1:EH32" si="17">EF1</f>
        <v>Allerdale</v>
      </c>
      <c r="EJ1" s="409" t="s">
        <v>2</v>
      </c>
      <c r="EK1" s="408">
        <f>VLOOKUP(EJ1,$A$11:$BS$488,44,FALSE)</f>
        <v>1</v>
      </c>
      <c r="EL1" s="408">
        <f t="array" ref="EL1">INDEX(EK$1:EK$55,MATCH(SMALL(COUNTIF(EK$1:EK$55,"&lt;"&amp;EK$1:EK$55),ROW(EK1:EL1)),COUNTIF(EK$1:EK$55,"&lt;"&amp;EK$1:EK$55),0))</f>
        <v>1</v>
      </c>
      <c r="EM1" s="408" t="str">
        <f t="array" ref="EM1">INDEX(EJ$1:EJ$55,SMALL(IF(EK$1:EK$55=EL1,ROW(EK$1:EK$55)),COUNTIF(EL$1:EL1,EL1)),1)</f>
        <v>Allerdale</v>
      </c>
      <c r="EN1" s="408">
        <f t="shared" ref="EN1:EN32" si="18">IF(EL1="9999","no data",(EL1-(EL$1-1)))</f>
        <v>1</v>
      </c>
      <c r="EO1" s="408" t="str">
        <f t="shared" ref="EO1:EO32" si="19">EM1</f>
        <v>Allerdale</v>
      </c>
      <c r="EQ1" s="409" t="s">
        <v>2</v>
      </c>
      <c r="ER1" s="408">
        <f>VLOOKUP(EQ1,$A$11:$BS$488,48,FALSE)</f>
        <v>1</v>
      </c>
      <c r="ES1" s="408">
        <f t="array" ref="ES1">INDEX(ER$1:ER$55,MATCH(SMALL(COUNTIF(ER$1:ER$55,"&lt;"&amp;ER$1:ER$55),ROW(ER1:ES1)),COUNTIF(ER$1:ER$55,"&lt;"&amp;ER$1:ER$55),0))</f>
        <v>1</v>
      </c>
      <c r="ET1" s="408" t="str">
        <f t="array" ref="ET1">INDEX(EQ$1:EQ$55,SMALL(IF(ER$1:ER$55=ES1,ROW(ER$1:ER$55)),COUNTIF(ES$1:ES1,ES1)),1)</f>
        <v>Allerdale</v>
      </c>
      <c r="EU1" s="408">
        <f t="shared" ref="EU1:EU32" si="20">IF(ES1="9999","no data",(ES1-(ES$1-1)))</f>
        <v>1</v>
      </c>
      <c r="EV1" s="408" t="str">
        <f t="shared" ref="EV1:EV32" si="21">ET1</f>
        <v>Allerdale</v>
      </c>
      <c r="EX1" s="409" t="s">
        <v>2</v>
      </c>
      <c r="EY1" s="408">
        <f>VLOOKUP(EX1,$A$11:$BS$488,52,FALSE)</f>
        <v>10</v>
      </c>
      <c r="EZ1" s="408">
        <f t="array" ref="EZ1">INDEX(EY$1:EY$55,MATCH(SMALL(COUNTIF(EY$1:EY$55,"&lt;"&amp;EY$1:EY$55),ROW(EY1:EZ1)),COUNTIF(EY$1:EY$55,"&lt;"&amp;EY$1:EY$55),0))</f>
        <v>1</v>
      </c>
      <c r="FA1" s="408" t="str">
        <f t="array" ref="FA1">INDEX(EX$1:EX$55,SMALL(IF(EY$1:EY$55=EZ1,ROW(EY$1:EY$55)),COUNTIF(EZ$1:EZ1,EZ1)),1)</f>
        <v>Derbyshire Dales</v>
      </c>
      <c r="FB1" s="408">
        <f t="shared" ref="FB1:FB32" si="22">IF(EZ1="9999","no data",(EZ1-(EZ$1-1)))</f>
        <v>1</v>
      </c>
      <c r="FC1" s="408" t="str">
        <f t="shared" ref="FC1:FC32" si="23">FA1</f>
        <v>Derbyshire Dales</v>
      </c>
      <c r="FE1" s="409" t="s">
        <v>2</v>
      </c>
      <c r="FF1" s="408" t="str">
        <f>VLOOKUP(FE1,$A$11:$BS$488,56,FALSE)</f>
        <v>9999</v>
      </c>
      <c r="FG1" s="408" t="str">
        <f t="array" ref="FG1">INDEX(FF$1:FF$55,MATCH(SMALL(COUNTIF(FF$1:FF$55,"&lt;"&amp;FF$1:FF$55),ROW(FF1:FG1)),COUNTIF(FF$1:FF$55,"&lt;"&amp;FF$1:FF$55),0))</f>
        <v>9999</v>
      </c>
      <c r="FH1" s="408" t="str">
        <f t="array" ref="FH1">INDEX(FE$1:FE$55,SMALL(IF(FF$1:FF$55=FG1,ROW(FF$1:FF$55)),COUNTIF(FG$1:FG1,FG1)),1)</f>
        <v>Allerdale</v>
      </c>
      <c r="FI1" s="408" t="str">
        <f t="shared" ref="FI1:FI32" si="24">IF(FG1="9999","no data",(FG1-(FG$1-1)))</f>
        <v>no data</v>
      </c>
      <c r="FJ1" s="408" t="str">
        <f t="shared" ref="FJ1:FJ32" si="25">FH1</f>
        <v>Allerdale</v>
      </c>
      <c r="FL1" s="409" t="s">
        <v>2</v>
      </c>
      <c r="FM1" s="408" t="str">
        <f>VLOOKUP(FL1,$A$11:$BS$488,60,FALSE)</f>
        <v>9999</v>
      </c>
      <c r="FN1" s="408" t="str">
        <f t="array" ref="FN1">INDEX(FM$1:FM$55,MATCH(SMALL(COUNTIF(FM$1:FM$55,"&lt;"&amp;FM$1:FM$55),ROW(FM1:FN1)),COUNTIF(FM$1:FM$55,"&lt;"&amp;FM$1:FM$55),0))</f>
        <v>9999</v>
      </c>
      <c r="FO1" s="408" t="str">
        <f t="array" ref="FO1">INDEX(FL$1:FL$55,SMALL(IF(FM$1:FM$55=FN1,ROW(FM$1:FM$55)),COUNTIF(FN$1:FN1,FN1)),1)</f>
        <v>Allerdale</v>
      </c>
      <c r="FP1" s="408" t="str">
        <f t="shared" ref="FP1:FP32" si="26">IF(FN1="9999","no data",(FN1-(FN$1-1)))</f>
        <v>no data</v>
      </c>
      <c r="FQ1" s="408" t="str">
        <f t="shared" ref="FQ1:FQ32" si="27">FO1</f>
        <v>Allerdale</v>
      </c>
      <c r="FS1" s="409" t="s">
        <v>2</v>
      </c>
      <c r="FT1" s="408" t="str">
        <f>VLOOKUP(FS1,$A$11:$BS$488,64,FALSE)</f>
        <v>9999</v>
      </c>
      <c r="FU1" s="408" t="str">
        <f t="array" ref="FU1">INDEX(FT$1:FT$55,MATCH(SMALL(COUNTIF(FT$1:FT$55,"&lt;"&amp;FT$1:FT$55),ROW(FT1:FU1)),COUNTIF(FT$1:FT$55,"&lt;"&amp;FT$1:FT$55),0))</f>
        <v>9999</v>
      </c>
      <c r="FV1" s="408" t="str">
        <f t="array" ref="FV1">INDEX(FS$1:FS$55,SMALL(IF(FT$1:FT$55=FU1,ROW(FT$1:FT$55)),COUNTIF(FU$1:FU1,FU1)),1)</f>
        <v>Allerdale</v>
      </c>
      <c r="FW1" s="408" t="str">
        <f t="shared" ref="FW1:FW32" si="28">IF(FU1="9999","no data",(FU1-(FU$1-1)))</f>
        <v>no data</v>
      </c>
      <c r="FX1" s="408" t="str">
        <f t="shared" ref="FX1:FX32" si="29">FV1</f>
        <v>Allerdale</v>
      </c>
      <c r="FZ1" s="409" t="s">
        <v>2</v>
      </c>
      <c r="GA1" s="408" t="str">
        <f>VLOOKUP(FZ1,$A$11:$BS$488,68,FALSE)</f>
        <v>9999</v>
      </c>
      <c r="GB1" s="408" t="str">
        <f t="array" ref="GB1">INDEX(GA$1:GA$55,MATCH(SMALL(COUNTIF(GA$1:GA$55,"&lt;"&amp;GA$1:GA$55),ROW(GA1:GB1)),COUNTIF(GA$1:GA$55,"&lt;"&amp;GA$1:GA$55),0))</f>
        <v>9999</v>
      </c>
      <c r="GC1" s="408" t="str">
        <f t="array" ref="GC1">INDEX(FZ$1:FZ$55,SMALL(IF(GA$1:GA$55=GB1,ROW(GA$1:GA$55)),COUNTIF(GB$1:GB1,GB1)),1)</f>
        <v>Allerdale</v>
      </c>
      <c r="GD1" s="408" t="str">
        <f t="shared" ref="GD1:GD32" si="30">IF(GB1="9999","no data",(GB1-(GB$1-1)))</f>
        <v>no data</v>
      </c>
      <c r="GE1" s="408" t="str">
        <f t="shared" ref="GE1:GE32" si="31">GC1</f>
        <v>Allerdale</v>
      </c>
      <c r="II1" s="422" t="str">
        <f>members!E10</f>
        <v>Allerdale</v>
      </c>
      <c r="IK1" s="167">
        <f>IF(II2="Predominantly Rural",VLOOKUP(II1,CB1:CC113,2,FALSE),IF(II2="Significant Rural",VLOOKUP(II1,'Rural 50'!E1:F70,2,FALSE),IF(II2="Predominantly Urban",VLOOKUP(II1,'Significant Rural'!E1:F170,2,FALSE),"error")))</f>
        <v>16</v>
      </c>
      <c r="IP1" s="167" t="e">
        <f>IF(II2="Predominantly Rural",VLOOKUP(II1,'Other Urban'!E1:F113,2,FALSE),IF(II2="Significant Rural",VLOOKUP(II1,'Large Urban'!E1:F70,2,FALSE),IF(II2="Predominantly Urban",VLOOKUP(II1,'Major Urban'!E1:F170,2,FALSE),"error")))</f>
        <v>#N/A</v>
      </c>
    </row>
    <row r="2" spans="1:251" x14ac:dyDescent="0.25">
      <c r="BX2" s="408">
        <f>C339</f>
        <v>55</v>
      </c>
      <c r="BY2" s="409" t="s">
        <v>12</v>
      </c>
      <c r="BZ2" s="408">
        <f t="shared" ref="BZ2:BZ55" si="32">VLOOKUP(BY2,$A$11:$BS$488,8,FALSE)</f>
        <v>6</v>
      </c>
      <c r="CA2" s="408">
        <f t="array" ref="CA2">INDEX($BZ$1:$BZ$55,MATCH(SMALL(COUNTIF($BZ$1:$BZ$55,"&lt;"&amp;$BZ$1:$BZ$55),ROW($BZ2:$CA2)),COUNTIF($BZ$1:$BZ$55,"&lt;"&amp;$BZ$1:$BZ$55),0))</f>
        <v>2</v>
      </c>
      <c r="CB2" s="408" t="str">
        <f t="array" ref="CB2">INDEX($BY$1:$BY$55,SMALL(IF($BZ$1:$BZ$55=$CA2,ROW($BZ$1:$BZ$55)),COUNTIF($CA$1:$CA2,$CA2)),1)</f>
        <v>Maldon</v>
      </c>
      <c r="CC2" s="408">
        <f t="shared" si="0"/>
        <v>2</v>
      </c>
      <c r="CD2" s="408" t="str">
        <f t="shared" si="1"/>
        <v>Maldon</v>
      </c>
      <c r="CF2" s="409" t="s">
        <v>12</v>
      </c>
      <c r="CG2" s="408">
        <f t="shared" ref="CG2:CG54" si="33">VLOOKUP(CF2,$A$11:$BS$488,12,FALSE)</f>
        <v>27</v>
      </c>
      <c r="CH2" s="408">
        <f t="array" ref="CH2">INDEX(CG$1:CG$55,MATCH(SMALL(COUNTIF(CG$1:CG$55,"&lt;"&amp;CG$1:CG$55),ROW(CG2:CH2)),COUNTIF(CG$1:CG$55,"&lt;"&amp;CG$1:CG$55),0))</f>
        <v>2</v>
      </c>
      <c r="CI2" s="408" t="str">
        <f t="array" ref="CI2">INDEX(CF$1:CF$55,SMALL(IF(CG$1:CG$55=CH2,ROW(CG$1:CG$55)),COUNTIF(CH$1:CH2,CH2)),1)</f>
        <v>Maldon</v>
      </c>
      <c r="CJ2" s="408">
        <f t="shared" si="2"/>
        <v>2</v>
      </c>
      <c r="CK2" s="408" t="str">
        <f t="shared" si="3"/>
        <v>Maldon</v>
      </c>
      <c r="CM2" s="409" t="s">
        <v>12</v>
      </c>
      <c r="CN2" s="408">
        <f t="shared" ref="CN2:CN55" si="34">VLOOKUP(CM2,$A$11:$BS$488,16,FALSE)</f>
        <v>17</v>
      </c>
      <c r="CO2" s="408">
        <f t="array" ref="CO2">INDEX(CN$1:CN$55,MATCH(SMALL(COUNTIF(CN$1:CN$55,"&lt;"&amp;CN$1:CN$55),ROW(CN2:CO2)),COUNTIF(CN$1:CN$55,"&lt;"&amp;CN$1:CN$55),0))</f>
        <v>2</v>
      </c>
      <c r="CP2" s="408" t="str">
        <f t="array" ref="CP2">INDEX(CM$1:CM$55,SMALL(IF(CN$1:CN$55=CO2,ROW(CN$1:CN$55)),COUNTIF(CO$1:CO2,CO2)),1)</f>
        <v>Teignbridge</v>
      </c>
      <c r="CQ2" s="408">
        <f t="shared" si="4"/>
        <v>2</v>
      </c>
      <c r="CR2" s="408" t="str">
        <f t="shared" si="5"/>
        <v>Teignbridge</v>
      </c>
      <c r="CT2" s="409" t="s">
        <v>12</v>
      </c>
      <c r="CU2" s="408">
        <f t="shared" ref="CU2:CU55" si="35">VLOOKUP(CT2,$A$11:$BS$488,20,FALSE)</f>
        <v>17</v>
      </c>
      <c r="CV2" s="408">
        <f t="array" ref="CV2">INDEX(CU$1:CU$55,MATCH(SMALL(COUNTIF(CU$1:CU$55,"&lt;"&amp;CU$1:CU$55),ROW(CU2:CV2)),COUNTIF(CU$1:CU$55,"&lt;"&amp;CU$1:CU$55),0))</f>
        <v>2</v>
      </c>
      <c r="CW2" s="408" t="str">
        <f t="array" ref="CW2">INDEX(CT$1:CT$55,SMALL(IF(CU$1:CU$55=CV2,ROW(CU$1:CU$55)),COUNTIF(CV$1:CV2,CV2)),1)</f>
        <v>Derbyshire Dales</v>
      </c>
      <c r="CX2" s="408">
        <f t="shared" si="6"/>
        <v>2</v>
      </c>
      <c r="CY2" s="408" t="str">
        <f t="shared" si="7"/>
        <v>Derbyshire Dales</v>
      </c>
      <c r="DA2" s="409" t="s">
        <v>12</v>
      </c>
      <c r="DB2" s="408">
        <f t="shared" ref="DB2:DB55" si="36">VLOOKUP(DA2,$A$11:$BS$488,24,FALSE)</f>
        <v>18</v>
      </c>
      <c r="DC2" s="408">
        <f t="array" ref="DC2">INDEX(DB$1:DB$55,MATCH(SMALL(COUNTIF(DB$1:DB$55,"&lt;"&amp;DB$1:DB$55),ROW(DB2:DC2)),COUNTIF(DB$1:DB$55,"&lt;"&amp;DB$1:DB$55),0))</f>
        <v>2</v>
      </c>
      <c r="DD2" s="408" t="str">
        <f t="array" ref="DD2">INDEX(DA$1:DA$55,SMALL(IF(DB$1:DB$55=DC2,ROW(DB$1:DB$55)),COUNTIF(DC$1:DC2,DC2)),1)</f>
        <v>West Lindsey</v>
      </c>
      <c r="DE2" s="408">
        <f t="shared" si="8"/>
        <v>2</v>
      </c>
      <c r="DF2" s="408" t="str">
        <f t="shared" si="9"/>
        <v>West Lindsey</v>
      </c>
      <c r="DH2" s="409" t="s">
        <v>12</v>
      </c>
      <c r="DI2" s="408">
        <f t="shared" ref="DI2:DI55" si="37">VLOOKUP(DH2,$A$11:$BS$488,28,FALSE)</f>
        <v>39</v>
      </c>
      <c r="DJ2" s="408">
        <f t="array" ref="DJ2">INDEX(DI$1:DI$55,MATCH(SMALL(COUNTIF(DI$1:DI$55,"&lt;"&amp;DI$1:DI$55),ROW(DI2:DJ2)),COUNTIF(DI$1:DI$55,"&lt;"&amp;DI$1:DI$55),0))</f>
        <v>2</v>
      </c>
      <c r="DK2" s="408" t="str">
        <f t="array" ref="DK2">INDEX(DH$1:DH$55,SMALL(IF(DI$1:DI$55=DJ2,ROW(DI$1:DI$55)),COUNTIF(DJ$1:DJ2,DJ2)),1)</f>
        <v>Harborough</v>
      </c>
      <c r="DL2" s="408">
        <f t="shared" si="10"/>
        <v>2</v>
      </c>
      <c r="DM2" s="408" t="str">
        <f t="shared" si="11"/>
        <v>Harborough</v>
      </c>
      <c r="DO2" s="409" t="s">
        <v>12</v>
      </c>
      <c r="DP2" s="408">
        <f t="shared" ref="DP2:DP55" si="38">VLOOKUP(DO2,$A$11:$BS$488,32,FALSE)</f>
        <v>26</v>
      </c>
      <c r="DQ2" s="408">
        <f t="array" ref="DQ2">INDEX(DP$1:DP$55,MATCH(SMALL(COUNTIF(DP$1:DP$55,"&lt;"&amp;DP$1:DP$55),ROW(DP2:DQ2)),COUNTIF(DP$1:DP$55,"&lt;"&amp;DP$1:DP$55),0))</f>
        <v>2</v>
      </c>
      <c r="DR2" s="408" t="str">
        <f t="array" ref="DR2">INDEX(DO$1:DO$55,SMALL(IF(DP$1:DP$55=DQ2,ROW(DP$1:DP$55)),COUNTIF(DQ$1:DQ2,DQ2)),1)</f>
        <v>Maldon</v>
      </c>
      <c r="DS2" s="408">
        <f t="shared" si="12"/>
        <v>2</v>
      </c>
      <c r="DT2" s="408" t="str">
        <f t="shared" si="13"/>
        <v>Maldon</v>
      </c>
      <c r="DV2" s="409" t="s">
        <v>12</v>
      </c>
      <c r="DW2" s="408">
        <f t="shared" ref="DW2:DW55" si="39">VLOOKUP(DV2,$A$11:$BS$488,36,FALSE)</f>
        <v>30</v>
      </c>
      <c r="DX2" s="408">
        <f t="array" ref="DX2">INDEX(DW$1:DW$55,MATCH(SMALL(COUNTIF(DW$1:DW$55,"&lt;"&amp;DW$1:DW$55),ROW(DW2:DX2)),COUNTIF(DW$1:DW$55,"&lt;"&amp;DW$1:DW$55),0))</f>
        <v>2</v>
      </c>
      <c r="DY2" s="408" t="str">
        <f t="array" ref="DY2">INDEX(DV$1:DV$55,SMALL(IF(DW$1:DW$55=DX2,ROW(DW$1:DW$55)),COUNTIF(DX$1:DX2,DX2)),1)</f>
        <v>Copeland</v>
      </c>
      <c r="DZ2" s="408">
        <f t="shared" si="14"/>
        <v>2</v>
      </c>
      <c r="EA2" s="408" t="str">
        <f t="shared" si="15"/>
        <v>Copeland</v>
      </c>
      <c r="EC2" s="409" t="s">
        <v>12</v>
      </c>
      <c r="ED2" s="408">
        <f t="shared" ref="ED2:ED55" si="40">VLOOKUP(EC2,$A$11:$BS$488,40,FALSE)</f>
        <v>1</v>
      </c>
      <c r="EE2" s="408">
        <f t="array" ref="EE2">INDEX(ED$1:ED$55,MATCH(SMALL(COUNTIF(ED$1:ED$55,"&lt;"&amp;ED$1:ED$55),ROW(ED2:EE2)),COUNTIF(ED$1:ED$55,"&lt;"&amp;ED$1:ED$55),0))</f>
        <v>1</v>
      </c>
      <c r="EF2" s="408" t="str">
        <f t="array" ref="EF2">INDEX(EC$1:EC$55,SMALL(IF(ED$1:ED$55=EE2,ROW(ED$1:ED$55)),COUNTIF(EE$1:EE2,EE2)),1)</f>
        <v>Babergh</v>
      </c>
      <c r="EG2" s="408">
        <f t="shared" si="16"/>
        <v>1</v>
      </c>
      <c r="EH2" s="408" t="str">
        <f t="shared" si="17"/>
        <v>Babergh</v>
      </c>
      <c r="EJ2" s="409" t="s">
        <v>12</v>
      </c>
      <c r="EK2" s="408">
        <f t="shared" ref="EK2:EK55" si="41">VLOOKUP(EJ2,$A$11:$BS$488,44,FALSE)</f>
        <v>1</v>
      </c>
      <c r="EL2" s="408">
        <f t="array" ref="EL2">INDEX(EK$1:EK$55,MATCH(SMALL(COUNTIF(EK$1:EK$55,"&lt;"&amp;EK$1:EK$55),ROW(EK2:EL2)),COUNTIF(EK$1:EK$55,"&lt;"&amp;EK$1:EK$55),0))</f>
        <v>1</v>
      </c>
      <c r="EM2" s="408" t="str">
        <f t="array" ref="EM2">INDEX(EJ$1:EJ$55,SMALL(IF(EK$1:EK$55=EL2,ROW(EK$1:EK$55)),COUNTIF(EL$1:EL2,EL2)),1)</f>
        <v>Babergh</v>
      </c>
      <c r="EN2" s="408">
        <f t="shared" si="18"/>
        <v>1</v>
      </c>
      <c r="EO2" s="408" t="str">
        <f t="shared" si="19"/>
        <v>Babergh</v>
      </c>
      <c r="EQ2" s="409" t="s">
        <v>12</v>
      </c>
      <c r="ER2" s="408">
        <f t="shared" ref="ER2:ER55" si="42">VLOOKUP(EQ2,$A$11:$BS$488,48,FALSE)</f>
        <v>10</v>
      </c>
      <c r="ES2" s="408">
        <f t="array" ref="ES2">INDEX(ER$1:ER$55,MATCH(SMALL(COUNTIF(ER$1:ER$55,"&lt;"&amp;ER$1:ER$55),ROW(ER2:ES2)),COUNTIF(ER$1:ER$55,"&lt;"&amp;ER$1:ER$55),0))</f>
        <v>1</v>
      </c>
      <c r="ET2" s="408" t="str">
        <f t="array" ref="ET2">INDEX(EQ$1:EQ$55,SMALL(IF(ER$1:ER$55=ES2,ROW(ER$1:ER$55)),COUNTIF(ES$1:ES2,ES2)),1)</f>
        <v>Forest Heath</v>
      </c>
      <c r="EU2" s="408">
        <f t="shared" si="20"/>
        <v>1</v>
      </c>
      <c r="EV2" s="408" t="str">
        <f t="shared" si="21"/>
        <v>Forest Heath</v>
      </c>
      <c r="EX2" s="409" t="s">
        <v>12</v>
      </c>
      <c r="EY2" s="408">
        <f t="shared" ref="EY2:EY55" si="43">VLOOKUP(EX2,$A$11:$BS$488,52,FALSE)</f>
        <v>8</v>
      </c>
      <c r="EZ2" s="408">
        <f t="array" ref="EZ2">INDEX(EY$1:EY$55,MATCH(SMALL(COUNTIF(EY$1:EY$55,"&lt;"&amp;EY$1:EY$55),ROW(EY2:EZ2)),COUNTIF(EY$1:EY$55,"&lt;"&amp;EY$1:EY$55),0))</f>
        <v>1</v>
      </c>
      <c r="FA2" s="408" t="str">
        <f t="array" ref="FA2">INDEX(EX$1:EX$55,SMALL(IF(EY$1:EY$55=EZ2,ROW(EY$1:EY$55)),COUNTIF(EZ$1:EZ2,EZ2)),1)</f>
        <v>Eden</v>
      </c>
      <c r="FB2" s="408">
        <f t="shared" si="22"/>
        <v>1</v>
      </c>
      <c r="FC2" s="408" t="str">
        <f t="shared" si="23"/>
        <v>Eden</v>
      </c>
      <c r="FE2" s="409" t="s">
        <v>12</v>
      </c>
      <c r="FF2" s="408" t="str">
        <f t="shared" ref="FF2:FF55" si="44">VLOOKUP(FE2,$A$11:$BS$488,56,FALSE)</f>
        <v>9999</v>
      </c>
      <c r="FG2" s="408" t="str">
        <f t="array" ref="FG2">INDEX(FF$1:FF$55,MATCH(SMALL(COUNTIF(FF$1:FF$55,"&lt;"&amp;FF$1:FF$55),ROW(FF2:FG2)),COUNTIF(FF$1:FF$55,"&lt;"&amp;FF$1:FF$55),0))</f>
        <v>9999</v>
      </c>
      <c r="FH2" s="408" t="str">
        <f t="array" ref="FH2">INDEX(FE$1:FE$55,SMALL(IF(FF$1:FF$55=FG2,ROW(FF$1:FF$55)),COUNTIF(FG$1:FG2,FG2)),1)</f>
        <v>Babergh</v>
      </c>
      <c r="FI2" s="408" t="str">
        <f t="shared" si="24"/>
        <v>no data</v>
      </c>
      <c r="FJ2" s="408" t="str">
        <f t="shared" si="25"/>
        <v>Babergh</v>
      </c>
      <c r="FL2" s="409" t="s">
        <v>12</v>
      </c>
      <c r="FM2" s="408" t="str">
        <f t="shared" ref="FM2:FM55" si="45">VLOOKUP(FL2,$A$11:$BS$488,60,FALSE)</f>
        <v>9999</v>
      </c>
      <c r="FN2" s="408" t="str">
        <f t="array" ref="FN2">INDEX(FM$1:FM$55,MATCH(SMALL(COUNTIF(FM$1:FM$55,"&lt;"&amp;FM$1:FM$55),ROW(FM2:FN2)),COUNTIF(FM$1:FM$55,"&lt;"&amp;FM$1:FM$55),0))</f>
        <v>9999</v>
      </c>
      <c r="FO2" s="408" t="str">
        <f t="array" ref="FO2">INDEX(FL$1:FL$55,SMALL(IF(FM$1:FM$55=FN2,ROW(FM$1:FM$55)),COUNTIF(FN$1:FN2,FN2)),1)</f>
        <v>Babergh</v>
      </c>
      <c r="FP2" s="408" t="str">
        <f t="shared" si="26"/>
        <v>no data</v>
      </c>
      <c r="FQ2" s="408" t="str">
        <f t="shared" si="27"/>
        <v>Babergh</v>
      </c>
      <c r="FS2" s="409" t="s">
        <v>12</v>
      </c>
      <c r="FT2" s="408" t="str">
        <f t="shared" ref="FT2:FT55" si="46">VLOOKUP(FS2,$A$11:$BS$488,64,FALSE)</f>
        <v>9999</v>
      </c>
      <c r="FU2" s="408" t="str">
        <f t="array" ref="FU2">INDEX(FT$1:FT$55,MATCH(SMALL(COUNTIF(FT$1:FT$55,"&lt;"&amp;FT$1:FT$55),ROW(FT2:FU2)),COUNTIF(FT$1:FT$55,"&lt;"&amp;FT$1:FT$55),0))</f>
        <v>9999</v>
      </c>
      <c r="FV2" s="408" t="str">
        <f t="array" ref="FV2">INDEX(FS$1:FS$55,SMALL(IF(FT$1:FT$55=FU2,ROW(FT$1:FT$55)),COUNTIF(FU$1:FU2,FU2)),1)</f>
        <v>Babergh</v>
      </c>
      <c r="FW2" s="408" t="str">
        <f t="shared" si="28"/>
        <v>no data</v>
      </c>
      <c r="FX2" s="408" t="str">
        <f t="shared" si="29"/>
        <v>Babergh</v>
      </c>
      <c r="FZ2" s="409" t="s">
        <v>12</v>
      </c>
      <c r="GA2" s="408" t="str">
        <f t="shared" ref="GA2:GA55" si="47">VLOOKUP(FZ2,$A$11:$BS$488,68,FALSE)</f>
        <v>9999</v>
      </c>
      <c r="GB2" s="408" t="str">
        <f t="array" ref="GB2">INDEX(GA$1:GA$55,MATCH(SMALL(COUNTIF(GA$1:GA$55,"&lt;"&amp;GA$1:GA$55),ROW(GA2:GB2)),COUNTIF(GA$1:GA$55,"&lt;"&amp;GA$1:GA$55),0))</f>
        <v>9999</v>
      </c>
      <c r="GC2" s="408" t="str">
        <f t="array" ref="GC2">INDEX(FZ$1:FZ$55,SMALL(IF(GA$1:GA$55=GB2,ROW(GA$1:GA$55)),COUNTIF(GB$1:GB2,GB2)),1)</f>
        <v>Babergh</v>
      </c>
      <c r="GD2" s="408" t="str">
        <f t="shared" si="30"/>
        <v>no data</v>
      </c>
      <c r="GE2" s="408" t="str">
        <f t="shared" si="31"/>
        <v>Babergh</v>
      </c>
      <c r="II2" s="167" t="str">
        <f>'[1]Front Page'!D17</f>
        <v>Predominantly Rural</v>
      </c>
    </row>
    <row r="3" spans="1:251" x14ac:dyDescent="0.25">
      <c r="BY3" s="409" t="s">
        <v>35</v>
      </c>
      <c r="BZ3" s="408">
        <f t="shared" si="32"/>
        <v>45</v>
      </c>
      <c r="CA3" s="408">
        <f t="array" ref="CA3">INDEX($BZ$1:$BZ$55,MATCH(SMALL(COUNTIF($BZ$1:$BZ$55,"&lt;"&amp;$BZ$1:$BZ$55),ROW($BZ3:$CA3)),COUNTIF($BZ$1:$BZ$55,"&lt;"&amp;$BZ$1:$BZ$55),0))</f>
        <v>3</v>
      </c>
      <c r="CB3" s="408" t="str">
        <f t="array" ref="CB3">INDEX($BY$1:$BY$55,SMALL(IF($BZ$1:$BZ$55=$CA3,ROW($BZ$1:$BZ$55)),COUNTIF($CA$1:$CA3,$CA3)),1)</f>
        <v>West Lindsey</v>
      </c>
      <c r="CC3" s="408">
        <f t="shared" si="0"/>
        <v>3</v>
      </c>
      <c r="CD3" s="408" t="str">
        <f t="shared" si="1"/>
        <v>West Lindsey</v>
      </c>
      <c r="CF3" s="409" t="s">
        <v>35</v>
      </c>
      <c r="CG3" s="408">
        <f t="shared" si="33"/>
        <v>36</v>
      </c>
      <c r="CH3" s="408">
        <f t="array" ref="CH3">INDEX(CG$1:CG$55,MATCH(SMALL(COUNTIF(CG$1:CG$55,"&lt;"&amp;CG$1:CG$55),ROW(CG3:CH3)),COUNTIF(CG$1:CG$55,"&lt;"&amp;CG$1:CG$55),0))</f>
        <v>3</v>
      </c>
      <c r="CI3" s="408" t="str">
        <f t="array" ref="CI3">INDEX(CF$1:CF$55,SMALL(IF(CG$1:CG$55=CH3,ROW(CG$1:CG$55)),COUNTIF(CH$1:CH3,CH3)),1)</f>
        <v>Derbyshire Dales</v>
      </c>
      <c r="CJ3" s="408">
        <f t="shared" si="2"/>
        <v>3</v>
      </c>
      <c r="CK3" s="408" t="str">
        <f t="shared" si="3"/>
        <v>Derbyshire Dales</v>
      </c>
      <c r="CM3" s="409" t="s">
        <v>35</v>
      </c>
      <c r="CN3" s="408">
        <f t="shared" si="34"/>
        <v>44</v>
      </c>
      <c r="CO3" s="408">
        <f t="array" ref="CO3">INDEX(CN$1:CN$55,MATCH(SMALL(COUNTIF(CN$1:CN$55,"&lt;"&amp;CN$1:CN$55),ROW(CN3:CO3)),COUNTIF(CN$1:CN$55,"&lt;"&amp;CN$1:CN$55),0))</f>
        <v>3</v>
      </c>
      <c r="CP3" s="408" t="str">
        <f t="array" ref="CP3">INDEX(CM$1:CM$55,SMALL(IF(CN$1:CN$55=CO3,ROW(CN$1:CN$55)),COUNTIF(CO$1:CO3,CO3)),1)</f>
        <v>Copeland</v>
      </c>
      <c r="CQ3" s="408">
        <f t="shared" si="4"/>
        <v>3</v>
      </c>
      <c r="CR3" s="408" t="str">
        <f t="shared" si="5"/>
        <v>Copeland</v>
      </c>
      <c r="CT3" s="409" t="s">
        <v>35</v>
      </c>
      <c r="CU3" s="408">
        <f t="shared" si="35"/>
        <v>47</v>
      </c>
      <c r="CV3" s="408">
        <f t="array" ref="CV3">INDEX(CU$1:CU$55,MATCH(SMALL(COUNTIF(CU$1:CU$55,"&lt;"&amp;CU$1:CU$55),ROW(CU3:CV3)),COUNTIF(CU$1:CU$55,"&lt;"&amp;CU$1:CU$55),0))</f>
        <v>3</v>
      </c>
      <c r="CW3" s="408" t="str">
        <f t="array" ref="CW3">INDEX(CT$1:CT$55,SMALL(IF(CU$1:CU$55=CV3,ROW(CU$1:CU$55)),COUNTIF(CV$1:CV3,CV3)),1)</f>
        <v>Hambleton</v>
      </c>
      <c r="CX3" s="408">
        <f t="shared" si="6"/>
        <v>3</v>
      </c>
      <c r="CY3" s="408" t="str">
        <f t="shared" si="7"/>
        <v>Hambleton</v>
      </c>
      <c r="DA3" s="409" t="s">
        <v>35</v>
      </c>
      <c r="DB3" s="408">
        <f t="shared" si="36"/>
        <v>48</v>
      </c>
      <c r="DC3" s="408">
        <f t="array" ref="DC3">INDEX(DB$1:DB$55,MATCH(SMALL(COUNTIF(DB$1:DB$55,"&lt;"&amp;DB$1:DB$55),ROW(DB3:DC3)),COUNTIF(DB$1:DB$55,"&lt;"&amp;DB$1:DB$55),0))</f>
        <v>3</v>
      </c>
      <c r="DD3" s="408" t="str">
        <f t="array" ref="DD3">INDEX(DA$1:DA$55,SMALL(IF(DB$1:DB$55=DC3,ROW(DB$1:DB$55)),COUNTIF(DC$1:DC3,DC3)),1)</f>
        <v>Maldon</v>
      </c>
      <c r="DE3" s="408">
        <f t="shared" si="8"/>
        <v>3</v>
      </c>
      <c r="DF3" s="408" t="str">
        <f t="shared" si="9"/>
        <v>Maldon</v>
      </c>
      <c r="DH3" s="409" t="s">
        <v>35</v>
      </c>
      <c r="DI3" s="408">
        <f t="shared" si="37"/>
        <v>42</v>
      </c>
      <c r="DJ3" s="408">
        <f t="array" ref="DJ3">INDEX(DI$1:DI$55,MATCH(SMALL(COUNTIF(DI$1:DI$55,"&lt;"&amp;DI$1:DI$55),ROW(DI3:DJ3)),COUNTIF(DI$1:DI$55,"&lt;"&amp;DI$1:DI$55),0))</f>
        <v>3</v>
      </c>
      <c r="DK3" s="408" t="str">
        <f t="array" ref="DK3">INDEX(DH$1:DH$55,SMALL(IF(DI$1:DI$55=DJ3,ROW(DI$1:DI$55)),COUNTIF(DJ$1:DJ3,DJ3)),1)</f>
        <v>West Lindsey</v>
      </c>
      <c r="DL3" s="408">
        <f t="shared" si="10"/>
        <v>3</v>
      </c>
      <c r="DM3" s="408" t="str">
        <f t="shared" si="11"/>
        <v>West Lindsey</v>
      </c>
      <c r="DO3" s="409" t="s">
        <v>35</v>
      </c>
      <c r="DP3" s="408">
        <f t="shared" si="38"/>
        <v>49</v>
      </c>
      <c r="DQ3" s="408">
        <f t="array" ref="DQ3">INDEX(DP$1:DP$55,MATCH(SMALL(COUNTIF(DP$1:DP$55,"&lt;"&amp;DP$1:DP$55),ROW(DP3:DQ3)),COUNTIF(DP$1:DP$55,"&lt;"&amp;DP$1:DP$55),0))</f>
        <v>3</v>
      </c>
      <c r="DR3" s="408" t="str">
        <f t="array" ref="DR3">INDEX(DO$1:DO$55,SMALL(IF(DP$1:DP$55=DQ3,ROW(DP$1:DP$55)),COUNTIF(DQ$1:DQ3,DQ3)),1)</f>
        <v>Harborough</v>
      </c>
      <c r="DS3" s="408">
        <f t="shared" si="12"/>
        <v>3</v>
      </c>
      <c r="DT3" s="408" t="str">
        <f t="shared" si="13"/>
        <v>Harborough</v>
      </c>
      <c r="DV3" s="409" t="s">
        <v>35</v>
      </c>
      <c r="DW3" s="408">
        <f t="shared" si="39"/>
        <v>51</v>
      </c>
      <c r="DX3" s="408">
        <f t="array" ref="DX3">INDEX(DW$1:DW$55,MATCH(SMALL(COUNTIF(DW$1:DW$55,"&lt;"&amp;DW$1:DW$55),ROW(DW3:DX3)),COUNTIF(DW$1:DW$55,"&lt;"&amp;DW$1:DW$55),0))</f>
        <v>3</v>
      </c>
      <c r="DY3" s="408" t="str">
        <f t="array" ref="DY3">INDEX(DV$1:DV$55,SMALL(IF(DW$1:DW$55=DX3,ROW(DW$1:DW$55)),COUNTIF(DX$1:DX3,DX3)),1)</f>
        <v>Purbeck</v>
      </c>
      <c r="DZ3" s="408">
        <f t="shared" si="14"/>
        <v>3</v>
      </c>
      <c r="EA3" s="408" t="str">
        <f t="shared" si="15"/>
        <v>Purbeck</v>
      </c>
      <c r="EC3" s="409" t="s">
        <v>35</v>
      </c>
      <c r="ED3" s="408">
        <f t="shared" si="40"/>
        <v>25</v>
      </c>
      <c r="EE3" s="408">
        <f t="array" ref="EE3">INDEX(ED$1:ED$55,MATCH(SMALL(COUNTIF(ED$1:ED$55,"&lt;"&amp;ED$1:ED$55),ROW(ED3:EE3)),COUNTIF(ED$1:ED$55,"&lt;"&amp;ED$1:ED$55),0))</f>
        <v>1</v>
      </c>
      <c r="EF3" s="408" t="str">
        <f t="array" ref="EF3">INDEX(EC$1:EC$55,SMALL(IF(ED$1:ED$55=EE3,ROW(ED$1:ED$55)),COUNTIF(EE$1:EE3,EE3)),1)</f>
        <v>Forest Heath</v>
      </c>
      <c r="EG3" s="408">
        <f t="shared" si="16"/>
        <v>1</v>
      </c>
      <c r="EH3" s="408" t="str">
        <f t="shared" si="17"/>
        <v>Forest Heath</v>
      </c>
      <c r="EJ3" s="409" t="s">
        <v>35</v>
      </c>
      <c r="EK3" s="408">
        <f t="shared" si="41"/>
        <v>27</v>
      </c>
      <c r="EL3" s="408">
        <f t="array" ref="EL3">INDEX(EK$1:EK$55,MATCH(SMALL(COUNTIF(EK$1:EK$55,"&lt;"&amp;EK$1:EK$55),ROW(EK3:EL3)),COUNTIF(EK$1:EK$55,"&lt;"&amp;EK$1:EK$55),0))</f>
        <v>1</v>
      </c>
      <c r="EM3" s="408" t="str">
        <f t="array" ref="EM3">INDEX(EJ$1:EJ$55,SMALL(IF(EK$1:EK$55=EL3,ROW(EK$1:EK$55)),COUNTIF(EL$1:EL3,EL3)),1)</f>
        <v>Isle of Wight</v>
      </c>
      <c r="EN3" s="408">
        <f t="shared" si="18"/>
        <v>1</v>
      </c>
      <c r="EO3" s="408" t="str">
        <f t="shared" si="19"/>
        <v>Isle of Wight</v>
      </c>
      <c r="EQ3" s="409" t="s">
        <v>35</v>
      </c>
      <c r="ER3" s="408">
        <f t="shared" si="42"/>
        <v>28</v>
      </c>
      <c r="ES3" s="408">
        <f t="array" ref="ES3">INDEX(ER$1:ER$55,MATCH(SMALL(COUNTIF(ER$1:ER$55,"&lt;"&amp;ER$1:ER$55),ROW(ER3:ES3)),COUNTIF(ER$1:ER$55,"&lt;"&amp;ER$1:ER$55),0))</f>
        <v>1</v>
      </c>
      <c r="ET3" s="408" t="str">
        <f t="array" ref="ET3">INDEX(EQ$1:EQ$55,SMALL(IF(ER$1:ER$55=ES3,ROW(ER$1:ER$55)),COUNTIF(ES$1:ES3,ES3)),1)</f>
        <v>Isles of Scilly</v>
      </c>
      <c r="EU3" s="408">
        <f t="shared" si="20"/>
        <v>1</v>
      </c>
      <c r="EV3" s="408" t="str">
        <f t="shared" si="21"/>
        <v>Isles of Scilly</v>
      </c>
      <c r="EX3" s="409" t="s">
        <v>35</v>
      </c>
      <c r="EY3" s="408">
        <f t="shared" si="43"/>
        <v>25</v>
      </c>
      <c r="EZ3" s="408">
        <f t="array" ref="EZ3">INDEX(EY$1:EY$55,MATCH(SMALL(COUNTIF(EY$1:EY$55,"&lt;"&amp;EY$1:EY$55),ROW(EY3:EZ3)),COUNTIF(EY$1:EY$55,"&lt;"&amp;EY$1:EY$55),0))</f>
        <v>1</v>
      </c>
      <c r="FA3" s="408" t="str">
        <f t="array" ref="FA3">INDEX(EX$1:EX$55,SMALL(IF(EY$1:EY$55=EZ3,ROW(EY$1:EY$55)),COUNTIF(EZ$1:EZ3,EZ3)),1)</f>
        <v>Isles of Scilly</v>
      </c>
      <c r="FB3" s="408">
        <f t="shared" si="22"/>
        <v>1</v>
      </c>
      <c r="FC3" s="408" t="str">
        <f t="shared" si="23"/>
        <v>Isles of Scilly</v>
      </c>
      <c r="FE3" s="409" t="s">
        <v>35</v>
      </c>
      <c r="FF3" s="408" t="str">
        <f t="shared" si="44"/>
        <v>9999</v>
      </c>
      <c r="FG3" s="408" t="str">
        <f t="array" ref="FG3">INDEX(FF$1:FF$55,MATCH(SMALL(COUNTIF(FF$1:FF$55,"&lt;"&amp;FF$1:FF$55),ROW(FF3:FG3)),COUNTIF(FF$1:FF$55,"&lt;"&amp;FF$1:FF$55),0))</f>
        <v>9999</v>
      </c>
      <c r="FH3" s="408" t="str">
        <f t="array" ref="FH3">INDEX(FE$1:FE$55,SMALL(IF(FF$1:FF$55=FG3,ROW(FF$1:FF$55)),COUNTIF(FG$1:FG3,FG3)),1)</f>
        <v>Breckland</v>
      </c>
      <c r="FI3" s="408" t="str">
        <f t="shared" si="24"/>
        <v>no data</v>
      </c>
      <c r="FJ3" s="408" t="str">
        <f t="shared" si="25"/>
        <v>Breckland</v>
      </c>
      <c r="FL3" s="409" t="s">
        <v>35</v>
      </c>
      <c r="FM3" s="408" t="str">
        <f t="shared" si="45"/>
        <v>9999</v>
      </c>
      <c r="FN3" s="408" t="str">
        <f t="array" ref="FN3">INDEX(FM$1:FM$55,MATCH(SMALL(COUNTIF(FM$1:FM$55,"&lt;"&amp;FM$1:FM$55),ROW(FM3:FN3)),COUNTIF(FM$1:FM$55,"&lt;"&amp;FM$1:FM$55),0))</f>
        <v>9999</v>
      </c>
      <c r="FO3" s="408" t="str">
        <f t="array" ref="FO3">INDEX(FL$1:FL$55,SMALL(IF(FM$1:FM$55=FN3,ROW(FM$1:FM$55)),COUNTIF(FN$1:FN3,FN3)),1)</f>
        <v>Breckland</v>
      </c>
      <c r="FP3" s="408" t="str">
        <f t="shared" si="26"/>
        <v>no data</v>
      </c>
      <c r="FQ3" s="408" t="str">
        <f t="shared" si="27"/>
        <v>Breckland</v>
      </c>
      <c r="FS3" s="409" t="s">
        <v>35</v>
      </c>
      <c r="FT3" s="408" t="str">
        <f t="shared" si="46"/>
        <v>9999</v>
      </c>
      <c r="FU3" s="408" t="str">
        <f t="array" ref="FU3">INDEX(FT$1:FT$55,MATCH(SMALL(COUNTIF(FT$1:FT$55,"&lt;"&amp;FT$1:FT$55),ROW(FT3:FU3)),COUNTIF(FT$1:FT$55,"&lt;"&amp;FT$1:FT$55),0))</f>
        <v>9999</v>
      </c>
      <c r="FV3" s="408" t="str">
        <f t="array" ref="FV3">INDEX(FS$1:FS$55,SMALL(IF(FT$1:FT$55=FU3,ROW(FT$1:FT$55)),COUNTIF(FU$1:FU3,FU3)),1)</f>
        <v>Breckland</v>
      </c>
      <c r="FW3" s="408" t="str">
        <f t="shared" si="28"/>
        <v>no data</v>
      </c>
      <c r="FX3" s="408" t="str">
        <f t="shared" si="29"/>
        <v>Breckland</v>
      </c>
      <c r="FZ3" s="409" t="s">
        <v>35</v>
      </c>
      <c r="GA3" s="408" t="str">
        <f t="shared" si="47"/>
        <v>9999</v>
      </c>
      <c r="GB3" s="408" t="str">
        <f t="array" ref="GB3">INDEX(GA$1:GA$55,MATCH(SMALL(COUNTIF(GA$1:GA$55,"&lt;"&amp;GA$1:GA$55),ROW(GA3:GB3)),COUNTIF(GA$1:GA$55,"&lt;"&amp;GA$1:GA$55),0))</f>
        <v>9999</v>
      </c>
      <c r="GC3" s="408" t="str">
        <f t="array" ref="GC3">INDEX(FZ$1:FZ$55,SMALL(IF(GA$1:GA$55=GB3,ROW(GA$1:GA$55)),COUNTIF(GB$1:GB3,GB3)),1)</f>
        <v>Breckland</v>
      </c>
      <c r="GD3" s="408" t="str">
        <f t="shared" si="30"/>
        <v>no data</v>
      </c>
      <c r="GE3" s="408" t="str">
        <f t="shared" si="31"/>
        <v>Breckland</v>
      </c>
    </row>
    <row r="4" spans="1:251" x14ac:dyDescent="0.25">
      <c r="BY4" s="409" t="s">
        <v>60</v>
      </c>
      <c r="BZ4" s="408">
        <f t="shared" si="32"/>
        <v>52</v>
      </c>
      <c r="CA4" s="408">
        <f t="array" ref="CA4">INDEX($BZ$1:$BZ$55,MATCH(SMALL(COUNTIF($BZ$1:$BZ$55,"&lt;"&amp;$BZ$1:$BZ$55),ROW($BZ4:$CA4)),COUNTIF($BZ$1:$BZ$55,"&lt;"&amp;$BZ$1:$BZ$55),0))</f>
        <v>4</v>
      </c>
      <c r="CB4" s="408" t="str">
        <f t="array" ref="CB4">INDEX($BY$1:$BY$55,SMALL(IF($BZ$1:$BZ$55=$CA4,ROW($BZ$1:$BZ$55)),COUNTIF($CA$1:$CA4,$CA4)),1)</f>
        <v>Teignbridge</v>
      </c>
      <c r="CC4" s="408">
        <f t="shared" si="0"/>
        <v>4</v>
      </c>
      <c r="CD4" s="408" t="str">
        <f t="shared" si="1"/>
        <v>Teignbridge</v>
      </c>
      <c r="CF4" s="409" t="s">
        <v>60</v>
      </c>
      <c r="CG4" s="408">
        <f t="shared" si="33"/>
        <v>53</v>
      </c>
      <c r="CH4" s="408">
        <f t="array" ref="CH4">INDEX(CG$1:CG$55,MATCH(SMALL(COUNTIF(CG$1:CG$55,"&lt;"&amp;CG$1:CG$55),ROW(CG4:CH4)),COUNTIF(CG$1:CG$55,"&lt;"&amp;CG$1:CG$55),0))</f>
        <v>4</v>
      </c>
      <c r="CI4" s="408" t="str">
        <f t="array" ref="CI4">INDEX(CF$1:CF$55,SMALL(IF(CG$1:CG$55=CH4,ROW(CG$1:CG$55)),COUNTIF(CH$1:CH4,CH4)),1)</f>
        <v>Allerdale</v>
      </c>
      <c r="CJ4" s="408">
        <f t="shared" si="2"/>
        <v>4</v>
      </c>
      <c r="CK4" s="408" t="str">
        <f t="shared" si="3"/>
        <v>Allerdale</v>
      </c>
      <c r="CM4" s="409" t="s">
        <v>60</v>
      </c>
      <c r="CN4" s="408">
        <f t="shared" si="34"/>
        <v>53</v>
      </c>
      <c r="CO4" s="408">
        <f t="array" ref="CO4">INDEX(CN$1:CN$55,MATCH(SMALL(COUNTIF(CN$1:CN$55,"&lt;"&amp;CN$1:CN$55),ROW(CN4:CO4)),COUNTIF(CN$1:CN$55,"&lt;"&amp;CN$1:CN$55),0))</f>
        <v>4</v>
      </c>
      <c r="CP4" s="408" t="str">
        <f t="array" ref="CP4">INDEX(CM$1:CM$55,SMALL(IF(CN$1:CN$55=CO4,ROW(CN$1:CN$55)),COUNTIF(CO$1:CO4,CO4)),1)</f>
        <v>North Dorset</v>
      </c>
      <c r="CQ4" s="408">
        <f t="shared" si="4"/>
        <v>4</v>
      </c>
      <c r="CR4" s="408" t="str">
        <f t="shared" si="5"/>
        <v>North Dorset</v>
      </c>
      <c r="CT4" s="409" t="s">
        <v>60</v>
      </c>
      <c r="CU4" s="408">
        <f t="shared" si="35"/>
        <v>53</v>
      </c>
      <c r="CV4" s="408">
        <f t="array" ref="CV4">INDEX(CU$1:CU$55,MATCH(SMALL(COUNTIF(CU$1:CU$55,"&lt;"&amp;CU$1:CU$55),ROW(CU4:CV4)),COUNTIF(CU$1:CU$55,"&lt;"&amp;CU$1:CU$55),0))</f>
        <v>4</v>
      </c>
      <c r="CW4" s="408" t="str">
        <f t="array" ref="CW4">INDEX(CT$1:CT$55,SMALL(IF(CU$1:CU$55=CV4,ROW(CU$1:CU$55)),COUNTIF(CV$1:CV4,CV4)),1)</f>
        <v>Teignbridge</v>
      </c>
      <c r="CX4" s="408">
        <f t="shared" si="6"/>
        <v>4</v>
      </c>
      <c r="CY4" s="408" t="str">
        <f t="shared" si="7"/>
        <v>Teignbridge</v>
      </c>
      <c r="DA4" s="409" t="s">
        <v>60</v>
      </c>
      <c r="DB4" s="408">
        <f t="shared" si="36"/>
        <v>53</v>
      </c>
      <c r="DC4" s="408">
        <f t="array" ref="DC4">INDEX(DB$1:DB$55,MATCH(SMALL(COUNTIF(DB$1:DB$55,"&lt;"&amp;DB$1:DB$55),ROW(DB4:DC4)),COUNTIF(DB$1:DB$55,"&lt;"&amp;DB$1:DB$55),0))</f>
        <v>4</v>
      </c>
      <c r="DD4" s="408" t="str">
        <f t="array" ref="DD4">INDEX(DA$1:DA$55,SMALL(IF(DB$1:DB$55=DC4,ROW(DB$1:DB$55)),COUNTIF(DC$1:DC4,DC4)),1)</f>
        <v>South Northamptonshire</v>
      </c>
      <c r="DE4" s="408">
        <f t="shared" si="8"/>
        <v>4</v>
      </c>
      <c r="DF4" s="408" t="str">
        <f t="shared" si="9"/>
        <v>South Northamptonshire</v>
      </c>
      <c r="DH4" s="409" t="s">
        <v>60</v>
      </c>
      <c r="DI4" s="408">
        <f t="shared" si="37"/>
        <v>52</v>
      </c>
      <c r="DJ4" s="408">
        <f t="array" ref="DJ4">INDEX(DI$1:DI$55,MATCH(SMALL(COUNTIF(DI$1:DI$55,"&lt;"&amp;DI$1:DI$55),ROW(DI4:DJ4)),COUNTIF(DI$1:DI$55,"&lt;"&amp;DI$1:DI$55),0))</f>
        <v>4</v>
      </c>
      <c r="DK4" s="408" t="str">
        <f t="array" ref="DK4">INDEX(DH$1:DH$55,SMALL(IF(DI$1:DI$55=DJ4,ROW(DI$1:DI$55)),COUNTIF(DJ$1:DJ4,DJ4)),1)</f>
        <v>Teignbridge</v>
      </c>
      <c r="DL4" s="408">
        <f t="shared" si="10"/>
        <v>4</v>
      </c>
      <c r="DM4" s="408" t="str">
        <f t="shared" si="11"/>
        <v>Teignbridge</v>
      </c>
      <c r="DO4" s="409" t="s">
        <v>60</v>
      </c>
      <c r="DP4" s="408">
        <f t="shared" si="38"/>
        <v>51</v>
      </c>
      <c r="DQ4" s="408">
        <f t="array" ref="DQ4">INDEX(DP$1:DP$55,MATCH(SMALL(COUNTIF(DP$1:DP$55,"&lt;"&amp;DP$1:DP$55),ROW(DP4:DQ4)),COUNTIF(DP$1:DP$55,"&lt;"&amp;DP$1:DP$55),0))</f>
        <v>4</v>
      </c>
      <c r="DR4" s="408" t="str">
        <f t="array" ref="DR4">INDEX(DO$1:DO$55,SMALL(IF(DP$1:DP$55=DQ4,ROW(DP$1:DP$55)),COUNTIF(DQ$1:DQ4,DQ4)),1)</f>
        <v>Teignbridge</v>
      </c>
      <c r="DS4" s="408">
        <f t="shared" si="12"/>
        <v>4</v>
      </c>
      <c r="DT4" s="408" t="str">
        <f t="shared" si="13"/>
        <v>Teignbridge</v>
      </c>
      <c r="DV4" s="409" t="s">
        <v>60</v>
      </c>
      <c r="DW4" s="408">
        <f t="shared" si="39"/>
        <v>52</v>
      </c>
      <c r="DX4" s="408">
        <f t="array" ref="DX4">INDEX(DW$1:DW$55,MATCH(SMALL(COUNTIF(DW$1:DW$55,"&lt;"&amp;DW$1:DW$55),ROW(DW4:DX4)),COUNTIF(DW$1:DW$55,"&lt;"&amp;DW$1:DW$55),0))</f>
        <v>4</v>
      </c>
      <c r="DY4" s="408" t="str">
        <f t="array" ref="DY4">INDEX(DV$1:DV$55,SMALL(IF(DW$1:DW$55=DX4,ROW(DW$1:DW$55)),COUNTIF(DX$1:DX4,DX4)),1)</f>
        <v>Maldon</v>
      </c>
      <c r="DZ4" s="408">
        <f t="shared" si="14"/>
        <v>4</v>
      </c>
      <c r="EA4" s="408" t="str">
        <f t="shared" si="15"/>
        <v>Maldon</v>
      </c>
      <c r="EC4" s="409" t="s">
        <v>60</v>
      </c>
      <c r="ED4" s="408">
        <f t="shared" si="40"/>
        <v>53</v>
      </c>
      <c r="EE4" s="408">
        <f t="array" ref="EE4">INDEX(ED$1:ED$55,MATCH(SMALL(COUNTIF(ED$1:ED$55,"&lt;"&amp;ED$1:ED$55),ROW(ED4:EE4)),COUNTIF(ED$1:ED$55,"&lt;"&amp;ED$1:ED$55),0))</f>
        <v>1</v>
      </c>
      <c r="EF4" s="408" t="str">
        <f t="array" ref="EF4">INDEX(EC$1:EC$55,SMALL(IF(ED$1:ED$55=EE4,ROW(ED$1:ED$55)),COUNTIF(EE$1:EE4,EE4)),1)</f>
        <v>Isle of Wight</v>
      </c>
      <c r="EG4" s="408">
        <f t="shared" si="16"/>
        <v>1</v>
      </c>
      <c r="EH4" s="408" t="str">
        <f t="shared" si="17"/>
        <v>Isle of Wight</v>
      </c>
      <c r="EJ4" s="409" t="s">
        <v>60</v>
      </c>
      <c r="EK4" s="408">
        <f t="shared" si="41"/>
        <v>54</v>
      </c>
      <c r="EL4" s="408">
        <f t="array" ref="EL4">INDEX(EK$1:EK$55,MATCH(SMALL(COUNTIF(EK$1:EK$55,"&lt;"&amp;EK$1:EK$55),ROW(EK4:EL4)),COUNTIF(EK$1:EK$55,"&lt;"&amp;EK$1:EK$55),0))</f>
        <v>1</v>
      </c>
      <c r="EM4" s="408" t="str">
        <f t="array" ref="EM4">INDEX(EJ$1:EJ$55,SMALL(IF(EK$1:EK$55=EL4,ROW(EK$1:EK$55)),COUNTIF(EL$1:EL4,EL4)),1)</f>
        <v>Isles of Scilly</v>
      </c>
      <c r="EN4" s="408">
        <f t="shared" si="18"/>
        <v>1</v>
      </c>
      <c r="EO4" s="408" t="str">
        <f t="shared" si="19"/>
        <v>Isles of Scilly</v>
      </c>
      <c r="EQ4" s="409" t="s">
        <v>60</v>
      </c>
      <c r="ER4" s="408">
        <f t="shared" si="42"/>
        <v>53</v>
      </c>
      <c r="ES4" s="408">
        <f t="array" ref="ES4">INDEX(ER$1:ER$55,MATCH(SMALL(COUNTIF(ER$1:ER$55,"&lt;"&amp;ER$1:ER$55),ROW(ER4:ES4)),COUNTIF(ER$1:ER$55,"&lt;"&amp;ER$1:ER$55),0))</f>
        <v>1</v>
      </c>
      <c r="ET4" s="408" t="str">
        <f t="array" ref="ET4">INDEX(EQ$1:EQ$55,SMALL(IF(ER$1:ER$55=ES4,ROW(ER$1:ER$55)),COUNTIF(ES$1:ES4,ES4)),1)</f>
        <v>Purbeck</v>
      </c>
      <c r="EU4" s="408">
        <f t="shared" si="20"/>
        <v>1</v>
      </c>
      <c r="EV4" s="408" t="str">
        <f t="shared" si="21"/>
        <v>Purbeck</v>
      </c>
      <c r="EX4" s="409" t="s">
        <v>60</v>
      </c>
      <c r="EY4" s="408">
        <f t="shared" si="43"/>
        <v>51</v>
      </c>
      <c r="EZ4" s="408">
        <f t="array" ref="EZ4">INDEX(EY$1:EY$55,MATCH(SMALL(COUNTIF(EY$1:EY$55,"&lt;"&amp;EY$1:EY$55),ROW(EY4:EZ4)),COUNTIF(EY$1:EY$55,"&lt;"&amp;EY$1:EY$55),0))</f>
        <v>4</v>
      </c>
      <c r="FA4" s="408" t="str">
        <f t="array" ref="FA4">INDEX(EX$1:EX$55,SMALL(IF(EY$1:EY$55=EZ4,ROW(EY$1:EY$55)),COUNTIF(EZ$1:EZ4,EZ4)),1)</f>
        <v>North Norfolk</v>
      </c>
      <c r="FB4" s="408">
        <f t="shared" si="22"/>
        <v>4</v>
      </c>
      <c r="FC4" s="408" t="str">
        <f t="shared" si="23"/>
        <v>North Norfolk</v>
      </c>
      <c r="FE4" s="409" t="s">
        <v>60</v>
      </c>
      <c r="FF4" s="408" t="str">
        <f t="shared" si="44"/>
        <v>9999</v>
      </c>
      <c r="FG4" s="408" t="str">
        <f t="array" ref="FG4">INDEX(FF$1:FF$55,MATCH(SMALL(COUNTIF(FF$1:FF$55,"&lt;"&amp;FF$1:FF$55),ROW(FF4:FG4)),COUNTIF(FF$1:FF$55,"&lt;"&amp;FF$1:FF$55),0))</f>
        <v>9999</v>
      </c>
      <c r="FH4" s="408" t="str">
        <f t="array" ref="FH4">INDEX(FE$1:FE$55,SMALL(IF(FF$1:FF$55=FG4,ROW(FF$1:FF$55)),COUNTIF(FG$1:FG4,FG4)),1)</f>
        <v>Chichester</v>
      </c>
      <c r="FI4" s="408" t="str">
        <f t="shared" si="24"/>
        <v>no data</v>
      </c>
      <c r="FJ4" s="408" t="str">
        <f t="shared" si="25"/>
        <v>Chichester</v>
      </c>
      <c r="FL4" s="409" t="s">
        <v>60</v>
      </c>
      <c r="FM4" s="408" t="str">
        <f t="shared" si="45"/>
        <v>9999</v>
      </c>
      <c r="FN4" s="408" t="str">
        <f t="array" ref="FN4">INDEX(FM$1:FM$55,MATCH(SMALL(COUNTIF(FM$1:FM$55,"&lt;"&amp;FM$1:FM$55),ROW(FM4:FN4)),COUNTIF(FM$1:FM$55,"&lt;"&amp;FM$1:FM$55),0))</f>
        <v>9999</v>
      </c>
      <c r="FO4" s="408" t="str">
        <f t="array" ref="FO4">INDEX(FL$1:FL$55,SMALL(IF(FM$1:FM$55=FN4,ROW(FM$1:FM$55)),COUNTIF(FN$1:FN4,FN4)),1)</f>
        <v>Chichester</v>
      </c>
      <c r="FP4" s="408" t="str">
        <f t="shared" si="26"/>
        <v>no data</v>
      </c>
      <c r="FQ4" s="408" t="str">
        <f t="shared" si="27"/>
        <v>Chichester</v>
      </c>
      <c r="FS4" s="409" t="s">
        <v>60</v>
      </c>
      <c r="FT4" s="408" t="str">
        <f t="shared" si="46"/>
        <v>9999</v>
      </c>
      <c r="FU4" s="408" t="str">
        <f t="array" ref="FU4">INDEX(FT$1:FT$55,MATCH(SMALL(COUNTIF(FT$1:FT$55,"&lt;"&amp;FT$1:FT$55),ROW(FT4:FU4)),COUNTIF(FT$1:FT$55,"&lt;"&amp;FT$1:FT$55),0))</f>
        <v>9999</v>
      </c>
      <c r="FV4" s="408" t="str">
        <f t="array" ref="FV4">INDEX(FS$1:FS$55,SMALL(IF(FT$1:FT$55=FU4,ROW(FT$1:FT$55)),COUNTIF(FU$1:FU4,FU4)),1)</f>
        <v>Chichester</v>
      </c>
      <c r="FW4" s="408" t="str">
        <f t="shared" si="28"/>
        <v>no data</v>
      </c>
      <c r="FX4" s="408" t="str">
        <f t="shared" si="29"/>
        <v>Chichester</v>
      </c>
      <c r="FZ4" s="409" t="s">
        <v>60</v>
      </c>
      <c r="GA4" s="408" t="str">
        <f t="shared" si="47"/>
        <v>9999</v>
      </c>
      <c r="GB4" s="408" t="str">
        <f t="array" ref="GB4">INDEX(GA$1:GA$55,MATCH(SMALL(COUNTIF(GA$1:GA$55,"&lt;"&amp;GA$1:GA$55),ROW(GA4:GB4)),COUNTIF(GA$1:GA$55,"&lt;"&amp;GA$1:GA$55),0))</f>
        <v>9999</v>
      </c>
      <c r="GC4" s="408" t="str">
        <f t="array" ref="GC4">INDEX(FZ$1:FZ$55,SMALL(IF(GA$1:GA$55=GB4,ROW(GA$1:GA$55)),COUNTIF(GB$1:GB4,GB4)),1)</f>
        <v>Chichester</v>
      </c>
      <c r="GD4" s="408" t="str">
        <f t="shared" si="30"/>
        <v>no data</v>
      </c>
      <c r="GE4" s="408" t="str">
        <f t="shared" si="31"/>
        <v>Chichester</v>
      </c>
      <c r="IJ4" s="167" t="s">
        <v>1812</v>
      </c>
      <c r="IO4" s="167" t="s">
        <v>1813</v>
      </c>
    </row>
    <row r="5" spans="1:251" x14ac:dyDescent="0.25">
      <c r="BY5" s="409" t="s">
        <v>66</v>
      </c>
      <c r="BZ5" s="408">
        <f t="shared" si="32"/>
        <v>9</v>
      </c>
      <c r="CA5" s="408">
        <f t="array" ref="CA5">INDEX($BZ$1:$BZ$55,MATCH(SMALL(COUNTIF($BZ$1:$BZ$55,"&lt;"&amp;$BZ$1:$BZ$55),ROW($BZ5:$CA5)),COUNTIF($BZ$1:$BZ$55,"&lt;"&amp;$BZ$1:$BZ$55),0))</f>
        <v>5</v>
      </c>
      <c r="CB5" s="408" t="str">
        <f t="array" ref="CB5">INDEX($BY$1:$BY$55,SMALL(IF($BZ$1:$BZ$55=$CA5,ROW($BZ$1:$BZ$55)),COUNTIF($CA$1:$CA5,$CA5)),1)</f>
        <v>South Northamptonshire</v>
      </c>
      <c r="CC5" s="408">
        <f t="shared" si="0"/>
        <v>5</v>
      </c>
      <c r="CD5" s="408" t="str">
        <f t="shared" si="1"/>
        <v>South Northamptonshire</v>
      </c>
      <c r="CF5" s="409" t="s">
        <v>66</v>
      </c>
      <c r="CG5" s="408">
        <f t="shared" si="33"/>
        <v>25</v>
      </c>
      <c r="CH5" s="408">
        <f t="array" ref="CH5">INDEX(CG$1:CG$55,MATCH(SMALL(COUNTIF(CG$1:CG$55,"&lt;"&amp;CG$1:CG$55),ROW(CG5:CH5)),COUNTIF(CG$1:CG$55,"&lt;"&amp;CG$1:CG$55),0))</f>
        <v>5</v>
      </c>
      <c r="CI5" s="408" t="str">
        <f t="array" ref="CI5">INDEX(CF$1:CF$55,SMALL(IF(CG$1:CG$55=CH5,ROW(CG$1:CG$55)),COUNTIF(CH$1:CH5,CH5)),1)</f>
        <v>Purbeck</v>
      </c>
      <c r="CJ5" s="408">
        <f t="shared" si="2"/>
        <v>5</v>
      </c>
      <c r="CK5" s="408" t="str">
        <f t="shared" si="3"/>
        <v>Purbeck</v>
      </c>
      <c r="CM5" s="409" t="s">
        <v>66</v>
      </c>
      <c r="CN5" s="408">
        <f t="shared" si="34"/>
        <v>3</v>
      </c>
      <c r="CO5" s="408">
        <f t="array" ref="CO5">INDEX(CN$1:CN$55,MATCH(SMALL(COUNTIF(CN$1:CN$55,"&lt;"&amp;CN$1:CN$55),ROW(CN5:CO5)),COUNTIF(CN$1:CN$55,"&lt;"&amp;CN$1:CN$55),0))</f>
        <v>5</v>
      </c>
      <c r="CP5" s="408" t="str">
        <f t="array" ref="CP5">INDEX(CM$1:CM$55,SMALL(IF(CN$1:CN$55=CO5,ROW(CN$1:CN$55)),COUNTIF(CO$1:CO5,CO5)),1)</f>
        <v>Hambleton</v>
      </c>
      <c r="CQ5" s="408">
        <f t="shared" si="4"/>
        <v>5</v>
      </c>
      <c r="CR5" s="408" t="str">
        <f t="shared" si="5"/>
        <v>Hambleton</v>
      </c>
      <c r="CT5" s="409" t="s">
        <v>66</v>
      </c>
      <c r="CU5" s="408">
        <f t="shared" si="35"/>
        <v>5</v>
      </c>
      <c r="CV5" s="408">
        <f t="array" ref="CV5">INDEX(CU$1:CU$55,MATCH(SMALL(COUNTIF(CU$1:CU$55,"&lt;"&amp;CU$1:CU$55),ROW(CU5:CV5)),COUNTIF(CU$1:CU$55,"&lt;"&amp;CU$1:CU$55),0))</f>
        <v>5</v>
      </c>
      <c r="CW5" s="408" t="str">
        <f t="array" ref="CW5">INDEX(CT$1:CT$55,SMALL(IF(CU$1:CU$55=CV5,ROW(CU$1:CU$55)),COUNTIF(CV$1:CV5,CV5)),1)</f>
        <v>Copeland</v>
      </c>
      <c r="CX5" s="408">
        <f t="shared" si="6"/>
        <v>5</v>
      </c>
      <c r="CY5" s="408" t="str">
        <f t="shared" si="7"/>
        <v>Copeland</v>
      </c>
      <c r="DA5" s="409" t="s">
        <v>66</v>
      </c>
      <c r="DB5" s="408">
        <f t="shared" si="36"/>
        <v>17</v>
      </c>
      <c r="DC5" s="408">
        <f t="array" ref="DC5">INDEX(DB$1:DB$55,MATCH(SMALL(COUNTIF(DB$1:DB$55,"&lt;"&amp;DB$1:DB$55),ROW(DB5:DC5)),COUNTIF(DB$1:DB$55,"&lt;"&amp;DB$1:DB$55),0))</f>
        <v>5</v>
      </c>
      <c r="DD5" s="408" t="str">
        <f t="array" ref="DD5">INDEX(DA$1:DA$55,SMALL(IF(DB$1:DB$55=DC5,ROW(DB$1:DB$55)),COUNTIF(DC$1:DC5,DC5)),1)</f>
        <v>West Dorset</v>
      </c>
      <c r="DE5" s="408">
        <f t="shared" si="8"/>
        <v>5</v>
      </c>
      <c r="DF5" s="408" t="str">
        <f t="shared" si="9"/>
        <v>West Dorset</v>
      </c>
      <c r="DH5" s="409" t="s">
        <v>66</v>
      </c>
      <c r="DI5" s="408">
        <f t="shared" si="37"/>
        <v>37</v>
      </c>
      <c r="DJ5" s="408">
        <f t="array" ref="DJ5">INDEX(DI$1:DI$55,MATCH(SMALL(COUNTIF(DI$1:DI$55,"&lt;"&amp;DI$1:DI$55),ROW(DI5:DJ5)),COUNTIF(DI$1:DI$55,"&lt;"&amp;DI$1:DI$55),0))</f>
        <v>5</v>
      </c>
      <c r="DK5" s="408" t="str">
        <f t="array" ref="DK5">INDEX(DH$1:DH$55,SMALL(IF(DI$1:DI$55=DJ5,ROW(DI$1:DI$55)),COUNTIF(DJ$1:DJ5,DJ5)),1)</f>
        <v>Maldon</v>
      </c>
      <c r="DL5" s="408">
        <f t="shared" si="10"/>
        <v>5</v>
      </c>
      <c r="DM5" s="408" t="str">
        <f t="shared" si="11"/>
        <v>Maldon</v>
      </c>
      <c r="DO5" s="409" t="s">
        <v>66</v>
      </c>
      <c r="DP5" s="408">
        <f t="shared" si="38"/>
        <v>1</v>
      </c>
      <c r="DQ5" s="408">
        <f t="array" ref="DQ5">INDEX(DP$1:DP$55,MATCH(SMALL(COUNTIF(DP$1:DP$55,"&lt;"&amp;DP$1:DP$55),ROW(DP5:DQ5)),COUNTIF(DP$1:DP$55,"&lt;"&amp;DP$1:DP$55),0))</f>
        <v>5</v>
      </c>
      <c r="DR5" s="408" t="str">
        <f t="array" ref="DR5">INDEX(DO$1:DO$55,SMALL(IF(DP$1:DP$55=DQ5,ROW(DP$1:DP$55)),COUNTIF(DQ$1:DQ5,DQ5)),1)</f>
        <v>Derbyshire Dales</v>
      </c>
      <c r="DS5" s="408">
        <f t="shared" si="12"/>
        <v>5</v>
      </c>
      <c r="DT5" s="408" t="str">
        <f t="shared" si="13"/>
        <v>Derbyshire Dales</v>
      </c>
      <c r="DV5" s="409" t="s">
        <v>66</v>
      </c>
      <c r="DW5" s="408">
        <f t="shared" si="39"/>
        <v>2</v>
      </c>
      <c r="DX5" s="408">
        <f t="array" ref="DX5">INDEX(DW$1:DW$55,MATCH(SMALL(COUNTIF(DW$1:DW$55,"&lt;"&amp;DW$1:DW$55),ROW(DW5:DX5)),COUNTIF(DW$1:DW$55,"&lt;"&amp;DW$1:DW$55),0))</f>
        <v>5</v>
      </c>
      <c r="DY5" s="408" t="str">
        <f t="array" ref="DY5">INDEX(DV$1:DV$55,SMALL(IF(DW$1:DW$55=DX5,ROW(DW$1:DW$55)),COUNTIF(DX$1:DX5,DX5)),1)</f>
        <v>Derbyshire Dales</v>
      </c>
      <c r="DZ5" s="408">
        <f t="shared" si="14"/>
        <v>5</v>
      </c>
      <c r="EA5" s="408" t="str">
        <f t="shared" si="15"/>
        <v>Derbyshire Dales</v>
      </c>
      <c r="EC5" s="409" t="s">
        <v>66</v>
      </c>
      <c r="ED5" s="408">
        <f t="shared" si="40"/>
        <v>12</v>
      </c>
      <c r="EE5" s="408">
        <f t="array" ref="EE5">INDEX(ED$1:ED$55,MATCH(SMALL(COUNTIF(ED$1:ED$55,"&lt;"&amp;ED$1:ED$55),ROW(ED5:EE5)),COUNTIF(ED$1:ED$55,"&lt;"&amp;ED$1:ED$55),0))</f>
        <v>1</v>
      </c>
      <c r="EF5" s="408" t="str">
        <f t="array" ref="EF5">INDEX(EC$1:EC$55,SMALL(IF(ED$1:ED$55=EE5,ROW(ED$1:ED$55)),COUNTIF(EE$1:EE5,EE5)),1)</f>
        <v>Isles of Scilly</v>
      </c>
      <c r="EG5" s="408">
        <f t="shared" si="16"/>
        <v>1</v>
      </c>
      <c r="EH5" s="408" t="str">
        <f t="shared" si="17"/>
        <v>Isles of Scilly</v>
      </c>
      <c r="EJ5" s="409" t="s">
        <v>66</v>
      </c>
      <c r="EK5" s="408">
        <f t="shared" si="41"/>
        <v>11</v>
      </c>
      <c r="EL5" s="408">
        <f t="array" ref="EL5">INDEX(EK$1:EK$55,MATCH(SMALL(COUNTIF(EK$1:EK$55,"&lt;"&amp;EK$1:EK$55),ROW(EK5:EL5)),COUNTIF(EK$1:EK$55,"&lt;"&amp;EK$1:EK$55),0))</f>
        <v>1</v>
      </c>
      <c r="EM5" s="408" t="str">
        <f t="array" ref="EM5">INDEX(EJ$1:EJ$55,SMALL(IF(EK$1:EK$55=EL5,ROW(EK$1:EK$55)),COUNTIF(EL$1:EL5,EL5)),1)</f>
        <v>Purbeck</v>
      </c>
      <c r="EN5" s="408">
        <f t="shared" si="18"/>
        <v>1</v>
      </c>
      <c r="EO5" s="408" t="str">
        <f t="shared" si="19"/>
        <v>Purbeck</v>
      </c>
      <c r="EQ5" s="409" t="s">
        <v>66</v>
      </c>
      <c r="ER5" s="408">
        <f t="shared" si="42"/>
        <v>17</v>
      </c>
      <c r="ES5" s="408">
        <f t="array" ref="ES5">INDEX(ER$1:ER$55,MATCH(SMALL(COUNTIF(ER$1:ER$55,"&lt;"&amp;ER$1:ER$55),ROW(ER5:ES5)),COUNTIF(ER$1:ER$55,"&lt;"&amp;ER$1:ER$55),0))</f>
        <v>5</v>
      </c>
      <c r="ET5" s="408" t="str">
        <f t="array" ref="ET5">INDEX(EQ$1:EQ$55,SMALL(IF(ER$1:ER$55=ES5,ROW(ER$1:ER$55)),COUNTIF(ES$1:ES5,ES5)),1)</f>
        <v>Uttlesford</v>
      </c>
      <c r="EU5" s="408">
        <f t="shared" si="20"/>
        <v>5</v>
      </c>
      <c r="EV5" s="408" t="str">
        <f t="shared" si="21"/>
        <v>Uttlesford</v>
      </c>
      <c r="EX5" s="409" t="s">
        <v>66</v>
      </c>
      <c r="EY5" s="408">
        <f t="shared" si="43"/>
        <v>23</v>
      </c>
      <c r="EZ5" s="408">
        <f t="array" ref="EZ5">INDEX(EY$1:EY$55,MATCH(SMALL(COUNTIF(EY$1:EY$55,"&lt;"&amp;EY$1:EY$55),ROW(EY5:EZ5)),COUNTIF(EY$1:EY$55,"&lt;"&amp;EY$1:EY$55),0))</f>
        <v>5</v>
      </c>
      <c r="FA5" s="408" t="str">
        <f t="array" ref="FA5">INDEX(EX$1:EX$55,SMALL(IF(EY$1:EY$55=EZ5,ROW(EY$1:EY$55)),COUNTIF(EZ$1:EZ5,EZ5)),1)</f>
        <v>Craven</v>
      </c>
      <c r="FB5" s="408">
        <f t="shared" si="22"/>
        <v>5</v>
      </c>
      <c r="FC5" s="408" t="str">
        <f t="shared" si="23"/>
        <v>Craven</v>
      </c>
      <c r="FE5" s="409" t="s">
        <v>66</v>
      </c>
      <c r="FF5" s="408" t="str">
        <f t="shared" si="44"/>
        <v>9999</v>
      </c>
      <c r="FG5" s="408" t="str">
        <f t="array" ref="FG5">INDEX(FF$1:FF$55,MATCH(SMALL(COUNTIF(FF$1:FF$55,"&lt;"&amp;FF$1:FF$55),ROW(FF5:FG5)),COUNTIF(FF$1:FF$55,"&lt;"&amp;FF$1:FF$55),0))</f>
        <v>9999</v>
      </c>
      <c r="FH5" s="408" t="str">
        <f t="array" ref="FH5">INDEX(FE$1:FE$55,SMALL(IF(FF$1:FF$55=FG5,ROW(FF$1:FF$55)),COUNTIF(FG$1:FG5,FG5)),1)</f>
        <v>Copeland</v>
      </c>
      <c r="FI5" s="408" t="str">
        <f t="shared" si="24"/>
        <v>no data</v>
      </c>
      <c r="FJ5" s="408" t="str">
        <f t="shared" si="25"/>
        <v>Copeland</v>
      </c>
      <c r="FL5" s="409" t="s">
        <v>66</v>
      </c>
      <c r="FM5" s="408" t="str">
        <f t="shared" si="45"/>
        <v>9999</v>
      </c>
      <c r="FN5" s="408" t="str">
        <f t="array" ref="FN5">INDEX(FM$1:FM$55,MATCH(SMALL(COUNTIF(FM$1:FM$55,"&lt;"&amp;FM$1:FM$55),ROW(FM5:FN5)),COUNTIF(FM$1:FM$55,"&lt;"&amp;FM$1:FM$55),0))</f>
        <v>9999</v>
      </c>
      <c r="FO5" s="408" t="str">
        <f t="array" ref="FO5">INDEX(FL$1:FL$55,SMALL(IF(FM$1:FM$55=FN5,ROW(FM$1:FM$55)),COUNTIF(FN$1:FN5,FN5)),1)</f>
        <v>Copeland</v>
      </c>
      <c r="FP5" s="408" t="str">
        <f t="shared" si="26"/>
        <v>no data</v>
      </c>
      <c r="FQ5" s="408" t="str">
        <f t="shared" si="27"/>
        <v>Copeland</v>
      </c>
      <c r="FS5" s="409" t="s">
        <v>66</v>
      </c>
      <c r="FT5" s="408" t="str">
        <f t="shared" si="46"/>
        <v>9999</v>
      </c>
      <c r="FU5" s="408" t="str">
        <f t="array" ref="FU5">INDEX(FT$1:FT$55,MATCH(SMALL(COUNTIF(FT$1:FT$55,"&lt;"&amp;FT$1:FT$55),ROW(FT5:FU5)),COUNTIF(FT$1:FT$55,"&lt;"&amp;FT$1:FT$55),0))</f>
        <v>9999</v>
      </c>
      <c r="FV5" s="408" t="str">
        <f t="array" ref="FV5">INDEX(FS$1:FS$55,SMALL(IF(FT$1:FT$55=FU5,ROW(FT$1:FT$55)),COUNTIF(FU$1:FU5,FU5)),1)</f>
        <v>Copeland</v>
      </c>
      <c r="FW5" s="408" t="str">
        <f t="shared" si="28"/>
        <v>no data</v>
      </c>
      <c r="FX5" s="408" t="str">
        <f t="shared" si="29"/>
        <v>Copeland</v>
      </c>
      <c r="FZ5" s="409" t="s">
        <v>66</v>
      </c>
      <c r="GA5" s="408" t="str">
        <f t="shared" si="47"/>
        <v>9999</v>
      </c>
      <c r="GB5" s="408" t="str">
        <f t="array" ref="GB5">INDEX(GA$1:GA$55,MATCH(SMALL(COUNTIF(GA$1:GA$55,"&lt;"&amp;GA$1:GA$55),ROW(GA5:GB5)),COUNTIF(GA$1:GA$55,"&lt;"&amp;GA$1:GA$55),0))</f>
        <v>9999</v>
      </c>
      <c r="GC5" s="408" t="str">
        <f t="array" ref="GC5">INDEX(FZ$1:FZ$55,SMALL(IF(GA$1:GA$55=GB5,ROW(GA$1:GA$55)),COUNTIF(GB$1:GB5,GB5)),1)</f>
        <v>Copeland</v>
      </c>
      <c r="GD5" s="408" t="str">
        <f t="shared" si="30"/>
        <v>no data</v>
      </c>
      <c r="GE5" s="408" t="str">
        <f t="shared" si="31"/>
        <v>Copeland</v>
      </c>
    </row>
    <row r="6" spans="1:251" x14ac:dyDescent="0.25">
      <c r="F6" s="405" t="s">
        <v>1806</v>
      </c>
      <c r="J6" s="405" t="s">
        <v>1807</v>
      </c>
      <c r="N6" s="405" t="s">
        <v>1808</v>
      </c>
      <c r="R6" s="405" t="s">
        <v>1809</v>
      </c>
      <c r="V6" s="405" t="s">
        <v>1806</v>
      </c>
      <c r="Z6" s="405" t="s">
        <v>1807</v>
      </c>
      <c r="AD6" s="405" t="s">
        <v>1808</v>
      </c>
      <c r="AH6" s="405" t="s">
        <v>1809</v>
      </c>
      <c r="AL6" s="424" t="s">
        <v>1806</v>
      </c>
      <c r="AP6" s="424" t="s">
        <v>1807</v>
      </c>
      <c r="AT6" s="424" t="s">
        <v>1808</v>
      </c>
      <c r="AX6" s="424" t="s">
        <v>1809</v>
      </c>
      <c r="BB6" s="405" t="s">
        <v>1806</v>
      </c>
      <c r="BF6" s="405" t="s">
        <v>1807</v>
      </c>
      <c r="BJ6" s="405" t="s">
        <v>1808</v>
      </c>
      <c r="BN6" s="405" t="s">
        <v>1809</v>
      </c>
      <c r="BY6" s="409" t="s">
        <v>68</v>
      </c>
      <c r="BZ6" s="408">
        <f t="shared" si="32"/>
        <v>28</v>
      </c>
      <c r="CA6" s="408">
        <f t="array" ref="CA6">INDEX($BZ$1:$BZ$55,MATCH(SMALL(COUNTIF($BZ$1:$BZ$55,"&lt;"&amp;$BZ$1:$BZ$55),ROW($BZ6:$CA6)),COUNTIF($BZ$1:$BZ$55,"&lt;"&amp;$BZ$1:$BZ$55),0))</f>
        <v>6</v>
      </c>
      <c r="CB6" s="408" t="str">
        <f t="array" ref="CB6">INDEX($BY$1:$BY$55,SMALL(IF($BZ$1:$BZ$55=$CA6,ROW($BZ$1:$BZ$55)),COUNTIF($CA$1:$CA6,$CA6)),1)</f>
        <v>Babergh</v>
      </c>
      <c r="CC6" s="408">
        <f t="shared" si="0"/>
        <v>6</v>
      </c>
      <c r="CD6" s="408" t="str">
        <f t="shared" si="1"/>
        <v>Babergh</v>
      </c>
      <c r="CF6" s="409" t="s">
        <v>68</v>
      </c>
      <c r="CG6" s="408">
        <f t="shared" si="33"/>
        <v>17</v>
      </c>
      <c r="CH6" s="408">
        <f t="array" ref="CH6">INDEX(CG$1:CG$55,MATCH(SMALL(COUNTIF(CG$1:CG$55,"&lt;"&amp;CG$1:CG$55),ROW(CG6:CH6)),COUNTIF(CG$1:CG$55,"&lt;"&amp;CG$1:CG$55),0))</f>
        <v>6</v>
      </c>
      <c r="CI6" s="408" t="str">
        <f t="array" ref="CI6">INDEX(CF$1:CF$55,SMALL(IF(CG$1:CG$55=CH6,ROW(CG$1:CG$55)),COUNTIF(CH$1:CH6,CH6)),1)</f>
        <v>South Norfolk</v>
      </c>
      <c r="CJ6" s="408">
        <f t="shared" si="2"/>
        <v>6</v>
      </c>
      <c r="CK6" s="408" t="str">
        <f t="shared" si="3"/>
        <v>South Norfolk</v>
      </c>
      <c r="CM6" s="409" t="s">
        <v>68</v>
      </c>
      <c r="CN6" s="408">
        <f t="shared" si="34"/>
        <v>27</v>
      </c>
      <c r="CO6" s="408">
        <f t="array" ref="CO6">INDEX(CN$1:CN$55,MATCH(SMALL(COUNTIF(CN$1:CN$55,"&lt;"&amp;CN$1:CN$55),ROW(CN6:CO6)),COUNTIF(CN$1:CN$55,"&lt;"&amp;CN$1:CN$55),0))</f>
        <v>6</v>
      </c>
      <c r="CP6" s="408" t="str">
        <f t="array" ref="CP6">INDEX(CM$1:CM$55,SMALL(IF(CN$1:CN$55=CO6,ROW(CN$1:CN$55)),COUNTIF(CO$1:CO6,CO6)),1)</f>
        <v>Derbyshire Dales</v>
      </c>
      <c r="CQ6" s="408">
        <f t="shared" si="4"/>
        <v>6</v>
      </c>
      <c r="CR6" s="408" t="str">
        <f t="shared" si="5"/>
        <v>Derbyshire Dales</v>
      </c>
      <c r="CT6" s="409" t="s">
        <v>68</v>
      </c>
      <c r="CU6" s="408">
        <f t="shared" si="35"/>
        <v>36</v>
      </c>
      <c r="CV6" s="408">
        <f t="array" ref="CV6">INDEX(CU$1:CU$55,MATCH(SMALL(COUNTIF(CU$1:CU$55,"&lt;"&amp;CU$1:CU$55),ROW(CU6:CV6)),COUNTIF(CU$1:CU$55,"&lt;"&amp;CU$1:CU$55),0))</f>
        <v>6</v>
      </c>
      <c r="CW6" s="408" t="str">
        <f t="array" ref="CW6">INDEX(CT$1:CT$55,SMALL(IF(CU$1:CU$55=CV6,ROW(CU$1:CU$55)),COUNTIF(CV$1:CV6,CV6)),1)</f>
        <v>Mid Suffolk</v>
      </c>
      <c r="CX6" s="408">
        <f t="shared" si="6"/>
        <v>6</v>
      </c>
      <c r="CY6" s="408" t="str">
        <f t="shared" si="7"/>
        <v>Mid Suffolk</v>
      </c>
      <c r="DA6" s="409" t="s">
        <v>68</v>
      </c>
      <c r="DB6" s="408">
        <f t="shared" si="36"/>
        <v>31</v>
      </c>
      <c r="DC6" s="408">
        <f t="array" ref="DC6">INDEX(DB$1:DB$55,MATCH(SMALL(COUNTIF(DB$1:DB$55,"&lt;"&amp;DB$1:DB$55),ROW(DB6:DC6)),COUNTIF(DB$1:DB$55,"&lt;"&amp;DB$1:DB$55),0))</f>
        <v>6</v>
      </c>
      <c r="DD6" s="408" t="str">
        <f t="array" ref="DD6">INDEX(DA$1:DA$55,SMALL(IF(DB$1:DB$55=DC6,ROW(DB$1:DB$55)),COUNTIF(DC$1:DC6,DC6)),1)</f>
        <v>Torridge</v>
      </c>
      <c r="DE6" s="408">
        <f t="shared" si="8"/>
        <v>6</v>
      </c>
      <c r="DF6" s="408" t="str">
        <f t="shared" si="9"/>
        <v>Torridge</v>
      </c>
      <c r="DH6" s="409" t="s">
        <v>68</v>
      </c>
      <c r="DI6" s="408">
        <f t="shared" si="37"/>
        <v>20</v>
      </c>
      <c r="DJ6" s="408">
        <f t="array" ref="DJ6">INDEX(DI$1:DI$55,MATCH(SMALL(COUNTIF(DI$1:DI$55,"&lt;"&amp;DI$1:DI$55),ROW(DI6:DJ6)),COUNTIF(DI$1:DI$55,"&lt;"&amp;DI$1:DI$55),0))</f>
        <v>6</v>
      </c>
      <c r="DK6" s="408" t="str">
        <f t="array" ref="DK6">INDEX(DH$1:DH$55,SMALL(IF(DI$1:DI$55=DJ6,ROW(DI$1:DI$55)),COUNTIF(DJ$1:DJ6,DJ6)),1)</f>
        <v>Ribble Valley</v>
      </c>
      <c r="DL6" s="408">
        <f t="shared" si="10"/>
        <v>6</v>
      </c>
      <c r="DM6" s="408" t="str">
        <f t="shared" si="11"/>
        <v>Ribble Valley</v>
      </c>
      <c r="DO6" s="409" t="s">
        <v>68</v>
      </c>
      <c r="DP6" s="408">
        <f t="shared" si="38"/>
        <v>31</v>
      </c>
      <c r="DQ6" s="408">
        <f t="array" ref="DQ6">INDEX(DP$1:DP$55,MATCH(SMALL(COUNTIF(DP$1:DP$55,"&lt;"&amp;DP$1:DP$55),ROW(DP6:DQ6)),COUNTIF(DP$1:DP$55,"&lt;"&amp;DP$1:DP$55),0))</f>
        <v>6</v>
      </c>
      <c r="DR6" s="408" t="str">
        <f t="array" ref="DR6">INDEX(DO$1:DO$55,SMALL(IF(DP$1:DP$55=DQ6,ROW(DP$1:DP$55)),COUNTIF(DQ$1:DQ6,DQ6)),1)</f>
        <v>Torridge</v>
      </c>
      <c r="DS6" s="408">
        <f t="shared" si="12"/>
        <v>6</v>
      </c>
      <c r="DT6" s="408" t="str">
        <f t="shared" si="13"/>
        <v>Torridge</v>
      </c>
      <c r="DV6" s="409" t="s">
        <v>68</v>
      </c>
      <c r="DW6" s="408">
        <f t="shared" si="39"/>
        <v>36</v>
      </c>
      <c r="DX6" s="408">
        <f t="array" ref="DX6">INDEX(DW$1:DW$55,MATCH(SMALL(COUNTIF(DW$1:DW$55,"&lt;"&amp;DW$1:DW$55),ROW(DW6:DX6)),COUNTIF(DW$1:DW$55,"&lt;"&amp;DW$1:DW$55),0))</f>
        <v>6</v>
      </c>
      <c r="DY6" s="408" t="str">
        <f t="array" ref="DY6">INDEX(DV$1:DV$55,SMALL(IF(DW$1:DW$55=DX6,ROW(DW$1:DW$55)),COUNTIF(DX$1:DX6,DX6)),1)</f>
        <v>Teignbridge</v>
      </c>
      <c r="DZ6" s="408">
        <f t="shared" si="14"/>
        <v>6</v>
      </c>
      <c r="EA6" s="408" t="str">
        <f t="shared" si="15"/>
        <v>Teignbridge</v>
      </c>
      <c r="EC6" s="409" t="s">
        <v>68</v>
      </c>
      <c r="ED6" s="408">
        <f t="shared" si="40"/>
        <v>29</v>
      </c>
      <c r="EE6" s="408">
        <f t="array" ref="EE6">INDEX(ED$1:ED$55,MATCH(SMALL(COUNTIF(ED$1:ED$55,"&lt;"&amp;ED$1:ED$55),ROW(ED6:EE6)),COUNTIF(ED$1:ED$55,"&lt;"&amp;ED$1:ED$55),0))</f>
        <v>6</v>
      </c>
      <c r="EF6" s="408" t="str">
        <f t="array" ref="EF6">INDEX(EC$1:EC$55,SMALL(IF(ED$1:ED$55=EE6,ROW(ED$1:ED$55)),COUNTIF(EE$1:EE6,EE6)),1)</f>
        <v>South Lakeland</v>
      </c>
      <c r="EG6" s="408">
        <f t="shared" si="16"/>
        <v>6</v>
      </c>
      <c r="EH6" s="408" t="str">
        <f t="shared" si="17"/>
        <v>South Lakeland</v>
      </c>
      <c r="EJ6" s="409" t="s">
        <v>68</v>
      </c>
      <c r="EK6" s="408">
        <f t="shared" si="41"/>
        <v>22</v>
      </c>
      <c r="EL6" s="408">
        <f t="array" ref="EL6">INDEX(EK$1:EK$55,MATCH(SMALL(COUNTIF(EK$1:EK$55,"&lt;"&amp;EK$1:EK$55),ROW(EK6:EL6)),COUNTIF(EK$1:EK$55,"&lt;"&amp;EK$1:EK$55),0))</f>
        <v>6</v>
      </c>
      <c r="EM6" s="408" t="str">
        <f t="array" ref="EM6">INDEX(EJ$1:EJ$55,SMALL(IF(EK$1:EK$55=EL6,ROW(EK$1:EK$55)),COUNTIF(EL$1:EL6,EL6)),1)</f>
        <v>Hambleton</v>
      </c>
      <c r="EN6" s="408">
        <f t="shared" si="18"/>
        <v>6</v>
      </c>
      <c r="EO6" s="408" t="str">
        <f t="shared" si="19"/>
        <v>Hambleton</v>
      </c>
      <c r="EQ6" s="409" t="s">
        <v>68</v>
      </c>
      <c r="ER6" s="408">
        <f t="shared" si="42"/>
        <v>26</v>
      </c>
      <c r="ES6" s="408">
        <f t="array" ref="ES6">INDEX(ER$1:ER$55,MATCH(SMALL(COUNTIF(ER$1:ER$55,"&lt;"&amp;ER$1:ER$55),ROW(ER6:ES6)),COUNTIF(ER$1:ER$55,"&lt;"&amp;ER$1:ER$55),0))</f>
        <v>6</v>
      </c>
      <c r="ET6" s="408" t="str">
        <f t="array" ref="ET6">INDEX(EQ$1:EQ$55,SMALL(IF(ER$1:ER$55=ES6,ROW(ER$1:ER$55)),COUNTIF(ES$1:ES6,ES6)),1)</f>
        <v>Ryedale</v>
      </c>
      <c r="EU6" s="408">
        <f t="shared" si="20"/>
        <v>6</v>
      </c>
      <c r="EV6" s="408" t="str">
        <f t="shared" si="21"/>
        <v>Ryedale</v>
      </c>
      <c r="EX6" s="409" t="s">
        <v>68</v>
      </c>
      <c r="EY6" s="408">
        <f t="shared" si="43"/>
        <v>40</v>
      </c>
      <c r="EZ6" s="408">
        <f t="array" ref="EZ6">INDEX(EY$1:EY$55,MATCH(SMALL(COUNTIF(EY$1:EY$55,"&lt;"&amp;EY$1:EY$55),ROW(EY6:EZ6)),COUNTIF(EY$1:EY$55,"&lt;"&amp;EY$1:EY$55),0))</f>
        <v>6</v>
      </c>
      <c r="FA6" s="408" t="str">
        <f t="array" ref="FA6">INDEX(EX$1:EX$55,SMALL(IF(EY$1:EY$55=EZ6,ROW(EY$1:EY$55)),COUNTIF(EZ$1:EZ6,EZ6)),1)</f>
        <v>Hambleton</v>
      </c>
      <c r="FB6" s="408">
        <f t="shared" si="22"/>
        <v>6</v>
      </c>
      <c r="FC6" s="408" t="str">
        <f t="shared" si="23"/>
        <v>Hambleton</v>
      </c>
      <c r="FE6" s="409" t="s">
        <v>68</v>
      </c>
      <c r="FF6" s="408" t="str">
        <f t="shared" si="44"/>
        <v>9999</v>
      </c>
      <c r="FG6" s="408" t="str">
        <f t="array" ref="FG6">INDEX(FF$1:FF$55,MATCH(SMALL(COUNTIF(FF$1:FF$55,"&lt;"&amp;FF$1:FF$55),ROW(FF6:FG6)),COUNTIF(FF$1:FF$55,"&lt;"&amp;FF$1:FF$55),0))</f>
        <v>9999</v>
      </c>
      <c r="FH6" s="408" t="str">
        <f t="array" ref="FH6">INDEX(FE$1:FE$55,SMALL(IF(FF$1:FF$55=FG6,ROW(FF$1:FF$55)),COUNTIF(FG$1:FG6,FG6)),1)</f>
        <v>Cornwall</v>
      </c>
      <c r="FI6" s="408" t="str">
        <f t="shared" si="24"/>
        <v>no data</v>
      </c>
      <c r="FJ6" s="408" t="str">
        <f t="shared" si="25"/>
        <v>Cornwall</v>
      </c>
      <c r="FL6" s="409" t="s">
        <v>68</v>
      </c>
      <c r="FM6" s="408" t="str">
        <f t="shared" si="45"/>
        <v>9999</v>
      </c>
      <c r="FN6" s="408" t="str">
        <f t="array" ref="FN6">INDEX(FM$1:FM$55,MATCH(SMALL(COUNTIF(FM$1:FM$55,"&lt;"&amp;FM$1:FM$55),ROW(FM6:FN6)),COUNTIF(FM$1:FM$55,"&lt;"&amp;FM$1:FM$55),0))</f>
        <v>9999</v>
      </c>
      <c r="FO6" s="408" t="str">
        <f t="array" ref="FO6">INDEX(FL$1:FL$55,SMALL(IF(FM$1:FM$55=FN6,ROW(FM$1:FM$55)),COUNTIF(FN$1:FN6,FN6)),1)</f>
        <v>Cornwall</v>
      </c>
      <c r="FP6" s="408" t="str">
        <f t="shared" si="26"/>
        <v>no data</v>
      </c>
      <c r="FQ6" s="408" t="str">
        <f t="shared" si="27"/>
        <v>Cornwall</v>
      </c>
      <c r="FS6" s="409" t="s">
        <v>68</v>
      </c>
      <c r="FT6" s="408" t="str">
        <f t="shared" si="46"/>
        <v>9999</v>
      </c>
      <c r="FU6" s="408" t="str">
        <f t="array" ref="FU6">INDEX(FT$1:FT$55,MATCH(SMALL(COUNTIF(FT$1:FT$55,"&lt;"&amp;FT$1:FT$55),ROW(FT6:FU6)),COUNTIF(FT$1:FT$55,"&lt;"&amp;FT$1:FT$55),0))</f>
        <v>9999</v>
      </c>
      <c r="FV6" s="408" t="str">
        <f t="array" ref="FV6">INDEX(FS$1:FS$55,SMALL(IF(FT$1:FT$55=FU6,ROW(FT$1:FT$55)),COUNTIF(FU$1:FU6,FU6)),1)</f>
        <v>Cornwall</v>
      </c>
      <c r="FW6" s="408" t="str">
        <f t="shared" si="28"/>
        <v>no data</v>
      </c>
      <c r="FX6" s="408" t="str">
        <f t="shared" si="29"/>
        <v>Cornwall</v>
      </c>
      <c r="FZ6" s="409" t="s">
        <v>68</v>
      </c>
      <c r="GA6" s="408" t="str">
        <f t="shared" si="47"/>
        <v>9999</v>
      </c>
      <c r="GB6" s="408" t="str">
        <f t="array" ref="GB6">INDEX(GA$1:GA$55,MATCH(SMALL(COUNTIF(GA$1:GA$55,"&lt;"&amp;GA$1:GA$55),ROW(GA6:GB6)),COUNTIF(GA$1:GA$55,"&lt;"&amp;GA$1:GA$55),0))</f>
        <v>9999</v>
      </c>
      <c r="GC6" s="408" t="str">
        <f t="array" ref="GC6">INDEX(FZ$1:FZ$55,SMALL(IF(GA$1:GA$55=GB6,ROW(GA$1:GA$55)),COUNTIF(GB$1:GB6,GB6)),1)</f>
        <v>Cornwall</v>
      </c>
      <c r="GD6" s="408" t="str">
        <f t="shared" si="30"/>
        <v>no data</v>
      </c>
      <c r="GE6" s="408" t="str">
        <f t="shared" si="31"/>
        <v>Cornwall</v>
      </c>
      <c r="IK6" s="167">
        <f>IF(IK1="no data","no data",IF((IK$1-2)&lt;1,"",(IK$1-2)))</f>
        <v>14</v>
      </c>
      <c r="IL6" s="167" t="str">
        <f>IF(IK1="no data","no data",IF(II$2="Predominantly Rural",IF(IK6="","",INDEX(CC$1:CD$113,IK6,2)),IF(II$2="Significant Rural",IF(IK6="","",INDEX('Rural 50'!F$1:G$70,IK6,2)),IF(II$2="Predominantly Urban",IF(IK6="","",INDEX('Significant Rural'!F$1:G$170,IK6,2)),"error"))))</f>
        <v>Torridge</v>
      </c>
      <c r="IP6" s="167" t="e">
        <f>IF(IP1="no data","no data",IF((IP$1-2)&lt;1,"",(IP$1-2)))</f>
        <v>#N/A</v>
      </c>
      <c r="IQ6" s="167" t="e">
        <f>IF(IP1="no data","no data",IF(II$2="Predominantly Rural",IF(IP6="","",INDEX('Other Urban'!F$1:G$113,IP6,2)),IF(II$2="Significant Rural",IF(IP6="","",INDEX('Large Urban'!F$1:G$70,IP6,2)),IF(II$2="Predominantly Urban",IF(IP6="","",INDEX('Major Urban'!F$1:G$170,IP6,2)),"error"))))</f>
        <v>#N/A</v>
      </c>
    </row>
    <row r="7" spans="1:251" x14ac:dyDescent="0.25">
      <c r="F7" s="405" t="s">
        <v>345</v>
      </c>
      <c r="J7" s="405" t="s">
        <v>345</v>
      </c>
      <c r="N7" s="405" t="s">
        <v>345</v>
      </c>
      <c r="R7" s="405" t="s">
        <v>345</v>
      </c>
      <c r="V7" s="405" t="s">
        <v>1804</v>
      </c>
      <c r="Z7" s="405" t="s">
        <v>1804</v>
      </c>
      <c r="AD7" s="405" t="s">
        <v>1804</v>
      </c>
      <c r="AH7" s="405" t="s">
        <v>1804</v>
      </c>
      <c r="AL7" s="424" t="s">
        <v>1825</v>
      </c>
      <c r="AP7" s="424" t="s">
        <v>1825</v>
      </c>
      <c r="AT7" s="424" t="s">
        <v>1825</v>
      </c>
      <c r="AX7" s="424" t="s">
        <v>1825</v>
      </c>
      <c r="BB7" s="405" t="s">
        <v>1805</v>
      </c>
      <c r="BF7" s="405" t="s">
        <v>1805</v>
      </c>
      <c r="BJ7" s="405" t="s">
        <v>1805</v>
      </c>
      <c r="BN7" s="405" t="s">
        <v>1805</v>
      </c>
      <c r="BY7" s="409" t="s">
        <v>69</v>
      </c>
      <c r="BZ7" s="408">
        <f t="shared" si="32"/>
        <v>49</v>
      </c>
      <c r="CA7" s="408">
        <f t="array" ref="CA7">INDEX($BZ$1:$BZ$55,MATCH(SMALL(COUNTIF($BZ$1:$BZ$55,"&lt;"&amp;$BZ$1:$BZ$55),ROW($BZ7:$CA7)),COUNTIF($BZ$1:$BZ$55,"&lt;"&amp;$BZ$1:$BZ$55),0))</f>
        <v>7</v>
      </c>
      <c r="CB7" s="408" t="str">
        <f t="array" ref="CB7">INDEX($BY$1:$BY$55,SMALL(IF($BZ$1:$BZ$55=$CA7,ROW($BZ$1:$BZ$55)),COUNTIF($CA$1:$CA7,$CA7)),1)</f>
        <v>Derbyshire Dales</v>
      </c>
      <c r="CC7" s="408">
        <f t="shared" si="0"/>
        <v>7</v>
      </c>
      <c r="CD7" s="408" t="str">
        <f t="shared" si="1"/>
        <v>Derbyshire Dales</v>
      </c>
      <c r="CF7" s="409" t="s">
        <v>69</v>
      </c>
      <c r="CG7" s="408">
        <f t="shared" si="33"/>
        <v>50</v>
      </c>
      <c r="CH7" s="408">
        <f t="array" ref="CH7">INDEX(CG$1:CG$55,MATCH(SMALL(COUNTIF(CG$1:CG$55,"&lt;"&amp;CG$1:CG$55),ROW(CG7:CH7)),COUNTIF(CG$1:CG$55,"&lt;"&amp;CG$1:CG$55),0))</f>
        <v>7</v>
      </c>
      <c r="CI7" s="408" t="str">
        <f t="array" ref="CI7">INDEX(CF$1:CF$55,SMALL(IF(CG$1:CG$55=CH7,ROW(CG$1:CG$55)),COUNTIF(CH$1:CH7,CH7)),1)</f>
        <v>Mid Suffolk</v>
      </c>
      <c r="CJ7" s="408">
        <f t="shared" si="2"/>
        <v>7</v>
      </c>
      <c r="CK7" s="408" t="str">
        <f t="shared" si="3"/>
        <v>Mid Suffolk</v>
      </c>
      <c r="CM7" s="409" t="s">
        <v>69</v>
      </c>
      <c r="CN7" s="408">
        <f t="shared" si="34"/>
        <v>50</v>
      </c>
      <c r="CO7" s="408">
        <f t="array" ref="CO7">INDEX(CN$1:CN$55,MATCH(SMALL(COUNTIF(CN$1:CN$55,"&lt;"&amp;CN$1:CN$55),ROW(CN7:CO7)),COUNTIF(CN$1:CN$55,"&lt;"&amp;CN$1:CN$55),0))</f>
        <v>7</v>
      </c>
      <c r="CP7" s="408" t="str">
        <f t="array" ref="CP7">INDEX(CM$1:CM$55,SMALL(IF(CN$1:CN$55=CO7,ROW(CN$1:CN$55)),COUNTIF(CO$1:CO7,CO7)),1)</f>
        <v>Allerdale</v>
      </c>
      <c r="CQ7" s="408">
        <f t="shared" si="4"/>
        <v>7</v>
      </c>
      <c r="CR7" s="408" t="str">
        <f t="shared" si="5"/>
        <v>Allerdale</v>
      </c>
      <c r="CT7" s="409" t="s">
        <v>69</v>
      </c>
      <c r="CU7" s="408">
        <f t="shared" si="35"/>
        <v>49</v>
      </c>
      <c r="CV7" s="408">
        <f t="array" ref="CV7">INDEX(CU$1:CU$55,MATCH(SMALL(COUNTIF(CU$1:CU$55,"&lt;"&amp;CU$1:CU$55),ROW(CU7:CV7)),COUNTIF(CU$1:CU$55,"&lt;"&amp;CU$1:CU$55),0))</f>
        <v>7</v>
      </c>
      <c r="CW7" s="408" t="str">
        <f t="array" ref="CW7">INDEX(CT$1:CT$55,SMALL(IF(CU$1:CU$55=CV7,ROW(CU$1:CU$55)),COUNTIF(CV$1:CV7,CV7)),1)</f>
        <v>West Lindsey</v>
      </c>
      <c r="CX7" s="408">
        <f t="shared" si="6"/>
        <v>7</v>
      </c>
      <c r="CY7" s="408" t="str">
        <f t="shared" si="7"/>
        <v>West Lindsey</v>
      </c>
      <c r="DA7" s="409" t="s">
        <v>69</v>
      </c>
      <c r="DB7" s="408">
        <f t="shared" si="36"/>
        <v>42</v>
      </c>
      <c r="DC7" s="408">
        <f t="array" ref="DC7">INDEX(DB$1:DB$55,MATCH(SMALL(COUNTIF(DB$1:DB$55,"&lt;"&amp;DB$1:DB$55),ROW(DB7:DC7)),COUNTIF(DB$1:DB$55,"&lt;"&amp;DB$1:DB$55),0))</f>
        <v>7</v>
      </c>
      <c r="DD7" s="408" t="str">
        <f t="array" ref="DD7">INDEX(DA$1:DA$55,SMALL(IF(DB$1:DB$55=DC7,ROW(DB$1:DB$55)),COUNTIF(DC$1:DC7,DC7)),1)</f>
        <v>Richmondshire</v>
      </c>
      <c r="DE7" s="408">
        <f t="shared" si="8"/>
        <v>7</v>
      </c>
      <c r="DF7" s="408" t="str">
        <f t="shared" si="9"/>
        <v>Richmondshire</v>
      </c>
      <c r="DH7" s="409" t="s">
        <v>69</v>
      </c>
      <c r="DI7" s="408">
        <f t="shared" si="37"/>
        <v>43</v>
      </c>
      <c r="DJ7" s="408">
        <f t="array" ref="DJ7">INDEX(DI$1:DI$55,MATCH(SMALL(COUNTIF(DI$1:DI$55,"&lt;"&amp;DI$1:DI$55),ROW(DI7:DJ7)),COUNTIF(DI$1:DI$55,"&lt;"&amp;DI$1:DI$55),0))</f>
        <v>7</v>
      </c>
      <c r="DK7" s="408" t="str">
        <f t="array" ref="DK7">INDEX(DH$1:DH$55,SMALL(IF(DI$1:DI$55=DJ7,ROW(DI$1:DI$55)),COUNTIF(DJ$1:DJ7,DJ7)),1)</f>
        <v>Derbyshire Dales</v>
      </c>
      <c r="DL7" s="408">
        <f t="shared" si="10"/>
        <v>7</v>
      </c>
      <c r="DM7" s="408" t="str">
        <f t="shared" si="11"/>
        <v>Derbyshire Dales</v>
      </c>
      <c r="DO7" s="409" t="s">
        <v>69</v>
      </c>
      <c r="DP7" s="408">
        <f t="shared" si="38"/>
        <v>46</v>
      </c>
      <c r="DQ7" s="408">
        <f t="array" ref="DQ7">INDEX(DP$1:DP$55,MATCH(SMALL(COUNTIF(DP$1:DP$55,"&lt;"&amp;DP$1:DP$55),ROW(DP7:DQ7)),COUNTIF(DP$1:DP$55,"&lt;"&amp;DP$1:DP$55),0))</f>
        <v>7</v>
      </c>
      <c r="DR7" s="408" t="str">
        <f t="array" ref="DR7">INDEX(DO$1:DO$55,SMALL(IF(DP$1:DP$55=DQ7,ROW(DP$1:DP$55)),COUNTIF(DQ$1:DQ7,DQ7)),1)</f>
        <v>West Dorset</v>
      </c>
      <c r="DS7" s="408">
        <f t="shared" si="12"/>
        <v>7</v>
      </c>
      <c r="DT7" s="408" t="str">
        <f t="shared" si="13"/>
        <v>West Dorset</v>
      </c>
      <c r="DV7" s="409" t="s">
        <v>69</v>
      </c>
      <c r="DW7" s="408">
        <f t="shared" si="39"/>
        <v>47</v>
      </c>
      <c r="DX7" s="408">
        <f t="array" ref="DX7">INDEX(DW$1:DW$55,MATCH(SMALL(COUNTIF(DW$1:DW$55,"&lt;"&amp;DW$1:DW$55),ROW(DW7:DX7)),COUNTIF(DW$1:DW$55,"&lt;"&amp;DW$1:DW$55),0))</f>
        <v>7</v>
      </c>
      <c r="DY7" s="408" t="str">
        <f t="array" ref="DY7">INDEX(DV$1:DV$55,SMALL(IF(DW$1:DW$55=DX7,ROW(DW$1:DW$55)),COUNTIF(DX$1:DX7,DX7)),1)</f>
        <v>Torridge</v>
      </c>
      <c r="DZ7" s="408">
        <f t="shared" si="14"/>
        <v>7</v>
      </c>
      <c r="EA7" s="408" t="str">
        <f t="shared" si="15"/>
        <v>Torridge</v>
      </c>
      <c r="EC7" s="409" t="s">
        <v>69</v>
      </c>
      <c r="ED7" s="408">
        <f t="shared" si="40"/>
        <v>52</v>
      </c>
      <c r="EE7" s="408">
        <f t="array" ref="EE7">INDEX(ED$1:ED$55,MATCH(SMALL(COUNTIF(ED$1:ED$55,"&lt;"&amp;ED$1:ED$55),ROW(ED7:EE7)),COUNTIF(ED$1:ED$55,"&lt;"&amp;ED$1:ED$55),0))</f>
        <v>7</v>
      </c>
      <c r="EF7" s="408" t="str">
        <f t="array" ref="EF7">INDEX(EC$1:EC$55,SMALL(IF(ED$1:ED$55=EE7,ROW(ED$1:ED$55)),COUNTIF(EE$1:EE7,EE7)),1)</f>
        <v>Ryedale</v>
      </c>
      <c r="EG7" s="408">
        <f t="shared" si="16"/>
        <v>7</v>
      </c>
      <c r="EH7" s="408" t="str">
        <f t="shared" si="17"/>
        <v>Ryedale</v>
      </c>
      <c r="EJ7" s="409" t="s">
        <v>69</v>
      </c>
      <c r="EK7" s="408">
        <f t="shared" si="41"/>
        <v>52</v>
      </c>
      <c r="EL7" s="408">
        <f t="array" ref="EL7">INDEX(EK$1:EK$55,MATCH(SMALL(COUNTIF(EK$1:EK$55,"&lt;"&amp;EK$1:EK$55),ROW(EK7:EL7)),COUNTIF(EK$1:EK$55,"&lt;"&amp;EK$1:EK$55),0))</f>
        <v>7</v>
      </c>
      <c r="EM7" s="408" t="str">
        <f t="array" ref="EM7">INDEX(EJ$1:EJ$55,SMALL(IF(EK$1:EK$55=EL7,ROW(EK$1:EK$55)),COUNTIF(EL$1:EL7,EL7)),1)</f>
        <v>Ryedale</v>
      </c>
      <c r="EN7" s="408">
        <f t="shared" si="18"/>
        <v>7</v>
      </c>
      <c r="EO7" s="408" t="str">
        <f t="shared" si="19"/>
        <v>Ryedale</v>
      </c>
      <c r="EQ7" s="409" t="s">
        <v>69</v>
      </c>
      <c r="ER7" s="408">
        <f t="shared" si="42"/>
        <v>52</v>
      </c>
      <c r="ES7" s="408">
        <f t="array" ref="ES7">INDEX(ER$1:ER$55,MATCH(SMALL(COUNTIF(ER$1:ER$55,"&lt;"&amp;ER$1:ER$55),ROW(ER7:ES7)),COUNTIF(ER$1:ER$55,"&lt;"&amp;ER$1:ER$55),0))</f>
        <v>7</v>
      </c>
      <c r="ET7" s="408" t="str">
        <f t="array" ref="ET7">INDEX(EQ$1:EQ$55,SMALL(IF(ER$1:ER$55=ES7,ROW(ER$1:ER$55)),COUNTIF(ES$1:ES7,ES7)),1)</f>
        <v>North Norfolk</v>
      </c>
      <c r="EU7" s="408">
        <f t="shared" si="20"/>
        <v>7</v>
      </c>
      <c r="EV7" s="408" t="str">
        <f t="shared" si="21"/>
        <v>North Norfolk</v>
      </c>
      <c r="EX7" s="409" t="s">
        <v>69</v>
      </c>
      <c r="EY7" s="408">
        <f t="shared" si="43"/>
        <v>50</v>
      </c>
      <c r="EZ7" s="408">
        <f t="array" ref="EZ7">INDEX(EY$1:EY$55,MATCH(SMALL(COUNTIF(EY$1:EY$55,"&lt;"&amp;EY$1:EY$55),ROW(EY7:EZ7)),COUNTIF(EY$1:EY$55,"&lt;"&amp;EY$1:EY$55),0))</f>
        <v>7</v>
      </c>
      <c r="FA7" s="408" t="str">
        <f t="array" ref="FA7">INDEX(EX$1:EX$55,SMALL(IF(EY$1:EY$55=EZ7,ROW(EY$1:EY$55)),COUNTIF(EZ$1:EZ7,EZ7)),1)</f>
        <v>Forest Heath</v>
      </c>
      <c r="FB7" s="408">
        <f t="shared" si="22"/>
        <v>7</v>
      </c>
      <c r="FC7" s="408" t="str">
        <f t="shared" si="23"/>
        <v>Forest Heath</v>
      </c>
      <c r="FE7" s="409" t="s">
        <v>69</v>
      </c>
      <c r="FF7" s="408" t="str">
        <f t="shared" si="44"/>
        <v>9999</v>
      </c>
      <c r="FG7" s="408" t="str">
        <f t="array" ref="FG7">INDEX(FF$1:FF$55,MATCH(SMALL(COUNTIF(FF$1:FF$55,"&lt;"&amp;FF$1:FF$55),ROW(FF7:FG7)),COUNTIF(FF$1:FF$55,"&lt;"&amp;FF$1:FF$55),0))</f>
        <v>9999</v>
      </c>
      <c r="FH7" s="408" t="str">
        <f t="array" ref="FH7">INDEX(FE$1:FE$55,SMALL(IF(FF$1:FF$55=FG7,ROW(FF$1:FF$55)),COUNTIF(FG$1:FG7,FG7)),1)</f>
        <v>Cotswold</v>
      </c>
      <c r="FI7" s="408" t="str">
        <f t="shared" si="24"/>
        <v>no data</v>
      </c>
      <c r="FJ7" s="408" t="str">
        <f t="shared" si="25"/>
        <v>Cotswold</v>
      </c>
      <c r="FL7" s="409" t="s">
        <v>69</v>
      </c>
      <c r="FM7" s="408" t="str">
        <f t="shared" si="45"/>
        <v>9999</v>
      </c>
      <c r="FN7" s="408" t="str">
        <f t="array" ref="FN7">INDEX(FM$1:FM$55,MATCH(SMALL(COUNTIF(FM$1:FM$55,"&lt;"&amp;FM$1:FM$55),ROW(FM7:FN7)),COUNTIF(FM$1:FM$55,"&lt;"&amp;FM$1:FM$55),0))</f>
        <v>9999</v>
      </c>
      <c r="FO7" s="408" t="str">
        <f t="array" ref="FO7">INDEX(FL$1:FL$55,SMALL(IF(FM$1:FM$55=FN7,ROW(FM$1:FM$55)),COUNTIF(FN$1:FN7,FN7)),1)</f>
        <v>Cotswold</v>
      </c>
      <c r="FP7" s="408" t="str">
        <f t="shared" si="26"/>
        <v>no data</v>
      </c>
      <c r="FQ7" s="408" t="str">
        <f t="shared" si="27"/>
        <v>Cotswold</v>
      </c>
      <c r="FS7" s="409" t="s">
        <v>69</v>
      </c>
      <c r="FT7" s="408" t="str">
        <f t="shared" si="46"/>
        <v>9999</v>
      </c>
      <c r="FU7" s="408" t="str">
        <f t="array" ref="FU7">INDEX(FT$1:FT$55,MATCH(SMALL(COUNTIF(FT$1:FT$55,"&lt;"&amp;FT$1:FT$55),ROW(FT7:FU7)),COUNTIF(FT$1:FT$55,"&lt;"&amp;FT$1:FT$55),0))</f>
        <v>9999</v>
      </c>
      <c r="FV7" s="408" t="str">
        <f t="array" ref="FV7">INDEX(FS$1:FS$55,SMALL(IF(FT$1:FT$55=FU7,ROW(FT$1:FT$55)),COUNTIF(FU$1:FU7,FU7)),1)</f>
        <v>Cotswold</v>
      </c>
      <c r="FW7" s="408" t="str">
        <f t="shared" si="28"/>
        <v>no data</v>
      </c>
      <c r="FX7" s="408" t="str">
        <f t="shared" si="29"/>
        <v>Cotswold</v>
      </c>
      <c r="FZ7" s="409" t="s">
        <v>69</v>
      </c>
      <c r="GA7" s="408" t="str">
        <f t="shared" si="47"/>
        <v>9999</v>
      </c>
      <c r="GB7" s="408" t="str">
        <f t="array" ref="GB7">INDEX(GA$1:GA$55,MATCH(SMALL(COUNTIF(GA$1:GA$55,"&lt;"&amp;GA$1:GA$55),ROW(GA7:GB7)),COUNTIF(GA$1:GA$55,"&lt;"&amp;GA$1:GA$55),0))</f>
        <v>9999</v>
      </c>
      <c r="GC7" s="408" t="str">
        <f t="array" ref="GC7">INDEX(FZ$1:FZ$55,SMALL(IF(GA$1:GA$55=GB7,ROW(GA$1:GA$55)),COUNTIF(GB$1:GB7,GB7)),1)</f>
        <v>Cotswold</v>
      </c>
      <c r="GD7" s="408" t="str">
        <f t="shared" si="30"/>
        <v>no data</v>
      </c>
      <c r="GE7" s="408" t="str">
        <f t="shared" si="31"/>
        <v>Cotswold</v>
      </c>
      <c r="IK7" s="167">
        <f>IF(IK1="no data","no data",IF((IK$1-1&lt;1),"",(IK$1-1)))</f>
        <v>15</v>
      </c>
      <c r="IL7" s="167" t="str">
        <f>IF(IK1="no data","no data",IF(II$2="Predominantly Rural",IF(IK7="","",INDEX(CC$1:CD$113,IK7,2)),IF(II$2="Significant Rural",IF(IK7="","",INDEX('Rural 50'!F$1:G$70,IK7,2)),IF(II$2="Predominantly Urban",IF(IK7="","",INDEX('Significant Rural'!F$1:G$170,IK7,2)),"error"))))</f>
        <v>Forest of Dean</v>
      </c>
      <c r="IP7" s="167" t="e">
        <f>IF(IP1="no data","no data",IF((IP$1-1&lt;1),"",(IP$1-1)))</f>
        <v>#N/A</v>
      </c>
      <c r="IQ7" s="167" t="e">
        <f>IF(IP1="no data","no data",IF(II$2="Predominantly Rural",IF(IP7="","",INDEX('Other Urban'!F$1:G$113,IP7,2)),IF(II$2="Significant Rural",IF(IP7="","",INDEX('Large Urban'!F$1:G$70,IP7,2)),IF(II$2="Predominantly Urban",IF(IP7="","",INDEX('Major Urban'!F$1:G$170,IP7,2)),"error"))))</f>
        <v>#N/A</v>
      </c>
    </row>
    <row r="8" spans="1:251" x14ac:dyDescent="0.25">
      <c r="F8" s="405"/>
      <c r="AL8" s="424"/>
      <c r="AP8" s="424"/>
      <c r="AT8" s="424"/>
      <c r="AX8" s="424"/>
      <c r="BY8" s="409" t="s">
        <v>71</v>
      </c>
      <c r="BZ8" s="408">
        <f t="shared" si="32"/>
        <v>18</v>
      </c>
      <c r="CA8" s="408">
        <f t="array" ref="CA8">INDEX($BZ$1:$BZ$55,MATCH(SMALL(COUNTIF($BZ$1:$BZ$55,"&lt;"&amp;$BZ$1:$BZ$55),ROW($BZ8:$CA8)),COUNTIF($BZ$1:$BZ$55,"&lt;"&amp;$BZ$1:$BZ$55),0))</f>
        <v>8</v>
      </c>
      <c r="CB8" s="408" t="str">
        <f t="array" ref="CB8">INDEX($BY$1:$BY$55,SMALL(IF($BZ$1:$BZ$55=$CA8,ROW($BZ$1:$BZ$55)),COUNTIF($CA$1:$CA8,$CA8)),1)</f>
        <v>Richmondshire</v>
      </c>
      <c r="CC8" s="408">
        <f t="shared" si="0"/>
        <v>8</v>
      </c>
      <c r="CD8" s="408" t="str">
        <f t="shared" si="1"/>
        <v>Richmondshire</v>
      </c>
      <c r="CF8" s="409" t="s">
        <v>71</v>
      </c>
      <c r="CG8" s="408">
        <f t="shared" si="33"/>
        <v>21</v>
      </c>
      <c r="CH8" s="408">
        <f t="array" ref="CH8">INDEX(CG$1:CG$55,MATCH(SMALL(COUNTIF(CG$1:CG$55,"&lt;"&amp;CG$1:CG$55),ROW(CG8:CH8)),COUNTIF(CG$1:CG$55,"&lt;"&amp;CG$1:CG$55),0))</f>
        <v>8</v>
      </c>
      <c r="CI8" s="408" t="str">
        <f t="array" ref="CI8">INDEX(CF$1:CF$55,SMALL(IF(CG$1:CG$55=CH8,ROW(CG$1:CG$55)),COUNTIF(CH$1:CH8,CH8)),1)</f>
        <v>Richmondshire</v>
      </c>
      <c r="CJ8" s="408">
        <f t="shared" si="2"/>
        <v>8</v>
      </c>
      <c r="CK8" s="408" t="str">
        <f t="shared" si="3"/>
        <v>Richmondshire</v>
      </c>
      <c r="CM8" s="409" t="s">
        <v>71</v>
      </c>
      <c r="CN8" s="408">
        <f t="shared" si="34"/>
        <v>22</v>
      </c>
      <c r="CO8" s="408">
        <f t="array" ref="CO8">INDEX(CN$1:CN$55,MATCH(SMALL(COUNTIF(CN$1:CN$55,"&lt;"&amp;CN$1:CN$55),ROW(CN8:CO8)),COUNTIF(CN$1:CN$55,"&lt;"&amp;CN$1:CN$55),0))</f>
        <v>8</v>
      </c>
      <c r="CP8" s="408" t="str">
        <f t="array" ref="CP8">INDEX(CM$1:CM$55,SMALL(IF(CN$1:CN$55=CO8,ROW(CN$1:CN$55)),COUNTIF(CO$1:CO8,CO8)),1)</f>
        <v>Mid Suffolk</v>
      </c>
      <c r="CQ8" s="408">
        <f t="shared" si="4"/>
        <v>8</v>
      </c>
      <c r="CR8" s="408" t="str">
        <f t="shared" si="5"/>
        <v>Mid Suffolk</v>
      </c>
      <c r="CT8" s="409" t="s">
        <v>71</v>
      </c>
      <c r="CU8" s="408">
        <f t="shared" si="35"/>
        <v>12</v>
      </c>
      <c r="CV8" s="408">
        <f t="array" ref="CV8">INDEX(CU$1:CU$55,MATCH(SMALL(COUNTIF(CU$1:CU$55,"&lt;"&amp;CU$1:CU$55),ROW(CU8:CV8)),COUNTIF(CU$1:CU$55,"&lt;"&amp;CU$1:CU$55),0))</f>
        <v>8</v>
      </c>
      <c r="CW8" s="408" t="str">
        <f t="array" ref="CW8">INDEX(CT$1:CT$55,SMALL(IF(CU$1:CU$55=CV8,ROW(CU$1:CU$55)),COUNTIF(CV$1:CV8,CV8)),1)</f>
        <v>Maldon</v>
      </c>
      <c r="CX8" s="408">
        <f t="shared" si="6"/>
        <v>8</v>
      </c>
      <c r="CY8" s="408" t="str">
        <f t="shared" si="7"/>
        <v>Maldon</v>
      </c>
      <c r="DA8" s="409" t="s">
        <v>71</v>
      </c>
      <c r="DB8" s="408">
        <f t="shared" si="36"/>
        <v>22</v>
      </c>
      <c r="DC8" s="408">
        <f t="array" ref="DC8">INDEX(DB$1:DB$55,MATCH(SMALL(COUNTIF(DB$1:DB$55,"&lt;"&amp;DB$1:DB$55),ROW(DB8:DC8)),COUNTIF(DB$1:DB$55,"&lt;"&amp;DB$1:DB$55),0))</f>
        <v>8</v>
      </c>
      <c r="DD8" s="408" t="str">
        <f t="array" ref="DD8">INDEX(DA$1:DA$55,SMALL(IF(DB$1:DB$55=DC8,ROW(DB$1:DB$55)),COUNTIF(DC$1:DC8,DC8)),1)</f>
        <v>Teignbridge</v>
      </c>
      <c r="DE8" s="408">
        <f t="shared" si="8"/>
        <v>8</v>
      </c>
      <c r="DF8" s="408" t="str">
        <f t="shared" si="9"/>
        <v>Teignbridge</v>
      </c>
      <c r="DH8" s="409" t="s">
        <v>71</v>
      </c>
      <c r="DI8" s="408">
        <f t="shared" si="37"/>
        <v>26</v>
      </c>
      <c r="DJ8" s="408">
        <f t="array" ref="DJ8">INDEX(DI$1:DI$55,MATCH(SMALL(COUNTIF(DI$1:DI$55,"&lt;"&amp;DI$1:DI$55),ROW(DI8:DJ8)),COUNTIF(DI$1:DI$55,"&lt;"&amp;DI$1:DI$55),0))</f>
        <v>8</v>
      </c>
      <c r="DK8" s="408" t="str">
        <f t="array" ref="DK8">INDEX(DH$1:DH$55,SMALL(IF(DI$1:DI$55=DJ8,ROW(DI$1:DI$55)),COUNTIF(DJ$1:DJ8,DJ8)),1)</f>
        <v>Selby</v>
      </c>
      <c r="DL8" s="408">
        <f t="shared" si="10"/>
        <v>8</v>
      </c>
      <c r="DM8" s="408" t="str">
        <f t="shared" si="11"/>
        <v>Selby</v>
      </c>
      <c r="DO8" s="409" t="s">
        <v>71</v>
      </c>
      <c r="DP8" s="408">
        <f t="shared" si="38"/>
        <v>28</v>
      </c>
      <c r="DQ8" s="408">
        <f t="array" ref="DQ8">INDEX(DP$1:DP$55,MATCH(SMALL(COUNTIF(DP$1:DP$55,"&lt;"&amp;DP$1:DP$55),ROW(DP8:DQ8)),COUNTIF(DP$1:DP$55,"&lt;"&amp;DP$1:DP$55),0))</f>
        <v>8</v>
      </c>
      <c r="DR8" s="408" t="str">
        <f t="array" ref="DR8">INDEX(DO$1:DO$55,SMALL(IF(DP$1:DP$55=DQ8,ROW(DP$1:DP$55)),COUNTIF(DQ$1:DQ8,DQ8)),1)</f>
        <v>North Dorset</v>
      </c>
      <c r="DS8" s="408">
        <f t="shared" si="12"/>
        <v>8</v>
      </c>
      <c r="DT8" s="408" t="str">
        <f t="shared" si="13"/>
        <v>North Dorset</v>
      </c>
      <c r="DV8" s="409" t="s">
        <v>71</v>
      </c>
      <c r="DW8" s="408">
        <f t="shared" si="39"/>
        <v>23</v>
      </c>
      <c r="DX8" s="408">
        <f t="array" ref="DX8">INDEX(DW$1:DW$55,MATCH(SMALL(COUNTIF(DW$1:DW$55,"&lt;"&amp;DW$1:DW$55),ROW(DW8:DX8)),COUNTIF(DW$1:DW$55,"&lt;"&amp;DW$1:DW$55),0))</f>
        <v>8</v>
      </c>
      <c r="DY8" s="408" t="str">
        <f t="array" ref="DY8">INDEX(DV$1:DV$55,SMALL(IF(DW$1:DW$55=DX8,ROW(DW$1:DW$55)),COUNTIF(DX$1:DX8,DX8)),1)</f>
        <v>Forest of Dean</v>
      </c>
      <c r="DZ8" s="408">
        <f t="shared" si="14"/>
        <v>8</v>
      </c>
      <c r="EA8" s="408" t="str">
        <f t="shared" si="15"/>
        <v>Forest of Dean</v>
      </c>
      <c r="EC8" s="409" t="s">
        <v>71</v>
      </c>
      <c r="ED8" s="408">
        <f t="shared" si="40"/>
        <v>27</v>
      </c>
      <c r="EE8" s="408">
        <f t="array" ref="EE8">INDEX(ED$1:ED$55,MATCH(SMALL(COUNTIF(ED$1:ED$55,"&lt;"&amp;ED$1:ED$55),ROW(ED8:EE8)),COUNTIF(ED$1:ED$55,"&lt;"&amp;ED$1:ED$55),0))</f>
        <v>8</v>
      </c>
      <c r="EF8" s="408" t="str">
        <f t="array" ref="EF8">INDEX(EC$1:EC$55,SMALL(IF(ED$1:ED$55=EE8,ROW(ED$1:ED$55)),COUNTIF(EE$1:EE8,EE8)),1)</f>
        <v>Mid Suffolk</v>
      </c>
      <c r="EG8" s="408">
        <f t="shared" si="16"/>
        <v>8</v>
      </c>
      <c r="EH8" s="408" t="str">
        <f t="shared" si="17"/>
        <v>Mid Suffolk</v>
      </c>
      <c r="EJ8" s="409" t="s">
        <v>71</v>
      </c>
      <c r="EK8" s="408">
        <f t="shared" si="41"/>
        <v>25</v>
      </c>
      <c r="EL8" s="408">
        <f t="array" ref="EL8">INDEX(EK$1:EK$55,MATCH(SMALL(COUNTIF(EK$1:EK$55,"&lt;"&amp;EK$1:EK$55),ROW(EK8:EL8)),COUNTIF(EK$1:EK$55,"&lt;"&amp;EK$1:EK$55),0))</f>
        <v>8</v>
      </c>
      <c r="EM8" s="408" t="str">
        <f t="array" ref="EM8">INDEX(EJ$1:EJ$55,SMALL(IF(EK$1:EK$55=EL8,ROW(EK$1:EK$55)),COUNTIF(EL$1:EL8,EL8)),1)</f>
        <v>North Norfolk</v>
      </c>
      <c r="EN8" s="408">
        <f t="shared" si="18"/>
        <v>8</v>
      </c>
      <c r="EO8" s="408" t="str">
        <f t="shared" si="19"/>
        <v>North Norfolk</v>
      </c>
      <c r="EQ8" s="409" t="s">
        <v>71</v>
      </c>
      <c r="ER8" s="408">
        <f t="shared" si="42"/>
        <v>14</v>
      </c>
      <c r="ES8" s="408">
        <f t="array" ref="ES8">INDEX(ER$1:ER$55,MATCH(SMALL(COUNTIF(ER$1:ER$55,"&lt;"&amp;ER$1:ER$55),ROW(ER8:ES8)),COUNTIF(ER$1:ER$55,"&lt;"&amp;ER$1:ER$55),0))</f>
        <v>8</v>
      </c>
      <c r="ET8" s="408" t="str">
        <f t="array" ref="ET8">INDEX(EQ$1:EQ$55,SMALL(IF(ER$1:ER$55=ES8,ROW(ER$1:ER$55)),COUNTIF(ES$1:ES8,ES8)),1)</f>
        <v>Mid Suffolk</v>
      </c>
      <c r="EU8" s="408">
        <f t="shared" si="20"/>
        <v>8</v>
      </c>
      <c r="EV8" s="408" t="str">
        <f t="shared" si="21"/>
        <v>Mid Suffolk</v>
      </c>
      <c r="EX8" s="409" t="s">
        <v>71</v>
      </c>
      <c r="EY8" s="408">
        <f t="shared" si="43"/>
        <v>5</v>
      </c>
      <c r="EZ8" s="408">
        <f t="array" ref="EZ8">INDEX(EY$1:EY$55,MATCH(SMALL(COUNTIF(EY$1:EY$55,"&lt;"&amp;EY$1:EY$55),ROW(EY8:EZ8)),COUNTIF(EY$1:EY$55,"&lt;"&amp;EY$1:EY$55),0))</f>
        <v>8</v>
      </c>
      <c r="FA8" s="408" t="str">
        <f t="array" ref="FA8">INDEX(EX$1:EX$55,SMALL(IF(EY$1:EY$55=EZ8,ROW(EY$1:EY$55)),COUNTIF(EZ$1:EZ8,EZ8)),1)</f>
        <v>Babergh</v>
      </c>
      <c r="FB8" s="408">
        <f t="shared" si="22"/>
        <v>8</v>
      </c>
      <c r="FC8" s="408" t="str">
        <f t="shared" si="23"/>
        <v>Babergh</v>
      </c>
      <c r="FE8" s="409" t="s">
        <v>71</v>
      </c>
      <c r="FF8" s="408" t="str">
        <f t="shared" si="44"/>
        <v>9999</v>
      </c>
      <c r="FG8" s="408" t="str">
        <f t="array" ref="FG8">INDEX(FF$1:FF$55,MATCH(SMALL(COUNTIF(FF$1:FF$55,"&lt;"&amp;FF$1:FF$55),ROW(FF8:FG8)),COUNTIF(FF$1:FF$55,"&lt;"&amp;FF$1:FF$55),0))</f>
        <v>9999</v>
      </c>
      <c r="FH8" s="408" t="str">
        <f t="array" ref="FH8">INDEX(FE$1:FE$55,SMALL(IF(FF$1:FF$55=FG8,ROW(FF$1:FF$55)),COUNTIF(FG$1:FG8,FG8)),1)</f>
        <v>Craven</v>
      </c>
      <c r="FI8" s="408" t="str">
        <f t="shared" si="24"/>
        <v>no data</v>
      </c>
      <c r="FJ8" s="408" t="str">
        <f t="shared" si="25"/>
        <v>Craven</v>
      </c>
      <c r="FL8" s="409" t="s">
        <v>71</v>
      </c>
      <c r="FM8" s="408" t="str">
        <f t="shared" si="45"/>
        <v>9999</v>
      </c>
      <c r="FN8" s="408" t="str">
        <f t="array" ref="FN8">INDEX(FM$1:FM$55,MATCH(SMALL(COUNTIF(FM$1:FM$55,"&lt;"&amp;FM$1:FM$55),ROW(FM8:FN8)),COUNTIF(FM$1:FM$55,"&lt;"&amp;FM$1:FM$55),0))</f>
        <v>9999</v>
      </c>
      <c r="FO8" s="408" t="str">
        <f t="array" ref="FO8">INDEX(FL$1:FL$55,SMALL(IF(FM$1:FM$55=FN8,ROW(FM$1:FM$55)),COUNTIF(FN$1:FN8,FN8)),1)</f>
        <v>Craven</v>
      </c>
      <c r="FP8" s="408" t="str">
        <f t="shared" si="26"/>
        <v>no data</v>
      </c>
      <c r="FQ8" s="408" t="str">
        <f t="shared" si="27"/>
        <v>Craven</v>
      </c>
      <c r="FS8" s="409" t="s">
        <v>71</v>
      </c>
      <c r="FT8" s="408" t="str">
        <f t="shared" si="46"/>
        <v>9999</v>
      </c>
      <c r="FU8" s="408" t="str">
        <f t="array" ref="FU8">INDEX(FT$1:FT$55,MATCH(SMALL(COUNTIF(FT$1:FT$55,"&lt;"&amp;FT$1:FT$55),ROW(FT8:FU8)),COUNTIF(FT$1:FT$55,"&lt;"&amp;FT$1:FT$55),0))</f>
        <v>9999</v>
      </c>
      <c r="FV8" s="408" t="str">
        <f t="array" ref="FV8">INDEX(FS$1:FS$55,SMALL(IF(FT$1:FT$55=FU8,ROW(FT$1:FT$55)),COUNTIF(FU$1:FU8,FU8)),1)</f>
        <v>Craven</v>
      </c>
      <c r="FW8" s="408" t="str">
        <f t="shared" si="28"/>
        <v>no data</v>
      </c>
      <c r="FX8" s="408" t="str">
        <f t="shared" si="29"/>
        <v>Craven</v>
      </c>
      <c r="FZ8" s="409" t="s">
        <v>71</v>
      </c>
      <c r="GA8" s="408" t="str">
        <f t="shared" si="47"/>
        <v>9999</v>
      </c>
      <c r="GB8" s="408" t="str">
        <f t="array" ref="GB8">INDEX(GA$1:GA$55,MATCH(SMALL(COUNTIF(GA$1:GA$55,"&lt;"&amp;GA$1:GA$55),ROW(GA8:GB8)),COUNTIF(GA$1:GA$55,"&lt;"&amp;GA$1:GA$55),0))</f>
        <v>9999</v>
      </c>
      <c r="GC8" s="408" t="str">
        <f t="array" ref="GC8">INDEX(FZ$1:FZ$55,SMALL(IF(GA$1:GA$55=GB8,ROW(GA$1:GA$55)),COUNTIF(GB$1:GB8,GB8)),1)</f>
        <v>Craven</v>
      </c>
      <c r="GD8" s="408" t="str">
        <f t="shared" si="30"/>
        <v>no data</v>
      </c>
      <c r="GE8" s="408" t="str">
        <f t="shared" si="31"/>
        <v>Craven</v>
      </c>
      <c r="IK8" s="167">
        <f>IK$1</f>
        <v>16</v>
      </c>
      <c r="IL8" s="167" t="str">
        <f>IF(IK1="no data","no data",IF(II$2="Predominantly Rural",INDEX(CC$1:CD$113,IK8,2),IF(II$2="Significant Rural",INDEX('Rural 50'!F$1:G$70,IK8,2),IF(II$2="Predominantly Urban",INDEX('Significant Rural'!F$1:G$170,IK8,2),"error"))))</f>
        <v>Allerdale</v>
      </c>
      <c r="IP8" s="167" t="e">
        <f>IP$1</f>
        <v>#N/A</v>
      </c>
      <c r="IQ8" s="167" t="e">
        <f>IF(IP1="no data","no data",IF(II$2="Predominantly Rural",INDEX('Other Urban'!F$1:G$113,IP8,2),IF(II$2="Significant Rural",INDEX('Large Urban'!F$1:G$70,IP8,2),IF(II$2="Predominantly Urban",INDEX('Major Urban'!F$1:G$170,IP8,2),"error"))))</f>
        <v>#N/A</v>
      </c>
    </row>
    <row r="9" spans="1:251" x14ac:dyDescent="0.25">
      <c r="F9" s="405" t="s">
        <v>1803</v>
      </c>
      <c r="J9" s="405" t="s">
        <v>1803</v>
      </c>
      <c r="N9" s="405" t="s">
        <v>1803</v>
      </c>
      <c r="R9" s="405" t="s">
        <v>1803</v>
      </c>
      <c r="V9" s="405" t="s">
        <v>1803</v>
      </c>
      <c r="Z9" s="405" t="s">
        <v>1803</v>
      </c>
      <c r="AD9" s="405" t="s">
        <v>1803</v>
      </c>
      <c r="AH9" s="405" t="s">
        <v>1803</v>
      </c>
      <c r="AL9" s="424" t="s">
        <v>1803</v>
      </c>
      <c r="AP9" s="424" t="s">
        <v>1803</v>
      </c>
      <c r="AT9" s="424" t="s">
        <v>1803</v>
      </c>
      <c r="AX9" s="424" t="s">
        <v>1803</v>
      </c>
      <c r="BB9" s="405" t="s">
        <v>1803</v>
      </c>
      <c r="BF9" s="405" t="s">
        <v>1803</v>
      </c>
      <c r="BJ9" s="405" t="s">
        <v>1803</v>
      </c>
      <c r="BN9" s="405" t="s">
        <v>1803</v>
      </c>
      <c r="BQ9" s="167" t="s">
        <v>1814</v>
      </c>
      <c r="BY9" s="409" t="s">
        <v>77</v>
      </c>
      <c r="BZ9" s="408">
        <f t="shared" si="32"/>
        <v>39</v>
      </c>
      <c r="CA9" s="408">
        <f t="array" ref="CA9">INDEX($BZ$1:$BZ$55,MATCH(SMALL(COUNTIF($BZ$1:$BZ$55,"&lt;"&amp;$BZ$1:$BZ$55),ROW($BZ9:$CA9)),COUNTIF($BZ$1:$BZ$55,"&lt;"&amp;$BZ$1:$BZ$55),0))</f>
        <v>9</v>
      </c>
      <c r="CB9" s="408" t="str">
        <f t="array" ref="CB9">INDEX($BY$1:$BY$55,SMALL(IF($BZ$1:$BZ$55=$CA9,ROW($BZ$1:$BZ$55)),COUNTIF($CA$1:$CA9,$CA9)),1)</f>
        <v>Copeland</v>
      </c>
      <c r="CC9" s="408">
        <f t="shared" si="0"/>
        <v>9</v>
      </c>
      <c r="CD9" s="408" t="str">
        <f t="shared" si="1"/>
        <v>Copeland</v>
      </c>
      <c r="CF9" s="409" t="s">
        <v>77</v>
      </c>
      <c r="CG9" s="408">
        <f t="shared" si="33"/>
        <v>43</v>
      </c>
      <c r="CH9" s="408">
        <f t="array" ref="CH9">INDEX(CG$1:CG$55,MATCH(SMALL(COUNTIF(CG$1:CG$55,"&lt;"&amp;CG$1:CG$55),ROW(CG9:CH9)),COUNTIF(CG$1:CG$55,"&lt;"&amp;CG$1:CG$55),0))</f>
        <v>9</v>
      </c>
      <c r="CI9" s="408" t="str">
        <f t="array" ref="CI9">INDEX(CF$1:CF$55,SMALL(IF(CG$1:CG$55=CH9,ROW(CG$1:CG$55)),COUNTIF(CH$1:CH9,CH9)),1)</f>
        <v>Hambleton</v>
      </c>
      <c r="CJ9" s="408">
        <f t="shared" si="2"/>
        <v>9</v>
      </c>
      <c r="CK9" s="408" t="str">
        <f t="shared" si="3"/>
        <v>Hambleton</v>
      </c>
      <c r="CM9" s="409" t="s">
        <v>77</v>
      </c>
      <c r="CN9" s="408">
        <f t="shared" si="34"/>
        <v>37</v>
      </c>
      <c r="CO9" s="408">
        <f t="array" ref="CO9">INDEX(CN$1:CN$55,MATCH(SMALL(COUNTIF(CN$1:CN$55,"&lt;"&amp;CN$1:CN$55),ROW(CN9:CO9)),COUNTIF(CN$1:CN$55,"&lt;"&amp;CN$1:CN$55),0))</f>
        <v>9</v>
      </c>
      <c r="CP9" s="408" t="str">
        <f t="array" ref="CP9">INDEX(CM$1:CM$55,SMALL(IF(CN$1:CN$55=CO9,ROW(CN$1:CN$55)),COUNTIF(CO$1:CO9,CO9)),1)</f>
        <v>Purbeck</v>
      </c>
      <c r="CQ9" s="408">
        <f t="shared" si="4"/>
        <v>9</v>
      </c>
      <c r="CR9" s="408" t="str">
        <f t="shared" si="5"/>
        <v>Purbeck</v>
      </c>
      <c r="CT9" s="409" t="s">
        <v>77</v>
      </c>
      <c r="CU9" s="408">
        <f t="shared" si="35"/>
        <v>41</v>
      </c>
      <c r="CV9" s="408">
        <f t="array" ref="CV9">INDEX(CU$1:CU$55,MATCH(SMALL(COUNTIF(CU$1:CU$55,"&lt;"&amp;CU$1:CU$55),ROW(CU9:CV9)),COUNTIF(CU$1:CU$55,"&lt;"&amp;CU$1:CU$55),0))</f>
        <v>9</v>
      </c>
      <c r="CW9" s="408" t="str">
        <f t="array" ref="CW9">INDEX(CT$1:CT$55,SMALL(IF(CU$1:CU$55=CV9,ROW(CU$1:CU$55)),COUNTIF(CV$1:CV9,CV9)),1)</f>
        <v>Richmondshire</v>
      </c>
      <c r="CX9" s="408">
        <f t="shared" si="6"/>
        <v>9</v>
      </c>
      <c r="CY9" s="408" t="str">
        <f t="shared" si="7"/>
        <v>Richmondshire</v>
      </c>
      <c r="DA9" s="409" t="s">
        <v>77</v>
      </c>
      <c r="DB9" s="408">
        <f t="shared" si="36"/>
        <v>32</v>
      </c>
      <c r="DC9" s="408">
        <f t="array" ref="DC9">INDEX(DB$1:DB$55,MATCH(SMALL(COUNTIF(DB$1:DB$55,"&lt;"&amp;DB$1:DB$55),ROW(DB9:DC9)),COUNTIF(DB$1:DB$55,"&lt;"&amp;DB$1:DB$55),0))</f>
        <v>9</v>
      </c>
      <c r="DD9" s="408" t="str">
        <f t="array" ref="DD9">INDEX(DA$1:DA$55,SMALL(IF(DB$1:DB$55=DC9,ROW(DB$1:DB$55)),COUNTIF(DC$1:DC9,DC9)),1)</f>
        <v>Wealden</v>
      </c>
      <c r="DE9" s="408">
        <f t="shared" si="8"/>
        <v>9</v>
      </c>
      <c r="DF9" s="408" t="str">
        <f t="shared" si="9"/>
        <v>Wealden</v>
      </c>
      <c r="DH9" s="409" t="s">
        <v>77</v>
      </c>
      <c r="DI9" s="408">
        <f t="shared" si="37"/>
        <v>29</v>
      </c>
      <c r="DJ9" s="408">
        <f t="array" ref="DJ9">INDEX(DI$1:DI$55,MATCH(SMALL(COUNTIF(DI$1:DI$55,"&lt;"&amp;DI$1:DI$55),ROW(DI9:DJ9)),COUNTIF(DI$1:DI$55,"&lt;"&amp;DI$1:DI$55),0))</f>
        <v>9</v>
      </c>
      <c r="DK9" s="408" t="str">
        <f t="array" ref="DK9">INDEX(DH$1:DH$55,SMALL(IF(DI$1:DI$55=DJ9,ROW(DI$1:DI$55)),COUNTIF(DJ$1:DJ9,DJ9)),1)</f>
        <v>Forest of Dean</v>
      </c>
      <c r="DL9" s="408">
        <f t="shared" si="10"/>
        <v>9</v>
      </c>
      <c r="DM9" s="408" t="str">
        <f t="shared" si="11"/>
        <v>Forest of Dean</v>
      </c>
      <c r="DO9" s="409" t="s">
        <v>77</v>
      </c>
      <c r="DP9" s="408">
        <f t="shared" si="38"/>
        <v>27</v>
      </c>
      <c r="DQ9" s="408">
        <f t="array" ref="DQ9">INDEX(DP$1:DP$55,MATCH(SMALL(COUNTIF(DP$1:DP$55,"&lt;"&amp;DP$1:DP$55),ROW(DP9:DQ9)),COUNTIF(DP$1:DP$55,"&lt;"&amp;DP$1:DP$55),0))</f>
        <v>9</v>
      </c>
      <c r="DR9" s="408" t="str">
        <f t="array" ref="DR9">INDEX(DO$1:DO$55,SMALL(IF(DP$1:DP$55=DQ9,ROW(DP$1:DP$55)),COUNTIF(DQ$1:DQ9,DQ9)),1)</f>
        <v>Ribble Valley</v>
      </c>
      <c r="DS9" s="408">
        <f t="shared" si="12"/>
        <v>9</v>
      </c>
      <c r="DT9" s="408" t="str">
        <f t="shared" si="13"/>
        <v>Ribble Valley</v>
      </c>
      <c r="DV9" s="409" t="s">
        <v>77</v>
      </c>
      <c r="DW9" s="408">
        <f t="shared" si="39"/>
        <v>33</v>
      </c>
      <c r="DX9" s="408">
        <f t="array" ref="DX9">INDEX(DW$1:DW$55,MATCH(SMALL(COUNTIF(DW$1:DW$55,"&lt;"&amp;DW$1:DW$55),ROW(DW9:DX9)),COUNTIF(DW$1:DW$55,"&lt;"&amp;DW$1:DW$55),0))</f>
        <v>9</v>
      </c>
      <c r="DY9" s="408" t="str">
        <f t="array" ref="DY9">INDEX(DV$1:DV$55,SMALL(IF(DW$1:DW$55=DX9,ROW(DW$1:DW$55)),COUNTIF(DX$1:DX9,DX9)),1)</f>
        <v>Harborough</v>
      </c>
      <c r="DZ9" s="408">
        <f t="shared" si="14"/>
        <v>9</v>
      </c>
      <c r="EA9" s="408" t="str">
        <f t="shared" si="15"/>
        <v>Harborough</v>
      </c>
      <c r="EC9" s="409" t="s">
        <v>77</v>
      </c>
      <c r="ED9" s="408">
        <f t="shared" si="40"/>
        <v>48</v>
      </c>
      <c r="EE9" s="408">
        <f t="array" ref="EE9">INDEX(ED$1:ED$55,MATCH(SMALL(COUNTIF(ED$1:ED$55,"&lt;"&amp;ED$1:ED$55),ROW(ED9:EE9)),COUNTIF(ED$1:ED$55,"&lt;"&amp;ED$1:ED$55),0))</f>
        <v>9</v>
      </c>
      <c r="EF9" s="408" t="str">
        <f t="array" ref="EF9">INDEX(EC$1:EC$55,SMALL(IF(ED$1:ED$55=EE9,ROW(ED$1:ED$55)),COUNTIF(EE$1:EE9,EE9)),1)</f>
        <v>Hambleton</v>
      </c>
      <c r="EG9" s="408">
        <f t="shared" si="16"/>
        <v>9</v>
      </c>
      <c r="EH9" s="408" t="str">
        <f t="shared" si="17"/>
        <v>Hambleton</v>
      </c>
      <c r="EJ9" s="409" t="s">
        <v>77</v>
      </c>
      <c r="EK9" s="408">
        <f t="shared" si="41"/>
        <v>48</v>
      </c>
      <c r="EL9" s="408">
        <f t="array" ref="EL9">INDEX(EK$1:EK$55,MATCH(SMALL(COUNTIF(EK$1:EK$55,"&lt;"&amp;EK$1:EK$55),ROW(EK9:EL9)),COUNTIF(EK$1:EK$55,"&lt;"&amp;EK$1:EK$55),0))</f>
        <v>9</v>
      </c>
      <c r="EM9" s="408" t="str">
        <f t="array" ref="EM9">INDEX(EJ$1:EJ$55,SMALL(IF(EK$1:EK$55=EL9,ROW(EK$1:EK$55)),COUNTIF(EL$1:EL9,EL9)),1)</f>
        <v>Mid Suffolk</v>
      </c>
      <c r="EN9" s="408">
        <f t="shared" si="18"/>
        <v>9</v>
      </c>
      <c r="EO9" s="408" t="str">
        <f t="shared" si="19"/>
        <v>Mid Suffolk</v>
      </c>
      <c r="EQ9" s="409" t="s">
        <v>77</v>
      </c>
      <c r="ER9" s="408">
        <f t="shared" si="42"/>
        <v>46</v>
      </c>
      <c r="ES9" s="408">
        <f t="array" ref="ES9">INDEX(ER$1:ER$55,MATCH(SMALL(COUNTIF(ER$1:ER$55,"&lt;"&amp;ER$1:ER$55),ROW(ER9:ES9)),COUNTIF(ER$1:ER$55,"&lt;"&amp;ER$1:ER$55),0))</f>
        <v>9</v>
      </c>
      <c r="ET9" s="408" t="str">
        <f t="array" ref="ET9">INDEX(EQ$1:EQ$55,SMALL(IF(ER$1:ER$55=ES9,ROW(ER$1:ER$55)),COUNTIF(ES$1:ES9,ES9)),1)</f>
        <v>Hambleton</v>
      </c>
      <c r="EU9" s="408">
        <f t="shared" si="20"/>
        <v>9</v>
      </c>
      <c r="EV9" s="408" t="str">
        <f t="shared" si="21"/>
        <v>Hambleton</v>
      </c>
      <c r="EX9" s="409" t="s">
        <v>77</v>
      </c>
      <c r="EY9" s="408">
        <f t="shared" si="43"/>
        <v>44</v>
      </c>
      <c r="EZ9" s="408">
        <f t="array" ref="EZ9">INDEX(EY$1:EY$55,MATCH(SMALL(COUNTIF(EY$1:EY$55,"&lt;"&amp;EY$1:EY$55),ROW(EY9:EZ9)),COUNTIF(EY$1:EY$55,"&lt;"&amp;EY$1:EY$55),0))</f>
        <v>9</v>
      </c>
      <c r="FA9" s="408" t="str">
        <f t="array" ref="FA9">INDEX(EX$1:EX$55,SMALL(IF(EY$1:EY$55=EZ9,ROW(EY$1:EY$55)),COUNTIF(EZ$1:EZ9,EZ9)),1)</f>
        <v>Mid Suffolk</v>
      </c>
      <c r="FB9" s="408">
        <f t="shared" si="22"/>
        <v>9</v>
      </c>
      <c r="FC9" s="408" t="str">
        <f t="shared" si="23"/>
        <v>Mid Suffolk</v>
      </c>
      <c r="FE9" s="409" t="s">
        <v>77</v>
      </c>
      <c r="FF9" s="408" t="str">
        <f t="shared" si="44"/>
        <v>9999</v>
      </c>
      <c r="FG9" s="408" t="str">
        <f t="array" ref="FG9">INDEX(FF$1:FF$55,MATCH(SMALL(COUNTIF(FF$1:FF$55,"&lt;"&amp;FF$1:FF$55),ROW(FF9:FG9)),COUNTIF(FF$1:FF$55,"&lt;"&amp;FF$1:FF$55),0))</f>
        <v>9999</v>
      </c>
      <c r="FH9" s="408" t="str">
        <f t="array" ref="FH9">INDEX(FE$1:FE$55,SMALL(IF(FF$1:FF$55=FG9,ROW(FF$1:FF$55)),COUNTIF(FG$1:FG9,FG9)),1)</f>
        <v>Daventry</v>
      </c>
      <c r="FI9" s="408" t="str">
        <f t="shared" si="24"/>
        <v>no data</v>
      </c>
      <c r="FJ9" s="408" t="str">
        <f t="shared" si="25"/>
        <v>Daventry</v>
      </c>
      <c r="FL9" s="409" t="s">
        <v>77</v>
      </c>
      <c r="FM9" s="408" t="str">
        <f t="shared" si="45"/>
        <v>9999</v>
      </c>
      <c r="FN9" s="408" t="str">
        <f t="array" ref="FN9">INDEX(FM$1:FM$55,MATCH(SMALL(COUNTIF(FM$1:FM$55,"&lt;"&amp;FM$1:FM$55),ROW(FM9:FN9)),COUNTIF(FM$1:FM$55,"&lt;"&amp;FM$1:FM$55),0))</f>
        <v>9999</v>
      </c>
      <c r="FO9" s="408" t="str">
        <f t="array" ref="FO9">INDEX(FL$1:FL$55,SMALL(IF(FM$1:FM$55=FN9,ROW(FM$1:FM$55)),COUNTIF(FN$1:FN9,FN9)),1)</f>
        <v>Daventry</v>
      </c>
      <c r="FP9" s="408" t="str">
        <f t="shared" si="26"/>
        <v>no data</v>
      </c>
      <c r="FQ9" s="408" t="str">
        <f t="shared" si="27"/>
        <v>Daventry</v>
      </c>
      <c r="FS9" s="409" t="s">
        <v>77</v>
      </c>
      <c r="FT9" s="408" t="str">
        <f t="shared" si="46"/>
        <v>9999</v>
      </c>
      <c r="FU9" s="408" t="str">
        <f t="array" ref="FU9">INDEX(FT$1:FT$55,MATCH(SMALL(COUNTIF(FT$1:FT$55,"&lt;"&amp;FT$1:FT$55),ROW(FT9:FU9)),COUNTIF(FT$1:FT$55,"&lt;"&amp;FT$1:FT$55),0))</f>
        <v>9999</v>
      </c>
      <c r="FV9" s="408" t="str">
        <f t="array" ref="FV9">INDEX(FS$1:FS$55,SMALL(IF(FT$1:FT$55=FU9,ROW(FT$1:FT$55)),COUNTIF(FU$1:FU9,FU9)),1)</f>
        <v>Daventry</v>
      </c>
      <c r="FW9" s="408" t="str">
        <f t="shared" si="28"/>
        <v>no data</v>
      </c>
      <c r="FX9" s="408" t="str">
        <f t="shared" si="29"/>
        <v>Daventry</v>
      </c>
      <c r="FZ9" s="409" t="s">
        <v>77</v>
      </c>
      <c r="GA9" s="408" t="str">
        <f t="shared" si="47"/>
        <v>9999</v>
      </c>
      <c r="GB9" s="408" t="str">
        <f t="array" ref="GB9">INDEX(GA$1:GA$55,MATCH(SMALL(COUNTIF(GA$1:GA$55,"&lt;"&amp;GA$1:GA$55),ROW(GA9:GB9)),COUNTIF(GA$1:GA$55,"&lt;"&amp;GA$1:GA$55),0))</f>
        <v>9999</v>
      </c>
      <c r="GC9" s="408" t="str">
        <f t="array" ref="GC9">INDEX(FZ$1:FZ$55,SMALL(IF(GA$1:GA$55=GB9,ROW(GA$1:GA$55)),COUNTIF(GB$1:GB9,GB9)),1)</f>
        <v>Daventry</v>
      </c>
      <c r="GD9" s="408" t="str">
        <f t="shared" si="30"/>
        <v>no data</v>
      </c>
      <c r="GE9" s="408" t="str">
        <f t="shared" si="31"/>
        <v>Daventry</v>
      </c>
      <c r="IK9" s="167">
        <f>IF(IK1="no data","no data",IF((IK$1+1)&gt;VLOOKUP($II2,II13:IJ15,2,FALSE),"",(IK$1+1)))</f>
        <v>17</v>
      </c>
      <c r="IL9" s="167" t="str">
        <f>IF(IK1="no data","no data",IF(II$2="Predominantly Rural",IF(IK9="","",INDEX(CC$1:CD$113,IK9,2)),IF(II$2="Significant Rural",IF(IK9="","",INDEX('Rural 50'!F$1:G$70,IK9,2)),IF(II$2="Predominantly Urban",IF(IK9="","",INDEX('Significant Rural'!F$1:G$170,IK9,2)),"error"))))</f>
        <v>Selby</v>
      </c>
      <c r="IP9" s="167" t="e">
        <f>IF(IP1="no data","no data",IF((IP$1+1)&gt;VLOOKUP($II2,IN13:IO15,2,FALSE),"",(IP$1+1)))</f>
        <v>#N/A</v>
      </c>
      <c r="IQ9" s="167" t="e">
        <f>IF(IP1="no data","no data",IF(II$2="Predominantly Rural",IF(IP9="","",INDEX('Other Urban'!F$1:G$113,IP9,2)),IF(II$2="Significant Rural",IF(IP9="","",INDEX('Large Urban'!F$1:G$70,IP9,2)),IF(II$2="Predominantly Urban",IF(IP9="","",INDEX('Major Urban'!F$1:G$170,IP9,2)),"error"))))</f>
        <v>#N/A</v>
      </c>
    </row>
    <row r="10" spans="1:251" x14ac:dyDescent="0.25">
      <c r="H10" s="167">
        <v>8</v>
      </c>
      <c r="I10" s="167">
        <v>9</v>
      </c>
      <c r="J10" s="405">
        <v>10</v>
      </c>
      <c r="K10" s="405">
        <v>11</v>
      </c>
      <c r="L10" s="405">
        <v>12</v>
      </c>
      <c r="M10" s="405">
        <v>13</v>
      </c>
      <c r="N10" s="405">
        <v>14</v>
      </c>
      <c r="O10" s="405">
        <v>15</v>
      </c>
      <c r="P10" s="405">
        <v>16</v>
      </c>
      <c r="Q10" s="405">
        <v>17</v>
      </c>
      <c r="R10" s="405">
        <v>18</v>
      </c>
      <c r="S10" s="405">
        <v>19</v>
      </c>
      <c r="T10" s="405">
        <v>20</v>
      </c>
      <c r="U10" s="405">
        <v>21</v>
      </c>
      <c r="V10" s="405">
        <v>22</v>
      </c>
      <c r="W10" s="405">
        <v>23</v>
      </c>
      <c r="X10" s="405">
        <v>24</v>
      </c>
      <c r="Y10" s="405">
        <v>25</v>
      </c>
      <c r="Z10" s="405">
        <v>26</v>
      </c>
      <c r="AA10" s="405">
        <v>27</v>
      </c>
      <c r="AB10" s="405">
        <v>28</v>
      </c>
      <c r="AC10" s="405">
        <v>29</v>
      </c>
      <c r="AD10" s="405">
        <v>30</v>
      </c>
      <c r="AE10" s="405">
        <v>31</v>
      </c>
      <c r="AF10" s="405">
        <v>32</v>
      </c>
      <c r="AG10" s="405">
        <v>33</v>
      </c>
      <c r="AH10" s="405">
        <v>34</v>
      </c>
      <c r="AI10" s="405">
        <v>35</v>
      </c>
      <c r="AJ10" s="405">
        <v>36</v>
      </c>
      <c r="AK10" s="405">
        <v>37</v>
      </c>
      <c r="AL10" s="405">
        <v>38</v>
      </c>
      <c r="AM10" s="405">
        <v>39</v>
      </c>
      <c r="AN10" s="405">
        <v>40</v>
      </c>
      <c r="AO10" s="405">
        <v>41</v>
      </c>
      <c r="AP10" s="405">
        <v>42</v>
      </c>
      <c r="AQ10" s="405">
        <v>43</v>
      </c>
      <c r="AR10" s="405">
        <v>44</v>
      </c>
      <c r="AS10" s="405">
        <v>45</v>
      </c>
      <c r="AT10" s="405">
        <v>46</v>
      </c>
      <c r="AU10" s="405">
        <v>47</v>
      </c>
      <c r="AV10" s="405">
        <v>48</v>
      </c>
      <c r="AW10" s="405">
        <v>49</v>
      </c>
      <c r="AX10" s="405">
        <v>50</v>
      </c>
      <c r="AY10" s="405">
        <v>51</v>
      </c>
      <c r="AZ10" s="405">
        <v>52</v>
      </c>
      <c r="BA10" s="405">
        <v>53</v>
      </c>
      <c r="BB10" s="405">
        <v>54</v>
      </c>
      <c r="BC10" s="405">
        <v>55</v>
      </c>
      <c r="BD10" s="405">
        <v>56</v>
      </c>
      <c r="BE10" s="405">
        <v>57</v>
      </c>
      <c r="BF10" s="405">
        <v>58</v>
      </c>
      <c r="BG10" s="405">
        <v>59</v>
      </c>
      <c r="BH10" s="405">
        <v>60</v>
      </c>
      <c r="BI10" s="405">
        <v>61</v>
      </c>
      <c r="BJ10" s="405">
        <v>62</v>
      </c>
      <c r="BK10" s="405">
        <v>63</v>
      </c>
      <c r="BL10" s="405">
        <v>64</v>
      </c>
      <c r="BM10" s="405">
        <v>65</v>
      </c>
      <c r="BN10" s="405">
        <v>66</v>
      </c>
      <c r="BO10" s="405">
        <v>67</v>
      </c>
      <c r="BP10" s="405">
        <v>68</v>
      </c>
      <c r="BY10" s="409" t="s">
        <v>79</v>
      </c>
      <c r="BZ10" s="408">
        <f t="shared" si="32"/>
        <v>7</v>
      </c>
      <c r="CA10" s="408">
        <f t="array" ref="CA10">INDEX($BZ$1:$BZ$55,MATCH(SMALL(COUNTIF($BZ$1:$BZ$55,"&lt;"&amp;$BZ$1:$BZ$55),ROW($BZ10:$CA10)),COUNTIF($BZ$1:$BZ$55,"&lt;"&amp;$BZ$1:$BZ$55),0))</f>
        <v>10</v>
      </c>
      <c r="CB10" s="408" t="str">
        <f t="array" ref="CB10">INDEX($BY$1:$BY$55,SMALL(IF($BZ$1:$BZ$55=$CA10,ROW($BZ$1:$BZ$55)),COUNTIF($CA$1:$CA10,$CA10)),1)</f>
        <v>Hambleton</v>
      </c>
      <c r="CC10" s="408">
        <f t="shared" si="0"/>
        <v>10</v>
      </c>
      <c r="CD10" s="408" t="str">
        <f t="shared" si="1"/>
        <v>Hambleton</v>
      </c>
      <c r="CF10" s="409" t="s">
        <v>79</v>
      </c>
      <c r="CG10" s="408">
        <f t="shared" si="33"/>
        <v>3</v>
      </c>
      <c r="CH10" s="408">
        <f t="array" ref="CH10">INDEX(CG$1:CG$55,MATCH(SMALL(COUNTIF(CG$1:CG$55,"&lt;"&amp;CG$1:CG$55),ROW(CG10:CH10)),COUNTIF(CG$1:CG$55,"&lt;"&amp;CG$1:CG$55),0))</f>
        <v>9</v>
      </c>
      <c r="CI10" s="408" t="str">
        <f t="array" ref="CI10">INDEX(CF$1:CF$55,SMALL(IF(CG$1:CG$55=CH10,ROW(CG$1:CG$55)),COUNTIF(CH$1:CH10,CH10)),1)</f>
        <v>West Lindsey</v>
      </c>
      <c r="CJ10" s="408">
        <f t="shared" si="2"/>
        <v>9</v>
      </c>
      <c r="CK10" s="408" t="str">
        <f t="shared" si="3"/>
        <v>West Lindsey</v>
      </c>
      <c r="CM10" s="409" t="s">
        <v>79</v>
      </c>
      <c r="CN10" s="408">
        <f t="shared" si="34"/>
        <v>6</v>
      </c>
      <c r="CO10" s="408">
        <f t="array" ref="CO10">INDEX(CN$1:CN$55,MATCH(SMALL(COUNTIF(CN$1:CN$55,"&lt;"&amp;CN$1:CN$55),ROW(CN10:CO10)),COUNTIF(CN$1:CN$55,"&lt;"&amp;CN$1:CN$55),0))</f>
        <v>10</v>
      </c>
      <c r="CP10" s="408" t="str">
        <f t="array" ref="CP10">INDEX(CM$1:CM$55,SMALL(IF(CN$1:CN$55=CO10,ROW(CN$1:CN$55)),COUNTIF(CO$1:CO10,CO10)),1)</f>
        <v>West Lindsey</v>
      </c>
      <c r="CQ10" s="408">
        <f t="shared" si="4"/>
        <v>10</v>
      </c>
      <c r="CR10" s="408" t="str">
        <f t="shared" si="5"/>
        <v>West Lindsey</v>
      </c>
      <c r="CT10" s="409" t="s">
        <v>79</v>
      </c>
      <c r="CU10" s="408">
        <f t="shared" si="35"/>
        <v>2</v>
      </c>
      <c r="CV10" s="408">
        <f t="array" ref="CV10">INDEX(CU$1:CU$55,MATCH(SMALL(COUNTIF(CU$1:CU$55,"&lt;"&amp;CU$1:CU$55),ROW(CU10:CV10)),COUNTIF(CU$1:CU$55,"&lt;"&amp;CU$1:CU$55),0))</f>
        <v>10</v>
      </c>
      <c r="CW10" s="408" t="str">
        <f t="array" ref="CW10">INDEX(CT$1:CT$55,SMALL(IF(CU$1:CU$55=CV10,ROW(CU$1:CU$55)),COUNTIF(CV$1:CV10,CV10)),1)</f>
        <v>Torridge</v>
      </c>
      <c r="CX10" s="408">
        <f t="shared" si="6"/>
        <v>10</v>
      </c>
      <c r="CY10" s="408" t="str">
        <f t="shared" si="7"/>
        <v>Torridge</v>
      </c>
      <c r="DA10" s="409" t="s">
        <v>79</v>
      </c>
      <c r="DB10" s="408">
        <f t="shared" si="36"/>
        <v>10</v>
      </c>
      <c r="DC10" s="408">
        <f t="array" ref="DC10">INDEX(DB$1:DB$55,MATCH(SMALL(COUNTIF(DB$1:DB$55,"&lt;"&amp;DB$1:DB$55),ROW(DB10:DC10)),COUNTIF(DB$1:DB$55,"&lt;"&amp;DB$1:DB$55),0))</f>
        <v>10</v>
      </c>
      <c r="DD10" s="408" t="str">
        <f t="array" ref="DD10">INDEX(DA$1:DA$55,SMALL(IF(DB$1:DB$55=DC10,ROW(DB$1:DB$55)),COUNTIF(DC$1:DC10,DC10)),1)</f>
        <v>Derbyshire Dales</v>
      </c>
      <c r="DE10" s="408">
        <f t="shared" si="8"/>
        <v>10</v>
      </c>
      <c r="DF10" s="408" t="str">
        <f t="shared" si="9"/>
        <v>Derbyshire Dales</v>
      </c>
      <c r="DH10" s="409" t="s">
        <v>79</v>
      </c>
      <c r="DI10" s="408">
        <f t="shared" si="37"/>
        <v>7</v>
      </c>
      <c r="DJ10" s="408">
        <f t="array" ref="DJ10">INDEX(DI$1:DI$55,MATCH(SMALL(COUNTIF(DI$1:DI$55,"&lt;"&amp;DI$1:DI$55),ROW(DI10:DJ10)),COUNTIF(DI$1:DI$55,"&lt;"&amp;DI$1:DI$55),0))</f>
        <v>10</v>
      </c>
      <c r="DK10" s="408" t="str">
        <f t="array" ref="DK10">INDEX(DH$1:DH$55,SMALL(IF(DI$1:DI$55=DJ10,ROW(DI$1:DI$55)),COUNTIF(DJ$1:DJ10,DJ10)),1)</f>
        <v>West Dorset</v>
      </c>
      <c r="DL10" s="408">
        <f t="shared" si="10"/>
        <v>10</v>
      </c>
      <c r="DM10" s="408" t="str">
        <f t="shared" si="11"/>
        <v>West Dorset</v>
      </c>
      <c r="DO10" s="409" t="s">
        <v>79</v>
      </c>
      <c r="DP10" s="408">
        <f t="shared" si="38"/>
        <v>5</v>
      </c>
      <c r="DQ10" s="408">
        <f t="array" ref="DQ10">INDEX(DP$1:DP$55,MATCH(SMALL(COUNTIF(DP$1:DP$55,"&lt;"&amp;DP$1:DP$55),ROW(DP10:DQ10)),COUNTIF(DP$1:DP$55,"&lt;"&amp;DP$1:DP$55),0))</f>
        <v>10</v>
      </c>
      <c r="DR10" s="408" t="str">
        <f t="array" ref="DR10">INDEX(DO$1:DO$55,SMALL(IF(DP$1:DP$55=DQ10,ROW(DP$1:DP$55)),COUNTIF(DQ$1:DQ10,DQ10)),1)</f>
        <v>West Lindsey</v>
      </c>
      <c r="DS10" s="408">
        <f t="shared" si="12"/>
        <v>10</v>
      </c>
      <c r="DT10" s="408" t="str">
        <f t="shared" si="13"/>
        <v>West Lindsey</v>
      </c>
      <c r="DV10" s="409" t="s">
        <v>79</v>
      </c>
      <c r="DW10" s="408">
        <f t="shared" si="39"/>
        <v>5</v>
      </c>
      <c r="DX10" s="408">
        <f t="array" ref="DX10">INDEX(DW$1:DW$55,MATCH(SMALL(COUNTIF(DW$1:DW$55,"&lt;"&amp;DW$1:DW$55),ROW(DW10:DX10)),COUNTIF(DW$1:DW$55,"&lt;"&amp;DW$1:DW$55),0))</f>
        <v>10</v>
      </c>
      <c r="DY10" s="408" t="str">
        <f t="array" ref="DY10">INDEX(DV$1:DV$55,SMALL(IF(DW$1:DW$55=DX10,ROW(DW$1:DW$55)),COUNTIF(DX$1:DX10,DX10)),1)</f>
        <v>Richmondshire</v>
      </c>
      <c r="DZ10" s="408">
        <f t="shared" si="14"/>
        <v>10</v>
      </c>
      <c r="EA10" s="408" t="str">
        <f t="shared" si="15"/>
        <v>Richmondshire</v>
      </c>
      <c r="EC10" s="409" t="s">
        <v>79</v>
      </c>
      <c r="ED10" s="408">
        <f t="shared" si="40"/>
        <v>22</v>
      </c>
      <c r="EE10" s="408">
        <f t="array" ref="EE10">INDEX(ED$1:ED$55,MATCH(SMALL(COUNTIF(ED$1:ED$55,"&lt;"&amp;ED$1:ED$55),ROW(ED10:EE10)),COUNTIF(ED$1:ED$55,"&lt;"&amp;ED$1:ED$55),0))</f>
        <v>10</v>
      </c>
      <c r="EF10" s="408" t="str">
        <f t="array" ref="EF10">INDEX(EC$1:EC$55,SMALL(IF(ED$1:ED$55=EE10,ROW(ED$1:ED$55)),COUNTIF(EE$1:EE10,EE10)),1)</f>
        <v>Teignbridge</v>
      </c>
      <c r="EG10" s="408">
        <f t="shared" si="16"/>
        <v>10</v>
      </c>
      <c r="EH10" s="408" t="str">
        <f t="shared" si="17"/>
        <v>Teignbridge</v>
      </c>
      <c r="EJ10" s="409" t="s">
        <v>79</v>
      </c>
      <c r="EK10" s="408">
        <f t="shared" si="41"/>
        <v>11</v>
      </c>
      <c r="EL10" s="408">
        <f t="array" ref="EL10">INDEX(EK$1:EK$55,MATCH(SMALL(COUNTIF(EK$1:EK$55,"&lt;"&amp;EK$1:EK$55),ROW(EK10:EL10)),COUNTIF(EK$1:EK$55,"&lt;"&amp;EK$1:EK$55),0))</f>
        <v>10</v>
      </c>
      <c r="EM10" s="408" t="str">
        <f t="array" ref="EM10">INDEX(EJ$1:EJ$55,SMALL(IF(EK$1:EK$55=EL10,ROW(EK$1:EK$55)),COUNTIF(EL$1:EL10,EL10)),1)</f>
        <v>Teignbridge</v>
      </c>
      <c r="EN10" s="408">
        <f t="shared" si="18"/>
        <v>10</v>
      </c>
      <c r="EO10" s="408" t="str">
        <f t="shared" si="19"/>
        <v>Teignbridge</v>
      </c>
      <c r="EQ10" s="409" t="s">
        <v>79</v>
      </c>
      <c r="ER10" s="408">
        <f t="shared" si="42"/>
        <v>27</v>
      </c>
      <c r="ES10" s="408">
        <f t="array" ref="ES10">INDEX(ER$1:ER$55,MATCH(SMALL(COUNTIF(ER$1:ER$55,"&lt;"&amp;ER$1:ER$55),ROW(ER10:ES10)),COUNTIF(ER$1:ER$55,"&lt;"&amp;ER$1:ER$55),0))</f>
        <v>10</v>
      </c>
      <c r="ET10" s="408" t="str">
        <f t="array" ref="ET10">INDEX(EQ$1:EQ$55,SMALL(IF(ER$1:ER$55=ES10,ROW(ER$1:ER$55)),COUNTIF(ES$1:ES10,ES10)),1)</f>
        <v>Babergh</v>
      </c>
      <c r="EU10" s="408">
        <f t="shared" si="20"/>
        <v>10</v>
      </c>
      <c r="EV10" s="408" t="str">
        <f t="shared" si="21"/>
        <v>Babergh</v>
      </c>
      <c r="EX10" s="409" t="s">
        <v>79</v>
      </c>
      <c r="EY10" s="408">
        <f t="shared" si="43"/>
        <v>1</v>
      </c>
      <c r="EZ10" s="408">
        <f t="array" ref="EZ10">INDEX(EY$1:EY$55,MATCH(SMALL(COUNTIF(EY$1:EY$55,"&lt;"&amp;EY$1:EY$55),ROW(EY10:EZ10)),COUNTIF(EY$1:EY$55,"&lt;"&amp;EY$1:EY$55),0))</f>
        <v>10</v>
      </c>
      <c r="FA10" s="408" t="str">
        <f t="array" ref="FA10">INDEX(EX$1:EX$55,SMALL(IF(EY$1:EY$55=EZ10,ROW(EY$1:EY$55)),COUNTIF(EZ$1:EZ10,EZ10)),1)</f>
        <v>Allerdale</v>
      </c>
      <c r="FB10" s="408">
        <f t="shared" si="22"/>
        <v>10</v>
      </c>
      <c r="FC10" s="408" t="str">
        <f t="shared" si="23"/>
        <v>Allerdale</v>
      </c>
      <c r="FE10" s="409" t="s">
        <v>79</v>
      </c>
      <c r="FF10" s="408" t="str">
        <f t="shared" si="44"/>
        <v>9999</v>
      </c>
      <c r="FG10" s="408" t="str">
        <f t="array" ref="FG10">INDEX(FF$1:FF$55,MATCH(SMALL(COUNTIF(FF$1:FF$55,"&lt;"&amp;FF$1:FF$55),ROW(FF10:FG10)),COUNTIF(FF$1:FF$55,"&lt;"&amp;FF$1:FF$55),0))</f>
        <v>9999</v>
      </c>
      <c r="FH10" s="408" t="str">
        <f t="array" ref="FH10">INDEX(FE$1:FE$55,SMALL(IF(FF$1:FF$55=FG10,ROW(FF$1:FF$55)),COUNTIF(FG$1:FG10,FG10)),1)</f>
        <v>Derbyshire Dales</v>
      </c>
      <c r="FI10" s="408" t="str">
        <f t="shared" si="24"/>
        <v>no data</v>
      </c>
      <c r="FJ10" s="408" t="str">
        <f t="shared" si="25"/>
        <v>Derbyshire Dales</v>
      </c>
      <c r="FL10" s="409" t="s">
        <v>79</v>
      </c>
      <c r="FM10" s="408" t="str">
        <f t="shared" si="45"/>
        <v>9999</v>
      </c>
      <c r="FN10" s="408" t="str">
        <f t="array" ref="FN10">INDEX(FM$1:FM$55,MATCH(SMALL(COUNTIF(FM$1:FM$55,"&lt;"&amp;FM$1:FM$55),ROW(FM10:FN10)),COUNTIF(FM$1:FM$55,"&lt;"&amp;FM$1:FM$55),0))</f>
        <v>9999</v>
      </c>
      <c r="FO10" s="408" t="str">
        <f t="array" ref="FO10">INDEX(FL$1:FL$55,SMALL(IF(FM$1:FM$55=FN10,ROW(FM$1:FM$55)),COUNTIF(FN$1:FN10,FN10)),1)</f>
        <v>Derbyshire Dales</v>
      </c>
      <c r="FP10" s="408" t="str">
        <f t="shared" si="26"/>
        <v>no data</v>
      </c>
      <c r="FQ10" s="408" t="str">
        <f t="shared" si="27"/>
        <v>Derbyshire Dales</v>
      </c>
      <c r="FS10" s="409" t="s">
        <v>79</v>
      </c>
      <c r="FT10" s="408" t="str">
        <f t="shared" si="46"/>
        <v>9999</v>
      </c>
      <c r="FU10" s="408" t="str">
        <f t="array" ref="FU10">INDEX(FT$1:FT$55,MATCH(SMALL(COUNTIF(FT$1:FT$55,"&lt;"&amp;FT$1:FT$55),ROW(FT10:FU10)),COUNTIF(FT$1:FT$55,"&lt;"&amp;FT$1:FT$55),0))</f>
        <v>9999</v>
      </c>
      <c r="FV10" s="408" t="str">
        <f t="array" ref="FV10">INDEX(FS$1:FS$55,SMALL(IF(FT$1:FT$55=FU10,ROW(FT$1:FT$55)),COUNTIF(FU$1:FU10,FU10)),1)</f>
        <v>Derbyshire Dales</v>
      </c>
      <c r="FW10" s="408" t="str">
        <f t="shared" si="28"/>
        <v>no data</v>
      </c>
      <c r="FX10" s="408" t="str">
        <f t="shared" si="29"/>
        <v>Derbyshire Dales</v>
      </c>
      <c r="FZ10" s="409" t="s">
        <v>79</v>
      </c>
      <c r="GA10" s="408" t="str">
        <f t="shared" si="47"/>
        <v>9999</v>
      </c>
      <c r="GB10" s="408" t="str">
        <f t="array" ref="GB10">INDEX(GA$1:GA$55,MATCH(SMALL(COUNTIF(GA$1:GA$55,"&lt;"&amp;GA$1:GA$55),ROW(GA10:GB10)),COUNTIF(GA$1:GA$55,"&lt;"&amp;GA$1:GA$55),0))</f>
        <v>9999</v>
      </c>
      <c r="GC10" s="408" t="str">
        <f t="array" ref="GC10">INDEX(FZ$1:FZ$55,SMALL(IF(GA$1:GA$55=GB10,ROW(GA$1:GA$55)),COUNTIF(GB$1:GB10,GB10)),1)</f>
        <v>Derbyshire Dales</v>
      </c>
      <c r="GD10" s="408" t="str">
        <f t="shared" si="30"/>
        <v>no data</v>
      </c>
      <c r="GE10" s="408" t="str">
        <f t="shared" si="31"/>
        <v>Derbyshire Dales</v>
      </c>
      <c r="IK10" s="167">
        <f>IF(IK1="no data","no data",IF((IK$1+2)&gt;VLOOKUP($II2,II13:IJ15,2,FALSE),"",(IK$1+2)))</f>
        <v>18</v>
      </c>
      <c r="IL10" s="167" t="str">
        <f>IF(IK1="no data","no data",IF(II$2="Predominantly Rural",IF(IK10="","",INDEX(CC$1:CD$113,IK10,2)),IF(II$2="Significant Rural",IF(IK10="","",INDEX('Rural 50'!F$1:G$70,IK10,2)),IF(II$2="Predominantly Urban",IF(IK10="","",INDEX('Significant Rural'!F$1:G$170,IK10,2)),"error"))))</f>
        <v>Craven</v>
      </c>
      <c r="IP10" s="167" t="e">
        <f>IF(IP1="no data","no data",IF((IP$1+2)&gt;VLOOKUP($II2,IN13:IO15,2,FALSE),"",(IP$1+2)))</f>
        <v>#N/A</v>
      </c>
      <c r="IQ10" s="167" t="e">
        <f>IF(IP1="no data","no data",IF(II$2="Predominantly Rural",IF(IP10="","",INDEX('Other Urban'!F$1:G$113,IP10,2)),IF(II$2="Significant Rural",IF(IP10="","",INDEX('Large Urban'!F$1:G$70,IP10,2)),IF(II$2="Predominantly Urban",IF(IP10="","",INDEX('Major Urban'!F$1:G$170,IP10,2)),"error"))))</f>
        <v>#N/A</v>
      </c>
    </row>
    <row r="11" spans="1:251" x14ac:dyDescent="0.25">
      <c r="A11" s="420" t="s">
        <v>0</v>
      </c>
      <c r="B11" s="167" t="str">
        <f t="shared" ref="B11:B74" si="48">VLOOKUP(A11,A$496:B$856,2,FALSE)</f>
        <v>LU</v>
      </c>
      <c r="C11" s="405" t="str">
        <f>VLOOKUP(A11,'urban rural'!$A$11:$B$336,2,FALSE)</f>
        <v>Large Urban</v>
      </c>
      <c r="D11" s="167" t="str">
        <f t="shared" ref="D11:D74" si="49">IF(B11="OU","Predominantly Urban",IF(B11="MU","Predominantly Urban",IF(B11="LU","Predominantly Urban",IF(B11="SR","Significant Rural",IF(B11="R50","Predominantly Rural",IF(B11="R80","Predominantly Rural",IF(B11="Predominantly Rural","Predominantly Rural",IF(B11="Predominantly Urban","Predominantly Urban",IF(B11="Significant Rural","Significant Rural","error")))))))))</f>
        <v>Predominantly Urban</v>
      </c>
      <c r="F11" s="167">
        <f>VLOOKUP($A11,'urban rural'!$A$11:$S$336,4,FALSE)</f>
        <v>3.6243822075782535E-4</v>
      </c>
      <c r="G11" s="424">
        <f>SUMPRODUCT((C$11:C$488=C11)*(F$11:F$488&lt;F11))+1</f>
        <v>10</v>
      </c>
      <c r="H11" s="167">
        <f t="shared" ref="H11:H74" si="50">IF(F11="error","9999",G11)</f>
        <v>10</v>
      </c>
      <c r="J11" s="405">
        <f>VLOOKUP($A11,'urban rural'!$A$11:$S$336,5,FALSE)</f>
        <v>2.1311475409836067E-4</v>
      </c>
      <c r="K11" s="405">
        <f>1+SUMPRODUCT(($C$11:$C$488=$C11)*(J$11:J$488&lt;J11))</f>
        <v>9</v>
      </c>
      <c r="L11" s="405">
        <f t="shared" ref="L11:L74" si="51">IF(J11="error","9999",K11)</f>
        <v>9</v>
      </c>
      <c r="N11" s="405">
        <f>VLOOKUP($A11,'urban rural'!$A$11:$S$336,6,FALSE)</f>
        <v>2.4509803921568627E-4</v>
      </c>
      <c r="O11" s="405">
        <f>1+SUMPRODUCT(($C$11:$C$488=$C11)*(N$11:N$488&lt;N11))</f>
        <v>8</v>
      </c>
      <c r="P11" s="405">
        <f t="shared" ref="P11:P74" si="52">IF(N11="error","9999",O11)</f>
        <v>8</v>
      </c>
      <c r="R11" s="405">
        <f>VLOOKUP($A11,'urban rural'!$A$11:$S$336,7,FALSE)</f>
        <v>2.0914816257115325E-4</v>
      </c>
      <c r="S11" s="405">
        <f>1+SUMPRODUCT(($C$11:$C$488=$C11)*(R$11:R$488&lt;R11))</f>
        <v>7</v>
      </c>
      <c r="T11" s="405">
        <f t="shared" ref="T11:T74" si="53">IF(R11="error","9999",S11)</f>
        <v>7</v>
      </c>
      <c r="V11" s="405">
        <f>VLOOKUP($A11,'urban rural'!$A$11:$S$336,8,FALSE)</f>
        <v>2.4711696869851731E-4</v>
      </c>
      <c r="W11" s="405">
        <f>1+SUMPRODUCT(($C$11:$C$488=$C11)*(V$11:V$488&lt;V11))</f>
        <v>11</v>
      </c>
      <c r="X11" s="405">
        <f t="shared" ref="X11:X74" si="54">IF(V11="error","9999",W11)</f>
        <v>11</v>
      </c>
      <c r="Z11" s="405">
        <f>VLOOKUP($A11,'urban rural'!$A$11:$S$336,9,FALSE)</f>
        <v>6.5573770491803284E-5</v>
      </c>
      <c r="AA11" s="405">
        <f>1+SUMPRODUCT(($C$11:$C$488=$C11)*(Z$11:Z$488&lt;Z11))</f>
        <v>3</v>
      </c>
      <c r="AB11" s="405">
        <f t="shared" ref="AB11:AB74" si="55">IF(Z11="error","9999",AA11)</f>
        <v>3</v>
      </c>
      <c r="AD11" s="405">
        <f>VLOOKUP($A11,'urban rural'!$A$11:$S$336,10,FALSE)</f>
        <v>1.7973856209150326E-4</v>
      </c>
      <c r="AE11" s="405">
        <f>1+SUMPRODUCT(($C$11:$C$488=$C11)*(AD$11:AD$488&lt;AD11))</f>
        <v>12</v>
      </c>
      <c r="AF11" s="405">
        <f t="shared" ref="AF11:AF74" si="56">IF(AD11="error","9999",AE11)</f>
        <v>12</v>
      </c>
      <c r="AH11" s="405">
        <f>VLOOKUP($A11,'urban rural'!$A$11:$S$336,11,FALSE)</f>
        <v>1.6090657394149515E-4</v>
      </c>
      <c r="AI11" s="405">
        <f>1+SUMPRODUCT(($C$11:$C$488=$C11)*(AH$11:AH$488&lt;AH11))</f>
        <v>12</v>
      </c>
      <c r="AJ11" s="405">
        <f t="shared" ref="AJ11:AJ74" si="57">IF(AH11="error","9999",AI11)</f>
        <v>12</v>
      </c>
      <c r="AL11" s="405">
        <f>VLOOKUP($A11,'urban rural'!$A$11:$S$336,12,FALSE)</f>
        <v>1.1532125205930807E-4</v>
      </c>
      <c r="AM11" s="405">
        <f>1+SUMPRODUCT(($C$11:$C$488=$C11)*(AL$11:AL$488&lt;AL11))</f>
        <v>14</v>
      </c>
      <c r="AN11" s="405">
        <f t="shared" ref="AN11:AN74" si="58">IF(AL11="error","9999",AM11)</f>
        <v>14</v>
      </c>
      <c r="AP11" s="405">
        <f>VLOOKUP($A11,'urban rural'!$A$11:$S$336,13,FALSE)</f>
        <v>1.3114754098360657E-4</v>
      </c>
      <c r="AQ11" s="405">
        <f>1+SUMPRODUCT(($C$11:$C$488=$C11)*(AP$11:AP$488&lt;AP11))</f>
        <v>13</v>
      </c>
      <c r="AR11" s="405">
        <f t="shared" ref="AR11:AR74" si="59">IF(AP11="error","9999",AQ11)</f>
        <v>13</v>
      </c>
      <c r="AT11" s="405">
        <f>VLOOKUP($A11,'urban rural'!$A$11:$S$336,14,FALSE)</f>
        <v>8.1699346405228753E-5</v>
      </c>
      <c r="AU11" s="405">
        <f>1+SUMPRODUCT(($C$11:$C$488=$C11)*(AT$11:AT$488&lt;AT11))</f>
        <v>9</v>
      </c>
      <c r="AV11" s="405">
        <f t="shared" ref="AV11:AV74" si="60">IF(AT11="error","9999",AU11)</f>
        <v>9</v>
      </c>
      <c r="AX11" s="405">
        <f>VLOOKUP($A11,'urban rural'!$A$11:$S$336,15,FALSE)</f>
        <v>4.8241588629658092E-5</v>
      </c>
      <c r="AY11" s="405">
        <f>1+SUMPRODUCT(($C$11:$C$488=$C11)*(AX$11:AX$488&lt;AX11))</f>
        <v>5</v>
      </c>
      <c r="AZ11" s="405">
        <f t="shared" ref="AZ11:AZ74" si="61">IF(AX11="error","9999",AY11)</f>
        <v>5</v>
      </c>
      <c r="BB11" s="405" t="str">
        <f>VLOOKUP($A11,'urban rural'!$A$11:$S$336,16,FALSE)</f>
        <v>error</v>
      </c>
      <c r="BC11" s="405">
        <f>1+SUMPRODUCT(($C$11:$C$488=$C11)*(BB$11:BB$488&lt;BB11))</f>
        <v>1</v>
      </c>
      <c r="BD11" s="405" t="str">
        <f t="shared" ref="BD11:BD74" si="62">IF(BB11="error","9999",BC11)</f>
        <v>9999</v>
      </c>
      <c r="BF11" s="405" t="str">
        <f>VLOOKUP($A11,'urban rural'!$A$11:$S$336,17,FALSE)</f>
        <v>error</v>
      </c>
      <c r="BG11" s="405">
        <f>1+SUMPRODUCT(($C$11:$C$488=$C11)*(BF$11:BF$488&lt;BF11))</f>
        <v>1</v>
      </c>
      <c r="BH11" s="405" t="str">
        <f t="shared" ref="BH11:BH74" si="63">IF(BF11="error","9999",BG11)</f>
        <v>9999</v>
      </c>
      <c r="BJ11" s="405" t="str">
        <f>VLOOKUP($A11,'urban rural'!$A$11:$S$336,18,FALSE)</f>
        <v>error</v>
      </c>
      <c r="BK11" s="405">
        <f>1+SUMPRODUCT(($C$11:$C$488=$C11)*(BJ$11:BJ$488&lt;BJ11))</f>
        <v>1</v>
      </c>
      <c r="BL11" s="405" t="str">
        <f t="shared" ref="BL11:BL74" si="64">IF(BJ11="error","9999",BK11)</f>
        <v>9999</v>
      </c>
      <c r="BN11" s="405" t="str">
        <f>VLOOKUP($A11,'urban rural'!$A$11:$S$336,19,FALSE)</f>
        <v>error</v>
      </c>
      <c r="BO11" s="405">
        <f>1+SUMPRODUCT(($C$11:$C$488=$C11)*(BN$11:BN$488&lt;BN11))</f>
        <v>1</v>
      </c>
      <c r="BP11" s="405" t="str">
        <f t="shared" ref="BP11:BP74" si="65">IF(BN11="error","9999",BO11)</f>
        <v>9999</v>
      </c>
      <c r="BQ11" s="167">
        <f>VLOOKUP(A11,'[1]average earnings workplace 2012'!$A$13:$GY$599,[1]lists1!$B$12,FALSE)</f>
        <v>11.66</v>
      </c>
      <c r="BR11" s="167" t="e">
        <f t="shared" ref="BR11:BR74" si="66">1+SUMPRODUCT((D$11:D$488=D11)*(BQ$11:BQ$488&gt;BQ11))</f>
        <v>#N/A</v>
      </c>
      <c r="BS11" s="167" t="e">
        <f t="shared" ref="BS11:BS74" si="67">IF(BQ11="&amp;^%","9999",BR11)</f>
        <v>#N/A</v>
      </c>
      <c r="BY11" s="409" t="s">
        <v>85</v>
      </c>
      <c r="BZ11" s="408">
        <f t="shared" si="32"/>
        <v>55</v>
      </c>
      <c r="CA11" s="408">
        <f t="array" ref="CA11">INDEX($BZ$1:$BZ$55,MATCH(SMALL(COUNTIF($BZ$1:$BZ$55,"&lt;"&amp;$BZ$1:$BZ$55),ROW($BZ11:$CA11)),COUNTIF($BZ$1:$BZ$55,"&lt;"&amp;$BZ$1:$BZ$55),0))</f>
        <v>11</v>
      </c>
      <c r="CB11" s="408" t="str">
        <f t="array" ref="CB11">INDEX($BY$1:$BY$55,SMALL(IF($BZ$1:$BZ$55=$CA11,ROW($BZ$1:$BZ$55)),COUNTIF($CA$1:$CA11,$CA11)),1)</f>
        <v>South Norfolk</v>
      </c>
      <c r="CC11" s="408">
        <f t="shared" si="0"/>
        <v>11</v>
      </c>
      <c r="CD11" s="408" t="str">
        <f t="shared" si="1"/>
        <v>South Norfolk</v>
      </c>
      <c r="CF11" s="409" t="s">
        <v>85</v>
      </c>
      <c r="CG11" s="408">
        <f t="shared" si="33"/>
        <v>55</v>
      </c>
      <c r="CH11" s="408">
        <f t="array" ref="CH11">INDEX(CG$1:CG$55,MATCH(SMALL(COUNTIF(CG$1:CG$55,"&lt;"&amp;CG$1:CG$55),ROW(CG11:CH11)),COUNTIF(CG$1:CG$55,"&lt;"&amp;CG$1:CG$55),0))</f>
        <v>11</v>
      </c>
      <c r="CI11" s="408" t="str">
        <f t="array" ref="CI11">INDEX(CF$1:CF$55,SMALL(IF(CG$1:CG$55=CH11,ROW(CG$1:CG$55)),COUNTIF(CH$1:CH11,CH11)),1)</f>
        <v>Ribble Valley</v>
      </c>
      <c r="CJ11" s="408">
        <f t="shared" si="2"/>
        <v>11</v>
      </c>
      <c r="CK11" s="408" t="str">
        <f t="shared" si="3"/>
        <v>Ribble Valley</v>
      </c>
      <c r="CM11" s="409" t="s">
        <v>85</v>
      </c>
      <c r="CN11" s="408">
        <f t="shared" si="34"/>
        <v>55</v>
      </c>
      <c r="CO11" s="408">
        <f t="array" ref="CO11">INDEX(CN$1:CN$55,MATCH(SMALL(COUNTIF(CN$1:CN$55,"&lt;"&amp;CN$1:CN$55),ROW(CN11:CO11)),COUNTIF(CN$1:CN$55,"&lt;"&amp;CN$1:CN$55),0))</f>
        <v>11</v>
      </c>
      <c r="CP11" s="408" t="str">
        <f t="array" ref="CP11">INDEX(CM$1:CM$55,SMALL(IF(CN$1:CN$55=CO11,ROW(CN$1:CN$55)),COUNTIF(CO$1:CO11,CO11)),1)</f>
        <v>Selby</v>
      </c>
      <c r="CQ11" s="408">
        <f t="shared" si="4"/>
        <v>11</v>
      </c>
      <c r="CR11" s="408" t="str">
        <f t="shared" si="5"/>
        <v>Selby</v>
      </c>
      <c r="CT11" s="409" t="s">
        <v>85</v>
      </c>
      <c r="CU11" s="408">
        <f t="shared" si="35"/>
        <v>51</v>
      </c>
      <c r="CV11" s="408">
        <f t="array" ref="CV11">INDEX(CU$1:CU$55,MATCH(SMALL(COUNTIF(CU$1:CU$55,"&lt;"&amp;CU$1:CU$55),ROW(CU11:CV11)),COUNTIF(CU$1:CU$55,"&lt;"&amp;CU$1:CU$55),0))</f>
        <v>11</v>
      </c>
      <c r="CW11" s="408" t="str">
        <f t="array" ref="CW11">INDEX(CT$1:CT$55,SMALL(IF(CU$1:CU$55=CV11,ROW(CU$1:CU$55)),COUNTIF(CV$1:CV11,CV11)),1)</f>
        <v>South Hams</v>
      </c>
      <c r="CX11" s="408">
        <f t="shared" si="6"/>
        <v>11</v>
      </c>
      <c r="CY11" s="408" t="str">
        <f t="shared" si="7"/>
        <v>South Hams</v>
      </c>
      <c r="DA11" s="409" t="s">
        <v>85</v>
      </c>
      <c r="DB11" s="408">
        <f t="shared" si="36"/>
        <v>55</v>
      </c>
      <c r="DC11" s="408">
        <f t="array" ref="DC11">INDEX(DB$1:DB$55,MATCH(SMALL(COUNTIF(DB$1:DB$55,"&lt;"&amp;DB$1:DB$55),ROW(DB11:DC11)),COUNTIF(DB$1:DB$55,"&lt;"&amp;DB$1:DB$55),0))</f>
        <v>11</v>
      </c>
      <c r="DD11" s="408" t="str">
        <f t="array" ref="DD11">INDEX(DA$1:DA$55,SMALL(IF(DB$1:DB$55=DC11,ROW(DB$1:DB$55)),COUNTIF(DC$1:DC11,DC11)),1)</f>
        <v>Ribble Valley</v>
      </c>
      <c r="DE11" s="408">
        <f t="shared" si="8"/>
        <v>11</v>
      </c>
      <c r="DF11" s="408" t="str">
        <f t="shared" si="9"/>
        <v>Ribble Valley</v>
      </c>
      <c r="DH11" s="409" t="s">
        <v>85</v>
      </c>
      <c r="DI11" s="408">
        <f t="shared" si="37"/>
        <v>55</v>
      </c>
      <c r="DJ11" s="408">
        <f t="array" ref="DJ11">INDEX(DI$1:DI$55,MATCH(SMALL(COUNTIF(DI$1:DI$55,"&lt;"&amp;DI$1:DI$55),ROW(DI11:DJ11)),COUNTIF(DI$1:DI$55,"&lt;"&amp;DI$1:DI$55),0))</f>
        <v>11</v>
      </c>
      <c r="DK11" s="408" t="str">
        <f t="array" ref="DK11">INDEX(DH$1:DH$55,SMALL(IF(DI$1:DI$55=DJ11,ROW(DI$1:DI$55)),COUNTIF(DJ$1:DJ11,DJ11)),1)</f>
        <v>South Northamptonshire</v>
      </c>
      <c r="DL11" s="408">
        <f t="shared" si="10"/>
        <v>11</v>
      </c>
      <c r="DM11" s="408" t="str">
        <f t="shared" si="11"/>
        <v>South Northamptonshire</v>
      </c>
      <c r="DO11" s="409" t="s">
        <v>85</v>
      </c>
      <c r="DP11" s="408">
        <f t="shared" si="38"/>
        <v>55</v>
      </c>
      <c r="DQ11" s="408">
        <f t="array" ref="DQ11">INDEX(DP$1:DP$55,MATCH(SMALL(COUNTIF(DP$1:DP$55,"&lt;"&amp;DP$1:DP$55),ROW(DP11:DQ11)),COUNTIF(DP$1:DP$55,"&lt;"&amp;DP$1:DP$55),0))</f>
        <v>11</v>
      </c>
      <c r="DR11" s="408" t="str">
        <f t="array" ref="DR11">INDEX(DO$1:DO$55,SMALL(IF(DP$1:DP$55=DQ11,ROW(DP$1:DP$55)),COUNTIF(DQ$1:DQ11,DQ11)),1)</f>
        <v>Hambleton</v>
      </c>
      <c r="DS11" s="408">
        <f t="shared" si="12"/>
        <v>11</v>
      </c>
      <c r="DT11" s="408" t="str">
        <f t="shared" si="13"/>
        <v>Hambleton</v>
      </c>
      <c r="DV11" s="409" t="s">
        <v>85</v>
      </c>
      <c r="DW11" s="408">
        <f t="shared" si="39"/>
        <v>53</v>
      </c>
      <c r="DX11" s="408">
        <f t="array" ref="DX11">INDEX(DW$1:DW$55,MATCH(SMALL(COUNTIF(DW$1:DW$55,"&lt;"&amp;DW$1:DW$55),ROW(DW11:DX11)),COUNTIF(DW$1:DW$55,"&lt;"&amp;DW$1:DW$55),0))</f>
        <v>11</v>
      </c>
      <c r="DY11" s="408" t="str">
        <f t="array" ref="DY11">INDEX(DV$1:DV$55,SMALL(IF(DW$1:DW$55=DX11,ROW(DW$1:DW$55)),COUNTIF(DX$1:DX11,DX11)),1)</f>
        <v>Hambleton</v>
      </c>
      <c r="DZ11" s="408">
        <f t="shared" si="14"/>
        <v>11</v>
      </c>
      <c r="EA11" s="408" t="str">
        <f t="shared" si="15"/>
        <v>Hambleton</v>
      </c>
      <c r="EC11" s="409" t="s">
        <v>85</v>
      </c>
      <c r="ED11" s="408">
        <f t="shared" si="40"/>
        <v>35</v>
      </c>
      <c r="EE11" s="408">
        <f t="array" ref="EE11">INDEX(ED$1:ED$55,MATCH(SMALL(COUNTIF(ED$1:ED$55,"&lt;"&amp;ED$1:ED$55),ROW(ED11:EE11)),COUNTIF(ED$1:ED$55,"&lt;"&amp;ED$1:ED$55),0))</f>
        <v>11</v>
      </c>
      <c r="EF11" s="408" t="str">
        <f t="array" ref="EF11">INDEX(EC$1:EC$55,SMALL(IF(ED$1:ED$55=EE11,ROW(ED$1:ED$55)),COUNTIF(EE$1:EE11,EE11)),1)</f>
        <v>Uttlesford</v>
      </c>
      <c r="EG11" s="408">
        <f t="shared" si="16"/>
        <v>11</v>
      </c>
      <c r="EH11" s="408" t="str">
        <f t="shared" si="17"/>
        <v>Uttlesford</v>
      </c>
      <c r="EJ11" s="409" t="s">
        <v>85</v>
      </c>
      <c r="EK11" s="408">
        <f t="shared" si="41"/>
        <v>35</v>
      </c>
      <c r="EL11" s="408">
        <f t="array" ref="EL11">INDEX(EK$1:EK$55,MATCH(SMALL(COUNTIF(EK$1:EK$55,"&lt;"&amp;EK$1:EK$55),ROW(EK11:EL11)),COUNTIF(EK$1:EK$55,"&lt;"&amp;EK$1:EK$55),0))</f>
        <v>11</v>
      </c>
      <c r="EM11" s="408" t="str">
        <f t="array" ref="EM11">INDEX(EJ$1:EJ$55,SMALL(IF(EK$1:EK$55=EL11,ROW(EK$1:EK$55)),COUNTIF(EL$1:EL11,EL11)),1)</f>
        <v>Copeland</v>
      </c>
      <c r="EN11" s="408">
        <f t="shared" si="18"/>
        <v>11</v>
      </c>
      <c r="EO11" s="408" t="str">
        <f t="shared" si="19"/>
        <v>Copeland</v>
      </c>
      <c r="EQ11" s="409" t="s">
        <v>85</v>
      </c>
      <c r="ER11" s="408">
        <f t="shared" si="42"/>
        <v>36</v>
      </c>
      <c r="ES11" s="408">
        <f t="array" ref="ES11">INDEX(ER$1:ER$55,MATCH(SMALL(COUNTIF(ER$1:ER$55,"&lt;"&amp;ER$1:ER$55),ROW(ER11:ES11)),COUNTIF(ER$1:ER$55,"&lt;"&amp;ER$1:ER$55),0))</f>
        <v>11</v>
      </c>
      <c r="ET11" s="408" t="str">
        <f t="array" ref="ET11">INDEX(EQ$1:EQ$55,SMALL(IF(ER$1:ER$55=ES11,ROW(ER$1:ER$55)),COUNTIF(ES$1:ES11,ES11)),1)</f>
        <v>Teignbridge</v>
      </c>
      <c r="EU11" s="408">
        <f t="shared" si="20"/>
        <v>11</v>
      </c>
      <c r="EV11" s="408" t="str">
        <f t="shared" si="21"/>
        <v>Teignbridge</v>
      </c>
      <c r="EX11" s="409" t="s">
        <v>85</v>
      </c>
      <c r="EY11" s="408">
        <f t="shared" si="43"/>
        <v>33</v>
      </c>
      <c r="EZ11" s="408">
        <f t="array" ref="EZ11">INDEX(EY$1:EY$55,MATCH(SMALL(COUNTIF(EY$1:EY$55,"&lt;"&amp;EY$1:EY$55),ROW(EY11:EZ11)),COUNTIF(EY$1:EY$55,"&lt;"&amp;EY$1:EY$55),0))</f>
        <v>11</v>
      </c>
      <c r="FA11" s="408" t="str">
        <f t="array" ref="FA11">INDEX(EX$1:EX$55,SMALL(IF(EY$1:EY$55=EZ11,ROW(EY$1:EY$55)),COUNTIF(EZ$1:EZ11,EZ11)),1)</f>
        <v>West Lindsey</v>
      </c>
      <c r="FB11" s="408">
        <f t="shared" si="22"/>
        <v>11</v>
      </c>
      <c r="FC11" s="408" t="str">
        <f t="shared" si="23"/>
        <v>West Lindsey</v>
      </c>
      <c r="FE11" s="409" t="s">
        <v>85</v>
      </c>
      <c r="FF11" s="408" t="str">
        <f t="shared" si="44"/>
        <v>9999</v>
      </c>
      <c r="FG11" s="408" t="str">
        <f t="array" ref="FG11">INDEX(FF$1:FF$55,MATCH(SMALL(COUNTIF(FF$1:FF$55,"&lt;"&amp;FF$1:FF$55),ROW(FF11:FG11)),COUNTIF(FF$1:FF$55,"&lt;"&amp;FF$1:FF$55),0))</f>
        <v>9999</v>
      </c>
      <c r="FH11" s="408" t="str">
        <f t="array" ref="FH11">INDEX(FE$1:FE$55,SMALL(IF(FF$1:FF$55=FG11,ROW(FF$1:FF$55)),COUNTIF(FG$1:FG11,FG11)),1)</f>
        <v>East Cambridgeshire</v>
      </c>
      <c r="FI11" s="408" t="str">
        <f t="shared" si="24"/>
        <v>no data</v>
      </c>
      <c r="FJ11" s="408" t="str">
        <f t="shared" si="25"/>
        <v>East Cambridgeshire</v>
      </c>
      <c r="FL11" s="409" t="s">
        <v>85</v>
      </c>
      <c r="FM11" s="408" t="str">
        <f t="shared" si="45"/>
        <v>9999</v>
      </c>
      <c r="FN11" s="408" t="str">
        <f t="array" ref="FN11">INDEX(FM$1:FM$55,MATCH(SMALL(COUNTIF(FM$1:FM$55,"&lt;"&amp;FM$1:FM$55),ROW(FM11:FN11)),COUNTIF(FM$1:FM$55,"&lt;"&amp;FM$1:FM$55),0))</f>
        <v>9999</v>
      </c>
      <c r="FO11" s="408" t="str">
        <f t="array" ref="FO11">INDEX(FL$1:FL$55,SMALL(IF(FM$1:FM$55=FN11,ROW(FM$1:FM$55)),COUNTIF(FN$1:FN11,FN11)),1)</f>
        <v>East Cambridgeshire</v>
      </c>
      <c r="FP11" s="408" t="str">
        <f t="shared" si="26"/>
        <v>no data</v>
      </c>
      <c r="FQ11" s="408" t="str">
        <f t="shared" si="27"/>
        <v>East Cambridgeshire</v>
      </c>
      <c r="FS11" s="409" t="s">
        <v>85</v>
      </c>
      <c r="FT11" s="408" t="str">
        <f t="shared" si="46"/>
        <v>9999</v>
      </c>
      <c r="FU11" s="408" t="str">
        <f t="array" ref="FU11">INDEX(FT$1:FT$55,MATCH(SMALL(COUNTIF(FT$1:FT$55,"&lt;"&amp;FT$1:FT$55),ROW(FT11:FU11)),COUNTIF(FT$1:FT$55,"&lt;"&amp;FT$1:FT$55),0))</f>
        <v>9999</v>
      </c>
      <c r="FV11" s="408" t="str">
        <f t="array" ref="FV11">INDEX(FS$1:FS$55,SMALL(IF(FT$1:FT$55=FU11,ROW(FT$1:FT$55)),COUNTIF(FU$1:FU11,FU11)),1)</f>
        <v>East Cambridgeshire</v>
      </c>
      <c r="FW11" s="408" t="str">
        <f t="shared" si="28"/>
        <v>no data</v>
      </c>
      <c r="FX11" s="408" t="str">
        <f t="shared" si="29"/>
        <v>East Cambridgeshire</v>
      </c>
      <c r="FZ11" s="409" t="s">
        <v>85</v>
      </c>
      <c r="GA11" s="408" t="str">
        <f t="shared" si="47"/>
        <v>9999</v>
      </c>
      <c r="GB11" s="408" t="str">
        <f t="array" ref="GB11">INDEX(GA$1:GA$55,MATCH(SMALL(COUNTIF(GA$1:GA$55,"&lt;"&amp;GA$1:GA$55),ROW(GA11:GB11)),COUNTIF(GA$1:GA$55,"&lt;"&amp;GA$1:GA$55),0))</f>
        <v>9999</v>
      </c>
      <c r="GC11" s="408" t="str">
        <f t="array" ref="GC11">INDEX(FZ$1:FZ$55,SMALL(IF(GA$1:GA$55=GB11,ROW(GA$1:GA$55)),COUNTIF(GB$1:GB11,GB11)),1)</f>
        <v>East Cambridgeshire</v>
      </c>
      <c r="GD11" s="408" t="str">
        <f t="shared" si="30"/>
        <v>no data</v>
      </c>
      <c r="GE11" s="408" t="str">
        <f t="shared" si="31"/>
        <v>East Cambridgeshire</v>
      </c>
    </row>
    <row r="12" spans="1:251" x14ac:dyDescent="0.25">
      <c r="A12" s="420" t="s">
        <v>2</v>
      </c>
      <c r="B12" s="167" t="str">
        <f t="shared" si="48"/>
        <v>R80</v>
      </c>
      <c r="C12" s="405" t="str">
        <f>VLOOKUP(A12,'urban rural'!$A$11:$B$336,2,FALSE)</f>
        <v>Rural 80</v>
      </c>
      <c r="D12" s="167" t="str">
        <f t="shared" si="49"/>
        <v>Predominantly Rural</v>
      </c>
      <c r="F12" s="405">
        <f>VLOOKUP($A12,'urban rural'!$A$11:$S$336,4,FALSE)</f>
        <v>5.6133056133056132E-4</v>
      </c>
      <c r="G12" s="424">
        <f t="shared" ref="G12:G75" si="68">SUMPRODUCT((C$11:C$488=C12)*(F$11:F$488&lt;F12))+1</f>
        <v>16</v>
      </c>
      <c r="H12" s="405">
        <f t="shared" si="50"/>
        <v>16</v>
      </c>
      <c r="J12" s="405">
        <f>VLOOKUP($A12,'urban rural'!$A$11:$S$336,5,FALSE)</f>
        <v>1.9709543568464729E-4</v>
      </c>
      <c r="K12" s="424">
        <f t="shared" ref="K12:K75" si="69">1+SUMPRODUCT(($C$11:$C$488=$C12)*(J$11:J$488&lt;J12))</f>
        <v>4</v>
      </c>
      <c r="L12" s="405">
        <f t="shared" si="51"/>
        <v>4</v>
      </c>
      <c r="N12" s="405">
        <f>VLOOKUP($A12,'urban rural'!$A$11:$S$336,6,FALSE)</f>
        <v>2.699896157840083E-4</v>
      </c>
      <c r="O12" s="424">
        <f t="shared" ref="O12:O75" si="70">1+SUMPRODUCT(($C$11:$C$488=$C12)*(N$11:N$488&lt;N12))</f>
        <v>7</v>
      </c>
      <c r="P12" s="405">
        <f t="shared" si="52"/>
        <v>7</v>
      </c>
      <c r="R12" s="405">
        <f>VLOOKUP($A12,'urban rural'!$A$11:$S$336,7,FALSE)</f>
        <v>2.58102736734134E-4</v>
      </c>
      <c r="S12" s="424">
        <f t="shared" ref="S12:S75" si="71">1+SUMPRODUCT(($C$11:$C$488=$C12)*(R$11:R$488&lt;R12))</f>
        <v>15</v>
      </c>
      <c r="T12" s="405">
        <f t="shared" si="53"/>
        <v>15</v>
      </c>
      <c r="V12" s="405">
        <f>VLOOKUP($A12,'urban rural'!$A$11:$S$336,8,FALSE)</f>
        <v>5.6133056133056132E-4</v>
      </c>
      <c r="W12" s="424">
        <f t="shared" ref="W12:W75" si="72">1+SUMPRODUCT(($C$11:$C$488=$C12)*(V$11:V$488&lt;V12))</f>
        <v>26</v>
      </c>
      <c r="X12" s="405">
        <f t="shared" si="54"/>
        <v>26</v>
      </c>
      <c r="Z12" s="405">
        <f>VLOOKUP($A12,'urban rural'!$A$11:$S$336,9,FALSE)</f>
        <v>1.9709543568464729E-4</v>
      </c>
      <c r="AA12" s="424">
        <f t="shared" ref="AA12:AA75" si="73">1+SUMPRODUCT(($C$11:$C$488=$C12)*(Z$11:Z$488&lt;Z12))</f>
        <v>14</v>
      </c>
      <c r="AB12" s="405">
        <f t="shared" si="55"/>
        <v>14</v>
      </c>
      <c r="AD12" s="405">
        <f>VLOOKUP($A12,'urban rural'!$A$11:$S$336,10,FALSE)</f>
        <v>2.699896157840083E-4</v>
      </c>
      <c r="AE12" s="424">
        <f t="shared" ref="AE12:AE75" si="74">1+SUMPRODUCT(($C$11:$C$488=$C12)*(AD$11:AD$488&lt;AD12))</f>
        <v>17</v>
      </c>
      <c r="AF12" s="405">
        <f t="shared" si="56"/>
        <v>17</v>
      </c>
      <c r="AH12" s="405">
        <f>VLOOKUP($A12,'urban rural'!$A$11:$S$336,11,FALSE)</f>
        <v>2.3111695563740185E-4</v>
      </c>
      <c r="AI12" s="424">
        <f t="shared" ref="AI12:AI75" si="75">1+SUMPRODUCT(($C$11:$C$488=$C12)*(AH$11:AH$488&lt;AH12))</f>
        <v>27</v>
      </c>
      <c r="AJ12" s="405">
        <f t="shared" si="57"/>
        <v>27</v>
      </c>
      <c r="AL12" s="405">
        <f>VLOOKUP($A12,'urban rural'!$A$11:$S$336,12,FALSE)</f>
        <v>0</v>
      </c>
      <c r="AM12" s="424">
        <f t="shared" ref="AM12:AM75" si="76">1+SUMPRODUCT(($C$11:$C$488=$C12)*(AL$11:AL$488&lt;AL12))</f>
        <v>1</v>
      </c>
      <c r="AN12" s="405">
        <f t="shared" si="58"/>
        <v>1</v>
      </c>
      <c r="AP12" s="405">
        <f>VLOOKUP($A12,'urban rural'!$A$11:$S$336,13,FALSE)</f>
        <v>0</v>
      </c>
      <c r="AQ12" s="424">
        <f t="shared" ref="AQ12:AQ75" si="77">1+SUMPRODUCT(($C$11:$C$488=$C12)*(AP$11:AP$488&lt;AP12))</f>
        <v>1</v>
      </c>
      <c r="AR12" s="405">
        <f t="shared" si="59"/>
        <v>1</v>
      </c>
      <c r="AT12" s="405">
        <f>VLOOKUP($A12,'urban rural'!$A$11:$S$336,14,FALSE)</f>
        <v>0</v>
      </c>
      <c r="AU12" s="424">
        <f t="shared" ref="AU12:AU75" si="78">1+SUMPRODUCT(($C$11:$C$488=$C12)*(AT$11:AT$488&lt;AT12))</f>
        <v>1</v>
      </c>
      <c r="AV12" s="405">
        <f t="shared" si="60"/>
        <v>1</v>
      </c>
      <c r="AX12" s="405">
        <f>VLOOKUP($A12,'urban rural'!$A$11:$S$336,15,FALSE)</f>
        <v>2.6985781096732138E-5</v>
      </c>
      <c r="AY12" s="424">
        <f t="shared" ref="AY12:AY75" si="79">1+SUMPRODUCT(($C$11:$C$488=$C12)*(AX$11:AX$488&lt;AX12))</f>
        <v>10</v>
      </c>
      <c r="AZ12" s="405">
        <f t="shared" si="61"/>
        <v>10</v>
      </c>
      <c r="BB12" s="405" t="str">
        <f>VLOOKUP($A12,'urban rural'!$A$11:$S$336,16,FALSE)</f>
        <v>error</v>
      </c>
      <c r="BC12" s="424">
        <f t="shared" ref="BC12:BC75" si="80">1+SUMPRODUCT(($C$11:$C$488=$C12)*(BB$11:BB$488&lt;BB12))</f>
        <v>1</v>
      </c>
      <c r="BD12" s="405" t="str">
        <f t="shared" si="62"/>
        <v>9999</v>
      </c>
      <c r="BF12" s="405" t="str">
        <f>VLOOKUP($A12,'urban rural'!$A$11:$S$336,17,FALSE)</f>
        <v>error</v>
      </c>
      <c r="BG12" s="424">
        <f t="shared" ref="BG12:BG75" si="81">1+SUMPRODUCT(($C$11:$C$488=$C12)*(BF$11:BF$488&lt;BF12))</f>
        <v>1</v>
      </c>
      <c r="BH12" s="405" t="str">
        <f t="shared" si="63"/>
        <v>9999</v>
      </c>
      <c r="BJ12" s="405" t="str">
        <f>VLOOKUP($A12,'urban rural'!$A$11:$S$336,18,FALSE)</f>
        <v>error</v>
      </c>
      <c r="BK12" s="424">
        <f t="shared" ref="BK12:BK75" si="82">1+SUMPRODUCT(($C$11:$C$488=$C12)*(BJ$11:BJ$488&lt;BJ12))</f>
        <v>1</v>
      </c>
      <c r="BL12" s="405" t="str">
        <f t="shared" si="64"/>
        <v>9999</v>
      </c>
      <c r="BN12" s="405" t="str">
        <f>VLOOKUP($A12,'urban rural'!$A$11:$S$336,19,FALSE)</f>
        <v>error</v>
      </c>
      <c r="BO12" s="424">
        <f t="shared" ref="BO12:BO75" si="83">1+SUMPRODUCT(($C$11:$C$488=$C12)*(BN$11:BN$488&lt;BN12))</f>
        <v>1</v>
      </c>
      <c r="BP12" s="405" t="str">
        <f t="shared" si="65"/>
        <v>9999</v>
      </c>
      <c r="BQ12" s="167">
        <f>VLOOKUP(A12,'[1]average earnings workplace 2012'!$A$13:$GY$599,[1]lists1!$B$12,FALSE)</f>
        <v>10</v>
      </c>
      <c r="BR12" s="167" t="e">
        <f t="shared" si="66"/>
        <v>#N/A</v>
      </c>
      <c r="BS12" s="167" t="e">
        <f t="shared" si="67"/>
        <v>#N/A</v>
      </c>
      <c r="BY12" s="409" t="s">
        <v>90</v>
      </c>
      <c r="BZ12" s="408">
        <f t="shared" si="32"/>
        <v>27</v>
      </c>
      <c r="CA12" s="408">
        <f t="array" ref="CA12">INDEX($BZ$1:$BZ$55,MATCH(SMALL(COUNTIF($BZ$1:$BZ$55,"&lt;"&amp;$BZ$1:$BZ$55),ROW($BZ12:$CA12)),COUNTIF($BZ$1:$BZ$55,"&lt;"&amp;$BZ$1:$BZ$55),0))</f>
        <v>12</v>
      </c>
      <c r="CB12" s="408" t="str">
        <f t="array" ref="CB12">INDEX($BY$1:$BY$55,SMALL(IF($BZ$1:$BZ$55=$CA12,ROW($BZ$1:$BZ$55)),COUNTIF($CA$1:$CA12,$CA12)),1)</f>
        <v>Ribble Valley</v>
      </c>
      <c r="CC12" s="408">
        <f t="shared" si="0"/>
        <v>12</v>
      </c>
      <c r="CD12" s="408" t="str">
        <f t="shared" si="1"/>
        <v>Ribble Valley</v>
      </c>
      <c r="CF12" s="409" t="s">
        <v>90</v>
      </c>
      <c r="CG12" s="408">
        <f t="shared" si="33"/>
        <v>28</v>
      </c>
      <c r="CH12" s="408">
        <f t="array" ref="CH12">INDEX(CG$1:CG$55,MATCH(SMALL(COUNTIF(CG$1:CG$55,"&lt;"&amp;CG$1:CG$55),ROW(CG12:CH12)),COUNTIF(CG$1:CG$55,"&lt;"&amp;CG$1:CG$55),0))</f>
        <v>12</v>
      </c>
      <c r="CI12" s="408" t="str">
        <f t="array" ref="CI12">INDEX(CF$1:CF$55,SMALL(IF(CG$1:CG$55=CH12,ROW(CG$1:CG$55)),COUNTIF(CH$1:CH12,CH12)),1)</f>
        <v>Isle of Wight</v>
      </c>
      <c r="CJ12" s="408">
        <f t="shared" si="2"/>
        <v>12</v>
      </c>
      <c r="CK12" s="408" t="str">
        <f t="shared" si="3"/>
        <v>Isle of Wight</v>
      </c>
      <c r="CM12" s="409" t="s">
        <v>90</v>
      </c>
      <c r="CN12" s="408">
        <f t="shared" si="34"/>
        <v>25</v>
      </c>
      <c r="CO12" s="408">
        <f t="array" ref="CO12">INDEX(CN$1:CN$55,MATCH(SMALL(COUNTIF(CN$1:CN$55,"&lt;"&amp;CN$1:CN$55),ROW(CN12:CO12)),COUNTIF(CN$1:CN$55,"&lt;"&amp;CN$1:CN$55),0))</f>
        <v>12</v>
      </c>
      <c r="CP12" s="408" t="str">
        <f t="array" ref="CP12">INDEX(CM$1:CM$55,SMALL(IF(CN$1:CN$55=CO12,ROW(CN$1:CN$55)),COUNTIF(CO$1:CO12,CO12)),1)</f>
        <v>Ryedale</v>
      </c>
      <c r="CQ12" s="408">
        <f t="shared" si="4"/>
        <v>12</v>
      </c>
      <c r="CR12" s="408" t="str">
        <f t="shared" si="5"/>
        <v>Ryedale</v>
      </c>
      <c r="CT12" s="409" t="s">
        <v>90</v>
      </c>
      <c r="CU12" s="408">
        <f t="shared" si="35"/>
        <v>24</v>
      </c>
      <c r="CV12" s="408">
        <f t="array" ref="CV12">INDEX(CU$1:CU$55,MATCH(SMALL(COUNTIF(CU$1:CU$55,"&lt;"&amp;CU$1:CU$55),ROW(CU12:CV12)),COUNTIF(CU$1:CU$55,"&lt;"&amp;CU$1:CU$55),0))</f>
        <v>12</v>
      </c>
      <c r="CW12" s="408" t="str">
        <f t="array" ref="CW12">INDEX(CT$1:CT$55,SMALL(IF(CU$1:CU$55=CV12,ROW(CU$1:CU$55)),COUNTIF(CV$1:CV12,CV12)),1)</f>
        <v>Craven</v>
      </c>
      <c r="CX12" s="408">
        <f t="shared" si="6"/>
        <v>12</v>
      </c>
      <c r="CY12" s="408" t="str">
        <f t="shared" si="7"/>
        <v>Craven</v>
      </c>
      <c r="DA12" s="409" t="s">
        <v>90</v>
      </c>
      <c r="DB12" s="408">
        <f t="shared" si="36"/>
        <v>25</v>
      </c>
      <c r="DC12" s="408">
        <f t="array" ref="DC12">INDEX(DB$1:DB$55,MATCH(SMALL(COUNTIF(DB$1:DB$55,"&lt;"&amp;DB$1:DB$55),ROW(DB12:DC12)),COUNTIF(DB$1:DB$55,"&lt;"&amp;DB$1:DB$55),0))</f>
        <v>12</v>
      </c>
      <c r="DD12" s="408" t="str">
        <f t="array" ref="DD12">INDEX(DA$1:DA$55,SMALL(IF(DB$1:DB$55=DC12,ROW(DB$1:DB$55)),COUNTIF(DC$1:DC12,DC12)),1)</f>
        <v>Harborough</v>
      </c>
      <c r="DE12" s="408">
        <f t="shared" si="8"/>
        <v>12</v>
      </c>
      <c r="DF12" s="408" t="str">
        <f t="shared" si="9"/>
        <v>Harborough</v>
      </c>
      <c r="DH12" s="409" t="s">
        <v>90</v>
      </c>
      <c r="DI12" s="408">
        <f t="shared" si="37"/>
        <v>22</v>
      </c>
      <c r="DJ12" s="408">
        <f t="array" ref="DJ12">INDEX(DI$1:DI$55,MATCH(SMALL(COUNTIF(DI$1:DI$55,"&lt;"&amp;DI$1:DI$55),ROW(DI12:DJ12)),COUNTIF(DI$1:DI$55,"&lt;"&amp;DI$1:DI$55),0))</f>
        <v>12</v>
      </c>
      <c r="DK12" s="408" t="str">
        <f t="array" ref="DK12">INDEX(DH$1:DH$55,SMALL(IF(DI$1:DI$55=DJ12,ROW(DI$1:DI$55)),COUNTIF(DJ$1:DJ12,DJ12)),1)</f>
        <v>Rutland</v>
      </c>
      <c r="DL12" s="408">
        <f t="shared" si="10"/>
        <v>12</v>
      </c>
      <c r="DM12" s="408" t="str">
        <f t="shared" si="11"/>
        <v>Rutland</v>
      </c>
      <c r="DO12" s="409" t="s">
        <v>90</v>
      </c>
      <c r="DP12" s="408">
        <f t="shared" si="38"/>
        <v>18</v>
      </c>
      <c r="DQ12" s="408">
        <f t="array" ref="DQ12">INDEX(DP$1:DP$55,MATCH(SMALL(COUNTIF(DP$1:DP$55,"&lt;"&amp;DP$1:DP$55),ROW(DP12:DQ12)),COUNTIF(DP$1:DP$55,"&lt;"&amp;DP$1:DP$55),0))</f>
        <v>12</v>
      </c>
      <c r="DR12" s="408" t="str">
        <f t="array" ref="DR12">INDEX(DO$1:DO$55,SMALL(IF(DP$1:DP$55=DQ12,ROW(DP$1:DP$55)),COUNTIF(DQ$1:DQ12,DQ12)),1)</f>
        <v>Selby</v>
      </c>
      <c r="DS12" s="408">
        <f t="shared" si="12"/>
        <v>12</v>
      </c>
      <c r="DT12" s="408" t="str">
        <f t="shared" si="13"/>
        <v>Selby</v>
      </c>
      <c r="DV12" s="409" t="s">
        <v>90</v>
      </c>
      <c r="DW12" s="408">
        <f t="shared" si="39"/>
        <v>28</v>
      </c>
      <c r="DX12" s="408">
        <f t="array" ref="DX12">INDEX(DW$1:DW$55,MATCH(SMALL(COUNTIF(DW$1:DW$55,"&lt;"&amp;DW$1:DW$55),ROW(DW12:DX12)),COUNTIF(DW$1:DW$55,"&lt;"&amp;DW$1:DW$55),0))</f>
        <v>12</v>
      </c>
      <c r="DY12" s="408" t="str">
        <f t="array" ref="DY12">INDEX(DV$1:DV$55,SMALL(IF(DW$1:DW$55=DX12,ROW(DW$1:DW$55)),COUNTIF(DX$1:DX12,DX12)),1)</f>
        <v>West Lindsey</v>
      </c>
      <c r="DZ12" s="408">
        <f t="shared" si="14"/>
        <v>12</v>
      </c>
      <c r="EA12" s="408" t="str">
        <f t="shared" si="15"/>
        <v>West Lindsey</v>
      </c>
      <c r="EC12" s="409" t="s">
        <v>90</v>
      </c>
      <c r="ED12" s="408">
        <f t="shared" si="40"/>
        <v>36</v>
      </c>
      <c r="EE12" s="408">
        <f t="array" ref="EE12">INDEX(ED$1:ED$55,MATCH(SMALL(COUNTIF(ED$1:ED$55,"&lt;"&amp;ED$1:ED$55),ROW(ED12:EE12)),COUNTIF(ED$1:ED$55,"&lt;"&amp;ED$1:ED$55),0))</f>
        <v>12</v>
      </c>
      <c r="EF12" s="408" t="str">
        <f t="array" ref="EF12">INDEX(EC$1:EC$55,SMALL(IF(ED$1:ED$55=EE12,ROW(ED$1:ED$55)),COUNTIF(EE$1:EE12,EE12)),1)</f>
        <v>Copeland</v>
      </c>
      <c r="EG12" s="408">
        <f t="shared" si="16"/>
        <v>12</v>
      </c>
      <c r="EH12" s="408" t="str">
        <f t="shared" si="17"/>
        <v>Copeland</v>
      </c>
      <c r="EJ12" s="409" t="s">
        <v>90</v>
      </c>
      <c r="EK12" s="408">
        <f t="shared" si="41"/>
        <v>39</v>
      </c>
      <c r="EL12" s="408">
        <f t="array" ref="EL12">INDEX(EK$1:EK$55,MATCH(SMALL(COUNTIF(EK$1:EK$55,"&lt;"&amp;EK$1:EK$55),ROW(EK12:EL12)),COUNTIF(EK$1:EK$55,"&lt;"&amp;EK$1:EK$55),0))</f>
        <v>11</v>
      </c>
      <c r="EM12" s="408" t="str">
        <f t="array" ref="EM12">INDEX(EJ$1:EJ$55,SMALL(IF(EK$1:EK$55=EL12,ROW(EK$1:EK$55)),COUNTIF(EL$1:EL12,EL12)),1)</f>
        <v>Derbyshire Dales</v>
      </c>
      <c r="EN12" s="408">
        <f t="shared" si="18"/>
        <v>11</v>
      </c>
      <c r="EO12" s="408" t="str">
        <f t="shared" si="19"/>
        <v>Derbyshire Dales</v>
      </c>
      <c r="EQ12" s="409" t="s">
        <v>90</v>
      </c>
      <c r="ER12" s="408">
        <f t="shared" si="42"/>
        <v>33</v>
      </c>
      <c r="ES12" s="408">
        <f t="array" ref="ES12">INDEX(ER$1:ER$55,MATCH(SMALL(COUNTIF(ER$1:ER$55,"&lt;"&amp;ER$1:ER$55),ROW(ER12:ES12)),COUNTIF(ER$1:ER$55,"&lt;"&amp;ER$1:ER$55),0))</f>
        <v>12</v>
      </c>
      <c r="ET12" s="408" t="str">
        <f t="array" ref="ET12">INDEX(EQ$1:EQ$55,SMALL(IF(ER$1:ER$55=ES12,ROW(ER$1:ER$55)),COUNTIF(ES$1:ES12,ES12)),1)</f>
        <v>Isle of Wight</v>
      </c>
      <c r="EU12" s="408">
        <f t="shared" si="20"/>
        <v>12</v>
      </c>
      <c r="EV12" s="408" t="str">
        <f t="shared" si="21"/>
        <v>Isle of Wight</v>
      </c>
      <c r="EX12" s="409" t="s">
        <v>90</v>
      </c>
      <c r="EY12" s="408">
        <f t="shared" si="43"/>
        <v>30</v>
      </c>
      <c r="EZ12" s="408">
        <f t="array" ref="EZ12">INDEX(EY$1:EY$55,MATCH(SMALL(COUNTIF(EY$1:EY$55,"&lt;"&amp;EY$1:EY$55),ROW(EY12:EZ12)),COUNTIF(EY$1:EY$55,"&lt;"&amp;EY$1:EY$55),0))</f>
        <v>12</v>
      </c>
      <c r="FA12" s="408" t="str">
        <f t="array" ref="FA12">INDEX(EX$1:EX$55,SMALL(IF(EY$1:EY$55=EZ12,ROW(EY$1:EY$55)),COUNTIF(EZ$1:EZ12,EZ12)),1)</f>
        <v>West Devon</v>
      </c>
      <c r="FB12" s="408">
        <f t="shared" si="22"/>
        <v>12</v>
      </c>
      <c r="FC12" s="408" t="str">
        <f t="shared" si="23"/>
        <v>West Devon</v>
      </c>
      <c r="FE12" s="409" t="s">
        <v>90</v>
      </c>
      <c r="FF12" s="408" t="str">
        <f t="shared" si="44"/>
        <v>9999</v>
      </c>
      <c r="FG12" s="408" t="str">
        <f t="array" ref="FG12">INDEX(FF$1:FF$55,MATCH(SMALL(COUNTIF(FF$1:FF$55,"&lt;"&amp;FF$1:FF$55),ROW(FF12:FG12)),COUNTIF(FF$1:FF$55,"&lt;"&amp;FF$1:FF$55),0))</f>
        <v>9999</v>
      </c>
      <c r="FH12" s="408" t="str">
        <f t="array" ref="FH12">INDEX(FE$1:FE$55,SMALL(IF(FF$1:FF$55=FG12,ROW(FF$1:FF$55)),COUNTIF(FG$1:FG12,FG12)),1)</f>
        <v>East Lindsey</v>
      </c>
      <c r="FI12" s="408" t="str">
        <f t="shared" si="24"/>
        <v>no data</v>
      </c>
      <c r="FJ12" s="408" t="str">
        <f t="shared" si="25"/>
        <v>East Lindsey</v>
      </c>
      <c r="FL12" s="409" t="s">
        <v>90</v>
      </c>
      <c r="FM12" s="408" t="str">
        <f t="shared" si="45"/>
        <v>9999</v>
      </c>
      <c r="FN12" s="408" t="str">
        <f t="array" ref="FN12">INDEX(FM$1:FM$55,MATCH(SMALL(COUNTIF(FM$1:FM$55,"&lt;"&amp;FM$1:FM$55),ROW(FM12:FN12)),COUNTIF(FM$1:FM$55,"&lt;"&amp;FM$1:FM$55),0))</f>
        <v>9999</v>
      </c>
      <c r="FO12" s="408" t="str">
        <f t="array" ref="FO12">INDEX(FL$1:FL$55,SMALL(IF(FM$1:FM$55=FN12,ROW(FM$1:FM$55)),COUNTIF(FN$1:FN12,FN12)),1)</f>
        <v>East Lindsey</v>
      </c>
      <c r="FP12" s="408" t="str">
        <f t="shared" si="26"/>
        <v>no data</v>
      </c>
      <c r="FQ12" s="408" t="str">
        <f t="shared" si="27"/>
        <v>East Lindsey</v>
      </c>
      <c r="FS12" s="409" t="s">
        <v>90</v>
      </c>
      <c r="FT12" s="408" t="str">
        <f t="shared" si="46"/>
        <v>9999</v>
      </c>
      <c r="FU12" s="408" t="str">
        <f t="array" ref="FU12">INDEX(FT$1:FT$55,MATCH(SMALL(COUNTIF(FT$1:FT$55,"&lt;"&amp;FT$1:FT$55),ROW(FT12:FU12)),COUNTIF(FT$1:FT$55,"&lt;"&amp;FT$1:FT$55),0))</f>
        <v>9999</v>
      </c>
      <c r="FV12" s="408" t="str">
        <f t="array" ref="FV12">INDEX(FS$1:FS$55,SMALL(IF(FT$1:FT$55=FU12,ROW(FT$1:FT$55)),COUNTIF(FU$1:FU12,FU12)),1)</f>
        <v>East Lindsey</v>
      </c>
      <c r="FW12" s="408" t="str">
        <f t="shared" si="28"/>
        <v>no data</v>
      </c>
      <c r="FX12" s="408" t="str">
        <f t="shared" si="29"/>
        <v>East Lindsey</v>
      </c>
      <c r="FZ12" s="409" t="s">
        <v>90</v>
      </c>
      <c r="GA12" s="408" t="str">
        <f t="shared" si="47"/>
        <v>9999</v>
      </c>
      <c r="GB12" s="408" t="str">
        <f t="array" ref="GB12">INDEX(GA$1:GA$55,MATCH(SMALL(COUNTIF(GA$1:GA$55,"&lt;"&amp;GA$1:GA$55),ROW(GA12:GB12)),COUNTIF(GA$1:GA$55,"&lt;"&amp;GA$1:GA$55),0))</f>
        <v>9999</v>
      </c>
      <c r="GC12" s="408" t="str">
        <f t="array" ref="GC12">INDEX(FZ$1:FZ$55,SMALL(IF(GA$1:GA$55=GB12,ROW(GA$1:GA$55)),COUNTIF(GB$1:GB12,GB12)),1)</f>
        <v>East Lindsey</v>
      </c>
      <c r="GD12" s="408" t="str">
        <f t="shared" si="30"/>
        <v>no data</v>
      </c>
      <c r="GE12" s="408" t="str">
        <f t="shared" si="31"/>
        <v>East Lindsey</v>
      </c>
    </row>
    <row r="13" spans="1:251" x14ac:dyDescent="0.25">
      <c r="A13" s="420" t="s">
        <v>4</v>
      </c>
      <c r="B13" s="167" t="str">
        <f t="shared" si="48"/>
        <v>SR</v>
      </c>
      <c r="C13" s="405" t="str">
        <f>VLOOKUP(A13,'urban rural'!$A$11:$B$336,2,FALSE)</f>
        <v>Significant Rural</v>
      </c>
      <c r="D13" s="167" t="str">
        <f t="shared" si="49"/>
        <v>Significant Rural</v>
      </c>
      <c r="F13" s="405">
        <f>VLOOKUP($A13,'urban rural'!$A$11:$S$336,4,FALSE)</f>
        <v>1.8151815181518153E-4</v>
      </c>
      <c r="G13" s="424">
        <f t="shared" si="68"/>
        <v>2</v>
      </c>
      <c r="H13" s="405">
        <f t="shared" si="50"/>
        <v>2</v>
      </c>
      <c r="J13" s="405">
        <f>VLOOKUP($A13,'urban rural'!$A$11:$S$336,5,FALSE)</f>
        <v>9.0534979423868313E-5</v>
      </c>
      <c r="K13" s="424">
        <f t="shared" si="69"/>
        <v>1</v>
      </c>
      <c r="L13" s="405">
        <f t="shared" si="51"/>
        <v>1</v>
      </c>
      <c r="N13" s="405">
        <f>VLOOKUP($A13,'urban rural'!$A$11:$S$336,6,FALSE)</f>
        <v>1.2285012285012285E-4</v>
      </c>
      <c r="O13" s="424">
        <f t="shared" si="70"/>
        <v>2</v>
      </c>
      <c r="P13" s="405">
        <f t="shared" si="52"/>
        <v>2</v>
      </c>
      <c r="R13" s="405">
        <f>VLOOKUP($A13,'urban rural'!$A$11:$S$336,7,FALSE)</f>
        <v>1.0529046028650369E-4</v>
      </c>
      <c r="S13" s="424">
        <f t="shared" si="71"/>
        <v>4</v>
      </c>
      <c r="T13" s="405">
        <f t="shared" si="53"/>
        <v>4</v>
      </c>
      <c r="V13" s="405">
        <f>VLOOKUP($A13,'urban rural'!$A$11:$S$336,8,FALSE)</f>
        <v>1.6501650165016502E-4</v>
      </c>
      <c r="W13" s="424">
        <f t="shared" si="72"/>
        <v>5</v>
      </c>
      <c r="X13" s="405">
        <f t="shared" si="54"/>
        <v>5</v>
      </c>
      <c r="Z13" s="405">
        <f>VLOOKUP($A13,'urban rural'!$A$11:$S$336,9,FALSE)</f>
        <v>8.23045267489712E-5</v>
      </c>
      <c r="AA13" s="424">
        <f t="shared" si="73"/>
        <v>2</v>
      </c>
      <c r="AB13" s="405">
        <f t="shared" si="55"/>
        <v>2</v>
      </c>
      <c r="AD13" s="405">
        <f>VLOOKUP($A13,'urban rural'!$A$11:$S$336,10,FALSE)</f>
        <v>9.0090090090090091E-5</v>
      </c>
      <c r="AE13" s="424">
        <f t="shared" si="74"/>
        <v>3</v>
      </c>
      <c r="AF13" s="405">
        <f t="shared" si="56"/>
        <v>3</v>
      </c>
      <c r="AH13" s="405">
        <f>VLOOKUP($A13,'urban rural'!$A$11:$S$336,11,FALSE)</f>
        <v>8.6687706272989737E-5</v>
      </c>
      <c r="AI13" s="424">
        <f t="shared" si="75"/>
        <v>5</v>
      </c>
      <c r="AJ13" s="405">
        <f t="shared" si="57"/>
        <v>5</v>
      </c>
      <c r="AL13" s="405">
        <f>VLOOKUP($A13,'urban rural'!$A$11:$S$336,12,FALSE)</f>
        <v>1.65016501650165E-5</v>
      </c>
      <c r="AM13" s="424">
        <f t="shared" si="76"/>
        <v>3</v>
      </c>
      <c r="AN13" s="405">
        <f t="shared" si="58"/>
        <v>3</v>
      </c>
      <c r="AP13" s="405">
        <f>VLOOKUP($A13,'urban rural'!$A$11:$S$336,13,FALSE)</f>
        <v>8.23045267489712E-6</v>
      </c>
      <c r="AQ13" s="424">
        <f t="shared" si="77"/>
        <v>3</v>
      </c>
      <c r="AR13" s="405">
        <f t="shared" si="59"/>
        <v>3</v>
      </c>
      <c r="AT13" s="405">
        <f>VLOOKUP($A13,'urban rural'!$A$11:$S$336,14,FALSE)</f>
        <v>3.2760032760032762E-5</v>
      </c>
      <c r="AU13" s="424">
        <f t="shared" si="78"/>
        <v>3</v>
      </c>
      <c r="AV13" s="405">
        <f t="shared" si="60"/>
        <v>3</v>
      </c>
      <c r="AX13" s="405">
        <f>VLOOKUP($A13,'urban rural'!$A$11:$S$336,15,FALSE)</f>
        <v>1.8602754013513935E-5</v>
      </c>
      <c r="AY13" s="424">
        <f t="shared" si="79"/>
        <v>4</v>
      </c>
      <c r="AZ13" s="405">
        <f t="shared" si="61"/>
        <v>4</v>
      </c>
      <c r="BB13" s="405" t="str">
        <f>VLOOKUP($A13,'urban rural'!$A$11:$S$336,16,FALSE)</f>
        <v>error</v>
      </c>
      <c r="BC13" s="424">
        <f t="shared" si="80"/>
        <v>1</v>
      </c>
      <c r="BD13" s="405" t="str">
        <f t="shared" si="62"/>
        <v>9999</v>
      </c>
      <c r="BF13" s="405" t="str">
        <f>VLOOKUP($A13,'urban rural'!$A$11:$S$336,17,FALSE)</f>
        <v>error</v>
      </c>
      <c r="BG13" s="424">
        <f t="shared" si="81"/>
        <v>1</v>
      </c>
      <c r="BH13" s="405" t="str">
        <f t="shared" si="63"/>
        <v>9999</v>
      </c>
      <c r="BJ13" s="405" t="str">
        <f>VLOOKUP($A13,'urban rural'!$A$11:$S$336,18,FALSE)</f>
        <v>error</v>
      </c>
      <c r="BK13" s="424">
        <f t="shared" si="82"/>
        <v>1</v>
      </c>
      <c r="BL13" s="405" t="str">
        <f t="shared" si="64"/>
        <v>9999</v>
      </c>
      <c r="BN13" s="405" t="str">
        <f>VLOOKUP($A13,'urban rural'!$A$11:$S$336,19,FALSE)</f>
        <v>error</v>
      </c>
      <c r="BO13" s="424">
        <f t="shared" si="83"/>
        <v>1</v>
      </c>
      <c r="BP13" s="405" t="str">
        <f t="shared" si="65"/>
        <v>9999</v>
      </c>
      <c r="BQ13" s="167">
        <f>VLOOKUP(A13,'[1]average earnings workplace 2012'!$A$13:$GY$599,[1]lists1!$B$12,FALSE)</f>
        <v>13.24</v>
      </c>
      <c r="BR13" s="167" t="e">
        <f t="shared" si="66"/>
        <v>#N/A</v>
      </c>
      <c r="BS13" s="167" t="e">
        <f t="shared" si="67"/>
        <v>#N/A</v>
      </c>
      <c r="BY13" s="409" t="s">
        <v>96</v>
      </c>
      <c r="BZ13" s="408">
        <f t="shared" si="32"/>
        <v>34</v>
      </c>
      <c r="CA13" s="408">
        <f t="array" ref="CA13">INDEX($BZ$1:$BZ$55,MATCH(SMALL(COUNTIF($BZ$1:$BZ$55,"&lt;"&amp;$BZ$1:$BZ$55),ROW($BZ13:$CA13)),COUNTIF($BZ$1:$BZ$55,"&lt;"&amp;$BZ$1:$BZ$55),0))</f>
        <v>13</v>
      </c>
      <c r="CB13" s="408" t="str">
        <f t="array" ref="CB13">INDEX($BY$1:$BY$55,SMALL(IF($BZ$1:$BZ$55=$CA13,ROW($BZ$1:$BZ$55)),COUNTIF($CA$1:$CA13,$CA13)),1)</f>
        <v>North Dorset</v>
      </c>
      <c r="CC13" s="408">
        <f t="shared" si="0"/>
        <v>13</v>
      </c>
      <c r="CD13" s="408" t="str">
        <f t="shared" si="1"/>
        <v>North Dorset</v>
      </c>
      <c r="CF13" s="409" t="s">
        <v>96</v>
      </c>
      <c r="CG13" s="408">
        <f t="shared" si="33"/>
        <v>22</v>
      </c>
      <c r="CH13" s="408">
        <f t="array" ref="CH13">INDEX(CG$1:CG$55,MATCH(SMALL(COUNTIF(CG$1:CG$55,"&lt;"&amp;CG$1:CG$55),ROW(CG13:CH13)),COUNTIF(CG$1:CG$55,"&lt;"&amp;CG$1:CG$55),0))</f>
        <v>13</v>
      </c>
      <c r="CI13" s="408" t="str">
        <f t="array" ref="CI13">INDEX(CF$1:CF$55,SMALL(IF(CG$1:CG$55=CH13,ROW(CG$1:CG$55)),COUNTIF(CH$1:CH13,CH13)),1)</f>
        <v>Selby</v>
      </c>
      <c r="CJ13" s="408">
        <f t="shared" si="2"/>
        <v>13</v>
      </c>
      <c r="CK13" s="408" t="str">
        <f t="shared" si="3"/>
        <v>Selby</v>
      </c>
      <c r="CM13" s="409" t="s">
        <v>96</v>
      </c>
      <c r="CN13" s="408">
        <f t="shared" si="34"/>
        <v>24</v>
      </c>
      <c r="CO13" s="408">
        <f t="array" ref="CO13">INDEX(CN$1:CN$55,MATCH(SMALL(COUNTIF(CN$1:CN$55,"&lt;"&amp;CN$1:CN$55),ROW(CN13:CO13)),COUNTIF(CN$1:CN$55,"&lt;"&amp;CN$1:CN$55),0))</f>
        <v>13</v>
      </c>
      <c r="CP13" s="408" t="str">
        <f t="array" ref="CP13">INDEX(CM$1:CM$55,SMALL(IF(CN$1:CN$55=CO13,ROW(CN$1:CN$55)),COUNTIF(CO$1:CO13,CO13)),1)</f>
        <v>Ribble Valley</v>
      </c>
      <c r="CQ13" s="408">
        <f t="shared" si="4"/>
        <v>13</v>
      </c>
      <c r="CR13" s="408" t="str">
        <f t="shared" si="5"/>
        <v>Ribble Valley</v>
      </c>
      <c r="CT13" s="409" t="s">
        <v>96</v>
      </c>
      <c r="CU13" s="408">
        <f t="shared" si="35"/>
        <v>19</v>
      </c>
      <c r="CV13" s="408">
        <f t="array" ref="CV13">INDEX(CU$1:CU$55,MATCH(SMALL(COUNTIF(CU$1:CU$55,"&lt;"&amp;CU$1:CU$55),ROW(CU13:CV13)),COUNTIF(CU$1:CU$55,"&lt;"&amp;CU$1:CU$55),0))</f>
        <v>13</v>
      </c>
      <c r="CW13" s="408" t="str">
        <f t="array" ref="CW13">INDEX(CT$1:CT$55,SMALL(IF(CU$1:CU$55=CV13,ROW(CU$1:CU$55)),COUNTIF(CV$1:CV13,CV13)),1)</f>
        <v>West Devon</v>
      </c>
      <c r="CX13" s="408">
        <f t="shared" si="6"/>
        <v>13</v>
      </c>
      <c r="CY13" s="408" t="str">
        <f t="shared" si="7"/>
        <v>West Devon</v>
      </c>
      <c r="DA13" s="409" t="s">
        <v>96</v>
      </c>
      <c r="DB13" s="408">
        <f t="shared" si="36"/>
        <v>38</v>
      </c>
      <c r="DC13" s="408">
        <f t="array" ref="DC13">INDEX(DB$1:DB$55,MATCH(SMALL(COUNTIF(DB$1:DB$55,"&lt;"&amp;DB$1:DB$55),ROW(DB13:DC13)),COUNTIF(DB$1:DB$55,"&lt;"&amp;DB$1:DB$55),0))</f>
        <v>13</v>
      </c>
      <c r="DD13" s="408" t="str">
        <f t="array" ref="DD13">INDEX(DA$1:DA$55,SMALL(IF(DB$1:DB$55=DC13,ROW(DB$1:DB$55)),COUNTIF(DC$1:DC13,DC13)),1)</f>
        <v>Rutland</v>
      </c>
      <c r="DE13" s="408">
        <f t="shared" si="8"/>
        <v>13</v>
      </c>
      <c r="DF13" s="408" t="str">
        <f t="shared" si="9"/>
        <v>Rutland</v>
      </c>
      <c r="DH13" s="409" t="s">
        <v>96</v>
      </c>
      <c r="DI13" s="408">
        <f t="shared" si="37"/>
        <v>34</v>
      </c>
      <c r="DJ13" s="408">
        <f t="array" ref="DJ13">INDEX(DI$1:DI$55,MATCH(SMALL(COUNTIF(DI$1:DI$55,"&lt;"&amp;DI$1:DI$55),ROW(DI13:DJ13)),COUNTIF(DI$1:DI$55,"&lt;"&amp;DI$1:DI$55),0))</f>
        <v>13</v>
      </c>
      <c r="DK13" s="408" t="str">
        <f t="array" ref="DK13">INDEX(DH$1:DH$55,SMALL(IF(DI$1:DI$55=DJ13,ROW(DI$1:DI$55)),COUNTIF(DJ$1:DJ13,DJ13)),1)</f>
        <v>West Devon</v>
      </c>
      <c r="DL13" s="408">
        <f t="shared" si="10"/>
        <v>13</v>
      </c>
      <c r="DM13" s="408" t="str">
        <f t="shared" si="11"/>
        <v>West Devon</v>
      </c>
      <c r="DO13" s="409" t="s">
        <v>96</v>
      </c>
      <c r="DP13" s="408">
        <f t="shared" si="38"/>
        <v>32</v>
      </c>
      <c r="DQ13" s="408">
        <f t="array" ref="DQ13">INDEX(DP$1:DP$55,MATCH(SMALL(COUNTIF(DP$1:DP$55,"&lt;"&amp;DP$1:DP$55),ROW(DP13:DQ13)),COUNTIF(DP$1:DP$55,"&lt;"&amp;DP$1:DP$55),0))</f>
        <v>13</v>
      </c>
      <c r="DR13" s="408" t="str">
        <f t="array" ref="DR13">INDEX(DO$1:DO$55,SMALL(IF(DP$1:DP$55=DQ13,ROW(DP$1:DP$55)),COUNTIF(DQ$1:DQ13,DQ13)),1)</f>
        <v>South Northamptonshire</v>
      </c>
      <c r="DS13" s="408">
        <f t="shared" si="12"/>
        <v>13</v>
      </c>
      <c r="DT13" s="408" t="str">
        <f t="shared" si="13"/>
        <v>South Northamptonshire</v>
      </c>
      <c r="DV13" s="409" t="s">
        <v>96</v>
      </c>
      <c r="DW13" s="408">
        <f t="shared" si="39"/>
        <v>32</v>
      </c>
      <c r="DX13" s="408">
        <f t="array" ref="DX13">INDEX(DW$1:DW$55,MATCH(SMALL(COUNTIF(DW$1:DW$55,"&lt;"&amp;DW$1:DW$55),ROW(DW13:DX13)),COUNTIF(DW$1:DW$55,"&lt;"&amp;DW$1:DW$55),0))</f>
        <v>13</v>
      </c>
      <c r="DY13" s="408" t="str">
        <f t="array" ref="DY13">INDEX(DV$1:DV$55,SMALL(IF(DW$1:DW$55=DX13,ROW(DW$1:DW$55)),COUNTIF(DX$1:DX13,DX13)),1)</f>
        <v>Mid Suffolk</v>
      </c>
      <c r="DZ13" s="408">
        <f t="shared" si="14"/>
        <v>13</v>
      </c>
      <c r="EA13" s="408" t="str">
        <f t="shared" si="15"/>
        <v>Mid Suffolk</v>
      </c>
      <c r="EC13" s="409" t="s">
        <v>96</v>
      </c>
      <c r="ED13" s="408">
        <f t="shared" si="40"/>
        <v>21</v>
      </c>
      <c r="EE13" s="408">
        <f t="array" ref="EE13">INDEX(ED$1:ED$55,MATCH(SMALL(COUNTIF(ED$1:ED$55,"&lt;"&amp;ED$1:ED$55),ROW(ED13:EE13)),COUNTIF(ED$1:ED$55,"&lt;"&amp;ED$1:ED$55),0))</f>
        <v>13</v>
      </c>
      <c r="EF13" s="408" t="str">
        <f t="array" ref="EF13">INDEX(EC$1:EC$55,SMALL(IF(ED$1:ED$55=EE13,ROW(ED$1:ED$55)),COUNTIF(EE$1:EE13,EE13)),1)</f>
        <v>Maldon</v>
      </c>
      <c r="EG13" s="408">
        <f t="shared" si="16"/>
        <v>13</v>
      </c>
      <c r="EH13" s="408" t="str">
        <f t="shared" si="17"/>
        <v>Maldon</v>
      </c>
      <c r="EJ13" s="409" t="s">
        <v>96</v>
      </c>
      <c r="EK13" s="408">
        <f t="shared" si="41"/>
        <v>18</v>
      </c>
      <c r="EL13" s="408">
        <f t="array" ref="EL13">INDEX(EK$1:EK$55,MATCH(SMALL(COUNTIF(EK$1:EK$55,"&lt;"&amp;EK$1:EK$55),ROW(EK13:EL13)),COUNTIF(EK$1:EK$55,"&lt;"&amp;EK$1:EK$55),0))</f>
        <v>13</v>
      </c>
      <c r="EM13" s="408" t="str">
        <f t="array" ref="EM13">INDEX(EJ$1:EJ$55,SMALL(IF(EK$1:EK$55=EL13,ROW(EK$1:EK$55)),COUNTIF(EL$1:EL13,EL13)),1)</f>
        <v>South Lakeland</v>
      </c>
      <c r="EN13" s="408">
        <f t="shared" si="18"/>
        <v>13</v>
      </c>
      <c r="EO13" s="408" t="str">
        <f t="shared" si="19"/>
        <v>South Lakeland</v>
      </c>
      <c r="EQ13" s="409" t="s">
        <v>96</v>
      </c>
      <c r="ER13" s="408">
        <f t="shared" si="42"/>
        <v>15</v>
      </c>
      <c r="ES13" s="408">
        <f t="array" ref="ES13">INDEX(ER$1:ER$55,MATCH(SMALL(COUNTIF(ER$1:ER$55,"&lt;"&amp;ER$1:ER$55),ROW(ER13:ES13)),COUNTIF(ER$1:ER$55,"&lt;"&amp;ER$1:ER$55),0))</f>
        <v>13</v>
      </c>
      <c r="ET13" s="408" t="str">
        <f t="array" ref="ET13">INDEX(EQ$1:EQ$55,SMALL(IF(ER$1:ER$55=ES13,ROW(ER$1:ER$55)),COUNTIF(ES$1:ES13,ES13)),1)</f>
        <v>Maldon</v>
      </c>
      <c r="EU13" s="408">
        <f t="shared" si="20"/>
        <v>13</v>
      </c>
      <c r="EV13" s="408" t="str">
        <f t="shared" si="21"/>
        <v>Maldon</v>
      </c>
      <c r="EX13" s="409" t="s">
        <v>96</v>
      </c>
      <c r="EY13" s="408">
        <f t="shared" si="43"/>
        <v>1</v>
      </c>
      <c r="EZ13" s="408">
        <f t="array" ref="EZ13">INDEX(EY$1:EY$55,MATCH(SMALL(COUNTIF(EY$1:EY$55,"&lt;"&amp;EY$1:EY$55),ROW(EY13:EZ13)),COUNTIF(EY$1:EY$55,"&lt;"&amp;EY$1:EY$55),0))</f>
        <v>13</v>
      </c>
      <c r="FA13" s="408" t="str">
        <f t="array" ref="FA13">INDEX(EX$1:EX$55,SMALL(IF(EY$1:EY$55=EZ13,ROW(EY$1:EY$55)),COUNTIF(EZ$1:EZ13,EZ13)),1)</f>
        <v>West Oxfordshire</v>
      </c>
      <c r="FB13" s="408">
        <f t="shared" si="22"/>
        <v>13</v>
      </c>
      <c r="FC13" s="408" t="str">
        <f t="shared" si="23"/>
        <v>West Oxfordshire</v>
      </c>
      <c r="FE13" s="409" t="s">
        <v>96</v>
      </c>
      <c r="FF13" s="408" t="str">
        <f t="shared" si="44"/>
        <v>9999</v>
      </c>
      <c r="FG13" s="408" t="str">
        <f t="array" ref="FG13">INDEX(FF$1:FF$55,MATCH(SMALL(COUNTIF(FF$1:FF$55,"&lt;"&amp;FF$1:FF$55),ROW(FF13:FG13)),COUNTIF(FF$1:FF$55,"&lt;"&amp;FF$1:FF$55),0))</f>
        <v>9999</v>
      </c>
      <c r="FH13" s="408" t="str">
        <f t="array" ref="FH13">INDEX(FE$1:FE$55,SMALL(IF(FF$1:FF$55=FG13,ROW(FF$1:FF$55)),COUNTIF(FG$1:FG13,FG13)),1)</f>
        <v>Eden</v>
      </c>
      <c r="FI13" s="408" t="str">
        <f t="shared" si="24"/>
        <v>no data</v>
      </c>
      <c r="FJ13" s="408" t="str">
        <f t="shared" si="25"/>
        <v>Eden</v>
      </c>
      <c r="FL13" s="409" t="s">
        <v>96</v>
      </c>
      <c r="FM13" s="408" t="str">
        <f t="shared" si="45"/>
        <v>9999</v>
      </c>
      <c r="FN13" s="408" t="str">
        <f t="array" ref="FN13">INDEX(FM$1:FM$55,MATCH(SMALL(COUNTIF(FM$1:FM$55,"&lt;"&amp;FM$1:FM$55),ROW(FM13:FN13)),COUNTIF(FM$1:FM$55,"&lt;"&amp;FM$1:FM$55),0))</f>
        <v>9999</v>
      </c>
      <c r="FO13" s="408" t="str">
        <f t="array" ref="FO13">INDEX(FL$1:FL$55,SMALL(IF(FM$1:FM$55=FN13,ROW(FM$1:FM$55)),COUNTIF(FN$1:FN13,FN13)),1)</f>
        <v>Eden</v>
      </c>
      <c r="FP13" s="408" t="str">
        <f t="shared" si="26"/>
        <v>no data</v>
      </c>
      <c r="FQ13" s="408" t="str">
        <f t="shared" si="27"/>
        <v>Eden</v>
      </c>
      <c r="FS13" s="409" t="s">
        <v>96</v>
      </c>
      <c r="FT13" s="408" t="str">
        <f t="shared" si="46"/>
        <v>9999</v>
      </c>
      <c r="FU13" s="408" t="str">
        <f t="array" ref="FU13">INDEX(FT$1:FT$55,MATCH(SMALL(COUNTIF(FT$1:FT$55,"&lt;"&amp;FT$1:FT$55),ROW(FT13:FU13)),COUNTIF(FT$1:FT$55,"&lt;"&amp;FT$1:FT$55),0))</f>
        <v>9999</v>
      </c>
      <c r="FV13" s="408" t="str">
        <f t="array" ref="FV13">INDEX(FS$1:FS$55,SMALL(IF(FT$1:FT$55=FU13,ROW(FT$1:FT$55)),COUNTIF(FU$1:FU13,FU13)),1)</f>
        <v>Eden</v>
      </c>
      <c r="FW13" s="408" t="str">
        <f t="shared" si="28"/>
        <v>no data</v>
      </c>
      <c r="FX13" s="408" t="str">
        <f t="shared" si="29"/>
        <v>Eden</v>
      </c>
      <c r="FZ13" s="409" t="s">
        <v>96</v>
      </c>
      <c r="GA13" s="408" t="str">
        <f t="shared" si="47"/>
        <v>9999</v>
      </c>
      <c r="GB13" s="408" t="str">
        <f t="array" ref="GB13">INDEX(GA$1:GA$55,MATCH(SMALL(COUNTIF(GA$1:GA$55,"&lt;"&amp;GA$1:GA$55),ROW(GA13:GB13)),COUNTIF(GA$1:GA$55,"&lt;"&amp;GA$1:GA$55),0))</f>
        <v>9999</v>
      </c>
      <c r="GC13" s="408" t="str">
        <f t="array" ref="GC13">INDEX(FZ$1:FZ$55,SMALL(IF(GA$1:GA$55=GB13,ROW(GA$1:GA$55)),COUNTIF(GB$1:GB13,GB13)),1)</f>
        <v>Eden</v>
      </c>
      <c r="GD13" s="408" t="str">
        <f t="shared" si="30"/>
        <v>no data</v>
      </c>
      <c r="GE13" s="408" t="str">
        <f t="shared" si="31"/>
        <v>Eden</v>
      </c>
      <c r="II13" s="167" t="s">
        <v>1810</v>
      </c>
      <c r="IJ13" s="167">
        <f>CC172</f>
        <v>55</v>
      </c>
      <c r="IN13" s="167" t="s">
        <v>1810</v>
      </c>
      <c r="IO13" s="167">
        <f>'Other Urban'!F172</f>
        <v>58</v>
      </c>
    </row>
    <row r="14" spans="1:251" x14ac:dyDescent="0.25">
      <c r="A14" s="420" t="s">
        <v>6</v>
      </c>
      <c r="B14" s="167" t="str">
        <f t="shared" si="48"/>
        <v>LU</v>
      </c>
      <c r="C14" s="405" t="str">
        <f>VLOOKUP(A14,'urban rural'!$A$11:$B$336,2,FALSE)</f>
        <v>Large Urban</v>
      </c>
      <c r="D14" s="167" t="str">
        <f t="shared" si="49"/>
        <v>Predominantly Urban</v>
      </c>
      <c r="F14" s="405">
        <f>VLOOKUP($A14,'urban rural'!$A$11:$S$336,4,FALSE)</f>
        <v>1.6835016835016834E-3</v>
      </c>
      <c r="G14" s="424">
        <f t="shared" si="68"/>
        <v>22</v>
      </c>
      <c r="H14" s="405">
        <f t="shared" si="50"/>
        <v>22</v>
      </c>
      <c r="J14" s="405">
        <f>VLOOKUP($A14,'urban rural'!$A$11:$S$336,5,FALSE)</f>
        <v>1.2693082605775689E-3</v>
      </c>
      <c r="K14" s="424">
        <f t="shared" si="69"/>
        <v>23</v>
      </c>
      <c r="L14" s="405">
        <f t="shared" si="51"/>
        <v>23</v>
      </c>
      <c r="N14" s="405">
        <f>VLOOKUP($A14,'urban rural'!$A$11:$S$336,6,FALSE)</f>
        <v>1.217391304347826E-3</v>
      </c>
      <c r="O14" s="424">
        <f t="shared" si="70"/>
        <v>20</v>
      </c>
      <c r="P14" s="405">
        <f t="shared" si="52"/>
        <v>20</v>
      </c>
      <c r="R14" s="405">
        <f>VLOOKUP($A14,'urban rural'!$A$11:$S$336,7,FALSE)</f>
        <v>1.2764848132102637E-3</v>
      </c>
      <c r="S14" s="424">
        <f t="shared" si="71"/>
        <v>24</v>
      </c>
      <c r="T14" s="405">
        <f t="shared" si="53"/>
        <v>24</v>
      </c>
      <c r="V14" s="405">
        <f>VLOOKUP($A14,'urban rural'!$A$11:$S$336,8,FALSE)</f>
        <v>1.1178451178451179E-3</v>
      </c>
      <c r="W14" s="424">
        <f t="shared" si="72"/>
        <v>29</v>
      </c>
      <c r="X14" s="405">
        <f t="shared" si="54"/>
        <v>29</v>
      </c>
      <c r="Z14" s="405">
        <f>VLOOKUP($A14,'urban rural'!$A$11:$S$336,9,FALSE)</f>
        <v>5.7756883814640697E-4</v>
      </c>
      <c r="AA14" s="424">
        <f t="shared" si="73"/>
        <v>29</v>
      </c>
      <c r="AB14" s="405">
        <f t="shared" si="55"/>
        <v>29</v>
      </c>
      <c r="AD14" s="405">
        <f>VLOOKUP($A14,'urban rural'!$A$11:$S$336,10,FALSE)</f>
        <v>7.4247491638795989E-4</v>
      </c>
      <c r="AE14" s="424">
        <f t="shared" si="74"/>
        <v>29</v>
      </c>
      <c r="AF14" s="405">
        <f t="shared" si="56"/>
        <v>29</v>
      </c>
      <c r="AH14" s="405">
        <f>VLOOKUP($A14,'urban rural'!$A$11:$S$336,11,FALSE)</f>
        <v>7.6880715600982435E-4</v>
      </c>
      <c r="AI14" s="424">
        <f t="shared" si="75"/>
        <v>29</v>
      </c>
      <c r="AJ14" s="405">
        <f t="shared" si="57"/>
        <v>29</v>
      </c>
      <c r="AL14" s="405">
        <f>VLOOKUP($A14,'urban rural'!$A$11:$S$336,12,FALSE)</f>
        <v>5.6565656565656563E-4</v>
      </c>
      <c r="AM14" s="424">
        <f t="shared" si="76"/>
        <v>20</v>
      </c>
      <c r="AN14" s="405">
        <f t="shared" si="58"/>
        <v>20</v>
      </c>
      <c r="AP14" s="405">
        <f>VLOOKUP($A14,'urban rural'!$A$11:$S$336,13,FALSE)</f>
        <v>6.917394224311618E-4</v>
      </c>
      <c r="AQ14" s="424">
        <f t="shared" si="77"/>
        <v>21</v>
      </c>
      <c r="AR14" s="405">
        <f t="shared" si="59"/>
        <v>21</v>
      </c>
      <c r="AT14" s="405">
        <f>VLOOKUP($A14,'urban rural'!$A$11:$S$336,14,FALSE)</f>
        <v>4.8160535117056856E-4</v>
      </c>
      <c r="AU14" s="424">
        <f t="shared" si="78"/>
        <v>20</v>
      </c>
      <c r="AV14" s="405">
        <f t="shared" si="60"/>
        <v>20</v>
      </c>
      <c r="AX14" s="405">
        <f>VLOOKUP($A14,'urban rural'!$A$11:$S$336,15,FALSE)</f>
        <v>5.0767765720043936E-4</v>
      </c>
      <c r="AY14" s="424">
        <f t="shared" si="79"/>
        <v>18</v>
      </c>
      <c r="AZ14" s="405">
        <f t="shared" si="61"/>
        <v>18</v>
      </c>
      <c r="BB14" s="405" t="str">
        <f>VLOOKUP($A14,'urban rural'!$A$11:$S$336,16,FALSE)</f>
        <v>error</v>
      </c>
      <c r="BC14" s="424">
        <f t="shared" si="80"/>
        <v>1</v>
      </c>
      <c r="BD14" s="405" t="str">
        <f t="shared" si="62"/>
        <v>9999</v>
      </c>
      <c r="BF14" s="405" t="str">
        <f>VLOOKUP($A14,'urban rural'!$A$11:$S$336,17,FALSE)</f>
        <v>error</v>
      </c>
      <c r="BG14" s="424">
        <f t="shared" si="81"/>
        <v>1</v>
      </c>
      <c r="BH14" s="405" t="str">
        <f t="shared" si="63"/>
        <v>9999</v>
      </c>
      <c r="BJ14" s="405" t="str">
        <f>VLOOKUP($A14,'urban rural'!$A$11:$S$336,18,FALSE)</f>
        <v>error</v>
      </c>
      <c r="BK14" s="424">
        <f t="shared" si="82"/>
        <v>1</v>
      </c>
      <c r="BL14" s="405" t="str">
        <f t="shared" si="64"/>
        <v>9999</v>
      </c>
      <c r="BN14" s="405" t="str">
        <f>VLOOKUP($A14,'urban rural'!$A$11:$S$336,19,FALSE)</f>
        <v>error</v>
      </c>
      <c r="BO14" s="424">
        <f t="shared" si="83"/>
        <v>1</v>
      </c>
      <c r="BP14" s="405" t="str">
        <f t="shared" si="65"/>
        <v>9999</v>
      </c>
      <c r="BQ14" s="167">
        <f>VLOOKUP(A14,'[1]average earnings workplace 2012'!$A$13:$GY$599,[1]lists1!$B$12,FALSE)</f>
        <v>10.58</v>
      </c>
      <c r="BR14" s="167" t="e">
        <f t="shared" si="66"/>
        <v>#N/A</v>
      </c>
      <c r="BS14" s="167" t="e">
        <f t="shared" si="67"/>
        <v>#N/A</v>
      </c>
      <c r="BY14" s="409" t="s">
        <v>104</v>
      </c>
      <c r="BZ14" s="408">
        <f t="shared" si="32"/>
        <v>51</v>
      </c>
      <c r="CA14" s="408">
        <f t="array" ref="CA14">INDEX($BZ$1:$BZ$55,MATCH(SMALL(COUNTIF($BZ$1:$BZ$55,"&lt;"&amp;$BZ$1:$BZ$55),ROW($BZ14:$CA14)),COUNTIF($BZ$1:$BZ$55,"&lt;"&amp;$BZ$1:$BZ$55),0))</f>
        <v>14</v>
      </c>
      <c r="CB14" s="408" t="str">
        <f t="array" ref="CB14">INDEX($BY$1:$BY$55,SMALL(IF($BZ$1:$BZ$55=$CA14,ROW($BZ$1:$BZ$55)),COUNTIF($CA$1:$CA14,$CA14)),1)</f>
        <v>Torridge</v>
      </c>
      <c r="CC14" s="408">
        <f t="shared" si="0"/>
        <v>14</v>
      </c>
      <c r="CD14" s="408" t="str">
        <f t="shared" si="1"/>
        <v>Torridge</v>
      </c>
      <c r="CF14" s="409" t="s">
        <v>104</v>
      </c>
      <c r="CG14" s="408">
        <f t="shared" si="33"/>
        <v>47</v>
      </c>
      <c r="CH14" s="408">
        <f t="array" ref="CH14">INDEX(CG$1:CG$55,MATCH(SMALL(COUNTIF(CG$1:CG$55,"&lt;"&amp;CG$1:CG$55),ROW(CG14:CH14)),COUNTIF(CG$1:CG$55,"&lt;"&amp;CG$1:CG$55),0))</f>
        <v>14</v>
      </c>
      <c r="CI14" s="408" t="str">
        <f t="array" ref="CI14">INDEX(CF$1:CF$55,SMALL(IF(CG$1:CG$55=CH14,ROW(CG$1:CG$55)),COUNTIF(CH$1:CH14,CH14)),1)</f>
        <v>South Northamptonshire</v>
      </c>
      <c r="CJ14" s="408">
        <f t="shared" si="2"/>
        <v>14</v>
      </c>
      <c r="CK14" s="408" t="str">
        <f t="shared" si="3"/>
        <v>South Northamptonshire</v>
      </c>
      <c r="CM14" s="409" t="s">
        <v>104</v>
      </c>
      <c r="CN14" s="408">
        <f t="shared" si="34"/>
        <v>48</v>
      </c>
      <c r="CO14" s="408">
        <f t="array" ref="CO14">INDEX(CN$1:CN$55,MATCH(SMALL(COUNTIF(CN$1:CN$55,"&lt;"&amp;CN$1:CN$55),ROW(CN14:CO14)),COUNTIF(CN$1:CN$55,"&lt;"&amp;CN$1:CN$55),0))</f>
        <v>14</v>
      </c>
      <c r="CP14" s="408" t="str">
        <f t="array" ref="CP14">INDEX(CM$1:CM$55,SMALL(IF(CN$1:CN$55=CO14,ROW(CN$1:CN$55)),COUNTIF(CO$1:CO14,CO14)),1)</f>
        <v>Isle of Wight</v>
      </c>
      <c r="CQ14" s="408">
        <f t="shared" si="4"/>
        <v>14</v>
      </c>
      <c r="CR14" s="408" t="str">
        <f t="shared" si="5"/>
        <v>Isle of Wight</v>
      </c>
      <c r="CT14" s="409" t="s">
        <v>104</v>
      </c>
      <c r="CU14" s="408">
        <f t="shared" si="35"/>
        <v>52</v>
      </c>
      <c r="CV14" s="408">
        <f t="array" ref="CV14">INDEX(CU$1:CU$55,MATCH(SMALL(COUNTIF(CU$1:CU$55,"&lt;"&amp;CU$1:CU$55),ROW(CU14:CV14)),COUNTIF(CU$1:CU$55,"&lt;"&amp;CU$1:CU$55),0))</f>
        <v>14</v>
      </c>
      <c r="CW14" s="408" t="str">
        <f t="array" ref="CW14">INDEX(CT$1:CT$55,SMALL(IF(CU$1:CU$55=CV14,ROW(CU$1:CU$55)),COUNTIF(CV$1:CV14,CV14)),1)</f>
        <v>Purbeck</v>
      </c>
      <c r="CX14" s="408">
        <f t="shared" si="6"/>
        <v>14</v>
      </c>
      <c r="CY14" s="408" t="str">
        <f t="shared" si="7"/>
        <v>Purbeck</v>
      </c>
      <c r="DA14" s="409" t="s">
        <v>104</v>
      </c>
      <c r="DB14" s="408">
        <f t="shared" si="36"/>
        <v>52</v>
      </c>
      <c r="DC14" s="408">
        <f t="array" ref="DC14">INDEX(DB$1:DB$55,MATCH(SMALL(COUNTIF(DB$1:DB$55,"&lt;"&amp;DB$1:DB$55),ROW(DB14:DC14)),COUNTIF(DB$1:DB$55,"&lt;"&amp;DB$1:DB$55),0))</f>
        <v>14</v>
      </c>
      <c r="DD14" s="408" t="str">
        <f t="array" ref="DD14">INDEX(DA$1:DA$55,SMALL(IF(DB$1:DB$55=DC14,ROW(DB$1:DB$55)),COUNTIF(DC$1:DC14,DC14)),1)</f>
        <v>South Norfolk</v>
      </c>
      <c r="DE14" s="408">
        <f t="shared" si="8"/>
        <v>14</v>
      </c>
      <c r="DF14" s="408" t="str">
        <f t="shared" si="9"/>
        <v>South Norfolk</v>
      </c>
      <c r="DH14" s="409" t="s">
        <v>104</v>
      </c>
      <c r="DI14" s="408">
        <f t="shared" si="37"/>
        <v>51</v>
      </c>
      <c r="DJ14" s="408">
        <f t="array" ref="DJ14">INDEX(DI$1:DI$55,MATCH(SMALL(COUNTIF(DI$1:DI$55,"&lt;"&amp;DI$1:DI$55),ROW(DI14:DJ14)),COUNTIF(DI$1:DI$55,"&lt;"&amp;DI$1:DI$55),0))</f>
        <v>14</v>
      </c>
      <c r="DK14" s="408" t="str">
        <f t="array" ref="DK14">INDEX(DH$1:DH$55,SMALL(IF(DI$1:DI$55=DJ14,ROW(DI$1:DI$55)),COUNTIF(DJ$1:DJ14,DJ14)),1)</f>
        <v>Allerdale</v>
      </c>
      <c r="DL14" s="408">
        <f t="shared" si="10"/>
        <v>14</v>
      </c>
      <c r="DM14" s="408" t="str">
        <f t="shared" si="11"/>
        <v>Allerdale</v>
      </c>
      <c r="DO14" s="409" t="s">
        <v>104</v>
      </c>
      <c r="DP14" s="408">
        <f t="shared" si="38"/>
        <v>52</v>
      </c>
      <c r="DQ14" s="408">
        <f t="array" ref="DQ14">INDEX(DP$1:DP$55,MATCH(SMALL(COUNTIF(DP$1:DP$55,"&lt;"&amp;DP$1:DP$55),ROW(DP14:DQ14)),COUNTIF(DP$1:DP$55,"&lt;"&amp;DP$1:DP$55),0))</f>
        <v>14</v>
      </c>
      <c r="DR14" s="408" t="str">
        <f t="array" ref="DR14">INDEX(DO$1:DO$55,SMALL(IF(DP$1:DP$55=DQ14,ROW(DP$1:DP$55)),COUNTIF(DQ$1:DQ14,DQ14)),1)</f>
        <v>Forest of Dean</v>
      </c>
      <c r="DS14" s="408">
        <f t="shared" si="12"/>
        <v>14</v>
      </c>
      <c r="DT14" s="408" t="str">
        <f t="shared" si="13"/>
        <v>Forest of Dean</v>
      </c>
      <c r="DV14" s="409" t="s">
        <v>104</v>
      </c>
      <c r="DW14" s="408">
        <f t="shared" si="39"/>
        <v>55</v>
      </c>
      <c r="DX14" s="408">
        <f t="array" ref="DX14">INDEX(DW$1:DW$55,MATCH(SMALL(COUNTIF(DW$1:DW$55,"&lt;"&amp;DW$1:DW$55),ROW(DW14:DX14)),COUNTIF(DW$1:DW$55,"&lt;"&amp;DW$1:DW$55),0))</f>
        <v>14</v>
      </c>
      <c r="DY14" s="408" t="str">
        <f t="array" ref="DY14">INDEX(DV$1:DV$55,SMALL(IF(DW$1:DW$55=DX14,ROW(DW$1:DW$55)),COUNTIF(DX$1:DX14,DX14)),1)</f>
        <v>West Dorset</v>
      </c>
      <c r="DZ14" s="408">
        <f t="shared" si="14"/>
        <v>14</v>
      </c>
      <c r="EA14" s="408" t="str">
        <f t="shared" si="15"/>
        <v>West Dorset</v>
      </c>
      <c r="EC14" s="409" t="s">
        <v>104</v>
      </c>
      <c r="ED14" s="408">
        <f t="shared" si="40"/>
        <v>16</v>
      </c>
      <c r="EE14" s="408">
        <f t="array" ref="EE14">INDEX(ED$1:ED$55,MATCH(SMALL(COUNTIF(ED$1:ED$55,"&lt;"&amp;ED$1:ED$55),ROW(ED14:EE14)),COUNTIF(ED$1:ED$55,"&lt;"&amp;ED$1:ED$55),0))</f>
        <v>14</v>
      </c>
      <c r="EF14" s="408" t="str">
        <f t="array" ref="EF14">INDEX(EC$1:EC$55,SMALL(IF(ED$1:ED$55=EE14,ROW(ED$1:ED$55)),COUNTIF(EE$1:EE14,EE14)),1)</f>
        <v>North Norfolk</v>
      </c>
      <c r="EG14" s="408">
        <f t="shared" si="16"/>
        <v>14</v>
      </c>
      <c r="EH14" s="408" t="str">
        <f t="shared" si="17"/>
        <v>North Norfolk</v>
      </c>
      <c r="EJ14" s="409" t="s">
        <v>104</v>
      </c>
      <c r="EK14" s="408">
        <f t="shared" si="41"/>
        <v>20</v>
      </c>
      <c r="EL14" s="408">
        <f t="array" ref="EL14">INDEX(EK$1:EK$55,MATCH(SMALL(COUNTIF(EK$1:EK$55,"&lt;"&amp;EK$1:EK$55),ROW(EK14:EL14)),COUNTIF(EK$1:EK$55,"&lt;"&amp;EK$1:EK$55),0))</f>
        <v>14</v>
      </c>
      <c r="EM14" s="408" t="str">
        <f t="array" ref="EM14">INDEX(EJ$1:EJ$55,SMALL(IF(EK$1:EK$55=EL14,ROW(EK$1:EK$55)),COUNTIF(EL$1:EL14,EL14)),1)</f>
        <v>Maldon</v>
      </c>
      <c r="EN14" s="408">
        <f t="shared" si="18"/>
        <v>14</v>
      </c>
      <c r="EO14" s="408" t="str">
        <f t="shared" si="19"/>
        <v>Maldon</v>
      </c>
      <c r="EQ14" s="409" t="s">
        <v>104</v>
      </c>
      <c r="ER14" s="408">
        <f t="shared" si="42"/>
        <v>31</v>
      </c>
      <c r="ES14" s="408">
        <f t="array" ref="ES14">INDEX(ER$1:ER$55,MATCH(SMALL(COUNTIF(ER$1:ER$55,"&lt;"&amp;ER$1:ER$55),ROW(ER14:ES14)),COUNTIF(ER$1:ER$55,"&lt;"&amp;ER$1:ER$55),0))</f>
        <v>14</v>
      </c>
      <c r="ET14" s="408" t="str">
        <f t="array" ref="ET14">INDEX(EQ$1:EQ$55,SMALL(IF(ER$1:ER$55=ES14,ROW(ER$1:ER$55)),COUNTIF(ES$1:ES14,ES14)),1)</f>
        <v>Craven</v>
      </c>
      <c r="EU14" s="408">
        <f t="shared" si="20"/>
        <v>14</v>
      </c>
      <c r="EV14" s="408" t="str">
        <f t="shared" si="21"/>
        <v>Craven</v>
      </c>
      <c r="EX14" s="409" t="s">
        <v>104</v>
      </c>
      <c r="EY14" s="408">
        <f t="shared" si="43"/>
        <v>20</v>
      </c>
      <c r="EZ14" s="408">
        <f t="array" ref="EZ14">INDEX(EY$1:EY$55,MATCH(SMALL(COUNTIF(EY$1:EY$55,"&lt;"&amp;EY$1:EY$55),ROW(EY14:EZ14)),COUNTIF(EY$1:EY$55,"&lt;"&amp;EY$1:EY$55),0))</f>
        <v>14</v>
      </c>
      <c r="FA14" s="408" t="str">
        <f t="array" ref="FA14">INDEX(EX$1:EX$55,SMALL(IF(EY$1:EY$55=EZ14,ROW(EY$1:EY$55)),COUNTIF(EZ$1:EZ14,EZ14)),1)</f>
        <v>North Dorset</v>
      </c>
      <c r="FB14" s="408">
        <f t="shared" si="22"/>
        <v>14</v>
      </c>
      <c r="FC14" s="408" t="str">
        <f t="shared" si="23"/>
        <v>North Dorset</v>
      </c>
      <c r="FE14" s="409" t="s">
        <v>104</v>
      </c>
      <c r="FF14" s="408" t="str">
        <f t="shared" si="44"/>
        <v>9999</v>
      </c>
      <c r="FG14" s="408" t="str">
        <f t="array" ref="FG14">INDEX(FF$1:FF$55,MATCH(SMALL(COUNTIF(FF$1:FF$55,"&lt;"&amp;FF$1:FF$55),ROW(FF14:FG14)),COUNTIF(FF$1:FF$55,"&lt;"&amp;FF$1:FF$55),0))</f>
        <v>9999</v>
      </c>
      <c r="FH14" s="408" t="str">
        <f t="array" ref="FH14">INDEX(FE$1:FE$55,SMALL(IF(FF$1:FF$55=FG14,ROW(FF$1:FF$55)),COUNTIF(FG$1:FG14,FG14)),1)</f>
        <v>Fenland</v>
      </c>
      <c r="FI14" s="408" t="str">
        <f t="shared" si="24"/>
        <v>no data</v>
      </c>
      <c r="FJ14" s="408" t="str">
        <f t="shared" si="25"/>
        <v>Fenland</v>
      </c>
      <c r="FL14" s="409" t="s">
        <v>104</v>
      </c>
      <c r="FM14" s="408" t="str">
        <f t="shared" si="45"/>
        <v>9999</v>
      </c>
      <c r="FN14" s="408" t="str">
        <f t="array" ref="FN14">INDEX(FM$1:FM$55,MATCH(SMALL(COUNTIF(FM$1:FM$55,"&lt;"&amp;FM$1:FM$55),ROW(FM14:FN14)),COUNTIF(FM$1:FM$55,"&lt;"&amp;FM$1:FM$55),0))</f>
        <v>9999</v>
      </c>
      <c r="FO14" s="408" t="str">
        <f t="array" ref="FO14">INDEX(FL$1:FL$55,SMALL(IF(FM$1:FM$55=FN14,ROW(FM$1:FM$55)),COUNTIF(FN$1:FN14,FN14)),1)</f>
        <v>Fenland</v>
      </c>
      <c r="FP14" s="408" t="str">
        <f t="shared" si="26"/>
        <v>no data</v>
      </c>
      <c r="FQ14" s="408" t="str">
        <f t="shared" si="27"/>
        <v>Fenland</v>
      </c>
      <c r="FS14" s="409" t="s">
        <v>104</v>
      </c>
      <c r="FT14" s="408" t="str">
        <f t="shared" si="46"/>
        <v>9999</v>
      </c>
      <c r="FU14" s="408" t="str">
        <f t="array" ref="FU14">INDEX(FT$1:FT$55,MATCH(SMALL(COUNTIF(FT$1:FT$55,"&lt;"&amp;FT$1:FT$55),ROW(FT14:FU14)),COUNTIF(FT$1:FT$55,"&lt;"&amp;FT$1:FT$55),0))</f>
        <v>9999</v>
      </c>
      <c r="FV14" s="408" t="str">
        <f t="array" ref="FV14">INDEX(FS$1:FS$55,SMALL(IF(FT$1:FT$55=FU14,ROW(FT$1:FT$55)),COUNTIF(FU$1:FU14,FU14)),1)</f>
        <v>Fenland</v>
      </c>
      <c r="FW14" s="408" t="str">
        <f t="shared" si="28"/>
        <v>no data</v>
      </c>
      <c r="FX14" s="408" t="str">
        <f t="shared" si="29"/>
        <v>Fenland</v>
      </c>
      <c r="FZ14" s="409" t="s">
        <v>104</v>
      </c>
      <c r="GA14" s="408" t="str">
        <f t="shared" si="47"/>
        <v>9999</v>
      </c>
      <c r="GB14" s="408" t="str">
        <f t="array" ref="GB14">INDEX(GA$1:GA$55,MATCH(SMALL(COUNTIF(GA$1:GA$55,"&lt;"&amp;GA$1:GA$55),ROW(GA14:GB14)),COUNTIF(GA$1:GA$55,"&lt;"&amp;GA$1:GA$55),0))</f>
        <v>9999</v>
      </c>
      <c r="GC14" s="408" t="str">
        <f t="array" ref="GC14">INDEX(FZ$1:FZ$55,SMALL(IF(GA$1:GA$55=GB14,ROW(GA$1:GA$55)),COUNTIF(GB$1:GB14,GB14)),1)</f>
        <v>Fenland</v>
      </c>
      <c r="GD14" s="408" t="str">
        <f t="shared" si="30"/>
        <v>no data</v>
      </c>
      <c r="GE14" s="408" t="str">
        <f t="shared" si="31"/>
        <v>Fenland</v>
      </c>
      <c r="II14" s="167" t="s">
        <v>5</v>
      </c>
      <c r="IJ14" s="167">
        <f>'Rural 50'!F172</f>
        <v>48</v>
      </c>
      <c r="IN14" s="167" t="s">
        <v>5</v>
      </c>
      <c r="IO14" s="167">
        <f>'Large Urban'!F172</f>
        <v>39</v>
      </c>
    </row>
    <row r="15" spans="1:251" x14ac:dyDescent="0.25">
      <c r="A15" s="420" t="s">
        <v>7</v>
      </c>
      <c r="B15" s="167" t="str">
        <f t="shared" si="48"/>
        <v>OU</v>
      </c>
      <c r="C15" s="405" t="str">
        <f>VLOOKUP(A15,'urban rural'!$A$11:$B$336,2,FALSE)</f>
        <v>Other Urban</v>
      </c>
      <c r="D15" s="167" t="str">
        <f t="shared" si="49"/>
        <v>Predominantly Urban</v>
      </c>
      <c r="F15" s="405">
        <f>VLOOKUP($A15,'urban rural'!$A$11:$S$336,4,FALSE)</f>
        <v>3.675213675213675E-4</v>
      </c>
      <c r="G15" s="424">
        <f t="shared" si="68"/>
        <v>7</v>
      </c>
      <c r="H15" s="405">
        <f t="shared" si="50"/>
        <v>7</v>
      </c>
      <c r="J15" s="405">
        <f>VLOOKUP($A15,'urban rural'!$A$11:$S$336,5,FALSE)</f>
        <v>9.3299406276505509E-5</v>
      </c>
      <c r="K15" s="424">
        <f t="shared" si="69"/>
        <v>1</v>
      </c>
      <c r="L15" s="405">
        <f t="shared" si="51"/>
        <v>1</v>
      </c>
      <c r="N15" s="405">
        <f>VLOOKUP($A15,'urban rural'!$A$11:$S$336,6,FALSE)</f>
        <v>1.6020236087689713E-4</v>
      </c>
      <c r="O15" s="424">
        <f t="shared" si="70"/>
        <v>4</v>
      </c>
      <c r="P15" s="405">
        <f t="shared" si="52"/>
        <v>4</v>
      </c>
      <c r="R15" s="405">
        <f>VLOOKUP($A15,'urban rural'!$A$11:$S$336,7,FALSE)</f>
        <v>2.2185153292550712E-4</v>
      </c>
      <c r="S15" s="424">
        <f t="shared" si="71"/>
        <v>8</v>
      </c>
      <c r="T15" s="405">
        <f t="shared" si="53"/>
        <v>8</v>
      </c>
      <c r="V15" s="405">
        <f>VLOOKUP($A15,'urban rural'!$A$11:$S$336,8,FALSE)</f>
        <v>3.5042735042735044E-4</v>
      </c>
      <c r="W15" s="424">
        <f t="shared" si="72"/>
        <v>7</v>
      </c>
      <c r="X15" s="405">
        <f t="shared" si="54"/>
        <v>7</v>
      </c>
      <c r="Z15" s="405">
        <f>VLOOKUP($A15,'urban rural'!$A$11:$S$336,9,FALSE)</f>
        <v>9.3299406276505509E-5</v>
      </c>
      <c r="AA15" s="424">
        <f t="shared" si="73"/>
        <v>3</v>
      </c>
      <c r="AB15" s="405">
        <f t="shared" si="55"/>
        <v>3</v>
      </c>
      <c r="AD15" s="405">
        <f>VLOOKUP($A15,'urban rural'!$A$11:$S$336,10,FALSE)</f>
        <v>1.6020236087689713E-4</v>
      </c>
      <c r="AE15" s="424">
        <f t="shared" si="74"/>
        <v>7</v>
      </c>
      <c r="AF15" s="405">
        <f t="shared" si="56"/>
        <v>7</v>
      </c>
      <c r="AH15" s="405">
        <f>VLOOKUP($A15,'urban rural'!$A$11:$S$336,11,FALSE)</f>
        <v>2.000822500993567E-4</v>
      </c>
      <c r="AI15" s="424">
        <f t="shared" si="75"/>
        <v>9</v>
      </c>
      <c r="AJ15" s="405">
        <f t="shared" si="57"/>
        <v>9</v>
      </c>
      <c r="AL15" s="405">
        <f>VLOOKUP($A15,'urban rural'!$A$11:$S$336,12,FALSE)</f>
        <v>1.7094017094017095E-5</v>
      </c>
      <c r="AM15" s="424">
        <f t="shared" si="76"/>
        <v>6</v>
      </c>
      <c r="AN15" s="405">
        <f t="shared" si="58"/>
        <v>6</v>
      </c>
      <c r="AP15" s="405">
        <f>VLOOKUP($A15,'urban rural'!$A$11:$S$336,13,FALSE)</f>
        <v>0</v>
      </c>
      <c r="AQ15" s="424">
        <f t="shared" si="77"/>
        <v>1</v>
      </c>
      <c r="AR15" s="405">
        <f t="shared" si="59"/>
        <v>1</v>
      </c>
      <c r="AT15" s="405">
        <f>VLOOKUP($A15,'urban rural'!$A$11:$S$336,14,FALSE)</f>
        <v>0</v>
      </c>
      <c r="AU15" s="424">
        <f t="shared" si="78"/>
        <v>1</v>
      </c>
      <c r="AV15" s="405">
        <f t="shared" si="60"/>
        <v>1</v>
      </c>
      <c r="AX15" s="405">
        <f>VLOOKUP($A15,'urban rural'!$A$11:$S$336,15,FALSE)</f>
        <v>2.1769282826150443E-5</v>
      </c>
      <c r="AY15" s="424">
        <f t="shared" si="79"/>
        <v>4</v>
      </c>
      <c r="AZ15" s="405">
        <f t="shared" si="61"/>
        <v>4</v>
      </c>
      <c r="BB15" s="405" t="str">
        <f>VLOOKUP($A15,'urban rural'!$A$11:$S$336,16,FALSE)</f>
        <v>error</v>
      </c>
      <c r="BC15" s="424">
        <f t="shared" si="80"/>
        <v>1</v>
      </c>
      <c r="BD15" s="405" t="str">
        <f t="shared" si="62"/>
        <v>9999</v>
      </c>
      <c r="BF15" s="405" t="str">
        <f>VLOOKUP($A15,'urban rural'!$A$11:$S$336,17,FALSE)</f>
        <v>error</v>
      </c>
      <c r="BG15" s="424">
        <f t="shared" si="81"/>
        <v>1</v>
      </c>
      <c r="BH15" s="405" t="str">
        <f t="shared" si="63"/>
        <v>9999</v>
      </c>
      <c r="BJ15" s="405" t="str">
        <f>VLOOKUP($A15,'urban rural'!$A$11:$S$336,18,FALSE)</f>
        <v>error</v>
      </c>
      <c r="BK15" s="424">
        <f t="shared" si="82"/>
        <v>1</v>
      </c>
      <c r="BL15" s="405" t="str">
        <f t="shared" si="64"/>
        <v>9999</v>
      </c>
      <c r="BN15" s="405" t="str">
        <f>VLOOKUP($A15,'urban rural'!$A$11:$S$336,19,FALSE)</f>
        <v>error</v>
      </c>
      <c r="BO15" s="424">
        <f t="shared" si="83"/>
        <v>1</v>
      </c>
      <c r="BP15" s="405" t="str">
        <f t="shared" si="65"/>
        <v>9999</v>
      </c>
      <c r="BQ15" s="167">
        <f>VLOOKUP(A15,'[1]average earnings workplace 2012'!$A$13:$GY$599,[1]lists1!$B$12,FALSE)</f>
        <v>11.09</v>
      </c>
      <c r="BR15" s="167" t="e">
        <f t="shared" si="66"/>
        <v>#N/A</v>
      </c>
      <c r="BS15" s="167" t="e">
        <f t="shared" si="67"/>
        <v>#N/A</v>
      </c>
      <c r="BY15" s="409" t="s">
        <v>105</v>
      </c>
      <c r="BZ15" s="408">
        <f t="shared" si="32"/>
        <v>43</v>
      </c>
      <c r="CA15" s="408">
        <f t="array" ref="CA15">INDEX($BZ$1:$BZ$55,MATCH(SMALL(COUNTIF($BZ$1:$BZ$55,"&lt;"&amp;$BZ$1:$BZ$55),ROW($BZ15:$CA15)),COUNTIF($BZ$1:$BZ$55,"&lt;"&amp;$BZ$1:$BZ$55),0))</f>
        <v>15</v>
      </c>
      <c r="CB15" s="408" t="str">
        <f t="array" ref="CB15">INDEX($BY$1:$BY$55,SMALL(IF($BZ$1:$BZ$55=$CA15,ROW($BZ$1:$BZ$55)),COUNTIF($CA$1:$CA15,$CA15)),1)</f>
        <v>Forest of Dean</v>
      </c>
      <c r="CC15" s="408">
        <f t="shared" si="0"/>
        <v>15</v>
      </c>
      <c r="CD15" s="408" t="str">
        <f t="shared" si="1"/>
        <v>Forest of Dean</v>
      </c>
      <c r="CF15" s="409" t="s">
        <v>105</v>
      </c>
      <c r="CG15" s="408">
        <f t="shared" si="33"/>
        <v>41</v>
      </c>
      <c r="CH15" s="408">
        <f t="array" ref="CH15">INDEX(CG$1:CG$55,MATCH(SMALL(COUNTIF(CG$1:CG$55,"&lt;"&amp;CG$1:CG$55),ROW(CG15:CH15)),COUNTIF(CG$1:CG$55,"&lt;"&amp;CG$1:CG$55),0))</f>
        <v>15</v>
      </c>
      <c r="CI15" s="408" t="str">
        <f t="array" ref="CI15">INDEX(CF$1:CF$55,SMALL(IF(CG$1:CG$55=CH15,ROW(CG$1:CG$55)),COUNTIF(CH$1:CH15,CH15)),1)</f>
        <v>Torridge</v>
      </c>
      <c r="CJ15" s="408">
        <f t="shared" si="2"/>
        <v>15</v>
      </c>
      <c r="CK15" s="408" t="str">
        <f t="shared" si="3"/>
        <v>Torridge</v>
      </c>
      <c r="CM15" s="409" t="s">
        <v>105</v>
      </c>
      <c r="CN15" s="408">
        <f t="shared" si="34"/>
        <v>43</v>
      </c>
      <c r="CO15" s="408">
        <f t="array" ref="CO15">INDEX(CN$1:CN$55,MATCH(SMALL(COUNTIF(CN$1:CN$55,"&lt;"&amp;CN$1:CN$55),ROW(CN15:CO15)),COUNTIF(CN$1:CN$55,"&lt;"&amp;CN$1:CN$55),0))</f>
        <v>15</v>
      </c>
      <c r="CP15" s="408" t="str">
        <f t="array" ref="CP15">INDEX(CM$1:CM$55,SMALL(IF(CN$1:CN$55=CO15,ROW(CN$1:CN$55)),COUNTIF(CO$1:CO15,CO15)),1)</f>
        <v>Richmondshire</v>
      </c>
      <c r="CQ15" s="408">
        <f t="shared" si="4"/>
        <v>15</v>
      </c>
      <c r="CR15" s="408" t="str">
        <f t="shared" si="5"/>
        <v>Richmondshire</v>
      </c>
      <c r="CT15" s="409" t="s">
        <v>105</v>
      </c>
      <c r="CU15" s="408">
        <f t="shared" si="35"/>
        <v>40</v>
      </c>
      <c r="CV15" s="408">
        <f t="array" ref="CV15">INDEX(CU$1:CU$55,MATCH(SMALL(COUNTIF(CU$1:CU$55,"&lt;"&amp;CU$1:CU$55),ROW(CU15:CV15)),COUNTIF(CU$1:CU$55,"&lt;"&amp;CU$1:CU$55),0))</f>
        <v>15</v>
      </c>
      <c r="CW15" s="408" t="str">
        <f t="array" ref="CW15">INDEX(CT$1:CT$55,SMALL(IF(CU$1:CU$55=CV15,ROW(CU$1:CU$55)),COUNTIF(CV$1:CV15,CV15)),1)</f>
        <v>Allerdale</v>
      </c>
      <c r="CX15" s="408">
        <f t="shared" si="6"/>
        <v>15</v>
      </c>
      <c r="CY15" s="408" t="str">
        <f t="shared" si="7"/>
        <v>Allerdale</v>
      </c>
      <c r="DA15" s="409" t="s">
        <v>105</v>
      </c>
      <c r="DB15" s="408">
        <f t="shared" si="36"/>
        <v>47</v>
      </c>
      <c r="DC15" s="408">
        <f t="array" ref="DC15">INDEX(DB$1:DB$55,MATCH(SMALL(COUNTIF(DB$1:DB$55,"&lt;"&amp;DB$1:DB$55),ROW(DB15:DC15)),COUNTIF(DB$1:DB$55,"&lt;"&amp;DB$1:DB$55),0))</f>
        <v>15</v>
      </c>
      <c r="DD15" s="408" t="str">
        <f t="array" ref="DD15">INDEX(DA$1:DA$55,SMALL(IF(DB$1:DB$55=DC15,ROW(DB$1:DB$55)),COUNTIF(DC$1:DC15,DC15)),1)</f>
        <v>Forest of Dean</v>
      </c>
      <c r="DE15" s="408">
        <f t="shared" si="8"/>
        <v>15</v>
      </c>
      <c r="DF15" s="408" t="str">
        <f t="shared" si="9"/>
        <v>Forest of Dean</v>
      </c>
      <c r="DH15" s="409" t="s">
        <v>105</v>
      </c>
      <c r="DI15" s="408">
        <f t="shared" si="37"/>
        <v>46</v>
      </c>
      <c r="DJ15" s="408">
        <f t="array" ref="DJ15">INDEX(DI$1:DI$55,MATCH(SMALL(COUNTIF(DI$1:DI$55,"&lt;"&amp;DI$1:DI$55),ROW(DI15:DJ15)),COUNTIF(DI$1:DI$55,"&lt;"&amp;DI$1:DI$55),0))</f>
        <v>15</v>
      </c>
      <c r="DK15" s="408" t="str">
        <f t="array" ref="DK15">INDEX(DH$1:DH$55,SMALL(IF(DI$1:DI$55=DJ15,ROW(DI$1:DI$55)),COUNTIF(DJ$1:DJ15,DJ15)),1)</f>
        <v>South Norfolk</v>
      </c>
      <c r="DL15" s="408">
        <f t="shared" si="10"/>
        <v>15</v>
      </c>
      <c r="DM15" s="408" t="str">
        <f t="shared" si="11"/>
        <v>South Norfolk</v>
      </c>
      <c r="DO15" s="409" t="s">
        <v>105</v>
      </c>
      <c r="DP15" s="408">
        <f t="shared" si="38"/>
        <v>50</v>
      </c>
      <c r="DQ15" s="408">
        <f t="array" ref="DQ15">INDEX(DP$1:DP$55,MATCH(SMALL(COUNTIF(DP$1:DP$55,"&lt;"&amp;DP$1:DP$55),ROW(DP15:DQ15)),COUNTIF(DP$1:DP$55,"&lt;"&amp;DP$1:DP$55),0))</f>
        <v>15</v>
      </c>
      <c r="DR15" s="408" t="str">
        <f t="array" ref="DR15">INDEX(DO$1:DO$55,SMALL(IF(DP$1:DP$55=DQ15,ROW(DP$1:DP$55)),COUNTIF(DQ$1:DQ15,DQ15)),1)</f>
        <v>Mid Suffolk</v>
      </c>
      <c r="DS15" s="408">
        <f t="shared" si="12"/>
        <v>15</v>
      </c>
      <c r="DT15" s="408" t="str">
        <f t="shared" si="13"/>
        <v>Mid Suffolk</v>
      </c>
      <c r="DV15" s="409" t="s">
        <v>105</v>
      </c>
      <c r="DW15" s="408">
        <f t="shared" si="39"/>
        <v>50</v>
      </c>
      <c r="DX15" s="408">
        <f t="array" ref="DX15">INDEX(DW$1:DW$55,MATCH(SMALL(COUNTIF(DW$1:DW$55,"&lt;"&amp;DW$1:DW$55),ROW(DW15:DX15)),COUNTIF(DW$1:DW$55,"&lt;"&amp;DW$1:DW$55),0))</f>
        <v>15</v>
      </c>
      <c r="DY15" s="408" t="str">
        <f t="array" ref="DY15">INDEX(DV$1:DV$55,SMALL(IF(DW$1:DW$55=DX15,ROW(DW$1:DW$55)),COUNTIF(DX$1:DX15,DX15)),1)</f>
        <v>North Kesteven</v>
      </c>
      <c r="DZ15" s="408">
        <f t="shared" si="14"/>
        <v>15</v>
      </c>
      <c r="EA15" s="408" t="str">
        <f t="shared" si="15"/>
        <v>North Kesteven</v>
      </c>
      <c r="EC15" s="409" t="s">
        <v>105</v>
      </c>
      <c r="ED15" s="408">
        <f t="shared" si="40"/>
        <v>1</v>
      </c>
      <c r="EE15" s="408">
        <f t="array" ref="EE15">INDEX(ED$1:ED$55,MATCH(SMALL(COUNTIF(ED$1:ED$55,"&lt;"&amp;ED$1:ED$55),ROW(ED15:EE15)),COUNTIF(ED$1:ED$55,"&lt;"&amp;ED$1:ED$55),0))</f>
        <v>15</v>
      </c>
      <c r="EF15" s="408" t="str">
        <f t="array" ref="EF15">INDEX(EC$1:EC$55,SMALL(IF(ED$1:ED$55=EE15,ROW(ED$1:ED$55)),COUNTIF(EE$1:EE15,EE15)),1)</f>
        <v>Purbeck</v>
      </c>
      <c r="EG15" s="408">
        <f t="shared" si="16"/>
        <v>15</v>
      </c>
      <c r="EH15" s="408" t="str">
        <f t="shared" si="17"/>
        <v>Purbeck</v>
      </c>
      <c r="EJ15" s="409" t="s">
        <v>105</v>
      </c>
      <c r="EK15" s="408">
        <f t="shared" si="41"/>
        <v>16</v>
      </c>
      <c r="EL15" s="408">
        <f t="array" ref="EL15">INDEX(EK$1:EK$55,MATCH(SMALL(COUNTIF(EK$1:EK$55,"&lt;"&amp;EK$1:EK$55),ROW(EK15:EL15)),COUNTIF(EK$1:EK$55,"&lt;"&amp;EK$1:EK$55),0))</f>
        <v>15</v>
      </c>
      <c r="EM15" s="408" t="str">
        <f t="array" ref="EM15">INDEX(EJ$1:EJ$55,SMALL(IF(EK$1:EK$55=EL15,ROW(EK$1:EK$55)),COUNTIF(EL$1:EL15,EL15)),1)</f>
        <v>South Norfolk</v>
      </c>
      <c r="EN15" s="408">
        <f t="shared" si="18"/>
        <v>15</v>
      </c>
      <c r="EO15" s="408" t="str">
        <f t="shared" si="19"/>
        <v>South Norfolk</v>
      </c>
      <c r="EQ15" s="409" t="s">
        <v>105</v>
      </c>
      <c r="ER15" s="408">
        <f t="shared" si="42"/>
        <v>1</v>
      </c>
      <c r="ES15" s="408">
        <f t="array" ref="ES15">INDEX(ER$1:ER$55,MATCH(SMALL(COUNTIF(ER$1:ER$55,"&lt;"&amp;ER$1:ER$55),ROW(ER15:ES15)),COUNTIF(ER$1:ER$55,"&lt;"&amp;ER$1:ER$55),0))</f>
        <v>15</v>
      </c>
      <c r="ET15" s="408" t="str">
        <f t="array" ref="ET15">INDEX(EQ$1:EQ$55,SMALL(IF(ER$1:ER$55=ES15,ROW(ER$1:ER$55)),COUNTIF(ES$1:ES15,ES15)),1)</f>
        <v>Eden</v>
      </c>
      <c r="EU15" s="408">
        <f t="shared" si="20"/>
        <v>15</v>
      </c>
      <c r="EV15" s="408" t="str">
        <f t="shared" si="21"/>
        <v>Eden</v>
      </c>
      <c r="EX15" s="409" t="s">
        <v>105</v>
      </c>
      <c r="EY15" s="408">
        <f t="shared" si="43"/>
        <v>7</v>
      </c>
      <c r="EZ15" s="408">
        <f t="array" ref="EZ15">INDEX(EY$1:EY$55,MATCH(SMALL(COUNTIF(EY$1:EY$55,"&lt;"&amp;EY$1:EY$55),ROW(EY15:EZ15)),COUNTIF(EY$1:EY$55,"&lt;"&amp;EY$1:EY$55),0))</f>
        <v>15</v>
      </c>
      <c r="FA15" s="408" t="str">
        <f t="array" ref="FA15">INDEX(EX$1:EX$55,SMALL(IF(EY$1:EY$55=EZ15,ROW(EY$1:EY$55)),COUNTIF(EZ$1:EZ15,EZ15)),1)</f>
        <v>Isle of Wight</v>
      </c>
      <c r="FB15" s="408">
        <f t="shared" si="22"/>
        <v>15</v>
      </c>
      <c r="FC15" s="408" t="str">
        <f t="shared" si="23"/>
        <v>Isle of Wight</v>
      </c>
      <c r="FE15" s="409" t="s">
        <v>105</v>
      </c>
      <c r="FF15" s="408" t="str">
        <f t="shared" si="44"/>
        <v>9999</v>
      </c>
      <c r="FG15" s="408" t="str">
        <f t="array" ref="FG15">INDEX(FF$1:FF$55,MATCH(SMALL(COUNTIF(FF$1:FF$55,"&lt;"&amp;FF$1:FF$55),ROW(FF15:FG15)),COUNTIF(FF$1:FF$55,"&lt;"&amp;FF$1:FF$55),0))</f>
        <v>9999</v>
      </c>
      <c r="FH15" s="408" t="str">
        <f t="array" ref="FH15">INDEX(FE$1:FE$55,SMALL(IF(FF$1:FF$55=FG15,ROW(FF$1:FF$55)),COUNTIF(FG$1:FG15,FG15)),1)</f>
        <v>Forest Heath</v>
      </c>
      <c r="FI15" s="408" t="str">
        <f t="shared" si="24"/>
        <v>no data</v>
      </c>
      <c r="FJ15" s="408" t="str">
        <f t="shared" si="25"/>
        <v>Forest Heath</v>
      </c>
      <c r="FL15" s="409" t="s">
        <v>105</v>
      </c>
      <c r="FM15" s="408" t="str">
        <f t="shared" si="45"/>
        <v>9999</v>
      </c>
      <c r="FN15" s="408" t="str">
        <f t="array" ref="FN15">INDEX(FM$1:FM$55,MATCH(SMALL(COUNTIF(FM$1:FM$55,"&lt;"&amp;FM$1:FM$55),ROW(FM15:FN15)),COUNTIF(FM$1:FM$55,"&lt;"&amp;FM$1:FM$55),0))</f>
        <v>9999</v>
      </c>
      <c r="FO15" s="408" t="str">
        <f t="array" ref="FO15">INDEX(FL$1:FL$55,SMALL(IF(FM$1:FM$55=FN15,ROW(FM$1:FM$55)),COUNTIF(FN$1:FN15,FN15)),1)</f>
        <v>Forest Heath</v>
      </c>
      <c r="FP15" s="408" t="str">
        <f t="shared" si="26"/>
        <v>no data</v>
      </c>
      <c r="FQ15" s="408" t="str">
        <f t="shared" si="27"/>
        <v>Forest Heath</v>
      </c>
      <c r="FS15" s="409" t="s">
        <v>105</v>
      </c>
      <c r="FT15" s="408" t="str">
        <f t="shared" si="46"/>
        <v>9999</v>
      </c>
      <c r="FU15" s="408" t="str">
        <f t="array" ref="FU15">INDEX(FT$1:FT$55,MATCH(SMALL(COUNTIF(FT$1:FT$55,"&lt;"&amp;FT$1:FT$55),ROW(FT15:FU15)),COUNTIF(FT$1:FT$55,"&lt;"&amp;FT$1:FT$55),0))</f>
        <v>9999</v>
      </c>
      <c r="FV15" s="408" t="str">
        <f t="array" ref="FV15">INDEX(FS$1:FS$55,SMALL(IF(FT$1:FT$55=FU15,ROW(FT$1:FT$55)),COUNTIF(FU$1:FU15,FU15)),1)</f>
        <v>Forest Heath</v>
      </c>
      <c r="FW15" s="408" t="str">
        <f t="shared" si="28"/>
        <v>no data</v>
      </c>
      <c r="FX15" s="408" t="str">
        <f t="shared" si="29"/>
        <v>Forest Heath</v>
      </c>
      <c r="FZ15" s="409" t="s">
        <v>105</v>
      </c>
      <c r="GA15" s="408" t="str">
        <f t="shared" si="47"/>
        <v>9999</v>
      </c>
      <c r="GB15" s="408" t="str">
        <f t="array" ref="GB15">INDEX(GA$1:GA$55,MATCH(SMALL(COUNTIF(GA$1:GA$55,"&lt;"&amp;GA$1:GA$55),ROW(GA15:GB15)),COUNTIF(GA$1:GA$55,"&lt;"&amp;GA$1:GA$55),0))</f>
        <v>9999</v>
      </c>
      <c r="GC15" s="408" t="str">
        <f t="array" ref="GC15">INDEX(FZ$1:FZ$55,SMALL(IF(GA$1:GA$55=GB15,ROW(GA$1:GA$55)),COUNTIF(GB$1:GB15,GB15)),1)</f>
        <v>Forest Heath</v>
      </c>
      <c r="GD15" s="408" t="str">
        <f t="shared" si="30"/>
        <v>no data</v>
      </c>
      <c r="GE15" s="408" t="str">
        <f t="shared" si="31"/>
        <v>Forest Heath</v>
      </c>
      <c r="II15" s="167" t="s">
        <v>1811</v>
      </c>
      <c r="IJ15" s="167">
        <f>'Significant Rural'!F172</f>
        <v>55</v>
      </c>
      <c r="IN15" s="167" t="s">
        <v>1811</v>
      </c>
      <c r="IO15" s="167">
        <f>'Major Urban'!F172</f>
        <v>71</v>
      </c>
    </row>
    <row r="16" spans="1:251" x14ac:dyDescent="0.25">
      <c r="A16" s="420" t="s">
        <v>9</v>
      </c>
      <c r="B16" s="167" t="str">
        <f t="shared" si="48"/>
        <v>SR</v>
      </c>
      <c r="C16" s="405" t="str">
        <f>VLOOKUP(A16,'urban rural'!$A$11:$B$336,2,FALSE)</f>
        <v>Significant Rural</v>
      </c>
      <c r="D16" s="167" t="str">
        <f t="shared" si="49"/>
        <v>Significant Rural</v>
      </c>
      <c r="F16" s="405">
        <f>VLOOKUP($A16,'urban rural'!$A$11:$S$336,4,FALSE)</f>
        <v>8.6387434554973817E-4</v>
      </c>
      <c r="G16" s="424">
        <f t="shared" si="68"/>
        <v>25</v>
      </c>
      <c r="H16" s="405">
        <f t="shared" si="50"/>
        <v>25</v>
      </c>
      <c r="J16" s="405">
        <f>VLOOKUP($A16,'urban rural'!$A$11:$S$336,5,FALSE)</f>
        <v>5.7908383751080375E-4</v>
      </c>
      <c r="K16" s="424">
        <f t="shared" si="69"/>
        <v>27</v>
      </c>
      <c r="L16" s="405">
        <f t="shared" si="51"/>
        <v>27</v>
      </c>
      <c r="N16" s="405">
        <f>VLOOKUP($A16,'urban rural'!$A$11:$S$336,6,FALSE)</f>
        <v>5.2991452991452994E-4</v>
      </c>
      <c r="O16" s="424">
        <f t="shared" si="70"/>
        <v>18</v>
      </c>
      <c r="P16" s="405">
        <f t="shared" si="52"/>
        <v>18</v>
      </c>
      <c r="R16" s="405">
        <f>VLOOKUP($A16,'urban rural'!$A$11:$S$336,7,FALSE)</f>
        <v>1.0455728824484548E-3</v>
      </c>
      <c r="S16" s="424">
        <f t="shared" si="71"/>
        <v>39</v>
      </c>
      <c r="T16" s="405">
        <f t="shared" si="53"/>
        <v>39</v>
      </c>
      <c r="V16" s="405">
        <f>VLOOKUP($A16,'urban rural'!$A$11:$S$336,8,FALSE)</f>
        <v>6.8935427574171027E-4</v>
      </c>
      <c r="W16" s="424">
        <f t="shared" si="72"/>
        <v>27</v>
      </c>
      <c r="X16" s="405">
        <f t="shared" si="54"/>
        <v>27</v>
      </c>
      <c r="Z16" s="405">
        <f>VLOOKUP($A16,'urban rural'!$A$11:$S$336,9,FALSE)</f>
        <v>3.0250648228176316E-4</v>
      </c>
      <c r="AA16" s="424">
        <f t="shared" si="73"/>
        <v>25</v>
      </c>
      <c r="AB16" s="405">
        <f t="shared" si="55"/>
        <v>25</v>
      </c>
      <c r="AD16" s="405">
        <f>VLOOKUP($A16,'urban rural'!$A$11:$S$336,10,FALSE)</f>
        <v>4.0170940170940173E-4</v>
      </c>
      <c r="AE16" s="424">
        <f t="shared" si="74"/>
        <v>25</v>
      </c>
      <c r="AF16" s="405">
        <f t="shared" si="56"/>
        <v>25</v>
      </c>
      <c r="AH16" s="405">
        <f>VLOOKUP($A16,'urban rural'!$A$11:$S$336,11,FALSE)</f>
        <v>3.4200065420600834E-4</v>
      </c>
      <c r="AI16" s="424">
        <f t="shared" si="75"/>
        <v>25</v>
      </c>
      <c r="AJ16" s="405">
        <f t="shared" si="57"/>
        <v>25</v>
      </c>
      <c r="AL16" s="405">
        <f>VLOOKUP($A16,'urban rural'!$A$11:$S$336,12,FALSE)</f>
        <v>1.8324607329842931E-4</v>
      </c>
      <c r="AM16" s="424">
        <f t="shared" si="76"/>
        <v>20</v>
      </c>
      <c r="AN16" s="405">
        <f t="shared" si="58"/>
        <v>20</v>
      </c>
      <c r="AP16" s="405">
        <f>VLOOKUP($A16,'urban rural'!$A$11:$S$336,13,FALSE)</f>
        <v>2.7657735522904065E-4</v>
      </c>
      <c r="AQ16" s="424">
        <f t="shared" si="77"/>
        <v>25</v>
      </c>
      <c r="AR16" s="405">
        <f t="shared" si="59"/>
        <v>25</v>
      </c>
      <c r="AT16" s="405">
        <f>VLOOKUP($A16,'urban rural'!$A$11:$S$336,14,FALSE)</f>
        <v>1.3675213675213676E-4</v>
      </c>
      <c r="AU16" s="424">
        <f t="shared" si="78"/>
        <v>19</v>
      </c>
      <c r="AV16" s="405">
        <f t="shared" si="60"/>
        <v>19</v>
      </c>
      <c r="AX16" s="405">
        <f>VLOOKUP($A16,'urban rural'!$A$11:$S$336,15,FALSE)</f>
        <v>7.0357222824244661E-4</v>
      </c>
      <c r="AY16" s="424">
        <f t="shared" si="79"/>
        <v>43</v>
      </c>
      <c r="AZ16" s="405">
        <f t="shared" si="61"/>
        <v>43</v>
      </c>
      <c r="BB16" s="405" t="str">
        <f>VLOOKUP($A16,'urban rural'!$A$11:$S$336,16,FALSE)</f>
        <v>error</v>
      </c>
      <c r="BC16" s="424">
        <f t="shared" si="80"/>
        <v>1</v>
      </c>
      <c r="BD16" s="405" t="str">
        <f t="shared" si="62"/>
        <v>9999</v>
      </c>
      <c r="BF16" s="405" t="str">
        <f>VLOOKUP($A16,'urban rural'!$A$11:$S$336,17,FALSE)</f>
        <v>error</v>
      </c>
      <c r="BG16" s="424">
        <f t="shared" si="81"/>
        <v>1</v>
      </c>
      <c r="BH16" s="405" t="str">
        <f t="shared" si="63"/>
        <v>9999</v>
      </c>
      <c r="BJ16" s="405" t="str">
        <f>VLOOKUP($A16,'urban rural'!$A$11:$S$336,18,FALSE)</f>
        <v>error</v>
      </c>
      <c r="BK16" s="424">
        <f t="shared" si="82"/>
        <v>1</v>
      </c>
      <c r="BL16" s="405" t="str">
        <f t="shared" si="64"/>
        <v>9999</v>
      </c>
      <c r="BN16" s="405" t="str">
        <f>VLOOKUP($A16,'urban rural'!$A$11:$S$336,19,FALSE)</f>
        <v>error</v>
      </c>
      <c r="BO16" s="424">
        <f t="shared" si="83"/>
        <v>1</v>
      </c>
      <c r="BP16" s="405" t="str">
        <f t="shared" si="65"/>
        <v>9999</v>
      </c>
      <c r="BQ16" s="167">
        <f>VLOOKUP(A16,'[1]average earnings workplace 2012'!$A$13:$GY$599,[1]lists1!$B$12,FALSE)</f>
        <v>13.76</v>
      </c>
      <c r="BR16" s="167" t="e">
        <f t="shared" si="66"/>
        <v>#N/A</v>
      </c>
      <c r="BS16" s="167" t="e">
        <f t="shared" si="67"/>
        <v>#N/A</v>
      </c>
      <c r="BY16" s="409" t="s">
        <v>106</v>
      </c>
      <c r="BZ16" s="408">
        <f t="shared" si="32"/>
        <v>15</v>
      </c>
      <c r="CA16" s="408">
        <f t="array" ref="CA16">INDEX($BZ$1:$BZ$55,MATCH(SMALL(COUNTIF($BZ$1:$BZ$55,"&lt;"&amp;$BZ$1:$BZ$55),ROW($BZ16:$CA16)),COUNTIF($BZ$1:$BZ$55,"&lt;"&amp;$BZ$1:$BZ$55),0))</f>
        <v>16</v>
      </c>
      <c r="CB16" s="408" t="str">
        <f t="array" ref="CB16">INDEX($BY$1:$BY$55,SMALL(IF($BZ$1:$BZ$55=$CA16,ROW($BZ$1:$BZ$55)),COUNTIF($CA$1:$CA16,$CA16)),1)</f>
        <v>Allerdale</v>
      </c>
      <c r="CC16" s="408">
        <f t="shared" si="0"/>
        <v>16</v>
      </c>
      <c r="CD16" s="408" t="str">
        <f t="shared" si="1"/>
        <v>Allerdale</v>
      </c>
      <c r="CF16" s="409" t="s">
        <v>106</v>
      </c>
      <c r="CG16" s="408">
        <f t="shared" si="33"/>
        <v>16</v>
      </c>
      <c r="CH16" s="408">
        <f t="array" ref="CH16">INDEX(CG$1:CG$55,MATCH(SMALL(COUNTIF(CG$1:CG$55,"&lt;"&amp;CG$1:CG$55),ROW(CG16:CH16)),COUNTIF(CG$1:CG$55,"&lt;"&amp;CG$1:CG$55),0))</f>
        <v>16</v>
      </c>
      <c r="CI16" s="408" t="str">
        <f t="array" ref="CI16">INDEX(CF$1:CF$55,SMALL(IF(CG$1:CG$55=CH16,ROW(CG$1:CG$55)),COUNTIF(CH$1:CH16,CH16)),1)</f>
        <v>Forest of Dean</v>
      </c>
      <c r="CJ16" s="408">
        <f t="shared" si="2"/>
        <v>16</v>
      </c>
      <c r="CK16" s="408" t="str">
        <f t="shared" si="3"/>
        <v>Forest of Dean</v>
      </c>
      <c r="CM16" s="409" t="s">
        <v>106</v>
      </c>
      <c r="CN16" s="408">
        <f t="shared" si="34"/>
        <v>40</v>
      </c>
      <c r="CO16" s="408">
        <f t="array" ref="CO16">INDEX(CN$1:CN$55,MATCH(SMALL(COUNTIF(CN$1:CN$55,"&lt;"&amp;CN$1:CN$55),ROW(CN16:CO16)),COUNTIF(CN$1:CN$55,"&lt;"&amp;CN$1:CN$55),0))</f>
        <v>16</v>
      </c>
      <c r="CP16" s="408" t="str">
        <f t="array" ref="CP16">INDEX(CM$1:CM$55,SMALL(IF(CN$1:CN$55=CO16,ROW(CN$1:CN$55)),COUNTIF(CO$1:CO16,CO16)),1)</f>
        <v>Torridge</v>
      </c>
      <c r="CQ16" s="408">
        <f t="shared" si="4"/>
        <v>16</v>
      </c>
      <c r="CR16" s="408" t="str">
        <f t="shared" si="5"/>
        <v>Torridge</v>
      </c>
      <c r="CT16" s="409" t="s">
        <v>106</v>
      </c>
      <c r="CU16" s="408">
        <f t="shared" si="35"/>
        <v>28</v>
      </c>
      <c r="CV16" s="408">
        <f t="array" ref="CV16">INDEX(CU$1:CU$55,MATCH(SMALL(COUNTIF(CU$1:CU$55,"&lt;"&amp;CU$1:CU$55),ROW(CU16:CV16)),COUNTIF(CU$1:CU$55,"&lt;"&amp;CU$1:CU$55),0))</f>
        <v>16</v>
      </c>
      <c r="CW16" s="408" t="str">
        <f t="array" ref="CW16">INDEX(CT$1:CT$55,SMALL(IF(CU$1:CU$55=CV16,ROW(CU$1:CU$55)),COUNTIF(CV$1:CV16,CV16)),1)</f>
        <v>South Norfolk</v>
      </c>
      <c r="CX16" s="408">
        <f t="shared" si="6"/>
        <v>16</v>
      </c>
      <c r="CY16" s="408" t="str">
        <f t="shared" si="7"/>
        <v>South Norfolk</v>
      </c>
      <c r="DA16" s="409" t="s">
        <v>106</v>
      </c>
      <c r="DB16" s="408">
        <f t="shared" si="36"/>
        <v>15</v>
      </c>
      <c r="DC16" s="408">
        <f t="array" ref="DC16">INDEX(DB$1:DB$55,MATCH(SMALL(COUNTIF(DB$1:DB$55,"&lt;"&amp;DB$1:DB$55),ROW(DB16:DC16)),COUNTIF(DB$1:DB$55,"&lt;"&amp;DB$1:DB$55),0))</f>
        <v>16</v>
      </c>
      <c r="DD16" s="408" t="str">
        <f t="array" ref="DD16">INDEX(DA$1:DA$55,SMALL(IF(DB$1:DB$55=DC16,ROW(DB$1:DB$55)),COUNTIF(DC$1:DC16,DC16)),1)</f>
        <v>Mid Devon</v>
      </c>
      <c r="DE16" s="408">
        <f t="shared" si="8"/>
        <v>16</v>
      </c>
      <c r="DF16" s="408" t="str">
        <f t="shared" si="9"/>
        <v>Mid Devon</v>
      </c>
      <c r="DH16" s="409" t="s">
        <v>106</v>
      </c>
      <c r="DI16" s="408">
        <f t="shared" si="37"/>
        <v>9</v>
      </c>
      <c r="DJ16" s="408">
        <f t="array" ref="DJ16">INDEX(DI$1:DI$55,MATCH(SMALL(COUNTIF(DI$1:DI$55,"&lt;"&amp;DI$1:DI$55),ROW(DI16:DJ16)),COUNTIF(DI$1:DI$55,"&lt;"&amp;DI$1:DI$55),0))</f>
        <v>16</v>
      </c>
      <c r="DK16" s="408" t="str">
        <f t="array" ref="DK16">INDEX(DH$1:DH$55,SMALL(IF(DI$1:DI$55=DJ16,ROW(DI$1:DI$55)),COUNTIF(DJ$1:DJ16,DJ16)),1)</f>
        <v>Purbeck</v>
      </c>
      <c r="DL16" s="408">
        <f t="shared" si="10"/>
        <v>16</v>
      </c>
      <c r="DM16" s="408" t="str">
        <f t="shared" si="11"/>
        <v>Purbeck</v>
      </c>
      <c r="DO16" s="409" t="s">
        <v>106</v>
      </c>
      <c r="DP16" s="408">
        <f t="shared" si="38"/>
        <v>14</v>
      </c>
      <c r="DQ16" s="408">
        <f t="array" ref="DQ16">INDEX(DP$1:DP$55,MATCH(SMALL(COUNTIF(DP$1:DP$55,"&lt;"&amp;DP$1:DP$55),ROW(DP16:DQ16)),COUNTIF(DP$1:DP$55,"&lt;"&amp;DP$1:DP$55),0))</f>
        <v>16</v>
      </c>
      <c r="DR16" s="408" t="str">
        <f t="array" ref="DR16">INDEX(DO$1:DO$55,SMALL(IF(DP$1:DP$55=DQ16,ROW(DP$1:DP$55)),COUNTIF(DQ$1:DQ16,DQ16)),1)</f>
        <v>Wealden</v>
      </c>
      <c r="DS16" s="408">
        <f t="shared" si="12"/>
        <v>16</v>
      </c>
      <c r="DT16" s="408" t="str">
        <f t="shared" si="13"/>
        <v>Wealden</v>
      </c>
      <c r="DV16" s="409" t="s">
        <v>106</v>
      </c>
      <c r="DW16" s="408">
        <f t="shared" si="39"/>
        <v>8</v>
      </c>
      <c r="DX16" s="408">
        <f t="array" ref="DX16">INDEX(DW$1:DW$55,MATCH(SMALL(COUNTIF(DW$1:DW$55,"&lt;"&amp;DW$1:DW$55),ROW(DW16:DX16)),COUNTIF(DW$1:DW$55,"&lt;"&amp;DW$1:DW$55),0))</f>
        <v>16</v>
      </c>
      <c r="DY16" s="408" t="str">
        <f t="array" ref="DY16">INDEX(DV$1:DV$55,SMALL(IF(DW$1:DW$55=DX16,ROW(DW$1:DW$55)),COUNTIF(DX$1:DX16,DX16)),1)</f>
        <v>Rutland</v>
      </c>
      <c r="DZ16" s="408">
        <f t="shared" si="14"/>
        <v>16</v>
      </c>
      <c r="EA16" s="408" t="str">
        <f t="shared" si="15"/>
        <v>Rutland</v>
      </c>
      <c r="EC16" s="409" t="s">
        <v>106</v>
      </c>
      <c r="ED16" s="408">
        <f t="shared" si="40"/>
        <v>34</v>
      </c>
      <c r="EE16" s="408">
        <f t="array" ref="EE16">INDEX(ED$1:ED$55,MATCH(SMALL(COUNTIF(ED$1:ED$55,"&lt;"&amp;ED$1:ED$55),ROW(ED16:EE16)),COUNTIF(ED$1:ED$55,"&lt;"&amp;ED$1:ED$55),0))</f>
        <v>16</v>
      </c>
      <c r="EF16" s="408" t="str">
        <f t="array" ref="EF16">INDEX(EC$1:EC$55,SMALL(IF(ED$1:ED$55=EE16,ROW(ED$1:ED$55)),COUNTIF(EE$1:EE16,EE16)),1)</f>
        <v>Fenland</v>
      </c>
      <c r="EG16" s="408">
        <f t="shared" si="16"/>
        <v>16</v>
      </c>
      <c r="EH16" s="408" t="str">
        <f t="shared" si="17"/>
        <v>Fenland</v>
      </c>
      <c r="EJ16" s="409" t="s">
        <v>106</v>
      </c>
      <c r="EK16" s="408">
        <f t="shared" si="41"/>
        <v>30</v>
      </c>
      <c r="EL16" s="408">
        <f t="array" ref="EL16">INDEX(EK$1:EK$55,MATCH(SMALL(COUNTIF(EK$1:EK$55,"&lt;"&amp;EK$1:EK$55),ROW(EK16:EL16)),COUNTIF(EK$1:EK$55,"&lt;"&amp;EK$1:EK$55),0))</f>
        <v>16</v>
      </c>
      <c r="EM16" s="408" t="str">
        <f t="array" ref="EM16">INDEX(EJ$1:EJ$55,SMALL(IF(EK$1:EK$55=EL16,ROW(EK$1:EK$55)),COUNTIF(EL$1:EL16,EL16)),1)</f>
        <v>Forest Heath</v>
      </c>
      <c r="EN16" s="408">
        <f t="shared" si="18"/>
        <v>16</v>
      </c>
      <c r="EO16" s="408" t="str">
        <f t="shared" si="19"/>
        <v>Forest Heath</v>
      </c>
      <c r="EQ16" s="409" t="s">
        <v>106</v>
      </c>
      <c r="ER16" s="408">
        <f t="shared" si="42"/>
        <v>49</v>
      </c>
      <c r="ES16" s="408">
        <f t="array" ref="ES16">INDEX(ER$1:ER$55,MATCH(SMALL(COUNTIF(ER$1:ER$55,"&lt;"&amp;ER$1:ER$55),ROW(ER16:ES16)),COUNTIF(ER$1:ER$55,"&lt;"&amp;ER$1:ER$55),0))</f>
        <v>16</v>
      </c>
      <c r="ET16" s="408" t="str">
        <f t="array" ref="ET16">INDEX(EQ$1:EQ$55,SMALL(IF(ER$1:ER$55=ES16,ROW(ER$1:ER$55)),COUNTIF(ES$1:ES16,ES16)),1)</f>
        <v>North Dorset</v>
      </c>
      <c r="EU16" s="408">
        <f t="shared" si="20"/>
        <v>16</v>
      </c>
      <c r="EV16" s="408" t="str">
        <f t="shared" si="21"/>
        <v>North Dorset</v>
      </c>
      <c r="EX16" s="409" t="s">
        <v>106</v>
      </c>
      <c r="EY16" s="408">
        <f t="shared" si="43"/>
        <v>41</v>
      </c>
      <c r="EZ16" s="408">
        <f t="array" ref="EZ16">INDEX(EY$1:EY$55,MATCH(SMALL(COUNTIF(EY$1:EY$55,"&lt;"&amp;EY$1:EY$55),ROW(EY16:EZ16)),COUNTIF(EY$1:EY$55,"&lt;"&amp;EY$1:EY$55),0))</f>
        <v>16</v>
      </c>
      <c r="FA16" s="408" t="str">
        <f t="array" ref="FA16">INDEX(EX$1:EX$55,SMALL(IF(EY$1:EY$55=EZ16,ROW(EY$1:EY$55)),COUNTIF(EZ$1:EZ16,EZ16)),1)</f>
        <v>South Hams</v>
      </c>
      <c r="FB16" s="408">
        <f t="shared" si="22"/>
        <v>16</v>
      </c>
      <c r="FC16" s="408" t="str">
        <f t="shared" si="23"/>
        <v>South Hams</v>
      </c>
      <c r="FE16" s="409" t="s">
        <v>106</v>
      </c>
      <c r="FF16" s="408" t="str">
        <f t="shared" si="44"/>
        <v>9999</v>
      </c>
      <c r="FG16" s="408" t="str">
        <f t="array" ref="FG16">INDEX(FF$1:FF$55,MATCH(SMALL(COUNTIF(FF$1:FF$55,"&lt;"&amp;FF$1:FF$55),ROW(FF16:FG16)),COUNTIF(FF$1:FF$55,"&lt;"&amp;FF$1:FF$55),0))</f>
        <v>9999</v>
      </c>
      <c r="FH16" s="408" t="str">
        <f t="array" ref="FH16">INDEX(FE$1:FE$55,SMALL(IF(FF$1:FF$55=FG16,ROW(FF$1:FF$55)),COUNTIF(FG$1:FG16,FG16)),1)</f>
        <v>Forest of Dean</v>
      </c>
      <c r="FI16" s="408" t="str">
        <f t="shared" si="24"/>
        <v>no data</v>
      </c>
      <c r="FJ16" s="408" t="str">
        <f t="shared" si="25"/>
        <v>Forest of Dean</v>
      </c>
      <c r="FL16" s="409" t="s">
        <v>106</v>
      </c>
      <c r="FM16" s="408" t="str">
        <f t="shared" si="45"/>
        <v>9999</v>
      </c>
      <c r="FN16" s="408" t="str">
        <f t="array" ref="FN16">INDEX(FM$1:FM$55,MATCH(SMALL(COUNTIF(FM$1:FM$55,"&lt;"&amp;FM$1:FM$55),ROW(FM16:FN16)),COUNTIF(FM$1:FM$55,"&lt;"&amp;FM$1:FM$55),0))</f>
        <v>9999</v>
      </c>
      <c r="FO16" s="408" t="str">
        <f t="array" ref="FO16">INDEX(FL$1:FL$55,SMALL(IF(FM$1:FM$55=FN16,ROW(FM$1:FM$55)),COUNTIF(FN$1:FN16,FN16)),1)</f>
        <v>Forest of Dean</v>
      </c>
      <c r="FP16" s="408" t="str">
        <f t="shared" si="26"/>
        <v>no data</v>
      </c>
      <c r="FQ16" s="408" t="str">
        <f t="shared" si="27"/>
        <v>Forest of Dean</v>
      </c>
      <c r="FS16" s="409" t="s">
        <v>106</v>
      </c>
      <c r="FT16" s="408" t="str">
        <f t="shared" si="46"/>
        <v>9999</v>
      </c>
      <c r="FU16" s="408" t="str">
        <f t="array" ref="FU16">INDEX(FT$1:FT$55,MATCH(SMALL(COUNTIF(FT$1:FT$55,"&lt;"&amp;FT$1:FT$55),ROW(FT16:FU16)),COUNTIF(FT$1:FT$55,"&lt;"&amp;FT$1:FT$55),0))</f>
        <v>9999</v>
      </c>
      <c r="FV16" s="408" t="str">
        <f t="array" ref="FV16">INDEX(FS$1:FS$55,SMALL(IF(FT$1:FT$55=FU16,ROW(FT$1:FT$55)),COUNTIF(FU$1:FU16,FU16)),1)</f>
        <v>Forest of Dean</v>
      </c>
      <c r="FW16" s="408" t="str">
        <f t="shared" si="28"/>
        <v>no data</v>
      </c>
      <c r="FX16" s="408" t="str">
        <f t="shared" si="29"/>
        <v>Forest of Dean</v>
      </c>
      <c r="FZ16" s="409" t="s">
        <v>106</v>
      </c>
      <c r="GA16" s="408" t="str">
        <f t="shared" si="47"/>
        <v>9999</v>
      </c>
      <c r="GB16" s="408" t="str">
        <f t="array" ref="GB16">INDEX(GA$1:GA$55,MATCH(SMALL(COUNTIF(GA$1:GA$55,"&lt;"&amp;GA$1:GA$55),ROW(GA16:GB16)),COUNTIF(GA$1:GA$55,"&lt;"&amp;GA$1:GA$55),0))</f>
        <v>9999</v>
      </c>
      <c r="GC16" s="408" t="str">
        <f t="array" ref="GC16">INDEX(FZ$1:FZ$55,SMALL(IF(GA$1:GA$55=GB16,ROW(GA$1:GA$55)),COUNTIF(GB$1:GB16,GB16)),1)</f>
        <v>Forest of Dean</v>
      </c>
      <c r="GD16" s="408" t="str">
        <f t="shared" si="30"/>
        <v>no data</v>
      </c>
      <c r="GE16" s="408" t="str">
        <f t="shared" si="31"/>
        <v>Forest of Dean</v>
      </c>
    </row>
    <row r="17" spans="1:187" x14ac:dyDescent="0.25">
      <c r="A17" s="420" t="s">
        <v>10</v>
      </c>
      <c r="B17" s="167" t="str">
        <f t="shared" si="48"/>
        <v>R50</v>
      </c>
      <c r="C17" s="405" t="str">
        <f>VLOOKUP(A17,'urban rural'!$A$11:$B$336,2,FALSE)</f>
        <v>Rural 50</v>
      </c>
      <c r="D17" s="167" t="str">
        <f t="shared" si="49"/>
        <v>Predominantly Rural</v>
      </c>
      <c r="F17" s="405">
        <f>VLOOKUP($A17,'urban rural'!$A$11:$S$336,4,FALSE)</f>
        <v>1.189220855301699E-3</v>
      </c>
      <c r="G17" s="424">
        <f t="shared" si="68"/>
        <v>37</v>
      </c>
      <c r="H17" s="405">
        <f t="shared" si="50"/>
        <v>37</v>
      </c>
      <c r="J17" s="405">
        <f>VLOOKUP($A17,'urban rural'!$A$11:$S$336,5,FALSE)</f>
        <v>7.0595099183197202E-4</v>
      </c>
      <c r="K17" s="424">
        <f t="shared" si="69"/>
        <v>30</v>
      </c>
      <c r="L17" s="405">
        <f t="shared" si="51"/>
        <v>30</v>
      </c>
      <c r="N17" s="405">
        <f>VLOOKUP($A17,'urban rural'!$A$11:$S$336,6,FALSE)</f>
        <v>9.1960670908039326E-4</v>
      </c>
      <c r="O17" s="424">
        <f t="shared" si="70"/>
        <v>35</v>
      </c>
      <c r="P17" s="405">
        <f t="shared" si="52"/>
        <v>35</v>
      </c>
      <c r="R17" s="405">
        <f>VLOOKUP($A17,'urban rural'!$A$11:$S$336,7,FALSE)</f>
        <v>4.1443781092280225E-4</v>
      </c>
      <c r="S17" s="424">
        <f t="shared" si="71"/>
        <v>19</v>
      </c>
      <c r="T17" s="405">
        <f t="shared" si="53"/>
        <v>19</v>
      </c>
      <c r="V17" s="405">
        <f>VLOOKUP($A17,'urban rural'!$A$11:$S$336,8,FALSE)</f>
        <v>9.0802577621558293E-4</v>
      </c>
      <c r="W17" s="424">
        <f t="shared" si="72"/>
        <v>43</v>
      </c>
      <c r="X17" s="405">
        <f t="shared" si="54"/>
        <v>43</v>
      </c>
      <c r="Z17" s="405">
        <f>VLOOKUP($A17,'urban rural'!$A$11:$S$336,9,FALSE)</f>
        <v>4.6091015169194864E-4</v>
      </c>
      <c r="AA17" s="424">
        <f t="shared" si="73"/>
        <v>41</v>
      </c>
      <c r="AB17" s="405">
        <f t="shared" si="55"/>
        <v>41</v>
      </c>
      <c r="AD17" s="405">
        <f>VLOOKUP($A17,'urban rural'!$A$11:$S$336,10,FALSE)</f>
        <v>5.2053209947946794E-4</v>
      </c>
      <c r="AE17" s="424">
        <f t="shared" si="74"/>
        <v>40</v>
      </c>
      <c r="AF17" s="405">
        <f t="shared" si="56"/>
        <v>40</v>
      </c>
      <c r="AH17" s="405">
        <f>VLOOKUP($A17,'urban rural'!$A$11:$S$336,11,FALSE)</f>
        <v>3.2396520423781021E-4</v>
      </c>
      <c r="AI17" s="424">
        <f t="shared" si="75"/>
        <v>32</v>
      </c>
      <c r="AJ17" s="405">
        <f t="shared" si="57"/>
        <v>32</v>
      </c>
      <c r="AL17" s="405">
        <f>VLOOKUP($A17,'urban rural'!$A$11:$S$336,12,FALSE)</f>
        <v>2.81195079086116E-4</v>
      </c>
      <c r="AM17" s="424">
        <f t="shared" si="76"/>
        <v>28</v>
      </c>
      <c r="AN17" s="405">
        <f t="shared" si="58"/>
        <v>28</v>
      </c>
      <c r="AP17" s="405">
        <f>VLOOKUP($A17,'urban rural'!$A$11:$S$336,13,FALSE)</f>
        <v>2.4504084014002333E-4</v>
      </c>
      <c r="AQ17" s="424">
        <f t="shared" si="77"/>
        <v>26</v>
      </c>
      <c r="AR17" s="405">
        <f t="shared" si="59"/>
        <v>26</v>
      </c>
      <c r="AT17" s="405">
        <f>VLOOKUP($A17,'urban rural'!$A$11:$S$336,14,FALSE)</f>
        <v>3.9907460960092537E-4</v>
      </c>
      <c r="AU17" s="424">
        <f t="shared" si="78"/>
        <v>35</v>
      </c>
      <c r="AV17" s="405">
        <f t="shared" si="60"/>
        <v>35</v>
      </c>
      <c r="AX17" s="405">
        <f>VLOOKUP($A17,'urban rural'!$A$11:$S$336,15,FALSE)</f>
        <v>9.0472606684991968E-5</v>
      </c>
      <c r="AY17" s="424">
        <f t="shared" si="79"/>
        <v>12</v>
      </c>
      <c r="AZ17" s="405">
        <f t="shared" si="61"/>
        <v>12</v>
      </c>
      <c r="BB17" s="405" t="str">
        <f>VLOOKUP($A17,'urban rural'!$A$11:$S$336,16,FALSE)</f>
        <v>error</v>
      </c>
      <c r="BC17" s="424">
        <f t="shared" si="80"/>
        <v>1</v>
      </c>
      <c r="BD17" s="405" t="str">
        <f t="shared" si="62"/>
        <v>9999</v>
      </c>
      <c r="BF17" s="405" t="str">
        <f>VLOOKUP($A17,'urban rural'!$A$11:$S$336,17,FALSE)</f>
        <v>error</v>
      </c>
      <c r="BG17" s="424">
        <f t="shared" si="81"/>
        <v>1</v>
      </c>
      <c r="BH17" s="405" t="str">
        <f t="shared" si="63"/>
        <v>9999</v>
      </c>
      <c r="BJ17" s="405" t="str">
        <f>VLOOKUP($A17,'urban rural'!$A$11:$S$336,18,FALSE)</f>
        <v>error</v>
      </c>
      <c r="BK17" s="424">
        <f t="shared" si="82"/>
        <v>1</v>
      </c>
      <c r="BL17" s="405" t="str">
        <f t="shared" si="64"/>
        <v>9999</v>
      </c>
      <c r="BN17" s="405" t="str">
        <f>VLOOKUP($A17,'urban rural'!$A$11:$S$336,19,FALSE)</f>
        <v>error</v>
      </c>
      <c r="BO17" s="424">
        <f t="shared" si="83"/>
        <v>1</v>
      </c>
      <c r="BP17" s="405" t="str">
        <f t="shared" si="65"/>
        <v>9999</v>
      </c>
      <c r="BQ17" s="167">
        <f>VLOOKUP(A17,'[1]average earnings workplace 2012'!$A$13:$GY$599,[1]lists1!$B$12,FALSE)</f>
        <v>14.35</v>
      </c>
      <c r="BR17" s="167" t="e">
        <f t="shared" si="66"/>
        <v>#N/A</v>
      </c>
      <c r="BS17" s="167" t="e">
        <f t="shared" si="67"/>
        <v>#N/A</v>
      </c>
      <c r="BY17" s="409" t="s">
        <v>118</v>
      </c>
      <c r="BZ17" s="408">
        <f t="shared" si="32"/>
        <v>10</v>
      </c>
      <c r="CA17" s="408">
        <f t="array" ref="CA17">INDEX($BZ$1:$BZ$55,MATCH(SMALL(COUNTIF($BZ$1:$BZ$55,"&lt;"&amp;$BZ$1:$BZ$55),ROW($BZ17:$CA17)),COUNTIF($BZ$1:$BZ$55,"&lt;"&amp;$BZ$1:$BZ$55),0))</f>
        <v>17</v>
      </c>
      <c r="CB17" s="408" t="str">
        <f t="array" ref="CB17">INDEX($BY$1:$BY$55,SMALL(IF($BZ$1:$BZ$55=$CA17,ROW($BZ$1:$BZ$55)),COUNTIF($CA$1:$CA17,$CA17)),1)</f>
        <v>Selby</v>
      </c>
      <c r="CC17" s="408">
        <f t="shared" si="0"/>
        <v>17</v>
      </c>
      <c r="CD17" s="408" t="str">
        <f t="shared" si="1"/>
        <v>Selby</v>
      </c>
      <c r="CF17" s="409" t="s">
        <v>118</v>
      </c>
      <c r="CG17" s="408">
        <f t="shared" si="33"/>
        <v>9</v>
      </c>
      <c r="CH17" s="408">
        <f t="array" ref="CH17">INDEX(CG$1:CG$55,MATCH(SMALL(COUNTIF(CG$1:CG$55,"&lt;"&amp;CG$1:CG$55),ROW(CG17:CH17)),COUNTIF(CG$1:CG$55,"&lt;"&amp;CG$1:CG$55),0))</f>
        <v>17</v>
      </c>
      <c r="CI17" s="408" t="str">
        <f t="array" ref="CI17">INDEX(CF$1:CF$55,SMALL(IF(CG$1:CG$55=CH17,ROW(CG$1:CG$55)),COUNTIF(CH$1:CH17,CH17)),1)</f>
        <v>Cornwall</v>
      </c>
      <c r="CJ17" s="408">
        <f t="shared" si="2"/>
        <v>17</v>
      </c>
      <c r="CK17" s="408" t="str">
        <f t="shared" si="3"/>
        <v>Cornwall</v>
      </c>
      <c r="CM17" s="409" t="s">
        <v>118</v>
      </c>
      <c r="CN17" s="408">
        <f t="shared" si="34"/>
        <v>5</v>
      </c>
      <c r="CO17" s="408">
        <f t="array" ref="CO17">INDEX(CN$1:CN$55,MATCH(SMALL(COUNTIF(CN$1:CN$55,"&lt;"&amp;CN$1:CN$55),ROW(CN17:CO17)),COUNTIF(CN$1:CN$55,"&lt;"&amp;CN$1:CN$55),0))</f>
        <v>17</v>
      </c>
      <c r="CP17" s="408" t="str">
        <f t="array" ref="CP17">INDEX(CM$1:CM$55,SMALL(IF(CN$1:CN$55=CO17,ROW(CN$1:CN$55)),COUNTIF(CO$1:CO17,CO17)),1)</f>
        <v>Babergh</v>
      </c>
      <c r="CQ17" s="408">
        <f t="shared" si="4"/>
        <v>17</v>
      </c>
      <c r="CR17" s="408" t="str">
        <f t="shared" si="5"/>
        <v>Babergh</v>
      </c>
      <c r="CT17" s="409" t="s">
        <v>118</v>
      </c>
      <c r="CU17" s="408">
        <f t="shared" si="35"/>
        <v>3</v>
      </c>
      <c r="CV17" s="408">
        <f t="array" ref="CV17">INDEX(CU$1:CU$55,MATCH(SMALL(COUNTIF(CU$1:CU$55,"&lt;"&amp;CU$1:CU$55),ROW(CU17:CV17)),COUNTIF(CU$1:CU$55,"&lt;"&amp;CU$1:CU$55),0))</f>
        <v>17</v>
      </c>
      <c r="CW17" s="408" t="str">
        <f t="array" ref="CW17">INDEX(CT$1:CT$55,SMALL(IF(CU$1:CU$55=CV17,ROW(CU$1:CU$55)),COUNTIF(CV$1:CV17,CV17)),1)</f>
        <v>Babergh</v>
      </c>
      <c r="CX17" s="408">
        <f t="shared" si="6"/>
        <v>17</v>
      </c>
      <c r="CY17" s="408" t="str">
        <f t="shared" si="7"/>
        <v>Babergh</v>
      </c>
      <c r="DA17" s="409" t="s">
        <v>118</v>
      </c>
      <c r="DB17" s="408">
        <f t="shared" si="36"/>
        <v>19</v>
      </c>
      <c r="DC17" s="408">
        <f t="array" ref="DC17">INDEX(DB$1:DB$55,MATCH(SMALL(COUNTIF(DB$1:DB$55,"&lt;"&amp;DB$1:DB$55),ROW(DB17:DC17)),COUNTIF(DB$1:DB$55,"&lt;"&amp;DB$1:DB$55),0))</f>
        <v>17</v>
      </c>
      <c r="DD17" s="408" t="str">
        <f t="array" ref="DD17">INDEX(DA$1:DA$55,SMALL(IF(DB$1:DB$55=DC17,ROW(DB$1:DB$55)),COUNTIF(DC$1:DC17,DC17)),1)</f>
        <v>Copeland</v>
      </c>
      <c r="DE17" s="408">
        <f t="shared" si="8"/>
        <v>17</v>
      </c>
      <c r="DF17" s="408" t="str">
        <f t="shared" si="9"/>
        <v>Copeland</v>
      </c>
      <c r="DH17" s="409" t="s">
        <v>118</v>
      </c>
      <c r="DI17" s="408">
        <f t="shared" si="37"/>
        <v>25</v>
      </c>
      <c r="DJ17" s="408">
        <f t="array" ref="DJ17">INDEX(DI$1:DI$55,MATCH(SMALL(COUNTIF(DI$1:DI$55,"&lt;"&amp;DI$1:DI$55),ROW(DI17:DJ17)),COUNTIF(DI$1:DI$55,"&lt;"&amp;DI$1:DI$55),0))</f>
        <v>17</v>
      </c>
      <c r="DK17" s="408" t="str">
        <f t="array" ref="DK17">INDEX(DH$1:DH$55,SMALL(IF(DI$1:DI$55=DJ17,ROW(DI$1:DI$55)),COUNTIF(DJ$1:DJ17,DJ17)),1)</f>
        <v>North Kesteven</v>
      </c>
      <c r="DL17" s="408">
        <f t="shared" si="10"/>
        <v>17</v>
      </c>
      <c r="DM17" s="408" t="str">
        <f t="shared" si="11"/>
        <v>North Kesteven</v>
      </c>
      <c r="DO17" s="409" t="s">
        <v>118</v>
      </c>
      <c r="DP17" s="408">
        <f t="shared" si="38"/>
        <v>11</v>
      </c>
      <c r="DQ17" s="408">
        <f t="array" ref="DQ17">INDEX(DP$1:DP$55,MATCH(SMALL(COUNTIF(DP$1:DP$55,"&lt;"&amp;DP$1:DP$55),ROW(DP17:DQ17)),COUNTIF(DP$1:DP$55,"&lt;"&amp;DP$1:DP$55),0))</f>
        <v>17</v>
      </c>
      <c r="DR17" s="408" t="str">
        <f t="array" ref="DR17">INDEX(DO$1:DO$55,SMALL(IF(DP$1:DP$55=DQ17,ROW(DP$1:DP$55)),COUNTIF(DQ$1:DQ17,DQ17)),1)</f>
        <v>Allerdale</v>
      </c>
      <c r="DS17" s="408">
        <f t="shared" si="12"/>
        <v>17</v>
      </c>
      <c r="DT17" s="408" t="str">
        <f t="shared" si="13"/>
        <v>Allerdale</v>
      </c>
      <c r="DV17" s="409" t="s">
        <v>118</v>
      </c>
      <c r="DW17" s="408">
        <f t="shared" si="39"/>
        <v>11</v>
      </c>
      <c r="DX17" s="408">
        <f t="array" ref="DX17">INDEX(DW$1:DW$55,MATCH(SMALL(COUNTIF(DW$1:DW$55,"&lt;"&amp;DW$1:DW$55),ROW(DW17:DX17)),COUNTIF(DW$1:DW$55,"&lt;"&amp;DW$1:DW$55),0))</f>
        <v>17</v>
      </c>
      <c r="DY17" s="408" t="str">
        <f t="array" ref="DY17">INDEX(DV$1:DV$55,SMALL(IF(DW$1:DW$55=DX17,ROW(DW$1:DW$55)),COUNTIF(DX$1:DX17,DX17)),1)</f>
        <v>South Northamptonshire</v>
      </c>
      <c r="DZ17" s="408">
        <f t="shared" si="14"/>
        <v>17</v>
      </c>
      <c r="EA17" s="408" t="str">
        <f t="shared" si="15"/>
        <v>South Northamptonshire</v>
      </c>
      <c r="EC17" s="409" t="s">
        <v>118</v>
      </c>
      <c r="ED17" s="408">
        <f t="shared" si="40"/>
        <v>9</v>
      </c>
      <c r="EE17" s="408">
        <f t="array" ref="EE17">INDEX(ED$1:ED$55,MATCH(SMALL(COUNTIF(ED$1:ED$55,"&lt;"&amp;ED$1:ED$55),ROW(ED17:EE17)),COUNTIF(ED$1:ED$55,"&lt;"&amp;ED$1:ED$55),0))</f>
        <v>17</v>
      </c>
      <c r="EF17" s="408" t="str">
        <f t="array" ref="EF17">INDEX(EC$1:EC$55,SMALL(IF(ED$1:ED$55=EE17,ROW(ED$1:ED$55)),COUNTIF(EE$1:EE17,EE17)),1)</f>
        <v>North Dorset</v>
      </c>
      <c r="EG17" s="408">
        <f t="shared" si="16"/>
        <v>17</v>
      </c>
      <c r="EH17" s="408" t="str">
        <f t="shared" si="17"/>
        <v>North Dorset</v>
      </c>
      <c r="EJ17" s="409" t="s">
        <v>118</v>
      </c>
      <c r="EK17" s="408">
        <f t="shared" si="41"/>
        <v>6</v>
      </c>
      <c r="EL17" s="408">
        <f t="array" ref="EL17">INDEX(EK$1:EK$55,MATCH(SMALL(COUNTIF(EK$1:EK$55,"&lt;"&amp;EK$1:EK$55),ROW(EK17:EL17)),COUNTIF(EK$1:EK$55,"&lt;"&amp;EK$1:EK$55),0))</f>
        <v>17</v>
      </c>
      <c r="EM17" s="408" t="str">
        <f t="array" ref="EM17">INDEX(EJ$1:EJ$55,SMALL(IF(EK$1:EK$55=EL17,ROW(EK$1:EK$55)),COUNTIF(EL$1:EL17,EL17)),1)</f>
        <v>Huntingdonshire</v>
      </c>
      <c r="EN17" s="408">
        <f t="shared" si="18"/>
        <v>17</v>
      </c>
      <c r="EO17" s="408" t="str">
        <f t="shared" si="19"/>
        <v>Huntingdonshire</v>
      </c>
      <c r="EQ17" s="409" t="s">
        <v>118</v>
      </c>
      <c r="ER17" s="408">
        <f t="shared" si="42"/>
        <v>9</v>
      </c>
      <c r="ES17" s="408">
        <f t="array" ref="ES17">INDEX(ER$1:ER$55,MATCH(SMALL(COUNTIF(ER$1:ER$55,"&lt;"&amp;ER$1:ER$55),ROW(ER17:ES17)),COUNTIF(ER$1:ER$55,"&lt;"&amp;ER$1:ER$55),0))</f>
        <v>17</v>
      </c>
      <c r="ET17" s="408" t="str">
        <f t="array" ref="ET17">INDEX(EQ$1:EQ$55,SMALL(IF(ER$1:ER$55=ES17,ROW(ER$1:ER$55)),COUNTIF(ES$1:ES17,ES17)),1)</f>
        <v>Copeland</v>
      </c>
      <c r="EU17" s="408">
        <f t="shared" si="20"/>
        <v>17</v>
      </c>
      <c r="EV17" s="408" t="str">
        <f t="shared" si="21"/>
        <v>Copeland</v>
      </c>
      <c r="EX17" s="409" t="s">
        <v>118</v>
      </c>
      <c r="EY17" s="408">
        <f t="shared" si="43"/>
        <v>6</v>
      </c>
      <c r="EZ17" s="408">
        <f t="array" ref="EZ17">INDEX(EY$1:EY$55,MATCH(SMALL(COUNTIF(EY$1:EY$55,"&lt;"&amp;EY$1:EY$55),ROW(EY17:EZ17)),COUNTIF(EY$1:EY$55,"&lt;"&amp;EY$1:EY$55),0))</f>
        <v>17</v>
      </c>
      <c r="FA17" s="408" t="str">
        <f t="array" ref="FA17">INDEX(EX$1:EX$55,SMALL(IF(EY$1:EY$55=EZ17,ROW(EY$1:EY$55)),COUNTIF(EZ$1:EZ17,EZ17)),1)</f>
        <v>Teignbridge</v>
      </c>
      <c r="FB17" s="408">
        <f t="shared" si="22"/>
        <v>17</v>
      </c>
      <c r="FC17" s="408" t="str">
        <f t="shared" si="23"/>
        <v>Teignbridge</v>
      </c>
      <c r="FE17" s="409" t="s">
        <v>118</v>
      </c>
      <c r="FF17" s="408" t="str">
        <f t="shared" si="44"/>
        <v>9999</v>
      </c>
      <c r="FG17" s="408" t="str">
        <f t="array" ref="FG17">INDEX(FF$1:FF$55,MATCH(SMALL(COUNTIF(FF$1:FF$55,"&lt;"&amp;FF$1:FF$55),ROW(FF17:FG17)),COUNTIF(FF$1:FF$55,"&lt;"&amp;FF$1:FF$55),0))</f>
        <v>9999</v>
      </c>
      <c r="FH17" s="408" t="str">
        <f t="array" ref="FH17">INDEX(FE$1:FE$55,SMALL(IF(FF$1:FF$55=FG17,ROW(FF$1:FF$55)),COUNTIF(FG$1:FG17,FG17)),1)</f>
        <v>Hambleton</v>
      </c>
      <c r="FI17" s="408" t="str">
        <f t="shared" si="24"/>
        <v>no data</v>
      </c>
      <c r="FJ17" s="408" t="str">
        <f t="shared" si="25"/>
        <v>Hambleton</v>
      </c>
      <c r="FL17" s="409" t="s">
        <v>118</v>
      </c>
      <c r="FM17" s="408" t="str">
        <f t="shared" si="45"/>
        <v>9999</v>
      </c>
      <c r="FN17" s="408" t="str">
        <f t="array" ref="FN17">INDEX(FM$1:FM$55,MATCH(SMALL(COUNTIF(FM$1:FM$55,"&lt;"&amp;FM$1:FM$55),ROW(FM17:FN17)),COUNTIF(FM$1:FM$55,"&lt;"&amp;FM$1:FM$55),0))</f>
        <v>9999</v>
      </c>
      <c r="FO17" s="408" t="str">
        <f t="array" ref="FO17">INDEX(FL$1:FL$55,SMALL(IF(FM$1:FM$55=FN17,ROW(FM$1:FM$55)),COUNTIF(FN$1:FN17,FN17)),1)</f>
        <v>Hambleton</v>
      </c>
      <c r="FP17" s="408" t="str">
        <f t="shared" si="26"/>
        <v>no data</v>
      </c>
      <c r="FQ17" s="408" t="str">
        <f t="shared" si="27"/>
        <v>Hambleton</v>
      </c>
      <c r="FS17" s="409" t="s">
        <v>118</v>
      </c>
      <c r="FT17" s="408" t="str">
        <f t="shared" si="46"/>
        <v>9999</v>
      </c>
      <c r="FU17" s="408" t="str">
        <f t="array" ref="FU17">INDEX(FT$1:FT$55,MATCH(SMALL(COUNTIF(FT$1:FT$55,"&lt;"&amp;FT$1:FT$55),ROW(FT17:FU17)),COUNTIF(FT$1:FT$55,"&lt;"&amp;FT$1:FT$55),0))</f>
        <v>9999</v>
      </c>
      <c r="FV17" s="408" t="str">
        <f t="array" ref="FV17">INDEX(FS$1:FS$55,SMALL(IF(FT$1:FT$55=FU17,ROW(FT$1:FT$55)),COUNTIF(FU$1:FU17,FU17)),1)</f>
        <v>Hambleton</v>
      </c>
      <c r="FW17" s="408" t="str">
        <f t="shared" si="28"/>
        <v>no data</v>
      </c>
      <c r="FX17" s="408" t="str">
        <f t="shared" si="29"/>
        <v>Hambleton</v>
      </c>
      <c r="FZ17" s="409" t="s">
        <v>118</v>
      </c>
      <c r="GA17" s="408" t="str">
        <f t="shared" si="47"/>
        <v>9999</v>
      </c>
      <c r="GB17" s="408" t="str">
        <f t="array" ref="GB17">INDEX(GA$1:GA$55,MATCH(SMALL(COUNTIF(GA$1:GA$55,"&lt;"&amp;GA$1:GA$55),ROW(GA17:GB17)),COUNTIF(GA$1:GA$55,"&lt;"&amp;GA$1:GA$55),0))</f>
        <v>9999</v>
      </c>
      <c r="GC17" s="408" t="str">
        <f t="array" ref="GC17">INDEX(FZ$1:FZ$55,SMALL(IF(GA$1:GA$55=GB17,ROW(GA$1:GA$55)),COUNTIF(GB$1:GB17,GB17)),1)</f>
        <v>Hambleton</v>
      </c>
      <c r="GD17" s="408" t="str">
        <f t="shared" si="30"/>
        <v>no data</v>
      </c>
      <c r="GE17" s="408" t="str">
        <f t="shared" si="31"/>
        <v>Hambleton</v>
      </c>
    </row>
    <row r="18" spans="1:187" x14ac:dyDescent="0.25">
      <c r="A18" s="420" t="s">
        <v>12</v>
      </c>
      <c r="B18" s="167" t="str">
        <f t="shared" si="48"/>
        <v>R80</v>
      </c>
      <c r="C18" s="405" t="str">
        <f>VLOOKUP(A18,'urban rural'!$A$11:$B$336,2,FALSE)</f>
        <v>Rural 80</v>
      </c>
      <c r="D18" s="167" t="str">
        <f t="shared" si="49"/>
        <v>Predominantly Rural</v>
      </c>
      <c r="F18" s="405">
        <f>VLOOKUP($A18,'urban rural'!$A$11:$S$336,4,FALSE)</f>
        <v>4.3528064146620846E-4</v>
      </c>
      <c r="G18" s="424">
        <f t="shared" si="68"/>
        <v>6</v>
      </c>
      <c r="H18" s="405">
        <f t="shared" si="50"/>
        <v>6</v>
      </c>
      <c r="J18" s="405">
        <f>VLOOKUP($A18,'urban rural'!$A$11:$S$336,5,FALSE)</f>
        <v>4.3478260869565219E-4</v>
      </c>
      <c r="K18" s="424">
        <f t="shared" si="69"/>
        <v>27</v>
      </c>
      <c r="L18" s="405">
        <f t="shared" si="51"/>
        <v>27</v>
      </c>
      <c r="N18" s="405">
        <f>VLOOKUP($A18,'urban rural'!$A$11:$S$336,6,FALSE)</f>
        <v>3.5428571428571426E-4</v>
      </c>
      <c r="O18" s="424">
        <f t="shared" si="70"/>
        <v>17</v>
      </c>
      <c r="P18" s="405">
        <f t="shared" si="52"/>
        <v>17</v>
      </c>
      <c r="R18" s="405">
        <f>VLOOKUP($A18,'urban rural'!$A$11:$S$336,7,FALSE)</f>
        <v>2.7040077093848223E-4</v>
      </c>
      <c r="S18" s="424">
        <f t="shared" si="71"/>
        <v>17</v>
      </c>
      <c r="T18" s="405">
        <f t="shared" si="53"/>
        <v>17</v>
      </c>
      <c r="V18" s="405">
        <f>VLOOKUP($A18,'urban rural'!$A$11:$S$336,8,FALSE)</f>
        <v>4.3528064146620846E-4</v>
      </c>
      <c r="W18" s="424">
        <f t="shared" si="72"/>
        <v>18</v>
      </c>
      <c r="X18" s="405">
        <f t="shared" si="54"/>
        <v>18</v>
      </c>
      <c r="Z18" s="405">
        <f>VLOOKUP($A18,'urban rural'!$A$11:$S$336,9,FALSE)</f>
        <v>4.3478260869565219E-4</v>
      </c>
      <c r="AA18" s="424">
        <f t="shared" si="73"/>
        <v>39</v>
      </c>
      <c r="AB18" s="405">
        <f t="shared" si="55"/>
        <v>39</v>
      </c>
      <c r="AD18" s="405">
        <f>VLOOKUP($A18,'urban rural'!$A$11:$S$336,10,FALSE)</f>
        <v>3.3142857142857144E-4</v>
      </c>
      <c r="AE18" s="424">
        <f t="shared" si="74"/>
        <v>26</v>
      </c>
      <c r="AF18" s="405">
        <f t="shared" si="56"/>
        <v>26</v>
      </c>
      <c r="AH18" s="405">
        <f>VLOOKUP($A18,'urban rural'!$A$11:$S$336,11,FALSE)</f>
        <v>2.4879632112187759E-4</v>
      </c>
      <c r="AI18" s="424">
        <f t="shared" si="75"/>
        <v>30</v>
      </c>
      <c r="AJ18" s="405">
        <f t="shared" si="57"/>
        <v>30</v>
      </c>
      <c r="AL18" s="405">
        <f>VLOOKUP($A18,'urban rural'!$A$11:$S$336,12,FALSE)</f>
        <v>0</v>
      </c>
      <c r="AM18" s="424">
        <f t="shared" si="76"/>
        <v>1</v>
      </c>
      <c r="AN18" s="405">
        <f t="shared" si="58"/>
        <v>1</v>
      </c>
      <c r="AP18" s="405">
        <f>VLOOKUP($A18,'urban rural'!$A$11:$S$336,13,FALSE)</f>
        <v>0</v>
      </c>
      <c r="AQ18" s="424">
        <f t="shared" si="77"/>
        <v>1</v>
      </c>
      <c r="AR18" s="405">
        <f t="shared" si="59"/>
        <v>1</v>
      </c>
      <c r="AT18" s="405">
        <f>VLOOKUP($A18,'urban rural'!$A$11:$S$336,14,FALSE)</f>
        <v>2.2857142857142858E-5</v>
      </c>
      <c r="AU18" s="424">
        <f t="shared" si="78"/>
        <v>10</v>
      </c>
      <c r="AV18" s="405">
        <f t="shared" si="60"/>
        <v>10</v>
      </c>
      <c r="AX18" s="405">
        <f>VLOOKUP($A18,'urban rural'!$A$11:$S$336,15,FALSE)</f>
        <v>2.1604449816604634E-5</v>
      </c>
      <c r="AY18" s="424">
        <f t="shared" si="79"/>
        <v>8</v>
      </c>
      <c r="AZ18" s="405">
        <f t="shared" si="61"/>
        <v>8</v>
      </c>
      <c r="BB18" s="405" t="str">
        <f>VLOOKUP($A18,'urban rural'!$A$11:$S$336,16,FALSE)</f>
        <v>error</v>
      </c>
      <c r="BC18" s="424">
        <f t="shared" si="80"/>
        <v>1</v>
      </c>
      <c r="BD18" s="405" t="str">
        <f t="shared" si="62"/>
        <v>9999</v>
      </c>
      <c r="BF18" s="405" t="str">
        <f>VLOOKUP($A18,'urban rural'!$A$11:$S$336,17,FALSE)</f>
        <v>error</v>
      </c>
      <c r="BG18" s="424">
        <f t="shared" si="81"/>
        <v>1</v>
      </c>
      <c r="BH18" s="405" t="str">
        <f t="shared" si="63"/>
        <v>9999</v>
      </c>
      <c r="BJ18" s="405" t="str">
        <f>VLOOKUP($A18,'urban rural'!$A$11:$S$336,18,FALSE)</f>
        <v>error</v>
      </c>
      <c r="BK18" s="424">
        <f t="shared" si="82"/>
        <v>1</v>
      </c>
      <c r="BL18" s="405" t="str">
        <f t="shared" si="64"/>
        <v>9999</v>
      </c>
      <c r="BN18" s="405" t="str">
        <f>VLOOKUP($A18,'urban rural'!$A$11:$S$336,19,FALSE)</f>
        <v>error</v>
      </c>
      <c r="BO18" s="424">
        <f t="shared" si="83"/>
        <v>1</v>
      </c>
      <c r="BP18" s="405" t="str">
        <f t="shared" si="65"/>
        <v>9999</v>
      </c>
      <c r="BQ18" s="167">
        <f>VLOOKUP(A18,'[1]average earnings workplace 2012'!$A$13:$GY$599,[1]lists1!$B$12,FALSE)</f>
        <v>11.43</v>
      </c>
      <c r="BR18" s="167" t="e">
        <f t="shared" si="66"/>
        <v>#N/A</v>
      </c>
      <c r="BS18" s="167" t="e">
        <f t="shared" si="67"/>
        <v>#N/A</v>
      </c>
      <c r="BY18" s="409" t="s">
        <v>120</v>
      </c>
      <c r="BZ18" s="408">
        <f t="shared" si="32"/>
        <v>21</v>
      </c>
      <c r="CA18" s="408">
        <f t="array" ref="CA18">INDEX($BZ$1:$BZ$55,MATCH(SMALL(COUNTIF($BZ$1:$BZ$55,"&lt;"&amp;$BZ$1:$BZ$55),ROW($BZ18:$CA18)),COUNTIF($BZ$1:$BZ$55,"&lt;"&amp;$BZ$1:$BZ$55),0))</f>
        <v>18</v>
      </c>
      <c r="CB18" s="408" t="str">
        <f t="array" ref="CB18">INDEX($BY$1:$BY$55,SMALL(IF($BZ$1:$BZ$55=$CA18,ROW($BZ$1:$BZ$55)),COUNTIF($CA$1:$CA18,$CA18)),1)</f>
        <v>Craven</v>
      </c>
      <c r="CC18" s="408">
        <f t="shared" si="0"/>
        <v>18</v>
      </c>
      <c r="CD18" s="408" t="str">
        <f t="shared" si="1"/>
        <v>Craven</v>
      </c>
      <c r="CF18" s="409" t="s">
        <v>120</v>
      </c>
      <c r="CG18" s="408">
        <f t="shared" si="33"/>
        <v>23</v>
      </c>
      <c r="CH18" s="408">
        <f t="array" ref="CH18">INDEX(CG$1:CG$55,MATCH(SMALL(COUNTIF(CG$1:CG$55,"&lt;"&amp;CG$1:CG$55),ROW(CG18:CH18)),COUNTIF(CG$1:CG$55,"&lt;"&amp;CG$1:CG$55),0))</f>
        <v>18</v>
      </c>
      <c r="CI18" s="408" t="str">
        <f t="array" ref="CI18">INDEX(CF$1:CF$55,SMALL(IF(CG$1:CG$55=CH18,ROW(CG$1:CG$55)),COUNTIF(CH$1:CH18,CH18)),1)</f>
        <v>North Dorset</v>
      </c>
      <c r="CJ18" s="408">
        <f t="shared" si="2"/>
        <v>18</v>
      </c>
      <c r="CK18" s="408" t="str">
        <f t="shared" si="3"/>
        <v>North Dorset</v>
      </c>
      <c r="CM18" s="409" t="s">
        <v>120</v>
      </c>
      <c r="CN18" s="408">
        <f t="shared" si="34"/>
        <v>23</v>
      </c>
      <c r="CO18" s="408">
        <f t="array" ref="CO18">INDEX(CN$1:CN$55,MATCH(SMALL(COUNTIF(CN$1:CN$55,"&lt;"&amp;CN$1:CN$55),ROW(CN18:CO18)),COUNTIF(CN$1:CN$55,"&lt;"&amp;CN$1:CN$55),0))</f>
        <v>18</v>
      </c>
      <c r="CP18" s="408" t="str">
        <f t="array" ref="CP18">INDEX(CM$1:CM$55,SMALL(IF(CN$1:CN$55=CO18,ROW(CN$1:CN$55)),COUNTIF(CO$1:CO18,CO18)),1)</f>
        <v>West Devon</v>
      </c>
      <c r="CQ18" s="408">
        <f t="shared" si="4"/>
        <v>18</v>
      </c>
      <c r="CR18" s="408" t="str">
        <f t="shared" si="5"/>
        <v>West Devon</v>
      </c>
      <c r="CT18" s="409" t="s">
        <v>120</v>
      </c>
      <c r="CU18" s="408">
        <f t="shared" si="35"/>
        <v>42</v>
      </c>
      <c r="CV18" s="408">
        <f t="array" ref="CV18">INDEX(CU$1:CU$55,MATCH(SMALL(COUNTIF(CU$1:CU$55,"&lt;"&amp;CU$1:CU$55),ROW(CU18:CV18)),COUNTIF(CU$1:CU$55,"&lt;"&amp;CU$1:CU$55),0))</f>
        <v>18</v>
      </c>
      <c r="CW18" s="408" t="str">
        <f t="array" ref="CW18">INDEX(CT$1:CT$55,SMALL(IF(CU$1:CU$55=CV18,ROW(CU$1:CU$55)),COUNTIF(CV$1:CV18,CV18)),1)</f>
        <v>South Northamptonshire</v>
      </c>
      <c r="CX18" s="408">
        <f t="shared" si="6"/>
        <v>18</v>
      </c>
      <c r="CY18" s="408" t="str">
        <f t="shared" si="7"/>
        <v>South Northamptonshire</v>
      </c>
      <c r="DA18" s="409" t="s">
        <v>120</v>
      </c>
      <c r="DB18" s="408">
        <f t="shared" si="36"/>
        <v>12</v>
      </c>
      <c r="DC18" s="408">
        <f t="array" ref="DC18">INDEX(DB$1:DB$55,MATCH(SMALL(COUNTIF(DB$1:DB$55,"&lt;"&amp;DB$1:DB$55),ROW(DB18:DC18)),COUNTIF(DB$1:DB$55,"&lt;"&amp;DB$1:DB$55),0))</f>
        <v>18</v>
      </c>
      <c r="DD18" s="408" t="str">
        <f t="array" ref="DD18">INDEX(DA$1:DA$55,SMALL(IF(DB$1:DB$55=DC18,ROW(DB$1:DB$55)),COUNTIF(DC$1:DC18,DC18)),1)</f>
        <v>Babergh</v>
      </c>
      <c r="DE18" s="408">
        <f t="shared" si="8"/>
        <v>18</v>
      </c>
      <c r="DF18" s="408" t="str">
        <f t="shared" si="9"/>
        <v>Babergh</v>
      </c>
      <c r="DH18" s="409" t="s">
        <v>120</v>
      </c>
      <c r="DI18" s="408">
        <f t="shared" si="37"/>
        <v>2</v>
      </c>
      <c r="DJ18" s="408">
        <f t="array" ref="DJ18">INDEX(DI$1:DI$55,MATCH(SMALL(COUNTIF(DI$1:DI$55,"&lt;"&amp;DI$1:DI$55),ROW(DI18:DJ18)),COUNTIF(DI$1:DI$55,"&lt;"&amp;DI$1:DI$55),0))</f>
        <v>18</v>
      </c>
      <c r="DK18" s="408" t="str">
        <f t="array" ref="DK18">INDEX(DH$1:DH$55,SMALL(IF(DI$1:DI$55=DJ18,ROW(DI$1:DI$55)),COUNTIF(DJ$1:DJ18,DJ18)),1)</f>
        <v>Mid Devon</v>
      </c>
      <c r="DL18" s="408">
        <f t="shared" si="10"/>
        <v>18</v>
      </c>
      <c r="DM18" s="408" t="str">
        <f t="shared" si="11"/>
        <v>Mid Devon</v>
      </c>
      <c r="DO18" s="409" t="s">
        <v>120</v>
      </c>
      <c r="DP18" s="408">
        <f t="shared" si="38"/>
        <v>3</v>
      </c>
      <c r="DQ18" s="408">
        <f t="array" ref="DQ18">INDEX(DP$1:DP$55,MATCH(SMALL(COUNTIF(DP$1:DP$55,"&lt;"&amp;DP$1:DP$55),ROW(DP18:DQ18)),COUNTIF(DP$1:DP$55,"&lt;"&amp;DP$1:DP$55),0))</f>
        <v>18</v>
      </c>
      <c r="DR18" s="408" t="str">
        <f t="array" ref="DR18">INDEX(DO$1:DO$55,SMALL(IF(DP$1:DP$55=DQ18,ROW(DP$1:DP$55)),COUNTIF(DQ$1:DQ18,DQ18)),1)</f>
        <v>East Lindsey</v>
      </c>
      <c r="DS18" s="408">
        <f t="shared" si="12"/>
        <v>18</v>
      </c>
      <c r="DT18" s="408" t="str">
        <f t="shared" si="13"/>
        <v>East Lindsey</v>
      </c>
      <c r="DV18" s="409" t="s">
        <v>120</v>
      </c>
      <c r="DW18" s="408">
        <f t="shared" si="39"/>
        <v>9</v>
      </c>
      <c r="DX18" s="408">
        <f t="array" ref="DX18">INDEX(DW$1:DW$55,MATCH(SMALL(COUNTIF(DW$1:DW$55,"&lt;"&amp;DW$1:DW$55),ROW(DW18:DX18)),COUNTIF(DW$1:DW$55,"&lt;"&amp;DW$1:DW$55),0))</f>
        <v>18</v>
      </c>
      <c r="DY18" s="408" t="str">
        <f t="array" ref="DY18">INDEX(DV$1:DV$55,SMALL(IF(DW$1:DW$55=DX18,ROW(DW$1:DW$55)),COUNTIF(DX$1:DX18,DX18)),1)</f>
        <v>South Hams</v>
      </c>
      <c r="DZ18" s="408">
        <f t="shared" si="14"/>
        <v>18</v>
      </c>
      <c r="EA18" s="408" t="str">
        <f t="shared" si="15"/>
        <v>South Hams</v>
      </c>
      <c r="EC18" s="409" t="s">
        <v>120</v>
      </c>
      <c r="ED18" s="408">
        <f t="shared" si="40"/>
        <v>39</v>
      </c>
      <c r="EE18" s="408">
        <f t="array" ref="EE18">INDEX(ED$1:ED$55,MATCH(SMALL(COUNTIF(ED$1:ED$55,"&lt;"&amp;ED$1:ED$55),ROW(ED18:EE18)),COUNTIF(ED$1:ED$55,"&lt;"&amp;ED$1:ED$55),0))</f>
        <v>18</v>
      </c>
      <c r="EF18" s="408" t="str">
        <f t="array" ref="EF18">INDEX(EC$1:EC$55,SMALL(IF(ED$1:ED$55=EE18,ROW(ED$1:ED$55)),COUNTIF(EE$1:EE18,EE18)),1)</f>
        <v>Huntingdonshire</v>
      </c>
      <c r="EG18" s="408">
        <f t="shared" si="16"/>
        <v>18</v>
      </c>
      <c r="EH18" s="408" t="str">
        <f t="shared" si="17"/>
        <v>Huntingdonshire</v>
      </c>
      <c r="EJ18" s="409" t="s">
        <v>120</v>
      </c>
      <c r="EK18" s="408">
        <f t="shared" si="41"/>
        <v>40</v>
      </c>
      <c r="EL18" s="408">
        <f t="array" ref="EL18">INDEX(EK$1:EK$55,MATCH(SMALL(COUNTIF(EK$1:EK$55,"&lt;"&amp;EK$1:EK$55),ROW(EK18:EL18)),COUNTIF(EK$1:EK$55,"&lt;"&amp;EK$1:EK$55),0))</f>
        <v>18</v>
      </c>
      <c r="EM18" s="408" t="str">
        <f t="array" ref="EM18">INDEX(EJ$1:EJ$55,SMALL(IF(EK$1:EK$55=EL18,ROW(EK$1:EK$55)),COUNTIF(EL$1:EL18,EL18)),1)</f>
        <v>Eden</v>
      </c>
      <c r="EN18" s="408">
        <f t="shared" si="18"/>
        <v>18</v>
      </c>
      <c r="EO18" s="408" t="str">
        <f t="shared" si="19"/>
        <v>Eden</v>
      </c>
      <c r="EQ18" s="409" t="s">
        <v>120</v>
      </c>
      <c r="ER18" s="408">
        <f t="shared" si="42"/>
        <v>41</v>
      </c>
      <c r="ES18" s="408">
        <f t="array" ref="ES18">INDEX(ER$1:ER$55,MATCH(SMALL(COUNTIF(ER$1:ER$55,"&lt;"&amp;ER$1:ER$55),ROW(ER18:ES18)),COUNTIF(ER$1:ER$55,"&lt;"&amp;ER$1:ER$55),0))</f>
        <v>18</v>
      </c>
      <c r="ET18" s="408" t="str">
        <f t="array" ref="ET18">INDEX(EQ$1:EQ$55,SMALL(IF(ER$1:ER$55=ES18,ROW(ER$1:ER$55)),COUNTIF(ES$1:ES18,ES18)),1)</f>
        <v>Richmondshire</v>
      </c>
      <c r="EU18" s="408">
        <f t="shared" si="20"/>
        <v>18</v>
      </c>
      <c r="EV18" s="408" t="str">
        <f t="shared" si="21"/>
        <v>Richmondshire</v>
      </c>
      <c r="EX18" s="409" t="s">
        <v>120</v>
      </c>
      <c r="EY18" s="408">
        <f t="shared" si="43"/>
        <v>49</v>
      </c>
      <c r="EZ18" s="408">
        <f t="array" ref="EZ18">INDEX(EY$1:EY$55,MATCH(SMALL(COUNTIF(EY$1:EY$55,"&lt;"&amp;EY$1:EY$55),ROW(EY18:EZ18)),COUNTIF(EY$1:EY$55,"&lt;"&amp;EY$1:EY$55),0))</f>
        <v>18</v>
      </c>
      <c r="FA18" s="408" t="str">
        <f t="array" ref="FA18">INDEX(EX$1:EX$55,SMALL(IF(EY$1:EY$55=EZ18,ROW(EY$1:EY$55)),COUNTIF(EZ$1:EZ18,EZ18)),1)</f>
        <v>South Norfolk</v>
      </c>
      <c r="FB18" s="408">
        <f t="shared" si="22"/>
        <v>18</v>
      </c>
      <c r="FC18" s="408" t="str">
        <f t="shared" si="23"/>
        <v>South Norfolk</v>
      </c>
      <c r="FE18" s="409" t="s">
        <v>120</v>
      </c>
      <c r="FF18" s="408" t="str">
        <f t="shared" si="44"/>
        <v>9999</v>
      </c>
      <c r="FG18" s="408" t="str">
        <f t="array" ref="FG18">INDEX(FF$1:FF$55,MATCH(SMALL(COUNTIF(FF$1:FF$55,"&lt;"&amp;FF$1:FF$55),ROW(FF18:FG18)),COUNTIF(FF$1:FF$55,"&lt;"&amp;FF$1:FF$55),0))</f>
        <v>9999</v>
      </c>
      <c r="FH18" s="408" t="str">
        <f t="array" ref="FH18">INDEX(FE$1:FE$55,SMALL(IF(FF$1:FF$55=FG18,ROW(FF$1:FF$55)),COUNTIF(FG$1:FG18,FG18)),1)</f>
        <v>Harborough</v>
      </c>
      <c r="FI18" s="408" t="str">
        <f t="shared" si="24"/>
        <v>no data</v>
      </c>
      <c r="FJ18" s="408" t="str">
        <f t="shared" si="25"/>
        <v>Harborough</v>
      </c>
      <c r="FL18" s="409" t="s">
        <v>120</v>
      </c>
      <c r="FM18" s="408" t="str">
        <f t="shared" si="45"/>
        <v>9999</v>
      </c>
      <c r="FN18" s="408" t="str">
        <f t="array" ref="FN18">INDEX(FM$1:FM$55,MATCH(SMALL(COUNTIF(FM$1:FM$55,"&lt;"&amp;FM$1:FM$55),ROW(FM18:FN18)),COUNTIF(FM$1:FM$55,"&lt;"&amp;FM$1:FM$55),0))</f>
        <v>9999</v>
      </c>
      <c r="FO18" s="408" t="str">
        <f t="array" ref="FO18">INDEX(FL$1:FL$55,SMALL(IF(FM$1:FM$55=FN18,ROW(FM$1:FM$55)),COUNTIF(FN$1:FN18,FN18)),1)</f>
        <v>Harborough</v>
      </c>
      <c r="FP18" s="408" t="str">
        <f t="shared" si="26"/>
        <v>no data</v>
      </c>
      <c r="FQ18" s="408" t="str">
        <f t="shared" si="27"/>
        <v>Harborough</v>
      </c>
      <c r="FS18" s="409" t="s">
        <v>120</v>
      </c>
      <c r="FT18" s="408" t="str">
        <f t="shared" si="46"/>
        <v>9999</v>
      </c>
      <c r="FU18" s="408" t="str">
        <f t="array" ref="FU18">INDEX(FT$1:FT$55,MATCH(SMALL(COUNTIF(FT$1:FT$55,"&lt;"&amp;FT$1:FT$55),ROW(FT18:FU18)),COUNTIF(FT$1:FT$55,"&lt;"&amp;FT$1:FT$55),0))</f>
        <v>9999</v>
      </c>
      <c r="FV18" s="408" t="str">
        <f t="array" ref="FV18">INDEX(FS$1:FS$55,SMALL(IF(FT$1:FT$55=FU18,ROW(FT$1:FT$55)),COUNTIF(FU$1:FU18,FU18)),1)</f>
        <v>Harborough</v>
      </c>
      <c r="FW18" s="408" t="str">
        <f t="shared" si="28"/>
        <v>no data</v>
      </c>
      <c r="FX18" s="408" t="str">
        <f t="shared" si="29"/>
        <v>Harborough</v>
      </c>
      <c r="FZ18" s="409" t="s">
        <v>120</v>
      </c>
      <c r="GA18" s="408" t="str">
        <f t="shared" si="47"/>
        <v>9999</v>
      </c>
      <c r="GB18" s="408" t="str">
        <f t="array" ref="GB18">INDEX(GA$1:GA$55,MATCH(SMALL(COUNTIF(GA$1:GA$55,"&lt;"&amp;GA$1:GA$55),ROW(GA18:GB18)),COUNTIF(GA$1:GA$55,"&lt;"&amp;GA$1:GA$55),0))</f>
        <v>9999</v>
      </c>
      <c r="GC18" s="408" t="str">
        <f t="array" ref="GC18">INDEX(FZ$1:FZ$55,SMALL(IF(GA$1:GA$55=GB18,ROW(GA$1:GA$55)),COUNTIF(GB$1:GB18,GB18)),1)</f>
        <v>Harborough</v>
      </c>
      <c r="GD18" s="408" t="str">
        <f t="shared" si="30"/>
        <v>no data</v>
      </c>
      <c r="GE18" s="408" t="str">
        <f t="shared" si="31"/>
        <v>Harborough</v>
      </c>
    </row>
    <row r="19" spans="1:187" x14ac:dyDescent="0.25">
      <c r="A19" s="420" t="s">
        <v>13</v>
      </c>
      <c r="B19" s="167" t="str">
        <f t="shared" si="48"/>
        <v>MU</v>
      </c>
      <c r="C19" s="405" t="str">
        <f>VLOOKUP(A19,'urban rural'!$A$11:$B$336,2,FALSE)</f>
        <v>Major Urban</v>
      </c>
      <c r="D19" s="167" t="str">
        <f t="shared" si="49"/>
        <v>Predominantly Urban</v>
      </c>
      <c r="F19" s="405">
        <f>VLOOKUP($A19,'urban rural'!$A$11:$S$336,4,FALSE)</f>
        <v>4.9739130434782609E-3</v>
      </c>
      <c r="G19" s="424">
        <f t="shared" si="68"/>
        <v>46</v>
      </c>
      <c r="H19" s="405">
        <f t="shared" si="50"/>
        <v>46</v>
      </c>
      <c r="J19" s="405">
        <f>VLOOKUP($A19,'urban rural'!$A$11:$S$336,5,FALSE)</f>
        <v>4.2511261261261261E-3</v>
      </c>
      <c r="K19" s="424">
        <f t="shared" si="69"/>
        <v>47</v>
      </c>
      <c r="L19" s="405">
        <f t="shared" si="51"/>
        <v>47</v>
      </c>
      <c r="N19" s="405">
        <f>VLOOKUP($A19,'urban rural'!$A$11:$S$336,6,FALSE)</f>
        <v>4.3271334792122536E-3</v>
      </c>
      <c r="O19" s="424">
        <f t="shared" si="70"/>
        <v>47</v>
      </c>
      <c r="P19" s="405">
        <f t="shared" si="52"/>
        <v>47</v>
      </c>
      <c r="R19" s="405">
        <f>VLOOKUP($A19,'urban rural'!$A$11:$S$336,7,FALSE)</f>
        <v>3.7925799470922054E-3</v>
      </c>
      <c r="S19" s="424">
        <f t="shared" si="71"/>
        <v>50</v>
      </c>
      <c r="T19" s="405">
        <f t="shared" si="53"/>
        <v>50</v>
      </c>
      <c r="V19" s="405">
        <f>VLOOKUP($A19,'urban rural'!$A$11:$S$336,8,FALSE)</f>
        <v>2.7768115942028984E-3</v>
      </c>
      <c r="W19" s="424">
        <f t="shared" si="72"/>
        <v>51</v>
      </c>
      <c r="X19" s="405">
        <f t="shared" si="54"/>
        <v>51</v>
      </c>
      <c r="Z19" s="405">
        <f>VLOOKUP($A19,'urban rural'!$A$11:$S$336,9,FALSE)</f>
        <v>1.9425675675675677E-3</v>
      </c>
      <c r="AA19" s="424">
        <f t="shared" si="73"/>
        <v>52</v>
      </c>
      <c r="AB19" s="405">
        <f t="shared" si="55"/>
        <v>52</v>
      </c>
      <c r="AD19" s="405">
        <f>VLOOKUP($A19,'urban rural'!$A$11:$S$336,10,FALSE)</f>
        <v>2.2702407002188184E-3</v>
      </c>
      <c r="AE19" s="424">
        <f t="shared" si="74"/>
        <v>53</v>
      </c>
      <c r="AF19" s="405">
        <f t="shared" si="56"/>
        <v>53</v>
      </c>
      <c r="AH19" s="405">
        <f>VLOOKUP($A19,'urban rural'!$A$11:$S$336,11,FALSE)</f>
        <v>1.3041389160868967E-3</v>
      </c>
      <c r="AI19" s="424">
        <f t="shared" si="75"/>
        <v>54</v>
      </c>
      <c r="AJ19" s="405">
        <f t="shared" si="57"/>
        <v>54</v>
      </c>
      <c r="AL19" s="405">
        <f>VLOOKUP($A19,'urban rural'!$A$11:$S$336,12,FALSE)</f>
        <v>2.1971014492753625E-3</v>
      </c>
      <c r="AM19" s="424">
        <f t="shared" si="76"/>
        <v>43</v>
      </c>
      <c r="AN19" s="405">
        <f t="shared" si="58"/>
        <v>43</v>
      </c>
      <c r="AP19" s="405">
        <f>VLOOKUP($A19,'urban rural'!$A$11:$S$336,13,FALSE)</f>
        <v>2.3085585585585584E-3</v>
      </c>
      <c r="AQ19" s="424">
        <f t="shared" si="77"/>
        <v>43</v>
      </c>
      <c r="AR19" s="405">
        <f t="shared" si="59"/>
        <v>43</v>
      </c>
      <c r="AT19" s="405">
        <f>VLOOKUP($A19,'urban rural'!$A$11:$S$336,14,FALSE)</f>
        <v>2.0568927789934356E-3</v>
      </c>
      <c r="AU19" s="424">
        <f t="shared" si="78"/>
        <v>42</v>
      </c>
      <c r="AV19" s="405">
        <f t="shared" si="60"/>
        <v>42</v>
      </c>
      <c r="AX19" s="405">
        <f>VLOOKUP($A19,'urban rural'!$A$11:$S$336,15,FALSE)</f>
        <v>2.4884410310053087E-3</v>
      </c>
      <c r="AY19" s="424">
        <f t="shared" si="79"/>
        <v>49</v>
      </c>
      <c r="AZ19" s="405">
        <f t="shared" si="61"/>
        <v>49</v>
      </c>
      <c r="BB19" s="405" t="str">
        <f>VLOOKUP($A19,'urban rural'!$A$11:$S$336,16,FALSE)</f>
        <v>error</v>
      </c>
      <c r="BC19" s="424">
        <f t="shared" si="80"/>
        <v>1</v>
      </c>
      <c r="BD19" s="405" t="str">
        <f t="shared" si="62"/>
        <v>9999</v>
      </c>
      <c r="BF19" s="405" t="str">
        <f>VLOOKUP($A19,'urban rural'!$A$11:$S$336,17,FALSE)</f>
        <v>error</v>
      </c>
      <c r="BG19" s="424">
        <f t="shared" si="81"/>
        <v>1</v>
      </c>
      <c r="BH19" s="405" t="str">
        <f t="shared" si="63"/>
        <v>9999</v>
      </c>
      <c r="BJ19" s="405" t="str">
        <f>VLOOKUP($A19,'urban rural'!$A$11:$S$336,18,FALSE)</f>
        <v>error</v>
      </c>
      <c r="BK19" s="424">
        <f t="shared" si="82"/>
        <v>1</v>
      </c>
      <c r="BL19" s="405" t="str">
        <f t="shared" si="64"/>
        <v>9999</v>
      </c>
      <c r="BN19" s="405" t="str">
        <f>VLOOKUP($A19,'urban rural'!$A$11:$S$336,19,FALSE)</f>
        <v>error</v>
      </c>
      <c r="BO19" s="424">
        <f t="shared" si="83"/>
        <v>1</v>
      </c>
      <c r="BP19" s="405" t="str">
        <f t="shared" si="65"/>
        <v>9999</v>
      </c>
      <c r="BQ19" s="167">
        <f>VLOOKUP(A19,'[1]average earnings workplace 2012'!$A$13:$GY$599,[1]lists1!$B$12,FALSE)</f>
        <v>16.86</v>
      </c>
      <c r="BR19" s="167" t="e">
        <f t="shared" si="66"/>
        <v>#N/A</v>
      </c>
      <c r="BS19" s="167" t="e">
        <f t="shared" si="67"/>
        <v>#N/A</v>
      </c>
      <c r="BY19" s="409" t="s">
        <v>136</v>
      </c>
      <c r="BZ19" s="408">
        <f t="shared" si="32"/>
        <v>35</v>
      </c>
      <c r="CA19" s="408">
        <f t="array" ref="CA19">INDEX($BZ$1:$BZ$55,MATCH(SMALL(COUNTIF($BZ$1:$BZ$55,"&lt;"&amp;$BZ$1:$BZ$55),ROW($BZ19:$CA19)),COUNTIF($BZ$1:$BZ$55,"&lt;"&amp;$BZ$1:$BZ$55),0))</f>
        <v>19</v>
      </c>
      <c r="CB19" s="408" t="str">
        <f t="array" ref="CB19">INDEX($BY$1:$BY$55,SMALL(IF($BZ$1:$BZ$55=$CA19,ROW($BZ$1:$BZ$55)),COUNTIF($CA$1:$CA19,$CA19)),1)</f>
        <v>Purbeck</v>
      </c>
      <c r="CC19" s="408">
        <f t="shared" si="0"/>
        <v>19</v>
      </c>
      <c r="CD19" s="408" t="str">
        <f t="shared" si="1"/>
        <v>Purbeck</v>
      </c>
      <c r="CF19" s="409" t="s">
        <v>136</v>
      </c>
      <c r="CG19" s="408">
        <f t="shared" si="33"/>
        <v>20</v>
      </c>
      <c r="CH19" s="408">
        <f t="array" ref="CH19">INDEX(CG$1:CG$55,MATCH(SMALL(COUNTIF(CG$1:CG$55,"&lt;"&amp;CG$1:CG$55),ROW(CG19:CH19)),COUNTIF(CG$1:CG$55,"&lt;"&amp;CG$1:CG$55),0))</f>
        <v>19</v>
      </c>
      <c r="CI19" s="408" t="str">
        <f t="array" ref="CI19">INDEX(CF$1:CF$55,SMALL(IF(CG$1:CG$55=CH19,ROW(CG$1:CG$55)),COUNTIF(CH$1:CH19,CH19)),1)</f>
        <v>West Devon</v>
      </c>
      <c r="CJ19" s="408">
        <f t="shared" si="2"/>
        <v>19</v>
      </c>
      <c r="CK19" s="408" t="str">
        <f t="shared" si="3"/>
        <v>West Devon</v>
      </c>
      <c r="CM19" s="409" t="s">
        <v>136</v>
      </c>
      <c r="CN19" s="408">
        <f t="shared" si="34"/>
        <v>28</v>
      </c>
      <c r="CO19" s="408">
        <f t="array" ref="CO19">INDEX(CN$1:CN$55,MATCH(SMALL(COUNTIF(CN$1:CN$55,"&lt;"&amp;CN$1:CN$55),ROW(CN19:CO19)),COUNTIF(CN$1:CN$55,"&lt;"&amp;CN$1:CN$55),0))</f>
        <v>19</v>
      </c>
      <c r="CP19" s="408" t="str">
        <f t="array" ref="CP19">INDEX(CM$1:CM$55,SMALL(IF(CN$1:CN$55=CO19,ROW(CN$1:CN$55)),COUNTIF(CO$1:CO19,CO19)),1)</f>
        <v>Melton</v>
      </c>
      <c r="CQ19" s="408">
        <f t="shared" si="4"/>
        <v>19</v>
      </c>
      <c r="CR19" s="408" t="str">
        <f t="shared" si="5"/>
        <v>Melton</v>
      </c>
      <c r="CT19" s="409" t="s">
        <v>136</v>
      </c>
      <c r="CU19" s="408">
        <f t="shared" si="35"/>
        <v>32</v>
      </c>
      <c r="CV19" s="408">
        <f t="array" ref="CV19">INDEX(CU$1:CU$55,MATCH(SMALL(COUNTIF(CU$1:CU$55,"&lt;"&amp;CU$1:CU$55),ROW(CU19:CV19)),COUNTIF(CU$1:CU$55,"&lt;"&amp;CU$1:CU$55),0))</f>
        <v>19</v>
      </c>
      <c r="CW19" s="408" t="str">
        <f t="array" ref="CW19">INDEX(CT$1:CT$55,SMALL(IF(CU$1:CU$55=CV19,ROW(CU$1:CU$55)),COUNTIF(CV$1:CV19,CV19)),1)</f>
        <v>Eden</v>
      </c>
      <c r="CX19" s="408">
        <f t="shared" si="6"/>
        <v>19</v>
      </c>
      <c r="CY19" s="408" t="str">
        <f t="shared" si="7"/>
        <v>Eden</v>
      </c>
      <c r="DA19" s="409" t="s">
        <v>136</v>
      </c>
      <c r="DB19" s="408">
        <f t="shared" si="36"/>
        <v>41</v>
      </c>
      <c r="DC19" s="408">
        <f t="array" ref="DC19">INDEX(DB$1:DB$55,MATCH(SMALL(COUNTIF(DB$1:DB$55,"&lt;"&amp;DB$1:DB$55),ROW(DB19:DC19)),COUNTIF(DB$1:DB$55,"&lt;"&amp;DB$1:DB$55),0))</f>
        <v>19</v>
      </c>
      <c r="DD19" s="408" t="str">
        <f t="array" ref="DD19">INDEX(DA$1:DA$55,SMALL(IF(DB$1:DB$55=DC19,ROW(DB$1:DB$55)),COUNTIF(DC$1:DC19,DC19)),1)</f>
        <v>Hambleton</v>
      </c>
      <c r="DE19" s="408">
        <f t="shared" si="8"/>
        <v>19</v>
      </c>
      <c r="DF19" s="408" t="str">
        <f t="shared" si="9"/>
        <v>Hambleton</v>
      </c>
      <c r="DH19" s="409" t="s">
        <v>136</v>
      </c>
      <c r="DI19" s="408">
        <f t="shared" si="37"/>
        <v>31</v>
      </c>
      <c r="DJ19" s="408">
        <f t="array" ref="DJ19">INDEX(DI$1:DI$55,MATCH(SMALL(COUNTIF(DI$1:DI$55,"&lt;"&amp;DI$1:DI$55),ROW(DI19:DJ19)),COUNTIF(DI$1:DI$55,"&lt;"&amp;DI$1:DI$55),0))</f>
        <v>19</v>
      </c>
      <c r="DK19" s="408" t="str">
        <f t="array" ref="DK19">INDEX(DH$1:DH$55,SMALL(IF(DI$1:DI$55=DJ19,ROW(DI$1:DI$55)),COUNTIF(DJ$1:DJ19,DJ19)),1)</f>
        <v>Richmondshire</v>
      </c>
      <c r="DL19" s="408">
        <f t="shared" si="10"/>
        <v>19</v>
      </c>
      <c r="DM19" s="408" t="str">
        <f t="shared" si="11"/>
        <v>Richmondshire</v>
      </c>
      <c r="DO19" s="409" t="s">
        <v>136</v>
      </c>
      <c r="DP19" s="408">
        <f t="shared" si="38"/>
        <v>37</v>
      </c>
      <c r="DQ19" s="408">
        <f t="array" ref="DQ19">INDEX(DP$1:DP$55,MATCH(SMALL(COUNTIF(DP$1:DP$55,"&lt;"&amp;DP$1:DP$55),ROW(DP19:DQ19)),COUNTIF(DP$1:DP$55,"&lt;"&amp;DP$1:DP$55),0))</f>
        <v>19</v>
      </c>
      <c r="DR19" s="408" t="str">
        <f t="array" ref="DR19">INDEX(DO$1:DO$55,SMALL(IF(DP$1:DP$55=DQ19,ROW(DP$1:DP$55)),COUNTIF(DQ$1:DQ19,DQ19)),1)</f>
        <v>West Devon</v>
      </c>
      <c r="DS19" s="408">
        <f t="shared" si="12"/>
        <v>19</v>
      </c>
      <c r="DT19" s="408" t="str">
        <f t="shared" si="13"/>
        <v>West Devon</v>
      </c>
      <c r="DV19" s="409" t="s">
        <v>136</v>
      </c>
      <c r="DW19" s="408">
        <f t="shared" si="39"/>
        <v>39</v>
      </c>
      <c r="DX19" s="408">
        <f t="array" ref="DX19">INDEX(DW$1:DW$55,MATCH(SMALL(COUNTIF(DW$1:DW$55,"&lt;"&amp;DW$1:DW$55),ROW(DW19:DX19)),COUNTIF(DW$1:DW$55,"&lt;"&amp;DW$1:DW$55),0))</f>
        <v>19</v>
      </c>
      <c r="DY19" s="408" t="str">
        <f t="array" ref="DY19">INDEX(DV$1:DV$55,SMALL(IF(DW$1:DW$55=DX19,ROW(DW$1:DW$55)),COUNTIF(DX$1:DX19,DX19)),1)</f>
        <v>Selby</v>
      </c>
      <c r="DZ19" s="408">
        <f t="shared" si="14"/>
        <v>19</v>
      </c>
      <c r="EA19" s="408" t="str">
        <f t="shared" si="15"/>
        <v>Selby</v>
      </c>
      <c r="EC19" s="409" t="s">
        <v>136</v>
      </c>
      <c r="ED19" s="408">
        <f t="shared" si="40"/>
        <v>18</v>
      </c>
      <c r="EE19" s="408">
        <f t="array" ref="EE19">INDEX(ED$1:ED$55,MATCH(SMALL(COUNTIF(ED$1:ED$55,"&lt;"&amp;ED$1:ED$55),ROW(ED19:EE19)),COUNTIF(ED$1:ED$55,"&lt;"&amp;ED$1:ED$55),0))</f>
        <v>19</v>
      </c>
      <c r="EF19" s="408" t="str">
        <f t="array" ref="EF19">INDEX(EC$1:EC$55,SMALL(IF(ED$1:ED$55=EE19,ROW(ED$1:ED$55)),COUNTIF(EE$1:EE19,EE19)),1)</f>
        <v>West Lindsey</v>
      </c>
      <c r="EG19" s="408">
        <f t="shared" si="16"/>
        <v>19</v>
      </c>
      <c r="EH19" s="408" t="str">
        <f t="shared" si="17"/>
        <v>West Lindsey</v>
      </c>
      <c r="EJ19" s="409" t="s">
        <v>136</v>
      </c>
      <c r="EK19" s="408">
        <f t="shared" si="41"/>
        <v>17</v>
      </c>
      <c r="EL19" s="408">
        <f t="array" ref="EL19">INDEX(EK$1:EK$55,MATCH(SMALL(COUNTIF(EK$1:EK$55,"&lt;"&amp;EK$1:EK$55),ROW(EK19:EL19)),COUNTIF(EK$1:EK$55,"&lt;"&amp;EK$1:EK$55),0))</f>
        <v>19</v>
      </c>
      <c r="EM19" s="408" t="str">
        <f t="array" ref="EM19">INDEX(EJ$1:EJ$55,SMALL(IF(EK$1:EK$55=EL19,ROW(EK$1:EK$55)),COUNTIF(EL$1:EL19,EL19)),1)</f>
        <v>Richmondshire</v>
      </c>
      <c r="EN19" s="408">
        <f t="shared" si="18"/>
        <v>19</v>
      </c>
      <c r="EO19" s="408" t="str">
        <f t="shared" si="19"/>
        <v>Richmondshire</v>
      </c>
      <c r="EQ19" s="409" t="s">
        <v>136</v>
      </c>
      <c r="ER19" s="408">
        <f t="shared" si="42"/>
        <v>25</v>
      </c>
      <c r="ES19" s="408">
        <f t="array" ref="ES19">INDEX(ER$1:ER$55,MATCH(SMALL(COUNTIF(ER$1:ER$55,"&lt;"&amp;ER$1:ER$55),ROW(ER19:ES19)),COUNTIF(ER$1:ER$55,"&lt;"&amp;ER$1:ER$55),0))</f>
        <v>19</v>
      </c>
      <c r="ET19" s="408" t="str">
        <f t="array" ref="ET19">INDEX(EQ$1:EQ$55,SMALL(IF(ER$1:ER$55=ES19,ROW(ER$1:ER$55)),COUNTIF(ES$1:ES19,ES19)),1)</f>
        <v>South Norfolk</v>
      </c>
      <c r="EU19" s="408">
        <f t="shared" si="20"/>
        <v>19</v>
      </c>
      <c r="EV19" s="408" t="str">
        <f t="shared" si="21"/>
        <v>South Norfolk</v>
      </c>
      <c r="EX19" s="409" t="s">
        <v>136</v>
      </c>
      <c r="EY19" s="408">
        <f t="shared" si="43"/>
        <v>29</v>
      </c>
      <c r="EZ19" s="408">
        <f t="array" ref="EZ19">INDEX(EY$1:EY$55,MATCH(SMALL(COUNTIF(EY$1:EY$55,"&lt;"&amp;EY$1:EY$55),ROW(EY19:EZ19)),COUNTIF(EY$1:EY$55,"&lt;"&amp;EY$1:EY$55),0))</f>
        <v>19</v>
      </c>
      <c r="FA19" s="408" t="str">
        <f t="array" ref="FA19">INDEX(EX$1:EX$55,SMALL(IF(EY$1:EY$55=EZ19,ROW(EY$1:EY$55)),COUNTIF(EZ$1:EZ19,EZ19)),1)</f>
        <v>Richmondshire</v>
      </c>
      <c r="FB19" s="408">
        <f t="shared" si="22"/>
        <v>19</v>
      </c>
      <c r="FC19" s="408" t="str">
        <f t="shared" si="23"/>
        <v>Richmondshire</v>
      </c>
      <c r="FE19" s="409" t="s">
        <v>136</v>
      </c>
      <c r="FF19" s="408" t="str">
        <f t="shared" si="44"/>
        <v>9999</v>
      </c>
      <c r="FG19" s="408" t="str">
        <f t="array" ref="FG19">INDEX(FF$1:FF$55,MATCH(SMALL(COUNTIF(FF$1:FF$55,"&lt;"&amp;FF$1:FF$55),ROW(FF19:FG19)),COUNTIF(FF$1:FF$55,"&lt;"&amp;FF$1:FF$55),0))</f>
        <v>9999</v>
      </c>
      <c r="FH19" s="408" t="str">
        <f t="array" ref="FH19">INDEX(FE$1:FE$55,SMALL(IF(FF$1:FF$55=FG19,ROW(FF$1:FF$55)),COUNTIF(FG$1:FG19,FG19)),1)</f>
        <v>Huntingdonshire</v>
      </c>
      <c r="FI19" s="408" t="str">
        <f t="shared" si="24"/>
        <v>no data</v>
      </c>
      <c r="FJ19" s="408" t="str">
        <f t="shared" si="25"/>
        <v>Huntingdonshire</v>
      </c>
      <c r="FL19" s="409" t="s">
        <v>136</v>
      </c>
      <c r="FM19" s="408" t="str">
        <f t="shared" si="45"/>
        <v>9999</v>
      </c>
      <c r="FN19" s="408" t="str">
        <f t="array" ref="FN19">INDEX(FM$1:FM$55,MATCH(SMALL(COUNTIF(FM$1:FM$55,"&lt;"&amp;FM$1:FM$55),ROW(FM19:FN19)),COUNTIF(FM$1:FM$55,"&lt;"&amp;FM$1:FM$55),0))</f>
        <v>9999</v>
      </c>
      <c r="FO19" s="408" t="str">
        <f t="array" ref="FO19">INDEX(FL$1:FL$55,SMALL(IF(FM$1:FM$55=FN19,ROW(FM$1:FM$55)),COUNTIF(FN$1:FN19,FN19)),1)</f>
        <v>Huntingdonshire</v>
      </c>
      <c r="FP19" s="408" t="str">
        <f t="shared" si="26"/>
        <v>no data</v>
      </c>
      <c r="FQ19" s="408" t="str">
        <f t="shared" si="27"/>
        <v>Huntingdonshire</v>
      </c>
      <c r="FS19" s="409" t="s">
        <v>136</v>
      </c>
      <c r="FT19" s="408" t="str">
        <f t="shared" si="46"/>
        <v>9999</v>
      </c>
      <c r="FU19" s="408" t="str">
        <f t="array" ref="FU19">INDEX(FT$1:FT$55,MATCH(SMALL(COUNTIF(FT$1:FT$55,"&lt;"&amp;FT$1:FT$55),ROW(FT19:FU19)),COUNTIF(FT$1:FT$55,"&lt;"&amp;FT$1:FT$55),0))</f>
        <v>9999</v>
      </c>
      <c r="FV19" s="408" t="str">
        <f t="array" ref="FV19">INDEX(FS$1:FS$55,SMALL(IF(FT$1:FT$55=FU19,ROW(FT$1:FT$55)),COUNTIF(FU$1:FU19,FU19)),1)</f>
        <v>Huntingdonshire</v>
      </c>
      <c r="FW19" s="408" t="str">
        <f t="shared" si="28"/>
        <v>no data</v>
      </c>
      <c r="FX19" s="408" t="str">
        <f t="shared" si="29"/>
        <v>Huntingdonshire</v>
      </c>
      <c r="FZ19" s="409" t="s">
        <v>136</v>
      </c>
      <c r="GA19" s="408" t="str">
        <f t="shared" si="47"/>
        <v>9999</v>
      </c>
      <c r="GB19" s="408" t="str">
        <f t="array" ref="GB19">INDEX(GA$1:GA$55,MATCH(SMALL(COUNTIF(GA$1:GA$55,"&lt;"&amp;GA$1:GA$55),ROW(GA19:GB19)),COUNTIF(GA$1:GA$55,"&lt;"&amp;GA$1:GA$55),0))</f>
        <v>9999</v>
      </c>
      <c r="GC19" s="408" t="str">
        <f t="array" ref="GC19">INDEX(FZ$1:FZ$55,SMALL(IF(GA$1:GA$55=GB19,ROW(GA$1:GA$55)),COUNTIF(GB$1:GB19,GB19)),1)</f>
        <v>Huntingdonshire</v>
      </c>
      <c r="GD19" s="408" t="str">
        <f t="shared" si="30"/>
        <v>no data</v>
      </c>
      <c r="GE19" s="408" t="str">
        <f t="shared" si="31"/>
        <v>Huntingdonshire</v>
      </c>
    </row>
    <row r="20" spans="1:187" x14ac:dyDescent="0.25">
      <c r="A20" s="420" t="s">
        <v>15</v>
      </c>
      <c r="B20" s="167" t="str">
        <f t="shared" si="48"/>
        <v>MU</v>
      </c>
      <c r="C20" s="405" t="str">
        <f>VLOOKUP(A20,'urban rural'!$A$11:$B$336,2,FALSE)</f>
        <v>Major Urban</v>
      </c>
      <c r="D20" s="167" t="str">
        <f t="shared" si="49"/>
        <v>Predominantly Urban</v>
      </c>
      <c r="F20" s="405">
        <f>VLOOKUP($A20,'urban rural'!$A$11:$S$336,4,FALSE)</f>
        <v>6.1438679245283019E-3</v>
      </c>
      <c r="G20" s="424">
        <f t="shared" si="68"/>
        <v>55</v>
      </c>
      <c r="H20" s="405">
        <f t="shared" si="50"/>
        <v>55</v>
      </c>
      <c r="J20" s="405">
        <f>VLOOKUP($A20,'urban rural'!$A$11:$S$336,5,FALSE)</f>
        <v>4.7455176402544826E-3</v>
      </c>
      <c r="K20" s="424">
        <f t="shared" si="69"/>
        <v>50</v>
      </c>
      <c r="L20" s="405">
        <f t="shared" si="51"/>
        <v>50</v>
      </c>
      <c r="N20" s="405">
        <f>VLOOKUP($A20,'urban rural'!$A$11:$S$336,6,FALSE)</f>
        <v>5.3044963005122372E-3</v>
      </c>
      <c r="O20" s="424">
        <f t="shared" si="70"/>
        <v>52</v>
      </c>
      <c r="P20" s="405">
        <f t="shared" si="52"/>
        <v>52</v>
      </c>
      <c r="R20" s="405">
        <f>VLOOKUP($A20,'urban rural'!$A$11:$S$336,7,FALSE)</f>
        <v>4.244120505283124E-3</v>
      </c>
      <c r="S20" s="424">
        <f t="shared" si="71"/>
        <v>51</v>
      </c>
      <c r="T20" s="405">
        <f t="shared" si="53"/>
        <v>51</v>
      </c>
      <c r="V20" s="405">
        <f>VLOOKUP($A20,'urban rural'!$A$11:$S$336,8,FALSE)</f>
        <v>3.6556603773584906E-3</v>
      </c>
      <c r="W20" s="424">
        <f t="shared" si="72"/>
        <v>60</v>
      </c>
      <c r="X20" s="405">
        <f t="shared" si="54"/>
        <v>60</v>
      </c>
      <c r="Z20" s="405">
        <f>VLOOKUP($A20,'urban rural'!$A$11:$S$336,9,FALSE)</f>
        <v>2.1197223828802775E-3</v>
      </c>
      <c r="AA20" s="424">
        <f t="shared" si="73"/>
        <v>56</v>
      </c>
      <c r="AB20" s="405">
        <f t="shared" si="55"/>
        <v>56</v>
      </c>
      <c r="AD20" s="405">
        <f>VLOOKUP($A20,'urban rural'!$A$11:$S$336,10,FALSE)</f>
        <v>2.4302788844621512E-3</v>
      </c>
      <c r="AE20" s="424">
        <f t="shared" si="74"/>
        <v>55</v>
      </c>
      <c r="AF20" s="405">
        <f t="shared" si="56"/>
        <v>55</v>
      </c>
      <c r="AH20" s="405">
        <f>VLOOKUP($A20,'urban rural'!$A$11:$S$336,11,FALSE)</f>
        <v>1.264611722447405E-3</v>
      </c>
      <c r="AI20" s="424">
        <f t="shared" si="75"/>
        <v>52</v>
      </c>
      <c r="AJ20" s="405">
        <f t="shared" si="57"/>
        <v>52</v>
      </c>
      <c r="AL20" s="405">
        <f>VLOOKUP($A20,'urban rural'!$A$11:$S$336,12,FALSE)</f>
        <v>2.4882075471698113E-3</v>
      </c>
      <c r="AM20" s="424">
        <f t="shared" si="76"/>
        <v>46</v>
      </c>
      <c r="AN20" s="405">
        <f t="shared" si="58"/>
        <v>46</v>
      </c>
      <c r="AP20" s="405">
        <f>VLOOKUP($A20,'urban rural'!$A$11:$S$336,13,FALSE)</f>
        <v>2.6257952573742046E-3</v>
      </c>
      <c r="AQ20" s="424">
        <f t="shared" si="77"/>
        <v>47</v>
      </c>
      <c r="AR20" s="405">
        <f t="shared" si="59"/>
        <v>47</v>
      </c>
      <c r="AT20" s="405">
        <f>VLOOKUP($A20,'urban rural'!$A$11:$S$336,14,FALSE)</f>
        <v>2.8742174160500855E-3</v>
      </c>
      <c r="AU20" s="424">
        <f t="shared" si="78"/>
        <v>51</v>
      </c>
      <c r="AV20" s="405">
        <f t="shared" si="60"/>
        <v>51</v>
      </c>
      <c r="AX20" s="405">
        <f>VLOOKUP($A20,'urban rural'!$A$11:$S$336,15,FALSE)</f>
        <v>2.9795087828357195E-3</v>
      </c>
      <c r="AY20" s="424">
        <f t="shared" si="79"/>
        <v>56</v>
      </c>
      <c r="AZ20" s="405">
        <f t="shared" si="61"/>
        <v>56</v>
      </c>
      <c r="BB20" s="405" t="str">
        <f>VLOOKUP($A20,'urban rural'!$A$11:$S$336,16,FALSE)</f>
        <v>error</v>
      </c>
      <c r="BC20" s="424">
        <f t="shared" si="80"/>
        <v>1</v>
      </c>
      <c r="BD20" s="405" t="str">
        <f t="shared" si="62"/>
        <v>9999</v>
      </c>
      <c r="BF20" s="405" t="str">
        <f>VLOOKUP($A20,'urban rural'!$A$11:$S$336,17,FALSE)</f>
        <v>error</v>
      </c>
      <c r="BG20" s="424">
        <f t="shared" si="81"/>
        <v>1</v>
      </c>
      <c r="BH20" s="405" t="str">
        <f t="shared" si="63"/>
        <v>9999</v>
      </c>
      <c r="BJ20" s="405" t="str">
        <f>VLOOKUP($A20,'urban rural'!$A$11:$S$336,18,FALSE)</f>
        <v>error</v>
      </c>
      <c r="BK20" s="424">
        <f t="shared" si="82"/>
        <v>1</v>
      </c>
      <c r="BL20" s="405" t="str">
        <f t="shared" si="64"/>
        <v>9999</v>
      </c>
      <c r="BN20" s="405" t="str">
        <f>VLOOKUP($A20,'urban rural'!$A$11:$S$336,19,FALSE)</f>
        <v>error</v>
      </c>
      <c r="BO20" s="424">
        <f t="shared" si="83"/>
        <v>1</v>
      </c>
      <c r="BP20" s="405" t="str">
        <f t="shared" si="65"/>
        <v>9999</v>
      </c>
      <c r="BQ20" s="167">
        <f>VLOOKUP(A20,'[1]average earnings workplace 2012'!$A$13:$GY$599,[1]lists1!$B$12,FALSE)</f>
        <v>15.49</v>
      </c>
      <c r="BR20" s="167" t="e">
        <f t="shared" si="66"/>
        <v>#N/A</v>
      </c>
      <c r="BS20" s="167" t="e">
        <f t="shared" si="67"/>
        <v>#N/A</v>
      </c>
      <c r="BY20" s="409" t="s">
        <v>139</v>
      </c>
      <c r="BZ20" s="408">
        <f t="shared" si="32"/>
        <v>23</v>
      </c>
      <c r="CA20" s="408">
        <f t="array" ref="CA20">INDEX($BZ$1:$BZ$55,MATCH(SMALL(COUNTIF($BZ$1:$BZ$55,"&lt;"&amp;$BZ$1:$BZ$55),ROW($BZ20:$CA20)),COUNTIF($BZ$1:$BZ$55,"&lt;"&amp;$BZ$1:$BZ$55),0))</f>
        <v>20</v>
      </c>
      <c r="CB20" s="408" t="str">
        <f t="array" ref="CB20">INDEX($BY$1:$BY$55,SMALL(IF($BZ$1:$BZ$55=$CA20,ROW($BZ$1:$BZ$55)),COUNTIF($CA$1:$CA20,$CA20)),1)</f>
        <v>Melton</v>
      </c>
      <c r="CC20" s="408">
        <f t="shared" si="0"/>
        <v>20</v>
      </c>
      <c r="CD20" s="408" t="str">
        <f t="shared" si="1"/>
        <v>Melton</v>
      </c>
      <c r="CF20" s="409" t="s">
        <v>139</v>
      </c>
      <c r="CG20" s="408">
        <f t="shared" si="33"/>
        <v>12</v>
      </c>
      <c r="CH20" s="408">
        <f t="array" ref="CH20">INDEX(CG$1:CG$55,MATCH(SMALL(COUNTIF(CG$1:CG$55,"&lt;"&amp;CG$1:CG$55),ROW(CG20:CH20)),COUNTIF(CG$1:CG$55,"&lt;"&amp;CG$1:CG$55),0))</f>
        <v>20</v>
      </c>
      <c r="CI20" s="408" t="str">
        <f t="array" ref="CI20">INDEX(CF$1:CF$55,SMALL(IF(CG$1:CG$55=CH20,ROW(CG$1:CG$55)),COUNTIF(CH$1:CH20,CH20)),1)</f>
        <v>Huntingdonshire</v>
      </c>
      <c r="CJ20" s="408">
        <f t="shared" si="2"/>
        <v>20</v>
      </c>
      <c r="CK20" s="408" t="str">
        <f t="shared" si="3"/>
        <v>Huntingdonshire</v>
      </c>
      <c r="CM20" s="409" t="s">
        <v>139</v>
      </c>
      <c r="CN20" s="408">
        <f t="shared" si="34"/>
        <v>14</v>
      </c>
      <c r="CO20" s="408">
        <f t="array" ref="CO20">INDEX(CN$1:CN$55,MATCH(SMALL(COUNTIF(CN$1:CN$55,"&lt;"&amp;CN$1:CN$55),ROW(CN20:CO20)),COUNTIF(CN$1:CN$55,"&lt;"&amp;CN$1:CN$55),0))</f>
        <v>20</v>
      </c>
      <c r="CP20" s="408" t="str">
        <f t="array" ref="CP20">INDEX(CM$1:CM$55,SMALL(IF(CN$1:CN$55=CO20,ROW(CN$1:CN$55)),COUNTIF(CO$1:CO20,CO20)),1)</f>
        <v>South Northamptonshire</v>
      </c>
      <c r="CQ20" s="408">
        <f t="shared" si="4"/>
        <v>20</v>
      </c>
      <c r="CR20" s="408" t="str">
        <f t="shared" si="5"/>
        <v>South Northamptonshire</v>
      </c>
      <c r="CT20" s="409" t="s">
        <v>139</v>
      </c>
      <c r="CU20" s="408">
        <f t="shared" si="35"/>
        <v>25</v>
      </c>
      <c r="CV20" s="408">
        <f t="array" ref="CV20">INDEX(CU$1:CU$55,MATCH(SMALL(COUNTIF(CU$1:CU$55,"&lt;"&amp;CU$1:CU$55),ROW(CU20:CV20)),COUNTIF(CU$1:CU$55,"&lt;"&amp;CU$1:CU$55),0))</f>
        <v>20</v>
      </c>
      <c r="CW20" s="408" t="str">
        <f t="array" ref="CW20">INDEX(CT$1:CT$55,SMALL(IF(CU$1:CU$55=CV20,ROW(CU$1:CU$55)),COUNTIF(CV$1:CV20,CV20)),1)</f>
        <v>North Dorset</v>
      </c>
      <c r="CX20" s="408">
        <f t="shared" si="6"/>
        <v>20</v>
      </c>
      <c r="CY20" s="408" t="str">
        <f t="shared" si="7"/>
        <v>North Dorset</v>
      </c>
      <c r="DA20" s="409" t="s">
        <v>139</v>
      </c>
      <c r="DB20" s="408">
        <f t="shared" si="36"/>
        <v>30</v>
      </c>
      <c r="DC20" s="408">
        <f t="array" ref="DC20">INDEX(DB$1:DB$55,MATCH(SMALL(COUNTIF(DB$1:DB$55,"&lt;"&amp;DB$1:DB$55),ROW(DB20:DC20)),COUNTIF(DB$1:DB$55,"&lt;"&amp;DB$1:DB$55),0))</f>
        <v>20</v>
      </c>
      <c r="DD20" s="408" t="str">
        <f t="array" ref="DD20">INDEX(DA$1:DA$55,SMALL(IF(DB$1:DB$55=DC20,ROW(DB$1:DB$55)),COUNTIF(DC$1:DC20,DC20)),1)</f>
        <v>North Dorset</v>
      </c>
      <c r="DE20" s="408">
        <f t="shared" si="8"/>
        <v>20</v>
      </c>
      <c r="DF20" s="408" t="str">
        <f t="shared" si="9"/>
        <v>North Dorset</v>
      </c>
      <c r="DH20" s="409" t="s">
        <v>139</v>
      </c>
      <c r="DI20" s="408">
        <f t="shared" si="37"/>
        <v>30</v>
      </c>
      <c r="DJ20" s="408">
        <f t="array" ref="DJ20">INDEX(DI$1:DI$55,MATCH(SMALL(COUNTIF(DI$1:DI$55,"&lt;"&amp;DI$1:DI$55),ROW(DI20:DJ20)),COUNTIF(DI$1:DI$55,"&lt;"&amp;DI$1:DI$55),0))</f>
        <v>20</v>
      </c>
      <c r="DK20" s="408" t="str">
        <f t="array" ref="DK20">INDEX(DH$1:DH$55,SMALL(IF(DI$1:DI$55=DJ20,ROW(DI$1:DI$55)),COUNTIF(DJ$1:DJ20,DJ20)),1)</f>
        <v>Cornwall</v>
      </c>
      <c r="DL20" s="408">
        <f t="shared" si="10"/>
        <v>20</v>
      </c>
      <c r="DM20" s="408" t="str">
        <f t="shared" si="11"/>
        <v>Cornwall</v>
      </c>
      <c r="DO20" s="409" t="s">
        <v>139</v>
      </c>
      <c r="DP20" s="408">
        <f t="shared" si="38"/>
        <v>23</v>
      </c>
      <c r="DQ20" s="408">
        <f t="array" ref="DQ20">INDEX(DP$1:DP$55,MATCH(SMALL(COUNTIF(DP$1:DP$55,"&lt;"&amp;DP$1:DP$55),ROW(DP20:DQ20)),COUNTIF(DP$1:DP$55,"&lt;"&amp;DP$1:DP$55),0))</f>
        <v>20</v>
      </c>
      <c r="DR20" s="408" t="str">
        <f t="array" ref="DR20">INDEX(DO$1:DO$55,SMALL(IF(DP$1:DP$55=DQ20,ROW(DP$1:DP$55)),COUNTIF(DQ$1:DQ20,DQ20)),1)</f>
        <v>Richmondshire</v>
      </c>
      <c r="DS20" s="408">
        <f t="shared" si="12"/>
        <v>20</v>
      </c>
      <c r="DT20" s="408" t="str">
        <f t="shared" si="13"/>
        <v>Richmondshire</v>
      </c>
      <c r="DV20" s="409" t="s">
        <v>139</v>
      </c>
      <c r="DW20" s="408">
        <f t="shared" si="39"/>
        <v>34</v>
      </c>
      <c r="DX20" s="408">
        <f t="array" ref="DX20">INDEX(DW$1:DW$55,MATCH(SMALL(COUNTIF(DW$1:DW$55,"&lt;"&amp;DW$1:DW$55),ROW(DW20:DX20)),COUNTIF(DW$1:DW$55,"&lt;"&amp;DW$1:DW$55),0))</f>
        <v>20</v>
      </c>
      <c r="DY20" s="408" t="str">
        <f t="array" ref="DY20">INDEX(DV$1:DV$55,SMALL(IF(DW$1:DW$55=DX20,ROW(DW$1:DW$55)),COUNTIF(DX$1:DX20,DX20)),1)</f>
        <v>Wealden</v>
      </c>
      <c r="DZ20" s="408">
        <f t="shared" si="14"/>
        <v>20</v>
      </c>
      <c r="EA20" s="408" t="str">
        <f t="shared" si="15"/>
        <v>Wealden</v>
      </c>
      <c r="EC20" s="409" t="s">
        <v>139</v>
      </c>
      <c r="ED20" s="408">
        <f t="shared" si="40"/>
        <v>1</v>
      </c>
      <c r="EE20" s="408">
        <f t="array" ref="EE20">INDEX(ED$1:ED$55,MATCH(SMALL(COUNTIF(ED$1:ED$55,"&lt;"&amp;ED$1:ED$55),ROW(ED20:EE20)),COUNTIF(ED$1:ED$55,"&lt;"&amp;ED$1:ED$55),0))</f>
        <v>20</v>
      </c>
      <c r="EF20" s="408" t="str">
        <f t="array" ref="EF20">INDEX(EC$1:EC$55,SMALL(IF(ED$1:ED$55=EE20,ROW(ED$1:ED$55)),COUNTIF(EE$1:EE20,EE20)),1)</f>
        <v>West Devon</v>
      </c>
      <c r="EG20" s="408">
        <f t="shared" si="16"/>
        <v>20</v>
      </c>
      <c r="EH20" s="408" t="str">
        <f t="shared" si="17"/>
        <v>West Devon</v>
      </c>
      <c r="EJ20" s="409" t="s">
        <v>139</v>
      </c>
      <c r="EK20" s="408">
        <f t="shared" si="41"/>
        <v>1</v>
      </c>
      <c r="EL20" s="408">
        <f t="array" ref="EL20">INDEX(EK$1:EK$55,MATCH(SMALL(COUNTIF(EK$1:EK$55,"&lt;"&amp;EK$1:EK$55),ROW(EK20:EL20)),COUNTIF(EK$1:EK$55,"&lt;"&amp;EK$1:EK$55),0))</f>
        <v>20</v>
      </c>
      <c r="EM20" s="408" t="str">
        <f t="array" ref="EM20">INDEX(EJ$1:EJ$55,SMALL(IF(EK$1:EK$55=EL20,ROW(EK$1:EK$55)),COUNTIF(EL$1:EL20,EL20)),1)</f>
        <v>Fenland</v>
      </c>
      <c r="EN20" s="408">
        <f t="shared" si="18"/>
        <v>20</v>
      </c>
      <c r="EO20" s="408" t="str">
        <f t="shared" si="19"/>
        <v>Fenland</v>
      </c>
      <c r="EQ20" s="409" t="s">
        <v>139</v>
      </c>
      <c r="ER20" s="408">
        <f t="shared" si="42"/>
        <v>12</v>
      </c>
      <c r="ES20" s="408">
        <f t="array" ref="ES20">INDEX(ER$1:ER$55,MATCH(SMALL(COUNTIF(ER$1:ER$55,"&lt;"&amp;ER$1:ER$55),ROW(ER20:ES20)),COUNTIF(ER$1:ER$55,"&lt;"&amp;ER$1:ER$55),0))</f>
        <v>20</v>
      </c>
      <c r="ET20" s="408" t="str">
        <f t="array" ref="ET20">INDEX(EQ$1:EQ$55,SMALL(IF(ER$1:ER$55=ES20,ROW(ER$1:ER$55)),COUNTIF(ES$1:ES20,ES20)),1)</f>
        <v>South Lakeland</v>
      </c>
      <c r="EU20" s="408">
        <f t="shared" si="20"/>
        <v>20</v>
      </c>
      <c r="EV20" s="408" t="str">
        <f t="shared" si="21"/>
        <v>South Lakeland</v>
      </c>
      <c r="EX20" s="409" t="s">
        <v>139</v>
      </c>
      <c r="EY20" s="408">
        <f t="shared" si="43"/>
        <v>15</v>
      </c>
      <c r="EZ20" s="408">
        <f t="array" ref="EZ20">INDEX(EY$1:EY$55,MATCH(SMALL(COUNTIF(EY$1:EY$55,"&lt;"&amp;EY$1:EY$55),ROW(EY20:EZ20)),COUNTIF(EY$1:EY$55,"&lt;"&amp;EY$1:EY$55),0))</f>
        <v>20</v>
      </c>
      <c r="FA20" s="408" t="str">
        <f t="array" ref="FA20">INDEX(EX$1:EX$55,SMALL(IF(EY$1:EY$55=EZ20,ROW(EY$1:EY$55)),COUNTIF(EZ$1:EZ20,EZ20)),1)</f>
        <v>Fenland</v>
      </c>
      <c r="FB20" s="408">
        <f t="shared" si="22"/>
        <v>20</v>
      </c>
      <c r="FC20" s="408" t="str">
        <f t="shared" si="23"/>
        <v>Fenland</v>
      </c>
      <c r="FE20" s="409" t="s">
        <v>139</v>
      </c>
      <c r="FF20" s="408" t="str">
        <f t="shared" si="44"/>
        <v>9999</v>
      </c>
      <c r="FG20" s="408" t="str">
        <f t="array" ref="FG20">INDEX(FF$1:FF$55,MATCH(SMALL(COUNTIF(FF$1:FF$55,"&lt;"&amp;FF$1:FF$55),ROW(FF20:FG20)),COUNTIF(FF$1:FF$55,"&lt;"&amp;FF$1:FF$55),0))</f>
        <v>9999</v>
      </c>
      <c r="FH20" s="408" t="str">
        <f t="array" ref="FH20">INDEX(FE$1:FE$55,SMALL(IF(FF$1:FF$55=FG20,ROW(FF$1:FF$55)),COUNTIF(FG$1:FG20,FG20)),1)</f>
        <v>Isle of Wight</v>
      </c>
      <c r="FI20" s="408" t="str">
        <f t="shared" si="24"/>
        <v>no data</v>
      </c>
      <c r="FJ20" s="408" t="str">
        <f t="shared" si="25"/>
        <v>Isle of Wight</v>
      </c>
      <c r="FL20" s="409" t="s">
        <v>139</v>
      </c>
      <c r="FM20" s="408" t="str">
        <f t="shared" si="45"/>
        <v>9999</v>
      </c>
      <c r="FN20" s="408" t="str">
        <f t="array" ref="FN20">INDEX(FM$1:FM$55,MATCH(SMALL(COUNTIF(FM$1:FM$55,"&lt;"&amp;FM$1:FM$55),ROW(FM20:FN20)),COUNTIF(FM$1:FM$55,"&lt;"&amp;FM$1:FM$55),0))</f>
        <v>9999</v>
      </c>
      <c r="FO20" s="408" t="str">
        <f t="array" ref="FO20">INDEX(FL$1:FL$55,SMALL(IF(FM$1:FM$55=FN20,ROW(FM$1:FM$55)),COUNTIF(FN$1:FN20,FN20)),1)</f>
        <v>Isle of Wight</v>
      </c>
      <c r="FP20" s="408" t="str">
        <f t="shared" si="26"/>
        <v>no data</v>
      </c>
      <c r="FQ20" s="408" t="str">
        <f t="shared" si="27"/>
        <v>Isle of Wight</v>
      </c>
      <c r="FS20" s="409" t="s">
        <v>139</v>
      </c>
      <c r="FT20" s="408" t="str">
        <f t="shared" si="46"/>
        <v>9999</v>
      </c>
      <c r="FU20" s="408" t="str">
        <f t="array" ref="FU20">INDEX(FT$1:FT$55,MATCH(SMALL(COUNTIF(FT$1:FT$55,"&lt;"&amp;FT$1:FT$55),ROW(FT20:FU20)),COUNTIF(FT$1:FT$55,"&lt;"&amp;FT$1:FT$55),0))</f>
        <v>9999</v>
      </c>
      <c r="FV20" s="408" t="str">
        <f t="array" ref="FV20">INDEX(FS$1:FS$55,SMALL(IF(FT$1:FT$55=FU20,ROW(FT$1:FT$55)),COUNTIF(FU$1:FU20,FU20)),1)</f>
        <v>Isle of Wight</v>
      </c>
      <c r="FW20" s="408" t="str">
        <f t="shared" si="28"/>
        <v>no data</v>
      </c>
      <c r="FX20" s="408" t="str">
        <f t="shared" si="29"/>
        <v>Isle of Wight</v>
      </c>
      <c r="FZ20" s="409" t="s">
        <v>139</v>
      </c>
      <c r="GA20" s="408" t="str">
        <f t="shared" si="47"/>
        <v>9999</v>
      </c>
      <c r="GB20" s="408" t="str">
        <f t="array" ref="GB20">INDEX(GA$1:GA$55,MATCH(SMALL(COUNTIF(GA$1:GA$55,"&lt;"&amp;GA$1:GA$55),ROW(GA20:GB20)),COUNTIF(GA$1:GA$55,"&lt;"&amp;GA$1:GA$55),0))</f>
        <v>9999</v>
      </c>
      <c r="GC20" s="408" t="str">
        <f t="array" ref="GC20">INDEX(FZ$1:FZ$55,SMALL(IF(GA$1:GA$55=GB20,ROW(GA$1:GA$55)),COUNTIF(GB$1:GB20,GB20)),1)</f>
        <v>Isle of Wight</v>
      </c>
      <c r="GD20" s="408" t="str">
        <f t="shared" si="30"/>
        <v>no data</v>
      </c>
      <c r="GE20" s="408" t="str">
        <f t="shared" si="31"/>
        <v>Isle of Wight</v>
      </c>
    </row>
    <row r="21" spans="1:187" x14ac:dyDescent="0.25">
      <c r="A21" s="420" t="s">
        <v>16</v>
      </c>
      <c r="B21" s="167" t="str">
        <f t="shared" si="48"/>
        <v>OU</v>
      </c>
      <c r="C21" s="405" t="str">
        <f>VLOOKUP(A21,'urban rural'!$A$11:$B$336,2,FALSE)</f>
        <v>Other Urban</v>
      </c>
      <c r="D21" s="167" t="str">
        <f t="shared" si="49"/>
        <v>Predominantly Urban</v>
      </c>
      <c r="F21" s="405">
        <f>VLOOKUP($A21,'urban rural'!$A$11:$S$336,4,FALSE)</f>
        <v>4.653204565408253E-4</v>
      </c>
      <c r="G21" s="424">
        <f t="shared" si="68"/>
        <v>10</v>
      </c>
      <c r="H21" s="405">
        <f t="shared" si="50"/>
        <v>10</v>
      </c>
      <c r="J21" s="405">
        <f>VLOOKUP($A21,'urban rural'!$A$11:$S$336,5,FALSE)</f>
        <v>2.183406113537118E-4</v>
      </c>
      <c r="K21" s="424">
        <f t="shared" si="69"/>
        <v>10</v>
      </c>
      <c r="L21" s="405">
        <f t="shared" si="51"/>
        <v>10</v>
      </c>
      <c r="N21" s="405">
        <f>VLOOKUP($A21,'urban rural'!$A$11:$S$336,6,FALSE)</f>
        <v>3.0856149500217299E-4</v>
      </c>
      <c r="O21" s="424">
        <f t="shared" si="70"/>
        <v>12</v>
      </c>
      <c r="P21" s="405">
        <f t="shared" si="52"/>
        <v>12</v>
      </c>
      <c r="R21" s="405">
        <f>VLOOKUP($A21,'urban rural'!$A$11:$S$336,7,FALSE)</f>
        <v>3.0261787186681673E-4</v>
      </c>
      <c r="S21" s="424">
        <f t="shared" si="71"/>
        <v>11</v>
      </c>
      <c r="T21" s="405">
        <f t="shared" si="53"/>
        <v>11</v>
      </c>
      <c r="V21" s="405">
        <f>VLOOKUP($A21,'urban rural'!$A$11:$S$336,8,FALSE)</f>
        <v>3.6435469710272169E-4</v>
      </c>
      <c r="W21" s="424">
        <f t="shared" si="72"/>
        <v>9</v>
      </c>
      <c r="X21" s="405">
        <f t="shared" si="54"/>
        <v>9</v>
      </c>
      <c r="Z21" s="405">
        <f>VLOOKUP($A21,'urban rural'!$A$11:$S$336,9,FALSE)</f>
        <v>1.1790393013100436E-4</v>
      </c>
      <c r="AA21" s="424">
        <f t="shared" si="73"/>
        <v>6</v>
      </c>
      <c r="AB21" s="405">
        <f t="shared" si="55"/>
        <v>6</v>
      </c>
      <c r="AD21" s="405">
        <f>VLOOKUP($A21,'urban rural'!$A$11:$S$336,10,FALSE)</f>
        <v>1.9991308126901346E-4</v>
      </c>
      <c r="AE21" s="424">
        <f t="shared" si="74"/>
        <v>9</v>
      </c>
      <c r="AF21" s="405">
        <f t="shared" si="56"/>
        <v>9</v>
      </c>
      <c r="AH21" s="405">
        <f>VLOOKUP($A21,'urban rural'!$A$11:$S$336,11,FALSE)</f>
        <v>2.287593091352363E-4</v>
      </c>
      <c r="AI21" s="424">
        <f t="shared" si="75"/>
        <v>11</v>
      </c>
      <c r="AJ21" s="405">
        <f t="shared" si="57"/>
        <v>11</v>
      </c>
      <c r="AL21" s="405">
        <f>VLOOKUP($A21,'urban rural'!$A$11:$S$336,12,FALSE)</f>
        <v>1.009657594381036E-4</v>
      </c>
      <c r="AM21" s="424">
        <f t="shared" si="76"/>
        <v>19</v>
      </c>
      <c r="AN21" s="405">
        <f t="shared" si="58"/>
        <v>19</v>
      </c>
      <c r="AP21" s="405">
        <f>VLOOKUP($A21,'urban rural'!$A$11:$S$336,13,FALSE)</f>
        <v>1.0043668122270742E-4</v>
      </c>
      <c r="AQ21" s="424">
        <f t="shared" si="77"/>
        <v>19</v>
      </c>
      <c r="AR21" s="405">
        <f t="shared" si="59"/>
        <v>19</v>
      </c>
      <c r="AT21" s="405">
        <f>VLOOKUP($A21,'urban rural'!$A$11:$S$336,14,FALSE)</f>
        <v>1.086484137331595E-4</v>
      </c>
      <c r="AU21" s="424">
        <f t="shared" si="78"/>
        <v>19</v>
      </c>
      <c r="AV21" s="405">
        <f t="shared" si="60"/>
        <v>19</v>
      </c>
      <c r="AX21" s="405">
        <f>VLOOKUP($A21,'urban rural'!$A$11:$S$336,15,FALSE)</f>
        <v>7.3858562731580446E-5</v>
      </c>
      <c r="AY21" s="424">
        <f t="shared" si="79"/>
        <v>17</v>
      </c>
      <c r="AZ21" s="405">
        <f t="shared" si="61"/>
        <v>17</v>
      </c>
      <c r="BB21" s="405" t="str">
        <f>VLOOKUP($A21,'urban rural'!$A$11:$S$336,16,FALSE)</f>
        <v>error</v>
      </c>
      <c r="BC21" s="424">
        <f t="shared" si="80"/>
        <v>1</v>
      </c>
      <c r="BD21" s="405" t="str">
        <f t="shared" si="62"/>
        <v>9999</v>
      </c>
      <c r="BF21" s="405" t="str">
        <f>VLOOKUP($A21,'urban rural'!$A$11:$S$336,17,FALSE)</f>
        <v>error</v>
      </c>
      <c r="BG21" s="424">
        <f t="shared" si="81"/>
        <v>1</v>
      </c>
      <c r="BH21" s="405" t="str">
        <f t="shared" si="63"/>
        <v>9999</v>
      </c>
      <c r="BJ21" s="405" t="str">
        <f>VLOOKUP($A21,'urban rural'!$A$11:$S$336,18,FALSE)</f>
        <v>error</v>
      </c>
      <c r="BK21" s="424">
        <f t="shared" si="82"/>
        <v>1</v>
      </c>
      <c r="BL21" s="405" t="str">
        <f t="shared" si="64"/>
        <v>9999</v>
      </c>
      <c r="BN21" s="405" t="str">
        <f>VLOOKUP($A21,'urban rural'!$A$11:$S$336,19,FALSE)</f>
        <v>error</v>
      </c>
      <c r="BO21" s="424">
        <f t="shared" si="83"/>
        <v>1</v>
      </c>
      <c r="BP21" s="405" t="str">
        <f t="shared" si="65"/>
        <v>9999</v>
      </c>
      <c r="BQ21" s="167">
        <f>VLOOKUP(A21,'[1]average earnings workplace 2012'!$A$13:$GY$599,[1]lists1!$B$12,FALSE)</f>
        <v>12.36</v>
      </c>
      <c r="BR21" s="167" t="e">
        <f t="shared" si="66"/>
        <v>#N/A</v>
      </c>
      <c r="BS21" s="167" t="e">
        <f t="shared" si="67"/>
        <v>#N/A</v>
      </c>
      <c r="BY21" s="409" t="s">
        <v>140</v>
      </c>
      <c r="BZ21" s="408">
        <f t="shared" si="32"/>
        <v>42</v>
      </c>
      <c r="CA21" s="408">
        <f t="array" ref="CA21">INDEX($BZ$1:$BZ$55,MATCH(SMALL(COUNTIF($BZ$1:$BZ$55,"&lt;"&amp;$BZ$1:$BZ$55),ROW($BZ21:$CA21)),COUNTIF($BZ$1:$BZ$55,"&lt;"&amp;$BZ$1:$BZ$55),0))</f>
        <v>21</v>
      </c>
      <c r="CB21" s="408" t="str">
        <f t="array" ref="CB21">INDEX($BY$1:$BY$55,SMALL(IF($BZ$1:$BZ$55=$CA21,ROW($BZ$1:$BZ$55)),COUNTIF($CA$1:$CA21,$CA21)),1)</f>
        <v>Harborough</v>
      </c>
      <c r="CC21" s="408">
        <f t="shared" si="0"/>
        <v>21</v>
      </c>
      <c r="CD21" s="408" t="str">
        <f t="shared" si="1"/>
        <v>Harborough</v>
      </c>
      <c r="CF21" s="409" t="s">
        <v>140</v>
      </c>
      <c r="CG21" s="408">
        <f t="shared" si="33"/>
        <v>49</v>
      </c>
      <c r="CH21" s="408">
        <f t="array" ref="CH21">INDEX(CG$1:CG$55,MATCH(SMALL(COUNTIF(CG$1:CG$55,"&lt;"&amp;CG$1:CG$55),ROW(CG21:CH21)),COUNTIF(CG$1:CG$55,"&lt;"&amp;CG$1:CG$55),0))</f>
        <v>21</v>
      </c>
      <c r="CI21" s="408" t="str">
        <f t="array" ref="CI21">INDEX(CF$1:CF$55,SMALL(IF(CG$1:CG$55=CH21,ROW(CG$1:CG$55)),COUNTIF(CH$1:CH21,CH21)),1)</f>
        <v>Craven</v>
      </c>
      <c r="CJ21" s="408">
        <f t="shared" si="2"/>
        <v>21</v>
      </c>
      <c r="CK21" s="408" t="str">
        <f t="shared" si="3"/>
        <v>Craven</v>
      </c>
      <c r="CM21" s="409" t="s">
        <v>140</v>
      </c>
      <c r="CN21" s="408">
        <f t="shared" si="34"/>
        <v>52</v>
      </c>
      <c r="CO21" s="408">
        <f t="array" ref="CO21">INDEX(CN$1:CN$55,MATCH(SMALL(COUNTIF(CN$1:CN$55,"&lt;"&amp;CN$1:CN$55),ROW(CN21:CO21)),COUNTIF(CN$1:CN$55,"&lt;"&amp;CN$1:CN$55),0))</f>
        <v>21</v>
      </c>
      <c r="CP21" s="408" t="str">
        <f t="array" ref="CP21">INDEX(CM$1:CM$55,SMALL(IF(CN$1:CN$55=CO21,ROW(CN$1:CN$55)),COUNTIF(CO$1:CO21,CO21)),1)</f>
        <v>South Norfolk</v>
      </c>
      <c r="CQ21" s="408">
        <f t="shared" si="4"/>
        <v>21</v>
      </c>
      <c r="CR21" s="408" t="str">
        <f t="shared" si="5"/>
        <v>South Norfolk</v>
      </c>
      <c r="CT21" s="409" t="s">
        <v>140</v>
      </c>
      <c r="CU21" s="408">
        <f t="shared" si="35"/>
        <v>1</v>
      </c>
      <c r="CV21" s="408">
        <f t="array" ref="CV21">INDEX(CU$1:CU$55,MATCH(SMALL(COUNTIF(CU$1:CU$55,"&lt;"&amp;CU$1:CU$55),ROW(CU21:CV21)),COUNTIF(CU$1:CU$55,"&lt;"&amp;CU$1:CU$55),0))</f>
        <v>21</v>
      </c>
      <c r="CW21" s="408" t="str">
        <f t="array" ref="CW21">INDEX(CT$1:CT$55,SMALL(IF(CU$1:CU$55=CV21,ROW(CU$1:CU$55)),COUNTIF(CV$1:CV21,CV21)),1)</f>
        <v>West Oxfordshire</v>
      </c>
      <c r="CX21" s="408">
        <f t="shared" si="6"/>
        <v>21</v>
      </c>
      <c r="CY21" s="408" t="str">
        <f t="shared" si="7"/>
        <v>West Oxfordshire</v>
      </c>
      <c r="DA21" s="409" t="s">
        <v>140</v>
      </c>
      <c r="DB21" s="408">
        <f t="shared" si="36"/>
        <v>46</v>
      </c>
      <c r="DC21" s="408">
        <f t="array" ref="DC21">INDEX(DB$1:DB$55,MATCH(SMALL(COUNTIF(DB$1:DB$55,"&lt;"&amp;DB$1:DB$55),ROW(DB21:DC21)),COUNTIF(DB$1:DB$55,"&lt;"&amp;DB$1:DB$55),0))</f>
        <v>21</v>
      </c>
      <c r="DD21" s="408" t="str">
        <f t="array" ref="DD21">INDEX(DA$1:DA$55,SMALL(IF(DB$1:DB$55=DC21,ROW(DB$1:DB$55)),COUNTIF(DC$1:DC21,DC21)),1)</f>
        <v>Selby</v>
      </c>
      <c r="DE21" s="408">
        <f t="shared" si="8"/>
        <v>21</v>
      </c>
      <c r="DF21" s="408" t="str">
        <f t="shared" si="9"/>
        <v>Selby</v>
      </c>
      <c r="DH21" s="409" t="s">
        <v>140</v>
      </c>
      <c r="DI21" s="408">
        <f t="shared" si="37"/>
        <v>54</v>
      </c>
      <c r="DJ21" s="408">
        <f t="array" ref="DJ21">INDEX(DI$1:DI$55,MATCH(SMALL(COUNTIF(DI$1:DI$55,"&lt;"&amp;DI$1:DI$55),ROW(DI21:DJ21)),COUNTIF(DI$1:DI$55,"&lt;"&amp;DI$1:DI$55),0))</f>
        <v>21</v>
      </c>
      <c r="DK21" s="408" t="str">
        <f t="array" ref="DK21">INDEX(DH$1:DH$55,SMALL(IF(DI$1:DI$55=DJ21,ROW(DI$1:DI$55)),COUNTIF(DJ$1:DJ21,DJ21)),1)</f>
        <v>Wealden</v>
      </c>
      <c r="DL21" s="408">
        <f t="shared" si="10"/>
        <v>21</v>
      </c>
      <c r="DM21" s="408" t="str">
        <f t="shared" si="11"/>
        <v>Wealden</v>
      </c>
      <c r="DO21" s="409" t="s">
        <v>140</v>
      </c>
      <c r="DP21" s="408">
        <f t="shared" si="38"/>
        <v>54</v>
      </c>
      <c r="DQ21" s="408">
        <f t="array" ref="DQ21">INDEX(DP$1:DP$55,MATCH(SMALL(COUNTIF(DP$1:DP$55,"&lt;"&amp;DP$1:DP$55),ROW(DP21:DQ21)),COUNTIF(DP$1:DP$55,"&lt;"&amp;DP$1:DP$55),0))</f>
        <v>21</v>
      </c>
      <c r="DR21" s="408" t="str">
        <f t="array" ref="DR21">INDEX(DO$1:DO$55,SMALL(IF(DP$1:DP$55=DQ21,ROW(DP$1:DP$55)),COUNTIF(DQ$1:DQ21,DQ21)),1)</f>
        <v>Purbeck</v>
      </c>
      <c r="DS21" s="408">
        <f t="shared" si="12"/>
        <v>21</v>
      </c>
      <c r="DT21" s="408" t="str">
        <f t="shared" si="13"/>
        <v>Purbeck</v>
      </c>
      <c r="DV21" s="409" t="s">
        <v>140</v>
      </c>
      <c r="DW21" s="408">
        <f t="shared" si="39"/>
        <v>1</v>
      </c>
      <c r="DX21" s="408">
        <f t="array" ref="DX21">INDEX(DW$1:DW$55,MATCH(SMALL(COUNTIF(DW$1:DW$55,"&lt;"&amp;DW$1:DW$55),ROW(DW21:DX21)),COUNTIF(DW$1:DW$55,"&lt;"&amp;DW$1:DW$55),0))</f>
        <v>21</v>
      </c>
      <c r="DY21" s="408" t="str">
        <f t="array" ref="DY21">INDEX(DV$1:DV$55,SMALL(IF(DW$1:DW$55=DX21,ROW(DW$1:DW$55)),COUNTIF(DX$1:DX21,DX21)),1)</f>
        <v>West Devon</v>
      </c>
      <c r="DZ21" s="408">
        <f t="shared" si="14"/>
        <v>21</v>
      </c>
      <c r="EA21" s="408" t="str">
        <f t="shared" si="15"/>
        <v>West Devon</v>
      </c>
      <c r="EC21" s="409" t="s">
        <v>140</v>
      </c>
      <c r="ED21" s="408">
        <f t="shared" si="40"/>
        <v>1</v>
      </c>
      <c r="EE21" s="408">
        <f t="array" ref="EE21">INDEX(ED$1:ED$55,MATCH(SMALL(COUNTIF(ED$1:ED$55,"&lt;"&amp;ED$1:ED$55),ROW(ED21:EE21)),COUNTIF(ED$1:ED$55,"&lt;"&amp;ED$1:ED$55),0))</f>
        <v>21</v>
      </c>
      <c r="EF21" s="408" t="str">
        <f t="array" ref="EF21">INDEX(EC$1:EC$55,SMALL(IF(ED$1:ED$55=EE21,ROW(ED$1:ED$55)),COUNTIF(EE$1:EE21,EE21)),1)</f>
        <v>Eden</v>
      </c>
      <c r="EG21" s="408">
        <f t="shared" si="16"/>
        <v>21</v>
      </c>
      <c r="EH21" s="408" t="str">
        <f t="shared" si="17"/>
        <v>Eden</v>
      </c>
      <c r="EJ21" s="409" t="s">
        <v>140</v>
      </c>
      <c r="EK21" s="408">
        <f t="shared" si="41"/>
        <v>1</v>
      </c>
      <c r="EL21" s="408">
        <f t="array" ref="EL21">INDEX(EK$1:EK$55,MATCH(SMALL(COUNTIF(EK$1:EK$55,"&lt;"&amp;EK$1:EK$55),ROW(EK21:EL21)),COUNTIF(EK$1:EK$55,"&lt;"&amp;EK$1:EK$55),0))</f>
        <v>21</v>
      </c>
      <c r="EM21" s="408" t="str">
        <f t="array" ref="EM21">INDEX(EJ$1:EJ$55,SMALL(IF(EK$1:EK$55=EL21,ROW(EK$1:EK$55)),COUNTIF(EL$1:EL21,EL21)),1)</f>
        <v>Uttlesford</v>
      </c>
      <c r="EN21" s="408">
        <f t="shared" si="18"/>
        <v>21</v>
      </c>
      <c r="EO21" s="408" t="str">
        <f t="shared" si="19"/>
        <v>Uttlesford</v>
      </c>
      <c r="EQ21" s="409" t="s">
        <v>140</v>
      </c>
      <c r="ER21" s="408">
        <f t="shared" si="42"/>
        <v>1</v>
      </c>
      <c r="ES21" s="408">
        <f t="array" ref="ES21">INDEX(ER$1:ER$55,MATCH(SMALL(COUNTIF(ER$1:ER$55,"&lt;"&amp;ER$1:ER$55),ROW(ER21:ES21)),COUNTIF(ER$1:ER$55,"&lt;"&amp;ER$1:ER$55),0))</f>
        <v>21</v>
      </c>
      <c r="ET21" s="408" t="str">
        <f t="array" ref="ET21">INDEX(EQ$1:EQ$55,SMALL(IF(ER$1:ER$55=ES21,ROW(ER$1:ER$55)),COUNTIF(ES$1:ES21,ES21)),1)</f>
        <v>Melton</v>
      </c>
      <c r="EU21" s="408">
        <f t="shared" si="20"/>
        <v>21</v>
      </c>
      <c r="EV21" s="408" t="str">
        <f t="shared" si="21"/>
        <v>Melton</v>
      </c>
      <c r="EX21" s="409" t="s">
        <v>140</v>
      </c>
      <c r="EY21" s="408">
        <f t="shared" si="43"/>
        <v>1</v>
      </c>
      <c r="EZ21" s="408">
        <f t="array" ref="EZ21">INDEX(EY$1:EY$55,MATCH(SMALL(COUNTIF(EY$1:EY$55,"&lt;"&amp;EY$1:EY$55),ROW(EY21:EZ21)),COUNTIF(EY$1:EY$55,"&lt;"&amp;EY$1:EY$55),0))</f>
        <v>21</v>
      </c>
      <c r="FA21" s="408" t="str">
        <f t="array" ref="FA21">INDEX(EX$1:EX$55,SMALL(IF(EY$1:EY$55=EZ21,ROW(EY$1:EY$55)),COUNTIF(EZ$1:EZ21,EZ21)),1)</f>
        <v>South Lakeland</v>
      </c>
      <c r="FB21" s="408">
        <f t="shared" si="22"/>
        <v>21</v>
      </c>
      <c r="FC21" s="408" t="str">
        <f t="shared" si="23"/>
        <v>South Lakeland</v>
      </c>
      <c r="FE21" s="409" t="s">
        <v>140</v>
      </c>
      <c r="FF21" s="408" t="str">
        <f t="shared" si="44"/>
        <v>9999</v>
      </c>
      <c r="FG21" s="408" t="str">
        <f t="array" ref="FG21">INDEX(FF$1:FF$55,MATCH(SMALL(COUNTIF(FF$1:FF$55,"&lt;"&amp;FF$1:FF$55),ROW(FF21:FG21)),COUNTIF(FF$1:FF$55,"&lt;"&amp;FF$1:FF$55),0))</f>
        <v>9999</v>
      </c>
      <c r="FH21" s="408" t="str">
        <f t="array" ref="FH21">INDEX(FE$1:FE$55,SMALL(IF(FF$1:FF$55=FG21,ROW(FF$1:FF$55)),COUNTIF(FG$1:FG21,FG21)),1)</f>
        <v>Isles of Scilly</v>
      </c>
      <c r="FI21" s="408" t="str">
        <f t="shared" si="24"/>
        <v>no data</v>
      </c>
      <c r="FJ21" s="408" t="str">
        <f t="shared" si="25"/>
        <v>Isles of Scilly</v>
      </c>
      <c r="FL21" s="409" t="s">
        <v>140</v>
      </c>
      <c r="FM21" s="408" t="str">
        <f t="shared" si="45"/>
        <v>9999</v>
      </c>
      <c r="FN21" s="408" t="str">
        <f t="array" ref="FN21">INDEX(FM$1:FM$55,MATCH(SMALL(COUNTIF(FM$1:FM$55,"&lt;"&amp;FM$1:FM$55),ROW(FM21:FN21)),COUNTIF(FM$1:FM$55,"&lt;"&amp;FM$1:FM$55),0))</f>
        <v>9999</v>
      </c>
      <c r="FO21" s="408" t="str">
        <f t="array" ref="FO21">INDEX(FL$1:FL$55,SMALL(IF(FM$1:FM$55=FN21,ROW(FM$1:FM$55)),COUNTIF(FN$1:FN21,FN21)),1)</f>
        <v>Isles of Scilly</v>
      </c>
      <c r="FP21" s="408" t="str">
        <f t="shared" si="26"/>
        <v>no data</v>
      </c>
      <c r="FQ21" s="408" t="str">
        <f t="shared" si="27"/>
        <v>Isles of Scilly</v>
      </c>
      <c r="FS21" s="409" t="s">
        <v>140</v>
      </c>
      <c r="FT21" s="408" t="str">
        <f t="shared" si="46"/>
        <v>9999</v>
      </c>
      <c r="FU21" s="408" t="str">
        <f t="array" ref="FU21">INDEX(FT$1:FT$55,MATCH(SMALL(COUNTIF(FT$1:FT$55,"&lt;"&amp;FT$1:FT$55),ROW(FT21:FU21)),COUNTIF(FT$1:FT$55,"&lt;"&amp;FT$1:FT$55),0))</f>
        <v>9999</v>
      </c>
      <c r="FV21" s="408" t="str">
        <f t="array" ref="FV21">INDEX(FS$1:FS$55,SMALL(IF(FT$1:FT$55=FU21,ROW(FT$1:FT$55)),COUNTIF(FU$1:FU21,FU21)),1)</f>
        <v>Isles of Scilly</v>
      </c>
      <c r="FW21" s="408" t="str">
        <f t="shared" si="28"/>
        <v>no data</v>
      </c>
      <c r="FX21" s="408" t="str">
        <f t="shared" si="29"/>
        <v>Isles of Scilly</v>
      </c>
      <c r="FZ21" s="409" t="s">
        <v>140</v>
      </c>
      <c r="GA21" s="408" t="str">
        <f t="shared" si="47"/>
        <v>9999</v>
      </c>
      <c r="GB21" s="408" t="str">
        <f t="array" ref="GB21">INDEX(GA$1:GA$55,MATCH(SMALL(COUNTIF(GA$1:GA$55,"&lt;"&amp;GA$1:GA$55),ROW(GA21:GB21)),COUNTIF(GA$1:GA$55,"&lt;"&amp;GA$1:GA$55),0))</f>
        <v>9999</v>
      </c>
      <c r="GC21" s="408" t="str">
        <f t="array" ref="GC21">INDEX(FZ$1:FZ$55,SMALL(IF(GA$1:GA$55=GB21,ROW(GA$1:GA$55)),COUNTIF(GB$1:GB21,GB21)),1)</f>
        <v>Isles of Scilly</v>
      </c>
      <c r="GD21" s="408" t="str">
        <f t="shared" si="30"/>
        <v>no data</v>
      </c>
      <c r="GE21" s="408" t="str">
        <f t="shared" si="31"/>
        <v>Isles of Scilly</v>
      </c>
    </row>
    <row r="22" spans="1:187" x14ac:dyDescent="0.25">
      <c r="A22" s="420" t="s">
        <v>17</v>
      </c>
      <c r="B22" s="167" t="str">
        <f t="shared" si="48"/>
        <v>OU</v>
      </c>
      <c r="C22" s="405" t="str">
        <f>VLOOKUP(A22,'urban rural'!$A$11:$B$336,2,FALSE)</f>
        <v>Other Urban</v>
      </c>
      <c r="D22" s="167" t="str">
        <f t="shared" si="49"/>
        <v>Predominantly Urban</v>
      </c>
      <c r="F22" s="405">
        <f>VLOOKUP($A22,'urban rural'!$A$11:$S$336,4,FALSE)</f>
        <v>2.2922636103151864E-4</v>
      </c>
      <c r="G22" s="424">
        <f t="shared" si="68"/>
        <v>2</v>
      </c>
      <c r="H22" s="405">
        <f t="shared" si="50"/>
        <v>2</v>
      </c>
      <c r="J22" s="405">
        <f>VLOOKUP($A22,'urban rural'!$A$11:$S$336,5,FALSE)</f>
        <v>1.1461318051575932E-4</v>
      </c>
      <c r="K22" s="424">
        <f t="shared" si="69"/>
        <v>2</v>
      </c>
      <c r="L22" s="405">
        <f t="shared" si="51"/>
        <v>2</v>
      </c>
      <c r="N22" s="405">
        <f>VLOOKUP($A22,'urban rural'!$A$11:$S$336,6,FALSE)</f>
        <v>1.5850144092219019E-4</v>
      </c>
      <c r="O22" s="424">
        <f t="shared" si="70"/>
        <v>3</v>
      </c>
      <c r="P22" s="405">
        <f t="shared" si="52"/>
        <v>3</v>
      </c>
      <c r="R22" s="405">
        <f>VLOOKUP($A22,'urban rural'!$A$11:$S$336,7,FALSE)</f>
        <v>1.1605555397549803E-4</v>
      </c>
      <c r="S22" s="424">
        <f t="shared" si="71"/>
        <v>2</v>
      </c>
      <c r="T22" s="405">
        <f t="shared" si="53"/>
        <v>2</v>
      </c>
      <c r="V22" s="405">
        <f>VLOOKUP($A22,'urban rural'!$A$11:$S$336,8,FALSE)</f>
        <v>1.8624641833810888E-4</v>
      </c>
      <c r="W22" s="424">
        <f t="shared" si="72"/>
        <v>2</v>
      </c>
      <c r="X22" s="405">
        <f t="shared" si="54"/>
        <v>2</v>
      </c>
      <c r="Z22" s="405">
        <f>VLOOKUP($A22,'urban rural'!$A$11:$S$336,9,FALSE)</f>
        <v>1.002865329512894E-4</v>
      </c>
      <c r="AA22" s="424">
        <f t="shared" si="73"/>
        <v>5</v>
      </c>
      <c r="AB22" s="405">
        <f t="shared" si="55"/>
        <v>5</v>
      </c>
      <c r="AD22" s="405">
        <f>VLOOKUP($A22,'urban rural'!$A$11:$S$336,10,FALSE)</f>
        <v>1.2968299711815562E-4</v>
      </c>
      <c r="AE22" s="424">
        <f t="shared" si="74"/>
        <v>3</v>
      </c>
      <c r="AF22" s="405">
        <f t="shared" si="56"/>
        <v>3</v>
      </c>
      <c r="AH22" s="405">
        <f>VLOOKUP($A22,'urban rural'!$A$11:$S$336,11,FALSE)</f>
        <v>7.8408241417973014E-5</v>
      </c>
      <c r="AI22" s="424">
        <f t="shared" si="75"/>
        <v>2</v>
      </c>
      <c r="AJ22" s="405">
        <f t="shared" si="57"/>
        <v>2</v>
      </c>
      <c r="AL22" s="405">
        <f>VLOOKUP($A22,'urban rural'!$A$11:$S$336,12,FALSE)</f>
        <v>5.7306590257879659E-5</v>
      </c>
      <c r="AM22" s="424">
        <f t="shared" si="76"/>
        <v>12</v>
      </c>
      <c r="AN22" s="405">
        <f t="shared" si="58"/>
        <v>12</v>
      </c>
      <c r="AP22" s="405">
        <f>VLOOKUP($A22,'urban rural'!$A$11:$S$336,13,FALSE)</f>
        <v>1.4326647564469915E-5</v>
      </c>
      <c r="AQ22" s="424">
        <f t="shared" si="77"/>
        <v>4</v>
      </c>
      <c r="AR22" s="405">
        <f t="shared" si="59"/>
        <v>4</v>
      </c>
      <c r="AT22" s="405">
        <f>VLOOKUP($A22,'urban rural'!$A$11:$S$336,14,FALSE)</f>
        <v>2.8818443804034583E-5</v>
      </c>
      <c r="AU22" s="424">
        <f t="shared" si="78"/>
        <v>7</v>
      </c>
      <c r="AV22" s="405">
        <f t="shared" si="60"/>
        <v>7</v>
      </c>
      <c r="AX22" s="405">
        <f>VLOOKUP($A22,'urban rural'!$A$11:$S$336,15,FALSE)</f>
        <v>3.7647312557525008E-5</v>
      </c>
      <c r="AY22" s="424">
        <f t="shared" si="79"/>
        <v>7</v>
      </c>
      <c r="AZ22" s="405">
        <f t="shared" si="61"/>
        <v>7</v>
      </c>
      <c r="BB22" s="405" t="str">
        <f>VLOOKUP($A22,'urban rural'!$A$11:$S$336,16,FALSE)</f>
        <v>error</v>
      </c>
      <c r="BC22" s="424">
        <f t="shared" si="80"/>
        <v>1</v>
      </c>
      <c r="BD22" s="405" t="str">
        <f t="shared" si="62"/>
        <v>9999</v>
      </c>
      <c r="BF22" s="405" t="str">
        <f>VLOOKUP($A22,'urban rural'!$A$11:$S$336,17,FALSE)</f>
        <v>error</v>
      </c>
      <c r="BG22" s="424">
        <f t="shared" si="81"/>
        <v>1</v>
      </c>
      <c r="BH22" s="405" t="str">
        <f t="shared" si="63"/>
        <v>9999</v>
      </c>
      <c r="BJ22" s="405" t="str">
        <f>VLOOKUP($A22,'urban rural'!$A$11:$S$336,18,FALSE)</f>
        <v>error</v>
      </c>
      <c r="BK22" s="424">
        <f t="shared" si="82"/>
        <v>1</v>
      </c>
      <c r="BL22" s="405" t="str">
        <f t="shared" si="64"/>
        <v>9999</v>
      </c>
      <c r="BN22" s="405" t="str">
        <f>VLOOKUP($A22,'urban rural'!$A$11:$S$336,19,FALSE)</f>
        <v>error</v>
      </c>
      <c r="BO22" s="424">
        <f t="shared" si="83"/>
        <v>1</v>
      </c>
      <c r="BP22" s="405" t="str">
        <f t="shared" si="65"/>
        <v>9999</v>
      </c>
      <c r="BQ22" s="167">
        <f>VLOOKUP(A22,'[1]average earnings workplace 2012'!$A$13:$GY$599,[1]lists1!$B$12,FALSE)</f>
        <v>15.42</v>
      </c>
      <c r="BR22" s="167" t="e">
        <f t="shared" si="66"/>
        <v>#N/A</v>
      </c>
      <c r="BS22" s="167" t="e">
        <f t="shared" si="67"/>
        <v>#N/A</v>
      </c>
      <c r="BY22" s="409" t="s">
        <v>158</v>
      </c>
      <c r="BZ22" s="408">
        <f t="shared" si="32"/>
        <v>2</v>
      </c>
      <c r="CA22" s="408">
        <f t="array" ref="CA22">INDEX($BZ$1:$BZ$55,MATCH(SMALL(COUNTIF($BZ$1:$BZ$55,"&lt;"&amp;$BZ$1:$BZ$55),ROW($BZ22:$CA22)),COUNTIF($BZ$1:$BZ$55,"&lt;"&amp;$BZ$1:$BZ$55),0))</f>
        <v>22</v>
      </c>
      <c r="CB22" s="408" t="str">
        <f t="array" ref="CB22">INDEX($BY$1:$BY$55,SMALL(IF($BZ$1:$BZ$55=$CA22,ROW($BZ$1:$BZ$55)),COUNTIF($CA$1:$CA22,$CA22)),1)</f>
        <v>West Devon</v>
      </c>
      <c r="CC22" s="408">
        <f t="shared" si="0"/>
        <v>22</v>
      </c>
      <c r="CD22" s="408" t="str">
        <f t="shared" si="1"/>
        <v>West Devon</v>
      </c>
      <c r="CF22" s="409" t="s">
        <v>158</v>
      </c>
      <c r="CG22" s="408">
        <f t="shared" si="33"/>
        <v>2</v>
      </c>
      <c r="CH22" s="408">
        <f t="array" ref="CH22">INDEX(CG$1:CG$55,MATCH(SMALL(COUNTIF(CG$1:CG$55,"&lt;"&amp;CG$1:CG$55),ROW(CG22:CH22)),COUNTIF(CG$1:CG$55,"&lt;"&amp;CG$1:CG$55),0))</f>
        <v>22</v>
      </c>
      <c r="CI22" s="408" t="str">
        <f t="array" ref="CI22">INDEX(CF$1:CF$55,SMALL(IF(CG$1:CG$55=CH22,ROW(CG$1:CG$55)),COUNTIF(CH$1:CH22,CH22)),1)</f>
        <v>Eden</v>
      </c>
      <c r="CJ22" s="408">
        <f t="shared" si="2"/>
        <v>22</v>
      </c>
      <c r="CK22" s="408" t="str">
        <f t="shared" si="3"/>
        <v>Eden</v>
      </c>
      <c r="CM22" s="409" t="s">
        <v>158</v>
      </c>
      <c r="CN22" s="408">
        <f t="shared" si="34"/>
        <v>1</v>
      </c>
      <c r="CO22" s="408">
        <f t="array" ref="CO22">INDEX(CN$1:CN$55,MATCH(SMALL(COUNTIF(CN$1:CN$55,"&lt;"&amp;CN$1:CN$55),ROW(CN22:CO22)),COUNTIF(CN$1:CN$55,"&lt;"&amp;CN$1:CN$55),0))</f>
        <v>22</v>
      </c>
      <c r="CP22" s="408" t="str">
        <f t="array" ref="CP22">INDEX(CM$1:CM$55,SMALL(IF(CN$1:CN$55=CO22,ROW(CN$1:CN$55)),COUNTIF(CO$1:CO22,CO22)),1)</f>
        <v>Craven</v>
      </c>
      <c r="CQ22" s="408">
        <f t="shared" si="4"/>
        <v>22</v>
      </c>
      <c r="CR22" s="408" t="str">
        <f t="shared" si="5"/>
        <v>Craven</v>
      </c>
      <c r="CT22" s="409" t="s">
        <v>158</v>
      </c>
      <c r="CU22" s="408">
        <f t="shared" si="35"/>
        <v>8</v>
      </c>
      <c r="CV22" s="408">
        <f t="array" ref="CV22">INDEX(CU$1:CU$55,MATCH(SMALL(COUNTIF(CU$1:CU$55,"&lt;"&amp;CU$1:CU$55),ROW(CU22:CV22)),COUNTIF(CU$1:CU$55,"&lt;"&amp;CU$1:CU$55),0))</f>
        <v>22</v>
      </c>
      <c r="CW22" s="408" t="str">
        <f t="array" ref="CW22">INDEX(CT$1:CT$55,SMALL(IF(CU$1:CU$55=CV22,ROW(CU$1:CU$55)),COUNTIF(CV$1:CV22,CV22)),1)</f>
        <v>North Kesteven</v>
      </c>
      <c r="CX22" s="408">
        <f t="shared" si="6"/>
        <v>22</v>
      </c>
      <c r="CY22" s="408" t="str">
        <f t="shared" si="7"/>
        <v>North Kesteven</v>
      </c>
      <c r="DA22" s="409" t="s">
        <v>158</v>
      </c>
      <c r="DB22" s="408">
        <f t="shared" si="36"/>
        <v>3</v>
      </c>
      <c r="DC22" s="408">
        <f t="array" ref="DC22">INDEX(DB$1:DB$55,MATCH(SMALL(COUNTIF(DB$1:DB$55,"&lt;"&amp;DB$1:DB$55),ROW(DB22:DC22)),COUNTIF(DB$1:DB$55,"&lt;"&amp;DB$1:DB$55),0))</f>
        <v>22</v>
      </c>
      <c r="DD22" s="408" t="str">
        <f t="array" ref="DD22">INDEX(DA$1:DA$55,SMALL(IF(DB$1:DB$55=DC22,ROW(DB$1:DB$55)),COUNTIF(DC$1:DC22,DC22)),1)</f>
        <v>Craven</v>
      </c>
      <c r="DE22" s="408">
        <f t="shared" si="8"/>
        <v>22</v>
      </c>
      <c r="DF22" s="408" t="str">
        <f t="shared" si="9"/>
        <v>Craven</v>
      </c>
      <c r="DH22" s="409" t="s">
        <v>158</v>
      </c>
      <c r="DI22" s="408">
        <f t="shared" si="37"/>
        <v>5</v>
      </c>
      <c r="DJ22" s="408">
        <f t="array" ref="DJ22">INDEX(DI$1:DI$55,MATCH(SMALL(COUNTIF(DI$1:DI$55,"&lt;"&amp;DI$1:DI$55),ROW(DI22:DJ22)),COUNTIF(DI$1:DI$55,"&lt;"&amp;DI$1:DI$55),0))</f>
        <v>22</v>
      </c>
      <c r="DK22" s="408" t="str">
        <f t="array" ref="DK22">INDEX(DH$1:DH$55,SMALL(IF(DI$1:DI$55=DJ22,ROW(DI$1:DI$55)),COUNTIF(DJ$1:DJ22,DJ22)),1)</f>
        <v>East Lindsey</v>
      </c>
      <c r="DL22" s="408">
        <f t="shared" si="10"/>
        <v>22</v>
      </c>
      <c r="DM22" s="408" t="str">
        <f t="shared" si="11"/>
        <v>East Lindsey</v>
      </c>
      <c r="DO22" s="409" t="s">
        <v>158</v>
      </c>
      <c r="DP22" s="408">
        <f t="shared" si="38"/>
        <v>2</v>
      </c>
      <c r="DQ22" s="408">
        <f t="array" ref="DQ22">INDEX(DP$1:DP$55,MATCH(SMALL(COUNTIF(DP$1:DP$55,"&lt;"&amp;DP$1:DP$55),ROW(DP22:DQ22)),COUNTIF(DP$1:DP$55,"&lt;"&amp;DP$1:DP$55),0))</f>
        <v>22</v>
      </c>
      <c r="DR22" s="408" t="str">
        <f t="array" ref="DR22">INDEX(DO$1:DO$55,SMALL(IF(DP$1:DP$55=DQ22,ROW(DP$1:DP$55)),COUNTIF(DQ$1:DQ22,DQ22)),1)</f>
        <v>Ryedale</v>
      </c>
      <c r="DS22" s="408">
        <f t="shared" si="12"/>
        <v>22</v>
      </c>
      <c r="DT22" s="408" t="str">
        <f t="shared" si="13"/>
        <v>Ryedale</v>
      </c>
      <c r="DV22" s="409" t="s">
        <v>158</v>
      </c>
      <c r="DW22" s="408">
        <f t="shared" si="39"/>
        <v>4</v>
      </c>
      <c r="DX22" s="408">
        <f t="array" ref="DX22">INDEX(DW$1:DW$55,MATCH(SMALL(COUNTIF(DW$1:DW$55,"&lt;"&amp;DW$1:DW$55),ROW(DW22:DX22)),COUNTIF(DW$1:DW$55,"&lt;"&amp;DW$1:DW$55),0))</f>
        <v>22</v>
      </c>
      <c r="DY22" s="408" t="str">
        <f t="array" ref="DY22">INDEX(DV$1:DV$55,SMALL(IF(DW$1:DW$55=DX22,ROW(DW$1:DW$55)),COUNTIF(DX$1:DX22,DX22)),1)</f>
        <v>South Norfolk</v>
      </c>
      <c r="DZ22" s="408">
        <f t="shared" si="14"/>
        <v>22</v>
      </c>
      <c r="EA22" s="408" t="str">
        <f t="shared" si="15"/>
        <v>South Norfolk</v>
      </c>
      <c r="EC22" s="409" t="s">
        <v>158</v>
      </c>
      <c r="ED22" s="408">
        <f t="shared" si="40"/>
        <v>13</v>
      </c>
      <c r="EE22" s="408">
        <f t="array" ref="EE22">INDEX(ED$1:ED$55,MATCH(SMALL(COUNTIF(ED$1:ED$55,"&lt;"&amp;ED$1:ED$55),ROW(ED22:EE22)),COUNTIF(ED$1:ED$55,"&lt;"&amp;ED$1:ED$55),0))</f>
        <v>22</v>
      </c>
      <c r="EF22" s="408" t="str">
        <f t="array" ref="EF22">INDEX(EC$1:EC$55,SMALL(IF(ED$1:ED$55=EE22,ROW(ED$1:ED$55)),COUNTIF(EE$1:EE22,EE22)),1)</f>
        <v>Derbyshire Dales</v>
      </c>
      <c r="EG22" s="408">
        <f t="shared" si="16"/>
        <v>22</v>
      </c>
      <c r="EH22" s="408" t="str">
        <f t="shared" si="17"/>
        <v>Derbyshire Dales</v>
      </c>
      <c r="EJ22" s="409" t="s">
        <v>158</v>
      </c>
      <c r="EK22" s="408">
        <f t="shared" si="41"/>
        <v>14</v>
      </c>
      <c r="EL22" s="408">
        <f t="array" ref="EL22">INDEX(EK$1:EK$55,MATCH(SMALL(COUNTIF(EK$1:EK$55,"&lt;"&amp;EK$1:EK$55),ROW(EK22:EL22)),COUNTIF(EK$1:EK$55,"&lt;"&amp;EK$1:EK$55),0))</f>
        <v>22</v>
      </c>
      <c r="EM22" s="408" t="str">
        <f t="array" ref="EM22">INDEX(EJ$1:EJ$55,SMALL(IF(EK$1:EK$55=EL22,ROW(EK$1:EK$55)),COUNTIF(EL$1:EL22,EL22)),1)</f>
        <v>Cornwall</v>
      </c>
      <c r="EN22" s="408">
        <f t="shared" si="18"/>
        <v>22</v>
      </c>
      <c r="EO22" s="408" t="str">
        <f t="shared" si="19"/>
        <v>Cornwall</v>
      </c>
      <c r="EQ22" s="409" t="s">
        <v>158</v>
      </c>
      <c r="ER22" s="408">
        <f t="shared" si="42"/>
        <v>13</v>
      </c>
      <c r="ES22" s="408">
        <f t="array" ref="ES22">INDEX(ER$1:ER$55,MATCH(SMALL(COUNTIF(ER$1:ER$55,"&lt;"&amp;ER$1:ER$55),ROW(ER22:ES22)),COUNTIF(ER$1:ER$55,"&lt;"&amp;ER$1:ER$55),0))</f>
        <v>22</v>
      </c>
      <c r="ET22" s="408" t="str">
        <f t="array" ref="ET22">INDEX(EQ$1:EQ$55,SMALL(IF(ER$1:ER$55=ES22,ROW(ER$1:ER$55)),COUNTIF(ES$1:ES22,ES22)),1)</f>
        <v>Selby</v>
      </c>
      <c r="EU22" s="408">
        <f t="shared" si="20"/>
        <v>22</v>
      </c>
      <c r="EV22" s="408" t="str">
        <f t="shared" si="21"/>
        <v>Selby</v>
      </c>
      <c r="EX22" s="409" t="s">
        <v>158</v>
      </c>
      <c r="EY22" s="408">
        <f t="shared" si="43"/>
        <v>26</v>
      </c>
      <c r="EZ22" s="408">
        <f t="array" ref="EZ22">INDEX(EY$1:EY$55,MATCH(SMALL(COUNTIF(EY$1:EY$55,"&lt;"&amp;EY$1:EY$55),ROW(EY22:EZ22)),COUNTIF(EY$1:EY$55,"&lt;"&amp;EY$1:EY$55),0))</f>
        <v>22</v>
      </c>
      <c r="FA22" s="408" t="str">
        <f t="array" ref="FA22">INDEX(EX$1:EX$55,SMALL(IF(EY$1:EY$55=EZ22,ROW(EY$1:EY$55)),COUNTIF(EZ$1:EZ22,EZ22)),1)</f>
        <v>West Somerset</v>
      </c>
      <c r="FB22" s="408">
        <f t="shared" si="22"/>
        <v>22</v>
      </c>
      <c r="FC22" s="408" t="str">
        <f t="shared" si="23"/>
        <v>West Somerset</v>
      </c>
      <c r="FE22" s="409" t="s">
        <v>158</v>
      </c>
      <c r="FF22" s="408" t="str">
        <f t="shared" si="44"/>
        <v>9999</v>
      </c>
      <c r="FG22" s="408" t="str">
        <f t="array" ref="FG22">INDEX(FF$1:FF$55,MATCH(SMALL(COUNTIF(FF$1:FF$55,"&lt;"&amp;FF$1:FF$55),ROW(FF22:FG22)),COUNTIF(FF$1:FF$55,"&lt;"&amp;FF$1:FF$55),0))</f>
        <v>9999</v>
      </c>
      <c r="FH22" s="408" t="str">
        <f t="array" ref="FH22">INDEX(FE$1:FE$55,SMALL(IF(FF$1:FF$55=FG22,ROW(FF$1:FF$55)),COUNTIF(FG$1:FG22,FG22)),1)</f>
        <v>Maldon</v>
      </c>
      <c r="FI22" s="408" t="str">
        <f t="shared" si="24"/>
        <v>no data</v>
      </c>
      <c r="FJ22" s="408" t="str">
        <f t="shared" si="25"/>
        <v>Maldon</v>
      </c>
      <c r="FL22" s="409" t="s">
        <v>158</v>
      </c>
      <c r="FM22" s="408" t="str">
        <f t="shared" si="45"/>
        <v>9999</v>
      </c>
      <c r="FN22" s="408" t="str">
        <f t="array" ref="FN22">INDEX(FM$1:FM$55,MATCH(SMALL(COUNTIF(FM$1:FM$55,"&lt;"&amp;FM$1:FM$55),ROW(FM22:FN22)),COUNTIF(FM$1:FM$55,"&lt;"&amp;FM$1:FM$55),0))</f>
        <v>9999</v>
      </c>
      <c r="FO22" s="408" t="str">
        <f t="array" ref="FO22">INDEX(FL$1:FL$55,SMALL(IF(FM$1:FM$55=FN22,ROW(FM$1:FM$55)),COUNTIF(FN$1:FN22,FN22)),1)</f>
        <v>Maldon</v>
      </c>
      <c r="FP22" s="408" t="str">
        <f t="shared" si="26"/>
        <v>no data</v>
      </c>
      <c r="FQ22" s="408" t="str">
        <f t="shared" si="27"/>
        <v>Maldon</v>
      </c>
      <c r="FS22" s="409" t="s">
        <v>158</v>
      </c>
      <c r="FT22" s="408" t="str">
        <f t="shared" si="46"/>
        <v>9999</v>
      </c>
      <c r="FU22" s="408" t="str">
        <f t="array" ref="FU22">INDEX(FT$1:FT$55,MATCH(SMALL(COUNTIF(FT$1:FT$55,"&lt;"&amp;FT$1:FT$55),ROW(FT22:FU22)),COUNTIF(FT$1:FT$55,"&lt;"&amp;FT$1:FT$55),0))</f>
        <v>9999</v>
      </c>
      <c r="FV22" s="408" t="str">
        <f t="array" ref="FV22">INDEX(FS$1:FS$55,SMALL(IF(FT$1:FT$55=FU22,ROW(FT$1:FT$55)),COUNTIF(FU$1:FU22,FU22)),1)</f>
        <v>Maldon</v>
      </c>
      <c r="FW22" s="408" t="str">
        <f t="shared" si="28"/>
        <v>no data</v>
      </c>
      <c r="FX22" s="408" t="str">
        <f t="shared" si="29"/>
        <v>Maldon</v>
      </c>
      <c r="FZ22" s="409" t="s">
        <v>158</v>
      </c>
      <c r="GA22" s="408" t="str">
        <f t="shared" si="47"/>
        <v>9999</v>
      </c>
      <c r="GB22" s="408" t="str">
        <f t="array" ref="GB22">INDEX(GA$1:GA$55,MATCH(SMALL(COUNTIF(GA$1:GA$55,"&lt;"&amp;GA$1:GA$55),ROW(GA22:GB22)),COUNTIF(GA$1:GA$55,"&lt;"&amp;GA$1:GA$55),0))</f>
        <v>9999</v>
      </c>
      <c r="GC22" s="408" t="str">
        <f t="array" ref="GC22">INDEX(FZ$1:FZ$55,SMALL(IF(GA$1:GA$55=GB22,ROW(GA$1:GA$55)),COUNTIF(GB$1:GB22,GB22)),1)</f>
        <v>Maldon</v>
      </c>
      <c r="GD22" s="408" t="str">
        <f t="shared" si="30"/>
        <v>no data</v>
      </c>
      <c r="GE22" s="408" t="str">
        <f t="shared" si="31"/>
        <v>Maldon</v>
      </c>
    </row>
    <row r="23" spans="1:187" x14ac:dyDescent="0.25">
      <c r="A23" s="420" t="s">
        <v>18</v>
      </c>
      <c r="B23" s="167" t="str">
        <f t="shared" si="48"/>
        <v>OU</v>
      </c>
      <c r="C23" s="405" t="str">
        <f>VLOOKUP(A23,'urban rural'!$A$11:$B$336,2,FALSE)</f>
        <v>Other Urban</v>
      </c>
      <c r="D23" s="167" t="str">
        <f t="shared" si="49"/>
        <v>Predominantly Urban</v>
      </c>
      <c r="F23" s="405">
        <f>VLOOKUP($A23,'urban rural'!$A$11:$S$336,4,FALSE)</f>
        <v>4.9303944315545246E-4</v>
      </c>
      <c r="G23" s="424">
        <f t="shared" si="68"/>
        <v>11</v>
      </c>
      <c r="H23" s="405">
        <f t="shared" si="50"/>
        <v>11</v>
      </c>
      <c r="J23" s="405">
        <f>VLOOKUP($A23,'urban rural'!$A$11:$S$336,5,FALSE)</f>
        <v>2.8885037550548814E-4</v>
      </c>
      <c r="K23" s="424">
        <f t="shared" si="69"/>
        <v>16</v>
      </c>
      <c r="L23" s="405">
        <f t="shared" si="51"/>
        <v>16</v>
      </c>
      <c r="N23" s="405">
        <f>VLOOKUP($A23,'urban rural'!$A$11:$S$336,6,FALSE)</f>
        <v>6.5592635212888381E-4</v>
      </c>
      <c r="O23" s="424">
        <f t="shared" si="70"/>
        <v>22</v>
      </c>
      <c r="P23" s="405">
        <f t="shared" si="52"/>
        <v>22</v>
      </c>
      <c r="R23" s="405">
        <f>VLOOKUP($A23,'urban rural'!$A$11:$S$336,7,FALSE)</f>
        <v>4.3060440558608806E-4</v>
      </c>
      <c r="S23" s="424">
        <f t="shared" si="71"/>
        <v>16</v>
      </c>
      <c r="T23" s="405">
        <f t="shared" si="53"/>
        <v>16</v>
      </c>
      <c r="V23" s="405">
        <f>VLOOKUP($A23,'urban rural'!$A$11:$S$336,8,FALSE)</f>
        <v>4.4083526682134572E-4</v>
      </c>
      <c r="W23" s="424">
        <f t="shared" si="72"/>
        <v>11</v>
      </c>
      <c r="X23" s="405">
        <f t="shared" si="54"/>
        <v>11</v>
      </c>
      <c r="Z23" s="405">
        <f>VLOOKUP($A23,'urban rural'!$A$11:$S$336,9,FALSE)</f>
        <v>2.3108030040439053E-4</v>
      </c>
      <c r="AA23" s="424">
        <f t="shared" si="73"/>
        <v>18</v>
      </c>
      <c r="AB23" s="405">
        <f t="shared" si="55"/>
        <v>18</v>
      </c>
      <c r="AD23" s="405">
        <f>VLOOKUP($A23,'urban rural'!$A$11:$S$336,10,FALSE)</f>
        <v>2.8768699654775604E-4</v>
      </c>
      <c r="AE23" s="424">
        <f t="shared" si="74"/>
        <v>14</v>
      </c>
      <c r="AF23" s="405">
        <f t="shared" si="56"/>
        <v>14</v>
      </c>
      <c r="AH23" s="405">
        <f>VLOOKUP($A23,'urban rural'!$A$11:$S$336,11,FALSE)</f>
        <v>2.4276726886388831E-4</v>
      </c>
      <c r="AI23" s="424">
        <f t="shared" si="75"/>
        <v>13</v>
      </c>
      <c r="AJ23" s="405">
        <f t="shared" si="57"/>
        <v>13</v>
      </c>
      <c r="AL23" s="405">
        <f>VLOOKUP($A23,'urban rural'!$A$11:$S$336,12,FALSE)</f>
        <v>5.220417633410673E-5</v>
      </c>
      <c r="AM23" s="424">
        <f t="shared" si="76"/>
        <v>11</v>
      </c>
      <c r="AN23" s="405">
        <f t="shared" si="58"/>
        <v>11</v>
      </c>
      <c r="AP23" s="405">
        <f>VLOOKUP($A23,'urban rural'!$A$11:$S$336,13,FALSE)</f>
        <v>6.3547082611207392E-5</v>
      </c>
      <c r="AQ23" s="424">
        <f t="shared" si="77"/>
        <v>13</v>
      </c>
      <c r="AR23" s="405">
        <f t="shared" si="59"/>
        <v>13</v>
      </c>
      <c r="AT23" s="405">
        <f>VLOOKUP($A23,'urban rural'!$A$11:$S$336,14,FALSE)</f>
        <v>3.6823935558112772E-4</v>
      </c>
      <c r="AU23" s="424">
        <f t="shared" si="78"/>
        <v>32</v>
      </c>
      <c r="AV23" s="405">
        <f t="shared" si="60"/>
        <v>32</v>
      </c>
      <c r="AX23" s="405">
        <f>VLOOKUP($A23,'urban rural'!$A$11:$S$336,15,FALSE)</f>
        <v>1.8783713672219978E-4</v>
      </c>
      <c r="AY23" s="424">
        <f t="shared" si="79"/>
        <v>24</v>
      </c>
      <c r="AZ23" s="405">
        <f t="shared" si="61"/>
        <v>24</v>
      </c>
      <c r="BB23" s="405" t="str">
        <f>VLOOKUP($A23,'urban rural'!$A$11:$S$336,16,FALSE)</f>
        <v>error</v>
      </c>
      <c r="BC23" s="424">
        <f t="shared" si="80"/>
        <v>1</v>
      </c>
      <c r="BD23" s="405" t="str">
        <f t="shared" si="62"/>
        <v>9999</v>
      </c>
      <c r="BF23" s="405" t="str">
        <f>VLOOKUP($A23,'urban rural'!$A$11:$S$336,17,FALSE)</f>
        <v>error</v>
      </c>
      <c r="BG23" s="424">
        <f t="shared" si="81"/>
        <v>1</v>
      </c>
      <c r="BH23" s="405" t="str">
        <f t="shared" si="63"/>
        <v>9999</v>
      </c>
      <c r="BJ23" s="405" t="str">
        <f>VLOOKUP($A23,'urban rural'!$A$11:$S$336,18,FALSE)</f>
        <v>error</v>
      </c>
      <c r="BK23" s="424">
        <f t="shared" si="82"/>
        <v>1</v>
      </c>
      <c r="BL23" s="405" t="str">
        <f t="shared" si="64"/>
        <v>9999</v>
      </c>
      <c r="BN23" s="405" t="str">
        <f>VLOOKUP($A23,'urban rural'!$A$11:$S$336,19,FALSE)</f>
        <v>error</v>
      </c>
      <c r="BO23" s="424">
        <f t="shared" si="83"/>
        <v>1</v>
      </c>
      <c r="BP23" s="405" t="str">
        <f t="shared" si="65"/>
        <v>9999</v>
      </c>
      <c r="BQ23" s="167">
        <f>VLOOKUP(A23,'[1]average earnings workplace 2012'!$A$13:$GY$599,[1]lists1!$B$12,FALSE)</f>
        <v>15.56</v>
      </c>
      <c r="BR23" s="167" t="e">
        <f t="shared" si="66"/>
        <v>#N/A</v>
      </c>
      <c r="BS23" s="167" t="e">
        <f t="shared" si="67"/>
        <v>#N/A</v>
      </c>
      <c r="BY23" s="409" t="s">
        <v>163</v>
      </c>
      <c r="BZ23" s="408">
        <f t="shared" si="32"/>
        <v>20</v>
      </c>
      <c r="CA23" s="408">
        <f t="array" ref="CA23">INDEX($BZ$1:$BZ$55,MATCH(SMALL(COUNTIF($BZ$1:$BZ$55,"&lt;"&amp;$BZ$1:$BZ$55),ROW($BZ23:$CA23)),COUNTIF($BZ$1:$BZ$55,"&lt;"&amp;$BZ$1:$BZ$55),0))</f>
        <v>23</v>
      </c>
      <c r="CB23" s="408" t="str">
        <f t="array" ref="CB23">INDEX($BY$1:$BY$55,SMALL(IF($BZ$1:$BZ$55=$CA23,ROW($BZ$1:$BZ$55)),COUNTIF($CA$1:$CA23,$CA23)),1)</f>
        <v>Isle of Wight</v>
      </c>
      <c r="CC23" s="408">
        <f t="shared" si="0"/>
        <v>23</v>
      </c>
      <c r="CD23" s="408" t="str">
        <f t="shared" si="1"/>
        <v>Isle of Wight</v>
      </c>
      <c r="CF23" s="409" t="s">
        <v>163</v>
      </c>
      <c r="CG23" s="408">
        <f t="shared" si="33"/>
        <v>24</v>
      </c>
      <c r="CH23" s="408">
        <f t="array" ref="CH23">INDEX(CG$1:CG$55,MATCH(SMALL(COUNTIF(CG$1:CG$55,"&lt;"&amp;CG$1:CG$55),ROW(CG23:CH23)),COUNTIF(CG$1:CG$55,"&lt;"&amp;CG$1:CG$55),0))</f>
        <v>23</v>
      </c>
      <c r="CI23" s="408" t="str">
        <f t="array" ref="CI23">INDEX(CF$1:CF$55,SMALL(IF(CG$1:CG$55=CH23,ROW(CG$1:CG$55)),COUNTIF(CH$1:CH23,CH23)),1)</f>
        <v>Harborough</v>
      </c>
      <c r="CJ23" s="408">
        <f t="shared" si="2"/>
        <v>23</v>
      </c>
      <c r="CK23" s="408" t="str">
        <f t="shared" si="3"/>
        <v>Harborough</v>
      </c>
      <c r="CM23" s="409" t="s">
        <v>163</v>
      </c>
      <c r="CN23" s="408">
        <f t="shared" si="34"/>
        <v>19</v>
      </c>
      <c r="CO23" s="408">
        <f t="array" ref="CO23">INDEX(CN$1:CN$55,MATCH(SMALL(COUNTIF(CN$1:CN$55,"&lt;"&amp;CN$1:CN$55),ROW(CN23:CO23)),COUNTIF(CN$1:CN$55,"&lt;"&amp;CN$1:CN$55),0))</f>
        <v>23</v>
      </c>
      <c r="CP23" s="408" t="str">
        <f t="array" ref="CP23">INDEX(CM$1:CM$55,SMALL(IF(CN$1:CN$55=CO23,ROW(CN$1:CN$55)),COUNTIF(CO$1:CO23,CO23)),1)</f>
        <v>Harborough</v>
      </c>
      <c r="CQ23" s="408">
        <f t="shared" si="4"/>
        <v>23</v>
      </c>
      <c r="CR23" s="408" t="str">
        <f t="shared" si="5"/>
        <v>Harborough</v>
      </c>
      <c r="CT23" s="409" t="s">
        <v>163</v>
      </c>
      <c r="CU23" s="408">
        <f t="shared" si="35"/>
        <v>31</v>
      </c>
      <c r="CV23" s="408">
        <f t="array" ref="CV23">INDEX(CU$1:CU$55,MATCH(SMALL(COUNTIF(CU$1:CU$55,"&lt;"&amp;CU$1:CU$55),ROW(CU23:CV23)),COUNTIF(CU$1:CU$55,"&lt;"&amp;CU$1:CU$55),0))</f>
        <v>23</v>
      </c>
      <c r="CW23" s="408" t="str">
        <f t="array" ref="CW23">INDEX(CT$1:CT$55,SMALL(IF(CU$1:CU$55=CV23,ROW(CU$1:CU$55)),COUNTIF(CV$1:CV23,CV23)),1)</f>
        <v>Suffolk Coastal</v>
      </c>
      <c r="CX23" s="408">
        <f t="shared" si="6"/>
        <v>23</v>
      </c>
      <c r="CY23" s="408" t="str">
        <f t="shared" si="7"/>
        <v>Suffolk Coastal</v>
      </c>
      <c r="DA23" s="409" t="s">
        <v>163</v>
      </c>
      <c r="DB23" s="408">
        <f t="shared" si="36"/>
        <v>23</v>
      </c>
      <c r="DC23" s="408">
        <f t="array" ref="DC23">INDEX(DB$1:DB$55,MATCH(SMALL(COUNTIF(DB$1:DB$55,"&lt;"&amp;DB$1:DB$55),ROW(DB23:DC23)),COUNTIF(DB$1:DB$55,"&lt;"&amp;DB$1:DB$55),0))</f>
        <v>23</v>
      </c>
      <c r="DD23" s="408" t="str">
        <f t="array" ref="DD23">INDEX(DA$1:DA$55,SMALL(IF(DB$1:DB$55=DC23,ROW(DB$1:DB$55)),COUNTIF(DC$1:DC23,DC23)),1)</f>
        <v>Melton</v>
      </c>
      <c r="DE23" s="408">
        <f t="shared" si="8"/>
        <v>23</v>
      </c>
      <c r="DF23" s="408" t="str">
        <f t="shared" si="9"/>
        <v>Melton</v>
      </c>
      <c r="DH23" s="409" t="s">
        <v>163</v>
      </c>
      <c r="DI23" s="408">
        <f t="shared" si="37"/>
        <v>27</v>
      </c>
      <c r="DJ23" s="408">
        <f t="array" ref="DJ23">INDEX(DI$1:DI$55,MATCH(SMALL(COUNTIF(DI$1:DI$55,"&lt;"&amp;DI$1:DI$55),ROW(DI23:DJ23)),COUNTIF(DI$1:DI$55,"&lt;"&amp;DI$1:DI$55),0))</f>
        <v>23</v>
      </c>
      <c r="DK23" s="408" t="str">
        <f t="array" ref="DK23">INDEX(DH$1:DH$55,SMALL(IF(DI$1:DI$55=DJ23,ROW(DI$1:DI$55)),COUNTIF(DJ$1:DJ23,DJ23)),1)</f>
        <v>Mid Suffolk</v>
      </c>
      <c r="DL23" s="408">
        <f t="shared" si="10"/>
        <v>23</v>
      </c>
      <c r="DM23" s="408" t="str">
        <f t="shared" si="11"/>
        <v>Mid Suffolk</v>
      </c>
      <c r="DO23" s="409" t="s">
        <v>163</v>
      </c>
      <c r="DP23" s="408">
        <f t="shared" si="38"/>
        <v>25</v>
      </c>
      <c r="DQ23" s="408">
        <f t="array" ref="DQ23">INDEX(DP$1:DP$55,MATCH(SMALL(COUNTIF(DP$1:DP$55,"&lt;"&amp;DP$1:DP$55),ROW(DP23:DQ23)),COUNTIF(DP$1:DP$55,"&lt;"&amp;DP$1:DP$55),0))</f>
        <v>23</v>
      </c>
      <c r="DR23" s="408" t="str">
        <f t="array" ref="DR23">INDEX(DO$1:DO$55,SMALL(IF(DP$1:DP$55=DQ23,ROW(DP$1:DP$55)),COUNTIF(DQ$1:DQ23,DQ23)),1)</f>
        <v>Isle of Wight</v>
      </c>
      <c r="DS23" s="408">
        <f t="shared" si="12"/>
        <v>23</v>
      </c>
      <c r="DT23" s="408" t="str">
        <f t="shared" si="13"/>
        <v>Isle of Wight</v>
      </c>
      <c r="DV23" s="409" t="s">
        <v>163</v>
      </c>
      <c r="DW23" s="408">
        <f t="shared" si="39"/>
        <v>35</v>
      </c>
      <c r="DX23" s="408">
        <f t="array" ref="DX23">INDEX(DW$1:DW$55,MATCH(SMALL(COUNTIF(DW$1:DW$55,"&lt;"&amp;DW$1:DW$55),ROW(DW23:DX23)),COUNTIF(DW$1:DW$55,"&lt;"&amp;DW$1:DW$55),0))</f>
        <v>23</v>
      </c>
      <c r="DY23" s="408" t="str">
        <f t="array" ref="DY23">INDEX(DV$1:DV$55,SMALL(IF(DW$1:DW$55=DX23,ROW(DW$1:DW$55)),COUNTIF(DX$1:DX23,DX23)),1)</f>
        <v>Craven</v>
      </c>
      <c r="DZ23" s="408">
        <f t="shared" si="14"/>
        <v>23</v>
      </c>
      <c r="EA23" s="408" t="str">
        <f t="shared" si="15"/>
        <v>Craven</v>
      </c>
      <c r="EC23" s="409" t="s">
        <v>163</v>
      </c>
      <c r="ED23" s="408">
        <f t="shared" si="40"/>
        <v>30</v>
      </c>
      <c r="EE23" s="408">
        <f t="array" ref="EE23">INDEX(ED$1:ED$55,MATCH(SMALL(COUNTIF(ED$1:ED$55,"&lt;"&amp;ED$1:ED$55),ROW(ED23:EE23)),COUNTIF(ED$1:ED$55,"&lt;"&amp;ED$1:ED$55),0))</f>
        <v>23</v>
      </c>
      <c r="EF23" s="408" t="str">
        <f t="array" ref="EF23">INDEX(EC$1:EC$55,SMALL(IF(ED$1:ED$55=EE23,ROW(ED$1:ED$55)),COUNTIF(EE$1:EE23,EE23)),1)</f>
        <v>Selby</v>
      </c>
      <c r="EG23" s="408">
        <f t="shared" si="16"/>
        <v>23</v>
      </c>
      <c r="EH23" s="408" t="str">
        <f t="shared" si="17"/>
        <v>Selby</v>
      </c>
      <c r="EJ23" s="409" t="s">
        <v>163</v>
      </c>
      <c r="EK23" s="408">
        <f t="shared" si="41"/>
        <v>33</v>
      </c>
      <c r="EL23" s="408">
        <f t="array" ref="EL23">INDEX(EK$1:EK$55,MATCH(SMALL(COUNTIF(EK$1:EK$55,"&lt;"&amp;EK$1:EK$55),ROW(EK23:EL23)),COUNTIF(EK$1:EK$55,"&lt;"&amp;EK$1:EK$55),0))</f>
        <v>23</v>
      </c>
      <c r="EM23" s="408" t="str">
        <f t="array" ref="EM23">INDEX(EJ$1:EJ$55,SMALL(IF(EK$1:EK$55=EL23,ROW(EK$1:EK$55)),COUNTIF(EL$1:EL23,EL23)),1)</f>
        <v>North Dorset</v>
      </c>
      <c r="EN23" s="408">
        <f t="shared" si="18"/>
        <v>23</v>
      </c>
      <c r="EO23" s="408" t="str">
        <f t="shared" si="19"/>
        <v>North Dorset</v>
      </c>
      <c r="EQ23" s="409" t="s">
        <v>163</v>
      </c>
      <c r="ER23" s="408">
        <f t="shared" si="42"/>
        <v>21</v>
      </c>
      <c r="ES23" s="408">
        <f t="array" ref="ES23">INDEX(ER$1:ER$55,MATCH(SMALL(COUNTIF(ER$1:ER$55,"&lt;"&amp;ER$1:ER$55),ROW(ER23:ES23)),COUNTIF(ER$1:ER$55,"&lt;"&amp;ER$1:ER$55),0))</f>
        <v>23</v>
      </c>
      <c r="ET23" s="408" t="str">
        <f t="array" ref="ET23">INDEX(EQ$1:EQ$55,SMALL(IF(ER$1:ER$55=ES23,ROW(ER$1:ER$55)),COUNTIF(ES$1:ES23,ES23)),1)</f>
        <v>West Devon</v>
      </c>
      <c r="EU23" s="408">
        <f t="shared" si="20"/>
        <v>23</v>
      </c>
      <c r="EV23" s="408" t="str">
        <f t="shared" si="21"/>
        <v>West Devon</v>
      </c>
      <c r="EX23" s="409" t="s">
        <v>163</v>
      </c>
      <c r="EY23" s="408">
        <f t="shared" si="43"/>
        <v>34</v>
      </c>
      <c r="EZ23" s="408">
        <f t="array" ref="EZ23">INDEX(EY$1:EY$55,MATCH(SMALL(COUNTIF(EY$1:EY$55,"&lt;"&amp;EY$1:EY$55),ROW(EY23:EZ23)),COUNTIF(EY$1:EY$55,"&lt;"&amp;EY$1:EY$55),0))</f>
        <v>23</v>
      </c>
      <c r="FA23" s="408" t="str">
        <f t="array" ref="FA23">INDEX(EX$1:EX$55,SMALL(IF(EY$1:EY$55=EZ23,ROW(EY$1:EY$55)),COUNTIF(EZ$1:EZ23,EZ23)),1)</f>
        <v>Copeland</v>
      </c>
      <c r="FB23" s="408">
        <f t="shared" si="22"/>
        <v>23</v>
      </c>
      <c r="FC23" s="408" t="str">
        <f t="shared" si="23"/>
        <v>Copeland</v>
      </c>
      <c r="FE23" s="409" t="s">
        <v>163</v>
      </c>
      <c r="FF23" s="408" t="str">
        <f t="shared" si="44"/>
        <v>9999</v>
      </c>
      <c r="FG23" s="408" t="str">
        <f t="array" ref="FG23">INDEX(FF$1:FF$55,MATCH(SMALL(COUNTIF(FF$1:FF$55,"&lt;"&amp;FF$1:FF$55),ROW(FF23:FG23)),COUNTIF(FF$1:FF$55,"&lt;"&amp;FF$1:FF$55),0))</f>
        <v>9999</v>
      </c>
      <c r="FH23" s="408" t="str">
        <f t="array" ref="FH23">INDEX(FE$1:FE$55,SMALL(IF(FF$1:FF$55=FG23,ROW(FF$1:FF$55)),COUNTIF(FG$1:FG23,FG23)),1)</f>
        <v>Melton</v>
      </c>
      <c r="FI23" s="408" t="str">
        <f t="shared" si="24"/>
        <v>no data</v>
      </c>
      <c r="FJ23" s="408" t="str">
        <f t="shared" si="25"/>
        <v>Melton</v>
      </c>
      <c r="FL23" s="409" t="s">
        <v>163</v>
      </c>
      <c r="FM23" s="408" t="str">
        <f t="shared" si="45"/>
        <v>9999</v>
      </c>
      <c r="FN23" s="408" t="str">
        <f t="array" ref="FN23">INDEX(FM$1:FM$55,MATCH(SMALL(COUNTIF(FM$1:FM$55,"&lt;"&amp;FM$1:FM$55),ROW(FM23:FN23)),COUNTIF(FM$1:FM$55,"&lt;"&amp;FM$1:FM$55),0))</f>
        <v>9999</v>
      </c>
      <c r="FO23" s="408" t="str">
        <f t="array" ref="FO23">INDEX(FL$1:FL$55,SMALL(IF(FM$1:FM$55=FN23,ROW(FM$1:FM$55)),COUNTIF(FN$1:FN23,FN23)),1)</f>
        <v>Melton</v>
      </c>
      <c r="FP23" s="408" t="str">
        <f t="shared" si="26"/>
        <v>no data</v>
      </c>
      <c r="FQ23" s="408" t="str">
        <f t="shared" si="27"/>
        <v>Melton</v>
      </c>
      <c r="FS23" s="409" t="s">
        <v>163</v>
      </c>
      <c r="FT23" s="408" t="str">
        <f t="shared" si="46"/>
        <v>9999</v>
      </c>
      <c r="FU23" s="408" t="str">
        <f t="array" ref="FU23">INDEX(FT$1:FT$55,MATCH(SMALL(COUNTIF(FT$1:FT$55,"&lt;"&amp;FT$1:FT$55),ROW(FT23:FU23)),COUNTIF(FT$1:FT$55,"&lt;"&amp;FT$1:FT$55),0))</f>
        <v>9999</v>
      </c>
      <c r="FV23" s="408" t="str">
        <f t="array" ref="FV23">INDEX(FS$1:FS$55,SMALL(IF(FT$1:FT$55=FU23,ROW(FT$1:FT$55)),COUNTIF(FU$1:FU23,FU23)),1)</f>
        <v>Melton</v>
      </c>
      <c r="FW23" s="408" t="str">
        <f t="shared" si="28"/>
        <v>no data</v>
      </c>
      <c r="FX23" s="408" t="str">
        <f t="shared" si="29"/>
        <v>Melton</v>
      </c>
      <c r="FZ23" s="409" t="s">
        <v>163</v>
      </c>
      <c r="GA23" s="408" t="str">
        <f t="shared" si="47"/>
        <v>9999</v>
      </c>
      <c r="GB23" s="408" t="str">
        <f t="array" ref="GB23">INDEX(GA$1:GA$55,MATCH(SMALL(COUNTIF(GA$1:GA$55,"&lt;"&amp;GA$1:GA$55),ROW(GA23:GB23)),COUNTIF(GA$1:GA$55,"&lt;"&amp;GA$1:GA$55),0))</f>
        <v>9999</v>
      </c>
      <c r="GC23" s="408" t="str">
        <f t="array" ref="GC23">INDEX(FZ$1:FZ$55,SMALL(IF(GA$1:GA$55=GB23,ROW(GA$1:GA$55)),COUNTIF(GB$1:GB23,GB23)),1)</f>
        <v>Melton</v>
      </c>
      <c r="GD23" s="408" t="str">
        <f t="shared" si="30"/>
        <v>no data</v>
      </c>
      <c r="GE23" s="408" t="str">
        <f t="shared" si="31"/>
        <v>Melton</v>
      </c>
    </row>
    <row r="24" spans="1:187" x14ac:dyDescent="0.25">
      <c r="A24" s="420" t="s">
        <v>19</v>
      </c>
      <c r="B24" s="167" t="str">
        <f t="shared" si="48"/>
        <v>SR</v>
      </c>
      <c r="C24" s="405" t="str">
        <f>VLOOKUP(A24,'urban rural'!$A$11:$B$336,2,FALSE)</f>
        <v>Significant Rural</v>
      </c>
      <c r="D24" s="167" t="str">
        <f t="shared" si="49"/>
        <v>Significant Rural</v>
      </c>
      <c r="F24" s="405">
        <f>VLOOKUP($A24,'urban rural'!$A$11:$S$336,4,FALSE)</f>
        <v>1.4444444444444444E-3</v>
      </c>
      <c r="G24" s="424">
        <f t="shared" si="68"/>
        <v>40</v>
      </c>
      <c r="H24" s="405">
        <f t="shared" si="50"/>
        <v>40</v>
      </c>
      <c r="J24" s="405">
        <f>VLOOKUP($A24,'urban rural'!$A$11:$S$336,5,FALSE)</f>
        <v>9.2626447288238884E-4</v>
      </c>
      <c r="K24" s="424">
        <f t="shared" si="69"/>
        <v>39</v>
      </c>
      <c r="L24" s="405">
        <f t="shared" si="51"/>
        <v>39</v>
      </c>
      <c r="N24" s="405">
        <f>VLOOKUP($A24,'urban rural'!$A$11:$S$336,6,FALSE)</f>
        <v>1.0757211538461539E-3</v>
      </c>
      <c r="O24" s="424">
        <f t="shared" si="70"/>
        <v>40</v>
      </c>
      <c r="P24" s="405">
        <f t="shared" si="52"/>
        <v>40</v>
      </c>
      <c r="R24" s="405">
        <f>VLOOKUP($A24,'urban rural'!$A$11:$S$336,7,FALSE)</f>
        <v>1.0654035779916634E-3</v>
      </c>
      <c r="S24" s="424">
        <f t="shared" si="71"/>
        <v>41</v>
      </c>
      <c r="T24" s="405">
        <f t="shared" si="53"/>
        <v>41</v>
      </c>
      <c r="V24" s="405">
        <f>VLOOKUP($A24,'urban rural'!$A$11:$S$336,8,FALSE)</f>
        <v>9.0740740740740745E-4</v>
      </c>
      <c r="W24" s="424">
        <f t="shared" si="72"/>
        <v>38</v>
      </c>
      <c r="X24" s="405">
        <f t="shared" si="54"/>
        <v>38</v>
      </c>
      <c r="Z24" s="405">
        <f>VLOOKUP($A24,'urban rural'!$A$11:$S$336,9,FALSE)</f>
        <v>3.5344302254722732E-4</v>
      </c>
      <c r="AA24" s="424">
        <f t="shared" si="73"/>
        <v>31</v>
      </c>
      <c r="AB24" s="405">
        <f t="shared" si="55"/>
        <v>31</v>
      </c>
      <c r="AD24" s="405">
        <f>VLOOKUP($A24,'urban rural'!$A$11:$S$336,10,FALSE)</f>
        <v>5.1081730769230772E-4</v>
      </c>
      <c r="AE24" s="424">
        <f t="shared" si="74"/>
        <v>36</v>
      </c>
      <c r="AF24" s="405">
        <f t="shared" si="56"/>
        <v>36</v>
      </c>
      <c r="AH24" s="405">
        <f>VLOOKUP($A24,'urban rural'!$A$11:$S$336,11,FALSE)</f>
        <v>5.6244894814287054E-4</v>
      </c>
      <c r="AI24" s="424">
        <f t="shared" si="75"/>
        <v>42</v>
      </c>
      <c r="AJ24" s="405">
        <f t="shared" si="57"/>
        <v>42</v>
      </c>
      <c r="AL24" s="405">
        <f>VLOOKUP($A24,'urban rural'!$A$11:$S$336,12,FALSE)</f>
        <v>5.4320987654320988E-4</v>
      </c>
      <c r="AM24" s="424">
        <f t="shared" si="76"/>
        <v>43</v>
      </c>
      <c r="AN24" s="405">
        <f t="shared" si="58"/>
        <v>43</v>
      </c>
      <c r="AP24" s="405">
        <f>VLOOKUP($A24,'urban rural'!$A$11:$S$336,13,FALSE)</f>
        <v>5.6672760511882999E-4</v>
      </c>
      <c r="AQ24" s="424">
        <f t="shared" si="77"/>
        <v>44</v>
      </c>
      <c r="AR24" s="405">
        <f t="shared" si="59"/>
        <v>44</v>
      </c>
      <c r="AT24" s="405">
        <f>VLOOKUP($A24,'urban rural'!$A$11:$S$336,14,FALSE)</f>
        <v>5.5889423076923076E-4</v>
      </c>
      <c r="AU24" s="424">
        <f t="shared" si="78"/>
        <v>42</v>
      </c>
      <c r="AV24" s="405">
        <f t="shared" si="60"/>
        <v>42</v>
      </c>
      <c r="AX24" s="405">
        <f>VLOOKUP($A24,'urban rural'!$A$11:$S$336,15,FALSE)</f>
        <v>5.0295462984879281E-4</v>
      </c>
      <c r="AY24" s="424">
        <f t="shared" si="79"/>
        <v>35</v>
      </c>
      <c r="AZ24" s="405">
        <f t="shared" si="61"/>
        <v>35</v>
      </c>
      <c r="BB24" s="405" t="str">
        <f>VLOOKUP($A24,'urban rural'!$A$11:$S$336,16,FALSE)</f>
        <v>error</v>
      </c>
      <c r="BC24" s="424">
        <f t="shared" si="80"/>
        <v>1</v>
      </c>
      <c r="BD24" s="405" t="str">
        <f t="shared" si="62"/>
        <v>9999</v>
      </c>
      <c r="BF24" s="405" t="str">
        <f>VLOOKUP($A24,'urban rural'!$A$11:$S$336,17,FALSE)</f>
        <v>error</v>
      </c>
      <c r="BG24" s="424">
        <f t="shared" si="81"/>
        <v>1</v>
      </c>
      <c r="BH24" s="405" t="str">
        <f t="shared" si="63"/>
        <v>9999</v>
      </c>
      <c r="BJ24" s="405" t="str">
        <f>VLOOKUP($A24,'urban rural'!$A$11:$S$336,18,FALSE)</f>
        <v>error</v>
      </c>
      <c r="BK24" s="424">
        <f t="shared" si="82"/>
        <v>1</v>
      </c>
      <c r="BL24" s="405" t="str">
        <f t="shared" si="64"/>
        <v>9999</v>
      </c>
      <c r="BN24" s="405" t="str">
        <f>VLOOKUP($A24,'urban rural'!$A$11:$S$336,19,FALSE)</f>
        <v>error</v>
      </c>
      <c r="BO24" s="424">
        <f t="shared" si="83"/>
        <v>1</v>
      </c>
      <c r="BP24" s="405" t="str">
        <f t="shared" si="65"/>
        <v>9999</v>
      </c>
      <c r="BQ24" s="167">
        <f>VLOOKUP(A24,'[1]average earnings workplace 2012'!$A$13:$GY$599,[1]lists1!$B$12,FALSE)</f>
        <v>14.39</v>
      </c>
      <c r="BR24" s="167" t="e">
        <f t="shared" si="66"/>
        <v>#N/A</v>
      </c>
      <c r="BS24" s="167" t="e">
        <f t="shared" si="67"/>
        <v>#N/A</v>
      </c>
      <c r="BY24" s="409" t="s">
        <v>164</v>
      </c>
      <c r="BZ24" s="408">
        <f t="shared" si="32"/>
        <v>50</v>
      </c>
      <c r="CA24" s="408">
        <f t="array" ref="CA24">INDEX($BZ$1:$BZ$55,MATCH(SMALL(COUNTIF($BZ$1:$BZ$55,"&lt;"&amp;$BZ$1:$BZ$55),ROW($BZ24:$CA24)),COUNTIF($BZ$1:$BZ$55,"&lt;"&amp;$BZ$1:$BZ$55),0))</f>
        <v>24</v>
      </c>
      <c r="CB24" s="408" t="str">
        <f t="array" ref="CB24">INDEX($BY$1:$BY$55,SMALL(IF($BZ$1:$BZ$55=$CA24,ROW($BZ$1:$BZ$55)),COUNTIF($CA$1:$CA24,$CA24)),1)</f>
        <v>Rutland</v>
      </c>
      <c r="CC24" s="408">
        <f t="shared" si="0"/>
        <v>24</v>
      </c>
      <c r="CD24" s="408" t="str">
        <f t="shared" si="1"/>
        <v>Rutland</v>
      </c>
      <c r="CF24" s="409" t="s">
        <v>164</v>
      </c>
      <c r="CG24" s="408">
        <f t="shared" si="33"/>
        <v>51</v>
      </c>
      <c r="CH24" s="408">
        <f t="array" ref="CH24">INDEX(CG$1:CG$55,MATCH(SMALL(COUNTIF(CG$1:CG$55,"&lt;"&amp;CG$1:CG$55),ROW(CG24:CH24)),COUNTIF(CG$1:CG$55,"&lt;"&amp;CG$1:CG$55),0))</f>
        <v>24</v>
      </c>
      <c r="CI24" s="408" t="str">
        <f t="array" ref="CI24">INDEX(CF$1:CF$55,SMALL(IF(CG$1:CG$55=CH24,ROW(CG$1:CG$55)),COUNTIF(CH$1:CH24,CH24)),1)</f>
        <v>Melton</v>
      </c>
      <c r="CJ24" s="408">
        <f t="shared" si="2"/>
        <v>24</v>
      </c>
      <c r="CK24" s="408" t="str">
        <f t="shared" si="3"/>
        <v>Melton</v>
      </c>
      <c r="CM24" s="409" t="s">
        <v>164</v>
      </c>
      <c r="CN24" s="408">
        <f t="shared" si="34"/>
        <v>49</v>
      </c>
      <c r="CO24" s="408">
        <f t="array" ref="CO24">INDEX(CN$1:CN$55,MATCH(SMALL(COUNTIF(CN$1:CN$55,"&lt;"&amp;CN$1:CN$55),ROW(CN24:CO24)),COUNTIF(CN$1:CN$55,"&lt;"&amp;CN$1:CN$55),0))</f>
        <v>24</v>
      </c>
      <c r="CP24" s="408" t="str">
        <f t="array" ref="CP24">INDEX(CM$1:CM$55,SMALL(IF(CN$1:CN$55=CO24,ROW(CN$1:CN$55)),COUNTIF(CO$1:CO24,CO24)),1)</f>
        <v>Eden</v>
      </c>
      <c r="CQ24" s="408">
        <f t="shared" si="4"/>
        <v>24</v>
      </c>
      <c r="CR24" s="408" t="str">
        <f t="shared" si="5"/>
        <v>Eden</v>
      </c>
      <c r="CT24" s="409" t="s">
        <v>164</v>
      </c>
      <c r="CU24" s="408">
        <f t="shared" si="35"/>
        <v>45</v>
      </c>
      <c r="CV24" s="408">
        <f t="array" ref="CV24">INDEX(CU$1:CU$55,MATCH(SMALL(COUNTIF(CU$1:CU$55,"&lt;"&amp;CU$1:CU$55),ROW(CU24:CV24)),COUNTIF(CU$1:CU$55,"&lt;"&amp;CU$1:CU$55),0))</f>
        <v>24</v>
      </c>
      <c r="CW24" s="408" t="str">
        <f t="array" ref="CW24">INDEX(CT$1:CT$55,SMALL(IF(CU$1:CU$55=CV24,ROW(CU$1:CU$55)),COUNTIF(CV$1:CV24,CV24)),1)</f>
        <v>East Lindsey</v>
      </c>
      <c r="CX24" s="408">
        <f t="shared" si="6"/>
        <v>24</v>
      </c>
      <c r="CY24" s="408" t="str">
        <f t="shared" si="7"/>
        <v>East Lindsey</v>
      </c>
      <c r="DA24" s="409" t="s">
        <v>164</v>
      </c>
      <c r="DB24" s="408">
        <f t="shared" si="36"/>
        <v>40</v>
      </c>
      <c r="DC24" s="408">
        <f t="array" ref="DC24">INDEX(DB$1:DB$55,MATCH(SMALL(COUNTIF(DB$1:DB$55,"&lt;"&amp;DB$1:DB$55),ROW(DB24:DC24)),COUNTIF(DB$1:DB$55,"&lt;"&amp;DB$1:DB$55),0))</f>
        <v>24</v>
      </c>
      <c r="DD24" s="408" t="str">
        <f t="array" ref="DD24">INDEX(DA$1:DA$55,SMALL(IF(DB$1:DB$55=DC24,ROW(DB$1:DB$55)),COUNTIF(DC$1:DC24,DC24)),1)</f>
        <v>Purbeck</v>
      </c>
      <c r="DE24" s="408">
        <f t="shared" si="8"/>
        <v>24</v>
      </c>
      <c r="DF24" s="408" t="str">
        <f t="shared" si="9"/>
        <v>Purbeck</v>
      </c>
      <c r="DH24" s="409" t="s">
        <v>164</v>
      </c>
      <c r="DI24" s="408">
        <f t="shared" si="37"/>
        <v>49</v>
      </c>
      <c r="DJ24" s="408">
        <f t="array" ref="DJ24">INDEX(DI$1:DI$55,MATCH(SMALL(COUNTIF(DI$1:DI$55,"&lt;"&amp;DI$1:DI$55),ROW(DI24:DJ24)),COUNTIF(DI$1:DI$55,"&lt;"&amp;DI$1:DI$55),0))</f>
        <v>24</v>
      </c>
      <c r="DK24" s="408" t="str">
        <f t="array" ref="DK24">INDEX(DH$1:DH$55,SMALL(IF(DI$1:DI$55=DJ24,ROW(DI$1:DI$55)),COUNTIF(DJ$1:DJ24,DJ24)),1)</f>
        <v>North Dorset</v>
      </c>
      <c r="DL24" s="408">
        <f t="shared" si="10"/>
        <v>24</v>
      </c>
      <c r="DM24" s="408" t="str">
        <f t="shared" si="11"/>
        <v>North Dorset</v>
      </c>
      <c r="DO24" s="409" t="s">
        <v>164</v>
      </c>
      <c r="DP24" s="408">
        <f t="shared" si="38"/>
        <v>33</v>
      </c>
      <c r="DQ24" s="408">
        <f t="array" ref="DQ24">INDEX(DP$1:DP$55,MATCH(SMALL(COUNTIF(DP$1:DP$55,"&lt;"&amp;DP$1:DP$55),ROW(DP24:DQ24)),COUNTIF(DP$1:DP$55,"&lt;"&amp;DP$1:DP$55),0))</f>
        <v>24</v>
      </c>
      <c r="DR24" s="408" t="str">
        <f t="array" ref="DR24">INDEX(DO$1:DO$55,SMALL(IF(DP$1:DP$55=DQ24,ROW(DP$1:DP$55)),COUNTIF(DQ$1:DQ24,DQ24)),1)</f>
        <v>South Norfolk</v>
      </c>
      <c r="DS24" s="408">
        <f t="shared" si="12"/>
        <v>24</v>
      </c>
      <c r="DT24" s="408" t="str">
        <f t="shared" si="13"/>
        <v>South Norfolk</v>
      </c>
      <c r="DV24" s="409" t="s">
        <v>164</v>
      </c>
      <c r="DW24" s="408">
        <f t="shared" si="39"/>
        <v>42</v>
      </c>
      <c r="DX24" s="408">
        <f t="array" ref="DX24">INDEX(DW$1:DW$55,MATCH(SMALL(COUNTIF(DW$1:DW$55,"&lt;"&amp;DW$1:DW$55),ROW(DW24:DX24)),COUNTIF(DW$1:DW$55,"&lt;"&amp;DW$1:DW$55),0))</f>
        <v>24</v>
      </c>
      <c r="DY24" s="408" t="str">
        <f t="array" ref="DY24">INDEX(DV$1:DV$55,SMALL(IF(DW$1:DW$55=DX24,ROW(DW$1:DW$55)),COUNTIF(DX$1:DX24,DX24)),1)</f>
        <v>Suffolk Coastal</v>
      </c>
      <c r="DZ24" s="408">
        <f t="shared" si="14"/>
        <v>24</v>
      </c>
      <c r="EA24" s="408" t="str">
        <f t="shared" si="15"/>
        <v>Suffolk Coastal</v>
      </c>
      <c r="EC24" s="409" t="s">
        <v>164</v>
      </c>
      <c r="ED24" s="408">
        <f t="shared" si="40"/>
        <v>54</v>
      </c>
      <c r="EE24" s="408">
        <f t="array" ref="EE24">INDEX(ED$1:ED$55,MATCH(SMALL(COUNTIF(ED$1:ED$55,"&lt;"&amp;ED$1:ED$55),ROW(ED24:EE24)),COUNTIF(ED$1:ED$55,"&lt;"&amp;ED$1:ED$55),0))</f>
        <v>24</v>
      </c>
      <c r="EF24" s="408" t="str">
        <f t="array" ref="EF24">INDEX(EC$1:EC$55,SMALL(IF(ED$1:ED$55=EE24,ROW(ED$1:ED$55)),COUNTIF(EE$1:EE24,EE24)),1)</f>
        <v>South Norfolk</v>
      </c>
      <c r="EG24" s="408">
        <f t="shared" si="16"/>
        <v>24</v>
      </c>
      <c r="EH24" s="408" t="str">
        <f t="shared" si="17"/>
        <v>South Norfolk</v>
      </c>
      <c r="EJ24" s="409" t="s">
        <v>164</v>
      </c>
      <c r="EK24" s="408">
        <f t="shared" si="41"/>
        <v>53</v>
      </c>
      <c r="EL24" s="408">
        <f t="array" ref="EL24">INDEX(EK$1:EK$55,MATCH(SMALL(COUNTIF(EK$1:EK$55,"&lt;"&amp;EK$1:EK$55),ROW(EK24:EL24)),COUNTIF(EK$1:EK$55,"&lt;"&amp;EK$1:EK$55),0))</f>
        <v>24</v>
      </c>
      <c r="EM24" s="408" t="str">
        <f t="array" ref="EM24">INDEX(EJ$1:EJ$55,SMALL(IF(EK$1:EK$55=EL24,ROW(EK$1:EK$55)),COUNTIF(EL$1:EL24,EL24)),1)</f>
        <v>South Northamptonshire</v>
      </c>
      <c r="EN24" s="408">
        <f t="shared" si="18"/>
        <v>24</v>
      </c>
      <c r="EO24" s="408" t="str">
        <f t="shared" si="19"/>
        <v>South Northamptonshire</v>
      </c>
      <c r="EQ24" s="409" t="s">
        <v>164</v>
      </c>
      <c r="ER24" s="408">
        <f t="shared" si="42"/>
        <v>54</v>
      </c>
      <c r="ES24" s="408">
        <f t="array" ref="ES24">INDEX(ER$1:ER$55,MATCH(SMALL(COUNTIF(ER$1:ER$55,"&lt;"&amp;ER$1:ER$55),ROW(ER24:ES24)),COUNTIF(ER$1:ER$55,"&lt;"&amp;ER$1:ER$55),0))</f>
        <v>24</v>
      </c>
      <c r="ET24" s="408" t="str">
        <f t="array" ref="ET24">INDEX(EQ$1:EQ$55,SMALL(IF(ER$1:ER$55=ES24,ROW(ER$1:ER$55)),COUNTIF(ES$1:ES24,ES24)),1)</f>
        <v>West Lindsey</v>
      </c>
      <c r="EU24" s="408">
        <f t="shared" si="20"/>
        <v>24</v>
      </c>
      <c r="EV24" s="408" t="str">
        <f t="shared" si="21"/>
        <v>West Lindsey</v>
      </c>
      <c r="EX24" s="409" t="s">
        <v>164</v>
      </c>
      <c r="EY24" s="408">
        <f t="shared" si="43"/>
        <v>46</v>
      </c>
      <c r="EZ24" s="408">
        <f t="array" ref="EZ24">INDEX(EY$1:EY$55,MATCH(SMALL(COUNTIF(EY$1:EY$55,"&lt;"&amp;EY$1:EY$55),ROW(EY24:EZ24)),COUNTIF(EY$1:EY$55,"&lt;"&amp;EY$1:EY$55),0))</f>
        <v>24</v>
      </c>
      <c r="FA24" s="408" t="str">
        <f t="array" ref="FA24">INDEX(EX$1:EX$55,SMALL(IF(EY$1:EY$55=EZ24,ROW(EY$1:EY$55)),COUNTIF(EZ$1:EZ24,EZ24)),1)</f>
        <v>Ryedale</v>
      </c>
      <c r="FB24" s="408">
        <f t="shared" si="22"/>
        <v>24</v>
      </c>
      <c r="FC24" s="408" t="str">
        <f t="shared" si="23"/>
        <v>Ryedale</v>
      </c>
      <c r="FE24" s="409" t="s">
        <v>164</v>
      </c>
      <c r="FF24" s="408" t="str">
        <f t="shared" si="44"/>
        <v>9999</v>
      </c>
      <c r="FG24" s="408" t="str">
        <f t="array" ref="FG24">INDEX(FF$1:FF$55,MATCH(SMALL(COUNTIF(FF$1:FF$55,"&lt;"&amp;FF$1:FF$55),ROW(FF24:FG24)),COUNTIF(FF$1:FF$55,"&lt;"&amp;FF$1:FF$55),0))</f>
        <v>9999</v>
      </c>
      <c r="FH24" s="408" t="str">
        <f t="array" ref="FH24">INDEX(FE$1:FE$55,SMALL(IF(FF$1:FF$55=FG24,ROW(FF$1:FF$55)),COUNTIF(FG$1:FG24,FG24)),1)</f>
        <v>Mendip</v>
      </c>
      <c r="FI24" s="408" t="str">
        <f t="shared" si="24"/>
        <v>no data</v>
      </c>
      <c r="FJ24" s="408" t="str">
        <f t="shared" si="25"/>
        <v>Mendip</v>
      </c>
      <c r="FL24" s="409" t="s">
        <v>164</v>
      </c>
      <c r="FM24" s="408" t="str">
        <f t="shared" si="45"/>
        <v>9999</v>
      </c>
      <c r="FN24" s="408" t="str">
        <f t="array" ref="FN24">INDEX(FM$1:FM$55,MATCH(SMALL(COUNTIF(FM$1:FM$55,"&lt;"&amp;FM$1:FM$55),ROW(FM24:FN24)),COUNTIF(FM$1:FM$55,"&lt;"&amp;FM$1:FM$55),0))</f>
        <v>9999</v>
      </c>
      <c r="FO24" s="408" t="str">
        <f t="array" ref="FO24">INDEX(FL$1:FL$55,SMALL(IF(FM$1:FM$55=FN24,ROW(FM$1:FM$55)),COUNTIF(FN$1:FN24,FN24)),1)</f>
        <v>Mendip</v>
      </c>
      <c r="FP24" s="408" t="str">
        <f t="shared" si="26"/>
        <v>no data</v>
      </c>
      <c r="FQ24" s="408" t="str">
        <f t="shared" si="27"/>
        <v>Mendip</v>
      </c>
      <c r="FS24" s="409" t="s">
        <v>164</v>
      </c>
      <c r="FT24" s="408" t="str">
        <f t="shared" si="46"/>
        <v>9999</v>
      </c>
      <c r="FU24" s="408" t="str">
        <f t="array" ref="FU24">INDEX(FT$1:FT$55,MATCH(SMALL(COUNTIF(FT$1:FT$55,"&lt;"&amp;FT$1:FT$55),ROW(FT24:FU24)),COUNTIF(FT$1:FT$55,"&lt;"&amp;FT$1:FT$55),0))</f>
        <v>9999</v>
      </c>
      <c r="FV24" s="408" t="str">
        <f t="array" ref="FV24">INDEX(FS$1:FS$55,SMALL(IF(FT$1:FT$55=FU24,ROW(FT$1:FT$55)),COUNTIF(FU$1:FU24,FU24)),1)</f>
        <v>Mendip</v>
      </c>
      <c r="FW24" s="408" t="str">
        <f t="shared" si="28"/>
        <v>no data</v>
      </c>
      <c r="FX24" s="408" t="str">
        <f t="shared" si="29"/>
        <v>Mendip</v>
      </c>
      <c r="FZ24" s="409" t="s">
        <v>164</v>
      </c>
      <c r="GA24" s="408" t="str">
        <f t="shared" si="47"/>
        <v>9999</v>
      </c>
      <c r="GB24" s="408" t="str">
        <f t="array" ref="GB24">INDEX(GA$1:GA$55,MATCH(SMALL(COUNTIF(GA$1:GA$55,"&lt;"&amp;GA$1:GA$55),ROW(GA24:GB24)),COUNTIF(GA$1:GA$55,"&lt;"&amp;GA$1:GA$55),0))</f>
        <v>9999</v>
      </c>
      <c r="GC24" s="408" t="str">
        <f t="array" ref="GC24">INDEX(FZ$1:FZ$55,SMALL(IF(GA$1:GA$55=GB24,ROW(GA$1:GA$55)),COUNTIF(GB$1:GB24,GB24)),1)</f>
        <v>Mendip</v>
      </c>
      <c r="GD24" s="408" t="str">
        <f t="shared" si="30"/>
        <v>no data</v>
      </c>
      <c r="GE24" s="408" t="str">
        <f t="shared" si="31"/>
        <v>Mendip</v>
      </c>
    </row>
    <row r="25" spans="1:187" x14ac:dyDescent="0.25">
      <c r="A25" s="420" t="s">
        <v>20</v>
      </c>
      <c r="B25" s="167" t="str">
        <f t="shared" si="48"/>
        <v>R50</v>
      </c>
      <c r="C25" s="405" t="str">
        <f>VLOOKUP(A25,'urban rural'!$A$11:$B$336,2,FALSE)</f>
        <v>Rural 50</v>
      </c>
      <c r="D25" s="167" t="str">
        <f t="shared" si="49"/>
        <v>Predominantly Rural</v>
      </c>
      <c r="F25" s="405">
        <f>VLOOKUP($A25,'urban rural'!$A$11:$S$336,4,FALSE)</f>
        <v>7.2256913470115968E-4</v>
      </c>
      <c r="G25" s="424">
        <f t="shared" si="68"/>
        <v>18</v>
      </c>
      <c r="H25" s="405">
        <f t="shared" si="50"/>
        <v>18</v>
      </c>
      <c r="J25" s="405">
        <f>VLOOKUP($A25,'urban rural'!$A$11:$S$336,5,FALSE)</f>
        <v>3.1083481349911189E-4</v>
      </c>
      <c r="K25" s="424">
        <f t="shared" si="69"/>
        <v>11</v>
      </c>
      <c r="L25" s="405">
        <f t="shared" si="51"/>
        <v>11</v>
      </c>
      <c r="N25" s="405">
        <f>VLOOKUP($A25,'urban rural'!$A$11:$S$336,6,FALSE)</f>
        <v>4.2515500442869795E-4</v>
      </c>
      <c r="O25" s="424">
        <f t="shared" si="70"/>
        <v>12</v>
      </c>
      <c r="P25" s="405">
        <f t="shared" si="52"/>
        <v>12</v>
      </c>
      <c r="R25" s="405">
        <f>VLOOKUP($A25,'urban rural'!$A$11:$S$336,7,FALSE)</f>
        <v>3.6303936901998802E-4</v>
      </c>
      <c r="S25" s="424">
        <f t="shared" si="71"/>
        <v>15</v>
      </c>
      <c r="T25" s="405">
        <f t="shared" si="53"/>
        <v>15</v>
      </c>
      <c r="V25" s="405">
        <f>VLOOKUP($A25,'urban rural'!$A$11:$S$336,8,FALSE)</f>
        <v>6.4228367528991969E-4</v>
      </c>
      <c r="W25" s="424">
        <f t="shared" si="72"/>
        <v>27</v>
      </c>
      <c r="X25" s="405">
        <f t="shared" si="54"/>
        <v>27</v>
      </c>
      <c r="Z25" s="405">
        <f>VLOOKUP($A25,'urban rural'!$A$11:$S$336,9,FALSE)</f>
        <v>2.7531083481349911E-4</v>
      </c>
      <c r="AA25" s="424">
        <f t="shared" si="73"/>
        <v>29</v>
      </c>
      <c r="AB25" s="405">
        <f t="shared" si="55"/>
        <v>29</v>
      </c>
      <c r="AD25" s="405">
        <f>VLOOKUP($A25,'urban rural'!$A$11:$S$336,10,FALSE)</f>
        <v>3.100088573959256E-4</v>
      </c>
      <c r="AE25" s="424">
        <f t="shared" si="74"/>
        <v>23</v>
      </c>
      <c r="AF25" s="405">
        <f t="shared" si="56"/>
        <v>23</v>
      </c>
      <c r="AH25" s="405">
        <f>VLOOKUP($A25,'urban rural'!$A$11:$S$336,11,FALSE)</f>
        <v>2.6377528208143346E-4</v>
      </c>
      <c r="AI25" s="424">
        <f t="shared" si="75"/>
        <v>26</v>
      </c>
      <c r="AJ25" s="405">
        <f t="shared" si="57"/>
        <v>26</v>
      </c>
      <c r="AL25" s="405">
        <f>VLOOKUP($A25,'urban rural'!$A$11:$S$336,12,FALSE)</f>
        <v>8.0285459411239961E-5</v>
      </c>
      <c r="AM25" s="424">
        <f t="shared" si="76"/>
        <v>10</v>
      </c>
      <c r="AN25" s="405">
        <f t="shared" si="58"/>
        <v>10</v>
      </c>
      <c r="AP25" s="405">
        <f>VLOOKUP($A25,'urban rural'!$A$11:$S$336,13,FALSE)</f>
        <v>3.5523978685612788E-5</v>
      </c>
      <c r="AQ25" s="424">
        <f t="shared" si="77"/>
        <v>8</v>
      </c>
      <c r="AR25" s="405">
        <f t="shared" si="59"/>
        <v>8</v>
      </c>
      <c r="AT25" s="405">
        <f>VLOOKUP($A25,'urban rural'!$A$11:$S$336,14,FALSE)</f>
        <v>1.0628875110717449E-4</v>
      </c>
      <c r="AU25" s="424">
        <f t="shared" si="78"/>
        <v>11</v>
      </c>
      <c r="AV25" s="405">
        <f t="shared" si="60"/>
        <v>11</v>
      </c>
      <c r="AX25" s="405">
        <f>VLOOKUP($A25,'urban rural'!$A$11:$S$336,15,FALSE)</f>
        <v>9.9264086938554558E-5</v>
      </c>
      <c r="AY25" s="424">
        <f t="shared" si="79"/>
        <v>13</v>
      </c>
      <c r="AZ25" s="405">
        <f t="shared" si="61"/>
        <v>13</v>
      </c>
      <c r="BB25" s="405" t="str">
        <f>VLOOKUP($A25,'urban rural'!$A$11:$S$336,16,FALSE)</f>
        <v>error</v>
      </c>
      <c r="BC25" s="424">
        <f t="shared" si="80"/>
        <v>1</v>
      </c>
      <c r="BD25" s="405" t="str">
        <f t="shared" si="62"/>
        <v>9999</v>
      </c>
      <c r="BF25" s="405" t="str">
        <f>VLOOKUP($A25,'urban rural'!$A$11:$S$336,17,FALSE)</f>
        <v>error</v>
      </c>
      <c r="BG25" s="424">
        <f t="shared" si="81"/>
        <v>1</v>
      </c>
      <c r="BH25" s="405" t="str">
        <f t="shared" si="63"/>
        <v>9999</v>
      </c>
      <c r="BJ25" s="405" t="str">
        <f>VLOOKUP($A25,'urban rural'!$A$11:$S$336,18,FALSE)</f>
        <v>error</v>
      </c>
      <c r="BK25" s="424">
        <f t="shared" si="82"/>
        <v>1</v>
      </c>
      <c r="BL25" s="405" t="str">
        <f t="shared" si="64"/>
        <v>9999</v>
      </c>
      <c r="BN25" s="405" t="str">
        <f>VLOOKUP($A25,'urban rural'!$A$11:$S$336,19,FALSE)</f>
        <v>error</v>
      </c>
      <c r="BO25" s="424">
        <f t="shared" si="83"/>
        <v>1</v>
      </c>
      <c r="BP25" s="405" t="str">
        <f t="shared" si="65"/>
        <v>9999</v>
      </c>
      <c r="BQ25" s="167">
        <f>VLOOKUP(A25,'[1]average earnings workplace 2012'!$A$13:$GY$599,[1]lists1!$B$12,FALSE)</f>
        <v>11.07</v>
      </c>
      <c r="BR25" s="167" t="e">
        <f t="shared" si="66"/>
        <v>#N/A</v>
      </c>
      <c r="BS25" s="167" t="e">
        <f t="shared" si="67"/>
        <v>#N/A</v>
      </c>
      <c r="BY25" s="409" t="s">
        <v>166</v>
      </c>
      <c r="BZ25" s="408">
        <f t="shared" si="32"/>
        <v>25</v>
      </c>
      <c r="CA25" s="408">
        <f t="array" ref="CA25">INDEX($BZ$1:$BZ$55,MATCH(SMALL(COUNTIF($BZ$1:$BZ$55,"&lt;"&amp;$BZ$1:$BZ$55),ROW($BZ25:$CA25)),COUNTIF($BZ$1:$BZ$55,"&lt;"&amp;$BZ$1:$BZ$55),0))</f>
        <v>25</v>
      </c>
      <c r="CB25" s="408" t="str">
        <f t="array" ref="CB25">INDEX($BY$1:$BY$55,SMALL(IF($BZ$1:$BZ$55=$CA25,ROW($BZ$1:$BZ$55)),COUNTIF($CA$1:$CA25,$CA25)),1)</f>
        <v>Mid Devon</v>
      </c>
      <c r="CC25" s="408">
        <f t="shared" si="0"/>
        <v>25</v>
      </c>
      <c r="CD25" s="408" t="str">
        <f t="shared" si="1"/>
        <v>Mid Devon</v>
      </c>
      <c r="CF25" s="409" t="s">
        <v>166</v>
      </c>
      <c r="CG25" s="408">
        <f t="shared" si="33"/>
        <v>32</v>
      </c>
      <c r="CH25" s="408">
        <f t="array" ref="CH25">INDEX(CG$1:CG$55,MATCH(SMALL(COUNTIF(CG$1:CG$55,"&lt;"&amp;CG$1:CG$55),ROW(CG25:CH25)),COUNTIF(CG$1:CG$55,"&lt;"&amp;CG$1:CG$55),0))</f>
        <v>25</v>
      </c>
      <c r="CI25" s="408" t="str">
        <f t="array" ref="CI25">INDEX(CF$1:CF$55,SMALL(IF(CG$1:CG$55=CH25,ROW(CG$1:CG$55)),COUNTIF(CH$1:CH25,CH25)),1)</f>
        <v>Copeland</v>
      </c>
      <c r="CJ25" s="408">
        <f t="shared" si="2"/>
        <v>25</v>
      </c>
      <c r="CK25" s="408" t="str">
        <f t="shared" si="3"/>
        <v>Copeland</v>
      </c>
      <c r="CM25" s="409" t="s">
        <v>166</v>
      </c>
      <c r="CN25" s="408">
        <f t="shared" si="34"/>
        <v>32</v>
      </c>
      <c r="CO25" s="408">
        <f t="array" ref="CO25">INDEX(CN$1:CN$55,MATCH(SMALL(COUNTIF(CN$1:CN$55,"&lt;"&amp;CN$1:CN$55),ROW(CN25:CO25)),COUNTIF(CN$1:CN$55,"&lt;"&amp;CN$1:CN$55),0))</f>
        <v>25</v>
      </c>
      <c r="CP25" s="408" t="str">
        <f t="array" ref="CP25">INDEX(CM$1:CM$55,SMALL(IF(CN$1:CN$55=CO25,ROW(CN$1:CN$55)),COUNTIF(CO$1:CO25,CO25)),1)</f>
        <v>East Lindsey</v>
      </c>
      <c r="CQ25" s="408">
        <f t="shared" si="4"/>
        <v>25</v>
      </c>
      <c r="CR25" s="408" t="str">
        <f t="shared" si="5"/>
        <v>East Lindsey</v>
      </c>
      <c r="CT25" s="409" t="s">
        <v>166</v>
      </c>
      <c r="CU25" s="408">
        <f t="shared" si="35"/>
        <v>46</v>
      </c>
      <c r="CV25" s="408">
        <f t="array" ref="CV25">INDEX(CU$1:CU$55,MATCH(SMALL(COUNTIF(CU$1:CU$55,"&lt;"&amp;CU$1:CU$55),ROW(CU25:CV25)),COUNTIF(CU$1:CU$55,"&lt;"&amp;CU$1:CU$55),0))</f>
        <v>25</v>
      </c>
      <c r="CW25" s="408" t="str">
        <f t="array" ref="CW25">INDEX(CT$1:CT$55,SMALL(IF(CU$1:CU$55=CV25,ROW(CU$1:CU$55)),COUNTIF(CV$1:CV25,CV25)),1)</f>
        <v>Isle of Wight</v>
      </c>
      <c r="CX25" s="408">
        <f t="shared" si="6"/>
        <v>25</v>
      </c>
      <c r="CY25" s="408" t="str">
        <f t="shared" si="7"/>
        <v>Isle of Wight</v>
      </c>
      <c r="DA25" s="409" t="s">
        <v>166</v>
      </c>
      <c r="DB25" s="408">
        <f t="shared" si="36"/>
        <v>16</v>
      </c>
      <c r="DC25" s="408">
        <f t="array" ref="DC25">INDEX(DB$1:DB$55,MATCH(SMALL(COUNTIF(DB$1:DB$55,"&lt;"&amp;DB$1:DB$55),ROW(DB25:DC25)),COUNTIF(DB$1:DB$55,"&lt;"&amp;DB$1:DB$55),0))</f>
        <v>25</v>
      </c>
      <c r="DD25" s="408" t="str">
        <f t="array" ref="DD25">INDEX(DA$1:DA$55,SMALL(IF(DB$1:DB$55=DC25,ROW(DB$1:DB$55)),COUNTIF(DC$1:DC25,DC25)),1)</f>
        <v>East Lindsey</v>
      </c>
      <c r="DE25" s="408">
        <f t="shared" si="8"/>
        <v>25</v>
      </c>
      <c r="DF25" s="408" t="str">
        <f t="shared" si="9"/>
        <v>East Lindsey</v>
      </c>
      <c r="DH25" s="409" t="s">
        <v>166</v>
      </c>
      <c r="DI25" s="408">
        <f t="shared" si="37"/>
        <v>18</v>
      </c>
      <c r="DJ25" s="408">
        <f t="array" ref="DJ25">INDEX(DI$1:DI$55,MATCH(SMALL(COUNTIF(DI$1:DI$55,"&lt;"&amp;DI$1:DI$55),ROW(DI25:DJ25)),COUNTIF(DI$1:DI$55,"&lt;"&amp;DI$1:DI$55),0))</f>
        <v>25</v>
      </c>
      <c r="DK25" s="408" t="str">
        <f t="array" ref="DK25">INDEX(DH$1:DH$55,SMALL(IF(DI$1:DI$55=DJ25,ROW(DI$1:DI$55)),COUNTIF(DJ$1:DJ25,DJ25)),1)</f>
        <v>Hambleton</v>
      </c>
      <c r="DL25" s="408">
        <f t="shared" si="10"/>
        <v>25</v>
      </c>
      <c r="DM25" s="408" t="str">
        <f t="shared" si="11"/>
        <v>Hambleton</v>
      </c>
      <c r="DO25" s="409" t="s">
        <v>166</v>
      </c>
      <c r="DP25" s="408">
        <f t="shared" si="38"/>
        <v>30</v>
      </c>
      <c r="DQ25" s="408">
        <f t="array" ref="DQ25">INDEX(DP$1:DP$55,MATCH(SMALL(COUNTIF(DP$1:DP$55,"&lt;"&amp;DP$1:DP$55),ROW(DP25:DQ25)),COUNTIF(DP$1:DP$55,"&lt;"&amp;DP$1:DP$55),0))</f>
        <v>25</v>
      </c>
      <c r="DR25" s="408" t="str">
        <f t="array" ref="DR25">INDEX(DO$1:DO$55,SMALL(IF(DP$1:DP$55=DQ25,ROW(DP$1:DP$55)),COUNTIF(DQ$1:DQ25,DQ25)),1)</f>
        <v>Melton</v>
      </c>
      <c r="DS25" s="408">
        <f t="shared" si="12"/>
        <v>25</v>
      </c>
      <c r="DT25" s="408" t="str">
        <f t="shared" si="13"/>
        <v>Melton</v>
      </c>
      <c r="DV25" s="409" t="s">
        <v>166</v>
      </c>
      <c r="DW25" s="408">
        <f t="shared" si="39"/>
        <v>40</v>
      </c>
      <c r="DX25" s="408">
        <f t="array" ref="DX25">INDEX(DW$1:DW$55,MATCH(SMALL(COUNTIF(DW$1:DW$55,"&lt;"&amp;DW$1:DW$55),ROW(DW25:DX25)),COUNTIF(DW$1:DW$55,"&lt;"&amp;DW$1:DW$55),0))</f>
        <v>25</v>
      </c>
      <c r="DY25" s="408" t="str">
        <f t="array" ref="DY25">INDEX(DV$1:DV$55,SMALL(IF(DW$1:DW$55=DX25,ROW(DW$1:DW$55)),COUNTIF(DX$1:DX25,DX25)),1)</f>
        <v>Uttlesford</v>
      </c>
      <c r="DZ25" s="408">
        <f t="shared" si="14"/>
        <v>25</v>
      </c>
      <c r="EA25" s="408" t="str">
        <f t="shared" si="15"/>
        <v>Uttlesford</v>
      </c>
      <c r="EC25" s="409" t="s">
        <v>166</v>
      </c>
      <c r="ED25" s="408">
        <f t="shared" si="40"/>
        <v>40</v>
      </c>
      <c r="EE25" s="408">
        <f t="array" ref="EE25">INDEX(ED$1:ED$55,MATCH(SMALL(COUNTIF(ED$1:ED$55,"&lt;"&amp;ED$1:ED$55),ROW(ED25:EE25)),COUNTIF(ED$1:ED$55,"&lt;"&amp;ED$1:ED$55),0))</f>
        <v>25</v>
      </c>
      <c r="EF25" s="408" t="str">
        <f t="array" ref="EF25">INDEX(EC$1:EC$55,SMALL(IF(ED$1:ED$55=EE25,ROW(ED$1:ED$55)),COUNTIF(EE$1:EE25,EE25)),1)</f>
        <v>Breckland</v>
      </c>
      <c r="EG25" s="408">
        <f t="shared" si="16"/>
        <v>25</v>
      </c>
      <c r="EH25" s="408" t="str">
        <f t="shared" si="17"/>
        <v>Breckland</v>
      </c>
      <c r="EJ25" s="409" t="s">
        <v>166</v>
      </c>
      <c r="EK25" s="408">
        <f t="shared" si="41"/>
        <v>43</v>
      </c>
      <c r="EL25" s="408">
        <f t="array" ref="EL25">INDEX(EK$1:EK$55,MATCH(SMALL(COUNTIF(EK$1:EK$55,"&lt;"&amp;EK$1:EK$55),ROW(EK25:EL25)),COUNTIF(EK$1:EK$55,"&lt;"&amp;EK$1:EK$55),0))</f>
        <v>25</v>
      </c>
      <c r="EM25" s="408" t="str">
        <f t="array" ref="EM25">INDEX(EJ$1:EJ$55,SMALL(IF(EK$1:EK$55=EL25,ROW(EK$1:EK$55)),COUNTIF(EL$1:EL25,EL25)),1)</f>
        <v>Craven</v>
      </c>
      <c r="EN25" s="408">
        <f t="shared" si="18"/>
        <v>25</v>
      </c>
      <c r="EO25" s="408" t="str">
        <f t="shared" si="19"/>
        <v>Craven</v>
      </c>
      <c r="EQ25" s="409" t="s">
        <v>166</v>
      </c>
      <c r="ER25" s="408">
        <f t="shared" si="42"/>
        <v>40</v>
      </c>
      <c r="ES25" s="408">
        <f t="array" ref="ES25">INDEX(ER$1:ER$55,MATCH(SMALL(COUNTIF(ER$1:ER$55,"&lt;"&amp;ER$1:ER$55),ROW(ER25:ES25)),COUNTIF(ER$1:ER$55,"&lt;"&amp;ER$1:ER$55),0))</f>
        <v>25</v>
      </c>
      <c r="ET25" s="408" t="str">
        <f t="array" ref="ET25">INDEX(EQ$1:EQ$55,SMALL(IF(ER$1:ER$55=ES25,ROW(ER$1:ER$55)),COUNTIF(ES$1:ES25,ES25)),1)</f>
        <v>Huntingdonshire</v>
      </c>
      <c r="EU25" s="408">
        <f t="shared" si="20"/>
        <v>25</v>
      </c>
      <c r="EV25" s="408" t="str">
        <f t="shared" si="21"/>
        <v>Huntingdonshire</v>
      </c>
      <c r="EX25" s="409" t="s">
        <v>166</v>
      </c>
      <c r="EY25" s="408">
        <f t="shared" si="43"/>
        <v>47</v>
      </c>
      <c r="EZ25" s="408">
        <f t="array" ref="EZ25">INDEX(EY$1:EY$55,MATCH(SMALL(COUNTIF(EY$1:EY$55,"&lt;"&amp;EY$1:EY$55),ROW(EY25:EZ25)),COUNTIF(EY$1:EY$55,"&lt;"&amp;EY$1:EY$55),0))</f>
        <v>25</v>
      </c>
      <c r="FA25" s="408" t="str">
        <f t="array" ref="FA25">INDEX(EX$1:EX$55,SMALL(IF(EY$1:EY$55=EZ25,ROW(EY$1:EY$55)),COUNTIF(EZ$1:EZ25,EZ25)),1)</f>
        <v>Breckland</v>
      </c>
      <c r="FB25" s="408">
        <f t="shared" si="22"/>
        <v>25</v>
      </c>
      <c r="FC25" s="408" t="str">
        <f t="shared" si="23"/>
        <v>Breckland</v>
      </c>
      <c r="FE25" s="409" t="s">
        <v>166</v>
      </c>
      <c r="FF25" s="408" t="str">
        <f t="shared" si="44"/>
        <v>9999</v>
      </c>
      <c r="FG25" s="408" t="str">
        <f t="array" ref="FG25">INDEX(FF$1:FF$55,MATCH(SMALL(COUNTIF(FF$1:FF$55,"&lt;"&amp;FF$1:FF$55),ROW(FF25:FG25)),COUNTIF(FF$1:FF$55,"&lt;"&amp;FF$1:FF$55),0))</f>
        <v>9999</v>
      </c>
      <c r="FH25" s="408" t="str">
        <f t="array" ref="FH25">INDEX(FE$1:FE$55,SMALL(IF(FF$1:FF$55=FG25,ROW(FF$1:FF$55)),COUNTIF(FG$1:FG25,FG25)),1)</f>
        <v>Mid Devon</v>
      </c>
      <c r="FI25" s="408" t="str">
        <f t="shared" si="24"/>
        <v>no data</v>
      </c>
      <c r="FJ25" s="408" t="str">
        <f t="shared" si="25"/>
        <v>Mid Devon</v>
      </c>
      <c r="FL25" s="409" t="s">
        <v>166</v>
      </c>
      <c r="FM25" s="408" t="str">
        <f t="shared" si="45"/>
        <v>9999</v>
      </c>
      <c r="FN25" s="408" t="str">
        <f t="array" ref="FN25">INDEX(FM$1:FM$55,MATCH(SMALL(COUNTIF(FM$1:FM$55,"&lt;"&amp;FM$1:FM$55),ROW(FM25:FN25)),COUNTIF(FM$1:FM$55,"&lt;"&amp;FM$1:FM$55),0))</f>
        <v>9999</v>
      </c>
      <c r="FO25" s="408" t="str">
        <f t="array" ref="FO25">INDEX(FL$1:FL$55,SMALL(IF(FM$1:FM$55=FN25,ROW(FM$1:FM$55)),COUNTIF(FN$1:FN25,FN25)),1)</f>
        <v>Mid Devon</v>
      </c>
      <c r="FP25" s="408" t="str">
        <f t="shared" si="26"/>
        <v>no data</v>
      </c>
      <c r="FQ25" s="408" t="str">
        <f t="shared" si="27"/>
        <v>Mid Devon</v>
      </c>
      <c r="FS25" s="409" t="s">
        <v>166</v>
      </c>
      <c r="FT25" s="408" t="str">
        <f t="shared" si="46"/>
        <v>9999</v>
      </c>
      <c r="FU25" s="408" t="str">
        <f t="array" ref="FU25">INDEX(FT$1:FT$55,MATCH(SMALL(COUNTIF(FT$1:FT$55,"&lt;"&amp;FT$1:FT$55),ROW(FT25:FU25)),COUNTIF(FT$1:FT$55,"&lt;"&amp;FT$1:FT$55),0))</f>
        <v>9999</v>
      </c>
      <c r="FV25" s="408" t="str">
        <f t="array" ref="FV25">INDEX(FS$1:FS$55,SMALL(IF(FT$1:FT$55=FU25,ROW(FT$1:FT$55)),COUNTIF(FU$1:FU25,FU25)),1)</f>
        <v>Mid Devon</v>
      </c>
      <c r="FW25" s="408" t="str">
        <f t="shared" si="28"/>
        <v>no data</v>
      </c>
      <c r="FX25" s="408" t="str">
        <f t="shared" si="29"/>
        <v>Mid Devon</v>
      </c>
      <c r="FZ25" s="409" t="s">
        <v>166</v>
      </c>
      <c r="GA25" s="408" t="str">
        <f t="shared" si="47"/>
        <v>9999</v>
      </c>
      <c r="GB25" s="408" t="str">
        <f t="array" ref="GB25">INDEX(GA$1:GA$55,MATCH(SMALL(COUNTIF(GA$1:GA$55,"&lt;"&amp;GA$1:GA$55),ROW(GA25:GB25)),COUNTIF(GA$1:GA$55,"&lt;"&amp;GA$1:GA$55),0))</f>
        <v>9999</v>
      </c>
      <c r="GC25" s="408" t="str">
        <f t="array" ref="GC25">INDEX(FZ$1:FZ$55,SMALL(IF(GA$1:GA$55=GB25,ROW(GA$1:GA$55)),COUNTIF(GB$1:GB25,GB25)),1)</f>
        <v>Mid Devon</v>
      </c>
      <c r="GD25" s="408" t="str">
        <f t="shared" si="30"/>
        <v>no data</v>
      </c>
      <c r="GE25" s="408" t="str">
        <f t="shared" si="31"/>
        <v>Mid Devon</v>
      </c>
    </row>
    <row r="26" spans="1:187" x14ac:dyDescent="0.25">
      <c r="A26" s="420" t="s">
        <v>21</v>
      </c>
      <c r="B26" s="167" t="str">
        <f t="shared" si="48"/>
        <v>SR</v>
      </c>
      <c r="C26" s="405" t="str">
        <f>VLOOKUP(A26,'urban rural'!$A$11:$B$336,2,FALSE)</f>
        <v>Significant Rural</v>
      </c>
      <c r="D26" s="167" t="str">
        <f t="shared" si="49"/>
        <v>Significant Rural</v>
      </c>
      <c r="F26" s="405">
        <f>VLOOKUP($A26,'urban rural'!$A$11:$S$336,4,FALSE)</f>
        <v>2.8801843317972351E-3</v>
      </c>
      <c r="G26" s="424">
        <f t="shared" si="68"/>
        <v>52</v>
      </c>
      <c r="H26" s="405">
        <f t="shared" si="50"/>
        <v>52</v>
      </c>
      <c r="J26" s="405">
        <f>VLOOKUP($A26,'urban rural'!$A$11:$S$336,5,FALSE)</f>
        <v>2.3817762399077277E-3</v>
      </c>
      <c r="K26" s="424">
        <f t="shared" si="69"/>
        <v>52</v>
      </c>
      <c r="L26" s="405">
        <f t="shared" si="51"/>
        <v>52</v>
      </c>
      <c r="N26" s="405">
        <f>VLOOKUP($A26,'urban rural'!$A$11:$S$336,6,FALSE)</f>
        <v>1.9104991394148021E-3</v>
      </c>
      <c r="O26" s="424">
        <f t="shared" si="70"/>
        <v>51</v>
      </c>
      <c r="P26" s="405">
        <f t="shared" si="52"/>
        <v>51</v>
      </c>
      <c r="R26" s="405">
        <f>VLOOKUP($A26,'urban rural'!$A$11:$S$336,7,FALSE)</f>
        <v>1.9263195738231588E-3</v>
      </c>
      <c r="S26" s="424">
        <f t="shared" si="71"/>
        <v>48</v>
      </c>
      <c r="T26" s="405">
        <f t="shared" si="53"/>
        <v>48</v>
      </c>
      <c r="V26" s="405">
        <f>VLOOKUP($A26,'urban rural'!$A$11:$S$336,8,FALSE)</f>
        <v>7.4884792626728116E-4</v>
      </c>
      <c r="W26" s="424">
        <f t="shared" si="72"/>
        <v>30</v>
      </c>
      <c r="X26" s="405">
        <f t="shared" si="54"/>
        <v>30</v>
      </c>
      <c r="Z26" s="405">
        <f>VLOOKUP($A26,'urban rural'!$A$11:$S$336,9,FALSE)</f>
        <v>4.2675893886966551E-4</v>
      </c>
      <c r="AA26" s="424">
        <f t="shared" si="73"/>
        <v>38</v>
      </c>
      <c r="AB26" s="405">
        <f t="shared" si="55"/>
        <v>38</v>
      </c>
      <c r="AD26" s="405">
        <f>VLOOKUP($A26,'urban rural'!$A$11:$S$336,10,FALSE)</f>
        <v>5.7946069994262769E-4</v>
      </c>
      <c r="AE26" s="424">
        <f t="shared" si="74"/>
        <v>40</v>
      </c>
      <c r="AF26" s="405">
        <f t="shared" si="56"/>
        <v>40</v>
      </c>
      <c r="AH26" s="405">
        <f>VLOOKUP($A26,'urban rural'!$A$11:$S$336,11,FALSE)</f>
        <v>3.4441884375121395E-4</v>
      </c>
      <c r="AI26" s="424">
        <f t="shared" si="75"/>
        <v>26</v>
      </c>
      <c r="AJ26" s="405">
        <f t="shared" si="57"/>
        <v>26</v>
      </c>
      <c r="AL26" s="405">
        <f>VLOOKUP($A26,'urban rural'!$A$11:$S$336,12,FALSE)</f>
        <v>2.131336405529954E-3</v>
      </c>
      <c r="AM26" s="424">
        <f t="shared" si="76"/>
        <v>52</v>
      </c>
      <c r="AN26" s="405">
        <f t="shared" si="58"/>
        <v>52</v>
      </c>
      <c r="AP26" s="405">
        <f>VLOOKUP($A26,'urban rural'!$A$11:$S$336,13,FALSE)</f>
        <v>1.9607843137254902E-3</v>
      </c>
      <c r="AQ26" s="424">
        <f t="shared" si="77"/>
        <v>52</v>
      </c>
      <c r="AR26" s="405">
        <f t="shared" si="59"/>
        <v>52</v>
      </c>
      <c r="AT26" s="405">
        <f>VLOOKUP($A26,'urban rural'!$A$11:$S$336,14,FALSE)</f>
        <v>1.3310384394721745E-3</v>
      </c>
      <c r="AU26" s="424">
        <f t="shared" si="78"/>
        <v>51</v>
      </c>
      <c r="AV26" s="405">
        <f t="shared" si="60"/>
        <v>51</v>
      </c>
      <c r="AX26" s="405">
        <f>VLOOKUP($A26,'urban rural'!$A$11:$S$336,15,FALSE)</f>
        <v>1.581900730071945E-3</v>
      </c>
      <c r="AY26" s="424">
        <f t="shared" si="79"/>
        <v>50</v>
      </c>
      <c r="AZ26" s="405">
        <f t="shared" si="61"/>
        <v>50</v>
      </c>
      <c r="BB26" s="405" t="str">
        <f>VLOOKUP($A26,'urban rural'!$A$11:$S$336,16,FALSE)</f>
        <v>error</v>
      </c>
      <c r="BC26" s="424">
        <f t="shared" si="80"/>
        <v>1</v>
      </c>
      <c r="BD26" s="405" t="str">
        <f t="shared" si="62"/>
        <v>9999</v>
      </c>
      <c r="BF26" s="405" t="str">
        <f>VLOOKUP($A26,'urban rural'!$A$11:$S$336,17,FALSE)</f>
        <v>error</v>
      </c>
      <c r="BG26" s="424">
        <f t="shared" si="81"/>
        <v>1</v>
      </c>
      <c r="BH26" s="405" t="str">
        <f t="shared" si="63"/>
        <v>9999</v>
      </c>
      <c r="BJ26" s="405" t="str">
        <f>VLOOKUP($A26,'urban rural'!$A$11:$S$336,18,FALSE)</f>
        <v>error</v>
      </c>
      <c r="BK26" s="424">
        <f t="shared" si="82"/>
        <v>1</v>
      </c>
      <c r="BL26" s="405" t="str">
        <f t="shared" si="64"/>
        <v>9999</v>
      </c>
      <c r="BN26" s="405" t="str">
        <f>VLOOKUP($A26,'urban rural'!$A$11:$S$336,19,FALSE)</f>
        <v>error</v>
      </c>
      <c r="BO26" s="424">
        <f t="shared" si="83"/>
        <v>1</v>
      </c>
      <c r="BP26" s="405" t="str">
        <f t="shared" si="65"/>
        <v>9999</v>
      </c>
      <c r="BQ26" s="167">
        <f>VLOOKUP(A26,'[1]average earnings workplace 2012'!$A$13:$GY$599,[1]lists1!$B$12,FALSE)</f>
        <v>12.71</v>
      </c>
      <c r="BR26" s="167" t="e">
        <f t="shared" si="66"/>
        <v>#N/A</v>
      </c>
      <c r="BS26" s="167" t="e">
        <f t="shared" si="67"/>
        <v>#N/A</v>
      </c>
      <c r="BY26" s="409" t="s">
        <v>167</v>
      </c>
      <c r="BZ26" s="408">
        <f t="shared" si="32"/>
        <v>1</v>
      </c>
      <c r="CA26" s="408">
        <f t="array" ref="CA26">INDEX($BZ$1:$BZ$55,MATCH(SMALL(COUNTIF($BZ$1:$BZ$55,"&lt;"&amp;$BZ$1:$BZ$55),ROW($BZ26:$CA26)),COUNTIF($BZ$1:$BZ$55,"&lt;"&amp;$BZ$1:$BZ$55),0))</f>
        <v>26</v>
      </c>
      <c r="CB26" s="408" t="str">
        <f t="array" ref="CB26">INDEX($BY$1:$BY$55,SMALL(IF($BZ$1:$BZ$55=$CA26,ROW($BZ$1:$BZ$55)),COUNTIF($CA$1:$CA26,$CA26)),1)</f>
        <v>West Dorset</v>
      </c>
      <c r="CC26" s="408">
        <f t="shared" si="0"/>
        <v>26</v>
      </c>
      <c r="CD26" s="408" t="str">
        <f t="shared" si="1"/>
        <v>West Dorset</v>
      </c>
      <c r="CF26" s="409" t="s">
        <v>167</v>
      </c>
      <c r="CG26" s="408">
        <f t="shared" si="33"/>
        <v>7</v>
      </c>
      <c r="CH26" s="408">
        <f t="array" ref="CH26">INDEX(CG$1:CG$55,MATCH(SMALL(COUNTIF(CG$1:CG$55,"&lt;"&amp;CG$1:CG$55),ROW(CG26:CH26)),COUNTIF(CG$1:CG$55,"&lt;"&amp;CG$1:CG$55),0))</f>
        <v>26</v>
      </c>
      <c r="CI26" s="408" t="str">
        <f t="array" ref="CI26">INDEX(CF$1:CF$55,SMALL(IF(CG$1:CG$55=CH26,ROW(CG$1:CG$55)),COUNTIF(CH$1:CH26,CH26)),1)</f>
        <v>Uttlesford</v>
      </c>
      <c r="CJ26" s="408">
        <f t="shared" si="2"/>
        <v>26</v>
      </c>
      <c r="CK26" s="408" t="str">
        <f t="shared" si="3"/>
        <v>Uttlesford</v>
      </c>
      <c r="CM26" s="409" t="s">
        <v>167</v>
      </c>
      <c r="CN26" s="408">
        <f t="shared" si="34"/>
        <v>8</v>
      </c>
      <c r="CO26" s="408">
        <f t="array" ref="CO26">INDEX(CN$1:CN$55,MATCH(SMALL(COUNTIF(CN$1:CN$55,"&lt;"&amp;CN$1:CN$55),ROW(CN26:CO26)),COUNTIF(CN$1:CN$55,"&lt;"&amp;CN$1:CN$55),0))</f>
        <v>26</v>
      </c>
      <c r="CP26" s="408" t="str">
        <f t="array" ref="CP26">INDEX(CM$1:CM$55,SMALL(IF(CN$1:CN$55=CO26,ROW(CN$1:CN$55)),COUNTIF(CO$1:CO26,CO26)),1)</f>
        <v>Uttlesford</v>
      </c>
      <c r="CQ26" s="408">
        <f t="shared" si="4"/>
        <v>26</v>
      </c>
      <c r="CR26" s="408" t="str">
        <f t="shared" si="5"/>
        <v>Uttlesford</v>
      </c>
      <c r="CT26" s="409" t="s">
        <v>167</v>
      </c>
      <c r="CU26" s="408">
        <f t="shared" si="35"/>
        <v>6</v>
      </c>
      <c r="CV26" s="408">
        <f t="array" ref="CV26">INDEX(CU$1:CU$55,MATCH(SMALL(COUNTIF(CU$1:CU$55,"&lt;"&amp;CU$1:CU$55),ROW(CU26:CV26)),COUNTIF(CU$1:CU$55,"&lt;"&amp;CU$1:CU$55),0))</f>
        <v>26</v>
      </c>
      <c r="CW26" s="408" t="str">
        <f t="array" ref="CW26">INDEX(CT$1:CT$55,SMALL(IF(CU$1:CU$55=CV26,ROW(CU$1:CU$55)),COUNTIF(CV$1:CV26,CV26)),1)</f>
        <v>Ribble Valley</v>
      </c>
      <c r="CX26" s="408">
        <f t="shared" si="6"/>
        <v>26</v>
      </c>
      <c r="CY26" s="408" t="str">
        <f t="shared" si="7"/>
        <v>Ribble Valley</v>
      </c>
      <c r="DA26" s="409" t="s">
        <v>167</v>
      </c>
      <c r="DB26" s="408">
        <f t="shared" si="36"/>
        <v>1</v>
      </c>
      <c r="DC26" s="408">
        <f t="array" ref="DC26">INDEX(DB$1:DB$55,MATCH(SMALL(COUNTIF(DB$1:DB$55,"&lt;"&amp;DB$1:DB$55),ROW(DB26:DC26)),COUNTIF(DB$1:DB$55,"&lt;"&amp;DB$1:DB$55),0))</f>
        <v>26</v>
      </c>
      <c r="DD26" s="408" t="str">
        <f t="array" ref="DD26">INDEX(DA$1:DA$55,SMALL(IF(DB$1:DB$55=DC26,ROW(DB$1:DB$55)),COUNTIF(DC$1:DC26,DC26)),1)</f>
        <v>Allerdale</v>
      </c>
      <c r="DE26" s="408">
        <f t="shared" si="8"/>
        <v>26</v>
      </c>
      <c r="DF26" s="408" t="str">
        <f t="shared" si="9"/>
        <v>Allerdale</v>
      </c>
      <c r="DH26" s="409" t="s">
        <v>167</v>
      </c>
      <c r="DI26" s="408">
        <f t="shared" si="37"/>
        <v>23</v>
      </c>
      <c r="DJ26" s="408">
        <f t="array" ref="DJ26">INDEX(DI$1:DI$55,MATCH(SMALL(COUNTIF(DI$1:DI$55,"&lt;"&amp;DI$1:DI$55),ROW(DI26:DJ26)),COUNTIF(DI$1:DI$55,"&lt;"&amp;DI$1:DI$55),0))</f>
        <v>26</v>
      </c>
      <c r="DK26" s="408" t="str">
        <f t="array" ref="DK26">INDEX(DH$1:DH$55,SMALL(IF(DI$1:DI$55=DJ26,ROW(DI$1:DI$55)),COUNTIF(DJ$1:DJ26,DJ26)),1)</f>
        <v>Craven</v>
      </c>
      <c r="DL26" s="408">
        <f t="shared" si="10"/>
        <v>26</v>
      </c>
      <c r="DM26" s="408" t="str">
        <f t="shared" si="11"/>
        <v>Craven</v>
      </c>
      <c r="DO26" s="409" t="s">
        <v>167</v>
      </c>
      <c r="DP26" s="408">
        <f t="shared" si="38"/>
        <v>15</v>
      </c>
      <c r="DQ26" s="408">
        <f t="array" ref="DQ26">INDEX(DP$1:DP$55,MATCH(SMALL(COUNTIF(DP$1:DP$55,"&lt;"&amp;DP$1:DP$55),ROW(DP26:DQ26)),COUNTIF(DP$1:DP$55,"&lt;"&amp;DP$1:DP$55),0))</f>
        <v>26</v>
      </c>
      <c r="DR26" s="408" t="str">
        <f t="array" ref="DR26">INDEX(DO$1:DO$55,SMALL(IF(DP$1:DP$55=DQ26,ROW(DP$1:DP$55)),COUNTIF(DQ$1:DQ26,DQ26)),1)</f>
        <v>Babergh</v>
      </c>
      <c r="DS26" s="408">
        <f t="shared" si="12"/>
        <v>26</v>
      </c>
      <c r="DT26" s="408" t="str">
        <f t="shared" si="13"/>
        <v>Babergh</v>
      </c>
      <c r="DV26" s="409" t="s">
        <v>167</v>
      </c>
      <c r="DW26" s="408">
        <f t="shared" si="39"/>
        <v>13</v>
      </c>
      <c r="DX26" s="408">
        <f t="array" ref="DX26">INDEX(DW$1:DW$55,MATCH(SMALL(COUNTIF(DW$1:DW$55,"&lt;"&amp;DW$1:DW$55),ROW(DW26:DX26)),COUNTIF(DW$1:DW$55,"&lt;"&amp;DW$1:DW$55),0))</f>
        <v>26</v>
      </c>
      <c r="DY26" s="408" t="str">
        <f t="array" ref="DY26">INDEX(DV$1:DV$55,SMALL(IF(DW$1:DW$55=DX26,ROW(DW$1:DW$55)),COUNTIF(DX$1:DX26,DX26)),1)</f>
        <v>Ribble Valley</v>
      </c>
      <c r="DZ26" s="408">
        <f t="shared" si="14"/>
        <v>26</v>
      </c>
      <c r="EA26" s="408" t="str">
        <f t="shared" si="15"/>
        <v>Ribble Valley</v>
      </c>
      <c r="EC26" s="409" t="s">
        <v>167</v>
      </c>
      <c r="ED26" s="408">
        <f t="shared" si="40"/>
        <v>8</v>
      </c>
      <c r="EE26" s="408">
        <f t="array" ref="EE26">INDEX(ED$1:ED$55,MATCH(SMALL(COUNTIF(ED$1:ED$55,"&lt;"&amp;ED$1:ED$55),ROW(ED26:EE26)),COUNTIF(ED$1:ED$55,"&lt;"&amp;ED$1:ED$55),0))</f>
        <v>26</v>
      </c>
      <c r="EF26" s="408" t="str">
        <f t="array" ref="EF26">INDEX(EC$1:EC$55,SMALL(IF(ED$1:ED$55=EE26,ROW(ED$1:ED$55)),COUNTIF(EE$1:EE26,EE26)),1)</f>
        <v>South Northamptonshire</v>
      </c>
      <c r="EG26" s="408">
        <f t="shared" si="16"/>
        <v>26</v>
      </c>
      <c r="EH26" s="408" t="str">
        <f t="shared" si="17"/>
        <v>South Northamptonshire</v>
      </c>
      <c r="EJ26" s="409" t="s">
        <v>167</v>
      </c>
      <c r="EK26" s="408">
        <f t="shared" si="41"/>
        <v>9</v>
      </c>
      <c r="EL26" s="408">
        <f t="array" ref="EL26">INDEX(EK$1:EK$55,MATCH(SMALL(COUNTIF(EK$1:EK$55,"&lt;"&amp;EK$1:EK$55),ROW(EK26:EL26)),COUNTIF(EK$1:EK$55,"&lt;"&amp;EK$1:EK$55),0))</f>
        <v>26</v>
      </c>
      <c r="EM26" s="408" t="str">
        <f t="array" ref="EM26">INDEX(EJ$1:EJ$55,SMALL(IF(EK$1:EK$55=EL26,ROW(EK$1:EK$55)),COUNTIF(EL$1:EL26,EL26)),1)</f>
        <v>Selby</v>
      </c>
      <c r="EN26" s="408">
        <f t="shared" si="18"/>
        <v>26</v>
      </c>
      <c r="EO26" s="408" t="str">
        <f t="shared" si="19"/>
        <v>Selby</v>
      </c>
      <c r="EQ26" s="409" t="s">
        <v>167</v>
      </c>
      <c r="ER26" s="408">
        <f t="shared" si="42"/>
        <v>8</v>
      </c>
      <c r="ES26" s="408">
        <f t="array" ref="ES26">INDEX(ER$1:ER$55,MATCH(SMALL(COUNTIF(ER$1:ER$55,"&lt;"&amp;ER$1:ER$55),ROW(ER26:ES26)),COUNTIF(ER$1:ER$55,"&lt;"&amp;ER$1:ER$55),0))</f>
        <v>26</v>
      </c>
      <c r="ET26" s="408" t="str">
        <f t="array" ref="ET26">INDEX(EQ$1:EQ$55,SMALL(IF(ER$1:ER$55=ES26,ROW(ER$1:ER$55)),COUNTIF(ES$1:ES26,ES26)),1)</f>
        <v>Cornwall</v>
      </c>
      <c r="EU26" s="408">
        <f t="shared" si="20"/>
        <v>26</v>
      </c>
      <c r="EV26" s="408" t="str">
        <f t="shared" si="21"/>
        <v>Cornwall</v>
      </c>
      <c r="EX26" s="409" t="s">
        <v>167</v>
      </c>
      <c r="EY26" s="408">
        <f t="shared" si="43"/>
        <v>9</v>
      </c>
      <c r="EZ26" s="408">
        <f t="array" ref="EZ26">INDEX(EY$1:EY$55,MATCH(SMALL(COUNTIF(EY$1:EY$55,"&lt;"&amp;EY$1:EY$55),ROW(EY26:EZ26)),COUNTIF(EY$1:EY$55,"&lt;"&amp;EY$1:EY$55),0))</f>
        <v>26</v>
      </c>
      <c r="FA26" s="408" t="str">
        <f t="array" ref="FA26">INDEX(EX$1:EX$55,SMALL(IF(EY$1:EY$55=EZ26,ROW(EY$1:EY$55)),COUNTIF(EZ$1:EZ26,EZ26)),1)</f>
        <v>Maldon</v>
      </c>
      <c r="FB26" s="408">
        <f t="shared" si="22"/>
        <v>26</v>
      </c>
      <c r="FC26" s="408" t="str">
        <f t="shared" si="23"/>
        <v>Maldon</v>
      </c>
      <c r="FE26" s="409" t="s">
        <v>167</v>
      </c>
      <c r="FF26" s="408" t="str">
        <f t="shared" si="44"/>
        <v>9999</v>
      </c>
      <c r="FG26" s="408" t="str">
        <f t="array" ref="FG26">INDEX(FF$1:FF$55,MATCH(SMALL(COUNTIF(FF$1:FF$55,"&lt;"&amp;FF$1:FF$55),ROW(FF26:FG26)),COUNTIF(FF$1:FF$55,"&lt;"&amp;FF$1:FF$55),0))</f>
        <v>9999</v>
      </c>
      <c r="FH26" s="408" t="str">
        <f t="array" ref="FH26">INDEX(FE$1:FE$55,SMALL(IF(FF$1:FF$55=FG26,ROW(FF$1:FF$55)),COUNTIF(FG$1:FG26,FG26)),1)</f>
        <v>Mid Suffolk</v>
      </c>
      <c r="FI26" s="408" t="str">
        <f t="shared" si="24"/>
        <v>no data</v>
      </c>
      <c r="FJ26" s="408" t="str">
        <f t="shared" si="25"/>
        <v>Mid Suffolk</v>
      </c>
      <c r="FL26" s="409" t="s">
        <v>167</v>
      </c>
      <c r="FM26" s="408" t="str">
        <f t="shared" si="45"/>
        <v>9999</v>
      </c>
      <c r="FN26" s="408" t="str">
        <f t="array" ref="FN26">INDEX(FM$1:FM$55,MATCH(SMALL(COUNTIF(FM$1:FM$55,"&lt;"&amp;FM$1:FM$55),ROW(FM26:FN26)),COUNTIF(FM$1:FM$55,"&lt;"&amp;FM$1:FM$55),0))</f>
        <v>9999</v>
      </c>
      <c r="FO26" s="408" t="str">
        <f t="array" ref="FO26">INDEX(FL$1:FL$55,SMALL(IF(FM$1:FM$55=FN26,ROW(FM$1:FM$55)),COUNTIF(FN$1:FN26,FN26)),1)</f>
        <v>Mid Suffolk</v>
      </c>
      <c r="FP26" s="408" t="str">
        <f t="shared" si="26"/>
        <v>no data</v>
      </c>
      <c r="FQ26" s="408" t="str">
        <f t="shared" si="27"/>
        <v>Mid Suffolk</v>
      </c>
      <c r="FS26" s="409" t="s">
        <v>167</v>
      </c>
      <c r="FT26" s="408" t="str">
        <f t="shared" si="46"/>
        <v>9999</v>
      </c>
      <c r="FU26" s="408" t="str">
        <f t="array" ref="FU26">INDEX(FT$1:FT$55,MATCH(SMALL(COUNTIF(FT$1:FT$55,"&lt;"&amp;FT$1:FT$55),ROW(FT26:FU26)),COUNTIF(FT$1:FT$55,"&lt;"&amp;FT$1:FT$55),0))</f>
        <v>9999</v>
      </c>
      <c r="FV26" s="408" t="str">
        <f t="array" ref="FV26">INDEX(FS$1:FS$55,SMALL(IF(FT$1:FT$55=FU26,ROW(FT$1:FT$55)),COUNTIF(FU$1:FU26,FU26)),1)</f>
        <v>Mid Suffolk</v>
      </c>
      <c r="FW26" s="408" t="str">
        <f t="shared" si="28"/>
        <v>no data</v>
      </c>
      <c r="FX26" s="408" t="str">
        <f t="shared" si="29"/>
        <v>Mid Suffolk</v>
      </c>
      <c r="FZ26" s="409" t="s">
        <v>167</v>
      </c>
      <c r="GA26" s="408" t="str">
        <f t="shared" si="47"/>
        <v>9999</v>
      </c>
      <c r="GB26" s="408" t="str">
        <f t="array" ref="GB26">INDEX(GA$1:GA$55,MATCH(SMALL(COUNTIF(GA$1:GA$55,"&lt;"&amp;GA$1:GA$55),ROW(GA26:GB26)),COUNTIF(GA$1:GA$55,"&lt;"&amp;GA$1:GA$55),0))</f>
        <v>9999</v>
      </c>
      <c r="GC26" s="408" t="str">
        <f t="array" ref="GC26">INDEX(FZ$1:FZ$55,SMALL(IF(GA$1:GA$55=GB26,ROW(GA$1:GA$55)),COUNTIF(GB$1:GB26,GB26)),1)</f>
        <v>Mid Suffolk</v>
      </c>
      <c r="GD26" s="408" t="str">
        <f t="shared" si="30"/>
        <v>no data</v>
      </c>
      <c r="GE26" s="408" t="str">
        <f t="shared" si="31"/>
        <v>Mid Suffolk</v>
      </c>
    </row>
    <row r="27" spans="1:187" x14ac:dyDescent="0.25">
      <c r="A27" s="420" t="s">
        <v>22</v>
      </c>
      <c r="B27" s="167" t="str">
        <f t="shared" si="48"/>
        <v>SR</v>
      </c>
      <c r="C27" s="405" t="str">
        <f>VLOOKUP(A27,'urban rural'!$A$11:$B$336,2,FALSE)</f>
        <v>Significant Rural</v>
      </c>
      <c r="D27" s="167" t="str">
        <f t="shared" si="49"/>
        <v>Significant Rural</v>
      </c>
      <c r="F27" s="405">
        <f>VLOOKUP($A27,'urban rural'!$A$11:$S$336,4,FALSE)</f>
        <v>2.2892347600518806E-3</v>
      </c>
      <c r="G27" s="424">
        <f t="shared" si="68"/>
        <v>51</v>
      </c>
      <c r="H27" s="405">
        <f t="shared" si="50"/>
        <v>51</v>
      </c>
      <c r="J27" s="405">
        <f>VLOOKUP($A27,'urban rural'!$A$11:$S$336,5,FALSE)</f>
        <v>1.6279069767441861E-3</v>
      </c>
      <c r="K27" s="424">
        <f t="shared" si="69"/>
        <v>51</v>
      </c>
      <c r="L27" s="405">
        <f t="shared" si="51"/>
        <v>51</v>
      </c>
      <c r="N27" s="405">
        <f>VLOOKUP($A27,'urban rural'!$A$11:$S$336,6,FALSE)</f>
        <v>1.6613418530351438E-3</v>
      </c>
      <c r="O27" s="424">
        <f t="shared" si="70"/>
        <v>50</v>
      </c>
      <c r="P27" s="405">
        <f t="shared" si="52"/>
        <v>50</v>
      </c>
      <c r="R27" s="405">
        <f>VLOOKUP($A27,'urban rural'!$A$11:$S$336,7,FALSE)</f>
        <v>1.8646758777737594E-3</v>
      </c>
      <c r="S27" s="424">
        <f t="shared" si="71"/>
        <v>47</v>
      </c>
      <c r="T27" s="405">
        <f t="shared" si="53"/>
        <v>47</v>
      </c>
      <c r="V27" s="405">
        <f>VLOOKUP($A27,'urban rural'!$A$11:$S$336,8,FALSE)</f>
        <v>1.3164721141374837E-3</v>
      </c>
      <c r="W27" s="424">
        <f t="shared" si="72"/>
        <v>48</v>
      </c>
      <c r="X27" s="405">
        <f t="shared" si="54"/>
        <v>48</v>
      </c>
      <c r="Z27" s="405">
        <f>VLOOKUP($A27,'urban rural'!$A$11:$S$336,9,FALSE)</f>
        <v>5.2325581395348841E-4</v>
      </c>
      <c r="AA27" s="424">
        <f t="shared" si="73"/>
        <v>45</v>
      </c>
      <c r="AB27" s="405">
        <f t="shared" si="55"/>
        <v>45</v>
      </c>
      <c r="AD27" s="405">
        <f>VLOOKUP($A27,'urban rural'!$A$11:$S$336,10,FALSE)</f>
        <v>8.6900958466453674E-4</v>
      </c>
      <c r="AE27" s="424">
        <f t="shared" si="74"/>
        <v>51</v>
      </c>
      <c r="AF27" s="405">
        <f t="shared" si="56"/>
        <v>51</v>
      </c>
      <c r="AH27" s="405">
        <f>VLOOKUP($A27,'urban rural'!$A$11:$S$336,11,FALSE)</f>
        <v>9.2840339152542553E-4</v>
      </c>
      <c r="AI27" s="424">
        <f t="shared" si="75"/>
        <v>54</v>
      </c>
      <c r="AJ27" s="405">
        <f t="shared" si="57"/>
        <v>54</v>
      </c>
      <c r="AL27" s="405">
        <f>VLOOKUP($A27,'urban rural'!$A$11:$S$336,12,FALSE)</f>
        <v>9.6627756160830086E-4</v>
      </c>
      <c r="AM27" s="424">
        <f t="shared" si="76"/>
        <v>51</v>
      </c>
      <c r="AN27" s="405">
        <f t="shared" si="58"/>
        <v>51</v>
      </c>
      <c r="AP27" s="405">
        <f>VLOOKUP($A27,'urban rural'!$A$11:$S$336,13,FALSE)</f>
        <v>1.1046511627906977E-3</v>
      </c>
      <c r="AQ27" s="424">
        <f t="shared" si="77"/>
        <v>51</v>
      </c>
      <c r="AR27" s="405">
        <f t="shared" si="59"/>
        <v>51</v>
      </c>
      <c r="AT27" s="405">
        <f>VLOOKUP($A27,'urban rural'!$A$11:$S$336,14,FALSE)</f>
        <v>7.9233226837060707E-4</v>
      </c>
      <c r="AU27" s="424">
        <f t="shared" si="78"/>
        <v>48</v>
      </c>
      <c r="AV27" s="405">
        <f t="shared" si="60"/>
        <v>48</v>
      </c>
      <c r="AX27" s="405">
        <f>VLOOKUP($A27,'urban rural'!$A$11:$S$336,15,FALSE)</f>
        <v>9.3627248624833384E-4</v>
      </c>
      <c r="AY27" s="424">
        <f t="shared" si="79"/>
        <v>46</v>
      </c>
      <c r="AZ27" s="405">
        <f t="shared" si="61"/>
        <v>46</v>
      </c>
      <c r="BB27" s="405" t="str">
        <f>VLOOKUP($A27,'urban rural'!$A$11:$S$336,16,FALSE)</f>
        <v>error</v>
      </c>
      <c r="BC27" s="424">
        <f t="shared" si="80"/>
        <v>1</v>
      </c>
      <c r="BD27" s="405" t="str">
        <f t="shared" si="62"/>
        <v>9999</v>
      </c>
      <c r="BF27" s="405" t="str">
        <f>VLOOKUP($A27,'urban rural'!$A$11:$S$336,17,FALSE)</f>
        <v>error</v>
      </c>
      <c r="BG27" s="424">
        <f t="shared" si="81"/>
        <v>1</v>
      </c>
      <c r="BH27" s="405" t="str">
        <f t="shared" si="63"/>
        <v>9999</v>
      </c>
      <c r="BJ27" s="405" t="str">
        <f>VLOOKUP($A27,'urban rural'!$A$11:$S$336,18,FALSE)</f>
        <v>error</v>
      </c>
      <c r="BK27" s="424">
        <f t="shared" si="82"/>
        <v>1</v>
      </c>
      <c r="BL27" s="405" t="str">
        <f t="shared" si="64"/>
        <v>9999</v>
      </c>
      <c r="BN27" s="405" t="str">
        <f>VLOOKUP($A27,'urban rural'!$A$11:$S$336,19,FALSE)</f>
        <v>error</v>
      </c>
      <c r="BO27" s="424">
        <f t="shared" si="83"/>
        <v>1</v>
      </c>
      <c r="BP27" s="405" t="str">
        <f t="shared" si="65"/>
        <v>9999</v>
      </c>
      <c r="BQ27" s="167">
        <f>VLOOKUP(A27,'[1]average earnings workplace 2012'!$A$13:$GY$599,[1]lists1!$B$12,FALSE)</f>
        <v>12.14</v>
      </c>
      <c r="BR27" s="167" t="e">
        <f t="shared" si="66"/>
        <v>#N/A</v>
      </c>
      <c r="BS27" s="167" t="e">
        <f t="shared" si="67"/>
        <v>#N/A</v>
      </c>
      <c r="BY27" s="409" t="s">
        <v>168</v>
      </c>
      <c r="BZ27" s="408">
        <f t="shared" si="32"/>
        <v>36</v>
      </c>
      <c r="CA27" s="408">
        <f t="array" ref="CA27">INDEX($BZ$1:$BZ$55,MATCH(SMALL(COUNTIF($BZ$1:$BZ$55,"&lt;"&amp;$BZ$1:$BZ$55),ROW($BZ27:$CA27)),COUNTIF($BZ$1:$BZ$55,"&lt;"&amp;$BZ$1:$BZ$55),0))</f>
        <v>27</v>
      </c>
      <c r="CB27" s="408" t="str">
        <f t="array" ref="CB27">INDEX($BY$1:$BY$55,SMALL(IF($BZ$1:$BZ$55=$CA27,ROW($BZ$1:$BZ$55)),COUNTIF($CA$1:$CA27,$CA27)),1)</f>
        <v>East Lindsey</v>
      </c>
      <c r="CC27" s="408">
        <f t="shared" si="0"/>
        <v>27</v>
      </c>
      <c r="CD27" s="408" t="str">
        <f t="shared" si="1"/>
        <v>East Lindsey</v>
      </c>
      <c r="CF27" s="409" t="s">
        <v>168</v>
      </c>
      <c r="CG27" s="408">
        <f t="shared" si="33"/>
        <v>40</v>
      </c>
      <c r="CH27" s="408">
        <f t="array" ref="CH27">INDEX(CG$1:CG$55,MATCH(SMALL(COUNTIF(CG$1:CG$55,"&lt;"&amp;CG$1:CG$55),ROW(CG27:CH27)),COUNTIF(CG$1:CG$55,"&lt;"&amp;CG$1:CG$55),0))</f>
        <v>27</v>
      </c>
      <c r="CI27" s="408" t="str">
        <f t="array" ref="CI27">INDEX(CF$1:CF$55,SMALL(IF(CG$1:CG$55=CH27,ROW(CG$1:CG$55)),COUNTIF(CH$1:CH27,CH27)),1)</f>
        <v>Babergh</v>
      </c>
      <c r="CJ27" s="408">
        <f t="shared" si="2"/>
        <v>27</v>
      </c>
      <c r="CK27" s="408" t="str">
        <f t="shared" si="3"/>
        <v>Babergh</v>
      </c>
      <c r="CM27" s="409" t="s">
        <v>168</v>
      </c>
      <c r="CN27" s="408">
        <f t="shared" si="34"/>
        <v>42</v>
      </c>
      <c r="CO27" s="408">
        <f t="array" ref="CO27">INDEX(CN$1:CN$55,MATCH(SMALL(COUNTIF(CN$1:CN$55,"&lt;"&amp;CN$1:CN$55),ROW(CN27:CO27)),COUNTIF(CN$1:CN$55,"&lt;"&amp;CN$1:CN$55),0))</f>
        <v>27</v>
      </c>
      <c r="CP27" s="408" t="str">
        <f t="array" ref="CP27">INDEX(CM$1:CM$55,SMALL(IF(CN$1:CN$55=CO27,ROW(CN$1:CN$55)),COUNTIF(CO$1:CO27,CO27)),1)</f>
        <v>Cornwall</v>
      </c>
      <c r="CQ27" s="408">
        <f t="shared" si="4"/>
        <v>27</v>
      </c>
      <c r="CR27" s="408" t="str">
        <f t="shared" si="5"/>
        <v>Cornwall</v>
      </c>
      <c r="CT27" s="409" t="s">
        <v>168</v>
      </c>
      <c r="CU27" s="408">
        <f t="shared" si="35"/>
        <v>48</v>
      </c>
      <c r="CV27" s="408">
        <f t="array" ref="CV27">INDEX(CU$1:CU$55,MATCH(SMALL(COUNTIF(CU$1:CU$55,"&lt;"&amp;CU$1:CU$55),ROW(CU27:CV27)),COUNTIF(CU$1:CU$55,"&lt;"&amp;CU$1:CU$55),0))</f>
        <v>27</v>
      </c>
      <c r="CW27" s="408" t="str">
        <f t="array" ref="CW27">INDEX(CT$1:CT$55,SMALL(IF(CU$1:CU$55=CV27,ROW(CU$1:CU$55)),COUNTIF(CV$1:CV27,CV27)),1)</f>
        <v>West Dorset</v>
      </c>
      <c r="CX27" s="408">
        <f t="shared" si="6"/>
        <v>27</v>
      </c>
      <c r="CY27" s="408" t="str">
        <f t="shared" si="7"/>
        <v>West Dorset</v>
      </c>
      <c r="DA27" s="409" t="s">
        <v>168</v>
      </c>
      <c r="DB27" s="408">
        <f t="shared" si="36"/>
        <v>29</v>
      </c>
      <c r="DC27" s="408">
        <f t="array" ref="DC27">INDEX(DB$1:DB$55,MATCH(SMALL(COUNTIF(DB$1:DB$55,"&lt;"&amp;DB$1:DB$55),ROW(DB27:DC27)),COUNTIF(DB$1:DB$55,"&lt;"&amp;DB$1:DB$55),0))</f>
        <v>27</v>
      </c>
      <c r="DD27" s="408" t="str">
        <f t="array" ref="DD27">INDEX(DA$1:DA$55,SMALL(IF(DB$1:DB$55=DC27,ROW(DB$1:DB$55)),COUNTIF(DC$1:DC27,DC27)),1)</f>
        <v>West Devon</v>
      </c>
      <c r="DE27" s="408">
        <f t="shared" si="8"/>
        <v>27</v>
      </c>
      <c r="DF27" s="408" t="str">
        <f t="shared" si="9"/>
        <v>West Devon</v>
      </c>
      <c r="DH27" s="409" t="s">
        <v>168</v>
      </c>
      <c r="DI27" s="408">
        <f t="shared" si="37"/>
        <v>32</v>
      </c>
      <c r="DJ27" s="408">
        <f t="array" ref="DJ27">INDEX(DI$1:DI$55,MATCH(SMALL(COUNTIF(DI$1:DI$55,"&lt;"&amp;DI$1:DI$55),ROW(DI27:DJ27)),COUNTIF(DI$1:DI$55,"&lt;"&amp;DI$1:DI$55),0))</f>
        <v>27</v>
      </c>
      <c r="DK27" s="408" t="str">
        <f t="array" ref="DK27">INDEX(DH$1:DH$55,SMALL(IF(DI$1:DI$55=DJ27,ROW(DI$1:DI$55)),COUNTIF(DJ$1:DJ27,DJ27)),1)</f>
        <v>Melton</v>
      </c>
      <c r="DL27" s="408">
        <f t="shared" si="10"/>
        <v>27</v>
      </c>
      <c r="DM27" s="408" t="str">
        <f t="shared" si="11"/>
        <v>Melton</v>
      </c>
      <c r="DO27" s="409" t="s">
        <v>168</v>
      </c>
      <c r="DP27" s="408">
        <f t="shared" si="38"/>
        <v>35</v>
      </c>
      <c r="DQ27" s="408">
        <f t="array" ref="DQ27">INDEX(DP$1:DP$55,MATCH(SMALL(COUNTIF(DP$1:DP$55,"&lt;"&amp;DP$1:DP$55),ROW(DP27:DQ27)),COUNTIF(DP$1:DP$55,"&lt;"&amp;DP$1:DP$55),0))</f>
        <v>27</v>
      </c>
      <c r="DR27" s="408" t="str">
        <f t="array" ref="DR27">INDEX(DO$1:DO$55,SMALL(IF(DP$1:DP$55=DQ27,ROW(DP$1:DP$55)),COUNTIF(DQ$1:DQ27,DQ27)),1)</f>
        <v>Daventry</v>
      </c>
      <c r="DS27" s="408">
        <f t="shared" si="12"/>
        <v>27</v>
      </c>
      <c r="DT27" s="408" t="str">
        <f t="shared" si="13"/>
        <v>Daventry</v>
      </c>
      <c r="DV27" s="409" t="s">
        <v>168</v>
      </c>
      <c r="DW27" s="408">
        <f t="shared" si="39"/>
        <v>37</v>
      </c>
      <c r="DX27" s="408">
        <f t="array" ref="DX27">INDEX(DW$1:DW$55,MATCH(SMALL(COUNTIF(DW$1:DW$55,"&lt;"&amp;DW$1:DW$55),ROW(DW27:DX27)),COUNTIF(DW$1:DW$55,"&lt;"&amp;DW$1:DW$55),0))</f>
        <v>27</v>
      </c>
      <c r="DY27" s="408" t="str">
        <f t="array" ref="DY27">INDEX(DV$1:DV$55,SMALL(IF(DW$1:DW$55=DX27,ROW(DW$1:DW$55)),COUNTIF(DX$1:DX27,DX27)),1)</f>
        <v>Allerdale</v>
      </c>
      <c r="DZ27" s="408">
        <f t="shared" si="14"/>
        <v>27</v>
      </c>
      <c r="EA27" s="408" t="str">
        <f t="shared" si="15"/>
        <v>Allerdale</v>
      </c>
      <c r="EC27" s="409" t="s">
        <v>168</v>
      </c>
      <c r="ED27" s="408">
        <f t="shared" si="40"/>
        <v>44</v>
      </c>
      <c r="EE27" s="408">
        <f t="array" ref="EE27">INDEX(ED$1:ED$55,MATCH(SMALL(COUNTIF(ED$1:ED$55,"&lt;"&amp;ED$1:ED$55),ROW(ED27:EE27)),COUNTIF(ED$1:ED$55,"&lt;"&amp;ED$1:ED$55),0))</f>
        <v>27</v>
      </c>
      <c r="EF27" s="408" t="str">
        <f t="array" ref="EF27">INDEX(EC$1:EC$55,SMALL(IF(ED$1:ED$55=EE27,ROW(ED$1:ED$55)),COUNTIF(EE$1:EE27,EE27)),1)</f>
        <v>Craven</v>
      </c>
      <c r="EG27" s="408">
        <f t="shared" si="16"/>
        <v>27</v>
      </c>
      <c r="EH27" s="408" t="str">
        <f t="shared" si="17"/>
        <v>Craven</v>
      </c>
      <c r="EJ27" s="409" t="s">
        <v>168</v>
      </c>
      <c r="EK27" s="408">
        <f t="shared" si="41"/>
        <v>44</v>
      </c>
      <c r="EL27" s="408">
        <f t="array" ref="EL27">INDEX(EK$1:EK$55,MATCH(SMALL(COUNTIF(EK$1:EK$55,"&lt;"&amp;EK$1:EK$55),ROW(EK27:EL27)),COUNTIF(EK$1:EK$55,"&lt;"&amp;EK$1:EK$55),0))</f>
        <v>27</v>
      </c>
      <c r="EM27" s="408" t="str">
        <f t="array" ref="EM27">INDEX(EJ$1:EJ$55,SMALL(IF(EK$1:EK$55=EL27,ROW(EK$1:EK$55)),COUNTIF(EL$1:EL27,EL27)),1)</f>
        <v>Breckland</v>
      </c>
      <c r="EN27" s="408">
        <f t="shared" si="18"/>
        <v>27</v>
      </c>
      <c r="EO27" s="408" t="str">
        <f t="shared" si="19"/>
        <v>Breckland</v>
      </c>
      <c r="EQ27" s="409" t="s">
        <v>168</v>
      </c>
      <c r="ER27" s="408">
        <f t="shared" si="42"/>
        <v>48</v>
      </c>
      <c r="ES27" s="408">
        <f t="array" ref="ES27">INDEX(ER$1:ER$55,MATCH(SMALL(COUNTIF(ER$1:ER$55,"&lt;"&amp;ER$1:ER$55),ROW(ER27:ES27)),COUNTIF(ER$1:ER$55,"&lt;"&amp;ER$1:ER$55),0))</f>
        <v>27</v>
      </c>
      <c r="ET27" s="408" t="str">
        <f t="array" ref="ET27">INDEX(EQ$1:EQ$55,SMALL(IF(ER$1:ER$55=ES27,ROW(ER$1:ER$55)),COUNTIF(ES$1:ES27,ES27)),1)</f>
        <v>Derbyshire Dales</v>
      </c>
      <c r="EU27" s="408">
        <f t="shared" si="20"/>
        <v>27</v>
      </c>
      <c r="EV27" s="408" t="str">
        <f t="shared" si="21"/>
        <v>Derbyshire Dales</v>
      </c>
      <c r="EX27" s="409" t="s">
        <v>168</v>
      </c>
      <c r="EY27" s="408">
        <f t="shared" si="43"/>
        <v>53</v>
      </c>
      <c r="EZ27" s="408">
        <f t="array" ref="EZ27">INDEX(EY$1:EY$55,MATCH(SMALL(COUNTIF(EY$1:EY$55,"&lt;"&amp;EY$1:EY$55),ROW(EY27:EZ27)),COUNTIF(EY$1:EY$55,"&lt;"&amp;EY$1:EY$55),0))</f>
        <v>27</v>
      </c>
      <c r="FA27" s="408" t="str">
        <f t="array" ref="FA27">INDEX(EX$1:EX$55,SMALL(IF(EY$1:EY$55=EZ27,ROW(EY$1:EY$55)),COUNTIF(EZ$1:EZ27,EZ27)),1)</f>
        <v>Torridge</v>
      </c>
      <c r="FB27" s="408">
        <f t="shared" si="22"/>
        <v>27</v>
      </c>
      <c r="FC27" s="408" t="str">
        <f t="shared" si="23"/>
        <v>Torridge</v>
      </c>
      <c r="FE27" s="409" t="s">
        <v>168</v>
      </c>
      <c r="FF27" s="408" t="str">
        <f t="shared" si="44"/>
        <v>9999</v>
      </c>
      <c r="FG27" s="408" t="str">
        <f t="array" ref="FG27">INDEX(FF$1:FF$55,MATCH(SMALL(COUNTIF(FF$1:FF$55,"&lt;"&amp;FF$1:FF$55),ROW(FF27:FG27)),COUNTIF(FF$1:FF$55,"&lt;"&amp;FF$1:FF$55),0))</f>
        <v>9999</v>
      </c>
      <c r="FH27" s="408" t="str">
        <f t="array" ref="FH27">INDEX(FE$1:FE$55,SMALL(IF(FF$1:FF$55=FG27,ROW(FF$1:FF$55)),COUNTIF(FG$1:FG27,FG27)),1)</f>
        <v>Mid Sussex</v>
      </c>
      <c r="FI27" s="408" t="str">
        <f t="shared" si="24"/>
        <v>no data</v>
      </c>
      <c r="FJ27" s="408" t="str">
        <f t="shared" si="25"/>
        <v>Mid Sussex</v>
      </c>
      <c r="FL27" s="409" t="s">
        <v>168</v>
      </c>
      <c r="FM27" s="408" t="str">
        <f t="shared" si="45"/>
        <v>9999</v>
      </c>
      <c r="FN27" s="408" t="str">
        <f t="array" ref="FN27">INDEX(FM$1:FM$55,MATCH(SMALL(COUNTIF(FM$1:FM$55,"&lt;"&amp;FM$1:FM$55),ROW(FM27:FN27)),COUNTIF(FM$1:FM$55,"&lt;"&amp;FM$1:FM$55),0))</f>
        <v>9999</v>
      </c>
      <c r="FO27" s="408" t="str">
        <f t="array" ref="FO27">INDEX(FL$1:FL$55,SMALL(IF(FM$1:FM$55=FN27,ROW(FM$1:FM$55)),COUNTIF(FN$1:FN27,FN27)),1)</f>
        <v>Mid Sussex</v>
      </c>
      <c r="FP27" s="408" t="str">
        <f t="shared" si="26"/>
        <v>no data</v>
      </c>
      <c r="FQ27" s="408" t="str">
        <f t="shared" si="27"/>
        <v>Mid Sussex</v>
      </c>
      <c r="FS27" s="409" t="s">
        <v>168</v>
      </c>
      <c r="FT27" s="408" t="str">
        <f t="shared" si="46"/>
        <v>9999</v>
      </c>
      <c r="FU27" s="408" t="str">
        <f t="array" ref="FU27">INDEX(FT$1:FT$55,MATCH(SMALL(COUNTIF(FT$1:FT$55,"&lt;"&amp;FT$1:FT$55),ROW(FT27:FU27)),COUNTIF(FT$1:FT$55,"&lt;"&amp;FT$1:FT$55),0))</f>
        <v>9999</v>
      </c>
      <c r="FV27" s="408" t="str">
        <f t="array" ref="FV27">INDEX(FS$1:FS$55,SMALL(IF(FT$1:FT$55=FU27,ROW(FT$1:FT$55)),COUNTIF(FU$1:FU27,FU27)),1)</f>
        <v>Mid Sussex</v>
      </c>
      <c r="FW27" s="408" t="str">
        <f t="shared" si="28"/>
        <v>no data</v>
      </c>
      <c r="FX27" s="408" t="str">
        <f t="shared" si="29"/>
        <v>Mid Sussex</v>
      </c>
      <c r="FZ27" s="409" t="s">
        <v>168</v>
      </c>
      <c r="GA27" s="408" t="str">
        <f t="shared" si="47"/>
        <v>9999</v>
      </c>
      <c r="GB27" s="408" t="str">
        <f t="array" ref="GB27">INDEX(GA$1:GA$55,MATCH(SMALL(COUNTIF(GA$1:GA$55,"&lt;"&amp;GA$1:GA$55),ROW(GA27:GB27)),COUNTIF(GA$1:GA$55,"&lt;"&amp;GA$1:GA$55),0))</f>
        <v>9999</v>
      </c>
      <c r="GC27" s="408" t="str">
        <f t="array" ref="GC27">INDEX(FZ$1:FZ$55,SMALL(IF(GA$1:GA$55=GB27,ROW(GA$1:GA$55)),COUNTIF(GB$1:GB27,GB27)),1)</f>
        <v>Mid Sussex</v>
      </c>
      <c r="GD27" s="408" t="str">
        <f t="shared" si="30"/>
        <v>no data</v>
      </c>
      <c r="GE27" s="408" t="str">
        <f t="shared" si="31"/>
        <v>Mid Sussex</v>
      </c>
    </row>
    <row r="28" spans="1:187" x14ac:dyDescent="0.25">
      <c r="A28" s="420" t="s">
        <v>23</v>
      </c>
      <c r="B28" s="167" t="str">
        <f t="shared" si="48"/>
        <v>MU</v>
      </c>
      <c r="C28" s="405" t="str">
        <f>VLOOKUP(A28,'urban rural'!$A$11:$B$336,2,FALSE)</f>
        <v>Major Urban</v>
      </c>
      <c r="D28" s="167" t="str">
        <f t="shared" si="49"/>
        <v>Predominantly Urban</v>
      </c>
      <c r="F28" s="405">
        <f>VLOOKUP($A28,'urban rural'!$A$11:$S$336,4,FALSE)</f>
        <v>1.45125716806352E-3</v>
      </c>
      <c r="G28" s="424">
        <f t="shared" si="68"/>
        <v>28</v>
      </c>
      <c r="H28" s="405">
        <f t="shared" si="50"/>
        <v>28</v>
      </c>
      <c r="J28" s="405">
        <f>VLOOKUP($A28,'urban rural'!$A$11:$S$336,5,FALSE)</f>
        <v>1.2362998684787374E-3</v>
      </c>
      <c r="K28" s="424">
        <f t="shared" si="69"/>
        <v>32</v>
      </c>
      <c r="L28" s="405">
        <f t="shared" si="51"/>
        <v>32</v>
      </c>
      <c r="N28" s="405">
        <f>VLOOKUP($A28,'urban rural'!$A$11:$S$336,6,FALSE)</f>
        <v>1.235370611183355E-3</v>
      </c>
      <c r="O28" s="424">
        <f t="shared" si="70"/>
        <v>28</v>
      </c>
      <c r="P28" s="405">
        <f t="shared" si="52"/>
        <v>28</v>
      </c>
      <c r="R28" s="405">
        <f>VLOOKUP($A28,'urban rural'!$A$11:$S$336,7,FALSE)</f>
        <v>1.1801406648903313E-3</v>
      </c>
      <c r="S28" s="424">
        <f t="shared" si="71"/>
        <v>29</v>
      </c>
      <c r="T28" s="405">
        <f t="shared" si="53"/>
        <v>29</v>
      </c>
      <c r="V28" s="405">
        <f>VLOOKUP($A28,'urban rural'!$A$11:$S$336,8,FALSE)</f>
        <v>5.910895456550507E-4</v>
      </c>
      <c r="W28" s="424">
        <f t="shared" si="72"/>
        <v>22</v>
      </c>
      <c r="X28" s="405">
        <f t="shared" si="54"/>
        <v>22</v>
      </c>
      <c r="Z28" s="405">
        <f>VLOOKUP($A28,'urban rural'!$A$11:$S$336,9,FALSE)</f>
        <v>4.3840420868040335E-4</v>
      </c>
      <c r="AA28" s="424">
        <f t="shared" si="73"/>
        <v>26</v>
      </c>
      <c r="AB28" s="405">
        <f t="shared" si="55"/>
        <v>26</v>
      </c>
      <c r="AD28" s="405">
        <f>VLOOKUP($A28,'urban rural'!$A$11:$S$336,10,FALSE)</f>
        <v>4.7680970957954055E-4</v>
      </c>
      <c r="AE28" s="424">
        <f t="shared" si="74"/>
        <v>21</v>
      </c>
      <c r="AF28" s="405">
        <f t="shared" si="56"/>
        <v>21</v>
      </c>
      <c r="AH28" s="405">
        <f>VLOOKUP($A28,'urban rural'!$A$11:$S$336,11,FALSE)</f>
        <v>3.5317886137797779E-4</v>
      </c>
      <c r="AI28" s="424">
        <f t="shared" si="75"/>
        <v>23</v>
      </c>
      <c r="AJ28" s="405">
        <f t="shared" si="57"/>
        <v>23</v>
      </c>
      <c r="AL28" s="405">
        <f>VLOOKUP($A28,'urban rural'!$A$11:$S$336,12,FALSE)</f>
        <v>8.6016762240846939E-4</v>
      </c>
      <c r="AM28" s="424">
        <f t="shared" si="76"/>
        <v>33</v>
      </c>
      <c r="AN28" s="405">
        <f t="shared" si="58"/>
        <v>33</v>
      </c>
      <c r="AP28" s="405">
        <f>VLOOKUP($A28,'urban rural'!$A$11:$S$336,13,FALSE)</f>
        <v>7.978956597983341E-4</v>
      </c>
      <c r="AQ28" s="424">
        <f t="shared" si="77"/>
        <v>32</v>
      </c>
      <c r="AR28" s="405">
        <f t="shared" si="59"/>
        <v>32</v>
      </c>
      <c r="AT28" s="405">
        <f>VLOOKUP($A28,'urban rural'!$A$11:$S$336,14,FALSE)</f>
        <v>7.6289553532726481E-4</v>
      </c>
      <c r="AU28" s="424">
        <f t="shared" si="78"/>
        <v>31</v>
      </c>
      <c r="AV28" s="405">
        <f t="shared" si="60"/>
        <v>31</v>
      </c>
      <c r="AX28" s="405">
        <f>VLOOKUP($A28,'urban rural'!$A$11:$S$336,15,FALSE)</f>
        <v>8.2696180351235331E-4</v>
      </c>
      <c r="AY28" s="424">
        <f t="shared" si="79"/>
        <v>33</v>
      </c>
      <c r="AZ28" s="405">
        <f t="shared" si="61"/>
        <v>33</v>
      </c>
      <c r="BB28" s="405" t="str">
        <f>VLOOKUP($A28,'urban rural'!$A$11:$S$336,16,FALSE)</f>
        <v>error</v>
      </c>
      <c r="BC28" s="424">
        <f t="shared" si="80"/>
        <v>1</v>
      </c>
      <c r="BD28" s="405" t="str">
        <f t="shared" si="62"/>
        <v>9999</v>
      </c>
      <c r="BF28" s="405" t="str">
        <f>VLOOKUP($A28,'urban rural'!$A$11:$S$336,17,FALSE)</f>
        <v>error</v>
      </c>
      <c r="BG28" s="424">
        <f t="shared" si="81"/>
        <v>1</v>
      </c>
      <c r="BH28" s="405" t="str">
        <f t="shared" si="63"/>
        <v>9999</v>
      </c>
      <c r="BJ28" s="405" t="str">
        <f>VLOOKUP($A28,'urban rural'!$A$11:$S$336,18,FALSE)</f>
        <v>error</v>
      </c>
      <c r="BK28" s="424">
        <f t="shared" si="82"/>
        <v>1</v>
      </c>
      <c r="BL28" s="405" t="str">
        <f t="shared" si="64"/>
        <v>9999</v>
      </c>
      <c r="BN28" s="405" t="str">
        <f>VLOOKUP($A28,'urban rural'!$A$11:$S$336,19,FALSE)</f>
        <v>error</v>
      </c>
      <c r="BO28" s="424">
        <f t="shared" si="83"/>
        <v>1</v>
      </c>
      <c r="BP28" s="405" t="str">
        <f t="shared" si="65"/>
        <v>9999</v>
      </c>
      <c r="BQ28" s="167">
        <f>VLOOKUP(A28,'[1]average earnings workplace 2012'!$A$13:$GY$599,[1]lists1!$B$12,FALSE)</f>
        <v>14.36</v>
      </c>
      <c r="BR28" s="167" t="e">
        <f t="shared" si="66"/>
        <v>#N/A</v>
      </c>
      <c r="BS28" s="167" t="e">
        <f t="shared" si="67"/>
        <v>#N/A</v>
      </c>
      <c r="BY28" s="409" t="s">
        <v>178</v>
      </c>
      <c r="BZ28" s="408">
        <f t="shared" si="32"/>
        <v>13</v>
      </c>
      <c r="CA28" s="408">
        <f t="array" ref="CA28">INDEX($BZ$1:$BZ$55,MATCH(SMALL(COUNTIF($BZ$1:$BZ$55,"&lt;"&amp;$BZ$1:$BZ$55),ROW($BZ28:$CA28)),COUNTIF($BZ$1:$BZ$55,"&lt;"&amp;$BZ$1:$BZ$55),0))</f>
        <v>28</v>
      </c>
      <c r="CB28" s="408" t="str">
        <f t="array" ref="CB28">INDEX($BY$1:$BY$55,SMALL(IF($BZ$1:$BZ$55=$CA28,ROW($BZ$1:$BZ$55)),COUNTIF($CA$1:$CA28,$CA28)),1)</f>
        <v>Cornwall</v>
      </c>
      <c r="CC28" s="408">
        <f t="shared" si="0"/>
        <v>28</v>
      </c>
      <c r="CD28" s="408" t="str">
        <f t="shared" si="1"/>
        <v>Cornwall</v>
      </c>
      <c r="CF28" s="409" t="s">
        <v>178</v>
      </c>
      <c r="CG28" s="408">
        <f t="shared" si="33"/>
        <v>18</v>
      </c>
      <c r="CH28" s="408">
        <f t="array" ref="CH28">INDEX(CG$1:CG$55,MATCH(SMALL(COUNTIF(CG$1:CG$55,"&lt;"&amp;CG$1:CG$55),ROW(CG28:CH28)),COUNTIF(CG$1:CG$55,"&lt;"&amp;CG$1:CG$55),0))</f>
        <v>28</v>
      </c>
      <c r="CI28" s="408" t="str">
        <f t="array" ref="CI28">INDEX(CF$1:CF$55,SMALL(IF(CG$1:CG$55=CH28,ROW(CG$1:CG$55)),COUNTIF(CH$1:CH28,CH28)),1)</f>
        <v>East Lindsey</v>
      </c>
      <c r="CJ28" s="408">
        <f t="shared" si="2"/>
        <v>28</v>
      </c>
      <c r="CK28" s="408" t="str">
        <f t="shared" si="3"/>
        <v>East Lindsey</v>
      </c>
      <c r="CM28" s="409" t="s">
        <v>178</v>
      </c>
      <c r="CN28" s="408">
        <f t="shared" si="34"/>
        <v>4</v>
      </c>
      <c r="CO28" s="408">
        <f t="array" ref="CO28">INDEX(CN$1:CN$55,MATCH(SMALL(COUNTIF(CN$1:CN$55,"&lt;"&amp;CN$1:CN$55),ROW(CN28:CO28)),COUNTIF(CN$1:CN$55,"&lt;"&amp;CN$1:CN$55),0))</f>
        <v>28</v>
      </c>
      <c r="CP28" s="408" t="str">
        <f t="array" ref="CP28">INDEX(CM$1:CM$55,SMALL(IF(CN$1:CN$55=CO28,ROW(CN$1:CN$55)),COUNTIF(CO$1:CO28,CO28)),1)</f>
        <v>Huntingdonshire</v>
      </c>
      <c r="CQ28" s="408">
        <f t="shared" si="4"/>
        <v>28</v>
      </c>
      <c r="CR28" s="408" t="str">
        <f t="shared" si="5"/>
        <v>Huntingdonshire</v>
      </c>
      <c r="CT28" s="409" t="s">
        <v>178</v>
      </c>
      <c r="CU28" s="408">
        <f t="shared" si="35"/>
        <v>20</v>
      </c>
      <c r="CV28" s="408">
        <f t="array" ref="CV28">INDEX(CU$1:CU$55,MATCH(SMALL(COUNTIF(CU$1:CU$55,"&lt;"&amp;CU$1:CU$55),ROW(CU28:CV28)),COUNTIF(CU$1:CU$55,"&lt;"&amp;CU$1:CU$55),0))</f>
        <v>28</v>
      </c>
      <c r="CW28" s="408" t="str">
        <f t="array" ref="CW28">INDEX(CT$1:CT$55,SMALL(IF(CU$1:CU$55=CV28,ROW(CU$1:CU$55)),COUNTIF(CV$1:CV28,CV28)),1)</f>
        <v>Forest of Dean</v>
      </c>
      <c r="CX28" s="408">
        <f t="shared" si="6"/>
        <v>28</v>
      </c>
      <c r="CY28" s="408" t="str">
        <f t="shared" si="7"/>
        <v>Forest of Dean</v>
      </c>
      <c r="DA28" s="409" t="s">
        <v>178</v>
      </c>
      <c r="DB28" s="408">
        <f t="shared" si="36"/>
        <v>20</v>
      </c>
      <c r="DC28" s="408">
        <f t="array" ref="DC28">INDEX(DB$1:DB$55,MATCH(SMALL(COUNTIF(DB$1:DB$55,"&lt;"&amp;DB$1:DB$55),ROW(DB28:DC28)),COUNTIF(DB$1:DB$55,"&lt;"&amp;DB$1:DB$55),0))</f>
        <v>28</v>
      </c>
      <c r="DD28" s="408" t="str">
        <f t="array" ref="DD28">INDEX(DA$1:DA$55,SMALL(IF(DB$1:DB$55=DC28,ROW(DB$1:DB$55)),COUNTIF(DC$1:DC28,DC28)),1)</f>
        <v>South Hams</v>
      </c>
      <c r="DE28" s="408">
        <f t="shared" si="8"/>
        <v>28</v>
      </c>
      <c r="DF28" s="408" t="str">
        <f t="shared" si="9"/>
        <v>South Hams</v>
      </c>
      <c r="DH28" s="409" t="s">
        <v>178</v>
      </c>
      <c r="DI28" s="408">
        <f t="shared" si="37"/>
        <v>24</v>
      </c>
      <c r="DJ28" s="408">
        <f t="array" ref="DJ28">INDEX(DI$1:DI$55,MATCH(SMALL(COUNTIF(DI$1:DI$55,"&lt;"&amp;DI$1:DI$55),ROW(DI28:DJ28)),COUNTIF(DI$1:DI$55,"&lt;"&amp;DI$1:DI$55),0))</f>
        <v>28</v>
      </c>
      <c r="DK28" s="408" t="str">
        <f t="array" ref="DK28">INDEX(DH$1:DH$55,SMALL(IF(DI$1:DI$55=DJ28,ROW(DI$1:DI$55)),COUNTIF(DJ$1:DJ28,DJ28)),1)</f>
        <v>West Oxfordshire</v>
      </c>
      <c r="DL28" s="408">
        <f t="shared" si="10"/>
        <v>28</v>
      </c>
      <c r="DM28" s="408" t="str">
        <f t="shared" si="11"/>
        <v>West Oxfordshire</v>
      </c>
      <c r="DO28" s="409" t="s">
        <v>178</v>
      </c>
      <c r="DP28" s="408">
        <f t="shared" si="38"/>
        <v>8</v>
      </c>
      <c r="DQ28" s="408">
        <f t="array" ref="DQ28">INDEX(DP$1:DP$55,MATCH(SMALL(COUNTIF(DP$1:DP$55,"&lt;"&amp;DP$1:DP$55),ROW(DP28:DQ28)),COUNTIF(DP$1:DP$55,"&lt;"&amp;DP$1:DP$55),0))</f>
        <v>28</v>
      </c>
      <c r="DR28" s="408" t="str">
        <f t="array" ref="DR28">INDEX(DO$1:DO$55,SMALL(IF(DP$1:DP$55=DQ28,ROW(DP$1:DP$55)),COUNTIF(DQ$1:DQ28,DQ28)),1)</f>
        <v>Craven</v>
      </c>
      <c r="DS28" s="408">
        <f t="shared" si="12"/>
        <v>28</v>
      </c>
      <c r="DT28" s="408" t="str">
        <f t="shared" si="13"/>
        <v>Craven</v>
      </c>
      <c r="DV28" s="409" t="s">
        <v>178</v>
      </c>
      <c r="DW28" s="408">
        <f t="shared" si="39"/>
        <v>29</v>
      </c>
      <c r="DX28" s="408">
        <f t="array" ref="DX28">INDEX(DW$1:DW$55,MATCH(SMALL(COUNTIF(DW$1:DW$55,"&lt;"&amp;DW$1:DW$55),ROW(DW28:DX28)),COUNTIF(DW$1:DW$55,"&lt;"&amp;DW$1:DW$55),0))</f>
        <v>28</v>
      </c>
      <c r="DY28" s="408" t="str">
        <f t="array" ref="DY28">INDEX(DV$1:DV$55,SMALL(IF(DW$1:DW$55=DX28,ROW(DW$1:DW$55)),COUNTIF(DX$1:DX28,DX28)),1)</f>
        <v>East Lindsey</v>
      </c>
      <c r="DZ28" s="408">
        <f t="shared" si="14"/>
        <v>28</v>
      </c>
      <c r="EA28" s="408" t="str">
        <f t="shared" si="15"/>
        <v>East Lindsey</v>
      </c>
      <c r="EC28" s="409" t="s">
        <v>178</v>
      </c>
      <c r="ED28" s="408">
        <f t="shared" si="40"/>
        <v>17</v>
      </c>
      <c r="EE28" s="408">
        <f t="array" ref="EE28">INDEX(ED$1:ED$55,MATCH(SMALL(COUNTIF(ED$1:ED$55,"&lt;"&amp;ED$1:ED$55),ROW(ED28:EE28)),COUNTIF(ED$1:ED$55,"&lt;"&amp;ED$1:ED$55),0))</f>
        <v>28</v>
      </c>
      <c r="EF28" s="408" t="str">
        <f t="array" ref="EF28">INDEX(EC$1:EC$55,SMALL(IF(ED$1:ED$55=EE28,ROW(ED$1:ED$55)),COUNTIF(EE$1:EE28,EE28)),1)</f>
        <v>Richmondshire</v>
      </c>
      <c r="EG28" s="408">
        <f t="shared" si="16"/>
        <v>28</v>
      </c>
      <c r="EH28" s="408" t="str">
        <f t="shared" si="17"/>
        <v>Richmondshire</v>
      </c>
      <c r="EJ28" s="409" t="s">
        <v>178</v>
      </c>
      <c r="EK28" s="408">
        <f t="shared" si="41"/>
        <v>23</v>
      </c>
      <c r="EL28" s="408">
        <f t="array" ref="EL28">INDEX(EK$1:EK$55,MATCH(SMALL(COUNTIF(EK$1:EK$55,"&lt;"&amp;EK$1:EK$55),ROW(EK28:EL28)),COUNTIF(EK$1:EK$55,"&lt;"&amp;EK$1:EK$55),0))</f>
        <v>28</v>
      </c>
      <c r="EM28" s="408" t="str">
        <f t="array" ref="EM28">INDEX(EJ$1:EJ$55,SMALL(IF(EK$1:EK$55=EL28,ROW(EK$1:EK$55)),COUNTIF(EL$1:EL28,EL28)),1)</f>
        <v>West Lindsey</v>
      </c>
      <c r="EN28" s="408">
        <f t="shared" si="18"/>
        <v>28</v>
      </c>
      <c r="EO28" s="408" t="str">
        <f t="shared" si="19"/>
        <v>West Lindsey</v>
      </c>
      <c r="EQ28" s="409" t="s">
        <v>178</v>
      </c>
      <c r="ER28" s="408">
        <f t="shared" si="42"/>
        <v>16</v>
      </c>
      <c r="ES28" s="408">
        <f t="array" ref="ES28">INDEX(ER$1:ER$55,MATCH(SMALL(COUNTIF(ER$1:ER$55,"&lt;"&amp;ER$1:ER$55),ROW(ER28:ES28)),COUNTIF(ER$1:ER$55,"&lt;"&amp;ER$1:ER$55),0))</f>
        <v>28</v>
      </c>
      <c r="ET28" s="408" t="str">
        <f t="array" ref="ET28">INDEX(EQ$1:EQ$55,SMALL(IF(ER$1:ER$55=ES28,ROW(ER$1:ER$55)),COUNTIF(ES$1:ES28,ES28)),1)</f>
        <v>Breckland</v>
      </c>
      <c r="EU28" s="408">
        <f t="shared" si="20"/>
        <v>28</v>
      </c>
      <c r="EV28" s="408" t="str">
        <f t="shared" si="21"/>
        <v>Breckland</v>
      </c>
      <c r="EX28" s="409" t="s">
        <v>178</v>
      </c>
      <c r="EY28" s="408">
        <f t="shared" si="43"/>
        <v>14</v>
      </c>
      <c r="EZ28" s="408">
        <f t="array" ref="EZ28">INDEX(EY$1:EY$55,MATCH(SMALL(COUNTIF(EY$1:EY$55,"&lt;"&amp;EY$1:EY$55),ROW(EY28:EZ28)),COUNTIF(EY$1:EY$55,"&lt;"&amp;EY$1:EY$55),0))</f>
        <v>28</v>
      </c>
      <c r="FA28" s="408" t="str">
        <f t="array" ref="FA28">INDEX(EX$1:EX$55,SMALL(IF(EY$1:EY$55=EZ28,ROW(EY$1:EY$55)),COUNTIF(EZ$1:EZ28,EZ28)),1)</f>
        <v>South Northamptonshire</v>
      </c>
      <c r="FB28" s="408">
        <f t="shared" si="22"/>
        <v>28</v>
      </c>
      <c r="FC28" s="408" t="str">
        <f t="shared" si="23"/>
        <v>South Northamptonshire</v>
      </c>
      <c r="FE28" s="409" t="s">
        <v>178</v>
      </c>
      <c r="FF28" s="408" t="str">
        <f t="shared" si="44"/>
        <v>9999</v>
      </c>
      <c r="FG28" s="408" t="str">
        <f t="array" ref="FG28">INDEX(FF$1:FF$55,MATCH(SMALL(COUNTIF(FF$1:FF$55,"&lt;"&amp;FF$1:FF$55),ROW(FF28:FG28)),COUNTIF(FF$1:FF$55,"&lt;"&amp;FF$1:FF$55),0))</f>
        <v>9999</v>
      </c>
      <c r="FH28" s="408" t="str">
        <f t="array" ref="FH28">INDEX(FE$1:FE$55,SMALL(IF(FF$1:FF$55=FG28,ROW(FF$1:FF$55)),COUNTIF(FG$1:FG28,FG28)),1)</f>
        <v>North Dorset</v>
      </c>
      <c r="FI28" s="408" t="str">
        <f t="shared" si="24"/>
        <v>no data</v>
      </c>
      <c r="FJ28" s="408" t="str">
        <f t="shared" si="25"/>
        <v>North Dorset</v>
      </c>
      <c r="FL28" s="409" t="s">
        <v>178</v>
      </c>
      <c r="FM28" s="408" t="str">
        <f t="shared" si="45"/>
        <v>9999</v>
      </c>
      <c r="FN28" s="408" t="str">
        <f t="array" ref="FN28">INDEX(FM$1:FM$55,MATCH(SMALL(COUNTIF(FM$1:FM$55,"&lt;"&amp;FM$1:FM$55),ROW(FM28:FN28)),COUNTIF(FM$1:FM$55,"&lt;"&amp;FM$1:FM$55),0))</f>
        <v>9999</v>
      </c>
      <c r="FO28" s="408" t="str">
        <f t="array" ref="FO28">INDEX(FL$1:FL$55,SMALL(IF(FM$1:FM$55=FN28,ROW(FM$1:FM$55)),COUNTIF(FN$1:FN28,FN28)),1)</f>
        <v>North Dorset</v>
      </c>
      <c r="FP28" s="408" t="str">
        <f t="shared" si="26"/>
        <v>no data</v>
      </c>
      <c r="FQ28" s="408" t="str">
        <f t="shared" si="27"/>
        <v>North Dorset</v>
      </c>
      <c r="FS28" s="409" t="s">
        <v>178</v>
      </c>
      <c r="FT28" s="408" t="str">
        <f t="shared" si="46"/>
        <v>9999</v>
      </c>
      <c r="FU28" s="408" t="str">
        <f t="array" ref="FU28">INDEX(FT$1:FT$55,MATCH(SMALL(COUNTIF(FT$1:FT$55,"&lt;"&amp;FT$1:FT$55),ROW(FT28:FU28)),COUNTIF(FT$1:FT$55,"&lt;"&amp;FT$1:FT$55),0))</f>
        <v>9999</v>
      </c>
      <c r="FV28" s="408" t="str">
        <f t="array" ref="FV28">INDEX(FS$1:FS$55,SMALL(IF(FT$1:FT$55=FU28,ROW(FT$1:FT$55)),COUNTIF(FU$1:FU28,FU28)),1)</f>
        <v>North Dorset</v>
      </c>
      <c r="FW28" s="408" t="str">
        <f t="shared" si="28"/>
        <v>no data</v>
      </c>
      <c r="FX28" s="408" t="str">
        <f t="shared" si="29"/>
        <v>North Dorset</v>
      </c>
      <c r="FZ28" s="409" t="s">
        <v>178</v>
      </c>
      <c r="GA28" s="408" t="str">
        <f t="shared" si="47"/>
        <v>9999</v>
      </c>
      <c r="GB28" s="408" t="str">
        <f t="array" ref="GB28">INDEX(GA$1:GA$55,MATCH(SMALL(COUNTIF(GA$1:GA$55,"&lt;"&amp;GA$1:GA$55),ROW(GA28:GB28)),COUNTIF(GA$1:GA$55,"&lt;"&amp;GA$1:GA$55),0))</f>
        <v>9999</v>
      </c>
      <c r="GC28" s="408" t="str">
        <f t="array" ref="GC28">INDEX(FZ$1:FZ$55,SMALL(IF(GA$1:GA$55=GB28,ROW(GA$1:GA$55)),COUNTIF(GB$1:GB28,GB28)),1)</f>
        <v>North Dorset</v>
      </c>
      <c r="GD28" s="408" t="str">
        <f t="shared" si="30"/>
        <v>no data</v>
      </c>
      <c r="GE28" s="408" t="str">
        <f t="shared" si="31"/>
        <v>North Dorset</v>
      </c>
    </row>
    <row r="29" spans="1:187" x14ac:dyDescent="0.25">
      <c r="A29" s="420" t="s">
        <v>24</v>
      </c>
      <c r="B29" s="167" t="str">
        <f t="shared" si="48"/>
        <v>MU</v>
      </c>
      <c r="C29" s="405" t="str">
        <f>VLOOKUP(A29,'urban rural'!$A$11:$B$336,2,FALSE)</f>
        <v>Major Urban</v>
      </c>
      <c r="D29" s="167" t="str">
        <f t="shared" si="49"/>
        <v>Predominantly Urban</v>
      </c>
      <c r="F29" s="405">
        <f>VLOOKUP($A29,'urban rural'!$A$11:$S$336,4,FALSE)</f>
        <v>2.3041385948026948E-3</v>
      </c>
      <c r="G29" s="424">
        <f t="shared" si="68"/>
        <v>37</v>
      </c>
      <c r="H29" s="405">
        <f t="shared" si="50"/>
        <v>37</v>
      </c>
      <c r="J29" s="405">
        <f>VLOOKUP($A29,'urban rural'!$A$11:$S$336,5,FALSE)</f>
        <v>1.9426721264641463E-3</v>
      </c>
      <c r="K29" s="424">
        <f t="shared" si="69"/>
        <v>37</v>
      </c>
      <c r="L29" s="405">
        <f t="shared" si="51"/>
        <v>37</v>
      </c>
      <c r="N29" s="405">
        <f>VLOOKUP($A29,'urban rural'!$A$11:$S$336,6,FALSE)</f>
        <v>2.0921685043822449E-3</v>
      </c>
      <c r="O29" s="424">
        <f t="shared" si="70"/>
        <v>36</v>
      </c>
      <c r="P29" s="405">
        <f t="shared" si="52"/>
        <v>36</v>
      </c>
      <c r="R29" s="405">
        <f>VLOOKUP($A29,'urban rural'!$A$11:$S$336,7,FALSE)</f>
        <v>1.6159108780116852E-3</v>
      </c>
      <c r="S29" s="424">
        <f t="shared" si="71"/>
        <v>37</v>
      </c>
      <c r="T29" s="405">
        <f t="shared" si="53"/>
        <v>37</v>
      </c>
      <c r="V29" s="405">
        <f>VLOOKUP($A29,'urban rural'!$A$11:$S$336,8,FALSE)</f>
        <v>9.9518768046198258E-4</v>
      </c>
      <c r="W29" s="424">
        <f t="shared" si="72"/>
        <v>31</v>
      </c>
      <c r="X29" s="405">
        <f t="shared" si="54"/>
        <v>31</v>
      </c>
      <c r="Z29" s="405">
        <f>VLOOKUP($A29,'urban rural'!$A$11:$S$336,9,FALSE)</f>
        <v>5.5613751071326536E-4</v>
      </c>
      <c r="AA29" s="424">
        <f t="shared" si="73"/>
        <v>34</v>
      </c>
      <c r="AB29" s="405">
        <f t="shared" si="55"/>
        <v>34</v>
      </c>
      <c r="AD29" s="405">
        <f>VLOOKUP($A29,'urban rural'!$A$11:$S$336,10,FALSE)</f>
        <v>7.407407407407407E-4</v>
      </c>
      <c r="AE29" s="424">
        <f t="shared" si="74"/>
        <v>31</v>
      </c>
      <c r="AF29" s="405">
        <f t="shared" si="56"/>
        <v>31</v>
      </c>
      <c r="AH29" s="405">
        <f>VLOOKUP($A29,'urban rural'!$A$11:$S$336,11,FALSE)</f>
        <v>4.9660970063351568E-4</v>
      </c>
      <c r="AI29" s="424">
        <f t="shared" si="75"/>
        <v>29</v>
      </c>
      <c r="AJ29" s="405">
        <f t="shared" si="57"/>
        <v>29</v>
      </c>
      <c r="AL29" s="405">
        <f>VLOOKUP($A29,'urban rural'!$A$11:$S$336,12,FALSE)</f>
        <v>1.3089509143407122E-3</v>
      </c>
      <c r="AM29" s="424">
        <f t="shared" si="76"/>
        <v>37</v>
      </c>
      <c r="AN29" s="405">
        <f t="shared" si="58"/>
        <v>37</v>
      </c>
      <c r="AP29" s="405">
        <f>VLOOKUP($A29,'urban rural'!$A$11:$S$336,13,FALSE)</f>
        <v>1.3865346157508809E-3</v>
      </c>
      <c r="AQ29" s="424">
        <f t="shared" si="77"/>
        <v>37</v>
      </c>
      <c r="AR29" s="405">
        <f t="shared" si="59"/>
        <v>37</v>
      </c>
      <c r="AT29" s="405">
        <f>VLOOKUP($A29,'urban rural'!$A$11:$S$336,14,FALSE)</f>
        <v>1.3523701818867213E-3</v>
      </c>
      <c r="AU29" s="424">
        <f t="shared" si="78"/>
        <v>36</v>
      </c>
      <c r="AV29" s="405">
        <f t="shared" si="60"/>
        <v>36</v>
      </c>
      <c r="AX29" s="405">
        <f>VLOOKUP($A29,'urban rural'!$A$11:$S$336,15,FALSE)</f>
        <v>1.1193011773781695E-3</v>
      </c>
      <c r="AY29" s="424">
        <f t="shared" si="79"/>
        <v>37</v>
      </c>
      <c r="AZ29" s="405">
        <f t="shared" si="61"/>
        <v>37</v>
      </c>
      <c r="BB29" s="405" t="str">
        <f>VLOOKUP($A29,'urban rural'!$A$11:$S$336,16,FALSE)</f>
        <v>error</v>
      </c>
      <c r="BC29" s="424">
        <f t="shared" si="80"/>
        <v>1</v>
      </c>
      <c r="BD29" s="405" t="str">
        <f t="shared" si="62"/>
        <v>9999</v>
      </c>
      <c r="BF29" s="405" t="str">
        <f>VLOOKUP($A29,'urban rural'!$A$11:$S$336,17,FALSE)</f>
        <v>error</v>
      </c>
      <c r="BG29" s="424">
        <f t="shared" si="81"/>
        <v>1</v>
      </c>
      <c r="BH29" s="405" t="str">
        <f t="shared" si="63"/>
        <v>9999</v>
      </c>
      <c r="BJ29" s="405" t="str">
        <f>VLOOKUP($A29,'urban rural'!$A$11:$S$336,18,FALSE)</f>
        <v>error</v>
      </c>
      <c r="BK29" s="424">
        <f t="shared" si="82"/>
        <v>1</v>
      </c>
      <c r="BL29" s="405" t="str">
        <f t="shared" si="64"/>
        <v>9999</v>
      </c>
      <c r="BN29" s="405" t="str">
        <f>VLOOKUP($A29,'urban rural'!$A$11:$S$336,19,FALSE)</f>
        <v>error</v>
      </c>
      <c r="BO29" s="424">
        <f t="shared" si="83"/>
        <v>1</v>
      </c>
      <c r="BP29" s="405" t="str">
        <f t="shared" si="65"/>
        <v>9999</v>
      </c>
      <c r="BQ29" s="167">
        <f>VLOOKUP(A29,'[1]average earnings workplace 2012'!$A$13:$GY$599,[1]lists1!$B$12,FALSE)</f>
        <v>14.01</v>
      </c>
      <c r="BR29" s="167" t="e">
        <f t="shared" si="66"/>
        <v>#N/A</v>
      </c>
      <c r="BS29" s="167" t="e">
        <f t="shared" si="67"/>
        <v>#N/A</v>
      </c>
      <c r="BY29" s="409" t="s">
        <v>182</v>
      </c>
      <c r="BZ29" s="408">
        <f t="shared" si="32"/>
        <v>38</v>
      </c>
      <c r="CA29" s="408">
        <f t="array" ref="CA29">INDEX($BZ$1:$BZ$55,MATCH(SMALL(COUNTIF($BZ$1:$BZ$55,"&lt;"&amp;$BZ$1:$BZ$55),ROW($BZ29:$CA29)),COUNTIF($BZ$1:$BZ$55,"&lt;"&amp;$BZ$1:$BZ$55),0))</f>
        <v>29</v>
      </c>
      <c r="CB29" s="408" t="str">
        <f t="array" ref="CB29">INDEX($BY$1:$BY$55,SMALL(IF($BZ$1:$BZ$55=$CA29,ROW($BZ$1:$BZ$55)),COUNTIF($CA$1:$CA29,$CA29)),1)</f>
        <v>West Oxfordshire</v>
      </c>
      <c r="CC29" s="408">
        <f t="shared" si="0"/>
        <v>29</v>
      </c>
      <c r="CD29" s="408" t="str">
        <f t="shared" si="1"/>
        <v>West Oxfordshire</v>
      </c>
      <c r="CF29" s="409" t="s">
        <v>182</v>
      </c>
      <c r="CG29" s="408">
        <f t="shared" si="33"/>
        <v>38</v>
      </c>
      <c r="CH29" s="408">
        <f t="array" ref="CH29">INDEX(CG$1:CG$55,MATCH(SMALL(COUNTIF(CG$1:CG$55,"&lt;"&amp;CG$1:CG$55),ROW(CG29:CH29)),COUNTIF(CG$1:CG$55,"&lt;"&amp;CG$1:CG$55),0))</f>
        <v>29</v>
      </c>
      <c r="CI29" s="408" t="str">
        <f t="array" ref="CI29">INDEX(CF$1:CF$55,SMALL(IF(CG$1:CG$55=CH29,ROW(CG$1:CG$55)),COUNTIF(CH$1:CH29,CH29)),1)</f>
        <v>West Oxfordshire</v>
      </c>
      <c r="CJ29" s="408">
        <f t="shared" si="2"/>
        <v>29</v>
      </c>
      <c r="CK29" s="408" t="str">
        <f t="shared" si="3"/>
        <v>West Oxfordshire</v>
      </c>
      <c r="CM29" s="409" t="s">
        <v>182</v>
      </c>
      <c r="CN29" s="408">
        <f t="shared" si="34"/>
        <v>45</v>
      </c>
      <c r="CO29" s="408">
        <f t="array" ref="CO29">INDEX(CN$1:CN$55,MATCH(SMALL(COUNTIF(CN$1:CN$55,"&lt;"&amp;CN$1:CN$55),ROW(CN29:CO29)),COUNTIF(CN$1:CN$55,"&lt;"&amp;CN$1:CN$55),0))</f>
        <v>29</v>
      </c>
      <c r="CP29" s="408" t="str">
        <f t="array" ref="CP29">INDEX(CM$1:CM$55,SMALL(IF(CN$1:CN$55=CO29,ROW(CN$1:CN$55)),COUNTIF(CO$1:CO29,CO29)),1)</f>
        <v>West Oxfordshire</v>
      </c>
      <c r="CQ29" s="408">
        <f t="shared" si="4"/>
        <v>29</v>
      </c>
      <c r="CR29" s="408" t="str">
        <f t="shared" si="5"/>
        <v>West Oxfordshire</v>
      </c>
      <c r="CT29" s="409" t="s">
        <v>182</v>
      </c>
      <c r="CU29" s="408">
        <f t="shared" si="35"/>
        <v>22</v>
      </c>
      <c r="CV29" s="408">
        <f t="array" ref="CV29">INDEX(CU$1:CU$55,MATCH(SMALL(COUNTIF(CU$1:CU$55,"&lt;"&amp;CU$1:CU$55),ROW(CU29:CV29)),COUNTIF(CU$1:CU$55,"&lt;"&amp;CU$1:CU$55),0))</f>
        <v>29</v>
      </c>
      <c r="CW29" s="408" t="str">
        <f t="array" ref="CW29">INDEX(CT$1:CT$55,SMALL(IF(CU$1:CU$55=CV29,ROW(CU$1:CU$55)),COUNTIF(CV$1:CV29,CV29)),1)</f>
        <v>Selby</v>
      </c>
      <c r="CX29" s="408">
        <f t="shared" si="6"/>
        <v>29</v>
      </c>
      <c r="CY29" s="408" t="str">
        <f t="shared" si="7"/>
        <v>Selby</v>
      </c>
      <c r="DA29" s="409" t="s">
        <v>182</v>
      </c>
      <c r="DB29" s="408">
        <f t="shared" si="36"/>
        <v>34</v>
      </c>
      <c r="DC29" s="408">
        <f t="array" ref="DC29">INDEX(DB$1:DB$55,MATCH(SMALL(COUNTIF(DB$1:DB$55,"&lt;"&amp;DB$1:DB$55),ROW(DB29:DC29)),COUNTIF(DB$1:DB$55,"&lt;"&amp;DB$1:DB$55),0))</f>
        <v>29</v>
      </c>
      <c r="DD29" s="408" t="str">
        <f t="array" ref="DD29">INDEX(DA$1:DA$55,SMALL(IF(DB$1:DB$55=DC29,ROW(DB$1:DB$55)),COUNTIF(DC$1:DC29,DC29)),1)</f>
        <v>Mid Sussex</v>
      </c>
      <c r="DE29" s="408">
        <f t="shared" si="8"/>
        <v>29</v>
      </c>
      <c r="DF29" s="408" t="str">
        <f t="shared" si="9"/>
        <v>Mid Sussex</v>
      </c>
      <c r="DH29" s="409" t="s">
        <v>182</v>
      </c>
      <c r="DI29" s="408">
        <f t="shared" si="37"/>
        <v>17</v>
      </c>
      <c r="DJ29" s="408">
        <f t="array" ref="DJ29">INDEX(DI$1:DI$55,MATCH(SMALL(COUNTIF(DI$1:DI$55,"&lt;"&amp;DI$1:DI$55),ROW(DI29:DJ29)),COUNTIF(DI$1:DI$55,"&lt;"&amp;DI$1:DI$55),0))</f>
        <v>29</v>
      </c>
      <c r="DK29" s="408" t="str">
        <f t="array" ref="DK29">INDEX(DH$1:DH$55,SMALL(IF(DI$1:DI$55=DJ29,ROW(DI$1:DI$55)),COUNTIF(DJ$1:DJ29,DJ29)),1)</f>
        <v>Daventry</v>
      </c>
      <c r="DL29" s="408">
        <f t="shared" si="10"/>
        <v>29</v>
      </c>
      <c r="DM29" s="408" t="str">
        <f t="shared" si="11"/>
        <v>Daventry</v>
      </c>
      <c r="DO29" s="409" t="s">
        <v>182</v>
      </c>
      <c r="DP29" s="408">
        <f t="shared" si="38"/>
        <v>47</v>
      </c>
      <c r="DQ29" s="408">
        <f t="array" ref="DQ29">INDEX(DP$1:DP$55,MATCH(SMALL(COUNTIF(DP$1:DP$55,"&lt;"&amp;DP$1:DP$55),ROW(DP29:DQ29)),COUNTIF(DP$1:DP$55,"&lt;"&amp;DP$1:DP$55),0))</f>
        <v>29</v>
      </c>
      <c r="DR29" s="408" t="str">
        <f t="array" ref="DR29">INDEX(DO$1:DO$55,SMALL(IF(DP$1:DP$55=DQ29,ROW(DP$1:DP$55)),COUNTIF(DQ$1:DQ29,DQ29)),1)</f>
        <v>Rutland</v>
      </c>
      <c r="DS29" s="408">
        <f t="shared" si="12"/>
        <v>29</v>
      </c>
      <c r="DT29" s="408" t="str">
        <f t="shared" si="13"/>
        <v>Rutland</v>
      </c>
      <c r="DV29" s="409" t="s">
        <v>182</v>
      </c>
      <c r="DW29" s="408">
        <f t="shared" si="39"/>
        <v>15</v>
      </c>
      <c r="DX29" s="408">
        <f t="array" ref="DX29">INDEX(DW$1:DW$55,MATCH(SMALL(COUNTIF(DW$1:DW$55,"&lt;"&amp;DW$1:DW$55),ROW(DW29:DX29)),COUNTIF(DW$1:DW$55,"&lt;"&amp;DW$1:DW$55),0))</f>
        <v>29</v>
      </c>
      <c r="DY29" s="408" t="str">
        <f t="array" ref="DY29">INDEX(DV$1:DV$55,SMALL(IF(DW$1:DW$55=DX29,ROW(DW$1:DW$55)),COUNTIF(DX$1:DX29,DX29)),1)</f>
        <v>North Dorset</v>
      </c>
      <c r="DZ29" s="408">
        <f t="shared" si="14"/>
        <v>29</v>
      </c>
      <c r="EA29" s="408" t="str">
        <f t="shared" si="15"/>
        <v>North Dorset</v>
      </c>
      <c r="EC29" s="409" t="s">
        <v>182</v>
      </c>
      <c r="ED29" s="408">
        <f t="shared" si="40"/>
        <v>47</v>
      </c>
      <c r="EE29" s="408">
        <f t="array" ref="EE29">INDEX(ED$1:ED$55,MATCH(SMALL(COUNTIF(ED$1:ED$55,"&lt;"&amp;ED$1:ED$55),ROW(ED29:EE29)),COUNTIF(ED$1:ED$55,"&lt;"&amp;ED$1:ED$55),0))</f>
        <v>29</v>
      </c>
      <c r="EF29" s="408" t="str">
        <f t="array" ref="EF29">INDEX(EC$1:EC$55,SMALL(IF(ED$1:ED$55=EE29,ROW(ED$1:ED$55)),COUNTIF(EE$1:EE29,EE29)),1)</f>
        <v>Cornwall</v>
      </c>
      <c r="EG29" s="408">
        <f t="shared" si="16"/>
        <v>29</v>
      </c>
      <c r="EH29" s="408" t="str">
        <f t="shared" si="17"/>
        <v>Cornwall</v>
      </c>
      <c r="EJ29" s="409" t="s">
        <v>182</v>
      </c>
      <c r="EK29" s="408">
        <f t="shared" si="41"/>
        <v>47</v>
      </c>
      <c r="EL29" s="408">
        <f t="array" ref="EL29">INDEX(EK$1:EK$55,MATCH(SMALL(COUNTIF(EK$1:EK$55,"&lt;"&amp;EK$1:EK$55),ROW(EK29:EL29)),COUNTIF(EK$1:EK$55,"&lt;"&amp;EK$1:EK$55),0))</f>
        <v>29</v>
      </c>
      <c r="EM29" s="408" t="str">
        <f t="array" ref="EM29">INDEX(EJ$1:EJ$55,SMALL(IF(EK$1:EK$55=EL29,ROW(EK$1:EK$55)),COUNTIF(EL$1:EL29,EL29)),1)</f>
        <v>Ribble Valley</v>
      </c>
      <c r="EN29" s="408">
        <f t="shared" si="18"/>
        <v>29</v>
      </c>
      <c r="EO29" s="408" t="str">
        <f t="shared" si="19"/>
        <v>Ribble Valley</v>
      </c>
      <c r="EQ29" s="409" t="s">
        <v>182</v>
      </c>
      <c r="ER29" s="408">
        <f t="shared" si="42"/>
        <v>43</v>
      </c>
      <c r="ES29" s="408">
        <f t="array" ref="ES29">INDEX(ER$1:ER$55,MATCH(SMALL(COUNTIF(ER$1:ER$55,"&lt;"&amp;ER$1:ER$55),ROW(ER29:ES29)),COUNTIF(ER$1:ER$55,"&lt;"&amp;ER$1:ER$55),0))</f>
        <v>29</v>
      </c>
      <c r="ET29" s="408" t="str">
        <f t="array" ref="ET29">INDEX(EQ$1:EQ$55,SMALL(IF(ER$1:ER$55=ES29,ROW(ER$1:ER$55)),COUNTIF(ES$1:ES29,ES29)),1)</f>
        <v>Ribble Valley</v>
      </c>
      <c r="EU29" s="408">
        <f t="shared" si="20"/>
        <v>29</v>
      </c>
      <c r="EV29" s="408" t="str">
        <f t="shared" si="21"/>
        <v>Ribble Valley</v>
      </c>
      <c r="EX29" s="409" t="s">
        <v>182</v>
      </c>
      <c r="EY29" s="408">
        <f t="shared" si="43"/>
        <v>35</v>
      </c>
      <c r="EZ29" s="408">
        <f t="array" ref="EZ29">INDEX(EY$1:EY$55,MATCH(SMALL(COUNTIF(EY$1:EY$55,"&lt;"&amp;EY$1:EY$55),ROW(EY29:EZ29)),COUNTIF(EY$1:EY$55,"&lt;"&amp;EY$1:EY$55),0))</f>
        <v>29</v>
      </c>
      <c r="FA29" s="408" t="str">
        <f t="array" ref="FA29">INDEX(EX$1:EX$55,SMALL(IF(EY$1:EY$55=EZ29,ROW(EY$1:EY$55)),COUNTIF(EZ$1:EZ29,EZ29)),1)</f>
        <v>Huntingdonshire</v>
      </c>
      <c r="FB29" s="408">
        <f t="shared" si="22"/>
        <v>29</v>
      </c>
      <c r="FC29" s="408" t="str">
        <f t="shared" si="23"/>
        <v>Huntingdonshire</v>
      </c>
      <c r="FE29" s="409" t="s">
        <v>182</v>
      </c>
      <c r="FF29" s="408" t="str">
        <f t="shared" si="44"/>
        <v>9999</v>
      </c>
      <c r="FG29" s="408" t="str">
        <f t="array" ref="FG29">INDEX(FF$1:FF$55,MATCH(SMALL(COUNTIF(FF$1:FF$55,"&lt;"&amp;FF$1:FF$55),ROW(FF29:FG29)),COUNTIF(FF$1:FF$55,"&lt;"&amp;FF$1:FF$55),0))</f>
        <v>9999</v>
      </c>
      <c r="FH29" s="408" t="str">
        <f t="array" ref="FH29">INDEX(FE$1:FE$55,SMALL(IF(FF$1:FF$55=FG29,ROW(FF$1:FF$55)),COUNTIF(FG$1:FG29,FG29)),1)</f>
        <v>North Kesteven</v>
      </c>
      <c r="FI29" s="408" t="str">
        <f t="shared" si="24"/>
        <v>no data</v>
      </c>
      <c r="FJ29" s="408" t="str">
        <f t="shared" si="25"/>
        <v>North Kesteven</v>
      </c>
      <c r="FL29" s="409" t="s">
        <v>182</v>
      </c>
      <c r="FM29" s="408" t="str">
        <f t="shared" si="45"/>
        <v>9999</v>
      </c>
      <c r="FN29" s="408" t="str">
        <f t="array" ref="FN29">INDEX(FM$1:FM$55,MATCH(SMALL(COUNTIF(FM$1:FM$55,"&lt;"&amp;FM$1:FM$55),ROW(FM29:FN29)),COUNTIF(FM$1:FM$55,"&lt;"&amp;FM$1:FM$55),0))</f>
        <v>9999</v>
      </c>
      <c r="FO29" s="408" t="str">
        <f t="array" ref="FO29">INDEX(FL$1:FL$55,SMALL(IF(FM$1:FM$55=FN29,ROW(FM$1:FM$55)),COUNTIF(FN$1:FN29,FN29)),1)</f>
        <v>North Kesteven</v>
      </c>
      <c r="FP29" s="408" t="str">
        <f t="shared" si="26"/>
        <v>no data</v>
      </c>
      <c r="FQ29" s="408" t="str">
        <f t="shared" si="27"/>
        <v>North Kesteven</v>
      </c>
      <c r="FS29" s="409" t="s">
        <v>182</v>
      </c>
      <c r="FT29" s="408" t="str">
        <f t="shared" si="46"/>
        <v>9999</v>
      </c>
      <c r="FU29" s="408" t="str">
        <f t="array" ref="FU29">INDEX(FT$1:FT$55,MATCH(SMALL(COUNTIF(FT$1:FT$55,"&lt;"&amp;FT$1:FT$55),ROW(FT29:FU29)),COUNTIF(FT$1:FT$55,"&lt;"&amp;FT$1:FT$55),0))</f>
        <v>9999</v>
      </c>
      <c r="FV29" s="408" t="str">
        <f t="array" ref="FV29">INDEX(FS$1:FS$55,SMALL(IF(FT$1:FT$55=FU29,ROW(FT$1:FT$55)),COUNTIF(FU$1:FU29,FU29)),1)</f>
        <v>North Kesteven</v>
      </c>
      <c r="FW29" s="408" t="str">
        <f t="shared" si="28"/>
        <v>no data</v>
      </c>
      <c r="FX29" s="408" t="str">
        <f t="shared" si="29"/>
        <v>North Kesteven</v>
      </c>
      <c r="FZ29" s="409" t="s">
        <v>182</v>
      </c>
      <c r="GA29" s="408" t="str">
        <f t="shared" si="47"/>
        <v>9999</v>
      </c>
      <c r="GB29" s="408" t="str">
        <f t="array" ref="GB29">INDEX(GA$1:GA$55,MATCH(SMALL(COUNTIF(GA$1:GA$55,"&lt;"&amp;GA$1:GA$55),ROW(GA29:GB29)),COUNTIF(GA$1:GA$55,"&lt;"&amp;GA$1:GA$55),0))</f>
        <v>9999</v>
      </c>
      <c r="GC29" s="408" t="str">
        <f t="array" ref="GC29">INDEX(FZ$1:FZ$55,SMALL(IF(GA$1:GA$55=GB29,ROW(GA$1:GA$55)),COUNTIF(GB$1:GB29,GB29)),1)</f>
        <v>North Kesteven</v>
      </c>
      <c r="GD29" s="408" t="str">
        <f t="shared" si="30"/>
        <v>no data</v>
      </c>
      <c r="GE29" s="408" t="str">
        <f t="shared" si="31"/>
        <v>North Kesteven</v>
      </c>
    </row>
    <row r="30" spans="1:187" x14ac:dyDescent="0.25">
      <c r="A30" s="420" t="s">
        <v>25</v>
      </c>
      <c r="B30" s="167" t="str">
        <f t="shared" si="48"/>
        <v>LU</v>
      </c>
      <c r="C30" s="405" t="str">
        <f>VLOOKUP(A30,'urban rural'!$A$11:$B$336,2,FALSE)</f>
        <v>Large Urban</v>
      </c>
      <c r="D30" s="167" t="str">
        <f t="shared" si="49"/>
        <v>Predominantly Urban</v>
      </c>
      <c r="F30" s="405">
        <f>VLOOKUP($A30,'urban rural'!$A$11:$S$336,4,FALSE)</f>
        <v>3.1082529474812432E-4</v>
      </c>
      <c r="G30" s="424">
        <f t="shared" si="68"/>
        <v>8</v>
      </c>
      <c r="H30" s="405">
        <f t="shared" si="50"/>
        <v>8</v>
      </c>
      <c r="J30" s="405">
        <f>VLOOKUP($A30,'urban rural'!$A$11:$S$336,5,FALSE)</f>
        <v>2.4598930481283421E-4</v>
      </c>
      <c r="K30" s="424">
        <f t="shared" si="69"/>
        <v>12</v>
      </c>
      <c r="L30" s="405">
        <f t="shared" si="51"/>
        <v>12</v>
      </c>
      <c r="N30" s="405">
        <f>VLOOKUP($A30,'urban rural'!$A$11:$S$336,6,FALSE)</f>
        <v>3.3013844515441962E-4</v>
      </c>
      <c r="O30" s="424">
        <f t="shared" si="70"/>
        <v>12</v>
      </c>
      <c r="P30" s="405">
        <f t="shared" si="52"/>
        <v>12</v>
      </c>
      <c r="R30" s="405">
        <f>VLOOKUP($A30,'urban rural'!$A$11:$S$336,7,FALSE)</f>
        <v>2.3388285295895779E-4</v>
      </c>
      <c r="S30" s="424">
        <f t="shared" si="71"/>
        <v>9</v>
      </c>
      <c r="T30" s="405">
        <f t="shared" si="53"/>
        <v>9</v>
      </c>
      <c r="V30" s="405">
        <f>VLOOKUP($A30,'urban rural'!$A$11:$S$336,8,FALSE)</f>
        <v>2.3579849946409433E-4</v>
      </c>
      <c r="W30" s="424">
        <f t="shared" si="72"/>
        <v>10</v>
      </c>
      <c r="X30" s="405">
        <f t="shared" si="54"/>
        <v>10</v>
      </c>
      <c r="Z30" s="405">
        <f>VLOOKUP($A30,'urban rural'!$A$11:$S$336,9,FALSE)</f>
        <v>1.7112299465240642E-4</v>
      </c>
      <c r="AA30" s="424">
        <f t="shared" si="73"/>
        <v>15</v>
      </c>
      <c r="AB30" s="405">
        <f t="shared" si="55"/>
        <v>15</v>
      </c>
      <c r="AD30" s="405">
        <f>VLOOKUP($A30,'urban rural'!$A$11:$S$336,10,FALSE)</f>
        <v>2.0234291799787007E-4</v>
      </c>
      <c r="AE30" s="424">
        <f t="shared" si="74"/>
        <v>14</v>
      </c>
      <c r="AF30" s="405">
        <f t="shared" si="56"/>
        <v>14</v>
      </c>
      <c r="AH30" s="405">
        <f>VLOOKUP($A30,'urban rural'!$A$11:$S$336,11,FALSE)</f>
        <v>1.5094674357346433E-4</v>
      </c>
      <c r="AI30" s="424">
        <f t="shared" si="75"/>
        <v>11</v>
      </c>
      <c r="AJ30" s="405">
        <f t="shared" si="57"/>
        <v>11</v>
      </c>
      <c r="AL30" s="405">
        <f>VLOOKUP($A30,'urban rural'!$A$11:$S$336,12,FALSE)</f>
        <v>7.5026795284030006E-5</v>
      </c>
      <c r="AM30" s="424">
        <f t="shared" si="76"/>
        <v>7</v>
      </c>
      <c r="AN30" s="405">
        <f t="shared" si="58"/>
        <v>7</v>
      </c>
      <c r="AP30" s="405">
        <f>VLOOKUP($A30,'urban rural'!$A$11:$S$336,13,FALSE)</f>
        <v>7.4866310160427802E-5</v>
      </c>
      <c r="AQ30" s="424">
        <f t="shared" si="77"/>
        <v>9</v>
      </c>
      <c r="AR30" s="405">
        <f t="shared" si="59"/>
        <v>9</v>
      </c>
      <c r="AT30" s="405">
        <f>VLOOKUP($A30,'urban rural'!$A$11:$S$336,14,FALSE)</f>
        <v>1.2779552715654952E-4</v>
      </c>
      <c r="AU30" s="424">
        <f t="shared" si="78"/>
        <v>12</v>
      </c>
      <c r="AV30" s="405">
        <f t="shared" si="60"/>
        <v>12</v>
      </c>
      <c r="AX30" s="405">
        <f>VLOOKUP($A30,'urban rural'!$A$11:$S$336,15,FALSE)</f>
        <v>8.2936109385493454E-5</v>
      </c>
      <c r="AY30" s="424">
        <f t="shared" si="79"/>
        <v>10</v>
      </c>
      <c r="AZ30" s="405">
        <f t="shared" si="61"/>
        <v>10</v>
      </c>
      <c r="BB30" s="405" t="str">
        <f>VLOOKUP($A30,'urban rural'!$A$11:$S$336,16,FALSE)</f>
        <v>error</v>
      </c>
      <c r="BC30" s="424">
        <f t="shared" si="80"/>
        <v>1</v>
      </c>
      <c r="BD30" s="405" t="str">
        <f t="shared" si="62"/>
        <v>9999</v>
      </c>
      <c r="BF30" s="405" t="str">
        <f>VLOOKUP($A30,'urban rural'!$A$11:$S$336,17,FALSE)</f>
        <v>error</v>
      </c>
      <c r="BG30" s="424">
        <f t="shared" si="81"/>
        <v>1</v>
      </c>
      <c r="BH30" s="405" t="str">
        <f t="shared" si="63"/>
        <v>9999</v>
      </c>
      <c r="BJ30" s="405" t="str">
        <f>VLOOKUP($A30,'urban rural'!$A$11:$S$336,18,FALSE)</f>
        <v>error</v>
      </c>
      <c r="BK30" s="424">
        <f t="shared" si="82"/>
        <v>1</v>
      </c>
      <c r="BL30" s="405" t="str">
        <f t="shared" si="64"/>
        <v>9999</v>
      </c>
      <c r="BN30" s="405" t="str">
        <f>VLOOKUP($A30,'urban rural'!$A$11:$S$336,19,FALSE)</f>
        <v>error</v>
      </c>
      <c r="BO30" s="424">
        <f t="shared" si="83"/>
        <v>1</v>
      </c>
      <c r="BP30" s="405" t="str">
        <f t="shared" si="65"/>
        <v>9999</v>
      </c>
      <c r="BQ30" s="167">
        <f>VLOOKUP(A30,'[1]average earnings workplace 2012'!$A$13:$GY$599,[1]lists1!$B$12,FALSE)</f>
        <v>12.27</v>
      </c>
      <c r="BR30" s="167" t="e">
        <f t="shared" si="66"/>
        <v>#N/A</v>
      </c>
      <c r="BS30" s="167" t="e">
        <f t="shared" si="67"/>
        <v>#N/A</v>
      </c>
      <c r="BY30" s="409" t="s">
        <v>184</v>
      </c>
      <c r="BZ30" s="408">
        <f t="shared" si="32"/>
        <v>44</v>
      </c>
      <c r="CA30" s="408">
        <f t="array" ref="CA30">INDEX($BZ$1:$BZ$55,MATCH(SMALL(COUNTIF($BZ$1:$BZ$55,"&lt;"&amp;$BZ$1:$BZ$55),ROW($BZ30:$CA30)),COUNTIF($BZ$1:$BZ$55,"&lt;"&amp;$BZ$1:$BZ$55),0))</f>
        <v>30</v>
      </c>
      <c r="CB30" s="408" t="str">
        <f t="array" ref="CB30">INDEX($BY$1:$BY$55,SMALL(IF($BZ$1:$BZ$55=$CA30,ROW($BZ$1:$BZ$55)),COUNTIF($CA$1:$CA30,$CA30)),1)</f>
        <v>Uttlesford</v>
      </c>
      <c r="CC30" s="408">
        <f t="shared" si="0"/>
        <v>30</v>
      </c>
      <c r="CD30" s="408" t="str">
        <f t="shared" si="1"/>
        <v>Uttlesford</v>
      </c>
      <c r="CF30" s="409" t="s">
        <v>184</v>
      </c>
      <c r="CG30" s="408">
        <f t="shared" si="33"/>
        <v>44</v>
      </c>
      <c r="CH30" s="408">
        <f t="array" ref="CH30">INDEX(CG$1:CG$55,MATCH(SMALL(COUNTIF(CG$1:CG$55,"&lt;"&amp;CG$1:CG$55),ROW(CG30:CH30)),COUNTIF(CG$1:CG$55,"&lt;"&amp;CG$1:CG$55),0))</f>
        <v>30</v>
      </c>
      <c r="CI30" s="408" t="str">
        <f t="array" ref="CI30">INDEX(CF$1:CF$55,SMALL(IF(CG$1:CG$55=CH30,ROW(CG$1:CG$55)),COUNTIF(CH$1:CH30,CH30)),1)</f>
        <v>Rutland</v>
      </c>
      <c r="CJ30" s="408">
        <f t="shared" si="2"/>
        <v>30</v>
      </c>
      <c r="CK30" s="408" t="str">
        <f t="shared" si="3"/>
        <v>Rutland</v>
      </c>
      <c r="CM30" s="409" t="s">
        <v>184</v>
      </c>
      <c r="CN30" s="408">
        <f t="shared" si="34"/>
        <v>36</v>
      </c>
      <c r="CO30" s="408">
        <f t="array" ref="CO30">INDEX(CN$1:CN$55,MATCH(SMALL(COUNTIF(CN$1:CN$55,"&lt;"&amp;CN$1:CN$55),ROW(CN30:CO30)),COUNTIF(CN$1:CN$55,"&lt;"&amp;CN$1:CN$55),0))</f>
        <v>30</v>
      </c>
      <c r="CP30" s="408" t="str">
        <f t="array" ref="CP30">INDEX(CM$1:CM$55,SMALL(IF(CN$1:CN$55=CO30,ROW(CN$1:CN$55)),COUNTIF(CO$1:CO30,CO30)),1)</f>
        <v>West Dorset</v>
      </c>
      <c r="CQ30" s="408">
        <f t="shared" si="4"/>
        <v>30</v>
      </c>
      <c r="CR30" s="408" t="str">
        <f t="shared" si="5"/>
        <v>West Dorset</v>
      </c>
      <c r="CT30" s="409" t="s">
        <v>184</v>
      </c>
      <c r="CU30" s="408">
        <f t="shared" si="35"/>
        <v>35</v>
      </c>
      <c r="CV30" s="408">
        <f t="array" ref="CV30">INDEX(CU$1:CU$55,MATCH(SMALL(COUNTIF(CU$1:CU$55,"&lt;"&amp;CU$1:CU$55),ROW(CU30:CV30)),COUNTIF(CU$1:CU$55,"&lt;"&amp;CU$1:CU$55),0))</f>
        <v>30</v>
      </c>
      <c r="CW30" s="408" t="str">
        <f t="array" ref="CW30">INDEX(CT$1:CT$55,SMALL(IF(CU$1:CU$55=CV30,ROW(CU$1:CU$55)),COUNTIF(CV$1:CV30,CV30)),1)</f>
        <v>South Lakeland</v>
      </c>
      <c r="CX30" s="408">
        <f t="shared" si="6"/>
        <v>30</v>
      </c>
      <c r="CY30" s="408" t="str">
        <f t="shared" si="7"/>
        <v>South Lakeland</v>
      </c>
      <c r="DA30" s="409" t="s">
        <v>184</v>
      </c>
      <c r="DB30" s="408">
        <f t="shared" si="36"/>
        <v>49</v>
      </c>
      <c r="DC30" s="408">
        <f t="array" ref="DC30">INDEX(DB$1:DB$55,MATCH(SMALL(COUNTIF(DB$1:DB$55,"&lt;"&amp;DB$1:DB$55),ROW(DB30:DC30)),COUNTIF(DB$1:DB$55,"&lt;"&amp;DB$1:DB$55),0))</f>
        <v>30</v>
      </c>
      <c r="DD30" s="408" t="str">
        <f t="array" ref="DD30">INDEX(DA$1:DA$55,SMALL(IF(DB$1:DB$55=DC30,ROW(DB$1:DB$55)),COUNTIF(DC$1:DC30,DC30)),1)</f>
        <v>Isle of Wight</v>
      </c>
      <c r="DE30" s="408">
        <f t="shared" si="8"/>
        <v>30</v>
      </c>
      <c r="DF30" s="408" t="str">
        <f t="shared" si="9"/>
        <v>Isle of Wight</v>
      </c>
      <c r="DH30" s="409" t="s">
        <v>184</v>
      </c>
      <c r="DI30" s="408">
        <f t="shared" si="37"/>
        <v>50</v>
      </c>
      <c r="DJ30" s="408">
        <f t="array" ref="DJ30">INDEX(DI$1:DI$55,MATCH(SMALL(COUNTIF(DI$1:DI$55,"&lt;"&amp;DI$1:DI$55),ROW(DI30:DJ30)),COUNTIF(DI$1:DI$55,"&lt;"&amp;DI$1:DI$55),0))</f>
        <v>30</v>
      </c>
      <c r="DK30" s="408" t="str">
        <f t="array" ref="DK30">INDEX(DH$1:DH$55,SMALL(IF(DI$1:DI$55=DJ30,ROW(DI$1:DI$55)),COUNTIF(DJ$1:DJ30,DJ30)),1)</f>
        <v>Isle of Wight</v>
      </c>
      <c r="DL30" s="408">
        <f t="shared" si="10"/>
        <v>30</v>
      </c>
      <c r="DM30" s="408" t="str">
        <f t="shared" si="11"/>
        <v>Isle of Wight</v>
      </c>
      <c r="DO30" s="409" t="s">
        <v>184</v>
      </c>
      <c r="DP30" s="408">
        <f t="shared" si="38"/>
        <v>45</v>
      </c>
      <c r="DQ30" s="408">
        <f t="array" ref="DQ30">INDEX(DP$1:DP$55,MATCH(SMALL(COUNTIF(DP$1:DP$55,"&lt;"&amp;DP$1:DP$55),ROW(DP30:DQ30)),COUNTIF(DP$1:DP$55,"&lt;"&amp;DP$1:DP$55),0))</f>
        <v>30</v>
      </c>
      <c r="DR30" s="408" t="str">
        <f t="array" ref="DR30">INDEX(DO$1:DO$55,SMALL(IF(DP$1:DP$55=DQ30,ROW(DP$1:DP$55)),COUNTIF(DQ$1:DQ30,DQ30)),1)</f>
        <v>Mid Devon</v>
      </c>
      <c r="DS30" s="408">
        <f t="shared" si="12"/>
        <v>30</v>
      </c>
      <c r="DT30" s="408" t="str">
        <f t="shared" si="13"/>
        <v>Mid Devon</v>
      </c>
      <c r="DV30" s="409" t="s">
        <v>184</v>
      </c>
      <c r="DW30" s="408">
        <f t="shared" si="39"/>
        <v>49</v>
      </c>
      <c r="DX30" s="408">
        <f t="array" ref="DX30">INDEX(DW$1:DW$55,MATCH(SMALL(COUNTIF(DW$1:DW$55,"&lt;"&amp;DW$1:DW$55),ROW(DW30:DX30)),COUNTIF(DW$1:DW$55,"&lt;"&amp;DW$1:DW$55),0))</f>
        <v>30</v>
      </c>
      <c r="DY30" s="408" t="str">
        <f t="array" ref="DY30">INDEX(DV$1:DV$55,SMALL(IF(DW$1:DW$55=DX30,ROW(DW$1:DW$55)),COUNTIF(DX$1:DX30,DX30)),1)</f>
        <v>Babergh</v>
      </c>
      <c r="DZ30" s="408">
        <f t="shared" si="14"/>
        <v>30</v>
      </c>
      <c r="EA30" s="408" t="str">
        <f t="shared" si="15"/>
        <v>Babergh</v>
      </c>
      <c r="EC30" s="409" t="s">
        <v>184</v>
      </c>
      <c r="ED30" s="408">
        <f t="shared" si="40"/>
        <v>14</v>
      </c>
      <c r="EE30" s="408">
        <f t="array" ref="EE30">INDEX(ED$1:ED$55,MATCH(SMALL(COUNTIF(ED$1:ED$55,"&lt;"&amp;ED$1:ED$55),ROW(ED30:EE30)),COUNTIF(ED$1:ED$55,"&lt;"&amp;ED$1:ED$55),0))</f>
        <v>30</v>
      </c>
      <c r="EF30" s="408" t="str">
        <f t="array" ref="EF30">INDEX(EC$1:EC$55,SMALL(IF(ED$1:ED$55=EE30,ROW(ED$1:ED$55)),COUNTIF(EE$1:EE30,EE30)),1)</f>
        <v>Melton</v>
      </c>
      <c r="EG30" s="408">
        <f t="shared" si="16"/>
        <v>30</v>
      </c>
      <c r="EH30" s="408" t="str">
        <f t="shared" si="17"/>
        <v>Melton</v>
      </c>
      <c r="EJ30" s="409" t="s">
        <v>184</v>
      </c>
      <c r="EK30" s="408">
        <f t="shared" si="41"/>
        <v>8</v>
      </c>
      <c r="EL30" s="408">
        <f t="array" ref="EL30">INDEX(EK$1:EK$55,MATCH(SMALL(COUNTIF(EK$1:EK$55,"&lt;"&amp;EK$1:EK$55),ROW(EK30:EL30)),COUNTIF(EK$1:EK$55,"&lt;"&amp;EK$1:EK$55),0))</f>
        <v>30</v>
      </c>
      <c r="EM30" s="408" t="str">
        <f t="array" ref="EM30">INDEX(EJ$1:EJ$55,SMALL(IF(EK$1:EK$55=EL30,ROW(EK$1:EK$55)),COUNTIF(EL$1:EL30,EL30)),1)</f>
        <v>Forest of Dean</v>
      </c>
      <c r="EN30" s="408">
        <f t="shared" si="18"/>
        <v>30</v>
      </c>
      <c r="EO30" s="408" t="str">
        <f t="shared" si="19"/>
        <v>Forest of Dean</v>
      </c>
      <c r="EQ30" s="409" t="s">
        <v>184</v>
      </c>
      <c r="ER30" s="408">
        <f t="shared" si="42"/>
        <v>7</v>
      </c>
      <c r="ES30" s="408">
        <f t="array" ref="ES30">INDEX(ER$1:ER$55,MATCH(SMALL(COUNTIF(ER$1:ER$55,"&lt;"&amp;ER$1:ER$55),ROW(ER30:ES30)),COUNTIF(ER$1:ER$55,"&lt;"&amp;ER$1:ER$55),0))</f>
        <v>30</v>
      </c>
      <c r="ET30" s="408" t="str">
        <f t="array" ref="ET30">INDEX(EQ$1:EQ$55,SMALL(IF(ER$1:ER$55=ES30,ROW(ER$1:ER$55)),COUNTIF(ES$1:ES30,ES30)),1)</f>
        <v>West Oxfordshire</v>
      </c>
      <c r="EU30" s="408">
        <f t="shared" si="20"/>
        <v>30</v>
      </c>
      <c r="EV30" s="408" t="str">
        <f t="shared" si="21"/>
        <v>West Oxfordshire</v>
      </c>
      <c r="EX30" s="409" t="s">
        <v>184</v>
      </c>
      <c r="EY30" s="408">
        <f t="shared" si="43"/>
        <v>4</v>
      </c>
      <c r="EZ30" s="408">
        <f t="array" ref="EZ30">INDEX(EY$1:EY$55,MATCH(SMALL(COUNTIF(EY$1:EY$55,"&lt;"&amp;EY$1:EY$55),ROW(EY30:EZ30)),COUNTIF(EY$1:EY$55,"&lt;"&amp;EY$1:EY$55),0))</f>
        <v>30</v>
      </c>
      <c r="FA30" s="408" t="str">
        <f t="array" ref="FA30">INDEX(EX$1:EX$55,SMALL(IF(EY$1:EY$55=EZ30,ROW(EY$1:EY$55)),COUNTIF(EZ$1:EZ30,EZ30)),1)</f>
        <v>East Lindsey</v>
      </c>
      <c r="FB30" s="408">
        <f t="shared" si="22"/>
        <v>30</v>
      </c>
      <c r="FC30" s="408" t="str">
        <f t="shared" si="23"/>
        <v>East Lindsey</v>
      </c>
      <c r="FE30" s="409" t="s">
        <v>184</v>
      </c>
      <c r="FF30" s="408" t="str">
        <f t="shared" si="44"/>
        <v>9999</v>
      </c>
      <c r="FG30" s="408" t="str">
        <f t="array" ref="FG30">INDEX(FF$1:FF$55,MATCH(SMALL(COUNTIF(FF$1:FF$55,"&lt;"&amp;FF$1:FF$55),ROW(FF30:FG30)),COUNTIF(FF$1:FF$55,"&lt;"&amp;FF$1:FF$55),0))</f>
        <v>9999</v>
      </c>
      <c r="FH30" s="408" t="str">
        <f t="array" ref="FH30">INDEX(FE$1:FE$55,SMALL(IF(FF$1:FF$55=FG30,ROW(FF$1:FF$55)),COUNTIF(FG$1:FG30,FG30)),1)</f>
        <v>North Norfolk</v>
      </c>
      <c r="FI30" s="408" t="str">
        <f t="shared" si="24"/>
        <v>no data</v>
      </c>
      <c r="FJ30" s="408" t="str">
        <f t="shared" si="25"/>
        <v>North Norfolk</v>
      </c>
      <c r="FL30" s="409" t="s">
        <v>184</v>
      </c>
      <c r="FM30" s="408" t="str">
        <f t="shared" si="45"/>
        <v>9999</v>
      </c>
      <c r="FN30" s="408" t="str">
        <f t="array" ref="FN30">INDEX(FM$1:FM$55,MATCH(SMALL(COUNTIF(FM$1:FM$55,"&lt;"&amp;FM$1:FM$55),ROW(FM30:FN30)),COUNTIF(FM$1:FM$55,"&lt;"&amp;FM$1:FM$55),0))</f>
        <v>9999</v>
      </c>
      <c r="FO30" s="408" t="str">
        <f t="array" ref="FO30">INDEX(FL$1:FL$55,SMALL(IF(FM$1:FM$55=FN30,ROW(FM$1:FM$55)),COUNTIF(FN$1:FN30,FN30)),1)</f>
        <v>North Norfolk</v>
      </c>
      <c r="FP30" s="408" t="str">
        <f t="shared" si="26"/>
        <v>no data</v>
      </c>
      <c r="FQ30" s="408" t="str">
        <f t="shared" si="27"/>
        <v>North Norfolk</v>
      </c>
      <c r="FS30" s="409" t="s">
        <v>184</v>
      </c>
      <c r="FT30" s="408" t="str">
        <f t="shared" si="46"/>
        <v>9999</v>
      </c>
      <c r="FU30" s="408" t="str">
        <f t="array" ref="FU30">INDEX(FT$1:FT$55,MATCH(SMALL(COUNTIF(FT$1:FT$55,"&lt;"&amp;FT$1:FT$55),ROW(FT30:FU30)),COUNTIF(FT$1:FT$55,"&lt;"&amp;FT$1:FT$55),0))</f>
        <v>9999</v>
      </c>
      <c r="FV30" s="408" t="str">
        <f t="array" ref="FV30">INDEX(FS$1:FS$55,SMALL(IF(FT$1:FT$55=FU30,ROW(FT$1:FT$55)),COUNTIF(FU$1:FU30,FU30)),1)</f>
        <v>North Norfolk</v>
      </c>
      <c r="FW30" s="408" t="str">
        <f t="shared" si="28"/>
        <v>no data</v>
      </c>
      <c r="FX30" s="408" t="str">
        <f t="shared" si="29"/>
        <v>North Norfolk</v>
      </c>
      <c r="FZ30" s="409" t="s">
        <v>184</v>
      </c>
      <c r="GA30" s="408" t="str">
        <f t="shared" si="47"/>
        <v>9999</v>
      </c>
      <c r="GB30" s="408" t="str">
        <f t="array" ref="GB30">INDEX(GA$1:GA$55,MATCH(SMALL(COUNTIF(GA$1:GA$55,"&lt;"&amp;GA$1:GA$55),ROW(GA30:GB30)),COUNTIF(GA$1:GA$55,"&lt;"&amp;GA$1:GA$55),0))</f>
        <v>9999</v>
      </c>
      <c r="GC30" s="408" t="str">
        <f t="array" ref="GC30">INDEX(FZ$1:FZ$55,SMALL(IF(GA$1:GA$55=GB30,ROW(GA$1:GA$55)),COUNTIF(GB$1:GB30,GB30)),1)</f>
        <v>North Norfolk</v>
      </c>
      <c r="GD30" s="408" t="str">
        <f t="shared" si="30"/>
        <v>no data</v>
      </c>
      <c r="GE30" s="408" t="str">
        <f t="shared" si="31"/>
        <v>North Norfolk</v>
      </c>
    </row>
    <row r="31" spans="1:187" x14ac:dyDescent="0.25">
      <c r="A31" s="420" t="s">
        <v>26</v>
      </c>
      <c r="B31" s="167" t="str">
        <f t="shared" si="48"/>
        <v>OU</v>
      </c>
      <c r="C31" s="405" t="str">
        <f>VLOOKUP(A31,'urban rural'!$A$11:$B$336,2,FALSE)</f>
        <v>Other Urban</v>
      </c>
      <c r="D31" s="167" t="str">
        <f t="shared" si="49"/>
        <v>Predominantly Urban</v>
      </c>
      <c r="F31" s="405">
        <f>VLOOKUP($A31,'urban rural'!$A$11:$S$336,4,FALSE)</f>
        <v>8.9717046238785368E-4</v>
      </c>
      <c r="G31" s="424">
        <f t="shared" si="68"/>
        <v>22</v>
      </c>
      <c r="H31" s="405">
        <f t="shared" si="50"/>
        <v>22</v>
      </c>
      <c r="J31" s="405">
        <f>VLOOKUP($A31,'urban rural'!$A$11:$S$336,5,FALSE)</f>
        <v>2.6675786593707249E-4</v>
      </c>
      <c r="K31" s="424">
        <f t="shared" si="69"/>
        <v>15</v>
      </c>
      <c r="L31" s="405">
        <f t="shared" si="51"/>
        <v>15</v>
      </c>
      <c r="N31" s="405">
        <f>VLOOKUP($A31,'urban rural'!$A$11:$S$336,6,FALSE)</f>
        <v>4.3537414965986397E-4</v>
      </c>
      <c r="O31" s="424">
        <f t="shared" si="70"/>
        <v>15</v>
      </c>
      <c r="P31" s="405">
        <f t="shared" si="52"/>
        <v>15</v>
      </c>
      <c r="R31" s="405">
        <f>VLOOKUP($A31,'urban rural'!$A$11:$S$336,7,FALSE)</f>
        <v>4.4416601471308108E-4</v>
      </c>
      <c r="S31" s="424">
        <f t="shared" si="71"/>
        <v>18</v>
      </c>
      <c r="T31" s="405">
        <f t="shared" si="53"/>
        <v>18</v>
      </c>
      <c r="V31" s="405">
        <f>VLOOKUP($A31,'urban rural'!$A$11:$S$336,8,FALSE)</f>
        <v>7.79848171152519E-4</v>
      </c>
      <c r="W31" s="424">
        <f t="shared" si="72"/>
        <v>24</v>
      </c>
      <c r="X31" s="405">
        <f t="shared" si="54"/>
        <v>24</v>
      </c>
      <c r="Z31" s="405">
        <f>VLOOKUP($A31,'urban rural'!$A$11:$S$336,9,FALSE)</f>
        <v>1.8467852257181942E-4</v>
      </c>
      <c r="AA31" s="424">
        <f t="shared" si="73"/>
        <v>13</v>
      </c>
      <c r="AB31" s="405">
        <f t="shared" si="55"/>
        <v>13</v>
      </c>
      <c r="AD31" s="405">
        <f>VLOOKUP($A31,'urban rural'!$A$11:$S$336,10,FALSE)</f>
        <v>3.2653061224489796E-4</v>
      </c>
      <c r="AE31" s="424">
        <f t="shared" si="74"/>
        <v>16</v>
      </c>
      <c r="AF31" s="405">
        <f t="shared" si="56"/>
        <v>16</v>
      </c>
      <c r="AH31" s="405">
        <f>VLOOKUP($A31,'urban rural'!$A$11:$S$336,11,FALSE)</f>
        <v>2.4496334134908729E-4</v>
      </c>
      <c r="AI31" s="424">
        <f t="shared" si="75"/>
        <v>14</v>
      </c>
      <c r="AJ31" s="405">
        <f t="shared" si="57"/>
        <v>14</v>
      </c>
      <c r="AL31" s="405">
        <f>VLOOKUP($A31,'urban rural'!$A$11:$S$336,12,FALSE)</f>
        <v>1.1732229123533472E-4</v>
      </c>
      <c r="AM31" s="424">
        <f t="shared" si="76"/>
        <v>22</v>
      </c>
      <c r="AN31" s="405">
        <f t="shared" si="58"/>
        <v>22</v>
      </c>
      <c r="AP31" s="405">
        <f>VLOOKUP($A31,'urban rural'!$A$11:$S$336,13,FALSE)</f>
        <v>8.8919288645690839E-5</v>
      </c>
      <c r="AQ31" s="424">
        <f t="shared" si="77"/>
        <v>18</v>
      </c>
      <c r="AR31" s="405">
        <f t="shared" si="59"/>
        <v>18</v>
      </c>
      <c r="AT31" s="405">
        <f>VLOOKUP($A31,'urban rural'!$A$11:$S$336,14,FALSE)</f>
        <v>1.0884353741496599E-4</v>
      </c>
      <c r="AU31" s="424">
        <f t="shared" si="78"/>
        <v>20</v>
      </c>
      <c r="AV31" s="405">
        <f t="shared" si="60"/>
        <v>20</v>
      </c>
      <c r="AX31" s="405">
        <f>VLOOKUP($A31,'urban rural'!$A$11:$S$336,15,FALSE)</f>
        <v>1.9920267336399376E-4</v>
      </c>
      <c r="AY31" s="424">
        <f t="shared" si="79"/>
        <v>25</v>
      </c>
      <c r="AZ31" s="405">
        <f t="shared" si="61"/>
        <v>25</v>
      </c>
      <c r="BB31" s="405" t="str">
        <f>VLOOKUP($A31,'urban rural'!$A$11:$S$336,16,FALSE)</f>
        <v>error</v>
      </c>
      <c r="BC31" s="424">
        <f t="shared" si="80"/>
        <v>1</v>
      </c>
      <c r="BD31" s="405" t="str">
        <f t="shared" si="62"/>
        <v>9999</v>
      </c>
      <c r="BF31" s="405" t="str">
        <f>VLOOKUP($A31,'urban rural'!$A$11:$S$336,17,FALSE)</f>
        <v>error</v>
      </c>
      <c r="BG31" s="424">
        <f t="shared" si="81"/>
        <v>1</v>
      </c>
      <c r="BH31" s="405" t="str">
        <f t="shared" si="63"/>
        <v>9999</v>
      </c>
      <c r="BJ31" s="405" t="str">
        <f>VLOOKUP($A31,'urban rural'!$A$11:$S$336,18,FALSE)</f>
        <v>error</v>
      </c>
      <c r="BK31" s="424">
        <f t="shared" si="82"/>
        <v>1</v>
      </c>
      <c r="BL31" s="405" t="str">
        <f t="shared" si="64"/>
        <v>9999</v>
      </c>
      <c r="BN31" s="405" t="str">
        <f>VLOOKUP($A31,'urban rural'!$A$11:$S$336,19,FALSE)</f>
        <v>error</v>
      </c>
      <c r="BO31" s="424">
        <f t="shared" si="83"/>
        <v>1</v>
      </c>
      <c r="BP31" s="405" t="str">
        <f t="shared" si="65"/>
        <v>9999</v>
      </c>
      <c r="BQ31" s="167">
        <f>VLOOKUP(A31,'[1]average earnings workplace 2012'!$A$13:$GY$599,[1]lists1!$B$12,FALSE)</f>
        <v>11.11</v>
      </c>
      <c r="BR31" s="167" t="e">
        <f t="shared" si="66"/>
        <v>#N/A</v>
      </c>
      <c r="BS31" s="167" t="e">
        <f t="shared" si="67"/>
        <v>#N/A</v>
      </c>
      <c r="BY31" s="409" t="s">
        <v>202</v>
      </c>
      <c r="BZ31" s="408">
        <f t="shared" si="32"/>
        <v>19</v>
      </c>
      <c r="CA31" s="408">
        <f t="array" ref="CA31">INDEX($BZ$1:$BZ$55,MATCH(SMALL(COUNTIF($BZ$1:$BZ$55,"&lt;"&amp;$BZ$1:$BZ$55),ROW($BZ31:$CA31)),COUNTIF($BZ$1:$BZ$55,"&lt;"&amp;$BZ$1:$BZ$55),0))</f>
        <v>31</v>
      </c>
      <c r="CB31" s="408" t="str">
        <f t="array" ref="CB31">INDEX($BY$1:$BY$55,SMALL(IF($BZ$1:$BZ$55=$CA31,ROW($BZ$1:$BZ$55)),COUNTIF($CA$1:$CA31,$CA31)),1)</f>
        <v>Wealden</v>
      </c>
      <c r="CC31" s="408">
        <f t="shared" si="0"/>
        <v>31</v>
      </c>
      <c r="CD31" s="408" t="str">
        <f t="shared" si="1"/>
        <v>Wealden</v>
      </c>
      <c r="CF31" s="409" t="s">
        <v>202</v>
      </c>
      <c r="CG31" s="408">
        <f t="shared" si="33"/>
        <v>5</v>
      </c>
      <c r="CH31" s="408">
        <f t="array" ref="CH31">INDEX(CG$1:CG$55,MATCH(SMALL(COUNTIF(CG$1:CG$55,"&lt;"&amp;CG$1:CG$55),ROW(CG31:CH31)),COUNTIF(CG$1:CG$55,"&lt;"&amp;CG$1:CG$55),0))</f>
        <v>31</v>
      </c>
      <c r="CI31" s="408" t="str">
        <f t="array" ref="CI31">INDEX(CF$1:CF$55,SMALL(IF(CG$1:CG$55=CH31,ROW(CG$1:CG$55)),COUNTIF(CH$1:CH31,CH31)),1)</f>
        <v>South Hams</v>
      </c>
      <c r="CJ31" s="408">
        <f t="shared" si="2"/>
        <v>31</v>
      </c>
      <c r="CK31" s="408" t="str">
        <f t="shared" si="3"/>
        <v>South Hams</v>
      </c>
      <c r="CM31" s="409" t="s">
        <v>202</v>
      </c>
      <c r="CN31" s="408">
        <f t="shared" si="34"/>
        <v>9</v>
      </c>
      <c r="CO31" s="408">
        <f t="array" ref="CO31">INDEX(CN$1:CN$55,MATCH(SMALL(COUNTIF(CN$1:CN$55,"&lt;"&amp;CN$1:CN$55),ROW(CN31:CO31)),COUNTIF(CN$1:CN$55,"&lt;"&amp;CN$1:CN$55),0))</f>
        <v>31</v>
      </c>
      <c r="CP31" s="408" t="str">
        <f t="array" ref="CP31">INDEX(CM$1:CM$55,SMALL(IF(CN$1:CN$55=CO31,ROW(CN$1:CN$55)),COUNTIF(CO$1:CO31,CO31)),1)</f>
        <v>South Hams</v>
      </c>
      <c r="CQ31" s="408">
        <f t="shared" si="4"/>
        <v>31</v>
      </c>
      <c r="CR31" s="408" t="str">
        <f t="shared" si="5"/>
        <v>South Hams</v>
      </c>
      <c r="CT31" s="409" t="s">
        <v>202</v>
      </c>
      <c r="CU31" s="408">
        <f t="shared" si="35"/>
        <v>14</v>
      </c>
      <c r="CV31" s="408">
        <f t="array" ref="CV31">INDEX(CU$1:CU$55,MATCH(SMALL(COUNTIF(CU$1:CU$55,"&lt;"&amp;CU$1:CU$55),ROW(CU31:CV31)),COUNTIF(CU$1:CU$55,"&lt;"&amp;CU$1:CU$55),0))</f>
        <v>31</v>
      </c>
      <c r="CW31" s="408" t="str">
        <f t="array" ref="CW31">INDEX(CT$1:CT$55,SMALL(IF(CU$1:CU$55=CV31,ROW(CU$1:CU$55)),COUNTIF(CV$1:CV31,CV31)),1)</f>
        <v>Melton</v>
      </c>
      <c r="CX31" s="408">
        <f t="shared" si="6"/>
        <v>31</v>
      </c>
      <c r="CY31" s="408" t="str">
        <f t="shared" si="7"/>
        <v>Melton</v>
      </c>
      <c r="DA31" s="409" t="s">
        <v>202</v>
      </c>
      <c r="DB31" s="408">
        <f t="shared" si="36"/>
        <v>24</v>
      </c>
      <c r="DC31" s="408">
        <f t="array" ref="DC31">INDEX(DB$1:DB$55,MATCH(SMALL(COUNTIF(DB$1:DB$55,"&lt;"&amp;DB$1:DB$55),ROW(DB31:DC31)),COUNTIF(DB$1:DB$55,"&lt;"&amp;DB$1:DB$55),0))</f>
        <v>31</v>
      </c>
      <c r="DD31" s="408" t="str">
        <f t="array" ref="DD31">INDEX(DA$1:DA$55,SMALL(IF(DB$1:DB$55=DC31,ROW(DB$1:DB$55)),COUNTIF(DC$1:DC31,DC31)),1)</f>
        <v>Cornwall</v>
      </c>
      <c r="DE31" s="408">
        <f t="shared" si="8"/>
        <v>31</v>
      </c>
      <c r="DF31" s="408" t="str">
        <f t="shared" si="9"/>
        <v>Cornwall</v>
      </c>
      <c r="DH31" s="409" t="s">
        <v>202</v>
      </c>
      <c r="DI31" s="408">
        <f t="shared" si="37"/>
        <v>16</v>
      </c>
      <c r="DJ31" s="408">
        <f t="array" ref="DJ31">INDEX(DI$1:DI$55,MATCH(SMALL(COUNTIF(DI$1:DI$55,"&lt;"&amp;DI$1:DI$55),ROW(DI31:DJ31)),COUNTIF(DI$1:DI$55,"&lt;"&amp;DI$1:DI$55),0))</f>
        <v>31</v>
      </c>
      <c r="DK31" s="408" t="str">
        <f t="array" ref="DK31">INDEX(DH$1:DH$55,SMALL(IF(DI$1:DI$55=DJ31,ROW(DI$1:DI$55)),COUNTIF(DJ$1:DJ31,DJ31)),1)</f>
        <v>Huntingdonshire</v>
      </c>
      <c r="DL31" s="408">
        <f t="shared" si="10"/>
        <v>31</v>
      </c>
      <c r="DM31" s="408" t="str">
        <f t="shared" si="11"/>
        <v>Huntingdonshire</v>
      </c>
      <c r="DO31" s="409" t="s">
        <v>202</v>
      </c>
      <c r="DP31" s="408">
        <f t="shared" si="38"/>
        <v>21</v>
      </c>
      <c r="DQ31" s="408">
        <f t="array" ref="DQ31">INDEX(DP$1:DP$55,MATCH(SMALL(COUNTIF(DP$1:DP$55,"&lt;"&amp;DP$1:DP$55),ROW(DP31:DQ31)),COUNTIF(DP$1:DP$55,"&lt;"&amp;DP$1:DP$55),0))</f>
        <v>31</v>
      </c>
      <c r="DR31" s="408" t="str">
        <f t="array" ref="DR31">INDEX(DO$1:DO$55,SMALL(IF(DP$1:DP$55=DQ31,ROW(DP$1:DP$55)),COUNTIF(DQ$1:DQ31,DQ31)),1)</f>
        <v>Cornwall</v>
      </c>
      <c r="DS31" s="408">
        <f t="shared" si="12"/>
        <v>31</v>
      </c>
      <c r="DT31" s="408" t="str">
        <f t="shared" si="13"/>
        <v>Cornwall</v>
      </c>
      <c r="DV31" s="409" t="s">
        <v>202</v>
      </c>
      <c r="DW31" s="408">
        <f t="shared" si="39"/>
        <v>3</v>
      </c>
      <c r="DX31" s="408">
        <f t="array" ref="DX31">INDEX(DW$1:DW$55,MATCH(SMALL(COUNTIF(DW$1:DW$55,"&lt;"&amp;DW$1:DW$55),ROW(DW31:DX31)),COUNTIF(DW$1:DW$55,"&lt;"&amp;DW$1:DW$55),0))</f>
        <v>31</v>
      </c>
      <c r="DY31" s="408" t="str">
        <f t="array" ref="DY31">INDEX(DV$1:DV$55,SMALL(IF(DW$1:DW$55=DX31,ROW(DW$1:DW$55)),COUNTIF(DX$1:DX31,DX31)),1)</f>
        <v>West Oxfordshire</v>
      </c>
      <c r="DZ31" s="408">
        <f t="shared" si="14"/>
        <v>31</v>
      </c>
      <c r="EA31" s="408" t="str">
        <f t="shared" si="15"/>
        <v>West Oxfordshire</v>
      </c>
      <c r="EC31" s="409" t="s">
        <v>202</v>
      </c>
      <c r="ED31" s="408">
        <f t="shared" si="40"/>
        <v>15</v>
      </c>
      <c r="EE31" s="408">
        <f t="array" ref="EE31">INDEX(ED$1:ED$55,MATCH(SMALL(COUNTIF(ED$1:ED$55,"&lt;"&amp;ED$1:ED$55),ROW(ED31:EE31)),COUNTIF(ED$1:ED$55,"&lt;"&amp;ED$1:ED$55),0))</f>
        <v>31</v>
      </c>
      <c r="EF31" s="408" t="str">
        <f t="array" ref="EF31">INDEX(EC$1:EC$55,SMALL(IF(ED$1:ED$55=EE31,ROW(ED$1:ED$55)),COUNTIF(EE$1:EE31,EE31)),1)</f>
        <v>Suffolk Coastal</v>
      </c>
      <c r="EG31" s="408">
        <f t="shared" si="16"/>
        <v>31</v>
      </c>
      <c r="EH31" s="408" t="str">
        <f t="shared" si="17"/>
        <v>Suffolk Coastal</v>
      </c>
      <c r="EJ31" s="409" t="s">
        <v>202</v>
      </c>
      <c r="EK31" s="408">
        <f t="shared" si="41"/>
        <v>1</v>
      </c>
      <c r="EL31" s="408">
        <f t="array" ref="EL31">INDEX(EK$1:EK$55,MATCH(SMALL(COUNTIF(EK$1:EK$55,"&lt;"&amp;EK$1:EK$55),ROW(EK31:EL31)),COUNTIF(EK$1:EK$55,"&lt;"&amp;EK$1:EK$55),0))</f>
        <v>31</v>
      </c>
      <c r="EM31" s="408" t="str">
        <f t="array" ref="EM31">INDEX(EJ$1:EJ$55,SMALL(IF(EK$1:EK$55=EL31,ROW(EK$1:EK$55)),COUNTIF(EL$1:EL31,EL31)),1)</f>
        <v>West Devon</v>
      </c>
      <c r="EN31" s="408">
        <f t="shared" si="18"/>
        <v>31</v>
      </c>
      <c r="EO31" s="408" t="str">
        <f t="shared" si="19"/>
        <v>West Devon</v>
      </c>
      <c r="EQ31" s="409" t="s">
        <v>202</v>
      </c>
      <c r="ER31" s="408">
        <f t="shared" si="42"/>
        <v>1</v>
      </c>
      <c r="ES31" s="408">
        <f t="array" ref="ES31">INDEX(ER$1:ER$55,MATCH(SMALL(COUNTIF(ER$1:ER$55,"&lt;"&amp;ER$1:ER$55),ROW(ER31:ES31)),COUNTIF(ER$1:ER$55,"&lt;"&amp;ER$1:ER$55),0))</f>
        <v>31</v>
      </c>
      <c r="ET31" s="408" t="str">
        <f t="array" ref="ET31">INDEX(EQ$1:EQ$55,SMALL(IF(ER$1:ER$55=ES31,ROW(ER$1:ER$55)),COUNTIF(ES$1:ES31,ES31)),1)</f>
        <v>Fenland</v>
      </c>
      <c r="EU31" s="408">
        <f t="shared" si="20"/>
        <v>31</v>
      </c>
      <c r="EV31" s="408" t="str">
        <f t="shared" si="21"/>
        <v>Fenland</v>
      </c>
      <c r="EX31" s="409" t="s">
        <v>202</v>
      </c>
      <c r="EY31" s="408">
        <f t="shared" si="43"/>
        <v>36</v>
      </c>
      <c r="EZ31" s="408">
        <f t="array" ref="EZ31">INDEX(EY$1:EY$55,MATCH(SMALL(COUNTIF(EY$1:EY$55,"&lt;"&amp;EY$1:EY$55),ROW(EY31:EZ31)),COUNTIF(EY$1:EY$55,"&lt;"&amp;EY$1:EY$55),0))</f>
        <v>31</v>
      </c>
      <c r="FA31" s="408" t="str">
        <f t="array" ref="FA31">INDEX(EX$1:EX$55,SMALL(IF(EY$1:EY$55=EZ31,ROW(EY$1:EY$55)),COUNTIF(EZ$1:EZ31,EZ31)),1)</f>
        <v>Suffolk Coastal</v>
      </c>
      <c r="FB31" s="408">
        <f t="shared" si="22"/>
        <v>31</v>
      </c>
      <c r="FC31" s="408" t="str">
        <f t="shared" si="23"/>
        <v>Suffolk Coastal</v>
      </c>
      <c r="FE31" s="409" t="s">
        <v>202</v>
      </c>
      <c r="FF31" s="408" t="str">
        <f t="shared" si="44"/>
        <v>9999</v>
      </c>
      <c r="FG31" s="408" t="str">
        <f t="array" ref="FG31">INDEX(FF$1:FF$55,MATCH(SMALL(COUNTIF(FF$1:FF$55,"&lt;"&amp;FF$1:FF$55),ROW(FF31:FG31)),COUNTIF(FF$1:FF$55,"&lt;"&amp;FF$1:FF$55),0))</f>
        <v>9999</v>
      </c>
      <c r="FH31" s="408" t="str">
        <f t="array" ref="FH31">INDEX(FE$1:FE$55,SMALL(IF(FF$1:FF$55=FG31,ROW(FF$1:FF$55)),COUNTIF(FG$1:FG31,FG31)),1)</f>
        <v>Purbeck</v>
      </c>
      <c r="FI31" s="408" t="str">
        <f t="shared" si="24"/>
        <v>no data</v>
      </c>
      <c r="FJ31" s="408" t="str">
        <f t="shared" si="25"/>
        <v>Purbeck</v>
      </c>
      <c r="FL31" s="409" t="s">
        <v>202</v>
      </c>
      <c r="FM31" s="408" t="str">
        <f t="shared" si="45"/>
        <v>9999</v>
      </c>
      <c r="FN31" s="408" t="str">
        <f t="array" ref="FN31">INDEX(FM$1:FM$55,MATCH(SMALL(COUNTIF(FM$1:FM$55,"&lt;"&amp;FM$1:FM$55),ROW(FM31:FN31)),COUNTIF(FM$1:FM$55,"&lt;"&amp;FM$1:FM$55),0))</f>
        <v>9999</v>
      </c>
      <c r="FO31" s="408" t="str">
        <f t="array" ref="FO31">INDEX(FL$1:FL$55,SMALL(IF(FM$1:FM$55=FN31,ROW(FM$1:FM$55)),COUNTIF(FN$1:FN31,FN31)),1)</f>
        <v>Purbeck</v>
      </c>
      <c r="FP31" s="408" t="str">
        <f t="shared" si="26"/>
        <v>no data</v>
      </c>
      <c r="FQ31" s="408" t="str">
        <f t="shared" si="27"/>
        <v>Purbeck</v>
      </c>
      <c r="FS31" s="409" t="s">
        <v>202</v>
      </c>
      <c r="FT31" s="408" t="str">
        <f t="shared" si="46"/>
        <v>9999</v>
      </c>
      <c r="FU31" s="408" t="str">
        <f t="array" ref="FU31">INDEX(FT$1:FT$55,MATCH(SMALL(COUNTIF(FT$1:FT$55,"&lt;"&amp;FT$1:FT$55),ROW(FT31:FU31)),COUNTIF(FT$1:FT$55,"&lt;"&amp;FT$1:FT$55),0))</f>
        <v>9999</v>
      </c>
      <c r="FV31" s="408" t="str">
        <f t="array" ref="FV31">INDEX(FS$1:FS$55,SMALL(IF(FT$1:FT$55=FU31,ROW(FT$1:FT$55)),COUNTIF(FU$1:FU31,FU31)),1)</f>
        <v>Purbeck</v>
      </c>
      <c r="FW31" s="408" t="str">
        <f t="shared" si="28"/>
        <v>no data</v>
      </c>
      <c r="FX31" s="408" t="str">
        <f t="shared" si="29"/>
        <v>Purbeck</v>
      </c>
      <c r="FZ31" s="409" t="s">
        <v>202</v>
      </c>
      <c r="GA31" s="408" t="str">
        <f t="shared" si="47"/>
        <v>9999</v>
      </c>
      <c r="GB31" s="408" t="str">
        <f t="array" ref="GB31">INDEX(GA$1:GA$55,MATCH(SMALL(COUNTIF(GA$1:GA$55,"&lt;"&amp;GA$1:GA$55),ROW(GA31:GB31)),COUNTIF(GA$1:GA$55,"&lt;"&amp;GA$1:GA$55),0))</f>
        <v>9999</v>
      </c>
      <c r="GC31" s="408" t="str">
        <f t="array" ref="GC31">INDEX(FZ$1:FZ$55,SMALL(IF(GA$1:GA$55=GB31,ROW(GA$1:GA$55)),COUNTIF(GB$1:GB31,GB31)),1)</f>
        <v>Purbeck</v>
      </c>
      <c r="GD31" s="408" t="str">
        <f t="shared" si="30"/>
        <v>no data</v>
      </c>
      <c r="GE31" s="408" t="str">
        <f t="shared" si="31"/>
        <v>Purbeck</v>
      </c>
    </row>
    <row r="32" spans="1:187" x14ac:dyDescent="0.25">
      <c r="A32" s="420" t="s">
        <v>27</v>
      </c>
      <c r="B32" s="167" t="str">
        <f t="shared" si="48"/>
        <v>LU</v>
      </c>
      <c r="C32" s="405" t="str">
        <f>VLOOKUP(A32,'urban rural'!$A$11:$B$336,2,FALSE)</f>
        <v>Large Urban</v>
      </c>
      <c r="D32" s="167" t="str">
        <f t="shared" si="49"/>
        <v>Predominantly Urban</v>
      </c>
      <c r="F32" s="405">
        <f>VLOOKUP($A32,'urban rural'!$A$11:$S$336,4,FALSE)</f>
        <v>1.8894331700489854E-3</v>
      </c>
      <c r="G32" s="424">
        <f t="shared" si="68"/>
        <v>24</v>
      </c>
      <c r="H32" s="405">
        <f t="shared" si="50"/>
        <v>24</v>
      </c>
      <c r="J32" s="405">
        <f>VLOOKUP($A32,'urban rural'!$A$11:$S$336,5,FALSE)</f>
        <v>1.1711079943899018E-3</v>
      </c>
      <c r="K32" s="424">
        <f t="shared" si="69"/>
        <v>22</v>
      </c>
      <c r="L32" s="405">
        <f t="shared" si="51"/>
        <v>22</v>
      </c>
      <c r="N32" s="405">
        <f>VLOOKUP($A32,'urban rural'!$A$11:$S$336,6,FALSE)</f>
        <v>1.5056022408963586E-3</v>
      </c>
      <c r="O32" s="424">
        <f t="shared" si="70"/>
        <v>24</v>
      </c>
      <c r="P32" s="405">
        <f t="shared" si="52"/>
        <v>24</v>
      </c>
      <c r="R32" s="405">
        <f>VLOOKUP($A32,'urban rural'!$A$11:$S$336,7,FALSE)</f>
        <v>1.2021503961712158E-3</v>
      </c>
      <c r="S32" s="424">
        <f t="shared" si="71"/>
        <v>22</v>
      </c>
      <c r="T32" s="405">
        <f t="shared" si="53"/>
        <v>22</v>
      </c>
      <c r="V32" s="405">
        <f>VLOOKUP($A32,'urban rural'!$A$11:$S$336,8,FALSE)</f>
        <v>1.0846745976207139E-3</v>
      </c>
      <c r="W32" s="424">
        <f t="shared" si="72"/>
        <v>27</v>
      </c>
      <c r="X32" s="405">
        <f t="shared" si="54"/>
        <v>27</v>
      </c>
      <c r="Z32" s="405">
        <f>VLOOKUP($A32,'urban rural'!$A$11:$S$336,9,FALSE)</f>
        <v>3.2258064516129032E-4</v>
      </c>
      <c r="AA32" s="424">
        <f t="shared" si="73"/>
        <v>21</v>
      </c>
      <c r="AB32" s="405">
        <f t="shared" si="55"/>
        <v>21</v>
      </c>
      <c r="AD32" s="405">
        <f>VLOOKUP($A32,'urban rural'!$A$11:$S$336,10,FALSE)</f>
        <v>6.6526610644257705E-4</v>
      </c>
      <c r="AE32" s="424">
        <f t="shared" si="74"/>
        <v>26</v>
      </c>
      <c r="AF32" s="405">
        <f t="shared" si="56"/>
        <v>26</v>
      </c>
      <c r="AH32" s="405">
        <f>VLOOKUP($A32,'urban rural'!$A$11:$S$336,11,FALSE)</f>
        <v>5.8296387876678301E-4</v>
      </c>
      <c r="AI32" s="424">
        <f t="shared" si="75"/>
        <v>26</v>
      </c>
      <c r="AJ32" s="405">
        <f t="shared" si="57"/>
        <v>26</v>
      </c>
      <c r="AL32" s="405">
        <f>VLOOKUP($A32,'urban rural'!$A$11:$S$336,12,FALSE)</f>
        <v>8.0475857242827149E-4</v>
      </c>
      <c r="AM32" s="424">
        <f t="shared" si="76"/>
        <v>23</v>
      </c>
      <c r="AN32" s="405">
        <f t="shared" si="58"/>
        <v>23</v>
      </c>
      <c r="AP32" s="405">
        <f>VLOOKUP($A32,'urban rural'!$A$11:$S$336,13,FALSE)</f>
        <v>8.4852734922861149E-4</v>
      </c>
      <c r="AQ32" s="424">
        <f t="shared" si="77"/>
        <v>24</v>
      </c>
      <c r="AR32" s="405">
        <f t="shared" si="59"/>
        <v>24</v>
      </c>
      <c r="AT32" s="405">
        <f>VLOOKUP($A32,'urban rural'!$A$11:$S$336,14,FALSE)</f>
        <v>8.4733893557422974E-4</v>
      </c>
      <c r="AU32" s="424">
        <f t="shared" si="78"/>
        <v>22</v>
      </c>
      <c r="AV32" s="405">
        <f t="shared" si="60"/>
        <v>22</v>
      </c>
      <c r="AX32" s="405">
        <f>VLOOKUP($A32,'urban rural'!$A$11:$S$336,15,FALSE)</f>
        <v>6.1918651740443264E-4</v>
      </c>
      <c r="AY32" s="424">
        <f t="shared" si="79"/>
        <v>21</v>
      </c>
      <c r="AZ32" s="405">
        <f t="shared" si="61"/>
        <v>21</v>
      </c>
      <c r="BB32" s="405" t="str">
        <f>VLOOKUP($A32,'urban rural'!$A$11:$S$336,16,FALSE)</f>
        <v>error</v>
      </c>
      <c r="BC32" s="424">
        <f t="shared" si="80"/>
        <v>1</v>
      </c>
      <c r="BD32" s="405" t="str">
        <f t="shared" si="62"/>
        <v>9999</v>
      </c>
      <c r="BF32" s="405" t="str">
        <f>VLOOKUP($A32,'urban rural'!$A$11:$S$336,17,FALSE)</f>
        <v>error</v>
      </c>
      <c r="BG32" s="424">
        <f t="shared" si="81"/>
        <v>1</v>
      </c>
      <c r="BH32" s="405" t="str">
        <f t="shared" si="63"/>
        <v>9999</v>
      </c>
      <c r="BJ32" s="405" t="str">
        <f>VLOOKUP($A32,'urban rural'!$A$11:$S$336,18,FALSE)</f>
        <v>error</v>
      </c>
      <c r="BK32" s="424">
        <f t="shared" si="82"/>
        <v>1</v>
      </c>
      <c r="BL32" s="405" t="str">
        <f t="shared" si="64"/>
        <v>9999</v>
      </c>
      <c r="BN32" s="405" t="str">
        <f>VLOOKUP($A32,'urban rural'!$A$11:$S$336,19,FALSE)</f>
        <v>error</v>
      </c>
      <c r="BO32" s="424">
        <f t="shared" si="83"/>
        <v>1</v>
      </c>
      <c r="BP32" s="405" t="str">
        <f t="shared" si="65"/>
        <v>9999</v>
      </c>
      <c r="BQ32" s="167">
        <f>VLOOKUP(A32,'[1]average earnings workplace 2012'!$A$13:$GY$599,[1]lists1!$B$12,FALSE)</f>
        <v>10.46</v>
      </c>
      <c r="BR32" s="167" t="e">
        <f t="shared" si="66"/>
        <v>#N/A</v>
      </c>
      <c r="BS32" s="167" t="e">
        <f t="shared" si="67"/>
        <v>#N/A</v>
      </c>
      <c r="BY32" s="409" t="s">
        <v>208</v>
      </c>
      <c r="BZ32" s="408">
        <f t="shared" si="32"/>
        <v>12</v>
      </c>
      <c r="CA32" s="408">
        <f t="array" ref="CA32">INDEX($BZ$1:$BZ$55,MATCH(SMALL(COUNTIF($BZ$1:$BZ$55,"&lt;"&amp;$BZ$1:$BZ$55),ROW($BZ32:$CA32)),COUNTIF($BZ$1:$BZ$55,"&lt;"&amp;$BZ$1:$BZ$55),0))</f>
        <v>32</v>
      </c>
      <c r="CB32" s="408" t="str">
        <f t="array" ref="CB32">INDEX($BY$1:$BY$55,SMALL(IF($BZ$1:$BZ$55=$CA32,ROW($BZ$1:$BZ$55)),COUNTIF($CA$1:$CA32,$CA32)),1)</f>
        <v>Suffolk Coastal</v>
      </c>
      <c r="CC32" s="408">
        <f t="shared" si="0"/>
        <v>32</v>
      </c>
      <c r="CD32" s="408" t="str">
        <f t="shared" si="1"/>
        <v>Suffolk Coastal</v>
      </c>
      <c r="CF32" s="409" t="s">
        <v>208</v>
      </c>
      <c r="CG32" s="408">
        <f t="shared" si="33"/>
        <v>11</v>
      </c>
      <c r="CH32" s="408">
        <f t="array" ref="CH32">INDEX(CG$1:CG$55,MATCH(SMALL(COUNTIF(CG$1:CG$55,"&lt;"&amp;CG$1:CG$55),ROW(CG32:CH32)),COUNTIF(CG$1:CG$55,"&lt;"&amp;CG$1:CG$55),0))</f>
        <v>32</v>
      </c>
      <c r="CI32" s="408" t="str">
        <f t="array" ref="CI32">INDEX(CF$1:CF$55,SMALL(IF(CG$1:CG$55=CH32,ROW(CG$1:CG$55)),COUNTIF(CH$1:CH32,CH32)),1)</f>
        <v>Mid Devon</v>
      </c>
      <c r="CJ32" s="408">
        <f t="shared" si="2"/>
        <v>32</v>
      </c>
      <c r="CK32" s="408" t="str">
        <f t="shared" si="3"/>
        <v>Mid Devon</v>
      </c>
      <c r="CM32" s="409" t="s">
        <v>208</v>
      </c>
      <c r="CN32" s="408">
        <f t="shared" si="34"/>
        <v>13</v>
      </c>
      <c r="CO32" s="408">
        <f t="array" ref="CO32">INDEX(CN$1:CN$55,MATCH(SMALL(COUNTIF(CN$1:CN$55,"&lt;"&amp;CN$1:CN$55),ROW(CN32:CO32)),COUNTIF(CN$1:CN$55,"&lt;"&amp;CN$1:CN$55),0))</f>
        <v>32</v>
      </c>
      <c r="CP32" s="408" t="str">
        <f t="array" ref="CP32">INDEX(CM$1:CM$55,SMALL(IF(CN$1:CN$55=CO32,ROW(CN$1:CN$55)),COUNTIF(CO$1:CO32,CO32)),1)</f>
        <v>Mid Devon</v>
      </c>
      <c r="CQ32" s="408">
        <f t="shared" si="4"/>
        <v>32</v>
      </c>
      <c r="CR32" s="408" t="str">
        <f t="shared" si="5"/>
        <v>Mid Devon</v>
      </c>
      <c r="CT32" s="409" t="s">
        <v>208</v>
      </c>
      <c r="CU32" s="408">
        <f t="shared" si="35"/>
        <v>26</v>
      </c>
      <c r="CV32" s="408">
        <f t="array" ref="CV32">INDEX(CU$1:CU$55,MATCH(SMALL(COUNTIF(CU$1:CU$55,"&lt;"&amp;CU$1:CU$55),ROW(CU32:CV32)),COUNTIF(CU$1:CU$55,"&lt;"&amp;CU$1:CU$55),0))</f>
        <v>32</v>
      </c>
      <c r="CW32" s="408" t="str">
        <f t="array" ref="CW32">INDEX(CT$1:CT$55,SMALL(IF(CU$1:CU$55=CV32,ROW(CU$1:CU$55)),COUNTIF(CV$1:CV32,CV32)),1)</f>
        <v>Huntingdonshire</v>
      </c>
      <c r="CX32" s="408">
        <f t="shared" si="6"/>
        <v>32</v>
      </c>
      <c r="CY32" s="408" t="str">
        <f t="shared" si="7"/>
        <v>Huntingdonshire</v>
      </c>
      <c r="DA32" s="409" t="s">
        <v>208</v>
      </c>
      <c r="DB32" s="408">
        <f t="shared" si="36"/>
        <v>11</v>
      </c>
      <c r="DC32" s="408">
        <f t="array" ref="DC32">INDEX(DB$1:DB$55,MATCH(SMALL(COUNTIF(DB$1:DB$55,"&lt;"&amp;DB$1:DB$55),ROW(DB32:DC32)),COUNTIF(DB$1:DB$55,"&lt;"&amp;DB$1:DB$55),0))</f>
        <v>32</v>
      </c>
      <c r="DD32" s="408" t="str">
        <f t="array" ref="DD32">INDEX(DA$1:DA$55,SMALL(IF(DB$1:DB$55=DC32,ROW(DB$1:DB$55)),COUNTIF(DC$1:DC32,DC32)),1)</f>
        <v>Daventry</v>
      </c>
      <c r="DE32" s="408">
        <f t="shared" si="8"/>
        <v>32</v>
      </c>
      <c r="DF32" s="408" t="str">
        <f t="shared" si="9"/>
        <v>Daventry</v>
      </c>
      <c r="DH32" s="409" t="s">
        <v>208</v>
      </c>
      <c r="DI32" s="408">
        <f t="shared" si="37"/>
        <v>6</v>
      </c>
      <c r="DJ32" s="408">
        <f t="array" ref="DJ32">INDEX(DI$1:DI$55,MATCH(SMALL(COUNTIF(DI$1:DI$55,"&lt;"&amp;DI$1:DI$55),ROW(DI32:DJ32)),COUNTIF(DI$1:DI$55,"&lt;"&amp;DI$1:DI$55),0))</f>
        <v>32</v>
      </c>
      <c r="DK32" s="408" t="str">
        <f t="array" ref="DK32">INDEX(DH$1:DH$55,SMALL(IF(DI$1:DI$55=DJ32,ROW(DI$1:DI$55)),COUNTIF(DJ$1:DJ32,DJ32)),1)</f>
        <v>Mid Sussex</v>
      </c>
      <c r="DL32" s="408">
        <f t="shared" si="10"/>
        <v>32</v>
      </c>
      <c r="DM32" s="408" t="str">
        <f t="shared" si="11"/>
        <v>Mid Sussex</v>
      </c>
      <c r="DO32" s="409" t="s">
        <v>208</v>
      </c>
      <c r="DP32" s="408">
        <f t="shared" si="38"/>
        <v>9</v>
      </c>
      <c r="DQ32" s="408">
        <f t="array" ref="DQ32">INDEX(DP$1:DP$55,MATCH(SMALL(COUNTIF(DP$1:DP$55,"&lt;"&amp;DP$1:DP$55),ROW(DP32:DQ32)),COUNTIF(DP$1:DP$55,"&lt;"&amp;DP$1:DP$55),0))</f>
        <v>32</v>
      </c>
      <c r="DR32" s="408" t="str">
        <f t="array" ref="DR32">INDEX(DO$1:DO$55,SMALL(IF(DP$1:DP$55=DQ32,ROW(DP$1:DP$55)),COUNTIF(DQ$1:DQ32,DQ32)),1)</f>
        <v>Eden</v>
      </c>
      <c r="DS32" s="408">
        <f t="shared" si="12"/>
        <v>32</v>
      </c>
      <c r="DT32" s="408" t="str">
        <f t="shared" si="13"/>
        <v>Eden</v>
      </c>
      <c r="DV32" s="409" t="s">
        <v>208</v>
      </c>
      <c r="DW32" s="408">
        <f t="shared" si="39"/>
        <v>26</v>
      </c>
      <c r="DX32" s="408">
        <f t="array" ref="DX32">INDEX(DW$1:DW$55,MATCH(SMALL(COUNTIF(DW$1:DW$55,"&lt;"&amp;DW$1:DW$55),ROW(DW32:DX32)),COUNTIF(DW$1:DW$55,"&lt;"&amp;DW$1:DW$55),0))</f>
        <v>32</v>
      </c>
      <c r="DY32" s="408" t="str">
        <f t="array" ref="DY32">INDEX(DV$1:DV$55,SMALL(IF(DW$1:DW$55=DX32,ROW(DW$1:DW$55)),COUNTIF(DX$1:DX32,DX32)),1)</f>
        <v>Eden</v>
      </c>
      <c r="DZ32" s="408">
        <f t="shared" si="14"/>
        <v>32</v>
      </c>
      <c r="EA32" s="408" t="str">
        <f t="shared" si="15"/>
        <v>Eden</v>
      </c>
      <c r="EC32" s="409" t="s">
        <v>208</v>
      </c>
      <c r="ED32" s="408">
        <f t="shared" si="40"/>
        <v>32</v>
      </c>
      <c r="EE32" s="408">
        <f t="array" ref="EE32">INDEX(ED$1:ED$55,MATCH(SMALL(COUNTIF(ED$1:ED$55,"&lt;"&amp;ED$1:ED$55),ROW(ED32:EE32)),COUNTIF(ED$1:ED$55,"&lt;"&amp;ED$1:ED$55),0))</f>
        <v>32</v>
      </c>
      <c r="EF32" s="408" t="str">
        <f t="array" ref="EF32">INDEX(EC$1:EC$55,SMALL(IF(ED$1:ED$55=EE32,ROW(ED$1:ED$55)),COUNTIF(EE$1:EE32,EE32)),1)</f>
        <v>Ribble Valley</v>
      </c>
      <c r="EG32" s="408">
        <f t="shared" si="16"/>
        <v>32</v>
      </c>
      <c r="EH32" s="408" t="str">
        <f t="shared" si="17"/>
        <v>Ribble Valley</v>
      </c>
      <c r="EJ32" s="409" t="s">
        <v>208</v>
      </c>
      <c r="EK32" s="408">
        <f t="shared" si="41"/>
        <v>29</v>
      </c>
      <c r="EL32" s="408">
        <f t="array" ref="EL32">INDEX(EK$1:EK$55,MATCH(SMALL(COUNTIF(EK$1:EK$55,"&lt;"&amp;EK$1:EK$55),ROW(EK32:EL32)),COUNTIF(EK$1:EK$55,"&lt;"&amp;EK$1:EK$55),0))</f>
        <v>32</v>
      </c>
      <c r="EM32" s="408" t="str">
        <f t="array" ref="EM32">INDEX(EJ$1:EJ$55,SMALL(IF(EK$1:EK$55=EL32,ROW(EK$1:EK$55)),COUNTIF(EL$1:EL32,EL32)),1)</f>
        <v>Suffolk Coastal</v>
      </c>
      <c r="EN32" s="408">
        <f t="shared" si="18"/>
        <v>32</v>
      </c>
      <c r="EO32" s="408" t="str">
        <f t="shared" si="19"/>
        <v>Suffolk Coastal</v>
      </c>
      <c r="EQ32" s="409" t="s">
        <v>208</v>
      </c>
      <c r="ER32" s="408">
        <f t="shared" si="42"/>
        <v>29</v>
      </c>
      <c r="ES32" s="408">
        <f t="array" ref="ES32">INDEX(ER$1:ER$55,MATCH(SMALL(COUNTIF(ER$1:ER$55,"&lt;"&amp;ER$1:ER$55),ROW(ER32:ES32)),COUNTIF(ER$1:ER$55,"&lt;"&amp;ER$1:ER$55),0))</f>
        <v>32</v>
      </c>
      <c r="ET32" s="408" t="str">
        <f t="array" ref="ET32">INDEX(EQ$1:EQ$55,SMALL(IF(ER$1:ER$55=ES32,ROW(ER$1:ER$55)),COUNTIF(ES$1:ES32,ES32)),1)</f>
        <v>South Northamptonshire</v>
      </c>
      <c r="EU32" s="408">
        <f t="shared" si="20"/>
        <v>32</v>
      </c>
      <c r="EV32" s="408" t="str">
        <f t="shared" si="21"/>
        <v>South Northamptonshire</v>
      </c>
      <c r="EX32" s="409" t="s">
        <v>208</v>
      </c>
      <c r="EY32" s="408">
        <f t="shared" si="43"/>
        <v>32</v>
      </c>
      <c r="EZ32" s="408">
        <f t="array" ref="EZ32">INDEX(EY$1:EY$55,MATCH(SMALL(COUNTIF(EY$1:EY$55,"&lt;"&amp;EY$1:EY$55),ROW(EY32:EZ32)),COUNTIF(EY$1:EY$55,"&lt;"&amp;EY$1:EY$55),0))</f>
        <v>32</v>
      </c>
      <c r="FA32" s="408" t="str">
        <f t="array" ref="FA32">INDEX(EX$1:EX$55,SMALL(IF(EY$1:EY$55=EZ32,ROW(EY$1:EY$55)),COUNTIF(EZ$1:EZ32,EZ32)),1)</f>
        <v>Ribble Valley</v>
      </c>
      <c r="FB32" s="408">
        <f t="shared" si="22"/>
        <v>32</v>
      </c>
      <c r="FC32" s="408" t="str">
        <f t="shared" si="23"/>
        <v>Ribble Valley</v>
      </c>
      <c r="FE32" s="409" t="s">
        <v>208</v>
      </c>
      <c r="FF32" s="408" t="str">
        <f t="shared" si="44"/>
        <v>9999</v>
      </c>
      <c r="FG32" s="408" t="str">
        <f t="array" ref="FG32">INDEX(FF$1:FF$55,MATCH(SMALL(COUNTIF(FF$1:FF$55,"&lt;"&amp;FF$1:FF$55),ROW(FF32:FG32)),COUNTIF(FF$1:FF$55,"&lt;"&amp;FF$1:FF$55),0))</f>
        <v>9999</v>
      </c>
      <c r="FH32" s="408" t="str">
        <f t="array" ref="FH32">INDEX(FE$1:FE$55,SMALL(IF(FF$1:FF$55=FG32,ROW(FF$1:FF$55)),COUNTIF(FG$1:FG32,FG32)),1)</f>
        <v>Ribble Valley</v>
      </c>
      <c r="FI32" s="408" t="str">
        <f t="shared" si="24"/>
        <v>no data</v>
      </c>
      <c r="FJ32" s="408" t="str">
        <f t="shared" si="25"/>
        <v>Ribble Valley</v>
      </c>
      <c r="FL32" s="409" t="s">
        <v>208</v>
      </c>
      <c r="FM32" s="408" t="str">
        <f t="shared" si="45"/>
        <v>9999</v>
      </c>
      <c r="FN32" s="408" t="str">
        <f t="array" ref="FN32">INDEX(FM$1:FM$55,MATCH(SMALL(COUNTIF(FM$1:FM$55,"&lt;"&amp;FM$1:FM$55),ROW(FM32:FN32)),COUNTIF(FM$1:FM$55,"&lt;"&amp;FM$1:FM$55),0))</f>
        <v>9999</v>
      </c>
      <c r="FO32" s="408" t="str">
        <f t="array" ref="FO32">INDEX(FL$1:FL$55,SMALL(IF(FM$1:FM$55=FN32,ROW(FM$1:FM$55)),COUNTIF(FN$1:FN32,FN32)),1)</f>
        <v>Ribble Valley</v>
      </c>
      <c r="FP32" s="408" t="str">
        <f t="shared" si="26"/>
        <v>no data</v>
      </c>
      <c r="FQ32" s="408" t="str">
        <f t="shared" si="27"/>
        <v>Ribble Valley</v>
      </c>
      <c r="FS32" s="409" t="s">
        <v>208</v>
      </c>
      <c r="FT32" s="408" t="str">
        <f t="shared" si="46"/>
        <v>9999</v>
      </c>
      <c r="FU32" s="408" t="str">
        <f t="array" ref="FU32">INDEX(FT$1:FT$55,MATCH(SMALL(COUNTIF(FT$1:FT$55,"&lt;"&amp;FT$1:FT$55),ROW(FT32:FU32)),COUNTIF(FT$1:FT$55,"&lt;"&amp;FT$1:FT$55),0))</f>
        <v>9999</v>
      </c>
      <c r="FV32" s="408" t="str">
        <f t="array" ref="FV32">INDEX(FS$1:FS$55,SMALL(IF(FT$1:FT$55=FU32,ROW(FT$1:FT$55)),COUNTIF(FU$1:FU32,FU32)),1)</f>
        <v>Ribble Valley</v>
      </c>
      <c r="FW32" s="408" t="str">
        <f t="shared" si="28"/>
        <v>no data</v>
      </c>
      <c r="FX32" s="408" t="str">
        <f t="shared" si="29"/>
        <v>Ribble Valley</v>
      </c>
      <c r="FZ32" s="409" t="s">
        <v>208</v>
      </c>
      <c r="GA32" s="408" t="str">
        <f t="shared" si="47"/>
        <v>9999</v>
      </c>
      <c r="GB32" s="408" t="str">
        <f t="array" ref="GB32">INDEX(GA$1:GA$55,MATCH(SMALL(COUNTIF(GA$1:GA$55,"&lt;"&amp;GA$1:GA$55),ROW(GA32:GB32)),COUNTIF(GA$1:GA$55,"&lt;"&amp;GA$1:GA$55),0))</f>
        <v>9999</v>
      </c>
      <c r="GC32" s="408" t="str">
        <f t="array" ref="GC32">INDEX(FZ$1:FZ$55,SMALL(IF(GA$1:GA$55=GB32,ROW(GA$1:GA$55)),COUNTIF(GB$1:GB32,GB32)),1)</f>
        <v>Ribble Valley</v>
      </c>
      <c r="GD32" s="408" t="str">
        <f t="shared" si="30"/>
        <v>no data</v>
      </c>
      <c r="GE32" s="408" t="str">
        <f t="shared" si="31"/>
        <v>Ribble Valley</v>
      </c>
    </row>
    <row r="33" spans="1:187" x14ac:dyDescent="0.25">
      <c r="A33" s="420" t="s">
        <v>28</v>
      </c>
      <c r="B33" s="167" t="str">
        <f t="shared" si="48"/>
        <v>SR</v>
      </c>
      <c r="C33" s="405" t="str">
        <f>VLOOKUP(A33,'urban rural'!$A$11:$B$336,2,FALSE)</f>
        <v>Significant Rural</v>
      </c>
      <c r="D33" s="167" t="str">
        <f t="shared" si="49"/>
        <v>Significant Rural</v>
      </c>
      <c r="F33" s="405">
        <f>VLOOKUP($A33,'urban rural'!$A$11:$S$336,4,FALSE)</f>
        <v>3.7283621837549936E-4</v>
      </c>
      <c r="G33" s="424">
        <f t="shared" si="68"/>
        <v>8</v>
      </c>
      <c r="H33" s="405">
        <f t="shared" si="50"/>
        <v>8</v>
      </c>
      <c r="J33" s="405">
        <f>VLOOKUP($A33,'urban rural'!$A$11:$S$336,5,FALSE)</f>
        <v>1.7287234042553192E-4</v>
      </c>
      <c r="K33" s="424">
        <f t="shared" si="69"/>
        <v>7</v>
      </c>
      <c r="L33" s="405">
        <f t="shared" si="51"/>
        <v>7</v>
      </c>
      <c r="N33" s="405">
        <f>VLOOKUP($A33,'urban rural'!$A$11:$S$336,6,FALSE)</f>
        <v>2.5099075297225891E-4</v>
      </c>
      <c r="O33" s="424">
        <f t="shared" si="70"/>
        <v>9</v>
      </c>
      <c r="P33" s="405">
        <f t="shared" si="52"/>
        <v>9</v>
      </c>
      <c r="R33" s="405">
        <f>VLOOKUP($A33,'urban rural'!$A$11:$S$336,7,FALSE)</f>
        <v>3.1958779255505541E-4</v>
      </c>
      <c r="S33" s="424">
        <f t="shared" si="71"/>
        <v>13</v>
      </c>
      <c r="T33" s="405">
        <f t="shared" si="53"/>
        <v>13</v>
      </c>
      <c r="V33" s="405">
        <f>VLOOKUP($A33,'urban rural'!$A$11:$S$336,8,FALSE)</f>
        <v>3.4620505992010651E-4</v>
      </c>
      <c r="W33" s="424">
        <f t="shared" si="72"/>
        <v>12</v>
      </c>
      <c r="X33" s="405">
        <f t="shared" si="54"/>
        <v>12</v>
      </c>
      <c r="Z33" s="405">
        <f>VLOOKUP($A33,'urban rural'!$A$11:$S$336,9,FALSE)</f>
        <v>1.5957446808510637E-4</v>
      </c>
      <c r="AA33" s="424">
        <f t="shared" si="73"/>
        <v>10</v>
      </c>
      <c r="AB33" s="405">
        <f t="shared" si="55"/>
        <v>10</v>
      </c>
      <c r="AD33" s="405">
        <f>VLOOKUP($A33,'urban rural'!$A$11:$S$336,10,FALSE)</f>
        <v>2.5099075297225891E-4</v>
      </c>
      <c r="AE33" s="424">
        <f t="shared" si="74"/>
        <v>16</v>
      </c>
      <c r="AF33" s="405">
        <f t="shared" si="56"/>
        <v>16</v>
      </c>
      <c r="AH33" s="405">
        <f>VLOOKUP($A33,'urban rural'!$A$11:$S$336,11,FALSE)</f>
        <v>3.1958779255505541E-4</v>
      </c>
      <c r="AI33" s="424">
        <f t="shared" si="75"/>
        <v>23</v>
      </c>
      <c r="AJ33" s="405">
        <f t="shared" si="57"/>
        <v>23</v>
      </c>
      <c r="AL33" s="405">
        <f>VLOOKUP($A33,'urban rural'!$A$11:$S$336,12,FALSE)</f>
        <v>2.6631158455392809E-5</v>
      </c>
      <c r="AM33" s="424">
        <f t="shared" si="76"/>
        <v>4</v>
      </c>
      <c r="AN33" s="405">
        <f t="shared" si="58"/>
        <v>4</v>
      </c>
      <c r="AP33" s="405">
        <f>VLOOKUP($A33,'urban rural'!$A$11:$S$336,13,FALSE)</f>
        <v>1.3297872340425532E-5</v>
      </c>
      <c r="AQ33" s="424">
        <f t="shared" si="77"/>
        <v>5</v>
      </c>
      <c r="AR33" s="405">
        <f t="shared" si="59"/>
        <v>5</v>
      </c>
      <c r="AT33" s="405">
        <f>VLOOKUP($A33,'urban rural'!$A$11:$S$336,14,FALSE)</f>
        <v>0</v>
      </c>
      <c r="AU33" s="424">
        <f t="shared" si="78"/>
        <v>1</v>
      </c>
      <c r="AV33" s="405">
        <f t="shared" si="60"/>
        <v>1</v>
      </c>
      <c r="AX33" s="405">
        <f>VLOOKUP($A33,'urban rural'!$A$11:$S$336,15,FALSE)</f>
        <v>0</v>
      </c>
      <c r="AY33" s="424">
        <f t="shared" si="79"/>
        <v>1</v>
      </c>
      <c r="AZ33" s="405">
        <f t="shared" si="61"/>
        <v>1</v>
      </c>
      <c r="BB33" s="405" t="str">
        <f>VLOOKUP($A33,'urban rural'!$A$11:$S$336,16,FALSE)</f>
        <v>error</v>
      </c>
      <c r="BC33" s="424">
        <f t="shared" si="80"/>
        <v>1</v>
      </c>
      <c r="BD33" s="405" t="str">
        <f t="shared" si="62"/>
        <v>9999</v>
      </c>
      <c r="BF33" s="405" t="str">
        <f>VLOOKUP($A33,'urban rural'!$A$11:$S$336,17,FALSE)</f>
        <v>error</v>
      </c>
      <c r="BG33" s="424">
        <f t="shared" si="81"/>
        <v>1</v>
      </c>
      <c r="BH33" s="405" t="str">
        <f t="shared" si="63"/>
        <v>9999</v>
      </c>
      <c r="BJ33" s="405" t="str">
        <f>VLOOKUP($A33,'urban rural'!$A$11:$S$336,18,FALSE)</f>
        <v>error</v>
      </c>
      <c r="BK33" s="424">
        <f t="shared" si="82"/>
        <v>1</v>
      </c>
      <c r="BL33" s="405" t="str">
        <f t="shared" si="64"/>
        <v>9999</v>
      </c>
      <c r="BN33" s="405" t="str">
        <f>VLOOKUP($A33,'urban rural'!$A$11:$S$336,19,FALSE)</f>
        <v>error</v>
      </c>
      <c r="BO33" s="424">
        <f t="shared" si="83"/>
        <v>1</v>
      </c>
      <c r="BP33" s="405" t="str">
        <f t="shared" si="65"/>
        <v>9999</v>
      </c>
      <c r="BQ33" s="167">
        <f>VLOOKUP(A33,'[1]average earnings workplace 2012'!$A$13:$GY$599,[1]lists1!$B$12,FALSE)</f>
        <v>10.19</v>
      </c>
      <c r="BR33" s="167" t="e">
        <f t="shared" si="66"/>
        <v>#N/A</v>
      </c>
      <c r="BS33" s="167" t="e">
        <f t="shared" si="67"/>
        <v>#N/A</v>
      </c>
      <c r="BY33" s="409" t="s">
        <v>210</v>
      </c>
      <c r="BZ33" s="408">
        <f t="shared" si="32"/>
        <v>8</v>
      </c>
      <c r="CA33" s="408">
        <f t="array" ref="CA33">INDEX($BZ$1:$BZ$55,MATCH(SMALL(COUNTIF($BZ$1:$BZ$55,"&lt;"&amp;$BZ$1:$BZ$55),ROW($BZ33:$CA33)),COUNTIF($BZ$1:$BZ$55,"&lt;"&amp;$BZ$1:$BZ$55),0))</f>
        <v>33</v>
      </c>
      <c r="CB33" s="408" t="str">
        <f t="array" ref="CB33">INDEX($BY$1:$BY$55,SMALL(IF($BZ$1:$BZ$55=$CA33,ROW($BZ$1:$BZ$55)),COUNTIF($CA$1:$CA33,$CA33)),1)</f>
        <v>South Hams</v>
      </c>
      <c r="CC33" s="408">
        <f t="shared" ref="CC33:CC55" si="84">IF(CA33="9999","no data",(CA33-(CA$1-1)))</f>
        <v>33</v>
      </c>
      <c r="CD33" s="408" t="str">
        <f t="shared" ref="CD33:CD55" si="85">CB33</f>
        <v>South Hams</v>
      </c>
      <c r="CF33" s="409" t="s">
        <v>210</v>
      </c>
      <c r="CG33" s="408">
        <f t="shared" si="33"/>
        <v>8</v>
      </c>
      <c r="CH33" s="408">
        <f t="array" ref="CH33">INDEX(CG$1:CG$55,MATCH(SMALL(COUNTIF(CG$1:CG$55,"&lt;"&amp;CG$1:CG$55),ROW(CG33:CH33)),COUNTIF(CG$1:CG$55,"&lt;"&amp;CG$1:CG$55),0))</f>
        <v>33</v>
      </c>
      <c r="CI33" s="408" t="str">
        <f t="array" ref="CI33">INDEX(CF$1:CF$55,SMALL(IF(CG$1:CG$55=CH33,ROW(CG$1:CG$55)),COUNTIF(CH$1:CH33,CH33)),1)</f>
        <v>South Lakeland</v>
      </c>
      <c r="CJ33" s="408">
        <f t="shared" ref="CJ33:CJ55" si="86">IF(CH33="9999","no data",(CH33-(CH$1-1)))</f>
        <v>33</v>
      </c>
      <c r="CK33" s="408" t="str">
        <f t="shared" ref="CK33:CK55" si="87">CI33</f>
        <v>South Lakeland</v>
      </c>
      <c r="CM33" s="409" t="s">
        <v>210</v>
      </c>
      <c r="CN33" s="408">
        <f t="shared" si="34"/>
        <v>15</v>
      </c>
      <c r="CO33" s="408">
        <f t="array" ref="CO33">INDEX(CN$1:CN$55,MATCH(SMALL(COUNTIF(CN$1:CN$55,"&lt;"&amp;CN$1:CN$55),ROW(CN33:CO33)),COUNTIF(CN$1:CN$55,"&lt;"&amp;CN$1:CN$55),0))</f>
        <v>33</v>
      </c>
      <c r="CP33" s="408" t="str">
        <f t="array" ref="CP33">INDEX(CM$1:CM$55,SMALL(IF(CN$1:CN$55=CO33,ROW(CN$1:CN$55)),COUNTIF(CO$1:CO33,CO33)),1)</f>
        <v>Rutland</v>
      </c>
      <c r="CQ33" s="408">
        <f t="shared" ref="CQ33:CQ55" si="88">IF(CO33="9999","no data",(CO33-(CO$1-1)))</f>
        <v>33</v>
      </c>
      <c r="CR33" s="408" t="str">
        <f t="shared" ref="CR33:CR55" si="89">CP33</f>
        <v>Rutland</v>
      </c>
      <c r="CT33" s="409" t="s">
        <v>210</v>
      </c>
      <c r="CU33" s="408">
        <f t="shared" si="35"/>
        <v>9</v>
      </c>
      <c r="CV33" s="408">
        <f t="array" ref="CV33">INDEX(CU$1:CU$55,MATCH(SMALL(COUNTIF(CU$1:CU$55,"&lt;"&amp;CU$1:CU$55),ROW(CU33:CV33)),COUNTIF(CU$1:CU$55,"&lt;"&amp;CU$1:CU$55),0))</f>
        <v>33</v>
      </c>
      <c r="CW33" s="408" t="str">
        <f t="array" ref="CW33">INDEX(CT$1:CT$55,SMALL(IF(CU$1:CU$55=CV33,ROW(CU$1:CU$55)),COUNTIF(CV$1:CV33,CV33)),1)</f>
        <v>Uttlesford</v>
      </c>
      <c r="CX33" s="408">
        <f t="shared" ref="CX33:CX55" si="90">IF(CV33="9999","no data",(CV33-(CV$1-1)))</f>
        <v>33</v>
      </c>
      <c r="CY33" s="408" t="str">
        <f t="shared" ref="CY33:CY55" si="91">CW33</f>
        <v>Uttlesford</v>
      </c>
      <c r="DA33" s="409" t="s">
        <v>210</v>
      </c>
      <c r="DB33" s="408">
        <f t="shared" si="36"/>
        <v>7</v>
      </c>
      <c r="DC33" s="408">
        <f t="array" ref="DC33">INDEX(DB$1:DB$55,MATCH(SMALL(COUNTIF(DB$1:DB$55,"&lt;"&amp;DB$1:DB$55),ROW(DB33:DC33)),COUNTIF(DB$1:DB$55,"&lt;"&amp;DB$1:DB$55),0))</f>
        <v>33</v>
      </c>
      <c r="DD33" s="408" t="str">
        <f t="array" ref="DD33">INDEX(DA$1:DA$55,SMALL(IF(DB$1:DB$55=DC33,ROW(DB$1:DB$55)),COUNTIF(DC$1:DC33,DC33)),1)</f>
        <v>West Oxfordshire</v>
      </c>
      <c r="DE33" s="408">
        <f t="shared" ref="DE33:DE55" si="92">IF(DC33="9999","no data",(DC33-(DC$1-1)))</f>
        <v>33</v>
      </c>
      <c r="DF33" s="408" t="str">
        <f t="shared" ref="DF33:DF55" si="93">DD33</f>
        <v>West Oxfordshire</v>
      </c>
      <c r="DH33" s="409" t="s">
        <v>210</v>
      </c>
      <c r="DI33" s="408">
        <f t="shared" si="37"/>
        <v>19</v>
      </c>
      <c r="DJ33" s="408">
        <f t="array" ref="DJ33">INDEX(DI$1:DI$55,MATCH(SMALL(COUNTIF(DI$1:DI$55,"&lt;"&amp;DI$1:DI$55),ROW(DI33:DJ33)),COUNTIF(DI$1:DI$55,"&lt;"&amp;DI$1:DI$55),0))</f>
        <v>33</v>
      </c>
      <c r="DK33" s="408" t="str">
        <f t="array" ref="DK33">INDEX(DH$1:DH$55,SMALL(IF(DI$1:DI$55=DJ33,ROW(DI$1:DI$55)),COUNTIF(DJ$1:DJ33,DJ33)),1)</f>
        <v>Uttlesford</v>
      </c>
      <c r="DL33" s="408">
        <f t="shared" ref="DL33:DL55" si="94">IF(DJ33="9999","no data",(DJ33-(DJ$1-1)))</f>
        <v>33</v>
      </c>
      <c r="DM33" s="408" t="str">
        <f t="shared" ref="DM33:DM55" si="95">DK33</f>
        <v>Uttlesford</v>
      </c>
      <c r="DO33" s="409" t="s">
        <v>210</v>
      </c>
      <c r="DP33" s="408">
        <f t="shared" si="38"/>
        <v>20</v>
      </c>
      <c r="DQ33" s="408">
        <f t="array" ref="DQ33">INDEX(DP$1:DP$55,MATCH(SMALL(COUNTIF(DP$1:DP$55,"&lt;"&amp;DP$1:DP$55),ROW(DP33:DQ33)),COUNTIF(DP$1:DP$55,"&lt;"&amp;DP$1:DP$55),0))</f>
        <v>33</v>
      </c>
      <c r="DR33" s="408" t="str">
        <f t="array" ref="DR33">INDEX(DO$1:DO$55,SMALL(IF(DP$1:DP$55=DQ33,ROW(DP$1:DP$55)),COUNTIF(DQ$1:DQ33,DQ33)),1)</f>
        <v>Mendip</v>
      </c>
      <c r="DS33" s="408">
        <f t="shared" ref="DS33:DS55" si="96">IF(DQ33="9999","no data",(DQ33-(DQ$1-1)))</f>
        <v>33</v>
      </c>
      <c r="DT33" s="408" t="str">
        <f t="shared" ref="DT33:DT55" si="97">DR33</f>
        <v>Mendip</v>
      </c>
      <c r="DV33" s="409" t="s">
        <v>210</v>
      </c>
      <c r="DW33" s="408">
        <f t="shared" si="39"/>
        <v>10</v>
      </c>
      <c r="DX33" s="408">
        <f t="array" ref="DX33">INDEX(DW$1:DW$55,MATCH(SMALL(COUNTIF(DW$1:DW$55,"&lt;"&amp;DW$1:DW$55),ROW(DW33:DX33)),COUNTIF(DW$1:DW$55,"&lt;"&amp;DW$1:DW$55),0))</f>
        <v>33</v>
      </c>
      <c r="DY33" s="408" t="str">
        <f t="array" ref="DY33">INDEX(DV$1:DV$55,SMALL(IF(DW$1:DW$55=DX33,ROW(DW$1:DW$55)),COUNTIF(DX$1:DX33,DX33)),1)</f>
        <v>Daventry</v>
      </c>
      <c r="DZ33" s="408">
        <f t="shared" ref="DZ33:DZ55" si="98">IF(DX33="9999","no data",(DX33-(DX$1-1)))</f>
        <v>33</v>
      </c>
      <c r="EA33" s="408" t="str">
        <f t="shared" ref="EA33:EA55" si="99">DY33</f>
        <v>Daventry</v>
      </c>
      <c r="EC33" s="409" t="s">
        <v>210</v>
      </c>
      <c r="ED33" s="408">
        <f t="shared" si="40"/>
        <v>28</v>
      </c>
      <c r="EE33" s="408">
        <f t="array" ref="EE33">INDEX(ED$1:ED$55,MATCH(SMALL(COUNTIF(ED$1:ED$55,"&lt;"&amp;ED$1:ED$55),ROW(ED33:EE33)),COUNTIF(ED$1:ED$55,"&lt;"&amp;ED$1:ED$55),0))</f>
        <v>33</v>
      </c>
      <c r="EF33" s="408" t="str">
        <f t="array" ref="EF33">INDEX(EC$1:EC$55,SMALL(IF(ED$1:ED$55=EE33,ROW(ED$1:ED$55)),COUNTIF(EE$1:EE33,EE33)),1)</f>
        <v>West Oxfordshire</v>
      </c>
      <c r="EG33" s="408">
        <f t="shared" ref="EG33:EG55" si="100">IF(EE33="9999","no data",(EE33-(EE$1-1)))</f>
        <v>33</v>
      </c>
      <c r="EH33" s="408" t="str">
        <f t="shared" ref="EH33:EH55" si="101">EF33</f>
        <v>West Oxfordshire</v>
      </c>
      <c r="EJ33" s="409" t="s">
        <v>210</v>
      </c>
      <c r="EK33" s="408">
        <f t="shared" si="41"/>
        <v>19</v>
      </c>
      <c r="EL33" s="408">
        <f t="array" ref="EL33">INDEX(EK$1:EK$55,MATCH(SMALL(COUNTIF(EK$1:EK$55,"&lt;"&amp;EK$1:EK$55),ROW(EK33:EL33)),COUNTIF(EK$1:EK$55,"&lt;"&amp;EK$1:EK$55),0))</f>
        <v>33</v>
      </c>
      <c r="EM33" s="408" t="str">
        <f t="array" ref="EM33">INDEX(EJ$1:EJ$55,SMALL(IF(EK$1:EK$55=EL33,ROW(EK$1:EK$55)),COUNTIF(EL$1:EL33,EL33)),1)</f>
        <v>Melton</v>
      </c>
      <c r="EN33" s="408">
        <f t="shared" ref="EN33:EN55" si="102">IF(EL33="9999","no data",(EL33-(EL$1-1)))</f>
        <v>33</v>
      </c>
      <c r="EO33" s="408" t="str">
        <f t="shared" ref="EO33:EO55" si="103">EM33</f>
        <v>Melton</v>
      </c>
      <c r="EQ33" s="409" t="s">
        <v>210</v>
      </c>
      <c r="ER33" s="408">
        <f t="shared" si="42"/>
        <v>18</v>
      </c>
      <c r="ES33" s="408">
        <f t="array" ref="ES33">INDEX(ER$1:ER$55,MATCH(SMALL(COUNTIF(ER$1:ER$55,"&lt;"&amp;ER$1:ER$55),ROW(ER33:ES33)),COUNTIF(ER$1:ER$55,"&lt;"&amp;ER$1:ER$55),0))</f>
        <v>33</v>
      </c>
      <c r="ET33" s="408" t="str">
        <f t="array" ref="ET33">INDEX(EQ$1:EQ$55,SMALL(IF(ER$1:ER$55=ES33,ROW(ER$1:ER$55)),COUNTIF(ES$1:ES33,ES33)),1)</f>
        <v>East Lindsey</v>
      </c>
      <c r="EU33" s="408">
        <f t="shared" ref="EU33:EU55" si="104">IF(ES33="9999","no data",(ES33-(ES$1-1)))</f>
        <v>33</v>
      </c>
      <c r="EV33" s="408" t="str">
        <f t="shared" ref="EV33:EV55" si="105">ET33</f>
        <v>East Lindsey</v>
      </c>
      <c r="EX33" s="409" t="s">
        <v>210</v>
      </c>
      <c r="EY33" s="408">
        <f t="shared" si="43"/>
        <v>19</v>
      </c>
      <c r="EZ33" s="408">
        <f t="array" ref="EZ33">INDEX(EY$1:EY$55,MATCH(SMALL(COUNTIF(EY$1:EY$55,"&lt;"&amp;EY$1:EY$55),ROW(EY33:EZ33)),COUNTIF(EY$1:EY$55,"&lt;"&amp;EY$1:EY$55),0))</f>
        <v>33</v>
      </c>
      <c r="FA33" s="408" t="str">
        <f t="array" ref="FA33">INDEX(EX$1:EX$55,SMALL(IF(EY$1:EY$55=EZ33,ROW(EY$1:EY$55)),COUNTIF(EZ$1:EZ33,EZ33)),1)</f>
        <v>East Cambridgeshire</v>
      </c>
      <c r="FB33" s="408">
        <f t="shared" ref="FB33:FB55" si="106">IF(EZ33="9999","no data",(EZ33-(EZ$1-1)))</f>
        <v>33</v>
      </c>
      <c r="FC33" s="408" t="str">
        <f t="shared" ref="FC33:FC55" si="107">FA33</f>
        <v>East Cambridgeshire</v>
      </c>
      <c r="FE33" s="409" t="s">
        <v>210</v>
      </c>
      <c r="FF33" s="408" t="str">
        <f t="shared" si="44"/>
        <v>9999</v>
      </c>
      <c r="FG33" s="408" t="str">
        <f t="array" ref="FG33">INDEX(FF$1:FF$55,MATCH(SMALL(COUNTIF(FF$1:FF$55,"&lt;"&amp;FF$1:FF$55),ROW(FF33:FG33)),COUNTIF(FF$1:FF$55,"&lt;"&amp;FF$1:FF$55),0))</f>
        <v>9999</v>
      </c>
      <c r="FH33" s="408" t="str">
        <f t="array" ref="FH33">INDEX(FE$1:FE$55,SMALL(IF(FF$1:FF$55=FG33,ROW(FF$1:FF$55)),COUNTIF(FG$1:FG33,FG33)),1)</f>
        <v>Richmondshire</v>
      </c>
      <c r="FI33" s="408" t="str">
        <f t="shared" ref="FI33:FI55" si="108">IF(FG33="9999","no data",(FG33-(FG$1-1)))</f>
        <v>no data</v>
      </c>
      <c r="FJ33" s="408" t="str">
        <f t="shared" ref="FJ33:FJ55" si="109">FH33</f>
        <v>Richmondshire</v>
      </c>
      <c r="FL33" s="409" t="s">
        <v>210</v>
      </c>
      <c r="FM33" s="408" t="str">
        <f t="shared" si="45"/>
        <v>9999</v>
      </c>
      <c r="FN33" s="408" t="str">
        <f t="array" ref="FN33">INDEX(FM$1:FM$55,MATCH(SMALL(COUNTIF(FM$1:FM$55,"&lt;"&amp;FM$1:FM$55),ROW(FM33:FN33)),COUNTIF(FM$1:FM$55,"&lt;"&amp;FM$1:FM$55),0))</f>
        <v>9999</v>
      </c>
      <c r="FO33" s="408" t="str">
        <f t="array" ref="FO33">INDEX(FL$1:FL$55,SMALL(IF(FM$1:FM$55=FN33,ROW(FM$1:FM$55)),COUNTIF(FN$1:FN33,FN33)),1)</f>
        <v>Richmondshire</v>
      </c>
      <c r="FP33" s="408" t="str">
        <f t="shared" ref="FP33:FP55" si="110">IF(FN33="9999","no data",(FN33-(FN$1-1)))</f>
        <v>no data</v>
      </c>
      <c r="FQ33" s="408" t="str">
        <f t="shared" ref="FQ33:FQ55" si="111">FO33</f>
        <v>Richmondshire</v>
      </c>
      <c r="FS33" s="409" t="s">
        <v>210</v>
      </c>
      <c r="FT33" s="408" t="str">
        <f t="shared" si="46"/>
        <v>9999</v>
      </c>
      <c r="FU33" s="408" t="str">
        <f t="array" ref="FU33">INDEX(FT$1:FT$55,MATCH(SMALL(COUNTIF(FT$1:FT$55,"&lt;"&amp;FT$1:FT$55),ROW(FT33:FU33)),COUNTIF(FT$1:FT$55,"&lt;"&amp;FT$1:FT$55),0))</f>
        <v>9999</v>
      </c>
      <c r="FV33" s="408" t="str">
        <f t="array" ref="FV33">INDEX(FS$1:FS$55,SMALL(IF(FT$1:FT$55=FU33,ROW(FT$1:FT$55)),COUNTIF(FU$1:FU33,FU33)),1)</f>
        <v>Richmondshire</v>
      </c>
      <c r="FW33" s="408" t="str">
        <f t="shared" ref="FW33:FW55" si="112">IF(FU33="9999","no data",(FU33-(FU$1-1)))</f>
        <v>no data</v>
      </c>
      <c r="FX33" s="408" t="str">
        <f t="shared" ref="FX33:FX55" si="113">FV33</f>
        <v>Richmondshire</v>
      </c>
      <c r="FZ33" s="409" t="s">
        <v>210</v>
      </c>
      <c r="GA33" s="408" t="str">
        <f t="shared" si="47"/>
        <v>9999</v>
      </c>
      <c r="GB33" s="408" t="str">
        <f t="array" ref="GB33">INDEX(GA$1:GA$55,MATCH(SMALL(COUNTIF(GA$1:GA$55,"&lt;"&amp;GA$1:GA$55),ROW(GA33:GB33)),COUNTIF(GA$1:GA$55,"&lt;"&amp;GA$1:GA$55),0))</f>
        <v>9999</v>
      </c>
      <c r="GC33" s="408" t="str">
        <f t="array" ref="GC33">INDEX(FZ$1:FZ$55,SMALL(IF(GA$1:GA$55=GB33,ROW(GA$1:GA$55)),COUNTIF(GB$1:GB33,GB33)),1)</f>
        <v>Richmondshire</v>
      </c>
      <c r="GD33" s="408" t="str">
        <f t="shared" ref="GD33:GD55" si="114">IF(GB33="9999","no data",(GB33-(GB$1-1)))</f>
        <v>no data</v>
      </c>
      <c r="GE33" s="408" t="str">
        <f t="shared" ref="GE33:GE55" si="115">GC33</f>
        <v>Richmondshire</v>
      </c>
    </row>
    <row r="34" spans="1:187" x14ac:dyDescent="0.25">
      <c r="A34" s="420" t="s">
        <v>29</v>
      </c>
      <c r="B34" s="167" t="str">
        <f t="shared" si="48"/>
        <v>MU</v>
      </c>
      <c r="C34" s="405" t="str">
        <f>VLOOKUP(A34,'urban rural'!$A$11:$B$336,2,FALSE)</f>
        <v>Major Urban</v>
      </c>
      <c r="D34" s="167" t="str">
        <f t="shared" si="49"/>
        <v>Predominantly Urban</v>
      </c>
      <c r="F34" s="405">
        <f>VLOOKUP($A34,'urban rural'!$A$11:$S$336,4,FALSE)</f>
        <v>1.0794824399260629E-3</v>
      </c>
      <c r="G34" s="424">
        <f t="shared" si="68"/>
        <v>20</v>
      </c>
      <c r="H34" s="405">
        <f t="shared" si="50"/>
        <v>20</v>
      </c>
      <c r="J34" s="405">
        <f>VLOOKUP($A34,'urban rural'!$A$11:$S$336,5,FALSE)</f>
        <v>7.1794871794871799E-4</v>
      </c>
      <c r="K34" s="424">
        <f t="shared" si="69"/>
        <v>21</v>
      </c>
      <c r="L34" s="405">
        <f t="shared" si="51"/>
        <v>21</v>
      </c>
      <c r="N34" s="405">
        <f>VLOOKUP($A34,'urban rural'!$A$11:$S$336,6,FALSE)</f>
        <v>9.7020348837209298E-4</v>
      </c>
      <c r="O34" s="424">
        <f t="shared" si="70"/>
        <v>20</v>
      </c>
      <c r="P34" s="405">
        <f t="shared" si="52"/>
        <v>20</v>
      </c>
      <c r="R34" s="405">
        <f>VLOOKUP($A34,'urban rural'!$A$11:$S$336,7,FALSE)</f>
        <v>7.0588715958679071E-4</v>
      </c>
      <c r="S34" s="424">
        <f t="shared" si="71"/>
        <v>19</v>
      </c>
      <c r="T34" s="405">
        <f t="shared" si="53"/>
        <v>19</v>
      </c>
      <c r="V34" s="405">
        <f>VLOOKUP($A34,'urban rural'!$A$11:$S$336,8,FALSE)</f>
        <v>7.282809611829944E-4</v>
      </c>
      <c r="W34" s="424">
        <f t="shared" si="72"/>
        <v>26</v>
      </c>
      <c r="X34" s="405">
        <f t="shared" si="54"/>
        <v>26</v>
      </c>
      <c r="Z34" s="405">
        <f>VLOOKUP($A34,'urban rural'!$A$11:$S$336,9,FALSE)</f>
        <v>3.663003663003663E-4</v>
      </c>
      <c r="AA34" s="424">
        <f t="shared" si="73"/>
        <v>22</v>
      </c>
      <c r="AB34" s="405">
        <f t="shared" si="55"/>
        <v>22</v>
      </c>
      <c r="AD34" s="405">
        <f>VLOOKUP($A34,'urban rural'!$A$11:$S$336,10,FALSE)</f>
        <v>4.5784883720930233E-4</v>
      </c>
      <c r="AE34" s="424">
        <f t="shared" si="74"/>
        <v>20</v>
      </c>
      <c r="AF34" s="405">
        <f t="shared" si="56"/>
        <v>20</v>
      </c>
      <c r="AH34" s="405">
        <f>VLOOKUP($A34,'urban rural'!$A$11:$S$336,11,FALSE)</f>
        <v>3.4487985442275084E-4</v>
      </c>
      <c r="AI34" s="424">
        <f t="shared" si="75"/>
        <v>22</v>
      </c>
      <c r="AJ34" s="405">
        <f t="shared" si="57"/>
        <v>22</v>
      </c>
      <c r="AL34" s="405">
        <f>VLOOKUP($A34,'urban rural'!$A$11:$S$336,12,FALSE)</f>
        <v>3.4750462107208872E-4</v>
      </c>
      <c r="AM34" s="424">
        <f t="shared" si="76"/>
        <v>20</v>
      </c>
      <c r="AN34" s="405">
        <f t="shared" si="58"/>
        <v>20</v>
      </c>
      <c r="AP34" s="405">
        <f>VLOOKUP($A34,'urban rural'!$A$11:$S$336,13,FALSE)</f>
        <v>3.5164835164835164E-4</v>
      </c>
      <c r="AQ34" s="424">
        <f t="shared" si="77"/>
        <v>20</v>
      </c>
      <c r="AR34" s="405">
        <f t="shared" si="59"/>
        <v>20</v>
      </c>
      <c r="AT34" s="405">
        <f>VLOOKUP($A34,'urban rural'!$A$11:$S$336,14,FALSE)</f>
        <v>5.123546511627907E-4</v>
      </c>
      <c r="AU34" s="424">
        <f t="shared" si="78"/>
        <v>26</v>
      </c>
      <c r="AV34" s="405">
        <f t="shared" si="60"/>
        <v>26</v>
      </c>
      <c r="AX34" s="405">
        <f>VLOOKUP($A34,'urban rural'!$A$11:$S$336,15,FALSE)</f>
        <v>3.6100730516403981E-4</v>
      </c>
      <c r="AY34" s="424">
        <f t="shared" si="79"/>
        <v>23</v>
      </c>
      <c r="AZ34" s="405">
        <f t="shared" si="61"/>
        <v>23</v>
      </c>
      <c r="BB34" s="405" t="str">
        <f>VLOOKUP($A34,'urban rural'!$A$11:$S$336,16,FALSE)</f>
        <v>error</v>
      </c>
      <c r="BC34" s="424">
        <f t="shared" si="80"/>
        <v>1</v>
      </c>
      <c r="BD34" s="405" t="str">
        <f t="shared" si="62"/>
        <v>9999</v>
      </c>
      <c r="BF34" s="405" t="str">
        <f>VLOOKUP($A34,'urban rural'!$A$11:$S$336,17,FALSE)</f>
        <v>error</v>
      </c>
      <c r="BG34" s="424">
        <f t="shared" si="81"/>
        <v>1</v>
      </c>
      <c r="BH34" s="405" t="str">
        <f t="shared" si="63"/>
        <v>9999</v>
      </c>
      <c r="BJ34" s="405" t="str">
        <f>VLOOKUP($A34,'urban rural'!$A$11:$S$336,18,FALSE)</f>
        <v>error</v>
      </c>
      <c r="BK34" s="424">
        <f t="shared" si="82"/>
        <v>1</v>
      </c>
      <c r="BL34" s="405" t="str">
        <f t="shared" si="64"/>
        <v>9999</v>
      </c>
      <c r="BN34" s="405" t="str">
        <f>VLOOKUP($A34,'urban rural'!$A$11:$S$336,19,FALSE)</f>
        <v>error</v>
      </c>
      <c r="BO34" s="424">
        <f t="shared" si="83"/>
        <v>1</v>
      </c>
      <c r="BP34" s="405" t="str">
        <f t="shared" si="65"/>
        <v>9999</v>
      </c>
      <c r="BQ34" s="167">
        <f>VLOOKUP(A34,'[1]average earnings workplace 2012'!$A$13:$GY$599,[1]lists1!$B$12,FALSE)</f>
        <v>10.79</v>
      </c>
      <c r="BR34" s="167" t="e">
        <f t="shared" si="66"/>
        <v>#N/A</v>
      </c>
      <c r="BS34" s="167" t="e">
        <f t="shared" si="67"/>
        <v>#N/A</v>
      </c>
      <c r="BY34" s="409" t="s">
        <v>220</v>
      </c>
      <c r="BZ34" s="408">
        <f t="shared" si="32"/>
        <v>24</v>
      </c>
      <c r="CA34" s="408">
        <f t="array" ref="CA34">INDEX($BZ$1:$BZ$55,MATCH(SMALL(COUNTIF($BZ$1:$BZ$55,"&lt;"&amp;$BZ$1:$BZ$55),ROW($BZ34:$CA34)),COUNTIF($BZ$1:$BZ$55,"&lt;"&amp;$BZ$1:$BZ$55),0))</f>
        <v>34</v>
      </c>
      <c r="CB34" s="408" t="str">
        <f t="array" ref="CB34">INDEX($BY$1:$BY$55,SMALL(IF($BZ$1:$BZ$55=$CA34,ROW($BZ$1:$BZ$55)),COUNTIF($CA$1:$CA34,$CA34)),1)</f>
        <v>Eden</v>
      </c>
      <c r="CC34" s="408">
        <f t="shared" si="84"/>
        <v>34</v>
      </c>
      <c r="CD34" s="408" t="str">
        <f t="shared" si="85"/>
        <v>Eden</v>
      </c>
      <c r="CF34" s="409" t="s">
        <v>220</v>
      </c>
      <c r="CG34" s="408">
        <f t="shared" si="33"/>
        <v>30</v>
      </c>
      <c r="CH34" s="408">
        <f t="array" ref="CH34">INDEX(CG$1:CG$55,MATCH(SMALL(COUNTIF(CG$1:CG$55,"&lt;"&amp;CG$1:CG$55),ROW(CG34:CH34)),COUNTIF(CG$1:CG$55,"&lt;"&amp;CG$1:CG$55),0))</f>
        <v>34</v>
      </c>
      <c r="CI34" s="408" t="str">
        <f t="array" ref="CI34">INDEX(CF$1:CF$55,SMALL(IF(CG$1:CG$55=CH34,ROW(CG$1:CG$55)),COUNTIF(CH$1:CH34,CH34)),1)</f>
        <v>West Dorset</v>
      </c>
      <c r="CJ34" s="408">
        <f t="shared" si="86"/>
        <v>34</v>
      </c>
      <c r="CK34" s="408" t="str">
        <f t="shared" si="87"/>
        <v>West Dorset</v>
      </c>
      <c r="CM34" s="409" t="s">
        <v>220</v>
      </c>
      <c r="CN34" s="408">
        <f t="shared" si="34"/>
        <v>33</v>
      </c>
      <c r="CO34" s="408">
        <f t="array" ref="CO34">INDEX(CN$1:CN$55,MATCH(SMALL(COUNTIF(CN$1:CN$55,"&lt;"&amp;CN$1:CN$55),ROW(CN34:CO34)),COUNTIF(CN$1:CN$55,"&lt;"&amp;CN$1:CN$55),0))</f>
        <v>34</v>
      </c>
      <c r="CP34" s="408" t="str">
        <f t="array" ref="CP34">INDEX(CM$1:CM$55,SMALL(IF(CN$1:CN$55=CO34,ROW(CN$1:CN$55)),COUNTIF(CO$1:CO34,CO34)),1)</f>
        <v>South Lakeland</v>
      </c>
      <c r="CQ34" s="408">
        <f t="shared" si="88"/>
        <v>34</v>
      </c>
      <c r="CR34" s="408" t="str">
        <f t="shared" si="89"/>
        <v>South Lakeland</v>
      </c>
      <c r="CT34" s="409" t="s">
        <v>220</v>
      </c>
      <c r="CU34" s="408">
        <f t="shared" si="35"/>
        <v>39</v>
      </c>
      <c r="CV34" s="408">
        <f t="array" ref="CV34">INDEX(CU$1:CU$55,MATCH(SMALL(COUNTIF(CU$1:CU$55,"&lt;"&amp;CU$1:CU$55),ROW(CU34:CV34)),COUNTIF(CU$1:CU$55,"&lt;"&amp;CU$1:CU$55),0))</f>
        <v>34</v>
      </c>
      <c r="CW34" s="408" t="str">
        <f t="array" ref="CW34">INDEX(CT$1:CT$55,SMALL(IF(CU$1:CU$55=CV34,ROW(CU$1:CU$55)),COUNTIF(CV$1:CV34,CV34)),1)</f>
        <v>Ryedale</v>
      </c>
      <c r="CX34" s="408">
        <f t="shared" si="90"/>
        <v>34</v>
      </c>
      <c r="CY34" s="408" t="str">
        <f t="shared" si="91"/>
        <v>Ryedale</v>
      </c>
      <c r="DA34" s="409" t="s">
        <v>220</v>
      </c>
      <c r="DB34" s="408">
        <f t="shared" si="36"/>
        <v>13</v>
      </c>
      <c r="DC34" s="408">
        <f t="array" ref="DC34">INDEX(DB$1:DB$55,MATCH(SMALL(COUNTIF(DB$1:DB$55,"&lt;"&amp;DB$1:DB$55),ROW(DB34:DC34)),COUNTIF(DB$1:DB$55,"&lt;"&amp;DB$1:DB$55),0))</f>
        <v>34</v>
      </c>
      <c r="DD34" s="408" t="str">
        <f t="array" ref="DD34">INDEX(DA$1:DA$55,SMALL(IF(DB$1:DB$55=DC34,ROW(DB$1:DB$55)),COUNTIF(DC$1:DC34,DC34)),1)</f>
        <v>North Kesteven</v>
      </c>
      <c r="DE34" s="408">
        <f t="shared" si="92"/>
        <v>34</v>
      </c>
      <c r="DF34" s="408" t="str">
        <f t="shared" si="93"/>
        <v>North Kesteven</v>
      </c>
      <c r="DH34" s="409" t="s">
        <v>220</v>
      </c>
      <c r="DI34" s="408">
        <f t="shared" si="37"/>
        <v>12</v>
      </c>
      <c r="DJ34" s="408">
        <f t="array" ref="DJ34">INDEX(DI$1:DI$55,MATCH(SMALL(COUNTIF(DI$1:DI$55,"&lt;"&amp;DI$1:DI$55),ROW(DI34:DJ34)),COUNTIF(DI$1:DI$55,"&lt;"&amp;DI$1:DI$55),0))</f>
        <v>34</v>
      </c>
      <c r="DK34" s="408" t="str">
        <f t="array" ref="DK34">INDEX(DH$1:DH$55,SMALL(IF(DI$1:DI$55=DJ34,ROW(DI$1:DI$55)),COUNTIF(DJ$1:DJ34,DJ34)),1)</f>
        <v>Eden</v>
      </c>
      <c r="DL34" s="408">
        <f t="shared" si="94"/>
        <v>34</v>
      </c>
      <c r="DM34" s="408" t="str">
        <f t="shared" si="95"/>
        <v>Eden</v>
      </c>
      <c r="DO34" s="409" t="s">
        <v>220</v>
      </c>
      <c r="DP34" s="408">
        <f t="shared" si="38"/>
        <v>29</v>
      </c>
      <c r="DQ34" s="408">
        <f t="array" ref="DQ34">INDEX(DP$1:DP$55,MATCH(SMALL(COUNTIF(DP$1:DP$55,"&lt;"&amp;DP$1:DP$55),ROW(DP34:DQ34)),COUNTIF(DP$1:DP$55,"&lt;"&amp;DP$1:DP$55),0))</f>
        <v>34</v>
      </c>
      <c r="DR34" s="408" t="str">
        <f t="array" ref="DR34">INDEX(DO$1:DO$55,SMALL(IF(DP$1:DP$55=DQ34,ROW(DP$1:DP$55)),COUNTIF(DQ$1:DQ34,DQ34)),1)</f>
        <v>South Hams</v>
      </c>
      <c r="DS34" s="408">
        <f t="shared" si="96"/>
        <v>34</v>
      </c>
      <c r="DT34" s="408" t="str">
        <f t="shared" si="97"/>
        <v>South Hams</v>
      </c>
      <c r="DV34" s="409" t="s">
        <v>220</v>
      </c>
      <c r="DW34" s="408">
        <f t="shared" si="39"/>
        <v>16</v>
      </c>
      <c r="DX34" s="408">
        <f t="array" ref="DX34">INDEX(DW$1:DW$55,MATCH(SMALL(COUNTIF(DW$1:DW$55,"&lt;"&amp;DW$1:DW$55),ROW(DW34:DX34)),COUNTIF(DW$1:DW$55,"&lt;"&amp;DW$1:DW$55),0))</f>
        <v>34</v>
      </c>
      <c r="DY34" s="408" t="str">
        <f t="array" ref="DY34">INDEX(DV$1:DV$55,SMALL(IF(DW$1:DW$55=DX34,ROW(DW$1:DW$55)),COUNTIF(DX$1:DX34,DX34)),1)</f>
        <v>Isle of Wight</v>
      </c>
      <c r="DZ34" s="408">
        <f t="shared" si="98"/>
        <v>34</v>
      </c>
      <c r="EA34" s="408" t="str">
        <f t="shared" si="99"/>
        <v>Isle of Wight</v>
      </c>
      <c r="EC34" s="409" t="s">
        <v>220</v>
      </c>
      <c r="ED34" s="408">
        <f t="shared" si="40"/>
        <v>43</v>
      </c>
      <c r="EE34" s="408">
        <f t="array" ref="EE34">INDEX(ED$1:ED$55,MATCH(SMALL(COUNTIF(ED$1:ED$55,"&lt;"&amp;ED$1:ED$55),ROW(ED34:EE34)),COUNTIF(ED$1:ED$55,"&lt;"&amp;ED$1:ED$55),0))</f>
        <v>34</v>
      </c>
      <c r="EF34" s="408" t="str">
        <f t="array" ref="EF34">INDEX(EC$1:EC$55,SMALL(IF(ED$1:ED$55=EE34,ROW(ED$1:ED$55)),COUNTIF(EE$1:EE34,EE34)),1)</f>
        <v>Forest of Dean</v>
      </c>
      <c r="EG34" s="408">
        <f t="shared" si="100"/>
        <v>34</v>
      </c>
      <c r="EH34" s="408" t="str">
        <f t="shared" si="101"/>
        <v>Forest of Dean</v>
      </c>
      <c r="EJ34" s="409" t="s">
        <v>220</v>
      </c>
      <c r="EK34" s="408">
        <f t="shared" si="41"/>
        <v>42</v>
      </c>
      <c r="EL34" s="408">
        <f t="array" ref="EL34">INDEX(EK$1:EK$55,MATCH(SMALL(COUNTIF(EK$1:EK$55,"&lt;"&amp;EK$1:EK$55),ROW(EK34:EL34)),COUNTIF(EK$1:EK$55,"&lt;"&amp;EK$1:EK$55),0))</f>
        <v>34</v>
      </c>
      <c r="EM34" s="408" t="str">
        <f t="array" ref="EM34">INDEX(EJ$1:EJ$55,SMALL(IF(EK$1:EK$55=EL34,ROW(EK$1:EK$55)),COUNTIF(EL$1:EL34,EL34)),1)</f>
        <v>South Hams</v>
      </c>
      <c r="EN34" s="408">
        <f t="shared" si="102"/>
        <v>34</v>
      </c>
      <c r="EO34" s="408" t="str">
        <f t="shared" si="103"/>
        <v>South Hams</v>
      </c>
      <c r="EQ34" s="409" t="s">
        <v>220</v>
      </c>
      <c r="ER34" s="408">
        <f t="shared" si="42"/>
        <v>42</v>
      </c>
      <c r="ES34" s="408">
        <f t="array" ref="ES34">INDEX(ER$1:ER$55,MATCH(SMALL(COUNTIF(ER$1:ER$55,"&lt;"&amp;ER$1:ER$55),ROW(ER34:ES34)),COUNTIF(ER$1:ER$55,"&lt;"&amp;ER$1:ER$55),0))</f>
        <v>34</v>
      </c>
      <c r="ET34" s="408" t="str">
        <f t="array" ref="ET34">INDEX(EQ$1:EQ$55,SMALL(IF(ER$1:ER$55=ES34,ROW(ER$1:ER$55)),COUNTIF(ES$1:ES34,ES34)),1)</f>
        <v>South Hams</v>
      </c>
      <c r="EU34" s="408">
        <f t="shared" si="104"/>
        <v>34</v>
      </c>
      <c r="EV34" s="408" t="str">
        <f t="shared" si="105"/>
        <v>South Hams</v>
      </c>
      <c r="EX34" s="409" t="s">
        <v>220</v>
      </c>
      <c r="EY34" s="408">
        <f t="shared" si="43"/>
        <v>45</v>
      </c>
      <c r="EZ34" s="408">
        <f t="array" ref="EZ34">INDEX(EY$1:EY$55,MATCH(SMALL(COUNTIF(EY$1:EY$55,"&lt;"&amp;EY$1:EY$55),ROW(EY34:EZ34)),COUNTIF(EY$1:EY$55,"&lt;"&amp;EY$1:EY$55),0))</f>
        <v>34</v>
      </c>
      <c r="FA34" s="408" t="str">
        <f t="array" ref="FA34">INDEX(EX$1:EX$55,SMALL(IF(EY$1:EY$55=EZ34,ROW(EY$1:EY$55)),COUNTIF(EZ$1:EZ34,EZ34)),1)</f>
        <v>Melton</v>
      </c>
      <c r="FB34" s="408">
        <f t="shared" si="106"/>
        <v>34</v>
      </c>
      <c r="FC34" s="408" t="str">
        <f t="shared" si="107"/>
        <v>Melton</v>
      </c>
      <c r="FE34" s="409" t="s">
        <v>220</v>
      </c>
      <c r="FF34" s="408" t="str">
        <f t="shared" si="44"/>
        <v>9999</v>
      </c>
      <c r="FG34" s="408" t="str">
        <f t="array" ref="FG34">INDEX(FF$1:FF$55,MATCH(SMALL(COUNTIF(FF$1:FF$55,"&lt;"&amp;FF$1:FF$55),ROW(FF34:FG34)),COUNTIF(FF$1:FF$55,"&lt;"&amp;FF$1:FF$55),0))</f>
        <v>9999</v>
      </c>
      <c r="FH34" s="408" t="str">
        <f t="array" ref="FH34">INDEX(FE$1:FE$55,SMALL(IF(FF$1:FF$55=FG34,ROW(FF$1:FF$55)),COUNTIF(FG$1:FG34,FG34)),1)</f>
        <v>Rutland</v>
      </c>
      <c r="FI34" s="408" t="str">
        <f t="shared" si="108"/>
        <v>no data</v>
      </c>
      <c r="FJ34" s="408" t="str">
        <f t="shared" si="109"/>
        <v>Rutland</v>
      </c>
      <c r="FL34" s="409" t="s">
        <v>220</v>
      </c>
      <c r="FM34" s="408" t="str">
        <f t="shared" si="45"/>
        <v>9999</v>
      </c>
      <c r="FN34" s="408" t="str">
        <f t="array" ref="FN34">INDEX(FM$1:FM$55,MATCH(SMALL(COUNTIF(FM$1:FM$55,"&lt;"&amp;FM$1:FM$55),ROW(FM34:FN34)),COUNTIF(FM$1:FM$55,"&lt;"&amp;FM$1:FM$55),0))</f>
        <v>9999</v>
      </c>
      <c r="FO34" s="408" t="str">
        <f t="array" ref="FO34">INDEX(FL$1:FL$55,SMALL(IF(FM$1:FM$55=FN34,ROW(FM$1:FM$55)),COUNTIF(FN$1:FN34,FN34)),1)</f>
        <v>Rutland</v>
      </c>
      <c r="FP34" s="408" t="str">
        <f t="shared" si="110"/>
        <v>no data</v>
      </c>
      <c r="FQ34" s="408" t="str">
        <f t="shared" si="111"/>
        <v>Rutland</v>
      </c>
      <c r="FS34" s="409" t="s">
        <v>220</v>
      </c>
      <c r="FT34" s="408" t="str">
        <f t="shared" si="46"/>
        <v>9999</v>
      </c>
      <c r="FU34" s="408" t="str">
        <f t="array" ref="FU34">INDEX(FT$1:FT$55,MATCH(SMALL(COUNTIF(FT$1:FT$55,"&lt;"&amp;FT$1:FT$55),ROW(FT34:FU34)),COUNTIF(FT$1:FT$55,"&lt;"&amp;FT$1:FT$55),0))</f>
        <v>9999</v>
      </c>
      <c r="FV34" s="408" t="str">
        <f t="array" ref="FV34">INDEX(FS$1:FS$55,SMALL(IF(FT$1:FT$55=FU34,ROW(FT$1:FT$55)),COUNTIF(FU$1:FU34,FU34)),1)</f>
        <v>Rutland</v>
      </c>
      <c r="FW34" s="408" t="str">
        <f t="shared" si="112"/>
        <v>no data</v>
      </c>
      <c r="FX34" s="408" t="str">
        <f t="shared" si="113"/>
        <v>Rutland</v>
      </c>
      <c r="FZ34" s="409" t="s">
        <v>220</v>
      </c>
      <c r="GA34" s="408" t="str">
        <f t="shared" si="47"/>
        <v>9999</v>
      </c>
      <c r="GB34" s="408" t="str">
        <f t="array" ref="GB34">INDEX(GA$1:GA$55,MATCH(SMALL(COUNTIF(GA$1:GA$55,"&lt;"&amp;GA$1:GA$55),ROW(GA34:GB34)),COUNTIF(GA$1:GA$55,"&lt;"&amp;GA$1:GA$55),0))</f>
        <v>9999</v>
      </c>
      <c r="GC34" s="408" t="str">
        <f t="array" ref="GC34">INDEX(FZ$1:FZ$55,SMALL(IF(GA$1:GA$55=GB34,ROW(GA$1:GA$55)),COUNTIF(GB$1:GB34,GB34)),1)</f>
        <v>Rutland</v>
      </c>
      <c r="GD34" s="408" t="str">
        <f t="shared" si="114"/>
        <v>no data</v>
      </c>
      <c r="GE34" s="408" t="str">
        <f t="shared" si="115"/>
        <v>Rutland</v>
      </c>
    </row>
    <row r="35" spans="1:187" x14ac:dyDescent="0.25">
      <c r="A35" s="420" t="s">
        <v>30</v>
      </c>
      <c r="B35" s="167" t="str">
        <f t="shared" si="48"/>
        <v>SR</v>
      </c>
      <c r="C35" s="405" t="str">
        <f>VLOOKUP(A35,'urban rural'!$A$11:$B$336,2,FALSE)</f>
        <v>Significant Rural</v>
      </c>
      <c r="D35" s="167" t="str">
        <f t="shared" si="49"/>
        <v>Significant Rural</v>
      </c>
      <c r="F35" s="405">
        <f>VLOOKUP($A35,'urban rural'!$A$11:$S$336,4,FALSE)</f>
        <v>1.0225080385852091E-2</v>
      </c>
      <c r="G35" s="424">
        <f t="shared" si="68"/>
        <v>55</v>
      </c>
      <c r="H35" s="405">
        <f t="shared" si="50"/>
        <v>55</v>
      </c>
      <c r="J35" s="405">
        <f>VLOOKUP($A35,'urban rural'!$A$11:$S$336,5,FALSE)</f>
        <v>7.066246056782334E-3</v>
      </c>
      <c r="K35" s="424">
        <f t="shared" si="69"/>
        <v>55</v>
      </c>
      <c r="L35" s="405">
        <f t="shared" si="51"/>
        <v>55</v>
      </c>
      <c r="N35" s="405">
        <f>VLOOKUP($A35,'urban rural'!$A$11:$S$336,6,FALSE)</f>
        <v>9.0387596899224806E-3</v>
      </c>
      <c r="O35" s="424">
        <f t="shared" si="70"/>
        <v>55</v>
      </c>
      <c r="P35" s="405">
        <f t="shared" si="52"/>
        <v>55</v>
      </c>
      <c r="R35" s="405">
        <f>VLOOKUP($A35,'urban rural'!$A$11:$S$336,7,FALSE)</f>
        <v>1.4589571802023346E-2</v>
      </c>
      <c r="S35" s="424">
        <f t="shared" si="71"/>
        <v>55</v>
      </c>
      <c r="T35" s="405">
        <f t="shared" si="53"/>
        <v>55</v>
      </c>
      <c r="V35" s="405">
        <f>VLOOKUP($A35,'urban rural'!$A$11:$S$336,8,FALSE)</f>
        <v>5.3858520900321545E-3</v>
      </c>
      <c r="W35" s="424">
        <f t="shared" si="72"/>
        <v>55</v>
      </c>
      <c r="X35" s="405">
        <f t="shared" si="54"/>
        <v>55</v>
      </c>
      <c r="Z35" s="405">
        <f>VLOOKUP($A35,'urban rural'!$A$11:$S$336,9,FALSE)</f>
        <v>2.4132492113564667E-3</v>
      </c>
      <c r="AA35" s="424">
        <f t="shared" si="73"/>
        <v>55</v>
      </c>
      <c r="AB35" s="405">
        <f t="shared" si="55"/>
        <v>55</v>
      </c>
      <c r="AD35" s="405">
        <f>VLOOKUP($A35,'urban rural'!$A$11:$S$336,10,FALSE)</f>
        <v>3.9224806201550392E-3</v>
      </c>
      <c r="AE35" s="424">
        <f t="shared" si="74"/>
        <v>55</v>
      </c>
      <c r="AF35" s="405">
        <f t="shared" si="56"/>
        <v>55</v>
      </c>
      <c r="AH35" s="405">
        <f>VLOOKUP($A35,'urban rural'!$A$11:$S$336,11,FALSE)</f>
        <v>3.7697273404651496E-3</v>
      </c>
      <c r="AI35" s="424">
        <f t="shared" si="75"/>
        <v>55</v>
      </c>
      <c r="AJ35" s="405">
        <f t="shared" si="57"/>
        <v>55</v>
      </c>
      <c r="AL35" s="405">
        <f>VLOOKUP($A35,'urban rural'!$A$11:$S$336,12,FALSE)</f>
        <v>4.8392282958199355E-3</v>
      </c>
      <c r="AM35" s="424">
        <f t="shared" si="76"/>
        <v>55</v>
      </c>
      <c r="AN35" s="405">
        <f t="shared" si="58"/>
        <v>55</v>
      </c>
      <c r="AP35" s="405">
        <f>VLOOKUP($A35,'urban rural'!$A$11:$S$336,13,FALSE)</f>
        <v>4.6687697160883281E-3</v>
      </c>
      <c r="AQ35" s="424">
        <f t="shared" si="77"/>
        <v>55</v>
      </c>
      <c r="AR35" s="405">
        <f t="shared" si="59"/>
        <v>55</v>
      </c>
      <c r="AT35" s="405">
        <f>VLOOKUP($A35,'urban rural'!$A$11:$S$336,14,FALSE)</f>
        <v>5.1162790697674414E-3</v>
      </c>
      <c r="AU35" s="424">
        <f t="shared" si="78"/>
        <v>55</v>
      </c>
      <c r="AV35" s="405">
        <f t="shared" si="60"/>
        <v>55</v>
      </c>
      <c r="AX35" s="405">
        <f>VLOOKUP($A35,'urban rural'!$A$11:$S$336,15,FALSE)</f>
        <v>1.0819844461558197E-2</v>
      </c>
      <c r="AY35" s="424">
        <f t="shared" si="79"/>
        <v>55</v>
      </c>
      <c r="AZ35" s="405">
        <f t="shared" si="61"/>
        <v>55</v>
      </c>
      <c r="BB35" s="405" t="str">
        <f>VLOOKUP($A35,'urban rural'!$A$11:$S$336,16,FALSE)</f>
        <v>error</v>
      </c>
      <c r="BC35" s="424">
        <f t="shared" si="80"/>
        <v>1</v>
      </c>
      <c r="BD35" s="405" t="str">
        <f t="shared" si="62"/>
        <v>9999</v>
      </c>
      <c r="BF35" s="405" t="str">
        <f>VLOOKUP($A35,'urban rural'!$A$11:$S$336,17,FALSE)</f>
        <v>error</v>
      </c>
      <c r="BG35" s="424">
        <f t="shared" si="81"/>
        <v>1</v>
      </c>
      <c r="BH35" s="405" t="str">
        <f t="shared" si="63"/>
        <v>9999</v>
      </c>
      <c r="BJ35" s="405" t="str">
        <f>VLOOKUP($A35,'urban rural'!$A$11:$S$336,18,FALSE)</f>
        <v>error</v>
      </c>
      <c r="BK35" s="424">
        <f t="shared" si="82"/>
        <v>1</v>
      </c>
      <c r="BL35" s="405" t="str">
        <f t="shared" si="64"/>
        <v>9999</v>
      </c>
      <c r="BN35" s="405" t="str">
        <f>VLOOKUP($A35,'urban rural'!$A$11:$S$336,19,FALSE)</f>
        <v>error</v>
      </c>
      <c r="BO35" s="424">
        <f t="shared" si="83"/>
        <v>1</v>
      </c>
      <c r="BP35" s="405" t="str">
        <f t="shared" si="65"/>
        <v>9999</v>
      </c>
      <c r="BQ35" s="167">
        <f>VLOOKUP(A35,'[1]average earnings workplace 2012'!$A$13:$GY$599,[1]lists1!$B$12,FALSE)</f>
        <v>9.8699999999999992</v>
      </c>
      <c r="BR35" s="167" t="e">
        <f t="shared" si="66"/>
        <v>#N/A</v>
      </c>
      <c r="BS35" s="167" t="e">
        <f t="shared" si="67"/>
        <v>#N/A</v>
      </c>
      <c r="BY35" s="409" t="s">
        <v>221</v>
      </c>
      <c r="BZ35" s="408">
        <f t="shared" si="32"/>
        <v>40</v>
      </c>
      <c r="CA35" s="408">
        <f t="array" ref="CA35">INDEX($BZ$1:$BZ$55,MATCH(SMALL(COUNTIF($BZ$1:$BZ$55,"&lt;"&amp;$BZ$1:$BZ$55),ROW($BZ35:$CA35)),COUNTIF($BZ$1:$BZ$55,"&lt;"&amp;$BZ$1:$BZ$55),0))</f>
        <v>35</v>
      </c>
      <c r="CB35" s="408" t="str">
        <f t="array" ref="CB35">INDEX($BY$1:$BY$55,SMALL(IF($BZ$1:$BZ$55=$CA35,ROW($BZ$1:$BZ$55)),COUNTIF($CA$1:$CA35,$CA35)),1)</f>
        <v>Huntingdonshire</v>
      </c>
      <c r="CC35" s="408">
        <f t="shared" si="84"/>
        <v>35</v>
      </c>
      <c r="CD35" s="408" t="str">
        <f t="shared" si="85"/>
        <v>Huntingdonshire</v>
      </c>
      <c r="CF35" s="409" t="s">
        <v>221</v>
      </c>
      <c r="CG35" s="408">
        <f t="shared" si="33"/>
        <v>39</v>
      </c>
      <c r="CH35" s="408">
        <f t="array" ref="CH35">INDEX(CG$1:CG$55,MATCH(SMALL(COUNTIF(CG$1:CG$55,"&lt;"&amp;CG$1:CG$55),ROW(CG35:CH35)),COUNTIF(CG$1:CG$55,"&lt;"&amp;CG$1:CG$55),0))</f>
        <v>35</v>
      </c>
      <c r="CI35" s="408" t="str">
        <f t="array" ref="CI35">INDEX(CF$1:CF$55,SMALL(IF(CG$1:CG$55=CH35,ROW(CG$1:CG$55)),COUNTIF(CH$1:CH35,CH35)),1)</f>
        <v>Suffolk Coastal</v>
      </c>
      <c r="CJ35" s="408">
        <f t="shared" si="86"/>
        <v>35</v>
      </c>
      <c r="CK35" s="408" t="str">
        <f t="shared" si="87"/>
        <v>Suffolk Coastal</v>
      </c>
      <c r="CM35" s="409" t="s">
        <v>221</v>
      </c>
      <c r="CN35" s="408">
        <f t="shared" si="34"/>
        <v>12</v>
      </c>
      <c r="CO35" s="408">
        <f t="array" ref="CO35">INDEX(CN$1:CN$55,MATCH(SMALL(COUNTIF(CN$1:CN$55,"&lt;"&amp;CN$1:CN$55),ROW(CN35:CO35)),COUNTIF(CN$1:CN$55,"&lt;"&amp;CN$1:CN$55),0))</f>
        <v>35</v>
      </c>
      <c r="CP35" s="408" t="str">
        <f t="array" ref="CP35">INDEX(CM$1:CM$55,SMALL(IF(CN$1:CN$55=CO35,ROW(CN$1:CN$55)),COUNTIF(CO$1:CO35,CO35)),1)</f>
        <v>Suffolk Coastal</v>
      </c>
      <c r="CQ35" s="408">
        <f t="shared" si="88"/>
        <v>35</v>
      </c>
      <c r="CR35" s="408" t="str">
        <f t="shared" si="89"/>
        <v>Suffolk Coastal</v>
      </c>
      <c r="CT35" s="409" t="s">
        <v>221</v>
      </c>
      <c r="CU35" s="408">
        <f t="shared" si="35"/>
        <v>34</v>
      </c>
      <c r="CV35" s="408">
        <f t="array" ref="CV35">INDEX(CU$1:CU$55,MATCH(SMALL(COUNTIF(CU$1:CU$55,"&lt;"&amp;CU$1:CU$55),ROW(CU35:CV35)),COUNTIF(CU$1:CU$55,"&lt;"&amp;CU$1:CU$55),0))</f>
        <v>35</v>
      </c>
      <c r="CW35" s="408" t="str">
        <f t="array" ref="CW35">INDEX(CT$1:CT$55,SMALL(IF(CU$1:CU$55=CV35,ROW(CU$1:CU$55)),COUNTIF(CV$1:CV35,CV35)),1)</f>
        <v>North Norfolk</v>
      </c>
      <c r="CX35" s="408">
        <f t="shared" si="90"/>
        <v>35</v>
      </c>
      <c r="CY35" s="408" t="str">
        <f t="shared" si="91"/>
        <v>North Norfolk</v>
      </c>
      <c r="DA35" s="409" t="s">
        <v>221</v>
      </c>
      <c r="DB35" s="408">
        <f t="shared" si="36"/>
        <v>44</v>
      </c>
      <c r="DC35" s="408">
        <f t="array" ref="DC35">INDEX(DB$1:DB$55,MATCH(SMALL(COUNTIF(DB$1:DB$55,"&lt;"&amp;DB$1:DB$55),ROW(DB35:DC35)),COUNTIF(DB$1:DB$55,"&lt;"&amp;DB$1:DB$55),0))</f>
        <v>35</v>
      </c>
      <c r="DD35" s="408" t="str">
        <f t="array" ref="DD35">INDEX(DA$1:DA$55,SMALL(IF(DB$1:DB$55=DC35,ROW(DB$1:DB$55)),COUNTIF(DC$1:DC35,DC35)),1)</f>
        <v>Suffolk Coastal</v>
      </c>
      <c r="DE35" s="408">
        <f t="shared" si="92"/>
        <v>35</v>
      </c>
      <c r="DF35" s="408" t="str">
        <f t="shared" si="93"/>
        <v>Suffolk Coastal</v>
      </c>
      <c r="DH35" s="409" t="s">
        <v>221</v>
      </c>
      <c r="DI35" s="408">
        <f t="shared" si="37"/>
        <v>44</v>
      </c>
      <c r="DJ35" s="408">
        <f t="array" ref="DJ35">INDEX(DI$1:DI$55,MATCH(SMALL(COUNTIF(DI$1:DI$55,"&lt;"&amp;DI$1:DI$55),ROW(DI35:DJ35)),COUNTIF(DI$1:DI$55,"&lt;"&amp;DI$1:DI$55),0))</f>
        <v>35</v>
      </c>
      <c r="DK35" s="408" t="str">
        <f t="array" ref="DK35">INDEX(DH$1:DH$55,SMALL(IF(DI$1:DI$55=DJ35,ROW(DI$1:DI$55)),COUNTIF(DJ$1:DJ35,DJ35)),1)</f>
        <v>South Hams</v>
      </c>
      <c r="DL35" s="408">
        <f t="shared" si="94"/>
        <v>35</v>
      </c>
      <c r="DM35" s="408" t="str">
        <f t="shared" si="95"/>
        <v>South Hams</v>
      </c>
      <c r="DO35" s="409" t="s">
        <v>221</v>
      </c>
      <c r="DP35" s="408">
        <f t="shared" si="38"/>
        <v>22</v>
      </c>
      <c r="DQ35" s="408">
        <f t="array" ref="DQ35">INDEX(DP$1:DP$55,MATCH(SMALL(COUNTIF(DP$1:DP$55,"&lt;"&amp;DP$1:DP$55),ROW(DP35:DQ35)),COUNTIF(DP$1:DP$55,"&lt;"&amp;DP$1:DP$55),0))</f>
        <v>35</v>
      </c>
      <c r="DR35" s="408" t="str">
        <f t="array" ref="DR35">INDEX(DO$1:DO$55,SMALL(IF(DP$1:DP$55=DQ35,ROW(DP$1:DP$55)),COUNTIF(DQ$1:DQ35,DQ35)),1)</f>
        <v>Mid Sussex</v>
      </c>
      <c r="DS35" s="408">
        <f t="shared" si="96"/>
        <v>35</v>
      </c>
      <c r="DT35" s="408" t="str">
        <f t="shared" si="97"/>
        <v>Mid Sussex</v>
      </c>
      <c r="DV35" s="409" t="s">
        <v>221</v>
      </c>
      <c r="DW35" s="408">
        <f t="shared" si="39"/>
        <v>46</v>
      </c>
      <c r="DX35" s="408">
        <f t="array" ref="DX35">INDEX(DW$1:DW$55,MATCH(SMALL(COUNTIF(DW$1:DW$55,"&lt;"&amp;DW$1:DW$55),ROW(DW35:DX35)),COUNTIF(DW$1:DW$55,"&lt;"&amp;DW$1:DW$55),0))</f>
        <v>35</v>
      </c>
      <c r="DY35" s="408" t="str">
        <f t="array" ref="DY35">INDEX(DV$1:DV$55,SMALL(IF(DW$1:DW$55=DX35,ROW(DW$1:DW$55)),COUNTIF(DX$1:DX35,DX35)),1)</f>
        <v>Melton</v>
      </c>
      <c r="DZ35" s="408">
        <f t="shared" si="98"/>
        <v>35</v>
      </c>
      <c r="EA35" s="408" t="str">
        <f t="shared" si="99"/>
        <v>Melton</v>
      </c>
      <c r="EC35" s="409" t="s">
        <v>221</v>
      </c>
      <c r="ED35" s="408">
        <f t="shared" si="40"/>
        <v>7</v>
      </c>
      <c r="EE35" s="408">
        <f t="array" ref="EE35">INDEX(ED$1:ED$55,MATCH(SMALL(COUNTIF(ED$1:ED$55,"&lt;"&amp;ED$1:ED$55),ROW(ED35:EE35)),COUNTIF(ED$1:ED$55,"&lt;"&amp;ED$1:ED$55),0))</f>
        <v>35</v>
      </c>
      <c r="EF35" s="408" t="str">
        <f t="array" ref="EF35">INDEX(EC$1:EC$55,SMALL(IF(ED$1:ED$55=EE35,ROW(ED$1:ED$55)),COUNTIF(EE$1:EE35,EE35)),1)</f>
        <v>East Cambridgeshire</v>
      </c>
      <c r="EG35" s="408">
        <f t="shared" si="100"/>
        <v>35</v>
      </c>
      <c r="EH35" s="408" t="str">
        <f t="shared" si="101"/>
        <v>East Cambridgeshire</v>
      </c>
      <c r="EJ35" s="409" t="s">
        <v>221</v>
      </c>
      <c r="EK35" s="408">
        <f t="shared" si="41"/>
        <v>7</v>
      </c>
      <c r="EL35" s="408">
        <f t="array" ref="EL35">INDEX(EK$1:EK$55,MATCH(SMALL(COUNTIF(EK$1:EK$55,"&lt;"&amp;EK$1:EK$55),ROW(EK35:EL35)),COUNTIF(EK$1:EK$55,"&lt;"&amp;EK$1:EK$55),0))</f>
        <v>35</v>
      </c>
      <c r="EM35" s="408" t="str">
        <f t="array" ref="EM35">INDEX(EJ$1:EJ$55,SMALL(IF(EK$1:EK$55=EL35,ROW(EK$1:EK$55)),COUNTIF(EL$1:EL35,EL35)),1)</f>
        <v>East Cambridgeshire</v>
      </c>
      <c r="EN35" s="408">
        <f t="shared" si="102"/>
        <v>35</v>
      </c>
      <c r="EO35" s="408" t="str">
        <f t="shared" si="103"/>
        <v>East Cambridgeshire</v>
      </c>
      <c r="EQ35" s="409" t="s">
        <v>221</v>
      </c>
      <c r="ER35" s="408">
        <f t="shared" si="42"/>
        <v>6</v>
      </c>
      <c r="ES35" s="408">
        <f t="array" ref="ES35">INDEX(ER$1:ER$55,MATCH(SMALL(COUNTIF(ER$1:ER$55,"&lt;"&amp;ER$1:ER$55),ROW(ER35:ES35)),COUNTIF(ER$1:ER$55,"&lt;"&amp;ER$1:ER$55),0))</f>
        <v>35</v>
      </c>
      <c r="ET35" s="408" t="str">
        <f t="array" ref="ET35">INDEX(EQ$1:EQ$55,SMALL(IF(ER$1:ER$55=ES35,ROW(ER$1:ER$55)),COUNTIF(ES$1:ES35,ES35)),1)</f>
        <v>Torridge</v>
      </c>
      <c r="EU35" s="408">
        <f t="shared" si="104"/>
        <v>35</v>
      </c>
      <c r="EV35" s="408" t="str">
        <f t="shared" si="105"/>
        <v>Torridge</v>
      </c>
      <c r="EX35" s="409" t="s">
        <v>221</v>
      </c>
      <c r="EY35" s="408">
        <f t="shared" si="43"/>
        <v>24</v>
      </c>
      <c r="EZ35" s="408">
        <f t="array" ref="EZ35">INDEX(EY$1:EY$55,MATCH(SMALL(COUNTIF(EY$1:EY$55,"&lt;"&amp;EY$1:EY$55),ROW(EY35:EZ35)),COUNTIF(EY$1:EY$55,"&lt;"&amp;EY$1:EY$55),0))</f>
        <v>35</v>
      </c>
      <c r="FA35" s="408" t="str">
        <f t="array" ref="FA35">INDEX(EX$1:EX$55,SMALL(IF(EY$1:EY$55=EZ35,ROW(EY$1:EY$55)),COUNTIF(EZ$1:EZ35,EZ35)),1)</f>
        <v>North Kesteven</v>
      </c>
      <c r="FB35" s="408">
        <f t="shared" si="106"/>
        <v>35</v>
      </c>
      <c r="FC35" s="408" t="str">
        <f t="shared" si="107"/>
        <v>North Kesteven</v>
      </c>
      <c r="FE35" s="409" t="s">
        <v>221</v>
      </c>
      <c r="FF35" s="408" t="str">
        <f t="shared" si="44"/>
        <v>9999</v>
      </c>
      <c r="FG35" s="408" t="str">
        <f t="array" ref="FG35">INDEX(FF$1:FF$55,MATCH(SMALL(COUNTIF(FF$1:FF$55,"&lt;"&amp;FF$1:FF$55),ROW(FF35:FG35)),COUNTIF(FF$1:FF$55,"&lt;"&amp;FF$1:FF$55),0))</f>
        <v>9999</v>
      </c>
      <c r="FH35" s="408" t="str">
        <f t="array" ref="FH35">INDEX(FE$1:FE$55,SMALL(IF(FF$1:FF$55=FG35,ROW(FF$1:FF$55)),COUNTIF(FG$1:FG35,FG35)),1)</f>
        <v>Ryedale</v>
      </c>
      <c r="FI35" s="408" t="str">
        <f t="shared" si="108"/>
        <v>no data</v>
      </c>
      <c r="FJ35" s="408" t="str">
        <f t="shared" si="109"/>
        <v>Ryedale</v>
      </c>
      <c r="FL35" s="409" t="s">
        <v>221</v>
      </c>
      <c r="FM35" s="408" t="str">
        <f t="shared" si="45"/>
        <v>9999</v>
      </c>
      <c r="FN35" s="408" t="str">
        <f t="array" ref="FN35">INDEX(FM$1:FM$55,MATCH(SMALL(COUNTIF(FM$1:FM$55,"&lt;"&amp;FM$1:FM$55),ROW(FM35:FN35)),COUNTIF(FM$1:FM$55,"&lt;"&amp;FM$1:FM$55),0))</f>
        <v>9999</v>
      </c>
      <c r="FO35" s="408" t="str">
        <f t="array" ref="FO35">INDEX(FL$1:FL$55,SMALL(IF(FM$1:FM$55=FN35,ROW(FM$1:FM$55)),COUNTIF(FN$1:FN35,FN35)),1)</f>
        <v>Ryedale</v>
      </c>
      <c r="FP35" s="408" t="str">
        <f t="shared" si="110"/>
        <v>no data</v>
      </c>
      <c r="FQ35" s="408" t="str">
        <f t="shared" si="111"/>
        <v>Ryedale</v>
      </c>
      <c r="FS35" s="409" t="s">
        <v>221</v>
      </c>
      <c r="FT35" s="408" t="str">
        <f t="shared" si="46"/>
        <v>9999</v>
      </c>
      <c r="FU35" s="408" t="str">
        <f t="array" ref="FU35">INDEX(FT$1:FT$55,MATCH(SMALL(COUNTIF(FT$1:FT$55,"&lt;"&amp;FT$1:FT$55),ROW(FT35:FU35)),COUNTIF(FT$1:FT$55,"&lt;"&amp;FT$1:FT$55),0))</f>
        <v>9999</v>
      </c>
      <c r="FV35" s="408" t="str">
        <f t="array" ref="FV35">INDEX(FS$1:FS$55,SMALL(IF(FT$1:FT$55=FU35,ROW(FT$1:FT$55)),COUNTIF(FU$1:FU35,FU35)),1)</f>
        <v>Ryedale</v>
      </c>
      <c r="FW35" s="408" t="str">
        <f t="shared" si="112"/>
        <v>no data</v>
      </c>
      <c r="FX35" s="408" t="str">
        <f t="shared" si="113"/>
        <v>Ryedale</v>
      </c>
      <c r="FZ35" s="409" t="s">
        <v>221</v>
      </c>
      <c r="GA35" s="408" t="str">
        <f t="shared" si="47"/>
        <v>9999</v>
      </c>
      <c r="GB35" s="408" t="str">
        <f t="array" ref="GB35">INDEX(GA$1:GA$55,MATCH(SMALL(COUNTIF(GA$1:GA$55,"&lt;"&amp;GA$1:GA$55),ROW(GA35:GB35)),COUNTIF(GA$1:GA$55,"&lt;"&amp;GA$1:GA$55),0))</f>
        <v>9999</v>
      </c>
      <c r="GC35" s="408" t="str">
        <f t="array" ref="GC35">INDEX(FZ$1:FZ$55,SMALL(IF(GA$1:GA$55=GB35,ROW(GA$1:GA$55)),COUNTIF(GB$1:GB35,GB35)),1)</f>
        <v>Ryedale</v>
      </c>
      <c r="GD35" s="408" t="str">
        <f t="shared" si="114"/>
        <v>no data</v>
      </c>
      <c r="GE35" s="408" t="str">
        <f t="shared" si="115"/>
        <v>Ryedale</v>
      </c>
    </row>
    <row r="36" spans="1:187" x14ac:dyDescent="0.25">
      <c r="A36" s="420" t="s">
        <v>31</v>
      </c>
      <c r="B36" s="167" t="str">
        <f t="shared" si="48"/>
        <v>LU</v>
      </c>
      <c r="C36" s="405" t="str">
        <f>VLOOKUP(A36,'urban rural'!$A$11:$B$336,2,FALSE)</f>
        <v>Large Urban</v>
      </c>
      <c r="D36" s="167" t="str">
        <f t="shared" si="49"/>
        <v>Predominantly Urban</v>
      </c>
      <c r="F36" s="405">
        <f>VLOOKUP($A36,'urban rural'!$A$11:$S$336,4,FALSE)</f>
        <v>7.8313953488372088E-3</v>
      </c>
      <c r="G36" s="424">
        <f t="shared" si="68"/>
        <v>39</v>
      </c>
      <c r="H36" s="405">
        <f t="shared" si="50"/>
        <v>39</v>
      </c>
      <c r="J36" s="405">
        <f>VLOOKUP($A36,'urban rural'!$A$11:$S$336,5,FALSE)</f>
        <v>6.6437177280550775E-3</v>
      </c>
      <c r="K36" s="424">
        <f t="shared" si="69"/>
        <v>39</v>
      </c>
      <c r="L36" s="405">
        <f t="shared" si="51"/>
        <v>39</v>
      </c>
      <c r="N36" s="405">
        <f>VLOOKUP($A36,'urban rural'!$A$11:$S$336,6,FALSE)</f>
        <v>6.8265476854433909E-3</v>
      </c>
      <c r="O36" s="424">
        <f t="shared" si="70"/>
        <v>39</v>
      </c>
      <c r="P36" s="405">
        <f t="shared" si="52"/>
        <v>39</v>
      </c>
      <c r="R36" s="405">
        <f>VLOOKUP($A36,'urban rural'!$A$11:$S$336,7,FALSE)</f>
        <v>5.3056501893966324E-3</v>
      </c>
      <c r="S36" s="424">
        <f t="shared" si="71"/>
        <v>39</v>
      </c>
      <c r="T36" s="405">
        <f t="shared" si="53"/>
        <v>39</v>
      </c>
      <c r="V36" s="405">
        <f>VLOOKUP($A36,'urban rural'!$A$11:$S$336,8,FALSE)</f>
        <v>2.4593023255813952E-3</v>
      </c>
      <c r="W36" s="424">
        <f t="shared" si="72"/>
        <v>39</v>
      </c>
      <c r="X36" s="405">
        <f t="shared" si="54"/>
        <v>39</v>
      </c>
      <c r="Z36" s="405">
        <f>VLOOKUP($A36,'urban rural'!$A$11:$S$336,9,FALSE)</f>
        <v>1.2736660929432014E-3</v>
      </c>
      <c r="AA36" s="424">
        <f t="shared" si="73"/>
        <v>38</v>
      </c>
      <c r="AB36" s="405">
        <f t="shared" si="55"/>
        <v>38</v>
      </c>
      <c r="AD36" s="405">
        <f>VLOOKUP($A36,'urban rural'!$A$11:$S$336,10,FALSE)</f>
        <v>1.5950920245398773E-3</v>
      </c>
      <c r="AE36" s="424">
        <f t="shared" si="74"/>
        <v>38</v>
      </c>
      <c r="AF36" s="405">
        <f t="shared" si="56"/>
        <v>38</v>
      </c>
      <c r="AH36" s="405">
        <f>VLOOKUP($A36,'urban rural'!$A$11:$S$336,11,FALSE)</f>
        <v>1.1814276306809362E-3</v>
      </c>
      <c r="AI36" s="424">
        <f t="shared" si="75"/>
        <v>38</v>
      </c>
      <c r="AJ36" s="405">
        <f t="shared" si="57"/>
        <v>38</v>
      </c>
      <c r="AL36" s="405">
        <f>VLOOKUP($A36,'urban rural'!$A$11:$S$336,12,FALSE)</f>
        <v>5.3720930232558136E-3</v>
      </c>
      <c r="AM36" s="424">
        <f t="shared" si="76"/>
        <v>38</v>
      </c>
      <c r="AN36" s="405">
        <f t="shared" si="58"/>
        <v>38</v>
      </c>
      <c r="AP36" s="405">
        <f>VLOOKUP($A36,'urban rural'!$A$11:$S$336,13,FALSE)</f>
        <v>5.3757888697647735E-3</v>
      </c>
      <c r="AQ36" s="424">
        <f t="shared" si="77"/>
        <v>38</v>
      </c>
      <c r="AR36" s="405">
        <f t="shared" si="59"/>
        <v>38</v>
      </c>
      <c r="AT36" s="405">
        <f>VLOOKUP($A36,'urban rural'!$A$11:$S$336,14,FALSE)</f>
        <v>5.2314556609035136E-3</v>
      </c>
      <c r="AU36" s="424">
        <f t="shared" si="78"/>
        <v>38</v>
      </c>
      <c r="AV36" s="405">
        <f t="shared" si="60"/>
        <v>38</v>
      </c>
      <c r="AX36" s="405">
        <f>VLOOKUP($A36,'urban rural'!$A$11:$S$336,15,FALSE)</f>
        <v>4.1242225587156955E-3</v>
      </c>
      <c r="AY36" s="424">
        <f t="shared" si="79"/>
        <v>38</v>
      </c>
      <c r="AZ36" s="405">
        <f t="shared" si="61"/>
        <v>38</v>
      </c>
      <c r="BB36" s="405" t="str">
        <f>VLOOKUP($A36,'urban rural'!$A$11:$S$336,16,FALSE)</f>
        <v>error</v>
      </c>
      <c r="BC36" s="424">
        <f t="shared" si="80"/>
        <v>1</v>
      </c>
      <c r="BD36" s="405" t="str">
        <f t="shared" si="62"/>
        <v>9999</v>
      </c>
      <c r="BF36" s="405" t="str">
        <f>VLOOKUP($A36,'urban rural'!$A$11:$S$336,17,FALSE)</f>
        <v>error</v>
      </c>
      <c r="BG36" s="424">
        <f t="shared" si="81"/>
        <v>1</v>
      </c>
      <c r="BH36" s="405" t="str">
        <f t="shared" si="63"/>
        <v>9999</v>
      </c>
      <c r="BJ36" s="405" t="str">
        <f>VLOOKUP($A36,'urban rural'!$A$11:$S$336,18,FALSE)</f>
        <v>error</v>
      </c>
      <c r="BK36" s="424">
        <f t="shared" si="82"/>
        <v>1</v>
      </c>
      <c r="BL36" s="405" t="str">
        <f t="shared" si="64"/>
        <v>9999</v>
      </c>
      <c r="BN36" s="405" t="str">
        <f>VLOOKUP($A36,'urban rural'!$A$11:$S$336,19,FALSE)</f>
        <v>error</v>
      </c>
      <c r="BO36" s="424">
        <f t="shared" si="83"/>
        <v>1</v>
      </c>
      <c r="BP36" s="405" t="str">
        <f t="shared" si="65"/>
        <v>9999</v>
      </c>
      <c r="BQ36" s="167">
        <f>VLOOKUP(A36,'[1]average earnings workplace 2012'!$A$13:$GY$599,[1]lists1!$B$12,FALSE)</f>
        <v>13.67</v>
      </c>
      <c r="BR36" s="167" t="e">
        <f t="shared" si="66"/>
        <v>#N/A</v>
      </c>
      <c r="BS36" s="167" t="e">
        <f t="shared" si="67"/>
        <v>#N/A</v>
      </c>
      <c r="BY36" s="409" t="s">
        <v>227</v>
      </c>
      <c r="BZ36" s="408">
        <f t="shared" si="32"/>
        <v>17</v>
      </c>
      <c r="CA36" s="408">
        <f t="array" ref="CA36">INDEX($BZ$1:$BZ$55,MATCH(SMALL(COUNTIF($BZ$1:$BZ$55,"&lt;"&amp;$BZ$1:$BZ$55),ROW($BZ36:$CA36)),COUNTIF($BZ$1:$BZ$55,"&lt;"&amp;$BZ$1:$BZ$55),0))</f>
        <v>36</v>
      </c>
      <c r="CB36" s="408" t="str">
        <f t="array" ref="CB36">INDEX($BY$1:$BY$55,SMALL(IF($BZ$1:$BZ$55=$CA36,ROW($BZ$1:$BZ$55)),COUNTIF($CA$1:$CA36,$CA36)),1)</f>
        <v>Mid Sussex</v>
      </c>
      <c r="CC36" s="408">
        <f t="shared" si="84"/>
        <v>36</v>
      </c>
      <c r="CD36" s="408" t="str">
        <f t="shared" si="85"/>
        <v>Mid Sussex</v>
      </c>
      <c r="CF36" s="409" t="s">
        <v>227</v>
      </c>
      <c r="CG36" s="408">
        <f t="shared" si="33"/>
        <v>13</v>
      </c>
      <c r="CH36" s="408">
        <f t="array" ref="CH36">INDEX(CG$1:CG$55,MATCH(SMALL(COUNTIF(CG$1:CG$55,"&lt;"&amp;CG$1:CG$55),ROW(CG36:CH36)),COUNTIF(CG$1:CG$55,"&lt;"&amp;CG$1:CG$55),0))</f>
        <v>36</v>
      </c>
      <c r="CI36" s="408" t="str">
        <f t="array" ref="CI36">INDEX(CF$1:CF$55,SMALL(IF(CG$1:CG$55=CH36,ROW(CG$1:CG$55)),COUNTIF(CH$1:CH36,CH36)),1)</f>
        <v>Breckland</v>
      </c>
      <c r="CJ36" s="408">
        <f t="shared" si="86"/>
        <v>36</v>
      </c>
      <c r="CK36" s="408" t="str">
        <f t="shared" si="87"/>
        <v>Breckland</v>
      </c>
      <c r="CM36" s="409" t="s">
        <v>227</v>
      </c>
      <c r="CN36" s="408">
        <f t="shared" si="34"/>
        <v>11</v>
      </c>
      <c r="CO36" s="408">
        <f t="array" ref="CO36">INDEX(CN$1:CN$55,MATCH(SMALL(COUNTIF(CN$1:CN$55,"&lt;"&amp;CN$1:CN$55),ROW(CN36:CO36)),COUNTIF(CN$1:CN$55,"&lt;"&amp;CN$1:CN$55),0))</f>
        <v>36</v>
      </c>
      <c r="CP36" s="408" t="str">
        <f t="array" ref="CP36">INDEX(CM$1:CM$55,SMALL(IF(CN$1:CN$55=CO36,ROW(CN$1:CN$55)),COUNTIF(CO$1:CO36,CO36)),1)</f>
        <v>North Norfolk</v>
      </c>
      <c r="CQ36" s="408">
        <f t="shared" si="88"/>
        <v>36</v>
      </c>
      <c r="CR36" s="408" t="str">
        <f t="shared" si="89"/>
        <v>North Norfolk</v>
      </c>
      <c r="CT36" s="409" t="s">
        <v>227</v>
      </c>
      <c r="CU36" s="408">
        <f t="shared" si="35"/>
        <v>29</v>
      </c>
      <c r="CV36" s="408">
        <f t="array" ref="CV36">INDEX(CU$1:CU$55,MATCH(SMALL(COUNTIF(CU$1:CU$55,"&lt;"&amp;CU$1:CU$55),ROW(CU36:CV36)),COUNTIF(CU$1:CU$55,"&lt;"&amp;CU$1:CU$55),0))</f>
        <v>36</v>
      </c>
      <c r="CW36" s="408" t="str">
        <f t="array" ref="CW36">INDEX(CT$1:CT$55,SMALL(IF(CU$1:CU$55=CV36,ROW(CU$1:CU$55)),COUNTIF(CV$1:CV36,CV36)),1)</f>
        <v>Cornwall</v>
      </c>
      <c r="CX36" s="408">
        <f t="shared" si="90"/>
        <v>36</v>
      </c>
      <c r="CY36" s="408" t="str">
        <f t="shared" si="91"/>
        <v>Cornwall</v>
      </c>
      <c r="DA36" s="409" t="s">
        <v>227</v>
      </c>
      <c r="DB36" s="408">
        <f t="shared" si="36"/>
        <v>21</v>
      </c>
      <c r="DC36" s="408">
        <f t="array" ref="DC36">INDEX(DB$1:DB$55,MATCH(SMALL(COUNTIF(DB$1:DB$55,"&lt;"&amp;DB$1:DB$55),ROW(DB36:DC36)),COUNTIF(DB$1:DB$55,"&lt;"&amp;DB$1:DB$55),0))</f>
        <v>36</v>
      </c>
      <c r="DD36" s="408" t="str">
        <f t="array" ref="DD36">INDEX(DA$1:DA$55,SMALL(IF(DB$1:DB$55=DC36,ROW(DB$1:DB$55)),COUNTIF(DC$1:DC36,DC36)),1)</f>
        <v>South Oxfordshire</v>
      </c>
      <c r="DE36" s="408">
        <f t="shared" si="92"/>
        <v>36</v>
      </c>
      <c r="DF36" s="408" t="str">
        <f t="shared" si="93"/>
        <v>South Oxfordshire</v>
      </c>
      <c r="DH36" s="409" t="s">
        <v>227</v>
      </c>
      <c r="DI36" s="408">
        <f t="shared" si="37"/>
        <v>8</v>
      </c>
      <c r="DJ36" s="408">
        <f t="array" ref="DJ36">INDEX(DI$1:DI$55,MATCH(SMALL(COUNTIF(DI$1:DI$55,"&lt;"&amp;DI$1:DI$55),ROW(DI36:DJ36)),COUNTIF(DI$1:DI$55,"&lt;"&amp;DI$1:DI$55),0))</f>
        <v>36</v>
      </c>
      <c r="DK36" s="408" t="str">
        <f t="array" ref="DK36">INDEX(DH$1:DH$55,SMALL(IF(DI$1:DI$55=DJ36,ROW(DI$1:DI$55)),COUNTIF(DJ$1:DJ36,DJ36)),1)</f>
        <v>South Oxfordshire</v>
      </c>
      <c r="DL36" s="408">
        <f t="shared" si="94"/>
        <v>36</v>
      </c>
      <c r="DM36" s="408" t="str">
        <f t="shared" si="95"/>
        <v>South Oxfordshire</v>
      </c>
      <c r="DO36" s="409" t="s">
        <v>227</v>
      </c>
      <c r="DP36" s="408">
        <f t="shared" si="38"/>
        <v>12</v>
      </c>
      <c r="DQ36" s="408">
        <f t="array" ref="DQ36">INDEX(DP$1:DP$55,MATCH(SMALL(COUNTIF(DP$1:DP$55,"&lt;"&amp;DP$1:DP$55),ROW(DP36:DQ36)),COUNTIF(DP$1:DP$55,"&lt;"&amp;DP$1:DP$55),0))</f>
        <v>36</v>
      </c>
      <c r="DR36" s="408" t="str">
        <f t="array" ref="DR36">INDEX(DO$1:DO$55,SMALL(IF(DP$1:DP$55=DQ36,ROW(DP$1:DP$55)),COUNTIF(DQ$1:DQ36,DQ36)),1)</f>
        <v>Uttlesford</v>
      </c>
      <c r="DS36" s="408">
        <f t="shared" si="96"/>
        <v>36</v>
      </c>
      <c r="DT36" s="408" t="str">
        <f t="shared" si="97"/>
        <v>Uttlesford</v>
      </c>
      <c r="DV36" s="409" t="s">
        <v>227</v>
      </c>
      <c r="DW36" s="408">
        <f t="shared" si="39"/>
        <v>19</v>
      </c>
      <c r="DX36" s="408">
        <f t="array" ref="DX36">INDEX(DW$1:DW$55,MATCH(SMALL(COUNTIF(DW$1:DW$55,"&lt;"&amp;DW$1:DW$55),ROW(DW36:DX36)),COUNTIF(DW$1:DW$55,"&lt;"&amp;DW$1:DW$55),0))</f>
        <v>36</v>
      </c>
      <c r="DY36" s="408" t="str">
        <f t="array" ref="DY36">INDEX(DV$1:DV$55,SMALL(IF(DW$1:DW$55=DX36,ROW(DW$1:DW$55)),COUNTIF(DX$1:DX36,DX36)),1)</f>
        <v>Cornwall</v>
      </c>
      <c r="DZ36" s="408">
        <f t="shared" si="98"/>
        <v>36</v>
      </c>
      <c r="EA36" s="408" t="str">
        <f t="shared" si="99"/>
        <v>Cornwall</v>
      </c>
      <c r="EC36" s="409" t="s">
        <v>227</v>
      </c>
      <c r="ED36" s="408">
        <f t="shared" si="40"/>
        <v>23</v>
      </c>
      <c r="EE36" s="408">
        <f t="array" ref="EE36">INDEX(ED$1:ED$55,MATCH(SMALL(COUNTIF(ED$1:ED$55,"&lt;"&amp;ED$1:ED$55),ROW(ED36:EE36)),COUNTIF(ED$1:ED$55,"&lt;"&amp;ED$1:ED$55),0))</f>
        <v>36</v>
      </c>
      <c r="EF36" s="408" t="str">
        <f t="array" ref="EF36">INDEX(EC$1:EC$55,SMALL(IF(ED$1:ED$55=EE36,ROW(ED$1:ED$55)),COUNTIF(EE$1:EE36,EE36)),1)</f>
        <v>East Lindsey</v>
      </c>
      <c r="EG36" s="408">
        <f t="shared" si="100"/>
        <v>36</v>
      </c>
      <c r="EH36" s="408" t="str">
        <f t="shared" si="101"/>
        <v>East Lindsey</v>
      </c>
      <c r="EJ36" s="409" t="s">
        <v>227</v>
      </c>
      <c r="EK36" s="408">
        <f t="shared" si="41"/>
        <v>26</v>
      </c>
      <c r="EL36" s="408">
        <f t="array" ref="EL36">INDEX(EK$1:EK$55,MATCH(SMALL(COUNTIF(EK$1:EK$55,"&lt;"&amp;EK$1:EK$55),ROW(EK36:EL36)),COUNTIF(EK$1:EK$55,"&lt;"&amp;EK$1:EK$55),0))</f>
        <v>36</v>
      </c>
      <c r="EM36" s="408" t="str">
        <f t="array" ref="EM36">INDEX(EJ$1:EJ$55,SMALL(IF(EK$1:EK$55=EL36,ROW(EK$1:EK$55)),COUNTIF(EL$1:EL36,EL36)),1)</f>
        <v>West Oxfordshire</v>
      </c>
      <c r="EN36" s="408">
        <f t="shared" si="102"/>
        <v>36</v>
      </c>
      <c r="EO36" s="408" t="str">
        <f t="shared" si="103"/>
        <v>West Oxfordshire</v>
      </c>
      <c r="EQ36" s="409" t="s">
        <v>227</v>
      </c>
      <c r="ER36" s="408">
        <f t="shared" si="42"/>
        <v>22</v>
      </c>
      <c r="ES36" s="408">
        <f t="array" ref="ES36">INDEX(ER$1:ER$55,MATCH(SMALL(COUNTIF(ER$1:ER$55,"&lt;"&amp;ER$1:ER$55),ROW(ER36:ES36)),COUNTIF(ER$1:ER$55,"&lt;"&amp;ER$1:ER$55),0))</f>
        <v>36</v>
      </c>
      <c r="ET36" s="408" t="str">
        <f t="array" ref="ET36">INDEX(EQ$1:EQ$55,SMALL(IF(ER$1:ER$55=ES36,ROW(ER$1:ER$55)),COUNTIF(ES$1:ES36,ES36)),1)</f>
        <v>East Cambridgeshire</v>
      </c>
      <c r="EU36" s="408">
        <f t="shared" si="104"/>
        <v>36</v>
      </c>
      <c r="EV36" s="408" t="str">
        <f t="shared" si="105"/>
        <v>East Cambridgeshire</v>
      </c>
      <c r="EX36" s="409" t="s">
        <v>227</v>
      </c>
      <c r="EY36" s="408">
        <f t="shared" si="43"/>
        <v>39</v>
      </c>
      <c r="EZ36" s="408">
        <f t="array" ref="EZ36">INDEX(EY$1:EY$55,MATCH(SMALL(COUNTIF(EY$1:EY$55,"&lt;"&amp;EY$1:EY$55),ROW(EY36:EZ36)),COUNTIF(EY$1:EY$55,"&lt;"&amp;EY$1:EY$55),0))</f>
        <v>36</v>
      </c>
      <c r="FA36" s="408" t="str">
        <f t="array" ref="FA36">INDEX(EX$1:EX$55,SMALL(IF(EY$1:EY$55=EZ36,ROW(EY$1:EY$55)),COUNTIF(EZ$1:EZ36,EZ36)),1)</f>
        <v>Purbeck</v>
      </c>
      <c r="FB36" s="408">
        <f t="shared" si="106"/>
        <v>36</v>
      </c>
      <c r="FC36" s="408" t="str">
        <f t="shared" si="107"/>
        <v>Purbeck</v>
      </c>
      <c r="FE36" s="409" t="s">
        <v>227</v>
      </c>
      <c r="FF36" s="408" t="str">
        <f t="shared" si="44"/>
        <v>9999</v>
      </c>
      <c r="FG36" s="408" t="str">
        <f t="array" ref="FG36">INDEX(FF$1:FF$55,MATCH(SMALL(COUNTIF(FF$1:FF$55,"&lt;"&amp;FF$1:FF$55),ROW(FF36:FG36)),COUNTIF(FF$1:FF$55,"&lt;"&amp;FF$1:FF$55),0))</f>
        <v>9999</v>
      </c>
      <c r="FH36" s="408" t="str">
        <f t="array" ref="FH36">INDEX(FE$1:FE$55,SMALL(IF(FF$1:FF$55=FG36,ROW(FF$1:FF$55)),COUNTIF(FG$1:FG36,FG36)),1)</f>
        <v>Selby</v>
      </c>
      <c r="FI36" s="408" t="str">
        <f t="shared" si="108"/>
        <v>no data</v>
      </c>
      <c r="FJ36" s="408" t="str">
        <f t="shared" si="109"/>
        <v>Selby</v>
      </c>
      <c r="FL36" s="409" t="s">
        <v>227</v>
      </c>
      <c r="FM36" s="408" t="str">
        <f t="shared" si="45"/>
        <v>9999</v>
      </c>
      <c r="FN36" s="408" t="str">
        <f t="array" ref="FN36">INDEX(FM$1:FM$55,MATCH(SMALL(COUNTIF(FM$1:FM$55,"&lt;"&amp;FM$1:FM$55),ROW(FM36:FN36)),COUNTIF(FM$1:FM$55,"&lt;"&amp;FM$1:FM$55),0))</f>
        <v>9999</v>
      </c>
      <c r="FO36" s="408" t="str">
        <f t="array" ref="FO36">INDEX(FL$1:FL$55,SMALL(IF(FM$1:FM$55=FN36,ROW(FM$1:FM$55)),COUNTIF(FN$1:FN36,FN36)),1)</f>
        <v>Selby</v>
      </c>
      <c r="FP36" s="408" t="str">
        <f t="shared" si="110"/>
        <v>no data</v>
      </c>
      <c r="FQ36" s="408" t="str">
        <f t="shared" si="111"/>
        <v>Selby</v>
      </c>
      <c r="FS36" s="409" t="s">
        <v>227</v>
      </c>
      <c r="FT36" s="408" t="str">
        <f t="shared" si="46"/>
        <v>9999</v>
      </c>
      <c r="FU36" s="408" t="str">
        <f t="array" ref="FU36">INDEX(FT$1:FT$55,MATCH(SMALL(COUNTIF(FT$1:FT$55,"&lt;"&amp;FT$1:FT$55),ROW(FT36:FU36)),COUNTIF(FT$1:FT$55,"&lt;"&amp;FT$1:FT$55),0))</f>
        <v>9999</v>
      </c>
      <c r="FV36" s="408" t="str">
        <f t="array" ref="FV36">INDEX(FS$1:FS$55,SMALL(IF(FT$1:FT$55=FU36,ROW(FT$1:FT$55)),COUNTIF(FU$1:FU36,FU36)),1)</f>
        <v>Selby</v>
      </c>
      <c r="FW36" s="408" t="str">
        <f t="shared" si="112"/>
        <v>no data</v>
      </c>
      <c r="FX36" s="408" t="str">
        <f t="shared" si="113"/>
        <v>Selby</v>
      </c>
      <c r="FZ36" s="409" t="s">
        <v>227</v>
      </c>
      <c r="GA36" s="408" t="str">
        <f t="shared" si="47"/>
        <v>9999</v>
      </c>
      <c r="GB36" s="408" t="str">
        <f t="array" ref="GB36">INDEX(GA$1:GA$55,MATCH(SMALL(COUNTIF(GA$1:GA$55,"&lt;"&amp;GA$1:GA$55),ROW(GA36:GB36)),COUNTIF(GA$1:GA$55,"&lt;"&amp;GA$1:GA$55),0))</f>
        <v>9999</v>
      </c>
      <c r="GC36" s="408" t="str">
        <f t="array" ref="GC36">INDEX(FZ$1:FZ$55,SMALL(IF(GA$1:GA$55=GB36,ROW(GA$1:GA$55)),COUNTIF(GB$1:GB36,GB36)),1)</f>
        <v>Selby</v>
      </c>
      <c r="GD36" s="408" t="str">
        <f t="shared" si="114"/>
        <v>no data</v>
      </c>
      <c r="GE36" s="408" t="str">
        <f t="shared" si="115"/>
        <v>Selby</v>
      </c>
    </row>
    <row r="37" spans="1:187" x14ac:dyDescent="0.25">
      <c r="A37" s="420" t="s">
        <v>32</v>
      </c>
      <c r="B37" s="167" t="str">
        <f t="shared" si="48"/>
        <v>LU</v>
      </c>
      <c r="C37" s="405" t="str">
        <f>VLOOKUP(A37,'urban rural'!$A$11:$B$336,2,FALSE)</f>
        <v>Large Urban</v>
      </c>
      <c r="D37" s="167" t="str">
        <f t="shared" si="49"/>
        <v>Predominantly Urban</v>
      </c>
      <c r="F37" s="405">
        <f>VLOOKUP($A37,'urban rural'!$A$11:$S$336,4,FALSE)</f>
        <v>1.9013452914798206E-3</v>
      </c>
      <c r="G37" s="424">
        <f t="shared" si="68"/>
        <v>25</v>
      </c>
      <c r="H37" s="405">
        <f t="shared" si="50"/>
        <v>25</v>
      </c>
      <c r="J37" s="405">
        <f>VLOOKUP($A37,'urban rural'!$A$11:$S$336,5,FALSE)</f>
        <v>1.5370866845397675E-3</v>
      </c>
      <c r="K37" s="424">
        <f t="shared" si="69"/>
        <v>26</v>
      </c>
      <c r="L37" s="405">
        <f t="shared" si="51"/>
        <v>26</v>
      </c>
      <c r="N37" s="405">
        <f>VLOOKUP($A37,'urban rural'!$A$11:$S$336,6,FALSE)</f>
        <v>1.5677590788308238E-3</v>
      </c>
      <c r="O37" s="424">
        <f t="shared" si="70"/>
        <v>26</v>
      </c>
      <c r="P37" s="405">
        <f t="shared" si="52"/>
        <v>26</v>
      </c>
      <c r="R37" s="405">
        <f>VLOOKUP($A37,'urban rural'!$A$11:$S$336,7,FALSE)</f>
        <v>2.128094051849291E-3</v>
      </c>
      <c r="S37" s="424">
        <f t="shared" si="71"/>
        <v>29</v>
      </c>
      <c r="T37" s="405">
        <f t="shared" si="53"/>
        <v>29</v>
      </c>
      <c r="V37" s="405">
        <f>VLOOKUP($A37,'urban rural'!$A$11:$S$336,8,FALSE)</f>
        <v>9.7757847533632282E-4</v>
      </c>
      <c r="W37" s="424">
        <f t="shared" si="72"/>
        <v>25</v>
      </c>
      <c r="X37" s="405">
        <f t="shared" si="54"/>
        <v>25</v>
      </c>
      <c r="Z37" s="405">
        <f>VLOOKUP($A37,'urban rural'!$A$11:$S$336,9,FALSE)</f>
        <v>5.2725647899910637E-4</v>
      </c>
      <c r="AA37" s="424">
        <f t="shared" si="73"/>
        <v>26</v>
      </c>
      <c r="AB37" s="405">
        <f t="shared" si="55"/>
        <v>26</v>
      </c>
      <c r="AD37" s="405">
        <f>VLOOKUP($A37,'urban rural'!$A$11:$S$336,10,FALSE)</f>
        <v>6.9973427812223209E-4</v>
      </c>
      <c r="AE37" s="424">
        <f t="shared" si="74"/>
        <v>27</v>
      </c>
      <c r="AF37" s="405">
        <f t="shared" si="56"/>
        <v>27</v>
      </c>
      <c r="AH37" s="405">
        <f>VLOOKUP($A37,'urban rural'!$A$11:$S$336,11,FALSE)</f>
        <v>7.7275463321044042E-4</v>
      </c>
      <c r="AI37" s="424">
        <f t="shared" si="75"/>
        <v>31</v>
      </c>
      <c r="AJ37" s="405">
        <f t="shared" si="57"/>
        <v>31</v>
      </c>
      <c r="AL37" s="405">
        <f>VLOOKUP($A37,'urban rural'!$A$11:$S$336,12,FALSE)</f>
        <v>9.2376681614349775E-4</v>
      </c>
      <c r="AM37" s="424">
        <f t="shared" si="76"/>
        <v>25</v>
      </c>
      <c r="AN37" s="405">
        <f t="shared" si="58"/>
        <v>25</v>
      </c>
      <c r="AP37" s="405">
        <f>VLOOKUP($A37,'urban rural'!$A$11:$S$336,13,FALSE)</f>
        <v>1.0187667560321715E-3</v>
      </c>
      <c r="AQ37" s="424">
        <f t="shared" si="77"/>
        <v>25</v>
      </c>
      <c r="AR37" s="405">
        <f t="shared" si="59"/>
        <v>25</v>
      </c>
      <c r="AT37" s="405">
        <f>VLOOKUP($A37,'urban rural'!$A$11:$S$336,14,FALSE)</f>
        <v>8.6802480070859167E-4</v>
      </c>
      <c r="AU37" s="424">
        <f t="shared" si="78"/>
        <v>23</v>
      </c>
      <c r="AV37" s="405">
        <f t="shared" si="60"/>
        <v>23</v>
      </c>
      <c r="AX37" s="405">
        <f>VLOOKUP($A37,'urban rural'!$A$11:$S$336,15,FALSE)</f>
        <v>1.3553394186388505E-3</v>
      </c>
      <c r="AY37" s="424">
        <f t="shared" si="79"/>
        <v>29</v>
      </c>
      <c r="AZ37" s="405">
        <f t="shared" si="61"/>
        <v>29</v>
      </c>
      <c r="BB37" s="405" t="str">
        <f>VLOOKUP($A37,'urban rural'!$A$11:$S$336,16,FALSE)</f>
        <v>error</v>
      </c>
      <c r="BC37" s="424">
        <f t="shared" si="80"/>
        <v>1</v>
      </c>
      <c r="BD37" s="405" t="str">
        <f t="shared" si="62"/>
        <v>9999</v>
      </c>
      <c r="BF37" s="405" t="str">
        <f>VLOOKUP($A37,'urban rural'!$A$11:$S$336,17,FALSE)</f>
        <v>error</v>
      </c>
      <c r="BG37" s="424">
        <f t="shared" si="81"/>
        <v>1</v>
      </c>
      <c r="BH37" s="405" t="str">
        <f t="shared" si="63"/>
        <v>9999</v>
      </c>
      <c r="BJ37" s="405" t="str">
        <f>VLOOKUP($A37,'urban rural'!$A$11:$S$336,18,FALSE)</f>
        <v>error</v>
      </c>
      <c r="BK37" s="424">
        <f t="shared" si="82"/>
        <v>1</v>
      </c>
      <c r="BL37" s="405" t="str">
        <f t="shared" si="64"/>
        <v>9999</v>
      </c>
      <c r="BN37" s="405" t="str">
        <f>VLOOKUP($A37,'urban rural'!$A$11:$S$336,19,FALSE)</f>
        <v>error</v>
      </c>
      <c r="BO37" s="424">
        <f t="shared" si="83"/>
        <v>1</v>
      </c>
      <c r="BP37" s="405" t="str">
        <f t="shared" si="65"/>
        <v>9999</v>
      </c>
      <c r="BQ37" s="167">
        <f>VLOOKUP(A37,'[1]average earnings workplace 2012'!$A$13:$GY$599,[1]lists1!$B$12,FALSE)</f>
        <v>19.64</v>
      </c>
      <c r="BR37" s="167" t="e">
        <f t="shared" si="66"/>
        <v>#N/A</v>
      </c>
      <c r="BS37" s="167" t="e">
        <f t="shared" si="67"/>
        <v>#N/A</v>
      </c>
      <c r="BY37" s="409" t="s">
        <v>234</v>
      </c>
      <c r="BZ37" s="408">
        <f t="shared" si="32"/>
        <v>46</v>
      </c>
      <c r="CA37" s="408">
        <f t="array" ref="CA37">INDEX($BZ$1:$BZ$55,MATCH(SMALL(COUNTIF($BZ$1:$BZ$55,"&lt;"&amp;$BZ$1:$BZ$55),ROW($BZ37:$CA37)),COUNTIF($BZ$1:$BZ$55,"&lt;"&amp;$BZ$1:$BZ$55),0))</f>
        <v>37</v>
      </c>
      <c r="CB37" s="408" t="str">
        <f t="array" ref="CB37">INDEX($BY$1:$BY$55,SMALL(IF($BZ$1:$BZ$55=$CA37,ROW($BZ$1:$BZ$55)),COUNTIF($CA$1:$CA37,$CA37)),1)</f>
        <v>South Oxfordshire</v>
      </c>
      <c r="CC37" s="408">
        <f t="shared" si="84"/>
        <v>37</v>
      </c>
      <c r="CD37" s="408" t="str">
        <f t="shared" si="85"/>
        <v>South Oxfordshire</v>
      </c>
      <c r="CF37" s="409" t="s">
        <v>234</v>
      </c>
      <c r="CG37" s="408">
        <f t="shared" si="33"/>
        <v>48</v>
      </c>
      <c r="CH37" s="408">
        <f t="array" ref="CH37">INDEX(CG$1:CG$55,MATCH(SMALL(COUNTIF(CG$1:CG$55,"&lt;"&amp;CG$1:CG$55),ROW(CG37:CH37)),COUNTIF(CG$1:CG$55,"&lt;"&amp;CG$1:CG$55),0))</f>
        <v>37</v>
      </c>
      <c r="CI37" s="408" t="str">
        <f t="array" ref="CI37">INDEX(CF$1:CF$55,SMALL(IF(CG$1:CG$55=CH37,ROW(CG$1:CG$55)),COUNTIF(CH$1:CH37,CH37)),1)</f>
        <v>South Oxfordshire</v>
      </c>
      <c r="CJ37" s="408">
        <f t="shared" si="86"/>
        <v>37</v>
      </c>
      <c r="CK37" s="408" t="str">
        <f t="shared" si="87"/>
        <v>South Oxfordshire</v>
      </c>
      <c r="CM37" s="409" t="s">
        <v>234</v>
      </c>
      <c r="CN37" s="408">
        <f t="shared" si="34"/>
        <v>47</v>
      </c>
      <c r="CO37" s="408">
        <f t="array" ref="CO37">INDEX(CN$1:CN$55,MATCH(SMALL(COUNTIF(CN$1:CN$55,"&lt;"&amp;CN$1:CN$55),ROW(CN37:CO37)),COUNTIF(CN$1:CN$55,"&lt;"&amp;CN$1:CN$55),0))</f>
        <v>37</v>
      </c>
      <c r="CP37" s="408" t="str">
        <f t="array" ref="CP37">INDEX(CM$1:CM$55,SMALL(IF(CN$1:CN$55=CO37,ROW(CN$1:CN$55)),COUNTIF(CO$1:CO37,CO37)),1)</f>
        <v>Daventry</v>
      </c>
      <c r="CQ37" s="408">
        <f t="shared" si="88"/>
        <v>37</v>
      </c>
      <c r="CR37" s="408" t="str">
        <f t="shared" si="89"/>
        <v>Daventry</v>
      </c>
      <c r="CT37" s="409" t="s">
        <v>234</v>
      </c>
      <c r="CU37" s="408">
        <f t="shared" si="35"/>
        <v>50</v>
      </c>
      <c r="CV37" s="408">
        <f t="array" ref="CV37">INDEX(CU$1:CU$55,MATCH(SMALL(COUNTIF(CU$1:CU$55,"&lt;"&amp;CU$1:CU$55),ROW(CU37:CV37)),COUNTIF(CU$1:CU$55,"&lt;"&amp;CU$1:CU$55),0))</f>
        <v>37</v>
      </c>
      <c r="CW37" s="408" t="str">
        <f t="array" ref="CW37">INDEX(CT$1:CT$55,SMALL(IF(CU$1:CU$55=CV37,ROW(CU$1:CU$55)),COUNTIF(CV$1:CV37,CV37)),1)</f>
        <v>South Oxfordshire</v>
      </c>
      <c r="CX37" s="408">
        <f t="shared" si="90"/>
        <v>37</v>
      </c>
      <c r="CY37" s="408" t="str">
        <f t="shared" si="91"/>
        <v>South Oxfordshire</v>
      </c>
      <c r="DA37" s="409" t="s">
        <v>234</v>
      </c>
      <c r="DB37" s="408">
        <f t="shared" si="36"/>
        <v>39</v>
      </c>
      <c r="DC37" s="408">
        <f t="array" ref="DC37">INDEX(DB$1:DB$55,MATCH(SMALL(COUNTIF(DB$1:DB$55,"&lt;"&amp;DB$1:DB$55),ROW(DB37:DC37)),COUNTIF(DB$1:DB$55,"&lt;"&amp;DB$1:DB$55),0))</f>
        <v>37</v>
      </c>
      <c r="DD37" s="408" t="str">
        <f t="array" ref="DD37">INDEX(DA$1:DA$55,SMALL(IF(DB$1:DB$55=DC37,ROW(DB$1:DB$55)),COUNTIF(DC$1:DC37,DC37)),1)</f>
        <v>Uttlesford</v>
      </c>
      <c r="DE37" s="408">
        <f t="shared" si="92"/>
        <v>37</v>
      </c>
      <c r="DF37" s="408" t="str">
        <f t="shared" si="93"/>
        <v>Uttlesford</v>
      </c>
      <c r="DH37" s="409" t="s">
        <v>234</v>
      </c>
      <c r="DI37" s="408">
        <f t="shared" si="37"/>
        <v>45</v>
      </c>
      <c r="DJ37" s="408">
        <f t="array" ref="DJ37">INDEX(DI$1:DI$55,MATCH(SMALL(COUNTIF(DI$1:DI$55,"&lt;"&amp;DI$1:DI$55),ROW(DI37:DJ37)),COUNTIF(DI$1:DI$55,"&lt;"&amp;DI$1:DI$55),0))</f>
        <v>37</v>
      </c>
      <c r="DK37" s="408" t="str">
        <f t="array" ref="DK37">INDEX(DH$1:DH$55,SMALL(IF(DI$1:DI$55=DJ37,ROW(DI$1:DI$55)),COUNTIF(DJ$1:DJ37,DJ37)),1)</f>
        <v>Copeland</v>
      </c>
      <c r="DL37" s="408">
        <f t="shared" si="94"/>
        <v>37</v>
      </c>
      <c r="DM37" s="408" t="str">
        <f t="shared" si="95"/>
        <v>Copeland</v>
      </c>
      <c r="DO37" s="409" t="s">
        <v>234</v>
      </c>
      <c r="DP37" s="408">
        <f t="shared" si="38"/>
        <v>43</v>
      </c>
      <c r="DQ37" s="408">
        <f t="array" ref="DQ37">INDEX(DP$1:DP$55,MATCH(SMALL(COUNTIF(DP$1:DP$55,"&lt;"&amp;DP$1:DP$55),ROW(DP37:DQ37)),COUNTIF(DP$1:DP$55,"&lt;"&amp;DP$1:DP$55),0))</f>
        <v>37</v>
      </c>
      <c r="DR37" s="408" t="str">
        <f t="array" ref="DR37">INDEX(DO$1:DO$55,SMALL(IF(DP$1:DP$55=DQ37,ROW(DP$1:DP$55)),COUNTIF(DQ$1:DQ37,DQ37)),1)</f>
        <v>Huntingdonshire</v>
      </c>
      <c r="DS37" s="408">
        <f t="shared" si="96"/>
        <v>37</v>
      </c>
      <c r="DT37" s="408" t="str">
        <f t="shared" si="97"/>
        <v>Huntingdonshire</v>
      </c>
      <c r="DV37" s="409" t="s">
        <v>234</v>
      </c>
      <c r="DW37" s="408">
        <f t="shared" si="39"/>
        <v>45</v>
      </c>
      <c r="DX37" s="408">
        <f t="array" ref="DX37">INDEX(DW$1:DW$55,MATCH(SMALL(COUNTIF(DW$1:DW$55,"&lt;"&amp;DW$1:DW$55),ROW(DW37:DX37)),COUNTIF(DW$1:DW$55,"&lt;"&amp;DW$1:DW$55),0))</f>
        <v>37</v>
      </c>
      <c r="DY37" s="408" t="str">
        <f t="array" ref="DY37">INDEX(DV$1:DV$55,SMALL(IF(DW$1:DW$55=DX37,ROW(DW$1:DW$55)),COUNTIF(DX$1:DX37,DX37)),1)</f>
        <v>Mid Sussex</v>
      </c>
      <c r="DZ37" s="408">
        <f t="shared" si="98"/>
        <v>37</v>
      </c>
      <c r="EA37" s="408" t="str">
        <f t="shared" si="99"/>
        <v>Mid Sussex</v>
      </c>
      <c r="EC37" s="409" t="s">
        <v>234</v>
      </c>
      <c r="ED37" s="408">
        <f t="shared" si="40"/>
        <v>51</v>
      </c>
      <c r="EE37" s="408">
        <f t="array" ref="EE37">INDEX(ED$1:ED$55,MATCH(SMALL(COUNTIF(ED$1:ED$55,"&lt;"&amp;ED$1:ED$55),ROW(ED37:EE37)),COUNTIF(ED$1:ED$55,"&lt;"&amp;ED$1:ED$55),0))</f>
        <v>37</v>
      </c>
      <c r="EF37" s="408" t="str">
        <f t="array" ref="EF37">INDEX(EC$1:EC$55,SMALL(IF(ED$1:ED$55=EE37,ROW(ED$1:ED$55)),COUNTIF(EE$1:EE37,EE37)),1)</f>
        <v>Wychavon</v>
      </c>
      <c r="EG37" s="408">
        <f t="shared" si="100"/>
        <v>37</v>
      </c>
      <c r="EH37" s="408" t="str">
        <f t="shared" si="101"/>
        <v>Wychavon</v>
      </c>
      <c r="EJ37" s="409" t="s">
        <v>234</v>
      </c>
      <c r="EK37" s="408">
        <f t="shared" si="41"/>
        <v>49</v>
      </c>
      <c r="EL37" s="408">
        <f t="array" ref="EL37">INDEX(EK$1:EK$55,MATCH(SMALL(COUNTIF(EK$1:EK$55,"&lt;"&amp;EK$1:EK$55),ROW(EK37:EL37)),COUNTIF(EK$1:EK$55,"&lt;"&amp;EK$1:EK$55),0))</f>
        <v>37</v>
      </c>
      <c r="EM37" s="408" t="str">
        <f t="array" ref="EM37">INDEX(EJ$1:EJ$55,SMALL(IF(EK$1:EK$55=EL37,ROW(EK$1:EK$55)),COUNTIF(EL$1:EL37,EL37)),1)</f>
        <v>Wychavon</v>
      </c>
      <c r="EN37" s="408">
        <f t="shared" si="102"/>
        <v>37</v>
      </c>
      <c r="EO37" s="408" t="str">
        <f t="shared" si="103"/>
        <v>Wychavon</v>
      </c>
      <c r="EQ37" s="409" t="s">
        <v>234</v>
      </c>
      <c r="ER37" s="408">
        <f t="shared" si="42"/>
        <v>51</v>
      </c>
      <c r="ES37" s="408">
        <f t="array" ref="ES37">INDEX(ER$1:ER$55,MATCH(SMALL(COUNTIF(ER$1:ER$55,"&lt;"&amp;ER$1:ER$55),ROW(ER37:ES37)),COUNTIF(ER$1:ER$55,"&lt;"&amp;ER$1:ER$55),0))</f>
        <v>37</v>
      </c>
      <c r="ET37" s="408" t="str">
        <f t="array" ref="ET37">INDEX(EQ$1:EQ$55,SMALL(IF(ER$1:ER$55=ES37,ROW(ER$1:ER$55)),COUNTIF(ES$1:ES37,ES37)),1)</f>
        <v>Suffolk Coastal</v>
      </c>
      <c r="EU37" s="408">
        <f t="shared" si="104"/>
        <v>37</v>
      </c>
      <c r="EV37" s="408" t="str">
        <f t="shared" si="105"/>
        <v>Suffolk Coastal</v>
      </c>
      <c r="EX37" s="409" t="s">
        <v>234</v>
      </c>
      <c r="EY37" s="408">
        <f t="shared" si="43"/>
        <v>52</v>
      </c>
      <c r="EZ37" s="408">
        <f t="array" ref="EZ37">INDEX(EY$1:EY$55,MATCH(SMALL(COUNTIF(EY$1:EY$55,"&lt;"&amp;EY$1:EY$55),ROW(EY37:EZ37)),COUNTIF(EY$1:EY$55,"&lt;"&amp;EY$1:EY$55),0))</f>
        <v>37</v>
      </c>
      <c r="FA37" s="408" t="str">
        <f t="array" ref="FA37">INDEX(EX$1:EX$55,SMALL(IF(EY$1:EY$55=EZ37,ROW(EY$1:EY$55)),COUNTIF(EZ$1:EZ37,EZ37)),1)</f>
        <v>South Oxfordshire</v>
      </c>
      <c r="FB37" s="408">
        <f t="shared" si="106"/>
        <v>37</v>
      </c>
      <c r="FC37" s="408" t="str">
        <f t="shared" si="107"/>
        <v>South Oxfordshire</v>
      </c>
      <c r="FE37" s="409" t="s">
        <v>234</v>
      </c>
      <c r="FF37" s="408" t="str">
        <f t="shared" si="44"/>
        <v>9999</v>
      </c>
      <c r="FG37" s="408" t="str">
        <f t="array" ref="FG37">INDEX(FF$1:FF$55,MATCH(SMALL(COUNTIF(FF$1:FF$55,"&lt;"&amp;FF$1:FF$55),ROW(FF37:FG37)),COUNTIF(FF$1:FF$55,"&lt;"&amp;FF$1:FF$55),0))</f>
        <v>9999</v>
      </c>
      <c r="FH37" s="408" t="str">
        <f t="array" ref="FH37">INDEX(FE$1:FE$55,SMALL(IF(FF$1:FF$55=FG37,ROW(FF$1:FF$55)),COUNTIF(FG$1:FG37,FG37)),1)</f>
        <v>South Cambridgeshire</v>
      </c>
      <c r="FI37" s="408" t="str">
        <f t="shared" si="108"/>
        <v>no data</v>
      </c>
      <c r="FJ37" s="408" t="str">
        <f t="shared" si="109"/>
        <v>South Cambridgeshire</v>
      </c>
      <c r="FL37" s="409" t="s">
        <v>234</v>
      </c>
      <c r="FM37" s="408" t="str">
        <f t="shared" si="45"/>
        <v>9999</v>
      </c>
      <c r="FN37" s="408" t="str">
        <f t="array" ref="FN37">INDEX(FM$1:FM$55,MATCH(SMALL(COUNTIF(FM$1:FM$55,"&lt;"&amp;FM$1:FM$55),ROW(FM37:FN37)),COUNTIF(FM$1:FM$55,"&lt;"&amp;FM$1:FM$55),0))</f>
        <v>9999</v>
      </c>
      <c r="FO37" s="408" t="str">
        <f t="array" ref="FO37">INDEX(FL$1:FL$55,SMALL(IF(FM$1:FM$55=FN37,ROW(FM$1:FM$55)),COUNTIF(FN$1:FN37,FN37)),1)</f>
        <v>South Cambridgeshire</v>
      </c>
      <c r="FP37" s="408" t="str">
        <f t="shared" si="110"/>
        <v>no data</v>
      </c>
      <c r="FQ37" s="408" t="str">
        <f t="shared" si="111"/>
        <v>South Cambridgeshire</v>
      </c>
      <c r="FS37" s="409" t="s">
        <v>234</v>
      </c>
      <c r="FT37" s="408" t="str">
        <f t="shared" si="46"/>
        <v>9999</v>
      </c>
      <c r="FU37" s="408" t="str">
        <f t="array" ref="FU37">INDEX(FT$1:FT$55,MATCH(SMALL(COUNTIF(FT$1:FT$55,"&lt;"&amp;FT$1:FT$55),ROW(FT37:FU37)),COUNTIF(FT$1:FT$55,"&lt;"&amp;FT$1:FT$55),0))</f>
        <v>9999</v>
      </c>
      <c r="FV37" s="408" t="str">
        <f t="array" ref="FV37">INDEX(FS$1:FS$55,SMALL(IF(FT$1:FT$55=FU37,ROW(FT$1:FT$55)),COUNTIF(FU$1:FU37,FU37)),1)</f>
        <v>South Cambridgeshire</v>
      </c>
      <c r="FW37" s="408" t="str">
        <f t="shared" si="112"/>
        <v>no data</v>
      </c>
      <c r="FX37" s="408" t="str">
        <f t="shared" si="113"/>
        <v>South Cambridgeshire</v>
      </c>
      <c r="FZ37" s="409" t="s">
        <v>234</v>
      </c>
      <c r="GA37" s="408" t="str">
        <f t="shared" si="47"/>
        <v>9999</v>
      </c>
      <c r="GB37" s="408" t="str">
        <f t="array" ref="GB37">INDEX(GA$1:GA$55,MATCH(SMALL(COUNTIF(GA$1:GA$55,"&lt;"&amp;GA$1:GA$55),ROW(GA37:GB37)),COUNTIF(GA$1:GA$55,"&lt;"&amp;GA$1:GA$55),0))</f>
        <v>9999</v>
      </c>
      <c r="GC37" s="408" t="str">
        <f t="array" ref="GC37">INDEX(FZ$1:FZ$55,SMALL(IF(GA$1:GA$55=GB37,ROW(GA$1:GA$55)),COUNTIF(GB$1:GB37,GB37)),1)</f>
        <v>South Cambridgeshire</v>
      </c>
      <c r="GD37" s="408" t="str">
        <f t="shared" si="114"/>
        <v>no data</v>
      </c>
      <c r="GE37" s="408" t="str">
        <f t="shared" si="115"/>
        <v>South Cambridgeshire</v>
      </c>
    </row>
    <row r="38" spans="1:187" x14ac:dyDescent="0.25">
      <c r="A38" s="420" t="s">
        <v>33</v>
      </c>
      <c r="B38" s="167" t="str">
        <f t="shared" si="48"/>
        <v>MU</v>
      </c>
      <c r="C38" s="405" t="str">
        <f>VLOOKUP(A38,'urban rural'!$A$11:$B$336,2,FALSE)</f>
        <v>Major Urban</v>
      </c>
      <c r="D38" s="167" t="str">
        <f t="shared" si="49"/>
        <v>Predominantly Urban</v>
      </c>
      <c r="F38" s="405">
        <f>VLOOKUP($A38,'urban rural'!$A$11:$S$336,4,FALSE)</f>
        <v>1.5040410013798541E-3</v>
      </c>
      <c r="G38" s="424">
        <f t="shared" si="68"/>
        <v>29</v>
      </c>
      <c r="H38" s="405">
        <f t="shared" si="50"/>
        <v>29</v>
      </c>
      <c r="J38" s="405">
        <f>VLOOKUP($A38,'urban rural'!$A$11:$S$336,5,FALSE)</f>
        <v>9.2310694769711168E-4</v>
      </c>
      <c r="K38" s="424">
        <f t="shared" si="69"/>
        <v>24</v>
      </c>
      <c r="L38" s="405">
        <f t="shared" si="51"/>
        <v>24</v>
      </c>
      <c r="N38" s="405">
        <f>VLOOKUP($A38,'urban rural'!$A$11:$S$336,6,FALSE)</f>
        <v>1.1447876447876447E-3</v>
      </c>
      <c r="O38" s="424">
        <f t="shared" si="70"/>
        <v>25</v>
      </c>
      <c r="P38" s="405">
        <f t="shared" si="52"/>
        <v>25</v>
      </c>
      <c r="R38" s="405">
        <f>VLOOKUP($A38,'urban rural'!$A$11:$S$336,7,FALSE)</f>
        <v>7.9842185873878235E-4</v>
      </c>
      <c r="S38" s="424">
        <f t="shared" si="71"/>
        <v>21</v>
      </c>
      <c r="T38" s="405">
        <f t="shared" si="53"/>
        <v>21</v>
      </c>
      <c r="V38" s="405">
        <f>VLOOKUP($A38,'urban rural'!$A$11:$S$336,8,FALSE)</f>
        <v>9.1661738616203431E-4</v>
      </c>
      <c r="W38" s="424">
        <f t="shared" si="72"/>
        <v>28</v>
      </c>
      <c r="X38" s="405">
        <f t="shared" si="54"/>
        <v>28</v>
      </c>
      <c r="Z38" s="405">
        <f>VLOOKUP($A38,'urban rural'!$A$11:$S$336,9,FALSE)</f>
        <v>4.7814207650273224E-4</v>
      </c>
      <c r="AA38" s="424">
        <f t="shared" si="73"/>
        <v>29</v>
      </c>
      <c r="AB38" s="405">
        <f t="shared" si="55"/>
        <v>29</v>
      </c>
      <c r="AD38" s="405">
        <f>VLOOKUP($A38,'urban rural'!$A$11:$S$336,10,FALSE)</f>
        <v>6.4092664092664097E-4</v>
      </c>
      <c r="AE38" s="424">
        <f t="shared" si="74"/>
        <v>28</v>
      </c>
      <c r="AF38" s="405">
        <f t="shared" si="56"/>
        <v>28</v>
      </c>
      <c r="AH38" s="405">
        <f>VLOOKUP($A38,'urban rural'!$A$11:$S$336,11,FALSE)</f>
        <v>4.4566124293445481E-4</v>
      </c>
      <c r="AI38" s="424">
        <f t="shared" si="75"/>
        <v>27</v>
      </c>
      <c r="AJ38" s="405">
        <f t="shared" si="57"/>
        <v>27</v>
      </c>
      <c r="AL38" s="405">
        <f>VLOOKUP($A38,'urban rural'!$A$11:$S$336,12,FALSE)</f>
        <v>5.8742361521781983E-4</v>
      </c>
      <c r="AM38" s="424">
        <f t="shared" si="76"/>
        <v>27</v>
      </c>
      <c r="AN38" s="405">
        <f t="shared" si="58"/>
        <v>27</v>
      </c>
      <c r="AP38" s="405">
        <f>VLOOKUP($A38,'urban rural'!$A$11:$S$336,13,FALSE)</f>
        <v>4.4691647150663544E-4</v>
      </c>
      <c r="AQ38" s="424">
        <f t="shared" si="77"/>
        <v>24</v>
      </c>
      <c r="AR38" s="405">
        <f t="shared" si="59"/>
        <v>24</v>
      </c>
      <c r="AT38" s="405">
        <f>VLOOKUP($A38,'urban rural'!$A$11:$S$336,14,FALSE)</f>
        <v>5.0386100386100384E-4</v>
      </c>
      <c r="AU38" s="424">
        <f t="shared" si="78"/>
        <v>25</v>
      </c>
      <c r="AV38" s="405">
        <f t="shared" si="60"/>
        <v>25</v>
      </c>
      <c r="AX38" s="405">
        <f>VLOOKUP($A38,'urban rural'!$A$11:$S$336,15,FALSE)</f>
        <v>3.5276061580432754E-4</v>
      </c>
      <c r="AY38" s="424">
        <f t="shared" si="79"/>
        <v>22</v>
      </c>
      <c r="AZ38" s="405">
        <f t="shared" si="61"/>
        <v>22</v>
      </c>
      <c r="BB38" s="405" t="str">
        <f>VLOOKUP($A38,'urban rural'!$A$11:$S$336,16,FALSE)</f>
        <v>error</v>
      </c>
      <c r="BC38" s="424">
        <f t="shared" si="80"/>
        <v>1</v>
      </c>
      <c r="BD38" s="405" t="str">
        <f t="shared" si="62"/>
        <v>9999</v>
      </c>
      <c r="BF38" s="405" t="str">
        <f>VLOOKUP($A38,'urban rural'!$A$11:$S$336,17,FALSE)</f>
        <v>error</v>
      </c>
      <c r="BG38" s="424">
        <f t="shared" si="81"/>
        <v>1</v>
      </c>
      <c r="BH38" s="405" t="str">
        <f t="shared" si="63"/>
        <v>9999</v>
      </c>
      <c r="BJ38" s="405" t="str">
        <f>VLOOKUP($A38,'urban rural'!$A$11:$S$336,18,FALSE)</f>
        <v>error</v>
      </c>
      <c r="BK38" s="424">
        <f t="shared" si="82"/>
        <v>1</v>
      </c>
      <c r="BL38" s="405" t="str">
        <f t="shared" si="64"/>
        <v>9999</v>
      </c>
      <c r="BN38" s="405" t="str">
        <f>VLOOKUP($A38,'urban rural'!$A$11:$S$336,19,FALSE)</f>
        <v>error</v>
      </c>
      <c r="BO38" s="424">
        <f t="shared" si="83"/>
        <v>1</v>
      </c>
      <c r="BP38" s="405" t="str">
        <f t="shared" si="65"/>
        <v>9999</v>
      </c>
      <c r="BQ38" s="167">
        <f>VLOOKUP(A38,'[1]average earnings workplace 2012'!$A$13:$GY$599,[1]lists1!$B$12,FALSE)</f>
        <v>12.26</v>
      </c>
      <c r="BR38" s="167" t="e">
        <f t="shared" si="66"/>
        <v>#N/A</v>
      </c>
      <c r="BS38" s="167" t="e">
        <f t="shared" si="67"/>
        <v>#N/A</v>
      </c>
      <c r="BY38" s="409" t="s">
        <v>237</v>
      </c>
      <c r="BZ38" s="408">
        <f t="shared" si="32"/>
        <v>33</v>
      </c>
      <c r="CA38" s="408">
        <f t="array" ref="CA38">INDEX($BZ$1:$BZ$55,MATCH(SMALL(COUNTIF($BZ$1:$BZ$55,"&lt;"&amp;$BZ$1:$BZ$55),ROW($BZ38:$CA38)),COUNTIF($BZ$1:$BZ$55,"&lt;"&amp;$BZ$1:$BZ$55),0))</f>
        <v>38</v>
      </c>
      <c r="CB38" s="408" t="str">
        <f t="array" ref="CB38">INDEX($BY$1:$BY$55,SMALL(IF($BZ$1:$BZ$55=$CA38,ROW($BZ$1:$BZ$55)),COUNTIF($CA$1:$CA38,$CA38)),1)</f>
        <v>North Kesteven</v>
      </c>
      <c r="CC38" s="408">
        <f t="shared" si="84"/>
        <v>38</v>
      </c>
      <c r="CD38" s="408" t="str">
        <f t="shared" si="85"/>
        <v>North Kesteven</v>
      </c>
      <c r="CF38" s="409" t="s">
        <v>237</v>
      </c>
      <c r="CG38" s="408">
        <f t="shared" si="33"/>
        <v>31</v>
      </c>
      <c r="CH38" s="408">
        <f t="array" ref="CH38">INDEX(CG$1:CG$55,MATCH(SMALL(COUNTIF(CG$1:CG$55,"&lt;"&amp;CG$1:CG$55),ROW(CG38:CH38)),COUNTIF(CG$1:CG$55,"&lt;"&amp;CG$1:CG$55),0))</f>
        <v>38</v>
      </c>
      <c r="CI38" s="408" t="str">
        <f t="array" ref="CI38">INDEX(CF$1:CF$55,SMALL(IF(CG$1:CG$55=CH38,ROW(CG$1:CG$55)),COUNTIF(CH$1:CH38,CH38)),1)</f>
        <v>North Kesteven</v>
      </c>
      <c r="CJ38" s="408">
        <f t="shared" si="86"/>
        <v>38</v>
      </c>
      <c r="CK38" s="408" t="str">
        <f t="shared" si="87"/>
        <v>North Kesteven</v>
      </c>
      <c r="CM38" s="409" t="s">
        <v>237</v>
      </c>
      <c r="CN38" s="408">
        <f t="shared" si="34"/>
        <v>31</v>
      </c>
      <c r="CO38" s="408">
        <f t="array" ref="CO38">INDEX(CN$1:CN$55,MATCH(SMALL(COUNTIF(CN$1:CN$55,"&lt;"&amp;CN$1:CN$55),ROW(CN38:CO38)),COUNTIF(CN$1:CN$55,"&lt;"&amp;CN$1:CN$55),0))</f>
        <v>38</v>
      </c>
      <c r="CP38" s="408" t="str">
        <f t="array" ref="CP38">INDEX(CM$1:CM$55,SMALL(IF(CN$1:CN$55=CO38,ROW(CN$1:CN$55)),COUNTIF(CO$1:CO38,CO38)),1)</f>
        <v>South Oxfordshire</v>
      </c>
      <c r="CQ38" s="408">
        <f t="shared" si="88"/>
        <v>38</v>
      </c>
      <c r="CR38" s="408" t="str">
        <f t="shared" si="89"/>
        <v>South Oxfordshire</v>
      </c>
      <c r="CT38" s="409" t="s">
        <v>237</v>
      </c>
      <c r="CU38" s="408">
        <f t="shared" si="35"/>
        <v>11</v>
      </c>
      <c r="CV38" s="408">
        <f t="array" ref="CV38">INDEX(CU$1:CU$55,MATCH(SMALL(COUNTIF(CU$1:CU$55,"&lt;"&amp;CU$1:CU$55),ROW(CU38:CV38)),COUNTIF(CU$1:CU$55,"&lt;"&amp;CU$1:CU$55),0))</f>
        <v>38</v>
      </c>
      <c r="CW38" s="408" t="str">
        <f t="array" ref="CW38">INDEX(CT$1:CT$55,SMALL(IF(CU$1:CU$55=CV38,ROW(CU$1:CU$55)),COUNTIF(CV$1:CV38,CV38)),1)</f>
        <v>West Somerset</v>
      </c>
      <c r="CX38" s="408">
        <f t="shared" si="90"/>
        <v>38</v>
      </c>
      <c r="CY38" s="408" t="str">
        <f t="shared" si="91"/>
        <v>West Somerset</v>
      </c>
      <c r="DA38" s="409" t="s">
        <v>237</v>
      </c>
      <c r="DB38" s="408">
        <f t="shared" si="36"/>
        <v>28</v>
      </c>
      <c r="DC38" s="408">
        <f t="array" ref="DC38">INDEX(DB$1:DB$55,MATCH(SMALL(COUNTIF(DB$1:DB$55,"&lt;"&amp;DB$1:DB$55),ROW(DB38:DC38)),COUNTIF(DB$1:DB$55,"&lt;"&amp;DB$1:DB$55),0))</f>
        <v>38</v>
      </c>
      <c r="DD38" s="408" t="str">
        <f t="array" ref="DD38">INDEX(DA$1:DA$55,SMALL(IF(DB$1:DB$55=DC38,ROW(DB$1:DB$55)),COUNTIF(DC$1:DC38,DC38)),1)</f>
        <v>Eden</v>
      </c>
      <c r="DE38" s="408">
        <f t="shared" si="92"/>
        <v>38</v>
      </c>
      <c r="DF38" s="408" t="str">
        <f t="shared" si="93"/>
        <v>Eden</v>
      </c>
      <c r="DH38" s="409" t="s">
        <v>237</v>
      </c>
      <c r="DI38" s="408">
        <f t="shared" si="37"/>
        <v>35</v>
      </c>
      <c r="DJ38" s="408">
        <f t="array" ref="DJ38">INDEX(DI$1:DI$55,MATCH(SMALL(COUNTIF(DI$1:DI$55,"&lt;"&amp;DI$1:DI$55),ROW(DI38:DJ38)),COUNTIF(DI$1:DI$55,"&lt;"&amp;DI$1:DI$55),0))</f>
        <v>38</v>
      </c>
      <c r="DK38" s="408" t="str">
        <f t="array" ref="DK38">INDEX(DH$1:DH$55,SMALL(IF(DI$1:DI$55=DJ38,ROW(DI$1:DI$55)),COUNTIF(DJ$1:DJ38,DJ38)),1)</f>
        <v>West Somerset</v>
      </c>
      <c r="DL38" s="408">
        <f t="shared" si="94"/>
        <v>38</v>
      </c>
      <c r="DM38" s="408" t="str">
        <f t="shared" si="95"/>
        <v>West Somerset</v>
      </c>
      <c r="DO38" s="409" t="s">
        <v>237</v>
      </c>
      <c r="DP38" s="408">
        <f t="shared" si="38"/>
        <v>34</v>
      </c>
      <c r="DQ38" s="408">
        <f t="array" ref="DQ38">INDEX(DP$1:DP$55,MATCH(SMALL(COUNTIF(DP$1:DP$55,"&lt;"&amp;DP$1:DP$55),ROW(DP38:DQ38)),COUNTIF(DP$1:DP$55,"&lt;"&amp;DP$1:DP$55),0))</f>
        <v>38</v>
      </c>
      <c r="DR38" s="408" t="str">
        <f t="array" ref="DR38">INDEX(DO$1:DO$55,SMALL(IF(DP$1:DP$55=DQ38,ROW(DP$1:DP$55)),COUNTIF(DQ$1:DQ38,DQ38)),1)</f>
        <v>West Oxfordshire</v>
      </c>
      <c r="DS38" s="408">
        <f t="shared" si="96"/>
        <v>38</v>
      </c>
      <c r="DT38" s="408" t="str">
        <f t="shared" si="97"/>
        <v>West Oxfordshire</v>
      </c>
      <c r="DV38" s="409" t="s">
        <v>237</v>
      </c>
      <c r="DW38" s="408">
        <f t="shared" si="39"/>
        <v>18</v>
      </c>
      <c r="DX38" s="408">
        <f t="array" ref="DX38">INDEX(DW$1:DW$55,MATCH(SMALL(COUNTIF(DW$1:DW$55,"&lt;"&amp;DW$1:DW$55),ROW(DW38:DX38)),COUNTIF(DW$1:DW$55,"&lt;"&amp;DW$1:DW$55),0))</f>
        <v>38</v>
      </c>
      <c r="DY38" s="408" t="str">
        <f t="array" ref="DY38">INDEX(DV$1:DV$55,SMALL(IF(DW$1:DW$55=DX38,ROW(DW$1:DW$55)),COUNTIF(DX$1:DX38,DX38)),1)</f>
        <v>South Oxfordshire</v>
      </c>
      <c r="DZ38" s="408">
        <f t="shared" si="98"/>
        <v>38</v>
      </c>
      <c r="EA38" s="408" t="str">
        <f t="shared" si="99"/>
        <v>South Oxfordshire</v>
      </c>
      <c r="EC38" s="409" t="s">
        <v>237</v>
      </c>
      <c r="ED38" s="408">
        <f t="shared" si="40"/>
        <v>41</v>
      </c>
      <c r="EE38" s="408">
        <f t="array" ref="EE38">INDEX(ED$1:ED$55,MATCH(SMALL(COUNTIF(ED$1:ED$55,"&lt;"&amp;ED$1:ED$55),ROW(ED38:EE38)),COUNTIF(ED$1:ED$55,"&lt;"&amp;ED$1:ED$55),0))</f>
        <v>38</v>
      </c>
      <c r="EF38" s="408" t="str">
        <f t="array" ref="EF38">INDEX(EC$1:EC$55,SMALL(IF(ED$1:ED$55=EE38,ROW(ED$1:ED$55)),COUNTIF(EE$1:EE38,EE38)),1)</f>
        <v>Torridge</v>
      </c>
      <c r="EG38" s="408">
        <f t="shared" si="100"/>
        <v>38</v>
      </c>
      <c r="EH38" s="408" t="str">
        <f t="shared" si="101"/>
        <v>Torridge</v>
      </c>
      <c r="EJ38" s="409" t="s">
        <v>237</v>
      </c>
      <c r="EK38" s="408">
        <f t="shared" si="41"/>
        <v>34</v>
      </c>
      <c r="EL38" s="408">
        <f t="array" ref="EL38">INDEX(EK$1:EK$55,MATCH(SMALL(COUNTIF(EK$1:EK$55,"&lt;"&amp;EK$1:EK$55),ROW(EK38:EL38)),COUNTIF(EK$1:EK$55,"&lt;"&amp;EK$1:EK$55),0))</f>
        <v>38</v>
      </c>
      <c r="EM38" s="408" t="str">
        <f t="array" ref="EM38">INDEX(EJ$1:EJ$55,SMALL(IF(EK$1:EK$55=EL38,ROW(EK$1:EK$55)),COUNTIF(EL$1:EL38,EL38)),1)</f>
        <v>Torridge</v>
      </c>
      <c r="EN38" s="408">
        <f t="shared" si="102"/>
        <v>38</v>
      </c>
      <c r="EO38" s="408" t="str">
        <f t="shared" si="103"/>
        <v>Torridge</v>
      </c>
      <c r="EQ38" s="409" t="s">
        <v>237</v>
      </c>
      <c r="ER38" s="408">
        <f t="shared" si="42"/>
        <v>34</v>
      </c>
      <c r="ES38" s="408">
        <f t="array" ref="ES38">INDEX(ER$1:ER$55,MATCH(SMALL(COUNTIF(ER$1:ER$55,"&lt;"&amp;ER$1:ER$55),ROW(ER38:ES38)),COUNTIF(ER$1:ER$55,"&lt;"&amp;ER$1:ER$55),0))</f>
        <v>38</v>
      </c>
      <c r="ET38" s="408" t="str">
        <f t="array" ref="ET38">INDEX(EQ$1:EQ$55,SMALL(IF(ER$1:ER$55=ES38,ROW(ER$1:ER$55)),COUNTIF(ES$1:ES38,ES38)),1)</f>
        <v>Wychavon</v>
      </c>
      <c r="EU38" s="408">
        <f t="shared" si="104"/>
        <v>38</v>
      </c>
      <c r="EV38" s="408" t="str">
        <f t="shared" si="105"/>
        <v>Wychavon</v>
      </c>
      <c r="EX38" s="409" t="s">
        <v>237</v>
      </c>
      <c r="EY38" s="408">
        <f t="shared" si="43"/>
        <v>16</v>
      </c>
      <c r="EZ38" s="408">
        <f t="array" ref="EZ38">INDEX(EY$1:EY$55,MATCH(SMALL(COUNTIF(EY$1:EY$55,"&lt;"&amp;EY$1:EY$55),ROW(EY38:EZ38)),COUNTIF(EY$1:EY$55,"&lt;"&amp;EY$1:EY$55),0))</f>
        <v>38</v>
      </c>
      <c r="FA38" s="408" t="str">
        <f t="array" ref="FA38">INDEX(EX$1:EX$55,SMALL(IF(EY$1:EY$55=EZ38,ROW(EY$1:EY$55)),COUNTIF(EZ$1:EZ38,EZ38)),1)</f>
        <v>West Dorset</v>
      </c>
      <c r="FB38" s="408">
        <f t="shared" si="106"/>
        <v>38</v>
      </c>
      <c r="FC38" s="408" t="str">
        <f t="shared" si="107"/>
        <v>West Dorset</v>
      </c>
      <c r="FE38" s="409" t="s">
        <v>237</v>
      </c>
      <c r="FF38" s="408" t="str">
        <f t="shared" si="44"/>
        <v>9999</v>
      </c>
      <c r="FG38" s="408" t="str">
        <f t="array" ref="FG38">INDEX(FF$1:FF$55,MATCH(SMALL(COUNTIF(FF$1:FF$55,"&lt;"&amp;FF$1:FF$55),ROW(FF38:FG38)),COUNTIF(FF$1:FF$55,"&lt;"&amp;FF$1:FF$55),0))</f>
        <v>9999</v>
      </c>
      <c r="FH38" s="408" t="str">
        <f t="array" ref="FH38">INDEX(FE$1:FE$55,SMALL(IF(FF$1:FF$55=FG38,ROW(FF$1:FF$55)),COUNTIF(FG$1:FG38,FG38)),1)</f>
        <v>South Hams</v>
      </c>
      <c r="FI38" s="408" t="str">
        <f t="shared" si="108"/>
        <v>no data</v>
      </c>
      <c r="FJ38" s="408" t="str">
        <f t="shared" si="109"/>
        <v>South Hams</v>
      </c>
      <c r="FL38" s="409" t="s">
        <v>237</v>
      </c>
      <c r="FM38" s="408" t="str">
        <f t="shared" si="45"/>
        <v>9999</v>
      </c>
      <c r="FN38" s="408" t="str">
        <f t="array" ref="FN38">INDEX(FM$1:FM$55,MATCH(SMALL(COUNTIF(FM$1:FM$55,"&lt;"&amp;FM$1:FM$55),ROW(FM38:FN38)),COUNTIF(FM$1:FM$55,"&lt;"&amp;FM$1:FM$55),0))</f>
        <v>9999</v>
      </c>
      <c r="FO38" s="408" t="str">
        <f t="array" ref="FO38">INDEX(FL$1:FL$55,SMALL(IF(FM$1:FM$55=FN38,ROW(FM$1:FM$55)),COUNTIF(FN$1:FN38,FN38)),1)</f>
        <v>South Hams</v>
      </c>
      <c r="FP38" s="408" t="str">
        <f t="shared" si="110"/>
        <v>no data</v>
      </c>
      <c r="FQ38" s="408" t="str">
        <f t="shared" si="111"/>
        <v>South Hams</v>
      </c>
      <c r="FS38" s="409" t="s">
        <v>237</v>
      </c>
      <c r="FT38" s="408" t="str">
        <f t="shared" si="46"/>
        <v>9999</v>
      </c>
      <c r="FU38" s="408" t="str">
        <f t="array" ref="FU38">INDEX(FT$1:FT$55,MATCH(SMALL(COUNTIF(FT$1:FT$55,"&lt;"&amp;FT$1:FT$55),ROW(FT38:FU38)),COUNTIF(FT$1:FT$55,"&lt;"&amp;FT$1:FT$55),0))</f>
        <v>9999</v>
      </c>
      <c r="FV38" s="408" t="str">
        <f t="array" ref="FV38">INDEX(FS$1:FS$55,SMALL(IF(FT$1:FT$55=FU38,ROW(FT$1:FT$55)),COUNTIF(FU$1:FU38,FU38)),1)</f>
        <v>South Hams</v>
      </c>
      <c r="FW38" s="408" t="str">
        <f t="shared" si="112"/>
        <v>no data</v>
      </c>
      <c r="FX38" s="408" t="str">
        <f t="shared" si="113"/>
        <v>South Hams</v>
      </c>
      <c r="FZ38" s="409" t="s">
        <v>237</v>
      </c>
      <c r="GA38" s="408" t="str">
        <f t="shared" si="47"/>
        <v>9999</v>
      </c>
      <c r="GB38" s="408" t="str">
        <f t="array" ref="GB38">INDEX(GA$1:GA$55,MATCH(SMALL(COUNTIF(GA$1:GA$55,"&lt;"&amp;GA$1:GA$55),ROW(GA38:GB38)),COUNTIF(GA$1:GA$55,"&lt;"&amp;GA$1:GA$55),0))</f>
        <v>9999</v>
      </c>
      <c r="GC38" s="408" t="str">
        <f t="array" ref="GC38">INDEX(FZ$1:FZ$55,SMALL(IF(GA$1:GA$55=GB38,ROW(GA$1:GA$55)),COUNTIF(GB$1:GB38,GB38)),1)</f>
        <v>South Hams</v>
      </c>
      <c r="GD38" s="408" t="str">
        <f t="shared" si="114"/>
        <v>no data</v>
      </c>
      <c r="GE38" s="408" t="str">
        <f t="shared" si="115"/>
        <v>South Hams</v>
      </c>
    </row>
    <row r="39" spans="1:187" x14ac:dyDescent="0.25">
      <c r="A39" s="420" t="s">
        <v>34</v>
      </c>
      <c r="B39" s="167" t="str">
        <f t="shared" si="48"/>
        <v>R50</v>
      </c>
      <c r="C39" s="405" t="str">
        <f>VLOOKUP(A39,'urban rural'!$A$11:$B$336,2,FALSE)</f>
        <v>Rural 50</v>
      </c>
      <c r="D39" s="167" t="str">
        <f t="shared" si="49"/>
        <v>Predominantly Rural</v>
      </c>
      <c r="F39" s="405">
        <f>VLOOKUP($A39,'urban rural'!$A$11:$S$336,4,FALSE)</f>
        <v>5.1424600416956215E-4</v>
      </c>
      <c r="G39" s="424">
        <f t="shared" si="68"/>
        <v>10</v>
      </c>
      <c r="H39" s="405">
        <f t="shared" si="50"/>
        <v>10</v>
      </c>
      <c r="J39" s="405">
        <f>VLOOKUP($A39,'urban rural'!$A$11:$S$336,5,FALSE)</f>
        <v>2.5587828492392806E-4</v>
      </c>
      <c r="K39" s="424">
        <f t="shared" si="69"/>
        <v>8</v>
      </c>
      <c r="L39" s="405">
        <f t="shared" si="51"/>
        <v>8</v>
      </c>
      <c r="N39" s="405">
        <f>VLOOKUP($A39,'urban rural'!$A$11:$S$336,6,FALSE)</f>
        <v>2.9452054794520548E-4</v>
      </c>
      <c r="O39" s="424">
        <f t="shared" si="70"/>
        <v>8</v>
      </c>
      <c r="P39" s="405">
        <f t="shared" si="52"/>
        <v>8</v>
      </c>
      <c r="R39" s="405">
        <f>VLOOKUP($A39,'urban rural'!$A$11:$S$336,7,FALSE)</f>
        <v>7.7803801887348502E-4</v>
      </c>
      <c r="S39" s="424">
        <f t="shared" si="71"/>
        <v>31</v>
      </c>
      <c r="T39" s="405">
        <f t="shared" si="53"/>
        <v>31</v>
      </c>
      <c r="V39" s="405">
        <f>VLOOKUP($A39,'urban rural'!$A$11:$S$336,8,FALSE)</f>
        <v>4.3085476025017373E-4</v>
      </c>
      <c r="W39" s="424">
        <f t="shared" si="72"/>
        <v>14</v>
      </c>
      <c r="X39" s="405">
        <f t="shared" si="54"/>
        <v>14</v>
      </c>
      <c r="Z39" s="405">
        <f>VLOOKUP($A39,'urban rural'!$A$11:$S$336,9,FALSE)</f>
        <v>1.7289073305670817E-4</v>
      </c>
      <c r="AA39" s="424">
        <f t="shared" si="73"/>
        <v>9</v>
      </c>
      <c r="AB39" s="405">
        <f t="shared" si="55"/>
        <v>9</v>
      </c>
      <c r="AD39" s="405">
        <f>VLOOKUP($A39,'urban rural'!$A$11:$S$336,10,FALSE)</f>
        <v>2.1232876712328768E-4</v>
      </c>
      <c r="AE39" s="424">
        <f t="shared" si="74"/>
        <v>10</v>
      </c>
      <c r="AF39" s="405">
        <f t="shared" si="56"/>
        <v>10</v>
      </c>
      <c r="AH39" s="405">
        <f>VLOOKUP($A39,'urban rural'!$A$11:$S$336,11,FALSE)</f>
        <v>1.8787971538609892E-4</v>
      </c>
      <c r="AI39" s="424">
        <f t="shared" si="75"/>
        <v>16</v>
      </c>
      <c r="AJ39" s="405">
        <f t="shared" si="57"/>
        <v>16</v>
      </c>
      <c r="AL39" s="405">
        <f>VLOOKUP($A39,'urban rural'!$A$11:$S$336,12,FALSE)</f>
        <v>8.339124391938846E-5</v>
      </c>
      <c r="AM39" s="424">
        <f t="shared" si="76"/>
        <v>11</v>
      </c>
      <c r="AN39" s="405">
        <f t="shared" si="58"/>
        <v>11</v>
      </c>
      <c r="AP39" s="405">
        <f>VLOOKUP($A39,'urban rural'!$A$11:$S$336,13,FALSE)</f>
        <v>8.2987551867219915E-5</v>
      </c>
      <c r="AQ39" s="424">
        <f t="shared" si="77"/>
        <v>11</v>
      </c>
      <c r="AR39" s="405">
        <f t="shared" si="59"/>
        <v>11</v>
      </c>
      <c r="AT39" s="405">
        <f>VLOOKUP($A39,'urban rural'!$A$11:$S$336,14,FALSE)</f>
        <v>8.219178082191781E-5</v>
      </c>
      <c r="AU39" s="424">
        <f t="shared" si="78"/>
        <v>10</v>
      </c>
      <c r="AV39" s="405">
        <f t="shared" si="60"/>
        <v>10</v>
      </c>
      <c r="AX39" s="405">
        <f>VLOOKUP($A39,'urban rural'!$A$11:$S$336,15,FALSE)</f>
        <v>5.9015830348738607E-4</v>
      </c>
      <c r="AY39" s="424">
        <f t="shared" si="79"/>
        <v>35</v>
      </c>
      <c r="AZ39" s="405">
        <f t="shared" si="61"/>
        <v>35</v>
      </c>
      <c r="BB39" s="405" t="str">
        <f>VLOOKUP($A39,'urban rural'!$A$11:$S$336,16,FALSE)</f>
        <v>error</v>
      </c>
      <c r="BC39" s="424">
        <f t="shared" si="80"/>
        <v>1</v>
      </c>
      <c r="BD39" s="405" t="str">
        <f t="shared" si="62"/>
        <v>9999</v>
      </c>
      <c r="BF39" s="405" t="str">
        <f>VLOOKUP($A39,'urban rural'!$A$11:$S$336,17,FALSE)</f>
        <v>error</v>
      </c>
      <c r="BG39" s="424">
        <f t="shared" si="81"/>
        <v>1</v>
      </c>
      <c r="BH39" s="405" t="str">
        <f t="shared" si="63"/>
        <v>9999</v>
      </c>
      <c r="BJ39" s="405" t="str">
        <f>VLOOKUP($A39,'urban rural'!$A$11:$S$336,18,FALSE)</f>
        <v>error</v>
      </c>
      <c r="BK39" s="424">
        <f t="shared" si="82"/>
        <v>1</v>
      </c>
      <c r="BL39" s="405" t="str">
        <f t="shared" si="64"/>
        <v>9999</v>
      </c>
      <c r="BN39" s="405" t="str">
        <f>VLOOKUP($A39,'urban rural'!$A$11:$S$336,19,FALSE)</f>
        <v>error</v>
      </c>
      <c r="BO39" s="424">
        <f t="shared" si="83"/>
        <v>1</v>
      </c>
      <c r="BP39" s="405" t="str">
        <f t="shared" si="65"/>
        <v>9999</v>
      </c>
      <c r="BQ39" s="167">
        <f>VLOOKUP(A39,'[1]average earnings workplace 2012'!$A$13:$GY$599,[1]lists1!$B$12,FALSE)</f>
        <v>11.12</v>
      </c>
      <c r="BR39" s="167" t="e">
        <f t="shared" si="66"/>
        <v>#N/A</v>
      </c>
      <c r="BS39" s="167" t="e">
        <f t="shared" si="67"/>
        <v>#N/A</v>
      </c>
      <c r="BY39" s="409" t="s">
        <v>238</v>
      </c>
      <c r="BZ39" s="408">
        <f t="shared" si="32"/>
        <v>53</v>
      </c>
      <c r="CA39" s="408">
        <f t="array" ref="CA39">INDEX($BZ$1:$BZ$55,MATCH(SMALL(COUNTIF($BZ$1:$BZ$55,"&lt;"&amp;$BZ$1:$BZ$55),ROW($BZ39:$CA39)),COUNTIF($BZ$1:$BZ$55,"&lt;"&amp;$BZ$1:$BZ$55),0))</f>
        <v>39</v>
      </c>
      <c r="CB39" s="408" t="str">
        <f t="array" ref="CB39">INDEX($BY$1:$BY$55,SMALL(IF($BZ$1:$BZ$55=$CA39,ROW($BZ$1:$BZ$55)),COUNTIF($CA$1:$CA39,$CA39)),1)</f>
        <v>Daventry</v>
      </c>
      <c r="CC39" s="408">
        <f t="shared" si="84"/>
        <v>39</v>
      </c>
      <c r="CD39" s="408" t="str">
        <f t="shared" si="85"/>
        <v>Daventry</v>
      </c>
      <c r="CF39" s="409" t="s">
        <v>238</v>
      </c>
      <c r="CG39" s="408">
        <f t="shared" si="33"/>
        <v>52</v>
      </c>
      <c r="CH39" s="408">
        <f t="array" ref="CH39">INDEX(CG$1:CG$55,MATCH(SMALL(COUNTIF(CG$1:CG$55,"&lt;"&amp;CG$1:CG$55),ROW(CG39:CH39)),COUNTIF(CG$1:CG$55,"&lt;"&amp;CG$1:CG$55),0))</f>
        <v>39</v>
      </c>
      <c r="CI39" s="408" t="str">
        <f t="array" ref="CI39">INDEX(CF$1:CF$55,SMALL(IF(CG$1:CG$55=CH39,ROW(CG$1:CG$55)),COUNTIF(CH$1:CH39,CH39)),1)</f>
        <v>Ryedale</v>
      </c>
      <c r="CJ39" s="408">
        <f t="shared" si="86"/>
        <v>39</v>
      </c>
      <c r="CK39" s="408" t="str">
        <f t="shared" si="87"/>
        <v>Ryedale</v>
      </c>
      <c r="CM39" s="409" t="s">
        <v>238</v>
      </c>
      <c r="CN39" s="408">
        <f t="shared" si="34"/>
        <v>51</v>
      </c>
      <c r="CO39" s="408">
        <f t="array" ref="CO39">INDEX(CN$1:CN$55,MATCH(SMALL(COUNTIF(CN$1:CN$55,"&lt;"&amp;CN$1:CN$55),ROW(CN39:CO39)),COUNTIF(CN$1:CN$55,"&lt;"&amp;CN$1:CN$55),0))</f>
        <v>39</v>
      </c>
      <c r="CP39" s="408" t="str">
        <f t="array" ref="CP39">INDEX(CM$1:CM$55,SMALL(IF(CN$1:CN$55=CO39,ROW(CN$1:CN$55)),COUNTIF(CO$1:CO39,CO39)),1)</f>
        <v>Wychavon</v>
      </c>
      <c r="CQ39" s="408">
        <f t="shared" si="88"/>
        <v>39</v>
      </c>
      <c r="CR39" s="408" t="str">
        <f t="shared" si="89"/>
        <v>Wychavon</v>
      </c>
      <c r="CT39" s="409" t="s">
        <v>238</v>
      </c>
      <c r="CU39" s="408">
        <f t="shared" si="35"/>
        <v>55</v>
      </c>
      <c r="CV39" s="408">
        <f t="array" ref="CV39">INDEX(CU$1:CU$55,MATCH(SMALL(COUNTIF(CU$1:CU$55,"&lt;"&amp;CU$1:CU$55),ROW(CU39:CV39)),COUNTIF(CU$1:CU$55,"&lt;"&amp;CU$1:CU$55),0))</f>
        <v>39</v>
      </c>
      <c r="CW39" s="408" t="str">
        <f t="array" ref="CW39">INDEX(CT$1:CT$55,SMALL(IF(CU$1:CU$55=CV39,ROW(CU$1:CU$55)),COUNTIF(CV$1:CV39,CV39)),1)</f>
        <v>Rutland</v>
      </c>
      <c r="CX39" s="408">
        <f t="shared" si="90"/>
        <v>39</v>
      </c>
      <c r="CY39" s="408" t="str">
        <f t="shared" si="91"/>
        <v>Rutland</v>
      </c>
      <c r="DA39" s="409" t="s">
        <v>238</v>
      </c>
      <c r="DB39" s="408">
        <f t="shared" si="36"/>
        <v>54</v>
      </c>
      <c r="DC39" s="408">
        <f t="array" ref="DC39">INDEX(DB$1:DB$55,MATCH(SMALL(COUNTIF(DB$1:DB$55,"&lt;"&amp;DB$1:DB$55),ROW(DB39:DC39)),COUNTIF(DB$1:DB$55,"&lt;"&amp;DB$1:DB$55),0))</f>
        <v>39</v>
      </c>
      <c r="DD39" s="408" t="str">
        <f t="array" ref="DD39">INDEX(DA$1:DA$55,SMALL(IF(DB$1:DB$55=DC39,ROW(DB$1:DB$55)),COUNTIF(DC$1:DC39,DC39)),1)</f>
        <v>South Cambridgeshire</v>
      </c>
      <c r="DE39" s="408">
        <f t="shared" si="92"/>
        <v>39</v>
      </c>
      <c r="DF39" s="408" t="str">
        <f t="shared" si="93"/>
        <v>South Cambridgeshire</v>
      </c>
      <c r="DH39" s="409" t="s">
        <v>238</v>
      </c>
      <c r="DI39" s="408">
        <f t="shared" si="37"/>
        <v>53</v>
      </c>
      <c r="DJ39" s="408">
        <f t="array" ref="DJ39">INDEX(DI$1:DI$55,MATCH(SMALL(COUNTIF(DI$1:DI$55,"&lt;"&amp;DI$1:DI$55),ROW(DI39:DJ39)),COUNTIF(DI$1:DI$55,"&lt;"&amp;DI$1:DI$55),0))</f>
        <v>39</v>
      </c>
      <c r="DK39" s="408" t="str">
        <f t="array" ref="DK39">INDEX(DH$1:DH$55,SMALL(IF(DI$1:DI$55=DJ39,ROW(DI$1:DI$55)),COUNTIF(DJ$1:DJ39,DJ39)),1)</f>
        <v>Babergh</v>
      </c>
      <c r="DL39" s="408">
        <f t="shared" si="94"/>
        <v>39</v>
      </c>
      <c r="DM39" s="408" t="str">
        <f t="shared" si="95"/>
        <v>Babergh</v>
      </c>
      <c r="DO39" s="409" t="s">
        <v>238</v>
      </c>
      <c r="DP39" s="408">
        <f t="shared" si="38"/>
        <v>53</v>
      </c>
      <c r="DQ39" s="408">
        <f t="array" ref="DQ39">INDEX(DP$1:DP$55,MATCH(SMALL(COUNTIF(DP$1:DP$55,"&lt;"&amp;DP$1:DP$55),ROW(DP39:DQ39)),COUNTIF(DP$1:DP$55,"&lt;"&amp;DP$1:DP$55),0))</f>
        <v>39</v>
      </c>
      <c r="DR39" s="408" t="str">
        <f t="array" ref="DR39">INDEX(DO$1:DO$55,SMALL(IF(DP$1:DP$55=DQ39,ROW(DP$1:DP$55)),COUNTIF(DQ$1:DQ39,DQ39)),1)</f>
        <v>Suffolk Coastal</v>
      </c>
      <c r="DS39" s="408">
        <f t="shared" si="96"/>
        <v>39</v>
      </c>
      <c r="DT39" s="408" t="str">
        <f t="shared" si="97"/>
        <v>Suffolk Coastal</v>
      </c>
      <c r="DV39" s="409" t="s">
        <v>238</v>
      </c>
      <c r="DW39" s="408">
        <f t="shared" si="39"/>
        <v>54</v>
      </c>
      <c r="DX39" s="408">
        <f t="array" ref="DX39">INDEX(DW$1:DW$55,MATCH(SMALL(COUNTIF(DW$1:DW$55,"&lt;"&amp;DW$1:DW$55),ROW(DW39:DX39)),COUNTIF(DW$1:DW$55,"&lt;"&amp;DW$1:DW$55),0))</f>
        <v>39</v>
      </c>
      <c r="DY39" s="408" t="str">
        <f t="array" ref="DY39">INDEX(DV$1:DV$55,SMALL(IF(DW$1:DW$55=DX39,ROW(DW$1:DW$55)),COUNTIF(DX$1:DX39,DX39)),1)</f>
        <v>Huntingdonshire</v>
      </c>
      <c r="DZ39" s="408">
        <f t="shared" si="98"/>
        <v>39</v>
      </c>
      <c r="EA39" s="408" t="str">
        <f t="shared" si="99"/>
        <v>Huntingdonshire</v>
      </c>
      <c r="EC39" s="409" t="s">
        <v>238</v>
      </c>
      <c r="ED39" s="408">
        <f t="shared" si="40"/>
        <v>50</v>
      </c>
      <c r="EE39" s="408">
        <f t="array" ref="EE39">INDEX(ED$1:ED$55,MATCH(SMALL(COUNTIF(ED$1:ED$55,"&lt;"&amp;ED$1:ED$55),ROW(ED39:EE39)),COUNTIF(ED$1:ED$55,"&lt;"&amp;ED$1:ED$55),0))</f>
        <v>39</v>
      </c>
      <c r="EF39" s="408" t="str">
        <f t="array" ref="EF39">INDEX(EC$1:EC$55,SMALL(IF(ED$1:ED$55=EE39,ROW(ED$1:ED$55)),COUNTIF(EE$1:EE39,EE39)),1)</f>
        <v>Harborough</v>
      </c>
      <c r="EG39" s="408">
        <f t="shared" si="100"/>
        <v>39</v>
      </c>
      <c r="EH39" s="408" t="str">
        <f t="shared" si="101"/>
        <v>Harborough</v>
      </c>
      <c r="EJ39" s="409" t="s">
        <v>238</v>
      </c>
      <c r="EK39" s="408">
        <f t="shared" si="41"/>
        <v>51</v>
      </c>
      <c r="EL39" s="408">
        <f t="array" ref="EL39">INDEX(EK$1:EK$55,MATCH(SMALL(COUNTIF(EK$1:EK$55,"&lt;"&amp;EK$1:EK$55),ROW(EK39:EL39)),COUNTIF(EK$1:EK$55,"&lt;"&amp;EK$1:EK$55),0))</f>
        <v>39</v>
      </c>
      <c r="EM39" s="408" t="str">
        <f t="array" ref="EM39">INDEX(EJ$1:EJ$55,SMALL(IF(EK$1:EK$55=EL39,ROW(EK$1:EK$55)),COUNTIF(EL$1:EL39,EL39)),1)</f>
        <v>East Lindsey</v>
      </c>
      <c r="EN39" s="408">
        <f t="shared" si="102"/>
        <v>39</v>
      </c>
      <c r="EO39" s="408" t="str">
        <f t="shared" si="103"/>
        <v>East Lindsey</v>
      </c>
      <c r="EQ39" s="409" t="s">
        <v>238</v>
      </c>
      <c r="ER39" s="408">
        <f t="shared" si="42"/>
        <v>47</v>
      </c>
      <c r="ES39" s="408">
        <f t="array" ref="ES39">INDEX(ER$1:ER$55,MATCH(SMALL(COUNTIF(ER$1:ER$55,"&lt;"&amp;ER$1:ER$55),ROW(ER39:ES39)),COUNTIF(ER$1:ER$55,"&lt;"&amp;ER$1:ER$55),0))</f>
        <v>39</v>
      </c>
      <c r="ET39" s="408" t="str">
        <f t="array" ref="ET39">INDEX(EQ$1:EQ$55,SMALL(IF(ER$1:ER$55=ES39,ROW(ER$1:ER$55)),COUNTIF(ES$1:ES39,ES39)),1)</f>
        <v>South Oxfordshire</v>
      </c>
      <c r="EU39" s="408">
        <f t="shared" si="104"/>
        <v>39</v>
      </c>
      <c r="EV39" s="408" t="str">
        <f t="shared" si="105"/>
        <v>South Oxfordshire</v>
      </c>
      <c r="EX39" s="409" t="s">
        <v>238</v>
      </c>
      <c r="EY39" s="408">
        <f t="shared" si="43"/>
        <v>54</v>
      </c>
      <c r="EZ39" s="408">
        <f t="array" ref="EZ39">INDEX(EY$1:EY$55,MATCH(SMALL(COUNTIF(EY$1:EY$55,"&lt;"&amp;EY$1:EY$55),ROW(EY39:EZ39)),COUNTIF(EY$1:EY$55,"&lt;"&amp;EY$1:EY$55),0))</f>
        <v>39</v>
      </c>
      <c r="FA39" s="408" t="str">
        <f t="array" ref="FA39">INDEX(EX$1:EX$55,SMALL(IF(EY$1:EY$55=EZ39,ROW(EY$1:EY$55)),COUNTIF(EZ$1:EZ39,EZ39)),1)</f>
        <v>Selby</v>
      </c>
      <c r="FB39" s="408">
        <f t="shared" si="106"/>
        <v>39</v>
      </c>
      <c r="FC39" s="408" t="str">
        <f t="shared" si="107"/>
        <v>Selby</v>
      </c>
      <c r="FE39" s="409" t="s">
        <v>238</v>
      </c>
      <c r="FF39" s="408" t="str">
        <f t="shared" si="44"/>
        <v>9999</v>
      </c>
      <c r="FG39" s="408" t="str">
        <f t="array" ref="FG39">INDEX(FF$1:FF$55,MATCH(SMALL(COUNTIF(FF$1:FF$55,"&lt;"&amp;FF$1:FF$55),ROW(FF39:FG39)),COUNTIF(FF$1:FF$55,"&lt;"&amp;FF$1:FF$55),0))</f>
        <v>9999</v>
      </c>
      <c r="FH39" s="408" t="str">
        <f t="array" ref="FH39">INDEX(FE$1:FE$55,SMALL(IF(FF$1:FF$55=FG39,ROW(FF$1:FF$55)),COUNTIF(FG$1:FG39,FG39)),1)</f>
        <v>South Holland</v>
      </c>
      <c r="FI39" s="408" t="str">
        <f t="shared" si="108"/>
        <v>no data</v>
      </c>
      <c r="FJ39" s="408" t="str">
        <f t="shared" si="109"/>
        <v>South Holland</v>
      </c>
      <c r="FL39" s="409" t="s">
        <v>238</v>
      </c>
      <c r="FM39" s="408" t="str">
        <f t="shared" si="45"/>
        <v>9999</v>
      </c>
      <c r="FN39" s="408" t="str">
        <f t="array" ref="FN39">INDEX(FM$1:FM$55,MATCH(SMALL(COUNTIF(FM$1:FM$55,"&lt;"&amp;FM$1:FM$55),ROW(FM39:FN39)),COUNTIF(FM$1:FM$55,"&lt;"&amp;FM$1:FM$55),0))</f>
        <v>9999</v>
      </c>
      <c r="FO39" s="408" t="str">
        <f t="array" ref="FO39">INDEX(FL$1:FL$55,SMALL(IF(FM$1:FM$55=FN39,ROW(FM$1:FM$55)),COUNTIF(FN$1:FN39,FN39)),1)</f>
        <v>South Holland</v>
      </c>
      <c r="FP39" s="408" t="str">
        <f t="shared" si="110"/>
        <v>no data</v>
      </c>
      <c r="FQ39" s="408" t="str">
        <f t="shared" si="111"/>
        <v>South Holland</v>
      </c>
      <c r="FS39" s="409" t="s">
        <v>238</v>
      </c>
      <c r="FT39" s="408" t="str">
        <f t="shared" si="46"/>
        <v>9999</v>
      </c>
      <c r="FU39" s="408" t="str">
        <f t="array" ref="FU39">INDEX(FT$1:FT$55,MATCH(SMALL(COUNTIF(FT$1:FT$55,"&lt;"&amp;FT$1:FT$55),ROW(FT39:FU39)),COUNTIF(FT$1:FT$55,"&lt;"&amp;FT$1:FT$55),0))</f>
        <v>9999</v>
      </c>
      <c r="FV39" s="408" t="str">
        <f t="array" ref="FV39">INDEX(FS$1:FS$55,SMALL(IF(FT$1:FT$55=FU39,ROW(FT$1:FT$55)),COUNTIF(FU$1:FU39,FU39)),1)</f>
        <v>South Holland</v>
      </c>
      <c r="FW39" s="408" t="str">
        <f t="shared" si="112"/>
        <v>no data</v>
      </c>
      <c r="FX39" s="408" t="str">
        <f t="shared" si="113"/>
        <v>South Holland</v>
      </c>
      <c r="FZ39" s="409" t="s">
        <v>238</v>
      </c>
      <c r="GA39" s="408" t="str">
        <f t="shared" si="47"/>
        <v>9999</v>
      </c>
      <c r="GB39" s="408" t="str">
        <f t="array" ref="GB39">INDEX(GA$1:GA$55,MATCH(SMALL(COUNTIF(GA$1:GA$55,"&lt;"&amp;GA$1:GA$55),ROW(GA39:GB39)),COUNTIF(GA$1:GA$55,"&lt;"&amp;GA$1:GA$55),0))</f>
        <v>9999</v>
      </c>
      <c r="GC39" s="408" t="str">
        <f t="array" ref="GC39">INDEX(FZ$1:FZ$55,SMALL(IF(GA$1:GA$55=GB39,ROW(GA$1:GA$55)),COUNTIF(GB$1:GB39,GB39)),1)</f>
        <v>South Holland</v>
      </c>
      <c r="GD39" s="408" t="str">
        <f t="shared" si="114"/>
        <v>no data</v>
      </c>
      <c r="GE39" s="408" t="str">
        <f t="shared" si="115"/>
        <v>South Holland</v>
      </c>
    </row>
    <row r="40" spans="1:187" x14ac:dyDescent="0.25">
      <c r="A40" s="420" t="s">
        <v>35</v>
      </c>
      <c r="B40" s="167" t="str">
        <f t="shared" si="48"/>
        <v>R80</v>
      </c>
      <c r="C40" s="405" t="str">
        <f>VLOOKUP(A40,'urban rural'!$A$11:$B$336,2,FALSE)</f>
        <v>Rural 80</v>
      </c>
      <c r="D40" s="167" t="str">
        <f t="shared" si="49"/>
        <v>Predominantly Rural</v>
      </c>
      <c r="F40" s="405">
        <f>VLOOKUP($A40,'urban rural'!$A$11:$S$336,4,FALSE)</f>
        <v>1.4429790535298681E-3</v>
      </c>
      <c r="G40" s="424">
        <f t="shared" si="68"/>
        <v>45</v>
      </c>
      <c r="H40" s="405">
        <f t="shared" si="50"/>
        <v>45</v>
      </c>
      <c r="J40" s="405">
        <f>VLOOKUP($A40,'urban rural'!$A$11:$S$336,5,FALSE)</f>
        <v>6.5687789799072642E-4</v>
      </c>
      <c r="K40" s="424">
        <f t="shared" si="69"/>
        <v>36</v>
      </c>
      <c r="L40" s="405">
        <f t="shared" si="51"/>
        <v>36</v>
      </c>
      <c r="N40" s="405">
        <f>VLOOKUP($A40,'urban rural'!$A$11:$S$336,6,FALSE)</f>
        <v>1.0161662817551962E-3</v>
      </c>
      <c r="O40" s="424">
        <f t="shared" si="70"/>
        <v>44</v>
      </c>
      <c r="P40" s="405">
        <f t="shared" si="52"/>
        <v>44</v>
      </c>
      <c r="R40" s="405">
        <f>VLOOKUP($A40,'urban rural'!$A$11:$S$336,7,FALSE)</f>
        <v>1.1118276489392059E-3</v>
      </c>
      <c r="S40" s="424">
        <f t="shared" si="71"/>
        <v>47</v>
      </c>
      <c r="T40" s="405">
        <f t="shared" si="53"/>
        <v>47</v>
      </c>
      <c r="V40" s="405">
        <f>VLOOKUP($A40,'urban rural'!$A$11:$S$336,8,FALSE)</f>
        <v>1.3498836307214894E-3</v>
      </c>
      <c r="W40" s="424">
        <f t="shared" si="72"/>
        <v>48</v>
      </c>
      <c r="X40" s="405">
        <f t="shared" si="54"/>
        <v>48</v>
      </c>
      <c r="Z40" s="405">
        <f>VLOOKUP($A40,'urban rural'!$A$11:$S$336,9,FALSE)</f>
        <v>5.3323029366306033E-4</v>
      </c>
      <c r="AA40" s="424">
        <f t="shared" si="73"/>
        <v>42</v>
      </c>
      <c r="AB40" s="405">
        <f t="shared" si="55"/>
        <v>42</v>
      </c>
      <c r="AD40" s="405">
        <f>VLOOKUP($A40,'urban rural'!$A$11:$S$336,10,FALSE)</f>
        <v>9.160892994611239E-4</v>
      </c>
      <c r="AE40" s="424">
        <f t="shared" si="74"/>
        <v>49</v>
      </c>
      <c r="AF40" s="405">
        <f t="shared" si="56"/>
        <v>49</v>
      </c>
      <c r="AH40" s="405">
        <f>VLOOKUP($A40,'urban rural'!$A$11:$S$336,11,FALSE)</f>
        <v>1.0323946932834815E-3</v>
      </c>
      <c r="AI40" s="424">
        <f t="shared" si="75"/>
        <v>51</v>
      </c>
      <c r="AJ40" s="405">
        <f t="shared" si="57"/>
        <v>51</v>
      </c>
      <c r="AL40" s="405">
        <f>VLOOKUP($A40,'urban rural'!$A$11:$S$336,12,FALSE)</f>
        <v>1.008533747090768E-4</v>
      </c>
      <c r="AM40" s="424">
        <f t="shared" si="76"/>
        <v>25</v>
      </c>
      <c r="AN40" s="405">
        <f t="shared" si="58"/>
        <v>25</v>
      </c>
      <c r="AP40" s="405">
        <f>VLOOKUP($A40,'urban rural'!$A$11:$S$336,13,FALSE)</f>
        <v>1.2364760432766615E-4</v>
      </c>
      <c r="AQ40" s="424">
        <f t="shared" si="77"/>
        <v>27</v>
      </c>
      <c r="AR40" s="405">
        <f t="shared" si="59"/>
        <v>27</v>
      </c>
      <c r="AT40" s="405">
        <f>VLOOKUP($A40,'urban rural'!$A$11:$S$336,14,FALSE)</f>
        <v>1.0007698229407236E-4</v>
      </c>
      <c r="AU40" s="424">
        <f t="shared" si="78"/>
        <v>28</v>
      </c>
      <c r="AV40" s="405">
        <f t="shared" si="60"/>
        <v>28</v>
      </c>
      <c r="AX40" s="405">
        <f>VLOOKUP($A40,'urban rural'!$A$11:$S$336,15,FALSE)</f>
        <v>7.9432955655724525E-5</v>
      </c>
      <c r="AY40" s="424">
        <f t="shared" si="79"/>
        <v>25</v>
      </c>
      <c r="AZ40" s="405">
        <f t="shared" si="61"/>
        <v>25</v>
      </c>
      <c r="BB40" s="405" t="str">
        <f>VLOOKUP($A40,'urban rural'!$A$11:$S$336,16,FALSE)</f>
        <v>error</v>
      </c>
      <c r="BC40" s="424">
        <f t="shared" si="80"/>
        <v>1</v>
      </c>
      <c r="BD40" s="405" t="str">
        <f t="shared" si="62"/>
        <v>9999</v>
      </c>
      <c r="BF40" s="405" t="str">
        <f>VLOOKUP($A40,'urban rural'!$A$11:$S$336,17,FALSE)</f>
        <v>error</v>
      </c>
      <c r="BG40" s="424">
        <f t="shared" si="81"/>
        <v>1</v>
      </c>
      <c r="BH40" s="405" t="str">
        <f t="shared" si="63"/>
        <v>9999</v>
      </c>
      <c r="BJ40" s="405" t="str">
        <f>VLOOKUP($A40,'urban rural'!$A$11:$S$336,18,FALSE)</f>
        <v>error</v>
      </c>
      <c r="BK40" s="424">
        <f t="shared" si="82"/>
        <v>1</v>
      </c>
      <c r="BL40" s="405" t="str">
        <f t="shared" si="64"/>
        <v>9999</v>
      </c>
      <c r="BN40" s="405" t="str">
        <f>VLOOKUP($A40,'urban rural'!$A$11:$S$336,19,FALSE)</f>
        <v>error</v>
      </c>
      <c r="BO40" s="424">
        <f t="shared" si="83"/>
        <v>1</v>
      </c>
      <c r="BP40" s="405" t="str">
        <f t="shared" si="65"/>
        <v>9999</v>
      </c>
      <c r="BQ40" s="167">
        <f>VLOOKUP(A40,'[1]average earnings workplace 2012'!$A$13:$GY$599,[1]lists1!$B$12,FALSE)</f>
        <v>11.1</v>
      </c>
      <c r="BR40" s="167" t="e">
        <f t="shared" si="66"/>
        <v>#N/A</v>
      </c>
      <c r="BS40" s="167" t="e">
        <f t="shared" si="67"/>
        <v>#N/A</v>
      </c>
      <c r="BY40" s="409" t="s">
        <v>240</v>
      </c>
      <c r="BZ40" s="408">
        <f t="shared" si="32"/>
        <v>41</v>
      </c>
      <c r="CA40" s="408">
        <f t="array" ref="CA40">INDEX($BZ$1:$BZ$55,MATCH(SMALL(COUNTIF($BZ$1:$BZ$55,"&lt;"&amp;$BZ$1:$BZ$55),ROW($BZ40:$CA40)),COUNTIF($BZ$1:$BZ$55,"&lt;"&amp;$BZ$1:$BZ$55),0))</f>
        <v>40</v>
      </c>
      <c r="CB40" s="408" t="str">
        <f t="array" ref="CB40">INDEX($BY$1:$BY$55,SMALL(IF($BZ$1:$BZ$55=$CA40,ROW($BZ$1:$BZ$55)),COUNTIF($CA$1:$CA40,$CA40)),1)</f>
        <v>Ryedale</v>
      </c>
      <c r="CC40" s="408">
        <f t="shared" si="84"/>
        <v>40</v>
      </c>
      <c r="CD40" s="408" t="str">
        <f t="shared" si="85"/>
        <v>Ryedale</v>
      </c>
      <c r="CF40" s="409" t="s">
        <v>240</v>
      </c>
      <c r="CG40" s="408">
        <f t="shared" si="33"/>
        <v>33</v>
      </c>
      <c r="CH40" s="408">
        <f t="array" ref="CH40">INDEX(CG$1:CG$55,MATCH(SMALL(COUNTIF(CG$1:CG$55,"&lt;"&amp;CG$1:CG$55),ROW(CG40:CH40)),COUNTIF(CG$1:CG$55,"&lt;"&amp;CG$1:CG$55),0))</f>
        <v>40</v>
      </c>
      <c r="CI40" s="408" t="str">
        <f t="array" ref="CI40">INDEX(CF$1:CF$55,SMALL(IF(CG$1:CG$55=CH40,ROW(CG$1:CG$55)),COUNTIF(CH$1:CH40,CH40)),1)</f>
        <v>Mid Sussex</v>
      </c>
      <c r="CJ40" s="408">
        <f t="shared" si="86"/>
        <v>40</v>
      </c>
      <c r="CK40" s="408" t="str">
        <f t="shared" si="87"/>
        <v>Mid Sussex</v>
      </c>
      <c r="CM40" s="409" t="s">
        <v>240</v>
      </c>
      <c r="CN40" s="408">
        <f t="shared" si="34"/>
        <v>34</v>
      </c>
      <c r="CO40" s="408">
        <f t="array" ref="CO40">INDEX(CN$1:CN$55,MATCH(SMALL(COUNTIF(CN$1:CN$55,"&lt;"&amp;CN$1:CN$55),ROW(CN40:CO40)),COUNTIF(CN$1:CN$55,"&lt;"&amp;CN$1:CN$55),0))</f>
        <v>40</v>
      </c>
      <c r="CP40" s="408" t="str">
        <f t="array" ref="CP40">INDEX(CM$1:CM$55,SMALL(IF(CN$1:CN$55=CO40,ROW(CN$1:CN$55)),COUNTIF(CO$1:CO40,CO40)),1)</f>
        <v>Forest of Dean</v>
      </c>
      <c r="CQ40" s="408">
        <f t="shared" si="88"/>
        <v>40</v>
      </c>
      <c r="CR40" s="408" t="str">
        <f t="shared" si="89"/>
        <v>Forest of Dean</v>
      </c>
      <c r="CT40" s="409" t="s">
        <v>240</v>
      </c>
      <c r="CU40" s="408">
        <f t="shared" si="35"/>
        <v>30</v>
      </c>
      <c r="CV40" s="408">
        <f t="array" ref="CV40">INDEX(CU$1:CU$55,MATCH(SMALL(COUNTIF(CU$1:CU$55,"&lt;"&amp;CU$1:CU$55),ROW(CU40:CV40)),COUNTIF(CU$1:CU$55,"&lt;"&amp;CU$1:CU$55),0))</f>
        <v>40</v>
      </c>
      <c r="CW40" s="408" t="str">
        <f t="array" ref="CW40">INDEX(CT$1:CT$55,SMALL(IF(CU$1:CU$55=CV40,ROW(CU$1:CU$55)),COUNTIF(CV$1:CV40,CV40)),1)</f>
        <v>Forest Heath</v>
      </c>
      <c r="CX40" s="408">
        <f t="shared" si="90"/>
        <v>40</v>
      </c>
      <c r="CY40" s="408" t="str">
        <f t="shared" si="91"/>
        <v>Forest Heath</v>
      </c>
      <c r="DA40" s="409" t="s">
        <v>240</v>
      </c>
      <c r="DB40" s="408">
        <f t="shared" si="36"/>
        <v>45</v>
      </c>
      <c r="DC40" s="408">
        <f t="array" ref="DC40">INDEX(DB$1:DB$55,MATCH(SMALL(COUNTIF(DB$1:DB$55,"&lt;"&amp;DB$1:DB$55),ROW(DB40:DC40)),COUNTIF(DB$1:DB$55,"&lt;"&amp;DB$1:DB$55),0))</f>
        <v>40</v>
      </c>
      <c r="DD40" s="408" t="str">
        <f t="array" ref="DD40">INDEX(DA$1:DA$55,SMALL(IF(DB$1:DB$55=DC40,ROW(DB$1:DB$55)),COUNTIF(DC$1:DC40,DC40)),1)</f>
        <v>Mendip</v>
      </c>
      <c r="DE40" s="408">
        <f t="shared" si="92"/>
        <v>40</v>
      </c>
      <c r="DF40" s="408" t="str">
        <f t="shared" si="93"/>
        <v>Mendip</v>
      </c>
      <c r="DH40" s="409" t="s">
        <v>240</v>
      </c>
      <c r="DI40" s="408">
        <f t="shared" si="37"/>
        <v>41</v>
      </c>
      <c r="DJ40" s="408">
        <f t="array" ref="DJ40">INDEX(DI$1:DI$55,MATCH(SMALL(COUNTIF(DI$1:DI$55,"&lt;"&amp;DI$1:DI$55),ROW(DI40:DJ40)),COUNTIF(DI$1:DI$55,"&lt;"&amp;DI$1:DI$55),0))</f>
        <v>40</v>
      </c>
      <c r="DK40" s="408" t="str">
        <f t="array" ref="DK40">INDEX(DH$1:DH$55,SMALL(IF(DI$1:DI$55=DJ40,ROW(DI$1:DI$55)),COUNTIF(DJ$1:DJ40,DJ40)),1)</f>
        <v>Suffolk Coastal</v>
      </c>
      <c r="DL40" s="408">
        <f t="shared" si="94"/>
        <v>40</v>
      </c>
      <c r="DM40" s="408" t="str">
        <f t="shared" si="95"/>
        <v>Suffolk Coastal</v>
      </c>
      <c r="DO40" s="409" t="s">
        <v>240</v>
      </c>
      <c r="DP40" s="408">
        <f t="shared" si="38"/>
        <v>42</v>
      </c>
      <c r="DQ40" s="408">
        <f t="array" ref="DQ40">INDEX(DP$1:DP$55,MATCH(SMALL(COUNTIF(DP$1:DP$55,"&lt;"&amp;DP$1:DP$55),ROW(DP40:DQ40)),COUNTIF(DP$1:DP$55,"&lt;"&amp;DP$1:DP$55),0))</f>
        <v>40</v>
      </c>
      <c r="DR40" s="408" t="str">
        <f t="array" ref="DR40">INDEX(DO$1:DO$55,SMALL(IF(DP$1:DP$55=DQ40,ROW(DP$1:DP$55)),COUNTIF(DQ$1:DQ40,DQ40)),1)</f>
        <v>South Oxfordshire</v>
      </c>
      <c r="DS40" s="408">
        <f t="shared" si="96"/>
        <v>40</v>
      </c>
      <c r="DT40" s="408" t="str">
        <f t="shared" si="97"/>
        <v>South Oxfordshire</v>
      </c>
      <c r="DV40" s="409" t="s">
        <v>240</v>
      </c>
      <c r="DW40" s="408">
        <f t="shared" si="39"/>
        <v>41</v>
      </c>
      <c r="DX40" s="408">
        <f t="array" ref="DX40">INDEX(DW$1:DW$55,MATCH(SMALL(COUNTIF(DW$1:DW$55,"&lt;"&amp;DW$1:DW$55),ROW(DW40:DX40)),COUNTIF(DW$1:DW$55,"&lt;"&amp;DW$1:DW$55),0))</f>
        <v>40</v>
      </c>
      <c r="DY40" s="408" t="str">
        <f t="array" ref="DY40">INDEX(DV$1:DV$55,SMALL(IF(DW$1:DW$55=DX40,ROW(DW$1:DW$55)),COUNTIF(DX$1:DX40,DX40)),1)</f>
        <v>Mid Devon</v>
      </c>
      <c r="DZ40" s="408">
        <f t="shared" si="98"/>
        <v>40</v>
      </c>
      <c r="EA40" s="408" t="str">
        <f t="shared" si="99"/>
        <v>Mid Devon</v>
      </c>
      <c r="EC40" s="409" t="s">
        <v>240</v>
      </c>
      <c r="ED40" s="408">
        <f t="shared" si="40"/>
        <v>6</v>
      </c>
      <c r="EE40" s="408">
        <f t="array" ref="EE40">INDEX(ED$1:ED$55,MATCH(SMALL(COUNTIF(ED$1:ED$55,"&lt;"&amp;ED$1:ED$55),ROW(ED40:EE40)),COUNTIF(ED$1:ED$55,"&lt;"&amp;ED$1:ED$55),0))</f>
        <v>40</v>
      </c>
      <c r="EF40" s="408" t="str">
        <f t="array" ref="EF40">INDEX(EC$1:EC$55,SMALL(IF(ED$1:ED$55=EE40,ROW(ED$1:ED$55)),COUNTIF(EE$1:EE40,EE40)),1)</f>
        <v>Mid Devon</v>
      </c>
      <c r="EG40" s="408">
        <f t="shared" si="100"/>
        <v>40</v>
      </c>
      <c r="EH40" s="408" t="str">
        <f t="shared" si="101"/>
        <v>Mid Devon</v>
      </c>
      <c r="EJ40" s="409" t="s">
        <v>240</v>
      </c>
      <c r="EK40" s="408">
        <f t="shared" si="41"/>
        <v>13</v>
      </c>
      <c r="EL40" s="408">
        <f t="array" ref="EL40">INDEX(EK$1:EK$55,MATCH(SMALL(COUNTIF(EK$1:EK$55,"&lt;"&amp;EK$1:EK$55),ROW(EK40:EL40)),COUNTIF(EK$1:EK$55,"&lt;"&amp;EK$1:EK$55),0))</f>
        <v>40</v>
      </c>
      <c r="EM40" s="408" t="str">
        <f t="array" ref="EM40">INDEX(EJ$1:EJ$55,SMALL(IF(EK$1:EK$55=EL40,ROW(EK$1:EK$55)),COUNTIF(EL$1:EL40,EL40)),1)</f>
        <v>Harborough</v>
      </c>
      <c r="EN40" s="408">
        <f t="shared" si="102"/>
        <v>40</v>
      </c>
      <c r="EO40" s="408" t="str">
        <f t="shared" si="103"/>
        <v>Harborough</v>
      </c>
      <c r="EQ40" s="409" t="s">
        <v>240</v>
      </c>
      <c r="ER40" s="408">
        <f t="shared" si="42"/>
        <v>20</v>
      </c>
      <c r="ES40" s="408">
        <f t="array" ref="ES40">INDEX(ER$1:ER$55,MATCH(SMALL(COUNTIF(ER$1:ER$55,"&lt;"&amp;ER$1:ER$55),ROW(ER40:ES40)),COUNTIF(ER$1:ER$55,"&lt;"&amp;ER$1:ER$55),0))</f>
        <v>40</v>
      </c>
      <c r="ET40" s="408" t="str">
        <f t="array" ref="ET40">INDEX(EQ$1:EQ$55,SMALL(IF(ER$1:ER$55=ES40,ROW(ER$1:ER$55)),COUNTIF(ES$1:ES40,ES40)),1)</f>
        <v>Mid Devon</v>
      </c>
      <c r="EU40" s="408">
        <f t="shared" si="104"/>
        <v>40</v>
      </c>
      <c r="EV40" s="408" t="str">
        <f t="shared" si="105"/>
        <v>Mid Devon</v>
      </c>
      <c r="EX40" s="409" t="s">
        <v>240</v>
      </c>
      <c r="EY40" s="408">
        <f t="shared" si="43"/>
        <v>21</v>
      </c>
      <c r="EZ40" s="408">
        <f t="array" ref="EZ40">INDEX(EY$1:EY$55,MATCH(SMALL(COUNTIF(EY$1:EY$55,"&lt;"&amp;EY$1:EY$55),ROW(EY40:EZ40)),COUNTIF(EY$1:EY$55,"&lt;"&amp;EY$1:EY$55),0))</f>
        <v>40</v>
      </c>
      <c r="FA40" s="408" t="str">
        <f t="array" ref="FA40">INDEX(EX$1:EX$55,SMALL(IF(EY$1:EY$55=EZ40,ROW(EY$1:EY$55)),COUNTIF(EZ$1:EZ40,EZ40)),1)</f>
        <v>Cornwall</v>
      </c>
      <c r="FB40" s="408">
        <f t="shared" si="106"/>
        <v>40</v>
      </c>
      <c r="FC40" s="408" t="str">
        <f t="shared" si="107"/>
        <v>Cornwall</v>
      </c>
      <c r="FE40" s="409" t="s">
        <v>240</v>
      </c>
      <c r="FF40" s="408" t="str">
        <f t="shared" si="44"/>
        <v>9999</v>
      </c>
      <c r="FG40" s="408" t="str">
        <f t="array" ref="FG40">INDEX(FF$1:FF$55,MATCH(SMALL(COUNTIF(FF$1:FF$55,"&lt;"&amp;FF$1:FF$55),ROW(FF40:FG40)),COUNTIF(FF$1:FF$55,"&lt;"&amp;FF$1:FF$55),0))</f>
        <v>9999</v>
      </c>
      <c r="FH40" s="408" t="str">
        <f t="array" ref="FH40">INDEX(FE$1:FE$55,SMALL(IF(FF$1:FF$55=FG40,ROW(FF$1:FF$55)),COUNTIF(FG$1:FG40,FG40)),1)</f>
        <v>South Lakeland</v>
      </c>
      <c r="FI40" s="408" t="str">
        <f t="shared" si="108"/>
        <v>no data</v>
      </c>
      <c r="FJ40" s="408" t="str">
        <f t="shared" si="109"/>
        <v>South Lakeland</v>
      </c>
      <c r="FL40" s="409" t="s">
        <v>240</v>
      </c>
      <c r="FM40" s="408" t="str">
        <f t="shared" si="45"/>
        <v>9999</v>
      </c>
      <c r="FN40" s="408" t="str">
        <f t="array" ref="FN40">INDEX(FM$1:FM$55,MATCH(SMALL(COUNTIF(FM$1:FM$55,"&lt;"&amp;FM$1:FM$55),ROW(FM40:FN40)),COUNTIF(FM$1:FM$55,"&lt;"&amp;FM$1:FM$55),0))</f>
        <v>9999</v>
      </c>
      <c r="FO40" s="408" t="str">
        <f t="array" ref="FO40">INDEX(FL$1:FL$55,SMALL(IF(FM$1:FM$55=FN40,ROW(FM$1:FM$55)),COUNTIF(FN$1:FN40,FN40)),1)</f>
        <v>South Lakeland</v>
      </c>
      <c r="FP40" s="408" t="str">
        <f t="shared" si="110"/>
        <v>no data</v>
      </c>
      <c r="FQ40" s="408" t="str">
        <f t="shared" si="111"/>
        <v>South Lakeland</v>
      </c>
      <c r="FS40" s="409" t="s">
        <v>240</v>
      </c>
      <c r="FT40" s="408" t="str">
        <f t="shared" si="46"/>
        <v>9999</v>
      </c>
      <c r="FU40" s="408" t="str">
        <f t="array" ref="FU40">INDEX(FT$1:FT$55,MATCH(SMALL(COUNTIF(FT$1:FT$55,"&lt;"&amp;FT$1:FT$55),ROW(FT40:FU40)),COUNTIF(FT$1:FT$55,"&lt;"&amp;FT$1:FT$55),0))</f>
        <v>9999</v>
      </c>
      <c r="FV40" s="408" t="str">
        <f t="array" ref="FV40">INDEX(FS$1:FS$55,SMALL(IF(FT$1:FT$55=FU40,ROW(FT$1:FT$55)),COUNTIF(FU$1:FU40,FU40)),1)</f>
        <v>South Lakeland</v>
      </c>
      <c r="FW40" s="408" t="str">
        <f t="shared" si="112"/>
        <v>no data</v>
      </c>
      <c r="FX40" s="408" t="str">
        <f t="shared" si="113"/>
        <v>South Lakeland</v>
      </c>
      <c r="FZ40" s="409" t="s">
        <v>240</v>
      </c>
      <c r="GA40" s="408" t="str">
        <f t="shared" si="47"/>
        <v>9999</v>
      </c>
      <c r="GB40" s="408" t="str">
        <f t="array" ref="GB40">INDEX(GA$1:GA$55,MATCH(SMALL(COUNTIF(GA$1:GA$55,"&lt;"&amp;GA$1:GA$55),ROW(GA40:GB40)),COUNTIF(GA$1:GA$55,"&lt;"&amp;GA$1:GA$55),0))</f>
        <v>9999</v>
      </c>
      <c r="GC40" s="408" t="str">
        <f t="array" ref="GC40">INDEX(FZ$1:FZ$55,SMALL(IF(GA$1:GA$55=GB40,ROW(GA$1:GA$55)),COUNTIF(GB$1:GB40,GB40)),1)</f>
        <v>South Lakeland</v>
      </c>
      <c r="GD40" s="408" t="str">
        <f t="shared" si="114"/>
        <v>no data</v>
      </c>
      <c r="GE40" s="408" t="str">
        <f t="shared" si="115"/>
        <v>South Lakeland</v>
      </c>
    </row>
    <row r="41" spans="1:187" x14ac:dyDescent="0.25">
      <c r="A41" s="420" t="s">
        <v>36</v>
      </c>
      <c r="B41" s="167" t="str">
        <f t="shared" si="48"/>
        <v>MU</v>
      </c>
      <c r="C41" s="405" t="str">
        <f>VLOOKUP(A41,'urban rural'!$A$11:$B$336,2,FALSE)</f>
        <v>Major Urban</v>
      </c>
      <c r="D41" s="167" t="str">
        <f t="shared" si="49"/>
        <v>Predominantly Urban</v>
      </c>
      <c r="F41" s="405">
        <f>VLOOKUP($A41,'urban rural'!$A$11:$S$336,4,FALSE)</f>
        <v>1.0268133379168098E-2</v>
      </c>
      <c r="G41" s="424">
        <f t="shared" si="68"/>
        <v>66</v>
      </c>
      <c r="H41" s="405">
        <f t="shared" si="50"/>
        <v>66</v>
      </c>
      <c r="J41" s="405">
        <f>VLOOKUP($A41,'urban rural'!$A$11:$S$336,5,FALSE)</f>
        <v>7.1553170077155318E-3</v>
      </c>
      <c r="K41" s="424">
        <f t="shared" si="69"/>
        <v>63</v>
      </c>
      <c r="L41" s="405">
        <f t="shared" si="51"/>
        <v>63</v>
      </c>
      <c r="N41" s="405">
        <f>VLOOKUP($A41,'urban rural'!$A$11:$S$336,6,FALSE)</f>
        <v>7.8248031496062995E-3</v>
      </c>
      <c r="O41" s="424">
        <f t="shared" si="70"/>
        <v>61</v>
      </c>
      <c r="P41" s="405">
        <f t="shared" si="52"/>
        <v>61</v>
      </c>
      <c r="R41" s="405">
        <f>VLOOKUP($A41,'urban rural'!$A$11:$S$336,7,FALSE)</f>
        <v>5.7690500552352994E-3</v>
      </c>
      <c r="S41" s="424">
        <f t="shared" si="71"/>
        <v>64</v>
      </c>
      <c r="T41" s="405">
        <f t="shared" si="53"/>
        <v>64</v>
      </c>
      <c r="V41" s="405">
        <f>VLOOKUP($A41,'urban rural'!$A$11:$S$336,8,FALSE)</f>
        <v>7.1949123410106567E-3</v>
      </c>
      <c r="W41" s="424">
        <f t="shared" si="72"/>
        <v>69</v>
      </c>
      <c r="X41" s="405">
        <f t="shared" si="54"/>
        <v>69</v>
      </c>
      <c r="Z41" s="405">
        <f>VLOOKUP($A41,'urban rural'!$A$11:$S$336,9,FALSE)</f>
        <v>4.0925863804092584E-3</v>
      </c>
      <c r="AA41" s="424">
        <f t="shared" si="73"/>
        <v>68</v>
      </c>
      <c r="AB41" s="405">
        <f t="shared" si="55"/>
        <v>68</v>
      </c>
      <c r="AD41" s="405">
        <f>VLOOKUP($A41,'urban rural'!$A$11:$S$336,10,FALSE)</f>
        <v>4.2979002624671915E-3</v>
      </c>
      <c r="AE41" s="424">
        <f t="shared" si="74"/>
        <v>66</v>
      </c>
      <c r="AF41" s="405">
        <f t="shared" si="56"/>
        <v>66</v>
      </c>
      <c r="AH41" s="405">
        <f>VLOOKUP($A41,'urban rural'!$A$11:$S$336,11,FALSE)</f>
        <v>2.1688539931504743E-3</v>
      </c>
      <c r="AI41" s="424">
        <f t="shared" si="75"/>
        <v>65</v>
      </c>
      <c r="AJ41" s="405">
        <f t="shared" si="57"/>
        <v>65</v>
      </c>
      <c r="AL41" s="405">
        <f>VLOOKUP($A41,'urban rural'!$A$11:$S$336,12,FALSE)</f>
        <v>3.0732210381574426E-3</v>
      </c>
      <c r="AM41" s="424">
        <f t="shared" si="76"/>
        <v>54</v>
      </c>
      <c r="AN41" s="405">
        <f t="shared" si="58"/>
        <v>54</v>
      </c>
      <c r="AP41" s="405">
        <f>VLOOKUP($A41,'urban rural'!$A$11:$S$336,13,FALSE)</f>
        <v>3.0660852063066086E-3</v>
      </c>
      <c r="AQ41" s="424">
        <f t="shared" si="77"/>
        <v>54</v>
      </c>
      <c r="AR41" s="405">
        <f t="shared" si="59"/>
        <v>54</v>
      </c>
      <c r="AT41" s="405">
        <f>VLOOKUP($A41,'urban rural'!$A$11:$S$336,14,FALSE)</f>
        <v>3.5301837270341209E-3</v>
      </c>
      <c r="AU41" s="424">
        <f t="shared" si="78"/>
        <v>57</v>
      </c>
      <c r="AV41" s="405">
        <f t="shared" si="60"/>
        <v>57</v>
      </c>
      <c r="AX41" s="405">
        <f>VLOOKUP($A41,'urban rural'!$A$11:$S$336,15,FALSE)</f>
        <v>3.6001960620848251E-3</v>
      </c>
      <c r="AY41" s="424">
        <f t="shared" si="79"/>
        <v>61</v>
      </c>
      <c r="AZ41" s="405">
        <f t="shared" si="61"/>
        <v>61</v>
      </c>
      <c r="BB41" s="405" t="str">
        <f>VLOOKUP($A41,'urban rural'!$A$11:$S$336,16,FALSE)</f>
        <v>error</v>
      </c>
      <c r="BC41" s="424">
        <f t="shared" si="80"/>
        <v>1</v>
      </c>
      <c r="BD41" s="405" t="str">
        <f t="shared" si="62"/>
        <v>9999</v>
      </c>
      <c r="BF41" s="405" t="str">
        <f>VLOOKUP($A41,'urban rural'!$A$11:$S$336,17,FALSE)</f>
        <v>error</v>
      </c>
      <c r="BG41" s="424">
        <f t="shared" si="81"/>
        <v>1</v>
      </c>
      <c r="BH41" s="405" t="str">
        <f t="shared" si="63"/>
        <v>9999</v>
      </c>
      <c r="BJ41" s="405" t="str">
        <f>VLOOKUP($A41,'urban rural'!$A$11:$S$336,18,FALSE)</f>
        <v>error</v>
      </c>
      <c r="BK41" s="424">
        <f t="shared" si="82"/>
        <v>1</v>
      </c>
      <c r="BL41" s="405" t="str">
        <f t="shared" si="64"/>
        <v>9999</v>
      </c>
      <c r="BN41" s="405" t="str">
        <f>VLOOKUP($A41,'urban rural'!$A$11:$S$336,19,FALSE)</f>
        <v>error</v>
      </c>
      <c r="BO41" s="424">
        <f t="shared" si="83"/>
        <v>1</v>
      </c>
      <c r="BP41" s="405" t="str">
        <f t="shared" si="65"/>
        <v>9999</v>
      </c>
      <c r="BQ41" s="167">
        <f>VLOOKUP(A41,'[1]average earnings workplace 2012'!$A$13:$GY$599,[1]lists1!$B$12,FALSE)</f>
        <v>13.3</v>
      </c>
      <c r="BR41" s="167" t="e">
        <f t="shared" si="66"/>
        <v>#N/A</v>
      </c>
      <c r="BS41" s="167" t="e">
        <f t="shared" si="67"/>
        <v>#N/A</v>
      </c>
      <c r="BY41" s="409" t="s">
        <v>241</v>
      </c>
      <c r="BZ41" s="408">
        <f t="shared" si="32"/>
        <v>11</v>
      </c>
      <c r="CA41" s="408">
        <f t="array" ref="CA41">INDEX($BZ$1:$BZ$55,MATCH(SMALL(COUNTIF($BZ$1:$BZ$55,"&lt;"&amp;$BZ$1:$BZ$55),ROW($BZ41:$CA41)),COUNTIF($BZ$1:$BZ$55,"&lt;"&amp;$BZ$1:$BZ$55),0))</f>
        <v>41</v>
      </c>
      <c r="CB41" s="408" t="str">
        <f t="array" ref="CB41">INDEX($BY$1:$BY$55,SMALL(IF($BZ$1:$BZ$55=$CA41,ROW($BZ$1:$BZ$55)),COUNTIF($CA$1:$CA41,$CA41)),1)</f>
        <v>South Lakeland</v>
      </c>
      <c r="CC41" s="408">
        <f t="shared" si="84"/>
        <v>41</v>
      </c>
      <c r="CD41" s="408" t="str">
        <f t="shared" si="85"/>
        <v>South Lakeland</v>
      </c>
      <c r="CF41" s="409" t="s">
        <v>241</v>
      </c>
      <c r="CG41" s="408">
        <f t="shared" si="33"/>
        <v>6</v>
      </c>
      <c r="CH41" s="408">
        <f t="array" ref="CH41">INDEX(CG$1:CG$55,MATCH(SMALL(COUNTIF(CG$1:CG$55,"&lt;"&amp;CG$1:CG$55),ROW(CG41:CH41)),COUNTIF(CG$1:CG$55,"&lt;"&amp;CG$1:CG$55),0))</f>
        <v>41</v>
      </c>
      <c r="CI41" s="408" t="str">
        <f t="array" ref="CI41">INDEX(CF$1:CF$55,SMALL(IF(CG$1:CG$55=CH41,ROW(CG$1:CG$55)),COUNTIF(CH$1:CH41,CH41)),1)</f>
        <v>Forest Heath</v>
      </c>
      <c r="CJ41" s="408">
        <f t="shared" si="86"/>
        <v>41</v>
      </c>
      <c r="CK41" s="408" t="str">
        <f t="shared" si="87"/>
        <v>Forest Heath</v>
      </c>
      <c r="CM41" s="409" t="s">
        <v>241</v>
      </c>
      <c r="CN41" s="408">
        <f t="shared" si="34"/>
        <v>21</v>
      </c>
      <c r="CO41" s="408">
        <f t="array" ref="CO41">INDEX(CN$1:CN$55,MATCH(SMALL(COUNTIF(CN$1:CN$55,"&lt;"&amp;CN$1:CN$55),ROW(CN41:CO41)),COUNTIF(CN$1:CN$55,"&lt;"&amp;CN$1:CN$55),0))</f>
        <v>41</v>
      </c>
      <c r="CP41" s="408" t="str">
        <f t="array" ref="CP41">INDEX(CM$1:CM$55,SMALL(IF(CN$1:CN$55=CO41,ROW(CN$1:CN$55)),COUNTIF(CO$1:CO41,CO41)),1)</f>
        <v>Wealden</v>
      </c>
      <c r="CQ41" s="408">
        <f t="shared" si="88"/>
        <v>41</v>
      </c>
      <c r="CR41" s="408" t="str">
        <f t="shared" si="89"/>
        <v>Wealden</v>
      </c>
      <c r="CT41" s="409" t="s">
        <v>241</v>
      </c>
      <c r="CU41" s="408">
        <f t="shared" si="35"/>
        <v>16</v>
      </c>
      <c r="CV41" s="408">
        <f t="array" ref="CV41">INDEX(CU$1:CU$55,MATCH(SMALL(COUNTIF(CU$1:CU$55,"&lt;"&amp;CU$1:CU$55),ROW(CU41:CV41)),COUNTIF(CU$1:CU$55,"&lt;"&amp;CU$1:CU$55),0))</f>
        <v>41</v>
      </c>
      <c r="CW41" s="408" t="str">
        <f t="array" ref="CW41">INDEX(CT$1:CT$55,SMALL(IF(CU$1:CU$55=CV41,ROW(CU$1:CU$55)),COUNTIF(CV$1:CV41,CV41)),1)</f>
        <v>Daventry</v>
      </c>
      <c r="CX41" s="408">
        <f t="shared" si="90"/>
        <v>41</v>
      </c>
      <c r="CY41" s="408" t="str">
        <f t="shared" si="91"/>
        <v>Daventry</v>
      </c>
      <c r="DA41" s="409" t="s">
        <v>241</v>
      </c>
      <c r="DB41" s="408">
        <f t="shared" si="36"/>
        <v>14</v>
      </c>
      <c r="DC41" s="408">
        <f t="array" ref="DC41">INDEX(DB$1:DB$55,MATCH(SMALL(COUNTIF(DB$1:DB$55,"&lt;"&amp;DB$1:DB$55),ROW(DB41:DC41)),COUNTIF(DB$1:DB$55,"&lt;"&amp;DB$1:DB$55),0))</f>
        <v>41</v>
      </c>
      <c r="DD41" s="408" t="str">
        <f t="array" ref="DD41">INDEX(DA$1:DA$55,SMALL(IF(DB$1:DB$55=DC41,ROW(DB$1:DB$55)),COUNTIF(DC$1:DC41,DC41)),1)</f>
        <v>Huntingdonshire</v>
      </c>
      <c r="DE41" s="408">
        <f t="shared" si="92"/>
        <v>41</v>
      </c>
      <c r="DF41" s="408" t="str">
        <f t="shared" si="93"/>
        <v>Huntingdonshire</v>
      </c>
      <c r="DH41" s="409" t="s">
        <v>241</v>
      </c>
      <c r="DI41" s="408">
        <f t="shared" si="37"/>
        <v>15</v>
      </c>
      <c r="DJ41" s="408">
        <f t="array" ref="DJ41">INDEX(DI$1:DI$55,MATCH(SMALL(COUNTIF(DI$1:DI$55,"&lt;"&amp;DI$1:DI$55),ROW(DI41:DJ41)),COUNTIF(DI$1:DI$55,"&lt;"&amp;DI$1:DI$55),0))</f>
        <v>41</v>
      </c>
      <c r="DK41" s="408" t="str">
        <f t="array" ref="DK41">INDEX(DH$1:DH$55,SMALL(IF(DI$1:DI$55=DJ41,ROW(DI$1:DI$55)),COUNTIF(DJ$1:DJ41,DJ41)),1)</f>
        <v>South Lakeland</v>
      </c>
      <c r="DL41" s="408">
        <f t="shared" si="94"/>
        <v>41</v>
      </c>
      <c r="DM41" s="408" t="str">
        <f t="shared" si="95"/>
        <v>South Lakeland</v>
      </c>
      <c r="DO41" s="409" t="s">
        <v>241</v>
      </c>
      <c r="DP41" s="408">
        <f t="shared" si="38"/>
        <v>24</v>
      </c>
      <c r="DQ41" s="408">
        <f t="array" ref="DQ41">INDEX(DP$1:DP$55,MATCH(SMALL(COUNTIF(DP$1:DP$55,"&lt;"&amp;DP$1:DP$55),ROW(DP41:DQ41)),COUNTIF(DP$1:DP$55,"&lt;"&amp;DP$1:DP$55),0))</f>
        <v>41</v>
      </c>
      <c r="DR41" s="408" t="str">
        <f t="array" ref="DR41">INDEX(DO$1:DO$55,SMALL(IF(DP$1:DP$55=DQ41,ROW(DP$1:DP$55)),COUNTIF(DQ$1:DQ41,DQ41)),1)</f>
        <v>Wychavon</v>
      </c>
      <c r="DS41" s="408">
        <f t="shared" si="96"/>
        <v>41</v>
      </c>
      <c r="DT41" s="408" t="str">
        <f t="shared" si="97"/>
        <v>Wychavon</v>
      </c>
      <c r="DV41" s="409" t="s">
        <v>241</v>
      </c>
      <c r="DW41" s="408">
        <f t="shared" si="39"/>
        <v>22</v>
      </c>
      <c r="DX41" s="408">
        <f t="array" ref="DX41">INDEX(DW$1:DW$55,MATCH(SMALL(COUNTIF(DW$1:DW$55,"&lt;"&amp;DW$1:DW$55),ROW(DW41:DX41)),COUNTIF(DW$1:DW$55,"&lt;"&amp;DW$1:DW$55),0))</f>
        <v>41</v>
      </c>
      <c r="DY41" s="408" t="str">
        <f t="array" ref="DY41">INDEX(DV$1:DV$55,SMALL(IF(DW$1:DW$55=DX41,ROW(DW$1:DW$55)),COUNTIF(DX$1:DX41,DX41)),1)</f>
        <v>South Lakeland</v>
      </c>
      <c r="DZ41" s="408">
        <f t="shared" si="98"/>
        <v>41</v>
      </c>
      <c r="EA41" s="408" t="str">
        <f t="shared" si="99"/>
        <v>South Lakeland</v>
      </c>
      <c r="EC41" s="409" t="s">
        <v>241</v>
      </c>
      <c r="ED41" s="408">
        <f t="shared" si="40"/>
        <v>24</v>
      </c>
      <c r="EE41" s="408">
        <f t="array" ref="EE41">INDEX(ED$1:ED$55,MATCH(SMALL(COUNTIF(ED$1:ED$55,"&lt;"&amp;ED$1:ED$55),ROW(ED41:EE41)),COUNTIF(ED$1:ED$55,"&lt;"&amp;ED$1:ED$55),0))</f>
        <v>41</v>
      </c>
      <c r="EF41" s="408" t="str">
        <f t="array" ref="EF41">INDEX(EC$1:EC$55,SMALL(IF(ED$1:ED$55=EE41,ROW(ED$1:ED$55)),COUNTIF(EE$1:EE41,EE41)),1)</f>
        <v>South Hams</v>
      </c>
      <c r="EG41" s="408">
        <f t="shared" si="100"/>
        <v>41</v>
      </c>
      <c r="EH41" s="408" t="str">
        <f t="shared" si="101"/>
        <v>South Hams</v>
      </c>
      <c r="EJ41" s="409" t="s">
        <v>241</v>
      </c>
      <c r="EK41" s="408">
        <f t="shared" si="41"/>
        <v>15</v>
      </c>
      <c r="EL41" s="408">
        <f t="array" ref="EL41">INDEX(EK$1:EK$55,MATCH(SMALL(COUNTIF(EK$1:EK$55,"&lt;"&amp;EK$1:EK$55),ROW(EK41:EL41)),COUNTIF(EK$1:EK$55,"&lt;"&amp;EK$1:EK$55),0))</f>
        <v>41</v>
      </c>
      <c r="EM41" s="408" t="str">
        <f t="array" ref="EM41">INDEX(EJ$1:EJ$55,SMALL(IF(EK$1:EK$55=EL41,ROW(EK$1:EK$55)),COUNTIF(EL$1:EL41,EL41)),1)</f>
        <v>South Oxfordshire</v>
      </c>
      <c r="EN41" s="408">
        <f t="shared" si="102"/>
        <v>41</v>
      </c>
      <c r="EO41" s="408" t="str">
        <f t="shared" si="103"/>
        <v>South Oxfordshire</v>
      </c>
      <c r="EQ41" s="409" t="s">
        <v>241</v>
      </c>
      <c r="ER41" s="408">
        <f t="shared" si="42"/>
        <v>19</v>
      </c>
      <c r="ES41" s="408">
        <f t="array" ref="ES41">INDEX(ER$1:ER$55,MATCH(SMALL(COUNTIF(ER$1:ER$55,"&lt;"&amp;ER$1:ER$55),ROW(ER41:ES41)),COUNTIF(ER$1:ER$55,"&lt;"&amp;ER$1:ER$55),0))</f>
        <v>41</v>
      </c>
      <c r="ET41" s="408" t="str">
        <f t="array" ref="ET41">INDEX(EQ$1:EQ$55,SMALL(IF(ER$1:ER$55=ES41,ROW(ER$1:ER$55)),COUNTIF(ES$1:ES41,ES41)),1)</f>
        <v>Harborough</v>
      </c>
      <c r="EU41" s="408">
        <f t="shared" si="104"/>
        <v>41</v>
      </c>
      <c r="EV41" s="408" t="str">
        <f t="shared" si="105"/>
        <v>Harborough</v>
      </c>
      <c r="EX41" s="409" t="s">
        <v>241</v>
      </c>
      <c r="EY41" s="408">
        <f t="shared" si="43"/>
        <v>18</v>
      </c>
      <c r="EZ41" s="408">
        <f t="array" ref="EZ41">INDEX(EY$1:EY$55,MATCH(SMALL(COUNTIF(EY$1:EY$55,"&lt;"&amp;EY$1:EY$55),ROW(EY41:EZ41)),COUNTIF(EY$1:EY$55,"&lt;"&amp;EY$1:EY$55),0))</f>
        <v>41</v>
      </c>
      <c r="FA41" s="408" t="str">
        <f t="array" ref="FA41">INDEX(EX$1:EX$55,SMALL(IF(EY$1:EY$55=EZ41,ROW(EY$1:EY$55)),COUNTIF(EZ$1:EZ41,EZ41)),1)</f>
        <v>Forest of Dean</v>
      </c>
      <c r="FB41" s="408">
        <f t="shared" si="106"/>
        <v>41</v>
      </c>
      <c r="FC41" s="408" t="str">
        <f t="shared" si="107"/>
        <v>Forest of Dean</v>
      </c>
      <c r="FE41" s="409" t="s">
        <v>241</v>
      </c>
      <c r="FF41" s="408" t="str">
        <f t="shared" si="44"/>
        <v>9999</v>
      </c>
      <c r="FG41" s="408" t="str">
        <f t="array" ref="FG41">INDEX(FF$1:FF$55,MATCH(SMALL(COUNTIF(FF$1:FF$55,"&lt;"&amp;FF$1:FF$55),ROW(FF41:FG41)),COUNTIF(FF$1:FF$55,"&lt;"&amp;FF$1:FF$55),0))</f>
        <v>9999</v>
      </c>
      <c r="FH41" s="408" t="str">
        <f t="array" ref="FH41">INDEX(FE$1:FE$55,SMALL(IF(FF$1:FF$55=FG41,ROW(FF$1:FF$55)),COUNTIF(FG$1:FG41,FG41)),1)</f>
        <v>South Norfolk</v>
      </c>
      <c r="FI41" s="408" t="str">
        <f t="shared" si="108"/>
        <v>no data</v>
      </c>
      <c r="FJ41" s="408" t="str">
        <f t="shared" si="109"/>
        <v>South Norfolk</v>
      </c>
      <c r="FL41" s="409" t="s">
        <v>241</v>
      </c>
      <c r="FM41" s="408" t="str">
        <f t="shared" si="45"/>
        <v>9999</v>
      </c>
      <c r="FN41" s="408" t="str">
        <f t="array" ref="FN41">INDEX(FM$1:FM$55,MATCH(SMALL(COUNTIF(FM$1:FM$55,"&lt;"&amp;FM$1:FM$55),ROW(FM41:FN41)),COUNTIF(FM$1:FM$55,"&lt;"&amp;FM$1:FM$55),0))</f>
        <v>9999</v>
      </c>
      <c r="FO41" s="408" t="str">
        <f t="array" ref="FO41">INDEX(FL$1:FL$55,SMALL(IF(FM$1:FM$55=FN41,ROW(FM$1:FM$55)),COUNTIF(FN$1:FN41,FN41)),1)</f>
        <v>South Norfolk</v>
      </c>
      <c r="FP41" s="408" t="str">
        <f t="shared" si="110"/>
        <v>no data</v>
      </c>
      <c r="FQ41" s="408" t="str">
        <f t="shared" si="111"/>
        <v>South Norfolk</v>
      </c>
      <c r="FS41" s="409" t="s">
        <v>241</v>
      </c>
      <c r="FT41" s="408" t="str">
        <f t="shared" si="46"/>
        <v>9999</v>
      </c>
      <c r="FU41" s="408" t="str">
        <f t="array" ref="FU41">INDEX(FT$1:FT$55,MATCH(SMALL(COUNTIF(FT$1:FT$55,"&lt;"&amp;FT$1:FT$55),ROW(FT41:FU41)),COUNTIF(FT$1:FT$55,"&lt;"&amp;FT$1:FT$55),0))</f>
        <v>9999</v>
      </c>
      <c r="FV41" s="408" t="str">
        <f t="array" ref="FV41">INDEX(FS$1:FS$55,SMALL(IF(FT$1:FT$55=FU41,ROW(FT$1:FT$55)),COUNTIF(FU$1:FU41,FU41)),1)</f>
        <v>South Norfolk</v>
      </c>
      <c r="FW41" s="408" t="str">
        <f t="shared" si="112"/>
        <v>no data</v>
      </c>
      <c r="FX41" s="408" t="str">
        <f t="shared" si="113"/>
        <v>South Norfolk</v>
      </c>
      <c r="FZ41" s="409" t="s">
        <v>241</v>
      </c>
      <c r="GA41" s="408" t="str">
        <f t="shared" si="47"/>
        <v>9999</v>
      </c>
      <c r="GB41" s="408" t="str">
        <f t="array" ref="GB41">INDEX(GA$1:GA$55,MATCH(SMALL(COUNTIF(GA$1:GA$55,"&lt;"&amp;GA$1:GA$55),ROW(GA41:GB41)),COUNTIF(GA$1:GA$55,"&lt;"&amp;GA$1:GA$55),0))</f>
        <v>9999</v>
      </c>
      <c r="GC41" s="408" t="str">
        <f t="array" ref="GC41">INDEX(FZ$1:FZ$55,SMALL(IF(GA$1:GA$55=GB41,ROW(GA$1:GA$55)),COUNTIF(GB$1:GB41,GB41)),1)</f>
        <v>South Norfolk</v>
      </c>
      <c r="GD41" s="408" t="str">
        <f t="shared" si="114"/>
        <v>no data</v>
      </c>
      <c r="GE41" s="408" t="str">
        <f t="shared" si="115"/>
        <v>South Norfolk</v>
      </c>
    </row>
    <row r="42" spans="1:187" x14ac:dyDescent="0.25">
      <c r="A42" s="420" t="s">
        <v>37</v>
      </c>
      <c r="B42" s="167" t="str">
        <f t="shared" si="48"/>
        <v>SR</v>
      </c>
      <c r="C42" s="405" t="str">
        <f>VLOOKUP(A42,'urban rural'!$A$11:$B$336,2,FALSE)</f>
        <v>Significant Rural</v>
      </c>
      <c r="D42" s="167" t="str">
        <f t="shared" si="49"/>
        <v>Significant Rural</v>
      </c>
      <c r="F42" s="405">
        <f>VLOOKUP($A42,'urban rural'!$A$11:$S$336,4,FALSE)</f>
        <v>6.11961057023644E-4</v>
      </c>
      <c r="G42" s="424">
        <f t="shared" si="68"/>
        <v>14</v>
      </c>
      <c r="H42" s="405">
        <f t="shared" si="50"/>
        <v>14</v>
      </c>
      <c r="J42" s="405">
        <f>VLOOKUP($A42,'urban rural'!$A$11:$S$336,5,FALSE)</f>
        <v>4.4016506189821183E-4</v>
      </c>
      <c r="K42" s="424">
        <f t="shared" si="69"/>
        <v>16</v>
      </c>
      <c r="L42" s="405">
        <f t="shared" si="51"/>
        <v>16</v>
      </c>
      <c r="N42" s="405">
        <f>VLOOKUP($A42,'urban rural'!$A$11:$S$336,6,FALSE)</f>
        <v>4.7748976807639838E-4</v>
      </c>
      <c r="O42" s="424">
        <f t="shared" si="70"/>
        <v>15</v>
      </c>
      <c r="P42" s="405">
        <f t="shared" si="52"/>
        <v>15</v>
      </c>
      <c r="R42" s="405">
        <f>VLOOKUP($A42,'urban rural'!$A$11:$S$336,7,FALSE)</f>
        <v>2.5236382432607221E-4</v>
      </c>
      <c r="S42" s="424">
        <f t="shared" si="71"/>
        <v>7</v>
      </c>
      <c r="T42" s="405">
        <f t="shared" si="53"/>
        <v>7</v>
      </c>
      <c r="V42" s="405">
        <f>VLOOKUP($A42,'urban rural'!$A$11:$S$336,8,FALSE)</f>
        <v>5.8414464534075109E-4</v>
      </c>
      <c r="W42" s="424">
        <f t="shared" si="72"/>
        <v>23</v>
      </c>
      <c r="X42" s="405">
        <f t="shared" si="54"/>
        <v>23</v>
      </c>
      <c r="Z42" s="405">
        <f>VLOOKUP($A42,'urban rural'!$A$11:$S$336,9,FALSE)</f>
        <v>3.8514442916093533E-4</v>
      </c>
      <c r="AA42" s="424">
        <f t="shared" si="73"/>
        <v>35</v>
      </c>
      <c r="AB42" s="405">
        <f t="shared" si="55"/>
        <v>35</v>
      </c>
      <c r="AD42" s="405">
        <f>VLOOKUP($A42,'urban rural'!$A$11:$S$336,10,FALSE)</f>
        <v>3.6834924965893591E-4</v>
      </c>
      <c r="AE42" s="424">
        <f t="shared" si="74"/>
        <v>21</v>
      </c>
      <c r="AF42" s="405">
        <f t="shared" si="56"/>
        <v>21</v>
      </c>
      <c r="AH42" s="405">
        <f>VLOOKUP($A42,'urban rural'!$A$11:$S$336,11,FALSE)</f>
        <v>2.3692454677420597E-4</v>
      </c>
      <c r="AI42" s="424">
        <f t="shared" si="75"/>
        <v>15</v>
      </c>
      <c r="AJ42" s="405">
        <f t="shared" si="57"/>
        <v>15</v>
      </c>
      <c r="AL42" s="405">
        <f>VLOOKUP($A42,'urban rural'!$A$11:$S$336,12,FALSE)</f>
        <v>2.7816411682892907E-5</v>
      </c>
      <c r="AM42" s="424">
        <f t="shared" si="76"/>
        <v>5</v>
      </c>
      <c r="AN42" s="405">
        <f t="shared" si="58"/>
        <v>5</v>
      </c>
      <c r="AP42" s="405">
        <f>VLOOKUP($A42,'urban rural'!$A$11:$S$336,13,FALSE)</f>
        <v>4.1265474552957361E-5</v>
      </c>
      <c r="AQ42" s="424">
        <f t="shared" si="77"/>
        <v>7</v>
      </c>
      <c r="AR42" s="405">
        <f t="shared" si="59"/>
        <v>7</v>
      </c>
      <c r="AT42" s="405">
        <f>VLOOKUP($A42,'urban rural'!$A$11:$S$336,14,FALSE)</f>
        <v>1.0914051841746248E-4</v>
      </c>
      <c r="AU42" s="424">
        <f t="shared" si="78"/>
        <v>15</v>
      </c>
      <c r="AV42" s="405">
        <f t="shared" si="60"/>
        <v>15</v>
      </c>
      <c r="AX42" s="405">
        <f>VLOOKUP($A42,'urban rural'!$A$11:$S$336,15,FALSE)</f>
        <v>1.5439277551866238E-5</v>
      </c>
      <c r="AY42" s="424">
        <f t="shared" si="79"/>
        <v>3</v>
      </c>
      <c r="AZ42" s="405">
        <f t="shared" si="61"/>
        <v>3</v>
      </c>
      <c r="BB42" s="405" t="str">
        <f>VLOOKUP($A42,'urban rural'!$A$11:$S$336,16,FALSE)</f>
        <v>error</v>
      </c>
      <c r="BC42" s="424">
        <f t="shared" si="80"/>
        <v>1</v>
      </c>
      <c r="BD42" s="405" t="str">
        <f t="shared" si="62"/>
        <v>9999</v>
      </c>
      <c r="BF42" s="405" t="str">
        <f>VLOOKUP($A42,'urban rural'!$A$11:$S$336,17,FALSE)</f>
        <v>error</v>
      </c>
      <c r="BG42" s="424">
        <f t="shared" si="81"/>
        <v>1</v>
      </c>
      <c r="BH42" s="405" t="str">
        <f t="shared" si="63"/>
        <v>9999</v>
      </c>
      <c r="BJ42" s="405" t="str">
        <f>VLOOKUP($A42,'urban rural'!$A$11:$S$336,18,FALSE)</f>
        <v>error</v>
      </c>
      <c r="BK42" s="424">
        <f t="shared" si="82"/>
        <v>1</v>
      </c>
      <c r="BL42" s="405" t="str">
        <f t="shared" si="64"/>
        <v>9999</v>
      </c>
      <c r="BN42" s="405" t="str">
        <f>VLOOKUP($A42,'urban rural'!$A$11:$S$336,19,FALSE)</f>
        <v>error</v>
      </c>
      <c r="BO42" s="424">
        <f t="shared" si="83"/>
        <v>1</v>
      </c>
      <c r="BP42" s="405" t="str">
        <f t="shared" si="65"/>
        <v>9999</v>
      </c>
      <c r="BQ42" s="167">
        <f>VLOOKUP(A42,'[1]average earnings workplace 2012'!$A$13:$GY$599,[1]lists1!$B$12,FALSE)</f>
        <v>14.4</v>
      </c>
      <c r="BR42" s="167" t="e">
        <f t="shared" si="66"/>
        <v>#N/A</v>
      </c>
      <c r="BS42" s="167" t="e">
        <f t="shared" si="67"/>
        <v>#N/A</v>
      </c>
      <c r="BY42" s="409" t="s">
        <v>242</v>
      </c>
      <c r="BZ42" s="408">
        <f t="shared" si="32"/>
        <v>5</v>
      </c>
      <c r="CA42" s="408">
        <f t="array" ref="CA42">INDEX($BZ$1:$BZ$55,MATCH(SMALL(COUNTIF($BZ$1:$BZ$55,"&lt;"&amp;$BZ$1:$BZ$55),ROW($BZ42:$CA42)),COUNTIF($BZ$1:$BZ$55,"&lt;"&amp;$BZ$1:$BZ$55),0))</f>
        <v>42</v>
      </c>
      <c r="CB42" s="408" t="str">
        <f t="array" ref="CB42">INDEX($BY$1:$BY$55,SMALL(IF($BZ$1:$BZ$55=$CA42,ROW($BZ$1:$BZ$55)),COUNTIF($CA$1:$CA42,$CA42)),1)</f>
        <v>Isles of Scilly</v>
      </c>
      <c r="CC42" s="408">
        <f t="shared" si="84"/>
        <v>42</v>
      </c>
      <c r="CD42" s="408" t="str">
        <f t="shared" si="85"/>
        <v>Isles of Scilly</v>
      </c>
      <c r="CF42" s="409" t="s">
        <v>242</v>
      </c>
      <c r="CG42" s="408">
        <f t="shared" si="33"/>
        <v>14</v>
      </c>
      <c r="CH42" s="408">
        <f t="array" ref="CH42">INDEX(CG$1:CG$55,MATCH(SMALL(COUNTIF(CG$1:CG$55,"&lt;"&amp;CG$1:CG$55),ROW(CG42:CH42)),COUNTIF(CG$1:CG$55,"&lt;"&amp;CG$1:CG$55),0))</f>
        <v>42</v>
      </c>
      <c r="CI42" s="408" t="str">
        <f t="array" ref="CI42">INDEX(CF$1:CF$55,SMALL(IF(CG$1:CG$55=CH42,ROW(CG$1:CG$55)),COUNTIF(CH$1:CH42,CH42)),1)</f>
        <v>Wealden</v>
      </c>
      <c r="CJ42" s="408">
        <f t="shared" si="86"/>
        <v>42</v>
      </c>
      <c r="CK42" s="408" t="str">
        <f t="shared" si="87"/>
        <v>Wealden</v>
      </c>
      <c r="CM42" s="409" t="s">
        <v>242</v>
      </c>
      <c r="CN42" s="408">
        <f t="shared" si="34"/>
        <v>20</v>
      </c>
      <c r="CO42" s="408">
        <f t="array" ref="CO42">INDEX(CN$1:CN$55,MATCH(SMALL(COUNTIF(CN$1:CN$55,"&lt;"&amp;CN$1:CN$55),ROW(CN42:CO42)),COUNTIF(CN$1:CN$55,"&lt;"&amp;CN$1:CN$55),0))</f>
        <v>42</v>
      </c>
      <c r="CP42" s="408" t="str">
        <f t="array" ref="CP42">INDEX(CM$1:CM$55,SMALL(IF(CN$1:CN$55=CO42,ROW(CN$1:CN$55)),COUNTIF(CO$1:CO42,CO42)),1)</f>
        <v>Mid Sussex</v>
      </c>
      <c r="CQ42" s="408">
        <f t="shared" si="88"/>
        <v>42</v>
      </c>
      <c r="CR42" s="408" t="str">
        <f t="shared" si="89"/>
        <v>Mid Sussex</v>
      </c>
      <c r="CT42" s="409" t="s">
        <v>242</v>
      </c>
      <c r="CU42" s="408">
        <f t="shared" si="35"/>
        <v>18</v>
      </c>
      <c r="CV42" s="408">
        <f t="array" ref="CV42">INDEX(CU$1:CU$55,MATCH(SMALL(COUNTIF(CU$1:CU$55,"&lt;"&amp;CU$1:CU$55),ROW(CU42:CV42)),COUNTIF(CU$1:CU$55,"&lt;"&amp;CU$1:CU$55),0))</f>
        <v>42</v>
      </c>
      <c r="CW42" s="408" t="str">
        <f t="array" ref="CW42">INDEX(CT$1:CT$55,SMALL(IF(CU$1:CU$55=CV42,ROW(CU$1:CU$55)),COUNTIF(CV$1:CV42,CV42)),1)</f>
        <v>Harborough</v>
      </c>
      <c r="CX42" s="408">
        <f t="shared" si="90"/>
        <v>42</v>
      </c>
      <c r="CY42" s="408" t="str">
        <f t="shared" si="91"/>
        <v>Harborough</v>
      </c>
      <c r="DA42" s="409" t="s">
        <v>242</v>
      </c>
      <c r="DB42" s="408">
        <f t="shared" si="36"/>
        <v>4</v>
      </c>
      <c r="DC42" s="408">
        <f t="array" ref="DC42">INDEX(DB$1:DB$55,MATCH(SMALL(COUNTIF(DB$1:DB$55,"&lt;"&amp;DB$1:DB$55),ROW(DB42:DC42)),COUNTIF(DB$1:DB$55,"&lt;"&amp;DB$1:DB$55),0))</f>
        <v>42</v>
      </c>
      <c r="DD42" s="408" t="str">
        <f t="array" ref="DD42">INDEX(DA$1:DA$55,SMALL(IF(DB$1:DB$55=DC42,ROW(DB$1:DB$55)),COUNTIF(DC$1:DC42,DC42)),1)</f>
        <v>Cotswold</v>
      </c>
      <c r="DE42" s="408">
        <f t="shared" si="92"/>
        <v>42</v>
      </c>
      <c r="DF42" s="408" t="str">
        <f t="shared" si="93"/>
        <v>Cotswold</v>
      </c>
      <c r="DH42" s="409" t="s">
        <v>242</v>
      </c>
      <c r="DI42" s="408">
        <f t="shared" si="37"/>
        <v>11</v>
      </c>
      <c r="DJ42" s="408">
        <f t="array" ref="DJ42">INDEX(DI$1:DI$55,MATCH(SMALL(COUNTIF(DI$1:DI$55,"&lt;"&amp;DI$1:DI$55),ROW(DI42:DJ42)),COUNTIF(DI$1:DI$55,"&lt;"&amp;DI$1:DI$55),0))</f>
        <v>42</v>
      </c>
      <c r="DK42" s="408" t="str">
        <f t="array" ref="DK42">INDEX(DH$1:DH$55,SMALL(IF(DI$1:DI$55=DJ42,ROW(DI$1:DI$55)),COUNTIF(DJ$1:DJ42,DJ42)),1)</f>
        <v>Breckland</v>
      </c>
      <c r="DL42" s="408">
        <f t="shared" si="94"/>
        <v>42</v>
      </c>
      <c r="DM42" s="408" t="str">
        <f t="shared" si="95"/>
        <v>Breckland</v>
      </c>
      <c r="DO42" s="409" t="s">
        <v>242</v>
      </c>
      <c r="DP42" s="408">
        <f t="shared" si="38"/>
        <v>13</v>
      </c>
      <c r="DQ42" s="408">
        <f t="array" ref="DQ42">INDEX(DP$1:DP$55,MATCH(SMALL(COUNTIF(DP$1:DP$55,"&lt;"&amp;DP$1:DP$55),ROW(DP42:DQ42)),COUNTIF(DP$1:DP$55,"&lt;"&amp;DP$1:DP$55),0))</f>
        <v>42</v>
      </c>
      <c r="DR42" s="408" t="str">
        <f t="array" ref="DR42">INDEX(DO$1:DO$55,SMALL(IF(DP$1:DP$55=DQ42,ROW(DP$1:DP$55)),COUNTIF(DQ$1:DQ42,DQ42)),1)</f>
        <v>South Lakeland</v>
      </c>
      <c r="DS42" s="408">
        <f t="shared" si="96"/>
        <v>42</v>
      </c>
      <c r="DT42" s="408" t="str">
        <f t="shared" si="97"/>
        <v>South Lakeland</v>
      </c>
      <c r="DV42" s="409" t="s">
        <v>242</v>
      </c>
      <c r="DW42" s="408">
        <f t="shared" si="39"/>
        <v>17</v>
      </c>
      <c r="DX42" s="408">
        <f t="array" ref="DX42">INDEX(DW$1:DW$55,MATCH(SMALL(COUNTIF(DW$1:DW$55,"&lt;"&amp;DW$1:DW$55),ROW(DW42:DX42)),COUNTIF(DW$1:DW$55,"&lt;"&amp;DW$1:DW$55),0))</f>
        <v>42</v>
      </c>
      <c r="DY42" s="408" t="str">
        <f t="array" ref="DY42">INDEX(DV$1:DV$55,SMALL(IF(DW$1:DW$55=DX42,ROW(DW$1:DW$55)),COUNTIF(DX$1:DX42,DX42)),1)</f>
        <v>Mendip</v>
      </c>
      <c r="DZ42" s="408">
        <f t="shared" si="98"/>
        <v>42</v>
      </c>
      <c r="EA42" s="408" t="str">
        <f t="shared" si="99"/>
        <v>Mendip</v>
      </c>
      <c r="EC42" s="409" t="s">
        <v>242</v>
      </c>
      <c r="ED42" s="408">
        <f t="shared" si="40"/>
        <v>26</v>
      </c>
      <c r="EE42" s="408">
        <f t="array" ref="EE42">INDEX(ED$1:ED$55,MATCH(SMALL(COUNTIF(ED$1:ED$55,"&lt;"&amp;ED$1:ED$55),ROW(ED42:EE42)),COUNTIF(ED$1:ED$55,"&lt;"&amp;ED$1:ED$55),0))</f>
        <v>42</v>
      </c>
      <c r="EF42" s="408" t="str">
        <f t="array" ref="EF42">INDEX(EC$1:EC$55,SMALL(IF(ED$1:ED$55=EE42,ROW(ED$1:ED$55)),COUNTIF(EE$1:EE42,EE42)),1)</f>
        <v>South Oxfordshire</v>
      </c>
      <c r="EG42" s="408">
        <f t="shared" si="100"/>
        <v>42</v>
      </c>
      <c r="EH42" s="408" t="str">
        <f t="shared" si="101"/>
        <v>South Oxfordshire</v>
      </c>
      <c r="EJ42" s="409" t="s">
        <v>242</v>
      </c>
      <c r="EK42" s="408">
        <f t="shared" si="41"/>
        <v>24</v>
      </c>
      <c r="EL42" s="408">
        <f t="array" ref="EL42">INDEX(EK$1:EK$55,MATCH(SMALL(COUNTIF(EK$1:EK$55,"&lt;"&amp;EK$1:EK$55),ROW(EK42:EL42)),COUNTIF(EK$1:EK$55,"&lt;"&amp;EK$1:EK$55),0))</f>
        <v>42</v>
      </c>
      <c r="EM42" s="408" t="str">
        <f t="array" ref="EM42">INDEX(EJ$1:EJ$55,SMALL(IF(EK$1:EK$55=EL42,ROW(EK$1:EK$55)),COUNTIF(EL$1:EL42,EL42)),1)</f>
        <v>Rutland</v>
      </c>
      <c r="EN42" s="408">
        <f t="shared" si="102"/>
        <v>42</v>
      </c>
      <c r="EO42" s="408" t="str">
        <f t="shared" si="103"/>
        <v>Rutland</v>
      </c>
      <c r="EQ42" s="409" t="s">
        <v>242</v>
      </c>
      <c r="ER42" s="408">
        <f t="shared" si="42"/>
        <v>32</v>
      </c>
      <c r="ES42" s="408">
        <f t="array" ref="ES42">INDEX(ER$1:ER$55,MATCH(SMALL(COUNTIF(ER$1:ER$55,"&lt;"&amp;ER$1:ER$55),ROW(ER42:ES42)),COUNTIF(ER$1:ER$55,"&lt;"&amp;ER$1:ER$55),0))</f>
        <v>42</v>
      </c>
      <c r="ET42" s="408" t="str">
        <f t="array" ref="ET42">INDEX(EQ$1:EQ$55,SMALL(IF(ER$1:ER$55=ES42,ROW(ER$1:ER$55)),COUNTIF(ES$1:ES42,ES42)),1)</f>
        <v>Rutland</v>
      </c>
      <c r="EU42" s="408">
        <f t="shared" si="104"/>
        <v>42</v>
      </c>
      <c r="EV42" s="408" t="str">
        <f t="shared" si="105"/>
        <v>Rutland</v>
      </c>
      <c r="EX42" s="409" t="s">
        <v>242</v>
      </c>
      <c r="EY42" s="408">
        <f t="shared" si="43"/>
        <v>28</v>
      </c>
      <c r="EZ42" s="408">
        <f t="array" ref="EZ42">INDEX(EY$1:EY$55,MATCH(SMALL(COUNTIF(EY$1:EY$55,"&lt;"&amp;EY$1:EY$55),ROW(EY42:EZ42)),COUNTIF(EY$1:EY$55,"&lt;"&amp;EY$1:EY$55),0))</f>
        <v>42</v>
      </c>
      <c r="FA42" s="408" t="str">
        <f t="array" ref="FA42">INDEX(EX$1:EX$55,SMALL(IF(EY$1:EY$55=EZ42,ROW(EY$1:EY$55)),COUNTIF(EZ$1:EZ42,EZ42)),1)</f>
        <v>Uttlesford</v>
      </c>
      <c r="FB42" s="408">
        <f t="shared" si="106"/>
        <v>42</v>
      </c>
      <c r="FC42" s="408" t="str">
        <f t="shared" si="107"/>
        <v>Uttlesford</v>
      </c>
      <c r="FE42" s="409" t="s">
        <v>242</v>
      </c>
      <c r="FF42" s="408" t="str">
        <f t="shared" si="44"/>
        <v>9999</v>
      </c>
      <c r="FG42" s="408" t="str">
        <f t="array" ref="FG42">INDEX(FF$1:FF$55,MATCH(SMALL(COUNTIF(FF$1:FF$55,"&lt;"&amp;FF$1:FF$55),ROW(FF42:FG42)),COUNTIF(FF$1:FF$55,"&lt;"&amp;FF$1:FF$55),0))</f>
        <v>9999</v>
      </c>
      <c r="FH42" s="408" t="str">
        <f t="array" ref="FH42">INDEX(FE$1:FE$55,SMALL(IF(FF$1:FF$55=FG42,ROW(FF$1:FF$55)),COUNTIF(FG$1:FG42,FG42)),1)</f>
        <v>South Northamptonshire</v>
      </c>
      <c r="FI42" s="408" t="str">
        <f t="shared" si="108"/>
        <v>no data</v>
      </c>
      <c r="FJ42" s="408" t="str">
        <f t="shared" si="109"/>
        <v>South Northamptonshire</v>
      </c>
      <c r="FL42" s="409" t="s">
        <v>242</v>
      </c>
      <c r="FM42" s="408" t="str">
        <f t="shared" si="45"/>
        <v>9999</v>
      </c>
      <c r="FN42" s="408" t="str">
        <f t="array" ref="FN42">INDEX(FM$1:FM$55,MATCH(SMALL(COUNTIF(FM$1:FM$55,"&lt;"&amp;FM$1:FM$55),ROW(FM42:FN42)),COUNTIF(FM$1:FM$55,"&lt;"&amp;FM$1:FM$55),0))</f>
        <v>9999</v>
      </c>
      <c r="FO42" s="408" t="str">
        <f t="array" ref="FO42">INDEX(FL$1:FL$55,SMALL(IF(FM$1:FM$55=FN42,ROW(FM$1:FM$55)),COUNTIF(FN$1:FN42,FN42)),1)</f>
        <v>South Northamptonshire</v>
      </c>
      <c r="FP42" s="408" t="str">
        <f t="shared" si="110"/>
        <v>no data</v>
      </c>
      <c r="FQ42" s="408" t="str">
        <f t="shared" si="111"/>
        <v>South Northamptonshire</v>
      </c>
      <c r="FS42" s="409" t="s">
        <v>242</v>
      </c>
      <c r="FT42" s="408" t="str">
        <f t="shared" si="46"/>
        <v>9999</v>
      </c>
      <c r="FU42" s="408" t="str">
        <f t="array" ref="FU42">INDEX(FT$1:FT$55,MATCH(SMALL(COUNTIF(FT$1:FT$55,"&lt;"&amp;FT$1:FT$55),ROW(FT42:FU42)),COUNTIF(FT$1:FT$55,"&lt;"&amp;FT$1:FT$55),0))</f>
        <v>9999</v>
      </c>
      <c r="FV42" s="408" t="str">
        <f t="array" ref="FV42">INDEX(FS$1:FS$55,SMALL(IF(FT$1:FT$55=FU42,ROW(FT$1:FT$55)),COUNTIF(FU$1:FU42,FU42)),1)</f>
        <v>South Northamptonshire</v>
      </c>
      <c r="FW42" s="408" t="str">
        <f t="shared" si="112"/>
        <v>no data</v>
      </c>
      <c r="FX42" s="408" t="str">
        <f t="shared" si="113"/>
        <v>South Northamptonshire</v>
      </c>
      <c r="FZ42" s="409" t="s">
        <v>242</v>
      </c>
      <c r="GA42" s="408" t="str">
        <f t="shared" si="47"/>
        <v>9999</v>
      </c>
      <c r="GB42" s="408" t="str">
        <f t="array" ref="GB42">INDEX(GA$1:GA$55,MATCH(SMALL(COUNTIF(GA$1:GA$55,"&lt;"&amp;GA$1:GA$55),ROW(GA42:GB42)),COUNTIF(GA$1:GA$55,"&lt;"&amp;GA$1:GA$55),0))</f>
        <v>9999</v>
      </c>
      <c r="GC42" s="408" t="str">
        <f t="array" ref="GC42">INDEX(FZ$1:FZ$55,SMALL(IF(GA$1:GA$55=GB42,ROW(GA$1:GA$55)),COUNTIF(GB$1:GB42,GB42)),1)</f>
        <v>South Northamptonshire</v>
      </c>
      <c r="GD42" s="408" t="str">
        <f t="shared" si="114"/>
        <v>no data</v>
      </c>
      <c r="GE42" s="408" t="str">
        <f t="shared" si="115"/>
        <v>South Northamptonshire</v>
      </c>
    </row>
    <row r="43" spans="1:187" x14ac:dyDescent="0.25">
      <c r="A43" s="420" t="s">
        <v>38</v>
      </c>
      <c r="B43" s="167" t="str">
        <f t="shared" si="48"/>
        <v>LU</v>
      </c>
      <c r="C43" s="405" t="str">
        <f>VLOOKUP(A43,'urban rural'!$A$11:$B$336,2,FALSE)</f>
        <v>Large Urban</v>
      </c>
      <c r="D43" s="167" t="str">
        <f t="shared" si="49"/>
        <v>Predominantly Urban</v>
      </c>
      <c r="F43" s="405">
        <f>VLOOKUP($A43,'urban rural'!$A$11:$S$336,4,FALSE)</f>
        <v>5.8816793893129767E-3</v>
      </c>
      <c r="G43" s="424">
        <f t="shared" si="68"/>
        <v>37</v>
      </c>
      <c r="H43" s="405">
        <f t="shared" si="50"/>
        <v>37</v>
      </c>
      <c r="J43" s="405">
        <f>VLOOKUP($A43,'urban rural'!$A$11:$S$336,5,FALSE)</f>
        <v>5.4367469879518073E-3</v>
      </c>
      <c r="K43" s="424">
        <f t="shared" si="69"/>
        <v>37</v>
      </c>
      <c r="L43" s="405">
        <f t="shared" si="51"/>
        <v>37</v>
      </c>
      <c r="N43" s="405">
        <f>VLOOKUP($A43,'urban rural'!$A$11:$S$336,6,FALSE)</f>
        <v>5.4693877551020408E-3</v>
      </c>
      <c r="O43" s="424">
        <f t="shared" si="70"/>
        <v>36</v>
      </c>
      <c r="P43" s="405">
        <f t="shared" si="52"/>
        <v>36</v>
      </c>
      <c r="R43" s="405">
        <f>VLOOKUP($A43,'urban rural'!$A$11:$S$336,7,FALSE)</f>
        <v>4.5974216780947747E-3</v>
      </c>
      <c r="S43" s="424">
        <f t="shared" si="71"/>
        <v>37</v>
      </c>
      <c r="T43" s="405">
        <f t="shared" si="53"/>
        <v>37</v>
      </c>
      <c r="V43" s="405">
        <f>VLOOKUP($A43,'urban rural'!$A$11:$S$336,8,FALSE)</f>
        <v>1.6068702290076336E-3</v>
      </c>
      <c r="W43" s="424">
        <f t="shared" si="72"/>
        <v>32</v>
      </c>
      <c r="X43" s="405">
        <f t="shared" si="54"/>
        <v>32</v>
      </c>
      <c r="Z43" s="405">
        <f>VLOOKUP($A43,'urban rural'!$A$11:$S$336,9,FALSE)</f>
        <v>1.1709337349397591E-3</v>
      </c>
      <c r="AA43" s="424">
        <f t="shared" si="73"/>
        <v>37</v>
      </c>
      <c r="AB43" s="405">
        <f t="shared" si="55"/>
        <v>37</v>
      </c>
      <c r="AD43" s="405">
        <f>VLOOKUP($A43,'urban rural'!$A$11:$S$336,10,FALSE)</f>
        <v>1.6289424860853432E-3</v>
      </c>
      <c r="AE43" s="424">
        <f t="shared" si="74"/>
        <v>39</v>
      </c>
      <c r="AF43" s="405">
        <f t="shared" si="56"/>
        <v>39</v>
      </c>
      <c r="AH43" s="405">
        <f>VLOOKUP($A43,'urban rural'!$A$11:$S$336,11,FALSE)</f>
        <v>9.6731515655412508E-4</v>
      </c>
      <c r="AI43" s="424">
        <f t="shared" si="75"/>
        <v>35</v>
      </c>
      <c r="AJ43" s="405">
        <f t="shared" si="57"/>
        <v>35</v>
      </c>
      <c r="AL43" s="405">
        <f>VLOOKUP($A43,'urban rural'!$A$11:$S$336,12,FALSE)</f>
        <v>4.2748091603053437E-3</v>
      </c>
      <c r="AM43" s="424">
        <f t="shared" si="76"/>
        <v>36</v>
      </c>
      <c r="AN43" s="405">
        <f t="shared" si="58"/>
        <v>36</v>
      </c>
      <c r="AP43" s="405">
        <f>VLOOKUP($A43,'urban rural'!$A$11:$S$336,13,FALSE)</f>
        <v>4.2658132530120482E-3</v>
      </c>
      <c r="AQ43" s="424">
        <f t="shared" si="77"/>
        <v>37</v>
      </c>
      <c r="AR43" s="405">
        <f t="shared" si="59"/>
        <v>37</v>
      </c>
      <c r="AT43" s="405">
        <f>VLOOKUP($A43,'urban rural'!$A$11:$S$336,14,FALSE)</f>
        <v>3.8404452690166974E-3</v>
      </c>
      <c r="AU43" s="424">
        <f t="shared" si="78"/>
        <v>36</v>
      </c>
      <c r="AV43" s="405">
        <f t="shared" si="60"/>
        <v>36</v>
      </c>
      <c r="AX43" s="405">
        <f>VLOOKUP($A43,'urban rural'!$A$11:$S$336,15,FALSE)</f>
        <v>3.6301065215406502E-3</v>
      </c>
      <c r="AY43" s="424">
        <f t="shared" si="79"/>
        <v>36</v>
      </c>
      <c r="AZ43" s="405">
        <f t="shared" si="61"/>
        <v>36</v>
      </c>
      <c r="BB43" s="405" t="str">
        <f>VLOOKUP($A43,'urban rural'!$A$11:$S$336,16,FALSE)</f>
        <v>error</v>
      </c>
      <c r="BC43" s="424">
        <f t="shared" si="80"/>
        <v>1</v>
      </c>
      <c r="BD43" s="405" t="str">
        <f t="shared" si="62"/>
        <v>9999</v>
      </c>
      <c r="BF43" s="405" t="str">
        <f>VLOOKUP($A43,'urban rural'!$A$11:$S$336,17,FALSE)</f>
        <v>error</v>
      </c>
      <c r="BG43" s="424">
        <f t="shared" si="81"/>
        <v>1</v>
      </c>
      <c r="BH43" s="405" t="str">
        <f t="shared" si="63"/>
        <v>9999</v>
      </c>
      <c r="BJ43" s="405" t="str">
        <f>VLOOKUP($A43,'urban rural'!$A$11:$S$336,18,FALSE)</f>
        <v>error</v>
      </c>
      <c r="BK43" s="424">
        <f t="shared" si="82"/>
        <v>1</v>
      </c>
      <c r="BL43" s="405" t="str">
        <f t="shared" si="64"/>
        <v>9999</v>
      </c>
      <c r="BN43" s="405" t="str">
        <f>VLOOKUP($A43,'urban rural'!$A$11:$S$336,19,FALSE)</f>
        <v>error</v>
      </c>
      <c r="BO43" s="424">
        <f t="shared" si="83"/>
        <v>1</v>
      </c>
      <c r="BP43" s="405" t="str">
        <f t="shared" si="65"/>
        <v>9999</v>
      </c>
      <c r="BQ43" s="167">
        <f>VLOOKUP(A43,'[1]average earnings workplace 2012'!$A$13:$GY$599,[1]lists1!$B$12,FALSE)</f>
        <v>12.63</v>
      </c>
      <c r="BR43" s="167" t="e">
        <f t="shared" si="66"/>
        <v>#N/A</v>
      </c>
      <c r="BS43" s="167" t="e">
        <f t="shared" si="67"/>
        <v>#N/A</v>
      </c>
      <c r="BY43" s="409" t="s">
        <v>243</v>
      </c>
      <c r="BZ43" s="408">
        <f t="shared" si="32"/>
        <v>37</v>
      </c>
      <c r="CA43" s="408">
        <f t="array" ref="CA43">INDEX($BZ$1:$BZ$55,MATCH(SMALL(COUNTIF($BZ$1:$BZ$55,"&lt;"&amp;$BZ$1:$BZ$55),ROW($BZ43:$CA43)),COUNTIF($BZ$1:$BZ$55,"&lt;"&amp;$BZ$1:$BZ$55),0))</f>
        <v>43</v>
      </c>
      <c r="CB43" s="408" t="str">
        <f t="array" ref="CB43">INDEX($BY$1:$BY$55,SMALL(IF($BZ$1:$BZ$55=$CA43,ROW($BZ$1:$BZ$55)),COUNTIF($CA$1:$CA43,$CA43)),1)</f>
        <v>Forest Heath</v>
      </c>
      <c r="CC43" s="408">
        <f t="shared" si="84"/>
        <v>43</v>
      </c>
      <c r="CD43" s="408" t="str">
        <f t="shared" si="85"/>
        <v>Forest Heath</v>
      </c>
      <c r="CF43" s="409" t="s">
        <v>243</v>
      </c>
      <c r="CG43" s="408">
        <f t="shared" si="33"/>
        <v>37</v>
      </c>
      <c r="CH43" s="408">
        <f t="array" ref="CH43">INDEX(CG$1:CG$55,MATCH(SMALL(COUNTIF(CG$1:CG$55,"&lt;"&amp;CG$1:CG$55),ROW(CG43:CH43)),COUNTIF(CG$1:CG$55,"&lt;"&amp;CG$1:CG$55),0))</f>
        <v>43</v>
      </c>
      <c r="CI43" s="408" t="str">
        <f t="array" ref="CI43">INDEX(CF$1:CF$55,SMALL(IF(CG$1:CG$55=CH43,ROW(CG$1:CG$55)),COUNTIF(CH$1:CH43,CH43)),1)</f>
        <v>Daventry</v>
      </c>
      <c r="CJ43" s="408">
        <f t="shared" si="86"/>
        <v>43</v>
      </c>
      <c r="CK43" s="408" t="str">
        <f t="shared" si="87"/>
        <v>Daventry</v>
      </c>
      <c r="CM43" s="409" t="s">
        <v>243</v>
      </c>
      <c r="CN43" s="408">
        <f t="shared" si="34"/>
        <v>38</v>
      </c>
      <c r="CO43" s="408">
        <f t="array" ref="CO43">INDEX(CN$1:CN$55,MATCH(SMALL(COUNTIF(CN$1:CN$55,"&lt;"&amp;CN$1:CN$55),ROW(CN43:CO43)),COUNTIF(CN$1:CN$55,"&lt;"&amp;CN$1:CN$55),0))</f>
        <v>43</v>
      </c>
      <c r="CP43" s="408" t="str">
        <f t="array" ref="CP43">INDEX(CM$1:CM$55,SMALL(IF(CN$1:CN$55=CO43,ROW(CN$1:CN$55)),COUNTIF(CO$1:CO43,CO43)),1)</f>
        <v>Forest Heath</v>
      </c>
      <c r="CQ43" s="408">
        <f t="shared" si="88"/>
        <v>43</v>
      </c>
      <c r="CR43" s="408" t="str">
        <f t="shared" si="89"/>
        <v>Forest Heath</v>
      </c>
      <c r="CT43" s="409" t="s">
        <v>243</v>
      </c>
      <c r="CU43" s="408">
        <f t="shared" si="35"/>
        <v>37</v>
      </c>
      <c r="CV43" s="408">
        <f t="array" ref="CV43">INDEX(CU$1:CU$55,MATCH(SMALL(COUNTIF(CU$1:CU$55,"&lt;"&amp;CU$1:CU$55),ROW(CU43:CV43)),COUNTIF(CU$1:CU$55,"&lt;"&amp;CU$1:CU$55),0))</f>
        <v>43</v>
      </c>
      <c r="CW43" s="408" t="str">
        <f t="array" ref="CW43">INDEX(CT$1:CT$55,SMALL(IF(CU$1:CU$55=CV43,ROW(CU$1:CU$55)),COUNTIF(CV$1:CV43,CV43)),1)</f>
        <v>Wealden</v>
      </c>
      <c r="CX43" s="408">
        <f t="shared" si="90"/>
        <v>43</v>
      </c>
      <c r="CY43" s="408" t="str">
        <f t="shared" si="91"/>
        <v>Wealden</v>
      </c>
      <c r="DA43" s="409" t="s">
        <v>243</v>
      </c>
      <c r="DB43" s="408">
        <f t="shared" si="36"/>
        <v>36</v>
      </c>
      <c r="DC43" s="408">
        <f t="array" ref="DC43">INDEX(DB$1:DB$55,MATCH(SMALL(COUNTIF(DB$1:DB$55,"&lt;"&amp;DB$1:DB$55),ROW(DB43:DC43)),COUNTIF(DB$1:DB$55,"&lt;"&amp;DB$1:DB$55),0))</f>
        <v>43</v>
      </c>
      <c r="DD43" s="408" t="str">
        <f t="array" ref="DD43">INDEX(DA$1:DA$55,SMALL(IF(DB$1:DB$55=DC43,ROW(DB$1:DB$55)),COUNTIF(DC$1:DC43,DC43)),1)</f>
        <v>West Somerset</v>
      </c>
      <c r="DE43" s="408">
        <f t="shared" si="92"/>
        <v>43</v>
      </c>
      <c r="DF43" s="408" t="str">
        <f t="shared" si="93"/>
        <v>West Somerset</v>
      </c>
      <c r="DH43" s="409" t="s">
        <v>243</v>
      </c>
      <c r="DI43" s="408">
        <f t="shared" si="37"/>
        <v>36</v>
      </c>
      <c r="DJ43" s="408">
        <f t="array" ref="DJ43">INDEX(DI$1:DI$55,MATCH(SMALL(COUNTIF(DI$1:DI$55,"&lt;"&amp;DI$1:DI$55),ROW(DI43:DJ43)),COUNTIF(DI$1:DI$55,"&lt;"&amp;DI$1:DI$55),0))</f>
        <v>43</v>
      </c>
      <c r="DK43" s="408" t="str">
        <f t="array" ref="DK43">INDEX(DH$1:DH$55,SMALL(IF(DI$1:DI$55=DJ43,ROW(DI$1:DI$55)),COUNTIF(DJ$1:DJ43,DJ43)),1)</f>
        <v>Cotswold</v>
      </c>
      <c r="DL43" s="408">
        <f t="shared" si="94"/>
        <v>43</v>
      </c>
      <c r="DM43" s="408" t="str">
        <f t="shared" si="95"/>
        <v>Cotswold</v>
      </c>
      <c r="DO43" s="409" t="s">
        <v>243</v>
      </c>
      <c r="DP43" s="408">
        <f t="shared" si="38"/>
        <v>40</v>
      </c>
      <c r="DQ43" s="408">
        <f t="array" ref="DQ43">INDEX(DP$1:DP$55,MATCH(SMALL(COUNTIF(DP$1:DP$55,"&lt;"&amp;DP$1:DP$55),ROW(DP43:DQ43)),COUNTIF(DP$1:DP$55,"&lt;"&amp;DP$1:DP$55),0))</f>
        <v>43</v>
      </c>
      <c r="DR43" s="408" t="str">
        <f t="array" ref="DR43">INDEX(DO$1:DO$55,SMALL(IF(DP$1:DP$55=DQ43,ROW(DP$1:DP$55)),COUNTIF(DQ$1:DQ43,DQ43)),1)</f>
        <v>South Cambridgeshire</v>
      </c>
      <c r="DS43" s="408">
        <f t="shared" si="96"/>
        <v>43</v>
      </c>
      <c r="DT43" s="408" t="str">
        <f t="shared" si="97"/>
        <v>South Cambridgeshire</v>
      </c>
      <c r="DV43" s="409" t="s">
        <v>243</v>
      </c>
      <c r="DW43" s="408">
        <f t="shared" si="39"/>
        <v>38</v>
      </c>
      <c r="DX43" s="408">
        <f t="array" ref="DX43">INDEX(DW$1:DW$55,MATCH(SMALL(COUNTIF(DW$1:DW$55,"&lt;"&amp;DW$1:DW$55),ROW(DW43:DX43)),COUNTIF(DW$1:DW$55,"&lt;"&amp;DW$1:DW$55),0))</f>
        <v>43</v>
      </c>
      <c r="DY43" s="408" t="str">
        <f t="array" ref="DY43">INDEX(DV$1:DV$55,SMALL(IF(DW$1:DW$55=DX43,ROW(DW$1:DW$55)),COUNTIF(DX$1:DX43,DX43)),1)</f>
        <v>Stratford-on-Avon</v>
      </c>
      <c r="DZ43" s="408">
        <f t="shared" si="98"/>
        <v>43</v>
      </c>
      <c r="EA43" s="408" t="str">
        <f t="shared" si="99"/>
        <v>Stratford-on-Avon</v>
      </c>
      <c r="EC43" s="409" t="s">
        <v>243</v>
      </c>
      <c r="ED43" s="408">
        <f t="shared" si="40"/>
        <v>42</v>
      </c>
      <c r="EE43" s="408">
        <f t="array" ref="EE43">INDEX(ED$1:ED$55,MATCH(SMALL(COUNTIF(ED$1:ED$55,"&lt;"&amp;ED$1:ED$55),ROW(ED43:EE43)),COUNTIF(ED$1:ED$55,"&lt;"&amp;ED$1:ED$55),0))</f>
        <v>43</v>
      </c>
      <c r="EF43" s="408" t="str">
        <f t="array" ref="EF43">INDEX(EC$1:EC$55,SMALL(IF(ED$1:ED$55=EE43,ROW(ED$1:ED$55)),COUNTIF(EE$1:EE43,EE43)),1)</f>
        <v>Rutland</v>
      </c>
      <c r="EG43" s="408">
        <f t="shared" si="100"/>
        <v>43</v>
      </c>
      <c r="EH43" s="408" t="str">
        <f t="shared" si="101"/>
        <v>Rutland</v>
      </c>
      <c r="EJ43" s="409" t="s">
        <v>243</v>
      </c>
      <c r="EK43" s="408">
        <f t="shared" si="41"/>
        <v>41</v>
      </c>
      <c r="EL43" s="408">
        <f t="array" ref="EL43">INDEX(EK$1:EK$55,MATCH(SMALL(COUNTIF(EK$1:EK$55,"&lt;"&amp;EK$1:EK$55),ROW(EK43:EL43)),COUNTIF(EK$1:EK$55,"&lt;"&amp;EK$1:EK$55),0))</f>
        <v>43</v>
      </c>
      <c r="EM43" s="408" t="str">
        <f t="array" ref="EM43">INDEX(EJ$1:EJ$55,SMALL(IF(EK$1:EK$55=EL43,ROW(EK$1:EK$55)),COUNTIF(EL$1:EL43,EL43)),1)</f>
        <v>Mid Devon</v>
      </c>
      <c r="EN43" s="408">
        <f t="shared" si="102"/>
        <v>43</v>
      </c>
      <c r="EO43" s="408" t="str">
        <f t="shared" si="103"/>
        <v>Mid Devon</v>
      </c>
      <c r="EQ43" s="409" t="s">
        <v>243</v>
      </c>
      <c r="ER43" s="408">
        <f t="shared" si="42"/>
        <v>39</v>
      </c>
      <c r="ES43" s="408">
        <f t="array" ref="ES43">INDEX(ER$1:ER$55,MATCH(SMALL(COUNTIF(ER$1:ER$55,"&lt;"&amp;ER$1:ER$55),ROW(ER43:ES43)),COUNTIF(ER$1:ER$55,"&lt;"&amp;ER$1:ER$55),0))</f>
        <v>43</v>
      </c>
      <c r="ET43" s="408" t="str">
        <f t="array" ref="ET43">INDEX(EQ$1:EQ$55,SMALL(IF(ER$1:ER$55=ES43,ROW(ER$1:ER$55)),COUNTIF(ES$1:ES43,ES43)),1)</f>
        <v>North Kesteven</v>
      </c>
      <c r="EU43" s="408">
        <f t="shared" si="104"/>
        <v>43</v>
      </c>
      <c r="EV43" s="408" t="str">
        <f t="shared" si="105"/>
        <v>North Kesteven</v>
      </c>
      <c r="EX43" s="409" t="s">
        <v>243</v>
      </c>
      <c r="EY43" s="408">
        <f t="shared" si="43"/>
        <v>37</v>
      </c>
      <c r="EZ43" s="408">
        <f t="array" ref="EZ43">INDEX(EY$1:EY$55,MATCH(SMALL(COUNTIF(EY$1:EY$55,"&lt;"&amp;EY$1:EY$55),ROW(EY43:EZ43)),COUNTIF(EY$1:EY$55,"&lt;"&amp;EY$1:EY$55),0))</f>
        <v>43</v>
      </c>
      <c r="FA43" s="408" t="str">
        <f t="array" ref="FA43">INDEX(EX$1:EX$55,SMALL(IF(EY$1:EY$55=EZ43,ROW(EY$1:EY$55)),COUNTIF(EZ$1:EZ43,EZ43)),1)</f>
        <v>Wychavon</v>
      </c>
      <c r="FB43" s="408">
        <f t="shared" si="106"/>
        <v>43</v>
      </c>
      <c r="FC43" s="408" t="str">
        <f t="shared" si="107"/>
        <v>Wychavon</v>
      </c>
      <c r="FE43" s="409" t="s">
        <v>243</v>
      </c>
      <c r="FF43" s="408" t="str">
        <f t="shared" si="44"/>
        <v>9999</v>
      </c>
      <c r="FG43" s="408" t="str">
        <f t="array" ref="FG43">INDEX(FF$1:FF$55,MATCH(SMALL(COUNTIF(FF$1:FF$55,"&lt;"&amp;FF$1:FF$55),ROW(FF43:FG43)),COUNTIF(FF$1:FF$55,"&lt;"&amp;FF$1:FF$55),0))</f>
        <v>9999</v>
      </c>
      <c r="FH43" s="408" t="str">
        <f t="array" ref="FH43">INDEX(FE$1:FE$55,SMALL(IF(FF$1:FF$55=FG43,ROW(FF$1:FF$55)),COUNTIF(FG$1:FG43,FG43)),1)</f>
        <v>South Oxfordshire</v>
      </c>
      <c r="FI43" s="408" t="str">
        <f t="shared" si="108"/>
        <v>no data</v>
      </c>
      <c r="FJ43" s="408" t="str">
        <f t="shared" si="109"/>
        <v>South Oxfordshire</v>
      </c>
      <c r="FL43" s="409" t="s">
        <v>243</v>
      </c>
      <c r="FM43" s="408" t="str">
        <f t="shared" si="45"/>
        <v>9999</v>
      </c>
      <c r="FN43" s="408" t="str">
        <f t="array" ref="FN43">INDEX(FM$1:FM$55,MATCH(SMALL(COUNTIF(FM$1:FM$55,"&lt;"&amp;FM$1:FM$55),ROW(FM43:FN43)),COUNTIF(FM$1:FM$55,"&lt;"&amp;FM$1:FM$55),0))</f>
        <v>9999</v>
      </c>
      <c r="FO43" s="408" t="str">
        <f t="array" ref="FO43">INDEX(FL$1:FL$55,SMALL(IF(FM$1:FM$55=FN43,ROW(FM$1:FM$55)),COUNTIF(FN$1:FN43,FN43)),1)</f>
        <v>South Oxfordshire</v>
      </c>
      <c r="FP43" s="408" t="str">
        <f t="shared" si="110"/>
        <v>no data</v>
      </c>
      <c r="FQ43" s="408" t="str">
        <f t="shared" si="111"/>
        <v>South Oxfordshire</v>
      </c>
      <c r="FS43" s="409" t="s">
        <v>243</v>
      </c>
      <c r="FT43" s="408" t="str">
        <f t="shared" si="46"/>
        <v>9999</v>
      </c>
      <c r="FU43" s="408" t="str">
        <f t="array" ref="FU43">INDEX(FT$1:FT$55,MATCH(SMALL(COUNTIF(FT$1:FT$55,"&lt;"&amp;FT$1:FT$55),ROW(FT43:FU43)),COUNTIF(FT$1:FT$55,"&lt;"&amp;FT$1:FT$55),0))</f>
        <v>9999</v>
      </c>
      <c r="FV43" s="408" t="str">
        <f t="array" ref="FV43">INDEX(FS$1:FS$55,SMALL(IF(FT$1:FT$55=FU43,ROW(FT$1:FT$55)),COUNTIF(FU$1:FU43,FU43)),1)</f>
        <v>South Oxfordshire</v>
      </c>
      <c r="FW43" s="408" t="str">
        <f t="shared" si="112"/>
        <v>no data</v>
      </c>
      <c r="FX43" s="408" t="str">
        <f t="shared" si="113"/>
        <v>South Oxfordshire</v>
      </c>
      <c r="FZ43" s="409" t="s">
        <v>243</v>
      </c>
      <c r="GA43" s="408" t="str">
        <f t="shared" si="47"/>
        <v>9999</v>
      </c>
      <c r="GB43" s="408" t="str">
        <f t="array" ref="GB43">INDEX(GA$1:GA$55,MATCH(SMALL(COUNTIF(GA$1:GA$55,"&lt;"&amp;GA$1:GA$55),ROW(GA43:GB43)),COUNTIF(GA$1:GA$55,"&lt;"&amp;GA$1:GA$55),0))</f>
        <v>9999</v>
      </c>
      <c r="GC43" s="408" t="str">
        <f t="array" ref="GC43">INDEX(FZ$1:FZ$55,SMALL(IF(GA$1:GA$55=GB43,ROW(GA$1:GA$55)),COUNTIF(GB$1:GB43,GB43)),1)</f>
        <v>South Oxfordshire</v>
      </c>
      <c r="GD43" s="408" t="str">
        <f t="shared" si="114"/>
        <v>no data</v>
      </c>
      <c r="GE43" s="408" t="str">
        <f t="shared" si="115"/>
        <v>South Oxfordshire</v>
      </c>
    </row>
    <row r="44" spans="1:187" x14ac:dyDescent="0.25">
      <c r="A44" s="420" t="s">
        <v>1802</v>
      </c>
      <c r="B44" s="167" t="str">
        <f t="shared" si="48"/>
        <v>LU</v>
      </c>
      <c r="C44" s="405" t="str">
        <f>VLOOKUP(A44,'urban rural'!$A$11:$B$336,2,FALSE)</f>
        <v>Large Urban</v>
      </c>
      <c r="D44" s="167" t="str">
        <f t="shared" si="49"/>
        <v>Predominantly Urban</v>
      </c>
      <c r="F44" s="405">
        <f>VLOOKUP($A44,'urban rural'!$A$11:$S$336,4,FALSE)</f>
        <v>3.553519768563163E-3</v>
      </c>
      <c r="G44" s="424">
        <f t="shared" si="68"/>
        <v>30</v>
      </c>
      <c r="H44" s="405">
        <f t="shared" si="50"/>
        <v>30</v>
      </c>
      <c r="J44" s="405">
        <f>VLOOKUP($A44,'urban rural'!$A$11:$S$336,5,FALSE)</f>
        <v>2.7255369928400955E-3</v>
      </c>
      <c r="K44" s="424">
        <f t="shared" si="69"/>
        <v>29</v>
      </c>
      <c r="L44" s="405">
        <f t="shared" si="51"/>
        <v>29</v>
      </c>
      <c r="N44" s="405">
        <f>VLOOKUP($A44,'urban rural'!$A$11:$S$336,6,FALSE)</f>
        <v>3.3356973995271868E-3</v>
      </c>
      <c r="O44" s="424">
        <f t="shared" si="70"/>
        <v>32</v>
      </c>
      <c r="P44" s="405">
        <f t="shared" si="52"/>
        <v>32</v>
      </c>
      <c r="R44" s="405">
        <f>VLOOKUP($A44,'urban rural'!$A$11:$S$336,7,FALSE)</f>
        <v>1.993705682532077E-3</v>
      </c>
      <c r="S44" s="424">
        <f t="shared" si="71"/>
        <v>27</v>
      </c>
      <c r="T44" s="405">
        <f t="shared" si="53"/>
        <v>27</v>
      </c>
      <c r="V44" s="405">
        <f>VLOOKUP($A44,'urban rural'!$A$11:$S$336,8,FALSE)</f>
        <v>1.7261330761812921E-3</v>
      </c>
      <c r="W44" s="424">
        <f t="shared" si="72"/>
        <v>33</v>
      </c>
      <c r="X44" s="405">
        <f t="shared" si="54"/>
        <v>33</v>
      </c>
      <c r="Z44" s="405">
        <f>VLOOKUP($A44,'urban rural'!$A$11:$S$336,9,FALSE)</f>
        <v>8.0429594272076377E-4</v>
      </c>
      <c r="AA44" s="424">
        <f t="shared" si="73"/>
        <v>33</v>
      </c>
      <c r="AB44" s="405">
        <f t="shared" si="55"/>
        <v>33</v>
      </c>
      <c r="AD44" s="405">
        <f>VLOOKUP($A44,'urban rural'!$A$11:$S$336,10,FALSE)</f>
        <v>1.2104018912529552E-3</v>
      </c>
      <c r="AE44" s="424">
        <f t="shared" si="74"/>
        <v>33</v>
      </c>
      <c r="AF44" s="405">
        <f t="shared" si="56"/>
        <v>33</v>
      </c>
      <c r="AH44" s="405">
        <f>VLOOKUP($A44,'urban rural'!$A$11:$S$336,11,FALSE)</f>
        <v>8.2403167896721473E-4</v>
      </c>
      <c r="AI44" s="424">
        <f t="shared" si="75"/>
        <v>32</v>
      </c>
      <c r="AJ44" s="405">
        <f t="shared" si="57"/>
        <v>32</v>
      </c>
      <c r="AL44" s="405">
        <f>VLOOKUP($A44,'urban rural'!$A$11:$S$336,12,FALSE)</f>
        <v>1.8273866923818709E-3</v>
      </c>
      <c r="AM44" s="424">
        <f t="shared" si="76"/>
        <v>29</v>
      </c>
      <c r="AN44" s="405">
        <f t="shared" si="58"/>
        <v>29</v>
      </c>
      <c r="AP44" s="405">
        <f>VLOOKUP($A44,'urban rural'!$A$11:$S$336,13,FALSE)</f>
        <v>1.9212410501193318E-3</v>
      </c>
      <c r="AQ44" s="424">
        <f t="shared" si="77"/>
        <v>28</v>
      </c>
      <c r="AR44" s="405">
        <f t="shared" si="59"/>
        <v>28</v>
      </c>
      <c r="AT44" s="405">
        <f>VLOOKUP($A44,'urban rural'!$A$11:$S$336,14,FALSE)</f>
        <v>2.1252955082742319E-3</v>
      </c>
      <c r="AU44" s="424">
        <f t="shared" si="78"/>
        <v>30</v>
      </c>
      <c r="AV44" s="405">
        <f t="shared" si="60"/>
        <v>30</v>
      </c>
      <c r="AX44" s="405">
        <f>VLOOKUP($A44,'urban rural'!$A$11:$S$336,15,FALSE)</f>
        <v>1.1696740035648625E-3</v>
      </c>
      <c r="AY44" s="424">
        <f t="shared" si="79"/>
        <v>27</v>
      </c>
      <c r="AZ44" s="405">
        <f t="shared" si="61"/>
        <v>27</v>
      </c>
      <c r="BB44" s="405" t="str">
        <f>VLOOKUP($A44,'urban rural'!$A$11:$S$336,16,FALSE)</f>
        <v>error</v>
      </c>
      <c r="BC44" s="424">
        <f t="shared" si="80"/>
        <v>1</v>
      </c>
      <c r="BD44" s="405" t="str">
        <f t="shared" si="62"/>
        <v>9999</v>
      </c>
      <c r="BF44" s="405" t="str">
        <f>VLOOKUP($A44,'urban rural'!$A$11:$S$336,17,FALSE)</f>
        <v>error</v>
      </c>
      <c r="BG44" s="424">
        <f t="shared" si="81"/>
        <v>1</v>
      </c>
      <c r="BH44" s="405" t="str">
        <f t="shared" si="63"/>
        <v>9999</v>
      </c>
      <c r="BJ44" s="405" t="str">
        <f>VLOOKUP($A44,'urban rural'!$A$11:$S$336,18,FALSE)</f>
        <v>error</v>
      </c>
      <c r="BK44" s="424">
        <f t="shared" si="82"/>
        <v>1</v>
      </c>
      <c r="BL44" s="405" t="str">
        <f t="shared" si="64"/>
        <v>9999</v>
      </c>
      <c r="BN44" s="405" t="str">
        <f>VLOOKUP($A44,'urban rural'!$A$11:$S$336,19,FALSE)</f>
        <v>error</v>
      </c>
      <c r="BO44" s="424">
        <f t="shared" si="83"/>
        <v>1</v>
      </c>
      <c r="BP44" s="405" t="str">
        <f t="shared" si="65"/>
        <v>9999</v>
      </c>
      <c r="BQ44" s="167">
        <f>VLOOKUP(A44,'[1]average earnings workplace 2012'!$A$13:$GY$599,[1]lists1!$B$12,FALSE)</f>
        <v>13.98</v>
      </c>
      <c r="BR44" s="167" t="e">
        <f t="shared" si="66"/>
        <v>#N/A</v>
      </c>
      <c r="BS44" s="167" t="e">
        <f t="shared" si="67"/>
        <v>#N/A</v>
      </c>
      <c r="BY44" s="409" t="s">
        <v>259</v>
      </c>
      <c r="BZ44" s="408">
        <f t="shared" si="32"/>
        <v>54</v>
      </c>
      <c r="CA44" s="408">
        <f t="array" ref="CA44">INDEX($BZ$1:$BZ$55,MATCH(SMALL(COUNTIF($BZ$1:$BZ$55,"&lt;"&amp;$BZ$1:$BZ$55),ROW($BZ44:$CA44)),COUNTIF($BZ$1:$BZ$55,"&lt;"&amp;$BZ$1:$BZ$55),0))</f>
        <v>44</v>
      </c>
      <c r="CB44" s="408" t="str">
        <f t="array" ref="CB44">INDEX($BY$1:$BY$55,SMALL(IF($BZ$1:$BZ$55=$CA44,ROW($BZ$1:$BZ$55)),COUNTIF($CA$1:$CA44,$CA44)),1)</f>
        <v>North Norfolk</v>
      </c>
      <c r="CC44" s="408">
        <f t="shared" si="84"/>
        <v>44</v>
      </c>
      <c r="CD44" s="408" t="str">
        <f t="shared" si="85"/>
        <v>North Norfolk</v>
      </c>
      <c r="CF44" s="409" t="s">
        <v>259</v>
      </c>
      <c r="CG44" s="408">
        <f t="shared" si="33"/>
        <v>54</v>
      </c>
      <c r="CH44" s="408">
        <f t="array" ref="CH44">INDEX(CG$1:CG$55,MATCH(SMALL(COUNTIF(CG$1:CG$55,"&lt;"&amp;CG$1:CG$55),ROW(CG44:CH44)),COUNTIF(CG$1:CG$55,"&lt;"&amp;CG$1:CG$55),0))</f>
        <v>44</v>
      </c>
      <c r="CI44" s="408" t="str">
        <f t="array" ref="CI44">INDEX(CF$1:CF$55,SMALL(IF(CG$1:CG$55=CH44,ROW(CG$1:CG$55)),COUNTIF(CH$1:CH44,CH44)),1)</f>
        <v>North Norfolk</v>
      </c>
      <c r="CJ44" s="408">
        <f t="shared" si="86"/>
        <v>44</v>
      </c>
      <c r="CK44" s="408" t="str">
        <f t="shared" si="87"/>
        <v>North Norfolk</v>
      </c>
      <c r="CM44" s="409" t="s">
        <v>259</v>
      </c>
      <c r="CN44" s="408">
        <f t="shared" si="34"/>
        <v>54</v>
      </c>
      <c r="CO44" s="408">
        <f t="array" ref="CO44">INDEX(CN$1:CN$55,MATCH(SMALL(COUNTIF(CN$1:CN$55,"&lt;"&amp;CN$1:CN$55),ROW(CN44:CO44)),COUNTIF(CN$1:CN$55,"&lt;"&amp;CN$1:CN$55),0))</f>
        <v>44</v>
      </c>
      <c r="CP44" s="408" t="str">
        <f t="array" ref="CP44">INDEX(CM$1:CM$55,SMALL(IF(CN$1:CN$55=CO44,ROW(CN$1:CN$55)),COUNTIF(CO$1:CO44,CO44)),1)</f>
        <v>Breckland</v>
      </c>
      <c r="CQ44" s="408">
        <f t="shared" si="88"/>
        <v>44</v>
      </c>
      <c r="CR44" s="408" t="str">
        <f t="shared" si="89"/>
        <v>Breckland</v>
      </c>
      <c r="CT44" s="409" t="s">
        <v>259</v>
      </c>
      <c r="CU44" s="408">
        <f t="shared" si="35"/>
        <v>54</v>
      </c>
      <c r="CV44" s="408">
        <f t="array" ref="CV44">INDEX(CU$1:CU$55,MATCH(SMALL(COUNTIF(CU$1:CU$55,"&lt;"&amp;CU$1:CU$55),ROW(CU44:CV44)),COUNTIF(CU$1:CU$55,"&lt;"&amp;CU$1:CU$55),0))</f>
        <v>44</v>
      </c>
      <c r="CW44" s="408" t="str">
        <f t="array" ref="CW44">INDEX(CT$1:CT$55,SMALL(IF(CU$1:CU$55=CV44,ROW(CU$1:CU$55)),COUNTIF(CV$1:CV44,CV44)),1)</f>
        <v>Wychavon</v>
      </c>
      <c r="CX44" s="408">
        <f t="shared" si="90"/>
        <v>44</v>
      </c>
      <c r="CY44" s="408" t="str">
        <f t="shared" si="91"/>
        <v>Wychavon</v>
      </c>
      <c r="DA44" s="409" t="s">
        <v>259</v>
      </c>
      <c r="DB44" s="408">
        <f t="shared" si="36"/>
        <v>51</v>
      </c>
      <c r="DC44" s="408">
        <f t="array" ref="DC44">INDEX(DB$1:DB$55,MATCH(SMALL(COUNTIF(DB$1:DB$55,"&lt;"&amp;DB$1:DB$55),ROW(DB44:DC44)),COUNTIF(DB$1:DB$55,"&lt;"&amp;DB$1:DB$55),0))</f>
        <v>44</v>
      </c>
      <c r="DD44" s="408" t="str">
        <f t="array" ref="DD44">INDEX(DA$1:DA$55,SMALL(IF(DB$1:DB$55=DC44,ROW(DB$1:DB$55)),COUNTIF(DC$1:DC44,DC44)),1)</f>
        <v>Ryedale</v>
      </c>
      <c r="DE44" s="408">
        <f t="shared" si="92"/>
        <v>44</v>
      </c>
      <c r="DF44" s="408" t="str">
        <f t="shared" si="93"/>
        <v>Ryedale</v>
      </c>
      <c r="DH44" s="409" t="s">
        <v>259</v>
      </c>
      <c r="DI44" s="408">
        <f t="shared" si="37"/>
        <v>47</v>
      </c>
      <c r="DJ44" s="408">
        <f t="array" ref="DJ44">INDEX(DI$1:DI$55,MATCH(SMALL(COUNTIF(DI$1:DI$55,"&lt;"&amp;DI$1:DI$55),ROW(DI44:DJ44)),COUNTIF(DI$1:DI$55,"&lt;"&amp;DI$1:DI$55),0))</f>
        <v>44</v>
      </c>
      <c r="DK44" s="408" t="str">
        <f t="array" ref="DK44">INDEX(DH$1:DH$55,SMALL(IF(DI$1:DI$55=DJ44,ROW(DI$1:DI$55)),COUNTIF(DJ$1:DJ44,DJ44)),1)</f>
        <v>Ryedale</v>
      </c>
      <c r="DL44" s="408">
        <f t="shared" si="94"/>
        <v>44</v>
      </c>
      <c r="DM44" s="408" t="str">
        <f t="shared" si="95"/>
        <v>Ryedale</v>
      </c>
      <c r="DO44" s="409" t="s">
        <v>259</v>
      </c>
      <c r="DP44" s="408">
        <f t="shared" si="38"/>
        <v>44</v>
      </c>
      <c r="DQ44" s="408">
        <f t="array" ref="DQ44">INDEX(DP$1:DP$55,MATCH(SMALL(COUNTIF(DP$1:DP$55,"&lt;"&amp;DP$1:DP$55),ROW(DP44:DQ44)),COUNTIF(DP$1:DP$55,"&lt;"&amp;DP$1:DP$55),0))</f>
        <v>44</v>
      </c>
      <c r="DR44" s="408" t="str">
        <f t="array" ref="DR44">INDEX(DO$1:DO$55,SMALL(IF(DP$1:DP$55=DQ44,ROW(DP$1:DP$55)),COUNTIF(DQ$1:DQ44,DQ44)),1)</f>
        <v>Stratford-on-Avon</v>
      </c>
      <c r="DS44" s="408">
        <f t="shared" si="96"/>
        <v>44</v>
      </c>
      <c r="DT44" s="408" t="str">
        <f t="shared" si="97"/>
        <v>Stratford-on-Avon</v>
      </c>
      <c r="DV44" s="409" t="s">
        <v>259</v>
      </c>
      <c r="DW44" s="408">
        <f t="shared" si="39"/>
        <v>43</v>
      </c>
      <c r="DX44" s="408">
        <f t="array" ref="DX44">INDEX(DW$1:DW$55,MATCH(SMALL(COUNTIF(DW$1:DW$55,"&lt;"&amp;DW$1:DW$55),ROW(DW44:DX44)),COUNTIF(DW$1:DW$55,"&lt;"&amp;DW$1:DW$55),0))</f>
        <v>44</v>
      </c>
      <c r="DY44" s="408" t="str">
        <f t="array" ref="DY44">INDEX(DV$1:DV$55,SMALL(IF(DW$1:DW$55=DX44,ROW(DW$1:DW$55)),COUNTIF(DX$1:DX44,DX44)),1)</f>
        <v>Wychavon</v>
      </c>
      <c r="DZ44" s="408">
        <f t="shared" si="98"/>
        <v>44</v>
      </c>
      <c r="EA44" s="408" t="str">
        <f t="shared" si="99"/>
        <v>Wychavon</v>
      </c>
      <c r="EC44" s="409" t="s">
        <v>259</v>
      </c>
      <c r="ED44" s="408">
        <f t="shared" si="40"/>
        <v>55</v>
      </c>
      <c r="EE44" s="408">
        <f t="array" ref="EE44">INDEX(ED$1:ED$55,MATCH(SMALL(COUNTIF(ED$1:ED$55,"&lt;"&amp;ED$1:ED$55),ROW(ED44:EE44)),COUNTIF(ED$1:ED$55,"&lt;"&amp;ED$1:ED$55),0))</f>
        <v>44</v>
      </c>
      <c r="EF44" s="408" t="str">
        <f t="array" ref="EF44">INDEX(EC$1:EC$55,SMALL(IF(ED$1:ED$55=EE44,ROW(ED$1:ED$55)),COUNTIF(EE$1:EE44,EE44)),1)</f>
        <v>Mid Sussex</v>
      </c>
      <c r="EG44" s="408">
        <f t="shared" si="100"/>
        <v>44</v>
      </c>
      <c r="EH44" s="408" t="str">
        <f t="shared" si="101"/>
        <v>Mid Sussex</v>
      </c>
      <c r="EJ44" s="409" t="s">
        <v>259</v>
      </c>
      <c r="EK44" s="408">
        <f t="shared" si="41"/>
        <v>55</v>
      </c>
      <c r="EL44" s="408">
        <f t="array" ref="EL44">INDEX(EK$1:EK$55,MATCH(SMALL(COUNTIF(EK$1:EK$55,"&lt;"&amp;EK$1:EK$55),ROW(EK44:EL44)),COUNTIF(EK$1:EK$55,"&lt;"&amp;EK$1:EK$55),0))</f>
        <v>44</v>
      </c>
      <c r="EM44" s="408" t="str">
        <f t="array" ref="EM44">INDEX(EJ$1:EJ$55,SMALL(IF(EK$1:EK$55=EL44,ROW(EK$1:EK$55)),COUNTIF(EL$1:EL44,EL44)),1)</f>
        <v>Mid Sussex</v>
      </c>
      <c r="EN44" s="408">
        <f t="shared" si="102"/>
        <v>44</v>
      </c>
      <c r="EO44" s="408" t="str">
        <f t="shared" si="103"/>
        <v>Mid Sussex</v>
      </c>
      <c r="EQ44" s="409" t="s">
        <v>259</v>
      </c>
      <c r="ER44" s="408">
        <f t="shared" si="42"/>
        <v>55</v>
      </c>
      <c r="ES44" s="408">
        <f t="array" ref="ES44">INDEX(ER$1:ER$55,MATCH(SMALL(COUNTIF(ER$1:ER$55,"&lt;"&amp;ER$1:ER$55),ROW(ER44:ES44)),COUNTIF(ER$1:ER$55,"&lt;"&amp;ER$1:ER$55),0))</f>
        <v>44</v>
      </c>
      <c r="ET44" s="408" t="str">
        <f t="array" ref="ET44">INDEX(EQ$1:EQ$55,SMALL(IF(ER$1:ER$55=ES44,ROW(ER$1:ER$55)),COUNTIF(ES$1:ES44,ES44)),1)</f>
        <v>West Dorset</v>
      </c>
      <c r="EU44" s="408">
        <f t="shared" si="104"/>
        <v>44</v>
      </c>
      <c r="EV44" s="408" t="str">
        <f t="shared" si="105"/>
        <v>West Dorset</v>
      </c>
      <c r="EX44" s="409" t="s">
        <v>259</v>
      </c>
      <c r="EY44" s="408">
        <f t="shared" si="43"/>
        <v>55</v>
      </c>
      <c r="EZ44" s="408">
        <f t="array" ref="EZ44">INDEX(EY$1:EY$55,MATCH(SMALL(COUNTIF(EY$1:EY$55,"&lt;"&amp;EY$1:EY$55),ROW(EY44:EZ44)),COUNTIF(EY$1:EY$55,"&lt;"&amp;EY$1:EY$55),0))</f>
        <v>44</v>
      </c>
      <c r="FA44" s="408" t="str">
        <f t="array" ref="FA44">INDEX(EX$1:EX$55,SMALL(IF(EY$1:EY$55=EZ44,ROW(EY$1:EY$55)),COUNTIF(EZ$1:EZ44,EZ44)),1)</f>
        <v>Daventry</v>
      </c>
      <c r="FB44" s="408">
        <f t="shared" si="106"/>
        <v>44</v>
      </c>
      <c r="FC44" s="408" t="str">
        <f t="shared" si="107"/>
        <v>Daventry</v>
      </c>
      <c r="FE44" s="409" t="s">
        <v>259</v>
      </c>
      <c r="FF44" s="408" t="str">
        <f t="shared" si="44"/>
        <v>9999</v>
      </c>
      <c r="FG44" s="408" t="str">
        <f t="array" ref="FG44">INDEX(FF$1:FF$55,MATCH(SMALL(COUNTIF(FF$1:FF$55,"&lt;"&amp;FF$1:FF$55),ROW(FF44:FG44)),COUNTIF(FF$1:FF$55,"&lt;"&amp;FF$1:FF$55),0))</f>
        <v>9999</v>
      </c>
      <c r="FH44" s="408" t="str">
        <f t="array" ref="FH44">INDEX(FE$1:FE$55,SMALL(IF(FF$1:FF$55=FG44,ROW(FF$1:FF$55)),COUNTIF(FG$1:FG44,FG44)),1)</f>
        <v>Stratford-on-Avon</v>
      </c>
      <c r="FI44" s="408" t="str">
        <f t="shared" si="108"/>
        <v>no data</v>
      </c>
      <c r="FJ44" s="408" t="str">
        <f t="shared" si="109"/>
        <v>Stratford-on-Avon</v>
      </c>
      <c r="FL44" s="409" t="s">
        <v>259</v>
      </c>
      <c r="FM44" s="408" t="str">
        <f t="shared" si="45"/>
        <v>9999</v>
      </c>
      <c r="FN44" s="408" t="str">
        <f t="array" ref="FN44">INDEX(FM$1:FM$55,MATCH(SMALL(COUNTIF(FM$1:FM$55,"&lt;"&amp;FM$1:FM$55),ROW(FM44:FN44)),COUNTIF(FM$1:FM$55,"&lt;"&amp;FM$1:FM$55),0))</f>
        <v>9999</v>
      </c>
      <c r="FO44" s="408" t="str">
        <f t="array" ref="FO44">INDEX(FL$1:FL$55,SMALL(IF(FM$1:FM$55=FN44,ROW(FM$1:FM$55)),COUNTIF(FN$1:FN44,FN44)),1)</f>
        <v>Stratford-on-Avon</v>
      </c>
      <c r="FP44" s="408" t="str">
        <f t="shared" si="110"/>
        <v>no data</v>
      </c>
      <c r="FQ44" s="408" t="str">
        <f t="shared" si="111"/>
        <v>Stratford-on-Avon</v>
      </c>
      <c r="FS44" s="409" t="s">
        <v>259</v>
      </c>
      <c r="FT44" s="408" t="str">
        <f t="shared" si="46"/>
        <v>9999</v>
      </c>
      <c r="FU44" s="408" t="str">
        <f t="array" ref="FU44">INDEX(FT$1:FT$55,MATCH(SMALL(COUNTIF(FT$1:FT$55,"&lt;"&amp;FT$1:FT$55),ROW(FT44:FU44)),COUNTIF(FT$1:FT$55,"&lt;"&amp;FT$1:FT$55),0))</f>
        <v>9999</v>
      </c>
      <c r="FV44" s="408" t="str">
        <f t="array" ref="FV44">INDEX(FS$1:FS$55,SMALL(IF(FT$1:FT$55=FU44,ROW(FT$1:FT$55)),COUNTIF(FU$1:FU44,FU44)),1)</f>
        <v>Stratford-on-Avon</v>
      </c>
      <c r="FW44" s="408" t="str">
        <f t="shared" si="112"/>
        <v>no data</v>
      </c>
      <c r="FX44" s="408" t="str">
        <f t="shared" si="113"/>
        <v>Stratford-on-Avon</v>
      </c>
      <c r="FZ44" s="409" t="s">
        <v>259</v>
      </c>
      <c r="GA44" s="408" t="str">
        <f t="shared" si="47"/>
        <v>9999</v>
      </c>
      <c r="GB44" s="408" t="str">
        <f t="array" ref="GB44">INDEX(GA$1:GA$55,MATCH(SMALL(COUNTIF(GA$1:GA$55,"&lt;"&amp;GA$1:GA$55),ROW(GA44:GB44)),COUNTIF(GA$1:GA$55,"&lt;"&amp;GA$1:GA$55),0))</f>
        <v>9999</v>
      </c>
      <c r="GC44" s="408" t="str">
        <f t="array" ref="GC44">INDEX(FZ$1:FZ$55,SMALL(IF(GA$1:GA$55=GB44,ROW(GA$1:GA$55)),COUNTIF(GB$1:GB44,GB44)),1)</f>
        <v>Stratford-on-Avon</v>
      </c>
      <c r="GD44" s="408" t="str">
        <f t="shared" si="114"/>
        <v>no data</v>
      </c>
      <c r="GE44" s="408" t="str">
        <f t="shared" si="115"/>
        <v>Stratford-on-Avon</v>
      </c>
    </row>
    <row r="45" spans="1:187" x14ac:dyDescent="0.25">
      <c r="A45" s="420" t="s">
        <v>39</v>
      </c>
      <c r="B45" s="167" t="str">
        <f t="shared" si="48"/>
        <v>SR</v>
      </c>
      <c r="C45" s="405" t="str">
        <f>VLOOKUP(A45,'urban rural'!$A$11:$B$336,2,FALSE)</f>
        <v>Significant Rural</v>
      </c>
      <c r="D45" s="167" t="str">
        <f t="shared" si="49"/>
        <v>Significant Rural</v>
      </c>
      <c r="F45" s="405">
        <f>VLOOKUP($A45,'urban rural'!$A$11:$S$336,4,FALSE)</f>
        <v>3.8087520259319285E-4</v>
      </c>
      <c r="G45" s="424">
        <f t="shared" si="68"/>
        <v>9</v>
      </c>
      <c r="H45" s="405">
        <f t="shared" si="50"/>
        <v>9</v>
      </c>
      <c r="J45" s="405">
        <f>VLOOKUP($A45,'urban rural'!$A$11:$S$336,5,FALSE)</f>
        <v>2.1001615508885299E-4</v>
      </c>
      <c r="K45" s="424">
        <f t="shared" si="69"/>
        <v>8</v>
      </c>
      <c r="L45" s="405">
        <f t="shared" si="51"/>
        <v>8</v>
      </c>
      <c r="N45" s="405">
        <f>VLOOKUP($A45,'urban rural'!$A$11:$S$336,6,FALSE)</f>
        <v>2.971887550200803E-4</v>
      </c>
      <c r="O45" s="424">
        <f t="shared" si="70"/>
        <v>10</v>
      </c>
      <c r="P45" s="405">
        <f t="shared" si="52"/>
        <v>10</v>
      </c>
      <c r="R45" s="405">
        <f>VLOOKUP($A45,'urban rural'!$A$11:$S$336,7,FALSE)</f>
        <v>2.5283593809165685E-4</v>
      </c>
      <c r="S45" s="424">
        <f t="shared" si="71"/>
        <v>8</v>
      </c>
      <c r="T45" s="405">
        <f t="shared" si="53"/>
        <v>8</v>
      </c>
      <c r="V45" s="405">
        <f>VLOOKUP($A45,'urban rural'!$A$11:$S$336,8,FALSE)</f>
        <v>3.2414910858995135E-4</v>
      </c>
      <c r="W45" s="424">
        <f t="shared" si="72"/>
        <v>9</v>
      </c>
      <c r="X45" s="405">
        <f t="shared" si="54"/>
        <v>9</v>
      </c>
      <c r="Z45" s="405">
        <f>VLOOKUP($A45,'urban rural'!$A$11:$S$336,9,FALSE)</f>
        <v>2.0193861066235866E-4</v>
      </c>
      <c r="AA45" s="424">
        <f t="shared" si="73"/>
        <v>15</v>
      </c>
      <c r="AB45" s="405">
        <f t="shared" si="55"/>
        <v>15</v>
      </c>
      <c r="AD45" s="405">
        <f>VLOOKUP($A45,'urban rural'!$A$11:$S$336,10,FALSE)</f>
        <v>2.0080321285140563E-4</v>
      </c>
      <c r="AE45" s="424">
        <f t="shared" si="74"/>
        <v>13</v>
      </c>
      <c r="AF45" s="405">
        <f t="shared" si="56"/>
        <v>13</v>
      </c>
      <c r="AH45" s="405">
        <f>VLOOKUP($A45,'urban rural'!$A$11:$S$336,11,FALSE)</f>
        <v>2.0197565518245323E-4</v>
      </c>
      <c r="AI45" s="424">
        <f t="shared" si="75"/>
        <v>11</v>
      </c>
      <c r="AJ45" s="405">
        <f t="shared" si="57"/>
        <v>11</v>
      </c>
      <c r="AL45" s="405">
        <f>VLOOKUP($A45,'urban rural'!$A$11:$S$336,12,FALSE)</f>
        <v>4.8622366288492704E-5</v>
      </c>
      <c r="AM45" s="424">
        <f t="shared" si="76"/>
        <v>9</v>
      </c>
      <c r="AN45" s="405">
        <f t="shared" si="58"/>
        <v>9</v>
      </c>
      <c r="AP45" s="405">
        <f>VLOOKUP($A45,'urban rural'!$A$11:$S$336,13,FALSE)</f>
        <v>8.0775444264943455E-6</v>
      </c>
      <c r="AQ45" s="424">
        <f t="shared" si="77"/>
        <v>2</v>
      </c>
      <c r="AR45" s="405">
        <f t="shared" si="59"/>
        <v>2</v>
      </c>
      <c r="AT45" s="405">
        <f>VLOOKUP($A45,'urban rural'!$A$11:$S$336,14,FALSE)</f>
        <v>9.6385542168674694E-5</v>
      </c>
      <c r="AU45" s="424">
        <f t="shared" si="78"/>
        <v>14</v>
      </c>
      <c r="AV45" s="405">
        <f t="shared" si="60"/>
        <v>14</v>
      </c>
      <c r="AX45" s="405">
        <f>VLOOKUP($A45,'urban rural'!$A$11:$S$336,15,FALSE)</f>
        <v>5.0860282909203569E-5</v>
      </c>
      <c r="AY45" s="424">
        <f t="shared" si="79"/>
        <v>10</v>
      </c>
      <c r="AZ45" s="405">
        <f t="shared" si="61"/>
        <v>10</v>
      </c>
      <c r="BB45" s="405" t="str">
        <f>VLOOKUP($A45,'urban rural'!$A$11:$S$336,16,FALSE)</f>
        <v>error</v>
      </c>
      <c r="BC45" s="424">
        <f t="shared" si="80"/>
        <v>1</v>
      </c>
      <c r="BD45" s="405" t="str">
        <f t="shared" si="62"/>
        <v>9999</v>
      </c>
      <c r="BF45" s="405" t="str">
        <f>VLOOKUP($A45,'urban rural'!$A$11:$S$336,17,FALSE)</f>
        <v>error</v>
      </c>
      <c r="BG45" s="424">
        <f t="shared" si="81"/>
        <v>1</v>
      </c>
      <c r="BH45" s="405" t="str">
        <f t="shared" si="63"/>
        <v>9999</v>
      </c>
      <c r="BJ45" s="405" t="str">
        <f>VLOOKUP($A45,'urban rural'!$A$11:$S$336,18,FALSE)</f>
        <v>error</v>
      </c>
      <c r="BK45" s="424">
        <f t="shared" si="82"/>
        <v>1</v>
      </c>
      <c r="BL45" s="405" t="str">
        <f t="shared" si="64"/>
        <v>9999</v>
      </c>
      <c r="BN45" s="405" t="str">
        <f>VLOOKUP($A45,'urban rural'!$A$11:$S$336,19,FALSE)</f>
        <v>error</v>
      </c>
      <c r="BO45" s="424">
        <f t="shared" si="83"/>
        <v>1</v>
      </c>
      <c r="BP45" s="405" t="str">
        <f t="shared" si="65"/>
        <v>9999</v>
      </c>
      <c r="BQ45" s="167">
        <f>VLOOKUP(A45,'[1]average earnings workplace 2012'!$A$13:$GY$599,[1]lists1!$B$12,FALSE)</f>
        <v>12.54</v>
      </c>
      <c r="BR45" s="167" t="e">
        <f t="shared" si="66"/>
        <v>#N/A</v>
      </c>
      <c r="BS45" s="167" t="e">
        <f t="shared" si="67"/>
        <v>#N/A</v>
      </c>
      <c r="BY45" s="409" t="s">
        <v>261</v>
      </c>
      <c r="BZ45" s="408">
        <f t="shared" si="32"/>
        <v>32</v>
      </c>
      <c r="CA45" s="408">
        <f t="array" ref="CA45">INDEX($BZ$1:$BZ$55,MATCH(SMALL(COUNTIF($BZ$1:$BZ$55,"&lt;"&amp;$BZ$1:$BZ$55),ROW($BZ45:$CA45)),COUNTIF($BZ$1:$BZ$55,"&lt;"&amp;$BZ$1:$BZ$55),0))</f>
        <v>45</v>
      </c>
      <c r="CB45" s="408" t="str">
        <f t="array" ref="CB45">INDEX($BY$1:$BY$55,SMALL(IF($BZ$1:$BZ$55=$CA45,ROW($BZ$1:$BZ$55)),COUNTIF($CA$1:$CA45,$CA45)),1)</f>
        <v>Breckland</v>
      </c>
      <c r="CC45" s="408">
        <f t="shared" si="84"/>
        <v>45</v>
      </c>
      <c r="CD45" s="408" t="str">
        <f t="shared" si="85"/>
        <v>Breckland</v>
      </c>
      <c r="CF45" s="409" t="s">
        <v>261</v>
      </c>
      <c r="CG45" s="408">
        <f t="shared" si="33"/>
        <v>35</v>
      </c>
      <c r="CH45" s="408">
        <f t="array" ref="CH45">INDEX(CG$1:CG$55,MATCH(SMALL(COUNTIF(CG$1:CG$55,"&lt;"&amp;CG$1:CG$55),ROW(CG45:CH45)),COUNTIF(CG$1:CG$55,"&lt;"&amp;CG$1:CG$55),0))</f>
        <v>45</v>
      </c>
      <c r="CI45" s="408" t="str">
        <f t="array" ref="CI45">INDEX(CF$1:CF$55,SMALL(IF(CG$1:CG$55=CH45,ROW(CG$1:CG$55)),COUNTIF(CH$1:CH45,CH45)),1)</f>
        <v>West Somerset</v>
      </c>
      <c r="CJ45" s="408">
        <f t="shared" si="86"/>
        <v>45</v>
      </c>
      <c r="CK45" s="408" t="str">
        <f t="shared" si="87"/>
        <v>West Somerset</v>
      </c>
      <c r="CM45" s="409" t="s">
        <v>261</v>
      </c>
      <c r="CN45" s="408">
        <f t="shared" si="34"/>
        <v>35</v>
      </c>
      <c r="CO45" s="408">
        <f t="array" ref="CO45">INDEX(CN$1:CN$55,MATCH(SMALL(COUNTIF(CN$1:CN$55,"&lt;"&amp;CN$1:CN$55),ROW(CN45:CO45)),COUNTIF(CN$1:CN$55,"&lt;"&amp;CN$1:CN$55),0))</f>
        <v>45</v>
      </c>
      <c r="CP45" s="408" t="str">
        <f t="array" ref="CP45">INDEX(CM$1:CM$55,SMALL(IF(CN$1:CN$55=CO45,ROW(CN$1:CN$55)),COUNTIF(CO$1:CO45,CO45)),1)</f>
        <v>North Kesteven</v>
      </c>
      <c r="CQ45" s="408">
        <f t="shared" si="88"/>
        <v>45</v>
      </c>
      <c r="CR45" s="408" t="str">
        <f t="shared" si="89"/>
        <v>North Kesteven</v>
      </c>
      <c r="CT45" s="409" t="s">
        <v>261</v>
      </c>
      <c r="CU45" s="408">
        <f t="shared" si="35"/>
        <v>23</v>
      </c>
      <c r="CV45" s="408">
        <f t="array" ref="CV45">INDEX(CU$1:CU$55,MATCH(SMALL(COUNTIF(CU$1:CU$55,"&lt;"&amp;CU$1:CU$55),ROW(CU45:CV45)),COUNTIF(CU$1:CU$55,"&lt;"&amp;CU$1:CU$55),0))</f>
        <v>45</v>
      </c>
      <c r="CW45" s="408" t="str">
        <f t="array" ref="CW45">INDEX(CT$1:CT$55,SMALL(IF(CU$1:CU$55=CV45,ROW(CU$1:CU$55)),COUNTIF(CV$1:CV45,CV45)),1)</f>
        <v>Mendip</v>
      </c>
      <c r="CX45" s="408">
        <f t="shared" si="90"/>
        <v>45</v>
      </c>
      <c r="CY45" s="408" t="str">
        <f t="shared" si="91"/>
        <v>Mendip</v>
      </c>
      <c r="DA45" s="409" t="s">
        <v>261</v>
      </c>
      <c r="DB45" s="408">
        <f t="shared" si="36"/>
        <v>35</v>
      </c>
      <c r="DC45" s="408">
        <f t="array" ref="DC45">INDEX(DB$1:DB$55,MATCH(SMALL(COUNTIF(DB$1:DB$55,"&lt;"&amp;DB$1:DB$55),ROW(DB45:DC45)),COUNTIF(DB$1:DB$55,"&lt;"&amp;DB$1:DB$55),0))</f>
        <v>45</v>
      </c>
      <c r="DD45" s="408" t="str">
        <f t="array" ref="DD45">INDEX(DA$1:DA$55,SMALL(IF(DB$1:DB$55=DC45,ROW(DB$1:DB$55)),COUNTIF(DC$1:DC45,DC45)),1)</f>
        <v>South Lakeland</v>
      </c>
      <c r="DE45" s="408">
        <f t="shared" si="92"/>
        <v>45</v>
      </c>
      <c r="DF45" s="408" t="str">
        <f t="shared" si="93"/>
        <v>South Lakeland</v>
      </c>
      <c r="DH45" s="409" t="s">
        <v>261</v>
      </c>
      <c r="DI45" s="408">
        <f t="shared" si="37"/>
        <v>40</v>
      </c>
      <c r="DJ45" s="408">
        <f t="array" ref="DJ45">INDEX(DI$1:DI$55,MATCH(SMALL(COUNTIF(DI$1:DI$55,"&lt;"&amp;DI$1:DI$55),ROW(DI45:DJ45)),COUNTIF(DI$1:DI$55,"&lt;"&amp;DI$1:DI$55),0))</f>
        <v>45</v>
      </c>
      <c r="DK45" s="408" t="str">
        <f t="array" ref="DK45">INDEX(DH$1:DH$55,SMALL(IF(DI$1:DI$55=DJ45,ROW(DI$1:DI$55)),COUNTIF(DJ$1:DJ45,DJ45)),1)</f>
        <v>South Cambridgeshire</v>
      </c>
      <c r="DL45" s="408">
        <f t="shared" si="94"/>
        <v>45</v>
      </c>
      <c r="DM45" s="408" t="str">
        <f t="shared" si="95"/>
        <v>South Cambridgeshire</v>
      </c>
      <c r="DO45" s="409" t="s">
        <v>261</v>
      </c>
      <c r="DP45" s="408">
        <f t="shared" si="38"/>
        <v>39</v>
      </c>
      <c r="DQ45" s="408">
        <f t="array" ref="DQ45">INDEX(DP$1:DP$55,MATCH(SMALL(COUNTIF(DP$1:DP$55,"&lt;"&amp;DP$1:DP$55),ROW(DP45:DQ45)),COUNTIF(DP$1:DP$55,"&lt;"&amp;DP$1:DP$55),0))</f>
        <v>45</v>
      </c>
      <c r="DR45" s="408" t="str">
        <f t="array" ref="DR45">INDEX(DO$1:DO$55,SMALL(IF(DP$1:DP$55=DQ45,ROW(DP$1:DP$55)),COUNTIF(DQ$1:DQ45,DQ45)),1)</f>
        <v>North Norfolk</v>
      </c>
      <c r="DS45" s="408">
        <f t="shared" si="96"/>
        <v>45</v>
      </c>
      <c r="DT45" s="408" t="str">
        <f t="shared" si="97"/>
        <v>North Norfolk</v>
      </c>
      <c r="DV45" s="409" t="s">
        <v>261</v>
      </c>
      <c r="DW45" s="408">
        <f t="shared" si="39"/>
        <v>24</v>
      </c>
      <c r="DX45" s="408">
        <f t="array" ref="DX45">INDEX(DW$1:DW$55,MATCH(SMALL(COUNTIF(DW$1:DW$55,"&lt;"&amp;DW$1:DW$55),ROW(DW45:DX45)),COUNTIF(DW$1:DW$55,"&lt;"&amp;DW$1:DW$55),0))</f>
        <v>45</v>
      </c>
      <c r="DY45" s="408" t="str">
        <f t="array" ref="DY45">INDEX(DV$1:DV$55,SMALL(IF(DW$1:DW$55=DX45,ROW(DW$1:DW$55)),COUNTIF(DX$1:DX45,DX45)),1)</f>
        <v>South Cambridgeshire</v>
      </c>
      <c r="DZ45" s="408">
        <f t="shared" si="98"/>
        <v>45</v>
      </c>
      <c r="EA45" s="408" t="str">
        <f t="shared" si="99"/>
        <v>South Cambridgeshire</v>
      </c>
      <c r="EC45" s="409" t="s">
        <v>261</v>
      </c>
      <c r="ED45" s="408">
        <f t="shared" si="40"/>
        <v>31</v>
      </c>
      <c r="EE45" s="408">
        <f t="array" ref="EE45">INDEX(ED$1:ED$55,MATCH(SMALL(COUNTIF(ED$1:ED$55,"&lt;"&amp;ED$1:ED$55),ROW(ED45:EE45)),COUNTIF(ED$1:ED$55,"&lt;"&amp;ED$1:ED$55),0))</f>
        <v>45</v>
      </c>
      <c r="EF45" s="408" t="str">
        <f t="array" ref="EF45">INDEX(EC$1:EC$55,SMALL(IF(ED$1:ED$55=EE45,ROW(ED$1:ED$55)),COUNTIF(EE$1:EE45,EE45)),1)</f>
        <v>West Dorset</v>
      </c>
      <c r="EG45" s="408">
        <f t="shared" si="100"/>
        <v>45</v>
      </c>
      <c r="EH45" s="408" t="str">
        <f t="shared" si="101"/>
        <v>West Dorset</v>
      </c>
      <c r="EJ45" s="409" t="s">
        <v>261</v>
      </c>
      <c r="EK45" s="408">
        <f t="shared" si="41"/>
        <v>32</v>
      </c>
      <c r="EL45" s="408">
        <f t="array" ref="EL45">INDEX(EK$1:EK$55,MATCH(SMALL(COUNTIF(EK$1:EK$55,"&lt;"&amp;EK$1:EK$55),ROW(EK45:EL45)),COUNTIF(EK$1:EK$55,"&lt;"&amp;EK$1:EK$55),0))</f>
        <v>45</v>
      </c>
      <c r="EM45" s="408" t="str">
        <f t="array" ref="EM45">INDEX(EJ$1:EJ$55,SMALL(IF(EK$1:EK$55=EL45,ROW(EK$1:EK$55)),COUNTIF(EL$1:EL45,EL45)),1)</f>
        <v>West Dorset</v>
      </c>
      <c r="EN45" s="408">
        <f t="shared" si="102"/>
        <v>45</v>
      </c>
      <c r="EO45" s="408" t="str">
        <f t="shared" si="103"/>
        <v>West Dorset</v>
      </c>
      <c r="EQ45" s="409" t="s">
        <v>261</v>
      </c>
      <c r="ER45" s="408">
        <f t="shared" si="42"/>
        <v>37</v>
      </c>
      <c r="ES45" s="408">
        <f t="array" ref="ES45">INDEX(ER$1:ER$55,MATCH(SMALL(COUNTIF(ER$1:ER$55,"&lt;"&amp;ER$1:ER$55),ROW(ER45:ES45)),COUNTIF(ER$1:ER$55,"&lt;"&amp;ER$1:ER$55),0))</f>
        <v>45</v>
      </c>
      <c r="ET45" s="408" t="str">
        <f t="array" ref="ET45">INDEX(EQ$1:EQ$55,SMALL(IF(ER$1:ER$55=ES45,ROW(ER$1:ER$55)),COUNTIF(ES$1:ES45,ES45)),1)</f>
        <v>West Somerset</v>
      </c>
      <c r="EU45" s="408">
        <f t="shared" si="104"/>
        <v>45</v>
      </c>
      <c r="EV45" s="408" t="str">
        <f t="shared" si="105"/>
        <v>West Somerset</v>
      </c>
      <c r="EX45" s="409" t="s">
        <v>261</v>
      </c>
      <c r="EY45" s="408">
        <f t="shared" si="43"/>
        <v>31</v>
      </c>
      <c r="EZ45" s="408">
        <f t="array" ref="EZ45">INDEX(EY$1:EY$55,MATCH(SMALL(COUNTIF(EY$1:EY$55,"&lt;"&amp;EY$1:EY$55),ROW(EY45:EZ45)),COUNTIF(EY$1:EY$55,"&lt;"&amp;EY$1:EY$55),0))</f>
        <v>45</v>
      </c>
      <c r="FA45" s="408" t="str">
        <f t="array" ref="FA45">INDEX(EX$1:EX$55,SMALL(IF(EY$1:EY$55=EZ45,ROW(EY$1:EY$55)),COUNTIF(EZ$1:EZ45,EZ45)),1)</f>
        <v>Rutland</v>
      </c>
      <c r="FB45" s="408">
        <f t="shared" si="106"/>
        <v>45</v>
      </c>
      <c r="FC45" s="408" t="str">
        <f t="shared" si="107"/>
        <v>Rutland</v>
      </c>
      <c r="FE45" s="409" t="s">
        <v>261</v>
      </c>
      <c r="FF45" s="408" t="str">
        <f t="shared" si="44"/>
        <v>9999</v>
      </c>
      <c r="FG45" s="408" t="str">
        <f t="array" ref="FG45">INDEX(FF$1:FF$55,MATCH(SMALL(COUNTIF(FF$1:FF$55,"&lt;"&amp;FF$1:FF$55),ROW(FF45:FG45)),COUNTIF(FF$1:FF$55,"&lt;"&amp;FF$1:FF$55),0))</f>
        <v>9999</v>
      </c>
      <c r="FH45" s="408" t="str">
        <f t="array" ref="FH45">INDEX(FE$1:FE$55,SMALL(IF(FF$1:FF$55=FG45,ROW(FF$1:FF$55)),COUNTIF(FG$1:FG45,FG45)),1)</f>
        <v>Suffolk Coastal</v>
      </c>
      <c r="FI45" s="408" t="str">
        <f t="shared" si="108"/>
        <v>no data</v>
      </c>
      <c r="FJ45" s="408" t="str">
        <f t="shared" si="109"/>
        <v>Suffolk Coastal</v>
      </c>
      <c r="FL45" s="409" t="s">
        <v>261</v>
      </c>
      <c r="FM45" s="408" t="str">
        <f t="shared" si="45"/>
        <v>9999</v>
      </c>
      <c r="FN45" s="408" t="str">
        <f t="array" ref="FN45">INDEX(FM$1:FM$55,MATCH(SMALL(COUNTIF(FM$1:FM$55,"&lt;"&amp;FM$1:FM$55),ROW(FM45:FN45)),COUNTIF(FM$1:FM$55,"&lt;"&amp;FM$1:FM$55),0))</f>
        <v>9999</v>
      </c>
      <c r="FO45" s="408" t="str">
        <f t="array" ref="FO45">INDEX(FL$1:FL$55,SMALL(IF(FM$1:FM$55=FN45,ROW(FM$1:FM$55)),COUNTIF(FN$1:FN45,FN45)),1)</f>
        <v>Suffolk Coastal</v>
      </c>
      <c r="FP45" s="408" t="str">
        <f t="shared" si="110"/>
        <v>no data</v>
      </c>
      <c r="FQ45" s="408" t="str">
        <f t="shared" si="111"/>
        <v>Suffolk Coastal</v>
      </c>
      <c r="FS45" s="409" t="s">
        <v>261</v>
      </c>
      <c r="FT45" s="408" t="str">
        <f t="shared" si="46"/>
        <v>9999</v>
      </c>
      <c r="FU45" s="408" t="str">
        <f t="array" ref="FU45">INDEX(FT$1:FT$55,MATCH(SMALL(COUNTIF(FT$1:FT$55,"&lt;"&amp;FT$1:FT$55),ROW(FT45:FU45)),COUNTIF(FT$1:FT$55,"&lt;"&amp;FT$1:FT$55),0))</f>
        <v>9999</v>
      </c>
      <c r="FV45" s="408" t="str">
        <f t="array" ref="FV45">INDEX(FS$1:FS$55,SMALL(IF(FT$1:FT$55=FU45,ROW(FT$1:FT$55)),COUNTIF(FU$1:FU45,FU45)),1)</f>
        <v>Suffolk Coastal</v>
      </c>
      <c r="FW45" s="408" t="str">
        <f t="shared" si="112"/>
        <v>no data</v>
      </c>
      <c r="FX45" s="408" t="str">
        <f t="shared" si="113"/>
        <v>Suffolk Coastal</v>
      </c>
      <c r="FZ45" s="409" t="s">
        <v>261</v>
      </c>
      <c r="GA45" s="408" t="str">
        <f t="shared" si="47"/>
        <v>9999</v>
      </c>
      <c r="GB45" s="408" t="str">
        <f t="array" ref="GB45">INDEX(GA$1:GA$55,MATCH(SMALL(COUNTIF(GA$1:GA$55,"&lt;"&amp;GA$1:GA$55),ROW(GA45:GB45)),COUNTIF(GA$1:GA$55,"&lt;"&amp;GA$1:GA$55),0))</f>
        <v>9999</v>
      </c>
      <c r="GC45" s="408" t="str">
        <f t="array" ref="GC45">INDEX(FZ$1:FZ$55,SMALL(IF(GA$1:GA$55=GB45,ROW(GA$1:GA$55)),COUNTIF(GB$1:GB45,GB45)),1)</f>
        <v>Suffolk Coastal</v>
      </c>
      <c r="GD45" s="408" t="str">
        <f t="shared" si="114"/>
        <v>no data</v>
      </c>
      <c r="GE45" s="408" t="str">
        <f t="shared" si="115"/>
        <v>Suffolk Coastal</v>
      </c>
    </row>
    <row r="46" spans="1:187" x14ac:dyDescent="0.25">
      <c r="A46" s="420" t="s">
        <v>40</v>
      </c>
      <c r="B46" s="167" t="str">
        <f t="shared" si="48"/>
        <v>MU</v>
      </c>
      <c r="C46" s="405" t="str">
        <f>VLOOKUP(A46,'urban rural'!$A$11:$B$336,2,FALSE)</f>
        <v>Major Urban</v>
      </c>
      <c r="D46" s="167" t="str">
        <f t="shared" si="49"/>
        <v>Predominantly Urban</v>
      </c>
      <c r="F46" s="405">
        <f>VLOOKUP($A46,'urban rural'!$A$11:$S$336,4,FALSE)</f>
        <v>1.2688524590163935E-3</v>
      </c>
      <c r="G46" s="424">
        <f t="shared" si="68"/>
        <v>24</v>
      </c>
      <c r="H46" s="405">
        <f t="shared" si="50"/>
        <v>24</v>
      </c>
      <c r="J46" s="405">
        <f>VLOOKUP($A46,'urban rural'!$A$11:$S$336,5,FALSE)</f>
        <v>1.1078527207559466E-3</v>
      </c>
      <c r="K46" s="424">
        <f t="shared" si="69"/>
        <v>27</v>
      </c>
      <c r="L46" s="405">
        <f t="shared" si="51"/>
        <v>27</v>
      </c>
      <c r="N46" s="405">
        <f>VLOOKUP($A46,'urban rural'!$A$11:$S$336,6,FALSE)</f>
        <v>1.1730395333765392E-3</v>
      </c>
      <c r="O46" s="424">
        <f t="shared" si="70"/>
        <v>27</v>
      </c>
      <c r="P46" s="405">
        <f t="shared" si="52"/>
        <v>27</v>
      </c>
      <c r="R46" s="405">
        <f>VLOOKUP($A46,'urban rural'!$A$11:$S$336,7,FALSE)</f>
        <v>1.1360041104618178E-3</v>
      </c>
      <c r="S46" s="424">
        <f t="shared" si="71"/>
        <v>28</v>
      </c>
      <c r="T46" s="405">
        <f t="shared" si="53"/>
        <v>28</v>
      </c>
      <c r="V46" s="405">
        <f>VLOOKUP($A46,'urban rural'!$A$11:$S$336,8,FALSE)</f>
        <v>5.6721311475409837E-4</v>
      </c>
      <c r="W46" s="424">
        <f t="shared" si="72"/>
        <v>21</v>
      </c>
      <c r="X46" s="405">
        <f t="shared" si="54"/>
        <v>21</v>
      </c>
      <c r="Z46" s="405">
        <f>VLOOKUP($A46,'urban rural'!$A$11:$S$336,9,FALSE)</f>
        <v>4.2684913652655588E-4</v>
      </c>
      <c r="AA46" s="424">
        <f t="shared" si="73"/>
        <v>25</v>
      </c>
      <c r="AB46" s="405">
        <f t="shared" si="55"/>
        <v>25</v>
      </c>
      <c r="AD46" s="405">
        <f>VLOOKUP($A46,'urban rural'!$A$11:$S$336,10,FALSE)</f>
        <v>5.2171095268956579E-4</v>
      </c>
      <c r="AE46" s="424">
        <f t="shared" si="74"/>
        <v>24</v>
      </c>
      <c r="AF46" s="405">
        <f t="shared" si="56"/>
        <v>24</v>
      </c>
      <c r="AH46" s="405">
        <f>VLOOKUP($A46,'urban rural'!$A$11:$S$336,11,FALSE)</f>
        <v>3.2063553223126416E-4</v>
      </c>
      <c r="AI46" s="424">
        <f t="shared" si="75"/>
        <v>21</v>
      </c>
      <c r="AJ46" s="405">
        <f t="shared" si="57"/>
        <v>21</v>
      </c>
      <c r="AL46" s="405">
        <f>VLOOKUP($A46,'urban rural'!$A$11:$S$336,12,FALSE)</f>
        <v>7.016393442622951E-4</v>
      </c>
      <c r="AM46" s="424">
        <f t="shared" si="76"/>
        <v>29</v>
      </c>
      <c r="AN46" s="405">
        <f t="shared" si="58"/>
        <v>29</v>
      </c>
      <c r="AP46" s="405">
        <f>VLOOKUP($A46,'urban rural'!$A$11:$S$336,13,FALSE)</f>
        <v>6.8100358422939068E-4</v>
      </c>
      <c r="AQ46" s="424">
        <f t="shared" si="77"/>
        <v>31</v>
      </c>
      <c r="AR46" s="405">
        <f t="shared" si="59"/>
        <v>31</v>
      </c>
      <c r="AT46" s="405">
        <f>VLOOKUP($A46,'urban rural'!$A$11:$S$336,14,FALSE)</f>
        <v>6.513285806869734E-4</v>
      </c>
      <c r="AU46" s="424">
        <f t="shared" si="78"/>
        <v>29</v>
      </c>
      <c r="AV46" s="405">
        <f t="shared" si="60"/>
        <v>29</v>
      </c>
      <c r="AX46" s="405">
        <f>VLOOKUP($A46,'urban rural'!$A$11:$S$336,15,FALSE)</f>
        <v>8.1536857823055362E-4</v>
      </c>
      <c r="AY46" s="424">
        <f t="shared" si="79"/>
        <v>31</v>
      </c>
      <c r="AZ46" s="405">
        <f t="shared" si="61"/>
        <v>31</v>
      </c>
      <c r="BB46" s="405" t="str">
        <f>VLOOKUP($A46,'urban rural'!$A$11:$S$336,16,FALSE)</f>
        <v>error</v>
      </c>
      <c r="BC46" s="424">
        <f t="shared" si="80"/>
        <v>1</v>
      </c>
      <c r="BD46" s="405" t="str">
        <f t="shared" si="62"/>
        <v>9999</v>
      </c>
      <c r="BF46" s="405" t="str">
        <f>VLOOKUP($A46,'urban rural'!$A$11:$S$336,17,FALSE)</f>
        <v>error</v>
      </c>
      <c r="BG46" s="424">
        <f t="shared" si="81"/>
        <v>1</v>
      </c>
      <c r="BH46" s="405" t="str">
        <f t="shared" si="63"/>
        <v>9999</v>
      </c>
      <c r="BJ46" s="405" t="str">
        <f>VLOOKUP($A46,'urban rural'!$A$11:$S$336,18,FALSE)</f>
        <v>error</v>
      </c>
      <c r="BK46" s="424">
        <f t="shared" si="82"/>
        <v>1</v>
      </c>
      <c r="BL46" s="405" t="str">
        <f t="shared" si="64"/>
        <v>9999</v>
      </c>
      <c r="BN46" s="405" t="str">
        <f>VLOOKUP($A46,'urban rural'!$A$11:$S$336,19,FALSE)</f>
        <v>error</v>
      </c>
      <c r="BO46" s="424">
        <f t="shared" si="83"/>
        <v>1</v>
      </c>
      <c r="BP46" s="405" t="str">
        <f t="shared" si="65"/>
        <v>9999</v>
      </c>
      <c r="BQ46" s="167">
        <f>VLOOKUP(A46,'[1]average earnings workplace 2012'!$A$13:$GY$599,[1]lists1!$B$12,FALSE)</f>
        <v>15.19</v>
      </c>
      <c r="BR46" s="167" t="e">
        <f t="shared" si="66"/>
        <v>#N/A</v>
      </c>
      <c r="BS46" s="167" t="e">
        <f t="shared" si="67"/>
        <v>#N/A</v>
      </c>
      <c r="BY46" s="409" t="s">
        <v>271</v>
      </c>
      <c r="BZ46" s="408">
        <f t="shared" si="32"/>
        <v>4</v>
      </c>
      <c r="CA46" s="408">
        <f t="array" ref="CA46">INDEX($BZ$1:$BZ$55,MATCH(SMALL(COUNTIF($BZ$1:$BZ$55,"&lt;"&amp;$BZ$1:$BZ$55),ROW($BZ46:$CA46)),COUNTIF($BZ$1:$BZ$55,"&lt;"&amp;$BZ$1:$BZ$55),0))</f>
        <v>46</v>
      </c>
      <c r="CB46" s="408" t="str">
        <f t="array" ref="CB46">INDEX($BY$1:$BY$55,SMALL(IF($BZ$1:$BZ$55=$CA46,ROW($BZ$1:$BZ$55)),COUNTIF($CA$1:$CA46,$CA46)),1)</f>
        <v>South Cambridgeshire</v>
      </c>
      <c r="CC46" s="408">
        <f t="shared" si="84"/>
        <v>46</v>
      </c>
      <c r="CD46" s="408" t="str">
        <f t="shared" si="85"/>
        <v>South Cambridgeshire</v>
      </c>
      <c r="CF46" s="409" t="s">
        <v>271</v>
      </c>
      <c r="CG46" s="408">
        <f t="shared" si="33"/>
        <v>1</v>
      </c>
      <c r="CH46" s="408">
        <f t="array" ref="CH46">INDEX(CG$1:CG$55,MATCH(SMALL(COUNTIF(CG$1:CG$55,"&lt;"&amp;CG$1:CG$55),ROW(CG46:CH46)),COUNTIF(CG$1:CG$55,"&lt;"&amp;CG$1:CG$55),0))</f>
        <v>46</v>
      </c>
      <c r="CI46" s="408" t="str">
        <f t="array" ref="CI46">INDEX(CF$1:CF$55,SMALL(IF(CG$1:CG$55=CH46,ROW(CG$1:CG$55)),COUNTIF(CH$1:CH46,CH46)),1)</f>
        <v>Wychavon</v>
      </c>
      <c r="CJ46" s="408">
        <f t="shared" si="86"/>
        <v>46</v>
      </c>
      <c r="CK46" s="408" t="str">
        <f t="shared" si="87"/>
        <v>Wychavon</v>
      </c>
      <c r="CM46" s="409" t="s">
        <v>271</v>
      </c>
      <c r="CN46" s="408">
        <f t="shared" si="34"/>
        <v>2</v>
      </c>
      <c r="CO46" s="408">
        <f t="array" ref="CO46">INDEX(CN$1:CN$55,MATCH(SMALL(COUNTIF(CN$1:CN$55,"&lt;"&amp;CN$1:CN$55),ROW(CN46:CO46)),COUNTIF(CN$1:CN$55,"&lt;"&amp;CN$1:CN$55),0))</f>
        <v>46</v>
      </c>
      <c r="CP46" s="408" t="str">
        <f t="array" ref="CP46">INDEX(CM$1:CM$55,SMALL(IF(CN$1:CN$55=CO46,ROW(CN$1:CN$55)),COUNTIF(CO$1:CO46,CO46)),1)</f>
        <v>West Somerset</v>
      </c>
      <c r="CQ46" s="408">
        <f t="shared" si="88"/>
        <v>46</v>
      </c>
      <c r="CR46" s="408" t="str">
        <f t="shared" si="89"/>
        <v>West Somerset</v>
      </c>
      <c r="CT46" s="409" t="s">
        <v>271</v>
      </c>
      <c r="CU46" s="408">
        <f t="shared" si="35"/>
        <v>4</v>
      </c>
      <c r="CV46" s="408">
        <f t="array" ref="CV46">INDEX(CU$1:CU$55,MATCH(SMALL(COUNTIF(CU$1:CU$55,"&lt;"&amp;CU$1:CU$55),ROW(CU46:CV46)),COUNTIF(CU$1:CU$55,"&lt;"&amp;CU$1:CU$55),0))</f>
        <v>46</v>
      </c>
      <c r="CW46" s="408" t="str">
        <f t="array" ref="CW46">INDEX(CT$1:CT$55,SMALL(IF(CU$1:CU$55=CV46,ROW(CU$1:CU$55)),COUNTIF(CV$1:CV46,CV46)),1)</f>
        <v>Mid Devon</v>
      </c>
      <c r="CX46" s="408">
        <f t="shared" si="90"/>
        <v>46</v>
      </c>
      <c r="CY46" s="408" t="str">
        <f t="shared" si="91"/>
        <v>Mid Devon</v>
      </c>
      <c r="DA46" s="409" t="s">
        <v>271</v>
      </c>
      <c r="DB46" s="408">
        <f t="shared" si="36"/>
        <v>8</v>
      </c>
      <c r="DC46" s="408">
        <f t="array" ref="DC46">INDEX(DB$1:DB$55,MATCH(SMALL(COUNTIF(DB$1:DB$55,"&lt;"&amp;DB$1:DB$55),ROW(DB46:DC46)),COUNTIF(DB$1:DB$55,"&lt;"&amp;DB$1:DB$55),0))</f>
        <v>46</v>
      </c>
      <c r="DD46" s="408" t="str">
        <f t="array" ref="DD46">INDEX(DA$1:DA$55,SMALL(IF(DB$1:DB$55=DC46,ROW(DB$1:DB$55)),COUNTIF(DC$1:DC46,DC46)),1)</f>
        <v>Isles of Scilly</v>
      </c>
      <c r="DE46" s="408">
        <f t="shared" si="92"/>
        <v>46</v>
      </c>
      <c r="DF46" s="408" t="str">
        <f t="shared" si="93"/>
        <v>Isles of Scilly</v>
      </c>
      <c r="DH46" s="409" t="s">
        <v>271</v>
      </c>
      <c r="DI46" s="408">
        <f t="shared" si="37"/>
        <v>4</v>
      </c>
      <c r="DJ46" s="408">
        <f t="array" ref="DJ46">INDEX(DI$1:DI$55,MATCH(SMALL(COUNTIF(DI$1:DI$55,"&lt;"&amp;DI$1:DI$55),ROW(DI46:DJ46)),COUNTIF(DI$1:DI$55,"&lt;"&amp;DI$1:DI$55),0))</f>
        <v>46</v>
      </c>
      <c r="DK46" s="408" t="str">
        <f t="array" ref="DK46">INDEX(DH$1:DH$55,SMALL(IF(DI$1:DI$55=DJ46,ROW(DI$1:DI$55)),COUNTIF(DJ$1:DJ46,DJ46)),1)</f>
        <v>Forest Heath</v>
      </c>
      <c r="DL46" s="408">
        <f t="shared" si="94"/>
        <v>46</v>
      </c>
      <c r="DM46" s="408" t="str">
        <f t="shared" si="95"/>
        <v>Forest Heath</v>
      </c>
      <c r="DO46" s="409" t="s">
        <v>271</v>
      </c>
      <c r="DP46" s="408">
        <f t="shared" si="38"/>
        <v>4</v>
      </c>
      <c r="DQ46" s="408">
        <f t="array" ref="DQ46">INDEX(DP$1:DP$55,MATCH(SMALL(COUNTIF(DP$1:DP$55,"&lt;"&amp;DP$1:DP$55),ROW(DP46:DQ46)),COUNTIF(DP$1:DP$55,"&lt;"&amp;DP$1:DP$55),0))</f>
        <v>46</v>
      </c>
      <c r="DR46" s="408" t="str">
        <f t="array" ref="DR46">INDEX(DO$1:DO$55,SMALL(IF(DP$1:DP$55=DQ46,ROW(DP$1:DP$55)),COUNTIF(DQ$1:DQ46,DQ46)),1)</f>
        <v>Cotswold</v>
      </c>
      <c r="DS46" s="408">
        <f t="shared" si="96"/>
        <v>46</v>
      </c>
      <c r="DT46" s="408" t="str">
        <f t="shared" si="97"/>
        <v>Cotswold</v>
      </c>
      <c r="DV46" s="409" t="s">
        <v>271</v>
      </c>
      <c r="DW46" s="408">
        <f t="shared" si="39"/>
        <v>6</v>
      </c>
      <c r="DX46" s="408">
        <f t="array" ref="DX46">INDEX(DW$1:DW$55,MATCH(SMALL(COUNTIF(DW$1:DW$55,"&lt;"&amp;DW$1:DW$55),ROW(DW46:DX46)),COUNTIF(DW$1:DW$55,"&lt;"&amp;DW$1:DW$55),0))</f>
        <v>46</v>
      </c>
      <c r="DY46" s="408" t="str">
        <f t="array" ref="DY46">INDEX(DV$1:DV$55,SMALL(IF(DW$1:DW$55=DX46,ROW(DW$1:DW$55)),COUNTIF(DX$1:DX46,DX46)),1)</f>
        <v>Ryedale</v>
      </c>
      <c r="DZ46" s="408">
        <f t="shared" si="98"/>
        <v>46</v>
      </c>
      <c r="EA46" s="408" t="str">
        <f t="shared" si="99"/>
        <v>Ryedale</v>
      </c>
      <c r="EC46" s="409" t="s">
        <v>271</v>
      </c>
      <c r="ED46" s="408">
        <f t="shared" si="40"/>
        <v>10</v>
      </c>
      <c r="EE46" s="408">
        <f t="array" ref="EE46">INDEX(ED$1:ED$55,MATCH(SMALL(COUNTIF(ED$1:ED$55,"&lt;"&amp;ED$1:ED$55),ROW(ED46:EE46)),COUNTIF(ED$1:ED$55,"&lt;"&amp;ED$1:ED$55),0))</f>
        <v>46</v>
      </c>
      <c r="EF46" s="408" t="str">
        <f t="array" ref="EF46">INDEX(EC$1:EC$55,SMALL(IF(ED$1:ED$55=EE46,ROW(ED$1:ED$55)),COUNTIF(EE$1:EE46,EE46)),1)</f>
        <v>West Somerset</v>
      </c>
      <c r="EG46" s="408">
        <f t="shared" si="100"/>
        <v>46</v>
      </c>
      <c r="EH46" s="408" t="str">
        <f t="shared" si="101"/>
        <v>West Somerset</v>
      </c>
      <c r="EJ46" s="409" t="s">
        <v>271</v>
      </c>
      <c r="EK46" s="408">
        <f t="shared" si="41"/>
        <v>10</v>
      </c>
      <c r="EL46" s="408">
        <f t="array" ref="EL46">INDEX(EK$1:EK$55,MATCH(SMALL(COUNTIF(EK$1:EK$55,"&lt;"&amp;EK$1:EK$55),ROW(EK46:EL46)),COUNTIF(EK$1:EK$55,"&lt;"&amp;EK$1:EK$55),0))</f>
        <v>46</v>
      </c>
      <c r="EM46" s="408" t="str">
        <f t="array" ref="EM46">INDEX(EJ$1:EJ$55,SMALL(IF(EK$1:EK$55=EL46,ROW(EK$1:EK$55)),COUNTIF(EL$1:EL46,EL46)),1)</f>
        <v>West Somerset</v>
      </c>
      <c r="EN46" s="408">
        <f t="shared" si="102"/>
        <v>46</v>
      </c>
      <c r="EO46" s="408" t="str">
        <f t="shared" si="103"/>
        <v>West Somerset</v>
      </c>
      <c r="EQ46" s="409" t="s">
        <v>271</v>
      </c>
      <c r="ER46" s="408">
        <f t="shared" si="42"/>
        <v>11</v>
      </c>
      <c r="ES46" s="408">
        <f t="array" ref="ES46">INDEX(ER$1:ER$55,MATCH(SMALL(COUNTIF(ER$1:ER$55,"&lt;"&amp;ER$1:ER$55),ROW(ER46:ES46)),COUNTIF(ER$1:ER$55,"&lt;"&amp;ER$1:ER$55),0))</f>
        <v>46</v>
      </c>
      <c r="ET46" s="408" t="str">
        <f t="array" ref="ET46">INDEX(EQ$1:EQ$55,SMALL(IF(ER$1:ER$55=ES46,ROW(ER$1:ER$55)),COUNTIF(ES$1:ES46,ES46)),1)</f>
        <v>Daventry</v>
      </c>
      <c r="EU46" s="408">
        <f t="shared" si="104"/>
        <v>46</v>
      </c>
      <c r="EV46" s="408" t="str">
        <f t="shared" si="105"/>
        <v>Daventry</v>
      </c>
      <c r="EX46" s="409" t="s">
        <v>271</v>
      </c>
      <c r="EY46" s="408">
        <f t="shared" si="43"/>
        <v>17</v>
      </c>
      <c r="EZ46" s="408">
        <f t="array" ref="EZ46">INDEX(EY$1:EY$55,MATCH(SMALL(COUNTIF(EY$1:EY$55,"&lt;"&amp;EY$1:EY$55),ROW(EY46:EZ46)),COUNTIF(EY$1:EY$55,"&lt;"&amp;EY$1:EY$55),0))</f>
        <v>46</v>
      </c>
      <c r="FA46" s="408" t="str">
        <f t="array" ref="FA46">INDEX(EX$1:EX$55,SMALL(IF(EY$1:EY$55=EZ46,ROW(EY$1:EY$55)),COUNTIF(EZ$1:EZ46,EZ46)),1)</f>
        <v>Mendip</v>
      </c>
      <c r="FB46" s="408">
        <f t="shared" si="106"/>
        <v>46</v>
      </c>
      <c r="FC46" s="408" t="str">
        <f t="shared" si="107"/>
        <v>Mendip</v>
      </c>
      <c r="FE46" s="409" t="s">
        <v>271</v>
      </c>
      <c r="FF46" s="408" t="str">
        <f t="shared" si="44"/>
        <v>9999</v>
      </c>
      <c r="FG46" s="408" t="str">
        <f t="array" ref="FG46">INDEX(FF$1:FF$55,MATCH(SMALL(COUNTIF(FF$1:FF$55,"&lt;"&amp;FF$1:FF$55),ROW(FF46:FG46)),COUNTIF(FF$1:FF$55,"&lt;"&amp;FF$1:FF$55),0))</f>
        <v>9999</v>
      </c>
      <c r="FH46" s="408" t="str">
        <f t="array" ref="FH46">INDEX(FE$1:FE$55,SMALL(IF(FF$1:FF$55=FG46,ROW(FF$1:FF$55)),COUNTIF(FG$1:FG46,FG46)),1)</f>
        <v>Teignbridge</v>
      </c>
      <c r="FI46" s="408" t="str">
        <f t="shared" si="108"/>
        <v>no data</v>
      </c>
      <c r="FJ46" s="408" t="str">
        <f t="shared" si="109"/>
        <v>Teignbridge</v>
      </c>
      <c r="FL46" s="409" t="s">
        <v>271</v>
      </c>
      <c r="FM46" s="408" t="str">
        <f t="shared" si="45"/>
        <v>9999</v>
      </c>
      <c r="FN46" s="408" t="str">
        <f t="array" ref="FN46">INDEX(FM$1:FM$55,MATCH(SMALL(COUNTIF(FM$1:FM$55,"&lt;"&amp;FM$1:FM$55),ROW(FM46:FN46)),COUNTIF(FM$1:FM$55,"&lt;"&amp;FM$1:FM$55),0))</f>
        <v>9999</v>
      </c>
      <c r="FO46" s="408" t="str">
        <f t="array" ref="FO46">INDEX(FL$1:FL$55,SMALL(IF(FM$1:FM$55=FN46,ROW(FM$1:FM$55)),COUNTIF(FN$1:FN46,FN46)),1)</f>
        <v>Teignbridge</v>
      </c>
      <c r="FP46" s="408" t="str">
        <f t="shared" si="110"/>
        <v>no data</v>
      </c>
      <c r="FQ46" s="408" t="str">
        <f t="shared" si="111"/>
        <v>Teignbridge</v>
      </c>
      <c r="FS46" s="409" t="s">
        <v>271</v>
      </c>
      <c r="FT46" s="408" t="str">
        <f t="shared" si="46"/>
        <v>9999</v>
      </c>
      <c r="FU46" s="408" t="str">
        <f t="array" ref="FU46">INDEX(FT$1:FT$55,MATCH(SMALL(COUNTIF(FT$1:FT$55,"&lt;"&amp;FT$1:FT$55),ROW(FT46:FU46)),COUNTIF(FT$1:FT$55,"&lt;"&amp;FT$1:FT$55),0))</f>
        <v>9999</v>
      </c>
      <c r="FV46" s="408" t="str">
        <f t="array" ref="FV46">INDEX(FS$1:FS$55,SMALL(IF(FT$1:FT$55=FU46,ROW(FT$1:FT$55)),COUNTIF(FU$1:FU46,FU46)),1)</f>
        <v>Teignbridge</v>
      </c>
      <c r="FW46" s="408" t="str">
        <f t="shared" si="112"/>
        <v>no data</v>
      </c>
      <c r="FX46" s="408" t="str">
        <f t="shared" si="113"/>
        <v>Teignbridge</v>
      </c>
      <c r="FZ46" s="409" t="s">
        <v>271</v>
      </c>
      <c r="GA46" s="408" t="str">
        <f t="shared" si="47"/>
        <v>9999</v>
      </c>
      <c r="GB46" s="408" t="str">
        <f t="array" ref="GB46">INDEX(GA$1:GA$55,MATCH(SMALL(COUNTIF(GA$1:GA$55,"&lt;"&amp;GA$1:GA$55),ROW(GA46:GB46)),COUNTIF(GA$1:GA$55,"&lt;"&amp;GA$1:GA$55),0))</f>
        <v>9999</v>
      </c>
      <c r="GC46" s="408" t="str">
        <f t="array" ref="GC46">INDEX(FZ$1:FZ$55,SMALL(IF(GA$1:GA$55=GB46,ROW(GA$1:GA$55)),COUNTIF(GB$1:GB46,GB46)),1)</f>
        <v>Teignbridge</v>
      </c>
      <c r="GD46" s="408" t="str">
        <f t="shared" si="114"/>
        <v>no data</v>
      </c>
      <c r="GE46" s="408" t="str">
        <f t="shared" si="115"/>
        <v>Teignbridge</v>
      </c>
    </row>
    <row r="47" spans="1:187" x14ac:dyDescent="0.25">
      <c r="A47" s="420" t="s">
        <v>41</v>
      </c>
      <c r="B47" s="167" t="str">
        <f t="shared" si="48"/>
        <v>SR</v>
      </c>
      <c r="C47" s="405" t="str">
        <f>VLOOKUP(A47,'urban rural'!$A$11:$B$336,2,FALSE)</f>
        <v>Significant Rural</v>
      </c>
      <c r="D47" s="167" t="str">
        <f t="shared" si="49"/>
        <v>Significant Rural</v>
      </c>
      <c r="F47" s="405">
        <f>VLOOKUP($A47,'urban rural'!$A$11:$S$336,4,FALSE)</f>
        <v>2.6852846401718581E-4</v>
      </c>
      <c r="G47" s="424">
        <f t="shared" si="68"/>
        <v>4</v>
      </c>
      <c r="H47" s="405">
        <f t="shared" si="50"/>
        <v>4</v>
      </c>
      <c r="J47" s="405">
        <f>VLOOKUP($A47,'urban rural'!$A$11:$S$336,5,FALSE)</f>
        <v>2.7837259100642396E-4</v>
      </c>
      <c r="K47" s="424">
        <f t="shared" si="69"/>
        <v>9</v>
      </c>
      <c r="L47" s="405">
        <f t="shared" si="51"/>
        <v>9</v>
      </c>
      <c r="N47" s="405">
        <f>VLOOKUP($A47,'urban rural'!$A$11:$S$336,6,FALSE)</f>
        <v>2.0320855614973263E-4</v>
      </c>
      <c r="O47" s="424">
        <f t="shared" si="70"/>
        <v>6</v>
      </c>
      <c r="P47" s="405">
        <f t="shared" si="52"/>
        <v>6</v>
      </c>
      <c r="R47" s="405">
        <f>VLOOKUP($A47,'urban rural'!$A$11:$S$336,7,FALSE)</f>
        <v>1.9101254001708336E-4</v>
      </c>
      <c r="S47" s="424">
        <f t="shared" si="71"/>
        <v>6</v>
      </c>
      <c r="T47" s="405">
        <f t="shared" si="53"/>
        <v>6</v>
      </c>
      <c r="V47" s="405">
        <f>VLOOKUP($A47,'urban rural'!$A$11:$S$336,8,FALSE)</f>
        <v>1.5037593984962405E-4</v>
      </c>
      <c r="W47" s="424">
        <f t="shared" si="72"/>
        <v>3</v>
      </c>
      <c r="X47" s="405">
        <f t="shared" si="54"/>
        <v>3</v>
      </c>
      <c r="Z47" s="405">
        <f>VLOOKUP($A47,'urban rural'!$A$11:$S$336,9,FALSE)</f>
        <v>1.7130620985010707E-4</v>
      </c>
      <c r="AA47" s="424">
        <f t="shared" si="73"/>
        <v>11</v>
      </c>
      <c r="AB47" s="405">
        <f t="shared" si="55"/>
        <v>11</v>
      </c>
      <c r="AD47" s="405">
        <f>VLOOKUP($A47,'urban rural'!$A$11:$S$336,10,FALSE)</f>
        <v>1.2834224598930481E-4</v>
      </c>
      <c r="AE47" s="424">
        <f t="shared" si="74"/>
        <v>6</v>
      </c>
      <c r="AF47" s="405">
        <f t="shared" si="56"/>
        <v>6</v>
      </c>
      <c r="AH47" s="405">
        <f>VLOOKUP($A47,'urban rural'!$A$11:$S$336,11,FALSE)</f>
        <v>1.2045635212231218E-4</v>
      </c>
      <c r="AI47" s="424">
        <f t="shared" si="75"/>
        <v>7</v>
      </c>
      <c r="AJ47" s="405">
        <f t="shared" si="57"/>
        <v>7</v>
      </c>
      <c r="AL47" s="405">
        <f>VLOOKUP($A47,'urban rural'!$A$11:$S$336,12,FALSE)</f>
        <v>1.1815252416756176E-4</v>
      </c>
      <c r="AM47" s="424">
        <f t="shared" si="76"/>
        <v>16</v>
      </c>
      <c r="AN47" s="405">
        <f t="shared" si="58"/>
        <v>16</v>
      </c>
      <c r="AP47" s="405">
        <f>VLOOKUP($A47,'urban rural'!$A$11:$S$336,13,FALSE)</f>
        <v>1.0706638115631691E-4</v>
      </c>
      <c r="AQ47" s="424">
        <f t="shared" si="77"/>
        <v>17</v>
      </c>
      <c r="AR47" s="405">
        <f t="shared" si="59"/>
        <v>17</v>
      </c>
      <c r="AT47" s="405">
        <f>VLOOKUP($A47,'urban rural'!$A$11:$S$336,14,FALSE)</f>
        <v>7.4866310160427802E-5</v>
      </c>
      <c r="AU47" s="424">
        <f t="shared" si="78"/>
        <v>8</v>
      </c>
      <c r="AV47" s="405">
        <f t="shared" si="60"/>
        <v>8</v>
      </c>
      <c r="AX47" s="405">
        <f>VLOOKUP($A47,'urban rural'!$A$11:$S$336,15,FALSE)</f>
        <v>7.0556187894771174E-5</v>
      </c>
      <c r="AY47" s="424">
        <f t="shared" si="79"/>
        <v>14</v>
      </c>
      <c r="AZ47" s="405">
        <f t="shared" si="61"/>
        <v>14</v>
      </c>
      <c r="BB47" s="405" t="str">
        <f>VLOOKUP($A47,'urban rural'!$A$11:$S$336,16,FALSE)</f>
        <v>error</v>
      </c>
      <c r="BC47" s="424">
        <f t="shared" si="80"/>
        <v>1</v>
      </c>
      <c r="BD47" s="405" t="str">
        <f t="shared" si="62"/>
        <v>9999</v>
      </c>
      <c r="BF47" s="405" t="str">
        <f>VLOOKUP($A47,'urban rural'!$A$11:$S$336,17,FALSE)</f>
        <v>error</v>
      </c>
      <c r="BG47" s="424">
        <f t="shared" si="81"/>
        <v>1</v>
      </c>
      <c r="BH47" s="405" t="str">
        <f t="shared" si="63"/>
        <v>9999</v>
      </c>
      <c r="BJ47" s="405" t="str">
        <f>VLOOKUP($A47,'urban rural'!$A$11:$S$336,18,FALSE)</f>
        <v>error</v>
      </c>
      <c r="BK47" s="424">
        <f t="shared" si="82"/>
        <v>1</v>
      </c>
      <c r="BL47" s="405" t="str">
        <f t="shared" si="64"/>
        <v>9999</v>
      </c>
      <c r="BN47" s="405" t="str">
        <f>VLOOKUP($A47,'urban rural'!$A$11:$S$336,19,FALSE)</f>
        <v>error</v>
      </c>
      <c r="BO47" s="424">
        <f t="shared" si="83"/>
        <v>1</v>
      </c>
      <c r="BP47" s="405" t="str">
        <f t="shared" si="65"/>
        <v>9999</v>
      </c>
      <c r="BQ47" s="167">
        <f>VLOOKUP(A47,'[1]average earnings workplace 2012'!$A$13:$GY$599,[1]lists1!$B$12,FALSE)</f>
        <v>11.69</v>
      </c>
      <c r="BR47" s="167" t="e">
        <f t="shared" si="66"/>
        <v>#N/A</v>
      </c>
      <c r="BS47" s="167" t="e">
        <f t="shared" si="67"/>
        <v>#N/A</v>
      </c>
      <c r="BY47" s="409" t="s">
        <v>281</v>
      </c>
      <c r="BZ47" s="408">
        <f t="shared" si="32"/>
        <v>14</v>
      </c>
      <c r="CA47" s="408">
        <f t="array" ref="CA47">INDEX($BZ$1:$BZ$55,MATCH(SMALL(COUNTIF($BZ$1:$BZ$55,"&lt;"&amp;$BZ$1:$BZ$55),ROW($BZ47:$CA47)),COUNTIF($BZ$1:$BZ$55,"&lt;"&amp;$BZ$1:$BZ$55),0))</f>
        <v>47</v>
      </c>
      <c r="CB47" s="408" t="str">
        <f t="array" ref="CB47">INDEX($BY$1:$BY$55,SMALL(IF($BZ$1:$BZ$55=$CA47,ROW($BZ$1:$BZ$55)),COUNTIF($CA$1:$CA47,$CA47)),1)</f>
        <v>West Somerset</v>
      </c>
      <c r="CC47" s="408">
        <f t="shared" si="84"/>
        <v>47</v>
      </c>
      <c r="CD47" s="408" t="str">
        <f t="shared" si="85"/>
        <v>West Somerset</v>
      </c>
      <c r="CF47" s="409" t="s">
        <v>281</v>
      </c>
      <c r="CG47" s="408">
        <f t="shared" si="33"/>
        <v>15</v>
      </c>
      <c r="CH47" s="408">
        <f t="array" ref="CH47">INDEX(CG$1:CG$55,MATCH(SMALL(COUNTIF(CG$1:CG$55,"&lt;"&amp;CG$1:CG$55),ROW(CG47:CH47)),COUNTIF(CG$1:CG$55,"&lt;"&amp;CG$1:CG$55),0))</f>
        <v>47</v>
      </c>
      <c r="CI47" s="408" t="str">
        <f t="array" ref="CI47">INDEX(CF$1:CF$55,SMALL(IF(CG$1:CG$55=CH47,ROW(CG$1:CG$55)),COUNTIF(CH$1:CH47,CH47)),1)</f>
        <v>Fenland</v>
      </c>
      <c r="CJ47" s="408">
        <f t="shared" si="86"/>
        <v>47</v>
      </c>
      <c r="CK47" s="408" t="str">
        <f t="shared" si="87"/>
        <v>Fenland</v>
      </c>
      <c r="CM47" s="409" t="s">
        <v>281</v>
      </c>
      <c r="CN47" s="408">
        <f t="shared" si="34"/>
        <v>16</v>
      </c>
      <c r="CO47" s="408">
        <f t="array" ref="CO47">INDEX(CN$1:CN$55,MATCH(SMALL(COUNTIF(CN$1:CN$55,"&lt;"&amp;CN$1:CN$55),ROW(CN47:CO47)),COUNTIF(CN$1:CN$55,"&lt;"&amp;CN$1:CN$55),0))</f>
        <v>47</v>
      </c>
      <c r="CP47" s="408" t="str">
        <f t="array" ref="CP47">INDEX(CM$1:CM$55,SMALL(IF(CN$1:CN$55=CO47,ROW(CN$1:CN$55)),COUNTIF(CO$1:CO47,CO47)),1)</f>
        <v>South Cambridgeshire</v>
      </c>
      <c r="CQ47" s="408">
        <f t="shared" si="88"/>
        <v>47</v>
      </c>
      <c r="CR47" s="408" t="str">
        <f t="shared" si="89"/>
        <v>South Cambridgeshire</v>
      </c>
      <c r="CT47" s="409" t="s">
        <v>281</v>
      </c>
      <c r="CU47" s="408">
        <f t="shared" si="35"/>
        <v>10</v>
      </c>
      <c r="CV47" s="408">
        <f t="array" ref="CV47">INDEX(CU$1:CU$55,MATCH(SMALL(COUNTIF(CU$1:CU$55,"&lt;"&amp;CU$1:CU$55),ROW(CU47:CV47)),COUNTIF(CU$1:CU$55,"&lt;"&amp;CU$1:CU$55),0))</f>
        <v>47</v>
      </c>
      <c r="CW47" s="408" t="str">
        <f t="array" ref="CW47">INDEX(CT$1:CT$55,SMALL(IF(CU$1:CU$55=CV47,ROW(CU$1:CU$55)),COUNTIF(CV$1:CV47,CV47)),1)</f>
        <v>Breckland</v>
      </c>
      <c r="CX47" s="408">
        <f t="shared" si="90"/>
        <v>47</v>
      </c>
      <c r="CY47" s="408" t="str">
        <f t="shared" si="91"/>
        <v>Breckland</v>
      </c>
      <c r="DA47" s="409" t="s">
        <v>281</v>
      </c>
      <c r="DB47" s="408">
        <f t="shared" si="36"/>
        <v>6</v>
      </c>
      <c r="DC47" s="408">
        <f t="array" ref="DC47">INDEX(DB$1:DB$55,MATCH(SMALL(COUNTIF(DB$1:DB$55,"&lt;"&amp;DB$1:DB$55),ROW(DB47:DC47)),COUNTIF(DB$1:DB$55,"&lt;"&amp;DB$1:DB$55),0))</f>
        <v>47</v>
      </c>
      <c r="DD47" s="408" t="str">
        <f t="array" ref="DD47">INDEX(DA$1:DA$55,SMALL(IF(DB$1:DB$55=DC47,ROW(DB$1:DB$55)),COUNTIF(DC$1:DC47,DC47)),1)</f>
        <v>Forest Heath</v>
      </c>
      <c r="DE47" s="408">
        <f t="shared" si="92"/>
        <v>47</v>
      </c>
      <c r="DF47" s="408" t="str">
        <f t="shared" si="93"/>
        <v>Forest Heath</v>
      </c>
      <c r="DH47" s="409" t="s">
        <v>281</v>
      </c>
      <c r="DI47" s="408">
        <f t="shared" si="37"/>
        <v>1</v>
      </c>
      <c r="DJ47" s="408">
        <f t="array" ref="DJ47">INDEX(DI$1:DI$55,MATCH(SMALL(COUNTIF(DI$1:DI$55,"&lt;"&amp;DI$1:DI$55),ROW(DI47:DJ47)),COUNTIF(DI$1:DI$55,"&lt;"&amp;DI$1:DI$55),0))</f>
        <v>47</v>
      </c>
      <c r="DK47" s="408" t="str">
        <f t="array" ref="DK47">INDEX(DH$1:DH$55,SMALL(IF(DI$1:DI$55=DJ47,ROW(DI$1:DI$55)),COUNTIF(DJ$1:DJ47,DJ47)),1)</f>
        <v>Stratford-on-Avon</v>
      </c>
      <c r="DL47" s="408">
        <f t="shared" si="94"/>
        <v>47</v>
      </c>
      <c r="DM47" s="408" t="str">
        <f t="shared" si="95"/>
        <v>Stratford-on-Avon</v>
      </c>
      <c r="DO47" s="409" t="s">
        <v>281</v>
      </c>
      <c r="DP47" s="408">
        <f t="shared" si="38"/>
        <v>6</v>
      </c>
      <c r="DQ47" s="408">
        <f t="array" ref="DQ47">INDEX(DP$1:DP$55,MATCH(SMALL(COUNTIF(DP$1:DP$55,"&lt;"&amp;DP$1:DP$55),ROW(DP47:DQ47)),COUNTIF(DP$1:DP$55,"&lt;"&amp;DP$1:DP$55),0))</f>
        <v>47</v>
      </c>
      <c r="DR47" s="408" t="str">
        <f t="array" ref="DR47">INDEX(DO$1:DO$55,SMALL(IF(DP$1:DP$55=DQ47,ROW(DP$1:DP$55)),COUNTIF(DQ$1:DQ47,DQ47)),1)</f>
        <v>North Kesteven</v>
      </c>
      <c r="DS47" s="408">
        <f t="shared" si="96"/>
        <v>47</v>
      </c>
      <c r="DT47" s="408" t="str">
        <f t="shared" si="97"/>
        <v>North Kesteven</v>
      </c>
      <c r="DV47" s="409" t="s">
        <v>281</v>
      </c>
      <c r="DW47" s="408">
        <f t="shared" si="39"/>
        <v>7</v>
      </c>
      <c r="DX47" s="408">
        <f t="array" ref="DX47">INDEX(DW$1:DW$55,MATCH(SMALL(COUNTIF(DW$1:DW$55,"&lt;"&amp;DW$1:DW$55),ROW(DW47:DX47)),COUNTIF(DW$1:DW$55,"&lt;"&amp;DW$1:DW$55),0))</f>
        <v>47</v>
      </c>
      <c r="DY47" s="408" t="str">
        <f t="array" ref="DY47">INDEX(DV$1:DV$55,SMALL(IF(DW$1:DW$55=DX47,ROW(DW$1:DW$55)),COUNTIF(DX$1:DX47,DX47)),1)</f>
        <v>Cotswold</v>
      </c>
      <c r="DZ47" s="408">
        <f t="shared" si="98"/>
        <v>47</v>
      </c>
      <c r="EA47" s="408" t="str">
        <f t="shared" si="99"/>
        <v>Cotswold</v>
      </c>
      <c r="EC47" s="409" t="s">
        <v>281</v>
      </c>
      <c r="ED47" s="408">
        <f t="shared" si="40"/>
        <v>38</v>
      </c>
      <c r="EE47" s="408">
        <f t="array" ref="EE47">INDEX(ED$1:ED$55,MATCH(SMALL(COUNTIF(ED$1:ED$55,"&lt;"&amp;ED$1:ED$55),ROW(ED47:EE47)),COUNTIF(ED$1:ED$55,"&lt;"&amp;ED$1:ED$55),0))</f>
        <v>47</v>
      </c>
      <c r="EF47" s="408" t="str">
        <f t="array" ref="EF47">INDEX(EC$1:EC$55,SMALL(IF(ED$1:ED$55=EE47,ROW(ED$1:ED$55)),COUNTIF(EE$1:EE47,EE47)),1)</f>
        <v>North Kesteven</v>
      </c>
      <c r="EG47" s="408">
        <f t="shared" si="100"/>
        <v>47</v>
      </c>
      <c r="EH47" s="408" t="str">
        <f t="shared" si="101"/>
        <v>North Kesteven</v>
      </c>
      <c r="EJ47" s="409" t="s">
        <v>281</v>
      </c>
      <c r="EK47" s="408">
        <f t="shared" si="41"/>
        <v>38</v>
      </c>
      <c r="EL47" s="408">
        <f t="array" ref="EL47">INDEX(EK$1:EK$55,MATCH(SMALL(COUNTIF(EK$1:EK$55,"&lt;"&amp;EK$1:EK$55),ROW(EK47:EL47)),COUNTIF(EK$1:EK$55,"&lt;"&amp;EK$1:EK$55),0))</f>
        <v>47</v>
      </c>
      <c r="EM47" s="408" t="str">
        <f t="array" ref="EM47">INDEX(EJ$1:EJ$55,SMALL(IF(EK$1:EK$55=EL47,ROW(EK$1:EK$55)),COUNTIF(EL$1:EL47,EL47)),1)</f>
        <v>North Kesteven</v>
      </c>
      <c r="EN47" s="408">
        <f t="shared" si="102"/>
        <v>47</v>
      </c>
      <c r="EO47" s="408" t="str">
        <f t="shared" si="103"/>
        <v>North Kesteven</v>
      </c>
      <c r="EQ47" s="409" t="s">
        <v>281</v>
      </c>
      <c r="ER47" s="408">
        <f t="shared" si="42"/>
        <v>35</v>
      </c>
      <c r="ES47" s="408">
        <f t="array" ref="ES47">INDEX(ER$1:ER$55,MATCH(SMALL(COUNTIF(ER$1:ER$55,"&lt;"&amp;ER$1:ER$55),ROW(ER47:ES47)),COUNTIF(ER$1:ER$55,"&lt;"&amp;ER$1:ER$55),0))</f>
        <v>47</v>
      </c>
      <c r="ET47" s="408" t="str">
        <f t="array" ref="ET47">INDEX(EQ$1:EQ$55,SMALL(IF(ER$1:ER$55=ES47,ROW(ER$1:ER$55)),COUNTIF(ES$1:ES47,ES47)),1)</f>
        <v>South Holland</v>
      </c>
      <c r="EU47" s="408">
        <f t="shared" si="104"/>
        <v>47</v>
      </c>
      <c r="EV47" s="408" t="str">
        <f t="shared" si="105"/>
        <v>South Holland</v>
      </c>
      <c r="EX47" s="409" t="s">
        <v>281</v>
      </c>
      <c r="EY47" s="408">
        <f t="shared" si="43"/>
        <v>27</v>
      </c>
      <c r="EZ47" s="408">
        <f t="array" ref="EZ47">INDEX(EY$1:EY$55,MATCH(SMALL(COUNTIF(EY$1:EY$55,"&lt;"&amp;EY$1:EY$55),ROW(EY47:EZ47)),COUNTIF(EY$1:EY$55,"&lt;"&amp;EY$1:EY$55),0))</f>
        <v>47</v>
      </c>
      <c r="FA47" s="408" t="str">
        <f t="array" ref="FA47">INDEX(EX$1:EX$55,SMALL(IF(EY$1:EY$55=EZ47,ROW(EY$1:EY$55)),COUNTIF(EZ$1:EZ47,EZ47)),1)</f>
        <v>Mid Devon</v>
      </c>
      <c r="FB47" s="408">
        <f t="shared" si="106"/>
        <v>47</v>
      </c>
      <c r="FC47" s="408" t="str">
        <f t="shared" si="107"/>
        <v>Mid Devon</v>
      </c>
      <c r="FE47" s="409" t="s">
        <v>281</v>
      </c>
      <c r="FF47" s="408" t="str">
        <f t="shared" si="44"/>
        <v>9999</v>
      </c>
      <c r="FG47" s="408" t="str">
        <f t="array" ref="FG47">INDEX(FF$1:FF$55,MATCH(SMALL(COUNTIF(FF$1:FF$55,"&lt;"&amp;FF$1:FF$55),ROW(FF47:FG47)),COUNTIF(FF$1:FF$55,"&lt;"&amp;FF$1:FF$55),0))</f>
        <v>9999</v>
      </c>
      <c r="FH47" s="408" t="str">
        <f t="array" ref="FH47">INDEX(FE$1:FE$55,SMALL(IF(FF$1:FF$55=FG47,ROW(FF$1:FF$55)),COUNTIF(FG$1:FG47,FG47)),1)</f>
        <v>Torridge</v>
      </c>
      <c r="FI47" s="408" t="str">
        <f t="shared" si="108"/>
        <v>no data</v>
      </c>
      <c r="FJ47" s="408" t="str">
        <f t="shared" si="109"/>
        <v>Torridge</v>
      </c>
      <c r="FL47" s="409" t="s">
        <v>281</v>
      </c>
      <c r="FM47" s="408" t="str">
        <f t="shared" si="45"/>
        <v>9999</v>
      </c>
      <c r="FN47" s="408" t="str">
        <f t="array" ref="FN47">INDEX(FM$1:FM$55,MATCH(SMALL(COUNTIF(FM$1:FM$55,"&lt;"&amp;FM$1:FM$55),ROW(FM47:FN47)),COUNTIF(FM$1:FM$55,"&lt;"&amp;FM$1:FM$55),0))</f>
        <v>9999</v>
      </c>
      <c r="FO47" s="408" t="str">
        <f t="array" ref="FO47">INDEX(FL$1:FL$55,SMALL(IF(FM$1:FM$55=FN47,ROW(FM$1:FM$55)),COUNTIF(FN$1:FN47,FN47)),1)</f>
        <v>Torridge</v>
      </c>
      <c r="FP47" s="408" t="str">
        <f t="shared" si="110"/>
        <v>no data</v>
      </c>
      <c r="FQ47" s="408" t="str">
        <f t="shared" si="111"/>
        <v>Torridge</v>
      </c>
      <c r="FS47" s="409" t="s">
        <v>281</v>
      </c>
      <c r="FT47" s="408" t="str">
        <f t="shared" si="46"/>
        <v>9999</v>
      </c>
      <c r="FU47" s="408" t="str">
        <f t="array" ref="FU47">INDEX(FT$1:FT$55,MATCH(SMALL(COUNTIF(FT$1:FT$55,"&lt;"&amp;FT$1:FT$55),ROW(FT47:FU47)),COUNTIF(FT$1:FT$55,"&lt;"&amp;FT$1:FT$55),0))</f>
        <v>9999</v>
      </c>
      <c r="FV47" s="408" t="str">
        <f t="array" ref="FV47">INDEX(FS$1:FS$55,SMALL(IF(FT$1:FT$55=FU47,ROW(FT$1:FT$55)),COUNTIF(FU$1:FU47,FU47)),1)</f>
        <v>Torridge</v>
      </c>
      <c r="FW47" s="408" t="str">
        <f t="shared" si="112"/>
        <v>no data</v>
      </c>
      <c r="FX47" s="408" t="str">
        <f t="shared" si="113"/>
        <v>Torridge</v>
      </c>
      <c r="FZ47" s="409" t="s">
        <v>281</v>
      </c>
      <c r="GA47" s="408" t="str">
        <f t="shared" si="47"/>
        <v>9999</v>
      </c>
      <c r="GB47" s="408" t="str">
        <f t="array" ref="GB47">INDEX(GA$1:GA$55,MATCH(SMALL(COUNTIF(GA$1:GA$55,"&lt;"&amp;GA$1:GA$55),ROW(GA47:GB47)),COUNTIF(GA$1:GA$55,"&lt;"&amp;GA$1:GA$55),0))</f>
        <v>9999</v>
      </c>
      <c r="GC47" s="408" t="str">
        <f t="array" ref="GC47">INDEX(FZ$1:FZ$55,SMALL(IF(GA$1:GA$55=GB47,ROW(GA$1:GA$55)),COUNTIF(GB$1:GB47,GB47)),1)</f>
        <v>Torridge</v>
      </c>
      <c r="GD47" s="408" t="str">
        <f t="shared" si="114"/>
        <v>no data</v>
      </c>
      <c r="GE47" s="408" t="str">
        <f t="shared" si="115"/>
        <v>Torridge</v>
      </c>
    </row>
    <row r="48" spans="1:187" x14ac:dyDescent="0.25">
      <c r="A48" s="420" t="s">
        <v>42</v>
      </c>
      <c r="B48" s="167" t="str">
        <f t="shared" si="48"/>
        <v>MU</v>
      </c>
      <c r="C48" s="405" t="str">
        <f>VLOOKUP(A48,'urban rural'!$A$11:$B$336,2,FALSE)</f>
        <v>Major Urban</v>
      </c>
      <c r="D48" s="167" t="str">
        <f t="shared" si="49"/>
        <v>Predominantly Urban</v>
      </c>
      <c r="F48" s="405">
        <f>VLOOKUP($A48,'urban rural'!$A$11:$S$336,4,FALSE)</f>
        <v>6.877729257641921E-4</v>
      </c>
      <c r="G48" s="424">
        <f t="shared" si="68"/>
        <v>12</v>
      </c>
      <c r="H48" s="405">
        <f t="shared" si="50"/>
        <v>12</v>
      </c>
      <c r="J48" s="405">
        <f>VLOOKUP($A48,'urban rural'!$A$11:$S$336,5,FALSE)</f>
        <v>3.8961038961038961E-4</v>
      </c>
      <c r="K48" s="424">
        <f t="shared" si="69"/>
        <v>11</v>
      </c>
      <c r="L48" s="405">
        <f t="shared" si="51"/>
        <v>11</v>
      </c>
      <c r="N48" s="405">
        <f>VLOOKUP($A48,'urban rural'!$A$11:$S$336,6,FALSE)</f>
        <v>5.9076262083780878E-4</v>
      </c>
      <c r="O48" s="424">
        <f t="shared" si="70"/>
        <v>15</v>
      </c>
      <c r="P48" s="405">
        <f t="shared" si="52"/>
        <v>15</v>
      </c>
      <c r="R48" s="405">
        <f>VLOOKUP($A48,'urban rural'!$A$11:$S$336,7,FALSE)</f>
        <v>5.2285878631679614E-4</v>
      </c>
      <c r="S48" s="424">
        <f t="shared" si="71"/>
        <v>16</v>
      </c>
      <c r="T48" s="405">
        <f t="shared" si="53"/>
        <v>16</v>
      </c>
      <c r="V48" s="405">
        <f>VLOOKUP($A48,'urban rural'!$A$11:$S$336,8,FALSE)</f>
        <v>6.4410480349344978E-4</v>
      </c>
      <c r="W48" s="424">
        <f t="shared" si="72"/>
        <v>23</v>
      </c>
      <c r="X48" s="405">
        <f t="shared" si="54"/>
        <v>23</v>
      </c>
      <c r="Z48" s="405">
        <f>VLOOKUP($A48,'urban rural'!$A$11:$S$336,9,FALSE)</f>
        <v>3.8961038961038961E-4</v>
      </c>
      <c r="AA48" s="424">
        <f t="shared" si="73"/>
        <v>24</v>
      </c>
      <c r="AB48" s="405">
        <f t="shared" si="55"/>
        <v>24</v>
      </c>
      <c r="AD48" s="405">
        <f>VLOOKUP($A48,'urban rural'!$A$11:$S$336,10,FALSE)</f>
        <v>5.9076262083780878E-4</v>
      </c>
      <c r="AE48" s="424">
        <f t="shared" si="74"/>
        <v>26</v>
      </c>
      <c r="AF48" s="405">
        <f t="shared" si="56"/>
        <v>26</v>
      </c>
      <c r="AH48" s="405">
        <f>VLOOKUP($A48,'urban rural'!$A$11:$S$336,11,FALSE)</f>
        <v>4.748282587116251E-4</v>
      </c>
      <c r="AI48" s="424">
        <f t="shared" si="75"/>
        <v>28</v>
      </c>
      <c r="AJ48" s="405">
        <f t="shared" si="57"/>
        <v>28</v>
      </c>
      <c r="AL48" s="405">
        <f>VLOOKUP($A48,'urban rural'!$A$11:$S$336,12,FALSE)</f>
        <v>4.3668122270742355E-5</v>
      </c>
      <c r="AM48" s="424">
        <f t="shared" si="76"/>
        <v>2</v>
      </c>
      <c r="AN48" s="405">
        <f t="shared" si="58"/>
        <v>2</v>
      </c>
      <c r="AP48" s="405">
        <f>VLOOKUP($A48,'urban rural'!$A$11:$S$336,13,FALSE)</f>
        <v>0</v>
      </c>
      <c r="AQ48" s="424">
        <f t="shared" si="77"/>
        <v>1</v>
      </c>
      <c r="AR48" s="405">
        <f t="shared" si="59"/>
        <v>1</v>
      </c>
      <c r="AT48" s="405">
        <f>VLOOKUP($A48,'urban rural'!$A$11:$S$336,14,FALSE)</f>
        <v>0</v>
      </c>
      <c r="AU48" s="424">
        <f t="shared" si="78"/>
        <v>1</v>
      </c>
      <c r="AV48" s="405">
        <f t="shared" si="60"/>
        <v>1</v>
      </c>
      <c r="AX48" s="405">
        <f>VLOOKUP($A48,'urban rural'!$A$11:$S$336,15,FALSE)</f>
        <v>4.8030527605171025E-5</v>
      </c>
      <c r="AY48" s="424">
        <f t="shared" si="79"/>
        <v>6</v>
      </c>
      <c r="AZ48" s="405">
        <f t="shared" si="61"/>
        <v>6</v>
      </c>
      <c r="BB48" s="405" t="str">
        <f>VLOOKUP($A48,'urban rural'!$A$11:$S$336,16,FALSE)</f>
        <v>error</v>
      </c>
      <c r="BC48" s="424">
        <f t="shared" si="80"/>
        <v>1</v>
      </c>
      <c r="BD48" s="405" t="str">
        <f t="shared" si="62"/>
        <v>9999</v>
      </c>
      <c r="BF48" s="405" t="str">
        <f>VLOOKUP($A48,'urban rural'!$A$11:$S$336,17,FALSE)</f>
        <v>error</v>
      </c>
      <c r="BG48" s="424">
        <f t="shared" si="81"/>
        <v>1</v>
      </c>
      <c r="BH48" s="405" t="str">
        <f t="shared" si="63"/>
        <v>9999</v>
      </c>
      <c r="BJ48" s="405" t="str">
        <f>VLOOKUP($A48,'urban rural'!$A$11:$S$336,18,FALSE)</f>
        <v>error</v>
      </c>
      <c r="BK48" s="424">
        <f t="shared" si="82"/>
        <v>1</v>
      </c>
      <c r="BL48" s="405" t="str">
        <f t="shared" si="64"/>
        <v>9999</v>
      </c>
      <c r="BN48" s="405" t="str">
        <f>VLOOKUP($A48,'urban rural'!$A$11:$S$336,19,FALSE)</f>
        <v>error</v>
      </c>
      <c r="BO48" s="424">
        <f t="shared" si="83"/>
        <v>1</v>
      </c>
      <c r="BP48" s="405" t="str">
        <f t="shared" si="65"/>
        <v>9999</v>
      </c>
      <c r="BQ48" s="167">
        <f>VLOOKUP(A48,'[1]average earnings workplace 2012'!$A$13:$GY$599,[1]lists1!$B$12,FALSE)</f>
        <v>12.38</v>
      </c>
      <c r="BR48" s="167" t="e">
        <f t="shared" si="66"/>
        <v>#N/A</v>
      </c>
      <c r="BS48" s="167" t="e">
        <f t="shared" si="67"/>
        <v>#N/A</v>
      </c>
      <c r="BY48" s="409" t="s">
        <v>285</v>
      </c>
      <c r="BZ48" s="408">
        <f t="shared" si="32"/>
        <v>30</v>
      </c>
      <c r="CA48" s="408">
        <f t="array" ref="CA48">INDEX($BZ$1:$BZ$55,MATCH(SMALL(COUNTIF($BZ$1:$BZ$55,"&lt;"&amp;$BZ$1:$BZ$55),ROW($BZ48:$CA48)),COUNTIF($BZ$1:$BZ$55,"&lt;"&amp;$BZ$1:$BZ$55),0))</f>
        <v>48</v>
      </c>
      <c r="CB48" s="408" t="str">
        <f t="array" ref="CB48">INDEX($BY$1:$BY$55,SMALL(IF($BZ$1:$BZ$55=$CA48,ROW($BZ$1:$BZ$55)),COUNTIF($CA$1:$CA48,$CA48)),1)</f>
        <v>Wychavon</v>
      </c>
      <c r="CC48" s="408">
        <f t="shared" si="84"/>
        <v>48</v>
      </c>
      <c r="CD48" s="408" t="str">
        <f t="shared" si="85"/>
        <v>Wychavon</v>
      </c>
      <c r="CF48" s="409" t="s">
        <v>285</v>
      </c>
      <c r="CG48" s="408">
        <f t="shared" si="33"/>
        <v>26</v>
      </c>
      <c r="CH48" s="408">
        <f t="array" ref="CH48">INDEX(CG$1:CG$55,MATCH(SMALL(COUNTIF(CG$1:CG$55,"&lt;"&amp;CG$1:CG$55),ROW(CG48:CH48)),COUNTIF(CG$1:CG$55,"&lt;"&amp;CG$1:CG$55),0))</f>
        <v>48</v>
      </c>
      <c r="CI48" s="408" t="str">
        <f t="array" ref="CI48">INDEX(CF$1:CF$55,SMALL(IF(CG$1:CG$55=CH48,ROW(CG$1:CG$55)),COUNTIF(CH$1:CH48,CH48)),1)</f>
        <v>South Cambridgeshire</v>
      </c>
      <c r="CJ48" s="408">
        <f t="shared" si="86"/>
        <v>48</v>
      </c>
      <c r="CK48" s="408" t="str">
        <f t="shared" si="87"/>
        <v>South Cambridgeshire</v>
      </c>
      <c r="CM48" s="409" t="s">
        <v>285</v>
      </c>
      <c r="CN48" s="408">
        <f t="shared" si="34"/>
        <v>26</v>
      </c>
      <c r="CO48" s="408">
        <f t="array" ref="CO48">INDEX(CN$1:CN$55,MATCH(SMALL(COUNTIF(CN$1:CN$55,"&lt;"&amp;CN$1:CN$55),ROW(CN48:CO48)),COUNTIF(CN$1:CN$55,"&lt;"&amp;CN$1:CN$55),0))</f>
        <v>48</v>
      </c>
      <c r="CP48" s="408" t="str">
        <f t="array" ref="CP48">INDEX(CM$1:CM$55,SMALL(IF(CN$1:CN$55=CO48,ROW(CN$1:CN$55)),COUNTIF(CO$1:CO48,CO48)),1)</f>
        <v>Fenland</v>
      </c>
      <c r="CQ48" s="408">
        <f t="shared" si="88"/>
        <v>48</v>
      </c>
      <c r="CR48" s="408" t="str">
        <f t="shared" si="89"/>
        <v>Fenland</v>
      </c>
      <c r="CT48" s="409" t="s">
        <v>285</v>
      </c>
      <c r="CU48" s="408">
        <f t="shared" si="35"/>
        <v>33</v>
      </c>
      <c r="CV48" s="408">
        <f t="array" ref="CV48">INDEX(CU$1:CU$55,MATCH(SMALL(COUNTIF(CU$1:CU$55,"&lt;"&amp;CU$1:CU$55),ROW(CU48:CV48)),COUNTIF(CU$1:CU$55,"&lt;"&amp;CU$1:CU$55),0))</f>
        <v>48</v>
      </c>
      <c r="CW48" s="408" t="str">
        <f t="array" ref="CW48">INDEX(CT$1:CT$55,SMALL(IF(CU$1:CU$55=CV48,ROW(CU$1:CU$55)),COUNTIF(CV$1:CV48,CV48)),1)</f>
        <v>Mid Sussex</v>
      </c>
      <c r="CX48" s="408">
        <f t="shared" si="90"/>
        <v>48</v>
      </c>
      <c r="CY48" s="408" t="str">
        <f t="shared" si="91"/>
        <v>Mid Sussex</v>
      </c>
      <c r="DA48" s="409" t="s">
        <v>285</v>
      </c>
      <c r="DB48" s="408">
        <f t="shared" si="36"/>
        <v>37</v>
      </c>
      <c r="DC48" s="408">
        <f t="array" ref="DC48">INDEX(DB$1:DB$55,MATCH(SMALL(COUNTIF(DB$1:DB$55,"&lt;"&amp;DB$1:DB$55),ROW(DB48:DC48)),COUNTIF(DB$1:DB$55,"&lt;"&amp;DB$1:DB$55),0))</f>
        <v>48</v>
      </c>
      <c r="DD48" s="408" t="str">
        <f t="array" ref="DD48">INDEX(DA$1:DA$55,SMALL(IF(DB$1:DB$55=DC48,ROW(DB$1:DB$55)),COUNTIF(DC$1:DC48,DC48)),1)</f>
        <v>Breckland</v>
      </c>
      <c r="DE48" s="408">
        <f t="shared" si="92"/>
        <v>48</v>
      </c>
      <c r="DF48" s="408" t="str">
        <f t="shared" si="93"/>
        <v>Breckland</v>
      </c>
      <c r="DH48" s="409" t="s">
        <v>285</v>
      </c>
      <c r="DI48" s="408">
        <f t="shared" si="37"/>
        <v>33</v>
      </c>
      <c r="DJ48" s="408">
        <f t="array" ref="DJ48">INDEX(DI$1:DI$55,MATCH(SMALL(COUNTIF(DI$1:DI$55,"&lt;"&amp;DI$1:DI$55),ROW(DI48:DJ48)),COUNTIF(DI$1:DI$55,"&lt;"&amp;DI$1:DI$55),0))</f>
        <v>48</v>
      </c>
      <c r="DK48" s="408" t="str">
        <f t="array" ref="DK48">INDEX(DH$1:DH$55,SMALL(IF(DI$1:DI$55=DJ48,ROW(DI$1:DI$55)),COUNTIF(DJ$1:DJ48,DJ48)),1)</f>
        <v>Wychavon</v>
      </c>
      <c r="DL48" s="408">
        <f t="shared" si="94"/>
        <v>48</v>
      </c>
      <c r="DM48" s="408" t="str">
        <f t="shared" si="95"/>
        <v>Wychavon</v>
      </c>
      <c r="DO48" s="409" t="s">
        <v>285</v>
      </c>
      <c r="DP48" s="408">
        <f t="shared" si="38"/>
        <v>36</v>
      </c>
      <c r="DQ48" s="408">
        <f t="array" ref="DQ48">INDEX(DP$1:DP$55,MATCH(SMALL(COUNTIF(DP$1:DP$55,"&lt;"&amp;DP$1:DP$55),ROW(DP48:DQ48)),COUNTIF(DP$1:DP$55,"&lt;"&amp;DP$1:DP$55),0))</f>
        <v>48</v>
      </c>
      <c r="DR48" s="408" t="str">
        <f t="array" ref="DR48">INDEX(DO$1:DO$55,SMALL(IF(DP$1:DP$55=DQ48,ROW(DP$1:DP$55)),COUNTIF(DQ$1:DQ48,DQ48)),1)</f>
        <v>West Somerset</v>
      </c>
      <c r="DS48" s="408">
        <f t="shared" si="96"/>
        <v>48</v>
      </c>
      <c r="DT48" s="408" t="str">
        <f t="shared" si="97"/>
        <v>West Somerset</v>
      </c>
      <c r="DV48" s="409" t="s">
        <v>285</v>
      </c>
      <c r="DW48" s="408">
        <f t="shared" si="39"/>
        <v>25</v>
      </c>
      <c r="DX48" s="408">
        <f t="array" ref="DX48">INDEX(DW$1:DW$55,MATCH(SMALL(COUNTIF(DW$1:DW$55,"&lt;"&amp;DW$1:DW$55),ROW(DW48:DX48)),COUNTIF(DW$1:DW$55,"&lt;"&amp;DW$1:DW$55),0))</f>
        <v>48</v>
      </c>
      <c r="DY48" s="408" t="str">
        <f t="array" ref="DY48">INDEX(DV$1:DV$55,SMALL(IF(DW$1:DW$55=DX48,ROW(DW$1:DW$55)),COUNTIF(DX$1:DX48,DX48)),1)</f>
        <v>West Somerset</v>
      </c>
      <c r="DZ48" s="408">
        <f t="shared" si="98"/>
        <v>48</v>
      </c>
      <c r="EA48" s="408" t="str">
        <f t="shared" si="99"/>
        <v>West Somerset</v>
      </c>
      <c r="EC48" s="409" t="s">
        <v>285</v>
      </c>
      <c r="ED48" s="408">
        <f t="shared" si="40"/>
        <v>11</v>
      </c>
      <c r="EE48" s="408">
        <f t="array" ref="EE48">INDEX(ED$1:ED$55,MATCH(SMALL(COUNTIF(ED$1:ED$55,"&lt;"&amp;ED$1:ED$55),ROW(ED48:EE48)),COUNTIF(ED$1:ED$55,"&lt;"&amp;ED$1:ED$55),0))</f>
        <v>48</v>
      </c>
      <c r="EF48" s="408" t="str">
        <f t="array" ref="EF48">INDEX(EC$1:EC$55,SMALL(IF(ED$1:ED$55=EE48,ROW(ED$1:ED$55)),COUNTIF(EE$1:EE48,EE48)),1)</f>
        <v>Daventry</v>
      </c>
      <c r="EG48" s="408">
        <f t="shared" si="100"/>
        <v>48</v>
      </c>
      <c r="EH48" s="408" t="str">
        <f t="shared" si="101"/>
        <v>Daventry</v>
      </c>
      <c r="EJ48" s="409" t="s">
        <v>285</v>
      </c>
      <c r="EK48" s="408">
        <f t="shared" si="41"/>
        <v>21</v>
      </c>
      <c r="EL48" s="408">
        <f t="array" ref="EL48">INDEX(EK$1:EK$55,MATCH(SMALL(COUNTIF(EK$1:EK$55,"&lt;"&amp;EK$1:EK$55),ROW(EK48:EL48)),COUNTIF(EK$1:EK$55,"&lt;"&amp;EK$1:EK$55),0))</f>
        <v>48</v>
      </c>
      <c r="EM48" s="408" t="str">
        <f t="array" ref="EM48">INDEX(EJ$1:EJ$55,SMALL(IF(EK$1:EK$55=EL48,ROW(EK$1:EK$55)),COUNTIF(EL$1:EL48,EL48)),1)</f>
        <v>Daventry</v>
      </c>
      <c r="EN48" s="408">
        <f t="shared" si="102"/>
        <v>48</v>
      </c>
      <c r="EO48" s="408" t="str">
        <f t="shared" si="103"/>
        <v>Daventry</v>
      </c>
      <c r="EQ48" s="409" t="s">
        <v>285</v>
      </c>
      <c r="ER48" s="408">
        <f t="shared" si="42"/>
        <v>5</v>
      </c>
      <c r="ES48" s="408">
        <f t="array" ref="ES48">INDEX(ER$1:ER$55,MATCH(SMALL(COUNTIF(ER$1:ER$55,"&lt;"&amp;ER$1:ER$55),ROW(ER48:ES48)),COUNTIF(ER$1:ER$55,"&lt;"&amp;ER$1:ER$55),0))</f>
        <v>48</v>
      </c>
      <c r="ET48" s="408" t="str">
        <f t="array" ref="ET48">INDEX(EQ$1:EQ$55,SMALL(IF(ER$1:ER$55=ES48,ROW(ER$1:ER$55)),COUNTIF(ES$1:ES48,ES48)),1)</f>
        <v>Mid Sussex</v>
      </c>
      <c r="EU48" s="408">
        <f t="shared" si="104"/>
        <v>48</v>
      </c>
      <c r="EV48" s="408" t="str">
        <f t="shared" si="105"/>
        <v>Mid Sussex</v>
      </c>
      <c r="EX48" s="409" t="s">
        <v>285</v>
      </c>
      <c r="EY48" s="408">
        <f t="shared" si="43"/>
        <v>42</v>
      </c>
      <c r="EZ48" s="408">
        <f t="array" ref="EZ48">INDEX(EY$1:EY$55,MATCH(SMALL(COUNTIF(EY$1:EY$55,"&lt;"&amp;EY$1:EY$55),ROW(EY48:EZ48)),COUNTIF(EY$1:EY$55,"&lt;"&amp;EY$1:EY$55),0))</f>
        <v>48</v>
      </c>
      <c r="FA48" s="408" t="str">
        <f t="array" ref="FA48">INDEX(EX$1:EX$55,SMALL(IF(EY$1:EY$55=EZ48,ROW(EY$1:EY$55)),COUNTIF(EZ$1:EZ48,EZ48)),1)</f>
        <v>Wealden</v>
      </c>
      <c r="FB48" s="408">
        <f t="shared" si="106"/>
        <v>48</v>
      </c>
      <c r="FC48" s="408" t="str">
        <f t="shared" si="107"/>
        <v>Wealden</v>
      </c>
      <c r="FE48" s="409" t="s">
        <v>285</v>
      </c>
      <c r="FF48" s="408" t="str">
        <f t="shared" si="44"/>
        <v>9999</v>
      </c>
      <c r="FG48" s="408" t="str">
        <f t="array" ref="FG48">INDEX(FF$1:FF$55,MATCH(SMALL(COUNTIF(FF$1:FF$55,"&lt;"&amp;FF$1:FF$55),ROW(FF48:FG48)),COUNTIF(FF$1:FF$55,"&lt;"&amp;FF$1:FF$55),0))</f>
        <v>9999</v>
      </c>
      <c r="FH48" s="408" t="str">
        <f t="array" ref="FH48">INDEX(FE$1:FE$55,SMALL(IF(FF$1:FF$55=FG48,ROW(FF$1:FF$55)),COUNTIF(FG$1:FG48,FG48)),1)</f>
        <v>Uttlesford</v>
      </c>
      <c r="FI48" s="408" t="str">
        <f t="shared" si="108"/>
        <v>no data</v>
      </c>
      <c r="FJ48" s="408" t="str">
        <f t="shared" si="109"/>
        <v>Uttlesford</v>
      </c>
      <c r="FL48" s="409" t="s">
        <v>285</v>
      </c>
      <c r="FM48" s="408" t="str">
        <f t="shared" si="45"/>
        <v>9999</v>
      </c>
      <c r="FN48" s="408" t="str">
        <f t="array" ref="FN48">INDEX(FM$1:FM$55,MATCH(SMALL(COUNTIF(FM$1:FM$55,"&lt;"&amp;FM$1:FM$55),ROW(FM48:FN48)),COUNTIF(FM$1:FM$55,"&lt;"&amp;FM$1:FM$55),0))</f>
        <v>9999</v>
      </c>
      <c r="FO48" s="408" t="str">
        <f t="array" ref="FO48">INDEX(FL$1:FL$55,SMALL(IF(FM$1:FM$55=FN48,ROW(FM$1:FM$55)),COUNTIF(FN$1:FN48,FN48)),1)</f>
        <v>Uttlesford</v>
      </c>
      <c r="FP48" s="408" t="str">
        <f t="shared" si="110"/>
        <v>no data</v>
      </c>
      <c r="FQ48" s="408" t="str">
        <f t="shared" si="111"/>
        <v>Uttlesford</v>
      </c>
      <c r="FS48" s="409" t="s">
        <v>285</v>
      </c>
      <c r="FT48" s="408" t="str">
        <f t="shared" si="46"/>
        <v>9999</v>
      </c>
      <c r="FU48" s="408" t="str">
        <f t="array" ref="FU48">INDEX(FT$1:FT$55,MATCH(SMALL(COUNTIF(FT$1:FT$55,"&lt;"&amp;FT$1:FT$55),ROW(FT48:FU48)),COUNTIF(FT$1:FT$55,"&lt;"&amp;FT$1:FT$55),0))</f>
        <v>9999</v>
      </c>
      <c r="FV48" s="408" t="str">
        <f t="array" ref="FV48">INDEX(FS$1:FS$55,SMALL(IF(FT$1:FT$55=FU48,ROW(FT$1:FT$55)),COUNTIF(FU$1:FU48,FU48)),1)</f>
        <v>Uttlesford</v>
      </c>
      <c r="FW48" s="408" t="str">
        <f t="shared" si="112"/>
        <v>no data</v>
      </c>
      <c r="FX48" s="408" t="str">
        <f t="shared" si="113"/>
        <v>Uttlesford</v>
      </c>
      <c r="FZ48" s="409" t="s">
        <v>285</v>
      </c>
      <c r="GA48" s="408" t="str">
        <f t="shared" si="47"/>
        <v>9999</v>
      </c>
      <c r="GB48" s="408" t="str">
        <f t="array" ref="GB48">INDEX(GA$1:GA$55,MATCH(SMALL(COUNTIF(GA$1:GA$55,"&lt;"&amp;GA$1:GA$55),ROW(GA48:GB48)),COUNTIF(GA$1:GA$55,"&lt;"&amp;GA$1:GA$55),0))</f>
        <v>9999</v>
      </c>
      <c r="GC48" s="408" t="str">
        <f t="array" ref="GC48">INDEX(FZ$1:FZ$55,SMALL(IF(GA$1:GA$55=GB48,ROW(GA$1:GA$55)),COUNTIF(GB$1:GB48,GB48)),1)</f>
        <v>Uttlesford</v>
      </c>
      <c r="GD48" s="408" t="str">
        <f t="shared" si="114"/>
        <v>no data</v>
      </c>
      <c r="GE48" s="408" t="str">
        <f t="shared" si="115"/>
        <v>Uttlesford</v>
      </c>
    </row>
    <row r="49" spans="1:187" x14ac:dyDescent="0.25">
      <c r="A49" s="420" t="s">
        <v>43</v>
      </c>
      <c r="B49" s="167" t="str">
        <f t="shared" si="48"/>
        <v>LU</v>
      </c>
      <c r="C49" s="405" t="str">
        <f>VLOOKUP(A49,'urban rural'!$A$11:$B$336,2,FALSE)</f>
        <v>Large Urban</v>
      </c>
      <c r="D49" s="167" t="str">
        <f t="shared" si="49"/>
        <v>Predominantly Urban</v>
      </c>
      <c r="F49" s="405">
        <f>VLOOKUP($A49,'urban rural'!$A$11:$S$336,4,FALSE)</f>
        <v>1.4535418583256669E-3</v>
      </c>
      <c r="G49" s="424">
        <f t="shared" si="68"/>
        <v>20</v>
      </c>
      <c r="H49" s="405">
        <f t="shared" si="50"/>
        <v>20</v>
      </c>
      <c r="J49" s="405">
        <f>VLOOKUP($A49,'urban rural'!$A$11:$S$336,5,FALSE)</f>
        <v>9.3406593406593407E-4</v>
      </c>
      <c r="K49" s="424">
        <f t="shared" si="69"/>
        <v>20</v>
      </c>
      <c r="L49" s="405">
        <f t="shared" si="51"/>
        <v>20</v>
      </c>
      <c r="N49" s="405">
        <f>VLOOKUP($A49,'urban rural'!$A$11:$S$336,6,FALSE)</f>
        <v>1.3723696248856359E-3</v>
      </c>
      <c r="O49" s="424">
        <f t="shared" si="70"/>
        <v>21</v>
      </c>
      <c r="P49" s="405">
        <f t="shared" si="52"/>
        <v>21</v>
      </c>
      <c r="R49" s="405">
        <f>VLOOKUP($A49,'urban rural'!$A$11:$S$336,7,FALSE)</f>
        <v>1.5883261801783175E-3</v>
      </c>
      <c r="S49" s="424">
        <f t="shared" si="71"/>
        <v>26</v>
      </c>
      <c r="T49" s="405">
        <f t="shared" si="53"/>
        <v>26</v>
      </c>
      <c r="V49" s="405">
        <f>VLOOKUP($A49,'urban rural'!$A$11:$S$336,8,FALSE)</f>
        <v>7.0837166513339472E-4</v>
      </c>
      <c r="W49" s="424">
        <f t="shared" si="72"/>
        <v>20</v>
      </c>
      <c r="X49" s="405">
        <f t="shared" si="54"/>
        <v>20</v>
      </c>
      <c r="Z49" s="405">
        <f>VLOOKUP($A49,'urban rural'!$A$11:$S$336,9,FALSE)</f>
        <v>3.2051282051282051E-4</v>
      </c>
      <c r="AA49" s="424">
        <f t="shared" si="73"/>
        <v>20</v>
      </c>
      <c r="AB49" s="405">
        <f t="shared" si="55"/>
        <v>20</v>
      </c>
      <c r="AD49" s="405">
        <f>VLOOKUP($A49,'urban rural'!$A$11:$S$336,10,FALSE)</f>
        <v>4.5745654162854531E-4</v>
      </c>
      <c r="AE49" s="424">
        <f t="shared" si="74"/>
        <v>21</v>
      </c>
      <c r="AF49" s="405">
        <f t="shared" si="56"/>
        <v>21</v>
      </c>
      <c r="AH49" s="405">
        <f>VLOOKUP($A49,'urban rural'!$A$11:$S$336,11,FALSE)</f>
        <v>3.6705085099184308E-4</v>
      </c>
      <c r="AI49" s="424">
        <f t="shared" si="75"/>
        <v>21</v>
      </c>
      <c r="AJ49" s="405">
        <f t="shared" si="57"/>
        <v>21</v>
      </c>
      <c r="AL49" s="405">
        <f>VLOOKUP($A49,'urban rural'!$A$11:$S$336,12,FALSE)</f>
        <v>7.4517019319227226E-4</v>
      </c>
      <c r="AM49" s="424">
        <f t="shared" si="76"/>
        <v>21</v>
      </c>
      <c r="AN49" s="405">
        <f t="shared" si="58"/>
        <v>21</v>
      </c>
      <c r="AP49" s="405">
        <f>VLOOKUP($A49,'urban rural'!$A$11:$S$336,13,FALSE)</f>
        <v>6.1355311355311361E-4</v>
      </c>
      <c r="AQ49" s="424">
        <f t="shared" si="77"/>
        <v>20</v>
      </c>
      <c r="AR49" s="405">
        <f t="shared" si="59"/>
        <v>20</v>
      </c>
      <c r="AT49" s="405">
        <f>VLOOKUP($A49,'urban rural'!$A$11:$S$336,14,FALSE)</f>
        <v>9.1491308325709062E-4</v>
      </c>
      <c r="AU49" s="424">
        <f t="shared" si="78"/>
        <v>24</v>
      </c>
      <c r="AV49" s="405">
        <f t="shared" si="60"/>
        <v>24</v>
      </c>
      <c r="AX49" s="405">
        <f>VLOOKUP($A49,'urban rural'!$A$11:$S$336,15,FALSE)</f>
        <v>1.2212753291864745E-3</v>
      </c>
      <c r="AY49" s="424">
        <f t="shared" si="79"/>
        <v>28</v>
      </c>
      <c r="AZ49" s="405">
        <f t="shared" si="61"/>
        <v>28</v>
      </c>
      <c r="BB49" s="405" t="str">
        <f>VLOOKUP($A49,'urban rural'!$A$11:$S$336,16,FALSE)</f>
        <v>error</v>
      </c>
      <c r="BC49" s="424">
        <f t="shared" si="80"/>
        <v>1</v>
      </c>
      <c r="BD49" s="405" t="str">
        <f t="shared" si="62"/>
        <v>9999</v>
      </c>
      <c r="BF49" s="405" t="str">
        <f>VLOOKUP($A49,'urban rural'!$A$11:$S$336,17,FALSE)</f>
        <v>error</v>
      </c>
      <c r="BG49" s="424">
        <f t="shared" si="81"/>
        <v>1</v>
      </c>
      <c r="BH49" s="405" t="str">
        <f t="shared" si="63"/>
        <v>9999</v>
      </c>
      <c r="BJ49" s="405" t="str">
        <f>VLOOKUP($A49,'urban rural'!$A$11:$S$336,18,FALSE)</f>
        <v>error</v>
      </c>
      <c r="BK49" s="424">
        <f t="shared" si="82"/>
        <v>1</v>
      </c>
      <c r="BL49" s="405" t="str">
        <f t="shared" si="64"/>
        <v>9999</v>
      </c>
      <c r="BN49" s="405" t="str">
        <f>VLOOKUP($A49,'urban rural'!$A$11:$S$336,19,FALSE)</f>
        <v>error</v>
      </c>
      <c r="BO49" s="424">
        <f t="shared" si="83"/>
        <v>1</v>
      </c>
      <c r="BP49" s="405" t="str">
        <f t="shared" si="65"/>
        <v>9999</v>
      </c>
      <c r="BQ49" s="167">
        <f>VLOOKUP(A49,'[1]average earnings workplace 2012'!$A$13:$GY$599,[1]lists1!$B$12,FALSE)</f>
        <v>11.52</v>
      </c>
      <c r="BR49" s="167" t="e">
        <f t="shared" si="66"/>
        <v>#N/A</v>
      </c>
      <c r="BS49" s="167" t="e">
        <f t="shared" si="67"/>
        <v>#N/A</v>
      </c>
      <c r="BY49" s="409" t="s">
        <v>296</v>
      </c>
      <c r="BZ49" s="408">
        <f t="shared" si="32"/>
        <v>31</v>
      </c>
      <c r="CA49" s="408">
        <f t="array" ref="CA49">INDEX($BZ$1:$BZ$55,MATCH(SMALL(COUNTIF($BZ$1:$BZ$55,"&lt;"&amp;$BZ$1:$BZ$55),ROW($BZ49:$CA49)),COUNTIF($BZ$1:$BZ$55,"&lt;"&amp;$BZ$1:$BZ$55),0))</f>
        <v>49</v>
      </c>
      <c r="CB49" s="408" t="str">
        <f t="array" ref="CB49">INDEX($BY$1:$BY$55,SMALL(IF($BZ$1:$BZ$55=$CA49,ROW($BZ$1:$BZ$55)),COUNTIF($CA$1:$CA49,$CA49)),1)</f>
        <v>Cotswold</v>
      </c>
      <c r="CC49" s="408">
        <f t="shared" si="84"/>
        <v>49</v>
      </c>
      <c r="CD49" s="408" t="str">
        <f t="shared" si="85"/>
        <v>Cotswold</v>
      </c>
      <c r="CF49" s="409" t="s">
        <v>296</v>
      </c>
      <c r="CG49" s="408">
        <f t="shared" si="33"/>
        <v>42</v>
      </c>
      <c r="CH49" s="408">
        <f t="array" ref="CH49">INDEX(CG$1:CG$55,MATCH(SMALL(COUNTIF(CG$1:CG$55,"&lt;"&amp;CG$1:CG$55),ROW(CG49:CH49)),COUNTIF(CG$1:CG$55,"&lt;"&amp;CG$1:CG$55),0))</f>
        <v>49</v>
      </c>
      <c r="CI49" s="408" t="str">
        <f t="array" ref="CI49">INDEX(CF$1:CF$55,SMALL(IF(CG$1:CG$55=CH49,ROW(CG$1:CG$55)),COUNTIF(CH$1:CH49,CH49)),1)</f>
        <v>Isles of Scilly</v>
      </c>
      <c r="CJ49" s="408">
        <f t="shared" si="86"/>
        <v>49</v>
      </c>
      <c r="CK49" s="408" t="str">
        <f t="shared" si="87"/>
        <v>Isles of Scilly</v>
      </c>
      <c r="CM49" s="409" t="s">
        <v>296</v>
      </c>
      <c r="CN49" s="408">
        <f t="shared" si="34"/>
        <v>41</v>
      </c>
      <c r="CO49" s="408">
        <f t="array" ref="CO49">INDEX(CN$1:CN$55,MATCH(SMALL(COUNTIF(CN$1:CN$55,"&lt;"&amp;CN$1:CN$55),ROW(CN49:CO49)),COUNTIF(CN$1:CN$55,"&lt;"&amp;CN$1:CN$55),0))</f>
        <v>49</v>
      </c>
      <c r="CP49" s="408" t="str">
        <f t="array" ref="CP49">INDEX(CM$1:CM$55,SMALL(IF(CN$1:CN$55=CO49,ROW(CN$1:CN$55)),COUNTIF(CO$1:CO49,CO49)),1)</f>
        <v>Mendip</v>
      </c>
      <c r="CQ49" s="408">
        <f t="shared" si="88"/>
        <v>49</v>
      </c>
      <c r="CR49" s="408" t="str">
        <f t="shared" si="89"/>
        <v>Mendip</v>
      </c>
      <c r="CT49" s="409" t="s">
        <v>296</v>
      </c>
      <c r="CU49" s="408">
        <f t="shared" si="35"/>
        <v>43</v>
      </c>
      <c r="CV49" s="408">
        <f t="array" ref="CV49">INDEX(CU$1:CU$55,MATCH(SMALL(COUNTIF(CU$1:CU$55,"&lt;"&amp;CU$1:CU$55),ROW(CU49:CV49)),COUNTIF(CU$1:CU$55,"&lt;"&amp;CU$1:CU$55),0))</f>
        <v>49</v>
      </c>
      <c r="CW49" s="408" t="str">
        <f t="array" ref="CW49">INDEX(CT$1:CT$55,SMALL(IF(CU$1:CU$55=CV49,ROW(CU$1:CU$55)),COUNTIF(CV$1:CV49,CV49)),1)</f>
        <v>Cotswold</v>
      </c>
      <c r="CX49" s="408">
        <f t="shared" si="90"/>
        <v>49</v>
      </c>
      <c r="CY49" s="408" t="str">
        <f t="shared" si="91"/>
        <v>Cotswold</v>
      </c>
      <c r="DA49" s="409" t="s">
        <v>296</v>
      </c>
      <c r="DB49" s="408">
        <f t="shared" si="36"/>
        <v>9</v>
      </c>
      <c r="DC49" s="408">
        <f t="array" ref="DC49">INDEX(DB$1:DB$55,MATCH(SMALL(COUNTIF(DB$1:DB$55,"&lt;"&amp;DB$1:DB$55),ROW(DB49:DC49)),COUNTIF(DB$1:DB$55,"&lt;"&amp;DB$1:DB$55),0))</f>
        <v>49</v>
      </c>
      <c r="DD49" s="408" t="str">
        <f t="array" ref="DD49">INDEX(DA$1:DA$55,SMALL(IF(DB$1:DB$55=DC49,ROW(DB$1:DB$55)),COUNTIF(DC$1:DC49,DC49)),1)</f>
        <v>North Norfolk</v>
      </c>
      <c r="DE49" s="408">
        <f t="shared" si="92"/>
        <v>49</v>
      </c>
      <c r="DF49" s="408" t="str">
        <f t="shared" si="93"/>
        <v>North Norfolk</v>
      </c>
      <c r="DH49" s="409" t="s">
        <v>296</v>
      </c>
      <c r="DI49" s="408">
        <f t="shared" si="37"/>
        <v>21</v>
      </c>
      <c r="DJ49" s="408">
        <f t="array" ref="DJ49">INDEX(DI$1:DI$55,MATCH(SMALL(COUNTIF(DI$1:DI$55,"&lt;"&amp;DI$1:DI$55),ROW(DI49:DJ49)),COUNTIF(DI$1:DI$55,"&lt;"&amp;DI$1:DI$55),0))</f>
        <v>49</v>
      </c>
      <c r="DK49" s="408" t="str">
        <f t="array" ref="DK49">INDEX(DH$1:DH$55,SMALL(IF(DI$1:DI$55=DJ49,ROW(DI$1:DI$55)),COUNTIF(DJ$1:DJ49,DJ49)),1)</f>
        <v>Mendip</v>
      </c>
      <c r="DL49" s="408">
        <f t="shared" si="94"/>
        <v>49</v>
      </c>
      <c r="DM49" s="408" t="str">
        <f t="shared" si="95"/>
        <v>Mendip</v>
      </c>
      <c r="DO49" s="409" t="s">
        <v>296</v>
      </c>
      <c r="DP49" s="408">
        <f t="shared" si="38"/>
        <v>16</v>
      </c>
      <c r="DQ49" s="408">
        <f t="array" ref="DQ49">INDEX(DP$1:DP$55,MATCH(SMALL(COUNTIF(DP$1:DP$55,"&lt;"&amp;DP$1:DP$55),ROW(DP49:DQ49)),COUNTIF(DP$1:DP$55,"&lt;"&amp;DP$1:DP$55),0))</f>
        <v>49</v>
      </c>
      <c r="DR49" s="408" t="str">
        <f t="array" ref="DR49">INDEX(DO$1:DO$55,SMALL(IF(DP$1:DP$55=DQ49,ROW(DP$1:DP$55)),COUNTIF(DQ$1:DQ49,DQ49)),1)</f>
        <v>Breckland</v>
      </c>
      <c r="DS49" s="408">
        <f t="shared" si="96"/>
        <v>49</v>
      </c>
      <c r="DT49" s="408" t="str">
        <f t="shared" si="97"/>
        <v>Breckland</v>
      </c>
      <c r="DV49" s="409" t="s">
        <v>296</v>
      </c>
      <c r="DW49" s="408">
        <f t="shared" si="39"/>
        <v>20</v>
      </c>
      <c r="DX49" s="408">
        <f t="array" ref="DX49">INDEX(DW$1:DW$55,MATCH(SMALL(COUNTIF(DW$1:DW$55,"&lt;"&amp;DW$1:DW$55),ROW(DW49:DX49)),COUNTIF(DW$1:DW$55,"&lt;"&amp;DW$1:DW$55),0))</f>
        <v>49</v>
      </c>
      <c r="DY49" s="408" t="str">
        <f t="array" ref="DY49">INDEX(DV$1:DV$55,SMALL(IF(DW$1:DW$55=DX49,ROW(DW$1:DW$55)),COUNTIF(DX$1:DX49,DX49)),1)</f>
        <v>North Norfolk</v>
      </c>
      <c r="DZ49" s="408">
        <f t="shared" si="98"/>
        <v>49</v>
      </c>
      <c r="EA49" s="408" t="str">
        <f t="shared" si="99"/>
        <v>North Norfolk</v>
      </c>
      <c r="EC49" s="409" t="s">
        <v>296</v>
      </c>
      <c r="ED49" s="408">
        <f t="shared" si="40"/>
        <v>49</v>
      </c>
      <c r="EE49" s="408">
        <f t="array" ref="EE49">INDEX(ED$1:ED$55,MATCH(SMALL(COUNTIF(ED$1:ED$55,"&lt;"&amp;ED$1:ED$55),ROW(ED49:EE49)),COUNTIF(ED$1:ED$55,"&lt;"&amp;ED$1:ED$55),0))</f>
        <v>49</v>
      </c>
      <c r="EF49" s="408" t="str">
        <f t="array" ref="EF49">INDEX(EC$1:EC$55,SMALL(IF(ED$1:ED$55=EE49,ROW(ED$1:ED$55)),COUNTIF(EE$1:EE49,EE49)),1)</f>
        <v>Wealden</v>
      </c>
      <c r="EG49" s="408">
        <f t="shared" si="100"/>
        <v>49</v>
      </c>
      <c r="EH49" s="408" t="str">
        <f t="shared" si="101"/>
        <v>Wealden</v>
      </c>
      <c r="EJ49" s="409" t="s">
        <v>296</v>
      </c>
      <c r="EK49" s="408">
        <f t="shared" si="41"/>
        <v>50</v>
      </c>
      <c r="EL49" s="408">
        <f t="array" ref="EL49">INDEX(EK$1:EK$55,MATCH(SMALL(COUNTIF(EK$1:EK$55,"&lt;"&amp;EK$1:EK$55),ROW(EK49:EL49)),COUNTIF(EK$1:EK$55,"&lt;"&amp;EK$1:EK$55),0))</f>
        <v>49</v>
      </c>
      <c r="EM49" s="408" t="str">
        <f t="array" ref="EM49">INDEX(EJ$1:EJ$55,SMALL(IF(EK$1:EK$55=EL49,ROW(EK$1:EK$55)),COUNTIF(EL$1:EL49,EL49)),1)</f>
        <v>South Cambridgeshire</v>
      </c>
      <c r="EN49" s="408">
        <f t="shared" si="102"/>
        <v>49</v>
      </c>
      <c r="EO49" s="408" t="str">
        <f t="shared" si="103"/>
        <v>South Cambridgeshire</v>
      </c>
      <c r="EQ49" s="409" t="s">
        <v>296</v>
      </c>
      <c r="ER49" s="408">
        <f t="shared" si="42"/>
        <v>50</v>
      </c>
      <c r="ES49" s="408">
        <f t="array" ref="ES49">INDEX(ER$1:ER$55,MATCH(SMALL(COUNTIF(ER$1:ER$55,"&lt;"&amp;ER$1:ER$55),ROW(ER49:ES49)),COUNTIF(ER$1:ER$55,"&lt;"&amp;ER$1:ER$55),0))</f>
        <v>49</v>
      </c>
      <c r="ET49" s="408" t="str">
        <f t="array" ref="ET49">INDEX(EQ$1:EQ$55,SMALL(IF(ER$1:ER$55=ES49,ROW(ER$1:ER$55)),COUNTIF(ES$1:ES49,ES49)),1)</f>
        <v>Forest of Dean</v>
      </c>
      <c r="EU49" s="408">
        <f t="shared" si="104"/>
        <v>49</v>
      </c>
      <c r="EV49" s="408" t="str">
        <f t="shared" si="105"/>
        <v>Forest of Dean</v>
      </c>
      <c r="EX49" s="409" t="s">
        <v>296</v>
      </c>
      <c r="EY49" s="408">
        <f t="shared" si="43"/>
        <v>48</v>
      </c>
      <c r="EZ49" s="408">
        <f t="array" ref="EZ49">INDEX(EY$1:EY$55,MATCH(SMALL(COUNTIF(EY$1:EY$55,"&lt;"&amp;EY$1:EY$55),ROW(EY49:EZ49)),COUNTIF(EY$1:EY$55,"&lt;"&amp;EY$1:EY$55),0))</f>
        <v>49</v>
      </c>
      <c r="FA49" s="408" t="str">
        <f t="array" ref="FA49">INDEX(EX$1:EX$55,SMALL(IF(EY$1:EY$55=EZ49,ROW(EY$1:EY$55)),COUNTIF(EZ$1:EZ49,EZ49)),1)</f>
        <v>Harborough</v>
      </c>
      <c r="FB49" s="408">
        <f t="shared" si="106"/>
        <v>49</v>
      </c>
      <c r="FC49" s="408" t="str">
        <f t="shared" si="107"/>
        <v>Harborough</v>
      </c>
      <c r="FE49" s="409" t="s">
        <v>296</v>
      </c>
      <c r="FF49" s="408" t="str">
        <f t="shared" si="44"/>
        <v>9999</v>
      </c>
      <c r="FG49" s="408" t="str">
        <f t="array" ref="FG49">INDEX(FF$1:FF$55,MATCH(SMALL(COUNTIF(FF$1:FF$55,"&lt;"&amp;FF$1:FF$55),ROW(FF49:FG49)),COUNTIF(FF$1:FF$55,"&lt;"&amp;FF$1:FF$55),0))</f>
        <v>9999</v>
      </c>
      <c r="FH49" s="408" t="str">
        <f t="array" ref="FH49">INDEX(FE$1:FE$55,SMALL(IF(FF$1:FF$55=FG49,ROW(FF$1:FF$55)),COUNTIF(FG$1:FG49,FG49)),1)</f>
        <v>Wealden</v>
      </c>
      <c r="FI49" s="408" t="str">
        <f t="shared" si="108"/>
        <v>no data</v>
      </c>
      <c r="FJ49" s="408" t="str">
        <f t="shared" si="109"/>
        <v>Wealden</v>
      </c>
      <c r="FL49" s="409" t="s">
        <v>296</v>
      </c>
      <c r="FM49" s="408" t="str">
        <f t="shared" si="45"/>
        <v>9999</v>
      </c>
      <c r="FN49" s="408" t="str">
        <f t="array" ref="FN49">INDEX(FM$1:FM$55,MATCH(SMALL(COUNTIF(FM$1:FM$55,"&lt;"&amp;FM$1:FM$55),ROW(FM49:FN49)),COUNTIF(FM$1:FM$55,"&lt;"&amp;FM$1:FM$55),0))</f>
        <v>9999</v>
      </c>
      <c r="FO49" s="408" t="str">
        <f t="array" ref="FO49">INDEX(FL$1:FL$55,SMALL(IF(FM$1:FM$55=FN49,ROW(FM$1:FM$55)),COUNTIF(FN$1:FN49,FN49)),1)</f>
        <v>Wealden</v>
      </c>
      <c r="FP49" s="408" t="str">
        <f t="shared" si="110"/>
        <v>no data</v>
      </c>
      <c r="FQ49" s="408" t="str">
        <f t="shared" si="111"/>
        <v>Wealden</v>
      </c>
      <c r="FS49" s="409" t="s">
        <v>296</v>
      </c>
      <c r="FT49" s="408" t="str">
        <f t="shared" si="46"/>
        <v>9999</v>
      </c>
      <c r="FU49" s="408" t="str">
        <f t="array" ref="FU49">INDEX(FT$1:FT$55,MATCH(SMALL(COUNTIF(FT$1:FT$55,"&lt;"&amp;FT$1:FT$55),ROW(FT49:FU49)),COUNTIF(FT$1:FT$55,"&lt;"&amp;FT$1:FT$55),0))</f>
        <v>9999</v>
      </c>
      <c r="FV49" s="408" t="str">
        <f t="array" ref="FV49">INDEX(FS$1:FS$55,SMALL(IF(FT$1:FT$55=FU49,ROW(FT$1:FT$55)),COUNTIF(FU$1:FU49,FU49)),1)</f>
        <v>Wealden</v>
      </c>
      <c r="FW49" s="408" t="str">
        <f t="shared" si="112"/>
        <v>no data</v>
      </c>
      <c r="FX49" s="408" t="str">
        <f t="shared" si="113"/>
        <v>Wealden</v>
      </c>
      <c r="FZ49" s="409" t="s">
        <v>296</v>
      </c>
      <c r="GA49" s="408" t="str">
        <f t="shared" si="47"/>
        <v>9999</v>
      </c>
      <c r="GB49" s="408" t="str">
        <f t="array" ref="GB49">INDEX(GA$1:GA$55,MATCH(SMALL(COUNTIF(GA$1:GA$55,"&lt;"&amp;GA$1:GA$55),ROW(GA49:GB49)),COUNTIF(GA$1:GA$55,"&lt;"&amp;GA$1:GA$55),0))</f>
        <v>9999</v>
      </c>
      <c r="GC49" s="408" t="str">
        <f t="array" ref="GC49">INDEX(FZ$1:FZ$55,SMALL(IF(GA$1:GA$55=GB49,ROW(GA$1:GA$55)),COUNTIF(GB$1:GB49,GB49)),1)</f>
        <v>Wealden</v>
      </c>
      <c r="GD49" s="408" t="str">
        <f t="shared" si="114"/>
        <v>no data</v>
      </c>
      <c r="GE49" s="408" t="str">
        <f t="shared" si="115"/>
        <v>Wealden</v>
      </c>
    </row>
    <row r="50" spans="1:187" x14ac:dyDescent="0.25">
      <c r="A50" s="420" t="s">
        <v>44</v>
      </c>
      <c r="B50" s="167" t="str">
        <f t="shared" si="48"/>
        <v>OU</v>
      </c>
      <c r="C50" s="405" t="str">
        <f>VLOOKUP(A50,'urban rural'!$A$11:$B$336,2,FALSE)</f>
        <v>Other Urban</v>
      </c>
      <c r="D50" s="167" t="str">
        <f t="shared" si="49"/>
        <v>Predominantly Urban</v>
      </c>
      <c r="F50" s="405">
        <f>VLOOKUP($A50,'urban rural'!$A$11:$S$336,4,FALSE)</f>
        <v>3.0927835051546389E-4</v>
      </c>
      <c r="G50" s="424">
        <f t="shared" si="68"/>
        <v>3</v>
      </c>
      <c r="H50" s="405">
        <f t="shared" si="50"/>
        <v>3</v>
      </c>
      <c r="J50" s="405">
        <f>VLOOKUP($A50,'urban rural'!$A$11:$S$336,5,FALSE)</f>
        <v>2.0689655172413793E-4</v>
      </c>
      <c r="K50" s="424">
        <f t="shared" si="69"/>
        <v>9</v>
      </c>
      <c r="L50" s="405">
        <f t="shared" si="51"/>
        <v>9</v>
      </c>
      <c r="N50" s="405">
        <f>VLOOKUP($A50,'urban rural'!$A$11:$S$336,6,FALSE)</f>
        <v>1.8411967779056386E-4</v>
      </c>
      <c r="O50" s="424">
        <f t="shared" si="70"/>
        <v>7</v>
      </c>
      <c r="P50" s="405">
        <f t="shared" si="52"/>
        <v>7</v>
      </c>
      <c r="R50" s="405">
        <f>VLOOKUP($A50,'urban rural'!$A$11:$S$336,7,FALSE)</f>
        <v>2.0718320402466801E-4</v>
      </c>
      <c r="S50" s="424">
        <f t="shared" si="71"/>
        <v>6</v>
      </c>
      <c r="T50" s="405">
        <f t="shared" si="53"/>
        <v>6</v>
      </c>
      <c r="V50" s="405">
        <f>VLOOKUP($A50,'urban rural'!$A$11:$S$336,8,FALSE)</f>
        <v>2.7491408934707902E-4</v>
      </c>
      <c r="W50" s="424">
        <f t="shared" si="72"/>
        <v>4</v>
      </c>
      <c r="X50" s="405">
        <f t="shared" si="54"/>
        <v>4</v>
      </c>
      <c r="Z50" s="405">
        <f>VLOOKUP($A50,'urban rural'!$A$11:$S$336,9,FALSE)</f>
        <v>1.4942528735632183E-4</v>
      </c>
      <c r="AA50" s="424">
        <f t="shared" si="73"/>
        <v>9</v>
      </c>
      <c r="AB50" s="405">
        <f t="shared" si="55"/>
        <v>9</v>
      </c>
      <c r="AD50" s="405">
        <f>VLOOKUP($A50,'urban rural'!$A$11:$S$336,10,FALSE)</f>
        <v>1.4959723820483315E-4</v>
      </c>
      <c r="AE50" s="424">
        <f t="shared" si="74"/>
        <v>6</v>
      </c>
      <c r="AF50" s="405">
        <f t="shared" si="56"/>
        <v>6</v>
      </c>
      <c r="AH50" s="405">
        <f>VLOOKUP($A50,'urban rural'!$A$11:$S$336,11,FALSE)</f>
        <v>1.722584934245844E-4</v>
      </c>
      <c r="AI50" s="424">
        <f t="shared" si="75"/>
        <v>7</v>
      </c>
      <c r="AJ50" s="405">
        <f t="shared" si="57"/>
        <v>7</v>
      </c>
      <c r="AL50" s="405">
        <f>VLOOKUP($A50,'urban rural'!$A$11:$S$336,12,FALSE)</f>
        <v>3.4364261168384877E-5</v>
      </c>
      <c r="AM50" s="424">
        <f t="shared" si="76"/>
        <v>9</v>
      </c>
      <c r="AN50" s="405">
        <f t="shared" si="58"/>
        <v>9</v>
      </c>
      <c r="AP50" s="405">
        <f>VLOOKUP($A50,'urban rural'!$A$11:$S$336,13,FALSE)</f>
        <v>6.8965517241379313E-5</v>
      </c>
      <c r="AQ50" s="424">
        <f t="shared" si="77"/>
        <v>14</v>
      </c>
      <c r="AR50" s="405">
        <f t="shared" si="59"/>
        <v>14</v>
      </c>
      <c r="AT50" s="405">
        <f>VLOOKUP($A50,'urban rural'!$A$11:$S$336,14,FALSE)</f>
        <v>3.4522439585730723E-5</v>
      </c>
      <c r="AU50" s="424">
        <f t="shared" si="78"/>
        <v>9</v>
      </c>
      <c r="AV50" s="405">
        <f t="shared" si="60"/>
        <v>9</v>
      </c>
      <c r="AX50" s="405">
        <f>VLOOKUP($A50,'urban rural'!$A$11:$S$336,15,FALSE)</f>
        <v>3.4924710600083631E-5</v>
      </c>
      <c r="AY50" s="424">
        <f t="shared" si="79"/>
        <v>5</v>
      </c>
      <c r="AZ50" s="405">
        <f t="shared" si="61"/>
        <v>5</v>
      </c>
      <c r="BB50" s="405" t="str">
        <f>VLOOKUP($A50,'urban rural'!$A$11:$S$336,16,FALSE)</f>
        <v>error</v>
      </c>
      <c r="BC50" s="424">
        <f t="shared" si="80"/>
        <v>1</v>
      </c>
      <c r="BD50" s="405" t="str">
        <f t="shared" si="62"/>
        <v>9999</v>
      </c>
      <c r="BF50" s="405" t="str">
        <f>VLOOKUP($A50,'urban rural'!$A$11:$S$336,17,FALSE)</f>
        <v>error</v>
      </c>
      <c r="BG50" s="424">
        <f t="shared" si="81"/>
        <v>1</v>
      </c>
      <c r="BH50" s="405" t="str">
        <f t="shared" si="63"/>
        <v>9999</v>
      </c>
      <c r="BJ50" s="405" t="str">
        <f>VLOOKUP($A50,'urban rural'!$A$11:$S$336,18,FALSE)</f>
        <v>error</v>
      </c>
      <c r="BK50" s="424">
        <f t="shared" si="82"/>
        <v>1</v>
      </c>
      <c r="BL50" s="405" t="str">
        <f t="shared" si="64"/>
        <v>9999</v>
      </c>
      <c r="BN50" s="405" t="str">
        <f>VLOOKUP($A50,'urban rural'!$A$11:$S$336,19,FALSE)</f>
        <v>error</v>
      </c>
      <c r="BO50" s="424">
        <f t="shared" si="83"/>
        <v>1</v>
      </c>
      <c r="BP50" s="405" t="str">
        <f t="shared" si="65"/>
        <v>9999</v>
      </c>
      <c r="BQ50" s="167">
        <f>VLOOKUP(A50,'[1]average earnings workplace 2012'!$A$13:$GY$599,[1]lists1!$B$12,FALSE)</f>
        <v>10.3</v>
      </c>
      <c r="BR50" s="167" t="e">
        <f t="shared" si="66"/>
        <v>#N/A</v>
      </c>
      <c r="BS50" s="167" t="e">
        <f t="shared" si="67"/>
        <v>#N/A</v>
      </c>
      <c r="BY50" s="409" t="s">
        <v>300</v>
      </c>
      <c r="BZ50" s="408">
        <f t="shared" si="32"/>
        <v>22</v>
      </c>
      <c r="CA50" s="408">
        <f t="array" ref="CA50">INDEX($BZ$1:$BZ$55,MATCH(SMALL(COUNTIF($BZ$1:$BZ$55,"&lt;"&amp;$BZ$1:$BZ$55),ROW($BZ50:$CA50)),COUNTIF($BZ$1:$BZ$55,"&lt;"&amp;$BZ$1:$BZ$55),0))</f>
        <v>50</v>
      </c>
      <c r="CB50" s="408" t="str">
        <f t="array" ref="CB50">INDEX($BY$1:$BY$55,SMALL(IF($BZ$1:$BZ$55=$CA50,ROW($BZ$1:$BZ$55)),COUNTIF($CA$1:$CA50,$CA50)),1)</f>
        <v>Mendip</v>
      </c>
      <c r="CC50" s="408">
        <f t="shared" si="84"/>
        <v>50</v>
      </c>
      <c r="CD50" s="408" t="str">
        <f t="shared" si="85"/>
        <v>Mendip</v>
      </c>
      <c r="CF50" s="409" t="s">
        <v>300</v>
      </c>
      <c r="CG50" s="408">
        <f t="shared" si="33"/>
        <v>19</v>
      </c>
      <c r="CH50" s="408">
        <f t="array" ref="CH50">INDEX(CG$1:CG$55,MATCH(SMALL(COUNTIF(CG$1:CG$55,"&lt;"&amp;CG$1:CG$55),ROW(CG50:CH50)),COUNTIF(CG$1:CG$55,"&lt;"&amp;CG$1:CG$55),0))</f>
        <v>50</v>
      </c>
      <c r="CI50" s="408" t="str">
        <f t="array" ref="CI50">INDEX(CF$1:CF$55,SMALL(IF(CG$1:CG$55=CH50,ROW(CG$1:CG$55)),COUNTIF(CH$1:CH50,CH50)),1)</f>
        <v>Cotswold</v>
      </c>
      <c r="CJ50" s="408">
        <f t="shared" si="86"/>
        <v>50</v>
      </c>
      <c r="CK50" s="408" t="str">
        <f t="shared" si="87"/>
        <v>Cotswold</v>
      </c>
      <c r="CM50" s="409" t="s">
        <v>300</v>
      </c>
      <c r="CN50" s="408">
        <f t="shared" si="34"/>
        <v>18</v>
      </c>
      <c r="CO50" s="408">
        <f t="array" ref="CO50">INDEX(CN$1:CN$55,MATCH(SMALL(COUNTIF(CN$1:CN$55,"&lt;"&amp;CN$1:CN$55),ROW(CN50:CO50)),COUNTIF(CN$1:CN$55,"&lt;"&amp;CN$1:CN$55),0))</f>
        <v>50</v>
      </c>
      <c r="CP50" s="408" t="str">
        <f t="array" ref="CP50">INDEX(CM$1:CM$55,SMALL(IF(CN$1:CN$55=CO50,ROW(CN$1:CN$55)),COUNTIF(CO$1:CO50,CO50)),1)</f>
        <v>Cotswold</v>
      </c>
      <c r="CQ50" s="408">
        <f t="shared" si="88"/>
        <v>50</v>
      </c>
      <c r="CR50" s="408" t="str">
        <f t="shared" si="89"/>
        <v>Cotswold</v>
      </c>
      <c r="CT50" s="409" t="s">
        <v>300</v>
      </c>
      <c r="CU50" s="408">
        <f t="shared" si="35"/>
        <v>13</v>
      </c>
      <c r="CV50" s="408">
        <f t="array" ref="CV50">INDEX(CU$1:CU$55,MATCH(SMALL(COUNTIF(CU$1:CU$55,"&lt;"&amp;CU$1:CU$55),ROW(CU50:CV50)),COUNTIF(CU$1:CU$55,"&lt;"&amp;CU$1:CU$55),0))</f>
        <v>50</v>
      </c>
      <c r="CW50" s="408" t="str">
        <f t="array" ref="CW50">INDEX(CT$1:CT$55,SMALL(IF(CU$1:CU$55=CV50,ROW(CU$1:CU$55)),COUNTIF(CV$1:CV50,CV50)),1)</f>
        <v>South Cambridgeshire</v>
      </c>
      <c r="CX50" s="408">
        <f t="shared" si="90"/>
        <v>50</v>
      </c>
      <c r="CY50" s="408" t="str">
        <f t="shared" si="91"/>
        <v>South Cambridgeshire</v>
      </c>
      <c r="DA50" s="409" t="s">
        <v>300</v>
      </c>
      <c r="DB50" s="408">
        <f t="shared" si="36"/>
        <v>27</v>
      </c>
      <c r="DC50" s="408">
        <f t="array" ref="DC50">INDEX(DB$1:DB$55,MATCH(SMALL(COUNTIF(DB$1:DB$55,"&lt;"&amp;DB$1:DB$55),ROW(DB50:DC50)),COUNTIF(DB$1:DB$55,"&lt;"&amp;DB$1:DB$55),0))</f>
        <v>50</v>
      </c>
      <c r="DD50" s="408" t="str">
        <f t="array" ref="DD50">INDEX(DA$1:DA$55,SMALL(IF(DB$1:DB$55=DC50,ROW(DB$1:DB$55)),COUNTIF(DC$1:DC50,DC50)),1)</f>
        <v>Wychavon</v>
      </c>
      <c r="DE50" s="408">
        <f t="shared" si="92"/>
        <v>50</v>
      </c>
      <c r="DF50" s="408" t="str">
        <f t="shared" si="93"/>
        <v>Wychavon</v>
      </c>
      <c r="DH50" s="409" t="s">
        <v>300</v>
      </c>
      <c r="DI50" s="408">
        <f t="shared" si="37"/>
        <v>13</v>
      </c>
      <c r="DJ50" s="408">
        <f t="array" ref="DJ50">INDEX(DI$1:DI$55,MATCH(SMALL(COUNTIF(DI$1:DI$55,"&lt;"&amp;DI$1:DI$55),ROW(DI50:DJ50)),COUNTIF(DI$1:DI$55,"&lt;"&amp;DI$1:DI$55),0))</f>
        <v>50</v>
      </c>
      <c r="DK50" s="408" t="str">
        <f t="array" ref="DK50">INDEX(DH$1:DH$55,SMALL(IF(DI$1:DI$55=DJ50,ROW(DI$1:DI$55)),COUNTIF(DJ$1:DJ50,DJ50)),1)</f>
        <v>North Norfolk</v>
      </c>
      <c r="DL50" s="408">
        <f t="shared" si="94"/>
        <v>50</v>
      </c>
      <c r="DM50" s="408" t="str">
        <f t="shared" si="95"/>
        <v>North Norfolk</v>
      </c>
      <c r="DO50" s="409" t="s">
        <v>300</v>
      </c>
      <c r="DP50" s="408">
        <f t="shared" si="38"/>
        <v>19</v>
      </c>
      <c r="DQ50" s="408">
        <f t="array" ref="DQ50">INDEX(DP$1:DP$55,MATCH(SMALL(COUNTIF(DP$1:DP$55,"&lt;"&amp;DP$1:DP$55),ROW(DP50:DQ50)),COUNTIF(DP$1:DP$55,"&lt;"&amp;DP$1:DP$55),0))</f>
        <v>50</v>
      </c>
      <c r="DR50" s="408" t="str">
        <f t="array" ref="DR50">INDEX(DO$1:DO$55,SMALL(IF(DP$1:DP$55=DQ50,ROW(DP$1:DP$55)),COUNTIF(DQ$1:DQ50,DQ50)),1)</f>
        <v>Forest Heath</v>
      </c>
      <c r="DS50" s="408">
        <f t="shared" si="96"/>
        <v>50</v>
      </c>
      <c r="DT50" s="408" t="str">
        <f t="shared" si="97"/>
        <v>Forest Heath</v>
      </c>
      <c r="DV50" s="409" t="s">
        <v>300</v>
      </c>
      <c r="DW50" s="408">
        <f t="shared" si="39"/>
        <v>21</v>
      </c>
      <c r="DX50" s="408">
        <f t="array" ref="DX50">INDEX(DW$1:DW$55,MATCH(SMALL(COUNTIF(DW$1:DW$55,"&lt;"&amp;DW$1:DW$55),ROW(DW50:DX50)),COUNTIF(DW$1:DW$55,"&lt;"&amp;DW$1:DW$55),0))</f>
        <v>50</v>
      </c>
      <c r="DY50" s="408" t="str">
        <f t="array" ref="DY50">INDEX(DV$1:DV$55,SMALL(IF(DW$1:DW$55=DX50,ROW(DW$1:DW$55)),COUNTIF(DX$1:DX50,DX50)),1)</f>
        <v>Forest Heath</v>
      </c>
      <c r="DZ50" s="408">
        <f t="shared" si="98"/>
        <v>50</v>
      </c>
      <c r="EA50" s="408" t="str">
        <f t="shared" si="99"/>
        <v>Forest Heath</v>
      </c>
      <c r="EC50" s="409" t="s">
        <v>300</v>
      </c>
      <c r="ED50" s="408">
        <f t="shared" si="40"/>
        <v>20</v>
      </c>
      <c r="EE50" s="408">
        <f t="array" ref="EE50">INDEX(ED$1:ED$55,MATCH(SMALL(COUNTIF(ED$1:ED$55,"&lt;"&amp;ED$1:ED$55),ROW(ED50:EE50)),COUNTIF(ED$1:ED$55,"&lt;"&amp;ED$1:ED$55),0))</f>
        <v>50</v>
      </c>
      <c r="EF50" s="408" t="str">
        <f t="array" ref="EF50">INDEX(EC$1:EC$55,SMALL(IF(ED$1:ED$55=EE50,ROW(ED$1:ED$55)),COUNTIF(EE$1:EE50,EE50)),1)</f>
        <v>South Holland</v>
      </c>
      <c r="EG50" s="408">
        <f t="shared" si="100"/>
        <v>50</v>
      </c>
      <c r="EH50" s="408" t="str">
        <f t="shared" si="101"/>
        <v>South Holland</v>
      </c>
      <c r="EJ50" s="409" t="s">
        <v>300</v>
      </c>
      <c r="EK50" s="408">
        <f t="shared" si="41"/>
        <v>31</v>
      </c>
      <c r="EL50" s="408">
        <f t="array" ref="EL50">INDEX(EK$1:EK$55,MATCH(SMALL(COUNTIF(EK$1:EK$55,"&lt;"&amp;EK$1:EK$55),ROW(EK50:EL50)),COUNTIF(EK$1:EK$55,"&lt;"&amp;EK$1:EK$55),0))</f>
        <v>50</v>
      </c>
      <c r="EM50" s="408" t="str">
        <f t="array" ref="EM50">INDEX(EJ$1:EJ$55,SMALL(IF(EK$1:EK$55=EL50,ROW(EK$1:EK$55)),COUNTIF(EL$1:EL50,EL50)),1)</f>
        <v>Wealden</v>
      </c>
      <c r="EN50" s="408">
        <f t="shared" si="102"/>
        <v>50</v>
      </c>
      <c r="EO50" s="408" t="str">
        <f t="shared" si="103"/>
        <v>Wealden</v>
      </c>
      <c r="EQ50" s="409" t="s">
        <v>300</v>
      </c>
      <c r="ER50" s="408">
        <f t="shared" si="42"/>
        <v>23</v>
      </c>
      <c r="ES50" s="408">
        <f t="array" ref="ES50">INDEX(ER$1:ER$55,MATCH(SMALL(COUNTIF(ER$1:ER$55,"&lt;"&amp;ER$1:ER$55),ROW(ER50:ES50)),COUNTIF(ER$1:ER$55,"&lt;"&amp;ER$1:ER$55),0))</f>
        <v>50</v>
      </c>
      <c r="ET50" s="408" t="str">
        <f t="array" ref="ET50">INDEX(EQ$1:EQ$55,SMALL(IF(ER$1:ER$55=ES50,ROW(ER$1:ER$55)),COUNTIF(ES$1:ES50,ES50)),1)</f>
        <v>Wealden</v>
      </c>
      <c r="EU50" s="408">
        <f t="shared" si="104"/>
        <v>50</v>
      </c>
      <c r="EV50" s="408" t="str">
        <f t="shared" si="105"/>
        <v>Wealden</v>
      </c>
      <c r="EX50" s="409" t="s">
        <v>300</v>
      </c>
      <c r="EY50" s="408">
        <f t="shared" si="43"/>
        <v>12</v>
      </c>
      <c r="EZ50" s="408">
        <f t="array" ref="EZ50">INDEX(EY$1:EY$55,MATCH(SMALL(COUNTIF(EY$1:EY$55,"&lt;"&amp;EY$1:EY$55),ROW(EY50:EZ50)),COUNTIF(EY$1:EY$55,"&lt;"&amp;EY$1:EY$55),0))</f>
        <v>50</v>
      </c>
      <c r="FA50" s="408" t="str">
        <f t="array" ref="FA50">INDEX(EX$1:EX$55,SMALL(IF(EY$1:EY$55=EZ50,ROW(EY$1:EY$55)),COUNTIF(EZ$1:EZ50,EZ50)),1)</f>
        <v>Cotswold</v>
      </c>
      <c r="FB50" s="408">
        <f t="shared" si="106"/>
        <v>50</v>
      </c>
      <c r="FC50" s="408" t="str">
        <f t="shared" si="107"/>
        <v>Cotswold</v>
      </c>
      <c r="FE50" s="409" t="s">
        <v>300</v>
      </c>
      <c r="FF50" s="408" t="str">
        <f t="shared" si="44"/>
        <v>9999</v>
      </c>
      <c r="FG50" s="408" t="str">
        <f t="array" ref="FG50">INDEX(FF$1:FF$55,MATCH(SMALL(COUNTIF(FF$1:FF$55,"&lt;"&amp;FF$1:FF$55),ROW(FF50:FG50)),COUNTIF(FF$1:FF$55,"&lt;"&amp;FF$1:FF$55),0))</f>
        <v>9999</v>
      </c>
      <c r="FH50" s="408" t="str">
        <f t="array" ref="FH50">INDEX(FE$1:FE$55,SMALL(IF(FF$1:FF$55=FG50,ROW(FF$1:FF$55)),COUNTIF(FG$1:FG50,FG50)),1)</f>
        <v>West Devon</v>
      </c>
      <c r="FI50" s="408" t="str">
        <f t="shared" si="108"/>
        <v>no data</v>
      </c>
      <c r="FJ50" s="408" t="str">
        <f t="shared" si="109"/>
        <v>West Devon</v>
      </c>
      <c r="FL50" s="409" t="s">
        <v>300</v>
      </c>
      <c r="FM50" s="408" t="str">
        <f t="shared" si="45"/>
        <v>9999</v>
      </c>
      <c r="FN50" s="408" t="str">
        <f t="array" ref="FN50">INDEX(FM$1:FM$55,MATCH(SMALL(COUNTIF(FM$1:FM$55,"&lt;"&amp;FM$1:FM$55),ROW(FM50:FN50)),COUNTIF(FM$1:FM$55,"&lt;"&amp;FM$1:FM$55),0))</f>
        <v>9999</v>
      </c>
      <c r="FO50" s="408" t="str">
        <f t="array" ref="FO50">INDEX(FL$1:FL$55,SMALL(IF(FM$1:FM$55=FN50,ROW(FM$1:FM$55)),COUNTIF(FN$1:FN50,FN50)),1)</f>
        <v>West Devon</v>
      </c>
      <c r="FP50" s="408" t="str">
        <f t="shared" si="110"/>
        <v>no data</v>
      </c>
      <c r="FQ50" s="408" t="str">
        <f t="shared" si="111"/>
        <v>West Devon</v>
      </c>
      <c r="FS50" s="409" t="s">
        <v>300</v>
      </c>
      <c r="FT50" s="408" t="str">
        <f t="shared" si="46"/>
        <v>9999</v>
      </c>
      <c r="FU50" s="408" t="str">
        <f t="array" ref="FU50">INDEX(FT$1:FT$55,MATCH(SMALL(COUNTIF(FT$1:FT$55,"&lt;"&amp;FT$1:FT$55),ROW(FT50:FU50)),COUNTIF(FT$1:FT$55,"&lt;"&amp;FT$1:FT$55),0))</f>
        <v>9999</v>
      </c>
      <c r="FV50" s="408" t="str">
        <f t="array" ref="FV50">INDEX(FS$1:FS$55,SMALL(IF(FT$1:FT$55=FU50,ROW(FT$1:FT$55)),COUNTIF(FU$1:FU50,FU50)),1)</f>
        <v>West Devon</v>
      </c>
      <c r="FW50" s="408" t="str">
        <f t="shared" si="112"/>
        <v>no data</v>
      </c>
      <c r="FX50" s="408" t="str">
        <f t="shared" si="113"/>
        <v>West Devon</v>
      </c>
      <c r="FZ50" s="409" t="s">
        <v>300</v>
      </c>
      <c r="GA50" s="408" t="str">
        <f t="shared" si="47"/>
        <v>9999</v>
      </c>
      <c r="GB50" s="408" t="str">
        <f t="array" ref="GB50">INDEX(GA$1:GA$55,MATCH(SMALL(COUNTIF(GA$1:GA$55,"&lt;"&amp;GA$1:GA$55),ROW(GA50:GB50)),COUNTIF(GA$1:GA$55,"&lt;"&amp;GA$1:GA$55),0))</f>
        <v>9999</v>
      </c>
      <c r="GC50" s="408" t="str">
        <f t="array" ref="GC50">INDEX(FZ$1:FZ$55,SMALL(IF(GA$1:GA$55=GB50,ROW(GA$1:GA$55)),COUNTIF(GB$1:GB50,GB50)),1)</f>
        <v>West Devon</v>
      </c>
      <c r="GD50" s="408" t="str">
        <f t="shared" si="114"/>
        <v>no data</v>
      </c>
      <c r="GE50" s="408" t="str">
        <f t="shared" si="115"/>
        <v>West Devon</v>
      </c>
    </row>
    <row r="51" spans="1:187" x14ac:dyDescent="0.25">
      <c r="A51" s="420" t="s">
        <v>45</v>
      </c>
      <c r="B51" s="167" t="str">
        <f t="shared" si="48"/>
        <v>MU</v>
      </c>
      <c r="C51" s="405" t="str">
        <f>VLOOKUP(A51,'urban rural'!$A$11:$B$336,2,FALSE)</f>
        <v>Major Urban</v>
      </c>
      <c r="D51" s="167" t="str">
        <f t="shared" si="49"/>
        <v>Predominantly Urban</v>
      </c>
      <c r="F51" s="405">
        <f>VLOOKUP($A51,'urban rural'!$A$11:$S$336,4,FALSE)</f>
        <v>8.2513661202185797E-4</v>
      </c>
      <c r="G51" s="424">
        <f t="shared" si="68"/>
        <v>15</v>
      </c>
      <c r="H51" s="405">
        <f t="shared" si="50"/>
        <v>15</v>
      </c>
      <c r="J51" s="405">
        <f>VLOOKUP($A51,'urban rural'!$A$11:$S$336,5,FALSE)</f>
        <v>4.4045676998368677E-4</v>
      </c>
      <c r="K51" s="424">
        <f t="shared" si="69"/>
        <v>13</v>
      </c>
      <c r="L51" s="405">
        <f t="shared" si="51"/>
        <v>13</v>
      </c>
      <c r="N51" s="405">
        <f>VLOOKUP($A51,'urban rural'!$A$11:$S$336,6,FALSE)</f>
        <v>6.9805194805194802E-4</v>
      </c>
      <c r="O51" s="424">
        <f t="shared" si="70"/>
        <v>17</v>
      </c>
      <c r="P51" s="405">
        <f t="shared" si="52"/>
        <v>17</v>
      </c>
      <c r="R51" s="405">
        <f>VLOOKUP($A51,'urban rural'!$A$11:$S$336,7,FALSE)</f>
        <v>2.5379620779660835E-4</v>
      </c>
      <c r="S51" s="424">
        <f t="shared" si="71"/>
        <v>4</v>
      </c>
      <c r="T51" s="405">
        <f t="shared" si="53"/>
        <v>4</v>
      </c>
      <c r="V51" s="405">
        <f>VLOOKUP($A51,'urban rural'!$A$11:$S$336,8,FALSE)</f>
        <v>5.3005464480874315E-4</v>
      </c>
      <c r="W51" s="424">
        <f t="shared" si="72"/>
        <v>18</v>
      </c>
      <c r="X51" s="405">
        <f t="shared" si="54"/>
        <v>18</v>
      </c>
      <c r="Z51" s="405">
        <f>VLOOKUP($A51,'urban rural'!$A$11:$S$336,9,FALSE)</f>
        <v>2.0663404023926046E-4</v>
      </c>
      <c r="AA51" s="424">
        <f t="shared" si="73"/>
        <v>14</v>
      </c>
      <c r="AB51" s="405">
        <f t="shared" si="55"/>
        <v>14</v>
      </c>
      <c r="AD51" s="405">
        <f>VLOOKUP($A51,'urban rural'!$A$11:$S$336,10,FALSE)</f>
        <v>3.4632034632034632E-4</v>
      </c>
      <c r="AE51" s="424">
        <f t="shared" si="74"/>
        <v>16</v>
      </c>
      <c r="AF51" s="405">
        <f t="shared" si="56"/>
        <v>16</v>
      </c>
      <c r="AH51" s="405">
        <f>VLOOKUP($A51,'urban rural'!$A$11:$S$336,11,FALSE)</f>
        <v>2.2114856215522911E-4</v>
      </c>
      <c r="AI51" s="424">
        <f t="shared" si="75"/>
        <v>12</v>
      </c>
      <c r="AJ51" s="405">
        <f t="shared" si="57"/>
        <v>12</v>
      </c>
      <c r="AL51" s="405">
        <f>VLOOKUP($A51,'urban rural'!$A$11:$S$336,12,FALSE)</f>
        <v>2.9508196721311476E-4</v>
      </c>
      <c r="AM51" s="424">
        <f t="shared" si="76"/>
        <v>19</v>
      </c>
      <c r="AN51" s="405">
        <f t="shared" si="58"/>
        <v>19</v>
      </c>
      <c r="AP51" s="405">
        <f>VLOOKUP($A51,'urban rural'!$A$11:$S$336,13,FALSE)</f>
        <v>2.2838499184339316E-4</v>
      </c>
      <c r="AQ51" s="424">
        <f t="shared" si="77"/>
        <v>17</v>
      </c>
      <c r="AR51" s="405">
        <f t="shared" si="59"/>
        <v>17</v>
      </c>
      <c r="AT51" s="405">
        <f>VLOOKUP($A51,'urban rural'!$A$11:$S$336,14,FALSE)</f>
        <v>3.5714285714285714E-4</v>
      </c>
      <c r="AU51" s="424">
        <f t="shared" si="78"/>
        <v>19</v>
      </c>
      <c r="AV51" s="405">
        <f t="shared" si="60"/>
        <v>19</v>
      </c>
      <c r="AX51" s="405">
        <f>VLOOKUP($A51,'urban rural'!$A$11:$S$336,15,FALSE)</f>
        <v>3.2647645641379208E-5</v>
      </c>
      <c r="AY51" s="424">
        <f t="shared" si="79"/>
        <v>3</v>
      </c>
      <c r="AZ51" s="405">
        <f t="shared" si="61"/>
        <v>3</v>
      </c>
      <c r="BB51" s="405" t="str">
        <f>VLOOKUP($A51,'urban rural'!$A$11:$S$336,16,FALSE)</f>
        <v>error</v>
      </c>
      <c r="BC51" s="424">
        <f t="shared" si="80"/>
        <v>1</v>
      </c>
      <c r="BD51" s="405" t="str">
        <f t="shared" si="62"/>
        <v>9999</v>
      </c>
      <c r="BF51" s="405" t="str">
        <f>VLOOKUP($A51,'urban rural'!$A$11:$S$336,17,FALSE)</f>
        <v>error</v>
      </c>
      <c r="BG51" s="424">
        <f t="shared" si="81"/>
        <v>1</v>
      </c>
      <c r="BH51" s="405" t="str">
        <f t="shared" si="63"/>
        <v>9999</v>
      </c>
      <c r="BJ51" s="405" t="str">
        <f>VLOOKUP($A51,'urban rural'!$A$11:$S$336,18,FALSE)</f>
        <v>error</v>
      </c>
      <c r="BK51" s="424">
        <f t="shared" si="82"/>
        <v>1</v>
      </c>
      <c r="BL51" s="405" t="str">
        <f t="shared" si="64"/>
        <v>9999</v>
      </c>
      <c r="BN51" s="405" t="str">
        <f>VLOOKUP($A51,'urban rural'!$A$11:$S$336,19,FALSE)</f>
        <v>error</v>
      </c>
      <c r="BO51" s="424">
        <f t="shared" si="83"/>
        <v>1</v>
      </c>
      <c r="BP51" s="405" t="str">
        <f t="shared" si="65"/>
        <v>9999</v>
      </c>
      <c r="BQ51" s="167">
        <f>VLOOKUP(A51,'[1]average earnings workplace 2012'!$A$13:$GY$599,[1]lists1!$B$12,FALSE)</f>
        <v>12.26</v>
      </c>
      <c r="BR51" s="167" t="e">
        <f t="shared" si="66"/>
        <v>#N/A</v>
      </c>
      <c r="BS51" s="167" t="e">
        <f t="shared" si="67"/>
        <v>#N/A</v>
      </c>
      <c r="BY51" s="409" t="s">
        <v>301</v>
      </c>
      <c r="BZ51" s="408">
        <f t="shared" si="32"/>
        <v>26</v>
      </c>
      <c r="CA51" s="408">
        <f t="array" ref="CA51">INDEX($BZ$1:$BZ$55,MATCH(SMALL(COUNTIF($BZ$1:$BZ$55,"&lt;"&amp;$BZ$1:$BZ$55),ROW($BZ51:$CA51)),COUNTIF($BZ$1:$BZ$55,"&lt;"&amp;$BZ$1:$BZ$55),0))</f>
        <v>51</v>
      </c>
      <c r="CB51" s="408" t="str">
        <f t="array" ref="CB51">INDEX($BY$1:$BY$55,SMALL(IF($BZ$1:$BZ$55=$CA51,ROW($BZ$1:$BZ$55)),COUNTIF($CA$1:$CA51,$CA51)),1)</f>
        <v>Fenland</v>
      </c>
      <c r="CC51" s="408">
        <f t="shared" si="84"/>
        <v>51</v>
      </c>
      <c r="CD51" s="408" t="str">
        <f t="shared" si="85"/>
        <v>Fenland</v>
      </c>
      <c r="CF51" s="409" t="s">
        <v>301</v>
      </c>
      <c r="CG51" s="408">
        <f t="shared" si="33"/>
        <v>34</v>
      </c>
      <c r="CH51" s="408">
        <f t="array" ref="CH51">INDEX(CG$1:CG$55,MATCH(SMALL(COUNTIF(CG$1:CG$55,"&lt;"&amp;CG$1:CG$55),ROW(CG51:CH51)),COUNTIF(CG$1:CG$55,"&lt;"&amp;CG$1:CG$55),0))</f>
        <v>51</v>
      </c>
      <c r="CI51" s="408" t="str">
        <f t="array" ref="CI51">INDEX(CF$1:CF$55,SMALL(IF(CG$1:CG$55=CH51,ROW(CG$1:CG$55)),COUNTIF(CH$1:CH51,CH51)),1)</f>
        <v>Mendip</v>
      </c>
      <c r="CJ51" s="408">
        <f t="shared" si="86"/>
        <v>51</v>
      </c>
      <c r="CK51" s="408" t="str">
        <f t="shared" si="87"/>
        <v>Mendip</v>
      </c>
      <c r="CM51" s="409" t="s">
        <v>301</v>
      </c>
      <c r="CN51" s="408">
        <f t="shared" si="34"/>
        <v>30</v>
      </c>
      <c r="CO51" s="408">
        <f t="array" ref="CO51">INDEX(CN$1:CN$55,MATCH(SMALL(COUNTIF(CN$1:CN$55,"&lt;"&amp;CN$1:CN$55),ROW(CN51:CO51)),COUNTIF(CN$1:CN$55,"&lt;"&amp;CN$1:CN$55),0))</f>
        <v>51</v>
      </c>
      <c r="CP51" s="408" t="str">
        <f t="array" ref="CP51">INDEX(CM$1:CM$55,SMALL(IF(CN$1:CN$55=CO51,ROW(CN$1:CN$55)),COUNTIF(CO$1:CO51,CO51)),1)</f>
        <v>South Holland</v>
      </c>
      <c r="CQ51" s="408">
        <f t="shared" si="88"/>
        <v>51</v>
      </c>
      <c r="CR51" s="408" t="str">
        <f t="shared" si="89"/>
        <v>South Holland</v>
      </c>
      <c r="CT51" s="409" t="s">
        <v>301</v>
      </c>
      <c r="CU51" s="408">
        <f t="shared" si="35"/>
        <v>27</v>
      </c>
      <c r="CV51" s="408">
        <f t="array" ref="CV51">INDEX(CU$1:CU$55,MATCH(SMALL(COUNTIF(CU$1:CU$55,"&lt;"&amp;CU$1:CU$55),ROW(CU51:CV51)),COUNTIF(CU$1:CU$55,"&lt;"&amp;CU$1:CU$55),0))</f>
        <v>51</v>
      </c>
      <c r="CW51" s="408" t="str">
        <f t="array" ref="CW51">INDEX(CT$1:CT$55,SMALL(IF(CU$1:CU$55=CV51,ROW(CU$1:CU$55)),COUNTIF(CV$1:CV51,CV51)),1)</f>
        <v>East Cambridgeshire</v>
      </c>
      <c r="CX51" s="408">
        <f t="shared" si="90"/>
        <v>51</v>
      </c>
      <c r="CY51" s="408" t="str">
        <f t="shared" si="91"/>
        <v>East Cambridgeshire</v>
      </c>
      <c r="DA51" s="409" t="s">
        <v>301</v>
      </c>
      <c r="DB51" s="408">
        <f t="shared" si="36"/>
        <v>5</v>
      </c>
      <c r="DC51" s="408">
        <f t="array" ref="DC51">INDEX(DB$1:DB$55,MATCH(SMALL(COUNTIF(DB$1:DB$55,"&lt;"&amp;DB$1:DB$55),ROW(DB51:DC51)),COUNTIF(DB$1:DB$55,"&lt;"&amp;DB$1:DB$55),0))</f>
        <v>51</v>
      </c>
      <c r="DD51" s="408" t="str">
        <f t="array" ref="DD51">INDEX(DA$1:DA$55,SMALL(IF(DB$1:DB$55=DC51,ROW(DB$1:DB$55)),COUNTIF(DC$1:DC51,DC51)),1)</f>
        <v>Stratford-on-Avon</v>
      </c>
      <c r="DE51" s="408">
        <f t="shared" si="92"/>
        <v>51</v>
      </c>
      <c r="DF51" s="408" t="str">
        <f t="shared" si="93"/>
        <v>Stratford-on-Avon</v>
      </c>
      <c r="DH51" s="409" t="s">
        <v>301</v>
      </c>
      <c r="DI51" s="408">
        <f t="shared" si="37"/>
        <v>10</v>
      </c>
      <c r="DJ51" s="408">
        <f t="array" ref="DJ51">INDEX(DI$1:DI$55,MATCH(SMALL(COUNTIF(DI$1:DI$55,"&lt;"&amp;DI$1:DI$55),ROW(DI51:DJ51)),COUNTIF(DI$1:DI$55,"&lt;"&amp;DI$1:DI$55),0))</f>
        <v>51</v>
      </c>
      <c r="DK51" s="408" t="str">
        <f t="array" ref="DK51">INDEX(DH$1:DH$55,SMALL(IF(DI$1:DI$55=DJ51,ROW(DI$1:DI$55)),COUNTIF(DJ$1:DJ51,DJ51)),1)</f>
        <v>Fenland</v>
      </c>
      <c r="DL51" s="408">
        <f t="shared" si="94"/>
        <v>51</v>
      </c>
      <c r="DM51" s="408" t="str">
        <f t="shared" si="95"/>
        <v>Fenland</v>
      </c>
      <c r="DO51" s="409" t="s">
        <v>301</v>
      </c>
      <c r="DP51" s="408">
        <f t="shared" si="38"/>
        <v>7</v>
      </c>
      <c r="DQ51" s="408">
        <f t="array" ref="DQ51">INDEX(DP$1:DP$55,MATCH(SMALL(COUNTIF(DP$1:DP$55,"&lt;"&amp;DP$1:DP$55),ROW(DP51:DQ51)),COUNTIF(DP$1:DP$55,"&lt;"&amp;DP$1:DP$55),0))</f>
        <v>51</v>
      </c>
      <c r="DR51" s="408" t="str">
        <f t="array" ref="DR51">INDEX(DO$1:DO$55,SMALL(IF(DP$1:DP$55=DQ51,ROW(DP$1:DP$55)),COUNTIF(DQ$1:DQ51,DQ51)),1)</f>
        <v>Chichester</v>
      </c>
      <c r="DS51" s="408">
        <f t="shared" si="96"/>
        <v>51</v>
      </c>
      <c r="DT51" s="408" t="str">
        <f t="shared" si="97"/>
        <v>Chichester</v>
      </c>
      <c r="DV51" s="409" t="s">
        <v>301</v>
      </c>
      <c r="DW51" s="408">
        <f t="shared" si="39"/>
        <v>14</v>
      </c>
      <c r="DX51" s="408">
        <f t="array" ref="DX51">INDEX(DW$1:DW$55,MATCH(SMALL(COUNTIF(DW$1:DW$55,"&lt;"&amp;DW$1:DW$55),ROW(DW51:DX51)),COUNTIF(DW$1:DW$55,"&lt;"&amp;DW$1:DW$55),0))</f>
        <v>51</v>
      </c>
      <c r="DY51" s="408" t="str">
        <f t="array" ref="DY51">INDEX(DV$1:DV$55,SMALL(IF(DW$1:DW$55=DX51,ROW(DW$1:DW$55)),COUNTIF(DX$1:DX51,DX51)),1)</f>
        <v>Breckland</v>
      </c>
      <c r="DZ51" s="408">
        <f t="shared" si="98"/>
        <v>51</v>
      </c>
      <c r="EA51" s="408" t="str">
        <f t="shared" si="99"/>
        <v>Breckland</v>
      </c>
      <c r="EC51" s="409" t="s">
        <v>301</v>
      </c>
      <c r="ED51" s="408">
        <f t="shared" si="40"/>
        <v>45</v>
      </c>
      <c r="EE51" s="408">
        <f t="array" ref="EE51">INDEX(ED$1:ED$55,MATCH(SMALL(COUNTIF(ED$1:ED$55,"&lt;"&amp;ED$1:ED$55),ROW(ED51:EE51)),COUNTIF(ED$1:ED$55,"&lt;"&amp;ED$1:ED$55),0))</f>
        <v>51</v>
      </c>
      <c r="EF51" s="408" t="str">
        <f t="array" ref="EF51">INDEX(EC$1:EC$55,SMALL(IF(ED$1:ED$55=EE51,ROW(ED$1:ED$55)),COUNTIF(EE$1:EE51,EE51)),1)</f>
        <v>South Cambridgeshire</v>
      </c>
      <c r="EG51" s="408">
        <f t="shared" si="100"/>
        <v>51</v>
      </c>
      <c r="EH51" s="408" t="str">
        <f t="shared" si="101"/>
        <v>South Cambridgeshire</v>
      </c>
      <c r="EJ51" s="409" t="s">
        <v>301</v>
      </c>
      <c r="EK51" s="408">
        <f t="shared" si="41"/>
        <v>45</v>
      </c>
      <c r="EL51" s="408">
        <f t="array" ref="EL51">INDEX(EK$1:EK$55,MATCH(SMALL(COUNTIF(EK$1:EK$55,"&lt;"&amp;EK$1:EK$55),ROW(EK51:EL51)),COUNTIF(EK$1:EK$55,"&lt;"&amp;EK$1:EK$55),0))</f>
        <v>51</v>
      </c>
      <c r="EM51" s="408" t="str">
        <f t="array" ref="EM51">INDEX(EJ$1:EJ$55,SMALL(IF(EK$1:EK$55=EL51,ROW(EK$1:EK$55)),COUNTIF(EL$1:EL51,EL51)),1)</f>
        <v>South Holland</v>
      </c>
      <c r="EN51" s="408">
        <f t="shared" si="102"/>
        <v>51</v>
      </c>
      <c r="EO51" s="408" t="str">
        <f t="shared" si="103"/>
        <v>South Holland</v>
      </c>
      <c r="EQ51" s="409" t="s">
        <v>301</v>
      </c>
      <c r="ER51" s="408">
        <f t="shared" si="42"/>
        <v>44</v>
      </c>
      <c r="ES51" s="408">
        <f t="array" ref="ES51">INDEX(ER$1:ER$55,MATCH(SMALL(COUNTIF(ER$1:ER$55,"&lt;"&amp;ER$1:ER$55),ROW(ER51:ES51)),COUNTIF(ER$1:ER$55,"&lt;"&amp;ER$1:ER$55),0))</f>
        <v>51</v>
      </c>
      <c r="ET51" s="408" t="str">
        <f t="array" ref="ET51">INDEX(EQ$1:EQ$55,SMALL(IF(ER$1:ER$55=ES51,ROW(ER$1:ER$55)),COUNTIF(ES$1:ES51,ES51)),1)</f>
        <v>South Cambridgeshire</v>
      </c>
      <c r="EU51" s="408">
        <f t="shared" si="104"/>
        <v>51</v>
      </c>
      <c r="EV51" s="408" t="str">
        <f t="shared" si="105"/>
        <v>South Cambridgeshire</v>
      </c>
      <c r="EX51" s="409" t="s">
        <v>301</v>
      </c>
      <c r="EY51" s="408">
        <f t="shared" si="43"/>
        <v>38</v>
      </c>
      <c r="EZ51" s="408">
        <f t="array" ref="EZ51">INDEX(EY$1:EY$55,MATCH(SMALL(COUNTIF(EY$1:EY$55,"&lt;"&amp;EY$1:EY$55),ROW(EY51:EZ51)),COUNTIF(EY$1:EY$55,"&lt;"&amp;EY$1:EY$55),0))</f>
        <v>51</v>
      </c>
      <c r="FA51" s="408" t="str">
        <f t="array" ref="FA51">INDEX(EX$1:EX$55,SMALL(IF(EY$1:EY$55=EZ51,ROW(EY$1:EY$55)),COUNTIF(EZ$1:EZ51,EZ51)),1)</f>
        <v>Chichester</v>
      </c>
      <c r="FB51" s="408">
        <f t="shared" si="106"/>
        <v>51</v>
      </c>
      <c r="FC51" s="408" t="str">
        <f t="shared" si="107"/>
        <v>Chichester</v>
      </c>
      <c r="FE51" s="409" t="s">
        <v>301</v>
      </c>
      <c r="FF51" s="408" t="str">
        <f t="shared" si="44"/>
        <v>9999</v>
      </c>
      <c r="FG51" s="408" t="str">
        <f t="array" ref="FG51">INDEX(FF$1:FF$55,MATCH(SMALL(COUNTIF(FF$1:FF$55,"&lt;"&amp;FF$1:FF$55),ROW(FF51:FG51)),COUNTIF(FF$1:FF$55,"&lt;"&amp;FF$1:FF$55),0))</f>
        <v>9999</v>
      </c>
      <c r="FH51" s="408" t="str">
        <f t="array" ref="FH51">INDEX(FE$1:FE$55,SMALL(IF(FF$1:FF$55=FG51,ROW(FF$1:FF$55)),COUNTIF(FG$1:FG51,FG51)),1)</f>
        <v>West Dorset</v>
      </c>
      <c r="FI51" s="408" t="str">
        <f t="shared" si="108"/>
        <v>no data</v>
      </c>
      <c r="FJ51" s="408" t="str">
        <f t="shared" si="109"/>
        <v>West Dorset</v>
      </c>
      <c r="FL51" s="409" t="s">
        <v>301</v>
      </c>
      <c r="FM51" s="408" t="str">
        <f t="shared" si="45"/>
        <v>9999</v>
      </c>
      <c r="FN51" s="408" t="str">
        <f t="array" ref="FN51">INDEX(FM$1:FM$55,MATCH(SMALL(COUNTIF(FM$1:FM$55,"&lt;"&amp;FM$1:FM$55),ROW(FM51:FN51)),COUNTIF(FM$1:FM$55,"&lt;"&amp;FM$1:FM$55),0))</f>
        <v>9999</v>
      </c>
      <c r="FO51" s="408" t="str">
        <f t="array" ref="FO51">INDEX(FL$1:FL$55,SMALL(IF(FM$1:FM$55=FN51,ROW(FM$1:FM$55)),COUNTIF(FN$1:FN51,FN51)),1)</f>
        <v>West Dorset</v>
      </c>
      <c r="FP51" s="408" t="str">
        <f t="shared" si="110"/>
        <v>no data</v>
      </c>
      <c r="FQ51" s="408" t="str">
        <f t="shared" si="111"/>
        <v>West Dorset</v>
      </c>
      <c r="FS51" s="409" t="s">
        <v>301</v>
      </c>
      <c r="FT51" s="408" t="str">
        <f t="shared" si="46"/>
        <v>9999</v>
      </c>
      <c r="FU51" s="408" t="str">
        <f t="array" ref="FU51">INDEX(FT$1:FT$55,MATCH(SMALL(COUNTIF(FT$1:FT$55,"&lt;"&amp;FT$1:FT$55),ROW(FT51:FU51)),COUNTIF(FT$1:FT$55,"&lt;"&amp;FT$1:FT$55),0))</f>
        <v>9999</v>
      </c>
      <c r="FV51" s="408" t="str">
        <f t="array" ref="FV51">INDEX(FS$1:FS$55,SMALL(IF(FT$1:FT$55=FU51,ROW(FT$1:FT$55)),COUNTIF(FU$1:FU51,FU51)),1)</f>
        <v>West Dorset</v>
      </c>
      <c r="FW51" s="408" t="str">
        <f t="shared" si="112"/>
        <v>no data</v>
      </c>
      <c r="FX51" s="408" t="str">
        <f t="shared" si="113"/>
        <v>West Dorset</v>
      </c>
      <c r="FZ51" s="409" t="s">
        <v>301</v>
      </c>
      <c r="GA51" s="408" t="str">
        <f t="shared" si="47"/>
        <v>9999</v>
      </c>
      <c r="GB51" s="408" t="str">
        <f t="array" ref="GB51">INDEX(GA$1:GA$55,MATCH(SMALL(COUNTIF(GA$1:GA$55,"&lt;"&amp;GA$1:GA$55),ROW(GA51:GB51)),COUNTIF(GA$1:GA$55,"&lt;"&amp;GA$1:GA$55),0))</f>
        <v>9999</v>
      </c>
      <c r="GC51" s="408" t="str">
        <f t="array" ref="GC51">INDEX(FZ$1:FZ$55,SMALL(IF(GA$1:GA$55=GB51,ROW(GA$1:GA$55)),COUNTIF(GB$1:GB51,GB51)),1)</f>
        <v>West Dorset</v>
      </c>
      <c r="GD51" s="408" t="str">
        <f t="shared" si="114"/>
        <v>no data</v>
      </c>
      <c r="GE51" s="408" t="str">
        <f t="shared" si="115"/>
        <v>West Dorset</v>
      </c>
    </row>
    <row r="52" spans="1:187" x14ac:dyDescent="0.25">
      <c r="A52" s="420" t="s">
        <v>46</v>
      </c>
      <c r="B52" s="167" t="str">
        <f t="shared" si="48"/>
        <v>SR</v>
      </c>
      <c r="C52" s="405" t="str">
        <f>VLOOKUP(A52,'urban rural'!$A$11:$B$336,2,FALSE)</f>
        <v>Significant Rural</v>
      </c>
      <c r="D52" s="167" t="str">
        <f t="shared" si="49"/>
        <v>Significant Rural</v>
      </c>
      <c r="F52" s="405">
        <f>VLOOKUP($A52,'urban rural'!$A$11:$S$336,4,FALSE)</f>
        <v>6.2189054726368158E-4</v>
      </c>
      <c r="G52" s="424">
        <f t="shared" si="68"/>
        <v>15</v>
      </c>
      <c r="H52" s="405">
        <f t="shared" si="50"/>
        <v>15</v>
      </c>
      <c r="J52" s="405">
        <f>VLOOKUP($A52,'urban rural'!$A$11:$S$336,5,FALSE)</f>
        <v>3.661553686293914E-4</v>
      </c>
      <c r="K52" s="424">
        <f t="shared" si="69"/>
        <v>12</v>
      </c>
      <c r="L52" s="405">
        <f t="shared" si="51"/>
        <v>12</v>
      </c>
      <c r="N52" s="405">
        <f>VLOOKUP($A52,'urban rural'!$A$11:$S$336,6,FALSE)</f>
        <v>5.3201970443349754E-4</v>
      </c>
      <c r="O52" s="424">
        <f t="shared" si="70"/>
        <v>19</v>
      </c>
      <c r="P52" s="405">
        <f t="shared" si="52"/>
        <v>19</v>
      </c>
      <c r="R52" s="405">
        <f>VLOOKUP($A52,'urban rural'!$A$11:$S$336,7,FALSE)</f>
        <v>6.9788918773880002E-4</v>
      </c>
      <c r="S52" s="424">
        <f t="shared" si="71"/>
        <v>27</v>
      </c>
      <c r="T52" s="405">
        <f t="shared" si="53"/>
        <v>27</v>
      </c>
      <c r="V52" s="405">
        <f>VLOOKUP($A52,'urban rural'!$A$11:$S$336,8,FALSE)</f>
        <v>4.2786069651741293E-4</v>
      </c>
      <c r="W52" s="424">
        <f t="shared" si="72"/>
        <v>16</v>
      </c>
      <c r="X52" s="405">
        <f t="shared" si="54"/>
        <v>16</v>
      </c>
      <c r="Z52" s="405">
        <f>VLOOKUP($A52,'urban rural'!$A$11:$S$336,9,FALSE)</f>
        <v>1.4349332013854527E-4</v>
      </c>
      <c r="AA52" s="424">
        <f t="shared" si="73"/>
        <v>8</v>
      </c>
      <c r="AB52" s="405">
        <f t="shared" si="55"/>
        <v>8</v>
      </c>
      <c r="AD52" s="405">
        <f>VLOOKUP($A52,'urban rural'!$A$11:$S$336,10,FALSE)</f>
        <v>3.349753694581281E-4</v>
      </c>
      <c r="AE52" s="424">
        <f t="shared" si="74"/>
        <v>19</v>
      </c>
      <c r="AF52" s="405">
        <f t="shared" si="56"/>
        <v>19</v>
      </c>
      <c r="AH52" s="405">
        <f>VLOOKUP($A52,'urban rural'!$A$11:$S$336,11,FALSE)</f>
        <v>5.4594379025787055E-4</v>
      </c>
      <c r="AI52" s="424">
        <f t="shared" si="75"/>
        <v>41</v>
      </c>
      <c r="AJ52" s="405">
        <f t="shared" si="57"/>
        <v>41</v>
      </c>
      <c r="AL52" s="405">
        <f>VLOOKUP($A52,'urban rural'!$A$11:$S$336,12,FALSE)</f>
        <v>1.9402985074626865E-4</v>
      </c>
      <c r="AM52" s="424">
        <f t="shared" si="76"/>
        <v>21</v>
      </c>
      <c r="AN52" s="405">
        <f t="shared" si="58"/>
        <v>21</v>
      </c>
      <c r="AP52" s="405">
        <f>VLOOKUP($A52,'urban rural'!$A$11:$S$336,13,FALSE)</f>
        <v>2.2266204849084612E-4</v>
      </c>
      <c r="AQ52" s="424">
        <f t="shared" si="77"/>
        <v>23</v>
      </c>
      <c r="AR52" s="405">
        <f t="shared" si="59"/>
        <v>23</v>
      </c>
      <c r="AT52" s="405">
        <f>VLOOKUP($A52,'urban rural'!$A$11:$S$336,14,FALSE)</f>
        <v>1.9704433497536947E-4</v>
      </c>
      <c r="AU52" s="424">
        <f t="shared" si="78"/>
        <v>23</v>
      </c>
      <c r="AV52" s="405">
        <f t="shared" si="60"/>
        <v>23</v>
      </c>
      <c r="AX52" s="405">
        <f>VLOOKUP($A52,'urban rural'!$A$11:$S$336,15,FALSE)</f>
        <v>1.5194539748092958E-4</v>
      </c>
      <c r="AY52" s="424">
        <f t="shared" si="79"/>
        <v>19</v>
      </c>
      <c r="AZ52" s="405">
        <f t="shared" si="61"/>
        <v>19</v>
      </c>
      <c r="BB52" s="405" t="str">
        <f>VLOOKUP($A52,'urban rural'!$A$11:$S$336,16,FALSE)</f>
        <v>error</v>
      </c>
      <c r="BC52" s="424">
        <f t="shared" si="80"/>
        <v>1</v>
      </c>
      <c r="BD52" s="405" t="str">
        <f t="shared" si="62"/>
        <v>9999</v>
      </c>
      <c r="BF52" s="405" t="str">
        <f>VLOOKUP($A52,'urban rural'!$A$11:$S$336,17,FALSE)</f>
        <v>error</v>
      </c>
      <c r="BG52" s="424">
        <f t="shared" si="81"/>
        <v>1</v>
      </c>
      <c r="BH52" s="405" t="str">
        <f t="shared" si="63"/>
        <v>9999</v>
      </c>
      <c r="BJ52" s="405" t="str">
        <f>VLOOKUP($A52,'urban rural'!$A$11:$S$336,18,FALSE)</f>
        <v>error</v>
      </c>
      <c r="BK52" s="424">
        <f t="shared" si="82"/>
        <v>1</v>
      </c>
      <c r="BL52" s="405" t="str">
        <f t="shared" si="64"/>
        <v>9999</v>
      </c>
      <c r="BN52" s="405" t="str">
        <f>VLOOKUP($A52,'urban rural'!$A$11:$S$336,19,FALSE)</f>
        <v>error</v>
      </c>
      <c r="BO52" s="424">
        <f t="shared" si="83"/>
        <v>1</v>
      </c>
      <c r="BP52" s="405" t="str">
        <f t="shared" si="65"/>
        <v>9999</v>
      </c>
      <c r="BQ52" s="167">
        <f>VLOOKUP(A52,'[1]average earnings workplace 2012'!$A$13:$GY$599,[1]lists1!$B$12,FALSE)</f>
        <v>11.64</v>
      </c>
      <c r="BR52" s="167" t="e">
        <f t="shared" si="66"/>
        <v>#N/A</v>
      </c>
      <c r="BS52" s="167" t="e">
        <f t="shared" si="67"/>
        <v>#N/A</v>
      </c>
      <c r="BY52" s="409" t="s">
        <v>303</v>
      </c>
      <c r="BZ52" s="408">
        <f t="shared" si="32"/>
        <v>3</v>
      </c>
      <c r="CA52" s="408">
        <f t="array" ref="CA52">INDEX($BZ$1:$BZ$55,MATCH(SMALL(COUNTIF($BZ$1:$BZ$55,"&lt;"&amp;$BZ$1:$BZ$55),ROW($BZ52:$CA52)),COUNTIF($BZ$1:$BZ$55,"&lt;"&amp;$BZ$1:$BZ$55),0))</f>
        <v>52</v>
      </c>
      <c r="CB52" s="408" t="str">
        <f t="array" ref="CB52">INDEX($BY$1:$BY$55,SMALL(IF($BZ$1:$BZ$55=$CA52,ROW($BZ$1:$BZ$55)),COUNTIF($CA$1:$CA52,$CA52)),1)</f>
        <v>Chichester</v>
      </c>
      <c r="CC52" s="408">
        <f t="shared" si="84"/>
        <v>52</v>
      </c>
      <c r="CD52" s="408" t="str">
        <f t="shared" si="85"/>
        <v>Chichester</v>
      </c>
      <c r="CF52" s="409" t="s">
        <v>303</v>
      </c>
      <c r="CG52" s="408">
        <f t="shared" si="33"/>
        <v>9</v>
      </c>
      <c r="CH52" s="408">
        <f t="array" ref="CH52">INDEX(CG$1:CG$55,MATCH(SMALL(COUNTIF(CG$1:CG$55,"&lt;"&amp;CG$1:CG$55),ROW(CG52:CH52)),COUNTIF(CG$1:CG$55,"&lt;"&amp;CG$1:CG$55),0))</f>
        <v>52</v>
      </c>
      <c r="CI52" s="408" t="str">
        <f t="array" ref="CI52">INDEX(CF$1:CF$55,SMALL(IF(CG$1:CG$55=CH52,ROW(CG$1:CG$55)),COUNTIF(CH$1:CH52,CH52)),1)</f>
        <v>South Holland</v>
      </c>
      <c r="CJ52" s="408">
        <f t="shared" si="86"/>
        <v>52</v>
      </c>
      <c r="CK52" s="408" t="str">
        <f t="shared" si="87"/>
        <v>South Holland</v>
      </c>
      <c r="CM52" s="409" t="s">
        <v>303</v>
      </c>
      <c r="CN52" s="408">
        <f t="shared" si="34"/>
        <v>10</v>
      </c>
      <c r="CO52" s="408">
        <f t="array" ref="CO52">INDEX(CN$1:CN$55,MATCH(SMALL(COUNTIF(CN$1:CN$55,"&lt;"&amp;CN$1:CN$55),ROW(CN52:CO52)),COUNTIF(CN$1:CN$55,"&lt;"&amp;CN$1:CN$55),0))</f>
        <v>52</v>
      </c>
      <c r="CP52" s="408" t="str">
        <f t="array" ref="CP52">INDEX(CM$1:CM$55,SMALL(IF(CN$1:CN$55=CO52,ROW(CN$1:CN$55)),COUNTIF(CO$1:CO52,CO52)),1)</f>
        <v>Isles of Scilly</v>
      </c>
      <c r="CQ52" s="408">
        <f t="shared" si="88"/>
        <v>52</v>
      </c>
      <c r="CR52" s="408" t="str">
        <f t="shared" si="89"/>
        <v>Isles of Scilly</v>
      </c>
      <c r="CT52" s="409" t="s">
        <v>303</v>
      </c>
      <c r="CU52" s="408">
        <f t="shared" si="35"/>
        <v>7</v>
      </c>
      <c r="CV52" s="408">
        <f t="array" ref="CV52">INDEX(CU$1:CU$55,MATCH(SMALL(COUNTIF(CU$1:CU$55,"&lt;"&amp;CU$1:CU$55),ROW(CU52:CV52)),COUNTIF(CU$1:CU$55,"&lt;"&amp;CU$1:CU$55),0))</f>
        <v>52</v>
      </c>
      <c r="CW52" s="408" t="str">
        <f t="array" ref="CW52">INDEX(CT$1:CT$55,SMALL(IF(CU$1:CU$55=CV52,ROW(CU$1:CU$55)),COUNTIF(CV$1:CV52,CV52)),1)</f>
        <v>Fenland</v>
      </c>
      <c r="CX52" s="408">
        <f t="shared" si="90"/>
        <v>52</v>
      </c>
      <c r="CY52" s="408" t="str">
        <f t="shared" si="91"/>
        <v>Fenland</v>
      </c>
      <c r="DA52" s="409" t="s">
        <v>303</v>
      </c>
      <c r="DB52" s="408">
        <f t="shared" si="36"/>
        <v>2</v>
      </c>
      <c r="DC52" s="408">
        <f t="array" ref="DC52">INDEX(DB$1:DB$55,MATCH(SMALL(COUNTIF(DB$1:DB$55,"&lt;"&amp;DB$1:DB$55),ROW(DB52:DC52)),COUNTIF(DB$1:DB$55,"&lt;"&amp;DB$1:DB$55),0))</f>
        <v>52</v>
      </c>
      <c r="DD52" s="408" t="str">
        <f t="array" ref="DD52">INDEX(DA$1:DA$55,SMALL(IF(DB$1:DB$55=DC52,ROW(DB$1:DB$55)),COUNTIF(DC$1:DC52,DC52)),1)</f>
        <v>Fenland</v>
      </c>
      <c r="DE52" s="408">
        <f t="shared" si="92"/>
        <v>52</v>
      </c>
      <c r="DF52" s="408" t="str">
        <f t="shared" si="93"/>
        <v>Fenland</v>
      </c>
      <c r="DH52" s="409" t="s">
        <v>303</v>
      </c>
      <c r="DI52" s="408">
        <f t="shared" si="37"/>
        <v>3</v>
      </c>
      <c r="DJ52" s="408">
        <f t="array" ref="DJ52">INDEX(DI$1:DI$55,MATCH(SMALL(COUNTIF(DI$1:DI$55,"&lt;"&amp;DI$1:DI$55),ROW(DI52:DJ52)),COUNTIF(DI$1:DI$55,"&lt;"&amp;DI$1:DI$55),0))</f>
        <v>52</v>
      </c>
      <c r="DK52" s="408" t="str">
        <f t="array" ref="DK52">INDEX(DH$1:DH$55,SMALL(IF(DI$1:DI$55=DJ52,ROW(DI$1:DI$55)),COUNTIF(DJ$1:DJ52,DJ52)),1)</f>
        <v>Chichester</v>
      </c>
      <c r="DL52" s="408">
        <f t="shared" si="94"/>
        <v>52</v>
      </c>
      <c r="DM52" s="408" t="str">
        <f t="shared" si="95"/>
        <v>Chichester</v>
      </c>
      <c r="DO52" s="409" t="s">
        <v>303</v>
      </c>
      <c r="DP52" s="408">
        <f t="shared" si="38"/>
        <v>10</v>
      </c>
      <c r="DQ52" s="408">
        <f t="array" ref="DQ52">INDEX(DP$1:DP$55,MATCH(SMALL(COUNTIF(DP$1:DP$55,"&lt;"&amp;DP$1:DP$55),ROW(DP52:DQ52)),COUNTIF(DP$1:DP$55,"&lt;"&amp;DP$1:DP$55),0))</f>
        <v>52</v>
      </c>
      <c r="DR52" s="408" t="str">
        <f t="array" ref="DR52">INDEX(DO$1:DO$55,SMALL(IF(DP$1:DP$55=DQ52,ROW(DP$1:DP$55)),COUNTIF(DQ$1:DQ52,DQ52)),1)</f>
        <v>Fenland</v>
      </c>
      <c r="DS52" s="408">
        <f t="shared" si="96"/>
        <v>52</v>
      </c>
      <c r="DT52" s="408" t="str">
        <f t="shared" si="97"/>
        <v>Fenland</v>
      </c>
      <c r="DV52" s="409" t="s">
        <v>303</v>
      </c>
      <c r="DW52" s="408">
        <f t="shared" si="39"/>
        <v>12</v>
      </c>
      <c r="DX52" s="408">
        <f t="array" ref="DX52">INDEX(DW$1:DW$55,MATCH(SMALL(COUNTIF(DW$1:DW$55,"&lt;"&amp;DW$1:DW$55),ROW(DW52:DX52)),COUNTIF(DW$1:DW$55,"&lt;"&amp;DW$1:DW$55),0))</f>
        <v>52</v>
      </c>
      <c r="DY52" s="408" t="str">
        <f t="array" ref="DY52">INDEX(DV$1:DV$55,SMALL(IF(DW$1:DW$55=DX52,ROW(DW$1:DW$55)),COUNTIF(DX$1:DX52,DX52)),1)</f>
        <v>Chichester</v>
      </c>
      <c r="DZ52" s="408">
        <f t="shared" si="98"/>
        <v>52</v>
      </c>
      <c r="EA52" s="408" t="str">
        <f t="shared" si="99"/>
        <v>Chichester</v>
      </c>
      <c r="EC52" s="409" t="s">
        <v>303</v>
      </c>
      <c r="ED52" s="408">
        <f t="shared" si="40"/>
        <v>19</v>
      </c>
      <c r="EE52" s="408">
        <f t="array" ref="EE52">INDEX(ED$1:ED$55,MATCH(SMALL(COUNTIF(ED$1:ED$55,"&lt;"&amp;ED$1:ED$55),ROW(ED52:EE52)),COUNTIF(ED$1:ED$55,"&lt;"&amp;ED$1:ED$55),0))</f>
        <v>52</v>
      </c>
      <c r="EF52" s="408" t="str">
        <f t="array" ref="EF52">INDEX(EC$1:EC$55,SMALL(IF(ED$1:ED$55=EE52,ROW(ED$1:ED$55)),COUNTIF(EE$1:EE52,EE52)),1)</f>
        <v>Cotswold</v>
      </c>
      <c r="EG52" s="408">
        <f t="shared" si="100"/>
        <v>52</v>
      </c>
      <c r="EH52" s="408" t="str">
        <f t="shared" si="101"/>
        <v>Cotswold</v>
      </c>
      <c r="EJ52" s="409" t="s">
        <v>303</v>
      </c>
      <c r="EK52" s="408">
        <f t="shared" si="41"/>
        <v>28</v>
      </c>
      <c r="EL52" s="408">
        <f t="array" ref="EL52">INDEX(EK$1:EK$55,MATCH(SMALL(COUNTIF(EK$1:EK$55,"&lt;"&amp;EK$1:EK$55),ROW(EK52:EL52)),COUNTIF(EK$1:EK$55,"&lt;"&amp;EK$1:EK$55),0))</f>
        <v>52</v>
      </c>
      <c r="EM52" s="408" t="str">
        <f t="array" ref="EM52">INDEX(EJ$1:EJ$55,SMALL(IF(EK$1:EK$55=EL52,ROW(EK$1:EK$55)),COUNTIF(EL$1:EL52,EL52)),1)</f>
        <v>Cotswold</v>
      </c>
      <c r="EN52" s="408">
        <f t="shared" si="102"/>
        <v>52</v>
      </c>
      <c r="EO52" s="408" t="str">
        <f t="shared" si="103"/>
        <v>Cotswold</v>
      </c>
      <c r="EQ52" s="409" t="s">
        <v>303</v>
      </c>
      <c r="ER52" s="408">
        <f t="shared" si="42"/>
        <v>24</v>
      </c>
      <c r="ES52" s="408">
        <f t="array" ref="ES52">INDEX(ER$1:ER$55,MATCH(SMALL(COUNTIF(ER$1:ER$55,"&lt;"&amp;ER$1:ER$55),ROW(ER52:ES52)),COUNTIF(ER$1:ER$55,"&lt;"&amp;ER$1:ER$55),0))</f>
        <v>52</v>
      </c>
      <c r="ET52" s="408" t="str">
        <f t="array" ref="ET52">INDEX(EQ$1:EQ$55,SMALL(IF(ER$1:ER$55=ES52,ROW(ER$1:ER$55)),COUNTIF(ES$1:ES52,ES52)),1)</f>
        <v>Cotswold</v>
      </c>
      <c r="EU52" s="408">
        <f t="shared" si="104"/>
        <v>52</v>
      </c>
      <c r="EV52" s="408" t="str">
        <f t="shared" si="105"/>
        <v>Cotswold</v>
      </c>
      <c r="EX52" s="409" t="s">
        <v>303</v>
      </c>
      <c r="EY52" s="408">
        <f t="shared" si="43"/>
        <v>11</v>
      </c>
      <c r="EZ52" s="408">
        <f t="array" ref="EZ52">INDEX(EY$1:EY$55,MATCH(SMALL(COUNTIF(EY$1:EY$55,"&lt;"&amp;EY$1:EY$55),ROW(EY52:EZ52)),COUNTIF(EY$1:EY$55,"&lt;"&amp;EY$1:EY$55),0))</f>
        <v>52</v>
      </c>
      <c r="FA52" s="408" t="str">
        <f t="array" ref="FA52">INDEX(EX$1:EX$55,SMALL(IF(EY$1:EY$55=EZ52,ROW(EY$1:EY$55)),COUNTIF(EZ$1:EZ52,EZ52)),1)</f>
        <v>South Cambridgeshire</v>
      </c>
      <c r="FB52" s="408">
        <f t="shared" si="106"/>
        <v>52</v>
      </c>
      <c r="FC52" s="408" t="str">
        <f t="shared" si="107"/>
        <v>South Cambridgeshire</v>
      </c>
      <c r="FE52" s="409" t="s">
        <v>303</v>
      </c>
      <c r="FF52" s="408" t="str">
        <f t="shared" si="44"/>
        <v>9999</v>
      </c>
      <c r="FG52" s="408" t="str">
        <f t="array" ref="FG52">INDEX(FF$1:FF$55,MATCH(SMALL(COUNTIF(FF$1:FF$55,"&lt;"&amp;FF$1:FF$55),ROW(FF52:FG52)),COUNTIF(FF$1:FF$55,"&lt;"&amp;FF$1:FF$55),0))</f>
        <v>9999</v>
      </c>
      <c r="FH52" s="408" t="str">
        <f t="array" ref="FH52">INDEX(FE$1:FE$55,SMALL(IF(FF$1:FF$55=FG52,ROW(FF$1:FF$55)),COUNTIF(FG$1:FG52,FG52)),1)</f>
        <v>West Lindsey</v>
      </c>
      <c r="FI52" s="408" t="str">
        <f t="shared" si="108"/>
        <v>no data</v>
      </c>
      <c r="FJ52" s="408" t="str">
        <f t="shared" si="109"/>
        <v>West Lindsey</v>
      </c>
      <c r="FL52" s="409" t="s">
        <v>303</v>
      </c>
      <c r="FM52" s="408" t="str">
        <f t="shared" si="45"/>
        <v>9999</v>
      </c>
      <c r="FN52" s="408" t="str">
        <f t="array" ref="FN52">INDEX(FM$1:FM$55,MATCH(SMALL(COUNTIF(FM$1:FM$55,"&lt;"&amp;FM$1:FM$55),ROW(FM52:FN52)),COUNTIF(FM$1:FM$55,"&lt;"&amp;FM$1:FM$55),0))</f>
        <v>9999</v>
      </c>
      <c r="FO52" s="408" t="str">
        <f t="array" ref="FO52">INDEX(FL$1:FL$55,SMALL(IF(FM$1:FM$55=FN52,ROW(FM$1:FM$55)),COUNTIF(FN$1:FN52,FN52)),1)</f>
        <v>West Lindsey</v>
      </c>
      <c r="FP52" s="408" t="str">
        <f t="shared" si="110"/>
        <v>no data</v>
      </c>
      <c r="FQ52" s="408" t="str">
        <f t="shared" si="111"/>
        <v>West Lindsey</v>
      </c>
      <c r="FS52" s="409" t="s">
        <v>303</v>
      </c>
      <c r="FT52" s="408" t="str">
        <f t="shared" si="46"/>
        <v>9999</v>
      </c>
      <c r="FU52" s="408" t="str">
        <f t="array" ref="FU52">INDEX(FT$1:FT$55,MATCH(SMALL(COUNTIF(FT$1:FT$55,"&lt;"&amp;FT$1:FT$55),ROW(FT52:FU52)),COUNTIF(FT$1:FT$55,"&lt;"&amp;FT$1:FT$55),0))</f>
        <v>9999</v>
      </c>
      <c r="FV52" s="408" t="str">
        <f t="array" ref="FV52">INDEX(FS$1:FS$55,SMALL(IF(FT$1:FT$55=FU52,ROW(FT$1:FT$55)),COUNTIF(FU$1:FU52,FU52)),1)</f>
        <v>West Lindsey</v>
      </c>
      <c r="FW52" s="408" t="str">
        <f t="shared" si="112"/>
        <v>no data</v>
      </c>
      <c r="FX52" s="408" t="str">
        <f t="shared" si="113"/>
        <v>West Lindsey</v>
      </c>
      <c r="FZ52" s="409" t="s">
        <v>303</v>
      </c>
      <c r="GA52" s="408" t="str">
        <f t="shared" si="47"/>
        <v>9999</v>
      </c>
      <c r="GB52" s="408" t="str">
        <f t="array" ref="GB52">INDEX(GA$1:GA$55,MATCH(SMALL(COUNTIF(GA$1:GA$55,"&lt;"&amp;GA$1:GA$55),ROW(GA52:GB52)),COUNTIF(GA$1:GA$55,"&lt;"&amp;GA$1:GA$55),0))</f>
        <v>9999</v>
      </c>
      <c r="GC52" s="408" t="str">
        <f t="array" ref="GC52">INDEX(FZ$1:FZ$55,SMALL(IF(GA$1:GA$55=GB52,ROW(GA$1:GA$55)),COUNTIF(GB$1:GB52,GB52)),1)</f>
        <v>West Lindsey</v>
      </c>
      <c r="GD52" s="408" t="str">
        <f t="shared" si="114"/>
        <v>no data</v>
      </c>
      <c r="GE52" s="408" t="str">
        <f t="shared" si="115"/>
        <v>West Lindsey</v>
      </c>
    </row>
    <row r="53" spans="1:187" x14ac:dyDescent="0.25">
      <c r="A53" s="420" t="s">
        <v>47</v>
      </c>
      <c r="B53" s="167" t="str">
        <f t="shared" si="48"/>
        <v>OU</v>
      </c>
      <c r="C53" s="405" t="str">
        <f>VLOOKUP(A53,'urban rural'!$A$11:$B$336,2,FALSE)</f>
        <v>Other Urban</v>
      </c>
      <c r="D53" s="167" t="str">
        <f t="shared" si="49"/>
        <v>Predominantly Urban</v>
      </c>
      <c r="F53" s="405">
        <f>VLOOKUP($A53,'urban rural'!$A$11:$S$336,4,FALSE)</f>
        <v>1.5060240963855422E-2</v>
      </c>
      <c r="G53" s="424">
        <f t="shared" si="68"/>
        <v>57</v>
      </c>
      <c r="H53" s="405">
        <f t="shared" si="50"/>
        <v>57</v>
      </c>
      <c r="J53" s="405">
        <f>VLOOKUP($A53,'urban rural'!$A$11:$S$336,5,FALSE)</f>
        <v>1.3710368466152529E-2</v>
      </c>
      <c r="K53" s="424">
        <f t="shared" si="69"/>
        <v>57</v>
      </c>
      <c r="L53" s="405">
        <f t="shared" si="51"/>
        <v>57</v>
      </c>
      <c r="N53" s="405">
        <f>VLOOKUP($A53,'urban rural'!$A$11:$S$336,6,FALSE)</f>
        <v>1.548252911813644E-2</v>
      </c>
      <c r="O53" s="424">
        <f t="shared" si="70"/>
        <v>58</v>
      </c>
      <c r="P53" s="405">
        <f t="shared" si="52"/>
        <v>58</v>
      </c>
      <c r="R53" s="405">
        <f>VLOOKUP($A53,'urban rural'!$A$11:$S$336,7,FALSE)</f>
        <v>1.2884139795951745E-2</v>
      </c>
      <c r="S53" s="424">
        <f t="shared" si="71"/>
        <v>58</v>
      </c>
      <c r="T53" s="405">
        <f t="shared" si="53"/>
        <v>58</v>
      </c>
      <c r="V53" s="405">
        <f>VLOOKUP($A53,'urban rural'!$A$11:$S$336,8,FALSE)</f>
        <v>3.7521514629948365E-3</v>
      </c>
      <c r="W53" s="424">
        <f t="shared" si="72"/>
        <v>58</v>
      </c>
      <c r="X53" s="405">
        <f t="shared" si="54"/>
        <v>58</v>
      </c>
      <c r="Z53" s="405">
        <f>VLOOKUP($A53,'urban rural'!$A$11:$S$336,9,FALSE)</f>
        <v>2.5878320479862898E-3</v>
      </c>
      <c r="AA53" s="424">
        <f t="shared" si="73"/>
        <v>58</v>
      </c>
      <c r="AB53" s="405">
        <f t="shared" si="55"/>
        <v>58</v>
      </c>
      <c r="AD53" s="405">
        <f>VLOOKUP($A53,'urban rural'!$A$11:$S$336,10,FALSE)</f>
        <v>3.2529118136439268E-3</v>
      </c>
      <c r="AE53" s="424">
        <f t="shared" si="74"/>
        <v>58</v>
      </c>
      <c r="AF53" s="405">
        <f t="shared" si="56"/>
        <v>58</v>
      </c>
      <c r="AH53" s="405">
        <f>VLOOKUP($A53,'urban rural'!$A$11:$S$336,11,FALSE)</f>
        <v>2.0367016500088429E-3</v>
      </c>
      <c r="AI53" s="424">
        <f t="shared" si="75"/>
        <v>57</v>
      </c>
      <c r="AJ53" s="405">
        <f t="shared" si="57"/>
        <v>57</v>
      </c>
      <c r="AL53" s="405">
        <f>VLOOKUP($A53,'urban rural'!$A$11:$S$336,12,FALSE)</f>
        <v>1.1308089500860586E-2</v>
      </c>
      <c r="AM53" s="424">
        <f t="shared" si="76"/>
        <v>57</v>
      </c>
      <c r="AN53" s="405">
        <f t="shared" si="58"/>
        <v>57</v>
      </c>
      <c r="AP53" s="405">
        <f>VLOOKUP($A53,'urban rural'!$A$11:$S$336,13,FALSE)</f>
        <v>1.1122536418166238E-2</v>
      </c>
      <c r="AQ53" s="424">
        <f t="shared" si="77"/>
        <v>57</v>
      </c>
      <c r="AR53" s="405">
        <f t="shared" si="59"/>
        <v>57</v>
      </c>
      <c r="AT53" s="405">
        <f>VLOOKUP($A53,'urban rural'!$A$11:$S$336,14,FALSE)</f>
        <v>1.2229617304492513E-2</v>
      </c>
      <c r="AU53" s="424">
        <f t="shared" si="78"/>
        <v>58</v>
      </c>
      <c r="AV53" s="405">
        <f t="shared" si="60"/>
        <v>58</v>
      </c>
      <c r="AX53" s="405">
        <f>VLOOKUP($A53,'urban rural'!$A$11:$S$336,15,FALSE)</f>
        <v>1.0847438145942903E-2</v>
      </c>
      <c r="AY53" s="424">
        <f t="shared" si="79"/>
        <v>58</v>
      </c>
      <c r="AZ53" s="405">
        <f t="shared" si="61"/>
        <v>58</v>
      </c>
      <c r="BB53" s="405" t="str">
        <f>VLOOKUP($A53,'urban rural'!$A$11:$S$336,16,FALSE)</f>
        <v>error</v>
      </c>
      <c r="BC53" s="424">
        <f t="shared" si="80"/>
        <v>1</v>
      </c>
      <c r="BD53" s="405" t="str">
        <f t="shared" si="62"/>
        <v>9999</v>
      </c>
      <c r="BF53" s="405" t="str">
        <f>VLOOKUP($A53,'urban rural'!$A$11:$S$336,17,FALSE)</f>
        <v>error</v>
      </c>
      <c r="BG53" s="424">
        <f t="shared" si="81"/>
        <v>1</v>
      </c>
      <c r="BH53" s="405" t="str">
        <f t="shared" si="63"/>
        <v>9999</v>
      </c>
      <c r="BJ53" s="405" t="str">
        <f>VLOOKUP($A53,'urban rural'!$A$11:$S$336,18,FALSE)</f>
        <v>error</v>
      </c>
      <c r="BK53" s="424">
        <f t="shared" si="82"/>
        <v>1</v>
      </c>
      <c r="BL53" s="405" t="str">
        <f t="shared" si="64"/>
        <v>9999</v>
      </c>
      <c r="BN53" s="405" t="str">
        <f>VLOOKUP($A53,'urban rural'!$A$11:$S$336,19,FALSE)</f>
        <v>error</v>
      </c>
      <c r="BO53" s="424">
        <f t="shared" si="83"/>
        <v>1</v>
      </c>
      <c r="BP53" s="405" t="str">
        <f t="shared" si="65"/>
        <v>9999</v>
      </c>
      <c r="BQ53" s="167">
        <f>VLOOKUP(A53,'[1]average earnings workplace 2012'!$A$13:$GY$599,[1]lists1!$B$12,FALSE)</f>
        <v>16.88</v>
      </c>
      <c r="BR53" s="167" t="e">
        <f t="shared" si="66"/>
        <v>#N/A</v>
      </c>
      <c r="BS53" s="167" t="e">
        <f t="shared" si="67"/>
        <v>#N/A</v>
      </c>
      <c r="BY53" s="409" t="s">
        <v>304</v>
      </c>
      <c r="BZ53" s="408">
        <f t="shared" si="32"/>
        <v>29</v>
      </c>
      <c r="CA53" s="408">
        <f t="array" ref="CA53">INDEX($BZ$1:$BZ$55,MATCH(SMALL(COUNTIF($BZ$1:$BZ$55,"&lt;"&amp;$BZ$1:$BZ$55),ROW($BZ53:$CA53)),COUNTIF($BZ$1:$BZ$55,"&lt;"&amp;$BZ$1:$BZ$55),0))</f>
        <v>53</v>
      </c>
      <c r="CB53" s="408" t="str">
        <f t="array" ref="CB53">INDEX($BY$1:$BY$55,SMALL(IF($BZ$1:$BZ$55=$CA53,ROW($BZ$1:$BZ$55)),COUNTIF($CA$1:$CA53,$CA53)),1)</f>
        <v>South Holland</v>
      </c>
      <c r="CC53" s="408">
        <f t="shared" si="84"/>
        <v>53</v>
      </c>
      <c r="CD53" s="408" t="str">
        <f t="shared" si="85"/>
        <v>South Holland</v>
      </c>
      <c r="CF53" s="409" t="s">
        <v>304</v>
      </c>
      <c r="CG53" s="408">
        <f t="shared" si="33"/>
        <v>29</v>
      </c>
      <c r="CH53" s="408">
        <f t="array" ref="CH53">INDEX(CG$1:CG$55,MATCH(SMALL(COUNTIF(CG$1:CG$55,"&lt;"&amp;CG$1:CG$55),ROW(CG53:CH53)),COUNTIF(CG$1:CG$55,"&lt;"&amp;CG$1:CG$55),0))</f>
        <v>53</v>
      </c>
      <c r="CI53" s="408" t="str">
        <f t="array" ref="CI53">INDEX(CF$1:CF$55,SMALL(IF(CG$1:CG$55=CH53,ROW(CG$1:CG$55)),COUNTIF(CH$1:CH53,CH53)),1)</f>
        <v>Chichester</v>
      </c>
      <c r="CJ53" s="408">
        <f t="shared" si="86"/>
        <v>53</v>
      </c>
      <c r="CK53" s="408" t="str">
        <f t="shared" si="87"/>
        <v>Chichester</v>
      </c>
      <c r="CM53" s="409" t="s">
        <v>304</v>
      </c>
      <c r="CN53" s="408">
        <f t="shared" si="34"/>
        <v>29</v>
      </c>
      <c r="CO53" s="408">
        <f t="array" ref="CO53">INDEX(CN$1:CN$55,MATCH(SMALL(COUNTIF(CN$1:CN$55,"&lt;"&amp;CN$1:CN$55),ROW(CN53:CO53)),COUNTIF(CN$1:CN$55,"&lt;"&amp;CN$1:CN$55),0))</f>
        <v>53</v>
      </c>
      <c r="CP53" s="408" t="str">
        <f t="array" ref="CP53">INDEX(CM$1:CM$55,SMALL(IF(CN$1:CN$55=CO53,ROW(CN$1:CN$55)),COUNTIF(CO$1:CO53,CO53)),1)</f>
        <v>Chichester</v>
      </c>
      <c r="CQ53" s="408">
        <f t="shared" si="88"/>
        <v>53</v>
      </c>
      <c r="CR53" s="408" t="str">
        <f t="shared" si="89"/>
        <v>Chichester</v>
      </c>
      <c r="CT53" s="409" t="s">
        <v>304</v>
      </c>
      <c r="CU53" s="408">
        <f t="shared" si="35"/>
        <v>21</v>
      </c>
      <c r="CV53" s="408">
        <f t="array" ref="CV53">INDEX(CU$1:CU$55,MATCH(SMALL(COUNTIF(CU$1:CU$55,"&lt;"&amp;CU$1:CU$55),ROW(CU53:CV53)),COUNTIF(CU$1:CU$55,"&lt;"&amp;CU$1:CU$55),0))</f>
        <v>53</v>
      </c>
      <c r="CW53" s="408" t="str">
        <f t="array" ref="CW53">INDEX(CT$1:CT$55,SMALL(IF(CU$1:CU$55=CV53,ROW(CU$1:CU$55)),COUNTIF(CV$1:CV53,CV53)),1)</f>
        <v>Chichester</v>
      </c>
      <c r="CX53" s="408">
        <f t="shared" si="90"/>
        <v>53</v>
      </c>
      <c r="CY53" s="408" t="str">
        <f t="shared" si="91"/>
        <v>Chichester</v>
      </c>
      <c r="DA53" s="409" t="s">
        <v>304</v>
      </c>
      <c r="DB53" s="408">
        <f t="shared" si="36"/>
        <v>33</v>
      </c>
      <c r="DC53" s="408">
        <f t="array" ref="DC53">INDEX(DB$1:DB$55,MATCH(SMALL(COUNTIF(DB$1:DB$55,"&lt;"&amp;DB$1:DB$55),ROW(DB53:DC53)),COUNTIF(DB$1:DB$55,"&lt;"&amp;DB$1:DB$55),0))</f>
        <v>53</v>
      </c>
      <c r="DD53" s="408" t="str">
        <f t="array" ref="DD53">INDEX(DA$1:DA$55,SMALL(IF(DB$1:DB$55=DC53,ROW(DB$1:DB$55)),COUNTIF(DC$1:DC53,DC53)),1)</f>
        <v>Chichester</v>
      </c>
      <c r="DE53" s="408">
        <f t="shared" si="92"/>
        <v>53</v>
      </c>
      <c r="DF53" s="408" t="str">
        <f t="shared" si="93"/>
        <v>Chichester</v>
      </c>
      <c r="DH53" s="409" t="s">
        <v>304</v>
      </c>
      <c r="DI53" s="408">
        <f t="shared" si="37"/>
        <v>28</v>
      </c>
      <c r="DJ53" s="408">
        <f t="array" ref="DJ53">INDEX(DI$1:DI$55,MATCH(SMALL(COUNTIF(DI$1:DI$55,"&lt;"&amp;DI$1:DI$55),ROW(DI53:DJ53)),COUNTIF(DI$1:DI$55,"&lt;"&amp;DI$1:DI$55),0))</f>
        <v>53</v>
      </c>
      <c r="DK53" s="408" t="str">
        <f t="array" ref="DK53">INDEX(DH$1:DH$55,SMALL(IF(DI$1:DI$55=DJ53,ROW(DI$1:DI$55)),COUNTIF(DJ$1:DJ53,DJ53)),1)</f>
        <v>South Holland</v>
      </c>
      <c r="DL53" s="408">
        <f t="shared" si="94"/>
        <v>53</v>
      </c>
      <c r="DM53" s="408" t="str">
        <f t="shared" si="95"/>
        <v>South Holland</v>
      </c>
      <c r="DO53" s="409" t="s">
        <v>304</v>
      </c>
      <c r="DP53" s="408">
        <f t="shared" si="38"/>
        <v>38</v>
      </c>
      <c r="DQ53" s="408">
        <f t="array" ref="DQ53">INDEX(DP$1:DP$55,MATCH(SMALL(COUNTIF(DP$1:DP$55,"&lt;"&amp;DP$1:DP$55),ROW(DP53:DQ53)),COUNTIF(DP$1:DP$55,"&lt;"&amp;DP$1:DP$55),0))</f>
        <v>53</v>
      </c>
      <c r="DR53" s="408" t="str">
        <f t="array" ref="DR53">INDEX(DO$1:DO$55,SMALL(IF(DP$1:DP$55=DQ53,ROW(DP$1:DP$55)),COUNTIF(DQ$1:DQ53,DQ53)),1)</f>
        <v>South Holland</v>
      </c>
      <c r="DS53" s="408">
        <f t="shared" si="96"/>
        <v>53</v>
      </c>
      <c r="DT53" s="408" t="str">
        <f t="shared" si="97"/>
        <v>South Holland</v>
      </c>
      <c r="DV53" s="409" t="s">
        <v>304</v>
      </c>
      <c r="DW53" s="408">
        <f t="shared" si="39"/>
        <v>31</v>
      </c>
      <c r="DX53" s="408">
        <f t="array" ref="DX53">INDEX(DW$1:DW$55,MATCH(SMALL(COUNTIF(DW$1:DW$55,"&lt;"&amp;DW$1:DW$55),ROW(DW53:DX53)),COUNTIF(DW$1:DW$55,"&lt;"&amp;DW$1:DW$55),0))</f>
        <v>53</v>
      </c>
      <c r="DY53" s="408" t="str">
        <f t="array" ref="DY53">INDEX(DV$1:DV$55,SMALL(IF(DW$1:DW$55=DX53,ROW(DW$1:DW$55)),COUNTIF(DX$1:DX53,DX53)),1)</f>
        <v>East Cambridgeshire</v>
      </c>
      <c r="DZ53" s="408">
        <f t="shared" si="98"/>
        <v>53</v>
      </c>
      <c r="EA53" s="408" t="str">
        <f t="shared" si="99"/>
        <v>East Cambridgeshire</v>
      </c>
      <c r="EC53" s="409" t="s">
        <v>304</v>
      </c>
      <c r="ED53" s="408">
        <f t="shared" si="40"/>
        <v>33</v>
      </c>
      <c r="EE53" s="408">
        <f t="array" ref="EE53">INDEX(ED$1:ED$55,MATCH(SMALL(COUNTIF(ED$1:ED$55,"&lt;"&amp;ED$1:ED$55),ROW(ED53:EE53)),COUNTIF(ED$1:ED$55,"&lt;"&amp;ED$1:ED$55),0))</f>
        <v>53</v>
      </c>
      <c r="EF53" s="408" t="str">
        <f t="array" ref="EF53">INDEX(EC$1:EC$55,SMALL(IF(ED$1:ED$55=EE53,ROW(ED$1:ED$55)),COUNTIF(EE$1:EE53,EE53)),1)</f>
        <v>Chichester</v>
      </c>
      <c r="EG53" s="408">
        <f t="shared" si="100"/>
        <v>53</v>
      </c>
      <c r="EH53" s="408" t="str">
        <f t="shared" si="101"/>
        <v>Chichester</v>
      </c>
      <c r="EJ53" s="409" t="s">
        <v>304</v>
      </c>
      <c r="EK53" s="408">
        <f t="shared" si="41"/>
        <v>36</v>
      </c>
      <c r="EL53" s="408">
        <f t="array" ref="EL53">INDEX(EK$1:EK$55,MATCH(SMALL(COUNTIF(EK$1:EK$55,"&lt;"&amp;EK$1:EK$55),ROW(EK53:EL53)),COUNTIF(EK$1:EK$55,"&lt;"&amp;EK$1:EK$55),0))</f>
        <v>53</v>
      </c>
      <c r="EM53" s="408" t="str">
        <f t="array" ref="EM53">INDEX(EJ$1:EJ$55,SMALL(IF(EK$1:EK$55=EL53,ROW(EK$1:EK$55)),COUNTIF(EL$1:EL53,EL53)),1)</f>
        <v>Mendip</v>
      </c>
      <c r="EN53" s="408">
        <f t="shared" si="102"/>
        <v>53</v>
      </c>
      <c r="EO53" s="408" t="str">
        <f t="shared" si="103"/>
        <v>Mendip</v>
      </c>
      <c r="EQ53" s="409" t="s">
        <v>304</v>
      </c>
      <c r="ER53" s="408">
        <f t="shared" si="42"/>
        <v>30</v>
      </c>
      <c r="ES53" s="408">
        <f t="array" ref="ES53">INDEX(ER$1:ER$55,MATCH(SMALL(COUNTIF(ER$1:ER$55,"&lt;"&amp;ER$1:ER$55),ROW(ER53:ES53)),COUNTIF(ER$1:ER$55,"&lt;"&amp;ER$1:ER$55),0))</f>
        <v>53</v>
      </c>
      <c r="ET53" s="408" t="str">
        <f t="array" ref="ET53">INDEX(EQ$1:EQ$55,SMALL(IF(ER$1:ER$55=ES53,ROW(ER$1:ER$55)),COUNTIF(ES$1:ES53,ES53)),1)</f>
        <v>Chichester</v>
      </c>
      <c r="EU53" s="408">
        <f t="shared" si="104"/>
        <v>53</v>
      </c>
      <c r="EV53" s="408" t="str">
        <f t="shared" si="105"/>
        <v>Chichester</v>
      </c>
      <c r="EX53" s="409" t="s">
        <v>304</v>
      </c>
      <c r="EY53" s="408">
        <f t="shared" si="43"/>
        <v>13</v>
      </c>
      <c r="EZ53" s="408">
        <f t="array" ref="EZ53">INDEX(EY$1:EY$55,MATCH(SMALL(COUNTIF(EY$1:EY$55,"&lt;"&amp;EY$1:EY$55),ROW(EY53:EZ53)),COUNTIF(EY$1:EY$55,"&lt;"&amp;EY$1:EY$55),0))</f>
        <v>53</v>
      </c>
      <c r="FA53" s="408" t="str">
        <f t="array" ref="FA53">INDEX(EX$1:EX$55,SMALL(IF(EY$1:EY$55=EZ53,ROW(EY$1:EY$55)),COUNTIF(EZ$1:EZ53,EZ53)),1)</f>
        <v>Mid Sussex</v>
      </c>
      <c r="FB53" s="408">
        <f t="shared" si="106"/>
        <v>53</v>
      </c>
      <c r="FC53" s="408" t="str">
        <f t="shared" si="107"/>
        <v>Mid Sussex</v>
      </c>
      <c r="FE53" s="409" t="s">
        <v>304</v>
      </c>
      <c r="FF53" s="408" t="str">
        <f t="shared" si="44"/>
        <v>9999</v>
      </c>
      <c r="FG53" s="408" t="str">
        <f t="array" ref="FG53">INDEX(FF$1:FF$55,MATCH(SMALL(COUNTIF(FF$1:FF$55,"&lt;"&amp;FF$1:FF$55),ROW(FF53:FG53)),COUNTIF(FF$1:FF$55,"&lt;"&amp;FF$1:FF$55),0))</f>
        <v>9999</v>
      </c>
      <c r="FH53" s="408" t="str">
        <f t="array" ref="FH53">INDEX(FE$1:FE$55,SMALL(IF(FF$1:FF$55=FG53,ROW(FF$1:FF$55)),COUNTIF(FG$1:FG53,FG53)),1)</f>
        <v>West Oxfordshire</v>
      </c>
      <c r="FI53" s="408" t="str">
        <f t="shared" si="108"/>
        <v>no data</v>
      </c>
      <c r="FJ53" s="408" t="str">
        <f t="shared" si="109"/>
        <v>West Oxfordshire</v>
      </c>
      <c r="FL53" s="409" t="s">
        <v>304</v>
      </c>
      <c r="FM53" s="408" t="str">
        <f t="shared" si="45"/>
        <v>9999</v>
      </c>
      <c r="FN53" s="408" t="str">
        <f t="array" ref="FN53">INDEX(FM$1:FM$55,MATCH(SMALL(COUNTIF(FM$1:FM$55,"&lt;"&amp;FM$1:FM$55),ROW(FM53:FN53)),COUNTIF(FM$1:FM$55,"&lt;"&amp;FM$1:FM$55),0))</f>
        <v>9999</v>
      </c>
      <c r="FO53" s="408" t="str">
        <f t="array" ref="FO53">INDEX(FL$1:FL$55,SMALL(IF(FM$1:FM$55=FN53,ROW(FM$1:FM$55)),COUNTIF(FN$1:FN53,FN53)),1)</f>
        <v>West Oxfordshire</v>
      </c>
      <c r="FP53" s="408" t="str">
        <f t="shared" si="110"/>
        <v>no data</v>
      </c>
      <c r="FQ53" s="408" t="str">
        <f t="shared" si="111"/>
        <v>West Oxfordshire</v>
      </c>
      <c r="FS53" s="409" t="s">
        <v>304</v>
      </c>
      <c r="FT53" s="408" t="str">
        <f t="shared" si="46"/>
        <v>9999</v>
      </c>
      <c r="FU53" s="408" t="str">
        <f t="array" ref="FU53">INDEX(FT$1:FT$55,MATCH(SMALL(COUNTIF(FT$1:FT$55,"&lt;"&amp;FT$1:FT$55),ROW(FT53:FU53)),COUNTIF(FT$1:FT$55,"&lt;"&amp;FT$1:FT$55),0))</f>
        <v>9999</v>
      </c>
      <c r="FV53" s="408" t="str">
        <f t="array" ref="FV53">INDEX(FS$1:FS$55,SMALL(IF(FT$1:FT$55=FU53,ROW(FT$1:FT$55)),COUNTIF(FU$1:FU53,FU53)),1)</f>
        <v>West Oxfordshire</v>
      </c>
      <c r="FW53" s="408" t="str">
        <f t="shared" si="112"/>
        <v>no data</v>
      </c>
      <c r="FX53" s="408" t="str">
        <f t="shared" si="113"/>
        <v>West Oxfordshire</v>
      </c>
      <c r="FZ53" s="409" t="s">
        <v>304</v>
      </c>
      <c r="GA53" s="408" t="str">
        <f t="shared" si="47"/>
        <v>9999</v>
      </c>
      <c r="GB53" s="408" t="str">
        <f t="array" ref="GB53">INDEX(GA$1:GA$55,MATCH(SMALL(COUNTIF(GA$1:GA$55,"&lt;"&amp;GA$1:GA$55),ROW(GA53:GB53)),COUNTIF(GA$1:GA$55,"&lt;"&amp;GA$1:GA$55),0))</f>
        <v>9999</v>
      </c>
      <c r="GC53" s="408" t="str">
        <f t="array" ref="GC53">INDEX(FZ$1:FZ$55,SMALL(IF(GA$1:GA$55=GB53,ROW(GA$1:GA$55)),COUNTIF(GB$1:GB53,GB53)),1)</f>
        <v>West Oxfordshire</v>
      </c>
      <c r="GD53" s="408" t="str">
        <f t="shared" si="114"/>
        <v>no data</v>
      </c>
      <c r="GE53" s="408" t="str">
        <f t="shared" si="115"/>
        <v>West Oxfordshire</v>
      </c>
    </row>
    <row r="54" spans="1:187" x14ac:dyDescent="0.25">
      <c r="A54" s="420" t="s">
        <v>48</v>
      </c>
      <c r="B54" s="167" t="str">
        <f t="shared" si="48"/>
        <v>MU</v>
      </c>
      <c r="C54" s="405" t="str">
        <f>VLOOKUP(A54,'urban rural'!$A$11:$B$336,2,FALSE)</f>
        <v>Major Urban</v>
      </c>
      <c r="D54" s="167" t="str">
        <f t="shared" si="49"/>
        <v>Predominantly Urban</v>
      </c>
      <c r="F54" s="405">
        <f>VLOOKUP($A54,'urban rural'!$A$11:$S$336,4,FALSE)</f>
        <v>1.0099857346647647E-2</v>
      </c>
      <c r="G54" s="424">
        <f t="shared" si="68"/>
        <v>65</v>
      </c>
      <c r="H54" s="405">
        <f t="shared" si="50"/>
        <v>65</v>
      </c>
      <c r="J54" s="405">
        <f>VLOOKUP($A54,'urban rural'!$A$11:$S$336,5,FALSE)</f>
        <v>1.0267731329262564E-2</v>
      </c>
      <c r="K54" s="424">
        <f t="shared" si="69"/>
        <v>68</v>
      </c>
      <c r="L54" s="405">
        <f t="shared" si="51"/>
        <v>68</v>
      </c>
      <c r="N54" s="405">
        <f>VLOOKUP($A54,'urban rural'!$A$11:$S$336,6,FALSE)</f>
        <v>1.2268281322775966E-2</v>
      </c>
      <c r="O54" s="424">
        <f t="shared" si="70"/>
        <v>68</v>
      </c>
      <c r="P54" s="405">
        <f t="shared" si="52"/>
        <v>68</v>
      </c>
      <c r="R54" s="405">
        <f>VLOOKUP($A54,'urban rural'!$A$11:$S$336,7,FALSE)</f>
        <v>7.5266436495012292E-3</v>
      </c>
      <c r="S54" s="424">
        <f t="shared" si="71"/>
        <v>67</v>
      </c>
      <c r="T54" s="405">
        <f t="shared" si="53"/>
        <v>67</v>
      </c>
      <c r="V54" s="405">
        <f>VLOOKUP($A54,'urban rural'!$A$11:$S$336,8,FALSE)</f>
        <v>3.3428435568235854E-3</v>
      </c>
      <c r="W54" s="424">
        <f t="shared" si="72"/>
        <v>58</v>
      </c>
      <c r="X54" s="405">
        <f t="shared" si="54"/>
        <v>58</v>
      </c>
      <c r="Z54" s="405">
        <f>VLOOKUP($A54,'urban rural'!$A$11:$S$336,9,FALSE)</f>
        <v>2.8182245185533112E-3</v>
      </c>
      <c r="AA54" s="424">
        <f t="shared" si="73"/>
        <v>62</v>
      </c>
      <c r="AB54" s="405">
        <f t="shared" si="55"/>
        <v>62</v>
      </c>
      <c r="AD54" s="405">
        <f>VLOOKUP($A54,'urban rural'!$A$11:$S$336,10,FALSE)</f>
        <v>3.3954354913833256E-3</v>
      </c>
      <c r="AE54" s="424">
        <f t="shared" si="74"/>
        <v>62</v>
      </c>
      <c r="AF54" s="405">
        <f t="shared" si="56"/>
        <v>62</v>
      </c>
      <c r="AH54" s="405">
        <f>VLOOKUP($A54,'urban rural'!$A$11:$S$336,11,FALSE)</f>
        <v>1.6165743816682128E-3</v>
      </c>
      <c r="AI54" s="424">
        <f t="shared" si="75"/>
        <v>58</v>
      </c>
      <c r="AJ54" s="405">
        <f t="shared" si="57"/>
        <v>58</v>
      </c>
      <c r="AL54" s="405">
        <f>VLOOKUP($A54,'urban rural'!$A$11:$S$336,12,FALSE)</f>
        <v>6.7570137898240613E-3</v>
      </c>
      <c r="AM54" s="424">
        <f t="shared" si="76"/>
        <v>68</v>
      </c>
      <c r="AN54" s="405">
        <f t="shared" si="58"/>
        <v>68</v>
      </c>
      <c r="AP54" s="405">
        <f>VLOOKUP($A54,'urban rural'!$A$11:$S$336,13,FALSE)</f>
        <v>7.449506810709253E-3</v>
      </c>
      <c r="AQ54" s="424">
        <f t="shared" si="77"/>
        <v>69</v>
      </c>
      <c r="AR54" s="405">
        <f t="shared" si="59"/>
        <v>69</v>
      </c>
      <c r="AT54" s="405">
        <f>VLOOKUP($A54,'urban rural'!$A$11:$S$336,14,FALSE)</f>
        <v>8.87750349324639E-3</v>
      </c>
      <c r="AU54" s="424">
        <f t="shared" si="78"/>
        <v>69</v>
      </c>
      <c r="AV54" s="405">
        <f t="shared" si="60"/>
        <v>69</v>
      </c>
      <c r="AX54" s="405">
        <f>VLOOKUP($A54,'urban rural'!$A$11:$S$336,15,FALSE)</f>
        <v>5.9100692678330166E-3</v>
      </c>
      <c r="AY54" s="424">
        <f t="shared" si="79"/>
        <v>68</v>
      </c>
      <c r="AZ54" s="405">
        <f t="shared" si="61"/>
        <v>68</v>
      </c>
      <c r="BB54" s="405" t="str">
        <f>VLOOKUP($A54,'urban rural'!$A$11:$S$336,16,FALSE)</f>
        <v>error</v>
      </c>
      <c r="BC54" s="424">
        <f t="shared" si="80"/>
        <v>1</v>
      </c>
      <c r="BD54" s="405" t="str">
        <f t="shared" si="62"/>
        <v>9999</v>
      </c>
      <c r="BF54" s="405" t="str">
        <f>VLOOKUP($A54,'urban rural'!$A$11:$S$336,17,FALSE)</f>
        <v>error</v>
      </c>
      <c r="BG54" s="424">
        <f t="shared" si="81"/>
        <v>1</v>
      </c>
      <c r="BH54" s="405" t="str">
        <f t="shared" si="63"/>
        <v>9999</v>
      </c>
      <c r="BJ54" s="405" t="str">
        <f>VLOOKUP($A54,'urban rural'!$A$11:$S$336,18,FALSE)</f>
        <v>error</v>
      </c>
      <c r="BK54" s="424">
        <f t="shared" si="82"/>
        <v>1</v>
      </c>
      <c r="BL54" s="405" t="str">
        <f t="shared" si="64"/>
        <v>9999</v>
      </c>
      <c r="BN54" s="405" t="str">
        <f>VLOOKUP($A54,'urban rural'!$A$11:$S$336,19,FALSE)</f>
        <v>error</v>
      </c>
      <c r="BO54" s="424">
        <f t="shared" si="83"/>
        <v>1</v>
      </c>
      <c r="BP54" s="405" t="str">
        <f t="shared" si="65"/>
        <v>9999</v>
      </c>
      <c r="BQ54" s="167">
        <f>VLOOKUP(A54,'[1]average earnings workplace 2012'!$A$13:$GY$599,[1]lists1!$B$12,FALSE)</f>
        <v>19.079999999999998</v>
      </c>
      <c r="BR54" s="167" t="e">
        <f t="shared" si="66"/>
        <v>#N/A</v>
      </c>
      <c r="BS54" s="167" t="e">
        <f t="shared" si="67"/>
        <v>#N/A</v>
      </c>
      <c r="BY54" s="409" t="s">
        <v>305</v>
      </c>
      <c r="BZ54" s="408">
        <f t="shared" si="32"/>
        <v>47</v>
      </c>
      <c r="CA54" s="408">
        <f t="array" ref="CA54">INDEX($BZ$1:$BZ$55,MATCH(SMALL(COUNTIF($BZ$1:$BZ$55,"&lt;"&amp;$BZ$1:$BZ$55),ROW($BZ54:$CA54)),COUNTIF($BZ$1:$BZ$55,"&lt;"&amp;$BZ$1:$BZ$55),0))</f>
        <v>54</v>
      </c>
      <c r="CB54" s="408" t="str">
        <f t="array" ref="CB54">INDEX($BY$1:$BY$55,SMALL(IF($BZ$1:$BZ$55=$CA54,ROW($BZ$1:$BZ$55)),COUNTIF($CA$1:$CA54,$CA54)),1)</f>
        <v>Stratford-on-Avon</v>
      </c>
      <c r="CC54" s="408">
        <f t="shared" si="84"/>
        <v>54</v>
      </c>
      <c r="CD54" s="408" t="str">
        <f t="shared" si="85"/>
        <v>Stratford-on-Avon</v>
      </c>
      <c r="CF54" s="409" t="s">
        <v>305</v>
      </c>
      <c r="CG54" s="408">
        <f t="shared" si="33"/>
        <v>45</v>
      </c>
      <c r="CH54" s="408">
        <f t="array" ref="CH54">INDEX(CG$1:CG$55,MATCH(SMALL(COUNTIF(CG$1:CG$55,"&lt;"&amp;CG$1:CG$55),ROW(CG54:CH54)),COUNTIF(CG$1:CG$55,"&lt;"&amp;CG$1:CG$55),0))</f>
        <v>54</v>
      </c>
      <c r="CI54" s="408" t="str">
        <f t="array" ref="CI54">INDEX(CF$1:CF$55,SMALL(IF(CG$1:CG$55=CH54,ROW(CG$1:CG$55)),COUNTIF(CH$1:CH54,CH54)),1)</f>
        <v>Stratford-on-Avon</v>
      </c>
      <c r="CJ54" s="408">
        <f t="shared" si="86"/>
        <v>54</v>
      </c>
      <c r="CK54" s="408" t="str">
        <f t="shared" si="87"/>
        <v>Stratford-on-Avon</v>
      </c>
      <c r="CM54" s="409" t="s">
        <v>305</v>
      </c>
      <c r="CN54" s="408">
        <f t="shared" si="34"/>
        <v>46</v>
      </c>
      <c r="CO54" s="408">
        <f t="array" ref="CO54">INDEX(CN$1:CN$55,MATCH(SMALL(COUNTIF(CN$1:CN$55,"&lt;"&amp;CN$1:CN$55),ROW(CN54:CO54)),COUNTIF(CN$1:CN$55,"&lt;"&amp;CN$1:CN$55),0))</f>
        <v>54</v>
      </c>
      <c r="CP54" s="408" t="str">
        <f t="array" ref="CP54">INDEX(CM$1:CM$55,SMALL(IF(CN$1:CN$55=CO54,ROW(CN$1:CN$55)),COUNTIF(CO$1:CO54,CO54)),1)</f>
        <v>Stratford-on-Avon</v>
      </c>
      <c r="CQ54" s="408">
        <f t="shared" si="88"/>
        <v>54</v>
      </c>
      <c r="CR54" s="408" t="str">
        <f t="shared" si="89"/>
        <v>Stratford-on-Avon</v>
      </c>
      <c r="CT54" s="409" t="s">
        <v>305</v>
      </c>
      <c r="CU54" s="408">
        <f t="shared" si="35"/>
        <v>38</v>
      </c>
      <c r="CV54" s="408">
        <f t="array" ref="CV54">INDEX(CU$1:CU$55,MATCH(SMALL(COUNTIF(CU$1:CU$55,"&lt;"&amp;CU$1:CU$55),ROW(CU54:CV54)),COUNTIF(CU$1:CU$55,"&lt;"&amp;CU$1:CU$55),0))</f>
        <v>54</v>
      </c>
      <c r="CW54" s="408" t="str">
        <f t="array" ref="CW54">INDEX(CT$1:CT$55,SMALL(IF(CU$1:CU$55=CV54,ROW(CU$1:CU$55)),COUNTIF(CV$1:CV54,CV54)),1)</f>
        <v>Stratford-on-Avon</v>
      </c>
      <c r="CX54" s="408">
        <f t="shared" si="90"/>
        <v>54</v>
      </c>
      <c r="CY54" s="408" t="str">
        <f t="shared" si="91"/>
        <v>Stratford-on-Avon</v>
      </c>
      <c r="DA54" s="409" t="s">
        <v>305</v>
      </c>
      <c r="DB54" s="408">
        <f t="shared" si="36"/>
        <v>43</v>
      </c>
      <c r="DC54" s="408">
        <f t="array" ref="DC54">INDEX(DB$1:DB$55,MATCH(SMALL(COUNTIF(DB$1:DB$55,"&lt;"&amp;DB$1:DB$55),ROW(DB54:DC54)),COUNTIF(DB$1:DB$55,"&lt;"&amp;DB$1:DB$55),0))</f>
        <v>54</v>
      </c>
      <c r="DD54" s="408" t="str">
        <f t="array" ref="DD54">INDEX(DA$1:DA$55,SMALL(IF(DB$1:DB$55=DC54,ROW(DB$1:DB$55)),COUNTIF(DC$1:DC54,DC54)),1)</f>
        <v>South Holland</v>
      </c>
      <c r="DE54" s="408">
        <f t="shared" si="92"/>
        <v>54</v>
      </c>
      <c r="DF54" s="408" t="str">
        <f t="shared" si="93"/>
        <v>South Holland</v>
      </c>
      <c r="DH54" s="409" t="s">
        <v>305</v>
      </c>
      <c r="DI54" s="408">
        <f t="shared" si="37"/>
        <v>38</v>
      </c>
      <c r="DJ54" s="408">
        <f t="array" ref="DJ54">INDEX(DI$1:DI$55,MATCH(SMALL(COUNTIF(DI$1:DI$55,"&lt;"&amp;DI$1:DI$55),ROW(DI54:DJ54)),COUNTIF(DI$1:DI$55,"&lt;"&amp;DI$1:DI$55),0))</f>
        <v>54</v>
      </c>
      <c r="DK54" s="408" t="str">
        <f t="array" ref="DK54">INDEX(DH$1:DH$55,SMALL(IF(DI$1:DI$55=DJ54,ROW(DI$1:DI$55)),COUNTIF(DJ$1:DJ54,DJ54)),1)</f>
        <v>Isles of Scilly</v>
      </c>
      <c r="DL54" s="408">
        <f t="shared" si="94"/>
        <v>54</v>
      </c>
      <c r="DM54" s="408" t="str">
        <f t="shared" si="95"/>
        <v>Isles of Scilly</v>
      </c>
      <c r="DO54" s="409" t="s">
        <v>305</v>
      </c>
      <c r="DP54" s="408">
        <f t="shared" si="38"/>
        <v>48</v>
      </c>
      <c r="DQ54" s="408">
        <f t="array" ref="DQ54">INDEX(DP$1:DP$55,MATCH(SMALL(COUNTIF(DP$1:DP$55,"&lt;"&amp;DP$1:DP$55),ROW(DP54:DQ54)),COUNTIF(DP$1:DP$55,"&lt;"&amp;DP$1:DP$55),0))</f>
        <v>54</v>
      </c>
      <c r="DR54" s="408" t="str">
        <f t="array" ref="DR54">INDEX(DO$1:DO$55,SMALL(IF(DP$1:DP$55=DQ54,ROW(DP$1:DP$55)),COUNTIF(DQ$1:DQ54,DQ54)),1)</f>
        <v>Isles of Scilly</v>
      </c>
      <c r="DS54" s="408">
        <f t="shared" si="96"/>
        <v>54</v>
      </c>
      <c r="DT54" s="408" t="str">
        <f t="shared" si="97"/>
        <v>Isles of Scilly</v>
      </c>
      <c r="DV54" s="409" t="s">
        <v>305</v>
      </c>
      <c r="DW54" s="408">
        <f t="shared" si="39"/>
        <v>48</v>
      </c>
      <c r="DX54" s="408">
        <f t="array" ref="DX54">INDEX(DW$1:DW$55,MATCH(SMALL(COUNTIF(DW$1:DW$55,"&lt;"&amp;DW$1:DW$55),ROW(DW54:DX54)),COUNTIF(DW$1:DW$55,"&lt;"&amp;DW$1:DW$55),0))</f>
        <v>54</v>
      </c>
      <c r="DY54" s="408" t="str">
        <f t="array" ref="DY54">INDEX(DV$1:DV$55,SMALL(IF(DW$1:DW$55=DX54,ROW(DW$1:DW$55)),COUNTIF(DX$1:DX54,DX54)),1)</f>
        <v>South Holland</v>
      </c>
      <c r="DZ54" s="408">
        <f t="shared" si="98"/>
        <v>54</v>
      </c>
      <c r="EA54" s="408" t="str">
        <f t="shared" si="99"/>
        <v>South Holland</v>
      </c>
      <c r="EC54" s="409" t="s">
        <v>305</v>
      </c>
      <c r="ED54" s="408">
        <f t="shared" si="40"/>
        <v>46</v>
      </c>
      <c r="EE54" s="408">
        <f t="array" ref="EE54">INDEX(ED$1:ED$55,MATCH(SMALL(COUNTIF(ED$1:ED$55,"&lt;"&amp;ED$1:ED$55),ROW(ED54:EE54)),COUNTIF(ED$1:ED$55,"&lt;"&amp;ED$1:ED$55),0))</f>
        <v>54</v>
      </c>
      <c r="EF54" s="408" t="str">
        <f t="array" ref="EF54">INDEX(EC$1:EC$55,SMALL(IF(ED$1:ED$55=EE54,ROW(ED$1:ED$55)),COUNTIF(EE$1:EE54,EE54)),1)</f>
        <v>Mendip</v>
      </c>
      <c r="EG54" s="408">
        <f t="shared" si="100"/>
        <v>54</v>
      </c>
      <c r="EH54" s="408" t="str">
        <f t="shared" si="101"/>
        <v>Mendip</v>
      </c>
      <c r="EJ54" s="409" t="s">
        <v>305</v>
      </c>
      <c r="EK54" s="408">
        <f t="shared" si="41"/>
        <v>46</v>
      </c>
      <c r="EL54" s="408">
        <f t="array" ref="EL54">INDEX(EK$1:EK$55,MATCH(SMALL(COUNTIF(EK$1:EK$55,"&lt;"&amp;EK$1:EK$55),ROW(EK54:EL54)),COUNTIF(EK$1:EK$55,"&lt;"&amp;EK$1:EK$55),0))</f>
        <v>54</v>
      </c>
      <c r="EM54" s="408" t="str">
        <f t="array" ref="EM54">INDEX(EJ$1:EJ$55,SMALL(IF(EK$1:EK$55=EL54,ROW(EK$1:EK$55)),COUNTIF(EL$1:EL54,EL54)),1)</f>
        <v>Chichester</v>
      </c>
      <c r="EN54" s="408">
        <f t="shared" si="102"/>
        <v>54</v>
      </c>
      <c r="EO54" s="408" t="str">
        <f t="shared" si="103"/>
        <v>Chichester</v>
      </c>
      <c r="EQ54" s="409" t="s">
        <v>305</v>
      </c>
      <c r="ER54" s="408">
        <f t="shared" si="42"/>
        <v>45</v>
      </c>
      <c r="ES54" s="408">
        <f t="array" ref="ES54">INDEX(ER$1:ER$55,MATCH(SMALL(COUNTIF(ER$1:ER$55,"&lt;"&amp;ER$1:ER$55),ROW(ER54:ES54)),COUNTIF(ER$1:ER$55,"&lt;"&amp;ER$1:ER$55),0))</f>
        <v>54</v>
      </c>
      <c r="ET54" s="408" t="str">
        <f t="array" ref="ET54">INDEX(EQ$1:EQ$55,SMALL(IF(ER$1:ER$55=ES54,ROW(ER$1:ER$55)),COUNTIF(ES$1:ES54,ES54)),1)</f>
        <v>Mendip</v>
      </c>
      <c r="EU54" s="408">
        <f t="shared" si="104"/>
        <v>54</v>
      </c>
      <c r="EV54" s="408" t="str">
        <f t="shared" si="105"/>
        <v>Mendip</v>
      </c>
      <c r="EX54" s="409" t="s">
        <v>305</v>
      </c>
      <c r="EY54" s="408">
        <f t="shared" si="43"/>
        <v>22</v>
      </c>
      <c r="EZ54" s="408">
        <f t="array" ref="EZ54">INDEX(EY$1:EY$55,MATCH(SMALL(COUNTIF(EY$1:EY$55,"&lt;"&amp;EY$1:EY$55),ROW(EY54:EZ54)),COUNTIF(EY$1:EY$55,"&lt;"&amp;EY$1:EY$55),0))</f>
        <v>54</v>
      </c>
      <c r="FA54" s="408" t="str">
        <f t="array" ref="FA54">INDEX(EX$1:EX$55,SMALL(IF(EY$1:EY$55=EZ54,ROW(EY$1:EY$55)),COUNTIF(EZ$1:EZ54,EZ54)),1)</f>
        <v>South Holland</v>
      </c>
      <c r="FB54" s="408">
        <f t="shared" si="106"/>
        <v>54</v>
      </c>
      <c r="FC54" s="408" t="str">
        <f t="shared" si="107"/>
        <v>South Holland</v>
      </c>
      <c r="FE54" s="409" t="s">
        <v>305</v>
      </c>
      <c r="FF54" s="408" t="str">
        <f t="shared" si="44"/>
        <v>9999</v>
      </c>
      <c r="FG54" s="408" t="str">
        <f t="array" ref="FG54">INDEX(FF$1:FF$55,MATCH(SMALL(COUNTIF(FF$1:FF$55,"&lt;"&amp;FF$1:FF$55),ROW(FF54:FG54)),COUNTIF(FF$1:FF$55,"&lt;"&amp;FF$1:FF$55),0))</f>
        <v>9999</v>
      </c>
      <c r="FH54" s="408" t="str">
        <f t="array" ref="FH54">INDEX(FE$1:FE$55,SMALL(IF(FF$1:FF$55=FG54,ROW(FF$1:FF$55)),COUNTIF(FG$1:FG54,FG54)),1)</f>
        <v>West Somerset</v>
      </c>
      <c r="FI54" s="408" t="str">
        <f t="shared" si="108"/>
        <v>no data</v>
      </c>
      <c r="FJ54" s="408" t="str">
        <f t="shared" si="109"/>
        <v>West Somerset</v>
      </c>
      <c r="FL54" s="409" t="s">
        <v>305</v>
      </c>
      <c r="FM54" s="408" t="str">
        <f t="shared" si="45"/>
        <v>9999</v>
      </c>
      <c r="FN54" s="408" t="str">
        <f t="array" ref="FN54">INDEX(FM$1:FM$55,MATCH(SMALL(COUNTIF(FM$1:FM$55,"&lt;"&amp;FM$1:FM$55),ROW(FM54:FN54)),COUNTIF(FM$1:FM$55,"&lt;"&amp;FM$1:FM$55),0))</f>
        <v>9999</v>
      </c>
      <c r="FO54" s="408" t="str">
        <f t="array" ref="FO54">INDEX(FL$1:FL$55,SMALL(IF(FM$1:FM$55=FN54,ROW(FM$1:FM$55)),COUNTIF(FN$1:FN54,FN54)),1)</f>
        <v>West Somerset</v>
      </c>
      <c r="FP54" s="408" t="str">
        <f t="shared" si="110"/>
        <v>no data</v>
      </c>
      <c r="FQ54" s="408" t="str">
        <f t="shared" si="111"/>
        <v>West Somerset</v>
      </c>
      <c r="FS54" s="409" t="s">
        <v>305</v>
      </c>
      <c r="FT54" s="408" t="str">
        <f t="shared" si="46"/>
        <v>9999</v>
      </c>
      <c r="FU54" s="408" t="str">
        <f t="array" ref="FU54">INDEX(FT$1:FT$55,MATCH(SMALL(COUNTIF(FT$1:FT$55,"&lt;"&amp;FT$1:FT$55),ROW(FT54:FU54)),COUNTIF(FT$1:FT$55,"&lt;"&amp;FT$1:FT$55),0))</f>
        <v>9999</v>
      </c>
      <c r="FV54" s="408" t="str">
        <f t="array" ref="FV54">INDEX(FS$1:FS$55,SMALL(IF(FT$1:FT$55=FU54,ROW(FT$1:FT$55)),COUNTIF(FU$1:FU54,FU54)),1)</f>
        <v>West Somerset</v>
      </c>
      <c r="FW54" s="408" t="str">
        <f t="shared" si="112"/>
        <v>no data</v>
      </c>
      <c r="FX54" s="408" t="str">
        <f t="shared" si="113"/>
        <v>West Somerset</v>
      </c>
      <c r="FZ54" s="409" t="s">
        <v>305</v>
      </c>
      <c r="GA54" s="408" t="str">
        <f t="shared" si="47"/>
        <v>9999</v>
      </c>
      <c r="GB54" s="408" t="str">
        <f t="array" ref="GB54">INDEX(GA$1:GA$55,MATCH(SMALL(COUNTIF(GA$1:GA$55,"&lt;"&amp;GA$1:GA$55),ROW(GA54:GB54)),COUNTIF(GA$1:GA$55,"&lt;"&amp;GA$1:GA$55),0))</f>
        <v>9999</v>
      </c>
      <c r="GC54" s="408" t="str">
        <f t="array" ref="GC54">INDEX(FZ$1:FZ$55,SMALL(IF(GA$1:GA$55=GB54,ROW(GA$1:GA$55)),COUNTIF(GB$1:GB54,GB54)),1)</f>
        <v>West Somerset</v>
      </c>
      <c r="GD54" s="408" t="str">
        <f t="shared" si="114"/>
        <v>no data</v>
      </c>
      <c r="GE54" s="408" t="str">
        <f t="shared" si="115"/>
        <v>West Somerset</v>
      </c>
    </row>
    <row r="55" spans="1:187" x14ac:dyDescent="0.25">
      <c r="A55" s="420" t="s">
        <v>49</v>
      </c>
      <c r="B55" s="167" t="str">
        <f t="shared" si="48"/>
        <v>SR</v>
      </c>
      <c r="C55" s="405" t="str">
        <f>VLOOKUP(A55,'urban rural'!$A$11:$B$336,2,FALSE)</f>
        <v>Significant Rural</v>
      </c>
      <c r="D55" s="167" t="str">
        <f t="shared" si="49"/>
        <v>Significant Rural</v>
      </c>
      <c r="F55" s="405">
        <f>VLOOKUP($A55,'urban rural'!$A$11:$S$336,4,FALSE)</f>
        <v>3.4374999999999998E-4</v>
      </c>
      <c r="G55" s="424">
        <f t="shared" si="68"/>
        <v>7</v>
      </c>
      <c r="H55" s="405">
        <f t="shared" si="50"/>
        <v>7</v>
      </c>
      <c r="J55" s="405">
        <f>VLOOKUP($A55,'urban rural'!$A$11:$S$336,5,FALSE)</f>
        <v>1.0362694300518135E-4</v>
      </c>
      <c r="K55" s="424">
        <f t="shared" si="69"/>
        <v>3</v>
      </c>
      <c r="L55" s="405">
        <f t="shared" si="51"/>
        <v>3</v>
      </c>
      <c r="N55" s="405">
        <f>VLOOKUP($A55,'urban rural'!$A$11:$S$336,6,FALSE)</f>
        <v>1.238390092879257E-4</v>
      </c>
      <c r="O55" s="424">
        <f t="shared" si="70"/>
        <v>3</v>
      </c>
      <c r="P55" s="405">
        <f t="shared" si="52"/>
        <v>3</v>
      </c>
      <c r="R55" s="405">
        <f>VLOOKUP($A55,'urban rural'!$A$11:$S$336,7,FALSE)</f>
        <v>9.2560108947304E-5</v>
      </c>
      <c r="S55" s="424">
        <f t="shared" si="71"/>
        <v>3</v>
      </c>
      <c r="T55" s="405">
        <f t="shared" si="53"/>
        <v>3</v>
      </c>
      <c r="V55" s="405">
        <f>VLOOKUP($A55,'urban rural'!$A$11:$S$336,8,FALSE)</f>
        <v>1.25E-4</v>
      </c>
      <c r="W55" s="424">
        <f t="shared" si="72"/>
        <v>2</v>
      </c>
      <c r="X55" s="405">
        <f t="shared" si="54"/>
        <v>2</v>
      </c>
      <c r="Z55" s="405">
        <f>VLOOKUP($A55,'urban rural'!$A$11:$S$336,9,FALSE)</f>
        <v>4.145077720207254E-5</v>
      </c>
      <c r="AA55" s="424">
        <f t="shared" si="73"/>
        <v>1</v>
      </c>
      <c r="AB55" s="405">
        <f t="shared" si="55"/>
        <v>1</v>
      </c>
      <c r="AD55" s="405">
        <f>VLOOKUP($A55,'urban rural'!$A$11:$S$336,10,FALSE)</f>
        <v>4.1279669762641902E-5</v>
      </c>
      <c r="AE55" s="424">
        <f t="shared" si="74"/>
        <v>1</v>
      </c>
      <c r="AF55" s="405">
        <f t="shared" si="56"/>
        <v>1</v>
      </c>
      <c r="AH55" s="405">
        <f>VLOOKUP($A55,'urban rural'!$A$11:$S$336,11,FALSE)</f>
        <v>6.2659298397170347E-5</v>
      </c>
      <c r="AI55" s="424">
        <f t="shared" si="75"/>
        <v>4</v>
      </c>
      <c r="AJ55" s="405">
        <f t="shared" si="57"/>
        <v>4</v>
      </c>
      <c r="AL55" s="405">
        <f>VLOOKUP($A55,'urban rural'!$A$11:$S$336,12,FALSE)</f>
        <v>2.1875E-4</v>
      </c>
      <c r="AM55" s="424">
        <f t="shared" si="76"/>
        <v>23</v>
      </c>
      <c r="AN55" s="405">
        <f t="shared" si="58"/>
        <v>23</v>
      </c>
      <c r="AP55" s="405">
        <f>VLOOKUP($A55,'urban rural'!$A$11:$S$336,13,FALSE)</f>
        <v>6.2176165803108814E-5</v>
      </c>
      <c r="AQ55" s="424">
        <f t="shared" si="77"/>
        <v>11</v>
      </c>
      <c r="AR55" s="405">
        <f t="shared" si="59"/>
        <v>11</v>
      </c>
      <c r="AT55" s="405">
        <f>VLOOKUP($A55,'urban rural'!$A$11:$S$336,14,FALSE)</f>
        <v>8.2559339525283804E-5</v>
      </c>
      <c r="AU55" s="424">
        <f t="shared" si="78"/>
        <v>12</v>
      </c>
      <c r="AV55" s="405">
        <f t="shared" si="60"/>
        <v>12</v>
      </c>
      <c r="AX55" s="405">
        <f>VLOOKUP($A55,'urban rural'!$A$11:$S$336,15,FALSE)</f>
        <v>2.9900810550133656E-5</v>
      </c>
      <c r="AY55" s="424">
        <f t="shared" si="79"/>
        <v>6</v>
      </c>
      <c r="AZ55" s="405">
        <f t="shared" si="61"/>
        <v>6</v>
      </c>
      <c r="BB55" s="405" t="str">
        <f>VLOOKUP($A55,'urban rural'!$A$11:$S$336,16,FALSE)</f>
        <v>error</v>
      </c>
      <c r="BC55" s="424">
        <f t="shared" si="80"/>
        <v>1</v>
      </c>
      <c r="BD55" s="405" t="str">
        <f t="shared" si="62"/>
        <v>9999</v>
      </c>
      <c r="BF55" s="405" t="str">
        <f>VLOOKUP($A55,'urban rural'!$A$11:$S$336,17,FALSE)</f>
        <v>error</v>
      </c>
      <c r="BG55" s="424">
        <f t="shared" si="81"/>
        <v>1</v>
      </c>
      <c r="BH55" s="405" t="str">
        <f t="shared" si="63"/>
        <v>9999</v>
      </c>
      <c r="BJ55" s="405" t="str">
        <f>VLOOKUP($A55,'urban rural'!$A$11:$S$336,18,FALSE)</f>
        <v>error</v>
      </c>
      <c r="BK55" s="424">
        <f t="shared" si="82"/>
        <v>1</v>
      </c>
      <c r="BL55" s="405" t="str">
        <f t="shared" si="64"/>
        <v>9999</v>
      </c>
      <c r="BN55" s="405" t="str">
        <f>VLOOKUP($A55,'urban rural'!$A$11:$S$336,19,FALSE)</f>
        <v>error</v>
      </c>
      <c r="BO55" s="424">
        <f t="shared" si="83"/>
        <v>1</v>
      </c>
      <c r="BP55" s="405" t="str">
        <f t="shared" si="65"/>
        <v>9999</v>
      </c>
      <c r="BQ55" s="167">
        <f>VLOOKUP(A55,'[1]average earnings workplace 2012'!$A$13:$GY$599,[1]lists1!$B$12,FALSE)</f>
        <v>10.14</v>
      </c>
      <c r="BR55" s="167" t="e">
        <f t="shared" si="66"/>
        <v>#N/A</v>
      </c>
      <c r="BS55" s="167" t="e">
        <f t="shared" si="67"/>
        <v>#N/A</v>
      </c>
      <c r="BY55" s="409" t="s">
        <v>317</v>
      </c>
      <c r="BZ55" s="408">
        <f t="shared" si="32"/>
        <v>48</v>
      </c>
      <c r="CA55" s="408">
        <f t="array" ref="CA55">INDEX($BZ$1:$BZ$55,MATCH(SMALL(COUNTIF($BZ$1:$BZ$55,"&lt;"&amp;$BZ$1:$BZ$55),ROW($BZ55:$CA55)),COUNTIF($BZ$1:$BZ$55,"&lt;"&amp;$BZ$1:$BZ$55),0))</f>
        <v>55</v>
      </c>
      <c r="CB55" s="408" t="str">
        <f t="array" ref="CB55">INDEX($BY$1:$BY$55,SMALL(IF($BZ$1:$BZ$55=$CA55,ROW($BZ$1:$BZ$55)),COUNTIF($CA$1:$CA55,$CA55)),1)</f>
        <v>East Cambridgeshire</v>
      </c>
      <c r="CC55" s="408">
        <f t="shared" si="84"/>
        <v>55</v>
      </c>
      <c r="CD55" s="408" t="str">
        <f t="shared" si="85"/>
        <v>East Cambridgeshire</v>
      </c>
      <c r="CF55" s="409" t="s">
        <v>317</v>
      </c>
      <c r="CG55" s="408">
        <f>VLOOKUP(CF55,$A$11:$BS$488,12,FALSE)</f>
        <v>46</v>
      </c>
      <c r="CH55" s="408">
        <f t="array" ref="CH55">INDEX(CG$1:CG$55,MATCH(SMALL(COUNTIF(CG$1:CG$55,"&lt;"&amp;CG$1:CG$55),ROW(CG55:CH55)),COUNTIF(CG$1:CG$55,"&lt;"&amp;CG$1:CG$55),0))</f>
        <v>55</v>
      </c>
      <c r="CI55" s="408" t="str">
        <f t="array" ref="CI55">INDEX(CF$1:CF$55,SMALL(IF(CG$1:CG$55=CH55,ROW(CG$1:CG$55)),COUNTIF(CH$1:CH55,CH55)),1)</f>
        <v>East Cambridgeshire</v>
      </c>
      <c r="CJ55" s="408">
        <f t="shared" si="86"/>
        <v>55</v>
      </c>
      <c r="CK55" s="408" t="str">
        <f t="shared" si="87"/>
        <v>East Cambridgeshire</v>
      </c>
      <c r="CM55" s="409" t="s">
        <v>317</v>
      </c>
      <c r="CN55" s="408">
        <f t="shared" si="34"/>
        <v>39</v>
      </c>
      <c r="CO55" s="408">
        <f t="array" ref="CO55">INDEX(CN$1:CN$55,MATCH(SMALL(COUNTIF(CN$1:CN$55,"&lt;"&amp;CN$1:CN$55),ROW(CN55:CO55)),COUNTIF(CN$1:CN$55,"&lt;"&amp;CN$1:CN$55),0))</f>
        <v>55</v>
      </c>
      <c r="CP55" s="408" t="str">
        <f t="array" ref="CP55">INDEX(CM$1:CM$55,SMALL(IF(CN$1:CN$55=CO55,ROW(CN$1:CN$55)),COUNTIF(CO$1:CO55,CO55)),1)</f>
        <v>East Cambridgeshire</v>
      </c>
      <c r="CQ55" s="408">
        <f t="shared" si="88"/>
        <v>55</v>
      </c>
      <c r="CR55" s="408" t="str">
        <f t="shared" si="89"/>
        <v>East Cambridgeshire</v>
      </c>
      <c r="CT55" s="409" t="s">
        <v>317</v>
      </c>
      <c r="CU55" s="408">
        <f t="shared" si="35"/>
        <v>44</v>
      </c>
      <c r="CV55" s="408">
        <f t="array" ref="CV55">INDEX(CU$1:CU$55,MATCH(SMALL(COUNTIF(CU$1:CU$55,"&lt;"&amp;CU$1:CU$55),ROW(CU55:CV55)),COUNTIF(CU$1:CU$55,"&lt;"&amp;CU$1:CU$55),0))</f>
        <v>55</v>
      </c>
      <c r="CW55" s="408" t="str">
        <f t="array" ref="CW55">INDEX(CT$1:CT$55,SMALL(IF(CU$1:CU$55=CV55,ROW(CU$1:CU$55)),COUNTIF(CV$1:CV55,CV55)),1)</f>
        <v>South Holland</v>
      </c>
      <c r="CX55" s="408">
        <f t="shared" si="90"/>
        <v>55</v>
      </c>
      <c r="CY55" s="408" t="str">
        <f t="shared" si="91"/>
        <v>South Holland</v>
      </c>
      <c r="DA55" s="409" t="s">
        <v>317</v>
      </c>
      <c r="DB55" s="408">
        <f t="shared" si="36"/>
        <v>50</v>
      </c>
      <c r="DC55" s="408">
        <f t="array" ref="DC55">INDEX(DB$1:DB$55,MATCH(SMALL(COUNTIF(DB$1:DB$55,"&lt;"&amp;DB$1:DB$55),ROW(DB55:DC55)),COUNTIF(DB$1:DB$55,"&lt;"&amp;DB$1:DB$55),0))</f>
        <v>55</v>
      </c>
      <c r="DD55" s="408" t="str">
        <f t="array" ref="DD55">INDEX(DA$1:DA$55,SMALL(IF(DB$1:DB$55=DC55,ROW(DB$1:DB$55)),COUNTIF(DC$1:DC55,DC55)),1)</f>
        <v>East Cambridgeshire</v>
      </c>
      <c r="DE55" s="408">
        <f t="shared" si="92"/>
        <v>55</v>
      </c>
      <c r="DF55" s="408" t="str">
        <f t="shared" si="93"/>
        <v>East Cambridgeshire</v>
      </c>
      <c r="DH55" s="409" t="s">
        <v>317</v>
      </c>
      <c r="DI55" s="408">
        <f t="shared" si="37"/>
        <v>48</v>
      </c>
      <c r="DJ55" s="408">
        <f t="array" ref="DJ55">INDEX(DI$1:DI$55,MATCH(SMALL(COUNTIF(DI$1:DI$55,"&lt;"&amp;DI$1:DI$55),ROW(DI55:DJ55)),COUNTIF(DI$1:DI$55,"&lt;"&amp;DI$1:DI$55),0))</f>
        <v>55</v>
      </c>
      <c r="DK55" s="408" t="str">
        <f t="array" ref="DK55">INDEX(DH$1:DH$55,SMALL(IF(DI$1:DI$55=DJ55,ROW(DI$1:DI$55)),COUNTIF(DJ$1:DJ55,DJ55)),1)</f>
        <v>East Cambridgeshire</v>
      </c>
      <c r="DL55" s="408">
        <f t="shared" si="94"/>
        <v>55</v>
      </c>
      <c r="DM55" s="408" t="str">
        <f t="shared" si="95"/>
        <v>East Cambridgeshire</v>
      </c>
      <c r="DO55" s="409" t="s">
        <v>317</v>
      </c>
      <c r="DP55" s="408">
        <f t="shared" si="38"/>
        <v>41</v>
      </c>
      <c r="DQ55" s="408">
        <f t="array" ref="DQ55">INDEX(DP$1:DP$55,MATCH(SMALL(COUNTIF(DP$1:DP$55,"&lt;"&amp;DP$1:DP$55),ROW(DP55:DQ55)),COUNTIF(DP$1:DP$55,"&lt;"&amp;DP$1:DP$55),0))</f>
        <v>55</v>
      </c>
      <c r="DR55" s="408" t="str">
        <f t="array" ref="DR55">INDEX(DO$1:DO$55,SMALL(IF(DP$1:DP$55=DQ55,ROW(DP$1:DP$55)),COUNTIF(DQ$1:DQ55,DQ55)),1)</f>
        <v>East Cambridgeshire</v>
      </c>
      <c r="DS55" s="408">
        <f t="shared" si="96"/>
        <v>55</v>
      </c>
      <c r="DT55" s="408" t="str">
        <f t="shared" si="97"/>
        <v>East Cambridgeshire</v>
      </c>
      <c r="DV55" s="409" t="s">
        <v>317</v>
      </c>
      <c r="DW55" s="408">
        <f t="shared" si="39"/>
        <v>44</v>
      </c>
      <c r="DX55" s="408">
        <f t="array" ref="DX55">INDEX(DW$1:DW$55,MATCH(SMALL(COUNTIF(DW$1:DW$55,"&lt;"&amp;DW$1:DW$55),ROW(DW55:DX55)),COUNTIF(DW$1:DW$55,"&lt;"&amp;DW$1:DW$55),0))</f>
        <v>55</v>
      </c>
      <c r="DY55" s="408" t="str">
        <f t="array" ref="DY55">INDEX(DV$1:DV$55,SMALL(IF(DW$1:DW$55=DX55,ROW(DW$1:DW$55)),COUNTIF(DX$1:DX55,DX55)),1)</f>
        <v>Fenland</v>
      </c>
      <c r="DZ55" s="408">
        <f t="shared" si="98"/>
        <v>55</v>
      </c>
      <c r="EA55" s="408" t="str">
        <f t="shared" si="99"/>
        <v>Fenland</v>
      </c>
      <c r="EC55" s="409" t="s">
        <v>317</v>
      </c>
      <c r="ED55" s="408">
        <f t="shared" si="40"/>
        <v>37</v>
      </c>
      <c r="EE55" s="408">
        <f t="array" ref="EE55">INDEX(ED$1:ED$55,MATCH(SMALL(COUNTIF(ED$1:ED$55,"&lt;"&amp;ED$1:ED$55),ROW(ED55:EE55)),COUNTIF(ED$1:ED$55,"&lt;"&amp;ED$1:ED$55),0))</f>
        <v>55</v>
      </c>
      <c r="EF55" s="408" t="str">
        <f t="array" ref="EF55">INDEX(EC$1:EC$55,SMALL(IF(ED$1:ED$55=EE55,ROW(ED$1:ED$55)),COUNTIF(EE$1:EE55,EE55)),1)</f>
        <v>Stratford-on-Avon</v>
      </c>
      <c r="EG55" s="408">
        <f t="shared" si="100"/>
        <v>55</v>
      </c>
      <c r="EH55" s="408" t="str">
        <f t="shared" si="101"/>
        <v>Stratford-on-Avon</v>
      </c>
      <c r="EJ55" s="409" t="s">
        <v>317</v>
      </c>
      <c r="EK55" s="408">
        <f t="shared" si="41"/>
        <v>37</v>
      </c>
      <c r="EL55" s="408">
        <f t="array" ref="EL55">INDEX(EK$1:EK$55,MATCH(SMALL(COUNTIF(EK$1:EK$55,"&lt;"&amp;EK$1:EK$55),ROW(EK55:EL55)),COUNTIF(EK$1:EK$55,"&lt;"&amp;EK$1:EK$55),0))</f>
        <v>55</v>
      </c>
      <c r="EM55" s="408" t="str">
        <f t="array" ref="EM55">INDEX(EJ$1:EJ$55,SMALL(IF(EK$1:EK$55=EL55,ROW(EK$1:EK$55)),COUNTIF(EL$1:EL55,EL55)),1)</f>
        <v>Stratford-on-Avon</v>
      </c>
      <c r="EN55" s="408">
        <f t="shared" si="102"/>
        <v>55</v>
      </c>
      <c r="EO55" s="408" t="str">
        <f t="shared" si="103"/>
        <v>Stratford-on-Avon</v>
      </c>
      <c r="EQ55" s="409" t="s">
        <v>317</v>
      </c>
      <c r="ER55" s="408">
        <f t="shared" si="42"/>
        <v>38</v>
      </c>
      <c r="ES55" s="408">
        <f t="array" ref="ES55">INDEX(ER$1:ER$55,MATCH(SMALL(COUNTIF(ER$1:ER$55,"&lt;"&amp;ER$1:ER$55),ROW(ER55:ES55)),COUNTIF(ER$1:ER$55,"&lt;"&amp;ER$1:ER$55),0))</f>
        <v>55</v>
      </c>
      <c r="ET55" s="408" t="str">
        <f t="array" ref="ET55">INDEX(EQ$1:EQ$55,SMALL(IF(ER$1:ER$55=ES55,ROW(ER$1:ER$55)),COUNTIF(ES$1:ES55,ES55)),1)</f>
        <v>Stratford-on-Avon</v>
      </c>
      <c r="EU55" s="408">
        <f t="shared" si="104"/>
        <v>55</v>
      </c>
      <c r="EV55" s="408" t="str">
        <f t="shared" si="105"/>
        <v>Stratford-on-Avon</v>
      </c>
      <c r="EX55" s="409" t="s">
        <v>317</v>
      </c>
      <c r="EY55" s="408">
        <f t="shared" si="43"/>
        <v>43</v>
      </c>
      <c r="EZ55" s="408">
        <f t="array" ref="EZ55">INDEX(EY$1:EY$55,MATCH(SMALL(COUNTIF(EY$1:EY$55,"&lt;"&amp;EY$1:EY$55),ROW(EY55:EZ55)),COUNTIF(EY$1:EY$55,"&lt;"&amp;EY$1:EY$55),0))</f>
        <v>55</v>
      </c>
      <c r="FA55" s="408" t="str">
        <f t="array" ref="FA55">INDEX(EX$1:EX$55,SMALL(IF(EY$1:EY$55=EZ55,ROW(EY$1:EY$55)),COUNTIF(EZ$1:EZ55,EZ55)),1)</f>
        <v>Stratford-on-Avon</v>
      </c>
      <c r="FB55" s="408">
        <f t="shared" si="106"/>
        <v>55</v>
      </c>
      <c r="FC55" s="408" t="str">
        <f t="shared" si="107"/>
        <v>Stratford-on-Avon</v>
      </c>
      <c r="FE55" s="409" t="s">
        <v>317</v>
      </c>
      <c r="FF55" s="408" t="str">
        <f t="shared" si="44"/>
        <v>9999</v>
      </c>
      <c r="FG55" s="408" t="str">
        <f t="array" ref="FG55">INDEX(FF$1:FF$55,MATCH(SMALL(COUNTIF(FF$1:FF$55,"&lt;"&amp;FF$1:FF$55),ROW(FF55:FG55)),COUNTIF(FF$1:FF$55,"&lt;"&amp;FF$1:FF$55),0))</f>
        <v>9999</v>
      </c>
      <c r="FH55" s="408" t="str">
        <f t="array" ref="FH55">INDEX(FE$1:FE$55,SMALL(IF(FF$1:FF$55=FG55,ROW(FF$1:FF$55)),COUNTIF(FG$1:FG55,FG55)),1)</f>
        <v>Wychavon</v>
      </c>
      <c r="FI55" s="408" t="str">
        <f t="shared" si="108"/>
        <v>no data</v>
      </c>
      <c r="FJ55" s="408" t="str">
        <f t="shared" si="109"/>
        <v>Wychavon</v>
      </c>
      <c r="FL55" s="409" t="s">
        <v>317</v>
      </c>
      <c r="FM55" s="408" t="str">
        <f t="shared" si="45"/>
        <v>9999</v>
      </c>
      <c r="FN55" s="408" t="str">
        <f t="array" ref="FN55">INDEX(FM$1:FM$55,MATCH(SMALL(COUNTIF(FM$1:FM$55,"&lt;"&amp;FM$1:FM$55),ROW(FM55:FN55)),COUNTIF(FM$1:FM$55,"&lt;"&amp;FM$1:FM$55),0))</f>
        <v>9999</v>
      </c>
      <c r="FO55" s="408" t="str">
        <f t="array" ref="FO55">INDEX(FL$1:FL$55,SMALL(IF(FM$1:FM$55=FN55,ROW(FM$1:FM$55)),COUNTIF(FN$1:FN55,FN55)),1)</f>
        <v>Wychavon</v>
      </c>
      <c r="FP55" s="408" t="str">
        <f t="shared" si="110"/>
        <v>no data</v>
      </c>
      <c r="FQ55" s="408" t="str">
        <f t="shared" si="111"/>
        <v>Wychavon</v>
      </c>
      <c r="FS55" s="409" t="s">
        <v>317</v>
      </c>
      <c r="FT55" s="408" t="str">
        <f t="shared" si="46"/>
        <v>9999</v>
      </c>
      <c r="FU55" s="408" t="str">
        <f t="array" ref="FU55">INDEX(FT$1:FT$55,MATCH(SMALL(COUNTIF(FT$1:FT$55,"&lt;"&amp;FT$1:FT$55),ROW(FT55:FU55)),COUNTIF(FT$1:FT$55,"&lt;"&amp;FT$1:FT$55),0))</f>
        <v>9999</v>
      </c>
      <c r="FV55" s="408" t="str">
        <f t="array" ref="FV55">INDEX(FS$1:FS$55,SMALL(IF(FT$1:FT$55=FU55,ROW(FT$1:FT$55)),COUNTIF(FU$1:FU55,FU55)),1)</f>
        <v>Wychavon</v>
      </c>
      <c r="FW55" s="408" t="str">
        <f t="shared" si="112"/>
        <v>no data</v>
      </c>
      <c r="FX55" s="408" t="str">
        <f t="shared" si="113"/>
        <v>Wychavon</v>
      </c>
      <c r="FZ55" s="409" t="s">
        <v>317</v>
      </c>
      <c r="GA55" s="408" t="str">
        <f t="shared" si="47"/>
        <v>9999</v>
      </c>
      <c r="GB55" s="408" t="str">
        <f t="array" ref="GB55">INDEX(GA$1:GA$55,MATCH(SMALL(COUNTIF(GA$1:GA$55,"&lt;"&amp;GA$1:GA$55),ROW(GA55:GB55)),COUNTIF(GA$1:GA$55,"&lt;"&amp;GA$1:GA$55),0))</f>
        <v>9999</v>
      </c>
      <c r="GC55" s="408" t="str">
        <f t="array" ref="GC55">INDEX(FZ$1:FZ$55,SMALL(IF(GA$1:GA$55=GB55,ROW(GA$1:GA$55)),COUNTIF(GB$1:GB55,GB55)),1)</f>
        <v>Wychavon</v>
      </c>
      <c r="GD55" s="408" t="str">
        <f t="shared" si="114"/>
        <v>no data</v>
      </c>
      <c r="GE55" s="408" t="str">
        <f t="shared" si="115"/>
        <v>Wychavon</v>
      </c>
    </row>
    <row r="56" spans="1:187" x14ac:dyDescent="0.25">
      <c r="A56" s="420" t="s">
        <v>50</v>
      </c>
      <c r="B56" s="167" t="str">
        <f t="shared" si="48"/>
        <v>OU</v>
      </c>
      <c r="C56" s="405" t="str">
        <f>VLOOKUP(A56,'urban rural'!$A$11:$B$336,2,FALSE)</f>
        <v>Other Urban</v>
      </c>
      <c r="D56" s="167" t="str">
        <f t="shared" si="49"/>
        <v>Predominantly Urban</v>
      </c>
      <c r="F56" s="405">
        <f>VLOOKUP($A56,'urban rural'!$A$11:$S$336,4,FALSE)</f>
        <v>5.5715263518138257E-3</v>
      </c>
      <c r="G56" s="424">
        <f t="shared" si="68"/>
        <v>54</v>
      </c>
      <c r="H56" s="405">
        <f t="shared" si="50"/>
        <v>54</v>
      </c>
      <c r="J56" s="405">
        <f>VLOOKUP($A56,'urban rural'!$A$11:$S$336,5,FALSE)</f>
        <v>4.1871584699453551E-3</v>
      </c>
      <c r="K56" s="424">
        <f t="shared" si="69"/>
        <v>52</v>
      </c>
      <c r="L56" s="405">
        <f t="shared" si="51"/>
        <v>52</v>
      </c>
      <c r="N56" s="405">
        <f>VLOOKUP($A56,'urban rural'!$A$11:$S$336,6,FALSE)</f>
        <v>3.9273705447209145E-3</v>
      </c>
      <c r="O56" s="424">
        <f t="shared" si="70"/>
        <v>51</v>
      </c>
      <c r="P56" s="405">
        <f t="shared" si="52"/>
        <v>51</v>
      </c>
      <c r="R56" s="405">
        <f>VLOOKUP($A56,'urban rural'!$A$11:$S$336,7,FALSE)</f>
        <v>2.9051077732752638E-3</v>
      </c>
      <c r="S56" s="424">
        <f t="shared" si="71"/>
        <v>46</v>
      </c>
      <c r="T56" s="405">
        <f t="shared" si="53"/>
        <v>46</v>
      </c>
      <c r="V56" s="405">
        <f>VLOOKUP($A56,'urban rural'!$A$11:$S$336,8,FALSE)</f>
        <v>1.4715947980835043E-3</v>
      </c>
      <c r="W56" s="424">
        <f t="shared" si="72"/>
        <v>46</v>
      </c>
      <c r="X56" s="405">
        <f t="shared" si="54"/>
        <v>46</v>
      </c>
      <c r="Z56" s="405">
        <f>VLOOKUP($A56,'urban rural'!$A$11:$S$336,9,FALSE)</f>
        <v>7.3770491803278688E-4</v>
      </c>
      <c r="AA56" s="424">
        <f t="shared" si="73"/>
        <v>45</v>
      </c>
      <c r="AB56" s="405">
        <f t="shared" si="55"/>
        <v>45</v>
      </c>
      <c r="AD56" s="405">
        <f>VLOOKUP($A56,'urban rural'!$A$11:$S$336,10,FALSE)</f>
        <v>6.7921990585070608E-4</v>
      </c>
      <c r="AE56" s="424">
        <f t="shared" si="74"/>
        <v>37</v>
      </c>
      <c r="AF56" s="405">
        <f t="shared" si="56"/>
        <v>37</v>
      </c>
      <c r="AH56" s="405">
        <f>VLOOKUP($A56,'urban rural'!$A$11:$S$336,11,FALSE)</f>
        <v>5.344247930520506E-4</v>
      </c>
      <c r="AI56" s="424">
        <f t="shared" si="75"/>
        <v>34</v>
      </c>
      <c r="AJ56" s="405">
        <f t="shared" si="57"/>
        <v>34</v>
      </c>
      <c r="AL56" s="405">
        <f>VLOOKUP($A56,'urban rural'!$A$11:$S$336,12,FALSE)</f>
        <v>4.0999315537303214E-3</v>
      </c>
      <c r="AM56" s="424">
        <f t="shared" si="76"/>
        <v>56</v>
      </c>
      <c r="AN56" s="405">
        <f t="shared" si="58"/>
        <v>56</v>
      </c>
      <c r="AP56" s="405">
        <f>VLOOKUP($A56,'urban rural'!$A$11:$S$336,13,FALSE)</f>
        <v>3.4494535519125685E-3</v>
      </c>
      <c r="AQ56" s="424">
        <f t="shared" si="77"/>
        <v>53</v>
      </c>
      <c r="AR56" s="405">
        <f t="shared" si="59"/>
        <v>53</v>
      </c>
      <c r="AT56" s="405">
        <f>VLOOKUP($A56,'urban rural'!$A$11:$S$336,14,FALSE)</f>
        <v>3.2481506388702085E-3</v>
      </c>
      <c r="AU56" s="424">
        <f t="shared" si="78"/>
        <v>52</v>
      </c>
      <c r="AV56" s="405">
        <f t="shared" si="60"/>
        <v>52</v>
      </c>
      <c r="AX56" s="405">
        <f>VLOOKUP($A56,'urban rural'!$A$11:$S$336,15,FALSE)</f>
        <v>2.3706829802232132E-3</v>
      </c>
      <c r="AY56" s="424">
        <f t="shared" si="79"/>
        <v>49</v>
      </c>
      <c r="AZ56" s="405">
        <f t="shared" si="61"/>
        <v>49</v>
      </c>
      <c r="BB56" s="405" t="str">
        <f>VLOOKUP($A56,'urban rural'!$A$11:$S$336,16,FALSE)</f>
        <v>error</v>
      </c>
      <c r="BC56" s="424">
        <f t="shared" si="80"/>
        <v>1</v>
      </c>
      <c r="BD56" s="405" t="str">
        <f t="shared" si="62"/>
        <v>9999</v>
      </c>
      <c r="BF56" s="405" t="str">
        <f>VLOOKUP($A56,'urban rural'!$A$11:$S$336,17,FALSE)</f>
        <v>error</v>
      </c>
      <c r="BG56" s="424">
        <f t="shared" si="81"/>
        <v>1</v>
      </c>
      <c r="BH56" s="405" t="str">
        <f t="shared" si="63"/>
        <v>9999</v>
      </c>
      <c r="BJ56" s="405" t="str">
        <f>VLOOKUP($A56,'urban rural'!$A$11:$S$336,18,FALSE)</f>
        <v>error</v>
      </c>
      <c r="BK56" s="424">
        <f t="shared" si="82"/>
        <v>1</v>
      </c>
      <c r="BL56" s="405" t="str">
        <f t="shared" si="64"/>
        <v>9999</v>
      </c>
      <c r="BN56" s="405" t="str">
        <f>VLOOKUP($A56,'urban rural'!$A$11:$S$336,19,FALSE)</f>
        <v>error</v>
      </c>
      <c r="BO56" s="424">
        <f t="shared" si="83"/>
        <v>1</v>
      </c>
      <c r="BP56" s="405" t="str">
        <f t="shared" si="65"/>
        <v>9999</v>
      </c>
      <c r="BQ56" s="167">
        <f>VLOOKUP(A56,'[1]average earnings workplace 2012'!$A$13:$GY$599,[1]lists1!$B$12,FALSE)</f>
        <v>13.7</v>
      </c>
      <c r="BR56" s="167" t="e">
        <f t="shared" si="66"/>
        <v>#N/A</v>
      </c>
      <c r="BS56" s="167" t="e">
        <f t="shared" si="67"/>
        <v>#N/A</v>
      </c>
      <c r="BY56" s="409"/>
      <c r="CF56" s="409"/>
      <c r="CM56" s="409"/>
      <c r="CT56" s="409"/>
      <c r="DA56" s="409"/>
      <c r="DH56" s="409"/>
      <c r="DO56" s="409"/>
      <c r="DV56" s="409"/>
      <c r="EC56" s="409"/>
      <c r="EJ56" s="409"/>
      <c r="EQ56" s="409"/>
      <c r="EX56" s="409"/>
      <c r="FE56" s="409"/>
      <c r="FL56" s="409"/>
      <c r="FS56" s="409"/>
      <c r="FZ56" s="409"/>
    </row>
    <row r="57" spans="1:187" x14ac:dyDescent="0.25">
      <c r="A57" s="420" t="s">
        <v>51</v>
      </c>
      <c r="B57" s="167" t="str">
        <f t="shared" si="48"/>
        <v>SR</v>
      </c>
      <c r="C57" s="405" t="str">
        <f>VLOOKUP(A57,'urban rural'!$A$11:$B$336,2,FALSE)</f>
        <v>Significant Rural</v>
      </c>
      <c r="D57" s="167" t="str">
        <f t="shared" si="49"/>
        <v>Significant Rural</v>
      </c>
      <c r="F57" s="405">
        <f>VLOOKUP($A57,'urban rural'!$A$11:$S$336,4,FALSE)</f>
        <v>1.1847014925373135E-3</v>
      </c>
      <c r="G57" s="424">
        <f t="shared" si="68"/>
        <v>31</v>
      </c>
      <c r="H57" s="405">
        <f t="shared" si="50"/>
        <v>31</v>
      </c>
      <c r="J57" s="405">
        <f>VLOOKUP($A57,'urban rural'!$A$11:$S$336,5,FALSE)</f>
        <v>5.7009345794392522E-4</v>
      </c>
      <c r="K57" s="424">
        <f t="shared" si="69"/>
        <v>25</v>
      </c>
      <c r="L57" s="405">
        <f t="shared" si="51"/>
        <v>25</v>
      </c>
      <c r="N57" s="405">
        <f>VLOOKUP($A57,'urban rural'!$A$11:$S$336,6,FALSE)</f>
        <v>8.598130841121495E-4</v>
      </c>
      <c r="O57" s="424">
        <f t="shared" si="70"/>
        <v>30</v>
      </c>
      <c r="P57" s="405">
        <f t="shared" si="52"/>
        <v>30</v>
      </c>
      <c r="R57" s="405">
        <f>VLOOKUP($A57,'urban rural'!$A$11:$S$336,7,FALSE)</f>
        <v>5.941193726397906E-4</v>
      </c>
      <c r="S57" s="424">
        <f t="shared" si="71"/>
        <v>22</v>
      </c>
      <c r="T57" s="405">
        <f t="shared" si="53"/>
        <v>22</v>
      </c>
      <c r="V57" s="405">
        <f>VLOOKUP($A57,'urban rural'!$A$11:$S$336,8,FALSE)</f>
        <v>9.3283582089552237E-4</v>
      </c>
      <c r="W57" s="424">
        <f t="shared" si="72"/>
        <v>39</v>
      </c>
      <c r="X57" s="405">
        <f t="shared" si="54"/>
        <v>39</v>
      </c>
      <c r="Z57" s="405">
        <f>VLOOKUP($A57,'urban rural'!$A$11:$S$336,9,FALSE)</f>
        <v>3.6448598130841122E-4</v>
      </c>
      <c r="AA57" s="424">
        <f t="shared" si="73"/>
        <v>32</v>
      </c>
      <c r="AB57" s="405">
        <f t="shared" si="55"/>
        <v>32</v>
      </c>
      <c r="AD57" s="405">
        <f>VLOOKUP($A57,'urban rural'!$A$11:$S$336,10,FALSE)</f>
        <v>4.6728971962616824E-4</v>
      </c>
      <c r="AE57" s="424">
        <f t="shared" si="74"/>
        <v>32</v>
      </c>
      <c r="AF57" s="405">
        <f t="shared" si="56"/>
        <v>32</v>
      </c>
      <c r="AH57" s="405">
        <f>VLOOKUP($A57,'urban rural'!$A$11:$S$336,11,FALSE)</f>
        <v>3.881260715119083E-4</v>
      </c>
      <c r="AI57" s="424">
        <f t="shared" si="75"/>
        <v>30</v>
      </c>
      <c r="AJ57" s="405">
        <f t="shared" si="57"/>
        <v>30</v>
      </c>
      <c r="AL57" s="405">
        <f>VLOOKUP($A57,'urban rural'!$A$11:$S$336,12,FALSE)</f>
        <v>2.4253731343283581E-4</v>
      </c>
      <c r="AM57" s="424">
        <f t="shared" si="76"/>
        <v>24</v>
      </c>
      <c r="AN57" s="405">
        <f t="shared" si="58"/>
        <v>24</v>
      </c>
      <c r="AP57" s="405">
        <f>VLOOKUP($A57,'urban rural'!$A$11:$S$336,13,FALSE)</f>
        <v>2.0560747663551403E-4</v>
      </c>
      <c r="AQ57" s="424">
        <f t="shared" si="77"/>
        <v>22</v>
      </c>
      <c r="AR57" s="405">
        <f t="shared" si="59"/>
        <v>22</v>
      </c>
      <c r="AT57" s="405">
        <f>VLOOKUP($A57,'urban rural'!$A$11:$S$336,14,FALSE)</f>
        <v>3.9252336448598131E-4</v>
      </c>
      <c r="AU57" s="424">
        <f t="shared" si="78"/>
        <v>32</v>
      </c>
      <c r="AV57" s="405">
        <f t="shared" si="60"/>
        <v>32</v>
      </c>
      <c r="AX57" s="405">
        <f>VLOOKUP($A57,'urban rural'!$A$11:$S$336,15,FALSE)</f>
        <v>2.0599330112788236E-4</v>
      </c>
      <c r="AY57" s="424">
        <f t="shared" si="79"/>
        <v>22</v>
      </c>
      <c r="AZ57" s="405">
        <f t="shared" si="61"/>
        <v>22</v>
      </c>
      <c r="BB57" s="405" t="str">
        <f>VLOOKUP($A57,'urban rural'!$A$11:$S$336,16,FALSE)</f>
        <v>error</v>
      </c>
      <c r="BC57" s="424">
        <f t="shared" si="80"/>
        <v>1</v>
      </c>
      <c r="BD57" s="405" t="str">
        <f t="shared" si="62"/>
        <v>9999</v>
      </c>
      <c r="BF57" s="405" t="str">
        <f>VLOOKUP($A57,'urban rural'!$A$11:$S$336,17,FALSE)</f>
        <v>error</v>
      </c>
      <c r="BG57" s="424">
        <f t="shared" si="81"/>
        <v>1</v>
      </c>
      <c r="BH57" s="405" t="str">
        <f t="shared" si="63"/>
        <v>9999</v>
      </c>
      <c r="BJ57" s="405" t="str">
        <f>VLOOKUP($A57,'urban rural'!$A$11:$S$336,18,FALSE)</f>
        <v>error</v>
      </c>
      <c r="BK57" s="424">
        <f t="shared" si="82"/>
        <v>1</v>
      </c>
      <c r="BL57" s="405" t="str">
        <f t="shared" si="64"/>
        <v>9999</v>
      </c>
      <c r="BN57" s="405" t="str">
        <f>VLOOKUP($A57,'urban rural'!$A$11:$S$336,19,FALSE)</f>
        <v>error</v>
      </c>
      <c r="BO57" s="424">
        <f t="shared" si="83"/>
        <v>1</v>
      </c>
      <c r="BP57" s="405" t="str">
        <f t="shared" si="65"/>
        <v>9999</v>
      </c>
      <c r="BQ57" s="167">
        <f>VLOOKUP(A57,'[1]average earnings workplace 2012'!$A$13:$GY$599,[1]lists1!$B$12,FALSE)</f>
        <v>11.26</v>
      </c>
      <c r="BR57" s="167" t="e">
        <f t="shared" si="66"/>
        <v>#N/A</v>
      </c>
      <c r="BS57" s="167" t="e">
        <f t="shared" si="67"/>
        <v>#N/A</v>
      </c>
      <c r="BY57" s="409"/>
      <c r="CF57" s="409"/>
      <c r="CM57" s="409"/>
      <c r="CT57" s="409"/>
      <c r="DA57" s="409"/>
      <c r="DH57" s="409"/>
      <c r="DO57" s="409"/>
      <c r="DV57" s="409"/>
      <c r="EC57" s="409"/>
      <c r="EJ57" s="409"/>
      <c r="EQ57" s="409"/>
      <c r="EX57" s="409"/>
      <c r="FE57" s="409"/>
      <c r="FL57" s="409"/>
      <c r="FS57" s="409"/>
      <c r="FZ57" s="409"/>
    </row>
    <row r="58" spans="1:187" x14ac:dyDescent="0.25">
      <c r="A58" s="420" t="s">
        <v>52</v>
      </c>
      <c r="B58" s="167" t="str">
        <f t="shared" si="48"/>
        <v>LU</v>
      </c>
      <c r="C58" s="405" t="str">
        <f>VLOOKUP(A58,'urban rural'!$A$11:$B$336,2,FALSE)</f>
        <v>Large Urban</v>
      </c>
      <c r="D58" s="167" t="str">
        <f t="shared" si="49"/>
        <v>Predominantly Urban</v>
      </c>
      <c r="F58" s="405">
        <f>VLOOKUP($A58,'urban rural'!$A$11:$S$336,4,FALSE)</f>
        <v>1.4772727272727274E-4</v>
      </c>
      <c r="G58" s="424">
        <f t="shared" si="68"/>
        <v>2</v>
      </c>
      <c r="H58" s="405">
        <f t="shared" si="50"/>
        <v>2</v>
      </c>
      <c r="J58" s="405">
        <f>VLOOKUP($A58,'urban rural'!$A$11:$S$336,5,FALSE)</f>
        <v>6.8104426787741199E-5</v>
      </c>
      <c r="K58" s="424">
        <f t="shared" si="69"/>
        <v>1</v>
      </c>
      <c r="L58" s="405">
        <f t="shared" si="51"/>
        <v>1</v>
      </c>
      <c r="N58" s="405">
        <f>VLOOKUP($A58,'urban rural'!$A$11:$S$336,6,FALSE)</f>
        <v>1.5891032917139615E-4</v>
      </c>
      <c r="O58" s="424">
        <f t="shared" si="70"/>
        <v>2</v>
      </c>
      <c r="P58" s="405">
        <f t="shared" si="52"/>
        <v>2</v>
      </c>
      <c r="R58" s="405">
        <f>VLOOKUP($A58,'urban rural'!$A$11:$S$336,7,FALSE)</f>
        <v>4.2783022855614706E-5</v>
      </c>
      <c r="S58" s="424">
        <f t="shared" si="71"/>
        <v>1</v>
      </c>
      <c r="T58" s="405">
        <f t="shared" si="53"/>
        <v>1</v>
      </c>
      <c r="V58" s="405">
        <f>VLOOKUP($A58,'urban rural'!$A$11:$S$336,8,FALSE)</f>
        <v>1.0227272727272727E-4</v>
      </c>
      <c r="W58" s="424">
        <f t="shared" si="72"/>
        <v>2</v>
      </c>
      <c r="X58" s="405">
        <f t="shared" si="54"/>
        <v>2</v>
      </c>
      <c r="Z58" s="405">
        <f>VLOOKUP($A58,'urban rural'!$A$11:$S$336,9,FALSE)</f>
        <v>5.6753688989784337E-5</v>
      </c>
      <c r="AA58" s="424">
        <f t="shared" si="73"/>
        <v>1</v>
      </c>
      <c r="AB58" s="405">
        <f t="shared" si="55"/>
        <v>1</v>
      </c>
      <c r="AD58" s="405">
        <f>VLOOKUP($A58,'urban rural'!$A$11:$S$336,10,FALSE)</f>
        <v>1.2485811577752555E-4</v>
      </c>
      <c r="AE58" s="424">
        <f t="shared" si="74"/>
        <v>2</v>
      </c>
      <c r="AF58" s="405">
        <f t="shared" si="56"/>
        <v>2</v>
      </c>
      <c r="AH58" s="405">
        <f>VLOOKUP($A58,'urban rural'!$A$11:$S$336,11,FALSE)</f>
        <v>4.2783022855614706E-5</v>
      </c>
      <c r="AI58" s="424">
        <f t="shared" si="75"/>
        <v>1</v>
      </c>
      <c r="AJ58" s="405">
        <f t="shared" si="57"/>
        <v>1</v>
      </c>
      <c r="AL58" s="405">
        <f>VLOOKUP($A58,'urban rural'!$A$11:$S$336,12,FALSE)</f>
        <v>4.5454545454545452E-5</v>
      </c>
      <c r="AM58" s="424">
        <f t="shared" si="76"/>
        <v>5</v>
      </c>
      <c r="AN58" s="405">
        <f t="shared" si="58"/>
        <v>5</v>
      </c>
      <c r="AP58" s="405">
        <f>VLOOKUP($A58,'urban rural'!$A$11:$S$336,13,FALSE)</f>
        <v>1.1350737797956867E-5</v>
      </c>
      <c r="AQ58" s="424">
        <f t="shared" si="77"/>
        <v>1</v>
      </c>
      <c r="AR58" s="405">
        <f t="shared" si="59"/>
        <v>1</v>
      </c>
      <c r="AT58" s="405">
        <f>VLOOKUP($A58,'urban rural'!$A$11:$S$336,14,FALSE)</f>
        <v>4.5402951191827468E-5</v>
      </c>
      <c r="AU58" s="424">
        <f t="shared" si="78"/>
        <v>3</v>
      </c>
      <c r="AV58" s="405">
        <f t="shared" si="60"/>
        <v>3</v>
      </c>
      <c r="AX58" s="405">
        <f>VLOOKUP($A58,'urban rural'!$A$11:$S$336,15,FALSE)</f>
        <v>0</v>
      </c>
      <c r="AY58" s="424">
        <f t="shared" si="79"/>
        <v>1</v>
      </c>
      <c r="AZ58" s="405">
        <f t="shared" si="61"/>
        <v>1</v>
      </c>
      <c r="BB58" s="405" t="str">
        <f>VLOOKUP($A58,'urban rural'!$A$11:$S$336,16,FALSE)</f>
        <v>error</v>
      </c>
      <c r="BC58" s="424">
        <f t="shared" si="80"/>
        <v>1</v>
      </c>
      <c r="BD58" s="405" t="str">
        <f t="shared" si="62"/>
        <v>9999</v>
      </c>
      <c r="BF58" s="405" t="str">
        <f>VLOOKUP($A58,'urban rural'!$A$11:$S$336,17,FALSE)</f>
        <v>error</v>
      </c>
      <c r="BG58" s="424">
        <f t="shared" si="81"/>
        <v>1</v>
      </c>
      <c r="BH58" s="405" t="str">
        <f t="shared" si="63"/>
        <v>9999</v>
      </c>
      <c r="BJ58" s="405" t="str">
        <f>VLOOKUP($A58,'urban rural'!$A$11:$S$336,18,FALSE)</f>
        <v>error</v>
      </c>
      <c r="BK58" s="424">
        <f t="shared" si="82"/>
        <v>1</v>
      </c>
      <c r="BL58" s="405" t="str">
        <f t="shared" si="64"/>
        <v>9999</v>
      </c>
      <c r="BN58" s="405" t="str">
        <f>VLOOKUP($A58,'urban rural'!$A$11:$S$336,19,FALSE)</f>
        <v>error</v>
      </c>
      <c r="BO58" s="424">
        <f t="shared" si="83"/>
        <v>1</v>
      </c>
      <c r="BP58" s="405" t="str">
        <f t="shared" si="65"/>
        <v>9999</v>
      </c>
      <c r="BQ58" s="167">
        <f>VLOOKUP(A58,'[1]average earnings workplace 2012'!$A$13:$GY$599,[1]lists1!$B$12,FALSE)</f>
        <v>11.29</v>
      </c>
      <c r="BR58" s="167" t="e">
        <f t="shared" si="66"/>
        <v>#N/A</v>
      </c>
      <c r="BS58" s="167" t="e">
        <f t="shared" si="67"/>
        <v>#N/A</v>
      </c>
      <c r="BY58" s="409"/>
      <c r="CF58" s="409"/>
      <c r="CM58" s="409"/>
      <c r="CT58" s="409"/>
      <c r="DA58" s="409"/>
      <c r="DH58" s="409"/>
      <c r="DO58" s="409"/>
      <c r="DV58" s="409"/>
      <c r="EC58" s="409"/>
      <c r="EJ58" s="409"/>
      <c r="EQ58" s="409"/>
      <c r="EX58" s="409"/>
      <c r="FE58" s="409"/>
      <c r="FL58" s="409"/>
      <c r="FS58" s="409"/>
      <c r="FZ58" s="409"/>
    </row>
    <row r="59" spans="1:187" x14ac:dyDescent="0.25">
      <c r="A59" s="420" t="s">
        <v>53</v>
      </c>
      <c r="B59" s="167" t="str">
        <f t="shared" si="48"/>
        <v>R50</v>
      </c>
      <c r="C59" s="405" t="str">
        <f>VLOOKUP(A59,'urban rural'!$A$11:$B$336,2,FALSE)</f>
        <v>Rural 50</v>
      </c>
      <c r="D59" s="167" t="str">
        <f t="shared" si="49"/>
        <v>Predominantly Rural</v>
      </c>
      <c r="F59" s="405">
        <f>VLOOKUP($A59,'urban rural'!$A$11:$S$336,4,FALSE)</f>
        <v>4.6586345381526104E-4</v>
      </c>
      <c r="G59" s="424">
        <f t="shared" si="68"/>
        <v>6</v>
      </c>
      <c r="H59" s="405">
        <f t="shared" si="50"/>
        <v>6</v>
      </c>
      <c r="J59" s="405">
        <f>VLOOKUP($A59,'urban rural'!$A$11:$S$336,5,FALSE)</f>
        <v>3.1162604874151019E-4</v>
      </c>
      <c r="K59" s="424">
        <f t="shared" si="69"/>
        <v>12</v>
      </c>
      <c r="L59" s="405">
        <f t="shared" si="51"/>
        <v>12</v>
      </c>
      <c r="N59" s="405">
        <f>VLOOKUP($A59,'urban rural'!$A$11:$S$336,6,FALSE)</f>
        <v>2.8910891089108912E-4</v>
      </c>
      <c r="O59" s="424">
        <f t="shared" si="70"/>
        <v>7</v>
      </c>
      <c r="P59" s="405">
        <f t="shared" si="52"/>
        <v>7</v>
      </c>
      <c r="R59" s="405">
        <f>VLOOKUP($A59,'urban rural'!$A$11:$S$336,7,FALSE)</f>
        <v>3.4119093102604907E-4</v>
      </c>
      <c r="S59" s="424">
        <f t="shared" si="71"/>
        <v>13</v>
      </c>
      <c r="T59" s="405">
        <f t="shared" si="53"/>
        <v>13</v>
      </c>
      <c r="V59" s="405">
        <f>VLOOKUP($A59,'urban rural'!$A$11:$S$336,8,FALSE)</f>
        <v>3.0120481927710846E-4</v>
      </c>
      <c r="W59" s="424">
        <f t="shared" si="72"/>
        <v>7</v>
      </c>
      <c r="X59" s="405">
        <f t="shared" si="54"/>
        <v>7</v>
      </c>
      <c r="Z59" s="405">
        <f>VLOOKUP($A59,'urban rural'!$A$11:$S$336,9,FALSE)</f>
        <v>1.4382740711146625E-4</v>
      </c>
      <c r="AA59" s="424">
        <f t="shared" si="73"/>
        <v>7</v>
      </c>
      <c r="AB59" s="405">
        <f t="shared" si="55"/>
        <v>7</v>
      </c>
      <c r="AD59" s="405">
        <f>VLOOKUP($A59,'urban rural'!$A$11:$S$336,10,FALSE)</f>
        <v>1.6633663366336633E-4</v>
      </c>
      <c r="AE59" s="424">
        <f t="shared" si="74"/>
        <v>7</v>
      </c>
      <c r="AF59" s="405">
        <f t="shared" si="56"/>
        <v>7</v>
      </c>
      <c r="AH59" s="405">
        <f>VLOOKUP($A59,'urban rural'!$A$11:$S$336,11,FALSE)</f>
        <v>1.2921287746760093E-4</v>
      </c>
      <c r="AI59" s="424">
        <f t="shared" si="75"/>
        <v>10</v>
      </c>
      <c r="AJ59" s="405">
        <f t="shared" si="57"/>
        <v>10</v>
      </c>
      <c r="AL59" s="405">
        <f>VLOOKUP($A59,'urban rural'!$A$11:$S$336,12,FALSE)</f>
        <v>1.6465863453815261E-4</v>
      </c>
      <c r="AM59" s="424">
        <f t="shared" si="76"/>
        <v>19</v>
      </c>
      <c r="AN59" s="405">
        <f t="shared" si="58"/>
        <v>19</v>
      </c>
      <c r="AP59" s="405">
        <f>VLOOKUP($A59,'urban rural'!$A$11:$S$336,13,FALSE)</f>
        <v>1.6779864163004395E-4</v>
      </c>
      <c r="AQ59" s="424">
        <f t="shared" si="77"/>
        <v>22</v>
      </c>
      <c r="AR59" s="405">
        <f t="shared" si="59"/>
        <v>22</v>
      </c>
      <c r="AT59" s="405">
        <f>VLOOKUP($A59,'urban rural'!$A$11:$S$336,14,FALSE)</f>
        <v>1.2277227722772276E-4</v>
      </c>
      <c r="AU59" s="424">
        <f t="shared" si="78"/>
        <v>13</v>
      </c>
      <c r="AV59" s="405">
        <f t="shared" si="60"/>
        <v>13</v>
      </c>
      <c r="AX59" s="405">
        <f>VLOOKUP($A59,'urban rural'!$A$11:$S$336,15,FALSE)</f>
        <v>2.1197805355844808E-4</v>
      </c>
      <c r="AY59" s="424">
        <f t="shared" si="79"/>
        <v>23</v>
      </c>
      <c r="AZ59" s="405">
        <f t="shared" si="61"/>
        <v>23</v>
      </c>
      <c r="BB59" s="405" t="str">
        <f>VLOOKUP($A59,'urban rural'!$A$11:$S$336,16,FALSE)</f>
        <v>error</v>
      </c>
      <c r="BC59" s="424">
        <f t="shared" si="80"/>
        <v>1</v>
      </c>
      <c r="BD59" s="405" t="str">
        <f t="shared" si="62"/>
        <v>9999</v>
      </c>
      <c r="BF59" s="405" t="str">
        <f>VLOOKUP($A59,'urban rural'!$A$11:$S$336,17,FALSE)</f>
        <v>error</v>
      </c>
      <c r="BG59" s="424">
        <f t="shared" si="81"/>
        <v>1</v>
      </c>
      <c r="BH59" s="405" t="str">
        <f t="shared" si="63"/>
        <v>9999</v>
      </c>
      <c r="BJ59" s="405" t="str">
        <f>VLOOKUP($A59,'urban rural'!$A$11:$S$336,18,FALSE)</f>
        <v>error</v>
      </c>
      <c r="BK59" s="424">
        <f t="shared" si="82"/>
        <v>1</v>
      </c>
      <c r="BL59" s="405" t="str">
        <f t="shared" si="64"/>
        <v>9999</v>
      </c>
      <c r="BN59" s="405" t="str">
        <f>VLOOKUP($A59,'urban rural'!$A$11:$S$336,19,FALSE)</f>
        <v>error</v>
      </c>
      <c r="BO59" s="424">
        <f t="shared" si="83"/>
        <v>1</v>
      </c>
      <c r="BP59" s="405" t="str">
        <f t="shared" si="65"/>
        <v>9999</v>
      </c>
      <c r="BQ59" s="167">
        <f>VLOOKUP(A59,'[1]average earnings workplace 2012'!$A$13:$GY$599,[1]lists1!$B$12,FALSE)</f>
        <v>11.49</v>
      </c>
      <c r="BR59" s="167" t="e">
        <f t="shared" si="66"/>
        <v>#N/A</v>
      </c>
      <c r="BS59" s="167" t="e">
        <f t="shared" si="67"/>
        <v>#N/A</v>
      </c>
      <c r="BY59" s="409"/>
      <c r="CF59" s="409"/>
      <c r="CM59" s="409"/>
      <c r="CT59" s="409"/>
      <c r="DA59" s="409"/>
      <c r="DH59" s="409"/>
      <c r="DO59" s="409"/>
      <c r="DV59" s="409"/>
      <c r="EC59" s="409"/>
      <c r="EJ59" s="409"/>
      <c r="EQ59" s="409"/>
      <c r="EX59" s="409"/>
      <c r="FE59" s="409"/>
      <c r="FL59" s="409"/>
      <c r="FS59" s="409"/>
      <c r="FZ59" s="409"/>
    </row>
    <row r="60" spans="1:187" x14ac:dyDescent="0.25">
      <c r="A60" s="420" t="s">
        <v>54</v>
      </c>
      <c r="B60" s="167" t="str">
        <f t="shared" si="48"/>
        <v>OU</v>
      </c>
      <c r="C60" s="405" t="str">
        <f>VLOOKUP(A60,'urban rural'!$A$11:$B$336,2,FALSE)</f>
        <v>Other Urban</v>
      </c>
      <c r="D60" s="167" t="str">
        <f t="shared" si="49"/>
        <v>Predominantly Urban</v>
      </c>
      <c r="F60" s="405">
        <f>VLOOKUP($A60,'urban rural'!$A$11:$S$336,4,FALSE)</f>
        <v>2.2554517133956385E-3</v>
      </c>
      <c r="G60" s="424">
        <f t="shared" si="68"/>
        <v>40</v>
      </c>
      <c r="H60" s="405">
        <f t="shared" si="50"/>
        <v>40</v>
      </c>
      <c r="J60" s="405">
        <f>VLOOKUP($A60,'urban rural'!$A$11:$S$336,5,FALSE)</f>
        <v>1.8607516943930991E-3</v>
      </c>
      <c r="K60" s="424">
        <f t="shared" si="69"/>
        <v>43</v>
      </c>
      <c r="L60" s="405">
        <f t="shared" si="51"/>
        <v>43</v>
      </c>
      <c r="N60" s="405">
        <f>VLOOKUP($A60,'urban rural'!$A$11:$S$336,6,FALSE)</f>
        <v>1.6372489348752282E-3</v>
      </c>
      <c r="O60" s="424">
        <f t="shared" si="70"/>
        <v>38</v>
      </c>
      <c r="P60" s="405">
        <f t="shared" si="52"/>
        <v>38</v>
      </c>
      <c r="R60" s="405">
        <f>VLOOKUP($A60,'urban rural'!$A$11:$S$336,7,FALSE)</f>
        <v>1.3966937458494821E-3</v>
      </c>
      <c r="S60" s="424">
        <f t="shared" si="71"/>
        <v>37</v>
      </c>
      <c r="T60" s="405">
        <f t="shared" si="53"/>
        <v>37</v>
      </c>
      <c r="V60" s="405">
        <f>VLOOKUP($A60,'urban rural'!$A$11:$S$336,8,FALSE)</f>
        <v>5.5451713395638627E-4</v>
      </c>
      <c r="W60" s="424">
        <f t="shared" si="72"/>
        <v>14</v>
      </c>
      <c r="X60" s="405">
        <f t="shared" si="54"/>
        <v>14</v>
      </c>
      <c r="Z60" s="405">
        <f>VLOOKUP($A60,'urban rural'!$A$11:$S$336,9,FALSE)</f>
        <v>2.8342575477510783E-4</v>
      </c>
      <c r="AA60" s="424">
        <f t="shared" si="73"/>
        <v>26</v>
      </c>
      <c r="AB60" s="405">
        <f t="shared" si="55"/>
        <v>26</v>
      </c>
      <c r="AD60" s="405">
        <f>VLOOKUP($A60,'urban rural'!$A$11:$S$336,10,FALSE)</f>
        <v>3.2866707242848448E-4</v>
      </c>
      <c r="AE60" s="424">
        <f t="shared" si="74"/>
        <v>17</v>
      </c>
      <c r="AF60" s="405">
        <f t="shared" si="56"/>
        <v>17</v>
      </c>
      <c r="AH60" s="405">
        <f>VLOOKUP($A60,'urban rural'!$A$11:$S$336,11,FALSE)</f>
        <v>3.145349551670694E-4</v>
      </c>
      <c r="AI60" s="424">
        <f t="shared" si="75"/>
        <v>20</v>
      </c>
      <c r="AJ60" s="405">
        <f t="shared" si="57"/>
        <v>20</v>
      </c>
      <c r="AL60" s="405">
        <f>VLOOKUP($A60,'urban rural'!$A$11:$S$336,12,FALSE)</f>
        <v>1.7009345794392523E-3</v>
      </c>
      <c r="AM60" s="424">
        <f t="shared" si="76"/>
        <v>47</v>
      </c>
      <c r="AN60" s="405">
        <f t="shared" si="58"/>
        <v>47</v>
      </c>
      <c r="AP60" s="405">
        <f>VLOOKUP($A60,'urban rural'!$A$11:$S$336,13,FALSE)</f>
        <v>1.5773259396179914E-3</v>
      </c>
      <c r="AQ60" s="424">
        <f t="shared" si="77"/>
        <v>46</v>
      </c>
      <c r="AR60" s="405">
        <f t="shared" si="59"/>
        <v>46</v>
      </c>
      <c r="AT60" s="405">
        <f>VLOOKUP($A60,'urban rural'!$A$11:$S$336,14,FALSE)</f>
        <v>1.3085818624467439E-3</v>
      </c>
      <c r="AU60" s="424">
        <f t="shared" si="78"/>
        <v>42</v>
      </c>
      <c r="AV60" s="405">
        <f t="shared" si="60"/>
        <v>42</v>
      </c>
      <c r="AX60" s="405">
        <f>VLOOKUP($A60,'urban rural'!$A$11:$S$336,15,FALSE)</f>
        <v>1.0821587906824127E-3</v>
      </c>
      <c r="AY60" s="424">
        <f t="shared" si="79"/>
        <v>42</v>
      </c>
      <c r="AZ60" s="405">
        <f t="shared" si="61"/>
        <v>42</v>
      </c>
      <c r="BB60" s="405" t="str">
        <f>VLOOKUP($A60,'urban rural'!$A$11:$S$336,16,FALSE)</f>
        <v>error</v>
      </c>
      <c r="BC60" s="424">
        <f t="shared" si="80"/>
        <v>1</v>
      </c>
      <c r="BD60" s="405" t="str">
        <f t="shared" si="62"/>
        <v>9999</v>
      </c>
      <c r="BF60" s="405" t="str">
        <f>VLOOKUP($A60,'urban rural'!$A$11:$S$336,17,FALSE)</f>
        <v>error</v>
      </c>
      <c r="BG60" s="424">
        <f t="shared" si="81"/>
        <v>1</v>
      </c>
      <c r="BH60" s="405" t="str">
        <f t="shared" si="63"/>
        <v>9999</v>
      </c>
      <c r="BJ60" s="405" t="str">
        <f>VLOOKUP($A60,'urban rural'!$A$11:$S$336,18,FALSE)</f>
        <v>error</v>
      </c>
      <c r="BK60" s="424">
        <f t="shared" si="82"/>
        <v>1</v>
      </c>
      <c r="BL60" s="405" t="str">
        <f t="shared" si="64"/>
        <v>9999</v>
      </c>
      <c r="BN60" s="405" t="str">
        <f>VLOOKUP($A60,'urban rural'!$A$11:$S$336,19,FALSE)</f>
        <v>error</v>
      </c>
      <c r="BO60" s="424">
        <f t="shared" si="83"/>
        <v>1</v>
      </c>
      <c r="BP60" s="405" t="str">
        <f t="shared" si="65"/>
        <v>9999</v>
      </c>
      <c r="BQ60" s="167">
        <f>VLOOKUP(A60,'[1]average earnings workplace 2012'!$A$13:$GY$599,[1]lists1!$B$12,FALSE)</f>
        <v>12.99</v>
      </c>
      <c r="BR60" s="167" t="e">
        <f t="shared" si="66"/>
        <v>#N/A</v>
      </c>
      <c r="BS60" s="167" t="e">
        <f t="shared" si="67"/>
        <v>#N/A</v>
      </c>
      <c r="BY60" s="409"/>
      <c r="CF60" s="409"/>
      <c r="CM60" s="409"/>
      <c r="CT60" s="409"/>
      <c r="DA60" s="409"/>
      <c r="DH60" s="409"/>
      <c r="DO60" s="409"/>
      <c r="DV60" s="409"/>
      <c r="EC60" s="409"/>
      <c r="EJ60" s="409"/>
      <c r="EQ60" s="409"/>
      <c r="EX60" s="409"/>
      <c r="FE60" s="409"/>
      <c r="FL60" s="409"/>
      <c r="FS60" s="409"/>
      <c r="FZ60" s="409"/>
    </row>
    <row r="61" spans="1:187" x14ac:dyDescent="0.25">
      <c r="A61" s="420" t="s">
        <v>55</v>
      </c>
      <c r="B61" s="167" t="str">
        <f t="shared" si="48"/>
        <v>OU</v>
      </c>
      <c r="C61" s="405" t="str">
        <f>VLOOKUP(A61,'urban rural'!$A$11:$B$336,2,FALSE)</f>
        <v>Other Urban</v>
      </c>
      <c r="D61" s="167" t="str">
        <f t="shared" si="49"/>
        <v>Predominantly Urban</v>
      </c>
      <c r="F61" s="405">
        <f>VLOOKUP($A61,'urban rural'!$A$11:$S$336,4,FALSE)</f>
        <v>1.296969696969697E-3</v>
      </c>
      <c r="G61" s="424">
        <f t="shared" si="68"/>
        <v>29</v>
      </c>
      <c r="H61" s="405">
        <f t="shared" si="50"/>
        <v>29</v>
      </c>
      <c r="J61" s="405">
        <f>VLOOKUP($A61,'urban rural'!$A$11:$S$336,5,FALSE)</f>
        <v>7.8820697954271957E-4</v>
      </c>
      <c r="K61" s="424">
        <f t="shared" si="69"/>
        <v>29</v>
      </c>
      <c r="L61" s="405">
        <f t="shared" si="51"/>
        <v>29</v>
      </c>
      <c r="N61" s="405">
        <f>VLOOKUP($A61,'urban rural'!$A$11:$S$336,6,FALSE)</f>
        <v>9.9163679808841106E-4</v>
      </c>
      <c r="O61" s="424">
        <f t="shared" si="70"/>
        <v>31</v>
      </c>
      <c r="P61" s="405">
        <f t="shared" si="52"/>
        <v>31</v>
      </c>
      <c r="R61" s="405">
        <f>VLOOKUP($A61,'urban rural'!$A$11:$S$336,7,FALSE)</f>
        <v>7.1465310672419794E-4</v>
      </c>
      <c r="S61" s="424">
        <f t="shared" si="71"/>
        <v>23</v>
      </c>
      <c r="T61" s="405">
        <f t="shared" si="53"/>
        <v>23</v>
      </c>
      <c r="V61" s="405">
        <f>VLOOKUP($A61,'urban rural'!$A$11:$S$336,8,FALSE)</f>
        <v>5.6969696969696971E-4</v>
      </c>
      <c r="W61" s="424">
        <f t="shared" si="72"/>
        <v>15</v>
      </c>
      <c r="X61" s="405">
        <f t="shared" si="54"/>
        <v>15</v>
      </c>
      <c r="Z61" s="405">
        <f>VLOOKUP($A61,'urban rural'!$A$11:$S$336,9,FALSE)</f>
        <v>3.1287605294825512E-4</v>
      </c>
      <c r="AA61" s="424">
        <f t="shared" si="73"/>
        <v>27</v>
      </c>
      <c r="AB61" s="405">
        <f t="shared" si="55"/>
        <v>27</v>
      </c>
      <c r="AD61" s="405">
        <f>VLOOKUP($A61,'urban rural'!$A$11:$S$336,10,FALSE)</f>
        <v>4.5997610513739544E-4</v>
      </c>
      <c r="AE61" s="424">
        <f t="shared" si="74"/>
        <v>25</v>
      </c>
      <c r="AF61" s="405">
        <f t="shared" si="56"/>
        <v>25</v>
      </c>
      <c r="AH61" s="405">
        <f>VLOOKUP($A61,'urban rural'!$A$11:$S$336,11,FALSE)</f>
        <v>2.8824620069481984E-4</v>
      </c>
      <c r="AI61" s="424">
        <f t="shared" si="75"/>
        <v>19</v>
      </c>
      <c r="AJ61" s="405">
        <f t="shared" si="57"/>
        <v>19</v>
      </c>
      <c r="AL61" s="405">
        <f>VLOOKUP($A61,'urban rural'!$A$11:$S$336,12,FALSE)</f>
        <v>7.3333333333333334E-4</v>
      </c>
      <c r="AM61" s="424">
        <f t="shared" si="76"/>
        <v>39</v>
      </c>
      <c r="AN61" s="405">
        <f t="shared" si="58"/>
        <v>39</v>
      </c>
      <c r="AP61" s="405">
        <f>VLOOKUP($A61,'urban rural'!$A$11:$S$336,13,FALSE)</f>
        <v>4.6931407942238265E-4</v>
      </c>
      <c r="AQ61" s="424">
        <f t="shared" si="77"/>
        <v>35</v>
      </c>
      <c r="AR61" s="405">
        <f t="shared" si="59"/>
        <v>35</v>
      </c>
      <c r="AT61" s="405">
        <f>VLOOKUP($A61,'urban rural'!$A$11:$S$336,14,FALSE)</f>
        <v>5.3166069295101557E-4</v>
      </c>
      <c r="AU61" s="424">
        <f t="shared" si="78"/>
        <v>37</v>
      </c>
      <c r="AV61" s="405">
        <f t="shared" si="60"/>
        <v>37</v>
      </c>
      <c r="AX61" s="405">
        <f>VLOOKUP($A61,'urban rural'!$A$11:$S$336,15,FALSE)</f>
        <v>4.2640690602937804E-4</v>
      </c>
      <c r="AY61" s="424">
        <f t="shared" si="79"/>
        <v>33</v>
      </c>
      <c r="AZ61" s="405">
        <f t="shared" si="61"/>
        <v>33</v>
      </c>
      <c r="BB61" s="405" t="str">
        <f>VLOOKUP($A61,'urban rural'!$A$11:$S$336,16,FALSE)</f>
        <v>error</v>
      </c>
      <c r="BC61" s="424">
        <f t="shared" si="80"/>
        <v>1</v>
      </c>
      <c r="BD61" s="405" t="str">
        <f t="shared" si="62"/>
        <v>9999</v>
      </c>
      <c r="BF61" s="405" t="str">
        <f>VLOOKUP($A61,'urban rural'!$A$11:$S$336,17,FALSE)</f>
        <v>error</v>
      </c>
      <c r="BG61" s="424">
        <f t="shared" si="81"/>
        <v>1</v>
      </c>
      <c r="BH61" s="405" t="str">
        <f t="shared" si="63"/>
        <v>9999</v>
      </c>
      <c r="BJ61" s="405" t="str">
        <f>VLOOKUP($A61,'urban rural'!$A$11:$S$336,18,FALSE)</f>
        <v>error</v>
      </c>
      <c r="BK61" s="424">
        <f t="shared" si="82"/>
        <v>1</v>
      </c>
      <c r="BL61" s="405" t="str">
        <f t="shared" si="64"/>
        <v>9999</v>
      </c>
      <c r="BN61" s="405" t="str">
        <f>VLOOKUP($A61,'urban rural'!$A$11:$S$336,19,FALSE)</f>
        <v>error</v>
      </c>
      <c r="BO61" s="424">
        <f t="shared" si="83"/>
        <v>1</v>
      </c>
      <c r="BP61" s="405" t="str">
        <f t="shared" si="65"/>
        <v>9999</v>
      </c>
      <c r="BQ61" s="167">
        <f>VLOOKUP(A61,'[1]average earnings workplace 2012'!$A$13:$GY$599,[1]lists1!$B$12,FALSE)</f>
        <v>14.11</v>
      </c>
      <c r="BR61" s="167" t="e">
        <f t="shared" si="66"/>
        <v>#N/A</v>
      </c>
      <c r="BS61" s="167" t="e">
        <f t="shared" si="67"/>
        <v>#N/A</v>
      </c>
      <c r="BY61" s="409"/>
      <c r="CF61" s="409"/>
      <c r="CM61" s="409"/>
      <c r="CT61" s="409"/>
      <c r="DA61" s="409"/>
      <c r="DH61" s="409"/>
      <c r="DO61" s="409"/>
      <c r="DV61" s="409"/>
      <c r="EC61" s="409"/>
      <c r="EJ61" s="409"/>
      <c r="EQ61" s="409"/>
      <c r="EX61" s="409"/>
      <c r="FE61" s="409"/>
      <c r="FL61" s="409"/>
      <c r="FS61" s="409"/>
      <c r="FZ61" s="409"/>
    </row>
    <row r="62" spans="1:187" x14ac:dyDescent="0.25">
      <c r="A62" s="420" t="s">
        <v>56</v>
      </c>
      <c r="B62" s="167" t="str">
        <f t="shared" si="48"/>
        <v>OU</v>
      </c>
      <c r="C62" s="405" t="str">
        <f>VLOOKUP(A62,'urban rural'!$A$11:$B$336,2,FALSE)</f>
        <v>Other Urban</v>
      </c>
      <c r="D62" s="167" t="str">
        <f t="shared" si="49"/>
        <v>Predominantly Urban</v>
      </c>
      <c r="F62" s="405">
        <f>VLOOKUP($A62,'urban rural'!$A$11:$S$336,4,FALSE)</f>
        <v>3.0884955752212388E-3</v>
      </c>
      <c r="G62" s="424">
        <f t="shared" si="68"/>
        <v>44</v>
      </c>
      <c r="H62" s="405">
        <f t="shared" si="50"/>
        <v>44</v>
      </c>
      <c r="J62" s="405">
        <f>VLOOKUP($A62,'urban rural'!$A$11:$S$336,5,FALSE)</f>
        <v>2.131578947368421E-3</v>
      </c>
      <c r="K62" s="424">
        <f t="shared" si="69"/>
        <v>45</v>
      </c>
      <c r="L62" s="405">
        <f t="shared" si="51"/>
        <v>45</v>
      </c>
      <c r="N62" s="405">
        <f>VLOOKUP($A62,'urban rural'!$A$11:$S$336,6,FALSE)</f>
        <v>2.7154046997389034E-3</v>
      </c>
      <c r="O62" s="424">
        <f t="shared" si="70"/>
        <v>46</v>
      </c>
      <c r="P62" s="405">
        <f t="shared" si="52"/>
        <v>46</v>
      </c>
      <c r="R62" s="405">
        <f>VLOOKUP($A62,'urban rural'!$A$11:$S$336,7,FALSE)</f>
        <v>3.7924856450859334E-3</v>
      </c>
      <c r="S62" s="424">
        <f t="shared" si="71"/>
        <v>50</v>
      </c>
      <c r="T62" s="405">
        <f t="shared" si="53"/>
        <v>50</v>
      </c>
      <c r="V62" s="405">
        <f>VLOOKUP($A62,'urban rural'!$A$11:$S$336,8,FALSE)</f>
        <v>1.3097345132743363E-3</v>
      </c>
      <c r="W62" s="424">
        <f t="shared" si="72"/>
        <v>42</v>
      </c>
      <c r="X62" s="405">
        <f t="shared" si="54"/>
        <v>42</v>
      </c>
      <c r="Z62" s="405">
        <f>VLOOKUP($A62,'urban rural'!$A$11:$S$336,9,FALSE)</f>
        <v>4.8245614035087722E-4</v>
      </c>
      <c r="AA62" s="424">
        <f t="shared" si="73"/>
        <v>34</v>
      </c>
      <c r="AB62" s="405">
        <f t="shared" si="55"/>
        <v>34</v>
      </c>
      <c r="AD62" s="405">
        <f>VLOOKUP($A62,'urban rural'!$A$11:$S$336,10,FALSE)</f>
        <v>5.8311575282854662E-4</v>
      </c>
      <c r="AE62" s="424">
        <f t="shared" si="74"/>
        <v>32</v>
      </c>
      <c r="AF62" s="405">
        <f t="shared" si="56"/>
        <v>32</v>
      </c>
      <c r="AH62" s="405">
        <f>VLOOKUP($A62,'urban rural'!$A$11:$S$336,11,FALSE)</f>
        <v>5.2953525571219613E-4</v>
      </c>
      <c r="AI62" s="424">
        <f t="shared" si="75"/>
        <v>33</v>
      </c>
      <c r="AJ62" s="405">
        <f t="shared" si="57"/>
        <v>33</v>
      </c>
      <c r="AL62" s="405">
        <f>VLOOKUP($A62,'urban rural'!$A$11:$S$336,12,FALSE)</f>
        <v>1.7876106194690264E-3</v>
      </c>
      <c r="AM62" s="424">
        <f t="shared" si="76"/>
        <v>48</v>
      </c>
      <c r="AN62" s="405">
        <f t="shared" si="58"/>
        <v>48</v>
      </c>
      <c r="AP62" s="405">
        <f>VLOOKUP($A62,'urban rural'!$A$11:$S$336,13,FALSE)</f>
        <v>1.6491228070175438E-3</v>
      </c>
      <c r="AQ62" s="424">
        <f t="shared" si="77"/>
        <v>47</v>
      </c>
      <c r="AR62" s="405">
        <f t="shared" si="59"/>
        <v>47</v>
      </c>
      <c r="AT62" s="405">
        <f>VLOOKUP($A62,'urban rural'!$A$11:$S$336,14,FALSE)</f>
        <v>2.1409921671018276E-3</v>
      </c>
      <c r="AU62" s="424">
        <f t="shared" si="78"/>
        <v>49</v>
      </c>
      <c r="AV62" s="405">
        <f t="shared" si="60"/>
        <v>49</v>
      </c>
      <c r="AX62" s="405">
        <f>VLOOKUP($A62,'urban rural'!$A$11:$S$336,15,FALSE)</f>
        <v>3.2629503893737374E-3</v>
      </c>
      <c r="AY62" s="424">
        <f t="shared" si="79"/>
        <v>52</v>
      </c>
      <c r="AZ62" s="405">
        <f t="shared" si="61"/>
        <v>52</v>
      </c>
      <c r="BB62" s="405" t="str">
        <f>VLOOKUP($A62,'urban rural'!$A$11:$S$336,16,FALSE)</f>
        <v>error</v>
      </c>
      <c r="BC62" s="424">
        <f t="shared" si="80"/>
        <v>1</v>
      </c>
      <c r="BD62" s="405" t="str">
        <f t="shared" si="62"/>
        <v>9999</v>
      </c>
      <c r="BF62" s="405" t="str">
        <f>VLOOKUP($A62,'urban rural'!$A$11:$S$336,17,FALSE)</f>
        <v>error</v>
      </c>
      <c r="BG62" s="424">
        <f t="shared" si="81"/>
        <v>1</v>
      </c>
      <c r="BH62" s="405" t="str">
        <f t="shared" si="63"/>
        <v>9999</v>
      </c>
      <c r="BJ62" s="405" t="str">
        <f>VLOOKUP($A62,'urban rural'!$A$11:$S$336,18,FALSE)</f>
        <v>error</v>
      </c>
      <c r="BK62" s="424">
        <f t="shared" si="82"/>
        <v>1</v>
      </c>
      <c r="BL62" s="405" t="str">
        <f t="shared" si="64"/>
        <v>9999</v>
      </c>
      <c r="BN62" s="405" t="str">
        <f>VLOOKUP($A62,'urban rural'!$A$11:$S$336,19,FALSE)</f>
        <v>error</v>
      </c>
      <c r="BO62" s="424">
        <f t="shared" si="83"/>
        <v>1</v>
      </c>
      <c r="BP62" s="405" t="str">
        <f t="shared" si="65"/>
        <v>9999</v>
      </c>
      <c r="BQ62" s="167">
        <f>VLOOKUP(A62,'[1]average earnings workplace 2012'!$A$13:$GY$599,[1]lists1!$B$12,FALSE)</f>
        <v>15.96</v>
      </c>
      <c r="BR62" s="167" t="e">
        <f t="shared" si="66"/>
        <v>#N/A</v>
      </c>
      <c r="BS62" s="167" t="e">
        <f t="shared" si="67"/>
        <v>#N/A</v>
      </c>
      <c r="BY62" s="409"/>
      <c r="CF62" s="409"/>
      <c r="CM62" s="409"/>
      <c r="CT62" s="409"/>
      <c r="DA62" s="409"/>
      <c r="DH62" s="409"/>
      <c r="DO62" s="409"/>
      <c r="DV62" s="409"/>
      <c r="EC62" s="409"/>
      <c r="EJ62" s="409"/>
      <c r="EQ62" s="409"/>
      <c r="EX62" s="409"/>
      <c r="FE62" s="409"/>
      <c r="FL62" s="409"/>
      <c r="FS62" s="409"/>
      <c r="FZ62" s="409"/>
    </row>
    <row r="63" spans="1:187" x14ac:dyDescent="0.25">
      <c r="A63" s="420" t="s">
        <v>57</v>
      </c>
      <c r="B63" s="167" t="str">
        <f t="shared" si="48"/>
        <v>SR</v>
      </c>
      <c r="C63" s="405" t="str">
        <f>VLOOKUP(A63,'urban rural'!$A$11:$B$336,2,FALSE)</f>
        <v>Significant Rural</v>
      </c>
      <c r="D63" s="167" t="str">
        <f t="shared" si="49"/>
        <v>Significant Rural</v>
      </c>
      <c r="F63" s="405">
        <f>VLOOKUP($A63,'urban rural'!$A$11:$S$336,4,FALSE)</f>
        <v>2.0229555236728836E-3</v>
      </c>
      <c r="G63" s="424">
        <f t="shared" si="68"/>
        <v>47</v>
      </c>
      <c r="H63" s="405">
        <f t="shared" si="50"/>
        <v>47</v>
      </c>
      <c r="J63" s="405">
        <f>VLOOKUP($A63,'urban rural'!$A$11:$S$336,5,FALSE)</f>
        <v>1.104775481111903E-3</v>
      </c>
      <c r="K63" s="424">
        <f t="shared" si="69"/>
        <v>44</v>
      </c>
      <c r="L63" s="405">
        <f t="shared" si="51"/>
        <v>44</v>
      </c>
      <c r="N63" s="405">
        <f>VLOOKUP($A63,'urban rural'!$A$11:$S$336,6,FALSE)</f>
        <v>1.1252653927813164E-3</v>
      </c>
      <c r="O63" s="424">
        <f t="shared" si="70"/>
        <v>41</v>
      </c>
      <c r="P63" s="405">
        <f t="shared" si="52"/>
        <v>41</v>
      </c>
      <c r="R63" s="405">
        <f>VLOOKUP($A63,'urban rural'!$A$11:$S$336,7,FALSE)</f>
        <v>6.5086726937646359E-4</v>
      </c>
      <c r="S63" s="424">
        <f t="shared" si="71"/>
        <v>24</v>
      </c>
      <c r="T63" s="405">
        <f t="shared" si="53"/>
        <v>24</v>
      </c>
      <c r="V63" s="405">
        <f>VLOOKUP($A63,'urban rural'!$A$11:$S$336,8,FALSE)</f>
        <v>1.3055954088952654E-3</v>
      </c>
      <c r="W63" s="424">
        <f t="shared" si="72"/>
        <v>47</v>
      </c>
      <c r="X63" s="405">
        <f t="shared" si="54"/>
        <v>47</v>
      </c>
      <c r="Z63" s="405">
        <f>VLOOKUP($A63,'urban rural'!$A$11:$S$336,9,FALSE)</f>
        <v>4.7754811119030648E-4</v>
      </c>
      <c r="AA63" s="424">
        <f t="shared" si="73"/>
        <v>44</v>
      </c>
      <c r="AB63" s="405">
        <f t="shared" si="55"/>
        <v>44</v>
      </c>
      <c r="AD63" s="405">
        <f>VLOOKUP($A63,'urban rural'!$A$11:$S$336,10,FALSE)</f>
        <v>6.0863411181882518E-4</v>
      </c>
      <c r="AE63" s="424">
        <f t="shared" si="74"/>
        <v>41</v>
      </c>
      <c r="AF63" s="405">
        <f t="shared" si="56"/>
        <v>41</v>
      </c>
      <c r="AH63" s="405">
        <f>VLOOKUP($A63,'urban rural'!$A$11:$S$336,11,FALSE)</f>
        <v>4.8858631729365169E-4</v>
      </c>
      <c r="AI63" s="424">
        <f t="shared" si="75"/>
        <v>39</v>
      </c>
      <c r="AJ63" s="405">
        <f t="shared" si="57"/>
        <v>39</v>
      </c>
      <c r="AL63" s="405">
        <f>VLOOKUP($A63,'urban rural'!$A$11:$S$336,12,FALSE)</f>
        <v>7.173601147776184E-4</v>
      </c>
      <c r="AM63" s="424">
        <f t="shared" si="76"/>
        <v>48</v>
      </c>
      <c r="AN63" s="405">
        <f t="shared" si="58"/>
        <v>48</v>
      </c>
      <c r="AP63" s="405">
        <f>VLOOKUP($A63,'urban rural'!$A$11:$S$336,13,FALSE)</f>
        <v>6.2722736992159656E-4</v>
      </c>
      <c r="AQ63" s="424">
        <f t="shared" si="77"/>
        <v>46</v>
      </c>
      <c r="AR63" s="405">
        <f t="shared" si="59"/>
        <v>46</v>
      </c>
      <c r="AT63" s="405">
        <f>VLOOKUP($A63,'urban rural'!$A$11:$S$336,14,FALSE)</f>
        <v>5.0955414012738849E-4</v>
      </c>
      <c r="AU63" s="424">
        <f t="shared" si="78"/>
        <v>38</v>
      </c>
      <c r="AV63" s="405">
        <f t="shared" si="60"/>
        <v>38</v>
      </c>
      <c r="AX63" s="405">
        <f>VLOOKUP($A63,'urban rural'!$A$11:$S$336,15,FALSE)</f>
        <v>1.6228095208281192E-4</v>
      </c>
      <c r="AY63" s="424">
        <f t="shared" si="79"/>
        <v>21</v>
      </c>
      <c r="AZ63" s="405">
        <f t="shared" si="61"/>
        <v>21</v>
      </c>
      <c r="BB63" s="405" t="str">
        <f>VLOOKUP($A63,'urban rural'!$A$11:$S$336,16,FALSE)</f>
        <v>error</v>
      </c>
      <c r="BC63" s="424">
        <f t="shared" si="80"/>
        <v>1</v>
      </c>
      <c r="BD63" s="405" t="str">
        <f t="shared" si="62"/>
        <v>9999</v>
      </c>
      <c r="BF63" s="405" t="str">
        <f>VLOOKUP($A63,'urban rural'!$A$11:$S$336,17,FALSE)</f>
        <v>error</v>
      </c>
      <c r="BG63" s="424">
        <f t="shared" si="81"/>
        <v>1</v>
      </c>
      <c r="BH63" s="405" t="str">
        <f t="shared" si="63"/>
        <v>9999</v>
      </c>
      <c r="BJ63" s="405" t="str">
        <f>VLOOKUP($A63,'urban rural'!$A$11:$S$336,18,FALSE)</f>
        <v>error</v>
      </c>
      <c r="BK63" s="424">
        <f t="shared" si="82"/>
        <v>1</v>
      </c>
      <c r="BL63" s="405" t="str">
        <f t="shared" si="64"/>
        <v>9999</v>
      </c>
      <c r="BN63" s="405" t="str">
        <f>VLOOKUP($A63,'urban rural'!$A$11:$S$336,19,FALSE)</f>
        <v>error</v>
      </c>
      <c r="BO63" s="424">
        <f t="shared" si="83"/>
        <v>1</v>
      </c>
      <c r="BP63" s="405" t="str">
        <f t="shared" si="65"/>
        <v>9999</v>
      </c>
      <c r="BQ63" s="167">
        <f>VLOOKUP(A63,'[1]average earnings workplace 2012'!$A$13:$GY$599,[1]lists1!$B$12,FALSE)</f>
        <v>12.75</v>
      </c>
      <c r="BR63" s="167" t="e">
        <f t="shared" si="66"/>
        <v>#N/A</v>
      </c>
      <c r="BS63" s="167" t="e">
        <f t="shared" si="67"/>
        <v>#N/A</v>
      </c>
      <c r="BY63" s="409"/>
      <c r="CF63" s="409"/>
      <c r="CM63" s="409"/>
      <c r="CT63" s="409"/>
      <c r="DA63" s="409"/>
      <c r="DH63" s="409"/>
      <c r="DO63" s="409"/>
      <c r="DV63" s="409"/>
      <c r="EC63" s="409"/>
      <c r="EJ63" s="409"/>
      <c r="EQ63" s="409"/>
      <c r="EX63" s="409"/>
      <c r="FE63" s="409"/>
      <c r="FL63" s="409"/>
      <c r="FS63" s="409"/>
      <c r="FZ63" s="409"/>
    </row>
    <row r="64" spans="1:187" x14ac:dyDescent="0.25">
      <c r="A64" s="420" t="s">
        <v>323</v>
      </c>
      <c r="B64" s="167" t="str">
        <f t="shared" si="48"/>
        <v>R50</v>
      </c>
      <c r="C64" s="405" t="str">
        <f>VLOOKUP(A64,'urban rural'!$A$11:$B$336,2,FALSE)</f>
        <v>Rural 50</v>
      </c>
      <c r="D64" s="167" t="str">
        <f t="shared" si="49"/>
        <v>Predominantly Rural</v>
      </c>
      <c r="F64" s="405">
        <f>VLOOKUP($A64,'urban rural'!$A$11:$S$336,4,FALSE)</f>
        <v>7.8703703703703705E-4</v>
      </c>
      <c r="G64" s="424">
        <f t="shared" si="68"/>
        <v>23</v>
      </c>
      <c r="H64" s="405">
        <f t="shared" si="50"/>
        <v>23</v>
      </c>
      <c r="J64" s="405">
        <f>VLOOKUP($A64,'urban rural'!$A$11:$S$336,5,FALSE)</f>
        <v>3.7228260869565219E-4</v>
      </c>
      <c r="K64" s="424">
        <f t="shared" si="69"/>
        <v>17</v>
      </c>
      <c r="L64" s="405">
        <f t="shared" si="51"/>
        <v>17</v>
      </c>
      <c r="N64" s="405">
        <f>VLOOKUP($A64,'urban rural'!$A$11:$S$336,6,FALSE)</f>
        <v>6.5835816851801676E-4</v>
      </c>
      <c r="O64" s="424">
        <f t="shared" si="70"/>
        <v>29</v>
      </c>
      <c r="P64" s="405">
        <f t="shared" si="52"/>
        <v>29</v>
      </c>
      <c r="R64" s="405">
        <f>VLOOKUP($A64,'urban rural'!$A$11:$S$336,7,FALSE)</f>
        <v>8.7106255796809363E-4</v>
      </c>
      <c r="S64" s="424">
        <f t="shared" si="71"/>
        <v>35</v>
      </c>
      <c r="T64" s="405">
        <f t="shared" si="53"/>
        <v>35</v>
      </c>
      <c r="V64" s="405">
        <f>VLOOKUP($A64,'urban rural'!$A$11:$S$336,8,FALSE)</f>
        <v>6.1819172113289757E-4</v>
      </c>
      <c r="W64" s="424">
        <f t="shared" si="72"/>
        <v>26</v>
      </c>
      <c r="X64" s="405">
        <f t="shared" si="54"/>
        <v>26</v>
      </c>
      <c r="Z64" s="405">
        <f>VLOOKUP($A64,'urban rural'!$A$11:$S$336,9,FALSE)</f>
        <v>2.2282608695652173E-4</v>
      </c>
      <c r="AA64" s="424">
        <f t="shared" si="73"/>
        <v>21</v>
      </c>
      <c r="AB64" s="405">
        <f t="shared" si="55"/>
        <v>21</v>
      </c>
      <c r="AD64" s="405">
        <f>VLOOKUP($A64,'urban rural'!$A$11:$S$336,10,FALSE)</f>
        <v>5.0934706041723106E-4</v>
      </c>
      <c r="AE64" s="424">
        <f t="shared" si="74"/>
        <v>39</v>
      </c>
      <c r="AF64" s="405">
        <f t="shared" si="56"/>
        <v>39</v>
      </c>
      <c r="AH64" s="405">
        <f>VLOOKUP($A64,'urban rural'!$A$11:$S$336,11,FALSE)</f>
        <v>5.1076912715251378E-4</v>
      </c>
      <c r="AI64" s="424">
        <f t="shared" si="75"/>
        <v>41</v>
      </c>
      <c r="AJ64" s="405">
        <f t="shared" si="57"/>
        <v>41</v>
      </c>
      <c r="AL64" s="405">
        <f>VLOOKUP($A64,'urban rural'!$A$11:$S$336,12,FALSE)</f>
        <v>1.6884531590413942E-4</v>
      </c>
      <c r="AM64" s="424">
        <f t="shared" si="76"/>
        <v>22</v>
      </c>
      <c r="AN64" s="405">
        <f t="shared" si="58"/>
        <v>22</v>
      </c>
      <c r="AP64" s="405">
        <f>VLOOKUP($A64,'urban rural'!$A$11:$S$336,13,FALSE)</f>
        <v>1.4402173913043479E-4</v>
      </c>
      <c r="AQ64" s="424">
        <f t="shared" si="77"/>
        <v>18</v>
      </c>
      <c r="AR64" s="405">
        <f t="shared" si="59"/>
        <v>18</v>
      </c>
      <c r="AT64" s="405">
        <f>VLOOKUP($A64,'urban rural'!$A$11:$S$336,14,FALSE)</f>
        <v>1.4630181522622596E-4</v>
      </c>
      <c r="AU64" s="424">
        <f t="shared" si="78"/>
        <v>15</v>
      </c>
      <c r="AV64" s="405">
        <f t="shared" si="60"/>
        <v>15</v>
      </c>
      <c r="AX64" s="405">
        <f>VLOOKUP($A64,'urban rural'!$A$11:$S$336,15,FALSE)</f>
        <v>3.6029343081557985E-4</v>
      </c>
      <c r="AY64" s="424">
        <f t="shared" si="79"/>
        <v>29</v>
      </c>
      <c r="AZ64" s="405">
        <f t="shared" si="61"/>
        <v>29</v>
      </c>
      <c r="BB64" s="405" t="str">
        <f>VLOOKUP($A64,'urban rural'!$A$11:$S$336,16,FALSE)</f>
        <v>error</v>
      </c>
      <c r="BC64" s="424">
        <f t="shared" si="80"/>
        <v>1</v>
      </c>
      <c r="BD64" s="405" t="str">
        <f t="shared" si="62"/>
        <v>9999</v>
      </c>
      <c r="BF64" s="405" t="str">
        <f>VLOOKUP($A64,'urban rural'!$A$11:$S$336,17,FALSE)</f>
        <v>error</v>
      </c>
      <c r="BG64" s="424">
        <f t="shared" si="81"/>
        <v>1</v>
      </c>
      <c r="BH64" s="405" t="str">
        <f t="shared" si="63"/>
        <v>9999</v>
      </c>
      <c r="BJ64" s="405" t="str">
        <f>VLOOKUP($A64,'urban rural'!$A$11:$S$336,18,FALSE)</f>
        <v>error</v>
      </c>
      <c r="BK64" s="424">
        <f t="shared" si="82"/>
        <v>1</v>
      </c>
      <c r="BL64" s="405" t="str">
        <f t="shared" si="64"/>
        <v>9999</v>
      </c>
      <c r="BN64" s="405" t="str">
        <f>VLOOKUP($A64,'urban rural'!$A$11:$S$336,19,FALSE)</f>
        <v>error</v>
      </c>
      <c r="BO64" s="424">
        <f t="shared" si="83"/>
        <v>1</v>
      </c>
      <c r="BP64" s="405" t="str">
        <f t="shared" si="65"/>
        <v>9999</v>
      </c>
      <c r="BQ64" s="167">
        <f>VLOOKUP(A64,'[1]average earnings workplace 2012'!$A$13:$GY$599,[1]lists1!$B$12,FALSE)</f>
        <v>12.89</v>
      </c>
      <c r="BR64" s="167" t="e">
        <f t="shared" si="66"/>
        <v>#N/A</v>
      </c>
      <c r="BS64" s="167" t="e">
        <f t="shared" si="67"/>
        <v>#N/A</v>
      </c>
      <c r="BY64" s="409"/>
      <c r="CF64" s="409"/>
      <c r="CM64" s="409"/>
      <c r="CT64" s="409"/>
      <c r="DA64" s="409"/>
      <c r="DH64" s="409"/>
      <c r="DO64" s="409"/>
      <c r="DV64" s="409"/>
      <c r="EC64" s="409"/>
      <c r="EJ64" s="409"/>
      <c r="EQ64" s="409"/>
      <c r="EX64" s="409"/>
      <c r="FE64" s="409"/>
      <c r="FL64" s="409"/>
      <c r="FS64" s="409"/>
      <c r="FZ64" s="409"/>
    </row>
    <row r="65" spans="1:182" x14ac:dyDescent="0.25">
      <c r="A65" s="420" t="s">
        <v>58</v>
      </c>
      <c r="B65" s="167" t="str">
        <f t="shared" si="48"/>
        <v>SR</v>
      </c>
      <c r="C65" s="405" t="str">
        <f>VLOOKUP(A65,'urban rural'!$A$11:$B$336,2,FALSE)</f>
        <v>Significant Rural</v>
      </c>
      <c r="D65" s="167" t="str">
        <f t="shared" si="49"/>
        <v>Significant Rural</v>
      </c>
      <c r="F65" s="405">
        <f>VLOOKUP($A65,'urban rural'!$A$11:$S$336,4,FALSE)</f>
        <v>1.0048573163327261E-3</v>
      </c>
      <c r="G65" s="424">
        <f t="shared" si="68"/>
        <v>28</v>
      </c>
      <c r="H65" s="405">
        <f t="shared" si="50"/>
        <v>28</v>
      </c>
      <c r="J65" s="405">
        <f>VLOOKUP($A65,'urban rural'!$A$11:$S$336,5,FALSE)</f>
        <v>5.5910057733211786E-4</v>
      </c>
      <c r="K65" s="424">
        <f t="shared" si="69"/>
        <v>23</v>
      </c>
      <c r="L65" s="405">
        <f t="shared" si="51"/>
        <v>23</v>
      </c>
      <c r="N65" s="405">
        <f>VLOOKUP($A65,'urban rural'!$A$11:$S$336,6,FALSE)</f>
        <v>1.0194174757281553E-3</v>
      </c>
      <c r="O65" s="424">
        <f t="shared" si="70"/>
        <v>39</v>
      </c>
      <c r="P65" s="405">
        <f t="shared" si="52"/>
        <v>39</v>
      </c>
      <c r="R65" s="405">
        <f>VLOOKUP($A65,'urban rural'!$A$11:$S$336,7,FALSE)</f>
        <v>8.70165865541859E-4</v>
      </c>
      <c r="S65" s="424">
        <f t="shared" si="71"/>
        <v>35</v>
      </c>
      <c r="T65" s="405">
        <f t="shared" si="53"/>
        <v>35</v>
      </c>
      <c r="V65" s="405">
        <f>VLOOKUP($A65,'urban rural'!$A$11:$S$336,8,FALSE)</f>
        <v>5.4948391013964781E-4</v>
      </c>
      <c r="W65" s="424">
        <f t="shared" si="72"/>
        <v>21</v>
      </c>
      <c r="X65" s="405">
        <f t="shared" si="54"/>
        <v>21</v>
      </c>
      <c r="Z65" s="405">
        <f>VLOOKUP($A65,'urban rural'!$A$11:$S$336,9,FALSE)</f>
        <v>2.3701002734731084E-4</v>
      </c>
      <c r="AA65" s="424">
        <f t="shared" si="73"/>
        <v>19</v>
      </c>
      <c r="AB65" s="405">
        <f t="shared" si="55"/>
        <v>19</v>
      </c>
      <c r="AD65" s="405">
        <f>VLOOKUP($A65,'urban rural'!$A$11:$S$336,10,FALSE)</f>
        <v>3.4587378640776699E-4</v>
      </c>
      <c r="AE65" s="424">
        <f t="shared" si="74"/>
        <v>20</v>
      </c>
      <c r="AF65" s="405">
        <f t="shared" si="56"/>
        <v>20</v>
      </c>
      <c r="AH65" s="405">
        <f>VLOOKUP($A65,'urban rural'!$A$11:$S$336,11,FALSE)</f>
        <v>2.6714619439697677E-4</v>
      </c>
      <c r="AI65" s="424">
        <f t="shared" si="75"/>
        <v>19</v>
      </c>
      <c r="AJ65" s="405">
        <f t="shared" si="57"/>
        <v>19</v>
      </c>
      <c r="AL65" s="405">
        <f>VLOOKUP($A65,'urban rural'!$A$11:$S$336,12,FALSE)</f>
        <v>4.584092289010322E-4</v>
      </c>
      <c r="AM65" s="424">
        <f t="shared" si="76"/>
        <v>38</v>
      </c>
      <c r="AN65" s="405">
        <f t="shared" si="58"/>
        <v>38</v>
      </c>
      <c r="AP65" s="405">
        <f>VLOOKUP($A65,'urban rural'!$A$11:$S$336,13,FALSE)</f>
        <v>3.2209054998480707E-4</v>
      </c>
      <c r="AQ65" s="424">
        <f t="shared" si="77"/>
        <v>31</v>
      </c>
      <c r="AR65" s="405">
        <f t="shared" si="59"/>
        <v>31</v>
      </c>
      <c r="AT65" s="405">
        <f>VLOOKUP($A65,'urban rural'!$A$11:$S$336,14,FALSE)</f>
        <v>6.7050970873786409E-4</v>
      </c>
      <c r="AU65" s="424">
        <f t="shared" si="78"/>
        <v>47</v>
      </c>
      <c r="AV65" s="405">
        <f t="shared" si="60"/>
        <v>47</v>
      </c>
      <c r="AX65" s="405">
        <f>VLOOKUP($A65,'urban rural'!$A$11:$S$336,15,FALSE)</f>
        <v>6.0301967114488218E-4</v>
      </c>
      <c r="AY65" s="424">
        <f t="shared" si="79"/>
        <v>39</v>
      </c>
      <c r="AZ65" s="405">
        <f t="shared" si="61"/>
        <v>39</v>
      </c>
      <c r="BB65" s="405" t="str">
        <f>VLOOKUP($A65,'urban rural'!$A$11:$S$336,16,FALSE)</f>
        <v>error</v>
      </c>
      <c r="BC65" s="424">
        <f t="shared" si="80"/>
        <v>1</v>
      </c>
      <c r="BD65" s="405" t="str">
        <f t="shared" si="62"/>
        <v>9999</v>
      </c>
      <c r="BF65" s="405" t="str">
        <f>VLOOKUP($A65,'urban rural'!$A$11:$S$336,17,FALSE)</f>
        <v>error</v>
      </c>
      <c r="BG65" s="424">
        <f t="shared" si="81"/>
        <v>1</v>
      </c>
      <c r="BH65" s="405" t="str">
        <f t="shared" si="63"/>
        <v>9999</v>
      </c>
      <c r="BJ65" s="405" t="str">
        <f>VLOOKUP($A65,'urban rural'!$A$11:$S$336,18,FALSE)</f>
        <v>error</v>
      </c>
      <c r="BK65" s="424">
        <f t="shared" si="82"/>
        <v>1</v>
      </c>
      <c r="BL65" s="405" t="str">
        <f t="shared" si="64"/>
        <v>9999</v>
      </c>
      <c r="BN65" s="405" t="str">
        <f>VLOOKUP($A65,'urban rural'!$A$11:$S$336,19,FALSE)</f>
        <v>error</v>
      </c>
      <c r="BO65" s="424">
        <f t="shared" si="83"/>
        <v>1</v>
      </c>
      <c r="BP65" s="405" t="str">
        <f t="shared" si="65"/>
        <v>9999</v>
      </c>
      <c r="BQ65" s="167">
        <f>VLOOKUP(A65,'[1]average earnings workplace 2012'!$A$13:$GY$599,[1]lists1!$B$12,FALSE)</f>
        <v>13.05</v>
      </c>
      <c r="BR65" s="167" t="e">
        <f t="shared" si="66"/>
        <v>#N/A</v>
      </c>
      <c r="BS65" s="167" t="e">
        <f t="shared" si="67"/>
        <v>#N/A</v>
      </c>
      <c r="BY65" s="409"/>
      <c r="CF65" s="409"/>
      <c r="CM65" s="409"/>
      <c r="CT65" s="409"/>
      <c r="DA65" s="409"/>
      <c r="DH65" s="409"/>
      <c r="DO65" s="409"/>
      <c r="DV65" s="409"/>
      <c r="EC65" s="409"/>
      <c r="EJ65" s="409"/>
      <c r="EQ65" s="409"/>
      <c r="EX65" s="409"/>
      <c r="FE65" s="409"/>
      <c r="FL65" s="409"/>
      <c r="FS65" s="409"/>
      <c r="FZ65" s="409"/>
    </row>
    <row r="66" spans="1:182" x14ac:dyDescent="0.25">
      <c r="A66" s="420" t="s">
        <v>59</v>
      </c>
      <c r="B66" s="167" t="str">
        <f t="shared" si="48"/>
        <v>OU</v>
      </c>
      <c r="C66" s="405" t="str">
        <f>VLOOKUP(A66,'urban rural'!$A$11:$B$336,2,FALSE)</f>
        <v>Other Urban</v>
      </c>
      <c r="D66" s="167" t="str">
        <f t="shared" si="49"/>
        <v>Predominantly Urban</v>
      </c>
      <c r="F66" s="405">
        <f>VLOOKUP($A66,'urban rural'!$A$11:$S$336,4,FALSE)</f>
        <v>3.7037037037037035E-4</v>
      </c>
      <c r="G66" s="424">
        <f t="shared" si="68"/>
        <v>8</v>
      </c>
      <c r="H66" s="405">
        <f t="shared" si="50"/>
        <v>8</v>
      </c>
      <c r="J66" s="405">
        <f>VLOOKUP($A66,'urban rural'!$A$11:$S$336,5,FALSE)</f>
        <v>2.0388349514563107E-4</v>
      </c>
      <c r="K66" s="424">
        <f t="shared" si="69"/>
        <v>8</v>
      </c>
      <c r="L66" s="405">
        <f t="shared" si="51"/>
        <v>8</v>
      </c>
      <c r="N66" s="405">
        <f>VLOOKUP($A66,'urban rural'!$A$11:$S$336,6,FALSE)</f>
        <v>2.7079303675048354E-4</v>
      </c>
      <c r="O66" s="424">
        <f t="shared" si="70"/>
        <v>10</v>
      </c>
      <c r="P66" s="405">
        <f t="shared" si="52"/>
        <v>10</v>
      </c>
      <c r="R66" s="405">
        <f>VLOOKUP($A66,'urban rural'!$A$11:$S$336,7,FALSE)</f>
        <v>1.8199375815843063E-4</v>
      </c>
      <c r="S66" s="424">
        <f t="shared" si="71"/>
        <v>5</v>
      </c>
      <c r="T66" s="405">
        <f t="shared" si="53"/>
        <v>5</v>
      </c>
      <c r="V66" s="405">
        <f>VLOOKUP($A66,'urban rural'!$A$11:$S$336,8,FALSE)</f>
        <v>3.4113060428849905E-4</v>
      </c>
      <c r="W66" s="424">
        <f t="shared" si="72"/>
        <v>6</v>
      </c>
      <c r="X66" s="405">
        <f t="shared" si="54"/>
        <v>6</v>
      </c>
      <c r="Z66" s="405">
        <f>VLOOKUP($A66,'urban rural'!$A$11:$S$336,9,FALSE)</f>
        <v>1.6504854368932039E-4</v>
      </c>
      <c r="AA66" s="424">
        <f t="shared" si="73"/>
        <v>10</v>
      </c>
      <c r="AB66" s="405">
        <f t="shared" si="55"/>
        <v>10</v>
      </c>
      <c r="AD66" s="405">
        <f>VLOOKUP($A66,'urban rural'!$A$11:$S$336,10,FALSE)</f>
        <v>2.3210831721470019E-4</v>
      </c>
      <c r="AE66" s="424">
        <f t="shared" si="74"/>
        <v>12</v>
      </c>
      <c r="AF66" s="405">
        <f t="shared" si="56"/>
        <v>12</v>
      </c>
      <c r="AH66" s="405">
        <f>VLOOKUP($A66,'urban rural'!$A$11:$S$336,11,FALSE)</f>
        <v>1.3909965265169812E-4</v>
      </c>
      <c r="AI66" s="424">
        <f t="shared" si="75"/>
        <v>4</v>
      </c>
      <c r="AJ66" s="405">
        <f t="shared" si="57"/>
        <v>4</v>
      </c>
      <c r="AL66" s="405">
        <f>VLOOKUP($A66,'urban rural'!$A$11:$S$336,12,FALSE)</f>
        <v>1.9493177387914231E-5</v>
      </c>
      <c r="AM66" s="424">
        <f t="shared" si="76"/>
        <v>7</v>
      </c>
      <c r="AN66" s="405">
        <f t="shared" si="58"/>
        <v>7</v>
      </c>
      <c r="AP66" s="405">
        <f>VLOOKUP($A66,'urban rural'!$A$11:$S$336,13,FALSE)</f>
        <v>3.8834951456310678E-5</v>
      </c>
      <c r="AQ66" s="424">
        <f t="shared" si="77"/>
        <v>11</v>
      </c>
      <c r="AR66" s="405">
        <f t="shared" si="59"/>
        <v>11</v>
      </c>
      <c r="AT66" s="405">
        <f>VLOOKUP($A66,'urban rural'!$A$11:$S$336,14,FALSE)</f>
        <v>3.8684719535783363E-5</v>
      </c>
      <c r="AU66" s="424">
        <f t="shared" si="78"/>
        <v>12</v>
      </c>
      <c r="AV66" s="405">
        <f t="shared" si="60"/>
        <v>12</v>
      </c>
      <c r="AX66" s="405">
        <f>VLOOKUP($A66,'urban rural'!$A$11:$S$336,15,FALSE)</f>
        <v>4.2894105506732494E-5</v>
      </c>
      <c r="AY66" s="424">
        <f t="shared" si="79"/>
        <v>9</v>
      </c>
      <c r="AZ66" s="405">
        <f t="shared" si="61"/>
        <v>9</v>
      </c>
      <c r="BB66" s="405" t="str">
        <f>VLOOKUP($A66,'urban rural'!$A$11:$S$336,16,FALSE)</f>
        <v>error</v>
      </c>
      <c r="BC66" s="424">
        <f t="shared" si="80"/>
        <v>1</v>
      </c>
      <c r="BD66" s="405" t="str">
        <f t="shared" si="62"/>
        <v>9999</v>
      </c>
      <c r="BF66" s="405" t="str">
        <f>VLOOKUP($A66,'urban rural'!$A$11:$S$336,17,FALSE)</f>
        <v>error</v>
      </c>
      <c r="BG66" s="424">
        <f t="shared" si="81"/>
        <v>1</v>
      </c>
      <c r="BH66" s="405" t="str">
        <f t="shared" si="63"/>
        <v>9999</v>
      </c>
      <c r="BJ66" s="405" t="str">
        <f>VLOOKUP($A66,'urban rural'!$A$11:$S$336,18,FALSE)</f>
        <v>error</v>
      </c>
      <c r="BK66" s="424">
        <f t="shared" si="82"/>
        <v>1</v>
      </c>
      <c r="BL66" s="405" t="str">
        <f t="shared" si="64"/>
        <v>9999</v>
      </c>
      <c r="BN66" s="405" t="str">
        <f>VLOOKUP($A66,'urban rural'!$A$11:$S$336,19,FALSE)</f>
        <v>error</v>
      </c>
      <c r="BO66" s="424">
        <f t="shared" si="83"/>
        <v>1</v>
      </c>
      <c r="BP66" s="405" t="str">
        <f t="shared" si="65"/>
        <v>9999</v>
      </c>
      <c r="BQ66" s="167">
        <f>VLOOKUP(A66,'[1]average earnings workplace 2012'!$A$13:$GY$599,[1]lists1!$B$12,FALSE)</f>
        <v>10.67</v>
      </c>
      <c r="BR66" s="167" t="e">
        <f t="shared" si="66"/>
        <v>#N/A</v>
      </c>
      <c r="BS66" s="167" t="e">
        <f t="shared" si="67"/>
        <v>#N/A</v>
      </c>
      <c r="BY66" s="409"/>
      <c r="CF66" s="409"/>
      <c r="CM66" s="409"/>
      <c r="CT66" s="409"/>
      <c r="DA66" s="409"/>
      <c r="DH66" s="409"/>
      <c r="DO66" s="409"/>
      <c r="DV66" s="409"/>
      <c r="EC66" s="409"/>
      <c r="EJ66" s="409"/>
      <c r="EQ66" s="409"/>
      <c r="EX66" s="409"/>
      <c r="FE66" s="409"/>
      <c r="FL66" s="409"/>
      <c r="FS66" s="409"/>
      <c r="FZ66" s="409"/>
    </row>
    <row r="67" spans="1:182" x14ac:dyDescent="0.25">
      <c r="A67" s="420" t="s">
        <v>60</v>
      </c>
      <c r="B67" s="167" t="str">
        <f t="shared" si="48"/>
        <v>R80</v>
      </c>
      <c r="C67" s="405" t="str">
        <f>VLOOKUP(A67,'urban rural'!$A$11:$B$336,2,FALSE)</f>
        <v>Rural 80</v>
      </c>
      <c r="D67" s="167" t="str">
        <f t="shared" si="49"/>
        <v>Predominantly Rural</v>
      </c>
      <c r="F67" s="405">
        <f>VLOOKUP($A67,'urban rural'!$A$11:$S$336,4,FALSE)</f>
        <v>3.0769230769230769E-3</v>
      </c>
      <c r="G67" s="424">
        <f t="shared" si="68"/>
        <v>52</v>
      </c>
      <c r="H67" s="405">
        <f t="shared" si="50"/>
        <v>52</v>
      </c>
      <c r="J67" s="405">
        <f>VLOOKUP($A67,'urban rural'!$A$11:$S$336,5,FALSE)</f>
        <v>1.92E-3</v>
      </c>
      <c r="K67" s="424">
        <f t="shared" si="69"/>
        <v>53</v>
      </c>
      <c r="L67" s="405">
        <f t="shared" si="51"/>
        <v>53</v>
      </c>
      <c r="N67" s="405">
        <f>VLOOKUP($A67,'urban rural'!$A$11:$S$336,6,FALSE)</f>
        <v>2.3015873015873015E-3</v>
      </c>
      <c r="O67" s="424">
        <f t="shared" si="70"/>
        <v>53</v>
      </c>
      <c r="P67" s="405">
        <f t="shared" si="52"/>
        <v>53</v>
      </c>
      <c r="R67" s="405">
        <f>VLOOKUP($A67,'urban rural'!$A$11:$S$336,7,FALSE)</f>
        <v>2.0628830937565617E-3</v>
      </c>
      <c r="S67" s="424">
        <f t="shared" si="71"/>
        <v>53</v>
      </c>
      <c r="T67" s="405">
        <f t="shared" si="53"/>
        <v>53</v>
      </c>
      <c r="V67" s="405">
        <f>VLOOKUP($A67,'urban rural'!$A$11:$S$336,8,FALSE)</f>
        <v>2.0840787119856888E-3</v>
      </c>
      <c r="W67" s="424">
        <f t="shared" si="72"/>
        <v>53</v>
      </c>
      <c r="X67" s="405">
        <f t="shared" si="54"/>
        <v>53</v>
      </c>
      <c r="Z67" s="405">
        <f>VLOOKUP($A67,'urban rural'!$A$11:$S$336,9,FALSE)</f>
        <v>9.7777777777777772E-4</v>
      </c>
      <c r="AA67" s="424">
        <f t="shared" si="73"/>
        <v>52</v>
      </c>
      <c r="AB67" s="405">
        <f t="shared" si="55"/>
        <v>52</v>
      </c>
      <c r="AD67" s="405">
        <f>VLOOKUP($A67,'urban rural'!$A$11:$S$336,10,FALSE)</f>
        <v>1.2345679012345679E-3</v>
      </c>
      <c r="AE67" s="424">
        <f t="shared" si="74"/>
        <v>51</v>
      </c>
      <c r="AF67" s="405">
        <f t="shared" si="56"/>
        <v>51</v>
      </c>
      <c r="AH67" s="405">
        <f>VLOOKUP($A67,'urban rural'!$A$11:$S$336,11,FALSE)</f>
        <v>1.1342255535476558E-3</v>
      </c>
      <c r="AI67" s="424">
        <f t="shared" si="75"/>
        <v>52</v>
      </c>
      <c r="AJ67" s="405">
        <f t="shared" si="57"/>
        <v>52</v>
      </c>
      <c r="AL67" s="405">
        <f>VLOOKUP($A67,'urban rural'!$A$11:$S$336,12,FALSE)</f>
        <v>9.838998211091235E-4</v>
      </c>
      <c r="AM67" s="424">
        <f t="shared" si="76"/>
        <v>53</v>
      </c>
      <c r="AN67" s="405">
        <f t="shared" si="58"/>
        <v>53</v>
      </c>
      <c r="AP67" s="405">
        <f>VLOOKUP($A67,'urban rural'!$A$11:$S$336,13,FALSE)</f>
        <v>9.4222222222222222E-4</v>
      </c>
      <c r="AQ67" s="424">
        <f t="shared" si="77"/>
        <v>54</v>
      </c>
      <c r="AR67" s="405">
        <f t="shared" si="59"/>
        <v>54</v>
      </c>
      <c r="AT67" s="405">
        <f>VLOOKUP($A67,'urban rural'!$A$11:$S$336,14,FALSE)</f>
        <v>1.0582010582010583E-3</v>
      </c>
      <c r="AU67" s="424">
        <f t="shared" si="78"/>
        <v>53</v>
      </c>
      <c r="AV67" s="405">
        <f t="shared" si="60"/>
        <v>53</v>
      </c>
      <c r="AX67" s="405">
        <f>VLOOKUP($A67,'urban rural'!$A$11:$S$336,15,FALSE)</f>
        <v>9.2865754020890587E-4</v>
      </c>
      <c r="AY67" s="424">
        <f t="shared" si="79"/>
        <v>51</v>
      </c>
      <c r="AZ67" s="405">
        <f t="shared" si="61"/>
        <v>51</v>
      </c>
      <c r="BB67" s="405" t="str">
        <f>VLOOKUP($A67,'urban rural'!$A$11:$S$336,16,FALSE)</f>
        <v>error</v>
      </c>
      <c r="BC67" s="424">
        <f t="shared" si="80"/>
        <v>1</v>
      </c>
      <c r="BD67" s="405" t="str">
        <f t="shared" si="62"/>
        <v>9999</v>
      </c>
      <c r="BF67" s="405" t="str">
        <f>VLOOKUP($A67,'urban rural'!$A$11:$S$336,17,FALSE)</f>
        <v>error</v>
      </c>
      <c r="BG67" s="424">
        <f t="shared" si="81"/>
        <v>1</v>
      </c>
      <c r="BH67" s="405" t="str">
        <f t="shared" si="63"/>
        <v>9999</v>
      </c>
      <c r="BJ67" s="405" t="str">
        <f>VLOOKUP($A67,'urban rural'!$A$11:$S$336,18,FALSE)</f>
        <v>error</v>
      </c>
      <c r="BK67" s="424">
        <f t="shared" si="82"/>
        <v>1</v>
      </c>
      <c r="BL67" s="405" t="str">
        <f t="shared" si="64"/>
        <v>9999</v>
      </c>
      <c r="BN67" s="405" t="str">
        <f>VLOOKUP($A67,'urban rural'!$A$11:$S$336,19,FALSE)</f>
        <v>error</v>
      </c>
      <c r="BO67" s="424">
        <f t="shared" si="83"/>
        <v>1</v>
      </c>
      <c r="BP67" s="405" t="str">
        <f t="shared" si="65"/>
        <v>9999</v>
      </c>
      <c r="BQ67" s="167">
        <f>VLOOKUP(A67,'[1]average earnings workplace 2012'!$A$13:$GY$599,[1]lists1!$B$12,FALSE)</f>
        <v>12.76</v>
      </c>
      <c r="BR67" s="167" t="e">
        <f t="shared" si="66"/>
        <v>#N/A</v>
      </c>
      <c r="BS67" s="167" t="e">
        <f t="shared" si="67"/>
        <v>#N/A</v>
      </c>
      <c r="BY67" s="409"/>
      <c r="CF67" s="409"/>
      <c r="CM67" s="409"/>
      <c r="CT67" s="409"/>
      <c r="DA67" s="409"/>
      <c r="DH67" s="409"/>
      <c r="DO67" s="409"/>
      <c r="DV67" s="409"/>
      <c r="EC67" s="409"/>
      <c r="EJ67" s="409"/>
      <c r="EQ67" s="409"/>
      <c r="EX67" s="409"/>
      <c r="FE67" s="409"/>
      <c r="FL67" s="409"/>
      <c r="FS67" s="409"/>
      <c r="FZ67" s="409"/>
    </row>
    <row r="68" spans="1:182" x14ac:dyDescent="0.25">
      <c r="A68" s="420" t="s">
        <v>61</v>
      </c>
      <c r="B68" s="167" t="str">
        <f t="shared" si="48"/>
        <v>SR</v>
      </c>
      <c r="C68" s="405" t="str">
        <f>VLOOKUP(A68,'urban rural'!$A$11:$B$336,2,FALSE)</f>
        <v>Significant Rural</v>
      </c>
      <c r="D68" s="167" t="str">
        <f t="shared" si="49"/>
        <v>Significant Rural</v>
      </c>
      <c r="F68" s="405">
        <f>VLOOKUP($A68,'urban rural'!$A$11:$S$336,4,FALSE)</f>
        <v>8.3243243243243245E-4</v>
      </c>
      <c r="G68" s="424">
        <f t="shared" si="68"/>
        <v>23</v>
      </c>
      <c r="H68" s="405">
        <f t="shared" si="50"/>
        <v>23</v>
      </c>
      <c r="J68" s="405">
        <f>VLOOKUP($A68,'urban rural'!$A$11:$S$336,5,FALSE)</f>
        <v>7.4594594594594595E-4</v>
      </c>
      <c r="K68" s="424">
        <f t="shared" si="69"/>
        <v>32</v>
      </c>
      <c r="L68" s="405">
        <f t="shared" si="51"/>
        <v>32</v>
      </c>
      <c r="N68" s="405">
        <f>VLOOKUP($A68,'urban rural'!$A$11:$S$336,6,FALSE)</f>
        <v>3.8751345532831002E-4</v>
      </c>
      <c r="O68" s="424">
        <f t="shared" si="70"/>
        <v>12</v>
      </c>
      <c r="P68" s="405">
        <f t="shared" si="52"/>
        <v>12</v>
      </c>
      <c r="R68" s="405">
        <f>VLOOKUP($A68,'urban rural'!$A$11:$S$336,7,FALSE)</f>
        <v>2.798039206980868E-4</v>
      </c>
      <c r="S68" s="424">
        <f t="shared" si="71"/>
        <v>11</v>
      </c>
      <c r="T68" s="405">
        <f t="shared" si="53"/>
        <v>11</v>
      </c>
      <c r="V68" s="405">
        <f>VLOOKUP($A68,'urban rural'!$A$11:$S$336,8,FALSE)</f>
        <v>5.1891891891891887E-4</v>
      </c>
      <c r="W68" s="424">
        <f t="shared" si="72"/>
        <v>19</v>
      </c>
      <c r="X68" s="405">
        <f t="shared" si="54"/>
        <v>19</v>
      </c>
      <c r="Z68" s="405">
        <f>VLOOKUP($A68,'urban rural'!$A$11:$S$336,9,FALSE)</f>
        <v>3.4594594594594593E-4</v>
      </c>
      <c r="AA68" s="424">
        <f t="shared" si="73"/>
        <v>29</v>
      </c>
      <c r="AB68" s="405">
        <f t="shared" si="55"/>
        <v>29</v>
      </c>
      <c r="AD68" s="405">
        <f>VLOOKUP($A68,'urban rural'!$A$11:$S$336,10,FALSE)</f>
        <v>3.2292787944025834E-4</v>
      </c>
      <c r="AE68" s="424">
        <f t="shared" si="74"/>
        <v>18</v>
      </c>
      <c r="AF68" s="405">
        <f t="shared" si="56"/>
        <v>18</v>
      </c>
      <c r="AH68" s="405">
        <f>VLOOKUP($A68,'urban rural'!$A$11:$S$336,11,FALSE)</f>
        <v>2.606140563360014E-4</v>
      </c>
      <c r="AI68" s="424">
        <f t="shared" si="75"/>
        <v>18</v>
      </c>
      <c r="AJ68" s="405">
        <f t="shared" si="57"/>
        <v>18</v>
      </c>
      <c r="AL68" s="405">
        <f>VLOOKUP($A68,'urban rural'!$A$11:$S$336,12,FALSE)</f>
        <v>3.0270270270270268E-4</v>
      </c>
      <c r="AM68" s="424">
        <f t="shared" si="76"/>
        <v>27</v>
      </c>
      <c r="AN68" s="405">
        <f t="shared" si="58"/>
        <v>27</v>
      </c>
      <c r="AP68" s="405">
        <f>VLOOKUP($A68,'urban rural'!$A$11:$S$336,13,FALSE)</f>
        <v>4.0000000000000002E-4</v>
      </c>
      <c r="AQ68" s="424">
        <f t="shared" si="77"/>
        <v>36</v>
      </c>
      <c r="AR68" s="405">
        <f t="shared" si="59"/>
        <v>36</v>
      </c>
      <c r="AT68" s="405">
        <f>VLOOKUP($A68,'urban rural'!$A$11:$S$336,14,FALSE)</f>
        <v>7.5349838536060276E-5</v>
      </c>
      <c r="AU68" s="424">
        <f t="shared" si="78"/>
        <v>9</v>
      </c>
      <c r="AV68" s="405">
        <f t="shared" si="60"/>
        <v>9</v>
      </c>
      <c r="AX68" s="405">
        <f>VLOOKUP($A68,'urban rural'!$A$11:$S$336,15,FALSE)</f>
        <v>1.9189864362085398E-5</v>
      </c>
      <c r="AY68" s="424">
        <f t="shared" si="79"/>
        <v>5</v>
      </c>
      <c r="AZ68" s="405">
        <f t="shared" si="61"/>
        <v>5</v>
      </c>
      <c r="BB68" s="405" t="str">
        <f>VLOOKUP($A68,'urban rural'!$A$11:$S$336,16,FALSE)</f>
        <v>error</v>
      </c>
      <c r="BC68" s="424">
        <f t="shared" si="80"/>
        <v>1</v>
      </c>
      <c r="BD68" s="405" t="str">
        <f t="shared" si="62"/>
        <v>9999</v>
      </c>
      <c r="BF68" s="405" t="str">
        <f>VLOOKUP($A68,'urban rural'!$A$11:$S$336,17,FALSE)</f>
        <v>error</v>
      </c>
      <c r="BG68" s="424">
        <f t="shared" si="81"/>
        <v>1</v>
      </c>
      <c r="BH68" s="405" t="str">
        <f t="shared" si="63"/>
        <v>9999</v>
      </c>
      <c r="BJ68" s="405" t="str">
        <f>VLOOKUP($A68,'urban rural'!$A$11:$S$336,18,FALSE)</f>
        <v>error</v>
      </c>
      <c r="BK68" s="424">
        <f t="shared" si="82"/>
        <v>1</v>
      </c>
      <c r="BL68" s="405" t="str">
        <f t="shared" si="64"/>
        <v>9999</v>
      </c>
      <c r="BN68" s="405" t="str">
        <f>VLOOKUP($A68,'urban rural'!$A$11:$S$336,19,FALSE)</f>
        <v>error</v>
      </c>
      <c r="BO68" s="424">
        <f t="shared" si="83"/>
        <v>1</v>
      </c>
      <c r="BP68" s="405" t="str">
        <f t="shared" si="65"/>
        <v>9999</v>
      </c>
      <c r="BQ68" s="167">
        <f>VLOOKUP(A68,'[1]average earnings workplace 2012'!$A$13:$GY$599,[1]lists1!$B$12,FALSE)</f>
        <v>15.68</v>
      </c>
      <c r="BR68" s="167" t="e">
        <f t="shared" si="66"/>
        <v>#N/A</v>
      </c>
      <c r="BS68" s="167" t="e">
        <f t="shared" si="67"/>
        <v>#N/A</v>
      </c>
      <c r="BY68" s="409"/>
      <c r="CF68" s="409"/>
      <c r="CM68" s="409"/>
      <c r="CT68" s="409"/>
      <c r="DA68" s="409"/>
      <c r="DH68" s="409"/>
      <c r="DO68" s="409"/>
      <c r="DV68" s="409"/>
      <c r="EC68" s="409"/>
      <c r="EJ68" s="409"/>
      <c r="EQ68" s="409"/>
      <c r="EX68" s="409"/>
      <c r="FE68" s="409"/>
      <c r="FL68" s="409"/>
      <c r="FS68" s="409"/>
      <c r="FZ68" s="409"/>
    </row>
    <row r="69" spans="1:182" x14ac:dyDescent="0.25">
      <c r="A69" s="420" t="s">
        <v>62</v>
      </c>
      <c r="B69" s="167" t="str">
        <f t="shared" si="48"/>
        <v>SR</v>
      </c>
      <c r="C69" s="405" t="str">
        <f>VLOOKUP(A69,'urban rural'!$A$11:$B$336,2,FALSE)</f>
        <v>Significant Rural</v>
      </c>
      <c r="D69" s="167" t="str">
        <f t="shared" si="49"/>
        <v>Significant Rural</v>
      </c>
      <c r="F69" s="405">
        <f>VLOOKUP($A69,'urban rural'!$A$11:$S$336,4,FALSE)</f>
        <v>5.9772296015180265E-4</v>
      </c>
      <c r="G69" s="424">
        <f t="shared" si="68"/>
        <v>13</v>
      </c>
      <c r="H69" s="405">
        <f t="shared" si="50"/>
        <v>13</v>
      </c>
      <c r="J69" s="405">
        <f>VLOOKUP($A69,'urban rural'!$A$11:$S$336,5,FALSE)</f>
        <v>4.9195837275307474E-4</v>
      </c>
      <c r="K69" s="424">
        <f t="shared" si="69"/>
        <v>17</v>
      </c>
      <c r="L69" s="405">
        <f t="shared" si="51"/>
        <v>17</v>
      </c>
      <c r="N69" s="405">
        <f>VLOOKUP($A69,'urban rural'!$A$11:$S$336,6,FALSE)</f>
        <v>2.1616541353383458E-4</v>
      </c>
      <c r="O69" s="424">
        <f t="shared" si="70"/>
        <v>8</v>
      </c>
      <c r="P69" s="405">
        <f t="shared" si="52"/>
        <v>8</v>
      </c>
      <c r="R69" s="405">
        <f>VLOOKUP($A69,'urban rural'!$A$11:$S$336,7,FALSE)</f>
        <v>2.5578561062394205E-4</v>
      </c>
      <c r="S69" s="424">
        <f t="shared" si="71"/>
        <v>9</v>
      </c>
      <c r="T69" s="405">
        <f t="shared" si="53"/>
        <v>9</v>
      </c>
      <c r="V69" s="405">
        <f>VLOOKUP($A69,'urban rural'!$A$11:$S$336,8,FALSE)</f>
        <v>3.1309297912713473E-4</v>
      </c>
      <c r="W69" s="424">
        <f t="shared" si="72"/>
        <v>8</v>
      </c>
      <c r="X69" s="405">
        <f t="shared" si="54"/>
        <v>8</v>
      </c>
      <c r="Z69" s="405">
        <f>VLOOKUP($A69,'urban rural'!$A$11:$S$336,9,FALSE)</f>
        <v>1.1352885525070956E-4</v>
      </c>
      <c r="AA69" s="424">
        <f t="shared" si="73"/>
        <v>4</v>
      </c>
      <c r="AB69" s="405">
        <f t="shared" si="55"/>
        <v>4</v>
      </c>
      <c r="AD69" s="405">
        <f>VLOOKUP($A69,'urban rural'!$A$11:$S$336,10,FALSE)</f>
        <v>1.5037593984962405E-4</v>
      </c>
      <c r="AE69" s="424">
        <f t="shared" si="74"/>
        <v>8</v>
      </c>
      <c r="AF69" s="405">
        <f t="shared" si="56"/>
        <v>8</v>
      </c>
      <c r="AH69" s="405">
        <f>VLOOKUP($A69,'urban rural'!$A$11:$S$336,11,FALSE)</f>
        <v>1.4848880881885245E-4</v>
      </c>
      <c r="AI69" s="424">
        <f t="shared" si="75"/>
        <v>9</v>
      </c>
      <c r="AJ69" s="405">
        <f t="shared" si="57"/>
        <v>9</v>
      </c>
      <c r="AL69" s="405">
        <f>VLOOKUP($A69,'urban rural'!$A$11:$S$336,12,FALSE)</f>
        <v>2.7514231499051233E-4</v>
      </c>
      <c r="AM69" s="424">
        <f t="shared" si="76"/>
        <v>25</v>
      </c>
      <c r="AN69" s="405">
        <f t="shared" si="58"/>
        <v>25</v>
      </c>
      <c r="AP69" s="405">
        <f>VLOOKUP($A69,'urban rural'!$A$11:$S$336,13,FALSE)</f>
        <v>3.7842951750236518E-4</v>
      </c>
      <c r="AQ69" s="424">
        <f t="shared" si="77"/>
        <v>35</v>
      </c>
      <c r="AR69" s="405">
        <f t="shared" si="59"/>
        <v>35</v>
      </c>
      <c r="AT69" s="405">
        <f>VLOOKUP($A69,'urban rural'!$A$11:$S$336,14,FALSE)</f>
        <v>6.5789473684210525E-5</v>
      </c>
      <c r="AU69" s="424">
        <f t="shared" si="78"/>
        <v>7</v>
      </c>
      <c r="AV69" s="405">
        <f t="shared" si="60"/>
        <v>7</v>
      </c>
      <c r="AX69" s="405">
        <f>VLOOKUP($A69,'urban rural'!$A$11:$S$336,15,FALSE)</f>
        <v>1.0729680180508959E-4</v>
      </c>
      <c r="AY69" s="424">
        <f t="shared" si="79"/>
        <v>16</v>
      </c>
      <c r="AZ69" s="405">
        <f t="shared" si="61"/>
        <v>16</v>
      </c>
      <c r="BB69" s="405" t="str">
        <f>VLOOKUP($A69,'urban rural'!$A$11:$S$336,16,FALSE)</f>
        <v>error</v>
      </c>
      <c r="BC69" s="424">
        <f t="shared" si="80"/>
        <v>1</v>
      </c>
      <c r="BD69" s="405" t="str">
        <f t="shared" si="62"/>
        <v>9999</v>
      </c>
      <c r="BF69" s="405" t="str">
        <f>VLOOKUP($A69,'urban rural'!$A$11:$S$336,17,FALSE)</f>
        <v>error</v>
      </c>
      <c r="BG69" s="424">
        <f t="shared" si="81"/>
        <v>1</v>
      </c>
      <c r="BH69" s="405" t="str">
        <f t="shared" si="63"/>
        <v>9999</v>
      </c>
      <c r="BJ69" s="405" t="str">
        <f>VLOOKUP($A69,'urban rural'!$A$11:$S$336,18,FALSE)</f>
        <v>error</v>
      </c>
      <c r="BK69" s="424">
        <f t="shared" si="82"/>
        <v>1</v>
      </c>
      <c r="BL69" s="405" t="str">
        <f t="shared" si="64"/>
        <v>9999</v>
      </c>
      <c r="BN69" s="405" t="str">
        <f>VLOOKUP($A69,'urban rural'!$A$11:$S$336,19,FALSE)</f>
        <v>error</v>
      </c>
      <c r="BO69" s="424">
        <f t="shared" si="83"/>
        <v>1</v>
      </c>
      <c r="BP69" s="405" t="str">
        <f t="shared" si="65"/>
        <v>9999</v>
      </c>
      <c r="BQ69" s="167">
        <f>VLOOKUP(A69,'[1]average earnings workplace 2012'!$A$13:$GY$599,[1]lists1!$B$12,FALSE)</f>
        <v>11.65</v>
      </c>
      <c r="BR69" s="167" t="e">
        <f t="shared" si="66"/>
        <v>#N/A</v>
      </c>
      <c r="BS69" s="167" t="e">
        <f t="shared" si="67"/>
        <v>#N/A</v>
      </c>
      <c r="BY69" s="409"/>
      <c r="CF69" s="409"/>
      <c r="CM69" s="409"/>
      <c r="CT69" s="409"/>
      <c r="DA69" s="409"/>
      <c r="DH69" s="409"/>
      <c r="DO69" s="409"/>
      <c r="DV69" s="409"/>
      <c r="EC69" s="409"/>
      <c r="EJ69" s="409"/>
      <c r="EQ69" s="409"/>
      <c r="EX69" s="409"/>
      <c r="FE69" s="409"/>
      <c r="FL69" s="409"/>
      <c r="FS69" s="409"/>
      <c r="FZ69" s="409"/>
    </row>
    <row r="70" spans="1:182" x14ac:dyDescent="0.25">
      <c r="A70" s="420" t="s">
        <v>63</v>
      </c>
      <c r="B70" s="167" t="str">
        <f t="shared" si="48"/>
        <v>LU</v>
      </c>
      <c r="C70" s="405" t="str">
        <f>VLOOKUP(A70,'urban rural'!$A$11:$B$336,2,FALSE)</f>
        <v>Large Urban</v>
      </c>
      <c r="D70" s="167" t="str">
        <f t="shared" si="49"/>
        <v>Predominantly Urban</v>
      </c>
      <c r="F70" s="405">
        <f>VLOOKUP($A70,'urban rural'!$A$11:$S$336,4,FALSE)</f>
        <v>4.8936170212765962E-4</v>
      </c>
      <c r="G70" s="424">
        <f t="shared" si="68"/>
        <v>13</v>
      </c>
      <c r="H70" s="405">
        <f t="shared" si="50"/>
        <v>13</v>
      </c>
      <c r="J70" s="405">
        <f>VLOOKUP($A70,'urban rural'!$A$11:$S$336,5,FALSE)</f>
        <v>4.2283298097251583E-4</v>
      </c>
      <c r="K70" s="424">
        <f t="shared" si="69"/>
        <v>15</v>
      </c>
      <c r="L70" s="405">
        <f t="shared" si="51"/>
        <v>15</v>
      </c>
      <c r="N70" s="405">
        <f>VLOOKUP($A70,'urban rural'!$A$11:$S$336,6,FALSE)</f>
        <v>3.5639412997903562E-4</v>
      </c>
      <c r="O70" s="424">
        <f t="shared" si="70"/>
        <v>14</v>
      </c>
      <c r="P70" s="405">
        <f t="shared" si="52"/>
        <v>14</v>
      </c>
      <c r="R70" s="405">
        <f>VLOOKUP($A70,'urban rural'!$A$11:$S$336,7,FALSE)</f>
        <v>4.5579791060184748E-4</v>
      </c>
      <c r="S70" s="424">
        <f t="shared" si="71"/>
        <v>14</v>
      </c>
      <c r="T70" s="405">
        <f t="shared" si="53"/>
        <v>14</v>
      </c>
      <c r="V70" s="405">
        <f>VLOOKUP($A70,'urban rural'!$A$11:$S$336,8,FALSE)</f>
        <v>2.3404255319148937E-4</v>
      </c>
      <c r="W70" s="424">
        <f t="shared" si="72"/>
        <v>9</v>
      </c>
      <c r="X70" s="405">
        <f t="shared" si="54"/>
        <v>9</v>
      </c>
      <c r="Z70" s="405">
        <f>VLOOKUP($A70,'urban rural'!$A$11:$S$336,9,FALSE)</f>
        <v>1.2684989429175475E-4</v>
      </c>
      <c r="AA70" s="424">
        <f t="shared" si="73"/>
        <v>12</v>
      </c>
      <c r="AB70" s="405">
        <f t="shared" si="55"/>
        <v>12</v>
      </c>
      <c r="AD70" s="405">
        <f>VLOOKUP($A70,'urban rural'!$A$11:$S$336,10,FALSE)</f>
        <v>1.2578616352201257E-4</v>
      </c>
      <c r="AE70" s="424">
        <f t="shared" si="74"/>
        <v>4</v>
      </c>
      <c r="AF70" s="405">
        <f t="shared" si="56"/>
        <v>4</v>
      </c>
      <c r="AH70" s="405">
        <f>VLOOKUP($A70,'urban rural'!$A$11:$S$336,11,FALSE)</f>
        <v>1.0765770095322416E-4</v>
      </c>
      <c r="AI70" s="424">
        <f t="shared" si="75"/>
        <v>7</v>
      </c>
      <c r="AJ70" s="405">
        <f t="shared" si="57"/>
        <v>7</v>
      </c>
      <c r="AL70" s="405">
        <f>VLOOKUP($A70,'urban rural'!$A$11:$S$336,12,FALSE)</f>
        <v>2.553191489361702E-4</v>
      </c>
      <c r="AM70" s="424">
        <f t="shared" si="76"/>
        <v>16</v>
      </c>
      <c r="AN70" s="405">
        <f t="shared" si="58"/>
        <v>16</v>
      </c>
      <c r="AP70" s="405">
        <f>VLOOKUP($A70,'urban rural'!$A$11:$S$336,13,FALSE)</f>
        <v>2.9598308668076108E-4</v>
      </c>
      <c r="AQ70" s="424">
        <f t="shared" si="77"/>
        <v>16</v>
      </c>
      <c r="AR70" s="405">
        <f t="shared" si="59"/>
        <v>16</v>
      </c>
      <c r="AT70" s="405">
        <f>VLOOKUP($A70,'urban rural'!$A$11:$S$336,14,FALSE)</f>
        <v>2.3060796645702305E-4</v>
      </c>
      <c r="AU70" s="424">
        <f t="shared" si="78"/>
        <v>16</v>
      </c>
      <c r="AV70" s="405">
        <f t="shared" si="60"/>
        <v>16</v>
      </c>
      <c r="AX70" s="405">
        <f>VLOOKUP($A70,'urban rural'!$A$11:$S$336,15,FALSE)</f>
        <v>3.4814020964862332E-4</v>
      </c>
      <c r="AY70" s="424">
        <f t="shared" si="79"/>
        <v>17</v>
      </c>
      <c r="AZ70" s="405">
        <f t="shared" si="61"/>
        <v>17</v>
      </c>
      <c r="BB70" s="405" t="str">
        <f>VLOOKUP($A70,'urban rural'!$A$11:$S$336,16,FALSE)</f>
        <v>error</v>
      </c>
      <c r="BC70" s="424">
        <f t="shared" si="80"/>
        <v>1</v>
      </c>
      <c r="BD70" s="405" t="str">
        <f t="shared" si="62"/>
        <v>9999</v>
      </c>
      <c r="BF70" s="405" t="str">
        <f>VLOOKUP($A70,'urban rural'!$A$11:$S$336,17,FALSE)</f>
        <v>error</v>
      </c>
      <c r="BG70" s="424">
        <f t="shared" si="81"/>
        <v>1</v>
      </c>
      <c r="BH70" s="405" t="str">
        <f t="shared" si="63"/>
        <v>9999</v>
      </c>
      <c r="BJ70" s="405" t="str">
        <f>VLOOKUP($A70,'urban rural'!$A$11:$S$336,18,FALSE)</f>
        <v>error</v>
      </c>
      <c r="BK70" s="424">
        <f t="shared" si="82"/>
        <v>1</v>
      </c>
      <c r="BL70" s="405" t="str">
        <f t="shared" si="64"/>
        <v>9999</v>
      </c>
      <c r="BN70" s="405" t="str">
        <f>VLOOKUP($A70,'urban rural'!$A$11:$S$336,19,FALSE)</f>
        <v>error</v>
      </c>
      <c r="BO70" s="424">
        <f t="shared" si="83"/>
        <v>1</v>
      </c>
      <c r="BP70" s="405" t="str">
        <f t="shared" si="65"/>
        <v>9999</v>
      </c>
      <c r="BQ70" s="167">
        <f>VLOOKUP(A70,'[1]average earnings workplace 2012'!$A$13:$GY$599,[1]lists1!$B$12,FALSE)</f>
        <v>13.15</v>
      </c>
      <c r="BR70" s="167" t="e">
        <f t="shared" si="66"/>
        <v>#N/A</v>
      </c>
      <c r="BS70" s="167" t="e">
        <f t="shared" si="67"/>
        <v>#N/A</v>
      </c>
      <c r="BY70" s="409"/>
      <c r="CF70" s="409"/>
      <c r="CM70" s="409"/>
      <c r="CT70" s="409"/>
      <c r="DA70" s="409"/>
      <c r="DH70" s="409"/>
      <c r="DO70" s="409"/>
      <c r="DV70" s="409"/>
      <c r="EC70" s="409"/>
      <c r="EJ70" s="409"/>
      <c r="EQ70" s="409"/>
      <c r="EX70" s="409"/>
      <c r="FE70" s="409"/>
      <c r="FL70" s="409"/>
      <c r="FS70" s="409"/>
      <c r="FZ70" s="409"/>
    </row>
    <row r="71" spans="1:182" x14ac:dyDescent="0.25">
      <c r="A71" s="420" t="s">
        <v>64</v>
      </c>
      <c r="B71" s="167" t="str">
        <f t="shared" si="48"/>
        <v>MU</v>
      </c>
      <c r="C71" s="405" t="str">
        <f>VLOOKUP(A71,'urban rural'!$A$11:$B$336,2,FALSE)</f>
        <v>Major Urban</v>
      </c>
      <c r="D71" s="167" t="str">
        <f t="shared" si="49"/>
        <v>Predominantly Urban</v>
      </c>
      <c r="F71" s="405">
        <f>VLOOKUP($A71,'urban rural'!$A$11:$S$336,4,FALSE)</f>
        <v>1.9324324324324325E-2</v>
      </c>
      <c r="G71" s="424">
        <f t="shared" si="68"/>
        <v>71</v>
      </c>
      <c r="H71" s="405">
        <f t="shared" si="50"/>
        <v>71</v>
      </c>
      <c r="J71" s="405">
        <f>VLOOKUP($A71,'urban rural'!$A$11:$S$336,5,FALSE)</f>
        <v>1.7866666666666666E-2</v>
      </c>
      <c r="K71" s="424">
        <f t="shared" si="69"/>
        <v>71</v>
      </c>
      <c r="L71" s="405">
        <f t="shared" si="51"/>
        <v>71</v>
      </c>
      <c r="N71" s="405">
        <f>VLOOKUP($A71,'urban rural'!$A$11:$S$336,6,FALSE)</f>
        <v>2.0684931506849316E-2</v>
      </c>
      <c r="O71" s="424">
        <f t="shared" si="70"/>
        <v>71</v>
      </c>
      <c r="P71" s="405">
        <f t="shared" si="52"/>
        <v>71</v>
      </c>
      <c r="R71" s="405">
        <f>VLOOKUP($A71,'urban rural'!$A$11:$S$336,7,FALSE)</f>
        <v>2.1192535302513204E-2</v>
      </c>
      <c r="S71" s="424">
        <f t="shared" si="71"/>
        <v>71</v>
      </c>
      <c r="T71" s="405">
        <f t="shared" si="53"/>
        <v>71</v>
      </c>
      <c r="V71" s="405">
        <f>VLOOKUP($A71,'urban rural'!$A$11:$S$336,8,FALSE)</f>
        <v>1.0945945945945945E-2</v>
      </c>
      <c r="W71" s="424">
        <f t="shared" si="72"/>
        <v>71</v>
      </c>
      <c r="X71" s="405">
        <f t="shared" si="54"/>
        <v>71</v>
      </c>
      <c r="Z71" s="405">
        <f>VLOOKUP($A71,'urban rural'!$A$11:$S$336,9,FALSE)</f>
        <v>8.1333333333333327E-3</v>
      </c>
      <c r="AA71" s="424">
        <f t="shared" si="73"/>
        <v>71</v>
      </c>
      <c r="AB71" s="405">
        <f t="shared" si="55"/>
        <v>71</v>
      </c>
      <c r="AD71" s="405">
        <f>VLOOKUP($A71,'urban rural'!$A$11:$S$336,10,FALSE)</f>
        <v>0.01</v>
      </c>
      <c r="AE71" s="424">
        <f t="shared" si="74"/>
        <v>71</v>
      </c>
      <c r="AF71" s="405">
        <f t="shared" si="56"/>
        <v>71</v>
      </c>
      <c r="AH71" s="405">
        <f>VLOOKUP($A71,'urban rural'!$A$11:$S$336,11,FALSE)</f>
        <v>1.1559782360891184E-2</v>
      </c>
      <c r="AI71" s="424">
        <f t="shared" si="75"/>
        <v>71</v>
      </c>
      <c r="AJ71" s="405">
        <f t="shared" si="57"/>
        <v>71</v>
      </c>
      <c r="AL71" s="405">
        <f>VLOOKUP($A71,'urban rural'!$A$11:$S$336,12,FALSE)</f>
        <v>8.3783783783783778E-3</v>
      </c>
      <c r="AM71" s="424">
        <f t="shared" si="76"/>
        <v>71</v>
      </c>
      <c r="AN71" s="405">
        <f t="shared" si="58"/>
        <v>71</v>
      </c>
      <c r="AP71" s="405">
        <f>VLOOKUP($A71,'urban rural'!$A$11:$S$336,13,FALSE)</f>
        <v>9.7333333333333334E-3</v>
      </c>
      <c r="AQ71" s="424">
        <f t="shared" si="77"/>
        <v>71</v>
      </c>
      <c r="AR71" s="405">
        <f t="shared" si="59"/>
        <v>71</v>
      </c>
      <c r="AT71" s="405">
        <f>VLOOKUP($A71,'urban rural'!$A$11:$S$336,14,FALSE)</f>
        <v>1.0684931506849316E-2</v>
      </c>
      <c r="AU71" s="424">
        <f t="shared" si="78"/>
        <v>71</v>
      </c>
      <c r="AV71" s="405">
        <f t="shared" si="60"/>
        <v>71</v>
      </c>
      <c r="AX71" s="405">
        <f>VLOOKUP($A71,'urban rural'!$A$11:$S$336,15,FALSE)</f>
        <v>9.6327529416220196E-3</v>
      </c>
      <c r="AY71" s="424">
        <f t="shared" si="79"/>
        <v>71</v>
      </c>
      <c r="AZ71" s="405">
        <f t="shared" si="61"/>
        <v>71</v>
      </c>
      <c r="BB71" s="405" t="str">
        <f>VLOOKUP($A71,'urban rural'!$A$11:$S$336,16,FALSE)</f>
        <v>error</v>
      </c>
      <c r="BC71" s="424">
        <f t="shared" si="80"/>
        <v>1</v>
      </c>
      <c r="BD71" s="405" t="str">
        <f t="shared" si="62"/>
        <v>9999</v>
      </c>
      <c r="BF71" s="405" t="str">
        <f>VLOOKUP($A71,'urban rural'!$A$11:$S$336,17,FALSE)</f>
        <v>error</v>
      </c>
      <c r="BG71" s="424">
        <f t="shared" si="81"/>
        <v>1</v>
      </c>
      <c r="BH71" s="405" t="str">
        <f t="shared" si="63"/>
        <v>9999</v>
      </c>
      <c r="BJ71" s="405" t="str">
        <f>VLOOKUP($A71,'urban rural'!$A$11:$S$336,18,FALSE)</f>
        <v>error</v>
      </c>
      <c r="BK71" s="424">
        <f t="shared" si="82"/>
        <v>1</v>
      </c>
      <c r="BL71" s="405" t="str">
        <f t="shared" si="64"/>
        <v>9999</v>
      </c>
      <c r="BN71" s="405" t="str">
        <f>VLOOKUP($A71,'urban rural'!$A$11:$S$336,19,FALSE)</f>
        <v>error</v>
      </c>
      <c r="BO71" s="424">
        <f t="shared" si="83"/>
        <v>1</v>
      </c>
      <c r="BP71" s="405" t="str">
        <f t="shared" si="65"/>
        <v>9999</v>
      </c>
      <c r="BQ71" s="167">
        <f>VLOOKUP(A71,'[1]average earnings workplace 2012'!$A$13:$GY$599,[1]lists1!$B$12,FALSE)</f>
        <v>28.45</v>
      </c>
      <c r="BR71" s="167" t="e">
        <f t="shared" si="66"/>
        <v>#N/A</v>
      </c>
      <c r="BS71" s="167" t="e">
        <f t="shared" si="67"/>
        <v>#N/A</v>
      </c>
      <c r="BY71" s="409"/>
      <c r="CF71" s="409"/>
      <c r="CM71" s="409"/>
      <c r="CT71" s="409"/>
      <c r="DA71" s="409"/>
      <c r="DH71" s="409"/>
      <c r="DO71" s="409"/>
      <c r="DV71" s="409"/>
      <c r="EC71" s="409"/>
      <c r="EJ71" s="409"/>
      <c r="EQ71" s="409"/>
      <c r="EX71" s="409"/>
      <c r="FE71" s="409"/>
      <c r="FL71" s="409"/>
      <c r="FS71" s="409"/>
      <c r="FZ71" s="409"/>
    </row>
    <row r="72" spans="1:182" x14ac:dyDescent="0.25">
      <c r="A72" s="420" t="s">
        <v>65</v>
      </c>
      <c r="B72" s="167" t="str">
        <f t="shared" si="48"/>
        <v>SR</v>
      </c>
      <c r="C72" s="405" t="str">
        <f>VLOOKUP(A72,'urban rural'!$A$11:$B$336,2,FALSE)</f>
        <v>Significant Rural</v>
      </c>
      <c r="D72" s="167" t="str">
        <f t="shared" si="49"/>
        <v>Significant Rural</v>
      </c>
      <c r="F72" s="405">
        <f>VLOOKUP($A72,'urban rural'!$A$11:$S$336,4,FALSE)</f>
        <v>1.6557474687313876E-3</v>
      </c>
      <c r="G72" s="424">
        <f t="shared" si="68"/>
        <v>41</v>
      </c>
      <c r="H72" s="405">
        <f t="shared" si="50"/>
        <v>41</v>
      </c>
      <c r="J72" s="405">
        <f>VLOOKUP($A72,'urban rural'!$A$11:$S$336,5,FALSE)</f>
        <v>1.3550295857988166E-3</v>
      </c>
      <c r="K72" s="424">
        <f t="shared" si="69"/>
        <v>48</v>
      </c>
      <c r="L72" s="405">
        <f t="shared" si="51"/>
        <v>48</v>
      </c>
      <c r="N72" s="405">
        <f>VLOOKUP($A72,'urban rural'!$A$11:$S$336,6,FALSE)</f>
        <v>1.6365754222481071E-3</v>
      </c>
      <c r="O72" s="424">
        <f t="shared" si="70"/>
        <v>49</v>
      </c>
      <c r="P72" s="405">
        <f t="shared" si="52"/>
        <v>49</v>
      </c>
      <c r="R72" s="405">
        <f>VLOOKUP($A72,'urban rural'!$A$11:$S$336,7,FALSE)</f>
        <v>1.3182566602476383E-3</v>
      </c>
      <c r="S72" s="424">
        <f t="shared" si="71"/>
        <v>45</v>
      </c>
      <c r="T72" s="405">
        <f t="shared" si="53"/>
        <v>45</v>
      </c>
      <c r="V72" s="405">
        <f>VLOOKUP($A72,'urban rural'!$A$11:$S$336,8,FALSE)</f>
        <v>7.2662298987492553E-4</v>
      </c>
      <c r="W72" s="424">
        <f t="shared" si="72"/>
        <v>28</v>
      </c>
      <c r="X72" s="405">
        <f t="shared" si="54"/>
        <v>28</v>
      </c>
      <c r="Z72" s="405">
        <f>VLOOKUP($A72,'urban rural'!$A$11:$S$336,9,FALSE)</f>
        <v>5.3846153846153844E-4</v>
      </c>
      <c r="AA72" s="424">
        <f t="shared" si="73"/>
        <v>46</v>
      </c>
      <c r="AB72" s="405">
        <f t="shared" si="55"/>
        <v>46</v>
      </c>
      <c r="AD72" s="405">
        <f>VLOOKUP($A72,'urban rural'!$A$11:$S$336,10,FALSE)</f>
        <v>4.9504950495049506E-4</v>
      </c>
      <c r="AE72" s="424">
        <f t="shared" si="74"/>
        <v>35</v>
      </c>
      <c r="AF72" s="405">
        <f t="shared" si="56"/>
        <v>35</v>
      </c>
      <c r="AH72" s="405">
        <f>VLOOKUP($A72,'urban rural'!$A$11:$S$336,11,FALSE)</f>
        <v>2.7482072703760341E-4</v>
      </c>
      <c r="AI72" s="424">
        <f t="shared" si="75"/>
        <v>20</v>
      </c>
      <c r="AJ72" s="405">
        <f t="shared" si="57"/>
        <v>20</v>
      </c>
      <c r="AL72" s="405">
        <f>VLOOKUP($A72,'urban rural'!$A$11:$S$336,12,FALSE)</f>
        <v>9.2912447885646222E-4</v>
      </c>
      <c r="AM72" s="424">
        <f t="shared" si="76"/>
        <v>49</v>
      </c>
      <c r="AN72" s="405">
        <f t="shared" si="58"/>
        <v>49</v>
      </c>
      <c r="AP72" s="405">
        <f>VLOOKUP($A72,'urban rural'!$A$11:$S$336,13,FALSE)</f>
        <v>8.1656804733727813E-4</v>
      </c>
      <c r="AQ72" s="424">
        <f t="shared" si="77"/>
        <v>49</v>
      </c>
      <c r="AR72" s="405">
        <f t="shared" si="59"/>
        <v>49</v>
      </c>
      <c r="AT72" s="405">
        <f>VLOOKUP($A72,'urban rural'!$A$11:$S$336,14,FALSE)</f>
        <v>1.1415259172976122E-3</v>
      </c>
      <c r="AU72" s="424">
        <f t="shared" si="78"/>
        <v>50</v>
      </c>
      <c r="AV72" s="405">
        <f t="shared" si="60"/>
        <v>50</v>
      </c>
      <c r="AX72" s="405">
        <f>VLOOKUP($A72,'urban rural'!$A$11:$S$336,15,FALSE)</f>
        <v>1.043435933210035E-3</v>
      </c>
      <c r="AY72" s="424">
        <f t="shared" si="79"/>
        <v>47</v>
      </c>
      <c r="AZ72" s="405">
        <f t="shared" si="61"/>
        <v>47</v>
      </c>
      <c r="BB72" s="405" t="str">
        <f>VLOOKUP($A72,'urban rural'!$A$11:$S$336,16,FALSE)</f>
        <v>error</v>
      </c>
      <c r="BC72" s="424">
        <f t="shared" si="80"/>
        <v>1</v>
      </c>
      <c r="BD72" s="405" t="str">
        <f t="shared" si="62"/>
        <v>9999</v>
      </c>
      <c r="BF72" s="405" t="str">
        <f>VLOOKUP($A72,'urban rural'!$A$11:$S$336,17,FALSE)</f>
        <v>error</v>
      </c>
      <c r="BG72" s="424">
        <f t="shared" si="81"/>
        <v>1</v>
      </c>
      <c r="BH72" s="405" t="str">
        <f t="shared" si="63"/>
        <v>9999</v>
      </c>
      <c r="BJ72" s="405" t="str">
        <f>VLOOKUP($A72,'urban rural'!$A$11:$S$336,18,FALSE)</f>
        <v>error</v>
      </c>
      <c r="BK72" s="424">
        <f t="shared" si="82"/>
        <v>1</v>
      </c>
      <c r="BL72" s="405" t="str">
        <f t="shared" si="64"/>
        <v>9999</v>
      </c>
      <c r="BN72" s="405" t="str">
        <f>VLOOKUP($A72,'urban rural'!$A$11:$S$336,19,FALSE)</f>
        <v>error</v>
      </c>
      <c r="BO72" s="424">
        <f t="shared" si="83"/>
        <v>1</v>
      </c>
      <c r="BP72" s="405" t="str">
        <f t="shared" si="65"/>
        <v>9999</v>
      </c>
      <c r="BQ72" s="167">
        <f>VLOOKUP(A72,'[1]average earnings workplace 2012'!$A$13:$GY$599,[1]lists1!$B$12,FALSE)</f>
        <v>12.49</v>
      </c>
      <c r="BR72" s="167" t="e">
        <f t="shared" si="66"/>
        <v>#N/A</v>
      </c>
      <c r="BS72" s="167" t="e">
        <f t="shared" si="67"/>
        <v>#N/A</v>
      </c>
      <c r="BY72" s="409"/>
      <c r="CF72" s="409"/>
      <c r="CM72" s="409"/>
      <c r="CT72" s="409"/>
      <c r="DA72" s="409"/>
      <c r="DH72" s="409"/>
      <c r="DO72" s="409"/>
      <c r="DV72" s="409"/>
      <c r="EC72" s="409"/>
      <c r="EJ72" s="409"/>
      <c r="EQ72" s="409"/>
      <c r="EX72" s="409"/>
      <c r="FE72" s="409"/>
      <c r="FL72" s="409"/>
      <c r="FS72" s="409"/>
      <c r="FZ72" s="409"/>
    </row>
    <row r="73" spans="1:182" x14ac:dyDescent="0.25">
      <c r="A73" s="420" t="s">
        <v>66</v>
      </c>
      <c r="B73" s="167" t="str">
        <f t="shared" si="48"/>
        <v>R80</v>
      </c>
      <c r="C73" s="405" t="str">
        <f>VLOOKUP(A73,'urban rural'!$A$11:$B$336,2,FALSE)</f>
        <v>Rural 80</v>
      </c>
      <c r="D73" s="167" t="str">
        <f t="shared" si="49"/>
        <v>Predominantly Rural</v>
      </c>
      <c r="F73" s="405">
        <f>VLOOKUP($A73,'urban rural'!$A$11:$S$336,4,FALSE)</f>
        <v>4.519774011299435E-4</v>
      </c>
      <c r="G73" s="424">
        <f t="shared" si="68"/>
        <v>9</v>
      </c>
      <c r="H73" s="405">
        <f t="shared" si="50"/>
        <v>9</v>
      </c>
      <c r="J73" s="405">
        <f>VLOOKUP($A73,'urban rural'!$A$11:$S$336,5,FALSE)</f>
        <v>4.2432814710042431E-4</v>
      </c>
      <c r="K73" s="424">
        <f t="shared" si="69"/>
        <v>25</v>
      </c>
      <c r="L73" s="405">
        <f t="shared" si="51"/>
        <v>25</v>
      </c>
      <c r="N73" s="405">
        <f>VLOOKUP($A73,'urban rural'!$A$11:$S$336,6,FALSE)</f>
        <v>1.9830028328611898E-4</v>
      </c>
      <c r="O73" s="424">
        <f t="shared" si="70"/>
        <v>3</v>
      </c>
      <c r="P73" s="405">
        <f t="shared" si="52"/>
        <v>3</v>
      </c>
      <c r="R73" s="405">
        <f>VLOOKUP($A73,'urban rural'!$A$11:$S$336,7,FALSE)</f>
        <v>1.5692849899740787E-4</v>
      </c>
      <c r="S73" s="424">
        <f t="shared" si="71"/>
        <v>5</v>
      </c>
      <c r="T73" s="405">
        <f t="shared" si="53"/>
        <v>5</v>
      </c>
      <c r="V73" s="405">
        <f>VLOOKUP($A73,'urban rural'!$A$11:$S$336,8,FALSE)</f>
        <v>4.0960451977401131E-4</v>
      </c>
      <c r="W73" s="424">
        <f t="shared" si="72"/>
        <v>17</v>
      </c>
      <c r="X73" s="405">
        <f t="shared" si="54"/>
        <v>17</v>
      </c>
      <c r="Z73" s="405">
        <f>VLOOKUP($A73,'urban rural'!$A$11:$S$336,9,FALSE)</f>
        <v>3.8189533239038192E-4</v>
      </c>
      <c r="AA73" s="424">
        <f t="shared" si="73"/>
        <v>37</v>
      </c>
      <c r="AB73" s="405">
        <f t="shared" si="55"/>
        <v>37</v>
      </c>
      <c r="AD73" s="405">
        <f>VLOOKUP($A73,'urban rural'!$A$11:$S$336,10,FALSE)</f>
        <v>1.2747875354107648E-4</v>
      </c>
      <c r="AE73" s="424">
        <f t="shared" si="74"/>
        <v>1</v>
      </c>
      <c r="AF73" s="405">
        <f t="shared" si="56"/>
        <v>1</v>
      </c>
      <c r="AH73" s="405">
        <f>VLOOKUP($A73,'urban rural'!$A$11:$S$336,11,FALSE)</f>
        <v>7.9766034692740944E-5</v>
      </c>
      <c r="AI73" s="424">
        <f t="shared" si="75"/>
        <v>2</v>
      </c>
      <c r="AJ73" s="405">
        <f t="shared" si="57"/>
        <v>2</v>
      </c>
      <c r="AL73" s="405">
        <f>VLOOKUP($A73,'urban rural'!$A$11:$S$336,12,FALSE)</f>
        <v>2.8248587570621469E-5</v>
      </c>
      <c r="AM73" s="424">
        <f t="shared" si="76"/>
        <v>12</v>
      </c>
      <c r="AN73" s="405">
        <f t="shared" si="58"/>
        <v>12</v>
      </c>
      <c r="AP73" s="405">
        <f>VLOOKUP($A73,'urban rural'!$A$11:$S$336,13,FALSE)</f>
        <v>2.8288543140028288E-5</v>
      </c>
      <c r="AQ73" s="424">
        <f t="shared" si="77"/>
        <v>11</v>
      </c>
      <c r="AR73" s="405">
        <f t="shared" si="59"/>
        <v>11</v>
      </c>
      <c r="AT73" s="405">
        <f>VLOOKUP($A73,'urban rural'!$A$11:$S$336,14,FALSE)</f>
        <v>5.6657223796033995E-5</v>
      </c>
      <c r="AU73" s="424">
        <f t="shared" si="78"/>
        <v>17</v>
      </c>
      <c r="AV73" s="405">
        <f t="shared" si="60"/>
        <v>17</v>
      </c>
      <c r="AX73" s="405">
        <f>VLOOKUP($A73,'urban rural'!$A$11:$S$336,15,FALSE)</f>
        <v>7.7162464304666916E-5</v>
      </c>
      <c r="AY73" s="424">
        <f t="shared" si="79"/>
        <v>23</v>
      </c>
      <c r="AZ73" s="405">
        <f t="shared" si="61"/>
        <v>23</v>
      </c>
      <c r="BB73" s="405" t="str">
        <f>VLOOKUP($A73,'urban rural'!$A$11:$S$336,16,FALSE)</f>
        <v>error</v>
      </c>
      <c r="BC73" s="424">
        <f t="shared" si="80"/>
        <v>1</v>
      </c>
      <c r="BD73" s="405" t="str">
        <f t="shared" si="62"/>
        <v>9999</v>
      </c>
      <c r="BF73" s="405" t="str">
        <f>VLOOKUP($A73,'urban rural'!$A$11:$S$336,17,FALSE)</f>
        <v>error</v>
      </c>
      <c r="BG73" s="424">
        <f t="shared" si="81"/>
        <v>1</v>
      </c>
      <c r="BH73" s="405" t="str">
        <f t="shared" si="63"/>
        <v>9999</v>
      </c>
      <c r="BJ73" s="405" t="str">
        <f>VLOOKUP($A73,'urban rural'!$A$11:$S$336,18,FALSE)</f>
        <v>error</v>
      </c>
      <c r="BK73" s="424">
        <f t="shared" si="82"/>
        <v>1</v>
      </c>
      <c r="BL73" s="405" t="str">
        <f t="shared" si="64"/>
        <v>9999</v>
      </c>
      <c r="BN73" s="405" t="str">
        <f>VLOOKUP($A73,'urban rural'!$A$11:$S$336,19,FALSE)</f>
        <v>error</v>
      </c>
      <c r="BO73" s="424">
        <f t="shared" si="83"/>
        <v>1</v>
      </c>
      <c r="BP73" s="405" t="str">
        <f t="shared" si="65"/>
        <v>9999</v>
      </c>
      <c r="BQ73" s="167">
        <f>VLOOKUP(A73,'[1]average earnings workplace 2012'!$A$13:$GY$599,[1]lists1!$B$12,FALSE)</f>
        <v>21.04</v>
      </c>
      <c r="BR73" s="167" t="e">
        <f t="shared" si="66"/>
        <v>#N/A</v>
      </c>
      <c r="BS73" s="167" t="e">
        <f t="shared" si="67"/>
        <v>#N/A</v>
      </c>
      <c r="BY73" s="409"/>
      <c r="CF73" s="409"/>
      <c r="CM73" s="409"/>
      <c r="CT73" s="409"/>
      <c r="DA73" s="409"/>
      <c r="DH73" s="409"/>
      <c r="DO73" s="409"/>
      <c r="DV73" s="409"/>
      <c r="EC73" s="409"/>
      <c r="EJ73" s="409"/>
      <c r="EQ73" s="409"/>
      <c r="EX73" s="409"/>
      <c r="FE73" s="409"/>
      <c r="FL73" s="409"/>
      <c r="FS73" s="409"/>
      <c r="FZ73" s="409"/>
    </row>
    <row r="74" spans="1:182" x14ac:dyDescent="0.25">
      <c r="A74" s="420" t="s">
        <v>67</v>
      </c>
      <c r="B74" s="167" t="str">
        <f t="shared" si="48"/>
        <v>OU</v>
      </c>
      <c r="C74" s="405" t="str">
        <f>VLOOKUP(A74,'urban rural'!$A$11:$B$336,2,FALSE)</f>
        <v>Other Urban</v>
      </c>
      <c r="D74" s="167" t="str">
        <f t="shared" si="49"/>
        <v>Predominantly Urban</v>
      </c>
      <c r="F74" s="405">
        <f>VLOOKUP($A74,'urban rural'!$A$11:$S$336,4,FALSE)</f>
        <v>3.6096718480138168E-3</v>
      </c>
      <c r="G74" s="424">
        <f t="shared" si="68"/>
        <v>49</v>
      </c>
      <c r="H74" s="405">
        <f t="shared" si="50"/>
        <v>49</v>
      </c>
      <c r="J74" s="405">
        <f>VLOOKUP($A74,'urban rural'!$A$11:$S$336,5,FALSE)</f>
        <v>2.3559322033898304E-3</v>
      </c>
      <c r="K74" s="424">
        <f t="shared" si="69"/>
        <v>47</v>
      </c>
      <c r="L74" s="405">
        <f t="shared" si="51"/>
        <v>47</v>
      </c>
      <c r="N74" s="405">
        <f>VLOOKUP($A74,'urban rural'!$A$11:$S$336,6,FALSE)</f>
        <v>2.7620632279534109E-3</v>
      </c>
      <c r="O74" s="424">
        <f t="shared" si="70"/>
        <v>48</v>
      </c>
      <c r="P74" s="405">
        <f t="shared" si="52"/>
        <v>48</v>
      </c>
      <c r="R74" s="405">
        <f>VLOOKUP($A74,'urban rural'!$A$11:$S$336,7,FALSE)</f>
        <v>5.2497113325650551E-3</v>
      </c>
      <c r="S74" s="424">
        <f t="shared" si="71"/>
        <v>53</v>
      </c>
      <c r="T74" s="405">
        <f t="shared" si="53"/>
        <v>53</v>
      </c>
      <c r="V74" s="405">
        <f>VLOOKUP($A74,'urban rural'!$A$11:$S$336,8,FALSE)</f>
        <v>2.1070811744386873E-3</v>
      </c>
      <c r="W74" s="424">
        <f t="shared" si="72"/>
        <v>50</v>
      </c>
      <c r="X74" s="405">
        <f t="shared" si="54"/>
        <v>50</v>
      </c>
      <c r="Z74" s="405">
        <f>VLOOKUP($A74,'urban rural'!$A$11:$S$336,9,FALSE)</f>
        <v>7.9661016949152542E-4</v>
      </c>
      <c r="AA74" s="424">
        <f t="shared" si="73"/>
        <v>47</v>
      </c>
      <c r="AB74" s="405">
        <f t="shared" si="55"/>
        <v>47</v>
      </c>
      <c r="AD74" s="405">
        <f>VLOOKUP($A74,'urban rural'!$A$11:$S$336,10,FALSE)</f>
        <v>1.3477537437603993E-3</v>
      </c>
      <c r="AE74" s="424">
        <f t="shared" si="74"/>
        <v>53</v>
      </c>
      <c r="AF74" s="405">
        <f t="shared" si="56"/>
        <v>53</v>
      </c>
      <c r="AH74" s="405">
        <f>VLOOKUP($A74,'urban rural'!$A$11:$S$336,11,FALSE)</f>
        <v>1.3037317323742973E-3</v>
      </c>
      <c r="AI74" s="424">
        <f t="shared" si="75"/>
        <v>53</v>
      </c>
      <c r="AJ74" s="405">
        <f t="shared" si="57"/>
        <v>53</v>
      </c>
      <c r="AL74" s="405">
        <f>VLOOKUP($A74,'urban rural'!$A$11:$S$336,12,FALSE)</f>
        <v>1.4853195164075993E-3</v>
      </c>
      <c r="AM74" s="424">
        <f t="shared" si="76"/>
        <v>45</v>
      </c>
      <c r="AN74" s="405">
        <f t="shared" si="58"/>
        <v>45</v>
      </c>
      <c r="AP74" s="405">
        <f>VLOOKUP($A74,'urban rural'!$A$11:$S$336,13,FALSE)</f>
        <v>1.5593220338983051E-3</v>
      </c>
      <c r="AQ74" s="424">
        <f t="shared" si="77"/>
        <v>45</v>
      </c>
      <c r="AR74" s="405">
        <f t="shared" si="59"/>
        <v>45</v>
      </c>
      <c r="AT74" s="405">
        <f>VLOOKUP($A74,'urban rural'!$A$11:$S$336,14,FALSE)</f>
        <v>1.4143094841930117E-3</v>
      </c>
      <c r="AU74" s="424">
        <f t="shared" si="78"/>
        <v>44</v>
      </c>
      <c r="AV74" s="405">
        <f t="shared" si="60"/>
        <v>44</v>
      </c>
      <c r="AX74" s="405">
        <f>VLOOKUP($A74,'urban rural'!$A$11:$S$336,15,FALSE)</f>
        <v>3.9459796001907578E-3</v>
      </c>
      <c r="AY74" s="424">
        <f t="shared" si="79"/>
        <v>53</v>
      </c>
      <c r="AZ74" s="405">
        <f t="shared" si="61"/>
        <v>53</v>
      </c>
      <c r="BB74" s="405" t="str">
        <f>VLOOKUP($A74,'urban rural'!$A$11:$S$336,16,FALSE)</f>
        <v>error</v>
      </c>
      <c r="BC74" s="424">
        <f t="shared" si="80"/>
        <v>1</v>
      </c>
      <c r="BD74" s="405" t="str">
        <f t="shared" si="62"/>
        <v>9999</v>
      </c>
      <c r="BF74" s="405" t="str">
        <f>VLOOKUP($A74,'urban rural'!$A$11:$S$336,17,FALSE)</f>
        <v>error</v>
      </c>
      <c r="BG74" s="424">
        <f t="shared" si="81"/>
        <v>1</v>
      </c>
      <c r="BH74" s="405" t="str">
        <f t="shared" si="63"/>
        <v>9999</v>
      </c>
      <c r="BJ74" s="405" t="str">
        <f>VLOOKUP($A74,'urban rural'!$A$11:$S$336,18,FALSE)</f>
        <v>error</v>
      </c>
      <c r="BK74" s="424">
        <f t="shared" si="82"/>
        <v>1</v>
      </c>
      <c r="BL74" s="405" t="str">
        <f t="shared" si="64"/>
        <v>9999</v>
      </c>
      <c r="BN74" s="405" t="str">
        <f>VLOOKUP($A74,'urban rural'!$A$11:$S$336,19,FALSE)</f>
        <v>error</v>
      </c>
      <c r="BO74" s="424">
        <f t="shared" si="83"/>
        <v>1</v>
      </c>
      <c r="BP74" s="405" t="str">
        <f t="shared" si="65"/>
        <v>9999</v>
      </c>
      <c r="BQ74" s="167">
        <f>VLOOKUP(A74,'[1]average earnings workplace 2012'!$A$13:$GY$599,[1]lists1!$B$12,FALSE)</f>
        <v>11.05</v>
      </c>
      <c r="BR74" s="167" t="e">
        <f t="shared" si="66"/>
        <v>#N/A</v>
      </c>
      <c r="BS74" s="167" t="e">
        <f t="shared" si="67"/>
        <v>#N/A</v>
      </c>
      <c r="BY74" s="409"/>
      <c r="CF74" s="409"/>
      <c r="CM74" s="409"/>
      <c r="CT74" s="409"/>
      <c r="DA74" s="409"/>
      <c r="DH74" s="409"/>
      <c r="DO74" s="409"/>
      <c r="DV74" s="409"/>
      <c r="EC74" s="409"/>
      <c r="EJ74" s="409"/>
      <c r="EQ74" s="409"/>
      <c r="EX74" s="409"/>
      <c r="FE74" s="409"/>
      <c r="FL74" s="409"/>
      <c r="FS74" s="409"/>
      <c r="FZ74" s="409"/>
    </row>
    <row r="75" spans="1:182" x14ac:dyDescent="0.25">
      <c r="A75" s="420" t="s">
        <v>68</v>
      </c>
      <c r="B75" s="167" t="str">
        <f t="shared" ref="B75:B138" si="116">VLOOKUP(A75,A$496:B$856,2,FALSE)</f>
        <v>R80</v>
      </c>
      <c r="C75" s="405" t="str">
        <f>VLOOKUP(A75,'urban rural'!$A$11:$B$336,2,FALSE)</f>
        <v>Rural 80</v>
      </c>
      <c r="D75" s="167" t="str">
        <f t="shared" ref="D75:D138" si="117">IF(B75="OU","Predominantly Urban",IF(B75="MU","Predominantly Urban",IF(B75="LU","Predominantly Urban",IF(B75="SR","Significant Rural",IF(B75="R50","Predominantly Rural",IF(B75="R80","Predominantly Rural",IF(B75="Predominantly Rural","Predominantly Rural",IF(B75="Predominantly Urban","Predominantly Urban",IF(B75="Significant Rural","Significant Rural","error")))))))))</f>
        <v>Predominantly Rural</v>
      </c>
      <c r="F75" s="405">
        <f>VLOOKUP($A75,'urban rural'!$A$11:$S$336,4,FALSE)</f>
        <v>7.7523809523809522E-4</v>
      </c>
      <c r="G75" s="424">
        <f t="shared" si="68"/>
        <v>28</v>
      </c>
      <c r="H75" s="405">
        <f t="shared" ref="H75:H138" si="118">IF(F75="error","9999",G75)</f>
        <v>28</v>
      </c>
      <c r="J75" s="405">
        <f>VLOOKUP($A75,'urban rural'!$A$11:$S$336,5,FALSE)</f>
        <v>3.1724924012158052E-4</v>
      </c>
      <c r="K75" s="424">
        <f t="shared" si="69"/>
        <v>17</v>
      </c>
      <c r="L75" s="405">
        <f t="shared" ref="L75:L138" si="119">IF(J75="error","9999",K75)</f>
        <v>17</v>
      </c>
      <c r="N75" s="405">
        <f>VLOOKUP($A75,'urban rural'!$A$11:$S$336,6,FALSE)</f>
        <v>4.7376368440921104E-4</v>
      </c>
      <c r="O75" s="424">
        <f t="shared" si="70"/>
        <v>27</v>
      </c>
      <c r="P75" s="405">
        <f t="shared" ref="P75:P138" si="120">IF(N75="error","9999",O75)</f>
        <v>27</v>
      </c>
      <c r="R75" s="405">
        <f>VLOOKUP($A75,'urban rural'!$A$11:$S$336,7,FALSE)</f>
        <v>6.5348662719060826E-4</v>
      </c>
      <c r="S75" s="424">
        <f t="shared" si="71"/>
        <v>36</v>
      </c>
      <c r="T75" s="405">
        <f t="shared" ref="T75:T138" si="121">IF(R75="error","9999",S75)</f>
        <v>36</v>
      </c>
      <c r="V75" s="405">
        <f>VLOOKUP($A75,'urban rural'!$A$11:$S$336,8,FALSE)</f>
        <v>6.5523809523809523E-4</v>
      </c>
      <c r="W75" s="424">
        <f t="shared" si="72"/>
        <v>31</v>
      </c>
      <c r="X75" s="405">
        <f t="shared" ref="X75:X138" si="122">IF(V75="error","9999",W75)</f>
        <v>31</v>
      </c>
      <c r="Z75" s="405">
        <f>VLOOKUP($A75,'urban rural'!$A$11:$S$336,9,FALSE)</f>
        <v>2.1656534954407294E-4</v>
      </c>
      <c r="AA75" s="424">
        <f t="shared" si="73"/>
        <v>20</v>
      </c>
      <c r="AB75" s="405">
        <f t="shared" ref="AB75:AB138" si="123">IF(Z75="error","9999",AA75)</f>
        <v>20</v>
      </c>
      <c r="AD75" s="405">
        <f>VLOOKUP($A75,'urban rural'!$A$11:$S$336,10,FALSE)</f>
        <v>3.8127595318988297E-4</v>
      </c>
      <c r="AE75" s="424">
        <f t="shared" si="74"/>
        <v>31</v>
      </c>
      <c r="AF75" s="405">
        <f t="shared" ref="AF75:AF138" si="124">IF(AD75="error","9999",AE75)</f>
        <v>31</v>
      </c>
      <c r="AH75" s="405">
        <f>VLOOKUP($A75,'urban rural'!$A$11:$S$336,11,FALSE)</f>
        <v>3.2614259690837697E-4</v>
      </c>
      <c r="AI75" s="424">
        <f t="shared" si="75"/>
        <v>36</v>
      </c>
      <c r="AJ75" s="405">
        <f t="shared" ref="AJ75:AJ138" si="125">IF(AH75="error","9999",AI75)</f>
        <v>36</v>
      </c>
      <c r="AL75" s="405">
        <f>VLOOKUP($A75,'urban rural'!$A$11:$S$336,12,FALSE)</f>
        <v>1.2E-4</v>
      </c>
      <c r="AM75" s="424">
        <f t="shared" si="76"/>
        <v>29</v>
      </c>
      <c r="AN75" s="405">
        <f t="shared" ref="AN75:AN138" si="126">IF(AL75="error","9999",AM75)</f>
        <v>29</v>
      </c>
      <c r="AP75" s="405">
        <f>VLOOKUP($A75,'urban rural'!$A$11:$S$336,13,FALSE)</f>
        <v>9.8784194528875384E-5</v>
      </c>
      <c r="AQ75" s="424">
        <f t="shared" si="77"/>
        <v>22</v>
      </c>
      <c r="AR75" s="405">
        <f t="shared" ref="AR75:AR138" si="127">IF(AP75="error","9999",AQ75)</f>
        <v>22</v>
      </c>
      <c r="AT75" s="405">
        <f>VLOOKUP($A75,'urban rural'!$A$11:$S$336,14,FALSE)</f>
        <v>9.2487731219328045E-5</v>
      </c>
      <c r="AU75" s="424">
        <f t="shared" si="78"/>
        <v>26</v>
      </c>
      <c r="AV75" s="405">
        <f t="shared" ref="AV75:AV138" si="128">IF(AT75="error","9999",AU75)</f>
        <v>26</v>
      </c>
      <c r="AX75" s="405">
        <f>VLOOKUP($A75,'urban rural'!$A$11:$S$336,15,FALSE)</f>
        <v>3.2734403028223129E-4</v>
      </c>
      <c r="AY75" s="424">
        <f t="shared" si="79"/>
        <v>40</v>
      </c>
      <c r="AZ75" s="405">
        <f t="shared" ref="AZ75:AZ138" si="129">IF(AX75="error","9999",AY75)</f>
        <v>40</v>
      </c>
      <c r="BB75" s="405" t="str">
        <f>VLOOKUP($A75,'urban rural'!$A$11:$S$336,16,FALSE)</f>
        <v>error</v>
      </c>
      <c r="BC75" s="424">
        <f t="shared" si="80"/>
        <v>1</v>
      </c>
      <c r="BD75" s="405" t="str">
        <f t="shared" ref="BD75:BD138" si="130">IF(BB75="error","9999",BC75)</f>
        <v>9999</v>
      </c>
      <c r="BF75" s="405" t="str">
        <f>VLOOKUP($A75,'urban rural'!$A$11:$S$336,17,FALSE)</f>
        <v>error</v>
      </c>
      <c r="BG75" s="424">
        <f t="shared" si="81"/>
        <v>1</v>
      </c>
      <c r="BH75" s="405" t="str">
        <f t="shared" ref="BH75:BH138" si="131">IF(BF75="error","9999",BG75)</f>
        <v>9999</v>
      </c>
      <c r="BJ75" s="405" t="str">
        <f>VLOOKUP($A75,'urban rural'!$A$11:$S$336,18,FALSE)</f>
        <v>error</v>
      </c>
      <c r="BK75" s="424">
        <f t="shared" si="82"/>
        <v>1</v>
      </c>
      <c r="BL75" s="405" t="str">
        <f t="shared" ref="BL75:BL138" si="132">IF(BJ75="error","9999",BK75)</f>
        <v>9999</v>
      </c>
      <c r="BN75" s="405" t="str">
        <f>VLOOKUP($A75,'urban rural'!$A$11:$S$336,19,FALSE)</f>
        <v>error</v>
      </c>
      <c r="BO75" s="424">
        <f t="shared" si="83"/>
        <v>1</v>
      </c>
      <c r="BP75" s="405" t="str">
        <f t="shared" ref="BP75:BP138" si="133">IF(BN75="error","9999",BO75)</f>
        <v>9999</v>
      </c>
      <c r="BQ75" s="167">
        <f>VLOOKUP(A75,'[1]average earnings workplace 2012'!$A$13:$GY$599,[1]lists1!$B$12,FALSE)</f>
        <v>9.84</v>
      </c>
      <c r="BR75" s="167" t="e">
        <f t="shared" ref="BR75:BR138" si="134">1+SUMPRODUCT((D$11:D$488=D75)*(BQ$11:BQ$488&gt;BQ75))</f>
        <v>#N/A</v>
      </c>
      <c r="BS75" s="167" t="e">
        <f t="shared" ref="BS75:BS138" si="135">IF(BQ75="&amp;^%","9999",BR75)</f>
        <v>#N/A</v>
      </c>
      <c r="BY75" s="409"/>
      <c r="CF75" s="409"/>
      <c r="CM75" s="409"/>
      <c r="CT75" s="409"/>
      <c r="DA75" s="409"/>
      <c r="DH75" s="409"/>
      <c r="DO75" s="409"/>
      <c r="DV75" s="409"/>
      <c r="EC75" s="409"/>
      <c r="EJ75" s="409"/>
      <c r="EQ75" s="409"/>
      <c r="EX75" s="409"/>
      <c r="FE75" s="409"/>
      <c r="FL75" s="409"/>
      <c r="FS75" s="409"/>
      <c r="FZ75" s="409"/>
    </row>
    <row r="76" spans="1:182" x14ac:dyDescent="0.25">
      <c r="A76" s="420" t="s">
        <v>69</v>
      </c>
      <c r="B76" s="167" t="str">
        <f t="shared" si="116"/>
        <v>R80</v>
      </c>
      <c r="C76" s="405" t="str">
        <f>VLOOKUP(A76,'urban rural'!$A$11:$B$336,2,FALSE)</f>
        <v>Rural 80</v>
      </c>
      <c r="D76" s="167" t="str">
        <f t="shared" si="117"/>
        <v>Predominantly Rural</v>
      </c>
      <c r="F76" s="405">
        <f>VLOOKUP($A76,'urban rural'!$A$11:$S$336,4,FALSE)</f>
        <v>1.8795180722891566E-3</v>
      </c>
      <c r="G76" s="424">
        <f t="shared" ref="G76:G139" si="136">SUMPRODUCT((C$11:C$488=C76)*(F$11:F$488&lt;F76))+1</f>
        <v>49</v>
      </c>
      <c r="H76" s="405">
        <f t="shared" si="118"/>
        <v>49</v>
      </c>
      <c r="J76" s="405">
        <f>VLOOKUP($A76,'urban rural'!$A$11:$S$336,5,FALSE)</f>
        <v>1.3285024154589373E-3</v>
      </c>
      <c r="K76" s="424">
        <f t="shared" ref="K76:K139" si="137">1+SUMPRODUCT(($C$11:$C$488=$C76)*(J$11:J$488&lt;J76))</f>
        <v>50</v>
      </c>
      <c r="L76" s="405">
        <f t="shared" si="119"/>
        <v>50</v>
      </c>
      <c r="N76" s="405">
        <f>VLOOKUP($A76,'urban rural'!$A$11:$S$336,6,FALSE)</f>
        <v>1.6707021791767555E-3</v>
      </c>
      <c r="O76" s="424">
        <f t="shared" ref="O76:O139" si="138">1+SUMPRODUCT(($C$11:$C$488=$C76)*(N$11:N$488&lt;N76))</f>
        <v>50</v>
      </c>
      <c r="P76" s="405">
        <f t="shared" si="120"/>
        <v>50</v>
      </c>
      <c r="R76" s="405">
        <f>VLOOKUP($A76,'urban rural'!$A$11:$S$336,7,FALSE)</f>
        <v>1.4476786905736709E-3</v>
      </c>
      <c r="S76" s="424">
        <f t="shared" ref="S76:S139" si="139">1+SUMPRODUCT(($C$11:$C$488=$C76)*(R$11:R$488&lt;R76))</f>
        <v>49</v>
      </c>
      <c r="T76" s="405">
        <f t="shared" si="121"/>
        <v>49</v>
      </c>
      <c r="V76" s="405">
        <f>VLOOKUP($A76,'urban rural'!$A$11:$S$336,8,FALSE)</f>
        <v>1.108433734939759E-3</v>
      </c>
      <c r="W76" s="424">
        <f t="shared" ref="W76:W139" si="140">1+SUMPRODUCT(($C$11:$C$488=$C76)*(V$11:V$488&lt;V76))</f>
        <v>42</v>
      </c>
      <c r="X76" s="405">
        <f t="shared" si="122"/>
        <v>42</v>
      </c>
      <c r="Z76" s="405">
        <f>VLOOKUP($A76,'urban rural'!$A$11:$S$336,9,FALSE)</f>
        <v>6.2801932367149754E-4</v>
      </c>
      <c r="AA76" s="424">
        <f t="shared" ref="AA76:AA139" si="141">1+SUMPRODUCT(($C$11:$C$488=$C76)*(Z$11:Z$488&lt;Z76))</f>
        <v>43</v>
      </c>
      <c r="AB76" s="405">
        <f t="shared" si="123"/>
        <v>43</v>
      </c>
      <c r="AD76" s="405">
        <f>VLOOKUP($A76,'urban rural'!$A$11:$S$336,10,FALSE)</f>
        <v>7.3849878934624698E-4</v>
      </c>
      <c r="AE76" s="424">
        <f t="shared" ref="AE76:AE139" si="142">1+SUMPRODUCT(($C$11:$C$488=$C76)*(AD$11:AD$488&lt;AD76))</f>
        <v>46</v>
      </c>
      <c r="AF76" s="405">
        <f t="shared" si="124"/>
        <v>46</v>
      </c>
      <c r="AH76" s="405">
        <f>VLOOKUP($A76,'urban rural'!$A$11:$S$336,11,FALSE)</f>
        <v>5.7911365953607346E-4</v>
      </c>
      <c r="AI76" s="424">
        <f t="shared" ref="AI76:AI139" si="143">1+SUMPRODUCT(($C$11:$C$488=$C76)*(AH$11:AH$488&lt;AH76))</f>
        <v>47</v>
      </c>
      <c r="AJ76" s="405">
        <f t="shared" si="125"/>
        <v>47</v>
      </c>
      <c r="AL76" s="405">
        <f>VLOOKUP($A76,'urban rural'!$A$11:$S$336,12,FALSE)</f>
        <v>7.7108433734939755E-4</v>
      </c>
      <c r="AM76" s="424">
        <f t="shared" ref="AM76:AM139" si="144">1+SUMPRODUCT(($C$11:$C$488=$C76)*(AL$11:AL$488&lt;AL76))</f>
        <v>52</v>
      </c>
      <c r="AN76" s="405">
        <f t="shared" si="126"/>
        <v>52</v>
      </c>
      <c r="AP76" s="405">
        <f>VLOOKUP($A76,'urban rural'!$A$11:$S$336,13,FALSE)</f>
        <v>7.0048309178743964E-4</v>
      </c>
      <c r="AQ76" s="424">
        <f t="shared" ref="AQ76:AQ139" si="145">1+SUMPRODUCT(($C$11:$C$488=$C76)*(AP$11:AP$488&lt;AP76))</f>
        <v>52</v>
      </c>
      <c r="AR76" s="405">
        <f t="shared" si="127"/>
        <v>52</v>
      </c>
      <c r="AT76" s="405">
        <f>VLOOKUP($A76,'urban rural'!$A$11:$S$336,14,FALSE)</f>
        <v>9.2009685230024212E-4</v>
      </c>
      <c r="AU76" s="424">
        <f t="shared" ref="AU76:AU139" si="146">1+SUMPRODUCT(($C$11:$C$488=$C76)*(AT$11:AT$488&lt;AT76))</f>
        <v>52</v>
      </c>
      <c r="AV76" s="405">
        <f t="shared" si="128"/>
        <v>52</v>
      </c>
      <c r="AX76" s="405">
        <f>VLOOKUP($A76,'urban rural'!$A$11:$S$336,15,FALSE)</f>
        <v>8.6856503103759737E-4</v>
      </c>
      <c r="AY76" s="424">
        <f t="shared" ref="AY76:AY139" si="147">1+SUMPRODUCT(($C$11:$C$488=$C76)*(AX$11:AX$488&lt;AX76))</f>
        <v>50</v>
      </c>
      <c r="AZ76" s="405">
        <f t="shared" si="129"/>
        <v>50</v>
      </c>
      <c r="BB76" s="405" t="str">
        <f>VLOOKUP($A76,'urban rural'!$A$11:$S$336,16,FALSE)</f>
        <v>error</v>
      </c>
      <c r="BC76" s="424">
        <f t="shared" ref="BC76:BC139" si="148">1+SUMPRODUCT(($C$11:$C$488=$C76)*(BB$11:BB$488&lt;BB76))</f>
        <v>1</v>
      </c>
      <c r="BD76" s="405" t="str">
        <f t="shared" si="130"/>
        <v>9999</v>
      </c>
      <c r="BF76" s="405" t="str">
        <f>VLOOKUP($A76,'urban rural'!$A$11:$S$336,17,FALSE)</f>
        <v>error</v>
      </c>
      <c r="BG76" s="424">
        <f t="shared" ref="BG76:BG139" si="149">1+SUMPRODUCT(($C$11:$C$488=$C76)*(BF$11:BF$488&lt;BF76))</f>
        <v>1</v>
      </c>
      <c r="BH76" s="405" t="str">
        <f t="shared" si="131"/>
        <v>9999</v>
      </c>
      <c r="BJ76" s="405" t="str">
        <f>VLOOKUP($A76,'urban rural'!$A$11:$S$336,18,FALSE)</f>
        <v>error</v>
      </c>
      <c r="BK76" s="424">
        <f t="shared" ref="BK76:BK139" si="150">1+SUMPRODUCT(($C$11:$C$488=$C76)*(BJ$11:BJ$488&lt;BJ76))</f>
        <v>1</v>
      </c>
      <c r="BL76" s="405" t="str">
        <f t="shared" si="132"/>
        <v>9999</v>
      </c>
      <c r="BN76" s="405" t="str">
        <f>VLOOKUP($A76,'urban rural'!$A$11:$S$336,19,FALSE)</f>
        <v>error</v>
      </c>
      <c r="BO76" s="424">
        <f t="shared" ref="BO76:BO139" si="151">1+SUMPRODUCT(($C$11:$C$488=$C76)*(BN$11:BN$488&lt;BN76))</f>
        <v>1</v>
      </c>
      <c r="BP76" s="405" t="str">
        <f t="shared" si="133"/>
        <v>9999</v>
      </c>
      <c r="BQ76" s="167">
        <f>VLOOKUP(A76,'[1]average earnings workplace 2012'!$A$13:$GY$599,[1]lists1!$B$12,FALSE)</f>
        <v>10.84</v>
      </c>
      <c r="BR76" s="167" t="e">
        <f t="shared" si="134"/>
        <v>#N/A</v>
      </c>
      <c r="BS76" s="167" t="e">
        <f t="shared" si="135"/>
        <v>#N/A</v>
      </c>
      <c r="BY76" s="409"/>
      <c r="CF76" s="409"/>
      <c r="CM76" s="409"/>
      <c r="CT76" s="409"/>
      <c r="DA76" s="409"/>
      <c r="DH76" s="409"/>
      <c r="DO76" s="409"/>
      <c r="DV76" s="409"/>
      <c r="EC76" s="409"/>
      <c r="EJ76" s="409"/>
      <c r="EQ76" s="409"/>
      <c r="EX76" s="409"/>
      <c r="FE76" s="409"/>
      <c r="FL76" s="409"/>
      <c r="FS76" s="409"/>
      <c r="FZ76" s="409"/>
    </row>
    <row r="77" spans="1:182" x14ac:dyDescent="0.25">
      <c r="A77" s="420" t="s">
        <v>70</v>
      </c>
      <c r="B77" s="167" t="str">
        <f t="shared" si="116"/>
        <v>LU</v>
      </c>
      <c r="C77" s="405" t="str">
        <f>VLOOKUP(A77,'urban rural'!$A$11:$B$336,2,FALSE)</f>
        <v>Large Urban</v>
      </c>
      <c r="D77" s="167" t="str">
        <f t="shared" si="117"/>
        <v>Predominantly Urban</v>
      </c>
      <c r="F77" s="405">
        <f>VLOOKUP($A77,'urban rural'!$A$11:$S$336,4,FALSE)</f>
        <v>4.0006553079947578E-3</v>
      </c>
      <c r="G77" s="424">
        <f t="shared" si="136"/>
        <v>32</v>
      </c>
      <c r="H77" s="405">
        <f t="shared" si="118"/>
        <v>32</v>
      </c>
      <c r="J77" s="405">
        <f>VLOOKUP($A77,'urban rural'!$A$11:$S$336,5,FALSE)</f>
        <v>2.8301886792452828E-3</v>
      </c>
      <c r="K77" s="424">
        <f t="shared" si="137"/>
        <v>30</v>
      </c>
      <c r="L77" s="405">
        <f t="shared" si="119"/>
        <v>30</v>
      </c>
      <c r="N77" s="405">
        <f>VLOOKUP($A77,'urban rural'!$A$11:$S$336,6,FALSE)</f>
        <v>3.2306705165222969E-3</v>
      </c>
      <c r="O77" s="424">
        <f t="shared" si="138"/>
        <v>31</v>
      </c>
      <c r="P77" s="405">
        <f t="shared" si="120"/>
        <v>31</v>
      </c>
      <c r="R77" s="405">
        <f>VLOOKUP($A77,'urban rural'!$A$11:$S$336,7,FALSE)</f>
        <v>2.0332369264830868E-3</v>
      </c>
      <c r="S77" s="424">
        <f t="shared" si="139"/>
        <v>28</v>
      </c>
      <c r="T77" s="405">
        <f t="shared" si="121"/>
        <v>28</v>
      </c>
      <c r="V77" s="405">
        <f>VLOOKUP($A77,'urban rural'!$A$11:$S$336,8,FALSE)</f>
        <v>1.9757536041939711E-3</v>
      </c>
      <c r="W77" s="424">
        <f t="shared" si="140"/>
        <v>35</v>
      </c>
      <c r="X77" s="405">
        <f t="shared" si="122"/>
        <v>35</v>
      </c>
      <c r="Z77" s="405">
        <f>VLOOKUP($A77,'urban rural'!$A$11:$S$336,9,FALSE)</f>
        <v>9.1086532205595316E-4</v>
      </c>
      <c r="AA77" s="424">
        <f t="shared" si="141"/>
        <v>35</v>
      </c>
      <c r="AB77" s="405">
        <f t="shared" si="123"/>
        <v>35</v>
      </c>
      <c r="AD77" s="405">
        <f>VLOOKUP($A77,'urban rural'!$A$11:$S$336,10,FALSE)</f>
        <v>1.2127045235803657E-3</v>
      </c>
      <c r="AE77" s="424">
        <f t="shared" si="142"/>
        <v>34</v>
      </c>
      <c r="AF77" s="405">
        <f t="shared" si="124"/>
        <v>34</v>
      </c>
      <c r="AH77" s="405">
        <f>VLOOKUP($A77,'urban rural'!$A$11:$S$336,11,FALSE)</f>
        <v>9.3540774825880461E-4</v>
      </c>
      <c r="AI77" s="424">
        <f t="shared" si="143"/>
        <v>34</v>
      </c>
      <c r="AJ77" s="405">
        <f t="shared" si="125"/>
        <v>34</v>
      </c>
      <c r="AL77" s="405">
        <f>VLOOKUP($A77,'urban rural'!$A$11:$S$336,12,FALSE)</f>
        <v>2.0216251638269988E-3</v>
      </c>
      <c r="AM77" s="424">
        <f t="shared" si="144"/>
        <v>30</v>
      </c>
      <c r="AN77" s="405">
        <f t="shared" si="126"/>
        <v>30</v>
      </c>
      <c r="AP77" s="405">
        <f>VLOOKUP($A77,'urban rural'!$A$11:$S$336,13,FALSE)</f>
        <v>1.922576447625244E-3</v>
      </c>
      <c r="AQ77" s="424">
        <f t="shared" si="145"/>
        <v>29</v>
      </c>
      <c r="AR77" s="405">
        <f t="shared" si="127"/>
        <v>29</v>
      </c>
      <c r="AT77" s="405">
        <f>VLOOKUP($A77,'urban rural'!$A$11:$S$336,14,FALSE)</f>
        <v>2.0179659929419314E-3</v>
      </c>
      <c r="AU77" s="424">
        <f t="shared" si="146"/>
        <v>29</v>
      </c>
      <c r="AV77" s="405">
        <f t="shared" si="128"/>
        <v>29</v>
      </c>
      <c r="AX77" s="405">
        <f>VLOOKUP($A77,'urban rural'!$A$11:$S$336,15,FALSE)</f>
        <v>1.0978291782242824E-3</v>
      </c>
      <c r="AY77" s="424">
        <f t="shared" si="147"/>
        <v>26</v>
      </c>
      <c r="AZ77" s="405">
        <f t="shared" si="129"/>
        <v>26</v>
      </c>
      <c r="BB77" s="405" t="str">
        <f>VLOOKUP($A77,'urban rural'!$A$11:$S$336,16,FALSE)</f>
        <v>error</v>
      </c>
      <c r="BC77" s="424">
        <f t="shared" si="148"/>
        <v>1</v>
      </c>
      <c r="BD77" s="405" t="str">
        <f t="shared" si="130"/>
        <v>9999</v>
      </c>
      <c r="BF77" s="405" t="str">
        <f>VLOOKUP($A77,'urban rural'!$A$11:$S$336,17,FALSE)</f>
        <v>error</v>
      </c>
      <c r="BG77" s="424">
        <f t="shared" si="149"/>
        <v>1</v>
      </c>
      <c r="BH77" s="405" t="str">
        <f t="shared" si="131"/>
        <v>9999</v>
      </c>
      <c r="BJ77" s="405" t="str">
        <f>VLOOKUP($A77,'urban rural'!$A$11:$S$336,18,FALSE)</f>
        <v>error</v>
      </c>
      <c r="BK77" s="424">
        <f t="shared" si="150"/>
        <v>1</v>
      </c>
      <c r="BL77" s="405" t="str">
        <f t="shared" si="132"/>
        <v>9999</v>
      </c>
      <c r="BN77" s="405" t="str">
        <f>VLOOKUP($A77,'urban rural'!$A$11:$S$336,19,FALSE)</f>
        <v>error</v>
      </c>
      <c r="BO77" s="424">
        <f t="shared" si="151"/>
        <v>1</v>
      </c>
      <c r="BP77" s="405" t="str">
        <f t="shared" si="133"/>
        <v>9999</v>
      </c>
      <c r="BQ77" s="167">
        <f>VLOOKUP(A77,'[1]average earnings workplace 2012'!$A$13:$GY$599,[1]lists1!$B$12,FALSE)</f>
        <v>14.59</v>
      </c>
      <c r="BR77" s="167" t="e">
        <f t="shared" si="134"/>
        <v>#N/A</v>
      </c>
      <c r="BS77" s="167" t="e">
        <f t="shared" si="135"/>
        <v>#N/A</v>
      </c>
      <c r="BY77" s="409"/>
      <c r="CF77" s="409"/>
      <c r="CM77" s="409"/>
      <c r="CT77" s="409"/>
      <c r="DA77" s="409"/>
      <c r="DH77" s="409"/>
      <c r="DO77" s="409"/>
      <c r="DV77" s="409"/>
      <c r="EC77" s="409"/>
      <c r="EJ77" s="409"/>
      <c r="EQ77" s="409"/>
      <c r="EX77" s="409"/>
      <c r="FE77" s="409"/>
      <c r="FL77" s="409"/>
      <c r="FS77" s="409"/>
      <c r="FZ77" s="409"/>
    </row>
    <row r="78" spans="1:182" x14ac:dyDescent="0.25">
      <c r="A78" s="420" t="s">
        <v>71</v>
      </c>
      <c r="B78" s="167" t="str">
        <f t="shared" si="116"/>
        <v>R80</v>
      </c>
      <c r="C78" s="405" t="str">
        <f>VLOOKUP(A78,'urban rural'!$A$11:$B$336,2,FALSE)</f>
        <v>Rural 80</v>
      </c>
      <c r="D78" s="167" t="str">
        <f t="shared" si="117"/>
        <v>Predominantly Rural</v>
      </c>
      <c r="F78" s="405">
        <f>VLOOKUP($A78,'urban rural'!$A$11:$S$336,4,FALSE)</f>
        <v>5.9352517985611516E-4</v>
      </c>
      <c r="G78" s="424">
        <f t="shared" si="136"/>
        <v>18</v>
      </c>
      <c r="H78" s="405">
        <f t="shared" si="118"/>
        <v>18</v>
      </c>
      <c r="J78" s="405">
        <f>VLOOKUP($A78,'urban rural'!$A$11:$S$336,5,FALSE)</f>
        <v>3.4358047016274865E-4</v>
      </c>
      <c r="K78" s="424">
        <f t="shared" si="137"/>
        <v>21</v>
      </c>
      <c r="L78" s="405">
        <f t="shared" si="119"/>
        <v>21</v>
      </c>
      <c r="N78" s="405">
        <f>VLOOKUP($A78,'urban rural'!$A$11:$S$336,6,FALSE)</f>
        <v>3.7906137184115523E-4</v>
      </c>
      <c r="O78" s="424">
        <f t="shared" si="138"/>
        <v>22</v>
      </c>
      <c r="P78" s="405">
        <f t="shared" si="120"/>
        <v>22</v>
      </c>
      <c r="R78" s="405">
        <f>VLOOKUP($A78,'urban rural'!$A$11:$S$336,7,FALSE)</f>
        <v>2.2745503451263201E-4</v>
      </c>
      <c r="S78" s="424">
        <f t="shared" si="139"/>
        <v>12</v>
      </c>
      <c r="T78" s="405">
        <f t="shared" si="121"/>
        <v>12</v>
      </c>
      <c r="V78" s="405">
        <f>VLOOKUP($A78,'urban rural'!$A$11:$S$336,8,FALSE)</f>
        <v>4.8561151079136688E-4</v>
      </c>
      <c r="W78" s="424">
        <f t="shared" si="140"/>
        <v>22</v>
      </c>
      <c r="X78" s="405">
        <f t="shared" si="122"/>
        <v>22</v>
      </c>
      <c r="Z78" s="405">
        <f>VLOOKUP($A78,'urban rural'!$A$11:$S$336,9,FALSE)</f>
        <v>2.3508137432188064E-4</v>
      </c>
      <c r="AA78" s="424">
        <f t="shared" si="141"/>
        <v>26</v>
      </c>
      <c r="AB78" s="405">
        <f t="shared" si="123"/>
        <v>26</v>
      </c>
      <c r="AD78" s="405">
        <f>VLOOKUP($A78,'urban rural'!$A$11:$S$336,10,FALSE)</f>
        <v>3.4296028880866428E-4</v>
      </c>
      <c r="AE78" s="424">
        <f t="shared" si="142"/>
        <v>28</v>
      </c>
      <c r="AF78" s="405">
        <f t="shared" si="124"/>
        <v>28</v>
      </c>
      <c r="AH78" s="405">
        <f>VLOOKUP($A78,'urban rural'!$A$11:$S$336,11,FALSE)</f>
        <v>2.2104458252572998E-4</v>
      </c>
      <c r="AI78" s="424">
        <f t="shared" si="143"/>
        <v>23</v>
      </c>
      <c r="AJ78" s="405">
        <f t="shared" si="125"/>
        <v>23</v>
      </c>
      <c r="AL78" s="405">
        <f>VLOOKUP($A78,'urban rural'!$A$11:$S$336,12,FALSE)</f>
        <v>1.0791366906474821E-4</v>
      </c>
      <c r="AM78" s="424">
        <f t="shared" si="144"/>
        <v>27</v>
      </c>
      <c r="AN78" s="405">
        <f t="shared" si="126"/>
        <v>27</v>
      </c>
      <c r="AP78" s="405">
        <f>VLOOKUP($A78,'urban rural'!$A$11:$S$336,13,FALSE)</f>
        <v>1.0849909584086799E-4</v>
      </c>
      <c r="AQ78" s="424">
        <f t="shared" si="145"/>
        <v>25</v>
      </c>
      <c r="AR78" s="405">
        <f t="shared" si="127"/>
        <v>25</v>
      </c>
      <c r="AT78" s="405">
        <f>VLOOKUP($A78,'urban rural'!$A$11:$S$336,14,FALSE)</f>
        <v>3.6101083032490977E-5</v>
      </c>
      <c r="AU78" s="424">
        <f t="shared" si="146"/>
        <v>14</v>
      </c>
      <c r="AV78" s="405">
        <f t="shared" si="128"/>
        <v>14</v>
      </c>
      <c r="AX78" s="405">
        <f>VLOOKUP($A78,'urban rural'!$A$11:$S$336,15,FALSE)</f>
        <v>6.4104519869020409E-6</v>
      </c>
      <c r="AY78" s="424">
        <f t="shared" si="147"/>
        <v>5</v>
      </c>
      <c r="AZ78" s="405">
        <f t="shared" si="129"/>
        <v>5</v>
      </c>
      <c r="BB78" s="405" t="str">
        <f>VLOOKUP($A78,'urban rural'!$A$11:$S$336,16,FALSE)</f>
        <v>error</v>
      </c>
      <c r="BC78" s="424">
        <f t="shared" si="148"/>
        <v>1</v>
      </c>
      <c r="BD78" s="405" t="str">
        <f t="shared" si="130"/>
        <v>9999</v>
      </c>
      <c r="BF78" s="405" t="str">
        <f>VLOOKUP($A78,'urban rural'!$A$11:$S$336,17,FALSE)</f>
        <v>error</v>
      </c>
      <c r="BG78" s="424">
        <f t="shared" si="149"/>
        <v>1</v>
      </c>
      <c r="BH78" s="405" t="str">
        <f t="shared" si="131"/>
        <v>9999</v>
      </c>
      <c r="BJ78" s="405" t="str">
        <f>VLOOKUP($A78,'urban rural'!$A$11:$S$336,18,FALSE)</f>
        <v>error</v>
      </c>
      <c r="BK78" s="424">
        <f t="shared" si="150"/>
        <v>1</v>
      </c>
      <c r="BL78" s="405" t="str">
        <f t="shared" si="132"/>
        <v>9999</v>
      </c>
      <c r="BN78" s="405" t="str">
        <f>VLOOKUP($A78,'urban rural'!$A$11:$S$336,19,FALSE)</f>
        <v>error</v>
      </c>
      <c r="BO78" s="424">
        <f t="shared" si="151"/>
        <v>1</v>
      </c>
      <c r="BP78" s="405" t="str">
        <f t="shared" si="133"/>
        <v>9999</v>
      </c>
      <c r="BQ78" s="167">
        <f>VLOOKUP(A78,'[1]average earnings workplace 2012'!$A$13:$GY$599,[1]lists1!$B$12,FALSE)</f>
        <v>11.22</v>
      </c>
      <c r="BR78" s="167" t="e">
        <f t="shared" si="134"/>
        <v>#N/A</v>
      </c>
      <c r="BS78" s="167" t="e">
        <f t="shared" si="135"/>
        <v>#N/A</v>
      </c>
      <c r="BY78" s="409"/>
      <c r="CF78" s="409"/>
      <c r="CM78" s="409"/>
      <c r="CT78" s="409"/>
      <c r="DA78" s="409"/>
      <c r="DH78" s="409"/>
      <c r="DO78" s="409"/>
      <c r="DV78" s="409"/>
      <c r="EC78" s="409"/>
      <c r="EJ78" s="409"/>
      <c r="EQ78" s="409"/>
      <c r="EX78" s="409"/>
      <c r="FE78" s="409"/>
      <c r="FL78" s="409"/>
      <c r="FS78" s="409"/>
      <c r="FZ78" s="409"/>
    </row>
    <row r="79" spans="1:182" x14ac:dyDescent="0.25">
      <c r="A79" s="420" t="s">
        <v>72</v>
      </c>
      <c r="B79" s="167" t="str">
        <f t="shared" si="116"/>
        <v>OU</v>
      </c>
      <c r="C79" s="405" t="str">
        <f>VLOOKUP(A79,'urban rural'!$A$11:$B$336,2,FALSE)</f>
        <v>Other Urban</v>
      </c>
      <c r="D79" s="167" t="str">
        <f t="shared" si="117"/>
        <v>Predominantly Urban</v>
      </c>
      <c r="F79" s="405">
        <f>VLOOKUP($A79,'urban rural'!$A$11:$S$336,4,FALSE)</f>
        <v>5.6614785992217895E-3</v>
      </c>
      <c r="G79" s="424">
        <f t="shared" si="136"/>
        <v>55</v>
      </c>
      <c r="H79" s="405">
        <f t="shared" si="118"/>
        <v>55</v>
      </c>
      <c r="J79" s="405">
        <f>VLOOKUP($A79,'urban rural'!$A$11:$S$336,5,FALSE)</f>
        <v>4.5086705202312142E-3</v>
      </c>
      <c r="K79" s="424">
        <f t="shared" si="137"/>
        <v>53</v>
      </c>
      <c r="L79" s="405">
        <f t="shared" si="119"/>
        <v>53</v>
      </c>
      <c r="N79" s="405">
        <f>VLOOKUP($A79,'urban rural'!$A$11:$S$336,6,FALSE)</f>
        <v>4.4739336492890993E-3</v>
      </c>
      <c r="O79" s="424">
        <f t="shared" si="138"/>
        <v>52</v>
      </c>
      <c r="P79" s="405">
        <f t="shared" si="120"/>
        <v>52</v>
      </c>
      <c r="R79" s="405">
        <f>VLOOKUP($A79,'urban rural'!$A$11:$S$336,7,FALSE)</f>
        <v>6.1976127296293863E-3</v>
      </c>
      <c r="S79" s="424">
        <f t="shared" si="139"/>
        <v>55</v>
      </c>
      <c r="T79" s="405">
        <f t="shared" si="121"/>
        <v>55</v>
      </c>
      <c r="V79" s="405">
        <f>VLOOKUP($A79,'urban rural'!$A$11:$S$336,8,FALSE)</f>
        <v>2.5097276264591439E-3</v>
      </c>
      <c r="W79" s="424">
        <f t="shared" si="140"/>
        <v>54</v>
      </c>
      <c r="X79" s="405">
        <f t="shared" si="122"/>
        <v>54</v>
      </c>
      <c r="Z79" s="405">
        <f>VLOOKUP($A79,'urban rural'!$A$11:$S$336,9,FALSE)</f>
        <v>1.1753371868978805E-3</v>
      </c>
      <c r="AA79" s="424">
        <f t="shared" si="141"/>
        <v>54</v>
      </c>
      <c r="AB79" s="405">
        <f t="shared" si="123"/>
        <v>54</v>
      </c>
      <c r="AD79" s="405">
        <f>VLOOKUP($A79,'urban rural'!$A$11:$S$336,10,FALSE)</f>
        <v>1.3175355450236966E-3</v>
      </c>
      <c r="AE79" s="424">
        <f t="shared" si="142"/>
        <v>52</v>
      </c>
      <c r="AF79" s="405">
        <f t="shared" si="124"/>
        <v>52</v>
      </c>
      <c r="AH79" s="405">
        <f>VLOOKUP($A79,'urban rural'!$A$11:$S$336,11,FALSE)</f>
        <v>1.3434920475041267E-3</v>
      </c>
      <c r="AI79" s="424">
        <f t="shared" si="143"/>
        <v>54</v>
      </c>
      <c r="AJ79" s="405">
        <f t="shared" si="125"/>
        <v>54</v>
      </c>
      <c r="AL79" s="405">
        <f>VLOOKUP($A79,'urban rural'!$A$11:$S$336,12,FALSE)</f>
        <v>3.1517509727626461E-3</v>
      </c>
      <c r="AM79" s="424">
        <f t="shared" si="144"/>
        <v>52</v>
      </c>
      <c r="AN79" s="405">
        <f t="shared" si="126"/>
        <v>52</v>
      </c>
      <c r="AP79" s="405">
        <f>VLOOKUP($A79,'urban rural'!$A$11:$S$336,13,FALSE)</f>
        <v>3.3333333333333335E-3</v>
      </c>
      <c r="AQ79" s="424">
        <f t="shared" si="145"/>
        <v>52</v>
      </c>
      <c r="AR79" s="405">
        <f t="shared" si="127"/>
        <v>52</v>
      </c>
      <c r="AT79" s="405">
        <f>VLOOKUP($A79,'urban rural'!$A$11:$S$336,14,FALSE)</f>
        <v>3.1563981042654027E-3</v>
      </c>
      <c r="AU79" s="424">
        <f t="shared" si="146"/>
        <v>51</v>
      </c>
      <c r="AV79" s="405">
        <f t="shared" si="128"/>
        <v>51</v>
      </c>
      <c r="AX79" s="405">
        <f>VLOOKUP($A79,'urban rural'!$A$11:$S$336,15,FALSE)</f>
        <v>4.8541206821252599E-3</v>
      </c>
      <c r="AY79" s="424">
        <f t="shared" si="147"/>
        <v>55</v>
      </c>
      <c r="AZ79" s="405">
        <f t="shared" si="129"/>
        <v>55</v>
      </c>
      <c r="BB79" s="405" t="str">
        <f>VLOOKUP($A79,'urban rural'!$A$11:$S$336,16,FALSE)</f>
        <v>error</v>
      </c>
      <c r="BC79" s="424">
        <f t="shared" si="148"/>
        <v>1</v>
      </c>
      <c r="BD79" s="405" t="str">
        <f t="shared" si="130"/>
        <v>9999</v>
      </c>
      <c r="BF79" s="405" t="str">
        <f>VLOOKUP($A79,'urban rural'!$A$11:$S$336,17,FALSE)</f>
        <v>error</v>
      </c>
      <c r="BG79" s="424">
        <f t="shared" si="149"/>
        <v>1</v>
      </c>
      <c r="BH79" s="405" t="str">
        <f t="shared" si="131"/>
        <v>9999</v>
      </c>
      <c r="BJ79" s="405" t="str">
        <f>VLOOKUP($A79,'urban rural'!$A$11:$S$336,18,FALSE)</f>
        <v>error</v>
      </c>
      <c r="BK79" s="424">
        <f t="shared" si="150"/>
        <v>1</v>
      </c>
      <c r="BL79" s="405" t="str">
        <f t="shared" si="132"/>
        <v>9999</v>
      </c>
      <c r="BN79" s="405" t="str">
        <f>VLOOKUP($A79,'urban rural'!$A$11:$S$336,19,FALSE)</f>
        <v>error</v>
      </c>
      <c r="BO79" s="424">
        <f t="shared" si="151"/>
        <v>1</v>
      </c>
      <c r="BP79" s="405" t="str">
        <f t="shared" si="133"/>
        <v>9999</v>
      </c>
      <c r="BQ79" s="167">
        <f>VLOOKUP(A79,'[1]average earnings workplace 2012'!$A$13:$GY$599,[1]lists1!$B$12,FALSE)</f>
        <v>15.16</v>
      </c>
      <c r="BR79" s="167" t="e">
        <f t="shared" si="134"/>
        <v>#N/A</v>
      </c>
      <c r="BS79" s="167" t="e">
        <f t="shared" si="135"/>
        <v>#N/A</v>
      </c>
      <c r="BY79" s="409"/>
      <c r="CF79" s="409"/>
      <c r="CM79" s="409"/>
      <c r="CT79" s="409"/>
      <c r="DA79" s="409"/>
      <c r="DH79" s="409"/>
      <c r="DO79" s="409"/>
      <c r="DV79" s="409"/>
      <c r="EC79" s="409"/>
      <c r="EJ79" s="409"/>
      <c r="EQ79" s="409"/>
      <c r="EX79" s="409"/>
      <c r="FE79" s="409"/>
      <c r="FL79" s="409"/>
      <c r="FS79" s="409"/>
      <c r="FZ79" s="409"/>
    </row>
    <row r="80" spans="1:182" x14ac:dyDescent="0.25">
      <c r="A80" s="420" t="s">
        <v>73</v>
      </c>
      <c r="B80" s="167" t="str">
        <f t="shared" si="116"/>
        <v>MU</v>
      </c>
      <c r="C80" s="405" t="str">
        <f>VLOOKUP(A80,'urban rural'!$A$11:$B$336,2,FALSE)</f>
        <v>Major Urban</v>
      </c>
      <c r="D80" s="167" t="str">
        <f t="shared" si="117"/>
        <v>Predominantly Urban</v>
      </c>
      <c r="F80" s="405">
        <f>VLOOKUP($A80,'urban rural'!$A$11:$S$336,4,FALSE)</f>
        <v>3.2779845405095905E-3</v>
      </c>
      <c r="G80" s="424">
        <f t="shared" si="136"/>
        <v>39</v>
      </c>
      <c r="H80" s="405">
        <f t="shared" si="118"/>
        <v>39</v>
      </c>
      <c r="J80" s="405">
        <f>VLOOKUP($A80,'urban rural'!$A$11:$S$336,5,FALSE)</f>
        <v>2.848639455782313E-3</v>
      </c>
      <c r="K80" s="424">
        <f t="shared" si="137"/>
        <v>39</v>
      </c>
      <c r="L80" s="405">
        <f t="shared" si="119"/>
        <v>39</v>
      </c>
      <c r="N80" s="405">
        <f>VLOOKUP($A80,'urban rural'!$A$11:$S$336,6,FALSE)</f>
        <v>3.0279329608938546E-3</v>
      </c>
      <c r="O80" s="424">
        <f t="shared" si="138"/>
        <v>39</v>
      </c>
      <c r="P80" s="405">
        <f t="shared" si="120"/>
        <v>39</v>
      </c>
      <c r="R80" s="405">
        <f>VLOOKUP($A80,'urban rural'!$A$11:$S$336,7,FALSE)</f>
        <v>2.86479423554606E-3</v>
      </c>
      <c r="S80" s="424">
        <f t="shared" si="139"/>
        <v>44</v>
      </c>
      <c r="T80" s="405">
        <f t="shared" si="121"/>
        <v>44</v>
      </c>
      <c r="V80" s="405">
        <f>VLOOKUP($A80,'urban rural'!$A$11:$S$336,8,FALSE)</f>
        <v>1.5688519896936732E-3</v>
      </c>
      <c r="W80" s="424">
        <f t="shared" si="140"/>
        <v>41</v>
      </c>
      <c r="X80" s="405">
        <f t="shared" si="122"/>
        <v>41</v>
      </c>
      <c r="Z80" s="405">
        <f>VLOOKUP($A80,'urban rural'!$A$11:$S$336,9,FALSE)</f>
        <v>1.0827664399092971E-3</v>
      </c>
      <c r="AA80" s="424">
        <f t="shared" si="141"/>
        <v>44</v>
      </c>
      <c r="AB80" s="405">
        <f t="shared" si="123"/>
        <v>44</v>
      </c>
      <c r="AD80" s="405">
        <f>VLOOKUP($A80,'urban rural'!$A$11:$S$336,10,FALSE)</f>
        <v>1.2150837988826816E-3</v>
      </c>
      <c r="AE80" s="424">
        <f t="shared" si="142"/>
        <v>44</v>
      </c>
      <c r="AF80" s="405">
        <f t="shared" si="124"/>
        <v>44</v>
      </c>
      <c r="AH80" s="405">
        <f>VLOOKUP($A80,'urban rural'!$A$11:$S$336,11,FALSE)</f>
        <v>7.4175328949315487E-4</v>
      </c>
      <c r="AI80" s="424">
        <f t="shared" si="143"/>
        <v>39</v>
      </c>
      <c r="AJ80" s="405">
        <f t="shared" si="125"/>
        <v>39</v>
      </c>
      <c r="AL80" s="405">
        <f>VLOOKUP($A80,'urban rural'!$A$11:$S$336,12,FALSE)</f>
        <v>1.7091325508159175E-3</v>
      </c>
      <c r="AM80" s="424">
        <f t="shared" si="144"/>
        <v>39</v>
      </c>
      <c r="AN80" s="405">
        <f t="shared" si="126"/>
        <v>39</v>
      </c>
      <c r="AP80" s="405">
        <f>VLOOKUP($A80,'urban rural'!$A$11:$S$336,13,FALSE)</f>
        <v>1.7658730158730158E-3</v>
      </c>
      <c r="AQ80" s="424">
        <f t="shared" si="145"/>
        <v>39</v>
      </c>
      <c r="AR80" s="405">
        <f t="shared" si="127"/>
        <v>39</v>
      </c>
      <c r="AT80" s="405">
        <f>VLOOKUP($A80,'urban rural'!$A$11:$S$336,14,FALSE)</f>
        <v>1.8128491620111732E-3</v>
      </c>
      <c r="AU80" s="424">
        <f t="shared" si="146"/>
        <v>39</v>
      </c>
      <c r="AV80" s="405">
        <f t="shared" si="128"/>
        <v>39</v>
      </c>
      <c r="AX80" s="405">
        <f>VLOOKUP($A80,'urban rural'!$A$11:$S$336,15,FALSE)</f>
        <v>2.1230409460529049E-3</v>
      </c>
      <c r="AY80" s="424">
        <f t="shared" si="147"/>
        <v>45</v>
      </c>
      <c r="AZ80" s="405">
        <f t="shared" si="129"/>
        <v>45</v>
      </c>
      <c r="BB80" s="405" t="str">
        <f>VLOOKUP($A80,'urban rural'!$A$11:$S$336,16,FALSE)</f>
        <v>error</v>
      </c>
      <c r="BC80" s="424">
        <f t="shared" si="148"/>
        <v>1</v>
      </c>
      <c r="BD80" s="405" t="str">
        <f t="shared" si="130"/>
        <v>9999</v>
      </c>
      <c r="BF80" s="405" t="str">
        <f>VLOOKUP($A80,'urban rural'!$A$11:$S$336,17,FALSE)</f>
        <v>error</v>
      </c>
      <c r="BG80" s="424">
        <f t="shared" si="149"/>
        <v>1</v>
      </c>
      <c r="BH80" s="405" t="str">
        <f t="shared" si="131"/>
        <v>9999</v>
      </c>
      <c r="BJ80" s="405" t="str">
        <f>VLOOKUP($A80,'urban rural'!$A$11:$S$336,18,FALSE)</f>
        <v>error</v>
      </c>
      <c r="BK80" s="424">
        <f t="shared" si="150"/>
        <v>1</v>
      </c>
      <c r="BL80" s="405" t="str">
        <f t="shared" si="132"/>
        <v>9999</v>
      </c>
      <c r="BN80" s="405" t="str">
        <f>VLOOKUP($A80,'urban rural'!$A$11:$S$336,19,FALSE)</f>
        <v>error</v>
      </c>
      <c r="BO80" s="424">
        <f t="shared" si="151"/>
        <v>1</v>
      </c>
      <c r="BP80" s="405" t="str">
        <f t="shared" si="133"/>
        <v>9999</v>
      </c>
      <c r="BQ80" s="167">
        <f>VLOOKUP(A80,'[1]average earnings workplace 2012'!$A$13:$GY$599,[1]lists1!$B$12,FALSE)</f>
        <v>15.84</v>
      </c>
      <c r="BR80" s="167" t="e">
        <f t="shared" si="134"/>
        <v>#N/A</v>
      </c>
      <c r="BS80" s="167" t="e">
        <f t="shared" si="135"/>
        <v>#N/A</v>
      </c>
      <c r="BY80" s="409"/>
      <c r="CF80" s="409"/>
      <c r="CM80" s="409"/>
      <c r="CT80" s="409"/>
      <c r="DA80" s="409"/>
      <c r="DH80" s="409"/>
      <c r="DO80" s="409"/>
      <c r="DV80" s="409"/>
      <c r="EC80" s="409"/>
      <c r="EJ80" s="409"/>
      <c r="EQ80" s="409"/>
      <c r="EX80" s="409"/>
      <c r="FE80" s="409"/>
      <c r="FL80" s="409"/>
      <c r="FS80" s="409"/>
      <c r="FZ80" s="409"/>
    </row>
    <row r="81" spans="1:182" x14ac:dyDescent="0.25">
      <c r="A81" s="420" t="s">
        <v>74</v>
      </c>
      <c r="B81" s="167" t="str">
        <f t="shared" si="116"/>
        <v>SR</v>
      </c>
      <c r="C81" s="405" t="str">
        <f>VLOOKUP(A81,'urban rural'!$A$11:$B$336,2,FALSE)</f>
        <v>Significant Rural</v>
      </c>
      <c r="D81" s="167" t="str">
        <f t="shared" si="117"/>
        <v>Significant Rural</v>
      </c>
      <c r="F81" s="405">
        <f>VLOOKUP($A81,'urban rural'!$A$11:$S$336,4,FALSE)</f>
        <v>6.4630681818181822E-4</v>
      </c>
      <c r="G81" s="424">
        <f t="shared" si="136"/>
        <v>16</v>
      </c>
      <c r="H81" s="405">
        <f t="shared" si="118"/>
        <v>16</v>
      </c>
      <c r="J81" s="405">
        <f>VLOOKUP($A81,'urban rural'!$A$11:$S$336,5,FALSE)</f>
        <v>4.1490857946554149E-4</v>
      </c>
      <c r="K81" s="424">
        <f t="shared" si="137"/>
        <v>13</v>
      </c>
      <c r="L81" s="405">
        <f t="shared" si="119"/>
        <v>13</v>
      </c>
      <c r="N81" s="405">
        <f>VLOOKUP($A81,'urban rural'!$A$11:$S$336,6,FALSE)</f>
        <v>4.8712595685455808E-4</v>
      </c>
      <c r="O81" s="424">
        <f t="shared" si="138"/>
        <v>16</v>
      </c>
      <c r="P81" s="405">
        <f t="shared" si="120"/>
        <v>16</v>
      </c>
      <c r="R81" s="405">
        <f>VLOOKUP($A81,'urban rural'!$A$11:$S$336,7,FALSE)</f>
        <v>4.2471670471585967E-4</v>
      </c>
      <c r="S81" s="424">
        <f t="shared" si="139"/>
        <v>17</v>
      </c>
      <c r="T81" s="405">
        <f t="shared" si="121"/>
        <v>17</v>
      </c>
      <c r="V81" s="405">
        <f>VLOOKUP($A81,'urban rural'!$A$11:$S$336,8,FALSE)</f>
        <v>5.6818181818181815E-4</v>
      </c>
      <c r="W81" s="424">
        <f t="shared" si="140"/>
        <v>22</v>
      </c>
      <c r="X81" s="405">
        <f t="shared" si="122"/>
        <v>22</v>
      </c>
      <c r="Z81" s="405">
        <f>VLOOKUP($A81,'urban rural'!$A$11:$S$336,9,FALSE)</f>
        <v>3.3755274261603374E-4</v>
      </c>
      <c r="AA81" s="424">
        <f t="shared" si="141"/>
        <v>27</v>
      </c>
      <c r="AB81" s="405">
        <f t="shared" si="123"/>
        <v>27</v>
      </c>
      <c r="AD81" s="405">
        <f>VLOOKUP($A81,'urban rural'!$A$11:$S$336,10,FALSE)</f>
        <v>4.1057759220598469E-4</v>
      </c>
      <c r="AE81" s="424">
        <f t="shared" si="142"/>
        <v>26</v>
      </c>
      <c r="AF81" s="405">
        <f t="shared" si="124"/>
        <v>26</v>
      </c>
      <c r="AH81" s="405">
        <f>VLOOKUP($A81,'urban rural'!$A$11:$S$336,11,FALSE)</f>
        <v>3.736583458287463E-4</v>
      </c>
      <c r="AI81" s="424">
        <f t="shared" si="143"/>
        <v>28</v>
      </c>
      <c r="AJ81" s="405">
        <f t="shared" si="125"/>
        <v>28</v>
      </c>
      <c r="AL81" s="405">
        <f>VLOOKUP($A81,'urban rural'!$A$11:$S$336,12,FALSE)</f>
        <v>7.1022727272727269E-5</v>
      </c>
      <c r="AM81" s="424">
        <f t="shared" si="144"/>
        <v>10</v>
      </c>
      <c r="AN81" s="405">
        <f t="shared" si="126"/>
        <v>10</v>
      </c>
      <c r="AP81" s="405">
        <f>VLOOKUP($A81,'urban rural'!$A$11:$S$336,13,FALSE)</f>
        <v>7.7355836849507734E-5</v>
      </c>
      <c r="AQ81" s="424">
        <f t="shared" si="145"/>
        <v>12</v>
      </c>
      <c r="AR81" s="405">
        <f t="shared" si="127"/>
        <v>12</v>
      </c>
      <c r="AT81" s="405">
        <f>VLOOKUP($A81,'urban rural'!$A$11:$S$336,14,FALSE)</f>
        <v>7.6548364648573421E-5</v>
      </c>
      <c r="AU81" s="424">
        <f t="shared" si="146"/>
        <v>10</v>
      </c>
      <c r="AV81" s="405">
        <f t="shared" si="128"/>
        <v>10</v>
      </c>
      <c r="AX81" s="405">
        <f>VLOOKUP($A81,'urban rural'!$A$11:$S$336,15,FALSE)</f>
        <v>5.1058358887113358E-5</v>
      </c>
      <c r="AY81" s="424">
        <f t="shared" si="147"/>
        <v>11</v>
      </c>
      <c r="AZ81" s="405">
        <f t="shared" si="129"/>
        <v>11</v>
      </c>
      <c r="BB81" s="405" t="str">
        <f>VLOOKUP($A81,'urban rural'!$A$11:$S$336,16,FALSE)</f>
        <v>error</v>
      </c>
      <c r="BC81" s="424">
        <f t="shared" si="148"/>
        <v>1</v>
      </c>
      <c r="BD81" s="405" t="str">
        <f t="shared" si="130"/>
        <v>9999</v>
      </c>
      <c r="BF81" s="405" t="str">
        <f>VLOOKUP($A81,'urban rural'!$A$11:$S$336,17,FALSE)</f>
        <v>error</v>
      </c>
      <c r="BG81" s="424">
        <f t="shared" si="149"/>
        <v>1</v>
      </c>
      <c r="BH81" s="405" t="str">
        <f t="shared" si="131"/>
        <v>9999</v>
      </c>
      <c r="BJ81" s="405" t="str">
        <f>VLOOKUP($A81,'urban rural'!$A$11:$S$336,18,FALSE)</f>
        <v>error</v>
      </c>
      <c r="BK81" s="424">
        <f t="shared" si="150"/>
        <v>1</v>
      </c>
      <c r="BL81" s="405" t="str">
        <f t="shared" si="132"/>
        <v>9999</v>
      </c>
      <c r="BN81" s="405" t="str">
        <f>VLOOKUP($A81,'urban rural'!$A$11:$S$336,19,FALSE)</f>
        <v>error</v>
      </c>
      <c r="BO81" s="424">
        <f t="shared" si="151"/>
        <v>1</v>
      </c>
      <c r="BP81" s="405" t="str">
        <f t="shared" si="133"/>
        <v>9999</v>
      </c>
      <c r="BQ81" s="167">
        <f>VLOOKUP(A81,'[1]average earnings workplace 2012'!$A$13:$GY$599,[1]lists1!$B$12,FALSE)</f>
        <v>14.01</v>
      </c>
      <c r="BR81" s="167" t="e">
        <f t="shared" si="134"/>
        <v>#N/A</v>
      </c>
      <c r="BS81" s="167" t="e">
        <f t="shared" si="135"/>
        <v>#N/A</v>
      </c>
      <c r="BY81" s="409"/>
      <c r="CF81" s="409"/>
      <c r="CM81" s="409"/>
      <c r="CT81" s="409"/>
      <c r="DA81" s="409"/>
      <c r="DH81" s="409"/>
      <c r="DO81" s="409"/>
      <c r="DV81" s="409"/>
      <c r="EC81" s="409"/>
      <c r="EJ81" s="409"/>
      <c r="EQ81" s="409"/>
      <c r="EX81" s="409"/>
      <c r="FE81" s="409"/>
      <c r="FL81" s="409"/>
      <c r="FS81" s="409"/>
      <c r="FZ81" s="409"/>
    </row>
    <row r="82" spans="1:182" x14ac:dyDescent="0.25">
      <c r="A82" s="420" t="s">
        <v>75</v>
      </c>
      <c r="B82" s="167" t="str">
        <f t="shared" si="116"/>
        <v>OU</v>
      </c>
      <c r="C82" s="405" t="str">
        <f>VLOOKUP(A82,'urban rural'!$A$11:$B$336,2,FALSE)</f>
        <v>Other Urban</v>
      </c>
      <c r="D82" s="167" t="str">
        <f t="shared" si="117"/>
        <v>Predominantly Urban</v>
      </c>
      <c r="F82" s="405">
        <f>VLOOKUP($A82,'urban rural'!$A$11:$S$336,4,FALSE)</f>
        <v>7.2324011571841857E-4</v>
      </c>
      <c r="G82" s="424">
        <f t="shared" si="136"/>
        <v>15</v>
      </c>
      <c r="H82" s="405">
        <f t="shared" si="118"/>
        <v>15</v>
      </c>
      <c r="J82" s="405">
        <f>VLOOKUP($A82,'urban rural'!$A$11:$S$336,5,FALSE)</f>
        <v>2.3946360153256704E-4</v>
      </c>
      <c r="K82" s="424">
        <f t="shared" si="137"/>
        <v>13</v>
      </c>
      <c r="L82" s="405">
        <f t="shared" si="119"/>
        <v>13</v>
      </c>
      <c r="N82" s="405">
        <f>VLOOKUP($A82,'urban rural'!$A$11:$S$336,6,FALSE)</f>
        <v>4.0952380952380955E-4</v>
      </c>
      <c r="O82" s="424">
        <f t="shared" si="138"/>
        <v>13</v>
      </c>
      <c r="P82" s="405">
        <f t="shared" si="120"/>
        <v>13</v>
      </c>
      <c r="R82" s="405">
        <f>VLOOKUP($A82,'urban rural'!$A$11:$S$336,7,FALSE)</f>
        <v>3.3338308116244198E-4</v>
      </c>
      <c r="S82" s="424">
        <f t="shared" si="139"/>
        <v>13</v>
      </c>
      <c r="T82" s="405">
        <f t="shared" si="121"/>
        <v>13</v>
      </c>
      <c r="V82" s="405">
        <f>VLOOKUP($A82,'urban rural'!$A$11:$S$336,8,FALSE)</f>
        <v>7.1359691417550628E-4</v>
      </c>
      <c r="W82" s="424">
        <f t="shared" si="140"/>
        <v>22</v>
      </c>
      <c r="X82" s="405">
        <f t="shared" si="122"/>
        <v>22</v>
      </c>
      <c r="Z82" s="405">
        <f>VLOOKUP($A82,'urban rural'!$A$11:$S$336,9,FALSE)</f>
        <v>2.0114942528735632E-4</v>
      </c>
      <c r="AA82" s="424">
        <f t="shared" si="141"/>
        <v>14</v>
      </c>
      <c r="AB82" s="405">
        <f t="shared" si="123"/>
        <v>14</v>
      </c>
      <c r="AD82" s="405">
        <f>VLOOKUP($A82,'urban rural'!$A$11:$S$336,10,FALSE)</f>
        <v>3.7142857142857143E-4</v>
      </c>
      <c r="AE82" s="424">
        <f t="shared" si="142"/>
        <v>19</v>
      </c>
      <c r="AF82" s="405">
        <f t="shared" si="124"/>
        <v>19</v>
      </c>
      <c r="AH82" s="405">
        <f>VLOOKUP($A82,'urban rural'!$A$11:$S$336,11,FALSE)</f>
        <v>2.7728856622213157E-4</v>
      </c>
      <c r="AI82" s="424">
        <f t="shared" si="143"/>
        <v>18</v>
      </c>
      <c r="AJ82" s="405">
        <f t="shared" si="125"/>
        <v>18</v>
      </c>
      <c r="AL82" s="405">
        <f>VLOOKUP($A82,'urban rural'!$A$11:$S$336,12,FALSE)</f>
        <v>9.6432015429122462E-6</v>
      </c>
      <c r="AM82" s="424">
        <f t="shared" si="144"/>
        <v>5</v>
      </c>
      <c r="AN82" s="405">
        <f t="shared" si="126"/>
        <v>5</v>
      </c>
      <c r="AP82" s="405">
        <f>VLOOKUP($A82,'urban rural'!$A$11:$S$336,13,FALSE)</f>
        <v>2.8735632183908045E-5</v>
      </c>
      <c r="AQ82" s="424">
        <f t="shared" si="145"/>
        <v>8</v>
      </c>
      <c r="AR82" s="405">
        <f t="shared" si="127"/>
        <v>8</v>
      </c>
      <c r="AT82" s="405">
        <f>VLOOKUP($A82,'urban rural'!$A$11:$S$336,14,FALSE)</f>
        <v>3.8095238095238092E-5</v>
      </c>
      <c r="AU82" s="424">
        <f t="shared" si="146"/>
        <v>11</v>
      </c>
      <c r="AV82" s="405">
        <f t="shared" si="128"/>
        <v>11</v>
      </c>
      <c r="AX82" s="405">
        <f>VLOOKUP($A82,'urban rural'!$A$11:$S$336,15,FALSE)</f>
        <v>5.6094514940310399E-5</v>
      </c>
      <c r="AY82" s="424">
        <f t="shared" si="147"/>
        <v>11</v>
      </c>
      <c r="AZ82" s="405">
        <f t="shared" si="129"/>
        <v>11</v>
      </c>
      <c r="BB82" s="405" t="str">
        <f>VLOOKUP($A82,'urban rural'!$A$11:$S$336,16,FALSE)</f>
        <v>error</v>
      </c>
      <c r="BC82" s="424">
        <f t="shared" si="148"/>
        <v>1</v>
      </c>
      <c r="BD82" s="405" t="str">
        <f t="shared" si="130"/>
        <v>9999</v>
      </c>
      <c r="BF82" s="405" t="str">
        <f>VLOOKUP($A82,'urban rural'!$A$11:$S$336,17,FALSE)</f>
        <v>error</v>
      </c>
      <c r="BG82" s="424">
        <f t="shared" si="149"/>
        <v>1</v>
      </c>
      <c r="BH82" s="405" t="str">
        <f t="shared" si="131"/>
        <v>9999</v>
      </c>
      <c r="BJ82" s="405" t="str">
        <f>VLOOKUP($A82,'urban rural'!$A$11:$S$336,18,FALSE)</f>
        <v>error</v>
      </c>
      <c r="BK82" s="424">
        <f t="shared" si="150"/>
        <v>1</v>
      </c>
      <c r="BL82" s="405" t="str">
        <f t="shared" si="132"/>
        <v>9999</v>
      </c>
      <c r="BN82" s="405" t="str">
        <f>VLOOKUP($A82,'urban rural'!$A$11:$S$336,19,FALSE)</f>
        <v>error</v>
      </c>
      <c r="BO82" s="424">
        <f t="shared" si="151"/>
        <v>1</v>
      </c>
      <c r="BP82" s="405" t="str">
        <f t="shared" si="133"/>
        <v>9999</v>
      </c>
      <c r="BQ82" s="167">
        <f>VLOOKUP(A82,'[1]average earnings workplace 2012'!$A$13:$GY$599,[1]lists1!$B$12,FALSE)</f>
        <v>11.63</v>
      </c>
      <c r="BR82" s="167" t="e">
        <f t="shared" si="134"/>
        <v>#N/A</v>
      </c>
      <c r="BS82" s="167" t="e">
        <f t="shared" si="135"/>
        <v>#N/A</v>
      </c>
      <c r="BY82" s="409"/>
      <c r="CF82" s="409"/>
      <c r="CM82" s="409"/>
      <c r="CT82" s="409"/>
      <c r="DA82" s="409"/>
      <c r="DH82" s="409"/>
      <c r="DO82" s="409"/>
      <c r="DV82" s="409"/>
      <c r="EC82" s="409"/>
      <c r="EJ82" s="409"/>
      <c r="EQ82" s="409"/>
      <c r="EX82" s="409"/>
      <c r="FE82" s="409"/>
      <c r="FL82" s="409"/>
      <c r="FS82" s="409"/>
      <c r="FZ82" s="409"/>
    </row>
    <row r="83" spans="1:182" x14ac:dyDescent="0.25">
      <c r="A83" s="420" t="s">
        <v>76</v>
      </c>
      <c r="B83" s="167" t="str">
        <f t="shared" si="116"/>
        <v>MU</v>
      </c>
      <c r="C83" s="405" t="str">
        <f>VLOOKUP(A83,'urban rural'!$A$11:$B$336,2,FALSE)</f>
        <v>Major Urban</v>
      </c>
      <c r="D83" s="167" t="str">
        <f t="shared" si="117"/>
        <v>Predominantly Urban</v>
      </c>
      <c r="F83" s="405">
        <f>VLOOKUP($A83,'urban rural'!$A$11:$S$336,4,FALSE)</f>
        <v>1.2140575079872204E-3</v>
      </c>
      <c r="G83" s="424">
        <f t="shared" si="136"/>
        <v>23</v>
      </c>
      <c r="H83" s="405">
        <f t="shared" si="118"/>
        <v>23</v>
      </c>
      <c r="J83" s="405">
        <f>VLOOKUP($A83,'urban rural'!$A$11:$S$336,5,FALSE)</f>
        <v>8.1846799580272828E-4</v>
      </c>
      <c r="K83" s="424">
        <f t="shared" si="137"/>
        <v>23</v>
      </c>
      <c r="L83" s="405">
        <f t="shared" si="119"/>
        <v>23</v>
      </c>
      <c r="N83" s="405">
        <f>VLOOKUP($A83,'urban rural'!$A$11:$S$336,6,FALSE)</f>
        <v>1.1111111111111111E-3</v>
      </c>
      <c r="O83" s="424">
        <f t="shared" si="138"/>
        <v>23</v>
      </c>
      <c r="P83" s="405">
        <f t="shared" si="120"/>
        <v>23</v>
      </c>
      <c r="R83" s="405">
        <f>VLOOKUP($A83,'urban rural'!$A$11:$S$336,7,FALSE)</f>
        <v>1.615823044550588E-3</v>
      </c>
      <c r="S83" s="424">
        <f t="shared" si="139"/>
        <v>36</v>
      </c>
      <c r="T83" s="405">
        <f t="shared" si="121"/>
        <v>36</v>
      </c>
      <c r="V83" s="405">
        <f>VLOOKUP($A83,'urban rural'!$A$11:$S$336,8,FALSE)</f>
        <v>6.9222577209797657E-4</v>
      </c>
      <c r="W83" s="424">
        <f t="shared" si="140"/>
        <v>25</v>
      </c>
      <c r="X83" s="405">
        <f t="shared" si="122"/>
        <v>25</v>
      </c>
      <c r="Z83" s="405">
        <f>VLOOKUP($A83,'urban rural'!$A$11:$S$336,9,FALSE)</f>
        <v>3.7775445960125918E-4</v>
      </c>
      <c r="AA83" s="424">
        <f t="shared" si="141"/>
        <v>23</v>
      </c>
      <c r="AB83" s="405">
        <f t="shared" si="123"/>
        <v>23</v>
      </c>
      <c r="AD83" s="405">
        <f>VLOOKUP($A83,'urban rural'!$A$11:$S$336,10,FALSE)</f>
        <v>5.5036344755970924E-4</v>
      </c>
      <c r="AE83" s="424">
        <f t="shared" si="142"/>
        <v>25</v>
      </c>
      <c r="AF83" s="405">
        <f t="shared" si="124"/>
        <v>25</v>
      </c>
      <c r="AH83" s="405">
        <f>VLOOKUP($A83,'urban rural'!$A$11:$S$336,11,FALSE)</f>
        <v>5.2745172718541341E-4</v>
      </c>
      <c r="AI83" s="424">
        <f t="shared" si="143"/>
        <v>30</v>
      </c>
      <c r="AJ83" s="405">
        <f t="shared" si="125"/>
        <v>30</v>
      </c>
      <c r="AL83" s="405">
        <f>VLOOKUP($A83,'urban rural'!$A$11:$S$336,12,FALSE)</f>
        <v>5.2183173588924391E-4</v>
      </c>
      <c r="AM83" s="424">
        <f t="shared" si="144"/>
        <v>25</v>
      </c>
      <c r="AN83" s="405">
        <f t="shared" si="126"/>
        <v>25</v>
      </c>
      <c r="AP83" s="405">
        <f>VLOOKUP($A83,'urban rural'!$A$11:$S$336,13,FALSE)</f>
        <v>4.5120671563483736E-4</v>
      </c>
      <c r="AQ83" s="424">
        <f t="shared" si="145"/>
        <v>25</v>
      </c>
      <c r="AR83" s="405">
        <f t="shared" si="127"/>
        <v>25</v>
      </c>
      <c r="AT83" s="405">
        <f>VLOOKUP($A83,'urban rural'!$A$11:$S$336,14,FALSE)</f>
        <v>5.6074766355140187E-4</v>
      </c>
      <c r="AU83" s="424">
        <f t="shared" si="146"/>
        <v>28</v>
      </c>
      <c r="AV83" s="405">
        <f t="shared" si="128"/>
        <v>28</v>
      </c>
      <c r="AX83" s="405">
        <f>VLOOKUP($A83,'urban rural'!$A$11:$S$336,15,FALSE)</f>
        <v>1.0883713173651746E-3</v>
      </c>
      <c r="AY83" s="424">
        <f t="shared" si="147"/>
        <v>35</v>
      </c>
      <c r="AZ83" s="405">
        <f t="shared" si="129"/>
        <v>35</v>
      </c>
      <c r="BB83" s="405" t="str">
        <f>VLOOKUP($A83,'urban rural'!$A$11:$S$336,16,FALSE)</f>
        <v>error</v>
      </c>
      <c r="BC83" s="424">
        <f t="shared" si="148"/>
        <v>1</v>
      </c>
      <c r="BD83" s="405" t="str">
        <f t="shared" si="130"/>
        <v>9999</v>
      </c>
      <c r="BF83" s="405" t="str">
        <f>VLOOKUP($A83,'urban rural'!$A$11:$S$336,17,FALSE)</f>
        <v>error</v>
      </c>
      <c r="BG83" s="424">
        <f t="shared" si="149"/>
        <v>1</v>
      </c>
      <c r="BH83" s="405" t="str">
        <f t="shared" si="131"/>
        <v>9999</v>
      </c>
      <c r="BJ83" s="405" t="str">
        <f>VLOOKUP($A83,'urban rural'!$A$11:$S$336,18,FALSE)</f>
        <v>error</v>
      </c>
      <c r="BK83" s="424">
        <f t="shared" si="150"/>
        <v>1</v>
      </c>
      <c r="BL83" s="405" t="str">
        <f t="shared" si="132"/>
        <v>9999</v>
      </c>
      <c r="BN83" s="405" t="str">
        <f>VLOOKUP($A83,'urban rural'!$A$11:$S$336,19,FALSE)</f>
        <v>error</v>
      </c>
      <c r="BO83" s="424">
        <f t="shared" si="151"/>
        <v>1</v>
      </c>
      <c r="BP83" s="405" t="str">
        <f t="shared" si="133"/>
        <v>9999</v>
      </c>
      <c r="BQ83" s="167">
        <f>VLOOKUP(A83,'[1]average earnings workplace 2012'!$A$13:$GY$599,[1]lists1!$B$12,FALSE)</f>
        <v>14.59</v>
      </c>
      <c r="BR83" s="167" t="e">
        <f t="shared" si="134"/>
        <v>#N/A</v>
      </c>
      <c r="BS83" s="167" t="e">
        <f t="shared" si="135"/>
        <v>#N/A</v>
      </c>
      <c r="BY83" s="409"/>
      <c r="CF83" s="409"/>
      <c r="CM83" s="409"/>
      <c r="CT83" s="409"/>
      <c r="DA83" s="409"/>
      <c r="DH83" s="409"/>
      <c r="DO83" s="409"/>
      <c r="DV83" s="409"/>
      <c r="EC83" s="409"/>
      <c r="EJ83" s="409"/>
      <c r="EQ83" s="409"/>
      <c r="EX83" s="409"/>
      <c r="FE83" s="409"/>
      <c r="FL83" s="409"/>
      <c r="FS83" s="409"/>
      <c r="FZ83" s="409"/>
    </row>
    <row r="84" spans="1:182" x14ac:dyDescent="0.25">
      <c r="A84" s="420" t="s">
        <v>77</v>
      </c>
      <c r="B84" s="167" t="str">
        <f t="shared" si="116"/>
        <v>R80</v>
      </c>
      <c r="C84" s="405" t="str">
        <f>VLOOKUP(A84,'urban rural'!$A$11:$B$336,2,FALSE)</f>
        <v>Rural 80</v>
      </c>
      <c r="D84" s="167" t="str">
        <f t="shared" si="117"/>
        <v>Predominantly Rural</v>
      </c>
      <c r="F84" s="405">
        <f>VLOOKUP($A84,'urban rural'!$A$11:$S$336,4,FALSE)</f>
        <v>1.1024643320363165E-3</v>
      </c>
      <c r="G84" s="424">
        <f t="shared" si="136"/>
        <v>39</v>
      </c>
      <c r="H84" s="405">
        <f t="shared" si="118"/>
        <v>39</v>
      </c>
      <c r="J84" s="405">
        <f>VLOOKUP($A84,'urban rural'!$A$11:$S$336,5,FALSE)</f>
        <v>7.593307593307593E-4</v>
      </c>
      <c r="K84" s="424">
        <f t="shared" si="137"/>
        <v>43</v>
      </c>
      <c r="L84" s="405">
        <f t="shared" si="119"/>
        <v>43</v>
      </c>
      <c r="N84" s="405">
        <f>VLOOKUP($A84,'urban rural'!$A$11:$S$336,6,FALSE)</f>
        <v>7.4646074646074641E-4</v>
      </c>
      <c r="O84" s="424">
        <f t="shared" si="138"/>
        <v>37</v>
      </c>
      <c r="P84" s="405">
        <f t="shared" si="120"/>
        <v>37</v>
      </c>
      <c r="R84" s="405">
        <f>VLOOKUP($A84,'urban rural'!$A$11:$S$336,7,FALSE)</f>
        <v>7.8470049537073862E-4</v>
      </c>
      <c r="S84" s="424">
        <f t="shared" si="139"/>
        <v>41</v>
      </c>
      <c r="T84" s="405">
        <f t="shared" si="121"/>
        <v>41</v>
      </c>
      <c r="V84" s="405">
        <f>VLOOKUP($A84,'urban rural'!$A$11:$S$336,8,FALSE)</f>
        <v>6.6147859922178988E-4</v>
      </c>
      <c r="W84" s="424">
        <f t="shared" si="140"/>
        <v>32</v>
      </c>
      <c r="X84" s="405">
        <f t="shared" si="122"/>
        <v>32</v>
      </c>
      <c r="Z84" s="405">
        <f>VLOOKUP($A84,'urban rural'!$A$11:$S$336,9,FALSE)</f>
        <v>2.7027027027027027E-4</v>
      </c>
      <c r="AA84" s="424">
        <f t="shared" si="141"/>
        <v>29</v>
      </c>
      <c r="AB84" s="405">
        <f t="shared" si="123"/>
        <v>29</v>
      </c>
      <c r="AD84" s="405">
        <f>VLOOKUP($A84,'urban rural'!$A$11:$S$336,10,FALSE)</f>
        <v>3.3462033462033463E-4</v>
      </c>
      <c r="AE84" s="424">
        <f t="shared" si="142"/>
        <v>27</v>
      </c>
      <c r="AF84" s="405">
        <f t="shared" si="124"/>
        <v>27</v>
      </c>
      <c r="AH84" s="405">
        <f>VLOOKUP($A84,'urban rural'!$A$11:$S$336,11,FALSE)</f>
        <v>2.855641420727915E-4</v>
      </c>
      <c r="AI84" s="424">
        <f t="shared" si="143"/>
        <v>33</v>
      </c>
      <c r="AJ84" s="405">
        <f t="shared" si="125"/>
        <v>33</v>
      </c>
      <c r="AL84" s="405">
        <f>VLOOKUP($A84,'urban rural'!$A$11:$S$336,12,FALSE)</f>
        <v>4.4098573281452658E-4</v>
      </c>
      <c r="AM84" s="424">
        <f t="shared" si="144"/>
        <v>48</v>
      </c>
      <c r="AN84" s="405">
        <f t="shared" si="126"/>
        <v>48</v>
      </c>
      <c r="AP84" s="405">
        <f>VLOOKUP($A84,'urban rural'!$A$11:$S$336,13,FALSE)</f>
        <v>4.8906048906048908E-4</v>
      </c>
      <c r="AQ84" s="424">
        <f t="shared" si="145"/>
        <v>48</v>
      </c>
      <c r="AR84" s="405">
        <f t="shared" si="127"/>
        <v>48</v>
      </c>
      <c r="AT84" s="405">
        <f>VLOOKUP($A84,'urban rural'!$A$11:$S$336,14,FALSE)</f>
        <v>4.1184041184041183E-4</v>
      </c>
      <c r="AU84" s="424">
        <f t="shared" si="146"/>
        <v>46</v>
      </c>
      <c r="AV84" s="405">
        <f t="shared" si="128"/>
        <v>46</v>
      </c>
      <c r="AX84" s="405">
        <f>VLOOKUP($A84,'urban rural'!$A$11:$S$336,15,FALSE)</f>
        <v>4.9913635329794717E-4</v>
      </c>
      <c r="AY84" s="424">
        <f t="shared" si="147"/>
        <v>44</v>
      </c>
      <c r="AZ84" s="405">
        <f t="shared" si="129"/>
        <v>44</v>
      </c>
      <c r="BB84" s="405" t="str">
        <f>VLOOKUP($A84,'urban rural'!$A$11:$S$336,16,FALSE)</f>
        <v>error</v>
      </c>
      <c r="BC84" s="424">
        <f t="shared" si="148"/>
        <v>1</v>
      </c>
      <c r="BD84" s="405" t="str">
        <f t="shared" si="130"/>
        <v>9999</v>
      </c>
      <c r="BF84" s="405" t="str">
        <f>VLOOKUP($A84,'urban rural'!$A$11:$S$336,17,FALSE)</f>
        <v>error</v>
      </c>
      <c r="BG84" s="424">
        <f t="shared" si="149"/>
        <v>1</v>
      </c>
      <c r="BH84" s="405" t="str">
        <f t="shared" si="131"/>
        <v>9999</v>
      </c>
      <c r="BJ84" s="405" t="str">
        <f>VLOOKUP($A84,'urban rural'!$A$11:$S$336,18,FALSE)</f>
        <v>error</v>
      </c>
      <c r="BK84" s="424">
        <f t="shared" si="150"/>
        <v>1</v>
      </c>
      <c r="BL84" s="405" t="str">
        <f t="shared" si="132"/>
        <v>9999</v>
      </c>
      <c r="BN84" s="405" t="str">
        <f>VLOOKUP($A84,'urban rural'!$A$11:$S$336,19,FALSE)</f>
        <v>error</v>
      </c>
      <c r="BO84" s="424">
        <f t="shared" si="151"/>
        <v>1</v>
      </c>
      <c r="BP84" s="405" t="str">
        <f t="shared" si="133"/>
        <v>9999</v>
      </c>
      <c r="BQ84" s="167">
        <f>VLOOKUP(A84,'[1]average earnings workplace 2012'!$A$13:$GY$599,[1]lists1!$B$12,FALSE)</f>
        <v>11.45</v>
      </c>
      <c r="BR84" s="167" t="e">
        <f t="shared" si="134"/>
        <v>#N/A</v>
      </c>
      <c r="BS84" s="167" t="e">
        <f t="shared" si="135"/>
        <v>#N/A</v>
      </c>
      <c r="BY84" s="409"/>
      <c r="CF84" s="409"/>
      <c r="CM84" s="409"/>
      <c r="CT84" s="409"/>
      <c r="DA84" s="409"/>
      <c r="DH84" s="409"/>
      <c r="DO84" s="409"/>
      <c r="DV84" s="409"/>
      <c r="EC84" s="409"/>
      <c r="EJ84" s="409"/>
      <c r="EQ84" s="409"/>
      <c r="EX84" s="409"/>
      <c r="FE84" s="409"/>
      <c r="FL84" s="409"/>
      <c r="FS84" s="409"/>
      <c r="FZ84" s="409"/>
    </row>
    <row r="85" spans="1:182" x14ac:dyDescent="0.25">
      <c r="A85" s="420" t="s">
        <v>78</v>
      </c>
      <c r="B85" s="167" t="str">
        <f t="shared" si="116"/>
        <v>OU</v>
      </c>
      <c r="C85" s="405" t="str">
        <f>VLOOKUP(A85,'urban rural'!$A$11:$B$336,2,FALSE)</f>
        <v>Other Urban</v>
      </c>
      <c r="D85" s="167" t="str">
        <f t="shared" si="117"/>
        <v>Predominantly Urban</v>
      </c>
      <c r="F85" s="405">
        <f>VLOOKUP($A85,'urban rural'!$A$11:$S$336,4,FALSE)</f>
        <v>2.6539892517569242E-3</v>
      </c>
      <c r="G85" s="424">
        <f t="shared" si="136"/>
        <v>43</v>
      </c>
      <c r="H85" s="405">
        <f t="shared" si="118"/>
        <v>43</v>
      </c>
      <c r="J85" s="405">
        <f>VLOOKUP($A85,'urban rural'!$A$11:$S$336,5,FALSE)</f>
        <v>1.4590163934426229E-3</v>
      </c>
      <c r="K85" s="424">
        <f t="shared" si="137"/>
        <v>39</v>
      </c>
      <c r="L85" s="405">
        <f t="shared" si="119"/>
        <v>39</v>
      </c>
      <c r="N85" s="405">
        <f>VLOOKUP($A85,'urban rural'!$A$11:$S$336,6,FALSE)</f>
        <v>1.9635627530364373E-3</v>
      </c>
      <c r="O85" s="424">
        <f t="shared" si="138"/>
        <v>41</v>
      </c>
      <c r="P85" s="405">
        <f t="shared" si="120"/>
        <v>41</v>
      </c>
      <c r="R85" s="405">
        <f>VLOOKUP($A85,'urban rural'!$A$11:$S$336,7,FALSE)</f>
        <v>1.1587619210286302E-3</v>
      </c>
      <c r="S85" s="424">
        <f t="shared" si="139"/>
        <v>33</v>
      </c>
      <c r="T85" s="405">
        <f t="shared" si="121"/>
        <v>33</v>
      </c>
      <c r="V85" s="405">
        <f>VLOOKUP($A85,'urban rural'!$A$11:$S$336,8,FALSE)</f>
        <v>2.1124431583298886E-3</v>
      </c>
      <c r="W85" s="424">
        <f t="shared" si="140"/>
        <v>51</v>
      </c>
      <c r="X85" s="405">
        <f t="shared" si="122"/>
        <v>51</v>
      </c>
      <c r="Z85" s="405">
        <f>VLOOKUP($A85,'urban rural'!$A$11:$S$336,9,FALSE)</f>
        <v>8.278688524590164E-4</v>
      </c>
      <c r="AA85" s="424">
        <f t="shared" si="141"/>
        <v>48</v>
      </c>
      <c r="AB85" s="405">
        <f t="shared" si="123"/>
        <v>48</v>
      </c>
      <c r="AD85" s="405">
        <f>VLOOKUP($A85,'urban rural'!$A$11:$S$336,10,FALSE)</f>
        <v>1.1983805668016195E-3</v>
      </c>
      <c r="AE85" s="424">
        <f t="shared" si="142"/>
        <v>50</v>
      </c>
      <c r="AF85" s="405">
        <f t="shared" si="124"/>
        <v>50</v>
      </c>
      <c r="AH85" s="405">
        <f>VLOOKUP($A85,'urban rural'!$A$11:$S$336,11,FALSE)</f>
        <v>7.2549252426787607E-4</v>
      </c>
      <c r="AI85" s="424">
        <f t="shared" si="143"/>
        <v>41</v>
      </c>
      <c r="AJ85" s="405">
        <f t="shared" si="125"/>
        <v>41</v>
      </c>
      <c r="AL85" s="405">
        <f>VLOOKUP($A85,'urban rural'!$A$11:$S$336,12,FALSE)</f>
        <v>5.4154609342703592E-4</v>
      </c>
      <c r="AM85" s="424">
        <f t="shared" si="144"/>
        <v>37</v>
      </c>
      <c r="AN85" s="405">
        <f t="shared" si="126"/>
        <v>37</v>
      </c>
      <c r="AP85" s="405">
        <f>VLOOKUP($A85,'urban rural'!$A$11:$S$336,13,FALSE)</f>
        <v>6.3114754098360652E-4</v>
      </c>
      <c r="AQ85" s="424">
        <f t="shared" si="145"/>
        <v>39</v>
      </c>
      <c r="AR85" s="405">
        <f t="shared" si="127"/>
        <v>39</v>
      </c>
      <c r="AT85" s="405">
        <f>VLOOKUP($A85,'urban rural'!$A$11:$S$336,14,FALSE)</f>
        <v>7.6518218623481782E-4</v>
      </c>
      <c r="AU85" s="424">
        <f t="shared" si="146"/>
        <v>40</v>
      </c>
      <c r="AV85" s="405">
        <f t="shared" si="128"/>
        <v>40</v>
      </c>
      <c r="AX85" s="405">
        <f>VLOOKUP($A85,'urban rural'!$A$11:$S$336,15,FALSE)</f>
        <v>4.3326939676075404E-4</v>
      </c>
      <c r="AY85" s="424">
        <f t="shared" si="147"/>
        <v>34</v>
      </c>
      <c r="AZ85" s="405">
        <f t="shared" si="129"/>
        <v>34</v>
      </c>
      <c r="BB85" s="405" t="str">
        <f>VLOOKUP($A85,'urban rural'!$A$11:$S$336,16,FALSE)</f>
        <v>error</v>
      </c>
      <c r="BC85" s="424">
        <f t="shared" si="148"/>
        <v>1</v>
      </c>
      <c r="BD85" s="405" t="str">
        <f t="shared" si="130"/>
        <v>9999</v>
      </c>
      <c r="BF85" s="405" t="str">
        <f>VLOOKUP($A85,'urban rural'!$A$11:$S$336,17,FALSE)</f>
        <v>error</v>
      </c>
      <c r="BG85" s="424">
        <f t="shared" si="149"/>
        <v>1</v>
      </c>
      <c r="BH85" s="405" t="str">
        <f t="shared" si="131"/>
        <v>9999</v>
      </c>
      <c r="BJ85" s="405" t="str">
        <f>VLOOKUP($A85,'urban rural'!$A$11:$S$336,18,FALSE)</f>
        <v>error</v>
      </c>
      <c r="BK85" s="424">
        <f t="shared" si="150"/>
        <v>1</v>
      </c>
      <c r="BL85" s="405" t="str">
        <f t="shared" si="132"/>
        <v>9999</v>
      </c>
      <c r="BN85" s="405" t="str">
        <f>VLOOKUP($A85,'urban rural'!$A$11:$S$336,19,FALSE)</f>
        <v>error</v>
      </c>
      <c r="BO85" s="424">
        <f t="shared" si="151"/>
        <v>1</v>
      </c>
      <c r="BP85" s="405" t="str">
        <f t="shared" si="133"/>
        <v>9999</v>
      </c>
      <c r="BQ85" s="167">
        <f>VLOOKUP(A85,'[1]average earnings workplace 2012'!$A$13:$GY$599,[1]lists1!$B$12,FALSE)</f>
        <v>17.87</v>
      </c>
      <c r="BR85" s="167" t="e">
        <f t="shared" si="134"/>
        <v>#N/A</v>
      </c>
      <c r="BS85" s="167" t="e">
        <f t="shared" si="135"/>
        <v>#N/A</v>
      </c>
      <c r="BY85" s="409"/>
      <c r="CF85" s="409"/>
      <c r="CM85" s="409"/>
      <c r="CT85" s="409"/>
      <c r="DA85" s="409"/>
      <c r="DH85" s="409"/>
      <c r="DO85" s="409"/>
      <c r="DV85" s="409"/>
      <c r="EC85" s="409"/>
      <c r="EJ85" s="409"/>
      <c r="EQ85" s="409"/>
      <c r="EX85" s="409"/>
      <c r="FE85" s="409"/>
      <c r="FL85" s="409"/>
      <c r="FS85" s="409"/>
      <c r="FZ85" s="409"/>
    </row>
    <row r="86" spans="1:182" x14ac:dyDescent="0.25">
      <c r="A86" s="420" t="s">
        <v>79</v>
      </c>
      <c r="B86" s="167" t="str">
        <f t="shared" si="116"/>
        <v>R80</v>
      </c>
      <c r="C86" s="405" t="str">
        <f>VLOOKUP(A86,'urban rural'!$A$11:$B$336,2,FALSE)</f>
        <v>Rural 80</v>
      </c>
      <c r="D86" s="167" t="str">
        <f t="shared" si="117"/>
        <v>Predominantly Rural</v>
      </c>
      <c r="F86" s="405">
        <f>VLOOKUP($A86,'urban rural'!$A$11:$S$336,4,FALSE)</f>
        <v>4.3971631205673759E-4</v>
      </c>
      <c r="G86" s="424">
        <f t="shared" si="136"/>
        <v>7</v>
      </c>
      <c r="H86" s="405">
        <f t="shared" si="118"/>
        <v>7</v>
      </c>
      <c r="J86" s="405">
        <f>VLOOKUP($A86,'urban rural'!$A$11:$S$336,5,FALSE)</f>
        <v>1.8387553041018388E-4</v>
      </c>
      <c r="K86" s="424">
        <f t="shared" si="137"/>
        <v>3</v>
      </c>
      <c r="L86" s="405">
        <f t="shared" si="119"/>
        <v>3</v>
      </c>
      <c r="N86" s="405">
        <f>VLOOKUP($A86,'urban rural'!$A$11:$S$336,6,FALSE)</f>
        <v>2.535211267605634E-4</v>
      </c>
      <c r="O86" s="424">
        <f t="shared" si="138"/>
        <v>6</v>
      </c>
      <c r="P86" s="405">
        <f t="shared" si="120"/>
        <v>6</v>
      </c>
      <c r="R86" s="405">
        <f>VLOOKUP($A86,'urban rural'!$A$11:$S$336,7,FALSE)</f>
        <v>9.385502445675505E-5</v>
      </c>
      <c r="S86" s="424">
        <f t="shared" si="139"/>
        <v>2</v>
      </c>
      <c r="T86" s="405">
        <f t="shared" si="121"/>
        <v>2</v>
      </c>
      <c r="V86" s="405">
        <f>VLOOKUP($A86,'urban rural'!$A$11:$S$336,8,FALSE)</f>
        <v>3.5460992907801421E-4</v>
      </c>
      <c r="W86" s="424">
        <f t="shared" si="140"/>
        <v>10</v>
      </c>
      <c r="X86" s="405">
        <f t="shared" si="122"/>
        <v>10</v>
      </c>
      <c r="Z86" s="405">
        <f>VLOOKUP($A86,'urban rural'!$A$11:$S$336,9,FALSE)</f>
        <v>1.5558698727015559E-4</v>
      </c>
      <c r="AA86" s="424">
        <f t="shared" si="141"/>
        <v>7</v>
      </c>
      <c r="AB86" s="405">
        <f t="shared" si="123"/>
        <v>7</v>
      </c>
      <c r="AD86" s="405">
        <f>VLOOKUP($A86,'urban rural'!$A$11:$S$336,10,FALSE)</f>
        <v>1.6901408450704225E-4</v>
      </c>
      <c r="AE86" s="424">
        <f t="shared" si="142"/>
        <v>5</v>
      </c>
      <c r="AF86" s="405">
        <f t="shared" si="124"/>
        <v>5</v>
      </c>
      <c r="AH86" s="405">
        <f>VLOOKUP($A86,'urban rural'!$A$11:$S$336,11,FALSE)</f>
        <v>9.385502445675505E-5</v>
      </c>
      <c r="AI86" s="424">
        <f t="shared" si="143"/>
        <v>5</v>
      </c>
      <c r="AJ86" s="405">
        <f t="shared" si="125"/>
        <v>5</v>
      </c>
      <c r="AL86" s="405">
        <f>VLOOKUP($A86,'urban rural'!$A$11:$S$336,12,FALSE)</f>
        <v>8.5106382978723409E-5</v>
      </c>
      <c r="AM86" s="424">
        <f t="shared" si="144"/>
        <v>22</v>
      </c>
      <c r="AN86" s="405">
        <f t="shared" si="126"/>
        <v>22</v>
      </c>
      <c r="AP86" s="405">
        <f>VLOOKUP($A86,'urban rural'!$A$11:$S$336,13,FALSE)</f>
        <v>2.8288543140028288E-5</v>
      </c>
      <c r="AQ86" s="424">
        <f t="shared" si="145"/>
        <v>11</v>
      </c>
      <c r="AR86" s="405">
        <f t="shared" si="127"/>
        <v>11</v>
      </c>
      <c r="AT86" s="405">
        <f>VLOOKUP($A86,'urban rural'!$A$11:$S$336,14,FALSE)</f>
        <v>9.8591549295774642E-5</v>
      </c>
      <c r="AU86" s="424">
        <f t="shared" si="146"/>
        <v>27</v>
      </c>
      <c r="AV86" s="405">
        <f t="shared" si="128"/>
        <v>27</v>
      </c>
      <c r="AX86" s="405">
        <f>VLOOKUP($A86,'urban rural'!$A$11:$S$336,15,FALSE)</f>
        <v>0</v>
      </c>
      <c r="AY86" s="424">
        <f t="shared" si="147"/>
        <v>1</v>
      </c>
      <c r="AZ86" s="405">
        <f t="shared" si="129"/>
        <v>1</v>
      </c>
      <c r="BB86" s="405" t="str">
        <f>VLOOKUP($A86,'urban rural'!$A$11:$S$336,16,FALSE)</f>
        <v>error</v>
      </c>
      <c r="BC86" s="424">
        <f t="shared" si="148"/>
        <v>1</v>
      </c>
      <c r="BD86" s="405" t="str">
        <f t="shared" si="130"/>
        <v>9999</v>
      </c>
      <c r="BF86" s="405" t="str">
        <f>VLOOKUP($A86,'urban rural'!$A$11:$S$336,17,FALSE)</f>
        <v>error</v>
      </c>
      <c r="BG86" s="424">
        <f t="shared" si="149"/>
        <v>1</v>
      </c>
      <c r="BH86" s="405" t="str">
        <f t="shared" si="131"/>
        <v>9999</v>
      </c>
      <c r="BJ86" s="405" t="str">
        <f>VLOOKUP($A86,'urban rural'!$A$11:$S$336,18,FALSE)</f>
        <v>error</v>
      </c>
      <c r="BK86" s="424">
        <f t="shared" si="150"/>
        <v>1</v>
      </c>
      <c r="BL86" s="405" t="str">
        <f t="shared" si="132"/>
        <v>9999</v>
      </c>
      <c r="BN86" s="405" t="str">
        <f>VLOOKUP($A86,'urban rural'!$A$11:$S$336,19,FALSE)</f>
        <v>error</v>
      </c>
      <c r="BO86" s="424">
        <f t="shared" si="151"/>
        <v>1</v>
      </c>
      <c r="BP86" s="405" t="str">
        <f t="shared" si="133"/>
        <v>9999</v>
      </c>
      <c r="BQ86" s="167">
        <f>VLOOKUP(A86,'[1]average earnings workplace 2012'!$A$13:$GY$599,[1]lists1!$B$12,FALSE)</f>
        <v>11.65</v>
      </c>
      <c r="BR86" s="167" t="e">
        <f t="shared" si="134"/>
        <v>#N/A</v>
      </c>
      <c r="BS86" s="167" t="e">
        <f t="shared" si="135"/>
        <v>#N/A</v>
      </c>
      <c r="BY86" s="409"/>
      <c r="CF86" s="409"/>
      <c r="CM86" s="409"/>
      <c r="CT86" s="409"/>
      <c r="DA86" s="409"/>
      <c r="DH86" s="409"/>
      <c r="DO86" s="409"/>
      <c r="DV86" s="409"/>
      <c r="EC86" s="409"/>
      <c r="EJ86" s="409"/>
      <c r="EQ86" s="409"/>
      <c r="EX86" s="409"/>
      <c r="FE86" s="409"/>
      <c r="FL86" s="409"/>
      <c r="FS86" s="409"/>
      <c r="FZ86" s="409"/>
    </row>
    <row r="87" spans="1:182" x14ac:dyDescent="0.25">
      <c r="A87" s="420" t="s">
        <v>80</v>
      </c>
      <c r="B87" s="167" t="str">
        <f t="shared" si="116"/>
        <v>OU</v>
      </c>
      <c r="C87" s="405" t="str">
        <f>VLOOKUP(A87,'urban rural'!$A$11:$B$336,2,FALSE)</f>
        <v>Other Urban</v>
      </c>
      <c r="D87" s="167" t="str">
        <f t="shared" si="117"/>
        <v>Predominantly Urban</v>
      </c>
      <c r="F87" s="405">
        <f>VLOOKUP($A87,'urban rural'!$A$11:$S$336,4,FALSE)</f>
        <v>1.1025469168900804E-3</v>
      </c>
      <c r="G87" s="424">
        <f t="shared" si="136"/>
        <v>26</v>
      </c>
      <c r="H87" s="405">
        <f t="shared" si="118"/>
        <v>26</v>
      </c>
      <c r="J87" s="405">
        <f>VLOOKUP($A87,'urban rural'!$A$11:$S$336,5,FALSE)</f>
        <v>3.2978014656895403E-4</v>
      </c>
      <c r="K87" s="424">
        <f t="shared" si="137"/>
        <v>18</v>
      </c>
      <c r="L87" s="405">
        <f t="shared" si="119"/>
        <v>18</v>
      </c>
      <c r="N87" s="405">
        <f>VLOOKUP($A87,'urban rural'!$A$11:$S$336,6,FALSE)</f>
        <v>4.9784268171257882E-4</v>
      </c>
      <c r="O87" s="424">
        <f t="shared" si="138"/>
        <v>17</v>
      </c>
      <c r="P87" s="405">
        <f t="shared" si="120"/>
        <v>17</v>
      </c>
      <c r="R87" s="405">
        <f>VLOOKUP($A87,'urban rural'!$A$11:$S$336,7,FALSE)</f>
        <v>4.5081654640231786E-4</v>
      </c>
      <c r="S87" s="424">
        <f t="shared" si="139"/>
        <v>20</v>
      </c>
      <c r="T87" s="405">
        <f t="shared" si="121"/>
        <v>20</v>
      </c>
      <c r="V87" s="405">
        <f>VLOOKUP($A87,'urban rural'!$A$11:$S$336,8,FALSE)</f>
        <v>1.0221179624664879E-3</v>
      </c>
      <c r="W87" s="424">
        <f t="shared" si="140"/>
        <v>35</v>
      </c>
      <c r="X87" s="405">
        <f t="shared" si="122"/>
        <v>35</v>
      </c>
      <c r="Z87" s="405">
        <f>VLOOKUP($A87,'urban rural'!$A$11:$S$336,9,FALSE)</f>
        <v>2.5649566955363094E-4</v>
      </c>
      <c r="AA87" s="424">
        <f t="shared" si="141"/>
        <v>22</v>
      </c>
      <c r="AB87" s="405">
        <f t="shared" si="123"/>
        <v>22</v>
      </c>
      <c r="AD87" s="405">
        <f>VLOOKUP($A87,'urban rural'!$A$11:$S$336,10,FALSE)</f>
        <v>4.1818785263856624E-4</v>
      </c>
      <c r="AE87" s="424">
        <f t="shared" si="142"/>
        <v>23</v>
      </c>
      <c r="AF87" s="405">
        <f t="shared" si="124"/>
        <v>23</v>
      </c>
      <c r="AH87" s="405">
        <f>VLOOKUP($A87,'urban rural'!$A$11:$S$336,11,FALSE)</f>
        <v>3.9500882027562832E-4</v>
      </c>
      <c r="AI87" s="424">
        <f t="shared" si="143"/>
        <v>24</v>
      </c>
      <c r="AJ87" s="405">
        <f t="shared" si="125"/>
        <v>24</v>
      </c>
      <c r="AL87" s="405">
        <f>VLOOKUP($A87,'urban rural'!$A$11:$S$336,12,FALSE)</f>
        <v>8.0428954423592496E-5</v>
      </c>
      <c r="AM87" s="424">
        <f t="shared" si="144"/>
        <v>18</v>
      </c>
      <c r="AN87" s="405">
        <f t="shared" si="126"/>
        <v>18</v>
      </c>
      <c r="AP87" s="405">
        <f>VLOOKUP($A87,'urban rural'!$A$11:$S$336,13,FALSE)</f>
        <v>7.3284477015323114E-5</v>
      </c>
      <c r="AQ87" s="424">
        <f t="shared" si="145"/>
        <v>15</v>
      </c>
      <c r="AR87" s="405">
        <f t="shared" si="127"/>
        <v>15</v>
      </c>
      <c r="AT87" s="405">
        <f>VLOOKUP($A87,'urban rural'!$A$11:$S$336,14,FALSE)</f>
        <v>7.9654829074012615E-5</v>
      </c>
      <c r="AU87" s="424">
        <f t="shared" si="146"/>
        <v>15</v>
      </c>
      <c r="AV87" s="405">
        <f t="shared" si="128"/>
        <v>15</v>
      </c>
      <c r="AX87" s="405">
        <f>VLOOKUP($A87,'urban rural'!$A$11:$S$336,15,FALSE)</f>
        <v>5.5807726126689548E-5</v>
      </c>
      <c r="AY87" s="424">
        <f t="shared" si="147"/>
        <v>10</v>
      </c>
      <c r="AZ87" s="405">
        <f t="shared" si="129"/>
        <v>10</v>
      </c>
      <c r="BB87" s="405" t="str">
        <f>VLOOKUP($A87,'urban rural'!$A$11:$S$336,16,FALSE)</f>
        <v>error</v>
      </c>
      <c r="BC87" s="424">
        <f t="shared" si="148"/>
        <v>1</v>
      </c>
      <c r="BD87" s="405" t="str">
        <f t="shared" si="130"/>
        <v>9999</v>
      </c>
      <c r="BF87" s="405" t="str">
        <f>VLOOKUP($A87,'urban rural'!$A$11:$S$336,17,FALSE)</f>
        <v>error</v>
      </c>
      <c r="BG87" s="424">
        <f t="shared" si="149"/>
        <v>1</v>
      </c>
      <c r="BH87" s="405" t="str">
        <f t="shared" si="131"/>
        <v>9999</v>
      </c>
      <c r="BJ87" s="405" t="str">
        <f>VLOOKUP($A87,'urban rural'!$A$11:$S$336,18,FALSE)</f>
        <v>error</v>
      </c>
      <c r="BK87" s="424">
        <f t="shared" si="150"/>
        <v>1</v>
      </c>
      <c r="BL87" s="405" t="str">
        <f t="shared" si="132"/>
        <v>9999</v>
      </c>
      <c r="BN87" s="405" t="str">
        <f>VLOOKUP($A87,'urban rural'!$A$11:$S$336,19,FALSE)</f>
        <v>error</v>
      </c>
      <c r="BO87" s="424">
        <f t="shared" si="151"/>
        <v>1</v>
      </c>
      <c r="BP87" s="405" t="str">
        <f t="shared" si="133"/>
        <v>9999</v>
      </c>
      <c r="BQ87" s="167">
        <f>VLOOKUP(A87,'[1]average earnings workplace 2012'!$A$13:$GY$599,[1]lists1!$B$12,FALSE)</f>
        <v>11.72</v>
      </c>
      <c r="BR87" s="167" t="e">
        <f t="shared" si="134"/>
        <v>#N/A</v>
      </c>
      <c r="BS87" s="167" t="e">
        <f t="shared" si="135"/>
        <v>#N/A</v>
      </c>
      <c r="BY87" s="409"/>
      <c r="CF87" s="409"/>
      <c r="CM87" s="409"/>
      <c r="CT87" s="409"/>
      <c r="DA87" s="409"/>
      <c r="DH87" s="409"/>
      <c r="DO87" s="409"/>
      <c r="DV87" s="409"/>
      <c r="EC87" s="409"/>
      <c r="EJ87" s="409"/>
      <c r="EQ87" s="409"/>
      <c r="EX87" s="409"/>
      <c r="FE87" s="409"/>
      <c r="FL87" s="409"/>
      <c r="FS87" s="409"/>
      <c r="FZ87" s="409"/>
    </row>
    <row r="88" spans="1:182" x14ac:dyDescent="0.25">
      <c r="A88" s="420" t="s">
        <v>81</v>
      </c>
      <c r="B88" s="167" t="str">
        <f t="shared" si="116"/>
        <v>R50</v>
      </c>
      <c r="C88" s="405" t="str">
        <f>VLOOKUP(A88,'urban rural'!$A$11:$B$336,2,FALSE)</f>
        <v>Rural 50</v>
      </c>
      <c r="D88" s="167" t="str">
        <f t="shared" si="117"/>
        <v>Predominantly Rural</v>
      </c>
      <c r="F88" s="405">
        <f>VLOOKUP($A88,'urban rural'!$A$11:$S$336,4,FALSE)</f>
        <v>1.0746812386156648E-3</v>
      </c>
      <c r="G88" s="424">
        <f t="shared" si="136"/>
        <v>35</v>
      </c>
      <c r="H88" s="405">
        <f t="shared" si="118"/>
        <v>35</v>
      </c>
      <c r="J88" s="405">
        <f>VLOOKUP($A88,'urban rural'!$A$11:$S$336,5,FALSE)</f>
        <v>7.9019073569482285E-4</v>
      </c>
      <c r="K88" s="424">
        <f t="shared" si="137"/>
        <v>35</v>
      </c>
      <c r="L88" s="405">
        <f t="shared" si="119"/>
        <v>35</v>
      </c>
      <c r="N88" s="405">
        <f>VLOOKUP($A88,'urban rural'!$A$11:$S$336,6,FALSE)</f>
        <v>1.0891089108910892E-3</v>
      </c>
      <c r="O88" s="424">
        <f t="shared" si="138"/>
        <v>39</v>
      </c>
      <c r="P88" s="405">
        <f t="shared" si="120"/>
        <v>39</v>
      </c>
      <c r="R88" s="405">
        <f>VLOOKUP($A88,'urban rural'!$A$11:$S$336,7,FALSE)</f>
        <v>1.1502065379154752E-3</v>
      </c>
      <c r="S88" s="424">
        <f t="shared" si="139"/>
        <v>39</v>
      </c>
      <c r="T88" s="405">
        <f t="shared" si="121"/>
        <v>39</v>
      </c>
      <c r="V88" s="405">
        <f>VLOOKUP($A88,'urban rural'!$A$11:$S$336,8,FALSE)</f>
        <v>7.1038251366120219E-4</v>
      </c>
      <c r="W88" s="424">
        <f t="shared" si="140"/>
        <v>33</v>
      </c>
      <c r="X88" s="405">
        <f t="shared" si="122"/>
        <v>33</v>
      </c>
      <c r="Z88" s="405">
        <f>VLOOKUP($A88,'urban rural'!$A$11:$S$336,9,FALSE)</f>
        <v>4.0871934604904634E-4</v>
      </c>
      <c r="AA88" s="424">
        <f t="shared" si="141"/>
        <v>37</v>
      </c>
      <c r="AB88" s="405">
        <f t="shared" si="123"/>
        <v>37</v>
      </c>
      <c r="AD88" s="405">
        <f>VLOOKUP($A88,'urban rural'!$A$11:$S$336,10,FALSE)</f>
        <v>7.2907290729072908E-4</v>
      </c>
      <c r="AE88" s="424">
        <f t="shared" si="142"/>
        <v>45</v>
      </c>
      <c r="AF88" s="405">
        <f t="shared" si="124"/>
        <v>45</v>
      </c>
      <c r="AH88" s="405">
        <f>VLOOKUP($A88,'urban rural'!$A$11:$S$336,11,FALSE)</f>
        <v>3.9927084273968789E-4</v>
      </c>
      <c r="AI88" s="424">
        <f t="shared" si="143"/>
        <v>37</v>
      </c>
      <c r="AJ88" s="405">
        <f t="shared" si="125"/>
        <v>37</v>
      </c>
      <c r="AL88" s="405">
        <f>VLOOKUP($A88,'urban rural'!$A$11:$S$336,12,FALSE)</f>
        <v>3.6429872495446266E-4</v>
      </c>
      <c r="AM88" s="424">
        <f t="shared" si="144"/>
        <v>34</v>
      </c>
      <c r="AN88" s="405">
        <f t="shared" si="126"/>
        <v>34</v>
      </c>
      <c r="AP88" s="405">
        <f>VLOOKUP($A88,'urban rural'!$A$11:$S$336,13,FALSE)</f>
        <v>3.8147138964577656E-4</v>
      </c>
      <c r="AQ88" s="424">
        <f t="shared" si="145"/>
        <v>34</v>
      </c>
      <c r="AR88" s="405">
        <f t="shared" si="127"/>
        <v>34</v>
      </c>
      <c r="AT88" s="405">
        <f>VLOOKUP($A88,'urban rural'!$A$11:$S$336,14,FALSE)</f>
        <v>3.6003600360036002E-4</v>
      </c>
      <c r="AU88" s="424">
        <f t="shared" si="146"/>
        <v>32</v>
      </c>
      <c r="AV88" s="405">
        <f t="shared" si="128"/>
        <v>32</v>
      </c>
      <c r="AX88" s="405">
        <f>VLOOKUP($A88,'urban rural'!$A$11:$S$336,15,FALSE)</f>
        <v>7.5093569517578726E-4</v>
      </c>
      <c r="AY88" s="424">
        <f t="shared" si="147"/>
        <v>40</v>
      </c>
      <c r="AZ88" s="405">
        <f t="shared" si="129"/>
        <v>40</v>
      </c>
      <c r="BB88" s="405" t="str">
        <f>VLOOKUP($A88,'urban rural'!$A$11:$S$336,16,FALSE)</f>
        <v>error</v>
      </c>
      <c r="BC88" s="424">
        <f t="shared" si="148"/>
        <v>1</v>
      </c>
      <c r="BD88" s="405" t="str">
        <f t="shared" si="130"/>
        <v>9999</v>
      </c>
      <c r="BF88" s="405" t="str">
        <f>VLOOKUP($A88,'urban rural'!$A$11:$S$336,17,FALSE)</f>
        <v>error</v>
      </c>
      <c r="BG88" s="424">
        <f t="shared" si="149"/>
        <v>1</v>
      </c>
      <c r="BH88" s="405" t="str">
        <f t="shared" si="131"/>
        <v>9999</v>
      </c>
      <c r="BJ88" s="405" t="str">
        <f>VLOOKUP($A88,'urban rural'!$A$11:$S$336,18,FALSE)</f>
        <v>error</v>
      </c>
      <c r="BK88" s="424">
        <f t="shared" si="150"/>
        <v>1</v>
      </c>
      <c r="BL88" s="405" t="str">
        <f t="shared" si="132"/>
        <v>9999</v>
      </c>
      <c r="BN88" s="405" t="str">
        <f>VLOOKUP($A88,'urban rural'!$A$11:$S$336,19,FALSE)</f>
        <v>error</v>
      </c>
      <c r="BO88" s="424">
        <f t="shared" si="151"/>
        <v>1</v>
      </c>
      <c r="BP88" s="405" t="str">
        <f t="shared" si="133"/>
        <v>9999</v>
      </c>
      <c r="BQ88" s="167">
        <f>VLOOKUP(A88,'[1]average earnings workplace 2012'!$A$13:$GY$599,[1]lists1!$B$12,FALSE)</f>
        <v>13.14</v>
      </c>
      <c r="BR88" s="167" t="e">
        <f t="shared" si="134"/>
        <v>#N/A</v>
      </c>
      <c r="BS88" s="167" t="e">
        <f t="shared" si="135"/>
        <v>#N/A</v>
      </c>
      <c r="BY88" s="409"/>
      <c r="CF88" s="409"/>
      <c r="CM88" s="409"/>
      <c r="CT88" s="409"/>
      <c r="DA88" s="409"/>
      <c r="DH88" s="409"/>
      <c r="DO88" s="409"/>
      <c r="DV88" s="409"/>
      <c r="EC88" s="409"/>
      <c r="EJ88" s="409"/>
      <c r="EQ88" s="409"/>
      <c r="EX88" s="409"/>
      <c r="FE88" s="409"/>
      <c r="FL88" s="409"/>
      <c r="FS88" s="409"/>
      <c r="FZ88" s="409"/>
    </row>
    <row r="89" spans="1:182" x14ac:dyDescent="0.25">
      <c r="A89" s="420" t="s">
        <v>82</v>
      </c>
      <c r="B89" s="167" t="str">
        <f t="shared" si="116"/>
        <v>MU</v>
      </c>
      <c r="C89" s="405" t="str">
        <f>VLOOKUP(A89,'urban rural'!$A$11:$B$336,2,FALSE)</f>
        <v>Major Urban</v>
      </c>
      <c r="D89" s="167" t="str">
        <f t="shared" si="117"/>
        <v>Predominantly Urban</v>
      </c>
      <c r="F89" s="405">
        <f>VLOOKUP($A89,'urban rural'!$A$11:$S$336,4,FALSE)</f>
        <v>2.9961340206185566E-4</v>
      </c>
      <c r="G89" s="424">
        <f t="shared" si="136"/>
        <v>2</v>
      </c>
      <c r="H89" s="405">
        <f t="shared" si="118"/>
        <v>2</v>
      </c>
      <c r="J89" s="405">
        <f>VLOOKUP($A89,'urban rural'!$A$11:$S$336,5,FALSE)</f>
        <v>2.4429443908711025E-4</v>
      </c>
      <c r="K89" s="424">
        <f t="shared" si="137"/>
        <v>6</v>
      </c>
      <c r="L89" s="405">
        <f t="shared" si="119"/>
        <v>6</v>
      </c>
      <c r="N89" s="405">
        <f>VLOOKUP($A89,'urban rural'!$A$11:$S$336,6,FALSE)</f>
        <v>2.4023062139654069E-4</v>
      </c>
      <c r="O89" s="424">
        <f t="shared" si="138"/>
        <v>2</v>
      </c>
      <c r="P89" s="405">
        <f t="shared" si="120"/>
        <v>2</v>
      </c>
      <c r="R89" s="405">
        <f>VLOOKUP($A89,'urban rural'!$A$11:$S$336,7,FALSE)</f>
        <v>2.2432120714543962E-4</v>
      </c>
      <c r="S89" s="424">
        <f t="shared" si="139"/>
        <v>3</v>
      </c>
      <c r="T89" s="405">
        <f t="shared" si="121"/>
        <v>3</v>
      </c>
      <c r="V89" s="405">
        <f>VLOOKUP($A89,'urban rural'!$A$11:$S$336,8,FALSE)</f>
        <v>1.7719072164948453E-4</v>
      </c>
      <c r="W89" s="424">
        <f t="shared" si="140"/>
        <v>2</v>
      </c>
      <c r="X89" s="405">
        <f t="shared" si="122"/>
        <v>2</v>
      </c>
      <c r="Z89" s="405">
        <f>VLOOKUP($A89,'urban rural'!$A$11:$S$336,9,FALSE)</f>
        <v>9.0003214400514309E-5</v>
      </c>
      <c r="AA89" s="424">
        <f t="shared" si="141"/>
        <v>2</v>
      </c>
      <c r="AB89" s="405">
        <f t="shared" si="123"/>
        <v>2</v>
      </c>
      <c r="AD89" s="405">
        <f>VLOOKUP($A89,'urban rural'!$A$11:$S$336,10,FALSE)</f>
        <v>1.1531069827033953E-4</v>
      </c>
      <c r="AE89" s="424">
        <f t="shared" si="142"/>
        <v>1</v>
      </c>
      <c r="AF89" s="405">
        <f t="shared" si="124"/>
        <v>1</v>
      </c>
      <c r="AH89" s="405">
        <f>VLOOKUP($A89,'urban rural'!$A$11:$S$336,11,FALSE)</f>
        <v>9.1931921596444244E-5</v>
      </c>
      <c r="AI89" s="424">
        <f t="shared" si="143"/>
        <v>1</v>
      </c>
      <c r="AJ89" s="405">
        <f t="shared" si="125"/>
        <v>1</v>
      </c>
      <c r="AL89" s="405">
        <f>VLOOKUP($A89,'urban rural'!$A$11:$S$336,12,FALSE)</f>
        <v>1.2242268041237113E-4</v>
      </c>
      <c r="AM89" s="424">
        <f t="shared" si="144"/>
        <v>9</v>
      </c>
      <c r="AN89" s="405">
        <f t="shared" si="126"/>
        <v>9</v>
      </c>
      <c r="AP89" s="405">
        <f>VLOOKUP($A89,'urban rural'!$A$11:$S$336,13,FALSE)</f>
        <v>1.5107682417229187E-4</v>
      </c>
      <c r="AQ89" s="424">
        <f t="shared" si="145"/>
        <v>12</v>
      </c>
      <c r="AR89" s="405">
        <f t="shared" si="127"/>
        <v>12</v>
      </c>
      <c r="AT89" s="405">
        <f>VLOOKUP($A89,'urban rural'!$A$11:$S$336,14,FALSE)</f>
        <v>1.2491992312620116E-4</v>
      </c>
      <c r="AU89" s="424">
        <f t="shared" si="146"/>
        <v>10</v>
      </c>
      <c r="AV89" s="405">
        <f t="shared" si="128"/>
        <v>10</v>
      </c>
      <c r="AX89" s="405">
        <f>VLOOKUP($A89,'urban rural'!$A$11:$S$336,15,FALSE)</f>
        <v>1.323892855489954E-4</v>
      </c>
      <c r="AY89" s="424">
        <f t="shared" si="147"/>
        <v>13</v>
      </c>
      <c r="AZ89" s="405">
        <f t="shared" si="129"/>
        <v>13</v>
      </c>
      <c r="BB89" s="405" t="str">
        <f>VLOOKUP($A89,'urban rural'!$A$11:$S$336,16,FALSE)</f>
        <v>error</v>
      </c>
      <c r="BC89" s="424">
        <f t="shared" si="148"/>
        <v>1</v>
      </c>
      <c r="BD89" s="405" t="str">
        <f t="shared" si="130"/>
        <v>9999</v>
      </c>
      <c r="BF89" s="405" t="str">
        <f>VLOOKUP($A89,'urban rural'!$A$11:$S$336,17,FALSE)</f>
        <v>error</v>
      </c>
      <c r="BG89" s="424">
        <f t="shared" si="149"/>
        <v>1</v>
      </c>
      <c r="BH89" s="405" t="str">
        <f t="shared" si="131"/>
        <v>9999</v>
      </c>
      <c r="BJ89" s="405" t="str">
        <f>VLOOKUP($A89,'urban rural'!$A$11:$S$336,18,FALSE)</f>
        <v>error</v>
      </c>
      <c r="BK89" s="424">
        <f t="shared" si="150"/>
        <v>1</v>
      </c>
      <c r="BL89" s="405" t="str">
        <f t="shared" si="132"/>
        <v>9999</v>
      </c>
      <c r="BN89" s="405" t="str">
        <f>VLOOKUP($A89,'urban rural'!$A$11:$S$336,19,FALSE)</f>
        <v>error</v>
      </c>
      <c r="BO89" s="424">
        <f t="shared" si="151"/>
        <v>1</v>
      </c>
      <c r="BP89" s="405" t="str">
        <f t="shared" si="133"/>
        <v>9999</v>
      </c>
      <c r="BQ89" s="167">
        <f>VLOOKUP(A89,'[1]average earnings workplace 2012'!$A$13:$GY$599,[1]lists1!$B$12,FALSE)</f>
        <v>10.15</v>
      </c>
      <c r="BR89" s="167" t="e">
        <f t="shared" si="134"/>
        <v>#N/A</v>
      </c>
      <c r="BS89" s="167" t="e">
        <f t="shared" si="135"/>
        <v>#N/A</v>
      </c>
      <c r="BY89" s="409"/>
      <c r="CF89" s="409"/>
      <c r="CM89" s="409"/>
      <c r="CT89" s="409"/>
      <c r="DA89" s="409"/>
      <c r="DH89" s="409"/>
      <c r="DO89" s="409"/>
      <c r="DV89" s="409"/>
      <c r="EC89" s="409"/>
      <c r="EJ89" s="409"/>
      <c r="EQ89" s="409"/>
      <c r="EX89" s="409"/>
      <c r="FE89" s="409"/>
      <c r="FL89" s="409"/>
      <c r="FS89" s="409"/>
      <c r="FZ89" s="409"/>
    </row>
    <row r="90" spans="1:182" x14ac:dyDescent="0.25">
      <c r="A90" s="420" t="s">
        <v>83</v>
      </c>
      <c r="B90" s="167" t="str">
        <f t="shared" si="116"/>
        <v>R50</v>
      </c>
      <c r="C90" s="405" t="str">
        <f>VLOOKUP(A90,'urban rural'!$A$11:$B$336,2,FALSE)</f>
        <v>Rural 50</v>
      </c>
      <c r="D90" s="167" t="str">
        <f t="shared" si="117"/>
        <v>Predominantly Rural</v>
      </c>
      <c r="F90" s="405">
        <f>VLOOKUP($A90,'urban rural'!$A$11:$S$336,4,FALSE)</f>
        <v>6.0324367088607591E-4</v>
      </c>
      <c r="G90" s="424">
        <f t="shared" si="136"/>
        <v>14</v>
      </c>
      <c r="H90" s="405">
        <f t="shared" si="118"/>
        <v>14</v>
      </c>
      <c r="J90" s="405">
        <f>VLOOKUP($A90,'urban rural'!$A$11:$S$336,5,FALSE)</f>
        <v>4.5140942243248569E-4</v>
      </c>
      <c r="K90" s="424">
        <f t="shared" si="137"/>
        <v>21</v>
      </c>
      <c r="L90" s="405">
        <f t="shared" si="119"/>
        <v>21</v>
      </c>
      <c r="N90" s="405">
        <f>VLOOKUP($A90,'urban rural'!$A$11:$S$336,6,FALSE)</f>
        <v>6.7175871523697615E-4</v>
      </c>
      <c r="O90" s="424">
        <f t="shared" si="138"/>
        <v>30</v>
      </c>
      <c r="P90" s="405">
        <f t="shared" si="120"/>
        <v>30</v>
      </c>
      <c r="R90" s="405">
        <f>VLOOKUP($A90,'urban rural'!$A$11:$S$336,7,FALSE)</f>
        <v>5.225317317165178E-4</v>
      </c>
      <c r="S90" s="424">
        <f t="shared" si="139"/>
        <v>24</v>
      </c>
      <c r="T90" s="405">
        <f t="shared" si="121"/>
        <v>24</v>
      </c>
      <c r="V90" s="405">
        <f>VLOOKUP($A90,'urban rural'!$A$11:$S$336,8,FALSE)</f>
        <v>2.8283227848101267E-4</v>
      </c>
      <c r="W90" s="424">
        <f t="shared" si="140"/>
        <v>6</v>
      </c>
      <c r="X90" s="405">
        <f t="shared" si="122"/>
        <v>6</v>
      </c>
      <c r="Z90" s="405">
        <f>VLOOKUP($A90,'urban rural'!$A$11:$S$336,9,FALSE)</f>
        <v>1.0841711019120836E-4</v>
      </c>
      <c r="AA90" s="424">
        <f t="shared" si="141"/>
        <v>4</v>
      </c>
      <c r="AB90" s="405">
        <f t="shared" si="123"/>
        <v>4</v>
      </c>
      <c r="AD90" s="405">
        <f>VLOOKUP($A90,'urban rural'!$A$11:$S$336,10,FALSE)</f>
        <v>1.5863689776733254E-4</v>
      </c>
      <c r="AE90" s="424">
        <f t="shared" si="142"/>
        <v>6</v>
      </c>
      <c r="AF90" s="405">
        <f t="shared" si="124"/>
        <v>6</v>
      </c>
      <c r="AH90" s="405">
        <f>VLOOKUP($A90,'urban rural'!$A$11:$S$336,11,FALSE)</f>
        <v>1.1676233248455693E-4</v>
      </c>
      <c r="AI90" s="424">
        <f t="shared" si="143"/>
        <v>7</v>
      </c>
      <c r="AJ90" s="405">
        <f t="shared" si="125"/>
        <v>7</v>
      </c>
      <c r="AL90" s="405">
        <f>VLOOKUP($A90,'urban rural'!$A$11:$S$336,12,FALSE)</f>
        <v>3.204113924050633E-4</v>
      </c>
      <c r="AM90" s="424">
        <f t="shared" si="144"/>
        <v>30</v>
      </c>
      <c r="AN90" s="405">
        <f t="shared" si="126"/>
        <v>30</v>
      </c>
      <c r="AP90" s="405">
        <f>VLOOKUP($A90,'urban rural'!$A$11:$S$336,13,FALSE)</f>
        <v>3.4496353242657207E-4</v>
      </c>
      <c r="AQ90" s="424">
        <f t="shared" si="145"/>
        <v>32</v>
      </c>
      <c r="AR90" s="405">
        <f t="shared" si="127"/>
        <v>32</v>
      </c>
      <c r="AT90" s="405">
        <f>VLOOKUP($A90,'urban rural'!$A$11:$S$336,14,FALSE)</f>
        <v>5.111633372502938E-4</v>
      </c>
      <c r="AU90" s="424">
        <f t="shared" si="146"/>
        <v>39</v>
      </c>
      <c r="AV90" s="405">
        <f t="shared" si="128"/>
        <v>39</v>
      </c>
      <c r="AX90" s="405">
        <f>VLOOKUP($A90,'urban rural'!$A$11:$S$336,15,FALSE)</f>
        <v>4.0576939923196086E-4</v>
      </c>
      <c r="AY90" s="424">
        <f t="shared" si="147"/>
        <v>31</v>
      </c>
      <c r="AZ90" s="405">
        <f t="shared" si="129"/>
        <v>31</v>
      </c>
      <c r="BB90" s="405" t="str">
        <f>VLOOKUP($A90,'urban rural'!$A$11:$S$336,16,FALSE)</f>
        <v>error</v>
      </c>
      <c r="BC90" s="424">
        <f t="shared" si="148"/>
        <v>1</v>
      </c>
      <c r="BD90" s="405" t="str">
        <f t="shared" si="130"/>
        <v>9999</v>
      </c>
      <c r="BF90" s="405" t="str">
        <f>VLOOKUP($A90,'urban rural'!$A$11:$S$336,17,FALSE)</f>
        <v>error</v>
      </c>
      <c r="BG90" s="424">
        <f t="shared" si="149"/>
        <v>1</v>
      </c>
      <c r="BH90" s="405" t="str">
        <f t="shared" si="131"/>
        <v>9999</v>
      </c>
      <c r="BJ90" s="405" t="str">
        <f>VLOOKUP($A90,'urban rural'!$A$11:$S$336,18,FALSE)</f>
        <v>error</v>
      </c>
      <c r="BK90" s="424">
        <f t="shared" si="150"/>
        <v>1</v>
      </c>
      <c r="BL90" s="405" t="str">
        <f t="shared" si="132"/>
        <v>9999</v>
      </c>
      <c r="BN90" s="405" t="str">
        <f>VLOOKUP($A90,'urban rural'!$A$11:$S$336,19,FALSE)</f>
        <v>error</v>
      </c>
      <c r="BO90" s="424">
        <f t="shared" si="151"/>
        <v>1</v>
      </c>
      <c r="BP90" s="405" t="str">
        <f t="shared" si="133"/>
        <v>9999</v>
      </c>
      <c r="BQ90" s="167">
        <f>VLOOKUP(A90,'[1]average earnings workplace 2012'!$A$13:$GY$599,[1]lists1!$B$12,FALSE)</f>
        <v>11.34</v>
      </c>
      <c r="BR90" s="167" t="e">
        <f t="shared" si="134"/>
        <v>#N/A</v>
      </c>
      <c r="BS90" s="167" t="e">
        <f t="shared" si="135"/>
        <v>#N/A</v>
      </c>
      <c r="BY90" s="409"/>
      <c r="CF90" s="409"/>
      <c r="CM90" s="409"/>
      <c r="CT90" s="409"/>
      <c r="DA90" s="409"/>
      <c r="DH90" s="409"/>
      <c r="DO90" s="409"/>
      <c r="DV90" s="409"/>
      <c r="EC90" s="409"/>
      <c r="EJ90" s="409"/>
      <c r="EQ90" s="409"/>
      <c r="EX90" s="409"/>
      <c r="FE90" s="409"/>
      <c r="FL90" s="409"/>
      <c r="FS90" s="409"/>
      <c r="FZ90" s="409"/>
    </row>
    <row r="91" spans="1:182" x14ac:dyDescent="0.25">
      <c r="A91" s="420" t="s">
        <v>84</v>
      </c>
      <c r="B91" s="167" t="str">
        <f t="shared" si="116"/>
        <v>MU</v>
      </c>
      <c r="C91" s="405" t="str">
        <f>VLOOKUP(A91,'urban rural'!$A$11:$B$336,2,FALSE)</f>
        <v>Major Urban</v>
      </c>
      <c r="D91" s="167" t="str">
        <f t="shared" si="117"/>
        <v>Predominantly Urban</v>
      </c>
      <c r="F91" s="405">
        <f>VLOOKUP($A91,'urban rural'!$A$11:$S$336,4,FALSE)</f>
        <v>6.7561728395061724E-3</v>
      </c>
      <c r="G91" s="424">
        <f t="shared" si="136"/>
        <v>57</v>
      </c>
      <c r="H91" s="405">
        <f t="shared" si="118"/>
        <v>57</v>
      </c>
      <c r="J91" s="405">
        <f>VLOOKUP($A91,'urban rural'!$A$11:$S$336,5,FALSE)</f>
        <v>4.9393939393939396E-3</v>
      </c>
      <c r="K91" s="424">
        <f t="shared" si="137"/>
        <v>52</v>
      </c>
      <c r="L91" s="405">
        <f t="shared" si="119"/>
        <v>52</v>
      </c>
      <c r="N91" s="405">
        <f>VLOOKUP($A91,'urban rural'!$A$11:$S$336,6,FALSE)</f>
        <v>5.4893744387907815E-3</v>
      </c>
      <c r="O91" s="424">
        <f t="shared" si="138"/>
        <v>54</v>
      </c>
      <c r="P91" s="405">
        <f t="shared" si="120"/>
        <v>54</v>
      </c>
      <c r="R91" s="405">
        <f>VLOOKUP($A91,'urban rural'!$A$11:$S$336,7,FALSE)</f>
        <v>4.3449895094165658E-3</v>
      </c>
      <c r="S91" s="424">
        <f t="shared" si="139"/>
        <v>52</v>
      </c>
      <c r="T91" s="405">
        <f t="shared" si="121"/>
        <v>52</v>
      </c>
      <c r="V91" s="405">
        <f>VLOOKUP($A91,'urban rural'!$A$11:$S$336,8,FALSE)</f>
        <v>4.0339506172839502E-3</v>
      </c>
      <c r="W91" s="424">
        <f t="shared" si="140"/>
        <v>64</v>
      </c>
      <c r="X91" s="405">
        <f t="shared" si="122"/>
        <v>64</v>
      </c>
      <c r="Z91" s="405">
        <f>VLOOKUP($A91,'urban rural'!$A$11:$S$336,9,FALSE)</f>
        <v>2.3151515151515153E-3</v>
      </c>
      <c r="AA91" s="424">
        <f t="shared" si="141"/>
        <v>58</v>
      </c>
      <c r="AB91" s="405">
        <f t="shared" si="123"/>
        <v>58</v>
      </c>
      <c r="AD91" s="405">
        <f>VLOOKUP($A91,'urban rural'!$A$11:$S$336,10,FALSE)</f>
        <v>2.6279557018856628E-3</v>
      </c>
      <c r="AE91" s="424">
        <f t="shared" si="142"/>
        <v>57</v>
      </c>
      <c r="AF91" s="405">
        <f t="shared" si="124"/>
        <v>57</v>
      </c>
      <c r="AH91" s="405">
        <f>VLOOKUP($A91,'urban rural'!$A$11:$S$336,11,FALSE)</f>
        <v>1.7333775318726697E-3</v>
      </c>
      <c r="AI91" s="424">
        <f t="shared" si="143"/>
        <v>61</v>
      </c>
      <c r="AJ91" s="405">
        <f t="shared" si="125"/>
        <v>61</v>
      </c>
      <c r="AL91" s="405">
        <f>VLOOKUP($A91,'urban rural'!$A$11:$S$336,12,FALSE)</f>
        <v>2.7253086419753085E-3</v>
      </c>
      <c r="AM91" s="424">
        <f t="shared" si="144"/>
        <v>49</v>
      </c>
      <c r="AN91" s="405">
        <f t="shared" si="126"/>
        <v>49</v>
      </c>
      <c r="AP91" s="405">
        <f>VLOOKUP($A91,'urban rural'!$A$11:$S$336,13,FALSE)</f>
        <v>2.6272727272727272E-3</v>
      </c>
      <c r="AQ91" s="424">
        <f t="shared" si="145"/>
        <v>48</v>
      </c>
      <c r="AR91" s="405">
        <f t="shared" si="127"/>
        <v>48</v>
      </c>
      <c r="AT91" s="405">
        <f>VLOOKUP($A91,'urban rural'!$A$11:$S$336,14,FALSE)</f>
        <v>2.8614187369051182E-3</v>
      </c>
      <c r="AU91" s="424">
        <f t="shared" si="146"/>
        <v>50</v>
      </c>
      <c r="AV91" s="405">
        <f t="shared" si="128"/>
        <v>50</v>
      </c>
      <c r="AX91" s="405">
        <f>VLOOKUP($A91,'urban rural'!$A$11:$S$336,15,FALSE)</f>
        <v>2.6116119775438968E-3</v>
      </c>
      <c r="AY91" s="424">
        <f t="shared" si="147"/>
        <v>51</v>
      </c>
      <c r="AZ91" s="405">
        <f t="shared" si="129"/>
        <v>51</v>
      </c>
      <c r="BB91" s="405" t="str">
        <f>VLOOKUP($A91,'urban rural'!$A$11:$S$336,16,FALSE)</f>
        <v>error</v>
      </c>
      <c r="BC91" s="424">
        <f t="shared" si="148"/>
        <v>1</v>
      </c>
      <c r="BD91" s="405" t="str">
        <f t="shared" si="130"/>
        <v>9999</v>
      </c>
      <c r="BF91" s="405" t="str">
        <f>VLOOKUP($A91,'urban rural'!$A$11:$S$336,17,FALSE)</f>
        <v>error</v>
      </c>
      <c r="BG91" s="424">
        <f t="shared" si="149"/>
        <v>1</v>
      </c>
      <c r="BH91" s="405" t="str">
        <f t="shared" si="131"/>
        <v>9999</v>
      </c>
      <c r="BJ91" s="405" t="str">
        <f>VLOOKUP($A91,'urban rural'!$A$11:$S$336,18,FALSE)</f>
        <v>error</v>
      </c>
      <c r="BK91" s="424">
        <f t="shared" si="150"/>
        <v>1</v>
      </c>
      <c r="BL91" s="405" t="str">
        <f t="shared" si="132"/>
        <v>9999</v>
      </c>
      <c r="BN91" s="405" t="str">
        <f>VLOOKUP($A91,'urban rural'!$A$11:$S$336,19,FALSE)</f>
        <v>error</v>
      </c>
      <c r="BO91" s="424">
        <f t="shared" si="151"/>
        <v>1</v>
      </c>
      <c r="BP91" s="405" t="str">
        <f t="shared" si="133"/>
        <v>9999</v>
      </c>
      <c r="BQ91" s="167">
        <f>VLOOKUP(A91,'[1]average earnings workplace 2012'!$A$13:$GY$599,[1]lists1!$B$12,FALSE)</f>
        <v>15.51</v>
      </c>
      <c r="BR91" s="167" t="e">
        <f t="shared" si="134"/>
        <v>#N/A</v>
      </c>
      <c r="BS91" s="167" t="e">
        <f t="shared" si="135"/>
        <v>#N/A</v>
      </c>
      <c r="BY91" s="409"/>
      <c r="CF91" s="409"/>
      <c r="CM91" s="409"/>
      <c r="CT91" s="409"/>
      <c r="DA91" s="409"/>
      <c r="DH91" s="409"/>
      <c r="DO91" s="409"/>
      <c r="DV91" s="409"/>
      <c r="EC91" s="409"/>
      <c r="EJ91" s="409"/>
      <c r="EQ91" s="409"/>
      <c r="EX91" s="409"/>
      <c r="FE91" s="409"/>
      <c r="FL91" s="409"/>
      <c r="FS91" s="409"/>
      <c r="FZ91" s="409"/>
    </row>
    <row r="92" spans="1:182" x14ac:dyDescent="0.25">
      <c r="A92" s="420" t="s">
        <v>85</v>
      </c>
      <c r="B92" s="167" t="str">
        <f t="shared" si="116"/>
        <v>R80</v>
      </c>
      <c r="C92" s="405" t="str">
        <f>VLOOKUP(A92,'urban rural'!$A$11:$B$336,2,FALSE)</f>
        <v>Rural 80</v>
      </c>
      <c r="D92" s="167" t="str">
        <f t="shared" si="117"/>
        <v>Predominantly Rural</v>
      </c>
      <c r="F92" s="405">
        <f>VLOOKUP($A92,'urban rural'!$A$11:$S$336,4,FALSE)</f>
        <v>4.2222222222222218E-3</v>
      </c>
      <c r="G92" s="424">
        <f t="shared" si="136"/>
        <v>55</v>
      </c>
      <c r="H92" s="405">
        <f t="shared" si="118"/>
        <v>55</v>
      </c>
      <c r="J92" s="405">
        <f>VLOOKUP($A92,'urban rural'!$A$11:$S$336,5,FALSE)</f>
        <v>2.8398058252427183E-3</v>
      </c>
      <c r="K92" s="424">
        <f t="shared" si="137"/>
        <v>55</v>
      </c>
      <c r="L92" s="405">
        <f t="shared" si="119"/>
        <v>55</v>
      </c>
      <c r="N92" s="405">
        <f>VLOOKUP($A92,'urban rural'!$A$11:$S$336,6,FALSE)</f>
        <v>2.7010804321728693E-3</v>
      </c>
      <c r="O92" s="424">
        <f t="shared" si="138"/>
        <v>55</v>
      </c>
      <c r="P92" s="405">
        <f t="shared" si="120"/>
        <v>55</v>
      </c>
      <c r="R92" s="405">
        <f>VLOOKUP($A92,'urban rural'!$A$11:$S$336,7,FALSE)</f>
        <v>1.5263381456136693E-3</v>
      </c>
      <c r="S92" s="424">
        <f t="shared" si="139"/>
        <v>51</v>
      </c>
      <c r="T92" s="405">
        <f t="shared" si="121"/>
        <v>51</v>
      </c>
      <c r="V92" s="405">
        <f>VLOOKUP($A92,'urban rural'!$A$11:$S$336,8,FALSE)</f>
        <v>4.0493827160493828E-3</v>
      </c>
      <c r="W92" s="424">
        <f t="shared" si="140"/>
        <v>55</v>
      </c>
      <c r="X92" s="405">
        <f t="shared" si="122"/>
        <v>55</v>
      </c>
      <c r="Z92" s="405">
        <f>VLOOKUP($A92,'urban rural'!$A$11:$S$336,9,FALSE)</f>
        <v>2.657766990291262E-3</v>
      </c>
      <c r="AA92" s="424">
        <f t="shared" si="141"/>
        <v>55</v>
      </c>
      <c r="AB92" s="405">
        <f t="shared" si="123"/>
        <v>55</v>
      </c>
      <c r="AD92" s="405">
        <f>VLOOKUP($A92,'urban rural'!$A$11:$S$336,10,FALSE)</f>
        <v>2.4969987995198078E-3</v>
      </c>
      <c r="AE92" s="424">
        <f t="shared" si="142"/>
        <v>55</v>
      </c>
      <c r="AF92" s="405">
        <f t="shared" si="124"/>
        <v>55</v>
      </c>
      <c r="AH92" s="405">
        <f>VLOOKUP($A92,'urban rural'!$A$11:$S$336,11,FALSE)</f>
        <v>1.3630276627905795E-3</v>
      </c>
      <c r="AI92" s="424">
        <f t="shared" si="143"/>
        <v>53</v>
      </c>
      <c r="AJ92" s="405">
        <f t="shared" si="125"/>
        <v>53</v>
      </c>
      <c r="AL92" s="405">
        <f>VLOOKUP($A92,'urban rural'!$A$11:$S$336,12,FALSE)</f>
        <v>1.728395061728395E-4</v>
      </c>
      <c r="AM92" s="424">
        <f t="shared" si="144"/>
        <v>35</v>
      </c>
      <c r="AN92" s="405">
        <f t="shared" si="126"/>
        <v>35</v>
      </c>
      <c r="AP92" s="405">
        <f>VLOOKUP($A92,'urban rural'!$A$11:$S$336,13,FALSE)</f>
        <v>1.8203883495145632E-4</v>
      </c>
      <c r="AQ92" s="424">
        <f t="shared" si="145"/>
        <v>35</v>
      </c>
      <c r="AR92" s="405">
        <f t="shared" si="127"/>
        <v>35</v>
      </c>
      <c r="AT92" s="405">
        <f>VLOOKUP($A92,'urban rural'!$A$11:$S$336,14,FALSE)</f>
        <v>2.0408163265306123E-4</v>
      </c>
      <c r="AU92" s="424">
        <f t="shared" si="146"/>
        <v>36</v>
      </c>
      <c r="AV92" s="405">
        <f t="shared" si="128"/>
        <v>36</v>
      </c>
      <c r="AX92" s="405">
        <f>VLOOKUP($A92,'urban rural'!$A$11:$S$336,15,FALSE)</f>
        <v>1.6331048282308992E-4</v>
      </c>
      <c r="AY92" s="424">
        <f t="shared" si="147"/>
        <v>33</v>
      </c>
      <c r="AZ92" s="405">
        <f t="shared" si="129"/>
        <v>33</v>
      </c>
      <c r="BB92" s="405" t="str">
        <f>VLOOKUP($A92,'urban rural'!$A$11:$S$336,16,FALSE)</f>
        <v>error</v>
      </c>
      <c r="BC92" s="424">
        <f t="shared" si="148"/>
        <v>1</v>
      </c>
      <c r="BD92" s="405" t="str">
        <f t="shared" si="130"/>
        <v>9999</v>
      </c>
      <c r="BF92" s="405" t="str">
        <f>VLOOKUP($A92,'urban rural'!$A$11:$S$336,17,FALSE)</f>
        <v>error</v>
      </c>
      <c r="BG92" s="424">
        <f t="shared" si="149"/>
        <v>1</v>
      </c>
      <c r="BH92" s="405" t="str">
        <f t="shared" si="131"/>
        <v>9999</v>
      </c>
      <c r="BJ92" s="405" t="str">
        <f>VLOOKUP($A92,'urban rural'!$A$11:$S$336,18,FALSE)</f>
        <v>error</v>
      </c>
      <c r="BK92" s="424">
        <f t="shared" si="150"/>
        <v>1</v>
      </c>
      <c r="BL92" s="405" t="str">
        <f t="shared" si="132"/>
        <v>9999</v>
      </c>
      <c r="BN92" s="405" t="str">
        <f>VLOOKUP($A92,'urban rural'!$A$11:$S$336,19,FALSE)</f>
        <v>error</v>
      </c>
      <c r="BO92" s="424">
        <f t="shared" si="151"/>
        <v>1</v>
      </c>
      <c r="BP92" s="405" t="str">
        <f t="shared" si="133"/>
        <v>9999</v>
      </c>
      <c r="BQ92" s="167">
        <f>VLOOKUP(A92,'[1]average earnings workplace 2012'!$A$13:$GY$599,[1]lists1!$B$12,FALSE)</f>
        <v>11.02</v>
      </c>
      <c r="BR92" s="167" t="e">
        <f t="shared" si="134"/>
        <v>#N/A</v>
      </c>
      <c r="BS92" s="167" t="e">
        <f t="shared" si="135"/>
        <v>#N/A</v>
      </c>
      <c r="BY92" s="409"/>
      <c r="CF92" s="409"/>
      <c r="CM92" s="409"/>
      <c r="CT92" s="409"/>
      <c r="DA92" s="409"/>
      <c r="DH92" s="409"/>
      <c r="DO92" s="409"/>
      <c r="DV92" s="409"/>
      <c r="EC92" s="409"/>
      <c r="EJ92" s="409"/>
      <c r="EQ92" s="409"/>
      <c r="EX92" s="409"/>
      <c r="FE92" s="409"/>
      <c r="FL92" s="409"/>
      <c r="FS92" s="409"/>
      <c r="FZ92" s="409"/>
    </row>
    <row r="93" spans="1:182" x14ac:dyDescent="0.25">
      <c r="A93" s="420" t="s">
        <v>86</v>
      </c>
      <c r="B93" s="167" t="str">
        <f t="shared" si="116"/>
        <v>R50</v>
      </c>
      <c r="C93" s="405" t="str">
        <f>VLOOKUP(A93,'urban rural'!$A$11:$B$336,2,FALSE)</f>
        <v>Rural 50</v>
      </c>
      <c r="D93" s="167" t="str">
        <f t="shared" si="117"/>
        <v>Predominantly Rural</v>
      </c>
      <c r="F93" s="405">
        <f>VLOOKUP($A93,'urban rural'!$A$11:$S$336,4,FALSE)</f>
        <v>5.0527903469079936E-4</v>
      </c>
      <c r="G93" s="424">
        <f t="shared" si="136"/>
        <v>9</v>
      </c>
      <c r="H93" s="405">
        <f t="shared" si="118"/>
        <v>9</v>
      </c>
      <c r="J93" s="405">
        <f>VLOOKUP($A93,'urban rural'!$A$11:$S$336,5,FALSE)</f>
        <v>2.1148036253776435E-4</v>
      </c>
      <c r="K93" s="424">
        <f t="shared" si="137"/>
        <v>6</v>
      </c>
      <c r="L93" s="405">
        <f t="shared" si="119"/>
        <v>6</v>
      </c>
      <c r="N93" s="405">
        <f>VLOOKUP($A93,'urban rural'!$A$11:$S$336,6,FALSE)</f>
        <v>3.1650339110776189E-4</v>
      </c>
      <c r="O93" s="424">
        <f t="shared" si="138"/>
        <v>9</v>
      </c>
      <c r="P93" s="405">
        <f t="shared" si="120"/>
        <v>9</v>
      </c>
      <c r="R93" s="405">
        <f>VLOOKUP($A93,'urban rural'!$A$11:$S$336,7,FALSE)</f>
        <v>2.5371826153218724E-4</v>
      </c>
      <c r="S93" s="424">
        <f t="shared" si="139"/>
        <v>8</v>
      </c>
      <c r="T93" s="405">
        <f t="shared" si="121"/>
        <v>8</v>
      </c>
      <c r="V93" s="405">
        <f>VLOOKUP($A93,'urban rural'!$A$11:$S$336,8,FALSE)</f>
        <v>4.5248868778280545E-4</v>
      </c>
      <c r="W93" s="424">
        <f t="shared" si="140"/>
        <v>16</v>
      </c>
      <c r="X93" s="405">
        <f t="shared" si="122"/>
        <v>16</v>
      </c>
      <c r="Z93" s="405">
        <f>VLOOKUP($A93,'urban rural'!$A$11:$S$336,9,FALSE)</f>
        <v>1.8882175226586103E-4</v>
      </c>
      <c r="AA93" s="424">
        <f t="shared" si="141"/>
        <v>14</v>
      </c>
      <c r="AB93" s="405">
        <f t="shared" si="123"/>
        <v>14</v>
      </c>
      <c r="AD93" s="405">
        <f>VLOOKUP($A93,'urban rural'!$A$11:$S$336,10,FALSE)</f>
        <v>2.8636021100226074E-4</v>
      </c>
      <c r="AE93" s="424">
        <f t="shared" si="142"/>
        <v>19</v>
      </c>
      <c r="AF93" s="405">
        <f t="shared" si="124"/>
        <v>19</v>
      </c>
      <c r="AH93" s="405">
        <f>VLOOKUP($A93,'urban rural'!$A$11:$S$336,11,FALSE)</f>
        <v>1.8922397418837407E-4</v>
      </c>
      <c r="AI93" s="424">
        <f t="shared" si="143"/>
        <v>17</v>
      </c>
      <c r="AJ93" s="405">
        <f t="shared" si="125"/>
        <v>17</v>
      </c>
      <c r="AL93" s="405">
        <f>VLOOKUP($A93,'urban rural'!$A$11:$S$336,12,FALSE)</f>
        <v>6.0331825037707392E-5</v>
      </c>
      <c r="AM93" s="424">
        <f t="shared" si="144"/>
        <v>9</v>
      </c>
      <c r="AN93" s="405">
        <f t="shared" si="126"/>
        <v>9</v>
      </c>
      <c r="AP93" s="405">
        <f>VLOOKUP($A93,'urban rural'!$A$11:$S$336,13,FALSE)</f>
        <v>3.0211480362537764E-5</v>
      </c>
      <c r="AQ93" s="424">
        <f t="shared" si="145"/>
        <v>7</v>
      </c>
      <c r="AR93" s="405">
        <f t="shared" si="127"/>
        <v>7</v>
      </c>
      <c r="AT93" s="405">
        <f>VLOOKUP($A93,'urban rural'!$A$11:$S$336,14,FALSE)</f>
        <v>3.014318010550113E-5</v>
      </c>
      <c r="AU93" s="424">
        <f t="shared" si="146"/>
        <v>2</v>
      </c>
      <c r="AV93" s="405">
        <f t="shared" si="128"/>
        <v>2</v>
      </c>
      <c r="AX93" s="405">
        <f>VLOOKUP($A93,'urban rural'!$A$11:$S$336,15,FALSE)</f>
        <v>6.4494287343813168E-5</v>
      </c>
      <c r="AY93" s="424">
        <f t="shared" si="147"/>
        <v>8</v>
      </c>
      <c r="AZ93" s="405">
        <f t="shared" si="129"/>
        <v>8</v>
      </c>
      <c r="BB93" s="405" t="str">
        <f>VLOOKUP($A93,'urban rural'!$A$11:$S$336,16,FALSE)</f>
        <v>error</v>
      </c>
      <c r="BC93" s="424">
        <f t="shared" si="148"/>
        <v>1</v>
      </c>
      <c r="BD93" s="405" t="str">
        <f t="shared" si="130"/>
        <v>9999</v>
      </c>
      <c r="BF93" s="405" t="str">
        <f>VLOOKUP($A93,'urban rural'!$A$11:$S$336,17,FALSE)</f>
        <v>error</v>
      </c>
      <c r="BG93" s="424">
        <f t="shared" si="149"/>
        <v>1</v>
      </c>
      <c r="BH93" s="405" t="str">
        <f t="shared" si="131"/>
        <v>9999</v>
      </c>
      <c r="BJ93" s="405" t="str">
        <f>VLOOKUP($A93,'urban rural'!$A$11:$S$336,18,FALSE)</f>
        <v>error</v>
      </c>
      <c r="BK93" s="424">
        <f t="shared" si="150"/>
        <v>1</v>
      </c>
      <c r="BL93" s="405" t="str">
        <f t="shared" si="132"/>
        <v>9999</v>
      </c>
      <c r="BN93" s="405" t="str">
        <f>VLOOKUP($A93,'urban rural'!$A$11:$S$336,19,FALSE)</f>
        <v>error</v>
      </c>
      <c r="BO93" s="424">
        <f t="shared" si="151"/>
        <v>1</v>
      </c>
      <c r="BP93" s="405" t="str">
        <f t="shared" si="133"/>
        <v>9999</v>
      </c>
      <c r="BQ93" s="167">
        <f>VLOOKUP(A93,'[1]average earnings workplace 2012'!$A$13:$GY$599,[1]lists1!$B$12,FALSE)</f>
        <v>10.73</v>
      </c>
      <c r="BR93" s="167" t="e">
        <f t="shared" si="134"/>
        <v>#N/A</v>
      </c>
      <c r="BS93" s="167" t="e">
        <f t="shared" si="135"/>
        <v>#N/A</v>
      </c>
      <c r="BY93" s="409"/>
      <c r="CF93" s="409"/>
      <c r="CM93" s="409"/>
      <c r="CT93" s="409"/>
      <c r="DA93" s="409"/>
      <c r="DH93" s="409"/>
      <c r="DO93" s="409"/>
      <c r="DV93" s="409"/>
      <c r="EC93" s="409"/>
      <c r="EJ93" s="409"/>
      <c r="EQ93" s="409"/>
      <c r="EX93" s="409"/>
      <c r="FE93" s="409"/>
      <c r="FL93" s="409"/>
      <c r="FS93" s="409"/>
      <c r="FZ93" s="409"/>
    </row>
    <row r="94" spans="1:182" x14ac:dyDescent="0.25">
      <c r="A94" s="420" t="s">
        <v>87</v>
      </c>
      <c r="B94" s="167" t="str">
        <f t="shared" si="116"/>
        <v>R50</v>
      </c>
      <c r="C94" s="405" t="str">
        <f>VLOOKUP(A94,'urban rural'!$A$11:$B$336,2,FALSE)</f>
        <v>Rural 50</v>
      </c>
      <c r="D94" s="167" t="str">
        <f t="shared" si="117"/>
        <v>Predominantly Rural</v>
      </c>
      <c r="F94" s="405">
        <f>VLOOKUP($A94,'urban rural'!$A$11:$S$336,4,FALSE)</f>
        <v>2.1788990825688073E-4</v>
      </c>
      <c r="G94" s="424">
        <f t="shared" si="136"/>
        <v>3</v>
      </c>
      <c r="H94" s="405">
        <f t="shared" si="118"/>
        <v>3</v>
      </c>
      <c r="J94" s="405">
        <f>VLOOKUP($A94,'urban rural'!$A$11:$S$336,5,FALSE)</f>
        <v>1.4942528735632183E-4</v>
      </c>
      <c r="K94" s="424">
        <f t="shared" si="137"/>
        <v>4</v>
      </c>
      <c r="L94" s="405">
        <f t="shared" si="119"/>
        <v>4</v>
      </c>
      <c r="N94" s="405">
        <f>VLOOKUP($A94,'urban rural'!$A$11:$S$336,6,FALSE)</f>
        <v>1.4908256880733945E-4</v>
      </c>
      <c r="O94" s="424">
        <f t="shared" si="138"/>
        <v>4</v>
      </c>
      <c r="P94" s="405">
        <f t="shared" si="120"/>
        <v>4</v>
      </c>
      <c r="R94" s="405">
        <f>VLOOKUP($A94,'urban rural'!$A$11:$S$336,7,FALSE)</f>
        <v>5.6651792217752787E-5</v>
      </c>
      <c r="S94" s="424">
        <f t="shared" si="139"/>
        <v>1</v>
      </c>
      <c r="T94" s="405">
        <f t="shared" si="121"/>
        <v>1</v>
      </c>
      <c r="V94" s="405">
        <f>VLOOKUP($A94,'urban rural'!$A$11:$S$336,8,FALSE)</f>
        <v>1.8348623853211009E-4</v>
      </c>
      <c r="W94" s="424">
        <f t="shared" si="140"/>
        <v>2</v>
      </c>
      <c r="X94" s="405">
        <f t="shared" si="122"/>
        <v>2</v>
      </c>
      <c r="Z94" s="405">
        <f>VLOOKUP($A94,'urban rural'!$A$11:$S$336,9,FALSE)</f>
        <v>1.0344827586206896E-4</v>
      </c>
      <c r="AA94" s="424">
        <f t="shared" si="141"/>
        <v>3</v>
      </c>
      <c r="AB94" s="405">
        <f t="shared" si="123"/>
        <v>3</v>
      </c>
      <c r="AD94" s="405">
        <f>VLOOKUP($A94,'urban rural'!$A$11:$S$336,10,FALSE)</f>
        <v>9.1743119266055046E-5</v>
      </c>
      <c r="AE94" s="424">
        <f t="shared" si="142"/>
        <v>2</v>
      </c>
      <c r="AF94" s="405">
        <f t="shared" si="124"/>
        <v>2</v>
      </c>
      <c r="AH94" s="405">
        <f>VLOOKUP($A94,'urban rural'!$A$11:$S$336,11,FALSE)</f>
        <v>5.6651792217752787E-5</v>
      </c>
      <c r="AI94" s="424">
        <f t="shared" si="143"/>
        <v>1</v>
      </c>
      <c r="AJ94" s="405">
        <f t="shared" si="125"/>
        <v>1</v>
      </c>
      <c r="AL94" s="405">
        <f>VLOOKUP($A94,'urban rural'!$A$11:$S$336,12,FALSE)</f>
        <v>3.4403669724770645E-5</v>
      </c>
      <c r="AM94" s="424">
        <f t="shared" si="144"/>
        <v>7</v>
      </c>
      <c r="AN94" s="405">
        <f t="shared" si="126"/>
        <v>7</v>
      </c>
      <c r="AP94" s="405">
        <f>VLOOKUP($A94,'urban rural'!$A$11:$S$336,13,FALSE)</f>
        <v>4.5977011494252873E-5</v>
      </c>
      <c r="AQ94" s="424">
        <f t="shared" si="145"/>
        <v>10</v>
      </c>
      <c r="AR94" s="405">
        <f t="shared" si="127"/>
        <v>10</v>
      </c>
      <c r="AT94" s="405">
        <f>VLOOKUP($A94,'urban rural'!$A$11:$S$336,14,FALSE)</f>
        <v>5.7339449541284407E-5</v>
      </c>
      <c r="AU94" s="424">
        <f t="shared" si="146"/>
        <v>6</v>
      </c>
      <c r="AV94" s="405">
        <f t="shared" si="128"/>
        <v>6</v>
      </c>
      <c r="AX94" s="405">
        <f>VLOOKUP($A94,'urban rural'!$A$11:$S$336,15,FALSE)</f>
        <v>0</v>
      </c>
      <c r="AY94" s="424">
        <f t="shared" si="147"/>
        <v>1</v>
      </c>
      <c r="AZ94" s="405">
        <f t="shared" si="129"/>
        <v>1</v>
      </c>
      <c r="BB94" s="405" t="str">
        <f>VLOOKUP($A94,'urban rural'!$A$11:$S$336,16,FALSE)</f>
        <v>error</v>
      </c>
      <c r="BC94" s="424">
        <f t="shared" si="148"/>
        <v>1</v>
      </c>
      <c r="BD94" s="405" t="str">
        <f t="shared" si="130"/>
        <v>9999</v>
      </c>
      <c r="BF94" s="405" t="str">
        <f>VLOOKUP($A94,'urban rural'!$A$11:$S$336,17,FALSE)</f>
        <v>error</v>
      </c>
      <c r="BG94" s="424">
        <f t="shared" si="149"/>
        <v>1</v>
      </c>
      <c r="BH94" s="405" t="str">
        <f t="shared" si="131"/>
        <v>9999</v>
      </c>
      <c r="BJ94" s="405" t="str">
        <f>VLOOKUP($A94,'urban rural'!$A$11:$S$336,18,FALSE)</f>
        <v>error</v>
      </c>
      <c r="BK94" s="424">
        <f t="shared" si="150"/>
        <v>1</v>
      </c>
      <c r="BL94" s="405" t="str">
        <f t="shared" si="132"/>
        <v>9999</v>
      </c>
      <c r="BN94" s="405" t="str">
        <f>VLOOKUP($A94,'urban rural'!$A$11:$S$336,19,FALSE)</f>
        <v>error</v>
      </c>
      <c r="BO94" s="424">
        <f t="shared" si="151"/>
        <v>1</v>
      </c>
      <c r="BP94" s="405" t="str">
        <f t="shared" si="133"/>
        <v>9999</v>
      </c>
      <c r="BQ94" s="167">
        <f>VLOOKUP(A94,'[1]average earnings workplace 2012'!$A$13:$GY$599,[1]lists1!$B$12,FALSE)</f>
        <v>11.94</v>
      </c>
      <c r="BR94" s="167" t="e">
        <f t="shared" si="134"/>
        <v>#N/A</v>
      </c>
      <c r="BS94" s="167" t="e">
        <f t="shared" si="135"/>
        <v>#N/A</v>
      </c>
      <c r="BY94" s="409"/>
      <c r="CF94" s="409"/>
      <c r="CM94" s="409"/>
      <c r="CT94" s="409"/>
      <c r="DA94" s="409"/>
      <c r="DH94" s="409"/>
      <c r="DO94" s="409"/>
      <c r="DV94" s="409"/>
      <c r="EC94" s="409"/>
      <c r="EJ94" s="409"/>
      <c r="EQ94" s="409"/>
      <c r="EX94" s="409"/>
      <c r="FE94" s="409"/>
      <c r="FL94" s="409"/>
      <c r="FS94" s="409"/>
      <c r="FZ94" s="409"/>
    </row>
    <row r="95" spans="1:182" x14ac:dyDescent="0.25">
      <c r="A95" s="420" t="s">
        <v>88</v>
      </c>
      <c r="B95" s="167" t="str">
        <f t="shared" si="116"/>
        <v>R50</v>
      </c>
      <c r="C95" s="405" t="str">
        <f>VLOOKUP(A95,'urban rural'!$A$11:$B$336,2,FALSE)</f>
        <v>Rural 50</v>
      </c>
      <c r="D95" s="167" t="str">
        <f t="shared" si="117"/>
        <v>Predominantly Rural</v>
      </c>
      <c r="F95" s="405">
        <f>VLOOKUP($A95,'urban rural'!$A$11:$S$336,4,FALSE)</f>
        <v>9.2756183745583041E-4</v>
      </c>
      <c r="G95" s="424">
        <f t="shared" si="136"/>
        <v>33</v>
      </c>
      <c r="H95" s="405">
        <f t="shared" si="118"/>
        <v>33</v>
      </c>
      <c r="J95" s="405">
        <f>VLOOKUP($A95,'urban rural'!$A$11:$S$336,5,FALSE)</f>
        <v>6.9991251093613294E-4</v>
      </c>
      <c r="K95" s="424">
        <f t="shared" si="137"/>
        <v>29</v>
      </c>
      <c r="L95" s="405">
        <f t="shared" si="119"/>
        <v>29</v>
      </c>
      <c r="N95" s="405">
        <f>VLOOKUP($A95,'urban rural'!$A$11:$S$336,6,FALSE)</f>
        <v>5.545927209705373E-4</v>
      </c>
      <c r="O95" s="424">
        <f t="shared" si="138"/>
        <v>22</v>
      </c>
      <c r="P95" s="405">
        <f t="shared" si="120"/>
        <v>22</v>
      </c>
      <c r="R95" s="405">
        <f>VLOOKUP($A95,'urban rural'!$A$11:$S$336,7,FALSE)</f>
        <v>2.9746801418781884E-4</v>
      </c>
      <c r="S95" s="424">
        <f t="shared" si="139"/>
        <v>10</v>
      </c>
      <c r="T95" s="405">
        <f t="shared" si="121"/>
        <v>10</v>
      </c>
      <c r="V95" s="405">
        <f>VLOOKUP($A95,'urban rural'!$A$11:$S$336,8,FALSE)</f>
        <v>5.5653710247349818E-4</v>
      </c>
      <c r="W95" s="424">
        <f t="shared" si="140"/>
        <v>25</v>
      </c>
      <c r="X95" s="405">
        <f t="shared" si="122"/>
        <v>25</v>
      </c>
      <c r="Z95" s="405">
        <f>VLOOKUP($A95,'urban rural'!$A$11:$S$336,9,FALSE)</f>
        <v>2.2747156605424322E-4</v>
      </c>
      <c r="AA95" s="424">
        <f t="shared" si="141"/>
        <v>23</v>
      </c>
      <c r="AB95" s="405">
        <f t="shared" si="123"/>
        <v>23</v>
      </c>
      <c r="AD95" s="405">
        <f>VLOOKUP($A95,'urban rural'!$A$11:$S$336,10,FALSE)</f>
        <v>3.0329289428076254E-4</v>
      </c>
      <c r="AE95" s="424">
        <f t="shared" si="142"/>
        <v>22</v>
      </c>
      <c r="AF95" s="405">
        <f t="shared" si="124"/>
        <v>22</v>
      </c>
      <c r="AH95" s="405">
        <f>VLOOKUP($A95,'urban rural'!$A$11:$S$336,11,FALSE)</f>
        <v>1.2738844526386642E-4</v>
      </c>
      <c r="AI95" s="424">
        <f t="shared" si="143"/>
        <v>9</v>
      </c>
      <c r="AJ95" s="405">
        <f t="shared" si="125"/>
        <v>9</v>
      </c>
      <c r="AL95" s="405">
        <f>VLOOKUP($A95,'urban rural'!$A$11:$S$336,12,FALSE)</f>
        <v>3.7102473498233217E-4</v>
      </c>
      <c r="AM95" s="424">
        <f t="shared" si="144"/>
        <v>35</v>
      </c>
      <c r="AN95" s="405">
        <f t="shared" si="126"/>
        <v>35</v>
      </c>
      <c r="AP95" s="405">
        <f>VLOOKUP($A95,'urban rural'!$A$11:$S$336,13,FALSE)</f>
        <v>4.7244094488188977E-4</v>
      </c>
      <c r="AQ95" s="424">
        <f t="shared" si="145"/>
        <v>36</v>
      </c>
      <c r="AR95" s="405">
        <f t="shared" si="127"/>
        <v>36</v>
      </c>
      <c r="AT95" s="405">
        <f>VLOOKUP($A95,'urban rural'!$A$11:$S$336,14,FALSE)</f>
        <v>2.5996533795493934E-4</v>
      </c>
      <c r="AU95" s="424">
        <f t="shared" si="146"/>
        <v>27</v>
      </c>
      <c r="AV95" s="405">
        <f t="shared" si="128"/>
        <v>27</v>
      </c>
      <c r="AX95" s="405">
        <f>VLOOKUP($A95,'urban rural'!$A$11:$S$336,15,FALSE)</f>
        <v>1.7007956892395242E-4</v>
      </c>
      <c r="AY95" s="424">
        <f t="shared" si="147"/>
        <v>19</v>
      </c>
      <c r="AZ95" s="405">
        <f t="shared" si="129"/>
        <v>19</v>
      </c>
      <c r="BB95" s="405" t="str">
        <f>VLOOKUP($A95,'urban rural'!$A$11:$S$336,16,FALSE)</f>
        <v>error</v>
      </c>
      <c r="BC95" s="424">
        <f t="shared" si="148"/>
        <v>1</v>
      </c>
      <c r="BD95" s="405" t="str">
        <f t="shared" si="130"/>
        <v>9999</v>
      </c>
      <c r="BF95" s="405" t="str">
        <f>VLOOKUP($A95,'urban rural'!$A$11:$S$336,17,FALSE)</f>
        <v>error</v>
      </c>
      <c r="BG95" s="424">
        <f t="shared" si="149"/>
        <v>1</v>
      </c>
      <c r="BH95" s="405" t="str">
        <f t="shared" si="131"/>
        <v>9999</v>
      </c>
      <c r="BJ95" s="405" t="str">
        <f>VLOOKUP($A95,'urban rural'!$A$11:$S$336,18,FALSE)</f>
        <v>error</v>
      </c>
      <c r="BK95" s="424">
        <f t="shared" si="150"/>
        <v>1</v>
      </c>
      <c r="BL95" s="405" t="str">
        <f t="shared" si="132"/>
        <v>9999</v>
      </c>
      <c r="BN95" s="405" t="str">
        <f>VLOOKUP($A95,'urban rural'!$A$11:$S$336,19,FALSE)</f>
        <v>error</v>
      </c>
      <c r="BO95" s="424">
        <f t="shared" si="151"/>
        <v>1</v>
      </c>
      <c r="BP95" s="405" t="str">
        <f t="shared" si="133"/>
        <v>9999</v>
      </c>
      <c r="BQ95" s="167">
        <f>VLOOKUP(A95,'[1]average earnings workplace 2012'!$A$13:$GY$599,[1]lists1!$B$12,FALSE)</f>
        <v>13.3</v>
      </c>
      <c r="BR95" s="167" t="e">
        <f t="shared" si="134"/>
        <v>#N/A</v>
      </c>
      <c r="BS95" s="167" t="e">
        <f t="shared" si="135"/>
        <v>#N/A</v>
      </c>
      <c r="BY95" s="409"/>
      <c r="CF95" s="409"/>
      <c r="CM95" s="409"/>
      <c r="CT95" s="409"/>
      <c r="DA95" s="409"/>
      <c r="DH95" s="409"/>
      <c r="DO95" s="409"/>
      <c r="DV95" s="409"/>
      <c r="EC95" s="409"/>
      <c r="EJ95" s="409"/>
      <c r="EQ95" s="409"/>
      <c r="EX95" s="409"/>
      <c r="FE95" s="409"/>
      <c r="FL95" s="409"/>
      <c r="FS95" s="409"/>
      <c r="FZ95" s="409"/>
    </row>
    <row r="96" spans="1:182" x14ac:dyDescent="0.25">
      <c r="A96" s="420" t="s">
        <v>89</v>
      </c>
      <c r="B96" s="167" t="str">
        <f t="shared" si="116"/>
        <v>SR</v>
      </c>
      <c r="C96" s="405" t="str">
        <f>VLOOKUP(A96,'urban rural'!$A$11:$B$336,2,FALSE)</f>
        <v>Significant Rural</v>
      </c>
      <c r="D96" s="167" t="str">
        <f t="shared" si="117"/>
        <v>Significant Rural</v>
      </c>
      <c r="F96" s="405">
        <f>VLOOKUP($A96,'urban rural'!$A$11:$S$336,4,FALSE)</f>
        <v>1.0014836795252226E-3</v>
      </c>
      <c r="G96" s="424">
        <f t="shared" si="136"/>
        <v>27</v>
      </c>
      <c r="H96" s="405">
        <f t="shared" si="118"/>
        <v>27</v>
      </c>
      <c r="J96" s="405">
        <f>VLOOKUP($A96,'urban rural'!$A$11:$S$336,5,FALSE)</f>
        <v>5.2941176470588231E-4</v>
      </c>
      <c r="K96" s="424">
        <f t="shared" si="137"/>
        <v>21</v>
      </c>
      <c r="L96" s="405">
        <f t="shared" si="119"/>
        <v>21</v>
      </c>
      <c r="N96" s="405">
        <f>VLOOKUP($A96,'urban rural'!$A$11:$S$336,6,FALSE)</f>
        <v>7.8159240321402478E-4</v>
      </c>
      <c r="O96" s="424">
        <f t="shared" si="138"/>
        <v>27</v>
      </c>
      <c r="P96" s="405">
        <f t="shared" si="120"/>
        <v>27</v>
      </c>
      <c r="R96" s="405">
        <f>VLOOKUP($A96,'urban rural'!$A$11:$S$336,7,FALSE)</f>
        <v>5.1572519694672084E-4</v>
      </c>
      <c r="S96" s="424">
        <f t="shared" si="139"/>
        <v>20</v>
      </c>
      <c r="T96" s="405">
        <f t="shared" si="121"/>
        <v>20</v>
      </c>
      <c r="V96" s="405">
        <f>VLOOKUP($A96,'urban rural'!$A$11:$S$336,8,FALSE)</f>
        <v>9.5697329376854602E-4</v>
      </c>
      <c r="W96" s="424">
        <f t="shared" si="140"/>
        <v>41</v>
      </c>
      <c r="X96" s="405">
        <f t="shared" si="122"/>
        <v>41</v>
      </c>
      <c r="Z96" s="405">
        <f>VLOOKUP($A96,'urban rural'!$A$11:$S$336,9,FALSE)</f>
        <v>4.7058823529411766E-4</v>
      </c>
      <c r="AA96" s="424">
        <f t="shared" si="141"/>
        <v>43</v>
      </c>
      <c r="AB96" s="405">
        <f t="shared" si="123"/>
        <v>43</v>
      </c>
      <c r="AD96" s="405">
        <f>VLOOKUP($A96,'urban rural'!$A$11:$S$336,10,FALSE)</f>
        <v>7.0124178232286341E-4</v>
      </c>
      <c r="AE96" s="424">
        <f t="shared" si="142"/>
        <v>46</v>
      </c>
      <c r="AF96" s="405">
        <f t="shared" si="124"/>
        <v>46</v>
      </c>
      <c r="AH96" s="405">
        <f>VLOOKUP($A96,'urban rural'!$A$11:$S$336,11,FALSE)</f>
        <v>4.0495198538295239E-4</v>
      </c>
      <c r="AI96" s="424">
        <f t="shared" si="143"/>
        <v>34</v>
      </c>
      <c r="AJ96" s="405">
        <f t="shared" si="125"/>
        <v>34</v>
      </c>
      <c r="AL96" s="405">
        <f>VLOOKUP($A96,'urban rural'!$A$11:$S$336,12,FALSE)</f>
        <v>4.451038575667656E-5</v>
      </c>
      <c r="AM96" s="424">
        <f t="shared" si="144"/>
        <v>8</v>
      </c>
      <c r="AN96" s="405">
        <f t="shared" si="126"/>
        <v>8</v>
      </c>
      <c r="AP96" s="405">
        <f>VLOOKUP($A96,'urban rural'!$A$11:$S$336,13,FALSE)</f>
        <v>5.8823529411764708E-5</v>
      </c>
      <c r="AQ96" s="424">
        <f t="shared" si="145"/>
        <v>10</v>
      </c>
      <c r="AR96" s="405">
        <f t="shared" si="127"/>
        <v>10</v>
      </c>
      <c r="AT96" s="405">
        <f>VLOOKUP($A96,'urban rural'!$A$11:$S$336,14,FALSE)</f>
        <v>8.035062089116143E-5</v>
      </c>
      <c r="AU96" s="424">
        <f t="shared" si="146"/>
        <v>11</v>
      </c>
      <c r="AV96" s="405">
        <f t="shared" si="128"/>
        <v>11</v>
      </c>
      <c r="AX96" s="405">
        <f>VLOOKUP($A96,'urban rural'!$A$11:$S$336,15,FALSE)</f>
        <v>1.1077321156376849E-4</v>
      </c>
      <c r="AY96" s="424">
        <f t="shared" si="147"/>
        <v>17</v>
      </c>
      <c r="AZ96" s="405">
        <f t="shared" si="129"/>
        <v>17</v>
      </c>
      <c r="BB96" s="405" t="str">
        <f>VLOOKUP($A96,'urban rural'!$A$11:$S$336,16,FALSE)</f>
        <v>error</v>
      </c>
      <c r="BC96" s="424">
        <f t="shared" si="148"/>
        <v>1</v>
      </c>
      <c r="BD96" s="405" t="str">
        <f t="shared" si="130"/>
        <v>9999</v>
      </c>
      <c r="BF96" s="405" t="str">
        <f>VLOOKUP($A96,'urban rural'!$A$11:$S$336,17,FALSE)</f>
        <v>error</v>
      </c>
      <c r="BG96" s="424">
        <f t="shared" si="149"/>
        <v>1</v>
      </c>
      <c r="BH96" s="405" t="str">
        <f t="shared" si="131"/>
        <v>9999</v>
      </c>
      <c r="BJ96" s="405" t="str">
        <f>VLOOKUP($A96,'urban rural'!$A$11:$S$336,18,FALSE)</f>
        <v>error</v>
      </c>
      <c r="BK96" s="424">
        <f t="shared" si="150"/>
        <v>1</v>
      </c>
      <c r="BL96" s="405" t="str">
        <f t="shared" si="132"/>
        <v>9999</v>
      </c>
      <c r="BN96" s="405" t="str">
        <f>VLOOKUP($A96,'urban rural'!$A$11:$S$336,19,FALSE)</f>
        <v>error</v>
      </c>
      <c r="BO96" s="424">
        <f t="shared" si="151"/>
        <v>1</v>
      </c>
      <c r="BP96" s="405" t="str">
        <f t="shared" si="133"/>
        <v>9999</v>
      </c>
      <c r="BQ96" s="167">
        <f>VLOOKUP(A96,'[1]average earnings workplace 2012'!$A$13:$GY$599,[1]lists1!$B$12,FALSE)</f>
        <v>13.53</v>
      </c>
      <c r="BR96" s="167" t="e">
        <f t="shared" si="134"/>
        <v>#N/A</v>
      </c>
      <c r="BS96" s="167" t="e">
        <f t="shared" si="135"/>
        <v>#N/A</v>
      </c>
      <c r="BY96" s="409"/>
      <c r="CF96" s="409"/>
      <c r="CM96" s="409"/>
      <c r="CT96" s="409"/>
      <c r="DA96" s="409"/>
      <c r="DH96" s="409"/>
      <c r="DO96" s="409"/>
      <c r="DV96" s="409"/>
      <c r="EC96" s="409"/>
      <c r="EJ96" s="409"/>
      <c r="EQ96" s="409"/>
      <c r="EX96" s="409"/>
      <c r="FE96" s="409"/>
      <c r="FL96" s="409"/>
      <c r="FS96" s="409"/>
      <c r="FZ96" s="409"/>
    </row>
    <row r="97" spans="1:182" x14ac:dyDescent="0.25">
      <c r="A97" s="420" t="s">
        <v>90</v>
      </c>
      <c r="B97" s="167" t="str">
        <f t="shared" si="116"/>
        <v>R80</v>
      </c>
      <c r="C97" s="405" t="str">
        <f>VLOOKUP(A97,'urban rural'!$A$11:$B$336,2,FALSE)</f>
        <v>Rural 80</v>
      </c>
      <c r="D97" s="167" t="str">
        <f t="shared" si="117"/>
        <v>Predominantly Rural</v>
      </c>
      <c r="F97" s="405">
        <f>VLOOKUP($A97,'urban rural'!$A$11:$S$336,4,FALSE)</f>
        <v>7.4181818181818181E-4</v>
      </c>
      <c r="G97" s="424">
        <f t="shared" si="136"/>
        <v>27</v>
      </c>
      <c r="H97" s="405">
        <f t="shared" si="118"/>
        <v>27</v>
      </c>
      <c r="J97" s="405">
        <f>VLOOKUP($A97,'urban rural'!$A$11:$S$336,5,FALSE)</f>
        <v>4.4493070751276442E-4</v>
      </c>
      <c r="K97" s="424">
        <f t="shared" si="137"/>
        <v>28</v>
      </c>
      <c r="L97" s="405">
        <f t="shared" si="119"/>
        <v>28</v>
      </c>
      <c r="N97" s="405">
        <f>VLOOKUP($A97,'urban rural'!$A$11:$S$336,6,FALSE)</f>
        <v>4.4428259286234521E-4</v>
      </c>
      <c r="O97" s="424">
        <f t="shared" si="138"/>
        <v>25</v>
      </c>
      <c r="P97" s="405">
        <f t="shared" si="120"/>
        <v>25</v>
      </c>
      <c r="R97" s="405">
        <f>VLOOKUP($A97,'urban rural'!$A$11:$S$336,7,FALSE)</f>
        <v>3.6372848912921951E-4</v>
      </c>
      <c r="S97" s="424">
        <f t="shared" si="139"/>
        <v>24</v>
      </c>
      <c r="T97" s="405">
        <f t="shared" si="121"/>
        <v>24</v>
      </c>
      <c r="V97" s="405">
        <f>VLOOKUP($A97,'urban rural'!$A$11:$S$336,8,FALSE)</f>
        <v>5.4545454545454548E-4</v>
      </c>
      <c r="W97" s="424">
        <f t="shared" si="140"/>
        <v>25</v>
      </c>
      <c r="X97" s="405">
        <f t="shared" si="122"/>
        <v>25</v>
      </c>
      <c r="Z97" s="405">
        <f>VLOOKUP($A97,'urban rural'!$A$11:$S$336,9,FALSE)</f>
        <v>2.188183807439825E-4</v>
      </c>
      <c r="AA97" s="424">
        <f t="shared" si="141"/>
        <v>22</v>
      </c>
      <c r="AB97" s="405">
        <f t="shared" si="123"/>
        <v>22</v>
      </c>
      <c r="AD97" s="405">
        <f>VLOOKUP($A97,'urban rural'!$A$11:$S$336,10,FALSE)</f>
        <v>2.7676620538965766E-4</v>
      </c>
      <c r="AE97" s="424">
        <f t="shared" si="142"/>
        <v>18</v>
      </c>
      <c r="AF97" s="405">
        <f t="shared" si="124"/>
        <v>18</v>
      </c>
      <c r="AH97" s="405">
        <f>VLOOKUP($A97,'urban rural'!$A$11:$S$336,11,FALSE)</f>
        <v>2.3600680192933861E-4</v>
      </c>
      <c r="AI97" s="424">
        <f t="shared" si="143"/>
        <v>28</v>
      </c>
      <c r="AJ97" s="405">
        <f t="shared" si="125"/>
        <v>28</v>
      </c>
      <c r="AL97" s="405">
        <f>VLOOKUP($A97,'urban rural'!$A$11:$S$336,12,FALSE)</f>
        <v>1.890909090909091E-4</v>
      </c>
      <c r="AM97" s="424">
        <f t="shared" si="144"/>
        <v>36</v>
      </c>
      <c r="AN97" s="405">
        <f t="shared" si="126"/>
        <v>36</v>
      </c>
      <c r="AP97" s="405">
        <f>VLOOKUP($A97,'urban rural'!$A$11:$S$336,13,FALSE)</f>
        <v>2.2611232676878192E-4</v>
      </c>
      <c r="AQ97" s="424">
        <f t="shared" si="145"/>
        <v>39</v>
      </c>
      <c r="AR97" s="405">
        <f t="shared" si="127"/>
        <v>39</v>
      </c>
      <c r="AT97" s="405">
        <f>VLOOKUP($A97,'urban rural'!$A$11:$S$336,14,FALSE)</f>
        <v>1.6751638747268755E-4</v>
      </c>
      <c r="AU97" s="424">
        <f t="shared" si="146"/>
        <v>33</v>
      </c>
      <c r="AV97" s="405">
        <f t="shared" si="128"/>
        <v>33</v>
      </c>
      <c r="AX97" s="405">
        <f>VLOOKUP($A97,'urban rural'!$A$11:$S$336,15,FALSE)</f>
        <v>1.2772168719988092E-4</v>
      </c>
      <c r="AY97" s="424">
        <f t="shared" si="147"/>
        <v>30</v>
      </c>
      <c r="AZ97" s="405">
        <f t="shared" si="129"/>
        <v>30</v>
      </c>
      <c r="BB97" s="405" t="str">
        <f>VLOOKUP($A97,'urban rural'!$A$11:$S$336,16,FALSE)</f>
        <v>error</v>
      </c>
      <c r="BC97" s="424">
        <f t="shared" si="148"/>
        <v>1</v>
      </c>
      <c r="BD97" s="405" t="str">
        <f t="shared" si="130"/>
        <v>9999</v>
      </c>
      <c r="BF97" s="405" t="str">
        <f>VLOOKUP($A97,'urban rural'!$A$11:$S$336,17,FALSE)</f>
        <v>error</v>
      </c>
      <c r="BG97" s="424">
        <f t="shared" si="149"/>
        <v>1</v>
      </c>
      <c r="BH97" s="405" t="str">
        <f t="shared" si="131"/>
        <v>9999</v>
      </c>
      <c r="BJ97" s="405" t="str">
        <f>VLOOKUP($A97,'urban rural'!$A$11:$S$336,18,FALSE)</f>
        <v>error</v>
      </c>
      <c r="BK97" s="424">
        <f t="shared" si="150"/>
        <v>1</v>
      </c>
      <c r="BL97" s="405" t="str">
        <f t="shared" si="132"/>
        <v>9999</v>
      </c>
      <c r="BN97" s="405" t="str">
        <f>VLOOKUP($A97,'urban rural'!$A$11:$S$336,19,FALSE)</f>
        <v>error</v>
      </c>
      <c r="BO97" s="424">
        <f t="shared" si="151"/>
        <v>1</v>
      </c>
      <c r="BP97" s="405" t="str">
        <f t="shared" si="133"/>
        <v>9999</v>
      </c>
      <c r="BQ97" s="167">
        <f>VLOOKUP(A97,'[1]average earnings workplace 2012'!$A$13:$GY$599,[1]lists1!$B$12,FALSE)</f>
        <v>8.99</v>
      </c>
      <c r="BR97" s="167" t="e">
        <f t="shared" si="134"/>
        <v>#N/A</v>
      </c>
      <c r="BS97" s="167" t="e">
        <f t="shared" si="135"/>
        <v>#N/A</v>
      </c>
      <c r="BY97" s="409"/>
      <c r="CF97" s="409"/>
      <c r="CM97" s="409"/>
      <c r="CT97" s="409"/>
      <c r="DA97" s="409"/>
      <c r="DH97" s="409"/>
      <c r="DO97" s="409"/>
      <c r="DV97" s="409"/>
      <c r="EC97" s="409"/>
      <c r="EJ97" s="409"/>
      <c r="EQ97" s="409"/>
      <c r="EX97" s="409"/>
      <c r="FE97" s="409"/>
      <c r="FL97" s="409"/>
      <c r="FS97" s="409"/>
      <c r="FZ97" s="409"/>
    </row>
    <row r="98" spans="1:182" x14ac:dyDescent="0.25">
      <c r="A98" s="420" t="s">
        <v>91</v>
      </c>
      <c r="B98" s="167" t="str">
        <f t="shared" si="116"/>
        <v>R50</v>
      </c>
      <c r="C98" s="405" t="str">
        <f>VLOOKUP(A98,'urban rural'!$A$11:$B$336,2,FALSE)</f>
        <v>Rural 50</v>
      </c>
      <c r="D98" s="167" t="str">
        <f t="shared" si="117"/>
        <v>Predominantly Rural</v>
      </c>
      <c r="F98" s="405">
        <f>VLOOKUP($A98,'urban rural'!$A$11:$S$336,4,FALSE)</f>
        <v>6.0747663551401871E-4</v>
      </c>
      <c r="G98" s="424">
        <f t="shared" si="136"/>
        <v>15</v>
      </c>
      <c r="H98" s="405">
        <f t="shared" si="118"/>
        <v>15</v>
      </c>
      <c r="J98" s="405">
        <f>VLOOKUP($A98,'urban rural'!$A$11:$S$336,5,FALSE)</f>
        <v>4.4237485448195578E-4</v>
      </c>
      <c r="K98" s="424">
        <f t="shared" si="137"/>
        <v>20</v>
      </c>
      <c r="L98" s="405">
        <f t="shared" si="119"/>
        <v>20</v>
      </c>
      <c r="N98" s="405">
        <f>VLOOKUP($A98,'urban rural'!$A$11:$S$336,6,FALSE)</f>
        <v>6.1413673232908457E-4</v>
      </c>
      <c r="O98" s="424">
        <f t="shared" si="138"/>
        <v>26</v>
      </c>
      <c r="P98" s="405">
        <f t="shared" si="120"/>
        <v>26</v>
      </c>
      <c r="R98" s="405">
        <f>VLOOKUP($A98,'urban rural'!$A$11:$S$336,7,FALSE)</f>
        <v>7.0044491563809317E-4</v>
      </c>
      <c r="S98" s="424">
        <f t="shared" si="139"/>
        <v>29</v>
      </c>
      <c r="T98" s="405">
        <f t="shared" si="121"/>
        <v>29</v>
      </c>
      <c r="V98" s="405">
        <f>VLOOKUP($A98,'urban rural'!$A$11:$S$336,8,FALSE)</f>
        <v>3.2710280373831778E-4</v>
      </c>
      <c r="W98" s="424">
        <f t="shared" si="140"/>
        <v>9</v>
      </c>
      <c r="X98" s="405">
        <f t="shared" si="122"/>
        <v>9</v>
      </c>
      <c r="Z98" s="405">
        <f>VLOOKUP($A98,'urban rural'!$A$11:$S$336,9,FALSE)</f>
        <v>2.4447031431897557E-4</v>
      </c>
      <c r="AA98" s="424">
        <f t="shared" si="141"/>
        <v>26</v>
      </c>
      <c r="AB98" s="405">
        <f t="shared" si="123"/>
        <v>26</v>
      </c>
      <c r="AD98" s="405">
        <f>VLOOKUP($A98,'urban rural'!$A$11:$S$336,10,FALSE)</f>
        <v>2.433371958285052E-4</v>
      </c>
      <c r="AE98" s="424">
        <f t="shared" si="142"/>
        <v>14</v>
      </c>
      <c r="AF98" s="405">
        <f t="shared" si="124"/>
        <v>14</v>
      </c>
      <c r="AH98" s="405">
        <f>VLOOKUP($A98,'urban rural'!$A$11:$S$336,11,FALSE)</f>
        <v>2.7980219007082405E-4</v>
      </c>
      <c r="AI98" s="424">
        <f t="shared" si="143"/>
        <v>28</v>
      </c>
      <c r="AJ98" s="405">
        <f t="shared" si="125"/>
        <v>28</v>
      </c>
      <c r="AL98" s="405">
        <f>VLOOKUP($A98,'urban rural'!$A$11:$S$336,12,FALSE)</f>
        <v>2.8037383177570094E-4</v>
      </c>
      <c r="AM98" s="424">
        <f t="shared" si="144"/>
        <v>27</v>
      </c>
      <c r="AN98" s="405">
        <f t="shared" si="126"/>
        <v>27</v>
      </c>
      <c r="AP98" s="405">
        <f>VLOOKUP($A98,'urban rural'!$A$11:$S$336,13,FALSE)</f>
        <v>1.8626309662398137E-4</v>
      </c>
      <c r="AQ98" s="424">
        <f t="shared" si="145"/>
        <v>24</v>
      </c>
      <c r="AR98" s="405">
        <f t="shared" si="127"/>
        <v>24</v>
      </c>
      <c r="AT98" s="405">
        <f>VLOOKUP($A98,'urban rural'!$A$11:$S$336,14,FALSE)</f>
        <v>3.7079953650057937E-4</v>
      </c>
      <c r="AU98" s="424">
        <f t="shared" si="146"/>
        <v>33</v>
      </c>
      <c r="AV98" s="405">
        <f t="shared" si="128"/>
        <v>33</v>
      </c>
      <c r="AX98" s="405">
        <f>VLOOKUP($A98,'urban rural'!$A$11:$S$336,15,FALSE)</f>
        <v>4.2064272556726907E-4</v>
      </c>
      <c r="AY98" s="424">
        <f t="shared" si="147"/>
        <v>32</v>
      </c>
      <c r="AZ98" s="405">
        <f t="shared" si="129"/>
        <v>32</v>
      </c>
      <c r="BB98" s="405" t="str">
        <f>VLOOKUP($A98,'urban rural'!$A$11:$S$336,16,FALSE)</f>
        <v>error</v>
      </c>
      <c r="BC98" s="424">
        <f t="shared" si="148"/>
        <v>1</v>
      </c>
      <c r="BD98" s="405" t="str">
        <f t="shared" si="130"/>
        <v>9999</v>
      </c>
      <c r="BF98" s="405" t="str">
        <f>VLOOKUP($A98,'urban rural'!$A$11:$S$336,17,FALSE)</f>
        <v>error</v>
      </c>
      <c r="BG98" s="424">
        <f t="shared" si="149"/>
        <v>1</v>
      </c>
      <c r="BH98" s="405" t="str">
        <f t="shared" si="131"/>
        <v>9999</v>
      </c>
      <c r="BJ98" s="405" t="str">
        <f>VLOOKUP($A98,'urban rural'!$A$11:$S$336,18,FALSE)</f>
        <v>error</v>
      </c>
      <c r="BK98" s="424">
        <f t="shared" si="150"/>
        <v>1</v>
      </c>
      <c r="BL98" s="405" t="str">
        <f t="shared" si="132"/>
        <v>9999</v>
      </c>
      <c r="BN98" s="405" t="str">
        <f>VLOOKUP($A98,'urban rural'!$A$11:$S$336,19,FALSE)</f>
        <v>error</v>
      </c>
      <c r="BO98" s="424">
        <f t="shared" si="151"/>
        <v>1</v>
      </c>
      <c r="BP98" s="405" t="str">
        <f t="shared" si="133"/>
        <v>9999</v>
      </c>
      <c r="BQ98" s="167">
        <f>VLOOKUP(A98,'[1]average earnings workplace 2012'!$A$13:$GY$599,[1]lists1!$B$12,FALSE)</f>
        <v>11.44</v>
      </c>
      <c r="BR98" s="167" t="e">
        <f t="shared" si="134"/>
        <v>#N/A</v>
      </c>
      <c r="BS98" s="167" t="e">
        <f t="shared" si="135"/>
        <v>#N/A</v>
      </c>
      <c r="BY98" s="409"/>
      <c r="CF98" s="409"/>
      <c r="CM98" s="409"/>
      <c r="CT98" s="409"/>
      <c r="DA98" s="409"/>
      <c r="DH98" s="409"/>
      <c r="DO98" s="409"/>
      <c r="DV98" s="409"/>
      <c r="EC98" s="409"/>
      <c r="EJ98" s="409"/>
      <c r="EQ98" s="409"/>
      <c r="EX98" s="409"/>
      <c r="FE98" s="409"/>
      <c r="FL98" s="409"/>
      <c r="FS98" s="409"/>
      <c r="FZ98" s="409"/>
    </row>
    <row r="99" spans="1:182" x14ac:dyDescent="0.25">
      <c r="A99" s="420" t="s">
        <v>92</v>
      </c>
      <c r="B99" s="167" t="str">
        <f t="shared" si="116"/>
        <v>R50</v>
      </c>
      <c r="C99" s="405" t="str">
        <f>VLOOKUP(A99,'urban rural'!$A$11:$B$336,2,FALSE)</f>
        <v>Rural 50</v>
      </c>
      <c r="D99" s="167" t="str">
        <f t="shared" si="117"/>
        <v>Predominantly Rural</v>
      </c>
      <c r="F99" s="405">
        <f>VLOOKUP($A99,'urban rural'!$A$11:$S$336,4,FALSE)</f>
        <v>5.2330827067669178E-4</v>
      </c>
      <c r="G99" s="424">
        <f t="shared" si="136"/>
        <v>11</v>
      </c>
      <c r="H99" s="405">
        <f t="shared" si="118"/>
        <v>11</v>
      </c>
      <c r="J99" s="405">
        <f>VLOOKUP($A99,'urban rural'!$A$11:$S$336,5,FALSE)</f>
        <v>2.8253681995792004E-4</v>
      </c>
      <c r="K99" s="424">
        <f t="shared" si="137"/>
        <v>10</v>
      </c>
      <c r="L99" s="405">
        <f t="shared" si="119"/>
        <v>10</v>
      </c>
      <c r="N99" s="405">
        <f>VLOOKUP($A99,'urban rural'!$A$11:$S$336,6,FALSE)</f>
        <v>3.5071942446043163E-4</v>
      </c>
      <c r="O99" s="424">
        <f t="shared" si="138"/>
        <v>10</v>
      </c>
      <c r="P99" s="405">
        <f t="shared" si="120"/>
        <v>10</v>
      </c>
      <c r="R99" s="405">
        <f>VLOOKUP($A99,'urban rural'!$A$11:$S$336,7,FALSE)</f>
        <v>3.1489612808868544E-4</v>
      </c>
      <c r="S99" s="424">
        <f t="shared" si="139"/>
        <v>11</v>
      </c>
      <c r="T99" s="405">
        <f t="shared" si="121"/>
        <v>11</v>
      </c>
      <c r="V99" s="405">
        <f>VLOOKUP($A99,'urban rural'!$A$11:$S$336,8,FALSE)</f>
        <v>4.902255639097744E-4</v>
      </c>
      <c r="W99" s="424">
        <f t="shared" si="140"/>
        <v>21</v>
      </c>
      <c r="X99" s="405">
        <f t="shared" si="122"/>
        <v>21</v>
      </c>
      <c r="Z99" s="405">
        <f>VLOOKUP($A99,'urban rural'!$A$11:$S$336,9,FALSE)</f>
        <v>1.5629696423204089E-4</v>
      </c>
      <c r="AA99" s="424">
        <f t="shared" si="141"/>
        <v>8</v>
      </c>
      <c r="AB99" s="405">
        <f t="shared" si="123"/>
        <v>8</v>
      </c>
      <c r="AD99" s="405">
        <f>VLOOKUP($A99,'urban rural'!$A$11:$S$336,10,FALSE)</f>
        <v>2.907673860911271E-4</v>
      </c>
      <c r="AE99" s="424">
        <f t="shared" si="142"/>
        <v>20</v>
      </c>
      <c r="AF99" s="405">
        <f t="shared" si="124"/>
        <v>20</v>
      </c>
      <c r="AH99" s="405">
        <f>VLOOKUP($A99,'urban rural'!$A$11:$S$336,11,FALSE)</f>
        <v>2.6021908137525621E-4</v>
      </c>
      <c r="AI99" s="424">
        <f t="shared" si="143"/>
        <v>25</v>
      </c>
      <c r="AJ99" s="405">
        <f t="shared" si="125"/>
        <v>25</v>
      </c>
      <c r="AL99" s="405">
        <f>VLOOKUP($A99,'urban rural'!$A$11:$S$336,12,FALSE)</f>
        <v>3.3082706766917295E-5</v>
      </c>
      <c r="AM99" s="424">
        <f t="shared" si="144"/>
        <v>6</v>
      </c>
      <c r="AN99" s="405">
        <f t="shared" si="126"/>
        <v>6</v>
      </c>
      <c r="AP99" s="405">
        <f>VLOOKUP($A99,'urban rural'!$A$11:$S$336,13,FALSE)</f>
        <v>1.23234144875263E-4</v>
      </c>
      <c r="AQ99" s="424">
        <f t="shared" si="145"/>
        <v>15</v>
      </c>
      <c r="AR99" s="405">
        <f t="shared" si="127"/>
        <v>15</v>
      </c>
      <c r="AT99" s="405">
        <f>VLOOKUP($A99,'urban rural'!$A$11:$S$336,14,FALSE)</f>
        <v>5.9952038369304558E-5</v>
      </c>
      <c r="AU99" s="424">
        <f t="shared" si="146"/>
        <v>8</v>
      </c>
      <c r="AV99" s="405">
        <f t="shared" si="128"/>
        <v>8</v>
      </c>
      <c r="AX99" s="405">
        <f>VLOOKUP($A99,'urban rural'!$A$11:$S$336,15,FALSE)</f>
        <v>5.4677046713429273E-5</v>
      </c>
      <c r="AY99" s="424">
        <f t="shared" si="147"/>
        <v>6</v>
      </c>
      <c r="AZ99" s="405">
        <f t="shared" si="129"/>
        <v>6</v>
      </c>
      <c r="BB99" s="405" t="str">
        <f>VLOOKUP($A99,'urban rural'!$A$11:$S$336,16,FALSE)</f>
        <v>error</v>
      </c>
      <c r="BC99" s="424">
        <f t="shared" si="148"/>
        <v>1</v>
      </c>
      <c r="BD99" s="405" t="str">
        <f t="shared" si="130"/>
        <v>9999</v>
      </c>
      <c r="BF99" s="405" t="str">
        <f>VLOOKUP($A99,'urban rural'!$A$11:$S$336,17,FALSE)</f>
        <v>error</v>
      </c>
      <c r="BG99" s="424">
        <f t="shared" si="149"/>
        <v>1</v>
      </c>
      <c r="BH99" s="405" t="str">
        <f t="shared" si="131"/>
        <v>9999</v>
      </c>
      <c r="BJ99" s="405" t="str">
        <f>VLOOKUP($A99,'urban rural'!$A$11:$S$336,18,FALSE)</f>
        <v>error</v>
      </c>
      <c r="BK99" s="424">
        <f t="shared" si="150"/>
        <v>1</v>
      </c>
      <c r="BL99" s="405" t="str">
        <f t="shared" si="132"/>
        <v>9999</v>
      </c>
      <c r="BN99" s="405" t="str">
        <f>VLOOKUP($A99,'urban rural'!$A$11:$S$336,19,FALSE)</f>
        <v>error</v>
      </c>
      <c r="BO99" s="424">
        <f t="shared" si="151"/>
        <v>1</v>
      </c>
      <c r="BP99" s="405" t="str">
        <f t="shared" si="133"/>
        <v>9999</v>
      </c>
      <c r="BQ99" s="167">
        <f>VLOOKUP(A99,'[1]average earnings workplace 2012'!$A$13:$GY$599,[1]lists1!$B$12,FALSE)</f>
        <v>11.38</v>
      </c>
      <c r="BR99" s="167" t="e">
        <f t="shared" si="134"/>
        <v>#N/A</v>
      </c>
      <c r="BS99" s="167" t="e">
        <f t="shared" si="135"/>
        <v>#N/A</v>
      </c>
      <c r="BY99" s="409"/>
      <c r="CF99" s="409"/>
      <c r="CM99" s="409"/>
      <c r="CT99" s="409"/>
      <c r="DA99" s="409"/>
      <c r="DH99" s="409"/>
      <c r="DO99" s="409"/>
      <c r="DV99" s="409"/>
      <c r="EC99" s="409"/>
      <c r="EJ99" s="409"/>
      <c r="EQ99" s="409"/>
      <c r="EX99" s="409"/>
      <c r="FE99" s="409"/>
      <c r="FL99" s="409"/>
      <c r="FS99" s="409"/>
      <c r="FZ99" s="409"/>
    </row>
    <row r="100" spans="1:182" x14ac:dyDescent="0.25">
      <c r="A100" s="420" t="s">
        <v>93</v>
      </c>
      <c r="B100" s="167" t="str">
        <f t="shared" si="116"/>
        <v>SR</v>
      </c>
      <c r="C100" s="405" t="str">
        <f>VLOOKUP(A100,'urban rural'!$A$11:$B$336,2,FALSE)</f>
        <v>Significant Rural</v>
      </c>
      <c r="D100" s="167" t="str">
        <f t="shared" si="117"/>
        <v>Significant Rural</v>
      </c>
      <c r="F100" s="405">
        <f>VLOOKUP($A100,'urban rural'!$A$11:$S$336,4,FALSE)</f>
        <v>1.1420863309352517E-3</v>
      </c>
      <c r="G100" s="424">
        <f t="shared" si="136"/>
        <v>30</v>
      </c>
      <c r="H100" s="405">
        <f t="shared" si="118"/>
        <v>30</v>
      </c>
      <c r="J100" s="405">
        <f>VLOOKUP($A100,'urban rural'!$A$11:$S$336,5,FALSE)</f>
        <v>3.5714285714285714E-4</v>
      </c>
      <c r="K100" s="424">
        <f t="shared" si="137"/>
        <v>11</v>
      </c>
      <c r="L100" s="405">
        <f t="shared" si="119"/>
        <v>11</v>
      </c>
      <c r="N100" s="405">
        <f>VLOOKUP($A100,'urban rural'!$A$11:$S$336,6,FALSE)</f>
        <v>7.8761061946902653E-4</v>
      </c>
      <c r="O100" s="424">
        <f t="shared" si="138"/>
        <v>28</v>
      </c>
      <c r="P100" s="405">
        <f t="shared" si="120"/>
        <v>28</v>
      </c>
      <c r="R100" s="405">
        <f>VLOOKUP($A100,'urban rural'!$A$11:$S$336,7,FALSE)</f>
        <v>1.018710294721271E-3</v>
      </c>
      <c r="S100" s="424">
        <f t="shared" si="139"/>
        <v>38</v>
      </c>
      <c r="T100" s="405">
        <f t="shared" si="121"/>
        <v>38</v>
      </c>
      <c r="V100" s="405">
        <f>VLOOKUP($A100,'urban rural'!$A$11:$S$336,8,FALSE)</f>
        <v>1.0341726618705036E-3</v>
      </c>
      <c r="W100" s="424">
        <f t="shared" si="140"/>
        <v>43</v>
      </c>
      <c r="X100" s="405">
        <f t="shared" si="122"/>
        <v>43</v>
      </c>
      <c r="Z100" s="405">
        <f>VLOOKUP($A100,'urban rural'!$A$11:$S$336,9,FALSE)</f>
        <v>3.0357142857142855E-4</v>
      </c>
      <c r="AA100" s="424">
        <f t="shared" si="141"/>
        <v>26</v>
      </c>
      <c r="AB100" s="405">
        <f t="shared" si="123"/>
        <v>26</v>
      </c>
      <c r="AD100" s="405">
        <f>VLOOKUP($A100,'urban rural'!$A$11:$S$336,10,FALSE)</f>
        <v>6.1946902654867254E-4</v>
      </c>
      <c r="AE100" s="424">
        <f t="shared" si="142"/>
        <v>43</v>
      </c>
      <c r="AF100" s="405">
        <f t="shared" si="124"/>
        <v>43</v>
      </c>
      <c r="AH100" s="405">
        <f>VLOOKUP($A100,'urban rural'!$A$11:$S$336,11,FALSE)</f>
        <v>7.8719077705206256E-4</v>
      </c>
      <c r="AI100" s="424">
        <f t="shared" si="143"/>
        <v>50</v>
      </c>
      <c r="AJ100" s="405">
        <f t="shared" si="125"/>
        <v>50</v>
      </c>
      <c r="AL100" s="405">
        <f>VLOOKUP($A100,'urban rural'!$A$11:$S$336,12,FALSE)</f>
        <v>1.1690647482014389E-4</v>
      </c>
      <c r="AM100" s="424">
        <f t="shared" si="144"/>
        <v>15</v>
      </c>
      <c r="AN100" s="405">
        <f t="shared" si="126"/>
        <v>15</v>
      </c>
      <c r="AP100" s="405">
        <f>VLOOKUP($A100,'urban rural'!$A$11:$S$336,13,FALSE)</f>
        <v>5.3571428571428569E-5</v>
      </c>
      <c r="AQ100" s="424">
        <f t="shared" si="145"/>
        <v>9</v>
      </c>
      <c r="AR100" s="405">
        <f t="shared" si="127"/>
        <v>9</v>
      </c>
      <c r="AT100" s="405">
        <f>VLOOKUP($A100,'urban rural'!$A$11:$S$336,14,FALSE)</f>
        <v>1.6814159292035397E-4</v>
      </c>
      <c r="AU100" s="424">
        <f t="shared" si="146"/>
        <v>22</v>
      </c>
      <c r="AV100" s="405">
        <f t="shared" si="128"/>
        <v>22</v>
      </c>
      <c r="AX100" s="405">
        <f>VLOOKUP($A100,'urban rural'!$A$11:$S$336,15,FALSE)</f>
        <v>2.3151951766920846E-4</v>
      </c>
      <c r="AY100" s="424">
        <f t="shared" si="147"/>
        <v>25</v>
      </c>
      <c r="AZ100" s="405">
        <f t="shared" si="129"/>
        <v>25</v>
      </c>
      <c r="BB100" s="405" t="str">
        <f>VLOOKUP($A100,'urban rural'!$A$11:$S$336,16,FALSE)</f>
        <v>error</v>
      </c>
      <c r="BC100" s="424">
        <f t="shared" si="148"/>
        <v>1</v>
      </c>
      <c r="BD100" s="405" t="str">
        <f t="shared" si="130"/>
        <v>9999</v>
      </c>
      <c r="BF100" s="405" t="str">
        <f>VLOOKUP($A100,'urban rural'!$A$11:$S$336,17,FALSE)</f>
        <v>error</v>
      </c>
      <c r="BG100" s="424">
        <f t="shared" si="149"/>
        <v>1</v>
      </c>
      <c r="BH100" s="405" t="str">
        <f t="shared" si="131"/>
        <v>9999</v>
      </c>
      <c r="BJ100" s="405" t="str">
        <f>VLOOKUP($A100,'urban rural'!$A$11:$S$336,18,FALSE)</f>
        <v>error</v>
      </c>
      <c r="BK100" s="424">
        <f t="shared" si="150"/>
        <v>1</v>
      </c>
      <c r="BL100" s="405" t="str">
        <f t="shared" si="132"/>
        <v>9999</v>
      </c>
      <c r="BN100" s="405" t="str">
        <f>VLOOKUP($A100,'urban rural'!$A$11:$S$336,19,FALSE)</f>
        <v>error</v>
      </c>
      <c r="BO100" s="424">
        <f t="shared" si="151"/>
        <v>1</v>
      </c>
      <c r="BP100" s="405" t="str">
        <f t="shared" si="133"/>
        <v>9999</v>
      </c>
      <c r="BQ100" s="167">
        <f>VLOOKUP(A100,'[1]average earnings workplace 2012'!$A$13:$GY$599,[1]lists1!$B$12,FALSE)</f>
        <v>13.2</v>
      </c>
      <c r="BR100" s="167" t="e">
        <f t="shared" si="134"/>
        <v>#N/A</v>
      </c>
      <c r="BS100" s="167" t="e">
        <f t="shared" si="135"/>
        <v>#N/A</v>
      </c>
      <c r="BY100" s="409"/>
      <c r="CF100" s="409"/>
      <c r="CM100" s="409"/>
      <c r="CT100" s="409"/>
      <c r="DA100" s="409"/>
      <c r="DH100" s="409"/>
      <c r="DO100" s="409"/>
      <c r="DV100" s="409"/>
      <c r="EC100" s="409"/>
      <c r="EJ100" s="409"/>
      <c r="EQ100" s="409"/>
      <c r="EX100" s="409"/>
      <c r="FE100" s="409"/>
      <c r="FL100" s="409"/>
      <c r="FS100" s="409"/>
      <c r="FZ100" s="409"/>
    </row>
    <row r="101" spans="1:182" x14ac:dyDescent="0.25">
      <c r="A101" s="420" t="s">
        <v>94</v>
      </c>
      <c r="B101" s="167" t="str">
        <f t="shared" si="116"/>
        <v>OU</v>
      </c>
      <c r="C101" s="405" t="str">
        <f>VLOOKUP(A101,'urban rural'!$A$11:$B$336,2,FALSE)</f>
        <v>Other Urban</v>
      </c>
      <c r="D101" s="167" t="str">
        <f t="shared" si="117"/>
        <v>Predominantly Urban</v>
      </c>
      <c r="F101" s="405">
        <f>VLOOKUP($A101,'urban rural'!$A$11:$S$336,4,FALSE)</f>
        <v>2.2052845528455285E-3</v>
      </c>
      <c r="G101" s="424">
        <f t="shared" si="136"/>
        <v>39</v>
      </c>
      <c r="H101" s="405">
        <f t="shared" si="118"/>
        <v>39</v>
      </c>
      <c r="J101" s="405">
        <f>VLOOKUP($A101,'urban rural'!$A$11:$S$336,5,FALSE)</f>
        <v>1.7718940936863545E-3</v>
      </c>
      <c r="K101" s="424">
        <f t="shared" si="137"/>
        <v>41</v>
      </c>
      <c r="L101" s="405">
        <f t="shared" si="119"/>
        <v>41</v>
      </c>
      <c r="N101" s="405">
        <f>VLOOKUP($A101,'urban rural'!$A$11:$S$336,6,FALSE)</f>
        <v>2.1725888324873096E-3</v>
      </c>
      <c r="O101" s="424">
        <f t="shared" si="138"/>
        <v>42</v>
      </c>
      <c r="P101" s="405">
        <f t="shared" si="120"/>
        <v>42</v>
      </c>
      <c r="R101" s="405">
        <f>VLOOKUP($A101,'urban rural'!$A$11:$S$336,7,FALSE)</f>
        <v>1.9154273378710032E-3</v>
      </c>
      <c r="S101" s="424">
        <f t="shared" si="139"/>
        <v>43</v>
      </c>
      <c r="T101" s="405">
        <f t="shared" si="121"/>
        <v>43</v>
      </c>
      <c r="V101" s="405">
        <f>VLOOKUP($A101,'urban rural'!$A$11:$S$336,8,FALSE)</f>
        <v>8.9430894308943089E-4</v>
      </c>
      <c r="W101" s="424">
        <f t="shared" si="140"/>
        <v>29</v>
      </c>
      <c r="X101" s="405">
        <f t="shared" si="122"/>
        <v>29</v>
      </c>
      <c r="Z101" s="405">
        <f>VLOOKUP($A101,'urban rural'!$A$11:$S$336,9,FALSE)</f>
        <v>5.0916496945010179E-4</v>
      </c>
      <c r="AA101" s="424">
        <f t="shared" si="141"/>
        <v>37</v>
      </c>
      <c r="AB101" s="405">
        <f t="shared" si="123"/>
        <v>37</v>
      </c>
      <c r="AD101" s="405">
        <f>VLOOKUP($A101,'urban rural'!$A$11:$S$336,10,FALSE)</f>
        <v>5.9898477157360405E-4</v>
      </c>
      <c r="AE101" s="424">
        <f t="shared" si="142"/>
        <v>33</v>
      </c>
      <c r="AF101" s="405">
        <f t="shared" si="124"/>
        <v>33</v>
      </c>
      <c r="AH101" s="405">
        <f>VLOOKUP($A101,'urban rural'!$A$11:$S$336,11,FALSE)</f>
        <v>3.9107390185809447E-4</v>
      </c>
      <c r="AI101" s="424">
        <f t="shared" si="143"/>
        <v>23</v>
      </c>
      <c r="AJ101" s="405">
        <f t="shared" si="125"/>
        <v>23</v>
      </c>
      <c r="AL101" s="405">
        <f>VLOOKUP($A101,'urban rural'!$A$11:$S$336,12,FALSE)</f>
        <v>1.3109756097560976E-3</v>
      </c>
      <c r="AM101" s="424">
        <f t="shared" si="144"/>
        <v>42</v>
      </c>
      <c r="AN101" s="405">
        <f t="shared" si="126"/>
        <v>42</v>
      </c>
      <c r="AP101" s="405">
        <f>VLOOKUP($A101,'urban rural'!$A$11:$S$336,13,FALSE)</f>
        <v>1.2525458248472505E-3</v>
      </c>
      <c r="AQ101" s="424">
        <f t="shared" si="145"/>
        <v>42</v>
      </c>
      <c r="AR101" s="405">
        <f t="shared" si="127"/>
        <v>42</v>
      </c>
      <c r="AT101" s="405">
        <f>VLOOKUP($A101,'urban rural'!$A$11:$S$336,14,FALSE)</f>
        <v>1.5837563451776651E-3</v>
      </c>
      <c r="AU101" s="424">
        <f t="shared" si="146"/>
        <v>45</v>
      </c>
      <c r="AV101" s="405">
        <f t="shared" si="128"/>
        <v>45</v>
      </c>
      <c r="AX101" s="405">
        <f>VLOOKUP($A101,'urban rural'!$A$11:$S$336,15,FALSE)</f>
        <v>1.5243534360129087E-3</v>
      </c>
      <c r="AY101" s="424">
        <f t="shared" si="147"/>
        <v>44</v>
      </c>
      <c r="AZ101" s="405">
        <f t="shared" si="129"/>
        <v>44</v>
      </c>
      <c r="BB101" s="405" t="str">
        <f>VLOOKUP($A101,'urban rural'!$A$11:$S$336,16,FALSE)</f>
        <v>error</v>
      </c>
      <c r="BC101" s="424">
        <f t="shared" si="148"/>
        <v>1</v>
      </c>
      <c r="BD101" s="405" t="str">
        <f t="shared" si="130"/>
        <v>9999</v>
      </c>
      <c r="BF101" s="405" t="str">
        <f>VLOOKUP($A101,'urban rural'!$A$11:$S$336,17,FALSE)</f>
        <v>error</v>
      </c>
      <c r="BG101" s="424">
        <f t="shared" si="149"/>
        <v>1</v>
      </c>
      <c r="BH101" s="405" t="str">
        <f t="shared" si="131"/>
        <v>9999</v>
      </c>
      <c r="BJ101" s="405" t="str">
        <f>VLOOKUP($A101,'urban rural'!$A$11:$S$336,18,FALSE)</f>
        <v>error</v>
      </c>
      <c r="BK101" s="424">
        <f t="shared" si="150"/>
        <v>1</v>
      </c>
      <c r="BL101" s="405" t="str">
        <f t="shared" si="132"/>
        <v>9999</v>
      </c>
      <c r="BN101" s="405" t="str">
        <f>VLOOKUP($A101,'urban rural'!$A$11:$S$336,19,FALSE)</f>
        <v>error</v>
      </c>
      <c r="BO101" s="424">
        <f t="shared" si="151"/>
        <v>1</v>
      </c>
      <c r="BP101" s="405" t="str">
        <f t="shared" si="133"/>
        <v>9999</v>
      </c>
      <c r="BQ101" s="167">
        <f>VLOOKUP(A101,'[1]average earnings workplace 2012'!$A$13:$GY$599,[1]lists1!$B$12,FALSE)</f>
        <v>11.99</v>
      </c>
      <c r="BR101" s="167" t="e">
        <f t="shared" si="134"/>
        <v>#N/A</v>
      </c>
      <c r="BS101" s="167" t="e">
        <f t="shared" si="135"/>
        <v>#N/A</v>
      </c>
      <c r="BY101" s="409"/>
      <c r="CF101" s="409"/>
      <c r="CM101" s="409"/>
      <c r="CT101" s="409"/>
      <c r="DA101" s="409"/>
      <c r="DH101" s="409"/>
      <c r="DO101" s="409"/>
      <c r="DV101" s="409"/>
      <c r="EC101" s="409"/>
      <c r="EJ101" s="409"/>
      <c r="EQ101" s="409"/>
      <c r="EX101" s="409"/>
      <c r="FE101" s="409"/>
      <c r="FL101" s="409"/>
      <c r="FS101" s="409"/>
      <c r="FZ101" s="409"/>
    </row>
    <row r="102" spans="1:182" x14ac:dyDescent="0.25">
      <c r="A102" s="420" t="s">
        <v>95</v>
      </c>
      <c r="B102" s="167" t="str">
        <f t="shared" si="116"/>
        <v>SR</v>
      </c>
      <c r="C102" s="405" t="str">
        <f>VLOOKUP(A102,'urban rural'!$A$11:$B$336,2,FALSE)</f>
        <v>Significant Rural</v>
      </c>
      <c r="D102" s="167" t="str">
        <f t="shared" si="117"/>
        <v>Significant Rural</v>
      </c>
      <c r="F102" s="405">
        <f>VLOOKUP($A102,'urban rural'!$A$11:$S$336,4,FALSE)</f>
        <v>7.254740313272877E-4</v>
      </c>
      <c r="G102" s="424">
        <f t="shared" si="136"/>
        <v>19</v>
      </c>
      <c r="H102" s="405">
        <f t="shared" si="118"/>
        <v>19</v>
      </c>
      <c r="J102" s="405">
        <f>VLOOKUP($A102,'urban rural'!$A$11:$S$336,5,FALSE)</f>
        <v>5.6372549019607845E-4</v>
      </c>
      <c r="K102" s="424">
        <f t="shared" si="137"/>
        <v>24</v>
      </c>
      <c r="L102" s="405">
        <f t="shared" si="119"/>
        <v>24</v>
      </c>
      <c r="N102" s="405">
        <f>VLOOKUP($A102,'urban rural'!$A$11:$S$336,6,FALSE)</f>
        <v>6.1996779388083739E-4</v>
      </c>
      <c r="O102" s="424">
        <f t="shared" si="138"/>
        <v>22</v>
      </c>
      <c r="P102" s="405">
        <f t="shared" si="120"/>
        <v>22</v>
      </c>
      <c r="R102" s="405">
        <f>VLOOKUP($A102,'urban rural'!$A$11:$S$336,7,FALSE)</f>
        <v>7.9046316679194455E-4</v>
      </c>
      <c r="S102" s="424">
        <f t="shared" si="139"/>
        <v>31</v>
      </c>
      <c r="T102" s="405">
        <f t="shared" si="121"/>
        <v>31</v>
      </c>
      <c r="V102" s="405">
        <f>VLOOKUP($A102,'urban rural'!$A$11:$S$336,8,FALSE)</f>
        <v>3.5449299258037925E-4</v>
      </c>
      <c r="W102" s="424">
        <f t="shared" si="140"/>
        <v>13</v>
      </c>
      <c r="X102" s="405">
        <f t="shared" si="122"/>
        <v>13</v>
      </c>
      <c r="Z102" s="405">
        <f>VLOOKUP($A102,'urban rural'!$A$11:$S$336,9,FALSE)</f>
        <v>2.3692810457516341E-4</v>
      </c>
      <c r="AA102" s="424">
        <f t="shared" si="141"/>
        <v>18</v>
      </c>
      <c r="AB102" s="405">
        <f t="shared" si="123"/>
        <v>18</v>
      </c>
      <c r="AD102" s="405">
        <f>VLOOKUP($A102,'urban rural'!$A$11:$S$336,10,FALSE)</f>
        <v>1.8518518518518518E-4</v>
      </c>
      <c r="AE102" s="424">
        <f t="shared" si="142"/>
        <v>11</v>
      </c>
      <c r="AF102" s="405">
        <f t="shared" si="124"/>
        <v>11</v>
      </c>
      <c r="AH102" s="405">
        <f>VLOOKUP($A102,'urban rural'!$A$11:$S$336,11,FALSE)</f>
        <v>2.1748761335704412E-4</v>
      </c>
      <c r="AI102" s="424">
        <f t="shared" si="143"/>
        <v>13</v>
      </c>
      <c r="AJ102" s="405">
        <f t="shared" si="125"/>
        <v>13</v>
      </c>
      <c r="AL102" s="405">
        <f>VLOOKUP($A102,'urban rural'!$A$11:$S$336,12,FALSE)</f>
        <v>3.709810387469085E-4</v>
      </c>
      <c r="AM102" s="424">
        <f t="shared" si="144"/>
        <v>32</v>
      </c>
      <c r="AN102" s="405">
        <f t="shared" si="126"/>
        <v>32</v>
      </c>
      <c r="AP102" s="405">
        <f>VLOOKUP($A102,'urban rural'!$A$11:$S$336,13,FALSE)</f>
        <v>3.2679738562091501E-4</v>
      </c>
      <c r="AQ102" s="424">
        <f t="shared" si="145"/>
        <v>32</v>
      </c>
      <c r="AR102" s="405">
        <f t="shared" si="127"/>
        <v>32</v>
      </c>
      <c r="AT102" s="405">
        <f>VLOOKUP($A102,'urban rural'!$A$11:$S$336,14,FALSE)</f>
        <v>4.3478260869565219E-4</v>
      </c>
      <c r="AU102" s="424">
        <f t="shared" si="146"/>
        <v>36</v>
      </c>
      <c r="AV102" s="405">
        <f t="shared" si="128"/>
        <v>36</v>
      </c>
      <c r="AX102" s="405">
        <f>VLOOKUP($A102,'urban rural'!$A$11:$S$336,15,FALSE)</f>
        <v>5.7297555343490043E-4</v>
      </c>
      <c r="AY102" s="424">
        <f t="shared" si="147"/>
        <v>37</v>
      </c>
      <c r="AZ102" s="405">
        <f t="shared" si="129"/>
        <v>37</v>
      </c>
      <c r="BB102" s="405" t="str">
        <f>VLOOKUP($A102,'urban rural'!$A$11:$S$336,16,FALSE)</f>
        <v>error</v>
      </c>
      <c r="BC102" s="424">
        <f t="shared" si="148"/>
        <v>1</v>
      </c>
      <c r="BD102" s="405" t="str">
        <f t="shared" si="130"/>
        <v>9999</v>
      </c>
      <c r="BF102" s="405" t="str">
        <f>VLOOKUP($A102,'urban rural'!$A$11:$S$336,17,FALSE)</f>
        <v>error</v>
      </c>
      <c r="BG102" s="424">
        <f t="shared" si="149"/>
        <v>1</v>
      </c>
      <c r="BH102" s="405" t="str">
        <f t="shared" si="131"/>
        <v>9999</v>
      </c>
      <c r="BJ102" s="405" t="str">
        <f>VLOOKUP($A102,'urban rural'!$A$11:$S$336,18,FALSE)</f>
        <v>error</v>
      </c>
      <c r="BK102" s="424">
        <f t="shared" si="150"/>
        <v>1</v>
      </c>
      <c r="BL102" s="405" t="str">
        <f t="shared" si="132"/>
        <v>9999</v>
      </c>
      <c r="BN102" s="405" t="str">
        <f>VLOOKUP($A102,'urban rural'!$A$11:$S$336,19,FALSE)</f>
        <v>error</v>
      </c>
      <c r="BO102" s="424">
        <f t="shared" si="151"/>
        <v>1</v>
      </c>
      <c r="BP102" s="405" t="str">
        <f t="shared" si="133"/>
        <v>9999</v>
      </c>
      <c r="BQ102" s="167">
        <f>VLOOKUP(A102,'[1]average earnings workplace 2012'!$A$13:$GY$599,[1]lists1!$B$12,FALSE)</f>
        <v>12.09</v>
      </c>
      <c r="BR102" s="167" t="e">
        <f t="shared" si="134"/>
        <v>#N/A</v>
      </c>
      <c r="BS102" s="167" t="e">
        <f t="shared" si="135"/>
        <v>#N/A</v>
      </c>
      <c r="BY102" s="409"/>
      <c r="CF102" s="409"/>
      <c r="CM102" s="409"/>
      <c r="CT102" s="409"/>
      <c r="DA102" s="409"/>
      <c r="DH102" s="409"/>
      <c r="DO102" s="409"/>
      <c r="DV102" s="409"/>
      <c r="EC102" s="409"/>
      <c r="EJ102" s="409"/>
      <c r="EQ102" s="409"/>
      <c r="EX102" s="409"/>
      <c r="FE102" s="409"/>
      <c r="FL102" s="409"/>
      <c r="FS102" s="409"/>
      <c r="FZ102" s="409"/>
    </row>
    <row r="103" spans="1:182" x14ac:dyDescent="0.25">
      <c r="A103" s="420" t="s">
        <v>96</v>
      </c>
      <c r="B103" s="167" t="str">
        <f t="shared" si="116"/>
        <v>R80</v>
      </c>
      <c r="C103" s="405" t="str">
        <f>VLOOKUP(A103,'urban rural'!$A$11:$B$336,2,FALSE)</f>
        <v>Rural 80</v>
      </c>
      <c r="D103" s="167" t="str">
        <f t="shared" si="117"/>
        <v>Predominantly Rural</v>
      </c>
      <c r="F103" s="405">
        <f>VLOOKUP($A103,'urban rural'!$A$11:$S$336,4,FALSE)</f>
        <v>8.9694656488549615E-4</v>
      </c>
      <c r="G103" s="424">
        <f t="shared" si="136"/>
        <v>34</v>
      </c>
      <c r="H103" s="405">
        <f t="shared" si="118"/>
        <v>34</v>
      </c>
      <c r="J103" s="405">
        <f>VLOOKUP($A103,'urban rural'!$A$11:$S$336,5,FALSE)</f>
        <v>3.8022813688212925E-4</v>
      </c>
      <c r="K103" s="424">
        <f t="shared" si="137"/>
        <v>22</v>
      </c>
      <c r="L103" s="405">
        <f t="shared" si="119"/>
        <v>22</v>
      </c>
      <c r="N103" s="405">
        <f>VLOOKUP($A103,'urban rural'!$A$11:$S$336,6,FALSE)</f>
        <v>4.3643263757115749E-4</v>
      </c>
      <c r="O103" s="424">
        <f t="shared" si="138"/>
        <v>24</v>
      </c>
      <c r="P103" s="405">
        <f t="shared" si="120"/>
        <v>24</v>
      </c>
      <c r="R103" s="405">
        <f>VLOOKUP($A103,'urban rural'!$A$11:$S$336,7,FALSE)</f>
        <v>2.8098439291778692E-4</v>
      </c>
      <c r="S103" s="424">
        <f t="shared" si="139"/>
        <v>19</v>
      </c>
      <c r="T103" s="405">
        <f t="shared" si="121"/>
        <v>19</v>
      </c>
      <c r="V103" s="405">
        <f>VLOOKUP($A103,'urban rural'!$A$11:$S$336,8,FALSE)</f>
        <v>8.2061068702290075E-4</v>
      </c>
      <c r="W103" s="424">
        <f t="shared" si="140"/>
        <v>38</v>
      </c>
      <c r="X103" s="405">
        <f t="shared" si="122"/>
        <v>38</v>
      </c>
      <c r="Z103" s="405">
        <f>VLOOKUP($A103,'urban rural'!$A$11:$S$336,9,FALSE)</f>
        <v>3.4220532319391634E-4</v>
      </c>
      <c r="AA103" s="424">
        <f t="shared" si="141"/>
        <v>34</v>
      </c>
      <c r="AB103" s="405">
        <f t="shared" si="123"/>
        <v>34</v>
      </c>
      <c r="AD103" s="405">
        <f>VLOOKUP($A103,'urban rural'!$A$11:$S$336,10,FALSE)</f>
        <v>3.9848197343453508E-4</v>
      </c>
      <c r="AE103" s="424">
        <f t="shared" si="142"/>
        <v>32</v>
      </c>
      <c r="AF103" s="405">
        <f t="shared" si="124"/>
        <v>32</v>
      </c>
      <c r="AH103" s="405">
        <f>VLOOKUP($A103,'urban rural'!$A$11:$S$336,11,FALSE)</f>
        <v>2.8098439291778692E-4</v>
      </c>
      <c r="AI103" s="424">
        <f t="shared" si="143"/>
        <v>32</v>
      </c>
      <c r="AJ103" s="405">
        <f t="shared" si="125"/>
        <v>32</v>
      </c>
      <c r="AL103" s="405">
        <f>VLOOKUP($A103,'urban rural'!$A$11:$S$336,12,FALSE)</f>
        <v>7.6335877862595422E-5</v>
      </c>
      <c r="AM103" s="424">
        <f t="shared" si="144"/>
        <v>21</v>
      </c>
      <c r="AN103" s="405">
        <f t="shared" si="126"/>
        <v>21</v>
      </c>
      <c r="AP103" s="405">
        <f>VLOOKUP($A103,'urban rural'!$A$11:$S$336,13,FALSE)</f>
        <v>3.8022813688212928E-5</v>
      </c>
      <c r="AQ103" s="424">
        <f t="shared" si="145"/>
        <v>18</v>
      </c>
      <c r="AR103" s="405">
        <f t="shared" si="127"/>
        <v>18</v>
      </c>
      <c r="AT103" s="405">
        <f>VLOOKUP($A103,'urban rural'!$A$11:$S$336,14,FALSE)</f>
        <v>3.7950664136622393E-5</v>
      </c>
      <c r="AU103" s="424">
        <f t="shared" si="146"/>
        <v>15</v>
      </c>
      <c r="AV103" s="405">
        <f t="shared" si="128"/>
        <v>15</v>
      </c>
      <c r="AX103" s="405">
        <f>VLOOKUP($A103,'urban rural'!$A$11:$S$336,15,FALSE)</f>
        <v>0</v>
      </c>
      <c r="AY103" s="424">
        <f t="shared" si="147"/>
        <v>1</v>
      </c>
      <c r="AZ103" s="405">
        <f t="shared" si="129"/>
        <v>1</v>
      </c>
      <c r="BB103" s="405" t="str">
        <f>VLOOKUP($A103,'urban rural'!$A$11:$S$336,16,FALSE)</f>
        <v>error</v>
      </c>
      <c r="BC103" s="424">
        <f t="shared" si="148"/>
        <v>1</v>
      </c>
      <c r="BD103" s="405" t="str">
        <f t="shared" si="130"/>
        <v>9999</v>
      </c>
      <c r="BF103" s="405" t="str">
        <f>VLOOKUP($A103,'urban rural'!$A$11:$S$336,17,FALSE)</f>
        <v>error</v>
      </c>
      <c r="BG103" s="424">
        <f t="shared" si="149"/>
        <v>1</v>
      </c>
      <c r="BH103" s="405" t="str">
        <f t="shared" si="131"/>
        <v>9999</v>
      </c>
      <c r="BJ103" s="405" t="str">
        <f>VLOOKUP($A103,'urban rural'!$A$11:$S$336,18,FALSE)</f>
        <v>error</v>
      </c>
      <c r="BK103" s="424">
        <f t="shared" si="150"/>
        <v>1</v>
      </c>
      <c r="BL103" s="405" t="str">
        <f t="shared" si="132"/>
        <v>9999</v>
      </c>
      <c r="BN103" s="405" t="str">
        <f>VLOOKUP($A103,'urban rural'!$A$11:$S$336,19,FALSE)</f>
        <v>error</v>
      </c>
      <c r="BO103" s="424">
        <f t="shared" si="151"/>
        <v>1</v>
      </c>
      <c r="BP103" s="405" t="str">
        <f t="shared" si="133"/>
        <v>9999</v>
      </c>
      <c r="BQ103" s="167">
        <f>VLOOKUP(A103,'[1]average earnings workplace 2012'!$A$13:$GY$599,[1]lists1!$B$12,FALSE)</f>
        <v>11.96</v>
      </c>
      <c r="BR103" s="167" t="e">
        <f t="shared" si="134"/>
        <v>#N/A</v>
      </c>
      <c r="BS103" s="167" t="e">
        <f t="shared" si="135"/>
        <v>#N/A</v>
      </c>
      <c r="BY103" s="409"/>
      <c r="CF103" s="409"/>
      <c r="CM103" s="409"/>
      <c r="CT103" s="409"/>
      <c r="DA103" s="409"/>
      <c r="DH103" s="409"/>
      <c r="DO103" s="409"/>
      <c r="DV103" s="409"/>
      <c r="EC103" s="409"/>
      <c r="EJ103" s="409"/>
      <c r="EQ103" s="409"/>
      <c r="EX103" s="409"/>
      <c r="FE103" s="409"/>
      <c r="FL103" s="409"/>
      <c r="FS103" s="409"/>
      <c r="FZ103" s="409"/>
    </row>
    <row r="104" spans="1:182" x14ac:dyDescent="0.25">
      <c r="A104" s="420" t="s">
        <v>97</v>
      </c>
      <c r="B104" s="167" t="str">
        <f t="shared" si="116"/>
        <v>MU</v>
      </c>
      <c r="C104" s="405" t="str">
        <f>VLOOKUP(A104,'urban rural'!$A$11:$B$336,2,FALSE)</f>
        <v>Major Urban</v>
      </c>
      <c r="D104" s="167" t="str">
        <f t="shared" si="117"/>
        <v>Predominantly Urban</v>
      </c>
      <c r="F104" s="405">
        <f>VLOOKUP($A104,'urban rural'!$A$11:$S$336,4,FALSE)</f>
        <v>1.7321016166281756E-3</v>
      </c>
      <c r="G104" s="424">
        <f t="shared" si="136"/>
        <v>32</v>
      </c>
      <c r="H104" s="405">
        <f t="shared" si="118"/>
        <v>32</v>
      </c>
      <c r="J104" s="405">
        <f>VLOOKUP($A104,'urban rural'!$A$11:$S$336,5,FALSE)</f>
        <v>1.123076923076923E-3</v>
      </c>
      <c r="K104" s="424">
        <f t="shared" si="137"/>
        <v>28</v>
      </c>
      <c r="L104" s="405">
        <f t="shared" si="119"/>
        <v>28</v>
      </c>
      <c r="N104" s="405">
        <f>VLOOKUP($A104,'urban rural'!$A$11:$S$336,6,FALSE)</f>
        <v>1.6730328495034377E-3</v>
      </c>
      <c r="O104" s="424">
        <f t="shared" si="138"/>
        <v>33</v>
      </c>
      <c r="P104" s="405">
        <f t="shared" si="120"/>
        <v>33</v>
      </c>
      <c r="R104" s="405">
        <f>VLOOKUP($A104,'urban rural'!$A$11:$S$336,7,FALSE)</f>
        <v>1.9180899694020604E-3</v>
      </c>
      <c r="S104" s="424">
        <f t="shared" si="139"/>
        <v>39</v>
      </c>
      <c r="T104" s="405">
        <f t="shared" si="121"/>
        <v>39</v>
      </c>
      <c r="V104" s="405">
        <f>VLOOKUP($A104,'urban rural'!$A$11:$S$336,8,FALSE)</f>
        <v>9.5458044649730561E-4</v>
      </c>
      <c r="W104" s="424">
        <f t="shared" si="140"/>
        <v>30</v>
      </c>
      <c r="X104" s="405">
        <f t="shared" si="122"/>
        <v>30</v>
      </c>
      <c r="Z104" s="405">
        <f>VLOOKUP($A104,'urban rural'!$A$11:$S$336,9,FALSE)</f>
        <v>5.0769230769230774E-4</v>
      </c>
      <c r="AA104" s="424">
        <f t="shared" si="141"/>
        <v>30</v>
      </c>
      <c r="AB104" s="405">
        <f t="shared" si="123"/>
        <v>30</v>
      </c>
      <c r="AD104" s="405">
        <f>VLOOKUP($A104,'urban rural'!$A$11:$S$336,10,FALSE)</f>
        <v>7.1046600458365169E-4</v>
      </c>
      <c r="AE104" s="424">
        <f t="shared" si="142"/>
        <v>30</v>
      </c>
      <c r="AF104" s="405">
        <f t="shared" si="124"/>
        <v>30</v>
      </c>
      <c r="AH104" s="405">
        <f>VLOOKUP($A104,'urban rural'!$A$11:$S$336,11,FALSE)</f>
        <v>4.326727005291457E-4</v>
      </c>
      <c r="AI104" s="424">
        <f t="shared" si="143"/>
        <v>26</v>
      </c>
      <c r="AJ104" s="405">
        <f t="shared" si="125"/>
        <v>26</v>
      </c>
      <c r="AL104" s="405">
        <f>VLOOKUP($A104,'urban rural'!$A$11:$S$336,12,FALSE)</f>
        <v>7.7752117013086988E-4</v>
      </c>
      <c r="AM104" s="424">
        <f t="shared" si="144"/>
        <v>31</v>
      </c>
      <c r="AN104" s="405">
        <f t="shared" si="126"/>
        <v>31</v>
      </c>
      <c r="AP104" s="405">
        <f>VLOOKUP($A104,'urban rural'!$A$11:$S$336,13,FALSE)</f>
        <v>6.1538461538461541E-4</v>
      </c>
      <c r="AQ104" s="424">
        <f t="shared" si="145"/>
        <v>29</v>
      </c>
      <c r="AR104" s="405">
        <f t="shared" si="127"/>
        <v>29</v>
      </c>
      <c r="AT104" s="405">
        <f>VLOOKUP($A104,'urban rural'!$A$11:$S$336,14,FALSE)</f>
        <v>9.6256684491978614E-4</v>
      </c>
      <c r="AU104" s="424">
        <f t="shared" si="146"/>
        <v>32</v>
      </c>
      <c r="AV104" s="405">
        <f t="shared" si="128"/>
        <v>32</v>
      </c>
      <c r="AX104" s="405">
        <f>VLOOKUP($A104,'urban rural'!$A$11:$S$336,15,FALSE)</f>
        <v>1.4854172688729148E-3</v>
      </c>
      <c r="AY104" s="424">
        <f t="shared" si="147"/>
        <v>40</v>
      </c>
      <c r="AZ104" s="405">
        <f t="shared" si="129"/>
        <v>40</v>
      </c>
      <c r="BB104" s="405" t="str">
        <f>VLOOKUP($A104,'urban rural'!$A$11:$S$336,16,FALSE)</f>
        <v>error</v>
      </c>
      <c r="BC104" s="424">
        <f t="shared" si="148"/>
        <v>1</v>
      </c>
      <c r="BD104" s="405" t="str">
        <f t="shared" si="130"/>
        <v>9999</v>
      </c>
      <c r="BF104" s="405" t="str">
        <f>VLOOKUP($A104,'urban rural'!$A$11:$S$336,17,FALSE)</f>
        <v>error</v>
      </c>
      <c r="BG104" s="424">
        <f t="shared" si="149"/>
        <v>1</v>
      </c>
      <c r="BH104" s="405" t="str">
        <f t="shared" si="131"/>
        <v>9999</v>
      </c>
      <c r="BJ104" s="405" t="str">
        <f>VLOOKUP($A104,'urban rural'!$A$11:$S$336,18,FALSE)</f>
        <v>error</v>
      </c>
      <c r="BK104" s="424">
        <f t="shared" si="150"/>
        <v>1</v>
      </c>
      <c r="BL104" s="405" t="str">
        <f t="shared" si="132"/>
        <v>9999</v>
      </c>
      <c r="BN104" s="405" t="str">
        <f>VLOOKUP($A104,'urban rural'!$A$11:$S$336,19,FALSE)</f>
        <v>error</v>
      </c>
      <c r="BO104" s="424">
        <f t="shared" si="151"/>
        <v>1</v>
      </c>
      <c r="BP104" s="405" t="str">
        <f t="shared" si="133"/>
        <v>9999</v>
      </c>
      <c r="BQ104" s="167">
        <f>VLOOKUP(A104,'[1]average earnings workplace 2012'!$A$13:$GY$599,[1]lists1!$B$12,FALSE)</f>
        <v>16.670000000000002</v>
      </c>
      <c r="BR104" s="167" t="e">
        <f t="shared" si="134"/>
        <v>#N/A</v>
      </c>
      <c r="BS104" s="167" t="e">
        <f t="shared" si="135"/>
        <v>#N/A</v>
      </c>
      <c r="BY104" s="409"/>
      <c r="CF104" s="409"/>
      <c r="CM104" s="409"/>
      <c r="CT104" s="409"/>
      <c r="DA104" s="409"/>
      <c r="DH104" s="409"/>
      <c r="DO104" s="409"/>
      <c r="DV104" s="409"/>
      <c r="EC104" s="409"/>
      <c r="EJ104" s="409"/>
      <c r="EQ104" s="409"/>
      <c r="EX104" s="409"/>
      <c r="FE104" s="409"/>
      <c r="FL104" s="409"/>
      <c r="FS104" s="409"/>
      <c r="FZ104" s="409"/>
    </row>
    <row r="105" spans="1:182" x14ac:dyDescent="0.25">
      <c r="A105" s="420" t="s">
        <v>98</v>
      </c>
      <c r="B105" s="167" t="str">
        <f t="shared" si="116"/>
        <v>MU</v>
      </c>
      <c r="C105" s="405" t="str">
        <f>VLOOKUP(A105,'urban rural'!$A$11:$B$336,2,FALSE)</f>
        <v>Major Urban</v>
      </c>
      <c r="D105" s="167" t="str">
        <f t="shared" si="117"/>
        <v>Predominantly Urban</v>
      </c>
      <c r="F105" s="405">
        <f>VLOOKUP($A105,'urban rural'!$A$11:$S$336,4,FALSE)</f>
        <v>4.495628782784129E-3</v>
      </c>
      <c r="G105" s="424">
        <f t="shared" si="136"/>
        <v>45</v>
      </c>
      <c r="H105" s="405">
        <f t="shared" si="118"/>
        <v>45</v>
      </c>
      <c r="J105" s="405">
        <f>VLOOKUP($A105,'urban rural'!$A$11:$S$336,5,FALSE)</f>
        <v>3.4801324503311256E-3</v>
      </c>
      <c r="K105" s="424">
        <f t="shared" si="137"/>
        <v>43</v>
      </c>
      <c r="L105" s="405">
        <f t="shared" si="119"/>
        <v>43</v>
      </c>
      <c r="N105" s="405">
        <f>VLOOKUP($A105,'urban rural'!$A$11:$S$336,6,FALSE)</f>
        <v>3.137191157347204E-3</v>
      </c>
      <c r="O105" s="424">
        <f t="shared" si="138"/>
        <v>41</v>
      </c>
      <c r="P105" s="405">
        <f t="shared" si="120"/>
        <v>41</v>
      </c>
      <c r="R105" s="405">
        <f>VLOOKUP($A105,'urban rural'!$A$11:$S$336,7,FALSE)</f>
        <v>2.0601709469603735E-3</v>
      </c>
      <c r="S105" s="424">
        <f t="shared" si="139"/>
        <v>40</v>
      </c>
      <c r="T105" s="405">
        <f t="shared" si="121"/>
        <v>40</v>
      </c>
      <c r="V105" s="405">
        <f>VLOOKUP($A105,'urban rural'!$A$11:$S$336,8,FALSE)</f>
        <v>2.8917283120376597E-3</v>
      </c>
      <c r="W105" s="424">
        <f t="shared" si="140"/>
        <v>52</v>
      </c>
      <c r="X105" s="405">
        <f t="shared" si="122"/>
        <v>52</v>
      </c>
      <c r="Z105" s="405">
        <f>VLOOKUP($A105,'urban rural'!$A$11:$S$336,9,FALSE)</f>
        <v>1.9139072847682119E-3</v>
      </c>
      <c r="AA105" s="424">
        <f t="shared" si="141"/>
        <v>51</v>
      </c>
      <c r="AB105" s="405">
        <f t="shared" si="123"/>
        <v>51</v>
      </c>
      <c r="AD105" s="405">
        <f>VLOOKUP($A105,'urban rural'!$A$11:$S$336,10,FALSE)</f>
        <v>1.8628088426527959E-3</v>
      </c>
      <c r="AE105" s="424">
        <f t="shared" si="142"/>
        <v>50</v>
      </c>
      <c r="AF105" s="405">
        <f t="shared" si="124"/>
        <v>50</v>
      </c>
      <c r="AH105" s="405">
        <f>VLOOKUP($A105,'urban rural'!$A$11:$S$336,11,FALSE)</f>
        <v>9.4245145452514329E-4</v>
      </c>
      <c r="AI105" s="424">
        <f t="shared" si="143"/>
        <v>45</v>
      </c>
      <c r="AJ105" s="405">
        <f t="shared" si="125"/>
        <v>45</v>
      </c>
      <c r="AL105" s="405">
        <f>VLOOKUP($A105,'urban rural'!$A$11:$S$336,12,FALSE)</f>
        <v>1.6072629455279085E-3</v>
      </c>
      <c r="AM105" s="424">
        <f t="shared" si="144"/>
        <v>38</v>
      </c>
      <c r="AN105" s="405">
        <f t="shared" si="126"/>
        <v>38</v>
      </c>
      <c r="AP105" s="405">
        <f>VLOOKUP($A105,'urban rural'!$A$11:$S$336,13,FALSE)</f>
        <v>1.5629139072847681E-3</v>
      </c>
      <c r="AQ105" s="424">
        <f t="shared" si="145"/>
        <v>38</v>
      </c>
      <c r="AR105" s="405">
        <f t="shared" si="127"/>
        <v>38</v>
      </c>
      <c r="AT105" s="405">
        <f>VLOOKUP($A105,'urban rural'!$A$11:$S$336,14,FALSE)</f>
        <v>1.277633289986996E-3</v>
      </c>
      <c r="AU105" s="424">
        <f t="shared" si="146"/>
        <v>34</v>
      </c>
      <c r="AV105" s="405">
        <f t="shared" si="128"/>
        <v>34</v>
      </c>
      <c r="AX105" s="405">
        <f>VLOOKUP($A105,'urban rural'!$A$11:$S$336,15,FALSE)</f>
        <v>1.1177194924352301E-3</v>
      </c>
      <c r="AY105" s="424">
        <f t="shared" si="147"/>
        <v>36</v>
      </c>
      <c r="AZ105" s="405">
        <f t="shared" si="129"/>
        <v>36</v>
      </c>
      <c r="BB105" s="405" t="str">
        <f>VLOOKUP($A105,'urban rural'!$A$11:$S$336,16,FALSE)</f>
        <v>error</v>
      </c>
      <c r="BC105" s="424">
        <f t="shared" si="148"/>
        <v>1</v>
      </c>
      <c r="BD105" s="405" t="str">
        <f t="shared" si="130"/>
        <v>9999</v>
      </c>
      <c r="BF105" s="405" t="str">
        <f>VLOOKUP($A105,'urban rural'!$A$11:$S$336,17,FALSE)</f>
        <v>error</v>
      </c>
      <c r="BG105" s="424">
        <f t="shared" si="149"/>
        <v>1</v>
      </c>
      <c r="BH105" s="405" t="str">
        <f t="shared" si="131"/>
        <v>9999</v>
      </c>
      <c r="BJ105" s="405" t="str">
        <f>VLOOKUP($A105,'urban rural'!$A$11:$S$336,18,FALSE)</f>
        <v>error</v>
      </c>
      <c r="BK105" s="424">
        <f t="shared" si="150"/>
        <v>1</v>
      </c>
      <c r="BL105" s="405" t="str">
        <f t="shared" si="132"/>
        <v>9999</v>
      </c>
      <c r="BN105" s="405" t="str">
        <f>VLOOKUP($A105,'urban rural'!$A$11:$S$336,19,FALSE)</f>
        <v>error</v>
      </c>
      <c r="BO105" s="424">
        <f t="shared" si="151"/>
        <v>1</v>
      </c>
      <c r="BP105" s="405" t="str">
        <f t="shared" si="133"/>
        <v>9999</v>
      </c>
      <c r="BQ105" s="167">
        <f>VLOOKUP(A105,'[1]average earnings workplace 2012'!$A$13:$GY$599,[1]lists1!$B$12,FALSE)</f>
        <v>13.12</v>
      </c>
      <c r="BR105" s="167" t="e">
        <f t="shared" si="134"/>
        <v>#N/A</v>
      </c>
      <c r="BS105" s="167" t="e">
        <f t="shared" si="135"/>
        <v>#N/A</v>
      </c>
      <c r="BY105" s="409"/>
      <c r="CF105" s="409"/>
      <c r="CM105" s="409"/>
      <c r="CT105" s="409"/>
      <c r="DA105" s="409"/>
      <c r="DH105" s="409"/>
      <c r="DO105" s="409"/>
      <c r="DV105" s="409"/>
      <c r="EC105" s="409"/>
      <c r="EJ105" s="409"/>
      <c r="EQ105" s="409"/>
      <c r="EX105" s="409"/>
      <c r="FE105" s="409"/>
      <c r="FL105" s="409"/>
      <c r="FS105" s="409"/>
      <c r="FZ105" s="409"/>
    </row>
    <row r="106" spans="1:182" x14ac:dyDescent="0.25">
      <c r="A106" s="420" t="s">
        <v>99</v>
      </c>
      <c r="B106" s="167" t="str">
        <f t="shared" si="116"/>
        <v>SR</v>
      </c>
      <c r="C106" s="405" t="str">
        <f>VLOOKUP(A106,'urban rural'!$A$11:$B$336,2,FALSE)</f>
        <v>Significant Rural</v>
      </c>
      <c r="D106" s="167" t="str">
        <f t="shared" si="117"/>
        <v>Significant Rural</v>
      </c>
      <c r="F106" s="405">
        <f>VLOOKUP($A106,'urban rural'!$A$11:$S$336,4,FALSE)</f>
        <v>6.9692058346839541E-4</v>
      </c>
      <c r="G106" s="424">
        <f t="shared" si="136"/>
        <v>17</v>
      </c>
      <c r="H106" s="405">
        <f t="shared" si="118"/>
        <v>17</v>
      </c>
      <c r="J106" s="405">
        <f>VLOOKUP($A106,'urban rural'!$A$11:$S$336,5,FALSE)</f>
        <v>5.573505654281099E-4</v>
      </c>
      <c r="K106" s="424">
        <f t="shared" si="137"/>
        <v>22</v>
      </c>
      <c r="L106" s="405">
        <f t="shared" si="119"/>
        <v>22</v>
      </c>
      <c r="N106" s="405">
        <f>VLOOKUP($A106,'urban rural'!$A$11:$S$336,6,FALSE)</f>
        <v>6.360708534621578E-4</v>
      </c>
      <c r="O106" s="424">
        <f t="shared" si="138"/>
        <v>23</v>
      </c>
      <c r="P106" s="405">
        <f t="shared" si="120"/>
        <v>23</v>
      </c>
      <c r="R106" s="405">
        <f>VLOOKUP($A106,'urban rural'!$A$11:$S$336,7,FALSE)</f>
        <v>4.2059301805165764E-4</v>
      </c>
      <c r="S106" s="424">
        <f t="shared" si="139"/>
        <v>16</v>
      </c>
      <c r="T106" s="405">
        <f t="shared" si="121"/>
        <v>16</v>
      </c>
      <c r="V106" s="405">
        <f>VLOOKUP($A106,'urban rural'!$A$11:$S$336,8,FALSE)</f>
        <v>5.996758508914101E-4</v>
      </c>
      <c r="W106" s="424">
        <f t="shared" si="140"/>
        <v>25</v>
      </c>
      <c r="X106" s="405">
        <f t="shared" si="122"/>
        <v>25</v>
      </c>
      <c r="Z106" s="405">
        <f>VLOOKUP($A106,'urban rural'!$A$11:$S$336,9,FALSE)</f>
        <v>3.8772213247172859E-4</v>
      </c>
      <c r="AA106" s="424">
        <f t="shared" si="141"/>
        <v>37</v>
      </c>
      <c r="AB106" s="405">
        <f t="shared" si="123"/>
        <v>37</v>
      </c>
      <c r="AD106" s="405">
        <f>VLOOKUP($A106,'urban rural'!$A$11:$S$336,10,FALSE)</f>
        <v>4.7504025764895331E-4</v>
      </c>
      <c r="AE106" s="424">
        <f t="shared" si="142"/>
        <v>34</v>
      </c>
      <c r="AF106" s="405">
        <f t="shared" si="124"/>
        <v>34</v>
      </c>
      <c r="AH106" s="405">
        <f>VLOOKUP($A106,'urban rural'!$A$11:$S$336,11,FALSE)</f>
        <v>3.9037655579980619E-4</v>
      </c>
      <c r="AI106" s="424">
        <f t="shared" si="143"/>
        <v>32</v>
      </c>
      <c r="AJ106" s="405">
        <f t="shared" si="125"/>
        <v>32</v>
      </c>
      <c r="AL106" s="405">
        <f>VLOOKUP($A106,'urban rural'!$A$11:$S$336,12,FALSE)</f>
        <v>1.0534846029173419E-4</v>
      </c>
      <c r="AM106" s="424">
        <f t="shared" si="144"/>
        <v>13</v>
      </c>
      <c r="AN106" s="405">
        <f t="shared" si="126"/>
        <v>13</v>
      </c>
      <c r="AP106" s="405">
        <f>VLOOKUP($A106,'urban rural'!$A$11:$S$336,13,FALSE)</f>
        <v>1.6962843295638126E-4</v>
      </c>
      <c r="AQ106" s="424">
        <f t="shared" si="145"/>
        <v>19</v>
      </c>
      <c r="AR106" s="405">
        <f t="shared" si="127"/>
        <v>19</v>
      </c>
      <c r="AT106" s="405">
        <f>VLOOKUP($A106,'urban rural'!$A$11:$S$336,14,FALSE)</f>
        <v>1.6103059581320451E-4</v>
      </c>
      <c r="AU106" s="424">
        <f t="shared" si="146"/>
        <v>21</v>
      </c>
      <c r="AV106" s="405">
        <f t="shared" si="128"/>
        <v>21</v>
      </c>
      <c r="AX106" s="405">
        <f>VLOOKUP($A106,'urban rural'!$A$11:$S$336,15,FALSE)</f>
        <v>3.0216462251851471E-5</v>
      </c>
      <c r="AY106" s="424">
        <f t="shared" si="147"/>
        <v>7</v>
      </c>
      <c r="AZ106" s="405">
        <f t="shared" si="129"/>
        <v>7</v>
      </c>
      <c r="BB106" s="405" t="str">
        <f>VLOOKUP($A106,'urban rural'!$A$11:$S$336,16,FALSE)</f>
        <v>error</v>
      </c>
      <c r="BC106" s="424">
        <f t="shared" si="148"/>
        <v>1</v>
      </c>
      <c r="BD106" s="405" t="str">
        <f t="shared" si="130"/>
        <v>9999</v>
      </c>
      <c r="BF106" s="405" t="str">
        <f>VLOOKUP($A106,'urban rural'!$A$11:$S$336,17,FALSE)</f>
        <v>error</v>
      </c>
      <c r="BG106" s="424">
        <f t="shared" si="149"/>
        <v>1</v>
      </c>
      <c r="BH106" s="405" t="str">
        <f t="shared" si="131"/>
        <v>9999</v>
      </c>
      <c r="BJ106" s="405" t="str">
        <f>VLOOKUP($A106,'urban rural'!$A$11:$S$336,18,FALSE)</f>
        <v>error</v>
      </c>
      <c r="BK106" s="424">
        <f t="shared" si="150"/>
        <v>1</v>
      </c>
      <c r="BL106" s="405" t="str">
        <f t="shared" si="132"/>
        <v>9999</v>
      </c>
      <c r="BN106" s="405" t="str">
        <f>VLOOKUP($A106,'urban rural'!$A$11:$S$336,19,FALSE)</f>
        <v>error</v>
      </c>
      <c r="BO106" s="424">
        <f t="shared" si="151"/>
        <v>1</v>
      </c>
      <c r="BP106" s="405" t="str">
        <f t="shared" si="133"/>
        <v>9999</v>
      </c>
      <c r="BQ106" s="167">
        <f>VLOOKUP(A106,'[1]average earnings workplace 2012'!$A$13:$GY$599,[1]lists1!$B$12,FALSE)</f>
        <v>14.04</v>
      </c>
      <c r="BR106" s="167" t="e">
        <f t="shared" si="134"/>
        <v>#N/A</v>
      </c>
      <c r="BS106" s="167" t="e">
        <f t="shared" si="135"/>
        <v>#N/A</v>
      </c>
      <c r="BY106" s="409"/>
      <c r="CF106" s="409"/>
      <c r="CM106" s="409"/>
      <c r="CT106" s="409"/>
      <c r="DA106" s="409"/>
      <c r="DH106" s="409"/>
      <c r="DO106" s="409"/>
      <c r="DV106" s="409"/>
      <c r="EC106" s="409"/>
      <c r="EJ106" s="409"/>
      <c r="EQ106" s="409"/>
      <c r="EX106" s="409"/>
      <c r="FE106" s="409"/>
      <c r="FL106" s="409"/>
      <c r="FS106" s="409"/>
      <c r="FZ106" s="409"/>
    </row>
    <row r="107" spans="1:182" x14ac:dyDescent="0.25">
      <c r="A107" s="420" t="s">
        <v>100</v>
      </c>
      <c r="B107" s="167" t="str">
        <f t="shared" si="116"/>
        <v>MU</v>
      </c>
      <c r="C107" s="405" t="str">
        <f>VLOOKUP(A107,'urban rural'!$A$11:$B$336,2,FALSE)</f>
        <v>Major Urban</v>
      </c>
      <c r="D107" s="167" t="str">
        <f t="shared" si="117"/>
        <v>Predominantly Urban</v>
      </c>
      <c r="F107" s="405">
        <f>VLOOKUP($A107,'urban rural'!$A$11:$S$336,4,FALSE)</f>
        <v>9.7931034482758614E-4</v>
      </c>
      <c r="G107" s="424">
        <f t="shared" si="136"/>
        <v>19</v>
      </c>
      <c r="H107" s="405">
        <f t="shared" si="118"/>
        <v>19</v>
      </c>
      <c r="J107" s="405">
        <f>VLOOKUP($A107,'urban rural'!$A$11:$S$336,5,FALSE)</f>
        <v>7.9343365253077981E-4</v>
      </c>
      <c r="K107" s="424">
        <f t="shared" si="137"/>
        <v>22</v>
      </c>
      <c r="L107" s="405">
        <f t="shared" si="119"/>
        <v>22</v>
      </c>
      <c r="N107" s="405">
        <f>VLOOKUP($A107,'urban rural'!$A$11:$S$336,6,FALSE)</f>
        <v>8.8829071332436065E-4</v>
      </c>
      <c r="O107" s="424">
        <f t="shared" si="138"/>
        <v>19</v>
      </c>
      <c r="P107" s="405">
        <f t="shared" si="120"/>
        <v>19</v>
      </c>
      <c r="R107" s="405">
        <f>VLOOKUP($A107,'urban rural'!$A$11:$S$336,7,FALSE)</f>
        <v>9.8272130454919227E-4</v>
      </c>
      <c r="S107" s="424">
        <f t="shared" si="139"/>
        <v>23</v>
      </c>
      <c r="T107" s="405">
        <f t="shared" si="121"/>
        <v>23</v>
      </c>
      <c r="V107" s="405">
        <f>VLOOKUP($A107,'urban rural'!$A$11:$S$336,8,FALSE)</f>
        <v>5.6551724137931039E-4</v>
      </c>
      <c r="W107" s="424">
        <f t="shared" si="140"/>
        <v>20</v>
      </c>
      <c r="X107" s="405">
        <f t="shared" si="122"/>
        <v>20</v>
      </c>
      <c r="Z107" s="405">
        <f>VLOOKUP($A107,'urban rural'!$A$11:$S$336,9,FALSE)</f>
        <v>3.1463748290013681E-4</v>
      </c>
      <c r="AA107" s="424">
        <f t="shared" si="141"/>
        <v>18</v>
      </c>
      <c r="AB107" s="405">
        <f t="shared" si="123"/>
        <v>18</v>
      </c>
      <c r="AD107" s="405">
        <f>VLOOKUP($A107,'urban rural'!$A$11:$S$336,10,FALSE)</f>
        <v>5.1144010767160161E-4</v>
      </c>
      <c r="AE107" s="424">
        <f t="shared" si="142"/>
        <v>23</v>
      </c>
      <c r="AF107" s="405">
        <f t="shared" si="124"/>
        <v>23</v>
      </c>
      <c r="AH107" s="405">
        <f>VLOOKUP($A107,'urban rural'!$A$11:$S$336,11,FALSE)</f>
        <v>3.0723563175983444E-4</v>
      </c>
      <c r="AI107" s="424">
        <f t="shared" si="143"/>
        <v>20</v>
      </c>
      <c r="AJ107" s="405">
        <f t="shared" si="125"/>
        <v>20</v>
      </c>
      <c r="AL107" s="405">
        <f>VLOOKUP($A107,'urban rural'!$A$11:$S$336,12,FALSE)</f>
        <v>4.1379310344827585E-4</v>
      </c>
      <c r="AM107" s="424">
        <f t="shared" si="144"/>
        <v>21</v>
      </c>
      <c r="AN107" s="405">
        <f t="shared" si="126"/>
        <v>21</v>
      </c>
      <c r="AP107" s="405">
        <f>VLOOKUP($A107,'urban rural'!$A$11:$S$336,13,FALSE)</f>
        <v>4.6511627906976747E-4</v>
      </c>
      <c r="AQ107" s="424">
        <f t="shared" si="145"/>
        <v>26</v>
      </c>
      <c r="AR107" s="405">
        <f t="shared" si="127"/>
        <v>26</v>
      </c>
      <c r="AT107" s="405">
        <f>VLOOKUP($A107,'urban rural'!$A$11:$S$336,14,FALSE)</f>
        <v>3.7685060565275909E-4</v>
      </c>
      <c r="AU107" s="424">
        <f t="shared" si="146"/>
        <v>21</v>
      </c>
      <c r="AV107" s="405">
        <f t="shared" si="128"/>
        <v>21</v>
      </c>
      <c r="AX107" s="405">
        <f>VLOOKUP($A107,'urban rural'!$A$11:$S$336,15,FALSE)</f>
        <v>6.7548567278935762E-4</v>
      </c>
      <c r="AY107" s="424">
        <f t="shared" si="147"/>
        <v>27</v>
      </c>
      <c r="AZ107" s="405">
        <f t="shared" si="129"/>
        <v>27</v>
      </c>
      <c r="BB107" s="405" t="str">
        <f>VLOOKUP($A107,'urban rural'!$A$11:$S$336,16,FALSE)</f>
        <v>error</v>
      </c>
      <c r="BC107" s="424">
        <f t="shared" si="148"/>
        <v>1</v>
      </c>
      <c r="BD107" s="405" t="str">
        <f t="shared" si="130"/>
        <v>9999</v>
      </c>
      <c r="BF107" s="405" t="str">
        <f>VLOOKUP($A107,'urban rural'!$A$11:$S$336,17,FALSE)</f>
        <v>error</v>
      </c>
      <c r="BG107" s="424">
        <f t="shared" si="149"/>
        <v>1</v>
      </c>
      <c r="BH107" s="405" t="str">
        <f t="shared" si="131"/>
        <v>9999</v>
      </c>
      <c r="BJ107" s="405" t="str">
        <f>VLOOKUP($A107,'urban rural'!$A$11:$S$336,18,FALSE)</f>
        <v>error</v>
      </c>
      <c r="BK107" s="424">
        <f t="shared" si="150"/>
        <v>1</v>
      </c>
      <c r="BL107" s="405" t="str">
        <f t="shared" si="132"/>
        <v>9999</v>
      </c>
      <c r="BN107" s="405" t="str">
        <f>VLOOKUP($A107,'urban rural'!$A$11:$S$336,19,FALSE)</f>
        <v>error</v>
      </c>
      <c r="BO107" s="424">
        <f t="shared" si="151"/>
        <v>1</v>
      </c>
      <c r="BP107" s="405" t="str">
        <f t="shared" si="133"/>
        <v>9999</v>
      </c>
      <c r="BQ107" s="167">
        <f>VLOOKUP(A107,'[1]average earnings workplace 2012'!$A$13:$GY$599,[1]lists1!$B$12,FALSE)</f>
        <v>16.39</v>
      </c>
      <c r="BR107" s="167" t="e">
        <f t="shared" si="134"/>
        <v>#N/A</v>
      </c>
      <c r="BS107" s="167" t="e">
        <f t="shared" si="135"/>
        <v>#N/A</v>
      </c>
      <c r="BY107" s="409"/>
      <c r="CF107" s="409"/>
      <c r="CM107" s="409"/>
      <c r="CT107" s="409"/>
      <c r="DA107" s="409"/>
      <c r="DH107" s="409"/>
      <c r="DO107" s="409"/>
      <c r="DV107" s="409"/>
      <c r="EC107" s="409"/>
      <c r="EJ107" s="409"/>
      <c r="EQ107" s="409"/>
      <c r="EX107" s="409"/>
      <c r="FE107" s="409"/>
      <c r="FL107" s="409"/>
      <c r="FS107" s="409"/>
      <c r="FZ107" s="409"/>
    </row>
    <row r="108" spans="1:182" x14ac:dyDescent="0.25">
      <c r="A108" s="420" t="s">
        <v>101</v>
      </c>
      <c r="B108" s="167" t="str">
        <f t="shared" si="116"/>
        <v>LU</v>
      </c>
      <c r="C108" s="405" t="str">
        <f>VLOOKUP(A108,'urban rural'!$A$11:$B$336,2,FALSE)</f>
        <v>Large Urban</v>
      </c>
      <c r="D108" s="167" t="str">
        <f t="shared" si="117"/>
        <v>Predominantly Urban</v>
      </c>
      <c r="F108" s="405">
        <f>VLOOKUP($A108,'urban rural'!$A$11:$S$336,4,FALSE)</f>
        <v>2.7978339350180506E-4</v>
      </c>
      <c r="G108" s="424">
        <f t="shared" si="136"/>
        <v>5</v>
      </c>
      <c r="H108" s="405">
        <f t="shared" si="118"/>
        <v>5</v>
      </c>
      <c r="J108" s="405">
        <f>VLOOKUP($A108,'urban rural'!$A$11:$S$336,5,FALSE)</f>
        <v>1.527403414195867E-4</v>
      </c>
      <c r="K108" s="424">
        <f t="shared" si="137"/>
        <v>4</v>
      </c>
      <c r="L108" s="405">
        <f t="shared" si="119"/>
        <v>4</v>
      </c>
      <c r="N108" s="405">
        <f>VLOOKUP($A108,'urban rural'!$A$11:$S$336,6,FALSE)</f>
        <v>2.1486123545210386E-4</v>
      </c>
      <c r="O108" s="424">
        <f t="shared" si="138"/>
        <v>5</v>
      </c>
      <c r="P108" s="405">
        <f t="shared" si="120"/>
        <v>5</v>
      </c>
      <c r="R108" s="405">
        <f>VLOOKUP($A108,'urban rural'!$A$11:$S$336,7,FALSE)</f>
        <v>1.7731247973925177E-4</v>
      </c>
      <c r="S108" s="424">
        <f t="shared" si="139"/>
        <v>5</v>
      </c>
      <c r="T108" s="405">
        <f t="shared" si="121"/>
        <v>5</v>
      </c>
      <c r="V108" s="405">
        <f>VLOOKUP($A108,'urban rural'!$A$11:$S$336,8,FALSE)</f>
        <v>2.1660649819494585E-4</v>
      </c>
      <c r="W108" s="424">
        <f t="shared" si="140"/>
        <v>7</v>
      </c>
      <c r="X108" s="405">
        <f t="shared" si="122"/>
        <v>7</v>
      </c>
      <c r="Z108" s="405">
        <f>VLOOKUP($A108,'urban rural'!$A$11:$S$336,9,FALSE)</f>
        <v>8.9847259658580413E-5</v>
      </c>
      <c r="AA108" s="424">
        <f t="shared" si="141"/>
        <v>5</v>
      </c>
      <c r="AB108" s="405">
        <f t="shared" si="123"/>
        <v>5</v>
      </c>
      <c r="AD108" s="405">
        <f>VLOOKUP($A108,'urban rural'!$A$11:$S$336,10,FALSE)</f>
        <v>1.2533572068039391E-4</v>
      </c>
      <c r="AE108" s="424">
        <f t="shared" si="142"/>
        <v>3</v>
      </c>
      <c r="AF108" s="405">
        <f t="shared" si="124"/>
        <v>3</v>
      </c>
      <c r="AH108" s="405">
        <f>VLOOKUP($A108,'urban rural'!$A$11:$S$336,11,FALSE)</f>
        <v>1.0810216227160525E-4</v>
      </c>
      <c r="AI108" s="424">
        <f t="shared" si="143"/>
        <v>8</v>
      </c>
      <c r="AJ108" s="405">
        <f t="shared" si="125"/>
        <v>8</v>
      </c>
      <c r="AL108" s="405">
        <f>VLOOKUP($A108,'urban rural'!$A$11:$S$336,12,FALSE)</f>
        <v>5.4151624548736462E-5</v>
      </c>
      <c r="AM108" s="424">
        <f t="shared" si="144"/>
        <v>6</v>
      </c>
      <c r="AN108" s="405">
        <f t="shared" si="126"/>
        <v>6</v>
      </c>
      <c r="AP108" s="405">
        <f>VLOOKUP($A108,'urban rural'!$A$11:$S$336,13,FALSE)</f>
        <v>6.2893081761006286E-5</v>
      </c>
      <c r="AQ108" s="424">
        <f t="shared" si="145"/>
        <v>5</v>
      </c>
      <c r="AR108" s="405">
        <f t="shared" si="127"/>
        <v>5</v>
      </c>
      <c r="AT108" s="405">
        <f>VLOOKUP($A108,'urban rural'!$A$11:$S$336,14,FALSE)</f>
        <v>8.0572963294538944E-5</v>
      </c>
      <c r="AU108" s="424">
        <f t="shared" si="146"/>
        <v>8</v>
      </c>
      <c r="AV108" s="405">
        <f t="shared" si="128"/>
        <v>8</v>
      </c>
      <c r="AX108" s="405">
        <f>VLOOKUP($A108,'urban rural'!$A$11:$S$336,15,FALSE)</f>
        <v>6.9210317467646501E-5</v>
      </c>
      <c r="AY108" s="424">
        <f t="shared" si="147"/>
        <v>7</v>
      </c>
      <c r="AZ108" s="405">
        <f t="shared" si="129"/>
        <v>7</v>
      </c>
      <c r="BB108" s="405" t="str">
        <f>VLOOKUP($A108,'urban rural'!$A$11:$S$336,16,FALSE)</f>
        <v>error</v>
      </c>
      <c r="BC108" s="424">
        <f t="shared" si="148"/>
        <v>1</v>
      </c>
      <c r="BD108" s="405" t="str">
        <f t="shared" si="130"/>
        <v>9999</v>
      </c>
      <c r="BF108" s="405" t="str">
        <f>VLOOKUP($A108,'urban rural'!$A$11:$S$336,17,FALSE)</f>
        <v>error</v>
      </c>
      <c r="BG108" s="424">
        <f t="shared" si="149"/>
        <v>1</v>
      </c>
      <c r="BH108" s="405" t="str">
        <f t="shared" si="131"/>
        <v>9999</v>
      </c>
      <c r="BJ108" s="405" t="str">
        <f>VLOOKUP($A108,'urban rural'!$A$11:$S$336,18,FALSE)</f>
        <v>error</v>
      </c>
      <c r="BK108" s="424">
        <f t="shared" si="150"/>
        <v>1</v>
      </c>
      <c r="BL108" s="405" t="str">
        <f t="shared" si="132"/>
        <v>9999</v>
      </c>
      <c r="BN108" s="405" t="str">
        <f>VLOOKUP($A108,'urban rural'!$A$11:$S$336,19,FALSE)</f>
        <v>error</v>
      </c>
      <c r="BO108" s="424">
        <f t="shared" si="151"/>
        <v>1</v>
      </c>
      <c r="BP108" s="405" t="str">
        <f t="shared" si="133"/>
        <v>9999</v>
      </c>
      <c r="BQ108" s="167">
        <f>VLOOKUP(A108,'[1]average earnings workplace 2012'!$A$13:$GY$599,[1]lists1!$B$12,FALSE)</f>
        <v>10.85</v>
      </c>
      <c r="BR108" s="167" t="e">
        <f t="shared" si="134"/>
        <v>#N/A</v>
      </c>
      <c r="BS108" s="167" t="e">
        <f t="shared" si="135"/>
        <v>#N/A</v>
      </c>
      <c r="BY108" s="409"/>
      <c r="CF108" s="409"/>
      <c r="CM108" s="409"/>
      <c r="CT108" s="409"/>
      <c r="DA108" s="409"/>
      <c r="DH108" s="409"/>
      <c r="DO108" s="409"/>
      <c r="DV108" s="409"/>
      <c r="EC108" s="409"/>
      <c r="EJ108" s="409"/>
      <c r="EQ108" s="409"/>
      <c r="EX108" s="409"/>
      <c r="FE108" s="409"/>
      <c r="FL108" s="409"/>
      <c r="FS108" s="409"/>
      <c r="FZ108" s="409"/>
    </row>
    <row r="109" spans="1:182" x14ac:dyDescent="0.25">
      <c r="A109" s="420" t="s">
        <v>102</v>
      </c>
      <c r="B109" s="167" t="str">
        <f t="shared" si="116"/>
        <v>OU</v>
      </c>
      <c r="C109" s="405" t="str">
        <f>VLOOKUP(A109,'urban rural'!$A$11:$B$336,2,FALSE)</f>
        <v>Other Urban</v>
      </c>
      <c r="D109" s="167" t="str">
        <f t="shared" si="117"/>
        <v>Predominantly Urban</v>
      </c>
      <c r="F109" s="405">
        <f>VLOOKUP($A109,'urban rural'!$A$11:$S$336,4,FALSE)</f>
        <v>4.7285464098073557E-3</v>
      </c>
      <c r="G109" s="424">
        <f t="shared" si="136"/>
        <v>51</v>
      </c>
      <c r="H109" s="405">
        <f t="shared" si="118"/>
        <v>51</v>
      </c>
      <c r="J109" s="405">
        <f>VLOOKUP($A109,'urban rural'!$A$11:$S$336,5,FALSE)</f>
        <v>5.2797202797202798E-3</v>
      </c>
      <c r="K109" s="424">
        <f t="shared" si="137"/>
        <v>55</v>
      </c>
      <c r="L109" s="405">
        <f t="shared" si="119"/>
        <v>55</v>
      </c>
      <c r="N109" s="405">
        <f>VLOOKUP($A109,'urban rural'!$A$11:$S$336,6,FALSE)</f>
        <v>8.0898876404494387E-3</v>
      </c>
      <c r="O109" s="424">
        <f t="shared" si="138"/>
        <v>56</v>
      </c>
      <c r="P109" s="405">
        <f t="shared" si="120"/>
        <v>56</v>
      </c>
      <c r="R109" s="405">
        <f>VLOOKUP($A109,'urban rural'!$A$11:$S$336,7,FALSE)</f>
        <v>3.8195072170634369E-3</v>
      </c>
      <c r="S109" s="424">
        <f t="shared" si="139"/>
        <v>51</v>
      </c>
      <c r="T109" s="405">
        <f t="shared" si="121"/>
        <v>51</v>
      </c>
      <c r="V109" s="405">
        <f>VLOOKUP($A109,'urban rural'!$A$11:$S$336,8,FALSE)</f>
        <v>1.1646234676007006E-3</v>
      </c>
      <c r="W109" s="424">
        <f t="shared" si="140"/>
        <v>39</v>
      </c>
      <c r="X109" s="405">
        <f t="shared" si="122"/>
        <v>39</v>
      </c>
      <c r="Z109" s="405">
        <f>VLOOKUP($A109,'urban rural'!$A$11:$S$336,9,FALSE)</f>
        <v>6.0314685314685312E-4</v>
      </c>
      <c r="AA109" s="424">
        <f t="shared" si="141"/>
        <v>43</v>
      </c>
      <c r="AB109" s="405">
        <f t="shared" si="123"/>
        <v>43</v>
      </c>
      <c r="AD109" s="405">
        <f>VLOOKUP($A109,'urban rural'!$A$11:$S$336,10,FALSE)</f>
        <v>7.0872947277441658E-4</v>
      </c>
      <c r="AE109" s="424">
        <f t="shared" si="142"/>
        <v>39</v>
      </c>
      <c r="AF109" s="405">
        <f t="shared" si="124"/>
        <v>39</v>
      </c>
      <c r="AH109" s="405">
        <f>VLOOKUP($A109,'urban rural'!$A$11:$S$336,11,FALSE)</f>
        <v>6.0799997679288292E-4</v>
      </c>
      <c r="AI109" s="424">
        <f t="shared" si="143"/>
        <v>36</v>
      </c>
      <c r="AJ109" s="405">
        <f t="shared" si="125"/>
        <v>36</v>
      </c>
      <c r="AL109" s="405">
        <f>VLOOKUP($A109,'urban rural'!$A$11:$S$336,12,FALSE)</f>
        <v>3.5639229422066549E-3</v>
      </c>
      <c r="AM109" s="424">
        <f t="shared" si="144"/>
        <v>54</v>
      </c>
      <c r="AN109" s="405">
        <f t="shared" si="126"/>
        <v>54</v>
      </c>
      <c r="AP109" s="405">
        <f>VLOOKUP($A109,'urban rural'!$A$11:$S$336,13,FALSE)</f>
        <v>4.6765734265734266E-3</v>
      </c>
      <c r="AQ109" s="424">
        <f t="shared" si="145"/>
        <v>55</v>
      </c>
      <c r="AR109" s="405">
        <f t="shared" si="127"/>
        <v>55</v>
      </c>
      <c r="AT109" s="405">
        <f>VLOOKUP($A109,'urban rural'!$A$11:$S$336,14,FALSE)</f>
        <v>7.3725151253241144E-3</v>
      </c>
      <c r="AU109" s="424">
        <f t="shared" si="146"/>
        <v>56</v>
      </c>
      <c r="AV109" s="405">
        <f t="shared" si="128"/>
        <v>56</v>
      </c>
      <c r="AX109" s="405">
        <f>VLOOKUP($A109,'urban rural'!$A$11:$S$336,15,FALSE)</f>
        <v>3.2115072402705541E-3</v>
      </c>
      <c r="AY109" s="424">
        <f t="shared" si="147"/>
        <v>51</v>
      </c>
      <c r="AZ109" s="405">
        <f t="shared" si="129"/>
        <v>51</v>
      </c>
      <c r="BB109" s="405" t="str">
        <f>VLOOKUP($A109,'urban rural'!$A$11:$S$336,16,FALSE)</f>
        <v>error</v>
      </c>
      <c r="BC109" s="424">
        <f t="shared" si="148"/>
        <v>1</v>
      </c>
      <c r="BD109" s="405" t="str">
        <f t="shared" si="130"/>
        <v>9999</v>
      </c>
      <c r="BF109" s="405" t="str">
        <f>VLOOKUP($A109,'urban rural'!$A$11:$S$336,17,FALSE)</f>
        <v>error</v>
      </c>
      <c r="BG109" s="424">
        <f t="shared" si="149"/>
        <v>1</v>
      </c>
      <c r="BH109" s="405" t="str">
        <f t="shared" si="131"/>
        <v>9999</v>
      </c>
      <c r="BJ109" s="405" t="str">
        <f>VLOOKUP($A109,'urban rural'!$A$11:$S$336,18,FALSE)</f>
        <v>error</v>
      </c>
      <c r="BK109" s="424">
        <f t="shared" si="150"/>
        <v>1</v>
      </c>
      <c r="BL109" s="405" t="str">
        <f t="shared" si="132"/>
        <v>9999</v>
      </c>
      <c r="BN109" s="405" t="str">
        <f>VLOOKUP($A109,'urban rural'!$A$11:$S$336,19,FALSE)</f>
        <v>error</v>
      </c>
      <c r="BO109" s="424">
        <f t="shared" si="151"/>
        <v>1</v>
      </c>
      <c r="BP109" s="405" t="str">
        <f t="shared" si="133"/>
        <v>9999</v>
      </c>
      <c r="BQ109" s="167">
        <f>VLOOKUP(A109,'[1]average earnings workplace 2012'!$A$13:$GY$599,[1]lists1!$B$12,FALSE)</f>
        <v>13.95</v>
      </c>
      <c r="BR109" s="167" t="e">
        <f t="shared" si="134"/>
        <v>#N/A</v>
      </c>
      <c r="BS109" s="167" t="e">
        <f t="shared" si="135"/>
        <v>#N/A</v>
      </c>
      <c r="BY109" s="409"/>
      <c r="CF109" s="409"/>
      <c r="CM109" s="409"/>
      <c r="CT109" s="409"/>
      <c r="DA109" s="409"/>
      <c r="DH109" s="409"/>
      <c r="DO109" s="409"/>
      <c r="DV109" s="409"/>
      <c r="EC109" s="409"/>
      <c r="EJ109" s="409"/>
      <c r="EQ109" s="409"/>
      <c r="EX109" s="409"/>
      <c r="FE109" s="409"/>
      <c r="FL109" s="409"/>
      <c r="FS109" s="409"/>
      <c r="FZ109" s="409"/>
    </row>
    <row r="110" spans="1:182" x14ac:dyDescent="0.25">
      <c r="A110" s="420" t="s">
        <v>103</v>
      </c>
      <c r="B110" s="167" t="str">
        <f t="shared" si="116"/>
        <v>LU</v>
      </c>
      <c r="C110" s="405" t="str">
        <f>VLOOKUP(A110,'urban rural'!$A$11:$B$336,2,FALSE)</f>
        <v>Large Urban</v>
      </c>
      <c r="D110" s="167" t="str">
        <f t="shared" si="117"/>
        <v>Predominantly Urban</v>
      </c>
      <c r="F110" s="405">
        <f>VLOOKUP($A110,'urban rural'!$A$11:$S$336,4,FALSE)</f>
        <v>2.9945553539019963E-4</v>
      </c>
      <c r="G110" s="424">
        <f t="shared" si="136"/>
        <v>7</v>
      </c>
      <c r="H110" s="405">
        <f t="shared" si="118"/>
        <v>7</v>
      </c>
      <c r="J110" s="405">
        <f>VLOOKUP($A110,'urban rural'!$A$11:$S$336,5,FALSE)</f>
        <v>2.8880866425992781E-4</v>
      </c>
      <c r="K110" s="424">
        <f t="shared" si="137"/>
        <v>13</v>
      </c>
      <c r="L110" s="405">
        <f t="shared" si="119"/>
        <v>13</v>
      </c>
      <c r="N110" s="405">
        <f>VLOOKUP($A110,'urban rural'!$A$11:$S$336,6,FALSE)</f>
        <v>1.9748653500897665E-4</v>
      </c>
      <c r="O110" s="424">
        <f t="shared" si="138"/>
        <v>4</v>
      </c>
      <c r="P110" s="405">
        <f t="shared" si="120"/>
        <v>4</v>
      </c>
      <c r="R110" s="405">
        <f>VLOOKUP($A110,'urban rural'!$A$11:$S$336,7,FALSE)</f>
        <v>1.8925692975146294E-4</v>
      </c>
      <c r="S110" s="424">
        <f t="shared" si="139"/>
        <v>6</v>
      </c>
      <c r="T110" s="405">
        <f t="shared" si="121"/>
        <v>6</v>
      </c>
      <c r="V110" s="405">
        <f>VLOOKUP($A110,'urban rural'!$A$11:$S$336,8,FALSE)</f>
        <v>1.9056261343012703E-4</v>
      </c>
      <c r="W110" s="424">
        <f t="shared" si="140"/>
        <v>4</v>
      </c>
      <c r="X110" s="405">
        <f t="shared" si="122"/>
        <v>4</v>
      </c>
      <c r="Z110" s="405">
        <f>VLOOKUP($A110,'urban rural'!$A$11:$S$336,9,FALSE)</f>
        <v>1.0830324909747292E-4</v>
      </c>
      <c r="AA110" s="424">
        <f t="shared" si="141"/>
        <v>8</v>
      </c>
      <c r="AB110" s="405">
        <f t="shared" si="123"/>
        <v>8</v>
      </c>
      <c r="AD110" s="405">
        <f>VLOOKUP($A110,'urban rural'!$A$11:$S$336,10,FALSE)</f>
        <v>1.4362657091561938E-4</v>
      </c>
      <c r="AE110" s="424">
        <f t="shared" si="142"/>
        <v>6</v>
      </c>
      <c r="AF110" s="405">
        <f t="shared" si="124"/>
        <v>6</v>
      </c>
      <c r="AH110" s="405">
        <f>VLOOKUP($A110,'urban rural'!$A$11:$S$336,11,FALSE)</f>
        <v>1.0564029920202492E-4</v>
      </c>
      <c r="AI110" s="424">
        <f t="shared" si="143"/>
        <v>6</v>
      </c>
      <c r="AJ110" s="405">
        <f t="shared" si="125"/>
        <v>6</v>
      </c>
      <c r="AL110" s="405">
        <f>VLOOKUP($A110,'urban rural'!$A$11:$S$336,12,FALSE)</f>
        <v>1.0889292196007259E-4</v>
      </c>
      <c r="AM110" s="424">
        <f t="shared" si="144"/>
        <v>13</v>
      </c>
      <c r="AN110" s="405">
        <f t="shared" si="126"/>
        <v>13</v>
      </c>
      <c r="AP110" s="405">
        <f>VLOOKUP($A110,'urban rural'!$A$11:$S$336,13,FALSE)</f>
        <v>1.8050541516245486E-4</v>
      </c>
      <c r="AQ110" s="424">
        <f t="shared" si="145"/>
        <v>14</v>
      </c>
      <c r="AR110" s="405">
        <f t="shared" si="127"/>
        <v>14</v>
      </c>
      <c r="AT110" s="405">
        <f>VLOOKUP($A110,'urban rural'!$A$11:$S$336,14,FALSE)</f>
        <v>5.3859964093357272E-5</v>
      </c>
      <c r="AU110" s="424">
        <f t="shared" si="146"/>
        <v>4</v>
      </c>
      <c r="AV110" s="405">
        <f t="shared" si="128"/>
        <v>4</v>
      </c>
      <c r="AX110" s="405">
        <f>VLOOKUP($A110,'urban rural'!$A$11:$S$336,15,FALSE)</f>
        <v>8.3616630549438015E-5</v>
      </c>
      <c r="AY110" s="424">
        <f t="shared" si="147"/>
        <v>11</v>
      </c>
      <c r="AZ110" s="405">
        <f t="shared" si="129"/>
        <v>11</v>
      </c>
      <c r="BB110" s="405" t="str">
        <f>VLOOKUP($A110,'urban rural'!$A$11:$S$336,16,FALSE)</f>
        <v>error</v>
      </c>
      <c r="BC110" s="424">
        <f t="shared" si="148"/>
        <v>1</v>
      </c>
      <c r="BD110" s="405" t="str">
        <f t="shared" si="130"/>
        <v>9999</v>
      </c>
      <c r="BF110" s="405" t="str">
        <f>VLOOKUP($A110,'urban rural'!$A$11:$S$336,17,FALSE)</f>
        <v>error</v>
      </c>
      <c r="BG110" s="424">
        <f t="shared" si="149"/>
        <v>1</v>
      </c>
      <c r="BH110" s="405" t="str">
        <f t="shared" si="131"/>
        <v>9999</v>
      </c>
      <c r="BJ110" s="405" t="str">
        <f>VLOOKUP($A110,'urban rural'!$A$11:$S$336,18,FALSE)</f>
        <v>error</v>
      </c>
      <c r="BK110" s="424">
        <f t="shared" si="150"/>
        <v>1</v>
      </c>
      <c r="BL110" s="405" t="str">
        <f t="shared" si="132"/>
        <v>9999</v>
      </c>
      <c r="BN110" s="405" t="str">
        <f>VLOOKUP($A110,'urban rural'!$A$11:$S$336,19,FALSE)</f>
        <v>error</v>
      </c>
      <c r="BO110" s="424">
        <f t="shared" si="151"/>
        <v>1</v>
      </c>
      <c r="BP110" s="405" t="str">
        <f t="shared" si="133"/>
        <v>9999</v>
      </c>
      <c r="BQ110" s="167">
        <f>VLOOKUP(A110,'[1]average earnings workplace 2012'!$A$13:$GY$599,[1]lists1!$B$12,FALSE)</f>
        <v>12.77</v>
      </c>
      <c r="BR110" s="167" t="e">
        <f t="shared" si="134"/>
        <v>#N/A</v>
      </c>
      <c r="BS110" s="167" t="e">
        <f t="shared" si="135"/>
        <v>#N/A</v>
      </c>
      <c r="BY110" s="409"/>
      <c r="CF110" s="409"/>
      <c r="CM110" s="409"/>
      <c r="CT110" s="409"/>
      <c r="DA110" s="409"/>
      <c r="DH110" s="409"/>
      <c r="DO110" s="409"/>
      <c r="DV110" s="409"/>
      <c r="EC110" s="409"/>
      <c r="EJ110" s="409"/>
      <c r="EQ110" s="409"/>
      <c r="EX110" s="409"/>
      <c r="FE110" s="409"/>
      <c r="FL110" s="409"/>
      <c r="FS110" s="409"/>
      <c r="FZ110" s="409"/>
    </row>
    <row r="111" spans="1:182" x14ac:dyDescent="0.25">
      <c r="A111" s="420" t="s">
        <v>104</v>
      </c>
      <c r="B111" s="167" t="str">
        <f t="shared" si="116"/>
        <v>R80</v>
      </c>
      <c r="C111" s="405" t="str">
        <f>VLOOKUP(A111,'urban rural'!$A$11:$B$336,2,FALSE)</f>
        <v>Rural 80</v>
      </c>
      <c r="D111" s="167" t="str">
        <f t="shared" si="117"/>
        <v>Predominantly Rural</v>
      </c>
      <c r="F111" s="405">
        <f>VLOOKUP($A111,'urban rural'!$A$11:$S$336,4,FALSE)</f>
        <v>1.9957310565635006E-3</v>
      </c>
      <c r="G111" s="424">
        <f t="shared" si="136"/>
        <v>51</v>
      </c>
      <c r="H111" s="405">
        <f t="shared" si="118"/>
        <v>51</v>
      </c>
      <c r="J111" s="405">
        <f>VLOOKUP($A111,'urban rural'!$A$11:$S$336,5,FALSE)</f>
        <v>1.0063559322033898E-3</v>
      </c>
      <c r="K111" s="424">
        <f t="shared" si="137"/>
        <v>47</v>
      </c>
      <c r="L111" s="405">
        <f t="shared" si="119"/>
        <v>47</v>
      </c>
      <c r="N111" s="405">
        <f>VLOOKUP($A111,'urban rural'!$A$11:$S$336,6,FALSE)</f>
        <v>1.5772870662460567E-3</v>
      </c>
      <c r="O111" s="424">
        <f t="shared" si="138"/>
        <v>48</v>
      </c>
      <c r="P111" s="405">
        <f t="shared" si="120"/>
        <v>48</v>
      </c>
      <c r="R111" s="405">
        <f>VLOOKUP($A111,'urban rural'!$A$11:$S$336,7,FALSE)</f>
        <v>1.902674342325889E-3</v>
      </c>
      <c r="S111" s="424">
        <f t="shared" si="139"/>
        <v>52</v>
      </c>
      <c r="T111" s="405">
        <f t="shared" si="121"/>
        <v>52</v>
      </c>
      <c r="V111" s="405">
        <f>VLOOKUP($A111,'urban rural'!$A$11:$S$336,8,FALSE)</f>
        <v>1.9423692636072571E-3</v>
      </c>
      <c r="W111" s="424">
        <f t="shared" si="140"/>
        <v>52</v>
      </c>
      <c r="X111" s="405">
        <f t="shared" si="122"/>
        <v>52</v>
      </c>
      <c r="Z111" s="405">
        <f>VLOOKUP($A111,'urban rural'!$A$11:$S$336,9,FALSE)</f>
        <v>9.5338983050847462E-4</v>
      </c>
      <c r="AA111" s="424">
        <f t="shared" si="141"/>
        <v>51</v>
      </c>
      <c r="AB111" s="405">
        <f t="shared" si="123"/>
        <v>51</v>
      </c>
      <c r="AD111" s="405">
        <f>VLOOKUP($A111,'urban rural'!$A$11:$S$336,10,FALSE)</f>
        <v>1.4721345951629863E-3</v>
      </c>
      <c r="AE111" s="424">
        <f t="shared" si="142"/>
        <v>52</v>
      </c>
      <c r="AF111" s="405">
        <f t="shared" si="124"/>
        <v>52</v>
      </c>
      <c r="AH111" s="405">
        <f>VLOOKUP($A111,'urban rural'!$A$11:$S$336,11,FALSE)</f>
        <v>1.8322860333567414E-3</v>
      </c>
      <c r="AI111" s="424">
        <f t="shared" si="143"/>
        <v>55</v>
      </c>
      <c r="AJ111" s="405">
        <f t="shared" si="125"/>
        <v>55</v>
      </c>
      <c r="AL111" s="405">
        <f>VLOOKUP($A111,'urban rural'!$A$11:$S$336,12,FALSE)</f>
        <v>5.336179295624333E-5</v>
      </c>
      <c r="AM111" s="424">
        <f t="shared" si="144"/>
        <v>16</v>
      </c>
      <c r="AN111" s="405">
        <f t="shared" si="126"/>
        <v>16</v>
      </c>
      <c r="AP111" s="405">
        <f>VLOOKUP($A111,'urban rural'!$A$11:$S$336,13,FALSE)</f>
        <v>5.2966101694915253E-5</v>
      </c>
      <c r="AQ111" s="424">
        <f t="shared" si="145"/>
        <v>20</v>
      </c>
      <c r="AR111" s="405">
        <f t="shared" si="127"/>
        <v>20</v>
      </c>
      <c r="AT111" s="405">
        <f>VLOOKUP($A111,'urban rural'!$A$11:$S$336,14,FALSE)</f>
        <v>1.0515247108307045E-4</v>
      </c>
      <c r="AU111" s="424">
        <f t="shared" si="146"/>
        <v>31</v>
      </c>
      <c r="AV111" s="405">
        <f t="shared" si="128"/>
        <v>31</v>
      </c>
      <c r="AX111" s="405">
        <f>VLOOKUP($A111,'urban rural'!$A$11:$S$336,15,FALSE)</f>
        <v>7.038830896914758E-5</v>
      </c>
      <c r="AY111" s="424">
        <f t="shared" si="147"/>
        <v>20</v>
      </c>
      <c r="AZ111" s="405">
        <f t="shared" si="129"/>
        <v>20</v>
      </c>
      <c r="BB111" s="405" t="str">
        <f>VLOOKUP($A111,'urban rural'!$A$11:$S$336,16,FALSE)</f>
        <v>error</v>
      </c>
      <c r="BC111" s="424">
        <f t="shared" si="148"/>
        <v>1</v>
      </c>
      <c r="BD111" s="405" t="str">
        <f t="shared" si="130"/>
        <v>9999</v>
      </c>
      <c r="BF111" s="405" t="str">
        <f>VLOOKUP($A111,'urban rural'!$A$11:$S$336,17,FALSE)</f>
        <v>error</v>
      </c>
      <c r="BG111" s="424">
        <f t="shared" si="149"/>
        <v>1</v>
      </c>
      <c r="BH111" s="405" t="str">
        <f t="shared" si="131"/>
        <v>9999</v>
      </c>
      <c r="BJ111" s="405" t="str">
        <f>VLOOKUP($A111,'urban rural'!$A$11:$S$336,18,FALSE)</f>
        <v>error</v>
      </c>
      <c r="BK111" s="424">
        <f t="shared" si="150"/>
        <v>1</v>
      </c>
      <c r="BL111" s="405" t="str">
        <f t="shared" si="132"/>
        <v>9999</v>
      </c>
      <c r="BN111" s="405" t="str">
        <f>VLOOKUP($A111,'urban rural'!$A$11:$S$336,19,FALSE)</f>
        <v>error</v>
      </c>
      <c r="BO111" s="424">
        <f t="shared" si="151"/>
        <v>1</v>
      </c>
      <c r="BP111" s="405" t="str">
        <f t="shared" si="133"/>
        <v>9999</v>
      </c>
      <c r="BQ111" s="167">
        <f>VLOOKUP(A111,'[1]average earnings workplace 2012'!$A$13:$GY$599,[1]lists1!$B$12,FALSE)</f>
        <v>9.85</v>
      </c>
      <c r="BR111" s="167" t="e">
        <f t="shared" si="134"/>
        <v>#N/A</v>
      </c>
      <c r="BS111" s="167" t="e">
        <f t="shared" si="135"/>
        <v>#N/A</v>
      </c>
      <c r="BY111" s="409"/>
      <c r="CF111" s="409"/>
      <c r="CM111" s="409"/>
      <c r="CT111" s="409"/>
      <c r="DA111" s="409"/>
      <c r="DH111" s="409"/>
      <c r="DO111" s="409"/>
      <c r="DV111" s="409"/>
      <c r="EC111" s="409"/>
      <c r="EJ111" s="409"/>
      <c r="EQ111" s="409"/>
      <c r="EX111" s="409"/>
      <c r="FE111" s="409"/>
      <c r="FL111" s="409"/>
      <c r="FS111" s="409"/>
      <c r="FZ111" s="409"/>
    </row>
    <row r="112" spans="1:182" x14ac:dyDescent="0.25">
      <c r="A112" s="420" t="s">
        <v>105</v>
      </c>
      <c r="B112" s="167" t="str">
        <f t="shared" si="116"/>
        <v>R80</v>
      </c>
      <c r="C112" s="405" t="str">
        <f>VLOOKUP(A112,'urban rural'!$A$11:$B$336,2,FALSE)</f>
        <v>Rural 80</v>
      </c>
      <c r="D112" s="167" t="str">
        <f t="shared" si="117"/>
        <v>Predominantly Rural</v>
      </c>
      <c r="F112" s="405">
        <f>VLOOKUP($A112,'urban rural'!$A$11:$S$336,4,FALSE)</f>
        <v>1.3391304347826088E-3</v>
      </c>
      <c r="G112" s="424">
        <f t="shared" si="136"/>
        <v>43</v>
      </c>
      <c r="H112" s="405">
        <f t="shared" si="118"/>
        <v>43</v>
      </c>
      <c r="J112" s="405">
        <f>VLOOKUP($A112,'urban rural'!$A$11:$S$336,5,FALSE)</f>
        <v>7.2538860103626946E-4</v>
      </c>
      <c r="K112" s="424">
        <f t="shared" si="137"/>
        <v>41</v>
      </c>
      <c r="L112" s="405">
        <f t="shared" si="119"/>
        <v>41</v>
      </c>
      <c r="N112" s="405">
        <f>VLOOKUP($A112,'urban rural'!$A$11:$S$336,6,FALSE)</f>
        <v>9.3856655290102385E-4</v>
      </c>
      <c r="O112" s="424">
        <f t="shared" si="138"/>
        <v>43</v>
      </c>
      <c r="P112" s="405">
        <f t="shared" si="120"/>
        <v>43</v>
      </c>
      <c r="R112" s="405">
        <f>VLOOKUP($A112,'urban rural'!$A$11:$S$336,7,FALSE)</f>
        <v>6.7401958711781724E-4</v>
      </c>
      <c r="S112" s="424">
        <f t="shared" si="139"/>
        <v>40</v>
      </c>
      <c r="T112" s="405">
        <f t="shared" si="121"/>
        <v>40</v>
      </c>
      <c r="V112" s="405">
        <f>VLOOKUP($A112,'urban rural'!$A$11:$S$336,8,FALSE)</f>
        <v>1.3391304347826088E-3</v>
      </c>
      <c r="W112" s="424">
        <f t="shared" si="140"/>
        <v>47</v>
      </c>
      <c r="X112" s="405">
        <f t="shared" si="122"/>
        <v>47</v>
      </c>
      <c r="Z112" s="405">
        <f>VLOOKUP($A112,'urban rural'!$A$11:$S$336,9,FALSE)</f>
        <v>6.9084628670120895E-4</v>
      </c>
      <c r="AA112" s="424">
        <f t="shared" si="141"/>
        <v>46</v>
      </c>
      <c r="AB112" s="405">
        <f t="shared" si="123"/>
        <v>46</v>
      </c>
      <c r="AD112" s="405">
        <f>VLOOKUP($A112,'urban rural'!$A$11:$S$336,10,FALSE)</f>
        <v>9.3856655290102385E-4</v>
      </c>
      <c r="AE112" s="424">
        <f t="shared" si="142"/>
        <v>50</v>
      </c>
      <c r="AF112" s="405">
        <f t="shared" si="124"/>
        <v>50</v>
      </c>
      <c r="AH112" s="405">
        <f>VLOOKUP($A112,'urban rural'!$A$11:$S$336,11,FALSE)</f>
        <v>6.5502927572902176E-4</v>
      </c>
      <c r="AI112" s="424">
        <f t="shared" si="143"/>
        <v>50</v>
      </c>
      <c r="AJ112" s="405">
        <f t="shared" si="125"/>
        <v>50</v>
      </c>
      <c r="AL112" s="405">
        <f>VLOOKUP($A112,'urban rural'!$A$11:$S$336,12,FALSE)</f>
        <v>0</v>
      </c>
      <c r="AM112" s="424">
        <f t="shared" si="144"/>
        <v>1</v>
      </c>
      <c r="AN112" s="405">
        <f t="shared" si="126"/>
        <v>1</v>
      </c>
      <c r="AP112" s="405">
        <f>VLOOKUP($A112,'urban rural'!$A$11:$S$336,13,FALSE)</f>
        <v>3.4542314335060452E-5</v>
      </c>
      <c r="AQ112" s="424">
        <f t="shared" si="145"/>
        <v>16</v>
      </c>
      <c r="AR112" s="405">
        <f t="shared" si="127"/>
        <v>16</v>
      </c>
      <c r="AT112" s="405">
        <f>VLOOKUP($A112,'urban rural'!$A$11:$S$336,14,FALSE)</f>
        <v>0</v>
      </c>
      <c r="AU112" s="424">
        <f t="shared" si="146"/>
        <v>1</v>
      </c>
      <c r="AV112" s="405">
        <f t="shared" si="128"/>
        <v>1</v>
      </c>
      <c r="AX112" s="405">
        <f>VLOOKUP($A112,'urban rural'!$A$11:$S$336,15,FALSE)</f>
        <v>1.8990311388795475E-5</v>
      </c>
      <c r="AY112" s="424">
        <f t="shared" si="147"/>
        <v>7</v>
      </c>
      <c r="AZ112" s="405">
        <f t="shared" si="129"/>
        <v>7</v>
      </c>
      <c r="BB112" s="405" t="str">
        <f>VLOOKUP($A112,'urban rural'!$A$11:$S$336,16,FALSE)</f>
        <v>error</v>
      </c>
      <c r="BC112" s="424">
        <f t="shared" si="148"/>
        <v>1</v>
      </c>
      <c r="BD112" s="405" t="str">
        <f t="shared" si="130"/>
        <v>9999</v>
      </c>
      <c r="BF112" s="405" t="str">
        <f>VLOOKUP($A112,'urban rural'!$A$11:$S$336,17,FALSE)</f>
        <v>error</v>
      </c>
      <c r="BG112" s="424">
        <f t="shared" si="149"/>
        <v>1</v>
      </c>
      <c r="BH112" s="405" t="str">
        <f t="shared" si="131"/>
        <v>9999</v>
      </c>
      <c r="BJ112" s="405" t="str">
        <f>VLOOKUP($A112,'urban rural'!$A$11:$S$336,18,FALSE)</f>
        <v>error</v>
      </c>
      <c r="BK112" s="424">
        <f t="shared" si="150"/>
        <v>1</v>
      </c>
      <c r="BL112" s="405" t="str">
        <f t="shared" si="132"/>
        <v>9999</v>
      </c>
      <c r="BN112" s="405" t="str">
        <f>VLOOKUP($A112,'urban rural'!$A$11:$S$336,19,FALSE)</f>
        <v>error</v>
      </c>
      <c r="BO112" s="424">
        <f t="shared" si="151"/>
        <v>1</v>
      </c>
      <c r="BP112" s="405" t="str">
        <f t="shared" si="133"/>
        <v>9999</v>
      </c>
      <c r="BQ112" s="167">
        <f>VLOOKUP(A112,'[1]average earnings workplace 2012'!$A$13:$GY$599,[1]lists1!$B$12,FALSE)</f>
        <v>12.35</v>
      </c>
      <c r="BR112" s="167" t="e">
        <f t="shared" si="134"/>
        <v>#N/A</v>
      </c>
      <c r="BS112" s="167" t="e">
        <f t="shared" si="135"/>
        <v>#N/A</v>
      </c>
      <c r="BY112" s="409"/>
      <c r="CF112" s="409"/>
      <c r="CM112" s="409"/>
      <c r="CT112" s="409"/>
      <c r="DA112" s="409"/>
      <c r="DH112" s="409"/>
      <c r="DO112" s="409"/>
      <c r="DV112" s="409"/>
      <c r="EC112" s="409"/>
      <c r="EJ112" s="409"/>
      <c r="EQ112" s="409"/>
      <c r="EX112" s="409"/>
      <c r="FE112" s="409"/>
      <c r="FL112" s="409"/>
      <c r="FS112" s="409"/>
      <c r="FZ112" s="409"/>
    </row>
    <row r="113" spans="1:182" x14ac:dyDescent="0.25">
      <c r="A113" s="420" t="s">
        <v>106</v>
      </c>
      <c r="B113" s="167" t="str">
        <f t="shared" si="116"/>
        <v>R80</v>
      </c>
      <c r="C113" s="405" t="str">
        <f>VLOOKUP(A113,'urban rural'!$A$11:$B$336,2,FALSE)</f>
        <v>Rural 80</v>
      </c>
      <c r="D113" s="167" t="str">
        <f t="shared" si="117"/>
        <v>Predominantly Rural</v>
      </c>
      <c r="F113" s="405">
        <f>VLOOKUP($A113,'urban rural'!$A$11:$S$336,4,FALSE)</f>
        <v>5.6029232643118145E-4</v>
      </c>
      <c r="G113" s="424">
        <f t="shared" si="136"/>
        <v>15</v>
      </c>
      <c r="H113" s="405">
        <f t="shared" si="118"/>
        <v>15</v>
      </c>
      <c r="J113" s="405">
        <f>VLOOKUP($A113,'urban rural'!$A$11:$S$336,5,FALSE)</f>
        <v>3.1707317073170733E-4</v>
      </c>
      <c r="K113" s="424">
        <f t="shared" si="137"/>
        <v>16</v>
      </c>
      <c r="L113" s="405">
        <f t="shared" si="119"/>
        <v>16</v>
      </c>
      <c r="N113" s="405">
        <f>VLOOKUP($A113,'urban rural'!$A$11:$S$336,6,FALSE)</f>
        <v>8.1807081807081807E-4</v>
      </c>
      <c r="O113" s="424">
        <f t="shared" si="138"/>
        <v>40</v>
      </c>
      <c r="P113" s="405">
        <f t="shared" si="120"/>
        <v>40</v>
      </c>
      <c r="R113" s="405">
        <f>VLOOKUP($A113,'urban rural'!$A$11:$S$336,7,FALSE)</f>
        <v>4.3517676978124684E-4</v>
      </c>
      <c r="S113" s="424">
        <f t="shared" si="139"/>
        <v>28</v>
      </c>
      <c r="T113" s="405">
        <f t="shared" si="121"/>
        <v>28</v>
      </c>
      <c r="V113" s="405">
        <f>VLOOKUP($A113,'urban rural'!$A$11:$S$336,8,FALSE)</f>
        <v>4.0194884287454323E-4</v>
      </c>
      <c r="W113" s="424">
        <f t="shared" si="140"/>
        <v>15</v>
      </c>
      <c r="X113" s="405">
        <f t="shared" si="122"/>
        <v>15</v>
      </c>
      <c r="Z113" s="405">
        <f>VLOOKUP($A113,'urban rural'!$A$11:$S$336,9,FALSE)</f>
        <v>1.7073170731707316E-4</v>
      </c>
      <c r="AA113" s="424">
        <f t="shared" si="141"/>
        <v>9</v>
      </c>
      <c r="AB113" s="405">
        <f t="shared" si="123"/>
        <v>9</v>
      </c>
      <c r="AD113" s="405">
        <f>VLOOKUP($A113,'urban rural'!$A$11:$S$336,10,FALSE)</f>
        <v>2.5641025641025641E-4</v>
      </c>
      <c r="AE113" s="424">
        <f t="shared" si="142"/>
        <v>14</v>
      </c>
      <c r="AF113" s="405">
        <f t="shared" si="124"/>
        <v>14</v>
      </c>
      <c r="AH113" s="405">
        <f>VLOOKUP($A113,'urban rural'!$A$11:$S$336,11,FALSE)</f>
        <v>1.075528744999985E-4</v>
      </c>
      <c r="AI113" s="424">
        <f t="shared" si="143"/>
        <v>8</v>
      </c>
      <c r="AJ113" s="405">
        <f t="shared" si="125"/>
        <v>8</v>
      </c>
      <c r="AL113" s="405">
        <f>VLOOKUP($A113,'urban rural'!$A$11:$S$336,12,FALSE)</f>
        <v>1.5834348355663825E-4</v>
      </c>
      <c r="AM113" s="424">
        <f t="shared" si="144"/>
        <v>34</v>
      </c>
      <c r="AN113" s="405">
        <f t="shared" si="126"/>
        <v>34</v>
      </c>
      <c r="AP113" s="405">
        <f>VLOOKUP($A113,'urban rural'!$A$11:$S$336,13,FALSE)</f>
        <v>1.4634146341463414E-4</v>
      </c>
      <c r="AQ113" s="424">
        <f t="shared" si="145"/>
        <v>30</v>
      </c>
      <c r="AR113" s="405">
        <f t="shared" si="127"/>
        <v>30</v>
      </c>
      <c r="AT113" s="405">
        <f>VLOOKUP($A113,'urban rural'!$A$11:$S$336,14,FALSE)</f>
        <v>5.4945054945054945E-4</v>
      </c>
      <c r="AU113" s="424">
        <f t="shared" si="146"/>
        <v>49</v>
      </c>
      <c r="AV113" s="405">
        <f t="shared" si="128"/>
        <v>49</v>
      </c>
      <c r="AX113" s="405">
        <f>VLOOKUP($A113,'urban rural'!$A$11:$S$336,15,FALSE)</f>
        <v>3.2762389528124831E-4</v>
      </c>
      <c r="AY113" s="424">
        <f t="shared" si="147"/>
        <v>41</v>
      </c>
      <c r="AZ113" s="405">
        <f t="shared" si="129"/>
        <v>41</v>
      </c>
      <c r="BB113" s="405" t="str">
        <f>VLOOKUP($A113,'urban rural'!$A$11:$S$336,16,FALSE)</f>
        <v>error</v>
      </c>
      <c r="BC113" s="424">
        <f t="shared" si="148"/>
        <v>1</v>
      </c>
      <c r="BD113" s="405" t="str">
        <f t="shared" si="130"/>
        <v>9999</v>
      </c>
      <c r="BF113" s="405" t="str">
        <f>VLOOKUP($A113,'urban rural'!$A$11:$S$336,17,FALSE)</f>
        <v>error</v>
      </c>
      <c r="BG113" s="424">
        <f t="shared" si="149"/>
        <v>1</v>
      </c>
      <c r="BH113" s="405" t="str">
        <f t="shared" si="131"/>
        <v>9999</v>
      </c>
      <c r="BJ113" s="405" t="str">
        <f>VLOOKUP($A113,'urban rural'!$A$11:$S$336,18,FALSE)</f>
        <v>error</v>
      </c>
      <c r="BK113" s="424">
        <f t="shared" si="150"/>
        <v>1</v>
      </c>
      <c r="BL113" s="405" t="str">
        <f t="shared" si="132"/>
        <v>9999</v>
      </c>
      <c r="BN113" s="405" t="str">
        <f>VLOOKUP($A113,'urban rural'!$A$11:$S$336,19,FALSE)</f>
        <v>error</v>
      </c>
      <c r="BO113" s="424">
        <f t="shared" si="151"/>
        <v>1</v>
      </c>
      <c r="BP113" s="405" t="str">
        <f t="shared" si="133"/>
        <v>9999</v>
      </c>
      <c r="BQ113" s="167">
        <f>VLOOKUP(A113,'[1]average earnings workplace 2012'!$A$13:$GY$599,[1]lists1!$B$12,FALSE)</f>
        <v>11</v>
      </c>
      <c r="BR113" s="167" t="e">
        <f t="shared" si="134"/>
        <v>#N/A</v>
      </c>
      <c r="BS113" s="167" t="e">
        <f t="shared" si="135"/>
        <v>#N/A</v>
      </c>
      <c r="BY113" s="409"/>
      <c r="CF113" s="409"/>
      <c r="CM113" s="409"/>
      <c r="CT113" s="409"/>
      <c r="DA113" s="409"/>
      <c r="DH113" s="409"/>
      <c r="DO113" s="409"/>
      <c r="DV113" s="409"/>
      <c r="EC113" s="409"/>
      <c r="EJ113" s="409"/>
      <c r="EQ113" s="409"/>
      <c r="EX113" s="409"/>
      <c r="FE113" s="409"/>
      <c r="FL113" s="409"/>
      <c r="FS113" s="409"/>
      <c r="FZ113" s="409"/>
    </row>
    <row r="114" spans="1:182" x14ac:dyDescent="0.25">
      <c r="A114" s="420" t="s">
        <v>107</v>
      </c>
      <c r="B114" s="167" t="str">
        <f t="shared" si="116"/>
        <v>SR</v>
      </c>
      <c r="C114" s="405" t="str">
        <f>VLOOKUP(A114,'urban rural'!$A$11:$B$336,2,FALSE)</f>
        <v>Significant Rural</v>
      </c>
      <c r="D114" s="167" t="str">
        <f t="shared" si="117"/>
        <v>Significant Rural</v>
      </c>
      <c r="F114" s="405">
        <f>VLOOKUP($A114,'urban rural'!$A$11:$S$336,4,FALSE)</f>
        <v>7.0478723404255315E-4</v>
      </c>
      <c r="G114" s="424">
        <f t="shared" si="136"/>
        <v>18</v>
      </c>
      <c r="H114" s="405">
        <f t="shared" si="118"/>
        <v>18</v>
      </c>
      <c r="J114" s="405">
        <f>VLOOKUP($A114,'urban rural'!$A$11:$S$336,5,FALSE)</f>
        <v>5.1724137931034484E-4</v>
      </c>
      <c r="K114" s="424">
        <f t="shared" si="137"/>
        <v>20</v>
      </c>
      <c r="L114" s="405">
        <f t="shared" si="119"/>
        <v>20</v>
      </c>
      <c r="N114" s="405">
        <f>VLOOKUP($A114,'urban rural'!$A$11:$S$336,6,FALSE)</f>
        <v>4.4973544973544972E-4</v>
      </c>
      <c r="O114" s="424">
        <f t="shared" si="138"/>
        <v>13</v>
      </c>
      <c r="P114" s="405">
        <f t="shared" si="120"/>
        <v>13</v>
      </c>
      <c r="R114" s="405">
        <f>VLOOKUP($A114,'urban rural'!$A$11:$S$336,7,FALSE)</f>
        <v>4.0889811036564207E-4</v>
      </c>
      <c r="S114" s="424">
        <f t="shared" si="139"/>
        <v>15</v>
      </c>
      <c r="T114" s="405">
        <f t="shared" si="121"/>
        <v>15</v>
      </c>
      <c r="V114" s="405">
        <f>VLOOKUP($A114,'urban rural'!$A$11:$S$336,8,FALSE)</f>
        <v>4.3882978723404256E-4</v>
      </c>
      <c r="W114" s="424">
        <f t="shared" si="140"/>
        <v>17</v>
      </c>
      <c r="X114" s="405">
        <f t="shared" si="122"/>
        <v>17</v>
      </c>
      <c r="Z114" s="405">
        <f>VLOOKUP($A114,'urban rural'!$A$11:$S$336,9,FALSE)</f>
        <v>2.5198938992042439E-4</v>
      </c>
      <c r="AA114" s="424">
        <f t="shared" si="141"/>
        <v>20</v>
      </c>
      <c r="AB114" s="405">
        <f t="shared" si="123"/>
        <v>20</v>
      </c>
      <c r="AD114" s="405">
        <f>VLOOKUP($A114,'urban rural'!$A$11:$S$336,10,FALSE)</f>
        <v>2.1164021164021165E-4</v>
      </c>
      <c r="AE114" s="424">
        <f t="shared" si="142"/>
        <v>14</v>
      </c>
      <c r="AF114" s="405">
        <f t="shared" si="124"/>
        <v>14</v>
      </c>
      <c r="AH114" s="405">
        <f>VLOOKUP($A114,'urban rural'!$A$11:$S$336,11,FALSE)</f>
        <v>1.9962786597250233E-4</v>
      </c>
      <c r="AI114" s="424">
        <f t="shared" si="143"/>
        <v>10</v>
      </c>
      <c r="AJ114" s="405">
        <f t="shared" si="125"/>
        <v>10</v>
      </c>
      <c r="AL114" s="405">
        <f>VLOOKUP($A114,'urban rural'!$A$11:$S$336,12,FALSE)</f>
        <v>2.7925531914893618E-4</v>
      </c>
      <c r="AM114" s="424">
        <f t="shared" si="144"/>
        <v>26</v>
      </c>
      <c r="AN114" s="405">
        <f t="shared" si="126"/>
        <v>26</v>
      </c>
      <c r="AP114" s="405">
        <f>VLOOKUP($A114,'urban rural'!$A$11:$S$336,13,FALSE)</f>
        <v>2.652519893899204E-4</v>
      </c>
      <c r="AQ114" s="424">
        <f t="shared" si="145"/>
        <v>24</v>
      </c>
      <c r="AR114" s="405">
        <f t="shared" si="127"/>
        <v>24</v>
      </c>
      <c r="AT114" s="405">
        <f>VLOOKUP($A114,'urban rural'!$A$11:$S$336,14,FALSE)</f>
        <v>2.380952380952381E-4</v>
      </c>
      <c r="AU114" s="424">
        <f t="shared" si="146"/>
        <v>25</v>
      </c>
      <c r="AV114" s="405">
        <f t="shared" si="128"/>
        <v>25</v>
      </c>
      <c r="AX114" s="405">
        <f>VLOOKUP($A114,'urban rural'!$A$11:$S$336,15,FALSE)</f>
        <v>2.0927024439313974E-4</v>
      </c>
      <c r="AY114" s="424">
        <f t="shared" si="147"/>
        <v>24</v>
      </c>
      <c r="AZ114" s="405">
        <f t="shared" si="129"/>
        <v>24</v>
      </c>
      <c r="BB114" s="405" t="str">
        <f>VLOOKUP($A114,'urban rural'!$A$11:$S$336,16,FALSE)</f>
        <v>error</v>
      </c>
      <c r="BC114" s="424">
        <f t="shared" si="148"/>
        <v>1</v>
      </c>
      <c r="BD114" s="405" t="str">
        <f t="shared" si="130"/>
        <v>9999</v>
      </c>
      <c r="BF114" s="405" t="str">
        <f>VLOOKUP($A114,'urban rural'!$A$11:$S$336,17,FALSE)</f>
        <v>error</v>
      </c>
      <c r="BG114" s="424">
        <f t="shared" si="149"/>
        <v>1</v>
      </c>
      <c r="BH114" s="405" t="str">
        <f t="shared" si="131"/>
        <v>9999</v>
      </c>
      <c r="BJ114" s="405" t="str">
        <f>VLOOKUP($A114,'urban rural'!$A$11:$S$336,18,FALSE)</f>
        <v>error</v>
      </c>
      <c r="BK114" s="424">
        <f t="shared" si="150"/>
        <v>1</v>
      </c>
      <c r="BL114" s="405" t="str">
        <f t="shared" si="132"/>
        <v>9999</v>
      </c>
      <c r="BN114" s="405" t="str">
        <f>VLOOKUP($A114,'urban rural'!$A$11:$S$336,19,FALSE)</f>
        <v>error</v>
      </c>
      <c r="BO114" s="424">
        <f t="shared" si="151"/>
        <v>1</v>
      </c>
      <c r="BP114" s="405" t="str">
        <f t="shared" si="133"/>
        <v>9999</v>
      </c>
      <c r="BQ114" s="167">
        <f>VLOOKUP(A114,'[1]average earnings workplace 2012'!$A$13:$GY$599,[1]lists1!$B$12,FALSE)</f>
        <v>14.35</v>
      </c>
      <c r="BR114" s="167" t="e">
        <f t="shared" si="134"/>
        <v>#N/A</v>
      </c>
      <c r="BS114" s="167" t="e">
        <f t="shared" si="135"/>
        <v>#N/A</v>
      </c>
    </row>
    <row r="115" spans="1:182" x14ac:dyDescent="0.25">
      <c r="A115" s="420" t="s">
        <v>108</v>
      </c>
      <c r="B115" s="167" t="str">
        <f t="shared" si="116"/>
        <v>MU</v>
      </c>
      <c r="C115" s="405" t="str">
        <f>VLOOKUP(A115,'urban rural'!$A$11:$B$336,2,FALSE)</f>
        <v>Major Urban</v>
      </c>
      <c r="D115" s="167" t="str">
        <f t="shared" si="117"/>
        <v>Predominantly Urban</v>
      </c>
      <c r="F115" s="405">
        <f>VLOOKUP($A115,'urban rural'!$A$11:$S$336,4,FALSE)</f>
        <v>9.535951045385008E-4</v>
      </c>
      <c r="G115" s="424">
        <f t="shared" si="136"/>
        <v>18</v>
      </c>
      <c r="H115" s="405">
        <f t="shared" si="118"/>
        <v>18</v>
      </c>
      <c r="J115" s="405">
        <f>VLOOKUP($A115,'urban rural'!$A$11:$S$336,5,FALSE)</f>
        <v>5.6202531645569624E-4</v>
      </c>
      <c r="K115" s="424">
        <f t="shared" si="137"/>
        <v>16</v>
      </c>
      <c r="L115" s="405">
        <f t="shared" si="119"/>
        <v>16</v>
      </c>
      <c r="N115" s="405">
        <f>VLOOKUP($A115,'urban rural'!$A$11:$S$336,6,FALSE)</f>
        <v>6.5928535480624061E-4</v>
      </c>
      <c r="O115" s="424">
        <f t="shared" si="138"/>
        <v>16</v>
      </c>
      <c r="P115" s="405">
        <f t="shared" si="120"/>
        <v>16</v>
      </c>
      <c r="R115" s="405">
        <f>VLOOKUP($A115,'urban rural'!$A$11:$S$336,7,FALSE)</f>
        <v>5.7828110011824002E-4</v>
      </c>
      <c r="S115" s="424">
        <f t="shared" si="139"/>
        <v>18</v>
      </c>
      <c r="T115" s="405">
        <f t="shared" si="121"/>
        <v>18</v>
      </c>
      <c r="V115" s="405">
        <f>VLOOKUP($A115,'urban rural'!$A$11:$S$336,8,FALSE)</f>
        <v>4.8444671086180521E-4</v>
      </c>
      <c r="W115" s="424">
        <f t="shared" si="140"/>
        <v>15</v>
      </c>
      <c r="X115" s="405">
        <f t="shared" si="122"/>
        <v>15</v>
      </c>
      <c r="Z115" s="405">
        <f>VLOOKUP($A115,'urban rural'!$A$11:$S$336,9,FALSE)</f>
        <v>1.9240506329113924E-4</v>
      </c>
      <c r="AA115" s="424">
        <f t="shared" si="141"/>
        <v>12</v>
      </c>
      <c r="AB115" s="405">
        <f t="shared" si="123"/>
        <v>12</v>
      </c>
      <c r="AD115" s="405">
        <f>VLOOKUP($A115,'urban rural'!$A$11:$S$336,10,FALSE)</f>
        <v>3.0699547055863108E-4</v>
      </c>
      <c r="AE115" s="424">
        <f t="shared" si="142"/>
        <v>15</v>
      </c>
      <c r="AF115" s="405">
        <f t="shared" si="124"/>
        <v>15</v>
      </c>
      <c r="AH115" s="405">
        <f>VLOOKUP($A115,'urban rural'!$A$11:$S$336,11,FALSE)</f>
        <v>2.3030391923253894E-4</v>
      </c>
      <c r="AI115" s="424">
        <f t="shared" si="143"/>
        <v>13</v>
      </c>
      <c r="AJ115" s="405">
        <f t="shared" si="125"/>
        <v>13</v>
      </c>
      <c r="AL115" s="405">
        <f>VLOOKUP($A115,'urban rural'!$A$11:$S$336,12,FALSE)</f>
        <v>4.6914839367669559E-4</v>
      </c>
      <c r="AM115" s="424">
        <f t="shared" si="144"/>
        <v>23</v>
      </c>
      <c r="AN115" s="405">
        <f t="shared" si="126"/>
        <v>23</v>
      </c>
      <c r="AP115" s="405">
        <f>VLOOKUP($A115,'urban rural'!$A$11:$S$336,13,FALSE)</f>
        <v>3.6962025316455695E-4</v>
      </c>
      <c r="AQ115" s="424">
        <f t="shared" si="145"/>
        <v>21</v>
      </c>
      <c r="AR115" s="405">
        <f t="shared" si="127"/>
        <v>21</v>
      </c>
      <c r="AT115" s="405">
        <f>VLOOKUP($A115,'urban rural'!$A$11:$S$336,14,FALSE)</f>
        <v>3.5732259687971816E-4</v>
      </c>
      <c r="AU115" s="424">
        <f t="shared" si="146"/>
        <v>20</v>
      </c>
      <c r="AV115" s="405">
        <f t="shared" si="128"/>
        <v>20</v>
      </c>
      <c r="AX115" s="405">
        <f>VLOOKUP($A115,'urban rural'!$A$11:$S$336,15,FALSE)</f>
        <v>3.4797718088570097E-4</v>
      </c>
      <c r="AY115" s="424">
        <f t="shared" si="147"/>
        <v>21</v>
      </c>
      <c r="AZ115" s="405">
        <f t="shared" si="129"/>
        <v>21</v>
      </c>
      <c r="BB115" s="405" t="str">
        <f>VLOOKUP($A115,'urban rural'!$A$11:$S$336,16,FALSE)</f>
        <v>error</v>
      </c>
      <c r="BC115" s="424">
        <f t="shared" si="148"/>
        <v>1</v>
      </c>
      <c r="BD115" s="405" t="str">
        <f t="shared" si="130"/>
        <v>9999</v>
      </c>
      <c r="BF115" s="405" t="str">
        <f>VLOOKUP($A115,'urban rural'!$A$11:$S$336,17,FALSE)</f>
        <v>error</v>
      </c>
      <c r="BG115" s="424">
        <f t="shared" si="149"/>
        <v>1</v>
      </c>
      <c r="BH115" s="405" t="str">
        <f t="shared" si="131"/>
        <v>9999</v>
      </c>
      <c r="BJ115" s="405" t="str">
        <f>VLOOKUP($A115,'urban rural'!$A$11:$S$336,18,FALSE)</f>
        <v>error</v>
      </c>
      <c r="BK115" s="424">
        <f t="shared" si="150"/>
        <v>1</v>
      </c>
      <c r="BL115" s="405" t="str">
        <f t="shared" si="132"/>
        <v>9999</v>
      </c>
      <c r="BN115" s="405" t="str">
        <f>VLOOKUP($A115,'urban rural'!$A$11:$S$336,19,FALSE)</f>
        <v>error</v>
      </c>
      <c r="BO115" s="424">
        <f t="shared" si="151"/>
        <v>1</v>
      </c>
      <c r="BP115" s="405" t="str">
        <f t="shared" si="133"/>
        <v>9999</v>
      </c>
      <c r="BQ115" s="167">
        <f>VLOOKUP(A115,'[1]average earnings workplace 2012'!$A$13:$GY$599,[1]lists1!$B$12,FALSE)</f>
        <v>12.39</v>
      </c>
      <c r="BR115" s="167" t="e">
        <f t="shared" si="134"/>
        <v>#N/A</v>
      </c>
      <c r="BS115" s="167" t="e">
        <f t="shared" si="135"/>
        <v>#N/A</v>
      </c>
    </row>
    <row r="116" spans="1:182" x14ac:dyDescent="0.25">
      <c r="A116" s="420" t="s">
        <v>109</v>
      </c>
      <c r="B116" s="167" t="str">
        <f t="shared" si="116"/>
        <v>LU</v>
      </c>
      <c r="C116" s="405" t="str">
        <f>VLOOKUP(A116,'urban rural'!$A$11:$B$336,2,FALSE)</f>
        <v>Large Urban</v>
      </c>
      <c r="D116" s="167" t="str">
        <f t="shared" si="117"/>
        <v>Predominantly Urban</v>
      </c>
      <c r="F116" s="405">
        <f>VLOOKUP($A116,'urban rural'!$A$11:$S$336,4,FALSE)</f>
        <v>2.8495102404274265E-4</v>
      </c>
      <c r="G116" s="424">
        <f t="shared" si="136"/>
        <v>6</v>
      </c>
      <c r="H116" s="405">
        <f t="shared" si="118"/>
        <v>6</v>
      </c>
      <c r="J116" s="405">
        <f>VLOOKUP($A116,'urban rural'!$A$11:$S$336,5,FALSE)</f>
        <v>2.0408163265306123E-4</v>
      </c>
      <c r="K116" s="424">
        <f t="shared" si="137"/>
        <v>8</v>
      </c>
      <c r="L116" s="405">
        <f t="shared" si="119"/>
        <v>8</v>
      </c>
      <c r="N116" s="405">
        <f>VLOOKUP($A116,'urban rural'!$A$11:$S$336,6,FALSE)</f>
        <v>2.3872679045092838E-4</v>
      </c>
      <c r="O116" s="424">
        <f t="shared" si="138"/>
        <v>7</v>
      </c>
      <c r="P116" s="405">
        <f t="shared" si="120"/>
        <v>7</v>
      </c>
      <c r="R116" s="405">
        <f>VLOOKUP($A116,'urban rural'!$A$11:$S$336,7,FALSE)</f>
        <v>1.3694433850037097E-4</v>
      </c>
      <c r="S116" s="424">
        <f t="shared" si="139"/>
        <v>4</v>
      </c>
      <c r="T116" s="405">
        <f t="shared" si="121"/>
        <v>4</v>
      </c>
      <c r="V116" s="405">
        <f>VLOOKUP($A116,'urban rural'!$A$11:$S$336,8,FALSE)</f>
        <v>1.8699910952804985E-4</v>
      </c>
      <c r="W116" s="424">
        <f t="shared" si="140"/>
        <v>3</v>
      </c>
      <c r="X116" s="405">
        <f t="shared" si="122"/>
        <v>3</v>
      </c>
      <c r="Z116" s="405">
        <f>VLOOKUP($A116,'urban rural'!$A$11:$S$336,9,FALSE)</f>
        <v>8.8731144631765753E-5</v>
      </c>
      <c r="AA116" s="424">
        <f t="shared" si="141"/>
        <v>4</v>
      </c>
      <c r="AB116" s="405">
        <f t="shared" si="123"/>
        <v>4</v>
      </c>
      <c r="AD116" s="405">
        <f>VLOOKUP($A116,'urban rural'!$A$11:$S$336,10,FALSE)</f>
        <v>1.6799292661361627E-4</v>
      </c>
      <c r="AE116" s="424">
        <f t="shared" si="142"/>
        <v>11</v>
      </c>
      <c r="AF116" s="405">
        <f t="shared" si="124"/>
        <v>11</v>
      </c>
      <c r="AH116" s="405">
        <f>VLOOKUP($A116,'urban rural'!$A$11:$S$336,11,FALSE)</f>
        <v>9.7362452514403289E-5</v>
      </c>
      <c r="AI116" s="424">
        <f t="shared" si="143"/>
        <v>5</v>
      </c>
      <c r="AJ116" s="405">
        <f t="shared" si="125"/>
        <v>5</v>
      </c>
      <c r="AL116" s="405">
        <f>VLOOKUP($A116,'urban rural'!$A$11:$S$336,12,FALSE)</f>
        <v>1.068566340160285E-4</v>
      </c>
      <c r="AM116" s="424">
        <f t="shared" si="144"/>
        <v>12</v>
      </c>
      <c r="AN116" s="405">
        <f t="shared" si="126"/>
        <v>12</v>
      </c>
      <c r="AP116" s="405">
        <f>VLOOKUP($A116,'urban rural'!$A$11:$S$336,13,FALSE)</f>
        <v>1.064773735581189E-4</v>
      </c>
      <c r="AQ116" s="424">
        <f t="shared" si="145"/>
        <v>12</v>
      </c>
      <c r="AR116" s="405">
        <f t="shared" si="127"/>
        <v>12</v>
      </c>
      <c r="AT116" s="405">
        <f>VLOOKUP($A116,'urban rural'!$A$11:$S$336,14,FALSE)</f>
        <v>7.0733863837312108E-5</v>
      </c>
      <c r="AU116" s="424">
        <f t="shared" si="146"/>
        <v>7</v>
      </c>
      <c r="AV116" s="405">
        <f t="shared" si="128"/>
        <v>7</v>
      </c>
      <c r="AX116" s="405">
        <f>VLOOKUP($A116,'urban rural'!$A$11:$S$336,15,FALSE)</f>
        <v>3.9581885985967683E-5</v>
      </c>
      <c r="AY116" s="424">
        <f t="shared" si="147"/>
        <v>4</v>
      </c>
      <c r="AZ116" s="405">
        <f t="shared" si="129"/>
        <v>4</v>
      </c>
      <c r="BB116" s="405" t="str">
        <f>VLOOKUP($A116,'urban rural'!$A$11:$S$336,16,FALSE)</f>
        <v>error</v>
      </c>
      <c r="BC116" s="424">
        <f t="shared" si="148"/>
        <v>1</v>
      </c>
      <c r="BD116" s="405" t="str">
        <f t="shared" si="130"/>
        <v>9999</v>
      </c>
      <c r="BF116" s="405" t="str">
        <f>VLOOKUP($A116,'urban rural'!$A$11:$S$336,17,FALSE)</f>
        <v>error</v>
      </c>
      <c r="BG116" s="424">
        <f t="shared" si="149"/>
        <v>1</v>
      </c>
      <c r="BH116" s="405" t="str">
        <f t="shared" si="131"/>
        <v>9999</v>
      </c>
      <c r="BJ116" s="405" t="str">
        <f>VLOOKUP($A116,'urban rural'!$A$11:$S$336,18,FALSE)</f>
        <v>error</v>
      </c>
      <c r="BK116" s="424">
        <f t="shared" si="150"/>
        <v>1</v>
      </c>
      <c r="BL116" s="405" t="str">
        <f t="shared" si="132"/>
        <v>9999</v>
      </c>
      <c r="BN116" s="405" t="str">
        <f>VLOOKUP($A116,'urban rural'!$A$11:$S$336,19,FALSE)</f>
        <v>error</v>
      </c>
      <c r="BO116" s="424">
        <f t="shared" si="151"/>
        <v>1</v>
      </c>
      <c r="BP116" s="405" t="str">
        <f t="shared" si="133"/>
        <v>9999</v>
      </c>
      <c r="BQ116" s="167">
        <f>VLOOKUP(A116,'[1]average earnings workplace 2012'!$A$13:$GY$599,[1]lists1!$B$12,FALSE)</f>
        <v>12.89</v>
      </c>
      <c r="BR116" s="167" t="e">
        <f t="shared" si="134"/>
        <v>#N/A</v>
      </c>
      <c r="BS116" s="167" t="e">
        <f t="shared" si="135"/>
        <v>#N/A</v>
      </c>
    </row>
    <row r="117" spans="1:182" x14ac:dyDescent="0.25">
      <c r="A117" s="420" t="s">
        <v>110</v>
      </c>
      <c r="B117" s="167" t="str">
        <f t="shared" si="116"/>
        <v>OU</v>
      </c>
      <c r="C117" s="405" t="str">
        <f>VLOOKUP(A117,'urban rural'!$A$11:$B$336,2,FALSE)</f>
        <v>Other Urban</v>
      </c>
      <c r="D117" s="167" t="str">
        <f t="shared" si="117"/>
        <v>Predominantly Urban</v>
      </c>
      <c r="F117" s="405">
        <f>VLOOKUP($A117,'urban rural'!$A$11:$S$336,4,FALSE)</f>
        <v>2.3310810810810811E-3</v>
      </c>
      <c r="G117" s="424">
        <f t="shared" si="136"/>
        <v>41</v>
      </c>
      <c r="H117" s="405">
        <f t="shared" si="118"/>
        <v>41</v>
      </c>
      <c r="J117" s="405">
        <f>VLOOKUP($A117,'urban rural'!$A$11:$S$336,5,FALSE)</f>
        <v>1.3327745180217938E-3</v>
      </c>
      <c r="K117" s="424">
        <f t="shared" si="137"/>
        <v>38</v>
      </c>
      <c r="L117" s="405">
        <f t="shared" si="119"/>
        <v>38</v>
      </c>
      <c r="N117" s="405">
        <f>VLOOKUP($A117,'urban rural'!$A$11:$S$336,6,FALSE)</f>
        <v>2.1955260977630487E-3</v>
      </c>
      <c r="O117" s="424">
        <f t="shared" si="138"/>
        <v>43</v>
      </c>
      <c r="P117" s="405">
        <f t="shared" si="120"/>
        <v>43</v>
      </c>
      <c r="R117" s="405">
        <f>VLOOKUP($A117,'urban rural'!$A$11:$S$336,7,FALSE)</f>
        <v>3.150305149503064E-3</v>
      </c>
      <c r="S117" s="424">
        <f t="shared" si="139"/>
        <v>48</v>
      </c>
      <c r="T117" s="405">
        <f t="shared" si="121"/>
        <v>48</v>
      </c>
      <c r="V117" s="405">
        <f>VLOOKUP($A117,'urban rural'!$A$11:$S$336,8,FALSE)</f>
        <v>9.8817567567567577E-4</v>
      </c>
      <c r="W117" s="424">
        <f t="shared" si="140"/>
        <v>34</v>
      </c>
      <c r="X117" s="405">
        <f t="shared" si="122"/>
        <v>34</v>
      </c>
      <c r="Z117" s="405">
        <f>VLOOKUP($A117,'urban rural'!$A$11:$S$336,9,FALSE)</f>
        <v>2.7661357921207039E-4</v>
      </c>
      <c r="AA117" s="424">
        <f t="shared" si="141"/>
        <v>25</v>
      </c>
      <c r="AB117" s="405">
        <f t="shared" si="123"/>
        <v>25</v>
      </c>
      <c r="AD117" s="405">
        <f>VLOOKUP($A117,'urban rural'!$A$11:$S$336,10,FALSE)</f>
        <v>5.6338028169014088E-4</v>
      </c>
      <c r="AE117" s="424">
        <f t="shared" si="142"/>
        <v>29</v>
      </c>
      <c r="AF117" s="405">
        <f t="shared" si="124"/>
        <v>29</v>
      </c>
      <c r="AH117" s="405">
        <f>VLOOKUP($A117,'urban rural'!$A$11:$S$336,11,FALSE)</f>
        <v>5.5976757053313492E-4</v>
      </c>
      <c r="AI117" s="424">
        <f t="shared" si="143"/>
        <v>35</v>
      </c>
      <c r="AJ117" s="405">
        <f t="shared" si="125"/>
        <v>35</v>
      </c>
      <c r="AL117" s="405">
        <f>VLOOKUP($A117,'urban rural'!$A$11:$S$336,12,FALSE)</f>
        <v>1.3429054054054053E-3</v>
      </c>
      <c r="AM117" s="424">
        <f t="shared" si="144"/>
        <v>44</v>
      </c>
      <c r="AN117" s="405">
        <f t="shared" si="126"/>
        <v>44</v>
      </c>
      <c r="AP117" s="405">
        <f>VLOOKUP($A117,'urban rural'!$A$11:$S$336,13,FALSE)</f>
        <v>1.0561609388097233E-3</v>
      </c>
      <c r="AQ117" s="424">
        <f t="shared" si="145"/>
        <v>41</v>
      </c>
      <c r="AR117" s="405">
        <f t="shared" si="127"/>
        <v>41</v>
      </c>
      <c r="AT117" s="405">
        <f>VLOOKUP($A117,'urban rural'!$A$11:$S$336,14,FALSE)</f>
        <v>1.632145816072908E-3</v>
      </c>
      <c r="AU117" s="424">
        <f t="shared" si="146"/>
        <v>47</v>
      </c>
      <c r="AV117" s="405">
        <f t="shared" si="128"/>
        <v>47</v>
      </c>
      <c r="AX117" s="405">
        <f>VLOOKUP($A117,'urban rural'!$A$11:$S$336,15,FALSE)</f>
        <v>2.5905375789699293E-3</v>
      </c>
      <c r="AY117" s="424">
        <f t="shared" si="147"/>
        <v>50</v>
      </c>
      <c r="AZ117" s="405">
        <f t="shared" si="129"/>
        <v>50</v>
      </c>
      <c r="BB117" s="405" t="str">
        <f>VLOOKUP($A117,'urban rural'!$A$11:$S$336,16,FALSE)</f>
        <v>error</v>
      </c>
      <c r="BC117" s="424">
        <f t="shared" si="148"/>
        <v>1</v>
      </c>
      <c r="BD117" s="405" t="str">
        <f t="shared" si="130"/>
        <v>9999</v>
      </c>
      <c r="BF117" s="405" t="str">
        <f>VLOOKUP($A117,'urban rural'!$A$11:$S$336,17,FALSE)</f>
        <v>error</v>
      </c>
      <c r="BG117" s="424">
        <f t="shared" si="149"/>
        <v>1</v>
      </c>
      <c r="BH117" s="405" t="str">
        <f t="shared" si="131"/>
        <v>9999</v>
      </c>
      <c r="BJ117" s="405" t="str">
        <f>VLOOKUP($A117,'urban rural'!$A$11:$S$336,18,FALSE)</f>
        <v>error</v>
      </c>
      <c r="BK117" s="424">
        <f t="shared" si="150"/>
        <v>1</v>
      </c>
      <c r="BL117" s="405" t="str">
        <f t="shared" si="132"/>
        <v>9999</v>
      </c>
      <c r="BN117" s="405" t="str">
        <f>VLOOKUP($A117,'urban rural'!$A$11:$S$336,19,FALSE)</f>
        <v>error</v>
      </c>
      <c r="BO117" s="424">
        <f t="shared" si="151"/>
        <v>1</v>
      </c>
      <c r="BP117" s="405" t="str">
        <f t="shared" si="133"/>
        <v>9999</v>
      </c>
      <c r="BQ117" s="167">
        <f>VLOOKUP(A117,'[1]average earnings workplace 2012'!$A$13:$GY$599,[1]lists1!$B$12,FALSE)</f>
        <v>14.17</v>
      </c>
      <c r="BR117" s="167" t="e">
        <f t="shared" si="134"/>
        <v>#N/A</v>
      </c>
      <c r="BS117" s="167" t="e">
        <f t="shared" si="135"/>
        <v>#N/A</v>
      </c>
    </row>
    <row r="118" spans="1:182" x14ac:dyDescent="0.25">
      <c r="A118" s="420" t="s">
        <v>111</v>
      </c>
      <c r="B118" s="167" t="str">
        <f t="shared" si="116"/>
        <v>LU</v>
      </c>
      <c r="C118" s="405" t="str">
        <f>VLOOKUP(A118,'urban rural'!$A$11:$B$336,2,FALSE)</f>
        <v>Large Urban</v>
      </c>
      <c r="D118" s="167" t="str">
        <f t="shared" si="117"/>
        <v>Predominantly Urban</v>
      </c>
      <c r="F118" s="405">
        <f>VLOOKUP($A118,'urban rural'!$A$11:$S$336,4,FALSE)</f>
        <v>2.3255813953488373E-4</v>
      </c>
      <c r="G118" s="424">
        <f t="shared" si="136"/>
        <v>3</v>
      </c>
      <c r="H118" s="405">
        <f t="shared" si="118"/>
        <v>3</v>
      </c>
      <c r="J118" s="405">
        <f>VLOOKUP($A118,'urban rural'!$A$11:$S$336,5,FALSE)</f>
        <v>1.2195121951219512E-4</v>
      </c>
      <c r="K118" s="424">
        <f t="shared" si="137"/>
        <v>2</v>
      </c>
      <c r="L118" s="405">
        <f t="shared" si="119"/>
        <v>2</v>
      </c>
      <c r="N118" s="405">
        <f>VLOOKUP($A118,'urban rural'!$A$11:$S$336,6,FALSE)</f>
        <v>2.1871202916160388E-4</v>
      </c>
      <c r="O118" s="424">
        <f t="shared" si="138"/>
        <v>6</v>
      </c>
      <c r="P118" s="405">
        <f t="shared" si="120"/>
        <v>6</v>
      </c>
      <c r="R118" s="405">
        <f>VLOOKUP($A118,'urban rural'!$A$11:$S$336,7,FALSE)</f>
        <v>1.2271431858018754E-4</v>
      </c>
      <c r="S118" s="424">
        <f t="shared" si="139"/>
        <v>3</v>
      </c>
      <c r="T118" s="405">
        <f t="shared" si="121"/>
        <v>3</v>
      </c>
      <c r="V118" s="405">
        <f>VLOOKUP($A118,'urban rural'!$A$11:$S$336,8,FALSE)</f>
        <v>1.9583843329253365E-4</v>
      </c>
      <c r="W118" s="424">
        <f t="shared" si="140"/>
        <v>6</v>
      </c>
      <c r="X118" s="405">
        <f t="shared" si="122"/>
        <v>6</v>
      </c>
      <c r="Z118" s="405">
        <f>VLOOKUP($A118,'urban rural'!$A$11:$S$336,9,FALSE)</f>
        <v>9.7560975609756103E-5</v>
      </c>
      <c r="AA118" s="424">
        <f t="shared" si="141"/>
        <v>6</v>
      </c>
      <c r="AB118" s="405">
        <f t="shared" si="123"/>
        <v>6</v>
      </c>
      <c r="AD118" s="405">
        <f>VLOOKUP($A118,'urban rural'!$A$11:$S$336,10,FALSE)</f>
        <v>1.5795868772782503E-4</v>
      </c>
      <c r="AE118" s="424">
        <f t="shared" si="142"/>
        <v>8</v>
      </c>
      <c r="AF118" s="405">
        <f t="shared" si="124"/>
        <v>8</v>
      </c>
      <c r="AH118" s="405">
        <f>VLOOKUP($A118,'urban rural'!$A$11:$S$336,11,FALSE)</f>
        <v>7.3178308104664323E-5</v>
      </c>
      <c r="AI118" s="424">
        <f t="shared" si="143"/>
        <v>2</v>
      </c>
      <c r="AJ118" s="405">
        <f t="shared" si="125"/>
        <v>2</v>
      </c>
      <c r="AL118" s="405">
        <f>VLOOKUP($A118,'urban rural'!$A$11:$S$336,12,FALSE)</f>
        <v>3.6719706242350061E-5</v>
      </c>
      <c r="AM118" s="424">
        <f t="shared" si="144"/>
        <v>3</v>
      </c>
      <c r="AN118" s="405">
        <f t="shared" si="126"/>
        <v>3</v>
      </c>
      <c r="AP118" s="405">
        <f>VLOOKUP($A118,'urban rural'!$A$11:$S$336,13,FALSE)</f>
        <v>2.4390243902439026E-5</v>
      </c>
      <c r="AQ118" s="424">
        <f t="shared" si="145"/>
        <v>3</v>
      </c>
      <c r="AR118" s="405">
        <f t="shared" si="127"/>
        <v>3</v>
      </c>
      <c r="AT118" s="405">
        <f>VLOOKUP($A118,'urban rural'!$A$11:$S$336,14,FALSE)</f>
        <v>6.0753341433778859E-5</v>
      </c>
      <c r="AU118" s="424">
        <f t="shared" si="146"/>
        <v>6</v>
      </c>
      <c r="AV118" s="405">
        <f t="shared" si="128"/>
        <v>6</v>
      </c>
      <c r="AX118" s="405">
        <f>VLOOKUP($A118,'urban rural'!$A$11:$S$336,15,FALSE)</f>
        <v>4.9536010475523215E-5</v>
      </c>
      <c r="AY118" s="424">
        <f t="shared" si="147"/>
        <v>6</v>
      </c>
      <c r="AZ118" s="405">
        <f t="shared" si="129"/>
        <v>6</v>
      </c>
      <c r="BB118" s="405" t="str">
        <f>VLOOKUP($A118,'urban rural'!$A$11:$S$336,16,FALSE)</f>
        <v>error</v>
      </c>
      <c r="BC118" s="424">
        <f t="shared" si="148"/>
        <v>1</v>
      </c>
      <c r="BD118" s="405" t="str">
        <f t="shared" si="130"/>
        <v>9999</v>
      </c>
      <c r="BF118" s="405" t="str">
        <f>VLOOKUP($A118,'urban rural'!$A$11:$S$336,17,FALSE)</f>
        <v>error</v>
      </c>
      <c r="BG118" s="424">
        <f t="shared" si="149"/>
        <v>1</v>
      </c>
      <c r="BH118" s="405" t="str">
        <f t="shared" si="131"/>
        <v>9999</v>
      </c>
      <c r="BJ118" s="405" t="str">
        <f>VLOOKUP($A118,'urban rural'!$A$11:$S$336,18,FALSE)</f>
        <v>error</v>
      </c>
      <c r="BK118" s="424">
        <f t="shared" si="150"/>
        <v>1</v>
      </c>
      <c r="BL118" s="405" t="str">
        <f t="shared" si="132"/>
        <v>9999</v>
      </c>
      <c r="BN118" s="405" t="str">
        <f>VLOOKUP($A118,'urban rural'!$A$11:$S$336,19,FALSE)</f>
        <v>error</v>
      </c>
      <c r="BO118" s="424">
        <f t="shared" si="151"/>
        <v>1</v>
      </c>
      <c r="BP118" s="405" t="str">
        <f t="shared" si="133"/>
        <v>9999</v>
      </c>
      <c r="BQ118" s="167">
        <f>VLOOKUP(A118,'[1]average earnings workplace 2012'!$A$13:$GY$599,[1]lists1!$B$12,FALSE)</f>
        <v>11.99</v>
      </c>
      <c r="BR118" s="167" t="e">
        <f t="shared" si="134"/>
        <v>#N/A</v>
      </c>
      <c r="BS118" s="167" t="e">
        <f t="shared" si="135"/>
        <v>#N/A</v>
      </c>
    </row>
    <row r="119" spans="1:182" x14ac:dyDescent="0.25">
      <c r="A119" s="420" t="s">
        <v>112</v>
      </c>
      <c r="B119" s="167" t="str">
        <f t="shared" si="116"/>
        <v>MU</v>
      </c>
      <c r="C119" s="405" t="str">
        <f>VLOOKUP(A119,'urban rural'!$A$11:$B$336,2,FALSE)</f>
        <v>Major Urban</v>
      </c>
      <c r="D119" s="167" t="str">
        <f t="shared" si="117"/>
        <v>Predominantly Urban</v>
      </c>
      <c r="F119" s="405">
        <f>VLOOKUP($A119,'urban rural'!$A$11:$S$336,4,FALSE)</f>
        <v>2.1529175050301812E-3</v>
      </c>
      <c r="G119" s="424">
        <f t="shared" si="136"/>
        <v>35</v>
      </c>
      <c r="H119" s="405">
        <f t="shared" si="118"/>
        <v>35</v>
      </c>
      <c r="J119" s="405">
        <f>VLOOKUP($A119,'urban rural'!$A$11:$S$336,5,FALSE)</f>
        <v>1.0079840319361278E-3</v>
      </c>
      <c r="K119" s="424">
        <f t="shared" si="137"/>
        <v>26</v>
      </c>
      <c r="L119" s="405">
        <f t="shared" si="119"/>
        <v>26</v>
      </c>
      <c r="N119" s="405">
        <f>VLOOKUP($A119,'urban rural'!$A$11:$S$336,6,FALSE)</f>
        <v>1.592482690405539E-3</v>
      </c>
      <c r="O119" s="424">
        <f t="shared" si="138"/>
        <v>32</v>
      </c>
      <c r="P119" s="405">
        <f t="shared" si="120"/>
        <v>32</v>
      </c>
      <c r="R119" s="405">
        <f>VLOOKUP($A119,'urban rural'!$A$11:$S$336,7,FALSE)</f>
        <v>1.6014352462817214E-3</v>
      </c>
      <c r="S119" s="424">
        <f t="shared" si="139"/>
        <v>35</v>
      </c>
      <c r="T119" s="405">
        <f t="shared" si="121"/>
        <v>35</v>
      </c>
      <c r="V119" s="405">
        <f>VLOOKUP($A119,'urban rural'!$A$11:$S$336,8,FALSE)</f>
        <v>1.6901408450704226E-3</v>
      </c>
      <c r="W119" s="424">
        <f t="shared" si="140"/>
        <v>44</v>
      </c>
      <c r="X119" s="405">
        <f t="shared" si="122"/>
        <v>44</v>
      </c>
      <c r="Z119" s="405">
        <f>VLOOKUP($A119,'urban rural'!$A$11:$S$336,9,FALSE)</f>
        <v>6.0878243512974049E-4</v>
      </c>
      <c r="AA119" s="424">
        <f t="shared" si="141"/>
        <v>35</v>
      </c>
      <c r="AB119" s="405">
        <f t="shared" si="123"/>
        <v>35</v>
      </c>
      <c r="AD119" s="405">
        <f>VLOOKUP($A119,'urban rural'!$A$11:$S$336,10,FALSE)</f>
        <v>1.1078140454995054E-3</v>
      </c>
      <c r="AE119" s="424">
        <f t="shared" si="142"/>
        <v>41</v>
      </c>
      <c r="AF119" s="405">
        <f t="shared" si="124"/>
        <v>41</v>
      </c>
      <c r="AH119" s="405">
        <f>VLOOKUP($A119,'urban rural'!$A$11:$S$336,11,FALSE)</f>
        <v>8.785986189629683E-4</v>
      </c>
      <c r="AI119" s="424">
        <f t="shared" si="143"/>
        <v>42</v>
      </c>
      <c r="AJ119" s="405">
        <f t="shared" si="125"/>
        <v>42</v>
      </c>
      <c r="AL119" s="405">
        <f>VLOOKUP($A119,'urban rural'!$A$11:$S$336,12,FALSE)</f>
        <v>4.6277665995975853E-4</v>
      </c>
      <c r="AM119" s="424">
        <f t="shared" si="144"/>
        <v>22</v>
      </c>
      <c r="AN119" s="405">
        <f t="shared" si="126"/>
        <v>22</v>
      </c>
      <c r="AP119" s="405">
        <f>VLOOKUP($A119,'urban rural'!$A$11:$S$336,13,FALSE)</f>
        <v>3.992015968063872E-4</v>
      </c>
      <c r="AQ119" s="424">
        <f t="shared" si="145"/>
        <v>22</v>
      </c>
      <c r="AR119" s="405">
        <f t="shared" si="127"/>
        <v>22</v>
      </c>
      <c r="AT119" s="405">
        <f>VLOOKUP($A119,'urban rural'!$A$11:$S$336,14,FALSE)</f>
        <v>4.8466864490603363E-4</v>
      </c>
      <c r="AU119" s="424">
        <f t="shared" si="146"/>
        <v>23</v>
      </c>
      <c r="AV119" s="405">
        <f t="shared" si="128"/>
        <v>23</v>
      </c>
      <c r="AX119" s="405">
        <f>VLOOKUP($A119,'urban rural'!$A$11:$S$336,15,FALSE)</f>
        <v>7.2283662731875296E-4</v>
      </c>
      <c r="AY119" s="424">
        <f t="shared" si="147"/>
        <v>29</v>
      </c>
      <c r="AZ119" s="405">
        <f t="shared" si="129"/>
        <v>29</v>
      </c>
      <c r="BB119" s="405" t="str">
        <f>VLOOKUP($A119,'urban rural'!$A$11:$S$336,16,FALSE)</f>
        <v>error</v>
      </c>
      <c r="BC119" s="424">
        <f t="shared" si="148"/>
        <v>1</v>
      </c>
      <c r="BD119" s="405" t="str">
        <f t="shared" si="130"/>
        <v>9999</v>
      </c>
      <c r="BF119" s="405" t="str">
        <f>VLOOKUP($A119,'urban rural'!$A$11:$S$336,17,FALSE)</f>
        <v>error</v>
      </c>
      <c r="BG119" s="424">
        <f t="shared" si="149"/>
        <v>1</v>
      </c>
      <c r="BH119" s="405" t="str">
        <f t="shared" si="131"/>
        <v>9999</v>
      </c>
      <c r="BJ119" s="405" t="str">
        <f>VLOOKUP($A119,'urban rural'!$A$11:$S$336,18,FALSE)</f>
        <v>error</v>
      </c>
      <c r="BK119" s="424">
        <f t="shared" si="150"/>
        <v>1</v>
      </c>
      <c r="BL119" s="405" t="str">
        <f t="shared" si="132"/>
        <v>9999</v>
      </c>
      <c r="BN119" s="405" t="str">
        <f>VLOOKUP($A119,'urban rural'!$A$11:$S$336,19,FALSE)</f>
        <v>error</v>
      </c>
      <c r="BO119" s="424">
        <f t="shared" si="151"/>
        <v>1</v>
      </c>
      <c r="BP119" s="405" t="str">
        <f t="shared" si="133"/>
        <v>9999</v>
      </c>
      <c r="BQ119" s="167">
        <f>VLOOKUP(A119,'[1]average earnings workplace 2012'!$A$13:$GY$599,[1]lists1!$B$12,FALSE)</f>
        <v>14.76</v>
      </c>
      <c r="BR119" s="167" t="e">
        <f t="shared" si="134"/>
        <v>#N/A</v>
      </c>
      <c r="BS119" s="167" t="e">
        <f t="shared" si="135"/>
        <v>#N/A</v>
      </c>
    </row>
    <row r="120" spans="1:182" x14ac:dyDescent="0.25">
      <c r="A120" s="420" t="s">
        <v>113</v>
      </c>
      <c r="B120" s="167" t="str">
        <f t="shared" si="116"/>
        <v>SR</v>
      </c>
      <c r="C120" s="405" t="str">
        <f>VLOOKUP(A120,'urban rural'!$A$11:$B$336,2,FALSE)</f>
        <v>Significant Rural</v>
      </c>
      <c r="D120" s="167" t="str">
        <f t="shared" si="117"/>
        <v>Significant Rural</v>
      </c>
      <c r="F120" s="405">
        <f>VLOOKUP($A120,'urban rural'!$A$11:$S$336,4,FALSE)</f>
        <v>1.8978102189781021E-3</v>
      </c>
      <c r="G120" s="424">
        <f t="shared" si="136"/>
        <v>44</v>
      </c>
      <c r="H120" s="405">
        <f t="shared" si="118"/>
        <v>44</v>
      </c>
      <c r="J120" s="405">
        <f>VLOOKUP($A120,'urban rural'!$A$11:$S$336,5,FALSE)</f>
        <v>7.9875518672199166E-4</v>
      </c>
      <c r="K120" s="424">
        <f t="shared" si="137"/>
        <v>36</v>
      </c>
      <c r="L120" s="405">
        <f t="shared" si="119"/>
        <v>36</v>
      </c>
      <c r="N120" s="405">
        <f>VLOOKUP($A120,'urban rural'!$A$11:$S$336,6,FALSE)</f>
        <v>1.4212152420185376E-3</v>
      </c>
      <c r="O120" s="424">
        <f t="shared" si="138"/>
        <v>47</v>
      </c>
      <c r="P120" s="405">
        <f t="shared" si="120"/>
        <v>47</v>
      </c>
      <c r="R120" s="405">
        <f>VLOOKUP($A120,'urban rural'!$A$11:$S$336,7,FALSE)</f>
        <v>7.6401028745391188E-4</v>
      </c>
      <c r="S120" s="424">
        <f t="shared" si="139"/>
        <v>29</v>
      </c>
      <c r="T120" s="405">
        <f t="shared" si="121"/>
        <v>29</v>
      </c>
      <c r="V120" s="405">
        <f>VLOOKUP($A120,'urban rural'!$A$11:$S$336,8,FALSE)</f>
        <v>1.7935349322210636E-3</v>
      </c>
      <c r="W120" s="424">
        <f t="shared" si="140"/>
        <v>53</v>
      </c>
      <c r="X120" s="405">
        <f t="shared" si="122"/>
        <v>53</v>
      </c>
      <c r="Z120" s="405">
        <f>VLOOKUP($A120,'urban rural'!$A$11:$S$336,9,FALSE)</f>
        <v>6.9502074688796681E-4</v>
      </c>
      <c r="AA120" s="424">
        <f t="shared" si="141"/>
        <v>49</v>
      </c>
      <c r="AB120" s="405">
        <f t="shared" si="123"/>
        <v>49</v>
      </c>
      <c r="AD120" s="405">
        <f>VLOOKUP($A120,'urban rural'!$A$11:$S$336,10,FALSE)</f>
        <v>1.3079299691040164E-3</v>
      </c>
      <c r="AE120" s="424">
        <f t="shared" si="142"/>
        <v>54</v>
      </c>
      <c r="AF120" s="405">
        <f t="shared" si="124"/>
        <v>54</v>
      </c>
      <c r="AH120" s="405">
        <f>VLOOKUP($A120,'urban rural'!$A$11:$S$336,11,FALSE)</f>
        <v>6.0894933543175313E-4</v>
      </c>
      <c r="AI120" s="424">
        <f t="shared" si="143"/>
        <v>47</v>
      </c>
      <c r="AJ120" s="405">
        <f t="shared" si="125"/>
        <v>47</v>
      </c>
      <c r="AL120" s="405">
        <f>VLOOKUP($A120,'urban rural'!$A$11:$S$336,12,FALSE)</f>
        <v>1.0427528675703858E-4</v>
      </c>
      <c r="AM120" s="424">
        <f t="shared" si="144"/>
        <v>12</v>
      </c>
      <c r="AN120" s="405">
        <f t="shared" si="126"/>
        <v>12</v>
      </c>
      <c r="AP120" s="405">
        <f>VLOOKUP($A120,'urban rural'!$A$11:$S$336,13,FALSE)</f>
        <v>1.0373443983402489E-4</v>
      </c>
      <c r="AQ120" s="424">
        <f t="shared" si="145"/>
        <v>16</v>
      </c>
      <c r="AR120" s="405">
        <f t="shared" si="127"/>
        <v>16</v>
      </c>
      <c r="AT120" s="405">
        <f>VLOOKUP($A120,'urban rural'!$A$11:$S$336,14,FALSE)</f>
        <v>1.1328527291452111E-4</v>
      </c>
      <c r="AU120" s="424">
        <f t="shared" si="146"/>
        <v>16</v>
      </c>
      <c r="AV120" s="405">
        <f t="shared" si="128"/>
        <v>16</v>
      </c>
      <c r="AX120" s="405">
        <f>VLOOKUP($A120,'urban rural'!$A$11:$S$336,15,FALSE)</f>
        <v>1.5506095202215886E-4</v>
      </c>
      <c r="AY120" s="424">
        <f t="shared" si="147"/>
        <v>20</v>
      </c>
      <c r="AZ120" s="405">
        <f t="shared" si="129"/>
        <v>20</v>
      </c>
      <c r="BB120" s="405" t="str">
        <f>VLOOKUP($A120,'urban rural'!$A$11:$S$336,16,FALSE)</f>
        <v>error</v>
      </c>
      <c r="BC120" s="424">
        <f t="shared" si="148"/>
        <v>1</v>
      </c>
      <c r="BD120" s="405" t="str">
        <f t="shared" si="130"/>
        <v>9999</v>
      </c>
      <c r="BF120" s="405" t="str">
        <f>VLOOKUP($A120,'urban rural'!$A$11:$S$336,17,FALSE)</f>
        <v>error</v>
      </c>
      <c r="BG120" s="424">
        <f t="shared" si="149"/>
        <v>1</v>
      </c>
      <c r="BH120" s="405" t="str">
        <f t="shared" si="131"/>
        <v>9999</v>
      </c>
      <c r="BJ120" s="405" t="str">
        <f>VLOOKUP($A120,'urban rural'!$A$11:$S$336,18,FALSE)</f>
        <v>error</v>
      </c>
      <c r="BK120" s="424">
        <f t="shared" si="150"/>
        <v>1</v>
      </c>
      <c r="BL120" s="405" t="str">
        <f t="shared" si="132"/>
        <v>9999</v>
      </c>
      <c r="BN120" s="405" t="str">
        <f>VLOOKUP($A120,'urban rural'!$A$11:$S$336,19,FALSE)</f>
        <v>error</v>
      </c>
      <c r="BO120" s="424">
        <f t="shared" si="151"/>
        <v>1</v>
      </c>
      <c r="BP120" s="405" t="str">
        <f t="shared" si="133"/>
        <v>9999</v>
      </c>
      <c r="BQ120" s="167">
        <f>VLOOKUP(A120,'[1]average earnings workplace 2012'!$A$13:$GY$599,[1]lists1!$B$12,FALSE)</f>
        <v>13.55</v>
      </c>
      <c r="BR120" s="167" t="e">
        <f t="shared" si="134"/>
        <v>#N/A</v>
      </c>
      <c r="BS120" s="167" t="e">
        <f t="shared" si="135"/>
        <v>#N/A</v>
      </c>
    </row>
    <row r="121" spans="1:182" x14ac:dyDescent="0.25">
      <c r="A121" s="420" t="s">
        <v>114</v>
      </c>
      <c r="B121" s="167" t="str">
        <f t="shared" si="116"/>
        <v>MU</v>
      </c>
      <c r="C121" s="405" t="str">
        <f>VLOOKUP(A121,'urban rural'!$A$11:$B$336,2,FALSE)</f>
        <v>Major Urban</v>
      </c>
      <c r="D121" s="167" t="str">
        <f t="shared" si="117"/>
        <v>Predominantly Urban</v>
      </c>
      <c r="F121" s="405">
        <f>VLOOKUP($A121,'urban rural'!$A$11:$S$336,4,FALSE)</f>
        <v>6.2244472256987905E-3</v>
      </c>
      <c r="G121" s="424">
        <f t="shared" si="136"/>
        <v>56</v>
      </c>
      <c r="H121" s="405">
        <f t="shared" si="118"/>
        <v>56</v>
      </c>
      <c r="J121" s="405">
        <f>VLOOKUP($A121,'urban rural'!$A$11:$S$336,5,FALSE)</f>
        <v>6.0155929421419774E-3</v>
      </c>
      <c r="K121" s="424">
        <f t="shared" si="137"/>
        <v>58</v>
      </c>
      <c r="L121" s="405">
        <f t="shared" si="119"/>
        <v>58</v>
      </c>
      <c r="N121" s="405">
        <f>VLOOKUP($A121,'urban rural'!$A$11:$S$336,6,FALSE)</f>
        <v>5.8025682182985556E-3</v>
      </c>
      <c r="O121" s="424">
        <f t="shared" si="138"/>
        <v>57</v>
      </c>
      <c r="P121" s="405">
        <f t="shared" si="120"/>
        <v>57</v>
      </c>
      <c r="R121" s="405">
        <f>VLOOKUP($A121,'urban rural'!$A$11:$S$336,7,FALSE)</f>
        <v>4.9680405037190126E-3</v>
      </c>
      <c r="S121" s="424">
        <f t="shared" si="139"/>
        <v>58</v>
      </c>
      <c r="T121" s="405">
        <f t="shared" si="121"/>
        <v>58</v>
      </c>
      <c r="V121" s="405">
        <f>VLOOKUP($A121,'urban rural'!$A$11:$S$336,8,FALSE)</f>
        <v>2.1443471005423444E-3</v>
      </c>
      <c r="W121" s="424">
        <f t="shared" si="140"/>
        <v>47</v>
      </c>
      <c r="X121" s="405">
        <f t="shared" si="122"/>
        <v>47</v>
      </c>
      <c r="Z121" s="405">
        <f>VLOOKUP($A121,'urban rural'!$A$11:$S$336,9,FALSE)</f>
        <v>1.7767747230201067E-3</v>
      </c>
      <c r="AA121" s="424">
        <f t="shared" si="141"/>
        <v>48</v>
      </c>
      <c r="AB121" s="405">
        <f t="shared" si="123"/>
        <v>48</v>
      </c>
      <c r="AD121" s="405">
        <f>VLOOKUP($A121,'urban rural'!$A$11:$S$336,10,FALSE)</f>
        <v>1.745585874799358E-3</v>
      </c>
      <c r="AE121" s="424">
        <f t="shared" si="142"/>
        <v>48</v>
      </c>
      <c r="AF121" s="405">
        <f t="shared" si="124"/>
        <v>48</v>
      </c>
      <c r="AH121" s="405">
        <f>VLOOKUP($A121,'urban rural'!$A$11:$S$336,11,FALSE)</f>
        <v>1.0066214020832338E-3</v>
      </c>
      <c r="AI121" s="424">
        <f t="shared" si="143"/>
        <v>47</v>
      </c>
      <c r="AJ121" s="405">
        <f t="shared" si="125"/>
        <v>47</v>
      </c>
      <c r="AL121" s="405">
        <f>VLOOKUP($A121,'urban rural'!$A$11:$S$336,12,FALSE)</f>
        <v>4.0801001251564457E-3</v>
      </c>
      <c r="AM121" s="424">
        <f t="shared" si="144"/>
        <v>62</v>
      </c>
      <c r="AN121" s="405">
        <f t="shared" si="126"/>
        <v>62</v>
      </c>
      <c r="AP121" s="405">
        <f>VLOOKUP($A121,'urban rural'!$A$11:$S$336,13,FALSE)</f>
        <v>4.2388182191218709E-3</v>
      </c>
      <c r="AQ121" s="424">
        <f t="shared" si="145"/>
        <v>62</v>
      </c>
      <c r="AR121" s="405">
        <f t="shared" si="127"/>
        <v>62</v>
      </c>
      <c r="AT121" s="405">
        <f>VLOOKUP($A121,'urban rural'!$A$11:$S$336,14,FALSE)</f>
        <v>4.0569823434991976E-3</v>
      </c>
      <c r="AU121" s="424">
        <f t="shared" si="146"/>
        <v>63</v>
      </c>
      <c r="AV121" s="405">
        <f t="shared" si="128"/>
        <v>63</v>
      </c>
      <c r="AX121" s="405">
        <f>VLOOKUP($A121,'urban rural'!$A$11:$S$336,15,FALSE)</f>
        <v>3.9614191016357795E-3</v>
      </c>
      <c r="AY121" s="424">
        <f t="shared" si="147"/>
        <v>63</v>
      </c>
      <c r="AZ121" s="405">
        <f t="shared" si="129"/>
        <v>63</v>
      </c>
      <c r="BB121" s="405" t="str">
        <f>VLOOKUP($A121,'urban rural'!$A$11:$S$336,16,FALSE)</f>
        <v>error</v>
      </c>
      <c r="BC121" s="424">
        <f t="shared" si="148"/>
        <v>1</v>
      </c>
      <c r="BD121" s="405" t="str">
        <f t="shared" si="130"/>
        <v>9999</v>
      </c>
      <c r="BF121" s="405" t="str">
        <f>VLOOKUP($A121,'urban rural'!$A$11:$S$336,17,FALSE)</f>
        <v>error</v>
      </c>
      <c r="BG121" s="424">
        <f t="shared" si="149"/>
        <v>1</v>
      </c>
      <c r="BH121" s="405" t="str">
        <f t="shared" si="131"/>
        <v>9999</v>
      </c>
      <c r="BJ121" s="405" t="str">
        <f>VLOOKUP($A121,'urban rural'!$A$11:$S$336,18,FALSE)</f>
        <v>error</v>
      </c>
      <c r="BK121" s="424">
        <f t="shared" si="150"/>
        <v>1</v>
      </c>
      <c r="BL121" s="405" t="str">
        <f t="shared" si="132"/>
        <v>9999</v>
      </c>
      <c r="BN121" s="405" t="str">
        <f>VLOOKUP($A121,'urban rural'!$A$11:$S$336,19,FALSE)</f>
        <v>error</v>
      </c>
      <c r="BO121" s="424">
        <f t="shared" si="151"/>
        <v>1</v>
      </c>
      <c r="BP121" s="405" t="str">
        <f t="shared" si="133"/>
        <v>9999</v>
      </c>
      <c r="BQ121" s="167">
        <f>VLOOKUP(A121,'[1]average earnings workplace 2012'!$A$13:$GY$599,[1]lists1!$B$12,FALSE)</f>
        <v>15.6</v>
      </c>
      <c r="BR121" s="167" t="e">
        <f t="shared" si="134"/>
        <v>#N/A</v>
      </c>
      <c r="BS121" s="167" t="e">
        <f t="shared" si="135"/>
        <v>#N/A</v>
      </c>
    </row>
    <row r="122" spans="1:182" x14ac:dyDescent="0.25">
      <c r="A122" s="420" t="s">
        <v>115</v>
      </c>
      <c r="B122" s="167" t="str">
        <f t="shared" si="116"/>
        <v>SR</v>
      </c>
      <c r="C122" s="405" t="str">
        <f>VLOOKUP(A122,'urban rural'!$A$11:$B$336,2,FALSE)</f>
        <v>Significant Rural</v>
      </c>
      <c r="D122" s="167" t="str">
        <f t="shared" si="117"/>
        <v>Significant Rural</v>
      </c>
      <c r="F122" s="405">
        <f>VLOOKUP($A122,'urban rural'!$A$11:$S$336,4,FALSE)</f>
        <v>4.0181268882175224E-3</v>
      </c>
      <c r="G122" s="424">
        <f t="shared" si="136"/>
        <v>54</v>
      </c>
      <c r="H122" s="405">
        <f t="shared" si="118"/>
        <v>54</v>
      </c>
      <c r="J122" s="405">
        <f>VLOOKUP($A122,'urban rural'!$A$11:$S$336,5,FALSE)</f>
        <v>3.4580838323353294E-3</v>
      </c>
      <c r="K122" s="424">
        <f t="shared" si="137"/>
        <v>54</v>
      </c>
      <c r="L122" s="405">
        <f t="shared" si="119"/>
        <v>54</v>
      </c>
      <c r="N122" s="405">
        <f>VLOOKUP($A122,'urban rural'!$A$11:$S$336,6,FALSE)</f>
        <v>3.018450184501845E-3</v>
      </c>
      <c r="O122" s="424">
        <f t="shared" si="138"/>
        <v>54</v>
      </c>
      <c r="P122" s="405">
        <f t="shared" si="120"/>
        <v>54</v>
      </c>
      <c r="R122" s="405">
        <f>VLOOKUP($A122,'urban rural'!$A$11:$S$336,7,FALSE)</f>
        <v>2.3920884527109491E-3</v>
      </c>
      <c r="S122" s="424">
        <f t="shared" si="139"/>
        <v>53</v>
      </c>
      <c r="T122" s="405">
        <f t="shared" si="121"/>
        <v>53</v>
      </c>
      <c r="V122" s="405">
        <f>VLOOKUP($A122,'urban rural'!$A$11:$S$336,8,FALSE)</f>
        <v>1.1706948640483384E-3</v>
      </c>
      <c r="W122" s="424">
        <f t="shared" si="140"/>
        <v>44</v>
      </c>
      <c r="X122" s="405">
        <f t="shared" si="122"/>
        <v>44</v>
      </c>
      <c r="Z122" s="405">
        <f>VLOOKUP($A122,'urban rural'!$A$11:$S$336,9,FALSE)</f>
        <v>6.5119760479041919E-4</v>
      </c>
      <c r="AA122" s="424">
        <f t="shared" si="141"/>
        <v>47</v>
      </c>
      <c r="AB122" s="405">
        <f t="shared" si="123"/>
        <v>47</v>
      </c>
      <c r="AD122" s="405">
        <f>VLOOKUP($A122,'urban rural'!$A$11:$S$336,10,FALSE)</f>
        <v>9.0774907749077488E-4</v>
      </c>
      <c r="AE122" s="424">
        <f t="shared" si="142"/>
        <v>52</v>
      </c>
      <c r="AF122" s="405">
        <f t="shared" si="124"/>
        <v>52</v>
      </c>
      <c r="AH122" s="405">
        <f>VLOOKUP($A122,'urban rural'!$A$11:$S$336,11,FALSE)</f>
        <v>5.8181714185694523E-4</v>
      </c>
      <c r="AI122" s="424">
        <f t="shared" si="143"/>
        <v>44</v>
      </c>
      <c r="AJ122" s="405">
        <f t="shared" si="125"/>
        <v>44</v>
      </c>
      <c r="AL122" s="405">
        <f>VLOOKUP($A122,'urban rural'!$A$11:$S$336,12,FALSE)</f>
        <v>2.8549848942598186E-3</v>
      </c>
      <c r="AM122" s="424">
        <f t="shared" si="144"/>
        <v>54</v>
      </c>
      <c r="AN122" s="405">
        <f t="shared" si="126"/>
        <v>54</v>
      </c>
      <c r="AP122" s="405">
        <f>VLOOKUP($A122,'urban rural'!$A$11:$S$336,13,FALSE)</f>
        <v>2.8068862275449102E-3</v>
      </c>
      <c r="AQ122" s="424">
        <f t="shared" si="145"/>
        <v>54</v>
      </c>
      <c r="AR122" s="405">
        <f t="shared" si="127"/>
        <v>54</v>
      </c>
      <c r="AT122" s="405">
        <f>VLOOKUP($A122,'urban rural'!$A$11:$S$336,14,FALSE)</f>
        <v>2.1107011070110701E-3</v>
      </c>
      <c r="AU122" s="424">
        <f t="shared" si="146"/>
        <v>54</v>
      </c>
      <c r="AV122" s="405">
        <f t="shared" si="128"/>
        <v>54</v>
      </c>
      <c r="AX122" s="405">
        <f>VLOOKUP($A122,'urban rural'!$A$11:$S$336,15,FALSE)</f>
        <v>1.8102713108540042E-3</v>
      </c>
      <c r="AY122" s="424">
        <f t="shared" si="147"/>
        <v>53</v>
      </c>
      <c r="AZ122" s="405">
        <f t="shared" si="129"/>
        <v>53</v>
      </c>
      <c r="BB122" s="405" t="str">
        <f>VLOOKUP($A122,'urban rural'!$A$11:$S$336,16,FALSE)</f>
        <v>error</v>
      </c>
      <c r="BC122" s="424">
        <f t="shared" si="148"/>
        <v>1</v>
      </c>
      <c r="BD122" s="405" t="str">
        <f t="shared" si="130"/>
        <v>9999</v>
      </c>
      <c r="BF122" s="405" t="str">
        <f>VLOOKUP($A122,'urban rural'!$A$11:$S$336,17,FALSE)</f>
        <v>error</v>
      </c>
      <c r="BG122" s="424">
        <f t="shared" si="149"/>
        <v>1</v>
      </c>
      <c r="BH122" s="405" t="str">
        <f t="shared" si="131"/>
        <v>9999</v>
      </c>
      <c r="BJ122" s="405" t="str">
        <f>VLOOKUP($A122,'urban rural'!$A$11:$S$336,18,FALSE)</f>
        <v>error</v>
      </c>
      <c r="BK122" s="424">
        <f t="shared" si="150"/>
        <v>1</v>
      </c>
      <c r="BL122" s="405" t="str">
        <f t="shared" si="132"/>
        <v>9999</v>
      </c>
      <c r="BN122" s="405" t="str">
        <f>VLOOKUP($A122,'urban rural'!$A$11:$S$336,19,FALSE)</f>
        <v>error</v>
      </c>
      <c r="BO122" s="424">
        <f t="shared" si="151"/>
        <v>1</v>
      </c>
      <c r="BP122" s="405" t="str">
        <f t="shared" si="133"/>
        <v>9999</v>
      </c>
      <c r="BQ122" s="167">
        <f>VLOOKUP(A122,'[1]average earnings workplace 2012'!$A$13:$GY$599,[1]lists1!$B$12,FALSE)</f>
        <v>15.96</v>
      </c>
      <c r="BR122" s="167" t="e">
        <f t="shared" si="134"/>
        <v>#N/A</v>
      </c>
      <c r="BS122" s="167" t="e">
        <f t="shared" si="135"/>
        <v>#N/A</v>
      </c>
    </row>
    <row r="123" spans="1:182" x14ac:dyDescent="0.25">
      <c r="A123" s="420" t="s">
        <v>116</v>
      </c>
      <c r="B123" s="167" t="str">
        <f t="shared" si="116"/>
        <v>MU</v>
      </c>
      <c r="C123" s="405" t="str">
        <f>VLOOKUP(A123,'urban rural'!$A$11:$B$336,2,FALSE)</f>
        <v>Major Urban</v>
      </c>
      <c r="D123" s="167" t="str">
        <f t="shared" si="117"/>
        <v>Predominantly Urban</v>
      </c>
      <c r="F123" s="405">
        <f>VLOOKUP($A123,'urban rural'!$A$11:$S$336,4,FALSE)</f>
        <v>6.0000000000000001E-3</v>
      </c>
      <c r="G123" s="424">
        <f t="shared" si="136"/>
        <v>50</v>
      </c>
      <c r="H123" s="405">
        <f t="shared" si="118"/>
        <v>50</v>
      </c>
      <c r="J123" s="405">
        <f>VLOOKUP($A123,'urban rural'!$A$11:$S$336,5,FALSE)</f>
        <v>4.8182586644125109E-3</v>
      </c>
      <c r="K123" s="424">
        <f t="shared" si="137"/>
        <v>51</v>
      </c>
      <c r="L123" s="405">
        <f t="shared" si="119"/>
        <v>51</v>
      </c>
      <c r="N123" s="405">
        <f>VLOOKUP($A123,'urban rural'!$A$11:$S$336,6,FALSE)</f>
        <v>5.7261067438973932E-3</v>
      </c>
      <c r="O123" s="424">
        <f t="shared" si="138"/>
        <v>55</v>
      </c>
      <c r="P123" s="405">
        <f t="shared" si="120"/>
        <v>55</v>
      </c>
      <c r="R123" s="405">
        <f>VLOOKUP($A123,'urban rural'!$A$11:$S$336,7,FALSE)</f>
        <v>3.6565573626803315E-3</v>
      </c>
      <c r="S123" s="424">
        <f t="shared" si="139"/>
        <v>49</v>
      </c>
      <c r="T123" s="405">
        <f t="shared" si="121"/>
        <v>49</v>
      </c>
      <c r="V123" s="405">
        <f>VLOOKUP($A123,'urban rural'!$A$11:$S$336,8,FALSE)</f>
        <v>3.1471861471861471E-3</v>
      </c>
      <c r="W123" s="424">
        <f t="shared" si="140"/>
        <v>56</v>
      </c>
      <c r="X123" s="405">
        <f t="shared" si="122"/>
        <v>56</v>
      </c>
      <c r="Z123" s="405">
        <f>VLOOKUP($A123,'urban rural'!$A$11:$S$336,9,FALSE)</f>
        <v>2.2992392223161453E-3</v>
      </c>
      <c r="AA123" s="424">
        <f t="shared" si="141"/>
        <v>57</v>
      </c>
      <c r="AB123" s="405">
        <f t="shared" si="123"/>
        <v>57</v>
      </c>
      <c r="AD123" s="405">
        <f>VLOOKUP($A123,'urban rural'!$A$11:$S$336,10,FALSE)</f>
        <v>2.6934215970211006E-3</v>
      </c>
      <c r="AE123" s="424">
        <f t="shared" si="142"/>
        <v>58</v>
      </c>
      <c r="AF123" s="405">
        <f t="shared" si="124"/>
        <v>58</v>
      </c>
      <c r="AH123" s="405">
        <f>VLOOKUP($A123,'urban rural'!$A$11:$S$336,11,FALSE)</f>
        <v>1.3384464264067167E-3</v>
      </c>
      <c r="AI123" s="424">
        <f t="shared" si="143"/>
        <v>55</v>
      </c>
      <c r="AJ123" s="405">
        <f t="shared" si="125"/>
        <v>55</v>
      </c>
      <c r="AL123" s="405">
        <f>VLOOKUP($A123,'urban rural'!$A$11:$S$336,12,FALSE)</f>
        <v>2.852813852813853E-3</v>
      </c>
      <c r="AM123" s="424">
        <f t="shared" si="144"/>
        <v>50</v>
      </c>
      <c r="AN123" s="405">
        <f t="shared" si="126"/>
        <v>50</v>
      </c>
      <c r="AP123" s="405">
        <f>VLOOKUP($A123,'urban rural'!$A$11:$S$336,13,FALSE)</f>
        <v>2.5190194420963651E-3</v>
      </c>
      <c r="AQ123" s="424">
        <f t="shared" si="145"/>
        <v>46</v>
      </c>
      <c r="AR123" s="405">
        <f t="shared" si="127"/>
        <v>46</v>
      </c>
      <c r="AT123" s="405">
        <f>VLOOKUP($A123,'urban rural'!$A$11:$S$336,14,FALSE)</f>
        <v>3.0326851468762931E-3</v>
      </c>
      <c r="AU123" s="424">
        <f t="shared" si="146"/>
        <v>53</v>
      </c>
      <c r="AV123" s="405">
        <f t="shared" si="128"/>
        <v>53</v>
      </c>
      <c r="AX123" s="405">
        <f>VLOOKUP($A123,'urban rural'!$A$11:$S$336,15,FALSE)</f>
        <v>2.318110936273615E-3</v>
      </c>
      <c r="AY123" s="424">
        <f t="shared" si="147"/>
        <v>46</v>
      </c>
      <c r="AZ123" s="405">
        <f t="shared" si="129"/>
        <v>46</v>
      </c>
      <c r="BB123" s="405" t="str">
        <f>VLOOKUP($A123,'urban rural'!$A$11:$S$336,16,FALSE)</f>
        <v>error</v>
      </c>
      <c r="BC123" s="424">
        <f t="shared" si="148"/>
        <v>1</v>
      </c>
      <c r="BD123" s="405" t="str">
        <f t="shared" si="130"/>
        <v>9999</v>
      </c>
      <c r="BF123" s="405" t="str">
        <f>VLOOKUP($A123,'urban rural'!$A$11:$S$336,17,FALSE)</f>
        <v>error</v>
      </c>
      <c r="BG123" s="424">
        <f t="shared" si="149"/>
        <v>1</v>
      </c>
      <c r="BH123" s="405" t="str">
        <f t="shared" si="131"/>
        <v>9999</v>
      </c>
      <c r="BJ123" s="405" t="str">
        <f>VLOOKUP($A123,'urban rural'!$A$11:$S$336,18,FALSE)</f>
        <v>error</v>
      </c>
      <c r="BK123" s="424">
        <f t="shared" si="150"/>
        <v>1</v>
      </c>
      <c r="BL123" s="405" t="str">
        <f t="shared" si="132"/>
        <v>9999</v>
      </c>
      <c r="BN123" s="405" t="str">
        <f>VLOOKUP($A123,'urban rural'!$A$11:$S$336,19,FALSE)</f>
        <v>error</v>
      </c>
      <c r="BO123" s="424">
        <f t="shared" si="151"/>
        <v>1</v>
      </c>
      <c r="BP123" s="405" t="str">
        <f t="shared" si="133"/>
        <v>9999</v>
      </c>
      <c r="BQ123" s="167">
        <f>VLOOKUP(A123,'[1]average earnings workplace 2012'!$A$13:$GY$599,[1]lists1!$B$12,FALSE)</f>
        <v>16.09</v>
      </c>
      <c r="BR123" s="167" t="e">
        <f t="shared" si="134"/>
        <v>#N/A</v>
      </c>
      <c r="BS123" s="167" t="e">
        <f t="shared" si="135"/>
        <v>#N/A</v>
      </c>
    </row>
    <row r="124" spans="1:182" x14ac:dyDescent="0.25">
      <c r="A124" s="420" t="s">
        <v>117</v>
      </c>
      <c r="B124" s="167" t="str">
        <f t="shared" si="116"/>
        <v>OU</v>
      </c>
      <c r="C124" s="405" t="str">
        <f>VLOOKUP(A124,'urban rural'!$A$11:$B$336,2,FALSE)</f>
        <v>Other Urban</v>
      </c>
      <c r="D124" s="167" t="str">
        <f t="shared" si="117"/>
        <v>Predominantly Urban</v>
      </c>
      <c r="F124" s="405">
        <f>VLOOKUP($A124,'urban rural'!$A$11:$S$336,4,FALSE)</f>
        <v>3.4174125305126121E-4</v>
      </c>
      <c r="G124" s="424">
        <f t="shared" si="136"/>
        <v>5</v>
      </c>
      <c r="H124" s="405">
        <f t="shared" si="118"/>
        <v>5</v>
      </c>
      <c r="J124" s="405">
        <f>VLOOKUP($A124,'urban rural'!$A$11:$S$336,5,FALSE)</f>
        <v>2.3462783171521035E-4</v>
      </c>
      <c r="K124" s="424">
        <f t="shared" si="137"/>
        <v>12</v>
      </c>
      <c r="L124" s="405">
        <f t="shared" si="119"/>
        <v>12</v>
      </c>
      <c r="N124" s="405">
        <f>VLOOKUP($A124,'urban rural'!$A$11:$S$336,6,FALSE)</f>
        <v>1.842948717948718E-4</v>
      </c>
      <c r="O124" s="424">
        <f t="shared" si="138"/>
        <v>8</v>
      </c>
      <c r="P124" s="405">
        <f t="shared" si="120"/>
        <v>8</v>
      </c>
      <c r="R124" s="405">
        <f>VLOOKUP($A124,'urban rural'!$A$11:$S$336,7,FALSE)</f>
        <v>2.1879316903319215E-4</v>
      </c>
      <c r="S124" s="424">
        <f t="shared" si="139"/>
        <v>7</v>
      </c>
      <c r="T124" s="405">
        <f t="shared" si="121"/>
        <v>7</v>
      </c>
      <c r="V124" s="405">
        <f>VLOOKUP($A124,'urban rural'!$A$11:$S$336,8,FALSE)</f>
        <v>2.2782750203417413E-4</v>
      </c>
      <c r="W124" s="424">
        <f t="shared" si="140"/>
        <v>3</v>
      </c>
      <c r="X124" s="405">
        <f t="shared" si="122"/>
        <v>3</v>
      </c>
      <c r="Z124" s="405">
        <f>VLOOKUP($A124,'urban rural'!$A$11:$S$336,9,FALSE)</f>
        <v>7.2815533980582529E-5</v>
      </c>
      <c r="AA124" s="424">
        <f t="shared" si="141"/>
        <v>1</v>
      </c>
      <c r="AB124" s="405">
        <f t="shared" si="123"/>
        <v>1</v>
      </c>
      <c r="AD124" s="405">
        <f>VLOOKUP($A124,'urban rural'!$A$11:$S$336,10,FALSE)</f>
        <v>1.0416666666666667E-4</v>
      </c>
      <c r="AE124" s="424">
        <f t="shared" si="142"/>
        <v>2</v>
      </c>
      <c r="AF124" s="405">
        <f t="shared" si="124"/>
        <v>2</v>
      </c>
      <c r="AH124" s="405">
        <f>VLOOKUP($A124,'urban rural'!$A$11:$S$336,11,FALSE)</f>
        <v>1.5104576995824336E-4</v>
      </c>
      <c r="AI124" s="424">
        <f t="shared" si="143"/>
        <v>5</v>
      </c>
      <c r="AJ124" s="405">
        <f t="shared" si="125"/>
        <v>5</v>
      </c>
      <c r="AL124" s="405">
        <f>VLOOKUP($A124,'urban rural'!$A$11:$S$336,12,FALSE)</f>
        <v>1.1391375101708707E-4</v>
      </c>
      <c r="AM124" s="424">
        <f t="shared" si="144"/>
        <v>21</v>
      </c>
      <c r="AN124" s="405">
        <f t="shared" si="126"/>
        <v>21</v>
      </c>
      <c r="AP124" s="405">
        <f>VLOOKUP($A124,'urban rural'!$A$11:$S$336,13,FALSE)</f>
        <v>1.6181229773462783E-4</v>
      </c>
      <c r="AQ124" s="424">
        <f t="shared" si="145"/>
        <v>24</v>
      </c>
      <c r="AR124" s="405">
        <f t="shared" si="127"/>
        <v>24</v>
      </c>
      <c r="AT124" s="405">
        <f>VLOOKUP($A124,'urban rural'!$A$11:$S$336,14,FALSE)</f>
        <v>8.0128205128205128E-5</v>
      </c>
      <c r="AU124" s="424">
        <f t="shared" si="146"/>
        <v>16</v>
      </c>
      <c r="AV124" s="405">
        <f t="shared" si="128"/>
        <v>16</v>
      </c>
      <c r="AX124" s="405">
        <f>VLOOKUP($A124,'urban rural'!$A$11:$S$336,15,FALSE)</f>
        <v>6.7747399074948774E-5</v>
      </c>
      <c r="AY124" s="424">
        <f t="shared" si="147"/>
        <v>15</v>
      </c>
      <c r="AZ124" s="405">
        <f t="shared" si="129"/>
        <v>15</v>
      </c>
      <c r="BB124" s="405" t="str">
        <f>VLOOKUP($A124,'urban rural'!$A$11:$S$336,16,FALSE)</f>
        <v>error</v>
      </c>
      <c r="BC124" s="424">
        <f t="shared" si="148"/>
        <v>1</v>
      </c>
      <c r="BD124" s="405" t="str">
        <f t="shared" si="130"/>
        <v>9999</v>
      </c>
      <c r="BF124" s="405" t="str">
        <f>VLOOKUP($A124,'urban rural'!$A$11:$S$336,17,FALSE)</f>
        <v>error</v>
      </c>
      <c r="BG124" s="424">
        <f t="shared" si="149"/>
        <v>1</v>
      </c>
      <c r="BH124" s="405" t="str">
        <f t="shared" si="131"/>
        <v>9999</v>
      </c>
      <c r="BJ124" s="405" t="str">
        <f>VLOOKUP($A124,'urban rural'!$A$11:$S$336,18,FALSE)</f>
        <v>error</v>
      </c>
      <c r="BK124" s="424">
        <f t="shared" si="150"/>
        <v>1</v>
      </c>
      <c r="BL124" s="405" t="str">
        <f t="shared" si="132"/>
        <v>9999</v>
      </c>
      <c r="BN124" s="405" t="str">
        <f>VLOOKUP($A124,'urban rural'!$A$11:$S$336,19,FALSE)</f>
        <v>error</v>
      </c>
      <c r="BO124" s="424">
        <f t="shared" si="151"/>
        <v>1</v>
      </c>
      <c r="BP124" s="405" t="str">
        <f t="shared" si="133"/>
        <v>9999</v>
      </c>
      <c r="BQ124" s="167">
        <f>VLOOKUP(A124,'[1]average earnings workplace 2012'!$A$13:$GY$599,[1]lists1!$B$12,FALSE)</f>
        <v>12.51</v>
      </c>
      <c r="BR124" s="167" t="e">
        <f t="shared" si="134"/>
        <v>#N/A</v>
      </c>
      <c r="BS124" s="167" t="e">
        <f t="shared" si="135"/>
        <v>#N/A</v>
      </c>
    </row>
    <row r="125" spans="1:182" x14ac:dyDescent="0.25">
      <c r="A125" s="420" t="s">
        <v>118</v>
      </c>
      <c r="B125" s="167" t="str">
        <f t="shared" si="116"/>
        <v>R80</v>
      </c>
      <c r="C125" s="405" t="str">
        <f>VLOOKUP(A125,'urban rural'!$A$11:$B$336,2,FALSE)</f>
        <v>Rural 80</v>
      </c>
      <c r="D125" s="167" t="str">
        <f t="shared" si="117"/>
        <v>Predominantly Rural</v>
      </c>
      <c r="F125" s="405">
        <f>VLOOKUP($A125,'urban rural'!$A$11:$S$336,4,FALSE)</f>
        <v>4.8587570621468925E-4</v>
      </c>
      <c r="G125" s="424">
        <f t="shared" si="136"/>
        <v>10</v>
      </c>
      <c r="H125" s="405">
        <f t="shared" si="118"/>
        <v>10</v>
      </c>
      <c r="J125" s="405">
        <f>VLOOKUP($A125,'urban rural'!$A$11:$S$336,5,FALSE)</f>
        <v>2.4830699774266367E-4</v>
      </c>
      <c r="K125" s="424">
        <f t="shared" si="137"/>
        <v>9</v>
      </c>
      <c r="L125" s="405">
        <f t="shared" si="119"/>
        <v>9</v>
      </c>
      <c r="N125" s="405">
        <f>VLOOKUP($A125,'urban rural'!$A$11:$S$336,6,FALSE)</f>
        <v>2.3569023569023568E-4</v>
      </c>
      <c r="O125" s="424">
        <f t="shared" si="138"/>
        <v>5</v>
      </c>
      <c r="P125" s="405">
        <f t="shared" si="120"/>
        <v>5</v>
      </c>
      <c r="R125" s="405">
        <f>VLOOKUP($A125,'urban rural'!$A$11:$S$336,7,FALSE)</f>
        <v>1.4893521074937406E-4</v>
      </c>
      <c r="S125" s="424">
        <f t="shared" si="139"/>
        <v>3</v>
      </c>
      <c r="T125" s="405">
        <f t="shared" si="121"/>
        <v>3</v>
      </c>
      <c r="V125" s="405">
        <f>VLOOKUP($A125,'urban rural'!$A$11:$S$336,8,FALSE)</f>
        <v>4.632768361581921E-4</v>
      </c>
      <c r="W125" s="424">
        <f t="shared" si="140"/>
        <v>19</v>
      </c>
      <c r="X125" s="405">
        <f t="shared" si="122"/>
        <v>19</v>
      </c>
      <c r="Z125" s="405">
        <f>VLOOKUP($A125,'urban rural'!$A$11:$S$336,9,FALSE)</f>
        <v>2.257336343115124E-4</v>
      </c>
      <c r="AA125" s="424">
        <f t="shared" si="141"/>
        <v>25</v>
      </c>
      <c r="AB125" s="405">
        <f t="shared" si="123"/>
        <v>25</v>
      </c>
      <c r="AD125" s="405">
        <f>VLOOKUP($A125,'urban rural'!$A$11:$S$336,10,FALSE)</f>
        <v>2.244668911335578E-4</v>
      </c>
      <c r="AE125" s="424">
        <f t="shared" si="142"/>
        <v>11</v>
      </c>
      <c r="AF125" s="405">
        <f t="shared" si="124"/>
        <v>11</v>
      </c>
      <c r="AH125" s="405">
        <f>VLOOKUP($A125,'urban rural'!$A$11:$S$336,11,FALSE)</f>
        <v>1.3621848437294853E-4</v>
      </c>
      <c r="AI125" s="424">
        <f t="shared" si="143"/>
        <v>11</v>
      </c>
      <c r="AJ125" s="405">
        <f t="shared" si="125"/>
        <v>11</v>
      </c>
      <c r="AL125" s="405">
        <f>VLOOKUP($A125,'urban rural'!$A$11:$S$336,12,FALSE)</f>
        <v>2.2598870056497175E-5</v>
      </c>
      <c r="AM125" s="424">
        <f t="shared" si="144"/>
        <v>9</v>
      </c>
      <c r="AN125" s="405">
        <f t="shared" si="126"/>
        <v>9</v>
      </c>
      <c r="AP125" s="405">
        <f>VLOOKUP($A125,'urban rural'!$A$11:$S$336,13,FALSE)</f>
        <v>1.128668171557562E-5</v>
      </c>
      <c r="AQ125" s="424">
        <f t="shared" si="145"/>
        <v>6</v>
      </c>
      <c r="AR125" s="405">
        <f t="shared" si="127"/>
        <v>6</v>
      </c>
      <c r="AT125" s="405">
        <f>VLOOKUP($A125,'urban rural'!$A$11:$S$336,14,FALSE)</f>
        <v>2.244668911335578E-5</v>
      </c>
      <c r="AU125" s="424">
        <f t="shared" si="146"/>
        <v>9</v>
      </c>
      <c r="AV125" s="405">
        <f t="shared" si="128"/>
        <v>9</v>
      </c>
      <c r="AX125" s="405">
        <f>VLOOKUP($A125,'urban rural'!$A$11:$S$336,15,FALSE)</f>
        <v>1.2716726376425541E-5</v>
      </c>
      <c r="AY125" s="424">
        <f t="shared" si="147"/>
        <v>6</v>
      </c>
      <c r="AZ125" s="405">
        <f t="shared" si="129"/>
        <v>6</v>
      </c>
      <c r="BB125" s="405" t="str">
        <f>VLOOKUP($A125,'urban rural'!$A$11:$S$336,16,FALSE)</f>
        <v>error</v>
      </c>
      <c r="BC125" s="424">
        <f t="shared" si="148"/>
        <v>1</v>
      </c>
      <c r="BD125" s="405" t="str">
        <f t="shared" si="130"/>
        <v>9999</v>
      </c>
      <c r="BF125" s="405" t="str">
        <f>VLOOKUP($A125,'urban rural'!$A$11:$S$336,17,FALSE)</f>
        <v>error</v>
      </c>
      <c r="BG125" s="424">
        <f t="shared" si="149"/>
        <v>1</v>
      </c>
      <c r="BH125" s="405" t="str">
        <f t="shared" si="131"/>
        <v>9999</v>
      </c>
      <c r="BJ125" s="405" t="str">
        <f>VLOOKUP($A125,'urban rural'!$A$11:$S$336,18,FALSE)</f>
        <v>error</v>
      </c>
      <c r="BK125" s="424">
        <f t="shared" si="150"/>
        <v>1</v>
      </c>
      <c r="BL125" s="405" t="str">
        <f t="shared" si="132"/>
        <v>9999</v>
      </c>
      <c r="BN125" s="405" t="str">
        <f>VLOOKUP($A125,'urban rural'!$A$11:$S$336,19,FALSE)</f>
        <v>error</v>
      </c>
      <c r="BO125" s="424">
        <f t="shared" si="151"/>
        <v>1</v>
      </c>
      <c r="BP125" s="405" t="str">
        <f t="shared" si="133"/>
        <v>9999</v>
      </c>
      <c r="BQ125" s="167">
        <f>VLOOKUP(A125,'[1]average earnings workplace 2012'!$A$13:$GY$599,[1]lists1!$B$12,FALSE)</f>
        <v>11.56</v>
      </c>
      <c r="BR125" s="167" t="e">
        <f t="shared" si="134"/>
        <v>#N/A</v>
      </c>
      <c r="BS125" s="167" t="e">
        <f t="shared" si="135"/>
        <v>#N/A</v>
      </c>
    </row>
    <row r="126" spans="1:182" x14ac:dyDescent="0.25">
      <c r="A126" s="420" t="s">
        <v>119</v>
      </c>
      <c r="B126" s="167" t="str">
        <f t="shared" si="116"/>
        <v>MU</v>
      </c>
      <c r="C126" s="405" t="str">
        <f>VLOOKUP(A126,'urban rural'!$A$11:$B$336,2,FALSE)</f>
        <v>Major Urban</v>
      </c>
      <c r="D126" s="167" t="str">
        <f t="shared" si="117"/>
        <v>Predominantly Urban</v>
      </c>
      <c r="F126" s="405">
        <f>VLOOKUP($A126,'urban rural'!$A$11:$S$336,4,FALSE)</f>
        <v>7.7526821005081872E-3</v>
      </c>
      <c r="G126" s="424">
        <f t="shared" si="136"/>
        <v>61</v>
      </c>
      <c r="H126" s="405">
        <f t="shared" si="118"/>
        <v>61</v>
      </c>
      <c r="J126" s="405">
        <f>VLOOKUP($A126,'urban rural'!$A$11:$S$336,5,FALSE)</f>
        <v>6.7684619655746809E-3</v>
      </c>
      <c r="K126" s="424">
        <f t="shared" si="137"/>
        <v>61</v>
      </c>
      <c r="L126" s="405">
        <f t="shared" si="119"/>
        <v>61</v>
      </c>
      <c r="N126" s="405">
        <f>VLOOKUP($A126,'urban rural'!$A$11:$S$336,6,FALSE)</f>
        <v>8.0199115044247791E-3</v>
      </c>
      <c r="O126" s="424">
        <f t="shared" si="138"/>
        <v>63</v>
      </c>
      <c r="P126" s="405">
        <f t="shared" si="120"/>
        <v>63</v>
      </c>
      <c r="R126" s="405">
        <f>VLOOKUP($A126,'urban rural'!$A$11:$S$336,7,FALSE)</f>
        <v>5.361749021423258E-3</v>
      </c>
      <c r="S126" s="424">
        <f t="shared" si="139"/>
        <v>61</v>
      </c>
      <c r="T126" s="405">
        <f t="shared" si="121"/>
        <v>61</v>
      </c>
      <c r="V126" s="405">
        <f>VLOOKUP($A126,'urban rural'!$A$11:$S$336,8,FALSE)</f>
        <v>3.9299830604178432E-3</v>
      </c>
      <c r="W126" s="424">
        <f t="shared" si="140"/>
        <v>61</v>
      </c>
      <c r="X126" s="405">
        <f t="shared" si="122"/>
        <v>61</v>
      </c>
      <c r="Z126" s="405">
        <f>VLOOKUP($A126,'urban rural'!$A$11:$S$336,9,FALSE)</f>
        <v>3.0149916712937258E-3</v>
      </c>
      <c r="AA126" s="424">
        <f t="shared" si="141"/>
        <v>64</v>
      </c>
      <c r="AB126" s="405">
        <f t="shared" si="123"/>
        <v>64</v>
      </c>
      <c r="AD126" s="405">
        <f>VLOOKUP($A126,'urban rural'!$A$11:$S$336,10,FALSE)</f>
        <v>4.1648230088495572E-3</v>
      </c>
      <c r="AE126" s="424">
        <f t="shared" si="142"/>
        <v>63</v>
      </c>
      <c r="AF126" s="405">
        <f t="shared" si="124"/>
        <v>63</v>
      </c>
      <c r="AH126" s="405">
        <f>VLOOKUP($A126,'urban rural'!$A$11:$S$336,11,FALSE)</f>
        <v>1.8976882106196843E-3</v>
      </c>
      <c r="AI126" s="424">
        <f t="shared" si="143"/>
        <v>63</v>
      </c>
      <c r="AJ126" s="405">
        <f t="shared" si="125"/>
        <v>63</v>
      </c>
      <c r="AL126" s="405">
        <f>VLOOKUP($A126,'urban rural'!$A$11:$S$336,12,FALSE)</f>
        <v>3.8226990400903444E-3</v>
      </c>
      <c r="AM126" s="424">
        <f t="shared" si="144"/>
        <v>58</v>
      </c>
      <c r="AN126" s="405">
        <f t="shared" si="126"/>
        <v>58</v>
      </c>
      <c r="AP126" s="405">
        <f>VLOOKUP($A126,'urban rural'!$A$11:$S$336,13,FALSE)</f>
        <v>3.7534702942809551E-3</v>
      </c>
      <c r="AQ126" s="424">
        <f t="shared" si="145"/>
        <v>58</v>
      </c>
      <c r="AR126" s="405">
        <f t="shared" si="127"/>
        <v>58</v>
      </c>
      <c r="AT126" s="405">
        <f>VLOOKUP($A126,'urban rural'!$A$11:$S$336,14,FALSE)</f>
        <v>3.8550884955752211E-3</v>
      </c>
      <c r="AU126" s="424">
        <f t="shared" si="146"/>
        <v>60</v>
      </c>
      <c r="AV126" s="405">
        <f t="shared" si="128"/>
        <v>60</v>
      </c>
      <c r="AX126" s="405">
        <f>VLOOKUP($A126,'urban rural'!$A$11:$S$336,15,FALSE)</f>
        <v>3.4640608108035737E-3</v>
      </c>
      <c r="AY126" s="424">
        <f t="shared" si="147"/>
        <v>60</v>
      </c>
      <c r="AZ126" s="405">
        <f t="shared" si="129"/>
        <v>60</v>
      </c>
      <c r="BB126" s="405" t="str">
        <f>VLOOKUP($A126,'urban rural'!$A$11:$S$336,16,FALSE)</f>
        <v>error</v>
      </c>
      <c r="BC126" s="424">
        <f t="shared" si="148"/>
        <v>1</v>
      </c>
      <c r="BD126" s="405" t="str">
        <f t="shared" si="130"/>
        <v>9999</v>
      </c>
      <c r="BF126" s="405" t="str">
        <f>VLOOKUP($A126,'urban rural'!$A$11:$S$336,17,FALSE)</f>
        <v>error</v>
      </c>
      <c r="BG126" s="424">
        <f t="shared" si="149"/>
        <v>1</v>
      </c>
      <c r="BH126" s="405" t="str">
        <f t="shared" si="131"/>
        <v>9999</v>
      </c>
      <c r="BJ126" s="405" t="str">
        <f>VLOOKUP($A126,'urban rural'!$A$11:$S$336,18,FALSE)</f>
        <v>error</v>
      </c>
      <c r="BK126" s="424">
        <f t="shared" si="150"/>
        <v>1</v>
      </c>
      <c r="BL126" s="405" t="str">
        <f t="shared" si="132"/>
        <v>9999</v>
      </c>
      <c r="BN126" s="405" t="str">
        <f>VLOOKUP($A126,'urban rural'!$A$11:$S$336,19,FALSE)</f>
        <v>error</v>
      </c>
      <c r="BO126" s="424">
        <f t="shared" si="151"/>
        <v>1</v>
      </c>
      <c r="BP126" s="405" t="str">
        <f t="shared" si="133"/>
        <v>9999</v>
      </c>
      <c r="BQ126" s="167">
        <f>VLOOKUP(A126,'[1]average earnings workplace 2012'!$A$13:$GY$599,[1]lists1!$B$12,FALSE)</f>
        <v>19.559999999999999</v>
      </c>
      <c r="BR126" s="167" t="e">
        <f t="shared" si="134"/>
        <v>#N/A</v>
      </c>
      <c r="BS126" s="167" t="e">
        <f t="shared" si="135"/>
        <v>#N/A</v>
      </c>
    </row>
    <row r="127" spans="1:182" x14ac:dyDescent="0.25">
      <c r="A127" s="420" t="s">
        <v>120</v>
      </c>
      <c r="B127" s="167" t="str">
        <f t="shared" si="116"/>
        <v>R80</v>
      </c>
      <c r="C127" s="405" t="str">
        <f>VLOOKUP(A127,'urban rural'!$A$11:$B$336,2,FALSE)</f>
        <v>Rural 80</v>
      </c>
      <c r="D127" s="167" t="str">
        <f t="shared" si="117"/>
        <v>Predominantly Rural</v>
      </c>
      <c r="F127" s="405">
        <f>VLOOKUP($A127,'urban rural'!$A$11:$S$336,4,FALSE)</f>
        <v>6.2350119904076742E-4</v>
      </c>
      <c r="G127" s="424">
        <f t="shared" si="136"/>
        <v>21</v>
      </c>
      <c r="H127" s="405">
        <f t="shared" si="118"/>
        <v>21</v>
      </c>
      <c r="J127" s="405">
        <f>VLOOKUP($A127,'urban rural'!$A$11:$S$336,5,FALSE)</f>
        <v>3.8049940546967895E-4</v>
      </c>
      <c r="K127" s="424">
        <f t="shared" si="137"/>
        <v>23</v>
      </c>
      <c r="L127" s="405">
        <f t="shared" si="119"/>
        <v>23</v>
      </c>
      <c r="N127" s="405">
        <f>VLOOKUP($A127,'urban rural'!$A$11:$S$336,6,FALSE)</f>
        <v>4.2452830188679245E-4</v>
      </c>
      <c r="O127" s="424">
        <f t="shared" si="138"/>
        <v>23</v>
      </c>
      <c r="P127" s="405">
        <f t="shared" si="120"/>
        <v>23</v>
      </c>
      <c r="R127" s="405">
        <f>VLOOKUP($A127,'urban rural'!$A$11:$S$336,7,FALSE)</f>
        <v>8.1310004295416809E-4</v>
      </c>
      <c r="S127" s="424">
        <f t="shared" si="139"/>
        <v>42</v>
      </c>
      <c r="T127" s="405">
        <f t="shared" si="121"/>
        <v>42</v>
      </c>
      <c r="V127" s="405">
        <f>VLOOKUP($A127,'urban rural'!$A$11:$S$336,8,FALSE)</f>
        <v>3.7170263788968824E-4</v>
      </c>
      <c r="W127" s="424">
        <f t="shared" si="140"/>
        <v>12</v>
      </c>
      <c r="X127" s="405">
        <f t="shared" si="122"/>
        <v>12</v>
      </c>
      <c r="Z127" s="405">
        <f>VLOOKUP($A127,'urban rural'!$A$11:$S$336,9,FALSE)</f>
        <v>1.1890606420927467E-4</v>
      </c>
      <c r="AA127" s="424">
        <f t="shared" si="141"/>
        <v>2</v>
      </c>
      <c r="AB127" s="405">
        <f t="shared" si="123"/>
        <v>2</v>
      </c>
      <c r="AD127" s="405">
        <f>VLOOKUP($A127,'urban rural'!$A$11:$S$336,10,FALSE)</f>
        <v>1.5330188679245284E-4</v>
      </c>
      <c r="AE127" s="424">
        <f t="shared" si="142"/>
        <v>3</v>
      </c>
      <c r="AF127" s="405">
        <f t="shared" si="124"/>
        <v>3</v>
      </c>
      <c r="AH127" s="405">
        <f>VLOOKUP($A127,'urban rural'!$A$11:$S$336,11,FALSE)</f>
        <v>1.2159462809845895E-4</v>
      </c>
      <c r="AI127" s="424">
        <f t="shared" si="143"/>
        <v>9</v>
      </c>
      <c r="AJ127" s="405">
        <f t="shared" si="125"/>
        <v>9</v>
      </c>
      <c r="AL127" s="405">
        <f>VLOOKUP($A127,'urban rural'!$A$11:$S$336,12,FALSE)</f>
        <v>2.3980815347721823E-4</v>
      </c>
      <c r="AM127" s="424">
        <f t="shared" si="144"/>
        <v>39</v>
      </c>
      <c r="AN127" s="405">
        <f t="shared" si="126"/>
        <v>39</v>
      </c>
      <c r="AP127" s="405">
        <f>VLOOKUP($A127,'urban rural'!$A$11:$S$336,13,FALSE)</f>
        <v>2.6159334126040428E-4</v>
      </c>
      <c r="AQ127" s="424">
        <f t="shared" si="145"/>
        <v>40</v>
      </c>
      <c r="AR127" s="405">
        <f t="shared" si="127"/>
        <v>40</v>
      </c>
      <c r="AT127" s="405">
        <f>VLOOKUP($A127,'urban rural'!$A$11:$S$336,14,FALSE)</f>
        <v>2.7122641509433961E-4</v>
      </c>
      <c r="AU127" s="424">
        <f t="shared" si="146"/>
        <v>41</v>
      </c>
      <c r="AV127" s="405">
        <f t="shared" si="128"/>
        <v>41</v>
      </c>
      <c r="AX127" s="405">
        <f>VLOOKUP($A127,'urban rural'!$A$11:$S$336,15,FALSE)</f>
        <v>6.9150541485570917E-4</v>
      </c>
      <c r="AY127" s="424">
        <f t="shared" si="147"/>
        <v>49</v>
      </c>
      <c r="AZ127" s="405">
        <f t="shared" si="129"/>
        <v>49</v>
      </c>
      <c r="BB127" s="405" t="str">
        <f>VLOOKUP($A127,'urban rural'!$A$11:$S$336,16,FALSE)</f>
        <v>error</v>
      </c>
      <c r="BC127" s="424">
        <f t="shared" si="148"/>
        <v>1</v>
      </c>
      <c r="BD127" s="405" t="str">
        <f t="shared" si="130"/>
        <v>9999</v>
      </c>
      <c r="BF127" s="405" t="str">
        <f>VLOOKUP($A127,'urban rural'!$A$11:$S$336,17,FALSE)</f>
        <v>error</v>
      </c>
      <c r="BG127" s="424">
        <f t="shared" si="149"/>
        <v>1</v>
      </c>
      <c r="BH127" s="405" t="str">
        <f t="shared" si="131"/>
        <v>9999</v>
      </c>
      <c r="BJ127" s="405" t="str">
        <f>VLOOKUP($A127,'urban rural'!$A$11:$S$336,18,FALSE)</f>
        <v>error</v>
      </c>
      <c r="BK127" s="424">
        <f t="shared" si="150"/>
        <v>1</v>
      </c>
      <c r="BL127" s="405" t="str">
        <f t="shared" si="132"/>
        <v>9999</v>
      </c>
      <c r="BN127" s="405" t="str">
        <f>VLOOKUP($A127,'urban rural'!$A$11:$S$336,19,FALSE)</f>
        <v>error</v>
      </c>
      <c r="BO127" s="424">
        <f t="shared" si="151"/>
        <v>1</v>
      </c>
      <c r="BP127" s="405" t="str">
        <f t="shared" si="133"/>
        <v>9999</v>
      </c>
      <c r="BQ127" s="167">
        <f>VLOOKUP(A127,'[1]average earnings workplace 2012'!$A$13:$GY$599,[1]lists1!$B$12,FALSE)</f>
        <v>10.97</v>
      </c>
      <c r="BR127" s="167" t="e">
        <f t="shared" si="134"/>
        <v>#N/A</v>
      </c>
      <c r="BS127" s="167" t="e">
        <f t="shared" si="135"/>
        <v>#N/A</v>
      </c>
    </row>
    <row r="128" spans="1:182" x14ac:dyDescent="0.25">
      <c r="A128" s="420" t="s">
        <v>121</v>
      </c>
      <c r="B128" s="167" t="str">
        <f t="shared" si="116"/>
        <v>MU</v>
      </c>
      <c r="C128" s="405" t="str">
        <f>VLOOKUP(A128,'urban rural'!$A$11:$B$336,2,FALSE)</f>
        <v>Major Urban</v>
      </c>
      <c r="D128" s="167" t="str">
        <f t="shared" si="117"/>
        <v>Predominantly Urban</v>
      </c>
      <c r="F128" s="405">
        <f>VLOOKUP($A128,'urban rural'!$A$11:$S$336,4,FALSE)</f>
        <v>1.0482617586912065E-2</v>
      </c>
      <c r="G128" s="424">
        <f t="shared" si="136"/>
        <v>68</v>
      </c>
      <c r="H128" s="405">
        <f t="shared" si="118"/>
        <v>68</v>
      </c>
      <c r="J128" s="405">
        <f>VLOOKUP($A128,'urban rural'!$A$11:$S$336,5,FALSE)</f>
        <v>8.1184947958366695E-3</v>
      </c>
      <c r="K128" s="424">
        <f t="shared" si="137"/>
        <v>65</v>
      </c>
      <c r="L128" s="405">
        <f t="shared" si="119"/>
        <v>65</v>
      </c>
      <c r="N128" s="405">
        <f>VLOOKUP($A128,'urban rural'!$A$11:$S$336,6,FALSE)</f>
        <v>8.3814800158290466E-3</v>
      </c>
      <c r="O128" s="424">
        <f t="shared" si="138"/>
        <v>64</v>
      </c>
      <c r="P128" s="405">
        <f t="shared" si="120"/>
        <v>64</v>
      </c>
      <c r="R128" s="405">
        <f>VLOOKUP($A128,'urban rural'!$A$11:$S$336,7,FALSE)</f>
        <v>5.2280870247403697E-3</v>
      </c>
      <c r="S128" s="424">
        <f t="shared" si="139"/>
        <v>60</v>
      </c>
      <c r="T128" s="405">
        <f t="shared" si="121"/>
        <v>60</v>
      </c>
      <c r="V128" s="405">
        <f>VLOOKUP($A128,'urban rural'!$A$11:$S$336,8,FALSE)</f>
        <v>6.5153374233128834E-3</v>
      </c>
      <c r="W128" s="424">
        <f t="shared" si="140"/>
        <v>68</v>
      </c>
      <c r="X128" s="405">
        <f t="shared" si="122"/>
        <v>68</v>
      </c>
      <c r="Z128" s="405">
        <f>VLOOKUP($A128,'urban rural'!$A$11:$S$336,9,FALSE)</f>
        <v>4.0272217774219377E-3</v>
      </c>
      <c r="AA128" s="424">
        <f t="shared" si="141"/>
        <v>67</v>
      </c>
      <c r="AB128" s="405">
        <f t="shared" si="123"/>
        <v>67</v>
      </c>
      <c r="AD128" s="405">
        <f>VLOOKUP($A128,'urban rural'!$A$11:$S$336,10,FALSE)</f>
        <v>4.7605856747130982E-3</v>
      </c>
      <c r="AE128" s="424">
        <f t="shared" si="142"/>
        <v>68</v>
      </c>
      <c r="AF128" s="405">
        <f t="shared" si="124"/>
        <v>68</v>
      </c>
      <c r="AH128" s="405">
        <f>VLOOKUP($A128,'urban rural'!$A$11:$S$336,11,FALSE)</f>
        <v>2.7008447138613147E-3</v>
      </c>
      <c r="AI128" s="424">
        <f t="shared" si="143"/>
        <v>68</v>
      </c>
      <c r="AJ128" s="405">
        <f t="shared" si="125"/>
        <v>68</v>
      </c>
      <c r="AL128" s="405">
        <f>VLOOKUP($A128,'urban rural'!$A$11:$S$336,12,FALSE)</f>
        <v>3.9672801635991821E-3</v>
      </c>
      <c r="AM128" s="424">
        <f t="shared" si="144"/>
        <v>61</v>
      </c>
      <c r="AN128" s="405">
        <f t="shared" si="126"/>
        <v>61</v>
      </c>
      <c r="AP128" s="405">
        <f>VLOOKUP($A128,'urban rural'!$A$11:$S$336,13,FALSE)</f>
        <v>4.0872698158526824E-3</v>
      </c>
      <c r="AQ128" s="424">
        <f t="shared" si="145"/>
        <v>61</v>
      </c>
      <c r="AR128" s="405">
        <f t="shared" si="127"/>
        <v>61</v>
      </c>
      <c r="AT128" s="405">
        <f>VLOOKUP($A128,'urban rural'!$A$11:$S$336,14,FALSE)</f>
        <v>3.6208943411159479E-3</v>
      </c>
      <c r="AU128" s="424">
        <f t="shared" si="146"/>
        <v>58</v>
      </c>
      <c r="AV128" s="405">
        <f t="shared" si="128"/>
        <v>58</v>
      </c>
      <c r="AX128" s="405">
        <f>VLOOKUP($A128,'urban rural'!$A$11:$S$336,15,FALSE)</f>
        <v>2.5272423108790546E-3</v>
      </c>
      <c r="AY128" s="424">
        <f t="shared" si="147"/>
        <v>50</v>
      </c>
      <c r="AZ128" s="405">
        <f t="shared" si="129"/>
        <v>50</v>
      </c>
      <c r="BB128" s="405" t="str">
        <f>VLOOKUP($A128,'urban rural'!$A$11:$S$336,16,FALSE)</f>
        <v>error</v>
      </c>
      <c r="BC128" s="424">
        <f t="shared" si="148"/>
        <v>1</v>
      </c>
      <c r="BD128" s="405" t="str">
        <f t="shared" si="130"/>
        <v>9999</v>
      </c>
      <c r="BF128" s="405" t="str">
        <f>VLOOKUP($A128,'urban rural'!$A$11:$S$336,17,FALSE)</f>
        <v>error</v>
      </c>
      <c r="BG128" s="424">
        <f t="shared" si="149"/>
        <v>1</v>
      </c>
      <c r="BH128" s="405" t="str">
        <f t="shared" si="131"/>
        <v>9999</v>
      </c>
      <c r="BJ128" s="405" t="str">
        <f>VLOOKUP($A128,'urban rural'!$A$11:$S$336,18,FALSE)</f>
        <v>error</v>
      </c>
      <c r="BK128" s="424">
        <f t="shared" si="150"/>
        <v>1</v>
      </c>
      <c r="BL128" s="405" t="str">
        <f t="shared" si="132"/>
        <v>9999</v>
      </c>
      <c r="BN128" s="405" t="str">
        <f>VLOOKUP($A128,'urban rural'!$A$11:$S$336,19,FALSE)</f>
        <v>error</v>
      </c>
      <c r="BO128" s="424">
        <f t="shared" si="151"/>
        <v>1</v>
      </c>
      <c r="BP128" s="405" t="str">
        <f t="shared" si="133"/>
        <v>9999</v>
      </c>
      <c r="BQ128" s="167">
        <f>VLOOKUP(A128,'[1]average earnings workplace 2012'!$A$13:$GY$599,[1]lists1!$B$12,FALSE)</f>
        <v>13.67</v>
      </c>
      <c r="BR128" s="167" t="e">
        <f t="shared" si="134"/>
        <v>#N/A</v>
      </c>
      <c r="BS128" s="167" t="e">
        <f t="shared" si="135"/>
        <v>#N/A</v>
      </c>
    </row>
    <row r="129" spans="1:71" x14ac:dyDescent="0.25">
      <c r="A129" s="420" t="s">
        <v>122</v>
      </c>
      <c r="B129" s="167" t="str">
        <f t="shared" si="116"/>
        <v>OU</v>
      </c>
      <c r="C129" s="405" t="str">
        <f>VLOOKUP(A129,'urban rural'!$A$11:$B$336,2,FALSE)</f>
        <v>Other Urban</v>
      </c>
      <c r="D129" s="167" t="str">
        <f t="shared" si="117"/>
        <v>Predominantly Urban</v>
      </c>
      <c r="F129" s="405">
        <f>VLOOKUP($A129,'urban rural'!$A$11:$S$336,4,FALSE)</f>
        <v>1.0888610763454317E-3</v>
      </c>
      <c r="G129" s="424">
        <f t="shared" si="136"/>
        <v>25</v>
      </c>
      <c r="H129" s="405">
        <f t="shared" si="118"/>
        <v>25</v>
      </c>
      <c r="J129" s="405">
        <f>VLOOKUP($A129,'urban rural'!$A$11:$S$336,5,FALSE)</f>
        <v>5.5762081784386619E-4</v>
      </c>
      <c r="K129" s="424">
        <f t="shared" si="137"/>
        <v>25</v>
      </c>
      <c r="L129" s="405">
        <f t="shared" si="119"/>
        <v>25</v>
      </c>
      <c r="N129" s="405">
        <f>VLOOKUP($A129,'urban rural'!$A$11:$S$336,6,FALSE)</f>
        <v>8.5889570552147244E-4</v>
      </c>
      <c r="O129" s="424">
        <f t="shared" si="138"/>
        <v>28</v>
      </c>
      <c r="P129" s="405">
        <f t="shared" si="120"/>
        <v>28</v>
      </c>
      <c r="R129" s="405">
        <f>VLOOKUP($A129,'urban rural'!$A$11:$S$336,7,FALSE)</f>
        <v>1.0190101657989669E-3</v>
      </c>
      <c r="S129" s="424">
        <f t="shared" si="139"/>
        <v>30</v>
      </c>
      <c r="T129" s="405">
        <f t="shared" si="121"/>
        <v>30</v>
      </c>
      <c r="V129" s="405">
        <f>VLOOKUP($A129,'urban rural'!$A$11:$S$336,8,FALSE)</f>
        <v>1.0262828535669588E-3</v>
      </c>
      <c r="W129" s="424">
        <f t="shared" si="140"/>
        <v>36</v>
      </c>
      <c r="X129" s="405">
        <f t="shared" si="122"/>
        <v>36</v>
      </c>
      <c r="Z129" s="405">
        <f>VLOOKUP($A129,'urban rural'!$A$11:$S$336,9,FALSE)</f>
        <v>5.2044609665427512E-4</v>
      </c>
      <c r="AA129" s="424">
        <f t="shared" si="141"/>
        <v>39</v>
      </c>
      <c r="AB129" s="405">
        <f t="shared" si="123"/>
        <v>39</v>
      </c>
      <c r="AD129" s="405">
        <f>VLOOKUP($A129,'urban rural'!$A$11:$S$336,10,FALSE)</f>
        <v>8.098159509202454E-4</v>
      </c>
      <c r="AE129" s="424">
        <f t="shared" si="142"/>
        <v>41</v>
      </c>
      <c r="AF129" s="405">
        <f t="shared" si="124"/>
        <v>41</v>
      </c>
      <c r="AH129" s="405">
        <f>VLOOKUP($A129,'urban rural'!$A$11:$S$336,11,FALSE)</f>
        <v>9.5571504906599898E-4</v>
      </c>
      <c r="AI129" s="424">
        <f t="shared" si="143"/>
        <v>47</v>
      </c>
      <c r="AJ129" s="405">
        <f t="shared" si="125"/>
        <v>47</v>
      </c>
      <c r="AL129" s="405">
        <f>VLOOKUP($A129,'urban rural'!$A$11:$S$336,12,FALSE)</f>
        <v>7.5093867334167711E-5</v>
      </c>
      <c r="AM129" s="424">
        <f t="shared" si="144"/>
        <v>15</v>
      </c>
      <c r="AN129" s="405">
        <f t="shared" si="126"/>
        <v>15</v>
      </c>
      <c r="AP129" s="405">
        <f>VLOOKUP($A129,'urban rural'!$A$11:$S$336,13,FALSE)</f>
        <v>3.7174721189591079E-5</v>
      </c>
      <c r="AQ129" s="424">
        <f t="shared" si="145"/>
        <v>10</v>
      </c>
      <c r="AR129" s="405">
        <f t="shared" si="127"/>
        <v>10</v>
      </c>
      <c r="AT129" s="405">
        <f>VLOOKUP($A129,'urban rural'!$A$11:$S$336,14,FALSE)</f>
        <v>3.6809815950920246E-5</v>
      </c>
      <c r="AU129" s="424">
        <f t="shared" si="146"/>
        <v>10</v>
      </c>
      <c r="AV129" s="405">
        <f t="shared" si="128"/>
        <v>10</v>
      </c>
      <c r="AX129" s="405">
        <f>VLOOKUP($A129,'urban rural'!$A$11:$S$336,15,FALSE)</f>
        <v>6.3295116732967838E-5</v>
      </c>
      <c r="AY129" s="424">
        <f t="shared" si="147"/>
        <v>12</v>
      </c>
      <c r="AZ129" s="405">
        <f t="shared" si="129"/>
        <v>12</v>
      </c>
      <c r="BB129" s="405" t="str">
        <f>VLOOKUP($A129,'urban rural'!$A$11:$S$336,16,FALSE)</f>
        <v>error</v>
      </c>
      <c r="BC129" s="424">
        <f t="shared" si="148"/>
        <v>1</v>
      </c>
      <c r="BD129" s="405" t="str">
        <f t="shared" si="130"/>
        <v>9999</v>
      </c>
      <c r="BF129" s="405" t="str">
        <f>VLOOKUP($A129,'urban rural'!$A$11:$S$336,17,FALSE)</f>
        <v>error</v>
      </c>
      <c r="BG129" s="424">
        <f t="shared" si="149"/>
        <v>1</v>
      </c>
      <c r="BH129" s="405" t="str">
        <f t="shared" si="131"/>
        <v>9999</v>
      </c>
      <c r="BJ129" s="405" t="str">
        <f>VLOOKUP($A129,'urban rural'!$A$11:$S$336,18,FALSE)</f>
        <v>error</v>
      </c>
      <c r="BK129" s="424">
        <f t="shared" si="150"/>
        <v>1</v>
      </c>
      <c r="BL129" s="405" t="str">
        <f t="shared" si="132"/>
        <v>9999</v>
      </c>
      <c r="BN129" s="405" t="str">
        <f>VLOOKUP($A129,'urban rural'!$A$11:$S$336,19,FALSE)</f>
        <v>error</v>
      </c>
      <c r="BO129" s="424">
        <f t="shared" si="151"/>
        <v>1</v>
      </c>
      <c r="BP129" s="405" t="str">
        <f t="shared" si="133"/>
        <v>9999</v>
      </c>
      <c r="BQ129" s="167">
        <f>VLOOKUP(A129,'[1]average earnings workplace 2012'!$A$13:$GY$599,[1]lists1!$B$12,FALSE)</f>
        <v>13.68</v>
      </c>
      <c r="BR129" s="167" t="e">
        <f t="shared" si="134"/>
        <v>#N/A</v>
      </c>
      <c r="BS129" s="167" t="e">
        <f t="shared" si="135"/>
        <v>#N/A</v>
      </c>
    </row>
    <row r="130" spans="1:71" x14ac:dyDescent="0.25">
      <c r="A130" s="420" t="s">
        <v>123</v>
      </c>
      <c r="B130" s="167" t="str">
        <f t="shared" si="116"/>
        <v>SR</v>
      </c>
      <c r="C130" s="405" t="str">
        <f>VLOOKUP(A130,'urban rural'!$A$11:$B$336,2,FALSE)</f>
        <v>Significant Rural</v>
      </c>
      <c r="D130" s="167" t="str">
        <f t="shared" si="117"/>
        <v>Significant Rural</v>
      </c>
      <c r="F130" s="405">
        <f>VLOOKUP($A130,'urban rural'!$A$11:$S$336,4,FALSE)</f>
        <v>1.1296534017971758E-3</v>
      </c>
      <c r="G130" s="424">
        <f t="shared" si="136"/>
        <v>29</v>
      </c>
      <c r="H130" s="405">
        <f t="shared" si="118"/>
        <v>29</v>
      </c>
      <c r="J130" s="405">
        <f>VLOOKUP($A130,'urban rural'!$A$11:$S$336,5,FALSE)</f>
        <v>7.6038338658146964E-4</v>
      </c>
      <c r="K130" s="424">
        <f t="shared" si="137"/>
        <v>33</v>
      </c>
      <c r="L130" s="405">
        <f t="shared" si="119"/>
        <v>33</v>
      </c>
      <c r="N130" s="405">
        <f>VLOOKUP($A130,'urban rural'!$A$11:$S$336,6,FALSE)</f>
        <v>8.5079365079365082E-4</v>
      </c>
      <c r="O130" s="424">
        <f t="shared" si="138"/>
        <v>29</v>
      </c>
      <c r="P130" s="405">
        <f t="shared" si="120"/>
        <v>29</v>
      </c>
      <c r="R130" s="405">
        <f>VLOOKUP($A130,'urban rural'!$A$11:$S$336,7,FALSE)</f>
        <v>8.6438291251356733E-4</v>
      </c>
      <c r="S130" s="424">
        <f t="shared" si="139"/>
        <v>34</v>
      </c>
      <c r="T130" s="405">
        <f t="shared" si="121"/>
        <v>34</v>
      </c>
      <c r="V130" s="405">
        <f>VLOOKUP($A130,'urban rural'!$A$11:$S$336,8,FALSE)</f>
        <v>6.8035943517329915E-4</v>
      </c>
      <c r="W130" s="424">
        <f t="shared" si="140"/>
        <v>26</v>
      </c>
      <c r="X130" s="405">
        <f t="shared" si="122"/>
        <v>26</v>
      </c>
      <c r="Z130" s="405">
        <f>VLOOKUP($A130,'urban rural'!$A$11:$S$336,9,FALSE)</f>
        <v>3.0031948881789139E-4</v>
      </c>
      <c r="AA130" s="424">
        <f t="shared" si="141"/>
        <v>24</v>
      </c>
      <c r="AB130" s="405">
        <f t="shared" si="123"/>
        <v>24</v>
      </c>
      <c r="AD130" s="405">
        <f>VLOOKUP($A130,'urban rural'!$A$11:$S$336,10,FALSE)</f>
        <v>4.3174603174603174E-4</v>
      </c>
      <c r="AE130" s="424">
        <f t="shared" si="142"/>
        <v>28</v>
      </c>
      <c r="AF130" s="405">
        <f t="shared" si="124"/>
        <v>28</v>
      </c>
      <c r="AH130" s="405">
        <f>VLOOKUP($A130,'urban rural'!$A$11:$S$336,11,FALSE)</f>
        <v>3.2291689916881712E-4</v>
      </c>
      <c r="AI130" s="424">
        <f t="shared" si="143"/>
        <v>24</v>
      </c>
      <c r="AJ130" s="405">
        <f t="shared" si="125"/>
        <v>24</v>
      </c>
      <c r="AL130" s="405">
        <f>VLOOKUP($A130,'urban rural'!$A$11:$S$336,12,FALSE)</f>
        <v>4.4929396662387678E-4</v>
      </c>
      <c r="AM130" s="424">
        <f t="shared" si="144"/>
        <v>37</v>
      </c>
      <c r="AN130" s="405">
        <f t="shared" si="126"/>
        <v>37</v>
      </c>
      <c r="AP130" s="405">
        <f>VLOOKUP($A130,'urban rural'!$A$11:$S$336,13,FALSE)</f>
        <v>4.600638977635783E-4</v>
      </c>
      <c r="AQ130" s="424">
        <f t="shared" si="145"/>
        <v>41</v>
      </c>
      <c r="AR130" s="405">
        <f t="shared" si="127"/>
        <v>41</v>
      </c>
      <c r="AT130" s="405">
        <f>VLOOKUP($A130,'urban rural'!$A$11:$S$336,14,FALSE)</f>
        <v>4.1904761904761902E-4</v>
      </c>
      <c r="AU130" s="424">
        <f t="shared" si="146"/>
        <v>33</v>
      </c>
      <c r="AV130" s="405">
        <f t="shared" si="128"/>
        <v>33</v>
      </c>
      <c r="AX130" s="405">
        <f>VLOOKUP($A130,'urban rural'!$A$11:$S$336,15,FALSE)</f>
        <v>5.4146601334475021E-4</v>
      </c>
      <c r="AY130" s="424">
        <f t="shared" si="147"/>
        <v>36</v>
      </c>
      <c r="AZ130" s="405">
        <f t="shared" si="129"/>
        <v>36</v>
      </c>
      <c r="BB130" s="405" t="str">
        <f>VLOOKUP($A130,'urban rural'!$A$11:$S$336,16,FALSE)</f>
        <v>error</v>
      </c>
      <c r="BC130" s="424">
        <f t="shared" si="148"/>
        <v>1</v>
      </c>
      <c r="BD130" s="405" t="str">
        <f t="shared" si="130"/>
        <v>9999</v>
      </c>
      <c r="BF130" s="405" t="str">
        <f>VLOOKUP($A130,'urban rural'!$A$11:$S$336,17,FALSE)</f>
        <v>error</v>
      </c>
      <c r="BG130" s="424">
        <f t="shared" si="149"/>
        <v>1</v>
      </c>
      <c r="BH130" s="405" t="str">
        <f t="shared" si="131"/>
        <v>9999</v>
      </c>
      <c r="BJ130" s="405" t="str">
        <f>VLOOKUP($A130,'urban rural'!$A$11:$S$336,18,FALSE)</f>
        <v>error</v>
      </c>
      <c r="BK130" s="424">
        <f t="shared" si="150"/>
        <v>1</v>
      </c>
      <c r="BL130" s="405" t="str">
        <f t="shared" si="132"/>
        <v>9999</v>
      </c>
      <c r="BN130" s="405" t="str">
        <f>VLOOKUP($A130,'urban rural'!$A$11:$S$336,19,FALSE)</f>
        <v>error</v>
      </c>
      <c r="BO130" s="424">
        <f t="shared" si="151"/>
        <v>1</v>
      </c>
      <c r="BP130" s="405" t="str">
        <f t="shared" si="133"/>
        <v>9999</v>
      </c>
      <c r="BQ130" s="167">
        <f>VLOOKUP(A130,'[1]average earnings workplace 2012'!$A$13:$GY$599,[1]lists1!$B$12,FALSE)</f>
        <v>10.96</v>
      </c>
      <c r="BR130" s="167" t="e">
        <f t="shared" si="134"/>
        <v>#N/A</v>
      </c>
      <c r="BS130" s="167" t="e">
        <f t="shared" si="135"/>
        <v>#N/A</v>
      </c>
    </row>
    <row r="131" spans="1:71" x14ac:dyDescent="0.25">
      <c r="A131" s="420" t="s">
        <v>124</v>
      </c>
      <c r="B131" s="167" t="str">
        <f t="shared" si="116"/>
        <v>MU</v>
      </c>
      <c r="C131" s="405" t="str">
        <f>VLOOKUP(A131,'urban rural'!$A$11:$B$336,2,FALSE)</f>
        <v>Major Urban</v>
      </c>
      <c r="D131" s="167" t="str">
        <f t="shared" si="117"/>
        <v>Predominantly Urban</v>
      </c>
      <c r="F131" s="405">
        <f>VLOOKUP($A131,'urban rural'!$A$11:$S$336,4,FALSE)</f>
        <v>6.1280487804878051E-3</v>
      </c>
      <c r="G131" s="424">
        <f t="shared" si="136"/>
        <v>54</v>
      </c>
      <c r="H131" s="405">
        <f t="shared" si="118"/>
        <v>54</v>
      </c>
      <c r="J131" s="405">
        <f>VLOOKUP($A131,'urban rural'!$A$11:$S$336,5,FALSE)</f>
        <v>4.4239828693790149E-3</v>
      </c>
      <c r="K131" s="424">
        <f t="shared" si="137"/>
        <v>48</v>
      </c>
      <c r="L131" s="405">
        <f t="shared" si="119"/>
        <v>48</v>
      </c>
      <c r="N131" s="405">
        <f>VLOOKUP($A131,'urban rural'!$A$11:$S$336,6,FALSE)</f>
        <v>4.3915789473684208E-3</v>
      </c>
      <c r="O131" s="424">
        <f t="shared" si="138"/>
        <v>48</v>
      </c>
      <c r="P131" s="405">
        <f t="shared" si="120"/>
        <v>48</v>
      </c>
      <c r="R131" s="405">
        <f>VLOOKUP($A131,'urban rural'!$A$11:$S$336,7,FALSE)</f>
        <v>2.8679052967777469E-3</v>
      </c>
      <c r="S131" s="424">
        <f t="shared" si="139"/>
        <v>45</v>
      </c>
      <c r="T131" s="405">
        <f t="shared" si="121"/>
        <v>45</v>
      </c>
      <c r="V131" s="405">
        <f>VLOOKUP($A131,'urban rural'!$A$11:$S$336,8,FALSE)</f>
        <v>3.6367595818815332E-3</v>
      </c>
      <c r="W131" s="424">
        <f t="shared" si="140"/>
        <v>59</v>
      </c>
      <c r="X131" s="405">
        <f t="shared" si="122"/>
        <v>59</v>
      </c>
      <c r="Z131" s="405">
        <f>VLOOKUP($A131,'urban rural'!$A$11:$S$336,9,FALSE)</f>
        <v>1.9700214132762311E-3</v>
      </c>
      <c r="AA131" s="424">
        <f t="shared" si="141"/>
        <v>54</v>
      </c>
      <c r="AB131" s="405">
        <f t="shared" si="123"/>
        <v>54</v>
      </c>
      <c r="AD131" s="405">
        <f>VLOOKUP($A131,'urban rural'!$A$11:$S$336,10,FALSE)</f>
        <v>1.7052631578947368E-3</v>
      </c>
      <c r="AE131" s="424">
        <f t="shared" si="142"/>
        <v>47</v>
      </c>
      <c r="AF131" s="405">
        <f t="shared" si="124"/>
        <v>47</v>
      </c>
      <c r="AH131" s="405">
        <f>VLOOKUP($A131,'urban rural'!$A$11:$S$336,11,FALSE)</f>
        <v>8.8865160345500543E-4</v>
      </c>
      <c r="AI131" s="424">
        <f t="shared" si="143"/>
        <v>44</v>
      </c>
      <c r="AJ131" s="405">
        <f t="shared" si="125"/>
        <v>44</v>
      </c>
      <c r="AL131" s="405">
        <f>VLOOKUP($A131,'urban rural'!$A$11:$S$336,12,FALSE)</f>
        <v>2.4912891986062719E-3</v>
      </c>
      <c r="AM131" s="424">
        <f t="shared" si="144"/>
        <v>47</v>
      </c>
      <c r="AN131" s="405">
        <f t="shared" si="126"/>
        <v>47</v>
      </c>
      <c r="AP131" s="405">
        <f>VLOOKUP($A131,'urban rural'!$A$11:$S$336,13,FALSE)</f>
        <v>2.4539614561027837E-3</v>
      </c>
      <c r="AQ131" s="424">
        <f t="shared" si="145"/>
        <v>45</v>
      </c>
      <c r="AR131" s="405">
        <f t="shared" si="127"/>
        <v>45</v>
      </c>
      <c r="AT131" s="405">
        <f>VLOOKUP($A131,'urban rural'!$A$11:$S$336,14,FALSE)</f>
        <v>2.6863157894736842E-3</v>
      </c>
      <c r="AU131" s="424">
        <f t="shared" si="146"/>
        <v>47</v>
      </c>
      <c r="AV131" s="405">
        <f t="shared" si="128"/>
        <v>47</v>
      </c>
      <c r="AX131" s="405">
        <f>VLOOKUP($A131,'urban rural'!$A$11:$S$336,15,FALSE)</f>
        <v>1.9792536933227415E-3</v>
      </c>
      <c r="AY131" s="424">
        <f t="shared" si="147"/>
        <v>43</v>
      </c>
      <c r="AZ131" s="405">
        <f t="shared" si="129"/>
        <v>43</v>
      </c>
      <c r="BB131" s="405" t="str">
        <f>VLOOKUP($A131,'urban rural'!$A$11:$S$336,16,FALSE)</f>
        <v>error</v>
      </c>
      <c r="BC131" s="424">
        <f t="shared" si="148"/>
        <v>1</v>
      </c>
      <c r="BD131" s="405" t="str">
        <f t="shared" si="130"/>
        <v>9999</v>
      </c>
      <c r="BF131" s="405" t="str">
        <f>VLOOKUP($A131,'urban rural'!$A$11:$S$336,17,FALSE)</f>
        <v>error</v>
      </c>
      <c r="BG131" s="424">
        <f t="shared" si="149"/>
        <v>1</v>
      </c>
      <c r="BH131" s="405" t="str">
        <f t="shared" si="131"/>
        <v>9999</v>
      </c>
      <c r="BJ131" s="405" t="str">
        <f>VLOOKUP($A131,'urban rural'!$A$11:$S$336,18,FALSE)</f>
        <v>error</v>
      </c>
      <c r="BK131" s="424">
        <f t="shared" si="150"/>
        <v>1</v>
      </c>
      <c r="BL131" s="405" t="str">
        <f t="shared" si="132"/>
        <v>9999</v>
      </c>
      <c r="BN131" s="405" t="str">
        <f>VLOOKUP($A131,'urban rural'!$A$11:$S$336,19,FALSE)</f>
        <v>error</v>
      </c>
      <c r="BO131" s="424">
        <f t="shared" si="151"/>
        <v>1</v>
      </c>
      <c r="BP131" s="405" t="str">
        <f t="shared" si="133"/>
        <v>9999</v>
      </c>
      <c r="BQ131" s="167">
        <f>VLOOKUP(A131,'[1]average earnings workplace 2012'!$A$13:$GY$599,[1]lists1!$B$12,FALSE)</f>
        <v>13.96</v>
      </c>
      <c r="BR131" s="167" t="e">
        <f t="shared" si="134"/>
        <v>#N/A</v>
      </c>
      <c r="BS131" s="167" t="e">
        <f t="shared" si="135"/>
        <v>#N/A</v>
      </c>
    </row>
    <row r="132" spans="1:71" x14ac:dyDescent="0.25">
      <c r="A132" s="420" t="s">
        <v>125</v>
      </c>
      <c r="B132" s="167" t="str">
        <f t="shared" si="116"/>
        <v>SR</v>
      </c>
      <c r="C132" s="405" t="str">
        <f>VLOOKUP(A132,'urban rural'!$A$11:$B$336,2,FALSE)</f>
        <v>Significant Rural</v>
      </c>
      <c r="D132" s="167" t="str">
        <f t="shared" si="117"/>
        <v>Significant Rural</v>
      </c>
      <c r="F132" s="405">
        <f>VLOOKUP($A132,'urban rural'!$A$11:$S$336,4,FALSE)</f>
        <v>7.7262693156732892E-4</v>
      </c>
      <c r="G132" s="424">
        <f t="shared" si="136"/>
        <v>21</v>
      </c>
      <c r="H132" s="405">
        <f t="shared" si="118"/>
        <v>21</v>
      </c>
      <c r="J132" s="405">
        <f>VLOOKUP($A132,'urban rural'!$A$11:$S$336,5,FALSE)</f>
        <v>5.0549450549450552E-4</v>
      </c>
      <c r="K132" s="424">
        <f t="shared" si="137"/>
        <v>19</v>
      </c>
      <c r="L132" s="405">
        <f t="shared" si="119"/>
        <v>19</v>
      </c>
      <c r="N132" s="405">
        <f>VLOOKUP($A132,'urban rural'!$A$11:$S$336,6,FALSE)</f>
        <v>5.4764512595837896E-4</v>
      </c>
      <c r="O132" s="424">
        <f t="shared" si="138"/>
        <v>20</v>
      </c>
      <c r="P132" s="405">
        <f t="shared" si="120"/>
        <v>20</v>
      </c>
      <c r="R132" s="405">
        <f>VLOOKUP($A132,'urban rural'!$A$11:$S$336,7,FALSE)</f>
        <v>4.2962023981726064E-4</v>
      </c>
      <c r="S132" s="424">
        <f t="shared" si="139"/>
        <v>18</v>
      </c>
      <c r="T132" s="405">
        <f t="shared" si="121"/>
        <v>18</v>
      </c>
      <c r="V132" s="405">
        <f>VLOOKUP($A132,'urban rural'!$A$11:$S$336,8,FALSE)</f>
        <v>5.9602649006622517E-4</v>
      </c>
      <c r="W132" s="424">
        <f t="shared" si="140"/>
        <v>24</v>
      </c>
      <c r="X132" s="405">
        <f t="shared" si="122"/>
        <v>24</v>
      </c>
      <c r="Z132" s="405">
        <f>VLOOKUP($A132,'urban rural'!$A$11:$S$336,9,FALSE)</f>
        <v>2.9670329670329669E-4</v>
      </c>
      <c r="AA132" s="424">
        <f t="shared" si="141"/>
        <v>23</v>
      </c>
      <c r="AB132" s="405">
        <f t="shared" si="123"/>
        <v>23</v>
      </c>
      <c r="AD132" s="405">
        <f>VLOOKUP($A132,'urban rural'!$A$11:$S$336,10,FALSE)</f>
        <v>3.9430449069003287E-4</v>
      </c>
      <c r="AE132" s="424">
        <f t="shared" si="142"/>
        <v>24</v>
      </c>
      <c r="AF132" s="405">
        <f t="shared" si="124"/>
        <v>24</v>
      </c>
      <c r="AH132" s="405">
        <f>VLOOKUP($A132,'urban rural'!$A$11:$S$336,11,FALSE)</f>
        <v>2.8777567614632392E-4</v>
      </c>
      <c r="AI132" s="424">
        <f t="shared" si="143"/>
        <v>21</v>
      </c>
      <c r="AJ132" s="405">
        <f t="shared" si="125"/>
        <v>21</v>
      </c>
      <c r="AL132" s="405">
        <f>VLOOKUP($A132,'urban rural'!$A$11:$S$336,12,FALSE)</f>
        <v>1.7660044150110375E-4</v>
      </c>
      <c r="AM132" s="424">
        <f t="shared" si="144"/>
        <v>19</v>
      </c>
      <c r="AN132" s="405">
        <f t="shared" si="126"/>
        <v>19</v>
      </c>
      <c r="AP132" s="405">
        <f>VLOOKUP($A132,'urban rural'!$A$11:$S$336,13,FALSE)</f>
        <v>1.9780219780219781E-4</v>
      </c>
      <c r="AQ132" s="424">
        <f t="shared" si="145"/>
        <v>21</v>
      </c>
      <c r="AR132" s="405">
        <f t="shared" si="127"/>
        <v>21</v>
      </c>
      <c r="AT132" s="405">
        <f>VLOOKUP($A132,'urban rural'!$A$11:$S$336,14,FALSE)</f>
        <v>1.5334063526834611E-4</v>
      </c>
      <c r="AU132" s="424">
        <f t="shared" si="146"/>
        <v>20</v>
      </c>
      <c r="AV132" s="405">
        <f t="shared" si="128"/>
        <v>20</v>
      </c>
      <c r="AX132" s="405">
        <f>VLOOKUP($A132,'urban rural'!$A$11:$S$336,15,FALSE)</f>
        <v>1.4184456367093663E-4</v>
      </c>
      <c r="AY132" s="424">
        <f t="shared" si="147"/>
        <v>18</v>
      </c>
      <c r="AZ132" s="405">
        <f t="shared" si="129"/>
        <v>18</v>
      </c>
      <c r="BB132" s="405" t="str">
        <f>VLOOKUP($A132,'urban rural'!$A$11:$S$336,16,FALSE)</f>
        <v>error</v>
      </c>
      <c r="BC132" s="424">
        <f t="shared" si="148"/>
        <v>1</v>
      </c>
      <c r="BD132" s="405" t="str">
        <f t="shared" si="130"/>
        <v>9999</v>
      </c>
      <c r="BF132" s="405" t="str">
        <f>VLOOKUP($A132,'urban rural'!$A$11:$S$336,17,FALSE)</f>
        <v>error</v>
      </c>
      <c r="BG132" s="424">
        <f t="shared" si="149"/>
        <v>1</v>
      </c>
      <c r="BH132" s="405" t="str">
        <f t="shared" si="131"/>
        <v>9999</v>
      </c>
      <c r="BJ132" s="405" t="str">
        <f>VLOOKUP($A132,'urban rural'!$A$11:$S$336,18,FALSE)</f>
        <v>error</v>
      </c>
      <c r="BK132" s="424">
        <f t="shared" si="150"/>
        <v>1</v>
      </c>
      <c r="BL132" s="405" t="str">
        <f t="shared" si="132"/>
        <v>9999</v>
      </c>
      <c r="BN132" s="405" t="str">
        <f>VLOOKUP($A132,'urban rural'!$A$11:$S$336,19,FALSE)</f>
        <v>error</v>
      </c>
      <c r="BO132" s="424">
        <f t="shared" si="151"/>
        <v>1</v>
      </c>
      <c r="BP132" s="405" t="str">
        <f t="shared" si="133"/>
        <v>9999</v>
      </c>
      <c r="BQ132" s="167">
        <f>VLOOKUP(A132,'[1]average earnings workplace 2012'!$A$13:$GY$599,[1]lists1!$B$12,FALSE)</f>
        <v>17.920000000000002</v>
      </c>
      <c r="BR132" s="167" t="e">
        <f t="shared" si="134"/>
        <v>#N/A</v>
      </c>
      <c r="BS132" s="167" t="e">
        <f t="shared" si="135"/>
        <v>#N/A</v>
      </c>
    </row>
    <row r="133" spans="1:71" x14ac:dyDescent="0.25">
      <c r="A133" s="420" t="s">
        <v>126</v>
      </c>
      <c r="B133" s="167" t="str">
        <f t="shared" si="116"/>
        <v>OU</v>
      </c>
      <c r="C133" s="405" t="str">
        <f>VLOOKUP(A133,'urban rural'!$A$11:$B$336,2,FALSE)</f>
        <v>Other Urban</v>
      </c>
      <c r="D133" s="167" t="str">
        <f t="shared" si="117"/>
        <v>Predominantly Urban</v>
      </c>
      <c r="F133" s="405">
        <f>VLOOKUP($A133,'urban rural'!$A$11:$S$336,4,FALSE)</f>
        <v>3.2822757111597374E-4</v>
      </c>
      <c r="G133" s="424">
        <f t="shared" si="136"/>
        <v>4</v>
      </c>
      <c r="H133" s="405">
        <f t="shared" si="118"/>
        <v>4</v>
      </c>
      <c r="J133" s="405">
        <f>VLOOKUP($A133,'urban rural'!$A$11:$S$336,5,FALSE)</f>
        <v>1.2021857923497268E-4</v>
      </c>
      <c r="K133" s="424">
        <f t="shared" si="137"/>
        <v>5</v>
      </c>
      <c r="L133" s="405">
        <f t="shared" si="119"/>
        <v>5</v>
      </c>
      <c r="N133" s="405">
        <f>VLOOKUP($A133,'urban rural'!$A$11:$S$336,6,FALSE)</f>
        <v>1.6339869281045751E-4</v>
      </c>
      <c r="O133" s="424">
        <f t="shared" si="138"/>
        <v>5</v>
      </c>
      <c r="P133" s="405">
        <f t="shared" si="120"/>
        <v>5</v>
      </c>
      <c r="R133" s="405">
        <f>VLOOKUP($A133,'urban rural'!$A$11:$S$336,7,FALSE)</f>
        <v>1.6967288043384597E-4</v>
      </c>
      <c r="S133" s="424">
        <f t="shared" si="139"/>
        <v>3</v>
      </c>
      <c r="T133" s="405">
        <f t="shared" si="121"/>
        <v>3</v>
      </c>
      <c r="V133" s="405">
        <f>VLOOKUP($A133,'urban rural'!$A$11:$S$336,8,FALSE)</f>
        <v>2.9540481400437636E-4</v>
      </c>
      <c r="W133" s="424">
        <f t="shared" si="140"/>
        <v>5</v>
      </c>
      <c r="X133" s="405">
        <f t="shared" si="122"/>
        <v>5</v>
      </c>
      <c r="Z133" s="405">
        <f>VLOOKUP($A133,'urban rural'!$A$11:$S$336,9,FALSE)</f>
        <v>9.8360655737704913E-5</v>
      </c>
      <c r="AA133" s="424">
        <f t="shared" si="141"/>
        <v>4</v>
      </c>
      <c r="AB133" s="405">
        <f t="shared" si="123"/>
        <v>4</v>
      </c>
      <c r="AD133" s="405">
        <f>VLOOKUP($A133,'urban rural'!$A$11:$S$336,10,FALSE)</f>
        <v>1.6339869281045751E-4</v>
      </c>
      <c r="AE133" s="424">
        <f t="shared" si="142"/>
        <v>8</v>
      </c>
      <c r="AF133" s="405">
        <f t="shared" si="124"/>
        <v>8</v>
      </c>
      <c r="AH133" s="405">
        <f>VLOOKUP($A133,'urban rural'!$A$11:$S$336,11,FALSE)</f>
        <v>9.6946959000070222E-5</v>
      </c>
      <c r="AI133" s="424">
        <f t="shared" si="143"/>
        <v>3</v>
      </c>
      <c r="AJ133" s="405">
        <f t="shared" si="125"/>
        <v>3</v>
      </c>
      <c r="AL133" s="405">
        <f>VLOOKUP($A133,'urban rural'!$A$11:$S$336,12,FALSE)</f>
        <v>2.188183807439825E-5</v>
      </c>
      <c r="AM133" s="424">
        <f t="shared" si="144"/>
        <v>8</v>
      </c>
      <c r="AN133" s="405">
        <f t="shared" si="126"/>
        <v>8</v>
      </c>
      <c r="AP133" s="405">
        <f>VLOOKUP($A133,'urban rural'!$A$11:$S$336,13,FALSE)</f>
        <v>2.185792349726776E-5</v>
      </c>
      <c r="AQ133" s="424">
        <f t="shared" si="145"/>
        <v>5</v>
      </c>
      <c r="AR133" s="405">
        <f t="shared" si="127"/>
        <v>5</v>
      </c>
      <c r="AT133" s="405">
        <f>VLOOKUP($A133,'urban rural'!$A$11:$S$336,14,FALSE)</f>
        <v>0</v>
      </c>
      <c r="AU133" s="424">
        <f t="shared" si="146"/>
        <v>1</v>
      </c>
      <c r="AV133" s="405">
        <f t="shared" si="128"/>
        <v>1</v>
      </c>
      <c r="AX133" s="405">
        <f>VLOOKUP($A133,'urban rural'!$A$11:$S$336,15,FALSE)</f>
        <v>7.2725921433775762E-5</v>
      </c>
      <c r="AY133" s="424">
        <f t="shared" si="147"/>
        <v>16</v>
      </c>
      <c r="AZ133" s="405">
        <f t="shared" si="129"/>
        <v>16</v>
      </c>
      <c r="BB133" s="405" t="str">
        <f>VLOOKUP($A133,'urban rural'!$A$11:$S$336,16,FALSE)</f>
        <v>error</v>
      </c>
      <c r="BC133" s="424">
        <f t="shared" si="148"/>
        <v>1</v>
      </c>
      <c r="BD133" s="405" t="str">
        <f t="shared" si="130"/>
        <v>9999</v>
      </c>
      <c r="BF133" s="405" t="str">
        <f>VLOOKUP($A133,'urban rural'!$A$11:$S$336,17,FALSE)</f>
        <v>error</v>
      </c>
      <c r="BG133" s="424">
        <f t="shared" si="149"/>
        <v>1</v>
      </c>
      <c r="BH133" s="405" t="str">
        <f t="shared" si="131"/>
        <v>9999</v>
      </c>
      <c r="BJ133" s="405" t="str">
        <f>VLOOKUP($A133,'urban rural'!$A$11:$S$336,18,FALSE)</f>
        <v>error</v>
      </c>
      <c r="BK133" s="424">
        <f t="shared" si="150"/>
        <v>1</v>
      </c>
      <c r="BL133" s="405" t="str">
        <f t="shared" si="132"/>
        <v>9999</v>
      </c>
      <c r="BN133" s="405" t="str">
        <f>VLOOKUP($A133,'urban rural'!$A$11:$S$336,19,FALSE)</f>
        <v>error</v>
      </c>
      <c r="BO133" s="424">
        <f t="shared" si="151"/>
        <v>1</v>
      </c>
      <c r="BP133" s="405" t="str">
        <f t="shared" si="133"/>
        <v>9999</v>
      </c>
      <c r="BQ133" s="167">
        <f>VLOOKUP(A133,'[1]average earnings workplace 2012'!$A$13:$GY$599,[1]lists1!$B$12,FALSE)</f>
        <v>13.01</v>
      </c>
      <c r="BR133" s="167" t="e">
        <f t="shared" si="134"/>
        <v>#N/A</v>
      </c>
      <c r="BS133" s="167" t="e">
        <f t="shared" si="135"/>
        <v>#N/A</v>
      </c>
    </row>
    <row r="134" spans="1:71" x14ac:dyDescent="0.25">
      <c r="A134" s="420" t="s">
        <v>127</v>
      </c>
      <c r="B134" s="167" t="str">
        <f t="shared" si="116"/>
        <v>OU</v>
      </c>
      <c r="C134" s="405" t="str">
        <f>VLOOKUP(A134,'urban rural'!$A$11:$B$336,2,FALSE)</f>
        <v>Other Urban</v>
      </c>
      <c r="D134" s="167" t="str">
        <f t="shared" si="117"/>
        <v>Predominantly Urban</v>
      </c>
      <c r="F134" s="405">
        <f>VLOOKUP($A134,'urban rural'!$A$11:$S$336,4,FALSE)</f>
        <v>5.9751972942502821E-4</v>
      </c>
      <c r="G134" s="424">
        <f t="shared" si="136"/>
        <v>12</v>
      </c>
      <c r="H134" s="405">
        <f t="shared" si="118"/>
        <v>12</v>
      </c>
      <c r="J134" s="405">
        <f>VLOOKUP($A134,'urban rural'!$A$11:$S$336,5,FALSE)</f>
        <v>4.0313549832026878E-4</v>
      </c>
      <c r="K134" s="424">
        <f t="shared" si="137"/>
        <v>19</v>
      </c>
      <c r="L134" s="405">
        <f t="shared" si="119"/>
        <v>19</v>
      </c>
      <c r="N134" s="405">
        <f>VLOOKUP($A134,'urban rural'!$A$11:$S$336,6,FALSE)</f>
        <v>5.4687500000000005E-4</v>
      </c>
      <c r="O134" s="424">
        <f t="shared" si="138"/>
        <v>19</v>
      </c>
      <c r="P134" s="405">
        <f t="shared" si="120"/>
        <v>19</v>
      </c>
      <c r="R134" s="405">
        <f>VLOOKUP($A134,'urban rural'!$A$11:$S$336,7,FALSE)</f>
        <v>4.1263459425259645E-4</v>
      </c>
      <c r="S134" s="424">
        <f t="shared" si="139"/>
        <v>15</v>
      </c>
      <c r="T134" s="405">
        <f t="shared" si="121"/>
        <v>15</v>
      </c>
      <c r="V134" s="405">
        <f>VLOOKUP($A134,'urban rural'!$A$11:$S$336,8,FALSE)</f>
        <v>4.2841037204058627E-4</v>
      </c>
      <c r="W134" s="424">
        <f t="shared" si="140"/>
        <v>10</v>
      </c>
      <c r="X134" s="405">
        <f t="shared" si="122"/>
        <v>10</v>
      </c>
      <c r="Z134" s="405">
        <f>VLOOKUP($A134,'urban rural'!$A$11:$S$336,9,FALSE)</f>
        <v>2.3516237402015677E-4</v>
      </c>
      <c r="AA134" s="424">
        <f t="shared" si="141"/>
        <v>20</v>
      </c>
      <c r="AB134" s="405">
        <f t="shared" si="123"/>
        <v>20</v>
      </c>
      <c r="AD134" s="405">
        <f>VLOOKUP($A134,'urban rural'!$A$11:$S$336,10,FALSE)</f>
        <v>3.4598214285714283E-4</v>
      </c>
      <c r="AE134" s="424">
        <f t="shared" si="142"/>
        <v>18</v>
      </c>
      <c r="AF134" s="405">
        <f t="shared" si="124"/>
        <v>18</v>
      </c>
      <c r="AH134" s="405">
        <f>VLOOKUP($A134,'urban rural'!$A$11:$S$336,11,FALSE)</f>
        <v>2.3908333314378512E-4</v>
      </c>
      <c r="AI134" s="424">
        <f t="shared" si="143"/>
        <v>12</v>
      </c>
      <c r="AJ134" s="405">
        <f t="shared" si="125"/>
        <v>12</v>
      </c>
      <c r="AL134" s="405">
        <f>VLOOKUP($A134,'urban rural'!$A$11:$S$336,12,FALSE)</f>
        <v>1.6910935738444194E-4</v>
      </c>
      <c r="AM134" s="424">
        <f t="shared" si="144"/>
        <v>25</v>
      </c>
      <c r="AN134" s="405">
        <f t="shared" si="126"/>
        <v>25</v>
      </c>
      <c r="AP134" s="405">
        <f>VLOOKUP($A134,'urban rural'!$A$11:$S$336,13,FALSE)</f>
        <v>1.6797312430011198E-4</v>
      </c>
      <c r="AQ134" s="424">
        <f t="shared" si="145"/>
        <v>25</v>
      </c>
      <c r="AR134" s="405">
        <f t="shared" si="127"/>
        <v>25</v>
      </c>
      <c r="AT134" s="405">
        <f>VLOOKUP($A134,'urban rural'!$A$11:$S$336,14,FALSE)</f>
        <v>2.0089285714285714E-4</v>
      </c>
      <c r="AU134" s="424">
        <f t="shared" si="146"/>
        <v>25</v>
      </c>
      <c r="AV134" s="405">
        <f t="shared" si="128"/>
        <v>25</v>
      </c>
      <c r="AX134" s="405">
        <f>VLOOKUP($A134,'urban rural'!$A$11:$S$336,15,FALSE)</f>
        <v>1.7355126110881136E-4</v>
      </c>
      <c r="AY134" s="424">
        <f t="shared" si="147"/>
        <v>22</v>
      </c>
      <c r="AZ134" s="405">
        <f t="shared" si="129"/>
        <v>22</v>
      </c>
      <c r="BB134" s="405" t="str">
        <f>VLOOKUP($A134,'urban rural'!$A$11:$S$336,16,FALSE)</f>
        <v>error</v>
      </c>
      <c r="BC134" s="424">
        <f t="shared" si="148"/>
        <v>1</v>
      </c>
      <c r="BD134" s="405" t="str">
        <f t="shared" si="130"/>
        <v>9999</v>
      </c>
      <c r="BF134" s="405" t="str">
        <f>VLOOKUP($A134,'urban rural'!$A$11:$S$336,17,FALSE)</f>
        <v>error</v>
      </c>
      <c r="BG134" s="424">
        <f t="shared" si="149"/>
        <v>1</v>
      </c>
      <c r="BH134" s="405" t="str">
        <f t="shared" si="131"/>
        <v>9999</v>
      </c>
      <c r="BJ134" s="405" t="str">
        <f>VLOOKUP($A134,'urban rural'!$A$11:$S$336,18,FALSE)</f>
        <v>error</v>
      </c>
      <c r="BK134" s="424">
        <f t="shared" si="150"/>
        <v>1</v>
      </c>
      <c r="BL134" s="405" t="str">
        <f t="shared" si="132"/>
        <v>9999</v>
      </c>
      <c r="BN134" s="405" t="str">
        <f>VLOOKUP($A134,'urban rural'!$A$11:$S$336,19,FALSE)</f>
        <v>error</v>
      </c>
      <c r="BO134" s="424">
        <f t="shared" si="151"/>
        <v>1</v>
      </c>
      <c r="BP134" s="405" t="str">
        <f t="shared" si="133"/>
        <v>9999</v>
      </c>
      <c r="BQ134" s="167">
        <f>VLOOKUP(A134,'[1]average earnings workplace 2012'!$A$13:$GY$599,[1]lists1!$B$12,FALSE)</f>
        <v>12.24</v>
      </c>
      <c r="BR134" s="167" t="e">
        <f t="shared" si="134"/>
        <v>#N/A</v>
      </c>
      <c r="BS134" s="167" t="e">
        <f t="shared" si="135"/>
        <v>#N/A</v>
      </c>
    </row>
    <row r="135" spans="1:71" x14ac:dyDescent="0.25">
      <c r="A135" s="420" t="s">
        <v>128</v>
      </c>
      <c r="B135" s="167" t="str">
        <f t="shared" si="116"/>
        <v>LU</v>
      </c>
      <c r="C135" s="405" t="str">
        <f>VLOOKUP(A135,'urban rural'!$A$11:$B$336,2,FALSE)</f>
        <v>Large Urban</v>
      </c>
      <c r="D135" s="167" t="str">
        <f t="shared" si="117"/>
        <v>Predominantly Urban</v>
      </c>
      <c r="F135" s="405">
        <f>VLOOKUP($A135,'urban rural'!$A$11:$S$336,4,FALSE)</f>
        <v>2.3529411764705883E-4</v>
      </c>
      <c r="G135" s="424">
        <f t="shared" si="136"/>
        <v>4</v>
      </c>
      <c r="H135" s="405">
        <f t="shared" si="118"/>
        <v>4</v>
      </c>
      <c r="J135" s="405">
        <f>VLOOKUP($A135,'urban rural'!$A$11:$S$336,5,FALSE)</f>
        <v>1.6750418760469013E-4</v>
      </c>
      <c r="K135" s="424">
        <f t="shared" si="137"/>
        <v>5</v>
      </c>
      <c r="L135" s="405">
        <f t="shared" si="119"/>
        <v>5</v>
      </c>
      <c r="N135" s="405">
        <f>VLOOKUP($A135,'urban rural'!$A$11:$S$336,6,FALSE)</f>
        <v>1.9150707743547044E-4</v>
      </c>
      <c r="O135" s="424">
        <f t="shared" si="138"/>
        <v>3</v>
      </c>
      <c r="P135" s="405">
        <f t="shared" si="120"/>
        <v>3</v>
      </c>
      <c r="R135" s="405">
        <f>VLOOKUP($A135,'urban rural'!$A$11:$S$336,7,FALSE)</f>
        <v>2.6107042912459211E-4</v>
      </c>
      <c r="S135" s="424">
        <f t="shared" si="139"/>
        <v>13</v>
      </c>
      <c r="T135" s="405">
        <f t="shared" si="121"/>
        <v>13</v>
      </c>
      <c r="V135" s="405">
        <f>VLOOKUP($A135,'urban rural'!$A$11:$S$336,8,FALSE)</f>
        <v>1.9327731092436975E-4</v>
      </c>
      <c r="W135" s="424">
        <f t="shared" si="140"/>
        <v>5</v>
      </c>
      <c r="X135" s="405">
        <f t="shared" si="122"/>
        <v>5</v>
      </c>
      <c r="Z135" s="405">
        <f>VLOOKUP($A135,'urban rural'!$A$11:$S$336,9,FALSE)</f>
        <v>1.0887772194304858E-4</v>
      </c>
      <c r="AA135" s="424">
        <f t="shared" si="141"/>
        <v>9</v>
      </c>
      <c r="AB135" s="405">
        <f t="shared" si="123"/>
        <v>9</v>
      </c>
      <c r="AD135" s="405">
        <f>VLOOKUP($A135,'urban rural'!$A$11:$S$336,10,FALSE)</f>
        <v>1.3322231473771856E-4</v>
      </c>
      <c r="AE135" s="424">
        <f t="shared" si="142"/>
        <v>5</v>
      </c>
      <c r="AF135" s="405">
        <f t="shared" si="124"/>
        <v>5</v>
      </c>
      <c r="AH135" s="405">
        <f>VLOOKUP($A135,'urban rural'!$A$11:$S$336,11,FALSE)</f>
        <v>1.3138673638406017E-4</v>
      </c>
      <c r="AI135" s="424">
        <f t="shared" si="143"/>
        <v>9</v>
      </c>
      <c r="AJ135" s="405">
        <f t="shared" si="125"/>
        <v>9</v>
      </c>
      <c r="AL135" s="405">
        <f>VLOOKUP($A135,'urban rural'!$A$11:$S$336,12,FALSE)</f>
        <v>4.2016806722689077E-5</v>
      </c>
      <c r="AM135" s="424">
        <f t="shared" si="144"/>
        <v>4</v>
      </c>
      <c r="AN135" s="405">
        <f t="shared" si="126"/>
        <v>4</v>
      </c>
      <c r="AP135" s="405">
        <f>VLOOKUP($A135,'urban rural'!$A$11:$S$336,13,FALSE)</f>
        <v>6.7001675041876053E-5</v>
      </c>
      <c r="AQ135" s="424">
        <f t="shared" si="145"/>
        <v>6</v>
      </c>
      <c r="AR135" s="405">
        <f t="shared" si="127"/>
        <v>6</v>
      </c>
      <c r="AT135" s="405">
        <f>VLOOKUP($A135,'urban rural'!$A$11:$S$336,14,FALSE)</f>
        <v>5.8284762697751872E-5</v>
      </c>
      <c r="AU135" s="424">
        <f t="shared" si="146"/>
        <v>5</v>
      </c>
      <c r="AV135" s="405">
        <f t="shared" si="128"/>
        <v>5</v>
      </c>
      <c r="AX135" s="405">
        <f>VLOOKUP($A135,'urban rural'!$A$11:$S$336,15,FALSE)</f>
        <v>1.2968369274053191E-4</v>
      </c>
      <c r="AY135" s="424">
        <f t="shared" si="147"/>
        <v>14</v>
      </c>
      <c r="AZ135" s="405">
        <f t="shared" si="129"/>
        <v>14</v>
      </c>
      <c r="BB135" s="405" t="str">
        <f>VLOOKUP($A135,'urban rural'!$A$11:$S$336,16,FALSE)</f>
        <v>error</v>
      </c>
      <c r="BC135" s="424">
        <f t="shared" si="148"/>
        <v>1</v>
      </c>
      <c r="BD135" s="405" t="str">
        <f t="shared" si="130"/>
        <v>9999</v>
      </c>
      <c r="BF135" s="405" t="str">
        <f>VLOOKUP($A135,'urban rural'!$A$11:$S$336,17,FALSE)</f>
        <v>error</v>
      </c>
      <c r="BG135" s="424">
        <f t="shared" si="149"/>
        <v>1</v>
      </c>
      <c r="BH135" s="405" t="str">
        <f t="shared" si="131"/>
        <v>9999</v>
      </c>
      <c r="BJ135" s="405" t="str">
        <f>VLOOKUP($A135,'urban rural'!$A$11:$S$336,18,FALSE)</f>
        <v>error</v>
      </c>
      <c r="BK135" s="424">
        <f t="shared" si="150"/>
        <v>1</v>
      </c>
      <c r="BL135" s="405" t="str">
        <f t="shared" si="132"/>
        <v>9999</v>
      </c>
      <c r="BN135" s="405" t="str">
        <f>VLOOKUP($A135,'urban rural'!$A$11:$S$336,19,FALSE)</f>
        <v>error</v>
      </c>
      <c r="BO135" s="424">
        <f t="shared" si="151"/>
        <v>1</v>
      </c>
      <c r="BP135" s="405" t="str">
        <f t="shared" si="133"/>
        <v>9999</v>
      </c>
      <c r="BQ135" s="167">
        <f>VLOOKUP(A135,'[1]average earnings workplace 2012'!$A$13:$GY$599,[1]lists1!$B$12,FALSE)</f>
        <v>14.14</v>
      </c>
      <c r="BR135" s="167" t="e">
        <f t="shared" si="134"/>
        <v>#N/A</v>
      </c>
      <c r="BS135" s="167" t="e">
        <f t="shared" si="135"/>
        <v>#N/A</v>
      </c>
    </row>
    <row r="136" spans="1:71" x14ac:dyDescent="0.25">
      <c r="A136" s="420" t="s">
        <v>129</v>
      </c>
      <c r="B136" s="167" t="str">
        <f t="shared" si="116"/>
        <v>MU</v>
      </c>
      <c r="C136" s="405" t="str">
        <f>VLOOKUP(A136,'urban rural'!$A$11:$B$336,2,FALSE)</f>
        <v>Major Urban</v>
      </c>
      <c r="D136" s="167" t="str">
        <f t="shared" si="117"/>
        <v>Predominantly Urban</v>
      </c>
      <c r="F136" s="405">
        <f>VLOOKUP($A136,'urban rural'!$A$11:$S$336,4,FALSE)</f>
        <v>7.2044866264020708E-4</v>
      </c>
      <c r="G136" s="424">
        <f t="shared" si="136"/>
        <v>14</v>
      </c>
      <c r="H136" s="405">
        <f t="shared" si="118"/>
        <v>14</v>
      </c>
      <c r="J136" s="405">
        <f>VLOOKUP($A136,'urban rural'!$A$11:$S$336,5,FALSE)</f>
        <v>6.7919692439128581E-4</v>
      </c>
      <c r="K136" s="424">
        <f t="shared" si="137"/>
        <v>19</v>
      </c>
      <c r="L136" s="405">
        <f t="shared" si="119"/>
        <v>19</v>
      </c>
      <c r="N136" s="405">
        <f>VLOOKUP($A136,'urban rural'!$A$11:$S$336,6,FALSE)</f>
        <v>8.0440304826418288E-4</v>
      </c>
      <c r="O136" s="424">
        <f t="shared" si="138"/>
        <v>18</v>
      </c>
      <c r="P136" s="405">
        <f t="shared" si="120"/>
        <v>18</v>
      </c>
      <c r="R136" s="405">
        <f>VLOOKUP($A136,'urban rural'!$A$11:$S$336,7,FALSE)</f>
        <v>5.2759578099363354E-4</v>
      </c>
      <c r="S136" s="424">
        <f t="shared" si="139"/>
        <v>17</v>
      </c>
      <c r="T136" s="405">
        <f t="shared" si="121"/>
        <v>17</v>
      </c>
      <c r="V136" s="405">
        <f>VLOOKUP($A136,'urban rural'!$A$11:$S$336,8,FALSE)</f>
        <v>4.357204486626402E-4</v>
      </c>
      <c r="W136" s="424">
        <f t="shared" si="140"/>
        <v>12</v>
      </c>
      <c r="X136" s="405">
        <f t="shared" si="122"/>
        <v>12</v>
      </c>
      <c r="Z136" s="405">
        <f>VLOOKUP($A136,'urban rural'!$A$11:$S$336,9,FALSE)</f>
        <v>3.331909440410081E-4</v>
      </c>
      <c r="AA136" s="424">
        <f t="shared" si="141"/>
        <v>21</v>
      </c>
      <c r="AB136" s="405">
        <f t="shared" si="123"/>
        <v>21</v>
      </c>
      <c r="AD136" s="405">
        <f>VLOOKUP($A136,'urban rural'!$A$11:$S$336,10,FALSE)</f>
        <v>4.9957662997459783E-4</v>
      </c>
      <c r="AE136" s="424">
        <f t="shared" si="142"/>
        <v>22</v>
      </c>
      <c r="AF136" s="405">
        <f t="shared" si="124"/>
        <v>22</v>
      </c>
      <c r="AH136" s="405">
        <f>VLOOKUP($A136,'urban rural'!$A$11:$S$336,11,FALSE)</f>
        <v>2.7190999413491727E-4</v>
      </c>
      <c r="AI136" s="424">
        <f t="shared" si="143"/>
        <v>16</v>
      </c>
      <c r="AJ136" s="405">
        <f t="shared" si="125"/>
        <v>16</v>
      </c>
      <c r="AL136" s="405">
        <f>VLOOKUP($A136,'urban rural'!$A$11:$S$336,12,FALSE)</f>
        <v>2.8472821397756688E-4</v>
      </c>
      <c r="AM136" s="424">
        <f t="shared" si="144"/>
        <v>18</v>
      </c>
      <c r="AN136" s="405">
        <f t="shared" si="126"/>
        <v>18</v>
      </c>
      <c r="AP136" s="405">
        <f>VLOOKUP($A136,'urban rural'!$A$11:$S$336,13,FALSE)</f>
        <v>3.4600598035027766E-4</v>
      </c>
      <c r="AQ136" s="424">
        <f t="shared" si="145"/>
        <v>19</v>
      </c>
      <c r="AR136" s="405">
        <f t="shared" si="127"/>
        <v>19</v>
      </c>
      <c r="AT136" s="405">
        <f>VLOOKUP($A136,'urban rural'!$A$11:$S$336,14,FALSE)</f>
        <v>3.0059271803556311E-4</v>
      </c>
      <c r="AU136" s="424">
        <f t="shared" si="146"/>
        <v>18</v>
      </c>
      <c r="AV136" s="405">
        <f t="shared" si="128"/>
        <v>18</v>
      </c>
      <c r="AX136" s="405">
        <f>VLOOKUP($A136,'urban rural'!$A$11:$S$336,15,FALSE)</f>
        <v>2.5568578685871617E-4</v>
      </c>
      <c r="AY136" s="424">
        <f t="shared" si="147"/>
        <v>19</v>
      </c>
      <c r="AZ136" s="405">
        <f t="shared" si="129"/>
        <v>19</v>
      </c>
      <c r="BB136" s="405" t="str">
        <f>VLOOKUP($A136,'urban rural'!$A$11:$S$336,16,FALSE)</f>
        <v>error</v>
      </c>
      <c r="BC136" s="424">
        <f t="shared" si="148"/>
        <v>1</v>
      </c>
      <c r="BD136" s="405" t="str">
        <f t="shared" si="130"/>
        <v>9999</v>
      </c>
      <c r="BF136" s="405" t="str">
        <f>VLOOKUP($A136,'urban rural'!$A$11:$S$336,17,FALSE)</f>
        <v>error</v>
      </c>
      <c r="BG136" s="424">
        <f t="shared" si="149"/>
        <v>1</v>
      </c>
      <c r="BH136" s="405" t="str">
        <f t="shared" si="131"/>
        <v>9999</v>
      </c>
      <c r="BJ136" s="405" t="str">
        <f>VLOOKUP($A136,'urban rural'!$A$11:$S$336,18,FALSE)</f>
        <v>error</v>
      </c>
      <c r="BK136" s="424">
        <f t="shared" si="150"/>
        <v>1</v>
      </c>
      <c r="BL136" s="405" t="str">
        <f t="shared" si="132"/>
        <v>9999</v>
      </c>
      <c r="BN136" s="405" t="str">
        <f>VLOOKUP($A136,'urban rural'!$A$11:$S$336,19,FALSE)</f>
        <v>error</v>
      </c>
      <c r="BO136" s="424">
        <f t="shared" si="151"/>
        <v>1</v>
      </c>
      <c r="BP136" s="405" t="str">
        <f t="shared" si="133"/>
        <v>9999</v>
      </c>
      <c r="BQ136" s="167">
        <f>VLOOKUP(A136,'[1]average earnings workplace 2012'!$A$13:$GY$599,[1]lists1!$B$12,FALSE)</f>
        <v>13.11</v>
      </c>
      <c r="BR136" s="167" t="e">
        <f t="shared" si="134"/>
        <v>#N/A</v>
      </c>
      <c r="BS136" s="167" t="e">
        <f t="shared" si="135"/>
        <v>#N/A</v>
      </c>
    </row>
    <row r="137" spans="1:71" x14ac:dyDescent="0.25">
      <c r="A137" s="420" t="s">
        <v>1801</v>
      </c>
      <c r="B137" s="167" t="str">
        <f t="shared" si="116"/>
        <v>R50</v>
      </c>
      <c r="C137" s="405" t="str">
        <f>VLOOKUP(A137,'urban rural'!$A$11:$B$336,2,FALSE)</f>
        <v>Rural 50</v>
      </c>
      <c r="D137" s="167" t="str">
        <f t="shared" si="117"/>
        <v>Predominantly Rural</v>
      </c>
      <c r="F137" s="405">
        <f>VLOOKUP($A137,'urban rural'!$A$11:$S$336,4,FALSE)</f>
        <v>4.8514851485148515E-3</v>
      </c>
      <c r="G137" s="424">
        <f t="shared" si="136"/>
        <v>48</v>
      </c>
      <c r="H137" s="405">
        <f t="shared" si="118"/>
        <v>48</v>
      </c>
      <c r="J137" s="405">
        <f>VLOOKUP($A137,'urban rural'!$A$11:$S$336,5,FALSE)</f>
        <v>2.3903508771929826E-3</v>
      </c>
      <c r="K137" s="424">
        <f t="shared" si="137"/>
        <v>48</v>
      </c>
      <c r="L137" s="405">
        <f t="shared" si="119"/>
        <v>48</v>
      </c>
      <c r="N137" s="405">
        <f>VLOOKUP($A137,'urban rural'!$A$11:$S$336,6,FALSE)</f>
        <v>1.6402405686167304E-3</v>
      </c>
      <c r="O137" s="424">
        <f t="shared" si="138"/>
        <v>47</v>
      </c>
      <c r="P137" s="405">
        <f t="shared" si="120"/>
        <v>47</v>
      </c>
      <c r="R137" s="405">
        <f>VLOOKUP($A137,'urban rural'!$A$11:$S$336,7,FALSE)</f>
        <v>2.3651404678795237E-3</v>
      </c>
      <c r="S137" s="424">
        <f t="shared" si="139"/>
        <v>47</v>
      </c>
      <c r="T137" s="405">
        <f t="shared" si="121"/>
        <v>47</v>
      </c>
      <c r="V137" s="405">
        <f>VLOOKUP($A137,'urban rural'!$A$11:$S$336,8,FALSE)</f>
        <v>4.3839383938393843E-3</v>
      </c>
      <c r="W137" s="424">
        <f t="shared" si="140"/>
        <v>48</v>
      </c>
      <c r="X137" s="405">
        <f t="shared" si="122"/>
        <v>48</v>
      </c>
      <c r="Z137" s="405">
        <f>VLOOKUP($A137,'urban rural'!$A$11:$S$336,9,FALSE)</f>
        <v>1.9517543859649124E-3</v>
      </c>
      <c r="AA137" s="424">
        <f t="shared" si="141"/>
        <v>48</v>
      </c>
      <c r="AB137" s="405">
        <f t="shared" si="123"/>
        <v>48</v>
      </c>
      <c r="AD137" s="405">
        <f>VLOOKUP($A137,'urban rural'!$A$11:$S$336,10,FALSE)</f>
        <v>1.0825587752870422E-3</v>
      </c>
      <c r="AE137" s="424">
        <f t="shared" si="142"/>
        <v>47</v>
      </c>
      <c r="AF137" s="405">
        <f t="shared" si="124"/>
        <v>47</v>
      </c>
      <c r="AH137" s="405">
        <f>VLOOKUP($A137,'urban rural'!$A$11:$S$336,11,FALSE)</f>
        <v>1.1875989033379316E-3</v>
      </c>
      <c r="AI137" s="424">
        <f t="shared" si="143"/>
        <v>48</v>
      </c>
      <c r="AJ137" s="405">
        <f t="shared" si="125"/>
        <v>48</v>
      </c>
      <c r="AL137" s="405">
        <f>VLOOKUP($A137,'urban rural'!$A$11:$S$336,12,FALSE)</f>
        <v>4.6204620462046204E-4</v>
      </c>
      <c r="AM137" s="424">
        <f t="shared" si="144"/>
        <v>38</v>
      </c>
      <c r="AN137" s="405">
        <f t="shared" si="126"/>
        <v>38</v>
      </c>
      <c r="AP137" s="405">
        <f>VLOOKUP($A137,'urban rural'!$A$11:$S$336,13,FALSE)</f>
        <v>4.3859649122807018E-4</v>
      </c>
      <c r="AQ137" s="424">
        <f t="shared" si="145"/>
        <v>35</v>
      </c>
      <c r="AR137" s="405">
        <f t="shared" si="127"/>
        <v>35</v>
      </c>
      <c r="AT137" s="405">
        <f>VLOOKUP($A137,'urban rural'!$A$11:$S$336,14,FALSE)</f>
        <v>5.5768179332968838E-4</v>
      </c>
      <c r="AU137" s="424">
        <f t="shared" si="146"/>
        <v>42</v>
      </c>
      <c r="AV137" s="405">
        <f t="shared" si="128"/>
        <v>42</v>
      </c>
      <c r="AX137" s="405">
        <f>VLOOKUP($A137,'urban rural'!$A$11:$S$336,15,FALSE)</f>
        <v>1.1775415645415917E-3</v>
      </c>
      <c r="AY137" s="424">
        <f t="shared" si="147"/>
        <v>43</v>
      </c>
      <c r="AZ137" s="405">
        <f t="shared" si="129"/>
        <v>43</v>
      </c>
      <c r="BB137" s="405" t="str">
        <f>VLOOKUP($A137,'urban rural'!$A$11:$S$336,16,FALSE)</f>
        <v>error</v>
      </c>
      <c r="BC137" s="424">
        <f t="shared" si="148"/>
        <v>1</v>
      </c>
      <c r="BD137" s="405" t="str">
        <f t="shared" si="130"/>
        <v>9999</v>
      </c>
      <c r="BF137" s="405" t="str">
        <f>VLOOKUP($A137,'urban rural'!$A$11:$S$336,17,FALSE)</f>
        <v>error</v>
      </c>
      <c r="BG137" s="424">
        <f t="shared" si="149"/>
        <v>1</v>
      </c>
      <c r="BH137" s="405" t="str">
        <f t="shared" si="131"/>
        <v>9999</v>
      </c>
      <c r="BJ137" s="405" t="str">
        <f>VLOOKUP($A137,'urban rural'!$A$11:$S$336,18,FALSE)</f>
        <v>error</v>
      </c>
      <c r="BK137" s="424">
        <f t="shared" si="150"/>
        <v>1</v>
      </c>
      <c r="BL137" s="405" t="str">
        <f t="shared" si="132"/>
        <v>9999</v>
      </c>
      <c r="BN137" s="405" t="str">
        <f>VLOOKUP($A137,'urban rural'!$A$11:$S$336,19,FALSE)</f>
        <v>error</v>
      </c>
      <c r="BO137" s="424">
        <f t="shared" si="151"/>
        <v>1</v>
      </c>
      <c r="BP137" s="405" t="str">
        <f t="shared" si="133"/>
        <v>9999</v>
      </c>
      <c r="BQ137" s="167" t="e">
        <f>VLOOKUP(A137,'[1]average earnings workplace 2012'!$A$13:$GY$599,[1]lists1!$B$12,FALSE)</f>
        <v>#N/A</v>
      </c>
      <c r="BR137" s="167" t="e">
        <f t="shared" si="134"/>
        <v>#N/A</v>
      </c>
      <c r="BS137" s="167" t="e">
        <f t="shared" si="135"/>
        <v>#N/A</v>
      </c>
    </row>
    <row r="138" spans="1:71" x14ac:dyDescent="0.25">
      <c r="A138" s="420" t="s">
        <v>130</v>
      </c>
      <c r="B138" s="167" t="str">
        <f t="shared" si="116"/>
        <v>SR</v>
      </c>
      <c r="C138" s="405" t="str">
        <f>VLOOKUP(A138,'urban rural'!$A$11:$B$336,2,FALSE)</f>
        <v>Significant Rural</v>
      </c>
      <c r="D138" s="167" t="str">
        <f t="shared" si="117"/>
        <v>Significant Rural</v>
      </c>
      <c r="F138" s="405">
        <f>VLOOKUP($A138,'urban rural'!$A$11:$S$336,4,FALSE)</f>
        <v>1.3729508196721311E-3</v>
      </c>
      <c r="G138" s="424">
        <f t="shared" si="136"/>
        <v>39</v>
      </c>
      <c r="H138" s="405">
        <f t="shared" si="118"/>
        <v>39</v>
      </c>
      <c r="J138" s="405">
        <f>VLOOKUP($A138,'urban rural'!$A$11:$S$336,5,FALSE)</f>
        <v>9.6348884381338741E-4</v>
      </c>
      <c r="K138" s="424">
        <f t="shared" si="137"/>
        <v>40</v>
      </c>
      <c r="L138" s="405">
        <f t="shared" si="119"/>
        <v>40</v>
      </c>
      <c r="N138" s="405">
        <f>VLOOKUP($A138,'urban rural'!$A$11:$S$336,6,FALSE)</f>
        <v>9.6579476861167004E-4</v>
      </c>
      <c r="O138" s="424">
        <f t="shared" si="138"/>
        <v>35</v>
      </c>
      <c r="P138" s="405">
        <f t="shared" si="120"/>
        <v>35</v>
      </c>
      <c r="R138" s="405">
        <f>VLOOKUP($A138,'urban rural'!$A$11:$S$336,7,FALSE)</f>
        <v>6.8779022661898895E-4</v>
      </c>
      <c r="S138" s="424">
        <f t="shared" si="139"/>
        <v>25</v>
      </c>
      <c r="T138" s="405">
        <f t="shared" si="121"/>
        <v>25</v>
      </c>
      <c r="V138" s="405">
        <f>VLOOKUP($A138,'urban rural'!$A$11:$S$336,8,FALSE)</f>
        <v>1.25E-3</v>
      </c>
      <c r="W138" s="424">
        <f t="shared" si="140"/>
        <v>46</v>
      </c>
      <c r="X138" s="405">
        <f t="shared" si="122"/>
        <v>46</v>
      </c>
      <c r="Z138" s="405">
        <f>VLOOKUP($A138,'urban rural'!$A$11:$S$336,9,FALSE)</f>
        <v>8.6206896551724137E-4</v>
      </c>
      <c r="AA138" s="424">
        <f t="shared" si="141"/>
        <v>52</v>
      </c>
      <c r="AB138" s="405">
        <f t="shared" si="123"/>
        <v>52</v>
      </c>
      <c r="AD138" s="405">
        <f>VLOOKUP($A138,'urban rural'!$A$11:$S$336,10,FALSE)</f>
        <v>7.4446680080482897E-4</v>
      </c>
      <c r="AE138" s="424">
        <f t="shared" si="142"/>
        <v>48</v>
      </c>
      <c r="AF138" s="405">
        <f t="shared" si="124"/>
        <v>48</v>
      </c>
      <c r="AH138" s="405">
        <f>VLOOKUP($A138,'urban rural'!$A$11:$S$336,11,FALSE)</f>
        <v>5.9248819286661738E-4</v>
      </c>
      <c r="AI138" s="424">
        <f t="shared" si="143"/>
        <v>46</v>
      </c>
      <c r="AJ138" s="405">
        <f t="shared" si="125"/>
        <v>46</v>
      </c>
      <c r="AL138" s="405">
        <f>VLOOKUP($A138,'urban rural'!$A$11:$S$336,12,FALSE)</f>
        <v>1.1270491803278689E-4</v>
      </c>
      <c r="AM138" s="424">
        <f t="shared" si="144"/>
        <v>14</v>
      </c>
      <c r="AN138" s="405">
        <f t="shared" si="126"/>
        <v>14</v>
      </c>
      <c r="AP138" s="405">
        <f>VLOOKUP($A138,'urban rural'!$A$11:$S$336,13,FALSE)</f>
        <v>9.1277890466531444E-5</v>
      </c>
      <c r="AQ138" s="424">
        <f t="shared" si="145"/>
        <v>14</v>
      </c>
      <c r="AR138" s="405">
        <f t="shared" si="127"/>
        <v>14</v>
      </c>
      <c r="AT138" s="405">
        <f>VLOOKUP($A138,'urban rural'!$A$11:$S$336,14,FALSE)</f>
        <v>2.3138832997987926E-4</v>
      </c>
      <c r="AU138" s="424">
        <f t="shared" si="146"/>
        <v>24</v>
      </c>
      <c r="AV138" s="405">
        <f t="shared" si="128"/>
        <v>24</v>
      </c>
      <c r="AX138" s="405">
        <f>VLOOKUP($A138,'urban rural'!$A$11:$S$336,15,FALSE)</f>
        <v>9.5302033752371507E-5</v>
      </c>
      <c r="AY138" s="424">
        <f t="shared" si="147"/>
        <v>15</v>
      </c>
      <c r="AZ138" s="405">
        <f t="shared" si="129"/>
        <v>15</v>
      </c>
      <c r="BB138" s="405" t="str">
        <f>VLOOKUP($A138,'urban rural'!$A$11:$S$336,16,FALSE)</f>
        <v>error</v>
      </c>
      <c r="BC138" s="424">
        <f t="shared" si="148"/>
        <v>1</v>
      </c>
      <c r="BD138" s="405" t="str">
        <f t="shared" si="130"/>
        <v>9999</v>
      </c>
      <c r="BF138" s="405" t="str">
        <f>VLOOKUP($A138,'urban rural'!$A$11:$S$336,17,FALSE)</f>
        <v>error</v>
      </c>
      <c r="BG138" s="424">
        <f t="shared" si="149"/>
        <v>1</v>
      </c>
      <c r="BH138" s="405" t="str">
        <f t="shared" si="131"/>
        <v>9999</v>
      </c>
      <c r="BJ138" s="405" t="str">
        <f>VLOOKUP($A138,'urban rural'!$A$11:$S$336,18,FALSE)</f>
        <v>error</v>
      </c>
      <c r="BK138" s="424">
        <f t="shared" si="150"/>
        <v>1</v>
      </c>
      <c r="BL138" s="405" t="str">
        <f t="shared" si="132"/>
        <v>9999</v>
      </c>
      <c r="BN138" s="405" t="str">
        <f>VLOOKUP($A138,'urban rural'!$A$11:$S$336,19,FALSE)</f>
        <v>error</v>
      </c>
      <c r="BO138" s="424">
        <f t="shared" si="151"/>
        <v>1</v>
      </c>
      <c r="BP138" s="405" t="str">
        <f t="shared" si="133"/>
        <v>9999</v>
      </c>
      <c r="BQ138" s="167">
        <f>VLOOKUP(A138,'[1]average earnings workplace 2012'!$A$13:$GY$599,[1]lists1!$B$12,FALSE)</f>
        <v>16.16</v>
      </c>
      <c r="BR138" s="167" t="e">
        <f t="shared" si="134"/>
        <v>#N/A</v>
      </c>
      <c r="BS138" s="167" t="e">
        <f t="shared" si="135"/>
        <v>#N/A</v>
      </c>
    </row>
    <row r="139" spans="1:71" x14ac:dyDescent="0.25">
      <c r="A139" s="420" t="s">
        <v>131</v>
      </c>
      <c r="B139" s="167" t="str">
        <f t="shared" ref="B139:B202" si="152">VLOOKUP(A139,A$496:B$856,2,FALSE)</f>
        <v>R50</v>
      </c>
      <c r="C139" s="405" t="str">
        <f>VLOOKUP(A139,'urban rural'!$A$11:$B$336,2,FALSE)</f>
        <v>Rural 50</v>
      </c>
      <c r="D139" s="167" t="str">
        <f t="shared" ref="D139:D202" si="153">IF(B139="OU","Predominantly Urban",IF(B139="MU","Predominantly Urban",IF(B139="LU","Predominantly Urban",IF(B139="SR","Significant Rural",IF(B139="R50","Predominantly Rural",IF(B139="R80","Predominantly Rural",IF(B139="Predominantly Rural","Predominantly Rural",IF(B139="Predominantly Urban","Predominantly Urban",IF(B139="Significant Rural","Significant Rural","error")))))))))</f>
        <v>Predominantly Rural</v>
      </c>
      <c r="F139" s="405">
        <f>VLOOKUP($A139,'urban rural'!$A$11:$S$336,4,FALSE)</f>
        <v>4.9504950495049506E-4</v>
      </c>
      <c r="G139" s="424">
        <f t="shared" si="136"/>
        <v>7</v>
      </c>
      <c r="H139" s="405">
        <f t="shared" ref="H139:H202" si="154">IF(F139="error","9999",G139)</f>
        <v>7</v>
      </c>
      <c r="J139" s="405">
        <f>VLOOKUP($A139,'urban rural'!$A$11:$S$336,5,FALSE)</f>
        <v>4.0659340659340658E-4</v>
      </c>
      <c r="K139" s="424">
        <f t="shared" si="137"/>
        <v>18</v>
      </c>
      <c r="L139" s="405">
        <f t="shared" ref="L139:L202" si="155">IF(J139="error","9999",K139)</f>
        <v>18</v>
      </c>
      <c r="N139" s="405">
        <f>VLOOKUP($A139,'urban rural'!$A$11:$S$336,6,FALSE)</f>
        <v>4.720087815587267E-4</v>
      </c>
      <c r="O139" s="424">
        <f t="shared" si="138"/>
        <v>14</v>
      </c>
      <c r="P139" s="405">
        <f t="shared" ref="P139:P202" si="156">IF(N139="error","9999",O139)</f>
        <v>14</v>
      </c>
      <c r="R139" s="405">
        <f>VLOOKUP($A139,'urban rural'!$A$11:$S$336,7,FALSE)</f>
        <v>2.7043756431916881E-4</v>
      </c>
      <c r="S139" s="424">
        <f t="shared" si="139"/>
        <v>9</v>
      </c>
      <c r="T139" s="405">
        <f t="shared" ref="T139:T202" si="157">IF(R139="error","9999",S139)</f>
        <v>9</v>
      </c>
      <c r="V139" s="405">
        <f>VLOOKUP($A139,'urban rural'!$A$11:$S$336,8,FALSE)</f>
        <v>2.7502750275027501E-4</v>
      </c>
      <c r="W139" s="424">
        <f t="shared" si="140"/>
        <v>5</v>
      </c>
      <c r="X139" s="405">
        <f t="shared" ref="X139:X202" si="158">IF(V139="error","9999",W139)</f>
        <v>5</v>
      </c>
      <c r="Z139" s="405">
        <f>VLOOKUP($A139,'urban rural'!$A$11:$S$336,9,FALSE)</f>
        <v>1.0989010989010989E-4</v>
      </c>
      <c r="AA139" s="424">
        <f t="shared" si="141"/>
        <v>5</v>
      </c>
      <c r="AB139" s="405">
        <f t="shared" ref="AB139:AB202" si="159">IF(Z139="error","9999",AA139)</f>
        <v>5</v>
      </c>
      <c r="AD139" s="405">
        <f>VLOOKUP($A139,'urban rural'!$A$11:$S$336,10,FALSE)</f>
        <v>1.756311745334797E-4</v>
      </c>
      <c r="AE139" s="424">
        <f t="shared" si="142"/>
        <v>9</v>
      </c>
      <c r="AF139" s="405">
        <f t="shared" ref="AF139:AF202" si="160">IF(AD139="error","9999",AE139)</f>
        <v>9</v>
      </c>
      <c r="AH139" s="405">
        <f>VLOOKUP($A139,'urban rural'!$A$11:$S$336,11,FALSE)</f>
        <v>8.7423721182535558E-5</v>
      </c>
      <c r="AI139" s="424">
        <f t="shared" si="143"/>
        <v>3</v>
      </c>
      <c r="AJ139" s="405">
        <f t="shared" ref="AJ139:AJ202" si="161">IF(AH139="error","9999",AI139)</f>
        <v>3</v>
      </c>
      <c r="AL139" s="405">
        <f>VLOOKUP($A139,'urban rural'!$A$11:$S$336,12,FALSE)</f>
        <v>2.2002200220022002E-4</v>
      </c>
      <c r="AM139" s="424">
        <f t="shared" si="144"/>
        <v>25</v>
      </c>
      <c r="AN139" s="405">
        <f t="shared" ref="AN139:AN202" si="162">IF(AL139="error","9999",AM139)</f>
        <v>25</v>
      </c>
      <c r="AP139" s="405">
        <f>VLOOKUP($A139,'urban rural'!$A$11:$S$336,13,FALSE)</f>
        <v>2.9670329670329669E-4</v>
      </c>
      <c r="AQ139" s="424">
        <f t="shared" si="145"/>
        <v>28</v>
      </c>
      <c r="AR139" s="405">
        <f t="shared" ref="AR139:AR202" si="163">IF(AP139="error","9999",AQ139)</f>
        <v>28</v>
      </c>
      <c r="AT139" s="405">
        <f>VLOOKUP($A139,'urban rural'!$A$11:$S$336,14,FALSE)</f>
        <v>2.9637760702524697E-4</v>
      </c>
      <c r="AU139" s="424">
        <f t="shared" si="146"/>
        <v>29</v>
      </c>
      <c r="AV139" s="405">
        <f t="shared" ref="AV139:AV202" si="164">IF(AT139="error","9999",AU139)</f>
        <v>29</v>
      </c>
      <c r="AX139" s="405">
        <f>VLOOKUP($A139,'urban rural'!$A$11:$S$336,15,FALSE)</f>
        <v>1.8301384313663326E-4</v>
      </c>
      <c r="AY139" s="424">
        <f t="shared" si="147"/>
        <v>20</v>
      </c>
      <c r="AZ139" s="405">
        <f t="shared" ref="AZ139:AZ202" si="165">IF(AX139="error","9999",AY139)</f>
        <v>20</v>
      </c>
      <c r="BB139" s="405" t="str">
        <f>VLOOKUP($A139,'urban rural'!$A$11:$S$336,16,FALSE)</f>
        <v>error</v>
      </c>
      <c r="BC139" s="424">
        <f t="shared" si="148"/>
        <v>1</v>
      </c>
      <c r="BD139" s="405" t="str">
        <f t="shared" ref="BD139:BD202" si="166">IF(BB139="error","9999",BC139)</f>
        <v>9999</v>
      </c>
      <c r="BF139" s="405" t="str">
        <f>VLOOKUP($A139,'urban rural'!$A$11:$S$336,17,FALSE)</f>
        <v>error</v>
      </c>
      <c r="BG139" s="424">
        <f t="shared" si="149"/>
        <v>1</v>
      </c>
      <c r="BH139" s="405" t="str">
        <f t="shared" ref="BH139:BH202" si="167">IF(BF139="error","9999",BG139)</f>
        <v>9999</v>
      </c>
      <c r="BJ139" s="405" t="str">
        <f>VLOOKUP($A139,'urban rural'!$A$11:$S$336,18,FALSE)</f>
        <v>error</v>
      </c>
      <c r="BK139" s="424">
        <f t="shared" si="150"/>
        <v>1</v>
      </c>
      <c r="BL139" s="405" t="str">
        <f t="shared" ref="BL139:BL202" si="168">IF(BJ139="error","9999",BK139)</f>
        <v>9999</v>
      </c>
      <c r="BN139" s="405" t="str">
        <f>VLOOKUP($A139,'urban rural'!$A$11:$S$336,19,FALSE)</f>
        <v>error</v>
      </c>
      <c r="BO139" s="424">
        <f t="shared" si="151"/>
        <v>1</v>
      </c>
      <c r="BP139" s="405" t="str">
        <f t="shared" ref="BP139:BP202" si="169">IF(BN139="error","9999",BO139)</f>
        <v>9999</v>
      </c>
      <c r="BQ139" s="167">
        <f>VLOOKUP(A139,'[1]average earnings workplace 2012'!$A$13:$GY$599,[1]lists1!$B$12,FALSE)</f>
        <v>11.33</v>
      </c>
      <c r="BR139" s="167" t="e">
        <f t="shared" ref="BR139:BR202" si="170">1+SUMPRODUCT((D$11:D$488=D139)*(BQ$11:BQ$488&gt;BQ139))</f>
        <v>#N/A</v>
      </c>
      <c r="BS139" s="167" t="e">
        <f t="shared" ref="BS139:BS202" si="171">IF(BQ139="&amp;^%","9999",BR139)</f>
        <v>#N/A</v>
      </c>
    </row>
    <row r="140" spans="1:71" x14ac:dyDescent="0.25">
      <c r="A140" s="420" t="s">
        <v>132</v>
      </c>
      <c r="B140" s="167" t="str">
        <f t="shared" si="152"/>
        <v>MU</v>
      </c>
      <c r="C140" s="405" t="str">
        <f>VLOOKUP(A140,'urban rural'!$A$11:$B$336,2,FALSE)</f>
        <v>Major Urban</v>
      </c>
      <c r="D140" s="167" t="str">
        <f t="shared" si="153"/>
        <v>Predominantly Urban</v>
      </c>
      <c r="F140" s="405">
        <f>VLOOKUP($A140,'urban rural'!$A$11:$S$336,4,FALSE)</f>
        <v>3.4890846418996553E-3</v>
      </c>
      <c r="G140" s="424">
        <f t="shared" ref="G140:G203" si="172">SUMPRODUCT((C$11:C$488=C140)*(F$11:F$488&lt;F140))+1</f>
        <v>41</v>
      </c>
      <c r="H140" s="405">
        <f t="shared" si="154"/>
        <v>41</v>
      </c>
      <c r="J140" s="405">
        <f>VLOOKUP($A140,'urban rural'!$A$11:$S$336,5,FALSE)</f>
        <v>2.8829506962739933E-3</v>
      </c>
      <c r="K140" s="424">
        <f t="shared" ref="K140:K203" si="173">1+SUMPRODUCT(($C$11:$C$488=$C140)*(J$11:J$488&lt;J140))</f>
        <v>40</v>
      </c>
      <c r="L140" s="405">
        <f t="shared" si="155"/>
        <v>40</v>
      </c>
      <c r="N140" s="405">
        <f>VLOOKUP($A140,'urban rural'!$A$11:$S$336,6,FALSE)</f>
        <v>3.1020408163265306E-3</v>
      </c>
      <c r="O140" s="424">
        <f t="shared" ref="O140:O203" si="174">1+SUMPRODUCT(($C$11:$C$488=$C140)*(N$11:N$488&lt;N140))</f>
        <v>40</v>
      </c>
      <c r="P140" s="405">
        <f t="shared" si="156"/>
        <v>40</v>
      </c>
      <c r="R140" s="405">
        <f>VLOOKUP($A140,'urban rural'!$A$11:$S$336,7,FALSE)</f>
        <v>2.5169711428416541E-3</v>
      </c>
      <c r="S140" s="424">
        <f t="shared" ref="S140:S203" si="175">1+SUMPRODUCT(($C$11:$C$488=$C140)*(R$11:R$488&lt;R140))</f>
        <v>41</v>
      </c>
      <c r="T140" s="405">
        <f t="shared" si="157"/>
        <v>41</v>
      </c>
      <c r="V140" s="405">
        <f>VLOOKUP($A140,'urban rural'!$A$11:$S$336,8,FALSE)</f>
        <v>1.6315587897357334E-3</v>
      </c>
      <c r="W140" s="424">
        <f t="shared" ref="W140:W203" si="176">1+SUMPRODUCT(($C$11:$C$488=$C140)*(V$11:V$488&lt;V140))</f>
        <v>43</v>
      </c>
      <c r="X140" s="405">
        <f t="shared" si="158"/>
        <v>43</v>
      </c>
      <c r="Z140" s="405">
        <f>VLOOKUP($A140,'urban rural'!$A$11:$S$336,9,FALSE)</f>
        <v>1.0086563793752351E-3</v>
      </c>
      <c r="AA140" s="424">
        <f t="shared" ref="AA140:AA203" si="177">1+SUMPRODUCT(($C$11:$C$488=$C140)*(Z$11:Z$488&lt;Z140))</f>
        <v>41</v>
      </c>
      <c r="AB140" s="405">
        <f t="shared" si="159"/>
        <v>41</v>
      </c>
      <c r="AD140" s="405">
        <f>VLOOKUP($A140,'urban rural'!$A$11:$S$336,10,FALSE)</f>
        <v>1.1391465677179963E-3</v>
      </c>
      <c r="AE140" s="424">
        <f t="shared" ref="AE140:AE203" si="178">1+SUMPRODUCT(($C$11:$C$488=$C140)*(AD$11:AD$488&lt;AD140))</f>
        <v>42</v>
      </c>
      <c r="AF140" s="405">
        <f t="shared" si="160"/>
        <v>42</v>
      </c>
      <c r="AH140" s="405">
        <f>VLOOKUP($A140,'urban rural'!$A$11:$S$336,11,FALSE)</f>
        <v>6.2190305944720154E-4</v>
      </c>
      <c r="AI140" s="424">
        <f t="shared" ref="AI140:AI203" si="179">1+SUMPRODUCT(($C$11:$C$488=$C140)*(AH$11:AH$488&lt;AH140))</f>
        <v>33</v>
      </c>
      <c r="AJ140" s="405">
        <f t="shared" si="161"/>
        <v>33</v>
      </c>
      <c r="AL140" s="405">
        <f>VLOOKUP($A140,'urban rural'!$A$11:$S$336,12,FALSE)</f>
        <v>1.8536959019532747E-3</v>
      </c>
      <c r="AM140" s="424">
        <f t="shared" ref="AM140:AM203" si="180">1+SUMPRODUCT(($C$11:$C$488=$C140)*(AL$11:AL$488&lt;AL140))</f>
        <v>41</v>
      </c>
      <c r="AN140" s="405">
        <f t="shared" si="162"/>
        <v>41</v>
      </c>
      <c r="AP140" s="405">
        <f>VLOOKUP($A140,'urban rural'!$A$11:$S$336,13,FALSE)</f>
        <v>1.874294316898758E-3</v>
      </c>
      <c r="AQ140" s="424">
        <f t="shared" ref="AQ140:AQ203" si="181">1+SUMPRODUCT(($C$11:$C$488=$C140)*(AP$11:AP$488&lt;AP140))</f>
        <v>41</v>
      </c>
      <c r="AR140" s="405">
        <f t="shared" si="163"/>
        <v>41</v>
      </c>
      <c r="AT140" s="405">
        <f>VLOOKUP($A140,'urban rural'!$A$11:$S$336,14,FALSE)</f>
        <v>1.9628942486085341E-3</v>
      </c>
      <c r="AU140" s="424">
        <f t="shared" ref="AU140:AU203" si="182">1+SUMPRODUCT(($C$11:$C$488=$C140)*(AT$11:AT$488&lt;AT140))</f>
        <v>41</v>
      </c>
      <c r="AV140" s="405">
        <f t="shared" si="164"/>
        <v>41</v>
      </c>
      <c r="AX140" s="405">
        <f>VLOOKUP($A140,'urban rural'!$A$11:$S$336,15,FALSE)</f>
        <v>1.8950680833944528E-3</v>
      </c>
      <c r="AY140" s="424">
        <f t="shared" ref="AY140:AY203" si="183">1+SUMPRODUCT(($C$11:$C$488=$C140)*(AX$11:AX$488&lt;AX140))</f>
        <v>42</v>
      </c>
      <c r="AZ140" s="405">
        <f t="shared" si="165"/>
        <v>42</v>
      </c>
      <c r="BB140" s="405" t="str">
        <f>VLOOKUP($A140,'urban rural'!$A$11:$S$336,16,FALSE)</f>
        <v>error</v>
      </c>
      <c r="BC140" s="424">
        <f t="shared" ref="BC140:BC203" si="184">1+SUMPRODUCT(($C$11:$C$488=$C140)*(BB$11:BB$488&lt;BB140))</f>
        <v>1</v>
      </c>
      <c r="BD140" s="405" t="str">
        <f t="shared" si="166"/>
        <v>9999</v>
      </c>
      <c r="BF140" s="405" t="str">
        <f>VLOOKUP($A140,'urban rural'!$A$11:$S$336,17,FALSE)</f>
        <v>error</v>
      </c>
      <c r="BG140" s="424">
        <f t="shared" ref="BG140:BG203" si="185">1+SUMPRODUCT(($C$11:$C$488=$C140)*(BF$11:BF$488&lt;BF140))</f>
        <v>1</v>
      </c>
      <c r="BH140" s="405" t="str">
        <f t="shared" si="167"/>
        <v>9999</v>
      </c>
      <c r="BJ140" s="405" t="str">
        <f>VLOOKUP($A140,'urban rural'!$A$11:$S$336,18,FALSE)</f>
        <v>error</v>
      </c>
      <c r="BK140" s="424">
        <f t="shared" ref="BK140:BK203" si="186">1+SUMPRODUCT(($C$11:$C$488=$C140)*(BJ$11:BJ$488&lt;BJ140))</f>
        <v>1</v>
      </c>
      <c r="BL140" s="405" t="str">
        <f t="shared" si="168"/>
        <v>9999</v>
      </c>
      <c r="BN140" s="405" t="str">
        <f>VLOOKUP($A140,'urban rural'!$A$11:$S$336,19,FALSE)</f>
        <v>error</v>
      </c>
      <c r="BO140" s="424">
        <f t="shared" ref="BO140:BO203" si="187">1+SUMPRODUCT(($C$11:$C$488=$C140)*(BN$11:BN$488&lt;BN140))</f>
        <v>1</v>
      </c>
      <c r="BP140" s="405" t="str">
        <f t="shared" si="169"/>
        <v>9999</v>
      </c>
      <c r="BQ140" s="167">
        <f>VLOOKUP(A140,'[1]average earnings workplace 2012'!$A$13:$GY$599,[1]lists1!$B$12,FALSE)</f>
        <v>16.260000000000002</v>
      </c>
      <c r="BR140" s="167" t="e">
        <f t="shared" si="170"/>
        <v>#N/A</v>
      </c>
      <c r="BS140" s="167" t="e">
        <f t="shared" si="171"/>
        <v>#N/A</v>
      </c>
    </row>
    <row r="141" spans="1:71" x14ac:dyDescent="0.25">
      <c r="A141" s="420" t="s">
        <v>133</v>
      </c>
      <c r="B141" s="167" t="str">
        <f t="shared" si="152"/>
        <v>SR</v>
      </c>
      <c r="C141" s="405" t="str">
        <f>VLOOKUP(A141,'urban rural'!$A$11:$B$336,2,FALSE)</f>
        <v>Significant Rural</v>
      </c>
      <c r="D141" s="167" t="str">
        <f t="shared" si="153"/>
        <v>Significant Rural</v>
      </c>
      <c r="F141" s="405">
        <f>VLOOKUP($A141,'urban rural'!$A$11:$S$336,4,FALSE)</f>
        <v>7.8694817658349326E-4</v>
      </c>
      <c r="G141" s="424">
        <f t="shared" si="172"/>
        <v>22</v>
      </c>
      <c r="H141" s="405">
        <f t="shared" si="154"/>
        <v>22</v>
      </c>
      <c r="J141" s="405">
        <f>VLOOKUP($A141,'urban rural'!$A$11:$S$336,5,FALSE)</f>
        <v>4.9760765550239234E-4</v>
      </c>
      <c r="K141" s="424">
        <f t="shared" si="173"/>
        <v>18</v>
      </c>
      <c r="L141" s="405">
        <f t="shared" si="155"/>
        <v>18</v>
      </c>
      <c r="N141" s="405">
        <f>VLOOKUP($A141,'urban rural'!$A$11:$S$336,6,FALSE)</f>
        <v>5.1575931232091692E-4</v>
      </c>
      <c r="O141" s="424">
        <f t="shared" si="174"/>
        <v>17</v>
      </c>
      <c r="P141" s="405">
        <f t="shared" si="156"/>
        <v>17</v>
      </c>
      <c r="R141" s="405">
        <f>VLOOKUP($A141,'urban rural'!$A$11:$S$336,7,FALSE)</f>
        <v>6.4562860221541239E-4</v>
      </c>
      <c r="S141" s="424">
        <f t="shared" si="175"/>
        <v>23</v>
      </c>
      <c r="T141" s="405">
        <f t="shared" si="157"/>
        <v>23</v>
      </c>
      <c r="V141" s="405">
        <f>VLOOKUP($A141,'urban rural'!$A$11:$S$336,8,FALSE)</f>
        <v>4.7984644913627637E-4</v>
      </c>
      <c r="W141" s="424">
        <f t="shared" si="176"/>
        <v>18</v>
      </c>
      <c r="X141" s="405">
        <f t="shared" si="158"/>
        <v>18</v>
      </c>
      <c r="Z141" s="405">
        <f>VLOOKUP($A141,'urban rural'!$A$11:$S$336,9,FALSE)</f>
        <v>1.8181818181818181E-4</v>
      </c>
      <c r="AA141" s="424">
        <f t="shared" si="177"/>
        <v>13</v>
      </c>
      <c r="AB141" s="405">
        <f t="shared" si="159"/>
        <v>13</v>
      </c>
      <c r="AD141" s="405">
        <f>VLOOKUP($A141,'urban rural'!$A$11:$S$336,10,FALSE)</f>
        <v>2.0057306590257881E-4</v>
      </c>
      <c r="AE141" s="424">
        <f t="shared" si="178"/>
        <v>12</v>
      </c>
      <c r="AF141" s="405">
        <f t="shared" si="160"/>
        <v>12</v>
      </c>
      <c r="AH141" s="405">
        <f>VLOOKUP($A141,'urban rural'!$A$11:$S$336,11,FALSE)</f>
        <v>4.1144251879038959E-4</v>
      </c>
      <c r="AI141" s="424">
        <f t="shared" si="179"/>
        <v>35</v>
      </c>
      <c r="AJ141" s="405">
        <f t="shared" si="161"/>
        <v>35</v>
      </c>
      <c r="AL141" s="405">
        <f>VLOOKUP($A141,'urban rural'!$A$11:$S$336,12,FALSE)</f>
        <v>3.0710172744721688E-4</v>
      </c>
      <c r="AM141" s="424">
        <f t="shared" si="180"/>
        <v>29</v>
      </c>
      <c r="AN141" s="405">
        <f t="shared" si="162"/>
        <v>29</v>
      </c>
      <c r="AP141" s="405">
        <f>VLOOKUP($A141,'urban rural'!$A$11:$S$336,13,FALSE)</f>
        <v>3.1578947368421053E-4</v>
      </c>
      <c r="AQ141" s="424">
        <f t="shared" si="181"/>
        <v>30</v>
      </c>
      <c r="AR141" s="405">
        <f t="shared" si="163"/>
        <v>30</v>
      </c>
      <c r="AT141" s="405">
        <f>VLOOKUP($A141,'urban rural'!$A$11:$S$336,14,FALSE)</f>
        <v>3.1518624641833811E-4</v>
      </c>
      <c r="AU141" s="424">
        <f t="shared" si="182"/>
        <v>28</v>
      </c>
      <c r="AV141" s="405">
        <f t="shared" si="164"/>
        <v>28</v>
      </c>
      <c r="AX141" s="405">
        <f>VLOOKUP($A141,'urban rural'!$A$11:$S$336,15,FALSE)</f>
        <v>2.341860834250228E-4</v>
      </c>
      <c r="AY141" s="424">
        <f t="shared" si="183"/>
        <v>26</v>
      </c>
      <c r="AZ141" s="405">
        <f t="shared" si="165"/>
        <v>26</v>
      </c>
      <c r="BB141" s="405" t="str">
        <f>VLOOKUP($A141,'urban rural'!$A$11:$S$336,16,FALSE)</f>
        <v>error</v>
      </c>
      <c r="BC141" s="424">
        <f t="shared" si="184"/>
        <v>1</v>
      </c>
      <c r="BD141" s="405" t="str">
        <f t="shared" si="166"/>
        <v>9999</v>
      </c>
      <c r="BF141" s="405" t="str">
        <f>VLOOKUP($A141,'urban rural'!$A$11:$S$336,17,FALSE)</f>
        <v>error</v>
      </c>
      <c r="BG141" s="424">
        <f t="shared" si="185"/>
        <v>1</v>
      </c>
      <c r="BH141" s="405" t="str">
        <f t="shared" si="167"/>
        <v>9999</v>
      </c>
      <c r="BJ141" s="405" t="str">
        <f>VLOOKUP($A141,'urban rural'!$A$11:$S$336,18,FALSE)</f>
        <v>error</v>
      </c>
      <c r="BK141" s="424">
        <f t="shared" si="186"/>
        <v>1</v>
      </c>
      <c r="BL141" s="405" t="str">
        <f t="shared" si="168"/>
        <v>9999</v>
      </c>
      <c r="BN141" s="405" t="str">
        <f>VLOOKUP($A141,'urban rural'!$A$11:$S$336,19,FALSE)</f>
        <v>error</v>
      </c>
      <c r="BO141" s="424">
        <f t="shared" si="187"/>
        <v>1</v>
      </c>
      <c r="BP141" s="405" t="str">
        <f t="shared" si="169"/>
        <v>9999</v>
      </c>
      <c r="BQ141" s="167">
        <f>VLOOKUP(A141,'[1]average earnings workplace 2012'!$A$13:$GY$599,[1]lists1!$B$12,FALSE)</f>
        <v>12.88</v>
      </c>
      <c r="BR141" s="167" t="e">
        <f t="shared" si="170"/>
        <v>#N/A</v>
      </c>
      <c r="BS141" s="167" t="e">
        <f t="shared" si="171"/>
        <v>#N/A</v>
      </c>
    </row>
    <row r="142" spans="1:71" x14ac:dyDescent="0.25">
      <c r="A142" s="420" t="s">
        <v>134</v>
      </c>
      <c r="B142" s="167" t="str">
        <f t="shared" si="152"/>
        <v>R50</v>
      </c>
      <c r="C142" s="405" t="str">
        <f>VLOOKUP(A142,'urban rural'!$A$11:$B$336,2,FALSE)</f>
        <v>Rural 50</v>
      </c>
      <c r="D142" s="167" t="str">
        <f t="shared" si="153"/>
        <v>Predominantly Rural</v>
      </c>
      <c r="F142" s="405">
        <f>VLOOKUP($A142,'urban rural'!$A$11:$S$336,4,FALSE)</f>
        <v>8.5979860573199066E-4</v>
      </c>
      <c r="G142" s="424">
        <f t="shared" si="172"/>
        <v>26</v>
      </c>
      <c r="H142" s="405">
        <f t="shared" si="154"/>
        <v>26</v>
      </c>
      <c r="J142" s="405">
        <f>VLOOKUP($A142,'urban rural'!$A$11:$S$336,5,FALSE)</f>
        <v>6.3944530046224958E-4</v>
      </c>
      <c r="K142" s="424">
        <f t="shared" si="173"/>
        <v>28</v>
      </c>
      <c r="L142" s="405">
        <f t="shared" si="155"/>
        <v>28</v>
      </c>
      <c r="N142" s="405">
        <f>VLOOKUP($A142,'urban rural'!$A$11:$S$336,6,FALSE)</f>
        <v>8.938120702826585E-4</v>
      </c>
      <c r="O142" s="424">
        <f t="shared" si="174"/>
        <v>34</v>
      </c>
      <c r="P142" s="405">
        <f t="shared" si="156"/>
        <v>34</v>
      </c>
      <c r="R142" s="405">
        <f>VLOOKUP($A142,'urban rural'!$A$11:$S$336,7,FALSE)</f>
        <v>8.1522631822905818E-4</v>
      </c>
      <c r="S142" s="424">
        <f t="shared" si="175"/>
        <v>32</v>
      </c>
      <c r="T142" s="405">
        <f t="shared" si="157"/>
        <v>32</v>
      </c>
      <c r="V142" s="405">
        <f>VLOOKUP($A142,'urban rural'!$A$11:$S$336,8,FALSE)</f>
        <v>5.344694035631294E-4</v>
      </c>
      <c r="W142" s="424">
        <f t="shared" si="176"/>
        <v>24</v>
      </c>
      <c r="X142" s="405">
        <f t="shared" si="158"/>
        <v>24</v>
      </c>
      <c r="Z142" s="405">
        <f>VLOOKUP($A142,'urban rural'!$A$11:$S$336,9,FALSE)</f>
        <v>3.3898305084745765E-4</v>
      </c>
      <c r="AA142" s="424">
        <f t="shared" si="177"/>
        <v>32</v>
      </c>
      <c r="AB142" s="405">
        <f t="shared" si="159"/>
        <v>32</v>
      </c>
      <c r="AD142" s="405">
        <f>VLOOKUP($A142,'urban rural'!$A$11:$S$336,10,FALSE)</f>
        <v>4.2780748663101602E-4</v>
      </c>
      <c r="AE142" s="424">
        <f t="shared" si="178"/>
        <v>36</v>
      </c>
      <c r="AF142" s="405">
        <f t="shared" si="160"/>
        <v>36</v>
      </c>
      <c r="AH142" s="405">
        <f>VLOOKUP($A142,'urban rural'!$A$11:$S$336,11,FALSE)</f>
        <v>4.1720522585364994E-4</v>
      </c>
      <c r="AI142" s="424">
        <f t="shared" si="179"/>
        <v>38</v>
      </c>
      <c r="AJ142" s="405">
        <f t="shared" si="161"/>
        <v>38</v>
      </c>
      <c r="AL142" s="405">
        <f>VLOOKUP($A142,'urban rural'!$A$11:$S$336,12,FALSE)</f>
        <v>3.2532920216886137E-4</v>
      </c>
      <c r="AM142" s="424">
        <f t="shared" si="180"/>
        <v>31</v>
      </c>
      <c r="AN142" s="405">
        <f t="shared" si="162"/>
        <v>31</v>
      </c>
      <c r="AP142" s="405">
        <f>VLOOKUP($A142,'urban rural'!$A$11:$S$336,13,FALSE)</f>
        <v>3.0046224961479198E-4</v>
      </c>
      <c r="AQ142" s="424">
        <f t="shared" si="181"/>
        <v>29</v>
      </c>
      <c r="AR142" s="405">
        <f t="shared" si="163"/>
        <v>29</v>
      </c>
      <c r="AT142" s="405">
        <f>VLOOKUP($A142,'urban rural'!$A$11:$S$336,14,FALSE)</f>
        <v>4.6600458365164248E-4</v>
      </c>
      <c r="AU142" s="424">
        <f t="shared" si="182"/>
        <v>37</v>
      </c>
      <c r="AV142" s="405">
        <f t="shared" si="164"/>
        <v>37</v>
      </c>
      <c r="AX142" s="405">
        <f>VLOOKUP($A142,'urban rural'!$A$11:$S$336,15,FALSE)</f>
        <v>3.9802109237540819E-4</v>
      </c>
      <c r="AY142" s="424">
        <f t="shared" si="183"/>
        <v>30</v>
      </c>
      <c r="AZ142" s="405">
        <f t="shared" si="165"/>
        <v>30</v>
      </c>
      <c r="BB142" s="405" t="str">
        <f>VLOOKUP($A142,'urban rural'!$A$11:$S$336,16,FALSE)</f>
        <v>error</v>
      </c>
      <c r="BC142" s="424">
        <f t="shared" si="184"/>
        <v>1</v>
      </c>
      <c r="BD142" s="405" t="str">
        <f t="shared" si="166"/>
        <v>9999</v>
      </c>
      <c r="BF142" s="405" t="str">
        <f>VLOOKUP($A142,'urban rural'!$A$11:$S$336,17,FALSE)</f>
        <v>error</v>
      </c>
      <c r="BG142" s="424">
        <f t="shared" si="185"/>
        <v>1</v>
      </c>
      <c r="BH142" s="405" t="str">
        <f t="shared" si="167"/>
        <v>9999</v>
      </c>
      <c r="BJ142" s="405" t="str">
        <f>VLOOKUP($A142,'urban rural'!$A$11:$S$336,18,FALSE)</f>
        <v>error</v>
      </c>
      <c r="BK142" s="424">
        <f t="shared" si="186"/>
        <v>1</v>
      </c>
      <c r="BL142" s="405" t="str">
        <f t="shared" si="168"/>
        <v>9999</v>
      </c>
      <c r="BN142" s="405" t="str">
        <f>VLOOKUP($A142,'urban rural'!$A$11:$S$336,19,FALSE)</f>
        <v>error</v>
      </c>
      <c r="BO142" s="424">
        <f t="shared" si="187"/>
        <v>1</v>
      </c>
      <c r="BP142" s="405" t="str">
        <f t="shared" si="169"/>
        <v>9999</v>
      </c>
      <c r="BQ142" s="167">
        <f>VLOOKUP(A142,'[1]average earnings workplace 2012'!$A$13:$GY$599,[1]lists1!$B$12,FALSE)</f>
        <v>14.35</v>
      </c>
      <c r="BR142" s="167" t="e">
        <f t="shared" si="170"/>
        <v>#N/A</v>
      </c>
      <c r="BS142" s="167" t="e">
        <f t="shared" si="171"/>
        <v>#N/A</v>
      </c>
    </row>
    <row r="143" spans="1:71" x14ac:dyDescent="0.25">
      <c r="A143" s="420" t="s">
        <v>135</v>
      </c>
      <c r="B143" s="167" t="str">
        <f t="shared" si="152"/>
        <v>MU</v>
      </c>
      <c r="C143" s="405" t="str">
        <f>VLOOKUP(A143,'urban rural'!$A$11:$B$336,2,FALSE)</f>
        <v>Major Urban</v>
      </c>
      <c r="D143" s="167" t="str">
        <f t="shared" si="153"/>
        <v>Predominantly Urban</v>
      </c>
      <c r="F143" s="405">
        <f>VLOOKUP($A143,'urban rural'!$A$11:$S$336,4,FALSE)</f>
        <v>7.4316939890710382E-3</v>
      </c>
      <c r="G143" s="424">
        <f t="shared" si="172"/>
        <v>58</v>
      </c>
      <c r="H143" s="405">
        <f t="shared" si="154"/>
        <v>58</v>
      </c>
      <c r="J143" s="405">
        <f>VLOOKUP($A143,'urban rural'!$A$11:$S$336,5,FALSE)</f>
        <v>5.5710764174198846E-3</v>
      </c>
      <c r="K143" s="424">
        <f t="shared" si="173"/>
        <v>55</v>
      </c>
      <c r="L143" s="405">
        <f t="shared" si="155"/>
        <v>55</v>
      </c>
      <c r="N143" s="405">
        <f>VLOOKUP($A143,'urban rural'!$A$11:$S$336,6,FALSE)</f>
        <v>6.3402889245585872E-3</v>
      </c>
      <c r="O143" s="424">
        <f t="shared" si="174"/>
        <v>59</v>
      </c>
      <c r="P143" s="405">
        <f t="shared" si="156"/>
        <v>59</v>
      </c>
      <c r="R143" s="405">
        <f>VLOOKUP($A143,'urban rural'!$A$11:$S$336,7,FALSE)</f>
        <v>6.3892066640552506E-3</v>
      </c>
      <c r="S143" s="424">
        <f t="shared" si="175"/>
        <v>66</v>
      </c>
      <c r="T143" s="405">
        <f t="shared" si="157"/>
        <v>66</v>
      </c>
      <c r="V143" s="405">
        <f>VLOOKUP($A143,'urban rural'!$A$11:$S$336,8,FALSE)</f>
        <v>3.9722572509457753E-3</v>
      </c>
      <c r="W143" s="424">
        <f t="shared" si="176"/>
        <v>62</v>
      </c>
      <c r="X143" s="405">
        <f t="shared" si="158"/>
        <v>62</v>
      </c>
      <c r="Z143" s="405">
        <f>VLOOKUP($A143,'urban rural'!$A$11:$S$336,9,FALSE)</f>
        <v>2.0254724732949878E-3</v>
      </c>
      <c r="AA143" s="424">
        <f t="shared" si="177"/>
        <v>55</v>
      </c>
      <c r="AB143" s="405">
        <f t="shared" si="159"/>
        <v>55</v>
      </c>
      <c r="AD143" s="405">
        <f>VLOOKUP($A143,'urban rural'!$A$11:$S$336,10,FALSE)</f>
        <v>2.3434991974317816E-3</v>
      </c>
      <c r="AE143" s="424">
        <f t="shared" si="178"/>
        <v>54</v>
      </c>
      <c r="AF143" s="405">
        <f t="shared" si="160"/>
        <v>54</v>
      </c>
      <c r="AH143" s="405">
        <f>VLOOKUP($A143,'urban rural'!$A$11:$S$336,11,FALSE)</f>
        <v>1.9507643151814124E-3</v>
      </c>
      <c r="AI143" s="424">
        <f t="shared" si="179"/>
        <v>64</v>
      </c>
      <c r="AJ143" s="405">
        <f t="shared" si="161"/>
        <v>64</v>
      </c>
      <c r="AL143" s="405">
        <f>VLOOKUP($A143,'urban rural'!$A$11:$S$336,12,FALSE)</f>
        <v>3.4636401849516604E-3</v>
      </c>
      <c r="AM143" s="424">
        <f t="shared" si="180"/>
        <v>55</v>
      </c>
      <c r="AN143" s="405">
        <f t="shared" si="162"/>
        <v>55</v>
      </c>
      <c r="AP143" s="405">
        <f>VLOOKUP($A143,'urban rural'!$A$11:$S$336,13,FALSE)</f>
        <v>3.5497124075595729E-3</v>
      </c>
      <c r="AQ143" s="424">
        <f t="shared" si="181"/>
        <v>57</v>
      </c>
      <c r="AR143" s="405">
        <f t="shared" si="163"/>
        <v>57</v>
      </c>
      <c r="AT143" s="405">
        <f>VLOOKUP($A143,'urban rural'!$A$11:$S$336,14,FALSE)</f>
        <v>3.9967897271268055E-3</v>
      </c>
      <c r="AU143" s="424">
        <f t="shared" si="182"/>
        <v>62</v>
      </c>
      <c r="AV143" s="405">
        <f t="shared" si="164"/>
        <v>62</v>
      </c>
      <c r="AX143" s="405">
        <f>VLOOKUP($A143,'urban rural'!$A$11:$S$336,15,FALSE)</f>
        <v>4.4384423488738377E-3</v>
      </c>
      <c r="AY143" s="424">
        <f t="shared" si="183"/>
        <v>65</v>
      </c>
      <c r="AZ143" s="405">
        <f t="shared" si="165"/>
        <v>65</v>
      </c>
      <c r="BB143" s="405" t="str">
        <f>VLOOKUP($A143,'urban rural'!$A$11:$S$336,16,FALSE)</f>
        <v>error</v>
      </c>
      <c r="BC143" s="424">
        <f t="shared" si="184"/>
        <v>1</v>
      </c>
      <c r="BD143" s="405" t="str">
        <f t="shared" si="166"/>
        <v>9999</v>
      </c>
      <c r="BF143" s="405" t="str">
        <f>VLOOKUP($A143,'urban rural'!$A$11:$S$336,17,FALSE)</f>
        <v>error</v>
      </c>
      <c r="BG143" s="424">
        <f t="shared" si="185"/>
        <v>1</v>
      </c>
      <c r="BH143" s="405" t="str">
        <f t="shared" si="167"/>
        <v>9999</v>
      </c>
      <c r="BJ143" s="405" t="str">
        <f>VLOOKUP($A143,'urban rural'!$A$11:$S$336,18,FALSE)</f>
        <v>error</v>
      </c>
      <c r="BK143" s="424">
        <f t="shared" si="186"/>
        <v>1</v>
      </c>
      <c r="BL143" s="405" t="str">
        <f t="shared" si="168"/>
        <v>9999</v>
      </c>
      <c r="BN143" s="405" t="str">
        <f>VLOOKUP($A143,'urban rural'!$A$11:$S$336,19,FALSE)</f>
        <v>error</v>
      </c>
      <c r="BO143" s="424">
        <f t="shared" si="187"/>
        <v>1</v>
      </c>
      <c r="BP143" s="405" t="str">
        <f t="shared" si="169"/>
        <v>9999</v>
      </c>
      <c r="BQ143" s="167">
        <f>VLOOKUP(A143,'[1]average earnings workplace 2012'!$A$13:$GY$599,[1]lists1!$B$12,FALSE)</f>
        <v>15.87</v>
      </c>
      <c r="BR143" s="167" t="e">
        <f t="shared" si="170"/>
        <v>#N/A</v>
      </c>
      <c r="BS143" s="167" t="e">
        <f t="shared" si="171"/>
        <v>#N/A</v>
      </c>
    </row>
    <row r="144" spans="1:71" x14ac:dyDescent="0.25">
      <c r="A144" s="420" t="s">
        <v>136</v>
      </c>
      <c r="B144" s="167" t="str">
        <f t="shared" si="152"/>
        <v>R80</v>
      </c>
      <c r="C144" s="405" t="str">
        <f>VLOOKUP(A144,'urban rural'!$A$11:$B$336,2,FALSE)</f>
        <v>Rural 80</v>
      </c>
      <c r="D144" s="167" t="str">
        <f t="shared" si="153"/>
        <v>Predominantly Rural</v>
      </c>
      <c r="F144" s="405">
        <f>VLOOKUP($A144,'urban rural'!$A$11:$S$336,4,FALSE)</f>
        <v>9.6812988574864704E-4</v>
      </c>
      <c r="G144" s="424">
        <f t="shared" si="172"/>
        <v>35</v>
      </c>
      <c r="H144" s="405">
        <f t="shared" si="154"/>
        <v>35</v>
      </c>
      <c r="J144" s="405">
        <f>VLOOKUP($A144,'urban rural'!$A$11:$S$336,5,FALSE)</f>
        <v>3.4111310592459606E-4</v>
      </c>
      <c r="K144" s="424">
        <f t="shared" si="173"/>
        <v>20</v>
      </c>
      <c r="L144" s="405">
        <f t="shared" si="155"/>
        <v>20</v>
      </c>
      <c r="N144" s="405">
        <f>VLOOKUP($A144,'urban rural'!$A$11:$S$336,6,FALSE)</f>
        <v>5.4631828978622329E-4</v>
      </c>
      <c r="O144" s="424">
        <f t="shared" si="174"/>
        <v>28</v>
      </c>
      <c r="P144" s="405">
        <f t="shared" si="156"/>
        <v>28</v>
      </c>
      <c r="R144" s="405">
        <f>VLOOKUP($A144,'urban rural'!$A$11:$S$336,7,FALSE)</f>
        <v>5.1186404774267147E-4</v>
      </c>
      <c r="S144" s="424">
        <f t="shared" si="175"/>
        <v>32</v>
      </c>
      <c r="T144" s="405">
        <f t="shared" si="157"/>
        <v>32</v>
      </c>
      <c r="V144" s="405">
        <f>VLOOKUP($A144,'urban rural'!$A$11:$S$336,8,FALSE)</f>
        <v>9.0198436560432957E-4</v>
      </c>
      <c r="W144" s="424">
        <f t="shared" si="176"/>
        <v>41</v>
      </c>
      <c r="X144" s="405">
        <f t="shared" si="158"/>
        <v>41</v>
      </c>
      <c r="Z144" s="405">
        <f>VLOOKUP($A144,'urban rural'!$A$11:$S$336,9,FALSE)</f>
        <v>3.052064631956912E-4</v>
      </c>
      <c r="AA144" s="424">
        <f t="shared" si="177"/>
        <v>31</v>
      </c>
      <c r="AB144" s="405">
        <f t="shared" si="159"/>
        <v>31</v>
      </c>
      <c r="AD144" s="405">
        <f>VLOOKUP($A144,'urban rural'!$A$11:$S$336,10,FALSE)</f>
        <v>4.5724465558194777E-4</v>
      </c>
      <c r="AE144" s="424">
        <f t="shared" si="178"/>
        <v>37</v>
      </c>
      <c r="AF144" s="405">
        <f t="shared" si="160"/>
        <v>37</v>
      </c>
      <c r="AH144" s="405">
        <f>VLOOKUP($A144,'urban rural'!$A$11:$S$336,11,FALSE)</f>
        <v>4.0008283777896438E-4</v>
      </c>
      <c r="AI144" s="424">
        <f t="shared" si="179"/>
        <v>39</v>
      </c>
      <c r="AJ144" s="405">
        <f t="shared" si="161"/>
        <v>39</v>
      </c>
      <c r="AL144" s="405">
        <f>VLOOKUP($A144,'urban rural'!$A$11:$S$336,12,FALSE)</f>
        <v>6.6145520144317494E-5</v>
      </c>
      <c r="AM144" s="424">
        <f t="shared" si="180"/>
        <v>18</v>
      </c>
      <c r="AN144" s="405">
        <f t="shared" si="162"/>
        <v>18</v>
      </c>
      <c r="AP144" s="405">
        <f>VLOOKUP($A144,'urban rural'!$A$11:$S$336,13,FALSE)</f>
        <v>3.5906642728904846E-5</v>
      </c>
      <c r="AQ144" s="424">
        <f t="shared" si="181"/>
        <v>17</v>
      </c>
      <c r="AR144" s="405">
        <f t="shared" si="163"/>
        <v>17</v>
      </c>
      <c r="AT144" s="405">
        <f>VLOOKUP($A144,'urban rural'!$A$11:$S$336,14,FALSE)</f>
        <v>8.9073634204275541E-5</v>
      </c>
      <c r="AU144" s="424">
        <f t="shared" si="182"/>
        <v>25</v>
      </c>
      <c r="AV144" s="405">
        <f t="shared" si="164"/>
        <v>25</v>
      </c>
      <c r="AX144" s="405">
        <f>VLOOKUP($A144,'urban rural'!$A$11:$S$336,15,FALSE)</f>
        <v>1.1178120996370711E-4</v>
      </c>
      <c r="AY144" s="424">
        <f t="shared" si="183"/>
        <v>29</v>
      </c>
      <c r="AZ144" s="405">
        <f t="shared" si="165"/>
        <v>29</v>
      </c>
      <c r="BB144" s="405" t="str">
        <f>VLOOKUP($A144,'urban rural'!$A$11:$S$336,16,FALSE)</f>
        <v>error</v>
      </c>
      <c r="BC144" s="424">
        <f t="shared" si="184"/>
        <v>1</v>
      </c>
      <c r="BD144" s="405" t="str">
        <f t="shared" si="166"/>
        <v>9999</v>
      </c>
      <c r="BF144" s="405" t="str">
        <f>VLOOKUP($A144,'urban rural'!$A$11:$S$336,17,FALSE)</f>
        <v>error</v>
      </c>
      <c r="BG144" s="424">
        <f t="shared" si="185"/>
        <v>1</v>
      </c>
      <c r="BH144" s="405" t="str">
        <f t="shared" si="167"/>
        <v>9999</v>
      </c>
      <c r="BJ144" s="405" t="str">
        <f>VLOOKUP($A144,'urban rural'!$A$11:$S$336,18,FALSE)</f>
        <v>error</v>
      </c>
      <c r="BK144" s="424">
        <f t="shared" si="186"/>
        <v>1</v>
      </c>
      <c r="BL144" s="405" t="str">
        <f t="shared" si="168"/>
        <v>9999</v>
      </c>
      <c r="BN144" s="405" t="str">
        <f>VLOOKUP($A144,'urban rural'!$A$11:$S$336,19,FALSE)</f>
        <v>error</v>
      </c>
      <c r="BO144" s="424">
        <f t="shared" si="187"/>
        <v>1</v>
      </c>
      <c r="BP144" s="405" t="str">
        <f t="shared" si="169"/>
        <v>9999</v>
      </c>
      <c r="BQ144" s="167">
        <f>VLOOKUP(A144,'[1]average earnings workplace 2012'!$A$13:$GY$599,[1]lists1!$B$12,FALSE)</f>
        <v>12.51</v>
      </c>
      <c r="BR144" s="167" t="e">
        <f t="shared" si="170"/>
        <v>#N/A</v>
      </c>
      <c r="BS144" s="167" t="e">
        <f t="shared" si="171"/>
        <v>#N/A</v>
      </c>
    </row>
    <row r="145" spans="1:71" x14ac:dyDescent="0.25">
      <c r="A145" s="420" t="s">
        <v>137</v>
      </c>
      <c r="B145" s="167" t="str">
        <f t="shared" si="152"/>
        <v>OU</v>
      </c>
      <c r="C145" s="405" t="str">
        <f>VLOOKUP(A145,'urban rural'!$A$11:$B$336,2,FALSE)</f>
        <v>Other Urban</v>
      </c>
      <c r="D145" s="167" t="str">
        <f t="shared" si="153"/>
        <v>Predominantly Urban</v>
      </c>
      <c r="F145" s="405">
        <f>VLOOKUP($A145,'urban rural'!$A$11:$S$336,4,FALSE)</f>
        <v>7.7586206896551721E-4</v>
      </c>
      <c r="G145" s="424">
        <f t="shared" si="172"/>
        <v>16</v>
      </c>
      <c r="H145" s="405">
        <f t="shared" si="154"/>
        <v>16</v>
      </c>
      <c r="J145" s="405">
        <f>VLOOKUP($A145,'urban rural'!$A$11:$S$336,5,FALSE)</f>
        <v>1.728395061728395E-4</v>
      </c>
      <c r="K145" s="424">
        <f t="shared" si="173"/>
        <v>7</v>
      </c>
      <c r="L145" s="405">
        <f t="shared" si="155"/>
        <v>7</v>
      </c>
      <c r="N145" s="405">
        <f>VLOOKUP($A145,'urban rural'!$A$11:$S$336,6,FALSE)</f>
        <v>2.9666254635352286E-4</v>
      </c>
      <c r="O145" s="424">
        <f t="shared" si="174"/>
        <v>11</v>
      </c>
      <c r="P145" s="405">
        <f t="shared" si="156"/>
        <v>11</v>
      </c>
      <c r="R145" s="405">
        <f>VLOOKUP($A145,'urban rural'!$A$11:$S$336,7,FALSE)</f>
        <v>3.1168894458387636E-4</v>
      </c>
      <c r="S145" s="424">
        <f t="shared" si="175"/>
        <v>12</v>
      </c>
      <c r="T145" s="405">
        <f t="shared" si="157"/>
        <v>12</v>
      </c>
      <c r="V145" s="405">
        <f>VLOOKUP($A145,'urban rural'!$A$11:$S$336,8,FALSE)</f>
        <v>7.7586206896551721E-4</v>
      </c>
      <c r="W145" s="424">
        <f t="shared" si="176"/>
        <v>23</v>
      </c>
      <c r="X145" s="405">
        <f t="shared" si="158"/>
        <v>23</v>
      </c>
      <c r="Z145" s="405">
        <f>VLOOKUP($A145,'urban rural'!$A$11:$S$336,9,FALSE)</f>
        <v>1.728395061728395E-4</v>
      </c>
      <c r="AA145" s="424">
        <f t="shared" si="177"/>
        <v>11</v>
      </c>
      <c r="AB145" s="405">
        <f t="shared" si="159"/>
        <v>11</v>
      </c>
      <c r="AD145" s="405">
        <f>VLOOKUP($A145,'urban rural'!$A$11:$S$336,10,FALSE)</f>
        <v>2.7194066749072928E-4</v>
      </c>
      <c r="AE145" s="424">
        <f t="shared" si="178"/>
        <v>13</v>
      </c>
      <c r="AF145" s="405">
        <f t="shared" si="160"/>
        <v>13</v>
      </c>
      <c r="AH145" s="405">
        <f>VLOOKUP($A145,'urban rural'!$A$11:$S$336,11,FALSE)</f>
        <v>2.4705716078946694E-4</v>
      </c>
      <c r="AI145" s="424">
        <f t="shared" si="179"/>
        <v>15</v>
      </c>
      <c r="AJ145" s="405">
        <f t="shared" si="161"/>
        <v>15</v>
      </c>
      <c r="AL145" s="405">
        <f>VLOOKUP($A145,'urban rural'!$A$11:$S$336,12,FALSE)</f>
        <v>0</v>
      </c>
      <c r="AM145" s="424">
        <f t="shared" si="180"/>
        <v>1</v>
      </c>
      <c r="AN145" s="405">
        <f t="shared" si="162"/>
        <v>1</v>
      </c>
      <c r="AP145" s="405">
        <f>VLOOKUP($A145,'urban rural'!$A$11:$S$336,13,FALSE)</f>
        <v>0</v>
      </c>
      <c r="AQ145" s="424">
        <f t="shared" si="181"/>
        <v>1</v>
      </c>
      <c r="AR145" s="405">
        <f t="shared" si="163"/>
        <v>1</v>
      </c>
      <c r="AT145" s="405">
        <f>VLOOKUP($A145,'urban rural'!$A$11:$S$336,14,FALSE)</f>
        <v>2.4721878862793572E-5</v>
      </c>
      <c r="AU145" s="424">
        <f t="shared" si="182"/>
        <v>6</v>
      </c>
      <c r="AV145" s="405">
        <f t="shared" si="164"/>
        <v>6</v>
      </c>
      <c r="AX145" s="405">
        <f>VLOOKUP($A145,'urban rural'!$A$11:$S$336,15,FALSE)</f>
        <v>6.4631783794409393E-5</v>
      </c>
      <c r="AY145" s="424">
        <f t="shared" si="183"/>
        <v>13</v>
      </c>
      <c r="AZ145" s="405">
        <f t="shared" si="165"/>
        <v>13</v>
      </c>
      <c r="BB145" s="405" t="str">
        <f>VLOOKUP($A145,'urban rural'!$A$11:$S$336,16,FALSE)</f>
        <v>error</v>
      </c>
      <c r="BC145" s="424">
        <f t="shared" si="184"/>
        <v>1</v>
      </c>
      <c r="BD145" s="405" t="str">
        <f t="shared" si="166"/>
        <v>9999</v>
      </c>
      <c r="BF145" s="405" t="str">
        <f>VLOOKUP($A145,'urban rural'!$A$11:$S$336,17,FALSE)</f>
        <v>error</v>
      </c>
      <c r="BG145" s="424">
        <f t="shared" si="185"/>
        <v>1</v>
      </c>
      <c r="BH145" s="405" t="str">
        <f t="shared" si="167"/>
        <v>9999</v>
      </c>
      <c r="BJ145" s="405" t="str">
        <f>VLOOKUP($A145,'urban rural'!$A$11:$S$336,18,FALSE)</f>
        <v>error</v>
      </c>
      <c r="BK145" s="424">
        <f t="shared" si="186"/>
        <v>1</v>
      </c>
      <c r="BL145" s="405" t="str">
        <f t="shared" si="168"/>
        <v>9999</v>
      </c>
      <c r="BN145" s="405" t="str">
        <f>VLOOKUP($A145,'urban rural'!$A$11:$S$336,19,FALSE)</f>
        <v>error</v>
      </c>
      <c r="BO145" s="424">
        <f t="shared" si="187"/>
        <v>1</v>
      </c>
      <c r="BP145" s="405" t="str">
        <f t="shared" si="169"/>
        <v>9999</v>
      </c>
      <c r="BQ145" s="167">
        <f>VLOOKUP(A145,'[1]average earnings workplace 2012'!$A$13:$GY$599,[1]lists1!$B$12,FALSE)</f>
        <v>12.32</v>
      </c>
      <c r="BR145" s="167" t="e">
        <f t="shared" si="170"/>
        <v>#N/A</v>
      </c>
      <c r="BS145" s="167" t="e">
        <f t="shared" si="171"/>
        <v>#N/A</v>
      </c>
    </row>
    <row r="146" spans="1:71" x14ac:dyDescent="0.25">
      <c r="A146" s="420" t="s">
        <v>138</v>
      </c>
      <c r="B146" s="167" t="str">
        <f t="shared" si="152"/>
        <v>OU</v>
      </c>
      <c r="C146" s="405" t="str">
        <f>VLOOKUP(A146,'urban rural'!$A$11:$B$336,2,FALSE)</f>
        <v>Other Urban</v>
      </c>
      <c r="D146" s="167" t="str">
        <f t="shared" si="153"/>
        <v>Predominantly Urban</v>
      </c>
      <c r="F146" s="405">
        <f>VLOOKUP($A146,'urban rural'!$A$11:$S$336,4,FALSE)</f>
        <v>1.4678178963893249E-3</v>
      </c>
      <c r="G146" s="424">
        <f t="shared" si="172"/>
        <v>34</v>
      </c>
      <c r="H146" s="405">
        <f t="shared" si="154"/>
        <v>34</v>
      </c>
      <c r="J146" s="405">
        <f>VLOOKUP($A146,'urban rural'!$A$11:$S$336,5,FALSE)</f>
        <v>8.3526682134570768E-4</v>
      </c>
      <c r="K146" s="424">
        <f t="shared" si="173"/>
        <v>30</v>
      </c>
      <c r="L146" s="405">
        <f t="shared" si="155"/>
        <v>30</v>
      </c>
      <c r="N146" s="405">
        <f>VLOOKUP($A146,'urban rural'!$A$11:$S$336,6,FALSE)</f>
        <v>1.5413819286256643E-3</v>
      </c>
      <c r="O146" s="424">
        <f t="shared" si="174"/>
        <v>37</v>
      </c>
      <c r="P146" s="405">
        <f t="shared" si="156"/>
        <v>37</v>
      </c>
      <c r="R146" s="405">
        <f>VLOOKUP($A146,'urban rural'!$A$11:$S$336,7,FALSE)</f>
        <v>1.1735807418047416E-3</v>
      </c>
      <c r="S146" s="424">
        <f t="shared" si="175"/>
        <v>34</v>
      </c>
      <c r="T146" s="405">
        <f t="shared" si="157"/>
        <v>34</v>
      </c>
      <c r="V146" s="405">
        <f>VLOOKUP($A146,'urban rural'!$A$11:$S$336,8,FALSE)</f>
        <v>1.3893249607535322E-3</v>
      </c>
      <c r="W146" s="424">
        <f t="shared" si="176"/>
        <v>44</v>
      </c>
      <c r="X146" s="405">
        <f t="shared" si="158"/>
        <v>44</v>
      </c>
      <c r="Z146" s="405">
        <f>VLOOKUP($A146,'urban rural'!$A$11:$S$336,9,FALSE)</f>
        <v>7.6566125290023206E-4</v>
      </c>
      <c r="AA146" s="424">
        <f t="shared" si="177"/>
        <v>46</v>
      </c>
      <c r="AB146" s="405">
        <f t="shared" si="159"/>
        <v>46</v>
      </c>
      <c r="AD146" s="405">
        <f>VLOOKUP($A146,'urban rural'!$A$11:$S$336,10,FALSE)</f>
        <v>1.1769172361427486E-3</v>
      </c>
      <c r="AE146" s="424">
        <f t="shared" si="178"/>
        <v>49</v>
      </c>
      <c r="AF146" s="405">
        <f t="shared" si="160"/>
        <v>49</v>
      </c>
      <c r="AH146" s="405">
        <f>VLOOKUP($A146,'urban rural'!$A$11:$S$336,11,FALSE)</f>
        <v>1.0794689402457099E-3</v>
      </c>
      <c r="AI146" s="424">
        <f t="shared" si="179"/>
        <v>49</v>
      </c>
      <c r="AJ146" s="405">
        <f t="shared" si="161"/>
        <v>49</v>
      </c>
      <c r="AL146" s="405">
        <f>VLOOKUP($A146,'urban rural'!$A$11:$S$336,12,FALSE)</f>
        <v>7.8492935635792781E-5</v>
      </c>
      <c r="AM146" s="424">
        <f t="shared" si="180"/>
        <v>17</v>
      </c>
      <c r="AN146" s="405">
        <f t="shared" si="162"/>
        <v>17</v>
      </c>
      <c r="AP146" s="405">
        <f>VLOOKUP($A146,'urban rural'!$A$11:$S$336,13,FALSE)</f>
        <v>7.7339520494972927E-5</v>
      </c>
      <c r="AQ146" s="424">
        <f t="shared" si="181"/>
        <v>16</v>
      </c>
      <c r="AR146" s="405">
        <f t="shared" si="163"/>
        <v>16</v>
      </c>
      <c r="AT146" s="405">
        <f>VLOOKUP($A146,'urban rural'!$A$11:$S$336,14,FALSE)</f>
        <v>3.6446469248291574E-4</v>
      </c>
      <c r="AU146" s="424">
        <f t="shared" si="182"/>
        <v>31</v>
      </c>
      <c r="AV146" s="405">
        <f t="shared" si="164"/>
        <v>31</v>
      </c>
      <c r="AX146" s="405">
        <f>VLOOKUP($A146,'urban rural'!$A$11:$S$336,15,FALSE)</f>
        <v>9.411180155903164E-5</v>
      </c>
      <c r="AY146" s="424">
        <f t="shared" si="183"/>
        <v>18</v>
      </c>
      <c r="AZ146" s="405">
        <f t="shared" si="165"/>
        <v>18</v>
      </c>
      <c r="BB146" s="405" t="str">
        <f>VLOOKUP($A146,'urban rural'!$A$11:$S$336,16,FALSE)</f>
        <v>error</v>
      </c>
      <c r="BC146" s="424">
        <f t="shared" si="184"/>
        <v>1</v>
      </c>
      <c r="BD146" s="405" t="str">
        <f t="shared" si="166"/>
        <v>9999</v>
      </c>
      <c r="BF146" s="405" t="str">
        <f>VLOOKUP($A146,'urban rural'!$A$11:$S$336,17,FALSE)</f>
        <v>error</v>
      </c>
      <c r="BG146" s="424">
        <f t="shared" si="185"/>
        <v>1</v>
      </c>
      <c r="BH146" s="405" t="str">
        <f t="shared" si="167"/>
        <v>9999</v>
      </c>
      <c r="BJ146" s="405" t="str">
        <f>VLOOKUP($A146,'urban rural'!$A$11:$S$336,18,FALSE)</f>
        <v>error</v>
      </c>
      <c r="BK146" s="424">
        <f t="shared" si="186"/>
        <v>1</v>
      </c>
      <c r="BL146" s="405" t="str">
        <f t="shared" si="168"/>
        <v>9999</v>
      </c>
      <c r="BN146" s="405" t="str">
        <f>VLOOKUP($A146,'urban rural'!$A$11:$S$336,19,FALSE)</f>
        <v>error</v>
      </c>
      <c r="BO146" s="424">
        <f t="shared" si="187"/>
        <v>1</v>
      </c>
      <c r="BP146" s="405" t="str">
        <f t="shared" si="169"/>
        <v>9999</v>
      </c>
      <c r="BQ146" s="167">
        <f>VLOOKUP(A146,'[1]average earnings workplace 2012'!$A$13:$GY$599,[1]lists1!$B$12,FALSE)</f>
        <v>14.05</v>
      </c>
      <c r="BR146" s="167" t="e">
        <f t="shared" si="170"/>
        <v>#N/A</v>
      </c>
      <c r="BS146" s="167" t="e">
        <f t="shared" si="171"/>
        <v>#N/A</v>
      </c>
    </row>
    <row r="147" spans="1:71" x14ac:dyDescent="0.25">
      <c r="A147" s="420" t="s">
        <v>139</v>
      </c>
      <c r="B147" s="167" t="str">
        <f t="shared" si="152"/>
        <v>R80</v>
      </c>
      <c r="C147" s="405" t="str">
        <f>VLOOKUP(A147,'urban rural'!$A$11:$B$336,2,FALSE)</f>
        <v>Rural 80</v>
      </c>
      <c r="D147" s="167" t="str">
        <f t="shared" si="153"/>
        <v>Predominantly Rural</v>
      </c>
      <c r="F147" s="405">
        <f>VLOOKUP($A147,'urban rural'!$A$11:$S$336,4,FALSE)</f>
        <v>6.4888248017303538E-4</v>
      </c>
      <c r="G147" s="424">
        <f t="shared" si="172"/>
        <v>23</v>
      </c>
      <c r="H147" s="405">
        <f t="shared" si="154"/>
        <v>23</v>
      </c>
      <c r="J147" s="405">
        <f>VLOOKUP($A147,'urban rural'!$A$11:$S$336,5,FALSE)</f>
        <v>2.8901734104046245E-4</v>
      </c>
      <c r="K147" s="424">
        <f t="shared" si="173"/>
        <v>12</v>
      </c>
      <c r="L147" s="405">
        <f t="shared" si="155"/>
        <v>12</v>
      </c>
      <c r="N147" s="405">
        <f>VLOOKUP($A147,'urban rural'!$A$11:$S$336,6,FALSE)</f>
        <v>3.2514450867052023E-4</v>
      </c>
      <c r="O147" s="424">
        <f t="shared" si="174"/>
        <v>14</v>
      </c>
      <c r="P147" s="405">
        <f t="shared" si="156"/>
        <v>14</v>
      </c>
      <c r="R147" s="405">
        <f>VLOOKUP($A147,'urban rural'!$A$11:$S$336,7,FALSE)</f>
        <v>3.6569036267993427E-4</v>
      </c>
      <c r="S147" s="424">
        <f t="shared" si="175"/>
        <v>25</v>
      </c>
      <c r="T147" s="405">
        <f t="shared" si="157"/>
        <v>25</v>
      </c>
      <c r="V147" s="405">
        <f>VLOOKUP($A147,'urban rural'!$A$11:$S$336,8,FALSE)</f>
        <v>6.4888248017303538E-4</v>
      </c>
      <c r="W147" s="424">
        <f t="shared" si="176"/>
        <v>30</v>
      </c>
      <c r="X147" s="405">
        <f t="shared" si="158"/>
        <v>30</v>
      </c>
      <c r="Z147" s="405">
        <f>VLOOKUP($A147,'urban rural'!$A$11:$S$336,9,FALSE)</f>
        <v>2.8901734104046245E-4</v>
      </c>
      <c r="AA147" s="424">
        <f t="shared" si="177"/>
        <v>30</v>
      </c>
      <c r="AB147" s="405">
        <f t="shared" si="159"/>
        <v>30</v>
      </c>
      <c r="AD147" s="405">
        <f>VLOOKUP($A147,'urban rural'!$A$11:$S$336,10,FALSE)</f>
        <v>2.96242774566474E-4</v>
      </c>
      <c r="AE147" s="424">
        <f t="shared" si="178"/>
        <v>23</v>
      </c>
      <c r="AF147" s="405">
        <f t="shared" si="160"/>
        <v>23</v>
      </c>
      <c r="AH147" s="405">
        <f>VLOOKUP($A147,'urban rural'!$A$11:$S$336,11,FALSE)</f>
        <v>3.1454972979101333E-4</v>
      </c>
      <c r="AI147" s="424">
        <f t="shared" si="179"/>
        <v>34</v>
      </c>
      <c r="AJ147" s="405">
        <f t="shared" si="161"/>
        <v>34</v>
      </c>
      <c r="AL147" s="405">
        <f>VLOOKUP($A147,'urban rural'!$A$11:$S$336,12,FALSE)</f>
        <v>0</v>
      </c>
      <c r="AM147" s="424">
        <f t="shared" si="180"/>
        <v>1</v>
      </c>
      <c r="AN147" s="405">
        <f t="shared" si="162"/>
        <v>1</v>
      </c>
      <c r="AP147" s="405">
        <f>VLOOKUP($A147,'urban rural'!$A$11:$S$336,13,FALSE)</f>
        <v>0</v>
      </c>
      <c r="AQ147" s="424">
        <f t="shared" si="181"/>
        <v>1</v>
      </c>
      <c r="AR147" s="405">
        <f t="shared" si="163"/>
        <v>1</v>
      </c>
      <c r="AT147" s="405">
        <f>VLOOKUP($A147,'urban rural'!$A$11:$S$336,14,FALSE)</f>
        <v>2.8901734104046242E-5</v>
      </c>
      <c r="AU147" s="424">
        <f t="shared" si="182"/>
        <v>12</v>
      </c>
      <c r="AV147" s="405">
        <f t="shared" si="164"/>
        <v>12</v>
      </c>
      <c r="AX147" s="405">
        <f>VLOOKUP($A147,'urban rural'!$A$11:$S$336,15,FALSE)</f>
        <v>5.1140632888920939E-5</v>
      </c>
      <c r="AY147" s="424">
        <f t="shared" si="183"/>
        <v>15</v>
      </c>
      <c r="AZ147" s="405">
        <f t="shared" si="165"/>
        <v>15</v>
      </c>
      <c r="BB147" s="405" t="str">
        <f>VLOOKUP($A147,'urban rural'!$A$11:$S$336,16,FALSE)</f>
        <v>error</v>
      </c>
      <c r="BC147" s="424">
        <f t="shared" si="184"/>
        <v>1</v>
      </c>
      <c r="BD147" s="405" t="str">
        <f t="shared" si="166"/>
        <v>9999</v>
      </c>
      <c r="BF147" s="405" t="str">
        <f>VLOOKUP($A147,'urban rural'!$A$11:$S$336,17,FALSE)</f>
        <v>error</v>
      </c>
      <c r="BG147" s="424">
        <f t="shared" si="185"/>
        <v>1</v>
      </c>
      <c r="BH147" s="405" t="str">
        <f t="shared" si="167"/>
        <v>9999</v>
      </c>
      <c r="BJ147" s="405" t="str">
        <f>VLOOKUP($A147,'urban rural'!$A$11:$S$336,18,FALSE)</f>
        <v>error</v>
      </c>
      <c r="BK147" s="424">
        <f t="shared" si="186"/>
        <v>1</v>
      </c>
      <c r="BL147" s="405" t="str">
        <f t="shared" si="168"/>
        <v>9999</v>
      </c>
      <c r="BN147" s="405" t="str">
        <f>VLOOKUP($A147,'urban rural'!$A$11:$S$336,19,FALSE)</f>
        <v>error</v>
      </c>
      <c r="BO147" s="424">
        <f t="shared" si="187"/>
        <v>1</v>
      </c>
      <c r="BP147" s="405" t="str">
        <f t="shared" si="169"/>
        <v>9999</v>
      </c>
      <c r="BQ147" s="167">
        <f>VLOOKUP(A147,'[1]average earnings workplace 2012'!$A$13:$GY$599,[1]lists1!$B$12,FALSE)</f>
        <v>13.12</v>
      </c>
      <c r="BR147" s="167" t="e">
        <f t="shared" si="170"/>
        <v>#N/A</v>
      </c>
      <c r="BS147" s="167" t="e">
        <f t="shared" si="171"/>
        <v>#N/A</v>
      </c>
    </row>
    <row r="148" spans="1:71" x14ac:dyDescent="0.25">
      <c r="A148" s="420" t="s">
        <v>140</v>
      </c>
      <c r="B148" s="167" t="str">
        <f t="shared" si="152"/>
        <v>R80</v>
      </c>
      <c r="C148" s="405" t="str">
        <f>VLOOKUP(A148,'urban rural'!$A$11:$B$336,2,FALSE)</f>
        <v>Rural 80</v>
      </c>
      <c r="D148" s="167" t="str">
        <f t="shared" si="153"/>
        <v>Predominantly Rural</v>
      </c>
      <c r="F148" s="405">
        <f>VLOOKUP($A148,'urban rural'!$A$11:$S$336,4,FALSE)</f>
        <v>1.3043478260869566E-3</v>
      </c>
      <c r="G148" s="424">
        <f t="shared" si="172"/>
        <v>42</v>
      </c>
      <c r="H148" s="405">
        <f t="shared" si="154"/>
        <v>42</v>
      </c>
      <c r="J148" s="405">
        <f>VLOOKUP($A148,'urban rural'!$A$11:$S$336,5,FALSE)</f>
        <v>1.3043478260869566E-3</v>
      </c>
      <c r="K148" s="424">
        <f t="shared" si="173"/>
        <v>49</v>
      </c>
      <c r="L148" s="405">
        <f t="shared" si="155"/>
        <v>49</v>
      </c>
      <c r="N148" s="405">
        <f>VLOOKUP($A148,'urban rural'!$A$11:$S$336,6,FALSE)</f>
        <v>2.2727272727272726E-3</v>
      </c>
      <c r="O148" s="424">
        <f t="shared" si="174"/>
        <v>52</v>
      </c>
      <c r="P148" s="405">
        <f t="shared" si="156"/>
        <v>52</v>
      </c>
      <c r="R148" s="405">
        <f>VLOOKUP($A148,'urban rural'!$A$11:$S$336,7,FALSE)</f>
        <v>4.2148518223077979E-5</v>
      </c>
      <c r="S148" s="424">
        <f t="shared" si="175"/>
        <v>1</v>
      </c>
      <c r="T148" s="405">
        <f t="shared" si="157"/>
        <v>1</v>
      </c>
      <c r="V148" s="405">
        <f>VLOOKUP($A148,'urban rural'!$A$11:$S$336,8,FALSE)</f>
        <v>1.3043478260869566E-3</v>
      </c>
      <c r="W148" s="424">
        <f t="shared" si="176"/>
        <v>46</v>
      </c>
      <c r="X148" s="405">
        <f t="shared" si="158"/>
        <v>46</v>
      </c>
      <c r="Z148" s="405">
        <f>VLOOKUP($A148,'urban rural'!$A$11:$S$336,9,FALSE)</f>
        <v>1.3043478260869566E-3</v>
      </c>
      <c r="AA148" s="424">
        <f t="shared" si="177"/>
        <v>54</v>
      </c>
      <c r="AB148" s="405">
        <f t="shared" si="159"/>
        <v>54</v>
      </c>
      <c r="AD148" s="405">
        <f>VLOOKUP($A148,'urban rural'!$A$11:$S$336,10,FALSE)</f>
        <v>2.2727272727272726E-3</v>
      </c>
      <c r="AE148" s="424">
        <f t="shared" si="178"/>
        <v>54</v>
      </c>
      <c r="AF148" s="405">
        <f t="shared" si="160"/>
        <v>54</v>
      </c>
      <c r="AH148" s="405">
        <f>VLOOKUP($A148,'urban rural'!$A$11:$S$336,11,FALSE)</f>
        <v>4.2148518223077979E-5</v>
      </c>
      <c r="AI148" s="424">
        <f t="shared" si="179"/>
        <v>1</v>
      </c>
      <c r="AJ148" s="405">
        <f t="shared" si="161"/>
        <v>1</v>
      </c>
      <c r="AL148" s="405">
        <f>VLOOKUP($A148,'urban rural'!$A$11:$S$336,12,FALSE)</f>
        <v>0</v>
      </c>
      <c r="AM148" s="424">
        <f t="shared" si="180"/>
        <v>1</v>
      </c>
      <c r="AN148" s="405">
        <f t="shared" si="162"/>
        <v>1</v>
      </c>
      <c r="AP148" s="405">
        <f>VLOOKUP($A148,'urban rural'!$A$11:$S$336,13,FALSE)</f>
        <v>0</v>
      </c>
      <c r="AQ148" s="424">
        <f t="shared" si="181"/>
        <v>1</v>
      </c>
      <c r="AR148" s="405">
        <f t="shared" si="163"/>
        <v>1</v>
      </c>
      <c r="AT148" s="405">
        <f>VLOOKUP($A148,'urban rural'!$A$11:$S$336,14,FALSE)</f>
        <v>0</v>
      </c>
      <c r="AU148" s="424">
        <f t="shared" si="182"/>
        <v>1</v>
      </c>
      <c r="AV148" s="405">
        <f t="shared" si="164"/>
        <v>1</v>
      </c>
      <c r="AX148" s="405">
        <f>VLOOKUP($A148,'urban rural'!$A$11:$S$336,15,FALSE)</f>
        <v>0</v>
      </c>
      <c r="AY148" s="424">
        <f t="shared" si="183"/>
        <v>1</v>
      </c>
      <c r="AZ148" s="405">
        <f t="shared" si="165"/>
        <v>1</v>
      </c>
      <c r="BB148" s="405" t="str">
        <f>VLOOKUP($A148,'urban rural'!$A$11:$S$336,16,FALSE)</f>
        <v>error</v>
      </c>
      <c r="BC148" s="424">
        <f t="shared" si="184"/>
        <v>1</v>
      </c>
      <c r="BD148" s="405" t="str">
        <f t="shared" si="166"/>
        <v>9999</v>
      </c>
      <c r="BF148" s="405" t="str">
        <f>VLOOKUP($A148,'urban rural'!$A$11:$S$336,17,FALSE)</f>
        <v>error</v>
      </c>
      <c r="BG148" s="424">
        <f t="shared" si="185"/>
        <v>1</v>
      </c>
      <c r="BH148" s="405" t="str">
        <f t="shared" si="167"/>
        <v>9999</v>
      </c>
      <c r="BJ148" s="405" t="str">
        <f>VLOOKUP($A148,'urban rural'!$A$11:$S$336,18,FALSE)</f>
        <v>error</v>
      </c>
      <c r="BK148" s="424">
        <f t="shared" si="186"/>
        <v>1</v>
      </c>
      <c r="BL148" s="405" t="str">
        <f t="shared" si="168"/>
        <v>9999</v>
      </c>
      <c r="BN148" s="405" t="str">
        <f>VLOOKUP($A148,'urban rural'!$A$11:$S$336,19,FALSE)</f>
        <v>error</v>
      </c>
      <c r="BO148" s="424">
        <f t="shared" si="187"/>
        <v>1</v>
      </c>
      <c r="BP148" s="405" t="str">
        <f t="shared" si="169"/>
        <v>9999</v>
      </c>
      <c r="BQ148" s="167" t="str">
        <f>VLOOKUP(A148,'[1]average earnings workplace 2012'!$A$13:$GY$599,[1]lists1!$B$12,FALSE)</f>
        <v>&amp;^%</v>
      </c>
      <c r="BR148" s="167" t="e">
        <f t="shared" si="170"/>
        <v>#N/A</v>
      </c>
      <c r="BS148" s="167" t="str">
        <f t="shared" si="171"/>
        <v>9999</v>
      </c>
    </row>
    <row r="149" spans="1:71" x14ac:dyDescent="0.25">
      <c r="A149" s="420" t="s">
        <v>141</v>
      </c>
      <c r="B149" s="167" t="str">
        <f t="shared" si="152"/>
        <v>MU</v>
      </c>
      <c r="C149" s="405" t="str">
        <f>VLOOKUP(A149,'urban rural'!$A$11:$B$336,2,FALSE)</f>
        <v>Major Urban</v>
      </c>
      <c r="D149" s="167" t="str">
        <f t="shared" si="153"/>
        <v>Predominantly Urban</v>
      </c>
      <c r="F149" s="405">
        <f>VLOOKUP($A149,'urban rural'!$A$11:$S$336,4,FALSE)</f>
        <v>8.6257157730348782E-3</v>
      </c>
      <c r="G149" s="424">
        <f t="shared" si="172"/>
        <v>63</v>
      </c>
      <c r="H149" s="405">
        <f t="shared" si="154"/>
        <v>63</v>
      </c>
      <c r="J149" s="405">
        <f>VLOOKUP($A149,'urban rural'!$A$11:$S$336,5,FALSE)</f>
        <v>8.6578546009150985E-3</v>
      </c>
      <c r="K149" s="424">
        <f t="shared" si="173"/>
        <v>66</v>
      </c>
      <c r="L149" s="405">
        <f t="shared" si="155"/>
        <v>66</v>
      </c>
      <c r="N149" s="405">
        <f>VLOOKUP($A149,'urban rural'!$A$11:$S$336,6,FALSE)</f>
        <v>9.3003498250874561E-3</v>
      </c>
      <c r="O149" s="424">
        <f t="shared" si="174"/>
        <v>66</v>
      </c>
      <c r="P149" s="405">
        <f t="shared" si="156"/>
        <v>66</v>
      </c>
      <c r="R149" s="405">
        <f>VLOOKUP($A149,'urban rural'!$A$11:$S$336,7,FALSE)</f>
        <v>5.1711961138472514E-3</v>
      </c>
      <c r="S149" s="424">
        <f t="shared" si="175"/>
        <v>59</v>
      </c>
      <c r="T149" s="405">
        <f t="shared" si="157"/>
        <v>59</v>
      </c>
      <c r="V149" s="405">
        <f>VLOOKUP($A149,'urban rural'!$A$11:$S$336,8,FALSE)</f>
        <v>2.9776158250910982E-3</v>
      </c>
      <c r="W149" s="424">
        <f t="shared" si="176"/>
        <v>53</v>
      </c>
      <c r="X149" s="405">
        <f t="shared" si="158"/>
        <v>53</v>
      </c>
      <c r="Z149" s="405">
        <f>VLOOKUP($A149,'urban rural'!$A$11:$S$336,9,FALSE)</f>
        <v>2.5266903914590746E-3</v>
      </c>
      <c r="AA149" s="424">
        <f t="shared" si="177"/>
        <v>59</v>
      </c>
      <c r="AB149" s="405">
        <f t="shared" si="159"/>
        <v>59</v>
      </c>
      <c r="AD149" s="405">
        <f>VLOOKUP($A149,'urban rural'!$A$11:$S$336,10,FALSE)</f>
        <v>3.0984507746126939E-3</v>
      </c>
      <c r="AE149" s="424">
        <f t="shared" si="178"/>
        <v>59</v>
      </c>
      <c r="AF149" s="405">
        <f t="shared" si="160"/>
        <v>59</v>
      </c>
      <c r="AH149" s="405">
        <f>VLOOKUP($A149,'urban rural'!$A$11:$S$336,11,FALSE)</f>
        <v>1.5270749638472108E-3</v>
      </c>
      <c r="AI149" s="424">
        <f t="shared" si="179"/>
        <v>57</v>
      </c>
      <c r="AJ149" s="405">
        <f t="shared" si="161"/>
        <v>57</v>
      </c>
      <c r="AL149" s="405">
        <f>VLOOKUP($A149,'urban rural'!$A$11:$S$336,12,FALSE)</f>
        <v>5.6480999479437792E-3</v>
      </c>
      <c r="AM149" s="424">
        <f t="shared" si="180"/>
        <v>66</v>
      </c>
      <c r="AN149" s="405">
        <f t="shared" si="162"/>
        <v>66</v>
      </c>
      <c r="AP149" s="405">
        <f>VLOOKUP($A149,'urban rural'!$A$11:$S$336,13,FALSE)</f>
        <v>6.1311642094560243E-3</v>
      </c>
      <c r="AQ149" s="424">
        <f t="shared" si="181"/>
        <v>66</v>
      </c>
      <c r="AR149" s="405">
        <f t="shared" si="163"/>
        <v>66</v>
      </c>
      <c r="AT149" s="405">
        <f>VLOOKUP($A149,'urban rural'!$A$11:$S$336,14,FALSE)</f>
        <v>6.2018990504747627E-3</v>
      </c>
      <c r="AU149" s="424">
        <f t="shared" si="182"/>
        <v>67</v>
      </c>
      <c r="AV149" s="405">
        <f t="shared" si="164"/>
        <v>67</v>
      </c>
      <c r="AX149" s="405">
        <f>VLOOKUP($A149,'urban rural'!$A$11:$S$336,15,FALSE)</f>
        <v>3.6441211500000403E-3</v>
      </c>
      <c r="AY149" s="424">
        <f t="shared" si="183"/>
        <v>62</v>
      </c>
      <c r="AZ149" s="405">
        <f t="shared" si="165"/>
        <v>62</v>
      </c>
      <c r="BB149" s="405" t="str">
        <f>VLOOKUP($A149,'urban rural'!$A$11:$S$336,16,FALSE)</f>
        <v>error</v>
      </c>
      <c r="BC149" s="424">
        <f t="shared" si="184"/>
        <v>1</v>
      </c>
      <c r="BD149" s="405" t="str">
        <f t="shared" si="166"/>
        <v>9999</v>
      </c>
      <c r="BF149" s="405" t="str">
        <f>VLOOKUP($A149,'urban rural'!$A$11:$S$336,17,FALSE)</f>
        <v>error</v>
      </c>
      <c r="BG149" s="424">
        <f t="shared" si="185"/>
        <v>1</v>
      </c>
      <c r="BH149" s="405" t="str">
        <f t="shared" si="167"/>
        <v>9999</v>
      </c>
      <c r="BJ149" s="405" t="str">
        <f>VLOOKUP($A149,'urban rural'!$A$11:$S$336,18,FALSE)</f>
        <v>error</v>
      </c>
      <c r="BK149" s="424">
        <f t="shared" si="186"/>
        <v>1</v>
      </c>
      <c r="BL149" s="405" t="str">
        <f t="shared" si="168"/>
        <v>9999</v>
      </c>
      <c r="BN149" s="405" t="str">
        <f>VLOOKUP($A149,'urban rural'!$A$11:$S$336,19,FALSE)</f>
        <v>error</v>
      </c>
      <c r="BO149" s="424">
        <f t="shared" si="187"/>
        <v>1</v>
      </c>
      <c r="BP149" s="405" t="str">
        <f t="shared" si="169"/>
        <v>9999</v>
      </c>
      <c r="BQ149" s="167">
        <f>VLOOKUP(A149,'[1]average earnings workplace 2012'!$A$13:$GY$599,[1]lists1!$B$12,FALSE)</f>
        <v>20.13</v>
      </c>
      <c r="BR149" s="167" t="e">
        <f t="shared" si="170"/>
        <v>#N/A</v>
      </c>
      <c r="BS149" s="167" t="e">
        <f t="shared" si="171"/>
        <v>#N/A</v>
      </c>
    </row>
    <row r="150" spans="1:71" x14ac:dyDescent="0.25">
      <c r="A150" s="420" t="s">
        <v>142</v>
      </c>
      <c r="B150" s="167" t="str">
        <f t="shared" si="152"/>
        <v>MU</v>
      </c>
      <c r="C150" s="405" t="str">
        <f>VLOOKUP(A150,'urban rural'!$A$11:$B$336,2,FALSE)</f>
        <v>Major Urban</v>
      </c>
      <c r="D150" s="167" t="str">
        <f t="shared" si="153"/>
        <v>Predominantly Urban</v>
      </c>
      <c r="F150" s="405">
        <f>VLOOKUP($A150,'urban rural'!$A$11:$S$336,4,FALSE)</f>
        <v>7.5030750307503074E-3</v>
      </c>
      <c r="G150" s="424">
        <f t="shared" si="172"/>
        <v>59</v>
      </c>
      <c r="H150" s="405">
        <f t="shared" si="154"/>
        <v>59</v>
      </c>
      <c r="J150" s="405">
        <f>VLOOKUP($A150,'urban rural'!$A$11:$S$336,5,FALSE)</f>
        <v>6.3125386040765903E-3</v>
      </c>
      <c r="K150" s="424">
        <f t="shared" si="173"/>
        <v>59</v>
      </c>
      <c r="L150" s="405">
        <f t="shared" si="155"/>
        <v>59</v>
      </c>
      <c r="N150" s="405">
        <f>VLOOKUP($A150,'urban rural'!$A$11:$S$336,6,FALSE)</f>
        <v>8.006230529595015E-3</v>
      </c>
      <c r="O150" s="424">
        <f t="shared" si="174"/>
        <v>62</v>
      </c>
      <c r="P150" s="405">
        <f t="shared" si="156"/>
        <v>62</v>
      </c>
      <c r="R150" s="405">
        <f>VLOOKUP($A150,'urban rural'!$A$11:$S$336,7,FALSE)</f>
        <v>4.6851685505381385E-3</v>
      </c>
      <c r="S150" s="424">
        <f t="shared" si="175"/>
        <v>57</v>
      </c>
      <c r="T150" s="405">
        <f t="shared" si="157"/>
        <v>57</v>
      </c>
      <c r="V150" s="405">
        <f>VLOOKUP($A150,'urban rural'!$A$11:$S$336,8,FALSE)</f>
        <v>3.9975399753997536E-3</v>
      </c>
      <c r="W150" s="424">
        <f t="shared" si="176"/>
        <v>63</v>
      </c>
      <c r="X150" s="405">
        <f t="shared" si="158"/>
        <v>63</v>
      </c>
      <c r="Z150" s="405">
        <f>VLOOKUP($A150,'urban rural'!$A$11:$S$336,9,FALSE)</f>
        <v>2.9894996911673873E-3</v>
      </c>
      <c r="AA150" s="424">
        <f t="shared" si="177"/>
        <v>63</v>
      </c>
      <c r="AB150" s="405">
        <f t="shared" si="159"/>
        <v>63</v>
      </c>
      <c r="AD150" s="405">
        <f>VLOOKUP($A150,'urban rural'!$A$11:$S$336,10,FALSE)</f>
        <v>4.2180685358255456E-3</v>
      </c>
      <c r="AE150" s="424">
        <f t="shared" si="178"/>
        <v>64</v>
      </c>
      <c r="AF150" s="405">
        <f t="shared" si="160"/>
        <v>64</v>
      </c>
      <c r="AH150" s="405">
        <f>VLOOKUP($A150,'urban rural'!$A$11:$S$336,11,FALSE)</f>
        <v>1.7881588631754057E-3</v>
      </c>
      <c r="AI150" s="424">
        <f t="shared" si="179"/>
        <v>62</v>
      </c>
      <c r="AJ150" s="405">
        <f t="shared" si="161"/>
        <v>62</v>
      </c>
      <c r="AL150" s="405">
        <f>VLOOKUP($A150,'urban rural'!$A$11:$S$336,12,FALSE)</f>
        <v>3.5055350553505533E-3</v>
      </c>
      <c r="AM150" s="424">
        <f t="shared" si="180"/>
        <v>56</v>
      </c>
      <c r="AN150" s="405">
        <f t="shared" si="162"/>
        <v>56</v>
      </c>
      <c r="AP150" s="405">
        <f>VLOOKUP($A150,'urban rural'!$A$11:$S$336,13,FALSE)</f>
        <v>3.323038912909203E-3</v>
      </c>
      <c r="AQ150" s="424">
        <f t="shared" si="181"/>
        <v>56</v>
      </c>
      <c r="AR150" s="405">
        <f t="shared" si="163"/>
        <v>56</v>
      </c>
      <c r="AT150" s="405">
        <f>VLOOKUP($A150,'urban rural'!$A$11:$S$336,14,FALSE)</f>
        <v>3.7881619937694703E-3</v>
      </c>
      <c r="AU150" s="424">
        <f t="shared" si="182"/>
        <v>59</v>
      </c>
      <c r="AV150" s="405">
        <f t="shared" si="164"/>
        <v>59</v>
      </c>
      <c r="AX150" s="405">
        <f>VLOOKUP($A150,'urban rural'!$A$11:$S$336,15,FALSE)</f>
        <v>2.897009687362733E-3</v>
      </c>
      <c r="AY150" s="424">
        <f t="shared" si="183"/>
        <v>55</v>
      </c>
      <c r="AZ150" s="405">
        <f t="shared" si="165"/>
        <v>55</v>
      </c>
      <c r="BB150" s="405" t="str">
        <f>VLOOKUP($A150,'urban rural'!$A$11:$S$336,16,FALSE)</f>
        <v>error</v>
      </c>
      <c r="BC150" s="424">
        <f t="shared" si="184"/>
        <v>1</v>
      </c>
      <c r="BD150" s="405" t="str">
        <f t="shared" si="166"/>
        <v>9999</v>
      </c>
      <c r="BF150" s="405" t="str">
        <f>VLOOKUP($A150,'urban rural'!$A$11:$S$336,17,FALSE)</f>
        <v>error</v>
      </c>
      <c r="BG150" s="424">
        <f t="shared" si="185"/>
        <v>1</v>
      </c>
      <c r="BH150" s="405" t="str">
        <f t="shared" si="167"/>
        <v>9999</v>
      </c>
      <c r="BJ150" s="405" t="str">
        <f>VLOOKUP($A150,'urban rural'!$A$11:$S$336,18,FALSE)</f>
        <v>error</v>
      </c>
      <c r="BK150" s="424">
        <f t="shared" si="186"/>
        <v>1</v>
      </c>
      <c r="BL150" s="405" t="str">
        <f t="shared" si="168"/>
        <v>9999</v>
      </c>
      <c r="BN150" s="405" t="str">
        <f>VLOOKUP($A150,'urban rural'!$A$11:$S$336,19,FALSE)</f>
        <v>error</v>
      </c>
      <c r="BO150" s="424">
        <f t="shared" si="187"/>
        <v>1</v>
      </c>
      <c r="BP150" s="405" t="str">
        <f t="shared" si="169"/>
        <v>9999</v>
      </c>
      <c r="BQ150" s="167">
        <f>VLOOKUP(A150,'[1]average earnings workplace 2012'!$A$13:$GY$599,[1]lists1!$B$12,FALSE)</f>
        <v>14.55</v>
      </c>
      <c r="BR150" s="167" t="e">
        <f t="shared" si="170"/>
        <v>#N/A</v>
      </c>
      <c r="BS150" s="167" t="e">
        <f t="shared" si="171"/>
        <v>#N/A</v>
      </c>
    </row>
    <row r="151" spans="1:71" x14ac:dyDescent="0.25">
      <c r="A151" s="420" t="s">
        <v>143</v>
      </c>
      <c r="B151" s="167" t="str">
        <f t="shared" si="152"/>
        <v>SR</v>
      </c>
      <c r="C151" s="405" t="str">
        <f>VLOOKUP(A151,'urban rural'!$A$11:$B$336,2,FALSE)</f>
        <v>Significant Rural</v>
      </c>
      <c r="D151" s="167" t="str">
        <f t="shared" si="153"/>
        <v>Significant Rural</v>
      </c>
      <c r="F151" s="405">
        <f>VLOOKUP($A151,'urban rural'!$A$11:$S$336,4,FALSE)</f>
        <v>1.7324561403508772E-3</v>
      </c>
      <c r="G151" s="424">
        <f t="shared" si="172"/>
        <v>43</v>
      </c>
      <c r="H151" s="405">
        <f t="shared" si="154"/>
        <v>43</v>
      </c>
      <c r="J151" s="405">
        <f>VLOOKUP($A151,'urban rural'!$A$11:$S$336,5,FALSE)</f>
        <v>1.1074918566775244E-3</v>
      </c>
      <c r="K151" s="424">
        <f t="shared" si="173"/>
        <v>45</v>
      </c>
      <c r="L151" s="405">
        <f t="shared" si="155"/>
        <v>45</v>
      </c>
      <c r="N151" s="405">
        <f>VLOOKUP($A151,'urban rural'!$A$11:$S$336,6,FALSE)</f>
        <v>1.6146393972012918E-3</v>
      </c>
      <c r="O151" s="424">
        <f t="shared" si="174"/>
        <v>48</v>
      </c>
      <c r="P151" s="405">
        <f t="shared" si="156"/>
        <v>48</v>
      </c>
      <c r="R151" s="405">
        <f>VLOOKUP($A151,'urban rural'!$A$11:$S$336,7,FALSE)</f>
        <v>2.1741288306924146E-3</v>
      </c>
      <c r="S151" s="424">
        <f t="shared" si="175"/>
        <v>51</v>
      </c>
      <c r="T151" s="405">
        <f t="shared" si="157"/>
        <v>51</v>
      </c>
      <c r="V151" s="405">
        <f>VLOOKUP($A151,'urban rural'!$A$11:$S$336,8,FALSE)</f>
        <v>8.0043859649122804E-4</v>
      </c>
      <c r="W151" s="424">
        <f t="shared" si="176"/>
        <v>33</v>
      </c>
      <c r="X151" s="405">
        <f t="shared" si="158"/>
        <v>33</v>
      </c>
      <c r="Z151" s="405">
        <f>VLOOKUP($A151,'urban rural'!$A$11:$S$336,9,FALSE)</f>
        <v>2.714440825190011E-4</v>
      </c>
      <c r="AA151" s="424">
        <f t="shared" si="177"/>
        <v>22</v>
      </c>
      <c r="AB151" s="405">
        <f t="shared" si="159"/>
        <v>22</v>
      </c>
      <c r="AD151" s="405">
        <f>VLOOKUP($A151,'urban rural'!$A$11:$S$336,10,FALSE)</f>
        <v>5.2744886975242191E-4</v>
      </c>
      <c r="AE151" s="424">
        <f t="shared" si="178"/>
        <v>39</v>
      </c>
      <c r="AF151" s="405">
        <f t="shared" si="160"/>
        <v>39</v>
      </c>
      <c r="AH151" s="405">
        <f>VLOOKUP($A151,'urban rural'!$A$11:$S$336,11,FALSE)</f>
        <v>5.6556913700319571E-4</v>
      </c>
      <c r="AI151" s="424">
        <f t="shared" si="179"/>
        <v>43</v>
      </c>
      <c r="AJ151" s="405">
        <f t="shared" si="161"/>
        <v>43</v>
      </c>
      <c r="AL151" s="405">
        <f>VLOOKUP($A151,'urban rural'!$A$11:$S$336,12,FALSE)</f>
        <v>9.3201754385964909E-4</v>
      </c>
      <c r="AM151" s="424">
        <f t="shared" si="180"/>
        <v>50</v>
      </c>
      <c r="AN151" s="405">
        <f t="shared" si="162"/>
        <v>50</v>
      </c>
      <c r="AP151" s="405">
        <f>VLOOKUP($A151,'urban rural'!$A$11:$S$336,13,FALSE)</f>
        <v>8.3604777415852334E-4</v>
      </c>
      <c r="AQ151" s="424">
        <f t="shared" si="181"/>
        <v>50</v>
      </c>
      <c r="AR151" s="405">
        <f t="shared" si="163"/>
        <v>50</v>
      </c>
      <c r="AT151" s="405">
        <f>VLOOKUP($A151,'urban rural'!$A$11:$S$336,14,FALSE)</f>
        <v>1.0871905274488698E-3</v>
      </c>
      <c r="AU151" s="424">
        <f t="shared" si="182"/>
        <v>49</v>
      </c>
      <c r="AV151" s="405">
        <f t="shared" si="164"/>
        <v>49</v>
      </c>
      <c r="AX151" s="405">
        <f>VLOOKUP($A151,'urban rural'!$A$11:$S$336,15,FALSE)</f>
        <v>1.608559693689219E-3</v>
      </c>
      <c r="AY151" s="424">
        <f t="shared" si="183"/>
        <v>51</v>
      </c>
      <c r="AZ151" s="405">
        <f t="shared" si="165"/>
        <v>51</v>
      </c>
      <c r="BB151" s="405" t="str">
        <f>VLOOKUP($A151,'urban rural'!$A$11:$S$336,16,FALSE)</f>
        <v>error</v>
      </c>
      <c r="BC151" s="424">
        <f t="shared" si="184"/>
        <v>1</v>
      </c>
      <c r="BD151" s="405" t="str">
        <f t="shared" si="166"/>
        <v>9999</v>
      </c>
      <c r="BF151" s="405" t="str">
        <f>VLOOKUP($A151,'urban rural'!$A$11:$S$336,17,FALSE)</f>
        <v>error</v>
      </c>
      <c r="BG151" s="424">
        <f t="shared" si="185"/>
        <v>1</v>
      </c>
      <c r="BH151" s="405" t="str">
        <f t="shared" si="167"/>
        <v>9999</v>
      </c>
      <c r="BJ151" s="405" t="str">
        <f>VLOOKUP($A151,'urban rural'!$A$11:$S$336,18,FALSE)</f>
        <v>error</v>
      </c>
      <c r="BK151" s="424">
        <f t="shared" si="186"/>
        <v>1</v>
      </c>
      <c r="BL151" s="405" t="str">
        <f t="shared" si="168"/>
        <v>9999</v>
      </c>
      <c r="BN151" s="405" t="str">
        <f>VLOOKUP($A151,'urban rural'!$A$11:$S$336,19,FALSE)</f>
        <v>error</v>
      </c>
      <c r="BO151" s="424">
        <f t="shared" si="187"/>
        <v>1</v>
      </c>
      <c r="BP151" s="405" t="str">
        <f t="shared" si="169"/>
        <v>9999</v>
      </c>
      <c r="BQ151" s="167">
        <f>VLOOKUP(A151,'[1]average earnings workplace 2012'!$A$13:$GY$599,[1]lists1!$B$12,FALSE)</f>
        <v>11.69</v>
      </c>
      <c r="BR151" s="167" t="e">
        <f t="shared" si="170"/>
        <v>#N/A</v>
      </c>
      <c r="BS151" s="167" t="e">
        <f t="shared" si="171"/>
        <v>#N/A</v>
      </c>
    </row>
    <row r="152" spans="1:71" x14ac:dyDescent="0.25">
      <c r="A152" s="420" t="s">
        <v>783</v>
      </c>
      <c r="B152" s="167" t="str">
        <f t="shared" si="152"/>
        <v>R50</v>
      </c>
      <c r="C152" s="405" t="str">
        <f>VLOOKUP(A152,'urban rural'!$A$11:$B$336,2,FALSE)</f>
        <v>Rural 50</v>
      </c>
      <c r="D152" s="167" t="str">
        <f t="shared" si="153"/>
        <v>Predominantly Rural</v>
      </c>
      <c r="F152" s="405">
        <f>VLOOKUP($A152,'urban rural'!$A$11:$S$336,4,FALSE)</f>
        <v>1.7719780219780221E-3</v>
      </c>
      <c r="G152" s="424">
        <f t="shared" si="172"/>
        <v>43</v>
      </c>
      <c r="H152" s="405">
        <f t="shared" si="154"/>
        <v>43</v>
      </c>
      <c r="J152" s="405">
        <f>VLOOKUP($A152,'urban rural'!$A$11:$S$336,5,FALSE)</f>
        <v>7.3770491803278688E-4</v>
      </c>
      <c r="K152" s="424">
        <f t="shared" si="173"/>
        <v>31</v>
      </c>
      <c r="L152" s="405">
        <f t="shared" si="155"/>
        <v>31</v>
      </c>
      <c r="N152" s="405">
        <f>VLOOKUP($A152,'urban rural'!$A$11:$S$336,6,FALSE)</f>
        <v>1.1284840244731476E-3</v>
      </c>
      <c r="O152" s="424">
        <f t="shared" si="174"/>
        <v>41</v>
      </c>
      <c r="P152" s="405">
        <f t="shared" si="156"/>
        <v>41</v>
      </c>
      <c r="R152" s="405">
        <f>VLOOKUP($A152,'urban rural'!$A$11:$S$336,7,FALSE)</f>
        <v>1.0832753510667695E-3</v>
      </c>
      <c r="S152" s="424">
        <f t="shared" si="175"/>
        <v>37</v>
      </c>
      <c r="T152" s="405">
        <f t="shared" si="157"/>
        <v>37</v>
      </c>
      <c r="V152" s="405">
        <f>VLOOKUP($A152,'urban rural'!$A$11:$S$336,8,FALSE)</f>
        <v>1.76510989010989E-3</v>
      </c>
      <c r="W152" s="424">
        <f t="shared" si="176"/>
        <v>47</v>
      </c>
      <c r="X152" s="405">
        <f t="shared" si="158"/>
        <v>47</v>
      </c>
      <c r="Z152" s="405">
        <f>VLOOKUP($A152,'urban rural'!$A$11:$S$336,9,FALSE)</f>
        <v>7.3770491803278688E-4</v>
      </c>
      <c r="AA152" s="424">
        <f t="shared" si="177"/>
        <v>44</v>
      </c>
      <c r="AB152" s="405">
        <f t="shared" si="159"/>
        <v>44</v>
      </c>
      <c r="AD152" s="405">
        <f>VLOOKUP($A152,'urban rural'!$A$11:$S$336,10,FALSE)</f>
        <v>1.0944935418082937E-3</v>
      </c>
      <c r="AE152" s="424">
        <f t="shared" si="178"/>
        <v>48</v>
      </c>
      <c r="AF152" s="405">
        <f t="shared" si="160"/>
        <v>48</v>
      </c>
      <c r="AH152" s="405">
        <f>VLOOKUP($A152,'urban rural'!$A$11:$S$336,11,FALSE)</f>
        <v>9.4256247492207842E-4</v>
      </c>
      <c r="AI152" s="424">
        <f t="shared" si="179"/>
        <v>47</v>
      </c>
      <c r="AJ152" s="405">
        <f t="shared" si="161"/>
        <v>47</v>
      </c>
      <c r="AL152" s="405">
        <f>VLOOKUP($A152,'urban rural'!$A$11:$S$336,12,FALSE)</f>
        <v>1.3736263736263736E-5</v>
      </c>
      <c r="AM152" s="424">
        <f t="shared" si="180"/>
        <v>3</v>
      </c>
      <c r="AN152" s="405">
        <f t="shared" si="162"/>
        <v>3</v>
      </c>
      <c r="AP152" s="405">
        <f>VLOOKUP($A152,'urban rural'!$A$11:$S$336,13,FALSE)</f>
        <v>0</v>
      </c>
      <c r="AQ152" s="424">
        <f t="shared" si="181"/>
        <v>1</v>
      </c>
      <c r="AR152" s="405">
        <f t="shared" si="163"/>
        <v>1</v>
      </c>
      <c r="AT152" s="405">
        <f>VLOOKUP($A152,'urban rural'!$A$11:$S$336,14,FALSE)</f>
        <v>3.3990482664853843E-5</v>
      </c>
      <c r="AU152" s="424">
        <f t="shared" si="182"/>
        <v>5</v>
      </c>
      <c r="AV152" s="405">
        <f t="shared" si="164"/>
        <v>5</v>
      </c>
      <c r="AX152" s="405">
        <f>VLOOKUP($A152,'urban rural'!$A$11:$S$336,15,FALSE)</f>
        <v>1.4071287614469117E-4</v>
      </c>
      <c r="AY152" s="424">
        <f t="shared" si="183"/>
        <v>16</v>
      </c>
      <c r="AZ152" s="405">
        <f t="shared" si="165"/>
        <v>16</v>
      </c>
      <c r="BB152" s="405" t="str">
        <f>VLOOKUP($A152,'urban rural'!$A$11:$S$336,16,FALSE)</f>
        <v>error</v>
      </c>
      <c r="BC152" s="424">
        <f t="shared" si="184"/>
        <v>1</v>
      </c>
      <c r="BD152" s="405" t="str">
        <f t="shared" si="166"/>
        <v>9999</v>
      </c>
      <c r="BF152" s="405" t="str">
        <f>VLOOKUP($A152,'urban rural'!$A$11:$S$336,17,FALSE)</f>
        <v>error</v>
      </c>
      <c r="BG152" s="424">
        <f t="shared" si="185"/>
        <v>1</v>
      </c>
      <c r="BH152" s="405" t="str">
        <f t="shared" si="167"/>
        <v>9999</v>
      </c>
      <c r="BJ152" s="405" t="str">
        <f>VLOOKUP($A152,'urban rural'!$A$11:$S$336,18,FALSE)</f>
        <v>error</v>
      </c>
      <c r="BK152" s="424">
        <f t="shared" si="186"/>
        <v>1</v>
      </c>
      <c r="BL152" s="405" t="str">
        <f t="shared" si="168"/>
        <v>9999</v>
      </c>
      <c r="BN152" s="405" t="str">
        <f>VLOOKUP($A152,'urban rural'!$A$11:$S$336,19,FALSE)</f>
        <v>error</v>
      </c>
      <c r="BO152" s="424">
        <f t="shared" si="187"/>
        <v>1</v>
      </c>
      <c r="BP152" s="405" t="str">
        <f t="shared" si="169"/>
        <v>9999</v>
      </c>
      <c r="BQ152" s="167">
        <f>VLOOKUP(A152,'[1]average earnings workplace 2012'!$A$13:$GY$599,[1]lists1!$B$12,FALSE)</f>
        <v>11.06</v>
      </c>
      <c r="BR152" s="167" t="e">
        <f t="shared" si="170"/>
        <v>#N/A</v>
      </c>
      <c r="BS152" s="167" t="e">
        <f t="shared" si="171"/>
        <v>#N/A</v>
      </c>
    </row>
    <row r="153" spans="1:71" x14ac:dyDescent="0.25">
      <c r="A153" s="420" t="s">
        <v>1800</v>
      </c>
      <c r="B153" s="167" t="str">
        <f t="shared" si="152"/>
        <v>LU</v>
      </c>
      <c r="C153" s="405" t="str">
        <f>VLOOKUP(A153,'urban rural'!$A$11:$B$336,2,FALSE)</f>
        <v>Large Urban</v>
      </c>
      <c r="D153" s="167" t="str">
        <f t="shared" si="153"/>
        <v>Predominantly Urban</v>
      </c>
      <c r="F153" s="405">
        <f>VLOOKUP($A153,'urban rural'!$A$11:$S$336,4,FALSE)</f>
        <v>3.5372029606544606E-3</v>
      </c>
      <c r="G153" s="424">
        <f t="shared" si="172"/>
        <v>29</v>
      </c>
      <c r="H153" s="405">
        <f t="shared" si="154"/>
        <v>29</v>
      </c>
      <c r="J153" s="405">
        <f>VLOOKUP($A153,'urban rural'!$A$11:$S$336,5,FALSE)</f>
        <v>2.6200702850449043E-3</v>
      </c>
      <c r="K153" s="424">
        <f t="shared" si="173"/>
        <v>28</v>
      </c>
      <c r="L153" s="405">
        <f t="shared" si="155"/>
        <v>28</v>
      </c>
      <c r="N153" s="405">
        <f>VLOOKUP($A153,'urban rural'!$A$11:$S$336,6,FALSE)</f>
        <v>3.2162373145979703E-3</v>
      </c>
      <c r="O153" s="424">
        <f t="shared" si="174"/>
        <v>30</v>
      </c>
      <c r="P153" s="405">
        <f t="shared" si="156"/>
        <v>30</v>
      </c>
      <c r="R153" s="405">
        <f>VLOOKUP($A153,'urban rural'!$A$11:$S$336,7,FALSE)</f>
        <v>2.2331547433413999E-3</v>
      </c>
      <c r="S153" s="424">
        <f t="shared" si="175"/>
        <v>30</v>
      </c>
      <c r="T153" s="405">
        <f t="shared" si="157"/>
        <v>30</v>
      </c>
      <c r="V153" s="405">
        <f>VLOOKUP($A153,'urban rural'!$A$11:$S$336,8,FALSE)</f>
        <v>1.4491624464355278E-3</v>
      </c>
      <c r="W153" s="424">
        <f t="shared" si="176"/>
        <v>31</v>
      </c>
      <c r="X153" s="405">
        <f t="shared" si="158"/>
        <v>31</v>
      </c>
      <c r="Z153" s="405">
        <f>VLOOKUP($A153,'urban rural'!$A$11:$S$336,9,FALSE)</f>
        <v>5.7008980866848891E-4</v>
      </c>
      <c r="AA153" s="424">
        <f t="shared" si="177"/>
        <v>28</v>
      </c>
      <c r="AB153" s="405">
        <f t="shared" si="159"/>
        <v>28</v>
      </c>
      <c r="AD153" s="405">
        <f>VLOOKUP($A153,'urban rural'!$A$11:$S$336,10,FALSE)</f>
        <v>8.5870413739266198E-4</v>
      </c>
      <c r="AE153" s="424">
        <f t="shared" si="178"/>
        <v>31</v>
      </c>
      <c r="AF153" s="405">
        <f t="shared" si="160"/>
        <v>31</v>
      </c>
      <c r="AH153" s="405">
        <f>VLOOKUP($A153,'urban rural'!$A$11:$S$336,11,FALSE)</f>
        <v>7.6899068107576089E-4</v>
      </c>
      <c r="AI153" s="424">
        <f t="shared" si="179"/>
        <v>30</v>
      </c>
      <c r="AJ153" s="405">
        <f t="shared" si="161"/>
        <v>30</v>
      </c>
      <c r="AL153" s="405">
        <f>VLOOKUP($A153,'urban rural'!$A$11:$S$336,12,FALSE)</f>
        <v>2.0841449162446435E-3</v>
      </c>
      <c r="AM153" s="424">
        <f t="shared" si="180"/>
        <v>31</v>
      </c>
      <c r="AN153" s="405">
        <f t="shared" si="162"/>
        <v>31</v>
      </c>
      <c r="AP153" s="405">
        <f>VLOOKUP($A153,'urban rural'!$A$11:$S$336,13,FALSE)</f>
        <v>2.0499804763764156E-3</v>
      </c>
      <c r="AQ153" s="424">
        <f t="shared" si="181"/>
        <v>30</v>
      </c>
      <c r="AR153" s="405">
        <f t="shared" si="163"/>
        <v>30</v>
      </c>
      <c r="AT153" s="405">
        <f>VLOOKUP($A153,'urban rural'!$A$11:$S$336,14,FALSE)</f>
        <v>2.3536299765807961E-3</v>
      </c>
      <c r="AU153" s="424">
        <f t="shared" si="182"/>
        <v>32</v>
      </c>
      <c r="AV153" s="405">
        <f t="shared" si="164"/>
        <v>32</v>
      </c>
      <c r="AX153" s="405">
        <f>VLOOKUP($A153,'urban rural'!$A$11:$S$336,15,FALSE)</f>
        <v>1.464164062265639E-3</v>
      </c>
      <c r="AY153" s="424">
        <f t="shared" si="183"/>
        <v>30</v>
      </c>
      <c r="AZ153" s="405">
        <f t="shared" si="165"/>
        <v>30</v>
      </c>
      <c r="BB153" s="405" t="str">
        <f>VLOOKUP($A153,'urban rural'!$A$11:$S$336,16,FALSE)</f>
        <v>error</v>
      </c>
      <c r="BC153" s="424">
        <f t="shared" si="184"/>
        <v>1</v>
      </c>
      <c r="BD153" s="405" t="str">
        <f t="shared" si="166"/>
        <v>9999</v>
      </c>
      <c r="BF153" s="405" t="str">
        <f>VLOOKUP($A153,'urban rural'!$A$11:$S$336,17,FALSE)</f>
        <v>error</v>
      </c>
      <c r="BG153" s="424">
        <f t="shared" si="185"/>
        <v>1</v>
      </c>
      <c r="BH153" s="405" t="str">
        <f t="shared" si="167"/>
        <v>9999</v>
      </c>
      <c r="BJ153" s="405" t="str">
        <f>VLOOKUP($A153,'urban rural'!$A$11:$S$336,18,FALSE)</f>
        <v>error</v>
      </c>
      <c r="BK153" s="424">
        <f t="shared" si="186"/>
        <v>1</v>
      </c>
      <c r="BL153" s="405" t="str">
        <f t="shared" si="168"/>
        <v>9999</v>
      </c>
      <c r="BN153" s="405" t="str">
        <f>VLOOKUP($A153,'urban rural'!$A$11:$S$336,19,FALSE)</f>
        <v>error</v>
      </c>
      <c r="BO153" s="424">
        <f t="shared" si="187"/>
        <v>1</v>
      </c>
      <c r="BP153" s="405" t="str">
        <f t="shared" si="169"/>
        <v>9999</v>
      </c>
      <c r="BQ153" s="167">
        <f>VLOOKUP(A153,'[1]average earnings workplace 2012'!$A$13:$GY$599,[1]lists1!$B$12,FALSE)</f>
        <v>12</v>
      </c>
      <c r="BR153" s="167" t="e">
        <f t="shared" si="170"/>
        <v>#N/A</v>
      </c>
      <c r="BS153" s="167" t="e">
        <f t="shared" si="171"/>
        <v>#N/A</v>
      </c>
    </row>
    <row r="154" spans="1:71" x14ac:dyDescent="0.25">
      <c r="A154" s="420" t="s">
        <v>144</v>
      </c>
      <c r="B154" s="167" t="str">
        <f t="shared" si="152"/>
        <v>MU</v>
      </c>
      <c r="C154" s="405" t="str">
        <f>VLOOKUP(A154,'urban rural'!$A$11:$B$336,2,FALSE)</f>
        <v>Major Urban</v>
      </c>
      <c r="D154" s="167" t="str">
        <f t="shared" si="153"/>
        <v>Predominantly Urban</v>
      </c>
      <c r="F154" s="405">
        <f>VLOOKUP($A154,'urban rural'!$A$11:$S$336,4,FALSE)</f>
        <v>3.6923076923076922E-3</v>
      </c>
      <c r="G154" s="424">
        <f t="shared" si="172"/>
        <v>42</v>
      </c>
      <c r="H154" s="405">
        <f t="shared" si="154"/>
        <v>42</v>
      </c>
      <c r="J154" s="405">
        <f>VLOOKUP($A154,'urban rural'!$A$11:$S$336,5,FALSE)</f>
        <v>3.8970120788302605E-3</v>
      </c>
      <c r="K154" s="424">
        <f t="shared" si="173"/>
        <v>45</v>
      </c>
      <c r="L154" s="405">
        <f t="shared" si="155"/>
        <v>45</v>
      </c>
      <c r="N154" s="405">
        <f>VLOOKUP($A154,'urban rural'!$A$11:$S$336,6,FALSE)</f>
        <v>3.7831021437578815E-3</v>
      </c>
      <c r="O154" s="424">
        <f t="shared" si="174"/>
        <v>44</v>
      </c>
      <c r="P154" s="405">
        <f t="shared" si="156"/>
        <v>44</v>
      </c>
      <c r="R154" s="405">
        <f>VLOOKUP($A154,'urban rural'!$A$11:$S$336,7,FALSE)</f>
        <v>3.2557752830265595E-3</v>
      </c>
      <c r="S154" s="424">
        <f t="shared" si="175"/>
        <v>46</v>
      </c>
      <c r="T154" s="405">
        <f t="shared" si="157"/>
        <v>46</v>
      </c>
      <c r="V154" s="405">
        <f>VLOOKUP($A154,'urban rural'!$A$11:$S$336,8,FALSE)</f>
        <v>1.4423076923076924E-3</v>
      </c>
      <c r="W154" s="424">
        <f t="shared" si="176"/>
        <v>40</v>
      </c>
      <c r="X154" s="405">
        <f t="shared" si="158"/>
        <v>40</v>
      </c>
      <c r="Z154" s="405">
        <f>VLOOKUP($A154,'urban rural'!$A$11:$S$336,9,FALSE)</f>
        <v>1.01716465352829E-3</v>
      </c>
      <c r="AA154" s="424">
        <f t="shared" si="177"/>
        <v>42</v>
      </c>
      <c r="AB154" s="405">
        <f t="shared" si="159"/>
        <v>42</v>
      </c>
      <c r="AD154" s="405">
        <f>VLOOKUP($A154,'urban rural'!$A$11:$S$336,10,FALSE)</f>
        <v>1.141235813366961E-3</v>
      </c>
      <c r="AE154" s="424">
        <f t="shared" si="178"/>
        <v>43</v>
      </c>
      <c r="AF154" s="405">
        <f t="shared" si="160"/>
        <v>43</v>
      </c>
      <c r="AH154" s="405">
        <f>VLOOKUP($A154,'urban rural'!$A$11:$S$336,11,FALSE)</f>
        <v>6.3356257882796934E-4</v>
      </c>
      <c r="AI154" s="424">
        <f t="shared" si="179"/>
        <v>35</v>
      </c>
      <c r="AJ154" s="405">
        <f t="shared" si="161"/>
        <v>35</v>
      </c>
      <c r="AL154" s="405">
        <f>VLOOKUP($A154,'urban rural'!$A$11:$S$336,12,FALSE)</f>
        <v>2.2435897435897434E-3</v>
      </c>
      <c r="AM154" s="424">
        <f t="shared" si="180"/>
        <v>44</v>
      </c>
      <c r="AN154" s="405">
        <f t="shared" si="162"/>
        <v>44</v>
      </c>
      <c r="AP154" s="405">
        <f>VLOOKUP($A154,'urban rural'!$A$11:$S$336,13,FALSE)</f>
        <v>2.8798474253019708E-3</v>
      </c>
      <c r="AQ154" s="424">
        <f t="shared" si="181"/>
        <v>50</v>
      </c>
      <c r="AR154" s="405">
        <f t="shared" si="163"/>
        <v>50</v>
      </c>
      <c r="AT154" s="405">
        <f>VLOOKUP($A154,'urban rural'!$A$11:$S$336,14,FALSE)</f>
        <v>2.6418663303909204E-3</v>
      </c>
      <c r="AU154" s="424">
        <f t="shared" si="182"/>
        <v>46</v>
      </c>
      <c r="AV154" s="405">
        <f t="shared" si="164"/>
        <v>46</v>
      </c>
      <c r="AX154" s="405">
        <f>VLOOKUP($A154,'urban rural'!$A$11:$S$336,15,FALSE)</f>
        <v>2.6222127041985901E-3</v>
      </c>
      <c r="AY154" s="424">
        <f t="shared" si="183"/>
        <v>52</v>
      </c>
      <c r="AZ154" s="405">
        <f t="shared" si="165"/>
        <v>52</v>
      </c>
      <c r="BB154" s="405" t="str">
        <f>VLOOKUP($A154,'urban rural'!$A$11:$S$336,16,FALSE)</f>
        <v>error</v>
      </c>
      <c r="BC154" s="424">
        <f t="shared" si="184"/>
        <v>1</v>
      </c>
      <c r="BD154" s="405" t="str">
        <f t="shared" si="166"/>
        <v>9999</v>
      </c>
      <c r="BF154" s="405" t="str">
        <f>VLOOKUP($A154,'urban rural'!$A$11:$S$336,17,FALSE)</f>
        <v>error</v>
      </c>
      <c r="BG154" s="424">
        <f t="shared" si="185"/>
        <v>1</v>
      </c>
      <c r="BH154" s="405" t="str">
        <f t="shared" si="167"/>
        <v>9999</v>
      </c>
      <c r="BJ154" s="405" t="str">
        <f>VLOOKUP($A154,'urban rural'!$A$11:$S$336,18,FALSE)</f>
        <v>error</v>
      </c>
      <c r="BK154" s="424">
        <f t="shared" si="186"/>
        <v>1</v>
      </c>
      <c r="BL154" s="405" t="str">
        <f t="shared" si="168"/>
        <v>9999</v>
      </c>
      <c r="BN154" s="405" t="str">
        <f>VLOOKUP($A154,'urban rural'!$A$11:$S$336,19,FALSE)</f>
        <v>error</v>
      </c>
      <c r="BO154" s="424">
        <f t="shared" si="187"/>
        <v>1</v>
      </c>
      <c r="BP154" s="405" t="str">
        <f t="shared" si="169"/>
        <v>9999</v>
      </c>
      <c r="BQ154" s="167">
        <f>VLOOKUP(A154,'[1]average earnings workplace 2012'!$A$13:$GY$599,[1]lists1!$B$12,FALSE)</f>
        <v>14.58</v>
      </c>
      <c r="BR154" s="167" t="e">
        <f t="shared" si="170"/>
        <v>#N/A</v>
      </c>
      <c r="BS154" s="167" t="e">
        <f t="shared" si="171"/>
        <v>#N/A</v>
      </c>
    </row>
    <row r="155" spans="1:71" x14ac:dyDescent="0.25">
      <c r="A155" s="420" t="s">
        <v>145</v>
      </c>
      <c r="B155" s="167" t="str">
        <f t="shared" si="152"/>
        <v>MU</v>
      </c>
      <c r="C155" s="405" t="str">
        <f>VLOOKUP(A155,'urban rural'!$A$11:$B$336,2,FALSE)</f>
        <v>Major Urban</v>
      </c>
      <c r="D155" s="167" t="str">
        <f t="shared" si="153"/>
        <v>Predominantly Urban</v>
      </c>
      <c r="F155" s="405">
        <f>VLOOKUP($A155,'urban rural'!$A$11:$S$336,4,FALSE)</f>
        <v>1.2044681884409907E-3</v>
      </c>
      <c r="G155" s="424">
        <f t="shared" si="172"/>
        <v>22</v>
      </c>
      <c r="H155" s="405">
        <f t="shared" si="154"/>
        <v>22</v>
      </c>
      <c r="J155" s="405">
        <f>VLOOKUP($A155,'urban rural'!$A$11:$S$336,5,FALSE)</f>
        <v>6.7502410800385725E-4</v>
      </c>
      <c r="K155" s="424">
        <f t="shared" si="173"/>
        <v>18</v>
      </c>
      <c r="L155" s="405">
        <f t="shared" si="155"/>
        <v>18</v>
      </c>
      <c r="N155" s="405">
        <f>VLOOKUP($A155,'urban rural'!$A$11:$S$336,6,FALSE)</f>
        <v>1.0925173320583312E-3</v>
      </c>
      <c r="O155" s="424">
        <f t="shared" si="174"/>
        <v>22</v>
      </c>
      <c r="P155" s="405">
        <f t="shared" si="156"/>
        <v>22</v>
      </c>
      <c r="R155" s="405">
        <f>VLOOKUP($A155,'urban rural'!$A$11:$S$336,7,FALSE)</f>
        <v>1.0136884295209598E-3</v>
      </c>
      <c r="S155" s="424">
        <f t="shared" si="175"/>
        <v>24</v>
      </c>
      <c r="T155" s="405">
        <f t="shared" si="157"/>
        <v>24</v>
      </c>
      <c r="V155" s="405">
        <f>VLOOKUP($A155,'urban rural'!$A$11:$S$336,8,FALSE)</f>
        <v>5.0509956289460903E-4</v>
      </c>
      <c r="W155" s="424">
        <f t="shared" si="176"/>
        <v>17</v>
      </c>
      <c r="X155" s="405">
        <f t="shared" si="158"/>
        <v>17</v>
      </c>
      <c r="Z155" s="405">
        <f>VLOOKUP($A155,'urban rural'!$A$11:$S$336,9,FALSE)</f>
        <v>2.6036644165863067E-4</v>
      </c>
      <c r="AA155" s="424">
        <f t="shared" si="177"/>
        <v>17</v>
      </c>
      <c r="AB155" s="405">
        <f t="shared" si="159"/>
        <v>17</v>
      </c>
      <c r="AD155" s="405">
        <f>VLOOKUP($A155,'urban rural'!$A$11:$S$336,10,FALSE)</f>
        <v>3.6337556777432466E-4</v>
      </c>
      <c r="AE155" s="424">
        <f t="shared" si="178"/>
        <v>17</v>
      </c>
      <c r="AF155" s="405">
        <f t="shared" si="160"/>
        <v>17</v>
      </c>
      <c r="AH155" s="405">
        <f>VLOOKUP($A155,'urban rural'!$A$11:$S$336,11,FALSE)</f>
        <v>2.4531955418204035E-4</v>
      </c>
      <c r="AI155" s="424">
        <f t="shared" si="179"/>
        <v>14</v>
      </c>
      <c r="AJ155" s="405">
        <f t="shared" si="161"/>
        <v>14</v>
      </c>
      <c r="AL155" s="405">
        <f>VLOOKUP($A155,'urban rural'!$A$11:$S$336,12,FALSE)</f>
        <v>7.0179698882952887E-4</v>
      </c>
      <c r="AM155" s="424">
        <f t="shared" si="180"/>
        <v>30</v>
      </c>
      <c r="AN155" s="405">
        <f t="shared" si="162"/>
        <v>30</v>
      </c>
      <c r="AP155" s="405">
        <f>VLOOKUP($A155,'urban rural'!$A$11:$S$336,13,FALSE)</f>
        <v>4.1465766634522663E-4</v>
      </c>
      <c r="AQ155" s="424">
        <f t="shared" si="181"/>
        <v>23</v>
      </c>
      <c r="AR155" s="405">
        <f t="shared" si="163"/>
        <v>23</v>
      </c>
      <c r="AT155" s="405">
        <f>VLOOKUP($A155,'urban rural'!$A$11:$S$336,14,FALSE)</f>
        <v>7.2914176428400673E-4</v>
      </c>
      <c r="AU155" s="424">
        <f t="shared" si="182"/>
        <v>30</v>
      </c>
      <c r="AV155" s="405">
        <f t="shared" si="164"/>
        <v>30</v>
      </c>
      <c r="AX155" s="405">
        <f>VLOOKUP($A155,'urban rural'!$A$11:$S$336,15,FALSE)</f>
        <v>7.6836887533891936E-4</v>
      </c>
      <c r="AY155" s="424">
        <f t="shared" si="183"/>
        <v>30</v>
      </c>
      <c r="AZ155" s="405">
        <f t="shared" si="165"/>
        <v>30</v>
      </c>
      <c r="BB155" s="405" t="str">
        <f>VLOOKUP($A155,'urban rural'!$A$11:$S$336,16,FALSE)</f>
        <v>error</v>
      </c>
      <c r="BC155" s="424">
        <f t="shared" si="184"/>
        <v>1</v>
      </c>
      <c r="BD155" s="405" t="str">
        <f t="shared" si="166"/>
        <v>9999</v>
      </c>
      <c r="BF155" s="405" t="str">
        <f>VLOOKUP($A155,'urban rural'!$A$11:$S$336,17,FALSE)</f>
        <v>error</v>
      </c>
      <c r="BG155" s="424">
        <f t="shared" si="185"/>
        <v>1</v>
      </c>
      <c r="BH155" s="405" t="str">
        <f t="shared" si="167"/>
        <v>9999</v>
      </c>
      <c r="BJ155" s="405" t="str">
        <f>VLOOKUP($A155,'urban rural'!$A$11:$S$336,18,FALSE)</f>
        <v>error</v>
      </c>
      <c r="BK155" s="424">
        <f t="shared" si="186"/>
        <v>1</v>
      </c>
      <c r="BL155" s="405" t="str">
        <f t="shared" si="168"/>
        <v>9999</v>
      </c>
      <c r="BN155" s="405" t="str">
        <f>VLOOKUP($A155,'urban rural'!$A$11:$S$336,19,FALSE)</f>
        <v>error</v>
      </c>
      <c r="BO155" s="424">
        <f t="shared" si="187"/>
        <v>1</v>
      </c>
      <c r="BP155" s="405" t="str">
        <f t="shared" si="169"/>
        <v>9999</v>
      </c>
      <c r="BQ155" s="167">
        <f>VLOOKUP(A155,'[1]average earnings workplace 2012'!$A$13:$GY$599,[1]lists1!$B$12,FALSE)</f>
        <v>11.58</v>
      </c>
      <c r="BR155" s="167" t="e">
        <f t="shared" si="170"/>
        <v>#N/A</v>
      </c>
      <c r="BS155" s="167" t="e">
        <f t="shared" si="171"/>
        <v>#N/A</v>
      </c>
    </row>
    <row r="156" spans="1:71" x14ac:dyDescent="0.25">
      <c r="A156" s="420" t="s">
        <v>146</v>
      </c>
      <c r="B156" s="167" t="str">
        <f t="shared" si="152"/>
        <v>MU</v>
      </c>
      <c r="C156" s="405" t="str">
        <f>VLOOKUP(A156,'urban rural'!$A$11:$B$336,2,FALSE)</f>
        <v>Major Urban</v>
      </c>
      <c r="D156" s="167" t="str">
        <f t="shared" si="153"/>
        <v>Predominantly Urban</v>
      </c>
      <c r="F156" s="405">
        <f>VLOOKUP($A156,'urban rural'!$A$11:$S$336,4,FALSE)</f>
        <v>2.0297699594046007E-4</v>
      </c>
      <c r="G156" s="424">
        <f t="shared" si="172"/>
        <v>1</v>
      </c>
      <c r="H156" s="405">
        <f t="shared" si="154"/>
        <v>1</v>
      </c>
      <c r="J156" s="405">
        <f>VLOOKUP($A156,'urban rural'!$A$11:$S$336,5,FALSE)</f>
        <v>1.6995241332426919E-4</v>
      </c>
      <c r="K156" s="424">
        <f t="shared" si="173"/>
        <v>1</v>
      </c>
      <c r="L156" s="405">
        <f t="shared" si="155"/>
        <v>1</v>
      </c>
      <c r="N156" s="405">
        <f>VLOOKUP($A156,'urban rural'!$A$11:$S$336,6,FALSE)</f>
        <v>1.9808743169398907E-4</v>
      </c>
      <c r="O156" s="424">
        <f t="shared" si="174"/>
        <v>1</v>
      </c>
      <c r="P156" s="405">
        <f t="shared" si="156"/>
        <v>1</v>
      </c>
      <c r="R156" s="405">
        <f>VLOOKUP($A156,'urban rural'!$A$11:$S$336,7,FALSE)</f>
        <v>1.7259753477485629E-4</v>
      </c>
      <c r="S156" s="424">
        <f t="shared" si="175"/>
        <v>2</v>
      </c>
      <c r="T156" s="405">
        <f t="shared" si="157"/>
        <v>2</v>
      </c>
      <c r="V156" s="405">
        <f>VLOOKUP($A156,'urban rural'!$A$11:$S$336,8,FALSE)</f>
        <v>1.4884979702300407E-4</v>
      </c>
      <c r="W156" s="424">
        <f t="shared" si="176"/>
        <v>1</v>
      </c>
      <c r="X156" s="405">
        <f t="shared" si="158"/>
        <v>1</v>
      </c>
      <c r="Z156" s="405">
        <f>VLOOKUP($A156,'urban rural'!$A$11:$S$336,9,FALSE)</f>
        <v>8.1577158395649212E-5</v>
      </c>
      <c r="AA156" s="424">
        <f t="shared" si="177"/>
        <v>1</v>
      </c>
      <c r="AB156" s="405">
        <f t="shared" si="159"/>
        <v>1</v>
      </c>
      <c r="AD156" s="405">
        <f>VLOOKUP($A156,'urban rural'!$A$11:$S$336,10,FALSE)</f>
        <v>1.2295081967213115E-4</v>
      </c>
      <c r="AE156" s="424">
        <f t="shared" si="178"/>
        <v>2</v>
      </c>
      <c r="AF156" s="405">
        <f t="shared" si="160"/>
        <v>2</v>
      </c>
      <c r="AH156" s="405">
        <f>VLOOKUP($A156,'urban rural'!$A$11:$S$336,11,FALSE)</f>
        <v>1.2652430991842316E-4</v>
      </c>
      <c r="AI156" s="424">
        <f t="shared" si="179"/>
        <v>4</v>
      </c>
      <c r="AJ156" s="405">
        <f t="shared" si="161"/>
        <v>4</v>
      </c>
      <c r="AL156" s="405">
        <f>VLOOKUP($A156,'urban rural'!$A$11:$S$336,12,FALSE)</f>
        <v>6.0893098782138022E-5</v>
      </c>
      <c r="AM156" s="424">
        <f t="shared" si="180"/>
        <v>4</v>
      </c>
      <c r="AN156" s="405">
        <f t="shared" si="162"/>
        <v>4</v>
      </c>
      <c r="AP156" s="405">
        <f>VLOOKUP($A156,'urban rural'!$A$11:$S$336,13,FALSE)</f>
        <v>8.8375254928619982E-5</v>
      </c>
      <c r="AQ156" s="424">
        <f t="shared" si="181"/>
        <v>6</v>
      </c>
      <c r="AR156" s="405">
        <f t="shared" si="163"/>
        <v>6</v>
      </c>
      <c r="AT156" s="405">
        <f>VLOOKUP($A156,'urban rural'!$A$11:$S$336,14,FALSE)</f>
        <v>7.5136612021857923E-5</v>
      </c>
      <c r="AU156" s="424">
        <f t="shared" si="182"/>
        <v>6</v>
      </c>
      <c r="AV156" s="405">
        <f t="shared" si="164"/>
        <v>6</v>
      </c>
      <c r="AX156" s="405">
        <f>VLOOKUP($A156,'urban rural'!$A$11:$S$336,15,FALSE)</f>
        <v>4.6073224856433133E-5</v>
      </c>
      <c r="AY156" s="424">
        <f t="shared" si="183"/>
        <v>5</v>
      </c>
      <c r="AZ156" s="405">
        <f t="shared" si="165"/>
        <v>5</v>
      </c>
      <c r="BB156" s="405" t="str">
        <f>VLOOKUP($A156,'urban rural'!$A$11:$S$336,16,FALSE)</f>
        <v>error</v>
      </c>
      <c r="BC156" s="424">
        <f t="shared" si="184"/>
        <v>1</v>
      </c>
      <c r="BD156" s="405" t="str">
        <f t="shared" si="166"/>
        <v>9999</v>
      </c>
      <c r="BF156" s="405" t="str">
        <f>VLOOKUP($A156,'urban rural'!$A$11:$S$336,17,FALSE)</f>
        <v>error</v>
      </c>
      <c r="BG156" s="424">
        <f t="shared" si="185"/>
        <v>1</v>
      </c>
      <c r="BH156" s="405" t="str">
        <f t="shared" si="167"/>
        <v>9999</v>
      </c>
      <c r="BJ156" s="405" t="str">
        <f>VLOOKUP($A156,'urban rural'!$A$11:$S$336,18,FALSE)</f>
        <v>error</v>
      </c>
      <c r="BK156" s="424">
        <f t="shared" si="186"/>
        <v>1</v>
      </c>
      <c r="BL156" s="405" t="str">
        <f t="shared" si="168"/>
        <v>9999</v>
      </c>
      <c r="BN156" s="405" t="str">
        <f>VLOOKUP($A156,'urban rural'!$A$11:$S$336,19,FALSE)</f>
        <v>error</v>
      </c>
      <c r="BO156" s="424">
        <f t="shared" si="187"/>
        <v>1</v>
      </c>
      <c r="BP156" s="405" t="str">
        <f t="shared" si="169"/>
        <v>9999</v>
      </c>
      <c r="BQ156" s="167">
        <f>VLOOKUP(A156,'[1]average earnings workplace 2012'!$A$13:$GY$599,[1]lists1!$B$12,FALSE)</f>
        <v>13.91</v>
      </c>
      <c r="BR156" s="167" t="e">
        <f t="shared" si="170"/>
        <v>#N/A</v>
      </c>
      <c r="BS156" s="167" t="e">
        <f t="shared" si="171"/>
        <v>#N/A</v>
      </c>
    </row>
    <row r="157" spans="1:71" x14ac:dyDescent="0.25">
      <c r="A157" s="420" t="s">
        <v>147</v>
      </c>
      <c r="B157" s="167" t="str">
        <f t="shared" si="152"/>
        <v>MU</v>
      </c>
      <c r="C157" s="405" t="str">
        <f>VLOOKUP(A157,'urban rural'!$A$11:$B$336,2,FALSE)</f>
        <v>Major Urban</v>
      </c>
      <c r="D157" s="167" t="str">
        <f t="shared" si="153"/>
        <v>Predominantly Urban</v>
      </c>
      <c r="F157" s="405">
        <f>VLOOKUP($A157,'urban rural'!$A$11:$S$336,4,FALSE)</f>
        <v>7.606364579730197E-3</v>
      </c>
      <c r="G157" s="424">
        <f t="shared" si="172"/>
        <v>60</v>
      </c>
      <c r="H157" s="405">
        <f t="shared" si="154"/>
        <v>60</v>
      </c>
      <c r="J157" s="405">
        <f>VLOOKUP($A157,'urban rural'!$A$11:$S$336,5,FALSE)</f>
        <v>6.9704182250935054E-3</v>
      </c>
      <c r="K157" s="424">
        <f t="shared" si="173"/>
        <v>62</v>
      </c>
      <c r="L157" s="405">
        <f t="shared" si="155"/>
        <v>62</v>
      </c>
      <c r="N157" s="405">
        <f>VLOOKUP($A157,'urban rural'!$A$11:$S$336,6,FALSE)</f>
        <v>6.2008733624454148E-3</v>
      </c>
      <c r="O157" s="424">
        <f t="shared" si="174"/>
        <v>58</v>
      </c>
      <c r="P157" s="405">
        <f t="shared" si="156"/>
        <v>58</v>
      </c>
      <c r="R157" s="405">
        <f>VLOOKUP($A157,'urban rural'!$A$11:$S$336,7,FALSE)</f>
        <v>4.5154078102117154E-3</v>
      </c>
      <c r="S157" s="424">
        <f t="shared" si="175"/>
        <v>56</v>
      </c>
      <c r="T157" s="405">
        <f t="shared" si="157"/>
        <v>56</v>
      </c>
      <c r="V157" s="405">
        <f>VLOOKUP($A157,'urban rural'!$A$11:$S$336,8,FALSE)</f>
        <v>3.2826011760636459E-3</v>
      </c>
      <c r="W157" s="424">
        <f t="shared" si="176"/>
        <v>57</v>
      </c>
      <c r="X157" s="405">
        <f t="shared" si="158"/>
        <v>57</v>
      </c>
      <c r="Z157" s="405">
        <f>VLOOKUP($A157,'urban rural'!$A$11:$S$336,9,FALSE)</f>
        <v>2.6385583134988099E-3</v>
      </c>
      <c r="AA157" s="424">
        <f t="shared" si="177"/>
        <v>60</v>
      </c>
      <c r="AB157" s="405">
        <f t="shared" si="159"/>
        <v>60</v>
      </c>
      <c r="AD157" s="405">
        <f>VLOOKUP($A157,'urban rural'!$A$11:$S$336,10,FALSE)</f>
        <v>3.2079274437353039E-3</v>
      </c>
      <c r="AE157" s="424">
        <f t="shared" si="178"/>
        <v>61</v>
      </c>
      <c r="AF157" s="405">
        <f t="shared" si="160"/>
        <v>61</v>
      </c>
      <c r="AH157" s="405">
        <f>VLOOKUP($A157,'urban rural'!$A$11:$S$336,11,FALSE)</f>
        <v>1.7014383769248763E-3</v>
      </c>
      <c r="AI157" s="424">
        <f t="shared" si="179"/>
        <v>60</v>
      </c>
      <c r="AJ157" s="405">
        <f t="shared" si="161"/>
        <v>60</v>
      </c>
      <c r="AL157" s="405">
        <f>VLOOKUP($A157,'urban rural'!$A$11:$S$336,12,FALSE)</f>
        <v>4.3237634036665511E-3</v>
      </c>
      <c r="AM157" s="424">
        <f t="shared" si="180"/>
        <v>63</v>
      </c>
      <c r="AN157" s="405">
        <f t="shared" si="162"/>
        <v>63</v>
      </c>
      <c r="AP157" s="405">
        <f>VLOOKUP($A157,'urban rural'!$A$11:$S$336,13,FALSE)</f>
        <v>4.3284597075824551E-3</v>
      </c>
      <c r="AQ157" s="424">
        <f t="shared" si="181"/>
        <v>63</v>
      </c>
      <c r="AR157" s="405">
        <f t="shared" si="163"/>
        <v>63</v>
      </c>
      <c r="AT157" s="405">
        <f>VLOOKUP($A157,'urban rural'!$A$11:$S$336,14,FALSE)</f>
        <v>2.9929459187101109E-3</v>
      </c>
      <c r="AU157" s="424">
        <f t="shared" si="182"/>
        <v>52</v>
      </c>
      <c r="AV157" s="405">
        <f t="shared" si="164"/>
        <v>52</v>
      </c>
      <c r="AX157" s="405">
        <f>VLOOKUP($A157,'urban rural'!$A$11:$S$336,15,FALSE)</f>
        <v>2.8139694332868395E-3</v>
      </c>
      <c r="AY157" s="424">
        <f t="shared" si="183"/>
        <v>54</v>
      </c>
      <c r="AZ157" s="405">
        <f t="shared" si="165"/>
        <v>54</v>
      </c>
      <c r="BB157" s="405" t="str">
        <f>VLOOKUP($A157,'urban rural'!$A$11:$S$336,16,FALSE)</f>
        <v>error</v>
      </c>
      <c r="BC157" s="424">
        <f t="shared" si="184"/>
        <v>1</v>
      </c>
      <c r="BD157" s="405" t="str">
        <f t="shared" si="166"/>
        <v>9999</v>
      </c>
      <c r="BF157" s="405" t="str">
        <f>VLOOKUP($A157,'urban rural'!$A$11:$S$336,17,FALSE)</f>
        <v>error</v>
      </c>
      <c r="BG157" s="424">
        <f t="shared" si="185"/>
        <v>1</v>
      </c>
      <c r="BH157" s="405" t="str">
        <f t="shared" si="167"/>
        <v>9999</v>
      </c>
      <c r="BJ157" s="405" t="str">
        <f>VLOOKUP($A157,'urban rural'!$A$11:$S$336,18,FALSE)</f>
        <v>error</v>
      </c>
      <c r="BK157" s="424">
        <f t="shared" si="186"/>
        <v>1</v>
      </c>
      <c r="BL157" s="405" t="str">
        <f t="shared" si="168"/>
        <v>9999</v>
      </c>
      <c r="BN157" s="405" t="str">
        <f>VLOOKUP($A157,'urban rural'!$A$11:$S$336,19,FALSE)</f>
        <v>error</v>
      </c>
      <c r="BO157" s="424">
        <f t="shared" si="187"/>
        <v>1</v>
      </c>
      <c r="BP157" s="405" t="str">
        <f t="shared" si="169"/>
        <v>9999</v>
      </c>
      <c r="BQ157" s="167">
        <f>VLOOKUP(A157,'[1]average earnings workplace 2012'!$A$13:$GY$599,[1]lists1!$B$12,FALSE)</f>
        <v>17.829999999999998</v>
      </c>
      <c r="BR157" s="167" t="e">
        <f t="shared" si="170"/>
        <v>#N/A</v>
      </c>
      <c r="BS157" s="167" t="e">
        <f t="shared" si="171"/>
        <v>#N/A</v>
      </c>
    </row>
    <row r="158" spans="1:71" x14ac:dyDescent="0.25">
      <c r="A158" s="420" t="s">
        <v>148</v>
      </c>
      <c r="B158" s="167" t="str">
        <f t="shared" si="152"/>
        <v>SR</v>
      </c>
      <c r="C158" s="405" t="str">
        <f>VLOOKUP(A158,'urban rural'!$A$11:$B$336,2,FALSE)</f>
        <v>Significant Rural</v>
      </c>
      <c r="D158" s="167" t="str">
        <f t="shared" si="153"/>
        <v>Significant Rural</v>
      </c>
      <c r="F158" s="405">
        <f>VLOOKUP($A158,'urban rural'!$A$11:$S$336,4,FALSE)</f>
        <v>3.593519882179676E-3</v>
      </c>
      <c r="G158" s="424">
        <f t="shared" si="172"/>
        <v>53</v>
      </c>
      <c r="H158" s="405">
        <f t="shared" si="154"/>
        <v>53</v>
      </c>
      <c r="J158" s="405">
        <f>VLOOKUP($A158,'urban rural'!$A$11:$S$336,5,FALSE)</f>
        <v>2.3970588235294119E-3</v>
      </c>
      <c r="K158" s="424">
        <f t="shared" si="173"/>
        <v>53</v>
      </c>
      <c r="L158" s="405">
        <f t="shared" si="155"/>
        <v>53</v>
      </c>
      <c r="N158" s="405">
        <f>VLOOKUP($A158,'urban rural'!$A$11:$S$336,6,FALSE)</f>
        <v>2.385120350109409E-3</v>
      </c>
      <c r="O158" s="424">
        <f t="shared" si="174"/>
        <v>53</v>
      </c>
      <c r="P158" s="405">
        <f t="shared" si="156"/>
        <v>53</v>
      </c>
      <c r="R158" s="405">
        <f>VLOOKUP($A158,'urban rural'!$A$11:$S$336,7,FALSE)</f>
        <v>2.9740543493281106E-3</v>
      </c>
      <c r="S158" s="424">
        <f t="shared" si="175"/>
        <v>54</v>
      </c>
      <c r="T158" s="405">
        <f t="shared" si="157"/>
        <v>54</v>
      </c>
      <c r="V158" s="405">
        <f>VLOOKUP($A158,'urban rural'!$A$11:$S$336,8,FALSE)</f>
        <v>8.4683357879234171E-4</v>
      </c>
      <c r="W158" s="424">
        <f t="shared" si="176"/>
        <v>34</v>
      </c>
      <c r="X158" s="405">
        <f t="shared" si="158"/>
        <v>34</v>
      </c>
      <c r="Z158" s="405">
        <f>VLOOKUP($A158,'urban rural'!$A$11:$S$336,9,FALSE)</f>
        <v>3.4558823529411766E-4</v>
      </c>
      <c r="AA158" s="424">
        <f t="shared" si="177"/>
        <v>28</v>
      </c>
      <c r="AB158" s="405">
        <f t="shared" si="159"/>
        <v>28</v>
      </c>
      <c r="AD158" s="405">
        <f>VLOOKUP($A158,'urban rural'!$A$11:$S$336,10,FALSE)</f>
        <v>4.7410649161196209E-4</v>
      </c>
      <c r="AE158" s="424">
        <f t="shared" si="178"/>
        <v>33</v>
      </c>
      <c r="AF158" s="405">
        <f t="shared" si="160"/>
        <v>33</v>
      </c>
      <c r="AH158" s="405">
        <f>VLOOKUP($A158,'urban rural'!$A$11:$S$336,11,FALSE)</f>
        <v>3.7400923171070777E-4</v>
      </c>
      <c r="AI158" s="424">
        <f t="shared" si="179"/>
        <v>29</v>
      </c>
      <c r="AJ158" s="405">
        <f t="shared" si="161"/>
        <v>29</v>
      </c>
      <c r="AL158" s="405">
        <f>VLOOKUP($A158,'urban rural'!$A$11:$S$336,12,FALSE)</f>
        <v>2.7466863033873343E-3</v>
      </c>
      <c r="AM158" s="424">
        <f t="shared" si="180"/>
        <v>53</v>
      </c>
      <c r="AN158" s="405">
        <f t="shared" si="162"/>
        <v>53</v>
      </c>
      <c r="AP158" s="405">
        <f>VLOOKUP($A158,'urban rural'!$A$11:$S$336,13,FALSE)</f>
        <v>2.0514705882352939E-3</v>
      </c>
      <c r="AQ158" s="424">
        <f t="shared" si="181"/>
        <v>53</v>
      </c>
      <c r="AR158" s="405">
        <f t="shared" si="163"/>
        <v>53</v>
      </c>
      <c r="AT158" s="405">
        <f>VLOOKUP($A158,'urban rural'!$A$11:$S$336,14,FALSE)</f>
        <v>1.9110138584974472E-3</v>
      </c>
      <c r="AU158" s="424">
        <f t="shared" si="182"/>
        <v>53</v>
      </c>
      <c r="AV158" s="405">
        <f t="shared" si="164"/>
        <v>53</v>
      </c>
      <c r="AX158" s="405">
        <f>VLOOKUP($A158,'urban rural'!$A$11:$S$336,15,FALSE)</f>
        <v>2.6000451176174028E-3</v>
      </c>
      <c r="AY158" s="424">
        <f t="shared" si="183"/>
        <v>54</v>
      </c>
      <c r="AZ158" s="405">
        <f t="shared" si="165"/>
        <v>54</v>
      </c>
      <c r="BB158" s="405" t="str">
        <f>VLOOKUP($A158,'urban rural'!$A$11:$S$336,16,FALSE)</f>
        <v>error</v>
      </c>
      <c r="BC158" s="424">
        <f t="shared" si="184"/>
        <v>1</v>
      </c>
      <c r="BD158" s="405" t="str">
        <f t="shared" si="166"/>
        <v>9999</v>
      </c>
      <c r="BF158" s="405" t="str">
        <f>VLOOKUP($A158,'urban rural'!$A$11:$S$336,17,FALSE)</f>
        <v>error</v>
      </c>
      <c r="BG158" s="424">
        <f t="shared" si="185"/>
        <v>1</v>
      </c>
      <c r="BH158" s="405" t="str">
        <f t="shared" si="167"/>
        <v>9999</v>
      </c>
      <c r="BJ158" s="405" t="str">
        <f>VLOOKUP($A158,'urban rural'!$A$11:$S$336,18,FALSE)</f>
        <v>error</v>
      </c>
      <c r="BK158" s="424">
        <f t="shared" si="186"/>
        <v>1</v>
      </c>
      <c r="BL158" s="405" t="str">
        <f t="shared" si="168"/>
        <v>9999</v>
      </c>
      <c r="BN158" s="405" t="str">
        <f>VLOOKUP($A158,'urban rural'!$A$11:$S$336,19,FALSE)</f>
        <v>error</v>
      </c>
      <c r="BO158" s="424">
        <f t="shared" si="187"/>
        <v>1</v>
      </c>
      <c r="BP158" s="405" t="str">
        <f t="shared" si="169"/>
        <v>9999</v>
      </c>
      <c r="BQ158" s="167">
        <f>VLOOKUP(A158,'[1]average earnings workplace 2012'!$A$13:$GY$599,[1]lists1!$B$12,FALSE)</f>
        <v>12.39</v>
      </c>
      <c r="BR158" s="167" t="e">
        <f t="shared" si="170"/>
        <v>#N/A</v>
      </c>
      <c r="BS158" s="167" t="e">
        <f t="shared" si="171"/>
        <v>#N/A</v>
      </c>
    </row>
    <row r="159" spans="1:71" x14ac:dyDescent="0.25">
      <c r="A159" s="420" t="s">
        <v>149</v>
      </c>
      <c r="B159" s="167" t="str">
        <f t="shared" si="152"/>
        <v>MU</v>
      </c>
      <c r="C159" s="405" t="str">
        <f>VLOOKUP(A159,'urban rural'!$A$11:$B$336,2,FALSE)</f>
        <v>Major Urban</v>
      </c>
      <c r="D159" s="167" t="str">
        <f t="shared" si="153"/>
        <v>Predominantly Urban</v>
      </c>
      <c r="F159" s="405">
        <f>VLOOKUP($A159,'urban rural'!$A$11:$S$336,4,FALSE)</f>
        <v>2.9000943777807739E-3</v>
      </c>
      <c r="G159" s="424">
        <f t="shared" si="172"/>
        <v>38</v>
      </c>
      <c r="H159" s="405">
        <f t="shared" si="154"/>
        <v>38</v>
      </c>
      <c r="J159" s="405">
        <f>VLOOKUP($A159,'urban rural'!$A$11:$S$336,5,FALSE)</f>
        <v>2.3027288614061031E-3</v>
      </c>
      <c r="K159" s="424">
        <f t="shared" si="173"/>
        <v>38</v>
      </c>
      <c r="L159" s="405">
        <f t="shared" si="155"/>
        <v>38</v>
      </c>
      <c r="N159" s="405">
        <f>VLOOKUP($A159,'urban rural'!$A$11:$S$336,6,FALSE)</f>
        <v>2.4331193151417869E-3</v>
      </c>
      <c r="O159" s="424">
        <f t="shared" si="174"/>
        <v>38</v>
      </c>
      <c r="P159" s="405">
        <f t="shared" si="156"/>
        <v>38</v>
      </c>
      <c r="R159" s="405">
        <f>VLOOKUP($A159,'urban rural'!$A$11:$S$336,7,FALSE)</f>
        <v>1.5408329410396215E-3</v>
      </c>
      <c r="S159" s="424">
        <f t="shared" si="175"/>
        <v>34</v>
      </c>
      <c r="T159" s="405">
        <f t="shared" si="157"/>
        <v>34</v>
      </c>
      <c r="V159" s="405">
        <f>VLOOKUP($A159,'urban rural'!$A$11:$S$336,8,FALSE)</f>
        <v>1.0610759067008224E-3</v>
      </c>
      <c r="W159" s="424">
        <f t="shared" si="176"/>
        <v>32</v>
      </c>
      <c r="X159" s="405">
        <f t="shared" si="158"/>
        <v>32</v>
      </c>
      <c r="Z159" s="405">
        <f>VLOOKUP($A159,'urban rural'!$A$11:$S$336,9,FALSE)</f>
        <v>5.242640139803737E-4</v>
      </c>
      <c r="AA159" s="424">
        <f t="shared" si="177"/>
        <v>31</v>
      </c>
      <c r="AB159" s="405">
        <f t="shared" si="159"/>
        <v>31</v>
      </c>
      <c r="AD159" s="405">
        <f>VLOOKUP($A159,'urban rural'!$A$11:$S$336,10,FALSE)</f>
        <v>6.4874264312466561E-4</v>
      </c>
      <c r="AE159" s="424">
        <f t="shared" si="178"/>
        <v>29</v>
      </c>
      <c r="AF159" s="405">
        <f t="shared" si="160"/>
        <v>29</v>
      </c>
      <c r="AH159" s="405">
        <f>VLOOKUP($A159,'urban rural'!$A$11:$S$336,11,FALSE)</f>
        <v>6.2921646334937985E-4</v>
      </c>
      <c r="AI159" s="424">
        <f t="shared" si="179"/>
        <v>34</v>
      </c>
      <c r="AJ159" s="405">
        <f t="shared" si="161"/>
        <v>34</v>
      </c>
      <c r="AL159" s="405">
        <f>VLOOKUP($A159,'urban rural'!$A$11:$S$336,12,FALSE)</f>
        <v>1.8390184710799515E-3</v>
      </c>
      <c r="AM159" s="424">
        <f t="shared" si="180"/>
        <v>40</v>
      </c>
      <c r="AN159" s="405">
        <f t="shared" si="162"/>
        <v>40</v>
      </c>
      <c r="AP159" s="405">
        <f>VLOOKUP($A159,'urban rural'!$A$11:$S$336,13,FALSE)</f>
        <v>1.7784648474257292E-3</v>
      </c>
      <c r="AQ159" s="424">
        <f t="shared" si="181"/>
        <v>40</v>
      </c>
      <c r="AR159" s="405">
        <f t="shared" si="163"/>
        <v>40</v>
      </c>
      <c r="AT159" s="405">
        <f>VLOOKUP($A159,'urban rural'!$A$11:$S$336,14,FALSE)</f>
        <v>1.7857142857142857E-3</v>
      </c>
      <c r="AU159" s="424">
        <f t="shared" si="182"/>
        <v>38</v>
      </c>
      <c r="AV159" s="405">
        <f t="shared" si="164"/>
        <v>38</v>
      </c>
      <c r="AX159" s="405">
        <f>VLOOKUP($A159,'urban rural'!$A$11:$S$336,15,FALSE)</f>
        <v>9.1161647769024139E-4</v>
      </c>
      <c r="AY159" s="424">
        <f t="shared" si="183"/>
        <v>34</v>
      </c>
      <c r="AZ159" s="405">
        <f t="shared" si="165"/>
        <v>34</v>
      </c>
      <c r="BB159" s="405" t="str">
        <f>VLOOKUP($A159,'urban rural'!$A$11:$S$336,16,FALSE)</f>
        <v>error</v>
      </c>
      <c r="BC159" s="424">
        <f t="shared" si="184"/>
        <v>1</v>
      </c>
      <c r="BD159" s="405" t="str">
        <f t="shared" si="166"/>
        <v>9999</v>
      </c>
      <c r="BF159" s="405" t="str">
        <f>VLOOKUP($A159,'urban rural'!$A$11:$S$336,17,FALSE)</f>
        <v>error</v>
      </c>
      <c r="BG159" s="424">
        <f t="shared" si="185"/>
        <v>1</v>
      </c>
      <c r="BH159" s="405" t="str">
        <f t="shared" si="167"/>
        <v>9999</v>
      </c>
      <c r="BJ159" s="405" t="str">
        <f>VLOOKUP($A159,'urban rural'!$A$11:$S$336,18,FALSE)</f>
        <v>error</v>
      </c>
      <c r="BK159" s="424">
        <f t="shared" si="186"/>
        <v>1</v>
      </c>
      <c r="BL159" s="405" t="str">
        <f t="shared" si="168"/>
        <v>9999</v>
      </c>
      <c r="BN159" s="405" t="str">
        <f>VLOOKUP($A159,'urban rural'!$A$11:$S$336,19,FALSE)</f>
        <v>error</v>
      </c>
      <c r="BO159" s="424">
        <f t="shared" si="187"/>
        <v>1</v>
      </c>
      <c r="BP159" s="405" t="str">
        <f t="shared" si="169"/>
        <v>9999</v>
      </c>
      <c r="BQ159" s="167">
        <f>VLOOKUP(A159,'[1]average earnings workplace 2012'!$A$13:$GY$599,[1]lists1!$B$12,FALSE)</f>
        <v>12.72</v>
      </c>
      <c r="BR159" s="167" t="e">
        <f t="shared" si="170"/>
        <v>#N/A</v>
      </c>
      <c r="BS159" s="167" t="e">
        <f t="shared" si="171"/>
        <v>#N/A</v>
      </c>
    </row>
    <row r="160" spans="1:71" x14ac:dyDescent="0.25">
      <c r="A160" s="420" t="s">
        <v>150</v>
      </c>
      <c r="B160" s="167" t="str">
        <f t="shared" si="152"/>
        <v>LU</v>
      </c>
      <c r="C160" s="405" t="str">
        <f>VLOOKUP(A160,'urban rural'!$A$11:$B$336,2,FALSE)</f>
        <v>Large Urban</v>
      </c>
      <c r="D160" s="167" t="str">
        <f t="shared" si="153"/>
        <v>Predominantly Urban</v>
      </c>
      <c r="F160" s="405">
        <f>VLOOKUP($A160,'urban rural'!$A$11:$S$336,4,FALSE)</f>
        <v>2.8177496038034864E-3</v>
      </c>
      <c r="G160" s="424">
        <f t="shared" si="172"/>
        <v>28</v>
      </c>
      <c r="H160" s="405">
        <f t="shared" si="154"/>
        <v>28</v>
      </c>
      <c r="J160" s="405">
        <f>VLOOKUP($A160,'urban rural'!$A$11:$S$336,5,FALSE)</f>
        <v>1.5045355020331561E-3</v>
      </c>
      <c r="K160" s="424">
        <f t="shared" si="173"/>
        <v>25</v>
      </c>
      <c r="L160" s="405">
        <f t="shared" si="155"/>
        <v>25</v>
      </c>
      <c r="N160" s="405">
        <f>VLOOKUP($A160,'urban rural'!$A$11:$S$336,6,FALSE)</f>
        <v>2.2960911049553709E-3</v>
      </c>
      <c r="O160" s="424">
        <f t="shared" si="174"/>
        <v>28</v>
      </c>
      <c r="P160" s="405">
        <f t="shared" si="156"/>
        <v>28</v>
      </c>
      <c r="R160" s="405">
        <f>VLOOKUP($A160,'urban rural'!$A$11:$S$336,7,FALSE)</f>
        <v>2.5804706127250041E-3</v>
      </c>
      <c r="S160" s="424">
        <f t="shared" si="175"/>
        <v>32</v>
      </c>
      <c r="T160" s="405">
        <f t="shared" si="157"/>
        <v>32</v>
      </c>
      <c r="V160" s="405">
        <f>VLOOKUP($A160,'urban rural'!$A$11:$S$336,8,FALSE)</f>
        <v>1.9873217115689381E-3</v>
      </c>
      <c r="W160" s="424">
        <f t="shared" si="176"/>
        <v>36</v>
      </c>
      <c r="X160" s="405">
        <f t="shared" si="158"/>
        <v>36</v>
      </c>
      <c r="Z160" s="405">
        <f>VLOOKUP($A160,'urban rural'!$A$11:$S$336,9,FALSE)</f>
        <v>7.8198310916484208E-4</v>
      </c>
      <c r="AA160" s="424">
        <f t="shared" si="177"/>
        <v>32</v>
      </c>
      <c r="AB160" s="405">
        <f t="shared" si="159"/>
        <v>32</v>
      </c>
      <c r="AD160" s="405">
        <f>VLOOKUP($A160,'urban rural'!$A$11:$S$336,10,FALSE)</f>
        <v>1.3327177593105571E-3</v>
      </c>
      <c r="AE160" s="424">
        <f t="shared" si="178"/>
        <v>35</v>
      </c>
      <c r="AF160" s="405">
        <f t="shared" si="160"/>
        <v>35</v>
      </c>
      <c r="AH160" s="405">
        <f>VLOOKUP($A160,'urban rural'!$A$11:$S$336,11,FALSE)</f>
        <v>8.9313936776852835E-4</v>
      </c>
      <c r="AI160" s="424">
        <f t="shared" si="179"/>
        <v>33</v>
      </c>
      <c r="AJ160" s="405">
        <f t="shared" si="161"/>
        <v>33</v>
      </c>
      <c r="AL160" s="405">
        <f>VLOOKUP($A160,'urban rural'!$A$11:$S$336,12,FALSE)</f>
        <v>8.304278922345483E-4</v>
      </c>
      <c r="AM160" s="424">
        <f t="shared" si="180"/>
        <v>24</v>
      </c>
      <c r="AN160" s="405">
        <f t="shared" si="162"/>
        <v>24</v>
      </c>
      <c r="AP160" s="405">
        <f>VLOOKUP($A160,'urban rural'!$A$11:$S$336,13,FALSE)</f>
        <v>7.2255239286831406E-4</v>
      </c>
      <c r="AQ160" s="424">
        <f t="shared" si="181"/>
        <v>22</v>
      </c>
      <c r="AR160" s="405">
        <f t="shared" si="163"/>
        <v>22</v>
      </c>
      <c r="AT160" s="405">
        <f>VLOOKUP($A160,'urban rural'!$A$11:$S$336,14,FALSE)</f>
        <v>9.6029547553093256E-4</v>
      </c>
      <c r="AU160" s="424">
        <f t="shared" si="182"/>
        <v>25</v>
      </c>
      <c r="AV160" s="405">
        <f t="shared" si="164"/>
        <v>25</v>
      </c>
      <c r="AX160" s="405">
        <f>VLOOKUP($A160,'urban rural'!$A$11:$S$336,15,FALSE)</f>
        <v>1.6873312449564757E-3</v>
      </c>
      <c r="AY160" s="424">
        <f t="shared" si="183"/>
        <v>31</v>
      </c>
      <c r="AZ160" s="405">
        <f t="shared" si="165"/>
        <v>31</v>
      </c>
      <c r="BB160" s="405" t="str">
        <f>VLOOKUP($A160,'urban rural'!$A$11:$S$336,16,FALSE)</f>
        <v>error</v>
      </c>
      <c r="BC160" s="424">
        <f t="shared" si="184"/>
        <v>1</v>
      </c>
      <c r="BD160" s="405" t="str">
        <f t="shared" si="166"/>
        <v>9999</v>
      </c>
      <c r="BF160" s="405" t="str">
        <f>VLOOKUP($A160,'urban rural'!$A$11:$S$336,17,FALSE)</f>
        <v>error</v>
      </c>
      <c r="BG160" s="424">
        <f t="shared" si="185"/>
        <v>1</v>
      </c>
      <c r="BH160" s="405" t="str">
        <f t="shared" si="167"/>
        <v>9999</v>
      </c>
      <c r="BJ160" s="405" t="str">
        <f>VLOOKUP($A160,'urban rural'!$A$11:$S$336,18,FALSE)</f>
        <v>error</v>
      </c>
      <c r="BK160" s="424">
        <f t="shared" si="186"/>
        <v>1</v>
      </c>
      <c r="BL160" s="405" t="str">
        <f t="shared" si="168"/>
        <v>9999</v>
      </c>
      <c r="BN160" s="405" t="str">
        <f>VLOOKUP($A160,'urban rural'!$A$11:$S$336,19,FALSE)</f>
        <v>error</v>
      </c>
      <c r="BO160" s="424">
        <f t="shared" si="187"/>
        <v>1</v>
      </c>
      <c r="BP160" s="405" t="str">
        <f t="shared" si="169"/>
        <v>9999</v>
      </c>
      <c r="BQ160" s="167">
        <f>VLOOKUP(A160,'[1]average earnings workplace 2012'!$A$13:$GY$599,[1]lists1!$B$12,FALSE)</f>
        <v>12.57</v>
      </c>
      <c r="BR160" s="167" t="e">
        <f t="shared" si="170"/>
        <v>#N/A</v>
      </c>
      <c r="BS160" s="167" t="e">
        <f t="shared" si="171"/>
        <v>#N/A</v>
      </c>
    </row>
    <row r="161" spans="1:186" x14ac:dyDescent="0.25">
      <c r="A161" s="420" t="s">
        <v>151</v>
      </c>
      <c r="B161" s="167" t="str">
        <f t="shared" si="152"/>
        <v>R50</v>
      </c>
      <c r="C161" s="405" t="str">
        <f>VLOOKUP(A161,'urban rural'!$A$11:$B$336,2,FALSE)</f>
        <v>Rural 50</v>
      </c>
      <c r="D161" s="167" t="str">
        <f t="shared" si="153"/>
        <v>Predominantly Rural</v>
      </c>
      <c r="F161" s="405">
        <f>VLOOKUP($A161,'urban rural'!$A$11:$S$336,4,FALSE)</f>
        <v>7.8534031413612568E-4</v>
      </c>
      <c r="G161" s="424">
        <f t="shared" si="172"/>
        <v>22</v>
      </c>
      <c r="H161" s="405">
        <f t="shared" si="154"/>
        <v>22</v>
      </c>
      <c r="J161" s="405">
        <f>VLOOKUP($A161,'urban rural'!$A$11:$S$336,5,FALSE)</f>
        <v>8.7408949011446408E-4</v>
      </c>
      <c r="K161" s="424">
        <f t="shared" si="173"/>
        <v>37</v>
      </c>
      <c r="L161" s="405">
        <f t="shared" si="155"/>
        <v>37</v>
      </c>
      <c r="N161" s="405">
        <f>VLOOKUP($A161,'urban rural'!$A$11:$S$336,6,FALSE)</f>
        <v>6.4881565396498456E-4</v>
      </c>
      <c r="O161" s="424">
        <f t="shared" si="174"/>
        <v>28</v>
      </c>
      <c r="P161" s="405">
        <f t="shared" si="156"/>
        <v>28</v>
      </c>
      <c r="R161" s="405">
        <f>VLOOKUP($A161,'urban rural'!$A$11:$S$336,7,FALSE)</f>
        <v>5.2199414649695868E-4</v>
      </c>
      <c r="S161" s="424">
        <f t="shared" si="175"/>
        <v>23</v>
      </c>
      <c r="T161" s="405">
        <f t="shared" si="157"/>
        <v>23</v>
      </c>
      <c r="V161" s="405">
        <f>VLOOKUP($A161,'urban rural'!$A$11:$S$336,8,FALSE)</f>
        <v>4.6073298429319371E-4</v>
      </c>
      <c r="W161" s="424">
        <f t="shared" si="176"/>
        <v>19</v>
      </c>
      <c r="X161" s="405">
        <f t="shared" si="158"/>
        <v>19</v>
      </c>
      <c r="Z161" s="405">
        <f>VLOOKUP($A161,'urban rural'!$A$11:$S$336,9,FALSE)</f>
        <v>3.537981269510926E-4</v>
      </c>
      <c r="AA161" s="424">
        <f t="shared" si="177"/>
        <v>33</v>
      </c>
      <c r="AB161" s="405">
        <f t="shared" si="159"/>
        <v>33</v>
      </c>
      <c r="AD161" s="405">
        <f>VLOOKUP($A161,'urban rural'!$A$11:$S$336,10,FALSE)</f>
        <v>2.9866117404737382E-4</v>
      </c>
      <c r="AE161" s="424">
        <f t="shared" si="178"/>
        <v>21</v>
      </c>
      <c r="AF161" s="405">
        <f t="shared" si="160"/>
        <v>21</v>
      </c>
      <c r="AH161" s="405">
        <f>VLOOKUP($A161,'urban rural'!$A$11:$S$336,11,FALSE)</f>
        <v>2.4208031105887819E-4</v>
      </c>
      <c r="AI161" s="424">
        <f t="shared" si="179"/>
        <v>23</v>
      </c>
      <c r="AJ161" s="405">
        <f t="shared" si="161"/>
        <v>23</v>
      </c>
      <c r="AL161" s="405">
        <f>VLOOKUP($A161,'urban rural'!$A$11:$S$336,12,FALSE)</f>
        <v>3.3507853403141359E-4</v>
      </c>
      <c r="AM161" s="424">
        <f t="shared" si="180"/>
        <v>32</v>
      </c>
      <c r="AN161" s="405">
        <f t="shared" si="162"/>
        <v>32</v>
      </c>
      <c r="AP161" s="405">
        <f>VLOOKUP($A161,'urban rural'!$A$11:$S$336,13,FALSE)</f>
        <v>5.0988553590010409E-4</v>
      </c>
      <c r="AQ161" s="424">
        <f t="shared" si="181"/>
        <v>37</v>
      </c>
      <c r="AR161" s="405">
        <f t="shared" si="163"/>
        <v>37</v>
      </c>
      <c r="AT161" s="405">
        <f>VLOOKUP($A161,'urban rural'!$A$11:$S$336,14,FALSE)</f>
        <v>3.5015447991761073E-4</v>
      </c>
      <c r="AU161" s="424">
        <f t="shared" si="182"/>
        <v>31</v>
      </c>
      <c r="AV161" s="405">
        <f t="shared" si="164"/>
        <v>31</v>
      </c>
      <c r="AX161" s="405">
        <f>VLOOKUP($A161,'urban rural'!$A$11:$S$336,15,FALSE)</f>
        <v>2.7991383543808049E-4</v>
      </c>
      <c r="AY161" s="424">
        <f t="shared" si="183"/>
        <v>25</v>
      </c>
      <c r="AZ161" s="405">
        <f t="shared" si="165"/>
        <v>25</v>
      </c>
      <c r="BB161" s="405" t="str">
        <f>VLOOKUP($A161,'urban rural'!$A$11:$S$336,16,FALSE)</f>
        <v>error</v>
      </c>
      <c r="BC161" s="424">
        <f t="shared" si="184"/>
        <v>1</v>
      </c>
      <c r="BD161" s="405" t="str">
        <f t="shared" si="166"/>
        <v>9999</v>
      </c>
      <c r="BF161" s="405" t="str">
        <f>VLOOKUP($A161,'urban rural'!$A$11:$S$336,17,FALSE)</f>
        <v>error</v>
      </c>
      <c r="BG161" s="424">
        <f t="shared" si="185"/>
        <v>1</v>
      </c>
      <c r="BH161" s="405" t="str">
        <f t="shared" si="167"/>
        <v>9999</v>
      </c>
      <c r="BJ161" s="405" t="str">
        <f>VLOOKUP($A161,'urban rural'!$A$11:$S$336,18,FALSE)</f>
        <v>error</v>
      </c>
      <c r="BK161" s="424">
        <f t="shared" si="186"/>
        <v>1</v>
      </c>
      <c r="BL161" s="405" t="str">
        <f t="shared" si="168"/>
        <v>9999</v>
      </c>
      <c r="BN161" s="405" t="str">
        <f>VLOOKUP($A161,'urban rural'!$A$11:$S$336,19,FALSE)</f>
        <v>error</v>
      </c>
      <c r="BO161" s="424">
        <f t="shared" si="187"/>
        <v>1</v>
      </c>
      <c r="BP161" s="405" t="str">
        <f t="shared" si="169"/>
        <v>9999</v>
      </c>
      <c r="BQ161" s="167">
        <f>VLOOKUP(A161,'[1]average earnings workplace 2012'!$A$13:$GY$599,[1]lists1!$B$12,FALSE)</f>
        <v>13.55</v>
      </c>
      <c r="BR161" s="167" t="e">
        <f t="shared" si="170"/>
        <v>#N/A</v>
      </c>
      <c r="BS161" s="167" t="e">
        <f t="shared" si="171"/>
        <v>#N/A</v>
      </c>
    </row>
    <row r="162" spans="1:186" x14ac:dyDescent="0.25">
      <c r="A162" s="420" t="s">
        <v>152</v>
      </c>
      <c r="B162" s="167" t="str">
        <f t="shared" si="152"/>
        <v>MU</v>
      </c>
      <c r="C162" s="405" t="str">
        <f>VLOOKUP(A162,'urban rural'!$A$11:$B$336,2,FALSE)</f>
        <v>Major Urban</v>
      </c>
      <c r="D162" s="167" t="str">
        <f t="shared" si="153"/>
        <v>Predominantly Urban</v>
      </c>
      <c r="F162" s="405">
        <f>VLOOKUP($A162,'urban rural'!$A$11:$S$336,4,FALSE)</f>
        <v>6.0637898686679171E-3</v>
      </c>
      <c r="G162" s="424">
        <f t="shared" si="172"/>
        <v>52</v>
      </c>
      <c r="H162" s="405">
        <f t="shared" si="154"/>
        <v>52</v>
      </c>
      <c r="J162" s="405">
        <f>VLOOKUP($A162,'urban rural'!$A$11:$S$336,5,FALSE)</f>
        <v>5.5732248520710057E-3</v>
      </c>
      <c r="K162" s="424">
        <f t="shared" si="173"/>
        <v>56</v>
      </c>
      <c r="L162" s="405">
        <f t="shared" si="155"/>
        <v>56</v>
      </c>
      <c r="N162" s="405">
        <f>VLOOKUP($A162,'urban rural'!$A$11:$S$336,6,FALSE)</f>
        <v>5.2036697247706421E-3</v>
      </c>
      <c r="O162" s="424">
        <f t="shared" si="174"/>
        <v>50</v>
      </c>
      <c r="P162" s="405">
        <f t="shared" si="156"/>
        <v>50</v>
      </c>
      <c r="R162" s="405">
        <f>VLOOKUP($A162,'urban rural'!$A$11:$S$336,7,FALSE)</f>
        <v>3.6017855986800341E-3</v>
      </c>
      <c r="S162" s="424">
        <f t="shared" si="175"/>
        <v>48</v>
      </c>
      <c r="T162" s="405">
        <f t="shared" si="157"/>
        <v>48</v>
      </c>
      <c r="V162" s="405">
        <f>VLOOKUP($A162,'urban rural'!$A$11:$S$336,8,FALSE)</f>
        <v>2.3714821763602253E-3</v>
      </c>
      <c r="W162" s="424">
        <f t="shared" si="176"/>
        <v>48</v>
      </c>
      <c r="X162" s="405">
        <f t="shared" si="158"/>
        <v>48</v>
      </c>
      <c r="Z162" s="405">
        <f>VLOOKUP($A162,'urban rural'!$A$11:$S$336,9,FALSE)</f>
        <v>1.8047337278106509E-3</v>
      </c>
      <c r="AA162" s="424">
        <f t="shared" si="177"/>
        <v>50</v>
      </c>
      <c r="AB162" s="405">
        <f t="shared" si="159"/>
        <v>50</v>
      </c>
      <c r="AD162" s="405">
        <f>VLOOKUP($A162,'urban rural'!$A$11:$S$336,10,FALSE)</f>
        <v>2.1211009174311925E-3</v>
      </c>
      <c r="AE162" s="424">
        <f t="shared" si="178"/>
        <v>52</v>
      </c>
      <c r="AF162" s="405">
        <f t="shared" si="160"/>
        <v>52</v>
      </c>
      <c r="AH162" s="405">
        <f>VLOOKUP($A162,'urban rural'!$A$11:$S$336,11,FALSE)</f>
        <v>1.1386245432059368E-3</v>
      </c>
      <c r="AI162" s="424">
        <f t="shared" si="179"/>
        <v>51</v>
      </c>
      <c r="AJ162" s="405">
        <f t="shared" si="161"/>
        <v>51</v>
      </c>
      <c r="AL162" s="405">
        <f>VLOOKUP($A162,'urban rural'!$A$11:$S$336,12,FALSE)</f>
        <v>3.6960600375234524E-3</v>
      </c>
      <c r="AM162" s="424">
        <f t="shared" si="180"/>
        <v>57</v>
      </c>
      <c r="AN162" s="405">
        <f t="shared" si="162"/>
        <v>57</v>
      </c>
      <c r="AP162" s="405">
        <f>VLOOKUP($A162,'urban rural'!$A$11:$S$336,13,FALSE)</f>
        <v>3.772189349112426E-3</v>
      </c>
      <c r="AQ162" s="424">
        <f t="shared" si="181"/>
        <v>59</v>
      </c>
      <c r="AR162" s="405">
        <f t="shared" si="163"/>
        <v>59</v>
      </c>
      <c r="AT162" s="405">
        <f>VLOOKUP($A162,'urban rural'!$A$11:$S$336,14,FALSE)</f>
        <v>3.0788990825688072E-3</v>
      </c>
      <c r="AU162" s="424">
        <f t="shared" si="182"/>
        <v>54</v>
      </c>
      <c r="AV162" s="405">
        <f t="shared" si="164"/>
        <v>54</v>
      </c>
      <c r="AX162" s="405">
        <f>VLOOKUP($A162,'urban rural'!$A$11:$S$336,15,FALSE)</f>
        <v>2.4631610554740973E-3</v>
      </c>
      <c r="AY162" s="424">
        <f t="shared" si="183"/>
        <v>48</v>
      </c>
      <c r="AZ162" s="405">
        <f t="shared" si="165"/>
        <v>48</v>
      </c>
      <c r="BB162" s="405" t="str">
        <f>VLOOKUP($A162,'urban rural'!$A$11:$S$336,16,FALSE)</f>
        <v>error</v>
      </c>
      <c r="BC162" s="424">
        <f t="shared" si="184"/>
        <v>1</v>
      </c>
      <c r="BD162" s="405" t="str">
        <f t="shared" si="166"/>
        <v>9999</v>
      </c>
      <c r="BF162" s="405" t="str">
        <f>VLOOKUP($A162,'urban rural'!$A$11:$S$336,17,FALSE)</f>
        <v>error</v>
      </c>
      <c r="BG162" s="424">
        <f t="shared" si="185"/>
        <v>1</v>
      </c>
      <c r="BH162" s="405" t="str">
        <f t="shared" si="167"/>
        <v>9999</v>
      </c>
      <c r="BJ162" s="405" t="str">
        <f>VLOOKUP($A162,'urban rural'!$A$11:$S$336,18,FALSE)</f>
        <v>error</v>
      </c>
      <c r="BK162" s="424">
        <f t="shared" si="186"/>
        <v>1</v>
      </c>
      <c r="BL162" s="405" t="str">
        <f t="shared" si="168"/>
        <v>9999</v>
      </c>
      <c r="BN162" s="405" t="str">
        <f>VLOOKUP($A162,'urban rural'!$A$11:$S$336,19,FALSE)</f>
        <v>error</v>
      </c>
      <c r="BO162" s="424">
        <f t="shared" si="187"/>
        <v>1</v>
      </c>
      <c r="BP162" s="405" t="str">
        <f t="shared" si="169"/>
        <v>9999</v>
      </c>
      <c r="BQ162" s="167">
        <f>VLOOKUP(A162,'[1]average earnings workplace 2012'!$A$13:$GY$599,[1]lists1!$B$12,FALSE)</f>
        <v>14.42</v>
      </c>
      <c r="BR162" s="167" t="e">
        <f t="shared" si="170"/>
        <v>#N/A</v>
      </c>
      <c r="BS162" s="167" t="e">
        <f t="shared" si="171"/>
        <v>#N/A</v>
      </c>
    </row>
    <row r="163" spans="1:186" x14ac:dyDescent="0.25">
      <c r="A163" s="420" t="s">
        <v>153</v>
      </c>
      <c r="B163" s="167" t="str">
        <f t="shared" si="152"/>
        <v>R50</v>
      </c>
      <c r="C163" s="405" t="str">
        <f>VLOOKUP(A163,'urban rural'!$A$11:$B$336,2,FALSE)</f>
        <v>Rural 50</v>
      </c>
      <c r="D163" s="167" t="str">
        <f t="shared" si="153"/>
        <v>Predominantly Rural</v>
      </c>
      <c r="F163" s="405">
        <f>VLOOKUP($A163,'urban rural'!$A$11:$S$336,4,FALSE)</f>
        <v>7.4371859296482414E-4</v>
      </c>
      <c r="G163" s="424">
        <f t="shared" si="172"/>
        <v>20</v>
      </c>
      <c r="H163" s="405">
        <f t="shared" si="154"/>
        <v>20</v>
      </c>
      <c r="J163" s="405">
        <f>VLOOKUP($A163,'urban rural'!$A$11:$S$336,5,FALSE)</f>
        <v>2.2000000000000001E-4</v>
      </c>
      <c r="K163" s="424">
        <f t="shared" si="173"/>
        <v>7</v>
      </c>
      <c r="L163" s="405">
        <f t="shared" si="155"/>
        <v>7</v>
      </c>
      <c r="N163" s="405">
        <f>VLOOKUP($A163,'urban rural'!$A$11:$S$336,6,FALSE)</f>
        <v>2.2908366533864541E-4</v>
      </c>
      <c r="O163" s="424">
        <f t="shared" si="174"/>
        <v>6</v>
      </c>
      <c r="P163" s="405">
        <f t="shared" si="156"/>
        <v>6</v>
      </c>
      <c r="R163" s="405">
        <f>VLOOKUP($A163,'urban rural'!$A$11:$S$336,7,FALSE)</f>
        <v>1.6882534477348168E-4</v>
      </c>
      <c r="S163" s="424">
        <f t="shared" si="175"/>
        <v>6</v>
      </c>
      <c r="T163" s="405">
        <f t="shared" si="157"/>
        <v>6</v>
      </c>
      <c r="V163" s="405">
        <f>VLOOKUP($A163,'urban rural'!$A$11:$S$336,8,FALSE)</f>
        <v>7.2361809045226133E-4</v>
      </c>
      <c r="W163" s="424">
        <f t="shared" si="176"/>
        <v>35</v>
      </c>
      <c r="X163" s="405">
        <f t="shared" si="158"/>
        <v>35</v>
      </c>
      <c r="Z163" s="405">
        <f>VLOOKUP($A163,'urban rural'!$A$11:$S$336,9,FALSE)</f>
        <v>2.2000000000000001E-4</v>
      </c>
      <c r="AA163" s="424">
        <f t="shared" si="177"/>
        <v>20</v>
      </c>
      <c r="AB163" s="405">
        <f t="shared" si="159"/>
        <v>20</v>
      </c>
      <c r="AD163" s="405">
        <f>VLOOKUP($A163,'urban rural'!$A$11:$S$336,10,FALSE)</f>
        <v>1.6932270916334661E-4</v>
      </c>
      <c r="AE163" s="424">
        <f t="shared" si="178"/>
        <v>8</v>
      </c>
      <c r="AF163" s="405">
        <f t="shared" si="160"/>
        <v>8</v>
      </c>
      <c r="AH163" s="405">
        <f>VLOOKUP($A163,'urban rural'!$A$11:$S$336,11,FALSE)</f>
        <v>1.3175053822191867E-4</v>
      </c>
      <c r="AI163" s="424">
        <f t="shared" si="179"/>
        <v>11</v>
      </c>
      <c r="AJ163" s="405">
        <f t="shared" si="161"/>
        <v>11</v>
      </c>
      <c r="AL163" s="405">
        <f>VLOOKUP($A163,'urban rural'!$A$11:$S$336,12,FALSE)</f>
        <v>2.0100502512562815E-5</v>
      </c>
      <c r="AM163" s="424">
        <f t="shared" si="180"/>
        <v>4</v>
      </c>
      <c r="AN163" s="405">
        <f t="shared" si="162"/>
        <v>4</v>
      </c>
      <c r="AP163" s="405">
        <f>VLOOKUP($A163,'urban rural'!$A$11:$S$336,13,FALSE)</f>
        <v>0</v>
      </c>
      <c r="AQ163" s="424">
        <f t="shared" si="181"/>
        <v>1</v>
      </c>
      <c r="AR163" s="405">
        <f t="shared" si="163"/>
        <v>1</v>
      </c>
      <c r="AT163" s="405">
        <f>VLOOKUP($A163,'urban rural'!$A$11:$S$336,14,FALSE)</f>
        <v>5.9760956175298807E-5</v>
      </c>
      <c r="AU163" s="424">
        <f t="shared" si="182"/>
        <v>7</v>
      </c>
      <c r="AV163" s="405">
        <f t="shared" si="164"/>
        <v>7</v>
      </c>
      <c r="AX163" s="405">
        <f>VLOOKUP($A163,'urban rural'!$A$11:$S$336,15,FALSE)</f>
        <v>3.7074806551562996E-5</v>
      </c>
      <c r="AY163" s="424">
        <f t="shared" si="183"/>
        <v>5</v>
      </c>
      <c r="AZ163" s="405">
        <f t="shared" si="165"/>
        <v>5</v>
      </c>
      <c r="BB163" s="405" t="str">
        <f>VLOOKUP($A163,'urban rural'!$A$11:$S$336,16,FALSE)</f>
        <v>error</v>
      </c>
      <c r="BC163" s="424">
        <f t="shared" si="184"/>
        <v>1</v>
      </c>
      <c r="BD163" s="405" t="str">
        <f t="shared" si="166"/>
        <v>9999</v>
      </c>
      <c r="BF163" s="405" t="str">
        <f>VLOOKUP($A163,'urban rural'!$A$11:$S$336,17,FALSE)</f>
        <v>error</v>
      </c>
      <c r="BG163" s="424">
        <f t="shared" si="185"/>
        <v>1</v>
      </c>
      <c r="BH163" s="405" t="str">
        <f t="shared" si="167"/>
        <v>9999</v>
      </c>
      <c r="BJ163" s="405" t="str">
        <f>VLOOKUP($A163,'urban rural'!$A$11:$S$336,18,FALSE)</f>
        <v>error</v>
      </c>
      <c r="BK163" s="424">
        <f t="shared" si="186"/>
        <v>1</v>
      </c>
      <c r="BL163" s="405" t="str">
        <f t="shared" si="168"/>
        <v>9999</v>
      </c>
      <c r="BN163" s="405" t="str">
        <f>VLOOKUP($A163,'urban rural'!$A$11:$S$336,19,FALSE)</f>
        <v>error</v>
      </c>
      <c r="BO163" s="424">
        <f t="shared" si="187"/>
        <v>1</v>
      </c>
      <c r="BP163" s="405" t="str">
        <f t="shared" si="169"/>
        <v>9999</v>
      </c>
      <c r="BQ163" s="167">
        <f>VLOOKUP(A163,'[1]average earnings workplace 2012'!$A$13:$GY$599,[1]lists1!$B$12,FALSE)</f>
        <v>11.53</v>
      </c>
      <c r="BR163" s="167" t="e">
        <f t="shared" si="170"/>
        <v>#N/A</v>
      </c>
      <c r="BS163" s="167" t="e">
        <f t="shared" si="171"/>
        <v>#N/A</v>
      </c>
    </row>
    <row r="164" spans="1:186" x14ac:dyDescent="0.25">
      <c r="A164" s="420" t="s">
        <v>154</v>
      </c>
      <c r="B164" s="167" t="str">
        <f t="shared" si="152"/>
        <v>OU</v>
      </c>
      <c r="C164" s="405" t="str">
        <f>VLOOKUP(A164,'urban rural'!$A$11:$B$336,2,FALSE)</f>
        <v>Other Urban</v>
      </c>
      <c r="D164" s="167" t="str">
        <f t="shared" si="153"/>
        <v>Predominantly Urban</v>
      </c>
      <c r="F164" s="405">
        <f>VLOOKUP($A164,'urban rural'!$A$11:$S$336,4,FALSE)</f>
        <v>3.6031042128603103E-3</v>
      </c>
      <c r="G164" s="424">
        <f t="shared" si="172"/>
        <v>48</v>
      </c>
      <c r="H164" s="405">
        <f t="shared" si="154"/>
        <v>48</v>
      </c>
      <c r="J164" s="405">
        <f>VLOOKUP($A164,'urban rural'!$A$11:$S$336,5,FALSE)</f>
        <v>2.6982378854625549E-3</v>
      </c>
      <c r="K164" s="424">
        <f t="shared" si="173"/>
        <v>50</v>
      </c>
      <c r="L164" s="405">
        <f t="shared" si="155"/>
        <v>50</v>
      </c>
      <c r="N164" s="405">
        <f>VLOOKUP($A164,'urban rural'!$A$11:$S$336,6,FALSE)</f>
        <v>2.2125813449023861E-3</v>
      </c>
      <c r="O164" s="424">
        <f t="shared" si="174"/>
        <v>44</v>
      </c>
      <c r="P164" s="405">
        <f t="shared" si="156"/>
        <v>44</v>
      </c>
      <c r="R164" s="405">
        <f>VLOOKUP($A164,'urban rural'!$A$11:$S$336,7,FALSE)</f>
        <v>1.6512017892184416E-3</v>
      </c>
      <c r="S164" s="424">
        <f t="shared" si="175"/>
        <v>39</v>
      </c>
      <c r="T164" s="405">
        <f t="shared" si="157"/>
        <v>39</v>
      </c>
      <c r="V164" s="405">
        <f>VLOOKUP($A164,'urban rural'!$A$11:$S$336,8,FALSE)</f>
        <v>1.352549889135255E-3</v>
      </c>
      <c r="W164" s="424">
        <f t="shared" si="176"/>
        <v>43</v>
      </c>
      <c r="X164" s="405">
        <f t="shared" si="158"/>
        <v>43</v>
      </c>
      <c r="Z164" s="405">
        <f>VLOOKUP($A164,'urban rural'!$A$11:$S$336,9,FALSE)</f>
        <v>4.6255506607929516E-4</v>
      </c>
      <c r="AA164" s="424">
        <f t="shared" si="177"/>
        <v>33</v>
      </c>
      <c r="AB164" s="405">
        <f t="shared" si="159"/>
        <v>33</v>
      </c>
      <c r="AD164" s="405">
        <f>VLOOKUP($A164,'urban rural'!$A$11:$S$336,10,FALSE)</f>
        <v>8.7852494577006512E-4</v>
      </c>
      <c r="AE164" s="424">
        <f t="shared" si="178"/>
        <v>46</v>
      </c>
      <c r="AF164" s="405">
        <f t="shared" si="160"/>
        <v>46</v>
      </c>
      <c r="AH164" s="405">
        <f>VLOOKUP($A164,'urban rural'!$A$11:$S$336,11,FALSE)</f>
        <v>9.6095999485430739E-4</v>
      </c>
      <c r="AI164" s="424">
        <f t="shared" si="179"/>
        <v>48</v>
      </c>
      <c r="AJ164" s="405">
        <f t="shared" si="161"/>
        <v>48</v>
      </c>
      <c r="AL164" s="405">
        <f>VLOOKUP($A164,'urban rural'!$A$11:$S$336,12,FALSE)</f>
        <v>2.2505543237250555E-3</v>
      </c>
      <c r="AM164" s="424">
        <f t="shared" si="180"/>
        <v>49</v>
      </c>
      <c r="AN164" s="405">
        <f t="shared" si="162"/>
        <v>49</v>
      </c>
      <c r="AP164" s="405">
        <f>VLOOKUP($A164,'urban rural'!$A$11:$S$336,13,FALSE)</f>
        <v>2.2356828193832597E-3</v>
      </c>
      <c r="AQ164" s="424">
        <f t="shared" si="181"/>
        <v>50</v>
      </c>
      <c r="AR164" s="405">
        <f t="shared" si="163"/>
        <v>50</v>
      </c>
      <c r="AT164" s="405">
        <f>VLOOKUP($A164,'urban rural'!$A$11:$S$336,14,FALSE)</f>
        <v>1.3340563991323211E-3</v>
      </c>
      <c r="AU164" s="424">
        <f t="shared" si="182"/>
        <v>43</v>
      </c>
      <c r="AV164" s="405">
        <f t="shared" si="164"/>
        <v>43</v>
      </c>
      <c r="AX164" s="405">
        <f>VLOOKUP($A164,'urban rural'!$A$11:$S$336,15,FALSE)</f>
        <v>6.9024179436413423E-4</v>
      </c>
      <c r="AY164" s="424">
        <f t="shared" si="183"/>
        <v>37</v>
      </c>
      <c r="AZ164" s="405">
        <f t="shared" si="165"/>
        <v>37</v>
      </c>
      <c r="BB164" s="405" t="str">
        <f>VLOOKUP($A164,'urban rural'!$A$11:$S$336,16,FALSE)</f>
        <v>error</v>
      </c>
      <c r="BC164" s="424">
        <f t="shared" si="184"/>
        <v>1</v>
      </c>
      <c r="BD164" s="405" t="str">
        <f t="shared" si="166"/>
        <v>9999</v>
      </c>
      <c r="BF164" s="405" t="str">
        <f>VLOOKUP($A164,'urban rural'!$A$11:$S$336,17,FALSE)</f>
        <v>error</v>
      </c>
      <c r="BG164" s="424">
        <f t="shared" si="185"/>
        <v>1</v>
      </c>
      <c r="BH164" s="405" t="str">
        <f t="shared" si="167"/>
        <v>9999</v>
      </c>
      <c r="BJ164" s="405" t="str">
        <f>VLOOKUP($A164,'urban rural'!$A$11:$S$336,18,FALSE)</f>
        <v>error</v>
      </c>
      <c r="BK164" s="424">
        <f t="shared" si="186"/>
        <v>1</v>
      </c>
      <c r="BL164" s="405" t="str">
        <f t="shared" si="168"/>
        <v>9999</v>
      </c>
      <c r="BN164" s="405" t="str">
        <f>VLOOKUP($A164,'urban rural'!$A$11:$S$336,19,FALSE)</f>
        <v>error</v>
      </c>
      <c r="BO164" s="424">
        <f t="shared" si="187"/>
        <v>1</v>
      </c>
      <c r="BP164" s="405" t="str">
        <f t="shared" si="169"/>
        <v>9999</v>
      </c>
      <c r="BQ164" s="167">
        <f>VLOOKUP(A164,'[1]average earnings workplace 2012'!$A$13:$GY$599,[1]lists1!$B$12,FALSE)</f>
        <v>12.56</v>
      </c>
      <c r="BR164" s="167" t="e">
        <f t="shared" si="170"/>
        <v>#N/A</v>
      </c>
      <c r="BS164" s="167" t="e">
        <f t="shared" si="171"/>
        <v>#N/A</v>
      </c>
    </row>
    <row r="165" spans="1:186" x14ac:dyDescent="0.25">
      <c r="A165" s="420" t="s">
        <v>155</v>
      </c>
      <c r="B165" s="167" t="str">
        <f t="shared" si="152"/>
        <v>MU</v>
      </c>
      <c r="C165" s="405" t="str">
        <f>VLOOKUP(A165,'urban rural'!$A$11:$B$336,2,FALSE)</f>
        <v>Major Urban</v>
      </c>
      <c r="D165" s="167" t="str">
        <f t="shared" si="153"/>
        <v>Predominantly Urban</v>
      </c>
      <c r="F165" s="405">
        <f>VLOOKUP($A165,'urban rural'!$A$11:$S$336,4,FALSE)</f>
        <v>4.0792079207920794E-3</v>
      </c>
      <c r="G165" s="424">
        <f t="shared" si="172"/>
        <v>43</v>
      </c>
      <c r="H165" s="405">
        <f t="shared" si="154"/>
        <v>43</v>
      </c>
      <c r="J165" s="405">
        <f>VLOOKUP($A165,'urban rural'!$A$11:$S$336,5,FALSE)</f>
        <v>3.4579234972677594E-3</v>
      </c>
      <c r="K165" s="424">
        <f t="shared" si="173"/>
        <v>42</v>
      </c>
      <c r="L165" s="405">
        <f t="shared" si="155"/>
        <v>42</v>
      </c>
      <c r="N165" s="405">
        <f>VLOOKUP($A165,'urban rural'!$A$11:$S$336,6,FALSE)</f>
        <v>4.0160381447767665E-3</v>
      </c>
      <c r="O165" s="424">
        <f t="shared" si="174"/>
        <v>46</v>
      </c>
      <c r="P165" s="405">
        <f t="shared" si="156"/>
        <v>46</v>
      </c>
      <c r="R165" s="405">
        <f>VLOOKUP($A165,'urban rural'!$A$11:$S$336,7,FALSE)</f>
        <v>2.849596239916968E-3</v>
      </c>
      <c r="S165" s="424">
        <f t="shared" si="175"/>
        <v>43</v>
      </c>
      <c r="T165" s="405">
        <f t="shared" si="157"/>
        <v>43</v>
      </c>
      <c r="V165" s="405">
        <f>VLOOKUP($A165,'urban rural'!$A$11:$S$336,8,FALSE)</f>
        <v>1.1111111111111111E-3</v>
      </c>
      <c r="W165" s="424">
        <f t="shared" si="176"/>
        <v>33</v>
      </c>
      <c r="X165" s="405">
        <f t="shared" si="158"/>
        <v>33</v>
      </c>
      <c r="Z165" s="405">
        <f>VLOOKUP($A165,'urban rural'!$A$11:$S$336,9,FALSE)</f>
        <v>5.5081967213114753E-4</v>
      </c>
      <c r="AA165" s="424">
        <f t="shared" si="177"/>
        <v>33</v>
      </c>
      <c r="AB165" s="405">
        <f t="shared" si="159"/>
        <v>33</v>
      </c>
      <c r="AD165" s="405">
        <f>VLOOKUP($A165,'urban rural'!$A$11:$S$336,10,FALSE)</f>
        <v>9.2327698309492849E-4</v>
      </c>
      <c r="AE165" s="424">
        <f t="shared" si="178"/>
        <v>37</v>
      </c>
      <c r="AF165" s="405">
        <f t="shared" si="160"/>
        <v>37</v>
      </c>
      <c r="AH165" s="405">
        <f>VLOOKUP($A165,'urban rural'!$A$11:$S$336,11,FALSE)</f>
        <v>7.3292395905023833E-4</v>
      </c>
      <c r="AI165" s="424">
        <f t="shared" si="179"/>
        <v>38</v>
      </c>
      <c r="AJ165" s="405">
        <f t="shared" si="161"/>
        <v>38</v>
      </c>
      <c r="AL165" s="405">
        <f>VLOOKUP($A165,'urban rural'!$A$11:$S$336,12,FALSE)</f>
        <v>2.968096809680968E-3</v>
      </c>
      <c r="AM165" s="424">
        <f t="shared" si="180"/>
        <v>52</v>
      </c>
      <c r="AN165" s="405">
        <f t="shared" si="162"/>
        <v>52</v>
      </c>
      <c r="AP165" s="405">
        <f>VLOOKUP($A165,'urban rural'!$A$11:$S$336,13,FALSE)</f>
        <v>2.9071038251366121E-3</v>
      </c>
      <c r="AQ165" s="424">
        <f t="shared" si="181"/>
        <v>51</v>
      </c>
      <c r="AR165" s="405">
        <f t="shared" si="163"/>
        <v>51</v>
      </c>
      <c r="AT165" s="405">
        <f>VLOOKUP($A165,'urban rural'!$A$11:$S$336,14,FALSE)</f>
        <v>3.0927611616818379E-3</v>
      </c>
      <c r="AU165" s="424">
        <f t="shared" si="182"/>
        <v>55</v>
      </c>
      <c r="AV165" s="405">
        <f t="shared" si="164"/>
        <v>55</v>
      </c>
      <c r="AX165" s="405">
        <f>VLOOKUP($A165,'urban rural'!$A$11:$S$336,15,FALSE)</f>
        <v>2.1166722808667296E-3</v>
      </c>
      <c r="AY165" s="424">
        <f t="shared" si="183"/>
        <v>44</v>
      </c>
      <c r="AZ165" s="405">
        <f t="shared" si="165"/>
        <v>44</v>
      </c>
      <c r="BB165" s="405" t="str">
        <f>VLOOKUP($A165,'urban rural'!$A$11:$S$336,16,FALSE)</f>
        <v>error</v>
      </c>
      <c r="BC165" s="424">
        <f t="shared" si="184"/>
        <v>1</v>
      </c>
      <c r="BD165" s="405" t="str">
        <f t="shared" si="166"/>
        <v>9999</v>
      </c>
      <c r="BF165" s="405" t="str">
        <f>VLOOKUP($A165,'urban rural'!$A$11:$S$336,17,FALSE)</f>
        <v>error</v>
      </c>
      <c r="BG165" s="424">
        <f t="shared" si="185"/>
        <v>1</v>
      </c>
      <c r="BH165" s="405" t="str">
        <f t="shared" si="167"/>
        <v>9999</v>
      </c>
      <c r="BJ165" s="405" t="str">
        <f>VLOOKUP($A165,'urban rural'!$A$11:$S$336,18,FALSE)</f>
        <v>error</v>
      </c>
      <c r="BK165" s="424">
        <f t="shared" si="186"/>
        <v>1</v>
      </c>
      <c r="BL165" s="405" t="str">
        <f t="shared" si="168"/>
        <v>9999</v>
      </c>
      <c r="BN165" s="405" t="str">
        <f>VLOOKUP($A165,'urban rural'!$A$11:$S$336,19,FALSE)</f>
        <v>error</v>
      </c>
      <c r="BO165" s="424">
        <f t="shared" si="187"/>
        <v>1</v>
      </c>
      <c r="BP165" s="405" t="str">
        <f t="shared" si="169"/>
        <v>9999</v>
      </c>
      <c r="BQ165" s="167">
        <f>VLOOKUP(A165,'[1]average earnings workplace 2012'!$A$13:$GY$599,[1]lists1!$B$12,FALSE)</f>
        <v>13.76</v>
      </c>
      <c r="BR165" s="167" t="e">
        <f t="shared" si="170"/>
        <v>#N/A</v>
      </c>
      <c r="BS165" s="167" t="e">
        <f t="shared" si="171"/>
        <v>#N/A</v>
      </c>
    </row>
    <row r="166" spans="1:186" x14ac:dyDescent="0.25">
      <c r="A166" s="420" t="s">
        <v>156</v>
      </c>
      <c r="B166" s="167" t="str">
        <f t="shared" si="152"/>
        <v>OU</v>
      </c>
      <c r="C166" s="405" t="str">
        <f>VLOOKUP(A166,'urban rural'!$A$11:$B$336,2,FALSE)</f>
        <v>Other Urban</v>
      </c>
      <c r="D166" s="167" t="str">
        <f t="shared" si="153"/>
        <v>Predominantly Urban</v>
      </c>
      <c r="F166" s="405">
        <f>VLOOKUP($A166,'urban rural'!$A$11:$S$336,4,FALSE)</f>
        <v>5.4294638209266008E-3</v>
      </c>
      <c r="G166" s="424">
        <f t="shared" si="172"/>
        <v>53</v>
      </c>
      <c r="H166" s="405">
        <f t="shared" si="154"/>
        <v>53</v>
      </c>
      <c r="J166" s="405">
        <f>VLOOKUP($A166,'urban rural'!$A$11:$S$336,5,FALSE)</f>
        <v>5.1432958034800412E-3</v>
      </c>
      <c r="K166" s="424">
        <f t="shared" si="173"/>
        <v>54</v>
      </c>
      <c r="L166" s="405">
        <f t="shared" si="155"/>
        <v>54</v>
      </c>
      <c r="N166" s="405">
        <f>VLOOKUP($A166,'urban rural'!$A$11:$S$336,6,FALSE)</f>
        <v>4.9448897795591178E-3</v>
      </c>
      <c r="O166" s="424">
        <f t="shared" si="174"/>
        <v>54</v>
      </c>
      <c r="P166" s="405">
        <f t="shared" si="156"/>
        <v>54</v>
      </c>
      <c r="R166" s="405">
        <f>VLOOKUP($A166,'urban rural'!$A$11:$S$336,7,FALSE)</f>
        <v>5.9674135405003489E-3</v>
      </c>
      <c r="S166" s="424">
        <f t="shared" si="175"/>
        <v>54</v>
      </c>
      <c r="T166" s="405">
        <f t="shared" si="157"/>
        <v>54</v>
      </c>
      <c r="V166" s="405">
        <f>VLOOKUP($A166,'urban rural'!$A$11:$S$336,8,FALSE)</f>
        <v>2.4778761061946901E-3</v>
      </c>
      <c r="W166" s="424">
        <f t="shared" si="176"/>
        <v>53</v>
      </c>
      <c r="X166" s="405">
        <f t="shared" si="158"/>
        <v>53</v>
      </c>
      <c r="Z166" s="405">
        <f>VLOOKUP($A166,'urban rural'!$A$11:$S$336,9,FALSE)</f>
        <v>1.0388945752302968E-3</v>
      </c>
      <c r="AA166" s="424">
        <f t="shared" si="177"/>
        <v>53</v>
      </c>
      <c r="AB166" s="405">
        <f t="shared" si="159"/>
        <v>53</v>
      </c>
      <c r="AD166" s="405">
        <f>VLOOKUP($A166,'urban rural'!$A$11:$S$336,10,FALSE)</f>
        <v>1.4979959919839679E-3</v>
      </c>
      <c r="AE166" s="424">
        <f t="shared" si="178"/>
        <v>54</v>
      </c>
      <c r="AF166" s="405">
        <f t="shared" si="160"/>
        <v>54</v>
      </c>
      <c r="AH166" s="405">
        <f>VLOOKUP($A166,'urban rural'!$A$11:$S$336,11,FALSE)</f>
        <v>1.1483705386372914E-3</v>
      </c>
      <c r="AI166" s="424">
        <f t="shared" si="179"/>
        <v>52</v>
      </c>
      <c r="AJ166" s="405">
        <f t="shared" si="161"/>
        <v>52</v>
      </c>
      <c r="AL166" s="405">
        <f>VLOOKUP($A166,'urban rural'!$A$11:$S$336,12,FALSE)</f>
        <v>2.9567933368037482E-3</v>
      </c>
      <c r="AM166" s="424">
        <f t="shared" si="180"/>
        <v>51</v>
      </c>
      <c r="AN166" s="405">
        <f t="shared" si="162"/>
        <v>51</v>
      </c>
      <c r="AP166" s="405">
        <f>VLOOKUP($A166,'urban rural'!$A$11:$S$336,13,FALSE)</f>
        <v>4.1044012282497443E-3</v>
      </c>
      <c r="AQ166" s="424">
        <f t="shared" si="181"/>
        <v>54</v>
      </c>
      <c r="AR166" s="405">
        <f t="shared" si="163"/>
        <v>54</v>
      </c>
      <c r="AT166" s="405">
        <f>VLOOKUP($A166,'urban rural'!$A$11:$S$336,14,FALSE)</f>
        <v>3.4468937875751504E-3</v>
      </c>
      <c r="AU166" s="424">
        <f t="shared" si="182"/>
        <v>53</v>
      </c>
      <c r="AV166" s="405">
        <f t="shared" si="164"/>
        <v>53</v>
      </c>
      <c r="AX166" s="405">
        <f>VLOOKUP($A166,'urban rural'!$A$11:$S$336,15,FALSE)</f>
        <v>4.8190430018630577E-3</v>
      </c>
      <c r="AY166" s="424">
        <f t="shared" si="183"/>
        <v>54</v>
      </c>
      <c r="AZ166" s="405">
        <f t="shared" si="165"/>
        <v>54</v>
      </c>
      <c r="BB166" s="405" t="str">
        <f>VLOOKUP($A166,'urban rural'!$A$11:$S$336,16,FALSE)</f>
        <v>error</v>
      </c>
      <c r="BC166" s="424">
        <f t="shared" si="184"/>
        <v>1</v>
      </c>
      <c r="BD166" s="405" t="str">
        <f t="shared" si="166"/>
        <v>9999</v>
      </c>
      <c r="BF166" s="405" t="str">
        <f>VLOOKUP($A166,'urban rural'!$A$11:$S$336,17,FALSE)</f>
        <v>error</v>
      </c>
      <c r="BG166" s="424">
        <f t="shared" si="185"/>
        <v>1</v>
      </c>
      <c r="BH166" s="405" t="str">
        <f t="shared" si="167"/>
        <v>9999</v>
      </c>
      <c r="BJ166" s="405" t="str">
        <f>VLOOKUP($A166,'urban rural'!$A$11:$S$336,18,FALSE)</f>
        <v>error</v>
      </c>
      <c r="BK166" s="424">
        <f t="shared" si="186"/>
        <v>1</v>
      </c>
      <c r="BL166" s="405" t="str">
        <f t="shared" si="168"/>
        <v>9999</v>
      </c>
      <c r="BN166" s="405" t="str">
        <f>VLOOKUP($A166,'urban rural'!$A$11:$S$336,19,FALSE)</f>
        <v>error</v>
      </c>
      <c r="BO166" s="424">
        <f t="shared" si="187"/>
        <v>1</v>
      </c>
      <c r="BP166" s="405" t="str">
        <f t="shared" si="169"/>
        <v>9999</v>
      </c>
      <c r="BQ166" s="167">
        <f>VLOOKUP(A166,'[1]average earnings workplace 2012'!$A$13:$GY$599,[1]lists1!$B$12,FALSE)</f>
        <v>12.53</v>
      </c>
      <c r="BR166" s="167" t="e">
        <f t="shared" si="170"/>
        <v>#N/A</v>
      </c>
      <c r="BS166" s="167" t="e">
        <f t="shared" si="171"/>
        <v>#N/A</v>
      </c>
    </row>
    <row r="167" spans="1:186" x14ac:dyDescent="0.25">
      <c r="A167" s="420" t="s">
        <v>157</v>
      </c>
      <c r="B167" s="167" t="str">
        <f t="shared" si="152"/>
        <v>SR</v>
      </c>
      <c r="C167" s="405" t="str">
        <f>VLOOKUP(A167,'urban rural'!$A$11:$B$336,2,FALSE)</f>
        <v>Significant Rural</v>
      </c>
      <c r="D167" s="167" t="str">
        <f t="shared" si="153"/>
        <v>Significant Rural</v>
      </c>
      <c r="F167" s="405">
        <f>VLOOKUP($A167,'urban rural'!$A$11:$S$336,4,FALSE)</f>
        <v>1.9706078824315298E-3</v>
      </c>
      <c r="G167" s="424">
        <f t="shared" si="172"/>
        <v>46</v>
      </c>
      <c r="H167" s="405">
        <f t="shared" si="154"/>
        <v>46</v>
      </c>
      <c r="J167" s="405">
        <f>VLOOKUP($A167,'urban rural'!$A$11:$S$336,5,FALSE)</f>
        <v>1.3258575197889182E-3</v>
      </c>
      <c r="K167" s="424">
        <f t="shared" si="173"/>
        <v>47</v>
      </c>
      <c r="L167" s="405">
        <f t="shared" si="155"/>
        <v>47</v>
      </c>
      <c r="N167" s="405">
        <f>VLOOKUP($A167,'urban rural'!$A$11:$S$336,6,FALSE)</f>
        <v>1.3728041639557579E-3</v>
      </c>
      <c r="O167" s="424">
        <f t="shared" si="174"/>
        <v>46</v>
      </c>
      <c r="P167" s="405">
        <f t="shared" si="156"/>
        <v>46</v>
      </c>
      <c r="R167" s="405">
        <f>VLOOKUP($A167,'urban rural'!$A$11:$S$336,7,FALSE)</f>
        <v>1.9373097095051609E-3</v>
      </c>
      <c r="S167" s="424">
        <f t="shared" si="175"/>
        <v>49</v>
      </c>
      <c r="T167" s="405">
        <f t="shared" si="157"/>
        <v>49</v>
      </c>
      <c r="V167" s="405">
        <f>VLOOKUP($A167,'urban rural'!$A$11:$S$336,8,FALSE)</f>
        <v>1.4762859051436206E-3</v>
      </c>
      <c r="W167" s="424">
        <f t="shared" si="176"/>
        <v>51</v>
      </c>
      <c r="X167" s="405">
        <f t="shared" si="158"/>
        <v>51</v>
      </c>
      <c r="Z167" s="405">
        <f>VLOOKUP($A167,'urban rural'!$A$11:$S$336,9,FALSE)</f>
        <v>8.9709762532981529E-4</v>
      </c>
      <c r="AA167" s="424">
        <f t="shared" si="177"/>
        <v>53</v>
      </c>
      <c r="AB167" s="405">
        <f t="shared" si="159"/>
        <v>53</v>
      </c>
      <c r="AD167" s="405">
        <f>VLOOKUP($A167,'urban rural'!$A$11:$S$336,10,FALSE)</f>
        <v>7.9375406636304486E-4</v>
      </c>
      <c r="AE167" s="424">
        <f t="shared" si="178"/>
        <v>50</v>
      </c>
      <c r="AF167" s="405">
        <f t="shared" si="160"/>
        <v>50</v>
      </c>
      <c r="AH167" s="405">
        <f>VLOOKUP($A167,'urban rural'!$A$11:$S$336,11,FALSE)</f>
        <v>8.3644484163529107E-4</v>
      </c>
      <c r="AI167" s="424">
        <f t="shared" si="179"/>
        <v>51</v>
      </c>
      <c r="AJ167" s="405">
        <f t="shared" si="161"/>
        <v>51</v>
      </c>
      <c r="AL167" s="405">
        <f>VLOOKUP($A167,'urban rural'!$A$11:$S$336,12,FALSE)</f>
        <v>4.9432197728790917E-4</v>
      </c>
      <c r="AM167" s="424">
        <f t="shared" si="180"/>
        <v>42</v>
      </c>
      <c r="AN167" s="405">
        <f t="shared" si="162"/>
        <v>42</v>
      </c>
      <c r="AP167" s="405">
        <f>VLOOKUP($A167,'urban rural'!$A$11:$S$336,13,FALSE)</f>
        <v>4.3535620052770449E-4</v>
      </c>
      <c r="AQ167" s="424">
        <f t="shared" si="181"/>
        <v>38</v>
      </c>
      <c r="AR167" s="405">
        <f t="shared" si="163"/>
        <v>38</v>
      </c>
      <c r="AT167" s="405">
        <f>VLOOKUP($A167,'urban rural'!$A$11:$S$336,14,FALSE)</f>
        <v>5.7905009759271311E-4</v>
      </c>
      <c r="AU167" s="424">
        <f t="shared" si="182"/>
        <v>43</v>
      </c>
      <c r="AV167" s="405">
        <f t="shared" si="164"/>
        <v>43</v>
      </c>
      <c r="AX167" s="405">
        <f>VLOOKUP($A167,'urban rural'!$A$11:$S$336,15,FALSE)</f>
        <v>1.1008648678698695E-3</v>
      </c>
      <c r="AY167" s="424">
        <f t="shared" si="183"/>
        <v>48</v>
      </c>
      <c r="AZ167" s="405">
        <f t="shared" si="165"/>
        <v>48</v>
      </c>
      <c r="BB167" s="405" t="str">
        <f>VLOOKUP($A167,'urban rural'!$A$11:$S$336,16,FALSE)</f>
        <v>error</v>
      </c>
      <c r="BC167" s="424">
        <f t="shared" si="184"/>
        <v>1</v>
      </c>
      <c r="BD167" s="405" t="str">
        <f t="shared" si="166"/>
        <v>9999</v>
      </c>
      <c r="BF167" s="405" t="str">
        <f>VLOOKUP($A167,'urban rural'!$A$11:$S$336,17,FALSE)</f>
        <v>error</v>
      </c>
      <c r="BG167" s="424">
        <f t="shared" si="185"/>
        <v>1</v>
      </c>
      <c r="BH167" s="405" t="str">
        <f t="shared" si="167"/>
        <v>9999</v>
      </c>
      <c r="BJ167" s="405" t="str">
        <f>VLOOKUP($A167,'urban rural'!$A$11:$S$336,18,FALSE)</f>
        <v>error</v>
      </c>
      <c r="BK167" s="424">
        <f t="shared" si="186"/>
        <v>1</v>
      </c>
      <c r="BL167" s="405" t="str">
        <f t="shared" si="168"/>
        <v>9999</v>
      </c>
      <c r="BN167" s="405" t="str">
        <f>VLOOKUP($A167,'urban rural'!$A$11:$S$336,19,FALSE)</f>
        <v>error</v>
      </c>
      <c r="BO167" s="424">
        <f t="shared" si="187"/>
        <v>1</v>
      </c>
      <c r="BP167" s="405" t="str">
        <f t="shared" si="169"/>
        <v>9999</v>
      </c>
      <c r="BQ167" s="167">
        <f>VLOOKUP(A167,'[1]average earnings workplace 2012'!$A$13:$GY$599,[1]lists1!$B$12,FALSE)</f>
        <v>13</v>
      </c>
      <c r="BR167" s="167" t="e">
        <f t="shared" si="170"/>
        <v>#N/A</v>
      </c>
      <c r="BS167" s="167" t="e">
        <f t="shared" si="171"/>
        <v>#N/A</v>
      </c>
    </row>
    <row r="168" spans="1:186" x14ac:dyDescent="0.25">
      <c r="A168" s="420" t="s">
        <v>158</v>
      </c>
      <c r="B168" s="167" t="str">
        <f t="shared" si="152"/>
        <v>R80</v>
      </c>
      <c r="C168" s="405" t="str">
        <f>VLOOKUP(A168,'urban rural'!$A$11:$B$336,2,FALSE)</f>
        <v>Rural 80</v>
      </c>
      <c r="D168" s="167" t="str">
        <f t="shared" si="153"/>
        <v>Predominantly Rural</v>
      </c>
      <c r="F168" s="405">
        <f>VLOOKUP($A168,'urban rural'!$A$11:$S$336,4,FALSE)</f>
        <v>2.9173419773095626E-4</v>
      </c>
      <c r="G168" s="424">
        <f t="shared" si="172"/>
        <v>2</v>
      </c>
      <c r="H168" s="405">
        <f t="shared" si="154"/>
        <v>2</v>
      </c>
      <c r="J168" s="405">
        <f>VLOOKUP($A168,'urban rural'!$A$11:$S$336,5,FALSE)</f>
        <v>1.6181229773462783E-4</v>
      </c>
      <c r="K168" s="424">
        <f t="shared" si="173"/>
        <v>2</v>
      </c>
      <c r="L168" s="405">
        <f t="shared" si="155"/>
        <v>2</v>
      </c>
      <c r="N168" s="405">
        <f>VLOOKUP($A168,'urban rural'!$A$11:$S$336,6,FALSE)</f>
        <v>1.7799352750809061E-4</v>
      </c>
      <c r="O168" s="424">
        <f t="shared" si="174"/>
        <v>1</v>
      </c>
      <c r="P168" s="405">
        <f t="shared" si="156"/>
        <v>1</v>
      </c>
      <c r="R168" s="405">
        <f>VLOOKUP($A168,'urban rural'!$A$11:$S$336,7,FALSE)</f>
        <v>1.7431459568816219E-4</v>
      </c>
      <c r="S168" s="424">
        <f t="shared" si="175"/>
        <v>8</v>
      </c>
      <c r="T168" s="405">
        <f t="shared" si="157"/>
        <v>8</v>
      </c>
      <c r="V168" s="405">
        <f>VLOOKUP($A168,'urban rural'!$A$11:$S$336,8,FALSE)</f>
        <v>2.5931928687196112E-4</v>
      </c>
      <c r="W168" s="424">
        <f t="shared" si="176"/>
        <v>3</v>
      </c>
      <c r="X168" s="405">
        <f t="shared" si="158"/>
        <v>3</v>
      </c>
      <c r="Z168" s="405">
        <f>VLOOKUP($A168,'urban rural'!$A$11:$S$336,9,FALSE)</f>
        <v>1.2944983818770226E-4</v>
      </c>
      <c r="AA168" s="424">
        <f t="shared" si="177"/>
        <v>5</v>
      </c>
      <c r="AB168" s="405">
        <f t="shared" si="159"/>
        <v>5</v>
      </c>
      <c r="AD168" s="405">
        <f>VLOOKUP($A168,'urban rural'!$A$11:$S$336,10,FALSE)</f>
        <v>1.4563106796116506E-4</v>
      </c>
      <c r="AE168" s="424">
        <f t="shared" si="178"/>
        <v>2</v>
      </c>
      <c r="AF168" s="405">
        <f t="shared" si="160"/>
        <v>2</v>
      </c>
      <c r="AH168" s="405">
        <f>VLOOKUP($A168,'urban rural'!$A$11:$S$336,11,FALSE)</f>
        <v>8.9989496896428689E-5</v>
      </c>
      <c r="AI168" s="424">
        <f t="shared" si="179"/>
        <v>4</v>
      </c>
      <c r="AJ168" s="405">
        <f t="shared" si="161"/>
        <v>4</v>
      </c>
      <c r="AL168" s="405">
        <f>VLOOKUP($A168,'urban rural'!$A$11:$S$336,12,FALSE)</f>
        <v>3.2414910858995141E-5</v>
      </c>
      <c r="AM168" s="424">
        <f t="shared" si="180"/>
        <v>13</v>
      </c>
      <c r="AN168" s="405">
        <f t="shared" si="162"/>
        <v>13</v>
      </c>
      <c r="AP168" s="405">
        <f>VLOOKUP($A168,'urban rural'!$A$11:$S$336,13,FALSE)</f>
        <v>3.2362459546925564E-5</v>
      </c>
      <c r="AQ168" s="424">
        <f t="shared" si="181"/>
        <v>14</v>
      </c>
      <c r="AR168" s="405">
        <f t="shared" si="163"/>
        <v>14</v>
      </c>
      <c r="AT168" s="405">
        <f>VLOOKUP($A168,'urban rural'!$A$11:$S$336,14,FALSE)</f>
        <v>3.2362459546925564E-5</v>
      </c>
      <c r="AU168" s="424">
        <f t="shared" si="182"/>
        <v>13</v>
      </c>
      <c r="AV168" s="405">
        <f t="shared" si="164"/>
        <v>13</v>
      </c>
      <c r="AX168" s="405">
        <f>VLOOKUP($A168,'urban rural'!$A$11:$S$336,15,FALSE)</f>
        <v>8.4325098791733491E-5</v>
      </c>
      <c r="AY168" s="424">
        <f t="shared" si="183"/>
        <v>26</v>
      </c>
      <c r="AZ168" s="405">
        <f t="shared" si="165"/>
        <v>26</v>
      </c>
      <c r="BB168" s="405" t="str">
        <f>VLOOKUP($A168,'urban rural'!$A$11:$S$336,16,FALSE)</f>
        <v>error</v>
      </c>
      <c r="BC168" s="424">
        <f t="shared" si="184"/>
        <v>1</v>
      </c>
      <c r="BD168" s="405" t="str">
        <f t="shared" si="166"/>
        <v>9999</v>
      </c>
      <c r="BF168" s="405" t="str">
        <f>VLOOKUP($A168,'urban rural'!$A$11:$S$336,17,FALSE)</f>
        <v>error</v>
      </c>
      <c r="BG168" s="424">
        <f t="shared" si="185"/>
        <v>1</v>
      </c>
      <c r="BH168" s="405" t="str">
        <f t="shared" si="167"/>
        <v>9999</v>
      </c>
      <c r="BJ168" s="405" t="str">
        <f>VLOOKUP($A168,'urban rural'!$A$11:$S$336,18,FALSE)</f>
        <v>error</v>
      </c>
      <c r="BK168" s="424">
        <f t="shared" si="186"/>
        <v>1</v>
      </c>
      <c r="BL168" s="405" t="str">
        <f t="shared" si="168"/>
        <v>9999</v>
      </c>
      <c r="BN168" s="405" t="str">
        <f>VLOOKUP($A168,'urban rural'!$A$11:$S$336,19,FALSE)</f>
        <v>error</v>
      </c>
      <c r="BO168" s="424">
        <f t="shared" si="187"/>
        <v>1</v>
      </c>
      <c r="BP168" s="405" t="str">
        <f t="shared" si="169"/>
        <v>9999</v>
      </c>
      <c r="BQ168" s="167" t="str">
        <f>VLOOKUP(A168,'[1]average earnings workplace 2012'!$A$13:$GY$599,[1]lists1!$B$12,FALSE)</f>
        <v>&amp;^%</v>
      </c>
      <c r="BR168" s="167" t="e">
        <f t="shared" si="170"/>
        <v>#N/A</v>
      </c>
      <c r="BS168" s="167" t="str">
        <f t="shared" si="171"/>
        <v>9999</v>
      </c>
    </row>
    <row r="169" spans="1:186" x14ac:dyDescent="0.25">
      <c r="A169" s="420" t="s">
        <v>159</v>
      </c>
      <c r="B169" s="167" t="str">
        <f t="shared" si="152"/>
        <v>R50</v>
      </c>
      <c r="C169" s="405" t="str">
        <f>VLOOKUP(A169,'urban rural'!$A$11:$B$336,2,FALSE)</f>
        <v>Rural 50</v>
      </c>
      <c r="D169" s="167" t="str">
        <f t="shared" si="153"/>
        <v>Predominantly Rural</v>
      </c>
      <c r="F169" s="405">
        <f>VLOOKUP($A169,'urban rural'!$A$11:$S$336,4,FALSE)</f>
        <v>9.1644204851752025E-4</v>
      </c>
      <c r="G169" s="424">
        <f t="shared" si="172"/>
        <v>31</v>
      </c>
      <c r="H169" s="405">
        <f t="shared" si="154"/>
        <v>31</v>
      </c>
      <c r="J169" s="405">
        <f>VLOOKUP($A169,'urban rural'!$A$11:$S$336,5,FALSE)</f>
        <v>6.2078272604588396E-4</v>
      </c>
      <c r="K169" s="424">
        <f t="shared" si="173"/>
        <v>27</v>
      </c>
      <c r="L169" s="405">
        <f t="shared" si="155"/>
        <v>27</v>
      </c>
      <c r="N169" s="405">
        <f>VLOOKUP($A169,'urban rural'!$A$11:$S$336,6,FALSE)</f>
        <v>7.2483221476510068E-4</v>
      </c>
      <c r="O169" s="424">
        <f t="shared" si="174"/>
        <v>32</v>
      </c>
      <c r="P169" s="405">
        <f t="shared" si="156"/>
        <v>32</v>
      </c>
      <c r="R169" s="405">
        <f>VLOOKUP($A169,'urban rural'!$A$11:$S$336,7,FALSE)</f>
        <v>8.3094533341782951E-4</v>
      </c>
      <c r="S169" s="424">
        <f t="shared" si="175"/>
        <v>33</v>
      </c>
      <c r="T169" s="405">
        <f t="shared" si="157"/>
        <v>33</v>
      </c>
      <c r="V169" s="405">
        <f>VLOOKUP($A169,'urban rural'!$A$11:$S$336,8,FALSE)</f>
        <v>5.2560646900269537E-4</v>
      </c>
      <c r="W169" s="424">
        <f t="shared" si="176"/>
        <v>22</v>
      </c>
      <c r="X169" s="405">
        <f t="shared" si="158"/>
        <v>22</v>
      </c>
      <c r="Z169" s="405">
        <f>VLOOKUP($A169,'urban rural'!$A$11:$S$336,9,FALSE)</f>
        <v>2.6990553306342779E-4</v>
      </c>
      <c r="AA169" s="424">
        <f t="shared" si="177"/>
        <v>28</v>
      </c>
      <c r="AB169" s="405">
        <f t="shared" si="159"/>
        <v>28</v>
      </c>
      <c r="AD169" s="405">
        <f>VLOOKUP($A169,'urban rural'!$A$11:$S$336,10,FALSE)</f>
        <v>3.4899328859060402E-4</v>
      </c>
      <c r="AE169" s="424">
        <f t="shared" si="178"/>
        <v>27</v>
      </c>
      <c r="AF169" s="405">
        <f t="shared" si="160"/>
        <v>27</v>
      </c>
      <c r="AH169" s="405">
        <f>VLOOKUP($A169,'urban rural'!$A$11:$S$336,11,FALSE)</f>
        <v>2.1025140750989213E-4</v>
      </c>
      <c r="AI169" s="424">
        <f t="shared" si="179"/>
        <v>19</v>
      </c>
      <c r="AJ169" s="405">
        <f t="shared" si="161"/>
        <v>19</v>
      </c>
      <c r="AL169" s="405">
        <f>VLOOKUP($A169,'urban rural'!$A$11:$S$336,12,FALSE)</f>
        <v>3.9083557951482482E-4</v>
      </c>
      <c r="AM169" s="424">
        <f t="shared" si="180"/>
        <v>36</v>
      </c>
      <c r="AN169" s="405">
        <f t="shared" si="162"/>
        <v>36</v>
      </c>
      <c r="AP169" s="405">
        <f>VLOOKUP($A169,'urban rural'!$A$11:$S$336,13,FALSE)</f>
        <v>3.3738191632928474E-4</v>
      </c>
      <c r="AQ169" s="424">
        <f t="shared" si="181"/>
        <v>30</v>
      </c>
      <c r="AR169" s="405">
        <f t="shared" si="163"/>
        <v>30</v>
      </c>
      <c r="AT169" s="405">
        <f>VLOOKUP($A169,'urban rural'!$A$11:$S$336,14,FALSE)</f>
        <v>3.7583892617449666E-4</v>
      </c>
      <c r="AU169" s="424">
        <f t="shared" si="182"/>
        <v>34</v>
      </c>
      <c r="AV169" s="405">
        <f t="shared" si="164"/>
        <v>34</v>
      </c>
      <c r="AX169" s="405">
        <f>VLOOKUP($A169,'urban rural'!$A$11:$S$336,15,FALSE)</f>
        <v>6.2069392590793741E-4</v>
      </c>
      <c r="AY169" s="424">
        <f t="shared" si="183"/>
        <v>37</v>
      </c>
      <c r="AZ169" s="405">
        <f t="shared" si="165"/>
        <v>37</v>
      </c>
      <c r="BB169" s="405" t="str">
        <f>VLOOKUP($A169,'urban rural'!$A$11:$S$336,16,FALSE)</f>
        <v>error</v>
      </c>
      <c r="BC169" s="424">
        <f t="shared" si="184"/>
        <v>1</v>
      </c>
      <c r="BD169" s="405" t="str">
        <f t="shared" si="166"/>
        <v>9999</v>
      </c>
      <c r="BF169" s="405" t="str">
        <f>VLOOKUP($A169,'urban rural'!$A$11:$S$336,17,FALSE)</f>
        <v>error</v>
      </c>
      <c r="BG169" s="424">
        <f t="shared" si="185"/>
        <v>1</v>
      </c>
      <c r="BH169" s="405" t="str">
        <f t="shared" si="167"/>
        <v>9999</v>
      </c>
      <c r="BJ169" s="405" t="str">
        <f>VLOOKUP($A169,'urban rural'!$A$11:$S$336,18,FALSE)</f>
        <v>error</v>
      </c>
      <c r="BK169" s="424">
        <f t="shared" si="186"/>
        <v>1</v>
      </c>
      <c r="BL169" s="405" t="str">
        <f t="shared" si="168"/>
        <v>9999</v>
      </c>
      <c r="BN169" s="405" t="str">
        <f>VLOOKUP($A169,'urban rural'!$A$11:$S$336,19,FALSE)</f>
        <v>error</v>
      </c>
      <c r="BO169" s="424">
        <f t="shared" si="187"/>
        <v>1</v>
      </c>
      <c r="BP169" s="405" t="str">
        <f t="shared" si="169"/>
        <v>9999</v>
      </c>
      <c r="BQ169" s="167">
        <f>VLOOKUP(A169,'[1]average earnings workplace 2012'!$A$13:$GY$599,[1]lists1!$B$12,FALSE)</f>
        <v>11.75</v>
      </c>
      <c r="BR169" s="167" t="e">
        <f t="shared" si="170"/>
        <v>#N/A</v>
      </c>
      <c r="BS169" s="167" t="e">
        <f t="shared" si="171"/>
        <v>#N/A</v>
      </c>
    </row>
    <row r="170" spans="1:186" x14ac:dyDescent="0.25">
      <c r="A170" s="420" t="s">
        <v>160</v>
      </c>
      <c r="B170" s="167" t="str">
        <f t="shared" si="152"/>
        <v>MU</v>
      </c>
      <c r="C170" s="405" t="str">
        <f>VLOOKUP(A170,'urban rural'!$A$11:$B$336,2,FALSE)</f>
        <v>Major Urban</v>
      </c>
      <c r="D170" s="167" t="str">
        <f t="shared" si="153"/>
        <v>Predominantly Urban</v>
      </c>
      <c r="F170" s="405">
        <f>VLOOKUP($A170,'urban rural'!$A$11:$S$336,4,FALSE)</f>
        <v>6.0452450775031422E-3</v>
      </c>
      <c r="G170" s="424">
        <f t="shared" si="172"/>
        <v>51</v>
      </c>
      <c r="H170" s="405">
        <f t="shared" si="154"/>
        <v>51</v>
      </c>
      <c r="J170" s="405">
        <f>VLOOKUP($A170,'urban rural'!$A$11:$S$336,5,FALSE)</f>
        <v>5.1694915254237288E-3</v>
      </c>
      <c r="K170" s="424">
        <f t="shared" si="173"/>
        <v>54</v>
      </c>
      <c r="L170" s="405">
        <f t="shared" si="155"/>
        <v>54</v>
      </c>
      <c r="N170" s="405">
        <f>VLOOKUP($A170,'urban rural'!$A$11:$S$336,6,FALSE)</f>
        <v>5.3146569224522943E-3</v>
      </c>
      <c r="O170" s="424">
        <f t="shared" si="174"/>
        <v>53</v>
      </c>
      <c r="P170" s="405">
        <f t="shared" si="156"/>
        <v>53</v>
      </c>
      <c r="R170" s="405">
        <f>VLOOKUP($A170,'urban rural'!$A$11:$S$336,7,FALSE)</f>
        <v>4.4621413799090862E-3</v>
      </c>
      <c r="S170" s="424">
        <f t="shared" si="175"/>
        <v>54</v>
      </c>
      <c r="T170" s="405">
        <f t="shared" si="157"/>
        <v>54</v>
      </c>
      <c r="V170" s="405">
        <f>VLOOKUP($A170,'urban rural'!$A$11:$S$336,8,FALSE)</f>
        <v>2.1093422706325933E-3</v>
      </c>
      <c r="W170" s="424">
        <f t="shared" si="176"/>
        <v>46</v>
      </c>
      <c r="X170" s="405">
        <f t="shared" si="158"/>
        <v>46</v>
      </c>
      <c r="Z170" s="405">
        <f>VLOOKUP($A170,'urban rural'!$A$11:$S$336,9,FALSE)</f>
        <v>1.2319140140553948E-3</v>
      </c>
      <c r="AA170" s="424">
        <f t="shared" si="177"/>
        <v>46</v>
      </c>
      <c r="AB170" s="405">
        <f t="shared" si="159"/>
        <v>46</v>
      </c>
      <c r="AD170" s="405">
        <f>VLOOKUP($A170,'urban rural'!$A$11:$S$336,10,FALSE)</f>
        <v>1.4291514413317093E-3</v>
      </c>
      <c r="AE170" s="424">
        <f t="shared" si="178"/>
        <v>46</v>
      </c>
      <c r="AF170" s="405">
        <f t="shared" si="160"/>
        <v>46</v>
      </c>
      <c r="AH170" s="405">
        <f>VLOOKUP($A170,'urban rural'!$A$11:$S$336,11,FALSE)</f>
        <v>1.0782124666116803E-3</v>
      </c>
      <c r="AI170" s="424">
        <f t="shared" si="179"/>
        <v>49</v>
      </c>
      <c r="AJ170" s="405">
        <f t="shared" si="161"/>
        <v>49</v>
      </c>
      <c r="AL170" s="405">
        <f>VLOOKUP($A170,'urban rural'!$A$11:$S$336,12,FALSE)</f>
        <v>3.9379974863845832E-3</v>
      </c>
      <c r="AM170" s="424">
        <f t="shared" si="180"/>
        <v>59</v>
      </c>
      <c r="AN170" s="405">
        <f t="shared" si="162"/>
        <v>59</v>
      </c>
      <c r="AP170" s="405">
        <f>VLOOKUP($A170,'urban rural'!$A$11:$S$336,13,FALSE)</f>
        <v>3.9375775113683342E-3</v>
      </c>
      <c r="AQ170" s="424">
        <f t="shared" si="181"/>
        <v>60</v>
      </c>
      <c r="AR170" s="405">
        <f t="shared" si="163"/>
        <v>60</v>
      </c>
      <c r="AT170" s="405">
        <f>VLOOKUP($A170,'urban rural'!$A$11:$S$336,14,FALSE)</f>
        <v>3.8855054811205848E-3</v>
      </c>
      <c r="AU170" s="424">
        <f t="shared" si="182"/>
        <v>61</v>
      </c>
      <c r="AV170" s="405">
        <f t="shared" si="164"/>
        <v>61</v>
      </c>
      <c r="AX170" s="405">
        <f>VLOOKUP($A170,'urban rural'!$A$11:$S$336,15,FALSE)</f>
        <v>3.383928913297406E-3</v>
      </c>
      <c r="AY170" s="424">
        <f t="shared" si="183"/>
        <v>59</v>
      </c>
      <c r="AZ170" s="405">
        <f t="shared" si="165"/>
        <v>59</v>
      </c>
      <c r="BB170" s="405" t="str">
        <f>VLOOKUP($A170,'urban rural'!$A$11:$S$336,16,FALSE)</f>
        <v>error</v>
      </c>
      <c r="BC170" s="424">
        <f t="shared" si="184"/>
        <v>1</v>
      </c>
      <c r="BD170" s="405" t="str">
        <f t="shared" si="166"/>
        <v>9999</v>
      </c>
      <c r="BF170" s="405" t="str">
        <f>VLOOKUP($A170,'urban rural'!$A$11:$S$336,17,FALSE)</f>
        <v>error</v>
      </c>
      <c r="BG170" s="424">
        <f t="shared" si="185"/>
        <v>1</v>
      </c>
      <c r="BH170" s="405" t="str">
        <f t="shared" si="167"/>
        <v>9999</v>
      </c>
      <c r="BJ170" s="405" t="str">
        <f>VLOOKUP($A170,'urban rural'!$A$11:$S$336,18,FALSE)</f>
        <v>error</v>
      </c>
      <c r="BK170" s="424">
        <f t="shared" si="186"/>
        <v>1</v>
      </c>
      <c r="BL170" s="405" t="str">
        <f t="shared" si="168"/>
        <v>9999</v>
      </c>
      <c r="BN170" s="405" t="str">
        <f>VLOOKUP($A170,'urban rural'!$A$11:$S$336,19,FALSE)</f>
        <v>error</v>
      </c>
      <c r="BO170" s="424">
        <f t="shared" si="187"/>
        <v>1</v>
      </c>
      <c r="BP170" s="405" t="str">
        <f t="shared" si="169"/>
        <v>9999</v>
      </c>
      <c r="BQ170" s="167">
        <f>VLOOKUP(A170,'[1]average earnings workplace 2012'!$A$13:$GY$599,[1]lists1!$B$12,FALSE)</f>
        <v>14.24</v>
      </c>
      <c r="BR170" s="167" t="e">
        <f t="shared" si="170"/>
        <v>#N/A</v>
      </c>
      <c r="BS170" s="167" t="e">
        <f t="shared" si="171"/>
        <v>#N/A</v>
      </c>
    </row>
    <row r="171" spans="1:186" x14ac:dyDescent="0.25">
      <c r="A171" s="420" t="s">
        <v>161</v>
      </c>
      <c r="B171" s="167" t="str">
        <f t="shared" si="152"/>
        <v>OU</v>
      </c>
      <c r="C171" s="405" t="str">
        <f>VLOOKUP(A171,'urban rural'!$A$11:$B$336,2,FALSE)</f>
        <v>Other Urban</v>
      </c>
      <c r="D171" s="167" t="str">
        <f t="shared" si="153"/>
        <v>Predominantly Urban</v>
      </c>
      <c r="F171" s="405">
        <f>VLOOKUP($A171,'urban rural'!$A$11:$S$336,4,FALSE)</f>
        <v>8.6156824782187798E-4</v>
      </c>
      <c r="G171" s="424">
        <f t="shared" si="172"/>
        <v>21</v>
      </c>
      <c r="H171" s="405">
        <f t="shared" si="154"/>
        <v>21</v>
      </c>
      <c r="J171" s="405">
        <f>VLOOKUP($A171,'urban rural'!$A$11:$S$336,5,FALSE)</f>
        <v>3.1822565091610416E-4</v>
      </c>
      <c r="K171" s="424">
        <f t="shared" si="173"/>
        <v>17</v>
      </c>
      <c r="L171" s="405">
        <f t="shared" si="155"/>
        <v>17</v>
      </c>
      <c r="N171" s="405">
        <f>VLOOKUP($A171,'urban rural'!$A$11:$S$336,6,FALSE)</f>
        <v>4.8991354466858792E-4</v>
      </c>
      <c r="O171" s="424">
        <f t="shared" si="174"/>
        <v>16</v>
      </c>
      <c r="P171" s="405">
        <f t="shared" si="156"/>
        <v>16</v>
      </c>
      <c r="R171" s="405">
        <f>VLOOKUP($A171,'urban rural'!$A$11:$S$336,7,FALSE)</f>
        <v>7.9337104682853776E-4</v>
      </c>
      <c r="S171" s="424">
        <f t="shared" si="175"/>
        <v>27</v>
      </c>
      <c r="T171" s="405">
        <f t="shared" si="157"/>
        <v>27</v>
      </c>
      <c r="V171" s="405">
        <f>VLOOKUP($A171,'urban rural'!$A$11:$S$336,8,FALSE)</f>
        <v>8.1316553727008717E-4</v>
      </c>
      <c r="W171" s="424">
        <f t="shared" si="176"/>
        <v>26</v>
      </c>
      <c r="X171" s="405">
        <f t="shared" si="158"/>
        <v>26</v>
      </c>
      <c r="Z171" s="405">
        <f>VLOOKUP($A171,'urban rural'!$A$11:$S$336,9,FALSE)</f>
        <v>2.3143683702989392E-4</v>
      </c>
      <c r="AA171" s="424">
        <f t="shared" si="177"/>
        <v>19</v>
      </c>
      <c r="AB171" s="405">
        <f t="shared" si="159"/>
        <v>19</v>
      </c>
      <c r="AD171" s="405">
        <f>VLOOKUP($A171,'urban rural'!$A$11:$S$336,10,FALSE)</f>
        <v>4.1306436119116236E-4</v>
      </c>
      <c r="AE171" s="424">
        <f t="shared" si="178"/>
        <v>21</v>
      </c>
      <c r="AF171" s="405">
        <f t="shared" si="160"/>
        <v>21</v>
      </c>
      <c r="AH171" s="405">
        <f>VLOOKUP($A171,'urban rural'!$A$11:$S$336,11,FALSE)</f>
        <v>6.466430534115416E-4</v>
      </c>
      <c r="AI171" s="424">
        <f t="shared" si="179"/>
        <v>38</v>
      </c>
      <c r="AJ171" s="405">
        <f t="shared" si="161"/>
        <v>38</v>
      </c>
      <c r="AL171" s="405">
        <f>VLOOKUP($A171,'urban rural'!$A$11:$S$336,12,FALSE)</f>
        <v>4.8402710551790903E-5</v>
      </c>
      <c r="AM171" s="424">
        <f t="shared" si="180"/>
        <v>10</v>
      </c>
      <c r="AN171" s="405">
        <f t="shared" si="162"/>
        <v>10</v>
      </c>
      <c r="AP171" s="405">
        <f>VLOOKUP($A171,'urban rural'!$A$11:$S$336,13,FALSE)</f>
        <v>8.6788813886210227E-5</v>
      </c>
      <c r="AQ171" s="424">
        <f t="shared" si="181"/>
        <v>17</v>
      </c>
      <c r="AR171" s="405">
        <f t="shared" si="163"/>
        <v>17</v>
      </c>
      <c r="AT171" s="405">
        <f>VLOOKUP($A171,'urban rural'!$A$11:$S$336,14,FALSE)</f>
        <v>7.684918347742555E-5</v>
      </c>
      <c r="AU171" s="424">
        <f t="shared" si="182"/>
        <v>14</v>
      </c>
      <c r="AV171" s="405">
        <f t="shared" si="164"/>
        <v>14</v>
      </c>
      <c r="AX171" s="405">
        <f>VLOOKUP($A171,'urban rural'!$A$11:$S$336,15,FALSE)</f>
        <v>1.4672799341699619E-4</v>
      </c>
      <c r="AY171" s="424">
        <f t="shared" si="183"/>
        <v>21</v>
      </c>
      <c r="AZ171" s="405">
        <f t="shared" si="165"/>
        <v>21</v>
      </c>
      <c r="BB171" s="405" t="str">
        <f>VLOOKUP($A171,'urban rural'!$A$11:$S$336,16,FALSE)</f>
        <v>error</v>
      </c>
      <c r="BC171" s="424">
        <f t="shared" si="184"/>
        <v>1</v>
      </c>
      <c r="BD171" s="405" t="str">
        <f t="shared" si="166"/>
        <v>9999</v>
      </c>
      <c r="BF171" s="405" t="str">
        <f>VLOOKUP($A171,'urban rural'!$A$11:$S$336,17,FALSE)</f>
        <v>error</v>
      </c>
      <c r="BG171" s="424">
        <f t="shared" si="185"/>
        <v>1</v>
      </c>
      <c r="BH171" s="405" t="str">
        <f t="shared" si="167"/>
        <v>9999</v>
      </c>
      <c r="BJ171" s="405" t="str">
        <f>VLOOKUP($A171,'urban rural'!$A$11:$S$336,18,FALSE)</f>
        <v>error</v>
      </c>
      <c r="BK171" s="424">
        <f t="shared" si="186"/>
        <v>1</v>
      </c>
      <c r="BL171" s="405" t="str">
        <f t="shared" si="168"/>
        <v>9999</v>
      </c>
      <c r="BN171" s="405" t="str">
        <f>VLOOKUP($A171,'urban rural'!$A$11:$S$336,19,FALSE)</f>
        <v>error</v>
      </c>
      <c r="BO171" s="424">
        <f t="shared" si="187"/>
        <v>1</v>
      </c>
      <c r="BP171" s="405" t="str">
        <f t="shared" si="169"/>
        <v>9999</v>
      </c>
      <c r="BQ171" s="167">
        <f>VLOOKUP(A171,'[1]average earnings workplace 2012'!$A$13:$GY$599,[1]lists1!$B$12,FALSE)</f>
        <v>9.7799999999999994</v>
      </c>
      <c r="BR171" s="167" t="e">
        <f t="shared" si="170"/>
        <v>#N/A</v>
      </c>
      <c r="BS171" s="167" t="e">
        <f t="shared" si="171"/>
        <v>#N/A</v>
      </c>
    </row>
    <row r="172" spans="1:186" x14ac:dyDescent="0.25">
      <c r="A172" s="420" t="s">
        <v>162</v>
      </c>
      <c r="B172" s="167" t="str">
        <f t="shared" si="152"/>
        <v>OU</v>
      </c>
      <c r="C172" s="405" t="str">
        <f>VLOOKUP(A172,'urban rural'!$A$11:$B$336,2,FALSE)</f>
        <v>Other Urban</v>
      </c>
      <c r="D172" s="167" t="str">
        <f t="shared" si="153"/>
        <v>Predominantly Urban</v>
      </c>
      <c r="F172" s="405">
        <f>VLOOKUP($A172,'urban rural'!$A$11:$S$336,4,FALSE)</f>
        <v>1.3129357087529048E-3</v>
      </c>
      <c r="G172" s="424">
        <f t="shared" si="172"/>
        <v>30</v>
      </c>
      <c r="H172" s="405">
        <f t="shared" si="154"/>
        <v>30</v>
      </c>
      <c r="J172" s="405">
        <f>VLOOKUP($A172,'urban rural'!$A$11:$S$336,5,FALSE)</f>
        <v>9.8770176787086857E-4</v>
      </c>
      <c r="K172" s="424">
        <f t="shared" si="173"/>
        <v>34</v>
      </c>
      <c r="L172" s="405">
        <f t="shared" si="155"/>
        <v>34</v>
      </c>
      <c r="N172" s="405">
        <f>VLOOKUP($A172,'urban rural'!$A$11:$S$336,6,FALSE)</f>
        <v>1.020175104682147E-3</v>
      </c>
      <c r="O172" s="424">
        <f t="shared" si="174"/>
        <v>33</v>
      </c>
      <c r="P172" s="405">
        <f t="shared" si="156"/>
        <v>33</v>
      </c>
      <c r="R172" s="405">
        <f>VLOOKUP($A172,'urban rural'!$A$11:$S$336,7,FALSE)</f>
        <v>7.4616427563637311E-4</v>
      </c>
      <c r="S172" s="424">
        <f t="shared" si="175"/>
        <v>26</v>
      </c>
      <c r="T172" s="405">
        <f t="shared" si="157"/>
        <v>26</v>
      </c>
      <c r="V172" s="405">
        <f>VLOOKUP($A172,'urban rural'!$A$11:$S$336,8,FALSE)</f>
        <v>1.1425251742835012E-3</v>
      </c>
      <c r="W172" s="424">
        <f t="shared" si="176"/>
        <v>38</v>
      </c>
      <c r="X172" s="405">
        <f t="shared" si="158"/>
        <v>38</v>
      </c>
      <c r="Z172" s="405">
        <f>VLOOKUP($A172,'urban rural'!$A$11:$S$336,9,FALSE)</f>
        <v>5.6110684089162187E-4</v>
      </c>
      <c r="AA172" s="424">
        <f t="shared" si="177"/>
        <v>40</v>
      </c>
      <c r="AB172" s="405">
        <f t="shared" si="159"/>
        <v>40</v>
      </c>
      <c r="AD172" s="405">
        <f>VLOOKUP($A172,'urban rural'!$A$11:$S$336,10,FALSE)</f>
        <v>6.6615911686334218E-4</v>
      </c>
      <c r="AE172" s="424">
        <f t="shared" si="178"/>
        <v>36</v>
      </c>
      <c r="AF172" s="405">
        <f t="shared" si="160"/>
        <v>36</v>
      </c>
      <c r="AH172" s="405">
        <f>VLOOKUP($A172,'urban rural'!$A$11:$S$336,11,FALSE)</f>
        <v>4.5382689234162133E-4</v>
      </c>
      <c r="AI172" s="424">
        <f t="shared" si="179"/>
        <v>29</v>
      </c>
      <c r="AJ172" s="405">
        <f t="shared" si="161"/>
        <v>29</v>
      </c>
      <c r="AL172" s="405">
        <f>VLOOKUP($A172,'urban rural'!$A$11:$S$336,12,FALSE)</f>
        <v>1.7041053446940357E-4</v>
      </c>
      <c r="AM172" s="424">
        <f t="shared" si="180"/>
        <v>26</v>
      </c>
      <c r="AN172" s="405">
        <f t="shared" si="162"/>
        <v>26</v>
      </c>
      <c r="AP172" s="405">
        <f>VLOOKUP($A172,'urban rural'!$A$11:$S$336,13,FALSE)</f>
        <v>4.2659492697924676E-4</v>
      </c>
      <c r="AQ172" s="424">
        <f t="shared" si="181"/>
        <v>33</v>
      </c>
      <c r="AR172" s="405">
        <f t="shared" si="163"/>
        <v>33</v>
      </c>
      <c r="AT172" s="405">
        <f>VLOOKUP($A172,'urban rural'!$A$11:$S$336,14,FALSE)</f>
        <v>3.5401598781880473E-4</v>
      </c>
      <c r="AU172" s="424">
        <f t="shared" si="182"/>
        <v>30</v>
      </c>
      <c r="AV172" s="405">
        <f t="shared" si="164"/>
        <v>30</v>
      </c>
      <c r="AX172" s="405">
        <f>VLOOKUP($A172,'urban rural'!$A$11:$S$336,15,FALSE)</f>
        <v>2.9233738329475178E-4</v>
      </c>
      <c r="AY172" s="424">
        <f t="shared" si="183"/>
        <v>28</v>
      </c>
      <c r="AZ172" s="405">
        <f t="shared" si="165"/>
        <v>28</v>
      </c>
      <c r="BB172" s="405" t="str">
        <f>VLOOKUP($A172,'urban rural'!$A$11:$S$336,16,FALSE)</f>
        <v>error</v>
      </c>
      <c r="BC172" s="424">
        <f t="shared" si="184"/>
        <v>1</v>
      </c>
      <c r="BD172" s="405" t="str">
        <f t="shared" si="166"/>
        <v>9999</v>
      </c>
      <c r="BF172" s="405" t="str">
        <f>VLOOKUP($A172,'urban rural'!$A$11:$S$336,17,FALSE)</f>
        <v>error</v>
      </c>
      <c r="BG172" s="424">
        <f t="shared" si="185"/>
        <v>1</v>
      </c>
      <c r="BH172" s="405" t="str">
        <f t="shared" si="167"/>
        <v>9999</v>
      </c>
      <c r="BJ172" s="405" t="str">
        <f>VLOOKUP($A172,'urban rural'!$A$11:$S$336,18,FALSE)</f>
        <v>error</v>
      </c>
      <c r="BK172" s="424">
        <f t="shared" si="186"/>
        <v>1</v>
      </c>
      <c r="BL172" s="405" t="str">
        <f t="shared" si="168"/>
        <v>9999</v>
      </c>
      <c r="BN172" s="405" t="str">
        <f>VLOOKUP($A172,'urban rural'!$A$11:$S$336,19,FALSE)</f>
        <v>error</v>
      </c>
      <c r="BO172" s="424">
        <f t="shared" si="187"/>
        <v>1</v>
      </c>
      <c r="BP172" s="405" t="str">
        <f t="shared" si="169"/>
        <v>9999</v>
      </c>
      <c r="BQ172" s="167">
        <f>VLOOKUP(A172,'[1]average earnings workplace 2012'!$A$13:$GY$599,[1]lists1!$B$12,FALSE)</f>
        <v>13.63</v>
      </c>
      <c r="BR172" s="167" t="e">
        <f t="shared" si="170"/>
        <v>#N/A</v>
      </c>
      <c r="BS172" s="167" t="e">
        <f t="shared" si="171"/>
        <v>#N/A</v>
      </c>
      <c r="CA172" s="408">
        <f>MAX(CA1:CA113)</f>
        <v>55</v>
      </c>
      <c r="CC172" s="408">
        <f>MAX(CC1:CC113)</f>
        <v>55</v>
      </c>
      <c r="CH172" s="408">
        <f>MAX(CH1:CH113)</f>
        <v>55</v>
      </c>
      <c r="CJ172" s="408">
        <f>MAX(CJ1:CJ113)</f>
        <v>55</v>
      </c>
      <c r="CO172" s="408">
        <f>MAX(CO1:CO113)</f>
        <v>55</v>
      </c>
      <c r="CQ172" s="408">
        <f>MAX(CQ1:CQ113)</f>
        <v>55</v>
      </c>
      <c r="CV172" s="408">
        <f>MAX(CV1:CV113)</f>
        <v>55</v>
      </c>
      <c r="CX172" s="408">
        <f>MAX(CX1:CX113)</f>
        <v>55</v>
      </c>
      <c r="DC172" s="408">
        <f>MAX(DC1:DC113)</f>
        <v>55</v>
      </c>
      <c r="DE172" s="408">
        <f>MAX(DE1:DE113)</f>
        <v>55</v>
      </c>
      <c r="DJ172" s="408">
        <f>MAX(DJ1:DJ113)</f>
        <v>55</v>
      </c>
      <c r="DL172" s="408">
        <f>MAX(DL1:DL113)</f>
        <v>55</v>
      </c>
      <c r="DQ172" s="408">
        <f>MAX(DQ1:DQ113)</f>
        <v>55</v>
      </c>
      <c r="DS172" s="408">
        <f>MAX(DS1:DS113)</f>
        <v>55</v>
      </c>
      <c r="DX172" s="408">
        <f>MAX(DX1:DX113)</f>
        <v>55</v>
      </c>
      <c r="DZ172" s="408">
        <f>MAX(DZ1:DZ113)</f>
        <v>55</v>
      </c>
      <c r="EE172" s="408">
        <f>MAX(EE1:EE113)</f>
        <v>55</v>
      </c>
      <c r="EG172" s="408">
        <f>MAX(EG1:EG113)</f>
        <v>55</v>
      </c>
      <c r="EL172" s="408">
        <f>MAX(EL1:EL113)</f>
        <v>55</v>
      </c>
      <c r="EN172" s="408">
        <f>MAX(EN1:EN113)</f>
        <v>55</v>
      </c>
      <c r="ES172" s="408">
        <f>MAX(ES1:ES113)</f>
        <v>55</v>
      </c>
      <c r="EU172" s="408">
        <f>MAX(EU1:EU113)</f>
        <v>55</v>
      </c>
      <c r="EZ172" s="408">
        <f>MAX(EZ1:EZ113)</f>
        <v>55</v>
      </c>
      <c r="FB172" s="408">
        <f>MAX(FB1:FB113)</f>
        <v>55</v>
      </c>
      <c r="FG172" s="408">
        <f>MAX(FG1:FG113)</f>
        <v>0</v>
      </c>
      <c r="FI172" s="408">
        <f>MAX(FI1:FI113)</f>
        <v>0</v>
      </c>
      <c r="FN172" s="408">
        <f>MAX(FN1:FN113)</f>
        <v>0</v>
      </c>
      <c r="FP172" s="408">
        <f>MAX(FP1:FP113)</f>
        <v>0</v>
      </c>
      <c r="FU172" s="408">
        <f>MAX(FU1:FU113)</f>
        <v>0</v>
      </c>
      <c r="FW172" s="408">
        <f>MAX(FW1:FW113)</f>
        <v>0</v>
      </c>
      <c r="GB172" s="408">
        <f>MAX(GB1:GB113)</f>
        <v>0</v>
      </c>
      <c r="GD172" s="408">
        <f>MAX(GD1:GD113)</f>
        <v>0</v>
      </c>
    </row>
    <row r="173" spans="1:186" x14ac:dyDescent="0.25">
      <c r="A173" s="420" t="s">
        <v>163</v>
      </c>
      <c r="B173" s="167" t="str">
        <f t="shared" si="152"/>
        <v>R80</v>
      </c>
      <c r="C173" s="405" t="str">
        <f>VLOOKUP(A173,'urban rural'!$A$11:$B$336,2,FALSE)</f>
        <v>Rural 80</v>
      </c>
      <c r="D173" s="167" t="str">
        <f t="shared" si="153"/>
        <v>Predominantly Rural</v>
      </c>
      <c r="F173" s="405">
        <f>VLOOKUP($A173,'urban rural'!$A$11:$S$336,4,FALSE)</f>
        <v>6.0851926977687626E-4</v>
      </c>
      <c r="G173" s="424">
        <f t="shared" si="172"/>
        <v>20</v>
      </c>
      <c r="H173" s="405">
        <f t="shared" si="154"/>
        <v>20</v>
      </c>
      <c r="J173" s="405">
        <f>VLOOKUP($A173,'urban rural'!$A$11:$S$336,5,FALSE)</f>
        <v>4.0404040404040404E-4</v>
      </c>
      <c r="K173" s="424">
        <f t="shared" si="173"/>
        <v>24</v>
      </c>
      <c r="L173" s="405">
        <f t="shared" si="155"/>
        <v>24</v>
      </c>
      <c r="N173" s="405">
        <f>VLOOKUP($A173,'urban rural'!$A$11:$S$336,6,FALSE)</f>
        <v>3.592814371257485E-4</v>
      </c>
      <c r="O173" s="424">
        <f t="shared" si="174"/>
        <v>19</v>
      </c>
      <c r="P173" s="405">
        <f t="shared" si="156"/>
        <v>19</v>
      </c>
      <c r="R173" s="405">
        <f>VLOOKUP($A173,'urban rural'!$A$11:$S$336,7,FALSE)</f>
        <v>4.8661392020997029E-4</v>
      </c>
      <c r="S173" s="424">
        <f t="shared" si="175"/>
        <v>31</v>
      </c>
      <c r="T173" s="405">
        <f t="shared" si="157"/>
        <v>31</v>
      </c>
      <c r="V173" s="405">
        <f>VLOOKUP($A173,'urban rural'!$A$11:$S$336,8,FALSE)</f>
        <v>4.8681541582150102E-4</v>
      </c>
      <c r="W173" s="424">
        <f t="shared" si="176"/>
        <v>23</v>
      </c>
      <c r="X173" s="405">
        <f t="shared" si="158"/>
        <v>23</v>
      </c>
      <c r="Z173" s="405">
        <f>VLOOKUP($A173,'urban rural'!$A$11:$S$336,9,FALSE)</f>
        <v>2.626262626262626E-4</v>
      </c>
      <c r="AA173" s="424">
        <f t="shared" si="177"/>
        <v>27</v>
      </c>
      <c r="AB173" s="405">
        <f t="shared" si="159"/>
        <v>27</v>
      </c>
      <c r="AD173" s="405">
        <f>VLOOKUP($A173,'urban rural'!$A$11:$S$336,10,FALSE)</f>
        <v>3.1936127744510979E-4</v>
      </c>
      <c r="AE173" s="424">
        <f t="shared" si="178"/>
        <v>25</v>
      </c>
      <c r="AF173" s="405">
        <f t="shared" si="160"/>
        <v>25</v>
      </c>
      <c r="AH173" s="405">
        <f>VLOOKUP($A173,'urban rural'!$A$11:$S$336,11,FALSE)</f>
        <v>3.2018066549893015E-4</v>
      </c>
      <c r="AI173" s="424">
        <f t="shared" si="179"/>
        <v>35</v>
      </c>
      <c r="AJ173" s="405">
        <f t="shared" si="161"/>
        <v>35</v>
      </c>
      <c r="AL173" s="405">
        <f>VLOOKUP($A173,'urban rural'!$A$11:$S$336,12,FALSE)</f>
        <v>1.2170385395537525E-4</v>
      </c>
      <c r="AM173" s="424">
        <f t="shared" si="180"/>
        <v>30</v>
      </c>
      <c r="AN173" s="405">
        <f t="shared" si="162"/>
        <v>30</v>
      </c>
      <c r="AP173" s="405">
        <f>VLOOKUP($A173,'urban rural'!$A$11:$S$336,13,FALSE)</f>
        <v>1.6161616161616162E-4</v>
      </c>
      <c r="AQ173" s="424">
        <f t="shared" si="181"/>
        <v>33</v>
      </c>
      <c r="AR173" s="405">
        <f t="shared" si="163"/>
        <v>33</v>
      </c>
      <c r="AT173" s="405">
        <f>VLOOKUP($A173,'urban rural'!$A$11:$S$336,14,FALSE)</f>
        <v>5.9880239520958083E-5</v>
      </c>
      <c r="AU173" s="424">
        <f t="shared" si="182"/>
        <v>21</v>
      </c>
      <c r="AV173" s="405">
        <f t="shared" si="164"/>
        <v>21</v>
      </c>
      <c r="AX173" s="405">
        <f>VLOOKUP($A173,'urban rural'!$A$11:$S$336,15,FALSE)</f>
        <v>1.6643325471104011E-4</v>
      </c>
      <c r="AY173" s="424">
        <f t="shared" si="183"/>
        <v>34</v>
      </c>
      <c r="AZ173" s="405">
        <f t="shared" si="165"/>
        <v>34</v>
      </c>
      <c r="BB173" s="405" t="str">
        <f>VLOOKUP($A173,'urban rural'!$A$11:$S$336,16,FALSE)</f>
        <v>error</v>
      </c>
      <c r="BC173" s="424">
        <f t="shared" si="184"/>
        <v>1</v>
      </c>
      <c r="BD173" s="405" t="str">
        <f t="shared" si="166"/>
        <v>9999</v>
      </c>
      <c r="BF173" s="405" t="str">
        <f>VLOOKUP($A173,'urban rural'!$A$11:$S$336,17,FALSE)</f>
        <v>error</v>
      </c>
      <c r="BG173" s="424">
        <f t="shared" si="185"/>
        <v>1</v>
      </c>
      <c r="BH173" s="405" t="str">
        <f t="shared" si="167"/>
        <v>9999</v>
      </c>
      <c r="BJ173" s="405" t="str">
        <f>VLOOKUP($A173,'urban rural'!$A$11:$S$336,18,FALSE)</f>
        <v>error</v>
      </c>
      <c r="BK173" s="424">
        <f t="shared" si="186"/>
        <v>1</v>
      </c>
      <c r="BL173" s="405" t="str">
        <f t="shared" si="168"/>
        <v>9999</v>
      </c>
      <c r="BN173" s="405" t="str">
        <f>VLOOKUP($A173,'urban rural'!$A$11:$S$336,19,FALSE)</f>
        <v>error</v>
      </c>
      <c r="BO173" s="424">
        <f t="shared" si="187"/>
        <v>1</v>
      </c>
      <c r="BP173" s="405" t="str">
        <f t="shared" si="169"/>
        <v>9999</v>
      </c>
      <c r="BQ173" s="167">
        <f>VLOOKUP(A173,'[1]average earnings workplace 2012'!$A$13:$GY$599,[1]lists1!$B$12,FALSE)</f>
        <v>9.61</v>
      </c>
      <c r="BR173" s="167" t="e">
        <f t="shared" si="170"/>
        <v>#N/A</v>
      </c>
      <c r="BS173" s="167" t="e">
        <f t="shared" si="171"/>
        <v>#N/A</v>
      </c>
    </row>
    <row r="174" spans="1:186" x14ac:dyDescent="0.25">
      <c r="A174" s="420" t="s">
        <v>164</v>
      </c>
      <c r="B174" s="167" t="str">
        <f t="shared" si="152"/>
        <v>R80</v>
      </c>
      <c r="C174" s="405" t="str">
        <f>VLOOKUP(A174,'urban rural'!$A$11:$B$336,2,FALSE)</f>
        <v>Rural 80</v>
      </c>
      <c r="D174" s="167" t="str">
        <f t="shared" si="153"/>
        <v>Predominantly Rural</v>
      </c>
      <c r="F174" s="405">
        <f>VLOOKUP($A174,'urban rural'!$A$11:$S$336,4,FALSE)</f>
        <v>1.9244935543278085E-3</v>
      </c>
      <c r="G174" s="424">
        <f t="shared" si="172"/>
        <v>50</v>
      </c>
      <c r="H174" s="405">
        <f t="shared" si="154"/>
        <v>50</v>
      </c>
      <c r="J174" s="405">
        <f>VLOOKUP($A174,'urban rural'!$A$11:$S$336,5,FALSE)</f>
        <v>1.6758747697974217E-3</v>
      </c>
      <c r="K174" s="424">
        <f t="shared" si="173"/>
        <v>51</v>
      </c>
      <c r="L174" s="405">
        <f t="shared" si="155"/>
        <v>51</v>
      </c>
      <c r="N174" s="405">
        <f>VLOOKUP($A174,'urban rural'!$A$11:$S$336,6,FALSE)</f>
        <v>1.6238532110091743E-3</v>
      </c>
      <c r="O174" s="424">
        <f t="shared" si="174"/>
        <v>49</v>
      </c>
      <c r="P174" s="405">
        <f t="shared" si="156"/>
        <v>49</v>
      </c>
      <c r="R174" s="405">
        <f>VLOOKUP($A174,'urban rural'!$A$11:$S$336,7,FALSE)</f>
        <v>9.5736817975481411E-4</v>
      </c>
      <c r="S174" s="424">
        <f t="shared" si="175"/>
        <v>45</v>
      </c>
      <c r="T174" s="405">
        <f t="shared" si="157"/>
        <v>45</v>
      </c>
      <c r="V174" s="405">
        <f>VLOOKUP($A174,'urban rural'!$A$11:$S$336,8,FALSE)</f>
        <v>8.9318600368324124E-4</v>
      </c>
      <c r="W174" s="424">
        <f t="shared" si="176"/>
        <v>40</v>
      </c>
      <c r="X174" s="405">
        <f t="shared" si="158"/>
        <v>40</v>
      </c>
      <c r="Z174" s="405">
        <f>VLOOKUP($A174,'urban rural'!$A$11:$S$336,9,FALSE)</f>
        <v>7.3664825046040514E-4</v>
      </c>
      <c r="AA174" s="424">
        <f t="shared" si="177"/>
        <v>49</v>
      </c>
      <c r="AB174" s="405">
        <f t="shared" si="159"/>
        <v>49</v>
      </c>
      <c r="AD174" s="405">
        <f>VLOOKUP($A174,'urban rural'!$A$11:$S$336,10,FALSE)</f>
        <v>4.1284403669724772E-4</v>
      </c>
      <c r="AE174" s="424">
        <f t="shared" si="178"/>
        <v>33</v>
      </c>
      <c r="AF174" s="405">
        <f t="shared" si="160"/>
        <v>33</v>
      </c>
      <c r="AH174" s="405">
        <f>VLOOKUP($A174,'urban rural'!$A$11:$S$336,11,FALSE)</f>
        <v>4.3199106883699828E-4</v>
      </c>
      <c r="AI174" s="424">
        <f t="shared" si="179"/>
        <v>42</v>
      </c>
      <c r="AJ174" s="405">
        <f t="shared" si="161"/>
        <v>42</v>
      </c>
      <c r="AL174" s="405">
        <f>VLOOKUP($A174,'urban rural'!$A$11:$S$336,12,FALSE)</f>
        <v>1.0313075506445672E-3</v>
      </c>
      <c r="AM174" s="424">
        <f t="shared" si="180"/>
        <v>54</v>
      </c>
      <c r="AN174" s="405">
        <f t="shared" si="162"/>
        <v>54</v>
      </c>
      <c r="AP174" s="405">
        <f>VLOOKUP($A174,'urban rural'!$A$11:$S$336,13,FALSE)</f>
        <v>9.3922651933701657E-4</v>
      </c>
      <c r="AQ174" s="424">
        <f t="shared" si="181"/>
        <v>53</v>
      </c>
      <c r="AR174" s="405">
        <f t="shared" si="163"/>
        <v>53</v>
      </c>
      <c r="AT174" s="405">
        <f>VLOOKUP($A174,'urban rural'!$A$11:$S$336,14,FALSE)</f>
        <v>1.2110091743119265E-3</v>
      </c>
      <c r="AU174" s="424">
        <f t="shared" si="182"/>
        <v>54</v>
      </c>
      <c r="AV174" s="405">
        <f t="shared" si="164"/>
        <v>54</v>
      </c>
      <c r="AX174" s="405">
        <f>VLOOKUP($A174,'urban rural'!$A$11:$S$336,15,FALSE)</f>
        <v>5.2537711091781578E-4</v>
      </c>
      <c r="AY174" s="424">
        <f t="shared" si="183"/>
        <v>46</v>
      </c>
      <c r="AZ174" s="405">
        <f t="shared" si="165"/>
        <v>46</v>
      </c>
      <c r="BB174" s="405" t="str">
        <f>VLOOKUP($A174,'urban rural'!$A$11:$S$336,16,FALSE)</f>
        <v>error</v>
      </c>
      <c r="BC174" s="424">
        <f t="shared" si="184"/>
        <v>1</v>
      </c>
      <c r="BD174" s="405" t="str">
        <f t="shared" si="166"/>
        <v>9999</v>
      </c>
      <c r="BF174" s="405" t="str">
        <f>VLOOKUP($A174,'urban rural'!$A$11:$S$336,17,FALSE)</f>
        <v>error</v>
      </c>
      <c r="BG174" s="424">
        <f t="shared" si="185"/>
        <v>1</v>
      </c>
      <c r="BH174" s="405" t="str">
        <f t="shared" si="167"/>
        <v>9999</v>
      </c>
      <c r="BJ174" s="405" t="str">
        <f>VLOOKUP($A174,'urban rural'!$A$11:$S$336,18,FALSE)</f>
        <v>error</v>
      </c>
      <c r="BK174" s="424">
        <f t="shared" si="186"/>
        <v>1</v>
      </c>
      <c r="BL174" s="405" t="str">
        <f t="shared" si="168"/>
        <v>9999</v>
      </c>
      <c r="BN174" s="405" t="str">
        <f>VLOOKUP($A174,'urban rural'!$A$11:$S$336,19,FALSE)</f>
        <v>error</v>
      </c>
      <c r="BO174" s="424">
        <f t="shared" si="187"/>
        <v>1</v>
      </c>
      <c r="BP174" s="405" t="str">
        <f t="shared" si="169"/>
        <v>9999</v>
      </c>
      <c r="BQ174" s="167">
        <f>VLOOKUP(A174,'[1]average earnings workplace 2012'!$A$13:$GY$599,[1]lists1!$B$12,FALSE)</f>
        <v>9.4600000000000009</v>
      </c>
      <c r="BR174" s="167" t="e">
        <f t="shared" si="170"/>
        <v>#N/A</v>
      </c>
      <c r="BS174" s="167" t="e">
        <f t="shared" si="171"/>
        <v>#N/A</v>
      </c>
    </row>
    <row r="175" spans="1:186" x14ac:dyDescent="0.25">
      <c r="A175" s="420" t="s">
        <v>165</v>
      </c>
      <c r="B175" s="167" t="str">
        <f t="shared" si="152"/>
        <v>MU</v>
      </c>
      <c r="C175" s="405" t="str">
        <f>VLOOKUP(A175,'urban rural'!$A$11:$B$336,2,FALSE)</f>
        <v>Major Urban</v>
      </c>
      <c r="D175" s="167" t="str">
        <f t="shared" si="153"/>
        <v>Predominantly Urban</v>
      </c>
      <c r="F175" s="405">
        <f>VLOOKUP($A175,'urban rural'!$A$11:$S$336,4,FALSE)</f>
        <v>5.6457376212353241E-3</v>
      </c>
      <c r="G175" s="424">
        <f t="shared" si="172"/>
        <v>47</v>
      </c>
      <c r="H175" s="405">
        <f t="shared" si="154"/>
        <v>47</v>
      </c>
      <c r="J175" s="405">
        <f>VLOOKUP($A175,'urban rural'!$A$11:$S$336,5,FALSE)</f>
        <v>4.5683997980817768E-3</v>
      </c>
      <c r="K175" s="424">
        <f t="shared" si="173"/>
        <v>49</v>
      </c>
      <c r="L175" s="405">
        <f t="shared" si="155"/>
        <v>49</v>
      </c>
      <c r="N175" s="405">
        <f>VLOOKUP($A175,'urban rural'!$A$11:$S$336,6,FALSE)</f>
        <v>4.8367654445002515E-3</v>
      </c>
      <c r="O175" s="424">
        <f t="shared" si="174"/>
        <v>49</v>
      </c>
      <c r="P175" s="405">
        <f t="shared" si="156"/>
        <v>49</v>
      </c>
      <c r="R175" s="405">
        <f>VLOOKUP($A175,'urban rural'!$A$11:$S$336,7,FALSE)</f>
        <v>4.4628177712010596E-3</v>
      </c>
      <c r="S175" s="424">
        <f t="shared" si="175"/>
        <v>55</v>
      </c>
      <c r="T175" s="405">
        <f t="shared" si="157"/>
        <v>55</v>
      </c>
      <c r="V175" s="405">
        <f>VLOOKUP($A175,'urban rural'!$A$11:$S$336,8,FALSE)</f>
        <v>3.037263910158244E-3</v>
      </c>
      <c r="W175" s="424">
        <f t="shared" si="176"/>
        <v>54</v>
      </c>
      <c r="X175" s="405">
        <f t="shared" si="158"/>
        <v>54</v>
      </c>
      <c r="Z175" s="405">
        <f>VLOOKUP($A175,'urban rural'!$A$11:$S$336,9,FALSE)</f>
        <v>1.7970721857647654E-3</v>
      </c>
      <c r="AA175" s="424">
        <f t="shared" si="177"/>
        <v>49</v>
      </c>
      <c r="AB175" s="405">
        <f t="shared" si="159"/>
        <v>49</v>
      </c>
      <c r="AD175" s="405">
        <f>VLOOKUP($A175,'urban rural'!$A$11:$S$336,10,FALSE)</f>
        <v>2.0341536916122552E-3</v>
      </c>
      <c r="AE175" s="424">
        <f t="shared" si="178"/>
        <v>51</v>
      </c>
      <c r="AF175" s="405">
        <f t="shared" si="160"/>
        <v>51</v>
      </c>
      <c r="AH175" s="405">
        <f>VLOOKUP($A175,'urban rural'!$A$11:$S$336,11,FALSE)</f>
        <v>1.2872715673043857E-3</v>
      </c>
      <c r="AI175" s="424">
        <f t="shared" si="179"/>
        <v>53</v>
      </c>
      <c r="AJ175" s="405">
        <f t="shared" si="161"/>
        <v>53</v>
      </c>
      <c r="AL175" s="405">
        <f>VLOOKUP($A175,'urban rural'!$A$11:$S$336,12,FALSE)</f>
        <v>2.6135783563042371E-3</v>
      </c>
      <c r="AM175" s="424">
        <f t="shared" si="180"/>
        <v>48</v>
      </c>
      <c r="AN175" s="405">
        <f t="shared" si="162"/>
        <v>48</v>
      </c>
      <c r="AP175" s="405">
        <f>VLOOKUP($A175,'urban rural'!$A$11:$S$336,13,FALSE)</f>
        <v>2.7713276123170114E-3</v>
      </c>
      <c r="AQ175" s="424">
        <f t="shared" si="181"/>
        <v>49</v>
      </c>
      <c r="AR175" s="405">
        <f t="shared" si="163"/>
        <v>49</v>
      </c>
      <c r="AT175" s="405">
        <f>VLOOKUP($A175,'urban rural'!$A$11:$S$336,14,FALSE)</f>
        <v>2.8026117528879959E-3</v>
      </c>
      <c r="AU175" s="424">
        <f t="shared" si="182"/>
        <v>49</v>
      </c>
      <c r="AV175" s="405">
        <f t="shared" si="164"/>
        <v>49</v>
      </c>
      <c r="AX175" s="405">
        <f>VLOOKUP($A175,'urban rural'!$A$11:$S$336,15,FALSE)</f>
        <v>3.1755462038966743E-3</v>
      </c>
      <c r="AY175" s="424">
        <f t="shared" si="183"/>
        <v>58</v>
      </c>
      <c r="AZ175" s="405">
        <f t="shared" si="165"/>
        <v>58</v>
      </c>
      <c r="BB175" s="405" t="str">
        <f>VLOOKUP($A175,'urban rural'!$A$11:$S$336,16,FALSE)</f>
        <v>error</v>
      </c>
      <c r="BC175" s="424">
        <f t="shared" si="184"/>
        <v>1</v>
      </c>
      <c r="BD175" s="405" t="str">
        <f t="shared" si="166"/>
        <v>9999</v>
      </c>
      <c r="BF175" s="405" t="str">
        <f>VLOOKUP($A175,'urban rural'!$A$11:$S$336,17,FALSE)</f>
        <v>error</v>
      </c>
      <c r="BG175" s="424">
        <f t="shared" si="185"/>
        <v>1</v>
      </c>
      <c r="BH175" s="405" t="str">
        <f t="shared" si="167"/>
        <v>9999</v>
      </c>
      <c r="BJ175" s="405" t="str">
        <f>VLOOKUP($A175,'urban rural'!$A$11:$S$336,18,FALSE)</f>
        <v>error</v>
      </c>
      <c r="BK175" s="424">
        <f t="shared" si="186"/>
        <v>1</v>
      </c>
      <c r="BL175" s="405" t="str">
        <f t="shared" si="168"/>
        <v>9999</v>
      </c>
      <c r="BN175" s="405" t="str">
        <f>VLOOKUP($A175,'urban rural'!$A$11:$S$336,19,FALSE)</f>
        <v>error</v>
      </c>
      <c r="BO175" s="424">
        <f t="shared" si="187"/>
        <v>1</v>
      </c>
      <c r="BP175" s="405" t="str">
        <f t="shared" si="169"/>
        <v>9999</v>
      </c>
      <c r="BQ175" s="167">
        <f>VLOOKUP(A175,'[1]average earnings workplace 2012'!$A$13:$GY$599,[1]lists1!$B$12,FALSE)</f>
        <v>13.18</v>
      </c>
      <c r="BR175" s="167" t="e">
        <f t="shared" si="170"/>
        <v>#N/A</v>
      </c>
      <c r="BS175" s="167" t="e">
        <f t="shared" si="171"/>
        <v>#N/A</v>
      </c>
    </row>
    <row r="176" spans="1:186" x14ac:dyDescent="0.25">
      <c r="A176" s="420" t="s">
        <v>166</v>
      </c>
      <c r="B176" s="167" t="str">
        <f t="shared" si="152"/>
        <v>R80</v>
      </c>
      <c r="C176" s="405" t="str">
        <f>VLOOKUP(A176,'urban rural'!$A$11:$B$336,2,FALSE)</f>
        <v>Rural 80</v>
      </c>
      <c r="D176" s="167" t="str">
        <f t="shared" si="153"/>
        <v>Predominantly Rural</v>
      </c>
      <c r="F176" s="405">
        <f>VLOOKUP($A176,'urban rural'!$A$11:$S$336,4,FALSE)</f>
        <v>6.93717277486911E-4</v>
      </c>
      <c r="G176" s="424">
        <f t="shared" si="172"/>
        <v>25</v>
      </c>
      <c r="H176" s="405">
        <f t="shared" si="154"/>
        <v>25</v>
      </c>
      <c r="J176" s="405">
        <f>VLOOKUP($A176,'urban rural'!$A$11:$S$336,5,FALSE)</f>
        <v>5.4545454545454548E-4</v>
      </c>
      <c r="K176" s="424">
        <f t="shared" si="173"/>
        <v>32</v>
      </c>
      <c r="L176" s="405">
        <f t="shared" si="155"/>
        <v>32</v>
      </c>
      <c r="N176" s="405">
        <f>VLOOKUP($A176,'urban rural'!$A$11:$S$336,6,FALSE)</f>
        <v>6.0723514211886303E-4</v>
      </c>
      <c r="O176" s="424">
        <f t="shared" si="174"/>
        <v>32</v>
      </c>
      <c r="P176" s="405">
        <f t="shared" si="156"/>
        <v>32</v>
      </c>
      <c r="R176" s="405">
        <f>VLOOKUP($A176,'urban rural'!$A$11:$S$336,7,FALSE)</f>
        <v>1.0065284994201097E-3</v>
      </c>
      <c r="S176" s="424">
        <f t="shared" si="175"/>
        <v>46</v>
      </c>
      <c r="T176" s="405">
        <f t="shared" si="157"/>
        <v>46</v>
      </c>
      <c r="V176" s="405">
        <f>VLOOKUP($A176,'urban rural'!$A$11:$S$336,8,FALSE)</f>
        <v>4.0575916230366492E-4</v>
      </c>
      <c r="W176" s="424">
        <f t="shared" si="176"/>
        <v>16</v>
      </c>
      <c r="X176" s="405">
        <f t="shared" si="158"/>
        <v>16</v>
      </c>
      <c r="Z176" s="405">
        <f>VLOOKUP($A176,'urban rural'!$A$11:$S$336,9,FALSE)</f>
        <v>2.077922077922078E-4</v>
      </c>
      <c r="AA176" s="424">
        <f t="shared" si="177"/>
        <v>18</v>
      </c>
      <c r="AB176" s="405">
        <f t="shared" si="159"/>
        <v>18</v>
      </c>
      <c r="AD176" s="405">
        <f>VLOOKUP($A176,'urban rural'!$A$11:$S$336,10,FALSE)</f>
        <v>3.7467700258397933E-4</v>
      </c>
      <c r="AE176" s="424">
        <f t="shared" si="178"/>
        <v>30</v>
      </c>
      <c r="AF176" s="405">
        <f t="shared" si="160"/>
        <v>30</v>
      </c>
      <c r="AH176" s="405">
        <f>VLOOKUP($A176,'urban rural'!$A$11:$S$336,11,FALSE)</f>
        <v>4.0086088139286099E-4</v>
      </c>
      <c r="AI176" s="424">
        <f t="shared" si="179"/>
        <v>40</v>
      </c>
      <c r="AJ176" s="405">
        <f t="shared" si="161"/>
        <v>40</v>
      </c>
      <c r="AL176" s="405">
        <f>VLOOKUP($A176,'urban rural'!$A$11:$S$336,12,FALSE)</f>
        <v>2.7486910994764399E-4</v>
      </c>
      <c r="AM176" s="424">
        <f t="shared" si="180"/>
        <v>40</v>
      </c>
      <c r="AN176" s="405">
        <f t="shared" si="162"/>
        <v>40</v>
      </c>
      <c r="AP176" s="405">
        <f>VLOOKUP($A176,'urban rural'!$A$11:$S$336,13,FALSE)</f>
        <v>3.3766233766233767E-4</v>
      </c>
      <c r="AQ176" s="424">
        <f t="shared" si="181"/>
        <v>43</v>
      </c>
      <c r="AR176" s="405">
        <f t="shared" si="163"/>
        <v>43</v>
      </c>
      <c r="AT176" s="405">
        <f>VLOOKUP($A176,'urban rural'!$A$11:$S$336,14,FALSE)</f>
        <v>2.4547803617571058E-4</v>
      </c>
      <c r="AU176" s="424">
        <f t="shared" si="182"/>
        <v>40</v>
      </c>
      <c r="AV176" s="405">
        <f t="shared" si="164"/>
        <v>40</v>
      </c>
      <c r="AX176" s="405">
        <f>VLOOKUP($A176,'urban rural'!$A$11:$S$336,15,FALSE)</f>
        <v>6.0566761802724857E-4</v>
      </c>
      <c r="AY176" s="424">
        <f t="shared" si="183"/>
        <v>47</v>
      </c>
      <c r="AZ176" s="405">
        <f t="shared" si="165"/>
        <v>47</v>
      </c>
      <c r="BB176" s="405" t="str">
        <f>VLOOKUP($A176,'urban rural'!$A$11:$S$336,16,FALSE)</f>
        <v>error</v>
      </c>
      <c r="BC176" s="424">
        <f t="shared" si="184"/>
        <v>1</v>
      </c>
      <c r="BD176" s="405" t="str">
        <f t="shared" si="166"/>
        <v>9999</v>
      </c>
      <c r="BF176" s="405" t="str">
        <f>VLOOKUP($A176,'urban rural'!$A$11:$S$336,17,FALSE)</f>
        <v>error</v>
      </c>
      <c r="BG176" s="424">
        <f t="shared" si="185"/>
        <v>1</v>
      </c>
      <c r="BH176" s="405" t="str">
        <f t="shared" si="167"/>
        <v>9999</v>
      </c>
      <c r="BJ176" s="405" t="str">
        <f>VLOOKUP($A176,'urban rural'!$A$11:$S$336,18,FALSE)</f>
        <v>error</v>
      </c>
      <c r="BK176" s="424">
        <f t="shared" si="186"/>
        <v>1</v>
      </c>
      <c r="BL176" s="405" t="str">
        <f t="shared" si="168"/>
        <v>9999</v>
      </c>
      <c r="BN176" s="405" t="str">
        <f>VLOOKUP($A176,'urban rural'!$A$11:$S$336,19,FALSE)</f>
        <v>error</v>
      </c>
      <c r="BO176" s="424">
        <f t="shared" si="187"/>
        <v>1</v>
      </c>
      <c r="BP176" s="405" t="str">
        <f t="shared" si="169"/>
        <v>9999</v>
      </c>
      <c r="BQ176" s="167">
        <f>VLOOKUP(A176,'[1]average earnings workplace 2012'!$A$13:$GY$599,[1]lists1!$B$12,FALSE)</f>
        <v>9.77</v>
      </c>
      <c r="BR176" s="167" t="e">
        <f t="shared" si="170"/>
        <v>#N/A</v>
      </c>
      <c r="BS176" s="167" t="e">
        <f t="shared" si="171"/>
        <v>#N/A</v>
      </c>
    </row>
    <row r="177" spans="1:71" x14ac:dyDescent="0.25">
      <c r="A177" s="420" t="s">
        <v>167</v>
      </c>
      <c r="B177" s="167" t="str">
        <f t="shared" si="152"/>
        <v>R80</v>
      </c>
      <c r="C177" s="405" t="str">
        <f>VLOOKUP(A177,'urban rural'!$A$11:$B$336,2,FALSE)</f>
        <v>Rural 80</v>
      </c>
      <c r="D177" s="167" t="str">
        <f t="shared" si="153"/>
        <v>Predominantly Rural</v>
      </c>
      <c r="F177" s="405">
        <f>VLOOKUP($A177,'urban rural'!$A$11:$S$336,4,FALSE)</f>
        <v>2.4312896405919663E-4</v>
      </c>
      <c r="G177" s="424">
        <f t="shared" si="172"/>
        <v>1</v>
      </c>
      <c r="H177" s="405">
        <f t="shared" si="154"/>
        <v>1</v>
      </c>
      <c r="J177" s="405">
        <f>VLOOKUP($A177,'urban rural'!$A$11:$S$336,5,FALSE)</f>
        <v>2.4134312696747113E-4</v>
      </c>
      <c r="K177" s="424">
        <f t="shared" si="173"/>
        <v>7</v>
      </c>
      <c r="L177" s="405">
        <f t="shared" si="155"/>
        <v>7</v>
      </c>
      <c r="N177" s="405">
        <f>VLOOKUP($A177,'urban rural'!$A$11:$S$336,6,FALSE)</f>
        <v>2.8066528066528066E-4</v>
      </c>
      <c r="O177" s="424">
        <f t="shared" si="174"/>
        <v>8</v>
      </c>
      <c r="P177" s="405">
        <f t="shared" si="156"/>
        <v>8</v>
      </c>
      <c r="R177" s="405">
        <f>VLOOKUP($A177,'urban rural'!$A$11:$S$336,7,FALSE)</f>
        <v>1.6906287960912749E-4</v>
      </c>
      <c r="S177" s="424">
        <f t="shared" si="175"/>
        <v>6</v>
      </c>
      <c r="T177" s="405">
        <f t="shared" si="157"/>
        <v>6</v>
      </c>
      <c r="V177" s="405">
        <f>VLOOKUP($A177,'urban rural'!$A$11:$S$336,8,FALSE)</f>
        <v>2.2198731501057081E-4</v>
      </c>
      <c r="W177" s="424">
        <f t="shared" si="176"/>
        <v>1</v>
      </c>
      <c r="X177" s="405">
        <f t="shared" si="158"/>
        <v>1</v>
      </c>
      <c r="Z177" s="405">
        <f>VLOOKUP($A177,'urban rural'!$A$11:$S$336,9,FALSE)</f>
        <v>2.2035676810073452E-4</v>
      </c>
      <c r="AA177" s="424">
        <f t="shared" si="177"/>
        <v>23</v>
      </c>
      <c r="AB177" s="405">
        <f t="shared" si="159"/>
        <v>23</v>
      </c>
      <c r="AD177" s="405">
        <f>VLOOKUP($A177,'urban rural'!$A$11:$S$336,10,FALSE)</f>
        <v>2.5987525987525989E-4</v>
      </c>
      <c r="AE177" s="424">
        <f t="shared" si="178"/>
        <v>15</v>
      </c>
      <c r="AF177" s="405">
        <f t="shared" si="160"/>
        <v>15</v>
      </c>
      <c r="AH177" s="405">
        <f>VLOOKUP($A177,'urban rural'!$A$11:$S$336,11,FALSE)</f>
        <v>1.4227164070361795E-4</v>
      </c>
      <c r="AI177" s="424">
        <f t="shared" si="179"/>
        <v>13</v>
      </c>
      <c r="AJ177" s="405">
        <f t="shared" si="161"/>
        <v>13</v>
      </c>
      <c r="AL177" s="405">
        <f>VLOOKUP($A177,'urban rural'!$A$11:$S$336,12,FALSE)</f>
        <v>2.1141649048625792E-5</v>
      </c>
      <c r="AM177" s="424">
        <f t="shared" si="180"/>
        <v>8</v>
      </c>
      <c r="AN177" s="405">
        <f t="shared" si="162"/>
        <v>8</v>
      </c>
      <c r="AP177" s="405">
        <f>VLOOKUP($A177,'urban rural'!$A$11:$S$336,13,FALSE)</f>
        <v>2.0986358866736622E-5</v>
      </c>
      <c r="AQ177" s="424">
        <f t="shared" si="181"/>
        <v>9</v>
      </c>
      <c r="AR177" s="405">
        <f t="shared" si="163"/>
        <v>9</v>
      </c>
      <c r="AT177" s="405">
        <f>VLOOKUP($A177,'urban rural'!$A$11:$S$336,14,FALSE)</f>
        <v>2.079002079002079E-5</v>
      </c>
      <c r="AU177" s="424">
        <f t="shared" si="182"/>
        <v>8</v>
      </c>
      <c r="AV177" s="405">
        <f t="shared" si="164"/>
        <v>8</v>
      </c>
      <c r="AX177" s="405">
        <f>VLOOKUP($A177,'urban rural'!$A$11:$S$336,15,FALSE)</f>
        <v>2.6791238905509557E-5</v>
      </c>
      <c r="AY177" s="424">
        <f t="shared" si="183"/>
        <v>9</v>
      </c>
      <c r="AZ177" s="405">
        <f t="shared" si="165"/>
        <v>9</v>
      </c>
      <c r="BB177" s="405" t="str">
        <f>VLOOKUP($A177,'urban rural'!$A$11:$S$336,16,FALSE)</f>
        <v>error</v>
      </c>
      <c r="BC177" s="424">
        <f t="shared" si="184"/>
        <v>1</v>
      </c>
      <c r="BD177" s="405" t="str">
        <f t="shared" si="166"/>
        <v>9999</v>
      </c>
      <c r="BF177" s="405" t="str">
        <f>VLOOKUP($A177,'urban rural'!$A$11:$S$336,17,FALSE)</f>
        <v>error</v>
      </c>
      <c r="BG177" s="424">
        <f t="shared" si="185"/>
        <v>1</v>
      </c>
      <c r="BH177" s="405" t="str">
        <f t="shared" si="167"/>
        <v>9999</v>
      </c>
      <c r="BJ177" s="405" t="str">
        <f>VLOOKUP($A177,'urban rural'!$A$11:$S$336,18,FALSE)</f>
        <v>error</v>
      </c>
      <c r="BK177" s="424">
        <f t="shared" si="186"/>
        <v>1</v>
      </c>
      <c r="BL177" s="405" t="str">
        <f t="shared" si="168"/>
        <v>9999</v>
      </c>
      <c r="BN177" s="405" t="str">
        <f>VLOOKUP($A177,'urban rural'!$A$11:$S$336,19,FALSE)</f>
        <v>error</v>
      </c>
      <c r="BO177" s="424">
        <f t="shared" si="187"/>
        <v>1</v>
      </c>
      <c r="BP177" s="405" t="str">
        <f t="shared" si="169"/>
        <v>9999</v>
      </c>
      <c r="BQ177" s="167">
        <f>VLOOKUP(A177,'[1]average earnings workplace 2012'!$A$13:$GY$599,[1]lists1!$B$12,FALSE)</f>
        <v>9.5</v>
      </c>
      <c r="BR177" s="167" t="e">
        <f t="shared" si="170"/>
        <v>#N/A</v>
      </c>
      <c r="BS177" s="167" t="e">
        <f t="shared" si="171"/>
        <v>#N/A</v>
      </c>
    </row>
    <row r="178" spans="1:71" x14ac:dyDescent="0.25">
      <c r="A178" s="420" t="s">
        <v>168</v>
      </c>
      <c r="B178" s="167" t="str">
        <f t="shared" si="152"/>
        <v>R80</v>
      </c>
      <c r="C178" s="405" t="str">
        <f>VLOOKUP(A178,'urban rural'!$A$11:$B$336,2,FALSE)</f>
        <v>Rural 80</v>
      </c>
      <c r="D178" s="167" t="str">
        <f t="shared" si="153"/>
        <v>Predominantly Rural</v>
      </c>
      <c r="F178" s="405">
        <f>VLOOKUP($A178,'urban rural'!$A$11:$S$336,4,FALSE)</f>
        <v>1.0095799557848194E-3</v>
      </c>
      <c r="G178" s="424">
        <f t="shared" si="172"/>
        <v>36</v>
      </c>
      <c r="H178" s="405">
        <f t="shared" si="154"/>
        <v>36</v>
      </c>
      <c r="J178" s="405">
        <f>VLOOKUP($A178,'urban rural'!$A$11:$S$336,5,FALSE)</f>
        <v>6.9970845481049564E-4</v>
      </c>
      <c r="K178" s="424">
        <f t="shared" si="173"/>
        <v>40</v>
      </c>
      <c r="L178" s="405">
        <f t="shared" si="155"/>
        <v>40</v>
      </c>
      <c r="N178" s="405">
        <f>VLOOKUP($A178,'urban rural'!$A$11:$S$336,6,FALSE)</f>
        <v>9.3592512598992086E-4</v>
      </c>
      <c r="O178" s="424">
        <f t="shared" si="174"/>
        <v>42</v>
      </c>
      <c r="P178" s="405">
        <f t="shared" si="156"/>
        <v>42</v>
      </c>
      <c r="R178" s="405">
        <f>VLOOKUP($A178,'urban rural'!$A$11:$S$336,7,FALSE)</f>
        <v>1.3508043555702028E-3</v>
      </c>
      <c r="S178" s="424">
        <f t="shared" si="175"/>
        <v>48</v>
      </c>
      <c r="T178" s="405">
        <f t="shared" si="157"/>
        <v>48</v>
      </c>
      <c r="V178" s="405">
        <f>VLOOKUP($A178,'urban rural'!$A$11:$S$336,8,FALSE)</f>
        <v>6.3375092114959473E-4</v>
      </c>
      <c r="W178" s="424">
        <f t="shared" si="176"/>
        <v>29</v>
      </c>
      <c r="X178" s="405">
        <f t="shared" si="158"/>
        <v>29</v>
      </c>
      <c r="Z178" s="405">
        <f>VLOOKUP($A178,'urban rural'!$A$11:$S$336,9,FALSE)</f>
        <v>3.0612244897959182E-4</v>
      </c>
      <c r="AA178" s="424">
        <f t="shared" si="177"/>
        <v>32</v>
      </c>
      <c r="AB178" s="405">
        <f t="shared" si="159"/>
        <v>32</v>
      </c>
      <c r="AD178" s="405">
        <f>VLOOKUP($A178,'urban rural'!$A$11:$S$336,10,FALSE)</f>
        <v>4.3196544276457883E-4</v>
      </c>
      <c r="AE178" s="424">
        <f t="shared" si="178"/>
        <v>35</v>
      </c>
      <c r="AF178" s="405">
        <f t="shared" si="160"/>
        <v>35</v>
      </c>
      <c r="AH178" s="405">
        <f>VLOOKUP($A178,'urban rural'!$A$11:$S$336,11,FALSE)</f>
        <v>3.8427275337365871E-4</v>
      </c>
      <c r="AI178" s="424">
        <f t="shared" si="179"/>
        <v>37</v>
      </c>
      <c r="AJ178" s="405">
        <f t="shared" si="161"/>
        <v>37</v>
      </c>
      <c r="AL178" s="405">
        <f>VLOOKUP($A178,'urban rural'!$A$11:$S$336,12,FALSE)</f>
        <v>3.7582903463522475E-4</v>
      </c>
      <c r="AM178" s="424">
        <f t="shared" si="180"/>
        <v>44</v>
      </c>
      <c r="AN178" s="405">
        <f t="shared" si="162"/>
        <v>44</v>
      </c>
      <c r="AP178" s="405">
        <f>VLOOKUP($A178,'urban rural'!$A$11:$S$336,13,FALSE)</f>
        <v>3.9358600583090382E-4</v>
      </c>
      <c r="AQ178" s="424">
        <f t="shared" si="181"/>
        <v>44</v>
      </c>
      <c r="AR178" s="405">
        <f t="shared" si="163"/>
        <v>44</v>
      </c>
      <c r="AT178" s="405">
        <f>VLOOKUP($A178,'urban rural'!$A$11:$S$336,14,FALSE)</f>
        <v>5.0395968322534197E-4</v>
      </c>
      <c r="AU178" s="424">
        <f t="shared" si="182"/>
        <v>48</v>
      </c>
      <c r="AV178" s="405">
        <f t="shared" si="164"/>
        <v>48</v>
      </c>
      <c r="AX178" s="405">
        <f>VLOOKUP($A178,'urban rural'!$A$11:$S$336,15,FALSE)</f>
        <v>9.6653160219654412E-4</v>
      </c>
      <c r="AY178" s="424">
        <f t="shared" si="183"/>
        <v>53</v>
      </c>
      <c r="AZ178" s="405">
        <f t="shared" si="165"/>
        <v>53</v>
      </c>
      <c r="BB178" s="405" t="str">
        <f>VLOOKUP($A178,'urban rural'!$A$11:$S$336,16,FALSE)</f>
        <v>error</v>
      </c>
      <c r="BC178" s="424">
        <f t="shared" si="184"/>
        <v>1</v>
      </c>
      <c r="BD178" s="405" t="str">
        <f t="shared" si="166"/>
        <v>9999</v>
      </c>
      <c r="BF178" s="405" t="str">
        <f>VLOOKUP($A178,'urban rural'!$A$11:$S$336,17,FALSE)</f>
        <v>error</v>
      </c>
      <c r="BG178" s="424">
        <f t="shared" si="185"/>
        <v>1</v>
      </c>
      <c r="BH178" s="405" t="str">
        <f t="shared" si="167"/>
        <v>9999</v>
      </c>
      <c r="BJ178" s="405" t="str">
        <f>VLOOKUP($A178,'urban rural'!$A$11:$S$336,18,FALSE)</f>
        <v>error</v>
      </c>
      <c r="BK178" s="424">
        <f t="shared" si="186"/>
        <v>1</v>
      </c>
      <c r="BL178" s="405" t="str">
        <f t="shared" si="168"/>
        <v>9999</v>
      </c>
      <c r="BN178" s="405" t="str">
        <f>VLOOKUP($A178,'urban rural'!$A$11:$S$336,19,FALSE)</f>
        <v>error</v>
      </c>
      <c r="BO178" s="424">
        <f t="shared" si="187"/>
        <v>1</v>
      </c>
      <c r="BP178" s="405" t="str">
        <f t="shared" si="169"/>
        <v>9999</v>
      </c>
      <c r="BQ178" s="167">
        <f>VLOOKUP(A178,'[1]average earnings workplace 2012'!$A$13:$GY$599,[1]lists1!$B$12,FALSE)</f>
        <v>13.23</v>
      </c>
      <c r="BR178" s="167" t="e">
        <f t="shared" si="170"/>
        <v>#N/A</v>
      </c>
      <c r="BS178" s="167" t="e">
        <f t="shared" si="171"/>
        <v>#N/A</v>
      </c>
    </row>
    <row r="179" spans="1:71" x14ac:dyDescent="0.25">
      <c r="A179" s="420" t="s">
        <v>169</v>
      </c>
      <c r="B179" s="167" t="str">
        <f t="shared" si="152"/>
        <v>LU</v>
      </c>
      <c r="C179" s="405" t="str">
        <f>VLOOKUP(A179,'urban rural'!$A$11:$B$336,2,FALSE)</f>
        <v>Large Urban</v>
      </c>
      <c r="D179" s="167" t="str">
        <f t="shared" si="153"/>
        <v>Predominantly Urban</v>
      </c>
      <c r="F179" s="405">
        <f>VLOOKUP($A179,'urban rural'!$A$11:$S$336,4,FALSE)</f>
        <v>1.7621464829586657E-3</v>
      </c>
      <c r="G179" s="424">
        <f t="shared" si="172"/>
        <v>23</v>
      </c>
      <c r="H179" s="405">
        <f t="shared" si="154"/>
        <v>23</v>
      </c>
      <c r="J179" s="405">
        <f>VLOOKUP($A179,'urban rural'!$A$11:$S$336,5,FALSE)</f>
        <v>2.9424617625637291E-3</v>
      </c>
      <c r="K179" s="424">
        <f t="shared" si="173"/>
        <v>31</v>
      </c>
      <c r="L179" s="405">
        <f t="shared" si="155"/>
        <v>31</v>
      </c>
      <c r="N179" s="405">
        <f>VLOOKUP($A179,'urban rural'!$A$11:$S$336,6,FALSE)</f>
        <v>1.9680464778503992E-3</v>
      </c>
      <c r="O179" s="424">
        <f t="shared" si="174"/>
        <v>27</v>
      </c>
      <c r="P179" s="405">
        <f t="shared" si="156"/>
        <v>27</v>
      </c>
      <c r="R179" s="405">
        <f>VLOOKUP($A179,'urban rural'!$A$11:$S$336,7,FALSE)</f>
        <v>1.2864140306788935E-3</v>
      </c>
      <c r="S179" s="424">
        <f t="shared" si="175"/>
        <v>25</v>
      </c>
      <c r="T179" s="405">
        <f t="shared" si="157"/>
        <v>25</v>
      </c>
      <c r="V179" s="405">
        <f>VLOOKUP($A179,'urban rural'!$A$11:$S$336,8,FALSE)</f>
        <v>5.9463379260333573E-4</v>
      </c>
      <c r="W179" s="424">
        <f t="shared" si="176"/>
        <v>17</v>
      </c>
      <c r="X179" s="405">
        <f t="shared" si="158"/>
        <v>17</v>
      </c>
      <c r="Z179" s="405">
        <f>VLOOKUP($A179,'urban rural'!$A$11:$S$336,9,FALSE)</f>
        <v>2.7676620538965766E-4</v>
      </c>
      <c r="AA179" s="424">
        <f t="shared" si="177"/>
        <v>18</v>
      </c>
      <c r="AB179" s="405">
        <f t="shared" si="159"/>
        <v>18</v>
      </c>
      <c r="AD179" s="405">
        <f>VLOOKUP($A179,'urban rural'!$A$11:$S$336,10,FALSE)</f>
        <v>4.1394335511982569E-4</v>
      </c>
      <c r="AE179" s="424">
        <f t="shared" si="178"/>
        <v>18</v>
      </c>
      <c r="AF179" s="405">
        <f t="shared" si="160"/>
        <v>18</v>
      </c>
      <c r="AH179" s="405">
        <f>VLOOKUP($A179,'urban rural'!$A$11:$S$336,11,FALSE)</f>
        <v>2.4925559168473938E-4</v>
      </c>
      <c r="AI179" s="424">
        <f t="shared" si="179"/>
        <v>17</v>
      </c>
      <c r="AJ179" s="405">
        <f t="shared" si="161"/>
        <v>17</v>
      </c>
      <c r="AL179" s="405">
        <f>VLOOKUP($A179,'urban rural'!$A$11:$S$336,12,FALSE)</f>
        <v>1.1675126903553299E-3</v>
      </c>
      <c r="AM179" s="424">
        <f t="shared" si="180"/>
        <v>26</v>
      </c>
      <c r="AN179" s="405">
        <f t="shared" si="162"/>
        <v>26</v>
      </c>
      <c r="AP179" s="405">
        <f>VLOOKUP($A179,'urban rural'!$A$11:$S$336,13,FALSE)</f>
        <v>2.6656955571740712E-3</v>
      </c>
      <c r="AQ179" s="424">
        <f t="shared" si="181"/>
        <v>32</v>
      </c>
      <c r="AR179" s="405">
        <f t="shared" si="163"/>
        <v>32</v>
      </c>
      <c r="AT179" s="405">
        <f>VLOOKUP($A179,'urban rural'!$A$11:$S$336,14,FALSE)</f>
        <v>1.5468409586056645E-3</v>
      </c>
      <c r="AU179" s="424">
        <f t="shared" si="182"/>
        <v>28</v>
      </c>
      <c r="AV179" s="405">
        <f t="shared" si="164"/>
        <v>28</v>
      </c>
      <c r="AX179" s="405">
        <f>VLOOKUP($A179,'urban rural'!$A$11:$S$336,15,FALSE)</f>
        <v>1.0371584389941542E-3</v>
      </c>
      <c r="AY179" s="424">
        <f t="shared" si="183"/>
        <v>25</v>
      </c>
      <c r="AZ179" s="405">
        <f t="shared" si="165"/>
        <v>25</v>
      </c>
      <c r="BB179" s="405" t="str">
        <f>VLOOKUP($A179,'urban rural'!$A$11:$S$336,16,FALSE)</f>
        <v>error</v>
      </c>
      <c r="BC179" s="424">
        <f t="shared" si="184"/>
        <v>1</v>
      </c>
      <c r="BD179" s="405" t="str">
        <f t="shared" si="166"/>
        <v>9999</v>
      </c>
      <c r="BF179" s="405" t="str">
        <f>VLOOKUP($A179,'urban rural'!$A$11:$S$336,17,FALSE)</f>
        <v>error</v>
      </c>
      <c r="BG179" s="424">
        <f t="shared" si="185"/>
        <v>1</v>
      </c>
      <c r="BH179" s="405" t="str">
        <f t="shared" si="167"/>
        <v>9999</v>
      </c>
      <c r="BJ179" s="405" t="str">
        <f>VLOOKUP($A179,'urban rural'!$A$11:$S$336,18,FALSE)</f>
        <v>error</v>
      </c>
      <c r="BK179" s="424">
        <f t="shared" si="186"/>
        <v>1</v>
      </c>
      <c r="BL179" s="405" t="str">
        <f t="shared" si="168"/>
        <v>9999</v>
      </c>
      <c r="BN179" s="405" t="str">
        <f>VLOOKUP($A179,'urban rural'!$A$11:$S$336,19,FALSE)</f>
        <v>error</v>
      </c>
      <c r="BO179" s="424">
        <f t="shared" si="187"/>
        <v>1</v>
      </c>
      <c r="BP179" s="405" t="str">
        <f t="shared" si="169"/>
        <v>9999</v>
      </c>
      <c r="BQ179" s="167">
        <f>VLOOKUP(A179,'[1]average earnings workplace 2012'!$A$13:$GY$599,[1]lists1!$B$12,FALSE)</f>
        <v>13.26</v>
      </c>
      <c r="BR179" s="167" t="e">
        <f t="shared" si="170"/>
        <v>#N/A</v>
      </c>
      <c r="BS179" s="167" t="e">
        <f t="shared" si="171"/>
        <v>#N/A</v>
      </c>
    </row>
    <row r="180" spans="1:71" x14ac:dyDescent="0.25">
      <c r="A180" s="420" t="s">
        <v>170</v>
      </c>
      <c r="B180" s="167" t="str">
        <f t="shared" si="152"/>
        <v>OU</v>
      </c>
      <c r="C180" s="405" t="str">
        <f>VLOOKUP(A180,'urban rural'!$A$11:$B$336,2,FALSE)</f>
        <v>Other Urban</v>
      </c>
      <c r="D180" s="167" t="str">
        <f t="shared" si="153"/>
        <v>Predominantly Urban</v>
      </c>
      <c r="F180" s="405">
        <f>VLOOKUP($A180,'urban rural'!$A$11:$S$336,4,FALSE)</f>
        <v>1.3285229202037352E-3</v>
      </c>
      <c r="G180" s="424">
        <f t="shared" si="172"/>
        <v>31</v>
      </c>
      <c r="H180" s="405">
        <f t="shared" si="154"/>
        <v>31</v>
      </c>
      <c r="J180" s="405">
        <f>VLOOKUP($A180,'urban rural'!$A$11:$S$336,5,FALSE)</f>
        <v>6.8692756036636132E-4</v>
      </c>
      <c r="K180" s="424">
        <f t="shared" si="173"/>
        <v>27</v>
      </c>
      <c r="L180" s="405">
        <f t="shared" si="155"/>
        <v>27</v>
      </c>
      <c r="N180" s="405">
        <f>VLOOKUP($A180,'urban rural'!$A$11:$S$336,6,FALSE)</f>
        <v>8.1873727087576371E-4</v>
      </c>
      <c r="O180" s="424">
        <f t="shared" si="174"/>
        <v>27</v>
      </c>
      <c r="P180" s="405">
        <f t="shared" si="156"/>
        <v>27</v>
      </c>
      <c r="R180" s="405">
        <f>VLOOKUP($A180,'urban rural'!$A$11:$S$336,7,FALSE)</f>
        <v>9.8543647552419393E-4</v>
      </c>
      <c r="S180" s="424">
        <f t="shared" si="175"/>
        <v>29</v>
      </c>
      <c r="T180" s="405">
        <f t="shared" si="157"/>
        <v>29</v>
      </c>
      <c r="V180" s="405">
        <f>VLOOKUP($A180,'urban rural'!$A$11:$S$336,8,FALSE)</f>
        <v>1.2181663837011884E-3</v>
      </c>
      <c r="W180" s="424">
        <f t="shared" si="176"/>
        <v>40</v>
      </c>
      <c r="X180" s="405">
        <f t="shared" si="158"/>
        <v>40</v>
      </c>
      <c r="Z180" s="405">
        <f>VLOOKUP($A180,'urban rural'!$A$11:$S$336,9,FALSE)</f>
        <v>5.7868442964196501E-4</v>
      </c>
      <c r="AA180" s="424">
        <f t="shared" si="177"/>
        <v>41</v>
      </c>
      <c r="AB180" s="405">
        <f t="shared" si="159"/>
        <v>41</v>
      </c>
      <c r="AD180" s="405">
        <f>VLOOKUP($A180,'urban rural'!$A$11:$S$336,10,FALSE)</f>
        <v>7.209775967413442E-4</v>
      </c>
      <c r="AE180" s="424">
        <f t="shared" si="178"/>
        <v>40</v>
      </c>
      <c r="AF180" s="405">
        <f t="shared" si="160"/>
        <v>40</v>
      </c>
      <c r="AH180" s="405">
        <f>VLOOKUP($A180,'urban rural'!$A$11:$S$336,11,FALSE)</f>
        <v>8.0476043969095667E-4</v>
      </c>
      <c r="AI180" s="424">
        <f t="shared" si="179"/>
        <v>43</v>
      </c>
      <c r="AJ180" s="405">
        <f t="shared" si="161"/>
        <v>43</v>
      </c>
      <c r="AL180" s="405">
        <f>VLOOKUP($A180,'urban rural'!$A$11:$S$336,12,FALSE)</f>
        <v>1.1035653650254669E-4</v>
      </c>
      <c r="AM180" s="424">
        <f t="shared" si="180"/>
        <v>20</v>
      </c>
      <c r="AN180" s="405">
        <f t="shared" si="162"/>
        <v>20</v>
      </c>
      <c r="AP180" s="405">
        <f>VLOOKUP($A180,'urban rural'!$A$11:$S$336,13,FALSE)</f>
        <v>1.0824313072439634E-4</v>
      </c>
      <c r="AQ180" s="424">
        <f t="shared" si="181"/>
        <v>20</v>
      </c>
      <c r="AR180" s="405">
        <f t="shared" si="163"/>
        <v>20</v>
      </c>
      <c r="AT180" s="405">
        <f>VLOOKUP($A180,'urban rural'!$A$11:$S$336,14,FALSE)</f>
        <v>9.7759674134419549E-5</v>
      </c>
      <c r="AU180" s="424">
        <f t="shared" si="182"/>
        <v>17</v>
      </c>
      <c r="AV180" s="405">
        <f t="shared" si="164"/>
        <v>17</v>
      </c>
      <c r="AX180" s="405">
        <f>VLOOKUP($A180,'urban rural'!$A$11:$S$336,15,FALSE)</f>
        <v>1.8067603583323718E-4</v>
      </c>
      <c r="AY180" s="424">
        <f t="shared" si="183"/>
        <v>23</v>
      </c>
      <c r="AZ180" s="405">
        <f t="shared" si="165"/>
        <v>23</v>
      </c>
      <c r="BB180" s="405" t="str">
        <f>VLOOKUP($A180,'urban rural'!$A$11:$S$336,16,FALSE)</f>
        <v>error</v>
      </c>
      <c r="BC180" s="424">
        <f t="shared" si="184"/>
        <v>1</v>
      </c>
      <c r="BD180" s="405" t="str">
        <f t="shared" si="166"/>
        <v>9999</v>
      </c>
      <c r="BF180" s="405" t="str">
        <f>VLOOKUP($A180,'urban rural'!$A$11:$S$336,17,FALSE)</f>
        <v>error</v>
      </c>
      <c r="BG180" s="424">
        <f t="shared" si="185"/>
        <v>1</v>
      </c>
      <c r="BH180" s="405" t="str">
        <f t="shared" si="167"/>
        <v>9999</v>
      </c>
      <c r="BJ180" s="405" t="str">
        <f>VLOOKUP($A180,'urban rural'!$A$11:$S$336,18,FALSE)</f>
        <v>error</v>
      </c>
      <c r="BK180" s="424">
        <f t="shared" si="186"/>
        <v>1</v>
      </c>
      <c r="BL180" s="405" t="str">
        <f t="shared" si="168"/>
        <v>9999</v>
      </c>
      <c r="BN180" s="405" t="str">
        <f>VLOOKUP($A180,'urban rural'!$A$11:$S$336,19,FALSE)</f>
        <v>error</v>
      </c>
      <c r="BO180" s="424">
        <f t="shared" si="187"/>
        <v>1</v>
      </c>
      <c r="BP180" s="405" t="str">
        <f t="shared" si="169"/>
        <v>9999</v>
      </c>
      <c r="BQ180" s="167">
        <f>VLOOKUP(A180,'[1]average earnings workplace 2012'!$A$13:$GY$599,[1]lists1!$B$12,FALSE)</f>
        <v>14.93</v>
      </c>
      <c r="BR180" s="167" t="e">
        <f t="shared" si="170"/>
        <v>#N/A</v>
      </c>
      <c r="BS180" s="167" t="e">
        <f t="shared" si="171"/>
        <v>#N/A</v>
      </c>
    </row>
    <row r="181" spans="1:71" x14ac:dyDescent="0.25">
      <c r="A181" s="420" t="s">
        <v>171</v>
      </c>
      <c r="B181" s="167" t="str">
        <f t="shared" si="152"/>
        <v>SR</v>
      </c>
      <c r="C181" s="405" t="str">
        <f>VLOOKUP(A181,'urban rural'!$A$11:$B$336,2,FALSE)</f>
        <v>Significant Rural</v>
      </c>
      <c r="D181" s="167" t="str">
        <f t="shared" si="153"/>
        <v>Significant Rural</v>
      </c>
      <c r="F181" s="405">
        <f>VLOOKUP($A181,'urban rural'!$A$11:$S$336,4,FALSE)</f>
        <v>1.3285883748517201E-3</v>
      </c>
      <c r="G181" s="424">
        <f t="shared" si="172"/>
        <v>37</v>
      </c>
      <c r="H181" s="405">
        <f t="shared" si="154"/>
        <v>37</v>
      </c>
      <c r="J181" s="405">
        <f>VLOOKUP($A181,'urban rural'!$A$11:$S$336,5,FALSE)</f>
        <v>1.038961038961039E-3</v>
      </c>
      <c r="K181" s="424">
        <f t="shared" si="173"/>
        <v>41</v>
      </c>
      <c r="L181" s="405">
        <f t="shared" si="155"/>
        <v>41</v>
      </c>
      <c r="N181" s="405">
        <f>VLOOKUP($A181,'urban rural'!$A$11:$S$336,6,FALSE)</f>
        <v>9.9531615925058559E-4</v>
      </c>
      <c r="O181" s="424">
        <f t="shared" si="174"/>
        <v>38</v>
      </c>
      <c r="P181" s="405">
        <f t="shared" si="156"/>
        <v>38</v>
      </c>
      <c r="R181" s="405">
        <f>VLOOKUP($A181,'urban rural'!$A$11:$S$336,7,FALSE)</f>
        <v>1.2184292290527989E-3</v>
      </c>
      <c r="S181" s="424">
        <f t="shared" si="175"/>
        <v>43</v>
      </c>
      <c r="T181" s="405">
        <f t="shared" si="157"/>
        <v>43</v>
      </c>
      <c r="V181" s="405">
        <f>VLOOKUP($A181,'urban rural'!$A$11:$S$336,8,FALSE)</f>
        <v>7.4733096085409251E-4</v>
      </c>
      <c r="W181" s="424">
        <f t="shared" si="176"/>
        <v>29</v>
      </c>
      <c r="X181" s="405">
        <f t="shared" si="158"/>
        <v>29</v>
      </c>
      <c r="Z181" s="405">
        <f>VLOOKUP($A181,'urban rural'!$A$11:$S$336,9,FALSE)</f>
        <v>4.3683589138134591E-4</v>
      </c>
      <c r="AA181" s="424">
        <f t="shared" si="177"/>
        <v>39</v>
      </c>
      <c r="AB181" s="405">
        <f t="shared" si="159"/>
        <v>39</v>
      </c>
      <c r="AD181" s="405">
        <f>VLOOKUP($A181,'urban rural'!$A$11:$S$336,10,FALSE)</f>
        <v>4.4496487119437939E-4</v>
      </c>
      <c r="AE181" s="424">
        <f t="shared" si="178"/>
        <v>30</v>
      </c>
      <c r="AF181" s="405">
        <f t="shared" si="160"/>
        <v>30</v>
      </c>
      <c r="AH181" s="405">
        <f>VLOOKUP($A181,'urban rural'!$A$11:$S$336,11,FALSE)</f>
        <v>3.9408938439657482E-4</v>
      </c>
      <c r="AI181" s="424">
        <f t="shared" si="179"/>
        <v>33</v>
      </c>
      <c r="AJ181" s="405">
        <f t="shared" si="161"/>
        <v>33</v>
      </c>
      <c r="AL181" s="405">
        <f>VLOOKUP($A181,'urban rural'!$A$11:$S$336,12,FALSE)</f>
        <v>5.6939501779359428E-4</v>
      </c>
      <c r="AM181" s="424">
        <f t="shared" si="180"/>
        <v>44</v>
      </c>
      <c r="AN181" s="405">
        <f t="shared" si="162"/>
        <v>44</v>
      </c>
      <c r="AP181" s="405">
        <f>VLOOKUP($A181,'urban rural'!$A$11:$S$336,13,FALSE)</f>
        <v>6.0212514757969305E-4</v>
      </c>
      <c r="AQ181" s="424">
        <f t="shared" si="181"/>
        <v>45</v>
      </c>
      <c r="AR181" s="405">
        <f t="shared" si="163"/>
        <v>45</v>
      </c>
      <c r="AT181" s="405">
        <f>VLOOKUP($A181,'urban rural'!$A$11:$S$336,14,FALSE)</f>
        <v>5.5035128805620609E-4</v>
      </c>
      <c r="AU181" s="424">
        <f t="shared" si="182"/>
        <v>41</v>
      </c>
      <c r="AV181" s="405">
        <f t="shared" si="164"/>
        <v>41</v>
      </c>
      <c r="AX181" s="405">
        <f>VLOOKUP($A181,'urban rural'!$A$11:$S$336,15,FALSE)</f>
        <v>8.2433984465622408E-4</v>
      </c>
      <c r="AY181" s="424">
        <f t="shared" si="183"/>
        <v>45</v>
      </c>
      <c r="AZ181" s="405">
        <f t="shared" si="165"/>
        <v>45</v>
      </c>
      <c r="BB181" s="405" t="str">
        <f>VLOOKUP($A181,'urban rural'!$A$11:$S$336,16,FALSE)</f>
        <v>error</v>
      </c>
      <c r="BC181" s="424">
        <f t="shared" si="184"/>
        <v>1</v>
      </c>
      <c r="BD181" s="405" t="str">
        <f t="shared" si="166"/>
        <v>9999</v>
      </c>
      <c r="BF181" s="405" t="str">
        <f>VLOOKUP($A181,'urban rural'!$A$11:$S$336,17,FALSE)</f>
        <v>error</v>
      </c>
      <c r="BG181" s="424">
        <f t="shared" si="185"/>
        <v>1</v>
      </c>
      <c r="BH181" s="405" t="str">
        <f t="shared" si="167"/>
        <v>9999</v>
      </c>
      <c r="BJ181" s="405" t="str">
        <f>VLOOKUP($A181,'urban rural'!$A$11:$S$336,18,FALSE)</f>
        <v>error</v>
      </c>
      <c r="BK181" s="424">
        <f t="shared" si="186"/>
        <v>1</v>
      </c>
      <c r="BL181" s="405" t="str">
        <f t="shared" si="168"/>
        <v>9999</v>
      </c>
      <c r="BN181" s="405" t="str">
        <f>VLOOKUP($A181,'urban rural'!$A$11:$S$336,19,FALSE)</f>
        <v>error</v>
      </c>
      <c r="BO181" s="424">
        <f t="shared" si="187"/>
        <v>1</v>
      </c>
      <c r="BP181" s="405" t="str">
        <f t="shared" si="169"/>
        <v>9999</v>
      </c>
      <c r="BQ181" s="167">
        <f>VLOOKUP(A181,'[1]average earnings workplace 2012'!$A$13:$GY$599,[1]lists1!$B$12,FALSE)</f>
        <v>19.5</v>
      </c>
      <c r="BR181" s="167" t="e">
        <f t="shared" si="170"/>
        <v>#N/A</v>
      </c>
      <c r="BS181" s="167" t="e">
        <f t="shared" si="171"/>
        <v>#N/A</v>
      </c>
    </row>
    <row r="182" spans="1:71" x14ac:dyDescent="0.25">
      <c r="A182" s="420" t="s">
        <v>172</v>
      </c>
      <c r="B182" s="167" t="str">
        <f t="shared" si="152"/>
        <v>SR</v>
      </c>
      <c r="C182" s="405" t="str">
        <f>VLOOKUP(A182,'urban rural'!$A$11:$B$336,2,FALSE)</f>
        <v>Significant Rural</v>
      </c>
      <c r="D182" s="167" t="str">
        <f t="shared" si="153"/>
        <v>Significant Rural</v>
      </c>
      <c r="F182" s="405">
        <f>VLOOKUP($A182,'urban rural'!$A$11:$S$336,4,FALSE)</f>
        <v>1.3123209169054442E-3</v>
      </c>
      <c r="G182" s="424">
        <f t="shared" si="172"/>
        <v>35</v>
      </c>
      <c r="H182" s="405">
        <f t="shared" si="154"/>
        <v>35</v>
      </c>
      <c r="J182" s="405">
        <f>VLOOKUP($A182,'urban rural'!$A$11:$S$336,5,FALSE)</f>
        <v>6.4994298745724057E-4</v>
      </c>
      <c r="K182" s="424">
        <f t="shared" si="173"/>
        <v>29</v>
      </c>
      <c r="L182" s="405">
        <f t="shared" si="155"/>
        <v>29</v>
      </c>
      <c r="N182" s="405">
        <f>VLOOKUP($A182,'urban rural'!$A$11:$S$336,6,FALSE)</f>
        <v>9.7560975609756097E-4</v>
      </c>
      <c r="O182" s="424">
        <f t="shared" si="174"/>
        <v>36</v>
      </c>
      <c r="P182" s="405">
        <f t="shared" si="156"/>
        <v>36</v>
      </c>
      <c r="R182" s="405">
        <f>VLOOKUP($A182,'urban rural'!$A$11:$S$336,7,FALSE)</f>
        <v>9.3288668267667513E-4</v>
      </c>
      <c r="S182" s="424">
        <f t="shared" si="175"/>
        <v>37</v>
      </c>
      <c r="T182" s="405">
        <f t="shared" si="157"/>
        <v>37</v>
      </c>
      <c r="V182" s="405">
        <f>VLOOKUP($A182,'urban rural'!$A$11:$S$336,8,FALSE)</f>
        <v>8.9971346704871059E-4</v>
      </c>
      <c r="W182" s="424">
        <f t="shared" si="176"/>
        <v>36</v>
      </c>
      <c r="X182" s="405">
        <f t="shared" si="158"/>
        <v>36</v>
      </c>
      <c r="Z182" s="405">
        <f>VLOOKUP($A182,'urban rural'!$A$11:$S$336,9,FALSE)</f>
        <v>3.6488027366020527E-4</v>
      </c>
      <c r="AA182" s="424">
        <f t="shared" si="177"/>
        <v>33</v>
      </c>
      <c r="AB182" s="405">
        <f t="shared" si="159"/>
        <v>33</v>
      </c>
      <c r="AD182" s="405">
        <f>VLOOKUP($A182,'urban rural'!$A$11:$S$336,10,FALSE)</f>
        <v>3.8003403289846852E-4</v>
      </c>
      <c r="AE182" s="424">
        <f t="shared" si="178"/>
        <v>23</v>
      </c>
      <c r="AF182" s="405">
        <f t="shared" si="160"/>
        <v>23</v>
      </c>
      <c r="AH182" s="405">
        <f>VLOOKUP($A182,'urban rural'!$A$11:$S$336,11,FALSE)</f>
        <v>3.5988960328099857E-4</v>
      </c>
      <c r="AI182" s="424">
        <f t="shared" si="179"/>
        <v>27</v>
      </c>
      <c r="AJ182" s="405">
        <f t="shared" si="161"/>
        <v>27</v>
      </c>
      <c r="AL182" s="405">
        <f>VLOOKUP($A182,'urban rural'!$A$11:$S$336,12,FALSE)</f>
        <v>4.1260744985673352E-4</v>
      </c>
      <c r="AM182" s="424">
        <f t="shared" si="180"/>
        <v>35</v>
      </c>
      <c r="AN182" s="405">
        <f t="shared" si="162"/>
        <v>35</v>
      </c>
      <c r="AP182" s="405">
        <f>VLOOKUP($A182,'urban rural'!$A$11:$S$336,13,FALSE)</f>
        <v>2.8506271379703536E-4</v>
      </c>
      <c r="AQ182" s="424">
        <f t="shared" si="181"/>
        <v>27</v>
      </c>
      <c r="AR182" s="405">
        <f t="shared" si="163"/>
        <v>27</v>
      </c>
      <c r="AT182" s="405">
        <f>VLOOKUP($A182,'urban rural'!$A$11:$S$336,14,FALSE)</f>
        <v>5.9557572319909251E-4</v>
      </c>
      <c r="AU182" s="424">
        <f t="shared" si="182"/>
        <v>44</v>
      </c>
      <c r="AV182" s="405">
        <f t="shared" si="164"/>
        <v>44</v>
      </c>
      <c r="AX182" s="405">
        <f>VLOOKUP($A182,'urban rural'!$A$11:$S$336,15,FALSE)</f>
        <v>5.7299707939567656E-4</v>
      </c>
      <c r="AY182" s="424">
        <f t="shared" si="183"/>
        <v>38</v>
      </c>
      <c r="AZ182" s="405">
        <f t="shared" si="165"/>
        <v>38</v>
      </c>
      <c r="BB182" s="405" t="str">
        <f>VLOOKUP($A182,'urban rural'!$A$11:$S$336,16,FALSE)</f>
        <v>error</v>
      </c>
      <c r="BC182" s="424">
        <f t="shared" si="184"/>
        <v>1</v>
      </c>
      <c r="BD182" s="405" t="str">
        <f t="shared" si="166"/>
        <v>9999</v>
      </c>
      <c r="BF182" s="405" t="str">
        <f>VLOOKUP($A182,'urban rural'!$A$11:$S$336,17,FALSE)</f>
        <v>error</v>
      </c>
      <c r="BG182" s="424">
        <f t="shared" si="185"/>
        <v>1</v>
      </c>
      <c r="BH182" s="405" t="str">
        <f t="shared" si="167"/>
        <v>9999</v>
      </c>
      <c r="BJ182" s="405" t="str">
        <f>VLOOKUP($A182,'urban rural'!$A$11:$S$336,18,FALSE)</f>
        <v>error</v>
      </c>
      <c r="BK182" s="424">
        <f t="shared" si="186"/>
        <v>1</v>
      </c>
      <c r="BL182" s="405" t="str">
        <f t="shared" si="168"/>
        <v>9999</v>
      </c>
      <c r="BN182" s="405" t="str">
        <f>VLOOKUP($A182,'urban rural'!$A$11:$S$336,19,FALSE)</f>
        <v>error</v>
      </c>
      <c r="BO182" s="424">
        <f t="shared" si="187"/>
        <v>1</v>
      </c>
      <c r="BP182" s="405" t="str">
        <f t="shared" si="169"/>
        <v>9999</v>
      </c>
      <c r="BQ182" s="167">
        <f>VLOOKUP(A182,'[1]average earnings workplace 2012'!$A$13:$GY$599,[1]lists1!$B$12,FALSE)</f>
        <v>13.37</v>
      </c>
      <c r="BR182" s="167" t="e">
        <f t="shared" si="170"/>
        <v>#N/A</v>
      </c>
      <c r="BS182" s="167" t="e">
        <f t="shared" si="171"/>
        <v>#N/A</v>
      </c>
    </row>
    <row r="183" spans="1:71" x14ac:dyDescent="0.25">
      <c r="A183" s="420" t="s">
        <v>173</v>
      </c>
      <c r="B183" s="167" t="str">
        <f t="shared" si="152"/>
        <v>R50</v>
      </c>
      <c r="C183" s="405" t="str">
        <f>VLOOKUP(A183,'urban rural'!$A$11:$B$336,2,FALSE)</f>
        <v>Rural 50</v>
      </c>
      <c r="D183" s="167" t="str">
        <f t="shared" si="153"/>
        <v>Predominantly Rural</v>
      </c>
      <c r="F183" s="405">
        <f>VLOOKUP($A183,'urban rural'!$A$11:$S$336,4,FALSE)</f>
        <v>8.8261253309797002E-4</v>
      </c>
      <c r="G183" s="424">
        <f t="shared" si="172"/>
        <v>28</v>
      </c>
      <c r="H183" s="405">
        <f t="shared" si="154"/>
        <v>28</v>
      </c>
      <c r="J183" s="405">
        <f>VLOOKUP($A183,'urban rural'!$A$11:$S$336,5,FALSE)</f>
        <v>5.6189640035118524E-4</v>
      </c>
      <c r="K183" s="424">
        <f t="shared" si="173"/>
        <v>26</v>
      </c>
      <c r="L183" s="405">
        <f t="shared" si="155"/>
        <v>26</v>
      </c>
      <c r="N183" s="405">
        <f>VLOOKUP($A183,'urban rural'!$A$11:$S$336,6,FALSE)</f>
        <v>8.1151832460732984E-4</v>
      </c>
      <c r="O183" s="424">
        <f t="shared" si="174"/>
        <v>33</v>
      </c>
      <c r="P183" s="405">
        <f t="shared" si="156"/>
        <v>33</v>
      </c>
      <c r="R183" s="405">
        <f>VLOOKUP($A183,'urban rural'!$A$11:$S$336,7,FALSE)</f>
        <v>8.4079532856993057E-4</v>
      </c>
      <c r="S183" s="424">
        <f t="shared" si="175"/>
        <v>34</v>
      </c>
      <c r="T183" s="405">
        <f t="shared" si="157"/>
        <v>34</v>
      </c>
      <c r="V183" s="405">
        <f>VLOOKUP($A183,'urban rural'!$A$11:$S$336,8,FALSE)</f>
        <v>7.0609002647837595E-4</v>
      </c>
      <c r="W183" s="424">
        <f t="shared" si="176"/>
        <v>32</v>
      </c>
      <c r="X183" s="405">
        <f t="shared" si="158"/>
        <v>32</v>
      </c>
      <c r="Z183" s="405">
        <f>VLOOKUP($A183,'urban rural'!$A$11:$S$336,9,FALSE)</f>
        <v>4.3898156277436348E-4</v>
      </c>
      <c r="AA183" s="424">
        <f t="shared" si="177"/>
        <v>40</v>
      </c>
      <c r="AB183" s="405">
        <f t="shared" si="159"/>
        <v>40</v>
      </c>
      <c r="AD183" s="405">
        <f>VLOOKUP($A183,'urban rural'!$A$11:$S$336,10,FALSE)</f>
        <v>5.671902268760908E-4</v>
      </c>
      <c r="AE183" s="424">
        <f t="shared" si="178"/>
        <v>42</v>
      </c>
      <c r="AF183" s="405">
        <f t="shared" si="160"/>
        <v>42</v>
      </c>
      <c r="AH183" s="405">
        <f>VLOOKUP($A183,'urban rural'!$A$11:$S$336,11,FALSE)</f>
        <v>4.9157047509860541E-4</v>
      </c>
      <c r="AI183" s="424">
        <f t="shared" si="179"/>
        <v>39</v>
      </c>
      <c r="AJ183" s="405">
        <f t="shared" si="161"/>
        <v>39</v>
      </c>
      <c r="AL183" s="405">
        <f>VLOOKUP($A183,'urban rural'!$A$11:$S$336,12,FALSE)</f>
        <v>1.6769638128861429E-4</v>
      </c>
      <c r="AM183" s="424">
        <f t="shared" si="180"/>
        <v>21</v>
      </c>
      <c r="AN183" s="405">
        <f t="shared" si="162"/>
        <v>21</v>
      </c>
      <c r="AP183" s="405">
        <f>VLOOKUP($A183,'urban rural'!$A$11:$S$336,13,FALSE)</f>
        <v>1.2291483757682177E-4</v>
      </c>
      <c r="AQ183" s="424">
        <f t="shared" si="181"/>
        <v>14</v>
      </c>
      <c r="AR183" s="405">
        <f t="shared" si="163"/>
        <v>14</v>
      </c>
      <c r="AT183" s="405">
        <f>VLOOKUP($A183,'urban rural'!$A$11:$S$336,14,FALSE)</f>
        <v>2.443280977312391E-4</v>
      </c>
      <c r="AU183" s="424">
        <f t="shared" si="182"/>
        <v>25</v>
      </c>
      <c r="AV183" s="405">
        <f t="shared" si="164"/>
        <v>25</v>
      </c>
      <c r="AX183" s="405">
        <f>VLOOKUP($A183,'urban rural'!$A$11:$S$336,15,FALSE)</f>
        <v>3.4922485347132522E-4</v>
      </c>
      <c r="AY183" s="424">
        <f t="shared" si="183"/>
        <v>28</v>
      </c>
      <c r="AZ183" s="405">
        <f t="shared" si="165"/>
        <v>28</v>
      </c>
      <c r="BB183" s="405" t="str">
        <f>VLOOKUP($A183,'urban rural'!$A$11:$S$336,16,FALSE)</f>
        <v>error</v>
      </c>
      <c r="BC183" s="424">
        <f t="shared" si="184"/>
        <v>1</v>
      </c>
      <c r="BD183" s="405" t="str">
        <f t="shared" si="166"/>
        <v>9999</v>
      </c>
      <c r="BF183" s="405" t="str">
        <f>VLOOKUP($A183,'urban rural'!$A$11:$S$336,17,FALSE)</f>
        <v>error</v>
      </c>
      <c r="BG183" s="424">
        <f t="shared" si="185"/>
        <v>1</v>
      </c>
      <c r="BH183" s="405" t="str">
        <f t="shared" si="167"/>
        <v>9999</v>
      </c>
      <c r="BJ183" s="405" t="str">
        <f>VLOOKUP($A183,'urban rural'!$A$11:$S$336,18,FALSE)</f>
        <v>error</v>
      </c>
      <c r="BK183" s="424">
        <f t="shared" si="186"/>
        <v>1</v>
      </c>
      <c r="BL183" s="405" t="str">
        <f t="shared" si="168"/>
        <v>9999</v>
      </c>
      <c r="BN183" s="405" t="str">
        <f>VLOOKUP($A183,'urban rural'!$A$11:$S$336,19,FALSE)</f>
        <v>error</v>
      </c>
      <c r="BO183" s="424">
        <f t="shared" si="187"/>
        <v>1</v>
      </c>
      <c r="BP183" s="405" t="str">
        <f t="shared" si="169"/>
        <v>9999</v>
      </c>
      <c r="BQ183" s="167">
        <f>VLOOKUP(A183,'[1]average earnings workplace 2012'!$A$13:$GY$599,[1]lists1!$B$12,FALSE)</f>
        <v>11.75</v>
      </c>
      <c r="BR183" s="167" t="e">
        <f t="shared" si="170"/>
        <v>#N/A</v>
      </c>
      <c r="BS183" s="167" t="e">
        <f t="shared" si="171"/>
        <v>#N/A</v>
      </c>
    </row>
    <row r="184" spans="1:71" x14ac:dyDescent="0.25">
      <c r="A184" s="420" t="s">
        <v>174</v>
      </c>
      <c r="B184" s="167" t="str">
        <f t="shared" si="152"/>
        <v>MU</v>
      </c>
      <c r="C184" s="405" t="str">
        <f>VLOOKUP(A184,'urban rural'!$A$11:$B$336,2,FALSE)</f>
        <v>Major Urban</v>
      </c>
      <c r="D184" s="167" t="str">
        <f t="shared" si="153"/>
        <v>Predominantly Urban</v>
      </c>
      <c r="F184" s="405">
        <f>VLOOKUP($A184,'urban rural'!$A$11:$S$336,4,FALSE)</f>
        <v>6.0714285714285714E-3</v>
      </c>
      <c r="G184" s="424">
        <f t="shared" si="172"/>
        <v>53</v>
      </c>
      <c r="H184" s="405">
        <f t="shared" si="154"/>
        <v>53</v>
      </c>
      <c r="J184" s="405">
        <f>VLOOKUP($A184,'urban rural'!$A$11:$S$336,5,FALSE)</f>
        <v>5.9217264081931238E-3</v>
      </c>
      <c r="K184" s="424">
        <f t="shared" si="173"/>
        <v>57</v>
      </c>
      <c r="L184" s="405">
        <f t="shared" si="155"/>
        <v>57</v>
      </c>
      <c r="N184" s="405">
        <f>VLOOKUP($A184,'urban rural'!$A$11:$S$336,6,FALSE)</f>
        <v>5.2222623780267437E-3</v>
      </c>
      <c r="O184" s="424">
        <f t="shared" si="174"/>
        <v>51</v>
      </c>
      <c r="P184" s="405">
        <f t="shared" si="156"/>
        <v>51</v>
      </c>
      <c r="R184" s="405">
        <f>VLOOKUP($A184,'urban rural'!$A$11:$S$336,7,FALSE)</f>
        <v>5.4406879638468214E-3</v>
      </c>
      <c r="S184" s="424">
        <f t="shared" si="175"/>
        <v>63</v>
      </c>
      <c r="T184" s="405">
        <f t="shared" si="157"/>
        <v>63</v>
      </c>
      <c r="V184" s="405">
        <f>VLOOKUP($A184,'urban rural'!$A$11:$S$336,8,FALSE)</f>
        <v>1.2039764359351988E-3</v>
      </c>
      <c r="W184" s="424">
        <f t="shared" si="176"/>
        <v>36</v>
      </c>
      <c r="X184" s="405">
        <f t="shared" si="158"/>
        <v>36</v>
      </c>
      <c r="Z184" s="405">
        <f>VLOOKUP($A184,'urban rural'!$A$11:$S$336,9,FALSE)</f>
        <v>7.2055596196049748E-4</v>
      </c>
      <c r="AA184" s="424">
        <f t="shared" si="177"/>
        <v>38</v>
      </c>
      <c r="AB184" s="405">
        <f t="shared" si="159"/>
        <v>38</v>
      </c>
      <c r="AD184" s="405">
        <f>VLOOKUP($A184,'urban rural'!$A$11:$S$336,10,FALSE)</f>
        <v>8.1676906396819658E-4</v>
      </c>
      <c r="AE184" s="424">
        <f t="shared" si="178"/>
        <v>33</v>
      </c>
      <c r="AF184" s="405">
        <f t="shared" si="160"/>
        <v>33</v>
      </c>
      <c r="AH184" s="405">
        <f>VLOOKUP($A184,'urban rural'!$A$11:$S$336,11,FALSE)</f>
        <v>6.2075448413420305E-4</v>
      </c>
      <c r="AI184" s="424">
        <f t="shared" si="179"/>
        <v>32</v>
      </c>
      <c r="AJ184" s="405">
        <f t="shared" si="161"/>
        <v>32</v>
      </c>
      <c r="AL184" s="405">
        <f>VLOOKUP($A184,'urban rural'!$A$11:$S$336,12,FALSE)</f>
        <v>4.867452135493373E-3</v>
      </c>
      <c r="AM184" s="424">
        <f t="shared" si="180"/>
        <v>64</v>
      </c>
      <c r="AN184" s="405">
        <f t="shared" si="162"/>
        <v>64</v>
      </c>
      <c r="AP184" s="405">
        <f>VLOOKUP($A184,'urban rural'!$A$11:$S$336,13,FALSE)</f>
        <v>5.2011704462326261E-3</v>
      </c>
      <c r="AQ184" s="424">
        <f t="shared" si="181"/>
        <v>65</v>
      </c>
      <c r="AR184" s="405">
        <f t="shared" si="163"/>
        <v>65</v>
      </c>
      <c r="AT184" s="405">
        <f>VLOOKUP($A184,'urban rural'!$A$11:$S$336,14,FALSE)</f>
        <v>4.4054933140585473E-3</v>
      </c>
      <c r="AU184" s="424">
        <f t="shared" si="182"/>
        <v>64</v>
      </c>
      <c r="AV184" s="405">
        <f t="shared" si="164"/>
        <v>64</v>
      </c>
      <c r="AX184" s="405">
        <f>VLOOKUP($A184,'urban rural'!$A$11:$S$336,15,FALSE)</f>
        <v>4.8199334797126179E-3</v>
      </c>
      <c r="AY184" s="424">
        <f t="shared" si="183"/>
        <v>66</v>
      </c>
      <c r="AZ184" s="405">
        <f t="shared" si="165"/>
        <v>66</v>
      </c>
      <c r="BB184" s="405" t="str">
        <f>VLOOKUP($A184,'urban rural'!$A$11:$S$336,16,FALSE)</f>
        <v>error</v>
      </c>
      <c r="BC184" s="424">
        <f t="shared" si="184"/>
        <v>1</v>
      </c>
      <c r="BD184" s="405" t="str">
        <f t="shared" si="166"/>
        <v>9999</v>
      </c>
      <c r="BF184" s="405" t="str">
        <f>VLOOKUP($A184,'urban rural'!$A$11:$S$336,17,FALSE)</f>
        <v>error</v>
      </c>
      <c r="BG184" s="424">
        <f t="shared" si="185"/>
        <v>1</v>
      </c>
      <c r="BH184" s="405" t="str">
        <f t="shared" si="167"/>
        <v>9999</v>
      </c>
      <c r="BJ184" s="405" t="str">
        <f>VLOOKUP($A184,'urban rural'!$A$11:$S$336,18,FALSE)</f>
        <v>error</v>
      </c>
      <c r="BK184" s="424">
        <f t="shared" si="186"/>
        <v>1</v>
      </c>
      <c r="BL184" s="405" t="str">
        <f t="shared" si="168"/>
        <v>9999</v>
      </c>
      <c r="BN184" s="405" t="str">
        <f>VLOOKUP($A184,'urban rural'!$A$11:$S$336,19,FALSE)</f>
        <v>error</v>
      </c>
      <c r="BO184" s="424">
        <f t="shared" si="187"/>
        <v>1</v>
      </c>
      <c r="BP184" s="405" t="str">
        <f t="shared" si="169"/>
        <v>9999</v>
      </c>
      <c r="BQ184" s="167">
        <f>VLOOKUP(A184,'[1]average earnings workplace 2012'!$A$13:$GY$599,[1]lists1!$B$12,FALSE)</f>
        <v>13.57</v>
      </c>
      <c r="BR184" s="167" t="e">
        <f t="shared" si="170"/>
        <v>#N/A</v>
      </c>
      <c r="BS184" s="167" t="e">
        <f t="shared" si="171"/>
        <v>#N/A</v>
      </c>
    </row>
    <row r="185" spans="1:71" x14ac:dyDescent="0.25">
      <c r="A185" s="420" t="s">
        <v>175</v>
      </c>
      <c r="B185" s="167" t="str">
        <f t="shared" si="152"/>
        <v>LU</v>
      </c>
      <c r="C185" s="405" t="str">
        <f>VLOOKUP(A185,'urban rural'!$A$11:$B$336,2,FALSE)</f>
        <v>Large Urban</v>
      </c>
      <c r="D185" s="167" t="str">
        <f t="shared" si="153"/>
        <v>Predominantly Urban</v>
      </c>
      <c r="F185" s="405">
        <f>VLOOKUP($A185,'urban rural'!$A$11:$S$336,4,FALSE)</f>
        <v>7.7110389610389614E-4</v>
      </c>
      <c r="G185" s="424">
        <f t="shared" si="172"/>
        <v>17</v>
      </c>
      <c r="H185" s="405">
        <f t="shared" si="154"/>
        <v>17</v>
      </c>
      <c r="J185" s="405">
        <f>VLOOKUP($A185,'urban rural'!$A$11:$S$336,5,FALSE)</f>
        <v>7.5548334687246146E-4</v>
      </c>
      <c r="K185" s="424">
        <f t="shared" si="173"/>
        <v>19</v>
      </c>
      <c r="L185" s="405">
        <f t="shared" si="155"/>
        <v>19</v>
      </c>
      <c r="N185" s="405">
        <f>VLOOKUP($A185,'urban rural'!$A$11:$S$336,6,FALSE)</f>
        <v>5.5915721231766617E-4</v>
      </c>
      <c r="O185" s="424">
        <f t="shared" si="174"/>
        <v>16</v>
      </c>
      <c r="P185" s="405">
        <f t="shared" si="156"/>
        <v>16</v>
      </c>
      <c r="R185" s="405">
        <f>VLOOKUP($A185,'urban rural'!$A$11:$S$336,7,FALSE)</f>
        <v>1.0877110823857268E-3</v>
      </c>
      <c r="S185" s="424">
        <f t="shared" si="175"/>
        <v>21</v>
      </c>
      <c r="T185" s="405">
        <f t="shared" si="157"/>
        <v>21</v>
      </c>
      <c r="V185" s="405">
        <f>VLOOKUP($A185,'urban rural'!$A$11:$S$336,8,FALSE)</f>
        <v>3.3279220779220781E-4</v>
      </c>
      <c r="W185" s="424">
        <f t="shared" si="176"/>
        <v>14</v>
      </c>
      <c r="X185" s="405">
        <f t="shared" si="158"/>
        <v>14</v>
      </c>
      <c r="Z185" s="405">
        <f>VLOOKUP($A185,'urban rural'!$A$11:$S$336,9,FALSE)</f>
        <v>1.6246953696181965E-4</v>
      </c>
      <c r="AA185" s="424">
        <f t="shared" si="177"/>
        <v>14</v>
      </c>
      <c r="AB185" s="405">
        <f t="shared" si="159"/>
        <v>14</v>
      </c>
      <c r="AD185" s="405">
        <f>VLOOKUP($A185,'urban rural'!$A$11:$S$336,10,FALSE)</f>
        <v>1.6207455429497568E-4</v>
      </c>
      <c r="AE185" s="424">
        <f t="shared" si="178"/>
        <v>9</v>
      </c>
      <c r="AF185" s="405">
        <f t="shared" si="160"/>
        <v>9</v>
      </c>
      <c r="AH185" s="405">
        <f>VLOOKUP($A185,'urban rural'!$A$11:$S$336,11,FALSE)</f>
        <v>9.3270997021338542E-5</v>
      </c>
      <c r="AI185" s="424">
        <f t="shared" si="179"/>
        <v>4</v>
      </c>
      <c r="AJ185" s="405">
        <f t="shared" si="161"/>
        <v>4</v>
      </c>
      <c r="AL185" s="405">
        <f>VLOOKUP($A185,'urban rural'!$A$11:$S$336,12,FALSE)</f>
        <v>4.3831168831168834E-4</v>
      </c>
      <c r="AM185" s="424">
        <f t="shared" si="180"/>
        <v>19</v>
      </c>
      <c r="AN185" s="405">
        <f t="shared" si="162"/>
        <v>19</v>
      </c>
      <c r="AP185" s="405">
        <f>VLOOKUP($A185,'urban rural'!$A$11:$S$336,13,FALSE)</f>
        <v>5.9301380991064179E-4</v>
      </c>
      <c r="AQ185" s="424">
        <f t="shared" si="181"/>
        <v>19</v>
      </c>
      <c r="AR185" s="405">
        <f t="shared" si="163"/>
        <v>19</v>
      </c>
      <c r="AT185" s="405">
        <f>VLOOKUP($A185,'urban rural'!$A$11:$S$336,14,FALSE)</f>
        <v>3.9708265802269042E-4</v>
      </c>
      <c r="AU185" s="424">
        <f t="shared" si="182"/>
        <v>18</v>
      </c>
      <c r="AV185" s="405">
        <f t="shared" si="164"/>
        <v>18</v>
      </c>
      <c r="AX185" s="405">
        <f>VLOOKUP($A185,'urban rural'!$A$11:$S$336,15,FALSE)</f>
        <v>9.9444008536438817E-4</v>
      </c>
      <c r="AY185" s="424">
        <f t="shared" si="183"/>
        <v>24</v>
      </c>
      <c r="AZ185" s="405">
        <f t="shared" si="165"/>
        <v>24</v>
      </c>
      <c r="BB185" s="405" t="str">
        <f>VLOOKUP($A185,'urban rural'!$A$11:$S$336,16,FALSE)</f>
        <v>error</v>
      </c>
      <c r="BC185" s="424">
        <f t="shared" si="184"/>
        <v>1</v>
      </c>
      <c r="BD185" s="405" t="str">
        <f t="shared" si="166"/>
        <v>9999</v>
      </c>
      <c r="BF185" s="405" t="str">
        <f>VLOOKUP($A185,'urban rural'!$A$11:$S$336,17,FALSE)</f>
        <v>error</v>
      </c>
      <c r="BG185" s="424">
        <f t="shared" si="185"/>
        <v>1</v>
      </c>
      <c r="BH185" s="405" t="str">
        <f t="shared" si="167"/>
        <v>9999</v>
      </c>
      <c r="BJ185" s="405" t="str">
        <f>VLOOKUP($A185,'urban rural'!$A$11:$S$336,18,FALSE)</f>
        <v>error</v>
      </c>
      <c r="BK185" s="424">
        <f t="shared" si="186"/>
        <v>1</v>
      </c>
      <c r="BL185" s="405" t="str">
        <f t="shared" si="168"/>
        <v>9999</v>
      </c>
      <c r="BN185" s="405" t="str">
        <f>VLOOKUP($A185,'urban rural'!$A$11:$S$336,19,FALSE)</f>
        <v>error</v>
      </c>
      <c r="BO185" s="424">
        <f t="shared" si="187"/>
        <v>1</v>
      </c>
      <c r="BP185" s="405" t="str">
        <f t="shared" si="169"/>
        <v>9999</v>
      </c>
      <c r="BQ185" s="167">
        <f>VLOOKUP(A185,'[1]average earnings workplace 2012'!$A$13:$GY$599,[1]lists1!$B$12,FALSE)</f>
        <v>9.77</v>
      </c>
      <c r="BR185" s="167" t="e">
        <f t="shared" si="170"/>
        <v>#N/A</v>
      </c>
      <c r="BS185" s="167" t="e">
        <f t="shared" si="171"/>
        <v>#N/A</v>
      </c>
    </row>
    <row r="186" spans="1:71" x14ac:dyDescent="0.25">
      <c r="A186" s="420" t="s">
        <v>176</v>
      </c>
      <c r="B186" s="167" t="str">
        <f t="shared" si="152"/>
        <v>MU</v>
      </c>
      <c r="C186" s="405" t="str">
        <f>VLOOKUP(A186,'urban rural'!$A$11:$B$336,2,FALSE)</f>
        <v>Major Urban</v>
      </c>
      <c r="D186" s="167" t="str">
        <f t="shared" si="153"/>
        <v>Predominantly Urban</v>
      </c>
      <c r="F186" s="405">
        <f>VLOOKUP($A186,'urban rural'!$A$11:$S$336,4,FALSE)</f>
        <v>1.4853526220614829E-2</v>
      </c>
      <c r="G186" s="424">
        <f t="shared" si="172"/>
        <v>70</v>
      </c>
      <c r="H186" s="405">
        <f t="shared" si="154"/>
        <v>70</v>
      </c>
      <c r="J186" s="405">
        <f>VLOOKUP($A186,'urban rural'!$A$11:$S$336,5,FALSE)</f>
        <v>1.1655027932960894E-2</v>
      </c>
      <c r="K186" s="424">
        <f t="shared" si="173"/>
        <v>69</v>
      </c>
      <c r="L186" s="405">
        <f t="shared" si="155"/>
        <v>69</v>
      </c>
      <c r="N186" s="405">
        <f>VLOOKUP($A186,'urban rural'!$A$11:$S$336,6,FALSE)</f>
        <v>1.2984625668449198E-2</v>
      </c>
      <c r="O186" s="424">
        <f t="shared" si="174"/>
        <v>69</v>
      </c>
      <c r="P186" s="405">
        <f t="shared" si="156"/>
        <v>69</v>
      </c>
      <c r="R186" s="405">
        <f>VLOOKUP($A186,'urban rural'!$A$11:$S$336,7,FALSE)</f>
        <v>1.1074347050199322E-2</v>
      </c>
      <c r="S186" s="424">
        <f t="shared" si="175"/>
        <v>69</v>
      </c>
      <c r="T186" s="405">
        <f t="shared" si="157"/>
        <v>69</v>
      </c>
      <c r="V186" s="405">
        <f>VLOOKUP($A186,'urban rural'!$A$11:$S$336,8,FALSE)</f>
        <v>7.934900542495479E-3</v>
      </c>
      <c r="W186" s="424">
        <f t="shared" si="176"/>
        <v>70</v>
      </c>
      <c r="X186" s="405">
        <f t="shared" si="158"/>
        <v>70</v>
      </c>
      <c r="Z186" s="405">
        <f>VLOOKUP($A186,'urban rural'!$A$11:$S$336,9,FALSE)</f>
        <v>4.7067039106145252E-3</v>
      </c>
      <c r="AA186" s="424">
        <f t="shared" si="177"/>
        <v>70</v>
      </c>
      <c r="AB186" s="405">
        <f t="shared" si="159"/>
        <v>70</v>
      </c>
      <c r="AD186" s="405">
        <f>VLOOKUP($A186,'urban rural'!$A$11:$S$336,10,FALSE)</f>
        <v>5.3041443850267381E-3</v>
      </c>
      <c r="AE186" s="424">
        <f t="shared" si="178"/>
        <v>69</v>
      </c>
      <c r="AF186" s="405">
        <f t="shared" si="160"/>
        <v>69</v>
      </c>
      <c r="AH186" s="405">
        <f>VLOOKUP($A186,'urban rural'!$A$11:$S$336,11,FALSE)</f>
        <v>3.1044645896678887E-3</v>
      </c>
      <c r="AI186" s="424">
        <f t="shared" si="179"/>
        <v>69</v>
      </c>
      <c r="AJ186" s="405">
        <f t="shared" si="161"/>
        <v>69</v>
      </c>
      <c r="AL186" s="405">
        <f>VLOOKUP($A186,'urban rural'!$A$11:$S$336,12,FALSE)</f>
        <v>6.9186256781193492E-3</v>
      </c>
      <c r="AM186" s="424">
        <f t="shared" si="180"/>
        <v>69</v>
      </c>
      <c r="AN186" s="405">
        <f t="shared" si="162"/>
        <v>69</v>
      </c>
      <c r="AP186" s="405">
        <f>VLOOKUP($A186,'urban rural'!$A$11:$S$336,13,FALSE)</f>
        <v>6.9483240223463683E-3</v>
      </c>
      <c r="AQ186" s="424">
        <f t="shared" si="181"/>
        <v>68</v>
      </c>
      <c r="AR186" s="405">
        <f t="shared" si="163"/>
        <v>68</v>
      </c>
      <c r="AT186" s="405">
        <f>VLOOKUP($A186,'urban rural'!$A$11:$S$336,14,FALSE)</f>
        <v>7.6804812834224603E-3</v>
      </c>
      <c r="AU186" s="424">
        <f t="shared" si="182"/>
        <v>68</v>
      </c>
      <c r="AV186" s="405">
        <f t="shared" si="164"/>
        <v>68</v>
      </c>
      <c r="AX186" s="405">
        <f>VLOOKUP($A186,'urban rural'!$A$11:$S$336,15,FALSE)</f>
        <v>7.9698824605314335E-3</v>
      </c>
      <c r="AY186" s="424">
        <f t="shared" si="183"/>
        <v>69</v>
      </c>
      <c r="AZ186" s="405">
        <f t="shared" si="165"/>
        <v>69</v>
      </c>
      <c r="BB186" s="405" t="str">
        <f>VLOOKUP($A186,'urban rural'!$A$11:$S$336,16,FALSE)</f>
        <v>error</v>
      </c>
      <c r="BC186" s="424">
        <f t="shared" si="184"/>
        <v>1</v>
      </c>
      <c r="BD186" s="405" t="str">
        <f t="shared" si="166"/>
        <v>9999</v>
      </c>
      <c r="BF186" s="405" t="str">
        <f>VLOOKUP($A186,'urban rural'!$A$11:$S$336,17,FALSE)</f>
        <v>error</v>
      </c>
      <c r="BG186" s="424">
        <f t="shared" si="185"/>
        <v>1</v>
      </c>
      <c r="BH186" s="405" t="str">
        <f t="shared" si="167"/>
        <v>9999</v>
      </c>
      <c r="BJ186" s="405" t="str">
        <f>VLOOKUP($A186,'urban rural'!$A$11:$S$336,18,FALSE)</f>
        <v>error</v>
      </c>
      <c r="BK186" s="424">
        <f t="shared" si="186"/>
        <v>1</v>
      </c>
      <c r="BL186" s="405" t="str">
        <f t="shared" si="168"/>
        <v>9999</v>
      </c>
      <c r="BN186" s="405" t="str">
        <f>VLOOKUP($A186,'urban rural'!$A$11:$S$336,19,FALSE)</f>
        <v>error</v>
      </c>
      <c r="BO186" s="424">
        <f t="shared" si="187"/>
        <v>1</v>
      </c>
      <c r="BP186" s="405" t="str">
        <f t="shared" si="169"/>
        <v>9999</v>
      </c>
      <c r="BQ186" s="167">
        <f>VLOOKUP(A186,'[1]average earnings workplace 2012'!$A$13:$GY$599,[1]lists1!$B$12,FALSE)</f>
        <v>13.91</v>
      </c>
      <c r="BR186" s="167" t="e">
        <f t="shared" si="170"/>
        <v>#N/A</v>
      </c>
      <c r="BS186" s="167" t="e">
        <f t="shared" si="171"/>
        <v>#N/A</v>
      </c>
    </row>
    <row r="187" spans="1:71" x14ac:dyDescent="0.25">
      <c r="A187" s="420" t="s">
        <v>177</v>
      </c>
      <c r="B187" s="167" t="str">
        <f t="shared" si="152"/>
        <v>R50</v>
      </c>
      <c r="C187" s="405" t="str">
        <f>VLOOKUP(A187,'urban rural'!$A$11:$B$336,2,FALSE)</f>
        <v>Rural 50</v>
      </c>
      <c r="D187" s="167" t="str">
        <f t="shared" si="153"/>
        <v>Predominantly Rural</v>
      </c>
      <c r="F187" s="405">
        <f>VLOOKUP($A187,'urban rural'!$A$11:$S$336,4,FALSE)</f>
        <v>8.1896551724137934E-4</v>
      </c>
      <c r="G187" s="424">
        <f t="shared" si="172"/>
        <v>24</v>
      </c>
      <c r="H187" s="405">
        <f t="shared" si="154"/>
        <v>24</v>
      </c>
      <c r="J187" s="405">
        <f>VLOOKUP($A187,'urban rural'!$A$11:$S$336,5,FALSE)</f>
        <v>7.6344086021505381E-4</v>
      </c>
      <c r="K187" s="424">
        <f t="shared" si="173"/>
        <v>33</v>
      </c>
      <c r="L187" s="405">
        <f t="shared" si="155"/>
        <v>33</v>
      </c>
      <c r="N187" s="405">
        <f>VLOOKUP($A187,'urban rural'!$A$11:$S$336,6,FALSE)</f>
        <v>9.2175777063236873E-4</v>
      </c>
      <c r="O187" s="424">
        <f t="shared" si="174"/>
        <v>36</v>
      </c>
      <c r="P187" s="405">
        <f t="shared" si="156"/>
        <v>36</v>
      </c>
      <c r="R187" s="405">
        <f>VLOOKUP($A187,'urban rural'!$A$11:$S$336,7,FALSE)</f>
        <v>6.5190711761309685E-4</v>
      </c>
      <c r="S187" s="424">
        <f t="shared" si="175"/>
        <v>27</v>
      </c>
      <c r="T187" s="405">
        <f t="shared" si="157"/>
        <v>27</v>
      </c>
      <c r="V187" s="405">
        <f>VLOOKUP($A187,'urban rural'!$A$11:$S$336,8,FALSE)</f>
        <v>3.1250000000000001E-4</v>
      </c>
      <c r="W187" s="424">
        <f t="shared" si="176"/>
        <v>8</v>
      </c>
      <c r="X187" s="405">
        <f t="shared" si="158"/>
        <v>8</v>
      </c>
      <c r="Z187" s="405">
        <f>VLOOKUP($A187,'urban rural'!$A$11:$S$336,9,FALSE)</f>
        <v>2.2580645161290321E-4</v>
      </c>
      <c r="AA187" s="424">
        <f t="shared" si="177"/>
        <v>22</v>
      </c>
      <c r="AB187" s="405">
        <f t="shared" si="159"/>
        <v>22</v>
      </c>
      <c r="AD187" s="405">
        <f>VLOOKUP($A187,'urban rural'!$A$11:$S$336,10,FALSE)</f>
        <v>3.6441586280814577E-4</v>
      </c>
      <c r="AE187" s="424">
        <f t="shared" si="178"/>
        <v>29</v>
      </c>
      <c r="AF187" s="405">
        <f t="shared" si="160"/>
        <v>29</v>
      </c>
      <c r="AH187" s="405">
        <f>VLOOKUP($A187,'urban rural'!$A$11:$S$336,11,FALSE)</f>
        <v>1.9816968414380069E-4</v>
      </c>
      <c r="AI187" s="424">
        <f t="shared" si="179"/>
        <v>18</v>
      </c>
      <c r="AJ187" s="405">
        <f t="shared" si="161"/>
        <v>18</v>
      </c>
      <c r="AL187" s="405">
        <f>VLOOKUP($A187,'urban rural'!$A$11:$S$336,12,FALSE)</f>
        <v>5.0646551724137928E-4</v>
      </c>
      <c r="AM187" s="424">
        <f t="shared" si="180"/>
        <v>39</v>
      </c>
      <c r="AN187" s="405">
        <f t="shared" si="162"/>
        <v>39</v>
      </c>
      <c r="AP187" s="405">
        <f>VLOOKUP($A187,'urban rural'!$A$11:$S$336,13,FALSE)</f>
        <v>5.3763440860215054E-4</v>
      </c>
      <c r="AQ187" s="424">
        <f t="shared" si="181"/>
        <v>38</v>
      </c>
      <c r="AR187" s="405">
        <f t="shared" si="163"/>
        <v>38</v>
      </c>
      <c r="AT187" s="405">
        <f>VLOOKUP($A187,'urban rural'!$A$11:$S$336,14,FALSE)</f>
        <v>5.5734190782422296E-4</v>
      </c>
      <c r="AU187" s="424">
        <f t="shared" si="182"/>
        <v>41</v>
      </c>
      <c r="AV187" s="405">
        <f t="shared" si="164"/>
        <v>41</v>
      </c>
      <c r="AX187" s="405">
        <f>VLOOKUP($A187,'urban rural'!$A$11:$S$336,15,FALSE)</f>
        <v>4.5373743346929622E-4</v>
      </c>
      <c r="AY187" s="424">
        <f t="shared" si="183"/>
        <v>34</v>
      </c>
      <c r="AZ187" s="405">
        <f t="shared" si="165"/>
        <v>34</v>
      </c>
      <c r="BB187" s="405" t="str">
        <f>VLOOKUP($A187,'urban rural'!$A$11:$S$336,16,FALSE)</f>
        <v>error</v>
      </c>
      <c r="BC187" s="424">
        <f t="shared" si="184"/>
        <v>1</v>
      </c>
      <c r="BD187" s="405" t="str">
        <f t="shared" si="166"/>
        <v>9999</v>
      </c>
      <c r="BF187" s="405" t="str">
        <f>VLOOKUP($A187,'urban rural'!$A$11:$S$336,17,FALSE)</f>
        <v>error</v>
      </c>
      <c r="BG187" s="424">
        <f t="shared" si="185"/>
        <v>1</v>
      </c>
      <c r="BH187" s="405" t="str">
        <f t="shared" si="167"/>
        <v>9999</v>
      </c>
      <c r="BJ187" s="405" t="str">
        <f>VLOOKUP($A187,'urban rural'!$A$11:$S$336,18,FALSE)</f>
        <v>error</v>
      </c>
      <c r="BK187" s="424">
        <f t="shared" si="186"/>
        <v>1</v>
      </c>
      <c r="BL187" s="405" t="str">
        <f t="shared" si="168"/>
        <v>9999</v>
      </c>
      <c r="BN187" s="405" t="str">
        <f>VLOOKUP($A187,'urban rural'!$A$11:$S$336,19,FALSE)</f>
        <v>error</v>
      </c>
      <c r="BO187" s="424">
        <f t="shared" si="187"/>
        <v>1</v>
      </c>
      <c r="BP187" s="405" t="str">
        <f t="shared" si="169"/>
        <v>9999</v>
      </c>
      <c r="BQ187" s="167">
        <f>VLOOKUP(A187,'[1]average earnings workplace 2012'!$A$13:$GY$599,[1]lists1!$B$12,FALSE)</f>
        <v>11.1</v>
      </c>
      <c r="BR187" s="167" t="e">
        <f t="shared" si="170"/>
        <v>#N/A</v>
      </c>
      <c r="BS187" s="167" t="e">
        <f t="shared" si="171"/>
        <v>#N/A</v>
      </c>
    </row>
    <row r="188" spans="1:71" x14ac:dyDescent="0.25">
      <c r="A188" s="420" t="s">
        <v>178</v>
      </c>
      <c r="B188" s="167" t="str">
        <f t="shared" si="152"/>
        <v>R80</v>
      </c>
      <c r="C188" s="405" t="str">
        <f>VLOOKUP(A188,'urban rural'!$A$11:$B$336,2,FALSE)</f>
        <v>Rural 80</v>
      </c>
      <c r="D188" s="167" t="str">
        <f t="shared" si="153"/>
        <v>Predominantly Rural</v>
      </c>
      <c r="F188" s="405">
        <f>VLOOKUP($A188,'urban rural'!$A$11:$S$336,4,FALSE)</f>
        <v>5.2863436123348013E-4</v>
      </c>
      <c r="G188" s="424">
        <f t="shared" si="172"/>
        <v>13</v>
      </c>
      <c r="H188" s="405">
        <f t="shared" si="154"/>
        <v>13</v>
      </c>
      <c r="J188" s="405">
        <f>VLOOKUP($A188,'urban rural'!$A$11:$S$336,5,FALSE)</f>
        <v>3.2448377581120941E-4</v>
      </c>
      <c r="K188" s="424">
        <f t="shared" si="173"/>
        <v>18</v>
      </c>
      <c r="L188" s="405">
        <f t="shared" si="155"/>
        <v>18</v>
      </c>
      <c r="N188" s="405">
        <f>VLOOKUP($A188,'urban rural'!$A$11:$S$336,6,FALSE)</f>
        <v>2.3564064801178202E-4</v>
      </c>
      <c r="O188" s="424">
        <f t="shared" si="174"/>
        <v>4</v>
      </c>
      <c r="P188" s="405">
        <f t="shared" si="156"/>
        <v>4</v>
      </c>
      <c r="R188" s="405">
        <f>VLOOKUP($A188,'urban rural'!$A$11:$S$336,7,FALSE)</f>
        <v>2.8278727452403057E-4</v>
      </c>
      <c r="S188" s="424">
        <f t="shared" si="175"/>
        <v>20</v>
      </c>
      <c r="T188" s="405">
        <f t="shared" si="157"/>
        <v>20</v>
      </c>
      <c r="V188" s="405">
        <f>VLOOKUP($A188,'urban rural'!$A$11:$S$336,8,FALSE)</f>
        <v>4.6989720998531569E-4</v>
      </c>
      <c r="W188" s="424">
        <f t="shared" si="176"/>
        <v>20</v>
      </c>
      <c r="X188" s="405">
        <f t="shared" si="158"/>
        <v>20</v>
      </c>
      <c r="Z188" s="405">
        <f>VLOOKUP($A188,'urban rural'!$A$11:$S$336,9,FALSE)</f>
        <v>2.2123893805309734E-4</v>
      </c>
      <c r="AA188" s="424">
        <f t="shared" si="177"/>
        <v>24</v>
      </c>
      <c r="AB188" s="405">
        <f t="shared" si="159"/>
        <v>24</v>
      </c>
      <c r="AD188" s="405">
        <f>VLOOKUP($A188,'urban rural'!$A$11:$S$336,10,FALSE)</f>
        <v>2.0618556701030929E-4</v>
      </c>
      <c r="AE188" s="424">
        <f t="shared" si="178"/>
        <v>8</v>
      </c>
      <c r="AF188" s="405">
        <f t="shared" si="160"/>
        <v>8</v>
      </c>
      <c r="AH188" s="405">
        <f>VLOOKUP($A188,'urban rural'!$A$11:$S$336,11,FALSE)</f>
        <v>2.3638117644493538E-4</v>
      </c>
      <c r="AI188" s="424">
        <f t="shared" si="179"/>
        <v>29</v>
      </c>
      <c r="AJ188" s="405">
        <f t="shared" si="161"/>
        <v>29</v>
      </c>
      <c r="AL188" s="405">
        <f>VLOOKUP($A188,'urban rural'!$A$11:$S$336,12,FALSE)</f>
        <v>5.8737151248164462E-5</v>
      </c>
      <c r="AM188" s="424">
        <f t="shared" si="180"/>
        <v>17</v>
      </c>
      <c r="AN188" s="405">
        <f t="shared" si="162"/>
        <v>17</v>
      </c>
      <c r="AP188" s="405">
        <f>VLOOKUP($A188,'urban rural'!$A$11:$S$336,13,FALSE)</f>
        <v>1.032448377581121E-4</v>
      </c>
      <c r="AQ188" s="424">
        <f t="shared" si="181"/>
        <v>23</v>
      </c>
      <c r="AR188" s="405">
        <f t="shared" si="163"/>
        <v>23</v>
      </c>
      <c r="AT188" s="405">
        <f>VLOOKUP($A188,'urban rural'!$A$11:$S$336,14,FALSE)</f>
        <v>4.4182621502209131E-5</v>
      </c>
      <c r="AU188" s="424">
        <f t="shared" si="182"/>
        <v>16</v>
      </c>
      <c r="AV188" s="405">
        <f t="shared" si="164"/>
        <v>16</v>
      </c>
      <c r="AX188" s="405">
        <f>VLOOKUP($A188,'urban rural'!$A$11:$S$336,15,FALSE)</f>
        <v>4.6406098079095209E-5</v>
      </c>
      <c r="AY188" s="424">
        <f t="shared" si="183"/>
        <v>14</v>
      </c>
      <c r="AZ188" s="405">
        <f t="shared" si="165"/>
        <v>14</v>
      </c>
      <c r="BB188" s="405" t="str">
        <f>VLOOKUP($A188,'urban rural'!$A$11:$S$336,16,FALSE)</f>
        <v>error</v>
      </c>
      <c r="BC188" s="424">
        <f t="shared" si="184"/>
        <v>1</v>
      </c>
      <c r="BD188" s="405" t="str">
        <f t="shared" si="166"/>
        <v>9999</v>
      </c>
      <c r="BF188" s="405" t="str">
        <f>VLOOKUP($A188,'urban rural'!$A$11:$S$336,17,FALSE)</f>
        <v>error</v>
      </c>
      <c r="BG188" s="424">
        <f t="shared" si="185"/>
        <v>1</v>
      </c>
      <c r="BH188" s="405" t="str">
        <f t="shared" si="167"/>
        <v>9999</v>
      </c>
      <c r="BJ188" s="405" t="str">
        <f>VLOOKUP($A188,'urban rural'!$A$11:$S$336,18,FALSE)</f>
        <v>error</v>
      </c>
      <c r="BK188" s="424">
        <f t="shared" si="186"/>
        <v>1</v>
      </c>
      <c r="BL188" s="405" t="str">
        <f t="shared" si="168"/>
        <v>9999</v>
      </c>
      <c r="BN188" s="405" t="str">
        <f>VLOOKUP($A188,'urban rural'!$A$11:$S$336,19,FALSE)</f>
        <v>error</v>
      </c>
      <c r="BO188" s="424">
        <f t="shared" si="187"/>
        <v>1</v>
      </c>
      <c r="BP188" s="405" t="str">
        <f t="shared" si="169"/>
        <v>9999</v>
      </c>
      <c r="BQ188" s="167">
        <f>VLOOKUP(A188,'[1]average earnings workplace 2012'!$A$13:$GY$599,[1]lists1!$B$12,FALSE)</f>
        <v>10.32</v>
      </c>
      <c r="BR188" s="167" t="e">
        <f t="shared" si="170"/>
        <v>#N/A</v>
      </c>
      <c r="BS188" s="167" t="e">
        <f t="shared" si="171"/>
        <v>#N/A</v>
      </c>
    </row>
    <row r="189" spans="1:71" x14ac:dyDescent="0.25">
      <c r="A189" s="420" t="s">
        <v>179</v>
      </c>
      <c r="B189" s="167" t="str">
        <f t="shared" si="152"/>
        <v>R50</v>
      </c>
      <c r="C189" s="405" t="str">
        <f>VLOOKUP(A189,'urban rural'!$A$11:$B$336,2,FALSE)</f>
        <v>Rural 50</v>
      </c>
      <c r="D189" s="167" t="str">
        <f t="shared" si="153"/>
        <v>Predominantly Rural</v>
      </c>
      <c r="F189" s="405">
        <f>VLOOKUP($A189,'urban rural'!$A$11:$S$336,4,FALSE)</f>
        <v>1.4242115971515768E-4</v>
      </c>
      <c r="G189" s="424">
        <f t="shared" si="172"/>
        <v>1</v>
      </c>
      <c r="H189" s="405">
        <f t="shared" si="154"/>
        <v>1</v>
      </c>
      <c r="J189" s="405">
        <f>VLOOKUP($A189,'urban rural'!$A$11:$S$336,5,FALSE)</f>
        <v>1.2182741116751269E-4</v>
      </c>
      <c r="K189" s="424">
        <f t="shared" si="173"/>
        <v>2</v>
      </c>
      <c r="L189" s="405">
        <f t="shared" si="155"/>
        <v>2</v>
      </c>
      <c r="N189" s="405">
        <f>VLOOKUP($A189,'urban rural'!$A$11:$S$336,6,FALSE)</f>
        <v>1.2145748987854252E-4</v>
      </c>
      <c r="O189" s="424">
        <f t="shared" si="174"/>
        <v>1</v>
      </c>
      <c r="P189" s="405">
        <f t="shared" si="156"/>
        <v>1</v>
      </c>
      <c r="R189" s="405">
        <f>VLOOKUP($A189,'urban rural'!$A$11:$S$336,7,FALSE)</f>
        <v>1.324931745775075E-4</v>
      </c>
      <c r="S189" s="424">
        <f t="shared" si="175"/>
        <v>4</v>
      </c>
      <c r="T189" s="405">
        <f t="shared" si="157"/>
        <v>4</v>
      </c>
      <c r="V189" s="405">
        <f>VLOOKUP($A189,'urban rural'!$A$11:$S$336,8,FALSE)</f>
        <v>1.1190233977619533E-4</v>
      </c>
      <c r="W189" s="424">
        <f t="shared" si="176"/>
        <v>1</v>
      </c>
      <c r="X189" s="405">
        <f t="shared" si="158"/>
        <v>1</v>
      </c>
      <c r="Z189" s="405">
        <f>VLOOKUP($A189,'urban rural'!$A$11:$S$336,9,FALSE)</f>
        <v>8.1218274111675124E-5</v>
      </c>
      <c r="AA189" s="424">
        <f t="shared" si="177"/>
        <v>1</v>
      </c>
      <c r="AB189" s="405">
        <f t="shared" si="159"/>
        <v>1</v>
      </c>
      <c r="AD189" s="405">
        <f>VLOOKUP($A189,'urban rural'!$A$11:$S$336,10,FALSE)</f>
        <v>9.1093117408906887E-5</v>
      </c>
      <c r="AE189" s="424">
        <f t="shared" si="178"/>
        <v>1</v>
      </c>
      <c r="AF189" s="405">
        <f t="shared" si="160"/>
        <v>1</v>
      </c>
      <c r="AH189" s="405">
        <f>VLOOKUP($A189,'urban rural'!$A$11:$S$336,11,FALSE)</f>
        <v>7.5974619112045784E-5</v>
      </c>
      <c r="AI189" s="424">
        <f t="shared" si="179"/>
        <v>2</v>
      </c>
      <c r="AJ189" s="405">
        <f t="shared" si="161"/>
        <v>2</v>
      </c>
      <c r="AL189" s="405">
        <f>VLOOKUP($A189,'urban rural'!$A$11:$S$336,12,FALSE)</f>
        <v>3.0518819938962363E-5</v>
      </c>
      <c r="AM189" s="424">
        <f t="shared" si="180"/>
        <v>5</v>
      </c>
      <c r="AN189" s="405">
        <f t="shared" si="162"/>
        <v>5</v>
      </c>
      <c r="AP189" s="405">
        <f>VLOOKUP($A189,'urban rural'!$A$11:$S$336,13,FALSE)</f>
        <v>4.0609137055837562E-5</v>
      </c>
      <c r="AQ189" s="424">
        <f t="shared" si="181"/>
        <v>9</v>
      </c>
      <c r="AR189" s="405">
        <f t="shared" si="163"/>
        <v>9</v>
      </c>
      <c r="AT189" s="405">
        <f>VLOOKUP($A189,'urban rural'!$A$11:$S$336,14,FALSE)</f>
        <v>3.0364372469635629E-5</v>
      </c>
      <c r="AU189" s="424">
        <f t="shared" si="182"/>
        <v>3</v>
      </c>
      <c r="AV189" s="405">
        <f t="shared" si="164"/>
        <v>3</v>
      </c>
      <c r="AX189" s="405">
        <f>VLOOKUP($A189,'urban rural'!$A$11:$S$336,15,FALSE)</f>
        <v>5.651855546546173E-5</v>
      </c>
      <c r="AY189" s="424">
        <f t="shared" si="183"/>
        <v>7</v>
      </c>
      <c r="AZ189" s="405">
        <f t="shared" si="165"/>
        <v>7</v>
      </c>
      <c r="BB189" s="405" t="str">
        <f>VLOOKUP($A189,'urban rural'!$A$11:$S$336,16,FALSE)</f>
        <v>error</v>
      </c>
      <c r="BC189" s="424">
        <f t="shared" si="184"/>
        <v>1</v>
      </c>
      <c r="BD189" s="405" t="str">
        <f t="shared" si="166"/>
        <v>9999</v>
      </c>
      <c r="BF189" s="405" t="str">
        <f>VLOOKUP($A189,'urban rural'!$A$11:$S$336,17,FALSE)</f>
        <v>error</v>
      </c>
      <c r="BG189" s="424">
        <f t="shared" si="185"/>
        <v>1</v>
      </c>
      <c r="BH189" s="405" t="str">
        <f t="shared" si="167"/>
        <v>9999</v>
      </c>
      <c r="BJ189" s="405" t="str">
        <f>VLOOKUP($A189,'urban rural'!$A$11:$S$336,18,FALSE)</f>
        <v>error</v>
      </c>
      <c r="BK189" s="424">
        <f t="shared" si="186"/>
        <v>1</v>
      </c>
      <c r="BL189" s="405" t="str">
        <f t="shared" si="168"/>
        <v>9999</v>
      </c>
      <c r="BN189" s="405" t="str">
        <f>VLOOKUP($A189,'urban rural'!$A$11:$S$336,19,FALSE)</f>
        <v>error</v>
      </c>
      <c r="BO189" s="424">
        <f t="shared" si="187"/>
        <v>1</v>
      </c>
      <c r="BP189" s="405" t="str">
        <f t="shared" si="169"/>
        <v>9999</v>
      </c>
      <c r="BQ189" s="167">
        <f>VLOOKUP(A189,'[1]average earnings workplace 2012'!$A$13:$GY$599,[1]lists1!$B$12,FALSE)</f>
        <v>11.21</v>
      </c>
      <c r="BR189" s="167" t="e">
        <f t="shared" si="170"/>
        <v>#N/A</v>
      </c>
      <c r="BS189" s="167" t="e">
        <f t="shared" si="171"/>
        <v>#N/A</v>
      </c>
    </row>
    <row r="190" spans="1:71" x14ac:dyDescent="0.25">
      <c r="A190" s="420" t="s">
        <v>180</v>
      </c>
      <c r="B190" s="167" t="str">
        <f t="shared" si="152"/>
        <v>OU</v>
      </c>
      <c r="C190" s="405" t="str">
        <f>VLOOKUP(A190,'urban rural'!$A$11:$B$336,2,FALSE)</f>
        <v>Other Urban</v>
      </c>
      <c r="D190" s="167" t="str">
        <f t="shared" si="153"/>
        <v>Predominantly Urban</v>
      </c>
      <c r="F190" s="405">
        <f>VLOOKUP($A190,'urban rural'!$A$11:$S$336,4,FALSE)</f>
        <v>8.0655324511657211E-4</v>
      </c>
      <c r="G190" s="424">
        <f t="shared" si="172"/>
        <v>18</v>
      </c>
      <c r="H190" s="405">
        <f t="shared" si="154"/>
        <v>18</v>
      </c>
      <c r="J190" s="405">
        <f>VLOOKUP($A190,'urban rural'!$A$11:$S$336,5,FALSE)</f>
        <v>5.2299936988027724E-4</v>
      </c>
      <c r="K190" s="424">
        <f t="shared" si="173"/>
        <v>21</v>
      </c>
      <c r="L190" s="405">
        <f t="shared" si="155"/>
        <v>21</v>
      </c>
      <c r="N190" s="405">
        <f>VLOOKUP($A190,'urban rural'!$A$11:$S$336,6,FALSE)</f>
        <v>5.3459119496855341E-4</v>
      </c>
      <c r="O190" s="424">
        <f t="shared" si="174"/>
        <v>18</v>
      </c>
      <c r="P190" s="405">
        <f t="shared" si="156"/>
        <v>18</v>
      </c>
      <c r="R190" s="405">
        <f>VLOOKUP($A190,'urban rural'!$A$11:$S$336,7,FALSE)</f>
        <v>3.6778248612689767E-4</v>
      </c>
      <c r="S190" s="424">
        <f t="shared" si="175"/>
        <v>14</v>
      </c>
      <c r="T190" s="405">
        <f t="shared" si="157"/>
        <v>14</v>
      </c>
      <c r="V190" s="405">
        <f>VLOOKUP($A190,'urban rural'!$A$11:$S$336,8,FALSE)</f>
        <v>4.9149338374291111E-4</v>
      </c>
      <c r="W190" s="424">
        <f t="shared" si="176"/>
        <v>13</v>
      </c>
      <c r="X190" s="405">
        <f t="shared" si="158"/>
        <v>13</v>
      </c>
      <c r="Z190" s="405">
        <f>VLOOKUP($A190,'urban rural'!$A$11:$S$336,9,FALSE)</f>
        <v>2.0163831127914303E-4</v>
      </c>
      <c r="AA190" s="424">
        <f t="shared" si="177"/>
        <v>15</v>
      </c>
      <c r="AB190" s="405">
        <f t="shared" si="159"/>
        <v>15</v>
      </c>
      <c r="AD190" s="405">
        <f>VLOOKUP($A190,'urban rural'!$A$11:$S$336,10,FALSE)</f>
        <v>2.2641509433962264E-4</v>
      </c>
      <c r="AE190" s="424">
        <f t="shared" si="178"/>
        <v>11</v>
      </c>
      <c r="AF190" s="405">
        <f t="shared" si="160"/>
        <v>11</v>
      </c>
      <c r="AH190" s="405">
        <f>VLOOKUP($A190,'urban rural'!$A$11:$S$336,11,FALSE)</f>
        <v>2.569223356905592E-4</v>
      </c>
      <c r="AI190" s="424">
        <f t="shared" si="179"/>
        <v>16</v>
      </c>
      <c r="AJ190" s="405">
        <f t="shared" si="161"/>
        <v>16</v>
      </c>
      <c r="AL190" s="405">
        <f>VLOOKUP($A190,'urban rural'!$A$11:$S$336,12,FALSE)</f>
        <v>3.15059861373661E-4</v>
      </c>
      <c r="AM190" s="424">
        <f t="shared" si="180"/>
        <v>30</v>
      </c>
      <c r="AN190" s="405">
        <f t="shared" si="162"/>
        <v>30</v>
      </c>
      <c r="AP190" s="405">
        <f>VLOOKUP($A190,'urban rural'!$A$11:$S$336,13,FALSE)</f>
        <v>3.2136105860113424E-4</v>
      </c>
      <c r="AQ190" s="424">
        <f t="shared" si="181"/>
        <v>30</v>
      </c>
      <c r="AR190" s="405">
        <f t="shared" si="163"/>
        <v>30</v>
      </c>
      <c r="AT190" s="405">
        <f>VLOOKUP($A190,'urban rural'!$A$11:$S$336,14,FALSE)</f>
        <v>3.0817610062893082E-4</v>
      </c>
      <c r="AU190" s="424">
        <f t="shared" si="182"/>
        <v>27</v>
      </c>
      <c r="AV190" s="405">
        <f t="shared" si="164"/>
        <v>27</v>
      </c>
      <c r="AX190" s="405">
        <f>VLOOKUP($A190,'urban rural'!$A$11:$S$336,15,FALSE)</f>
        <v>1.1086015043633847E-4</v>
      </c>
      <c r="AY190" s="424">
        <f t="shared" si="183"/>
        <v>19</v>
      </c>
      <c r="AZ190" s="405">
        <f t="shared" si="165"/>
        <v>19</v>
      </c>
      <c r="BB190" s="405" t="str">
        <f>VLOOKUP($A190,'urban rural'!$A$11:$S$336,16,FALSE)</f>
        <v>error</v>
      </c>
      <c r="BC190" s="424">
        <f t="shared" si="184"/>
        <v>1</v>
      </c>
      <c r="BD190" s="405" t="str">
        <f t="shared" si="166"/>
        <v>9999</v>
      </c>
      <c r="BF190" s="405" t="str">
        <f>VLOOKUP($A190,'urban rural'!$A$11:$S$336,17,FALSE)</f>
        <v>error</v>
      </c>
      <c r="BG190" s="424">
        <f t="shared" si="185"/>
        <v>1</v>
      </c>
      <c r="BH190" s="405" t="str">
        <f t="shared" si="167"/>
        <v>9999</v>
      </c>
      <c r="BJ190" s="405" t="str">
        <f>VLOOKUP($A190,'urban rural'!$A$11:$S$336,18,FALSE)</f>
        <v>error</v>
      </c>
      <c r="BK190" s="424">
        <f t="shared" si="186"/>
        <v>1</v>
      </c>
      <c r="BL190" s="405" t="str">
        <f t="shared" si="168"/>
        <v>9999</v>
      </c>
      <c r="BN190" s="405" t="str">
        <f>VLOOKUP($A190,'urban rural'!$A$11:$S$336,19,FALSE)</f>
        <v>error</v>
      </c>
      <c r="BO190" s="424">
        <f t="shared" si="187"/>
        <v>1</v>
      </c>
      <c r="BP190" s="405" t="str">
        <f t="shared" si="169"/>
        <v>9999</v>
      </c>
      <c r="BQ190" s="167">
        <f>VLOOKUP(A190,'[1]average earnings workplace 2012'!$A$13:$GY$599,[1]lists1!$B$12,FALSE)</f>
        <v>12.24</v>
      </c>
      <c r="BR190" s="167" t="e">
        <f t="shared" si="170"/>
        <v>#N/A</v>
      </c>
      <c r="BS190" s="167" t="e">
        <f t="shared" si="171"/>
        <v>#N/A</v>
      </c>
    </row>
    <row r="191" spans="1:71" x14ac:dyDescent="0.25">
      <c r="A191" s="420" t="s">
        <v>181</v>
      </c>
      <c r="B191" s="167" t="str">
        <f t="shared" si="152"/>
        <v>SR</v>
      </c>
      <c r="C191" s="405" t="str">
        <f>VLOOKUP(A191,'urban rural'!$A$11:$B$336,2,FALSE)</f>
        <v>Significant Rural</v>
      </c>
      <c r="D191" s="167" t="str">
        <f t="shared" si="153"/>
        <v>Significant Rural</v>
      </c>
      <c r="F191" s="405">
        <f>VLOOKUP($A191,'urban rural'!$A$11:$S$336,4,FALSE)</f>
        <v>5.2250803858520901E-4</v>
      </c>
      <c r="G191" s="424">
        <f t="shared" si="172"/>
        <v>12</v>
      </c>
      <c r="H191" s="405">
        <f t="shared" si="154"/>
        <v>12</v>
      </c>
      <c r="J191" s="405">
        <f>VLOOKUP($A191,'urban rural'!$A$11:$S$336,5,FALSE)</f>
        <v>2.7932960893854746E-4</v>
      </c>
      <c r="K191" s="424">
        <f t="shared" si="173"/>
        <v>10</v>
      </c>
      <c r="L191" s="405">
        <f t="shared" si="155"/>
        <v>10</v>
      </c>
      <c r="N191" s="405">
        <f>VLOOKUP($A191,'urban rural'!$A$11:$S$336,6,FALSE)</f>
        <v>3.0087094220110849E-4</v>
      </c>
      <c r="O191" s="424">
        <f t="shared" si="174"/>
        <v>11</v>
      </c>
      <c r="P191" s="405">
        <f t="shared" si="156"/>
        <v>11</v>
      </c>
      <c r="R191" s="405">
        <f>VLOOKUP($A191,'urban rural'!$A$11:$S$336,7,FALSE)</f>
        <v>2.6449043414747251E-4</v>
      </c>
      <c r="S191" s="424">
        <f t="shared" si="175"/>
        <v>10</v>
      </c>
      <c r="T191" s="405">
        <f t="shared" si="157"/>
        <v>10</v>
      </c>
      <c r="V191" s="405">
        <f>VLOOKUP($A191,'urban rural'!$A$11:$S$336,8,FALSE)</f>
        <v>3.9389067524115757E-4</v>
      </c>
      <c r="W191" s="424">
        <f t="shared" si="176"/>
        <v>15</v>
      </c>
      <c r="X191" s="405">
        <f t="shared" si="158"/>
        <v>15</v>
      </c>
      <c r="Z191" s="405">
        <f>VLOOKUP($A191,'urban rural'!$A$11:$S$336,9,FALSE)</f>
        <v>1.9952114924181964E-4</v>
      </c>
      <c r="AA191" s="424">
        <f t="shared" si="177"/>
        <v>14</v>
      </c>
      <c r="AB191" s="405">
        <f t="shared" si="159"/>
        <v>14</v>
      </c>
      <c r="AD191" s="405">
        <f>VLOOKUP($A191,'urban rural'!$A$11:$S$336,10,FALSE)</f>
        <v>1.8210609659540775E-4</v>
      </c>
      <c r="AE191" s="424">
        <f t="shared" si="178"/>
        <v>9</v>
      </c>
      <c r="AF191" s="405">
        <f t="shared" si="160"/>
        <v>9</v>
      </c>
      <c r="AH191" s="405">
        <f>VLOOKUP($A191,'urban rural'!$A$11:$S$336,11,FALSE)</f>
        <v>2.0897777852530263E-4</v>
      </c>
      <c r="AI191" s="424">
        <f t="shared" si="179"/>
        <v>12</v>
      </c>
      <c r="AJ191" s="405">
        <f t="shared" si="161"/>
        <v>12</v>
      </c>
      <c r="AL191" s="405">
        <f>VLOOKUP($A191,'urban rural'!$A$11:$S$336,12,FALSE)</f>
        <v>1.2861736334405144E-4</v>
      </c>
      <c r="AM191" s="424">
        <f t="shared" si="180"/>
        <v>17</v>
      </c>
      <c r="AN191" s="405">
        <f t="shared" si="162"/>
        <v>17</v>
      </c>
      <c r="AP191" s="405">
        <f>VLOOKUP($A191,'urban rural'!$A$11:$S$336,13,FALSE)</f>
        <v>7.9808459696727846E-5</v>
      </c>
      <c r="AQ191" s="424">
        <f t="shared" si="181"/>
        <v>13</v>
      </c>
      <c r="AR191" s="405">
        <f t="shared" si="163"/>
        <v>13</v>
      </c>
      <c r="AT191" s="405">
        <f>VLOOKUP($A191,'urban rural'!$A$11:$S$336,14,FALSE)</f>
        <v>1.1876484560570071E-4</v>
      </c>
      <c r="AU191" s="424">
        <f t="shared" si="182"/>
        <v>17</v>
      </c>
      <c r="AV191" s="405">
        <f t="shared" si="164"/>
        <v>17</v>
      </c>
      <c r="AX191" s="405">
        <f>VLOOKUP($A191,'urban rural'!$A$11:$S$336,15,FALSE)</f>
        <v>5.5512655622169862E-5</v>
      </c>
      <c r="AY191" s="424">
        <f t="shared" si="183"/>
        <v>13</v>
      </c>
      <c r="AZ191" s="405">
        <f t="shared" si="165"/>
        <v>13</v>
      </c>
      <c r="BB191" s="405" t="str">
        <f>VLOOKUP($A191,'urban rural'!$A$11:$S$336,16,FALSE)</f>
        <v>error</v>
      </c>
      <c r="BC191" s="424">
        <f t="shared" si="184"/>
        <v>1</v>
      </c>
      <c r="BD191" s="405" t="str">
        <f t="shared" si="166"/>
        <v>9999</v>
      </c>
      <c r="BF191" s="405" t="str">
        <f>VLOOKUP($A191,'urban rural'!$A$11:$S$336,17,FALSE)</f>
        <v>error</v>
      </c>
      <c r="BG191" s="424">
        <f t="shared" si="185"/>
        <v>1</v>
      </c>
      <c r="BH191" s="405" t="str">
        <f t="shared" si="167"/>
        <v>9999</v>
      </c>
      <c r="BJ191" s="405" t="str">
        <f>VLOOKUP($A191,'urban rural'!$A$11:$S$336,18,FALSE)</f>
        <v>error</v>
      </c>
      <c r="BK191" s="424">
        <f t="shared" si="186"/>
        <v>1</v>
      </c>
      <c r="BL191" s="405" t="str">
        <f t="shared" si="168"/>
        <v>9999</v>
      </c>
      <c r="BN191" s="405" t="str">
        <f>VLOOKUP($A191,'urban rural'!$A$11:$S$336,19,FALSE)</f>
        <v>error</v>
      </c>
      <c r="BO191" s="424">
        <f t="shared" si="187"/>
        <v>1</v>
      </c>
      <c r="BP191" s="405" t="str">
        <f t="shared" si="169"/>
        <v>9999</v>
      </c>
      <c r="BQ191" s="167">
        <f>VLOOKUP(A191,'[1]average earnings workplace 2012'!$A$13:$GY$599,[1]lists1!$B$12,FALSE)</f>
        <v>14.37</v>
      </c>
      <c r="BR191" s="167" t="e">
        <f t="shared" si="170"/>
        <v>#N/A</v>
      </c>
      <c r="BS191" s="167" t="e">
        <f t="shared" si="171"/>
        <v>#N/A</v>
      </c>
    </row>
    <row r="192" spans="1:71" x14ac:dyDescent="0.25">
      <c r="A192" s="420" t="s">
        <v>182</v>
      </c>
      <c r="B192" s="167" t="str">
        <f t="shared" si="152"/>
        <v>R80</v>
      </c>
      <c r="C192" s="405" t="str">
        <f>VLOOKUP(A192,'urban rural'!$A$11:$B$336,2,FALSE)</f>
        <v>Rural 80</v>
      </c>
      <c r="D192" s="167" t="str">
        <f t="shared" si="153"/>
        <v>Predominantly Rural</v>
      </c>
      <c r="F192" s="405">
        <f>VLOOKUP($A192,'urban rural'!$A$11:$S$336,4,FALSE)</f>
        <v>1.0995260663507109E-3</v>
      </c>
      <c r="G192" s="424">
        <f t="shared" si="172"/>
        <v>38</v>
      </c>
      <c r="H192" s="405">
        <f t="shared" si="154"/>
        <v>38</v>
      </c>
      <c r="J192" s="405">
        <f>VLOOKUP($A192,'urban rural'!$A$11:$S$336,5,FALSE)</f>
        <v>6.8544600938967137E-4</v>
      </c>
      <c r="K192" s="424">
        <f t="shared" si="173"/>
        <v>38</v>
      </c>
      <c r="L192" s="405">
        <f t="shared" si="155"/>
        <v>38</v>
      </c>
      <c r="N192" s="405">
        <f>VLOOKUP($A192,'urban rural'!$A$11:$S$336,6,FALSE)</f>
        <v>1.1627906976744186E-3</v>
      </c>
      <c r="O192" s="424">
        <f t="shared" si="174"/>
        <v>45</v>
      </c>
      <c r="P192" s="405">
        <f t="shared" si="156"/>
        <v>45</v>
      </c>
      <c r="R192" s="405">
        <f>VLOOKUP($A192,'urban rural'!$A$11:$S$336,7,FALSE)</f>
        <v>3.2381815981973055E-4</v>
      </c>
      <c r="S192" s="424">
        <f t="shared" si="175"/>
        <v>22</v>
      </c>
      <c r="T192" s="405">
        <f t="shared" si="157"/>
        <v>22</v>
      </c>
      <c r="V192" s="405">
        <f>VLOOKUP($A192,'urban rural'!$A$11:$S$336,8,FALSE)</f>
        <v>6.9194312796208536E-4</v>
      </c>
      <c r="W192" s="424">
        <f t="shared" si="176"/>
        <v>34</v>
      </c>
      <c r="X192" s="405">
        <f t="shared" si="158"/>
        <v>34</v>
      </c>
      <c r="Z192" s="405">
        <f>VLOOKUP($A192,'urban rural'!$A$11:$S$336,9,FALSE)</f>
        <v>2.0657276995305165E-4</v>
      </c>
      <c r="AA192" s="424">
        <f t="shared" si="177"/>
        <v>17</v>
      </c>
      <c r="AB192" s="405">
        <f t="shared" si="159"/>
        <v>17</v>
      </c>
      <c r="AD192" s="405">
        <f>VLOOKUP($A192,'urban rural'!$A$11:$S$336,10,FALSE)</f>
        <v>7.8139534883720928E-4</v>
      </c>
      <c r="AE192" s="424">
        <f t="shared" si="178"/>
        <v>47</v>
      </c>
      <c r="AF192" s="405">
        <f t="shared" si="160"/>
        <v>47</v>
      </c>
      <c r="AH192" s="405">
        <f>VLOOKUP($A192,'urban rural'!$A$11:$S$336,11,FALSE)</f>
        <v>1.5598401157940943E-4</v>
      </c>
      <c r="AI192" s="424">
        <f t="shared" si="179"/>
        <v>15</v>
      </c>
      <c r="AJ192" s="405">
        <f t="shared" si="161"/>
        <v>15</v>
      </c>
      <c r="AL192" s="405">
        <f>VLOOKUP($A192,'urban rural'!$A$11:$S$336,12,FALSE)</f>
        <v>4.0758293838862557E-4</v>
      </c>
      <c r="AM192" s="424">
        <f t="shared" si="180"/>
        <v>47</v>
      </c>
      <c r="AN192" s="405">
        <f t="shared" si="162"/>
        <v>47</v>
      </c>
      <c r="AP192" s="405">
        <f>VLOOKUP($A192,'urban rural'!$A$11:$S$336,13,FALSE)</f>
        <v>4.7887323943661972E-4</v>
      </c>
      <c r="AQ192" s="424">
        <f t="shared" si="181"/>
        <v>47</v>
      </c>
      <c r="AR192" s="405">
        <f t="shared" si="163"/>
        <v>47</v>
      </c>
      <c r="AT192" s="405">
        <f>VLOOKUP($A192,'urban rural'!$A$11:$S$336,14,FALSE)</f>
        <v>3.7209302325581393E-4</v>
      </c>
      <c r="AU192" s="424">
        <f t="shared" si="182"/>
        <v>43</v>
      </c>
      <c r="AV192" s="405">
        <f t="shared" si="164"/>
        <v>43</v>
      </c>
      <c r="AX192" s="405">
        <f>VLOOKUP($A192,'urban rural'!$A$11:$S$336,15,FALSE)</f>
        <v>1.6783414824032115E-4</v>
      </c>
      <c r="AY192" s="424">
        <f t="shared" si="183"/>
        <v>35</v>
      </c>
      <c r="AZ192" s="405">
        <f t="shared" si="165"/>
        <v>35</v>
      </c>
      <c r="BB192" s="405" t="str">
        <f>VLOOKUP($A192,'urban rural'!$A$11:$S$336,16,FALSE)</f>
        <v>error</v>
      </c>
      <c r="BC192" s="424">
        <f t="shared" si="184"/>
        <v>1</v>
      </c>
      <c r="BD192" s="405" t="str">
        <f t="shared" si="166"/>
        <v>9999</v>
      </c>
      <c r="BF192" s="405" t="str">
        <f>VLOOKUP($A192,'urban rural'!$A$11:$S$336,17,FALSE)</f>
        <v>error</v>
      </c>
      <c r="BG192" s="424">
        <f t="shared" si="185"/>
        <v>1</v>
      </c>
      <c r="BH192" s="405" t="str">
        <f t="shared" si="167"/>
        <v>9999</v>
      </c>
      <c r="BJ192" s="405" t="str">
        <f>VLOOKUP($A192,'urban rural'!$A$11:$S$336,18,FALSE)</f>
        <v>error</v>
      </c>
      <c r="BK192" s="424">
        <f t="shared" si="186"/>
        <v>1</v>
      </c>
      <c r="BL192" s="405" t="str">
        <f t="shared" si="168"/>
        <v>9999</v>
      </c>
      <c r="BN192" s="405" t="str">
        <f>VLOOKUP($A192,'urban rural'!$A$11:$S$336,19,FALSE)</f>
        <v>error</v>
      </c>
      <c r="BO192" s="424">
        <f t="shared" si="187"/>
        <v>1</v>
      </c>
      <c r="BP192" s="405" t="str">
        <f t="shared" si="169"/>
        <v>9999</v>
      </c>
      <c r="BQ192" s="167">
        <f>VLOOKUP(A192,'[1]average earnings workplace 2012'!$A$13:$GY$599,[1]lists1!$B$12,FALSE)</f>
        <v>11.37</v>
      </c>
      <c r="BR192" s="167" t="e">
        <f t="shared" si="170"/>
        <v>#N/A</v>
      </c>
      <c r="BS192" s="167" t="e">
        <f t="shared" si="171"/>
        <v>#N/A</v>
      </c>
    </row>
    <row r="193" spans="1:71" x14ac:dyDescent="0.25">
      <c r="A193" s="420" t="s">
        <v>183</v>
      </c>
      <c r="B193" s="167" t="str">
        <f t="shared" si="152"/>
        <v>R50</v>
      </c>
      <c r="C193" s="405" t="str">
        <f>VLOOKUP(A193,'urban rural'!$A$11:$B$336,2,FALSE)</f>
        <v>Rural 50</v>
      </c>
      <c r="D193" s="167" t="str">
        <f t="shared" si="153"/>
        <v>Predominantly Rural</v>
      </c>
      <c r="F193" s="405">
        <f>VLOOKUP($A193,'urban rural'!$A$11:$S$336,4,FALSE)</f>
        <v>1.9088145896656535E-3</v>
      </c>
      <c r="G193" s="424">
        <f t="shared" si="172"/>
        <v>44</v>
      </c>
      <c r="H193" s="405">
        <f t="shared" si="154"/>
        <v>44</v>
      </c>
      <c r="J193" s="405">
        <f>VLOOKUP($A193,'urban rural'!$A$11:$S$336,5,FALSE)</f>
        <v>1.25E-3</v>
      </c>
      <c r="K193" s="424">
        <f t="shared" si="173"/>
        <v>41</v>
      </c>
      <c r="L193" s="405">
        <f t="shared" si="155"/>
        <v>41</v>
      </c>
      <c r="N193" s="405">
        <f>VLOOKUP($A193,'urban rural'!$A$11:$S$336,6,FALSE)</f>
        <v>1.8258258258258258E-3</v>
      </c>
      <c r="O193" s="424">
        <f t="shared" si="174"/>
        <v>48</v>
      </c>
      <c r="P193" s="405">
        <f t="shared" si="156"/>
        <v>48</v>
      </c>
      <c r="R193" s="405">
        <f>VLOOKUP($A193,'urban rural'!$A$11:$S$336,7,FALSE)</f>
        <v>1.50315399328131E-3</v>
      </c>
      <c r="S193" s="424">
        <f t="shared" si="175"/>
        <v>42</v>
      </c>
      <c r="T193" s="405">
        <f t="shared" si="157"/>
        <v>42</v>
      </c>
      <c r="V193" s="405">
        <f>VLOOKUP($A193,'urban rural'!$A$11:$S$336,8,FALSE)</f>
        <v>9.0577507598784193E-4</v>
      </c>
      <c r="W193" s="424">
        <f t="shared" si="176"/>
        <v>42</v>
      </c>
      <c r="X193" s="405">
        <f t="shared" si="158"/>
        <v>42</v>
      </c>
      <c r="Z193" s="405">
        <f>VLOOKUP($A193,'urban rural'!$A$11:$S$336,9,FALSE)</f>
        <v>3.9855072463768114E-4</v>
      </c>
      <c r="AA193" s="424">
        <f t="shared" si="177"/>
        <v>36</v>
      </c>
      <c r="AB193" s="405">
        <f t="shared" si="159"/>
        <v>36</v>
      </c>
      <c r="AD193" s="405">
        <f>VLOOKUP($A193,'urban rural'!$A$11:$S$336,10,FALSE)</f>
        <v>6.0660660660660662E-4</v>
      </c>
      <c r="AE193" s="424">
        <f t="shared" si="178"/>
        <v>44</v>
      </c>
      <c r="AF193" s="405">
        <f t="shared" si="160"/>
        <v>44</v>
      </c>
      <c r="AH193" s="405">
        <f>VLOOKUP($A193,'urban rural'!$A$11:$S$336,11,FALSE)</f>
        <v>5.4001808578428654E-4</v>
      </c>
      <c r="AI193" s="424">
        <f t="shared" si="179"/>
        <v>44</v>
      </c>
      <c r="AJ193" s="405">
        <f t="shared" si="161"/>
        <v>44</v>
      </c>
      <c r="AL193" s="405">
        <f>VLOOKUP($A193,'urban rural'!$A$11:$S$336,12,FALSE)</f>
        <v>1.0030395136778115E-3</v>
      </c>
      <c r="AM193" s="424">
        <f t="shared" si="180"/>
        <v>46</v>
      </c>
      <c r="AN193" s="405">
        <f t="shared" si="162"/>
        <v>46</v>
      </c>
      <c r="AP193" s="405">
        <f>VLOOKUP($A193,'urban rural'!$A$11:$S$336,13,FALSE)</f>
        <v>8.4541062801932372E-4</v>
      </c>
      <c r="AQ193" s="424">
        <f t="shared" si="181"/>
        <v>45</v>
      </c>
      <c r="AR193" s="405">
        <f t="shared" si="163"/>
        <v>45</v>
      </c>
      <c r="AT193" s="405">
        <f>VLOOKUP($A193,'urban rural'!$A$11:$S$336,14,FALSE)</f>
        <v>1.2192192192192193E-3</v>
      </c>
      <c r="AU193" s="424">
        <f t="shared" si="182"/>
        <v>47</v>
      </c>
      <c r="AV193" s="405">
        <f t="shared" si="164"/>
        <v>47</v>
      </c>
      <c r="AX193" s="405">
        <f>VLOOKUP($A193,'urban rural'!$A$11:$S$336,15,FALSE)</f>
        <v>9.6313590749702344E-4</v>
      </c>
      <c r="AY193" s="424">
        <f t="shared" si="183"/>
        <v>41</v>
      </c>
      <c r="AZ193" s="405">
        <f t="shared" si="165"/>
        <v>41</v>
      </c>
      <c r="BB193" s="405" t="str">
        <f>VLOOKUP($A193,'urban rural'!$A$11:$S$336,16,FALSE)</f>
        <v>error</v>
      </c>
      <c r="BC193" s="424">
        <f t="shared" si="184"/>
        <v>1</v>
      </c>
      <c r="BD193" s="405" t="str">
        <f t="shared" si="166"/>
        <v>9999</v>
      </c>
      <c r="BF193" s="405" t="str">
        <f>VLOOKUP($A193,'urban rural'!$A$11:$S$336,17,FALSE)</f>
        <v>error</v>
      </c>
      <c r="BG193" s="424">
        <f t="shared" si="185"/>
        <v>1</v>
      </c>
      <c r="BH193" s="405" t="str">
        <f t="shared" si="167"/>
        <v>9999</v>
      </c>
      <c r="BJ193" s="405" t="str">
        <f>VLOOKUP($A193,'urban rural'!$A$11:$S$336,18,FALSE)</f>
        <v>error</v>
      </c>
      <c r="BK193" s="424">
        <f t="shared" si="186"/>
        <v>1</v>
      </c>
      <c r="BL193" s="405" t="str">
        <f t="shared" si="168"/>
        <v>9999</v>
      </c>
      <c r="BN193" s="405" t="str">
        <f>VLOOKUP($A193,'urban rural'!$A$11:$S$336,19,FALSE)</f>
        <v>error</v>
      </c>
      <c r="BO193" s="424">
        <f t="shared" si="187"/>
        <v>1</v>
      </c>
      <c r="BP193" s="405" t="str">
        <f t="shared" si="169"/>
        <v>9999</v>
      </c>
      <c r="BQ193" s="167">
        <f>VLOOKUP(A193,'[1]average earnings workplace 2012'!$A$13:$GY$599,[1]lists1!$B$12,FALSE)</f>
        <v>12.77</v>
      </c>
      <c r="BR193" s="167" t="e">
        <f t="shared" si="170"/>
        <v>#N/A</v>
      </c>
      <c r="BS193" s="167" t="e">
        <f t="shared" si="171"/>
        <v>#N/A</v>
      </c>
    </row>
    <row r="194" spans="1:71" x14ac:dyDescent="0.25">
      <c r="A194" s="420" t="s">
        <v>184</v>
      </c>
      <c r="B194" s="167" t="str">
        <f t="shared" si="152"/>
        <v>R80</v>
      </c>
      <c r="C194" s="405" t="str">
        <f>VLOOKUP(A194,'urban rural'!$A$11:$B$336,2,FALSE)</f>
        <v>Rural 80</v>
      </c>
      <c r="D194" s="167" t="str">
        <f t="shared" si="153"/>
        <v>Predominantly Rural</v>
      </c>
      <c r="F194" s="405">
        <f>VLOOKUP($A194,'urban rural'!$A$11:$S$336,4,FALSE)</f>
        <v>1.4073339940535183E-3</v>
      </c>
      <c r="G194" s="424">
        <f t="shared" si="172"/>
        <v>44</v>
      </c>
      <c r="H194" s="405">
        <f t="shared" si="154"/>
        <v>44</v>
      </c>
      <c r="J194" s="405">
        <f>VLOOKUP($A194,'urban rural'!$A$11:$S$336,5,FALSE)</f>
        <v>7.9522862823061633E-4</v>
      </c>
      <c r="K194" s="424">
        <f t="shared" si="173"/>
        <v>44</v>
      </c>
      <c r="L194" s="405">
        <f t="shared" si="155"/>
        <v>44</v>
      </c>
      <c r="N194" s="405">
        <f>VLOOKUP($A194,'urban rural'!$A$11:$S$336,6,FALSE)</f>
        <v>6.8452380952380956E-4</v>
      </c>
      <c r="O194" s="424">
        <f t="shared" si="174"/>
        <v>36</v>
      </c>
      <c r="P194" s="405">
        <f t="shared" si="156"/>
        <v>36</v>
      </c>
      <c r="R194" s="405">
        <f>VLOOKUP($A194,'urban rural'!$A$11:$S$336,7,FALSE)</f>
        <v>6.4760469069119811E-4</v>
      </c>
      <c r="S194" s="424">
        <f t="shared" si="175"/>
        <v>35</v>
      </c>
      <c r="T194" s="405">
        <f t="shared" si="157"/>
        <v>35</v>
      </c>
      <c r="V194" s="405">
        <f>VLOOKUP($A194,'urban rural'!$A$11:$S$336,8,FALSE)</f>
        <v>1.3676907829534193E-3</v>
      </c>
      <c r="W194" s="424">
        <f t="shared" si="176"/>
        <v>49</v>
      </c>
      <c r="X194" s="405">
        <f t="shared" si="158"/>
        <v>49</v>
      </c>
      <c r="Z194" s="405">
        <f>VLOOKUP($A194,'urban rural'!$A$11:$S$336,9,FALSE)</f>
        <v>7.7534791252485095E-4</v>
      </c>
      <c r="AA194" s="424">
        <f t="shared" si="177"/>
        <v>50</v>
      </c>
      <c r="AB194" s="405">
        <f t="shared" si="159"/>
        <v>50</v>
      </c>
      <c r="AD194" s="405">
        <f>VLOOKUP($A194,'urban rural'!$A$11:$S$336,10,FALSE)</f>
        <v>6.6468253968253964E-4</v>
      </c>
      <c r="AE194" s="424">
        <f t="shared" si="178"/>
        <v>45</v>
      </c>
      <c r="AF194" s="405">
        <f t="shared" si="160"/>
        <v>45</v>
      </c>
      <c r="AH194" s="405">
        <f>VLOOKUP($A194,'urban rural'!$A$11:$S$336,11,FALSE)</f>
        <v>6.4410636143580899E-4</v>
      </c>
      <c r="AI194" s="424">
        <f t="shared" si="179"/>
        <v>49</v>
      </c>
      <c r="AJ194" s="405">
        <f t="shared" si="161"/>
        <v>49</v>
      </c>
      <c r="AL194" s="405">
        <f>VLOOKUP($A194,'urban rural'!$A$11:$S$336,12,FALSE)</f>
        <v>3.9643211100099105E-5</v>
      </c>
      <c r="AM194" s="424">
        <f t="shared" si="180"/>
        <v>14</v>
      </c>
      <c r="AN194" s="405">
        <f t="shared" si="162"/>
        <v>14</v>
      </c>
      <c r="AP194" s="405">
        <f>VLOOKUP($A194,'urban rural'!$A$11:$S$336,13,FALSE)</f>
        <v>1.9880715705765408E-5</v>
      </c>
      <c r="AQ194" s="424">
        <f t="shared" si="181"/>
        <v>8</v>
      </c>
      <c r="AR194" s="405">
        <f t="shared" si="163"/>
        <v>8</v>
      </c>
      <c r="AT194" s="405">
        <f>VLOOKUP($A194,'urban rural'!$A$11:$S$336,14,FALSE)</f>
        <v>1.9841269841269841E-5</v>
      </c>
      <c r="AU194" s="424">
        <f t="shared" si="182"/>
        <v>7</v>
      </c>
      <c r="AV194" s="405">
        <f t="shared" si="164"/>
        <v>7</v>
      </c>
      <c r="AX194" s="405">
        <f>VLOOKUP($A194,'urban rural'!$A$11:$S$336,15,FALSE)</f>
        <v>3.4983292553890193E-6</v>
      </c>
      <c r="AY194" s="424">
        <f t="shared" si="183"/>
        <v>4</v>
      </c>
      <c r="AZ194" s="405">
        <f t="shared" si="165"/>
        <v>4</v>
      </c>
      <c r="BB194" s="405" t="str">
        <f>VLOOKUP($A194,'urban rural'!$A$11:$S$336,16,FALSE)</f>
        <v>error</v>
      </c>
      <c r="BC194" s="424">
        <f t="shared" si="184"/>
        <v>1</v>
      </c>
      <c r="BD194" s="405" t="str">
        <f t="shared" si="166"/>
        <v>9999</v>
      </c>
      <c r="BF194" s="405" t="str">
        <f>VLOOKUP($A194,'urban rural'!$A$11:$S$336,17,FALSE)</f>
        <v>error</v>
      </c>
      <c r="BG194" s="424">
        <f t="shared" si="185"/>
        <v>1</v>
      </c>
      <c r="BH194" s="405" t="str">
        <f t="shared" si="167"/>
        <v>9999</v>
      </c>
      <c r="BJ194" s="405" t="str">
        <f>VLOOKUP($A194,'urban rural'!$A$11:$S$336,18,FALSE)</f>
        <v>error</v>
      </c>
      <c r="BK194" s="424">
        <f t="shared" si="186"/>
        <v>1</v>
      </c>
      <c r="BL194" s="405" t="str">
        <f t="shared" si="168"/>
        <v>9999</v>
      </c>
      <c r="BN194" s="405" t="str">
        <f>VLOOKUP($A194,'urban rural'!$A$11:$S$336,19,FALSE)</f>
        <v>error</v>
      </c>
      <c r="BO194" s="424">
        <f t="shared" si="187"/>
        <v>1</v>
      </c>
      <c r="BP194" s="405" t="str">
        <f t="shared" si="169"/>
        <v>9999</v>
      </c>
      <c r="BQ194" s="167">
        <f>VLOOKUP(A194,'[1]average earnings workplace 2012'!$A$13:$GY$599,[1]lists1!$B$12,FALSE)</f>
        <v>9.5299999999999994</v>
      </c>
      <c r="BR194" s="167" t="e">
        <f t="shared" si="170"/>
        <v>#N/A</v>
      </c>
      <c r="BS194" s="167" t="e">
        <f t="shared" si="171"/>
        <v>#N/A</v>
      </c>
    </row>
    <row r="195" spans="1:71" x14ac:dyDescent="0.25">
      <c r="A195" s="420" t="s">
        <v>185</v>
      </c>
      <c r="B195" s="167" t="str">
        <f t="shared" si="152"/>
        <v>R50</v>
      </c>
      <c r="C195" s="405" t="str">
        <f>VLOOKUP(A195,'urban rural'!$A$11:$B$336,2,FALSE)</f>
        <v>Rural 50</v>
      </c>
      <c r="D195" s="167" t="str">
        <f t="shared" si="153"/>
        <v>Predominantly Rural</v>
      </c>
      <c r="F195" s="405">
        <f>VLOOKUP($A195,'urban rural'!$A$11:$S$336,4,FALSE)</f>
        <v>9.0094574415131902E-4</v>
      </c>
      <c r="G195" s="424">
        <f t="shared" si="172"/>
        <v>30</v>
      </c>
      <c r="H195" s="405">
        <f t="shared" si="154"/>
        <v>30</v>
      </c>
      <c r="J195" s="405">
        <f>VLOOKUP($A195,'urban rural'!$A$11:$S$336,5,FALSE)</f>
        <v>3.5200793257312841E-4</v>
      </c>
      <c r="K195" s="424">
        <f t="shared" si="173"/>
        <v>15</v>
      </c>
      <c r="L195" s="405">
        <f t="shared" si="155"/>
        <v>15</v>
      </c>
      <c r="N195" s="405">
        <f>VLOOKUP($A195,'urban rural'!$A$11:$S$336,6,FALSE)</f>
        <v>5.4679802955665024E-4</v>
      </c>
      <c r="O195" s="424">
        <f t="shared" si="174"/>
        <v>21</v>
      </c>
      <c r="P195" s="405">
        <f t="shared" si="156"/>
        <v>21</v>
      </c>
      <c r="R195" s="405">
        <f>VLOOKUP($A195,'urban rural'!$A$11:$S$336,7,FALSE)</f>
        <v>3.5656625275658378E-4</v>
      </c>
      <c r="S195" s="424">
        <f t="shared" si="175"/>
        <v>14</v>
      </c>
      <c r="T195" s="405">
        <f t="shared" si="157"/>
        <v>14</v>
      </c>
      <c r="V195" s="405">
        <f>VLOOKUP($A195,'urban rural'!$A$11:$S$336,8,FALSE)</f>
        <v>7.5659532105525138E-4</v>
      </c>
      <c r="W195" s="424">
        <f t="shared" si="176"/>
        <v>36</v>
      </c>
      <c r="X195" s="405">
        <f t="shared" si="158"/>
        <v>36</v>
      </c>
      <c r="Z195" s="405">
        <f>VLOOKUP($A195,'urban rural'!$A$11:$S$336,9,FALSE)</f>
        <v>2.0327218641546851E-4</v>
      </c>
      <c r="AA195" s="424">
        <f t="shared" si="177"/>
        <v>16</v>
      </c>
      <c r="AB195" s="405">
        <f t="shared" si="159"/>
        <v>16</v>
      </c>
      <c r="AD195" s="405">
        <f>VLOOKUP($A195,'urban rural'!$A$11:$S$336,10,FALSE)</f>
        <v>3.8423645320197046E-4</v>
      </c>
      <c r="AE195" s="424">
        <f t="shared" si="178"/>
        <v>33</v>
      </c>
      <c r="AF195" s="405">
        <f t="shared" si="160"/>
        <v>33</v>
      </c>
      <c r="AH195" s="405">
        <f>VLOOKUP($A195,'urban rural'!$A$11:$S$336,11,FALSE)</f>
        <v>2.3961017381027305E-4</v>
      </c>
      <c r="AI195" s="424">
        <f t="shared" si="179"/>
        <v>22</v>
      </c>
      <c r="AJ195" s="405">
        <f t="shared" si="161"/>
        <v>22</v>
      </c>
      <c r="AL195" s="405">
        <f>VLOOKUP($A195,'urban rural'!$A$11:$S$336,12,FALSE)</f>
        <v>1.4435042309606769E-4</v>
      </c>
      <c r="AM195" s="424">
        <f t="shared" si="180"/>
        <v>15</v>
      </c>
      <c r="AN195" s="405">
        <f t="shared" si="162"/>
        <v>15</v>
      </c>
      <c r="AP195" s="405">
        <f>VLOOKUP($A195,'urban rural'!$A$11:$S$336,13,FALSE)</f>
        <v>1.487357461576599E-4</v>
      </c>
      <c r="AQ195" s="424">
        <f t="shared" si="181"/>
        <v>19</v>
      </c>
      <c r="AR195" s="405">
        <f t="shared" si="163"/>
        <v>19</v>
      </c>
      <c r="AT195" s="405">
        <f>VLOOKUP($A195,'urban rural'!$A$11:$S$336,14,FALSE)</f>
        <v>1.6256157635467981E-4</v>
      </c>
      <c r="AU195" s="424">
        <f t="shared" si="182"/>
        <v>18</v>
      </c>
      <c r="AV195" s="405">
        <f t="shared" si="164"/>
        <v>18</v>
      </c>
      <c r="AX195" s="405">
        <f>VLOOKUP($A195,'urban rural'!$A$11:$S$336,15,FALSE)</f>
        <v>1.1695607894631076E-4</v>
      </c>
      <c r="AY195" s="424">
        <f t="shared" si="183"/>
        <v>15</v>
      </c>
      <c r="AZ195" s="405">
        <f t="shared" si="165"/>
        <v>15</v>
      </c>
      <c r="BB195" s="405" t="str">
        <f>VLOOKUP($A195,'urban rural'!$A$11:$S$336,16,FALSE)</f>
        <v>error</v>
      </c>
      <c r="BC195" s="424">
        <f t="shared" si="184"/>
        <v>1</v>
      </c>
      <c r="BD195" s="405" t="str">
        <f t="shared" si="166"/>
        <v>9999</v>
      </c>
      <c r="BF195" s="405" t="str">
        <f>VLOOKUP($A195,'urban rural'!$A$11:$S$336,17,FALSE)</f>
        <v>error</v>
      </c>
      <c r="BG195" s="424">
        <f t="shared" si="185"/>
        <v>1</v>
      </c>
      <c r="BH195" s="405" t="str">
        <f t="shared" si="167"/>
        <v>9999</v>
      </c>
      <c r="BJ195" s="405" t="str">
        <f>VLOOKUP($A195,'urban rural'!$A$11:$S$336,18,FALSE)</f>
        <v>error</v>
      </c>
      <c r="BK195" s="424">
        <f t="shared" si="186"/>
        <v>1</v>
      </c>
      <c r="BL195" s="405" t="str">
        <f t="shared" si="168"/>
        <v>9999</v>
      </c>
      <c r="BN195" s="405" t="str">
        <f>VLOOKUP($A195,'urban rural'!$A$11:$S$336,19,FALSE)</f>
        <v>error</v>
      </c>
      <c r="BO195" s="424">
        <f t="shared" si="187"/>
        <v>1</v>
      </c>
      <c r="BP195" s="405" t="str">
        <f t="shared" si="169"/>
        <v>9999</v>
      </c>
      <c r="BQ195" s="167">
        <f>VLOOKUP(A195,'[1]average earnings workplace 2012'!$A$13:$GY$599,[1]lists1!$B$12,FALSE)</f>
        <v>14.43</v>
      </c>
      <c r="BR195" s="167" t="e">
        <f t="shared" si="170"/>
        <v>#N/A</v>
      </c>
      <c r="BS195" s="167" t="e">
        <f t="shared" si="171"/>
        <v>#N/A</v>
      </c>
    </row>
    <row r="196" spans="1:71" x14ac:dyDescent="0.25">
      <c r="A196" s="420" t="s">
        <v>186</v>
      </c>
      <c r="B196" s="167" t="str">
        <f t="shared" si="152"/>
        <v>MU</v>
      </c>
      <c r="C196" s="405" t="str">
        <f>VLOOKUP(A196,'urban rural'!$A$11:$B$336,2,FALSE)</f>
        <v>Major Urban</v>
      </c>
      <c r="D196" s="167" t="str">
        <f t="shared" si="153"/>
        <v>Predominantly Urban</v>
      </c>
      <c r="F196" s="405">
        <f>VLOOKUP($A196,'urban rural'!$A$11:$S$336,4,FALSE)</f>
        <v>4.4444444444444447E-4</v>
      </c>
      <c r="G196" s="424">
        <f t="shared" si="172"/>
        <v>6</v>
      </c>
      <c r="H196" s="405">
        <f t="shared" si="154"/>
        <v>6</v>
      </c>
      <c r="J196" s="405">
        <f>VLOOKUP($A196,'urban rural'!$A$11:$S$336,5,FALSE)</f>
        <v>3.2160804020100504E-4</v>
      </c>
      <c r="K196" s="424">
        <f t="shared" si="173"/>
        <v>8</v>
      </c>
      <c r="L196" s="405">
        <f t="shared" si="155"/>
        <v>8</v>
      </c>
      <c r="N196" s="405">
        <f>VLOOKUP($A196,'urban rural'!$A$11:$S$336,6,FALSE)</f>
        <v>3.3966033966033966E-4</v>
      </c>
      <c r="O196" s="424">
        <f t="shared" si="174"/>
        <v>7</v>
      </c>
      <c r="P196" s="405">
        <f t="shared" si="156"/>
        <v>7</v>
      </c>
      <c r="R196" s="405">
        <f>VLOOKUP($A196,'urban rural'!$A$11:$S$336,7,FALSE)</f>
        <v>3.1842958078165797E-4</v>
      </c>
      <c r="S196" s="424">
        <f t="shared" si="175"/>
        <v>12</v>
      </c>
      <c r="T196" s="405">
        <f t="shared" si="157"/>
        <v>12</v>
      </c>
      <c r="V196" s="405">
        <f>VLOOKUP($A196,'urban rural'!$A$11:$S$336,8,FALSE)</f>
        <v>2.5757575757575756E-4</v>
      </c>
      <c r="W196" s="424">
        <f t="shared" si="176"/>
        <v>4</v>
      </c>
      <c r="X196" s="405">
        <f t="shared" si="158"/>
        <v>4</v>
      </c>
      <c r="Z196" s="405">
        <f>VLOOKUP($A196,'urban rural'!$A$11:$S$336,9,FALSE)</f>
        <v>1.7085427135678393E-4</v>
      </c>
      <c r="AA196" s="424">
        <f t="shared" si="177"/>
        <v>10</v>
      </c>
      <c r="AB196" s="405">
        <f t="shared" si="159"/>
        <v>10</v>
      </c>
      <c r="AD196" s="405">
        <f>VLOOKUP($A196,'urban rural'!$A$11:$S$336,10,FALSE)</f>
        <v>1.9480519480519481E-4</v>
      </c>
      <c r="AE196" s="424">
        <f t="shared" si="178"/>
        <v>5</v>
      </c>
      <c r="AF196" s="405">
        <f t="shared" si="160"/>
        <v>5</v>
      </c>
      <c r="AH196" s="405">
        <f>VLOOKUP($A196,'urban rural'!$A$11:$S$336,11,FALSE)</f>
        <v>1.364204895281651E-4</v>
      </c>
      <c r="AI196" s="424">
        <f t="shared" si="179"/>
        <v>7</v>
      </c>
      <c r="AJ196" s="405">
        <f t="shared" si="161"/>
        <v>7</v>
      </c>
      <c r="AL196" s="405">
        <f>VLOOKUP($A196,'urban rural'!$A$11:$S$336,12,FALSE)</f>
        <v>1.8686868686868687E-4</v>
      </c>
      <c r="AM196" s="424">
        <f t="shared" si="180"/>
        <v>16</v>
      </c>
      <c r="AN196" s="405">
        <f t="shared" si="162"/>
        <v>16</v>
      </c>
      <c r="AP196" s="405">
        <f>VLOOKUP($A196,'urban rural'!$A$11:$S$336,13,FALSE)</f>
        <v>1.5075376884422112E-4</v>
      </c>
      <c r="AQ196" s="424">
        <f t="shared" si="181"/>
        <v>11</v>
      </c>
      <c r="AR196" s="405">
        <f t="shared" si="163"/>
        <v>11</v>
      </c>
      <c r="AT196" s="405">
        <f>VLOOKUP($A196,'urban rural'!$A$11:$S$336,14,FALSE)</f>
        <v>1.4985014985014985E-4</v>
      </c>
      <c r="AU196" s="424">
        <f t="shared" si="182"/>
        <v>11</v>
      </c>
      <c r="AV196" s="405">
        <f t="shared" si="164"/>
        <v>11</v>
      </c>
      <c r="AX196" s="405">
        <f>VLOOKUP($A196,'urban rural'!$A$11:$S$336,15,FALSE)</f>
        <v>1.8200909125349289E-4</v>
      </c>
      <c r="AY196" s="424">
        <f t="shared" si="183"/>
        <v>18</v>
      </c>
      <c r="AZ196" s="405">
        <f t="shared" si="165"/>
        <v>18</v>
      </c>
      <c r="BB196" s="405" t="str">
        <f>VLOOKUP($A196,'urban rural'!$A$11:$S$336,16,FALSE)</f>
        <v>error</v>
      </c>
      <c r="BC196" s="424">
        <f t="shared" si="184"/>
        <v>1</v>
      </c>
      <c r="BD196" s="405" t="str">
        <f t="shared" si="166"/>
        <v>9999</v>
      </c>
      <c r="BF196" s="405" t="str">
        <f>VLOOKUP($A196,'urban rural'!$A$11:$S$336,17,FALSE)</f>
        <v>error</v>
      </c>
      <c r="BG196" s="424">
        <f t="shared" si="185"/>
        <v>1</v>
      </c>
      <c r="BH196" s="405" t="str">
        <f t="shared" si="167"/>
        <v>9999</v>
      </c>
      <c r="BJ196" s="405" t="str">
        <f>VLOOKUP($A196,'urban rural'!$A$11:$S$336,18,FALSE)</f>
        <v>error</v>
      </c>
      <c r="BK196" s="424">
        <f t="shared" si="186"/>
        <v>1</v>
      </c>
      <c r="BL196" s="405" t="str">
        <f t="shared" si="168"/>
        <v>9999</v>
      </c>
      <c r="BN196" s="405" t="str">
        <f>VLOOKUP($A196,'urban rural'!$A$11:$S$336,19,FALSE)</f>
        <v>error</v>
      </c>
      <c r="BO196" s="424">
        <f t="shared" si="187"/>
        <v>1</v>
      </c>
      <c r="BP196" s="405" t="str">
        <f t="shared" si="169"/>
        <v>9999</v>
      </c>
      <c r="BQ196" s="167">
        <f>VLOOKUP(A196,'[1]average earnings workplace 2012'!$A$13:$GY$599,[1]lists1!$B$12,FALSE)</f>
        <v>11.88</v>
      </c>
      <c r="BR196" s="167" t="e">
        <f t="shared" si="170"/>
        <v>#N/A</v>
      </c>
      <c r="BS196" s="167" t="e">
        <f t="shared" si="171"/>
        <v>#N/A</v>
      </c>
    </row>
    <row r="197" spans="1:71" x14ac:dyDescent="0.25">
      <c r="A197" s="420" t="s">
        <v>187</v>
      </c>
      <c r="B197" s="167" t="str">
        <f t="shared" si="152"/>
        <v>R50</v>
      </c>
      <c r="C197" s="405" t="str">
        <f>VLOOKUP(A197,'urban rural'!$A$11:$B$336,2,FALSE)</f>
        <v>Rural 50</v>
      </c>
      <c r="D197" s="167" t="str">
        <f t="shared" si="153"/>
        <v>Predominantly Rural</v>
      </c>
      <c r="F197" s="405">
        <f>VLOOKUP($A197,'urban rural'!$A$11:$S$336,4,FALSE)</f>
        <v>4.032258064516129E-4</v>
      </c>
      <c r="G197" s="424">
        <f t="shared" si="172"/>
        <v>5</v>
      </c>
      <c r="H197" s="405">
        <f t="shared" si="154"/>
        <v>5</v>
      </c>
      <c r="J197" s="405">
        <f>VLOOKUP($A197,'urban rural'!$A$11:$S$336,5,FALSE)</f>
        <v>1.7713365539452495E-4</v>
      </c>
      <c r="K197" s="424">
        <f t="shared" si="173"/>
        <v>5</v>
      </c>
      <c r="L197" s="405">
        <f t="shared" si="155"/>
        <v>5</v>
      </c>
      <c r="N197" s="405">
        <f>VLOOKUP($A197,'urban rural'!$A$11:$S$336,6,FALSE)</f>
        <v>1.4492753623188405E-4</v>
      </c>
      <c r="O197" s="424">
        <f t="shared" si="174"/>
        <v>3</v>
      </c>
      <c r="P197" s="405">
        <f t="shared" si="156"/>
        <v>3</v>
      </c>
      <c r="R197" s="405">
        <f>VLOOKUP($A197,'urban rural'!$A$11:$S$336,7,FALSE)</f>
        <v>1.2238451977395222E-4</v>
      </c>
      <c r="S197" s="424">
        <f t="shared" si="175"/>
        <v>3</v>
      </c>
      <c r="T197" s="405">
        <f t="shared" si="157"/>
        <v>3</v>
      </c>
      <c r="V197" s="405">
        <f>VLOOKUP($A197,'urban rural'!$A$11:$S$336,8,FALSE)</f>
        <v>4.032258064516129E-4</v>
      </c>
      <c r="W197" s="424">
        <f t="shared" si="176"/>
        <v>13</v>
      </c>
      <c r="X197" s="405">
        <f t="shared" si="158"/>
        <v>13</v>
      </c>
      <c r="Z197" s="405">
        <f>VLOOKUP($A197,'urban rural'!$A$11:$S$336,9,FALSE)</f>
        <v>1.7713365539452495E-4</v>
      </c>
      <c r="AA197" s="424">
        <f t="shared" si="177"/>
        <v>10</v>
      </c>
      <c r="AB197" s="405">
        <f t="shared" si="159"/>
        <v>10</v>
      </c>
      <c r="AD197" s="405">
        <f>VLOOKUP($A197,'urban rural'!$A$11:$S$336,10,FALSE)</f>
        <v>1.4492753623188405E-4</v>
      </c>
      <c r="AE197" s="424">
        <f t="shared" si="178"/>
        <v>4</v>
      </c>
      <c r="AF197" s="405">
        <f t="shared" si="160"/>
        <v>4</v>
      </c>
      <c r="AH197" s="405">
        <f>VLOOKUP($A197,'urban rural'!$A$11:$S$336,11,FALSE)</f>
        <v>1.2238451977395222E-4</v>
      </c>
      <c r="AI197" s="424">
        <f t="shared" si="179"/>
        <v>8</v>
      </c>
      <c r="AJ197" s="405">
        <f t="shared" si="161"/>
        <v>8</v>
      </c>
      <c r="AL197" s="405">
        <f>VLOOKUP($A197,'urban rural'!$A$11:$S$336,12,FALSE)</f>
        <v>0</v>
      </c>
      <c r="AM197" s="424">
        <f t="shared" si="180"/>
        <v>1</v>
      </c>
      <c r="AN197" s="405">
        <f t="shared" si="162"/>
        <v>1</v>
      </c>
      <c r="AP197" s="405">
        <f>VLOOKUP($A197,'urban rural'!$A$11:$S$336,13,FALSE)</f>
        <v>0</v>
      </c>
      <c r="AQ197" s="424">
        <f t="shared" si="181"/>
        <v>1</v>
      </c>
      <c r="AR197" s="405">
        <f t="shared" si="163"/>
        <v>1</v>
      </c>
      <c r="AT197" s="405">
        <f>VLOOKUP($A197,'urban rural'!$A$11:$S$336,14,FALSE)</f>
        <v>0</v>
      </c>
      <c r="AU197" s="424">
        <f t="shared" si="182"/>
        <v>1</v>
      </c>
      <c r="AV197" s="405">
        <f t="shared" si="164"/>
        <v>1</v>
      </c>
      <c r="AX197" s="405">
        <f>VLOOKUP($A197,'urban rural'!$A$11:$S$336,15,FALSE)</f>
        <v>0</v>
      </c>
      <c r="AY197" s="424">
        <f t="shared" si="183"/>
        <v>1</v>
      </c>
      <c r="AZ197" s="405">
        <f t="shared" si="165"/>
        <v>1</v>
      </c>
      <c r="BB197" s="405" t="str">
        <f>VLOOKUP($A197,'urban rural'!$A$11:$S$336,16,FALSE)</f>
        <v>error</v>
      </c>
      <c r="BC197" s="424">
        <f t="shared" si="184"/>
        <v>1</v>
      </c>
      <c r="BD197" s="405" t="str">
        <f t="shared" si="166"/>
        <v>9999</v>
      </c>
      <c r="BF197" s="405" t="str">
        <f>VLOOKUP($A197,'urban rural'!$A$11:$S$336,17,FALSE)</f>
        <v>error</v>
      </c>
      <c r="BG197" s="424">
        <f t="shared" si="185"/>
        <v>1</v>
      </c>
      <c r="BH197" s="405" t="str">
        <f t="shared" si="167"/>
        <v>9999</v>
      </c>
      <c r="BJ197" s="405" t="str">
        <f>VLOOKUP($A197,'urban rural'!$A$11:$S$336,18,FALSE)</f>
        <v>error</v>
      </c>
      <c r="BK197" s="424">
        <f t="shared" si="186"/>
        <v>1</v>
      </c>
      <c r="BL197" s="405" t="str">
        <f t="shared" si="168"/>
        <v>9999</v>
      </c>
      <c r="BN197" s="405" t="str">
        <f>VLOOKUP($A197,'urban rural'!$A$11:$S$336,19,FALSE)</f>
        <v>error</v>
      </c>
      <c r="BO197" s="424">
        <f t="shared" si="187"/>
        <v>1</v>
      </c>
      <c r="BP197" s="405" t="str">
        <f t="shared" si="169"/>
        <v>9999</v>
      </c>
      <c r="BQ197" s="167">
        <f>VLOOKUP(A197,'[1]average earnings workplace 2012'!$A$13:$GY$599,[1]lists1!$B$12,FALSE)</f>
        <v>12.18</v>
      </c>
      <c r="BR197" s="167" t="e">
        <f t="shared" si="170"/>
        <v>#N/A</v>
      </c>
      <c r="BS197" s="167" t="e">
        <f t="shared" si="171"/>
        <v>#N/A</v>
      </c>
    </row>
    <row r="198" spans="1:71" x14ac:dyDescent="0.25">
      <c r="A198" s="420" t="s">
        <v>188</v>
      </c>
      <c r="B198" s="167" t="str">
        <f t="shared" si="152"/>
        <v>R50</v>
      </c>
      <c r="C198" s="405" t="str">
        <f>VLOOKUP(A198,'urban rural'!$A$11:$B$336,2,FALSE)</f>
        <v>Rural 50</v>
      </c>
      <c r="D198" s="167" t="str">
        <f t="shared" si="153"/>
        <v>Predominantly Rural</v>
      </c>
      <c r="F198" s="405">
        <f>VLOOKUP($A198,'urban rural'!$A$11:$S$336,4,FALSE)</f>
        <v>7.8006500541711807E-4</v>
      </c>
      <c r="G198" s="424">
        <f t="shared" si="172"/>
        <v>21</v>
      </c>
      <c r="H198" s="405">
        <f t="shared" si="154"/>
        <v>21</v>
      </c>
      <c r="J198" s="405">
        <f>VLOOKUP($A198,'urban rural'!$A$11:$S$336,5,FALSE)</f>
        <v>3.3441208198489752E-4</v>
      </c>
      <c r="K198" s="424">
        <f t="shared" si="173"/>
        <v>13</v>
      </c>
      <c r="L198" s="405">
        <f t="shared" si="155"/>
        <v>13</v>
      </c>
      <c r="N198" s="405">
        <f>VLOOKUP($A198,'urban rural'!$A$11:$S$336,6,FALSE)</f>
        <v>5.2575107296137335E-4</v>
      </c>
      <c r="O198" s="424">
        <f t="shared" si="174"/>
        <v>19</v>
      </c>
      <c r="P198" s="405">
        <f t="shared" si="156"/>
        <v>19</v>
      </c>
      <c r="R198" s="405">
        <f>VLOOKUP($A198,'urban rural'!$A$11:$S$336,7,FALSE)</f>
        <v>3.6800877436907631E-4</v>
      </c>
      <c r="S198" s="424">
        <f t="shared" si="175"/>
        <v>16</v>
      </c>
      <c r="T198" s="405">
        <f t="shared" si="157"/>
        <v>16</v>
      </c>
      <c r="V198" s="405">
        <f>VLOOKUP($A198,'urban rural'!$A$11:$S$336,8,FALSE)</f>
        <v>6.7172264355362947E-4</v>
      </c>
      <c r="W198" s="424">
        <f t="shared" si="176"/>
        <v>30</v>
      </c>
      <c r="X198" s="405">
        <f t="shared" si="158"/>
        <v>30</v>
      </c>
      <c r="Z198" s="405">
        <f>VLOOKUP($A198,'urban rural'!$A$11:$S$336,9,FALSE)</f>
        <v>2.3732470334412081E-4</v>
      </c>
      <c r="AA198" s="424">
        <f t="shared" si="177"/>
        <v>24</v>
      </c>
      <c r="AB198" s="405">
        <f t="shared" si="159"/>
        <v>24</v>
      </c>
      <c r="AD198" s="405">
        <f>VLOOKUP($A198,'urban rural'!$A$11:$S$336,10,FALSE)</f>
        <v>3.6480686695278969E-4</v>
      </c>
      <c r="AE198" s="424">
        <f t="shared" si="178"/>
        <v>30</v>
      </c>
      <c r="AF198" s="405">
        <f t="shared" si="160"/>
        <v>30</v>
      </c>
      <c r="AH198" s="405">
        <f>VLOOKUP($A198,'urban rural'!$A$11:$S$336,11,FALSE)</f>
        <v>3.0032171696483205E-4</v>
      </c>
      <c r="AI198" s="424">
        <f t="shared" si="179"/>
        <v>30</v>
      </c>
      <c r="AJ198" s="405">
        <f t="shared" si="161"/>
        <v>30</v>
      </c>
      <c r="AL198" s="405">
        <f>VLOOKUP($A198,'urban rural'!$A$11:$S$336,12,FALSE)</f>
        <v>1.0834236186348862E-4</v>
      </c>
      <c r="AM198" s="424">
        <f t="shared" si="180"/>
        <v>13</v>
      </c>
      <c r="AN198" s="405">
        <f t="shared" si="162"/>
        <v>13</v>
      </c>
      <c r="AP198" s="405">
        <f>VLOOKUP($A198,'urban rural'!$A$11:$S$336,13,FALSE)</f>
        <v>9.7087378640776706E-5</v>
      </c>
      <c r="AQ198" s="424">
        <f t="shared" si="181"/>
        <v>12</v>
      </c>
      <c r="AR198" s="405">
        <f t="shared" si="163"/>
        <v>12</v>
      </c>
      <c r="AT198" s="405">
        <f>VLOOKUP($A198,'urban rural'!$A$11:$S$336,14,FALSE)</f>
        <v>1.5021459227467811E-4</v>
      </c>
      <c r="AU198" s="424">
        <f t="shared" si="182"/>
        <v>16</v>
      </c>
      <c r="AV198" s="405">
        <f t="shared" si="164"/>
        <v>16</v>
      </c>
      <c r="AX198" s="405">
        <f>VLOOKUP($A198,'urban rural'!$A$11:$S$336,15,FALSE)</f>
        <v>6.7687057404244231E-5</v>
      </c>
      <c r="AY198" s="424">
        <f t="shared" si="183"/>
        <v>9</v>
      </c>
      <c r="AZ198" s="405">
        <f t="shared" si="165"/>
        <v>9</v>
      </c>
      <c r="BB198" s="405" t="str">
        <f>VLOOKUP($A198,'urban rural'!$A$11:$S$336,16,FALSE)</f>
        <v>error</v>
      </c>
      <c r="BC198" s="424">
        <f t="shared" si="184"/>
        <v>1</v>
      </c>
      <c r="BD198" s="405" t="str">
        <f t="shared" si="166"/>
        <v>9999</v>
      </c>
      <c r="BF198" s="405" t="str">
        <f>VLOOKUP($A198,'urban rural'!$A$11:$S$336,17,FALSE)</f>
        <v>error</v>
      </c>
      <c r="BG198" s="424">
        <f t="shared" si="185"/>
        <v>1</v>
      </c>
      <c r="BH198" s="405" t="str">
        <f t="shared" si="167"/>
        <v>9999</v>
      </c>
      <c r="BJ198" s="405" t="str">
        <f>VLOOKUP($A198,'urban rural'!$A$11:$S$336,18,FALSE)</f>
        <v>error</v>
      </c>
      <c r="BK198" s="424">
        <f t="shared" si="186"/>
        <v>1</v>
      </c>
      <c r="BL198" s="405" t="str">
        <f t="shared" si="168"/>
        <v>9999</v>
      </c>
      <c r="BN198" s="405" t="str">
        <f>VLOOKUP($A198,'urban rural'!$A$11:$S$336,19,FALSE)</f>
        <v>error</v>
      </c>
      <c r="BO198" s="424">
        <f t="shared" si="187"/>
        <v>1</v>
      </c>
      <c r="BP198" s="405" t="str">
        <f t="shared" si="169"/>
        <v>9999</v>
      </c>
      <c r="BQ198" s="167">
        <f>VLOOKUP(A198,'[1]average earnings workplace 2012'!$A$13:$GY$599,[1]lists1!$B$12,FALSE)</f>
        <v>11.74</v>
      </c>
      <c r="BR198" s="167" t="e">
        <f t="shared" si="170"/>
        <v>#N/A</v>
      </c>
      <c r="BS198" s="167" t="e">
        <f t="shared" si="171"/>
        <v>#N/A</v>
      </c>
    </row>
    <row r="199" spans="1:71" x14ac:dyDescent="0.25">
      <c r="A199" s="420" t="s">
        <v>189</v>
      </c>
      <c r="B199" s="167" t="str">
        <f t="shared" si="152"/>
        <v>OU</v>
      </c>
      <c r="C199" s="405" t="str">
        <f>VLOOKUP(A199,'urban rural'!$A$11:$B$336,2,FALSE)</f>
        <v>Other Urban</v>
      </c>
      <c r="D199" s="167" t="str">
        <f t="shared" si="153"/>
        <v>Predominantly Urban</v>
      </c>
      <c r="F199" s="405">
        <f>VLOOKUP($A199,'urban rural'!$A$11:$S$336,4,FALSE)</f>
        <v>3.5943579766536966E-3</v>
      </c>
      <c r="G199" s="424">
        <f t="shared" si="172"/>
        <v>47</v>
      </c>
      <c r="H199" s="405">
        <f t="shared" si="154"/>
        <v>47</v>
      </c>
      <c r="J199" s="405">
        <f>VLOOKUP($A199,'urban rural'!$A$11:$S$336,5,FALSE)</f>
        <v>2.4290524290524291E-3</v>
      </c>
      <c r="K199" s="424">
        <f t="shared" si="173"/>
        <v>48</v>
      </c>
      <c r="L199" s="405">
        <f t="shared" si="155"/>
        <v>48</v>
      </c>
      <c r="N199" s="405">
        <f>VLOOKUP($A199,'urban rural'!$A$11:$S$336,6,FALSE)</f>
        <v>2.7225130890052357E-3</v>
      </c>
      <c r="O199" s="424">
        <f t="shared" si="174"/>
        <v>47</v>
      </c>
      <c r="P199" s="405">
        <f t="shared" si="156"/>
        <v>47</v>
      </c>
      <c r="R199" s="405">
        <f>VLOOKUP($A199,'urban rural'!$A$11:$S$336,7,FALSE)</f>
        <v>3.504570618385423E-3</v>
      </c>
      <c r="S199" s="424">
        <f t="shared" si="175"/>
        <v>49</v>
      </c>
      <c r="T199" s="405">
        <f t="shared" si="157"/>
        <v>49</v>
      </c>
      <c r="V199" s="405">
        <f>VLOOKUP($A199,'urban rural'!$A$11:$S$336,8,FALSE)</f>
        <v>2.2568093385214008E-3</v>
      </c>
      <c r="W199" s="424">
        <f t="shared" si="176"/>
        <v>52</v>
      </c>
      <c r="X199" s="405">
        <f t="shared" si="158"/>
        <v>52</v>
      </c>
      <c r="Z199" s="405">
        <f>VLOOKUP($A199,'urban rural'!$A$11:$S$336,9,FALSE)</f>
        <v>1.0101010101010101E-3</v>
      </c>
      <c r="AA199" s="424">
        <f t="shared" si="177"/>
        <v>52</v>
      </c>
      <c r="AB199" s="405">
        <f t="shared" si="159"/>
        <v>52</v>
      </c>
      <c r="AD199" s="405">
        <f>VLOOKUP($A199,'urban rural'!$A$11:$S$336,10,FALSE)</f>
        <v>1.1280342693955258E-3</v>
      </c>
      <c r="AE199" s="424">
        <f t="shared" si="178"/>
        <v>48</v>
      </c>
      <c r="AF199" s="405">
        <f t="shared" si="160"/>
        <v>48</v>
      </c>
      <c r="AH199" s="405">
        <f>VLOOKUP($A199,'urban rural'!$A$11:$S$336,11,FALSE)</f>
        <v>1.1449601843159247E-3</v>
      </c>
      <c r="AI199" s="424">
        <f t="shared" si="179"/>
        <v>51</v>
      </c>
      <c r="AJ199" s="405">
        <f t="shared" si="161"/>
        <v>51</v>
      </c>
      <c r="AL199" s="405">
        <f>VLOOKUP($A199,'urban rural'!$A$11:$S$336,12,FALSE)</f>
        <v>1.3375486381322957E-3</v>
      </c>
      <c r="AM199" s="424">
        <f t="shared" si="180"/>
        <v>43</v>
      </c>
      <c r="AN199" s="405">
        <f t="shared" si="162"/>
        <v>43</v>
      </c>
      <c r="AP199" s="405">
        <f>VLOOKUP($A199,'urban rural'!$A$11:$S$336,13,FALSE)</f>
        <v>1.418951418951419E-3</v>
      </c>
      <c r="AQ199" s="424">
        <f t="shared" si="181"/>
        <v>44</v>
      </c>
      <c r="AR199" s="405">
        <f t="shared" si="163"/>
        <v>44</v>
      </c>
      <c r="AT199" s="405">
        <f>VLOOKUP($A199,'urban rural'!$A$11:$S$336,14,FALSE)</f>
        <v>1.5944788196097096E-3</v>
      </c>
      <c r="AU199" s="424">
        <f t="shared" si="182"/>
        <v>46</v>
      </c>
      <c r="AV199" s="405">
        <f t="shared" si="164"/>
        <v>46</v>
      </c>
      <c r="AX199" s="405">
        <f>VLOOKUP($A199,'urban rural'!$A$11:$S$336,15,FALSE)</f>
        <v>2.3596104340694985E-3</v>
      </c>
      <c r="AY199" s="424">
        <f t="shared" si="183"/>
        <v>48</v>
      </c>
      <c r="AZ199" s="405">
        <f t="shared" si="165"/>
        <v>48</v>
      </c>
      <c r="BB199" s="405" t="str">
        <f>VLOOKUP($A199,'urban rural'!$A$11:$S$336,16,FALSE)</f>
        <v>error</v>
      </c>
      <c r="BC199" s="424">
        <f t="shared" si="184"/>
        <v>1</v>
      </c>
      <c r="BD199" s="405" t="str">
        <f t="shared" si="166"/>
        <v>9999</v>
      </c>
      <c r="BF199" s="405" t="str">
        <f>VLOOKUP($A199,'urban rural'!$A$11:$S$336,17,FALSE)</f>
        <v>error</v>
      </c>
      <c r="BG199" s="424">
        <f t="shared" si="185"/>
        <v>1</v>
      </c>
      <c r="BH199" s="405" t="str">
        <f t="shared" si="167"/>
        <v>9999</v>
      </c>
      <c r="BJ199" s="405" t="str">
        <f>VLOOKUP($A199,'urban rural'!$A$11:$S$336,18,FALSE)</f>
        <v>error</v>
      </c>
      <c r="BK199" s="424">
        <f t="shared" si="186"/>
        <v>1</v>
      </c>
      <c r="BL199" s="405" t="str">
        <f t="shared" si="168"/>
        <v>9999</v>
      </c>
      <c r="BN199" s="405" t="str">
        <f>VLOOKUP($A199,'urban rural'!$A$11:$S$336,19,FALSE)</f>
        <v>error</v>
      </c>
      <c r="BO199" s="424">
        <f t="shared" si="187"/>
        <v>1</v>
      </c>
      <c r="BP199" s="405" t="str">
        <f t="shared" si="169"/>
        <v>9999</v>
      </c>
      <c r="BQ199" s="167">
        <f>VLOOKUP(A199,'[1]average earnings workplace 2012'!$A$13:$GY$599,[1]lists1!$B$12,FALSE)</f>
        <v>12.25</v>
      </c>
      <c r="BR199" s="167" t="e">
        <f t="shared" si="170"/>
        <v>#N/A</v>
      </c>
      <c r="BS199" s="167" t="e">
        <f t="shared" si="171"/>
        <v>#N/A</v>
      </c>
    </row>
    <row r="200" spans="1:71" x14ac:dyDescent="0.25">
      <c r="A200" s="420" t="s">
        <v>332</v>
      </c>
      <c r="B200" s="167" t="str">
        <f t="shared" si="152"/>
        <v>R50</v>
      </c>
      <c r="C200" s="405" t="str">
        <f>VLOOKUP(A200,'urban rural'!$A$11:$B$336,2,FALSE)</f>
        <v>Rural 50</v>
      </c>
      <c r="D200" s="167" t="str">
        <f t="shared" si="153"/>
        <v>Predominantly Rural</v>
      </c>
      <c r="F200" s="405">
        <f>VLOOKUP($A200,'urban rural'!$A$11:$S$336,4,FALSE)</f>
        <v>2.5469595670168737E-4</v>
      </c>
      <c r="G200" s="424">
        <f t="shared" si="172"/>
        <v>4</v>
      </c>
      <c r="H200" s="405">
        <f t="shared" si="154"/>
        <v>4</v>
      </c>
      <c r="J200" s="405">
        <f>VLOOKUP($A200,'urban rural'!$A$11:$S$336,5,FALSE)</f>
        <v>1.1446740858505564E-4</v>
      </c>
      <c r="K200" s="424">
        <f t="shared" si="173"/>
        <v>1</v>
      </c>
      <c r="L200" s="405">
        <f t="shared" si="155"/>
        <v>1</v>
      </c>
      <c r="N200" s="405">
        <f>VLOOKUP($A200,'urban rural'!$A$11:$S$336,6,FALSE)</f>
        <v>2.1236133122028527E-4</v>
      </c>
      <c r="O200" s="424">
        <f t="shared" si="174"/>
        <v>5</v>
      </c>
      <c r="P200" s="405">
        <f t="shared" si="156"/>
        <v>5</v>
      </c>
      <c r="R200" s="405">
        <f>VLOOKUP($A200,'urban rural'!$A$11:$S$336,7,FALSE)</f>
        <v>1.4148502485769357E-4</v>
      </c>
      <c r="S200" s="424">
        <f t="shared" si="175"/>
        <v>5</v>
      </c>
      <c r="T200" s="405">
        <f t="shared" si="157"/>
        <v>5</v>
      </c>
      <c r="V200" s="405">
        <f>VLOOKUP($A200,'urban rural'!$A$11:$S$336,8,FALSE)</f>
        <v>2.0057306590257881E-4</v>
      </c>
      <c r="W200" s="424">
        <f t="shared" si="176"/>
        <v>3</v>
      </c>
      <c r="X200" s="405">
        <f t="shared" si="158"/>
        <v>3</v>
      </c>
      <c r="Z200" s="405">
        <f>VLOOKUP($A200,'urban rural'!$A$11:$S$336,9,FALSE)</f>
        <v>8.5850556438791731E-5</v>
      </c>
      <c r="AA200" s="424">
        <f t="shared" si="177"/>
        <v>2</v>
      </c>
      <c r="AB200" s="405">
        <f t="shared" si="159"/>
        <v>2</v>
      </c>
      <c r="AD200" s="405">
        <f>VLOOKUP($A200,'urban rural'!$A$11:$S$336,10,FALSE)</f>
        <v>1.4580031695721077E-4</v>
      </c>
      <c r="AE200" s="424">
        <f t="shared" si="178"/>
        <v>5</v>
      </c>
      <c r="AF200" s="405">
        <f t="shared" si="160"/>
        <v>5</v>
      </c>
      <c r="AH200" s="405">
        <f>VLOOKUP($A200,'urban rural'!$A$11:$S$336,11,FALSE)</f>
        <v>1.0848184640336713E-4</v>
      </c>
      <c r="AI200" s="424">
        <f t="shared" si="179"/>
        <v>5</v>
      </c>
      <c r="AJ200" s="405">
        <f t="shared" si="161"/>
        <v>5</v>
      </c>
      <c r="AL200" s="405">
        <f>VLOOKUP($A200,'urban rural'!$A$11:$S$336,12,FALSE)</f>
        <v>5.4122890799108564E-5</v>
      </c>
      <c r="AM200" s="424">
        <f t="shared" si="180"/>
        <v>8</v>
      </c>
      <c r="AN200" s="405">
        <f t="shared" si="162"/>
        <v>8</v>
      </c>
      <c r="AP200" s="405">
        <f>VLOOKUP($A200,'urban rural'!$A$11:$S$336,13,FALSE)</f>
        <v>2.861685214626391E-5</v>
      </c>
      <c r="AQ200" s="424">
        <f t="shared" si="181"/>
        <v>5</v>
      </c>
      <c r="AR200" s="405">
        <f t="shared" si="163"/>
        <v>5</v>
      </c>
      <c r="AT200" s="405">
        <f>VLOOKUP($A200,'urban rural'!$A$11:$S$336,14,FALSE)</f>
        <v>6.6561014263074488E-5</v>
      </c>
      <c r="AU200" s="424">
        <f t="shared" si="182"/>
        <v>9</v>
      </c>
      <c r="AV200" s="405">
        <f t="shared" si="164"/>
        <v>9</v>
      </c>
      <c r="AX200" s="405">
        <f>VLOOKUP($A200,'urban rural'!$A$11:$S$336,15,FALSE)</f>
        <v>3.3003178454326439E-5</v>
      </c>
      <c r="AY200" s="424">
        <f t="shared" si="183"/>
        <v>4</v>
      </c>
      <c r="AZ200" s="405">
        <f t="shared" si="165"/>
        <v>4</v>
      </c>
      <c r="BB200" s="405" t="str">
        <f>VLOOKUP($A200,'urban rural'!$A$11:$S$336,16,FALSE)</f>
        <v>error</v>
      </c>
      <c r="BC200" s="424">
        <f t="shared" si="184"/>
        <v>1</v>
      </c>
      <c r="BD200" s="405" t="str">
        <f t="shared" si="166"/>
        <v>9999</v>
      </c>
      <c r="BF200" s="405" t="str">
        <f>VLOOKUP($A200,'urban rural'!$A$11:$S$336,17,FALSE)</f>
        <v>error</v>
      </c>
      <c r="BG200" s="424">
        <f t="shared" si="185"/>
        <v>1</v>
      </c>
      <c r="BH200" s="405" t="str">
        <f t="shared" si="167"/>
        <v>9999</v>
      </c>
      <c r="BJ200" s="405" t="str">
        <f>VLOOKUP($A200,'urban rural'!$A$11:$S$336,18,FALSE)</f>
        <v>error</v>
      </c>
      <c r="BK200" s="424">
        <f t="shared" si="186"/>
        <v>1</v>
      </c>
      <c r="BL200" s="405" t="str">
        <f t="shared" si="168"/>
        <v>9999</v>
      </c>
      <c r="BN200" s="405" t="str">
        <f>VLOOKUP($A200,'urban rural'!$A$11:$S$336,19,FALSE)</f>
        <v>error</v>
      </c>
      <c r="BO200" s="424">
        <f t="shared" si="187"/>
        <v>1</v>
      </c>
      <c r="BP200" s="405" t="str">
        <f t="shared" si="169"/>
        <v>9999</v>
      </c>
      <c r="BQ200" s="167">
        <f>VLOOKUP(A200,'[1]average earnings workplace 2012'!$A$13:$GY$599,[1]lists1!$B$12,FALSE)</f>
        <v>11.9</v>
      </c>
      <c r="BR200" s="167" t="e">
        <f t="shared" si="170"/>
        <v>#N/A</v>
      </c>
      <c r="BS200" s="167" t="e">
        <f t="shared" si="171"/>
        <v>#N/A</v>
      </c>
    </row>
    <row r="201" spans="1:71" x14ac:dyDescent="0.25">
      <c r="A201" s="420" t="s">
        <v>190</v>
      </c>
      <c r="B201" s="167" t="str">
        <f t="shared" si="152"/>
        <v>OU</v>
      </c>
      <c r="C201" s="405" t="str">
        <f>VLOOKUP(A201,'urban rural'!$A$11:$B$336,2,FALSE)</f>
        <v>Other Urban</v>
      </c>
      <c r="D201" s="167" t="str">
        <f t="shared" si="153"/>
        <v>Predominantly Urban</v>
      </c>
      <c r="F201" s="405">
        <f>VLOOKUP($A201,'urban rural'!$A$11:$S$336,4,FALSE)</f>
        <v>5.0234375000000001E-3</v>
      </c>
      <c r="G201" s="424">
        <f t="shared" si="172"/>
        <v>52</v>
      </c>
      <c r="H201" s="405">
        <f t="shared" si="154"/>
        <v>52</v>
      </c>
      <c r="J201" s="405">
        <f>VLOOKUP($A201,'urban rural'!$A$11:$S$336,5,FALSE)</f>
        <v>4.1563467492260059E-3</v>
      </c>
      <c r="K201" s="424">
        <f t="shared" si="173"/>
        <v>51</v>
      </c>
      <c r="L201" s="405">
        <f t="shared" si="155"/>
        <v>51</v>
      </c>
      <c r="N201" s="405">
        <f>VLOOKUP($A201,'urban rural'!$A$11:$S$336,6,FALSE)</f>
        <v>4.7669977081741784E-3</v>
      </c>
      <c r="O201" s="424">
        <f t="shared" si="174"/>
        <v>53</v>
      </c>
      <c r="P201" s="405">
        <f t="shared" si="156"/>
        <v>53</v>
      </c>
      <c r="R201" s="405">
        <f>VLOOKUP($A201,'urban rural'!$A$11:$S$336,7,FALSE)</f>
        <v>2.9050874451798415E-3</v>
      </c>
      <c r="S201" s="424">
        <f t="shared" si="175"/>
        <v>45</v>
      </c>
      <c r="T201" s="405">
        <f t="shared" si="157"/>
        <v>45</v>
      </c>
      <c r="V201" s="405">
        <f>VLOOKUP($A201,'urban rural'!$A$11:$S$336,8,FALSE)</f>
        <v>1.4609375E-3</v>
      </c>
      <c r="W201" s="424">
        <f t="shared" si="176"/>
        <v>45</v>
      </c>
      <c r="X201" s="405">
        <f t="shared" si="158"/>
        <v>45</v>
      </c>
      <c r="Z201" s="405">
        <f>VLOOKUP($A201,'urban rural'!$A$11:$S$336,9,FALSE)</f>
        <v>8.2817337461300313E-4</v>
      </c>
      <c r="AA201" s="424">
        <f t="shared" si="177"/>
        <v>49</v>
      </c>
      <c r="AB201" s="405">
        <f t="shared" si="159"/>
        <v>49</v>
      </c>
      <c r="AD201" s="405">
        <f>VLOOKUP($A201,'urban rural'!$A$11:$S$336,10,FALSE)</f>
        <v>1.2299465240641712E-3</v>
      </c>
      <c r="AE201" s="424">
        <f t="shared" si="178"/>
        <v>51</v>
      </c>
      <c r="AF201" s="405">
        <f t="shared" si="160"/>
        <v>51</v>
      </c>
      <c r="AH201" s="405">
        <f>VLOOKUP($A201,'urban rural'!$A$11:$S$336,11,FALSE)</f>
        <v>1.1199819185942544E-3</v>
      </c>
      <c r="AI201" s="424">
        <f t="shared" si="179"/>
        <v>50</v>
      </c>
      <c r="AJ201" s="405">
        <f t="shared" si="161"/>
        <v>50</v>
      </c>
      <c r="AL201" s="405">
        <f>VLOOKUP($A201,'urban rural'!$A$11:$S$336,12,FALSE)</f>
        <v>3.5546875000000001E-3</v>
      </c>
      <c r="AM201" s="424">
        <f t="shared" si="180"/>
        <v>53</v>
      </c>
      <c r="AN201" s="405">
        <f t="shared" si="162"/>
        <v>53</v>
      </c>
      <c r="AP201" s="405">
        <f>VLOOKUP($A201,'urban rural'!$A$11:$S$336,13,FALSE)</f>
        <v>3.3281733746130032E-3</v>
      </c>
      <c r="AQ201" s="424">
        <f t="shared" si="181"/>
        <v>51</v>
      </c>
      <c r="AR201" s="405">
        <f t="shared" si="163"/>
        <v>51</v>
      </c>
      <c r="AT201" s="405">
        <f>VLOOKUP($A201,'urban rural'!$A$11:$S$336,14,FALSE)</f>
        <v>3.5370511841100074E-3</v>
      </c>
      <c r="AU201" s="424">
        <f t="shared" si="182"/>
        <v>54</v>
      </c>
      <c r="AV201" s="405">
        <f t="shared" si="164"/>
        <v>54</v>
      </c>
      <c r="AX201" s="405">
        <f>VLOOKUP($A201,'urban rural'!$A$11:$S$336,15,FALSE)</f>
        <v>1.7851055265855869E-3</v>
      </c>
      <c r="AY201" s="424">
        <f t="shared" si="183"/>
        <v>45</v>
      </c>
      <c r="AZ201" s="405">
        <f t="shared" si="165"/>
        <v>45</v>
      </c>
      <c r="BB201" s="405" t="str">
        <f>VLOOKUP($A201,'urban rural'!$A$11:$S$336,16,FALSE)</f>
        <v>error</v>
      </c>
      <c r="BC201" s="424">
        <f t="shared" si="184"/>
        <v>1</v>
      </c>
      <c r="BD201" s="405" t="str">
        <f t="shared" si="166"/>
        <v>9999</v>
      </c>
      <c r="BF201" s="405" t="str">
        <f>VLOOKUP($A201,'urban rural'!$A$11:$S$336,17,FALSE)</f>
        <v>error</v>
      </c>
      <c r="BG201" s="424">
        <f t="shared" si="185"/>
        <v>1</v>
      </c>
      <c r="BH201" s="405" t="str">
        <f t="shared" si="167"/>
        <v>9999</v>
      </c>
      <c r="BJ201" s="405" t="str">
        <f>VLOOKUP($A201,'urban rural'!$A$11:$S$336,18,FALSE)</f>
        <v>error</v>
      </c>
      <c r="BK201" s="424">
        <f t="shared" si="186"/>
        <v>1</v>
      </c>
      <c r="BL201" s="405" t="str">
        <f t="shared" si="168"/>
        <v>9999</v>
      </c>
      <c r="BN201" s="405" t="str">
        <f>VLOOKUP($A201,'urban rural'!$A$11:$S$336,19,FALSE)</f>
        <v>error</v>
      </c>
      <c r="BO201" s="424">
        <f t="shared" si="187"/>
        <v>1</v>
      </c>
      <c r="BP201" s="405" t="str">
        <f t="shared" si="169"/>
        <v>9999</v>
      </c>
      <c r="BQ201" s="167">
        <f>VLOOKUP(A201,'[1]average earnings workplace 2012'!$A$13:$GY$599,[1]lists1!$B$12,FALSE)</f>
        <v>13.75</v>
      </c>
      <c r="BR201" s="167" t="e">
        <f t="shared" si="170"/>
        <v>#N/A</v>
      </c>
      <c r="BS201" s="167" t="e">
        <f t="shared" si="171"/>
        <v>#N/A</v>
      </c>
    </row>
    <row r="202" spans="1:71" x14ac:dyDescent="0.25">
      <c r="A202" s="420" t="s">
        <v>191</v>
      </c>
      <c r="B202" s="167" t="str">
        <f t="shared" si="152"/>
        <v>LU</v>
      </c>
      <c r="C202" s="405" t="str">
        <f>VLOOKUP(A202,'urban rural'!$A$11:$B$336,2,FALSE)</f>
        <v>Large Urban</v>
      </c>
      <c r="D202" s="167" t="str">
        <f t="shared" si="153"/>
        <v>Predominantly Urban</v>
      </c>
      <c r="F202" s="405">
        <f>VLOOKUP($A202,'urban rural'!$A$11:$S$336,4,FALSE)</f>
        <v>7.3143053645116918E-3</v>
      </c>
      <c r="G202" s="424">
        <f t="shared" si="172"/>
        <v>38</v>
      </c>
      <c r="H202" s="405">
        <f t="shared" si="154"/>
        <v>38</v>
      </c>
      <c r="J202" s="405">
        <f>VLOOKUP($A202,'urban rural'!$A$11:$S$336,5,FALSE)</f>
        <v>6.4891451831750342E-3</v>
      </c>
      <c r="K202" s="424">
        <f t="shared" si="173"/>
        <v>38</v>
      </c>
      <c r="L202" s="405">
        <f t="shared" si="155"/>
        <v>38</v>
      </c>
      <c r="N202" s="405">
        <f>VLOOKUP($A202,'urban rural'!$A$11:$S$336,6,FALSE)</f>
        <v>6.6744496330887262E-3</v>
      </c>
      <c r="O202" s="424">
        <f t="shared" si="174"/>
        <v>38</v>
      </c>
      <c r="P202" s="405">
        <f t="shared" si="156"/>
        <v>38</v>
      </c>
      <c r="R202" s="405">
        <f>VLOOKUP($A202,'urban rural'!$A$11:$S$336,7,FALSE)</f>
        <v>5.3055680039666648E-3</v>
      </c>
      <c r="S202" s="424">
        <f t="shared" si="175"/>
        <v>38</v>
      </c>
      <c r="T202" s="405">
        <f t="shared" si="157"/>
        <v>38</v>
      </c>
      <c r="V202" s="405">
        <f>VLOOKUP($A202,'urban rural'!$A$11:$S$336,8,FALSE)</f>
        <v>1.8535075653370013E-3</v>
      </c>
      <c r="W202" s="424">
        <f t="shared" si="176"/>
        <v>34</v>
      </c>
      <c r="X202" s="405">
        <f t="shared" si="158"/>
        <v>34</v>
      </c>
      <c r="Z202" s="405">
        <f>VLOOKUP($A202,'urban rural'!$A$11:$S$336,9,FALSE)</f>
        <v>9.6336499321573944E-4</v>
      </c>
      <c r="AA202" s="424">
        <f t="shared" si="177"/>
        <v>36</v>
      </c>
      <c r="AB202" s="405">
        <f t="shared" si="159"/>
        <v>36</v>
      </c>
      <c r="AD202" s="405">
        <f>VLOOKUP($A202,'urban rural'!$A$11:$S$336,10,FALSE)</f>
        <v>1.3609072715143429E-3</v>
      </c>
      <c r="AE202" s="424">
        <f t="shared" si="178"/>
        <v>36</v>
      </c>
      <c r="AF202" s="405">
        <f t="shared" si="160"/>
        <v>36</v>
      </c>
      <c r="AH202" s="405">
        <f>VLOOKUP($A202,'urban rural'!$A$11:$S$336,11,FALSE)</f>
        <v>9.9360358788731784E-4</v>
      </c>
      <c r="AI202" s="424">
        <f t="shared" si="179"/>
        <v>36</v>
      </c>
      <c r="AJ202" s="405">
        <f t="shared" si="161"/>
        <v>36</v>
      </c>
      <c r="AL202" s="405">
        <f>VLOOKUP($A202,'urban rural'!$A$11:$S$336,12,FALSE)</f>
        <v>5.4607977991746907E-3</v>
      </c>
      <c r="AM202" s="424">
        <f t="shared" si="180"/>
        <v>39</v>
      </c>
      <c r="AN202" s="405">
        <f t="shared" si="162"/>
        <v>39</v>
      </c>
      <c r="AP202" s="405">
        <f>VLOOKUP($A202,'urban rural'!$A$11:$S$336,13,FALSE)</f>
        <v>5.5223880597014925E-3</v>
      </c>
      <c r="AQ202" s="424">
        <f t="shared" si="181"/>
        <v>39</v>
      </c>
      <c r="AR202" s="405">
        <f t="shared" si="163"/>
        <v>39</v>
      </c>
      <c r="AT202" s="405">
        <f>VLOOKUP($A202,'urban rural'!$A$11:$S$336,14,FALSE)</f>
        <v>5.3168779186124086E-3</v>
      </c>
      <c r="AU202" s="424">
        <f t="shared" si="182"/>
        <v>39</v>
      </c>
      <c r="AV202" s="405">
        <f t="shared" si="164"/>
        <v>39</v>
      </c>
      <c r="AX202" s="405">
        <f>VLOOKUP($A202,'urban rural'!$A$11:$S$336,15,FALSE)</f>
        <v>4.3119644160793469E-3</v>
      </c>
      <c r="AY202" s="424">
        <f t="shared" si="183"/>
        <v>39</v>
      </c>
      <c r="AZ202" s="405">
        <f t="shared" si="165"/>
        <v>39</v>
      </c>
      <c r="BB202" s="405" t="str">
        <f>VLOOKUP($A202,'urban rural'!$A$11:$S$336,16,FALSE)</f>
        <v>error</v>
      </c>
      <c r="BC202" s="424">
        <f t="shared" si="184"/>
        <v>1</v>
      </c>
      <c r="BD202" s="405" t="str">
        <f t="shared" si="166"/>
        <v>9999</v>
      </c>
      <c r="BF202" s="405" t="str">
        <f>VLOOKUP($A202,'urban rural'!$A$11:$S$336,17,FALSE)</f>
        <v>error</v>
      </c>
      <c r="BG202" s="424">
        <f t="shared" si="185"/>
        <v>1</v>
      </c>
      <c r="BH202" s="405" t="str">
        <f t="shared" si="167"/>
        <v>9999</v>
      </c>
      <c r="BJ202" s="405" t="str">
        <f>VLOOKUP($A202,'urban rural'!$A$11:$S$336,18,FALSE)</f>
        <v>error</v>
      </c>
      <c r="BK202" s="424">
        <f t="shared" si="186"/>
        <v>1</v>
      </c>
      <c r="BL202" s="405" t="str">
        <f t="shared" si="168"/>
        <v>9999</v>
      </c>
      <c r="BN202" s="405" t="str">
        <f>VLOOKUP($A202,'urban rural'!$A$11:$S$336,19,FALSE)</f>
        <v>error</v>
      </c>
      <c r="BO202" s="424">
        <f t="shared" si="187"/>
        <v>1</v>
      </c>
      <c r="BP202" s="405" t="str">
        <f t="shared" si="169"/>
        <v>9999</v>
      </c>
      <c r="BQ202" s="167">
        <f>VLOOKUP(A202,'[1]average earnings workplace 2012'!$A$13:$GY$599,[1]lists1!$B$12,FALSE)</f>
        <v>12.99</v>
      </c>
      <c r="BR202" s="167" t="e">
        <f t="shared" si="170"/>
        <v>#N/A</v>
      </c>
      <c r="BS202" s="167" t="e">
        <f t="shared" si="171"/>
        <v>#N/A</v>
      </c>
    </row>
    <row r="203" spans="1:71" x14ac:dyDescent="0.25">
      <c r="A203" s="420" t="s">
        <v>192</v>
      </c>
      <c r="B203" s="167" t="str">
        <f t="shared" ref="B203:B266" si="188">VLOOKUP(A203,A$496:B$856,2,FALSE)</f>
        <v>OU</v>
      </c>
      <c r="C203" s="405" t="str">
        <f>VLOOKUP(A203,'urban rural'!$A$11:$B$336,2,FALSE)</f>
        <v>Other Urban</v>
      </c>
      <c r="D203" s="167" t="str">
        <f t="shared" ref="D203:D266" si="189">IF(B203="OU","Predominantly Urban",IF(B203="MU","Predominantly Urban",IF(B203="LU","Predominantly Urban",IF(B203="SR","Significant Rural",IF(B203="R50","Predominantly Rural",IF(B203="R80","Predominantly Rural",IF(B203="Predominantly Rural","Predominantly Rural",IF(B203="Predominantly Urban","Predominantly Urban",IF(B203="Significant Rural","Significant Rural","error")))))))))</f>
        <v>Predominantly Urban</v>
      </c>
      <c r="F203" s="405">
        <f>VLOOKUP($A203,'urban rural'!$A$11:$S$336,4,FALSE)</f>
        <v>3.6319612590799029E-4</v>
      </c>
      <c r="G203" s="424">
        <f t="shared" si="172"/>
        <v>6</v>
      </c>
      <c r="H203" s="405">
        <f t="shared" ref="H203:H266" si="190">IF(F203="error","9999",G203)</f>
        <v>6</v>
      </c>
      <c r="J203" s="405">
        <f>VLOOKUP($A203,'urban rural'!$A$11:$S$336,5,FALSE)</f>
        <v>1.5285599356395816E-4</v>
      </c>
      <c r="K203" s="424">
        <f t="shared" si="173"/>
        <v>6</v>
      </c>
      <c r="L203" s="405">
        <f t="shared" ref="L203:L266" si="191">IF(J203="error","9999",K203)</f>
        <v>6</v>
      </c>
      <c r="N203" s="405">
        <f>VLOOKUP($A203,'urban rural'!$A$11:$S$336,6,FALSE)</f>
        <v>2.2435897435897436E-4</v>
      </c>
      <c r="O203" s="424">
        <f t="shared" si="174"/>
        <v>9</v>
      </c>
      <c r="P203" s="405">
        <f t="shared" ref="P203:P266" si="192">IF(N203="error","9999",O203)</f>
        <v>9</v>
      </c>
      <c r="R203" s="405">
        <f>VLOOKUP($A203,'urban rural'!$A$11:$S$336,7,FALSE)</f>
        <v>2.840043171000517E-4</v>
      </c>
      <c r="S203" s="424">
        <f t="shared" si="175"/>
        <v>10</v>
      </c>
      <c r="T203" s="405">
        <f t="shared" ref="T203:T266" si="193">IF(R203="error","9999",S203)</f>
        <v>10</v>
      </c>
      <c r="V203" s="405">
        <f>VLOOKUP($A203,'urban rural'!$A$11:$S$336,8,FALSE)</f>
        <v>3.6319612590799029E-4</v>
      </c>
      <c r="W203" s="424">
        <f t="shared" si="176"/>
        <v>8</v>
      </c>
      <c r="X203" s="405">
        <f t="shared" ref="X203:X266" si="194">IF(V203="error","9999",W203)</f>
        <v>8</v>
      </c>
      <c r="Z203" s="405">
        <f>VLOOKUP($A203,'urban rural'!$A$11:$S$336,9,FALSE)</f>
        <v>1.2872083668543846E-4</v>
      </c>
      <c r="AA203" s="424">
        <f t="shared" si="177"/>
        <v>8</v>
      </c>
      <c r="AB203" s="405">
        <f t="shared" ref="AB203:AB266" si="195">IF(Z203="error","9999",AA203)</f>
        <v>8</v>
      </c>
      <c r="AD203" s="405">
        <f>VLOOKUP($A203,'urban rural'!$A$11:$S$336,10,FALSE)</f>
        <v>2.0833333333333335E-4</v>
      </c>
      <c r="AE203" s="424">
        <f t="shared" si="178"/>
        <v>10</v>
      </c>
      <c r="AF203" s="405">
        <f t="shared" ref="AF203:AF266" si="196">IF(AD203="error","9999",AE203)</f>
        <v>10</v>
      </c>
      <c r="AH203" s="405">
        <f>VLOOKUP($A203,'urban rural'!$A$11:$S$336,11,FALSE)</f>
        <v>2.7491804370828355E-4</v>
      </c>
      <c r="AI203" s="424">
        <f t="shared" si="179"/>
        <v>17</v>
      </c>
      <c r="AJ203" s="405">
        <f t="shared" ref="AJ203:AJ266" si="197">IF(AH203="error","9999",AI203)</f>
        <v>17</v>
      </c>
      <c r="AL203" s="405">
        <f>VLOOKUP($A203,'urban rural'!$A$11:$S$336,12,FALSE)</f>
        <v>0</v>
      </c>
      <c r="AM203" s="424">
        <f t="shared" si="180"/>
        <v>1</v>
      </c>
      <c r="AN203" s="405">
        <f t="shared" ref="AN203:AN266" si="198">IF(AL203="error","9999",AM203)</f>
        <v>1</v>
      </c>
      <c r="AP203" s="405">
        <f>VLOOKUP($A203,'urban rural'!$A$11:$S$336,13,FALSE)</f>
        <v>2.4135156878519712E-5</v>
      </c>
      <c r="AQ203" s="424">
        <f t="shared" si="181"/>
        <v>7</v>
      </c>
      <c r="AR203" s="405">
        <f t="shared" ref="AR203:AR266" si="199">IF(AP203="error","9999",AQ203)</f>
        <v>7</v>
      </c>
      <c r="AT203" s="405">
        <f>VLOOKUP($A203,'urban rural'!$A$11:$S$336,14,FALSE)</f>
        <v>1.6025641025641026E-5</v>
      </c>
      <c r="AU203" s="424">
        <f t="shared" si="182"/>
        <v>5</v>
      </c>
      <c r="AV203" s="405">
        <f t="shared" ref="AV203:AV266" si="200">IF(AT203="error","9999",AU203)</f>
        <v>5</v>
      </c>
      <c r="AX203" s="405">
        <f>VLOOKUP($A203,'urban rural'!$A$11:$S$336,15,FALSE)</f>
        <v>9.0862733917681702E-6</v>
      </c>
      <c r="AY203" s="424">
        <f t="shared" si="183"/>
        <v>3</v>
      </c>
      <c r="AZ203" s="405">
        <f t="shared" ref="AZ203:AZ266" si="201">IF(AX203="error","9999",AY203)</f>
        <v>3</v>
      </c>
      <c r="BB203" s="405" t="str">
        <f>VLOOKUP($A203,'urban rural'!$A$11:$S$336,16,FALSE)</f>
        <v>error</v>
      </c>
      <c r="BC203" s="424">
        <f t="shared" si="184"/>
        <v>1</v>
      </c>
      <c r="BD203" s="405" t="str">
        <f t="shared" ref="BD203:BD266" si="202">IF(BB203="error","9999",BC203)</f>
        <v>9999</v>
      </c>
      <c r="BF203" s="405" t="str">
        <f>VLOOKUP($A203,'urban rural'!$A$11:$S$336,17,FALSE)</f>
        <v>error</v>
      </c>
      <c r="BG203" s="424">
        <f t="shared" si="185"/>
        <v>1</v>
      </c>
      <c r="BH203" s="405" t="str">
        <f t="shared" ref="BH203:BH266" si="203">IF(BF203="error","9999",BG203)</f>
        <v>9999</v>
      </c>
      <c r="BJ203" s="405" t="str">
        <f>VLOOKUP($A203,'urban rural'!$A$11:$S$336,18,FALSE)</f>
        <v>error</v>
      </c>
      <c r="BK203" s="424">
        <f t="shared" si="186"/>
        <v>1</v>
      </c>
      <c r="BL203" s="405" t="str">
        <f t="shared" ref="BL203:BL266" si="204">IF(BJ203="error","9999",BK203)</f>
        <v>9999</v>
      </c>
      <c r="BN203" s="405" t="str">
        <f>VLOOKUP($A203,'urban rural'!$A$11:$S$336,19,FALSE)</f>
        <v>error</v>
      </c>
      <c r="BO203" s="424">
        <f t="shared" si="187"/>
        <v>1</v>
      </c>
      <c r="BP203" s="405" t="str">
        <f t="shared" ref="BP203:BP266" si="205">IF(BN203="error","9999",BO203)</f>
        <v>9999</v>
      </c>
      <c r="BQ203" s="167">
        <f>VLOOKUP(A203,'[1]average earnings workplace 2012'!$A$13:$GY$599,[1]lists1!$B$12,FALSE)</f>
        <v>11.23</v>
      </c>
      <c r="BR203" s="167" t="e">
        <f t="shared" ref="BR203:BR266" si="206">1+SUMPRODUCT((D$11:D$488=D203)*(BQ$11:BQ$488&gt;BQ203))</f>
        <v>#N/A</v>
      </c>
      <c r="BS203" s="167" t="e">
        <f t="shared" ref="BS203:BS266" si="207">IF(BQ203="&amp;^%","9999",BR203)</f>
        <v>#N/A</v>
      </c>
    </row>
    <row r="204" spans="1:71" x14ac:dyDescent="0.25">
      <c r="A204" s="420" t="s">
        <v>193</v>
      </c>
      <c r="B204" s="167" t="str">
        <f t="shared" si="188"/>
        <v>LU</v>
      </c>
      <c r="C204" s="405" t="str">
        <f>VLOOKUP(A204,'urban rural'!$A$11:$B$336,2,FALSE)</f>
        <v>Large Urban</v>
      </c>
      <c r="D204" s="167" t="str">
        <f t="shared" si="189"/>
        <v>Predominantly Urban</v>
      </c>
      <c r="F204" s="405">
        <f>VLOOKUP($A204,'urban rural'!$A$11:$S$336,4,FALSE)</f>
        <v>3.2028469750889678E-4</v>
      </c>
      <c r="G204" s="424">
        <f t="shared" ref="G204:G267" si="208">SUMPRODUCT((C$11:C$488=C204)*(F$11:F$488&lt;F204))+1</f>
        <v>9</v>
      </c>
      <c r="H204" s="405">
        <f t="shared" si="190"/>
        <v>9</v>
      </c>
      <c r="J204" s="405">
        <f>VLOOKUP($A204,'urban rural'!$A$11:$S$336,5,FALSE)</f>
        <v>2.1582733812949641E-4</v>
      </c>
      <c r="K204" s="424">
        <f t="shared" ref="K204:K267" si="209">1+SUMPRODUCT(($C$11:$C$488=$C204)*(J$11:J$488&lt;J204))</f>
        <v>10</v>
      </c>
      <c r="L204" s="405">
        <f t="shared" si="191"/>
        <v>10</v>
      </c>
      <c r="N204" s="405">
        <f>VLOOKUP($A204,'urban rural'!$A$11:$S$336,6,FALSE)</f>
        <v>3.2608695652173916E-4</v>
      </c>
      <c r="O204" s="424">
        <f t="shared" ref="O204:O267" si="210">1+SUMPRODUCT(($C$11:$C$488=$C204)*(N$11:N$488&lt;N204))</f>
        <v>11</v>
      </c>
      <c r="P204" s="405">
        <f t="shared" si="192"/>
        <v>11</v>
      </c>
      <c r="R204" s="405">
        <f>VLOOKUP($A204,'urban rural'!$A$11:$S$336,7,FALSE)</f>
        <v>8.7042295565070498E-4</v>
      </c>
      <c r="S204" s="424">
        <f t="shared" ref="S204:S267" si="211">1+SUMPRODUCT(($C$11:$C$488=$C204)*(R$11:R$488&lt;R204))</f>
        <v>18</v>
      </c>
      <c r="T204" s="405">
        <f t="shared" si="193"/>
        <v>18</v>
      </c>
      <c r="V204" s="405">
        <f>VLOOKUP($A204,'urban rural'!$A$11:$S$336,8,FALSE)</f>
        <v>2.3131672597864769E-4</v>
      </c>
      <c r="W204" s="424">
        <f t="shared" ref="W204:W267" si="212">1+SUMPRODUCT(($C$11:$C$488=$C204)*(V$11:V$488&lt;V204))</f>
        <v>8</v>
      </c>
      <c r="X204" s="405">
        <f t="shared" si="194"/>
        <v>8</v>
      </c>
      <c r="Z204" s="405">
        <f>VLOOKUP($A204,'urban rural'!$A$11:$S$336,9,FALSE)</f>
        <v>1.4388489208633093E-4</v>
      </c>
      <c r="AA204" s="424">
        <f t="shared" ref="AA204:AA267" si="213">1+SUMPRODUCT(($C$11:$C$488=$C204)*(Z$11:Z$488&lt;Z204))</f>
        <v>13</v>
      </c>
      <c r="AB204" s="405">
        <f t="shared" si="195"/>
        <v>13</v>
      </c>
      <c r="AD204" s="405">
        <f>VLOOKUP($A204,'urban rural'!$A$11:$S$336,10,FALSE)</f>
        <v>1.8115942028985507E-4</v>
      </c>
      <c r="AE204" s="424">
        <f t="shared" ref="AE204:AE267" si="214">1+SUMPRODUCT(($C$11:$C$488=$C204)*(AD$11:AD$488&lt;AD204))</f>
        <v>13</v>
      </c>
      <c r="AF204" s="405">
        <f t="shared" si="196"/>
        <v>13</v>
      </c>
      <c r="AH204" s="405">
        <f>VLOOKUP($A204,'urban rural'!$A$11:$S$336,11,FALSE)</f>
        <v>2.027393237508679E-4</v>
      </c>
      <c r="AI204" s="424">
        <f t="shared" ref="AI204:AI267" si="215">1+SUMPRODUCT(($C$11:$C$488=$C204)*(AH$11:AH$488&lt;AH204))</f>
        <v>15</v>
      </c>
      <c r="AJ204" s="405">
        <f t="shared" si="197"/>
        <v>15</v>
      </c>
      <c r="AL204" s="405">
        <f>VLOOKUP($A204,'urban rural'!$A$11:$S$336,12,FALSE)</f>
        <v>8.8967971530249117E-5</v>
      </c>
      <c r="AM204" s="424">
        <f t="shared" ref="AM204:AM267" si="216">1+SUMPRODUCT(($C$11:$C$488=$C204)*(AL$11:AL$488&lt;AL204))</f>
        <v>10</v>
      </c>
      <c r="AN204" s="405">
        <f t="shared" si="198"/>
        <v>10</v>
      </c>
      <c r="AP204" s="405">
        <f>VLOOKUP($A204,'urban rural'!$A$11:$S$336,13,FALSE)</f>
        <v>8.9928057553956837E-5</v>
      </c>
      <c r="AQ204" s="424">
        <f t="shared" ref="AQ204:AQ267" si="217">1+SUMPRODUCT(($C$11:$C$488=$C204)*(AP$11:AP$488&lt;AP204))</f>
        <v>10</v>
      </c>
      <c r="AR204" s="405">
        <f t="shared" si="199"/>
        <v>10</v>
      </c>
      <c r="AT204" s="405">
        <f>VLOOKUP($A204,'urban rural'!$A$11:$S$336,14,FALSE)</f>
        <v>1.4492753623188405E-4</v>
      </c>
      <c r="AU204" s="424">
        <f t="shared" ref="AU204:AU267" si="218">1+SUMPRODUCT(($C$11:$C$488=$C204)*(AT$11:AT$488&lt;AT204))</f>
        <v>13</v>
      </c>
      <c r="AV204" s="405">
        <f t="shared" si="200"/>
        <v>13</v>
      </c>
      <c r="AX204" s="405">
        <f>VLOOKUP($A204,'urban rural'!$A$11:$S$336,15,FALSE)</f>
        <v>6.6768363189983711E-4</v>
      </c>
      <c r="AY204" s="424">
        <f t="shared" ref="AY204:AY267" si="219">1+SUMPRODUCT(($C$11:$C$488=$C204)*(AX$11:AX$488&lt;AX204))</f>
        <v>22</v>
      </c>
      <c r="AZ204" s="405">
        <f t="shared" si="201"/>
        <v>22</v>
      </c>
      <c r="BB204" s="405" t="str">
        <f>VLOOKUP($A204,'urban rural'!$A$11:$S$336,16,FALSE)</f>
        <v>error</v>
      </c>
      <c r="BC204" s="424">
        <f t="shared" ref="BC204:BC267" si="220">1+SUMPRODUCT(($C$11:$C$488=$C204)*(BB$11:BB$488&lt;BB204))</f>
        <v>1</v>
      </c>
      <c r="BD204" s="405" t="str">
        <f t="shared" si="202"/>
        <v>9999</v>
      </c>
      <c r="BF204" s="405" t="str">
        <f>VLOOKUP($A204,'urban rural'!$A$11:$S$336,17,FALSE)</f>
        <v>error</v>
      </c>
      <c r="BG204" s="424">
        <f t="shared" ref="BG204:BG267" si="221">1+SUMPRODUCT(($C$11:$C$488=$C204)*(BF$11:BF$488&lt;BF204))</f>
        <v>1</v>
      </c>
      <c r="BH204" s="405" t="str">
        <f t="shared" si="203"/>
        <v>9999</v>
      </c>
      <c r="BJ204" s="405" t="str">
        <f>VLOOKUP($A204,'urban rural'!$A$11:$S$336,18,FALSE)</f>
        <v>error</v>
      </c>
      <c r="BK204" s="424">
        <f t="shared" ref="BK204:BK267" si="222">1+SUMPRODUCT(($C$11:$C$488=$C204)*(BJ$11:BJ$488&lt;BJ204))</f>
        <v>1</v>
      </c>
      <c r="BL204" s="405" t="str">
        <f t="shared" si="204"/>
        <v>9999</v>
      </c>
      <c r="BN204" s="405" t="str">
        <f>VLOOKUP($A204,'urban rural'!$A$11:$S$336,19,FALSE)</f>
        <v>error</v>
      </c>
      <c r="BO204" s="424">
        <f t="shared" ref="BO204:BO267" si="223">1+SUMPRODUCT(($C$11:$C$488=$C204)*(BN$11:BN$488&lt;BN204))</f>
        <v>1</v>
      </c>
      <c r="BP204" s="405" t="str">
        <f t="shared" si="205"/>
        <v>9999</v>
      </c>
      <c r="BQ204" s="167">
        <f>VLOOKUP(A204,'[1]average earnings workplace 2012'!$A$13:$GY$599,[1]lists1!$B$12,FALSE)</f>
        <v>10.66</v>
      </c>
      <c r="BR204" s="167" t="e">
        <f t="shared" si="206"/>
        <v>#N/A</v>
      </c>
      <c r="BS204" s="167" t="e">
        <f t="shared" si="207"/>
        <v>#N/A</v>
      </c>
    </row>
    <row r="205" spans="1:71" x14ac:dyDescent="0.25">
      <c r="A205" s="420" t="s">
        <v>194</v>
      </c>
      <c r="B205" s="167" t="str">
        <f t="shared" si="188"/>
        <v>MU</v>
      </c>
      <c r="C205" s="405" t="str">
        <f>VLOOKUP(A205,'urban rural'!$A$11:$B$336,2,FALSE)</f>
        <v>Major Urban</v>
      </c>
      <c r="D205" s="167" t="str">
        <f t="shared" si="189"/>
        <v>Predominantly Urban</v>
      </c>
      <c r="F205" s="405">
        <f>VLOOKUP($A205,'urban rural'!$A$11:$S$336,4,FALSE)</f>
        <v>3.5601622352410993E-4</v>
      </c>
      <c r="G205" s="424">
        <f t="shared" si="208"/>
        <v>3</v>
      </c>
      <c r="H205" s="405">
        <f t="shared" si="190"/>
        <v>3</v>
      </c>
      <c r="J205" s="405">
        <f>VLOOKUP($A205,'urban rural'!$A$11:$S$336,5,FALSE)</f>
        <v>2.199281867145422E-4</v>
      </c>
      <c r="K205" s="424">
        <f t="shared" si="209"/>
        <v>3</v>
      </c>
      <c r="L205" s="405">
        <f t="shared" si="191"/>
        <v>3</v>
      </c>
      <c r="N205" s="405">
        <f>VLOOKUP($A205,'urban rural'!$A$11:$S$336,6,FALSE)</f>
        <v>2.9043789097408401E-4</v>
      </c>
      <c r="O205" s="424">
        <f t="shared" si="210"/>
        <v>4</v>
      </c>
      <c r="P205" s="405">
        <f t="shared" si="192"/>
        <v>4</v>
      </c>
      <c r="R205" s="405">
        <f>VLOOKUP($A205,'urban rural'!$A$11:$S$336,7,FALSE)</f>
        <v>2.931541397843016E-4</v>
      </c>
      <c r="S205" s="424">
        <f t="shared" si="211"/>
        <v>7</v>
      </c>
      <c r="T205" s="405">
        <f t="shared" si="193"/>
        <v>7</v>
      </c>
      <c r="V205" s="405">
        <f>VLOOKUP($A205,'urban rural'!$A$11:$S$336,8,FALSE)</f>
        <v>2.9743127534925644E-4</v>
      </c>
      <c r="W205" s="424">
        <f t="shared" si="212"/>
        <v>5</v>
      </c>
      <c r="X205" s="405">
        <f t="shared" si="194"/>
        <v>5</v>
      </c>
      <c r="Z205" s="405">
        <f>VLOOKUP($A205,'urban rural'!$A$11:$S$336,9,FALSE)</f>
        <v>1.7953321364452425E-4</v>
      </c>
      <c r="AA205" s="424">
        <f t="shared" si="213"/>
        <v>11</v>
      </c>
      <c r="AB205" s="405">
        <f t="shared" si="195"/>
        <v>11</v>
      </c>
      <c r="AD205" s="405">
        <f>VLOOKUP($A205,'urban rural'!$A$11:$S$336,10,FALSE)</f>
        <v>2.323503127792672E-4</v>
      </c>
      <c r="AE205" s="424">
        <f t="shared" si="214"/>
        <v>8</v>
      </c>
      <c r="AF205" s="405">
        <f t="shared" si="196"/>
        <v>8</v>
      </c>
      <c r="AH205" s="405">
        <f>VLOOKUP($A205,'urban rural'!$A$11:$S$336,11,FALSE)</f>
        <v>1.8050267834952925E-4</v>
      </c>
      <c r="AI205" s="424">
        <f t="shared" si="215"/>
        <v>9</v>
      </c>
      <c r="AJ205" s="405">
        <f t="shared" si="197"/>
        <v>9</v>
      </c>
      <c r="AL205" s="405">
        <f>VLOOKUP($A205,'urban rural'!$A$11:$S$336,12,FALSE)</f>
        <v>5.858494817485354E-5</v>
      </c>
      <c r="AM205" s="424">
        <f t="shared" si="216"/>
        <v>3</v>
      </c>
      <c r="AN205" s="405">
        <f t="shared" si="198"/>
        <v>3</v>
      </c>
      <c r="AP205" s="405">
        <f>VLOOKUP($A205,'urban rural'!$A$11:$S$336,13,FALSE)</f>
        <v>4.4883303411131062E-5</v>
      </c>
      <c r="AQ205" s="424">
        <f t="shared" si="217"/>
        <v>4</v>
      </c>
      <c r="AR205" s="405">
        <f t="shared" si="199"/>
        <v>4</v>
      </c>
      <c r="AT205" s="405">
        <f>VLOOKUP($A205,'urban rural'!$A$11:$S$336,14,FALSE)</f>
        <v>5.8087578194816801E-5</v>
      </c>
      <c r="AU205" s="424">
        <f t="shared" si="218"/>
        <v>3</v>
      </c>
      <c r="AV205" s="405">
        <f t="shared" si="200"/>
        <v>3</v>
      </c>
      <c r="AX205" s="405">
        <f>VLOOKUP($A205,'urban rural'!$A$11:$S$336,15,FALSE)</f>
        <v>1.1265146143477238E-4</v>
      </c>
      <c r="AY205" s="424">
        <f t="shared" si="219"/>
        <v>9</v>
      </c>
      <c r="AZ205" s="405">
        <f t="shared" si="201"/>
        <v>9</v>
      </c>
      <c r="BB205" s="405" t="str">
        <f>VLOOKUP($A205,'urban rural'!$A$11:$S$336,16,FALSE)</f>
        <v>error</v>
      </c>
      <c r="BC205" s="424">
        <f t="shared" si="220"/>
        <v>1</v>
      </c>
      <c r="BD205" s="405" t="str">
        <f t="shared" si="202"/>
        <v>9999</v>
      </c>
      <c r="BF205" s="405" t="str">
        <f>VLOOKUP($A205,'urban rural'!$A$11:$S$336,17,FALSE)</f>
        <v>error</v>
      </c>
      <c r="BG205" s="424">
        <f t="shared" si="221"/>
        <v>1</v>
      </c>
      <c r="BH205" s="405" t="str">
        <f t="shared" si="203"/>
        <v>9999</v>
      </c>
      <c r="BJ205" s="405" t="str">
        <f>VLOOKUP($A205,'urban rural'!$A$11:$S$336,18,FALSE)</f>
        <v>error</v>
      </c>
      <c r="BK205" s="424">
        <f t="shared" si="222"/>
        <v>1</v>
      </c>
      <c r="BL205" s="405" t="str">
        <f t="shared" si="204"/>
        <v>9999</v>
      </c>
      <c r="BN205" s="405" t="str">
        <f>VLOOKUP($A205,'urban rural'!$A$11:$S$336,19,FALSE)</f>
        <v>error</v>
      </c>
      <c r="BO205" s="424">
        <f t="shared" si="223"/>
        <v>1</v>
      </c>
      <c r="BP205" s="405" t="str">
        <f t="shared" si="205"/>
        <v>9999</v>
      </c>
      <c r="BQ205" s="167">
        <f>VLOOKUP(A205,'[1]average earnings workplace 2012'!$A$13:$GY$599,[1]lists1!$B$12,FALSE)</f>
        <v>10.75</v>
      </c>
      <c r="BR205" s="167" t="e">
        <f t="shared" si="206"/>
        <v>#N/A</v>
      </c>
      <c r="BS205" s="167" t="e">
        <f t="shared" si="207"/>
        <v>#N/A</v>
      </c>
    </row>
    <row r="206" spans="1:71" x14ac:dyDescent="0.25">
      <c r="A206" s="420" t="s">
        <v>195</v>
      </c>
      <c r="B206" s="167" t="str">
        <f t="shared" si="188"/>
        <v>OU</v>
      </c>
      <c r="C206" s="405" t="str">
        <f>VLOOKUP(A206,'urban rural'!$A$11:$B$336,2,FALSE)</f>
        <v>Other Urban</v>
      </c>
      <c r="D206" s="167" t="str">
        <f t="shared" si="189"/>
        <v>Predominantly Urban</v>
      </c>
      <c r="F206" s="405">
        <f>VLOOKUP($A206,'urban rural'!$A$11:$S$336,4,FALSE)</f>
        <v>1.5865650969529087E-2</v>
      </c>
      <c r="G206" s="424">
        <f t="shared" si="208"/>
        <v>58</v>
      </c>
      <c r="H206" s="405">
        <f t="shared" si="190"/>
        <v>58</v>
      </c>
      <c r="J206" s="405">
        <f>VLOOKUP($A206,'urban rural'!$A$11:$S$336,5,FALSE)</f>
        <v>1.4934707903780068E-2</v>
      </c>
      <c r="K206" s="424">
        <f t="shared" si="209"/>
        <v>58</v>
      </c>
      <c r="L206" s="405">
        <f t="shared" si="191"/>
        <v>58</v>
      </c>
      <c r="N206" s="405">
        <f>VLOOKUP($A206,'urban rural'!$A$11:$S$336,6,FALSE)</f>
        <v>1.4678837052062204E-2</v>
      </c>
      <c r="O206" s="424">
        <f t="shared" si="210"/>
        <v>57</v>
      </c>
      <c r="P206" s="405">
        <f t="shared" si="192"/>
        <v>57</v>
      </c>
      <c r="R206" s="405">
        <f>VLOOKUP($A206,'urban rural'!$A$11:$S$336,7,FALSE)</f>
        <v>9.6948367433444885E-3</v>
      </c>
      <c r="S206" s="424">
        <f t="shared" si="211"/>
        <v>57</v>
      </c>
      <c r="T206" s="405">
        <f t="shared" si="193"/>
        <v>57</v>
      </c>
      <c r="V206" s="405">
        <f>VLOOKUP($A206,'urban rural'!$A$11:$S$336,8,FALSE)</f>
        <v>3.1024930747922436E-3</v>
      </c>
      <c r="W206" s="424">
        <f t="shared" si="212"/>
        <v>55</v>
      </c>
      <c r="X206" s="405">
        <f t="shared" si="194"/>
        <v>55</v>
      </c>
      <c r="Z206" s="405">
        <f>VLOOKUP($A206,'urban rural'!$A$11:$S$336,9,FALSE)</f>
        <v>1.9312714776632302E-3</v>
      </c>
      <c r="AA206" s="424">
        <f t="shared" si="213"/>
        <v>57</v>
      </c>
      <c r="AB206" s="405">
        <f t="shared" si="195"/>
        <v>57</v>
      </c>
      <c r="AD206" s="405">
        <f>VLOOKUP($A206,'urban rural'!$A$11:$S$336,10,FALSE)</f>
        <v>2.5354969574036511E-3</v>
      </c>
      <c r="AE206" s="424">
        <f t="shared" si="214"/>
        <v>56</v>
      </c>
      <c r="AF206" s="405">
        <f t="shared" si="196"/>
        <v>56</v>
      </c>
      <c r="AH206" s="405">
        <f>VLOOKUP($A206,'urban rural'!$A$11:$S$336,11,FALSE)</f>
        <v>1.7348437154370848E-3</v>
      </c>
      <c r="AI206" s="424">
        <f t="shared" si="215"/>
        <v>56</v>
      </c>
      <c r="AJ206" s="405">
        <f t="shared" si="197"/>
        <v>56</v>
      </c>
      <c r="AL206" s="405">
        <f>VLOOKUP($A206,'urban rural'!$A$11:$S$336,12,FALSE)</f>
        <v>1.2763157894736843E-2</v>
      </c>
      <c r="AM206" s="424">
        <f t="shared" si="216"/>
        <v>58</v>
      </c>
      <c r="AN206" s="405">
        <f t="shared" si="198"/>
        <v>58</v>
      </c>
      <c r="AP206" s="405">
        <f>VLOOKUP($A206,'urban rural'!$A$11:$S$336,13,FALSE)</f>
        <v>1.3003436426116838E-2</v>
      </c>
      <c r="AQ206" s="424">
        <f t="shared" si="217"/>
        <v>58</v>
      </c>
      <c r="AR206" s="405">
        <f t="shared" si="199"/>
        <v>58</v>
      </c>
      <c r="AT206" s="405">
        <f>VLOOKUP($A206,'urban rural'!$A$11:$S$336,14,FALSE)</f>
        <v>1.2143340094658553E-2</v>
      </c>
      <c r="AU206" s="424">
        <f t="shared" si="218"/>
        <v>57</v>
      </c>
      <c r="AV206" s="405">
        <f t="shared" si="200"/>
        <v>57</v>
      </c>
      <c r="AX206" s="405">
        <f>VLOOKUP($A206,'urban rural'!$A$11:$S$336,15,FALSE)</f>
        <v>7.9599930279074041E-3</v>
      </c>
      <c r="AY206" s="424">
        <f t="shared" si="219"/>
        <v>57</v>
      </c>
      <c r="AZ206" s="405">
        <f t="shared" si="201"/>
        <v>57</v>
      </c>
      <c r="BB206" s="405" t="str">
        <f>VLOOKUP($A206,'urban rural'!$A$11:$S$336,16,FALSE)</f>
        <v>error</v>
      </c>
      <c r="BC206" s="424">
        <f t="shared" si="220"/>
        <v>1</v>
      </c>
      <c r="BD206" s="405" t="str">
        <f t="shared" si="202"/>
        <v>9999</v>
      </c>
      <c r="BF206" s="405" t="str">
        <f>VLOOKUP($A206,'urban rural'!$A$11:$S$336,17,FALSE)</f>
        <v>error</v>
      </c>
      <c r="BG206" s="424">
        <f t="shared" si="221"/>
        <v>1</v>
      </c>
      <c r="BH206" s="405" t="str">
        <f t="shared" si="203"/>
        <v>9999</v>
      </c>
      <c r="BJ206" s="405" t="str">
        <f>VLOOKUP($A206,'urban rural'!$A$11:$S$336,18,FALSE)</f>
        <v>error</v>
      </c>
      <c r="BK206" s="424">
        <f t="shared" si="222"/>
        <v>1</v>
      </c>
      <c r="BL206" s="405" t="str">
        <f t="shared" si="204"/>
        <v>9999</v>
      </c>
      <c r="BN206" s="405" t="str">
        <f>VLOOKUP($A206,'urban rural'!$A$11:$S$336,19,FALSE)</f>
        <v>error</v>
      </c>
      <c r="BO206" s="424">
        <f t="shared" si="223"/>
        <v>1</v>
      </c>
      <c r="BP206" s="405" t="str">
        <f t="shared" si="205"/>
        <v>9999</v>
      </c>
      <c r="BQ206" s="167">
        <f>VLOOKUP(A206,'[1]average earnings workplace 2012'!$A$13:$GY$599,[1]lists1!$B$12,FALSE)</f>
        <v>14.75</v>
      </c>
      <c r="BR206" s="167" t="e">
        <f t="shared" si="206"/>
        <v>#N/A</v>
      </c>
      <c r="BS206" s="167" t="e">
        <f t="shared" si="207"/>
        <v>#N/A</v>
      </c>
    </row>
    <row r="207" spans="1:71" x14ac:dyDescent="0.25">
      <c r="A207" s="420" t="s">
        <v>196</v>
      </c>
      <c r="B207" s="167" t="str">
        <f t="shared" si="188"/>
        <v>OU</v>
      </c>
      <c r="C207" s="405" t="str">
        <f>VLOOKUP(A207,'urban rural'!$A$11:$B$336,2,FALSE)</f>
        <v>Other Urban</v>
      </c>
      <c r="D207" s="167" t="str">
        <f t="shared" si="189"/>
        <v>Predominantly Urban</v>
      </c>
      <c r="F207" s="405">
        <f>VLOOKUP($A207,'urban rural'!$A$11:$S$336,4,FALSE)</f>
        <v>7.0786516853932585E-4</v>
      </c>
      <c r="G207" s="424">
        <f t="shared" si="208"/>
        <v>14</v>
      </c>
      <c r="H207" s="405">
        <f t="shared" si="190"/>
        <v>14</v>
      </c>
      <c r="J207" s="405">
        <f>VLOOKUP($A207,'urban rural'!$A$11:$S$336,5,FALSE)</f>
        <v>2.5755879059350501E-4</v>
      </c>
      <c r="K207" s="424">
        <f t="shared" si="209"/>
        <v>14</v>
      </c>
      <c r="L207" s="405">
        <f t="shared" si="191"/>
        <v>14</v>
      </c>
      <c r="N207" s="405">
        <f>VLOOKUP($A207,'urban rural'!$A$11:$S$336,6,FALSE)</f>
        <v>4.1479820627802691E-4</v>
      </c>
      <c r="O207" s="424">
        <f t="shared" si="210"/>
        <v>14</v>
      </c>
      <c r="P207" s="405">
        <f t="shared" si="192"/>
        <v>14</v>
      </c>
      <c r="R207" s="405">
        <f>VLOOKUP($A207,'urban rural'!$A$11:$S$336,7,FALSE)</f>
        <v>4.3479127066830371E-4</v>
      </c>
      <c r="S207" s="424">
        <f t="shared" si="211"/>
        <v>17</v>
      </c>
      <c r="T207" s="405">
        <f t="shared" si="193"/>
        <v>17</v>
      </c>
      <c r="V207" s="405">
        <f>VLOOKUP($A207,'urban rural'!$A$11:$S$336,8,FALSE)</f>
        <v>6.4044943820224724E-4</v>
      </c>
      <c r="W207" s="424">
        <f t="shared" si="212"/>
        <v>20</v>
      </c>
      <c r="X207" s="405">
        <f t="shared" si="194"/>
        <v>20</v>
      </c>
      <c r="Z207" s="405">
        <f>VLOOKUP($A207,'urban rural'!$A$11:$S$336,9,FALSE)</f>
        <v>2.3516237402015677E-4</v>
      </c>
      <c r="AA207" s="424">
        <f t="shared" si="213"/>
        <v>20</v>
      </c>
      <c r="AB207" s="405">
        <f t="shared" si="195"/>
        <v>20</v>
      </c>
      <c r="AD207" s="405">
        <f>VLOOKUP($A207,'urban rural'!$A$11:$S$336,10,FALSE)</f>
        <v>4.1479820627802691E-4</v>
      </c>
      <c r="AE207" s="424">
        <f t="shared" si="214"/>
        <v>22</v>
      </c>
      <c r="AF207" s="405">
        <f t="shared" si="196"/>
        <v>22</v>
      </c>
      <c r="AH207" s="405">
        <f>VLOOKUP($A207,'urban rural'!$A$11:$S$336,11,FALSE)</f>
        <v>4.3479127066830371E-4</v>
      </c>
      <c r="AI207" s="424">
        <f t="shared" si="215"/>
        <v>26</v>
      </c>
      <c r="AJ207" s="405">
        <f t="shared" si="197"/>
        <v>26</v>
      </c>
      <c r="AL207" s="405">
        <f>VLOOKUP($A207,'urban rural'!$A$11:$S$336,12,FALSE)</f>
        <v>6.7415730337078646E-5</v>
      </c>
      <c r="AM207" s="424">
        <f t="shared" si="216"/>
        <v>14</v>
      </c>
      <c r="AN207" s="405">
        <f t="shared" si="198"/>
        <v>14</v>
      </c>
      <c r="AP207" s="405">
        <f>VLOOKUP($A207,'urban rural'!$A$11:$S$336,13,FALSE)</f>
        <v>2.2396416573348266E-5</v>
      </c>
      <c r="AQ207" s="424">
        <f t="shared" si="217"/>
        <v>6</v>
      </c>
      <c r="AR207" s="405">
        <f t="shared" si="199"/>
        <v>6</v>
      </c>
      <c r="AT207" s="405">
        <f>VLOOKUP($A207,'urban rural'!$A$11:$S$336,14,FALSE)</f>
        <v>0</v>
      </c>
      <c r="AU207" s="424">
        <f t="shared" si="218"/>
        <v>1</v>
      </c>
      <c r="AV207" s="405">
        <f t="shared" si="200"/>
        <v>1</v>
      </c>
      <c r="AX207" s="405">
        <f>VLOOKUP($A207,'urban rural'!$A$11:$S$336,15,FALSE)</f>
        <v>0</v>
      </c>
      <c r="AY207" s="424">
        <f t="shared" si="219"/>
        <v>1</v>
      </c>
      <c r="AZ207" s="405">
        <f t="shared" si="201"/>
        <v>1</v>
      </c>
      <c r="BB207" s="405" t="str">
        <f>VLOOKUP($A207,'urban rural'!$A$11:$S$336,16,FALSE)</f>
        <v>error</v>
      </c>
      <c r="BC207" s="424">
        <f t="shared" si="220"/>
        <v>1</v>
      </c>
      <c r="BD207" s="405" t="str">
        <f t="shared" si="202"/>
        <v>9999</v>
      </c>
      <c r="BF207" s="405" t="str">
        <f>VLOOKUP($A207,'urban rural'!$A$11:$S$336,17,FALSE)</f>
        <v>error</v>
      </c>
      <c r="BG207" s="424">
        <f t="shared" si="221"/>
        <v>1</v>
      </c>
      <c r="BH207" s="405" t="str">
        <f t="shared" si="203"/>
        <v>9999</v>
      </c>
      <c r="BJ207" s="405" t="str">
        <f>VLOOKUP($A207,'urban rural'!$A$11:$S$336,18,FALSE)</f>
        <v>error</v>
      </c>
      <c r="BK207" s="424">
        <f t="shared" si="222"/>
        <v>1</v>
      </c>
      <c r="BL207" s="405" t="str">
        <f t="shared" si="204"/>
        <v>9999</v>
      </c>
      <c r="BN207" s="405" t="str">
        <f>VLOOKUP($A207,'urban rural'!$A$11:$S$336,19,FALSE)</f>
        <v>error</v>
      </c>
      <c r="BO207" s="424">
        <f t="shared" si="223"/>
        <v>1</v>
      </c>
      <c r="BP207" s="405" t="str">
        <f t="shared" si="205"/>
        <v>9999</v>
      </c>
      <c r="BQ207" s="167">
        <f>VLOOKUP(A207,'[1]average earnings workplace 2012'!$A$13:$GY$599,[1]lists1!$B$12,FALSE)</f>
        <v>11.51</v>
      </c>
      <c r="BR207" s="167" t="e">
        <f t="shared" si="206"/>
        <v>#N/A</v>
      </c>
      <c r="BS207" s="167" t="e">
        <f t="shared" si="207"/>
        <v>#N/A</v>
      </c>
    </row>
    <row r="208" spans="1:71" x14ac:dyDescent="0.25">
      <c r="A208" s="420" t="s">
        <v>197</v>
      </c>
      <c r="B208" s="167" t="str">
        <f t="shared" si="188"/>
        <v>OU</v>
      </c>
      <c r="C208" s="405" t="str">
        <f>VLOOKUP(A208,'urban rural'!$A$11:$B$336,2,FALSE)</f>
        <v>Other Urban</v>
      </c>
      <c r="D208" s="167" t="str">
        <f t="shared" si="189"/>
        <v>Predominantly Urban</v>
      </c>
      <c r="F208" s="405">
        <f>VLOOKUP($A208,'urban rural'!$A$11:$S$336,4,FALSE)</f>
        <v>4.1250000000000002E-3</v>
      </c>
      <c r="G208" s="424">
        <f t="shared" si="208"/>
        <v>50</v>
      </c>
      <c r="H208" s="405">
        <f t="shared" si="190"/>
        <v>50</v>
      </c>
      <c r="J208" s="405">
        <f>VLOOKUP($A208,'urban rural'!$A$11:$S$336,5,FALSE)</f>
        <v>1.88268156424581E-3</v>
      </c>
      <c r="K208" s="424">
        <f t="shared" si="209"/>
        <v>44</v>
      </c>
      <c r="L208" s="405">
        <f t="shared" si="191"/>
        <v>44</v>
      </c>
      <c r="N208" s="405">
        <f>VLOOKUP($A208,'urban rural'!$A$11:$S$336,6,FALSE)</f>
        <v>2.9592959295929593E-3</v>
      </c>
      <c r="O208" s="424">
        <f t="shared" si="210"/>
        <v>49</v>
      </c>
      <c r="P208" s="405">
        <f t="shared" si="192"/>
        <v>49</v>
      </c>
      <c r="R208" s="405">
        <f>VLOOKUP($A208,'urban rural'!$A$11:$S$336,7,FALSE)</f>
        <v>4.6634007751930476E-3</v>
      </c>
      <c r="S208" s="424">
        <f t="shared" si="211"/>
        <v>52</v>
      </c>
      <c r="T208" s="405">
        <f t="shared" si="193"/>
        <v>52</v>
      </c>
      <c r="V208" s="405">
        <f>VLOOKUP($A208,'urban rural'!$A$11:$S$336,8,FALSE)</f>
        <v>3.7499999999999999E-3</v>
      </c>
      <c r="W208" s="424">
        <f t="shared" si="212"/>
        <v>57</v>
      </c>
      <c r="X208" s="405">
        <f t="shared" si="194"/>
        <v>57</v>
      </c>
      <c r="Z208" s="405">
        <f>VLOOKUP($A208,'urban rural'!$A$11:$S$336,9,FALSE)</f>
        <v>1.4134078212290502E-3</v>
      </c>
      <c r="AA208" s="424">
        <f t="shared" si="213"/>
        <v>55</v>
      </c>
      <c r="AB208" s="405">
        <f t="shared" si="195"/>
        <v>55</v>
      </c>
      <c r="AD208" s="405">
        <f>VLOOKUP($A208,'urban rural'!$A$11:$S$336,10,FALSE)</f>
        <v>2.6127612761276129E-3</v>
      </c>
      <c r="AE208" s="424">
        <f t="shared" si="214"/>
        <v>57</v>
      </c>
      <c r="AF208" s="405">
        <f t="shared" si="196"/>
        <v>57</v>
      </c>
      <c r="AH208" s="405">
        <f>VLOOKUP($A208,'urban rural'!$A$11:$S$336,11,FALSE)</f>
        <v>3.7328390866795129E-3</v>
      </c>
      <c r="AI208" s="424">
        <f t="shared" si="215"/>
        <v>58</v>
      </c>
      <c r="AJ208" s="405">
        <f t="shared" si="197"/>
        <v>58</v>
      </c>
      <c r="AL208" s="405">
        <f>VLOOKUP($A208,'urban rural'!$A$11:$S$336,12,FALSE)</f>
        <v>3.7500000000000001E-4</v>
      </c>
      <c r="AM208" s="424">
        <f t="shared" si="216"/>
        <v>33</v>
      </c>
      <c r="AN208" s="405">
        <f t="shared" si="198"/>
        <v>33</v>
      </c>
      <c r="AP208" s="405">
        <f>VLOOKUP($A208,'urban rural'!$A$11:$S$336,13,FALSE)</f>
        <v>4.6927374301675975E-4</v>
      </c>
      <c r="AQ208" s="424">
        <f t="shared" si="217"/>
        <v>34</v>
      </c>
      <c r="AR208" s="405">
        <f t="shared" si="199"/>
        <v>34</v>
      </c>
      <c r="AT208" s="405">
        <f>VLOOKUP($A208,'urban rural'!$A$11:$S$336,14,FALSE)</f>
        <v>3.4653465346534652E-4</v>
      </c>
      <c r="AU208" s="424">
        <f t="shared" si="218"/>
        <v>29</v>
      </c>
      <c r="AV208" s="405">
        <f t="shared" si="200"/>
        <v>29</v>
      </c>
      <c r="AX208" s="405">
        <f>VLOOKUP($A208,'urban rural'!$A$11:$S$336,15,FALSE)</f>
        <v>9.3056168851353438E-4</v>
      </c>
      <c r="AY208" s="424">
        <f t="shared" si="219"/>
        <v>39</v>
      </c>
      <c r="AZ208" s="405">
        <f t="shared" si="201"/>
        <v>39</v>
      </c>
      <c r="BB208" s="405" t="str">
        <f>VLOOKUP($A208,'urban rural'!$A$11:$S$336,16,FALSE)</f>
        <v>error</v>
      </c>
      <c r="BC208" s="424">
        <f t="shared" si="220"/>
        <v>1</v>
      </c>
      <c r="BD208" s="405" t="str">
        <f t="shared" si="202"/>
        <v>9999</v>
      </c>
      <c r="BF208" s="405" t="str">
        <f>VLOOKUP($A208,'urban rural'!$A$11:$S$336,17,FALSE)</f>
        <v>error</v>
      </c>
      <c r="BG208" s="424">
        <f t="shared" si="221"/>
        <v>1</v>
      </c>
      <c r="BH208" s="405" t="str">
        <f t="shared" si="203"/>
        <v>9999</v>
      </c>
      <c r="BJ208" s="405" t="str">
        <f>VLOOKUP($A208,'urban rural'!$A$11:$S$336,18,FALSE)</f>
        <v>error</v>
      </c>
      <c r="BK208" s="424">
        <f t="shared" si="222"/>
        <v>1</v>
      </c>
      <c r="BL208" s="405" t="str">
        <f t="shared" si="204"/>
        <v>9999</v>
      </c>
      <c r="BN208" s="405" t="str">
        <f>VLOOKUP($A208,'urban rural'!$A$11:$S$336,19,FALSE)</f>
        <v>error</v>
      </c>
      <c r="BO208" s="424">
        <f t="shared" si="223"/>
        <v>1</v>
      </c>
      <c r="BP208" s="405" t="str">
        <f t="shared" si="205"/>
        <v>9999</v>
      </c>
      <c r="BQ208" s="167">
        <f>VLOOKUP(A208,'[1]average earnings workplace 2012'!$A$13:$GY$599,[1]lists1!$B$12,FALSE)</f>
        <v>13.53</v>
      </c>
      <c r="BR208" s="167" t="e">
        <f t="shared" si="206"/>
        <v>#N/A</v>
      </c>
      <c r="BS208" s="167" t="e">
        <f t="shared" si="207"/>
        <v>#N/A</v>
      </c>
    </row>
    <row r="209" spans="1:71" x14ac:dyDescent="0.25">
      <c r="A209" s="420" t="s">
        <v>198</v>
      </c>
      <c r="B209" s="167" t="str">
        <f t="shared" si="188"/>
        <v>OU</v>
      </c>
      <c r="C209" s="405" t="str">
        <f>VLOOKUP(A209,'urban rural'!$A$11:$B$336,2,FALSE)</f>
        <v>Other Urban</v>
      </c>
      <c r="D209" s="167" t="str">
        <f t="shared" si="189"/>
        <v>Predominantly Urban</v>
      </c>
      <c r="F209" s="405">
        <f>VLOOKUP($A209,'urban rural'!$A$11:$S$336,4,FALSE)</f>
        <v>1.9009900990099009E-3</v>
      </c>
      <c r="G209" s="424">
        <f t="shared" si="208"/>
        <v>37</v>
      </c>
      <c r="H209" s="405">
        <f t="shared" si="190"/>
        <v>37</v>
      </c>
      <c r="J209" s="405">
        <f>VLOOKUP($A209,'urban rural'!$A$11:$S$336,5,FALSE)</f>
        <v>1.8372184907151324E-3</v>
      </c>
      <c r="K209" s="424">
        <f t="shared" si="209"/>
        <v>42</v>
      </c>
      <c r="L209" s="405">
        <f t="shared" si="191"/>
        <v>42</v>
      </c>
      <c r="N209" s="405">
        <f>VLOOKUP($A209,'urban rural'!$A$11:$S$336,6,FALSE)</f>
        <v>1.8174665617623918E-3</v>
      </c>
      <c r="O209" s="424">
        <f t="shared" si="210"/>
        <v>39</v>
      </c>
      <c r="P209" s="405">
        <f t="shared" si="192"/>
        <v>39</v>
      </c>
      <c r="R209" s="405">
        <f>VLOOKUP($A209,'urban rural'!$A$11:$S$336,7,FALSE)</f>
        <v>1.2694027354967379E-3</v>
      </c>
      <c r="S209" s="424">
        <f t="shared" si="211"/>
        <v>35</v>
      </c>
      <c r="T209" s="405">
        <f t="shared" si="193"/>
        <v>35</v>
      </c>
      <c r="V209" s="405">
        <f>VLOOKUP($A209,'urban rural'!$A$11:$S$336,8,FALSE)</f>
        <v>9.2673267326732675E-4</v>
      </c>
      <c r="W209" s="424">
        <f t="shared" si="212"/>
        <v>32</v>
      </c>
      <c r="X209" s="405">
        <f t="shared" si="194"/>
        <v>32</v>
      </c>
      <c r="Z209" s="405">
        <f>VLOOKUP($A209,'urban rural'!$A$11:$S$336,9,FALSE)</f>
        <v>4.9387593836428293E-4</v>
      </c>
      <c r="AA209" s="424">
        <f t="shared" si="213"/>
        <v>36</v>
      </c>
      <c r="AB209" s="405">
        <f t="shared" si="195"/>
        <v>36</v>
      </c>
      <c r="AD209" s="405">
        <f>VLOOKUP($A209,'urban rural'!$A$11:$S$336,10,FALSE)</f>
        <v>5.7435090479937057E-4</v>
      </c>
      <c r="AE209" s="424">
        <f t="shared" si="214"/>
        <v>31</v>
      </c>
      <c r="AF209" s="405">
        <f t="shared" si="196"/>
        <v>31</v>
      </c>
      <c r="AH209" s="405">
        <f>VLOOKUP($A209,'urban rural'!$A$11:$S$336,11,FALSE)</f>
        <v>4.3549728944687908E-4</v>
      </c>
      <c r="AI209" s="424">
        <f t="shared" si="215"/>
        <v>27</v>
      </c>
      <c r="AJ209" s="405">
        <f t="shared" si="197"/>
        <v>27</v>
      </c>
      <c r="AL209" s="405">
        <f>VLOOKUP($A209,'urban rural'!$A$11:$S$336,12,FALSE)</f>
        <v>9.742574257425743E-4</v>
      </c>
      <c r="AM209" s="424">
        <f t="shared" si="216"/>
        <v>41</v>
      </c>
      <c r="AN209" s="405">
        <f t="shared" si="198"/>
        <v>41</v>
      </c>
      <c r="AP209" s="405">
        <f>VLOOKUP($A209,'urban rural'!$A$11:$S$336,13,FALSE)</f>
        <v>1.3433425523508495E-3</v>
      </c>
      <c r="AQ209" s="424">
        <f t="shared" si="217"/>
        <v>43</v>
      </c>
      <c r="AR209" s="405">
        <f t="shared" si="199"/>
        <v>43</v>
      </c>
      <c r="AT209" s="405">
        <f>VLOOKUP($A209,'urban rural'!$A$11:$S$336,14,FALSE)</f>
        <v>1.2391817466561763E-3</v>
      </c>
      <c r="AU209" s="424">
        <f t="shared" si="218"/>
        <v>41</v>
      </c>
      <c r="AV209" s="405">
        <f t="shared" si="200"/>
        <v>41</v>
      </c>
      <c r="AX209" s="405">
        <f>VLOOKUP($A209,'urban rural'!$A$11:$S$336,15,FALSE)</f>
        <v>8.3390544604985885E-4</v>
      </c>
      <c r="AY209" s="424">
        <f t="shared" si="219"/>
        <v>38</v>
      </c>
      <c r="AZ209" s="405">
        <f t="shared" si="201"/>
        <v>38</v>
      </c>
      <c r="BB209" s="405" t="str">
        <f>VLOOKUP($A209,'urban rural'!$A$11:$S$336,16,FALSE)</f>
        <v>error</v>
      </c>
      <c r="BC209" s="424">
        <f t="shared" si="220"/>
        <v>1</v>
      </c>
      <c r="BD209" s="405" t="str">
        <f t="shared" si="202"/>
        <v>9999</v>
      </c>
      <c r="BF209" s="405" t="str">
        <f>VLOOKUP($A209,'urban rural'!$A$11:$S$336,17,FALSE)</f>
        <v>error</v>
      </c>
      <c r="BG209" s="424">
        <f t="shared" si="221"/>
        <v>1</v>
      </c>
      <c r="BH209" s="405" t="str">
        <f t="shared" si="203"/>
        <v>9999</v>
      </c>
      <c r="BJ209" s="405" t="str">
        <f>VLOOKUP($A209,'urban rural'!$A$11:$S$336,18,FALSE)</f>
        <v>error</v>
      </c>
      <c r="BK209" s="424">
        <f t="shared" si="222"/>
        <v>1</v>
      </c>
      <c r="BL209" s="405" t="str">
        <f t="shared" si="204"/>
        <v>9999</v>
      </c>
      <c r="BN209" s="405" t="str">
        <f>VLOOKUP($A209,'urban rural'!$A$11:$S$336,19,FALSE)</f>
        <v>error</v>
      </c>
      <c r="BO209" s="424">
        <f t="shared" si="223"/>
        <v>1</v>
      </c>
      <c r="BP209" s="405" t="str">
        <f t="shared" si="205"/>
        <v>9999</v>
      </c>
      <c r="BQ209" s="167">
        <f>VLOOKUP(A209,'[1]average earnings workplace 2012'!$A$13:$GY$599,[1]lists1!$B$12,FALSE)</f>
        <v>13.6</v>
      </c>
      <c r="BR209" s="167" t="e">
        <f t="shared" si="206"/>
        <v>#N/A</v>
      </c>
      <c r="BS209" s="167" t="e">
        <f t="shared" si="207"/>
        <v>#N/A</v>
      </c>
    </row>
    <row r="210" spans="1:71" x14ac:dyDescent="0.25">
      <c r="A210" s="420" t="s">
        <v>199</v>
      </c>
      <c r="B210" s="167" t="str">
        <f t="shared" si="188"/>
        <v>LU</v>
      </c>
      <c r="C210" s="405" t="str">
        <f>VLOOKUP(A210,'urban rural'!$A$11:$B$336,2,FALSE)</f>
        <v>Large Urban</v>
      </c>
      <c r="D210" s="167" t="str">
        <f t="shared" si="189"/>
        <v>Predominantly Urban</v>
      </c>
      <c r="F210" s="405">
        <f>VLOOKUP($A210,'urban rural'!$A$11:$S$336,4,FALSE)</f>
        <v>1.2343966712898753E-3</v>
      </c>
      <c r="G210" s="424">
        <f t="shared" si="208"/>
        <v>19</v>
      </c>
      <c r="H210" s="405">
        <f t="shared" si="190"/>
        <v>19</v>
      </c>
      <c r="J210" s="405">
        <f>VLOOKUP($A210,'urban rural'!$A$11:$S$336,5,FALSE)</f>
        <v>7.2214580467675382E-4</v>
      </c>
      <c r="K210" s="424">
        <f t="shared" si="209"/>
        <v>18</v>
      </c>
      <c r="L210" s="405">
        <f t="shared" si="191"/>
        <v>18</v>
      </c>
      <c r="N210" s="405">
        <f>VLOOKUP($A210,'urban rural'!$A$11:$S$336,6,FALSE)</f>
        <v>6.7438692098092641E-4</v>
      </c>
      <c r="O210" s="424">
        <f t="shared" si="210"/>
        <v>18</v>
      </c>
      <c r="P210" s="405">
        <f t="shared" si="192"/>
        <v>18</v>
      </c>
      <c r="R210" s="405">
        <f>VLOOKUP($A210,'urban rural'!$A$11:$S$336,7,FALSE)</f>
        <v>8.9643115229124369E-4</v>
      </c>
      <c r="S210" s="424">
        <f t="shared" si="211"/>
        <v>20</v>
      </c>
      <c r="T210" s="405">
        <f t="shared" si="193"/>
        <v>20</v>
      </c>
      <c r="V210" s="405">
        <f>VLOOKUP($A210,'urban rural'!$A$11:$S$336,8,FALSE)</f>
        <v>8.8765603328710128E-4</v>
      </c>
      <c r="W210" s="424">
        <f t="shared" si="212"/>
        <v>24</v>
      </c>
      <c r="X210" s="405">
        <f t="shared" si="194"/>
        <v>24</v>
      </c>
      <c r="Z210" s="405">
        <f>VLOOKUP($A210,'urban rural'!$A$11:$S$336,9,FALSE)</f>
        <v>3.7826685006877577E-4</v>
      </c>
      <c r="AA210" s="424">
        <f t="shared" si="213"/>
        <v>23</v>
      </c>
      <c r="AB210" s="405">
        <f t="shared" si="195"/>
        <v>23</v>
      </c>
      <c r="AD210" s="405">
        <f>VLOOKUP($A210,'urban rural'!$A$11:$S$336,10,FALSE)</f>
        <v>3.8147138964577656E-4</v>
      </c>
      <c r="AE210" s="424">
        <f t="shared" si="214"/>
        <v>17</v>
      </c>
      <c r="AF210" s="405">
        <f t="shared" si="196"/>
        <v>17</v>
      </c>
      <c r="AH210" s="405">
        <f>VLOOKUP($A210,'urban rural'!$A$11:$S$336,11,FALSE)</f>
        <v>3.3365966300651469E-4</v>
      </c>
      <c r="AI210" s="424">
        <f t="shared" si="215"/>
        <v>19</v>
      </c>
      <c r="AJ210" s="405">
        <f t="shared" si="197"/>
        <v>19</v>
      </c>
      <c r="AL210" s="405">
        <f>VLOOKUP($A210,'urban rural'!$A$11:$S$336,12,FALSE)</f>
        <v>3.4674063800277393E-4</v>
      </c>
      <c r="AM210" s="424">
        <f t="shared" si="216"/>
        <v>17</v>
      </c>
      <c r="AN210" s="405">
        <f t="shared" si="198"/>
        <v>17</v>
      </c>
      <c r="AP210" s="405">
        <f>VLOOKUP($A210,'urban rural'!$A$11:$S$336,13,FALSE)</f>
        <v>3.43878954607978E-4</v>
      </c>
      <c r="AQ210" s="424">
        <f t="shared" si="217"/>
        <v>17</v>
      </c>
      <c r="AR210" s="405">
        <f t="shared" si="199"/>
        <v>17</v>
      </c>
      <c r="AT210" s="405">
        <f>VLOOKUP($A210,'urban rural'!$A$11:$S$336,14,FALSE)</f>
        <v>2.9291553133514985E-4</v>
      </c>
      <c r="AU210" s="424">
        <f t="shared" si="218"/>
        <v>17</v>
      </c>
      <c r="AV210" s="405">
        <f t="shared" si="200"/>
        <v>17</v>
      </c>
      <c r="AX210" s="405">
        <f>VLOOKUP($A210,'urban rural'!$A$11:$S$336,15,FALSE)</f>
        <v>5.6277148928472916E-4</v>
      </c>
      <c r="AY210" s="424">
        <f t="shared" si="219"/>
        <v>19</v>
      </c>
      <c r="AZ210" s="405">
        <f t="shared" si="201"/>
        <v>19</v>
      </c>
      <c r="BB210" s="405" t="str">
        <f>VLOOKUP($A210,'urban rural'!$A$11:$S$336,16,FALSE)</f>
        <v>error</v>
      </c>
      <c r="BC210" s="424">
        <f t="shared" si="220"/>
        <v>1</v>
      </c>
      <c r="BD210" s="405" t="str">
        <f t="shared" si="202"/>
        <v>9999</v>
      </c>
      <c r="BF210" s="405" t="str">
        <f>VLOOKUP($A210,'urban rural'!$A$11:$S$336,17,FALSE)</f>
        <v>error</v>
      </c>
      <c r="BG210" s="424">
        <f t="shared" si="221"/>
        <v>1</v>
      </c>
      <c r="BH210" s="405" t="str">
        <f t="shared" si="203"/>
        <v>9999</v>
      </c>
      <c r="BJ210" s="405" t="str">
        <f>VLOOKUP($A210,'urban rural'!$A$11:$S$336,18,FALSE)</f>
        <v>error</v>
      </c>
      <c r="BK210" s="424">
        <f t="shared" si="222"/>
        <v>1</v>
      </c>
      <c r="BL210" s="405" t="str">
        <f t="shared" si="204"/>
        <v>9999</v>
      </c>
      <c r="BN210" s="405" t="str">
        <f>VLOOKUP($A210,'urban rural'!$A$11:$S$336,19,FALSE)</f>
        <v>error</v>
      </c>
      <c r="BO210" s="424">
        <f t="shared" si="223"/>
        <v>1</v>
      </c>
      <c r="BP210" s="405" t="str">
        <f t="shared" si="205"/>
        <v>9999</v>
      </c>
      <c r="BQ210" s="167">
        <f>VLOOKUP(A210,'[1]average earnings workplace 2012'!$A$13:$GY$599,[1]lists1!$B$12,FALSE)</f>
        <v>12.82</v>
      </c>
      <c r="BR210" s="167" t="e">
        <f t="shared" si="206"/>
        <v>#N/A</v>
      </c>
      <c r="BS210" s="167" t="e">
        <f t="shared" si="207"/>
        <v>#N/A</v>
      </c>
    </row>
    <row r="211" spans="1:71" x14ac:dyDescent="0.25">
      <c r="A211" s="420" t="s">
        <v>200</v>
      </c>
      <c r="B211" s="167" t="str">
        <f t="shared" si="188"/>
        <v>LU</v>
      </c>
      <c r="C211" s="405" t="str">
        <f>VLOOKUP(A211,'urban rural'!$A$11:$B$336,2,FALSE)</f>
        <v>Large Urban</v>
      </c>
      <c r="D211" s="167" t="str">
        <f t="shared" si="189"/>
        <v>Predominantly Urban</v>
      </c>
      <c r="F211" s="405">
        <f>VLOOKUP($A211,'urban rural'!$A$11:$S$336,4,FALSE)</f>
        <v>3.9591836734693877E-3</v>
      </c>
      <c r="G211" s="424">
        <f t="shared" si="208"/>
        <v>31</v>
      </c>
      <c r="H211" s="405">
        <f t="shared" si="190"/>
        <v>31</v>
      </c>
      <c r="J211" s="405">
        <f>VLOOKUP($A211,'urban rural'!$A$11:$S$336,5,FALSE)</f>
        <v>3.201005025125628E-3</v>
      </c>
      <c r="K211" s="424">
        <f t="shared" si="209"/>
        <v>32</v>
      </c>
      <c r="L211" s="405">
        <f t="shared" si="191"/>
        <v>32</v>
      </c>
      <c r="N211" s="405">
        <f>VLOOKUP($A211,'urban rural'!$A$11:$S$336,6,FALSE)</f>
        <v>3.0685742476566353E-3</v>
      </c>
      <c r="O211" s="424">
        <f t="shared" si="210"/>
        <v>29</v>
      </c>
      <c r="P211" s="405">
        <f t="shared" si="192"/>
        <v>29</v>
      </c>
      <c r="R211" s="405">
        <f>VLOOKUP($A211,'urban rural'!$A$11:$S$336,7,FALSE)</f>
        <v>2.4622529603321799E-3</v>
      </c>
      <c r="S211" s="424">
        <f t="shared" si="211"/>
        <v>31</v>
      </c>
      <c r="T211" s="405">
        <f t="shared" si="193"/>
        <v>31</v>
      </c>
      <c r="V211" s="405">
        <f>VLOOKUP($A211,'urban rural'!$A$11:$S$336,8,FALSE)</f>
        <v>1.1173469387755102E-3</v>
      </c>
      <c r="W211" s="424">
        <f t="shared" si="212"/>
        <v>28</v>
      </c>
      <c r="X211" s="405">
        <f t="shared" si="194"/>
        <v>28</v>
      </c>
      <c r="Z211" s="405">
        <f>VLOOKUP($A211,'urban rural'!$A$11:$S$336,9,FALSE)</f>
        <v>5.9798994974874368E-4</v>
      </c>
      <c r="AA211" s="424">
        <f t="shared" si="213"/>
        <v>30</v>
      </c>
      <c r="AB211" s="405">
        <f t="shared" si="195"/>
        <v>30</v>
      </c>
      <c r="AD211" s="405">
        <f>VLOOKUP($A211,'urban rural'!$A$11:$S$336,10,FALSE)</f>
        <v>7.1040947212629504E-4</v>
      </c>
      <c r="AE211" s="424">
        <f t="shared" si="214"/>
        <v>28</v>
      </c>
      <c r="AF211" s="405">
        <f t="shared" si="196"/>
        <v>28</v>
      </c>
      <c r="AH211" s="405">
        <f>VLOOKUP($A211,'urban rural'!$A$11:$S$336,11,FALSE)</f>
        <v>6.5550795025735571E-4</v>
      </c>
      <c r="AI211" s="424">
        <f t="shared" si="215"/>
        <v>27</v>
      </c>
      <c r="AJ211" s="405">
        <f t="shared" si="197"/>
        <v>27</v>
      </c>
      <c r="AL211" s="405">
        <f>VLOOKUP($A211,'urban rural'!$A$11:$S$336,12,FALSE)</f>
        <v>2.846938775510204E-3</v>
      </c>
      <c r="AM211" s="424">
        <f t="shared" si="216"/>
        <v>33</v>
      </c>
      <c r="AN211" s="405">
        <f t="shared" si="198"/>
        <v>33</v>
      </c>
      <c r="AP211" s="405">
        <f>VLOOKUP($A211,'urban rural'!$A$11:$S$336,13,FALSE)</f>
        <v>2.6030150753768846E-3</v>
      </c>
      <c r="AQ211" s="424">
        <f t="shared" si="217"/>
        <v>31</v>
      </c>
      <c r="AR211" s="405">
        <f t="shared" si="199"/>
        <v>31</v>
      </c>
      <c r="AT211" s="405">
        <f>VLOOKUP($A211,'urban rural'!$A$11:$S$336,14,FALSE)</f>
        <v>2.3532313764183521E-3</v>
      </c>
      <c r="AU211" s="424">
        <f t="shared" si="218"/>
        <v>31</v>
      </c>
      <c r="AV211" s="405">
        <f t="shared" si="200"/>
        <v>31</v>
      </c>
      <c r="AX211" s="405">
        <f>VLOOKUP($A211,'urban rural'!$A$11:$S$336,15,FALSE)</f>
        <v>1.8067450100748244E-3</v>
      </c>
      <c r="AY211" s="424">
        <f t="shared" si="219"/>
        <v>32</v>
      </c>
      <c r="AZ211" s="405">
        <f t="shared" si="201"/>
        <v>32</v>
      </c>
      <c r="BB211" s="405" t="str">
        <f>VLOOKUP($A211,'urban rural'!$A$11:$S$336,16,FALSE)</f>
        <v>error</v>
      </c>
      <c r="BC211" s="424">
        <f t="shared" si="220"/>
        <v>1</v>
      </c>
      <c r="BD211" s="405" t="str">
        <f t="shared" si="202"/>
        <v>9999</v>
      </c>
      <c r="BF211" s="405" t="str">
        <f>VLOOKUP($A211,'urban rural'!$A$11:$S$336,17,FALSE)</f>
        <v>error</v>
      </c>
      <c r="BG211" s="424">
        <f t="shared" si="221"/>
        <v>1</v>
      </c>
      <c r="BH211" s="405" t="str">
        <f t="shared" si="203"/>
        <v>9999</v>
      </c>
      <c r="BJ211" s="405" t="str">
        <f>VLOOKUP($A211,'urban rural'!$A$11:$S$336,18,FALSE)</f>
        <v>error</v>
      </c>
      <c r="BK211" s="424">
        <f t="shared" si="222"/>
        <v>1</v>
      </c>
      <c r="BL211" s="405" t="str">
        <f t="shared" si="204"/>
        <v>9999</v>
      </c>
      <c r="BN211" s="405" t="str">
        <f>VLOOKUP($A211,'urban rural'!$A$11:$S$336,19,FALSE)</f>
        <v>error</v>
      </c>
      <c r="BO211" s="424">
        <f t="shared" si="223"/>
        <v>1</v>
      </c>
      <c r="BP211" s="405" t="str">
        <f t="shared" si="205"/>
        <v>9999</v>
      </c>
      <c r="BQ211" s="167">
        <f>VLOOKUP(A211,'[1]average earnings workplace 2012'!$A$13:$GY$599,[1]lists1!$B$12,FALSE)</f>
        <v>14.44</v>
      </c>
      <c r="BR211" s="167" t="e">
        <f t="shared" si="206"/>
        <v>#N/A</v>
      </c>
      <c r="BS211" s="167" t="e">
        <f t="shared" si="207"/>
        <v>#N/A</v>
      </c>
    </row>
    <row r="212" spans="1:71" x14ac:dyDescent="0.25">
      <c r="A212" s="420" t="s">
        <v>201</v>
      </c>
      <c r="B212" s="167" t="str">
        <f t="shared" si="188"/>
        <v>LU</v>
      </c>
      <c r="C212" s="405" t="str">
        <f>VLOOKUP(A212,'urban rural'!$A$11:$B$336,2,FALSE)</f>
        <v>Large Urban</v>
      </c>
      <c r="D212" s="167" t="str">
        <f t="shared" si="189"/>
        <v>Predominantly Urban</v>
      </c>
      <c r="F212" s="405">
        <f>VLOOKUP($A212,'urban rural'!$A$11:$S$336,4,FALSE)</f>
        <v>5.7008670520231211E-3</v>
      </c>
      <c r="G212" s="424">
        <f t="shared" si="208"/>
        <v>35</v>
      </c>
      <c r="H212" s="405">
        <f t="shared" si="190"/>
        <v>35</v>
      </c>
      <c r="J212" s="405">
        <f>VLOOKUP($A212,'urban rural'!$A$11:$S$336,5,FALSE)</f>
        <v>4.1956521739130431E-3</v>
      </c>
      <c r="K212" s="424">
        <f t="shared" si="209"/>
        <v>34</v>
      </c>
      <c r="L212" s="405">
        <f t="shared" si="191"/>
        <v>34</v>
      </c>
      <c r="N212" s="405">
        <f>VLOOKUP($A212,'urban rural'!$A$11:$S$336,6,FALSE)</f>
        <v>3.7824207492795389E-3</v>
      </c>
      <c r="O212" s="424">
        <f t="shared" si="210"/>
        <v>34</v>
      </c>
      <c r="P212" s="405">
        <f t="shared" si="192"/>
        <v>34</v>
      </c>
      <c r="R212" s="405">
        <f>VLOOKUP($A212,'urban rural'!$A$11:$S$336,7,FALSE)</f>
        <v>4.4770876581336633E-3</v>
      </c>
      <c r="S212" s="424">
        <f t="shared" si="211"/>
        <v>36</v>
      </c>
      <c r="T212" s="405">
        <f t="shared" si="193"/>
        <v>36</v>
      </c>
      <c r="V212" s="405">
        <f>VLOOKUP($A212,'urban rural'!$A$11:$S$336,8,FALSE)</f>
        <v>1.3078034682080925E-3</v>
      </c>
      <c r="W212" s="424">
        <f t="shared" si="212"/>
        <v>30</v>
      </c>
      <c r="X212" s="405">
        <f t="shared" si="194"/>
        <v>30</v>
      </c>
      <c r="Z212" s="405">
        <f>VLOOKUP($A212,'urban rural'!$A$11:$S$336,9,FALSE)</f>
        <v>5.6521739130434778E-4</v>
      </c>
      <c r="AA212" s="424">
        <f t="shared" si="213"/>
        <v>27</v>
      </c>
      <c r="AB212" s="405">
        <f t="shared" si="195"/>
        <v>27</v>
      </c>
      <c r="AD212" s="405">
        <f>VLOOKUP($A212,'urban rural'!$A$11:$S$336,10,FALSE)</f>
        <v>7.4927953890489916E-4</v>
      </c>
      <c r="AE212" s="424">
        <f t="shared" si="214"/>
        <v>30</v>
      </c>
      <c r="AF212" s="405">
        <f t="shared" si="196"/>
        <v>30</v>
      </c>
      <c r="AH212" s="405">
        <f>VLOOKUP($A212,'urban rural'!$A$11:$S$336,11,FALSE)</f>
        <v>6.6095222847726307E-4</v>
      </c>
      <c r="AI212" s="424">
        <f t="shared" si="215"/>
        <v>28</v>
      </c>
      <c r="AJ212" s="405">
        <f t="shared" si="197"/>
        <v>28</v>
      </c>
      <c r="AL212" s="405">
        <f>VLOOKUP($A212,'urban rural'!$A$11:$S$336,12,FALSE)</f>
        <v>4.3930635838150293E-3</v>
      </c>
      <c r="AM212" s="424">
        <f t="shared" si="216"/>
        <v>37</v>
      </c>
      <c r="AN212" s="405">
        <f t="shared" si="198"/>
        <v>37</v>
      </c>
      <c r="AP212" s="405">
        <f>VLOOKUP($A212,'urban rural'!$A$11:$S$336,13,FALSE)</f>
        <v>3.6231884057971015E-3</v>
      </c>
      <c r="AQ212" s="424">
        <f t="shared" si="217"/>
        <v>36</v>
      </c>
      <c r="AR212" s="405">
        <f t="shared" si="199"/>
        <v>36</v>
      </c>
      <c r="AT212" s="405">
        <f>VLOOKUP($A212,'urban rural'!$A$11:$S$336,14,FALSE)</f>
        <v>3.0403458213256484E-3</v>
      </c>
      <c r="AU212" s="424">
        <f t="shared" si="218"/>
        <v>34</v>
      </c>
      <c r="AV212" s="405">
        <f t="shared" si="200"/>
        <v>34</v>
      </c>
      <c r="AX212" s="405">
        <f>VLOOKUP($A212,'urban rural'!$A$11:$S$336,15,FALSE)</f>
        <v>3.8161354296564003E-3</v>
      </c>
      <c r="AY212" s="424">
        <f t="shared" si="219"/>
        <v>37</v>
      </c>
      <c r="AZ212" s="405">
        <f t="shared" si="201"/>
        <v>37</v>
      </c>
      <c r="BB212" s="405" t="str">
        <f>VLOOKUP($A212,'urban rural'!$A$11:$S$336,16,FALSE)</f>
        <v>error</v>
      </c>
      <c r="BC212" s="424">
        <f t="shared" si="220"/>
        <v>1</v>
      </c>
      <c r="BD212" s="405" t="str">
        <f t="shared" si="202"/>
        <v>9999</v>
      </c>
      <c r="BF212" s="405" t="str">
        <f>VLOOKUP($A212,'urban rural'!$A$11:$S$336,17,FALSE)</f>
        <v>error</v>
      </c>
      <c r="BG212" s="424">
        <f t="shared" si="221"/>
        <v>1</v>
      </c>
      <c r="BH212" s="405" t="str">
        <f t="shared" si="203"/>
        <v>9999</v>
      </c>
      <c r="BJ212" s="405" t="str">
        <f>VLOOKUP($A212,'urban rural'!$A$11:$S$336,18,FALSE)</f>
        <v>error</v>
      </c>
      <c r="BK212" s="424">
        <f t="shared" si="222"/>
        <v>1</v>
      </c>
      <c r="BL212" s="405" t="str">
        <f t="shared" si="204"/>
        <v>9999</v>
      </c>
      <c r="BN212" s="405" t="str">
        <f>VLOOKUP($A212,'urban rural'!$A$11:$S$336,19,FALSE)</f>
        <v>error</v>
      </c>
      <c r="BO212" s="424">
        <f t="shared" si="223"/>
        <v>1</v>
      </c>
      <c r="BP212" s="405" t="str">
        <f t="shared" si="205"/>
        <v>9999</v>
      </c>
      <c r="BQ212" s="167">
        <f>VLOOKUP(A212,'[1]average earnings workplace 2012'!$A$13:$GY$599,[1]lists1!$B$12,FALSE)</f>
        <v>11.83</v>
      </c>
      <c r="BR212" s="167" t="e">
        <f t="shared" si="206"/>
        <v>#N/A</v>
      </c>
      <c r="BS212" s="167" t="e">
        <f t="shared" si="207"/>
        <v>#N/A</v>
      </c>
    </row>
    <row r="213" spans="1:71" x14ac:dyDescent="0.25">
      <c r="A213" s="420" t="s">
        <v>202</v>
      </c>
      <c r="B213" s="167" t="str">
        <f t="shared" si="188"/>
        <v>R80</v>
      </c>
      <c r="C213" s="405" t="str">
        <f>VLOOKUP(A213,'urban rural'!$A$11:$B$336,2,FALSE)</f>
        <v>Rural 80</v>
      </c>
      <c r="D213" s="167" t="str">
        <f t="shared" si="189"/>
        <v>Predominantly Rural</v>
      </c>
      <c r="F213" s="405">
        <f>VLOOKUP($A213,'urban rural'!$A$11:$S$336,4,FALSE)</f>
        <v>5.9734513274336285E-4</v>
      </c>
      <c r="G213" s="424">
        <f t="shared" si="208"/>
        <v>19</v>
      </c>
      <c r="H213" s="405">
        <f t="shared" si="190"/>
        <v>19</v>
      </c>
      <c r="J213" s="405">
        <f>VLOOKUP($A213,'urban rural'!$A$11:$S$336,5,FALSE)</f>
        <v>1.9955654101995565E-4</v>
      </c>
      <c r="K213" s="424">
        <f t="shared" si="209"/>
        <v>5</v>
      </c>
      <c r="L213" s="405">
        <f t="shared" si="191"/>
        <v>5</v>
      </c>
      <c r="N213" s="405">
        <f>VLOOKUP($A213,'urban rural'!$A$11:$S$336,6,FALSE)</f>
        <v>2.8761061946902652E-4</v>
      </c>
      <c r="O213" s="424">
        <f t="shared" si="210"/>
        <v>9</v>
      </c>
      <c r="P213" s="405">
        <f t="shared" si="192"/>
        <v>9</v>
      </c>
      <c r="R213" s="405">
        <f>VLOOKUP($A213,'urban rural'!$A$11:$S$336,7,FALSE)</f>
        <v>2.540071073256018E-4</v>
      </c>
      <c r="S213" s="424">
        <f t="shared" si="211"/>
        <v>14</v>
      </c>
      <c r="T213" s="405">
        <f t="shared" si="193"/>
        <v>14</v>
      </c>
      <c r="V213" s="405">
        <f>VLOOKUP($A213,'urban rural'!$A$11:$S$336,8,FALSE)</f>
        <v>5.3097345132743366E-4</v>
      </c>
      <c r="W213" s="424">
        <f t="shared" si="212"/>
        <v>24</v>
      </c>
      <c r="X213" s="405">
        <f t="shared" si="194"/>
        <v>24</v>
      </c>
      <c r="Z213" s="405">
        <f>VLOOKUP($A213,'urban rural'!$A$11:$S$336,9,FALSE)</f>
        <v>1.9955654101995565E-4</v>
      </c>
      <c r="AA213" s="424">
        <f t="shared" si="213"/>
        <v>16</v>
      </c>
      <c r="AB213" s="405">
        <f t="shared" si="195"/>
        <v>16</v>
      </c>
      <c r="AD213" s="405">
        <f>VLOOKUP($A213,'urban rural'!$A$11:$S$336,10,FALSE)</f>
        <v>2.8761061946902652E-4</v>
      </c>
      <c r="AE213" s="424">
        <f t="shared" si="214"/>
        <v>21</v>
      </c>
      <c r="AF213" s="405">
        <f t="shared" si="196"/>
        <v>21</v>
      </c>
      <c r="AH213" s="405">
        <f>VLOOKUP($A213,'urban rural'!$A$11:$S$336,11,FALSE)</f>
        <v>8.1345870750935156E-5</v>
      </c>
      <c r="AI213" s="424">
        <f t="shared" si="215"/>
        <v>3</v>
      </c>
      <c r="AJ213" s="405">
        <f t="shared" si="197"/>
        <v>3</v>
      </c>
      <c r="AL213" s="405">
        <f>VLOOKUP($A213,'urban rural'!$A$11:$S$336,12,FALSE)</f>
        <v>4.424778761061947E-5</v>
      </c>
      <c r="AM213" s="424">
        <f t="shared" si="216"/>
        <v>15</v>
      </c>
      <c r="AN213" s="405">
        <f t="shared" si="198"/>
        <v>15</v>
      </c>
      <c r="AP213" s="405">
        <f>VLOOKUP($A213,'urban rural'!$A$11:$S$336,13,FALSE)</f>
        <v>0</v>
      </c>
      <c r="AQ213" s="424">
        <f t="shared" si="217"/>
        <v>1</v>
      </c>
      <c r="AR213" s="405">
        <f t="shared" si="199"/>
        <v>1</v>
      </c>
      <c r="AT213" s="405">
        <f>VLOOKUP($A213,'urban rural'!$A$11:$S$336,14,FALSE)</f>
        <v>0</v>
      </c>
      <c r="AU213" s="424">
        <f t="shared" si="218"/>
        <v>1</v>
      </c>
      <c r="AV213" s="405">
        <f t="shared" si="200"/>
        <v>1</v>
      </c>
      <c r="AX213" s="405">
        <f>VLOOKUP($A213,'urban rural'!$A$11:$S$336,15,FALSE)</f>
        <v>1.7266123657466668E-4</v>
      </c>
      <c r="AY213" s="424">
        <f t="shared" si="219"/>
        <v>36</v>
      </c>
      <c r="AZ213" s="405">
        <f t="shared" si="201"/>
        <v>36</v>
      </c>
      <c r="BB213" s="405" t="str">
        <f>VLOOKUP($A213,'urban rural'!$A$11:$S$336,16,FALSE)</f>
        <v>error</v>
      </c>
      <c r="BC213" s="424">
        <f t="shared" si="220"/>
        <v>1</v>
      </c>
      <c r="BD213" s="405" t="str">
        <f t="shared" si="202"/>
        <v>9999</v>
      </c>
      <c r="BF213" s="405" t="str">
        <f>VLOOKUP($A213,'urban rural'!$A$11:$S$336,17,FALSE)</f>
        <v>error</v>
      </c>
      <c r="BG213" s="424">
        <f t="shared" si="221"/>
        <v>1</v>
      </c>
      <c r="BH213" s="405" t="str">
        <f t="shared" si="203"/>
        <v>9999</v>
      </c>
      <c r="BJ213" s="405" t="str">
        <f>VLOOKUP($A213,'urban rural'!$A$11:$S$336,18,FALSE)</f>
        <v>error</v>
      </c>
      <c r="BK213" s="424">
        <f t="shared" si="222"/>
        <v>1</v>
      </c>
      <c r="BL213" s="405" t="str">
        <f t="shared" si="204"/>
        <v>9999</v>
      </c>
      <c r="BN213" s="405" t="str">
        <f>VLOOKUP($A213,'urban rural'!$A$11:$S$336,19,FALSE)</f>
        <v>error</v>
      </c>
      <c r="BO213" s="424">
        <f t="shared" si="223"/>
        <v>1</v>
      </c>
      <c r="BP213" s="405" t="str">
        <f t="shared" si="205"/>
        <v>9999</v>
      </c>
      <c r="BQ213" s="167">
        <f>VLOOKUP(A213,'[1]average earnings workplace 2012'!$A$13:$GY$599,[1]lists1!$B$12,FALSE)</f>
        <v>13</v>
      </c>
      <c r="BR213" s="167" t="e">
        <f t="shared" si="206"/>
        <v>#N/A</v>
      </c>
      <c r="BS213" s="167" t="e">
        <f t="shared" si="207"/>
        <v>#N/A</v>
      </c>
    </row>
    <row r="214" spans="1:71" x14ac:dyDescent="0.25">
      <c r="A214" s="420" t="s">
        <v>203</v>
      </c>
      <c r="B214" s="167" t="str">
        <f t="shared" si="188"/>
        <v>LU</v>
      </c>
      <c r="C214" s="405" t="str">
        <f>VLOOKUP(A214,'urban rural'!$A$11:$B$336,2,FALSE)</f>
        <v>Large Urban</v>
      </c>
      <c r="D214" s="167" t="str">
        <f t="shared" si="189"/>
        <v>Predominantly Urban</v>
      </c>
      <c r="F214" s="405">
        <f>VLOOKUP($A214,'urban rural'!$A$11:$S$336,4,FALSE)</f>
        <v>5.1287128712871289E-3</v>
      </c>
      <c r="G214" s="424">
        <f t="shared" si="208"/>
        <v>34</v>
      </c>
      <c r="H214" s="405">
        <f t="shared" si="190"/>
        <v>34</v>
      </c>
      <c r="J214" s="405">
        <f>VLOOKUP($A214,'urban rural'!$A$11:$S$336,5,FALSE)</f>
        <v>4.2153644123440574E-3</v>
      </c>
      <c r="K214" s="424">
        <f t="shared" si="209"/>
        <v>35</v>
      </c>
      <c r="L214" s="405">
        <f t="shared" si="191"/>
        <v>35</v>
      </c>
      <c r="N214" s="405">
        <f>VLOOKUP($A214,'urban rural'!$A$11:$S$336,6,FALSE)</f>
        <v>5.5476344782890473E-3</v>
      </c>
      <c r="O214" s="424">
        <f t="shared" si="210"/>
        <v>37</v>
      </c>
      <c r="P214" s="405">
        <f t="shared" si="192"/>
        <v>37</v>
      </c>
      <c r="R214" s="405">
        <f>VLOOKUP($A214,'urban rural'!$A$11:$S$336,7,FALSE)</f>
        <v>3.8915064542155084E-3</v>
      </c>
      <c r="S214" s="424">
        <f t="shared" si="211"/>
        <v>35</v>
      </c>
      <c r="T214" s="405">
        <f t="shared" si="193"/>
        <v>35</v>
      </c>
      <c r="V214" s="405">
        <f>VLOOKUP($A214,'urban rural'!$A$11:$S$336,8,FALSE)</f>
        <v>2.2904290429042904E-3</v>
      </c>
      <c r="W214" s="424">
        <f t="shared" si="212"/>
        <v>38</v>
      </c>
      <c r="X214" s="405">
        <f t="shared" si="194"/>
        <v>38</v>
      </c>
      <c r="Z214" s="405">
        <f>VLOOKUP($A214,'urban rural'!$A$11:$S$336,9,FALSE)</f>
        <v>1.3066316480630335E-3</v>
      </c>
      <c r="AA214" s="424">
        <f t="shared" si="213"/>
        <v>39</v>
      </c>
      <c r="AB214" s="405">
        <f t="shared" si="195"/>
        <v>39</v>
      </c>
      <c r="AD214" s="405">
        <f>VLOOKUP($A214,'urban rural'!$A$11:$S$336,10,FALSE)</f>
        <v>1.5359688917692806E-3</v>
      </c>
      <c r="AE214" s="424">
        <f t="shared" si="214"/>
        <v>37</v>
      </c>
      <c r="AF214" s="405">
        <f t="shared" si="196"/>
        <v>37</v>
      </c>
      <c r="AH214" s="405">
        <f>VLOOKUP($A214,'urban rural'!$A$11:$S$336,11,FALSE)</f>
        <v>1.7947971651755561E-3</v>
      </c>
      <c r="AI214" s="424">
        <f t="shared" si="215"/>
        <v>39</v>
      </c>
      <c r="AJ214" s="405">
        <f t="shared" si="197"/>
        <v>39</v>
      </c>
      <c r="AL214" s="405">
        <f>VLOOKUP($A214,'urban rural'!$A$11:$S$336,12,FALSE)</f>
        <v>2.8382838283828385E-3</v>
      </c>
      <c r="AM214" s="424">
        <f t="shared" si="216"/>
        <v>32</v>
      </c>
      <c r="AN214" s="405">
        <f t="shared" si="198"/>
        <v>32</v>
      </c>
      <c r="AP214" s="405">
        <f>VLOOKUP($A214,'urban rural'!$A$11:$S$336,13,FALSE)</f>
        <v>2.9152987524622455E-3</v>
      </c>
      <c r="AQ214" s="424">
        <f t="shared" si="217"/>
        <v>33</v>
      </c>
      <c r="AR214" s="405">
        <f t="shared" si="199"/>
        <v>33</v>
      </c>
      <c r="AT214" s="405">
        <f>VLOOKUP($A214,'urban rural'!$A$11:$S$336,14,FALSE)</f>
        <v>4.0051847051198967E-3</v>
      </c>
      <c r="AU214" s="424">
        <f t="shared" si="218"/>
        <v>37</v>
      </c>
      <c r="AV214" s="405">
        <f t="shared" si="200"/>
        <v>37</v>
      </c>
      <c r="AX214" s="405">
        <f>VLOOKUP($A214,'urban rural'!$A$11:$S$336,15,FALSE)</f>
        <v>2.0967092890399521E-3</v>
      </c>
      <c r="AY214" s="424">
        <f t="shared" si="219"/>
        <v>33</v>
      </c>
      <c r="AZ214" s="405">
        <f t="shared" si="201"/>
        <v>33</v>
      </c>
      <c r="BB214" s="405" t="str">
        <f>VLOOKUP($A214,'urban rural'!$A$11:$S$336,16,FALSE)</f>
        <v>error</v>
      </c>
      <c r="BC214" s="424">
        <f t="shared" si="220"/>
        <v>1</v>
      </c>
      <c r="BD214" s="405" t="str">
        <f t="shared" si="202"/>
        <v>9999</v>
      </c>
      <c r="BF214" s="405" t="str">
        <f>VLOOKUP($A214,'urban rural'!$A$11:$S$336,17,FALSE)</f>
        <v>error</v>
      </c>
      <c r="BG214" s="424">
        <f t="shared" si="221"/>
        <v>1</v>
      </c>
      <c r="BH214" s="405" t="str">
        <f t="shared" si="203"/>
        <v>9999</v>
      </c>
      <c r="BJ214" s="405" t="str">
        <f>VLOOKUP($A214,'urban rural'!$A$11:$S$336,18,FALSE)</f>
        <v>error</v>
      </c>
      <c r="BK214" s="424">
        <f t="shared" si="222"/>
        <v>1</v>
      </c>
      <c r="BL214" s="405" t="str">
        <f t="shared" si="204"/>
        <v>9999</v>
      </c>
      <c r="BN214" s="405" t="str">
        <f>VLOOKUP($A214,'urban rural'!$A$11:$S$336,19,FALSE)</f>
        <v>error</v>
      </c>
      <c r="BO214" s="424">
        <f t="shared" si="223"/>
        <v>1</v>
      </c>
      <c r="BP214" s="405" t="str">
        <f t="shared" si="205"/>
        <v>9999</v>
      </c>
      <c r="BQ214" s="167">
        <f>VLOOKUP(A214,'[1]average earnings workplace 2012'!$A$13:$GY$599,[1]lists1!$B$12,FALSE)</f>
        <v>16.690000000000001</v>
      </c>
      <c r="BR214" s="167" t="e">
        <f t="shared" si="206"/>
        <v>#N/A</v>
      </c>
      <c r="BS214" s="167" t="e">
        <f t="shared" si="207"/>
        <v>#N/A</v>
      </c>
    </row>
    <row r="215" spans="1:71" x14ac:dyDescent="0.25">
      <c r="A215" s="420" t="s">
        <v>204</v>
      </c>
      <c r="B215" s="167" t="str">
        <f t="shared" si="188"/>
        <v>MU</v>
      </c>
      <c r="C215" s="405" t="str">
        <f>VLOOKUP(A215,'urban rural'!$A$11:$B$336,2,FALSE)</f>
        <v>Major Urban</v>
      </c>
      <c r="D215" s="167" t="str">
        <f t="shared" si="189"/>
        <v>Predominantly Urban</v>
      </c>
      <c r="F215" s="405">
        <f>VLOOKUP($A215,'urban rural'!$A$11:$S$336,4,FALSE)</f>
        <v>4.3728813559322033E-3</v>
      </c>
      <c r="G215" s="424">
        <f t="shared" si="208"/>
        <v>44</v>
      </c>
      <c r="H215" s="405">
        <f t="shared" si="190"/>
        <v>44</v>
      </c>
      <c r="J215" s="405">
        <f>VLOOKUP($A215,'urban rural'!$A$11:$S$336,5,FALSE)</f>
        <v>3.7573964497041421E-3</v>
      </c>
      <c r="K215" s="424">
        <f t="shared" si="209"/>
        <v>44</v>
      </c>
      <c r="L215" s="405">
        <f t="shared" si="191"/>
        <v>44</v>
      </c>
      <c r="N215" s="405">
        <f>VLOOKUP($A215,'urban rural'!$A$11:$S$336,6,FALSE)</f>
        <v>3.900399854598328E-3</v>
      </c>
      <c r="O215" s="424">
        <f t="shared" si="210"/>
        <v>45</v>
      </c>
      <c r="P215" s="405">
        <f t="shared" si="192"/>
        <v>45</v>
      </c>
      <c r="R215" s="405">
        <f>VLOOKUP($A215,'urban rural'!$A$11:$S$336,7,FALSE)</f>
        <v>3.4209725215258915E-3</v>
      </c>
      <c r="S215" s="424">
        <f t="shared" si="211"/>
        <v>47</v>
      </c>
      <c r="T215" s="405">
        <f t="shared" si="193"/>
        <v>47</v>
      </c>
      <c r="V215" s="405">
        <f>VLOOKUP($A215,'urban rural'!$A$11:$S$336,8,FALSE)</f>
        <v>2.4858757062146894E-3</v>
      </c>
      <c r="W215" s="424">
        <f t="shared" si="212"/>
        <v>49</v>
      </c>
      <c r="X215" s="405">
        <f t="shared" si="194"/>
        <v>49</v>
      </c>
      <c r="Z215" s="405">
        <f>VLOOKUP($A215,'urban rural'!$A$11:$S$336,9,FALSE)</f>
        <v>1.6531065088757396E-3</v>
      </c>
      <c r="AA215" s="424">
        <f t="shared" si="213"/>
        <v>47</v>
      </c>
      <c r="AB215" s="405">
        <f t="shared" si="195"/>
        <v>47</v>
      </c>
      <c r="AD215" s="405">
        <f>VLOOKUP($A215,'urban rural'!$A$11:$S$336,10,FALSE)</f>
        <v>1.8393311523082516E-3</v>
      </c>
      <c r="AE215" s="424">
        <f t="shared" si="214"/>
        <v>49</v>
      </c>
      <c r="AF215" s="405">
        <f t="shared" si="196"/>
        <v>49</v>
      </c>
      <c r="AH215" s="405">
        <f>VLOOKUP($A215,'urban rural'!$A$11:$S$336,11,FALSE)</f>
        <v>1.0644079935540494E-3</v>
      </c>
      <c r="AI215" s="424">
        <f t="shared" si="215"/>
        <v>48</v>
      </c>
      <c r="AJ215" s="405">
        <f t="shared" si="197"/>
        <v>48</v>
      </c>
      <c r="AL215" s="405">
        <f>VLOOKUP($A215,'urban rural'!$A$11:$S$336,12,FALSE)</f>
        <v>1.8870056497175141E-3</v>
      </c>
      <c r="AM215" s="424">
        <f t="shared" si="216"/>
        <v>42</v>
      </c>
      <c r="AN215" s="405">
        <f t="shared" si="198"/>
        <v>42</v>
      </c>
      <c r="AP215" s="405">
        <f>VLOOKUP($A215,'urban rural'!$A$11:$S$336,13,FALSE)</f>
        <v>2.1079881656804736E-3</v>
      </c>
      <c r="AQ215" s="424">
        <f t="shared" si="217"/>
        <v>42</v>
      </c>
      <c r="AR215" s="405">
        <f t="shared" si="199"/>
        <v>42</v>
      </c>
      <c r="AT215" s="405">
        <f>VLOOKUP($A215,'urban rural'!$A$11:$S$336,14,FALSE)</f>
        <v>2.0610687022900765E-3</v>
      </c>
      <c r="AU215" s="424">
        <f t="shared" si="218"/>
        <v>43</v>
      </c>
      <c r="AV215" s="405">
        <f t="shared" si="200"/>
        <v>43</v>
      </c>
      <c r="AX215" s="405">
        <f>VLOOKUP($A215,'urban rural'!$A$11:$S$336,15,FALSE)</f>
        <v>2.3565645279718423E-3</v>
      </c>
      <c r="AY215" s="424">
        <f t="shared" si="219"/>
        <v>47</v>
      </c>
      <c r="AZ215" s="405">
        <f t="shared" si="201"/>
        <v>47</v>
      </c>
      <c r="BB215" s="405" t="str">
        <f>VLOOKUP($A215,'urban rural'!$A$11:$S$336,16,FALSE)</f>
        <v>error</v>
      </c>
      <c r="BC215" s="424">
        <f t="shared" si="220"/>
        <v>1</v>
      </c>
      <c r="BD215" s="405" t="str">
        <f t="shared" si="202"/>
        <v>9999</v>
      </c>
      <c r="BF215" s="405" t="str">
        <f>VLOOKUP($A215,'urban rural'!$A$11:$S$336,17,FALSE)</f>
        <v>error</v>
      </c>
      <c r="BG215" s="424">
        <f t="shared" si="221"/>
        <v>1</v>
      </c>
      <c r="BH215" s="405" t="str">
        <f t="shared" si="203"/>
        <v>9999</v>
      </c>
      <c r="BJ215" s="405" t="str">
        <f>VLOOKUP($A215,'urban rural'!$A$11:$S$336,18,FALSE)</f>
        <v>error</v>
      </c>
      <c r="BK215" s="424">
        <f t="shared" si="222"/>
        <v>1</v>
      </c>
      <c r="BL215" s="405" t="str">
        <f t="shared" si="204"/>
        <v>9999</v>
      </c>
      <c r="BN215" s="405" t="str">
        <f>VLOOKUP($A215,'urban rural'!$A$11:$S$336,19,FALSE)</f>
        <v>error</v>
      </c>
      <c r="BO215" s="424">
        <f t="shared" si="223"/>
        <v>1</v>
      </c>
      <c r="BP215" s="405" t="str">
        <f t="shared" si="205"/>
        <v>9999</v>
      </c>
      <c r="BQ215" s="167">
        <f>VLOOKUP(A215,'[1]average earnings workplace 2012'!$A$13:$GY$599,[1]lists1!$B$12,FALSE)</f>
        <v>15.83</v>
      </c>
      <c r="BR215" s="167" t="e">
        <f t="shared" si="206"/>
        <v>#N/A</v>
      </c>
      <c r="BS215" s="167" t="e">
        <f t="shared" si="207"/>
        <v>#N/A</v>
      </c>
    </row>
    <row r="216" spans="1:71" x14ac:dyDescent="0.25">
      <c r="A216" s="420" t="s">
        <v>205</v>
      </c>
      <c r="B216" s="167" t="str">
        <f t="shared" si="188"/>
        <v>SR</v>
      </c>
      <c r="C216" s="405" t="str">
        <f>VLOOKUP(A216,'urban rural'!$A$11:$B$336,2,FALSE)</f>
        <v>Significant Rural</v>
      </c>
      <c r="D216" s="167" t="str">
        <f t="shared" si="189"/>
        <v>Significant Rural</v>
      </c>
      <c r="F216" s="405">
        <f>VLOOKUP($A216,'urban rural'!$A$11:$S$336,4,FALSE)</f>
        <v>2.7106227106227107E-4</v>
      </c>
      <c r="G216" s="424">
        <f t="shared" si="208"/>
        <v>5</v>
      </c>
      <c r="H216" s="405">
        <f t="shared" si="190"/>
        <v>5</v>
      </c>
      <c r="J216" s="405">
        <f>VLOOKUP($A216,'urban rural'!$A$11:$S$336,5,FALSE)</f>
        <v>1.6188373804267844E-4</v>
      </c>
      <c r="K216" s="424">
        <f t="shared" si="209"/>
        <v>6</v>
      </c>
      <c r="L216" s="405">
        <f t="shared" si="191"/>
        <v>6</v>
      </c>
      <c r="N216" s="405">
        <f>VLOOKUP($A216,'urban rural'!$A$11:$S$336,6,FALSE)</f>
        <v>1.6986706056129985E-4</v>
      </c>
      <c r="O216" s="424">
        <f t="shared" si="210"/>
        <v>4</v>
      </c>
      <c r="P216" s="405">
        <f t="shared" si="192"/>
        <v>4</v>
      </c>
      <c r="R216" s="405">
        <f>VLOOKUP($A216,'urban rural'!$A$11:$S$336,7,FALSE)</f>
        <v>7.3182575070112533E-5</v>
      </c>
      <c r="S216" s="424">
        <f t="shared" si="211"/>
        <v>2</v>
      </c>
      <c r="T216" s="405">
        <f t="shared" si="193"/>
        <v>2</v>
      </c>
      <c r="V216" s="405">
        <f>VLOOKUP($A216,'urban rural'!$A$11:$S$336,8,FALSE)</f>
        <v>2.2710622710622711E-4</v>
      </c>
      <c r="W216" s="424">
        <f t="shared" si="212"/>
        <v>7</v>
      </c>
      <c r="X216" s="405">
        <f t="shared" si="194"/>
        <v>7</v>
      </c>
      <c r="Z216" s="405">
        <f>VLOOKUP($A216,'urban rural'!$A$11:$S$336,9,FALSE)</f>
        <v>1.177336276674025E-4</v>
      </c>
      <c r="AA216" s="424">
        <f t="shared" si="213"/>
        <v>5</v>
      </c>
      <c r="AB216" s="405">
        <f t="shared" si="195"/>
        <v>5</v>
      </c>
      <c r="AD216" s="405">
        <f>VLOOKUP($A216,'urban rural'!$A$11:$S$336,10,FALSE)</f>
        <v>1.2555391432791729E-4</v>
      </c>
      <c r="AE216" s="424">
        <f t="shared" si="214"/>
        <v>4</v>
      </c>
      <c r="AF216" s="405">
        <f t="shared" si="196"/>
        <v>4</v>
      </c>
      <c r="AH216" s="405">
        <f>VLOOKUP($A216,'urban rural'!$A$11:$S$336,11,FALSE)</f>
        <v>2.7913788996513308E-5</v>
      </c>
      <c r="AI216" s="424">
        <f t="shared" si="215"/>
        <v>1</v>
      </c>
      <c r="AJ216" s="405">
        <f t="shared" si="197"/>
        <v>1</v>
      </c>
      <c r="AL216" s="405">
        <f>VLOOKUP($A216,'urban rural'!$A$11:$S$336,12,FALSE)</f>
        <v>4.3956043956043955E-5</v>
      </c>
      <c r="AM216" s="424">
        <f t="shared" si="216"/>
        <v>7</v>
      </c>
      <c r="AN216" s="405">
        <f t="shared" si="198"/>
        <v>7</v>
      </c>
      <c r="AP216" s="405">
        <f>VLOOKUP($A216,'urban rural'!$A$11:$S$336,13,FALSE)</f>
        <v>4.4150110375275938E-5</v>
      </c>
      <c r="AQ216" s="424">
        <f t="shared" si="217"/>
        <v>8</v>
      </c>
      <c r="AR216" s="405">
        <f t="shared" si="199"/>
        <v>8</v>
      </c>
      <c r="AT216" s="405">
        <f>VLOOKUP($A216,'urban rural'!$A$11:$S$336,14,FALSE)</f>
        <v>4.4313146233382568E-5</v>
      </c>
      <c r="AU216" s="424">
        <f t="shared" si="218"/>
        <v>4</v>
      </c>
      <c r="AV216" s="405">
        <f t="shared" si="200"/>
        <v>4</v>
      </c>
      <c r="AX216" s="405">
        <f>VLOOKUP($A216,'urban rural'!$A$11:$S$336,15,FALSE)</f>
        <v>4.5268786073599219E-5</v>
      </c>
      <c r="AY216" s="424">
        <f t="shared" si="219"/>
        <v>9</v>
      </c>
      <c r="AZ216" s="405">
        <f t="shared" si="201"/>
        <v>9</v>
      </c>
      <c r="BB216" s="405" t="str">
        <f>VLOOKUP($A216,'urban rural'!$A$11:$S$336,16,FALSE)</f>
        <v>error</v>
      </c>
      <c r="BC216" s="424">
        <f t="shared" si="220"/>
        <v>1</v>
      </c>
      <c r="BD216" s="405" t="str">
        <f t="shared" si="202"/>
        <v>9999</v>
      </c>
      <c r="BF216" s="405" t="str">
        <f>VLOOKUP($A216,'urban rural'!$A$11:$S$336,17,FALSE)</f>
        <v>error</v>
      </c>
      <c r="BG216" s="424">
        <f t="shared" si="221"/>
        <v>1</v>
      </c>
      <c r="BH216" s="405" t="str">
        <f t="shared" si="203"/>
        <v>9999</v>
      </c>
      <c r="BJ216" s="405" t="str">
        <f>VLOOKUP($A216,'urban rural'!$A$11:$S$336,18,FALSE)</f>
        <v>error</v>
      </c>
      <c r="BK216" s="424">
        <f t="shared" si="222"/>
        <v>1</v>
      </c>
      <c r="BL216" s="405" t="str">
        <f t="shared" si="204"/>
        <v>9999</v>
      </c>
      <c r="BN216" s="405" t="str">
        <f>VLOOKUP($A216,'urban rural'!$A$11:$S$336,19,FALSE)</f>
        <v>error</v>
      </c>
      <c r="BO216" s="424">
        <f t="shared" si="223"/>
        <v>1</v>
      </c>
      <c r="BP216" s="405" t="str">
        <f t="shared" si="205"/>
        <v>9999</v>
      </c>
      <c r="BQ216" s="167">
        <f>VLOOKUP(A216,'[1]average earnings workplace 2012'!$A$13:$GY$599,[1]lists1!$B$12,FALSE)</f>
        <v>11.66</v>
      </c>
      <c r="BR216" s="167" t="e">
        <f t="shared" si="206"/>
        <v>#N/A</v>
      </c>
      <c r="BS216" s="167" t="e">
        <f t="shared" si="207"/>
        <v>#N/A</v>
      </c>
    </row>
    <row r="217" spans="1:71" x14ac:dyDescent="0.25">
      <c r="A217" s="420" t="s">
        <v>206</v>
      </c>
      <c r="B217" s="167" t="str">
        <f t="shared" si="188"/>
        <v>OU</v>
      </c>
      <c r="C217" s="405" t="str">
        <f>VLOOKUP(A217,'urban rural'!$A$11:$B$336,2,FALSE)</f>
        <v>Other Urban</v>
      </c>
      <c r="D217" s="167" t="str">
        <f t="shared" si="189"/>
        <v>Predominantly Urban</v>
      </c>
      <c r="F217" s="405">
        <f>VLOOKUP($A217,'urban rural'!$A$11:$S$336,4,FALSE)</f>
        <v>1.4389359129383314E-3</v>
      </c>
      <c r="G217" s="424">
        <f t="shared" si="208"/>
        <v>33</v>
      </c>
      <c r="H217" s="405">
        <f t="shared" si="190"/>
        <v>33</v>
      </c>
      <c r="J217" s="405">
        <f>VLOOKUP($A217,'urban rural'!$A$11:$S$336,5,FALSE)</f>
        <v>5.5354993983152832E-4</v>
      </c>
      <c r="K217" s="424">
        <f t="shared" si="209"/>
        <v>24</v>
      </c>
      <c r="L217" s="405">
        <f t="shared" si="191"/>
        <v>24</v>
      </c>
      <c r="N217" s="405">
        <f>VLOOKUP($A217,'urban rural'!$A$11:$S$336,6,FALSE)</f>
        <v>7.5358851674641153E-4</v>
      </c>
      <c r="O217" s="424">
        <f t="shared" si="210"/>
        <v>23</v>
      </c>
      <c r="P217" s="405">
        <f t="shared" si="192"/>
        <v>23</v>
      </c>
      <c r="R217" s="405">
        <f>VLOOKUP($A217,'urban rural'!$A$11:$S$336,7,FALSE)</f>
        <v>6.8319348072534128E-4</v>
      </c>
      <c r="S217" s="424">
        <f t="shared" si="211"/>
        <v>22</v>
      </c>
      <c r="T217" s="405">
        <f t="shared" si="193"/>
        <v>22</v>
      </c>
      <c r="V217" s="405">
        <f>VLOOKUP($A217,'urban rural'!$A$11:$S$336,8,FALSE)</f>
        <v>1.1003627569528417E-3</v>
      </c>
      <c r="W217" s="424">
        <f t="shared" si="212"/>
        <v>37</v>
      </c>
      <c r="X217" s="405">
        <f t="shared" si="194"/>
        <v>37</v>
      </c>
      <c r="Z217" s="405">
        <f>VLOOKUP($A217,'urban rural'!$A$11:$S$336,9,FALSE)</f>
        <v>2.286401925391095E-4</v>
      </c>
      <c r="AA217" s="424">
        <f t="shared" si="213"/>
        <v>17</v>
      </c>
      <c r="AB217" s="405">
        <f t="shared" si="195"/>
        <v>17</v>
      </c>
      <c r="AD217" s="405">
        <f>VLOOKUP($A217,'urban rural'!$A$11:$S$336,10,FALSE)</f>
        <v>3.8277511961722489E-4</v>
      </c>
      <c r="AE217" s="424">
        <f t="shared" si="214"/>
        <v>20</v>
      </c>
      <c r="AF217" s="405">
        <f t="shared" si="196"/>
        <v>20</v>
      </c>
      <c r="AH217" s="405">
        <f>VLOOKUP($A217,'urban rural'!$A$11:$S$336,11,FALSE)</f>
        <v>4.6650048688451996E-4</v>
      </c>
      <c r="AI217" s="424">
        <f t="shared" si="215"/>
        <v>30</v>
      </c>
      <c r="AJ217" s="405">
        <f t="shared" si="197"/>
        <v>30</v>
      </c>
      <c r="AL217" s="405">
        <f>VLOOKUP($A217,'urban rural'!$A$11:$S$336,12,FALSE)</f>
        <v>3.3857315598548971E-4</v>
      </c>
      <c r="AM217" s="424">
        <f t="shared" si="216"/>
        <v>31</v>
      </c>
      <c r="AN217" s="405">
        <f t="shared" si="198"/>
        <v>31</v>
      </c>
      <c r="AP217" s="405">
        <f>VLOOKUP($A217,'urban rural'!$A$11:$S$336,13,FALSE)</f>
        <v>3.2490974729241877E-4</v>
      </c>
      <c r="AQ217" s="424">
        <f t="shared" si="217"/>
        <v>31</v>
      </c>
      <c r="AR217" s="405">
        <f t="shared" si="199"/>
        <v>31</v>
      </c>
      <c r="AT217" s="405">
        <f>VLOOKUP($A217,'urban rural'!$A$11:$S$336,14,FALSE)</f>
        <v>3.8277511961722489E-4</v>
      </c>
      <c r="AU217" s="424">
        <f t="shared" si="218"/>
        <v>33</v>
      </c>
      <c r="AV217" s="405">
        <f t="shared" si="200"/>
        <v>33</v>
      </c>
      <c r="AX217" s="405">
        <f>VLOOKUP($A217,'urban rural'!$A$11:$S$336,15,FALSE)</f>
        <v>2.1669299384082129E-4</v>
      </c>
      <c r="AY217" s="424">
        <f t="shared" si="219"/>
        <v>26</v>
      </c>
      <c r="AZ217" s="405">
        <f t="shared" si="201"/>
        <v>26</v>
      </c>
      <c r="BB217" s="405" t="str">
        <f>VLOOKUP($A217,'urban rural'!$A$11:$S$336,16,FALSE)</f>
        <v>error</v>
      </c>
      <c r="BC217" s="424">
        <f t="shared" si="220"/>
        <v>1</v>
      </c>
      <c r="BD217" s="405" t="str">
        <f t="shared" si="202"/>
        <v>9999</v>
      </c>
      <c r="BF217" s="405" t="str">
        <f>VLOOKUP($A217,'urban rural'!$A$11:$S$336,17,FALSE)</f>
        <v>error</v>
      </c>
      <c r="BG217" s="424">
        <f t="shared" si="221"/>
        <v>1</v>
      </c>
      <c r="BH217" s="405" t="str">
        <f t="shared" si="203"/>
        <v>9999</v>
      </c>
      <c r="BJ217" s="405" t="str">
        <f>VLOOKUP($A217,'urban rural'!$A$11:$S$336,18,FALSE)</f>
        <v>error</v>
      </c>
      <c r="BK217" s="424">
        <f t="shared" si="222"/>
        <v>1</v>
      </c>
      <c r="BL217" s="405" t="str">
        <f t="shared" si="204"/>
        <v>9999</v>
      </c>
      <c r="BN217" s="405" t="str">
        <f>VLOOKUP($A217,'urban rural'!$A$11:$S$336,19,FALSE)</f>
        <v>error</v>
      </c>
      <c r="BO217" s="424">
        <f t="shared" si="223"/>
        <v>1</v>
      </c>
      <c r="BP217" s="405" t="str">
        <f t="shared" si="205"/>
        <v>9999</v>
      </c>
      <c r="BQ217" s="167">
        <f>VLOOKUP(A217,'[1]average earnings workplace 2012'!$A$13:$GY$599,[1]lists1!$B$12,FALSE)</f>
        <v>11.4</v>
      </c>
      <c r="BR217" s="167" t="e">
        <f t="shared" si="206"/>
        <v>#N/A</v>
      </c>
      <c r="BS217" s="167" t="e">
        <f t="shared" si="207"/>
        <v>#N/A</v>
      </c>
    </row>
    <row r="218" spans="1:71" x14ac:dyDescent="0.25">
      <c r="A218" s="420" t="s">
        <v>207</v>
      </c>
      <c r="B218" s="167" t="str">
        <f t="shared" si="188"/>
        <v>OU</v>
      </c>
      <c r="C218" s="405" t="str">
        <f>VLOOKUP(A218,'urban rural'!$A$11:$B$336,2,FALSE)</f>
        <v>Other Urban</v>
      </c>
      <c r="D218" s="167" t="str">
        <f t="shared" si="189"/>
        <v>Predominantly Urban</v>
      </c>
      <c r="F218" s="405">
        <f>VLOOKUP($A218,'urban rural'!$A$11:$S$336,4,FALSE)</f>
        <v>1.2866817155756207E-3</v>
      </c>
      <c r="G218" s="424">
        <f t="shared" si="208"/>
        <v>28</v>
      </c>
      <c r="H218" s="405">
        <f t="shared" si="190"/>
        <v>28</v>
      </c>
      <c r="J218" s="405">
        <f>VLOOKUP($A218,'urban rural'!$A$11:$S$336,5,FALSE)</f>
        <v>8.9696071163825053E-4</v>
      </c>
      <c r="K218" s="424">
        <f t="shared" si="209"/>
        <v>33</v>
      </c>
      <c r="L218" s="405">
        <f t="shared" si="191"/>
        <v>33</v>
      </c>
      <c r="N218" s="405">
        <f>VLOOKUP($A218,'urban rural'!$A$11:$S$336,6,FALSE)</f>
        <v>9.0709583028529626E-4</v>
      </c>
      <c r="O218" s="424">
        <f t="shared" si="210"/>
        <v>29</v>
      </c>
      <c r="P218" s="405">
        <f t="shared" si="192"/>
        <v>29</v>
      </c>
      <c r="R218" s="405">
        <f>VLOOKUP($A218,'urban rural'!$A$11:$S$336,7,FALSE)</f>
        <v>1.0370376513279132E-3</v>
      </c>
      <c r="S218" s="424">
        <f t="shared" si="211"/>
        <v>31</v>
      </c>
      <c r="T218" s="405">
        <f t="shared" si="193"/>
        <v>31</v>
      </c>
      <c r="V218" s="405">
        <f>VLOOKUP($A218,'urban rural'!$A$11:$S$336,8,FALSE)</f>
        <v>9.1798344620015054E-4</v>
      </c>
      <c r="W218" s="424">
        <f t="shared" si="212"/>
        <v>31</v>
      </c>
      <c r="X218" s="405">
        <f t="shared" si="194"/>
        <v>31</v>
      </c>
      <c r="Z218" s="405">
        <f>VLOOKUP($A218,'urban rural'!$A$11:$S$336,9,FALSE)</f>
        <v>4.8925129725722752E-4</v>
      </c>
      <c r="AA218" s="424">
        <f t="shared" si="213"/>
        <v>35</v>
      </c>
      <c r="AB218" s="405">
        <f t="shared" si="195"/>
        <v>35</v>
      </c>
      <c r="AD218" s="405">
        <f>VLOOKUP($A218,'urban rural'!$A$11:$S$336,10,FALSE)</f>
        <v>5.1207022677395757E-4</v>
      </c>
      <c r="AE218" s="424">
        <f t="shared" si="214"/>
        <v>28</v>
      </c>
      <c r="AF218" s="405">
        <f t="shared" si="196"/>
        <v>28</v>
      </c>
      <c r="AH218" s="405">
        <f>VLOOKUP($A218,'urban rural'!$A$11:$S$336,11,FALSE)</f>
        <v>5.2318517989026849E-4</v>
      </c>
      <c r="AI218" s="424">
        <f t="shared" si="215"/>
        <v>32</v>
      </c>
      <c r="AJ218" s="405">
        <f t="shared" si="197"/>
        <v>32</v>
      </c>
      <c r="AL218" s="405">
        <f>VLOOKUP($A218,'urban rural'!$A$11:$S$336,12,FALSE)</f>
        <v>3.6869826937547027E-4</v>
      </c>
      <c r="AM218" s="424">
        <f t="shared" si="216"/>
        <v>32</v>
      </c>
      <c r="AN218" s="405">
        <f t="shared" si="198"/>
        <v>32</v>
      </c>
      <c r="AP218" s="405">
        <f>VLOOKUP($A218,'urban rural'!$A$11:$S$336,13,FALSE)</f>
        <v>4.0770941438102295E-4</v>
      </c>
      <c r="AQ218" s="424">
        <f t="shared" si="217"/>
        <v>32</v>
      </c>
      <c r="AR218" s="405">
        <f t="shared" si="199"/>
        <v>32</v>
      </c>
      <c r="AT218" s="405">
        <f>VLOOKUP($A218,'urban rural'!$A$11:$S$336,14,FALSE)</f>
        <v>3.9502560351133869E-4</v>
      </c>
      <c r="AU218" s="424">
        <f t="shared" si="218"/>
        <v>34</v>
      </c>
      <c r="AV218" s="405">
        <f t="shared" si="200"/>
        <v>34</v>
      </c>
      <c r="AX218" s="405">
        <f>VLOOKUP($A218,'urban rural'!$A$11:$S$336,15,FALSE)</f>
        <v>5.1385247143764497E-4</v>
      </c>
      <c r="AY218" s="424">
        <f t="shared" si="219"/>
        <v>35</v>
      </c>
      <c r="AZ218" s="405">
        <f t="shared" si="201"/>
        <v>35</v>
      </c>
      <c r="BB218" s="405" t="str">
        <f>VLOOKUP($A218,'urban rural'!$A$11:$S$336,16,FALSE)</f>
        <v>error</v>
      </c>
      <c r="BC218" s="424">
        <f t="shared" si="220"/>
        <v>1</v>
      </c>
      <c r="BD218" s="405" t="str">
        <f t="shared" si="202"/>
        <v>9999</v>
      </c>
      <c r="BF218" s="405" t="str">
        <f>VLOOKUP($A218,'urban rural'!$A$11:$S$336,17,FALSE)</f>
        <v>error</v>
      </c>
      <c r="BG218" s="424">
        <f t="shared" si="221"/>
        <v>1</v>
      </c>
      <c r="BH218" s="405" t="str">
        <f t="shared" si="203"/>
        <v>9999</v>
      </c>
      <c r="BJ218" s="405" t="str">
        <f>VLOOKUP($A218,'urban rural'!$A$11:$S$336,18,FALSE)</f>
        <v>error</v>
      </c>
      <c r="BK218" s="424">
        <f t="shared" si="222"/>
        <v>1</v>
      </c>
      <c r="BL218" s="405" t="str">
        <f t="shared" si="204"/>
        <v>9999</v>
      </c>
      <c r="BN218" s="405" t="str">
        <f>VLOOKUP($A218,'urban rural'!$A$11:$S$336,19,FALSE)</f>
        <v>error</v>
      </c>
      <c r="BO218" s="424">
        <f t="shared" si="223"/>
        <v>1</v>
      </c>
      <c r="BP218" s="405" t="str">
        <f t="shared" si="205"/>
        <v>9999</v>
      </c>
      <c r="BQ218" s="167">
        <f>VLOOKUP(A218,'[1]average earnings workplace 2012'!$A$13:$GY$599,[1]lists1!$B$12,FALSE)</f>
        <v>17.78</v>
      </c>
      <c r="BR218" s="167" t="e">
        <f t="shared" si="206"/>
        <v>#N/A</v>
      </c>
      <c r="BS218" s="167" t="e">
        <f t="shared" si="207"/>
        <v>#N/A</v>
      </c>
    </row>
    <row r="219" spans="1:71" x14ac:dyDescent="0.25">
      <c r="A219" s="420" t="s">
        <v>208</v>
      </c>
      <c r="B219" s="167" t="str">
        <f t="shared" si="188"/>
        <v>R80</v>
      </c>
      <c r="C219" s="405" t="str">
        <f>VLOOKUP(A219,'urban rural'!$A$11:$B$336,2,FALSE)</f>
        <v>Rural 80</v>
      </c>
      <c r="D219" s="167" t="str">
        <f t="shared" si="189"/>
        <v>Predominantly Rural</v>
      </c>
      <c r="F219" s="405">
        <f>VLOOKUP($A219,'urban rural'!$A$11:$S$336,4,FALSE)</f>
        <v>5.0699300699300705E-4</v>
      </c>
      <c r="G219" s="424">
        <f t="shared" si="208"/>
        <v>12</v>
      </c>
      <c r="H219" s="405">
        <f t="shared" si="190"/>
        <v>12</v>
      </c>
      <c r="J219" s="405">
        <f>VLOOKUP($A219,'urban rural'!$A$11:$S$336,5,FALSE)</f>
        <v>2.8070175438596489E-4</v>
      </c>
      <c r="K219" s="424">
        <f t="shared" si="209"/>
        <v>11</v>
      </c>
      <c r="L219" s="405">
        <f t="shared" si="191"/>
        <v>11</v>
      </c>
      <c r="N219" s="405">
        <f>VLOOKUP($A219,'urban rural'!$A$11:$S$336,6,FALSE)</f>
        <v>3.1468531468531469E-4</v>
      </c>
      <c r="O219" s="424">
        <f t="shared" si="210"/>
        <v>13</v>
      </c>
      <c r="P219" s="405">
        <f t="shared" si="192"/>
        <v>13</v>
      </c>
      <c r="R219" s="405">
        <f>VLOOKUP($A219,'urban rural'!$A$11:$S$336,7,FALSE)</f>
        <v>3.762956257946365E-4</v>
      </c>
      <c r="S219" s="424">
        <f t="shared" si="211"/>
        <v>26</v>
      </c>
      <c r="T219" s="405">
        <f t="shared" si="193"/>
        <v>26</v>
      </c>
      <c r="V219" s="405">
        <f>VLOOKUP($A219,'urban rural'!$A$11:$S$336,8,FALSE)</f>
        <v>3.6713286713286713E-4</v>
      </c>
      <c r="W219" s="424">
        <f t="shared" si="212"/>
        <v>11</v>
      </c>
      <c r="X219" s="405">
        <f t="shared" si="194"/>
        <v>11</v>
      </c>
      <c r="Z219" s="405">
        <f>VLOOKUP($A219,'urban rural'!$A$11:$S$336,9,FALSE)</f>
        <v>1.4035087719298245E-4</v>
      </c>
      <c r="AA219" s="424">
        <f t="shared" si="213"/>
        <v>6</v>
      </c>
      <c r="AB219" s="405">
        <f t="shared" si="195"/>
        <v>6</v>
      </c>
      <c r="AD219" s="405">
        <f>VLOOKUP($A219,'urban rural'!$A$11:$S$336,10,FALSE)</f>
        <v>2.0979020979020979E-4</v>
      </c>
      <c r="AE219" s="424">
        <f t="shared" si="214"/>
        <v>9</v>
      </c>
      <c r="AF219" s="405">
        <f t="shared" si="196"/>
        <v>9</v>
      </c>
      <c r="AH219" s="405">
        <f>VLOOKUP($A219,'urban rural'!$A$11:$S$336,11,FALSE)</f>
        <v>2.2835569926032474E-4</v>
      </c>
      <c r="AI219" s="424">
        <f t="shared" si="215"/>
        <v>26</v>
      </c>
      <c r="AJ219" s="405">
        <f t="shared" si="197"/>
        <v>26</v>
      </c>
      <c r="AL219" s="405">
        <f>VLOOKUP($A219,'urban rural'!$A$11:$S$336,12,FALSE)</f>
        <v>1.3986013986013986E-4</v>
      </c>
      <c r="AM219" s="424">
        <f t="shared" si="216"/>
        <v>32</v>
      </c>
      <c r="AN219" s="405">
        <f t="shared" si="198"/>
        <v>32</v>
      </c>
      <c r="AP219" s="405">
        <f>VLOOKUP($A219,'urban rural'!$A$11:$S$336,13,FALSE)</f>
        <v>1.4035087719298245E-4</v>
      </c>
      <c r="AQ219" s="424">
        <f t="shared" si="217"/>
        <v>29</v>
      </c>
      <c r="AR219" s="405">
        <f t="shared" si="199"/>
        <v>29</v>
      </c>
      <c r="AT219" s="405">
        <f>VLOOKUP($A219,'urban rural'!$A$11:$S$336,14,FALSE)</f>
        <v>1.048951048951049E-4</v>
      </c>
      <c r="AU219" s="424">
        <f t="shared" si="218"/>
        <v>29</v>
      </c>
      <c r="AV219" s="405">
        <f t="shared" si="200"/>
        <v>29</v>
      </c>
      <c r="AX219" s="405">
        <f>VLOOKUP($A219,'urban rural'!$A$11:$S$336,15,FALSE)</f>
        <v>1.4793992653431177E-4</v>
      </c>
      <c r="AY219" s="424">
        <f t="shared" si="219"/>
        <v>32</v>
      </c>
      <c r="AZ219" s="405">
        <f t="shared" si="201"/>
        <v>32</v>
      </c>
      <c r="BB219" s="405" t="str">
        <f>VLOOKUP($A219,'urban rural'!$A$11:$S$336,16,FALSE)</f>
        <v>error</v>
      </c>
      <c r="BC219" s="424">
        <f t="shared" si="220"/>
        <v>1</v>
      </c>
      <c r="BD219" s="405" t="str">
        <f t="shared" si="202"/>
        <v>9999</v>
      </c>
      <c r="BF219" s="405" t="str">
        <f>VLOOKUP($A219,'urban rural'!$A$11:$S$336,17,FALSE)</f>
        <v>error</v>
      </c>
      <c r="BG219" s="424">
        <f t="shared" si="221"/>
        <v>1</v>
      </c>
      <c r="BH219" s="405" t="str">
        <f t="shared" si="203"/>
        <v>9999</v>
      </c>
      <c r="BJ219" s="405" t="str">
        <f>VLOOKUP($A219,'urban rural'!$A$11:$S$336,18,FALSE)</f>
        <v>error</v>
      </c>
      <c r="BK219" s="424">
        <f t="shared" si="222"/>
        <v>1</v>
      </c>
      <c r="BL219" s="405" t="str">
        <f t="shared" si="204"/>
        <v>9999</v>
      </c>
      <c r="BN219" s="405" t="str">
        <f>VLOOKUP($A219,'urban rural'!$A$11:$S$336,19,FALSE)</f>
        <v>error</v>
      </c>
      <c r="BO219" s="424">
        <f t="shared" si="223"/>
        <v>1</v>
      </c>
      <c r="BP219" s="405" t="str">
        <f t="shared" si="205"/>
        <v>9999</v>
      </c>
      <c r="BQ219" s="167">
        <f>VLOOKUP(A219,'[1]average earnings workplace 2012'!$A$13:$GY$599,[1]lists1!$B$12,FALSE)</f>
        <v>12.98</v>
      </c>
      <c r="BR219" s="167" t="e">
        <f t="shared" si="206"/>
        <v>#N/A</v>
      </c>
      <c r="BS219" s="167" t="e">
        <f t="shared" si="207"/>
        <v>#N/A</v>
      </c>
    </row>
    <row r="220" spans="1:71" x14ac:dyDescent="0.25">
      <c r="A220" s="420" t="s">
        <v>209</v>
      </c>
      <c r="B220" s="167" t="str">
        <f t="shared" si="188"/>
        <v>MU</v>
      </c>
      <c r="C220" s="405" t="str">
        <f>VLOOKUP(A220,'urban rural'!$A$11:$B$336,2,FALSE)</f>
        <v>Major Urban</v>
      </c>
      <c r="D220" s="167" t="str">
        <f t="shared" si="189"/>
        <v>Predominantly Urban</v>
      </c>
      <c r="F220" s="405">
        <f>VLOOKUP($A220,'urban rural'!$A$11:$S$336,4,FALSE)</f>
        <v>3.4281027884089667E-3</v>
      </c>
      <c r="G220" s="424">
        <f t="shared" si="208"/>
        <v>40</v>
      </c>
      <c r="H220" s="405">
        <f t="shared" si="190"/>
        <v>40</v>
      </c>
      <c r="J220" s="405">
        <f>VLOOKUP($A220,'urban rural'!$A$11:$S$336,5,FALSE)</f>
        <v>3.1941431670281994E-3</v>
      </c>
      <c r="K220" s="424">
        <f t="shared" si="209"/>
        <v>41</v>
      </c>
      <c r="L220" s="405">
        <f t="shared" si="191"/>
        <v>41</v>
      </c>
      <c r="N220" s="405">
        <f>VLOOKUP($A220,'urban rural'!$A$11:$S$336,6,FALSE)</f>
        <v>3.376274825550188E-3</v>
      </c>
      <c r="O220" s="424">
        <f t="shared" si="210"/>
        <v>43</v>
      </c>
      <c r="P220" s="405">
        <f t="shared" si="192"/>
        <v>43</v>
      </c>
      <c r="R220" s="405">
        <f>VLOOKUP($A220,'urban rural'!$A$11:$S$336,7,FALSE)</f>
        <v>1.8611812737058596E-3</v>
      </c>
      <c r="S220" s="424">
        <f t="shared" si="211"/>
        <v>38</v>
      </c>
      <c r="T220" s="405">
        <f t="shared" si="193"/>
        <v>38</v>
      </c>
      <c r="V220" s="405">
        <f>VLOOKUP($A220,'urban rural'!$A$11:$S$336,8,FALSE)</f>
        <v>1.1262985237834883E-3</v>
      </c>
      <c r="W220" s="424">
        <f t="shared" si="212"/>
        <v>34</v>
      </c>
      <c r="X220" s="405">
        <f t="shared" si="194"/>
        <v>34</v>
      </c>
      <c r="Z220" s="405">
        <f>VLOOKUP($A220,'urban rural'!$A$11:$S$336,9,FALSE)</f>
        <v>8.1887201735357919E-4</v>
      </c>
      <c r="AA220" s="424">
        <f t="shared" si="213"/>
        <v>40</v>
      </c>
      <c r="AB220" s="405">
        <f t="shared" si="195"/>
        <v>40</v>
      </c>
      <c r="AD220" s="405">
        <f>VLOOKUP($A220,'urban rural'!$A$11:$S$336,10,FALSE)</f>
        <v>9.8228663446054743E-4</v>
      </c>
      <c r="AE220" s="424">
        <f t="shared" si="214"/>
        <v>38</v>
      </c>
      <c r="AF220" s="405">
        <f t="shared" si="196"/>
        <v>38</v>
      </c>
      <c r="AH220" s="405">
        <f>VLOOKUP($A220,'urban rural'!$A$11:$S$336,11,FALSE)</f>
        <v>5.4594307826023923E-4</v>
      </c>
      <c r="AI220" s="424">
        <f t="shared" si="215"/>
        <v>31</v>
      </c>
      <c r="AJ220" s="405">
        <f t="shared" si="197"/>
        <v>31</v>
      </c>
      <c r="AL220" s="405">
        <f>VLOOKUP($A220,'urban rural'!$A$11:$S$336,12,FALSE)</f>
        <v>2.3072717331875342E-3</v>
      </c>
      <c r="AM220" s="424">
        <f t="shared" si="216"/>
        <v>45</v>
      </c>
      <c r="AN220" s="405">
        <f t="shared" si="198"/>
        <v>45</v>
      </c>
      <c r="AP220" s="405">
        <f>VLOOKUP($A220,'urban rural'!$A$11:$S$336,13,FALSE)</f>
        <v>2.3752711496746203E-3</v>
      </c>
      <c r="AQ220" s="424">
        <f t="shared" si="217"/>
        <v>44</v>
      </c>
      <c r="AR220" s="405">
        <f t="shared" si="199"/>
        <v>44</v>
      </c>
      <c r="AT220" s="405">
        <f>VLOOKUP($A220,'urban rural'!$A$11:$S$336,14,FALSE)</f>
        <v>2.3939881910896403E-3</v>
      </c>
      <c r="AU220" s="424">
        <f t="shared" si="218"/>
        <v>45</v>
      </c>
      <c r="AV220" s="405">
        <f t="shared" si="200"/>
        <v>45</v>
      </c>
      <c r="AX220" s="405">
        <f>VLOOKUP($A220,'urban rural'!$A$11:$S$336,15,FALSE)</f>
        <v>1.3152381954456202E-3</v>
      </c>
      <c r="AY220" s="424">
        <f t="shared" si="219"/>
        <v>39</v>
      </c>
      <c r="AZ220" s="405">
        <f t="shared" si="201"/>
        <v>39</v>
      </c>
      <c r="BB220" s="405" t="str">
        <f>VLOOKUP($A220,'urban rural'!$A$11:$S$336,16,FALSE)</f>
        <v>error</v>
      </c>
      <c r="BC220" s="424">
        <f t="shared" si="220"/>
        <v>1</v>
      </c>
      <c r="BD220" s="405" t="str">
        <f t="shared" si="202"/>
        <v>9999</v>
      </c>
      <c r="BF220" s="405" t="str">
        <f>VLOOKUP($A220,'urban rural'!$A$11:$S$336,17,FALSE)</f>
        <v>error</v>
      </c>
      <c r="BG220" s="424">
        <f t="shared" si="221"/>
        <v>1</v>
      </c>
      <c r="BH220" s="405" t="str">
        <f t="shared" si="203"/>
        <v>9999</v>
      </c>
      <c r="BJ220" s="405" t="str">
        <f>VLOOKUP($A220,'urban rural'!$A$11:$S$336,18,FALSE)</f>
        <v>error</v>
      </c>
      <c r="BK220" s="424">
        <f t="shared" si="222"/>
        <v>1</v>
      </c>
      <c r="BL220" s="405" t="str">
        <f t="shared" si="204"/>
        <v>9999</v>
      </c>
      <c r="BN220" s="405" t="str">
        <f>VLOOKUP($A220,'urban rural'!$A$11:$S$336,19,FALSE)</f>
        <v>error</v>
      </c>
      <c r="BO220" s="424">
        <f t="shared" si="223"/>
        <v>1</v>
      </c>
      <c r="BP220" s="405" t="str">
        <f t="shared" si="205"/>
        <v>9999</v>
      </c>
      <c r="BQ220" s="167">
        <f>VLOOKUP(A220,'[1]average earnings workplace 2012'!$A$13:$GY$599,[1]lists1!$B$12,FALSE)</f>
        <v>15.78</v>
      </c>
      <c r="BR220" s="167" t="e">
        <f t="shared" si="206"/>
        <v>#N/A</v>
      </c>
      <c r="BS220" s="167" t="e">
        <f t="shared" si="207"/>
        <v>#N/A</v>
      </c>
    </row>
    <row r="221" spans="1:71" x14ac:dyDescent="0.25">
      <c r="A221" s="420" t="s">
        <v>210</v>
      </c>
      <c r="B221" s="167" t="str">
        <f t="shared" si="188"/>
        <v>R80</v>
      </c>
      <c r="C221" s="405" t="str">
        <f>VLOOKUP(A221,'urban rural'!$A$11:$B$336,2,FALSE)</f>
        <v>Rural 80</v>
      </c>
      <c r="D221" s="167" t="str">
        <f t="shared" si="189"/>
        <v>Predominantly Rural</v>
      </c>
      <c r="F221" s="405">
        <f>VLOOKUP($A221,'urban rural'!$A$11:$S$336,4,FALSE)</f>
        <v>4.4145873320537428E-4</v>
      </c>
      <c r="G221" s="424">
        <f t="shared" si="208"/>
        <v>8</v>
      </c>
      <c r="H221" s="405">
        <f t="shared" si="190"/>
        <v>8</v>
      </c>
      <c r="J221" s="405">
        <f>VLOOKUP($A221,'urban rural'!$A$11:$S$336,5,FALSE)</f>
        <v>2.4809160305343513E-4</v>
      </c>
      <c r="K221" s="424">
        <f t="shared" si="209"/>
        <v>8</v>
      </c>
      <c r="L221" s="405">
        <f t="shared" si="191"/>
        <v>8</v>
      </c>
      <c r="N221" s="405">
        <f>VLOOKUP($A221,'urban rural'!$A$11:$S$336,6,FALSE)</f>
        <v>3.402646502835539E-4</v>
      </c>
      <c r="O221" s="424">
        <f t="shared" si="210"/>
        <v>15</v>
      </c>
      <c r="P221" s="405">
        <f t="shared" si="192"/>
        <v>15</v>
      </c>
      <c r="R221" s="405">
        <f>VLOOKUP($A221,'urban rural'!$A$11:$S$336,7,FALSE)</f>
        <v>1.9191459994930826E-4</v>
      </c>
      <c r="S221" s="424">
        <f t="shared" si="211"/>
        <v>9</v>
      </c>
      <c r="T221" s="405">
        <f t="shared" si="193"/>
        <v>9</v>
      </c>
      <c r="V221" s="405">
        <f>VLOOKUP($A221,'urban rural'!$A$11:$S$336,8,FALSE)</f>
        <v>3.2629558541266793E-4</v>
      </c>
      <c r="W221" s="424">
        <f t="shared" si="212"/>
        <v>7</v>
      </c>
      <c r="X221" s="405">
        <f t="shared" si="194"/>
        <v>7</v>
      </c>
      <c r="Z221" s="405">
        <f>VLOOKUP($A221,'urban rural'!$A$11:$S$336,9,FALSE)</f>
        <v>2.099236641221374E-4</v>
      </c>
      <c r="AA221" s="424">
        <f t="shared" si="213"/>
        <v>19</v>
      </c>
      <c r="AB221" s="405">
        <f t="shared" si="195"/>
        <v>19</v>
      </c>
      <c r="AD221" s="405">
        <f>VLOOKUP($A221,'urban rural'!$A$11:$S$336,10,FALSE)</f>
        <v>2.8355387523629487E-4</v>
      </c>
      <c r="AE221" s="424">
        <f t="shared" si="214"/>
        <v>20</v>
      </c>
      <c r="AF221" s="405">
        <f t="shared" si="196"/>
        <v>20</v>
      </c>
      <c r="AH221" s="405">
        <f>VLOOKUP($A221,'urban rural'!$A$11:$S$336,11,FALSE)</f>
        <v>1.2172983482636819E-4</v>
      </c>
      <c r="AI221" s="424">
        <f t="shared" si="215"/>
        <v>10</v>
      </c>
      <c r="AJ221" s="405">
        <f t="shared" si="197"/>
        <v>10</v>
      </c>
      <c r="AL221" s="405">
        <f>VLOOKUP($A221,'urban rural'!$A$11:$S$336,12,FALSE)</f>
        <v>1.1516314779270633E-4</v>
      </c>
      <c r="AM221" s="424">
        <f t="shared" si="216"/>
        <v>28</v>
      </c>
      <c r="AN221" s="405">
        <f t="shared" si="198"/>
        <v>28</v>
      </c>
      <c r="AP221" s="405">
        <f>VLOOKUP($A221,'urban rural'!$A$11:$S$336,13,FALSE)</f>
        <v>3.8167938931297711E-5</v>
      </c>
      <c r="AQ221" s="424">
        <f t="shared" si="217"/>
        <v>19</v>
      </c>
      <c r="AR221" s="405">
        <f t="shared" si="199"/>
        <v>19</v>
      </c>
      <c r="AT221" s="405">
        <f>VLOOKUP($A221,'urban rural'!$A$11:$S$336,14,FALSE)</f>
        <v>5.6710775047258981E-5</v>
      </c>
      <c r="AU221" s="424">
        <f t="shared" si="218"/>
        <v>18</v>
      </c>
      <c r="AV221" s="405">
        <f t="shared" si="200"/>
        <v>18</v>
      </c>
      <c r="AX221" s="405">
        <f>VLOOKUP($A221,'urban rural'!$A$11:$S$336,15,FALSE)</f>
        <v>7.018476512294008E-5</v>
      </c>
      <c r="AY221" s="424">
        <f t="shared" si="219"/>
        <v>19</v>
      </c>
      <c r="AZ221" s="405">
        <f t="shared" si="201"/>
        <v>19</v>
      </c>
      <c r="BB221" s="405" t="str">
        <f>VLOOKUP($A221,'urban rural'!$A$11:$S$336,16,FALSE)</f>
        <v>error</v>
      </c>
      <c r="BC221" s="424">
        <f t="shared" si="220"/>
        <v>1</v>
      </c>
      <c r="BD221" s="405" t="str">
        <f t="shared" si="202"/>
        <v>9999</v>
      </c>
      <c r="BF221" s="405" t="str">
        <f>VLOOKUP($A221,'urban rural'!$A$11:$S$336,17,FALSE)</f>
        <v>error</v>
      </c>
      <c r="BG221" s="424">
        <f t="shared" si="221"/>
        <v>1</v>
      </c>
      <c r="BH221" s="405" t="str">
        <f t="shared" si="203"/>
        <v>9999</v>
      </c>
      <c r="BJ221" s="405" t="str">
        <f>VLOOKUP($A221,'urban rural'!$A$11:$S$336,18,FALSE)</f>
        <v>error</v>
      </c>
      <c r="BK221" s="424">
        <f t="shared" si="222"/>
        <v>1</v>
      </c>
      <c r="BL221" s="405" t="str">
        <f t="shared" si="204"/>
        <v>9999</v>
      </c>
      <c r="BN221" s="405" t="str">
        <f>VLOOKUP($A221,'urban rural'!$A$11:$S$336,19,FALSE)</f>
        <v>error</v>
      </c>
      <c r="BO221" s="424">
        <f t="shared" si="223"/>
        <v>1</v>
      </c>
      <c r="BP221" s="405" t="str">
        <f t="shared" si="205"/>
        <v>9999</v>
      </c>
      <c r="BQ221" s="167">
        <f>VLOOKUP(A221,'[1]average earnings workplace 2012'!$A$13:$GY$599,[1]lists1!$B$12,FALSE)</f>
        <v>10.55</v>
      </c>
      <c r="BR221" s="167" t="e">
        <f t="shared" si="206"/>
        <v>#N/A</v>
      </c>
      <c r="BS221" s="167" t="e">
        <f t="shared" si="207"/>
        <v>#N/A</v>
      </c>
    </row>
    <row r="222" spans="1:71" x14ac:dyDescent="0.25">
      <c r="A222" s="420" t="s">
        <v>211</v>
      </c>
      <c r="B222" s="167" t="str">
        <f t="shared" si="188"/>
        <v>MU</v>
      </c>
      <c r="C222" s="405" t="str">
        <f>VLOOKUP(A222,'urban rural'!$A$11:$B$336,2,FALSE)</f>
        <v>Major Urban</v>
      </c>
      <c r="D222" s="167" t="str">
        <f t="shared" si="189"/>
        <v>Predominantly Urban</v>
      </c>
      <c r="F222" s="405">
        <f>VLOOKUP($A222,'urban rural'!$A$11:$S$336,4,FALSE)</f>
        <v>6.7715784453981878E-4</v>
      </c>
      <c r="G222" s="424">
        <f t="shared" si="208"/>
        <v>11</v>
      </c>
      <c r="H222" s="405">
        <f t="shared" si="190"/>
        <v>11</v>
      </c>
      <c r="J222" s="405">
        <f>VLOOKUP($A222,'urban rural'!$A$11:$S$336,5,FALSE)</f>
        <v>3.6156041864890583E-4</v>
      </c>
      <c r="K222" s="424">
        <f t="shared" si="209"/>
        <v>10</v>
      </c>
      <c r="L222" s="405">
        <f t="shared" si="191"/>
        <v>10</v>
      </c>
      <c r="N222" s="405">
        <f>VLOOKUP($A222,'urban rural'!$A$11:$S$336,6,FALSE)</f>
        <v>4.032258064516129E-4</v>
      </c>
      <c r="O222" s="424">
        <f t="shared" si="210"/>
        <v>9</v>
      </c>
      <c r="P222" s="405">
        <f t="shared" si="192"/>
        <v>9</v>
      </c>
      <c r="R222" s="405">
        <f>VLOOKUP($A222,'urban rural'!$A$11:$S$336,7,FALSE)</f>
        <v>3.0371404634405317E-4</v>
      </c>
      <c r="S222" s="424">
        <f t="shared" si="211"/>
        <v>9</v>
      </c>
      <c r="T222" s="405">
        <f t="shared" si="193"/>
        <v>9</v>
      </c>
      <c r="V222" s="405">
        <f>VLOOKUP($A222,'urban rural'!$A$11:$S$336,8,FALSE)</f>
        <v>5.388650453028135E-4</v>
      </c>
      <c r="W222" s="424">
        <f t="shared" si="212"/>
        <v>19</v>
      </c>
      <c r="X222" s="405">
        <f t="shared" si="194"/>
        <v>19</v>
      </c>
      <c r="Z222" s="405">
        <f>VLOOKUP($A222,'urban rural'!$A$11:$S$336,9,FALSE)</f>
        <v>2.0456707897240724E-4</v>
      </c>
      <c r="AA222" s="424">
        <f t="shared" si="213"/>
        <v>13</v>
      </c>
      <c r="AB222" s="405">
        <f t="shared" si="195"/>
        <v>13</v>
      </c>
      <c r="AD222" s="405">
        <f>VLOOKUP($A222,'urban rural'!$A$11:$S$336,10,FALSE)</f>
        <v>2.8462998102466792E-4</v>
      </c>
      <c r="AE222" s="424">
        <f t="shared" si="214"/>
        <v>13</v>
      </c>
      <c r="AF222" s="405">
        <f t="shared" si="196"/>
        <v>13</v>
      </c>
      <c r="AH222" s="405">
        <f>VLOOKUP($A222,'urban rural'!$A$11:$S$336,11,FALSE)</f>
        <v>1.9116150172863509E-4</v>
      </c>
      <c r="AI222" s="424">
        <f t="shared" si="215"/>
        <v>11</v>
      </c>
      <c r="AJ222" s="405">
        <f t="shared" si="197"/>
        <v>11</v>
      </c>
      <c r="AL222" s="405">
        <f>VLOOKUP($A222,'urban rural'!$A$11:$S$336,12,FALSE)</f>
        <v>1.3829279923700526E-4</v>
      </c>
      <c r="AM222" s="424">
        <f t="shared" si="216"/>
        <v>11</v>
      </c>
      <c r="AN222" s="405">
        <f t="shared" si="198"/>
        <v>11</v>
      </c>
      <c r="AP222" s="405">
        <f>VLOOKUP($A222,'urban rural'!$A$11:$S$336,13,FALSE)</f>
        <v>1.5699333967649856E-4</v>
      </c>
      <c r="AQ222" s="424">
        <f t="shared" si="217"/>
        <v>14</v>
      </c>
      <c r="AR222" s="405">
        <f t="shared" si="199"/>
        <v>14</v>
      </c>
      <c r="AT222" s="405">
        <f>VLOOKUP($A222,'urban rural'!$A$11:$S$336,14,FALSE)</f>
        <v>1.2333965844402278E-4</v>
      </c>
      <c r="AU222" s="424">
        <f t="shared" si="218"/>
        <v>9</v>
      </c>
      <c r="AV222" s="405">
        <f t="shared" si="200"/>
        <v>9</v>
      </c>
      <c r="AX222" s="405">
        <f>VLOOKUP($A222,'urban rural'!$A$11:$S$336,15,FALSE)</f>
        <v>1.1255254461541813E-4</v>
      </c>
      <c r="AY222" s="424">
        <f t="shared" si="219"/>
        <v>8</v>
      </c>
      <c r="AZ222" s="405">
        <f t="shared" si="201"/>
        <v>8</v>
      </c>
      <c r="BB222" s="405" t="str">
        <f>VLOOKUP($A222,'urban rural'!$A$11:$S$336,16,FALSE)</f>
        <v>error</v>
      </c>
      <c r="BC222" s="424">
        <f t="shared" si="220"/>
        <v>1</v>
      </c>
      <c r="BD222" s="405" t="str">
        <f t="shared" si="202"/>
        <v>9999</v>
      </c>
      <c r="BF222" s="405" t="str">
        <f>VLOOKUP($A222,'urban rural'!$A$11:$S$336,17,FALSE)</f>
        <v>error</v>
      </c>
      <c r="BG222" s="424">
        <f t="shared" si="221"/>
        <v>1</v>
      </c>
      <c r="BH222" s="405" t="str">
        <f t="shared" si="203"/>
        <v>9999</v>
      </c>
      <c r="BJ222" s="405" t="str">
        <f>VLOOKUP($A222,'urban rural'!$A$11:$S$336,18,FALSE)</f>
        <v>error</v>
      </c>
      <c r="BK222" s="424">
        <f t="shared" si="222"/>
        <v>1</v>
      </c>
      <c r="BL222" s="405" t="str">
        <f t="shared" si="204"/>
        <v>9999</v>
      </c>
      <c r="BN222" s="405" t="str">
        <f>VLOOKUP($A222,'urban rural'!$A$11:$S$336,19,FALSE)</f>
        <v>error</v>
      </c>
      <c r="BO222" s="424">
        <f t="shared" si="223"/>
        <v>1</v>
      </c>
      <c r="BP222" s="405" t="str">
        <f t="shared" si="205"/>
        <v>9999</v>
      </c>
      <c r="BQ222" s="167">
        <f>VLOOKUP(A222,'[1]average earnings workplace 2012'!$A$13:$GY$599,[1]lists1!$B$12,FALSE)</f>
        <v>11.13</v>
      </c>
      <c r="BR222" s="167" t="e">
        <f t="shared" si="206"/>
        <v>#N/A</v>
      </c>
      <c r="BS222" s="167" t="e">
        <f t="shared" si="207"/>
        <v>#N/A</v>
      </c>
    </row>
    <row r="223" spans="1:71" x14ac:dyDescent="0.25">
      <c r="A223" s="420" t="s">
        <v>212</v>
      </c>
      <c r="B223" s="167" t="str">
        <f t="shared" si="188"/>
        <v>LU</v>
      </c>
      <c r="C223" s="405" t="str">
        <f>VLOOKUP(A223,'urban rural'!$A$11:$B$336,2,FALSE)</f>
        <v>Large Urban</v>
      </c>
      <c r="D223" s="167" t="str">
        <f t="shared" si="189"/>
        <v>Predominantly Urban</v>
      </c>
      <c r="F223" s="405">
        <f>VLOOKUP($A223,'urban rural'!$A$11:$S$336,4,FALSE)</f>
        <v>1.0830324909747292E-4</v>
      </c>
      <c r="G223" s="424">
        <f t="shared" si="208"/>
        <v>1</v>
      </c>
      <c r="H223" s="405">
        <f t="shared" si="190"/>
        <v>1</v>
      </c>
      <c r="J223" s="405">
        <f>VLOOKUP($A223,'urban rural'!$A$11:$S$336,5,FALSE)</f>
        <v>1.3237063778580023E-4</v>
      </c>
      <c r="K223" s="424">
        <f t="shared" si="209"/>
        <v>3</v>
      </c>
      <c r="L223" s="405">
        <f t="shared" si="191"/>
        <v>3</v>
      </c>
      <c r="N223" s="405">
        <f>VLOOKUP($A223,'urban rural'!$A$11:$S$336,6,FALSE)</f>
        <v>8.3932853717026375E-5</v>
      </c>
      <c r="O223" s="424">
        <f t="shared" si="210"/>
        <v>1</v>
      </c>
      <c r="P223" s="405">
        <f t="shared" si="192"/>
        <v>1</v>
      </c>
      <c r="R223" s="405">
        <f>VLOOKUP($A223,'urban rural'!$A$11:$S$336,7,FALSE)</f>
        <v>8.7572706519260368E-5</v>
      </c>
      <c r="S223" s="424">
        <f t="shared" si="211"/>
        <v>2</v>
      </c>
      <c r="T223" s="405">
        <f t="shared" si="193"/>
        <v>2</v>
      </c>
      <c r="V223" s="405">
        <f>VLOOKUP($A223,'urban rural'!$A$11:$S$336,8,FALSE)</f>
        <v>8.4235860409145606E-5</v>
      </c>
      <c r="W223" s="424">
        <f t="shared" si="212"/>
        <v>1</v>
      </c>
      <c r="X223" s="405">
        <f t="shared" si="194"/>
        <v>1</v>
      </c>
      <c r="Z223" s="405">
        <f>VLOOKUP($A223,'urban rural'!$A$11:$S$336,9,FALSE)</f>
        <v>6.0168471720818288E-5</v>
      </c>
      <c r="AA223" s="424">
        <f t="shared" si="213"/>
        <v>2</v>
      </c>
      <c r="AB223" s="405">
        <f t="shared" si="195"/>
        <v>2</v>
      </c>
      <c r="AD223" s="405">
        <f>VLOOKUP($A223,'urban rural'!$A$11:$S$336,10,FALSE)</f>
        <v>5.9952038369304558E-5</v>
      </c>
      <c r="AE223" s="424">
        <f t="shared" si="214"/>
        <v>1</v>
      </c>
      <c r="AF223" s="405">
        <f t="shared" si="196"/>
        <v>1</v>
      </c>
      <c r="AH223" s="405">
        <f>VLOOKUP($A223,'urban rural'!$A$11:$S$336,11,FALSE)</f>
        <v>8.7572706519260368E-5</v>
      </c>
      <c r="AI223" s="424">
        <f t="shared" si="215"/>
        <v>3</v>
      </c>
      <c r="AJ223" s="405">
        <f t="shared" si="197"/>
        <v>3</v>
      </c>
      <c r="AL223" s="405">
        <f>VLOOKUP($A223,'urban rural'!$A$11:$S$336,12,FALSE)</f>
        <v>2.4067388688327318E-5</v>
      </c>
      <c r="AM223" s="424">
        <f t="shared" si="216"/>
        <v>2</v>
      </c>
      <c r="AN223" s="405">
        <f t="shared" si="198"/>
        <v>2</v>
      </c>
      <c r="AP223" s="405">
        <f>VLOOKUP($A223,'urban rural'!$A$11:$S$336,13,FALSE)</f>
        <v>7.2202166064981954E-5</v>
      </c>
      <c r="AQ223" s="424">
        <f t="shared" si="217"/>
        <v>7</v>
      </c>
      <c r="AR223" s="405">
        <f t="shared" si="199"/>
        <v>7</v>
      </c>
      <c r="AT223" s="405">
        <f>VLOOKUP($A223,'urban rural'!$A$11:$S$336,14,FALSE)</f>
        <v>2.3980815347721821E-5</v>
      </c>
      <c r="AU223" s="424">
        <f t="shared" si="218"/>
        <v>2</v>
      </c>
      <c r="AV223" s="405">
        <f t="shared" si="200"/>
        <v>2</v>
      </c>
      <c r="AX223" s="405">
        <f>VLOOKUP($A223,'urban rural'!$A$11:$S$336,15,FALSE)</f>
        <v>0</v>
      </c>
      <c r="AY223" s="424">
        <f t="shared" si="219"/>
        <v>1</v>
      </c>
      <c r="AZ223" s="405">
        <f t="shared" si="201"/>
        <v>1</v>
      </c>
      <c r="BB223" s="405" t="str">
        <f>VLOOKUP($A223,'urban rural'!$A$11:$S$336,16,FALSE)</f>
        <v>error</v>
      </c>
      <c r="BC223" s="424">
        <f t="shared" si="220"/>
        <v>1</v>
      </c>
      <c r="BD223" s="405" t="str">
        <f t="shared" si="202"/>
        <v>9999</v>
      </c>
      <c r="BF223" s="405" t="str">
        <f>VLOOKUP($A223,'urban rural'!$A$11:$S$336,17,FALSE)</f>
        <v>error</v>
      </c>
      <c r="BG223" s="424">
        <f t="shared" si="221"/>
        <v>1</v>
      </c>
      <c r="BH223" s="405" t="str">
        <f t="shared" si="203"/>
        <v>9999</v>
      </c>
      <c r="BJ223" s="405" t="str">
        <f>VLOOKUP($A223,'urban rural'!$A$11:$S$336,18,FALSE)</f>
        <v>error</v>
      </c>
      <c r="BK223" s="424">
        <f t="shared" si="222"/>
        <v>1</v>
      </c>
      <c r="BL223" s="405" t="str">
        <f t="shared" si="204"/>
        <v>9999</v>
      </c>
      <c r="BN223" s="405" t="str">
        <f>VLOOKUP($A223,'urban rural'!$A$11:$S$336,19,FALSE)</f>
        <v>error</v>
      </c>
      <c r="BO223" s="424">
        <f t="shared" si="223"/>
        <v>1</v>
      </c>
      <c r="BP223" s="405" t="str">
        <f t="shared" si="205"/>
        <v>9999</v>
      </c>
      <c r="BQ223" s="167">
        <f>VLOOKUP(A223,'[1]average earnings workplace 2012'!$A$13:$GY$599,[1]lists1!$B$12,FALSE)</f>
        <v>10.92</v>
      </c>
      <c r="BR223" s="167" t="e">
        <f t="shared" si="206"/>
        <v>#N/A</v>
      </c>
      <c r="BS223" s="167" t="e">
        <f t="shared" si="207"/>
        <v>#N/A</v>
      </c>
    </row>
    <row r="224" spans="1:71" x14ac:dyDescent="0.25">
      <c r="A224" s="420" t="s">
        <v>213</v>
      </c>
      <c r="B224" s="167" t="str">
        <f t="shared" si="188"/>
        <v>OU</v>
      </c>
      <c r="C224" s="405" t="str">
        <f>VLOOKUP(A224,'urban rural'!$A$11:$B$336,2,FALSE)</f>
        <v>Other Urban</v>
      </c>
      <c r="D224" s="167" t="str">
        <f t="shared" si="189"/>
        <v>Predominantly Urban</v>
      </c>
      <c r="F224" s="405">
        <f>VLOOKUP($A224,'urban rural'!$A$11:$S$336,4,FALSE)</f>
        <v>1.9374068554396423E-4</v>
      </c>
      <c r="G224" s="424">
        <f t="shared" si="208"/>
        <v>1</v>
      </c>
      <c r="H224" s="405">
        <f t="shared" si="190"/>
        <v>1</v>
      </c>
      <c r="J224" s="405">
        <f>VLOOKUP($A224,'urban rural'!$A$11:$S$336,5,FALSE)</f>
        <v>1.1851851851851852E-4</v>
      </c>
      <c r="K224" s="424">
        <f t="shared" si="209"/>
        <v>4</v>
      </c>
      <c r="L224" s="405">
        <f t="shared" si="191"/>
        <v>4</v>
      </c>
      <c r="N224" s="405">
        <f>VLOOKUP($A224,'urban rural'!$A$11:$S$336,6,FALSE)</f>
        <v>1.1799410029498526E-4</v>
      </c>
      <c r="O224" s="424">
        <f t="shared" si="210"/>
        <v>1</v>
      </c>
      <c r="P224" s="405">
        <f t="shared" si="192"/>
        <v>1</v>
      </c>
      <c r="R224" s="405">
        <f>VLOOKUP($A224,'urban rural'!$A$11:$S$336,7,FALSE)</f>
        <v>1.0909262203698216E-4</v>
      </c>
      <c r="S224" s="424">
        <f t="shared" si="211"/>
        <v>1</v>
      </c>
      <c r="T224" s="405">
        <f t="shared" si="193"/>
        <v>1</v>
      </c>
      <c r="V224" s="405">
        <f>VLOOKUP($A224,'urban rural'!$A$11:$S$336,8,FALSE)</f>
        <v>1.4903129657228018E-4</v>
      </c>
      <c r="W224" s="424">
        <f t="shared" si="212"/>
        <v>1</v>
      </c>
      <c r="X224" s="405">
        <f t="shared" si="194"/>
        <v>1</v>
      </c>
      <c r="Z224" s="405">
        <f>VLOOKUP($A224,'urban rural'!$A$11:$S$336,9,FALSE)</f>
        <v>8.8888888888888893E-5</v>
      </c>
      <c r="AA224" s="424">
        <f t="shared" si="213"/>
        <v>2</v>
      </c>
      <c r="AB224" s="405">
        <f t="shared" si="195"/>
        <v>2</v>
      </c>
      <c r="AD224" s="405">
        <f>VLOOKUP($A224,'urban rural'!$A$11:$S$336,10,FALSE)</f>
        <v>8.849557522123894E-5</v>
      </c>
      <c r="AE224" s="424">
        <f t="shared" si="214"/>
        <v>1</v>
      </c>
      <c r="AF224" s="405">
        <f t="shared" si="196"/>
        <v>1</v>
      </c>
      <c r="AH224" s="405">
        <f>VLOOKUP($A224,'urban rural'!$A$11:$S$336,11,FALSE)</f>
        <v>7.0052334306712453E-5</v>
      </c>
      <c r="AI224" s="424">
        <f t="shared" si="215"/>
        <v>1</v>
      </c>
      <c r="AJ224" s="405">
        <f t="shared" si="197"/>
        <v>1</v>
      </c>
      <c r="AL224" s="405">
        <f>VLOOKUP($A224,'urban rural'!$A$11:$S$336,12,FALSE)</f>
        <v>5.9612518628912071E-5</v>
      </c>
      <c r="AM224" s="424">
        <f t="shared" si="216"/>
        <v>13</v>
      </c>
      <c r="AN224" s="405">
        <f t="shared" si="198"/>
        <v>13</v>
      </c>
      <c r="AP224" s="405">
        <f>VLOOKUP($A224,'urban rural'!$A$11:$S$336,13,FALSE)</f>
        <v>2.962962962962963E-5</v>
      </c>
      <c r="AQ224" s="424">
        <f t="shared" si="217"/>
        <v>9</v>
      </c>
      <c r="AR224" s="405">
        <f t="shared" si="199"/>
        <v>9</v>
      </c>
      <c r="AT224" s="405">
        <f>VLOOKUP($A224,'urban rural'!$A$11:$S$336,14,FALSE)</f>
        <v>2.9498525073746314E-5</v>
      </c>
      <c r="AU224" s="424">
        <f t="shared" si="218"/>
        <v>8</v>
      </c>
      <c r="AV224" s="405">
        <f t="shared" si="200"/>
        <v>8</v>
      </c>
      <c r="AX224" s="405">
        <f>VLOOKUP($A224,'urban rural'!$A$11:$S$336,15,FALSE)</f>
        <v>3.9040287730269697E-5</v>
      </c>
      <c r="AY224" s="424">
        <f t="shared" si="219"/>
        <v>8</v>
      </c>
      <c r="AZ224" s="405">
        <f t="shared" si="201"/>
        <v>8</v>
      </c>
      <c r="BB224" s="405" t="str">
        <f>VLOOKUP($A224,'urban rural'!$A$11:$S$336,16,FALSE)</f>
        <v>error</v>
      </c>
      <c r="BC224" s="424">
        <f t="shared" si="220"/>
        <v>1</v>
      </c>
      <c r="BD224" s="405" t="str">
        <f t="shared" si="202"/>
        <v>9999</v>
      </c>
      <c r="BF224" s="405" t="str">
        <f>VLOOKUP($A224,'urban rural'!$A$11:$S$336,17,FALSE)</f>
        <v>error</v>
      </c>
      <c r="BG224" s="424">
        <f t="shared" si="221"/>
        <v>1</v>
      </c>
      <c r="BH224" s="405" t="str">
        <f t="shared" si="203"/>
        <v>9999</v>
      </c>
      <c r="BJ224" s="405" t="str">
        <f>VLOOKUP($A224,'urban rural'!$A$11:$S$336,18,FALSE)</f>
        <v>error</v>
      </c>
      <c r="BK224" s="424">
        <f t="shared" si="222"/>
        <v>1</v>
      </c>
      <c r="BL224" s="405" t="str">
        <f t="shared" si="204"/>
        <v>9999</v>
      </c>
      <c r="BN224" s="405" t="str">
        <f>VLOOKUP($A224,'urban rural'!$A$11:$S$336,19,FALSE)</f>
        <v>error</v>
      </c>
      <c r="BO224" s="424">
        <f t="shared" si="223"/>
        <v>1</v>
      </c>
      <c r="BP224" s="405" t="str">
        <f t="shared" si="205"/>
        <v>9999</v>
      </c>
      <c r="BQ224" s="167">
        <f>VLOOKUP(A224,'[1]average earnings workplace 2012'!$A$13:$GY$599,[1]lists1!$B$12,FALSE)</f>
        <v>10.44</v>
      </c>
      <c r="BR224" s="167" t="e">
        <f t="shared" si="206"/>
        <v>#N/A</v>
      </c>
      <c r="BS224" s="167" t="e">
        <f t="shared" si="207"/>
        <v>#N/A</v>
      </c>
    </row>
    <row r="225" spans="1:71" x14ac:dyDescent="0.25">
      <c r="A225" s="420" t="s">
        <v>214</v>
      </c>
      <c r="B225" s="167" t="str">
        <f t="shared" si="188"/>
        <v>R50</v>
      </c>
      <c r="C225" s="405" t="str">
        <f>VLOOKUP(A225,'urban rural'!$A$11:$B$336,2,FALSE)</f>
        <v>Rural 50</v>
      </c>
      <c r="D225" s="167" t="str">
        <f t="shared" si="189"/>
        <v>Predominantly Rural</v>
      </c>
      <c r="F225" s="405">
        <f>VLOOKUP($A225,'urban rural'!$A$11:$S$336,4,FALSE)</f>
        <v>4.9944506104328528E-4</v>
      </c>
      <c r="G225" s="424">
        <f t="shared" si="208"/>
        <v>8</v>
      </c>
      <c r="H225" s="405">
        <f t="shared" si="190"/>
        <v>8</v>
      </c>
      <c r="J225" s="405">
        <f>VLOOKUP($A225,'urban rural'!$A$11:$S$336,5,FALSE)</f>
        <v>4.1065482796892339E-4</v>
      </c>
      <c r="K225" s="424">
        <f t="shared" si="209"/>
        <v>19</v>
      </c>
      <c r="L225" s="405">
        <f t="shared" si="191"/>
        <v>19</v>
      </c>
      <c r="N225" s="405">
        <f>VLOOKUP($A225,'urban rural'!$A$11:$S$336,6,FALSE)</f>
        <v>4.7461368653421634E-4</v>
      </c>
      <c r="O225" s="424">
        <f t="shared" si="210"/>
        <v>16</v>
      </c>
      <c r="P225" s="405">
        <f t="shared" si="192"/>
        <v>16</v>
      </c>
      <c r="R225" s="405">
        <f>VLOOKUP($A225,'urban rural'!$A$11:$S$336,7,FALSE)</f>
        <v>3.8627480471928061E-4</v>
      </c>
      <c r="S225" s="424">
        <f t="shared" si="211"/>
        <v>17</v>
      </c>
      <c r="T225" s="405">
        <f t="shared" si="193"/>
        <v>17</v>
      </c>
      <c r="V225" s="405">
        <f>VLOOKUP($A225,'urban rural'!$A$11:$S$336,8,FALSE)</f>
        <v>3.329633740288568E-4</v>
      </c>
      <c r="W225" s="424">
        <f t="shared" si="212"/>
        <v>10</v>
      </c>
      <c r="X225" s="405">
        <f t="shared" si="194"/>
        <v>10</v>
      </c>
      <c r="Z225" s="405">
        <f>VLOOKUP($A225,'urban rural'!$A$11:$S$336,9,FALSE)</f>
        <v>1.8867924528301886E-4</v>
      </c>
      <c r="AA225" s="424">
        <f t="shared" si="213"/>
        <v>13</v>
      </c>
      <c r="AB225" s="405">
        <f t="shared" si="195"/>
        <v>13</v>
      </c>
      <c r="AD225" s="405">
        <f>VLOOKUP($A225,'urban rural'!$A$11:$S$336,10,FALSE)</f>
        <v>2.2075055187637969E-4</v>
      </c>
      <c r="AE225" s="424">
        <f t="shared" si="214"/>
        <v>11</v>
      </c>
      <c r="AF225" s="405">
        <f t="shared" si="196"/>
        <v>11</v>
      </c>
      <c r="AH225" s="405">
        <f>VLOOKUP($A225,'urban rural'!$A$11:$S$336,11,FALSE)</f>
        <v>1.1629617596841056E-4</v>
      </c>
      <c r="AI225" s="424">
        <f t="shared" si="215"/>
        <v>6</v>
      </c>
      <c r="AJ225" s="405">
        <f t="shared" si="197"/>
        <v>6</v>
      </c>
      <c r="AL225" s="405">
        <f>VLOOKUP($A225,'urban rural'!$A$11:$S$336,12,FALSE)</f>
        <v>1.664816870144284E-4</v>
      </c>
      <c r="AM225" s="424">
        <f t="shared" si="216"/>
        <v>20</v>
      </c>
      <c r="AN225" s="405">
        <f t="shared" si="198"/>
        <v>20</v>
      </c>
      <c r="AP225" s="405">
        <f>VLOOKUP($A225,'urban rural'!$A$11:$S$336,13,FALSE)</f>
        <v>2.2197558268590456E-4</v>
      </c>
      <c r="AQ225" s="424">
        <f t="shared" si="217"/>
        <v>25</v>
      </c>
      <c r="AR225" s="405">
        <f t="shared" si="199"/>
        <v>25</v>
      </c>
      <c r="AT225" s="405">
        <f>VLOOKUP($A225,'urban rural'!$A$11:$S$336,14,FALSE)</f>
        <v>2.4282560706401766E-4</v>
      </c>
      <c r="AU225" s="424">
        <f t="shared" si="218"/>
        <v>24</v>
      </c>
      <c r="AV225" s="405">
        <f t="shared" si="200"/>
        <v>24</v>
      </c>
      <c r="AX225" s="405">
        <f>VLOOKUP($A225,'urban rural'!$A$11:$S$336,15,FALSE)</f>
        <v>2.6997862875087004E-4</v>
      </c>
      <c r="AY225" s="424">
        <f t="shared" si="219"/>
        <v>24</v>
      </c>
      <c r="AZ225" s="405">
        <f t="shared" si="201"/>
        <v>24</v>
      </c>
      <c r="BB225" s="405" t="str">
        <f>VLOOKUP($A225,'urban rural'!$A$11:$S$336,16,FALSE)</f>
        <v>error</v>
      </c>
      <c r="BC225" s="424">
        <f t="shared" si="220"/>
        <v>1</v>
      </c>
      <c r="BD225" s="405" t="str">
        <f t="shared" si="202"/>
        <v>9999</v>
      </c>
      <c r="BF225" s="405" t="str">
        <f>VLOOKUP($A225,'urban rural'!$A$11:$S$336,17,FALSE)</f>
        <v>error</v>
      </c>
      <c r="BG225" s="424">
        <f t="shared" si="221"/>
        <v>1</v>
      </c>
      <c r="BH225" s="405" t="str">
        <f t="shared" si="203"/>
        <v>9999</v>
      </c>
      <c r="BJ225" s="405" t="str">
        <f>VLOOKUP($A225,'urban rural'!$A$11:$S$336,18,FALSE)</f>
        <v>error</v>
      </c>
      <c r="BK225" s="424">
        <f t="shared" si="222"/>
        <v>1</v>
      </c>
      <c r="BL225" s="405" t="str">
        <f t="shared" si="204"/>
        <v>9999</v>
      </c>
      <c r="BN225" s="405" t="str">
        <f>VLOOKUP($A225,'urban rural'!$A$11:$S$336,19,FALSE)</f>
        <v>error</v>
      </c>
      <c r="BO225" s="424">
        <f t="shared" si="223"/>
        <v>1</v>
      </c>
      <c r="BP225" s="405" t="str">
        <f t="shared" si="205"/>
        <v>9999</v>
      </c>
      <c r="BQ225" s="167">
        <f>VLOOKUP(A225,'[1]average earnings workplace 2012'!$A$13:$GY$599,[1]lists1!$B$12,FALSE)</f>
        <v>11.08</v>
      </c>
      <c r="BR225" s="167" t="e">
        <f t="shared" si="206"/>
        <v>#N/A</v>
      </c>
      <c r="BS225" s="167" t="e">
        <f t="shared" si="207"/>
        <v>#N/A</v>
      </c>
    </row>
    <row r="226" spans="1:71" x14ac:dyDescent="0.25">
      <c r="A226" s="420" t="s">
        <v>215</v>
      </c>
      <c r="B226" s="167" t="str">
        <f t="shared" si="188"/>
        <v>LU</v>
      </c>
      <c r="C226" s="405" t="str">
        <f>VLOOKUP(A226,'urban rural'!$A$11:$B$336,2,FALSE)</f>
        <v>Large Urban</v>
      </c>
      <c r="D226" s="167" t="str">
        <f t="shared" si="189"/>
        <v>Predominantly Urban</v>
      </c>
      <c r="F226" s="405">
        <f>VLOOKUP($A226,'urban rural'!$A$11:$S$336,4,FALSE)</f>
        <v>6.3846455150802972E-4</v>
      </c>
      <c r="G226" s="424">
        <f t="shared" si="208"/>
        <v>15</v>
      </c>
      <c r="H226" s="405">
        <f t="shared" si="190"/>
        <v>15</v>
      </c>
      <c r="J226" s="405">
        <f>VLOOKUP($A226,'urban rural'!$A$11:$S$336,5,FALSE)</f>
        <v>2.3410066328521264E-4</v>
      </c>
      <c r="K226" s="424">
        <f t="shared" si="209"/>
        <v>11</v>
      </c>
      <c r="L226" s="405">
        <f t="shared" si="191"/>
        <v>11</v>
      </c>
      <c r="N226" s="405">
        <f>VLOOKUP($A226,'urban rural'!$A$11:$S$336,6,FALSE)</f>
        <v>2.6858699883223043E-4</v>
      </c>
      <c r="O226" s="424">
        <f t="shared" si="210"/>
        <v>10</v>
      </c>
      <c r="P226" s="405">
        <f t="shared" si="192"/>
        <v>10</v>
      </c>
      <c r="R226" s="405">
        <f>VLOOKUP($A226,'urban rural'!$A$11:$S$336,7,FALSE)</f>
        <v>2.099345771337723E-4</v>
      </c>
      <c r="S226" s="424">
        <f t="shared" si="211"/>
        <v>8</v>
      </c>
      <c r="T226" s="405">
        <f t="shared" si="193"/>
        <v>8</v>
      </c>
      <c r="V226" s="405">
        <f>VLOOKUP($A226,'urban rural'!$A$11:$S$336,8,FALSE)</f>
        <v>6.3063063063063059E-4</v>
      </c>
      <c r="W226" s="424">
        <f t="shared" si="212"/>
        <v>18</v>
      </c>
      <c r="X226" s="405">
        <f t="shared" si="194"/>
        <v>18</v>
      </c>
      <c r="Z226" s="405">
        <f>VLOOKUP($A226,'urban rural'!$A$11:$S$336,9,FALSE)</f>
        <v>2.1459227467811158E-4</v>
      </c>
      <c r="AA226" s="424">
        <f t="shared" si="213"/>
        <v>16</v>
      </c>
      <c r="AB226" s="405">
        <f t="shared" si="195"/>
        <v>16</v>
      </c>
      <c r="AD226" s="405">
        <f>VLOOKUP($A226,'urban rural'!$A$11:$S$336,10,FALSE)</f>
        <v>2.5301673803036204E-4</v>
      </c>
      <c r="AE226" s="424">
        <f t="shared" si="214"/>
        <v>16</v>
      </c>
      <c r="AF226" s="405">
        <f t="shared" si="196"/>
        <v>16</v>
      </c>
      <c r="AH226" s="405">
        <f>VLOOKUP($A226,'urban rural'!$A$11:$S$336,11,FALSE)</f>
        <v>2.0855397920877013E-4</v>
      </c>
      <c r="AI226" s="424">
        <f t="shared" si="215"/>
        <v>16</v>
      </c>
      <c r="AJ226" s="405">
        <f t="shared" si="197"/>
        <v>16</v>
      </c>
      <c r="AL226" s="405">
        <f>VLOOKUP($A226,'urban rural'!$A$11:$S$336,12,FALSE)</f>
        <v>7.8339208773991388E-6</v>
      </c>
      <c r="AM226" s="424">
        <f t="shared" si="216"/>
        <v>1</v>
      </c>
      <c r="AN226" s="405">
        <f t="shared" si="198"/>
        <v>1</v>
      </c>
      <c r="AP226" s="405">
        <f>VLOOKUP($A226,'urban rural'!$A$11:$S$336,13,FALSE)</f>
        <v>1.9508388607101055E-5</v>
      </c>
      <c r="AQ226" s="424">
        <f t="shared" si="217"/>
        <v>2</v>
      </c>
      <c r="AR226" s="405">
        <f t="shared" si="199"/>
        <v>2</v>
      </c>
      <c r="AT226" s="405">
        <f>VLOOKUP($A226,'urban rural'!$A$11:$S$336,14,FALSE)</f>
        <v>1.5570260801868432E-5</v>
      </c>
      <c r="AU226" s="424">
        <f t="shared" si="218"/>
        <v>1</v>
      </c>
      <c r="AV226" s="405">
        <f t="shared" si="200"/>
        <v>1</v>
      </c>
      <c r="AX226" s="405">
        <f>VLOOKUP($A226,'urban rural'!$A$11:$S$336,15,FALSE)</f>
        <v>1.3805979250021857E-6</v>
      </c>
      <c r="AY226" s="424">
        <f t="shared" si="219"/>
        <v>3</v>
      </c>
      <c r="AZ226" s="405">
        <f t="shared" si="201"/>
        <v>3</v>
      </c>
      <c r="BB226" s="405" t="str">
        <f>VLOOKUP($A226,'urban rural'!$A$11:$S$336,16,FALSE)</f>
        <v>error</v>
      </c>
      <c r="BC226" s="424">
        <f t="shared" si="220"/>
        <v>1</v>
      </c>
      <c r="BD226" s="405" t="str">
        <f t="shared" si="202"/>
        <v>9999</v>
      </c>
      <c r="BF226" s="405" t="str">
        <f>VLOOKUP($A226,'urban rural'!$A$11:$S$336,17,FALSE)</f>
        <v>error</v>
      </c>
      <c r="BG226" s="424">
        <f t="shared" si="221"/>
        <v>1</v>
      </c>
      <c r="BH226" s="405" t="str">
        <f t="shared" si="203"/>
        <v>9999</v>
      </c>
      <c r="BJ226" s="405" t="str">
        <f>VLOOKUP($A226,'urban rural'!$A$11:$S$336,18,FALSE)</f>
        <v>error</v>
      </c>
      <c r="BK226" s="424">
        <f t="shared" si="222"/>
        <v>1</v>
      </c>
      <c r="BL226" s="405" t="str">
        <f t="shared" si="204"/>
        <v>9999</v>
      </c>
      <c r="BN226" s="405" t="str">
        <f>VLOOKUP($A226,'urban rural'!$A$11:$S$336,19,FALSE)</f>
        <v>error</v>
      </c>
      <c r="BO226" s="424">
        <f t="shared" si="223"/>
        <v>1</v>
      </c>
      <c r="BP226" s="405" t="str">
        <f t="shared" si="205"/>
        <v>9999</v>
      </c>
      <c r="BQ226" s="167">
        <f>VLOOKUP(A226,'[1]average earnings workplace 2012'!$A$13:$GY$599,[1]lists1!$B$12,FALSE)</f>
        <v>11.38</v>
      </c>
      <c r="BR226" s="167" t="e">
        <f t="shared" si="206"/>
        <v>#N/A</v>
      </c>
      <c r="BS226" s="167" t="e">
        <f t="shared" si="207"/>
        <v>#N/A</v>
      </c>
    </row>
    <row r="227" spans="1:71" x14ac:dyDescent="0.25">
      <c r="A227" s="420" t="s">
        <v>216</v>
      </c>
      <c r="B227" s="167" t="str">
        <f t="shared" si="188"/>
        <v>SR</v>
      </c>
      <c r="C227" s="405" t="str">
        <f>VLOOKUP(A227,'urban rural'!$A$11:$B$336,2,FALSE)</f>
        <v>Significant Rural</v>
      </c>
      <c r="D227" s="167" t="str">
        <f t="shared" si="189"/>
        <v>Significant Rural</v>
      </c>
      <c r="F227" s="405">
        <f>VLOOKUP($A227,'urban rural'!$A$11:$S$336,4,FALSE)</f>
        <v>2.1473029045643152E-3</v>
      </c>
      <c r="G227" s="424">
        <f t="shared" si="208"/>
        <v>49</v>
      </c>
      <c r="H227" s="405">
        <f t="shared" si="190"/>
        <v>49</v>
      </c>
      <c r="J227" s="405">
        <f>VLOOKUP($A227,'urban rural'!$A$11:$S$336,5,FALSE)</f>
        <v>1.1873080859774821E-3</v>
      </c>
      <c r="K227" s="424">
        <f t="shared" si="209"/>
        <v>46</v>
      </c>
      <c r="L227" s="405">
        <f t="shared" si="191"/>
        <v>46</v>
      </c>
      <c r="N227" s="405">
        <f>VLOOKUP($A227,'urban rural'!$A$11:$S$336,6,FALSE)</f>
        <v>1.292929292929293E-3</v>
      </c>
      <c r="O227" s="424">
        <f t="shared" si="210"/>
        <v>44</v>
      </c>
      <c r="P227" s="405">
        <f t="shared" si="192"/>
        <v>44</v>
      </c>
      <c r="R227" s="405">
        <f>VLOOKUP($A227,'urban rural'!$A$11:$S$336,7,FALSE)</f>
        <v>1.6387789014142844E-3</v>
      </c>
      <c r="S227" s="424">
        <f t="shared" si="211"/>
        <v>46</v>
      </c>
      <c r="T227" s="405">
        <f t="shared" si="193"/>
        <v>46</v>
      </c>
      <c r="V227" s="405">
        <f>VLOOKUP($A227,'urban rural'!$A$11:$S$336,8,FALSE)</f>
        <v>1.5248962655601661E-3</v>
      </c>
      <c r="W227" s="424">
        <f t="shared" si="212"/>
        <v>52</v>
      </c>
      <c r="X227" s="405">
        <f t="shared" si="194"/>
        <v>52</v>
      </c>
      <c r="Z227" s="405">
        <f>VLOOKUP($A227,'urban rural'!$A$11:$S$336,9,FALSE)</f>
        <v>4.6059365404298874E-4</v>
      </c>
      <c r="AA227" s="424">
        <f t="shared" si="213"/>
        <v>41</v>
      </c>
      <c r="AB227" s="405">
        <f t="shared" si="195"/>
        <v>41</v>
      </c>
      <c r="AD227" s="405">
        <f>VLOOKUP($A227,'urban rural'!$A$11:$S$336,10,FALSE)</f>
        <v>6.8686868686868691E-4</v>
      </c>
      <c r="AE227" s="424">
        <f t="shared" si="214"/>
        <v>44</v>
      </c>
      <c r="AF227" s="405">
        <f t="shared" si="196"/>
        <v>44</v>
      </c>
      <c r="AH227" s="405">
        <f>VLOOKUP($A227,'urban rural'!$A$11:$S$336,11,FALSE)</f>
        <v>8.7395730962207914E-4</v>
      </c>
      <c r="AI227" s="424">
        <f t="shared" si="215"/>
        <v>52</v>
      </c>
      <c r="AJ227" s="405">
        <f t="shared" si="197"/>
        <v>52</v>
      </c>
      <c r="AL227" s="405">
        <f>VLOOKUP($A227,'urban rural'!$A$11:$S$336,12,FALSE)</f>
        <v>6.2240663900414933E-4</v>
      </c>
      <c r="AM227" s="424">
        <f t="shared" si="216"/>
        <v>46</v>
      </c>
      <c r="AN227" s="405">
        <f t="shared" si="198"/>
        <v>46</v>
      </c>
      <c r="AP227" s="405">
        <f>VLOOKUP($A227,'urban rural'!$A$11:$S$336,13,FALSE)</f>
        <v>7.3694984646878198E-4</v>
      </c>
      <c r="AQ227" s="424">
        <f t="shared" si="217"/>
        <v>48</v>
      </c>
      <c r="AR227" s="405">
        <f t="shared" si="199"/>
        <v>48</v>
      </c>
      <c r="AT227" s="405">
        <f>VLOOKUP($A227,'urban rural'!$A$11:$S$336,14,FALSE)</f>
        <v>5.9595959595959598E-4</v>
      </c>
      <c r="AU227" s="424">
        <f t="shared" si="218"/>
        <v>45</v>
      </c>
      <c r="AV227" s="405">
        <f t="shared" si="200"/>
        <v>45</v>
      </c>
      <c r="AX227" s="405">
        <f>VLOOKUP($A227,'urban rural'!$A$11:$S$336,15,FALSE)</f>
        <v>7.6482159179220525E-4</v>
      </c>
      <c r="AY227" s="424">
        <f t="shared" si="219"/>
        <v>44</v>
      </c>
      <c r="AZ227" s="405">
        <f t="shared" si="201"/>
        <v>44</v>
      </c>
      <c r="BB227" s="405" t="str">
        <f>VLOOKUP($A227,'urban rural'!$A$11:$S$336,16,FALSE)</f>
        <v>error</v>
      </c>
      <c r="BC227" s="424">
        <f t="shared" si="220"/>
        <v>1</v>
      </c>
      <c r="BD227" s="405" t="str">
        <f t="shared" si="202"/>
        <v>9999</v>
      </c>
      <c r="BF227" s="405" t="str">
        <f>VLOOKUP($A227,'urban rural'!$A$11:$S$336,17,FALSE)</f>
        <v>error</v>
      </c>
      <c r="BG227" s="424">
        <f t="shared" si="221"/>
        <v>1</v>
      </c>
      <c r="BH227" s="405" t="str">
        <f t="shared" si="203"/>
        <v>9999</v>
      </c>
      <c r="BJ227" s="405" t="str">
        <f>VLOOKUP($A227,'urban rural'!$A$11:$S$336,18,FALSE)</f>
        <v>error</v>
      </c>
      <c r="BK227" s="424">
        <f t="shared" si="222"/>
        <v>1</v>
      </c>
      <c r="BL227" s="405" t="str">
        <f t="shared" si="204"/>
        <v>9999</v>
      </c>
      <c r="BN227" s="405" t="str">
        <f>VLOOKUP($A227,'urban rural'!$A$11:$S$336,19,FALSE)</f>
        <v>error</v>
      </c>
      <c r="BO227" s="424">
        <f t="shared" si="223"/>
        <v>1</v>
      </c>
      <c r="BP227" s="405" t="str">
        <f t="shared" si="205"/>
        <v>9999</v>
      </c>
      <c r="BQ227" s="167">
        <f>VLOOKUP(A227,'[1]average earnings workplace 2012'!$A$13:$GY$599,[1]lists1!$B$12,FALSE)</f>
        <v>13.82</v>
      </c>
      <c r="BR227" s="167" t="e">
        <f t="shared" si="206"/>
        <v>#N/A</v>
      </c>
      <c r="BS227" s="167" t="e">
        <f t="shared" si="207"/>
        <v>#N/A</v>
      </c>
    </row>
    <row r="228" spans="1:71" x14ac:dyDescent="0.25">
      <c r="A228" s="420" t="s">
        <v>217</v>
      </c>
      <c r="B228" s="167" t="str">
        <f t="shared" si="188"/>
        <v>MU</v>
      </c>
      <c r="C228" s="405" t="str">
        <f>VLOOKUP(A228,'urban rural'!$A$11:$B$336,2,FALSE)</f>
        <v>Major Urban</v>
      </c>
      <c r="D228" s="167" t="str">
        <f t="shared" si="189"/>
        <v>Predominantly Urban</v>
      </c>
      <c r="F228" s="405">
        <f>VLOOKUP($A228,'urban rural'!$A$11:$S$336,4,FALSE)</f>
        <v>5.679796696315121E-3</v>
      </c>
      <c r="G228" s="424">
        <f t="shared" si="208"/>
        <v>48</v>
      </c>
      <c r="H228" s="405">
        <f t="shared" si="190"/>
        <v>48</v>
      </c>
      <c r="J228" s="405">
        <f>VLOOKUP($A228,'urban rural'!$A$11:$S$336,5,FALSE)</f>
        <v>4.0176322418136023E-3</v>
      </c>
      <c r="K228" s="424">
        <f t="shared" si="209"/>
        <v>46</v>
      </c>
      <c r="L228" s="405">
        <f t="shared" si="191"/>
        <v>46</v>
      </c>
      <c r="N228" s="405">
        <f>VLOOKUP($A228,'urban rural'!$A$11:$S$336,6,FALSE)</f>
        <v>3.2378580323785804E-3</v>
      </c>
      <c r="O228" s="424">
        <f t="shared" si="210"/>
        <v>42</v>
      </c>
      <c r="P228" s="405">
        <f t="shared" si="192"/>
        <v>42</v>
      </c>
      <c r="R228" s="405">
        <f>VLOOKUP($A228,'urban rural'!$A$11:$S$336,7,FALSE)</f>
        <v>2.6812690487425304E-3</v>
      </c>
      <c r="S228" s="424">
        <f t="shared" si="211"/>
        <v>42</v>
      </c>
      <c r="T228" s="405">
        <f t="shared" si="193"/>
        <v>42</v>
      </c>
      <c r="V228" s="405">
        <f>VLOOKUP($A228,'urban rural'!$A$11:$S$336,8,FALSE)</f>
        <v>1.7280813214739516E-3</v>
      </c>
      <c r="W228" s="424">
        <f t="shared" si="212"/>
        <v>45</v>
      </c>
      <c r="X228" s="405">
        <f t="shared" si="194"/>
        <v>45</v>
      </c>
      <c r="Z228" s="405">
        <f>VLOOKUP($A228,'urban rural'!$A$11:$S$336,9,FALSE)</f>
        <v>1.0957178841309824E-3</v>
      </c>
      <c r="AA228" s="424">
        <f t="shared" si="213"/>
        <v>45</v>
      </c>
      <c r="AB228" s="405">
        <f t="shared" si="195"/>
        <v>45</v>
      </c>
      <c r="AD228" s="405">
        <f>VLOOKUP($A228,'urban rural'!$A$11:$S$336,10,FALSE)</f>
        <v>1.0709838107098382E-3</v>
      </c>
      <c r="AE228" s="424">
        <f t="shared" si="214"/>
        <v>40</v>
      </c>
      <c r="AF228" s="405">
        <f t="shared" si="196"/>
        <v>40</v>
      </c>
      <c r="AH228" s="405">
        <f>VLOOKUP($A228,'urban rural'!$A$11:$S$336,11,FALSE)</f>
        <v>1.1292474931801817E-3</v>
      </c>
      <c r="AI228" s="424">
        <f t="shared" si="215"/>
        <v>50</v>
      </c>
      <c r="AJ228" s="405">
        <f t="shared" si="197"/>
        <v>50</v>
      </c>
      <c r="AL228" s="405">
        <f>VLOOKUP($A228,'urban rural'!$A$11:$S$336,12,FALSE)</f>
        <v>3.9517153748411691E-3</v>
      </c>
      <c r="AM228" s="424">
        <f t="shared" si="216"/>
        <v>60</v>
      </c>
      <c r="AN228" s="405">
        <f t="shared" si="198"/>
        <v>60</v>
      </c>
      <c r="AP228" s="405">
        <f>VLOOKUP($A228,'urban rural'!$A$11:$S$336,13,FALSE)</f>
        <v>2.9345088161209067E-3</v>
      </c>
      <c r="AQ228" s="424">
        <f t="shared" si="217"/>
        <v>52</v>
      </c>
      <c r="AR228" s="405">
        <f t="shared" si="199"/>
        <v>52</v>
      </c>
      <c r="AT228" s="405">
        <f>VLOOKUP($A228,'urban rural'!$A$11:$S$336,14,FALSE)</f>
        <v>2.166874221668742E-3</v>
      </c>
      <c r="AU228" s="424">
        <f t="shared" si="218"/>
        <v>44</v>
      </c>
      <c r="AV228" s="405">
        <f t="shared" si="200"/>
        <v>44</v>
      </c>
      <c r="AX228" s="405">
        <f>VLOOKUP($A228,'urban rural'!$A$11:$S$336,15,FALSE)</f>
        <v>1.5520215555623485E-3</v>
      </c>
      <c r="AY228" s="424">
        <f t="shared" si="219"/>
        <v>41</v>
      </c>
      <c r="AZ228" s="405">
        <f t="shared" si="201"/>
        <v>41</v>
      </c>
      <c r="BB228" s="405" t="str">
        <f>VLOOKUP($A228,'urban rural'!$A$11:$S$336,16,FALSE)</f>
        <v>error</v>
      </c>
      <c r="BC228" s="424">
        <f t="shared" si="220"/>
        <v>1</v>
      </c>
      <c r="BD228" s="405" t="str">
        <f t="shared" si="202"/>
        <v>9999</v>
      </c>
      <c r="BF228" s="405" t="str">
        <f>VLOOKUP($A228,'urban rural'!$A$11:$S$336,17,FALSE)</f>
        <v>error</v>
      </c>
      <c r="BG228" s="424">
        <f t="shared" si="221"/>
        <v>1</v>
      </c>
      <c r="BH228" s="405" t="str">
        <f t="shared" si="203"/>
        <v>9999</v>
      </c>
      <c r="BJ228" s="405" t="str">
        <f>VLOOKUP($A228,'urban rural'!$A$11:$S$336,18,FALSE)</f>
        <v>error</v>
      </c>
      <c r="BK228" s="424">
        <f t="shared" si="222"/>
        <v>1</v>
      </c>
      <c r="BL228" s="405" t="str">
        <f t="shared" si="204"/>
        <v>9999</v>
      </c>
      <c r="BN228" s="405" t="str">
        <f>VLOOKUP($A228,'urban rural'!$A$11:$S$336,19,FALSE)</f>
        <v>error</v>
      </c>
      <c r="BO228" s="424">
        <f t="shared" si="223"/>
        <v>1</v>
      </c>
      <c r="BP228" s="405" t="str">
        <f t="shared" si="205"/>
        <v>9999</v>
      </c>
      <c r="BQ228" s="167">
        <f>VLOOKUP(A228,'[1]average earnings workplace 2012'!$A$13:$GY$599,[1]lists1!$B$12,FALSE)</f>
        <v>19.88</v>
      </c>
      <c r="BR228" s="167" t="e">
        <f t="shared" si="206"/>
        <v>#N/A</v>
      </c>
      <c r="BS228" s="167" t="e">
        <f t="shared" si="207"/>
        <v>#N/A</v>
      </c>
    </row>
    <row r="229" spans="1:71" x14ac:dyDescent="0.25">
      <c r="A229" s="420" t="s">
        <v>218</v>
      </c>
      <c r="B229" s="167" t="str">
        <f t="shared" si="188"/>
        <v>R50</v>
      </c>
      <c r="C229" s="405" t="str">
        <f>VLOOKUP(A229,'urban rural'!$A$11:$B$336,2,FALSE)</f>
        <v>Rural 50</v>
      </c>
      <c r="D229" s="167" t="str">
        <f t="shared" si="189"/>
        <v>Predominantly Rural</v>
      </c>
      <c r="F229" s="405">
        <f>VLOOKUP($A229,'urban rural'!$A$11:$S$336,4,FALSE)</f>
        <v>5.301645338208409E-4</v>
      </c>
      <c r="G229" s="424">
        <f t="shared" si="208"/>
        <v>12</v>
      </c>
      <c r="H229" s="405">
        <f t="shared" si="190"/>
        <v>12</v>
      </c>
      <c r="J229" s="405">
        <f>VLOOKUP($A229,'urban rural'!$A$11:$S$336,5,FALSE)</f>
        <v>3.4514078110808356E-4</v>
      </c>
      <c r="K229" s="424">
        <f t="shared" si="209"/>
        <v>14</v>
      </c>
      <c r="L229" s="405">
        <f t="shared" si="191"/>
        <v>14</v>
      </c>
      <c r="N229" s="405">
        <f>VLOOKUP($A229,'urban rural'!$A$11:$S$336,6,FALSE)</f>
        <v>4.1404140414041403E-4</v>
      </c>
      <c r="O229" s="424">
        <f t="shared" si="210"/>
        <v>11</v>
      </c>
      <c r="P229" s="405">
        <f t="shared" si="192"/>
        <v>11</v>
      </c>
      <c r="R229" s="405">
        <f>VLOOKUP($A229,'urban rural'!$A$11:$S$336,7,FALSE)</f>
        <v>3.1491079752403575E-4</v>
      </c>
      <c r="S229" s="424">
        <f t="shared" si="211"/>
        <v>12</v>
      </c>
      <c r="T229" s="405">
        <f t="shared" si="193"/>
        <v>12</v>
      </c>
      <c r="V229" s="405">
        <f>VLOOKUP($A229,'urban rural'!$A$11:$S$336,8,FALSE)</f>
        <v>3.5648994515539306E-4</v>
      </c>
      <c r="W229" s="424">
        <f t="shared" si="212"/>
        <v>11</v>
      </c>
      <c r="X229" s="405">
        <f t="shared" si="194"/>
        <v>11</v>
      </c>
      <c r="Z229" s="405">
        <f>VLOOKUP($A229,'urban rural'!$A$11:$S$336,9,FALSE)</f>
        <v>2.0890099909173478E-4</v>
      </c>
      <c r="AA229" s="424">
        <f t="shared" si="213"/>
        <v>17</v>
      </c>
      <c r="AB229" s="405">
        <f t="shared" si="195"/>
        <v>17</v>
      </c>
      <c r="AD229" s="405">
        <f>VLOOKUP($A229,'urban rural'!$A$11:$S$336,10,FALSE)</f>
        <v>2.6102610261026103E-4</v>
      </c>
      <c r="AE229" s="424">
        <f t="shared" si="214"/>
        <v>16</v>
      </c>
      <c r="AF229" s="405">
        <f t="shared" si="196"/>
        <v>16</v>
      </c>
      <c r="AH229" s="405">
        <f>VLOOKUP($A229,'urban rural'!$A$11:$S$336,11,FALSE)</f>
        <v>2.3111753596668757E-4</v>
      </c>
      <c r="AI229" s="424">
        <f t="shared" si="215"/>
        <v>20</v>
      </c>
      <c r="AJ229" s="405">
        <f t="shared" si="197"/>
        <v>20</v>
      </c>
      <c r="AL229" s="405">
        <f>VLOOKUP($A229,'urban rural'!$A$11:$S$336,12,FALSE)</f>
        <v>1.7367458866544789E-4</v>
      </c>
      <c r="AM229" s="424">
        <f t="shared" si="216"/>
        <v>23</v>
      </c>
      <c r="AN229" s="405">
        <f t="shared" si="198"/>
        <v>23</v>
      </c>
      <c r="AP229" s="405">
        <f>VLOOKUP($A229,'urban rural'!$A$11:$S$336,13,FALSE)</f>
        <v>1.3623978201634878E-4</v>
      </c>
      <c r="AQ229" s="424">
        <f t="shared" si="217"/>
        <v>16</v>
      </c>
      <c r="AR229" s="405">
        <f t="shared" si="199"/>
        <v>16</v>
      </c>
      <c r="AT229" s="405">
        <f>VLOOKUP($A229,'urban rural'!$A$11:$S$336,14,FALSE)</f>
        <v>1.53015301530153E-4</v>
      </c>
      <c r="AU229" s="424">
        <f t="shared" si="218"/>
        <v>17</v>
      </c>
      <c r="AV229" s="405">
        <f t="shared" si="200"/>
        <v>17</v>
      </c>
      <c r="AX229" s="405">
        <f>VLOOKUP($A229,'urban rural'!$A$11:$S$336,15,FALSE)</f>
        <v>8.3793261557348184E-5</v>
      </c>
      <c r="AY229" s="424">
        <f t="shared" si="219"/>
        <v>10</v>
      </c>
      <c r="AZ229" s="405">
        <f t="shared" si="201"/>
        <v>10</v>
      </c>
      <c r="BB229" s="405" t="str">
        <f>VLOOKUP($A229,'urban rural'!$A$11:$S$336,16,FALSE)</f>
        <v>error</v>
      </c>
      <c r="BC229" s="424">
        <f t="shared" si="220"/>
        <v>1</v>
      </c>
      <c r="BD229" s="405" t="str">
        <f t="shared" si="202"/>
        <v>9999</v>
      </c>
      <c r="BF229" s="405" t="str">
        <f>VLOOKUP($A229,'urban rural'!$A$11:$S$336,17,FALSE)</f>
        <v>error</v>
      </c>
      <c r="BG229" s="424">
        <f t="shared" si="221"/>
        <v>1</v>
      </c>
      <c r="BH229" s="405" t="str">
        <f t="shared" si="203"/>
        <v>9999</v>
      </c>
      <c r="BJ229" s="405" t="str">
        <f>VLOOKUP($A229,'urban rural'!$A$11:$S$336,18,FALSE)</f>
        <v>error</v>
      </c>
      <c r="BK229" s="424">
        <f t="shared" si="222"/>
        <v>1</v>
      </c>
      <c r="BL229" s="405" t="str">
        <f t="shared" si="204"/>
        <v>9999</v>
      </c>
      <c r="BN229" s="405" t="str">
        <f>VLOOKUP($A229,'urban rural'!$A$11:$S$336,19,FALSE)</f>
        <v>error</v>
      </c>
      <c r="BO229" s="424">
        <f t="shared" si="223"/>
        <v>1</v>
      </c>
      <c r="BP229" s="405" t="str">
        <f t="shared" si="205"/>
        <v>9999</v>
      </c>
      <c r="BQ229" s="167">
        <f>VLOOKUP(A229,'[1]average earnings workplace 2012'!$A$13:$GY$599,[1]lists1!$B$12,FALSE)</f>
        <v>12.78</v>
      </c>
      <c r="BR229" s="167" t="e">
        <f t="shared" si="206"/>
        <v>#N/A</v>
      </c>
      <c r="BS229" s="167" t="e">
        <f t="shared" si="207"/>
        <v>#N/A</v>
      </c>
    </row>
    <row r="230" spans="1:71" x14ac:dyDescent="0.25">
      <c r="A230" s="420" t="s">
        <v>219</v>
      </c>
      <c r="B230" s="167" t="str">
        <f t="shared" si="188"/>
        <v>OU</v>
      </c>
      <c r="C230" s="405" t="str">
        <f>VLOOKUP(A230,'urban rural'!$A$11:$B$336,2,FALSE)</f>
        <v>Other Urban</v>
      </c>
      <c r="D230" s="167" t="str">
        <f t="shared" si="189"/>
        <v>Predominantly Urban</v>
      </c>
      <c r="F230" s="405">
        <f>VLOOKUP($A230,'urban rural'!$A$11:$S$336,4,FALSE)</f>
        <v>7.8833693304535641E-4</v>
      </c>
      <c r="G230" s="424">
        <f t="shared" si="208"/>
        <v>17</v>
      </c>
      <c r="H230" s="405">
        <f t="shared" si="190"/>
        <v>17</v>
      </c>
      <c r="J230" s="405">
        <f>VLOOKUP($A230,'urban rural'!$A$11:$S$336,5,FALSE)</f>
        <v>5.2915766738660902E-4</v>
      </c>
      <c r="K230" s="424">
        <f t="shared" si="209"/>
        <v>23</v>
      </c>
      <c r="L230" s="405">
        <f t="shared" si="191"/>
        <v>23</v>
      </c>
      <c r="N230" s="405">
        <f>VLOOKUP($A230,'urban rural'!$A$11:$S$336,6,FALSE)</f>
        <v>6.2098501070663816E-4</v>
      </c>
      <c r="O230" s="424">
        <f t="shared" si="210"/>
        <v>20</v>
      </c>
      <c r="P230" s="405">
        <f t="shared" si="192"/>
        <v>20</v>
      </c>
      <c r="R230" s="405">
        <f>VLOOKUP($A230,'urban rural'!$A$11:$S$336,7,FALSE)</f>
        <v>4.5001072957039318E-4</v>
      </c>
      <c r="S230" s="424">
        <f t="shared" si="211"/>
        <v>19</v>
      </c>
      <c r="T230" s="405">
        <f t="shared" si="193"/>
        <v>19</v>
      </c>
      <c r="V230" s="405">
        <f>VLOOKUP($A230,'urban rural'!$A$11:$S$336,8,FALSE)</f>
        <v>6.3714902807775382E-4</v>
      </c>
      <c r="W230" s="424">
        <f t="shared" si="212"/>
        <v>18</v>
      </c>
      <c r="X230" s="405">
        <f t="shared" si="194"/>
        <v>18</v>
      </c>
      <c r="Z230" s="405">
        <f>VLOOKUP($A230,'urban rural'!$A$11:$S$336,9,FALSE)</f>
        <v>3.8876889848812093E-4</v>
      </c>
      <c r="AA230" s="424">
        <f t="shared" si="213"/>
        <v>29</v>
      </c>
      <c r="AB230" s="405">
        <f t="shared" si="195"/>
        <v>29</v>
      </c>
      <c r="AD230" s="405">
        <f>VLOOKUP($A230,'urban rural'!$A$11:$S$336,10,FALSE)</f>
        <v>4.7109207708779442E-4</v>
      </c>
      <c r="AE230" s="424">
        <f t="shared" si="214"/>
        <v>27</v>
      </c>
      <c r="AF230" s="405">
        <f t="shared" si="196"/>
        <v>27</v>
      </c>
      <c r="AH230" s="405">
        <f>VLOOKUP($A230,'urban rural'!$A$11:$S$336,11,FALSE)</f>
        <v>3.2863156308822206E-4</v>
      </c>
      <c r="AI230" s="424">
        <f t="shared" si="215"/>
        <v>21</v>
      </c>
      <c r="AJ230" s="405">
        <f t="shared" si="197"/>
        <v>21</v>
      </c>
      <c r="AL230" s="405">
        <f>VLOOKUP($A230,'urban rural'!$A$11:$S$336,12,FALSE)</f>
        <v>1.5118790496760259E-4</v>
      </c>
      <c r="AM230" s="424">
        <f t="shared" si="216"/>
        <v>23</v>
      </c>
      <c r="AN230" s="405">
        <f t="shared" si="198"/>
        <v>23</v>
      </c>
      <c r="AP230" s="405">
        <f>VLOOKUP($A230,'urban rural'!$A$11:$S$336,13,FALSE)</f>
        <v>1.4038876889848812E-4</v>
      </c>
      <c r="AQ230" s="424">
        <f t="shared" si="217"/>
        <v>23</v>
      </c>
      <c r="AR230" s="405">
        <f t="shared" si="199"/>
        <v>23</v>
      </c>
      <c r="AT230" s="405">
        <f>VLOOKUP($A230,'urban rural'!$A$11:$S$336,14,FALSE)</f>
        <v>1.4989293361884369E-4</v>
      </c>
      <c r="AU230" s="424">
        <f t="shared" si="218"/>
        <v>21</v>
      </c>
      <c r="AV230" s="405">
        <f t="shared" si="200"/>
        <v>21</v>
      </c>
      <c r="AX230" s="405">
        <f>VLOOKUP($A230,'urban rural'!$A$11:$S$336,15,FALSE)</f>
        <v>1.2137916648217108E-4</v>
      </c>
      <c r="AY230" s="424">
        <f t="shared" si="219"/>
        <v>20</v>
      </c>
      <c r="AZ230" s="405">
        <f t="shared" si="201"/>
        <v>20</v>
      </c>
      <c r="BB230" s="405" t="str">
        <f>VLOOKUP($A230,'urban rural'!$A$11:$S$336,16,FALSE)</f>
        <v>error</v>
      </c>
      <c r="BC230" s="424">
        <f t="shared" si="220"/>
        <v>1</v>
      </c>
      <c r="BD230" s="405" t="str">
        <f t="shared" si="202"/>
        <v>9999</v>
      </c>
      <c r="BF230" s="405" t="str">
        <f>VLOOKUP($A230,'urban rural'!$A$11:$S$336,17,FALSE)</f>
        <v>error</v>
      </c>
      <c r="BG230" s="424">
        <f t="shared" si="221"/>
        <v>1</v>
      </c>
      <c r="BH230" s="405" t="str">
        <f t="shared" si="203"/>
        <v>9999</v>
      </c>
      <c r="BJ230" s="405" t="str">
        <f>VLOOKUP($A230,'urban rural'!$A$11:$S$336,18,FALSE)</f>
        <v>error</v>
      </c>
      <c r="BK230" s="424">
        <f t="shared" si="222"/>
        <v>1</v>
      </c>
      <c r="BL230" s="405" t="str">
        <f t="shared" si="204"/>
        <v>9999</v>
      </c>
      <c r="BN230" s="405" t="str">
        <f>VLOOKUP($A230,'urban rural'!$A$11:$S$336,19,FALSE)</f>
        <v>error</v>
      </c>
      <c r="BO230" s="424">
        <f t="shared" si="223"/>
        <v>1</v>
      </c>
      <c r="BP230" s="405" t="str">
        <f t="shared" si="205"/>
        <v>9999</v>
      </c>
      <c r="BQ230" s="167">
        <f>VLOOKUP(A230,'[1]average earnings workplace 2012'!$A$13:$GY$599,[1]lists1!$B$12,FALSE)</f>
        <v>18.21</v>
      </c>
      <c r="BR230" s="167" t="e">
        <f t="shared" si="206"/>
        <v>#N/A</v>
      </c>
      <c r="BS230" s="167" t="e">
        <f t="shared" si="207"/>
        <v>#N/A</v>
      </c>
    </row>
    <row r="231" spans="1:71" x14ac:dyDescent="0.25">
      <c r="A231" s="420" t="s">
        <v>220</v>
      </c>
      <c r="B231" s="167" t="str">
        <f t="shared" si="188"/>
        <v>R80</v>
      </c>
      <c r="C231" s="405" t="str">
        <f>VLOOKUP(A231,'urban rural'!$A$11:$B$336,2,FALSE)</f>
        <v>Rural 80</v>
      </c>
      <c r="D231" s="167" t="str">
        <f t="shared" si="189"/>
        <v>Predominantly Rural</v>
      </c>
      <c r="F231" s="405">
        <f>VLOOKUP($A231,'urban rural'!$A$11:$S$336,4,FALSE)</f>
        <v>6.6666666666666664E-4</v>
      </c>
      <c r="G231" s="424">
        <f t="shared" si="208"/>
        <v>24</v>
      </c>
      <c r="H231" s="405">
        <f t="shared" si="190"/>
        <v>24</v>
      </c>
      <c r="J231" s="405">
        <f>VLOOKUP($A231,'urban rural'!$A$11:$S$336,5,FALSE)</f>
        <v>5.080213903743316E-4</v>
      </c>
      <c r="K231" s="424">
        <f t="shared" si="209"/>
        <v>30</v>
      </c>
      <c r="L231" s="405">
        <f t="shared" si="191"/>
        <v>30</v>
      </c>
      <c r="N231" s="405">
        <f>VLOOKUP($A231,'urban rural'!$A$11:$S$336,6,FALSE)</f>
        <v>6.36604774535809E-4</v>
      </c>
      <c r="O231" s="424">
        <f t="shared" si="210"/>
        <v>33</v>
      </c>
      <c r="P231" s="405">
        <f t="shared" si="192"/>
        <v>33</v>
      </c>
      <c r="R231" s="405">
        <f>VLOOKUP($A231,'urban rural'!$A$11:$S$336,7,FALSE)</f>
        <v>6.7290107674708856E-4</v>
      </c>
      <c r="S231" s="424">
        <f t="shared" si="211"/>
        <v>39</v>
      </c>
      <c r="T231" s="405">
        <f t="shared" si="193"/>
        <v>39</v>
      </c>
      <c r="V231" s="405">
        <f>VLOOKUP($A231,'urban rural'!$A$11:$S$336,8,FALSE)</f>
        <v>3.7333333333333332E-4</v>
      </c>
      <c r="W231" s="424">
        <f t="shared" si="212"/>
        <v>13</v>
      </c>
      <c r="X231" s="405">
        <f t="shared" si="194"/>
        <v>13</v>
      </c>
      <c r="Z231" s="405">
        <f>VLOOKUP($A231,'urban rural'!$A$11:$S$336,9,FALSE)</f>
        <v>1.8716577540106951E-4</v>
      </c>
      <c r="AA231" s="424">
        <f t="shared" si="213"/>
        <v>12</v>
      </c>
      <c r="AB231" s="405">
        <f t="shared" si="195"/>
        <v>12</v>
      </c>
      <c r="AD231" s="405">
        <f>VLOOKUP($A231,'urban rural'!$A$11:$S$336,10,FALSE)</f>
        <v>3.4482758620689653E-4</v>
      </c>
      <c r="AE231" s="424">
        <f t="shared" si="214"/>
        <v>29</v>
      </c>
      <c r="AF231" s="405">
        <f t="shared" si="196"/>
        <v>29</v>
      </c>
      <c r="AH231" s="405">
        <f>VLOOKUP($A231,'urban rural'!$A$11:$S$336,11,FALSE)</f>
        <v>1.6020572196267277E-4</v>
      </c>
      <c r="AI231" s="424">
        <f t="shared" si="215"/>
        <v>16</v>
      </c>
      <c r="AJ231" s="405">
        <f t="shared" si="197"/>
        <v>16</v>
      </c>
      <c r="AL231" s="405">
        <f>VLOOKUP($A231,'urban rural'!$A$11:$S$336,12,FALSE)</f>
        <v>2.9333333333333333E-4</v>
      </c>
      <c r="AM231" s="424">
        <f t="shared" si="216"/>
        <v>43</v>
      </c>
      <c r="AN231" s="405">
        <f t="shared" si="198"/>
        <v>43</v>
      </c>
      <c r="AP231" s="405">
        <f>VLOOKUP($A231,'urban rural'!$A$11:$S$336,13,FALSE)</f>
        <v>3.2085561497326203E-4</v>
      </c>
      <c r="AQ231" s="424">
        <f t="shared" si="217"/>
        <v>42</v>
      </c>
      <c r="AR231" s="405">
        <f t="shared" si="199"/>
        <v>42</v>
      </c>
      <c r="AT231" s="405">
        <f>VLOOKUP($A231,'urban rural'!$A$11:$S$336,14,FALSE)</f>
        <v>3.183023872679045E-4</v>
      </c>
      <c r="AU231" s="424">
        <f t="shared" si="218"/>
        <v>42</v>
      </c>
      <c r="AV231" s="405">
        <f t="shared" si="200"/>
        <v>42</v>
      </c>
      <c r="AX231" s="405">
        <f>VLOOKUP($A231,'urban rural'!$A$11:$S$336,15,FALSE)</f>
        <v>5.1269535478441579E-4</v>
      </c>
      <c r="AY231" s="424">
        <f t="shared" si="219"/>
        <v>45</v>
      </c>
      <c r="AZ231" s="405">
        <f t="shared" si="201"/>
        <v>45</v>
      </c>
      <c r="BB231" s="405" t="str">
        <f>VLOOKUP($A231,'urban rural'!$A$11:$S$336,16,FALSE)</f>
        <v>error</v>
      </c>
      <c r="BC231" s="424">
        <f t="shared" si="220"/>
        <v>1</v>
      </c>
      <c r="BD231" s="405" t="str">
        <f t="shared" si="202"/>
        <v>9999</v>
      </c>
      <c r="BF231" s="405" t="str">
        <f>VLOOKUP($A231,'urban rural'!$A$11:$S$336,17,FALSE)</f>
        <v>error</v>
      </c>
      <c r="BG231" s="424">
        <f t="shared" si="221"/>
        <v>1</v>
      </c>
      <c r="BH231" s="405" t="str">
        <f t="shared" si="203"/>
        <v>9999</v>
      </c>
      <c r="BJ231" s="405" t="str">
        <f>VLOOKUP($A231,'urban rural'!$A$11:$S$336,18,FALSE)</f>
        <v>error</v>
      </c>
      <c r="BK231" s="424">
        <f t="shared" si="222"/>
        <v>1</v>
      </c>
      <c r="BL231" s="405" t="str">
        <f t="shared" si="204"/>
        <v>9999</v>
      </c>
      <c r="BN231" s="405" t="str">
        <f>VLOOKUP($A231,'urban rural'!$A$11:$S$336,19,FALSE)</f>
        <v>error</v>
      </c>
      <c r="BO231" s="424">
        <f t="shared" si="223"/>
        <v>1</v>
      </c>
      <c r="BP231" s="405" t="str">
        <f t="shared" si="205"/>
        <v>9999</v>
      </c>
      <c r="BQ231" s="167">
        <f>VLOOKUP(A231,'[1]average earnings workplace 2012'!$A$13:$GY$599,[1]lists1!$B$12,FALSE)</f>
        <v>11.7</v>
      </c>
      <c r="BR231" s="167" t="e">
        <f t="shared" si="206"/>
        <v>#N/A</v>
      </c>
      <c r="BS231" s="167" t="e">
        <f t="shared" si="207"/>
        <v>#N/A</v>
      </c>
    </row>
    <row r="232" spans="1:71" x14ac:dyDescent="0.25">
      <c r="A232" s="420" t="s">
        <v>221</v>
      </c>
      <c r="B232" s="167" t="str">
        <f t="shared" si="188"/>
        <v>R80</v>
      </c>
      <c r="C232" s="405" t="str">
        <f>VLOOKUP(A232,'urban rural'!$A$11:$B$336,2,FALSE)</f>
        <v>Rural 80</v>
      </c>
      <c r="D232" s="167" t="str">
        <f t="shared" si="189"/>
        <v>Predominantly Rural</v>
      </c>
      <c r="F232" s="405">
        <f>VLOOKUP($A232,'urban rural'!$A$11:$S$336,4,FALSE)</f>
        <v>1.1900191938579655E-3</v>
      </c>
      <c r="G232" s="424">
        <f t="shared" si="208"/>
        <v>40</v>
      </c>
      <c r="H232" s="405">
        <f t="shared" si="190"/>
        <v>40</v>
      </c>
      <c r="J232" s="405">
        <f>VLOOKUP($A232,'urban rural'!$A$11:$S$336,5,FALSE)</f>
        <v>6.8965517241379305E-4</v>
      </c>
      <c r="K232" s="424">
        <f t="shared" si="209"/>
        <v>39</v>
      </c>
      <c r="L232" s="405">
        <f t="shared" si="191"/>
        <v>39</v>
      </c>
      <c r="N232" s="405">
        <f>VLOOKUP($A232,'urban rural'!$A$11:$S$336,6,FALSE)</f>
        <v>3.0828516377649328E-4</v>
      </c>
      <c r="O232" s="424">
        <f t="shared" si="210"/>
        <v>12</v>
      </c>
      <c r="P232" s="405">
        <f t="shared" si="192"/>
        <v>12</v>
      </c>
      <c r="R232" s="405">
        <f>VLOOKUP($A232,'urban rural'!$A$11:$S$336,7,FALSE)</f>
        <v>5.9836598522744803E-4</v>
      </c>
      <c r="S232" s="424">
        <f t="shared" si="211"/>
        <v>34</v>
      </c>
      <c r="T232" s="405">
        <f t="shared" si="193"/>
        <v>34</v>
      </c>
      <c r="V232" s="405">
        <f>VLOOKUP($A232,'urban rural'!$A$11:$S$336,8,FALSE)</f>
        <v>1.1708253358925144E-3</v>
      </c>
      <c r="W232" s="424">
        <f t="shared" si="212"/>
        <v>44</v>
      </c>
      <c r="X232" s="405">
        <f t="shared" si="194"/>
        <v>44</v>
      </c>
      <c r="Z232" s="405">
        <f>VLOOKUP($A232,'urban rural'!$A$11:$S$336,9,FALSE)</f>
        <v>6.5134099616858234E-4</v>
      </c>
      <c r="AA232" s="424">
        <f t="shared" si="213"/>
        <v>44</v>
      </c>
      <c r="AB232" s="405">
        <f t="shared" si="195"/>
        <v>44</v>
      </c>
      <c r="AD232" s="405">
        <f>VLOOKUP($A232,'urban rural'!$A$11:$S$336,10,FALSE)</f>
        <v>2.8901734104046245E-4</v>
      </c>
      <c r="AE232" s="424">
        <f t="shared" si="214"/>
        <v>22</v>
      </c>
      <c r="AF232" s="405">
        <f t="shared" si="196"/>
        <v>22</v>
      </c>
      <c r="AH232" s="405">
        <f>VLOOKUP($A232,'urban rural'!$A$11:$S$336,11,FALSE)</f>
        <v>5.2082167619436068E-4</v>
      </c>
      <c r="AI232" s="424">
        <f t="shared" si="215"/>
        <v>46</v>
      </c>
      <c r="AJ232" s="405">
        <f t="shared" si="197"/>
        <v>46</v>
      </c>
      <c r="AL232" s="405">
        <f>VLOOKUP($A232,'urban rural'!$A$11:$S$336,12,FALSE)</f>
        <v>1.9193857965451055E-5</v>
      </c>
      <c r="AM232" s="424">
        <f t="shared" si="216"/>
        <v>7</v>
      </c>
      <c r="AN232" s="405">
        <f t="shared" si="198"/>
        <v>7</v>
      </c>
      <c r="AP232" s="405">
        <f>VLOOKUP($A232,'urban rural'!$A$11:$S$336,13,FALSE)</f>
        <v>1.9157088122605363E-5</v>
      </c>
      <c r="AQ232" s="424">
        <f t="shared" si="217"/>
        <v>7</v>
      </c>
      <c r="AR232" s="405">
        <f t="shared" si="199"/>
        <v>7</v>
      </c>
      <c r="AT232" s="405">
        <f>VLOOKUP($A232,'urban rural'!$A$11:$S$336,14,FALSE)</f>
        <v>1.926782273603083E-5</v>
      </c>
      <c r="AU232" s="424">
        <f t="shared" si="218"/>
        <v>6</v>
      </c>
      <c r="AV232" s="405">
        <f t="shared" si="200"/>
        <v>6</v>
      </c>
      <c r="AX232" s="405">
        <f>VLOOKUP($A232,'urban rural'!$A$11:$S$336,15,FALSE)</f>
        <v>7.7544309033087289E-5</v>
      </c>
      <c r="AY232" s="424">
        <f t="shared" si="219"/>
        <v>24</v>
      </c>
      <c r="AZ232" s="405">
        <f t="shared" si="201"/>
        <v>24</v>
      </c>
      <c r="BB232" s="405" t="str">
        <f>VLOOKUP($A232,'urban rural'!$A$11:$S$336,16,FALSE)</f>
        <v>error</v>
      </c>
      <c r="BC232" s="424">
        <f t="shared" si="220"/>
        <v>1</v>
      </c>
      <c r="BD232" s="405" t="str">
        <f t="shared" si="202"/>
        <v>9999</v>
      </c>
      <c r="BF232" s="405" t="str">
        <f>VLOOKUP($A232,'urban rural'!$A$11:$S$336,17,FALSE)</f>
        <v>error</v>
      </c>
      <c r="BG232" s="424">
        <f t="shared" si="221"/>
        <v>1</v>
      </c>
      <c r="BH232" s="405" t="str">
        <f t="shared" si="203"/>
        <v>9999</v>
      </c>
      <c r="BJ232" s="405" t="str">
        <f>VLOOKUP($A232,'urban rural'!$A$11:$S$336,18,FALSE)</f>
        <v>error</v>
      </c>
      <c r="BK232" s="424">
        <f t="shared" si="222"/>
        <v>1</v>
      </c>
      <c r="BL232" s="405" t="str">
        <f t="shared" si="204"/>
        <v>9999</v>
      </c>
      <c r="BN232" s="405" t="str">
        <f>VLOOKUP($A232,'urban rural'!$A$11:$S$336,19,FALSE)</f>
        <v>error</v>
      </c>
      <c r="BO232" s="424">
        <f t="shared" si="223"/>
        <v>1</v>
      </c>
      <c r="BP232" s="405" t="str">
        <f t="shared" si="205"/>
        <v>9999</v>
      </c>
      <c r="BQ232" s="167">
        <f>VLOOKUP(A232,'[1]average earnings workplace 2012'!$A$13:$GY$599,[1]lists1!$B$12,FALSE)</f>
        <v>9.4600000000000009</v>
      </c>
      <c r="BR232" s="167" t="e">
        <f t="shared" si="206"/>
        <v>#N/A</v>
      </c>
      <c r="BS232" s="167" t="e">
        <f t="shared" si="207"/>
        <v>#N/A</v>
      </c>
    </row>
    <row r="233" spans="1:71" x14ac:dyDescent="0.25">
      <c r="A233" s="420" t="s">
        <v>222</v>
      </c>
      <c r="B233" s="167" t="str">
        <f t="shared" si="188"/>
        <v>MU</v>
      </c>
      <c r="C233" s="405" t="str">
        <f>VLOOKUP(A233,'urban rural'!$A$11:$B$336,2,FALSE)</f>
        <v>Major Urban</v>
      </c>
      <c r="D233" s="167" t="str">
        <f t="shared" si="189"/>
        <v>Predominantly Urban</v>
      </c>
      <c r="F233" s="405">
        <f>VLOOKUP($A233,'urban rural'!$A$11:$S$336,4,FALSE)</f>
        <v>2.297178130511464E-3</v>
      </c>
      <c r="G233" s="424">
        <f t="shared" si="208"/>
        <v>36</v>
      </c>
      <c r="H233" s="405">
        <f t="shared" si="190"/>
        <v>36</v>
      </c>
      <c r="J233" s="405">
        <f>VLOOKUP($A233,'urban rural'!$A$11:$S$336,5,FALSE)</f>
        <v>1.6120576671035387E-3</v>
      </c>
      <c r="K233" s="424">
        <f t="shared" si="209"/>
        <v>35</v>
      </c>
      <c r="L233" s="405">
        <f t="shared" si="191"/>
        <v>35</v>
      </c>
      <c r="N233" s="405">
        <f>VLOOKUP($A233,'urban rural'!$A$11:$S$336,6,FALSE)</f>
        <v>2.0664365832614323E-3</v>
      </c>
      <c r="O233" s="424">
        <f t="shared" si="210"/>
        <v>34</v>
      </c>
      <c r="P233" s="405">
        <f t="shared" si="192"/>
        <v>34</v>
      </c>
      <c r="R233" s="405">
        <f>VLOOKUP($A233,'urban rural'!$A$11:$S$336,7,FALSE)</f>
        <v>1.1884425598413665E-3</v>
      </c>
      <c r="S233" s="424">
        <f t="shared" si="211"/>
        <v>30</v>
      </c>
      <c r="T233" s="405">
        <f t="shared" si="193"/>
        <v>30</v>
      </c>
      <c r="V233" s="405">
        <f>VLOOKUP($A233,'urban rural'!$A$11:$S$336,8,FALSE)</f>
        <v>1.3403880070546738E-3</v>
      </c>
      <c r="W233" s="424">
        <f t="shared" si="212"/>
        <v>39</v>
      </c>
      <c r="X233" s="405">
        <f t="shared" si="194"/>
        <v>39</v>
      </c>
      <c r="Z233" s="405">
        <f>VLOOKUP($A233,'urban rural'!$A$11:$S$336,9,FALSE)</f>
        <v>6.5093927479248576E-4</v>
      </c>
      <c r="AA233" s="424">
        <f t="shared" si="213"/>
        <v>37</v>
      </c>
      <c r="AB233" s="405">
        <f t="shared" si="195"/>
        <v>37</v>
      </c>
      <c r="AD233" s="405">
        <f>VLOOKUP($A233,'urban rural'!$A$11:$S$336,10,FALSE)</f>
        <v>1.0181190681622088E-3</v>
      </c>
      <c r="AE233" s="424">
        <f t="shared" si="214"/>
        <v>39</v>
      </c>
      <c r="AF233" s="405">
        <f t="shared" si="196"/>
        <v>39</v>
      </c>
      <c r="AH233" s="405">
        <f>VLOOKUP($A233,'urban rural'!$A$11:$S$336,11,FALSE)</f>
        <v>7.4453527326744724E-4</v>
      </c>
      <c r="AI233" s="424">
        <f t="shared" si="215"/>
        <v>40</v>
      </c>
      <c r="AJ233" s="405">
        <f t="shared" si="197"/>
        <v>40</v>
      </c>
      <c r="AL233" s="405">
        <f>VLOOKUP($A233,'urban rural'!$A$11:$S$336,12,FALSE)</f>
        <v>9.6119929453262782E-4</v>
      </c>
      <c r="AM233" s="424">
        <f t="shared" si="216"/>
        <v>34</v>
      </c>
      <c r="AN233" s="405">
        <f t="shared" si="198"/>
        <v>34</v>
      </c>
      <c r="AP233" s="405">
        <f>VLOOKUP($A233,'urban rural'!$A$11:$S$336,13,FALSE)</f>
        <v>9.6111839231105285E-4</v>
      </c>
      <c r="AQ233" s="424">
        <f t="shared" si="217"/>
        <v>33</v>
      </c>
      <c r="AR233" s="405">
        <f t="shared" si="199"/>
        <v>33</v>
      </c>
      <c r="AT233" s="405">
        <f>VLOOKUP($A233,'urban rural'!$A$11:$S$336,14,FALSE)</f>
        <v>1.0440034512510785E-3</v>
      </c>
      <c r="AU233" s="424">
        <f t="shared" si="218"/>
        <v>33</v>
      </c>
      <c r="AV233" s="405">
        <f t="shared" si="200"/>
        <v>33</v>
      </c>
      <c r="AX233" s="405">
        <f>VLOOKUP($A233,'urban rural'!$A$11:$S$336,15,FALSE)</f>
        <v>4.4390728657391911E-4</v>
      </c>
      <c r="AY233" s="424">
        <f t="shared" si="219"/>
        <v>24</v>
      </c>
      <c r="AZ233" s="405">
        <f t="shared" si="201"/>
        <v>24</v>
      </c>
      <c r="BB233" s="405" t="str">
        <f>VLOOKUP($A233,'urban rural'!$A$11:$S$336,16,FALSE)</f>
        <v>error</v>
      </c>
      <c r="BC233" s="424">
        <f t="shared" si="220"/>
        <v>1</v>
      </c>
      <c r="BD233" s="405" t="str">
        <f t="shared" si="202"/>
        <v>9999</v>
      </c>
      <c r="BF233" s="405" t="str">
        <f>VLOOKUP($A233,'urban rural'!$A$11:$S$336,17,FALSE)</f>
        <v>error</v>
      </c>
      <c r="BG233" s="424">
        <f t="shared" si="221"/>
        <v>1</v>
      </c>
      <c r="BH233" s="405" t="str">
        <f t="shared" si="203"/>
        <v>9999</v>
      </c>
      <c r="BJ233" s="405" t="str">
        <f>VLOOKUP($A233,'urban rural'!$A$11:$S$336,18,FALSE)</f>
        <v>error</v>
      </c>
      <c r="BK233" s="424">
        <f t="shared" si="222"/>
        <v>1</v>
      </c>
      <c r="BL233" s="405" t="str">
        <f t="shared" si="204"/>
        <v>9999</v>
      </c>
      <c r="BN233" s="405" t="str">
        <f>VLOOKUP($A233,'urban rural'!$A$11:$S$336,19,FALSE)</f>
        <v>error</v>
      </c>
      <c r="BO233" s="424">
        <f t="shared" si="223"/>
        <v>1</v>
      </c>
      <c r="BP233" s="405" t="str">
        <f t="shared" si="205"/>
        <v>9999</v>
      </c>
      <c r="BQ233" s="167">
        <f>VLOOKUP(A233,'[1]average earnings workplace 2012'!$A$13:$GY$599,[1]lists1!$B$12,FALSE)</f>
        <v>12.86</v>
      </c>
      <c r="BR233" s="167" t="e">
        <f t="shared" si="206"/>
        <v>#N/A</v>
      </c>
      <c r="BS233" s="167" t="e">
        <f t="shared" si="207"/>
        <v>#N/A</v>
      </c>
    </row>
    <row r="234" spans="1:71" x14ac:dyDescent="0.25">
      <c r="A234" s="420" t="s">
        <v>223</v>
      </c>
      <c r="B234" s="167" t="str">
        <f t="shared" si="188"/>
        <v>MU</v>
      </c>
      <c r="C234" s="405" t="str">
        <f>VLOOKUP(A234,'urban rural'!$A$11:$B$336,2,FALSE)</f>
        <v>Major Urban</v>
      </c>
      <c r="D234" s="167" t="str">
        <f t="shared" si="189"/>
        <v>Predominantly Urban</v>
      </c>
      <c r="F234" s="405">
        <f>VLOOKUP($A234,'urban rural'!$A$11:$S$336,4,FALSE)</f>
        <v>1.3069705093833781E-3</v>
      </c>
      <c r="G234" s="424">
        <f t="shared" si="208"/>
        <v>25</v>
      </c>
      <c r="H234" s="405">
        <f t="shared" si="190"/>
        <v>25</v>
      </c>
      <c r="J234" s="405">
        <f>VLOOKUP($A234,'urban rural'!$A$11:$S$336,5,FALSE)</f>
        <v>6.0866688719814752E-4</v>
      </c>
      <c r="K234" s="424">
        <f t="shared" si="209"/>
        <v>17</v>
      </c>
      <c r="L234" s="405">
        <f t="shared" si="191"/>
        <v>17</v>
      </c>
      <c r="N234" s="405">
        <f>VLOOKUP($A234,'urban rural'!$A$11:$S$336,6,FALSE)</f>
        <v>1.0646636185499673E-3</v>
      </c>
      <c r="O234" s="424">
        <f t="shared" si="210"/>
        <v>21</v>
      </c>
      <c r="P234" s="405">
        <f t="shared" si="192"/>
        <v>21</v>
      </c>
      <c r="R234" s="405">
        <f>VLOOKUP($A234,'urban rural'!$A$11:$S$336,7,FALSE)</f>
        <v>7.9268804220274103E-4</v>
      </c>
      <c r="S234" s="424">
        <f t="shared" si="211"/>
        <v>20</v>
      </c>
      <c r="T234" s="405">
        <f t="shared" si="193"/>
        <v>20</v>
      </c>
      <c r="V234" s="405">
        <f>VLOOKUP($A234,'urban rural'!$A$11:$S$336,8,FALSE)</f>
        <v>1.1662198391420911E-3</v>
      </c>
      <c r="W234" s="424">
        <f t="shared" si="212"/>
        <v>35</v>
      </c>
      <c r="X234" s="405">
        <f t="shared" si="194"/>
        <v>35</v>
      </c>
      <c r="Z234" s="405">
        <f>VLOOKUP($A234,'urban rural'!$A$11:$S$336,9,FALSE)</f>
        <v>4.7634799867681113E-4</v>
      </c>
      <c r="AA234" s="424">
        <f t="shared" si="213"/>
        <v>28</v>
      </c>
      <c r="AB234" s="405">
        <f t="shared" si="195"/>
        <v>28</v>
      </c>
      <c r="AD234" s="405">
        <f>VLOOKUP($A234,'urban rural'!$A$11:$S$336,10,FALSE)</f>
        <v>8.6218158066623119E-4</v>
      </c>
      <c r="AE234" s="424">
        <f t="shared" si="214"/>
        <v>35</v>
      </c>
      <c r="AF234" s="405">
        <f t="shared" si="196"/>
        <v>35</v>
      </c>
      <c r="AH234" s="405">
        <f>VLOOKUP($A234,'urban rural'!$A$11:$S$336,11,FALSE)</f>
        <v>6.4450249841331792E-4</v>
      </c>
      <c r="AI234" s="424">
        <f t="shared" si="215"/>
        <v>36</v>
      </c>
      <c r="AJ234" s="405">
        <f t="shared" si="197"/>
        <v>36</v>
      </c>
      <c r="AL234" s="405">
        <f>VLOOKUP($A234,'urban rural'!$A$11:$S$336,12,FALSE)</f>
        <v>1.4410187667560323E-4</v>
      </c>
      <c r="AM234" s="424">
        <f t="shared" si="216"/>
        <v>12</v>
      </c>
      <c r="AN234" s="405">
        <f t="shared" si="198"/>
        <v>12</v>
      </c>
      <c r="AP234" s="405">
        <f>VLOOKUP($A234,'urban rural'!$A$11:$S$336,13,FALSE)</f>
        <v>1.2901091630830301E-4</v>
      </c>
      <c r="AQ234" s="424">
        <f t="shared" si="217"/>
        <v>9</v>
      </c>
      <c r="AR234" s="405">
        <f t="shared" si="199"/>
        <v>9</v>
      </c>
      <c r="AT234" s="405">
        <f>VLOOKUP($A234,'urban rural'!$A$11:$S$336,14,FALSE)</f>
        <v>2.0248203788373611E-4</v>
      </c>
      <c r="AU234" s="424">
        <f t="shared" si="218"/>
        <v>15</v>
      </c>
      <c r="AV234" s="405">
        <f t="shared" si="200"/>
        <v>15</v>
      </c>
      <c r="AX234" s="405">
        <f>VLOOKUP($A234,'urban rural'!$A$11:$S$336,15,FALSE)</f>
        <v>1.4818554378942311E-4</v>
      </c>
      <c r="AY234" s="424">
        <f t="shared" si="219"/>
        <v>16</v>
      </c>
      <c r="AZ234" s="405">
        <f t="shared" si="201"/>
        <v>16</v>
      </c>
      <c r="BB234" s="405" t="str">
        <f>VLOOKUP($A234,'urban rural'!$A$11:$S$336,16,FALSE)</f>
        <v>error</v>
      </c>
      <c r="BC234" s="424">
        <f t="shared" si="220"/>
        <v>1</v>
      </c>
      <c r="BD234" s="405" t="str">
        <f t="shared" si="202"/>
        <v>9999</v>
      </c>
      <c r="BF234" s="405" t="str">
        <f>VLOOKUP($A234,'urban rural'!$A$11:$S$336,17,FALSE)</f>
        <v>error</v>
      </c>
      <c r="BG234" s="424">
        <f t="shared" si="221"/>
        <v>1</v>
      </c>
      <c r="BH234" s="405" t="str">
        <f t="shared" si="203"/>
        <v>9999</v>
      </c>
      <c r="BJ234" s="405" t="str">
        <f>VLOOKUP($A234,'urban rural'!$A$11:$S$336,18,FALSE)</f>
        <v>error</v>
      </c>
      <c r="BK234" s="424">
        <f t="shared" si="222"/>
        <v>1</v>
      </c>
      <c r="BL234" s="405" t="str">
        <f t="shared" si="204"/>
        <v>9999</v>
      </c>
      <c r="BN234" s="405" t="str">
        <f>VLOOKUP($A234,'urban rural'!$A$11:$S$336,19,FALSE)</f>
        <v>error</v>
      </c>
      <c r="BO234" s="424">
        <f t="shared" si="223"/>
        <v>1</v>
      </c>
      <c r="BP234" s="405" t="str">
        <f t="shared" si="205"/>
        <v>9999</v>
      </c>
      <c r="BQ234" s="167">
        <f>VLOOKUP(A234,'[1]average earnings workplace 2012'!$A$13:$GY$599,[1]lists1!$B$12,FALSE)</f>
        <v>10.89</v>
      </c>
      <c r="BR234" s="167" t="e">
        <f t="shared" si="206"/>
        <v>#N/A</v>
      </c>
      <c r="BS234" s="167" t="e">
        <f t="shared" si="207"/>
        <v>#N/A</v>
      </c>
    </row>
    <row r="235" spans="1:71" x14ac:dyDescent="0.25">
      <c r="A235" s="420" t="s">
        <v>224</v>
      </c>
      <c r="B235" s="167" t="str">
        <f t="shared" si="188"/>
        <v>SR</v>
      </c>
      <c r="C235" s="405" t="str">
        <f>VLOOKUP(A235,'urban rural'!$A$11:$B$336,2,FALSE)</f>
        <v>Significant Rural</v>
      </c>
      <c r="D235" s="167" t="str">
        <f t="shared" si="189"/>
        <v>Significant Rural</v>
      </c>
      <c r="F235" s="405">
        <f>VLOOKUP($A235,'urban rural'!$A$11:$S$336,4,FALSE)</f>
        <v>9.9082568807339457E-4</v>
      </c>
      <c r="G235" s="424">
        <f t="shared" si="208"/>
        <v>26</v>
      </c>
      <c r="H235" s="405">
        <f t="shared" si="190"/>
        <v>26</v>
      </c>
      <c r="J235" s="405">
        <f>VLOOKUP($A235,'urban rural'!$A$11:$S$336,5,FALSE)</f>
        <v>6.8870523415977963E-4</v>
      </c>
      <c r="K235" s="424">
        <f t="shared" si="209"/>
        <v>30</v>
      </c>
      <c r="L235" s="405">
        <f t="shared" si="191"/>
        <v>30</v>
      </c>
      <c r="N235" s="405">
        <f>VLOOKUP($A235,'urban rural'!$A$11:$S$336,6,FALSE)</f>
        <v>9.4495412844036698E-4</v>
      </c>
      <c r="O235" s="424">
        <f t="shared" si="210"/>
        <v>33</v>
      </c>
      <c r="P235" s="405">
        <f t="shared" si="192"/>
        <v>33</v>
      </c>
      <c r="R235" s="405">
        <f>VLOOKUP($A235,'urban rural'!$A$11:$S$336,7,FALSE)</f>
        <v>6.9205740474765265E-4</v>
      </c>
      <c r="S235" s="424">
        <f t="shared" si="211"/>
        <v>26</v>
      </c>
      <c r="T235" s="405">
        <f t="shared" si="193"/>
        <v>26</v>
      </c>
      <c r="V235" s="405">
        <f>VLOOKUP($A235,'urban rural'!$A$11:$S$336,8,FALSE)</f>
        <v>5.3211009174311931E-4</v>
      </c>
      <c r="W235" s="424">
        <f t="shared" si="212"/>
        <v>20</v>
      </c>
      <c r="X235" s="405">
        <f t="shared" si="194"/>
        <v>20</v>
      </c>
      <c r="Z235" s="405">
        <f>VLOOKUP($A235,'urban rural'!$A$11:$S$336,9,FALSE)</f>
        <v>1.7447199265381084E-4</v>
      </c>
      <c r="AA235" s="424">
        <f t="shared" si="213"/>
        <v>12</v>
      </c>
      <c r="AB235" s="405">
        <f t="shared" si="195"/>
        <v>12</v>
      </c>
      <c r="AD235" s="405">
        <f>VLOOKUP($A235,'urban rural'!$A$11:$S$336,10,FALSE)</f>
        <v>2.9357798165137612E-4</v>
      </c>
      <c r="AE235" s="424">
        <f t="shared" si="214"/>
        <v>17</v>
      </c>
      <c r="AF235" s="405">
        <f t="shared" si="196"/>
        <v>17</v>
      </c>
      <c r="AH235" s="405">
        <f>VLOOKUP($A235,'urban rural'!$A$11:$S$336,11,FALSE)</f>
        <v>2.5337323010516234E-4</v>
      </c>
      <c r="AI235" s="424">
        <f t="shared" si="215"/>
        <v>17</v>
      </c>
      <c r="AJ235" s="405">
        <f t="shared" si="197"/>
        <v>17</v>
      </c>
      <c r="AL235" s="405">
        <f>VLOOKUP($A235,'urban rural'!$A$11:$S$336,12,FALSE)</f>
        <v>4.5871559633027525E-4</v>
      </c>
      <c r="AM235" s="424">
        <f t="shared" si="216"/>
        <v>39</v>
      </c>
      <c r="AN235" s="405">
        <f t="shared" si="198"/>
        <v>39</v>
      </c>
      <c r="AP235" s="405">
        <f>VLOOKUP($A235,'urban rural'!$A$11:$S$336,13,FALSE)</f>
        <v>5.1423324150596877E-4</v>
      </c>
      <c r="AQ235" s="424">
        <f t="shared" si="217"/>
        <v>43</v>
      </c>
      <c r="AR235" s="405">
        <f t="shared" si="199"/>
        <v>43</v>
      </c>
      <c r="AT235" s="405">
        <f>VLOOKUP($A235,'urban rural'!$A$11:$S$336,14,FALSE)</f>
        <v>6.5137614678899085E-4</v>
      </c>
      <c r="AU235" s="424">
        <f t="shared" si="218"/>
        <v>46</v>
      </c>
      <c r="AV235" s="405">
        <f t="shared" si="200"/>
        <v>46</v>
      </c>
      <c r="AX235" s="405">
        <f>VLOOKUP($A235,'urban rural'!$A$11:$S$336,15,FALSE)</f>
        <v>4.3868417464249025E-4</v>
      </c>
      <c r="AY235" s="424">
        <f t="shared" si="219"/>
        <v>34</v>
      </c>
      <c r="AZ235" s="405">
        <f t="shared" si="201"/>
        <v>34</v>
      </c>
      <c r="BB235" s="405" t="str">
        <f>VLOOKUP($A235,'urban rural'!$A$11:$S$336,16,FALSE)</f>
        <v>error</v>
      </c>
      <c r="BC235" s="424">
        <f t="shared" si="220"/>
        <v>1</v>
      </c>
      <c r="BD235" s="405" t="str">
        <f t="shared" si="202"/>
        <v>9999</v>
      </c>
      <c r="BF235" s="405" t="str">
        <f>VLOOKUP($A235,'urban rural'!$A$11:$S$336,17,FALSE)</f>
        <v>error</v>
      </c>
      <c r="BG235" s="424">
        <f t="shared" si="221"/>
        <v>1</v>
      </c>
      <c r="BH235" s="405" t="str">
        <f t="shared" si="203"/>
        <v>9999</v>
      </c>
      <c r="BJ235" s="405" t="str">
        <f>VLOOKUP($A235,'urban rural'!$A$11:$S$336,18,FALSE)</f>
        <v>error</v>
      </c>
      <c r="BK235" s="424">
        <f t="shared" si="222"/>
        <v>1</v>
      </c>
      <c r="BL235" s="405" t="str">
        <f t="shared" si="204"/>
        <v>9999</v>
      </c>
      <c r="BN235" s="405" t="str">
        <f>VLOOKUP($A235,'urban rural'!$A$11:$S$336,19,FALSE)</f>
        <v>error</v>
      </c>
      <c r="BO235" s="424">
        <f t="shared" si="223"/>
        <v>1</v>
      </c>
      <c r="BP235" s="405" t="str">
        <f t="shared" si="205"/>
        <v>9999</v>
      </c>
      <c r="BQ235" s="167">
        <f>VLOOKUP(A235,'[1]average earnings workplace 2012'!$A$13:$GY$599,[1]lists1!$B$12,FALSE)</f>
        <v>11.36</v>
      </c>
      <c r="BR235" s="167" t="e">
        <f t="shared" si="206"/>
        <v>#N/A</v>
      </c>
      <c r="BS235" s="167" t="e">
        <f t="shared" si="207"/>
        <v>#N/A</v>
      </c>
    </row>
    <row r="236" spans="1:71" x14ac:dyDescent="0.25">
      <c r="A236" s="420" t="s">
        <v>225</v>
      </c>
      <c r="B236" s="167" t="str">
        <f t="shared" si="188"/>
        <v>R50</v>
      </c>
      <c r="C236" s="405" t="str">
        <f>VLOOKUP(A236,'urban rural'!$A$11:$B$336,2,FALSE)</f>
        <v>Rural 50</v>
      </c>
      <c r="D236" s="167" t="str">
        <f t="shared" si="189"/>
        <v>Predominantly Rural</v>
      </c>
      <c r="F236" s="405">
        <f>VLOOKUP($A236,'urban rural'!$A$11:$S$336,4,FALSE)</f>
        <v>1.1071744906997344E-3</v>
      </c>
      <c r="G236" s="424">
        <f t="shared" si="208"/>
        <v>36</v>
      </c>
      <c r="H236" s="405">
        <f t="shared" si="190"/>
        <v>36</v>
      </c>
      <c r="J236" s="405">
        <f>VLOOKUP($A236,'urban rural'!$A$11:$S$336,5,FALSE)</f>
        <v>7.4402125775022143E-4</v>
      </c>
      <c r="K236" s="424">
        <f t="shared" si="209"/>
        <v>32</v>
      </c>
      <c r="L236" s="405">
        <f t="shared" si="191"/>
        <v>32</v>
      </c>
      <c r="N236" s="405">
        <f>VLOOKUP($A236,'urban rural'!$A$11:$S$336,6,FALSE)</f>
        <v>9.4903339191564149E-4</v>
      </c>
      <c r="O236" s="424">
        <f t="shared" si="210"/>
        <v>38</v>
      </c>
      <c r="P236" s="405">
        <f t="shared" si="192"/>
        <v>38</v>
      </c>
      <c r="R236" s="405">
        <f>VLOOKUP($A236,'urban rural'!$A$11:$S$336,7,FALSE)</f>
        <v>1.148349888637151E-3</v>
      </c>
      <c r="S236" s="424">
        <f t="shared" si="211"/>
        <v>38</v>
      </c>
      <c r="T236" s="405">
        <f t="shared" si="193"/>
        <v>38</v>
      </c>
      <c r="V236" s="405">
        <f>VLOOKUP($A236,'urban rural'!$A$11:$S$336,8,FALSE)</f>
        <v>7.6173604960141721E-4</v>
      </c>
      <c r="W236" s="424">
        <f t="shared" si="212"/>
        <v>38</v>
      </c>
      <c r="X236" s="405">
        <f t="shared" si="194"/>
        <v>38</v>
      </c>
      <c r="Z236" s="405">
        <f>VLOOKUP($A236,'urban rural'!$A$11:$S$336,9,FALSE)</f>
        <v>3.6315323294951283E-4</v>
      </c>
      <c r="AA236" s="424">
        <f t="shared" si="213"/>
        <v>34</v>
      </c>
      <c r="AB236" s="405">
        <f t="shared" si="195"/>
        <v>34</v>
      </c>
      <c r="AD236" s="405">
        <f>VLOOKUP($A236,'urban rural'!$A$11:$S$336,10,FALSE)</f>
        <v>4.4815465729349739E-4</v>
      </c>
      <c r="AE236" s="424">
        <f t="shared" si="214"/>
        <v>37</v>
      </c>
      <c r="AF236" s="405">
        <f t="shared" si="196"/>
        <v>37</v>
      </c>
      <c r="AH236" s="405">
        <f>VLOOKUP($A236,'urban rural'!$A$11:$S$336,11,FALSE)</f>
        <v>5.5516763998059756E-4</v>
      </c>
      <c r="AI236" s="424">
        <f t="shared" si="215"/>
        <v>45</v>
      </c>
      <c r="AJ236" s="405">
        <f t="shared" si="197"/>
        <v>45</v>
      </c>
      <c r="AL236" s="405">
        <f>VLOOKUP($A236,'urban rural'!$A$11:$S$336,12,FALSE)</f>
        <v>3.5429583702391499E-4</v>
      </c>
      <c r="AM236" s="424">
        <f t="shared" si="216"/>
        <v>33</v>
      </c>
      <c r="AN236" s="405">
        <f t="shared" si="198"/>
        <v>33</v>
      </c>
      <c r="AP236" s="405">
        <f>VLOOKUP($A236,'urban rural'!$A$11:$S$336,13,FALSE)</f>
        <v>3.8086802480070861E-4</v>
      </c>
      <c r="AQ236" s="424">
        <f t="shared" si="217"/>
        <v>33</v>
      </c>
      <c r="AR236" s="405">
        <f t="shared" si="199"/>
        <v>33</v>
      </c>
      <c r="AT236" s="405">
        <f>VLOOKUP($A236,'urban rural'!$A$11:$S$336,14,FALSE)</f>
        <v>5.0087873462214411E-4</v>
      </c>
      <c r="AU236" s="424">
        <f t="shared" si="218"/>
        <v>38</v>
      </c>
      <c r="AV236" s="405">
        <f t="shared" si="200"/>
        <v>38</v>
      </c>
      <c r="AX236" s="405">
        <f>VLOOKUP($A236,'urban rural'!$A$11:$S$336,15,FALSE)</f>
        <v>5.931822486565534E-4</v>
      </c>
      <c r="AY236" s="424">
        <f t="shared" si="219"/>
        <v>36</v>
      </c>
      <c r="AZ236" s="405">
        <f t="shared" si="201"/>
        <v>36</v>
      </c>
      <c r="BB236" s="405" t="str">
        <f>VLOOKUP($A236,'urban rural'!$A$11:$S$336,16,FALSE)</f>
        <v>error</v>
      </c>
      <c r="BC236" s="424">
        <f t="shared" si="220"/>
        <v>1</v>
      </c>
      <c r="BD236" s="405" t="str">
        <f t="shared" si="202"/>
        <v>9999</v>
      </c>
      <c r="BF236" s="405" t="str">
        <f>VLOOKUP($A236,'urban rural'!$A$11:$S$336,17,FALSE)</f>
        <v>error</v>
      </c>
      <c r="BG236" s="424">
        <f t="shared" si="221"/>
        <v>1</v>
      </c>
      <c r="BH236" s="405" t="str">
        <f t="shared" si="203"/>
        <v>9999</v>
      </c>
      <c r="BJ236" s="405" t="str">
        <f>VLOOKUP($A236,'urban rural'!$A$11:$S$336,18,FALSE)</f>
        <v>error</v>
      </c>
      <c r="BK236" s="424">
        <f t="shared" si="222"/>
        <v>1</v>
      </c>
      <c r="BL236" s="405" t="str">
        <f t="shared" si="204"/>
        <v>9999</v>
      </c>
      <c r="BN236" s="405" t="str">
        <f>VLOOKUP($A236,'urban rural'!$A$11:$S$336,19,FALSE)</f>
        <v>error</v>
      </c>
      <c r="BO236" s="424">
        <f t="shared" si="223"/>
        <v>1</v>
      </c>
      <c r="BP236" s="405" t="str">
        <f t="shared" si="205"/>
        <v>9999</v>
      </c>
      <c r="BQ236" s="167">
        <f>VLOOKUP(A236,'[1]average earnings workplace 2012'!$A$13:$GY$599,[1]lists1!$B$12,FALSE)</f>
        <v>11.24</v>
      </c>
      <c r="BR236" s="167" t="e">
        <f t="shared" si="206"/>
        <v>#N/A</v>
      </c>
      <c r="BS236" s="167" t="e">
        <f t="shared" si="207"/>
        <v>#N/A</v>
      </c>
    </row>
    <row r="237" spans="1:71" x14ac:dyDescent="0.25">
      <c r="A237" s="420" t="s">
        <v>226</v>
      </c>
      <c r="B237" s="167" t="str">
        <f t="shared" si="188"/>
        <v>MU</v>
      </c>
      <c r="C237" s="405" t="str">
        <f>VLOOKUP(A237,'urban rural'!$A$11:$B$336,2,FALSE)</f>
        <v>Major Urban</v>
      </c>
      <c r="D237" s="167" t="str">
        <f t="shared" si="189"/>
        <v>Predominantly Urban</v>
      </c>
      <c r="F237" s="405">
        <f>VLOOKUP($A237,'urban rural'!$A$11:$S$336,4,FALSE)</f>
        <v>5.6789224608663996E-4</v>
      </c>
      <c r="G237" s="424">
        <f t="shared" si="208"/>
        <v>10</v>
      </c>
      <c r="H237" s="405">
        <f t="shared" si="190"/>
        <v>10</v>
      </c>
      <c r="J237" s="405">
        <f>VLOOKUP($A237,'urban rural'!$A$11:$S$336,5,FALSE)</f>
        <v>2.4070021881838076E-4</v>
      </c>
      <c r="K237" s="424">
        <f t="shared" si="209"/>
        <v>4</v>
      </c>
      <c r="L237" s="405">
        <f t="shared" si="191"/>
        <v>4</v>
      </c>
      <c r="N237" s="405">
        <f>VLOOKUP($A237,'urban rural'!$A$11:$S$336,6,FALSE)</f>
        <v>3.652300949598247E-4</v>
      </c>
      <c r="O237" s="424">
        <f t="shared" si="210"/>
        <v>8</v>
      </c>
      <c r="P237" s="405">
        <f t="shared" si="192"/>
        <v>8</v>
      </c>
      <c r="R237" s="405">
        <f>VLOOKUP($A237,'urban rural'!$A$11:$S$336,7,FALSE)</f>
        <v>2.9730317526420664E-4</v>
      </c>
      <c r="S237" s="424">
        <f t="shared" si="211"/>
        <v>8</v>
      </c>
      <c r="T237" s="405">
        <f t="shared" si="193"/>
        <v>8</v>
      </c>
      <c r="V237" s="405">
        <f>VLOOKUP($A237,'urban rural'!$A$11:$S$336,8,FALSE)</f>
        <v>4.9872588278121585E-4</v>
      </c>
      <c r="W237" s="424">
        <f t="shared" si="212"/>
        <v>16</v>
      </c>
      <c r="X237" s="405">
        <f t="shared" si="194"/>
        <v>16</v>
      </c>
      <c r="Z237" s="405">
        <f>VLOOKUP($A237,'urban rural'!$A$11:$S$336,9,FALSE)</f>
        <v>2.188183807439825E-4</v>
      </c>
      <c r="AA237" s="424">
        <f t="shared" si="213"/>
        <v>16</v>
      </c>
      <c r="AB237" s="405">
        <f t="shared" si="195"/>
        <v>16</v>
      </c>
      <c r="AD237" s="405">
        <f>VLOOKUP($A237,'urban rural'!$A$11:$S$336,10,FALSE)</f>
        <v>2.9948867786705626E-4</v>
      </c>
      <c r="AE237" s="424">
        <f t="shared" si="214"/>
        <v>14</v>
      </c>
      <c r="AF237" s="405">
        <f t="shared" si="196"/>
        <v>14</v>
      </c>
      <c r="AH237" s="405">
        <f>VLOOKUP($A237,'urban rural'!$A$11:$S$336,11,FALSE)</f>
        <v>2.8226429129037957E-4</v>
      </c>
      <c r="AI237" s="424">
        <f t="shared" si="215"/>
        <v>17</v>
      </c>
      <c r="AJ237" s="405">
        <f t="shared" si="197"/>
        <v>17</v>
      </c>
      <c r="AL237" s="405">
        <f>VLOOKUP($A237,'urban rural'!$A$11:$S$336,12,FALSE)</f>
        <v>6.55260283946123E-5</v>
      </c>
      <c r="AM237" s="424">
        <f t="shared" si="216"/>
        <v>5</v>
      </c>
      <c r="AN237" s="405">
        <f t="shared" si="198"/>
        <v>5</v>
      </c>
      <c r="AP237" s="405">
        <f>VLOOKUP($A237,'urban rural'!$A$11:$S$336,13,FALSE)</f>
        <v>2.188183807439825E-5</v>
      </c>
      <c r="AQ237" s="424">
        <f t="shared" si="217"/>
        <v>3</v>
      </c>
      <c r="AR237" s="405">
        <f t="shared" si="199"/>
        <v>3</v>
      </c>
      <c r="AT237" s="405">
        <f>VLOOKUP($A237,'urban rural'!$A$11:$S$336,14,FALSE)</f>
        <v>6.5741417092768438E-5</v>
      </c>
      <c r="AU237" s="424">
        <f t="shared" si="218"/>
        <v>4</v>
      </c>
      <c r="AV237" s="405">
        <f t="shared" si="200"/>
        <v>4</v>
      </c>
      <c r="AX237" s="405">
        <f>VLOOKUP($A237,'urban rural'!$A$11:$S$336,15,FALSE)</f>
        <v>1.5038883973827065E-5</v>
      </c>
      <c r="AY237" s="424">
        <f t="shared" si="219"/>
        <v>1</v>
      </c>
      <c r="AZ237" s="405">
        <f t="shared" si="201"/>
        <v>1</v>
      </c>
      <c r="BB237" s="405" t="str">
        <f>VLOOKUP($A237,'urban rural'!$A$11:$S$336,16,FALSE)</f>
        <v>error</v>
      </c>
      <c r="BC237" s="424">
        <f t="shared" si="220"/>
        <v>1</v>
      </c>
      <c r="BD237" s="405" t="str">
        <f t="shared" si="202"/>
        <v>9999</v>
      </c>
      <c r="BF237" s="405" t="str">
        <f>VLOOKUP($A237,'urban rural'!$A$11:$S$336,17,FALSE)</f>
        <v>error</v>
      </c>
      <c r="BG237" s="424">
        <f t="shared" si="221"/>
        <v>1</v>
      </c>
      <c r="BH237" s="405" t="str">
        <f t="shared" si="203"/>
        <v>9999</v>
      </c>
      <c r="BJ237" s="405" t="str">
        <f>VLOOKUP($A237,'urban rural'!$A$11:$S$336,18,FALSE)</f>
        <v>error</v>
      </c>
      <c r="BK237" s="424">
        <f t="shared" si="222"/>
        <v>1</v>
      </c>
      <c r="BL237" s="405" t="str">
        <f t="shared" si="204"/>
        <v>9999</v>
      </c>
      <c r="BN237" s="405" t="str">
        <f>VLOOKUP($A237,'urban rural'!$A$11:$S$336,19,FALSE)</f>
        <v>error</v>
      </c>
      <c r="BO237" s="424">
        <f t="shared" si="223"/>
        <v>1</v>
      </c>
      <c r="BP237" s="405" t="str">
        <f t="shared" si="205"/>
        <v>9999</v>
      </c>
      <c r="BQ237" s="167">
        <f>VLOOKUP(A237,'[1]average earnings workplace 2012'!$A$13:$GY$599,[1]lists1!$B$12,FALSE)</f>
        <v>11.07</v>
      </c>
      <c r="BR237" s="167" t="e">
        <f t="shared" si="206"/>
        <v>#N/A</v>
      </c>
      <c r="BS237" s="167" t="e">
        <f t="shared" si="207"/>
        <v>#N/A</v>
      </c>
    </row>
    <row r="238" spans="1:71" x14ac:dyDescent="0.25">
      <c r="A238" s="420" t="s">
        <v>227</v>
      </c>
      <c r="B238" s="167" t="str">
        <f t="shared" si="188"/>
        <v>R80</v>
      </c>
      <c r="C238" s="405" t="str">
        <f>VLOOKUP(A238,'urban rural'!$A$11:$B$336,2,FALSE)</f>
        <v>Rural 80</v>
      </c>
      <c r="D238" s="167" t="str">
        <f t="shared" si="189"/>
        <v>Predominantly Rural</v>
      </c>
      <c r="F238" s="405">
        <f>VLOOKUP($A238,'urban rural'!$A$11:$S$336,4,FALSE)</f>
        <v>5.6234718826405868E-4</v>
      </c>
      <c r="G238" s="424">
        <f t="shared" si="208"/>
        <v>17</v>
      </c>
      <c r="H238" s="405">
        <f t="shared" si="190"/>
        <v>17</v>
      </c>
      <c r="J238" s="405">
        <f>VLOOKUP($A238,'urban rural'!$A$11:$S$336,5,FALSE)</f>
        <v>2.9126213592233012E-4</v>
      </c>
      <c r="K238" s="424">
        <f t="shared" si="209"/>
        <v>13</v>
      </c>
      <c r="L238" s="405">
        <f t="shared" si="191"/>
        <v>13</v>
      </c>
      <c r="N238" s="405">
        <f>VLOOKUP($A238,'urban rural'!$A$11:$S$336,6,FALSE)</f>
        <v>3.0048076923076925E-4</v>
      </c>
      <c r="O238" s="424">
        <f t="shared" si="210"/>
        <v>11</v>
      </c>
      <c r="P238" s="405">
        <f t="shared" si="192"/>
        <v>11</v>
      </c>
      <c r="R238" s="405">
        <f>VLOOKUP($A238,'urban rural'!$A$11:$S$336,7,FALSE)</f>
        <v>4.5757749071114075E-4</v>
      </c>
      <c r="S238" s="424">
        <f t="shared" si="211"/>
        <v>29</v>
      </c>
      <c r="T238" s="405">
        <f t="shared" si="193"/>
        <v>29</v>
      </c>
      <c r="V238" s="405">
        <f>VLOOKUP($A238,'urban rural'!$A$11:$S$336,8,FALSE)</f>
        <v>4.767726161369193E-4</v>
      </c>
      <c r="W238" s="424">
        <f t="shared" si="212"/>
        <v>21</v>
      </c>
      <c r="X238" s="405">
        <f t="shared" si="194"/>
        <v>21</v>
      </c>
      <c r="Z238" s="405">
        <f>VLOOKUP($A238,'urban rural'!$A$11:$S$336,9,FALSE)</f>
        <v>1.5776699029126213E-4</v>
      </c>
      <c r="AA238" s="424">
        <f t="shared" si="213"/>
        <v>8</v>
      </c>
      <c r="AB238" s="405">
        <f t="shared" si="195"/>
        <v>8</v>
      </c>
      <c r="AD238" s="405">
        <f>VLOOKUP($A238,'urban rural'!$A$11:$S$336,10,FALSE)</f>
        <v>2.403846153846154E-4</v>
      </c>
      <c r="AE238" s="424">
        <f t="shared" si="214"/>
        <v>12</v>
      </c>
      <c r="AF238" s="405">
        <f t="shared" si="196"/>
        <v>12</v>
      </c>
      <c r="AH238" s="405">
        <f>VLOOKUP($A238,'urban rural'!$A$11:$S$336,11,FALSE)</f>
        <v>1.7338882614236392E-4</v>
      </c>
      <c r="AI238" s="424">
        <f t="shared" si="215"/>
        <v>19</v>
      </c>
      <c r="AJ238" s="405">
        <f t="shared" si="197"/>
        <v>19</v>
      </c>
      <c r="AL238" s="405">
        <f>VLOOKUP($A238,'urban rural'!$A$11:$S$336,12,FALSE)</f>
        <v>8.557457212713937E-5</v>
      </c>
      <c r="AM238" s="424">
        <f t="shared" si="216"/>
        <v>23</v>
      </c>
      <c r="AN238" s="405">
        <f t="shared" si="198"/>
        <v>23</v>
      </c>
      <c r="AP238" s="405">
        <f>VLOOKUP($A238,'urban rural'!$A$11:$S$336,13,FALSE)</f>
        <v>1.2135922330097087E-4</v>
      </c>
      <c r="AQ238" s="424">
        <f t="shared" si="217"/>
        <v>26</v>
      </c>
      <c r="AR238" s="405">
        <f t="shared" si="199"/>
        <v>26</v>
      </c>
      <c r="AT238" s="405">
        <f>VLOOKUP($A238,'urban rural'!$A$11:$S$336,14,FALSE)</f>
        <v>6.0096153846153849E-5</v>
      </c>
      <c r="AU238" s="424">
        <f t="shared" si="218"/>
        <v>22</v>
      </c>
      <c r="AV238" s="405">
        <f t="shared" si="200"/>
        <v>22</v>
      </c>
      <c r="AX238" s="405">
        <f>VLOOKUP($A238,'urban rural'!$A$11:$S$336,15,FALSE)</f>
        <v>2.8418866456877685E-4</v>
      </c>
      <c r="AY238" s="424">
        <f t="shared" si="219"/>
        <v>39</v>
      </c>
      <c r="AZ238" s="405">
        <f t="shared" si="201"/>
        <v>39</v>
      </c>
      <c r="BB238" s="405" t="str">
        <f>VLOOKUP($A238,'urban rural'!$A$11:$S$336,16,FALSE)</f>
        <v>error</v>
      </c>
      <c r="BC238" s="424">
        <f t="shared" si="220"/>
        <v>1</v>
      </c>
      <c r="BD238" s="405" t="str">
        <f t="shared" si="202"/>
        <v>9999</v>
      </c>
      <c r="BF238" s="405" t="str">
        <f>VLOOKUP($A238,'urban rural'!$A$11:$S$336,17,FALSE)</f>
        <v>error</v>
      </c>
      <c r="BG238" s="424">
        <f t="shared" si="221"/>
        <v>1</v>
      </c>
      <c r="BH238" s="405" t="str">
        <f t="shared" si="203"/>
        <v>9999</v>
      </c>
      <c r="BJ238" s="405" t="str">
        <f>VLOOKUP($A238,'urban rural'!$A$11:$S$336,18,FALSE)</f>
        <v>error</v>
      </c>
      <c r="BK238" s="424">
        <f t="shared" si="222"/>
        <v>1</v>
      </c>
      <c r="BL238" s="405" t="str">
        <f t="shared" si="204"/>
        <v>9999</v>
      </c>
      <c r="BN238" s="405" t="str">
        <f>VLOOKUP($A238,'urban rural'!$A$11:$S$336,19,FALSE)</f>
        <v>error</v>
      </c>
      <c r="BO238" s="424">
        <f t="shared" si="223"/>
        <v>1</v>
      </c>
      <c r="BP238" s="405" t="str">
        <f t="shared" si="205"/>
        <v>9999</v>
      </c>
      <c r="BQ238" s="167">
        <f>VLOOKUP(A238,'[1]average earnings workplace 2012'!$A$13:$GY$599,[1]lists1!$B$12,FALSE)</f>
        <v>12.59</v>
      </c>
      <c r="BR238" s="167" t="e">
        <f t="shared" si="206"/>
        <v>#N/A</v>
      </c>
      <c r="BS238" s="167" t="e">
        <f t="shared" si="207"/>
        <v>#N/A</v>
      </c>
    </row>
    <row r="239" spans="1:71" x14ac:dyDescent="0.25">
      <c r="A239" s="420" t="s">
        <v>228</v>
      </c>
      <c r="B239" s="167" t="str">
        <f t="shared" si="188"/>
        <v>R50</v>
      </c>
      <c r="C239" s="405" t="str">
        <f>VLOOKUP(A239,'urban rural'!$A$11:$B$336,2,FALSE)</f>
        <v>Rural 50</v>
      </c>
      <c r="D239" s="167" t="str">
        <f t="shared" si="189"/>
        <v>Predominantly Rural</v>
      </c>
      <c r="F239" s="405">
        <f>VLOOKUP($A239,'urban rural'!$A$11:$S$336,4,FALSE)</f>
        <v>8.9143865842894964E-4</v>
      </c>
      <c r="G239" s="424">
        <f t="shared" si="208"/>
        <v>29</v>
      </c>
      <c r="H239" s="405">
        <f t="shared" si="190"/>
        <v>29</v>
      </c>
      <c r="J239" s="405">
        <f>VLOOKUP($A239,'urban rural'!$A$11:$S$336,5,FALSE)</f>
        <v>7.6449912126537781E-4</v>
      </c>
      <c r="K239" s="424">
        <f t="shared" si="209"/>
        <v>34</v>
      </c>
      <c r="L239" s="405">
        <f t="shared" si="191"/>
        <v>34</v>
      </c>
      <c r="N239" s="405">
        <f>VLOOKUP($A239,'urban rural'!$A$11:$S$336,6,FALSE)</f>
        <v>6.200873362445415E-4</v>
      </c>
      <c r="O239" s="424">
        <f t="shared" si="210"/>
        <v>27</v>
      </c>
      <c r="P239" s="405">
        <f t="shared" si="192"/>
        <v>27</v>
      </c>
      <c r="R239" s="405">
        <f>VLOOKUP($A239,'urban rural'!$A$11:$S$336,7,FALSE)</f>
        <v>1.7270248661556652E-3</v>
      </c>
      <c r="S239" s="424">
        <f t="shared" si="211"/>
        <v>43</v>
      </c>
      <c r="T239" s="405">
        <f t="shared" si="193"/>
        <v>43</v>
      </c>
      <c r="V239" s="405">
        <f>VLOOKUP($A239,'urban rural'!$A$11:$S$336,8,FALSE)</f>
        <v>4.6778464254192408E-4</v>
      </c>
      <c r="W239" s="424">
        <f t="shared" si="212"/>
        <v>20</v>
      </c>
      <c r="X239" s="405">
        <f t="shared" si="194"/>
        <v>20</v>
      </c>
      <c r="Z239" s="405">
        <f>VLOOKUP($A239,'urban rural'!$A$11:$S$336,9,FALSE)</f>
        <v>2.0210896309314587E-4</v>
      </c>
      <c r="AA239" s="424">
        <f t="shared" si="213"/>
        <v>15</v>
      </c>
      <c r="AB239" s="405">
        <f t="shared" si="195"/>
        <v>15</v>
      </c>
      <c r="AD239" s="405">
        <f>VLOOKUP($A239,'urban rural'!$A$11:$S$336,10,FALSE)</f>
        <v>3.6681222707423582E-4</v>
      </c>
      <c r="AE239" s="424">
        <f t="shared" si="214"/>
        <v>31</v>
      </c>
      <c r="AF239" s="405">
        <f t="shared" si="196"/>
        <v>31</v>
      </c>
      <c r="AH239" s="405">
        <f>VLOOKUP($A239,'urban rural'!$A$11:$S$336,11,FALSE)</f>
        <v>2.3933448904087822E-4</v>
      </c>
      <c r="AI239" s="424">
        <f t="shared" si="215"/>
        <v>21</v>
      </c>
      <c r="AJ239" s="405">
        <f t="shared" si="197"/>
        <v>21</v>
      </c>
      <c r="AL239" s="405">
        <f>VLOOKUP($A239,'urban rural'!$A$11:$S$336,12,FALSE)</f>
        <v>4.2365401588702562E-4</v>
      </c>
      <c r="AM239" s="424">
        <f t="shared" si="216"/>
        <v>37</v>
      </c>
      <c r="AN239" s="405">
        <f t="shared" si="198"/>
        <v>37</v>
      </c>
      <c r="AP239" s="405">
        <f>VLOOKUP($A239,'urban rural'!$A$11:$S$336,13,FALSE)</f>
        <v>5.62390158172232E-4</v>
      </c>
      <c r="AQ239" s="424">
        <f t="shared" si="217"/>
        <v>40</v>
      </c>
      <c r="AR239" s="405">
        <f t="shared" si="199"/>
        <v>40</v>
      </c>
      <c r="AT239" s="405">
        <f>VLOOKUP($A239,'urban rural'!$A$11:$S$336,14,FALSE)</f>
        <v>2.5327510917030568E-4</v>
      </c>
      <c r="AU239" s="424">
        <f t="shared" si="218"/>
        <v>26</v>
      </c>
      <c r="AV239" s="405">
        <f t="shared" si="200"/>
        <v>26</v>
      </c>
      <c r="AX239" s="405">
        <f>VLOOKUP($A239,'urban rural'!$A$11:$S$336,15,FALSE)</f>
        <v>1.4876903771147869E-3</v>
      </c>
      <c r="AY239" s="424">
        <f t="shared" si="219"/>
        <v>44</v>
      </c>
      <c r="AZ239" s="405">
        <f t="shared" si="201"/>
        <v>44</v>
      </c>
      <c r="BB239" s="405" t="str">
        <f>VLOOKUP($A239,'urban rural'!$A$11:$S$336,16,FALSE)</f>
        <v>error</v>
      </c>
      <c r="BC239" s="424">
        <f t="shared" si="220"/>
        <v>1</v>
      </c>
      <c r="BD239" s="405" t="str">
        <f t="shared" si="202"/>
        <v>9999</v>
      </c>
      <c r="BF239" s="405" t="str">
        <f>VLOOKUP($A239,'urban rural'!$A$11:$S$336,17,FALSE)</f>
        <v>error</v>
      </c>
      <c r="BG239" s="424">
        <f t="shared" si="221"/>
        <v>1</v>
      </c>
      <c r="BH239" s="405" t="str">
        <f t="shared" si="203"/>
        <v>9999</v>
      </c>
      <c r="BJ239" s="405" t="str">
        <f>VLOOKUP($A239,'urban rural'!$A$11:$S$336,18,FALSE)</f>
        <v>error</v>
      </c>
      <c r="BK239" s="424">
        <f t="shared" si="222"/>
        <v>1</v>
      </c>
      <c r="BL239" s="405" t="str">
        <f t="shared" si="204"/>
        <v>9999</v>
      </c>
      <c r="BN239" s="405" t="str">
        <f>VLOOKUP($A239,'urban rural'!$A$11:$S$336,19,FALSE)</f>
        <v>error</v>
      </c>
      <c r="BO239" s="424">
        <f t="shared" si="223"/>
        <v>1</v>
      </c>
      <c r="BP239" s="405" t="str">
        <f t="shared" si="205"/>
        <v>9999</v>
      </c>
      <c r="BQ239" s="167">
        <f>VLOOKUP(A239,'[1]average earnings workplace 2012'!$A$13:$GY$599,[1]lists1!$B$12,FALSE)</f>
        <v>13.83</v>
      </c>
      <c r="BR239" s="167" t="e">
        <f t="shared" si="206"/>
        <v>#N/A</v>
      </c>
      <c r="BS239" s="167" t="e">
        <f t="shared" si="207"/>
        <v>#N/A</v>
      </c>
    </row>
    <row r="240" spans="1:71" x14ac:dyDescent="0.25">
      <c r="A240" s="420" t="s">
        <v>229</v>
      </c>
      <c r="B240" s="167" t="str">
        <f t="shared" si="188"/>
        <v>LU</v>
      </c>
      <c r="C240" s="405" t="str">
        <f>VLOOKUP(A240,'urban rural'!$A$11:$B$336,2,FALSE)</f>
        <v>Large Urban</v>
      </c>
      <c r="D240" s="167" t="str">
        <f t="shared" si="189"/>
        <v>Predominantly Urban</v>
      </c>
      <c r="F240" s="405">
        <f>VLOOKUP($A240,'urban rural'!$A$11:$S$336,4,FALSE)</f>
        <v>4.2303370786516857E-3</v>
      </c>
      <c r="G240" s="424">
        <f t="shared" si="208"/>
        <v>33</v>
      </c>
      <c r="H240" s="405">
        <f t="shared" si="190"/>
        <v>33</v>
      </c>
      <c r="J240" s="405">
        <f>VLOOKUP($A240,'urban rural'!$A$11:$S$336,5,FALSE)</f>
        <v>3.8577265973254084E-3</v>
      </c>
      <c r="K240" s="424">
        <f t="shared" si="209"/>
        <v>33</v>
      </c>
      <c r="L240" s="405">
        <f t="shared" si="191"/>
        <v>33</v>
      </c>
      <c r="N240" s="405">
        <f>VLOOKUP($A240,'urban rural'!$A$11:$S$336,6,FALSE)</f>
        <v>3.5549026808666911E-3</v>
      </c>
      <c r="O240" s="424">
        <f t="shared" si="210"/>
        <v>33</v>
      </c>
      <c r="P240" s="405">
        <f t="shared" si="192"/>
        <v>33</v>
      </c>
      <c r="R240" s="405">
        <f>VLOOKUP($A240,'urban rural'!$A$11:$S$336,7,FALSE)</f>
        <v>3.0867253817932739E-3</v>
      </c>
      <c r="S240" s="424">
        <f t="shared" si="211"/>
        <v>33</v>
      </c>
      <c r="T240" s="405">
        <f t="shared" si="193"/>
        <v>33</v>
      </c>
      <c r="V240" s="405">
        <f>VLOOKUP($A240,'urban rural'!$A$11:$S$336,8,FALSE)</f>
        <v>9.9812734082397009E-4</v>
      </c>
      <c r="W240" s="424">
        <f t="shared" si="212"/>
        <v>26</v>
      </c>
      <c r="X240" s="405">
        <f t="shared" si="194"/>
        <v>26</v>
      </c>
      <c r="Z240" s="405">
        <f>VLOOKUP($A240,'urban rural'!$A$11:$S$336,9,FALSE)</f>
        <v>4.9777117384843981E-4</v>
      </c>
      <c r="AA240" s="424">
        <f t="shared" si="213"/>
        <v>25</v>
      </c>
      <c r="AB240" s="405">
        <f t="shared" si="195"/>
        <v>25</v>
      </c>
      <c r="AD240" s="405">
        <f>VLOOKUP($A240,'urban rural'!$A$11:$S$336,10,FALSE)</f>
        <v>5.7106132941608522E-4</v>
      </c>
      <c r="AE240" s="424">
        <f t="shared" si="214"/>
        <v>25</v>
      </c>
      <c r="AF240" s="405">
        <f t="shared" si="196"/>
        <v>25</v>
      </c>
      <c r="AH240" s="405">
        <f>VLOOKUP($A240,'urban rural'!$A$11:$S$336,11,FALSE)</f>
        <v>3.5732161510584719E-4</v>
      </c>
      <c r="AI240" s="424">
        <f t="shared" si="215"/>
        <v>20</v>
      </c>
      <c r="AJ240" s="405">
        <f t="shared" si="197"/>
        <v>20</v>
      </c>
      <c r="AL240" s="405">
        <f>VLOOKUP($A240,'urban rural'!$A$11:$S$336,12,FALSE)</f>
        <v>3.2322097378277154E-3</v>
      </c>
      <c r="AM240" s="424">
        <f t="shared" si="216"/>
        <v>34</v>
      </c>
      <c r="AN240" s="405">
        <f t="shared" si="198"/>
        <v>34</v>
      </c>
      <c r="AP240" s="405">
        <f>VLOOKUP($A240,'urban rural'!$A$11:$S$336,13,FALSE)</f>
        <v>3.3599554234769687E-3</v>
      </c>
      <c r="AQ240" s="424">
        <f t="shared" si="217"/>
        <v>34</v>
      </c>
      <c r="AR240" s="405">
        <f t="shared" si="199"/>
        <v>34</v>
      </c>
      <c r="AT240" s="405">
        <f>VLOOKUP($A240,'urban rural'!$A$11:$S$336,14,FALSE)</f>
        <v>2.9838413514506061E-3</v>
      </c>
      <c r="AU240" s="424">
        <f t="shared" si="218"/>
        <v>33</v>
      </c>
      <c r="AV240" s="405">
        <f t="shared" si="200"/>
        <v>33</v>
      </c>
      <c r="AX240" s="405">
        <f>VLOOKUP($A240,'urban rural'!$A$11:$S$336,15,FALSE)</f>
        <v>2.7294037666874267E-3</v>
      </c>
      <c r="AY240" s="424">
        <f t="shared" si="219"/>
        <v>35</v>
      </c>
      <c r="AZ240" s="405">
        <f t="shared" si="201"/>
        <v>35</v>
      </c>
      <c r="BB240" s="405" t="str">
        <f>VLOOKUP($A240,'urban rural'!$A$11:$S$336,16,FALSE)</f>
        <v>error</v>
      </c>
      <c r="BC240" s="424">
        <f t="shared" si="220"/>
        <v>1</v>
      </c>
      <c r="BD240" s="405" t="str">
        <f t="shared" si="202"/>
        <v>9999</v>
      </c>
      <c r="BF240" s="405" t="str">
        <f>VLOOKUP($A240,'urban rural'!$A$11:$S$336,17,FALSE)</f>
        <v>error</v>
      </c>
      <c r="BG240" s="424">
        <f t="shared" si="221"/>
        <v>1</v>
      </c>
      <c r="BH240" s="405" t="str">
        <f t="shared" si="203"/>
        <v>9999</v>
      </c>
      <c r="BJ240" s="405" t="str">
        <f>VLOOKUP($A240,'urban rural'!$A$11:$S$336,18,FALSE)</f>
        <v>error</v>
      </c>
      <c r="BK240" s="424">
        <f t="shared" si="222"/>
        <v>1</v>
      </c>
      <c r="BL240" s="405" t="str">
        <f t="shared" si="204"/>
        <v>9999</v>
      </c>
      <c r="BN240" s="405" t="str">
        <f>VLOOKUP($A240,'urban rural'!$A$11:$S$336,19,FALSE)</f>
        <v>error</v>
      </c>
      <c r="BO240" s="424">
        <f t="shared" si="223"/>
        <v>1</v>
      </c>
      <c r="BP240" s="405" t="str">
        <f t="shared" si="205"/>
        <v>9999</v>
      </c>
      <c r="BQ240" s="167">
        <f>VLOOKUP(A240,'[1]average earnings workplace 2012'!$A$13:$GY$599,[1]lists1!$B$12,FALSE)</f>
        <v>13.05</v>
      </c>
      <c r="BR240" s="167" t="e">
        <f t="shared" si="206"/>
        <v>#N/A</v>
      </c>
      <c r="BS240" s="167" t="e">
        <f t="shared" si="207"/>
        <v>#N/A</v>
      </c>
    </row>
    <row r="241" spans="1:71" x14ac:dyDescent="0.25">
      <c r="A241" s="420" t="s">
        <v>230</v>
      </c>
      <c r="B241" s="167" t="str">
        <f t="shared" si="188"/>
        <v>SR</v>
      </c>
      <c r="C241" s="405" t="str">
        <f>VLOOKUP(A241,'urban rural'!$A$11:$B$336,2,FALSE)</f>
        <v>Significant Rural</v>
      </c>
      <c r="D241" s="167" t="str">
        <f t="shared" si="189"/>
        <v>Significant Rural</v>
      </c>
      <c r="F241" s="405">
        <f>VLOOKUP($A241,'urban rural'!$A$11:$S$336,4,FALSE)</f>
        <v>5.1526717557251911E-4</v>
      </c>
      <c r="G241" s="424">
        <f t="shared" si="208"/>
        <v>11</v>
      </c>
      <c r="H241" s="405">
        <f t="shared" si="190"/>
        <v>11</v>
      </c>
      <c r="J241" s="405">
        <f>VLOOKUP($A241,'urban rural'!$A$11:$S$336,5,FALSE)</f>
        <v>4.2573320719016083E-4</v>
      </c>
      <c r="K241" s="424">
        <f t="shared" si="209"/>
        <v>15</v>
      </c>
      <c r="L241" s="405">
        <f t="shared" si="191"/>
        <v>15</v>
      </c>
      <c r="N241" s="405">
        <f>VLOOKUP($A241,'urban rural'!$A$11:$S$336,6,FALSE)</f>
        <v>5.7943925233644856E-4</v>
      </c>
      <c r="O241" s="424">
        <f t="shared" si="210"/>
        <v>21</v>
      </c>
      <c r="P241" s="405">
        <f t="shared" si="192"/>
        <v>21</v>
      </c>
      <c r="R241" s="405">
        <f>VLOOKUP($A241,'urban rural'!$A$11:$S$336,7,FALSE)</f>
        <v>5.8115223006101021E-4</v>
      </c>
      <c r="S241" s="424">
        <f t="shared" si="211"/>
        <v>21</v>
      </c>
      <c r="T241" s="405">
        <f t="shared" si="193"/>
        <v>21</v>
      </c>
      <c r="V241" s="405">
        <f>VLOOKUP($A241,'urban rural'!$A$11:$S$336,8,FALSE)</f>
        <v>3.7213740458015267E-4</v>
      </c>
      <c r="W241" s="424">
        <f t="shared" si="212"/>
        <v>14</v>
      </c>
      <c r="X241" s="405">
        <f t="shared" si="194"/>
        <v>14</v>
      </c>
      <c r="Z241" s="405">
        <f>VLOOKUP($A241,'urban rural'!$A$11:$S$336,9,FALSE)</f>
        <v>2.554399243140965E-4</v>
      </c>
      <c r="AA241" s="424">
        <f t="shared" si="213"/>
        <v>21</v>
      </c>
      <c r="AB241" s="405">
        <f t="shared" si="195"/>
        <v>21</v>
      </c>
      <c r="AD241" s="405">
        <f>VLOOKUP($A241,'urban rural'!$A$11:$S$336,10,FALSE)</f>
        <v>4.5794392523364484E-4</v>
      </c>
      <c r="AE241" s="424">
        <f t="shared" si="214"/>
        <v>31</v>
      </c>
      <c r="AF241" s="405">
        <f t="shared" si="196"/>
        <v>31</v>
      </c>
      <c r="AH241" s="405">
        <f>VLOOKUP($A241,'urban rural'!$A$11:$S$336,11,FALSE)</f>
        <v>3.0615092730405569E-4</v>
      </c>
      <c r="AI241" s="424">
        <f t="shared" si="215"/>
        <v>22</v>
      </c>
      <c r="AJ241" s="405">
        <f t="shared" si="197"/>
        <v>22</v>
      </c>
      <c r="AL241" s="405">
        <f>VLOOKUP($A241,'urban rural'!$A$11:$S$336,12,FALSE)</f>
        <v>1.4312977099236642E-4</v>
      </c>
      <c r="AM241" s="424">
        <f t="shared" si="216"/>
        <v>18</v>
      </c>
      <c r="AN241" s="405">
        <f t="shared" si="198"/>
        <v>18</v>
      </c>
      <c r="AP241" s="405">
        <f>VLOOKUP($A241,'urban rural'!$A$11:$S$336,13,FALSE)</f>
        <v>1.7029328287606433E-4</v>
      </c>
      <c r="AQ241" s="424">
        <f t="shared" si="217"/>
        <v>20</v>
      </c>
      <c r="AR241" s="405">
        <f t="shared" si="199"/>
        <v>20</v>
      </c>
      <c r="AT241" s="405">
        <f>VLOOKUP($A241,'urban rural'!$A$11:$S$336,14,FALSE)</f>
        <v>1.2149532710280373E-4</v>
      </c>
      <c r="AU241" s="424">
        <f t="shared" si="218"/>
        <v>18</v>
      </c>
      <c r="AV241" s="405">
        <f t="shared" si="200"/>
        <v>18</v>
      </c>
      <c r="AX241" s="405">
        <f>VLOOKUP($A241,'urban rural'!$A$11:$S$336,15,FALSE)</f>
        <v>2.7500130275695458E-4</v>
      </c>
      <c r="AY241" s="424">
        <f t="shared" si="219"/>
        <v>27</v>
      </c>
      <c r="AZ241" s="405">
        <f t="shared" si="201"/>
        <v>27</v>
      </c>
      <c r="BB241" s="405" t="str">
        <f>VLOOKUP($A241,'urban rural'!$A$11:$S$336,16,FALSE)</f>
        <v>error</v>
      </c>
      <c r="BC241" s="424">
        <f t="shared" si="220"/>
        <v>1</v>
      </c>
      <c r="BD241" s="405" t="str">
        <f t="shared" si="202"/>
        <v>9999</v>
      </c>
      <c r="BF241" s="405" t="str">
        <f>VLOOKUP($A241,'urban rural'!$A$11:$S$336,17,FALSE)</f>
        <v>error</v>
      </c>
      <c r="BG241" s="424">
        <f t="shared" si="221"/>
        <v>1</v>
      </c>
      <c r="BH241" s="405" t="str">
        <f t="shared" si="203"/>
        <v>9999</v>
      </c>
      <c r="BJ241" s="405" t="str">
        <f>VLOOKUP($A241,'urban rural'!$A$11:$S$336,18,FALSE)</f>
        <v>error</v>
      </c>
      <c r="BK241" s="424">
        <f t="shared" si="222"/>
        <v>1</v>
      </c>
      <c r="BL241" s="405" t="str">
        <f t="shared" si="204"/>
        <v>9999</v>
      </c>
      <c r="BN241" s="405" t="str">
        <f>VLOOKUP($A241,'urban rural'!$A$11:$S$336,19,FALSE)</f>
        <v>error</v>
      </c>
      <c r="BO241" s="424">
        <f t="shared" si="223"/>
        <v>1</v>
      </c>
      <c r="BP241" s="405" t="str">
        <f t="shared" si="205"/>
        <v>9999</v>
      </c>
      <c r="BQ241" s="167">
        <f>VLOOKUP(A241,'[1]average earnings workplace 2012'!$A$13:$GY$599,[1]lists1!$B$12,FALSE)</f>
        <v>13.19</v>
      </c>
      <c r="BR241" s="167" t="e">
        <f t="shared" si="206"/>
        <v>#N/A</v>
      </c>
      <c r="BS241" s="167" t="e">
        <f t="shared" si="207"/>
        <v>#N/A</v>
      </c>
    </row>
    <row r="242" spans="1:71" x14ac:dyDescent="0.25">
      <c r="A242" s="420" t="s">
        <v>334</v>
      </c>
      <c r="B242" s="167" t="str">
        <f t="shared" si="188"/>
        <v>R50</v>
      </c>
      <c r="C242" s="405" t="str">
        <f>VLOOKUP(A242,'urban rural'!$A$11:$B$336,2,FALSE)</f>
        <v>Rural 50</v>
      </c>
      <c r="D242" s="167" t="str">
        <f t="shared" si="189"/>
        <v>Predominantly Rural</v>
      </c>
      <c r="F242" s="405">
        <f>VLOOKUP($A242,'urban rural'!$A$11:$S$336,4,FALSE)</f>
        <v>9.251247920133111E-4</v>
      </c>
      <c r="G242" s="424">
        <f t="shared" si="208"/>
        <v>32</v>
      </c>
      <c r="H242" s="405">
        <f t="shared" si="190"/>
        <v>32</v>
      </c>
      <c r="J242" s="405">
        <f>VLOOKUP($A242,'urban rural'!$A$11:$S$336,5,FALSE)</f>
        <v>8.6726249586229723E-4</v>
      </c>
      <c r="K242" s="424">
        <f t="shared" si="209"/>
        <v>36</v>
      </c>
      <c r="L242" s="405">
        <f t="shared" si="191"/>
        <v>36</v>
      </c>
      <c r="N242" s="405">
        <f>VLOOKUP($A242,'urban rural'!$A$11:$S$336,6,FALSE)</f>
        <v>6.9622331691297204E-4</v>
      </c>
      <c r="O242" s="424">
        <f t="shared" si="210"/>
        <v>31</v>
      </c>
      <c r="P242" s="405">
        <f t="shared" si="192"/>
        <v>31</v>
      </c>
      <c r="R242" s="405">
        <f>VLOOKUP($A242,'urban rural'!$A$11:$S$336,7,FALSE)</f>
        <v>4.8684460946249312E-4</v>
      </c>
      <c r="S242" s="424">
        <f t="shared" si="211"/>
        <v>22</v>
      </c>
      <c r="T242" s="405">
        <f t="shared" si="193"/>
        <v>22</v>
      </c>
      <c r="V242" s="405">
        <f>VLOOKUP($A242,'urban rural'!$A$11:$S$336,8,FALSE)</f>
        <v>3.8269550748752082E-4</v>
      </c>
      <c r="W242" s="424">
        <f t="shared" si="212"/>
        <v>12</v>
      </c>
      <c r="X242" s="405">
        <f t="shared" si="194"/>
        <v>12</v>
      </c>
      <c r="Z242" s="405">
        <f>VLOOKUP($A242,'urban rural'!$A$11:$S$336,9,FALSE)</f>
        <v>1.8536908308507116E-4</v>
      </c>
      <c r="AA242" s="424">
        <f t="shared" si="213"/>
        <v>12</v>
      </c>
      <c r="AB242" s="405">
        <f t="shared" si="195"/>
        <v>12</v>
      </c>
      <c r="AD242" s="405">
        <f>VLOOKUP($A242,'urban rural'!$A$11:$S$336,10,FALSE)</f>
        <v>2.2988505747126436E-4</v>
      </c>
      <c r="AE242" s="424">
        <f t="shared" si="214"/>
        <v>12</v>
      </c>
      <c r="AF242" s="405">
        <f t="shared" si="196"/>
        <v>12</v>
      </c>
      <c r="AH242" s="405">
        <f>VLOOKUP($A242,'urban rural'!$A$11:$S$336,11,FALSE)</f>
        <v>1.8636417235643284E-4</v>
      </c>
      <c r="AI242" s="424">
        <f t="shared" si="215"/>
        <v>15</v>
      </c>
      <c r="AJ242" s="405">
        <f t="shared" si="197"/>
        <v>15</v>
      </c>
      <c r="AL242" s="405">
        <f>VLOOKUP($A242,'urban rural'!$A$11:$S$336,12,FALSE)</f>
        <v>5.490848585690516E-4</v>
      </c>
      <c r="AM242" s="424">
        <f t="shared" si="216"/>
        <v>40</v>
      </c>
      <c r="AN242" s="405">
        <f t="shared" si="198"/>
        <v>40</v>
      </c>
      <c r="AP242" s="405">
        <f>VLOOKUP($A242,'urban rural'!$A$11:$S$336,13,FALSE)</f>
        <v>6.7858325057927843E-4</v>
      </c>
      <c r="AQ242" s="424">
        <f t="shared" si="217"/>
        <v>43</v>
      </c>
      <c r="AR242" s="405">
        <f t="shared" si="199"/>
        <v>43</v>
      </c>
      <c r="AT242" s="405">
        <f>VLOOKUP($A242,'urban rural'!$A$11:$S$336,14,FALSE)</f>
        <v>4.6305418719211821E-4</v>
      </c>
      <c r="AU242" s="424">
        <f t="shared" si="218"/>
        <v>36</v>
      </c>
      <c r="AV242" s="405">
        <f t="shared" si="200"/>
        <v>36</v>
      </c>
      <c r="AX242" s="405">
        <f>VLOOKUP($A242,'urban rural'!$A$11:$S$336,15,FALSE)</f>
        <v>3.0048043710606033E-4</v>
      </c>
      <c r="AY242" s="424">
        <f t="shared" si="219"/>
        <v>26</v>
      </c>
      <c r="AZ242" s="405">
        <f t="shared" si="201"/>
        <v>26</v>
      </c>
      <c r="BB242" s="405" t="str">
        <f>VLOOKUP($A242,'urban rural'!$A$11:$S$336,16,FALSE)</f>
        <v>error</v>
      </c>
      <c r="BC242" s="424">
        <f t="shared" si="220"/>
        <v>1</v>
      </c>
      <c r="BD242" s="405" t="str">
        <f t="shared" si="202"/>
        <v>9999</v>
      </c>
      <c r="BF242" s="405" t="str">
        <f>VLOOKUP($A242,'urban rural'!$A$11:$S$336,17,FALSE)</f>
        <v>error</v>
      </c>
      <c r="BG242" s="424">
        <f t="shared" si="221"/>
        <v>1</v>
      </c>
      <c r="BH242" s="405" t="str">
        <f t="shared" si="203"/>
        <v>9999</v>
      </c>
      <c r="BJ242" s="405" t="str">
        <f>VLOOKUP($A242,'urban rural'!$A$11:$S$336,18,FALSE)</f>
        <v>error</v>
      </c>
      <c r="BK242" s="424">
        <f t="shared" si="222"/>
        <v>1</v>
      </c>
      <c r="BL242" s="405" t="str">
        <f t="shared" si="204"/>
        <v>9999</v>
      </c>
      <c r="BN242" s="405" t="str">
        <f>VLOOKUP($A242,'urban rural'!$A$11:$S$336,19,FALSE)</f>
        <v>error</v>
      </c>
      <c r="BO242" s="424">
        <f t="shared" si="223"/>
        <v>1</v>
      </c>
      <c r="BP242" s="405" t="str">
        <f t="shared" si="205"/>
        <v>9999</v>
      </c>
      <c r="BQ242" s="167">
        <f>VLOOKUP(A242,'[1]average earnings workplace 2012'!$A$13:$GY$599,[1]lists1!$B$12,FALSE)</f>
        <v>10.78</v>
      </c>
      <c r="BR242" s="167" t="e">
        <f t="shared" si="206"/>
        <v>#N/A</v>
      </c>
      <c r="BS242" s="167" t="e">
        <f t="shared" si="207"/>
        <v>#N/A</v>
      </c>
    </row>
    <row r="243" spans="1:71" x14ac:dyDescent="0.25">
      <c r="A243" s="420" t="s">
        <v>231</v>
      </c>
      <c r="B243" s="167" t="str">
        <f t="shared" si="188"/>
        <v>OU</v>
      </c>
      <c r="C243" s="405" t="str">
        <f>VLOOKUP(A243,'urban rural'!$A$11:$B$336,2,FALSE)</f>
        <v>Other Urban</v>
      </c>
      <c r="D243" s="167" t="str">
        <f t="shared" si="189"/>
        <v>Predominantly Urban</v>
      </c>
      <c r="F243" s="405">
        <f>VLOOKUP($A243,'urban rural'!$A$11:$S$336,4,FALSE)</f>
        <v>3.3079847908745246E-3</v>
      </c>
      <c r="G243" s="424">
        <f t="shared" si="208"/>
        <v>45</v>
      </c>
      <c r="H243" s="405">
        <f t="shared" si="190"/>
        <v>45</v>
      </c>
      <c r="J243" s="405">
        <f>VLOOKUP($A243,'urban rural'!$A$11:$S$336,5,FALSE)</f>
        <v>1.7594654788418709E-3</v>
      </c>
      <c r="K243" s="424">
        <f t="shared" si="209"/>
        <v>40</v>
      </c>
      <c r="L243" s="405">
        <f t="shared" si="191"/>
        <v>40</v>
      </c>
      <c r="N243" s="405">
        <f>VLOOKUP($A243,'urban rural'!$A$11:$S$336,6,FALSE)</f>
        <v>1.9593613933236577E-3</v>
      </c>
      <c r="O243" s="424">
        <f t="shared" si="210"/>
        <v>40</v>
      </c>
      <c r="P243" s="405">
        <f t="shared" si="192"/>
        <v>40</v>
      </c>
      <c r="R243" s="405">
        <f>VLOOKUP($A243,'urban rural'!$A$11:$S$336,7,FALSE)</f>
        <v>1.8287426147879946E-3</v>
      </c>
      <c r="S243" s="424">
        <f t="shared" si="211"/>
        <v>41</v>
      </c>
      <c r="T243" s="405">
        <f t="shared" si="193"/>
        <v>41</v>
      </c>
      <c r="V243" s="405">
        <f>VLOOKUP($A243,'urban rural'!$A$11:$S$336,8,FALSE)</f>
        <v>3.1406844106463879E-3</v>
      </c>
      <c r="W243" s="424">
        <f t="shared" si="212"/>
        <v>56</v>
      </c>
      <c r="X243" s="405">
        <f t="shared" si="194"/>
        <v>56</v>
      </c>
      <c r="Z243" s="405">
        <f>VLOOKUP($A243,'urban rural'!$A$11:$S$336,9,FALSE)</f>
        <v>1.5293244246473645E-3</v>
      </c>
      <c r="AA243" s="424">
        <f t="shared" si="213"/>
        <v>56</v>
      </c>
      <c r="AB243" s="405">
        <f t="shared" si="195"/>
        <v>56</v>
      </c>
      <c r="AD243" s="405">
        <f>VLOOKUP($A243,'urban rural'!$A$11:$S$336,10,FALSE)</f>
        <v>1.7343976777939043E-3</v>
      </c>
      <c r="AE243" s="424">
        <f t="shared" si="214"/>
        <v>55</v>
      </c>
      <c r="AF243" s="405">
        <f t="shared" si="196"/>
        <v>55</v>
      </c>
      <c r="AH243" s="405">
        <f>VLOOKUP($A243,'urban rural'!$A$11:$S$336,11,FALSE)</f>
        <v>1.4386071450420554E-3</v>
      </c>
      <c r="AI243" s="424">
        <f t="shared" si="215"/>
        <v>55</v>
      </c>
      <c r="AJ243" s="405">
        <f t="shared" si="197"/>
        <v>55</v>
      </c>
      <c r="AL243" s="405">
        <f>VLOOKUP($A243,'urban rural'!$A$11:$S$336,12,FALSE)</f>
        <v>1.7490494296577947E-4</v>
      </c>
      <c r="AM243" s="424">
        <f t="shared" si="216"/>
        <v>28</v>
      </c>
      <c r="AN243" s="405">
        <f t="shared" si="198"/>
        <v>28</v>
      </c>
      <c r="AP243" s="405">
        <f>VLOOKUP($A243,'urban rural'!$A$11:$S$336,13,FALSE)</f>
        <v>2.3014105419450631E-4</v>
      </c>
      <c r="AQ243" s="424">
        <f t="shared" si="217"/>
        <v>28</v>
      </c>
      <c r="AR243" s="405">
        <f t="shared" si="199"/>
        <v>28</v>
      </c>
      <c r="AT243" s="405">
        <f>VLOOKUP($A243,'urban rural'!$A$11:$S$336,14,FALSE)</f>
        <v>2.2496371552975327E-4</v>
      </c>
      <c r="AU243" s="424">
        <f t="shared" si="218"/>
        <v>26</v>
      </c>
      <c r="AV243" s="405">
        <f t="shared" si="200"/>
        <v>26</v>
      </c>
      <c r="AX243" s="405">
        <f>VLOOKUP($A243,'urban rural'!$A$11:$S$336,15,FALSE)</f>
        <v>3.9013546974593909E-4</v>
      </c>
      <c r="AY243" s="424">
        <f t="shared" si="219"/>
        <v>31</v>
      </c>
      <c r="AZ243" s="405">
        <f t="shared" si="201"/>
        <v>31</v>
      </c>
      <c r="BB243" s="405" t="str">
        <f>VLOOKUP($A243,'urban rural'!$A$11:$S$336,16,FALSE)</f>
        <v>error</v>
      </c>
      <c r="BC243" s="424">
        <f t="shared" si="220"/>
        <v>1</v>
      </c>
      <c r="BD243" s="405" t="str">
        <f t="shared" si="202"/>
        <v>9999</v>
      </c>
      <c r="BF243" s="405" t="str">
        <f>VLOOKUP($A243,'urban rural'!$A$11:$S$336,17,FALSE)</f>
        <v>error</v>
      </c>
      <c r="BG243" s="424">
        <f t="shared" si="221"/>
        <v>1</v>
      </c>
      <c r="BH243" s="405" t="str">
        <f t="shared" si="203"/>
        <v>9999</v>
      </c>
      <c r="BJ243" s="405" t="str">
        <f>VLOOKUP($A243,'urban rural'!$A$11:$S$336,18,FALSE)</f>
        <v>error</v>
      </c>
      <c r="BK243" s="424">
        <f t="shared" si="222"/>
        <v>1</v>
      </c>
      <c r="BL243" s="405" t="str">
        <f t="shared" si="204"/>
        <v>9999</v>
      </c>
      <c r="BN243" s="405" t="str">
        <f>VLOOKUP($A243,'urban rural'!$A$11:$S$336,19,FALSE)</f>
        <v>error</v>
      </c>
      <c r="BO243" s="424">
        <f t="shared" si="223"/>
        <v>1</v>
      </c>
      <c r="BP243" s="405" t="str">
        <f t="shared" si="205"/>
        <v>9999</v>
      </c>
      <c r="BQ243" s="167">
        <f>VLOOKUP(A243,'[1]average earnings workplace 2012'!$A$13:$GY$599,[1]lists1!$B$12,FALSE)</f>
        <v>16.46</v>
      </c>
      <c r="BR243" s="167" t="e">
        <f t="shared" si="206"/>
        <v>#N/A</v>
      </c>
      <c r="BS243" s="167" t="e">
        <f t="shared" si="207"/>
        <v>#N/A</v>
      </c>
    </row>
    <row r="244" spans="1:71" x14ac:dyDescent="0.25">
      <c r="A244" s="420" t="s">
        <v>232</v>
      </c>
      <c r="B244" s="167" t="str">
        <f t="shared" si="188"/>
        <v>MU</v>
      </c>
      <c r="C244" s="405" t="str">
        <f>VLOOKUP(A244,'urban rural'!$A$11:$B$336,2,FALSE)</f>
        <v>Major Urban</v>
      </c>
      <c r="D244" s="167" t="str">
        <f t="shared" si="189"/>
        <v>Predominantly Urban</v>
      </c>
      <c r="F244" s="405">
        <f>VLOOKUP($A244,'urban rural'!$A$11:$S$336,4,FALSE)</f>
        <v>4.6386718749999998E-4</v>
      </c>
      <c r="G244" s="424">
        <f t="shared" si="208"/>
        <v>7</v>
      </c>
      <c r="H244" s="405">
        <f t="shared" si="190"/>
        <v>7</v>
      </c>
      <c r="J244" s="405">
        <f>VLOOKUP($A244,'urban rural'!$A$11:$S$336,5,FALSE)</f>
        <v>3.3090024330900241E-4</v>
      </c>
      <c r="K244" s="424">
        <f t="shared" si="209"/>
        <v>9</v>
      </c>
      <c r="L244" s="405">
        <f t="shared" si="191"/>
        <v>9</v>
      </c>
      <c r="N244" s="405">
        <f>VLOOKUP($A244,'urban rural'!$A$11:$S$336,6,FALSE)</f>
        <v>3.2961706253029571E-4</v>
      </c>
      <c r="O244" s="424">
        <f t="shared" si="210"/>
        <v>6</v>
      </c>
      <c r="P244" s="405">
        <f t="shared" si="192"/>
        <v>6</v>
      </c>
      <c r="R244" s="405">
        <f>VLOOKUP($A244,'urban rural'!$A$11:$S$336,7,FALSE)</f>
        <v>4.3201449064813019E-4</v>
      </c>
      <c r="S244" s="424">
        <f t="shared" si="211"/>
        <v>14</v>
      </c>
      <c r="T244" s="405">
        <f t="shared" si="193"/>
        <v>14</v>
      </c>
      <c r="V244" s="405">
        <f>VLOOKUP($A244,'urban rural'!$A$11:$S$336,8,FALSE)</f>
        <v>3.61328125E-4</v>
      </c>
      <c r="W244" s="424">
        <f t="shared" si="212"/>
        <v>9</v>
      </c>
      <c r="X244" s="405">
        <f t="shared" si="194"/>
        <v>9</v>
      </c>
      <c r="Z244" s="405">
        <f>VLOOKUP($A244,'urban rural'!$A$11:$S$336,9,FALSE)</f>
        <v>2.0924574209245741E-4</v>
      </c>
      <c r="AA244" s="424">
        <f t="shared" si="213"/>
        <v>15</v>
      </c>
      <c r="AB244" s="405">
        <f t="shared" si="195"/>
        <v>15</v>
      </c>
      <c r="AD244" s="405">
        <f>VLOOKUP($A244,'urban rural'!$A$11:$S$336,10,FALSE)</f>
        <v>2.2782355792535142E-4</v>
      </c>
      <c r="AE244" s="424">
        <f t="shared" si="214"/>
        <v>6</v>
      </c>
      <c r="AF244" s="405">
        <f t="shared" si="196"/>
        <v>6</v>
      </c>
      <c r="AH244" s="405">
        <f>VLOOKUP($A244,'urban rural'!$A$11:$S$336,11,FALSE)</f>
        <v>2.8980939226310419E-4</v>
      </c>
      <c r="AI244" s="424">
        <f t="shared" si="215"/>
        <v>18</v>
      </c>
      <c r="AJ244" s="405">
        <f t="shared" si="197"/>
        <v>18</v>
      </c>
      <c r="AL244" s="405">
        <f>VLOOKUP($A244,'urban rural'!$A$11:$S$336,12,FALSE)</f>
        <v>1.025390625E-4</v>
      </c>
      <c r="AM244" s="424">
        <f t="shared" si="216"/>
        <v>8</v>
      </c>
      <c r="AN244" s="405">
        <f t="shared" si="198"/>
        <v>8</v>
      </c>
      <c r="AP244" s="405">
        <f>VLOOKUP($A244,'urban rural'!$A$11:$S$336,13,FALSE)</f>
        <v>1.2165450121654502E-4</v>
      </c>
      <c r="AQ244" s="424">
        <f t="shared" si="217"/>
        <v>8</v>
      </c>
      <c r="AR244" s="405">
        <f t="shared" si="199"/>
        <v>8</v>
      </c>
      <c r="AT244" s="405">
        <f>VLOOKUP($A244,'urban rural'!$A$11:$S$336,14,FALSE)</f>
        <v>1.0179350460494426E-4</v>
      </c>
      <c r="AU244" s="424">
        <f t="shared" si="218"/>
        <v>8</v>
      </c>
      <c r="AV244" s="405">
        <f t="shared" si="200"/>
        <v>8</v>
      </c>
      <c r="AX244" s="405">
        <f>VLOOKUP($A244,'urban rural'!$A$11:$S$336,15,FALSE)</f>
        <v>1.4220509838502599E-4</v>
      </c>
      <c r="AY244" s="424">
        <f t="shared" si="219"/>
        <v>15</v>
      </c>
      <c r="AZ244" s="405">
        <f t="shared" si="201"/>
        <v>15</v>
      </c>
      <c r="BB244" s="405" t="str">
        <f>VLOOKUP($A244,'urban rural'!$A$11:$S$336,16,FALSE)</f>
        <v>error</v>
      </c>
      <c r="BC244" s="424">
        <f t="shared" si="220"/>
        <v>1</v>
      </c>
      <c r="BD244" s="405" t="str">
        <f t="shared" si="202"/>
        <v>9999</v>
      </c>
      <c r="BF244" s="405" t="str">
        <f>VLOOKUP($A244,'urban rural'!$A$11:$S$336,17,FALSE)</f>
        <v>error</v>
      </c>
      <c r="BG244" s="424">
        <f t="shared" si="221"/>
        <v>1</v>
      </c>
      <c r="BH244" s="405" t="str">
        <f t="shared" si="203"/>
        <v>9999</v>
      </c>
      <c r="BJ244" s="405" t="str">
        <f>VLOOKUP($A244,'urban rural'!$A$11:$S$336,18,FALSE)</f>
        <v>error</v>
      </c>
      <c r="BK244" s="424">
        <f t="shared" si="222"/>
        <v>1</v>
      </c>
      <c r="BL244" s="405" t="str">
        <f t="shared" si="204"/>
        <v>9999</v>
      </c>
      <c r="BN244" s="405" t="str">
        <f>VLOOKUP($A244,'urban rural'!$A$11:$S$336,19,FALSE)</f>
        <v>error</v>
      </c>
      <c r="BO244" s="424">
        <f t="shared" si="223"/>
        <v>1</v>
      </c>
      <c r="BP244" s="405" t="str">
        <f t="shared" si="205"/>
        <v>9999</v>
      </c>
      <c r="BQ244" s="167">
        <f>VLOOKUP(A244,'[1]average earnings workplace 2012'!$A$13:$GY$599,[1]lists1!$B$12,FALSE)</f>
        <v>14.59</v>
      </c>
      <c r="BR244" s="167" t="e">
        <f t="shared" si="206"/>
        <v>#N/A</v>
      </c>
      <c r="BS244" s="167" t="e">
        <f t="shared" si="207"/>
        <v>#N/A</v>
      </c>
    </row>
    <row r="245" spans="1:71" x14ac:dyDescent="0.25">
      <c r="A245" s="420" t="s">
        <v>233</v>
      </c>
      <c r="B245" s="167" t="str">
        <f t="shared" si="188"/>
        <v>R50</v>
      </c>
      <c r="C245" s="405" t="str">
        <f>VLOOKUP(A245,'urban rural'!$A$11:$B$336,2,FALSE)</f>
        <v>Rural 50</v>
      </c>
      <c r="D245" s="167" t="str">
        <f t="shared" si="189"/>
        <v>Predominantly Rural</v>
      </c>
      <c r="F245" s="405">
        <f>VLOOKUP($A245,'urban rural'!$A$11:$S$336,4,FALSE)</f>
        <v>1.5749235474006116E-3</v>
      </c>
      <c r="G245" s="424">
        <f t="shared" si="208"/>
        <v>40</v>
      </c>
      <c r="H245" s="405">
        <f t="shared" si="190"/>
        <v>40</v>
      </c>
      <c r="J245" s="405">
        <f>VLOOKUP($A245,'urban rural'!$A$11:$S$336,5,FALSE)</f>
        <v>1.393939393939394E-3</v>
      </c>
      <c r="K245" s="424">
        <f t="shared" si="209"/>
        <v>44</v>
      </c>
      <c r="L245" s="405">
        <f t="shared" si="191"/>
        <v>44</v>
      </c>
      <c r="N245" s="405">
        <f>VLOOKUP($A245,'urban rural'!$A$11:$S$336,6,FALSE)</f>
        <v>9.4452773613193407E-4</v>
      </c>
      <c r="O245" s="424">
        <f t="shared" si="210"/>
        <v>37</v>
      </c>
      <c r="P245" s="405">
        <f t="shared" si="192"/>
        <v>37</v>
      </c>
      <c r="R245" s="405">
        <f>VLOOKUP($A245,'urban rural'!$A$11:$S$336,7,FALSE)</f>
        <v>1.086720961958592E-2</v>
      </c>
      <c r="S245" s="424">
        <f t="shared" si="211"/>
        <v>48</v>
      </c>
      <c r="T245" s="405">
        <f t="shared" si="193"/>
        <v>48</v>
      </c>
      <c r="V245" s="405">
        <f>VLOOKUP($A245,'urban rural'!$A$11:$S$336,8,FALSE)</f>
        <v>1.4678899082568807E-3</v>
      </c>
      <c r="W245" s="424">
        <f t="shared" si="212"/>
        <v>46</v>
      </c>
      <c r="X245" s="405">
        <f t="shared" si="194"/>
        <v>46</v>
      </c>
      <c r="Z245" s="405">
        <f>VLOOKUP($A245,'urban rural'!$A$11:$S$336,9,FALSE)</f>
        <v>1.3030303030303031E-3</v>
      </c>
      <c r="AA245" s="424">
        <f t="shared" si="213"/>
        <v>47</v>
      </c>
      <c r="AB245" s="405">
        <f t="shared" si="195"/>
        <v>47</v>
      </c>
      <c r="AD245" s="405">
        <f>VLOOKUP($A245,'urban rural'!$A$11:$S$336,10,FALSE)</f>
        <v>8.095952023988006E-4</v>
      </c>
      <c r="AE245" s="424">
        <f t="shared" si="214"/>
        <v>46</v>
      </c>
      <c r="AF245" s="405">
        <f t="shared" si="196"/>
        <v>46</v>
      </c>
      <c r="AH245" s="405">
        <f>VLOOKUP($A245,'urban rural'!$A$11:$S$336,11,FALSE)</f>
        <v>9.0817676246484572E-4</v>
      </c>
      <c r="AI245" s="424">
        <f t="shared" si="215"/>
        <v>46</v>
      </c>
      <c r="AJ245" s="405">
        <f t="shared" si="197"/>
        <v>46</v>
      </c>
      <c r="AL245" s="405">
        <f>VLOOKUP($A245,'urban rural'!$A$11:$S$336,12,FALSE)</f>
        <v>1.2232415902140674E-4</v>
      </c>
      <c r="AM245" s="424">
        <f t="shared" si="216"/>
        <v>14</v>
      </c>
      <c r="AN245" s="405">
        <f t="shared" si="198"/>
        <v>14</v>
      </c>
      <c r="AP245" s="405">
        <f>VLOOKUP($A245,'urban rural'!$A$11:$S$336,13,FALSE)</f>
        <v>1.0606060606060606E-4</v>
      </c>
      <c r="AQ245" s="424">
        <f t="shared" si="217"/>
        <v>13</v>
      </c>
      <c r="AR245" s="405">
        <f t="shared" si="199"/>
        <v>13</v>
      </c>
      <c r="AT245" s="405">
        <f>VLOOKUP($A245,'urban rural'!$A$11:$S$336,14,FALSE)</f>
        <v>1.3493253373313344E-4</v>
      </c>
      <c r="AU245" s="424">
        <f t="shared" si="218"/>
        <v>14</v>
      </c>
      <c r="AV245" s="405">
        <f t="shared" si="200"/>
        <v>14</v>
      </c>
      <c r="AX245" s="405">
        <f>VLOOKUP($A245,'urban rural'!$A$11:$S$336,15,FALSE)</f>
        <v>9.9590328571210751E-3</v>
      </c>
      <c r="AY245" s="424">
        <f t="shared" si="219"/>
        <v>48</v>
      </c>
      <c r="AZ245" s="405">
        <f t="shared" si="201"/>
        <v>48</v>
      </c>
      <c r="BB245" s="405" t="str">
        <f>VLOOKUP($A245,'urban rural'!$A$11:$S$336,16,FALSE)</f>
        <v>error</v>
      </c>
      <c r="BC245" s="424">
        <f t="shared" si="220"/>
        <v>1</v>
      </c>
      <c r="BD245" s="405" t="str">
        <f t="shared" si="202"/>
        <v>9999</v>
      </c>
      <c r="BF245" s="405" t="str">
        <f>VLOOKUP($A245,'urban rural'!$A$11:$S$336,17,FALSE)</f>
        <v>error</v>
      </c>
      <c r="BG245" s="424">
        <f t="shared" si="221"/>
        <v>1</v>
      </c>
      <c r="BH245" s="405" t="str">
        <f t="shared" si="203"/>
        <v>9999</v>
      </c>
      <c r="BJ245" s="405" t="str">
        <f>VLOOKUP($A245,'urban rural'!$A$11:$S$336,18,FALSE)</f>
        <v>error</v>
      </c>
      <c r="BK245" s="424">
        <f t="shared" si="222"/>
        <v>1</v>
      </c>
      <c r="BL245" s="405" t="str">
        <f t="shared" si="204"/>
        <v>9999</v>
      </c>
      <c r="BN245" s="405" t="str">
        <f>VLOOKUP($A245,'urban rural'!$A$11:$S$336,19,FALSE)</f>
        <v>error</v>
      </c>
      <c r="BO245" s="424">
        <f t="shared" si="223"/>
        <v>1</v>
      </c>
      <c r="BP245" s="405" t="str">
        <f t="shared" si="205"/>
        <v>9999</v>
      </c>
      <c r="BQ245" s="167">
        <f>VLOOKUP(A245,'[1]average earnings workplace 2012'!$A$13:$GY$599,[1]lists1!$B$12,FALSE)</f>
        <v>16.46</v>
      </c>
      <c r="BR245" s="167" t="e">
        <f t="shared" si="206"/>
        <v>#N/A</v>
      </c>
      <c r="BS245" s="167" t="e">
        <f t="shared" si="207"/>
        <v>#N/A</v>
      </c>
    </row>
    <row r="246" spans="1:71" x14ac:dyDescent="0.25">
      <c r="A246" s="420" t="s">
        <v>234</v>
      </c>
      <c r="B246" s="167" t="str">
        <f t="shared" si="188"/>
        <v>R80</v>
      </c>
      <c r="C246" s="405" t="str">
        <f>VLOOKUP(A246,'urban rural'!$A$11:$B$336,2,FALSE)</f>
        <v>Rural 80</v>
      </c>
      <c r="D246" s="167" t="str">
        <f t="shared" si="189"/>
        <v>Predominantly Rural</v>
      </c>
      <c r="F246" s="405">
        <f>VLOOKUP($A246,'urban rural'!$A$11:$S$336,4,FALSE)</f>
        <v>1.532033426183844E-3</v>
      </c>
      <c r="G246" s="424">
        <f t="shared" si="208"/>
        <v>46</v>
      </c>
      <c r="H246" s="405">
        <f t="shared" si="190"/>
        <v>46</v>
      </c>
      <c r="J246" s="405">
        <f>VLOOKUP($A246,'urban rural'!$A$11:$S$336,5,FALSE)</f>
        <v>1.1942347288949897E-3</v>
      </c>
      <c r="K246" s="424">
        <f t="shared" si="209"/>
        <v>48</v>
      </c>
      <c r="L246" s="405">
        <f t="shared" si="191"/>
        <v>48</v>
      </c>
      <c r="N246" s="405">
        <f>VLOOKUP($A246,'urban rural'!$A$11:$S$336,6,FALSE)</f>
        <v>1.5212981744421906E-3</v>
      </c>
      <c r="O246" s="424">
        <f t="shared" si="210"/>
        <v>47</v>
      </c>
      <c r="P246" s="405">
        <f t="shared" si="192"/>
        <v>47</v>
      </c>
      <c r="R246" s="405">
        <f>VLOOKUP($A246,'urban rural'!$A$11:$S$336,7,FALSE)</f>
        <v>1.4510591910881741E-3</v>
      </c>
      <c r="S246" s="424">
        <f t="shared" si="211"/>
        <v>50</v>
      </c>
      <c r="T246" s="405">
        <f t="shared" si="193"/>
        <v>50</v>
      </c>
      <c r="V246" s="405">
        <f>VLOOKUP($A246,'urban rural'!$A$11:$S$336,8,FALSE)</f>
        <v>8.4958217270194984E-4</v>
      </c>
      <c r="W246" s="424">
        <f t="shared" si="212"/>
        <v>39</v>
      </c>
      <c r="X246" s="405">
        <f t="shared" si="194"/>
        <v>39</v>
      </c>
      <c r="Z246" s="405">
        <f>VLOOKUP($A246,'urban rural'!$A$11:$S$336,9,FALSE)</f>
        <v>6.863417982155113E-4</v>
      </c>
      <c r="AA246" s="424">
        <f t="shared" si="213"/>
        <v>45</v>
      </c>
      <c r="AB246" s="405">
        <f t="shared" si="195"/>
        <v>45</v>
      </c>
      <c r="AD246" s="405">
        <f>VLOOKUP($A246,'urban rural'!$A$11:$S$336,10,FALSE)</f>
        <v>6.2880324543610551E-4</v>
      </c>
      <c r="AE246" s="424">
        <f t="shared" si="214"/>
        <v>43</v>
      </c>
      <c r="AF246" s="405">
        <f t="shared" si="196"/>
        <v>43</v>
      </c>
      <c r="AH246" s="405">
        <f>VLOOKUP($A246,'urban rural'!$A$11:$S$336,11,FALSE)</f>
        <v>4.9951668552207062E-4</v>
      </c>
      <c r="AI246" s="424">
        <f t="shared" si="215"/>
        <v>45</v>
      </c>
      <c r="AJ246" s="405">
        <f t="shared" si="197"/>
        <v>45</v>
      </c>
      <c r="AL246" s="405">
        <f>VLOOKUP($A246,'urban rural'!$A$11:$S$336,12,FALSE)</f>
        <v>6.8245125348189415E-4</v>
      </c>
      <c r="AM246" s="424">
        <f t="shared" si="216"/>
        <v>51</v>
      </c>
      <c r="AN246" s="405">
        <f t="shared" si="198"/>
        <v>51</v>
      </c>
      <c r="AP246" s="405">
        <f>VLOOKUP($A246,'urban rural'!$A$11:$S$336,13,FALSE)</f>
        <v>5.0789293067947838E-4</v>
      </c>
      <c r="AQ246" s="424">
        <f t="shared" si="217"/>
        <v>49</v>
      </c>
      <c r="AR246" s="405">
        <f t="shared" si="199"/>
        <v>49</v>
      </c>
      <c r="AT246" s="405">
        <f>VLOOKUP($A246,'urban rural'!$A$11:$S$336,14,FALSE)</f>
        <v>8.9249492900608525E-4</v>
      </c>
      <c r="AU246" s="424">
        <f t="shared" si="218"/>
        <v>51</v>
      </c>
      <c r="AV246" s="405">
        <f t="shared" si="200"/>
        <v>51</v>
      </c>
      <c r="AX246" s="405">
        <f>VLOOKUP($A246,'urban rural'!$A$11:$S$336,15,FALSE)</f>
        <v>9.5154250556610362E-4</v>
      </c>
      <c r="AY246" s="424">
        <f t="shared" si="219"/>
        <v>52</v>
      </c>
      <c r="AZ246" s="405">
        <f t="shared" si="201"/>
        <v>52</v>
      </c>
      <c r="BB246" s="405" t="str">
        <f>VLOOKUP($A246,'urban rural'!$A$11:$S$336,16,FALSE)</f>
        <v>error</v>
      </c>
      <c r="BC246" s="424">
        <f t="shared" si="220"/>
        <v>1</v>
      </c>
      <c r="BD246" s="405" t="str">
        <f t="shared" si="202"/>
        <v>9999</v>
      </c>
      <c r="BF246" s="405" t="str">
        <f>VLOOKUP($A246,'urban rural'!$A$11:$S$336,17,FALSE)</f>
        <v>error</v>
      </c>
      <c r="BG246" s="424">
        <f t="shared" si="221"/>
        <v>1</v>
      </c>
      <c r="BH246" s="405" t="str">
        <f t="shared" si="203"/>
        <v>9999</v>
      </c>
      <c r="BJ246" s="405" t="str">
        <f>VLOOKUP($A246,'urban rural'!$A$11:$S$336,18,FALSE)</f>
        <v>error</v>
      </c>
      <c r="BK246" s="424">
        <f t="shared" si="222"/>
        <v>1</v>
      </c>
      <c r="BL246" s="405" t="str">
        <f t="shared" si="204"/>
        <v>9999</v>
      </c>
      <c r="BN246" s="405" t="str">
        <f>VLOOKUP($A246,'urban rural'!$A$11:$S$336,19,FALSE)</f>
        <v>error</v>
      </c>
      <c r="BO246" s="424">
        <f t="shared" si="223"/>
        <v>1</v>
      </c>
      <c r="BP246" s="405" t="str">
        <f t="shared" si="205"/>
        <v>9999</v>
      </c>
      <c r="BQ246" s="167">
        <f>VLOOKUP(A246,'[1]average earnings workplace 2012'!$A$13:$GY$599,[1]lists1!$B$12,FALSE)</f>
        <v>16.59</v>
      </c>
      <c r="BR246" s="167" t="e">
        <f t="shared" si="206"/>
        <v>#N/A</v>
      </c>
      <c r="BS246" s="167" t="e">
        <f t="shared" si="207"/>
        <v>#N/A</v>
      </c>
    </row>
    <row r="247" spans="1:71" x14ac:dyDescent="0.25">
      <c r="A247" s="420" t="s">
        <v>235</v>
      </c>
      <c r="B247" s="167" t="str">
        <f t="shared" si="188"/>
        <v>SR</v>
      </c>
      <c r="C247" s="405" t="str">
        <f>VLOOKUP(A247,'urban rural'!$A$11:$B$336,2,FALSE)</f>
        <v>Significant Rural</v>
      </c>
      <c r="D247" s="167" t="str">
        <f t="shared" si="189"/>
        <v>Significant Rural</v>
      </c>
      <c r="F247" s="405">
        <f>VLOOKUP($A247,'urban rural'!$A$11:$S$336,4,FALSE)</f>
        <v>2.0652173913043479E-4</v>
      </c>
      <c r="G247" s="424">
        <f t="shared" si="208"/>
        <v>3</v>
      </c>
      <c r="H247" s="405">
        <f t="shared" si="190"/>
        <v>3</v>
      </c>
      <c r="J247" s="405">
        <f>VLOOKUP($A247,'urban rural'!$A$11:$S$336,5,FALSE)</f>
        <v>9.6774193548387094E-5</v>
      </c>
      <c r="K247" s="424">
        <f t="shared" si="209"/>
        <v>2</v>
      </c>
      <c r="L247" s="405">
        <f t="shared" si="191"/>
        <v>2</v>
      </c>
      <c r="N247" s="405">
        <f>VLOOKUP($A247,'urban rural'!$A$11:$S$336,6,FALSE)</f>
        <v>1.7003188097768331E-4</v>
      </c>
      <c r="O247" s="424">
        <f t="shared" si="210"/>
        <v>5</v>
      </c>
      <c r="P247" s="405">
        <f t="shared" si="192"/>
        <v>5</v>
      </c>
      <c r="R247" s="405">
        <f>VLOOKUP($A247,'urban rural'!$A$11:$S$336,7,FALSE)</f>
        <v>2.8341642046763763E-4</v>
      </c>
      <c r="S247" s="424">
        <f t="shared" si="211"/>
        <v>12</v>
      </c>
      <c r="T247" s="405">
        <f t="shared" si="193"/>
        <v>12</v>
      </c>
      <c r="V247" s="405">
        <f>VLOOKUP($A247,'urban rural'!$A$11:$S$336,8,FALSE)</f>
        <v>1.9565217391304349E-4</v>
      </c>
      <c r="W247" s="424">
        <f t="shared" si="212"/>
        <v>6</v>
      </c>
      <c r="X247" s="405">
        <f t="shared" si="194"/>
        <v>6</v>
      </c>
      <c r="Z247" s="405">
        <f>VLOOKUP($A247,'urban rural'!$A$11:$S$336,9,FALSE)</f>
        <v>8.6021505376344081E-5</v>
      </c>
      <c r="AA247" s="424">
        <f t="shared" si="213"/>
        <v>3</v>
      </c>
      <c r="AB247" s="405">
        <f t="shared" si="195"/>
        <v>3</v>
      </c>
      <c r="AD247" s="405">
        <f>VLOOKUP($A247,'urban rural'!$A$11:$S$336,10,FALSE)</f>
        <v>1.2752391073326248E-4</v>
      </c>
      <c r="AE247" s="424">
        <f t="shared" si="214"/>
        <v>5</v>
      </c>
      <c r="AF247" s="405">
        <f t="shared" si="196"/>
        <v>5</v>
      </c>
      <c r="AH247" s="405">
        <f>VLOOKUP($A247,'urban rural'!$A$11:$S$336,11,FALSE)</f>
        <v>2.4475709956622382E-4</v>
      </c>
      <c r="AI247" s="424">
        <f t="shared" si="215"/>
        <v>16</v>
      </c>
      <c r="AJ247" s="405">
        <f t="shared" si="197"/>
        <v>16</v>
      </c>
      <c r="AL247" s="405">
        <f>VLOOKUP($A247,'urban rural'!$A$11:$S$336,12,FALSE)</f>
        <v>1.0869565217391305E-5</v>
      </c>
      <c r="AM247" s="424">
        <f t="shared" si="216"/>
        <v>2</v>
      </c>
      <c r="AN247" s="405">
        <f t="shared" si="198"/>
        <v>2</v>
      </c>
      <c r="AP247" s="405">
        <f>VLOOKUP($A247,'urban rural'!$A$11:$S$336,13,FALSE)</f>
        <v>1.075268817204301E-5</v>
      </c>
      <c r="AQ247" s="424">
        <f t="shared" si="217"/>
        <v>4</v>
      </c>
      <c r="AR247" s="405">
        <f t="shared" si="199"/>
        <v>4</v>
      </c>
      <c r="AT247" s="405">
        <f>VLOOKUP($A247,'urban rural'!$A$11:$S$336,14,FALSE)</f>
        <v>5.3134962805526037E-5</v>
      </c>
      <c r="AU247" s="424">
        <f t="shared" si="218"/>
        <v>5</v>
      </c>
      <c r="AV247" s="405">
        <f t="shared" si="200"/>
        <v>5</v>
      </c>
      <c r="AX247" s="405">
        <f>VLOOKUP($A247,'urban rural'!$A$11:$S$336,15,FALSE)</f>
        <v>3.8659320901413783E-5</v>
      </c>
      <c r="AY247" s="424">
        <f t="shared" si="219"/>
        <v>8</v>
      </c>
      <c r="AZ247" s="405">
        <f t="shared" si="201"/>
        <v>8</v>
      </c>
      <c r="BB247" s="405" t="str">
        <f>VLOOKUP($A247,'urban rural'!$A$11:$S$336,16,FALSE)</f>
        <v>error</v>
      </c>
      <c r="BC247" s="424">
        <f t="shared" si="220"/>
        <v>1</v>
      </c>
      <c r="BD247" s="405" t="str">
        <f t="shared" si="202"/>
        <v>9999</v>
      </c>
      <c r="BF247" s="405" t="str">
        <f>VLOOKUP($A247,'urban rural'!$A$11:$S$336,17,FALSE)</f>
        <v>error</v>
      </c>
      <c r="BG247" s="424">
        <f t="shared" si="221"/>
        <v>1</v>
      </c>
      <c r="BH247" s="405" t="str">
        <f t="shared" si="203"/>
        <v>9999</v>
      </c>
      <c r="BJ247" s="405" t="str">
        <f>VLOOKUP($A247,'urban rural'!$A$11:$S$336,18,FALSE)</f>
        <v>error</v>
      </c>
      <c r="BK247" s="424">
        <f t="shared" si="222"/>
        <v>1</v>
      </c>
      <c r="BL247" s="405" t="str">
        <f t="shared" si="204"/>
        <v>9999</v>
      </c>
      <c r="BN247" s="405" t="str">
        <f>VLOOKUP($A247,'urban rural'!$A$11:$S$336,19,FALSE)</f>
        <v>error</v>
      </c>
      <c r="BO247" s="424">
        <f t="shared" si="223"/>
        <v>1</v>
      </c>
      <c r="BP247" s="405" t="str">
        <f t="shared" si="205"/>
        <v>9999</v>
      </c>
      <c r="BQ247" s="167">
        <f>VLOOKUP(A247,'[1]average earnings workplace 2012'!$A$13:$GY$599,[1]lists1!$B$12,FALSE)</f>
        <v>12.33</v>
      </c>
      <c r="BR247" s="167" t="e">
        <f t="shared" si="206"/>
        <v>#N/A</v>
      </c>
      <c r="BS247" s="167" t="e">
        <f t="shared" si="207"/>
        <v>#N/A</v>
      </c>
    </row>
    <row r="248" spans="1:71" x14ac:dyDescent="0.25">
      <c r="A248" s="420" t="s">
        <v>236</v>
      </c>
      <c r="B248" s="167" t="str">
        <f t="shared" si="188"/>
        <v>LU</v>
      </c>
      <c r="C248" s="405" t="str">
        <f>VLOOKUP(A248,'urban rural'!$A$11:$B$336,2,FALSE)</f>
        <v>Large Urban</v>
      </c>
      <c r="D248" s="167" t="str">
        <f t="shared" si="189"/>
        <v>Predominantly Urban</v>
      </c>
      <c r="F248" s="405">
        <f>VLOOKUP($A248,'urban rural'!$A$11:$S$336,4,FALSE)</f>
        <v>2E-3</v>
      </c>
      <c r="G248" s="424">
        <f t="shared" si="208"/>
        <v>26</v>
      </c>
      <c r="H248" s="405">
        <f t="shared" si="190"/>
        <v>26</v>
      </c>
      <c r="J248" s="405">
        <f>VLOOKUP($A248,'urban rural'!$A$11:$S$336,5,FALSE)</f>
        <v>1.4054678475163651E-3</v>
      </c>
      <c r="K248" s="424">
        <f t="shared" si="209"/>
        <v>24</v>
      </c>
      <c r="L248" s="405">
        <f t="shared" si="191"/>
        <v>24</v>
      </c>
      <c r="N248" s="405">
        <f>VLOOKUP($A248,'urban rural'!$A$11:$S$336,6,FALSE)</f>
        <v>1.4378585086042065E-3</v>
      </c>
      <c r="O248" s="424">
        <f t="shared" si="210"/>
        <v>23</v>
      </c>
      <c r="P248" s="405">
        <f t="shared" si="192"/>
        <v>23</v>
      </c>
      <c r="R248" s="405">
        <f>VLOOKUP($A248,'urban rural'!$A$11:$S$336,7,FALSE)</f>
        <v>7.5656821495636586E-4</v>
      </c>
      <c r="S248" s="424">
        <f t="shared" si="211"/>
        <v>16</v>
      </c>
      <c r="T248" s="405">
        <f t="shared" si="193"/>
        <v>16</v>
      </c>
      <c r="V248" s="405">
        <f>VLOOKUP($A248,'urban rural'!$A$11:$S$336,8,FALSE)</f>
        <v>8.0232558139534886E-4</v>
      </c>
      <c r="W248" s="424">
        <f t="shared" si="212"/>
        <v>21</v>
      </c>
      <c r="X248" s="405">
        <f t="shared" si="194"/>
        <v>21</v>
      </c>
      <c r="Z248" s="405">
        <f>VLOOKUP($A248,'urban rural'!$A$11:$S$336,9,FALSE)</f>
        <v>3.8120908740854831E-4</v>
      </c>
      <c r="AA248" s="424">
        <f t="shared" si="213"/>
        <v>24</v>
      </c>
      <c r="AB248" s="405">
        <f t="shared" si="195"/>
        <v>24</v>
      </c>
      <c r="AD248" s="405">
        <f>VLOOKUP($A248,'urban rural'!$A$11:$S$336,10,FALSE)</f>
        <v>4.1682600382409178E-4</v>
      </c>
      <c r="AE248" s="424">
        <f t="shared" si="214"/>
        <v>19</v>
      </c>
      <c r="AF248" s="405">
        <f t="shared" si="196"/>
        <v>19</v>
      </c>
      <c r="AH248" s="405">
        <f>VLOOKUP($A248,'urban rural'!$A$11:$S$336,11,FALSE)</f>
        <v>4.4269586355951307E-4</v>
      </c>
      <c r="AI248" s="424">
        <f t="shared" si="215"/>
        <v>23</v>
      </c>
      <c r="AJ248" s="405">
        <f t="shared" si="197"/>
        <v>23</v>
      </c>
      <c r="AL248" s="405">
        <f>VLOOKUP($A248,'urban rural'!$A$11:$S$336,12,FALSE)</f>
        <v>1.1976744186046511E-3</v>
      </c>
      <c r="AM248" s="424">
        <f t="shared" si="216"/>
        <v>27</v>
      </c>
      <c r="AN248" s="405">
        <f t="shared" si="198"/>
        <v>27</v>
      </c>
      <c r="AP248" s="405">
        <f>VLOOKUP($A248,'urban rural'!$A$11:$S$336,13,FALSE)</f>
        <v>1.0242587601078166E-3</v>
      </c>
      <c r="AQ248" s="424">
        <f t="shared" si="217"/>
        <v>26</v>
      </c>
      <c r="AR248" s="405">
        <f t="shared" si="199"/>
        <v>26</v>
      </c>
      <c r="AT248" s="405">
        <f>VLOOKUP($A248,'urban rural'!$A$11:$S$336,14,FALSE)</f>
        <v>1.0210325047801147E-3</v>
      </c>
      <c r="AU248" s="424">
        <f t="shared" si="218"/>
        <v>26</v>
      </c>
      <c r="AV248" s="405">
        <f t="shared" si="200"/>
        <v>26</v>
      </c>
      <c r="AX248" s="405">
        <f>VLOOKUP($A248,'urban rural'!$A$11:$S$336,15,FALSE)</f>
        <v>3.1387235139685278E-4</v>
      </c>
      <c r="AY248" s="424">
        <f t="shared" si="219"/>
        <v>16</v>
      </c>
      <c r="AZ248" s="405">
        <f t="shared" si="201"/>
        <v>16</v>
      </c>
      <c r="BB248" s="405" t="str">
        <f>VLOOKUP($A248,'urban rural'!$A$11:$S$336,16,FALSE)</f>
        <v>error</v>
      </c>
      <c r="BC248" s="424">
        <f t="shared" si="220"/>
        <v>1</v>
      </c>
      <c r="BD248" s="405" t="str">
        <f t="shared" si="202"/>
        <v>9999</v>
      </c>
      <c r="BF248" s="405" t="str">
        <f>VLOOKUP($A248,'urban rural'!$A$11:$S$336,17,FALSE)</f>
        <v>error</v>
      </c>
      <c r="BG248" s="424">
        <f t="shared" si="221"/>
        <v>1</v>
      </c>
      <c r="BH248" s="405" t="str">
        <f t="shared" si="203"/>
        <v>9999</v>
      </c>
      <c r="BJ248" s="405" t="str">
        <f>VLOOKUP($A248,'urban rural'!$A$11:$S$336,18,FALSE)</f>
        <v>error</v>
      </c>
      <c r="BK248" s="424">
        <f t="shared" si="222"/>
        <v>1</v>
      </c>
      <c r="BL248" s="405" t="str">
        <f t="shared" si="204"/>
        <v>9999</v>
      </c>
      <c r="BN248" s="405" t="str">
        <f>VLOOKUP($A248,'urban rural'!$A$11:$S$336,19,FALSE)</f>
        <v>error</v>
      </c>
      <c r="BO248" s="424">
        <f t="shared" si="223"/>
        <v>1</v>
      </c>
      <c r="BP248" s="405" t="str">
        <f t="shared" si="205"/>
        <v>9999</v>
      </c>
      <c r="BQ248" s="167">
        <f>VLOOKUP(A248,'[1]average earnings workplace 2012'!$A$13:$GY$599,[1]lists1!$B$12,FALSE)</f>
        <v>13.4</v>
      </c>
      <c r="BR248" s="167" t="e">
        <f t="shared" si="206"/>
        <v>#N/A</v>
      </c>
      <c r="BS248" s="167" t="e">
        <f t="shared" si="207"/>
        <v>#N/A</v>
      </c>
    </row>
    <row r="249" spans="1:71" x14ac:dyDescent="0.25">
      <c r="A249" s="420" t="s">
        <v>237</v>
      </c>
      <c r="B249" s="167" t="str">
        <f t="shared" si="188"/>
        <v>R80</v>
      </c>
      <c r="C249" s="405" t="str">
        <f>VLOOKUP(A249,'urban rural'!$A$11:$B$336,2,FALSE)</f>
        <v>Rural 80</v>
      </c>
      <c r="D249" s="167" t="str">
        <f t="shared" si="189"/>
        <v>Predominantly Rural</v>
      </c>
      <c r="F249" s="405">
        <f>VLOOKUP($A249,'urban rural'!$A$11:$S$336,4,FALSE)</f>
        <v>8.7425149700598806E-4</v>
      </c>
      <c r="G249" s="424">
        <f t="shared" si="208"/>
        <v>33</v>
      </c>
      <c r="H249" s="405">
        <f t="shared" si="190"/>
        <v>33</v>
      </c>
      <c r="J249" s="405">
        <f>VLOOKUP($A249,'urban rural'!$A$11:$S$336,5,FALSE)</f>
        <v>5.2757793764988004E-4</v>
      </c>
      <c r="K249" s="424">
        <f t="shared" si="209"/>
        <v>31</v>
      </c>
      <c r="L249" s="405">
        <f t="shared" si="191"/>
        <v>31</v>
      </c>
      <c r="N249" s="405">
        <f>VLOOKUP($A249,'urban rural'!$A$11:$S$336,6,FALSE)</f>
        <v>5.9880239520958083E-4</v>
      </c>
      <c r="O249" s="424">
        <f t="shared" si="210"/>
        <v>31</v>
      </c>
      <c r="P249" s="405">
        <f t="shared" si="192"/>
        <v>31</v>
      </c>
      <c r="R249" s="405">
        <f>VLOOKUP($A249,'urban rural'!$A$11:$S$336,7,FALSE)</f>
        <v>2.2284489863289705E-4</v>
      </c>
      <c r="S249" s="424">
        <f t="shared" si="211"/>
        <v>11</v>
      </c>
      <c r="T249" s="405">
        <f t="shared" si="193"/>
        <v>11</v>
      </c>
      <c r="V249" s="405">
        <f>VLOOKUP($A249,'urban rural'!$A$11:$S$336,8,FALSE)</f>
        <v>5.9880239520958083E-4</v>
      </c>
      <c r="W249" s="424">
        <f t="shared" si="212"/>
        <v>28</v>
      </c>
      <c r="X249" s="405">
        <f t="shared" si="194"/>
        <v>28</v>
      </c>
      <c r="Z249" s="405">
        <f>VLOOKUP($A249,'urban rural'!$A$11:$S$336,9,FALSE)</f>
        <v>3.4772182254196645E-4</v>
      </c>
      <c r="AA249" s="424">
        <f t="shared" si="213"/>
        <v>35</v>
      </c>
      <c r="AB249" s="405">
        <f t="shared" si="195"/>
        <v>35</v>
      </c>
      <c r="AD249" s="405">
        <f>VLOOKUP($A249,'urban rural'!$A$11:$S$336,10,FALSE)</f>
        <v>4.1916167664670658E-4</v>
      </c>
      <c r="AE249" s="424">
        <f t="shared" si="214"/>
        <v>34</v>
      </c>
      <c r="AF249" s="405">
        <f t="shared" si="196"/>
        <v>34</v>
      </c>
      <c r="AH249" s="405">
        <f>VLOOKUP($A249,'urban rural'!$A$11:$S$336,11,FALSE)</f>
        <v>1.7005162257675068E-4</v>
      </c>
      <c r="AI249" s="424">
        <f t="shared" si="215"/>
        <v>18</v>
      </c>
      <c r="AJ249" s="405">
        <f t="shared" si="197"/>
        <v>18</v>
      </c>
      <c r="AL249" s="405">
        <f>VLOOKUP($A249,'urban rural'!$A$11:$S$336,12,FALSE)</f>
        <v>2.7544910179640717E-4</v>
      </c>
      <c r="AM249" s="424">
        <f t="shared" si="216"/>
        <v>41</v>
      </c>
      <c r="AN249" s="405">
        <f t="shared" si="198"/>
        <v>41</v>
      </c>
      <c r="AP249" s="405">
        <f>VLOOKUP($A249,'urban rural'!$A$11:$S$336,13,FALSE)</f>
        <v>1.7985611510791367E-4</v>
      </c>
      <c r="AQ249" s="424">
        <f t="shared" si="217"/>
        <v>34</v>
      </c>
      <c r="AR249" s="405">
        <f t="shared" si="199"/>
        <v>34</v>
      </c>
      <c r="AT249" s="405">
        <f>VLOOKUP($A249,'urban rural'!$A$11:$S$336,14,FALSE)</f>
        <v>1.7964071856287425E-4</v>
      </c>
      <c r="AU249" s="424">
        <f t="shared" si="218"/>
        <v>34</v>
      </c>
      <c r="AV249" s="405">
        <f t="shared" si="200"/>
        <v>34</v>
      </c>
      <c r="AX249" s="405">
        <f>VLOOKUP($A249,'urban rural'!$A$11:$S$336,15,FALSE)</f>
        <v>5.2793276056146368E-5</v>
      </c>
      <c r="AY249" s="424">
        <f t="shared" si="219"/>
        <v>16</v>
      </c>
      <c r="AZ249" s="405">
        <f t="shared" si="201"/>
        <v>16</v>
      </c>
      <c r="BB249" s="405" t="str">
        <f>VLOOKUP($A249,'urban rural'!$A$11:$S$336,16,FALSE)</f>
        <v>error</v>
      </c>
      <c r="BC249" s="424">
        <f t="shared" si="220"/>
        <v>1</v>
      </c>
      <c r="BD249" s="405" t="str">
        <f t="shared" si="202"/>
        <v>9999</v>
      </c>
      <c r="BF249" s="405" t="str">
        <f>VLOOKUP($A249,'urban rural'!$A$11:$S$336,17,FALSE)</f>
        <v>error</v>
      </c>
      <c r="BG249" s="424">
        <f t="shared" si="221"/>
        <v>1</v>
      </c>
      <c r="BH249" s="405" t="str">
        <f t="shared" si="203"/>
        <v>9999</v>
      </c>
      <c r="BJ249" s="405" t="str">
        <f>VLOOKUP($A249,'urban rural'!$A$11:$S$336,18,FALSE)</f>
        <v>error</v>
      </c>
      <c r="BK249" s="424">
        <f t="shared" si="222"/>
        <v>1</v>
      </c>
      <c r="BL249" s="405" t="str">
        <f t="shared" si="204"/>
        <v>9999</v>
      </c>
      <c r="BN249" s="405" t="str">
        <f>VLOOKUP($A249,'urban rural'!$A$11:$S$336,19,FALSE)</f>
        <v>error</v>
      </c>
      <c r="BO249" s="424">
        <f t="shared" si="223"/>
        <v>1</v>
      </c>
      <c r="BP249" s="405" t="str">
        <f t="shared" si="205"/>
        <v>9999</v>
      </c>
      <c r="BQ249" s="167">
        <f>VLOOKUP(A249,'[1]average earnings workplace 2012'!$A$13:$GY$599,[1]lists1!$B$12,FALSE)</f>
        <v>9.75</v>
      </c>
      <c r="BR249" s="167" t="e">
        <f t="shared" si="206"/>
        <v>#N/A</v>
      </c>
      <c r="BS249" s="167" t="e">
        <f t="shared" si="207"/>
        <v>#N/A</v>
      </c>
    </row>
    <row r="250" spans="1:71" x14ac:dyDescent="0.25">
      <c r="A250" s="420" t="s">
        <v>238</v>
      </c>
      <c r="B250" s="167" t="str">
        <f t="shared" si="188"/>
        <v>R80</v>
      </c>
      <c r="C250" s="405" t="str">
        <f>VLOOKUP(A250,'urban rural'!$A$11:$B$336,2,FALSE)</f>
        <v>Rural 80</v>
      </c>
      <c r="D250" s="167" t="str">
        <f t="shared" si="189"/>
        <v>Predominantly Rural</v>
      </c>
      <c r="F250" s="405">
        <f>VLOOKUP($A250,'urban rural'!$A$11:$S$336,4,FALSE)</f>
        <v>3.1627906976744186E-3</v>
      </c>
      <c r="G250" s="424">
        <f t="shared" si="208"/>
        <v>53</v>
      </c>
      <c r="H250" s="405">
        <f t="shared" si="190"/>
        <v>53</v>
      </c>
      <c r="J250" s="405">
        <f>VLOOKUP($A250,'urban rural'!$A$11:$S$336,5,FALSE)</f>
        <v>1.8045977011494252E-3</v>
      </c>
      <c r="K250" s="424">
        <f t="shared" si="209"/>
        <v>52</v>
      </c>
      <c r="L250" s="405">
        <f t="shared" si="191"/>
        <v>52</v>
      </c>
      <c r="N250" s="405">
        <f>VLOOKUP($A250,'urban rural'!$A$11:$S$336,6,FALSE)</f>
        <v>2.0477815699658703E-3</v>
      </c>
      <c r="O250" s="424">
        <f t="shared" si="210"/>
        <v>51</v>
      </c>
      <c r="P250" s="405">
        <f t="shared" si="192"/>
        <v>51</v>
      </c>
      <c r="R250" s="405">
        <f>VLOOKUP($A250,'urban rural'!$A$11:$S$336,7,FALSE)</f>
        <v>2.6650434371498339E-3</v>
      </c>
      <c r="S250" s="424">
        <f t="shared" si="211"/>
        <v>55</v>
      </c>
      <c r="T250" s="405">
        <f t="shared" si="193"/>
        <v>55</v>
      </c>
      <c r="V250" s="405">
        <f>VLOOKUP($A250,'urban rural'!$A$11:$S$336,8,FALSE)</f>
        <v>2.5813953488372093E-3</v>
      </c>
      <c r="W250" s="424">
        <f t="shared" si="212"/>
        <v>54</v>
      </c>
      <c r="X250" s="405">
        <f t="shared" si="194"/>
        <v>54</v>
      </c>
      <c r="Z250" s="405">
        <f>VLOOKUP($A250,'urban rural'!$A$11:$S$336,9,FALSE)</f>
        <v>1.1149425287356322E-3</v>
      </c>
      <c r="AA250" s="424">
        <f t="shared" si="213"/>
        <v>53</v>
      </c>
      <c r="AB250" s="405">
        <f t="shared" si="195"/>
        <v>53</v>
      </c>
      <c r="AD250" s="405">
        <f>VLOOKUP($A250,'urban rural'!$A$11:$S$336,10,FALSE)</f>
        <v>1.5813424345847555E-3</v>
      </c>
      <c r="AE250" s="424">
        <f t="shared" si="214"/>
        <v>53</v>
      </c>
      <c r="AF250" s="405">
        <f t="shared" si="196"/>
        <v>53</v>
      </c>
      <c r="AH250" s="405">
        <f>VLOOKUP($A250,'urban rural'!$A$11:$S$336,11,FALSE)</f>
        <v>1.5044646894733422E-3</v>
      </c>
      <c r="AI250" s="424">
        <f t="shared" si="215"/>
        <v>54</v>
      </c>
      <c r="AJ250" s="405">
        <f t="shared" si="197"/>
        <v>54</v>
      </c>
      <c r="AL250" s="405">
        <f>VLOOKUP($A250,'urban rural'!$A$11:$S$336,12,FALSE)</f>
        <v>5.8139534883720929E-4</v>
      </c>
      <c r="AM250" s="424">
        <f t="shared" si="216"/>
        <v>50</v>
      </c>
      <c r="AN250" s="405">
        <f t="shared" si="198"/>
        <v>50</v>
      </c>
      <c r="AP250" s="405">
        <f>VLOOKUP($A250,'urban rural'!$A$11:$S$336,13,FALSE)</f>
        <v>6.8965517241379305E-4</v>
      </c>
      <c r="AQ250" s="424">
        <f t="shared" si="217"/>
        <v>51</v>
      </c>
      <c r="AR250" s="405">
        <f t="shared" si="199"/>
        <v>51</v>
      </c>
      <c r="AT250" s="405">
        <f>VLOOKUP($A250,'urban rural'!$A$11:$S$336,14,FALSE)</f>
        <v>4.6643913538111493E-4</v>
      </c>
      <c r="AU250" s="424">
        <f t="shared" si="218"/>
        <v>47</v>
      </c>
      <c r="AV250" s="405">
        <f t="shared" si="200"/>
        <v>47</v>
      </c>
      <c r="AX250" s="405">
        <f>VLOOKUP($A250,'urban rural'!$A$11:$S$336,15,FALSE)</f>
        <v>1.1605787476764917E-3</v>
      </c>
      <c r="AY250" s="424">
        <f t="shared" si="219"/>
        <v>54</v>
      </c>
      <c r="AZ250" s="405">
        <f t="shared" si="201"/>
        <v>54</v>
      </c>
      <c r="BB250" s="405" t="str">
        <f>VLOOKUP($A250,'urban rural'!$A$11:$S$336,16,FALSE)</f>
        <v>error</v>
      </c>
      <c r="BC250" s="424">
        <f t="shared" si="220"/>
        <v>1</v>
      </c>
      <c r="BD250" s="405" t="str">
        <f t="shared" si="202"/>
        <v>9999</v>
      </c>
      <c r="BF250" s="405" t="str">
        <f>VLOOKUP($A250,'urban rural'!$A$11:$S$336,17,FALSE)</f>
        <v>error</v>
      </c>
      <c r="BG250" s="424">
        <f t="shared" si="221"/>
        <v>1</v>
      </c>
      <c r="BH250" s="405" t="str">
        <f t="shared" si="203"/>
        <v>9999</v>
      </c>
      <c r="BJ250" s="405" t="str">
        <f>VLOOKUP($A250,'urban rural'!$A$11:$S$336,18,FALSE)</f>
        <v>error</v>
      </c>
      <c r="BK250" s="424">
        <f t="shared" si="222"/>
        <v>1</v>
      </c>
      <c r="BL250" s="405" t="str">
        <f t="shared" si="204"/>
        <v>9999</v>
      </c>
      <c r="BN250" s="405" t="str">
        <f>VLOOKUP($A250,'urban rural'!$A$11:$S$336,19,FALSE)</f>
        <v>error</v>
      </c>
      <c r="BO250" s="424">
        <f t="shared" si="223"/>
        <v>1</v>
      </c>
      <c r="BP250" s="405" t="str">
        <f t="shared" si="205"/>
        <v>9999</v>
      </c>
      <c r="BQ250" s="167">
        <f>VLOOKUP(A250,'[1]average earnings workplace 2012'!$A$13:$GY$599,[1]lists1!$B$12,FALSE)</f>
        <v>9.67</v>
      </c>
      <c r="BR250" s="167" t="e">
        <f t="shared" si="206"/>
        <v>#N/A</v>
      </c>
      <c r="BS250" s="167" t="e">
        <f t="shared" si="207"/>
        <v>#N/A</v>
      </c>
    </row>
    <row r="251" spans="1:71" x14ac:dyDescent="0.25">
      <c r="A251" s="420" t="s">
        <v>239</v>
      </c>
      <c r="B251" s="167" t="str">
        <f t="shared" si="188"/>
        <v>R50</v>
      </c>
      <c r="C251" s="405" t="str">
        <f>VLOOKUP(A251,'urban rural'!$A$11:$B$336,2,FALSE)</f>
        <v>Rural 50</v>
      </c>
      <c r="D251" s="167" t="str">
        <f t="shared" si="189"/>
        <v>Predominantly Rural</v>
      </c>
      <c r="F251" s="405">
        <f>VLOOKUP($A251,'urban rural'!$A$11:$S$336,4,FALSE)</f>
        <v>2.0579268292682928E-3</v>
      </c>
      <c r="G251" s="424">
        <f t="shared" si="208"/>
        <v>47</v>
      </c>
      <c r="H251" s="405">
        <f t="shared" si="190"/>
        <v>47</v>
      </c>
      <c r="J251" s="405">
        <f>VLOOKUP($A251,'urban rural'!$A$11:$S$336,5,FALSE)</f>
        <v>1.611195158850227E-3</v>
      </c>
      <c r="K251" s="424">
        <f t="shared" si="209"/>
        <v>46</v>
      </c>
      <c r="L251" s="405">
        <f t="shared" si="191"/>
        <v>46</v>
      </c>
      <c r="N251" s="405">
        <f>VLOOKUP($A251,'urban rural'!$A$11:$S$336,6,FALSE)</f>
        <v>1.419984973703982E-3</v>
      </c>
      <c r="O251" s="424">
        <f t="shared" si="210"/>
        <v>44</v>
      </c>
      <c r="P251" s="405">
        <f t="shared" si="192"/>
        <v>44</v>
      </c>
      <c r="R251" s="405">
        <f>VLOOKUP($A251,'urban rural'!$A$11:$S$336,7,FALSE)</f>
        <v>1.9494592991224759E-3</v>
      </c>
      <c r="S251" s="424">
        <f t="shared" si="211"/>
        <v>45</v>
      </c>
      <c r="T251" s="405">
        <f t="shared" si="193"/>
        <v>45</v>
      </c>
      <c r="V251" s="405">
        <f>VLOOKUP($A251,'urban rural'!$A$11:$S$336,8,FALSE)</f>
        <v>8.2317073170731705E-4</v>
      </c>
      <c r="W251" s="424">
        <f t="shared" si="212"/>
        <v>40</v>
      </c>
      <c r="X251" s="405">
        <f t="shared" si="194"/>
        <v>40</v>
      </c>
      <c r="Z251" s="405">
        <f>VLOOKUP($A251,'urban rural'!$A$11:$S$336,9,FALSE)</f>
        <v>2.4962178517397884E-4</v>
      </c>
      <c r="AA251" s="424">
        <f t="shared" si="213"/>
        <v>27</v>
      </c>
      <c r="AB251" s="405">
        <f t="shared" si="195"/>
        <v>27</v>
      </c>
      <c r="AD251" s="405">
        <f>VLOOKUP($A251,'urban rural'!$A$11:$S$336,10,FALSE)</f>
        <v>3.8317054845980465E-4</v>
      </c>
      <c r="AE251" s="424">
        <f t="shared" si="214"/>
        <v>32</v>
      </c>
      <c r="AF251" s="405">
        <f t="shared" si="196"/>
        <v>32</v>
      </c>
      <c r="AH251" s="405">
        <f>VLOOKUP($A251,'urban rural'!$A$11:$S$336,11,FALSE)</f>
        <v>3.7286249698103029E-4</v>
      </c>
      <c r="AI251" s="424">
        <f t="shared" si="215"/>
        <v>36</v>
      </c>
      <c r="AJ251" s="405">
        <f t="shared" si="197"/>
        <v>36</v>
      </c>
      <c r="AL251" s="405">
        <f>VLOOKUP($A251,'urban rural'!$A$11:$S$336,12,FALSE)</f>
        <v>1.2347560975609756E-3</v>
      </c>
      <c r="AM251" s="424">
        <f t="shared" si="216"/>
        <v>47</v>
      </c>
      <c r="AN251" s="405">
        <f t="shared" si="198"/>
        <v>47</v>
      </c>
      <c r="AP251" s="405">
        <f>VLOOKUP($A251,'urban rural'!$A$11:$S$336,13,FALSE)</f>
        <v>1.3615733736762482E-3</v>
      </c>
      <c r="AQ251" s="424">
        <f t="shared" si="217"/>
        <v>47</v>
      </c>
      <c r="AR251" s="405">
        <f t="shared" si="199"/>
        <v>47</v>
      </c>
      <c r="AT251" s="405">
        <f>VLOOKUP($A251,'urban rural'!$A$11:$S$336,14,FALSE)</f>
        <v>1.0368144252441774E-3</v>
      </c>
      <c r="AU251" s="424">
        <f t="shared" si="218"/>
        <v>46</v>
      </c>
      <c r="AV251" s="405">
        <f t="shared" si="200"/>
        <v>46</v>
      </c>
      <c r="AX251" s="405">
        <f>VLOOKUP($A251,'urban rural'!$A$11:$S$336,15,FALSE)</f>
        <v>1.5765968021414457E-3</v>
      </c>
      <c r="AY251" s="424">
        <f t="shared" si="219"/>
        <v>46</v>
      </c>
      <c r="AZ251" s="405">
        <f t="shared" si="201"/>
        <v>46</v>
      </c>
      <c r="BB251" s="405" t="str">
        <f>VLOOKUP($A251,'urban rural'!$A$11:$S$336,16,FALSE)</f>
        <v>error</v>
      </c>
      <c r="BC251" s="424">
        <f t="shared" si="220"/>
        <v>1</v>
      </c>
      <c r="BD251" s="405" t="str">
        <f t="shared" si="202"/>
        <v>9999</v>
      </c>
      <c r="BF251" s="405" t="str">
        <f>VLOOKUP($A251,'urban rural'!$A$11:$S$336,17,FALSE)</f>
        <v>error</v>
      </c>
      <c r="BG251" s="424">
        <f t="shared" si="221"/>
        <v>1</v>
      </c>
      <c r="BH251" s="405" t="str">
        <f t="shared" si="203"/>
        <v>9999</v>
      </c>
      <c r="BJ251" s="405" t="str">
        <f>VLOOKUP($A251,'urban rural'!$A$11:$S$336,18,FALSE)</f>
        <v>error</v>
      </c>
      <c r="BK251" s="424">
        <f t="shared" si="222"/>
        <v>1</v>
      </c>
      <c r="BL251" s="405" t="str">
        <f t="shared" si="204"/>
        <v>9999</v>
      </c>
      <c r="BN251" s="405" t="str">
        <f>VLOOKUP($A251,'urban rural'!$A$11:$S$336,19,FALSE)</f>
        <v>error</v>
      </c>
      <c r="BO251" s="424">
        <f t="shared" si="223"/>
        <v>1</v>
      </c>
      <c r="BP251" s="405" t="str">
        <f t="shared" si="205"/>
        <v>9999</v>
      </c>
      <c r="BQ251" s="167">
        <f>VLOOKUP(A251,'[1]average earnings workplace 2012'!$A$13:$GY$599,[1]lists1!$B$12,FALSE)</f>
        <v>10.69</v>
      </c>
      <c r="BR251" s="167" t="e">
        <f t="shared" si="206"/>
        <v>#N/A</v>
      </c>
      <c r="BS251" s="167" t="e">
        <f t="shared" si="207"/>
        <v>#N/A</v>
      </c>
    </row>
    <row r="252" spans="1:71" x14ac:dyDescent="0.25">
      <c r="A252" s="420" t="s">
        <v>240</v>
      </c>
      <c r="B252" s="167" t="str">
        <f t="shared" si="188"/>
        <v>R80</v>
      </c>
      <c r="C252" s="405" t="str">
        <f>VLOOKUP(A252,'urban rural'!$A$11:$B$336,2,FALSE)</f>
        <v>Rural 80</v>
      </c>
      <c r="D252" s="167" t="str">
        <f t="shared" si="189"/>
        <v>Predominantly Rural</v>
      </c>
      <c r="F252" s="405">
        <f>VLOOKUP($A252,'urban rural'!$A$11:$S$336,4,FALSE)</f>
        <v>1.2057416267942584E-3</v>
      </c>
      <c r="G252" s="424">
        <f t="shared" si="208"/>
        <v>41</v>
      </c>
      <c r="H252" s="405">
        <f t="shared" si="190"/>
        <v>41</v>
      </c>
      <c r="J252" s="405">
        <f>VLOOKUP($A252,'urban rural'!$A$11:$S$336,5,FALSE)</f>
        <v>5.4597701149425282E-4</v>
      </c>
      <c r="K252" s="424">
        <f t="shared" si="209"/>
        <v>33</v>
      </c>
      <c r="L252" s="405">
        <f t="shared" si="191"/>
        <v>33</v>
      </c>
      <c r="N252" s="405">
        <f>VLOOKUP($A252,'urban rural'!$A$11:$S$336,6,FALSE)</f>
        <v>6.5321805955811723E-4</v>
      </c>
      <c r="O252" s="424">
        <f t="shared" si="210"/>
        <v>34</v>
      </c>
      <c r="P252" s="405">
        <f t="shared" si="192"/>
        <v>34</v>
      </c>
      <c r="R252" s="405">
        <f>VLOOKUP($A252,'urban rural'!$A$11:$S$336,7,FALSE)</f>
        <v>4.8090193003692469E-4</v>
      </c>
      <c r="S252" s="424">
        <f t="shared" si="211"/>
        <v>30</v>
      </c>
      <c r="T252" s="405">
        <f t="shared" si="193"/>
        <v>30</v>
      </c>
      <c r="V252" s="405">
        <f>VLOOKUP($A252,'urban rural'!$A$11:$S$336,8,FALSE)</f>
        <v>1.1866028708133972E-3</v>
      </c>
      <c r="W252" s="424">
        <f t="shared" si="212"/>
        <v>45</v>
      </c>
      <c r="X252" s="405">
        <f t="shared" si="194"/>
        <v>45</v>
      </c>
      <c r="Z252" s="405">
        <f>VLOOKUP($A252,'urban rural'!$A$11:$S$336,9,FALSE)</f>
        <v>5.0766283524904211E-4</v>
      </c>
      <c r="AA252" s="424">
        <f t="shared" si="213"/>
        <v>41</v>
      </c>
      <c r="AB252" s="405">
        <f t="shared" si="195"/>
        <v>41</v>
      </c>
      <c r="AD252" s="405">
        <f>VLOOKUP($A252,'urban rural'!$A$11:$S$336,10,FALSE)</f>
        <v>5.9558117195004803E-4</v>
      </c>
      <c r="AE252" s="424">
        <f t="shared" si="214"/>
        <v>42</v>
      </c>
      <c r="AF252" s="405">
        <f t="shared" si="196"/>
        <v>42</v>
      </c>
      <c r="AH252" s="405">
        <f>VLOOKUP($A252,'urban rural'!$A$11:$S$336,11,FALSE)</f>
        <v>4.0982452153844951E-4</v>
      </c>
      <c r="AI252" s="424">
        <f t="shared" si="215"/>
        <v>41</v>
      </c>
      <c r="AJ252" s="405">
        <f t="shared" si="197"/>
        <v>41</v>
      </c>
      <c r="AL252" s="405">
        <f>VLOOKUP($A252,'urban rural'!$A$11:$S$336,12,FALSE)</f>
        <v>1.9138755980861243E-5</v>
      </c>
      <c r="AM252" s="424">
        <f t="shared" si="216"/>
        <v>6</v>
      </c>
      <c r="AN252" s="405">
        <f t="shared" si="198"/>
        <v>6</v>
      </c>
      <c r="AP252" s="405">
        <f>VLOOKUP($A252,'urban rural'!$A$11:$S$336,13,FALSE)</f>
        <v>2.8735632183908045E-5</v>
      </c>
      <c r="AQ252" s="424">
        <f t="shared" si="217"/>
        <v>13</v>
      </c>
      <c r="AR252" s="405">
        <f t="shared" si="199"/>
        <v>13</v>
      </c>
      <c r="AT252" s="405">
        <f>VLOOKUP($A252,'urban rural'!$A$11:$S$336,14,FALSE)</f>
        <v>5.7636887608069166E-5</v>
      </c>
      <c r="AU252" s="424">
        <f t="shared" si="218"/>
        <v>20</v>
      </c>
      <c r="AV252" s="405">
        <f t="shared" si="200"/>
        <v>20</v>
      </c>
      <c r="AX252" s="405">
        <f>VLOOKUP($A252,'urban rural'!$A$11:$S$336,15,FALSE)</f>
        <v>7.1077408498475196E-5</v>
      </c>
      <c r="AY252" s="424">
        <f t="shared" si="219"/>
        <v>21</v>
      </c>
      <c r="AZ252" s="405">
        <f t="shared" si="201"/>
        <v>21</v>
      </c>
      <c r="BB252" s="405" t="str">
        <f>VLOOKUP($A252,'urban rural'!$A$11:$S$336,16,FALSE)</f>
        <v>error</v>
      </c>
      <c r="BC252" s="424">
        <f t="shared" si="220"/>
        <v>1</v>
      </c>
      <c r="BD252" s="405" t="str">
        <f t="shared" si="202"/>
        <v>9999</v>
      </c>
      <c r="BF252" s="405" t="str">
        <f>VLOOKUP($A252,'urban rural'!$A$11:$S$336,17,FALSE)</f>
        <v>error</v>
      </c>
      <c r="BG252" s="424">
        <f t="shared" si="221"/>
        <v>1</v>
      </c>
      <c r="BH252" s="405" t="str">
        <f t="shared" si="203"/>
        <v>9999</v>
      </c>
      <c r="BJ252" s="405" t="str">
        <f>VLOOKUP($A252,'urban rural'!$A$11:$S$336,18,FALSE)</f>
        <v>error</v>
      </c>
      <c r="BK252" s="424">
        <f t="shared" si="222"/>
        <v>1</v>
      </c>
      <c r="BL252" s="405" t="str">
        <f t="shared" si="204"/>
        <v>9999</v>
      </c>
      <c r="BN252" s="405" t="str">
        <f>VLOOKUP($A252,'urban rural'!$A$11:$S$336,19,FALSE)</f>
        <v>error</v>
      </c>
      <c r="BO252" s="424">
        <f t="shared" si="223"/>
        <v>1</v>
      </c>
      <c r="BP252" s="405" t="str">
        <f t="shared" si="205"/>
        <v>9999</v>
      </c>
      <c r="BQ252" s="167">
        <f>VLOOKUP(A252,'[1]average earnings workplace 2012'!$A$13:$GY$599,[1]lists1!$B$12,FALSE)</f>
        <v>10.16</v>
      </c>
      <c r="BR252" s="167" t="e">
        <f t="shared" si="206"/>
        <v>#N/A</v>
      </c>
      <c r="BS252" s="167" t="e">
        <f t="shared" si="207"/>
        <v>#N/A</v>
      </c>
    </row>
    <row r="253" spans="1:71" x14ac:dyDescent="0.25">
      <c r="A253" s="420" t="s">
        <v>241</v>
      </c>
      <c r="B253" s="167" t="str">
        <f t="shared" si="188"/>
        <v>R80</v>
      </c>
      <c r="C253" s="405" t="str">
        <f>VLOOKUP(A253,'urban rural'!$A$11:$B$336,2,FALSE)</f>
        <v>Rural 80</v>
      </c>
      <c r="D253" s="167" t="str">
        <f t="shared" si="189"/>
        <v>Predominantly Rural</v>
      </c>
      <c r="F253" s="405">
        <f>VLOOKUP($A253,'urban rural'!$A$11:$S$336,4,FALSE)</f>
        <v>4.8821548821548823E-4</v>
      </c>
      <c r="G253" s="424">
        <f t="shared" si="208"/>
        <v>11</v>
      </c>
      <c r="H253" s="405">
        <f t="shared" si="190"/>
        <v>11</v>
      </c>
      <c r="J253" s="405">
        <f>VLOOKUP($A253,'urban rural'!$A$11:$S$336,5,FALSE)</f>
        <v>2.3236514522821577E-4</v>
      </c>
      <c r="K253" s="424">
        <f t="shared" si="209"/>
        <v>6</v>
      </c>
      <c r="L253" s="405">
        <f t="shared" si="191"/>
        <v>6</v>
      </c>
      <c r="N253" s="405">
        <f>VLOOKUP($A253,'urban rural'!$A$11:$S$336,6,FALSE)</f>
        <v>3.7520391517128875E-4</v>
      </c>
      <c r="O253" s="424">
        <f t="shared" si="210"/>
        <v>21</v>
      </c>
      <c r="P253" s="405">
        <f t="shared" si="192"/>
        <v>21</v>
      </c>
      <c r="R253" s="405">
        <f>VLOOKUP($A253,'urban rural'!$A$11:$S$336,7,FALSE)</f>
        <v>2.6544518124003877E-4</v>
      </c>
      <c r="S253" s="424">
        <f t="shared" si="211"/>
        <v>16</v>
      </c>
      <c r="T253" s="405">
        <f t="shared" si="193"/>
        <v>16</v>
      </c>
      <c r="V253" s="405">
        <f>VLOOKUP($A253,'urban rural'!$A$11:$S$336,8,FALSE)</f>
        <v>3.956228956228956E-4</v>
      </c>
      <c r="W253" s="424">
        <f t="shared" si="212"/>
        <v>14</v>
      </c>
      <c r="X253" s="405">
        <f t="shared" si="194"/>
        <v>14</v>
      </c>
      <c r="Z253" s="405">
        <f>VLOOKUP($A253,'urban rural'!$A$11:$S$336,9,FALSE)</f>
        <v>1.9917012448132781E-4</v>
      </c>
      <c r="AA253" s="424">
        <f t="shared" si="213"/>
        <v>15</v>
      </c>
      <c r="AB253" s="405">
        <f t="shared" si="195"/>
        <v>15</v>
      </c>
      <c r="AD253" s="405">
        <f>VLOOKUP($A253,'urban rural'!$A$11:$S$336,10,FALSE)</f>
        <v>3.1810766721044047E-4</v>
      </c>
      <c r="AE253" s="424">
        <f t="shared" si="214"/>
        <v>24</v>
      </c>
      <c r="AF253" s="405">
        <f t="shared" si="196"/>
        <v>24</v>
      </c>
      <c r="AH253" s="405">
        <f>VLOOKUP($A253,'urban rural'!$A$11:$S$336,11,FALSE)</f>
        <v>2.0832829974582032E-4</v>
      </c>
      <c r="AI253" s="424">
        <f t="shared" si="215"/>
        <v>22</v>
      </c>
      <c r="AJ253" s="405">
        <f t="shared" si="197"/>
        <v>22</v>
      </c>
      <c r="AL253" s="405">
        <f>VLOOKUP($A253,'urban rural'!$A$11:$S$336,12,FALSE)</f>
        <v>9.2592592592592588E-5</v>
      </c>
      <c r="AM253" s="424">
        <f t="shared" si="216"/>
        <v>24</v>
      </c>
      <c r="AN253" s="405">
        <f t="shared" si="198"/>
        <v>24</v>
      </c>
      <c r="AP253" s="405">
        <f>VLOOKUP($A253,'urban rural'!$A$11:$S$336,13,FALSE)</f>
        <v>3.3195020746887969E-5</v>
      </c>
      <c r="AQ253" s="424">
        <f t="shared" si="217"/>
        <v>15</v>
      </c>
      <c r="AR253" s="405">
        <f t="shared" si="199"/>
        <v>15</v>
      </c>
      <c r="AT253" s="405">
        <f>VLOOKUP($A253,'urban rural'!$A$11:$S$336,14,FALSE)</f>
        <v>5.7096247960848289E-5</v>
      </c>
      <c r="AU253" s="424">
        <f t="shared" si="218"/>
        <v>19</v>
      </c>
      <c r="AV253" s="405">
        <f t="shared" si="200"/>
        <v>19</v>
      </c>
      <c r="AX253" s="405">
        <f>VLOOKUP($A253,'urban rural'!$A$11:$S$336,15,FALSE)</f>
        <v>5.7116881494218466E-5</v>
      </c>
      <c r="AY253" s="424">
        <f t="shared" si="219"/>
        <v>18</v>
      </c>
      <c r="AZ253" s="405">
        <f t="shared" si="201"/>
        <v>18</v>
      </c>
      <c r="BB253" s="405" t="str">
        <f>VLOOKUP($A253,'urban rural'!$A$11:$S$336,16,FALSE)</f>
        <v>error</v>
      </c>
      <c r="BC253" s="424">
        <f t="shared" si="220"/>
        <v>1</v>
      </c>
      <c r="BD253" s="405" t="str">
        <f t="shared" si="202"/>
        <v>9999</v>
      </c>
      <c r="BF253" s="405" t="str">
        <f>VLOOKUP($A253,'urban rural'!$A$11:$S$336,17,FALSE)</f>
        <v>error</v>
      </c>
      <c r="BG253" s="424">
        <f t="shared" si="221"/>
        <v>1</v>
      </c>
      <c r="BH253" s="405" t="str">
        <f t="shared" si="203"/>
        <v>9999</v>
      </c>
      <c r="BJ253" s="405" t="str">
        <f>VLOOKUP($A253,'urban rural'!$A$11:$S$336,18,FALSE)</f>
        <v>error</v>
      </c>
      <c r="BK253" s="424">
        <f t="shared" si="222"/>
        <v>1</v>
      </c>
      <c r="BL253" s="405" t="str">
        <f t="shared" si="204"/>
        <v>9999</v>
      </c>
      <c r="BN253" s="405" t="str">
        <f>VLOOKUP($A253,'urban rural'!$A$11:$S$336,19,FALSE)</f>
        <v>error</v>
      </c>
      <c r="BO253" s="424">
        <f t="shared" si="223"/>
        <v>1</v>
      </c>
      <c r="BP253" s="405" t="str">
        <f t="shared" si="205"/>
        <v>9999</v>
      </c>
      <c r="BQ253" s="167">
        <f>VLOOKUP(A253,'[1]average earnings workplace 2012'!$A$13:$GY$599,[1]lists1!$B$12,FALSE)</f>
        <v>12.7</v>
      </c>
      <c r="BR253" s="167" t="e">
        <f t="shared" si="206"/>
        <v>#N/A</v>
      </c>
      <c r="BS253" s="167" t="e">
        <f t="shared" si="207"/>
        <v>#N/A</v>
      </c>
    </row>
    <row r="254" spans="1:71" x14ac:dyDescent="0.25">
      <c r="A254" s="420" t="s">
        <v>242</v>
      </c>
      <c r="B254" s="167" t="str">
        <f t="shared" si="188"/>
        <v>R80</v>
      </c>
      <c r="C254" s="405" t="str">
        <f>VLOOKUP(A254,'urban rural'!$A$11:$B$336,2,FALSE)</f>
        <v>Rural 80</v>
      </c>
      <c r="D254" s="167" t="str">
        <f t="shared" si="189"/>
        <v>Predominantly Rural</v>
      </c>
      <c r="F254" s="405">
        <f>VLOOKUP($A254,'urban rural'!$A$11:$S$336,4,FALSE)</f>
        <v>3.9627039627039627E-4</v>
      </c>
      <c r="G254" s="424">
        <f t="shared" si="208"/>
        <v>5</v>
      </c>
      <c r="H254" s="405">
        <f t="shared" si="190"/>
        <v>5</v>
      </c>
      <c r="J254" s="405">
        <f>VLOOKUP($A254,'urban rural'!$A$11:$S$336,5,FALSE)</f>
        <v>2.9171528588098014E-4</v>
      </c>
      <c r="K254" s="424">
        <f t="shared" si="209"/>
        <v>14</v>
      </c>
      <c r="L254" s="405">
        <f t="shared" si="191"/>
        <v>14</v>
      </c>
      <c r="N254" s="405">
        <f>VLOOKUP($A254,'urban rural'!$A$11:$S$336,6,FALSE)</f>
        <v>3.6214953271028038E-4</v>
      </c>
      <c r="O254" s="424">
        <f t="shared" si="210"/>
        <v>20</v>
      </c>
      <c r="P254" s="405">
        <f t="shared" si="192"/>
        <v>20</v>
      </c>
      <c r="R254" s="405">
        <f>VLOOKUP($A254,'urban rural'!$A$11:$S$336,7,FALSE)</f>
        <v>2.7473727419796175E-4</v>
      </c>
      <c r="S254" s="424">
        <f t="shared" si="211"/>
        <v>18</v>
      </c>
      <c r="T254" s="405">
        <f t="shared" si="193"/>
        <v>18</v>
      </c>
      <c r="V254" s="405">
        <f>VLOOKUP($A254,'urban rural'!$A$11:$S$336,8,FALSE)</f>
        <v>3.0303030303030303E-4</v>
      </c>
      <c r="W254" s="424">
        <f t="shared" si="212"/>
        <v>4</v>
      </c>
      <c r="X254" s="405">
        <f t="shared" si="194"/>
        <v>4</v>
      </c>
      <c r="Z254" s="405">
        <f>VLOOKUP($A254,'urban rural'!$A$11:$S$336,9,FALSE)</f>
        <v>1.8669778296382731E-4</v>
      </c>
      <c r="AA254" s="424">
        <f t="shared" si="213"/>
        <v>11</v>
      </c>
      <c r="AB254" s="405">
        <f t="shared" si="195"/>
        <v>11</v>
      </c>
      <c r="AD254" s="405">
        <f>VLOOKUP($A254,'urban rural'!$A$11:$S$336,10,FALSE)</f>
        <v>2.4532710280373833E-4</v>
      </c>
      <c r="AE254" s="424">
        <f t="shared" si="214"/>
        <v>13</v>
      </c>
      <c r="AF254" s="405">
        <f t="shared" si="196"/>
        <v>13</v>
      </c>
      <c r="AH254" s="405">
        <f>VLOOKUP($A254,'urban rural'!$A$11:$S$336,11,FALSE)</f>
        <v>1.7001003091338725E-4</v>
      </c>
      <c r="AI254" s="424">
        <f t="shared" si="215"/>
        <v>17</v>
      </c>
      <c r="AJ254" s="405">
        <f t="shared" si="197"/>
        <v>17</v>
      </c>
      <c r="AL254" s="405">
        <f>VLOOKUP($A254,'urban rural'!$A$11:$S$336,12,FALSE)</f>
        <v>1.048951048951049E-4</v>
      </c>
      <c r="AM254" s="424">
        <f t="shared" si="216"/>
        <v>26</v>
      </c>
      <c r="AN254" s="405">
        <f t="shared" si="198"/>
        <v>26</v>
      </c>
      <c r="AP254" s="405">
        <f>VLOOKUP($A254,'urban rural'!$A$11:$S$336,13,FALSE)</f>
        <v>1.0501750291715286E-4</v>
      </c>
      <c r="AQ254" s="424">
        <f t="shared" si="217"/>
        <v>24</v>
      </c>
      <c r="AR254" s="405">
        <f t="shared" si="199"/>
        <v>24</v>
      </c>
      <c r="AT254" s="405">
        <f>VLOOKUP($A254,'urban rural'!$A$11:$S$336,14,FALSE)</f>
        <v>1.2850467289719626E-4</v>
      </c>
      <c r="AU254" s="424">
        <f t="shared" si="218"/>
        <v>32</v>
      </c>
      <c r="AV254" s="405">
        <f t="shared" si="200"/>
        <v>32</v>
      </c>
      <c r="AX254" s="405">
        <f>VLOOKUP($A254,'urban rural'!$A$11:$S$336,15,FALSE)</f>
        <v>1.0472724328457449E-4</v>
      </c>
      <c r="AY254" s="424">
        <f t="shared" si="219"/>
        <v>28</v>
      </c>
      <c r="AZ254" s="405">
        <f t="shared" si="201"/>
        <v>28</v>
      </c>
      <c r="BB254" s="405" t="str">
        <f>VLOOKUP($A254,'urban rural'!$A$11:$S$336,16,FALSE)</f>
        <v>error</v>
      </c>
      <c r="BC254" s="424">
        <f t="shared" si="220"/>
        <v>1</v>
      </c>
      <c r="BD254" s="405" t="str">
        <f t="shared" si="202"/>
        <v>9999</v>
      </c>
      <c r="BF254" s="405" t="str">
        <f>VLOOKUP($A254,'urban rural'!$A$11:$S$336,17,FALSE)</f>
        <v>error</v>
      </c>
      <c r="BG254" s="424">
        <f t="shared" si="221"/>
        <v>1</v>
      </c>
      <c r="BH254" s="405" t="str">
        <f t="shared" si="203"/>
        <v>9999</v>
      </c>
      <c r="BJ254" s="405" t="str">
        <f>VLOOKUP($A254,'urban rural'!$A$11:$S$336,18,FALSE)</f>
        <v>error</v>
      </c>
      <c r="BK254" s="424">
        <f t="shared" si="222"/>
        <v>1</v>
      </c>
      <c r="BL254" s="405" t="str">
        <f t="shared" si="204"/>
        <v>9999</v>
      </c>
      <c r="BN254" s="405" t="str">
        <f>VLOOKUP($A254,'urban rural'!$A$11:$S$336,19,FALSE)</f>
        <v>error</v>
      </c>
      <c r="BO254" s="424">
        <f t="shared" si="223"/>
        <v>1</v>
      </c>
      <c r="BP254" s="405" t="str">
        <f t="shared" si="205"/>
        <v>9999</v>
      </c>
      <c r="BQ254" s="167">
        <f>VLOOKUP(A254,'[1]average earnings workplace 2012'!$A$13:$GY$599,[1]lists1!$B$12,FALSE)</f>
        <v>12.92</v>
      </c>
      <c r="BR254" s="167" t="e">
        <f t="shared" si="206"/>
        <v>#N/A</v>
      </c>
      <c r="BS254" s="167" t="e">
        <f t="shared" si="207"/>
        <v>#N/A</v>
      </c>
    </row>
    <row r="255" spans="1:71" x14ac:dyDescent="0.25">
      <c r="A255" s="420" t="s">
        <v>243</v>
      </c>
      <c r="B255" s="167" t="str">
        <f t="shared" si="188"/>
        <v>R80</v>
      </c>
      <c r="C255" s="405" t="str">
        <f>VLOOKUP(A255,'urban rural'!$A$11:$B$336,2,FALSE)</f>
        <v>Rural 80</v>
      </c>
      <c r="D255" s="167" t="str">
        <f t="shared" si="189"/>
        <v>Predominantly Rural</v>
      </c>
      <c r="F255" s="405">
        <f>VLOOKUP($A255,'urban rural'!$A$11:$S$336,4,FALSE)</f>
        <v>1.0708898944193062E-3</v>
      </c>
      <c r="G255" s="424">
        <f t="shared" si="208"/>
        <v>37</v>
      </c>
      <c r="H255" s="405">
        <f t="shared" si="190"/>
        <v>37</v>
      </c>
      <c r="J255" s="405">
        <f>VLOOKUP($A255,'urban rural'!$A$11:$S$336,5,FALSE)</f>
        <v>6.591760299625468E-4</v>
      </c>
      <c r="K255" s="424">
        <f t="shared" si="209"/>
        <v>37</v>
      </c>
      <c r="L255" s="405">
        <f t="shared" si="191"/>
        <v>37</v>
      </c>
      <c r="N255" s="405">
        <f>VLOOKUP($A255,'urban rural'!$A$11:$S$336,6,FALSE)</f>
        <v>7.5429424943988051E-4</v>
      </c>
      <c r="O255" s="424">
        <f t="shared" si="210"/>
        <v>38</v>
      </c>
      <c r="P255" s="405">
        <f t="shared" si="192"/>
        <v>38</v>
      </c>
      <c r="R255" s="405">
        <f>VLOOKUP($A255,'urban rural'!$A$11:$S$336,7,FALSE)</f>
        <v>6.5419880732827513E-4</v>
      </c>
      <c r="S255" s="424">
        <f t="shared" si="211"/>
        <v>37</v>
      </c>
      <c r="T255" s="405">
        <f t="shared" si="193"/>
        <v>37</v>
      </c>
      <c r="V255" s="405">
        <f>VLOOKUP($A255,'urban rural'!$A$11:$S$336,8,FALSE)</f>
        <v>7.9185520361990951E-4</v>
      </c>
      <c r="W255" s="424">
        <f t="shared" si="212"/>
        <v>36</v>
      </c>
      <c r="X255" s="405">
        <f t="shared" si="194"/>
        <v>36</v>
      </c>
      <c r="Z255" s="405">
        <f>VLOOKUP($A255,'urban rural'!$A$11:$S$336,9,FALSE)</f>
        <v>3.5955056179775283E-4</v>
      </c>
      <c r="AA255" s="424">
        <f t="shared" si="213"/>
        <v>36</v>
      </c>
      <c r="AB255" s="405">
        <f t="shared" si="195"/>
        <v>36</v>
      </c>
      <c r="AD255" s="405">
        <f>VLOOKUP($A255,'urban rural'!$A$11:$S$336,10,FALSE)</f>
        <v>5.1530993278566092E-4</v>
      </c>
      <c r="AE255" s="424">
        <f t="shared" si="214"/>
        <v>40</v>
      </c>
      <c r="AF255" s="405">
        <f t="shared" si="196"/>
        <v>40</v>
      </c>
      <c r="AH255" s="405">
        <f>VLOOKUP($A255,'urban rural'!$A$11:$S$336,11,FALSE)</f>
        <v>3.9258962561253621E-4</v>
      </c>
      <c r="AI255" s="424">
        <f t="shared" si="215"/>
        <v>38</v>
      </c>
      <c r="AJ255" s="405">
        <f t="shared" si="197"/>
        <v>38</v>
      </c>
      <c r="AL255" s="405">
        <f>VLOOKUP($A255,'urban rural'!$A$11:$S$336,12,FALSE)</f>
        <v>2.7903469079939669E-4</v>
      </c>
      <c r="AM255" s="424">
        <f t="shared" si="216"/>
        <v>42</v>
      </c>
      <c r="AN255" s="405">
        <f t="shared" si="198"/>
        <v>42</v>
      </c>
      <c r="AP255" s="405">
        <f>VLOOKUP($A255,'urban rural'!$A$11:$S$336,13,FALSE)</f>
        <v>2.9962546816479402E-4</v>
      </c>
      <c r="AQ255" s="424">
        <f t="shared" si="217"/>
        <v>41</v>
      </c>
      <c r="AR255" s="405">
        <f t="shared" si="199"/>
        <v>41</v>
      </c>
      <c r="AT255" s="405">
        <f>VLOOKUP($A255,'urban rural'!$A$11:$S$336,14,FALSE)</f>
        <v>2.3898431665421956E-4</v>
      </c>
      <c r="AU255" s="424">
        <f t="shared" si="218"/>
        <v>39</v>
      </c>
      <c r="AV255" s="405">
        <f t="shared" si="200"/>
        <v>39</v>
      </c>
      <c r="AX255" s="405">
        <f>VLOOKUP($A255,'urban rural'!$A$11:$S$336,15,FALSE)</f>
        <v>2.6160918171573891E-4</v>
      </c>
      <c r="AY255" s="424">
        <f t="shared" si="219"/>
        <v>37</v>
      </c>
      <c r="AZ255" s="405">
        <f t="shared" si="201"/>
        <v>37</v>
      </c>
      <c r="BB255" s="405" t="str">
        <f>VLOOKUP($A255,'urban rural'!$A$11:$S$336,16,FALSE)</f>
        <v>error</v>
      </c>
      <c r="BC255" s="424">
        <f t="shared" si="220"/>
        <v>1</v>
      </c>
      <c r="BD255" s="405" t="str">
        <f t="shared" si="202"/>
        <v>9999</v>
      </c>
      <c r="BF255" s="405" t="str">
        <f>VLOOKUP($A255,'urban rural'!$A$11:$S$336,17,FALSE)</f>
        <v>error</v>
      </c>
      <c r="BG255" s="424">
        <f t="shared" si="221"/>
        <v>1</v>
      </c>
      <c r="BH255" s="405" t="str">
        <f t="shared" si="203"/>
        <v>9999</v>
      </c>
      <c r="BJ255" s="405" t="str">
        <f>VLOOKUP($A255,'urban rural'!$A$11:$S$336,18,FALSE)</f>
        <v>error</v>
      </c>
      <c r="BK255" s="424">
        <f t="shared" si="222"/>
        <v>1</v>
      </c>
      <c r="BL255" s="405" t="str">
        <f t="shared" si="204"/>
        <v>9999</v>
      </c>
      <c r="BN255" s="405" t="str">
        <f>VLOOKUP($A255,'urban rural'!$A$11:$S$336,19,FALSE)</f>
        <v>error</v>
      </c>
      <c r="BO255" s="424">
        <f t="shared" si="223"/>
        <v>1</v>
      </c>
      <c r="BP255" s="405" t="str">
        <f t="shared" si="205"/>
        <v>9999</v>
      </c>
      <c r="BQ255" s="167">
        <f>VLOOKUP(A255,'[1]average earnings workplace 2012'!$A$13:$GY$599,[1]lists1!$B$12,FALSE)</f>
        <v>13.24</v>
      </c>
      <c r="BR255" s="167" t="e">
        <f t="shared" si="206"/>
        <v>#N/A</v>
      </c>
      <c r="BS255" s="167" t="e">
        <f t="shared" si="207"/>
        <v>#N/A</v>
      </c>
    </row>
    <row r="256" spans="1:71" x14ac:dyDescent="0.25">
      <c r="A256" s="420" t="s">
        <v>244</v>
      </c>
      <c r="B256" s="167" t="str">
        <f t="shared" si="188"/>
        <v>LU</v>
      </c>
      <c r="C256" s="405" t="str">
        <f>VLOOKUP(A256,'urban rural'!$A$11:$B$336,2,FALSE)</f>
        <v>Large Urban</v>
      </c>
      <c r="D256" s="167" t="str">
        <f t="shared" si="189"/>
        <v>Predominantly Urban</v>
      </c>
      <c r="F256" s="405">
        <f>VLOOKUP($A256,'urban rural'!$A$11:$S$336,4,FALSE)</f>
        <v>4.1743970315398889E-4</v>
      </c>
      <c r="G256" s="424">
        <f t="shared" si="208"/>
        <v>12</v>
      </c>
      <c r="H256" s="405">
        <f t="shared" si="190"/>
        <v>12</v>
      </c>
      <c r="J256" s="405">
        <f>VLOOKUP($A256,'urban rural'!$A$11:$S$336,5,FALSE)</f>
        <v>1.7495395948434621E-4</v>
      </c>
      <c r="K256" s="424">
        <f t="shared" si="209"/>
        <v>7</v>
      </c>
      <c r="L256" s="405">
        <f t="shared" si="191"/>
        <v>7</v>
      </c>
      <c r="N256" s="405">
        <f>VLOOKUP($A256,'urban rural'!$A$11:$S$336,6,FALSE)</f>
        <v>2.6654411764705883E-4</v>
      </c>
      <c r="O256" s="424">
        <f t="shared" si="210"/>
        <v>9</v>
      </c>
      <c r="P256" s="405">
        <f t="shared" si="192"/>
        <v>9</v>
      </c>
      <c r="R256" s="405">
        <f>VLOOKUP($A256,'urban rural'!$A$11:$S$336,7,FALSE)</f>
        <v>2.4422786758494341E-4</v>
      </c>
      <c r="S256" s="424">
        <f t="shared" si="211"/>
        <v>11</v>
      </c>
      <c r="T256" s="405">
        <f t="shared" si="193"/>
        <v>11</v>
      </c>
      <c r="V256" s="405">
        <f>VLOOKUP($A256,'urban rural'!$A$11:$S$336,8,FALSE)</f>
        <v>3.339517625231911E-4</v>
      </c>
      <c r="W256" s="424">
        <f t="shared" si="212"/>
        <v>15</v>
      </c>
      <c r="X256" s="405">
        <f t="shared" si="194"/>
        <v>15</v>
      </c>
      <c r="Z256" s="405">
        <f>VLOOKUP($A256,'urban rural'!$A$11:$S$336,9,FALSE)</f>
        <v>1.0128913443830571E-4</v>
      </c>
      <c r="AA256" s="424">
        <f t="shared" si="213"/>
        <v>7</v>
      </c>
      <c r="AB256" s="405">
        <f t="shared" si="195"/>
        <v>7</v>
      </c>
      <c r="AD256" s="405">
        <f>VLOOKUP($A256,'urban rural'!$A$11:$S$336,10,FALSE)</f>
        <v>1.6544117647058823E-4</v>
      </c>
      <c r="AE256" s="424">
        <f t="shared" si="214"/>
        <v>10</v>
      </c>
      <c r="AF256" s="405">
        <f t="shared" si="196"/>
        <v>10</v>
      </c>
      <c r="AH256" s="405">
        <f>VLOOKUP($A256,'urban rural'!$A$11:$S$336,11,FALSE)</f>
        <v>1.3502510108307942E-4</v>
      </c>
      <c r="AI256" s="424">
        <f t="shared" si="215"/>
        <v>10</v>
      </c>
      <c r="AJ256" s="405">
        <f t="shared" si="197"/>
        <v>10</v>
      </c>
      <c r="AL256" s="405">
        <f>VLOOKUP($A256,'urban rural'!$A$11:$S$336,12,FALSE)</f>
        <v>8.3487940630797776E-5</v>
      </c>
      <c r="AM256" s="424">
        <f t="shared" si="216"/>
        <v>9</v>
      </c>
      <c r="AN256" s="405">
        <f t="shared" si="198"/>
        <v>9</v>
      </c>
      <c r="AP256" s="405">
        <f>VLOOKUP($A256,'urban rural'!$A$11:$S$336,13,FALSE)</f>
        <v>7.3664825046040511E-5</v>
      </c>
      <c r="AQ256" s="424">
        <f t="shared" si="217"/>
        <v>8</v>
      </c>
      <c r="AR256" s="405">
        <f t="shared" si="199"/>
        <v>8</v>
      </c>
      <c r="AT256" s="405">
        <f>VLOOKUP($A256,'urban rural'!$A$11:$S$336,14,FALSE)</f>
        <v>9.1911764705882352E-5</v>
      </c>
      <c r="AU256" s="424">
        <f t="shared" si="218"/>
        <v>10</v>
      </c>
      <c r="AV256" s="405">
        <f t="shared" si="200"/>
        <v>10</v>
      </c>
      <c r="AX256" s="405">
        <f>VLOOKUP($A256,'urban rural'!$A$11:$S$336,15,FALSE)</f>
        <v>1.0920276650186402E-4</v>
      </c>
      <c r="AY256" s="424">
        <f t="shared" si="219"/>
        <v>13</v>
      </c>
      <c r="AZ256" s="405">
        <f t="shared" si="201"/>
        <v>13</v>
      </c>
      <c r="BB256" s="405" t="str">
        <f>VLOOKUP($A256,'urban rural'!$A$11:$S$336,16,FALSE)</f>
        <v>error</v>
      </c>
      <c r="BC256" s="424">
        <f t="shared" si="220"/>
        <v>1</v>
      </c>
      <c r="BD256" s="405" t="str">
        <f t="shared" si="202"/>
        <v>9999</v>
      </c>
      <c r="BF256" s="405" t="str">
        <f>VLOOKUP($A256,'urban rural'!$A$11:$S$336,17,FALSE)</f>
        <v>error</v>
      </c>
      <c r="BG256" s="424">
        <f t="shared" si="221"/>
        <v>1</v>
      </c>
      <c r="BH256" s="405" t="str">
        <f t="shared" si="203"/>
        <v>9999</v>
      </c>
      <c r="BJ256" s="405" t="str">
        <f>VLOOKUP($A256,'urban rural'!$A$11:$S$336,18,FALSE)</f>
        <v>error</v>
      </c>
      <c r="BK256" s="424">
        <f t="shared" si="222"/>
        <v>1</v>
      </c>
      <c r="BL256" s="405" t="str">
        <f t="shared" si="204"/>
        <v>9999</v>
      </c>
      <c r="BN256" s="405" t="str">
        <f>VLOOKUP($A256,'urban rural'!$A$11:$S$336,19,FALSE)</f>
        <v>error</v>
      </c>
      <c r="BO256" s="424">
        <f t="shared" si="223"/>
        <v>1</v>
      </c>
      <c r="BP256" s="405" t="str">
        <f t="shared" si="205"/>
        <v>9999</v>
      </c>
      <c r="BQ256" s="167">
        <f>VLOOKUP(A256,'[1]average earnings workplace 2012'!$A$13:$GY$599,[1]lists1!$B$12,FALSE)</f>
        <v>10.65</v>
      </c>
      <c r="BR256" s="167" t="e">
        <f t="shared" si="206"/>
        <v>#N/A</v>
      </c>
      <c r="BS256" s="167" t="e">
        <f t="shared" si="207"/>
        <v>#N/A</v>
      </c>
    </row>
    <row r="257" spans="1:71" x14ac:dyDescent="0.25">
      <c r="A257" s="420" t="s">
        <v>245</v>
      </c>
      <c r="B257" s="167" t="str">
        <f t="shared" si="188"/>
        <v>R50</v>
      </c>
      <c r="C257" s="405" t="str">
        <f>VLOOKUP(A257,'urban rural'!$A$11:$B$336,2,FALSE)</f>
        <v>Rural 50</v>
      </c>
      <c r="D257" s="167" t="str">
        <f t="shared" si="189"/>
        <v>Predominantly Rural</v>
      </c>
      <c r="F257" s="405">
        <f>VLOOKUP($A257,'urban rural'!$A$11:$S$336,4,FALSE)</f>
        <v>8.6142322097378272E-4</v>
      </c>
      <c r="G257" s="424">
        <f t="shared" si="208"/>
        <v>27</v>
      </c>
      <c r="H257" s="405">
        <f t="shared" si="190"/>
        <v>27</v>
      </c>
      <c r="J257" s="405">
        <f>VLOOKUP($A257,'urban rural'!$A$11:$S$336,5,FALSE)</f>
        <v>4.5426260112009959E-4</v>
      </c>
      <c r="K257" s="424">
        <f t="shared" si="209"/>
        <v>23</v>
      </c>
      <c r="L257" s="405">
        <f t="shared" si="191"/>
        <v>23</v>
      </c>
      <c r="N257" s="405">
        <f>VLOOKUP($A257,'urban rural'!$A$11:$S$336,6,FALSE)</f>
        <v>5.7799875699192046E-4</v>
      </c>
      <c r="O257" s="424">
        <f t="shared" si="210"/>
        <v>24</v>
      </c>
      <c r="P257" s="405">
        <f t="shared" si="192"/>
        <v>24</v>
      </c>
      <c r="R257" s="405">
        <f>VLOOKUP($A257,'urban rural'!$A$11:$S$336,7,FALSE)</f>
        <v>5.3011419558994066E-4</v>
      </c>
      <c r="S257" s="424">
        <f t="shared" si="211"/>
        <v>25</v>
      </c>
      <c r="T257" s="405">
        <f t="shared" si="193"/>
        <v>25</v>
      </c>
      <c r="V257" s="405">
        <f>VLOOKUP($A257,'urban rural'!$A$11:$S$336,8,FALSE)</f>
        <v>7.0536828963795256E-4</v>
      </c>
      <c r="W257" s="424">
        <f t="shared" si="212"/>
        <v>31</v>
      </c>
      <c r="X257" s="405">
        <f t="shared" si="194"/>
        <v>31</v>
      </c>
      <c r="Z257" s="405">
        <f>VLOOKUP($A257,'urban rural'!$A$11:$S$336,9,FALSE)</f>
        <v>3.1736154324828875E-4</v>
      </c>
      <c r="AA257" s="424">
        <f t="shared" si="213"/>
        <v>31</v>
      </c>
      <c r="AB257" s="405">
        <f t="shared" si="195"/>
        <v>31</v>
      </c>
      <c r="AD257" s="405">
        <f>VLOOKUP($A257,'urban rural'!$A$11:$S$336,10,FALSE)</f>
        <v>4.0397762585456807E-4</v>
      </c>
      <c r="AE257" s="424">
        <f t="shared" si="214"/>
        <v>34</v>
      </c>
      <c r="AF257" s="405">
        <f t="shared" si="196"/>
        <v>34</v>
      </c>
      <c r="AH257" s="405">
        <f>VLOOKUP($A257,'urban rural'!$A$11:$S$336,11,FALSE)</f>
        <v>3.6304674813115615E-4</v>
      </c>
      <c r="AI257" s="424">
        <f t="shared" si="215"/>
        <v>34</v>
      </c>
      <c r="AJ257" s="405">
        <f t="shared" si="197"/>
        <v>34</v>
      </c>
      <c r="AL257" s="405">
        <f>VLOOKUP($A257,'urban rural'!$A$11:$S$336,12,FALSE)</f>
        <v>1.5605493133583021E-4</v>
      </c>
      <c r="AM257" s="424">
        <f t="shared" si="216"/>
        <v>17</v>
      </c>
      <c r="AN257" s="405">
        <f t="shared" si="198"/>
        <v>17</v>
      </c>
      <c r="AP257" s="405">
        <f>VLOOKUP($A257,'urban rural'!$A$11:$S$336,13,FALSE)</f>
        <v>1.3690105787181081E-4</v>
      </c>
      <c r="AQ257" s="424">
        <f t="shared" si="217"/>
        <v>17</v>
      </c>
      <c r="AR257" s="405">
        <f t="shared" si="199"/>
        <v>17</v>
      </c>
      <c r="AT257" s="405">
        <f>VLOOKUP($A257,'urban rural'!$A$11:$S$336,14,FALSE)</f>
        <v>1.7402113113735239E-4</v>
      </c>
      <c r="AU257" s="424">
        <f t="shared" si="218"/>
        <v>21</v>
      </c>
      <c r="AV257" s="405">
        <f t="shared" si="200"/>
        <v>21</v>
      </c>
      <c r="AX257" s="405">
        <f>VLOOKUP($A257,'urban rural'!$A$11:$S$336,15,FALSE)</f>
        <v>1.6706744745878451E-4</v>
      </c>
      <c r="AY257" s="424">
        <f t="shared" si="219"/>
        <v>17</v>
      </c>
      <c r="AZ257" s="405">
        <f t="shared" si="201"/>
        <v>17</v>
      </c>
      <c r="BB257" s="405" t="str">
        <f>VLOOKUP($A257,'urban rural'!$A$11:$S$336,16,FALSE)</f>
        <v>error</v>
      </c>
      <c r="BC257" s="424">
        <f t="shared" si="220"/>
        <v>1</v>
      </c>
      <c r="BD257" s="405" t="str">
        <f t="shared" si="202"/>
        <v>9999</v>
      </c>
      <c r="BF257" s="405" t="str">
        <f>VLOOKUP($A257,'urban rural'!$A$11:$S$336,17,FALSE)</f>
        <v>error</v>
      </c>
      <c r="BG257" s="424">
        <f t="shared" si="221"/>
        <v>1</v>
      </c>
      <c r="BH257" s="405" t="str">
        <f t="shared" si="203"/>
        <v>9999</v>
      </c>
      <c r="BJ257" s="405" t="str">
        <f>VLOOKUP($A257,'urban rural'!$A$11:$S$336,18,FALSE)</f>
        <v>error</v>
      </c>
      <c r="BK257" s="424">
        <f t="shared" si="222"/>
        <v>1</v>
      </c>
      <c r="BL257" s="405" t="str">
        <f t="shared" si="204"/>
        <v>9999</v>
      </c>
      <c r="BN257" s="405" t="str">
        <f>VLOOKUP($A257,'urban rural'!$A$11:$S$336,19,FALSE)</f>
        <v>error</v>
      </c>
      <c r="BO257" s="424">
        <f t="shared" si="223"/>
        <v>1</v>
      </c>
      <c r="BP257" s="405" t="str">
        <f t="shared" si="205"/>
        <v>9999</v>
      </c>
      <c r="BQ257" s="167">
        <f>VLOOKUP(A257,'[1]average earnings workplace 2012'!$A$13:$GY$599,[1]lists1!$B$12,FALSE)</f>
        <v>12.59</v>
      </c>
      <c r="BR257" s="167" t="e">
        <f t="shared" si="206"/>
        <v>#N/A</v>
      </c>
      <c r="BS257" s="167" t="e">
        <f t="shared" si="207"/>
        <v>#N/A</v>
      </c>
    </row>
    <row r="258" spans="1:71" x14ac:dyDescent="0.25">
      <c r="A258" s="420" t="s">
        <v>246</v>
      </c>
      <c r="B258" s="167" t="str">
        <f t="shared" si="188"/>
        <v>SR</v>
      </c>
      <c r="C258" s="405" t="str">
        <f>VLOOKUP(A258,'urban rural'!$A$11:$B$336,2,FALSE)</f>
        <v>Significant Rural</v>
      </c>
      <c r="D258" s="167" t="str">
        <f t="shared" si="189"/>
        <v>Significant Rural</v>
      </c>
      <c r="F258" s="405">
        <f>VLOOKUP($A258,'urban rural'!$A$11:$S$336,4,FALSE)</f>
        <v>9.3023255813953483E-5</v>
      </c>
      <c r="G258" s="424">
        <f t="shared" si="208"/>
        <v>1</v>
      </c>
      <c r="H258" s="405">
        <f t="shared" si="190"/>
        <v>1</v>
      </c>
      <c r="J258" s="405">
        <f>VLOOKUP($A258,'urban rural'!$A$11:$S$336,5,FALSE)</f>
        <v>1.4869888475836432E-4</v>
      </c>
      <c r="K258" s="424">
        <f t="shared" si="209"/>
        <v>4</v>
      </c>
      <c r="L258" s="405">
        <f t="shared" si="191"/>
        <v>4</v>
      </c>
      <c r="N258" s="405">
        <f>VLOOKUP($A258,'urban rural'!$A$11:$S$336,6,FALSE)</f>
        <v>1.0175763182238668E-4</v>
      </c>
      <c r="O258" s="424">
        <f t="shared" si="210"/>
        <v>1</v>
      </c>
      <c r="P258" s="405">
        <f t="shared" si="192"/>
        <v>1</v>
      </c>
      <c r="R258" s="405">
        <f>VLOOKUP($A258,'urban rural'!$A$11:$S$336,7,FALSE)</f>
        <v>4.839845126004873E-5</v>
      </c>
      <c r="S258" s="424">
        <f t="shared" si="211"/>
        <v>1</v>
      </c>
      <c r="T258" s="405">
        <f t="shared" si="193"/>
        <v>1</v>
      </c>
      <c r="V258" s="405">
        <f>VLOOKUP($A258,'urban rural'!$A$11:$S$336,8,FALSE)</f>
        <v>5.5813953488372095E-5</v>
      </c>
      <c r="W258" s="424">
        <f t="shared" si="212"/>
        <v>1</v>
      </c>
      <c r="X258" s="405">
        <f t="shared" si="194"/>
        <v>1</v>
      </c>
      <c r="Z258" s="405">
        <f>VLOOKUP($A258,'urban rural'!$A$11:$S$336,9,FALSE)</f>
        <v>1.20817843866171E-4</v>
      </c>
      <c r="AA258" s="424">
        <f t="shared" si="213"/>
        <v>7</v>
      </c>
      <c r="AB258" s="405">
        <f t="shared" si="195"/>
        <v>7</v>
      </c>
      <c r="AD258" s="405">
        <f>VLOOKUP($A258,'urban rural'!$A$11:$S$336,10,FALSE)</f>
        <v>4.6253469010175761E-5</v>
      </c>
      <c r="AE258" s="424">
        <f t="shared" si="214"/>
        <v>2</v>
      </c>
      <c r="AF258" s="405">
        <f t="shared" si="196"/>
        <v>2</v>
      </c>
      <c r="AH258" s="405">
        <f>VLOOKUP($A258,'urban rural'!$A$11:$S$336,11,FALSE)</f>
        <v>3.7877503122211898E-5</v>
      </c>
      <c r="AI258" s="424">
        <f t="shared" si="215"/>
        <v>2</v>
      </c>
      <c r="AJ258" s="405">
        <f t="shared" si="197"/>
        <v>2</v>
      </c>
      <c r="AL258" s="405">
        <f>VLOOKUP($A258,'urban rural'!$A$11:$S$336,12,FALSE)</f>
        <v>3.7209302325581394E-5</v>
      </c>
      <c r="AM258" s="424">
        <f t="shared" si="216"/>
        <v>6</v>
      </c>
      <c r="AN258" s="405">
        <f t="shared" si="198"/>
        <v>6</v>
      </c>
      <c r="AP258" s="405">
        <f>VLOOKUP($A258,'urban rural'!$A$11:$S$336,13,FALSE)</f>
        <v>2.7881040892193307E-5</v>
      </c>
      <c r="AQ258" s="424">
        <f t="shared" si="217"/>
        <v>6</v>
      </c>
      <c r="AR258" s="405">
        <f t="shared" si="199"/>
        <v>6</v>
      </c>
      <c r="AT258" s="405">
        <f>VLOOKUP($A258,'urban rural'!$A$11:$S$336,14,FALSE)</f>
        <v>5.5504162812210914E-5</v>
      </c>
      <c r="AU258" s="424">
        <f t="shared" si="218"/>
        <v>6</v>
      </c>
      <c r="AV258" s="405">
        <f t="shared" si="200"/>
        <v>6</v>
      </c>
      <c r="AX258" s="405">
        <f>VLOOKUP($A258,'urban rural'!$A$11:$S$336,15,FALSE)</f>
        <v>1.0520948137836827E-5</v>
      </c>
      <c r="AY258" s="424">
        <f t="shared" si="219"/>
        <v>2</v>
      </c>
      <c r="AZ258" s="405">
        <f t="shared" si="201"/>
        <v>2</v>
      </c>
      <c r="BB258" s="405" t="str">
        <f>VLOOKUP($A258,'urban rural'!$A$11:$S$336,16,FALSE)</f>
        <v>error</v>
      </c>
      <c r="BC258" s="424">
        <f t="shared" si="220"/>
        <v>1</v>
      </c>
      <c r="BD258" s="405" t="str">
        <f t="shared" si="202"/>
        <v>9999</v>
      </c>
      <c r="BF258" s="405" t="str">
        <f>VLOOKUP($A258,'urban rural'!$A$11:$S$336,17,FALSE)</f>
        <v>error</v>
      </c>
      <c r="BG258" s="424">
        <f t="shared" si="221"/>
        <v>1</v>
      </c>
      <c r="BH258" s="405" t="str">
        <f t="shared" si="203"/>
        <v>9999</v>
      </c>
      <c r="BJ258" s="405" t="str">
        <f>VLOOKUP($A258,'urban rural'!$A$11:$S$336,18,FALSE)</f>
        <v>error</v>
      </c>
      <c r="BK258" s="424">
        <f t="shared" si="222"/>
        <v>1</v>
      </c>
      <c r="BL258" s="405" t="str">
        <f t="shared" si="204"/>
        <v>9999</v>
      </c>
      <c r="BN258" s="405" t="str">
        <f>VLOOKUP($A258,'urban rural'!$A$11:$S$336,19,FALSE)</f>
        <v>error</v>
      </c>
      <c r="BO258" s="424">
        <f t="shared" si="223"/>
        <v>1</v>
      </c>
      <c r="BP258" s="405" t="str">
        <f t="shared" si="205"/>
        <v>9999</v>
      </c>
      <c r="BQ258" s="167">
        <f>VLOOKUP(A258,'[1]average earnings workplace 2012'!$A$13:$GY$599,[1]lists1!$B$12,FALSE)</f>
        <v>11.52</v>
      </c>
      <c r="BR258" s="167" t="e">
        <f t="shared" si="206"/>
        <v>#N/A</v>
      </c>
      <c r="BS258" s="167" t="e">
        <f t="shared" si="207"/>
        <v>#N/A</v>
      </c>
    </row>
    <row r="259" spans="1:71" x14ac:dyDescent="0.25">
      <c r="A259" s="420" t="s">
        <v>247</v>
      </c>
      <c r="B259" s="167" t="str">
        <f t="shared" si="188"/>
        <v>MU</v>
      </c>
      <c r="C259" s="405" t="str">
        <f>VLOOKUP(A259,'urban rural'!$A$11:$B$336,2,FALSE)</f>
        <v>Major Urban</v>
      </c>
      <c r="D259" s="167" t="str">
        <f t="shared" si="189"/>
        <v>Predominantly Urban</v>
      </c>
      <c r="F259" s="405">
        <f>VLOOKUP($A259,'urban rural'!$A$11:$S$336,4,FALSE)</f>
        <v>1.4199192462987886E-3</v>
      </c>
      <c r="G259" s="424">
        <f t="shared" si="208"/>
        <v>27</v>
      </c>
      <c r="H259" s="405">
        <f t="shared" si="190"/>
        <v>27</v>
      </c>
      <c r="J259" s="405">
        <f>VLOOKUP($A259,'urban rural'!$A$11:$S$336,5,FALSE)</f>
        <v>1.367003367003367E-3</v>
      </c>
      <c r="K259" s="424">
        <f t="shared" si="209"/>
        <v>33</v>
      </c>
      <c r="L259" s="405">
        <f t="shared" si="191"/>
        <v>33</v>
      </c>
      <c r="N259" s="405">
        <f>VLOOKUP($A259,'urban rural'!$A$11:$S$336,6,FALSE)</f>
        <v>1.5824915824915824E-3</v>
      </c>
      <c r="O259" s="424">
        <f t="shared" si="210"/>
        <v>30</v>
      </c>
      <c r="P259" s="405">
        <f t="shared" si="192"/>
        <v>30</v>
      </c>
      <c r="R259" s="405">
        <f>VLOOKUP($A259,'urban rural'!$A$11:$S$336,7,FALSE)</f>
        <v>1.3020235481878708E-3</v>
      </c>
      <c r="S259" s="424">
        <f t="shared" si="211"/>
        <v>31</v>
      </c>
      <c r="T259" s="405">
        <f t="shared" si="193"/>
        <v>31</v>
      </c>
      <c r="V259" s="405">
        <f>VLOOKUP($A259,'urban rural'!$A$11:$S$336,8,FALSE)</f>
        <v>1.9515477792732166E-4</v>
      </c>
      <c r="W259" s="424">
        <f t="shared" si="212"/>
        <v>3</v>
      </c>
      <c r="X259" s="405">
        <f t="shared" si="194"/>
        <v>3</v>
      </c>
      <c r="Z259" s="405">
        <f>VLOOKUP($A259,'urban rural'!$A$11:$S$336,9,FALSE)</f>
        <v>1.0101010101010101E-4</v>
      </c>
      <c r="AA259" s="424">
        <f t="shared" si="213"/>
        <v>3</v>
      </c>
      <c r="AB259" s="405">
        <f t="shared" si="195"/>
        <v>3</v>
      </c>
      <c r="AD259" s="405">
        <f>VLOOKUP($A259,'urban rural'!$A$11:$S$336,10,FALSE)</f>
        <v>2.7609427609427608E-4</v>
      </c>
      <c r="AE259" s="424">
        <f t="shared" si="214"/>
        <v>12</v>
      </c>
      <c r="AF259" s="405">
        <f t="shared" si="196"/>
        <v>12</v>
      </c>
      <c r="AH259" s="405">
        <f>VLOOKUP($A259,'urban rural'!$A$11:$S$336,11,FALSE)</f>
        <v>1.163445737529272E-4</v>
      </c>
      <c r="AI259" s="424">
        <f t="shared" si="215"/>
        <v>3</v>
      </c>
      <c r="AJ259" s="405">
        <f t="shared" si="197"/>
        <v>3</v>
      </c>
      <c r="AL259" s="405">
        <f>VLOOKUP($A259,'urban rural'!$A$11:$S$336,12,FALSE)</f>
        <v>1.224764468371467E-3</v>
      </c>
      <c r="AM259" s="424">
        <f t="shared" si="216"/>
        <v>36</v>
      </c>
      <c r="AN259" s="405">
        <f t="shared" si="198"/>
        <v>36</v>
      </c>
      <c r="AP259" s="405">
        <f>VLOOKUP($A259,'urban rural'!$A$11:$S$336,13,FALSE)</f>
        <v>1.265993265993266E-3</v>
      </c>
      <c r="AQ259" s="424">
        <f t="shared" si="217"/>
        <v>36</v>
      </c>
      <c r="AR259" s="405">
        <f t="shared" si="199"/>
        <v>36</v>
      </c>
      <c r="AT259" s="405">
        <f>VLOOKUP($A259,'urban rural'!$A$11:$S$336,14,FALSE)</f>
        <v>1.3063973063973063E-3</v>
      </c>
      <c r="AU259" s="424">
        <f t="shared" si="218"/>
        <v>35</v>
      </c>
      <c r="AV259" s="405">
        <f t="shared" si="200"/>
        <v>35</v>
      </c>
      <c r="AX259" s="405">
        <f>VLOOKUP($A259,'urban rural'!$A$11:$S$336,15,FALSE)</f>
        <v>1.1856789744349437E-3</v>
      </c>
      <c r="AY259" s="424">
        <f t="shared" si="219"/>
        <v>38</v>
      </c>
      <c r="AZ259" s="405">
        <f t="shared" si="201"/>
        <v>38</v>
      </c>
      <c r="BB259" s="405" t="str">
        <f>VLOOKUP($A259,'urban rural'!$A$11:$S$336,16,FALSE)</f>
        <v>error</v>
      </c>
      <c r="BC259" s="424">
        <f t="shared" si="220"/>
        <v>1</v>
      </c>
      <c r="BD259" s="405" t="str">
        <f t="shared" si="202"/>
        <v>9999</v>
      </c>
      <c r="BF259" s="405" t="str">
        <f>VLOOKUP($A259,'urban rural'!$A$11:$S$336,17,FALSE)</f>
        <v>error</v>
      </c>
      <c r="BG259" s="424">
        <f t="shared" si="221"/>
        <v>1</v>
      </c>
      <c r="BH259" s="405" t="str">
        <f t="shared" si="203"/>
        <v>9999</v>
      </c>
      <c r="BJ259" s="405" t="str">
        <f>VLOOKUP($A259,'urban rural'!$A$11:$S$336,18,FALSE)</f>
        <v>error</v>
      </c>
      <c r="BK259" s="424">
        <f t="shared" si="222"/>
        <v>1</v>
      </c>
      <c r="BL259" s="405" t="str">
        <f t="shared" si="204"/>
        <v>9999</v>
      </c>
      <c r="BN259" s="405" t="str">
        <f>VLOOKUP($A259,'urban rural'!$A$11:$S$336,19,FALSE)</f>
        <v>error</v>
      </c>
      <c r="BO259" s="424">
        <f t="shared" si="223"/>
        <v>1</v>
      </c>
      <c r="BP259" s="405" t="str">
        <f t="shared" si="205"/>
        <v>9999</v>
      </c>
      <c r="BQ259" s="167">
        <f>VLOOKUP(A259,'[1]average earnings workplace 2012'!$A$13:$GY$599,[1]lists1!$B$12,FALSE)</f>
        <v>11.37</v>
      </c>
      <c r="BR259" s="167" t="e">
        <f t="shared" si="206"/>
        <v>#N/A</v>
      </c>
      <c r="BS259" s="167" t="e">
        <f t="shared" si="207"/>
        <v>#N/A</v>
      </c>
    </row>
    <row r="260" spans="1:71" x14ac:dyDescent="0.25">
      <c r="A260" s="420" t="s">
        <v>248</v>
      </c>
      <c r="B260" s="167" t="str">
        <f t="shared" si="188"/>
        <v>LU</v>
      </c>
      <c r="C260" s="405" t="str">
        <f>VLOOKUP(A260,'urban rural'!$A$11:$B$336,2,FALSE)</f>
        <v>Large Urban</v>
      </c>
      <c r="D260" s="167" t="str">
        <f t="shared" si="189"/>
        <v>Predominantly Urban</v>
      </c>
      <c r="F260" s="405">
        <f>VLOOKUP($A260,'urban rural'!$A$11:$S$336,4,FALSE)</f>
        <v>5.731173380035026E-3</v>
      </c>
      <c r="G260" s="424">
        <f t="shared" si="208"/>
        <v>36</v>
      </c>
      <c r="H260" s="405">
        <f t="shared" si="190"/>
        <v>36</v>
      </c>
      <c r="J260" s="405">
        <f>VLOOKUP($A260,'urban rural'!$A$11:$S$336,5,FALSE)</f>
        <v>4.3304347826086959E-3</v>
      </c>
      <c r="K260" s="424">
        <f t="shared" si="209"/>
        <v>36</v>
      </c>
      <c r="L260" s="405">
        <f t="shared" si="191"/>
        <v>36</v>
      </c>
      <c r="N260" s="405">
        <f>VLOOKUP($A260,'urban rural'!$A$11:$S$336,6,FALSE)</f>
        <v>4.5173745173745176E-3</v>
      </c>
      <c r="O260" s="424">
        <f t="shared" si="210"/>
        <v>35</v>
      </c>
      <c r="P260" s="405">
        <f t="shared" si="192"/>
        <v>35</v>
      </c>
      <c r="R260" s="405">
        <f>VLOOKUP($A260,'urban rural'!$A$11:$S$336,7,FALSE)</f>
        <v>3.8452162089964072E-3</v>
      </c>
      <c r="S260" s="424">
        <f t="shared" si="211"/>
        <v>34</v>
      </c>
      <c r="T260" s="405">
        <f t="shared" si="193"/>
        <v>34</v>
      </c>
      <c r="V260" s="405">
        <f>VLOOKUP($A260,'urban rural'!$A$11:$S$336,8,FALSE)</f>
        <v>2.1366024518388793E-3</v>
      </c>
      <c r="W260" s="424">
        <f t="shared" si="212"/>
        <v>37</v>
      </c>
      <c r="X260" s="405">
        <f t="shared" si="194"/>
        <v>37</v>
      </c>
      <c r="Z260" s="405">
        <f>VLOOKUP($A260,'urban rural'!$A$11:$S$336,9,FALSE)</f>
        <v>8.9999999999999998E-4</v>
      </c>
      <c r="AA260" s="424">
        <f t="shared" si="213"/>
        <v>34</v>
      </c>
      <c r="AB260" s="405">
        <f t="shared" si="195"/>
        <v>34</v>
      </c>
      <c r="AD260" s="405">
        <f>VLOOKUP($A260,'urban rural'!$A$11:$S$336,10,FALSE)</f>
        <v>1.1282711282711282E-3</v>
      </c>
      <c r="AE260" s="424">
        <f t="shared" si="214"/>
        <v>32</v>
      </c>
      <c r="AF260" s="405">
        <f t="shared" si="196"/>
        <v>32</v>
      </c>
      <c r="AH260" s="405">
        <f>VLOOKUP($A260,'urban rural'!$A$11:$S$336,11,FALSE)</f>
        <v>1.1277353597044341E-3</v>
      </c>
      <c r="AI260" s="424">
        <f t="shared" si="215"/>
        <v>37</v>
      </c>
      <c r="AJ260" s="405">
        <f t="shared" si="197"/>
        <v>37</v>
      </c>
      <c r="AL260" s="405">
        <f>VLOOKUP($A260,'urban rural'!$A$11:$S$336,12,FALSE)</f>
        <v>3.5901926444833624E-3</v>
      </c>
      <c r="AM260" s="424">
        <f t="shared" si="216"/>
        <v>35</v>
      </c>
      <c r="AN260" s="405">
        <f t="shared" si="198"/>
        <v>35</v>
      </c>
      <c r="AP260" s="405">
        <f>VLOOKUP($A260,'urban rural'!$A$11:$S$336,13,FALSE)</f>
        <v>3.4304347826086957E-3</v>
      </c>
      <c r="AQ260" s="424">
        <f t="shared" si="217"/>
        <v>35</v>
      </c>
      <c r="AR260" s="405">
        <f t="shared" si="199"/>
        <v>35</v>
      </c>
      <c r="AT260" s="405">
        <f>VLOOKUP($A260,'urban rural'!$A$11:$S$336,14,FALSE)</f>
        <v>3.3891033891033889E-3</v>
      </c>
      <c r="AU260" s="424">
        <f t="shared" si="218"/>
        <v>35</v>
      </c>
      <c r="AV260" s="405">
        <f t="shared" si="200"/>
        <v>35</v>
      </c>
      <c r="AX260" s="405">
        <f>VLOOKUP($A260,'urban rural'!$A$11:$S$336,15,FALSE)</f>
        <v>2.7174808492919727E-3</v>
      </c>
      <c r="AY260" s="424">
        <f t="shared" si="219"/>
        <v>34</v>
      </c>
      <c r="AZ260" s="405">
        <f t="shared" si="201"/>
        <v>34</v>
      </c>
      <c r="BB260" s="405" t="str">
        <f>VLOOKUP($A260,'urban rural'!$A$11:$S$336,16,FALSE)</f>
        <v>error</v>
      </c>
      <c r="BC260" s="424">
        <f t="shared" si="220"/>
        <v>1</v>
      </c>
      <c r="BD260" s="405" t="str">
        <f t="shared" si="202"/>
        <v>9999</v>
      </c>
      <c r="BF260" s="405" t="str">
        <f>VLOOKUP($A260,'urban rural'!$A$11:$S$336,17,FALSE)</f>
        <v>error</v>
      </c>
      <c r="BG260" s="424">
        <f t="shared" si="221"/>
        <v>1</v>
      </c>
      <c r="BH260" s="405" t="str">
        <f t="shared" si="203"/>
        <v>9999</v>
      </c>
      <c r="BJ260" s="405" t="str">
        <f>VLOOKUP($A260,'urban rural'!$A$11:$S$336,18,FALSE)</f>
        <v>error</v>
      </c>
      <c r="BK260" s="424">
        <f t="shared" si="222"/>
        <v>1</v>
      </c>
      <c r="BL260" s="405" t="str">
        <f t="shared" si="204"/>
        <v>9999</v>
      </c>
      <c r="BN260" s="405" t="str">
        <f>VLOOKUP($A260,'urban rural'!$A$11:$S$336,19,FALSE)</f>
        <v>error</v>
      </c>
      <c r="BO260" s="424">
        <f t="shared" si="223"/>
        <v>1</v>
      </c>
      <c r="BP260" s="405" t="str">
        <f t="shared" si="205"/>
        <v>9999</v>
      </c>
      <c r="BQ260" s="167">
        <f>VLOOKUP(A260,'[1]average earnings workplace 2012'!$A$13:$GY$599,[1]lists1!$B$12,FALSE)</f>
        <v>14.45</v>
      </c>
      <c r="BR260" s="167" t="e">
        <f t="shared" si="206"/>
        <v>#N/A</v>
      </c>
      <c r="BS260" s="167" t="e">
        <f t="shared" si="207"/>
        <v>#N/A</v>
      </c>
    </row>
    <row r="261" spans="1:71" x14ac:dyDescent="0.25">
      <c r="A261" s="420" t="s">
        <v>249</v>
      </c>
      <c r="B261" s="167" t="str">
        <f t="shared" si="188"/>
        <v>LU</v>
      </c>
      <c r="C261" s="405" t="str">
        <f>VLOOKUP(A261,'urban rural'!$A$11:$B$336,2,FALSE)</f>
        <v>Large Urban</v>
      </c>
      <c r="D261" s="167" t="str">
        <f t="shared" si="189"/>
        <v>Predominantly Urban</v>
      </c>
      <c r="F261" s="405">
        <f>VLOOKUP($A261,'urban rural'!$A$11:$S$336,4,FALSE)</f>
        <v>7.7883472057074907E-4</v>
      </c>
      <c r="G261" s="424">
        <f t="shared" si="208"/>
        <v>18</v>
      </c>
      <c r="H261" s="405">
        <f t="shared" si="190"/>
        <v>18</v>
      </c>
      <c r="J261" s="405">
        <f>VLOOKUP($A261,'urban rural'!$A$11:$S$336,5,FALSE)</f>
        <v>4.6470588235294119E-4</v>
      </c>
      <c r="K261" s="424">
        <f t="shared" si="209"/>
        <v>16</v>
      </c>
      <c r="L261" s="405">
        <f t="shared" si="191"/>
        <v>16</v>
      </c>
      <c r="N261" s="405">
        <f>VLOOKUP($A261,'urban rural'!$A$11:$S$336,6,FALSE)</f>
        <v>6.4497385241138873E-4</v>
      </c>
      <c r="O261" s="424">
        <f t="shared" si="210"/>
        <v>17</v>
      </c>
      <c r="P261" s="405">
        <f t="shared" si="192"/>
        <v>17</v>
      </c>
      <c r="R261" s="405">
        <f>VLOOKUP($A261,'urban rural'!$A$11:$S$336,7,FALSE)</f>
        <v>4.6283689533664038E-4</v>
      </c>
      <c r="S261" s="424">
        <f t="shared" si="211"/>
        <v>15</v>
      </c>
      <c r="T261" s="405">
        <f t="shared" si="193"/>
        <v>15</v>
      </c>
      <c r="V261" s="405">
        <f>VLOOKUP($A261,'urban rural'!$A$11:$S$336,8,FALSE)</f>
        <v>7.015457788347206E-4</v>
      </c>
      <c r="W261" s="424">
        <f t="shared" si="212"/>
        <v>19</v>
      </c>
      <c r="X261" s="405">
        <f t="shared" si="194"/>
        <v>19</v>
      </c>
      <c r="Z261" s="405">
        <f>VLOOKUP($A261,'urban rural'!$A$11:$S$336,9,FALSE)</f>
        <v>3.647058823529412E-4</v>
      </c>
      <c r="AA261" s="424">
        <f t="shared" si="213"/>
        <v>22</v>
      </c>
      <c r="AB261" s="405">
        <f t="shared" si="195"/>
        <v>22</v>
      </c>
      <c r="AD261" s="405">
        <f>VLOOKUP($A261,'urban rural'!$A$11:$S$336,10,FALSE)</f>
        <v>5.5781522370714702E-4</v>
      </c>
      <c r="AE261" s="424">
        <f t="shared" si="214"/>
        <v>24</v>
      </c>
      <c r="AF261" s="405">
        <f t="shared" si="196"/>
        <v>24</v>
      </c>
      <c r="AH261" s="405">
        <f>VLOOKUP($A261,'urban rural'!$A$11:$S$336,11,FALSE)</f>
        <v>3.8281019474668978E-4</v>
      </c>
      <c r="AI261" s="424">
        <f t="shared" si="215"/>
        <v>22</v>
      </c>
      <c r="AJ261" s="405">
        <f t="shared" si="197"/>
        <v>22</v>
      </c>
      <c r="AL261" s="405">
        <f>VLOOKUP($A261,'urban rural'!$A$11:$S$336,12,FALSE)</f>
        <v>8.3234244946492271E-5</v>
      </c>
      <c r="AM261" s="424">
        <f t="shared" si="216"/>
        <v>8</v>
      </c>
      <c r="AN261" s="405">
        <f t="shared" si="198"/>
        <v>8</v>
      </c>
      <c r="AP261" s="405">
        <f>VLOOKUP($A261,'urban rural'!$A$11:$S$336,13,FALSE)</f>
        <v>1.0588235294117647E-4</v>
      </c>
      <c r="AQ261" s="424">
        <f t="shared" si="217"/>
        <v>11</v>
      </c>
      <c r="AR261" s="405">
        <f t="shared" si="199"/>
        <v>11</v>
      </c>
      <c r="AT261" s="405">
        <f>VLOOKUP($A261,'urban rural'!$A$11:$S$336,14,FALSE)</f>
        <v>9.2969203951191165E-5</v>
      </c>
      <c r="AU261" s="424">
        <f t="shared" si="218"/>
        <v>11</v>
      </c>
      <c r="AV261" s="405">
        <f t="shared" si="200"/>
        <v>11</v>
      </c>
      <c r="AX261" s="405">
        <f>VLOOKUP($A261,'urban rural'!$A$11:$S$336,15,FALSE)</f>
        <v>8.0026700589950632E-5</v>
      </c>
      <c r="AY261" s="424">
        <f t="shared" si="219"/>
        <v>9</v>
      </c>
      <c r="AZ261" s="405">
        <f t="shared" si="201"/>
        <v>9</v>
      </c>
      <c r="BB261" s="405" t="str">
        <f>VLOOKUP($A261,'urban rural'!$A$11:$S$336,16,FALSE)</f>
        <v>error</v>
      </c>
      <c r="BC261" s="424">
        <f t="shared" si="220"/>
        <v>1</v>
      </c>
      <c r="BD261" s="405" t="str">
        <f t="shared" si="202"/>
        <v>9999</v>
      </c>
      <c r="BF261" s="405" t="str">
        <f>VLOOKUP($A261,'urban rural'!$A$11:$S$336,17,FALSE)</f>
        <v>error</v>
      </c>
      <c r="BG261" s="424">
        <f t="shared" si="221"/>
        <v>1</v>
      </c>
      <c r="BH261" s="405" t="str">
        <f t="shared" si="203"/>
        <v>9999</v>
      </c>
      <c r="BJ261" s="405" t="str">
        <f>VLOOKUP($A261,'urban rural'!$A$11:$S$336,18,FALSE)</f>
        <v>error</v>
      </c>
      <c r="BK261" s="424">
        <f t="shared" si="222"/>
        <v>1</v>
      </c>
      <c r="BL261" s="405" t="str">
        <f t="shared" si="204"/>
        <v>9999</v>
      </c>
      <c r="BN261" s="405" t="str">
        <f>VLOOKUP($A261,'urban rural'!$A$11:$S$336,19,FALSE)</f>
        <v>error</v>
      </c>
      <c r="BO261" s="424">
        <f t="shared" si="223"/>
        <v>1</v>
      </c>
      <c r="BP261" s="405" t="str">
        <f t="shared" si="205"/>
        <v>9999</v>
      </c>
      <c r="BQ261" s="167">
        <f>VLOOKUP(A261,'[1]average earnings workplace 2012'!$A$13:$GY$599,[1]lists1!$B$12,FALSE)</f>
        <v>11.41</v>
      </c>
      <c r="BR261" s="167" t="e">
        <f t="shared" si="206"/>
        <v>#N/A</v>
      </c>
      <c r="BS261" s="167" t="e">
        <f t="shared" si="207"/>
        <v>#N/A</v>
      </c>
    </row>
    <row r="262" spans="1:71" x14ac:dyDescent="0.25">
      <c r="A262" s="420" t="s">
        <v>250</v>
      </c>
      <c r="B262" s="167" t="str">
        <f t="shared" si="188"/>
        <v>MU</v>
      </c>
      <c r="C262" s="405" t="str">
        <f>VLOOKUP(A262,'urban rural'!$A$11:$B$336,2,FALSE)</f>
        <v>Major Urban</v>
      </c>
      <c r="D262" s="167" t="str">
        <f t="shared" si="189"/>
        <v>Predominantly Urban</v>
      </c>
      <c r="F262" s="405">
        <f>VLOOKUP($A262,'urban rural'!$A$11:$S$336,4,FALSE)</f>
        <v>8.111913357400722E-3</v>
      </c>
      <c r="G262" s="424">
        <f t="shared" si="208"/>
        <v>62</v>
      </c>
      <c r="H262" s="405">
        <f t="shared" si="190"/>
        <v>62</v>
      </c>
      <c r="J262" s="405">
        <f>VLOOKUP($A262,'urban rural'!$A$11:$S$336,5,FALSE)</f>
        <v>7.9580220562077558E-3</v>
      </c>
      <c r="K262" s="424">
        <f t="shared" si="209"/>
        <v>64</v>
      </c>
      <c r="L262" s="405">
        <f t="shared" si="191"/>
        <v>64</v>
      </c>
      <c r="N262" s="405">
        <f>VLOOKUP($A262,'urban rural'!$A$11:$S$336,6,FALSE)</f>
        <v>8.8689217758985209E-3</v>
      </c>
      <c r="O262" s="424">
        <f t="shared" si="210"/>
        <v>65</v>
      </c>
      <c r="P262" s="405">
        <f t="shared" si="192"/>
        <v>65</v>
      </c>
      <c r="R262" s="405">
        <f>VLOOKUP($A262,'urban rural'!$A$11:$S$336,7,FALSE)</f>
        <v>5.8453786014522604E-3</v>
      </c>
      <c r="S262" s="424">
        <f t="shared" si="211"/>
        <v>65</v>
      </c>
      <c r="T262" s="405">
        <f t="shared" si="193"/>
        <v>65</v>
      </c>
      <c r="V262" s="405">
        <f>VLOOKUP($A262,'urban rural'!$A$11:$S$336,8,FALSE)</f>
        <v>3.1227436823104693E-3</v>
      </c>
      <c r="W262" s="424">
        <f t="shared" si="212"/>
        <v>55</v>
      </c>
      <c r="X262" s="405">
        <f t="shared" si="194"/>
        <v>55</v>
      </c>
      <c r="Z262" s="405">
        <f>VLOOKUP($A262,'urban rural'!$A$11:$S$336,9,FALSE)</f>
        <v>2.8139452152258983E-3</v>
      </c>
      <c r="AA262" s="424">
        <f t="shared" si="213"/>
        <v>61</v>
      </c>
      <c r="AB262" s="405">
        <f t="shared" si="195"/>
        <v>61</v>
      </c>
      <c r="AD262" s="405">
        <f>VLOOKUP($A262,'urban rural'!$A$11:$S$336,10,FALSE)</f>
        <v>3.1501057082452431E-3</v>
      </c>
      <c r="AE262" s="424">
        <f t="shared" si="214"/>
        <v>60</v>
      </c>
      <c r="AF262" s="405">
        <f t="shared" si="196"/>
        <v>60</v>
      </c>
      <c r="AH262" s="405">
        <f>VLOOKUP($A262,'urban rural'!$A$11:$S$336,11,FALSE)</f>
        <v>1.6830735898582542E-3</v>
      </c>
      <c r="AI262" s="424">
        <f t="shared" si="215"/>
        <v>59</v>
      </c>
      <c r="AJ262" s="405">
        <f t="shared" si="197"/>
        <v>59</v>
      </c>
      <c r="AL262" s="405">
        <f>VLOOKUP($A262,'urban rural'!$A$11:$S$336,12,FALSE)</f>
        <v>4.9891696750902527E-3</v>
      </c>
      <c r="AM262" s="424">
        <f t="shared" si="216"/>
        <v>65</v>
      </c>
      <c r="AN262" s="405">
        <f t="shared" si="198"/>
        <v>65</v>
      </c>
      <c r="AP262" s="405">
        <f>VLOOKUP($A262,'urban rural'!$A$11:$S$336,13,FALSE)</f>
        <v>5.1440768409818571E-3</v>
      </c>
      <c r="AQ262" s="424">
        <f t="shared" si="217"/>
        <v>64</v>
      </c>
      <c r="AR262" s="405">
        <f t="shared" si="199"/>
        <v>64</v>
      </c>
      <c r="AT262" s="405">
        <f>VLOOKUP($A262,'urban rural'!$A$11:$S$336,14,FALSE)</f>
        <v>5.7188160676532769E-3</v>
      </c>
      <c r="AU262" s="424">
        <f t="shared" si="218"/>
        <v>65</v>
      </c>
      <c r="AV262" s="405">
        <f t="shared" si="200"/>
        <v>65</v>
      </c>
      <c r="AX262" s="405">
        <f>VLOOKUP($A262,'urban rural'!$A$11:$S$336,15,FALSE)</f>
        <v>4.1623050115940068E-3</v>
      </c>
      <c r="AY262" s="424">
        <f t="shared" si="219"/>
        <v>64</v>
      </c>
      <c r="AZ262" s="405">
        <f t="shared" si="201"/>
        <v>64</v>
      </c>
      <c r="BB262" s="405" t="str">
        <f>VLOOKUP($A262,'urban rural'!$A$11:$S$336,16,FALSE)</f>
        <v>error</v>
      </c>
      <c r="BC262" s="424">
        <f t="shared" si="220"/>
        <v>1</v>
      </c>
      <c r="BD262" s="405" t="str">
        <f t="shared" si="202"/>
        <v>9999</v>
      </c>
      <c r="BF262" s="405" t="str">
        <f>VLOOKUP($A262,'urban rural'!$A$11:$S$336,17,FALSE)</f>
        <v>error</v>
      </c>
      <c r="BG262" s="424">
        <f t="shared" si="221"/>
        <v>1</v>
      </c>
      <c r="BH262" s="405" t="str">
        <f t="shared" si="203"/>
        <v>9999</v>
      </c>
      <c r="BJ262" s="405" t="str">
        <f>VLOOKUP($A262,'urban rural'!$A$11:$S$336,18,FALSE)</f>
        <v>error</v>
      </c>
      <c r="BK262" s="424">
        <f t="shared" si="222"/>
        <v>1</v>
      </c>
      <c r="BL262" s="405" t="str">
        <f t="shared" si="204"/>
        <v>9999</v>
      </c>
      <c r="BN262" s="405" t="str">
        <f>VLOOKUP($A262,'urban rural'!$A$11:$S$336,19,FALSE)</f>
        <v>error</v>
      </c>
      <c r="BO262" s="424">
        <f t="shared" si="223"/>
        <v>1</v>
      </c>
      <c r="BP262" s="405" t="str">
        <f t="shared" si="205"/>
        <v>9999</v>
      </c>
      <c r="BQ262" s="167">
        <f>VLOOKUP(A262,'[1]average earnings workplace 2012'!$A$13:$GY$599,[1]lists1!$B$12,FALSE)</f>
        <v>19.43</v>
      </c>
      <c r="BR262" s="167" t="e">
        <f t="shared" si="206"/>
        <v>#N/A</v>
      </c>
      <c r="BS262" s="167" t="e">
        <f t="shared" si="207"/>
        <v>#N/A</v>
      </c>
    </row>
    <row r="263" spans="1:71" x14ac:dyDescent="0.25">
      <c r="A263" s="420" t="s">
        <v>251</v>
      </c>
      <c r="B263" s="167" t="str">
        <f t="shared" si="188"/>
        <v>MU</v>
      </c>
      <c r="C263" s="405" t="str">
        <f>VLOOKUP(A263,'urban rural'!$A$11:$B$336,2,FALSE)</f>
        <v>Major Urban</v>
      </c>
      <c r="D263" s="167" t="str">
        <f t="shared" si="189"/>
        <v>Predominantly Urban</v>
      </c>
      <c r="F263" s="405">
        <f>VLOOKUP($A263,'urban rural'!$A$11:$S$336,4,FALSE)</f>
        <v>1.3841201716738197E-3</v>
      </c>
      <c r="G263" s="424">
        <f t="shared" si="208"/>
        <v>26</v>
      </c>
      <c r="H263" s="405">
        <f t="shared" si="190"/>
        <v>26</v>
      </c>
      <c r="J263" s="405">
        <f>VLOOKUP($A263,'urban rural'!$A$11:$S$336,5,FALSE)</f>
        <v>9.3617021276595747E-4</v>
      </c>
      <c r="K263" s="424">
        <f t="shared" si="209"/>
        <v>25</v>
      </c>
      <c r="L263" s="405">
        <f t="shared" si="191"/>
        <v>25</v>
      </c>
      <c r="N263" s="405">
        <f>VLOOKUP($A263,'urban rural'!$A$11:$S$336,6,FALSE)</f>
        <v>1.1181434599156117E-3</v>
      </c>
      <c r="O263" s="424">
        <f t="shared" si="210"/>
        <v>24</v>
      </c>
      <c r="P263" s="405">
        <f t="shared" si="192"/>
        <v>24</v>
      </c>
      <c r="R263" s="405">
        <f>VLOOKUP($A263,'urban rural'!$A$11:$S$336,7,FALSE)</f>
        <v>1.3901600806490359E-3</v>
      </c>
      <c r="S263" s="424">
        <f t="shared" si="211"/>
        <v>32</v>
      </c>
      <c r="T263" s="405">
        <f t="shared" si="193"/>
        <v>32</v>
      </c>
      <c r="V263" s="405">
        <f>VLOOKUP($A263,'urban rural'!$A$11:$S$336,8,FALSE)</f>
        <v>1.2339055793991417E-3</v>
      </c>
      <c r="W263" s="424">
        <f t="shared" si="212"/>
        <v>37</v>
      </c>
      <c r="X263" s="405">
        <f t="shared" si="194"/>
        <v>37</v>
      </c>
      <c r="Z263" s="405">
        <f>VLOOKUP($A263,'urban rural'!$A$11:$S$336,9,FALSE)</f>
        <v>7.5531914893617021E-4</v>
      </c>
      <c r="AA263" s="424">
        <f t="shared" si="213"/>
        <v>39</v>
      </c>
      <c r="AB263" s="405">
        <f t="shared" si="195"/>
        <v>39</v>
      </c>
      <c r="AD263" s="405">
        <f>VLOOKUP($A263,'urban rural'!$A$11:$S$336,10,FALSE)</f>
        <v>8.5443037974683542E-4</v>
      </c>
      <c r="AE263" s="424">
        <f t="shared" si="214"/>
        <v>34</v>
      </c>
      <c r="AF263" s="405">
        <f t="shared" si="196"/>
        <v>34</v>
      </c>
      <c r="AH263" s="405">
        <f>VLOOKUP($A263,'urban rural'!$A$11:$S$336,11,FALSE)</f>
        <v>8.8208126419513436E-4</v>
      </c>
      <c r="AI263" s="424">
        <f t="shared" si="215"/>
        <v>43</v>
      </c>
      <c r="AJ263" s="405">
        <f t="shared" si="197"/>
        <v>43</v>
      </c>
      <c r="AL263" s="405">
        <f>VLOOKUP($A263,'urban rural'!$A$11:$S$336,12,FALSE)</f>
        <v>1.5021459227467811E-4</v>
      </c>
      <c r="AM263" s="424">
        <f t="shared" si="216"/>
        <v>14</v>
      </c>
      <c r="AN263" s="405">
        <f t="shared" si="198"/>
        <v>14</v>
      </c>
      <c r="AP263" s="405">
        <f>VLOOKUP($A263,'urban rural'!$A$11:$S$336,13,FALSE)</f>
        <v>1.8085106382978723E-4</v>
      </c>
      <c r="AQ263" s="424">
        <f t="shared" si="217"/>
        <v>16</v>
      </c>
      <c r="AR263" s="405">
        <f t="shared" si="199"/>
        <v>16</v>
      </c>
      <c r="AT263" s="405">
        <f>VLOOKUP($A263,'urban rural'!$A$11:$S$336,14,FALSE)</f>
        <v>2.6371308016877635E-4</v>
      </c>
      <c r="AU263" s="424">
        <f t="shared" si="218"/>
        <v>17</v>
      </c>
      <c r="AV263" s="405">
        <f t="shared" si="200"/>
        <v>17</v>
      </c>
      <c r="AX263" s="405">
        <f>VLOOKUP($A263,'urban rural'!$A$11:$S$336,15,FALSE)</f>
        <v>5.0807881645390147E-4</v>
      </c>
      <c r="AY263" s="424">
        <f t="shared" si="219"/>
        <v>25</v>
      </c>
      <c r="AZ263" s="405">
        <f t="shared" si="201"/>
        <v>25</v>
      </c>
      <c r="BB263" s="405" t="str">
        <f>VLOOKUP($A263,'urban rural'!$A$11:$S$336,16,FALSE)</f>
        <v>error</v>
      </c>
      <c r="BC263" s="424">
        <f t="shared" si="220"/>
        <v>1</v>
      </c>
      <c r="BD263" s="405" t="str">
        <f t="shared" si="202"/>
        <v>9999</v>
      </c>
      <c r="BF263" s="405" t="str">
        <f>VLOOKUP($A263,'urban rural'!$A$11:$S$336,17,FALSE)</f>
        <v>error</v>
      </c>
      <c r="BG263" s="424">
        <f t="shared" si="221"/>
        <v>1</v>
      </c>
      <c r="BH263" s="405" t="str">
        <f t="shared" si="203"/>
        <v>9999</v>
      </c>
      <c r="BJ263" s="405" t="str">
        <f>VLOOKUP($A263,'urban rural'!$A$11:$S$336,18,FALSE)</f>
        <v>error</v>
      </c>
      <c r="BK263" s="424">
        <f t="shared" si="222"/>
        <v>1</v>
      </c>
      <c r="BL263" s="405" t="str">
        <f t="shared" si="204"/>
        <v>9999</v>
      </c>
      <c r="BN263" s="405" t="str">
        <f>VLOOKUP($A263,'urban rural'!$A$11:$S$336,19,FALSE)</f>
        <v>error</v>
      </c>
      <c r="BO263" s="424">
        <f t="shared" si="223"/>
        <v>1</v>
      </c>
      <c r="BP263" s="405" t="str">
        <f t="shared" si="205"/>
        <v>9999</v>
      </c>
      <c r="BQ263" s="167">
        <f>VLOOKUP(A263,'[1]average earnings workplace 2012'!$A$13:$GY$599,[1]lists1!$B$12,FALSE)</f>
        <v>16.59</v>
      </c>
      <c r="BR263" s="167" t="e">
        <f t="shared" si="206"/>
        <v>#N/A</v>
      </c>
      <c r="BS263" s="167" t="e">
        <f t="shared" si="207"/>
        <v>#N/A</v>
      </c>
    </row>
    <row r="264" spans="1:71" x14ac:dyDescent="0.25">
      <c r="A264" s="420" t="s">
        <v>766</v>
      </c>
      <c r="B264" s="167" t="str">
        <f t="shared" si="188"/>
        <v>SR</v>
      </c>
      <c r="C264" s="405" t="str">
        <f>VLOOKUP(A264,'urban rural'!$A$11:$B$336,2,FALSE)</f>
        <v>Significant Rural</v>
      </c>
      <c r="D264" s="167" t="str">
        <f t="shared" si="189"/>
        <v>Significant Rural</v>
      </c>
      <c r="F264" s="405">
        <f>VLOOKUP($A264,'urban rural'!$A$11:$S$336,4,FALSE)</f>
        <v>8.4496693607641435E-4</v>
      </c>
      <c r="G264" s="424">
        <f t="shared" si="208"/>
        <v>24</v>
      </c>
      <c r="H264" s="405">
        <f t="shared" si="190"/>
        <v>24</v>
      </c>
      <c r="J264" s="405">
        <f>VLOOKUP($A264,'urban rural'!$A$11:$S$336,5,FALSE)</f>
        <v>5.7287889775199424E-4</v>
      </c>
      <c r="K264" s="424">
        <f t="shared" si="209"/>
        <v>26</v>
      </c>
      <c r="L264" s="405">
        <f t="shared" si="191"/>
        <v>26</v>
      </c>
      <c r="N264" s="405">
        <f>VLOOKUP($A264,'urban rural'!$A$11:$S$336,6,FALSE)</f>
        <v>7.8136200716845882E-4</v>
      </c>
      <c r="O264" s="424">
        <f t="shared" si="210"/>
        <v>26</v>
      </c>
      <c r="P264" s="405">
        <f t="shared" si="192"/>
        <v>26</v>
      </c>
      <c r="R264" s="405">
        <f>VLOOKUP($A264,'urban rural'!$A$11:$S$336,7,FALSE)</f>
        <v>8.3601367741203221E-4</v>
      </c>
      <c r="S264" s="424">
        <f t="shared" si="211"/>
        <v>32</v>
      </c>
      <c r="T264" s="405">
        <f t="shared" si="193"/>
        <v>32</v>
      </c>
      <c r="V264" s="405">
        <f>VLOOKUP($A264,'urban rural'!$A$11:$S$336,8,FALSE)</f>
        <v>7.7883908890521677E-4</v>
      </c>
      <c r="W264" s="424">
        <f t="shared" si="212"/>
        <v>32</v>
      </c>
      <c r="X264" s="405">
        <f t="shared" si="194"/>
        <v>32</v>
      </c>
      <c r="Z264" s="405">
        <f>VLOOKUP($A264,'urban rural'!$A$11:$S$336,9,FALSE)</f>
        <v>4.6410442349528643E-4</v>
      </c>
      <c r="AA264" s="424">
        <f t="shared" si="213"/>
        <v>42</v>
      </c>
      <c r="AB264" s="405">
        <f t="shared" si="195"/>
        <v>42</v>
      </c>
      <c r="AD264" s="405">
        <f>VLOOKUP($A264,'urban rural'!$A$11:$S$336,10,FALSE)</f>
        <v>6.8817204301075264E-4</v>
      </c>
      <c r="AE264" s="424">
        <f t="shared" si="214"/>
        <v>45</v>
      </c>
      <c r="AF264" s="405">
        <f t="shared" si="196"/>
        <v>45</v>
      </c>
      <c r="AH264" s="405">
        <f>VLOOKUP($A264,'urban rural'!$A$11:$S$336,11,FALSE)</f>
        <v>6.2841774317701844E-4</v>
      </c>
      <c r="AI264" s="424">
        <f t="shared" si="215"/>
        <v>49</v>
      </c>
      <c r="AJ264" s="405">
        <f t="shared" si="197"/>
        <v>49</v>
      </c>
      <c r="AL264" s="405">
        <f>VLOOKUP($A264,'urban rural'!$A$11:$S$336,12,FALSE)</f>
        <v>7.3475385745775163E-5</v>
      </c>
      <c r="AM264" s="424">
        <f t="shared" si="216"/>
        <v>11</v>
      </c>
      <c r="AN264" s="405">
        <f t="shared" si="198"/>
        <v>11</v>
      </c>
      <c r="AP264" s="405">
        <f>VLOOKUP($A264,'urban rural'!$A$11:$S$336,13,FALSE)</f>
        <v>1.0152284263959391E-4</v>
      </c>
      <c r="AQ264" s="424">
        <f t="shared" si="217"/>
        <v>15</v>
      </c>
      <c r="AR264" s="405">
        <f t="shared" si="199"/>
        <v>15</v>
      </c>
      <c r="AT264" s="405">
        <f>VLOOKUP($A264,'urban rural'!$A$11:$S$336,14,FALSE)</f>
        <v>9.3189964157706099E-5</v>
      </c>
      <c r="AU264" s="424">
        <f t="shared" si="218"/>
        <v>13</v>
      </c>
      <c r="AV264" s="405">
        <f t="shared" si="200"/>
        <v>13</v>
      </c>
      <c r="AX264" s="405">
        <f>VLOOKUP($A264,'urban rural'!$A$11:$S$336,15,FALSE)</f>
        <v>2.0759593423501374E-4</v>
      </c>
      <c r="AY264" s="424">
        <f t="shared" si="219"/>
        <v>23</v>
      </c>
      <c r="AZ264" s="405">
        <f t="shared" si="201"/>
        <v>23</v>
      </c>
      <c r="BB264" s="405" t="str">
        <f>VLOOKUP($A264,'urban rural'!$A$11:$S$336,16,FALSE)</f>
        <v>error</v>
      </c>
      <c r="BC264" s="424">
        <f t="shared" si="220"/>
        <v>1</v>
      </c>
      <c r="BD264" s="405" t="str">
        <f t="shared" si="202"/>
        <v>9999</v>
      </c>
      <c r="BF264" s="405" t="str">
        <f>VLOOKUP($A264,'urban rural'!$A$11:$S$336,17,FALSE)</f>
        <v>error</v>
      </c>
      <c r="BG264" s="424">
        <f t="shared" si="221"/>
        <v>1</v>
      </c>
      <c r="BH264" s="405" t="str">
        <f t="shared" si="203"/>
        <v>9999</v>
      </c>
      <c r="BJ264" s="405" t="str">
        <f>VLOOKUP($A264,'urban rural'!$A$11:$S$336,18,FALSE)</f>
        <v>error</v>
      </c>
      <c r="BK264" s="424">
        <f t="shared" si="222"/>
        <v>1</v>
      </c>
      <c r="BL264" s="405" t="str">
        <f t="shared" si="204"/>
        <v>9999</v>
      </c>
      <c r="BN264" s="405" t="str">
        <f>VLOOKUP($A264,'urban rural'!$A$11:$S$336,19,FALSE)</f>
        <v>error</v>
      </c>
      <c r="BO264" s="424">
        <f t="shared" si="223"/>
        <v>1</v>
      </c>
      <c r="BP264" s="405" t="str">
        <f t="shared" si="205"/>
        <v>9999</v>
      </c>
      <c r="BQ264" s="167" t="e">
        <f>VLOOKUP(A264,'[1]average earnings workplace 2012'!$A$13:$GY$599,[1]lists1!$B$12,FALSE)</f>
        <v>#N/A</v>
      </c>
      <c r="BR264" s="167" t="e">
        <f t="shared" si="206"/>
        <v>#N/A</v>
      </c>
      <c r="BS264" s="167" t="e">
        <f t="shared" si="207"/>
        <v>#N/A</v>
      </c>
    </row>
    <row r="265" spans="1:71" x14ac:dyDescent="0.25">
      <c r="A265" s="420" t="s">
        <v>252</v>
      </c>
      <c r="B265" s="167" t="str">
        <f t="shared" si="188"/>
        <v>R50</v>
      </c>
      <c r="C265" s="405" t="str">
        <f>VLOOKUP(A265,'urban rural'!$A$11:$B$336,2,FALSE)</f>
        <v>Rural 50</v>
      </c>
      <c r="D265" s="167" t="str">
        <f t="shared" si="189"/>
        <v>Predominantly Rural</v>
      </c>
      <c r="F265" s="405">
        <f>VLOOKUP($A265,'urban rural'!$A$11:$S$336,4,FALSE)</f>
        <v>8.2790697674418607E-4</v>
      </c>
      <c r="G265" s="424">
        <f t="shared" si="208"/>
        <v>25</v>
      </c>
      <c r="H265" s="405">
        <f t="shared" si="190"/>
        <v>25</v>
      </c>
      <c r="J265" s="405">
        <f>VLOOKUP($A265,'urban rural'!$A$11:$S$336,5,FALSE)</f>
        <v>4.5202952029520298E-4</v>
      </c>
      <c r="K265" s="424">
        <f t="shared" si="209"/>
        <v>22</v>
      </c>
      <c r="L265" s="405">
        <f t="shared" si="191"/>
        <v>22</v>
      </c>
      <c r="N265" s="405">
        <f>VLOOKUP($A265,'urban rural'!$A$11:$S$336,6,FALSE)</f>
        <v>4.7272727272727272E-4</v>
      </c>
      <c r="O265" s="424">
        <f t="shared" si="210"/>
        <v>15</v>
      </c>
      <c r="P265" s="405">
        <f t="shared" si="192"/>
        <v>15</v>
      </c>
      <c r="R265" s="405">
        <f>VLOOKUP($A265,'urban rural'!$A$11:$S$336,7,FALSE)</f>
        <v>4.1124764033425833E-4</v>
      </c>
      <c r="S265" s="424">
        <f t="shared" si="211"/>
        <v>18</v>
      </c>
      <c r="T265" s="405">
        <f t="shared" si="193"/>
        <v>18</v>
      </c>
      <c r="V265" s="405">
        <f>VLOOKUP($A265,'urban rural'!$A$11:$S$336,8,FALSE)</f>
        <v>6.6976744186046514E-4</v>
      </c>
      <c r="W265" s="424">
        <f t="shared" si="212"/>
        <v>29</v>
      </c>
      <c r="X265" s="405">
        <f t="shared" si="194"/>
        <v>29</v>
      </c>
      <c r="Z265" s="405">
        <f>VLOOKUP($A265,'urban rural'!$A$11:$S$336,9,FALSE)</f>
        <v>2.8597785977859779E-4</v>
      </c>
      <c r="AA265" s="424">
        <f t="shared" si="213"/>
        <v>30</v>
      </c>
      <c r="AB265" s="405">
        <f t="shared" si="195"/>
        <v>30</v>
      </c>
      <c r="AD265" s="405">
        <f>VLOOKUP($A265,'urban rural'!$A$11:$S$336,10,FALSE)</f>
        <v>3.6363636363636361E-4</v>
      </c>
      <c r="AE265" s="424">
        <f t="shared" si="214"/>
        <v>28</v>
      </c>
      <c r="AF265" s="405">
        <f t="shared" si="196"/>
        <v>28</v>
      </c>
      <c r="AH265" s="405">
        <f>VLOOKUP($A265,'urban rural'!$A$11:$S$336,11,FALSE)</f>
        <v>3.2117653786429141E-4</v>
      </c>
      <c r="AI265" s="424">
        <f t="shared" si="215"/>
        <v>31</v>
      </c>
      <c r="AJ265" s="405">
        <f t="shared" si="197"/>
        <v>31</v>
      </c>
      <c r="AL265" s="405">
        <f>VLOOKUP($A265,'urban rural'!$A$11:$S$336,12,FALSE)</f>
        <v>1.5813953488372093E-4</v>
      </c>
      <c r="AM265" s="424">
        <f t="shared" si="216"/>
        <v>18</v>
      </c>
      <c r="AN265" s="405">
        <f t="shared" si="198"/>
        <v>18</v>
      </c>
      <c r="AP265" s="405">
        <f>VLOOKUP($A265,'urban rural'!$A$11:$S$336,13,FALSE)</f>
        <v>1.6605166051660516E-4</v>
      </c>
      <c r="AQ265" s="424">
        <f t="shared" si="217"/>
        <v>21</v>
      </c>
      <c r="AR265" s="405">
        <f t="shared" si="199"/>
        <v>21</v>
      </c>
      <c r="AT265" s="405">
        <f>VLOOKUP($A265,'urban rural'!$A$11:$S$336,14,FALSE)</f>
        <v>1.0909090909090909E-4</v>
      </c>
      <c r="AU265" s="424">
        <f t="shared" si="218"/>
        <v>12</v>
      </c>
      <c r="AV265" s="405">
        <f t="shared" si="200"/>
        <v>12</v>
      </c>
      <c r="AX265" s="405">
        <f>VLOOKUP($A265,'urban rural'!$A$11:$S$336,15,FALSE)</f>
        <v>9.0071102469966877E-5</v>
      </c>
      <c r="AY265" s="424">
        <f t="shared" si="219"/>
        <v>11</v>
      </c>
      <c r="AZ265" s="405">
        <f t="shared" si="201"/>
        <v>11</v>
      </c>
      <c r="BB265" s="405" t="str">
        <f>VLOOKUP($A265,'urban rural'!$A$11:$S$336,16,FALSE)</f>
        <v>error</v>
      </c>
      <c r="BC265" s="424">
        <f t="shared" si="220"/>
        <v>1</v>
      </c>
      <c r="BD265" s="405" t="str">
        <f t="shared" si="202"/>
        <v>9999</v>
      </c>
      <c r="BF265" s="405" t="str">
        <f>VLOOKUP($A265,'urban rural'!$A$11:$S$336,17,FALSE)</f>
        <v>error</v>
      </c>
      <c r="BG265" s="424">
        <f t="shared" si="221"/>
        <v>1</v>
      </c>
      <c r="BH265" s="405" t="str">
        <f t="shared" si="203"/>
        <v>9999</v>
      </c>
      <c r="BJ265" s="405" t="str">
        <f>VLOOKUP($A265,'urban rural'!$A$11:$S$336,18,FALSE)</f>
        <v>error</v>
      </c>
      <c r="BK265" s="424">
        <f t="shared" si="222"/>
        <v>1</v>
      </c>
      <c r="BL265" s="405" t="str">
        <f t="shared" si="204"/>
        <v>9999</v>
      </c>
      <c r="BN265" s="405" t="str">
        <f>VLOOKUP($A265,'urban rural'!$A$11:$S$336,19,FALSE)</f>
        <v>error</v>
      </c>
      <c r="BO265" s="424">
        <f t="shared" si="223"/>
        <v>1</v>
      </c>
      <c r="BP265" s="405" t="str">
        <f t="shared" si="205"/>
        <v>9999</v>
      </c>
      <c r="BQ265" s="167" t="e">
        <f>VLOOKUP(A265,'[1]average earnings workplace 2012'!$A$13:$GY$599,[1]lists1!$B$12,FALSE)</f>
        <v>#N/A</v>
      </c>
      <c r="BR265" s="167" t="e">
        <f t="shared" si="206"/>
        <v>#N/A</v>
      </c>
      <c r="BS265" s="167" t="e">
        <f t="shared" si="207"/>
        <v>#N/A</v>
      </c>
    </row>
    <row r="266" spans="1:71" x14ac:dyDescent="0.25">
      <c r="A266" s="420" t="s">
        <v>502</v>
      </c>
      <c r="B266" s="167" t="str">
        <f t="shared" si="188"/>
        <v>MU</v>
      </c>
      <c r="C266" s="405" t="str">
        <f>VLOOKUP(A266,'urban rural'!$A$11:$B$336,2,FALSE)</f>
        <v>Major Urban</v>
      </c>
      <c r="D266" s="167" t="str">
        <f t="shared" si="189"/>
        <v>Predominantly Urban</v>
      </c>
      <c r="F266" s="405">
        <f>VLOOKUP($A266,'urban rural'!$A$11:$S$336,4,FALSE)</f>
        <v>8.7949743003997718E-4</v>
      </c>
      <c r="G266" s="424">
        <f t="shared" si="208"/>
        <v>17</v>
      </c>
      <c r="H266" s="405">
        <f t="shared" si="190"/>
        <v>17</v>
      </c>
      <c r="J266" s="405">
        <f>VLOOKUP($A266,'urban rural'!$A$11:$S$336,5,FALSE)</f>
        <v>7.016543069024529E-4</v>
      </c>
      <c r="K266" s="424">
        <f t="shared" si="209"/>
        <v>20</v>
      </c>
      <c r="L266" s="405">
        <f t="shared" si="191"/>
        <v>20</v>
      </c>
      <c r="N266" s="405">
        <f>VLOOKUP($A266,'urban rural'!$A$11:$S$336,6,FALSE)</f>
        <v>5.7648401826484021E-4</v>
      </c>
      <c r="O266" s="424">
        <f t="shared" si="210"/>
        <v>13</v>
      </c>
      <c r="P266" s="405">
        <f t="shared" si="192"/>
        <v>13</v>
      </c>
      <c r="R266" s="405">
        <f>VLOOKUP($A266,'urban rural'!$A$11:$S$336,7,FALSE)</f>
        <v>3.1625661146727943E-4</v>
      </c>
      <c r="S266" s="424">
        <f t="shared" si="211"/>
        <v>11</v>
      </c>
      <c r="T266" s="405">
        <f t="shared" si="193"/>
        <v>11</v>
      </c>
      <c r="V266" s="405">
        <f>VLOOKUP($A266,'urban rural'!$A$11:$S$336,8,FALSE)</f>
        <v>3.6550542547115935E-4</v>
      </c>
      <c r="W266" s="424">
        <f t="shared" si="212"/>
        <v>10</v>
      </c>
      <c r="X266" s="405">
        <f t="shared" si="194"/>
        <v>10</v>
      </c>
      <c r="Z266" s="405">
        <f>VLOOKUP($A266,'urban rural'!$A$11:$S$336,9,FALSE)</f>
        <v>1.1409013120365089E-4</v>
      </c>
      <c r="AA266" s="424">
        <f t="shared" si="213"/>
        <v>4</v>
      </c>
      <c r="AB266" s="405">
        <f t="shared" si="195"/>
        <v>4</v>
      </c>
      <c r="AD266" s="405">
        <f>VLOOKUP($A266,'urban rural'!$A$11:$S$336,10,FALSE)</f>
        <v>1.2557077625570775E-4</v>
      </c>
      <c r="AE266" s="424">
        <f t="shared" si="214"/>
        <v>3</v>
      </c>
      <c r="AF266" s="405">
        <f t="shared" si="196"/>
        <v>3</v>
      </c>
      <c r="AH266" s="405">
        <f>VLOOKUP($A266,'urban rural'!$A$11:$S$336,11,FALSE)</f>
        <v>1.4228424308726633E-4</v>
      </c>
      <c r="AI266" s="424">
        <f t="shared" si="215"/>
        <v>8</v>
      </c>
      <c r="AJ266" s="405">
        <f t="shared" si="197"/>
        <v>8</v>
      </c>
      <c r="AL266" s="405">
        <f>VLOOKUP($A266,'urban rural'!$A$11:$S$336,12,FALSE)</f>
        <v>5.1399200456881777E-4</v>
      </c>
      <c r="AM266" s="424">
        <f t="shared" si="216"/>
        <v>24</v>
      </c>
      <c r="AN266" s="405">
        <f t="shared" si="198"/>
        <v>24</v>
      </c>
      <c r="AP266" s="405">
        <f>VLOOKUP($A266,'urban rural'!$A$11:$S$336,13,FALSE)</f>
        <v>5.9326868225898464E-4</v>
      </c>
      <c r="AQ266" s="424">
        <f t="shared" si="217"/>
        <v>28</v>
      </c>
      <c r="AR266" s="405">
        <f t="shared" si="199"/>
        <v>28</v>
      </c>
      <c r="AT266" s="405">
        <f>VLOOKUP($A266,'urban rural'!$A$11:$S$336,14,FALSE)</f>
        <v>4.5662100456621003E-4</v>
      </c>
      <c r="AU266" s="424">
        <f t="shared" si="218"/>
        <v>22</v>
      </c>
      <c r="AV266" s="405">
        <f t="shared" si="200"/>
        <v>22</v>
      </c>
      <c r="AX266" s="405">
        <f>VLOOKUP($A266,'urban rural'!$A$11:$S$336,15,FALSE)</f>
        <v>1.7397236838001315E-4</v>
      </c>
      <c r="AY266" s="424">
        <f t="shared" si="219"/>
        <v>17</v>
      </c>
      <c r="AZ266" s="405">
        <f t="shared" si="201"/>
        <v>17</v>
      </c>
      <c r="BB266" s="405" t="str">
        <f>VLOOKUP($A266,'urban rural'!$A$11:$S$336,16,FALSE)</f>
        <v>error</v>
      </c>
      <c r="BC266" s="424">
        <f t="shared" si="220"/>
        <v>1</v>
      </c>
      <c r="BD266" s="405" t="str">
        <f t="shared" si="202"/>
        <v>9999</v>
      </c>
      <c r="BF266" s="405" t="str">
        <f>VLOOKUP($A266,'urban rural'!$A$11:$S$336,17,FALSE)</f>
        <v>error</v>
      </c>
      <c r="BG266" s="424">
        <f t="shared" si="221"/>
        <v>1</v>
      </c>
      <c r="BH266" s="405" t="str">
        <f t="shared" si="203"/>
        <v>9999</v>
      </c>
      <c r="BJ266" s="405" t="str">
        <f>VLOOKUP($A266,'urban rural'!$A$11:$S$336,18,FALSE)</f>
        <v>error</v>
      </c>
      <c r="BK266" s="424">
        <f t="shared" si="222"/>
        <v>1</v>
      </c>
      <c r="BL266" s="405" t="str">
        <f t="shared" si="204"/>
        <v>9999</v>
      </c>
      <c r="BN266" s="405" t="str">
        <f>VLOOKUP($A266,'urban rural'!$A$11:$S$336,19,FALSE)</f>
        <v>error</v>
      </c>
      <c r="BO266" s="424">
        <f t="shared" si="223"/>
        <v>1</v>
      </c>
      <c r="BP266" s="405" t="str">
        <f t="shared" si="205"/>
        <v>9999</v>
      </c>
      <c r="BQ266" s="167" t="e">
        <f>VLOOKUP(A266,'[1]average earnings workplace 2012'!$A$13:$GY$599,[1]lists1!$B$12,FALSE)</f>
        <v>#N/A</v>
      </c>
      <c r="BR266" s="167" t="e">
        <f t="shared" si="206"/>
        <v>#N/A</v>
      </c>
      <c r="BS266" s="167" t="e">
        <f t="shared" si="207"/>
        <v>#N/A</v>
      </c>
    </row>
    <row r="267" spans="1:71" x14ac:dyDescent="0.25">
      <c r="A267" s="420" t="s">
        <v>253</v>
      </c>
      <c r="B267" s="167" t="str">
        <f t="shared" ref="B267:B330" si="224">VLOOKUP(A267,A$496:B$856,2,FALSE)</f>
        <v>SR</v>
      </c>
      <c r="C267" s="405" t="str">
        <f>VLOOKUP(A267,'urban rural'!$A$11:$B$336,2,FALSE)</f>
        <v>Significant Rural</v>
      </c>
      <c r="D267" s="167" t="str">
        <f t="shared" ref="D267:D330" si="225">IF(B267="OU","Predominantly Urban",IF(B267="MU","Predominantly Urban",IF(B267="LU","Predominantly Urban",IF(B267="SR","Significant Rural",IF(B267="R50","Predominantly Rural",IF(B267="R80","Predominantly Rural",IF(B267="Predominantly Rural","Predominantly Rural",IF(B267="Predominantly Urban","Predominantly Urban",IF(B267="Significant Rural","Significant Rural","error")))))))))</f>
        <v>Significant Rural</v>
      </c>
      <c r="F267" s="405">
        <f>VLOOKUP($A267,'urban rural'!$A$11:$S$336,4,FALSE)</f>
        <v>2.0888542478565862E-3</v>
      </c>
      <c r="G267" s="424">
        <f t="shared" si="208"/>
        <v>48</v>
      </c>
      <c r="H267" s="405">
        <f t="shared" ref="H267:H330" si="226">IF(F267="error","9999",G267)</f>
        <v>48</v>
      </c>
      <c r="J267" s="405">
        <f>VLOOKUP($A267,'urban rural'!$A$11:$S$336,5,FALSE)</f>
        <v>1.0930232558139534E-3</v>
      </c>
      <c r="K267" s="424">
        <f t="shared" si="209"/>
        <v>43</v>
      </c>
      <c r="L267" s="405">
        <f t="shared" ref="L267:L330" si="227">IF(J267="error","9999",K267)</f>
        <v>43</v>
      </c>
      <c r="N267" s="405">
        <f>VLOOKUP($A267,'urban rural'!$A$11:$S$336,6,FALSE)</f>
        <v>1.9692307692307691E-3</v>
      </c>
      <c r="O267" s="424">
        <f t="shared" si="210"/>
        <v>52</v>
      </c>
      <c r="P267" s="405">
        <f t="shared" ref="P267:P330" si="228">IF(N267="error","9999",O267)</f>
        <v>52</v>
      </c>
      <c r="R267" s="405">
        <f>VLOOKUP($A267,'urban rural'!$A$11:$S$336,7,FALSE)</f>
        <v>9.1764721878258586E-4</v>
      </c>
      <c r="S267" s="424">
        <f t="shared" si="211"/>
        <v>36</v>
      </c>
      <c r="T267" s="405">
        <f t="shared" ref="T267:T330" si="229">IF(R267="error","9999",S267)</f>
        <v>36</v>
      </c>
      <c r="V267" s="405">
        <f>VLOOKUP($A267,'urban rural'!$A$11:$S$336,8,FALSE)</f>
        <v>1.3951675759937645E-3</v>
      </c>
      <c r="W267" s="424">
        <f t="shared" si="212"/>
        <v>50</v>
      </c>
      <c r="X267" s="405">
        <f t="shared" ref="X267:X330" si="230">IF(V267="error","9999",W267)</f>
        <v>50</v>
      </c>
      <c r="Z267" s="405">
        <f>VLOOKUP($A267,'urban rural'!$A$11:$S$336,9,FALSE)</f>
        <v>7.2868217054263571E-4</v>
      </c>
      <c r="AA267" s="424">
        <f t="shared" si="213"/>
        <v>50</v>
      </c>
      <c r="AB267" s="405">
        <f t="shared" ref="AB267:AB330" si="231">IF(Z267="error","9999",AA267)</f>
        <v>50</v>
      </c>
      <c r="AD267" s="405">
        <f>VLOOKUP($A267,'urban rural'!$A$11:$S$336,10,FALSE)</f>
        <v>4.3076923076923077E-4</v>
      </c>
      <c r="AE267" s="424">
        <f t="shared" si="214"/>
        <v>27</v>
      </c>
      <c r="AF267" s="405">
        <f t="shared" ref="AF267:AF330" si="232">IF(AD267="error","9999",AE267)</f>
        <v>27</v>
      </c>
      <c r="AH267" s="405">
        <f>VLOOKUP($A267,'urban rural'!$A$11:$S$336,11,FALSE)</f>
        <v>2.3579493820704171E-4</v>
      </c>
      <c r="AI267" s="424">
        <f t="shared" si="215"/>
        <v>14</v>
      </c>
      <c r="AJ267" s="405">
        <f t="shared" ref="AJ267:AJ330" si="233">IF(AH267="error","9999",AI267)</f>
        <v>14</v>
      </c>
      <c r="AL267" s="405">
        <f>VLOOKUP($A267,'urban rural'!$A$11:$S$336,12,FALSE)</f>
        <v>6.9368667186282156E-4</v>
      </c>
      <c r="AM267" s="424">
        <f t="shared" si="216"/>
        <v>47</v>
      </c>
      <c r="AN267" s="405">
        <f t="shared" ref="AN267:AN330" si="234">IF(AL267="error","9999",AM267)</f>
        <v>47</v>
      </c>
      <c r="AP267" s="405">
        <f>VLOOKUP($A267,'urban rural'!$A$11:$S$336,13,FALSE)</f>
        <v>3.6434108527131785E-4</v>
      </c>
      <c r="AQ267" s="424">
        <f t="shared" si="217"/>
        <v>33</v>
      </c>
      <c r="AR267" s="405">
        <f t="shared" ref="AR267:AR330" si="235">IF(AP267="error","9999",AQ267)</f>
        <v>33</v>
      </c>
      <c r="AT267" s="405">
        <f>VLOOKUP($A267,'urban rural'!$A$11:$S$336,14,FALSE)</f>
        <v>1.5307692307692307E-3</v>
      </c>
      <c r="AU267" s="424">
        <f t="shared" si="218"/>
        <v>52</v>
      </c>
      <c r="AV267" s="405">
        <f t="shared" ref="AV267:AV330" si="236">IF(AT267="error","9999",AU267)</f>
        <v>52</v>
      </c>
      <c r="AX267" s="405">
        <f>VLOOKUP($A267,'urban rural'!$A$11:$S$336,15,FALSE)</f>
        <v>6.8185228057554418E-4</v>
      </c>
      <c r="AY267" s="424">
        <f t="shared" si="219"/>
        <v>42</v>
      </c>
      <c r="AZ267" s="405">
        <f t="shared" ref="AZ267:AZ330" si="237">IF(AX267="error","9999",AY267)</f>
        <v>42</v>
      </c>
      <c r="BB267" s="405" t="str">
        <f>VLOOKUP($A267,'urban rural'!$A$11:$S$336,16,FALSE)</f>
        <v>error</v>
      </c>
      <c r="BC267" s="424">
        <f t="shared" si="220"/>
        <v>1</v>
      </c>
      <c r="BD267" s="405" t="str">
        <f t="shared" ref="BD267:BD330" si="238">IF(BB267="error","9999",BC267)</f>
        <v>9999</v>
      </c>
      <c r="BF267" s="405" t="str">
        <f>VLOOKUP($A267,'urban rural'!$A$11:$S$336,17,FALSE)</f>
        <v>error</v>
      </c>
      <c r="BG267" s="424">
        <f t="shared" si="221"/>
        <v>1</v>
      </c>
      <c r="BH267" s="405" t="str">
        <f t="shared" ref="BH267:BH330" si="239">IF(BF267="error","9999",BG267)</f>
        <v>9999</v>
      </c>
      <c r="BJ267" s="405" t="str">
        <f>VLOOKUP($A267,'urban rural'!$A$11:$S$336,18,FALSE)</f>
        <v>error</v>
      </c>
      <c r="BK267" s="424">
        <f t="shared" si="222"/>
        <v>1</v>
      </c>
      <c r="BL267" s="405" t="str">
        <f t="shared" ref="BL267:BL330" si="240">IF(BJ267="error","9999",BK267)</f>
        <v>9999</v>
      </c>
      <c r="BN267" s="405" t="str">
        <f>VLOOKUP($A267,'urban rural'!$A$11:$S$336,19,FALSE)</f>
        <v>error</v>
      </c>
      <c r="BO267" s="424">
        <f t="shared" si="223"/>
        <v>1</v>
      </c>
      <c r="BP267" s="405" t="str">
        <f t="shared" ref="BP267:BP330" si="241">IF(BN267="error","9999",BO267)</f>
        <v>9999</v>
      </c>
      <c r="BQ267" s="167">
        <f>VLOOKUP(A267,'[1]average earnings workplace 2012'!$A$13:$GY$599,[1]lists1!$B$12,FALSE)</f>
        <v>12.32</v>
      </c>
      <c r="BR267" s="167" t="e">
        <f t="shared" ref="BR267:BR330" si="242">1+SUMPRODUCT((D$11:D$488=D267)*(BQ$11:BQ$488&gt;BQ267))</f>
        <v>#N/A</v>
      </c>
      <c r="BS267" s="167" t="e">
        <f t="shared" ref="BS267:BS330" si="243">IF(BQ267="&amp;^%","9999",BR267)</f>
        <v>#N/A</v>
      </c>
    </row>
    <row r="268" spans="1:71" x14ac:dyDescent="0.25">
      <c r="A268" s="420" t="s">
        <v>254</v>
      </c>
      <c r="B268" s="167" t="str">
        <f t="shared" si="224"/>
        <v>R50</v>
      </c>
      <c r="C268" s="405" t="str">
        <f>VLOOKUP(A268,'urban rural'!$A$11:$B$336,2,FALSE)</f>
        <v>Rural 50</v>
      </c>
      <c r="D268" s="167" t="str">
        <f t="shared" si="225"/>
        <v>Predominantly Rural</v>
      </c>
      <c r="F268" s="405">
        <f>VLOOKUP($A268,'urban rural'!$A$11:$S$336,4,FALSE)</f>
        <v>2.173913043478261E-4</v>
      </c>
      <c r="G268" s="424">
        <f t="shared" ref="G268:G331" si="244">SUMPRODUCT((C$11:C$488=C268)*(F$11:F$488&lt;F268))+1</f>
        <v>2</v>
      </c>
      <c r="H268" s="405">
        <f t="shared" si="226"/>
        <v>2</v>
      </c>
      <c r="J268" s="405">
        <f>VLOOKUP($A268,'urban rural'!$A$11:$S$336,5,FALSE)</f>
        <v>1.3429752066115703E-4</v>
      </c>
      <c r="K268" s="424">
        <f t="shared" ref="K268:K331" si="245">1+SUMPRODUCT(($C$11:$C$488=$C268)*(J$11:J$488&lt;J268))</f>
        <v>3</v>
      </c>
      <c r="L268" s="405">
        <f t="shared" si="227"/>
        <v>3</v>
      </c>
      <c r="N268" s="405">
        <f>VLOOKUP($A268,'urban rural'!$A$11:$S$336,6,FALSE)</f>
        <v>1.3402061855670103E-4</v>
      </c>
      <c r="O268" s="424">
        <f t="shared" ref="O268:O331" si="246">1+SUMPRODUCT(($C$11:$C$488=$C268)*(N$11:N$488&lt;N268))</f>
        <v>2</v>
      </c>
      <c r="P268" s="405">
        <f t="shared" si="228"/>
        <v>2</v>
      </c>
      <c r="R268" s="405">
        <f>VLOOKUP($A268,'urban rural'!$A$11:$S$336,7,FALSE)</f>
        <v>9.9898304481572481E-5</v>
      </c>
      <c r="S268" s="424">
        <f t="shared" ref="S268:S331" si="247">1+SUMPRODUCT(($C$11:$C$488=$C268)*(R$11:R$488&lt;R268))</f>
        <v>2</v>
      </c>
      <c r="T268" s="405">
        <f t="shared" si="229"/>
        <v>2</v>
      </c>
      <c r="V268" s="405">
        <f>VLOOKUP($A268,'urban rural'!$A$11:$S$336,8,FALSE)</f>
        <v>2.173913043478261E-4</v>
      </c>
      <c r="W268" s="424">
        <f t="shared" ref="W268:W331" si="248">1+SUMPRODUCT(($C$11:$C$488=$C268)*(V$11:V$488&lt;V268))</f>
        <v>4</v>
      </c>
      <c r="X268" s="405">
        <f t="shared" si="230"/>
        <v>4</v>
      </c>
      <c r="Z268" s="405">
        <f>VLOOKUP($A268,'urban rural'!$A$11:$S$336,9,FALSE)</f>
        <v>1.3429752066115703E-4</v>
      </c>
      <c r="AA268" s="424">
        <f t="shared" ref="AA268:AA331" si="249">1+SUMPRODUCT(($C$11:$C$488=$C268)*(Z$11:Z$488&lt;Z268))</f>
        <v>6</v>
      </c>
      <c r="AB268" s="405">
        <f t="shared" si="231"/>
        <v>6</v>
      </c>
      <c r="AD268" s="405">
        <f>VLOOKUP($A268,'urban rural'!$A$11:$S$336,10,FALSE)</f>
        <v>1.0309278350515464E-4</v>
      </c>
      <c r="AE268" s="424">
        <f t="shared" ref="AE268:AE331" si="250">1+SUMPRODUCT(($C$11:$C$488=$C268)*(AD$11:AD$488&lt;AD268))</f>
        <v>3</v>
      </c>
      <c r="AF268" s="405">
        <f t="shared" si="232"/>
        <v>3</v>
      </c>
      <c r="AH268" s="405">
        <f>VLOOKUP($A268,'urban rural'!$A$11:$S$336,11,FALSE)</f>
        <v>8.8175890044044409E-5</v>
      </c>
      <c r="AI268" s="424">
        <f t="shared" ref="AI268:AI331" si="251">1+SUMPRODUCT(($C$11:$C$488=$C268)*(AH$11:AH$488&lt;AH268))</f>
        <v>4</v>
      </c>
      <c r="AJ268" s="405">
        <f t="shared" si="233"/>
        <v>4</v>
      </c>
      <c r="AL268" s="405">
        <f>VLOOKUP($A268,'urban rural'!$A$11:$S$336,12,FALSE)</f>
        <v>0</v>
      </c>
      <c r="AM268" s="424">
        <f t="shared" ref="AM268:AM331" si="252">1+SUMPRODUCT(($C$11:$C$488=$C268)*(AL$11:AL$488&lt;AL268))</f>
        <v>1</v>
      </c>
      <c r="AN268" s="405">
        <f t="shared" si="234"/>
        <v>1</v>
      </c>
      <c r="AP268" s="405">
        <f>VLOOKUP($A268,'urban rural'!$A$11:$S$336,13,FALSE)</f>
        <v>0</v>
      </c>
      <c r="AQ268" s="424">
        <f t="shared" ref="AQ268:AQ331" si="253">1+SUMPRODUCT(($C$11:$C$488=$C268)*(AP$11:AP$488&lt;AP268))</f>
        <v>1</v>
      </c>
      <c r="AR268" s="405">
        <f t="shared" si="235"/>
        <v>1</v>
      </c>
      <c r="AT268" s="405">
        <f>VLOOKUP($A268,'urban rural'!$A$11:$S$336,14,FALSE)</f>
        <v>3.0927835051546395E-5</v>
      </c>
      <c r="AU268" s="424">
        <f t="shared" ref="AU268:AU331" si="254">1+SUMPRODUCT(($C$11:$C$488=$C268)*(AT$11:AT$488&lt;AT268))</f>
        <v>4</v>
      </c>
      <c r="AV268" s="405">
        <f t="shared" si="236"/>
        <v>4</v>
      </c>
      <c r="AX268" s="405">
        <f>VLOOKUP($A268,'urban rural'!$A$11:$S$336,15,FALSE)</f>
        <v>1.172241443752807E-5</v>
      </c>
      <c r="AY268" s="424">
        <f t="shared" ref="AY268:AY331" si="255">1+SUMPRODUCT(($C$11:$C$488=$C268)*(AX$11:AX$488&lt;AX268))</f>
        <v>3</v>
      </c>
      <c r="AZ268" s="405">
        <f t="shared" si="237"/>
        <v>3</v>
      </c>
      <c r="BB268" s="405" t="str">
        <f>VLOOKUP($A268,'urban rural'!$A$11:$S$336,16,FALSE)</f>
        <v>error</v>
      </c>
      <c r="BC268" s="424">
        <f t="shared" ref="BC268:BC331" si="256">1+SUMPRODUCT(($C$11:$C$488=$C268)*(BB$11:BB$488&lt;BB268))</f>
        <v>1</v>
      </c>
      <c r="BD268" s="405" t="str">
        <f t="shared" si="238"/>
        <v>9999</v>
      </c>
      <c r="BF268" s="405" t="str">
        <f>VLOOKUP($A268,'urban rural'!$A$11:$S$336,17,FALSE)</f>
        <v>error</v>
      </c>
      <c r="BG268" s="424">
        <f t="shared" ref="BG268:BG331" si="257">1+SUMPRODUCT(($C$11:$C$488=$C268)*(BF$11:BF$488&lt;BF268))</f>
        <v>1</v>
      </c>
      <c r="BH268" s="405" t="str">
        <f t="shared" si="239"/>
        <v>9999</v>
      </c>
      <c r="BJ268" s="405" t="str">
        <f>VLOOKUP($A268,'urban rural'!$A$11:$S$336,18,FALSE)</f>
        <v>error</v>
      </c>
      <c r="BK268" s="424">
        <f t="shared" ref="BK268:BK331" si="258">1+SUMPRODUCT(($C$11:$C$488=$C268)*(BJ$11:BJ$488&lt;BJ268))</f>
        <v>1</v>
      </c>
      <c r="BL268" s="405" t="str">
        <f t="shared" si="240"/>
        <v>9999</v>
      </c>
      <c r="BN268" s="405" t="str">
        <f>VLOOKUP($A268,'urban rural'!$A$11:$S$336,19,FALSE)</f>
        <v>error</v>
      </c>
      <c r="BO268" s="424">
        <f t="shared" ref="BO268:BO331" si="259">1+SUMPRODUCT(($C$11:$C$488=$C268)*(BN$11:BN$488&lt;BN268))</f>
        <v>1</v>
      </c>
      <c r="BP268" s="405" t="str">
        <f t="shared" si="241"/>
        <v>9999</v>
      </c>
      <c r="BQ268" s="167">
        <f>VLOOKUP(A268,'[1]average earnings workplace 2012'!$A$13:$GY$599,[1]lists1!$B$12,FALSE)</f>
        <v>12.72</v>
      </c>
      <c r="BR268" s="167" t="e">
        <f t="shared" si="242"/>
        <v>#N/A</v>
      </c>
      <c r="BS268" s="167" t="e">
        <f t="shared" si="243"/>
        <v>#N/A</v>
      </c>
    </row>
    <row r="269" spans="1:71" x14ac:dyDescent="0.25">
      <c r="A269" s="420" t="s">
        <v>255</v>
      </c>
      <c r="B269" s="167" t="str">
        <f t="shared" si="224"/>
        <v>OU</v>
      </c>
      <c r="C269" s="405" t="str">
        <f>VLOOKUP(A269,'urban rural'!$A$11:$B$336,2,FALSE)</f>
        <v>Other Urban</v>
      </c>
      <c r="D269" s="167" t="str">
        <f t="shared" si="225"/>
        <v>Predominantly Urban</v>
      </c>
      <c r="F269" s="405">
        <f>VLOOKUP($A269,'urban rural'!$A$11:$S$336,4,FALSE)</f>
        <v>8.4558823529411761E-4</v>
      </c>
      <c r="G269" s="424">
        <f t="shared" si="244"/>
        <v>20</v>
      </c>
      <c r="H269" s="405">
        <f t="shared" si="226"/>
        <v>20</v>
      </c>
      <c r="J269" s="405">
        <f>VLOOKUP($A269,'urban rural'!$A$11:$S$336,5,FALSE)</f>
        <v>5.7108140947752131E-4</v>
      </c>
      <c r="K269" s="424">
        <f t="shared" si="245"/>
        <v>26</v>
      </c>
      <c r="L269" s="405">
        <f t="shared" si="227"/>
        <v>26</v>
      </c>
      <c r="N269" s="405">
        <f>VLOOKUP($A269,'urban rural'!$A$11:$S$336,6,FALSE)</f>
        <v>7.8313253012048188E-4</v>
      </c>
      <c r="O269" s="424">
        <f t="shared" si="246"/>
        <v>24</v>
      </c>
      <c r="P269" s="405">
        <f t="shared" si="228"/>
        <v>24</v>
      </c>
      <c r="R269" s="405">
        <f>VLOOKUP($A269,'urban rural'!$A$11:$S$336,7,FALSE)</f>
        <v>7.1649498150367708E-4</v>
      </c>
      <c r="S269" s="424">
        <f t="shared" si="247"/>
        <v>24</v>
      </c>
      <c r="T269" s="405">
        <f t="shared" si="229"/>
        <v>24</v>
      </c>
      <c r="V269" s="405">
        <f>VLOOKUP($A269,'urban rural'!$A$11:$S$336,8,FALSE)</f>
        <v>6.3725490196078435E-4</v>
      </c>
      <c r="W269" s="424">
        <f t="shared" si="248"/>
        <v>19</v>
      </c>
      <c r="X269" s="405">
        <f t="shared" si="230"/>
        <v>19</v>
      </c>
      <c r="Z269" s="405">
        <f>VLOOKUP($A269,'urban rural'!$A$11:$S$336,9,FALSE)</f>
        <v>3.5236938031591738E-4</v>
      </c>
      <c r="AA269" s="424">
        <f t="shared" si="249"/>
        <v>28</v>
      </c>
      <c r="AB269" s="405">
        <f t="shared" si="231"/>
        <v>28</v>
      </c>
      <c r="AD269" s="405">
        <f>VLOOKUP($A269,'urban rural'!$A$11:$S$336,10,FALSE)</f>
        <v>6.1445783132530124E-4</v>
      </c>
      <c r="AE269" s="424">
        <f t="shared" si="250"/>
        <v>34</v>
      </c>
      <c r="AF269" s="405">
        <f t="shared" si="232"/>
        <v>34</v>
      </c>
      <c r="AH269" s="405">
        <f>VLOOKUP($A269,'urban rural'!$A$11:$S$336,11,FALSE)</f>
        <v>4.9510159089256433E-4</v>
      </c>
      <c r="AI269" s="424">
        <f t="shared" si="251"/>
        <v>31</v>
      </c>
      <c r="AJ269" s="405">
        <f t="shared" si="233"/>
        <v>31</v>
      </c>
      <c r="AL269" s="405">
        <f>VLOOKUP($A269,'urban rural'!$A$11:$S$336,12,FALSE)</f>
        <v>2.0833333333333335E-4</v>
      </c>
      <c r="AM269" s="424">
        <f t="shared" si="252"/>
        <v>29</v>
      </c>
      <c r="AN269" s="405">
        <f t="shared" si="234"/>
        <v>29</v>
      </c>
      <c r="AP269" s="405">
        <f>VLOOKUP($A269,'urban rural'!$A$11:$S$336,13,FALSE)</f>
        <v>2.1871202916160388E-4</v>
      </c>
      <c r="AQ269" s="424">
        <f t="shared" si="253"/>
        <v>26</v>
      </c>
      <c r="AR269" s="405">
        <f t="shared" si="235"/>
        <v>26</v>
      </c>
      <c r="AT269" s="405">
        <f>VLOOKUP($A269,'urban rural'!$A$11:$S$336,14,FALSE)</f>
        <v>1.6867469879518071E-4</v>
      </c>
      <c r="AU269" s="424">
        <f t="shared" si="254"/>
        <v>23</v>
      </c>
      <c r="AV269" s="405">
        <f t="shared" si="236"/>
        <v>23</v>
      </c>
      <c r="AX269" s="405">
        <f>VLOOKUP($A269,'urban rural'!$A$11:$S$336,15,FALSE)</f>
        <v>2.213933906111127E-4</v>
      </c>
      <c r="AY269" s="424">
        <f t="shared" si="255"/>
        <v>27</v>
      </c>
      <c r="AZ269" s="405">
        <f t="shared" si="237"/>
        <v>27</v>
      </c>
      <c r="BB269" s="405" t="str">
        <f>VLOOKUP($A269,'urban rural'!$A$11:$S$336,16,FALSE)</f>
        <v>error</v>
      </c>
      <c r="BC269" s="424">
        <f t="shared" si="256"/>
        <v>1</v>
      </c>
      <c r="BD269" s="405" t="str">
        <f t="shared" si="238"/>
        <v>9999</v>
      </c>
      <c r="BF269" s="405" t="str">
        <f>VLOOKUP($A269,'urban rural'!$A$11:$S$336,17,FALSE)</f>
        <v>error</v>
      </c>
      <c r="BG269" s="424">
        <f t="shared" si="257"/>
        <v>1</v>
      </c>
      <c r="BH269" s="405" t="str">
        <f t="shared" si="239"/>
        <v>9999</v>
      </c>
      <c r="BJ269" s="405" t="str">
        <f>VLOOKUP($A269,'urban rural'!$A$11:$S$336,18,FALSE)</f>
        <v>error</v>
      </c>
      <c r="BK269" s="424">
        <f t="shared" si="258"/>
        <v>1</v>
      </c>
      <c r="BL269" s="405" t="str">
        <f t="shared" si="240"/>
        <v>9999</v>
      </c>
      <c r="BN269" s="405" t="str">
        <f>VLOOKUP($A269,'urban rural'!$A$11:$S$336,19,FALSE)</f>
        <v>error</v>
      </c>
      <c r="BO269" s="424">
        <f t="shared" si="259"/>
        <v>1</v>
      </c>
      <c r="BP269" s="405" t="str">
        <f t="shared" si="241"/>
        <v>9999</v>
      </c>
      <c r="BQ269" s="167">
        <f>VLOOKUP(A269,'[1]average earnings workplace 2012'!$A$13:$GY$599,[1]lists1!$B$12,FALSE)</f>
        <v>17.21</v>
      </c>
      <c r="BR269" s="167" t="e">
        <f t="shared" si="242"/>
        <v>#N/A</v>
      </c>
      <c r="BS269" s="167" t="e">
        <f t="shared" si="243"/>
        <v>#N/A</v>
      </c>
    </row>
    <row r="270" spans="1:71" x14ac:dyDescent="0.25">
      <c r="A270" s="420" t="s">
        <v>256</v>
      </c>
      <c r="B270" s="167" t="str">
        <f t="shared" si="224"/>
        <v>MU</v>
      </c>
      <c r="C270" s="405" t="str">
        <f>VLOOKUP(A270,'urban rural'!$A$11:$B$336,2,FALSE)</f>
        <v>Major Urban</v>
      </c>
      <c r="D270" s="167" t="str">
        <f t="shared" si="225"/>
        <v>Predominantly Urban</v>
      </c>
      <c r="F270" s="405">
        <f>VLOOKUP($A270,'urban rural'!$A$11:$S$336,4,FALSE)</f>
        <v>4.1563055062166963E-4</v>
      </c>
      <c r="G270" s="424">
        <f t="shared" si="244"/>
        <v>4</v>
      </c>
      <c r="H270" s="405">
        <f t="shared" si="226"/>
        <v>4</v>
      </c>
      <c r="J270" s="405">
        <f>VLOOKUP($A270,'urban rural'!$A$11:$S$336,5,FALSE)</f>
        <v>2.4087849805171804E-4</v>
      </c>
      <c r="K270" s="424">
        <f t="shared" si="245"/>
        <v>5</v>
      </c>
      <c r="L270" s="405">
        <f t="shared" si="227"/>
        <v>5</v>
      </c>
      <c r="N270" s="405">
        <f>VLOOKUP($A270,'urban rural'!$A$11:$S$336,6,FALSE)</f>
        <v>3.0431705590941259E-4</v>
      </c>
      <c r="O270" s="424">
        <f t="shared" si="246"/>
        <v>5</v>
      </c>
      <c r="P270" s="405">
        <f t="shared" si="228"/>
        <v>5</v>
      </c>
      <c r="R270" s="405">
        <f>VLOOKUP($A270,'urban rural'!$A$11:$S$336,7,FALSE)</f>
        <v>2.564195863092013E-4</v>
      </c>
      <c r="S270" s="424">
        <f t="shared" si="247"/>
        <v>5</v>
      </c>
      <c r="T270" s="405">
        <f t="shared" si="229"/>
        <v>5</v>
      </c>
      <c r="V270" s="405">
        <f>VLOOKUP($A270,'urban rural'!$A$11:$S$336,8,FALSE)</f>
        <v>3.410301953818828E-4</v>
      </c>
      <c r="W270" s="424">
        <f t="shared" si="248"/>
        <v>6</v>
      </c>
      <c r="X270" s="405">
        <f t="shared" si="230"/>
        <v>6</v>
      </c>
      <c r="Z270" s="405">
        <f>VLOOKUP($A270,'urban rural'!$A$11:$S$336,9,FALSE)</f>
        <v>1.487778958554729E-4</v>
      </c>
      <c r="AA270" s="424">
        <f t="shared" si="249"/>
        <v>6</v>
      </c>
      <c r="AB270" s="405">
        <f t="shared" si="231"/>
        <v>6</v>
      </c>
      <c r="AD270" s="405">
        <f>VLOOKUP($A270,'urban rural'!$A$11:$S$336,10,FALSE)</f>
        <v>2.3708421797593771E-4</v>
      </c>
      <c r="AE270" s="424">
        <f t="shared" si="250"/>
        <v>9</v>
      </c>
      <c r="AF270" s="405">
        <f t="shared" si="232"/>
        <v>9</v>
      </c>
      <c r="AH270" s="405">
        <f>VLOOKUP($A270,'urban rural'!$A$11:$S$336,11,FALSE)</f>
        <v>1.3335091396066511E-4</v>
      </c>
      <c r="AI270" s="424">
        <f t="shared" si="251"/>
        <v>5</v>
      </c>
      <c r="AJ270" s="405">
        <f t="shared" si="233"/>
        <v>5</v>
      </c>
      <c r="AL270" s="405">
        <f>VLOOKUP($A270,'urban rural'!$A$11:$S$336,12,FALSE)</f>
        <v>7.4600355239786857E-5</v>
      </c>
      <c r="AM270" s="424">
        <f t="shared" si="252"/>
        <v>7</v>
      </c>
      <c r="AN270" s="405">
        <f t="shared" si="234"/>
        <v>7</v>
      </c>
      <c r="AP270" s="405">
        <f>VLOOKUP($A270,'urban rural'!$A$11:$S$336,13,FALSE)</f>
        <v>9.2100602196245129E-5</v>
      </c>
      <c r="AQ270" s="424">
        <f t="shared" si="253"/>
        <v>7</v>
      </c>
      <c r="AR270" s="405">
        <f t="shared" si="235"/>
        <v>7</v>
      </c>
      <c r="AT270" s="405">
        <f>VLOOKUP($A270,'urban rural'!$A$11:$S$336,14,FALSE)</f>
        <v>6.7232837933474881E-5</v>
      </c>
      <c r="AU270" s="424">
        <f t="shared" si="254"/>
        <v>5</v>
      </c>
      <c r="AV270" s="405">
        <f t="shared" si="236"/>
        <v>5</v>
      </c>
      <c r="AX270" s="405">
        <f>VLOOKUP($A270,'urban rural'!$A$11:$S$336,15,FALSE)</f>
        <v>1.2306867234853616E-4</v>
      </c>
      <c r="AY270" s="424">
        <f t="shared" si="255"/>
        <v>10</v>
      </c>
      <c r="AZ270" s="405">
        <f t="shared" si="237"/>
        <v>10</v>
      </c>
      <c r="BB270" s="405" t="str">
        <f>VLOOKUP($A270,'urban rural'!$A$11:$S$336,16,FALSE)</f>
        <v>error</v>
      </c>
      <c r="BC270" s="424">
        <f t="shared" si="256"/>
        <v>1</v>
      </c>
      <c r="BD270" s="405" t="str">
        <f t="shared" si="238"/>
        <v>9999</v>
      </c>
      <c r="BF270" s="405" t="str">
        <f>VLOOKUP($A270,'urban rural'!$A$11:$S$336,17,FALSE)</f>
        <v>error</v>
      </c>
      <c r="BG270" s="424">
        <f t="shared" si="257"/>
        <v>1</v>
      </c>
      <c r="BH270" s="405" t="str">
        <f t="shared" si="239"/>
        <v>9999</v>
      </c>
      <c r="BJ270" s="405" t="str">
        <f>VLOOKUP($A270,'urban rural'!$A$11:$S$336,18,FALSE)</f>
        <v>error</v>
      </c>
      <c r="BK270" s="424">
        <f t="shared" si="258"/>
        <v>1</v>
      </c>
      <c r="BL270" s="405" t="str">
        <f t="shared" si="240"/>
        <v>9999</v>
      </c>
      <c r="BN270" s="405" t="str">
        <f>VLOOKUP($A270,'urban rural'!$A$11:$S$336,19,FALSE)</f>
        <v>error</v>
      </c>
      <c r="BO270" s="424">
        <f t="shared" si="259"/>
        <v>1</v>
      </c>
      <c r="BP270" s="405" t="str">
        <f t="shared" si="241"/>
        <v>9999</v>
      </c>
      <c r="BQ270" s="167">
        <f>VLOOKUP(A270,'[1]average earnings workplace 2012'!$A$13:$GY$599,[1]lists1!$B$12,FALSE)</f>
        <v>13.91</v>
      </c>
      <c r="BR270" s="167" t="e">
        <f t="shared" si="242"/>
        <v>#N/A</v>
      </c>
      <c r="BS270" s="167" t="e">
        <f t="shared" si="243"/>
        <v>#N/A</v>
      </c>
    </row>
    <row r="271" spans="1:71" x14ac:dyDescent="0.25">
      <c r="A271" s="420" t="s">
        <v>257</v>
      </c>
      <c r="B271" s="167" t="str">
        <f t="shared" si="224"/>
        <v>LU</v>
      </c>
      <c r="C271" s="405" t="str">
        <f>VLOOKUP(A271,'urban rural'!$A$11:$B$336,2,FALSE)</f>
        <v>Large Urban</v>
      </c>
      <c r="D271" s="167" t="str">
        <f t="shared" si="225"/>
        <v>Predominantly Urban</v>
      </c>
      <c r="F271" s="405">
        <f>VLOOKUP($A271,'urban rural'!$A$11:$S$336,4,FALSE)</f>
        <v>3.650793650793651E-4</v>
      </c>
      <c r="G271" s="424">
        <f t="shared" si="244"/>
        <v>11</v>
      </c>
      <c r="H271" s="405">
        <f t="shared" si="226"/>
        <v>11</v>
      </c>
      <c r="J271" s="405">
        <f>VLOOKUP($A271,'urban rural'!$A$11:$S$336,5,FALSE)</f>
        <v>1.6842105263157895E-4</v>
      </c>
      <c r="K271" s="424">
        <f t="shared" si="245"/>
        <v>6</v>
      </c>
      <c r="L271" s="405">
        <f t="shared" si="227"/>
        <v>6</v>
      </c>
      <c r="N271" s="405">
        <f>VLOOKUP($A271,'urban rural'!$A$11:$S$336,6,FALSE)</f>
        <v>3.7716081718177058E-4</v>
      </c>
      <c r="O271" s="424">
        <f t="shared" si="246"/>
        <v>15</v>
      </c>
      <c r="P271" s="405">
        <f t="shared" si="228"/>
        <v>15</v>
      </c>
      <c r="R271" s="405">
        <f>VLOOKUP($A271,'urban rural'!$A$11:$S$336,7,FALSE)</f>
        <v>2.4921550327092386E-4</v>
      </c>
      <c r="S271" s="424">
        <f t="shared" si="247"/>
        <v>12</v>
      </c>
      <c r="T271" s="405">
        <f t="shared" si="229"/>
        <v>12</v>
      </c>
      <c r="V271" s="405">
        <f>VLOOKUP($A271,'urban rural'!$A$11:$S$336,8,FALSE)</f>
        <v>2.6455026455026457E-4</v>
      </c>
      <c r="W271" s="424">
        <f t="shared" si="248"/>
        <v>12</v>
      </c>
      <c r="X271" s="405">
        <f t="shared" si="230"/>
        <v>12</v>
      </c>
      <c r="Z271" s="405">
        <f>VLOOKUP($A271,'urban rural'!$A$11:$S$336,9,FALSE)</f>
        <v>1.1052631578947369E-4</v>
      </c>
      <c r="AA271" s="424">
        <f t="shared" si="249"/>
        <v>10</v>
      </c>
      <c r="AB271" s="405">
        <f t="shared" si="231"/>
        <v>10</v>
      </c>
      <c r="AD271" s="405">
        <f>VLOOKUP($A271,'urban rural'!$A$11:$S$336,10,FALSE)</f>
        <v>1.4667365112624412E-4</v>
      </c>
      <c r="AE271" s="424">
        <f t="shared" si="250"/>
        <v>7</v>
      </c>
      <c r="AF271" s="405">
        <f t="shared" si="232"/>
        <v>7</v>
      </c>
      <c r="AH271" s="405">
        <f>VLOOKUP($A271,'urban rural'!$A$11:$S$336,11,FALSE)</f>
        <v>1.6499067123159391E-4</v>
      </c>
      <c r="AI271" s="424">
        <f t="shared" si="251"/>
        <v>13</v>
      </c>
      <c r="AJ271" s="405">
        <f t="shared" si="233"/>
        <v>13</v>
      </c>
      <c r="AL271" s="405">
        <f>VLOOKUP($A271,'urban rural'!$A$11:$S$336,12,FALSE)</f>
        <v>1.0052910052910053E-4</v>
      </c>
      <c r="AM271" s="424">
        <f t="shared" si="252"/>
        <v>11</v>
      </c>
      <c r="AN271" s="405">
        <f t="shared" si="234"/>
        <v>11</v>
      </c>
      <c r="AP271" s="405">
        <f>VLOOKUP($A271,'urban rural'!$A$11:$S$336,13,FALSE)</f>
        <v>5.789473684210526E-5</v>
      </c>
      <c r="AQ271" s="424">
        <f t="shared" si="253"/>
        <v>4</v>
      </c>
      <c r="AR271" s="405">
        <f t="shared" si="235"/>
        <v>4</v>
      </c>
      <c r="AT271" s="405">
        <f>VLOOKUP($A271,'urban rural'!$A$11:$S$336,14,FALSE)</f>
        <v>2.3048716605552646E-4</v>
      </c>
      <c r="AU271" s="424">
        <f t="shared" si="254"/>
        <v>15</v>
      </c>
      <c r="AV271" s="405">
        <f t="shared" si="236"/>
        <v>15</v>
      </c>
      <c r="AX271" s="405">
        <f>VLOOKUP($A271,'urban rural'!$A$11:$S$336,15,FALSE)</f>
        <v>8.422483203932997E-5</v>
      </c>
      <c r="AY271" s="424">
        <f t="shared" si="255"/>
        <v>12</v>
      </c>
      <c r="AZ271" s="405">
        <f t="shared" si="237"/>
        <v>12</v>
      </c>
      <c r="BB271" s="405" t="str">
        <f>VLOOKUP($A271,'urban rural'!$A$11:$S$336,16,FALSE)</f>
        <v>error</v>
      </c>
      <c r="BC271" s="424">
        <f t="shared" si="256"/>
        <v>1</v>
      </c>
      <c r="BD271" s="405" t="str">
        <f t="shared" si="238"/>
        <v>9999</v>
      </c>
      <c r="BF271" s="405" t="str">
        <f>VLOOKUP($A271,'urban rural'!$A$11:$S$336,17,FALSE)</f>
        <v>error</v>
      </c>
      <c r="BG271" s="424">
        <f t="shared" si="257"/>
        <v>1</v>
      </c>
      <c r="BH271" s="405" t="str">
        <f t="shared" si="239"/>
        <v>9999</v>
      </c>
      <c r="BJ271" s="405" t="str">
        <f>VLOOKUP($A271,'urban rural'!$A$11:$S$336,18,FALSE)</f>
        <v>error</v>
      </c>
      <c r="BK271" s="424">
        <f t="shared" si="258"/>
        <v>1</v>
      </c>
      <c r="BL271" s="405" t="str">
        <f t="shared" si="240"/>
        <v>9999</v>
      </c>
      <c r="BN271" s="405" t="str">
        <f>VLOOKUP($A271,'urban rural'!$A$11:$S$336,19,FALSE)</f>
        <v>error</v>
      </c>
      <c r="BO271" s="424">
        <f t="shared" si="259"/>
        <v>1</v>
      </c>
      <c r="BP271" s="405" t="str">
        <f t="shared" si="241"/>
        <v>9999</v>
      </c>
      <c r="BQ271" s="167">
        <f>VLOOKUP(A271,'[1]average earnings workplace 2012'!$A$13:$GY$599,[1]lists1!$B$12,FALSE)</f>
        <v>12.05</v>
      </c>
      <c r="BR271" s="167" t="e">
        <f t="shared" si="242"/>
        <v>#N/A</v>
      </c>
      <c r="BS271" s="167" t="e">
        <f t="shared" si="243"/>
        <v>#N/A</v>
      </c>
    </row>
    <row r="272" spans="1:71" x14ac:dyDescent="0.25">
      <c r="A272" s="420" t="s">
        <v>258</v>
      </c>
      <c r="B272" s="167" t="str">
        <f t="shared" si="224"/>
        <v>LU</v>
      </c>
      <c r="C272" s="405" t="str">
        <f>VLOOKUP(A272,'urban rural'!$A$11:$B$336,2,FALSE)</f>
        <v>Large Urban</v>
      </c>
      <c r="D272" s="167" t="str">
        <f t="shared" si="225"/>
        <v>Predominantly Urban</v>
      </c>
      <c r="F272" s="405">
        <f>VLOOKUP($A272,'urban rural'!$A$11:$S$336,4,FALSE)</f>
        <v>1.5885947046843177E-3</v>
      </c>
      <c r="G272" s="424">
        <f t="shared" si="244"/>
        <v>21</v>
      </c>
      <c r="H272" s="405">
        <f t="shared" si="226"/>
        <v>21</v>
      </c>
      <c r="J272" s="405">
        <f>VLOOKUP($A272,'urban rural'!$A$11:$S$336,5,FALSE)</f>
        <v>1.1305408702724684E-3</v>
      </c>
      <c r="K272" s="424">
        <f t="shared" si="245"/>
        <v>21</v>
      </c>
      <c r="L272" s="405">
        <f t="shared" si="227"/>
        <v>21</v>
      </c>
      <c r="N272" s="405">
        <f>VLOOKUP($A272,'urban rural'!$A$11:$S$336,6,FALSE)</f>
        <v>1.5440582053354891E-3</v>
      </c>
      <c r="O272" s="424">
        <f t="shared" si="246"/>
        <v>25</v>
      </c>
      <c r="P272" s="405">
        <f t="shared" si="228"/>
        <v>25</v>
      </c>
      <c r="R272" s="405">
        <f>VLOOKUP($A272,'urban rural'!$A$11:$S$336,7,FALSE)</f>
        <v>8.752304542294138E-4</v>
      </c>
      <c r="S272" s="424">
        <f t="shared" si="247"/>
        <v>19</v>
      </c>
      <c r="T272" s="405">
        <f t="shared" si="229"/>
        <v>19</v>
      </c>
      <c r="V272" s="405">
        <f>VLOOKUP($A272,'urban rural'!$A$11:$S$336,8,FALSE)</f>
        <v>8.1466395112016296E-4</v>
      </c>
      <c r="W272" s="424">
        <f t="shared" si="248"/>
        <v>23</v>
      </c>
      <c r="X272" s="405">
        <f t="shared" si="230"/>
        <v>23</v>
      </c>
      <c r="Z272" s="405">
        <f>VLOOKUP($A272,'urban rural'!$A$11:$S$336,9,FALSE)</f>
        <v>2.887352582350549E-4</v>
      </c>
      <c r="AA272" s="424">
        <f t="shared" si="249"/>
        <v>19</v>
      </c>
      <c r="AB272" s="405">
        <f t="shared" si="231"/>
        <v>19</v>
      </c>
      <c r="AD272" s="405">
        <f>VLOOKUP($A272,'urban rural'!$A$11:$S$336,10,FALSE)</f>
        <v>4.3249797898140663E-4</v>
      </c>
      <c r="AE272" s="424">
        <f t="shared" si="250"/>
        <v>20</v>
      </c>
      <c r="AF272" s="405">
        <f t="shared" si="232"/>
        <v>20</v>
      </c>
      <c r="AH272" s="405">
        <f>VLOOKUP($A272,'urban rural'!$A$11:$S$336,11,FALSE)</f>
        <v>2.8289272095124827E-4</v>
      </c>
      <c r="AI272" s="424">
        <f t="shared" si="251"/>
        <v>18</v>
      </c>
      <c r="AJ272" s="405">
        <f t="shared" si="233"/>
        <v>18</v>
      </c>
      <c r="AL272" s="405">
        <f>VLOOKUP($A272,'urban rural'!$A$11:$S$336,12,FALSE)</f>
        <v>7.739307535641548E-4</v>
      </c>
      <c r="AM272" s="424">
        <f t="shared" si="252"/>
        <v>22</v>
      </c>
      <c r="AN272" s="405">
        <f t="shared" si="234"/>
        <v>22</v>
      </c>
      <c r="AP272" s="405">
        <f>VLOOKUP($A272,'urban rural'!$A$11:$S$336,13,FALSE)</f>
        <v>8.4180561203741353E-4</v>
      </c>
      <c r="AQ272" s="424">
        <f t="shared" si="253"/>
        <v>23</v>
      </c>
      <c r="AR272" s="405">
        <f t="shared" si="235"/>
        <v>23</v>
      </c>
      <c r="AT272" s="405">
        <f>VLOOKUP($A272,'urban rural'!$A$11:$S$336,14,FALSE)</f>
        <v>1.1115602263540825E-3</v>
      </c>
      <c r="AU272" s="424">
        <f t="shared" si="254"/>
        <v>27</v>
      </c>
      <c r="AV272" s="405">
        <f t="shared" si="236"/>
        <v>27</v>
      </c>
      <c r="AX272" s="405">
        <f>VLOOKUP($A272,'urban rural'!$A$11:$S$336,15,FALSE)</f>
        <v>5.9233773327816558E-4</v>
      </c>
      <c r="AY272" s="424">
        <f t="shared" si="255"/>
        <v>20</v>
      </c>
      <c r="AZ272" s="405">
        <f t="shared" si="237"/>
        <v>20</v>
      </c>
      <c r="BB272" s="405" t="str">
        <f>VLOOKUP($A272,'urban rural'!$A$11:$S$336,16,FALSE)</f>
        <v>error</v>
      </c>
      <c r="BC272" s="424">
        <f t="shared" si="256"/>
        <v>1</v>
      </c>
      <c r="BD272" s="405" t="str">
        <f t="shared" si="238"/>
        <v>9999</v>
      </c>
      <c r="BF272" s="405" t="str">
        <f>VLOOKUP($A272,'urban rural'!$A$11:$S$336,17,FALSE)</f>
        <v>error</v>
      </c>
      <c r="BG272" s="424">
        <f t="shared" si="257"/>
        <v>1</v>
      </c>
      <c r="BH272" s="405" t="str">
        <f t="shared" si="239"/>
        <v>9999</v>
      </c>
      <c r="BJ272" s="405" t="str">
        <f>VLOOKUP($A272,'urban rural'!$A$11:$S$336,18,FALSE)</f>
        <v>error</v>
      </c>
      <c r="BK272" s="424">
        <f t="shared" si="258"/>
        <v>1</v>
      </c>
      <c r="BL272" s="405" t="str">
        <f t="shared" si="240"/>
        <v>9999</v>
      </c>
      <c r="BN272" s="405" t="str">
        <f>VLOOKUP($A272,'urban rural'!$A$11:$S$336,19,FALSE)</f>
        <v>error</v>
      </c>
      <c r="BO272" s="424">
        <f t="shared" si="259"/>
        <v>1</v>
      </c>
      <c r="BP272" s="405" t="str">
        <f t="shared" si="241"/>
        <v>9999</v>
      </c>
      <c r="BQ272" s="167">
        <f>VLOOKUP(A272,'[1]average earnings workplace 2012'!$A$13:$GY$599,[1]lists1!$B$12,FALSE)</f>
        <v>11.61</v>
      </c>
      <c r="BR272" s="167" t="e">
        <f t="shared" si="242"/>
        <v>#N/A</v>
      </c>
      <c r="BS272" s="167" t="e">
        <f t="shared" si="243"/>
        <v>#N/A</v>
      </c>
    </row>
    <row r="273" spans="1:71" x14ac:dyDescent="0.25">
      <c r="A273" s="420" t="s">
        <v>259</v>
      </c>
      <c r="B273" s="167" t="str">
        <f t="shared" si="224"/>
        <v>R80</v>
      </c>
      <c r="C273" s="405" t="str">
        <f>VLOOKUP(A273,'urban rural'!$A$11:$B$336,2,FALSE)</f>
        <v>Rural 80</v>
      </c>
      <c r="D273" s="167" t="str">
        <f t="shared" si="225"/>
        <v>Predominantly Rural</v>
      </c>
      <c r="F273" s="405">
        <f>VLOOKUP($A273,'urban rural'!$A$11:$S$336,4,FALSE)</f>
        <v>3.4502923976608185E-3</v>
      </c>
      <c r="G273" s="424">
        <f t="shared" si="244"/>
        <v>54</v>
      </c>
      <c r="H273" s="405">
        <f t="shared" si="226"/>
        <v>54</v>
      </c>
      <c r="J273" s="405">
        <f>VLOOKUP($A273,'urban rural'!$A$11:$S$336,5,FALSE)</f>
        <v>2.0534223706176963E-3</v>
      </c>
      <c r="K273" s="424">
        <f t="shared" si="245"/>
        <v>54</v>
      </c>
      <c r="L273" s="405">
        <f t="shared" si="227"/>
        <v>54</v>
      </c>
      <c r="N273" s="405">
        <f>VLOOKUP($A273,'urban rural'!$A$11:$S$336,6,FALSE)</f>
        <v>2.6622296173044926E-3</v>
      </c>
      <c r="O273" s="424">
        <f t="shared" si="246"/>
        <v>54</v>
      </c>
      <c r="P273" s="405">
        <f t="shared" si="228"/>
        <v>54</v>
      </c>
      <c r="R273" s="405">
        <f>VLOOKUP($A273,'urban rural'!$A$11:$S$336,7,FALSE)</f>
        <v>2.2024519518219036E-3</v>
      </c>
      <c r="S273" s="424">
        <f t="shared" si="247"/>
        <v>54</v>
      </c>
      <c r="T273" s="405">
        <f t="shared" si="229"/>
        <v>54</v>
      </c>
      <c r="V273" s="405">
        <f>VLOOKUP($A273,'urban rural'!$A$11:$S$336,8,FALSE)</f>
        <v>1.9131161236424395E-3</v>
      </c>
      <c r="W273" s="424">
        <f t="shared" si="248"/>
        <v>51</v>
      </c>
      <c r="X273" s="405">
        <f t="shared" si="230"/>
        <v>51</v>
      </c>
      <c r="Z273" s="405">
        <f>VLOOKUP($A273,'urban rural'!$A$11:$S$336,9,FALSE)</f>
        <v>6.928213689482471E-4</v>
      </c>
      <c r="AA273" s="424">
        <f t="shared" si="249"/>
        <v>47</v>
      </c>
      <c r="AB273" s="405">
        <f t="shared" si="231"/>
        <v>47</v>
      </c>
      <c r="AD273" s="405">
        <f>VLOOKUP($A273,'urban rural'!$A$11:$S$336,10,FALSE)</f>
        <v>6.5723793677204662E-4</v>
      </c>
      <c r="AE273" s="424">
        <f t="shared" si="250"/>
        <v>44</v>
      </c>
      <c r="AF273" s="405">
        <f t="shared" si="232"/>
        <v>44</v>
      </c>
      <c r="AH273" s="405">
        <f>VLOOKUP($A273,'urban rural'!$A$11:$S$336,11,FALSE)</f>
        <v>4.9177239075320499E-4</v>
      </c>
      <c r="AI273" s="424">
        <f t="shared" si="251"/>
        <v>43</v>
      </c>
      <c r="AJ273" s="405">
        <f t="shared" si="233"/>
        <v>43</v>
      </c>
      <c r="AL273" s="405">
        <f>VLOOKUP($A273,'urban rural'!$A$11:$S$336,12,FALSE)</f>
        <v>1.5371762740183793E-3</v>
      </c>
      <c r="AM273" s="424">
        <f t="shared" si="252"/>
        <v>55</v>
      </c>
      <c r="AN273" s="405">
        <f t="shared" si="234"/>
        <v>55</v>
      </c>
      <c r="AP273" s="405">
        <f>VLOOKUP($A273,'urban rural'!$A$11:$S$336,13,FALSE)</f>
        <v>1.3522537562604341E-3</v>
      </c>
      <c r="AQ273" s="424">
        <f t="shared" si="253"/>
        <v>55</v>
      </c>
      <c r="AR273" s="405">
        <f t="shared" si="235"/>
        <v>55</v>
      </c>
      <c r="AT273" s="405">
        <f>VLOOKUP($A273,'urban rural'!$A$11:$S$336,14,FALSE)</f>
        <v>2.0049916805324457E-3</v>
      </c>
      <c r="AU273" s="424">
        <f t="shared" si="254"/>
        <v>55</v>
      </c>
      <c r="AV273" s="405">
        <f t="shared" si="236"/>
        <v>55</v>
      </c>
      <c r="AX273" s="405">
        <f>VLOOKUP($A273,'urban rural'!$A$11:$S$336,15,FALSE)</f>
        <v>1.7106795610686986E-3</v>
      </c>
      <c r="AY273" s="424">
        <f t="shared" si="255"/>
        <v>55</v>
      </c>
      <c r="AZ273" s="405">
        <f t="shared" si="237"/>
        <v>55</v>
      </c>
      <c r="BB273" s="405" t="str">
        <f>VLOOKUP($A273,'urban rural'!$A$11:$S$336,16,FALSE)</f>
        <v>error</v>
      </c>
      <c r="BC273" s="424">
        <f t="shared" si="256"/>
        <v>1</v>
      </c>
      <c r="BD273" s="405" t="str">
        <f t="shared" si="238"/>
        <v>9999</v>
      </c>
      <c r="BF273" s="405" t="str">
        <f>VLOOKUP($A273,'urban rural'!$A$11:$S$336,17,FALSE)</f>
        <v>error</v>
      </c>
      <c r="BG273" s="424">
        <f t="shared" si="257"/>
        <v>1</v>
      </c>
      <c r="BH273" s="405" t="str">
        <f t="shared" si="239"/>
        <v>9999</v>
      </c>
      <c r="BJ273" s="405" t="str">
        <f>VLOOKUP($A273,'urban rural'!$A$11:$S$336,18,FALSE)</f>
        <v>error</v>
      </c>
      <c r="BK273" s="424">
        <f t="shared" si="258"/>
        <v>1</v>
      </c>
      <c r="BL273" s="405" t="str">
        <f t="shared" si="240"/>
        <v>9999</v>
      </c>
      <c r="BN273" s="405" t="str">
        <f>VLOOKUP($A273,'urban rural'!$A$11:$S$336,19,FALSE)</f>
        <v>error</v>
      </c>
      <c r="BO273" s="424">
        <f t="shared" si="259"/>
        <v>1</v>
      </c>
      <c r="BP273" s="405" t="str">
        <f t="shared" si="241"/>
        <v>9999</v>
      </c>
      <c r="BQ273" s="167">
        <f>VLOOKUP(A273,'[1]average earnings workplace 2012'!$A$13:$GY$599,[1]lists1!$B$12,FALSE)</f>
        <v>14.39</v>
      </c>
      <c r="BR273" s="167" t="e">
        <f t="shared" si="242"/>
        <v>#N/A</v>
      </c>
      <c r="BS273" s="167" t="e">
        <f t="shared" si="243"/>
        <v>#N/A</v>
      </c>
    </row>
    <row r="274" spans="1:71" x14ac:dyDescent="0.25">
      <c r="A274" s="420" t="s">
        <v>260</v>
      </c>
      <c r="B274" s="167" t="str">
        <f t="shared" si="224"/>
        <v>R50</v>
      </c>
      <c r="C274" s="405" t="str">
        <f>VLOOKUP(A274,'urban rural'!$A$11:$B$336,2,FALSE)</f>
        <v>Rural 50</v>
      </c>
      <c r="D274" s="167" t="str">
        <f t="shared" si="225"/>
        <v>Predominantly Rural</v>
      </c>
      <c r="F274" s="405">
        <f>VLOOKUP($A274,'urban rural'!$A$11:$S$336,4,FALSE)</f>
        <v>7.2710951526032321E-4</v>
      </c>
      <c r="G274" s="424">
        <f t="shared" si="244"/>
        <v>19</v>
      </c>
      <c r="H274" s="405">
        <f t="shared" si="226"/>
        <v>19</v>
      </c>
      <c r="J274" s="405">
        <f>VLOOKUP($A274,'urban rural'!$A$11:$S$336,5,FALSE)</f>
        <v>5.1831992850759605E-4</v>
      </c>
      <c r="K274" s="424">
        <f t="shared" si="245"/>
        <v>25</v>
      </c>
      <c r="L274" s="405">
        <f t="shared" si="227"/>
        <v>25</v>
      </c>
      <c r="N274" s="405">
        <f>VLOOKUP($A274,'urban rural'!$A$11:$S$336,6,FALSE)</f>
        <v>5.6888888888888885E-4</v>
      </c>
      <c r="O274" s="424">
        <f t="shared" si="246"/>
        <v>23</v>
      </c>
      <c r="P274" s="405">
        <f t="shared" si="228"/>
        <v>23</v>
      </c>
      <c r="R274" s="405">
        <f>VLOOKUP($A274,'urban rural'!$A$11:$S$336,7,FALSE)</f>
        <v>5.9790879921367492E-4</v>
      </c>
      <c r="S274" s="424">
        <f t="shared" si="247"/>
        <v>26</v>
      </c>
      <c r="T274" s="405">
        <f t="shared" si="229"/>
        <v>26</v>
      </c>
      <c r="V274" s="405">
        <f>VLOOKUP($A274,'urban rural'!$A$11:$S$336,8,FALSE)</f>
        <v>4.3087971274685818E-4</v>
      </c>
      <c r="W274" s="424">
        <f t="shared" si="248"/>
        <v>15</v>
      </c>
      <c r="X274" s="405">
        <f t="shared" si="230"/>
        <v>15</v>
      </c>
      <c r="Z274" s="405">
        <f>VLOOKUP($A274,'urban rural'!$A$11:$S$336,9,FALSE)</f>
        <v>1.7873100983020553E-4</v>
      </c>
      <c r="AA274" s="424">
        <f t="shared" si="249"/>
        <v>11</v>
      </c>
      <c r="AB274" s="405">
        <f t="shared" si="231"/>
        <v>11</v>
      </c>
      <c r="AD274" s="405">
        <f>VLOOKUP($A274,'urban rural'!$A$11:$S$336,10,FALSE)</f>
        <v>2.4000000000000001E-4</v>
      </c>
      <c r="AE274" s="424">
        <f t="shared" si="250"/>
        <v>13</v>
      </c>
      <c r="AF274" s="405">
        <f t="shared" si="232"/>
        <v>13</v>
      </c>
      <c r="AH274" s="405">
        <f>VLOOKUP($A274,'urban rural'!$A$11:$S$336,11,FALSE)</f>
        <v>1.6830127052276084E-4</v>
      </c>
      <c r="AI274" s="424">
        <f t="shared" si="251"/>
        <v>14</v>
      </c>
      <c r="AJ274" s="405">
        <f t="shared" si="233"/>
        <v>14</v>
      </c>
      <c r="AL274" s="405">
        <f>VLOOKUP($A274,'urban rural'!$A$11:$S$336,12,FALSE)</f>
        <v>2.9622980251346498E-4</v>
      </c>
      <c r="AM274" s="424">
        <f t="shared" si="252"/>
        <v>29</v>
      </c>
      <c r="AN274" s="405">
        <f t="shared" si="234"/>
        <v>29</v>
      </c>
      <c r="AP274" s="405">
        <f>VLOOKUP($A274,'urban rural'!$A$11:$S$336,13,FALSE)</f>
        <v>3.3958891867739055E-4</v>
      </c>
      <c r="AQ274" s="424">
        <f t="shared" si="253"/>
        <v>31</v>
      </c>
      <c r="AR274" s="405">
        <f t="shared" si="235"/>
        <v>31</v>
      </c>
      <c r="AT274" s="405">
        <f>VLOOKUP($A274,'urban rural'!$A$11:$S$336,14,FALSE)</f>
        <v>3.2888888888888887E-4</v>
      </c>
      <c r="AU274" s="424">
        <f t="shared" si="254"/>
        <v>30</v>
      </c>
      <c r="AV274" s="405">
        <f t="shared" si="236"/>
        <v>30</v>
      </c>
      <c r="AX274" s="405">
        <f>VLOOKUP($A274,'urban rural'!$A$11:$S$336,15,FALSE)</f>
        <v>4.2960752869091405E-4</v>
      </c>
      <c r="AY274" s="424">
        <f t="shared" si="255"/>
        <v>33</v>
      </c>
      <c r="AZ274" s="405">
        <f t="shared" si="237"/>
        <v>33</v>
      </c>
      <c r="BB274" s="405" t="str">
        <f>VLOOKUP($A274,'urban rural'!$A$11:$S$336,16,FALSE)</f>
        <v>error</v>
      </c>
      <c r="BC274" s="424">
        <f t="shared" si="256"/>
        <v>1</v>
      </c>
      <c r="BD274" s="405" t="str">
        <f t="shared" si="238"/>
        <v>9999</v>
      </c>
      <c r="BF274" s="405" t="str">
        <f>VLOOKUP($A274,'urban rural'!$A$11:$S$336,17,FALSE)</f>
        <v>error</v>
      </c>
      <c r="BG274" s="424">
        <f t="shared" si="257"/>
        <v>1</v>
      </c>
      <c r="BH274" s="405" t="str">
        <f t="shared" si="239"/>
        <v>9999</v>
      </c>
      <c r="BJ274" s="405" t="str">
        <f>VLOOKUP($A274,'urban rural'!$A$11:$S$336,18,FALSE)</f>
        <v>error</v>
      </c>
      <c r="BK274" s="424">
        <f t="shared" si="258"/>
        <v>1</v>
      </c>
      <c r="BL274" s="405" t="str">
        <f t="shared" si="240"/>
        <v>9999</v>
      </c>
      <c r="BN274" s="405" t="str">
        <f>VLOOKUP($A274,'urban rural'!$A$11:$S$336,19,FALSE)</f>
        <v>error</v>
      </c>
      <c r="BO274" s="424">
        <f t="shared" si="259"/>
        <v>1</v>
      </c>
      <c r="BP274" s="405" t="str">
        <f t="shared" si="241"/>
        <v>9999</v>
      </c>
      <c r="BQ274" s="167">
        <f>VLOOKUP(A274,'[1]average earnings workplace 2012'!$A$13:$GY$599,[1]lists1!$B$12,FALSE)</f>
        <v>14.1</v>
      </c>
      <c r="BR274" s="167" t="e">
        <f t="shared" si="242"/>
        <v>#N/A</v>
      </c>
      <c r="BS274" s="167" t="e">
        <f t="shared" si="243"/>
        <v>#N/A</v>
      </c>
    </row>
    <row r="275" spans="1:71" x14ac:dyDescent="0.25">
      <c r="A275" s="420" t="s">
        <v>261</v>
      </c>
      <c r="B275" s="167" t="str">
        <f t="shared" si="224"/>
        <v>R80</v>
      </c>
      <c r="C275" s="405" t="str">
        <f>VLOOKUP(A275,'urban rural'!$A$11:$B$336,2,FALSE)</f>
        <v>Rural 80</v>
      </c>
      <c r="D275" s="167" t="str">
        <f t="shared" si="225"/>
        <v>Predominantly Rural</v>
      </c>
      <c r="F275" s="405">
        <f>VLOOKUP($A275,'urban rural'!$A$11:$S$336,4,FALSE)</f>
        <v>8.7237479806138931E-4</v>
      </c>
      <c r="G275" s="424">
        <f t="shared" si="244"/>
        <v>32</v>
      </c>
      <c r="H275" s="405">
        <f t="shared" si="226"/>
        <v>32</v>
      </c>
      <c r="J275" s="405">
        <f>VLOOKUP($A275,'urban rural'!$A$11:$S$336,5,FALSE)</f>
        <v>6.0581583198707591E-4</v>
      </c>
      <c r="K275" s="424">
        <f t="shared" si="245"/>
        <v>35</v>
      </c>
      <c r="L275" s="405">
        <f t="shared" si="227"/>
        <v>35</v>
      </c>
      <c r="N275" s="405">
        <f>VLOOKUP($A275,'urban rural'!$A$11:$S$336,6,FALSE)</f>
        <v>6.6773934030571198E-4</v>
      </c>
      <c r="O275" s="424">
        <f t="shared" si="246"/>
        <v>35</v>
      </c>
      <c r="P275" s="405">
        <f t="shared" si="228"/>
        <v>35</v>
      </c>
      <c r="R275" s="405">
        <f>VLOOKUP($A275,'urban rural'!$A$11:$S$336,7,FALSE)</f>
        <v>3.5996520834854416E-4</v>
      </c>
      <c r="S275" s="424">
        <f t="shared" si="247"/>
        <v>23</v>
      </c>
      <c r="T275" s="405">
        <f t="shared" si="229"/>
        <v>23</v>
      </c>
      <c r="V275" s="405">
        <f>VLOOKUP($A275,'urban rural'!$A$11:$S$336,8,FALSE)</f>
        <v>7.350565428109855E-4</v>
      </c>
      <c r="W275" s="424">
        <f t="shared" si="248"/>
        <v>35</v>
      </c>
      <c r="X275" s="405">
        <f t="shared" si="230"/>
        <v>35</v>
      </c>
      <c r="Z275" s="405">
        <f>VLOOKUP($A275,'urban rural'!$A$11:$S$336,9,FALSE)</f>
        <v>4.4426494345718899E-4</v>
      </c>
      <c r="AA275" s="424">
        <f t="shared" si="249"/>
        <v>40</v>
      </c>
      <c r="AB275" s="405">
        <f t="shared" si="231"/>
        <v>40</v>
      </c>
      <c r="AD275" s="405">
        <f>VLOOKUP($A275,'urban rural'!$A$11:$S$336,10,FALSE)</f>
        <v>4.6661303298471441E-4</v>
      </c>
      <c r="AE275" s="424">
        <f t="shared" si="250"/>
        <v>39</v>
      </c>
      <c r="AF275" s="405">
        <f t="shared" si="232"/>
        <v>39</v>
      </c>
      <c r="AH275" s="405">
        <f>VLOOKUP($A275,'urban rural'!$A$11:$S$336,11,FALSE)</f>
        <v>2.2499114271575641E-4</v>
      </c>
      <c r="AI275" s="424">
        <f t="shared" si="251"/>
        <v>24</v>
      </c>
      <c r="AJ275" s="405">
        <f t="shared" si="233"/>
        <v>24</v>
      </c>
      <c r="AL275" s="405">
        <f>VLOOKUP($A275,'urban rural'!$A$11:$S$336,12,FALSE)</f>
        <v>1.2924071082390953E-4</v>
      </c>
      <c r="AM275" s="424">
        <f t="shared" si="252"/>
        <v>31</v>
      </c>
      <c r="AN275" s="405">
        <f t="shared" si="234"/>
        <v>31</v>
      </c>
      <c r="AP275" s="405">
        <f>VLOOKUP($A275,'urban rural'!$A$11:$S$336,13,FALSE)</f>
        <v>1.6155088852988692E-4</v>
      </c>
      <c r="AQ275" s="424">
        <f t="shared" si="253"/>
        <v>32</v>
      </c>
      <c r="AR275" s="405">
        <f t="shared" si="235"/>
        <v>32</v>
      </c>
      <c r="AT275" s="405">
        <f>VLOOKUP($A275,'urban rural'!$A$11:$S$336,14,FALSE)</f>
        <v>2.0917135961383748E-4</v>
      </c>
      <c r="AU275" s="424">
        <f t="shared" si="254"/>
        <v>37</v>
      </c>
      <c r="AV275" s="405">
        <f t="shared" si="236"/>
        <v>37</v>
      </c>
      <c r="AX275" s="405">
        <f>VLOOKUP($A275,'urban rural'!$A$11:$S$336,15,FALSE)</f>
        <v>1.3497406563278778E-4</v>
      </c>
      <c r="AY275" s="424">
        <f t="shared" si="255"/>
        <v>31</v>
      </c>
      <c r="AZ275" s="405">
        <f t="shared" si="237"/>
        <v>31</v>
      </c>
      <c r="BB275" s="405" t="str">
        <f>VLOOKUP($A275,'urban rural'!$A$11:$S$336,16,FALSE)</f>
        <v>error</v>
      </c>
      <c r="BC275" s="424">
        <f t="shared" si="256"/>
        <v>1</v>
      </c>
      <c r="BD275" s="405" t="str">
        <f t="shared" si="238"/>
        <v>9999</v>
      </c>
      <c r="BF275" s="405" t="str">
        <f>VLOOKUP($A275,'urban rural'!$A$11:$S$336,17,FALSE)</f>
        <v>error</v>
      </c>
      <c r="BG275" s="424">
        <f t="shared" si="257"/>
        <v>1</v>
      </c>
      <c r="BH275" s="405" t="str">
        <f t="shared" si="239"/>
        <v>9999</v>
      </c>
      <c r="BJ275" s="405" t="str">
        <f>VLOOKUP($A275,'urban rural'!$A$11:$S$336,18,FALSE)</f>
        <v>error</v>
      </c>
      <c r="BK275" s="424">
        <f t="shared" si="258"/>
        <v>1</v>
      </c>
      <c r="BL275" s="405" t="str">
        <f t="shared" si="240"/>
        <v>9999</v>
      </c>
      <c r="BN275" s="405" t="str">
        <f>VLOOKUP($A275,'urban rural'!$A$11:$S$336,19,FALSE)</f>
        <v>error</v>
      </c>
      <c r="BO275" s="424">
        <f t="shared" si="259"/>
        <v>1</v>
      </c>
      <c r="BP275" s="405" t="str">
        <f t="shared" si="241"/>
        <v>9999</v>
      </c>
      <c r="BQ275" s="167">
        <f>VLOOKUP(A275,'[1]average earnings workplace 2012'!$A$13:$GY$599,[1]lists1!$B$12,FALSE)</f>
        <v>13.2</v>
      </c>
      <c r="BR275" s="167" t="e">
        <f t="shared" si="242"/>
        <v>#N/A</v>
      </c>
      <c r="BS275" s="167" t="e">
        <f t="shared" si="243"/>
        <v>#N/A</v>
      </c>
    </row>
    <row r="276" spans="1:71" x14ac:dyDescent="0.25">
      <c r="A276" s="420" t="s">
        <v>262</v>
      </c>
      <c r="B276" s="167" t="str">
        <f t="shared" si="224"/>
        <v>MU</v>
      </c>
      <c r="C276" s="405" t="str">
        <f>VLOOKUP(A276,'urban rural'!$A$11:$B$336,2,FALSE)</f>
        <v>Major Urban</v>
      </c>
      <c r="D276" s="167" t="str">
        <f t="shared" si="225"/>
        <v>Predominantly Urban</v>
      </c>
      <c r="F276" s="405">
        <f>VLOOKUP($A276,'urban rural'!$A$11:$S$336,4,FALSE)</f>
        <v>1.1669075144508671E-3</v>
      </c>
      <c r="G276" s="424">
        <f t="shared" si="244"/>
        <v>21</v>
      </c>
      <c r="H276" s="405">
        <f t="shared" si="226"/>
        <v>21</v>
      </c>
      <c r="J276" s="405">
        <f>VLOOKUP($A276,'urban rural'!$A$11:$S$336,5,FALSE)</f>
        <v>1.397538015930485E-3</v>
      </c>
      <c r="K276" s="424">
        <f t="shared" si="245"/>
        <v>34</v>
      </c>
      <c r="L276" s="405">
        <f t="shared" si="227"/>
        <v>34</v>
      </c>
      <c r="N276" s="405">
        <f>VLOOKUP($A276,'urban rural'!$A$11:$S$336,6,FALSE)</f>
        <v>2.0688405797101451E-3</v>
      </c>
      <c r="O276" s="424">
        <f t="shared" si="246"/>
        <v>35</v>
      </c>
      <c r="P276" s="405">
        <f t="shared" si="228"/>
        <v>35</v>
      </c>
      <c r="R276" s="405">
        <f>VLOOKUP($A276,'urban rural'!$A$11:$S$336,7,FALSE)</f>
        <v>9.2443068460614549E-4</v>
      </c>
      <c r="S276" s="424">
        <f t="shared" si="247"/>
        <v>22</v>
      </c>
      <c r="T276" s="405">
        <f t="shared" si="229"/>
        <v>22</v>
      </c>
      <c r="V276" s="405">
        <f>VLOOKUP($A276,'urban rural'!$A$11:$S$336,8,FALSE)</f>
        <v>3.5765895953757224E-4</v>
      </c>
      <c r="W276" s="424">
        <f t="shared" si="248"/>
        <v>8</v>
      </c>
      <c r="X276" s="405">
        <f t="shared" si="230"/>
        <v>8</v>
      </c>
      <c r="Z276" s="405">
        <f>VLOOKUP($A276,'urban rural'!$A$11:$S$336,9,FALSE)</f>
        <v>1.5930485155684287E-4</v>
      </c>
      <c r="AA276" s="424">
        <f t="shared" si="249"/>
        <v>7</v>
      </c>
      <c r="AB276" s="405">
        <f t="shared" si="231"/>
        <v>7</v>
      </c>
      <c r="AD276" s="405">
        <f>VLOOKUP($A276,'urban rural'!$A$11:$S$336,10,FALSE)</f>
        <v>1.6304347826086958E-4</v>
      </c>
      <c r="AE276" s="424">
        <f t="shared" si="250"/>
        <v>4</v>
      </c>
      <c r="AF276" s="405">
        <f t="shared" si="232"/>
        <v>4</v>
      </c>
      <c r="AH276" s="405">
        <f>VLOOKUP($A276,'urban rural'!$A$11:$S$336,11,FALSE)</f>
        <v>1.0806454513992444E-4</v>
      </c>
      <c r="AI276" s="424">
        <f t="shared" si="251"/>
        <v>2</v>
      </c>
      <c r="AJ276" s="405">
        <f t="shared" si="233"/>
        <v>2</v>
      </c>
      <c r="AL276" s="405">
        <f>VLOOKUP($A276,'urban rural'!$A$11:$S$336,12,FALSE)</f>
        <v>8.1286127167630061E-4</v>
      </c>
      <c r="AM276" s="424">
        <f t="shared" si="252"/>
        <v>32</v>
      </c>
      <c r="AN276" s="405">
        <f t="shared" si="234"/>
        <v>32</v>
      </c>
      <c r="AP276" s="405">
        <f>VLOOKUP($A276,'urban rural'!$A$11:$S$336,13,FALSE)</f>
        <v>1.2346125995655322E-3</v>
      </c>
      <c r="AQ276" s="424">
        <f t="shared" si="253"/>
        <v>35</v>
      </c>
      <c r="AR276" s="405">
        <f t="shared" si="235"/>
        <v>35</v>
      </c>
      <c r="AT276" s="405">
        <f>VLOOKUP($A276,'urban rural'!$A$11:$S$336,14,FALSE)</f>
        <v>1.9021739130434783E-3</v>
      </c>
      <c r="AU276" s="424">
        <f t="shared" si="254"/>
        <v>40</v>
      </c>
      <c r="AV276" s="405">
        <f t="shared" si="236"/>
        <v>40</v>
      </c>
      <c r="AX276" s="405">
        <f>VLOOKUP($A276,'urban rural'!$A$11:$S$336,15,FALSE)</f>
        <v>8.1636613946622103E-4</v>
      </c>
      <c r="AY276" s="424">
        <f t="shared" si="255"/>
        <v>32</v>
      </c>
      <c r="AZ276" s="405">
        <f t="shared" si="237"/>
        <v>32</v>
      </c>
      <c r="BB276" s="405" t="str">
        <f>VLOOKUP($A276,'urban rural'!$A$11:$S$336,16,FALSE)</f>
        <v>error</v>
      </c>
      <c r="BC276" s="424">
        <f t="shared" si="256"/>
        <v>1</v>
      </c>
      <c r="BD276" s="405" t="str">
        <f t="shared" si="238"/>
        <v>9999</v>
      </c>
      <c r="BF276" s="405" t="str">
        <f>VLOOKUP($A276,'urban rural'!$A$11:$S$336,17,FALSE)</f>
        <v>error</v>
      </c>
      <c r="BG276" s="424">
        <f t="shared" si="257"/>
        <v>1</v>
      </c>
      <c r="BH276" s="405" t="str">
        <f t="shared" si="239"/>
        <v>9999</v>
      </c>
      <c r="BJ276" s="405" t="str">
        <f>VLOOKUP($A276,'urban rural'!$A$11:$S$336,18,FALSE)</f>
        <v>error</v>
      </c>
      <c r="BK276" s="424">
        <f t="shared" si="258"/>
        <v>1</v>
      </c>
      <c r="BL276" s="405" t="str">
        <f t="shared" si="240"/>
        <v>9999</v>
      </c>
      <c r="BN276" s="405" t="str">
        <f>VLOOKUP($A276,'urban rural'!$A$11:$S$336,19,FALSE)</f>
        <v>error</v>
      </c>
      <c r="BO276" s="424">
        <f t="shared" si="259"/>
        <v>1</v>
      </c>
      <c r="BP276" s="405" t="str">
        <f t="shared" si="241"/>
        <v>9999</v>
      </c>
      <c r="BQ276" s="167">
        <f>VLOOKUP(A276,'[1]average earnings workplace 2012'!$A$13:$GY$599,[1]lists1!$B$12,FALSE)</f>
        <v>11.53</v>
      </c>
      <c r="BR276" s="167" t="e">
        <f t="shared" si="242"/>
        <v>#N/A</v>
      </c>
      <c r="BS276" s="167" t="e">
        <f t="shared" si="243"/>
        <v>#N/A</v>
      </c>
    </row>
    <row r="277" spans="1:71" x14ac:dyDescent="0.25">
      <c r="A277" s="420" t="s">
        <v>263</v>
      </c>
      <c r="B277" s="167" t="str">
        <f t="shared" si="224"/>
        <v>OU</v>
      </c>
      <c r="C277" s="405" t="str">
        <f>VLOOKUP(A277,'urban rural'!$A$11:$B$336,2,FALSE)</f>
        <v>Other Urban</v>
      </c>
      <c r="D277" s="167" t="str">
        <f t="shared" si="225"/>
        <v>Predominantly Urban</v>
      </c>
      <c r="F277" s="405">
        <f>VLOOKUP($A277,'urban rural'!$A$11:$S$336,4,FALSE)</f>
        <v>8.4223013048635828E-4</v>
      </c>
      <c r="G277" s="424">
        <f t="shared" si="244"/>
        <v>19</v>
      </c>
      <c r="H277" s="405">
        <f t="shared" si="226"/>
        <v>19</v>
      </c>
      <c r="J277" s="405">
        <f>VLOOKUP($A277,'urban rural'!$A$11:$S$336,5,FALSE)</f>
        <v>5.2878965922444185E-4</v>
      </c>
      <c r="K277" s="424">
        <f t="shared" si="245"/>
        <v>22</v>
      </c>
      <c r="L277" s="405">
        <f t="shared" si="227"/>
        <v>22</v>
      </c>
      <c r="N277" s="405">
        <f>VLOOKUP($A277,'urban rural'!$A$11:$S$336,6,FALSE)</f>
        <v>6.5268065268065268E-4</v>
      </c>
      <c r="O277" s="424">
        <f t="shared" si="246"/>
        <v>21</v>
      </c>
      <c r="P277" s="405">
        <f t="shared" si="228"/>
        <v>21</v>
      </c>
      <c r="R277" s="405">
        <f>VLOOKUP($A277,'urban rural'!$A$11:$S$336,7,FALSE)</f>
        <v>8.2923164091674095E-4</v>
      </c>
      <c r="S277" s="424">
        <f t="shared" si="247"/>
        <v>28</v>
      </c>
      <c r="T277" s="405">
        <f t="shared" si="229"/>
        <v>28</v>
      </c>
      <c r="V277" s="405">
        <f>VLOOKUP($A277,'urban rural'!$A$11:$S$336,8,FALSE)</f>
        <v>6.8801897983392644E-4</v>
      </c>
      <c r="W277" s="424">
        <f t="shared" si="248"/>
        <v>21</v>
      </c>
      <c r="X277" s="405">
        <f t="shared" si="230"/>
        <v>21</v>
      </c>
      <c r="Z277" s="405">
        <f>VLOOKUP($A277,'urban rural'!$A$11:$S$336,9,FALSE)</f>
        <v>4.1128084606345473E-4</v>
      </c>
      <c r="AA277" s="424">
        <f t="shared" si="249"/>
        <v>31</v>
      </c>
      <c r="AB277" s="405">
        <f t="shared" si="231"/>
        <v>31</v>
      </c>
      <c r="AD277" s="405">
        <f>VLOOKUP($A277,'urban rural'!$A$11:$S$336,10,FALSE)</f>
        <v>4.662004662004662E-4</v>
      </c>
      <c r="AE277" s="424">
        <f t="shared" si="250"/>
        <v>26</v>
      </c>
      <c r="AF277" s="405">
        <f t="shared" si="232"/>
        <v>26</v>
      </c>
      <c r="AH277" s="405">
        <f>VLOOKUP($A277,'urban rural'!$A$11:$S$336,11,FALSE)</f>
        <v>4.2462516460016177E-4</v>
      </c>
      <c r="AI277" s="424">
        <f t="shared" si="251"/>
        <v>25</v>
      </c>
      <c r="AJ277" s="405">
        <f t="shared" si="233"/>
        <v>25</v>
      </c>
      <c r="AL277" s="405">
        <f>VLOOKUP($A277,'urban rural'!$A$11:$S$336,12,FALSE)</f>
        <v>1.5421115065243179E-4</v>
      </c>
      <c r="AM277" s="424">
        <f t="shared" si="252"/>
        <v>24</v>
      </c>
      <c r="AN277" s="405">
        <f t="shared" si="234"/>
        <v>24</v>
      </c>
      <c r="AP277" s="405">
        <f>VLOOKUP($A277,'urban rural'!$A$11:$S$336,13,FALSE)</f>
        <v>1.1750881316098707E-4</v>
      </c>
      <c r="AQ277" s="424">
        <f t="shared" si="253"/>
        <v>22</v>
      </c>
      <c r="AR277" s="405">
        <f t="shared" si="235"/>
        <v>22</v>
      </c>
      <c r="AT277" s="405">
        <f>VLOOKUP($A277,'urban rural'!$A$11:$S$336,14,FALSE)</f>
        <v>1.8648018648018648E-4</v>
      </c>
      <c r="AU277" s="424">
        <f t="shared" si="254"/>
        <v>24</v>
      </c>
      <c r="AV277" s="405">
        <f t="shared" si="236"/>
        <v>24</v>
      </c>
      <c r="AX277" s="405">
        <f>VLOOKUP($A277,'urban rural'!$A$11:$S$336,15,FALSE)</f>
        <v>4.0460647631657912E-4</v>
      </c>
      <c r="AY277" s="424">
        <f t="shared" si="255"/>
        <v>32</v>
      </c>
      <c r="AZ277" s="405">
        <f t="shared" si="237"/>
        <v>32</v>
      </c>
      <c r="BB277" s="405" t="str">
        <f>VLOOKUP($A277,'urban rural'!$A$11:$S$336,16,FALSE)</f>
        <v>error</v>
      </c>
      <c r="BC277" s="424">
        <f t="shared" si="256"/>
        <v>1</v>
      </c>
      <c r="BD277" s="405" t="str">
        <f t="shared" si="238"/>
        <v>9999</v>
      </c>
      <c r="BF277" s="405" t="str">
        <f>VLOOKUP($A277,'urban rural'!$A$11:$S$336,17,FALSE)</f>
        <v>error</v>
      </c>
      <c r="BG277" s="424">
        <f t="shared" si="257"/>
        <v>1</v>
      </c>
      <c r="BH277" s="405" t="str">
        <f t="shared" si="239"/>
        <v>9999</v>
      </c>
      <c r="BJ277" s="405" t="str">
        <f>VLOOKUP($A277,'urban rural'!$A$11:$S$336,18,FALSE)</f>
        <v>error</v>
      </c>
      <c r="BK277" s="424">
        <f t="shared" si="258"/>
        <v>1</v>
      </c>
      <c r="BL277" s="405" t="str">
        <f t="shared" si="240"/>
        <v>9999</v>
      </c>
      <c r="BN277" s="405" t="str">
        <f>VLOOKUP($A277,'urban rural'!$A$11:$S$336,19,FALSE)</f>
        <v>error</v>
      </c>
      <c r="BO277" s="424">
        <f t="shared" si="259"/>
        <v>1</v>
      </c>
      <c r="BP277" s="405" t="str">
        <f t="shared" si="241"/>
        <v>9999</v>
      </c>
      <c r="BQ277" s="167">
        <f>VLOOKUP(A277,'[1]average earnings workplace 2012'!$A$13:$GY$599,[1]lists1!$B$12,FALSE)</f>
        <v>14.56</v>
      </c>
      <c r="BR277" s="167" t="e">
        <f t="shared" si="242"/>
        <v>#N/A</v>
      </c>
      <c r="BS277" s="167" t="e">
        <f t="shared" si="243"/>
        <v>#N/A</v>
      </c>
    </row>
    <row r="278" spans="1:71" x14ac:dyDescent="0.25">
      <c r="A278" s="420" t="s">
        <v>264</v>
      </c>
      <c r="B278" s="167" t="str">
        <f t="shared" si="224"/>
        <v>MU</v>
      </c>
      <c r="C278" s="405" t="str">
        <f>VLOOKUP(A278,'urban rural'!$A$11:$B$336,2,FALSE)</f>
        <v>Major Urban</v>
      </c>
      <c r="D278" s="167" t="str">
        <f t="shared" si="225"/>
        <v>Predominantly Urban</v>
      </c>
      <c r="F278" s="405">
        <f>VLOOKUP($A278,'urban rural'!$A$11:$S$336,4,FALSE)</f>
        <v>1.5814954276492739E-3</v>
      </c>
      <c r="G278" s="424">
        <f t="shared" si="244"/>
        <v>30</v>
      </c>
      <c r="H278" s="405">
        <f t="shared" si="226"/>
        <v>30</v>
      </c>
      <c r="J278" s="405">
        <f>VLOOKUP($A278,'urban rural'!$A$11:$S$336,5,FALSE)</f>
        <v>1.1902231668437832E-3</v>
      </c>
      <c r="K278" s="424">
        <f t="shared" si="245"/>
        <v>31</v>
      </c>
      <c r="L278" s="405">
        <f t="shared" si="227"/>
        <v>31</v>
      </c>
      <c r="N278" s="405">
        <f>VLOOKUP($A278,'urban rural'!$A$11:$S$336,6,FALSE)</f>
        <v>1.1727416798732171E-3</v>
      </c>
      <c r="O278" s="424">
        <f t="shared" si="246"/>
        <v>26</v>
      </c>
      <c r="P278" s="405">
        <f t="shared" si="228"/>
        <v>26</v>
      </c>
      <c r="R278" s="405">
        <f>VLOOKUP($A278,'urban rural'!$A$11:$S$336,7,FALSE)</f>
        <v>1.0737028271510221E-3</v>
      </c>
      <c r="S278" s="424">
        <f t="shared" si="247"/>
        <v>26</v>
      </c>
      <c r="T278" s="405">
        <f t="shared" si="229"/>
        <v>26</v>
      </c>
      <c r="V278" s="405">
        <f>VLOOKUP($A278,'urban rural'!$A$11:$S$336,8,FALSE)</f>
        <v>8.9833243679397529E-4</v>
      </c>
      <c r="W278" s="424">
        <f t="shared" si="248"/>
        <v>27</v>
      </c>
      <c r="X278" s="405">
        <f t="shared" si="230"/>
        <v>27</v>
      </c>
      <c r="Z278" s="405">
        <f>VLOOKUP($A278,'urban rural'!$A$11:$S$336,9,FALSE)</f>
        <v>5.3666312433581296E-4</v>
      </c>
      <c r="AA278" s="424">
        <f t="shared" si="249"/>
        <v>32</v>
      </c>
      <c r="AB278" s="405">
        <f t="shared" si="231"/>
        <v>32</v>
      </c>
      <c r="AD278" s="405">
        <f>VLOOKUP($A278,'urban rural'!$A$11:$S$336,10,FALSE)</f>
        <v>6.2334918119387212E-4</v>
      </c>
      <c r="AE278" s="424">
        <f t="shared" si="250"/>
        <v>27</v>
      </c>
      <c r="AF278" s="405">
        <f t="shared" si="232"/>
        <v>27</v>
      </c>
      <c r="AH278" s="405">
        <f>VLOOKUP($A278,'urban rural'!$A$11:$S$336,11,FALSE)</f>
        <v>4.055816521797989E-4</v>
      </c>
      <c r="AI278" s="424">
        <f t="shared" si="251"/>
        <v>25</v>
      </c>
      <c r="AJ278" s="405">
        <f t="shared" si="233"/>
        <v>25</v>
      </c>
      <c r="AL278" s="405">
        <f>VLOOKUP($A278,'urban rural'!$A$11:$S$336,12,FALSE)</f>
        <v>6.831629908552986E-4</v>
      </c>
      <c r="AM278" s="424">
        <f t="shared" si="252"/>
        <v>28</v>
      </c>
      <c r="AN278" s="405">
        <f t="shared" si="234"/>
        <v>28</v>
      </c>
      <c r="AP278" s="405">
        <f>VLOOKUP($A278,'urban rural'!$A$11:$S$336,13,FALSE)</f>
        <v>6.535600425079702E-4</v>
      </c>
      <c r="AQ278" s="424">
        <f t="shared" si="253"/>
        <v>30</v>
      </c>
      <c r="AR278" s="405">
        <f t="shared" si="235"/>
        <v>30</v>
      </c>
      <c r="AT278" s="405">
        <f>VLOOKUP($A278,'urban rural'!$A$11:$S$336,14,FALSE)</f>
        <v>5.49392498679345E-4</v>
      </c>
      <c r="AU278" s="424">
        <f t="shared" si="254"/>
        <v>27</v>
      </c>
      <c r="AV278" s="405">
        <f t="shared" si="236"/>
        <v>27</v>
      </c>
      <c r="AX278" s="405">
        <f>VLOOKUP($A278,'urban rural'!$A$11:$S$336,15,FALSE)</f>
        <v>6.681211749712232E-4</v>
      </c>
      <c r="AY278" s="424">
        <f t="shared" si="255"/>
        <v>26</v>
      </c>
      <c r="AZ278" s="405">
        <f t="shared" si="237"/>
        <v>26</v>
      </c>
      <c r="BB278" s="405" t="str">
        <f>VLOOKUP($A278,'urban rural'!$A$11:$S$336,16,FALSE)</f>
        <v>error</v>
      </c>
      <c r="BC278" s="424">
        <f t="shared" si="256"/>
        <v>1</v>
      </c>
      <c r="BD278" s="405" t="str">
        <f t="shared" si="238"/>
        <v>9999</v>
      </c>
      <c r="BF278" s="405" t="str">
        <f>VLOOKUP($A278,'urban rural'!$A$11:$S$336,17,FALSE)</f>
        <v>error</v>
      </c>
      <c r="BG278" s="424">
        <f t="shared" si="257"/>
        <v>1</v>
      </c>
      <c r="BH278" s="405" t="str">
        <f t="shared" si="239"/>
        <v>9999</v>
      </c>
      <c r="BJ278" s="405" t="str">
        <f>VLOOKUP($A278,'urban rural'!$A$11:$S$336,18,FALSE)</f>
        <v>error</v>
      </c>
      <c r="BK278" s="424">
        <f t="shared" si="258"/>
        <v>1</v>
      </c>
      <c r="BL278" s="405" t="str">
        <f t="shared" si="240"/>
        <v>9999</v>
      </c>
      <c r="BN278" s="405" t="str">
        <f>VLOOKUP($A278,'urban rural'!$A$11:$S$336,19,FALSE)</f>
        <v>error</v>
      </c>
      <c r="BO278" s="424">
        <f t="shared" si="259"/>
        <v>1</v>
      </c>
      <c r="BP278" s="405" t="str">
        <f t="shared" si="241"/>
        <v>9999</v>
      </c>
      <c r="BQ278" s="167">
        <f>VLOOKUP(A278,'[1]average earnings workplace 2012'!$A$13:$GY$599,[1]lists1!$B$12,FALSE)</f>
        <v>11.2</v>
      </c>
      <c r="BR278" s="167" t="e">
        <f t="shared" si="242"/>
        <v>#N/A</v>
      </c>
      <c r="BS278" s="167" t="e">
        <f t="shared" si="243"/>
        <v>#N/A</v>
      </c>
    </row>
    <row r="279" spans="1:71" x14ac:dyDescent="0.25">
      <c r="A279" s="420" t="s">
        <v>265</v>
      </c>
      <c r="B279" s="167" t="str">
        <f t="shared" si="224"/>
        <v>SR</v>
      </c>
      <c r="C279" s="405" t="str">
        <f>VLOOKUP(A279,'urban rural'!$A$11:$B$336,2,FALSE)</f>
        <v>Significant Rural</v>
      </c>
      <c r="D279" s="167" t="str">
        <f t="shared" si="225"/>
        <v>Significant Rural</v>
      </c>
      <c r="F279" s="405">
        <f>VLOOKUP($A279,'urban rural'!$A$11:$S$336,4,FALSE)</f>
        <v>2.2475322703113137E-3</v>
      </c>
      <c r="G279" s="424">
        <f t="shared" si="244"/>
        <v>50</v>
      </c>
      <c r="H279" s="405">
        <f t="shared" si="226"/>
        <v>50</v>
      </c>
      <c r="J279" s="405">
        <f>VLOOKUP($A279,'urban rural'!$A$11:$S$336,5,FALSE)</f>
        <v>1.3759398496240602E-3</v>
      </c>
      <c r="K279" s="424">
        <f t="shared" si="245"/>
        <v>49</v>
      </c>
      <c r="L279" s="405">
        <f t="shared" si="227"/>
        <v>49</v>
      </c>
      <c r="N279" s="405">
        <f>VLOOKUP($A279,'urban rural'!$A$11:$S$336,6,FALSE)</f>
        <v>1.3407407407407407E-3</v>
      </c>
      <c r="O279" s="424">
        <f t="shared" si="246"/>
        <v>45</v>
      </c>
      <c r="P279" s="405">
        <f t="shared" si="228"/>
        <v>45</v>
      </c>
      <c r="R279" s="405">
        <f>VLOOKUP($A279,'urban rural'!$A$11:$S$336,7,FALSE)</f>
        <v>1.2528073420027929E-3</v>
      </c>
      <c r="S279" s="424">
        <f t="shared" si="247"/>
        <v>44</v>
      </c>
      <c r="T279" s="405">
        <f t="shared" si="229"/>
        <v>44</v>
      </c>
      <c r="V279" s="405">
        <f>VLOOKUP($A279,'urban rural'!$A$11:$S$336,8,FALSE)</f>
        <v>2.0501138952164011E-3</v>
      </c>
      <c r="W279" s="424">
        <f t="shared" si="248"/>
        <v>54</v>
      </c>
      <c r="X279" s="405">
        <f t="shared" si="230"/>
        <v>54</v>
      </c>
      <c r="Z279" s="405">
        <f>VLOOKUP($A279,'urban rural'!$A$11:$S$336,9,FALSE)</f>
        <v>1.2105263157894737E-3</v>
      </c>
      <c r="AA279" s="424">
        <f t="shared" si="249"/>
        <v>54</v>
      </c>
      <c r="AB279" s="405">
        <f t="shared" si="231"/>
        <v>54</v>
      </c>
      <c r="AD279" s="405">
        <f>VLOOKUP($A279,'urban rural'!$A$11:$S$336,10,FALSE)</f>
        <v>1.0518518518518518E-3</v>
      </c>
      <c r="AE279" s="424">
        <f t="shared" si="250"/>
        <v>53</v>
      </c>
      <c r="AF279" s="405">
        <f t="shared" si="232"/>
        <v>53</v>
      </c>
      <c r="AH279" s="405">
        <f>VLOOKUP($A279,'urban rural'!$A$11:$S$336,11,FALSE)</f>
        <v>5.8479541668823517E-4</v>
      </c>
      <c r="AI279" s="424">
        <f t="shared" si="251"/>
        <v>45</v>
      </c>
      <c r="AJ279" s="405">
        <f t="shared" si="233"/>
        <v>45</v>
      </c>
      <c r="AL279" s="405">
        <f>VLOOKUP($A279,'urban rural'!$A$11:$S$336,12,FALSE)</f>
        <v>1.9741837509491269E-4</v>
      </c>
      <c r="AM279" s="424">
        <f t="shared" si="252"/>
        <v>22</v>
      </c>
      <c r="AN279" s="405">
        <f t="shared" si="234"/>
        <v>22</v>
      </c>
      <c r="AP279" s="405">
        <f>VLOOKUP($A279,'urban rural'!$A$11:$S$336,13,FALSE)</f>
        <v>1.6541353383458648E-4</v>
      </c>
      <c r="AQ279" s="424">
        <f t="shared" si="253"/>
        <v>18</v>
      </c>
      <c r="AR279" s="405">
        <f t="shared" si="235"/>
        <v>18</v>
      </c>
      <c r="AT279" s="405">
        <f>VLOOKUP($A279,'urban rural'!$A$11:$S$336,14,FALSE)</f>
        <v>2.8888888888888888E-4</v>
      </c>
      <c r="AU279" s="424">
        <f t="shared" si="254"/>
        <v>26</v>
      </c>
      <c r="AV279" s="405">
        <f t="shared" si="236"/>
        <v>26</v>
      </c>
      <c r="AX279" s="405">
        <f>VLOOKUP($A279,'urban rural'!$A$11:$S$336,15,FALSE)</f>
        <v>6.6801192531455776E-4</v>
      </c>
      <c r="AY279" s="424">
        <f t="shared" si="255"/>
        <v>41</v>
      </c>
      <c r="AZ279" s="405">
        <f t="shared" si="237"/>
        <v>41</v>
      </c>
      <c r="BB279" s="405" t="str">
        <f>VLOOKUP($A279,'urban rural'!$A$11:$S$336,16,FALSE)</f>
        <v>error</v>
      </c>
      <c r="BC279" s="424">
        <f t="shared" si="256"/>
        <v>1</v>
      </c>
      <c r="BD279" s="405" t="str">
        <f t="shared" si="238"/>
        <v>9999</v>
      </c>
      <c r="BF279" s="405" t="str">
        <f>VLOOKUP($A279,'urban rural'!$A$11:$S$336,17,FALSE)</f>
        <v>error</v>
      </c>
      <c r="BG279" s="424">
        <f t="shared" si="257"/>
        <v>1</v>
      </c>
      <c r="BH279" s="405" t="str">
        <f t="shared" si="239"/>
        <v>9999</v>
      </c>
      <c r="BJ279" s="405" t="str">
        <f>VLOOKUP($A279,'urban rural'!$A$11:$S$336,18,FALSE)</f>
        <v>error</v>
      </c>
      <c r="BK279" s="424">
        <f t="shared" si="258"/>
        <v>1</v>
      </c>
      <c r="BL279" s="405" t="str">
        <f t="shared" si="240"/>
        <v>9999</v>
      </c>
      <c r="BN279" s="405" t="str">
        <f>VLOOKUP($A279,'urban rural'!$A$11:$S$336,19,FALSE)</f>
        <v>error</v>
      </c>
      <c r="BO279" s="424">
        <f t="shared" si="259"/>
        <v>1</v>
      </c>
      <c r="BP279" s="405" t="str">
        <f t="shared" si="241"/>
        <v>9999</v>
      </c>
      <c r="BQ279" s="167">
        <f>VLOOKUP(A279,'[1]average earnings workplace 2012'!$A$13:$GY$599,[1]lists1!$B$12,FALSE)</f>
        <v>10.58</v>
      </c>
      <c r="BR279" s="167" t="e">
        <f t="shared" si="242"/>
        <v>#N/A</v>
      </c>
      <c r="BS279" s="167" t="e">
        <f t="shared" si="243"/>
        <v>#N/A</v>
      </c>
    </row>
    <row r="280" spans="1:71" x14ac:dyDescent="0.25">
      <c r="A280" s="420" t="s">
        <v>266</v>
      </c>
      <c r="B280" s="167" t="str">
        <f t="shared" si="224"/>
        <v>OU</v>
      </c>
      <c r="C280" s="405" t="str">
        <f>VLOOKUP(A280,'urban rural'!$A$11:$B$336,2,FALSE)</f>
        <v>Other Urban</v>
      </c>
      <c r="D280" s="167" t="str">
        <f t="shared" si="225"/>
        <v>Predominantly Urban</v>
      </c>
      <c r="F280" s="405">
        <f>VLOOKUP($A280,'urban rural'!$A$11:$S$336,4,FALSE)</f>
        <v>1.662531017369727E-3</v>
      </c>
      <c r="G280" s="424">
        <f t="shared" si="244"/>
        <v>36</v>
      </c>
      <c r="H280" s="405">
        <f t="shared" si="226"/>
        <v>36</v>
      </c>
      <c r="J280" s="405">
        <f>VLOOKUP($A280,'urban rural'!$A$11:$S$336,5,FALSE)</f>
        <v>8.9041095890410955E-4</v>
      </c>
      <c r="K280" s="424">
        <f t="shared" si="245"/>
        <v>32</v>
      </c>
      <c r="L280" s="405">
        <f t="shared" si="227"/>
        <v>32</v>
      </c>
      <c r="N280" s="405">
        <f>VLOOKUP($A280,'urban rural'!$A$11:$S$336,6,FALSE)</f>
        <v>1.0101498308361528E-3</v>
      </c>
      <c r="O280" s="424">
        <f t="shared" si="246"/>
        <v>32</v>
      </c>
      <c r="P280" s="405">
        <f t="shared" si="228"/>
        <v>32</v>
      </c>
      <c r="R280" s="405">
        <f>VLOOKUP($A280,'urban rural'!$A$11:$S$336,7,FALSE)</f>
        <v>1.1559362195184863E-3</v>
      </c>
      <c r="S280" s="424">
        <f t="shared" si="247"/>
        <v>32</v>
      </c>
      <c r="T280" s="405">
        <f t="shared" si="229"/>
        <v>32</v>
      </c>
      <c r="V280" s="405">
        <f>VLOOKUP($A280,'urban rural'!$A$11:$S$336,8,FALSE)</f>
        <v>1.488833746898263E-3</v>
      </c>
      <c r="W280" s="424">
        <f t="shared" si="248"/>
        <v>47</v>
      </c>
      <c r="X280" s="405">
        <f t="shared" si="230"/>
        <v>47</v>
      </c>
      <c r="Z280" s="405">
        <f>VLOOKUP($A280,'urban rural'!$A$11:$S$336,9,FALSE)</f>
        <v>6.7025440313111541E-4</v>
      </c>
      <c r="AA280" s="424">
        <f t="shared" si="249"/>
        <v>44</v>
      </c>
      <c r="AB280" s="405">
        <f t="shared" si="231"/>
        <v>44</v>
      </c>
      <c r="AD280" s="405">
        <f>VLOOKUP($A280,'urban rural'!$A$11:$S$336,10,FALSE)</f>
        <v>8.4581923634606093E-4</v>
      </c>
      <c r="AE280" s="424">
        <f t="shared" si="250"/>
        <v>42</v>
      </c>
      <c r="AF280" s="405">
        <f t="shared" si="232"/>
        <v>42</v>
      </c>
      <c r="AH280" s="405">
        <f>VLOOKUP($A280,'urban rural'!$A$11:$S$336,11,FALSE)</f>
        <v>8.6336540998687859E-4</v>
      </c>
      <c r="AI280" s="424">
        <f t="shared" si="251"/>
        <v>44</v>
      </c>
      <c r="AJ280" s="405">
        <f t="shared" si="233"/>
        <v>44</v>
      </c>
      <c r="AL280" s="405">
        <f>VLOOKUP($A280,'urban rural'!$A$11:$S$336,12,FALSE)</f>
        <v>1.7369727047146402E-4</v>
      </c>
      <c r="AM280" s="424">
        <f t="shared" si="252"/>
        <v>27</v>
      </c>
      <c r="AN280" s="405">
        <f t="shared" si="234"/>
        <v>27</v>
      </c>
      <c r="AP280" s="405">
        <f>VLOOKUP($A280,'urban rural'!$A$11:$S$336,13,FALSE)</f>
        <v>2.2504892367906066E-4</v>
      </c>
      <c r="AQ280" s="424">
        <f t="shared" si="253"/>
        <v>27</v>
      </c>
      <c r="AR280" s="405">
        <f t="shared" si="235"/>
        <v>27</v>
      </c>
      <c r="AT280" s="405">
        <f>VLOOKUP($A280,'urban rural'!$A$11:$S$336,14,FALSE)</f>
        <v>1.6433059449009183E-4</v>
      </c>
      <c r="AU280" s="424">
        <f t="shared" si="254"/>
        <v>22</v>
      </c>
      <c r="AV280" s="405">
        <f t="shared" si="236"/>
        <v>22</v>
      </c>
      <c r="AX280" s="405">
        <f>VLOOKUP($A280,'urban rural'!$A$11:$S$336,15,FALSE)</f>
        <v>2.9257080953160768E-4</v>
      </c>
      <c r="AY280" s="424">
        <f t="shared" si="255"/>
        <v>29</v>
      </c>
      <c r="AZ280" s="405">
        <f t="shared" si="237"/>
        <v>29</v>
      </c>
      <c r="BB280" s="405" t="str">
        <f>VLOOKUP($A280,'urban rural'!$A$11:$S$336,16,FALSE)</f>
        <v>error</v>
      </c>
      <c r="BC280" s="424">
        <f t="shared" si="256"/>
        <v>1</v>
      </c>
      <c r="BD280" s="405" t="str">
        <f t="shared" si="238"/>
        <v>9999</v>
      </c>
      <c r="BF280" s="405" t="str">
        <f>VLOOKUP($A280,'urban rural'!$A$11:$S$336,17,FALSE)</f>
        <v>error</v>
      </c>
      <c r="BG280" s="424">
        <f t="shared" si="257"/>
        <v>1</v>
      </c>
      <c r="BH280" s="405" t="str">
        <f t="shared" si="239"/>
        <v>9999</v>
      </c>
      <c r="BJ280" s="405" t="str">
        <f>VLOOKUP($A280,'urban rural'!$A$11:$S$336,18,FALSE)</f>
        <v>error</v>
      </c>
      <c r="BK280" s="424">
        <f t="shared" si="258"/>
        <v>1</v>
      </c>
      <c r="BL280" s="405" t="str">
        <f t="shared" si="240"/>
        <v>9999</v>
      </c>
      <c r="BN280" s="405" t="str">
        <f>VLOOKUP($A280,'urban rural'!$A$11:$S$336,19,FALSE)</f>
        <v>error</v>
      </c>
      <c r="BO280" s="424">
        <f t="shared" si="259"/>
        <v>1</v>
      </c>
      <c r="BP280" s="405" t="str">
        <f t="shared" si="241"/>
        <v>9999</v>
      </c>
      <c r="BQ280" s="167">
        <f>VLOOKUP(A280,'[1]average earnings workplace 2012'!$A$13:$GY$599,[1]lists1!$B$12,FALSE)</f>
        <v>14.62</v>
      </c>
      <c r="BR280" s="167" t="e">
        <f t="shared" si="242"/>
        <v>#N/A</v>
      </c>
      <c r="BS280" s="167" t="e">
        <f t="shared" si="243"/>
        <v>#N/A</v>
      </c>
    </row>
    <row r="281" spans="1:71" x14ac:dyDescent="0.25">
      <c r="A281" s="420" t="s">
        <v>267</v>
      </c>
      <c r="B281" s="167" t="str">
        <f t="shared" si="224"/>
        <v>MU</v>
      </c>
      <c r="C281" s="405" t="str">
        <f>VLOOKUP(A281,'urban rural'!$A$11:$B$336,2,FALSE)</f>
        <v>Major Urban</v>
      </c>
      <c r="D281" s="167" t="str">
        <f t="shared" si="225"/>
        <v>Predominantly Urban</v>
      </c>
      <c r="F281" s="405">
        <f>VLOOKUP($A281,'urban rural'!$A$11:$S$336,4,FALSE)</f>
        <v>4.3900184842883549E-4</v>
      </c>
      <c r="G281" s="424">
        <f t="shared" si="244"/>
        <v>5</v>
      </c>
      <c r="H281" s="405">
        <f t="shared" si="226"/>
        <v>5</v>
      </c>
      <c r="J281" s="405">
        <f>VLOOKUP($A281,'urban rural'!$A$11:$S$336,5,FALSE)</f>
        <v>1.7939282428702851E-4</v>
      </c>
      <c r="K281" s="424">
        <f t="shared" si="245"/>
        <v>2</v>
      </c>
      <c r="L281" s="405">
        <f t="shared" si="227"/>
        <v>2</v>
      </c>
      <c r="N281" s="405">
        <f>VLOOKUP($A281,'urban rural'!$A$11:$S$336,6,FALSE)</f>
        <v>2.6965265082266909E-4</v>
      </c>
      <c r="O281" s="424">
        <f t="shared" si="246"/>
        <v>3</v>
      </c>
      <c r="P281" s="405">
        <f t="shared" si="228"/>
        <v>3</v>
      </c>
      <c r="R281" s="405">
        <f>VLOOKUP($A281,'urban rural'!$A$11:$S$336,7,FALSE)</f>
        <v>1.7229988035755075E-4</v>
      </c>
      <c r="S281" s="424">
        <f t="shared" si="247"/>
        <v>1</v>
      </c>
      <c r="T281" s="405">
        <f t="shared" si="229"/>
        <v>1</v>
      </c>
      <c r="V281" s="405">
        <f>VLOOKUP($A281,'urban rural'!$A$11:$S$336,8,FALSE)</f>
        <v>4.1127541589648799E-4</v>
      </c>
      <c r="W281" s="424">
        <f t="shared" si="248"/>
        <v>11</v>
      </c>
      <c r="X281" s="405">
        <f t="shared" si="230"/>
        <v>11</v>
      </c>
      <c r="Z281" s="405">
        <f>VLOOKUP($A281,'urban rural'!$A$11:$S$336,9,FALSE)</f>
        <v>1.6559337626494941E-4</v>
      </c>
      <c r="AA281" s="424">
        <f t="shared" si="249"/>
        <v>9</v>
      </c>
      <c r="AB281" s="405">
        <f t="shared" si="231"/>
        <v>9</v>
      </c>
      <c r="AD281" s="405">
        <f>VLOOKUP($A281,'urban rural'!$A$11:$S$336,10,FALSE)</f>
        <v>2.4680073126142596E-4</v>
      </c>
      <c r="AE281" s="424">
        <f t="shared" si="250"/>
        <v>11</v>
      </c>
      <c r="AF281" s="405">
        <f t="shared" si="232"/>
        <v>11</v>
      </c>
      <c r="AH281" s="405">
        <f>VLOOKUP($A281,'urban rural'!$A$11:$S$336,11,FALSE)</f>
        <v>1.3452781520341503E-4</v>
      </c>
      <c r="AI281" s="424">
        <f t="shared" si="251"/>
        <v>6</v>
      </c>
      <c r="AJ281" s="405">
        <f t="shared" si="233"/>
        <v>6</v>
      </c>
      <c r="AL281" s="405">
        <f>VLOOKUP($A281,'urban rural'!$A$11:$S$336,12,FALSE)</f>
        <v>2.7726432532347505E-5</v>
      </c>
      <c r="AM281" s="424">
        <f t="shared" si="252"/>
        <v>1</v>
      </c>
      <c r="AN281" s="405">
        <f t="shared" si="234"/>
        <v>1</v>
      </c>
      <c r="AP281" s="405">
        <f>VLOOKUP($A281,'urban rural'!$A$11:$S$336,13,FALSE)</f>
        <v>1.8399264029438823E-5</v>
      </c>
      <c r="AQ281" s="424">
        <f t="shared" si="253"/>
        <v>2</v>
      </c>
      <c r="AR281" s="405">
        <f t="shared" si="235"/>
        <v>2</v>
      </c>
      <c r="AT281" s="405">
        <f>VLOOKUP($A281,'urban rural'!$A$11:$S$336,14,FALSE)</f>
        <v>2.2851919561243146E-5</v>
      </c>
      <c r="AU281" s="424">
        <f t="shared" si="254"/>
        <v>2</v>
      </c>
      <c r="AV281" s="405">
        <f t="shared" si="236"/>
        <v>2</v>
      </c>
      <c r="AX281" s="405">
        <f>VLOOKUP($A281,'urban rural'!$A$11:$S$336,15,FALSE)</f>
        <v>3.7772065154135725E-5</v>
      </c>
      <c r="AY281" s="424">
        <f t="shared" si="255"/>
        <v>4</v>
      </c>
      <c r="AZ281" s="405">
        <f t="shared" si="237"/>
        <v>4</v>
      </c>
      <c r="BB281" s="405" t="str">
        <f>VLOOKUP($A281,'urban rural'!$A$11:$S$336,16,FALSE)</f>
        <v>error</v>
      </c>
      <c r="BC281" s="424">
        <f t="shared" si="256"/>
        <v>1</v>
      </c>
      <c r="BD281" s="405" t="str">
        <f t="shared" si="238"/>
        <v>9999</v>
      </c>
      <c r="BF281" s="405" t="str">
        <f>VLOOKUP($A281,'urban rural'!$A$11:$S$336,17,FALSE)</f>
        <v>error</v>
      </c>
      <c r="BG281" s="424">
        <f t="shared" si="257"/>
        <v>1</v>
      </c>
      <c r="BH281" s="405" t="str">
        <f t="shared" si="239"/>
        <v>9999</v>
      </c>
      <c r="BJ281" s="405" t="str">
        <f>VLOOKUP($A281,'urban rural'!$A$11:$S$336,18,FALSE)</f>
        <v>error</v>
      </c>
      <c r="BK281" s="424">
        <f t="shared" si="258"/>
        <v>1</v>
      </c>
      <c r="BL281" s="405" t="str">
        <f t="shared" si="240"/>
        <v>9999</v>
      </c>
      <c r="BN281" s="405" t="str">
        <f>VLOOKUP($A281,'urban rural'!$A$11:$S$336,19,FALSE)</f>
        <v>error</v>
      </c>
      <c r="BO281" s="424">
        <f t="shared" si="259"/>
        <v>1</v>
      </c>
      <c r="BP281" s="405" t="str">
        <f t="shared" si="241"/>
        <v>9999</v>
      </c>
      <c r="BQ281" s="167">
        <f>VLOOKUP(A281,'[1]average earnings workplace 2012'!$A$13:$GY$599,[1]lists1!$B$12,FALSE)</f>
        <v>11.3</v>
      </c>
      <c r="BR281" s="167" t="e">
        <f t="shared" si="242"/>
        <v>#N/A</v>
      </c>
      <c r="BS281" s="167" t="e">
        <f t="shared" si="243"/>
        <v>#N/A</v>
      </c>
    </row>
    <row r="282" spans="1:71" x14ac:dyDescent="0.25">
      <c r="A282" s="420" t="s">
        <v>268</v>
      </c>
      <c r="B282" s="167" t="str">
        <f t="shared" si="224"/>
        <v>OU</v>
      </c>
      <c r="C282" s="405" t="str">
        <f>VLOOKUP(A282,'urban rural'!$A$11:$B$336,2,FALSE)</f>
        <v>Other Urban</v>
      </c>
      <c r="D282" s="167" t="str">
        <f t="shared" si="225"/>
        <v>Predominantly Urban</v>
      </c>
      <c r="F282" s="405">
        <f>VLOOKUP($A282,'urban rural'!$A$11:$S$336,4,FALSE)</f>
        <v>4.4854881266490765E-4</v>
      </c>
      <c r="G282" s="424">
        <f t="shared" si="244"/>
        <v>9</v>
      </c>
      <c r="H282" s="405">
        <f t="shared" si="226"/>
        <v>9</v>
      </c>
      <c r="J282" s="405">
        <f>VLOOKUP($A282,'urban rural'!$A$11:$S$336,5,FALSE)</f>
        <v>1.1795543905635649E-4</v>
      </c>
      <c r="K282" s="424">
        <f t="shared" si="245"/>
        <v>3</v>
      </c>
      <c r="L282" s="405">
        <f t="shared" si="227"/>
        <v>3</v>
      </c>
      <c r="N282" s="405">
        <f>VLOOKUP($A282,'urban rural'!$A$11:$S$336,6,FALSE)</f>
        <v>1.4360313315926892E-4</v>
      </c>
      <c r="O282" s="424">
        <f t="shared" si="246"/>
        <v>2</v>
      </c>
      <c r="P282" s="405">
        <f t="shared" si="228"/>
        <v>2</v>
      </c>
      <c r="R282" s="405">
        <f>VLOOKUP($A282,'urban rural'!$A$11:$S$336,7,FALSE)</f>
        <v>2.4895729710910057E-4</v>
      </c>
      <c r="S282" s="424">
        <f t="shared" si="247"/>
        <v>9</v>
      </c>
      <c r="T282" s="405">
        <f t="shared" si="229"/>
        <v>9</v>
      </c>
      <c r="V282" s="405">
        <f>VLOOKUP($A282,'urban rural'!$A$11:$S$336,8,FALSE)</f>
        <v>4.4854881266490765E-4</v>
      </c>
      <c r="W282" s="424">
        <f t="shared" si="248"/>
        <v>12</v>
      </c>
      <c r="X282" s="405">
        <f t="shared" si="230"/>
        <v>12</v>
      </c>
      <c r="Z282" s="405">
        <f>VLOOKUP($A282,'urban rural'!$A$11:$S$336,9,FALSE)</f>
        <v>1.1795543905635649E-4</v>
      </c>
      <c r="AA282" s="424">
        <f t="shared" si="249"/>
        <v>7</v>
      </c>
      <c r="AB282" s="405">
        <f t="shared" si="231"/>
        <v>7</v>
      </c>
      <c r="AD282" s="405">
        <f>VLOOKUP($A282,'urban rural'!$A$11:$S$336,10,FALSE)</f>
        <v>1.4360313315926892E-4</v>
      </c>
      <c r="AE282" s="424">
        <f t="shared" si="250"/>
        <v>5</v>
      </c>
      <c r="AF282" s="405">
        <f t="shared" si="232"/>
        <v>5</v>
      </c>
      <c r="AH282" s="405">
        <f>VLOOKUP($A282,'urban rural'!$A$11:$S$336,11,FALSE)</f>
        <v>1.8129983813055758E-4</v>
      </c>
      <c r="AI282" s="424">
        <f t="shared" si="251"/>
        <v>8</v>
      </c>
      <c r="AJ282" s="405">
        <f t="shared" si="233"/>
        <v>8</v>
      </c>
      <c r="AL282" s="405">
        <f>VLOOKUP($A282,'urban rural'!$A$11:$S$336,12,FALSE)</f>
        <v>0</v>
      </c>
      <c r="AM282" s="424">
        <f t="shared" si="252"/>
        <v>1</v>
      </c>
      <c r="AN282" s="405">
        <f t="shared" si="234"/>
        <v>1</v>
      </c>
      <c r="AP282" s="405">
        <f>VLOOKUP($A282,'urban rural'!$A$11:$S$336,13,FALSE)</f>
        <v>0</v>
      </c>
      <c r="AQ282" s="424">
        <f t="shared" si="253"/>
        <v>1</v>
      </c>
      <c r="AR282" s="405">
        <f t="shared" si="235"/>
        <v>1</v>
      </c>
      <c r="AT282" s="405">
        <f>VLOOKUP($A282,'urban rural'!$A$11:$S$336,14,FALSE)</f>
        <v>0</v>
      </c>
      <c r="AU282" s="424">
        <f t="shared" si="254"/>
        <v>1</v>
      </c>
      <c r="AV282" s="405">
        <f t="shared" si="236"/>
        <v>1</v>
      </c>
      <c r="AX282" s="405">
        <f>VLOOKUP($A282,'urban rural'!$A$11:$S$336,15,FALSE)</f>
        <v>6.765745897854299E-5</v>
      </c>
      <c r="AY282" s="424">
        <f t="shared" si="255"/>
        <v>14</v>
      </c>
      <c r="AZ282" s="405">
        <f t="shared" si="237"/>
        <v>14</v>
      </c>
      <c r="BB282" s="405" t="str">
        <f>VLOOKUP($A282,'urban rural'!$A$11:$S$336,16,FALSE)</f>
        <v>error</v>
      </c>
      <c r="BC282" s="424">
        <f t="shared" si="256"/>
        <v>1</v>
      </c>
      <c r="BD282" s="405" t="str">
        <f t="shared" si="238"/>
        <v>9999</v>
      </c>
      <c r="BF282" s="405" t="str">
        <f>VLOOKUP($A282,'urban rural'!$A$11:$S$336,17,FALSE)</f>
        <v>error</v>
      </c>
      <c r="BG282" s="424">
        <f t="shared" si="257"/>
        <v>1</v>
      </c>
      <c r="BH282" s="405" t="str">
        <f t="shared" si="239"/>
        <v>9999</v>
      </c>
      <c r="BJ282" s="405" t="str">
        <f>VLOOKUP($A282,'urban rural'!$A$11:$S$336,18,FALSE)</f>
        <v>error</v>
      </c>
      <c r="BK282" s="424">
        <f t="shared" si="258"/>
        <v>1</v>
      </c>
      <c r="BL282" s="405" t="str">
        <f t="shared" si="240"/>
        <v>9999</v>
      </c>
      <c r="BN282" s="405" t="str">
        <f>VLOOKUP($A282,'urban rural'!$A$11:$S$336,19,FALSE)</f>
        <v>error</v>
      </c>
      <c r="BO282" s="424">
        <f t="shared" si="259"/>
        <v>1</v>
      </c>
      <c r="BP282" s="405" t="str">
        <f t="shared" si="241"/>
        <v>9999</v>
      </c>
      <c r="BQ282" s="167">
        <f>VLOOKUP(A282,'[1]average earnings workplace 2012'!$A$13:$GY$599,[1]lists1!$B$12,FALSE)</f>
        <v>10.29</v>
      </c>
      <c r="BR282" s="167" t="e">
        <f t="shared" si="242"/>
        <v>#N/A</v>
      </c>
      <c r="BS282" s="167" t="e">
        <f t="shared" si="243"/>
        <v>#N/A</v>
      </c>
    </row>
    <row r="283" spans="1:71" x14ac:dyDescent="0.25">
      <c r="A283" s="420" t="s">
        <v>269</v>
      </c>
      <c r="B283" s="167" t="str">
        <f t="shared" si="224"/>
        <v>R50</v>
      </c>
      <c r="C283" s="405" t="str">
        <f>VLOOKUP(A283,'urban rural'!$A$11:$B$336,2,FALSE)</f>
        <v>Rural 50</v>
      </c>
      <c r="D283" s="167" t="str">
        <f t="shared" si="225"/>
        <v>Predominantly Rural</v>
      </c>
      <c r="F283" s="405">
        <f>VLOOKUP($A283,'urban rural'!$A$11:$S$336,4,FALSE)</f>
        <v>7.1165644171779143E-4</v>
      </c>
      <c r="G283" s="424">
        <f t="shared" si="244"/>
        <v>17</v>
      </c>
      <c r="H283" s="405">
        <f t="shared" si="226"/>
        <v>17</v>
      </c>
      <c r="J283" s="405">
        <f>VLOOKUP($A283,'urban rural'!$A$11:$S$336,5,FALSE)</f>
        <v>5.1157125456760045E-4</v>
      </c>
      <c r="K283" s="424">
        <f t="shared" si="245"/>
        <v>24</v>
      </c>
      <c r="L283" s="405">
        <f t="shared" si="227"/>
        <v>24</v>
      </c>
      <c r="N283" s="405">
        <f>VLOOKUP($A283,'urban rural'!$A$11:$S$336,6,FALSE)</f>
        <v>5.3140096618357489E-4</v>
      </c>
      <c r="O283" s="424">
        <f t="shared" si="246"/>
        <v>20</v>
      </c>
      <c r="P283" s="405">
        <f t="shared" si="228"/>
        <v>20</v>
      </c>
      <c r="R283" s="405">
        <f>VLOOKUP($A283,'urban rural'!$A$11:$S$336,7,FALSE)</f>
        <v>4.7340232128954861E-4</v>
      </c>
      <c r="S283" s="424">
        <f t="shared" si="247"/>
        <v>21</v>
      </c>
      <c r="T283" s="405">
        <f t="shared" si="229"/>
        <v>21</v>
      </c>
      <c r="V283" s="405">
        <f>VLOOKUP($A283,'urban rural'!$A$11:$S$336,8,FALSE)</f>
        <v>4.5398773006134969E-4</v>
      </c>
      <c r="W283" s="424">
        <f t="shared" si="248"/>
        <v>17</v>
      </c>
      <c r="X283" s="405">
        <f t="shared" si="230"/>
        <v>17</v>
      </c>
      <c r="Z283" s="405">
        <f>VLOOKUP($A283,'urban rural'!$A$11:$S$336,9,FALSE)</f>
        <v>2.192448233861145E-4</v>
      </c>
      <c r="AA283" s="424">
        <f t="shared" si="249"/>
        <v>19</v>
      </c>
      <c r="AB283" s="405">
        <f t="shared" si="231"/>
        <v>19</v>
      </c>
      <c r="AD283" s="405">
        <f>VLOOKUP($A283,'urban rural'!$A$11:$S$336,10,FALSE)</f>
        <v>2.5362318840579712E-4</v>
      </c>
      <c r="AE283" s="424">
        <f t="shared" si="250"/>
        <v>15</v>
      </c>
      <c r="AF283" s="405">
        <f t="shared" si="232"/>
        <v>15</v>
      </c>
      <c r="AH283" s="405">
        <f>VLOOKUP($A283,'urban rural'!$A$11:$S$336,11,FALSE)</f>
        <v>1.5825551734238141E-4</v>
      </c>
      <c r="AI283" s="424">
        <f t="shared" si="251"/>
        <v>13</v>
      </c>
      <c r="AJ283" s="405">
        <f t="shared" si="233"/>
        <v>13</v>
      </c>
      <c r="AL283" s="405">
        <f>VLOOKUP($A283,'urban rural'!$A$11:$S$336,12,FALSE)</f>
        <v>2.5766871165644174E-4</v>
      </c>
      <c r="AM283" s="424">
        <f t="shared" si="252"/>
        <v>26</v>
      </c>
      <c r="AN283" s="405">
        <f t="shared" si="234"/>
        <v>26</v>
      </c>
      <c r="AP283" s="405">
        <f>VLOOKUP($A283,'urban rural'!$A$11:$S$336,13,FALSE)</f>
        <v>2.92326431181486E-4</v>
      </c>
      <c r="AQ283" s="424">
        <f t="shared" si="253"/>
        <v>27</v>
      </c>
      <c r="AR283" s="405">
        <f t="shared" si="235"/>
        <v>27</v>
      </c>
      <c r="AT283" s="405">
        <f>VLOOKUP($A283,'urban rural'!$A$11:$S$336,14,FALSE)</f>
        <v>2.7777777777777778E-4</v>
      </c>
      <c r="AU283" s="424">
        <f t="shared" si="254"/>
        <v>28</v>
      </c>
      <c r="AV283" s="405">
        <f t="shared" si="236"/>
        <v>28</v>
      </c>
      <c r="AX283" s="405">
        <f>VLOOKUP($A283,'urban rural'!$A$11:$S$336,15,FALSE)</f>
        <v>3.1514680394716723E-4</v>
      </c>
      <c r="AY283" s="424">
        <f t="shared" si="255"/>
        <v>27</v>
      </c>
      <c r="AZ283" s="405">
        <f t="shared" si="237"/>
        <v>27</v>
      </c>
      <c r="BB283" s="405" t="str">
        <f>VLOOKUP($A283,'urban rural'!$A$11:$S$336,16,FALSE)</f>
        <v>error</v>
      </c>
      <c r="BC283" s="424">
        <f t="shared" si="256"/>
        <v>1</v>
      </c>
      <c r="BD283" s="405" t="str">
        <f t="shared" si="238"/>
        <v>9999</v>
      </c>
      <c r="BF283" s="405" t="str">
        <f>VLOOKUP($A283,'urban rural'!$A$11:$S$336,17,FALSE)</f>
        <v>error</v>
      </c>
      <c r="BG283" s="424">
        <f t="shared" si="257"/>
        <v>1</v>
      </c>
      <c r="BH283" s="405" t="str">
        <f t="shared" si="239"/>
        <v>9999</v>
      </c>
      <c r="BJ283" s="405" t="str">
        <f>VLOOKUP($A283,'urban rural'!$A$11:$S$336,18,FALSE)</f>
        <v>error</v>
      </c>
      <c r="BK283" s="424">
        <f t="shared" si="258"/>
        <v>1</v>
      </c>
      <c r="BL283" s="405" t="str">
        <f t="shared" si="240"/>
        <v>9999</v>
      </c>
      <c r="BN283" s="405" t="str">
        <f>VLOOKUP($A283,'urban rural'!$A$11:$S$336,19,FALSE)</f>
        <v>error</v>
      </c>
      <c r="BO283" s="424">
        <f t="shared" si="259"/>
        <v>1</v>
      </c>
      <c r="BP283" s="405" t="str">
        <f t="shared" si="241"/>
        <v>9999</v>
      </c>
      <c r="BQ283" s="167">
        <f>VLOOKUP(A283,'[1]average earnings workplace 2012'!$A$13:$GY$599,[1]lists1!$B$12,FALSE)</f>
        <v>11.57</v>
      </c>
      <c r="BR283" s="167" t="e">
        <f t="shared" si="242"/>
        <v>#N/A</v>
      </c>
      <c r="BS283" s="167" t="e">
        <f t="shared" si="243"/>
        <v>#N/A</v>
      </c>
    </row>
    <row r="284" spans="1:71" x14ac:dyDescent="0.25">
      <c r="A284" s="420" t="s">
        <v>270</v>
      </c>
      <c r="B284" s="167" t="str">
        <f t="shared" si="224"/>
        <v>SR</v>
      </c>
      <c r="C284" s="405" t="str">
        <f>VLOOKUP(A284,'urban rural'!$A$11:$B$336,2,FALSE)</f>
        <v>Significant Rural</v>
      </c>
      <c r="D284" s="167" t="str">
        <f t="shared" si="225"/>
        <v>Significant Rural</v>
      </c>
      <c r="F284" s="405">
        <f>VLOOKUP($A284,'urban rural'!$A$11:$S$336,4,FALSE)</f>
        <v>1.3327205882352942E-3</v>
      </c>
      <c r="G284" s="424">
        <f t="shared" si="244"/>
        <v>38</v>
      </c>
      <c r="H284" s="405">
        <f t="shared" si="226"/>
        <v>38</v>
      </c>
      <c r="J284" s="405">
        <f>VLOOKUP($A284,'urban rural'!$A$11:$S$336,5,FALSE)</f>
        <v>1.0795974382433668E-3</v>
      </c>
      <c r="K284" s="424">
        <f t="shared" si="245"/>
        <v>42</v>
      </c>
      <c r="L284" s="405">
        <f t="shared" si="227"/>
        <v>42</v>
      </c>
      <c r="N284" s="405">
        <f>VLOOKUP($A284,'urban rural'!$A$11:$S$336,6,FALSE)</f>
        <v>8.7352138307552317E-4</v>
      </c>
      <c r="O284" s="424">
        <f t="shared" si="246"/>
        <v>31</v>
      </c>
      <c r="P284" s="405">
        <f t="shared" si="228"/>
        <v>31</v>
      </c>
      <c r="R284" s="405">
        <f>VLOOKUP($A284,'urban rural'!$A$11:$S$336,7,FALSE)</f>
        <v>8.6214034157906121E-4</v>
      </c>
      <c r="S284" s="424">
        <f t="shared" si="247"/>
        <v>33</v>
      </c>
      <c r="T284" s="405">
        <f t="shared" si="229"/>
        <v>33</v>
      </c>
      <c r="V284" s="405">
        <f>VLOOKUP($A284,'urban rural'!$A$11:$S$336,8,FALSE)</f>
        <v>1.011029411764706E-3</v>
      </c>
      <c r="W284" s="424">
        <f t="shared" si="248"/>
        <v>42</v>
      </c>
      <c r="X284" s="405">
        <f t="shared" si="230"/>
        <v>42</v>
      </c>
      <c r="Z284" s="405">
        <f>VLOOKUP($A284,'urban rural'!$A$11:$S$336,9,FALSE)</f>
        <v>7.8682525160109792E-4</v>
      </c>
      <c r="AA284" s="424">
        <f t="shared" si="249"/>
        <v>51</v>
      </c>
      <c r="AB284" s="405">
        <f t="shared" si="231"/>
        <v>51</v>
      </c>
      <c r="AD284" s="405">
        <f>VLOOKUP($A284,'urban rural'!$A$11:$S$336,10,FALSE)</f>
        <v>5.1865332120109187E-4</v>
      </c>
      <c r="AE284" s="424">
        <f t="shared" si="250"/>
        <v>38</v>
      </c>
      <c r="AF284" s="405">
        <f t="shared" si="232"/>
        <v>38</v>
      </c>
      <c r="AH284" s="405">
        <f>VLOOKUP($A284,'urban rural'!$A$11:$S$336,11,FALSE)</f>
        <v>4.5414205140833466E-4</v>
      </c>
      <c r="AI284" s="424">
        <f t="shared" si="251"/>
        <v>37</v>
      </c>
      <c r="AJ284" s="405">
        <f t="shared" si="233"/>
        <v>37</v>
      </c>
      <c r="AL284" s="405">
        <f>VLOOKUP($A284,'urban rural'!$A$11:$S$336,12,FALSE)</f>
        <v>3.2169117647058823E-4</v>
      </c>
      <c r="AM284" s="424">
        <f t="shared" si="252"/>
        <v>30</v>
      </c>
      <c r="AN284" s="405">
        <f t="shared" si="234"/>
        <v>30</v>
      </c>
      <c r="AP284" s="405">
        <f>VLOOKUP($A284,'urban rural'!$A$11:$S$336,13,FALSE)</f>
        <v>2.8362305580969805E-4</v>
      </c>
      <c r="AQ284" s="424">
        <f t="shared" si="253"/>
        <v>26</v>
      </c>
      <c r="AR284" s="405">
        <f t="shared" si="235"/>
        <v>26</v>
      </c>
      <c r="AT284" s="405">
        <f>VLOOKUP($A284,'urban rural'!$A$11:$S$336,14,FALSE)</f>
        <v>3.548680618744313E-4</v>
      </c>
      <c r="AU284" s="424">
        <f t="shared" si="254"/>
        <v>30</v>
      </c>
      <c r="AV284" s="405">
        <f t="shared" si="236"/>
        <v>30</v>
      </c>
      <c r="AX284" s="405">
        <f>VLOOKUP($A284,'urban rural'!$A$11:$S$336,15,FALSE)</f>
        <v>4.0799829017072655E-4</v>
      </c>
      <c r="AY284" s="424">
        <f t="shared" si="255"/>
        <v>32</v>
      </c>
      <c r="AZ284" s="405">
        <f t="shared" si="237"/>
        <v>32</v>
      </c>
      <c r="BB284" s="405" t="str">
        <f>VLOOKUP($A284,'urban rural'!$A$11:$S$336,16,FALSE)</f>
        <v>error</v>
      </c>
      <c r="BC284" s="424">
        <f t="shared" si="256"/>
        <v>1</v>
      </c>
      <c r="BD284" s="405" t="str">
        <f t="shared" si="238"/>
        <v>9999</v>
      </c>
      <c r="BF284" s="405" t="str">
        <f>VLOOKUP($A284,'urban rural'!$A$11:$S$336,17,FALSE)</f>
        <v>error</v>
      </c>
      <c r="BG284" s="424">
        <f t="shared" si="257"/>
        <v>1</v>
      </c>
      <c r="BH284" s="405" t="str">
        <f t="shared" si="239"/>
        <v>9999</v>
      </c>
      <c r="BJ284" s="405" t="str">
        <f>VLOOKUP($A284,'urban rural'!$A$11:$S$336,18,FALSE)</f>
        <v>error</v>
      </c>
      <c r="BK284" s="424">
        <f t="shared" si="258"/>
        <v>1</v>
      </c>
      <c r="BL284" s="405" t="str">
        <f t="shared" si="240"/>
        <v>9999</v>
      </c>
      <c r="BN284" s="405" t="str">
        <f>VLOOKUP($A284,'urban rural'!$A$11:$S$336,19,FALSE)</f>
        <v>error</v>
      </c>
      <c r="BO284" s="424">
        <f t="shared" si="259"/>
        <v>1</v>
      </c>
      <c r="BP284" s="405" t="str">
        <f t="shared" si="241"/>
        <v>9999</v>
      </c>
      <c r="BQ284" s="167">
        <f>VLOOKUP(A284,'[1]average earnings workplace 2012'!$A$13:$GY$599,[1]lists1!$B$12,FALSE)</f>
        <v>11.77</v>
      </c>
      <c r="BR284" s="167" t="e">
        <f t="shared" si="242"/>
        <v>#N/A</v>
      </c>
      <c r="BS284" s="167" t="e">
        <f t="shared" si="243"/>
        <v>#N/A</v>
      </c>
    </row>
    <row r="285" spans="1:71" x14ac:dyDescent="0.25">
      <c r="A285" s="420" t="s">
        <v>271</v>
      </c>
      <c r="B285" s="167" t="str">
        <f t="shared" si="224"/>
        <v>R80</v>
      </c>
      <c r="C285" s="405" t="str">
        <f>VLOOKUP(A285,'urban rural'!$A$11:$B$336,2,FALSE)</f>
        <v>Rural 80</v>
      </c>
      <c r="D285" s="167" t="str">
        <f t="shared" si="225"/>
        <v>Predominantly Rural</v>
      </c>
      <c r="F285" s="405">
        <f>VLOOKUP($A285,'urban rural'!$A$11:$S$336,4,FALSE)</f>
        <v>3.5369774919614147E-4</v>
      </c>
      <c r="G285" s="424">
        <f t="shared" si="244"/>
        <v>4</v>
      </c>
      <c r="H285" s="405">
        <f t="shared" si="226"/>
        <v>4</v>
      </c>
      <c r="J285" s="405">
        <f>VLOOKUP($A285,'urban rural'!$A$11:$S$336,5,FALSE)</f>
        <v>1.5261044176706828E-4</v>
      </c>
      <c r="K285" s="424">
        <f t="shared" si="245"/>
        <v>1</v>
      </c>
      <c r="L285" s="405">
        <f t="shared" si="227"/>
        <v>1</v>
      </c>
      <c r="N285" s="405">
        <f>VLOOKUP($A285,'urban rural'!$A$11:$S$336,6,FALSE)</f>
        <v>1.9292604501607716E-4</v>
      </c>
      <c r="O285" s="424">
        <f t="shared" si="246"/>
        <v>2</v>
      </c>
      <c r="P285" s="405">
        <f t="shared" si="228"/>
        <v>2</v>
      </c>
      <c r="R285" s="405">
        <f>VLOOKUP($A285,'urban rural'!$A$11:$S$336,7,FALSE)</f>
        <v>1.5384293645152058E-4</v>
      </c>
      <c r="S285" s="424">
        <f t="shared" si="247"/>
        <v>4</v>
      </c>
      <c r="T285" s="405">
        <f t="shared" si="229"/>
        <v>4</v>
      </c>
      <c r="V285" s="405">
        <f>VLOOKUP($A285,'urban rural'!$A$11:$S$336,8,FALSE)</f>
        <v>3.3762057877813507E-4</v>
      </c>
      <c r="W285" s="424">
        <f t="shared" si="248"/>
        <v>8</v>
      </c>
      <c r="X285" s="405">
        <f t="shared" si="230"/>
        <v>8</v>
      </c>
      <c r="Z285" s="405">
        <f>VLOOKUP($A285,'urban rural'!$A$11:$S$336,9,FALSE)</f>
        <v>1.2851405622489961E-4</v>
      </c>
      <c r="AA285" s="424">
        <f t="shared" si="249"/>
        <v>4</v>
      </c>
      <c r="AB285" s="405">
        <f t="shared" si="231"/>
        <v>4</v>
      </c>
      <c r="AD285" s="405">
        <f>VLOOKUP($A285,'urban rural'!$A$11:$S$336,10,FALSE)</f>
        <v>1.6881028938906754E-4</v>
      </c>
      <c r="AE285" s="424">
        <f t="shared" si="250"/>
        <v>4</v>
      </c>
      <c r="AF285" s="405">
        <f t="shared" si="232"/>
        <v>4</v>
      </c>
      <c r="AH285" s="405">
        <f>VLOOKUP($A285,'urban rural'!$A$11:$S$336,11,FALSE)</f>
        <v>9.7094445306518076E-5</v>
      </c>
      <c r="AI285" s="424">
        <f t="shared" si="251"/>
        <v>6</v>
      </c>
      <c r="AJ285" s="405">
        <f t="shared" si="233"/>
        <v>6</v>
      </c>
      <c r="AL285" s="405">
        <f>VLOOKUP($A285,'urban rural'!$A$11:$S$336,12,FALSE)</f>
        <v>2.4115755627009645E-5</v>
      </c>
      <c r="AM285" s="424">
        <f t="shared" si="252"/>
        <v>10</v>
      </c>
      <c r="AN285" s="405">
        <f t="shared" si="234"/>
        <v>10</v>
      </c>
      <c r="AP285" s="405">
        <f>VLOOKUP($A285,'urban rural'!$A$11:$S$336,13,FALSE)</f>
        <v>2.4096385542168674E-5</v>
      </c>
      <c r="AQ285" s="424">
        <f t="shared" si="253"/>
        <v>10</v>
      </c>
      <c r="AR285" s="405">
        <f t="shared" si="235"/>
        <v>10</v>
      </c>
      <c r="AT285" s="405">
        <f>VLOOKUP($A285,'urban rural'!$A$11:$S$336,14,FALSE)</f>
        <v>2.4115755627009645E-5</v>
      </c>
      <c r="AU285" s="424">
        <f t="shared" si="254"/>
        <v>11</v>
      </c>
      <c r="AV285" s="405">
        <f t="shared" si="236"/>
        <v>11</v>
      </c>
      <c r="AX285" s="405">
        <f>VLOOKUP($A285,'urban rural'!$A$11:$S$336,15,FALSE)</f>
        <v>5.6748491145002502E-5</v>
      </c>
      <c r="AY285" s="424">
        <f t="shared" si="255"/>
        <v>17</v>
      </c>
      <c r="AZ285" s="405">
        <f t="shared" si="237"/>
        <v>17</v>
      </c>
      <c r="BB285" s="405" t="str">
        <f>VLOOKUP($A285,'urban rural'!$A$11:$S$336,16,FALSE)</f>
        <v>error</v>
      </c>
      <c r="BC285" s="424">
        <f t="shared" si="256"/>
        <v>1</v>
      </c>
      <c r="BD285" s="405" t="str">
        <f t="shared" si="238"/>
        <v>9999</v>
      </c>
      <c r="BF285" s="405" t="str">
        <f>VLOOKUP($A285,'urban rural'!$A$11:$S$336,17,FALSE)</f>
        <v>error</v>
      </c>
      <c r="BG285" s="424">
        <f t="shared" si="257"/>
        <v>1</v>
      </c>
      <c r="BH285" s="405" t="str">
        <f t="shared" si="239"/>
        <v>9999</v>
      </c>
      <c r="BJ285" s="405" t="str">
        <f>VLOOKUP($A285,'urban rural'!$A$11:$S$336,18,FALSE)</f>
        <v>error</v>
      </c>
      <c r="BK285" s="424">
        <f t="shared" si="258"/>
        <v>1</v>
      </c>
      <c r="BL285" s="405" t="str">
        <f t="shared" si="240"/>
        <v>9999</v>
      </c>
      <c r="BN285" s="405" t="str">
        <f>VLOOKUP($A285,'urban rural'!$A$11:$S$336,19,FALSE)</f>
        <v>error</v>
      </c>
      <c r="BO285" s="424">
        <f t="shared" si="259"/>
        <v>1</v>
      </c>
      <c r="BP285" s="405" t="str">
        <f t="shared" si="241"/>
        <v>9999</v>
      </c>
      <c r="BQ285" s="167">
        <f>VLOOKUP(A285,'[1]average earnings workplace 2012'!$A$13:$GY$599,[1]lists1!$B$12,FALSE)</f>
        <v>10.34</v>
      </c>
      <c r="BR285" s="167" t="e">
        <f t="shared" si="242"/>
        <v>#N/A</v>
      </c>
      <c r="BS285" s="167" t="e">
        <f t="shared" si="243"/>
        <v>#N/A</v>
      </c>
    </row>
    <row r="286" spans="1:71" x14ac:dyDescent="0.25">
      <c r="A286" s="420" t="s">
        <v>272</v>
      </c>
      <c r="B286" s="167" t="str">
        <f t="shared" si="224"/>
        <v>OU</v>
      </c>
      <c r="C286" s="405" t="str">
        <f>VLOOKUP(A286,'urban rural'!$A$11:$B$336,2,FALSE)</f>
        <v>Other Urban</v>
      </c>
      <c r="D286" s="167" t="str">
        <f t="shared" si="225"/>
        <v>Predominantly Urban</v>
      </c>
      <c r="F286" s="405">
        <f>VLOOKUP($A286,'urban rural'!$A$11:$S$336,4,FALSE)</f>
        <v>1.2858013406459477E-3</v>
      </c>
      <c r="G286" s="424">
        <f t="shared" si="244"/>
        <v>27</v>
      </c>
      <c r="H286" s="405">
        <f t="shared" si="226"/>
        <v>27</v>
      </c>
      <c r="J286" s="405">
        <f>VLOOKUP($A286,'urban rural'!$A$11:$S$336,5,FALSE)</f>
        <v>8.7325651910248635E-4</v>
      </c>
      <c r="K286" s="424">
        <f t="shared" si="245"/>
        <v>31</v>
      </c>
      <c r="L286" s="405">
        <f t="shared" si="227"/>
        <v>31</v>
      </c>
      <c r="N286" s="405">
        <f>VLOOKUP($A286,'urban rural'!$A$11:$S$336,6,FALSE)</f>
        <v>9.4202898550724637E-4</v>
      </c>
      <c r="O286" s="424">
        <f t="shared" si="246"/>
        <v>30</v>
      </c>
      <c r="P286" s="405">
        <f t="shared" si="228"/>
        <v>30</v>
      </c>
      <c r="R286" s="405">
        <f>VLOOKUP($A286,'urban rural'!$A$11:$S$336,7,FALSE)</f>
        <v>1.618655733811539E-3</v>
      </c>
      <c r="S286" s="424">
        <f t="shared" si="247"/>
        <v>38</v>
      </c>
      <c r="T286" s="405">
        <f t="shared" si="229"/>
        <v>38</v>
      </c>
      <c r="V286" s="405">
        <f>VLOOKUP($A286,'urban rural'!$A$11:$S$336,8,FALSE)</f>
        <v>7.8610603290676419E-4</v>
      </c>
      <c r="W286" s="424">
        <f t="shared" si="248"/>
        <v>25</v>
      </c>
      <c r="X286" s="405">
        <f t="shared" si="230"/>
        <v>25</v>
      </c>
      <c r="Z286" s="405">
        <f>VLOOKUP($A286,'urban rural'!$A$11:$S$336,9,FALSE)</f>
        <v>2.7289266221952699E-4</v>
      </c>
      <c r="AA286" s="424">
        <f t="shared" si="249"/>
        <v>24</v>
      </c>
      <c r="AB286" s="405">
        <f t="shared" si="231"/>
        <v>24</v>
      </c>
      <c r="AD286" s="405">
        <f>VLOOKUP($A286,'urban rural'!$A$11:$S$336,10,FALSE)</f>
        <v>4.2874396135265702E-4</v>
      </c>
      <c r="AE286" s="424">
        <f t="shared" si="250"/>
        <v>24</v>
      </c>
      <c r="AF286" s="405">
        <f t="shared" si="232"/>
        <v>24</v>
      </c>
      <c r="AH286" s="405">
        <f>VLOOKUP($A286,'urban rural'!$A$11:$S$336,11,FALSE)</f>
        <v>6.7670982450829991E-4</v>
      </c>
      <c r="AI286" s="424">
        <f t="shared" si="251"/>
        <v>39</v>
      </c>
      <c r="AJ286" s="405">
        <f t="shared" si="233"/>
        <v>39</v>
      </c>
      <c r="AL286" s="405">
        <f>VLOOKUP($A286,'urban rural'!$A$11:$S$336,12,FALSE)</f>
        <v>4.996953077391834E-4</v>
      </c>
      <c r="AM286" s="424">
        <f t="shared" si="252"/>
        <v>36</v>
      </c>
      <c r="AN286" s="405">
        <f t="shared" si="234"/>
        <v>36</v>
      </c>
      <c r="AP286" s="405">
        <f>VLOOKUP($A286,'urban rural'!$A$11:$S$336,13,FALSE)</f>
        <v>6.0036385688295936E-4</v>
      </c>
      <c r="AQ286" s="424">
        <f t="shared" si="253"/>
        <v>38</v>
      </c>
      <c r="AR286" s="405">
        <f t="shared" si="235"/>
        <v>38</v>
      </c>
      <c r="AT286" s="405">
        <f>VLOOKUP($A286,'urban rural'!$A$11:$S$336,14,FALSE)</f>
        <v>5.1932367149758456E-4</v>
      </c>
      <c r="AU286" s="424">
        <f t="shared" si="254"/>
        <v>36</v>
      </c>
      <c r="AV286" s="405">
        <f t="shared" si="236"/>
        <v>36</v>
      </c>
      <c r="AX286" s="405">
        <f>VLOOKUP($A286,'urban rural'!$A$11:$S$336,15,FALSE)</f>
        <v>9.4194590930323928E-4</v>
      </c>
      <c r="AY286" s="424">
        <f t="shared" si="255"/>
        <v>40</v>
      </c>
      <c r="AZ286" s="405">
        <f t="shared" si="237"/>
        <v>40</v>
      </c>
      <c r="BB286" s="405" t="str">
        <f>VLOOKUP($A286,'urban rural'!$A$11:$S$336,16,FALSE)</f>
        <v>error</v>
      </c>
      <c r="BC286" s="424">
        <f t="shared" si="256"/>
        <v>1</v>
      </c>
      <c r="BD286" s="405" t="str">
        <f t="shared" si="238"/>
        <v>9999</v>
      </c>
      <c r="BF286" s="405" t="str">
        <f>VLOOKUP($A286,'urban rural'!$A$11:$S$336,17,FALSE)</f>
        <v>error</v>
      </c>
      <c r="BG286" s="424">
        <f t="shared" si="257"/>
        <v>1</v>
      </c>
      <c r="BH286" s="405" t="str">
        <f t="shared" si="239"/>
        <v>9999</v>
      </c>
      <c r="BJ286" s="405" t="str">
        <f>VLOOKUP($A286,'urban rural'!$A$11:$S$336,18,FALSE)</f>
        <v>error</v>
      </c>
      <c r="BK286" s="424">
        <f t="shared" si="258"/>
        <v>1</v>
      </c>
      <c r="BL286" s="405" t="str">
        <f t="shared" si="240"/>
        <v>9999</v>
      </c>
      <c r="BN286" s="405" t="str">
        <f>VLOOKUP($A286,'urban rural'!$A$11:$S$336,19,FALSE)</f>
        <v>error</v>
      </c>
      <c r="BO286" s="424">
        <f t="shared" si="259"/>
        <v>1</v>
      </c>
      <c r="BP286" s="405" t="str">
        <f t="shared" si="241"/>
        <v>9999</v>
      </c>
      <c r="BQ286" s="167">
        <f>VLOOKUP(A286,'[1]average earnings workplace 2012'!$A$13:$GY$599,[1]lists1!$B$12,FALSE)</f>
        <v>12.01</v>
      </c>
      <c r="BR286" s="167" t="e">
        <f t="shared" si="242"/>
        <v>#N/A</v>
      </c>
      <c r="BS286" s="167" t="e">
        <f t="shared" si="243"/>
        <v>#N/A</v>
      </c>
    </row>
    <row r="287" spans="1:71" x14ac:dyDescent="0.25">
      <c r="A287" s="420" t="s">
        <v>273</v>
      </c>
      <c r="B287" s="167" t="str">
        <f t="shared" si="224"/>
        <v>R50</v>
      </c>
      <c r="C287" s="405" t="str">
        <f>VLOOKUP(A287,'urban rural'!$A$11:$B$336,2,FALSE)</f>
        <v>Rural 50</v>
      </c>
      <c r="D287" s="167" t="str">
        <f t="shared" si="225"/>
        <v>Predominantly Rural</v>
      </c>
      <c r="F287" s="405">
        <f>VLOOKUP($A287,'urban rural'!$A$11:$S$336,4,FALSE)</f>
        <v>5.5555555555555556E-4</v>
      </c>
      <c r="G287" s="424">
        <f t="shared" si="244"/>
        <v>13</v>
      </c>
      <c r="H287" s="405">
        <f t="shared" si="226"/>
        <v>13</v>
      </c>
      <c r="J287" s="405">
        <f>VLOOKUP($A287,'urban rural'!$A$11:$S$336,5,FALSE)</f>
        <v>2.7936962750716332E-4</v>
      </c>
      <c r="K287" s="424">
        <f t="shared" si="245"/>
        <v>9</v>
      </c>
      <c r="L287" s="405">
        <f t="shared" si="227"/>
        <v>9</v>
      </c>
      <c r="N287" s="405">
        <f>VLOOKUP($A287,'urban rural'!$A$11:$S$336,6,FALSE)</f>
        <v>4.3853342918763477E-4</v>
      </c>
      <c r="O287" s="424">
        <f t="shared" si="246"/>
        <v>13</v>
      </c>
      <c r="P287" s="405">
        <f t="shared" si="228"/>
        <v>13</v>
      </c>
      <c r="R287" s="405">
        <f>VLOOKUP($A287,'urban rural'!$A$11:$S$336,7,FALSE)</f>
        <v>2.5199974461034727E-4</v>
      </c>
      <c r="S287" s="424">
        <f t="shared" si="247"/>
        <v>7</v>
      </c>
      <c r="T287" s="405">
        <f t="shared" si="229"/>
        <v>7</v>
      </c>
      <c r="V287" s="405">
        <f>VLOOKUP($A287,'urban rural'!$A$11:$S$336,8,FALSE)</f>
        <v>4.5584045584045582E-4</v>
      </c>
      <c r="W287" s="424">
        <f t="shared" si="248"/>
        <v>18</v>
      </c>
      <c r="X287" s="405">
        <f t="shared" si="230"/>
        <v>18</v>
      </c>
      <c r="Z287" s="405">
        <f>VLOOKUP($A287,'urban rural'!$A$11:$S$336,9,FALSE)</f>
        <v>2.4355300859598854E-4</v>
      </c>
      <c r="AA287" s="424">
        <f t="shared" si="249"/>
        <v>25</v>
      </c>
      <c r="AB287" s="405">
        <f t="shared" si="231"/>
        <v>25</v>
      </c>
      <c r="AD287" s="405">
        <f>VLOOKUP($A287,'urban rural'!$A$11:$S$336,10,FALSE)</f>
        <v>2.659956865564342E-4</v>
      </c>
      <c r="AE287" s="424">
        <f t="shared" si="250"/>
        <v>17</v>
      </c>
      <c r="AF287" s="405">
        <f t="shared" si="232"/>
        <v>17</v>
      </c>
      <c r="AH287" s="405">
        <f>VLOOKUP($A287,'urban rural'!$A$11:$S$336,11,FALSE)</f>
        <v>1.3897602421679284E-4</v>
      </c>
      <c r="AI287" s="424">
        <f t="shared" si="251"/>
        <v>12</v>
      </c>
      <c r="AJ287" s="405">
        <f t="shared" si="233"/>
        <v>12</v>
      </c>
      <c r="AL287" s="405">
        <f>VLOOKUP($A287,'urban rural'!$A$11:$S$336,12,FALSE)</f>
        <v>9.971509971509972E-5</v>
      </c>
      <c r="AM287" s="424">
        <f t="shared" si="252"/>
        <v>12</v>
      </c>
      <c r="AN287" s="405">
        <f t="shared" si="234"/>
        <v>12</v>
      </c>
      <c r="AP287" s="405">
        <f>VLOOKUP($A287,'urban rural'!$A$11:$S$336,13,FALSE)</f>
        <v>2.865329512893983E-5</v>
      </c>
      <c r="AQ287" s="424">
        <f t="shared" si="253"/>
        <v>6</v>
      </c>
      <c r="AR287" s="405">
        <f t="shared" si="235"/>
        <v>6</v>
      </c>
      <c r="AT287" s="405">
        <f>VLOOKUP($A287,'urban rural'!$A$11:$S$336,14,FALSE)</f>
        <v>1.7253774263120057E-4</v>
      </c>
      <c r="AU287" s="424">
        <f t="shared" si="254"/>
        <v>20</v>
      </c>
      <c r="AV287" s="405">
        <f t="shared" si="236"/>
        <v>20</v>
      </c>
      <c r="AX287" s="405">
        <f>VLOOKUP($A287,'urban rural'!$A$11:$S$336,15,FALSE)</f>
        <v>1.1302372039355443E-4</v>
      </c>
      <c r="AY287" s="424">
        <f t="shared" si="255"/>
        <v>14</v>
      </c>
      <c r="AZ287" s="405">
        <f t="shared" si="237"/>
        <v>14</v>
      </c>
      <c r="BB287" s="405" t="str">
        <f>VLOOKUP($A287,'urban rural'!$A$11:$S$336,16,FALSE)</f>
        <v>error</v>
      </c>
      <c r="BC287" s="424">
        <f t="shared" si="256"/>
        <v>1</v>
      </c>
      <c r="BD287" s="405" t="str">
        <f t="shared" si="238"/>
        <v>9999</v>
      </c>
      <c r="BF287" s="405" t="str">
        <f>VLOOKUP($A287,'urban rural'!$A$11:$S$336,17,FALSE)</f>
        <v>error</v>
      </c>
      <c r="BG287" s="424">
        <f t="shared" si="257"/>
        <v>1</v>
      </c>
      <c r="BH287" s="405" t="str">
        <f t="shared" si="239"/>
        <v>9999</v>
      </c>
      <c r="BJ287" s="405" t="str">
        <f>VLOOKUP($A287,'urban rural'!$A$11:$S$336,18,FALSE)</f>
        <v>error</v>
      </c>
      <c r="BK287" s="424">
        <f t="shared" si="258"/>
        <v>1</v>
      </c>
      <c r="BL287" s="405" t="str">
        <f t="shared" si="240"/>
        <v>9999</v>
      </c>
      <c r="BN287" s="405" t="str">
        <f>VLOOKUP($A287,'urban rural'!$A$11:$S$336,19,FALSE)</f>
        <v>error</v>
      </c>
      <c r="BO287" s="424">
        <f t="shared" si="259"/>
        <v>1</v>
      </c>
      <c r="BP287" s="405" t="str">
        <f t="shared" si="241"/>
        <v>9999</v>
      </c>
      <c r="BQ287" s="167">
        <f>VLOOKUP(A287,'[1]average earnings workplace 2012'!$A$13:$GY$599,[1]lists1!$B$12,FALSE)</f>
        <v>10.029999999999999</v>
      </c>
      <c r="BR287" s="167" t="e">
        <f t="shared" si="242"/>
        <v>#N/A</v>
      </c>
      <c r="BS287" s="167" t="e">
        <f t="shared" si="243"/>
        <v>#N/A</v>
      </c>
    </row>
    <row r="288" spans="1:71" x14ac:dyDescent="0.25">
      <c r="A288" s="420" t="s">
        <v>274</v>
      </c>
      <c r="B288" s="167" t="str">
        <f t="shared" si="224"/>
        <v>R50</v>
      </c>
      <c r="C288" s="405" t="str">
        <f>VLOOKUP(A288,'urban rural'!$A$11:$B$336,2,FALSE)</f>
        <v>Rural 50</v>
      </c>
      <c r="D288" s="167" t="str">
        <f t="shared" si="225"/>
        <v>Predominantly Rural</v>
      </c>
      <c r="F288" s="405">
        <f>VLOOKUP($A288,'urban rural'!$A$11:$S$336,4,FALSE)</f>
        <v>1.9721980886185926E-3</v>
      </c>
      <c r="G288" s="424">
        <f t="shared" si="244"/>
        <v>45</v>
      </c>
      <c r="H288" s="405">
        <f t="shared" si="226"/>
        <v>45</v>
      </c>
      <c r="J288" s="405">
        <f>VLOOKUP($A288,'urban rural'!$A$11:$S$336,5,FALSE)</f>
        <v>1.821335646140503E-3</v>
      </c>
      <c r="K288" s="424">
        <f t="shared" si="245"/>
        <v>47</v>
      </c>
      <c r="L288" s="405">
        <f t="shared" si="227"/>
        <v>47</v>
      </c>
      <c r="N288" s="405">
        <f>VLOOKUP($A288,'urban rural'!$A$11:$S$336,6,FALSE)</f>
        <v>1.5975820379965457E-3</v>
      </c>
      <c r="O288" s="424">
        <f t="shared" si="246"/>
        <v>46</v>
      </c>
      <c r="P288" s="405">
        <f t="shared" si="228"/>
        <v>46</v>
      </c>
      <c r="R288" s="405">
        <f>VLOOKUP($A288,'urban rural'!$A$11:$S$336,7,FALSE)</f>
        <v>1.7883408448604561E-3</v>
      </c>
      <c r="S288" s="424">
        <f t="shared" si="247"/>
        <v>44</v>
      </c>
      <c r="T288" s="405">
        <f t="shared" si="229"/>
        <v>44</v>
      </c>
      <c r="V288" s="405">
        <f>VLOOKUP($A288,'urban rural'!$A$11:$S$336,8,FALSE)</f>
        <v>6.5160729800173766E-4</v>
      </c>
      <c r="W288" s="424">
        <f t="shared" si="248"/>
        <v>28</v>
      </c>
      <c r="X288" s="405">
        <f t="shared" si="230"/>
        <v>28</v>
      </c>
      <c r="Z288" s="405">
        <f>VLOOKUP($A288,'urban rural'!$A$11:$S$336,9,FALSE)</f>
        <v>3.7294015611448396E-4</v>
      </c>
      <c r="AA288" s="424">
        <f t="shared" si="249"/>
        <v>35</v>
      </c>
      <c r="AB288" s="405">
        <f t="shared" si="231"/>
        <v>35</v>
      </c>
      <c r="AD288" s="405">
        <f>VLOOKUP($A288,'urban rural'!$A$11:$S$336,10,FALSE)</f>
        <v>3.1951640759930917E-4</v>
      </c>
      <c r="AE288" s="424">
        <f t="shared" si="250"/>
        <v>24</v>
      </c>
      <c r="AF288" s="405">
        <f t="shared" si="232"/>
        <v>24</v>
      </c>
      <c r="AH288" s="405">
        <f>VLOOKUP($A288,'urban rural'!$A$11:$S$336,11,FALSE)</f>
        <v>2.6946361837740907E-4</v>
      </c>
      <c r="AI288" s="424">
        <f t="shared" si="251"/>
        <v>27</v>
      </c>
      <c r="AJ288" s="405">
        <f t="shared" si="233"/>
        <v>27</v>
      </c>
      <c r="AL288" s="405">
        <f>VLOOKUP($A288,'urban rural'!$A$11:$S$336,12,FALSE)</f>
        <v>1.3292788879235447E-3</v>
      </c>
      <c r="AM288" s="424">
        <f t="shared" si="252"/>
        <v>48</v>
      </c>
      <c r="AN288" s="405">
        <f t="shared" si="234"/>
        <v>48</v>
      </c>
      <c r="AP288" s="405">
        <f>VLOOKUP($A288,'urban rural'!$A$11:$S$336,13,FALSE)</f>
        <v>1.448395490026019E-3</v>
      </c>
      <c r="AQ288" s="424">
        <f t="shared" si="253"/>
        <v>48</v>
      </c>
      <c r="AR288" s="405">
        <f t="shared" si="235"/>
        <v>48</v>
      </c>
      <c r="AT288" s="405">
        <f>VLOOKUP($A288,'urban rural'!$A$11:$S$336,14,FALSE)</f>
        <v>1.2780656303972367E-3</v>
      </c>
      <c r="AU288" s="424">
        <f t="shared" si="254"/>
        <v>48</v>
      </c>
      <c r="AV288" s="405">
        <f t="shared" si="236"/>
        <v>48</v>
      </c>
      <c r="AX288" s="405">
        <f>VLOOKUP($A288,'urban rural'!$A$11:$S$336,15,FALSE)</f>
        <v>1.518877226483047E-3</v>
      </c>
      <c r="AY288" s="424">
        <f t="shared" si="255"/>
        <v>45</v>
      </c>
      <c r="AZ288" s="405">
        <f t="shared" si="237"/>
        <v>45</v>
      </c>
      <c r="BB288" s="405" t="str">
        <f>VLOOKUP($A288,'urban rural'!$A$11:$S$336,16,FALSE)</f>
        <v>error</v>
      </c>
      <c r="BC288" s="424">
        <f t="shared" si="256"/>
        <v>1</v>
      </c>
      <c r="BD288" s="405" t="str">
        <f t="shared" si="238"/>
        <v>9999</v>
      </c>
      <c r="BF288" s="405" t="str">
        <f>VLOOKUP($A288,'urban rural'!$A$11:$S$336,17,FALSE)</f>
        <v>error</v>
      </c>
      <c r="BG288" s="424">
        <f t="shared" si="257"/>
        <v>1</v>
      </c>
      <c r="BH288" s="405" t="str">
        <f t="shared" si="239"/>
        <v>9999</v>
      </c>
      <c r="BJ288" s="405" t="str">
        <f>VLOOKUP($A288,'urban rural'!$A$11:$S$336,18,FALSE)</f>
        <v>error</v>
      </c>
      <c r="BK288" s="424">
        <f t="shared" si="258"/>
        <v>1</v>
      </c>
      <c r="BL288" s="405" t="str">
        <f t="shared" si="240"/>
        <v>9999</v>
      </c>
      <c r="BN288" s="405" t="str">
        <f>VLOOKUP($A288,'urban rural'!$A$11:$S$336,19,FALSE)</f>
        <v>error</v>
      </c>
      <c r="BO288" s="424">
        <f t="shared" si="259"/>
        <v>1</v>
      </c>
      <c r="BP288" s="405" t="str">
        <f t="shared" si="241"/>
        <v>9999</v>
      </c>
      <c r="BQ288" s="167">
        <f>VLOOKUP(A288,'[1]average earnings workplace 2012'!$A$13:$GY$599,[1]lists1!$B$12,FALSE)</f>
        <v>13.25</v>
      </c>
      <c r="BR288" s="167" t="e">
        <f t="shared" si="242"/>
        <v>#N/A</v>
      </c>
      <c r="BS288" s="167" t="e">
        <f t="shared" si="243"/>
        <v>#N/A</v>
      </c>
    </row>
    <row r="289" spans="1:71" x14ac:dyDescent="0.25">
      <c r="A289" s="420" t="s">
        <v>275</v>
      </c>
      <c r="B289" s="167" t="str">
        <f t="shared" si="224"/>
        <v>R50</v>
      </c>
      <c r="C289" s="405" t="str">
        <f>VLOOKUP(A289,'urban rural'!$A$11:$B$336,2,FALSE)</f>
        <v>Rural 50</v>
      </c>
      <c r="D289" s="167" t="str">
        <f t="shared" si="225"/>
        <v>Predominantly Rural</v>
      </c>
      <c r="F289" s="405">
        <f>VLOOKUP($A289,'urban rural'!$A$11:$S$336,4,FALSE)</f>
        <v>1.5162907268170425E-3</v>
      </c>
      <c r="G289" s="424">
        <f t="shared" si="244"/>
        <v>39</v>
      </c>
      <c r="H289" s="405">
        <f t="shared" si="226"/>
        <v>39</v>
      </c>
      <c r="J289" s="405">
        <f>VLOOKUP($A289,'urban rural'!$A$11:$S$336,5,FALSE)</f>
        <v>9.8014888337468993E-4</v>
      </c>
      <c r="K289" s="424">
        <f t="shared" si="245"/>
        <v>38</v>
      </c>
      <c r="L289" s="405">
        <f t="shared" si="227"/>
        <v>38</v>
      </c>
      <c r="N289" s="405">
        <f>VLOOKUP($A289,'urban rural'!$A$11:$S$336,6,FALSE)</f>
        <v>1.1288343558282208E-3</v>
      </c>
      <c r="O289" s="424">
        <f t="shared" si="246"/>
        <v>42</v>
      </c>
      <c r="P289" s="405">
        <f t="shared" si="228"/>
        <v>42</v>
      </c>
      <c r="R289" s="405">
        <f>VLOOKUP($A289,'urban rural'!$A$11:$S$336,7,FALSE)</f>
        <v>2.0199810040468524E-3</v>
      </c>
      <c r="S289" s="424">
        <f t="shared" si="247"/>
        <v>46</v>
      </c>
      <c r="T289" s="405">
        <f t="shared" si="229"/>
        <v>46</v>
      </c>
      <c r="V289" s="405">
        <f>VLOOKUP($A289,'urban rural'!$A$11:$S$336,8,FALSE)</f>
        <v>8.8972431077694232E-4</v>
      </c>
      <c r="W289" s="424">
        <f t="shared" si="248"/>
        <v>41</v>
      </c>
      <c r="X289" s="405">
        <f t="shared" si="230"/>
        <v>41</v>
      </c>
      <c r="Z289" s="405">
        <f>VLOOKUP($A289,'urban rural'!$A$11:$S$336,9,FALSE)</f>
        <v>4.2183622828784119E-4</v>
      </c>
      <c r="AA289" s="424">
        <f t="shared" si="249"/>
        <v>39</v>
      </c>
      <c r="AB289" s="405">
        <f t="shared" si="231"/>
        <v>39</v>
      </c>
      <c r="AD289" s="405">
        <f>VLOOKUP($A289,'urban rural'!$A$11:$S$336,10,FALSE)</f>
        <v>3.4355828220858896E-4</v>
      </c>
      <c r="AE289" s="424">
        <f t="shared" si="250"/>
        <v>26</v>
      </c>
      <c r="AF289" s="405">
        <f t="shared" si="232"/>
        <v>26</v>
      </c>
      <c r="AH289" s="405">
        <f>VLOOKUP($A289,'urban rural'!$A$11:$S$336,11,FALSE)</f>
        <v>2.8715156797410371E-4</v>
      </c>
      <c r="AI289" s="424">
        <f t="shared" si="251"/>
        <v>29</v>
      </c>
      <c r="AJ289" s="405">
        <f t="shared" si="233"/>
        <v>29</v>
      </c>
      <c r="AL289" s="405">
        <f>VLOOKUP($A289,'urban rural'!$A$11:$S$336,12,FALSE)</f>
        <v>6.2656641604010022E-4</v>
      </c>
      <c r="AM289" s="424">
        <f t="shared" si="252"/>
        <v>41</v>
      </c>
      <c r="AN289" s="405">
        <f t="shared" si="234"/>
        <v>41</v>
      </c>
      <c r="AP289" s="405">
        <f>VLOOKUP($A289,'urban rural'!$A$11:$S$336,13,FALSE)</f>
        <v>5.4590570719602978E-4</v>
      </c>
      <c r="AQ289" s="424">
        <f t="shared" si="253"/>
        <v>39</v>
      </c>
      <c r="AR289" s="405">
        <f t="shared" si="235"/>
        <v>39</v>
      </c>
      <c r="AT289" s="405">
        <f>VLOOKUP($A289,'urban rural'!$A$11:$S$336,14,FALSE)</f>
        <v>7.8527607361963188E-4</v>
      </c>
      <c r="AU289" s="424">
        <f t="shared" si="254"/>
        <v>44</v>
      </c>
      <c r="AV289" s="405">
        <f t="shared" si="236"/>
        <v>44</v>
      </c>
      <c r="AX289" s="405">
        <f>VLOOKUP($A289,'urban rural'!$A$11:$S$336,15,FALSE)</f>
        <v>1.7328294360727486E-3</v>
      </c>
      <c r="AY289" s="424">
        <f t="shared" si="255"/>
        <v>47</v>
      </c>
      <c r="AZ289" s="405">
        <f t="shared" si="237"/>
        <v>47</v>
      </c>
      <c r="BB289" s="405" t="str">
        <f>VLOOKUP($A289,'urban rural'!$A$11:$S$336,16,FALSE)</f>
        <v>error</v>
      </c>
      <c r="BC289" s="424">
        <f t="shared" si="256"/>
        <v>1</v>
      </c>
      <c r="BD289" s="405" t="str">
        <f t="shared" si="238"/>
        <v>9999</v>
      </c>
      <c r="BF289" s="405" t="str">
        <f>VLOOKUP($A289,'urban rural'!$A$11:$S$336,17,FALSE)</f>
        <v>error</v>
      </c>
      <c r="BG289" s="424">
        <f t="shared" si="257"/>
        <v>1</v>
      </c>
      <c r="BH289" s="405" t="str">
        <f t="shared" si="239"/>
        <v>9999</v>
      </c>
      <c r="BJ289" s="405" t="str">
        <f>VLOOKUP($A289,'urban rural'!$A$11:$S$336,18,FALSE)</f>
        <v>error</v>
      </c>
      <c r="BK289" s="424">
        <f t="shared" si="258"/>
        <v>1</v>
      </c>
      <c r="BL289" s="405" t="str">
        <f t="shared" si="240"/>
        <v>9999</v>
      </c>
      <c r="BN289" s="405" t="str">
        <f>VLOOKUP($A289,'urban rural'!$A$11:$S$336,19,FALSE)</f>
        <v>error</v>
      </c>
      <c r="BO289" s="424">
        <f t="shared" si="259"/>
        <v>1</v>
      </c>
      <c r="BP289" s="405" t="str">
        <f t="shared" si="241"/>
        <v>9999</v>
      </c>
      <c r="BQ289" s="167">
        <f>VLOOKUP(A289,'[1]average earnings workplace 2012'!$A$13:$GY$599,[1]lists1!$B$12,FALSE)</f>
        <v>13.52</v>
      </c>
      <c r="BR289" s="167" t="e">
        <f t="shared" si="242"/>
        <v>#N/A</v>
      </c>
      <c r="BS289" s="167" t="e">
        <f t="shared" si="243"/>
        <v>#N/A</v>
      </c>
    </row>
    <row r="290" spans="1:71" x14ac:dyDescent="0.25">
      <c r="A290" s="420" t="s">
        <v>276</v>
      </c>
      <c r="B290" s="167" t="str">
        <f t="shared" si="224"/>
        <v>OU</v>
      </c>
      <c r="C290" s="405" t="str">
        <f>VLOOKUP(A290,'urban rural'!$A$11:$B$336,2,FALSE)</f>
        <v>Other Urban</v>
      </c>
      <c r="D290" s="167" t="str">
        <f t="shared" si="225"/>
        <v>Predominantly Urban</v>
      </c>
      <c r="F290" s="405">
        <f>VLOOKUP($A290,'urban rural'!$A$11:$S$336,4,FALSE)</f>
        <v>1.4112291350531108E-3</v>
      </c>
      <c r="G290" s="424">
        <f t="shared" si="244"/>
        <v>32</v>
      </c>
      <c r="H290" s="405">
        <f t="shared" si="226"/>
        <v>32</v>
      </c>
      <c r="J290" s="405">
        <f>VLOOKUP($A290,'urban rural'!$A$11:$S$336,5,FALSE)</f>
        <v>1.0808767951625096E-3</v>
      </c>
      <c r="K290" s="424">
        <f t="shared" si="245"/>
        <v>35</v>
      </c>
      <c r="L290" s="405">
        <f t="shared" si="227"/>
        <v>35</v>
      </c>
      <c r="N290" s="405">
        <f>VLOOKUP($A290,'urban rural'!$A$11:$S$336,6,FALSE)</f>
        <v>1.4232209737827714E-3</v>
      </c>
      <c r="O290" s="424">
        <f t="shared" si="246"/>
        <v>36</v>
      </c>
      <c r="P290" s="405">
        <f t="shared" si="228"/>
        <v>36</v>
      </c>
      <c r="R290" s="405">
        <f>VLOOKUP($A290,'urban rural'!$A$11:$S$336,7,FALSE)</f>
        <v>2.5714546777355269E-3</v>
      </c>
      <c r="S290" s="424">
        <f t="shared" si="247"/>
        <v>44</v>
      </c>
      <c r="T290" s="405">
        <f t="shared" si="229"/>
        <v>44</v>
      </c>
      <c r="V290" s="405">
        <f>VLOOKUP($A290,'urban rural'!$A$11:$S$336,8,FALSE)</f>
        <v>8.649468892261001E-4</v>
      </c>
      <c r="W290" s="424">
        <f t="shared" si="248"/>
        <v>28</v>
      </c>
      <c r="X290" s="405">
        <f t="shared" si="230"/>
        <v>28</v>
      </c>
      <c r="Z290" s="405">
        <f>VLOOKUP($A290,'urban rural'!$A$11:$S$336,9,FALSE)</f>
        <v>5.1398337112622825E-4</v>
      </c>
      <c r="AA290" s="424">
        <f t="shared" si="249"/>
        <v>38</v>
      </c>
      <c r="AB290" s="405">
        <f t="shared" si="231"/>
        <v>38</v>
      </c>
      <c r="AD290" s="405">
        <f>VLOOKUP($A290,'urban rural'!$A$11:$S$336,10,FALSE)</f>
        <v>8.6891385767790257E-4</v>
      </c>
      <c r="AE290" s="424">
        <f t="shared" si="250"/>
        <v>44</v>
      </c>
      <c r="AF290" s="405">
        <f t="shared" si="232"/>
        <v>44</v>
      </c>
      <c r="AH290" s="405">
        <f>VLOOKUP($A290,'urban rural'!$A$11:$S$336,11,FALSE)</f>
        <v>6.8195906343429199E-4</v>
      </c>
      <c r="AI290" s="424">
        <f t="shared" si="251"/>
        <v>40</v>
      </c>
      <c r="AJ290" s="405">
        <f t="shared" si="233"/>
        <v>40</v>
      </c>
      <c r="AL290" s="405">
        <f>VLOOKUP($A290,'urban rural'!$A$11:$S$336,12,FALSE)</f>
        <v>5.4628224582701059E-4</v>
      </c>
      <c r="AM290" s="424">
        <f t="shared" si="252"/>
        <v>38</v>
      </c>
      <c r="AN290" s="405">
        <f t="shared" si="234"/>
        <v>38</v>
      </c>
      <c r="AP290" s="405">
        <f>VLOOKUP($A290,'urban rural'!$A$11:$S$336,13,FALSE)</f>
        <v>5.593348450491308E-4</v>
      </c>
      <c r="AQ290" s="424">
        <f t="shared" si="253"/>
        <v>37</v>
      </c>
      <c r="AR290" s="405">
        <f t="shared" si="235"/>
        <v>37</v>
      </c>
      <c r="AT290" s="405">
        <f>VLOOKUP($A290,'urban rural'!$A$11:$S$336,14,FALSE)</f>
        <v>5.4681647940074901E-4</v>
      </c>
      <c r="AU290" s="424">
        <f t="shared" si="254"/>
        <v>38</v>
      </c>
      <c r="AV290" s="405">
        <f t="shared" si="236"/>
        <v>38</v>
      </c>
      <c r="AX290" s="405">
        <f>VLOOKUP($A290,'urban rural'!$A$11:$S$336,15,FALSE)</f>
        <v>1.8894956143012348E-3</v>
      </c>
      <c r="AY290" s="424">
        <f t="shared" si="255"/>
        <v>46</v>
      </c>
      <c r="AZ290" s="405">
        <f t="shared" si="237"/>
        <v>46</v>
      </c>
      <c r="BB290" s="405" t="str">
        <f>VLOOKUP($A290,'urban rural'!$A$11:$S$336,16,FALSE)</f>
        <v>error</v>
      </c>
      <c r="BC290" s="424">
        <f t="shared" si="256"/>
        <v>1</v>
      </c>
      <c r="BD290" s="405" t="str">
        <f t="shared" si="238"/>
        <v>9999</v>
      </c>
      <c r="BF290" s="405" t="str">
        <f>VLOOKUP($A290,'urban rural'!$A$11:$S$336,17,FALSE)</f>
        <v>error</v>
      </c>
      <c r="BG290" s="424">
        <f t="shared" si="257"/>
        <v>1</v>
      </c>
      <c r="BH290" s="405" t="str">
        <f t="shared" si="239"/>
        <v>9999</v>
      </c>
      <c r="BJ290" s="405" t="str">
        <f>VLOOKUP($A290,'urban rural'!$A$11:$S$336,18,FALSE)</f>
        <v>error</v>
      </c>
      <c r="BK290" s="424">
        <f t="shared" si="258"/>
        <v>1</v>
      </c>
      <c r="BL290" s="405" t="str">
        <f t="shared" si="240"/>
        <v>9999</v>
      </c>
      <c r="BN290" s="405" t="str">
        <f>VLOOKUP($A290,'urban rural'!$A$11:$S$336,19,FALSE)</f>
        <v>error</v>
      </c>
      <c r="BO290" s="424">
        <f t="shared" si="259"/>
        <v>1</v>
      </c>
      <c r="BP290" s="405" t="str">
        <f t="shared" si="241"/>
        <v>9999</v>
      </c>
      <c r="BQ290" s="167">
        <f>VLOOKUP(A290,'[1]average earnings workplace 2012'!$A$13:$GY$599,[1]lists1!$B$12,FALSE)</f>
        <v>10.64</v>
      </c>
      <c r="BR290" s="167" t="e">
        <f t="shared" si="242"/>
        <v>#N/A</v>
      </c>
      <c r="BS290" s="167" t="e">
        <f t="shared" si="243"/>
        <v>#N/A</v>
      </c>
    </row>
    <row r="291" spans="1:71" x14ac:dyDescent="0.25">
      <c r="A291" s="420" t="s">
        <v>277</v>
      </c>
      <c r="B291" s="167" t="str">
        <f t="shared" si="224"/>
        <v>MU</v>
      </c>
      <c r="C291" s="405" t="str">
        <f>VLOOKUP(A291,'urban rural'!$A$11:$B$336,2,FALSE)</f>
        <v>Major Urban</v>
      </c>
      <c r="D291" s="167" t="str">
        <f t="shared" si="225"/>
        <v>Predominantly Urban</v>
      </c>
      <c r="F291" s="405">
        <f>VLOOKUP($A291,'urban rural'!$A$11:$S$336,4,FALSE)</f>
        <v>5.3364269141531321E-4</v>
      </c>
      <c r="G291" s="424">
        <f t="shared" si="244"/>
        <v>9</v>
      </c>
      <c r="H291" s="405">
        <f t="shared" si="226"/>
        <v>9</v>
      </c>
      <c r="J291" s="405">
        <f>VLOOKUP($A291,'urban rural'!$A$11:$S$336,5,FALSE)</f>
        <v>3.9035591274397247E-4</v>
      </c>
      <c r="K291" s="424">
        <f t="shared" si="245"/>
        <v>12</v>
      </c>
      <c r="L291" s="405">
        <f t="shared" si="227"/>
        <v>12</v>
      </c>
      <c r="N291" s="405">
        <f>VLOOKUP($A291,'urban rural'!$A$11:$S$336,6,FALSE)</f>
        <v>5.2511415525114151E-4</v>
      </c>
      <c r="O291" s="424">
        <f t="shared" si="246"/>
        <v>12</v>
      </c>
      <c r="P291" s="405">
        <f t="shared" si="228"/>
        <v>12</v>
      </c>
      <c r="R291" s="405">
        <f>VLOOKUP($A291,'urban rural'!$A$11:$S$336,7,FALSE)</f>
        <v>3.1411787877513305E-4</v>
      </c>
      <c r="S291" s="424">
        <f t="shared" si="247"/>
        <v>10</v>
      </c>
      <c r="T291" s="405">
        <f t="shared" si="229"/>
        <v>10</v>
      </c>
      <c r="V291" s="405">
        <f>VLOOKUP($A291,'urban rural'!$A$11:$S$336,8,FALSE)</f>
        <v>4.6403712296983759E-4</v>
      </c>
      <c r="W291" s="424">
        <f t="shared" si="248"/>
        <v>14</v>
      </c>
      <c r="X291" s="405">
        <f t="shared" si="230"/>
        <v>14</v>
      </c>
      <c r="Z291" s="405">
        <f>VLOOKUP($A291,'urban rural'!$A$11:$S$336,9,FALSE)</f>
        <v>3.2146957520091848E-4</v>
      </c>
      <c r="AA291" s="424">
        <f t="shared" si="249"/>
        <v>20</v>
      </c>
      <c r="AB291" s="405">
        <f t="shared" si="231"/>
        <v>20</v>
      </c>
      <c r="AD291" s="405">
        <f>VLOOKUP($A291,'urban rural'!$A$11:$S$336,10,FALSE)</f>
        <v>4.4520547945205478E-4</v>
      </c>
      <c r="AE291" s="424">
        <f t="shared" si="250"/>
        <v>19</v>
      </c>
      <c r="AF291" s="405">
        <f t="shared" si="232"/>
        <v>19</v>
      </c>
      <c r="AH291" s="405">
        <f>VLOOKUP($A291,'urban rural'!$A$11:$S$336,11,FALSE)</f>
        <v>2.9710765387637548E-4</v>
      </c>
      <c r="AI291" s="424">
        <f t="shared" si="251"/>
        <v>19</v>
      </c>
      <c r="AJ291" s="405">
        <f t="shared" si="233"/>
        <v>19</v>
      </c>
      <c r="AL291" s="405">
        <f>VLOOKUP($A291,'urban rural'!$A$11:$S$336,12,FALSE)</f>
        <v>6.9605568445475636E-5</v>
      </c>
      <c r="AM291" s="424">
        <f t="shared" si="252"/>
        <v>6</v>
      </c>
      <c r="AN291" s="405">
        <f t="shared" si="234"/>
        <v>6</v>
      </c>
      <c r="AP291" s="405">
        <f>VLOOKUP($A291,'urban rural'!$A$11:$S$336,13,FALSE)</f>
        <v>6.8886337543053964E-5</v>
      </c>
      <c r="AQ291" s="424">
        <f t="shared" si="253"/>
        <v>5</v>
      </c>
      <c r="AR291" s="405">
        <f t="shared" si="235"/>
        <v>5</v>
      </c>
      <c r="AT291" s="405">
        <f>VLOOKUP($A291,'urban rural'!$A$11:$S$336,14,FALSE)</f>
        <v>9.1324200913242012E-5</v>
      </c>
      <c r="AU291" s="424">
        <f t="shared" si="254"/>
        <v>7</v>
      </c>
      <c r="AV291" s="405">
        <f t="shared" si="236"/>
        <v>7</v>
      </c>
      <c r="AX291" s="405">
        <f>VLOOKUP($A291,'urban rural'!$A$11:$S$336,15,FALSE)</f>
        <v>1.7010224898757584E-5</v>
      </c>
      <c r="AY291" s="424">
        <f t="shared" si="255"/>
        <v>2</v>
      </c>
      <c r="AZ291" s="405">
        <f t="shared" si="237"/>
        <v>2</v>
      </c>
      <c r="BB291" s="405" t="str">
        <f>VLOOKUP($A291,'urban rural'!$A$11:$S$336,16,FALSE)</f>
        <v>error</v>
      </c>
      <c r="BC291" s="424">
        <f t="shared" si="256"/>
        <v>1</v>
      </c>
      <c r="BD291" s="405" t="str">
        <f t="shared" si="238"/>
        <v>9999</v>
      </c>
      <c r="BF291" s="405" t="str">
        <f>VLOOKUP($A291,'urban rural'!$A$11:$S$336,17,FALSE)</f>
        <v>error</v>
      </c>
      <c r="BG291" s="424">
        <f t="shared" si="257"/>
        <v>1</v>
      </c>
      <c r="BH291" s="405" t="str">
        <f t="shared" si="239"/>
        <v>9999</v>
      </c>
      <c r="BJ291" s="405" t="str">
        <f>VLOOKUP($A291,'urban rural'!$A$11:$S$336,18,FALSE)</f>
        <v>error</v>
      </c>
      <c r="BK291" s="424">
        <f t="shared" si="258"/>
        <v>1</v>
      </c>
      <c r="BL291" s="405" t="str">
        <f t="shared" si="240"/>
        <v>9999</v>
      </c>
      <c r="BN291" s="405" t="str">
        <f>VLOOKUP($A291,'urban rural'!$A$11:$S$336,19,FALSE)</f>
        <v>error</v>
      </c>
      <c r="BO291" s="424">
        <f t="shared" si="259"/>
        <v>1</v>
      </c>
      <c r="BP291" s="405" t="str">
        <f t="shared" si="241"/>
        <v>9999</v>
      </c>
      <c r="BQ291" s="167">
        <f>VLOOKUP(A291,'[1]average earnings workplace 2012'!$A$13:$GY$599,[1]lists1!$B$12,FALSE)</f>
        <v>16.77</v>
      </c>
      <c r="BR291" s="167" t="e">
        <f t="shared" si="242"/>
        <v>#N/A</v>
      </c>
      <c r="BS291" s="167" t="e">
        <f t="shared" si="243"/>
        <v>#N/A</v>
      </c>
    </row>
    <row r="292" spans="1:71" x14ac:dyDescent="0.25">
      <c r="A292" s="420" t="s">
        <v>278</v>
      </c>
      <c r="B292" s="167" t="str">
        <f t="shared" si="224"/>
        <v>OU</v>
      </c>
      <c r="C292" s="405" t="str">
        <f>VLOOKUP(A292,'urban rural'!$A$11:$B$336,2,FALSE)</f>
        <v>Other Urban</v>
      </c>
      <c r="D292" s="167" t="str">
        <f t="shared" si="225"/>
        <v>Predominantly Urban</v>
      </c>
      <c r="F292" s="405">
        <f>VLOOKUP($A292,'urban rural'!$A$11:$S$336,4,FALSE)</f>
        <v>1.0351562500000001E-3</v>
      </c>
      <c r="G292" s="424">
        <f t="shared" si="244"/>
        <v>23</v>
      </c>
      <c r="H292" s="405">
        <f t="shared" si="226"/>
        <v>23</v>
      </c>
      <c r="J292" s="405">
        <f>VLOOKUP($A292,'urban rural'!$A$11:$S$336,5,FALSE)</f>
        <v>5.1612903225806454E-4</v>
      </c>
      <c r="K292" s="424">
        <f t="shared" si="245"/>
        <v>20</v>
      </c>
      <c r="L292" s="405">
        <f t="shared" si="227"/>
        <v>20</v>
      </c>
      <c r="N292" s="405">
        <f>VLOOKUP($A292,'urban rural'!$A$11:$S$336,6,FALSE)</f>
        <v>8.1098339719029371E-4</v>
      </c>
      <c r="O292" s="424">
        <f t="shared" si="246"/>
        <v>26</v>
      </c>
      <c r="P292" s="405">
        <f t="shared" si="228"/>
        <v>26</v>
      </c>
      <c r="R292" s="405">
        <f>VLOOKUP($A292,'urban rural'!$A$11:$S$336,7,FALSE)</f>
        <v>4.7676052379811784E-4</v>
      </c>
      <c r="S292" s="424">
        <f t="shared" si="247"/>
        <v>21</v>
      </c>
      <c r="T292" s="405">
        <f t="shared" si="229"/>
        <v>21</v>
      </c>
      <c r="V292" s="405">
        <f>VLOOKUP($A292,'urban rural'!$A$11:$S$336,8,FALSE)</f>
        <v>9.6354166666666669E-4</v>
      </c>
      <c r="W292" s="424">
        <f t="shared" si="248"/>
        <v>33</v>
      </c>
      <c r="X292" s="405">
        <f t="shared" si="230"/>
        <v>33</v>
      </c>
      <c r="Z292" s="405">
        <f>VLOOKUP($A292,'urban rural'!$A$11:$S$336,9,FALSE)</f>
        <v>4.0645161290322579E-4</v>
      </c>
      <c r="AA292" s="424">
        <f t="shared" si="249"/>
        <v>30</v>
      </c>
      <c r="AB292" s="405">
        <f t="shared" si="231"/>
        <v>30</v>
      </c>
      <c r="AD292" s="405">
        <f>VLOOKUP($A292,'urban rural'!$A$11:$S$336,10,FALSE)</f>
        <v>7.0242656449552999E-4</v>
      </c>
      <c r="AE292" s="424">
        <f t="shared" si="250"/>
        <v>38</v>
      </c>
      <c r="AF292" s="405">
        <f t="shared" si="232"/>
        <v>38</v>
      </c>
      <c r="AH292" s="405">
        <f>VLOOKUP($A292,'urban rural'!$A$11:$S$336,11,FALSE)</f>
        <v>4.4113273403227919E-4</v>
      </c>
      <c r="AI292" s="424">
        <f t="shared" si="251"/>
        <v>28</v>
      </c>
      <c r="AJ292" s="405">
        <f t="shared" si="233"/>
        <v>28</v>
      </c>
      <c r="AL292" s="405">
        <f>VLOOKUP($A292,'urban rural'!$A$11:$S$336,12,FALSE)</f>
        <v>7.8125000000000002E-5</v>
      </c>
      <c r="AM292" s="424">
        <f t="shared" si="252"/>
        <v>16</v>
      </c>
      <c r="AN292" s="405">
        <f t="shared" si="234"/>
        <v>16</v>
      </c>
      <c r="AP292" s="405">
        <f>VLOOKUP($A292,'urban rural'!$A$11:$S$336,13,FALSE)</f>
        <v>1.0967741935483871E-4</v>
      </c>
      <c r="AQ292" s="424">
        <f t="shared" si="253"/>
        <v>21</v>
      </c>
      <c r="AR292" s="405">
        <f t="shared" si="235"/>
        <v>21</v>
      </c>
      <c r="AT292" s="405">
        <f>VLOOKUP($A292,'urban rural'!$A$11:$S$336,14,FALSE)</f>
        <v>1.0855683269476372E-4</v>
      </c>
      <c r="AU292" s="424">
        <f t="shared" si="254"/>
        <v>18</v>
      </c>
      <c r="AV292" s="405">
        <f t="shared" si="236"/>
        <v>18</v>
      </c>
      <c r="AX292" s="405">
        <f>VLOOKUP($A292,'urban rural'!$A$11:$S$336,15,FALSE)</f>
        <v>3.562778976583862E-5</v>
      </c>
      <c r="AY292" s="424">
        <f t="shared" si="255"/>
        <v>6</v>
      </c>
      <c r="AZ292" s="405">
        <f t="shared" si="237"/>
        <v>6</v>
      </c>
      <c r="BB292" s="405" t="str">
        <f>VLOOKUP($A292,'urban rural'!$A$11:$S$336,16,FALSE)</f>
        <v>error</v>
      </c>
      <c r="BC292" s="424">
        <f t="shared" si="256"/>
        <v>1</v>
      </c>
      <c r="BD292" s="405" t="str">
        <f t="shared" si="238"/>
        <v>9999</v>
      </c>
      <c r="BF292" s="405" t="str">
        <f>VLOOKUP($A292,'urban rural'!$A$11:$S$336,17,FALSE)</f>
        <v>error</v>
      </c>
      <c r="BG292" s="424">
        <f t="shared" si="257"/>
        <v>1</v>
      </c>
      <c r="BH292" s="405" t="str">
        <f t="shared" si="239"/>
        <v>9999</v>
      </c>
      <c r="BJ292" s="405" t="str">
        <f>VLOOKUP($A292,'urban rural'!$A$11:$S$336,18,FALSE)</f>
        <v>error</v>
      </c>
      <c r="BK292" s="424">
        <f t="shared" si="258"/>
        <v>1</v>
      </c>
      <c r="BL292" s="405" t="str">
        <f t="shared" si="240"/>
        <v>9999</v>
      </c>
      <c r="BN292" s="405" t="str">
        <f>VLOOKUP($A292,'urban rural'!$A$11:$S$336,19,FALSE)</f>
        <v>error</v>
      </c>
      <c r="BO292" s="424">
        <f t="shared" si="259"/>
        <v>1</v>
      </c>
      <c r="BP292" s="405" t="str">
        <f t="shared" si="241"/>
        <v>9999</v>
      </c>
      <c r="BQ292" s="167">
        <f>VLOOKUP(A292,'[1]average earnings workplace 2012'!$A$13:$GY$599,[1]lists1!$B$12,FALSE)</f>
        <v>12.01</v>
      </c>
      <c r="BR292" s="167" t="e">
        <f t="shared" si="242"/>
        <v>#N/A</v>
      </c>
      <c r="BS292" s="167" t="e">
        <f t="shared" si="243"/>
        <v>#N/A</v>
      </c>
    </row>
    <row r="293" spans="1:71" x14ac:dyDescent="0.25">
      <c r="A293" s="420" t="s">
        <v>279</v>
      </c>
      <c r="B293" s="167" t="str">
        <f t="shared" si="224"/>
        <v>R50</v>
      </c>
      <c r="C293" s="405" t="str">
        <f>VLOOKUP(A293,'urban rural'!$A$11:$B$336,2,FALSE)</f>
        <v>Rural 50</v>
      </c>
      <c r="D293" s="167" t="str">
        <f t="shared" si="225"/>
        <v>Predominantly Rural</v>
      </c>
      <c r="F293" s="405">
        <f>VLOOKUP($A293,'urban rural'!$A$11:$S$336,4,FALSE)</f>
        <v>9.4017094017094017E-4</v>
      </c>
      <c r="G293" s="424">
        <f t="shared" si="244"/>
        <v>34</v>
      </c>
      <c r="H293" s="405">
        <f t="shared" si="226"/>
        <v>34</v>
      </c>
      <c r="J293" s="405">
        <f>VLOOKUP($A293,'urban rural'!$A$11:$S$336,5,FALSE)</f>
        <v>1.0548523206751054E-3</v>
      </c>
      <c r="K293" s="424">
        <f t="shared" si="245"/>
        <v>39</v>
      </c>
      <c r="L293" s="405">
        <f t="shared" si="227"/>
        <v>39</v>
      </c>
      <c r="N293" s="405">
        <f>VLOOKUP($A293,'urban rural'!$A$11:$S$336,6,FALSE)</f>
        <v>5.1623646960865946E-4</v>
      </c>
      <c r="O293" s="424">
        <f t="shared" si="246"/>
        <v>18</v>
      </c>
      <c r="P293" s="405">
        <f t="shared" si="228"/>
        <v>18</v>
      </c>
      <c r="R293" s="405">
        <f>VLOOKUP($A293,'urban rural'!$A$11:$S$336,7,FALSE)</f>
        <v>1.34223684463297E-3</v>
      </c>
      <c r="S293" s="424">
        <f t="shared" si="247"/>
        <v>41</v>
      </c>
      <c r="T293" s="405">
        <f t="shared" si="229"/>
        <v>41</v>
      </c>
      <c r="V293" s="405">
        <f>VLOOKUP($A293,'urban rural'!$A$11:$S$336,8,FALSE)</f>
        <v>7.6068376068376073E-4</v>
      </c>
      <c r="W293" s="424">
        <f t="shared" si="248"/>
        <v>37</v>
      </c>
      <c r="X293" s="405">
        <f t="shared" si="230"/>
        <v>37</v>
      </c>
      <c r="Z293" s="405">
        <f>VLOOKUP($A293,'urban rural'!$A$11:$S$336,9,FALSE)</f>
        <v>8.9451476793248942E-4</v>
      </c>
      <c r="AA293" s="424">
        <f t="shared" si="249"/>
        <v>46</v>
      </c>
      <c r="AB293" s="405">
        <f t="shared" si="231"/>
        <v>46</v>
      </c>
      <c r="AD293" s="405">
        <f>VLOOKUP($A293,'urban rural'!$A$11:$S$336,10,FALSE)</f>
        <v>3.4138218151540383E-4</v>
      </c>
      <c r="AE293" s="424">
        <f t="shared" si="250"/>
        <v>25</v>
      </c>
      <c r="AF293" s="405">
        <f t="shared" si="232"/>
        <v>25</v>
      </c>
      <c r="AH293" s="405">
        <f>VLOOKUP($A293,'urban rural'!$A$11:$S$336,11,FALSE)</f>
        <v>3.4225311178291272E-4</v>
      </c>
      <c r="AI293" s="424">
        <f t="shared" si="251"/>
        <v>33</v>
      </c>
      <c r="AJ293" s="405">
        <f t="shared" si="233"/>
        <v>33</v>
      </c>
      <c r="AL293" s="405">
        <f>VLOOKUP($A293,'urban rural'!$A$11:$S$336,12,FALSE)</f>
        <v>1.794871794871795E-4</v>
      </c>
      <c r="AM293" s="424">
        <f t="shared" si="252"/>
        <v>24</v>
      </c>
      <c r="AN293" s="405">
        <f t="shared" si="234"/>
        <v>24</v>
      </c>
      <c r="AP293" s="405">
        <f>VLOOKUP($A293,'urban rural'!$A$11:$S$336,13,FALSE)</f>
        <v>1.6877637130801687E-4</v>
      </c>
      <c r="AQ293" s="424">
        <f t="shared" si="253"/>
        <v>23</v>
      </c>
      <c r="AR293" s="405">
        <f t="shared" si="235"/>
        <v>23</v>
      </c>
      <c r="AT293" s="405">
        <f>VLOOKUP($A293,'urban rural'!$A$11:$S$336,14,FALSE)</f>
        <v>1.7485428809325561E-4</v>
      </c>
      <c r="AU293" s="424">
        <f t="shared" si="254"/>
        <v>22</v>
      </c>
      <c r="AV293" s="405">
        <f t="shared" si="236"/>
        <v>22</v>
      </c>
      <c r="AX293" s="405">
        <f>VLOOKUP($A293,'urban rural'!$A$11:$S$336,15,FALSE)</f>
        <v>9.9998373285005719E-4</v>
      </c>
      <c r="AY293" s="424">
        <f t="shared" si="255"/>
        <v>42</v>
      </c>
      <c r="AZ293" s="405">
        <f t="shared" si="237"/>
        <v>42</v>
      </c>
      <c r="BB293" s="405" t="str">
        <f>VLOOKUP($A293,'urban rural'!$A$11:$S$336,16,FALSE)</f>
        <v>error</v>
      </c>
      <c r="BC293" s="424">
        <f t="shared" si="256"/>
        <v>1</v>
      </c>
      <c r="BD293" s="405" t="str">
        <f t="shared" si="238"/>
        <v>9999</v>
      </c>
      <c r="BF293" s="405" t="str">
        <f>VLOOKUP($A293,'urban rural'!$A$11:$S$336,17,FALSE)</f>
        <v>error</v>
      </c>
      <c r="BG293" s="424">
        <f t="shared" si="257"/>
        <v>1</v>
      </c>
      <c r="BH293" s="405" t="str">
        <f t="shared" si="239"/>
        <v>9999</v>
      </c>
      <c r="BJ293" s="405" t="str">
        <f>VLOOKUP($A293,'urban rural'!$A$11:$S$336,18,FALSE)</f>
        <v>error</v>
      </c>
      <c r="BK293" s="424">
        <f t="shared" si="258"/>
        <v>1</v>
      </c>
      <c r="BL293" s="405" t="str">
        <f t="shared" si="240"/>
        <v>9999</v>
      </c>
      <c r="BN293" s="405" t="str">
        <f>VLOOKUP($A293,'urban rural'!$A$11:$S$336,19,FALSE)</f>
        <v>error</v>
      </c>
      <c r="BO293" s="424">
        <f t="shared" si="259"/>
        <v>1</v>
      </c>
      <c r="BP293" s="405" t="str">
        <f t="shared" si="241"/>
        <v>9999</v>
      </c>
      <c r="BQ293" s="167">
        <f>VLOOKUP(A293,'[1]average earnings workplace 2012'!$A$13:$GY$599,[1]lists1!$B$12,FALSE)</f>
        <v>13.24</v>
      </c>
      <c r="BR293" s="167" t="e">
        <f t="shared" si="242"/>
        <v>#N/A</v>
      </c>
      <c r="BS293" s="167" t="e">
        <f t="shared" si="243"/>
        <v>#N/A</v>
      </c>
    </row>
    <row r="294" spans="1:71" x14ac:dyDescent="0.25">
      <c r="A294" s="420" t="s">
        <v>280</v>
      </c>
      <c r="B294" s="167" t="str">
        <f t="shared" si="224"/>
        <v>OU</v>
      </c>
      <c r="C294" s="405" t="str">
        <f>VLOOKUP(A294,'urban rural'!$A$11:$B$336,2,FALSE)</f>
        <v>Other Urban</v>
      </c>
      <c r="D294" s="167" t="str">
        <f t="shared" si="225"/>
        <v>Predominantly Urban</v>
      </c>
      <c r="F294" s="405">
        <f>VLOOKUP($A294,'urban rural'!$A$11:$S$336,4,FALSE)</f>
        <v>1.0370931112793338E-3</v>
      </c>
      <c r="G294" s="424">
        <f t="shared" si="244"/>
        <v>24</v>
      </c>
      <c r="H294" s="405">
        <f t="shared" si="226"/>
        <v>24</v>
      </c>
      <c r="J294" s="405">
        <f>VLOOKUP($A294,'urban rural'!$A$11:$S$336,5,FALSE)</f>
        <v>6.9148936170212766E-4</v>
      </c>
      <c r="K294" s="424">
        <f t="shared" si="245"/>
        <v>28</v>
      </c>
      <c r="L294" s="405">
        <f t="shared" si="227"/>
        <v>28</v>
      </c>
      <c r="N294" s="405">
        <f>VLOOKUP($A294,'urban rural'!$A$11:$S$336,6,FALSE)</f>
        <v>8.0669710806697105E-4</v>
      </c>
      <c r="O294" s="424">
        <f t="shared" si="246"/>
        <v>25</v>
      </c>
      <c r="P294" s="405">
        <f t="shared" si="228"/>
        <v>25</v>
      </c>
      <c r="R294" s="405">
        <f>VLOOKUP($A294,'urban rural'!$A$11:$S$336,7,FALSE)</f>
        <v>7.4104333775073714E-4</v>
      </c>
      <c r="S294" s="424">
        <f t="shared" si="247"/>
        <v>25</v>
      </c>
      <c r="T294" s="405">
        <f t="shared" si="229"/>
        <v>25</v>
      </c>
      <c r="V294" s="405">
        <f>VLOOKUP($A294,'urban rural'!$A$11:$S$336,8,FALSE)</f>
        <v>5.753217259651779E-4</v>
      </c>
      <c r="W294" s="424">
        <f t="shared" si="248"/>
        <v>16</v>
      </c>
      <c r="X294" s="405">
        <f t="shared" si="230"/>
        <v>16</v>
      </c>
      <c r="Z294" s="405">
        <f>VLOOKUP($A294,'urban rural'!$A$11:$S$336,9,FALSE)</f>
        <v>2.2036474164133739E-4</v>
      </c>
      <c r="AA294" s="424">
        <f t="shared" si="249"/>
        <v>16</v>
      </c>
      <c r="AB294" s="405">
        <f t="shared" si="231"/>
        <v>16</v>
      </c>
      <c r="AD294" s="405">
        <f>VLOOKUP($A294,'urban rural'!$A$11:$S$336,10,FALSE)</f>
        <v>2.9680365296803652E-4</v>
      </c>
      <c r="AE294" s="424">
        <f t="shared" si="250"/>
        <v>15</v>
      </c>
      <c r="AF294" s="405">
        <f t="shared" si="232"/>
        <v>15</v>
      </c>
      <c r="AH294" s="405">
        <f>VLOOKUP($A294,'urban rural'!$A$11:$S$336,11,FALSE)</f>
        <v>2.1616056430183604E-4</v>
      </c>
      <c r="AI294" s="424">
        <f t="shared" si="251"/>
        <v>10</v>
      </c>
      <c r="AJ294" s="405">
        <f t="shared" si="233"/>
        <v>10</v>
      </c>
      <c r="AL294" s="405">
        <f>VLOOKUP($A294,'urban rural'!$A$11:$S$336,12,FALSE)</f>
        <v>4.6934140802422407E-4</v>
      </c>
      <c r="AM294" s="424">
        <f t="shared" si="252"/>
        <v>35</v>
      </c>
      <c r="AN294" s="405">
        <f t="shared" si="234"/>
        <v>35</v>
      </c>
      <c r="AP294" s="405">
        <f>VLOOKUP($A294,'urban rural'!$A$11:$S$336,13,FALSE)</f>
        <v>4.7112462006079027E-4</v>
      </c>
      <c r="AQ294" s="424">
        <f t="shared" si="253"/>
        <v>36</v>
      </c>
      <c r="AR294" s="405">
        <f t="shared" si="235"/>
        <v>36</v>
      </c>
      <c r="AT294" s="405">
        <f>VLOOKUP($A294,'urban rural'!$A$11:$S$336,14,FALSE)</f>
        <v>5.1750380517503808E-4</v>
      </c>
      <c r="AU294" s="424">
        <f t="shared" si="254"/>
        <v>35</v>
      </c>
      <c r="AV294" s="405">
        <f t="shared" si="236"/>
        <v>35</v>
      </c>
      <c r="AX294" s="405">
        <f>VLOOKUP($A294,'urban rural'!$A$11:$S$336,15,FALSE)</f>
        <v>5.2488277344890112E-4</v>
      </c>
      <c r="AY294" s="424">
        <f t="shared" si="255"/>
        <v>36</v>
      </c>
      <c r="AZ294" s="405">
        <f t="shared" si="237"/>
        <v>36</v>
      </c>
      <c r="BB294" s="405" t="str">
        <f>VLOOKUP($A294,'urban rural'!$A$11:$S$336,16,FALSE)</f>
        <v>error</v>
      </c>
      <c r="BC294" s="424">
        <f t="shared" si="256"/>
        <v>1</v>
      </c>
      <c r="BD294" s="405" t="str">
        <f t="shared" si="238"/>
        <v>9999</v>
      </c>
      <c r="BF294" s="405" t="str">
        <f>VLOOKUP($A294,'urban rural'!$A$11:$S$336,17,FALSE)</f>
        <v>error</v>
      </c>
      <c r="BG294" s="424">
        <f t="shared" si="257"/>
        <v>1</v>
      </c>
      <c r="BH294" s="405" t="str">
        <f t="shared" si="239"/>
        <v>9999</v>
      </c>
      <c r="BJ294" s="405" t="str">
        <f>VLOOKUP($A294,'urban rural'!$A$11:$S$336,18,FALSE)</f>
        <v>error</v>
      </c>
      <c r="BK294" s="424">
        <f t="shared" si="258"/>
        <v>1</v>
      </c>
      <c r="BL294" s="405" t="str">
        <f t="shared" si="240"/>
        <v>9999</v>
      </c>
      <c r="BN294" s="405" t="str">
        <f>VLOOKUP($A294,'urban rural'!$A$11:$S$336,19,FALSE)</f>
        <v>error</v>
      </c>
      <c r="BO294" s="424">
        <f t="shared" si="259"/>
        <v>1</v>
      </c>
      <c r="BP294" s="405" t="str">
        <f t="shared" si="241"/>
        <v>9999</v>
      </c>
      <c r="BQ294" s="167">
        <f>VLOOKUP(A294,'[1]average earnings workplace 2012'!$A$13:$GY$599,[1]lists1!$B$12,FALSE)</f>
        <v>9.84</v>
      </c>
      <c r="BR294" s="167" t="e">
        <f t="shared" si="242"/>
        <v>#N/A</v>
      </c>
      <c r="BS294" s="167" t="e">
        <f t="shared" si="243"/>
        <v>#N/A</v>
      </c>
    </row>
    <row r="295" spans="1:71" x14ac:dyDescent="0.25">
      <c r="A295" s="420" t="s">
        <v>281</v>
      </c>
      <c r="B295" s="167" t="str">
        <f t="shared" si="224"/>
        <v>R80</v>
      </c>
      <c r="C295" s="405" t="str">
        <f>VLOOKUP(A295,'urban rural'!$A$11:$B$336,2,FALSE)</f>
        <v>Rural 80</v>
      </c>
      <c r="D295" s="167" t="str">
        <f t="shared" si="225"/>
        <v>Predominantly Rural</v>
      </c>
      <c r="F295" s="405">
        <f>VLOOKUP($A295,'urban rural'!$A$11:$S$336,4,FALSE)</f>
        <v>5.5118110236220474E-4</v>
      </c>
      <c r="G295" s="424">
        <f t="shared" si="244"/>
        <v>14</v>
      </c>
      <c r="H295" s="405">
        <f t="shared" si="226"/>
        <v>14</v>
      </c>
      <c r="J295" s="405">
        <f>VLOOKUP($A295,'urban rural'!$A$11:$S$336,5,FALSE)</f>
        <v>3.1496062992125983E-4</v>
      </c>
      <c r="K295" s="424">
        <f t="shared" si="245"/>
        <v>15</v>
      </c>
      <c r="L295" s="405">
        <f t="shared" si="227"/>
        <v>15</v>
      </c>
      <c r="N295" s="405">
        <f>VLOOKUP($A295,'urban rural'!$A$11:$S$336,6,FALSE)</f>
        <v>3.4536891679748822E-4</v>
      </c>
      <c r="O295" s="424">
        <f t="shared" si="246"/>
        <v>16</v>
      </c>
      <c r="P295" s="405">
        <f t="shared" si="228"/>
        <v>16</v>
      </c>
      <c r="R295" s="405">
        <f>VLOOKUP($A295,'urban rural'!$A$11:$S$336,7,FALSE)</f>
        <v>1.9566309023489676E-4</v>
      </c>
      <c r="S295" s="424">
        <f t="shared" si="247"/>
        <v>10</v>
      </c>
      <c r="T295" s="405">
        <f t="shared" si="229"/>
        <v>10</v>
      </c>
      <c r="V295" s="405">
        <f>VLOOKUP($A295,'urban rural'!$A$11:$S$336,8,FALSE)</f>
        <v>3.1496062992125983E-4</v>
      </c>
      <c r="W295" s="424">
        <f t="shared" si="248"/>
        <v>6</v>
      </c>
      <c r="X295" s="405">
        <f t="shared" si="230"/>
        <v>6</v>
      </c>
      <c r="Z295" s="405">
        <f>VLOOKUP($A295,'urban rural'!$A$11:$S$336,9,FALSE)</f>
        <v>7.8740157480314957E-5</v>
      </c>
      <c r="AA295" s="424">
        <f t="shared" si="249"/>
        <v>1</v>
      </c>
      <c r="AB295" s="405">
        <f t="shared" si="231"/>
        <v>1</v>
      </c>
      <c r="AD295" s="405">
        <f>VLOOKUP($A295,'urban rural'!$A$11:$S$336,10,FALSE)</f>
        <v>1.7268445839874411E-4</v>
      </c>
      <c r="AE295" s="424">
        <f t="shared" si="250"/>
        <v>6</v>
      </c>
      <c r="AF295" s="405">
        <f t="shared" si="232"/>
        <v>6</v>
      </c>
      <c r="AH295" s="405">
        <f>VLOOKUP($A295,'urban rural'!$A$11:$S$336,11,FALSE)</f>
        <v>1.0325029701620798E-4</v>
      </c>
      <c r="AI295" s="424">
        <f t="shared" si="251"/>
        <v>7</v>
      </c>
      <c r="AJ295" s="405">
        <f t="shared" si="233"/>
        <v>7</v>
      </c>
      <c r="AL295" s="405">
        <f>VLOOKUP($A295,'urban rural'!$A$11:$S$336,12,FALSE)</f>
        <v>2.3622047244094488E-4</v>
      </c>
      <c r="AM295" s="424">
        <f t="shared" si="252"/>
        <v>38</v>
      </c>
      <c r="AN295" s="405">
        <f t="shared" si="234"/>
        <v>38</v>
      </c>
      <c r="AP295" s="405">
        <f>VLOOKUP($A295,'urban rural'!$A$11:$S$336,13,FALSE)</f>
        <v>2.2047244094488188E-4</v>
      </c>
      <c r="AQ295" s="424">
        <f t="shared" si="253"/>
        <v>38</v>
      </c>
      <c r="AR295" s="405">
        <f t="shared" si="235"/>
        <v>38</v>
      </c>
      <c r="AT295" s="405">
        <f>VLOOKUP($A295,'urban rural'!$A$11:$S$336,14,FALSE)</f>
        <v>1.8838304552590266E-4</v>
      </c>
      <c r="AU295" s="424">
        <f t="shared" si="254"/>
        <v>35</v>
      </c>
      <c r="AV295" s="405">
        <f t="shared" si="236"/>
        <v>35</v>
      </c>
      <c r="AX295" s="405">
        <f>VLOOKUP($A295,'urban rural'!$A$11:$S$336,15,FALSE)</f>
        <v>9.241279321868878E-5</v>
      </c>
      <c r="AY295" s="424">
        <f t="shared" si="255"/>
        <v>27</v>
      </c>
      <c r="AZ295" s="405">
        <f t="shared" si="237"/>
        <v>27</v>
      </c>
      <c r="BB295" s="405" t="str">
        <f>VLOOKUP($A295,'urban rural'!$A$11:$S$336,16,FALSE)</f>
        <v>error</v>
      </c>
      <c r="BC295" s="424">
        <f t="shared" si="256"/>
        <v>1</v>
      </c>
      <c r="BD295" s="405" t="str">
        <f t="shared" si="238"/>
        <v>9999</v>
      </c>
      <c r="BF295" s="405" t="str">
        <f>VLOOKUP($A295,'urban rural'!$A$11:$S$336,17,FALSE)</f>
        <v>error</v>
      </c>
      <c r="BG295" s="424">
        <f t="shared" si="257"/>
        <v>1</v>
      </c>
      <c r="BH295" s="405" t="str">
        <f t="shared" si="239"/>
        <v>9999</v>
      </c>
      <c r="BJ295" s="405" t="str">
        <f>VLOOKUP($A295,'urban rural'!$A$11:$S$336,18,FALSE)</f>
        <v>error</v>
      </c>
      <c r="BK295" s="424">
        <f t="shared" si="258"/>
        <v>1</v>
      </c>
      <c r="BL295" s="405" t="str">
        <f t="shared" si="240"/>
        <v>9999</v>
      </c>
      <c r="BN295" s="405" t="str">
        <f>VLOOKUP($A295,'urban rural'!$A$11:$S$336,19,FALSE)</f>
        <v>error</v>
      </c>
      <c r="BO295" s="424">
        <f t="shared" si="259"/>
        <v>1</v>
      </c>
      <c r="BP295" s="405" t="str">
        <f t="shared" si="241"/>
        <v>9999</v>
      </c>
      <c r="BQ295" s="167">
        <f>VLOOKUP(A295,'[1]average earnings workplace 2012'!$A$13:$GY$599,[1]lists1!$B$12,FALSE)</f>
        <v>9.2100000000000009</v>
      </c>
      <c r="BR295" s="167" t="e">
        <f t="shared" si="242"/>
        <v>#N/A</v>
      </c>
      <c r="BS295" s="167" t="e">
        <f t="shared" si="243"/>
        <v>#N/A</v>
      </c>
    </row>
    <row r="296" spans="1:71" x14ac:dyDescent="0.25">
      <c r="A296" s="420" t="s">
        <v>282</v>
      </c>
      <c r="B296" s="167" t="str">
        <f t="shared" si="224"/>
        <v>MU</v>
      </c>
      <c r="C296" s="405" t="str">
        <f>VLOOKUP(A296,'urban rural'!$A$11:$B$336,2,FALSE)</f>
        <v>Major Urban</v>
      </c>
      <c r="D296" s="167" t="str">
        <f t="shared" si="225"/>
        <v>Predominantly Urban</v>
      </c>
      <c r="F296" s="405">
        <f>VLOOKUP($A296,'urban rural'!$A$11:$S$336,4,FALSE)</f>
        <v>1.0452781371280724E-2</v>
      </c>
      <c r="G296" s="424">
        <f t="shared" si="244"/>
        <v>67</v>
      </c>
      <c r="H296" s="405">
        <f t="shared" si="226"/>
        <v>67</v>
      </c>
      <c r="J296" s="405">
        <f>VLOOKUP($A296,'urban rural'!$A$11:$S$336,5,FALSE)</f>
        <v>1.0108108108108109E-2</v>
      </c>
      <c r="K296" s="424">
        <f t="shared" si="245"/>
        <v>67</v>
      </c>
      <c r="L296" s="405">
        <f t="shared" si="227"/>
        <v>67</v>
      </c>
      <c r="N296" s="405">
        <f>VLOOKUP($A296,'urban rural'!$A$11:$S$336,6,FALSE)</f>
        <v>1.062374245472837E-2</v>
      </c>
      <c r="O296" s="424">
        <f t="shared" si="246"/>
        <v>67</v>
      </c>
      <c r="P296" s="405">
        <f t="shared" si="228"/>
        <v>67</v>
      </c>
      <c r="R296" s="405">
        <f>VLOOKUP($A296,'urban rural'!$A$11:$S$336,7,FALSE)</f>
        <v>7.9580214731410567E-3</v>
      </c>
      <c r="S296" s="424">
        <f t="shared" si="247"/>
        <v>68</v>
      </c>
      <c r="T296" s="405">
        <f t="shared" si="229"/>
        <v>68</v>
      </c>
      <c r="V296" s="405">
        <f>VLOOKUP($A296,'urban rural'!$A$11:$S$336,8,FALSE)</f>
        <v>4.6269943941354029E-3</v>
      </c>
      <c r="W296" s="424">
        <f t="shared" si="248"/>
        <v>65</v>
      </c>
      <c r="X296" s="405">
        <f t="shared" si="230"/>
        <v>65</v>
      </c>
      <c r="Z296" s="405">
        <f>VLOOKUP($A296,'urban rural'!$A$11:$S$336,9,FALSE)</f>
        <v>3.8461538461538464E-3</v>
      </c>
      <c r="AA296" s="424">
        <f t="shared" si="249"/>
        <v>66</v>
      </c>
      <c r="AB296" s="405">
        <f t="shared" si="231"/>
        <v>66</v>
      </c>
      <c r="AD296" s="405">
        <f>VLOOKUP($A296,'urban rural'!$A$11:$S$336,10,FALSE)</f>
        <v>4.5754527162977865E-3</v>
      </c>
      <c r="AE296" s="424">
        <f t="shared" si="250"/>
        <v>67</v>
      </c>
      <c r="AF296" s="405">
        <f t="shared" si="232"/>
        <v>67</v>
      </c>
      <c r="AH296" s="405">
        <f>VLOOKUP($A296,'urban rural'!$A$11:$S$336,11,FALSE)</f>
        <v>2.5439466536034791E-3</v>
      </c>
      <c r="AI296" s="424">
        <f t="shared" si="251"/>
        <v>66</v>
      </c>
      <c r="AJ296" s="405">
        <f t="shared" si="233"/>
        <v>66</v>
      </c>
      <c r="AL296" s="405">
        <f>VLOOKUP($A296,'urban rural'!$A$11:$S$336,12,FALSE)</f>
        <v>5.8257869771453216E-3</v>
      </c>
      <c r="AM296" s="424">
        <f t="shared" si="252"/>
        <v>67</v>
      </c>
      <c r="AN296" s="405">
        <f t="shared" si="234"/>
        <v>67</v>
      </c>
      <c r="AP296" s="405">
        <f>VLOOKUP($A296,'urban rural'!$A$11:$S$336,13,FALSE)</f>
        <v>6.2661122661122658E-3</v>
      </c>
      <c r="AQ296" s="424">
        <f t="shared" si="253"/>
        <v>67</v>
      </c>
      <c r="AR296" s="405">
        <f t="shared" si="235"/>
        <v>67</v>
      </c>
      <c r="AT296" s="405">
        <f>VLOOKUP($A296,'urban rural'!$A$11:$S$336,14,FALSE)</f>
        <v>6.0482897384305833E-3</v>
      </c>
      <c r="AU296" s="424">
        <f t="shared" si="254"/>
        <v>66</v>
      </c>
      <c r="AV296" s="405">
        <f t="shared" si="236"/>
        <v>66</v>
      </c>
      <c r="AX296" s="405">
        <f>VLOOKUP($A296,'urban rural'!$A$11:$S$336,15,FALSE)</f>
        <v>5.4140748195375789E-3</v>
      </c>
      <c r="AY296" s="424">
        <f t="shared" si="255"/>
        <v>67</v>
      </c>
      <c r="AZ296" s="405">
        <f t="shared" si="237"/>
        <v>67</v>
      </c>
      <c r="BB296" s="405" t="str">
        <f>VLOOKUP($A296,'urban rural'!$A$11:$S$336,16,FALSE)</f>
        <v>error</v>
      </c>
      <c r="BC296" s="424">
        <f t="shared" si="256"/>
        <v>1</v>
      </c>
      <c r="BD296" s="405" t="str">
        <f t="shared" si="238"/>
        <v>9999</v>
      </c>
      <c r="BF296" s="405" t="str">
        <f>VLOOKUP($A296,'urban rural'!$A$11:$S$336,17,FALSE)</f>
        <v>error</v>
      </c>
      <c r="BG296" s="424">
        <f t="shared" si="257"/>
        <v>1</v>
      </c>
      <c r="BH296" s="405" t="str">
        <f t="shared" si="239"/>
        <v>9999</v>
      </c>
      <c r="BJ296" s="405" t="str">
        <f>VLOOKUP($A296,'urban rural'!$A$11:$S$336,18,FALSE)</f>
        <v>error</v>
      </c>
      <c r="BK296" s="424">
        <f t="shared" si="258"/>
        <v>1</v>
      </c>
      <c r="BL296" s="405" t="str">
        <f t="shared" si="240"/>
        <v>9999</v>
      </c>
      <c r="BN296" s="405" t="str">
        <f>VLOOKUP($A296,'urban rural'!$A$11:$S$336,19,FALSE)</f>
        <v>error</v>
      </c>
      <c r="BO296" s="424">
        <f t="shared" si="259"/>
        <v>1</v>
      </c>
      <c r="BP296" s="405" t="str">
        <f t="shared" si="241"/>
        <v>9999</v>
      </c>
      <c r="BQ296" s="167">
        <f>VLOOKUP(A296,'[1]average earnings workplace 2012'!$A$13:$GY$599,[1]lists1!$B$12,FALSE)</f>
        <v>24.61</v>
      </c>
      <c r="BR296" s="167" t="e">
        <f t="shared" si="242"/>
        <v>#N/A</v>
      </c>
      <c r="BS296" s="167" t="e">
        <f t="shared" si="243"/>
        <v>#N/A</v>
      </c>
    </row>
    <row r="297" spans="1:71" x14ac:dyDescent="0.25">
      <c r="A297" s="420" t="s">
        <v>283</v>
      </c>
      <c r="B297" s="167" t="str">
        <f t="shared" si="224"/>
        <v>MU</v>
      </c>
      <c r="C297" s="405" t="str">
        <f>VLOOKUP(A297,'urban rural'!$A$11:$B$336,2,FALSE)</f>
        <v>Major Urban</v>
      </c>
      <c r="D297" s="167" t="str">
        <f t="shared" si="225"/>
        <v>Predominantly Urban</v>
      </c>
      <c r="F297" s="405">
        <f>VLOOKUP($A297,'urban rural'!$A$11:$S$336,4,FALSE)</f>
        <v>8.5106382978723403E-4</v>
      </c>
      <c r="G297" s="424">
        <f t="shared" si="244"/>
        <v>16</v>
      </c>
      <c r="H297" s="405">
        <f t="shared" si="226"/>
        <v>16</v>
      </c>
      <c r="J297" s="405">
        <f>VLOOKUP($A297,'urban rural'!$A$11:$S$336,5,FALSE)</f>
        <v>4.6615867324069924E-4</v>
      </c>
      <c r="K297" s="424">
        <f t="shared" si="245"/>
        <v>15</v>
      </c>
      <c r="L297" s="405">
        <f t="shared" si="227"/>
        <v>15</v>
      </c>
      <c r="N297" s="405">
        <f>VLOOKUP($A297,'urban rural'!$A$11:$S$336,6,FALSE)</f>
        <v>5.9058614564831257E-4</v>
      </c>
      <c r="O297" s="424">
        <f t="shared" si="246"/>
        <v>14</v>
      </c>
      <c r="P297" s="405">
        <f t="shared" si="228"/>
        <v>14</v>
      </c>
      <c r="R297" s="405">
        <f>VLOOKUP($A297,'urban rural'!$A$11:$S$336,7,FALSE)</f>
        <v>4.92517172778164E-4</v>
      </c>
      <c r="S297" s="424">
        <f t="shared" si="247"/>
        <v>15</v>
      </c>
      <c r="T297" s="405">
        <f t="shared" si="229"/>
        <v>15</v>
      </c>
      <c r="V297" s="405">
        <f>VLOOKUP($A297,'urban rural'!$A$11:$S$336,8,FALSE)</f>
        <v>6.8809416025350837E-4</v>
      </c>
      <c r="W297" s="424">
        <f t="shared" si="248"/>
        <v>24</v>
      </c>
      <c r="X297" s="405">
        <f t="shared" si="230"/>
        <v>24</v>
      </c>
      <c r="Z297" s="405">
        <f>VLOOKUP($A297,'urban rural'!$A$11:$S$336,9,FALSE)</f>
        <v>3.1824294038547738E-4</v>
      </c>
      <c r="AA297" s="424">
        <f t="shared" si="249"/>
        <v>19</v>
      </c>
      <c r="AB297" s="405">
        <f t="shared" si="231"/>
        <v>19</v>
      </c>
      <c r="AD297" s="405">
        <f>VLOOKUP($A297,'urban rural'!$A$11:$S$336,10,FALSE)</f>
        <v>4.1296625222024866E-4</v>
      </c>
      <c r="AE297" s="424">
        <f t="shared" si="250"/>
        <v>18</v>
      </c>
      <c r="AF297" s="405">
        <f t="shared" si="232"/>
        <v>18</v>
      </c>
      <c r="AH297" s="405">
        <f>VLOOKUP($A297,'urban rural'!$A$11:$S$336,11,FALSE)</f>
        <v>3.5825084585341759E-4</v>
      </c>
      <c r="AI297" s="424">
        <f t="shared" si="251"/>
        <v>24</v>
      </c>
      <c r="AJ297" s="405">
        <f t="shared" si="233"/>
        <v>24</v>
      </c>
      <c r="AL297" s="405">
        <f>VLOOKUP($A297,'urban rural'!$A$11:$S$336,12,FALSE)</f>
        <v>1.6296966953372567E-4</v>
      </c>
      <c r="AM297" s="424">
        <f t="shared" si="252"/>
        <v>15</v>
      </c>
      <c r="AN297" s="405">
        <f t="shared" si="234"/>
        <v>15</v>
      </c>
      <c r="AP297" s="405">
        <f>VLOOKUP($A297,'urban rural'!$A$11:$S$336,13,FALSE)</f>
        <v>1.4791573285522188E-4</v>
      </c>
      <c r="AQ297" s="424">
        <f t="shared" si="253"/>
        <v>10</v>
      </c>
      <c r="AR297" s="405">
        <f t="shared" si="235"/>
        <v>10</v>
      </c>
      <c r="AT297" s="405">
        <f>VLOOKUP($A297,'urban rural'!$A$11:$S$336,14,FALSE)</f>
        <v>1.7761989342806393E-4</v>
      </c>
      <c r="AU297" s="424">
        <f t="shared" si="254"/>
        <v>13</v>
      </c>
      <c r="AV297" s="405">
        <f t="shared" si="236"/>
        <v>13</v>
      </c>
      <c r="AX297" s="405">
        <f>VLOOKUP($A297,'urban rural'!$A$11:$S$336,15,FALSE)</f>
        <v>1.3426632692474649E-4</v>
      </c>
      <c r="AY297" s="424">
        <f t="shared" si="255"/>
        <v>14</v>
      </c>
      <c r="AZ297" s="405">
        <f t="shared" si="237"/>
        <v>14</v>
      </c>
      <c r="BB297" s="405" t="str">
        <f>VLOOKUP($A297,'urban rural'!$A$11:$S$336,16,FALSE)</f>
        <v>error</v>
      </c>
      <c r="BC297" s="424">
        <f t="shared" si="256"/>
        <v>1</v>
      </c>
      <c r="BD297" s="405" t="str">
        <f t="shared" si="238"/>
        <v>9999</v>
      </c>
      <c r="BF297" s="405" t="str">
        <f>VLOOKUP($A297,'urban rural'!$A$11:$S$336,17,FALSE)</f>
        <v>error</v>
      </c>
      <c r="BG297" s="424">
        <f t="shared" si="257"/>
        <v>1</v>
      </c>
      <c r="BH297" s="405" t="str">
        <f t="shared" si="239"/>
        <v>9999</v>
      </c>
      <c r="BJ297" s="405" t="str">
        <f>VLOOKUP($A297,'urban rural'!$A$11:$S$336,18,FALSE)</f>
        <v>error</v>
      </c>
      <c r="BK297" s="424">
        <f t="shared" si="258"/>
        <v>1</v>
      </c>
      <c r="BL297" s="405" t="str">
        <f t="shared" si="240"/>
        <v>9999</v>
      </c>
      <c r="BN297" s="405" t="str">
        <f>VLOOKUP($A297,'urban rural'!$A$11:$S$336,19,FALSE)</f>
        <v>error</v>
      </c>
      <c r="BO297" s="424">
        <f t="shared" si="259"/>
        <v>1</v>
      </c>
      <c r="BP297" s="405" t="str">
        <f t="shared" si="241"/>
        <v>9999</v>
      </c>
      <c r="BQ297" s="167">
        <f>VLOOKUP(A297,'[1]average earnings workplace 2012'!$A$13:$GY$599,[1]lists1!$B$12,FALSE)</f>
        <v>13.45</v>
      </c>
      <c r="BR297" s="167" t="e">
        <f t="shared" si="242"/>
        <v>#N/A</v>
      </c>
      <c r="BS297" s="167" t="e">
        <f t="shared" si="243"/>
        <v>#N/A</v>
      </c>
    </row>
    <row r="298" spans="1:71" x14ac:dyDescent="0.25">
      <c r="A298" s="420" t="s">
        <v>284</v>
      </c>
      <c r="B298" s="167" t="str">
        <f t="shared" si="224"/>
        <v>SR</v>
      </c>
      <c r="C298" s="405" t="str">
        <f>VLOOKUP(A298,'urban rural'!$A$11:$B$336,2,FALSE)</f>
        <v>Significant Rural</v>
      </c>
      <c r="D298" s="167" t="str">
        <f t="shared" si="225"/>
        <v>Significant Rural</v>
      </c>
      <c r="F298" s="405">
        <f>VLOOKUP($A298,'urban rural'!$A$11:$S$336,4,FALSE)</f>
        <v>1.9407008086253369E-3</v>
      </c>
      <c r="G298" s="424">
        <f t="shared" si="244"/>
        <v>45</v>
      </c>
      <c r="H298" s="405">
        <f t="shared" si="226"/>
        <v>45</v>
      </c>
      <c r="J298" s="405">
        <f>VLOOKUP($A298,'urban rural'!$A$11:$S$336,5,FALSE)</f>
        <v>1.3829787234042553E-3</v>
      </c>
      <c r="K298" s="424">
        <f t="shared" si="245"/>
        <v>50</v>
      </c>
      <c r="L298" s="405">
        <f t="shared" si="227"/>
        <v>50</v>
      </c>
      <c r="N298" s="405">
        <f>VLOOKUP($A298,'urban rural'!$A$11:$S$336,6,FALSE)</f>
        <v>1.2719298245614035E-3</v>
      </c>
      <c r="O298" s="424">
        <f t="shared" si="246"/>
        <v>43</v>
      </c>
      <c r="P298" s="405">
        <f t="shared" si="228"/>
        <v>43</v>
      </c>
      <c r="R298" s="405">
        <f>VLOOKUP($A298,'urban rural'!$A$11:$S$336,7,FALSE)</f>
        <v>2.1953816496731024E-3</v>
      </c>
      <c r="S298" s="424">
        <f t="shared" si="247"/>
        <v>52</v>
      </c>
      <c r="T298" s="405">
        <f t="shared" si="229"/>
        <v>52</v>
      </c>
      <c r="V298" s="405">
        <f>VLOOKUP($A298,'urban rural'!$A$11:$S$336,8,FALSE)</f>
        <v>1.3207547169811322E-3</v>
      </c>
      <c r="W298" s="424">
        <f t="shared" si="248"/>
        <v>49</v>
      </c>
      <c r="X298" s="405">
        <f t="shared" si="230"/>
        <v>49</v>
      </c>
      <c r="Z298" s="405">
        <f>VLOOKUP($A298,'urban rural'!$A$11:$S$336,9,FALSE)</f>
        <v>6.737588652482269E-4</v>
      </c>
      <c r="AA298" s="424">
        <f t="shared" si="249"/>
        <v>48</v>
      </c>
      <c r="AB298" s="405">
        <f t="shared" si="231"/>
        <v>48</v>
      </c>
      <c r="AD298" s="405">
        <f>VLOOKUP($A298,'urban rural'!$A$11:$S$336,10,FALSE)</f>
        <v>7.2807017543859653E-4</v>
      </c>
      <c r="AE298" s="424">
        <f t="shared" si="250"/>
        <v>47</v>
      </c>
      <c r="AF298" s="405">
        <f t="shared" si="232"/>
        <v>47</v>
      </c>
      <c r="AH298" s="405">
        <f>VLOOKUP($A298,'urban rural'!$A$11:$S$336,11,FALSE)</f>
        <v>4.3757221899751804E-4</v>
      </c>
      <c r="AI298" s="424">
        <f t="shared" si="251"/>
        <v>36</v>
      </c>
      <c r="AJ298" s="405">
        <f t="shared" si="233"/>
        <v>36</v>
      </c>
      <c r="AL298" s="405">
        <f>VLOOKUP($A298,'urban rural'!$A$11:$S$336,12,FALSE)</f>
        <v>6.1994609164420483E-4</v>
      </c>
      <c r="AM298" s="424">
        <f t="shared" si="252"/>
        <v>45</v>
      </c>
      <c r="AN298" s="405">
        <f t="shared" si="234"/>
        <v>45</v>
      </c>
      <c r="AP298" s="405">
        <f>VLOOKUP($A298,'urban rural'!$A$11:$S$336,13,FALSE)</f>
        <v>7.0921985815602842E-4</v>
      </c>
      <c r="AQ298" s="424">
        <f t="shared" si="253"/>
        <v>47</v>
      </c>
      <c r="AR298" s="405">
        <f t="shared" si="235"/>
        <v>47</v>
      </c>
      <c r="AT298" s="405">
        <f>VLOOKUP($A298,'urban rural'!$A$11:$S$336,14,FALSE)</f>
        <v>5.4385964912280699E-4</v>
      </c>
      <c r="AU298" s="424">
        <f t="shared" si="254"/>
        <v>39</v>
      </c>
      <c r="AV298" s="405">
        <f t="shared" si="236"/>
        <v>39</v>
      </c>
      <c r="AX298" s="405">
        <f>VLOOKUP($A298,'urban rural'!$A$11:$S$336,15,FALSE)</f>
        <v>1.7578094306755841E-3</v>
      </c>
      <c r="AY298" s="424">
        <f t="shared" si="255"/>
        <v>52</v>
      </c>
      <c r="AZ298" s="405">
        <f t="shared" si="237"/>
        <v>52</v>
      </c>
      <c r="BB298" s="405" t="str">
        <f>VLOOKUP($A298,'urban rural'!$A$11:$S$336,16,FALSE)</f>
        <v>error</v>
      </c>
      <c r="BC298" s="424">
        <f t="shared" si="256"/>
        <v>1</v>
      </c>
      <c r="BD298" s="405" t="str">
        <f t="shared" si="238"/>
        <v>9999</v>
      </c>
      <c r="BF298" s="405" t="str">
        <f>VLOOKUP($A298,'urban rural'!$A$11:$S$336,17,FALSE)</f>
        <v>error</v>
      </c>
      <c r="BG298" s="424">
        <f t="shared" si="257"/>
        <v>1</v>
      </c>
      <c r="BH298" s="405" t="str">
        <f t="shared" si="239"/>
        <v>9999</v>
      </c>
      <c r="BJ298" s="405" t="str">
        <f>VLOOKUP($A298,'urban rural'!$A$11:$S$336,18,FALSE)</f>
        <v>error</v>
      </c>
      <c r="BK298" s="424">
        <f t="shared" si="258"/>
        <v>1</v>
      </c>
      <c r="BL298" s="405" t="str">
        <f t="shared" si="240"/>
        <v>9999</v>
      </c>
      <c r="BN298" s="405" t="str">
        <f>VLOOKUP($A298,'urban rural'!$A$11:$S$336,19,FALSE)</f>
        <v>error</v>
      </c>
      <c r="BO298" s="424">
        <f t="shared" si="259"/>
        <v>1</v>
      </c>
      <c r="BP298" s="405" t="str">
        <f t="shared" si="241"/>
        <v>9999</v>
      </c>
      <c r="BQ298" s="167">
        <f>VLOOKUP(A298,'[1]average earnings workplace 2012'!$A$13:$GY$599,[1]lists1!$B$12,FALSE)</f>
        <v>15.83</v>
      </c>
      <c r="BR298" s="167" t="e">
        <f t="shared" si="242"/>
        <v>#N/A</v>
      </c>
      <c r="BS298" s="167" t="e">
        <f t="shared" si="243"/>
        <v>#N/A</v>
      </c>
    </row>
    <row r="299" spans="1:71" x14ac:dyDescent="0.25">
      <c r="A299" s="420" t="s">
        <v>285</v>
      </c>
      <c r="B299" s="167" t="str">
        <f t="shared" si="224"/>
        <v>R80</v>
      </c>
      <c r="C299" s="405" t="str">
        <f>VLOOKUP(A299,'urban rural'!$A$11:$B$336,2,FALSE)</f>
        <v>Rural 80</v>
      </c>
      <c r="D299" s="167" t="str">
        <f t="shared" si="225"/>
        <v>Predominantly Rural</v>
      </c>
      <c r="F299" s="405">
        <f>VLOOKUP($A299,'urban rural'!$A$11:$S$336,4,FALSE)</f>
        <v>8.3443708609271525E-4</v>
      </c>
      <c r="G299" s="424">
        <f t="shared" si="244"/>
        <v>30</v>
      </c>
      <c r="H299" s="405">
        <f t="shared" si="226"/>
        <v>30</v>
      </c>
      <c r="J299" s="405">
        <f>VLOOKUP($A299,'urban rural'!$A$11:$S$336,5,FALSE)</f>
        <v>4.296875E-4</v>
      </c>
      <c r="K299" s="424">
        <f t="shared" si="245"/>
        <v>26</v>
      </c>
      <c r="L299" s="405">
        <f t="shared" si="227"/>
        <v>26</v>
      </c>
      <c r="N299" s="405">
        <f>VLOOKUP($A299,'urban rural'!$A$11:$S$336,6,FALSE)</f>
        <v>4.4529262086513997E-4</v>
      </c>
      <c r="O299" s="424">
        <f t="shared" si="246"/>
        <v>26</v>
      </c>
      <c r="P299" s="405">
        <f t="shared" si="228"/>
        <v>26</v>
      </c>
      <c r="R299" s="405">
        <f>VLOOKUP($A299,'urban rural'!$A$11:$S$336,7,FALSE)</f>
        <v>5.6000387210450374E-4</v>
      </c>
      <c r="S299" s="424">
        <f t="shared" si="247"/>
        <v>33</v>
      </c>
      <c r="T299" s="405">
        <f t="shared" si="229"/>
        <v>33</v>
      </c>
      <c r="V299" s="405">
        <f>VLOOKUP($A299,'urban rural'!$A$11:$S$336,8,FALSE)</f>
        <v>8.0794701986754971E-4</v>
      </c>
      <c r="W299" s="424">
        <f t="shared" si="248"/>
        <v>37</v>
      </c>
      <c r="X299" s="405">
        <f t="shared" si="230"/>
        <v>37</v>
      </c>
      <c r="Z299" s="405">
        <f>VLOOKUP($A299,'urban rural'!$A$11:$S$336,9,FALSE)</f>
        <v>3.3854166666666668E-4</v>
      </c>
      <c r="AA299" s="424">
        <f t="shared" si="249"/>
        <v>33</v>
      </c>
      <c r="AB299" s="405">
        <f t="shared" si="231"/>
        <v>33</v>
      </c>
      <c r="AD299" s="405">
        <f>VLOOKUP($A299,'urban rural'!$A$11:$S$336,10,FALSE)</f>
        <v>4.3256997455470739E-4</v>
      </c>
      <c r="AE299" s="424">
        <f t="shared" si="250"/>
        <v>36</v>
      </c>
      <c r="AF299" s="405">
        <f t="shared" si="232"/>
        <v>36</v>
      </c>
      <c r="AH299" s="405">
        <f>VLOOKUP($A299,'urban rural'!$A$11:$S$336,11,FALSE)</f>
        <v>2.2593070775705492E-4</v>
      </c>
      <c r="AI299" s="424">
        <f t="shared" si="251"/>
        <v>25</v>
      </c>
      <c r="AJ299" s="405">
        <f t="shared" si="233"/>
        <v>25</v>
      </c>
      <c r="AL299" s="405">
        <f>VLOOKUP($A299,'urban rural'!$A$11:$S$336,12,FALSE)</f>
        <v>2.6490066225165562E-5</v>
      </c>
      <c r="AM299" s="424">
        <f t="shared" si="252"/>
        <v>11</v>
      </c>
      <c r="AN299" s="405">
        <f t="shared" si="234"/>
        <v>11</v>
      </c>
      <c r="AP299" s="405">
        <f>VLOOKUP($A299,'urban rural'!$A$11:$S$336,13,FALSE)</f>
        <v>9.1145833333333337E-5</v>
      </c>
      <c r="AQ299" s="424">
        <f t="shared" si="253"/>
        <v>21</v>
      </c>
      <c r="AR299" s="405">
        <f t="shared" si="235"/>
        <v>21</v>
      </c>
      <c r="AT299" s="405">
        <f>VLOOKUP($A299,'urban rural'!$A$11:$S$336,14,FALSE)</f>
        <v>1.2722646310432569E-5</v>
      </c>
      <c r="AU299" s="424">
        <f t="shared" si="254"/>
        <v>5</v>
      </c>
      <c r="AV299" s="405">
        <f t="shared" si="236"/>
        <v>5</v>
      </c>
      <c r="AX299" s="405">
        <f>VLOOKUP($A299,'urban rural'!$A$11:$S$336,15,FALSE)</f>
        <v>3.3407316434744884E-4</v>
      </c>
      <c r="AY299" s="424">
        <f t="shared" si="255"/>
        <v>42</v>
      </c>
      <c r="AZ299" s="405">
        <f t="shared" si="237"/>
        <v>42</v>
      </c>
      <c r="BB299" s="405" t="str">
        <f>VLOOKUP($A299,'urban rural'!$A$11:$S$336,16,FALSE)</f>
        <v>error</v>
      </c>
      <c r="BC299" s="424">
        <f t="shared" si="256"/>
        <v>1</v>
      </c>
      <c r="BD299" s="405" t="str">
        <f t="shared" si="238"/>
        <v>9999</v>
      </c>
      <c r="BF299" s="405" t="str">
        <f>VLOOKUP($A299,'urban rural'!$A$11:$S$336,17,FALSE)</f>
        <v>error</v>
      </c>
      <c r="BG299" s="424">
        <f t="shared" si="257"/>
        <v>1</v>
      </c>
      <c r="BH299" s="405" t="str">
        <f t="shared" si="239"/>
        <v>9999</v>
      </c>
      <c r="BJ299" s="405" t="str">
        <f>VLOOKUP($A299,'urban rural'!$A$11:$S$336,18,FALSE)</f>
        <v>error</v>
      </c>
      <c r="BK299" s="424">
        <f t="shared" si="258"/>
        <v>1</v>
      </c>
      <c r="BL299" s="405" t="str">
        <f t="shared" si="240"/>
        <v>9999</v>
      </c>
      <c r="BN299" s="405" t="str">
        <f>VLOOKUP($A299,'urban rural'!$A$11:$S$336,19,FALSE)</f>
        <v>error</v>
      </c>
      <c r="BO299" s="424">
        <f t="shared" si="259"/>
        <v>1</v>
      </c>
      <c r="BP299" s="405" t="str">
        <f t="shared" si="241"/>
        <v>9999</v>
      </c>
      <c r="BQ299" s="167">
        <f>VLOOKUP(A299,'[1]average earnings workplace 2012'!$A$13:$GY$599,[1]lists1!$B$12,FALSE)</f>
        <v>14.29</v>
      </c>
      <c r="BR299" s="167" t="e">
        <f t="shared" si="242"/>
        <v>#N/A</v>
      </c>
      <c r="BS299" s="167" t="e">
        <f t="shared" si="243"/>
        <v>#N/A</v>
      </c>
    </row>
    <row r="300" spans="1:71" x14ac:dyDescent="0.25">
      <c r="A300" s="420" t="s">
        <v>286</v>
      </c>
      <c r="B300" s="167" t="str">
        <f t="shared" si="224"/>
        <v>R50</v>
      </c>
      <c r="C300" s="405" t="str">
        <f>VLOOKUP(A300,'urban rural'!$A$11:$B$336,2,FALSE)</f>
        <v>Rural 50</v>
      </c>
      <c r="D300" s="167" t="str">
        <f t="shared" si="225"/>
        <v>Predominantly Rural</v>
      </c>
      <c r="F300" s="405">
        <f>VLOOKUP($A300,'urban rural'!$A$11:$S$336,4,FALSE)</f>
        <v>1.5926236378876781E-3</v>
      </c>
      <c r="G300" s="424">
        <f t="shared" si="244"/>
        <v>41</v>
      </c>
      <c r="H300" s="405">
        <f t="shared" si="226"/>
        <v>41</v>
      </c>
      <c r="J300" s="405">
        <f>VLOOKUP($A300,'urban rural'!$A$11:$S$336,5,FALSE)</f>
        <v>1.0666666666666667E-3</v>
      </c>
      <c r="K300" s="424">
        <f t="shared" si="245"/>
        <v>40</v>
      </c>
      <c r="L300" s="405">
        <f t="shared" si="227"/>
        <v>40</v>
      </c>
      <c r="N300" s="405">
        <f>VLOOKUP($A300,'urban rural'!$A$11:$S$336,6,FALSE)</f>
        <v>1.1754966887417219E-3</v>
      </c>
      <c r="O300" s="424">
        <f t="shared" si="246"/>
        <v>43</v>
      </c>
      <c r="P300" s="405">
        <f t="shared" si="228"/>
        <v>43</v>
      </c>
      <c r="R300" s="405">
        <f>VLOOKUP($A300,'urban rural'!$A$11:$S$336,7,FALSE)</f>
        <v>1.0279158412522817E-3</v>
      </c>
      <c r="S300" s="424">
        <f t="shared" si="247"/>
        <v>36</v>
      </c>
      <c r="T300" s="405">
        <f t="shared" si="229"/>
        <v>36</v>
      </c>
      <c r="V300" s="405">
        <f>VLOOKUP($A300,'urban rural'!$A$11:$S$336,8,FALSE)</f>
        <v>8.2145850796311814E-4</v>
      </c>
      <c r="W300" s="424">
        <f t="shared" si="248"/>
        <v>39</v>
      </c>
      <c r="X300" s="405">
        <f t="shared" si="230"/>
        <v>39</v>
      </c>
      <c r="Z300" s="405">
        <f>VLOOKUP($A300,'urban rural'!$A$11:$S$336,9,FALSE)</f>
        <v>4.1666666666666669E-4</v>
      </c>
      <c r="AA300" s="424">
        <f t="shared" si="249"/>
        <v>38</v>
      </c>
      <c r="AB300" s="405">
        <f t="shared" si="231"/>
        <v>38</v>
      </c>
      <c r="AD300" s="405">
        <f>VLOOKUP($A300,'urban rural'!$A$11:$S$336,10,FALSE)</f>
        <v>4.966887417218543E-4</v>
      </c>
      <c r="AE300" s="424">
        <f t="shared" si="250"/>
        <v>38</v>
      </c>
      <c r="AF300" s="405">
        <f t="shared" si="232"/>
        <v>38</v>
      </c>
      <c r="AH300" s="405">
        <f>VLOOKUP($A300,'urban rural'!$A$11:$S$336,11,FALSE)</f>
        <v>3.675929042900167E-4</v>
      </c>
      <c r="AI300" s="424">
        <f t="shared" si="251"/>
        <v>35</v>
      </c>
      <c r="AJ300" s="405">
        <f t="shared" si="233"/>
        <v>35</v>
      </c>
      <c r="AL300" s="405">
        <f>VLOOKUP($A300,'urban rural'!$A$11:$S$336,12,FALSE)</f>
        <v>7.7116512992455991E-4</v>
      </c>
      <c r="AM300" s="424">
        <f t="shared" si="252"/>
        <v>43</v>
      </c>
      <c r="AN300" s="405">
        <f t="shared" si="234"/>
        <v>43</v>
      </c>
      <c r="AP300" s="405">
        <f>VLOOKUP($A300,'urban rural'!$A$11:$S$336,13,FALSE)</f>
        <v>6.4999999999999997E-4</v>
      </c>
      <c r="AQ300" s="424">
        <f t="shared" si="253"/>
        <v>42</v>
      </c>
      <c r="AR300" s="405">
        <f t="shared" si="235"/>
        <v>42</v>
      </c>
      <c r="AT300" s="405">
        <f>VLOOKUP($A300,'urban rural'!$A$11:$S$336,14,FALSE)</f>
        <v>6.8708609271523181E-4</v>
      </c>
      <c r="AU300" s="424">
        <f t="shared" si="254"/>
        <v>43</v>
      </c>
      <c r="AV300" s="405">
        <f t="shared" si="236"/>
        <v>43</v>
      </c>
      <c r="AX300" s="405">
        <f>VLOOKUP($A300,'urban rural'!$A$11:$S$336,15,FALSE)</f>
        <v>6.6032293696226512E-4</v>
      </c>
      <c r="AY300" s="424">
        <f t="shared" si="255"/>
        <v>38</v>
      </c>
      <c r="AZ300" s="405">
        <f t="shared" si="237"/>
        <v>38</v>
      </c>
      <c r="BB300" s="405" t="str">
        <f>VLOOKUP($A300,'urban rural'!$A$11:$S$336,16,FALSE)</f>
        <v>error</v>
      </c>
      <c r="BC300" s="424">
        <f t="shared" si="256"/>
        <v>1</v>
      </c>
      <c r="BD300" s="405" t="str">
        <f t="shared" si="238"/>
        <v>9999</v>
      </c>
      <c r="BF300" s="405" t="str">
        <f>VLOOKUP($A300,'urban rural'!$A$11:$S$336,17,FALSE)</f>
        <v>error</v>
      </c>
      <c r="BG300" s="424">
        <f t="shared" si="257"/>
        <v>1</v>
      </c>
      <c r="BH300" s="405" t="str">
        <f t="shared" si="239"/>
        <v>9999</v>
      </c>
      <c r="BJ300" s="405" t="str">
        <f>VLOOKUP($A300,'urban rural'!$A$11:$S$336,18,FALSE)</f>
        <v>error</v>
      </c>
      <c r="BK300" s="424">
        <f t="shared" si="258"/>
        <v>1</v>
      </c>
      <c r="BL300" s="405" t="str">
        <f t="shared" si="240"/>
        <v>9999</v>
      </c>
      <c r="BN300" s="405" t="str">
        <f>VLOOKUP($A300,'urban rural'!$A$11:$S$336,19,FALSE)</f>
        <v>error</v>
      </c>
      <c r="BO300" s="424">
        <f t="shared" si="259"/>
        <v>1</v>
      </c>
      <c r="BP300" s="405" t="str">
        <f t="shared" si="241"/>
        <v>9999</v>
      </c>
      <c r="BQ300" s="167">
        <f>VLOOKUP(A300,'[1]average earnings workplace 2012'!$A$13:$GY$599,[1]lists1!$B$12,FALSE)</f>
        <v>17.36</v>
      </c>
      <c r="BR300" s="167" t="e">
        <f t="shared" si="242"/>
        <v>#N/A</v>
      </c>
      <c r="BS300" s="167" t="e">
        <f t="shared" si="243"/>
        <v>#N/A</v>
      </c>
    </row>
    <row r="301" spans="1:71" x14ac:dyDescent="0.25">
      <c r="A301" s="420" t="s">
        <v>287</v>
      </c>
      <c r="B301" s="167" t="str">
        <f t="shared" si="224"/>
        <v>SR</v>
      </c>
      <c r="C301" s="405" t="str">
        <f>VLOOKUP(A301,'urban rural'!$A$11:$B$336,2,FALSE)</f>
        <v>Significant Rural</v>
      </c>
      <c r="D301" s="167" t="str">
        <f t="shared" si="225"/>
        <v>Significant Rural</v>
      </c>
      <c r="F301" s="405">
        <f>VLOOKUP($A301,'urban rural'!$A$11:$S$336,4,FALSE)</f>
        <v>1.3269409217445097E-3</v>
      </c>
      <c r="G301" s="424">
        <f t="shared" si="244"/>
        <v>36</v>
      </c>
      <c r="H301" s="405">
        <f t="shared" si="226"/>
        <v>36</v>
      </c>
      <c r="J301" s="405">
        <f>VLOOKUP($A301,'urban rural'!$A$11:$S$336,5,FALSE)</f>
        <v>7.1186440677966105E-4</v>
      </c>
      <c r="K301" s="424">
        <f t="shared" si="245"/>
        <v>31</v>
      </c>
      <c r="L301" s="405">
        <f t="shared" si="227"/>
        <v>31</v>
      </c>
      <c r="N301" s="405">
        <f>VLOOKUP($A301,'urban rural'!$A$11:$S$336,6,FALSE)</f>
        <v>7.6474201474201469E-4</v>
      </c>
      <c r="O301" s="424">
        <f t="shared" si="246"/>
        <v>25</v>
      </c>
      <c r="P301" s="405">
        <f t="shared" si="228"/>
        <v>25</v>
      </c>
      <c r="R301" s="405">
        <f>VLOOKUP($A301,'urban rural'!$A$11:$S$336,7,FALSE)</f>
        <v>1.121909723987973E-3</v>
      </c>
      <c r="S301" s="424">
        <f t="shared" si="247"/>
        <v>42</v>
      </c>
      <c r="T301" s="405">
        <f t="shared" si="229"/>
        <v>42</v>
      </c>
      <c r="V301" s="405">
        <f>VLOOKUP($A301,'urban rural'!$A$11:$S$336,8,FALSE)</f>
        <v>9.0627899783482838E-4</v>
      </c>
      <c r="W301" s="424">
        <f t="shared" si="248"/>
        <v>37</v>
      </c>
      <c r="X301" s="405">
        <f t="shared" si="230"/>
        <v>37</v>
      </c>
      <c r="Z301" s="405">
        <f>VLOOKUP($A301,'urban rural'!$A$11:$S$336,9,FALSE)</f>
        <v>2.3112480739599384E-4</v>
      </c>
      <c r="AA301" s="424">
        <f t="shared" si="249"/>
        <v>16</v>
      </c>
      <c r="AB301" s="405">
        <f t="shared" si="231"/>
        <v>16</v>
      </c>
      <c r="AD301" s="405">
        <f>VLOOKUP($A301,'urban rural'!$A$11:$S$336,10,FALSE)</f>
        <v>3.7776412776412778E-4</v>
      </c>
      <c r="AE301" s="424">
        <f t="shared" si="250"/>
        <v>22</v>
      </c>
      <c r="AF301" s="405">
        <f t="shared" si="232"/>
        <v>22</v>
      </c>
      <c r="AH301" s="405">
        <f>VLOOKUP($A301,'urban rural'!$A$11:$S$336,11,FALSE)</f>
        <v>4.8473909072844487E-4</v>
      </c>
      <c r="AI301" s="424">
        <f t="shared" si="251"/>
        <v>38</v>
      </c>
      <c r="AJ301" s="405">
        <f t="shared" si="233"/>
        <v>38</v>
      </c>
      <c r="AL301" s="405">
        <f>VLOOKUP($A301,'urban rural'!$A$11:$S$336,12,FALSE)</f>
        <v>4.2066192390968142E-4</v>
      </c>
      <c r="AM301" s="424">
        <f t="shared" si="252"/>
        <v>36</v>
      </c>
      <c r="AN301" s="405">
        <f t="shared" si="234"/>
        <v>36</v>
      </c>
      <c r="AP301" s="405">
        <f>VLOOKUP($A301,'urban rural'!$A$11:$S$336,13,FALSE)</f>
        <v>4.7765793528505392E-4</v>
      </c>
      <c r="AQ301" s="424">
        <f t="shared" si="253"/>
        <v>42</v>
      </c>
      <c r="AR301" s="405">
        <f t="shared" si="235"/>
        <v>42</v>
      </c>
      <c r="AT301" s="405">
        <f>VLOOKUP($A301,'urban rural'!$A$11:$S$336,14,FALSE)</f>
        <v>3.8697788697788696E-4</v>
      </c>
      <c r="AU301" s="424">
        <f t="shared" si="254"/>
        <v>31</v>
      </c>
      <c r="AV301" s="405">
        <f t="shared" si="236"/>
        <v>31</v>
      </c>
      <c r="AX301" s="405">
        <f>VLOOKUP($A301,'urban rural'!$A$11:$S$336,15,FALSE)</f>
        <v>6.3717063325952831E-4</v>
      </c>
      <c r="AY301" s="424">
        <f t="shared" si="255"/>
        <v>40</v>
      </c>
      <c r="AZ301" s="405">
        <f t="shared" si="237"/>
        <v>40</v>
      </c>
      <c r="BB301" s="405" t="str">
        <f>VLOOKUP($A301,'urban rural'!$A$11:$S$336,16,FALSE)</f>
        <v>error</v>
      </c>
      <c r="BC301" s="424">
        <f t="shared" si="256"/>
        <v>1</v>
      </c>
      <c r="BD301" s="405" t="str">
        <f t="shared" si="238"/>
        <v>9999</v>
      </c>
      <c r="BF301" s="405" t="str">
        <f>VLOOKUP($A301,'urban rural'!$A$11:$S$336,17,FALSE)</f>
        <v>error</v>
      </c>
      <c r="BG301" s="424">
        <f t="shared" si="257"/>
        <v>1</v>
      </c>
      <c r="BH301" s="405" t="str">
        <f t="shared" si="239"/>
        <v>9999</v>
      </c>
      <c r="BJ301" s="405" t="str">
        <f>VLOOKUP($A301,'urban rural'!$A$11:$S$336,18,FALSE)</f>
        <v>error</v>
      </c>
      <c r="BK301" s="424">
        <f t="shared" si="258"/>
        <v>1</v>
      </c>
      <c r="BL301" s="405" t="str">
        <f t="shared" si="240"/>
        <v>9999</v>
      </c>
      <c r="BN301" s="405" t="str">
        <f>VLOOKUP($A301,'urban rural'!$A$11:$S$336,19,FALSE)</f>
        <v>error</v>
      </c>
      <c r="BO301" s="424">
        <f t="shared" si="259"/>
        <v>1</v>
      </c>
      <c r="BP301" s="405" t="str">
        <f t="shared" si="241"/>
        <v>9999</v>
      </c>
      <c r="BQ301" s="167">
        <f>VLOOKUP(A301,'[1]average earnings workplace 2012'!$A$13:$GY$599,[1]lists1!$B$12,FALSE)</f>
        <v>11.76</v>
      </c>
      <c r="BR301" s="167" t="e">
        <f t="shared" si="242"/>
        <v>#N/A</v>
      </c>
      <c r="BS301" s="167" t="e">
        <f t="shared" si="243"/>
        <v>#N/A</v>
      </c>
    </row>
    <row r="302" spans="1:71" x14ac:dyDescent="0.25">
      <c r="A302" s="420" t="s">
        <v>288</v>
      </c>
      <c r="B302" s="167" t="str">
        <f t="shared" si="224"/>
        <v>MU</v>
      </c>
      <c r="C302" s="405" t="str">
        <f>VLOOKUP(A302,'urban rural'!$A$11:$B$336,2,FALSE)</f>
        <v>Major Urban</v>
      </c>
      <c r="D302" s="167" t="str">
        <f t="shared" si="225"/>
        <v>Predominantly Urban</v>
      </c>
      <c r="F302" s="405">
        <f>VLOOKUP($A302,'urban rural'!$A$11:$S$336,4,FALSE)</f>
        <v>4.9429657794676811E-4</v>
      </c>
      <c r="G302" s="424">
        <f t="shared" si="244"/>
        <v>8</v>
      </c>
      <c r="H302" s="405">
        <f t="shared" si="226"/>
        <v>8</v>
      </c>
      <c r="J302" s="405">
        <f>VLOOKUP($A302,'urban rural'!$A$11:$S$336,5,FALSE)</f>
        <v>2.8700906344410876E-4</v>
      </c>
      <c r="K302" s="424">
        <f t="shared" si="245"/>
        <v>7</v>
      </c>
      <c r="L302" s="405">
        <f t="shared" si="227"/>
        <v>7</v>
      </c>
      <c r="N302" s="405">
        <f>VLOOKUP($A302,'urban rural'!$A$11:$S$336,6,FALSE)</f>
        <v>4.1979010494752622E-4</v>
      </c>
      <c r="O302" s="424">
        <f t="shared" si="246"/>
        <v>10</v>
      </c>
      <c r="P302" s="405">
        <f t="shared" si="228"/>
        <v>10</v>
      </c>
      <c r="R302" s="405">
        <f>VLOOKUP($A302,'urban rural'!$A$11:$S$336,7,FALSE)</f>
        <v>3.9449339937967727E-4</v>
      </c>
      <c r="S302" s="424">
        <f t="shared" si="247"/>
        <v>13</v>
      </c>
      <c r="T302" s="405">
        <f t="shared" si="229"/>
        <v>13</v>
      </c>
      <c r="V302" s="405">
        <f>VLOOKUP($A302,'urban rural'!$A$11:$S$336,8,FALSE)</f>
        <v>3.4980988593155893E-4</v>
      </c>
      <c r="W302" s="424">
        <f t="shared" si="248"/>
        <v>7</v>
      </c>
      <c r="X302" s="405">
        <f t="shared" si="230"/>
        <v>7</v>
      </c>
      <c r="Z302" s="405">
        <f>VLOOKUP($A302,'urban rural'!$A$11:$S$336,9,FALSE)</f>
        <v>1.3217522658610272E-4</v>
      </c>
      <c r="AA302" s="424">
        <f t="shared" si="249"/>
        <v>5</v>
      </c>
      <c r="AB302" s="405">
        <f t="shared" si="231"/>
        <v>5</v>
      </c>
      <c r="AD302" s="405">
        <f>VLOOKUP($A302,'urban rural'!$A$11:$S$336,10,FALSE)</f>
        <v>2.2863568215892053E-4</v>
      </c>
      <c r="AE302" s="424">
        <f t="shared" si="250"/>
        <v>7</v>
      </c>
      <c r="AF302" s="405">
        <f t="shared" si="232"/>
        <v>7</v>
      </c>
      <c r="AH302" s="405">
        <f>VLOOKUP($A302,'urban rural'!$A$11:$S$336,11,FALSE)</f>
        <v>2.6221084261658477E-4</v>
      </c>
      <c r="AI302" s="424">
        <f t="shared" si="251"/>
        <v>15</v>
      </c>
      <c r="AJ302" s="405">
        <f t="shared" si="233"/>
        <v>15</v>
      </c>
      <c r="AL302" s="405">
        <f>VLOOKUP($A302,'urban rural'!$A$11:$S$336,12,FALSE)</f>
        <v>1.4448669201520912E-4</v>
      </c>
      <c r="AM302" s="424">
        <f t="shared" si="252"/>
        <v>13</v>
      </c>
      <c r="AN302" s="405">
        <f t="shared" si="234"/>
        <v>13</v>
      </c>
      <c r="AP302" s="405">
        <f>VLOOKUP($A302,'urban rural'!$A$11:$S$336,13,FALSE)</f>
        <v>1.5483383685800604E-4</v>
      </c>
      <c r="AQ302" s="424">
        <f t="shared" si="253"/>
        <v>13</v>
      </c>
      <c r="AR302" s="405">
        <f t="shared" si="235"/>
        <v>13</v>
      </c>
      <c r="AT302" s="405">
        <f>VLOOKUP($A302,'urban rural'!$A$11:$S$336,14,FALSE)</f>
        <v>1.8740629685157421E-4</v>
      </c>
      <c r="AU302" s="424">
        <f t="shared" si="254"/>
        <v>14</v>
      </c>
      <c r="AV302" s="405">
        <f t="shared" si="236"/>
        <v>14</v>
      </c>
      <c r="AX302" s="405">
        <f>VLOOKUP($A302,'urban rural'!$A$11:$S$336,15,FALSE)</f>
        <v>1.322825567630925E-4</v>
      </c>
      <c r="AY302" s="424">
        <f t="shared" si="255"/>
        <v>12</v>
      </c>
      <c r="AZ302" s="405">
        <f t="shared" si="237"/>
        <v>12</v>
      </c>
      <c r="BB302" s="405" t="str">
        <f>VLOOKUP($A302,'urban rural'!$A$11:$S$336,16,FALSE)</f>
        <v>error</v>
      </c>
      <c r="BC302" s="424">
        <f t="shared" si="256"/>
        <v>1</v>
      </c>
      <c r="BD302" s="405" t="str">
        <f t="shared" si="238"/>
        <v>9999</v>
      </c>
      <c r="BF302" s="405" t="str">
        <f>VLOOKUP($A302,'urban rural'!$A$11:$S$336,17,FALSE)</f>
        <v>error</v>
      </c>
      <c r="BG302" s="424">
        <f t="shared" si="257"/>
        <v>1</v>
      </c>
      <c r="BH302" s="405" t="str">
        <f t="shared" si="239"/>
        <v>9999</v>
      </c>
      <c r="BJ302" s="405" t="str">
        <f>VLOOKUP($A302,'urban rural'!$A$11:$S$336,18,FALSE)</f>
        <v>error</v>
      </c>
      <c r="BK302" s="424">
        <f t="shared" si="258"/>
        <v>1</v>
      </c>
      <c r="BL302" s="405" t="str">
        <f t="shared" si="240"/>
        <v>9999</v>
      </c>
      <c r="BN302" s="405" t="str">
        <f>VLOOKUP($A302,'urban rural'!$A$11:$S$336,19,FALSE)</f>
        <v>error</v>
      </c>
      <c r="BO302" s="424">
        <f t="shared" si="259"/>
        <v>1</v>
      </c>
      <c r="BP302" s="405" t="str">
        <f t="shared" si="241"/>
        <v>9999</v>
      </c>
      <c r="BQ302" s="167">
        <f>VLOOKUP(A302,'[1]average earnings workplace 2012'!$A$13:$GY$599,[1]lists1!$B$12,FALSE)</f>
        <v>11.09</v>
      </c>
      <c r="BR302" s="167" t="e">
        <f t="shared" si="242"/>
        <v>#N/A</v>
      </c>
      <c r="BS302" s="167" t="e">
        <f t="shared" si="243"/>
        <v>#N/A</v>
      </c>
    </row>
    <row r="303" spans="1:71" x14ac:dyDescent="0.25">
      <c r="A303" s="420" t="s">
        <v>289</v>
      </c>
      <c r="B303" s="167" t="str">
        <f t="shared" si="224"/>
        <v>MU</v>
      </c>
      <c r="C303" s="405" t="str">
        <f>VLOOKUP(A303,'urban rural'!$A$11:$B$336,2,FALSE)</f>
        <v>Major Urban</v>
      </c>
      <c r="D303" s="167" t="str">
        <f t="shared" si="225"/>
        <v>Predominantly Urban</v>
      </c>
      <c r="F303" s="405">
        <f>VLOOKUP($A303,'urban rural'!$A$11:$S$336,4,FALSE)</f>
        <v>9.1491119372160267E-3</v>
      </c>
      <c r="G303" s="424">
        <f t="shared" si="244"/>
        <v>64</v>
      </c>
      <c r="H303" s="405">
        <f t="shared" si="226"/>
        <v>64</v>
      </c>
      <c r="J303" s="405">
        <f>VLOOKUP($A303,'urban rural'!$A$11:$S$336,5,FALSE)</f>
        <v>6.5699314792422407E-3</v>
      </c>
      <c r="K303" s="424">
        <f t="shared" si="245"/>
        <v>60</v>
      </c>
      <c r="L303" s="405">
        <f t="shared" si="227"/>
        <v>60</v>
      </c>
      <c r="N303" s="405">
        <f>VLOOKUP($A303,'urban rural'!$A$11:$S$336,6,FALSE)</f>
        <v>6.9960629921259846E-3</v>
      </c>
      <c r="O303" s="424">
        <f t="shared" si="246"/>
        <v>60</v>
      </c>
      <c r="P303" s="405">
        <f t="shared" si="228"/>
        <v>60</v>
      </c>
      <c r="R303" s="405">
        <f>VLOOKUP($A303,'urban rural'!$A$11:$S$336,7,FALSE)</f>
        <v>5.3625855925995185E-3</v>
      </c>
      <c r="S303" s="424">
        <f t="shared" si="247"/>
        <v>62</v>
      </c>
      <c r="T303" s="405">
        <f t="shared" si="229"/>
        <v>62</v>
      </c>
      <c r="V303" s="405">
        <f>VLOOKUP($A303,'urban rural'!$A$11:$S$336,8,FALSE)</f>
        <v>6.2288310615448159E-3</v>
      </c>
      <c r="W303" s="424">
        <f t="shared" si="248"/>
        <v>67</v>
      </c>
      <c r="X303" s="405">
        <f t="shared" si="230"/>
        <v>67</v>
      </c>
      <c r="Z303" s="405">
        <f>VLOOKUP($A303,'urban rural'!$A$11:$S$336,9,FALSE)</f>
        <v>3.5832325675130994E-3</v>
      </c>
      <c r="AA303" s="424">
        <f t="shared" si="249"/>
        <v>65</v>
      </c>
      <c r="AB303" s="405">
        <f t="shared" si="231"/>
        <v>65</v>
      </c>
      <c r="AD303" s="405">
        <f>VLOOKUP($A303,'urban rural'!$A$11:$S$336,10,FALSE)</f>
        <v>4.2795275590551182E-3</v>
      </c>
      <c r="AE303" s="424">
        <f t="shared" si="250"/>
        <v>65</v>
      </c>
      <c r="AF303" s="405">
        <f t="shared" si="232"/>
        <v>65</v>
      </c>
      <c r="AH303" s="405">
        <f>VLOOKUP($A303,'urban rural'!$A$11:$S$336,11,FALSE)</f>
        <v>2.6249262525856907E-3</v>
      </c>
      <c r="AI303" s="424">
        <f t="shared" si="251"/>
        <v>67</v>
      </c>
      <c r="AJ303" s="405">
        <f t="shared" si="233"/>
        <v>67</v>
      </c>
      <c r="AL303" s="405">
        <f>VLOOKUP($A303,'urban rural'!$A$11:$S$336,12,FALSE)</f>
        <v>2.9202808756712104E-3</v>
      </c>
      <c r="AM303" s="424">
        <f t="shared" si="252"/>
        <v>51</v>
      </c>
      <c r="AN303" s="405">
        <f t="shared" si="234"/>
        <v>51</v>
      </c>
      <c r="AP303" s="405">
        <f>VLOOKUP($A303,'urban rural'!$A$11:$S$336,13,FALSE)</f>
        <v>2.9866989117291413E-3</v>
      </c>
      <c r="AQ303" s="424">
        <f t="shared" si="253"/>
        <v>53</v>
      </c>
      <c r="AR303" s="405">
        <f t="shared" si="235"/>
        <v>53</v>
      </c>
      <c r="AT303" s="405">
        <f>VLOOKUP($A303,'urban rural'!$A$11:$S$336,14,FALSE)</f>
        <v>2.720472440944882E-3</v>
      </c>
      <c r="AU303" s="424">
        <f t="shared" si="254"/>
        <v>48</v>
      </c>
      <c r="AV303" s="405">
        <f t="shared" si="236"/>
        <v>48</v>
      </c>
      <c r="AX303" s="405">
        <f>VLOOKUP($A303,'urban rural'!$A$11:$S$336,15,FALSE)</f>
        <v>2.7376593400138278E-3</v>
      </c>
      <c r="AY303" s="424">
        <f t="shared" si="255"/>
        <v>53</v>
      </c>
      <c r="AZ303" s="405">
        <f t="shared" si="237"/>
        <v>53</v>
      </c>
      <c r="BB303" s="405" t="str">
        <f>VLOOKUP($A303,'urban rural'!$A$11:$S$336,16,FALSE)</f>
        <v>error</v>
      </c>
      <c r="BC303" s="424">
        <f t="shared" si="256"/>
        <v>1</v>
      </c>
      <c r="BD303" s="405" t="str">
        <f t="shared" si="238"/>
        <v>9999</v>
      </c>
      <c r="BF303" s="405" t="str">
        <f>VLOOKUP($A303,'urban rural'!$A$11:$S$336,17,FALSE)</f>
        <v>error</v>
      </c>
      <c r="BG303" s="424">
        <f t="shared" si="257"/>
        <v>1</v>
      </c>
      <c r="BH303" s="405" t="str">
        <f t="shared" si="239"/>
        <v>9999</v>
      </c>
      <c r="BJ303" s="405" t="str">
        <f>VLOOKUP($A303,'urban rural'!$A$11:$S$336,18,FALSE)</f>
        <v>error</v>
      </c>
      <c r="BK303" s="424">
        <f t="shared" si="258"/>
        <v>1</v>
      </c>
      <c r="BL303" s="405" t="str">
        <f t="shared" si="240"/>
        <v>9999</v>
      </c>
      <c r="BN303" s="405" t="str">
        <f>VLOOKUP($A303,'urban rural'!$A$11:$S$336,19,FALSE)</f>
        <v>error</v>
      </c>
      <c r="BO303" s="424">
        <f t="shared" si="259"/>
        <v>1</v>
      </c>
      <c r="BP303" s="405" t="str">
        <f t="shared" si="241"/>
        <v>9999</v>
      </c>
      <c r="BQ303" s="167">
        <f>VLOOKUP(A303,'[1]average earnings workplace 2012'!$A$13:$GY$599,[1]lists1!$B$12,FALSE)</f>
        <v>14.05</v>
      </c>
      <c r="BR303" s="167" t="e">
        <f t="shared" si="242"/>
        <v>#N/A</v>
      </c>
      <c r="BS303" s="167" t="e">
        <f t="shared" si="243"/>
        <v>#N/A</v>
      </c>
    </row>
    <row r="304" spans="1:71" x14ac:dyDescent="0.25">
      <c r="A304" s="420" t="s">
        <v>290</v>
      </c>
      <c r="B304" s="167" t="str">
        <f t="shared" si="224"/>
        <v>MU</v>
      </c>
      <c r="C304" s="405" t="str">
        <f>VLOOKUP(A304,'urban rural'!$A$11:$B$336,2,FALSE)</f>
        <v>Major Urban</v>
      </c>
      <c r="D304" s="167" t="str">
        <f t="shared" si="225"/>
        <v>Predominantly Urban</v>
      </c>
      <c r="F304" s="405">
        <f>VLOOKUP($A304,'urban rural'!$A$11:$S$336,4,FALSE)</f>
        <v>5.7628270472307166E-3</v>
      </c>
      <c r="G304" s="424">
        <f t="shared" si="244"/>
        <v>49</v>
      </c>
      <c r="H304" s="405">
        <f t="shared" si="226"/>
        <v>49</v>
      </c>
      <c r="J304" s="405">
        <f>VLOOKUP($A304,'urban rural'!$A$11:$S$336,5,FALSE)</f>
        <v>5.0551286334781153E-3</v>
      </c>
      <c r="K304" s="424">
        <f t="shared" si="245"/>
        <v>53</v>
      </c>
      <c r="L304" s="405">
        <f t="shared" si="227"/>
        <v>53</v>
      </c>
      <c r="N304" s="405">
        <f>VLOOKUP($A304,'urban rural'!$A$11:$S$336,6,FALSE)</f>
        <v>5.7931262392597492E-3</v>
      </c>
      <c r="O304" s="424">
        <f t="shared" si="246"/>
        <v>56</v>
      </c>
      <c r="P304" s="405">
        <f t="shared" si="228"/>
        <v>56</v>
      </c>
      <c r="R304" s="405">
        <f>VLOOKUP($A304,'urban rural'!$A$11:$S$336,7,FALSE)</f>
        <v>4.3881613853087283E-3</v>
      </c>
      <c r="S304" s="424">
        <f t="shared" si="247"/>
        <v>53</v>
      </c>
      <c r="T304" s="405">
        <f t="shared" si="229"/>
        <v>53</v>
      </c>
      <c r="V304" s="405">
        <f>VLOOKUP($A304,'urban rural'!$A$11:$S$336,8,FALSE)</f>
        <v>2.762487257900102E-3</v>
      </c>
      <c r="W304" s="424">
        <f t="shared" si="248"/>
        <v>50</v>
      </c>
      <c r="X304" s="405">
        <f t="shared" si="230"/>
        <v>50</v>
      </c>
      <c r="Z304" s="405">
        <f>VLOOKUP($A304,'urban rural'!$A$11:$S$336,9,FALSE)</f>
        <v>1.964584029401938E-3</v>
      </c>
      <c r="AA304" s="424">
        <f t="shared" si="249"/>
        <v>53</v>
      </c>
      <c r="AB304" s="405">
        <f t="shared" si="231"/>
        <v>53</v>
      </c>
      <c r="AD304" s="405">
        <f>VLOOKUP($A304,'urban rural'!$A$11:$S$336,10,FALSE)</f>
        <v>2.4388631857237275E-3</v>
      </c>
      <c r="AE304" s="424">
        <f t="shared" si="250"/>
        <v>56</v>
      </c>
      <c r="AF304" s="405">
        <f t="shared" si="232"/>
        <v>56</v>
      </c>
      <c r="AH304" s="405">
        <f>VLOOKUP($A304,'urban rural'!$A$11:$S$336,11,FALSE)</f>
        <v>1.3724417243086691E-3</v>
      </c>
      <c r="AI304" s="424">
        <f t="shared" si="251"/>
        <v>56</v>
      </c>
      <c r="AJ304" s="405">
        <f t="shared" si="233"/>
        <v>56</v>
      </c>
      <c r="AL304" s="405">
        <f>VLOOKUP($A304,'urban rural'!$A$11:$S$336,12,FALSE)</f>
        <v>3.0003397893306151E-3</v>
      </c>
      <c r="AM304" s="424">
        <f t="shared" si="252"/>
        <v>53</v>
      </c>
      <c r="AN304" s="405">
        <f t="shared" si="234"/>
        <v>53</v>
      </c>
      <c r="AP304" s="405">
        <f>VLOOKUP($A304,'urban rural'!$A$11:$S$336,13,FALSE)</f>
        <v>3.0938857333778816E-3</v>
      </c>
      <c r="AQ304" s="424">
        <f t="shared" si="253"/>
        <v>55</v>
      </c>
      <c r="AR304" s="405">
        <f t="shared" si="235"/>
        <v>55</v>
      </c>
      <c r="AT304" s="405">
        <f>VLOOKUP($A304,'urban rural'!$A$11:$S$336,14,FALSE)</f>
        <v>3.3542630535360212E-3</v>
      </c>
      <c r="AU304" s="424">
        <f t="shared" si="254"/>
        <v>56</v>
      </c>
      <c r="AV304" s="405">
        <f t="shared" si="236"/>
        <v>56</v>
      </c>
      <c r="AX304" s="405">
        <f>VLOOKUP($A304,'urban rural'!$A$11:$S$336,15,FALSE)</f>
        <v>3.0157196610000594E-3</v>
      </c>
      <c r="AY304" s="424">
        <f t="shared" si="255"/>
        <v>57</v>
      </c>
      <c r="AZ304" s="405">
        <f t="shared" si="237"/>
        <v>57</v>
      </c>
      <c r="BB304" s="405" t="str">
        <f>VLOOKUP($A304,'urban rural'!$A$11:$S$336,16,FALSE)</f>
        <v>error</v>
      </c>
      <c r="BC304" s="424">
        <f t="shared" si="256"/>
        <v>1</v>
      </c>
      <c r="BD304" s="405" t="str">
        <f t="shared" si="238"/>
        <v>9999</v>
      </c>
      <c r="BF304" s="405" t="str">
        <f>VLOOKUP($A304,'urban rural'!$A$11:$S$336,17,FALSE)</f>
        <v>error</v>
      </c>
      <c r="BG304" s="424">
        <f t="shared" si="257"/>
        <v>1</v>
      </c>
      <c r="BH304" s="405" t="str">
        <f t="shared" si="239"/>
        <v>9999</v>
      </c>
      <c r="BJ304" s="405" t="str">
        <f>VLOOKUP($A304,'urban rural'!$A$11:$S$336,18,FALSE)</f>
        <v>error</v>
      </c>
      <c r="BK304" s="424">
        <f t="shared" si="258"/>
        <v>1</v>
      </c>
      <c r="BL304" s="405" t="str">
        <f t="shared" si="240"/>
        <v>9999</v>
      </c>
      <c r="BN304" s="405" t="str">
        <f>VLOOKUP($A304,'urban rural'!$A$11:$S$336,19,FALSE)</f>
        <v>error</v>
      </c>
      <c r="BO304" s="424">
        <f t="shared" si="259"/>
        <v>1</v>
      </c>
      <c r="BP304" s="405" t="str">
        <f t="shared" si="241"/>
        <v>9999</v>
      </c>
      <c r="BQ304" s="167">
        <f>VLOOKUP(A304,'[1]average earnings workplace 2012'!$A$13:$GY$599,[1]lists1!$B$12,FALSE)</f>
        <v>14.46</v>
      </c>
      <c r="BR304" s="167" t="e">
        <f t="shared" si="242"/>
        <v>#N/A</v>
      </c>
      <c r="BS304" s="167" t="e">
        <f t="shared" si="243"/>
        <v>#N/A</v>
      </c>
    </row>
    <row r="305" spans="1:71" x14ac:dyDescent="0.25">
      <c r="A305" s="420" t="s">
        <v>291</v>
      </c>
      <c r="B305" s="167" t="str">
        <f t="shared" si="224"/>
        <v>OU</v>
      </c>
      <c r="C305" s="405" t="str">
        <f>VLOOKUP(A305,'urban rural'!$A$11:$B$336,2,FALSE)</f>
        <v>Other Urban</v>
      </c>
      <c r="D305" s="167" t="str">
        <f t="shared" si="225"/>
        <v>Predominantly Urban</v>
      </c>
      <c r="F305" s="405">
        <f>VLOOKUP($A305,'urban rural'!$A$11:$S$336,4,FALSE)</f>
        <v>1.6094853683148334E-3</v>
      </c>
      <c r="G305" s="424">
        <f t="shared" si="244"/>
        <v>35</v>
      </c>
      <c r="H305" s="405">
        <f t="shared" si="226"/>
        <v>35</v>
      </c>
      <c r="J305" s="405">
        <f>VLOOKUP($A305,'urban rural'!$A$11:$S$336,5,FALSE)</f>
        <v>1.1594202898550724E-3</v>
      </c>
      <c r="K305" s="424">
        <f t="shared" si="245"/>
        <v>36</v>
      </c>
      <c r="L305" s="405">
        <f t="shared" si="227"/>
        <v>36</v>
      </c>
      <c r="N305" s="405">
        <f>VLOOKUP($A305,'urban rural'!$A$11:$S$336,6,FALSE)</f>
        <v>1.2767014406358669E-3</v>
      </c>
      <c r="O305" s="424">
        <f t="shared" si="246"/>
        <v>34</v>
      </c>
      <c r="P305" s="405">
        <f t="shared" si="228"/>
        <v>34</v>
      </c>
      <c r="R305" s="405">
        <f>VLOOKUP($A305,'urban rural'!$A$11:$S$336,7,FALSE)</f>
        <v>1.8161453330352785E-3</v>
      </c>
      <c r="S305" s="424">
        <f t="shared" si="247"/>
        <v>40</v>
      </c>
      <c r="T305" s="405">
        <f t="shared" si="229"/>
        <v>40</v>
      </c>
      <c r="V305" s="405">
        <f>VLOOKUP($A305,'urban rural'!$A$11:$S$336,8,FALSE)</f>
        <v>8.4762865792129168E-4</v>
      </c>
      <c r="W305" s="424">
        <f t="shared" si="248"/>
        <v>27</v>
      </c>
      <c r="X305" s="405">
        <f t="shared" si="230"/>
        <v>27</v>
      </c>
      <c r="Z305" s="405">
        <f>VLOOKUP($A305,'urban rural'!$A$11:$S$336,9,FALSE)</f>
        <v>2.6986506746626689E-4</v>
      </c>
      <c r="AA305" s="424">
        <f t="shared" si="249"/>
        <v>23</v>
      </c>
      <c r="AB305" s="405">
        <f t="shared" si="231"/>
        <v>23</v>
      </c>
      <c r="AD305" s="405">
        <f>VLOOKUP($A305,'urban rural'!$A$11:$S$336,10,FALSE)</f>
        <v>6.2593144560357675E-4</v>
      </c>
      <c r="AE305" s="424">
        <f t="shared" si="250"/>
        <v>35</v>
      </c>
      <c r="AF305" s="405">
        <f t="shared" si="232"/>
        <v>35</v>
      </c>
      <c r="AH305" s="405">
        <f>VLOOKUP($A305,'urban rural'!$A$11:$S$336,11,FALSE)</f>
        <v>7.5286254445513872E-4</v>
      </c>
      <c r="AI305" s="424">
        <f t="shared" si="251"/>
        <v>42</v>
      </c>
      <c r="AJ305" s="405">
        <f t="shared" si="233"/>
        <v>42</v>
      </c>
      <c r="AL305" s="405">
        <f>VLOOKUP($A305,'urban rural'!$A$11:$S$336,12,FALSE)</f>
        <v>7.6690211907164477E-4</v>
      </c>
      <c r="AM305" s="424">
        <f t="shared" si="252"/>
        <v>40</v>
      </c>
      <c r="AN305" s="405">
        <f t="shared" si="234"/>
        <v>40</v>
      </c>
      <c r="AP305" s="405">
        <f>VLOOKUP($A305,'urban rural'!$A$11:$S$336,13,FALSE)</f>
        <v>8.895552223888056E-4</v>
      </c>
      <c r="AQ305" s="424">
        <f t="shared" si="253"/>
        <v>40</v>
      </c>
      <c r="AR305" s="405">
        <f t="shared" si="235"/>
        <v>40</v>
      </c>
      <c r="AT305" s="405">
        <f>VLOOKUP($A305,'urban rural'!$A$11:$S$336,14,FALSE)</f>
        <v>6.5076999503229011E-4</v>
      </c>
      <c r="AU305" s="424">
        <f t="shared" si="254"/>
        <v>39</v>
      </c>
      <c r="AV305" s="405">
        <f t="shared" si="236"/>
        <v>39</v>
      </c>
      <c r="AX305" s="405">
        <f>VLOOKUP($A305,'urban rural'!$A$11:$S$336,15,FALSE)</f>
        <v>1.0632827885801398E-3</v>
      </c>
      <c r="AY305" s="424">
        <f t="shared" si="255"/>
        <v>41</v>
      </c>
      <c r="AZ305" s="405">
        <f t="shared" si="237"/>
        <v>41</v>
      </c>
      <c r="BB305" s="405" t="str">
        <f>VLOOKUP($A305,'urban rural'!$A$11:$S$336,16,FALSE)</f>
        <v>error</v>
      </c>
      <c r="BC305" s="424">
        <f t="shared" si="256"/>
        <v>1</v>
      </c>
      <c r="BD305" s="405" t="str">
        <f t="shared" si="238"/>
        <v>9999</v>
      </c>
      <c r="BF305" s="405" t="str">
        <f>VLOOKUP($A305,'urban rural'!$A$11:$S$336,17,FALSE)</f>
        <v>error</v>
      </c>
      <c r="BG305" s="424">
        <f t="shared" si="257"/>
        <v>1</v>
      </c>
      <c r="BH305" s="405" t="str">
        <f t="shared" si="239"/>
        <v>9999</v>
      </c>
      <c r="BJ305" s="405" t="str">
        <f>VLOOKUP($A305,'urban rural'!$A$11:$S$336,18,FALSE)</f>
        <v>error</v>
      </c>
      <c r="BK305" s="424">
        <f t="shared" si="258"/>
        <v>1</v>
      </c>
      <c r="BL305" s="405" t="str">
        <f t="shared" si="240"/>
        <v>9999</v>
      </c>
      <c r="BN305" s="405" t="str">
        <f>VLOOKUP($A305,'urban rural'!$A$11:$S$336,19,FALSE)</f>
        <v>error</v>
      </c>
      <c r="BO305" s="424">
        <f t="shared" si="259"/>
        <v>1</v>
      </c>
      <c r="BP305" s="405" t="str">
        <f t="shared" si="241"/>
        <v>9999</v>
      </c>
      <c r="BQ305" s="167">
        <f>VLOOKUP(A305,'[1]average earnings workplace 2012'!$A$13:$GY$599,[1]lists1!$B$12,FALSE)</f>
        <v>11.76</v>
      </c>
      <c r="BR305" s="167" t="e">
        <f t="shared" si="242"/>
        <v>#N/A</v>
      </c>
      <c r="BS305" s="167" t="e">
        <f t="shared" si="243"/>
        <v>#N/A</v>
      </c>
    </row>
    <row r="306" spans="1:71" x14ac:dyDescent="0.25">
      <c r="A306" s="420" t="s">
        <v>292</v>
      </c>
      <c r="B306" s="167" t="str">
        <f t="shared" si="224"/>
        <v>SR</v>
      </c>
      <c r="C306" s="405" t="str">
        <f>VLOOKUP(A306,'urban rural'!$A$11:$B$336,2,FALSE)</f>
        <v>Significant Rural</v>
      </c>
      <c r="D306" s="167" t="str">
        <f t="shared" si="225"/>
        <v>Significant Rural</v>
      </c>
      <c r="F306" s="405">
        <f>VLOOKUP($A306,'urban rural'!$A$11:$S$336,4,FALSE)</f>
        <v>1.2227074235807861E-3</v>
      </c>
      <c r="G306" s="424">
        <f t="shared" si="244"/>
        <v>32</v>
      </c>
      <c r="H306" s="405">
        <f t="shared" si="226"/>
        <v>32</v>
      </c>
      <c r="J306" s="405">
        <f>VLOOKUP($A306,'urban rural'!$A$11:$S$336,5,FALSE)</f>
        <v>8.3212735166425468E-4</v>
      </c>
      <c r="K306" s="424">
        <f t="shared" si="245"/>
        <v>38</v>
      </c>
      <c r="L306" s="405">
        <f t="shared" si="227"/>
        <v>38</v>
      </c>
      <c r="N306" s="405">
        <f>VLOOKUP($A306,'urban rural'!$A$11:$S$336,6,FALSE)</f>
        <v>9.9203475742215791E-4</v>
      </c>
      <c r="O306" s="424">
        <f t="shared" si="246"/>
        <v>37</v>
      </c>
      <c r="P306" s="405">
        <f t="shared" si="228"/>
        <v>37</v>
      </c>
      <c r="R306" s="405">
        <f>VLOOKUP($A306,'urban rural'!$A$11:$S$336,7,FALSE)</f>
        <v>7.8331278064568577E-4</v>
      </c>
      <c r="S306" s="424">
        <f t="shared" si="247"/>
        <v>30</v>
      </c>
      <c r="T306" s="405">
        <f t="shared" si="229"/>
        <v>30</v>
      </c>
      <c r="V306" s="405">
        <f>VLOOKUP($A306,'urban rural'!$A$11:$S$336,8,FALSE)</f>
        <v>7.4963609898107716E-4</v>
      </c>
      <c r="W306" s="424">
        <f t="shared" si="248"/>
        <v>31</v>
      </c>
      <c r="X306" s="405">
        <f t="shared" si="230"/>
        <v>31</v>
      </c>
      <c r="Z306" s="405">
        <f>VLOOKUP($A306,'urban rural'!$A$11:$S$336,9,FALSE)</f>
        <v>3.8350217076700435E-4</v>
      </c>
      <c r="AA306" s="424">
        <f t="shared" si="249"/>
        <v>34</v>
      </c>
      <c r="AB306" s="405">
        <f t="shared" si="231"/>
        <v>34</v>
      </c>
      <c r="AD306" s="405">
        <f>VLOOKUP($A306,'urban rural'!$A$11:$S$336,10,FALSE)</f>
        <v>4.4170890658942795E-4</v>
      </c>
      <c r="AE306" s="424">
        <f t="shared" si="250"/>
        <v>29</v>
      </c>
      <c r="AF306" s="405">
        <f t="shared" si="232"/>
        <v>29</v>
      </c>
      <c r="AH306" s="405">
        <f>VLOOKUP($A306,'urban rural'!$A$11:$S$336,11,FALSE)</f>
        <v>5.0677003950364333E-4</v>
      </c>
      <c r="AI306" s="424">
        <f t="shared" si="251"/>
        <v>40</v>
      </c>
      <c r="AJ306" s="405">
        <f t="shared" si="233"/>
        <v>40</v>
      </c>
      <c r="AL306" s="405">
        <f>VLOOKUP($A306,'urban rural'!$A$11:$S$336,12,FALSE)</f>
        <v>4.7307132459970886E-4</v>
      </c>
      <c r="AM306" s="424">
        <f t="shared" si="252"/>
        <v>41</v>
      </c>
      <c r="AN306" s="405">
        <f t="shared" si="234"/>
        <v>41</v>
      </c>
      <c r="AP306" s="405">
        <f>VLOOKUP($A306,'urban rural'!$A$11:$S$336,13,FALSE)</f>
        <v>4.4862518089725038E-4</v>
      </c>
      <c r="AQ306" s="424">
        <f t="shared" si="253"/>
        <v>40</v>
      </c>
      <c r="AR306" s="405">
        <f t="shared" si="235"/>
        <v>40</v>
      </c>
      <c r="AT306" s="405">
        <f>VLOOKUP($A306,'urban rural'!$A$11:$S$336,14,FALSE)</f>
        <v>5.5032585083272995E-4</v>
      </c>
      <c r="AU306" s="424">
        <f t="shared" si="254"/>
        <v>40</v>
      </c>
      <c r="AV306" s="405">
        <f t="shared" si="236"/>
        <v>40</v>
      </c>
      <c r="AX306" s="405">
        <f>VLOOKUP($A306,'urban rural'!$A$11:$S$336,15,FALSE)</f>
        <v>2.7654274114204244E-4</v>
      </c>
      <c r="AY306" s="424">
        <f t="shared" si="255"/>
        <v>28</v>
      </c>
      <c r="AZ306" s="405">
        <f t="shared" si="237"/>
        <v>28</v>
      </c>
      <c r="BB306" s="405" t="str">
        <f>VLOOKUP($A306,'urban rural'!$A$11:$S$336,16,FALSE)</f>
        <v>error</v>
      </c>
      <c r="BC306" s="424">
        <f t="shared" si="256"/>
        <v>1</v>
      </c>
      <c r="BD306" s="405" t="str">
        <f t="shared" si="238"/>
        <v>9999</v>
      </c>
      <c r="BF306" s="405" t="str">
        <f>VLOOKUP($A306,'urban rural'!$A$11:$S$336,17,FALSE)</f>
        <v>error</v>
      </c>
      <c r="BG306" s="424">
        <f t="shared" si="257"/>
        <v>1</v>
      </c>
      <c r="BH306" s="405" t="str">
        <f t="shared" si="239"/>
        <v>9999</v>
      </c>
      <c r="BJ306" s="405" t="str">
        <f>VLOOKUP($A306,'urban rural'!$A$11:$S$336,18,FALSE)</f>
        <v>error</v>
      </c>
      <c r="BK306" s="424">
        <f t="shared" si="258"/>
        <v>1</v>
      </c>
      <c r="BL306" s="405" t="str">
        <f t="shared" si="240"/>
        <v>9999</v>
      </c>
      <c r="BN306" s="405" t="str">
        <f>VLOOKUP($A306,'urban rural'!$A$11:$S$336,19,FALSE)</f>
        <v>error</v>
      </c>
      <c r="BO306" s="424">
        <f t="shared" si="259"/>
        <v>1</v>
      </c>
      <c r="BP306" s="405" t="str">
        <f t="shared" si="241"/>
        <v>9999</v>
      </c>
      <c r="BQ306" s="167">
        <f>VLOOKUP(A306,'[1]average earnings workplace 2012'!$A$13:$GY$599,[1]lists1!$B$12,FALSE)</f>
        <v>15.33</v>
      </c>
      <c r="BR306" s="167" t="e">
        <f t="shared" si="242"/>
        <v>#N/A</v>
      </c>
      <c r="BS306" s="167" t="e">
        <f t="shared" si="243"/>
        <v>#N/A</v>
      </c>
    </row>
    <row r="307" spans="1:71" x14ac:dyDescent="0.25">
      <c r="A307" s="420" t="s">
        <v>293</v>
      </c>
      <c r="B307" s="167" t="str">
        <f t="shared" si="224"/>
        <v>MU</v>
      </c>
      <c r="C307" s="405" t="str">
        <f>VLOOKUP(A307,'urban rural'!$A$11:$B$336,2,FALSE)</f>
        <v>Major Urban</v>
      </c>
      <c r="D307" s="167" t="str">
        <f t="shared" si="225"/>
        <v>Predominantly Urban</v>
      </c>
      <c r="F307" s="405">
        <f>VLOOKUP($A307,'urban rural'!$A$11:$S$336,4,FALSE)</f>
        <v>1.7216981132075471E-3</v>
      </c>
      <c r="G307" s="424">
        <f t="shared" si="244"/>
        <v>31</v>
      </c>
      <c r="H307" s="405">
        <f t="shared" si="226"/>
        <v>31</v>
      </c>
      <c r="J307" s="405">
        <f>VLOOKUP($A307,'urban rural'!$A$11:$S$336,5,FALSE)</f>
        <v>1.1791907514450868E-3</v>
      </c>
      <c r="K307" s="424">
        <f t="shared" si="245"/>
        <v>30</v>
      </c>
      <c r="L307" s="405">
        <f t="shared" si="227"/>
        <v>30</v>
      </c>
      <c r="N307" s="405">
        <f>VLOOKUP($A307,'urban rural'!$A$11:$S$336,6,FALSE)</f>
        <v>1.5914221218961625E-3</v>
      </c>
      <c r="O307" s="424">
        <f t="shared" si="246"/>
        <v>31</v>
      </c>
      <c r="P307" s="405">
        <f t="shared" si="228"/>
        <v>31</v>
      </c>
      <c r="R307" s="405">
        <f>VLOOKUP($A307,'urban rural'!$A$11:$S$336,7,FALSE)</f>
        <v>1.0820272493040348E-3</v>
      </c>
      <c r="S307" s="424">
        <f t="shared" si="247"/>
        <v>27</v>
      </c>
      <c r="T307" s="405">
        <f t="shared" si="229"/>
        <v>27</v>
      </c>
      <c r="V307" s="405">
        <f>VLOOKUP($A307,'urban rural'!$A$11:$S$336,8,FALSE)</f>
        <v>1.5919811320754718E-3</v>
      </c>
      <c r="W307" s="424">
        <f t="shared" si="248"/>
        <v>42</v>
      </c>
      <c r="X307" s="405">
        <f t="shared" si="230"/>
        <v>42</v>
      </c>
      <c r="Z307" s="405">
        <f>VLOOKUP($A307,'urban rural'!$A$11:$S$336,9,FALSE)</f>
        <v>1.0173410404624278E-3</v>
      </c>
      <c r="AA307" s="424">
        <f t="shared" si="249"/>
        <v>43</v>
      </c>
      <c r="AB307" s="405">
        <f t="shared" si="231"/>
        <v>43</v>
      </c>
      <c r="AD307" s="405">
        <f>VLOOKUP($A307,'urban rural'!$A$11:$S$336,10,FALSE)</f>
        <v>1.4221218961625282E-3</v>
      </c>
      <c r="AE307" s="424">
        <f t="shared" si="250"/>
        <v>45</v>
      </c>
      <c r="AF307" s="405">
        <f t="shared" si="232"/>
        <v>45</v>
      </c>
      <c r="AH307" s="405">
        <f>VLOOKUP($A307,'urban rural'!$A$11:$S$336,11,FALSE)</f>
        <v>9.5792876973003636E-4</v>
      </c>
      <c r="AI307" s="424">
        <f t="shared" si="251"/>
        <v>46</v>
      </c>
      <c r="AJ307" s="405">
        <f t="shared" si="233"/>
        <v>46</v>
      </c>
      <c r="AL307" s="405">
        <f>VLOOKUP($A307,'urban rural'!$A$11:$S$336,12,FALSE)</f>
        <v>1.2971698113207548E-4</v>
      </c>
      <c r="AM307" s="424">
        <f t="shared" si="252"/>
        <v>10</v>
      </c>
      <c r="AN307" s="405">
        <f t="shared" si="234"/>
        <v>10</v>
      </c>
      <c r="AP307" s="405">
        <f>VLOOKUP($A307,'urban rural'!$A$11:$S$336,13,FALSE)</f>
        <v>1.6184971098265897E-4</v>
      </c>
      <c r="AQ307" s="424">
        <f t="shared" si="253"/>
        <v>15</v>
      </c>
      <c r="AR307" s="405">
        <f t="shared" si="235"/>
        <v>15</v>
      </c>
      <c r="AT307" s="405">
        <f>VLOOKUP($A307,'urban rural'!$A$11:$S$336,14,FALSE)</f>
        <v>1.6930022573363431E-4</v>
      </c>
      <c r="AU307" s="424">
        <f t="shared" si="254"/>
        <v>12</v>
      </c>
      <c r="AV307" s="405">
        <f t="shared" si="236"/>
        <v>12</v>
      </c>
      <c r="AX307" s="405">
        <f>VLOOKUP($A307,'urban rural'!$A$11:$S$336,15,FALSE)</f>
        <v>1.2409847957399846E-4</v>
      </c>
      <c r="AY307" s="424">
        <f t="shared" si="255"/>
        <v>11</v>
      </c>
      <c r="AZ307" s="405">
        <f t="shared" si="237"/>
        <v>11</v>
      </c>
      <c r="BB307" s="405" t="str">
        <f>VLOOKUP($A307,'urban rural'!$A$11:$S$336,16,FALSE)</f>
        <v>error</v>
      </c>
      <c r="BC307" s="424">
        <f t="shared" si="256"/>
        <v>1</v>
      </c>
      <c r="BD307" s="405" t="str">
        <f t="shared" si="238"/>
        <v>9999</v>
      </c>
      <c r="BF307" s="405" t="str">
        <f>VLOOKUP($A307,'urban rural'!$A$11:$S$336,17,FALSE)</f>
        <v>error</v>
      </c>
      <c r="BG307" s="424">
        <f t="shared" si="257"/>
        <v>1</v>
      </c>
      <c r="BH307" s="405" t="str">
        <f t="shared" si="239"/>
        <v>9999</v>
      </c>
      <c r="BJ307" s="405" t="str">
        <f>VLOOKUP($A307,'urban rural'!$A$11:$S$336,18,FALSE)</f>
        <v>error</v>
      </c>
      <c r="BK307" s="424">
        <f t="shared" si="258"/>
        <v>1</v>
      </c>
      <c r="BL307" s="405" t="str">
        <f t="shared" si="240"/>
        <v>9999</v>
      </c>
      <c r="BN307" s="405" t="str">
        <f>VLOOKUP($A307,'urban rural'!$A$11:$S$336,19,FALSE)</f>
        <v>error</v>
      </c>
      <c r="BO307" s="424">
        <f t="shared" si="259"/>
        <v>1</v>
      </c>
      <c r="BP307" s="405" t="str">
        <f t="shared" si="241"/>
        <v>9999</v>
      </c>
      <c r="BQ307" s="167">
        <f>VLOOKUP(A307,'[1]average earnings workplace 2012'!$A$13:$GY$599,[1]lists1!$B$12,FALSE)</f>
        <v>14.42</v>
      </c>
      <c r="BR307" s="167" t="e">
        <f t="shared" si="242"/>
        <v>#N/A</v>
      </c>
      <c r="BS307" s="167" t="e">
        <f t="shared" si="243"/>
        <v>#N/A</v>
      </c>
    </row>
    <row r="308" spans="1:71" x14ac:dyDescent="0.25">
      <c r="A308" s="420" t="s">
        <v>294</v>
      </c>
      <c r="B308" s="167" t="str">
        <f t="shared" si="224"/>
        <v>SR</v>
      </c>
      <c r="C308" s="405" t="str">
        <f>VLOOKUP(A308,'urban rural'!$A$11:$B$336,2,FALSE)</f>
        <v>Significant Rural</v>
      </c>
      <c r="D308" s="167" t="str">
        <f t="shared" si="225"/>
        <v>Significant Rural</v>
      </c>
      <c r="F308" s="405">
        <f>VLOOKUP($A308,'urban rural'!$A$11:$S$336,4,FALSE)</f>
        <v>7.3946689595872739E-4</v>
      </c>
      <c r="G308" s="424">
        <f t="shared" si="244"/>
        <v>20</v>
      </c>
      <c r="H308" s="405">
        <f t="shared" si="226"/>
        <v>20</v>
      </c>
      <c r="J308" s="405">
        <f>VLOOKUP($A308,'urban rural'!$A$11:$S$336,5,FALSE)</f>
        <v>6.03448275862069E-4</v>
      </c>
      <c r="K308" s="424">
        <f t="shared" si="245"/>
        <v>28</v>
      </c>
      <c r="L308" s="405">
        <f t="shared" si="227"/>
        <v>28</v>
      </c>
      <c r="N308" s="405">
        <f>VLOOKUP($A308,'urban rural'!$A$11:$S$336,6,FALSE)</f>
        <v>6.4822817631806392E-4</v>
      </c>
      <c r="O308" s="424">
        <f t="shared" si="246"/>
        <v>24</v>
      </c>
      <c r="P308" s="405">
        <f t="shared" si="228"/>
        <v>24</v>
      </c>
      <c r="R308" s="405">
        <f>VLOOKUP($A308,'urban rural'!$A$11:$S$336,7,FALSE)</f>
        <v>4.6785039600150379E-4</v>
      </c>
      <c r="S308" s="424">
        <f t="shared" si="247"/>
        <v>19</v>
      </c>
      <c r="T308" s="405">
        <f t="shared" si="229"/>
        <v>19</v>
      </c>
      <c r="V308" s="405">
        <f>VLOOKUP($A308,'urban rural'!$A$11:$S$336,8,FALSE)</f>
        <v>3.3533963886500428E-4</v>
      </c>
      <c r="W308" s="424">
        <f t="shared" si="248"/>
        <v>11</v>
      </c>
      <c r="X308" s="405">
        <f t="shared" si="230"/>
        <v>11</v>
      </c>
      <c r="Z308" s="405">
        <f>VLOOKUP($A308,'urban rural'!$A$11:$S$336,9,FALSE)</f>
        <v>2.3275862068965517E-4</v>
      </c>
      <c r="AA308" s="424">
        <f t="shared" si="249"/>
        <v>17</v>
      </c>
      <c r="AB308" s="405">
        <f t="shared" si="231"/>
        <v>17</v>
      </c>
      <c r="AD308" s="405">
        <f>VLOOKUP($A308,'urban rural'!$A$11:$S$336,10,FALSE)</f>
        <v>2.1607605877268799E-4</v>
      </c>
      <c r="AE308" s="424">
        <f t="shared" si="250"/>
        <v>15</v>
      </c>
      <c r="AF308" s="405">
        <f t="shared" si="232"/>
        <v>15</v>
      </c>
      <c r="AH308" s="405">
        <f>VLOOKUP($A308,'urban rural'!$A$11:$S$336,11,FALSE)</f>
        <v>1.3624266165997539E-4</v>
      </c>
      <c r="AI308" s="424">
        <f t="shared" si="251"/>
        <v>8</v>
      </c>
      <c r="AJ308" s="405">
        <f t="shared" si="233"/>
        <v>8</v>
      </c>
      <c r="AL308" s="405">
        <f>VLOOKUP($A308,'urban rural'!$A$11:$S$336,12,FALSE)</f>
        <v>4.041272570937231E-4</v>
      </c>
      <c r="AM308" s="424">
        <f t="shared" si="252"/>
        <v>34</v>
      </c>
      <c r="AN308" s="405">
        <f t="shared" si="234"/>
        <v>34</v>
      </c>
      <c r="AP308" s="405">
        <f>VLOOKUP($A308,'urban rural'!$A$11:$S$336,13,FALSE)</f>
        <v>3.7068965517241377E-4</v>
      </c>
      <c r="AQ308" s="424">
        <f t="shared" si="253"/>
        <v>34</v>
      </c>
      <c r="AR308" s="405">
        <f t="shared" si="235"/>
        <v>34</v>
      </c>
      <c r="AT308" s="405">
        <f>VLOOKUP($A308,'urban rural'!$A$11:$S$336,14,FALSE)</f>
        <v>4.3215211754537599E-4</v>
      </c>
      <c r="AU308" s="424">
        <f t="shared" si="254"/>
        <v>35</v>
      </c>
      <c r="AV308" s="405">
        <f t="shared" si="236"/>
        <v>35</v>
      </c>
      <c r="AX308" s="405">
        <f>VLOOKUP($A308,'urban rural'!$A$11:$S$336,15,FALSE)</f>
        <v>3.3160773434152843E-4</v>
      </c>
      <c r="AY308" s="424">
        <f t="shared" si="255"/>
        <v>30</v>
      </c>
      <c r="AZ308" s="405">
        <f t="shared" si="237"/>
        <v>30</v>
      </c>
      <c r="BB308" s="405" t="str">
        <f>VLOOKUP($A308,'urban rural'!$A$11:$S$336,16,FALSE)</f>
        <v>error</v>
      </c>
      <c r="BC308" s="424">
        <f t="shared" si="256"/>
        <v>1</v>
      </c>
      <c r="BD308" s="405" t="str">
        <f t="shared" si="238"/>
        <v>9999</v>
      </c>
      <c r="BF308" s="405" t="str">
        <f>VLOOKUP($A308,'urban rural'!$A$11:$S$336,17,FALSE)</f>
        <v>error</v>
      </c>
      <c r="BG308" s="424">
        <f t="shared" si="257"/>
        <v>1</v>
      </c>
      <c r="BH308" s="405" t="str">
        <f t="shared" si="239"/>
        <v>9999</v>
      </c>
      <c r="BJ308" s="405" t="str">
        <f>VLOOKUP($A308,'urban rural'!$A$11:$S$336,18,FALSE)</f>
        <v>error</v>
      </c>
      <c r="BK308" s="424">
        <f t="shared" si="258"/>
        <v>1</v>
      </c>
      <c r="BL308" s="405" t="str">
        <f t="shared" si="240"/>
        <v>9999</v>
      </c>
      <c r="BN308" s="405" t="str">
        <f>VLOOKUP($A308,'urban rural'!$A$11:$S$336,19,FALSE)</f>
        <v>error</v>
      </c>
      <c r="BO308" s="424">
        <f t="shared" si="259"/>
        <v>1</v>
      </c>
      <c r="BP308" s="405" t="str">
        <f t="shared" si="241"/>
        <v>9999</v>
      </c>
      <c r="BQ308" s="167">
        <f>VLOOKUP(A308,'[1]average earnings workplace 2012'!$A$13:$GY$599,[1]lists1!$B$12,FALSE)</f>
        <v>10.029999999999999</v>
      </c>
      <c r="BR308" s="167" t="e">
        <f t="shared" si="242"/>
        <v>#N/A</v>
      </c>
      <c r="BS308" s="167" t="e">
        <f t="shared" si="243"/>
        <v>#N/A</v>
      </c>
    </row>
    <row r="309" spans="1:71" x14ac:dyDescent="0.25">
      <c r="A309" s="420" t="s">
        <v>295</v>
      </c>
      <c r="B309" s="167" t="str">
        <f t="shared" si="224"/>
        <v>R50</v>
      </c>
      <c r="C309" s="405" t="str">
        <f>VLOOKUP(A309,'urban rural'!$A$11:$B$336,2,FALSE)</f>
        <v>Rural 50</v>
      </c>
      <c r="D309" s="167" t="str">
        <f t="shared" si="225"/>
        <v>Predominantly Rural</v>
      </c>
      <c r="F309" s="405">
        <f>VLOOKUP($A309,'urban rural'!$A$11:$S$336,4,FALSE)</f>
        <v>1.3445378151260505E-3</v>
      </c>
      <c r="G309" s="424">
        <f t="shared" si="244"/>
        <v>38</v>
      </c>
      <c r="H309" s="405">
        <f t="shared" si="226"/>
        <v>38</v>
      </c>
      <c r="J309" s="405">
        <f>VLOOKUP($A309,'urban rural'!$A$11:$S$336,5,FALSE)</f>
        <v>1.4904246461282264E-3</v>
      </c>
      <c r="K309" s="424">
        <f t="shared" si="245"/>
        <v>45</v>
      </c>
      <c r="L309" s="405">
        <f t="shared" si="227"/>
        <v>45</v>
      </c>
      <c r="N309" s="405">
        <f>VLOOKUP($A309,'urban rural'!$A$11:$S$336,6,FALSE)</f>
        <v>1.0991735537190083E-3</v>
      </c>
      <c r="O309" s="424">
        <f t="shared" si="246"/>
        <v>40</v>
      </c>
      <c r="P309" s="405">
        <f t="shared" si="228"/>
        <v>40</v>
      </c>
      <c r="R309" s="405">
        <f>VLOOKUP($A309,'urban rural'!$A$11:$S$336,7,FALSE)</f>
        <v>6.7673025987733174E-4</v>
      </c>
      <c r="S309" s="424">
        <f t="shared" si="247"/>
        <v>28</v>
      </c>
      <c r="T309" s="405">
        <f t="shared" si="229"/>
        <v>28</v>
      </c>
      <c r="V309" s="405">
        <f>VLOOKUP($A309,'urban rural'!$A$11:$S$336,8,FALSE)</f>
        <v>7.2268907563025205E-4</v>
      </c>
      <c r="W309" s="424">
        <f t="shared" si="248"/>
        <v>34</v>
      </c>
      <c r="X309" s="405">
        <f t="shared" si="230"/>
        <v>34</v>
      </c>
      <c r="Z309" s="405">
        <f>VLOOKUP($A309,'urban rural'!$A$11:$S$336,9,FALSE)</f>
        <v>6.4113238967527066E-4</v>
      </c>
      <c r="AA309" s="424">
        <f t="shared" si="249"/>
        <v>43</v>
      </c>
      <c r="AB309" s="405">
        <f t="shared" si="231"/>
        <v>43</v>
      </c>
      <c r="AD309" s="405">
        <f>VLOOKUP($A309,'urban rural'!$A$11:$S$336,10,FALSE)</f>
        <v>5.8677685950413226E-4</v>
      </c>
      <c r="AE309" s="424">
        <f t="shared" si="250"/>
        <v>43</v>
      </c>
      <c r="AF309" s="405">
        <f t="shared" si="232"/>
        <v>43</v>
      </c>
      <c r="AH309" s="405">
        <f>VLOOKUP($A309,'urban rural'!$A$11:$S$336,11,FALSE)</f>
        <v>5.0845685968775687E-4</v>
      </c>
      <c r="AI309" s="424">
        <f t="shared" si="251"/>
        <v>40</v>
      </c>
      <c r="AJ309" s="405">
        <f t="shared" si="233"/>
        <v>40</v>
      </c>
      <c r="AL309" s="405">
        <f>VLOOKUP($A309,'urban rural'!$A$11:$S$336,12,FALSE)</f>
        <v>6.3025210084033617E-4</v>
      </c>
      <c r="AM309" s="424">
        <f t="shared" si="252"/>
        <v>42</v>
      </c>
      <c r="AN309" s="405">
        <f t="shared" si="234"/>
        <v>42</v>
      </c>
      <c r="AP309" s="405">
        <f>VLOOKUP($A309,'urban rural'!$A$11:$S$336,13,FALSE)</f>
        <v>8.4929225645295585E-4</v>
      </c>
      <c r="AQ309" s="424">
        <f t="shared" si="253"/>
        <v>46</v>
      </c>
      <c r="AR309" s="405">
        <f t="shared" si="235"/>
        <v>46</v>
      </c>
      <c r="AT309" s="405">
        <f>VLOOKUP($A309,'urban rural'!$A$11:$S$336,14,FALSE)</f>
        <v>5.1239669421487605E-4</v>
      </c>
      <c r="AU309" s="424">
        <f t="shared" si="254"/>
        <v>40</v>
      </c>
      <c r="AV309" s="405">
        <f t="shared" si="236"/>
        <v>40</v>
      </c>
      <c r="AX309" s="405">
        <f>VLOOKUP($A309,'urban rural'!$A$11:$S$336,15,FALSE)</f>
        <v>1.682734001895749E-4</v>
      </c>
      <c r="AY309" s="424">
        <f t="shared" si="255"/>
        <v>18</v>
      </c>
      <c r="AZ309" s="405">
        <f t="shared" si="237"/>
        <v>18</v>
      </c>
      <c r="BB309" s="405" t="str">
        <f>VLOOKUP($A309,'urban rural'!$A$11:$S$336,16,FALSE)</f>
        <v>error</v>
      </c>
      <c r="BC309" s="424">
        <f t="shared" si="256"/>
        <v>1</v>
      </c>
      <c r="BD309" s="405" t="str">
        <f t="shared" si="238"/>
        <v>9999</v>
      </c>
      <c r="BF309" s="405" t="str">
        <f>VLOOKUP($A309,'urban rural'!$A$11:$S$336,17,FALSE)</f>
        <v>error</v>
      </c>
      <c r="BG309" s="424">
        <f t="shared" si="257"/>
        <v>1</v>
      </c>
      <c r="BH309" s="405" t="str">
        <f t="shared" si="239"/>
        <v>9999</v>
      </c>
      <c r="BJ309" s="405" t="str">
        <f>VLOOKUP($A309,'urban rural'!$A$11:$S$336,18,FALSE)</f>
        <v>error</v>
      </c>
      <c r="BK309" s="424">
        <f t="shared" si="258"/>
        <v>1</v>
      </c>
      <c r="BL309" s="405" t="str">
        <f t="shared" si="240"/>
        <v>9999</v>
      </c>
      <c r="BN309" s="405" t="str">
        <f>VLOOKUP($A309,'urban rural'!$A$11:$S$336,19,FALSE)</f>
        <v>error</v>
      </c>
      <c r="BO309" s="424">
        <f t="shared" si="259"/>
        <v>1</v>
      </c>
      <c r="BP309" s="405" t="str">
        <f t="shared" si="241"/>
        <v>9999</v>
      </c>
      <c r="BQ309" s="167">
        <f>VLOOKUP(A309,'[1]average earnings workplace 2012'!$A$13:$GY$599,[1]lists1!$B$12,FALSE)</f>
        <v>13.42</v>
      </c>
      <c r="BR309" s="167" t="e">
        <f t="shared" si="242"/>
        <v>#N/A</v>
      </c>
      <c r="BS309" s="167" t="e">
        <f t="shared" si="243"/>
        <v>#N/A</v>
      </c>
    </row>
    <row r="310" spans="1:71" x14ac:dyDescent="0.25">
      <c r="A310" s="420" t="s">
        <v>296</v>
      </c>
      <c r="B310" s="167" t="str">
        <f t="shared" si="224"/>
        <v>R80</v>
      </c>
      <c r="C310" s="405" t="str">
        <f>VLOOKUP(A310,'urban rural'!$A$11:$B$336,2,FALSE)</f>
        <v>Rural 80</v>
      </c>
      <c r="D310" s="167" t="str">
        <f t="shared" si="225"/>
        <v>Predominantly Rural</v>
      </c>
      <c r="F310" s="405">
        <f>VLOOKUP($A310,'urban rural'!$A$11:$S$336,4,FALSE)</f>
        <v>8.6006825938566558E-4</v>
      </c>
      <c r="G310" s="424">
        <f t="shared" si="244"/>
        <v>31</v>
      </c>
      <c r="H310" s="405">
        <f t="shared" si="226"/>
        <v>31</v>
      </c>
      <c r="J310" s="405">
        <f>VLOOKUP($A310,'urban rural'!$A$11:$S$336,5,FALSE)</f>
        <v>7.2987721691678031E-4</v>
      </c>
      <c r="K310" s="424">
        <f t="shared" si="245"/>
        <v>42</v>
      </c>
      <c r="L310" s="405">
        <f t="shared" si="227"/>
        <v>42</v>
      </c>
      <c r="N310" s="405">
        <f>VLOOKUP($A310,'urban rural'!$A$11:$S$336,6,FALSE)</f>
        <v>8.7897227856659904E-4</v>
      </c>
      <c r="O310" s="424">
        <f t="shared" si="246"/>
        <v>41</v>
      </c>
      <c r="P310" s="405">
        <f t="shared" si="228"/>
        <v>41</v>
      </c>
      <c r="R310" s="405">
        <f>VLOOKUP($A310,'urban rural'!$A$11:$S$336,7,FALSE)</f>
        <v>8.819327473248746E-4</v>
      </c>
      <c r="S310" s="424">
        <f t="shared" si="247"/>
        <v>43</v>
      </c>
      <c r="T310" s="405">
        <f t="shared" si="229"/>
        <v>43</v>
      </c>
      <c r="V310" s="405">
        <f>VLOOKUP($A310,'urban rural'!$A$11:$S$336,8,FALSE)</f>
        <v>3.4812286689419794E-4</v>
      </c>
      <c r="W310" s="424">
        <f t="shared" si="248"/>
        <v>9</v>
      </c>
      <c r="X310" s="405">
        <f t="shared" si="230"/>
        <v>9</v>
      </c>
      <c r="Z310" s="405">
        <f>VLOOKUP($A310,'urban rural'!$A$11:$S$336,9,FALSE)</f>
        <v>2.1828103683492497E-4</v>
      </c>
      <c r="AA310" s="424">
        <f t="shared" si="249"/>
        <v>21</v>
      </c>
      <c r="AB310" s="405">
        <f t="shared" si="231"/>
        <v>21</v>
      </c>
      <c r="AD310" s="405">
        <f>VLOOKUP($A310,'urban rural'!$A$11:$S$336,10,FALSE)</f>
        <v>2.6369168356997973E-4</v>
      </c>
      <c r="AE310" s="424">
        <f t="shared" si="250"/>
        <v>16</v>
      </c>
      <c r="AF310" s="405">
        <f t="shared" si="232"/>
        <v>16</v>
      </c>
      <c r="AH310" s="405">
        <f>VLOOKUP($A310,'urban rural'!$A$11:$S$336,11,FALSE)</f>
        <v>1.9076194254695838E-4</v>
      </c>
      <c r="AI310" s="424">
        <f t="shared" si="251"/>
        <v>20</v>
      </c>
      <c r="AJ310" s="405">
        <f t="shared" si="233"/>
        <v>20</v>
      </c>
      <c r="AL310" s="405">
        <f>VLOOKUP($A310,'urban rural'!$A$11:$S$336,12,FALSE)</f>
        <v>5.1194539249146758E-4</v>
      </c>
      <c r="AM310" s="424">
        <f t="shared" si="252"/>
        <v>49</v>
      </c>
      <c r="AN310" s="405">
        <f t="shared" si="234"/>
        <v>49</v>
      </c>
      <c r="AP310" s="405">
        <f>VLOOKUP($A310,'urban rural'!$A$11:$S$336,13,FALSE)</f>
        <v>5.1159618008185536E-4</v>
      </c>
      <c r="AQ310" s="424">
        <f t="shared" si="253"/>
        <v>50</v>
      </c>
      <c r="AR310" s="405">
        <f t="shared" si="235"/>
        <v>50</v>
      </c>
      <c r="AT310" s="405">
        <f>VLOOKUP($A310,'urban rural'!$A$11:$S$336,14,FALSE)</f>
        <v>6.1528059499661931E-4</v>
      </c>
      <c r="AU310" s="424">
        <f t="shared" si="254"/>
        <v>50</v>
      </c>
      <c r="AV310" s="405">
        <f t="shared" si="236"/>
        <v>50</v>
      </c>
      <c r="AX310" s="405">
        <f>VLOOKUP($A310,'urban rural'!$A$11:$S$336,15,FALSE)</f>
        <v>6.9117080477791614E-4</v>
      </c>
      <c r="AY310" s="424">
        <f t="shared" si="255"/>
        <v>48</v>
      </c>
      <c r="AZ310" s="405">
        <f t="shared" si="237"/>
        <v>48</v>
      </c>
      <c r="BB310" s="405" t="str">
        <f>VLOOKUP($A310,'urban rural'!$A$11:$S$336,16,FALSE)</f>
        <v>error</v>
      </c>
      <c r="BC310" s="424">
        <f t="shared" si="256"/>
        <v>1</v>
      </c>
      <c r="BD310" s="405" t="str">
        <f t="shared" si="238"/>
        <v>9999</v>
      </c>
      <c r="BF310" s="405" t="str">
        <f>VLOOKUP($A310,'urban rural'!$A$11:$S$336,17,FALSE)</f>
        <v>error</v>
      </c>
      <c r="BG310" s="424">
        <f t="shared" si="257"/>
        <v>1</v>
      </c>
      <c r="BH310" s="405" t="str">
        <f t="shared" si="239"/>
        <v>9999</v>
      </c>
      <c r="BJ310" s="405" t="str">
        <f>VLOOKUP($A310,'urban rural'!$A$11:$S$336,18,FALSE)</f>
        <v>error</v>
      </c>
      <c r="BK310" s="424">
        <f t="shared" si="258"/>
        <v>1</v>
      </c>
      <c r="BL310" s="405" t="str">
        <f t="shared" si="240"/>
        <v>9999</v>
      </c>
      <c r="BN310" s="405" t="str">
        <f>VLOOKUP($A310,'urban rural'!$A$11:$S$336,19,FALSE)</f>
        <v>error</v>
      </c>
      <c r="BO310" s="424">
        <f t="shared" si="259"/>
        <v>1</v>
      </c>
      <c r="BP310" s="405" t="str">
        <f t="shared" si="241"/>
        <v>9999</v>
      </c>
      <c r="BQ310" s="167">
        <f>VLOOKUP(A310,'[1]average earnings workplace 2012'!$A$13:$GY$599,[1]lists1!$B$12,FALSE)</f>
        <v>10.55</v>
      </c>
      <c r="BR310" s="167" t="e">
        <f t="shared" si="242"/>
        <v>#N/A</v>
      </c>
      <c r="BS310" s="167" t="e">
        <f t="shared" si="243"/>
        <v>#N/A</v>
      </c>
    </row>
    <row r="311" spans="1:71" x14ac:dyDescent="0.25">
      <c r="A311" s="420" t="s">
        <v>297</v>
      </c>
      <c r="B311" s="167" t="str">
        <f t="shared" si="224"/>
        <v>SR</v>
      </c>
      <c r="C311" s="405" t="str">
        <f>VLOOKUP(A311,'urban rural'!$A$11:$B$336,2,FALSE)</f>
        <v>Significant Rural</v>
      </c>
      <c r="D311" s="167" t="str">
        <f t="shared" si="225"/>
        <v>Significant Rural</v>
      </c>
      <c r="F311" s="405">
        <f>VLOOKUP($A311,'urban rural'!$A$11:$S$336,4,FALSE)</f>
        <v>1.6910785619174435E-3</v>
      </c>
      <c r="G311" s="424">
        <f t="shared" si="244"/>
        <v>42</v>
      </c>
      <c r="H311" s="405">
        <f t="shared" si="226"/>
        <v>42</v>
      </c>
      <c r="J311" s="405">
        <f>VLOOKUP($A311,'urban rural'!$A$11:$S$336,5,FALSE)</f>
        <v>7.8561917443408793E-4</v>
      </c>
      <c r="K311" s="424">
        <f t="shared" si="245"/>
        <v>35</v>
      </c>
      <c r="L311" s="405">
        <f t="shared" si="227"/>
        <v>35</v>
      </c>
      <c r="N311" s="405">
        <f>VLOOKUP($A311,'urban rural'!$A$11:$S$336,6,FALSE)</f>
        <v>1.2234042553191488E-3</v>
      </c>
      <c r="O311" s="424">
        <f t="shared" si="246"/>
        <v>42</v>
      </c>
      <c r="P311" s="405">
        <f t="shared" si="228"/>
        <v>42</v>
      </c>
      <c r="R311" s="405">
        <f>VLOOKUP($A311,'urban rural'!$A$11:$S$336,7,FALSE)</f>
        <v>2.078792397825836E-3</v>
      </c>
      <c r="S311" s="424">
        <f t="shared" si="247"/>
        <v>50</v>
      </c>
      <c r="T311" s="405">
        <f t="shared" si="229"/>
        <v>50</v>
      </c>
      <c r="V311" s="405">
        <f>VLOOKUP($A311,'urban rural'!$A$11:$S$336,8,FALSE)</f>
        <v>1.2250332889480692E-3</v>
      </c>
      <c r="W311" s="424">
        <f t="shared" si="248"/>
        <v>45</v>
      </c>
      <c r="X311" s="405">
        <f t="shared" si="230"/>
        <v>45</v>
      </c>
      <c r="Z311" s="405">
        <f>VLOOKUP($A311,'urban rural'!$A$11:$S$336,9,FALSE)</f>
        <v>3.4620505992010651E-4</v>
      </c>
      <c r="AA311" s="424">
        <f t="shared" si="249"/>
        <v>30</v>
      </c>
      <c r="AB311" s="405">
        <f t="shared" si="231"/>
        <v>30</v>
      </c>
      <c r="AD311" s="405">
        <f>VLOOKUP($A311,'urban rural'!$A$11:$S$336,10,FALSE)</f>
        <v>7.712765957446809E-4</v>
      </c>
      <c r="AE311" s="424">
        <f t="shared" si="250"/>
        <v>49</v>
      </c>
      <c r="AF311" s="405">
        <f t="shared" si="232"/>
        <v>49</v>
      </c>
      <c r="AH311" s="405">
        <f>VLOOKUP($A311,'urban rural'!$A$11:$S$336,11,FALSE)</f>
        <v>8.7442698221242053E-4</v>
      </c>
      <c r="AI311" s="424">
        <f t="shared" si="251"/>
        <v>53</v>
      </c>
      <c r="AJ311" s="405">
        <f t="shared" si="233"/>
        <v>53</v>
      </c>
      <c r="AL311" s="405">
        <f>VLOOKUP($A311,'urban rural'!$A$11:$S$336,12,FALSE)</f>
        <v>4.6604527296937416E-4</v>
      </c>
      <c r="AM311" s="424">
        <f t="shared" si="252"/>
        <v>40</v>
      </c>
      <c r="AN311" s="405">
        <f t="shared" si="234"/>
        <v>40</v>
      </c>
      <c r="AP311" s="405">
        <f>VLOOKUP($A311,'urban rural'!$A$11:$S$336,13,FALSE)</f>
        <v>4.3941411451398136E-4</v>
      </c>
      <c r="AQ311" s="424">
        <f t="shared" si="253"/>
        <v>39</v>
      </c>
      <c r="AR311" s="405">
        <f t="shared" si="235"/>
        <v>39</v>
      </c>
      <c r="AT311" s="405">
        <f>VLOOKUP($A311,'urban rural'!$A$11:$S$336,14,FALSE)</f>
        <v>4.521276595744681E-4</v>
      </c>
      <c r="AU311" s="424">
        <f t="shared" si="254"/>
        <v>37</v>
      </c>
      <c r="AV311" s="405">
        <f t="shared" si="236"/>
        <v>37</v>
      </c>
      <c r="AX311" s="405">
        <f>VLOOKUP($A311,'urban rural'!$A$11:$S$336,15,FALSE)</f>
        <v>1.2043654156134156E-3</v>
      </c>
      <c r="AY311" s="424">
        <f t="shared" si="255"/>
        <v>49</v>
      </c>
      <c r="AZ311" s="405">
        <f t="shared" si="237"/>
        <v>49</v>
      </c>
      <c r="BB311" s="405" t="str">
        <f>VLOOKUP($A311,'urban rural'!$A$11:$S$336,16,FALSE)</f>
        <v>error</v>
      </c>
      <c r="BC311" s="424">
        <f t="shared" si="256"/>
        <v>1</v>
      </c>
      <c r="BD311" s="405" t="str">
        <f t="shared" si="238"/>
        <v>9999</v>
      </c>
      <c r="BF311" s="405" t="str">
        <f>VLOOKUP($A311,'urban rural'!$A$11:$S$336,17,FALSE)</f>
        <v>error</v>
      </c>
      <c r="BG311" s="424">
        <f t="shared" si="257"/>
        <v>1</v>
      </c>
      <c r="BH311" s="405" t="str">
        <f t="shared" si="239"/>
        <v>9999</v>
      </c>
      <c r="BJ311" s="405" t="str">
        <f>VLOOKUP($A311,'urban rural'!$A$11:$S$336,18,FALSE)</f>
        <v>error</v>
      </c>
      <c r="BK311" s="424">
        <f t="shared" si="258"/>
        <v>1</v>
      </c>
      <c r="BL311" s="405" t="str">
        <f t="shared" si="240"/>
        <v>9999</v>
      </c>
      <c r="BN311" s="405" t="str">
        <f>VLOOKUP($A311,'urban rural'!$A$11:$S$336,19,FALSE)</f>
        <v>error</v>
      </c>
      <c r="BO311" s="424">
        <f t="shared" si="259"/>
        <v>1</v>
      </c>
      <c r="BP311" s="405" t="str">
        <f t="shared" si="241"/>
        <v>9999</v>
      </c>
      <c r="BQ311" s="167">
        <f>VLOOKUP(A311,'[1]average earnings workplace 2012'!$A$13:$GY$599,[1]lists1!$B$12,FALSE)</f>
        <v>10.47</v>
      </c>
      <c r="BR311" s="167" t="e">
        <f t="shared" si="242"/>
        <v>#N/A</v>
      </c>
      <c r="BS311" s="167" t="e">
        <f t="shared" si="243"/>
        <v>#N/A</v>
      </c>
    </row>
    <row r="312" spans="1:71" x14ac:dyDescent="0.25">
      <c r="A312" s="420" t="s">
        <v>298</v>
      </c>
      <c r="B312" s="167" t="str">
        <f t="shared" si="224"/>
        <v>OU</v>
      </c>
      <c r="C312" s="405" t="str">
        <f>VLOOKUP(A312,'urban rural'!$A$11:$B$336,2,FALSE)</f>
        <v>Other Urban</v>
      </c>
      <c r="D312" s="167" t="str">
        <f t="shared" si="225"/>
        <v>Predominantly Urban</v>
      </c>
      <c r="F312" s="405">
        <f>VLOOKUP($A312,'urban rural'!$A$11:$S$336,4,FALSE)</f>
        <v>5.6703910614525135E-3</v>
      </c>
      <c r="G312" s="424">
        <f t="shared" si="244"/>
        <v>56</v>
      </c>
      <c r="H312" s="405">
        <f t="shared" si="226"/>
        <v>56</v>
      </c>
      <c r="J312" s="405">
        <f>VLOOKUP($A312,'urban rural'!$A$11:$S$336,5,FALSE)</f>
        <v>6.107011070110701E-3</v>
      </c>
      <c r="K312" s="424">
        <f t="shared" si="245"/>
        <v>56</v>
      </c>
      <c r="L312" s="405">
        <f t="shared" si="227"/>
        <v>56</v>
      </c>
      <c r="N312" s="405">
        <f>VLOOKUP($A312,'urban rural'!$A$11:$S$336,6,FALSE)</f>
        <v>6.4598540145985404E-3</v>
      </c>
      <c r="O312" s="424">
        <f t="shared" si="246"/>
        <v>55</v>
      </c>
      <c r="P312" s="405">
        <f t="shared" si="228"/>
        <v>55</v>
      </c>
      <c r="R312" s="405">
        <f>VLOOKUP($A312,'urban rural'!$A$11:$S$336,7,FALSE)</f>
        <v>7.5094918941606718E-3</v>
      </c>
      <c r="S312" s="424">
        <f t="shared" si="247"/>
        <v>56</v>
      </c>
      <c r="T312" s="405">
        <f t="shared" si="229"/>
        <v>56</v>
      </c>
      <c r="V312" s="405">
        <f>VLOOKUP($A312,'urban rural'!$A$11:$S$336,8,FALSE)</f>
        <v>1.6759776536312849E-3</v>
      </c>
      <c r="W312" s="424">
        <f t="shared" si="248"/>
        <v>49</v>
      </c>
      <c r="X312" s="405">
        <f t="shared" si="230"/>
        <v>49</v>
      </c>
      <c r="Z312" s="405">
        <f>VLOOKUP($A312,'urban rural'!$A$11:$S$336,9,FALSE)</f>
        <v>9.6863468634686347E-4</v>
      </c>
      <c r="AA312" s="424">
        <f t="shared" si="249"/>
        <v>51</v>
      </c>
      <c r="AB312" s="405">
        <f t="shared" si="231"/>
        <v>51</v>
      </c>
      <c r="AD312" s="405">
        <f>VLOOKUP($A312,'urban rural'!$A$11:$S$336,10,FALSE)</f>
        <v>8.5766423357664236E-4</v>
      </c>
      <c r="AE312" s="424">
        <f t="shared" si="250"/>
        <v>43</v>
      </c>
      <c r="AF312" s="405">
        <f t="shared" si="232"/>
        <v>43</v>
      </c>
      <c r="AH312" s="405">
        <f>VLOOKUP($A312,'urban rural'!$A$11:$S$336,11,FALSE)</f>
        <v>9.0916192069964773E-4</v>
      </c>
      <c r="AI312" s="424">
        <f t="shared" si="251"/>
        <v>45</v>
      </c>
      <c r="AJ312" s="405">
        <f t="shared" si="233"/>
        <v>45</v>
      </c>
      <c r="AL312" s="405">
        <f>VLOOKUP($A312,'urban rural'!$A$11:$S$336,12,FALSE)</f>
        <v>3.9944134078212287E-3</v>
      </c>
      <c r="AM312" s="424">
        <f t="shared" si="252"/>
        <v>55</v>
      </c>
      <c r="AN312" s="405">
        <f t="shared" si="234"/>
        <v>55</v>
      </c>
      <c r="AP312" s="405">
        <f>VLOOKUP($A312,'urban rural'!$A$11:$S$336,13,FALSE)</f>
        <v>5.1383763837638376E-3</v>
      </c>
      <c r="AQ312" s="424">
        <f t="shared" si="253"/>
        <v>56</v>
      </c>
      <c r="AR312" s="405">
        <f t="shared" si="235"/>
        <v>56</v>
      </c>
      <c r="AT312" s="405">
        <f>VLOOKUP($A312,'urban rural'!$A$11:$S$336,14,FALSE)</f>
        <v>5.593065693430657E-3</v>
      </c>
      <c r="AU312" s="424">
        <f t="shared" si="254"/>
        <v>55</v>
      </c>
      <c r="AV312" s="405">
        <f t="shared" si="236"/>
        <v>55</v>
      </c>
      <c r="AX312" s="405">
        <f>VLOOKUP($A312,'urban rural'!$A$11:$S$336,15,FALSE)</f>
        <v>6.6003299734610239E-3</v>
      </c>
      <c r="AY312" s="424">
        <f t="shared" si="255"/>
        <v>56</v>
      </c>
      <c r="AZ312" s="405">
        <f t="shared" si="237"/>
        <v>56</v>
      </c>
      <c r="BB312" s="405" t="str">
        <f>VLOOKUP($A312,'urban rural'!$A$11:$S$336,16,FALSE)</f>
        <v>error</v>
      </c>
      <c r="BC312" s="424">
        <f t="shared" si="256"/>
        <v>1</v>
      </c>
      <c r="BD312" s="405" t="str">
        <f t="shared" si="238"/>
        <v>9999</v>
      </c>
      <c r="BF312" s="405" t="str">
        <f>VLOOKUP($A312,'urban rural'!$A$11:$S$336,17,FALSE)</f>
        <v>error</v>
      </c>
      <c r="BG312" s="424">
        <f t="shared" si="257"/>
        <v>1</v>
      </c>
      <c r="BH312" s="405" t="str">
        <f t="shared" si="239"/>
        <v>9999</v>
      </c>
      <c r="BJ312" s="405" t="str">
        <f>VLOOKUP($A312,'urban rural'!$A$11:$S$336,18,FALSE)</f>
        <v>error</v>
      </c>
      <c r="BK312" s="424">
        <f t="shared" si="258"/>
        <v>1</v>
      </c>
      <c r="BL312" s="405" t="str">
        <f t="shared" si="240"/>
        <v>9999</v>
      </c>
      <c r="BN312" s="405" t="str">
        <f>VLOOKUP($A312,'urban rural'!$A$11:$S$336,19,FALSE)</f>
        <v>error</v>
      </c>
      <c r="BO312" s="424">
        <f t="shared" si="259"/>
        <v>1</v>
      </c>
      <c r="BP312" s="405" t="str">
        <f t="shared" si="241"/>
        <v>9999</v>
      </c>
      <c r="BQ312" s="167">
        <f>VLOOKUP(A312,'[1]average earnings workplace 2012'!$A$13:$GY$599,[1]lists1!$B$12,FALSE)</f>
        <v>14.88</v>
      </c>
      <c r="BR312" s="167" t="e">
        <f t="shared" si="242"/>
        <v>#N/A</v>
      </c>
      <c r="BS312" s="167" t="e">
        <f t="shared" si="243"/>
        <v>#N/A</v>
      </c>
    </row>
    <row r="313" spans="1:71" x14ac:dyDescent="0.25">
      <c r="A313" s="420" t="s">
        <v>299</v>
      </c>
      <c r="B313" s="167" t="str">
        <f t="shared" si="224"/>
        <v>SR</v>
      </c>
      <c r="C313" s="405" t="str">
        <f>VLOOKUP(A313,'urban rural'!$A$11:$B$336,2,FALSE)</f>
        <v>Significant Rural</v>
      </c>
      <c r="D313" s="167" t="str">
        <f t="shared" si="225"/>
        <v>Significant Rural</v>
      </c>
      <c r="F313" s="405">
        <f>VLOOKUP($A313,'urban rural'!$A$11:$S$336,4,FALSE)</f>
        <v>1.2894736842105263E-3</v>
      </c>
      <c r="G313" s="424">
        <f t="shared" si="244"/>
        <v>33</v>
      </c>
      <c r="H313" s="405">
        <f t="shared" si="226"/>
        <v>33</v>
      </c>
      <c r="J313" s="405">
        <f>VLOOKUP($A313,'urban rural'!$A$11:$S$336,5,FALSE)</f>
        <v>8.0392156862745098E-4</v>
      </c>
      <c r="K313" s="424">
        <f t="shared" si="245"/>
        <v>37</v>
      </c>
      <c r="L313" s="405">
        <f t="shared" si="227"/>
        <v>37</v>
      </c>
      <c r="N313" s="405">
        <f>VLOOKUP($A313,'urban rural'!$A$11:$S$336,6,FALSE)</f>
        <v>9.2267706302794018E-4</v>
      </c>
      <c r="O313" s="424">
        <f t="shared" si="246"/>
        <v>32</v>
      </c>
      <c r="P313" s="405">
        <f t="shared" si="228"/>
        <v>32</v>
      </c>
      <c r="R313" s="405">
        <f>VLOOKUP($A313,'urban rural'!$A$11:$S$336,7,FALSE)</f>
        <v>1.0518837626797351E-3</v>
      </c>
      <c r="S313" s="424">
        <f t="shared" si="247"/>
        <v>40</v>
      </c>
      <c r="T313" s="405">
        <f t="shared" si="229"/>
        <v>40</v>
      </c>
      <c r="V313" s="405">
        <f>VLOOKUP($A313,'urban rural'!$A$11:$S$336,8,FALSE)</f>
        <v>8.9473684210526316E-4</v>
      </c>
      <c r="W313" s="424">
        <f t="shared" si="248"/>
        <v>35</v>
      </c>
      <c r="X313" s="405">
        <f t="shared" si="230"/>
        <v>35</v>
      </c>
      <c r="Z313" s="405">
        <f>VLOOKUP($A313,'urban rural'!$A$11:$S$336,9,FALSE)</f>
        <v>3.8562091503267977E-4</v>
      </c>
      <c r="AA313" s="424">
        <f t="shared" si="249"/>
        <v>36</v>
      </c>
      <c r="AB313" s="405">
        <f t="shared" si="231"/>
        <v>36</v>
      </c>
      <c r="AD313" s="405">
        <f>VLOOKUP($A313,'urban rural'!$A$11:$S$336,10,FALSE)</f>
        <v>6.1728395061728394E-4</v>
      </c>
      <c r="AE313" s="424">
        <f t="shared" si="250"/>
        <v>42</v>
      </c>
      <c r="AF313" s="405">
        <f t="shared" si="232"/>
        <v>42</v>
      </c>
      <c r="AH313" s="405">
        <f>VLOOKUP($A313,'urban rural'!$A$11:$S$336,11,FALSE)</f>
        <v>6.2446572889100001E-4</v>
      </c>
      <c r="AI313" s="424">
        <f t="shared" si="251"/>
        <v>48</v>
      </c>
      <c r="AJ313" s="405">
        <f t="shared" si="233"/>
        <v>48</v>
      </c>
      <c r="AL313" s="405">
        <f>VLOOKUP($A313,'urban rural'!$A$11:$S$336,12,FALSE)</f>
        <v>3.9473684210526315E-4</v>
      </c>
      <c r="AM313" s="424">
        <f t="shared" si="252"/>
        <v>33</v>
      </c>
      <c r="AN313" s="405">
        <f t="shared" si="234"/>
        <v>33</v>
      </c>
      <c r="AP313" s="405">
        <f>VLOOKUP($A313,'urban rural'!$A$11:$S$336,13,FALSE)</f>
        <v>4.1830065359477122E-4</v>
      </c>
      <c r="AQ313" s="424">
        <f t="shared" si="253"/>
        <v>37</v>
      </c>
      <c r="AR313" s="405">
        <f t="shared" si="235"/>
        <v>37</v>
      </c>
      <c r="AT313" s="405">
        <f>VLOOKUP($A313,'urban rural'!$A$11:$S$336,14,FALSE)</f>
        <v>3.0539311241065624E-4</v>
      </c>
      <c r="AU313" s="424">
        <f t="shared" si="254"/>
        <v>27</v>
      </c>
      <c r="AV313" s="405">
        <f t="shared" si="236"/>
        <v>27</v>
      </c>
      <c r="AX313" s="405">
        <f>VLOOKUP($A313,'urban rural'!$A$11:$S$336,15,FALSE)</f>
        <v>4.2741803378873482E-4</v>
      </c>
      <c r="AY313" s="424">
        <f t="shared" si="255"/>
        <v>33</v>
      </c>
      <c r="AZ313" s="405">
        <f t="shared" si="237"/>
        <v>33</v>
      </c>
      <c r="BB313" s="405" t="str">
        <f>VLOOKUP($A313,'urban rural'!$A$11:$S$336,16,FALSE)</f>
        <v>error</v>
      </c>
      <c r="BC313" s="424">
        <f t="shared" si="256"/>
        <v>1</v>
      </c>
      <c r="BD313" s="405" t="str">
        <f t="shared" si="238"/>
        <v>9999</v>
      </c>
      <c r="BF313" s="405" t="str">
        <f>VLOOKUP($A313,'urban rural'!$A$11:$S$336,17,FALSE)</f>
        <v>error</v>
      </c>
      <c r="BG313" s="424">
        <f t="shared" si="257"/>
        <v>1</v>
      </c>
      <c r="BH313" s="405" t="str">
        <f t="shared" si="239"/>
        <v>9999</v>
      </c>
      <c r="BJ313" s="405" t="str">
        <f>VLOOKUP($A313,'urban rural'!$A$11:$S$336,18,FALSE)</f>
        <v>error</v>
      </c>
      <c r="BK313" s="424">
        <f t="shared" si="258"/>
        <v>1</v>
      </c>
      <c r="BL313" s="405" t="str">
        <f t="shared" si="240"/>
        <v>9999</v>
      </c>
      <c r="BN313" s="405" t="str">
        <f>VLOOKUP($A313,'urban rural'!$A$11:$S$336,19,FALSE)</f>
        <v>error</v>
      </c>
      <c r="BO313" s="424">
        <f t="shared" si="259"/>
        <v>1</v>
      </c>
      <c r="BP313" s="405" t="str">
        <f t="shared" si="241"/>
        <v>9999</v>
      </c>
      <c r="BQ313" s="167">
        <f>VLOOKUP(A313,'[1]average earnings workplace 2012'!$A$13:$GY$599,[1]lists1!$B$12,FALSE)</f>
        <v>16.41</v>
      </c>
      <c r="BR313" s="167" t="e">
        <f t="shared" si="242"/>
        <v>#N/A</v>
      </c>
      <c r="BS313" s="167" t="e">
        <f t="shared" si="243"/>
        <v>#N/A</v>
      </c>
    </row>
    <row r="314" spans="1:71" x14ac:dyDescent="0.25">
      <c r="A314" s="420" t="s">
        <v>300</v>
      </c>
      <c r="B314" s="167" t="str">
        <f t="shared" si="224"/>
        <v>R80</v>
      </c>
      <c r="C314" s="405" t="str">
        <f>VLOOKUP(A314,'urban rural'!$A$11:$B$336,2,FALSE)</f>
        <v>Rural 80</v>
      </c>
      <c r="D314" s="167" t="str">
        <f t="shared" si="225"/>
        <v>Predominantly Rural</v>
      </c>
      <c r="F314" s="405">
        <f>VLOOKUP($A314,'urban rural'!$A$11:$S$336,4,FALSE)</f>
        <v>6.2737642585551331E-4</v>
      </c>
      <c r="G314" s="424">
        <f t="shared" si="244"/>
        <v>22</v>
      </c>
      <c r="H314" s="405">
        <f t="shared" si="226"/>
        <v>22</v>
      </c>
      <c r="J314" s="405">
        <f>VLOOKUP($A314,'urban rural'!$A$11:$S$336,5,FALSE)</f>
        <v>3.402646502835539E-4</v>
      </c>
      <c r="K314" s="424">
        <f t="shared" si="245"/>
        <v>19</v>
      </c>
      <c r="L314" s="405">
        <f t="shared" si="227"/>
        <v>19</v>
      </c>
      <c r="N314" s="405">
        <f>VLOOKUP($A314,'urban rural'!$A$11:$S$336,6,FALSE)</f>
        <v>3.5647279549718574E-4</v>
      </c>
      <c r="O314" s="424">
        <f t="shared" si="246"/>
        <v>18</v>
      </c>
      <c r="P314" s="405">
        <f t="shared" si="228"/>
        <v>18</v>
      </c>
      <c r="R314" s="405">
        <f>VLOOKUP($A314,'urban rural'!$A$11:$S$336,7,FALSE)</f>
        <v>2.3464796502247498E-4</v>
      </c>
      <c r="S314" s="424">
        <f t="shared" si="247"/>
        <v>13</v>
      </c>
      <c r="T314" s="405">
        <f t="shared" si="229"/>
        <v>13</v>
      </c>
      <c r="V314" s="405">
        <f>VLOOKUP($A314,'urban rural'!$A$11:$S$336,8,FALSE)</f>
        <v>5.7034220532319393E-4</v>
      </c>
      <c r="W314" s="424">
        <f t="shared" si="248"/>
        <v>27</v>
      </c>
      <c r="X314" s="405">
        <f t="shared" si="230"/>
        <v>27</v>
      </c>
      <c r="Z314" s="405">
        <f>VLOOKUP($A314,'urban rural'!$A$11:$S$336,9,FALSE)</f>
        <v>1.8903591682419661E-4</v>
      </c>
      <c r="AA314" s="424">
        <f t="shared" si="249"/>
        <v>13</v>
      </c>
      <c r="AB314" s="405">
        <f t="shared" si="231"/>
        <v>13</v>
      </c>
      <c r="AD314" s="405">
        <f>VLOOKUP($A314,'urban rural'!$A$11:$S$336,10,FALSE)</f>
        <v>2.8142589118198874E-4</v>
      </c>
      <c r="AE314" s="424">
        <f t="shared" si="250"/>
        <v>19</v>
      </c>
      <c r="AF314" s="405">
        <f t="shared" si="232"/>
        <v>19</v>
      </c>
      <c r="AH314" s="405">
        <f>VLOOKUP($A314,'urban rural'!$A$11:$S$336,11,FALSE)</f>
        <v>1.9973167086275988E-4</v>
      </c>
      <c r="AI314" s="424">
        <f t="shared" si="251"/>
        <v>21</v>
      </c>
      <c r="AJ314" s="405">
        <f t="shared" si="233"/>
        <v>21</v>
      </c>
      <c r="AL314" s="405">
        <f>VLOOKUP($A314,'urban rural'!$A$11:$S$336,12,FALSE)</f>
        <v>7.6045627376425856E-5</v>
      </c>
      <c r="AM314" s="424">
        <f t="shared" si="252"/>
        <v>20</v>
      </c>
      <c r="AN314" s="405">
        <f t="shared" si="234"/>
        <v>20</v>
      </c>
      <c r="AP314" s="405">
        <f>VLOOKUP($A314,'urban rural'!$A$11:$S$336,13,FALSE)</f>
        <v>1.5122873345935726E-4</v>
      </c>
      <c r="AQ314" s="424">
        <f t="shared" si="253"/>
        <v>31</v>
      </c>
      <c r="AR314" s="405">
        <f t="shared" si="235"/>
        <v>31</v>
      </c>
      <c r="AT314" s="405">
        <f>VLOOKUP($A314,'urban rural'!$A$11:$S$336,14,FALSE)</f>
        <v>7.5046904315196998E-5</v>
      </c>
      <c r="AU314" s="424">
        <f t="shared" si="254"/>
        <v>23</v>
      </c>
      <c r="AV314" s="405">
        <f t="shared" si="236"/>
        <v>23</v>
      </c>
      <c r="AX314" s="405">
        <f>VLOOKUP($A314,'urban rural'!$A$11:$S$336,15,FALSE)</f>
        <v>3.491629415971511E-5</v>
      </c>
      <c r="AY314" s="424">
        <f t="shared" si="255"/>
        <v>12</v>
      </c>
      <c r="AZ314" s="405">
        <f t="shared" si="237"/>
        <v>12</v>
      </c>
      <c r="BB314" s="405" t="str">
        <f>VLOOKUP($A314,'urban rural'!$A$11:$S$336,16,FALSE)</f>
        <v>error</v>
      </c>
      <c r="BC314" s="424">
        <f t="shared" si="256"/>
        <v>1</v>
      </c>
      <c r="BD314" s="405" t="str">
        <f t="shared" si="238"/>
        <v>9999</v>
      </c>
      <c r="BF314" s="405" t="str">
        <f>VLOOKUP($A314,'urban rural'!$A$11:$S$336,17,FALSE)</f>
        <v>error</v>
      </c>
      <c r="BG314" s="424">
        <f t="shared" si="257"/>
        <v>1</v>
      </c>
      <c r="BH314" s="405" t="str">
        <f t="shared" si="239"/>
        <v>9999</v>
      </c>
      <c r="BJ314" s="405" t="str">
        <f>VLOOKUP($A314,'urban rural'!$A$11:$S$336,18,FALSE)</f>
        <v>error</v>
      </c>
      <c r="BK314" s="424">
        <f t="shared" si="258"/>
        <v>1</v>
      </c>
      <c r="BL314" s="405" t="str">
        <f t="shared" si="240"/>
        <v>9999</v>
      </c>
      <c r="BN314" s="405" t="str">
        <f>VLOOKUP($A314,'urban rural'!$A$11:$S$336,19,FALSE)</f>
        <v>error</v>
      </c>
      <c r="BO314" s="424">
        <f t="shared" si="259"/>
        <v>1</v>
      </c>
      <c r="BP314" s="405" t="str">
        <f t="shared" si="241"/>
        <v>9999</v>
      </c>
      <c r="BQ314" s="167">
        <f>VLOOKUP(A314,'[1]average earnings workplace 2012'!$A$13:$GY$599,[1]lists1!$B$12,FALSE)</f>
        <v>9.39</v>
      </c>
      <c r="BR314" s="167" t="e">
        <f t="shared" si="242"/>
        <v>#N/A</v>
      </c>
      <c r="BS314" s="167" t="e">
        <f t="shared" si="243"/>
        <v>#N/A</v>
      </c>
    </row>
    <row r="315" spans="1:71" x14ac:dyDescent="0.25">
      <c r="A315" s="420" t="s">
        <v>301</v>
      </c>
      <c r="B315" s="167" t="str">
        <f t="shared" si="224"/>
        <v>R80</v>
      </c>
      <c r="C315" s="405" t="str">
        <f>VLOOKUP(A315,'urban rural'!$A$11:$B$336,2,FALSE)</f>
        <v>Rural 80</v>
      </c>
      <c r="D315" s="167" t="str">
        <f t="shared" si="225"/>
        <v>Predominantly Rural</v>
      </c>
      <c r="F315" s="405">
        <f>VLOOKUP($A315,'urban rural'!$A$11:$S$336,4,FALSE)</f>
        <v>7.0050761421319794E-4</v>
      </c>
      <c r="G315" s="424">
        <f t="shared" si="244"/>
        <v>26</v>
      </c>
      <c r="H315" s="405">
        <f t="shared" si="226"/>
        <v>26</v>
      </c>
      <c r="J315" s="405">
        <f>VLOOKUP($A315,'urban rural'!$A$11:$S$336,5,FALSE)</f>
        <v>5.6795131845841786E-4</v>
      </c>
      <c r="K315" s="424">
        <f t="shared" si="245"/>
        <v>34</v>
      </c>
      <c r="L315" s="405">
        <f t="shared" si="227"/>
        <v>34</v>
      </c>
      <c r="N315" s="405">
        <f>VLOOKUP($A315,'urban rural'!$A$11:$S$336,6,FALSE)</f>
        <v>5.7575757575757571E-4</v>
      </c>
      <c r="O315" s="424">
        <f t="shared" si="246"/>
        <v>30</v>
      </c>
      <c r="P315" s="405">
        <f t="shared" si="228"/>
        <v>30</v>
      </c>
      <c r="R315" s="405">
        <f>VLOOKUP($A315,'urban rural'!$A$11:$S$336,7,FALSE)</f>
        <v>4.2187286165033973E-4</v>
      </c>
      <c r="S315" s="424">
        <f t="shared" si="247"/>
        <v>27</v>
      </c>
      <c r="T315" s="405">
        <f t="shared" si="229"/>
        <v>27</v>
      </c>
      <c r="V315" s="405">
        <f>VLOOKUP($A315,'urban rural'!$A$11:$S$336,8,FALSE)</f>
        <v>3.0456852791878173E-4</v>
      </c>
      <c r="W315" s="424">
        <f t="shared" si="248"/>
        <v>5</v>
      </c>
      <c r="X315" s="405">
        <f t="shared" si="230"/>
        <v>5</v>
      </c>
      <c r="Z315" s="405">
        <f>VLOOKUP($A315,'urban rural'!$A$11:$S$336,9,FALSE)</f>
        <v>1.7241379310344826E-4</v>
      </c>
      <c r="AA315" s="424">
        <f t="shared" si="249"/>
        <v>10</v>
      </c>
      <c r="AB315" s="405">
        <f t="shared" si="231"/>
        <v>10</v>
      </c>
      <c r="AD315" s="405">
        <f>VLOOKUP($A315,'urban rural'!$A$11:$S$336,10,FALSE)</f>
        <v>1.8181818181818181E-4</v>
      </c>
      <c r="AE315" s="424">
        <f t="shared" si="250"/>
        <v>7</v>
      </c>
      <c r="AF315" s="405">
        <f t="shared" si="232"/>
        <v>7</v>
      </c>
      <c r="AH315" s="405">
        <f>VLOOKUP($A315,'urban rural'!$A$11:$S$336,11,FALSE)</f>
        <v>1.5315678516011067E-4</v>
      </c>
      <c r="AI315" s="424">
        <f t="shared" si="251"/>
        <v>14</v>
      </c>
      <c r="AJ315" s="405">
        <f t="shared" si="233"/>
        <v>14</v>
      </c>
      <c r="AL315" s="405">
        <f>VLOOKUP($A315,'urban rural'!$A$11:$S$336,12,FALSE)</f>
        <v>3.9593908629441627E-4</v>
      </c>
      <c r="AM315" s="424">
        <f t="shared" si="252"/>
        <v>45</v>
      </c>
      <c r="AN315" s="405">
        <f t="shared" si="234"/>
        <v>45</v>
      </c>
      <c r="AP315" s="405">
        <f>VLOOKUP($A315,'urban rural'!$A$11:$S$336,13,FALSE)</f>
        <v>3.955375253549696E-4</v>
      </c>
      <c r="AQ315" s="424">
        <f t="shared" si="253"/>
        <v>45</v>
      </c>
      <c r="AR315" s="405">
        <f t="shared" si="235"/>
        <v>45</v>
      </c>
      <c r="AT315" s="405">
        <f>VLOOKUP($A315,'urban rural'!$A$11:$S$336,14,FALSE)</f>
        <v>3.8383838383838383E-4</v>
      </c>
      <c r="AU315" s="424">
        <f t="shared" si="254"/>
        <v>44</v>
      </c>
      <c r="AV315" s="405">
        <f t="shared" si="236"/>
        <v>44</v>
      </c>
      <c r="AX315" s="405">
        <f>VLOOKUP($A315,'urban rural'!$A$11:$S$336,15,FALSE)</f>
        <v>2.6871607649022909E-4</v>
      </c>
      <c r="AY315" s="424">
        <f t="shared" si="255"/>
        <v>38</v>
      </c>
      <c r="AZ315" s="405">
        <f t="shared" si="237"/>
        <v>38</v>
      </c>
      <c r="BB315" s="405" t="str">
        <f>VLOOKUP($A315,'urban rural'!$A$11:$S$336,16,FALSE)</f>
        <v>error</v>
      </c>
      <c r="BC315" s="424">
        <f t="shared" si="256"/>
        <v>1</v>
      </c>
      <c r="BD315" s="405" t="str">
        <f t="shared" si="238"/>
        <v>9999</v>
      </c>
      <c r="BF315" s="405" t="str">
        <f>VLOOKUP($A315,'urban rural'!$A$11:$S$336,17,FALSE)</f>
        <v>error</v>
      </c>
      <c r="BG315" s="424">
        <f t="shared" si="257"/>
        <v>1</v>
      </c>
      <c r="BH315" s="405" t="str">
        <f t="shared" si="239"/>
        <v>9999</v>
      </c>
      <c r="BJ315" s="405" t="str">
        <f>VLOOKUP($A315,'urban rural'!$A$11:$S$336,18,FALSE)</f>
        <v>error</v>
      </c>
      <c r="BK315" s="424">
        <f t="shared" si="258"/>
        <v>1</v>
      </c>
      <c r="BL315" s="405" t="str">
        <f t="shared" si="240"/>
        <v>9999</v>
      </c>
      <c r="BN315" s="405" t="str">
        <f>VLOOKUP($A315,'urban rural'!$A$11:$S$336,19,FALSE)</f>
        <v>error</v>
      </c>
      <c r="BO315" s="424">
        <f t="shared" si="259"/>
        <v>1</v>
      </c>
      <c r="BP315" s="405" t="str">
        <f t="shared" si="241"/>
        <v>9999</v>
      </c>
      <c r="BQ315" s="167">
        <f>VLOOKUP(A315,'[1]average earnings workplace 2012'!$A$13:$GY$599,[1]lists1!$B$12,FALSE)</f>
        <v>13.52</v>
      </c>
      <c r="BR315" s="167" t="e">
        <f t="shared" si="242"/>
        <v>#N/A</v>
      </c>
      <c r="BS315" s="167" t="e">
        <f t="shared" si="243"/>
        <v>#N/A</v>
      </c>
    </row>
    <row r="316" spans="1:71" x14ac:dyDescent="0.25">
      <c r="A316" s="420" t="s">
        <v>302</v>
      </c>
      <c r="B316" s="167" t="str">
        <f t="shared" si="224"/>
        <v>R50</v>
      </c>
      <c r="C316" s="405" t="str">
        <f>VLOOKUP(A316,'urban rural'!$A$11:$B$336,2,FALSE)</f>
        <v>Rural 50</v>
      </c>
      <c r="D316" s="167" t="str">
        <f t="shared" si="225"/>
        <v>Predominantly Rural</v>
      </c>
      <c r="F316" s="405">
        <f>VLOOKUP($A316,'urban rural'!$A$11:$S$336,4,FALSE)</f>
        <v>1.9873532068654018E-3</v>
      </c>
      <c r="G316" s="424">
        <f t="shared" si="244"/>
        <v>46</v>
      </c>
      <c r="H316" s="405">
        <f t="shared" si="226"/>
        <v>46</v>
      </c>
      <c r="J316" s="405">
        <f>VLOOKUP($A316,'urban rural'!$A$11:$S$336,5,FALSE)</f>
        <v>1.3291139240506329E-3</v>
      </c>
      <c r="K316" s="424">
        <f t="shared" si="245"/>
        <v>42</v>
      </c>
      <c r="L316" s="405">
        <f t="shared" si="227"/>
        <v>42</v>
      </c>
      <c r="N316" s="405">
        <f>VLOOKUP($A316,'urban rural'!$A$11:$S$336,6,FALSE)</f>
        <v>5.8664259927797833E-4</v>
      </c>
      <c r="O316" s="424">
        <f t="shared" si="246"/>
        <v>25</v>
      </c>
      <c r="P316" s="405">
        <f t="shared" si="228"/>
        <v>25</v>
      </c>
      <c r="R316" s="405">
        <f>VLOOKUP($A316,'urban rural'!$A$11:$S$336,7,FALSE)</f>
        <v>7.2054457762687791E-4</v>
      </c>
      <c r="S316" s="424">
        <f t="shared" si="247"/>
        <v>30</v>
      </c>
      <c r="T316" s="405">
        <f t="shared" si="229"/>
        <v>30</v>
      </c>
      <c r="V316" s="405">
        <f>VLOOKUP($A316,'urban rural'!$A$11:$S$336,8,FALSE)</f>
        <v>1.1924119241192412E-3</v>
      </c>
      <c r="W316" s="424">
        <f t="shared" si="248"/>
        <v>45</v>
      </c>
      <c r="X316" s="405">
        <f t="shared" si="230"/>
        <v>45</v>
      </c>
      <c r="Z316" s="405">
        <f>VLOOKUP($A316,'urban rural'!$A$11:$S$336,9,FALSE)</f>
        <v>7.5045207956600361E-4</v>
      </c>
      <c r="AA316" s="424">
        <f t="shared" si="249"/>
        <v>45</v>
      </c>
      <c r="AB316" s="405">
        <f t="shared" si="231"/>
        <v>45</v>
      </c>
      <c r="AD316" s="405">
        <f>VLOOKUP($A316,'urban rural'!$A$11:$S$336,10,FALSE)</f>
        <v>4.1516245487364619E-4</v>
      </c>
      <c r="AE316" s="424">
        <f t="shared" si="250"/>
        <v>35</v>
      </c>
      <c r="AF316" s="405">
        <f t="shared" si="232"/>
        <v>35</v>
      </c>
      <c r="AH316" s="405">
        <f>VLOOKUP($A316,'urban rural'!$A$11:$S$336,11,FALSE)</f>
        <v>5.1520582970030133E-4</v>
      </c>
      <c r="AI316" s="424">
        <f t="shared" si="251"/>
        <v>43</v>
      </c>
      <c r="AJ316" s="405">
        <f t="shared" si="233"/>
        <v>43</v>
      </c>
      <c r="AL316" s="405">
        <f>VLOOKUP($A316,'urban rural'!$A$11:$S$336,12,FALSE)</f>
        <v>7.9494128274616076E-4</v>
      </c>
      <c r="AM316" s="424">
        <f t="shared" si="252"/>
        <v>44</v>
      </c>
      <c r="AN316" s="405">
        <f t="shared" si="234"/>
        <v>44</v>
      </c>
      <c r="AP316" s="405">
        <f>VLOOKUP($A316,'urban rural'!$A$11:$S$336,13,FALSE)</f>
        <v>5.7866184448462931E-4</v>
      </c>
      <c r="AQ316" s="424">
        <f t="shared" si="253"/>
        <v>41</v>
      </c>
      <c r="AR316" s="405">
        <f t="shared" si="235"/>
        <v>41</v>
      </c>
      <c r="AT316" s="405">
        <f>VLOOKUP($A316,'urban rural'!$A$11:$S$336,14,FALSE)</f>
        <v>1.7148014440433214E-4</v>
      </c>
      <c r="AU316" s="424">
        <f t="shared" si="254"/>
        <v>19</v>
      </c>
      <c r="AV316" s="405">
        <f t="shared" si="236"/>
        <v>19</v>
      </c>
      <c r="AX316" s="405">
        <f>VLOOKUP($A316,'urban rural'!$A$11:$S$336,15,FALSE)</f>
        <v>2.0533874792657658E-4</v>
      </c>
      <c r="AY316" s="424">
        <f t="shared" si="255"/>
        <v>22</v>
      </c>
      <c r="AZ316" s="405">
        <f t="shared" si="237"/>
        <v>22</v>
      </c>
      <c r="BB316" s="405" t="str">
        <f>VLOOKUP($A316,'urban rural'!$A$11:$S$336,16,FALSE)</f>
        <v>error</v>
      </c>
      <c r="BC316" s="424">
        <f t="shared" si="256"/>
        <v>1</v>
      </c>
      <c r="BD316" s="405" t="str">
        <f t="shared" si="238"/>
        <v>9999</v>
      </c>
      <c r="BF316" s="405" t="str">
        <f>VLOOKUP($A316,'urban rural'!$A$11:$S$336,17,FALSE)</f>
        <v>error</v>
      </c>
      <c r="BG316" s="424">
        <f t="shared" si="257"/>
        <v>1</v>
      </c>
      <c r="BH316" s="405" t="str">
        <f t="shared" si="239"/>
        <v>9999</v>
      </c>
      <c r="BJ316" s="405" t="str">
        <f>VLOOKUP($A316,'urban rural'!$A$11:$S$336,18,FALSE)</f>
        <v>error</v>
      </c>
      <c r="BK316" s="424">
        <f t="shared" si="258"/>
        <v>1</v>
      </c>
      <c r="BL316" s="405" t="str">
        <f t="shared" si="240"/>
        <v>9999</v>
      </c>
      <c r="BN316" s="405" t="str">
        <f>VLOOKUP($A316,'urban rural'!$A$11:$S$336,19,FALSE)</f>
        <v>error</v>
      </c>
      <c r="BO316" s="424">
        <f t="shared" si="259"/>
        <v>1</v>
      </c>
      <c r="BP316" s="405" t="str">
        <f t="shared" si="241"/>
        <v>9999</v>
      </c>
      <c r="BQ316" s="167">
        <f>VLOOKUP(A316,'[1]average earnings workplace 2012'!$A$13:$GY$599,[1]lists1!$B$12,FALSE)</f>
        <v>10.65</v>
      </c>
      <c r="BR316" s="167" t="e">
        <f t="shared" si="242"/>
        <v>#N/A</v>
      </c>
      <c r="BS316" s="167" t="e">
        <f t="shared" si="243"/>
        <v>#N/A</v>
      </c>
    </row>
    <row r="317" spans="1:71" x14ac:dyDescent="0.25">
      <c r="A317" s="420" t="s">
        <v>303</v>
      </c>
      <c r="B317" s="167" t="str">
        <f t="shared" si="224"/>
        <v>R80</v>
      </c>
      <c r="C317" s="405" t="str">
        <f>VLOOKUP(A317,'urban rural'!$A$11:$B$336,2,FALSE)</f>
        <v>Rural 80</v>
      </c>
      <c r="D317" s="167" t="str">
        <f t="shared" si="225"/>
        <v>Predominantly Rural</v>
      </c>
      <c r="F317" s="405">
        <f>VLOOKUP($A317,'urban rural'!$A$11:$S$336,4,FALSE)</f>
        <v>2.9445073612684034E-4</v>
      </c>
      <c r="G317" s="424">
        <f t="shared" si="244"/>
        <v>3</v>
      </c>
      <c r="H317" s="405">
        <f t="shared" si="226"/>
        <v>3</v>
      </c>
      <c r="J317" s="405">
        <f>VLOOKUP($A317,'urban rural'!$A$11:$S$336,5,FALSE)</f>
        <v>2.4830699774266367E-4</v>
      </c>
      <c r="K317" s="424">
        <f t="shared" si="245"/>
        <v>9</v>
      </c>
      <c r="L317" s="405">
        <f t="shared" si="227"/>
        <v>9</v>
      </c>
      <c r="N317" s="405">
        <f>VLOOKUP($A317,'urban rural'!$A$11:$S$336,6,FALSE)</f>
        <v>2.9082774049217004E-4</v>
      </c>
      <c r="O317" s="424">
        <f t="shared" si="246"/>
        <v>10</v>
      </c>
      <c r="P317" s="405">
        <f t="shared" si="228"/>
        <v>10</v>
      </c>
      <c r="R317" s="405">
        <f>VLOOKUP($A317,'urban rural'!$A$11:$S$336,7,FALSE)</f>
        <v>1.6948624526208684E-4</v>
      </c>
      <c r="S317" s="424">
        <f t="shared" si="247"/>
        <v>7</v>
      </c>
      <c r="T317" s="405">
        <f t="shared" si="229"/>
        <v>7</v>
      </c>
      <c r="V317" s="405">
        <f>VLOOKUP($A317,'urban rural'!$A$11:$S$336,8,FALSE)</f>
        <v>2.2650056625141563E-4</v>
      </c>
      <c r="W317" s="424">
        <f t="shared" si="248"/>
        <v>2</v>
      </c>
      <c r="X317" s="405">
        <f t="shared" si="230"/>
        <v>2</v>
      </c>
      <c r="Z317" s="405">
        <f>VLOOKUP($A317,'urban rural'!$A$11:$S$336,9,FALSE)</f>
        <v>1.2415349887133183E-4</v>
      </c>
      <c r="AA317" s="424">
        <f t="shared" si="249"/>
        <v>3</v>
      </c>
      <c r="AB317" s="405">
        <f t="shared" si="231"/>
        <v>3</v>
      </c>
      <c r="AD317" s="405">
        <f>VLOOKUP($A317,'urban rural'!$A$11:$S$336,10,FALSE)</f>
        <v>2.2371364653243848E-4</v>
      </c>
      <c r="AE317" s="424">
        <f t="shared" si="250"/>
        <v>10</v>
      </c>
      <c r="AF317" s="405">
        <f t="shared" si="232"/>
        <v>10</v>
      </c>
      <c r="AH317" s="405">
        <f>VLOOKUP($A317,'urban rural'!$A$11:$S$336,11,FALSE)</f>
        <v>1.4038748354256808E-4</v>
      </c>
      <c r="AI317" s="424">
        <f t="shared" si="251"/>
        <v>12</v>
      </c>
      <c r="AJ317" s="405">
        <f t="shared" si="233"/>
        <v>12</v>
      </c>
      <c r="AL317" s="405">
        <f>VLOOKUP($A317,'urban rural'!$A$11:$S$336,12,FALSE)</f>
        <v>6.7950169875424693E-5</v>
      </c>
      <c r="AM317" s="424">
        <f t="shared" si="252"/>
        <v>19</v>
      </c>
      <c r="AN317" s="405">
        <f t="shared" si="234"/>
        <v>19</v>
      </c>
      <c r="AP317" s="405">
        <f>VLOOKUP($A317,'urban rural'!$A$11:$S$336,13,FALSE)</f>
        <v>1.2415349887133183E-4</v>
      </c>
      <c r="AQ317" s="424">
        <f t="shared" si="253"/>
        <v>28</v>
      </c>
      <c r="AR317" s="405">
        <f t="shared" si="235"/>
        <v>28</v>
      </c>
      <c r="AT317" s="405">
        <f>VLOOKUP($A317,'urban rural'!$A$11:$S$336,14,FALSE)</f>
        <v>7.8299776286353467E-5</v>
      </c>
      <c r="AU317" s="424">
        <f t="shared" si="254"/>
        <v>24</v>
      </c>
      <c r="AV317" s="405">
        <f t="shared" si="236"/>
        <v>24</v>
      </c>
      <c r="AX317" s="405">
        <f>VLOOKUP($A317,'urban rural'!$A$11:$S$336,15,FALSE)</f>
        <v>2.9098761719518771E-5</v>
      </c>
      <c r="AY317" s="424">
        <f t="shared" si="255"/>
        <v>11</v>
      </c>
      <c r="AZ317" s="405">
        <f t="shared" si="237"/>
        <v>11</v>
      </c>
      <c r="BB317" s="405" t="str">
        <f>VLOOKUP($A317,'urban rural'!$A$11:$S$336,16,FALSE)</f>
        <v>error</v>
      </c>
      <c r="BC317" s="424">
        <f t="shared" si="256"/>
        <v>1</v>
      </c>
      <c r="BD317" s="405" t="str">
        <f t="shared" si="238"/>
        <v>9999</v>
      </c>
      <c r="BF317" s="405" t="str">
        <f>VLOOKUP($A317,'urban rural'!$A$11:$S$336,17,FALSE)</f>
        <v>error</v>
      </c>
      <c r="BG317" s="424">
        <f t="shared" si="257"/>
        <v>1</v>
      </c>
      <c r="BH317" s="405" t="str">
        <f t="shared" si="239"/>
        <v>9999</v>
      </c>
      <c r="BJ317" s="405" t="str">
        <f>VLOOKUP($A317,'urban rural'!$A$11:$S$336,18,FALSE)</f>
        <v>error</v>
      </c>
      <c r="BK317" s="424">
        <f t="shared" si="258"/>
        <v>1</v>
      </c>
      <c r="BL317" s="405" t="str">
        <f t="shared" si="240"/>
        <v>9999</v>
      </c>
      <c r="BN317" s="405" t="str">
        <f>VLOOKUP($A317,'urban rural'!$A$11:$S$336,19,FALSE)</f>
        <v>error</v>
      </c>
      <c r="BO317" s="424">
        <f t="shared" si="259"/>
        <v>1</v>
      </c>
      <c r="BP317" s="405" t="str">
        <f t="shared" si="241"/>
        <v>9999</v>
      </c>
      <c r="BQ317" s="167">
        <f>VLOOKUP(A317,'[1]average earnings workplace 2012'!$A$13:$GY$599,[1]lists1!$B$12,FALSE)</f>
        <v>11.59</v>
      </c>
      <c r="BR317" s="167" t="e">
        <f t="shared" si="242"/>
        <v>#N/A</v>
      </c>
      <c r="BS317" s="167" t="e">
        <f t="shared" si="243"/>
        <v>#N/A</v>
      </c>
    </row>
    <row r="318" spans="1:71" x14ac:dyDescent="0.25">
      <c r="A318" s="420" t="s">
        <v>304</v>
      </c>
      <c r="B318" s="167" t="str">
        <f t="shared" si="224"/>
        <v>R80</v>
      </c>
      <c r="C318" s="405" t="str">
        <f>VLOOKUP(A318,'urban rural'!$A$11:$B$336,2,FALSE)</f>
        <v>Rural 80</v>
      </c>
      <c r="D318" s="167" t="str">
        <f t="shared" si="225"/>
        <v>Predominantly Rural</v>
      </c>
      <c r="F318" s="405">
        <f>VLOOKUP($A318,'urban rural'!$A$11:$S$336,4,FALSE)</f>
        <v>8.1553398058252426E-4</v>
      </c>
      <c r="G318" s="424">
        <f t="shared" si="244"/>
        <v>29</v>
      </c>
      <c r="H318" s="405">
        <f t="shared" si="226"/>
        <v>29</v>
      </c>
      <c r="J318" s="405">
        <f>VLOOKUP($A318,'urban rural'!$A$11:$S$336,5,FALSE)</f>
        <v>4.6242774566473987E-4</v>
      </c>
      <c r="K318" s="424">
        <f t="shared" si="245"/>
        <v>29</v>
      </c>
      <c r="L318" s="405">
        <f t="shared" si="227"/>
        <v>29</v>
      </c>
      <c r="N318" s="405">
        <f>VLOOKUP($A318,'urban rural'!$A$11:$S$336,6,FALSE)</f>
        <v>5.6351480420248324E-4</v>
      </c>
      <c r="O318" s="424">
        <f t="shared" si="246"/>
        <v>29</v>
      </c>
      <c r="P318" s="405">
        <f t="shared" si="228"/>
        <v>29</v>
      </c>
      <c r="R318" s="405">
        <f>VLOOKUP($A318,'urban rural'!$A$11:$S$336,7,FALSE)</f>
        <v>2.9801973983601218E-4</v>
      </c>
      <c r="S318" s="424">
        <f t="shared" si="247"/>
        <v>21</v>
      </c>
      <c r="T318" s="405">
        <f t="shared" si="229"/>
        <v>21</v>
      </c>
      <c r="V318" s="405">
        <f>VLOOKUP($A318,'urban rural'!$A$11:$S$336,8,FALSE)</f>
        <v>6.6990291262135923E-4</v>
      </c>
      <c r="W318" s="424">
        <f t="shared" si="248"/>
        <v>33</v>
      </c>
      <c r="X318" s="405">
        <f t="shared" si="230"/>
        <v>33</v>
      </c>
      <c r="Z318" s="405">
        <f>VLOOKUP($A318,'urban rural'!$A$11:$S$336,9,FALSE)</f>
        <v>2.6974951830443161E-4</v>
      </c>
      <c r="AA318" s="424">
        <f t="shared" si="249"/>
        <v>28</v>
      </c>
      <c r="AB318" s="405">
        <f t="shared" si="231"/>
        <v>28</v>
      </c>
      <c r="AD318" s="405">
        <f>VLOOKUP($A318,'urban rural'!$A$11:$S$336,10,FALSE)</f>
        <v>4.5845272206303727E-4</v>
      </c>
      <c r="AE318" s="424">
        <f t="shared" si="250"/>
        <v>38</v>
      </c>
      <c r="AF318" s="405">
        <f t="shared" si="232"/>
        <v>38</v>
      </c>
      <c r="AH318" s="405">
        <f>VLOOKUP($A318,'urban rural'!$A$11:$S$336,11,FALSE)</f>
        <v>2.5682961221945339E-4</v>
      </c>
      <c r="AI318" s="424">
        <f t="shared" si="251"/>
        <v>31</v>
      </c>
      <c r="AJ318" s="405">
        <f t="shared" si="233"/>
        <v>31</v>
      </c>
      <c r="AL318" s="405">
        <f>VLOOKUP($A318,'urban rural'!$A$11:$S$336,12,FALSE)</f>
        <v>1.4563106796116506E-4</v>
      </c>
      <c r="AM318" s="424">
        <f t="shared" si="252"/>
        <v>33</v>
      </c>
      <c r="AN318" s="405">
        <f t="shared" si="234"/>
        <v>33</v>
      </c>
      <c r="AP318" s="405">
        <f>VLOOKUP($A318,'urban rural'!$A$11:$S$336,13,FALSE)</f>
        <v>2.0231213872832371E-4</v>
      </c>
      <c r="AQ318" s="424">
        <f t="shared" si="253"/>
        <v>36</v>
      </c>
      <c r="AR318" s="405">
        <f t="shared" si="235"/>
        <v>36</v>
      </c>
      <c r="AT318" s="405">
        <f>VLOOKUP($A318,'urban rural'!$A$11:$S$336,14,FALSE)</f>
        <v>1.0506208213944603E-4</v>
      </c>
      <c r="AU318" s="424">
        <f t="shared" si="254"/>
        <v>30</v>
      </c>
      <c r="AV318" s="405">
        <f t="shared" si="236"/>
        <v>30</v>
      </c>
      <c r="AX318" s="405">
        <f>VLOOKUP($A318,'urban rural'!$A$11:$S$336,15,FALSE)</f>
        <v>4.1190127616558804E-5</v>
      </c>
      <c r="AY318" s="424">
        <f t="shared" si="255"/>
        <v>13</v>
      </c>
      <c r="AZ318" s="405">
        <f t="shared" si="237"/>
        <v>13</v>
      </c>
      <c r="BB318" s="405" t="str">
        <f>VLOOKUP($A318,'urban rural'!$A$11:$S$336,16,FALSE)</f>
        <v>error</v>
      </c>
      <c r="BC318" s="424">
        <f t="shared" si="256"/>
        <v>1</v>
      </c>
      <c r="BD318" s="405" t="str">
        <f t="shared" si="238"/>
        <v>9999</v>
      </c>
      <c r="BF318" s="405" t="str">
        <f>VLOOKUP($A318,'urban rural'!$A$11:$S$336,17,FALSE)</f>
        <v>error</v>
      </c>
      <c r="BG318" s="424">
        <f t="shared" si="257"/>
        <v>1</v>
      </c>
      <c r="BH318" s="405" t="str">
        <f t="shared" si="239"/>
        <v>9999</v>
      </c>
      <c r="BJ318" s="405" t="str">
        <f>VLOOKUP($A318,'urban rural'!$A$11:$S$336,18,FALSE)</f>
        <v>error</v>
      </c>
      <c r="BK318" s="424">
        <f t="shared" si="258"/>
        <v>1</v>
      </c>
      <c r="BL318" s="405" t="str">
        <f t="shared" si="240"/>
        <v>9999</v>
      </c>
      <c r="BN318" s="405" t="str">
        <f>VLOOKUP($A318,'urban rural'!$A$11:$S$336,19,FALSE)</f>
        <v>error</v>
      </c>
      <c r="BO318" s="424">
        <f t="shared" si="259"/>
        <v>1</v>
      </c>
      <c r="BP318" s="405" t="str">
        <f t="shared" si="241"/>
        <v>9999</v>
      </c>
      <c r="BQ318" s="167">
        <f>VLOOKUP(A318,'[1]average earnings workplace 2012'!$A$13:$GY$599,[1]lists1!$B$12,FALSE)</f>
        <v>12.21</v>
      </c>
      <c r="BR318" s="167" t="e">
        <f t="shared" si="242"/>
        <v>#N/A</v>
      </c>
      <c r="BS318" s="167" t="e">
        <f t="shared" si="243"/>
        <v>#N/A</v>
      </c>
    </row>
    <row r="319" spans="1:71" x14ac:dyDescent="0.25">
      <c r="A319" s="420" t="s">
        <v>305</v>
      </c>
      <c r="B319" s="167" t="str">
        <f t="shared" si="224"/>
        <v>R80</v>
      </c>
      <c r="C319" s="405" t="str">
        <f>VLOOKUP(A319,'urban rural'!$A$11:$B$336,2,FALSE)</f>
        <v>Rural 80</v>
      </c>
      <c r="D319" s="167" t="str">
        <f t="shared" si="225"/>
        <v>Predominantly Rural</v>
      </c>
      <c r="F319" s="405">
        <f>VLOOKUP($A319,'urban rural'!$A$11:$S$336,4,FALSE)</f>
        <v>1.5625000000000001E-3</v>
      </c>
      <c r="G319" s="424">
        <f t="shared" si="244"/>
        <v>47</v>
      </c>
      <c r="H319" s="405">
        <f t="shared" si="226"/>
        <v>47</v>
      </c>
      <c r="J319" s="405">
        <f>VLOOKUP($A319,'urban rural'!$A$11:$S$336,5,FALSE)</f>
        <v>8.8319088319088323E-4</v>
      </c>
      <c r="K319" s="424">
        <f t="shared" si="245"/>
        <v>45</v>
      </c>
      <c r="L319" s="405">
        <f t="shared" si="227"/>
        <v>45</v>
      </c>
      <c r="N319" s="405">
        <f>VLOOKUP($A319,'urban rural'!$A$11:$S$336,6,FALSE)</f>
        <v>1.2857142857142856E-3</v>
      </c>
      <c r="O319" s="424">
        <f t="shared" si="246"/>
        <v>46</v>
      </c>
      <c r="P319" s="405">
        <f t="shared" si="228"/>
        <v>46</v>
      </c>
      <c r="R319" s="405">
        <f>VLOOKUP($A319,'urban rural'!$A$11:$S$336,7,FALSE)</f>
        <v>6.718642137083043E-4</v>
      </c>
      <c r="S319" s="424">
        <f t="shared" si="247"/>
        <v>38</v>
      </c>
      <c r="T319" s="405">
        <f t="shared" si="229"/>
        <v>38</v>
      </c>
      <c r="V319" s="405">
        <f>VLOOKUP($A319,'urban rural'!$A$11:$S$336,8,FALSE)</f>
        <v>1.1647727272727272E-3</v>
      </c>
      <c r="W319" s="424">
        <f t="shared" si="248"/>
        <v>43</v>
      </c>
      <c r="X319" s="405">
        <f t="shared" si="230"/>
        <v>43</v>
      </c>
      <c r="Z319" s="405">
        <f>VLOOKUP($A319,'urban rural'!$A$11:$S$336,9,FALSE)</f>
        <v>4.2735042735042735E-4</v>
      </c>
      <c r="AA319" s="424">
        <f t="shared" si="249"/>
        <v>38</v>
      </c>
      <c r="AB319" s="405">
        <f t="shared" si="231"/>
        <v>38</v>
      </c>
      <c r="AD319" s="405">
        <f>VLOOKUP($A319,'urban rural'!$A$11:$S$336,10,FALSE)</f>
        <v>8.8571428571428568E-4</v>
      </c>
      <c r="AE319" s="424">
        <f t="shared" si="250"/>
        <v>48</v>
      </c>
      <c r="AF319" s="405">
        <f t="shared" si="232"/>
        <v>48</v>
      </c>
      <c r="AH319" s="405">
        <f>VLOOKUP($A319,'urban rural'!$A$11:$S$336,11,FALSE)</f>
        <v>5.9667839585498129E-4</v>
      </c>
      <c r="AI319" s="424">
        <f t="shared" si="251"/>
        <v>48</v>
      </c>
      <c r="AJ319" s="405">
        <f t="shared" si="233"/>
        <v>48</v>
      </c>
      <c r="AL319" s="405">
        <f>VLOOKUP($A319,'urban rural'!$A$11:$S$336,12,FALSE)</f>
        <v>3.9772727272727274E-4</v>
      </c>
      <c r="AM319" s="424">
        <f t="shared" si="252"/>
        <v>46</v>
      </c>
      <c r="AN319" s="405">
        <f t="shared" si="234"/>
        <v>46</v>
      </c>
      <c r="AP319" s="405">
        <f>VLOOKUP($A319,'urban rural'!$A$11:$S$336,13,FALSE)</f>
        <v>4.5584045584045582E-4</v>
      </c>
      <c r="AQ319" s="424">
        <f t="shared" si="253"/>
        <v>46</v>
      </c>
      <c r="AR319" s="405">
        <f t="shared" si="235"/>
        <v>46</v>
      </c>
      <c r="AT319" s="405">
        <f>VLOOKUP($A319,'urban rural'!$A$11:$S$336,14,FALSE)</f>
        <v>4.0000000000000002E-4</v>
      </c>
      <c r="AU319" s="424">
        <f t="shared" si="254"/>
        <v>45</v>
      </c>
      <c r="AV319" s="405">
        <f t="shared" si="236"/>
        <v>45</v>
      </c>
      <c r="AX319" s="405">
        <f>VLOOKUP($A319,'urban rural'!$A$11:$S$336,15,FALSE)</f>
        <v>7.5185817853323062E-5</v>
      </c>
      <c r="AY319" s="424">
        <f t="shared" si="255"/>
        <v>22</v>
      </c>
      <c r="AZ319" s="405">
        <f t="shared" si="237"/>
        <v>22</v>
      </c>
      <c r="BB319" s="405" t="str">
        <f>VLOOKUP($A319,'urban rural'!$A$11:$S$336,16,FALSE)</f>
        <v>error</v>
      </c>
      <c r="BC319" s="424">
        <f t="shared" si="256"/>
        <v>1</v>
      </c>
      <c r="BD319" s="405" t="str">
        <f t="shared" si="238"/>
        <v>9999</v>
      </c>
      <c r="BF319" s="405" t="str">
        <f>VLOOKUP($A319,'urban rural'!$A$11:$S$336,17,FALSE)</f>
        <v>error</v>
      </c>
      <c r="BG319" s="424">
        <f t="shared" si="257"/>
        <v>1</v>
      </c>
      <c r="BH319" s="405" t="str">
        <f t="shared" si="239"/>
        <v>9999</v>
      </c>
      <c r="BJ319" s="405" t="str">
        <f>VLOOKUP($A319,'urban rural'!$A$11:$S$336,18,FALSE)</f>
        <v>error</v>
      </c>
      <c r="BK319" s="424">
        <f t="shared" si="258"/>
        <v>1</v>
      </c>
      <c r="BL319" s="405" t="str">
        <f t="shared" si="240"/>
        <v>9999</v>
      </c>
      <c r="BN319" s="405" t="str">
        <f>VLOOKUP($A319,'urban rural'!$A$11:$S$336,19,FALSE)</f>
        <v>error</v>
      </c>
      <c r="BO319" s="424">
        <f t="shared" si="259"/>
        <v>1</v>
      </c>
      <c r="BP319" s="405" t="str">
        <f t="shared" si="241"/>
        <v>9999</v>
      </c>
      <c r="BQ319" s="167" t="str">
        <f>VLOOKUP(A319,'[1]average earnings workplace 2012'!$A$13:$GY$599,[1]lists1!$B$12,FALSE)</f>
        <v>&amp;^%</v>
      </c>
      <c r="BR319" s="167" t="e">
        <f t="shared" si="242"/>
        <v>#N/A</v>
      </c>
      <c r="BS319" s="167" t="str">
        <f t="shared" si="243"/>
        <v>9999</v>
      </c>
    </row>
    <row r="320" spans="1:71" x14ac:dyDescent="0.25">
      <c r="A320" s="420" t="s">
        <v>306</v>
      </c>
      <c r="B320" s="167" t="str">
        <f t="shared" si="224"/>
        <v>MU</v>
      </c>
      <c r="C320" s="405" t="str">
        <f>VLOOKUP(A320,'urban rural'!$A$11:$B$336,2,FALSE)</f>
        <v>Major Urban</v>
      </c>
      <c r="D320" s="167" t="str">
        <f t="shared" si="225"/>
        <v>Predominantly Urban</v>
      </c>
      <c r="F320" s="405">
        <f>VLOOKUP($A320,'urban rural'!$A$11:$S$336,4,FALSE)</f>
        <v>1.3662551440329218E-2</v>
      </c>
      <c r="G320" s="424">
        <f t="shared" si="244"/>
        <v>69</v>
      </c>
      <c r="H320" s="405">
        <f t="shared" si="226"/>
        <v>69</v>
      </c>
      <c r="J320" s="405">
        <f>VLOOKUP($A320,'urban rural'!$A$11:$S$336,5,FALSE)</f>
        <v>1.4175115207373272E-2</v>
      </c>
      <c r="K320" s="424">
        <f t="shared" si="245"/>
        <v>70</v>
      </c>
      <c r="L320" s="405">
        <f t="shared" si="227"/>
        <v>70</v>
      </c>
      <c r="N320" s="405">
        <f>VLOOKUP($A320,'urban rural'!$A$11:$S$336,6,FALSE)</f>
        <v>1.45902394106814E-2</v>
      </c>
      <c r="O320" s="424">
        <f t="shared" si="246"/>
        <v>70</v>
      </c>
      <c r="P320" s="405">
        <f t="shared" si="228"/>
        <v>70</v>
      </c>
      <c r="R320" s="405">
        <f>VLOOKUP($A320,'urban rural'!$A$11:$S$336,7,FALSE)</f>
        <v>1.1377600843599176E-2</v>
      </c>
      <c r="S320" s="424">
        <f t="shared" si="247"/>
        <v>70</v>
      </c>
      <c r="T320" s="405">
        <f t="shared" si="229"/>
        <v>70</v>
      </c>
      <c r="V320" s="405">
        <f>VLOOKUP($A320,'urban rural'!$A$11:$S$336,8,FALSE)</f>
        <v>5.35893918609968E-3</v>
      </c>
      <c r="W320" s="424">
        <f t="shared" si="248"/>
        <v>66</v>
      </c>
      <c r="X320" s="405">
        <f t="shared" si="230"/>
        <v>66</v>
      </c>
      <c r="Z320" s="405">
        <f>VLOOKUP($A320,'urban rural'!$A$11:$S$336,9,FALSE)</f>
        <v>4.5207373271889404E-3</v>
      </c>
      <c r="AA320" s="424">
        <f t="shared" si="249"/>
        <v>69</v>
      </c>
      <c r="AB320" s="405">
        <f t="shared" si="231"/>
        <v>69</v>
      </c>
      <c r="AD320" s="405">
        <f>VLOOKUP($A320,'urban rural'!$A$11:$S$336,10,FALSE)</f>
        <v>5.6169429097605895E-3</v>
      </c>
      <c r="AE320" s="424">
        <f t="shared" si="250"/>
        <v>70</v>
      </c>
      <c r="AF320" s="405">
        <f t="shared" si="232"/>
        <v>70</v>
      </c>
      <c r="AH320" s="405">
        <f>VLOOKUP($A320,'urban rural'!$A$11:$S$336,11,FALSE)</f>
        <v>3.3467673605160988E-3</v>
      </c>
      <c r="AI320" s="424">
        <f t="shared" si="251"/>
        <v>70</v>
      </c>
      <c r="AJ320" s="405">
        <f t="shared" si="233"/>
        <v>70</v>
      </c>
      <c r="AL320" s="405">
        <f>VLOOKUP($A320,'urban rural'!$A$11:$S$336,12,FALSE)</f>
        <v>8.3036122542295386E-3</v>
      </c>
      <c r="AM320" s="424">
        <f t="shared" si="252"/>
        <v>70</v>
      </c>
      <c r="AN320" s="405">
        <f t="shared" si="234"/>
        <v>70</v>
      </c>
      <c r="AP320" s="405">
        <f>VLOOKUP($A320,'urban rural'!$A$11:$S$336,13,FALSE)</f>
        <v>9.6543778801843321E-3</v>
      </c>
      <c r="AQ320" s="424">
        <f t="shared" si="253"/>
        <v>70</v>
      </c>
      <c r="AR320" s="405">
        <f t="shared" si="235"/>
        <v>70</v>
      </c>
      <c r="AT320" s="405">
        <f>VLOOKUP($A320,'urban rural'!$A$11:$S$336,14,FALSE)</f>
        <v>8.9732965009208104E-3</v>
      </c>
      <c r="AU320" s="424">
        <f t="shared" si="254"/>
        <v>70</v>
      </c>
      <c r="AV320" s="405">
        <f t="shared" si="236"/>
        <v>70</v>
      </c>
      <c r="AX320" s="405">
        <f>VLOOKUP($A320,'urban rural'!$A$11:$S$336,15,FALSE)</f>
        <v>8.0308334830830764E-3</v>
      </c>
      <c r="AY320" s="424">
        <f t="shared" si="255"/>
        <v>70</v>
      </c>
      <c r="AZ320" s="405">
        <f t="shared" si="237"/>
        <v>70</v>
      </c>
      <c r="BB320" s="405" t="str">
        <f>VLOOKUP($A320,'urban rural'!$A$11:$S$336,16,FALSE)</f>
        <v>error</v>
      </c>
      <c r="BC320" s="424">
        <f t="shared" si="256"/>
        <v>1</v>
      </c>
      <c r="BD320" s="405" t="str">
        <f t="shared" si="238"/>
        <v>9999</v>
      </c>
      <c r="BF320" s="405" t="str">
        <f>VLOOKUP($A320,'urban rural'!$A$11:$S$336,17,FALSE)</f>
        <v>error</v>
      </c>
      <c r="BG320" s="424">
        <f t="shared" si="257"/>
        <v>1</v>
      </c>
      <c r="BH320" s="405" t="str">
        <f t="shared" si="239"/>
        <v>9999</v>
      </c>
      <c r="BJ320" s="405" t="str">
        <f>VLOOKUP($A320,'urban rural'!$A$11:$S$336,18,FALSE)</f>
        <v>error</v>
      </c>
      <c r="BK320" s="424">
        <f t="shared" si="258"/>
        <v>1</v>
      </c>
      <c r="BL320" s="405" t="str">
        <f t="shared" si="240"/>
        <v>9999</v>
      </c>
      <c r="BN320" s="405" t="str">
        <f>VLOOKUP($A320,'urban rural'!$A$11:$S$336,19,FALSE)</f>
        <v>error</v>
      </c>
      <c r="BO320" s="424">
        <f t="shared" si="259"/>
        <v>1</v>
      </c>
      <c r="BP320" s="405" t="str">
        <f t="shared" si="241"/>
        <v>9999</v>
      </c>
      <c r="BQ320" s="167">
        <f>VLOOKUP(A320,'[1]average earnings workplace 2012'!$A$13:$GY$599,[1]lists1!$B$12,FALSE)</f>
        <v>20.02</v>
      </c>
      <c r="BR320" s="167" t="e">
        <f t="shared" si="242"/>
        <v>#N/A</v>
      </c>
      <c r="BS320" s="167" t="e">
        <f t="shared" si="243"/>
        <v>#N/A</v>
      </c>
    </row>
    <row r="321" spans="1:71" x14ac:dyDescent="0.25">
      <c r="A321" s="420" t="s">
        <v>307</v>
      </c>
      <c r="B321" s="167" t="str">
        <f t="shared" si="224"/>
        <v>OU</v>
      </c>
      <c r="C321" s="405" t="str">
        <f>VLOOKUP(A321,'urban rural'!$A$11:$B$336,2,FALSE)</f>
        <v>Other Urban</v>
      </c>
      <c r="D321" s="167" t="str">
        <f t="shared" si="225"/>
        <v>Predominantly Urban</v>
      </c>
      <c r="F321" s="405">
        <f>VLOOKUP($A321,'urban rural'!$A$11:$S$336,4,FALSE)</f>
        <v>5.9999999999999995E-4</v>
      </c>
      <c r="G321" s="424">
        <f t="shared" si="244"/>
        <v>13</v>
      </c>
      <c r="H321" s="405">
        <f t="shared" si="226"/>
        <v>13</v>
      </c>
      <c r="J321" s="405">
        <f>VLOOKUP($A321,'urban rural'!$A$11:$S$336,5,FALSE)</f>
        <v>2.3076923076923076E-4</v>
      </c>
      <c r="K321" s="424">
        <f t="shared" si="245"/>
        <v>11</v>
      </c>
      <c r="L321" s="405">
        <f t="shared" si="227"/>
        <v>11</v>
      </c>
      <c r="N321" s="405">
        <f>VLOOKUP($A321,'urban rural'!$A$11:$S$336,6,FALSE)</f>
        <v>1.6923076923076923E-4</v>
      </c>
      <c r="O321" s="424">
        <f t="shared" si="246"/>
        <v>6</v>
      </c>
      <c r="P321" s="405">
        <f t="shared" si="228"/>
        <v>6</v>
      </c>
      <c r="R321" s="405">
        <f>VLOOKUP($A321,'urban rural'!$A$11:$S$336,7,FALSE)</f>
        <v>1.7172157098245761E-4</v>
      </c>
      <c r="S321" s="424">
        <f t="shared" si="247"/>
        <v>4</v>
      </c>
      <c r="T321" s="405">
        <f t="shared" si="229"/>
        <v>4</v>
      </c>
      <c r="V321" s="405">
        <f>VLOOKUP($A321,'urban rural'!$A$11:$S$336,8,FALSE)</f>
        <v>5.9999999999999995E-4</v>
      </c>
      <c r="W321" s="424">
        <f t="shared" si="248"/>
        <v>17</v>
      </c>
      <c r="X321" s="405">
        <f t="shared" si="230"/>
        <v>17</v>
      </c>
      <c r="Z321" s="405">
        <f>VLOOKUP($A321,'urban rural'!$A$11:$S$336,9,FALSE)</f>
        <v>1.8461538461538461E-4</v>
      </c>
      <c r="AA321" s="424">
        <f t="shared" si="249"/>
        <v>12</v>
      </c>
      <c r="AB321" s="405">
        <f t="shared" si="231"/>
        <v>12</v>
      </c>
      <c r="AD321" s="405">
        <f>VLOOKUP($A321,'urban rural'!$A$11:$S$336,10,FALSE)</f>
        <v>1.3846153846153847E-4</v>
      </c>
      <c r="AE321" s="424">
        <f t="shared" si="250"/>
        <v>4</v>
      </c>
      <c r="AF321" s="405">
        <f t="shared" si="232"/>
        <v>4</v>
      </c>
      <c r="AH321" s="405">
        <f>VLOOKUP($A321,'urban rural'!$A$11:$S$336,11,FALSE)</f>
        <v>1.7172157098245761E-4</v>
      </c>
      <c r="AI321" s="424">
        <f t="shared" si="251"/>
        <v>6</v>
      </c>
      <c r="AJ321" s="405">
        <f t="shared" si="233"/>
        <v>6</v>
      </c>
      <c r="AL321" s="405">
        <f>VLOOKUP($A321,'urban rural'!$A$11:$S$336,12,FALSE)</f>
        <v>0</v>
      </c>
      <c r="AM321" s="424">
        <f t="shared" si="252"/>
        <v>1</v>
      </c>
      <c r="AN321" s="405">
        <f t="shared" si="234"/>
        <v>1</v>
      </c>
      <c r="AP321" s="405">
        <f>VLOOKUP($A321,'urban rural'!$A$11:$S$336,13,FALSE)</f>
        <v>4.6153846153846151E-5</v>
      </c>
      <c r="AQ321" s="424">
        <f t="shared" si="253"/>
        <v>12</v>
      </c>
      <c r="AR321" s="405">
        <f t="shared" si="235"/>
        <v>12</v>
      </c>
      <c r="AT321" s="405">
        <f>VLOOKUP($A321,'urban rural'!$A$11:$S$336,14,FALSE)</f>
        <v>4.6153846153846151E-5</v>
      </c>
      <c r="AU321" s="424">
        <f t="shared" si="254"/>
        <v>13</v>
      </c>
      <c r="AV321" s="405">
        <f t="shared" si="236"/>
        <v>13</v>
      </c>
      <c r="AX321" s="405">
        <f>VLOOKUP($A321,'urban rural'!$A$11:$S$336,15,FALSE)</f>
        <v>0</v>
      </c>
      <c r="AY321" s="424">
        <f t="shared" si="255"/>
        <v>1</v>
      </c>
      <c r="AZ321" s="405">
        <f t="shared" si="237"/>
        <v>1</v>
      </c>
      <c r="BB321" s="405" t="str">
        <f>VLOOKUP($A321,'urban rural'!$A$11:$S$336,16,FALSE)</f>
        <v>error</v>
      </c>
      <c r="BC321" s="424">
        <f t="shared" si="256"/>
        <v>1</v>
      </c>
      <c r="BD321" s="405" t="str">
        <f t="shared" si="238"/>
        <v>9999</v>
      </c>
      <c r="BF321" s="405" t="str">
        <f>VLOOKUP($A321,'urban rural'!$A$11:$S$336,17,FALSE)</f>
        <v>error</v>
      </c>
      <c r="BG321" s="424">
        <f t="shared" si="257"/>
        <v>1</v>
      </c>
      <c r="BH321" s="405" t="str">
        <f t="shared" si="239"/>
        <v>9999</v>
      </c>
      <c r="BJ321" s="405" t="str">
        <f>VLOOKUP($A321,'urban rural'!$A$11:$S$336,18,FALSE)</f>
        <v>error</v>
      </c>
      <c r="BK321" s="424">
        <f t="shared" si="258"/>
        <v>1</v>
      </c>
      <c r="BL321" s="405" t="str">
        <f t="shared" si="240"/>
        <v>9999</v>
      </c>
      <c r="BN321" s="405" t="str">
        <f>VLOOKUP($A321,'urban rural'!$A$11:$S$336,19,FALSE)</f>
        <v>error</v>
      </c>
      <c r="BO321" s="424">
        <f t="shared" si="259"/>
        <v>1</v>
      </c>
      <c r="BP321" s="405" t="str">
        <f t="shared" si="241"/>
        <v>9999</v>
      </c>
      <c r="BQ321" s="167">
        <f>VLOOKUP(A321,'[1]average earnings workplace 2012'!$A$13:$GY$599,[1]lists1!$B$12,FALSE)</f>
        <v>10.81</v>
      </c>
      <c r="BR321" s="167" t="e">
        <f t="shared" si="242"/>
        <v>#N/A</v>
      </c>
      <c r="BS321" s="167" t="e">
        <f t="shared" si="243"/>
        <v>#N/A</v>
      </c>
    </row>
    <row r="322" spans="1:71" x14ac:dyDescent="0.25">
      <c r="A322" s="420" t="s">
        <v>308</v>
      </c>
      <c r="B322" s="167" t="str">
        <f t="shared" si="224"/>
        <v>MU</v>
      </c>
      <c r="C322" s="405" t="str">
        <f>VLOOKUP(A322,'urban rural'!$A$11:$B$336,2,FALSE)</f>
        <v>Major Urban</v>
      </c>
      <c r="D322" s="167" t="str">
        <f t="shared" si="225"/>
        <v>Predominantly Urban</v>
      </c>
      <c r="F322" s="405">
        <f>VLOOKUP($A322,'urban rural'!$A$11:$S$336,4,FALSE)</f>
        <v>7.0512820512820518E-4</v>
      </c>
      <c r="G322" s="424">
        <f t="shared" si="244"/>
        <v>13</v>
      </c>
      <c r="H322" s="405">
        <f t="shared" si="226"/>
        <v>13</v>
      </c>
      <c r="J322" s="405">
        <f>VLOOKUP($A322,'urban rural'!$A$11:$S$336,5,FALSE)</f>
        <v>4.5165394402035624E-4</v>
      </c>
      <c r="K322" s="424">
        <f t="shared" si="245"/>
        <v>14</v>
      </c>
      <c r="L322" s="405">
        <f t="shared" si="227"/>
        <v>14</v>
      </c>
      <c r="N322" s="405">
        <f>VLOOKUP($A322,'urban rural'!$A$11:$S$336,6,FALSE)</f>
        <v>4.6158710085361995E-4</v>
      </c>
      <c r="O322" s="424">
        <f t="shared" si="246"/>
        <v>11</v>
      </c>
      <c r="P322" s="405">
        <f t="shared" si="228"/>
        <v>11</v>
      </c>
      <c r="R322" s="405">
        <f>VLOOKUP($A322,'urban rural'!$A$11:$S$336,7,FALSE)</f>
        <v>2.7521199626580139E-4</v>
      </c>
      <c r="S322" s="424">
        <f t="shared" si="247"/>
        <v>6</v>
      </c>
      <c r="T322" s="405">
        <f t="shared" si="229"/>
        <v>6</v>
      </c>
      <c r="V322" s="405">
        <f>VLOOKUP($A322,'urban rural'!$A$11:$S$336,8,FALSE)</f>
        <v>4.4551282051282052E-4</v>
      </c>
      <c r="W322" s="424">
        <f t="shared" si="248"/>
        <v>13</v>
      </c>
      <c r="X322" s="405">
        <f t="shared" si="230"/>
        <v>13</v>
      </c>
      <c r="Z322" s="405">
        <f>VLOOKUP($A322,'urban rural'!$A$11:$S$336,9,FALSE)</f>
        <v>1.653944020356234E-4</v>
      </c>
      <c r="AA322" s="424">
        <f t="shared" si="249"/>
        <v>8</v>
      </c>
      <c r="AB322" s="405">
        <f t="shared" si="231"/>
        <v>8</v>
      </c>
      <c r="AD322" s="405">
        <f>VLOOKUP($A322,'urban rural'!$A$11:$S$336,10,FALSE)</f>
        <v>2.4343977236800505E-4</v>
      </c>
      <c r="AE322" s="424">
        <f t="shared" si="250"/>
        <v>10</v>
      </c>
      <c r="AF322" s="405">
        <f t="shared" si="232"/>
        <v>10</v>
      </c>
      <c r="AH322" s="405">
        <f>VLOOKUP($A322,'urban rural'!$A$11:$S$336,11,FALSE)</f>
        <v>1.8306717968281382E-4</v>
      </c>
      <c r="AI322" s="424">
        <f t="shared" si="251"/>
        <v>10</v>
      </c>
      <c r="AJ322" s="405">
        <f t="shared" si="233"/>
        <v>10</v>
      </c>
      <c r="AL322" s="405">
        <f>VLOOKUP($A322,'urban rural'!$A$11:$S$336,12,FALSE)</f>
        <v>2.5961538461538461E-4</v>
      </c>
      <c r="AM322" s="424">
        <f t="shared" si="252"/>
        <v>17</v>
      </c>
      <c r="AN322" s="405">
        <f t="shared" si="234"/>
        <v>17</v>
      </c>
      <c r="AP322" s="405">
        <f>VLOOKUP($A322,'urban rural'!$A$11:$S$336,13,FALSE)</f>
        <v>2.8625954198473283E-4</v>
      </c>
      <c r="AQ322" s="424">
        <f t="shared" si="253"/>
        <v>18</v>
      </c>
      <c r="AR322" s="405">
        <f t="shared" si="235"/>
        <v>18</v>
      </c>
      <c r="AT322" s="405">
        <f>VLOOKUP($A322,'urban rural'!$A$11:$S$336,14,FALSE)</f>
        <v>2.1814732848561493E-4</v>
      </c>
      <c r="AU322" s="424">
        <f t="shared" si="254"/>
        <v>16</v>
      </c>
      <c r="AV322" s="405">
        <f t="shared" si="236"/>
        <v>16</v>
      </c>
      <c r="AX322" s="405">
        <f>VLOOKUP($A322,'urban rural'!$A$11:$S$336,15,FALSE)</f>
        <v>9.2144816582987566E-5</v>
      </c>
      <c r="AY322" s="424">
        <f t="shared" si="255"/>
        <v>7</v>
      </c>
      <c r="AZ322" s="405">
        <f t="shared" si="237"/>
        <v>7</v>
      </c>
      <c r="BB322" s="405" t="str">
        <f>VLOOKUP($A322,'urban rural'!$A$11:$S$336,16,FALSE)</f>
        <v>error</v>
      </c>
      <c r="BC322" s="424">
        <f t="shared" si="256"/>
        <v>1</v>
      </c>
      <c r="BD322" s="405" t="str">
        <f t="shared" si="238"/>
        <v>9999</v>
      </c>
      <c r="BF322" s="405" t="str">
        <f>VLOOKUP($A322,'urban rural'!$A$11:$S$336,17,FALSE)</f>
        <v>error</v>
      </c>
      <c r="BG322" s="424">
        <f t="shared" si="257"/>
        <v>1</v>
      </c>
      <c r="BH322" s="405" t="str">
        <f t="shared" si="239"/>
        <v>9999</v>
      </c>
      <c r="BJ322" s="405" t="str">
        <f>VLOOKUP($A322,'urban rural'!$A$11:$S$336,18,FALSE)</f>
        <v>error</v>
      </c>
      <c r="BK322" s="424">
        <f t="shared" si="258"/>
        <v>1</v>
      </c>
      <c r="BL322" s="405" t="str">
        <f t="shared" si="240"/>
        <v>9999</v>
      </c>
      <c r="BN322" s="405" t="str">
        <f>VLOOKUP($A322,'urban rural'!$A$11:$S$336,19,FALSE)</f>
        <v>error</v>
      </c>
      <c r="BO322" s="424">
        <f t="shared" si="259"/>
        <v>1</v>
      </c>
      <c r="BP322" s="405" t="str">
        <f t="shared" si="241"/>
        <v>9999</v>
      </c>
      <c r="BQ322" s="167">
        <f>VLOOKUP(A322,'[1]average earnings workplace 2012'!$A$13:$GY$599,[1]lists1!$B$12,FALSE)</f>
        <v>10.4</v>
      </c>
      <c r="BR322" s="167" t="e">
        <f t="shared" si="242"/>
        <v>#N/A</v>
      </c>
      <c r="BS322" s="167" t="e">
        <f t="shared" si="243"/>
        <v>#N/A</v>
      </c>
    </row>
    <row r="323" spans="1:71" x14ac:dyDescent="0.25">
      <c r="A323" s="420" t="s">
        <v>340</v>
      </c>
      <c r="B323" s="167" t="str">
        <f t="shared" si="224"/>
        <v>R50</v>
      </c>
      <c r="C323" s="405" t="str">
        <f>VLOOKUP(A323,'urban rural'!$A$11:$B$336,2,FALSE)</f>
        <v>Rural 50</v>
      </c>
      <c r="D323" s="167" t="str">
        <f t="shared" si="225"/>
        <v>Predominantly Rural</v>
      </c>
      <c r="F323" s="405">
        <f>VLOOKUP($A323,'urban rural'!$A$11:$S$336,4,FALSE)</f>
        <v>6.8749999999999996E-4</v>
      </c>
      <c r="G323" s="424">
        <f t="shared" si="244"/>
        <v>16</v>
      </c>
      <c r="H323" s="405">
        <f t="shared" si="226"/>
        <v>16</v>
      </c>
      <c r="J323" s="405">
        <f>VLOOKUP($A323,'urban rural'!$A$11:$S$336,5,FALSE)</f>
        <v>3.7068780801371331E-4</v>
      </c>
      <c r="K323" s="424">
        <f t="shared" si="245"/>
        <v>16</v>
      </c>
      <c r="L323" s="405">
        <f t="shared" si="227"/>
        <v>16</v>
      </c>
      <c r="N323" s="405">
        <f>VLOOKUP($A323,'urban rural'!$A$11:$S$336,6,FALSE)</f>
        <v>4.9553381539770307E-4</v>
      </c>
      <c r="O323" s="424">
        <f t="shared" si="246"/>
        <v>17</v>
      </c>
      <c r="P323" s="405">
        <f t="shared" si="228"/>
        <v>17</v>
      </c>
      <c r="R323" s="405">
        <f>VLOOKUP($A323,'urban rural'!$A$11:$S$336,7,FALSE)</f>
        <v>4.362859427971347E-4</v>
      </c>
      <c r="S323" s="424">
        <f t="shared" si="247"/>
        <v>20</v>
      </c>
      <c r="T323" s="405">
        <f t="shared" si="229"/>
        <v>20</v>
      </c>
      <c r="V323" s="405">
        <f>VLOOKUP($A323,'urban rural'!$A$11:$S$336,8,FALSE)</f>
        <v>5.3232758620689658E-4</v>
      </c>
      <c r="W323" s="424">
        <f t="shared" si="248"/>
        <v>23</v>
      </c>
      <c r="X323" s="405">
        <f t="shared" si="230"/>
        <v>23</v>
      </c>
      <c r="Z323" s="405">
        <f>VLOOKUP($A323,'urban rural'!$A$11:$S$336,9,FALSE)</f>
        <v>2.0998500107135204E-4</v>
      </c>
      <c r="AA323" s="424">
        <f t="shared" si="249"/>
        <v>18</v>
      </c>
      <c r="AB323" s="405">
        <f t="shared" si="231"/>
        <v>18</v>
      </c>
      <c r="AD323" s="405">
        <f>VLOOKUP($A323,'urban rural'!$A$11:$S$336,10,FALSE)</f>
        <v>2.7647809442790303E-4</v>
      </c>
      <c r="AE323" s="424">
        <f t="shared" si="250"/>
        <v>18</v>
      </c>
      <c r="AF323" s="405">
        <f t="shared" si="232"/>
        <v>18</v>
      </c>
      <c r="AH323" s="405">
        <f>VLOOKUP($A323,'urban rural'!$A$11:$S$336,11,FALSE)</f>
        <v>2.4637851916430096E-4</v>
      </c>
      <c r="AI323" s="424">
        <f t="shared" si="251"/>
        <v>24</v>
      </c>
      <c r="AJ323" s="405">
        <f t="shared" si="233"/>
        <v>24</v>
      </c>
      <c r="AL323" s="405">
        <f>VLOOKUP($A323,'urban rural'!$A$11:$S$336,12,FALSE)</f>
        <v>1.5517241379310346E-4</v>
      </c>
      <c r="AM323" s="424">
        <f t="shared" si="252"/>
        <v>16</v>
      </c>
      <c r="AN323" s="405">
        <f t="shared" si="234"/>
        <v>16</v>
      </c>
      <c r="AP323" s="405">
        <f>VLOOKUP($A323,'urban rural'!$A$11:$S$336,13,FALSE)</f>
        <v>1.6070280694236127E-4</v>
      </c>
      <c r="AQ323" s="424">
        <f t="shared" si="253"/>
        <v>20</v>
      </c>
      <c r="AR323" s="405">
        <f t="shared" si="235"/>
        <v>20</v>
      </c>
      <c r="AT323" s="405">
        <f>VLOOKUP($A323,'urban rural'!$A$11:$S$336,14,FALSE)</f>
        <v>2.1692896639727776E-4</v>
      </c>
      <c r="AU323" s="424">
        <f t="shared" si="254"/>
        <v>23</v>
      </c>
      <c r="AV323" s="405">
        <f t="shared" si="236"/>
        <v>23</v>
      </c>
      <c r="AX323" s="405">
        <f>VLOOKUP($A323,'urban rural'!$A$11:$S$336,15,FALSE)</f>
        <v>1.8990742363283374E-4</v>
      </c>
      <c r="AY323" s="424">
        <f t="shared" si="255"/>
        <v>21</v>
      </c>
      <c r="AZ323" s="405">
        <f t="shared" si="237"/>
        <v>21</v>
      </c>
      <c r="BB323" s="405" t="str">
        <f>VLOOKUP($A323,'urban rural'!$A$11:$S$336,16,FALSE)</f>
        <v>error</v>
      </c>
      <c r="BC323" s="424">
        <f t="shared" si="256"/>
        <v>1</v>
      </c>
      <c r="BD323" s="405" t="str">
        <f t="shared" si="238"/>
        <v>9999</v>
      </c>
      <c r="BF323" s="405" t="str">
        <f>VLOOKUP($A323,'urban rural'!$A$11:$S$336,17,FALSE)</f>
        <v>error</v>
      </c>
      <c r="BG323" s="424">
        <f t="shared" si="257"/>
        <v>1</v>
      </c>
      <c r="BH323" s="405" t="str">
        <f t="shared" si="239"/>
        <v>9999</v>
      </c>
      <c r="BJ323" s="405" t="str">
        <f>VLOOKUP($A323,'urban rural'!$A$11:$S$336,18,FALSE)</f>
        <v>error</v>
      </c>
      <c r="BK323" s="424">
        <f t="shared" si="258"/>
        <v>1</v>
      </c>
      <c r="BL323" s="405" t="str">
        <f t="shared" si="240"/>
        <v>9999</v>
      </c>
      <c r="BN323" s="405" t="str">
        <f>VLOOKUP($A323,'urban rural'!$A$11:$S$336,19,FALSE)</f>
        <v>error</v>
      </c>
      <c r="BO323" s="424">
        <f t="shared" si="259"/>
        <v>1</v>
      </c>
      <c r="BP323" s="405" t="str">
        <f t="shared" si="241"/>
        <v>9999</v>
      </c>
      <c r="BQ323" s="167">
        <f>VLOOKUP(A323,'[1]average earnings workplace 2012'!$A$13:$GY$599,[1]lists1!$B$12,FALSE)</f>
        <v>11.99</v>
      </c>
      <c r="BR323" s="167" t="e">
        <f t="shared" si="242"/>
        <v>#N/A</v>
      </c>
      <c r="BS323" s="167" t="e">
        <f t="shared" si="243"/>
        <v>#N/A</v>
      </c>
    </row>
    <row r="324" spans="1:71" x14ac:dyDescent="0.25">
      <c r="A324" s="420" t="s">
        <v>309</v>
      </c>
      <c r="B324" s="167" t="str">
        <f t="shared" si="224"/>
        <v>R50</v>
      </c>
      <c r="C324" s="405" t="str">
        <f>VLOOKUP(A324,'urban rural'!$A$11:$B$336,2,FALSE)</f>
        <v>Rural 50</v>
      </c>
      <c r="D324" s="167" t="str">
        <f t="shared" si="225"/>
        <v>Predominantly Rural</v>
      </c>
      <c r="F324" s="405">
        <f>VLOOKUP($A324,'urban rural'!$A$11:$S$336,4,FALSE)</f>
        <v>1.76522506619594E-3</v>
      </c>
      <c r="G324" s="424">
        <f t="shared" si="244"/>
        <v>42</v>
      </c>
      <c r="H324" s="405">
        <f t="shared" si="226"/>
        <v>42</v>
      </c>
      <c r="J324" s="405">
        <f>VLOOKUP($A324,'urban rural'!$A$11:$S$336,5,FALSE)</f>
        <v>1.353711790393013E-3</v>
      </c>
      <c r="K324" s="424">
        <f t="shared" si="245"/>
        <v>43</v>
      </c>
      <c r="L324" s="405">
        <f t="shared" si="227"/>
        <v>43</v>
      </c>
      <c r="N324" s="405">
        <f>VLOOKUP($A324,'urban rural'!$A$11:$S$336,6,FALSE)</f>
        <v>1.4939550949913643E-3</v>
      </c>
      <c r="O324" s="424">
        <f t="shared" si="246"/>
        <v>45</v>
      </c>
      <c r="P324" s="405">
        <f t="shared" si="228"/>
        <v>45</v>
      </c>
      <c r="R324" s="405">
        <f>VLOOKUP($A324,'urban rural'!$A$11:$S$336,7,FALSE)</f>
        <v>1.2397757451593182E-3</v>
      </c>
      <c r="S324" s="424">
        <f t="shared" si="247"/>
        <v>40</v>
      </c>
      <c r="T324" s="405">
        <f t="shared" si="229"/>
        <v>40</v>
      </c>
      <c r="V324" s="405">
        <f>VLOOKUP($A324,'urban rural'!$A$11:$S$336,8,FALSE)</f>
        <v>9.3556928508384816E-4</v>
      </c>
      <c r="W324" s="424">
        <f t="shared" si="248"/>
        <v>44</v>
      </c>
      <c r="X324" s="405">
        <f t="shared" si="230"/>
        <v>44</v>
      </c>
      <c r="Z324" s="405">
        <f>VLOOKUP($A324,'urban rural'!$A$11:$S$336,9,FALSE)</f>
        <v>5.3275109170305675E-4</v>
      </c>
      <c r="AA324" s="424">
        <f t="shared" si="249"/>
        <v>42</v>
      </c>
      <c r="AB324" s="405">
        <f t="shared" si="231"/>
        <v>42</v>
      </c>
      <c r="AD324" s="405">
        <f>VLOOKUP($A324,'urban rural'!$A$11:$S$336,10,FALSE)</f>
        <v>5.3540587219343691E-4</v>
      </c>
      <c r="AE324" s="424">
        <f t="shared" si="250"/>
        <v>41</v>
      </c>
      <c r="AF324" s="405">
        <f t="shared" si="232"/>
        <v>41</v>
      </c>
      <c r="AH324" s="405">
        <f>VLOOKUP($A324,'urban rural'!$A$11:$S$336,11,FALSE)</f>
        <v>5.1451623254753897E-4</v>
      </c>
      <c r="AI324" s="424">
        <f t="shared" si="251"/>
        <v>42</v>
      </c>
      <c r="AJ324" s="405">
        <f t="shared" si="233"/>
        <v>42</v>
      </c>
      <c r="AL324" s="405">
        <f>VLOOKUP($A324,'urban rural'!$A$11:$S$336,12,FALSE)</f>
        <v>8.2965578111209178E-4</v>
      </c>
      <c r="AM324" s="424">
        <f t="shared" si="252"/>
        <v>45</v>
      </c>
      <c r="AN324" s="405">
        <f t="shared" si="234"/>
        <v>45</v>
      </c>
      <c r="AP324" s="405">
        <f>VLOOKUP($A324,'urban rural'!$A$11:$S$336,13,FALSE)</f>
        <v>8.1222707423580782E-4</v>
      </c>
      <c r="AQ324" s="424">
        <f t="shared" si="253"/>
        <v>44</v>
      </c>
      <c r="AR324" s="405">
        <f t="shared" si="235"/>
        <v>44</v>
      </c>
      <c r="AT324" s="405">
        <f>VLOOKUP($A324,'urban rural'!$A$11:$S$336,14,FALSE)</f>
        <v>9.6718480138169262E-4</v>
      </c>
      <c r="AU324" s="424">
        <f t="shared" si="254"/>
        <v>45</v>
      </c>
      <c r="AV324" s="405">
        <f t="shared" si="236"/>
        <v>45</v>
      </c>
      <c r="AX324" s="405">
        <f>VLOOKUP($A324,'urban rural'!$A$11:$S$336,15,FALSE)</f>
        <v>7.2525951261177921E-4</v>
      </c>
      <c r="AY324" s="424">
        <f t="shared" si="255"/>
        <v>39</v>
      </c>
      <c r="AZ324" s="405">
        <f t="shared" si="237"/>
        <v>39</v>
      </c>
      <c r="BB324" s="405" t="str">
        <f>VLOOKUP($A324,'urban rural'!$A$11:$S$336,16,FALSE)</f>
        <v>error</v>
      </c>
      <c r="BC324" s="424">
        <f t="shared" si="256"/>
        <v>1</v>
      </c>
      <c r="BD324" s="405" t="str">
        <f t="shared" si="238"/>
        <v>9999</v>
      </c>
      <c r="BF324" s="405" t="str">
        <f>VLOOKUP($A324,'urban rural'!$A$11:$S$336,17,FALSE)</f>
        <v>error</v>
      </c>
      <c r="BG324" s="424">
        <f t="shared" si="257"/>
        <v>1</v>
      </c>
      <c r="BH324" s="405" t="str">
        <f t="shared" si="239"/>
        <v>9999</v>
      </c>
      <c r="BJ324" s="405" t="str">
        <f>VLOOKUP($A324,'urban rural'!$A$11:$S$336,18,FALSE)</f>
        <v>error</v>
      </c>
      <c r="BK324" s="424">
        <f t="shared" si="258"/>
        <v>1</v>
      </c>
      <c r="BL324" s="405" t="str">
        <f t="shared" si="240"/>
        <v>9999</v>
      </c>
      <c r="BN324" s="405" t="str">
        <f>VLOOKUP($A324,'urban rural'!$A$11:$S$336,19,FALSE)</f>
        <v>error</v>
      </c>
      <c r="BO324" s="424">
        <f t="shared" si="259"/>
        <v>1</v>
      </c>
      <c r="BP324" s="405" t="str">
        <f t="shared" si="241"/>
        <v>9999</v>
      </c>
      <c r="BQ324" s="167">
        <f>VLOOKUP(A324,'[1]average earnings workplace 2012'!$A$13:$GY$599,[1]lists1!$B$12,FALSE)</f>
        <v>16.190000000000001</v>
      </c>
      <c r="BR324" s="167" t="e">
        <f t="shared" si="242"/>
        <v>#N/A</v>
      </c>
      <c r="BS324" s="167" t="e">
        <f t="shared" si="243"/>
        <v>#N/A</v>
      </c>
    </row>
    <row r="325" spans="1:71" x14ac:dyDescent="0.25">
      <c r="A325" s="420" t="s">
        <v>310</v>
      </c>
      <c r="B325" s="167" t="str">
        <f t="shared" si="224"/>
        <v>OU</v>
      </c>
      <c r="C325" s="405" t="str">
        <f>VLOOKUP(A325,'urban rural'!$A$11:$B$336,2,FALSE)</f>
        <v>Other Urban</v>
      </c>
      <c r="D325" s="167" t="str">
        <f t="shared" si="225"/>
        <v>Predominantly Urban</v>
      </c>
      <c r="F325" s="405">
        <f>VLOOKUP($A325,'urban rural'!$A$11:$S$336,4,FALSE)</f>
        <v>1.9037508846426045E-3</v>
      </c>
      <c r="G325" s="424">
        <f t="shared" si="244"/>
        <v>38</v>
      </c>
      <c r="H325" s="405">
        <f t="shared" si="226"/>
        <v>38</v>
      </c>
      <c r="J325" s="405">
        <f>VLOOKUP($A325,'urban rural'!$A$11:$S$336,5,FALSE)</f>
        <v>1.2078651685393257E-3</v>
      </c>
      <c r="K325" s="424">
        <f t="shared" si="245"/>
        <v>37</v>
      </c>
      <c r="L325" s="405">
        <f t="shared" si="227"/>
        <v>37</v>
      </c>
      <c r="N325" s="405">
        <f>VLOOKUP($A325,'urban rural'!$A$11:$S$336,6,FALSE)</f>
        <v>1.3611111111111111E-3</v>
      </c>
      <c r="O325" s="424">
        <f t="shared" si="246"/>
        <v>35</v>
      </c>
      <c r="P325" s="405">
        <f t="shared" si="228"/>
        <v>35</v>
      </c>
      <c r="R325" s="405">
        <f>VLOOKUP($A325,'urban rural'!$A$11:$S$336,7,FALSE)</f>
        <v>1.3000467596003614E-3</v>
      </c>
      <c r="S325" s="424">
        <f t="shared" si="247"/>
        <v>36</v>
      </c>
      <c r="T325" s="405">
        <f t="shared" si="229"/>
        <v>36</v>
      </c>
      <c r="V325" s="405">
        <f>VLOOKUP($A325,'urban rural'!$A$11:$S$336,8,FALSE)</f>
        <v>1.5286624203821656E-3</v>
      </c>
      <c r="W325" s="424">
        <f t="shared" si="248"/>
        <v>48</v>
      </c>
      <c r="X325" s="405">
        <f t="shared" si="230"/>
        <v>48</v>
      </c>
      <c r="Z325" s="405">
        <f>VLOOKUP($A325,'urban rural'!$A$11:$S$336,9,FALSE)</f>
        <v>8.9185393258426964E-4</v>
      </c>
      <c r="AA325" s="424">
        <f t="shared" si="249"/>
        <v>50</v>
      </c>
      <c r="AB325" s="405">
        <f t="shared" si="231"/>
        <v>50</v>
      </c>
      <c r="AD325" s="405">
        <f>VLOOKUP($A325,'urban rural'!$A$11:$S$336,10,FALSE)</f>
        <v>1.0277777777777778E-3</v>
      </c>
      <c r="AE325" s="424">
        <f t="shared" si="250"/>
        <v>47</v>
      </c>
      <c r="AF325" s="405">
        <f t="shared" si="232"/>
        <v>47</v>
      </c>
      <c r="AH325" s="405">
        <f>VLOOKUP($A325,'urban rural'!$A$11:$S$336,11,FALSE)</f>
        <v>9.5464255162367557E-4</v>
      </c>
      <c r="AI325" s="424">
        <f t="shared" si="251"/>
        <v>46</v>
      </c>
      <c r="AJ325" s="405">
        <f t="shared" si="233"/>
        <v>46</v>
      </c>
      <c r="AL325" s="405">
        <f>VLOOKUP($A325,'urban rural'!$A$11:$S$336,12,FALSE)</f>
        <v>3.7508846426043878E-4</v>
      </c>
      <c r="AM325" s="424">
        <f t="shared" si="252"/>
        <v>34</v>
      </c>
      <c r="AN325" s="405">
        <f t="shared" si="234"/>
        <v>34</v>
      </c>
      <c r="AP325" s="405">
        <f>VLOOKUP($A325,'urban rural'!$A$11:$S$336,13,FALSE)</f>
        <v>3.1601123595505616E-4</v>
      </c>
      <c r="AQ325" s="424">
        <f t="shared" si="253"/>
        <v>29</v>
      </c>
      <c r="AR325" s="405">
        <f t="shared" si="235"/>
        <v>29</v>
      </c>
      <c r="AT325" s="405">
        <f>VLOOKUP($A325,'urban rural'!$A$11:$S$336,14,FALSE)</f>
        <v>3.3333333333333332E-4</v>
      </c>
      <c r="AU325" s="424">
        <f t="shared" si="254"/>
        <v>28</v>
      </c>
      <c r="AV325" s="405">
        <f t="shared" si="236"/>
        <v>28</v>
      </c>
      <c r="AX325" s="405">
        <f>VLOOKUP($A325,'urban rural'!$A$11:$S$336,15,FALSE)</f>
        <v>3.4540420797668579E-4</v>
      </c>
      <c r="AY325" s="424">
        <f t="shared" si="255"/>
        <v>30</v>
      </c>
      <c r="AZ325" s="405">
        <f t="shared" si="237"/>
        <v>30</v>
      </c>
      <c r="BB325" s="405" t="str">
        <f>VLOOKUP($A325,'urban rural'!$A$11:$S$336,16,FALSE)</f>
        <v>error</v>
      </c>
      <c r="BC325" s="424">
        <f t="shared" si="256"/>
        <v>1</v>
      </c>
      <c r="BD325" s="405" t="str">
        <f t="shared" si="238"/>
        <v>9999</v>
      </c>
      <c r="BF325" s="405" t="str">
        <f>VLOOKUP($A325,'urban rural'!$A$11:$S$336,17,FALSE)</f>
        <v>error</v>
      </c>
      <c r="BG325" s="424">
        <f t="shared" si="257"/>
        <v>1</v>
      </c>
      <c r="BH325" s="405" t="str">
        <f t="shared" si="239"/>
        <v>9999</v>
      </c>
      <c r="BJ325" s="405" t="str">
        <f>VLOOKUP($A325,'urban rural'!$A$11:$S$336,18,FALSE)</f>
        <v>error</v>
      </c>
      <c r="BK325" s="424">
        <f t="shared" si="258"/>
        <v>1</v>
      </c>
      <c r="BL325" s="405" t="str">
        <f t="shared" si="240"/>
        <v>9999</v>
      </c>
      <c r="BN325" s="405" t="str">
        <f>VLOOKUP($A325,'urban rural'!$A$11:$S$336,19,FALSE)</f>
        <v>error</v>
      </c>
      <c r="BO325" s="424">
        <f t="shared" si="259"/>
        <v>1</v>
      </c>
      <c r="BP325" s="405" t="str">
        <f t="shared" si="241"/>
        <v>9999</v>
      </c>
      <c r="BQ325" s="167">
        <f>VLOOKUP(A325,'[1]average earnings workplace 2012'!$A$13:$GY$599,[1]lists1!$B$12,FALSE)</f>
        <v>18.62</v>
      </c>
      <c r="BR325" s="167" t="e">
        <f t="shared" si="242"/>
        <v>#N/A</v>
      </c>
      <c r="BS325" s="167" t="e">
        <f t="shared" si="243"/>
        <v>#N/A</v>
      </c>
    </row>
    <row r="326" spans="1:71" x14ac:dyDescent="0.25">
      <c r="A326" s="420" t="s">
        <v>311</v>
      </c>
      <c r="B326" s="167" t="str">
        <f t="shared" si="224"/>
        <v>LU</v>
      </c>
      <c r="C326" s="405" t="str">
        <f>VLOOKUP(A326,'urban rural'!$A$11:$B$336,2,FALSE)</f>
        <v>Large Urban</v>
      </c>
      <c r="D326" s="167" t="str">
        <f t="shared" si="225"/>
        <v>Predominantly Urban</v>
      </c>
      <c r="F326" s="405">
        <f>VLOOKUP($A326,'urban rural'!$A$11:$S$336,4,FALSE)</f>
        <v>4.9573729081149348E-4</v>
      </c>
      <c r="G326" s="424">
        <f t="shared" si="244"/>
        <v>14</v>
      </c>
      <c r="H326" s="405">
        <f t="shared" si="226"/>
        <v>14</v>
      </c>
      <c r="J326" s="405">
        <f>VLOOKUP($A326,'urban rural'!$A$11:$S$336,5,FALSE)</f>
        <v>3.6186280679672747E-4</v>
      </c>
      <c r="K326" s="424">
        <f t="shared" si="245"/>
        <v>14</v>
      </c>
      <c r="L326" s="405">
        <f t="shared" si="227"/>
        <v>14</v>
      </c>
      <c r="N326" s="405">
        <f>VLOOKUP($A326,'urban rural'!$A$11:$S$336,6,FALSE)</f>
        <v>3.5412096521466625E-4</v>
      </c>
      <c r="O326" s="424">
        <f t="shared" si="246"/>
        <v>13</v>
      </c>
      <c r="P326" s="405">
        <f t="shared" si="228"/>
        <v>13</v>
      </c>
      <c r="R326" s="405">
        <f>VLOOKUP($A326,'urban rural'!$A$11:$S$336,7,FALSE)</f>
        <v>2.4150196474094387E-4</v>
      </c>
      <c r="S326" s="424">
        <f t="shared" si="247"/>
        <v>10</v>
      </c>
      <c r="T326" s="405">
        <f t="shared" si="229"/>
        <v>10</v>
      </c>
      <c r="V326" s="405">
        <f>VLOOKUP($A326,'urban rural'!$A$11:$S$336,8,FALSE)</f>
        <v>3.0312598673823806E-4</v>
      </c>
      <c r="W326" s="424">
        <f t="shared" si="248"/>
        <v>13</v>
      </c>
      <c r="X326" s="405">
        <f t="shared" si="230"/>
        <v>13</v>
      </c>
      <c r="Z326" s="405">
        <f>VLOOKUP($A326,'urban rural'!$A$11:$S$336,9,FALSE)</f>
        <v>1.2271869100062931E-4</v>
      </c>
      <c r="AA326" s="424">
        <f t="shared" si="249"/>
        <v>11</v>
      </c>
      <c r="AB326" s="405">
        <f t="shared" si="231"/>
        <v>11</v>
      </c>
      <c r="AD326" s="405">
        <f>VLOOKUP($A326,'urban rural'!$A$11:$S$336,10,FALSE)</f>
        <v>2.0369790034471951E-4</v>
      </c>
      <c r="AE326" s="424">
        <f t="shared" si="250"/>
        <v>15</v>
      </c>
      <c r="AF326" s="405">
        <f t="shared" si="232"/>
        <v>15</v>
      </c>
      <c r="AH326" s="405">
        <f>VLOOKUP($A326,'urban rural'!$A$11:$S$336,11,FALSE)</f>
        <v>1.7055168559530358E-4</v>
      </c>
      <c r="AI326" s="424">
        <f t="shared" si="251"/>
        <v>14</v>
      </c>
      <c r="AJ326" s="405">
        <f t="shared" si="233"/>
        <v>14</v>
      </c>
      <c r="AL326" s="405">
        <f>VLOOKUP($A326,'urban rural'!$A$11:$S$336,12,FALSE)</f>
        <v>1.9261130407325546E-4</v>
      </c>
      <c r="AM326" s="424">
        <f t="shared" si="252"/>
        <v>15</v>
      </c>
      <c r="AN326" s="405">
        <f t="shared" si="234"/>
        <v>15</v>
      </c>
      <c r="AP326" s="405">
        <f>VLOOKUP($A326,'urban rural'!$A$11:$S$336,13,FALSE)</f>
        <v>2.3599748269351794E-4</v>
      </c>
      <c r="AQ326" s="424">
        <f t="shared" si="253"/>
        <v>15</v>
      </c>
      <c r="AR326" s="405">
        <f t="shared" si="235"/>
        <v>15</v>
      </c>
      <c r="AT326" s="405">
        <f>VLOOKUP($A326,'urban rural'!$A$11:$S$336,14,FALSE)</f>
        <v>1.5042306486994671E-4</v>
      </c>
      <c r="AU326" s="424">
        <f t="shared" si="254"/>
        <v>14</v>
      </c>
      <c r="AV326" s="405">
        <f t="shared" si="236"/>
        <v>14</v>
      </c>
      <c r="AX326" s="405">
        <f>VLOOKUP($A326,'urban rural'!$A$11:$S$336,15,FALSE)</f>
        <v>7.0950279145640309E-5</v>
      </c>
      <c r="AY326" s="424">
        <f t="shared" si="255"/>
        <v>8</v>
      </c>
      <c r="AZ326" s="405">
        <f t="shared" si="237"/>
        <v>8</v>
      </c>
      <c r="BB326" s="405" t="str">
        <f>VLOOKUP($A326,'urban rural'!$A$11:$S$336,16,FALSE)</f>
        <v>error</v>
      </c>
      <c r="BC326" s="424">
        <f t="shared" si="256"/>
        <v>1</v>
      </c>
      <c r="BD326" s="405" t="str">
        <f t="shared" si="238"/>
        <v>9999</v>
      </c>
      <c r="BF326" s="405" t="str">
        <f>VLOOKUP($A326,'urban rural'!$A$11:$S$336,17,FALSE)</f>
        <v>error</v>
      </c>
      <c r="BG326" s="424">
        <f t="shared" si="257"/>
        <v>1</v>
      </c>
      <c r="BH326" s="405" t="str">
        <f t="shared" si="239"/>
        <v>9999</v>
      </c>
      <c r="BJ326" s="405" t="str">
        <f>VLOOKUP($A326,'urban rural'!$A$11:$S$336,18,FALSE)</f>
        <v>error</v>
      </c>
      <c r="BK326" s="424">
        <f t="shared" si="258"/>
        <v>1</v>
      </c>
      <c r="BL326" s="405" t="str">
        <f t="shared" si="240"/>
        <v>9999</v>
      </c>
      <c r="BN326" s="405" t="str">
        <f>VLOOKUP($A326,'urban rural'!$A$11:$S$336,19,FALSE)</f>
        <v>error</v>
      </c>
      <c r="BO326" s="424">
        <f t="shared" si="259"/>
        <v>1</v>
      </c>
      <c r="BP326" s="405" t="str">
        <f t="shared" si="241"/>
        <v>9999</v>
      </c>
      <c r="BQ326" s="167">
        <f>VLOOKUP(A326,'[1]average earnings workplace 2012'!$A$13:$GY$599,[1]lists1!$B$12,FALSE)</f>
        <v>12.1</v>
      </c>
      <c r="BR326" s="167" t="e">
        <f t="shared" si="242"/>
        <v>#N/A</v>
      </c>
      <c r="BS326" s="167" t="e">
        <f t="shared" si="243"/>
        <v>#N/A</v>
      </c>
    </row>
    <row r="327" spans="1:71" x14ac:dyDescent="0.25">
      <c r="A327" s="420" t="s">
        <v>312</v>
      </c>
      <c r="B327" s="167" t="str">
        <f t="shared" si="224"/>
        <v>MU</v>
      </c>
      <c r="C327" s="405" t="str">
        <f>VLOOKUP(A327,'urban rural'!$A$11:$B$336,2,FALSE)</f>
        <v>Major Urban</v>
      </c>
      <c r="D327" s="167" t="str">
        <f t="shared" si="225"/>
        <v>Predominantly Urban</v>
      </c>
      <c r="F327" s="405">
        <f>VLOOKUP($A327,'urban rural'!$A$11:$S$336,4,FALSE)</f>
        <v>1.8115183246073298E-3</v>
      </c>
      <c r="G327" s="424">
        <f t="shared" si="244"/>
        <v>33</v>
      </c>
      <c r="H327" s="405">
        <f t="shared" si="226"/>
        <v>33</v>
      </c>
      <c r="J327" s="405">
        <f>VLOOKUP($A327,'urban rural'!$A$11:$S$336,5,FALSE)</f>
        <v>1.1697722567287786E-3</v>
      </c>
      <c r="K327" s="424">
        <f t="shared" si="245"/>
        <v>29</v>
      </c>
      <c r="L327" s="405">
        <f t="shared" si="227"/>
        <v>29</v>
      </c>
      <c r="N327" s="405">
        <f>VLOOKUP($A327,'urban rural'!$A$11:$S$336,6,FALSE)</f>
        <v>1.3645621181262728E-3</v>
      </c>
      <c r="O327" s="424">
        <f t="shared" si="246"/>
        <v>29</v>
      </c>
      <c r="P327" s="405">
        <f t="shared" si="228"/>
        <v>29</v>
      </c>
      <c r="R327" s="405">
        <f>VLOOKUP($A327,'urban rural'!$A$11:$S$336,7,FALSE)</f>
        <v>1.045197360932689E-3</v>
      </c>
      <c r="S327" s="424">
        <f t="shared" si="247"/>
        <v>25</v>
      </c>
      <c r="T327" s="405">
        <f t="shared" si="229"/>
        <v>25</v>
      </c>
      <c r="V327" s="405">
        <f>VLOOKUP($A327,'urban rural'!$A$11:$S$336,8,FALSE)</f>
        <v>1.2670157068062828E-3</v>
      </c>
      <c r="W327" s="424">
        <f t="shared" si="248"/>
        <v>38</v>
      </c>
      <c r="X327" s="405">
        <f t="shared" si="230"/>
        <v>38</v>
      </c>
      <c r="Z327" s="405">
        <f>VLOOKUP($A327,'urban rural'!$A$11:$S$336,9,FALSE)</f>
        <v>6.2111801242236027E-4</v>
      </c>
      <c r="AA327" s="424">
        <f t="shared" si="249"/>
        <v>36</v>
      </c>
      <c r="AB327" s="405">
        <f t="shared" si="231"/>
        <v>36</v>
      </c>
      <c r="AD327" s="405">
        <f>VLOOKUP($A327,'urban rural'!$A$11:$S$336,10,FALSE)</f>
        <v>8.6558044806517309E-4</v>
      </c>
      <c r="AE327" s="424">
        <f t="shared" si="250"/>
        <v>36</v>
      </c>
      <c r="AF327" s="405">
        <f t="shared" si="232"/>
        <v>36</v>
      </c>
      <c r="AH327" s="405">
        <f>VLOOKUP($A327,'urban rural'!$A$11:$S$336,11,FALSE)</f>
        <v>7.1832699818015619E-4</v>
      </c>
      <c r="AI327" s="424">
        <f t="shared" si="251"/>
        <v>37</v>
      </c>
      <c r="AJ327" s="405">
        <f t="shared" si="233"/>
        <v>37</v>
      </c>
      <c r="AL327" s="405">
        <f>VLOOKUP($A327,'urban rural'!$A$11:$S$336,12,FALSE)</f>
        <v>5.4450261780104707E-4</v>
      </c>
      <c r="AM327" s="424">
        <f t="shared" si="252"/>
        <v>26</v>
      </c>
      <c r="AN327" s="405">
        <f t="shared" si="234"/>
        <v>26</v>
      </c>
      <c r="AP327" s="405">
        <f>VLOOKUP($A327,'urban rural'!$A$11:$S$336,13,FALSE)</f>
        <v>5.4865424430641818E-4</v>
      </c>
      <c r="AQ327" s="424">
        <f t="shared" si="253"/>
        <v>27</v>
      </c>
      <c r="AR327" s="405">
        <f t="shared" si="235"/>
        <v>27</v>
      </c>
      <c r="AT327" s="405">
        <f>VLOOKUP($A327,'urban rural'!$A$11:$S$336,14,FALSE)</f>
        <v>4.9898167006109983E-4</v>
      </c>
      <c r="AU327" s="424">
        <f t="shared" si="254"/>
        <v>24</v>
      </c>
      <c r="AV327" s="405">
        <f t="shared" si="236"/>
        <v>24</v>
      </c>
      <c r="AX327" s="405">
        <f>VLOOKUP($A327,'urban rural'!$A$11:$S$336,15,FALSE)</f>
        <v>3.2687036275253265E-4</v>
      </c>
      <c r="AY327" s="424">
        <f t="shared" si="255"/>
        <v>20</v>
      </c>
      <c r="AZ327" s="405">
        <f t="shared" si="237"/>
        <v>20</v>
      </c>
      <c r="BB327" s="405" t="str">
        <f>VLOOKUP($A327,'urban rural'!$A$11:$S$336,16,FALSE)</f>
        <v>error</v>
      </c>
      <c r="BC327" s="424">
        <f t="shared" si="256"/>
        <v>1</v>
      </c>
      <c r="BD327" s="405" t="str">
        <f t="shared" si="238"/>
        <v>9999</v>
      </c>
      <c r="BF327" s="405" t="str">
        <f>VLOOKUP($A327,'urban rural'!$A$11:$S$336,17,FALSE)</f>
        <v>error</v>
      </c>
      <c r="BG327" s="424">
        <f t="shared" si="257"/>
        <v>1</v>
      </c>
      <c r="BH327" s="405" t="str">
        <f t="shared" si="239"/>
        <v>9999</v>
      </c>
      <c r="BJ327" s="405" t="str">
        <f>VLOOKUP($A327,'urban rural'!$A$11:$S$336,18,FALSE)</f>
        <v>error</v>
      </c>
      <c r="BK327" s="424">
        <f t="shared" si="258"/>
        <v>1</v>
      </c>
      <c r="BL327" s="405" t="str">
        <f t="shared" si="240"/>
        <v>9999</v>
      </c>
      <c r="BN327" s="405" t="str">
        <f>VLOOKUP($A327,'urban rural'!$A$11:$S$336,19,FALSE)</f>
        <v>error</v>
      </c>
      <c r="BO327" s="424">
        <f t="shared" si="259"/>
        <v>1</v>
      </c>
      <c r="BP327" s="405" t="str">
        <f t="shared" si="241"/>
        <v>9999</v>
      </c>
      <c r="BQ327" s="167">
        <f>VLOOKUP(A327,'[1]average earnings workplace 2012'!$A$13:$GY$599,[1]lists1!$B$12,FALSE)</f>
        <v>13.64</v>
      </c>
      <c r="BR327" s="167" t="e">
        <f t="shared" si="242"/>
        <v>#N/A</v>
      </c>
      <c r="BS327" s="167" t="e">
        <f t="shared" si="243"/>
        <v>#N/A</v>
      </c>
    </row>
    <row r="328" spans="1:71" x14ac:dyDescent="0.25">
      <c r="A328" s="420" t="s">
        <v>313</v>
      </c>
      <c r="B328" s="167" t="str">
        <f t="shared" si="224"/>
        <v>LU</v>
      </c>
      <c r="C328" s="405" t="str">
        <f>VLOOKUP(A328,'urban rural'!$A$11:$B$336,2,FALSE)</f>
        <v>Large Urban</v>
      </c>
      <c r="D328" s="167" t="str">
        <f t="shared" si="225"/>
        <v>Predominantly Urban</v>
      </c>
      <c r="F328" s="405">
        <f>VLOOKUP($A328,'urban rural'!$A$11:$S$336,4,FALSE)</f>
        <v>2.2976501305483027E-3</v>
      </c>
      <c r="G328" s="424">
        <f t="shared" si="244"/>
        <v>27</v>
      </c>
      <c r="H328" s="405">
        <f t="shared" si="226"/>
        <v>27</v>
      </c>
      <c r="J328" s="405">
        <f>VLOOKUP($A328,'urban rural'!$A$11:$S$336,5,FALSE)</f>
        <v>2.2697795071335929E-3</v>
      </c>
      <c r="K328" s="424">
        <f t="shared" si="245"/>
        <v>27</v>
      </c>
      <c r="L328" s="405">
        <f t="shared" si="227"/>
        <v>27</v>
      </c>
      <c r="N328" s="405">
        <f>VLOOKUP($A328,'urban rural'!$A$11:$S$336,6,FALSE)</f>
        <v>1.4091790562378798E-3</v>
      </c>
      <c r="O328" s="424">
        <f t="shared" si="246"/>
        <v>22</v>
      </c>
      <c r="P328" s="405">
        <f t="shared" si="228"/>
        <v>22</v>
      </c>
      <c r="R328" s="405">
        <f>VLOOKUP($A328,'urban rural'!$A$11:$S$336,7,FALSE)</f>
        <v>1.2024478904536237E-3</v>
      </c>
      <c r="S328" s="424">
        <f t="shared" si="247"/>
        <v>23</v>
      </c>
      <c r="T328" s="405">
        <f t="shared" si="229"/>
        <v>23</v>
      </c>
      <c r="V328" s="405">
        <f>VLOOKUP($A328,'urban rural'!$A$11:$S$336,8,FALSE)</f>
        <v>8.0287206266318534E-4</v>
      </c>
      <c r="W328" s="424">
        <f t="shared" si="248"/>
        <v>22</v>
      </c>
      <c r="X328" s="405">
        <f t="shared" si="230"/>
        <v>22</v>
      </c>
      <c r="Z328" s="405">
        <f>VLOOKUP($A328,'urban rural'!$A$11:$S$336,9,FALSE)</f>
        <v>7.7821011673151756E-4</v>
      </c>
      <c r="AA328" s="424">
        <f t="shared" si="249"/>
        <v>31</v>
      </c>
      <c r="AB328" s="405">
        <f t="shared" si="231"/>
        <v>31</v>
      </c>
      <c r="AD328" s="405">
        <f>VLOOKUP($A328,'urban rural'!$A$11:$S$336,10,FALSE)</f>
        <v>5.5591467356173234E-4</v>
      </c>
      <c r="AE328" s="424">
        <f t="shared" si="250"/>
        <v>23</v>
      </c>
      <c r="AF328" s="405">
        <f t="shared" si="232"/>
        <v>23</v>
      </c>
      <c r="AH328" s="405">
        <f>VLOOKUP($A328,'urban rural'!$A$11:$S$336,11,FALSE)</f>
        <v>5.2505679513645351E-4</v>
      </c>
      <c r="AI328" s="424">
        <f t="shared" si="251"/>
        <v>24</v>
      </c>
      <c r="AJ328" s="405">
        <f t="shared" si="233"/>
        <v>24</v>
      </c>
      <c r="AL328" s="405">
        <f>VLOOKUP($A328,'urban rural'!$A$11:$S$336,12,FALSE)</f>
        <v>1.4947780678851174E-3</v>
      </c>
      <c r="AM328" s="424">
        <f t="shared" si="252"/>
        <v>28</v>
      </c>
      <c r="AN328" s="405">
        <f t="shared" si="234"/>
        <v>28</v>
      </c>
      <c r="AP328" s="405">
        <f>VLOOKUP($A328,'urban rural'!$A$11:$S$336,13,FALSE)</f>
        <v>1.4915693904020751E-3</v>
      </c>
      <c r="AQ328" s="424">
        <f t="shared" si="253"/>
        <v>27</v>
      </c>
      <c r="AR328" s="405">
        <f t="shared" si="235"/>
        <v>27</v>
      </c>
      <c r="AT328" s="405">
        <f>VLOOKUP($A328,'urban rural'!$A$11:$S$336,14,FALSE)</f>
        <v>8.4680025856496445E-4</v>
      </c>
      <c r="AU328" s="424">
        <f t="shared" si="254"/>
        <v>21</v>
      </c>
      <c r="AV328" s="405">
        <f t="shared" si="236"/>
        <v>21</v>
      </c>
      <c r="AX328" s="405">
        <f>VLOOKUP($A328,'urban rural'!$A$11:$S$336,15,FALSE)</f>
        <v>6.7739109531717023E-4</v>
      </c>
      <c r="AY328" s="424">
        <f t="shared" si="255"/>
        <v>23</v>
      </c>
      <c r="AZ328" s="405">
        <f t="shared" si="237"/>
        <v>23</v>
      </c>
      <c r="BB328" s="405" t="str">
        <f>VLOOKUP($A328,'urban rural'!$A$11:$S$336,16,FALSE)</f>
        <v>error</v>
      </c>
      <c r="BC328" s="424">
        <f t="shared" si="256"/>
        <v>1</v>
      </c>
      <c r="BD328" s="405" t="str">
        <f t="shared" si="238"/>
        <v>9999</v>
      </c>
      <c r="BF328" s="405" t="str">
        <f>VLOOKUP($A328,'urban rural'!$A$11:$S$336,17,FALSE)</f>
        <v>error</v>
      </c>
      <c r="BG328" s="424">
        <f t="shared" si="257"/>
        <v>1</v>
      </c>
      <c r="BH328" s="405" t="str">
        <f t="shared" si="239"/>
        <v>9999</v>
      </c>
      <c r="BJ328" s="405" t="str">
        <f>VLOOKUP($A328,'urban rural'!$A$11:$S$336,18,FALSE)</f>
        <v>error</v>
      </c>
      <c r="BK328" s="424">
        <f t="shared" si="258"/>
        <v>1</v>
      </c>
      <c r="BL328" s="405" t="str">
        <f t="shared" si="240"/>
        <v>9999</v>
      </c>
      <c r="BN328" s="405" t="str">
        <f>VLOOKUP($A328,'urban rural'!$A$11:$S$336,19,FALSE)</f>
        <v>error</v>
      </c>
      <c r="BO328" s="424">
        <f t="shared" si="259"/>
        <v>1</v>
      </c>
      <c r="BP328" s="405" t="str">
        <f t="shared" si="241"/>
        <v>9999</v>
      </c>
      <c r="BQ328" s="167">
        <f>VLOOKUP(A328,'[1]average earnings workplace 2012'!$A$13:$GY$599,[1]lists1!$B$12,FALSE)</f>
        <v>19.29</v>
      </c>
      <c r="BR328" s="167" t="e">
        <f t="shared" si="242"/>
        <v>#N/A</v>
      </c>
      <c r="BS328" s="167" t="e">
        <f t="shared" si="243"/>
        <v>#N/A</v>
      </c>
    </row>
    <row r="329" spans="1:71" x14ac:dyDescent="0.25">
      <c r="A329" s="420" t="s">
        <v>314</v>
      </c>
      <c r="B329" s="167" t="str">
        <f t="shared" si="224"/>
        <v>MU</v>
      </c>
      <c r="C329" s="405" t="str">
        <f>VLOOKUP(A329,'urban rural'!$A$11:$B$336,2,FALSE)</f>
        <v>Major Urban</v>
      </c>
      <c r="D329" s="167" t="str">
        <f t="shared" si="225"/>
        <v>Predominantly Urban</v>
      </c>
      <c r="F329" s="405">
        <f>VLOOKUP($A329,'urban rural'!$A$11:$S$336,4,FALSE)</f>
        <v>2.1280065226253566E-3</v>
      </c>
      <c r="G329" s="424">
        <f t="shared" si="244"/>
        <v>34</v>
      </c>
      <c r="H329" s="405">
        <f t="shared" si="226"/>
        <v>34</v>
      </c>
      <c r="J329" s="405">
        <f>VLOOKUP($A329,'urban rural'!$A$11:$S$336,5,FALSE)</f>
        <v>1.6300813008130082E-3</v>
      </c>
      <c r="K329" s="424">
        <f t="shared" si="245"/>
        <v>36</v>
      </c>
      <c r="L329" s="405">
        <f t="shared" si="227"/>
        <v>36</v>
      </c>
      <c r="N329" s="405">
        <f>VLOOKUP($A329,'urban rural'!$A$11:$S$336,6,FALSE)</f>
        <v>2.1567043618739901E-3</v>
      </c>
      <c r="O329" s="424">
        <f t="shared" si="246"/>
        <v>37</v>
      </c>
      <c r="P329" s="405">
        <f t="shared" si="228"/>
        <v>37</v>
      </c>
      <c r="R329" s="405">
        <f>VLOOKUP($A329,'urban rural'!$A$11:$S$336,7,FALSE)</f>
        <v>1.5404185462154377E-3</v>
      </c>
      <c r="S329" s="424">
        <f t="shared" si="247"/>
        <v>33</v>
      </c>
      <c r="T329" s="405">
        <f t="shared" si="229"/>
        <v>33</v>
      </c>
      <c r="V329" s="405">
        <f>VLOOKUP($A329,'urban rural'!$A$11:$S$336,8,FALSE)</f>
        <v>9.4170403587443951E-4</v>
      </c>
      <c r="W329" s="424">
        <f t="shared" si="248"/>
        <v>29</v>
      </c>
      <c r="X329" s="405">
        <f t="shared" si="230"/>
        <v>29</v>
      </c>
      <c r="Z329" s="405">
        <f>VLOOKUP($A329,'urban rural'!$A$11:$S$336,9,FALSE)</f>
        <v>4.3902439024390245E-4</v>
      </c>
      <c r="AA329" s="424">
        <f t="shared" si="249"/>
        <v>27</v>
      </c>
      <c r="AB329" s="405">
        <f t="shared" si="231"/>
        <v>27</v>
      </c>
      <c r="AD329" s="405">
        <f>VLOOKUP($A329,'urban rural'!$A$11:$S$336,10,FALSE)</f>
        <v>7.7544426494345717E-4</v>
      </c>
      <c r="AE329" s="424">
        <f t="shared" si="250"/>
        <v>32</v>
      </c>
      <c r="AF329" s="405">
        <f t="shared" si="232"/>
        <v>32</v>
      </c>
      <c r="AH329" s="405">
        <f>VLOOKUP($A329,'urban rural'!$A$11:$S$336,11,FALSE)</f>
        <v>8.2637681447941293E-4</v>
      </c>
      <c r="AI329" s="424">
        <f t="shared" si="251"/>
        <v>41</v>
      </c>
      <c r="AJ329" s="405">
        <f t="shared" si="233"/>
        <v>41</v>
      </c>
      <c r="AL329" s="405">
        <f>VLOOKUP($A329,'urban rural'!$A$11:$S$336,12,FALSE)</f>
        <v>1.182225845902976E-3</v>
      </c>
      <c r="AM329" s="424">
        <f t="shared" si="252"/>
        <v>35</v>
      </c>
      <c r="AN329" s="405">
        <f t="shared" si="234"/>
        <v>35</v>
      </c>
      <c r="AP329" s="405">
        <f>VLOOKUP($A329,'urban rural'!$A$11:$S$336,13,FALSE)</f>
        <v>1.1951219512195122E-3</v>
      </c>
      <c r="AQ329" s="424">
        <f t="shared" si="253"/>
        <v>34</v>
      </c>
      <c r="AR329" s="405">
        <f t="shared" si="235"/>
        <v>34</v>
      </c>
      <c r="AT329" s="405">
        <f>VLOOKUP($A329,'urban rural'!$A$11:$S$336,14,FALSE)</f>
        <v>1.3812600969305331E-3</v>
      </c>
      <c r="AU329" s="424">
        <f t="shared" si="254"/>
        <v>37</v>
      </c>
      <c r="AV329" s="405">
        <f t="shared" si="236"/>
        <v>37</v>
      </c>
      <c r="AX329" s="405">
        <f>VLOOKUP($A329,'urban rural'!$A$11:$S$336,15,FALSE)</f>
        <v>7.1404173173602464E-4</v>
      </c>
      <c r="AY329" s="424">
        <f t="shared" si="255"/>
        <v>28</v>
      </c>
      <c r="AZ329" s="405">
        <f t="shared" si="237"/>
        <v>28</v>
      </c>
      <c r="BB329" s="405" t="str">
        <f>VLOOKUP($A329,'urban rural'!$A$11:$S$336,16,FALSE)</f>
        <v>error</v>
      </c>
      <c r="BC329" s="424">
        <f t="shared" si="256"/>
        <v>1</v>
      </c>
      <c r="BD329" s="405" t="str">
        <f t="shared" si="238"/>
        <v>9999</v>
      </c>
      <c r="BF329" s="405" t="str">
        <f>VLOOKUP($A329,'urban rural'!$A$11:$S$336,17,FALSE)</f>
        <v>error</v>
      </c>
      <c r="BG329" s="424">
        <f t="shared" si="257"/>
        <v>1</v>
      </c>
      <c r="BH329" s="405" t="str">
        <f t="shared" si="239"/>
        <v>9999</v>
      </c>
      <c r="BJ329" s="405" t="str">
        <f>VLOOKUP($A329,'urban rural'!$A$11:$S$336,18,FALSE)</f>
        <v>error</v>
      </c>
      <c r="BK329" s="424">
        <f t="shared" si="258"/>
        <v>1</v>
      </c>
      <c r="BL329" s="405" t="str">
        <f t="shared" si="240"/>
        <v>9999</v>
      </c>
      <c r="BN329" s="405" t="str">
        <f>VLOOKUP($A329,'urban rural'!$A$11:$S$336,19,FALSE)</f>
        <v>error</v>
      </c>
      <c r="BO329" s="424">
        <f t="shared" si="259"/>
        <v>1</v>
      </c>
      <c r="BP329" s="405" t="str">
        <f t="shared" si="241"/>
        <v>9999</v>
      </c>
      <c r="BQ329" s="167">
        <f>VLOOKUP(A329,'[1]average earnings workplace 2012'!$A$13:$GY$599,[1]lists1!$B$12,FALSE)</f>
        <v>12.3</v>
      </c>
      <c r="BR329" s="167" t="e">
        <f t="shared" si="242"/>
        <v>#N/A</v>
      </c>
      <c r="BS329" s="167" t="e">
        <f t="shared" si="243"/>
        <v>#N/A</v>
      </c>
    </row>
    <row r="330" spans="1:71" x14ac:dyDescent="0.25">
      <c r="A330" s="420" t="s">
        <v>315</v>
      </c>
      <c r="B330" s="167" t="str">
        <f t="shared" si="224"/>
        <v>OU</v>
      </c>
      <c r="C330" s="405" t="str">
        <f>VLOOKUP(A330,'urban rural'!$A$11:$B$336,2,FALSE)</f>
        <v>Other Urban</v>
      </c>
      <c r="D330" s="167" t="str">
        <f t="shared" si="225"/>
        <v>Predominantly Urban</v>
      </c>
      <c r="F330" s="405">
        <f>VLOOKUP($A330,'urban rural'!$A$11:$S$336,4,FALSE)</f>
        <v>3.5788381742738588E-3</v>
      </c>
      <c r="G330" s="424">
        <f t="shared" si="244"/>
        <v>46</v>
      </c>
      <c r="H330" s="405">
        <f t="shared" si="226"/>
        <v>46</v>
      </c>
      <c r="J330" s="405">
        <f>VLOOKUP($A330,'urban rural'!$A$11:$S$336,5,FALSE)</f>
        <v>2.5540679711637485E-3</v>
      </c>
      <c r="K330" s="424">
        <f t="shared" si="245"/>
        <v>49</v>
      </c>
      <c r="L330" s="405">
        <f t="shared" si="227"/>
        <v>49</v>
      </c>
      <c r="N330" s="405">
        <f>VLOOKUP($A330,'urban rural'!$A$11:$S$336,6,FALSE)</f>
        <v>3.3776867963152507E-3</v>
      </c>
      <c r="O330" s="424">
        <f t="shared" si="246"/>
        <v>50</v>
      </c>
      <c r="P330" s="405">
        <f t="shared" si="228"/>
        <v>50</v>
      </c>
      <c r="R330" s="405">
        <f>VLOOKUP($A330,'urban rural'!$A$11:$S$336,7,FALSE)</f>
        <v>2.9217980824870638E-3</v>
      </c>
      <c r="S330" s="424">
        <f t="shared" si="247"/>
        <v>47</v>
      </c>
      <c r="T330" s="405">
        <f t="shared" si="229"/>
        <v>47</v>
      </c>
      <c r="V330" s="405">
        <f>VLOOKUP($A330,'urban rural'!$A$11:$S$336,8,FALSE)</f>
        <v>1.3070539419087136E-3</v>
      </c>
      <c r="W330" s="424">
        <f t="shared" si="248"/>
        <v>41</v>
      </c>
      <c r="X330" s="405">
        <f t="shared" si="230"/>
        <v>41</v>
      </c>
      <c r="Z330" s="405">
        <f>VLOOKUP($A330,'urban rural'!$A$11:$S$336,9,FALSE)</f>
        <v>4.4284243048403708E-4</v>
      </c>
      <c r="AA330" s="424">
        <f t="shared" si="249"/>
        <v>32</v>
      </c>
      <c r="AB330" s="405">
        <f t="shared" si="231"/>
        <v>32</v>
      </c>
      <c r="AD330" s="405">
        <f>VLOOKUP($A330,'urban rural'!$A$11:$S$336,10,FALSE)</f>
        <v>8.7001023541453427E-4</v>
      </c>
      <c r="AE330" s="424">
        <f t="shared" si="250"/>
        <v>45</v>
      </c>
      <c r="AF330" s="405">
        <f t="shared" si="232"/>
        <v>45</v>
      </c>
      <c r="AH330" s="405">
        <f>VLOOKUP($A330,'urban rural'!$A$11:$S$336,11,FALSE)</f>
        <v>6.1177386663167281E-4</v>
      </c>
      <c r="AI330" s="424">
        <f t="shared" si="251"/>
        <v>37</v>
      </c>
      <c r="AJ330" s="405">
        <f t="shared" si="233"/>
        <v>37</v>
      </c>
      <c r="AL330" s="405">
        <f>VLOOKUP($A330,'urban rural'!$A$11:$S$336,12,FALSE)</f>
        <v>2.2717842323651451E-3</v>
      </c>
      <c r="AM330" s="424">
        <f t="shared" si="252"/>
        <v>50</v>
      </c>
      <c r="AN330" s="405">
        <f t="shared" si="234"/>
        <v>50</v>
      </c>
      <c r="AP330" s="405">
        <f>VLOOKUP($A330,'urban rural'!$A$11:$S$336,13,FALSE)</f>
        <v>2.1112255406797115E-3</v>
      </c>
      <c r="AQ330" s="424">
        <f t="shared" si="253"/>
        <v>49</v>
      </c>
      <c r="AR330" s="405">
        <f t="shared" si="235"/>
        <v>49</v>
      </c>
      <c r="AT330" s="405">
        <f>VLOOKUP($A330,'urban rural'!$A$11:$S$336,14,FALSE)</f>
        <v>2.5076765609007164E-3</v>
      </c>
      <c r="AU330" s="424">
        <f t="shared" si="254"/>
        <v>50</v>
      </c>
      <c r="AV330" s="405">
        <f t="shared" si="236"/>
        <v>50</v>
      </c>
      <c r="AX330" s="405">
        <f>VLOOKUP($A330,'urban rural'!$A$11:$S$336,15,FALSE)</f>
        <v>2.3100242158553912E-3</v>
      </c>
      <c r="AY330" s="424">
        <f t="shared" si="255"/>
        <v>47</v>
      </c>
      <c r="AZ330" s="405">
        <f t="shared" si="237"/>
        <v>47</v>
      </c>
      <c r="BB330" s="405" t="str">
        <f>VLOOKUP($A330,'urban rural'!$A$11:$S$336,16,FALSE)</f>
        <v>error</v>
      </c>
      <c r="BC330" s="424">
        <f t="shared" si="256"/>
        <v>1</v>
      </c>
      <c r="BD330" s="405" t="str">
        <f t="shared" si="238"/>
        <v>9999</v>
      </c>
      <c r="BF330" s="405" t="str">
        <f>VLOOKUP($A330,'urban rural'!$A$11:$S$336,17,FALSE)</f>
        <v>error</v>
      </c>
      <c r="BG330" s="424">
        <f t="shared" si="257"/>
        <v>1</v>
      </c>
      <c r="BH330" s="405" t="str">
        <f t="shared" si="239"/>
        <v>9999</v>
      </c>
      <c r="BJ330" s="405" t="str">
        <f>VLOOKUP($A330,'urban rural'!$A$11:$S$336,18,FALSE)</f>
        <v>error</v>
      </c>
      <c r="BK330" s="424">
        <f t="shared" si="258"/>
        <v>1</v>
      </c>
      <c r="BL330" s="405" t="str">
        <f t="shared" si="240"/>
        <v>9999</v>
      </c>
      <c r="BN330" s="405" t="str">
        <f>VLOOKUP($A330,'urban rural'!$A$11:$S$336,19,FALSE)</f>
        <v>error</v>
      </c>
      <c r="BO330" s="424">
        <f t="shared" si="259"/>
        <v>1</v>
      </c>
      <c r="BP330" s="405" t="str">
        <f t="shared" si="241"/>
        <v>9999</v>
      </c>
      <c r="BQ330" s="167">
        <f>VLOOKUP(A330,'[1]average earnings workplace 2012'!$A$13:$GY$599,[1]lists1!$B$12,FALSE)</f>
        <v>11.93</v>
      </c>
      <c r="BR330" s="167" t="e">
        <f t="shared" si="242"/>
        <v>#N/A</v>
      </c>
      <c r="BS330" s="167" t="e">
        <f t="shared" si="243"/>
        <v>#N/A</v>
      </c>
    </row>
    <row r="331" spans="1:71" x14ac:dyDescent="0.25">
      <c r="A331" s="420" t="s">
        <v>316</v>
      </c>
      <c r="B331" s="167" t="str">
        <f t="shared" ref="B331:B336" si="260">VLOOKUP(A331,A$496:B$856,2,FALSE)</f>
        <v>LU</v>
      </c>
      <c r="C331" s="405" t="str">
        <f>VLOOKUP(A331,'urban rural'!$A$11:$B$336,2,FALSE)</f>
        <v>Large Urban</v>
      </c>
      <c r="D331" s="167" t="str">
        <f t="shared" ref="D331:D336" si="261">IF(B331="OU","Predominantly Urban",IF(B331="MU","Predominantly Urban",IF(B331="LU","Predominantly Urban",IF(B331="SR","Significant Rural",IF(B331="R50","Predominantly Rural",IF(B331="R80","Predominantly Rural",IF(B331="Predominantly Rural","Predominantly Rural",IF(B331="Predominantly Urban","Predominantly Urban",IF(B331="Significant Rural","Significant Rural","error")))))))))</f>
        <v>Predominantly Urban</v>
      </c>
      <c r="F331" s="405">
        <f>VLOOKUP($A331,'urban rural'!$A$11:$S$336,4,FALSE)</f>
        <v>7.5195312500000002E-4</v>
      </c>
      <c r="G331" s="424">
        <f t="shared" si="244"/>
        <v>16</v>
      </c>
      <c r="H331" s="405">
        <f t="shared" ref="H331:H336" si="262">IF(F331="error","9999",G331)</f>
        <v>16</v>
      </c>
      <c r="J331" s="405">
        <f>VLOOKUP($A331,'urban rural'!$A$11:$S$336,5,FALSE)</f>
        <v>5.9338521400778207E-4</v>
      </c>
      <c r="K331" s="424">
        <f t="shared" si="245"/>
        <v>17</v>
      </c>
      <c r="L331" s="405">
        <f t="shared" ref="L331:L336" si="263">IF(J331="error","9999",K331)</f>
        <v>17</v>
      </c>
      <c r="N331" s="405">
        <f>VLOOKUP($A331,'urban rural'!$A$11:$S$336,6,FALSE)</f>
        <v>9.5375722543352597E-4</v>
      </c>
      <c r="O331" s="424">
        <f t="shared" si="246"/>
        <v>19</v>
      </c>
      <c r="P331" s="405">
        <f t="shared" ref="P331:P336" si="264">IF(N331="error","9999",O331)</f>
        <v>19</v>
      </c>
      <c r="R331" s="405">
        <f>VLOOKUP($A331,'urban rural'!$A$11:$S$336,7,FALSE)</f>
        <v>7.7686054550769976E-4</v>
      </c>
      <c r="S331" s="424">
        <f t="shared" si="247"/>
        <v>17</v>
      </c>
      <c r="T331" s="405">
        <f t="shared" ref="T331:T336" si="265">IF(R331="error","9999",S331)</f>
        <v>17</v>
      </c>
      <c r="V331" s="405">
        <f>VLOOKUP($A331,'urban rural'!$A$11:$S$336,8,FALSE)</f>
        <v>3.9062500000000002E-4</v>
      </c>
      <c r="W331" s="424">
        <f t="shared" si="248"/>
        <v>16</v>
      </c>
      <c r="X331" s="405">
        <f t="shared" ref="X331:X336" si="266">IF(V331="error","9999",W331)</f>
        <v>16</v>
      </c>
      <c r="Z331" s="405">
        <f>VLOOKUP($A331,'urban rural'!$A$11:$S$336,9,FALSE)</f>
        <v>2.4319066147859923E-4</v>
      </c>
      <c r="AA331" s="424">
        <f t="shared" si="249"/>
        <v>17</v>
      </c>
      <c r="AB331" s="405">
        <f t="shared" ref="AB331:AB336" si="267">IF(Z331="error","9999",AA331)</f>
        <v>17</v>
      </c>
      <c r="AD331" s="405">
        <f>VLOOKUP($A331,'urban rural'!$A$11:$S$336,10,FALSE)</f>
        <v>4.8169556840077071E-4</v>
      </c>
      <c r="AE331" s="424">
        <f t="shared" si="250"/>
        <v>22</v>
      </c>
      <c r="AF331" s="405">
        <f t="shared" ref="AF331:AF336" si="268">IF(AD331="error","9999",AE331)</f>
        <v>22</v>
      </c>
      <c r="AH331" s="405">
        <f>VLOOKUP($A331,'urban rural'!$A$11:$S$336,11,FALSE)</f>
        <v>5.2858242213041037E-4</v>
      </c>
      <c r="AI331" s="424">
        <f t="shared" si="251"/>
        <v>25</v>
      </c>
      <c r="AJ331" s="405">
        <f t="shared" ref="AJ331:AJ336" si="269">IF(AH331="error","9999",AI331)</f>
        <v>25</v>
      </c>
      <c r="AL331" s="405">
        <f>VLOOKUP($A331,'urban rural'!$A$11:$S$336,12,FALSE)</f>
        <v>3.61328125E-4</v>
      </c>
      <c r="AM331" s="424">
        <f t="shared" si="252"/>
        <v>18</v>
      </c>
      <c r="AN331" s="405">
        <f t="shared" ref="AN331:AN336" si="270">IF(AL331="error","9999",AM331)</f>
        <v>18</v>
      </c>
      <c r="AP331" s="405">
        <f>VLOOKUP($A331,'urban rural'!$A$11:$S$336,13,FALSE)</f>
        <v>3.501945525291829E-4</v>
      </c>
      <c r="AQ331" s="424">
        <f t="shared" si="253"/>
        <v>18</v>
      </c>
      <c r="AR331" s="405">
        <f t="shared" ref="AR331:AR336" si="271">IF(AP331="error","9999",AQ331)</f>
        <v>18</v>
      </c>
      <c r="AT331" s="405">
        <f>VLOOKUP($A331,'urban rural'!$A$11:$S$336,14,FALSE)</f>
        <v>4.7206165703275532E-4</v>
      </c>
      <c r="AU331" s="424">
        <f t="shared" si="254"/>
        <v>19</v>
      </c>
      <c r="AV331" s="405">
        <f t="shared" ref="AV331:AV336" si="272">IF(AT331="error","9999",AU331)</f>
        <v>19</v>
      </c>
      <c r="AX331" s="405">
        <f>VLOOKUP($A331,'urban rural'!$A$11:$S$336,15,FALSE)</f>
        <v>2.4827812337728939E-4</v>
      </c>
      <c r="AY331" s="424">
        <f t="shared" si="255"/>
        <v>15</v>
      </c>
      <c r="AZ331" s="405">
        <f t="shared" ref="AZ331:AZ336" si="273">IF(AX331="error","9999",AY331)</f>
        <v>15</v>
      </c>
      <c r="BB331" s="405" t="str">
        <f>VLOOKUP($A331,'urban rural'!$A$11:$S$336,16,FALSE)</f>
        <v>error</v>
      </c>
      <c r="BC331" s="424">
        <f t="shared" si="256"/>
        <v>1</v>
      </c>
      <c r="BD331" s="405" t="str">
        <f t="shared" ref="BD331:BD336" si="274">IF(BB331="error","9999",BC331)</f>
        <v>9999</v>
      </c>
      <c r="BF331" s="405" t="str">
        <f>VLOOKUP($A331,'urban rural'!$A$11:$S$336,17,FALSE)</f>
        <v>error</v>
      </c>
      <c r="BG331" s="424">
        <f t="shared" si="257"/>
        <v>1</v>
      </c>
      <c r="BH331" s="405" t="str">
        <f t="shared" ref="BH331:BH336" si="275">IF(BF331="error","9999",BG331)</f>
        <v>9999</v>
      </c>
      <c r="BJ331" s="405" t="str">
        <f>VLOOKUP($A331,'urban rural'!$A$11:$S$336,18,FALSE)</f>
        <v>error</v>
      </c>
      <c r="BK331" s="424">
        <f t="shared" si="258"/>
        <v>1</v>
      </c>
      <c r="BL331" s="405" t="str">
        <f t="shared" ref="BL331:BL336" si="276">IF(BJ331="error","9999",BK331)</f>
        <v>9999</v>
      </c>
      <c r="BN331" s="405" t="str">
        <f>VLOOKUP($A331,'urban rural'!$A$11:$S$336,19,FALSE)</f>
        <v>error</v>
      </c>
      <c r="BO331" s="424">
        <f t="shared" si="259"/>
        <v>1</v>
      </c>
      <c r="BP331" s="405" t="str">
        <f t="shared" ref="BP331:BP336" si="277">IF(BN331="error","9999",BO331)</f>
        <v>9999</v>
      </c>
      <c r="BQ331" s="167">
        <f>VLOOKUP(A331,'[1]average earnings workplace 2012'!$A$13:$GY$599,[1]lists1!$B$12,FALSE)</f>
        <v>12.91</v>
      </c>
      <c r="BR331" s="167" t="e">
        <f t="shared" ref="BR331:BR336" si="278">1+SUMPRODUCT((D$11:D$488=D331)*(BQ$11:BQ$488&gt;BQ331))</f>
        <v>#N/A</v>
      </c>
      <c r="BS331" s="167" t="e">
        <f t="shared" ref="BS331:BS336" si="279">IF(BQ331="&amp;^%","9999",BR331)</f>
        <v>#N/A</v>
      </c>
    </row>
    <row r="332" spans="1:71" x14ac:dyDescent="0.25">
      <c r="A332" s="420" t="s">
        <v>317</v>
      </c>
      <c r="B332" s="167" t="str">
        <f t="shared" si="260"/>
        <v>R80</v>
      </c>
      <c r="C332" s="405" t="str">
        <f>VLOOKUP(A332,'urban rural'!$A$11:$B$336,2,FALSE)</f>
        <v>Rural 80</v>
      </c>
      <c r="D332" s="167" t="str">
        <f t="shared" si="261"/>
        <v>Predominantly Rural</v>
      </c>
      <c r="F332" s="405">
        <f>VLOOKUP($A332,'urban rural'!$A$11:$S$336,4,FALSE)</f>
        <v>1.8502581755593804E-3</v>
      </c>
      <c r="G332" s="424">
        <f t="shared" ref="G332:G336" si="280">SUMPRODUCT((C$11:C$488=C332)*(F$11:F$488&lt;F332))+1</f>
        <v>48</v>
      </c>
      <c r="H332" s="405">
        <f t="shared" si="262"/>
        <v>48</v>
      </c>
      <c r="J332" s="405">
        <f>VLOOKUP($A332,'urban rural'!$A$11:$S$336,5,FALSE)</f>
        <v>9.3562231759656655E-4</v>
      </c>
      <c r="K332" s="424">
        <f t="shared" ref="K332:K336" si="281">1+SUMPRODUCT(($C$11:$C$488=$C332)*(J$11:J$488&lt;J332))</f>
        <v>46</v>
      </c>
      <c r="L332" s="405">
        <f t="shared" si="263"/>
        <v>46</v>
      </c>
      <c r="N332" s="405">
        <f>VLOOKUP($A332,'urban rural'!$A$11:$S$336,6,FALSE)</f>
        <v>7.7844311377245508E-4</v>
      </c>
      <c r="O332" s="424">
        <f t="shared" ref="O332:O336" si="282">1+SUMPRODUCT(($C$11:$C$488=$C332)*(N$11:N$488&lt;N332))</f>
        <v>39</v>
      </c>
      <c r="P332" s="405">
        <f t="shared" si="264"/>
        <v>39</v>
      </c>
      <c r="R332" s="405">
        <f>VLOOKUP($A332,'urban rural'!$A$11:$S$336,7,FALSE)</f>
        <v>8.9436688164024969E-4</v>
      </c>
      <c r="S332" s="424">
        <f t="shared" ref="S332:S336" si="283">1+SUMPRODUCT(($C$11:$C$488=$C332)*(R$11:R$488&lt;R332))</f>
        <v>44</v>
      </c>
      <c r="T332" s="405">
        <f t="shared" si="265"/>
        <v>44</v>
      </c>
      <c r="V332" s="405">
        <f>VLOOKUP($A332,'urban rural'!$A$11:$S$336,8,FALSE)</f>
        <v>1.6437177280550774E-3</v>
      </c>
      <c r="W332" s="424">
        <f t="shared" ref="W332:W336" si="284">1+SUMPRODUCT(($C$11:$C$488=$C332)*(V$11:V$488&lt;V332))</f>
        <v>50</v>
      </c>
      <c r="X332" s="405">
        <f t="shared" si="266"/>
        <v>50</v>
      </c>
      <c r="Z332" s="405">
        <f>VLOOKUP($A332,'urban rural'!$A$11:$S$336,9,FALSE)</f>
        <v>7.2103004291845492E-4</v>
      </c>
      <c r="AA332" s="424">
        <f t="shared" ref="AA332:AA336" si="285">1+SUMPRODUCT(($C$11:$C$488=$C332)*(Z$11:Z$488&lt;Z332))</f>
        <v>48</v>
      </c>
      <c r="AB332" s="405">
        <f t="shared" si="267"/>
        <v>48</v>
      </c>
      <c r="AD332" s="405">
        <f>VLOOKUP($A332,'urban rural'!$A$11:$S$336,10,FALSE)</f>
        <v>5.6458511548331902E-4</v>
      </c>
      <c r="AE332" s="424">
        <f t="shared" ref="AE332:AE336" si="286">1+SUMPRODUCT(($C$11:$C$488=$C332)*(AD$11:AD$488&lt;AD332))</f>
        <v>41</v>
      </c>
      <c r="AF332" s="405">
        <f t="shared" si="268"/>
        <v>41</v>
      </c>
      <c r="AH332" s="405">
        <f>VLOOKUP($A332,'urban rural'!$A$11:$S$336,11,FALSE)</f>
        <v>4.9448876584990299E-4</v>
      </c>
      <c r="AI332" s="424">
        <f t="shared" ref="AI332:AI336" si="287">1+SUMPRODUCT(($C$11:$C$488=$C332)*(AH$11:AH$488&lt;AH332))</f>
        <v>44</v>
      </c>
      <c r="AJ332" s="405">
        <f t="shared" si="269"/>
        <v>44</v>
      </c>
      <c r="AL332" s="405">
        <f>VLOOKUP($A332,'urban rural'!$A$11:$S$336,12,FALSE)</f>
        <v>2.1514629948364889E-4</v>
      </c>
      <c r="AM332" s="424">
        <f t="shared" ref="AM332:AM336" si="288">1+SUMPRODUCT(($C$11:$C$488=$C332)*(AL$11:AL$488&lt;AL332))</f>
        <v>37</v>
      </c>
      <c r="AN332" s="405">
        <f t="shared" si="270"/>
        <v>37</v>
      </c>
      <c r="AP332" s="405">
        <f>VLOOKUP($A332,'urban rural'!$A$11:$S$336,13,FALSE)</f>
        <v>2.1459227467811158E-4</v>
      </c>
      <c r="AQ332" s="424">
        <f t="shared" ref="AQ332:AQ336" si="289">1+SUMPRODUCT(($C$11:$C$488=$C332)*(AP$11:AP$488&lt;AP332))</f>
        <v>37</v>
      </c>
      <c r="AR332" s="405">
        <f t="shared" si="271"/>
        <v>37</v>
      </c>
      <c r="AT332" s="405">
        <f>VLOOKUP($A332,'urban rural'!$A$11:$S$336,14,FALSE)</f>
        <v>2.13857998289136E-4</v>
      </c>
      <c r="AU332" s="424">
        <f t="shared" ref="AU332:AU336" si="290">1+SUMPRODUCT(($C$11:$C$488=$C332)*(AT$11:AT$488&lt;AT332))</f>
        <v>38</v>
      </c>
      <c r="AV332" s="405">
        <f t="shared" si="272"/>
        <v>38</v>
      </c>
      <c r="AX332" s="405">
        <f>VLOOKUP($A332,'urban rural'!$A$11:$S$336,15,FALSE)</f>
        <v>3.9987811579034671E-4</v>
      </c>
      <c r="AY332" s="424">
        <f t="shared" ref="AY332:AY336" si="291">1+SUMPRODUCT(($C$11:$C$488=$C332)*(AX$11:AX$488&lt;AX332))</f>
        <v>43</v>
      </c>
      <c r="AZ332" s="405">
        <f t="shared" si="273"/>
        <v>43</v>
      </c>
      <c r="BB332" s="405" t="str">
        <f>VLOOKUP($A332,'urban rural'!$A$11:$S$336,16,FALSE)</f>
        <v>error</v>
      </c>
      <c r="BC332" s="424">
        <f t="shared" ref="BC332:BC336" si="292">1+SUMPRODUCT(($C$11:$C$488=$C332)*(BB$11:BB$488&lt;BB332))</f>
        <v>1</v>
      </c>
      <c r="BD332" s="405" t="str">
        <f t="shared" si="274"/>
        <v>9999</v>
      </c>
      <c r="BF332" s="405" t="str">
        <f>VLOOKUP($A332,'urban rural'!$A$11:$S$336,17,FALSE)</f>
        <v>error</v>
      </c>
      <c r="BG332" s="424">
        <f t="shared" ref="BG332:BG336" si="293">1+SUMPRODUCT(($C$11:$C$488=$C332)*(BF$11:BF$488&lt;BF332))</f>
        <v>1</v>
      </c>
      <c r="BH332" s="405" t="str">
        <f t="shared" si="275"/>
        <v>9999</v>
      </c>
      <c r="BJ332" s="405" t="str">
        <f>VLOOKUP($A332,'urban rural'!$A$11:$S$336,18,FALSE)</f>
        <v>error</v>
      </c>
      <c r="BK332" s="424">
        <f t="shared" ref="BK332:BK336" si="294">1+SUMPRODUCT(($C$11:$C$488=$C332)*(BJ$11:BJ$488&lt;BJ332))</f>
        <v>1</v>
      </c>
      <c r="BL332" s="405" t="str">
        <f t="shared" si="276"/>
        <v>9999</v>
      </c>
      <c r="BN332" s="405" t="str">
        <f>VLOOKUP($A332,'urban rural'!$A$11:$S$336,19,FALSE)</f>
        <v>error</v>
      </c>
      <c r="BO332" s="424">
        <f t="shared" ref="BO332:BO336" si="295">1+SUMPRODUCT(($C$11:$C$488=$C332)*(BN$11:BN$488&lt;BN332))</f>
        <v>1</v>
      </c>
      <c r="BP332" s="405" t="str">
        <f t="shared" si="277"/>
        <v>9999</v>
      </c>
      <c r="BQ332" s="167">
        <f>VLOOKUP(A332,'[1]average earnings workplace 2012'!$A$13:$GY$599,[1]lists1!$B$12,FALSE)</f>
        <v>10.39</v>
      </c>
      <c r="BR332" s="167" t="e">
        <f t="shared" si="278"/>
        <v>#N/A</v>
      </c>
      <c r="BS332" s="167" t="e">
        <f t="shared" si="279"/>
        <v>#N/A</v>
      </c>
    </row>
    <row r="333" spans="1:71" x14ac:dyDescent="0.25">
      <c r="A333" s="420" t="s">
        <v>318</v>
      </c>
      <c r="B333" s="167" t="str">
        <f t="shared" si="260"/>
        <v>SR</v>
      </c>
      <c r="C333" s="405" t="str">
        <f>VLOOKUP(A333,'urban rural'!$A$11:$B$336,2,FALSE)</f>
        <v>Significant Rural</v>
      </c>
      <c r="D333" s="167" t="str">
        <f t="shared" si="261"/>
        <v>Significant Rural</v>
      </c>
      <c r="F333" s="405">
        <f>VLOOKUP($A333,'urban rural'!$A$11:$S$336,4,FALSE)</f>
        <v>1.3110846245530394E-3</v>
      </c>
      <c r="G333" s="424">
        <f t="shared" si="280"/>
        <v>34</v>
      </c>
      <c r="H333" s="405">
        <f t="shared" si="262"/>
        <v>34</v>
      </c>
      <c r="J333" s="405">
        <f>VLOOKUP($A333,'urban rural'!$A$11:$S$336,5,FALSE)</f>
        <v>7.6968620485494378E-4</v>
      </c>
      <c r="K333" s="424">
        <f t="shared" si="281"/>
        <v>34</v>
      </c>
      <c r="L333" s="405">
        <f t="shared" si="263"/>
        <v>34</v>
      </c>
      <c r="N333" s="405">
        <f>VLOOKUP($A333,'urban rural'!$A$11:$S$336,6,FALSE)</f>
        <v>9.4539048737522021E-4</v>
      </c>
      <c r="O333" s="424">
        <f t="shared" si="282"/>
        <v>34</v>
      </c>
      <c r="P333" s="405">
        <f t="shared" si="264"/>
        <v>34</v>
      </c>
      <c r="R333" s="405">
        <f>VLOOKUP($A333,'urban rural'!$A$11:$S$336,7,FALSE)</f>
        <v>7.2317049597254654E-4</v>
      </c>
      <c r="S333" s="424">
        <f t="shared" si="283"/>
        <v>28</v>
      </c>
      <c r="T333" s="405">
        <f t="shared" si="265"/>
        <v>28</v>
      </c>
      <c r="V333" s="405">
        <f>VLOOKUP($A333,'urban rural'!$A$11:$S$336,8,FALSE)</f>
        <v>9.3563766388557804E-4</v>
      </c>
      <c r="W333" s="424">
        <f t="shared" si="284"/>
        <v>40</v>
      </c>
      <c r="X333" s="405">
        <f t="shared" si="266"/>
        <v>40</v>
      </c>
      <c r="Z333" s="405">
        <f>VLOOKUP($A333,'urban rural'!$A$11:$S$336,9,FALSE)</f>
        <v>4.5589105979869745E-4</v>
      </c>
      <c r="AA333" s="424">
        <f t="shared" si="285"/>
        <v>40</v>
      </c>
      <c r="AB333" s="405">
        <f t="shared" si="267"/>
        <v>40</v>
      </c>
      <c r="AD333" s="405">
        <f>VLOOKUP($A333,'urban rural'!$A$11:$S$336,10,FALSE)</f>
        <v>5.1673517322372285E-4</v>
      </c>
      <c r="AE333" s="424">
        <f t="shared" si="286"/>
        <v>37</v>
      </c>
      <c r="AF333" s="405">
        <f t="shared" si="268"/>
        <v>37</v>
      </c>
      <c r="AH333" s="405">
        <f>VLOOKUP($A333,'urban rural'!$A$11:$S$336,11,FALSE)</f>
        <v>3.8992293658910435E-4</v>
      </c>
      <c r="AI333" s="424">
        <f t="shared" si="287"/>
        <v>31</v>
      </c>
      <c r="AJ333" s="405">
        <f t="shared" si="269"/>
        <v>31</v>
      </c>
      <c r="AL333" s="405">
        <f>VLOOKUP($A333,'urban rural'!$A$11:$S$336,12,FALSE)</f>
        <v>3.6948748510131106E-4</v>
      </c>
      <c r="AM333" s="424">
        <f t="shared" si="288"/>
        <v>31</v>
      </c>
      <c r="AN333" s="405">
        <f t="shared" si="270"/>
        <v>31</v>
      </c>
      <c r="AP333" s="405">
        <f>VLOOKUP($A333,'urban rural'!$A$11:$S$336,13,FALSE)</f>
        <v>3.1379514505624633E-4</v>
      </c>
      <c r="AQ333" s="424">
        <f t="shared" si="289"/>
        <v>29</v>
      </c>
      <c r="AR333" s="405">
        <f t="shared" si="271"/>
        <v>29</v>
      </c>
      <c r="AT333" s="405">
        <f>VLOOKUP($A333,'urban rural'!$A$11:$S$336,14,FALSE)</f>
        <v>4.2865531415149736E-4</v>
      </c>
      <c r="AU333" s="424">
        <f t="shared" si="290"/>
        <v>34</v>
      </c>
      <c r="AV333" s="405">
        <f t="shared" si="272"/>
        <v>34</v>
      </c>
      <c r="AX333" s="405">
        <f>VLOOKUP($A333,'urban rural'!$A$11:$S$336,15,FALSE)</f>
        <v>3.3324755938344218E-4</v>
      </c>
      <c r="AY333" s="424">
        <f t="shared" si="291"/>
        <v>31</v>
      </c>
      <c r="AZ333" s="405">
        <f t="shared" si="273"/>
        <v>31</v>
      </c>
      <c r="BB333" s="405" t="str">
        <f>VLOOKUP($A333,'urban rural'!$A$11:$S$336,16,FALSE)</f>
        <v>error</v>
      </c>
      <c r="BC333" s="424">
        <f t="shared" si="292"/>
        <v>1</v>
      </c>
      <c r="BD333" s="405" t="str">
        <f t="shared" si="274"/>
        <v>9999</v>
      </c>
      <c r="BF333" s="405" t="str">
        <f>VLOOKUP($A333,'urban rural'!$A$11:$S$336,17,FALSE)</f>
        <v>error</v>
      </c>
      <c r="BG333" s="424">
        <f t="shared" si="293"/>
        <v>1</v>
      </c>
      <c r="BH333" s="405" t="str">
        <f t="shared" si="275"/>
        <v>9999</v>
      </c>
      <c r="BJ333" s="405" t="str">
        <f>VLOOKUP($A333,'urban rural'!$A$11:$S$336,18,FALSE)</f>
        <v>error</v>
      </c>
      <c r="BK333" s="424">
        <f t="shared" si="294"/>
        <v>1</v>
      </c>
      <c r="BL333" s="405" t="str">
        <f t="shared" si="276"/>
        <v>9999</v>
      </c>
      <c r="BN333" s="405" t="str">
        <f>VLOOKUP($A333,'urban rural'!$A$11:$S$336,19,FALSE)</f>
        <v>error</v>
      </c>
      <c r="BO333" s="424">
        <f t="shared" si="295"/>
        <v>1</v>
      </c>
      <c r="BP333" s="405" t="str">
        <f t="shared" si="277"/>
        <v>9999</v>
      </c>
      <c r="BQ333" s="167">
        <f>VLOOKUP(A333,'[1]average earnings workplace 2012'!$A$13:$GY$599,[1]lists1!$B$12,FALSE)</f>
        <v>15.31</v>
      </c>
      <c r="BR333" s="167" t="e">
        <f t="shared" si="278"/>
        <v>#N/A</v>
      </c>
      <c r="BS333" s="167" t="e">
        <f t="shared" si="279"/>
        <v>#N/A</v>
      </c>
    </row>
    <row r="334" spans="1:71" x14ac:dyDescent="0.25">
      <c r="A334" s="420" t="s">
        <v>319</v>
      </c>
      <c r="B334" s="167" t="str">
        <f t="shared" si="260"/>
        <v>SR</v>
      </c>
      <c r="C334" s="405" t="str">
        <f>VLOOKUP(A334,'urban rural'!$A$11:$B$336,2,FALSE)</f>
        <v>Significant Rural</v>
      </c>
      <c r="D334" s="167" t="str">
        <f t="shared" si="261"/>
        <v>Significant Rural</v>
      </c>
      <c r="F334" s="405">
        <f>VLOOKUP($A334,'urban rural'!$A$11:$S$336,4,FALSE)</f>
        <v>4.621072088724584E-4</v>
      </c>
      <c r="G334" s="424">
        <f t="shared" si="280"/>
        <v>10</v>
      </c>
      <c r="H334" s="405">
        <f t="shared" si="262"/>
        <v>10</v>
      </c>
      <c r="J334" s="405">
        <f>VLOOKUP($A334,'urban rural'!$A$11:$S$336,5,FALSE)</f>
        <v>4.1628122109158184E-4</v>
      </c>
      <c r="K334" s="424">
        <f t="shared" si="281"/>
        <v>14</v>
      </c>
      <c r="L334" s="405">
        <f t="shared" si="263"/>
        <v>14</v>
      </c>
      <c r="N334" s="405">
        <f>VLOOKUP($A334,'urban rural'!$A$11:$S$336,6,FALSE)</f>
        <v>4.6339202965708991E-4</v>
      </c>
      <c r="O334" s="424">
        <f t="shared" si="282"/>
        <v>14</v>
      </c>
      <c r="P334" s="405">
        <f t="shared" si="264"/>
        <v>14</v>
      </c>
      <c r="R334" s="405">
        <f>VLOOKUP($A334,'urban rural'!$A$11:$S$336,7,FALSE)</f>
        <v>3.4883352936221292E-4</v>
      </c>
      <c r="S334" s="424">
        <f t="shared" si="283"/>
        <v>14</v>
      </c>
      <c r="T334" s="405">
        <f t="shared" si="265"/>
        <v>14</v>
      </c>
      <c r="V334" s="405">
        <f>VLOOKUP($A334,'urban rural'!$A$11:$S$336,8,FALSE)</f>
        <v>1.5711645101663585E-4</v>
      </c>
      <c r="W334" s="424">
        <f t="shared" si="284"/>
        <v>4</v>
      </c>
      <c r="X334" s="405">
        <f t="shared" si="266"/>
        <v>4</v>
      </c>
      <c r="Z334" s="405">
        <f>VLOOKUP($A334,'urban rural'!$A$11:$S$336,9,FALSE)</f>
        <v>1.2025901942645699E-4</v>
      </c>
      <c r="AA334" s="424">
        <f t="shared" si="285"/>
        <v>6</v>
      </c>
      <c r="AB334" s="405">
        <f t="shared" si="267"/>
        <v>6</v>
      </c>
      <c r="AD334" s="405">
        <f>VLOOKUP($A334,'urban rural'!$A$11:$S$336,10,FALSE)</f>
        <v>1.3901760889712696E-4</v>
      </c>
      <c r="AE334" s="424">
        <f t="shared" si="286"/>
        <v>7</v>
      </c>
      <c r="AF334" s="405">
        <f t="shared" si="268"/>
        <v>7</v>
      </c>
      <c r="AH334" s="405">
        <f>VLOOKUP($A334,'urban rural'!$A$11:$S$336,11,FALSE)</f>
        <v>4.4237443639829005E-5</v>
      </c>
      <c r="AI334" s="424">
        <f t="shared" si="287"/>
        <v>3</v>
      </c>
      <c r="AJ334" s="405">
        <f t="shared" si="269"/>
        <v>3</v>
      </c>
      <c r="AL334" s="405">
        <f>VLOOKUP($A334,'urban rural'!$A$11:$S$336,12,FALSE)</f>
        <v>3.0499075785582258E-4</v>
      </c>
      <c r="AM334" s="424">
        <f t="shared" si="288"/>
        <v>28</v>
      </c>
      <c r="AN334" s="405">
        <f t="shared" si="270"/>
        <v>28</v>
      </c>
      <c r="AP334" s="405">
        <f>VLOOKUP($A334,'urban rural'!$A$11:$S$336,13,FALSE)</f>
        <v>2.9602220166512487E-4</v>
      </c>
      <c r="AQ334" s="424">
        <f t="shared" si="289"/>
        <v>28</v>
      </c>
      <c r="AR334" s="405">
        <f t="shared" si="271"/>
        <v>28</v>
      </c>
      <c r="AT334" s="405">
        <f>VLOOKUP($A334,'urban rural'!$A$11:$S$336,14,FALSE)</f>
        <v>3.2437442075996294E-4</v>
      </c>
      <c r="AU334" s="424">
        <f t="shared" si="290"/>
        <v>29</v>
      </c>
      <c r="AV334" s="405">
        <f t="shared" si="272"/>
        <v>29</v>
      </c>
      <c r="AX334" s="405">
        <f>VLOOKUP($A334,'urban rural'!$A$11:$S$336,15,FALSE)</f>
        <v>3.0459608572238386E-4</v>
      </c>
      <c r="AY334" s="424">
        <f t="shared" si="291"/>
        <v>29</v>
      </c>
      <c r="AZ334" s="405">
        <f t="shared" si="273"/>
        <v>29</v>
      </c>
      <c r="BB334" s="405" t="str">
        <f>VLOOKUP($A334,'urban rural'!$A$11:$S$336,16,FALSE)</f>
        <v>error</v>
      </c>
      <c r="BC334" s="424">
        <f t="shared" si="292"/>
        <v>1</v>
      </c>
      <c r="BD334" s="405" t="str">
        <f t="shared" si="274"/>
        <v>9999</v>
      </c>
      <c r="BF334" s="405" t="str">
        <f>VLOOKUP($A334,'urban rural'!$A$11:$S$336,17,FALSE)</f>
        <v>error</v>
      </c>
      <c r="BG334" s="424">
        <f t="shared" si="293"/>
        <v>1</v>
      </c>
      <c r="BH334" s="405" t="str">
        <f t="shared" si="275"/>
        <v>9999</v>
      </c>
      <c r="BJ334" s="405" t="str">
        <f>VLOOKUP($A334,'urban rural'!$A$11:$S$336,18,FALSE)</f>
        <v>error</v>
      </c>
      <c r="BK334" s="424">
        <f t="shared" si="294"/>
        <v>1</v>
      </c>
      <c r="BL334" s="405" t="str">
        <f t="shared" si="276"/>
        <v>9999</v>
      </c>
      <c r="BN334" s="405" t="str">
        <f>VLOOKUP($A334,'urban rural'!$A$11:$S$336,19,FALSE)</f>
        <v>error</v>
      </c>
      <c r="BO334" s="424">
        <f t="shared" si="295"/>
        <v>1</v>
      </c>
      <c r="BP334" s="405" t="str">
        <f t="shared" si="277"/>
        <v>9999</v>
      </c>
      <c r="BQ334" s="167">
        <f>VLOOKUP(A334,'[1]average earnings workplace 2012'!$A$13:$GY$599,[1]lists1!$B$12,FALSE)</f>
        <v>10.17</v>
      </c>
      <c r="BR334" s="167" t="e">
        <f t="shared" si="278"/>
        <v>#N/A</v>
      </c>
      <c r="BS334" s="167" t="e">
        <f t="shared" si="279"/>
        <v>#N/A</v>
      </c>
    </row>
    <row r="335" spans="1:71" x14ac:dyDescent="0.25">
      <c r="A335" s="420" t="s">
        <v>320</v>
      </c>
      <c r="B335" s="167" t="str">
        <f t="shared" si="260"/>
        <v>SR</v>
      </c>
      <c r="C335" s="405" t="str">
        <f>VLOOKUP(A335,'urban rural'!$A$11:$B$336,2,FALSE)</f>
        <v>Significant Rural</v>
      </c>
      <c r="D335" s="167" t="str">
        <f t="shared" si="261"/>
        <v>Significant Rural</v>
      </c>
      <c r="F335" s="405">
        <f>VLOOKUP($A335,'urban rural'!$A$11:$S$336,4,FALSE)</f>
        <v>3.2619775739041793E-4</v>
      </c>
      <c r="G335" s="424">
        <f t="shared" si="280"/>
        <v>6</v>
      </c>
      <c r="H335" s="405">
        <f t="shared" si="262"/>
        <v>6</v>
      </c>
      <c r="J335" s="405">
        <f>VLOOKUP($A335,'urban rural'!$A$11:$S$336,5,FALSE)</f>
        <v>1.5306122448979591E-4</v>
      </c>
      <c r="K335" s="424">
        <f t="shared" si="281"/>
        <v>5</v>
      </c>
      <c r="L335" s="405">
        <f t="shared" si="263"/>
        <v>5</v>
      </c>
      <c r="N335" s="405">
        <f>VLOOKUP($A335,'urban rural'!$A$11:$S$336,6,FALSE)</f>
        <v>2.0429009193054137E-4</v>
      </c>
      <c r="O335" s="424">
        <f t="shared" si="282"/>
        <v>7</v>
      </c>
      <c r="P335" s="405">
        <f t="shared" si="264"/>
        <v>7</v>
      </c>
      <c r="R335" s="405">
        <f>VLOOKUP($A335,'urban rural'!$A$11:$S$336,7,FALSE)</f>
        <v>1.5452595709874016E-4</v>
      </c>
      <c r="S335" s="424">
        <f t="shared" si="283"/>
        <v>5</v>
      </c>
      <c r="T335" s="405">
        <f t="shared" si="265"/>
        <v>5</v>
      </c>
      <c r="V335" s="405">
        <f>VLOOKUP($A335,'urban rural'!$A$11:$S$336,8,FALSE)</f>
        <v>3.2619775739041793E-4</v>
      </c>
      <c r="W335" s="424">
        <f t="shared" si="284"/>
        <v>10</v>
      </c>
      <c r="X335" s="405">
        <f t="shared" si="266"/>
        <v>10</v>
      </c>
      <c r="Z335" s="405">
        <f>VLOOKUP($A335,'urban rural'!$A$11:$S$336,9,FALSE)</f>
        <v>1.5306122448979591E-4</v>
      </c>
      <c r="AA335" s="424">
        <f t="shared" si="285"/>
        <v>9</v>
      </c>
      <c r="AB335" s="405">
        <f t="shared" si="267"/>
        <v>9</v>
      </c>
      <c r="AD335" s="405">
        <f>VLOOKUP($A335,'urban rural'!$A$11:$S$336,10,FALSE)</f>
        <v>1.8386108273748722E-4</v>
      </c>
      <c r="AE335" s="424">
        <f t="shared" si="286"/>
        <v>10</v>
      </c>
      <c r="AF335" s="405">
        <f t="shared" si="268"/>
        <v>10</v>
      </c>
      <c r="AH335" s="405">
        <f>VLOOKUP($A335,'urban rural'!$A$11:$S$336,11,FALSE)</f>
        <v>1.0143556326761817E-4</v>
      </c>
      <c r="AI335" s="424">
        <f t="shared" si="287"/>
        <v>6</v>
      </c>
      <c r="AJ335" s="405">
        <f t="shared" si="269"/>
        <v>6</v>
      </c>
      <c r="AL335" s="405">
        <f>VLOOKUP($A335,'urban rural'!$A$11:$S$336,12,FALSE)</f>
        <v>0</v>
      </c>
      <c r="AM335" s="424">
        <f t="shared" si="288"/>
        <v>1</v>
      </c>
      <c r="AN335" s="405">
        <f t="shared" si="270"/>
        <v>1</v>
      </c>
      <c r="AP335" s="405">
        <f>VLOOKUP($A335,'urban rural'!$A$11:$S$336,13,FALSE)</f>
        <v>0</v>
      </c>
      <c r="AQ335" s="424">
        <f t="shared" si="289"/>
        <v>1</v>
      </c>
      <c r="AR335" s="405">
        <f t="shared" si="271"/>
        <v>1</v>
      </c>
      <c r="AT335" s="405">
        <f>VLOOKUP($A335,'urban rural'!$A$11:$S$336,14,FALSE)</f>
        <v>3.0643513789581204E-5</v>
      </c>
      <c r="AU335" s="424">
        <f t="shared" si="290"/>
        <v>2</v>
      </c>
      <c r="AV335" s="405">
        <f t="shared" si="272"/>
        <v>2</v>
      </c>
      <c r="AX335" s="405">
        <f>VLOOKUP($A335,'urban rural'!$A$11:$S$336,15,FALSE)</f>
        <v>5.3090393831121999E-5</v>
      </c>
      <c r="AY335" s="424">
        <f t="shared" si="291"/>
        <v>12</v>
      </c>
      <c r="AZ335" s="405">
        <f t="shared" si="273"/>
        <v>12</v>
      </c>
      <c r="BB335" s="405" t="str">
        <f>VLOOKUP($A335,'urban rural'!$A$11:$S$336,16,FALSE)</f>
        <v>error</v>
      </c>
      <c r="BC335" s="424">
        <f t="shared" si="292"/>
        <v>1</v>
      </c>
      <c r="BD335" s="405" t="str">
        <f t="shared" si="274"/>
        <v>9999</v>
      </c>
      <c r="BF335" s="405" t="str">
        <f>VLOOKUP($A335,'urban rural'!$A$11:$S$336,17,FALSE)</f>
        <v>error</v>
      </c>
      <c r="BG335" s="424">
        <f t="shared" si="293"/>
        <v>1</v>
      </c>
      <c r="BH335" s="405" t="str">
        <f t="shared" si="275"/>
        <v>9999</v>
      </c>
      <c r="BJ335" s="405" t="str">
        <f>VLOOKUP($A335,'urban rural'!$A$11:$S$336,18,FALSE)</f>
        <v>error</v>
      </c>
      <c r="BK335" s="424">
        <f t="shared" si="294"/>
        <v>1</v>
      </c>
      <c r="BL335" s="405" t="str">
        <f t="shared" si="276"/>
        <v>9999</v>
      </c>
      <c r="BN335" s="405" t="str">
        <f>VLOOKUP($A335,'urban rural'!$A$11:$S$336,19,FALSE)</f>
        <v>error</v>
      </c>
      <c r="BO335" s="424">
        <f t="shared" si="295"/>
        <v>1</v>
      </c>
      <c r="BP335" s="405" t="str">
        <f t="shared" si="277"/>
        <v>9999</v>
      </c>
      <c r="BQ335" s="167">
        <f>VLOOKUP(A335,'[1]average earnings workplace 2012'!$A$13:$GY$599,[1]lists1!$B$12,FALSE)</f>
        <v>9.39</v>
      </c>
      <c r="BR335" s="167" t="e">
        <f t="shared" si="278"/>
        <v>#N/A</v>
      </c>
      <c r="BS335" s="167" t="e">
        <f t="shared" si="279"/>
        <v>#N/A</v>
      </c>
    </row>
    <row r="336" spans="1:71" x14ac:dyDescent="0.25">
      <c r="A336" s="420" t="s">
        <v>321</v>
      </c>
      <c r="B336" s="167" t="str">
        <f t="shared" si="260"/>
        <v>OU</v>
      </c>
      <c r="C336" s="405" t="str">
        <f>VLOOKUP(A336,'urban rural'!$A$11:$B$336,2,FALSE)</f>
        <v>Other Urban</v>
      </c>
      <c r="D336" s="167" t="str">
        <f t="shared" si="261"/>
        <v>Predominantly Urban</v>
      </c>
      <c r="F336" s="405">
        <f>VLOOKUP($A336,'urban rural'!$A$11:$S$336,4,FALSE)</f>
        <v>2.6100628930817611E-3</v>
      </c>
      <c r="G336" s="424">
        <f t="shared" si="280"/>
        <v>42</v>
      </c>
      <c r="H336" s="405">
        <f t="shared" si="262"/>
        <v>42</v>
      </c>
      <c r="J336" s="405">
        <f>VLOOKUP($A336,'urban rural'!$A$11:$S$336,5,FALSE)</f>
        <v>2.2713097713097713E-3</v>
      </c>
      <c r="K336" s="424">
        <f t="shared" si="281"/>
        <v>46</v>
      </c>
      <c r="L336" s="405">
        <f t="shared" si="263"/>
        <v>46</v>
      </c>
      <c r="N336" s="405">
        <f>VLOOKUP($A336,'urban rural'!$A$11:$S$336,6,FALSE)</f>
        <v>2.5781650435674013E-3</v>
      </c>
      <c r="O336" s="424">
        <f t="shared" si="282"/>
        <v>45</v>
      </c>
      <c r="P336" s="405">
        <f t="shared" si="264"/>
        <v>45</v>
      </c>
      <c r="R336" s="405">
        <f>VLOOKUP($A336,'urban rural'!$A$11:$S$336,7,FALSE)</f>
        <v>1.8460592182329243E-3</v>
      </c>
      <c r="S336" s="424">
        <f t="shared" si="283"/>
        <v>42</v>
      </c>
      <c r="T336" s="405">
        <f t="shared" si="265"/>
        <v>42</v>
      </c>
      <c r="V336" s="405">
        <f>VLOOKUP($A336,'urban rural'!$A$11:$S$336,8,FALSE)</f>
        <v>9.1719077568134177E-4</v>
      </c>
      <c r="W336" s="424">
        <f t="shared" si="284"/>
        <v>30</v>
      </c>
      <c r="X336" s="405">
        <f t="shared" si="266"/>
        <v>30</v>
      </c>
      <c r="Z336" s="405">
        <f>VLOOKUP($A336,'urban rural'!$A$11:$S$336,9,FALSE)</f>
        <v>5.8212058212058209E-4</v>
      </c>
      <c r="AA336" s="424">
        <f t="shared" si="285"/>
        <v>42</v>
      </c>
      <c r="AB336" s="405">
        <f t="shared" si="267"/>
        <v>42</v>
      </c>
      <c r="AD336" s="405">
        <f>VLOOKUP($A336,'urban rural'!$A$11:$S$336,10,FALSE)</f>
        <v>5.6893900563813424E-4</v>
      </c>
      <c r="AE336" s="424">
        <f t="shared" si="286"/>
        <v>30</v>
      </c>
      <c r="AF336" s="405">
        <f t="shared" si="268"/>
        <v>30</v>
      </c>
      <c r="AH336" s="405">
        <f>VLOOKUP($A336,'urban rural'!$A$11:$S$336,11,FALSE)</f>
        <v>3.7683907073096277E-4</v>
      </c>
      <c r="AI336" s="424">
        <f t="shared" si="287"/>
        <v>22</v>
      </c>
      <c r="AJ336" s="405">
        <f t="shared" si="269"/>
        <v>22</v>
      </c>
      <c r="AL336" s="405">
        <f>VLOOKUP($A336,'urban rural'!$A$11:$S$336,12,FALSE)</f>
        <v>1.6928721174004192E-3</v>
      </c>
      <c r="AM336" s="424">
        <f t="shared" si="288"/>
        <v>46</v>
      </c>
      <c r="AN336" s="405">
        <f t="shared" si="270"/>
        <v>46</v>
      </c>
      <c r="AP336" s="405">
        <f>VLOOKUP($A336,'urban rural'!$A$11:$S$336,13,FALSE)</f>
        <v>1.6891891891891893E-3</v>
      </c>
      <c r="AQ336" s="424">
        <f t="shared" si="289"/>
        <v>48</v>
      </c>
      <c r="AR336" s="405">
        <f t="shared" si="271"/>
        <v>48</v>
      </c>
      <c r="AT336" s="405">
        <f>VLOOKUP($A336,'urban rural'!$A$11:$S$336,14,FALSE)</f>
        <v>2.0143516145566375E-3</v>
      </c>
      <c r="AU336" s="424">
        <f t="shared" si="290"/>
        <v>48</v>
      </c>
      <c r="AV336" s="405">
        <f t="shared" si="272"/>
        <v>48</v>
      </c>
      <c r="AX336" s="405">
        <f>VLOOKUP($A336,'urban rural'!$A$11:$S$336,15,FALSE)</f>
        <v>1.4692201475019614E-3</v>
      </c>
      <c r="AY336" s="424">
        <f t="shared" si="291"/>
        <v>43</v>
      </c>
      <c r="AZ336" s="405">
        <f t="shared" si="273"/>
        <v>43</v>
      </c>
      <c r="BB336" s="405" t="str">
        <f>VLOOKUP($A336,'urban rural'!$A$11:$S$336,16,FALSE)</f>
        <v>error</v>
      </c>
      <c r="BC336" s="424">
        <f t="shared" si="292"/>
        <v>1</v>
      </c>
      <c r="BD336" s="405" t="str">
        <f t="shared" si="274"/>
        <v>9999</v>
      </c>
      <c r="BF336" s="405" t="str">
        <f>VLOOKUP($A336,'urban rural'!$A$11:$S$336,17,FALSE)</f>
        <v>error</v>
      </c>
      <c r="BG336" s="424">
        <f t="shared" si="293"/>
        <v>1</v>
      </c>
      <c r="BH336" s="405" t="str">
        <f t="shared" si="275"/>
        <v>9999</v>
      </c>
      <c r="BJ336" s="405" t="str">
        <f>VLOOKUP($A336,'urban rural'!$A$11:$S$336,18,FALSE)</f>
        <v>error</v>
      </c>
      <c r="BK336" s="424">
        <f t="shared" si="294"/>
        <v>1</v>
      </c>
      <c r="BL336" s="405" t="str">
        <f t="shared" si="276"/>
        <v>9999</v>
      </c>
      <c r="BN336" s="405" t="str">
        <f>VLOOKUP($A336,'urban rural'!$A$11:$S$336,19,FALSE)</f>
        <v>error</v>
      </c>
      <c r="BO336" s="424">
        <f t="shared" si="295"/>
        <v>1</v>
      </c>
      <c r="BP336" s="405" t="str">
        <f t="shared" si="277"/>
        <v>9999</v>
      </c>
      <c r="BQ336" s="167">
        <f>VLOOKUP(A336,'[1]average earnings workplace 2012'!$A$13:$GY$599,[1]lists1!$B$12,FALSE)</f>
        <v>13.89</v>
      </c>
      <c r="BR336" s="167" t="e">
        <f t="shared" si="278"/>
        <v>#N/A</v>
      </c>
      <c r="BS336" s="167" t="e">
        <f t="shared" si="279"/>
        <v>#N/A</v>
      </c>
    </row>
    <row r="337" spans="1:3" x14ac:dyDescent="0.25">
      <c r="A337" s="420"/>
    </row>
    <row r="338" spans="1:3" x14ac:dyDescent="0.25">
      <c r="A338" s="420"/>
    </row>
    <row r="339" spans="1:3" x14ac:dyDescent="0.25">
      <c r="A339" s="420"/>
      <c r="B339" s="405" t="s">
        <v>3</v>
      </c>
      <c r="C339" s="405">
        <f t="shared" ref="C339:C344" si="296">COUNTIF(C$11:C$336,B339)</f>
        <v>55</v>
      </c>
    </row>
    <row r="340" spans="1:3" x14ac:dyDescent="0.25">
      <c r="A340" s="420"/>
      <c r="B340" s="405" t="s">
        <v>11</v>
      </c>
      <c r="C340" s="405">
        <f t="shared" si="296"/>
        <v>48</v>
      </c>
    </row>
    <row r="341" spans="1:3" x14ac:dyDescent="0.25">
      <c r="A341" s="420"/>
      <c r="B341" s="405" t="s">
        <v>5</v>
      </c>
      <c r="C341" s="405">
        <f t="shared" si="296"/>
        <v>55</v>
      </c>
    </row>
    <row r="342" spans="1:3" x14ac:dyDescent="0.25">
      <c r="A342" s="420"/>
      <c r="B342" s="405" t="s">
        <v>8</v>
      </c>
      <c r="C342" s="405">
        <f t="shared" si="296"/>
        <v>58</v>
      </c>
    </row>
    <row r="343" spans="1:3" x14ac:dyDescent="0.25">
      <c r="A343" s="420"/>
      <c r="B343" s="405" t="s">
        <v>1</v>
      </c>
      <c r="C343" s="405">
        <f t="shared" si="296"/>
        <v>39</v>
      </c>
    </row>
    <row r="344" spans="1:3" x14ac:dyDescent="0.25">
      <c r="A344" s="420"/>
      <c r="B344" s="405" t="s">
        <v>14</v>
      </c>
      <c r="C344" s="405">
        <f t="shared" si="296"/>
        <v>71</v>
      </c>
    </row>
    <row r="345" spans="1:3" x14ac:dyDescent="0.25">
      <c r="A345" s="420"/>
    </row>
    <row r="346" spans="1:3" x14ac:dyDescent="0.25">
      <c r="A346" s="420"/>
    </row>
    <row r="347" spans="1:3" x14ac:dyDescent="0.25">
      <c r="A347" s="420"/>
    </row>
    <row r="348" spans="1:3" x14ac:dyDescent="0.25">
      <c r="A348" s="420"/>
    </row>
    <row r="349" spans="1:3" x14ac:dyDescent="0.25">
      <c r="A349" s="420"/>
    </row>
    <row r="350" spans="1:3" x14ac:dyDescent="0.25">
      <c r="A350" s="420"/>
    </row>
    <row r="351" spans="1:3" x14ac:dyDescent="0.25">
      <c r="A351" s="420"/>
    </row>
    <row r="352" spans="1:3" x14ac:dyDescent="0.25">
      <c r="A352" s="420"/>
    </row>
    <row r="353" spans="1:1" x14ac:dyDescent="0.25">
      <c r="A353" s="420"/>
    </row>
    <row r="354" spans="1:1" x14ac:dyDescent="0.25">
      <c r="A354" s="420"/>
    </row>
    <row r="355" spans="1:1" x14ac:dyDescent="0.25">
      <c r="A355" s="420"/>
    </row>
    <row r="356" spans="1:1" x14ac:dyDescent="0.25">
      <c r="A356" s="420"/>
    </row>
    <row r="357" spans="1:1" x14ac:dyDescent="0.25">
      <c r="A357" s="420"/>
    </row>
    <row r="358" spans="1:1" x14ac:dyDescent="0.25">
      <c r="A358" s="420"/>
    </row>
    <row r="359" spans="1:1" x14ac:dyDescent="0.25">
      <c r="A359" s="420"/>
    </row>
    <row r="360" spans="1:1" x14ac:dyDescent="0.25">
      <c r="A360" s="420"/>
    </row>
    <row r="361" spans="1:1" x14ac:dyDescent="0.25">
      <c r="A361" s="420"/>
    </row>
    <row r="362" spans="1:1" x14ac:dyDescent="0.25">
      <c r="A362" s="420"/>
    </row>
    <row r="363" spans="1:1" x14ac:dyDescent="0.25">
      <c r="A363" s="420"/>
    </row>
    <row r="496" spans="1:2" x14ac:dyDescent="0.25">
      <c r="A496" s="167" t="s">
        <v>0</v>
      </c>
      <c r="B496" s="167" t="s">
        <v>1815</v>
      </c>
    </row>
    <row r="497" spans="1:2" x14ac:dyDescent="0.25">
      <c r="A497" s="167" t="s">
        <v>2</v>
      </c>
      <c r="B497" s="167" t="s">
        <v>1816</v>
      </c>
    </row>
    <row r="498" spans="1:2" x14ac:dyDescent="0.25">
      <c r="A498" s="167" t="s">
        <v>4</v>
      </c>
      <c r="B498" s="167" t="s">
        <v>1817</v>
      </c>
    </row>
    <row r="499" spans="1:2" x14ac:dyDescent="0.25">
      <c r="A499" s="167" t="s">
        <v>6</v>
      </c>
      <c r="B499" s="167" t="s">
        <v>1815</v>
      </c>
    </row>
    <row r="500" spans="1:2" x14ac:dyDescent="0.25">
      <c r="A500" s="167" t="s">
        <v>7</v>
      </c>
      <c r="B500" s="167" t="s">
        <v>1818</v>
      </c>
    </row>
    <row r="501" spans="1:2" x14ac:dyDescent="0.25">
      <c r="A501" s="167" t="s">
        <v>9</v>
      </c>
      <c r="B501" s="167" t="s">
        <v>1817</v>
      </c>
    </row>
    <row r="502" spans="1:2" x14ac:dyDescent="0.25">
      <c r="A502" s="167" t="s">
        <v>10</v>
      </c>
      <c r="B502" s="167" t="s">
        <v>1819</v>
      </c>
    </row>
    <row r="503" spans="1:2" x14ac:dyDescent="0.25">
      <c r="A503" s="167" t="s">
        <v>12</v>
      </c>
      <c r="B503" s="167" t="s">
        <v>1816</v>
      </c>
    </row>
    <row r="504" spans="1:2" x14ac:dyDescent="0.25">
      <c r="A504" s="167" t="s">
        <v>13</v>
      </c>
      <c r="B504" s="167" t="s">
        <v>1820</v>
      </c>
    </row>
    <row r="505" spans="1:2" x14ac:dyDescent="0.25">
      <c r="A505" s="167" t="s">
        <v>15</v>
      </c>
      <c r="B505" s="167" t="s">
        <v>1820</v>
      </c>
    </row>
    <row r="506" spans="1:2" x14ac:dyDescent="0.25">
      <c r="A506" s="167" t="s">
        <v>16</v>
      </c>
      <c r="B506" s="167" t="s">
        <v>1818</v>
      </c>
    </row>
    <row r="507" spans="1:2" x14ac:dyDescent="0.25">
      <c r="A507" s="167" t="s">
        <v>17</v>
      </c>
      <c r="B507" s="167" t="s">
        <v>1818</v>
      </c>
    </row>
    <row r="508" spans="1:2" x14ac:dyDescent="0.25">
      <c r="A508" s="167" t="s">
        <v>18</v>
      </c>
      <c r="B508" s="167" t="s">
        <v>1818</v>
      </c>
    </row>
    <row r="509" spans="1:2" x14ac:dyDescent="0.25">
      <c r="A509" s="167" t="s">
        <v>19</v>
      </c>
      <c r="B509" s="167" t="s">
        <v>1817</v>
      </c>
    </row>
    <row r="510" spans="1:2" x14ac:dyDescent="0.25">
      <c r="A510" s="167" t="s">
        <v>20</v>
      </c>
      <c r="B510" s="167" t="s">
        <v>1819</v>
      </c>
    </row>
    <row r="511" spans="1:2" x14ac:dyDescent="0.25">
      <c r="A511" s="167" t="s">
        <v>21</v>
      </c>
      <c r="B511" s="167" t="s">
        <v>1817</v>
      </c>
    </row>
    <row r="512" spans="1:2" x14ac:dyDescent="0.25">
      <c r="A512" s="167" t="s">
        <v>22</v>
      </c>
      <c r="B512" s="167" t="s">
        <v>1817</v>
      </c>
    </row>
    <row r="513" spans="1:2" x14ac:dyDescent="0.25">
      <c r="A513" s="167" t="s">
        <v>23</v>
      </c>
      <c r="B513" s="167" t="s">
        <v>1820</v>
      </c>
    </row>
    <row r="514" spans="1:2" x14ac:dyDescent="0.25">
      <c r="A514" s="167" t="s">
        <v>24</v>
      </c>
      <c r="B514" s="167" t="s">
        <v>1820</v>
      </c>
    </row>
    <row r="515" spans="1:2" x14ac:dyDescent="0.25">
      <c r="A515" s="167" t="s">
        <v>25</v>
      </c>
      <c r="B515" s="167" t="s">
        <v>1815</v>
      </c>
    </row>
    <row r="516" spans="1:2" x14ac:dyDescent="0.25">
      <c r="A516" s="167" t="s">
        <v>26</v>
      </c>
      <c r="B516" s="167" t="s">
        <v>1818</v>
      </c>
    </row>
    <row r="517" spans="1:2" x14ac:dyDescent="0.25">
      <c r="A517" s="167" t="s">
        <v>27</v>
      </c>
      <c r="B517" s="167" t="s">
        <v>1815</v>
      </c>
    </row>
    <row r="518" spans="1:2" x14ac:dyDescent="0.25">
      <c r="A518" s="167" t="s">
        <v>28</v>
      </c>
      <c r="B518" s="167" t="s">
        <v>1817</v>
      </c>
    </row>
    <row r="519" spans="1:2" x14ac:dyDescent="0.25">
      <c r="A519" s="167" t="s">
        <v>29</v>
      </c>
      <c r="B519" s="167" t="s">
        <v>1820</v>
      </c>
    </row>
    <row r="520" spans="1:2" x14ac:dyDescent="0.25">
      <c r="A520" s="167" t="s">
        <v>30</v>
      </c>
      <c r="B520" s="167" t="s">
        <v>1817</v>
      </c>
    </row>
    <row r="521" spans="1:2" x14ac:dyDescent="0.25">
      <c r="A521" s="167" t="s">
        <v>31</v>
      </c>
      <c r="B521" s="167" t="s">
        <v>1815</v>
      </c>
    </row>
    <row r="522" spans="1:2" x14ac:dyDescent="0.25">
      <c r="A522" s="167" t="s">
        <v>32</v>
      </c>
      <c r="B522" s="167" t="s">
        <v>1815</v>
      </c>
    </row>
    <row r="523" spans="1:2" x14ac:dyDescent="0.25">
      <c r="A523" s="167" t="s">
        <v>33</v>
      </c>
      <c r="B523" s="167" t="s">
        <v>1820</v>
      </c>
    </row>
    <row r="524" spans="1:2" x14ac:dyDescent="0.25">
      <c r="A524" s="167" t="s">
        <v>34</v>
      </c>
      <c r="B524" s="167" t="s">
        <v>1819</v>
      </c>
    </row>
    <row r="525" spans="1:2" x14ac:dyDescent="0.25">
      <c r="A525" s="167" t="s">
        <v>35</v>
      </c>
      <c r="B525" s="167" t="s">
        <v>1816</v>
      </c>
    </row>
    <row r="526" spans="1:2" x14ac:dyDescent="0.25">
      <c r="A526" s="167" t="s">
        <v>36</v>
      </c>
      <c r="B526" s="167" t="s">
        <v>1820</v>
      </c>
    </row>
    <row r="527" spans="1:2" x14ac:dyDescent="0.25">
      <c r="A527" s="167" t="s">
        <v>37</v>
      </c>
      <c r="B527" s="167" t="s">
        <v>1817</v>
      </c>
    </row>
    <row r="528" spans="1:2" x14ac:dyDescent="0.25">
      <c r="A528" s="167" t="s">
        <v>38</v>
      </c>
      <c r="B528" s="167" t="s">
        <v>1815</v>
      </c>
    </row>
    <row r="529" spans="1:2" x14ac:dyDescent="0.25">
      <c r="A529" s="167" t="s">
        <v>1802</v>
      </c>
      <c r="B529" s="167" t="s">
        <v>1815</v>
      </c>
    </row>
    <row r="530" spans="1:2" x14ac:dyDescent="0.25">
      <c r="A530" s="167" t="s">
        <v>39</v>
      </c>
      <c r="B530" s="167" t="s">
        <v>1817</v>
      </c>
    </row>
    <row r="531" spans="1:2" x14ac:dyDescent="0.25">
      <c r="A531" s="167" t="s">
        <v>40</v>
      </c>
      <c r="B531" s="167" t="s">
        <v>1820</v>
      </c>
    </row>
    <row r="532" spans="1:2" x14ac:dyDescent="0.25">
      <c r="A532" s="167" t="s">
        <v>41</v>
      </c>
      <c r="B532" s="167" t="s">
        <v>1817</v>
      </c>
    </row>
    <row r="533" spans="1:2" x14ac:dyDescent="0.25">
      <c r="A533" s="167" t="s">
        <v>42</v>
      </c>
      <c r="B533" s="167" t="s">
        <v>1820</v>
      </c>
    </row>
    <row r="534" spans="1:2" x14ac:dyDescent="0.25">
      <c r="A534" s="167" t="s">
        <v>43</v>
      </c>
      <c r="B534" s="167" t="s">
        <v>1815</v>
      </c>
    </row>
    <row r="535" spans="1:2" x14ac:dyDescent="0.25">
      <c r="A535" s="167" t="s">
        <v>44</v>
      </c>
      <c r="B535" s="167" t="s">
        <v>1818</v>
      </c>
    </row>
    <row r="536" spans="1:2" x14ac:dyDescent="0.25">
      <c r="A536" s="167" t="s">
        <v>45</v>
      </c>
      <c r="B536" s="167" t="s">
        <v>1820</v>
      </c>
    </row>
    <row r="537" spans="1:2" x14ac:dyDescent="0.25">
      <c r="A537" s="167" t="s">
        <v>46</v>
      </c>
      <c r="B537" s="167" t="s">
        <v>1817</v>
      </c>
    </row>
    <row r="538" spans="1:2" x14ac:dyDescent="0.25">
      <c r="A538" s="167" t="s">
        <v>47</v>
      </c>
      <c r="B538" s="167" t="s">
        <v>1818</v>
      </c>
    </row>
    <row r="539" spans="1:2" x14ac:dyDescent="0.25">
      <c r="A539" s="167" t="s">
        <v>48</v>
      </c>
      <c r="B539" s="167" t="s">
        <v>1820</v>
      </c>
    </row>
    <row r="540" spans="1:2" x14ac:dyDescent="0.25">
      <c r="A540" s="167" t="s">
        <v>49</v>
      </c>
      <c r="B540" s="167" t="s">
        <v>1817</v>
      </c>
    </row>
    <row r="541" spans="1:2" x14ac:dyDescent="0.25">
      <c r="A541" s="167" t="s">
        <v>50</v>
      </c>
      <c r="B541" s="167" t="s">
        <v>1818</v>
      </c>
    </row>
    <row r="542" spans="1:2" x14ac:dyDescent="0.25">
      <c r="A542" s="167" t="s">
        <v>51</v>
      </c>
      <c r="B542" s="167" t="s">
        <v>1817</v>
      </c>
    </row>
    <row r="543" spans="1:2" x14ac:dyDescent="0.25">
      <c r="A543" s="167" t="s">
        <v>52</v>
      </c>
      <c r="B543" s="167" t="s">
        <v>1815</v>
      </c>
    </row>
    <row r="544" spans="1:2" x14ac:dyDescent="0.25">
      <c r="A544" s="167" t="s">
        <v>53</v>
      </c>
      <c r="B544" s="167" t="s">
        <v>1819</v>
      </c>
    </row>
    <row r="545" spans="1:2" x14ac:dyDescent="0.25">
      <c r="A545" s="167" t="s">
        <v>54</v>
      </c>
      <c r="B545" s="167" t="s">
        <v>1818</v>
      </c>
    </row>
    <row r="546" spans="1:2" x14ac:dyDescent="0.25">
      <c r="A546" s="167" t="s">
        <v>55</v>
      </c>
      <c r="B546" s="167" t="s">
        <v>1818</v>
      </c>
    </row>
    <row r="547" spans="1:2" x14ac:dyDescent="0.25">
      <c r="A547" s="167" t="s">
        <v>56</v>
      </c>
      <c r="B547" s="167" t="s">
        <v>1818</v>
      </c>
    </row>
    <row r="548" spans="1:2" x14ac:dyDescent="0.25">
      <c r="A548" s="167" t="s">
        <v>57</v>
      </c>
      <c r="B548" s="167" t="s">
        <v>1817</v>
      </c>
    </row>
    <row r="549" spans="1:2" x14ac:dyDescent="0.25">
      <c r="A549" s="167" t="s">
        <v>323</v>
      </c>
      <c r="B549" s="167" t="s">
        <v>1819</v>
      </c>
    </row>
    <row r="550" spans="1:2" x14ac:dyDescent="0.25">
      <c r="A550" s="167" t="s">
        <v>58</v>
      </c>
      <c r="B550" s="167" t="s">
        <v>1817</v>
      </c>
    </row>
    <row r="551" spans="1:2" x14ac:dyDescent="0.25">
      <c r="A551" s="167" t="s">
        <v>59</v>
      </c>
      <c r="B551" s="167" t="s">
        <v>1818</v>
      </c>
    </row>
    <row r="552" spans="1:2" x14ac:dyDescent="0.25">
      <c r="A552" s="167" t="s">
        <v>60</v>
      </c>
      <c r="B552" s="167" t="s">
        <v>1816</v>
      </c>
    </row>
    <row r="553" spans="1:2" x14ac:dyDescent="0.25">
      <c r="A553" s="167" t="s">
        <v>61</v>
      </c>
      <c r="B553" s="167" t="s">
        <v>1817</v>
      </c>
    </row>
    <row r="554" spans="1:2" x14ac:dyDescent="0.25">
      <c r="A554" s="167" t="s">
        <v>62</v>
      </c>
      <c r="B554" s="167" t="s">
        <v>1817</v>
      </c>
    </row>
    <row r="555" spans="1:2" x14ac:dyDescent="0.25">
      <c r="A555" s="167" t="s">
        <v>63</v>
      </c>
      <c r="B555" s="167" t="s">
        <v>1815</v>
      </c>
    </row>
    <row r="556" spans="1:2" x14ac:dyDescent="0.25">
      <c r="A556" s="167" t="s">
        <v>64</v>
      </c>
      <c r="B556" s="167" t="s">
        <v>1820</v>
      </c>
    </row>
    <row r="557" spans="1:2" x14ac:dyDescent="0.25">
      <c r="A557" s="167" t="s">
        <v>65</v>
      </c>
      <c r="B557" s="167" t="s">
        <v>1817</v>
      </c>
    </row>
    <row r="558" spans="1:2" x14ac:dyDescent="0.25">
      <c r="A558" s="167" t="s">
        <v>66</v>
      </c>
      <c r="B558" s="167" t="s">
        <v>1816</v>
      </c>
    </row>
    <row r="559" spans="1:2" x14ac:dyDescent="0.25">
      <c r="A559" s="167" t="s">
        <v>67</v>
      </c>
      <c r="B559" s="167" t="s">
        <v>1818</v>
      </c>
    </row>
    <row r="560" spans="1:2" x14ac:dyDescent="0.25">
      <c r="A560" s="167" t="s">
        <v>68</v>
      </c>
      <c r="B560" s="167" t="s">
        <v>1816</v>
      </c>
    </row>
    <row r="561" spans="1:2" x14ac:dyDescent="0.25">
      <c r="A561" s="167" t="s">
        <v>69</v>
      </c>
      <c r="B561" s="167" t="s">
        <v>1816</v>
      </c>
    </row>
    <row r="562" spans="1:2" x14ac:dyDescent="0.25">
      <c r="A562" s="167" t="s">
        <v>70</v>
      </c>
      <c r="B562" s="167" t="s">
        <v>1815</v>
      </c>
    </row>
    <row r="563" spans="1:2" x14ac:dyDescent="0.25">
      <c r="A563" s="167" t="s">
        <v>71</v>
      </c>
      <c r="B563" s="167" t="s">
        <v>1816</v>
      </c>
    </row>
    <row r="564" spans="1:2" x14ac:dyDescent="0.25">
      <c r="A564" s="167" t="s">
        <v>72</v>
      </c>
      <c r="B564" s="167" t="s">
        <v>1818</v>
      </c>
    </row>
    <row r="565" spans="1:2" x14ac:dyDescent="0.25">
      <c r="A565" s="167" t="s">
        <v>73</v>
      </c>
      <c r="B565" s="167" t="s">
        <v>1820</v>
      </c>
    </row>
    <row r="566" spans="1:2" x14ac:dyDescent="0.25">
      <c r="A566" s="167" t="s">
        <v>74</v>
      </c>
      <c r="B566" s="167" t="s">
        <v>1817</v>
      </c>
    </row>
    <row r="567" spans="1:2" x14ac:dyDescent="0.25">
      <c r="A567" s="167" t="s">
        <v>75</v>
      </c>
      <c r="B567" s="167" t="s">
        <v>1818</v>
      </c>
    </row>
    <row r="568" spans="1:2" x14ac:dyDescent="0.25">
      <c r="A568" s="167" t="s">
        <v>76</v>
      </c>
      <c r="B568" s="167" t="s">
        <v>1820</v>
      </c>
    </row>
    <row r="569" spans="1:2" x14ac:dyDescent="0.25">
      <c r="A569" s="167" t="s">
        <v>77</v>
      </c>
      <c r="B569" s="167" t="s">
        <v>1816</v>
      </c>
    </row>
    <row r="570" spans="1:2" x14ac:dyDescent="0.25">
      <c r="A570" s="167" t="s">
        <v>78</v>
      </c>
      <c r="B570" s="167" t="s">
        <v>1818</v>
      </c>
    </row>
    <row r="571" spans="1:2" x14ac:dyDescent="0.25">
      <c r="A571" s="167" t="s">
        <v>79</v>
      </c>
      <c r="B571" s="167" t="s">
        <v>1816</v>
      </c>
    </row>
    <row r="572" spans="1:2" x14ac:dyDescent="0.25">
      <c r="A572" s="167" t="s">
        <v>80</v>
      </c>
      <c r="B572" s="167" t="s">
        <v>1818</v>
      </c>
    </row>
    <row r="573" spans="1:2" x14ac:dyDescent="0.25">
      <c r="A573" s="167" t="s">
        <v>81</v>
      </c>
      <c r="B573" s="167" t="s">
        <v>1819</v>
      </c>
    </row>
    <row r="574" spans="1:2" x14ac:dyDescent="0.25">
      <c r="A574" s="167" t="s">
        <v>82</v>
      </c>
      <c r="B574" s="167" t="s">
        <v>1820</v>
      </c>
    </row>
    <row r="575" spans="1:2" x14ac:dyDescent="0.25">
      <c r="A575" s="167" t="s">
        <v>83</v>
      </c>
      <c r="B575" s="167" t="s">
        <v>1819</v>
      </c>
    </row>
    <row r="576" spans="1:2" x14ac:dyDescent="0.25">
      <c r="A576" s="167" t="s">
        <v>84</v>
      </c>
      <c r="B576" s="167" t="s">
        <v>1820</v>
      </c>
    </row>
    <row r="577" spans="1:2" x14ac:dyDescent="0.25">
      <c r="A577" s="167" t="s">
        <v>85</v>
      </c>
      <c r="B577" s="167" t="s">
        <v>1816</v>
      </c>
    </row>
    <row r="578" spans="1:2" x14ac:dyDescent="0.25">
      <c r="A578" s="167" t="s">
        <v>86</v>
      </c>
      <c r="B578" s="167" t="s">
        <v>1819</v>
      </c>
    </row>
    <row r="579" spans="1:2" x14ac:dyDescent="0.25">
      <c r="A579" s="167" t="s">
        <v>87</v>
      </c>
      <c r="B579" s="167" t="s">
        <v>1819</v>
      </c>
    </row>
    <row r="580" spans="1:2" x14ac:dyDescent="0.25">
      <c r="A580" s="167" t="s">
        <v>88</v>
      </c>
      <c r="B580" s="167" t="s">
        <v>1819</v>
      </c>
    </row>
    <row r="581" spans="1:2" x14ac:dyDescent="0.25">
      <c r="A581" s="167" t="s">
        <v>89</v>
      </c>
      <c r="B581" s="167" t="s">
        <v>1817</v>
      </c>
    </row>
    <row r="582" spans="1:2" x14ac:dyDescent="0.25">
      <c r="A582" s="167" t="s">
        <v>90</v>
      </c>
      <c r="B582" s="167" t="s">
        <v>1816</v>
      </c>
    </row>
    <row r="583" spans="1:2" x14ac:dyDescent="0.25">
      <c r="A583" s="167" t="s">
        <v>91</v>
      </c>
      <c r="B583" s="167" t="s">
        <v>1819</v>
      </c>
    </row>
    <row r="584" spans="1:2" x14ac:dyDescent="0.25">
      <c r="A584" s="167" t="s">
        <v>92</v>
      </c>
      <c r="B584" s="167" t="s">
        <v>1819</v>
      </c>
    </row>
    <row r="585" spans="1:2" x14ac:dyDescent="0.25">
      <c r="A585" s="167" t="s">
        <v>93</v>
      </c>
      <c r="B585" s="167" t="s">
        <v>1817</v>
      </c>
    </row>
    <row r="586" spans="1:2" x14ac:dyDescent="0.25">
      <c r="A586" s="167" t="s">
        <v>94</v>
      </c>
      <c r="B586" s="167" t="s">
        <v>1818</v>
      </c>
    </row>
    <row r="587" spans="1:2" x14ac:dyDescent="0.25">
      <c r="A587" s="167" t="s">
        <v>95</v>
      </c>
      <c r="B587" s="167" t="s">
        <v>1817</v>
      </c>
    </row>
    <row r="588" spans="1:2" x14ac:dyDescent="0.25">
      <c r="A588" s="167" t="s">
        <v>96</v>
      </c>
      <c r="B588" s="167" t="s">
        <v>1816</v>
      </c>
    </row>
    <row r="589" spans="1:2" x14ac:dyDescent="0.25">
      <c r="A589" s="167" t="s">
        <v>97</v>
      </c>
      <c r="B589" s="167" t="s">
        <v>1820</v>
      </c>
    </row>
    <row r="590" spans="1:2" x14ac:dyDescent="0.25">
      <c r="A590" s="167" t="s">
        <v>98</v>
      </c>
      <c r="B590" s="167" t="s">
        <v>1820</v>
      </c>
    </row>
    <row r="591" spans="1:2" x14ac:dyDescent="0.25">
      <c r="A591" s="167" t="s">
        <v>99</v>
      </c>
      <c r="B591" s="167" t="s">
        <v>1817</v>
      </c>
    </row>
    <row r="592" spans="1:2" x14ac:dyDescent="0.25">
      <c r="A592" s="167" t="s">
        <v>100</v>
      </c>
      <c r="B592" s="167" t="s">
        <v>1820</v>
      </c>
    </row>
    <row r="593" spans="1:2" x14ac:dyDescent="0.25">
      <c r="A593" s="167" t="s">
        <v>101</v>
      </c>
      <c r="B593" s="167" t="s">
        <v>1815</v>
      </c>
    </row>
    <row r="594" spans="1:2" x14ac:dyDescent="0.25">
      <c r="A594" s="167" t="s">
        <v>102</v>
      </c>
      <c r="B594" s="167" t="s">
        <v>1818</v>
      </c>
    </row>
    <row r="595" spans="1:2" x14ac:dyDescent="0.25">
      <c r="A595" s="167" t="s">
        <v>103</v>
      </c>
      <c r="B595" s="167" t="s">
        <v>1815</v>
      </c>
    </row>
    <row r="596" spans="1:2" x14ac:dyDescent="0.25">
      <c r="A596" s="167" t="s">
        <v>104</v>
      </c>
      <c r="B596" s="167" t="s">
        <v>1816</v>
      </c>
    </row>
    <row r="597" spans="1:2" x14ac:dyDescent="0.25">
      <c r="A597" s="167" t="s">
        <v>105</v>
      </c>
      <c r="B597" s="167" t="s">
        <v>1816</v>
      </c>
    </row>
    <row r="598" spans="1:2" x14ac:dyDescent="0.25">
      <c r="A598" s="167" t="s">
        <v>106</v>
      </c>
      <c r="B598" s="167" t="s">
        <v>1816</v>
      </c>
    </row>
    <row r="599" spans="1:2" x14ac:dyDescent="0.25">
      <c r="A599" s="167" t="s">
        <v>107</v>
      </c>
      <c r="B599" s="167" t="s">
        <v>1817</v>
      </c>
    </row>
    <row r="600" spans="1:2" x14ac:dyDescent="0.25">
      <c r="A600" s="167" t="s">
        <v>108</v>
      </c>
      <c r="B600" s="167" t="s">
        <v>1820</v>
      </c>
    </row>
    <row r="601" spans="1:2" x14ac:dyDescent="0.25">
      <c r="A601" s="167" t="s">
        <v>109</v>
      </c>
      <c r="B601" s="167" t="s">
        <v>1815</v>
      </c>
    </row>
    <row r="602" spans="1:2" x14ac:dyDescent="0.25">
      <c r="A602" s="167" t="s">
        <v>110</v>
      </c>
      <c r="B602" s="167" t="s">
        <v>1818</v>
      </c>
    </row>
    <row r="603" spans="1:2" x14ac:dyDescent="0.25">
      <c r="A603" s="167" t="s">
        <v>111</v>
      </c>
      <c r="B603" s="167" t="s">
        <v>1815</v>
      </c>
    </row>
    <row r="604" spans="1:2" x14ac:dyDescent="0.25">
      <c r="A604" s="167" t="s">
        <v>112</v>
      </c>
      <c r="B604" s="167" t="s">
        <v>1820</v>
      </c>
    </row>
    <row r="605" spans="1:2" x14ac:dyDescent="0.25">
      <c r="A605" s="167" t="s">
        <v>113</v>
      </c>
      <c r="B605" s="167" t="s">
        <v>1817</v>
      </c>
    </row>
    <row r="606" spans="1:2" x14ac:dyDescent="0.25">
      <c r="A606" s="167" t="s">
        <v>114</v>
      </c>
      <c r="B606" s="167" t="s">
        <v>1820</v>
      </c>
    </row>
    <row r="607" spans="1:2" x14ac:dyDescent="0.25">
      <c r="A607" s="167" t="s">
        <v>115</v>
      </c>
      <c r="B607" s="167" t="s">
        <v>1817</v>
      </c>
    </row>
    <row r="608" spans="1:2" x14ac:dyDescent="0.25">
      <c r="A608" s="167" t="s">
        <v>116</v>
      </c>
      <c r="B608" s="167" t="s">
        <v>1820</v>
      </c>
    </row>
    <row r="609" spans="1:2" x14ac:dyDescent="0.25">
      <c r="A609" s="167" t="s">
        <v>117</v>
      </c>
      <c r="B609" s="167" t="s">
        <v>1818</v>
      </c>
    </row>
    <row r="610" spans="1:2" x14ac:dyDescent="0.25">
      <c r="A610" s="167" t="s">
        <v>118</v>
      </c>
      <c r="B610" s="167" t="s">
        <v>1816</v>
      </c>
    </row>
    <row r="611" spans="1:2" x14ac:dyDescent="0.25">
      <c r="A611" s="167" t="s">
        <v>119</v>
      </c>
      <c r="B611" s="167" t="s">
        <v>1820</v>
      </c>
    </row>
    <row r="612" spans="1:2" x14ac:dyDescent="0.25">
      <c r="A612" s="167" t="s">
        <v>120</v>
      </c>
      <c r="B612" s="167" t="s">
        <v>1816</v>
      </c>
    </row>
    <row r="613" spans="1:2" x14ac:dyDescent="0.25">
      <c r="A613" s="167" t="s">
        <v>121</v>
      </c>
      <c r="B613" s="167" t="s">
        <v>1820</v>
      </c>
    </row>
    <row r="614" spans="1:2" x14ac:dyDescent="0.25">
      <c r="A614" s="167" t="s">
        <v>122</v>
      </c>
      <c r="B614" s="167" t="s">
        <v>1818</v>
      </c>
    </row>
    <row r="615" spans="1:2" x14ac:dyDescent="0.25">
      <c r="A615" s="167" t="s">
        <v>123</v>
      </c>
      <c r="B615" s="167" t="s">
        <v>1817</v>
      </c>
    </row>
    <row r="616" spans="1:2" x14ac:dyDescent="0.25">
      <c r="A616" s="167" t="s">
        <v>124</v>
      </c>
      <c r="B616" s="167" t="s">
        <v>1820</v>
      </c>
    </row>
    <row r="617" spans="1:2" x14ac:dyDescent="0.25">
      <c r="A617" s="167" t="s">
        <v>125</v>
      </c>
      <c r="B617" s="167" t="s">
        <v>1817</v>
      </c>
    </row>
    <row r="618" spans="1:2" x14ac:dyDescent="0.25">
      <c r="A618" s="167" t="s">
        <v>126</v>
      </c>
      <c r="B618" s="167" t="s">
        <v>1818</v>
      </c>
    </row>
    <row r="619" spans="1:2" x14ac:dyDescent="0.25">
      <c r="A619" s="167" t="s">
        <v>127</v>
      </c>
      <c r="B619" s="167" t="s">
        <v>1818</v>
      </c>
    </row>
    <row r="620" spans="1:2" x14ac:dyDescent="0.25">
      <c r="A620" s="167" t="s">
        <v>128</v>
      </c>
      <c r="B620" s="167" t="s">
        <v>1815</v>
      </c>
    </row>
    <row r="621" spans="1:2" x14ac:dyDescent="0.25">
      <c r="A621" s="167" t="s">
        <v>129</v>
      </c>
      <c r="B621" s="167" t="s">
        <v>1820</v>
      </c>
    </row>
    <row r="622" spans="1:2" x14ac:dyDescent="0.25">
      <c r="A622" s="405" t="s">
        <v>1801</v>
      </c>
      <c r="B622" s="167" t="s">
        <v>1819</v>
      </c>
    </row>
    <row r="623" spans="1:2" x14ac:dyDescent="0.25">
      <c r="A623" s="167" t="s">
        <v>130</v>
      </c>
      <c r="B623" s="167" t="s">
        <v>1817</v>
      </c>
    </row>
    <row r="624" spans="1:2" x14ac:dyDescent="0.25">
      <c r="A624" s="167" t="s">
        <v>131</v>
      </c>
      <c r="B624" s="167" t="s">
        <v>1819</v>
      </c>
    </row>
    <row r="625" spans="1:2" x14ac:dyDescent="0.25">
      <c r="A625" s="167" t="s">
        <v>132</v>
      </c>
      <c r="B625" s="167" t="s">
        <v>1820</v>
      </c>
    </row>
    <row r="626" spans="1:2" x14ac:dyDescent="0.25">
      <c r="A626" s="167" t="s">
        <v>133</v>
      </c>
      <c r="B626" s="167" t="s">
        <v>1817</v>
      </c>
    </row>
    <row r="627" spans="1:2" x14ac:dyDescent="0.25">
      <c r="A627" s="167" t="s">
        <v>134</v>
      </c>
      <c r="B627" s="167" t="s">
        <v>1819</v>
      </c>
    </row>
    <row r="628" spans="1:2" x14ac:dyDescent="0.25">
      <c r="A628" s="167" t="s">
        <v>135</v>
      </c>
      <c r="B628" s="167" t="s">
        <v>1820</v>
      </c>
    </row>
    <row r="629" spans="1:2" x14ac:dyDescent="0.25">
      <c r="A629" s="167" t="s">
        <v>136</v>
      </c>
      <c r="B629" s="167" t="s">
        <v>1816</v>
      </c>
    </row>
    <row r="630" spans="1:2" x14ac:dyDescent="0.25">
      <c r="A630" s="167" t="s">
        <v>137</v>
      </c>
      <c r="B630" s="167" t="s">
        <v>1818</v>
      </c>
    </row>
    <row r="631" spans="1:2" x14ac:dyDescent="0.25">
      <c r="A631" s="167" t="s">
        <v>138</v>
      </c>
      <c r="B631" s="167" t="s">
        <v>1818</v>
      </c>
    </row>
    <row r="632" spans="1:2" x14ac:dyDescent="0.25">
      <c r="A632" s="167" t="s">
        <v>139</v>
      </c>
      <c r="B632" s="167" t="s">
        <v>1816</v>
      </c>
    </row>
    <row r="633" spans="1:2" x14ac:dyDescent="0.25">
      <c r="A633" s="167" t="s">
        <v>140</v>
      </c>
      <c r="B633" s="167" t="s">
        <v>1816</v>
      </c>
    </row>
    <row r="634" spans="1:2" x14ac:dyDescent="0.25">
      <c r="A634" s="167" t="s">
        <v>141</v>
      </c>
      <c r="B634" s="167" t="s">
        <v>1820</v>
      </c>
    </row>
    <row r="635" spans="1:2" x14ac:dyDescent="0.25">
      <c r="A635" s="167" t="s">
        <v>142</v>
      </c>
      <c r="B635" s="167" t="s">
        <v>1820</v>
      </c>
    </row>
    <row r="636" spans="1:2" x14ac:dyDescent="0.25">
      <c r="A636" s="167" t="s">
        <v>143</v>
      </c>
      <c r="B636" s="167" t="s">
        <v>1817</v>
      </c>
    </row>
    <row r="637" spans="1:2" x14ac:dyDescent="0.25">
      <c r="A637" s="167" t="s">
        <v>783</v>
      </c>
      <c r="B637" s="167" t="s">
        <v>1819</v>
      </c>
    </row>
    <row r="638" spans="1:2" x14ac:dyDescent="0.25">
      <c r="A638" s="167" t="s">
        <v>1800</v>
      </c>
      <c r="B638" s="167" t="s">
        <v>1815</v>
      </c>
    </row>
    <row r="639" spans="1:2" x14ac:dyDescent="0.25">
      <c r="A639" s="167" t="s">
        <v>144</v>
      </c>
      <c r="B639" s="167" t="s">
        <v>1820</v>
      </c>
    </row>
    <row r="640" spans="1:2" x14ac:dyDescent="0.25">
      <c r="A640" s="167" t="s">
        <v>145</v>
      </c>
      <c r="B640" s="167" t="s">
        <v>1820</v>
      </c>
    </row>
    <row r="641" spans="1:2" x14ac:dyDescent="0.25">
      <c r="A641" s="167" t="s">
        <v>146</v>
      </c>
      <c r="B641" s="167" t="s">
        <v>1820</v>
      </c>
    </row>
    <row r="642" spans="1:2" x14ac:dyDescent="0.25">
      <c r="A642" s="167" t="s">
        <v>147</v>
      </c>
      <c r="B642" s="167" t="s">
        <v>1820</v>
      </c>
    </row>
    <row r="643" spans="1:2" x14ac:dyDescent="0.25">
      <c r="A643" s="167" t="s">
        <v>148</v>
      </c>
      <c r="B643" s="167" t="s">
        <v>1817</v>
      </c>
    </row>
    <row r="644" spans="1:2" x14ac:dyDescent="0.25">
      <c r="A644" s="167" t="s">
        <v>149</v>
      </c>
      <c r="B644" s="167" t="s">
        <v>1820</v>
      </c>
    </row>
    <row r="645" spans="1:2" x14ac:dyDescent="0.25">
      <c r="A645" s="167" t="s">
        <v>150</v>
      </c>
      <c r="B645" s="167" t="s">
        <v>1815</v>
      </c>
    </row>
    <row r="646" spans="1:2" x14ac:dyDescent="0.25">
      <c r="A646" s="167" t="s">
        <v>151</v>
      </c>
      <c r="B646" s="167" t="s">
        <v>1819</v>
      </c>
    </row>
    <row r="647" spans="1:2" x14ac:dyDescent="0.25">
      <c r="A647" s="167" t="s">
        <v>152</v>
      </c>
      <c r="B647" s="167" t="s">
        <v>1820</v>
      </c>
    </row>
    <row r="648" spans="1:2" x14ac:dyDescent="0.25">
      <c r="A648" s="167" t="s">
        <v>153</v>
      </c>
      <c r="B648" s="167" t="s">
        <v>1819</v>
      </c>
    </row>
    <row r="649" spans="1:2" x14ac:dyDescent="0.25">
      <c r="A649" s="167" t="s">
        <v>154</v>
      </c>
      <c r="B649" s="167" t="s">
        <v>1818</v>
      </c>
    </row>
    <row r="650" spans="1:2" x14ac:dyDescent="0.25">
      <c r="A650" s="167" t="s">
        <v>155</v>
      </c>
      <c r="B650" s="167" t="s">
        <v>1820</v>
      </c>
    </row>
    <row r="651" spans="1:2" x14ac:dyDescent="0.25">
      <c r="A651" s="167" t="s">
        <v>156</v>
      </c>
      <c r="B651" s="167" t="s">
        <v>1818</v>
      </c>
    </row>
    <row r="652" spans="1:2" x14ac:dyDescent="0.25">
      <c r="A652" s="167" t="s">
        <v>157</v>
      </c>
      <c r="B652" s="167" t="s">
        <v>1817</v>
      </c>
    </row>
    <row r="653" spans="1:2" x14ac:dyDescent="0.25">
      <c r="A653" s="167" t="s">
        <v>158</v>
      </c>
      <c r="B653" s="167" t="s">
        <v>1816</v>
      </c>
    </row>
    <row r="654" spans="1:2" x14ac:dyDescent="0.25">
      <c r="A654" s="167" t="s">
        <v>159</v>
      </c>
      <c r="B654" s="167" t="s">
        <v>1819</v>
      </c>
    </row>
    <row r="655" spans="1:2" x14ac:dyDescent="0.25">
      <c r="A655" s="167" t="s">
        <v>160</v>
      </c>
      <c r="B655" s="167" t="s">
        <v>1820</v>
      </c>
    </row>
    <row r="656" spans="1:2" x14ac:dyDescent="0.25">
      <c r="A656" s="167" t="s">
        <v>161</v>
      </c>
      <c r="B656" s="167" t="s">
        <v>1818</v>
      </c>
    </row>
    <row r="657" spans="1:2" x14ac:dyDescent="0.25">
      <c r="A657" s="167" t="s">
        <v>162</v>
      </c>
      <c r="B657" s="167" t="s">
        <v>1818</v>
      </c>
    </row>
    <row r="658" spans="1:2" x14ac:dyDescent="0.25">
      <c r="A658" s="167" t="s">
        <v>163</v>
      </c>
      <c r="B658" s="167" t="s">
        <v>1816</v>
      </c>
    </row>
    <row r="659" spans="1:2" x14ac:dyDescent="0.25">
      <c r="A659" s="167" t="s">
        <v>164</v>
      </c>
      <c r="B659" s="167" t="s">
        <v>1816</v>
      </c>
    </row>
    <row r="660" spans="1:2" x14ac:dyDescent="0.25">
      <c r="A660" s="167" t="s">
        <v>165</v>
      </c>
      <c r="B660" s="167" t="s">
        <v>1820</v>
      </c>
    </row>
    <row r="661" spans="1:2" x14ac:dyDescent="0.25">
      <c r="A661" s="167" t="s">
        <v>166</v>
      </c>
      <c r="B661" s="167" t="s">
        <v>1816</v>
      </c>
    </row>
    <row r="662" spans="1:2" x14ac:dyDescent="0.25">
      <c r="A662" s="167" t="s">
        <v>167</v>
      </c>
      <c r="B662" s="167" t="s">
        <v>1816</v>
      </c>
    </row>
    <row r="663" spans="1:2" x14ac:dyDescent="0.25">
      <c r="A663" s="167" t="s">
        <v>168</v>
      </c>
      <c r="B663" s="167" t="s">
        <v>1816</v>
      </c>
    </row>
    <row r="664" spans="1:2" x14ac:dyDescent="0.25">
      <c r="A664" s="167" t="s">
        <v>169</v>
      </c>
      <c r="B664" s="167" t="s">
        <v>1815</v>
      </c>
    </row>
    <row r="665" spans="1:2" x14ac:dyDescent="0.25">
      <c r="A665" s="167" t="s">
        <v>170</v>
      </c>
      <c r="B665" s="167" t="s">
        <v>1818</v>
      </c>
    </row>
    <row r="666" spans="1:2" x14ac:dyDescent="0.25">
      <c r="A666" s="167" t="s">
        <v>171</v>
      </c>
      <c r="B666" s="167" t="s">
        <v>1817</v>
      </c>
    </row>
    <row r="667" spans="1:2" x14ac:dyDescent="0.25">
      <c r="A667" s="167" t="s">
        <v>172</v>
      </c>
      <c r="B667" s="167" t="s">
        <v>1817</v>
      </c>
    </row>
    <row r="668" spans="1:2" x14ac:dyDescent="0.25">
      <c r="A668" s="167" t="s">
        <v>173</v>
      </c>
      <c r="B668" s="167" t="s">
        <v>1819</v>
      </c>
    </row>
    <row r="669" spans="1:2" x14ac:dyDescent="0.25">
      <c r="A669" s="167" t="s">
        <v>174</v>
      </c>
      <c r="B669" s="167" t="s">
        <v>1820</v>
      </c>
    </row>
    <row r="670" spans="1:2" x14ac:dyDescent="0.25">
      <c r="A670" s="167" t="s">
        <v>175</v>
      </c>
      <c r="B670" s="167" t="s">
        <v>1815</v>
      </c>
    </row>
    <row r="671" spans="1:2" x14ac:dyDescent="0.25">
      <c r="A671" s="167" t="s">
        <v>176</v>
      </c>
      <c r="B671" s="167" t="s">
        <v>1820</v>
      </c>
    </row>
    <row r="672" spans="1:2" x14ac:dyDescent="0.25">
      <c r="A672" s="167" t="s">
        <v>177</v>
      </c>
      <c r="B672" s="167" t="s">
        <v>1819</v>
      </c>
    </row>
    <row r="673" spans="1:2" x14ac:dyDescent="0.25">
      <c r="A673" s="167" t="s">
        <v>178</v>
      </c>
      <c r="B673" s="167" t="s">
        <v>1816</v>
      </c>
    </row>
    <row r="674" spans="1:2" x14ac:dyDescent="0.25">
      <c r="A674" s="167" t="s">
        <v>179</v>
      </c>
      <c r="B674" s="167" t="s">
        <v>1819</v>
      </c>
    </row>
    <row r="675" spans="1:2" x14ac:dyDescent="0.25">
      <c r="A675" s="167" t="s">
        <v>180</v>
      </c>
      <c r="B675" s="167" t="s">
        <v>1818</v>
      </c>
    </row>
    <row r="676" spans="1:2" x14ac:dyDescent="0.25">
      <c r="A676" s="167" t="s">
        <v>181</v>
      </c>
      <c r="B676" s="167" t="s">
        <v>1817</v>
      </c>
    </row>
    <row r="677" spans="1:2" x14ac:dyDescent="0.25">
      <c r="A677" s="167" t="s">
        <v>182</v>
      </c>
      <c r="B677" s="167" t="s">
        <v>1816</v>
      </c>
    </row>
    <row r="678" spans="1:2" x14ac:dyDescent="0.25">
      <c r="A678" s="167" t="s">
        <v>183</v>
      </c>
      <c r="B678" s="167" t="s">
        <v>1819</v>
      </c>
    </row>
    <row r="679" spans="1:2" x14ac:dyDescent="0.25">
      <c r="A679" s="167" t="s">
        <v>184</v>
      </c>
      <c r="B679" s="167" t="s">
        <v>1816</v>
      </c>
    </row>
    <row r="680" spans="1:2" x14ac:dyDescent="0.25">
      <c r="A680" s="167" t="s">
        <v>185</v>
      </c>
      <c r="B680" s="167" t="s">
        <v>1819</v>
      </c>
    </row>
    <row r="681" spans="1:2" x14ac:dyDescent="0.25">
      <c r="A681" s="167" t="s">
        <v>186</v>
      </c>
      <c r="B681" s="167" t="s">
        <v>1820</v>
      </c>
    </row>
    <row r="682" spans="1:2" x14ac:dyDescent="0.25">
      <c r="A682" s="167" t="s">
        <v>187</v>
      </c>
      <c r="B682" s="167" t="s">
        <v>1819</v>
      </c>
    </row>
    <row r="683" spans="1:2" x14ac:dyDescent="0.25">
      <c r="A683" s="167" t="s">
        <v>188</v>
      </c>
      <c r="B683" s="167" t="s">
        <v>1819</v>
      </c>
    </row>
    <row r="684" spans="1:2" x14ac:dyDescent="0.25">
      <c r="A684" s="167" t="s">
        <v>189</v>
      </c>
      <c r="B684" s="167" t="s">
        <v>1818</v>
      </c>
    </row>
    <row r="685" spans="1:2" x14ac:dyDescent="0.25">
      <c r="A685" s="405" t="s">
        <v>332</v>
      </c>
      <c r="B685" s="167" t="s">
        <v>1819</v>
      </c>
    </row>
    <row r="686" spans="1:2" x14ac:dyDescent="0.25">
      <c r="A686" s="167" t="s">
        <v>190</v>
      </c>
      <c r="B686" s="167" t="s">
        <v>1818</v>
      </c>
    </row>
    <row r="687" spans="1:2" x14ac:dyDescent="0.25">
      <c r="A687" s="167" t="s">
        <v>191</v>
      </c>
      <c r="B687" s="167" t="s">
        <v>1815</v>
      </c>
    </row>
    <row r="688" spans="1:2" x14ac:dyDescent="0.25">
      <c r="A688" s="167" t="s">
        <v>192</v>
      </c>
      <c r="B688" s="167" t="s">
        <v>1818</v>
      </c>
    </row>
    <row r="689" spans="1:2" x14ac:dyDescent="0.25">
      <c r="A689" s="167" t="s">
        <v>193</v>
      </c>
      <c r="B689" s="167" t="s">
        <v>1815</v>
      </c>
    </row>
    <row r="690" spans="1:2" x14ac:dyDescent="0.25">
      <c r="A690" s="167" t="s">
        <v>194</v>
      </c>
      <c r="B690" s="167" t="s">
        <v>1820</v>
      </c>
    </row>
    <row r="691" spans="1:2" x14ac:dyDescent="0.25">
      <c r="A691" s="167" t="s">
        <v>195</v>
      </c>
      <c r="B691" s="167" t="s">
        <v>1818</v>
      </c>
    </row>
    <row r="692" spans="1:2" x14ac:dyDescent="0.25">
      <c r="A692" s="167" t="s">
        <v>196</v>
      </c>
      <c r="B692" s="167" t="s">
        <v>1818</v>
      </c>
    </row>
    <row r="693" spans="1:2" x14ac:dyDescent="0.25">
      <c r="A693" s="167" t="s">
        <v>197</v>
      </c>
      <c r="B693" s="167" t="s">
        <v>1818</v>
      </c>
    </row>
    <row r="694" spans="1:2" x14ac:dyDescent="0.25">
      <c r="A694" s="167" t="s">
        <v>198</v>
      </c>
      <c r="B694" s="167" t="s">
        <v>1818</v>
      </c>
    </row>
    <row r="695" spans="1:2" x14ac:dyDescent="0.25">
      <c r="A695" s="167" t="s">
        <v>199</v>
      </c>
      <c r="B695" s="167" t="s">
        <v>1815</v>
      </c>
    </row>
    <row r="696" spans="1:2" x14ac:dyDescent="0.25">
      <c r="A696" s="167" t="s">
        <v>200</v>
      </c>
      <c r="B696" s="167" t="s">
        <v>1815</v>
      </c>
    </row>
    <row r="697" spans="1:2" x14ac:dyDescent="0.25">
      <c r="A697" s="167" t="s">
        <v>201</v>
      </c>
      <c r="B697" s="167" t="s">
        <v>1815</v>
      </c>
    </row>
    <row r="698" spans="1:2" x14ac:dyDescent="0.25">
      <c r="A698" s="167" t="s">
        <v>202</v>
      </c>
      <c r="B698" s="167" t="s">
        <v>1816</v>
      </c>
    </row>
    <row r="699" spans="1:2" x14ac:dyDescent="0.25">
      <c r="A699" s="167" t="s">
        <v>203</v>
      </c>
      <c r="B699" s="167" t="s">
        <v>1815</v>
      </c>
    </row>
    <row r="700" spans="1:2" x14ac:dyDescent="0.25">
      <c r="A700" s="167" t="s">
        <v>204</v>
      </c>
      <c r="B700" s="167" t="s">
        <v>1820</v>
      </c>
    </row>
    <row r="701" spans="1:2" x14ac:dyDescent="0.25">
      <c r="A701" s="167" t="s">
        <v>205</v>
      </c>
      <c r="B701" s="167" t="s">
        <v>1817</v>
      </c>
    </row>
    <row r="702" spans="1:2" x14ac:dyDescent="0.25">
      <c r="A702" s="167" t="s">
        <v>206</v>
      </c>
      <c r="B702" s="167" t="s">
        <v>1818</v>
      </c>
    </row>
    <row r="703" spans="1:2" x14ac:dyDescent="0.25">
      <c r="A703" s="167" t="s">
        <v>207</v>
      </c>
      <c r="B703" s="167" t="s">
        <v>1818</v>
      </c>
    </row>
    <row r="704" spans="1:2" x14ac:dyDescent="0.25">
      <c r="A704" s="167" t="s">
        <v>208</v>
      </c>
      <c r="B704" s="167" t="s">
        <v>1816</v>
      </c>
    </row>
    <row r="705" spans="1:2" x14ac:dyDescent="0.25">
      <c r="A705" s="167" t="s">
        <v>209</v>
      </c>
      <c r="B705" s="167" t="s">
        <v>1820</v>
      </c>
    </row>
    <row r="706" spans="1:2" x14ac:dyDescent="0.25">
      <c r="A706" s="167" t="s">
        <v>210</v>
      </c>
      <c r="B706" s="167" t="s">
        <v>1816</v>
      </c>
    </row>
    <row r="707" spans="1:2" x14ac:dyDescent="0.25">
      <c r="A707" s="167" t="s">
        <v>211</v>
      </c>
      <c r="B707" s="167" t="s">
        <v>1820</v>
      </c>
    </row>
    <row r="708" spans="1:2" x14ac:dyDescent="0.25">
      <c r="A708" s="167" t="s">
        <v>212</v>
      </c>
      <c r="B708" s="167" t="s">
        <v>1815</v>
      </c>
    </row>
    <row r="709" spans="1:2" x14ac:dyDescent="0.25">
      <c r="A709" s="167" t="s">
        <v>213</v>
      </c>
      <c r="B709" s="167" t="s">
        <v>1818</v>
      </c>
    </row>
    <row r="710" spans="1:2" x14ac:dyDescent="0.25">
      <c r="A710" s="167" t="s">
        <v>214</v>
      </c>
      <c r="B710" s="167" t="s">
        <v>1819</v>
      </c>
    </row>
    <row r="711" spans="1:2" x14ac:dyDescent="0.25">
      <c r="A711" s="167" t="s">
        <v>215</v>
      </c>
      <c r="B711" s="167" t="s">
        <v>1815</v>
      </c>
    </row>
    <row r="712" spans="1:2" x14ac:dyDescent="0.25">
      <c r="A712" s="167" t="s">
        <v>216</v>
      </c>
      <c r="B712" s="167" t="s">
        <v>1817</v>
      </c>
    </row>
    <row r="713" spans="1:2" x14ac:dyDescent="0.25">
      <c r="A713" s="167" t="s">
        <v>217</v>
      </c>
      <c r="B713" s="167" t="s">
        <v>1820</v>
      </c>
    </row>
    <row r="714" spans="1:2" x14ac:dyDescent="0.25">
      <c r="A714" s="167" t="s">
        <v>218</v>
      </c>
      <c r="B714" s="167" t="s">
        <v>1819</v>
      </c>
    </row>
    <row r="715" spans="1:2" x14ac:dyDescent="0.25">
      <c r="A715" s="167" t="s">
        <v>219</v>
      </c>
      <c r="B715" s="167" t="s">
        <v>1818</v>
      </c>
    </row>
    <row r="716" spans="1:2" x14ac:dyDescent="0.25">
      <c r="A716" s="167" t="s">
        <v>220</v>
      </c>
      <c r="B716" s="167" t="s">
        <v>1816</v>
      </c>
    </row>
    <row r="717" spans="1:2" x14ac:dyDescent="0.25">
      <c r="A717" s="167" t="s">
        <v>221</v>
      </c>
      <c r="B717" s="167" t="s">
        <v>1816</v>
      </c>
    </row>
    <row r="718" spans="1:2" x14ac:dyDescent="0.25">
      <c r="A718" s="167" t="s">
        <v>222</v>
      </c>
      <c r="B718" s="167" t="s">
        <v>1820</v>
      </c>
    </row>
    <row r="719" spans="1:2" x14ac:dyDescent="0.25">
      <c r="A719" s="167" t="s">
        <v>223</v>
      </c>
      <c r="B719" s="167" t="s">
        <v>1820</v>
      </c>
    </row>
    <row r="720" spans="1:2" x14ac:dyDescent="0.25">
      <c r="A720" s="167" t="s">
        <v>224</v>
      </c>
      <c r="B720" s="167" t="s">
        <v>1817</v>
      </c>
    </row>
    <row r="721" spans="1:2" x14ac:dyDescent="0.25">
      <c r="A721" s="167" t="s">
        <v>225</v>
      </c>
      <c r="B721" s="167" t="s">
        <v>1819</v>
      </c>
    </row>
    <row r="722" spans="1:2" x14ac:dyDescent="0.25">
      <c r="A722" s="167" t="s">
        <v>226</v>
      </c>
      <c r="B722" s="167" t="s">
        <v>1820</v>
      </c>
    </row>
    <row r="723" spans="1:2" x14ac:dyDescent="0.25">
      <c r="A723" s="167" t="s">
        <v>227</v>
      </c>
      <c r="B723" s="167" t="s">
        <v>1816</v>
      </c>
    </row>
    <row r="724" spans="1:2" x14ac:dyDescent="0.25">
      <c r="A724" s="167" t="s">
        <v>228</v>
      </c>
      <c r="B724" s="167" t="s">
        <v>1819</v>
      </c>
    </row>
    <row r="725" spans="1:2" x14ac:dyDescent="0.25">
      <c r="A725" s="167" t="s">
        <v>229</v>
      </c>
      <c r="B725" s="167" t="s">
        <v>1815</v>
      </c>
    </row>
    <row r="726" spans="1:2" x14ac:dyDescent="0.25">
      <c r="A726" s="167" t="s">
        <v>230</v>
      </c>
      <c r="B726" s="167" t="s">
        <v>1817</v>
      </c>
    </row>
    <row r="727" spans="1:2" x14ac:dyDescent="0.25">
      <c r="A727" s="405" t="s">
        <v>334</v>
      </c>
      <c r="B727" s="167" t="s">
        <v>1819</v>
      </c>
    </row>
    <row r="728" spans="1:2" x14ac:dyDescent="0.25">
      <c r="A728" s="167" t="s">
        <v>231</v>
      </c>
      <c r="B728" s="167" t="s">
        <v>1818</v>
      </c>
    </row>
    <row r="729" spans="1:2" x14ac:dyDescent="0.25">
      <c r="A729" s="167" t="s">
        <v>232</v>
      </c>
      <c r="B729" s="167" t="s">
        <v>1820</v>
      </c>
    </row>
    <row r="730" spans="1:2" x14ac:dyDescent="0.25">
      <c r="A730" s="167" t="s">
        <v>233</v>
      </c>
      <c r="B730" s="167" t="s">
        <v>1819</v>
      </c>
    </row>
    <row r="731" spans="1:2" x14ac:dyDescent="0.25">
      <c r="A731" s="167" t="s">
        <v>234</v>
      </c>
      <c r="B731" s="167" t="s">
        <v>1816</v>
      </c>
    </row>
    <row r="732" spans="1:2" x14ac:dyDescent="0.25">
      <c r="A732" s="167" t="s">
        <v>235</v>
      </c>
      <c r="B732" s="167" t="s">
        <v>1817</v>
      </c>
    </row>
    <row r="733" spans="1:2" x14ac:dyDescent="0.25">
      <c r="A733" s="167" t="s">
        <v>236</v>
      </c>
      <c r="B733" s="167" t="s">
        <v>1815</v>
      </c>
    </row>
    <row r="734" spans="1:2" x14ac:dyDescent="0.25">
      <c r="A734" s="167" t="s">
        <v>237</v>
      </c>
      <c r="B734" s="167" t="s">
        <v>1816</v>
      </c>
    </row>
    <row r="735" spans="1:2" x14ac:dyDescent="0.25">
      <c r="A735" s="167" t="s">
        <v>238</v>
      </c>
      <c r="B735" s="167" t="s">
        <v>1816</v>
      </c>
    </row>
    <row r="736" spans="1:2" x14ac:dyDescent="0.25">
      <c r="A736" s="167" t="s">
        <v>239</v>
      </c>
      <c r="B736" s="167" t="s">
        <v>1819</v>
      </c>
    </row>
    <row r="737" spans="1:2" x14ac:dyDescent="0.25">
      <c r="A737" s="167" t="s">
        <v>240</v>
      </c>
      <c r="B737" s="167" t="s">
        <v>1816</v>
      </c>
    </row>
    <row r="738" spans="1:2" x14ac:dyDescent="0.25">
      <c r="A738" s="167" t="s">
        <v>241</v>
      </c>
      <c r="B738" s="167" t="s">
        <v>1816</v>
      </c>
    </row>
    <row r="739" spans="1:2" x14ac:dyDescent="0.25">
      <c r="A739" s="167" t="s">
        <v>242</v>
      </c>
      <c r="B739" s="167" t="s">
        <v>1816</v>
      </c>
    </row>
    <row r="740" spans="1:2" x14ac:dyDescent="0.25">
      <c r="A740" s="167" t="s">
        <v>243</v>
      </c>
      <c r="B740" s="167" t="s">
        <v>1816</v>
      </c>
    </row>
    <row r="741" spans="1:2" x14ac:dyDescent="0.25">
      <c r="A741" s="167" t="s">
        <v>244</v>
      </c>
      <c r="B741" s="167" t="s">
        <v>1815</v>
      </c>
    </row>
    <row r="742" spans="1:2" x14ac:dyDescent="0.25">
      <c r="A742" s="167" t="s">
        <v>245</v>
      </c>
      <c r="B742" s="167" t="s">
        <v>1819</v>
      </c>
    </row>
    <row r="743" spans="1:2" x14ac:dyDescent="0.25">
      <c r="A743" s="167" t="s">
        <v>246</v>
      </c>
      <c r="B743" s="167" t="s">
        <v>1817</v>
      </c>
    </row>
    <row r="744" spans="1:2" x14ac:dyDescent="0.25">
      <c r="A744" s="167" t="s">
        <v>247</v>
      </c>
      <c r="B744" s="167" t="s">
        <v>1820</v>
      </c>
    </row>
    <row r="745" spans="1:2" x14ac:dyDescent="0.25">
      <c r="A745" s="167" t="s">
        <v>248</v>
      </c>
      <c r="B745" s="167" t="s">
        <v>1815</v>
      </c>
    </row>
    <row r="746" spans="1:2" x14ac:dyDescent="0.25">
      <c r="A746" s="167" t="s">
        <v>249</v>
      </c>
      <c r="B746" s="167" t="s">
        <v>1815</v>
      </c>
    </row>
    <row r="747" spans="1:2" x14ac:dyDescent="0.25">
      <c r="A747" s="167" t="s">
        <v>250</v>
      </c>
      <c r="B747" s="167" t="s">
        <v>1820</v>
      </c>
    </row>
    <row r="748" spans="1:2" x14ac:dyDescent="0.25">
      <c r="A748" s="167" t="s">
        <v>251</v>
      </c>
      <c r="B748" s="167" t="s">
        <v>1820</v>
      </c>
    </row>
    <row r="749" spans="1:2" x14ac:dyDescent="0.25">
      <c r="A749" s="405" t="s">
        <v>766</v>
      </c>
      <c r="B749" s="167" t="s">
        <v>1817</v>
      </c>
    </row>
    <row r="750" spans="1:2" x14ac:dyDescent="0.25">
      <c r="A750" s="405" t="s">
        <v>252</v>
      </c>
      <c r="B750" s="167" t="s">
        <v>1819</v>
      </c>
    </row>
    <row r="751" spans="1:2" x14ac:dyDescent="0.25">
      <c r="A751" s="405" t="s">
        <v>502</v>
      </c>
      <c r="B751" s="167" t="s">
        <v>1820</v>
      </c>
    </row>
    <row r="752" spans="1:2" x14ac:dyDescent="0.25">
      <c r="A752" s="167" t="s">
        <v>253</v>
      </c>
      <c r="B752" s="167" t="s">
        <v>1817</v>
      </c>
    </row>
    <row r="753" spans="1:2" x14ac:dyDescent="0.25">
      <c r="A753" s="167" t="s">
        <v>254</v>
      </c>
      <c r="B753" s="167" t="s">
        <v>1819</v>
      </c>
    </row>
    <row r="754" spans="1:2" x14ac:dyDescent="0.25">
      <c r="A754" s="167" t="s">
        <v>255</v>
      </c>
      <c r="B754" s="167" t="s">
        <v>1818</v>
      </c>
    </row>
    <row r="755" spans="1:2" x14ac:dyDescent="0.25">
      <c r="A755" s="167" t="s">
        <v>256</v>
      </c>
      <c r="B755" s="167" t="s">
        <v>1820</v>
      </c>
    </row>
    <row r="756" spans="1:2" x14ac:dyDescent="0.25">
      <c r="A756" s="167" t="s">
        <v>257</v>
      </c>
      <c r="B756" s="167" t="s">
        <v>1815</v>
      </c>
    </row>
    <row r="757" spans="1:2" x14ac:dyDescent="0.25">
      <c r="A757" s="167" t="s">
        <v>258</v>
      </c>
      <c r="B757" s="167" t="s">
        <v>1815</v>
      </c>
    </row>
    <row r="758" spans="1:2" x14ac:dyDescent="0.25">
      <c r="A758" s="167" t="s">
        <v>259</v>
      </c>
      <c r="B758" s="167" t="s">
        <v>1816</v>
      </c>
    </row>
    <row r="759" spans="1:2" x14ac:dyDescent="0.25">
      <c r="A759" s="167" t="s">
        <v>260</v>
      </c>
      <c r="B759" s="167" t="s">
        <v>1819</v>
      </c>
    </row>
    <row r="760" spans="1:2" x14ac:dyDescent="0.25">
      <c r="A760" s="167" t="s">
        <v>261</v>
      </c>
      <c r="B760" s="167" t="s">
        <v>1816</v>
      </c>
    </row>
    <row r="761" spans="1:2" x14ac:dyDescent="0.25">
      <c r="A761" s="167" t="s">
        <v>262</v>
      </c>
      <c r="B761" s="167" t="s">
        <v>1820</v>
      </c>
    </row>
    <row r="762" spans="1:2" x14ac:dyDescent="0.25">
      <c r="A762" s="167" t="s">
        <v>263</v>
      </c>
      <c r="B762" s="167" t="s">
        <v>1818</v>
      </c>
    </row>
    <row r="763" spans="1:2" x14ac:dyDescent="0.25">
      <c r="A763" s="167" t="s">
        <v>264</v>
      </c>
      <c r="B763" s="167" t="s">
        <v>1820</v>
      </c>
    </row>
    <row r="764" spans="1:2" x14ac:dyDescent="0.25">
      <c r="A764" s="167" t="s">
        <v>265</v>
      </c>
      <c r="B764" s="167" t="s">
        <v>1817</v>
      </c>
    </row>
    <row r="765" spans="1:2" x14ac:dyDescent="0.25">
      <c r="A765" s="167" t="s">
        <v>266</v>
      </c>
      <c r="B765" s="167" t="s">
        <v>1818</v>
      </c>
    </row>
    <row r="766" spans="1:2" x14ac:dyDescent="0.25">
      <c r="A766" s="167" t="s">
        <v>267</v>
      </c>
      <c r="B766" s="167" t="s">
        <v>1820</v>
      </c>
    </row>
    <row r="767" spans="1:2" x14ac:dyDescent="0.25">
      <c r="A767" s="167" t="s">
        <v>268</v>
      </c>
      <c r="B767" s="167" t="s">
        <v>1818</v>
      </c>
    </row>
    <row r="768" spans="1:2" x14ac:dyDescent="0.25">
      <c r="A768" s="167" t="s">
        <v>269</v>
      </c>
      <c r="B768" s="167" t="s">
        <v>1819</v>
      </c>
    </row>
    <row r="769" spans="1:2" x14ac:dyDescent="0.25">
      <c r="A769" s="167" t="s">
        <v>270</v>
      </c>
      <c r="B769" s="167" t="s">
        <v>1817</v>
      </c>
    </row>
    <row r="770" spans="1:2" x14ac:dyDescent="0.25">
      <c r="A770" s="167" t="s">
        <v>271</v>
      </c>
      <c r="B770" s="167" t="s">
        <v>1816</v>
      </c>
    </row>
    <row r="771" spans="1:2" x14ac:dyDescent="0.25">
      <c r="A771" s="167" t="s">
        <v>272</v>
      </c>
      <c r="B771" s="167" t="s">
        <v>1818</v>
      </c>
    </row>
    <row r="772" spans="1:2" x14ac:dyDescent="0.25">
      <c r="A772" s="167" t="s">
        <v>273</v>
      </c>
      <c r="B772" s="167" t="s">
        <v>1819</v>
      </c>
    </row>
    <row r="773" spans="1:2" x14ac:dyDescent="0.25">
      <c r="A773" s="167" t="s">
        <v>274</v>
      </c>
      <c r="B773" s="167" t="s">
        <v>1819</v>
      </c>
    </row>
    <row r="774" spans="1:2" x14ac:dyDescent="0.25">
      <c r="A774" s="167" t="s">
        <v>275</v>
      </c>
      <c r="B774" s="167" t="s">
        <v>1819</v>
      </c>
    </row>
    <row r="775" spans="1:2" x14ac:dyDescent="0.25">
      <c r="A775" s="167" t="s">
        <v>276</v>
      </c>
      <c r="B775" s="167" t="s">
        <v>1818</v>
      </c>
    </row>
    <row r="776" spans="1:2" x14ac:dyDescent="0.25">
      <c r="A776" s="167" t="s">
        <v>277</v>
      </c>
      <c r="B776" s="167" t="s">
        <v>1820</v>
      </c>
    </row>
    <row r="777" spans="1:2" x14ac:dyDescent="0.25">
      <c r="A777" s="167" t="s">
        <v>278</v>
      </c>
      <c r="B777" s="167" t="s">
        <v>1818</v>
      </c>
    </row>
    <row r="778" spans="1:2" x14ac:dyDescent="0.25">
      <c r="A778" s="167" t="s">
        <v>279</v>
      </c>
      <c r="B778" s="167" t="s">
        <v>1819</v>
      </c>
    </row>
    <row r="779" spans="1:2" x14ac:dyDescent="0.25">
      <c r="A779" s="167" t="s">
        <v>280</v>
      </c>
      <c r="B779" s="167" t="s">
        <v>1818</v>
      </c>
    </row>
    <row r="780" spans="1:2" x14ac:dyDescent="0.25">
      <c r="A780" s="167" t="s">
        <v>281</v>
      </c>
      <c r="B780" s="167" t="s">
        <v>1816</v>
      </c>
    </row>
    <row r="781" spans="1:2" x14ac:dyDescent="0.25">
      <c r="A781" s="167" t="s">
        <v>282</v>
      </c>
      <c r="B781" s="167" t="s">
        <v>1820</v>
      </c>
    </row>
    <row r="782" spans="1:2" x14ac:dyDescent="0.25">
      <c r="A782" s="167" t="s">
        <v>283</v>
      </c>
      <c r="B782" s="167" t="s">
        <v>1820</v>
      </c>
    </row>
    <row r="783" spans="1:2" x14ac:dyDescent="0.25">
      <c r="A783" s="167" t="s">
        <v>284</v>
      </c>
      <c r="B783" s="167" t="s">
        <v>1817</v>
      </c>
    </row>
    <row r="784" spans="1:2" x14ac:dyDescent="0.25">
      <c r="A784" s="167" t="s">
        <v>285</v>
      </c>
      <c r="B784" s="167" t="s">
        <v>1816</v>
      </c>
    </row>
    <row r="785" spans="1:2" x14ac:dyDescent="0.25">
      <c r="A785" s="167" t="s">
        <v>286</v>
      </c>
      <c r="B785" s="167" t="s">
        <v>1819</v>
      </c>
    </row>
    <row r="786" spans="1:2" x14ac:dyDescent="0.25">
      <c r="A786" s="167" t="s">
        <v>287</v>
      </c>
      <c r="B786" s="167" t="s">
        <v>1817</v>
      </c>
    </row>
    <row r="787" spans="1:2" x14ac:dyDescent="0.25">
      <c r="A787" s="167" t="s">
        <v>288</v>
      </c>
      <c r="B787" s="167" t="s">
        <v>1820</v>
      </c>
    </row>
    <row r="788" spans="1:2" x14ac:dyDescent="0.25">
      <c r="A788" s="167" t="s">
        <v>289</v>
      </c>
      <c r="B788" s="167" t="s">
        <v>1820</v>
      </c>
    </row>
    <row r="789" spans="1:2" x14ac:dyDescent="0.25">
      <c r="A789" s="167" t="s">
        <v>290</v>
      </c>
      <c r="B789" s="167" t="s">
        <v>1820</v>
      </c>
    </row>
    <row r="790" spans="1:2" x14ac:dyDescent="0.25">
      <c r="A790" s="167" t="s">
        <v>291</v>
      </c>
      <c r="B790" s="167" t="s">
        <v>1818</v>
      </c>
    </row>
    <row r="791" spans="1:2" x14ac:dyDescent="0.25">
      <c r="A791" s="167" t="s">
        <v>292</v>
      </c>
      <c r="B791" s="167" t="s">
        <v>1817</v>
      </c>
    </row>
    <row r="792" spans="1:2" x14ac:dyDescent="0.25">
      <c r="A792" s="167" t="s">
        <v>293</v>
      </c>
      <c r="B792" s="167" t="s">
        <v>1820</v>
      </c>
    </row>
    <row r="793" spans="1:2" x14ac:dyDescent="0.25">
      <c r="A793" s="167" t="s">
        <v>294</v>
      </c>
      <c r="B793" s="167" t="s">
        <v>1817</v>
      </c>
    </row>
    <row r="794" spans="1:2" x14ac:dyDescent="0.25">
      <c r="A794" s="167" t="s">
        <v>295</v>
      </c>
      <c r="B794" s="167" t="s">
        <v>1819</v>
      </c>
    </row>
    <row r="795" spans="1:2" x14ac:dyDescent="0.25">
      <c r="A795" s="167" t="s">
        <v>296</v>
      </c>
      <c r="B795" s="167" t="s">
        <v>1816</v>
      </c>
    </row>
    <row r="796" spans="1:2" x14ac:dyDescent="0.25">
      <c r="A796" s="167" t="s">
        <v>297</v>
      </c>
      <c r="B796" s="167" t="s">
        <v>1817</v>
      </c>
    </row>
    <row r="797" spans="1:2" x14ac:dyDescent="0.25">
      <c r="A797" s="167" t="s">
        <v>298</v>
      </c>
      <c r="B797" s="167" t="s">
        <v>1818</v>
      </c>
    </row>
    <row r="798" spans="1:2" x14ac:dyDescent="0.25">
      <c r="A798" s="167" t="s">
        <v>299</v>
      </c>
      <c r="B798" s="167" t="s">
        <v>1817</v>
      </c>
    </row>
    <row r="799" spans="1:2" x14ac:dyDescent="0.25">
      <c r="A799" s="167" t="s">
        <v>300</v>
      </c>
      <c r="B799" s="167" t="s">
        <v>1816</v>
      </c>
    </row>
    <row r="800" spans="1:2" x14ac:dyDescent="0.25">
      <c r="A800" s="167" t="s">
        <v>301</v>
      </c>
      <c r="B800" s="167" t="s">
        <v>1816</v>
      </c>
    </row>
    <row r="801" spans="1:2" x14ac:dyDescent="0.25">
      <c r="A801" s="167" t="s">
        <v>302</v>
      </c>
      <c r="B801" s="167" t="s">
        <v>1819</v>
      </c>
    </row>
    <row r="802" spans="1:2" x14ac:dyDescent="0.25">
      <c r="A802" s="167" t="s">
        <v>303</v>
      </c>
      <c r="B802" s="167" t="s">
        <v>1816</v>
      </c>
    </row>
    <row r="803" spans="1:2" x14ac:dyDescent="0.25">
      <c r="A803" s="167" t="s">
        <v>304</v>
      </c>
      <c r="B803" s="167" t="s">
        <v>1816</v>
      </c>
    </row>
    <row r="804" spans="1:2" x14ac:dyDescent="0.25">
      <c r="A804" s="167" t="s">
        <v>305</v>
      </c>
      <c r="B804" s="167" t="s">
        <v>1816</v>
      </c>
    </row>
    <row r="805" spans="1:2" x14ac:dyDescent="0.25">
      <c r="A805" s="167" t="s">
        <v>306</v>
      </c>
      <c r="B805" s="167" t="s">
        <v>1820</v>
      </c>
    </row>
    <row r="806" spans="1:2" x14ac:dyDescent="0.25">
      <c r="A806" s="167" t="s">
        <v>307</v>
      </c>
      <c r="B806" s="167" t="s">
        <v>1818</v>
      </c>
    </row>
    <row r="807" spans="1:2" x14ac:dyDescent="0.25">
      <c r="A807" s="167" t="s">
        <v>308</v>
      </c>
      <c r="B807" s="167" t="s">
        <v>1820</v>
      </c>
    </row>
    <row r="808" spans="1:2" x14ac:dyDescent="0.25">
      <c r="A808" s="405" t="s">
        <v>340</v>
      </c>
      <c r="B808" s="167" t="s">
        <v>1819</v>
      </c>
    </row>
    <row r="809" spans="1:2" x14ac:dyDescent="0.25">
      <c r="A809" s="167" t="s">
        <v>309</v>
      </c>
      <c r="B809" s="167" t="s">
        <v>1819</v>
      </c>
    </row>
    <row r="810" spans="1:2" x14ac:dyDescent="0.25">
      <c r="A810" s="167" t="s">
        <v>310</v>
      </c>
      <c r="B810" s="167" t="s">
        <v>1818</v>
      </c>
    </row>
    <row r="811" spans="1:2" x14ac:dyDescent="0.25">
      <c r="A811" s="167" t="s">
        <v>311</v>
      </c>
      <c r="B811" s="167" t="s">
        <v>1815</v>
      </c>
    </row>
    <row r="812" spans="1:2" x14ac:dyDescent="0.25">
      <c r="A812" s="167" t="s">
        <v>312</v>
      </c>
      <c r="B812" s="167" t="s">
        <v>1820</v>
      </c>
    </row>
    <row r="813" spans="1:2" x14ac:dyDescent="0.25">
      <c r="A813" s="167" t="s">
        <v>313</v>
      </c>
      <c r="B813" s="167" t="s">
        <v>1815</v>
      </c>
    </row>
    <row r="814" spans="1:2" x14ac:dyDescent="0.25">
      <c r="A814" s="167" t="s">
        <v>314</v>
      </c>
      <c r="B814" s="167" t="s">
        <v>1820</v>
      </c>
    </row>
    <row r="815" spans="1:2" x14ac:dyDescent="0.25">
      <c r="A815" s="167" t="s">
        <v>315</v>
      </c>
      <c r="B815" s="167" t="s">
        <v>1818</v>
      </c>
    </row>
    <row r="816" spans="1:2" x14ac:dyDescent="0.25">
      <c r="A816" s="167" t="s">
        <v>316</v>
      </c>
      <c r="B816" s="167" t="s">
        <v>1815</v>
      </c>
    </row>
    <row r="817" spans="1:3" x14ac:dyDescent="0.25">
      <c r="A817" s="167" t="s">
        <v>317</v>
      </c>
      <c r="B817" s="167" t="s">
        <v>1816</v>
      </c>
    </row>
    <row r="818" spans="1:3" x14ac:dyDescent="0.25">
      <c r="A818" s="167" t="s">
        <v>318</v>
      </c>
      <c r="B818" s="167" t="s">
        <v>1817</v>
      </c>
    </row>
    <row r="819" spans="1:3" x14ac:dyDescent="0.25">
      <c r="A819" s="167" t="s">
        <v>319</v>
      </c>
      <c r="B819" s="167" t="s">
        <v>1817</v>
      </c>
    </row>
    <row r="820" spans="1:3" x14ac:dyDescent="0.25">
      <c r="A820" s="167" t="s">
        <v>320</v>
      </c>
      <c r="B820" s="167" t="s">
        <v>1817</v>
      </c>
    </row>
    <row r="821" spans="1:3" x14ac:dyDescent="0.25">
      <c r="A821" s="167" t="s">
        <v>321</v>
      </c>
      <c r="B821" s="167" t="s">
        <v>1818</v>
      </c>
    </row>
    <row r="823" spans="1:3" x14ac:dyDescent="0.25">
      <c r="A823" s="164"/>
      <c r="B823" s="421"/>
      <c r="C823" s="421"/>
    </row>
    <row r="824" spans="1:3" x14ac:dyDescent="0.25">
      <c r="A824" s="164"/>
      <c r="B824" s="421"/>
      <c r="C824" s="421"/>
    </row>
    <row r="825" spans="1:3" x14ac:dyDescent="0.25">
      <c r="A825" s="164"/>
      <c r="B825" s="421"/>
      <c r="C825" s="421"/>
    </row>
    <row r="826" spans="1:3" x14ac:dyDescent="0.25">
      <c r="A826" s="164"/>
      <c r="B826" s="421"/>
      <c r="C826" s="421"/>
    </row>
    <row r="827" spans="1:3" x14ac:dyDescent="0.25">
      <c r="A827" s="164"/>
      <c r="B827" s="421"/>
      <c r="C827" s="421"/>
    </row>
    <row r="828" spans="1:3" x14ac:dyDescent="0.25">
      <c r="A828" s="164"/>
      <c r="B828" s="421"/>
      <c r="C828" s="421"/>
    </row>
    <row r="829" spans="1:3" x14ac:dyDescent="0.25">
      <c r="A829" s="164"/>
      <c r="B829" s="421"/>
      <c r="C829" s="421"/>
    </row>
    <row r="830" spans="1:3" x14ac:dyDescent="0.25">
      <c r="A830" s="164"/>
      <c r="B830" s="421"/>
      <c r="C830" s="421"/>
    </row>
    <row r="831" spans="1:3" x14ac:dyDescent="0.25">
      <c r="A831" s="164"/>
      <c r="B831" s="421"/>
      <c r="C831" s="421"/>
    </row>
    <row r="832" spans="1:3" x14ac:dyDescent="0.25">
      <c r="A832" s="164"/>
      <c r="B832" s="421"/>
      <c r="C832" s="421"/>
    </row>
    <row r="833" spans="1:3" x14ac:dyDescent="0.25">
      <c r="A833" s="164"/>
      <c r="B833" s="421"/>
      <c r="C833" s="421"/>
    </row>
    <row r="834" spans="1:3" x14ac:dyDescent="0.25">
      <c r="A834" s="164"/>
      <c r="B834" s="421"/>
      <c r="C834" s="421"/>
    </row>
    <row r="835" spans="1:3" x14ac:dyDescent="0.25">
      <c r="A835" s="164"/>
      <c r="B835" s="421"/>
      <c r="C835" s="421"/>
    </row>
    <row r="836" spans="1:3" x14ac:dyDescent="0.25">
      <c r="A836" s="164"/>
      <c r="B836" s="421"/>
      <c r="C836" s="421"/>
    </row>
    <row r="837" spans="1:3" x14ac:dyDescent="0.25">
      <c r="A837" s="164"/>
      <c r="B837" s="421"/>
      <c r="C837" s="421"/>
    </row>
    <row r="838" spans="1:3" x14ac:dyDescent="0.25">
      <c r="A838" s="164"/>
      <c r="B838" s="421"/>
      <c r="C838" s="421"/>
    </row>
    <row r="839" spans="1:3" x14ac:dyDescent="0.25">
      <c r="A839" s="164"/>
      <c r="B839" s="421"/>
      <c r="C839" s="421"/>
    </row>
    <row r="840" spans="1:3" x14ac:dyDescent="0.25">
      <c r="A840" s="164"/>
      <c r="B840" s="421"/>
      <c r="C840" s="421"/>
    </row>
    <row r="841" spans="1:3" x14ac:dyDescent="0.25">
      <c r="A841" s="164"/>
      <c r="B841" s="421"/>
      <c r="C841" s="421"/>
    </row>
    <row r="842" spans="1:3" x14ac:dyDescent="0.25">
      <c r="A842" s="164"/>
      <c r="B842" s="421"/>
      <c r="C842" s="421"/>
    </row>
    <row r="843" spans="1:3" x14ac:dyDescent="0.25">
      <c r="A843" s="164"/>
      <c r="B843" s="421"/>
      <c r="C843" s="421"/>
    </row>
    <row r="844" spans="1:3" x14ac:dyDescent="0.25">
      <c r="A844" s="164"/>
      <c r="B844" s="421"/>
      <c r="C844" s="421"/>
    </row>
    <row r="845" spans="1:3" x14ac:dyDescent="0.25">
      <c r="A845" s="164"/>
      <c r="B845" s="421"/>
      <c r="C845" s="421"/>
    </row>
    <row r="846" spans="1:3" x14ac:dyDescent="0.25">
      <c r="A846" s="164"/>
      <c r="B846" s="421"/>
      <c r="C846" s="421"/>
    </row>
    <row r="847" spans="1:3" x14ac:dyDescent="0.25">
      <c r="A847" s="164"/>
      <c r="B847" s="421"/>
      <c r="C847" s="421"/>
    </row>
    <row r="848" spans="1:3" x14ac:dyDescent="0.25">
      <c r="A848" s="164"/>
      <c r="B848" s="421"/>
      <c r="C848" s="421"/>
    </row>
    <row r="849" spans="1:3" x14ac:dyDescent="0.25">
      <c r="A849" s="164"/>
      <c r="B849" s="421"/>
      <c r="C849" s="421"/>
    </row>
    <row r="850" spans="1:3" x14ac:dyDescent="0.25">
      <c r="A850" s="164"/>
      <c r="B850" s="421"/>
      <c r="C850" s="421"/>
    </row>
    <row r="851" spans="1:3" x14ac:dyDescent="0.25">
      <c r="A851" s="164"/>
      <c r="B851" s="421"/>
      <c r="C851" s="421"/>
    </row>
    <row r="852" spans="1:3" x14ac:dyDescent="0.25">
      <c r="A852" s="164"/>
      <c r="B852" s="421"/>
      <c r="C852" s="421"/>
    </row>
    <row r="853" spans="1:3" x14ac:dyDescent="0.25">
      <c r="A853" s="164"/>
      <c r="B853" s="421"/>
      <c r="C853" s="421"/>
    </row>
    <row r="854" spans="1:3" x14ac:dyDescent="0.25">
      <c r="A854" s="164"/>
      <c r="B854" s="421"/>
      <c r="C854" s="421"/>
    </row>
    <row r="855" spans="1:3" x14ac:dyDescent="0.25">
      <c r="A855" s="164"/>
      <c r="B855" s="421"/>
      <c r="C855" s="421"/>
    </row>
    <row r="856" spans="1:3" x14ac:dyDescent="0.25">
      <c r="A856" s="164"/>
      <c r="B856" s="421"/>
      <c r="C856" s="42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EC229"/>
  <sheetViews>
    <sheetView topLeftCell="A195" workbookViewId="0">
      <selection activeCell="G1" sqref="G1"/>
    </sheetView>
  </sheetViews>
  <sheetFormatPr defaultRowHeight="15" x14ac:dyDescent="0.25"/>
  <cols>
    <col min="1" max="1" width="19.42578125" style="408" bestFit="1" customWidth="1"/>
    <col min="2" max="2" width="21.42578125" style="408" bestFit="1" customWidth="1"/>
    <col min="3" max="3" width="20.140625" style="408" bestFit="1" customWidth="1"/>
    <col min="4" max="4" width="9.140625" style="408"/>
    <col min="5" max="5" width="27.28515625" style="408" bestFit="1" customWidth="1"/>
    <col min="6" max="6" width="11.42578125" style="408" customWidth="1"/>
    <col min="7" max="8" width="14.140625" style="408" customWidth="1"/>
    <col min="9" max="9" width="9.140625" style="423"/>
    <col min="10" max="10" width="21.42578125" style="408" bestFit="1" customWidth="1"/>
    <col min="11" max="11" width="20.140625" style="408" bestFit="1" customWidth="1"/>
    <col min="12" max="12" width="9.140625" style="408"/>
    <col min="13" max="13" width="27.28515625" style="408" bestFit="1" customWidth="1"/>
    <col min="14" max="14" width="11.42578125" style="408" customWidth="1"/>
    <col min="15" max="16" width="14.140625" style="408" customWidth="1"/>
    <col min="17" max="17" width="9.140625" style="423"/>
    <col min="18" max="18" width="21.42578125" style="408" bestFit="1" customWidth="1"/>
    <col min="19" max="19" width="20.140625" style="408" bestFit="1" customWidth="1"/>
    <col min="20" max="20" width="9.140625" style="408"/>
    <col min="21" max="21" width="27.28515625" style="408" bestFit="1" customWidth="1"/>
    <col min="22" max="22" width="11.42578125" style="408" customWidth="1"/>
    <col min="23" max="24" width="14.140625" style="408" customWidth="1"/>
    <col min="25" max="25" width="9.140625" style="423"/>
    <col min="26" max="26" width="21.42578125" style="408" bestFit="1" customWidth="1"/>
    <col min="27" max="27" width="20.140625" style="408" bestFit="1" customWidth="1"/>
    <col min="28" max="28" width="9.140625" style="408"/>
    <col min="29" max="29" width="27.28515625" style="408" bestFit="1" customWidth="1"/>
    <col min="30" max="30" width="11.42578125" style="408" customWidth="1"/>
    <col min="31" max="32" width="14.140625" style="408" customWidth="1"/>
    <col min="33" max="33" width="9.140625" style="423"/>
    <col min="34" max="34" width="21.42578125" style="408" bestFit="1" customWidth="1"/>
    <col min="35" max="35" width="20.140625" style="408" bestFit="1" customWidth="1"/>
    <col min="36" max="36" width="9.140625" style="408"/>
    <col min="37" max="37" width="27.28515625" style="408" bestFit="1" customWidth="1"/>
    <col min="38" max="38" width="11.42578125" style="408" customWidth="1"/>
    <col min="39" max="40" width="14.140625" style="408" customWidth="1"/>
    <col min="41" max="41" width="9.140625" style="423"/>
    <col min="42" max="42" width="21.42578125" style="408" bestFit="1" customWidth="1"/>
    <col min="43" max="43" width="20.140625" style="408" bestFit="1" customWidth="1"/>
    <col min="44" max="44" width="9.140625" style="408"/>
    <col min="45" max="45" width="27.28515625" style="408" bestFit="1" customWidth="1"/>
    <col min="46" max="46" width="11.42578125" style="408" customWidth="1"/>
    <col min="47" max="48" width="14.140625" style="408" customWidth="1"/>
    <col min="49" max="49" width="9.140625" style="423"/>
    <col min="50" max="50" width="21.42578125" style="408" bestFit="1" customWidth="1"/>
    <col min="51" max="51" width="20.140625" style="408" bestFit="1" customWidth="1"/>
    <col min="52" max="52" width="9.140625" style="408"/>
    <col min="53" max="53" width="27.28515625" style="408" bestFit="1" customWidth="1"/>
    <col min="54" max="54" width="11.42578125" style="408" customWidth="1"/>
    <col min="55" max="56" width="14.140625" style="408" customWidth="1"/>
    <col min="57" max="57" width="9.140625" style="423"/>
    <col min="58" max="58" width="21.42578125" style="408" bestFit="1" customWidth="1"/>
    <col min="59" max="59" width="20.140625" style="408" bestFit="1" customWidth="1"/>
    <col min="60" max="60" width="9.140625" style="408"/>
    <col min="61" max="61" width="27.28515625" style="408" bestFit="1" customWidth="1"/>
    <col min="62" max="62" width="11.42578125" style="408" customWidth="1"/>
    <col min="63" max="64" width="14.140625" style="408" customWidth="1"/>
    <col min="65" max="65" width="9.140625" style="423"/>
    <col min="66" max="66" width="21.42578125" style="408" bestFit="1" customWidth="1"/>
    <col min="67" max="67" width="20.140625" style="408" bestFit="1" customWidth="1"/>
    <col min="68" max="68" width="9.140625" style="408"/>
    <col min="69" max="69" width="27.28515625" style="408" bestFit="1" customWidth="1"/>
    <col min="70" max="70" width="11.42578125" style="408" customWidth="1"/>
    <col min="71" max="72" width="14.140625" style="408" customWidth="1"/>
    <col min="73" max="73" width="9.140625" style="423"/>
    <col min="74" max="74" width="21.42578125" style="408" bestFit="1" customWidth="1"/>
    <col min="75" max="75" width="20.140625" style="408" bestFit="1" customWidth="1"/>
    <col min="76" max="76" width="9.140625" style="408"/>
    <col min="77" max="77" width="27.28515625" style="408" bestFit="1" customWidth="1"/>
    <col min="78" max="78" width="11.42578125" style="408" customWidth="1"/>
    <col min="79" max="80" width="14.140625" style="408" customWidth="1"/>
    <col min="81" max="81" width="9.140625" style="423"/>
    <col min="82" max="82" width="21.42578125" style="408" bestFit="1" customWidth="1"/>
    <col min="83" max="83" width="20.140625" style="408" bestFit="1" customWidth="1"/>
    <col min="84" max="84" width="9.140625" style="408"/>
    <col min="85" max="85" width="27.28515625" style="408" bestFit="1" customWidth="1"/>
    <col min="86" max="86" width="11.42578125" style="408" customWidth="1"/>
    <col min="87" max="88" width="14.140625" style="408" customWidth="1"/>
    <col min="89" max="89" width="9.140625" style="423"/>
    <col min="90" max="90" width="21.42578125" style="408" bestFit="1" customWidth="1"/>
    <col min="91" max="91" width="20.140625" style="408" bestFit="1" customWidth="1"/>
    <col min="92" max="92" width="9.140625" style="408"/>
    <col min="93" max="93" width="27.28515625" style="408" bestFit="1" customWidth="1"/>
    <col min="94" max="94" width="11.42578125" style="408" customWidth="1"/>
    <col min="95" max="96" width="14.140625" style="408" customWidth="1"/>
    <col min="97" max="97" width="9.140625" style="423"/>
    <col min="98" max="98" width="21.42578125" style="408" bestFit="1" customWidth="1"/>
    <col min="99" max="99" width="20.140625" style="408" bestFit="1" customWidth="1"/>
    <col min="100" max="100" width="9.140625" style="408"/>
    <col min="101" max="101" width="27.28515625" style="408" bestFit="1" customWidth="1"/>
    <col min="102" max="102" width="11.42578125" style="408" customWidth="1"/>
    <col min="103" max="104" width="14.140625" style="408" customWidth="1"/>
    <col min="105" max="105" width="9.140625" style="423"/>
    <col min="106" max="106" width="21.42578125" style="408" bestFit="1" customWidth="1"/>
    <col min="107" max="107" width="20.140625" style="408" bestFit="1" customWidth="1"/>
    <col min="108" max="108" width="9.140625" style="408"/>
    <col min="109" max="109" width="27.28515625" style="408" bestFit="1" customWidth="1"/>
    <col min="110" max="110" width="11.42578125" style="408" customWidth="1"/>
    <col min="111" max="112" width="14.140625" style="408" customWidth="1"/>
    <col min="113" max="113" width="9.140625" style="423"/>
    <col min="114" max="114" width="21.42578125" style="408" bestFit="1" customWidth="1"/>
    <col min="115" max="115" width="20.140625" style="408" bestFit="1" customWidth="1"/>
    <col min="116" max="116" width="9.140625" style="408"/>
    <col min="117" max="117" width="27.28515625" style="408" bestFit="1" customWidth="1"/>
    <col min="118" max="118" width="11.42578125" style="408" customWidth="1"/>
    <col min="119" max="120" width="14.140625" style="408" customWidth="1"/>
    <col min="121" max="121" width="9.140625" style="423"/>
    <col min="122" max="122" width="21.42578125" style="408" bestFit="1" customWidth="1"/>
    <col min="123" max="123" width="20.140625" style="408" bestFit="1" customWidth="1"/>
    <col min="124" max="124" width="9.140625" style="408"/>
    <col min="125" max="125" width="27.28515625" style="408" bestFit="1" customWidth="1"/>
    <col min="126" max="126" width="11.42578125" style="408" customWidth="1"/>
    <col min="127" max="128" width="14.140625" style="408" customWidth="1"/>
    <col min="129" max="133" width="9.140625" style="423"/>
    <col min="147" max="147" width="9.7109375" bestFit="1" customWidth="1"/>
  </cols>
  <sheetData>
    <row r="1" spans="1:127" x14ac:dyDescent="0.25">
      <c r="A1" s="408" t="s">
        <v>3</v>
      </c>
      <c r="B1" s="409" t="s">
        <v>2</v>
      </c>
      <c r="C1" s="408">
        <f>VLOOKUP(B1,'Rural 80'!$A$11:$BS$488,8,FALSE)</f>
        <v>16</v>
      </c>
      <c r="D1" s="408">
        <f t="array" ref="D1">INDEX(C$1:C$55,MATCH(SMALL(COUNTIF(C$1:C$55,"&lt;"&amp;C$1:C$55),ROW(C1:D1)),COUNTIF(C$1:C$55,"&lt;"&amp;C$1:C$55),0))</f>
        <v>1</v>
      </c>
      <c r="E1" s="408" t="str">
        <f t="array" ref="E1">INDEX(B$1:B$55,SMALL(IF(C$1:C$55=D1,ROW(C$1:C$55)),COUNTIF(D$1:D1,D1)),1)</f>
        <v>Mid Suffolk</v>
      </c>
      <c r="F1" s="408">
        <f t="shared" ref="F1:F55" si="0">IF(D1="9999","no data",(D1-(D$1-1)))</f>
        <v>1</v>
      </c>
      <c r="G1" s="408" t="str">
        <f t="shared" ref="G1:G55" si="1">E1</f>
        <v>Mid Suffolk</v>
      </c>
      <c r="J1" s="409" t="s">
        <v>2</v>
      </c>
      <c r="K1" s="408">
        <f>VLOOKUP(J1,'Rural 80'!$A$11:$BS$488,12,FALSE)</f>
        <v>4</v>
      </c>
      <c r="L1" s="408">
        <f t="array" ref="L1">INDEX(K$1:K$55,MATCH(SMALL(COUNTIF(K$1:K$55,"&lt;"&amp;K$1:K$55),ROW(K1:L1)),COUNTIF(K$1:K$55,"&lt;"&amp;K$1:K$55),0))</f>
        <v>1</v>
      </c>
      <c r="M1" s="408" t="str">
        <f t="array" ref="M1">INDEX(J$1:J$55,SMALL(IF(K$1:K$55=L1,ROW(K$1:K$55)),COUNTIF(L$1:L1,L1)),1)</f>
        <v>Teignbridge</v>
      </c>
      <c r="N1" s="408">
        <f t="shared" ref="N1:N55" si="2">IF(L1="9999","no data",(L1-(L$1-1)))</f>
        <v>1</v>
      </c>
      <c r="O1" s="408" t="str">
        <f t="shared" ref="O1:O55" si="3">M1</f>
        <v>Teignbridge</v>
      </c>
      <c r="R1" s="409" t="s">
        <v>2</v>
      </c>
      <c r="S1" s="408">
        <f>VLOOKUP(R1,'Rural 80'!$A$11:$BS$488,16,FALSE)</f>
        <v>7</v>
      </c>
      <c r="T1" s="408">
        <f t="array" ref="T1">INDEX(S$1:S$55,MATCH(SMALL(COUNTIF(S$1:S$55,"&lt;"&amp;S$1:S$55),ROW(S1:T1)),COUNTIF(S$1:S$55,"&lt;"&amp;S$1:S$55),0))</f>
        <v>1</v>
      </c>
      <c r="U1" s="408" t="str">
        <f t="array" ref="U1">INDEX(R$1:R$55,SMALL(IF(S$1:S$55=T1,ROW(S$1:S$55)),COUNTIF(T$1:T1,T1)),1)</f>
        <v>Maldon</v>
      </c>
      <c r="V1" s="408">
        <f t="shared" ref="V1:V55" si="4">IF(T1="9999","no data",(T1-(T$1-1)))</f>
        <v>1</v>
      </c>
      <c r="W1" s="408" t="str">
        <f t="shared" ref="W1:W55" si="5">U1</f>
        <v>Maldon</v>
      </c>
      <c r="Z1" s="409" t="s">
        <v>2</v>
      </c>
      <c r="AA1" s="408">
        <f>VLOOKUP(Z1,'Rural 80'!$A$11:$BS$488,20,FALSE)</f>
        <v>15</v>
      </c>
      <c r="AB1" s="408">
        <f t="array" ref="AB1">INDEX(AA$1:AA$55,MATCH(SMALL(COUNTIF(AA$1:AA$55,"&lt;"&amp;AA$1:AA$55),ROW(AA1:AB1)),COUNTIF(AA$1:AA$55,"&lt;"&amp;AA$1:AA$55),0))</f>
        <v>1</v>
      </c>
      <c r="AC1" s="408" t="str">
        <f t="array" ref="AC1">INDEX(Z$1:Z$55,SMALL(IF(AA$1:AA$55=AB1,ROW(AA$1:AA$55)),COUNTIF(AB$1:AB1,AB1)),1)</f>
        <v>Isles of Scilly</v>
      </c>
      <c r="AD1" s="408">
        <f t="shared" ref="AD1:AD55" si="6">IF(AB1="9999","no data",(AB1-(AB$1-1)))</f>
        <v>1</v>
      </c>
      <c r="AE1" s="408" t="str">
        <f t="shared" ref="AE1:AE55" si="7">AC1</f>
        <v>Isles of Scilly</v>
      </c>
      <c r="AH1" s="409" t="s">
        <v>2</v>
      </c>
      <c r="AI1" s="408">
        <f>VLOOKUP(AH1,'Rural 80'!$A$11:$BS$488,24,FALSE)</f>
        <v>26</v>
      </c>
      <c r="AJ1" s="408">
        <f t="array" ref="AJ1">INDEX(AI$1:AI$55,MATCH(SMALL(COUNTIF(AI$1:AI$55,"&lt;"&amp;AI$1:AI$55),ROW(AI1:AJ1)),COUNTIF(AI$1:AI$55,"&lt;"&amp;AI$1:AI$55),0))</f>
        <v>1</v>
      </c>
      <c r="AK1" s="408" t="str">
        <f t="array" ref="AK1">INDEX(AH$1:AH$55,SMALL(IF(AI$1:AI$55=AJ1,ROW(AI$1:AI$55)),COUNTIF(AJ$1:AJ1,AJ1)),1)</f>
        <v>Mid Suffolk</v>
      </c>
      <c r="AL1" s="408">
        <f t="shared" ref="AL1:AL55" si="8">IF(AJ1="9999","no data",(AJ1-(AJ$1-1)))</f>
        <v>1</v>
      </c>
      <c r="AM1" s="408" t="str">
        <f t="shared" ref="AM1:AM55" si="9">AK1</f>
        <v>Mid Suffolk</v>
      </c>
      <c r="AP1" s="409" t="s">
        <v>2</v>
      </c>
      <c r="AQ1" s="408">
        <f>VLOOKUP(AP1,'Rural 80'!$A$11:$BS$488,28,FALSE)</f>
        <v>14</v>
      </c>
      <c r="AR1" s="408">
        <f t="array" ref="AR1">INDEX(AQ$1:AQ$55,MATCH(SMALL(COUNTIF(AQ$1:AQ$55,"&lt;"&amp;AQ$1:AQ$55),ROW(AQ1:AR1)),COUNTIF(AQ$1:AQ$55,"&lt;"&amp;AQ$1:AQ$55),0))</f>
        <v>1</v>
      </c>
      <c r="AS1" s="408" t="str">
        <f t="array" ref="AS1">INDEX(AP$1:AP$55,SMALL(IF(AQ$1:AQ$55=AR1,ROW(AQ$1:AQ$55)),COUNTIF(AR$1:AR1,AR1)),1)</f>
        <v>Torridge</v>
      </c>
      <c r="AT1" s="408">
        <f t="shared" ref="AT1:AT55" si="10">IF(AR1="9999","no data",(AR1-(AR$1-1)))</f>
        <v>1</v>
      </c>
      <c r="AU1" s="408" t="str">
        <f t="shared" ref="AU1:AU55" si="11">AS1</f>
        <v>Torridge</v>
      </c>
      <c r="AX1" s="409" t="s">
        <v>2</v>
      </c>
      <c r="AY1" s="408">
        <f>VLOOKUP(AX1,'Rural 80'!$A$11:$BS$488,32,FALSE)</f>
        <v>17</v>
      </c>
      <c r="AZ1" s="408">
        <f t="array" ref="AZ1">INDEX(AY$1:AY$55,MATCH(SMALL(COUNTIF(AY$1:AY$55,"&lt;"&amp;AY$1:AY$55),ROW(AY1:AZ1)),COUNTIF(AY$1:AY$55,"&lt;"&amp;AY$1:AY$55),0))</f>
        <v>1</v>
      </c>
      <c r="BA1" s="408" t="str">
        <f t="array" ref="BA1">INDEX(AX$1:AX$55,SMALL(IF(AY$1:AY$55=AZ1,ROW(AY$1:AY$55)),COUNTIF(AZ$1:AZ1,AZ1)),1)</f>
        <v>Copeland</v>
      </c>
      <c r="BB1" s="408">
        <f t="shared" ref="BB1:BB55" si="12">IF(AZ1="9999","no data",(AZ1-(AZ$1-1)))</f>
        <v>1</v>
      </c>
      <c r="BC1" s="408" t="str">
        <f t="shared" ref="BC1:BC55" si="13">BA1</f>
        <v>Copeland</v>
      </c>
      <c r="BF1" s="409" t="s">
        <v>2</v>
      </c>
      <c r="BG1" s="408">
        <f>VLOOKUP(BF1,'Rural 80'!$A$11:$BS$488,36,FALSE)</f>
        <v>27</v>
      </c>
      <c r="BH1" s="408">
        <f t="array" ref="BH1">INDEX(BG$1:BG$55,MATCH(SMALL(COUNTIF(BG$1:BG$55,"&lt;"&amp;BG$1:BG$55),ROW(BG1:BH1)),COUNTIF(BG$1:BG$55,"&lt;"&amp;BG$1:BG$55),0))</f>
        <v>1</v>
      </c>
      <c r="BI1" s="408" t="str">
        <f t="array" ref="BI1">INDEX(BF$1:BF$55,SMALL(IF(BG$1:BG$55=BH1,ROW(BG$1:BG$55)),COUNTIF(BH$1:BH1,BH1)),1)</f>
        <v>Isles of Scilly</v>
      </c>
      <c r="BJ1" s="408">
        <f t="shared" ref="BJ1:BJ55" si="14">IF(BH1="9999","no data",(BH1-(BH$1-1)))</f>
        <v>1</v>
      </c>
      <c r="BK1" s="408" t="str">
        <f t="shared" ref="BK1:BK55" si="15">BI1</f>
        <v>Isles of Scilly</v>
      </c>
      <c r="BN1" s="409" t="s">
        <v>2</v>
      </c>
      <c r="BO1" s="408">
        <f>VLOOKUP(BN1,'Rural 80'!$A$11:$BS$488,40,FALSE)</f>
        <v>1</v>
      </c>
      <c r="BP1" s="408">
        <f t="array" ref="BP1">INDEX(BO$1:BO$55,MATCH(SMALL(COUNTIF(BO$1:BO$55,"&lt;"&amp;BO$1:BO$55),ROW(BO1:BP1)),COUNTIF(BO$1:BO$55,"&lt;"&amp;BO$1:BO$55),0))</f>
        <v>1</v>
      </c>
      <c r="BQ1" s="408" t="str">
        <f t="array" ref="BQ1">INDEX(BN$1:BN$55,SMALL(IF(BO$1:BO$55=BP1,ROW(BO$1:BO$55)),COUNTIF(BP$1:BP1,BP1)),1)</f>
        <v>Allerdale</v>
      </c>
      <c r="BR1" s="408">
        <f t="shared" ref="BR1:BR55" si="16">IF(BP1="9999","no data",(BP1-(BP$1-1)))</f>
        <v>1</v>
      </c>
      <c r="BS1" s="408" t="str">
        <f t="shared" ref="BS1:BS55" si="17">BQ1</f>
        <v>Allerdale</v>
      </c>
      <c r="BV1" s="409" t="s">
        <v>2</v>
      </c>
      <c r="BW1" s="408">
        <f>VLOOKUP(BV1,'Rural 80'!$A$11:$BS$488,44,FALSE)</f>
        <v>1</v>
      </c>
      <c r="BX1" s="408">
        <f t="array" ref="BX1">INDEX(BW$1:BW$55,MATCH(SMALL(COUNTIF(BW$1:BW$55,"&lt;"&amp;BW$1:BW$55),ROW(BW1:BX1)),COUNTIF(BW$1:BW$55,"&lt;"&amp;BW$1:BW$55),0))</f>
        <v>1</v>
      </c>
      <c r="BY1" s="408" t="str">
        <f t="array" ref="BY1">INDEX(BV$1:BV$55,SMALL(IF(BW$1:BW$55=BX1,ROW(BW$1:BW$55)),COUNTIF(BX$1:BX1,BX1)),1)</f>
        <v>Allerdale</v>
      </c>
      <c r="BZ1" s="408">
        <f t="shared" ref="BZ1:BZ55" si="18">IF(BX1="9999","no data",(BX1-(BX$1-1)))</f>
        <v>1</v>
      </c>
      <c r="CA1" s="408" t="str">
        <f t="shared" ref="CA1:CA55" si="19">BY1</f>
        <v>Allerdale</v>
      </c>
      <c r="CD1" s="409" t="s">
        <v>2</v>
      </c>
      <c r="CE1" s="408">
        <f>VLOOKUP(CD1,'Rural 80'!$A$11:$BS$488,48,FALSE)</f>
        <v>1</v>
      </c>
      <c r="CF1" s="408">
        <f t="array" ref="CF1">INDEX(CE$1:CE$55,MATCH(SMALL(COUNTIF(CE$1:CE$55,"&lt;"&amp;CE$1:CE$55),ROW(CE1:CF1)),COUNTIF(CE$1:CE$55,"&lt;"&amp;CE$1:CE$55),0))</f>
        <v>1</v>
      </c>
      <c r="CG1" s="408" t="str">
        <f t="array" ref="CG1">INDEX(CD$1:CD$55,SMALL(IF(CE$1:CE$55=CF1,ROW(CE$1:CE$55)),COUNTIF(CF$1:CF1,CF1)),1)</f>
        <v>Allerdale</v>
      </c>
      <c r="CH1" s="408">
        <f t="shared" ref="CH1:CH55" si="20">IF(CF1="9999","no data",(CF1-(CF$1-1)))</f>
        <v>1</v>
      </c>
      <c r="CI1" s="408" t="str">
        <f t="shared" ref="CI1:CI55" si="21">CG1</f>
        <v>Allerdale</v>
      </c>
      <c r="CL1" s="409" t="s">
        <v>2</v>
      </c>
      <c r="CM1" s="408">
        <f>VLOOKUP(CL1,'Rural 80'!$A$11:$BS$488,52,FALSE)</f>
        <v>10</v>
      </c>
      <c r="CN1" s="408">
        <f t="array" ref="CN1">INDEX(CM$1:CM$55,MATCH(SMALL(COUNTIF(CM$1:CM$55,"&lt;"&amp;CM$1:CM$55),ROW(CM1:CN1)),COUNTIF(CM$1:CM$55,"&lt;"&amp;CM$1:CM$55),0))</f>
        <v>1</v>
      </c>
      <c r="CO1" s="408" t="str">
        <f t="array" ref="CO1">INDEX(CL$1:CL$55,SMALL(IF(CM$1:CM$55=CN1,ROW(CM$1:CM$55)),COUNTIF(CN$1:CN1,CN1)),1)</f>
        <v>Derbyshire Dales</v>
      </c>
      <c r="CP1" s="408">
        <f t="shared" ref="CP1:CP55" si="22">IF(CN1="9999","no data",(CN1-(CN$1-1)))</f>
        <v>1</v>
      </c>
      <c r="CQ1" s="408" t="str">
        <f t="shared" ref="CQ1:CQ55" si="23">CO1</f>
        <v>Derbyshire Dales</v>
      </c>
      <c r="CT1" s="409" t="s">
        <v>2</v>
      </c>
      <c r="CU1" s="408" t="str">
        <f>VLOOKUP(CT1,'Rural 80'!$A$11:$BS$488,56,FALSE)</f>
        <v>9999</v>
      </c>
      <c r="CV1" s="408" t="str">
        <f t="array" ref="CV1">INDEX(CU$1:CU$55,MATCH(SMALL(COUNTIF(CU$1:CU$55,"&lt;"&amp;CU$1:CU$55),ROW(CU1:CV1)),COUNTIF(CU$1:CU$55,"&lt;"&amp;CU$1:CU$55),0))</f>
        <v>9999</v>
      </c>
      <c r="CW1" s="408" t="str">
        <f t="array" ref="CW1">INDEX(CT$1:CT$55,SMALL(IF(CU$1:CU$55=CV1,ROW(CU$1:CU$55)),COUNTIF(CV$1:CV1,CV1)),1)</f>
        <v>Allerdale</v>
      </c>
      <c r="CX1" s="408" t="str">
        <f t="shared" ref="CX1:CX55" si="24">IF(CV1="9999","no data",(CV1-(CV$1-1)))</f>
        <v>no data</v>
      </c>
      <c r="CY1" s="408" t="str">
        <f t="shared" ref="CY1:CY55" si="25">CW1</f>
        <v>Allerdale</v>
      </c>
      <c r="DB1" s="409" t="s">
        <v>2</v>
      </c>
      <c r="DC1" s="408" t="str">
        <f>VLOOKUP(DB1,'Rural 80'!$A$11:$BS$488,60,FALSE)</f>
        <v>9999</v>
      </c>
      <c r="DD1" s="408" t="str">
        <f t="array" ref="DD1">INDEX(DC$1:DC$55,MATCH(SMALL(COUNTIF(DC$1:DC$55,"&lt;"&amp;DC$1:DC$55),ROW(DC1:DD1)),COUNTIF(DC$1:DC$55,"&lt;"&amp;DC$1:DC$55),0))</f>
        <v>9999</v>
      </c>
      <c r="DE1" s="408" t="str">
        <f t="array" ref="DE1">INDEX(DB$1:DB$55,SMALL(IF(DC$1:DC$55=DD1,ROW(DC$1:DC$55)),COUNTIF(DD$1:DD1,DD1)),1)</f>
        <v>Allerdale</v>
      </c>
      <c r="DF1" s="408" t="str">
        <f t="shared" ref="DF1:DF55" si="26">IF(DD1="9999","no data",(DD1-(DD$1-1)))</f>
        <v>no data</v>
      </c>
      <c r="DG1" s="408" t="str">
        <f t="shared" ref="DG1:DG55" si="27">DE1</f>
        <v>Allerdale</v>
      </c>
      <c r="DJ1" s="409" t="s">
        <v>2</v>
      </c>
      <c r="DK1" s="408" t="str">
        <f>VLOOKUP(DJ1,'Rural 80'!$A$11:$BS$488,64,FALSE)</f>
        <v>9999</v>
      </c>
      <c r="DL1" s="408" t="str">
        <f t="array" ref="DL1">INDEX(DK$1:DK$55,MATCH(SMALL(COUNTIF(DK$1:DK$55,"&lt;"&amp;DK$1:DK$55),ROW(DK1:DL1)),COUNTIF(DK$1:DK$55,"&lt;"&amp;DK$1:DK$55),0))</f>
        <v>9999</v>
      </c>
      <c r="DM1" s="408" t="str">
        <f t="array" ref="DM1">INDEX(DJ$1:DJ$55,SMALL(IF(DK$1:DK$55=DL1,ROW(DK$1:DK$55)),COUNTIF(DL$1:DL1,DL1)),1)</f>
        <v>Allerdale</v>
      </c>
      <c r="DN1" s="408" t="str">
        <f t="shared" ref="DN1:DN55" si="28">IF(DL1="9999","no data",(DL1-(DL$1-1)))</f>
        <v>no data</v>
      </c>
      <c r="DO1" s="408" t="str">
        <f t="shared" ref="DO1:DO55" si="29">DM1</f>
        <v>Allerdale</v>
      </c>
      <c r="DR1" s="409" t="s">
        <v>2</v>
      </c>
      <c r="DS1" s="408" t="str">
        <f>VLOOKUP(DR1,'Rural 80'!$A$11:$BS$488,68,FALSE)</f>
        <v>9999</v>
      </c>
      <c r="DT1" s="408" t="str">
        <f t="array" ref="DT1">INDEX(DS$1:DS$55,MATCH(SMALL(COUNTIF(DS$1:DS$55,"&lt;"&amp;DS$1:DS$55),ROW(DS1:DT1)),COUNTIF(DS$1:DS$55,"&lt;"&amp;DS$1:DS$55),0))</f>
        <v>9999</v>
      </c>
      <c r="DU1" s="408" t="str">
        <f t="array" ref="DU1">INDEX(DR$1:DR$55,SMALL(IF(DS$1:DS$55=DT1,ROW(DS$1:DS$55)),COUNTIF(DT$1:DT1,DT1)),1)</f>
        <v>Allerdale</v>
      </c>
      <c r="DV1" s="408" t="str">
        <f t="shared" ref="DV1:DV55" si="30">IF(DT1="9999","no data",(DT1-(DT$1-1)))</f>
        <v>no data</v>
      </c>
      <c r="DW1" s="408" t="str">
        <f t="shared" ref="DW1:DW55" si="31">DU1</f>
        <v>Allerdale</v>
      </c>
    </row>
    <row r="2" spans="1:127" x14ac:dyDescent="0.25">
      <c r="A2" s="408">
        <f>'Rural 80'!C339</f>
        <v>55</v>
      </c>
      <c r="B2" s="409" t="s">
        <v>12</v>
      </c>
      <c r="C2" s="408">
        <f>VLOOKUP(B2,'Rural 80'!$A$11:$BS$488,8,FALSE)</f>
        <v>6</v>
      </c>
      <c r="D2" s="408">
        <f t="array" ref="D2">INDEX(C$1:C$55,MATCH(SMALL(COUNTIF(C$1:C$55,"&lt;"&amp;C$1:C$55),ROW(C2:D2)),COUNTIF(C$1:C$55,"&lt;"&amp;C$1:C$55),0))</f>
        <v>2</v>
      </c>
      <c r="E2" s="408" t="str">
        <f t="array" ref="E2">INDEX(B$1:B$55,SMALL(IF(C$1:C$55=D2,ROW(C$1:C$55)),COUNTIF(D$1:D2,D2)),1)</f>
        <v>Maldon</v>
      </c>
      <c r="F2" s="408">
        <f t="shared" si="0"/>
        <v>2</v>
      </c>
      <c r="G2" s="408" t="str">
        <f t="shared" si="1"/>
        <v>Maldon</v>
      </c>
      <c r="J2" s="409" t="s">
        <v>12</v>
      </c>
      <c r="K2" s="408">
        <f>VLOOKUP(J2,'Rural 80'!$A$11:$BS$488,12,FALSE)</f>
        <v>27</v>
      </c>
      <c r="L2" s="408">
        <f t="array" ref="L2">INDEX(K$1:K$55,MATCH(SMALL(COUNTIF(K$1:K$55,"&lt;"&amp;K$1:K$55),ROW(K2:L2)),COUNTIF(K$1:K$55,"&lt;"&amp;K$1:K$55),0))</f>
        <v>2</v>
      </c>
      <c r="M2" s="408" t="str">
        <f t="array" ref="M2">INDEX(J$1:J$55,SMALL(IF(K$1:K$55=L2,ROW(K$1:K$55)),COUNTIF(L$1:L2,L2)),1)</f>
        <v>Maldon</v>
      </c>
      <c r="N2" s="408">
        <f t="shared" si="2"/>
        <v>2</v>
      </c>
      <c r="O2" s="408" t="str">
        <f t="shared" si="3"/>
        <v>Maldon</v>
      </c>
      <c r="R2" s="409" t="s">
        <v>12</v>
      </c>
      <c r="S2" s="408">
        <f>VLOOKUP(R2,'Rural 80'!$A$11:$BS$488,16,FALSE)</f>
        <v>17</v>
      </c>
      <c r="T2" s="408">
        <f t="array" ref="T2">INDEX(S$1:S$55,MATCH(SMALL(COUNTIF(S$1:S$55,"&lt;"&amp;S$1:S$55),ROW(S2:T2)),COUNTIF(S$1:S$55,"&lt;"&amp;S$1:S$55),0))</f>
        <v>2</v>
      </c>
      <c r="U2" s="408" t="str">
        <f t="array" ref="U2">INDEX(R$1:R$55,SMALL(IF(S$1:S$55=T2,ROW(S$1:S$55)),COUNTIF(T$1:T2,T2)),1)</f>
        <v>Teignbridge</v>
      </c>
      <c r="V2" s="408">
        <f t="shared" si="4"/>
        <v>2</v>
      </c>
      <c r="W2" s="408" t="str">
        <f t="shared" si="5"/>
        <v>Teignbridge</v>
      </c>
      <c r="Z2" s="409" t="s">
        <v>12</v>
      </c>
      <c r="AA2" s="408">
        <f>VLOOKUP(Z2,'Rural 80'!$A$11:$BS$488,20,FALSE)</f>
        <v>17</v>
      </c>
      <c r="AB2" s="408">
        <f t="array" ref="AB2">INDEX(AA$1:AA$55,MATCH(SMALL(COUNTIF(AA$1:AA$55,"&lt;"&amp;AA$1:AA$55),ROW(AA2:AB2)),COUNTIF(AA$1:AA$55,"&lt;"&amp;AA$1:AA$55),0))</f>
        <v>2</v>
      </c>
      <c r="AC2" s="408" t="str">
        <f t="array" ref="AC2">INDEX(Z$1:Z$55,SMALL(IF(AA$1:AA$55=AB2,ROW(AA$1:AA$55)),COUNTIF(AB$1:AB2,AB2)),1)</f>
        <v>Derbyshire Dales</v>
      </c>
      <c r="AD2" s="408">
        <f t="shared" si="6"/>
        <v>2</v>
      </c>
      <c r="AE2" s="408" t="str">
        <f t="shared" si="7"/>
        <v>Derbyshire Dales</v>
      </c>
      <c r="AH2" s="409" t="s">
        <v>12</v>
      </c>
      <c r="AI2" s="408">
        <f>VLOOKUP(AH2,'Rural 80'!$A$11:$BS$488,24,FALSE)</f>
        <v>18</v>
      </c>
      <c r="AJ2" s="408">
        <f t="array" ref="AJ2">INDEX(AI$1:AI$55,MATCH(SMALL(COUNTIF(AI$1:AI$55,"&lt;"&amp;AI$1:AI$55),ROW(AI2:AJ2)),COUNTIF(AI$1:AI$55,"&lt;"&amp;AI$1:AI$55),0))</f>
        <v>2</v>
      </c>
      <c r="AK2" s="408" t="str">
        <f t="array" ref="AK2">INDEX(AH$1:AH$55,SMALL(IF(AI$1:AI$55=AJ2,ROW(AI$1:AI$55)),COUNTIF(AJ$1:AJ2,AJ2)),1)</f>
        <v>West Lindsey</v>
      </c>
      <c r="AL2" s="408">
        <f t="shared" si="8"/>
        <v>2</v>
      </c>
      <c r="AM2" s="408" t="str">
        <f t="shared" si="9"/>
        <v>West Lindsey</v>
      </c>
      <c r="AP2" s="409" t="s">
        <v>12</v>
      </c>
      <c r="AQ2" s="408">
        <f>VLOOKUP(AP2,'Rural 80'!$A$11:$BS$488,28,FALSE)</f>
        <v>39</v>
      </c>
      <c r="AR2" s="408">
        <f t="array" ref="AR2">INDEX(AQ$1:AQ$55,MATCH(SMALL(COUNTIF(AQ$1:AQ$55,"&lt;"&amp;AQ$1:AQ$55),ROW(AQ2:AR2)),COUNTIF(AQ$1:AQ$55,"&lt;"&amp;AQ$1:AQ$55),0))</f>
        <v>2</v>
      </c>
      <c r="AS2" s="408" t="str">
        <f t="array" ref="AS2">INDEX(AP$1:AP$55,SMALL(IF(AQ$1:AQ$55=AR2,ROW(AQ$1:AQ$55)),COUNTIF(AR$1:AR2,AR2)),1)</f>
        <v>Harborough</v>
      </c>
      <c r="AT2" s="408">
        <f t="shared" si="10"/>
        <v>2</v>
      </c>
      <c r="AU2" s="408" t="str">
        <f t="shared" si="11"/>
        <v>Harborough</v>
      </c>
      <c r="AX2" s="409" t="s">
        <v>12</v>
      </c>
      <c r="AY2" s="408">
        <f>VLOOKUP(AX2,'Rural 80'!$A$11:$BS$488,32,FALSE)</f>
        <v>26</v>
      </c>
      <c r="AZ2" s="408">
        <f t="array" ref="AZ2">INDEX(AY$1:AY$55,MATCH(SMALL(COUNTIF(AY$1:AY$55,"&lt;"&amp;AY$1:AY$55),ROW(AY2:AZ2)),COUNTIF(AY$1:AY$55,"&lt;"&amp;AY$1:AY$55),0))</f>
        <v>2</v>
      </c>
      <c r="BA2" s="408" t="str">
        <f t="array" ref="BA2">INDEX(AX$1:AX$55,SMALL(IF(AY$1:AY$55=AZ2,ROW(AY$1:AY$55)),COUNTIF(AZ$1:AZ2,AZ2)),1)</f>
        <v>Maldon</v>
      </c>
      <c r="BB2" s="408">
        <f t="shared" si="12"/>
        <v>2</v>
      </c>
      <c r="BC2" s="408" t="str">
        <f t="shared" si="13"/>
        <v>Maldon</v>
      </c>
      <c r="BF2" s="409" t="s">
        <v>12</v>
      </c>
      <c r="BG2" s="408">
        <f>VLOOKUP(BF2,'Rural 80'!$A$11:$BS$488,36,FALSE)</f>
        <v>30</v>
      </c>
      <c r="BH2" s="408">
        <f t="array" ref="BH2">INDEX(BG$1:BG$55,MATCH(SMALL(COUNTIF(BG$1:BG$55,"&lt;"&amp;BG$1:BG$55),ROW(BG2:BH2)),COUNTIF(BG$1:BG$55,"&lt;"&amp;BG$1:BG$55),0))</f>
        <v>2</v>
      </c>
      <c r="BI2" s="408" t="str">
        <f t="array" ref="BI2">INDEX(BF$1:BF$55,SMALL(IF(BG$1:BG$55=BH2,ROW(BG$1:BG$55)),COUNTIF(BH$1:BH2,BH2)),1)</f>
        <v>Copeland</v>
      </c>
      <c r="BJ2" s="408">
        <f t="shared" si="14"/>
        <v>2</v>
      </c>
      <c r="BK2" s="408" t="str">
        <f t="shared" si="15"/>
        <v>Copeland</v>
      </c>
      <c r="BN2" s="409" t="s">
        <v>12</v>
      </c>
      <c r="BO2" s="408">
        <f>VLOOKUP(BN2,'Rural 80'!$A$11:$BS$488,40,FALSE)</f>
        <v>1</v>
      </c>
      <c r="BP2" s="408">
        <f t="array" ref="BP2">INDEX(BO$1:BO$55,MATCH(SMALL(COUNTIF(BO$1:BO$55,"&lt;"&amp;BO$1:BO$55),ROW(BO2:BP2)),COUNTIF(BO$1:BO$55,"&lt;"&amp;BO$1:BO$55),0))</f>
        <v>1</v>
      </c>
      <c r="BQ2" s="408" t="str">
        <f t="array" ref="BQ2">INDEX(BN$1:BN$55,SMALL(IF(BO$1:BO$55=BP2,ROW(BO$1:BO$55)),COUNTIF(BP$1:BP2,BP2)),1)</f>
        <v>Babergh</v>
      </c>
      <c r="BR2" s="408">
        <f t="shared" si="16"/>
        <v>1</v>
      </c>
      <c r="BS2" s="408" t="str">
        <f t="shared" si="17"/>
        <v>Babergh</v>
      </c>
      <c r="BV2" s="409" t="s">
        <v>12</v>
      </c>
      <c r="BW2" s="408">
        <f>VLOOKUP(BV2,'Rural 80'!$A$11:$BS$488,44,FALSE)</f>
        <v>1</v>
      </c>
      <c r="BX2" s="408">
        <f t="array" ref="BX2">INDEX(BW$1:BW$55,MATCH(SMALL(COUNTIF(BW$1:BW$55,"&lt;"&amp;BW$1:BW$55),ROW(BW2:BX2)),COUNTIF(BW$1:BW$55,"&lt;"&amp;BW$1:BW$55),0))</f>
        <v>1</v>
      </c>
      <c r="BY2" s="408" t="str">
        <f t="array" ref="BY2">INDEX(BV$1:BV$55,SMALL(IF(BW$1:BW$55=BX2,ROW(BW$1:BW$55)),COUNTIF(BX$1:BX2,BX2)),1)</f>
        <v>Babergh</v>
      </c>
      <c r="BZ2" s="408">
        <f t="shared" si="18"/>
        <v>1</v>
      </c>
      <c r="CA2" s="408" t="str">
        <f t="shared" si="19"/>
        <v>Babergh</v>
      </c>
      <c r="CD2" s="409" t="s">
        <v>12</v>
      </c>
      <c r="CE2" s="408">
        <f>VLOOKUP(CD2,'Rural 80'!$A$11:$BS$488,48,FALSE)</f>
        <v>10</v>
      </c>
      <c r="CF2" s="408">
        <f t="array" ref="CF2">INDEX(CE$1:CE$55,MATCH(SMALL(COUNTIF(CE$1:CE$55,"&lt;"&amp;CE$1:CE$55),ROW(CE2:CF2)),COUNTIF(CE$1:CE$55,"&lt;"&amp;CE$1:CE$55),0))</f>
        <v>1</v>
      </c>
      <c r="CG2" s="408" t="str">
        <f t="array" ref="CG2">INDEX(CD$1:CD$55,SMALL(IF(CE$1:CE$55=CF2,ROW(CE$1:CE$55)),COUNTIF(CF$1:CF2,CF2)),1)</f>
        <v>Forest Heath</v>
      </c>
      <c r="CH2" s="408">
        <f t="shared" si="20"/>
        <v>1</v>
      </c>
      <c r="CI2" s="408" t="str">
        <f t="shared" si="21"/>
        <v>Forest Heath</v>
      </c>
      <c r="CL2" s="409" t="s">
        <v>12</v>
      </c>
      <c r="CM2" s="408">
        <f>VLOOKUP(CL2,'Rural 80'!$A$11:$BS$488,52,FALSE)</f>
        <v>8</v>
      </c>
      <c r="CN2" s="408">
        <f t="array" ref="CN2">INDEX(CM$1:CM$55,MATCH(SMALL(COUNTIF(CM$1:CM$55,"&lt;"&amp;CM$1:CM$55),ROW(CM2:CN2)),COUNTIF(CM$1:CM$55,"&lt;"&amp;CM$1:CM$55),0))</f>
        <v>1</v>
      </c>
      <c r="CO2" s="408" t="str">
        <f t="array" ref="CO2">INDEX(CL$1:CL$55,SMALL(IF(CM$1:CM$55=CN2,ROW(CM$1:CM$55)),COUNTIF(CN$1:CN2,CN2)),1)</f>
        <v>Eden</v>
      </c>
      <c r="CP2" s="408">
        <f t="shared" si="22"/>
        <v>1</v>
      </c>
      <c r="CQ2" s="408" t="str">
        <f t="shared" si="23"/>
        <v>Eden</v>
      </c>
      <c r="CT2" s="409" t="s">
        <v>12</v>
      </c>
      <c r="CU2" s="408" t="str">
        <f>VLOOKUP(CT2,'Rural 80'!$A$11:$BS$488,56,FALSE)</f>
        <v>9999</v>
      </c>
      <c r="CV2" s="408" t="str">
        <f t="array" ref="CV2">INDEX(CU$1:CU$55,MATCH(SMALL(COUNTIF(CU$1:CU$55,"&lt;"&amp;CU$1:CU$55),ROW(CU2:CV2)),COUNTIF(CU$1:CU$55,"&lt;"&amp;CU$1:CU$55),0))</f>
        <v>9999</v>
      </c>
      <c r="CW2" s="408" t="str">
        <f t="array" ref="CW2">INDEX(CT$1:CT$55,SMALL(IF(CU$1:CU$55=CV2,ROW(CU$1:CU$55)),COUNTIF(CV$1:CV2,CV2)),1)</f>
        <v>Babergh</v>
      </c>
      <c r="CX2" s="408" t="str">
        <f t="shared" si="24"/>
        <v>no data</v>
      </c>
      <c r="CY2" s="408" t="str">
        <f t="shared" si="25"/>
        <v>Babergh</v>
      </c>
      <c r="DB2" s="409" t="s">
        <v>12</v>
      </c>
      <c r="DC2" s="408" t="str">
        <f>VLOOKUP(DB2,'Rural 80'!$A$11:$BS$488,60,FALSE)</f>
        <v>9999</v>
      </c>
      <c r="DD2" s="408" t="str">
        <f t="array" ref="DD2">INDEX(DC$1:DC$55,MATCH(SMALL(COUNTIF(DC$1:DC$55,"&lt;"&amp;DC$1:DC$55),ROW(DC2:DD2)),COUNTIF(DC$1:DC$55,"&lt;"&amp;DC$1:DC$55),0))</f>
        <v>9999</v>
      </c>
      <c r="DE2" s="408" t="str">
        <f t="array" ref="DE2">INDEX(DB$1:DB$55,SMALL(IF(DC$1:DC$55=DD2,ROW(DC$1:DC$55)),COUNTIF(DD$1:DD2,DD2)),1)</f>
        <v>Babergh</v>
      </c>
      <c r="DF2" s="408" t="str">
        <f t="shared" si="26"/>
        <v>no data</v>
      </c>
      <c r="DG2" s="408" t="str">
        <f t="shared" si="27"/>
        <v>Babergh</v>
      </c>
      <c r="DJ2" s="409" t="s">
        <v>12</v>
      </c>
      <c r="DK2" s="408" t="str">
        <f>VLOOKUP(DJ2,'Rural 80'!$A$11:$BS$488,64,FALSE)</f>
        <v>9999</v>
      </c>
      <c r="DL2" s="408" t="str">
        <f t="array" ref="DL2">INDEX(DK$1:DK$55,MATCH(SMALL(COUNTIF(DK$1:DK$55,"&lt;"&amp;DK$1:DK$55),ROW(DK2:DL2)),COUNTIF(DK$1:DK$55,"&lt;"&amp;DK$1:DK$55),0))</f>
        <v>9999</v>
      </c>
      <c r="DM2" s="408" t="str">
        <f t="array" ref="DM2">INDEX(DJ$1:DJ$55,SMALL(IF(DK$1:DK$55=DL2,ROW(DK$1:DK$55)),COUNTIF(DL$1:DL2,DL2)),1)</f>
        <v>Babergh</v>
      </c>
      <c r="DN2" s="408" t="str">
        <f t="shared" si="28"/>
        <v>no data</v>
      </c>
      <c r="DO2" s="408" t="str">
        <f t="shared" si="29"/>
        <v>Babergh</v>
      </c>
      <c r="DR2" s="409" t="s">
        <v>12</v>
      </c>
      <c r="DS2" s="408" t="str">
        <f>VLOOKUP(DR2,'Rural 80'!$A$11:$BS$488,68,FALSE)</f>
        <v>9999</v>
      </c>
      <c r="DT2" s="408" t="str">
        <f t="array" ref="DT2">INDEX(DS$1:DS$55,MATCH(SMALL(COUNTIF(DS$1:DS$55,"&lt;"&amp;DS$1:DS$55),ROW(DS2:DT2)),COUNTIF(DS$1:DS$55,"&lt;"&amp;DS$1:DS$55),0))</f>
        <v>9999</v>
      </c>
      <c r="DU2" s="408" t="str">
        <f t="array" ref="DU2">INDEX(DR$1:DR$55,SMALL(IF(DS$1:DS$55=DT2,ROW(DS$1:DS$55)),COUNTIF(DT$1:DT2,DT2)),1)</f>
        <v>Babergh</v>
      </c>
      <c r="DV2" s="408" t="str">
        <f t="shared" si="30"/>
        <v>no data</v>
      </c>
      <c r="DW2" s="408" t="str">
        <f t="shared" si="31"/>
        <v>Babergh</v>
      </c>
    </row>
    <row r="3" spans="1:127" x14ac:dyDescent="0.25">
      <c r="B3" s="409" t="s">
        <v>35</v>
      </c>
      <c r="C3" s="408">
        <f>VLOOKUP(B3,'Rural 80'!$A$11:$BS$488,8,FALSE)</f>
        <v>45</v>
      </c>
      <c r="D3" s="408">
        <f t="array" ref="D3">INDEX(C$1:C$55,MATCH(SMALL(COUNTIF(C$1:C$55,"&lt;"&amp;C$1:C$55),ROW(C3:D3)),COUNTIF(C$1:C$55,"&lt;"&amp;C$1:C$55),0))</f>
        <v>3</v>
      </c>
      <c r="E3" s="408" t="str">
        <f t="array" ref="E3">INDEX(B$1:B$55,SMALL(IF(C$1:C$55=D3,ROW(C$1:C$55)),COUNTIF(D$1:D3,D3)),1)</f>
        <v>West Lindsey</v>
      </c>
      <c r="F3" s="408">
        <f t="shared" si="0"/>
        <v>3</v>
      </c>
      <c r="G3" s="408" t="str">
        <f t="shared" si="1"/>
        <v>West Lindsey</v>
      </c>
      <c r="J3" s="409" t="s">
        <v>35</v>
      </c>
      <c r="K3" s="408">
        <f>VLOOKUP(J3,'Rural 80'!$A$11:$BS$488,12,FALSE)</f>
        <v>36</v>
      </c>
      <c r="L3" s="408">
        <f t="array" ref="L3">INDEX(K$1:K$55,MATCH(SMALL(COUNTIF(K$1:K$55,"&lt;"&amp;K$1:K$55),ROW(K3:L3)),COUNTIF(K$1:K$55,"&lt;"&amp;K$1:K$55),0))</f>
        <v>3</v>
      </c>
      <c r="M3" s="408" t="str">
        <f t="array" ref="M3">INDEX(J$1:J$55,SMALL(IF(K$1:K$55=L3,ROW(K$1:K$55)),COUNTIF(L$1:L3,L3)),1)</f>
        <v>Derbyshire Dales</v>
      </c>
      <c r="N3" s="408">
        <f t="shared" si="2"/>
        <v>3</v>
      </c>
      <c r="O3" s="408" t="str">
        <f t="shared" si="3"/>
        <v>Derbyshire Dales</v>
      </c>
      <c r="R3" s="409" t="s">
        <v>35</v>
      </c>
      <c r="S3" s="408">
        <f>VLOOKUP(R3,'Rural 80'!$A$11:$BS$488,16,FALSE)</f>
        <v>44</v>
      </c>
      <c r="T3" s="408">
        <f t="array" ref="T3">INDEX(S$1:S$55,MATCH(SMALL(COUNTIF(S$1:S$55,"&lt;"&amp;S$1:S$55),ROW(S3:T3)),COUNTIF(S$1:S$55,"&lt;"&amp;S$1:S$55),0))</f>
        <v>3</v>
      </c>
      <c r="U3" s="408" t="str">
        <f t="array" ref="U3">INDEX(R$1:R$55,SMALL(IF(S$1:S$55=T3,ROW(S$1:S$55)),COUNTIF(T$1:T3,T3)),1)</f>
        <v>Copeland</v>
      </c>
      <c r="V3" s="408">
        <f t="shared" si="4"/>
        <v>3</v>
      </c>
      <c r="W3" s="408" t="str">
        <f t="shared" si="5"/>
        <v>Copeland</v>
      </c>
      <c r="Z3" s="409" t="s">
        <v>35</v>
      </c>
      <c r="AA3" s="408">
        <f>VLOOKUP(Z3,'Rural 80'!$A$11:$BS$488,20,FALSE)</f>
        <v>47</v>
      </c>
      <c r="AB3" s="408">
        <f t="array" ref="AB3">INDEX(AA$1:AA$55,MATCH(SMALL(COUNTIF(AA$1:AA$55,"&lt;"&amp;AA$1:AA$55),ROW(AA3:AB3)),COUNTIF(AA$1:AA$55,"&lt;"&amp;AA$1:AA$55),0))</f>
        <v>3</v>
      </c>
      <c r="AC3" s="408" t="str">
        <f t="array" ref="AC3">INDEX(Z$1:Z$55,SMALL(IF(AA$1:AA$55=AB3,ROW(AA$1:AA$55)),COUNTIF(AB$1:AB3,AB3)),1)</f>
        <v>Hambleton</v>
      </c>
      <c r="AD3" s="408">
        <f t="shared" si="6"/>
        <v>3</v>
      </c>
      <c r="AE3" s="408" t="str">
        <f t="shared" si="7"/>
        <v>Hambleton</v>
      </c>
      <c r="AH3" s="409" t="s">
        <v>35</v>
      </c>
      <c r="AI3" s="408">
        <f>VLOOKUP(AH3,'Rural 80'!$A$11:$BS$488,24,FALSE)</f>
        <v>48</v>
      </c>
      <c r="AJ3" s="408">
        <f t="array" ref="AJ3">INDEX(AI$1:AI$55,MATCH(SMALL(COUNTIF(AI$1:AI$55,"&lt;"&amp;AI$1:AI$55),ROW(AI3:AJ3)),COUNTIF(AI$1:AI$55,"&lt;"&amp;AI$1:AI$55),0))</f>
        <v>3</v>
      </c>
      <c r="AK3" s="408" t="str">
        <f t="array" ref="AK3">INDEX(AH$1:AH$55,SMALL(IF(AI$1:AI$55=AJ3,ROW(AI$1:AI$55)),COUNTIF(AJ$1:AJ3,AJ3)),1)</f>
        <v>Maldon</v>
      </c>
      <c r="AL3" s="408">
        <f t="shared" si="8"/>
        <v>3</v>
      </c>
      <c r="AM3" s="408" t="str">
        <f t="shared" si="9"/>
        <v>Maldon</v>
      </c>
      <c r="AP3" s="409" t="s">
        <v>35</v>
      </c>
      <c r="AQ3" s="408">
        <f>VLOOKUP(AP3,'Rural 80'!$A$11:$BS$488,28,FALSE)</f>
        <v>42</v>
      </c>
      <c r="AR3" s="408">
        <f t="array" ref="AR3">INDEX(AQ$1:AQ$55,MATCH(SMALL(COUNTIF(AQ$1:AQ$55,"&lt;"&amp;AQ$1:AQ$55),ROW(AQ3:AR3)),COUNTIF(AQ$1:AQ$55,"&lt;"&amp;AQ$1:AQ$55),0))</f>
        <v>3</v>
      </c>
      <c r="AS3" s="408" t="str">
        <f t="array" ref="AS3">INDEX(AP$1:AP$55,SMALL(IF(AQ$1:AQ$55=AR3,ROW(AQ$1:AQ$55)),COUNTIF(AR$1:AR3,AR3)),1)</f>
        <v>West Lindsey</v>
      </c>
      <c r="AT3" s="408">
        <f t="shared" si="10"/>
        <v>3</v>
      </c>
      <c r="AU3" s="408" t="str">
        <f t="shared" si="11"/>
        <v>West Lindsey</v>
      </c>
      <c r="AX3" s="409" t="s">
        <v>35</v>
      </c>
      <c r="AY3" s="408">
        <f>VLOOKUP(AX3,'Rural 80'!$A$11:$BS$488,32,FALSE)</f>
        <v>49</v>
      </c>
      <c r="AZ3" s="408">
        <f t="array" ref="AZ3">INDEX(AY$1:AY$55,MATCH(SMALL(COUNTIF(AY$1:AY$55,"&lt;"&amp;AY$1:AY$55),ROW(AY3:AZ3)),COUNTIF(AY$1:AY$55,"&lt;"&amp;AY$1:AY$55),0))</f>
        <v>3</v>
      </c>
      <c r="BA3" s="408" t="str">
        <f t="array" ref="BA3">INDEX(AX$1:AX$55,SMALL(IF(AY$1:AY$55=AZ3,ROW(AY$1:AY$55)),COUNTIF(AZ$1:AZ3,AZ3)),1)</f>
        <v>Harborough</v>
      </c>
      <c r="BB3" s="408">
        <f t="shared" si="12"/>
        <v>3</v>
      </c>
      <c r="BC3" s="408" t="str">
        <f t="shared" si="13"/>
        <v>Harborough</v>
      </c>
      <c r="BF3" s="409" t="s">
        <v>35</v>
      </c>
      <c r="BG3" s="408">
        <f>VLOOKUP(BF3,'Rural 80'!$A$11:$BS$488,36,FALSE)</f>
        <v>51</v>
      </c>
      <c r="BH3" s="408">
        <f t="array" ref="BH3">INDEX(BG$1:BG$55,MATCH(SMALL(COUNTIF(BG$1:BG$55,"&lt;"&amp;BG$1:BG$55),ROW(BG3:BH3)),COUNTIF(BG$1:BG$55,"&lt;"&amp;BG$1:BG$55),0))</f>
        <v>3</v>
      </c>
      <c r="BI3" s="408" t="str">
        <f t="array" ref="BI3">INDEX(BF$1:BF$55,SMALL(IF(BG$1:BG$55=BH3,ROW(BG$1:BG$55)),COUNTIF(BH$1:BH3,BH3)),1)</f>
        <v>Purbeck</v>
      </c>
      <c r="BJ3" s="408">
        <f t="shared" si="14"/>
        <v>3</v>
      </c>
      <c r="BK3" s="408" t="str">
        <f t="shared" si="15"/>
        <v>Purbeck</v>
      </c>
      <c r="BN3" s="409" t="s">
        <v>35</v>
      </c>
      <c r="BO3" s="408">
        <f>VLOOKUP(BN3,'Rural 80'!$A$11:$BS$488,40,FALSE)</f>
        <v>25</v>
      </c>
      <c r="BP3" s="408">
        <f t="array" ref="BP3">INDEX(BO$1:BO$55,MATCH(SMALL(COUNTIF(BO$1:BO$55,"&lt;"&amp;BO$1:BO$55),ROW(BO3:BP3)),COUNTIF(BO$1:BO$55,"&lt;"&amp;BO$1:BO$55),0))</f>
        <v>1</v>
      </c>
      <c r="BQ3" s="408" t="str">
        <f t="array" ref="BQ3">INDEX(BN$1:BN$55,SMALL(IF(BO$1:BO$55=BP3,ROW(BO$1:BO$55)),COUNTIF(BP$1:BP3,BP3)),1)</f>
        <v>Forest Heath</v>
      </c>
      <c r="BR3" s="408">
        <f t="shared" si="16"/>
        <v>1</v>
      </c>
      <c r="BS3" s="408" t="str">
        <f t="shared" si="17"/>
        <v>Forest Heath</v>
      </c>
      <c r="BV3" s="409" t="s">
        <v>35</v>
      </c>
      <c r="BW3" s="408">
        <f>VLOOKUP(BV3,'Rural 80'!$A$11:$BS$488,44,FALSE)</f>
        <v>27</v>
      </c>
      <c r="BX3" s="408">
        <f t="array" ref="BX3">INDEX(BW$1:BW$55,MATCH(SMALL(COUNTIF(BW$1:BW$55,"&lt;"&amp;BW$1:BW$55),ROW(BW3:BX3)),COUNTIF(BW$1:BW$55,"&lt;"&amp;BW$1:BW$55),0))</f>
        <v>1</v>
      </c>
      <c r="BY3" s="408" t="str">
        <f t="array" ref="BY3">INDEX(BV$1:BV$55,SMALL(IF(BW$1:BW$55=BX3,ROW(BW$1:BW$55)),COUNTIF(BX$1:BX3,BX3)),1)</f>
        <v>Isle of Wight</v>
      </c>
      <c r="BZ3" s="408">
        <f t="shared" si="18"/>
        <v>1</v>
      </c>
      <c r="CA3" s="408" t="str">
        <f t="shared" si="19"/>
        <v>Isle of Wight</v>
      </c>
      <c r="CD3" s="409" t="s">
        <v>35</v>
      </c>
      <c r="CE3" s="408">
        <f>VLOOKUP(CD3,'Rural 80'!$A$11:$BS$488,48,FALSE)</f>
        <v>28</v>
      </c>
      <c r="CF3" s="408">
        <f t="array" ref="CF3">INDEX(CE$1:CE$55,MATCH(SMALL(COUNTIF(CE$1:CE$55,"&lt;"&amp;CE$1:CE$55),ROW(CE3:CF3)),COUNTIF(CE$1:CE$55,"&lt;"&amp;CE$1:CE$55),0))</f>
        <v>1</v>
      </c>
      <c r="CG3" s="408" t="str">
        <f t="array" ref="CG3">INDEX(CD$1:CD$55,SMALL(IF(CE$1:CE$55=CF3,ROW(CE$1:CE$55)),COUNTIF(CF$1:CF3,CF3)),1)</f>
        <v>Isles of Scilly</v>
      </c>
      <c r="CH3" s="408">
        <f t="shared" si="20"/>
        <v>1</v>
      </c>
      <c r="CI3" s="408" t="str">
        <f t="shared" si="21"/>
        <v>Isles of Scilly</v>
      </c>
      <c r="CL3" s="409" t="s">
        <v>35</v>
      </c>
      <c r="CM3" s="408">
        <f>VLOOKUP(CL3,'Rural 80'!$A$11:$BS$488,52,FALSE)</f>
        <v>25</v>
      </c>
      <c r="CN3" s="408">
        <f t="array" ref="CN3">INDEX(CM$1:CM$55,MATCH(SMALL(COUNTIF(CM$1:CM$55,"&lt;"&amp;CM$1:CM$55),ROW(CM3:CN3)),COUNTIF(CM$1:CM$55,"&lt;"&amp;CM$1:CM$55),0))</f>
        <v>1</v>
      </c>
      <c r="CO3" s="408" t="str">
        <f t="array" ref="CO3">INDEX(CL$1:CL$55,SMALL(IF(CM$1:CM$55=CN3,ROW(CM$1:CM$55)),COUNTIF(CN$1:CN3,CN3)),1)</f>
        <v>Isles of Scilly</v>
      </c>
      <c r="CP3" s="408">
        <f t="shared" si="22"/>
        <v>1</v>
      </c>
      <c r="CQ3" s="408" t="str">
        <f t="shared" si="23"/>
        <v>Isles of Scilly</v>
      </c>
      <c r="CT3" s="409" t="s">
        <v>35</v>
      </c>
      <c r="CU3" s="408" t="str">
        <f>VLOOKUP(CT3,'Rural 80'!$A$11:$BS$488,56,FALSE)</f>
        <v>9999</v>
      </c>
      <c r="CV3" s="408" t="str">
        <f t="array" ref="CV3">INDEX(CU$1:CU$55,MATCH(SMALL(COUNTIF(CU$1:CU$55,"&lt;"&amp;CU$1:CU$55),ROW(CU3:CV3)),COUNTIF(CU$1:CU$55,"&lt;"&amp;CU$1:CU$55),0))</f>
        <v>9999</v>
      </c>
      <c r="CW3" s="408" t="str">
        <f t="array" ref="CW3">INDEX(CT$1:CT$55,SMALL(IF(CU$1:CU$55=CV3,ROW(CU$1:CU$55)),COUNTIF(CV$1:CV3,CV3)),1)</f>
        <v>Breckland</v>
      </c>
      <c r="CX3" s="408" t="str">
        <f t="shared" si="24"/>
        <v>no data</v>
      </c>
      <c r="CY3" s="408" t="str">
        <f t="shared" si="25"/>
        <v>Breckland</v>
      </c>
      <c r="DB3" s="409" t="s">
        <v>35</v>
      </c>
      <c r="DC3" s="408" t="str">
        <f>VLOOKUP(DB3,'Rural 80'!$A$11:$BS$488,60,FALSE)</f>
        <v>9999</v>
      </c>
      <c r="DD3" s="408" t="str">
        <f t="array" ref="DD3">INDEX(DC$1:DC$55,MATCH(SMALL(COUNTIF(DC$1:DC$55,"&lt;"&amp;DC$1:DC$55),ROW(DC3:DD3)),COUNTIF(DC$1:DC$55,"&lt;"&amp;DC$1:DC$55),0))</f>
        <v>9999</v>
      </c>
      <c r="DE3" s="408" t="str">
        <f t="array" ref="DE3">INDEX(DB$1:DB$55,SMALL(IF(DC$1:DC$55=DD3,ROW(DC$1:DC$55)),COUNTIF(DD$1:DD3,DD3)),1)</f>
        <v>Breckland</v>
      </c>
      <c r="DF3" s="408" t="str">
        <f t="shared" si="26"/>
        <v>no data</v>
      </c>
      <c r="DG3" s="408" t="str">
        <f t="shared" si="27"/>
        <v>Breckland</v>
      </c>
      <c r="DJ3" s="409" t="s">
        <v>35</v>
      </c>
      <c r="DK3" s="408" t="str">
        <f>VLOOKUP(DJ3,'Rural 80'!$A$11:$BS$488,64,FALSE)</f>
        <v>9999</v>
      </c>
      <c r="DL3" s="408" t="str">
        <f t="array" ref="DL3">INDEX(DK$1:DK$55,MATCH(SMALL(COUNTIF(DK$1:DK$55,"&lt;"&amp;DK$1:DK$55),ROW(DK3:DL3)),COUNTIF(DK$1:DK$55,"&lt;"&amp;DK$1:DK$55),0))</f>
        <v>9999</v>
      </c>
      <c r="DM3" s="408" t="str">
        <f t="array" ref="DM3">INDEX(DJ$1:DJ$55,SMALL(IF(DK$1:DK$55=DL3,ROW(DK$1:DK$55)),COUNTIF(DL$1:DL3,DL3)),1)</f>
        <v>Breckland</v>
      </c>
      <c r="DN3" s="408" t="str">
        <f t="shared" si="28"/>
        <v>no data</v>
      </c>
      <c r="DO3" s="408" t="str">
        <f t="shared" si="29"/>
        <v>Breckland</v>
      </c>
      <c r="DR3" s="409" t="s">
        <v>35</v>
      </c>
      <c r="DS3" s="408" t="str">
        <f>VLOOKUP(DR3,'Rural 80'!$A$11:$BS$488,68,FALSE)</f>
        <v>9999</v>
      </c>
      <c r="DT3" s="408" t="str">
        <f t="array" ref="DT3">INDEX(DS$1:DS$55,MATCH(SMALL(COUNTIF(DS$1:DS$55,"&lt;"&amp;DS$1:DS$55),ROW(DS3:DT3)),COUNTIF(DS$1:DS$55,"&lt;"&amp;DS$1:DS$55),0))</f>
        <v>9999</v>
      </c>
      <c r="DU3" s="408" t="str">
        <f t="array" ref="DU3">INDEX(DR$1:DR$55,SMALL(IF(DS$1:DS$55=DT3,ROW(DS$1:DS$55)),COUNTIF(DT$1:DT3,DT3)),1)</f>
        <v>Breckland</v>
      </c>
      <c r="DV3" s="408" t="str">
        <f t="shared" si="30"/>
        <v>no data</v>
      </c>
      <c r="DW3" s="408" t="str">
        <f t="shared" si="31"/>
        <v>Breckland</v>
      </c>
    </row>
    <row r="4" spans="1:127" x14ac:dyDescent="0.25">
      <c r="B4" s="409" t="s">
        <v>60</v>
      </c>
      <c r="C4" s="408">
        <f>VLOOKUP(B4,'Rural 80'!$A$11:$BS$488,8,FALSE)</f>
        <v>52</v>
      </c>
      <c r="D4" s="408">
        <f t="array" ref="D4">INDEX(C$1:C$55,MATCH(SMALL(COUNTIF(C$1:C$55,"&lt;"&amp;C$1:C$55),ROW(C4:D4)),COUNTIF(C$1:C$55,"&lt;"&amp;C$1:C$55),0))</f>
        <v>4</v>
      </c>
      <c r="E4" s="408" t="str">
        <f t="array" ref="E4">INDEX(B$1:B$55,SMALL(IF(C$1:C$55=D4,ROW(C$1:C$55)),COUNTIF(D$1:D4,D4)),1)</f>
        <v>Teignbridge</v>
      </c>
      <c r="F4" s="408">
        <f t="shared" si="0"/>
        <v>4</v>
      </c>
      <c r="G4" s="408" t="str">
        <f t="shared" si="1"/>
        <v>Teignbridge</v>
      </c>
      <c r="J4" s="409" t="s">
        <v>60</v>
      </c>
      <c r="K4" s="408">
        <f>VLOOKUP(J4,'Rural 80'!$A$11:$BS$488,12,FALSE)</f>
        <v>53</v>
      </c>
      <c r="L4" s="408">
        <f t="array" ref="L4">INDEX(K$1:K$55,MATCH(SMALL(COUNTIF(K$1:K$55,"&lt;"&amp;K$1:K$55),ROW(K4:L4)),COUNTIF(K$1:K$55,"&lt;"&amp;K$1:K$55),0))</f>
        <v>4</v>
      </c>
      <c r="M4" s="408" t="str">
        <f t="array" ref="M4">INDEX(J$1:J$55,SMALL(IF(K$1:K$55=L4,ROW(K$1:K$55)),COUNTIF(L$1:L4,L4)),1)</f>
        <v>Allerdale</v>
      </c>
      <c r="N4" s="408">
        <f t="shared" si="2"/>
        <v>4</v>
      </c>
      <c r="O4" s="408" t="str">
        <f t="shared" si="3"/>
        <v>Allerdale</v>
      </c>
      <c r="R4" s="409" t="s">
        <v>60</v>
      </c>
      <c r="S4" s="408">
        <f>VLOOKUP(R4,'Rural 80'!$A$11:$BS$488,16,FALSE)</f>
        <v>53</v>
      </c>
      <c r="T4" s="408">
        <f t="array" ref="T4">INDEX(S$1:S$55,MATCH(SMALL(COUNTIF(S$1:S$55,"&lt;"&amp;S$1:S$55),ROW(S4:T4)),COUNTIF(S$1:S$55,"&lt;"&amp;S$1:S$55),0))</f>
        <v>4</v>
      </c>
      <c r="U4" s="408" t="str">
        <f t="array" ref="U4">INDEX(R$1:R$55,SMALL(IF(S$1:S$55=T4,ROW(S$1:S$55)),COUNTIF(T$1:T4,T4)),1)</f>
        <v>North Dorset</v>
      </c>
      <c r="V4" s="408">
        <f t="shared" si="4"/>
        <v>4</v>
      </c>
      <c r="W4" s="408" t="str">
        <f t="shared" si="5"/>
        <v>North Dorset</v>
      </c>
      <c r="Z4" s="409" t="s">
        <v>60</v>
      </c>
      <c r="AA4" s="408">
        <f>VLOOKUP(Z4,'Rural 80'!$A$11:$BS$488,20,FALSE)</f>
        <v>53</v>
      </c>
      <c r="AB4" s="408">
        <f t="array" ref="AB4">INDEX(AA$1:AA$55,MATCH(SMALL(COUNTIF(AA$1:AA$55,"&lt;"&amp;AA$1:AA$55),ROW(AA4:AB4)),COUNTIF(AA$1:AA$55,"&lt;"&amp;AA$1:AA$55),0))</f>
        <v>4</v>
      </c>
      <c r="AC4" s="408" t="str">
        <f t="array" ref="AC4">INDEX(Z$1:Z$55,SMALL(IF(AA$1:AA$55=AB4,ROW(AA$1:AA$55)),COUNTIF(AB$1:AB4,AB4)),1)</f>
        <v>Teignbridge</v>
      </c>
      <c r="AD4" s="408">
        <f t="shared" si="6"/>
        <v>4</v>
      </c>
      <c r="AE4" s="408" t="str">
        <f t="shared" si="7"/>
        <v>Teignbridge</v>
      </c>
      <c r="AH4" s="409" t="s">
        <v>60</v>
      </c>
      <c r="AI4" s="408">
        <f>VLOOKUP(AH4,'Rural 80'!$A$11:$BS$488,24,FALSE)</f>
        <v>53</v>
      </c>
      <c r="AJ4" s="408">
        <f t="array" ref="AJ4">INDEX(AI$1:AI$55,MATCH(SMALL(COUNTIF(AI$1:AI$55,"&lt;"&amp;AI$1:AI$55),ROW(AI4:AJ4)),COUNTIF(AI$1:AI$55,"&lt;"&amp;AI$1:AI$55),0))</f>
        <v>4</v>
      </c>
      <c r="AK4" s="408" t="str">
        <f t="array" ref="AK4">INDEX(AH$1:AH$55,SMALL(IF(AI$1:AI$55=AJ4,ROW(AI$1:AI$55)),COUNTIF(AJ$1:AJ4,AJ4)),1)</f>
        <v>South Northamptonshire</v>
      </c>
      <c r="AL4" s="408">
        <f t="shared" si="8"/>
        <v>4</v>
      </c>
      <c r="AM4" s="408" t="str">
        <f t="shared" si="9"/>
        <v>South Northamptonshire</v>
      </c>
      <c r="AP4" s="409" t="s">
        <v>60</v>
      </c>
      <c r="AQ4" s="408">
        <f>VLOOKUP(AP4,'Rural 80'!$A$11:$BS$488,28,FALSE)</f>
        <v>52</v>
      </c>
      <c r="AR4" s="408">
        <f t="array" ref="AR4">INDEX(AQ$1:AQ$55,MATCH(SMALL(COUNTIF(AQ$1:AQ$55,"&lt;"&amp;AQ$1:AQ$55),ROW(AQ4:AR4)),COUNTIF(AQ$1:AQ$55,"&lt;"&amp;AQ$1:AQ$55),0))</f>
        <v>4</v>
      </c>
      <c r="AS4" s="408" t="str">
        <f t="array" ref="AS4">INDEX(AP$1:AP$55,SMALL(IF(AQ$1:AQ$55=AR4,ROW(AQ$1:AQ$55)),COUNTIF(AR$1:AR4,AR4)),1)</f>
        <v>Teignbridge</v>
      </c>
      <c r="AT4" s="408">
        <f t="shared" si="10"/>
        <v>4</v>
      </c>
      <c r="AU4" s="408" t="str">
        <f t="shared" si="11"/>
        <v>Teignbridge</v>
      </c>
      <c r="AX4" s="409" t="s">
        <v>60</v>
      </c>
      <c r="AY4" s="408">
        <f>VLOOKUP(AX4,'Rural 80'!$A$11:$BS$488,32,FALSE)</f>
        <v>51</v>
      </c>
      <c r="AZ4" s="408">
        <f t="array" ref="AZ4">INDEX(AY$1:AY$55,MATCH(SMALL(COUNTIF(AY$1:AY$55,"&lt;"&amp;AY$1:AY$55),ROW(AY4:AZ4)),COUNTIF(AY$1:AY$55,"&lt;"&amp;AY$1:AY$55),0))</f>
        <v>4</v>
      </c>
      <c r="BA4" s="408" t="str">
        <f t="array" ref="BA4">INDEX(AX$1:AX$55,SMALL(IF(AY$1:AY$55=AZ4,ROW(AY$1:AY$55)),COUNTIF(AZ$1:AZ4,AZ4)),1)</f>
        <v>Teignbridge</v>
      </c>
      <c r="BB4" s="408">
        <f t="shared" si="12"/>
        <v>4</v>
      </c>
      <c r="BC4" s="408" t="str">
        <f t="shared" si="13"/>
        <v>Teignbridge</v>
      </c>
      <c r="BF4" s="409" t="s">
        <v>60</v>
      </c>
      <c r="BG4" s="408">
        <f>VLOOKUP(BF4,'Rural 80'!$A$11:$BS$488,36,FALSE)</f>
        <v>52</v>
      </c>
      <c r="BH4" s="408">
        <f t="array" ref="BH4">INDEX(BG$1:BG$55,MATCH(SMALL(COUNTIF(BG$1:BG$55,"&lt;"&amp;BG$1:BG$55),ROW(BG4:BH4)),COUNTIF(BG$1:BG$55,"&lt;"&amp;BG$1:BG$55),0))</f>
        <v>4</v>
      </c>
      <c r="BI4" s="408" t="str">
        <f t="array" ref="BI4">INDEX(BF$1:BF$55,SMALL(IF(BG$1:BG$55=BH4,ROW(BG$1:BG$55)),COUNTIF(BH$1:BH4,BH4)),1)</f>
        <v>Maldon</v>
      </c>
      <c r="BJ4" s="408">
        <f t="shared" si="14"/>
        <v>4</v>
      </c>
      <c r="BK4" s="408" t="str">
        <f t="shared" si="15"/>
        <v>Maldon</v>
      </c>
      <c r="BN4" s="409" t="s">
        <v>60</v>
      </c>
      <c r="BO4" s="408">
        <f>VLOOKUP(BN4,'Rural 80'!$A$11:$BS$488,40,FALSE)</f>
        <v>53</v>
      </c>
      <c r="BP4" s="408">
        <f t="array" ref="BP4">INDEX(BO$1:BO$55,MATCH(SMALL(COUNTIF(BO$1:BO$55,"&lt;"&amp;BO$1:BO$55),ROW(BO4:BP4)),COUNTIF(BO$1:BO$55,"&lt;"&amp;BO$1:BO$55),0))</f>
        <v>1</v>
      </c>
      <c r="BQ4" s="408" t="str">
        <f t="array" ref="BQ4">INDEX(BN$1:BN$55,SMALL(IF(BO$1:BO$55=BP4,ROW(BO$1:BO$55)),COUNTIF(BP$1:BP4,BP4)),1)</f>
        <v>Isle of Wight</v>
      </c>
      <c r="BR4" s="408">
        <f t="shared" si="16"/>
        <v>1</v>
      </c>
      <c r="BS4" s="408" t="str">
        <f t="shared" si="17"/>
        <v>Isle of Wight</v>
      </c>
      <c r="BV4" s="409" t="s">
        <v>60</v>
      </c>
      <c r="BW4" s="408">
        <f>VLOOKUP(BV4,'Rural 80'!$A$11:$BS$488,44,FALSE)</f>
        <v>54</v>
      </c>
      <c r="BX4" s="408">
        <f t="array" ref="BX4">INDEX(BW$1:BW$55,MATCH(SMALL(COUNTIF(BW$1:BW$55,"&lt;"&amp;BW$1:BW$55),ROW(BW4:BX4)),COUNTIF(BW$1:BW$55,"&lt;"&amp;BW$1:BW$55),0))</f>
        <v>1</v>
      </c>
      <c r="BY4" s="408" t="str">
        <f t="array" ref="BY4">INDEX(BV$1:BV$55,SMALL(IF(BW$1:BW$55=BX4,ROW(BW$1:BW$55)),COUNTIF(BX$1:BX4,BX4)),1)</f>
        <v>Isles of Scilly</v>
      </c>
      <c r="BZ4" s="408">
        <f t="shared" si="18"/>
        <v>1</v>
      </c>
      <c r="CA4" s="408" t="str">
        <f t="shared" si="19"/>
        <v>Isles of Scilly</v>
      </c>
      <c r="CD4" s="409" t="s">
        <v>60</v>
      </c>
      <c r="CE4" s="408">
        <f>VLOOKUP(CD4,'Rural 80'!$A$11:$BS$488,48,FALSE)</f>
        <v>53</v>
      </c>
      <c r="CF4" s="408">
        <f t="array" ref="CF4">INDEX(CE$1:CE$55,MATCH(SMALL(COUNTIF(CE$1:CE$55,"&lt;"&amp;CE$1:CE$55),ROW(CE4:CF4)),COUNTIF(CE$1:CE$55,"&lt;"&amp;CE$1:CE$55),0))</f>
        <v>1</v>
      </c>
      <c r="CG4" s="408" t="str">
        <f t="array" ref="CG4">INDEX(CD$1:CD$55,SMALL(IF(CE$1:CE$55=CF4,ROW(CE$1:CE$55)),COUNTIF(CF$1:CF4,CF4)),1)</f>
        <v>Purbeck</v>
      </c>
      <c r="CH4" s="408">
        <f t="shared" si="20"/>
        <v>1</v>
      </c>
      <c r="CI4" s="408" t="str">
        <f t="shared" si="21"/>
        <v>Purbeck</v>
      </c>
      <c r="CL4" s="409" t="s">
        <v>60</v>
      </c>
      <c r="CM4" s="408">
        <f>VLOOKUP(CL4,'Rural 80'!$A$11:$BS$488,52,FALSE)</f>
        <v>51</v>
      </c>
      <c r="CN4" s="408">
        <f t="array" ref="CN4">INDEX(CM$1:CM$55,MATCH(SMALL(COUNTIF(CM$1:CM$55,"&lt;"&amp;CM$1:CM$55),ROW(CM4:CN4)),COUNTIF(CM$1:CM$55,"&lt;"&amp;CM$1:CM$55),0))</f>
        <v>4</v>
      </c>
      <c r="CO4" s="408" t="str">
        <f t="array" ref="CO4">INDEX(CL$1:CL$55,SMALL(IF(CM$1:CM$55=CN4,ROW(CM$1:CM$55)),COUNTIF(CN$1:CN4,CN4)),1)</f>
        <v>North Norfolk</v>
      </c>
      <c r="CP4" s="408">
        <f t="shared" si="22"/>
        <v>4</v>
      </c>
      <c r="CQ4" s="408" t="str">
        <f t="shared" si="23"/>
        <v>North Norfolk</v>
      </c>
      <c r="CT4" s="409" t="s">
        <v>60</v>
      </c>
      <c r="CU4" s="408" t="str">
        <f>VLOOKUP(CT4,'Rural 80'!$A$11:$BS$488,56,FALSE)</f>
        <v>9999</v>
      </c>
      <c r="CV4" s="408" t="str">
        <f t="array" ref="CV4">INDEX(CU$1:CU$55,MATCH(SMALL(COUNTIF(CU$1:CU$55,"&lt;"&amp;CU$1:CU$55),ROW(CU4:CV4)),COUNTIF(CU$1:CU$55,"&lt;"&amp;CU$1:CU$55),0))</f>
        <v>9999</v>
      </c>
      <c r="CW4" s="408" t="str">
        <f t="array" ref="CW4">INDEX(CT$1:CT$55,SMALL(IF(CU$1:CU$55=CV4,ROW(CU$1:CU$55)),COUNTIF(CV$1:CV4,CV4)),1)</f>
        <v>Chichester</v>
      </c>
      <c r="CX4" s="408" t="str">
        <f t="shared" si="24"/>
        <v>no data</v>
      </c>
      <c r="CY4" s="408" t="str">
        <f t="shared" si="25"/>
        <v>Chichester</v>
      </c>
      <c r="DB4" s="409" t="s">
        <v>60</v>
      </c>
      <c r="DC4" s="408" t="str">
        <f>VLOOKUP(DB4,'Rural 80'!$A$11:$BS$488,60,FALSE)</f>
        <v>9999</v>
      </c>
      <c r="DD4" s="408" t="str">
        <f t="array" ref="DD4">INDEX(DC$1:DC$55,MATCH(SMALL(COUNTIF(DC$1:DC$55,"&lt;"&amp;DC$1:DC$55),ROW(DC4:DD4)),COUNTIF(DC$1:DC$55,"&lt;"&amp;DC$1:DC$55),0))</f>
        <v>9999</v>
      </c>
      <c r="DE4" s="408" t="str">
        <f t="array" ref="DE4">INDEX(DB$1:DB$55,SMALL(IF(DC$1:DC$55=DD4,ROW(DC$1:DC$55)),COUNTIF(DD$1:DD4,DD4)),1)</f>
        <v>Chichester</v>
      </c>
      <c r="DF4" s="408" t="str">
        <f t="shared" si="26"/>
        <v>no data</v>
      </c>
      <c r="DG4" s="408" t="str">
        <f t="shared" si="27"/>
        <v>Chichester</v>
      </c>
      <c r="DJ4" s="409" t="s">
        <v>60</v>
      </c>
      <c r="DK4" s="408" t="str">
        <f>VLOOKUP(DJ4,'Rural 80'!$A$11:$BS$488,64,FALSE)</f>
        <v>9999</v>
      </c>
      <c r="DL4" s="408" t="str">
        <f t="array" ref="DL4">INDEX(DK$1:DK$55,MATCH(SMALL(COUNTIF(DK$1:DK$55,"&lt;"&amp;DK$1:DK$55),ROW(DK4:DL4)),COUNTIF(DK$1:DK$55,"&lt;"&amp;DK$1:DK$55),0))</f>
        <v>9999</v>
      </c>
      <c r="DM4" s="408" t="str">
        <f t="array" ref="DM4">INDEX(DJ$1:DJ$55,SMALL(IF(DK$1:DK$55=DL4,ROW(DK$1:DK$55)),COUNTIF(DL$1:DL4,DL4)),1)</f>
        <v>Chichester</v>
      </c>
      <c r="DN4" s="408" t="str">
        <f t="shared" si="28"/>
        <v>no data</v>
      </c>
      <c r="DO4" s="408" t="str">
        <f t="shared" si="29"/>
        <v>Chichester</v>
      </c>
      <c r="DR4" s="409" t="s">
        <v>60</v>
      </c>
      <c r="DS4" s="408" t="str">
        <f>VLOOKUP(DR4,'Rural 80'!$A$11:$BS$488,68,FALSE)</f>
        <v>9999</v>
      </c>
      <c r="DT4" s="408" t="str">
        <f t="array" ref="DT4">INDEX(DS$1:DS$55,MATCH(SMALL(COUNTIF(DS$1:DS$55,"&lt;"&amp;DS$1:DS$55),ROW(DS4:DT4)),COUNTIF(DS$1:DS$55,"&lt;"&amp;DS$1:DS$55),0))</f>
        <v>9999</v>
      </c>
      <c r="DU4" s="408" t="str">
        <f t="array" ref="DU4">INDEX(DR$1:DR$55,SMALL(IF(DS$1:DS$55=DT4,ROW(DS$1:DS$55)),COUNTIF(DT$1:DT4,DT4)),1)</f>
        <v>Chichester</v>
      </c>
      <c r="DV4" s="408" t="str">
        <f t="shared" si="30"/>
        <v>no data</v>
      </c>
      <c r="DW4" s="408" t="str">
        <f t="shared" si="31"/>
        <v>Chichester</v>
      </c>
    </row>
    <row r="5" spans="1:127" x14ac:dyDescent="0.25">
      <c r="B5" s="409" t="s">
        <v>66</v>
      </c>
      <c r="C5" s="408">
        <f>VLOOKUP(B5,'Rural 80'!$A$11:$BS$488,8,FALSE)</f>
        <v>9</v>
      </c>
      <c r="D5" s="408">
        <f t="array" ref="D5">INDEX(C$1:C$55,MATCH(SMALL(COUNTIF(C$1:C$55,"&lt;"&amp;C$1:C$55),ROW(C5:D5)),COUNTIF(C$1:C$55,"&lt;"&amp;C$1:C$55),0))</f>
        <v>5</v>
      </c>
      <c r="E5" s="408" t="str">
        <f t="array" ref="E5">INDEX(B$1:B$55,SMALL(IF(C$1:C$55=D5,ROW(C$1:C$55)),COUNTIF(D$1:D5,D5)),1)</f>
        <v>South Northamptonshire</v>
      </c>
      <c r="F5" s="408">
        <f t="shared" si="0"/>
        <v>5</v>
      </c>
      <c r="G5" s="408" t="str">
        <f t="shared" si="1"/>
        <v>South Northamptonshire</v>
      </c>
      <c r="J5" s="409" t="s">
        <v>66</v>
      </c>
      <c r="K5" s="408">
        <f>VLOOKUP(J5,'Rural 80'!$A$11:$BS$488,12,FALSE)</f>
        <v>25</v>
      </c>
      <c r="L5" s="408">
        <f t="array" ref="L5">INDEX(K$1:K$55,MATCH(SMALL(COUNTIF(K$1:K$55,"&lt;"&amp;K$1:K$55),ROW(K5:L5)),COUNTIF(K$1:K$55,"&lt;"&amp;K$1:K$55),0))</f>
        <v>5</v>
      </c>
      <c r="M5" s="408" t="str">
        <f t="array" ref="M5">INDEX(J$1:J$55,SMALL(IF(K$1:K$55=L5,ROW(K$1:K$55)),COUNTIF(L$1:L5,L5)),1)</f>
        <v>Purbeck</v>
      </c>
      <c r="N5" s="408">
        <f t="shared" si="2"/>
        <v>5</v>
      </c>
      <c r="O5" s="408" t="str">
        <f t="shared" si="3"/>
        <v>Purbeck</v>
      </c>
      <c r="R5" s="409" t="s">
        <v>66</v>
      </c>
      <c r="S5" s="408">
        <f>VLOOKUP(R5,'Rural 80'!$A$11:$BS$488,16,FALSE)</f>
        <v>3</v>
      </c>
      <c r="T5" s="408">
        <f t="array" ref="T5">INDEX(S$1:S$55,MATCH(SMALL(COUNTIF(S$1:S$55,"&lt;"&amp;S$1:S$55),ROW(S5:T5)),COUNTIF(S$1:S$55,"&lt;"&amp;S$1:S$55),0))</f>
        <v>5</v>
      </c>
      <c r="U5" s="408" t="str">
        <f t="array" ref="U5">INDEX(R$1:R$55,SMALL(IF(S$1:S$55=T5,ROW(S$1:S$55)),COUNTIF(T$1:T5,T5)),1)</f>
        <v>Hambleton</v>
      </c>
      <c r="V5" s="408">
        <f t="shared" si="4"/>
        <v>5</v>
      </c>
      <c r="W5" s="408" t="str">
        <f t="shared" si="5"/>
        <v>Hambleton</v>
      </c>
      <c r="Z5" s="409" t="s">
        <v>66</v>
      </c>
      <c r="AA5" s="408">
        <f>VLOOKUP(Z5,'Rural 80'!$A$11:$BS$488,20,FALSE)</f>
        <v>5</v>
      </c>
      <c r="AB5" s="408">
        <f t="array" ref="AB5">INDEX(AA$1:AA$55,MATCH(SMALL(COUNTIF(AA$1:AA$55,"&lt;"&amp;AA$1:AA$55),ROW(AA5:AB5)),COUNTIF(AA$1:AA$55,"&lt;"&amp;AA$1:AA$55),0))</f>
        <v>5</v>
      </c>
      <c r="AC5" s="408" t="str">
        <f t="array" ref="AC5">INDEX(Z$1:Z$55,SMALL(IF(AA$1:AA$55=AB5,ROW(AA$1:AA$55)),COUNTIF(AB$1:AB5,AB5)),1)</f>
        <v>Copeland</v>
      </c>
      <c r="AD5" s="408">
        <f t="shared" si="6"/>
        <v>5</v>
      </c>
      <c r="AE5" s="408" t="str">
        <f t="shared" si="7"/>
        <v>Copeland</v>
      </c>
      <c r="AH5" s="409" t="s">
        <v>66</v>
      </c>
      <c r="AI5" s="408">
        <f>VLOOKUP(AH5,'Rural 80'!$A$11:$BS$488,24,FALSE)</f>
        <v>17</v>
      </c>
      <c r="AJ5" s="408">
        <f t="array" ref="AJ5">INDEX(AI$1:AI$55,MATCH(SMALL(COUNTIF(AI$1:AI$55,"&lt;"&amp;AI$1:AI$55),ROW(AI5:AJ5)),COUNTIF(AI$1:AI$55,"&lt;"&amp;AI$1:AI$55),0))</f>
        <v>5</v>
      </c>
      <c r="AK5" s="408" t="str">
        <f t="array" ref="AK5">INDEX(AH$1:AH$55,SMALL(IF(AI$1:AI$55=AJ5,ROW(AI$1:AI$55)),COUNTIF(AJ$1:AJ5,AJ5)),1)</f>
        <v>West Dorset</v>
      </c>
      <c r="AL5" s="408">
        <f t="shared" si="8"/>
        <v>5</v>
      </c>
      <c r="AM5" s="408" t="str">
        <f t="shared" si="9"/>
        <v>West Dorset</v>
      </c>
      <c r="AP5" s="409" t="s">
        <v>66</v>
      </c>
      <c r="AQ5" s="408">
        <f>VLOOKUP(AP5,'Rural 80'!$A$11:$BS$488,28,FALSE)</f>
        <v>37</v>
      </c>
      <c r="AR5" s="408">
        <f t="array" ref="AR5">INDEX(AQ$1:AQ$55,MATCH(SMALL(COUNTIF(AQ$1:AQ$55,"&lt;"&amp;AQ$1:AQ$55),ROW(AQ5:AR5)),COUNTIF(AQ$1:AQ$55,"&lt;"&amp;AQ$1:AQ$55),0))</f>
        <v>5</v>
      </c>
      <c r="AS5" s="408" t="str">
        <f t="array" ref="AS5">INDEX(AP$1:AP$55,SMALL(IF(AQ$1:AQ$55=AR5,ROW(AQ$1:AQ$55)),COUNTIF(AR$1:AR5,AR5)),1)</f>
        <v>Maldon</v>
      </c>
      <c r="AT5" s="408">
        <f t="shared" si="10"/>
        <v>5</v>
      </c>
      <c r="AU5" s="408" t="str">
        <f t="shared" si="11"/>
        <v>Maldon</v>
      </c>
      <c r="AX5" s="409" t="s">
        <v>66</v>
      </c>
      <c r="AY5" s="408">
        <f>VLOOKUP(AX5,'Rural 80'!$A$11:$BS$488,32,FALSE)</f>
        <v>1</v>
      </c>
      <c r="AZ5" s="408">
        <f t="array" ref="AZ5">INDEX(AY$1:AY$55,MATCH(SMALL(COUNTIF(AY$1:AY$55,"&lt;"&amp;AY$1:AY$55),ROW(AY5:AZ5)),COUNTIF(AY$1:AY$55,"&lt;"&amp;AY$1:AY$55),0))</f>
        <v>5</v>
      </c>
      <c r="BA5" s="408" t="str">
        <f t="array" ref="BA5">INDEX(AX$1:AX$55,SMALL(IF(AY$1:AY$55=AZ5,ROW(AY$1:AY$55)),COUNTIF(AZ$1:AZ5,AZ5)),1)</f>
        <v>Derbyshire Dales</v>
      </c>
      <c r="BB5" s="408">
        <f t="shared" si="12"/>
        <v>5</v>
      </c>
      <c r="BC5" s="408" t="str">
        <f t="shared" si="13"/>
        <v>Derbyshire Dales</v>
      </c>
      <c r="BF5" s="409" t="s">
        <v>66</v>
      </c>
      <c r="BG5" s="408">
        <f>VLOOKUP(BF5,'Rural 80'!$A$11:$BS$488,36,FALSE)</f>
        <v>2</v>
      </c>
      <c r="BH5" s="408">
        <f t="array" ref="BH5">INDEX(BG$1:BG$55,MATCH(SMALL(COUNTIF(BG$1:BG$55,"&lt;"&amp;BG$1:BG$55),ROW(BG5:BH5)),COUNTIF(BG$1:BG$55,"&lt;"&amp;BG$1:BG$55),0))</f>
        <v>5</v>
      </c>
      <c r="BI5" s="408" t="str">
        <f t="array" ref="BI5">INDEX(BF$1:BF$55,SMALL(IF(BG$1:BG$55=BH5,ROW(BG$1:BG$55)),COUNTIF(BH$1:BH5,BH5)),1)</f>
        <v>Derbyshire Dales</v>
      </c>
      <c r="BJ5" s="408">
        <f t="shared" si="14"/>
        <v>5</v>
      </c>
      <c r="BK5" s="408" t="str">
        <f t="shared" si="15"/>
        <v>Derbyshire Dales</v>
      </c>
      <c r="BN5" s="409" t="s">
        <v>66</v>
      </c>
      <c r="BO5" s="408">
        <f>VLOOKUP(BN5,'Rural 80'!$A$11:$BS$488,40,FALSE)</f>
        <v>12</v>
      </c>
      <c r="BP5" s="408">
        <f t="array" ref="BP5">INDEX(BO$1:BO$55,MATCH(SMALL(COUNTIF(BO$1:BO$55,"&lt;"&amp;BO$1:BO$55),ROW(BO5:BP5)),COUNTIF(BO$1:BO$55,"&lt;"&amp;BO$1:BO$55),0))</f>
        <v>1</v>
      </c>
      <c r="BQ5" s="408" t="str">
        <f t="array" ref="BQ5">INDEX(BN$1:BN$55,SMALL(IF(BO$1:BO$55=BP5,ROW(BO$1:BO$55)),COUNTIF(BP$1:BP5,BP5)),1)</f>
        <v>Isles of Scilly</v>
      </c>
      <c r="BR5" s="408">
        <f t="shared" si="16"/>
        <v>1</v>
      </c>
      <c r="BS5" s="408" t="str">
        <f t="shared" si="17"/>
        <v>Isles of Scilly</v>
      </c>
      <c r="BV5" s="409" t="s">
        <v>66</v>
      </c>
      <c r="BW5" s="408">
        <f>VLOOKUP(BV5,'Rural 80'!$A$11:$BS$488,44,FALSE)</f>
        <v>11</v>
      </c>
      <c r="BX5" s="408">
        <f t="array" ref="BX5">INDEX(BW$1:BW$55,MATCH(SMALL(COUNTIF(BW$1:BW$55,"&lt;"&amp;BW$1:BW$55),ROW(BW5:BX5)),COUNTIF(BW$1:BW$55,"&lt;"&amp;BW$1:BW$55),0))</f>
        <v>1</v>
      </c>
      <c r="BY5" s="408" t="str">
        <f t="array" ref="BY5">INDEX(BV$1:BV$55,SMALL(IF(BW$1:BW$55=BX5,ROW(BW$1:BW$55)),COUNTIF(BX$1:BX5,BX5)),1)</f>
        <v>Purbeck</v>
      </c>
      <c r="BZ5" s="408">
        <f t="shared" si="18"/>
        <v>1</v>
      </c>
      <c r="CA5" s="408" t="str">
        <f t="shared" si="19"/>
        <v>Purbeck</v>
      </c>
      <c r="CD5" s="409" t="s">
        <v>66</v>
      </c>
      <c r="CE5" s="408">
        <f>VLOOKUP(CD5,'Rural 80'!$A$11:$BS$488,48,FALSE)</f>
        <v>17</v>
      </c>
      <c r="CF5" s="408">
        <f t="array" ref="CF5">INDEX(CE$1:CE$55,MATCH(SMALL(COUNTIF(CE$1:CE$55,"&lt;"&amp;CE$1:CE$55),ROW(CE5:CF5)),COUNTIF(CE$1:CE$55,"&lt;"&amp;CE$1:CE$55),0))</f>
        <v>5</v>
      </c>
      <c r="CG5" s="408" t="str">
        <f t="array" ref="CG5">INDEX(CD$1:CD$55,SMALL(IF(CE$1:CE$55=CF5,ROW(CE$1:CE$55)),COUNTIF(CF$1:CF5,CF5)),1)</f>
        <v>Uttlesford</v>
      </c>
      <c r="CH5" s="408">
        <f t="shared" si="20"/>
        <v>5</v>
      </c>
      <c r="CI5" s="408" t="str">
        <f t="shared" si="21"/>
        <v>Uttlesford</v>
      </c>
      <c r="CL5" s="409" t="s">
        <v>66</v>
      </c>
      <c r="CM5" s="408">
        <f>VLOOKUP(CL5,'Rural 80'!$A$11:$BS$488,52,FALSE)</f>
        <v>23</v>
      </c>
      <c r="CN5" s="408">
        <f t="array" ref="CN5">INDEX(CM$1:CM$55,MATCH(SMALL(COUNTIF(CM$1:CM$55,"&lt;"&amp;CM$1:CM$55),ROW(CM5:CN5)),COUNTIF(CM$1:CM$55,"&lt;"&amp;CM$1:CM$55),0))</f>
        <v>5</v>
      </c>
      <c r="CO5" s="408" t="str">
        <f t="array" ref="CO5">INDEX(CL$1:CL$55,SMALL(IF(CM$1:CM$55=CN5,ROW(CM$1:CM$55)),COUNTIF(CN$1:CN5,CN5)),1)</f>
        <v>Craven</v>
      </c>
      <c r="CP5" s="408">
        <f t="shared" si="22"/>
        <v>5</v>
      </c>
      <c r="CQ5" s="408" t="str">
        <f t="shared" si="23"/>
        <v>Craven</v>
      </c>
      <c r="CT5" s="409" t="s">
        <v>66</v>
      </c>
      <c r="CU5" s="408" t="str">
        <f>VLOOKUP(CT5,'Rural 80'!$A$11:$BS$488,56,FALSE)</f>
        <v>9999</v>
      </c>
      <c r="CV5" s="408" t="str">
        <f t="array" ref="CV5">INDEX(CU$1:CU$55,MATCH(SMALL(COUNTIF(CU$1:CU$55,"&lt;"&amp;CU$1:CU$55),ROW(CU5:CV5)),COUNTIF(CU$1:CU$55,"&lt;"&amp;CU$1:CU$55),0))</f>
        <v>9999</v>
      </c>
      <c r="CW5" s="408" t="str">
        <f t="array" ref="CW5">INDEX(CT$1:CT$55,SMALL(IF(CU$1:CU$55=CV5,ROW(CU$1:CU$55)),COUNTIF(CV$1:CV5,CV5)),1)</f>
        <v>Copeland</v>
      </c>
      <c r="CX5" s="408" t="str">
        <f t="shared" si="24"/>
        <v>no data</v>
      </c>
      <c r="CY5" s="408" t="str">
        <f t="shared" si="25"/>
        <v>Copeland</v>
      </c>
      <c r="DB5" s="409" t="s">
        <v>66</v>
      </c>
      <c r="DC5" s="408" t="str">
        <f>VLOOKUP(DB5,'Rural 80'!$A$11:$BS$488,60,FALSE)</f>
        <v>9999</v>
      </c>
      <c r="DD5" s="408" t="str">
        <f t="array" ref="DD5">INDEX(DC$1:DC$55,MATCH(SMALL(COUNTIF(DC$1:DC$55,"&lt;"&amp;DC$1:DC$55),ROW(DC5:DD5)),COUNTIF(DC$1:DC$55,"&lt;"&amp;DC$1:DC$55),0))</f>
        <v>9999</v>
      </c>
      <c r="DE5" s="408" t="str">
        <f t="array" ref="DE5">INDEX(DB$1:DB$55,SMALL(IF(DC$1:DC$55=DD5,ROW(DC$1:DC$55)),COUNTIF(DD$1:DD5,DD5)),1)</f>
        <v>Copeland</v>
      </c>
      <c r="DF5" s="408" t="str">
        <f t="shared" si="26"/>
        <v>no data</v>
      </c>
      <c r="DG5" s="408" t="str">
        <f t="shared" si="27"/>
        <v>Copeland</v>
      </c>
      <c r="DJ5" s="409" t="s">
        <v>66</v>
      </c>
      <c r="DK5" s="408" t="str">
        <f>VLOOKUP(DJ5,'Rural 80'!$A$11:$BS$488,64,FALSE)</f>
        <v>9999</v>
      </c>
      <c r="DL5" s="408" t="str">
        <f t="array" ref="DL5">INDEX(DK$1:DK$55,MATCH(SMALL(COUNTIF(DK$1:DK$55,"&lt;"&amp;DK$1:DK$55),ROW(DK5:DL5)),COUNTIF(DK$1:DK$55,"&lt;"&amp;DK$1:DK$55),0))</f>
        <v>9999</v>
      </c>
      <c r="DM5" s="408" t="str">
        <f t="array" ref="DM5">INDEX(DJ$1:DJ$55,SMALL(IF(DK$1:DK$55=DL5,ROW(DK$1:DK$55)),COUNTIF(DL$1:DL5,DL5)),1)</f>
        <v>Copeland</v>
      </c>
      <c r="DN5" s="408" t="str">
        <f t="shared" si="28"/>
        <v>no data</v>
      </c>
      <c r="DO5" s="408" t="str">
        <f t="shared" si="29"/>
        <v>Copeland</v>
      </c>
      <c r="DR5" s="409" t="s">
        <v>66</v>
      </c>
      <c r="DS5" s="408" t="str">
        <f>VLOOKUP(DR5,'Rural 80'!$A$11:$BS$488,68,FALSE)</f>
        <v>9999</v>
      </c>
      <c r="DT5" s="408" t="str">
        <f t="array" ref="DT5">INDEX(DS$1:DS$55,MATCH(SMALL(COUNTIF(DS$1:DS$55,"&lt;"&amp;DS$1:DS$55),ROW(DS5:DT5)),COUNTIF(DS$1:DS$55,"&lt;"&amp;DS$1:DS$55),0))</f>
        <v>9999</v>
      </c>
      <c r="DU5" s="408" t="str">
        <f t="array" ref="DU5">INDEX(DR$1:DR$55,SMALL(IF(DS$1:DS$55=DT5,ROW(DS$1:DS$55)),COUNTIF(DT$1:DT5,DT5)),1)</f>
        <v>Copeland</v>
      </c>
      <c r="DV5" s="408" t="str">
        <f t="shared" si="30"/>
        <v>no data</v>
      </c>
      <c r="DW5" s="408" t="str">
        <f t="shared" si="31"/>
        <v>Copeland</v>
      </c>
    </row>
    <row r="6" spans="1:127" x14ac:dyDescent="0.25">
      <c r="B6" s="409" t="s">
        <v>68</v>
      </c>
      <c r="C6" s="408">
        <f>VLOOKUP(B6,'Rural 80'!$A$11:$BS$488,8,FALSE)</f>
        <v>28</v>
      </c>
      <c r="D6" s="408">
        <f t="array" ref="D6">INDEX(C$1:C$55,MATCH(SMALL(COUNTIF(C$1:C$55,"&lt;"&amp;C$1:C$55),ROW(C6:D6)),COUNTIF(C$1:C$55,"&lt;"&amp;C$1:C$55),0))</f>
        <v>6</v>
      </c>
      <c r="E6" s="408" t="str">
        <f t="array" ref="E6">INDEX(B$1:B$55,SMALL(IF(C$1:C$55=D6,ROW(C$1:C$55)),COUNTIF(D$1:D6,D6)),1)</f>
        <v>Babergh</v>
      </c>
      <c r="F6" s="408">
        <f t="shared" si="0"/>
        <v>6</v>
      </c>
      <c r="G6" s="408" t="str">
        <f t="shared" si="1"/>
        <v>Babergh</v>
      </c>
      <c r="J6" s="409" t="s">
        <v>68</v>
      </c>
      <c r="K6" s="408">
        <f>VLOOKUP(J6,'Rural 80'!$A$11:$BS$488,12,FALSE)</f>
        <v>17</v>
      </c>
      <c r="L6" s="408">
        <f t="array" ref="L6">INDEX(K$1:K$55,MATCH(SMALL(COUNTIF(K$1:K$55,"&lt;"&amp;K$1:K$55),ROW(K6:L6)),COUNTIF(K$1:K$55,"&lt;"&amp;K$1:K$55),0))</f>
        <v>6</v>
      </c>
      <c r="M6" s="408" t="str">
        <f t="array" ref="M6">INDEX(J$1:J$55,SMALL(IF(K$1:K$55=L6,ROW(K$1:K$55)),COUNTIF(L$1:L6,L6)),1)</f>
        <v>South Norfolk</v>
      </c>
      <c r="N6" s="408">
        <f t="shared" si="2"/>
        <v>6</v>
      </c>
      <c r="O6" s="408" t="str">
        <f t="shared" si="3"/>
        <v>South Norfolk</v>
      </c>
      <c r="R6" s="409" t="s">
        <v>68</v>
      </c>
      <c r="S6" s="408">
        <f>VLOOKUP(R6,'Rural 80'!$A$11:$BS$488,16,FALSE)</f>
        <v>27</v>
      </c>
      <c r="T6" s="408">
        <f t="array" ref="T6">INDEX(S$1:S$55,MATCH(SMALL(COUNTIF(S$1:S$55,"&lt;"&amp;S$1:S$55),ROW(S6:T6)),COUNTIF(S$1:S$55,"&lt;"&amp;S$1:S$55),0))</f>
        <v>6</v>
      </c>
      <c r="U6" s="408" t="str">
        <f t="array" ref="U6">INDEX(R$1:R$55,SMALL(IF(S$1:S$55=T6,ROW(S$1:S$55)),COUNTIF(T$1:T6,T6)),1)</f>
        <v>Derbyshire Dales</v>
      </c>
      <c r="V6" s="408">
        <f t="shared" si="4"/>
        <v>6</v>
      </c>
      <c r="W6" s="408" t="str">
        <f t="shared" si="5"/>
        <v>Derbyshire Dales</v>
      </c>
      <c r="Z6" s="409" t="s">
        <v>68</v>
      </c>
      <c r="AA6" s="408">
        <f>VLOOKUP(Z6,'Rural 80'!$A$11:$BS$488,20,FALSE)</f>
        <v>36</v>
      </c>
      <c r="AB6" s="408">
        <f t="array" ref="AB6">INDEX(AA$1:AA$55,MATCH(SMALL(COUNTIF(AA$1:AA$55,"&lt;"&amp;AA$1:AA$55),ROW(AA6:AB6)),COUNTIF(AA$1:AA$55,"&lt;"&amp;AA$1:AA$55),0))</f>
        <v>6</v>
      </c>
      <c r="AC6" s="408" t="str">
        <f t="array" ref="AC6">INDEX(Z$1:Z$55,SMALL(IF(AA$1:AA$55=AB6,ROW(AA$1:AA$55)),COUNTIF(AB$1:AB6,AB6)),1)</f>
        <v>Mid Suffolk</v>
      </c>
      <c r="AD6" s="408">
        <f t="shared" si="6"/>
        <v>6</v>
      </c>
      <c r="AE6" s="408" t="str">
        <f t="shared" si="7"/>
        <v>Mid Suffolk</v>
      </c>
      <c r="AH6" s="409" t="s">
        <v>68</v>
      </c>
      <c r="AI6" s="408">
        <f>VLOOKUP(AH6,'Rural 80'!$A$11:$BS$488,24,FALSE)</f>
        <v>31</v>
      </c>
      <c r="AJ6" s="408">
        <f t="array" ref="AJ6">INDEX(AI$1:AI$55,MATCH(SMALL(COUNTIF(AI$1:AI$55,"&lt;"&amp;AI$1:AI$55),ROW(AI6:AJ6)),COUNTIF(AI$1:AI$55,"&lt;"&amp;AI$1:AI$55),0))</f>
        <v>6</v>
      </c>
      <c r="AK6" s="408" t="str">
        <f t="array" ref="AK6">INDEX(AH$1:AH$55,SMALL(IF(AI$1:AI$55=AJ6,ROW(AI$1:AI$55)),COUNTIF(AJ$1:AJ6,AJ6)),1)</f>
        <v>Torridge</v>
      </c>
      <c r="AL6" s="408">
        <f t="shared" si="8"/>
        <v>6</v>
      </c>
      <c r="AM6" s="408" t="str">
        <f t="shared" si="9"/>
        <v>Torridge</v>
      </c>
      <c r="AP6" s="409" t="s">
        <v>68</v>
      </c>
      <c r="AQ6" s="408">
        <f>VLOOKUP(AP6,'Rural 80'!$A$11:$BS$488,28,FALSE)</f>
        <v>20</v>
      </c>
      <c r="AR6" s="408">
        <f t="array" ref="AR6">INDEX(AQ$1:AQ$55,MATCH(SMALL(COUNTIF(AQ$1:AQ$55,"&lt;"&amp;AQ$1:AQ$55),ROW(AQ6:AR6)),COUNTIF(AQ$1:AQ$55,"&lt;"&amp;AQ$1:AQ$55),0))</f>
        <v>6</v>
      </c>
      <c r="AS6" s="408" t="str">
        <f t="array" ref="AS6">INDEX(AP$1:AP$55,SMALL(IF(AQ$1:AQ$55=AR6,ROW(AQ$1:AQ$55)),COUNTIF(AR$1:AR6,AR6)),1)</f>
        <v>Ribble Valley</v>
      </c>
      <c r="AT6" s="408">
        <f t="shared" si="10"/>
        <v>6</v>
      </c>
      <c r="AU6" s="408" t="str">
        <f t="shared" si="11"/>
        <v>Ribble Valley</v>
      </c>
      <c r="AX6" s="409" t="s">
        <v>68</v>
      </c>
      <c r="AY6" s="408">
        <f>VLOOKUP(AX6,'Rural 80'!$A$11:$BS$488,32,FALSE)</f>
        <v>31</v>
      </c>
      <c r="AZ6" s="408">
        <f t="array" ref="AZ6">INDEX(AY$1:AY$55,MATCH(SMALL(COUNTIF(AY$1:AY$55,"&lt;"&amp;AY$1:AY$55),ROW(AY6:AZ6)),COUNTIF(AY$1:AY$55,"&lt;"&amp;AY$1:AY$55),0))</f>
        <v>6</v>
      </c>
      <c r="BA6" s="408" t="str">
        <f t="array" ref="BA6">INDEX(AX$1:AX$55,SMALL(IF(AY$1:AY$55=AZ6,ROW(AY$1:AY$55)),COUNTIF(AZ$1:AZ6,AZ6)),1)</f>
        <v>Torridge</v>
      </c>
      <c r="BB6" s="408">
        <f t="shared" si="12"/>
        <v>6</v>
      </c>
      <c r="BC6" s="408" t="str">
        <f t="shared" si="13"/>
        <v>Torridge</v>
      </c>
      <c r="BF6" s="409" t="s">
        <v>68</v>
      </c>
      <c r="BG6" s="408">
        <f>VLOOKUP(BF6,'Rural 80'!$A$11:$BS$488,36,FALSE)</f>
        <v>36</v>
      </c>
      <c r="BH6" s="408">
        <f t="array" ref="BH6">INDEX(BG$1:BG$55,MATCH(SMALL(COUNTIF(BG$1:BG$55,"&lt;"&amp;BG$1:BG$55),ROW(BG6:BH6)),COUNTIF(BG$1:BG$55,"&lt;"&amp;BG$1:BG$55),0))</f>
        <v>6</v>
      </c>
      <c r="BI6" s="408" t="str">
        <f t="array" ref="BI6">INDEX(BF$1:BF$55,SMALL(IF(BG$1:BG$55=BH6,ROW(BG$1:BG$55)),COUNTIF(BH$1:BH6,BH6)),1)</f>
        <v>Teignbridge</v>
      </c>
      <c r="BJ6" s="408">
        <f t="shared" si="14"/>
        <v>6</v>
      </c>
      <c r="BK6" s="408" t="str">
        <f t="shared" si="15"/>
        <v>Teignbridge</v>
      </c>
      <c r="BN6" s="409" t="s">
        <v>68</v>
      </c>
      <c r="BO6" s="408">
        <f>VLOOKUP(BN6,'Rural 80'!$A$11:$BS$488,40,FALSE)</f>
        <v>29</v>
      </c>
      <c r="BP6" s="408">
        <f t="array" ref="BP6">INDEX(BO$1:BO$55,MATCH(SMALL(COUNTIF(BO$1:BO$55,"&lt;"&amp;BO$1:BO$55),ROW(BO6:BP6)),COUNTIF(BO$1:BO$55,"&lt;"&amp;BO$1:BO$55),0))</f>
        <v>6</v>
      </c>
      <c r="BQ6" s="408" t="str">
        <f t="array" ref="BQ6">INDEX(BN$1:BN$55,SMALL(IF(BO$1:BO$55=BP6,ROW(BO$1:BO$55)),COUNTIF(BP$1:BP6,BP6)),1)</f>
        <v>South Lakeland</v>
      </c>
      <c r="BR6" s="408">
        <f t="shared" si="16"/>
        <v>6</v>
      </c>
      <c r="BS6" s="408" t="str">
        <f t="shared" si="17"/>
        <v>South Lakeland</v>
      </c>
      <c r="BV6" s="409" t="s">
        <v>68</v>
      </c>
      <c r="BW6" s="408">
        <f>VLOOKUP(BV6,'Rural 80'!$A$11:$BS$488,44,FALSE)</f>
        <v>22</v>
      </c>
      <c r="BX6" s="408">
        <f t="array" ref="BX6">INDEX(BW$1:BW$55,MATCH(SMALL(COUNTIF(BW$1:BW$55,"&lt;"&amp;BW$1:BW$55),ROW(BW6:BX6)),COUNTIF(BW$1:BW$55,"&lt;"&amp;BW$1:BW$55),0))</f>
        <v>6</v>
      </c>
      <c r="BY6" s="408" t="str">
        <f t="array" ref="BY6">INDEX(BV$1:BV$55,SMALL(IF(BW$1:BW$55=BX6,ROW(BW$1:BW$55)),COUNTIF(BX$1:BX6,BX6)),1)</f>
        <v>Hambleton</v>
      </c>
      <c r="BZ6" s="408">
        <f t="shared" si="18"/>
        <v>6</v>
      </c>
      <c r="CA6" s="408" t="str">
        <f t="shared" si="19"/>
        <v>Hambleton</v>
      </c>
      <c r="CD6" s="409" t="s">
        <v>68</v>
      </c>
      <c r="CE6" s="408">
        <f>VLOOKUP(CD6,'Rural 80'!$A$11:$BS$488,48,FALSE)</f>
        <v>26</v>
      </c>
      <c r="CF6" s="408">
        <f t="array" ref="CF6">INDEX(CE$1:CE$55,MATCH(SMALL(COUNTIF(CE$1:CE$55,"&lt;"&amp;CE$1:CE$55),ROW(CE6:CF6)),COUNTIF(CE$1:CE$55,"&lt;"&amp;CE$1:CE$55),0))</f>
        <v>6</v>
      </c>
      <c r="CG6" s="408" t="str">
        <f t="array" ref="CG6">INDEX(CD$1:CD$55,SMALL(IF(CE$1:CE$55=CF6,ROW(CE$1:CE$55)),COUNTIF(CF$1:CF6,CF6)),1)</f>
        <v>Ryedale</v>
      </c>
      <c r="CH6" s="408">
        <f t="shared" si="20"/>
        <v>6</v>
      </c>
      <c r="CI6" s="408" t="str">
        <f t="shared" si="21"/>
        <v>Ryedale</v>
      </c>
      <c r="CL6" s="409" t="s">
        <v>68</v>
      </c>
      <c r="CM6" s="408">
        <f>VLOOKUP(CL6,'Rural 80'!$A$11:$BS$488,52,FALSE)</f>
        <v>40</v>
      </c>
      <c r="CN6" s="408">
        <f t="array" ref="CN6">INDEX(CM$1:CM$55,MATCH(SMALL(COUNTIF(CM$1:CM$55,"&lt;"&amp;CM$1:CM$55),ROW(CM6:CN6)),COUNTIF(CM$1:CM$55,"&lt;"&amp;CM$1:CM$55),0))</f>
        <v>6</v>
      </c>
      <c r="CO6" s="408" t="str">
        <f t="array" ref="CO6">INDEX(CL$1:CL$55,SMALL(IF(CM$1:CM$55=CN6,ROW(CM$1:CM$55)),COUNTIF(CN$1:CN6,CN6)),1)</f>
        <v>Hambleton</v>
      </c>
      <c r="CP6" s="408">
        <f t="shared" si="22"/>
        <v>6</v>
      </c>
      <c r="CQ6" s="408" t="str">
        <f t="shared" si="23"/>
        <v>Hambleton</v>
      </c>
      <c r="CT6" s="409" t="s">
        <v>68</v>
      </c>
      <c r="CU6" s="408" t="str">
        <f>VLOOKUP(CT6,'Rural 80'!$A$11:$BS$488,56,FALSE)</f>
        <v>9999</v>
      </c>
      <c r="CV6" s="408" t="str">
        <f t="array" ref="CV6">INDEX(CU$1:CU$55,MATCH(SMALL(COUNTIF(CU$1:CU$55,"&lt;"&amp;CU$1:CU$55),ROW(CU6:CV6)),COUNTIF(CU$1:CU$55,"&lt;"&amp;CU$1:CU$55),0))</f>
        <v>9999</v>
      </c>
      <c r="CW6" s="408" t="str">
        <f t="array" ref="CW6">INDEX(CT$1:CT$55,SMALL(IF(CU$1:CU$55=CV6,ROW(CU$1:CU$55)),COUNTIF(CV$1:CV6,CV6)),1)</f>
        <v>Cornwall</v>
      </c>
      <c r="CX6" s="408" t="str">
        <f t="shared" si="24"/>
        <v>no data</v>
      </c>
      <c r="CY6" s="408" t="str">
        <f t="shared" si="25"/>
        <v>Cornwall</v>
      </c>
      <c r="DB6" s="409" t="s">
        <v>68</v>
      </c>
      <c r="DC6" s="408" t="str">
        <f>VLOOKUP(DB6,'Rural 80'!$A$11:$BS$488,60,FALSE)</f>
        <v>9999</v>
      </c>
      <c r="DD6" s="408" t="str">
        <f t="array" ref="DD6">INDEX(DC$1:DC$55,MATCH(SMALL(COUNTIF(DC$1:DC$55,"&lt;"&amp;DC$1:DC$55),ROW(DC6:DD6)),COUNTIF(DC$1:DC$55,"&lt;"&amp;DC$1:DC$55),0))</f>
        <v>9999</v>
      </c>
      <c r="DE6" s="408" t="str">
        <f t="array" ref="DE6">INDEX(DB$1:DB$55,SMALL(IF(DC$1:DC$55=DD6,ROW(DC$1:DC$55)),COUNTIF(DD$1:DD6,DD6)),1)</f>
        <v>Cornwall</v>
      </c>
      <c r="DF6" s="408" t="str">
        <f t="shared" si="26"/>
        <v>no data</v>
      </c>
      <c r="DG6" s="408" t="str">
        <f t="shared" si="27"/>
        <v>Cornwall</v>
      </c>
      <c r="DJ6" s="409" t="s">
        <v>68</v>
      </c>
      <c r="DK6" s="408" t="str">
        <f>VLOOKUP(DJ6,'Rural 80'!$A$11:$BS$488,64,FALSE)</f>
        <v>9999</v>
      </c>
      <c r="DL6" s="408" t="str">
        <f t="array" ref="DL6">INDEX(DK$1:DK$55,MATCH(SMALL(COUNTIF(DK$1:DK$55,"&lt;"&amp;DK$1:DK$55),ROW(DK6:DL6)),COUNTIF(DK$1:DK$55,"&lt;"&amp;DK$1:DK$55),0))</f>
        <v>9999</v>
      </c>
      <c r="DM6" s="408" t="str">
        <f t="array" ref="DM6">INDEX(DJ$1:DJ$55,SMALL(IF(DK$1:DK$55=DL6,ROW(DK$1:DK$55)),COUNTIF(DL$1:DL6,DL6)),1)</f>
        <v>Cornwall</v>
      </c>
      <c r="DN6" s="408" t="str">
        <f t="shared" si="28"/>
        <v>no data</v>
      </c>
      <c r="DO6" s="408" t="str">
        <f t="shared" si="29"/>
        <v>Cornwall</v>
      </c>
      <c r="DR6" s="409" t="s">
        <v>68</v>
      </c>
      <c r="DS6" s="408" t="str">
        <f>VLOOKUP(DR6,'Rural 80'!$A$11:$BS$488,68,FALSE)</f>
        <v>9999</v>
      </c>
      <c r="DT6" s="408" t="str">
        <f t="array" ref="DT6">INDEX(DS$1:DS$55,MATCH(SMALL(COUNTIF(DS$1:DS$55,"&lt;"&amp;DS$1:DS$55),ROW(DS6:DT6)),COUNTIF(DS$1:DS$55,"&lt;"&amp;DS$1:DS$55),0))</f>
        <v>9999</v>
      </c>
      <c r="DU6" s="408" t="str">
        <f t="array" ref="DU6">INDEX(DR$1:DR$55,SMALL(IF(DS$1:DS$55=DT6,ROW(DS$1:DS$55)),COUNTIF(DT$1:DT6,DT6)),1)</f>
        <v>Cornwall</v>
      </c>
      <c r="DV6" s="408" t="str">
        <f t="shared" si="30"/>
        <v>no data</v>
      </c>
      <c r="DW6" s="408" t="str">
        <f t="shared" si="31"/>
        <v>Cornwall</v>
      </c>
    </row>
    <row r="7" spans="1:127" x14ac:dyDescent="0.25">
      <c r="B7" s="409" t="s">
        <v>69</v>
      </c>
      <c r="C7" s="408">
        <f>VLOOKUP(B7,'Rural 80'!$A$11:$BS$488,8,FALSE)</f>
        <v>49</v>
      </c>
      <c r="D7" s="408">
        <f t="array" ref="D7">INDEX(C$1:C$55,MATCH(SMALL(COUNTIF(C$1:C$55,"&lt;"&amp;C$1:C$55),ROW(C7:D7)),COUNTIF(C$1:C$55,"&lt;"&amp;C$1:C$55),0))</f>
        <v>7</v>
      </c>
      <c r="E7" s="408" t="str">
        <f t="array" ref="E7">INDEX(B$1:B$55,SMALL(IF(C$1:C$55=D7,ROW(C$1:C$55)),COUNTIF(D$1:D7,D7)),1)</f>
        <v>Derbyshire Dales</v>
      </c>
      <c r="F7" s="408">
        <f t="shared" si="0"/>
        <v>7</v>
      </c>
      <c r="G7" s="408" t="str">
        <f t="shared" si="1"/>
        <v>Derbyshire Dales</v>
      </c>
      <c r="J7" s="409" t="s">
        <v>69</v>
      </c>
      <c r="K7" s="408">
        <f>VLOOKUP(J7,'Rural 80'!$A$11:$BS$488,12,FALSE)</f>
        <v>50</v>
      </c>
      <c r="L7" s="408">
        <f t="array" ref="L7">INDEX(K$1:K$55,MATCH(SMALL(COUNTIF(K$1:K$55,"&lt;"&amp;K$1:K$55),ROW(K7:L7)),COUNTIF(K$1:K$55,"&lt;"&amp;K$1:K$55),0))</f>
        <v>7</v>
      </c>
      <c r="M7" s="408" t="str">
        <f t="array" ref="M7">INDEX(J$1:J$55,SMALL(IF(K$1:K$55=L7,ROW(K$1:K$55)),COUNTIF(L$1:L7,L7)),1)</f>
        <v>Mid Suffolk</v>
      </c>
      <c r="N7" s="408">
        <f t="shared" si="2"/>
        <v>7</v>
      </c>
      <c r="O7" s="408" t="str">
        <f t="shared" si="3"/>
        <v>Mid Suffolk</v>
      </c>
      <c r="R7" s="409" t="s">
        <v>69</v>
      </c>
      <c r="S7" s="408">
        <f>VLOOKUP(R7,'Rural 80'!$A$11:$BS$488,16,FALSE)</f>
        <v>50</v>
      </c>
      <c r="T7" s="408">
        <f t="array" ref="T7">INDEX(S$1:S$55,MATCH(SMALL(COUNTIF(S$1:S$55,"&lt;"&amp;S$1:S$55),ROW(S7:T7)),COUNTIF(S$1:S$55,"&lt;"&amp;S$1:S$55),0))</f>
        <v>7</v>
      </c>
      <c r="U7" s="408" t="str">
        <f t="array" ref="U7">INDEX(R$1:R$55,SMALL(IF(S$1:S$55=T7,ROW(S$1:S$55)),COUNTIF(T$1:T7,T7)),1)</f>
        <v>Allerdale</v>
      </c>
      <c r="V7" s="408">
        <f t="shared" si="4"/>
        <v>7</v>
      </c>
      <c r="W7" s="408" t="str">
        <f t="shared" si="5"/>
        <v>Allerdale</v>
      </c>
      <c r="Z7" s="409" t="s">
        <v>69</v>
      </c>
      <c r="AA7" s="408">
        <f>VLOOKUP(Z7,'Rural 80'!$A$11:$BS$488,20,FALSE)</f>
        <v>49</v>
      </c>
      <c r="AB7" s="408">
        <f t="array" ref="AB7">INDEX(AA$1:AA$55,MATCH(SMALL(COUNTIF(AA$1:AA$55,"&lt;"&amp;AA$1:AA$55),ROW(AA7:AB7)),COUNTIF(AA$1:AA$55,"&lt;"&amp;AA$1:AA$55),0))</f>
        <v>7</v>
      </c>
      <c r="AC7" s="408" t="str">
        <f t="array" ref="AC7">INDEX(Z$1:Z$55,SMALL(IF(AA$1:AA$55=AB7,ROW(AA$1:AA$55)),COUNTIF(AB$1:AB7,AB7)),1)</f>
        <v>West Lindsey</v>
      </c>
      <c r="AD7" s="408">
        <f t="shared" si="6"/>
        <v>7</v>
      </c>
      <c r="AE7" s="408" t="str">
        <f t="shared" si="7"/>
        <v>West Lindsey</v>
      </c>
      <c r="AH7" s="409" t="s">
        <v>69</v>
      </c>
      <c r="AI7" s="408">
        <f>VLOOKUP(AH7,'Rural 80'!$A$11:$BS$488,24,FALSE)</f>
        <v>42</v>
      </c>
      <c r="AJ7" s="408">
        <f t="array" ref="AJ7">INDEX(AI$1:AI$55,MATCH(SMALL(COUNTIF(AI$1:AI$55,"&lt;"&amp;AI$1:AI$55),ROW(AI7:AJ7)),COUNTIF(AI$1:AI$55,"&lt;"&amp;AI$1:AI$55),0))</f>
        <v>7</v>
      </c>
      <c r="AK7" s="408" t="str">
        <f t="array" ref="AK7">INDEX(AH$1:AH$55,SMALL(IF(AI$1:AI$55=AJ7,ROW(AI$1:AI$55)),COUNTIF(AJ$1:AJ7,AJ7)),1)</f>
        <v>Richmondshire</v>
      </c>
      <c r="AL7" s="408">
        <f t="shared" si="8"/>
        <v>7</v>
      </c>
      <c r="AM7" s="408" t="str">
        <f t="shared" si="9"/>
        <v>Richmondshire</v>
      </c>
      <c r="AP7" s="409" t="s">
        <v>69</v>
      </c>
      <c r="AQ7" s="408">
        <f>VLOOKUP(AP7,'Rural 80'!$A$11:$BS$488,28,FALSE)</f>
        <v>43</v>
      </c>
      <c r="AR7" s="408">
        <f t="array" ref="AR7">INDEX(AQ$1:AQ$55,MATCH(SMALL(COUNTIF(AQ$1:AQ$55,"&lt;"&amp;AQ$1:AQ$55),ROW(AQ7:AR7)),COUNTIF(AQ$1:AQ$55,"&lt;"&amp;AQ$1:AQ$55),0))</f>
        <v>7</v>
      </c>
      <c r="AS7" s="408" t="str">
        <f t="array" ref="AS7">INDEX(AP$1:AP$55,SMALL(IF(AQ$1:AQ$55=AR7,ROW(AQ$1:AQ$55)),COUNTIF(AR$1:AR7,AR7)),1)</f>
        <v>Derbyshire Dales</v>
      </c>
      <c r="AT7" s="408">
        <f t="shared" si="10"/>
        <v>7</v>
      </c>
      <c r="AU7" s="408" t="str">
        <f t="shared" si="11"/>
        <v>Derbyshire Dales</v>
      </c>
      <c r="AX7" s="409" t="s">
        <v>69</v>
      </c>
      <c r="AY7" s="408">
        <f>VLOOKUP(AX7,'Rural 80'!$A$11:$BS$488,32,FALSE)</f>
        <v>46</v>
      </c>
      <c r="AZ7" s="408">
        <f t="array" ref="AZ7">INDEX(AY$1:AY$55,MATCH(SMALL(COUNTIF(AY$1:AY$55,"&lt;"&amp;AY$1:AY$55),ROW(AY7:AZ7)),COUNTIF(AY$1:AY$55,"&lt;"&amp;AY$1:AY$55),0))</f>
        <v>7</v>
      </c>
      <c r="BA7" s="408" t="str">
        <f t="array" ref="BA7">INDEX(AX$1:AX$55,SMALL(IF(AY$1:AY$55=AZ7,ROW(AY$1:AY$55)),COUNTIF(AZ$1:AZ7,AZ7)),1)</f>
        <v>West Dorset</v>
      </c>
      <c r="BB7" s="408">
        <f t="shared" si="12"/>
        <v>7</v>
      </c>
      <c r="BC7" s="408" t="str">
        <f t="shared" si="13"/>
        <v>West Dorset</v>
      </c>
      <c r="BF7" s="409" t="s">
        <v>69</v>
      </c>
      <c r="BG7" s="408">
        <f>VLOOKUP(BF7,'Rural 80'!$A$11:$BS$488,36,FALSE)</f>
        <v>47</v>
      </c>
      <c r="BH7" s="408">
        <f t="array" ref="BH7">INDEX(BG$1:BG$55,MATCH(SMALL(COUNTIF(BG$1:BG$55,"&lt;"&amp;BG$1:BG$55),ROW(BG7:BH7)),COUNTIF(BG$1:BG$55,"&lt;"&amp;BG$1:BG$55),0))</f>
        <v>7</v>
      </c>
      <c r="BI7" s="408" t="str">
        <f t="array" ref="BI7">INDEX(BF$1:BF$55,SMALL(IF(BG$1:BG$55=BH7,ROW(BG$1:BG$55)),COUNTIF(BH$1:BH7,BH7)),1)</f>
        <v>Torridge</v>
      </c>
      <c r="BJ7" s="408">
        <f t="shared" si="14"/>
        <v>7</v>
      </c>
      <c r="BK7" s="408" t="str">
        <f t="shared" si="15"/>
        <v>Torridge</v>
      </c>
      <c r="BN7" s="409" t="s">
        <v>69</v>
      </c>
      <c r="BO7" s="408">
        <f>VLOOKUP(BN7,'Rural 80'!$A$11:$BS$488,40,FALSE)</f>
        <v>52</v>
      </c>
      <c r="BP7" s="408">
        <f t="array" ref="BP7">INDEX(BO$1:BO$55,MATCH(SMALL(COUNTIF(BO$1:BO$55,"&lt;"&amp;BO$1:BO$55),ROW(BO7:BP7)),COUNTIF(BO$1:BO$55,"&lt;"&amp;BO$1:BO$55),0))</f>
        <v>7</v>
      </c>
      <c r="BQ7" s="408" t="str">
        <f t="array" ref="BQ7">INDEX(BN$1:BN$55,SMALL(IF(BO$1:BO$55=BP7,ROW(BO$1:BO$55)),COUNTIF(BP$1:BP7,BP7)),1)</f>
        <v>Ryedale</v>
      </c>
      <c r="BR7" s="408">
        <f t="shared" si="16"/>
        <v>7</v>
      </c>
      <c r="BS7" s="408" t="str">
        <f t="shared" si="17"/>
        <v>Ryedale</v>
      </c>
      <c r="BV7" s="409" t="s">
        <v>69</v>
      </c>
      <c r="BW7" s="408">
        <f>VLOOKUP(BV7,'Rural 80'!$A$11:$BS$488,44,FALSE)</f>
        <v>52</v>
      </c>
      <c r="BX7" s="408">
        <f t="array" ref="BX7">INDEX(BW$1:BW$55,MATCH(SMALL(COUNTIF(BW$1:BW$55,"&lt;"&amp;BW$1:BW$55),ROW(BW7:BX7)),COUNTIF(BW$1:BW$55,"&lt;"&amp;BW$1:BW$55),0))</f>
        <v>7</v>
      </c>
      <c r="BY7" s="408" t="str">
        <f t="array" ref="BY7">INDEX(BV$1:BV$55,SMALL(IF(BW$1:BW$55=BX7,ROW(BW$1:BW$55)),COUNTIF(BX$1:BX7,BX7)),1)</f>
        <v>Ryedale</v>
      </c>
      <c r="BZ7" s="408">
        <f t="shared" si="18"/>
        <v>7</v>
      </c>
      <c r="CA7" s="408" t="str">
        <f t="shared" si="19"/>
        <v>Ryedale</v>
      </c>
      <c r="CD7" s="409" t="s">
        <v>69</v>
      </c>
      <c r="CE7" s="408">
        <f>VLOOKUP(CD7,'Rural 80'!$A$11:$BS$488,48,FALSE)</f>
        <v>52</v>
      </c>
      <c r="CF7" s="408">
        <f t="array" ref="CF7">INDEX(CE$1:CE$55,MATCH(SMALL(COUNTIF(CE$1:CE$55,"&lt;"&amp;CE$1:CE$55),ROW(CE7:CF7)),COUNTIF(CE$1:CE$55,"&lt;"&amp;CE$1:CE$55),0))</f>
        <v>7</v>
      </c>
      <c r="CG7" s="408" t="str">
        <f t="array" ref="CG7">INDEX(CD$1:CD$55,SMALL(IF(CE$1:CE$55=CF7,ROW(CE$1:CE$55)),COUNTIF(CF$1:CF7,CF7)),1)</f>
        <v>North Norfolk</v>
      </c>
      <c r="CH7" s="408">
        <f t="shared" si="20"/>
        <v>7</v>
      </c>
      <c r="CI7" s="408" t="str">
        <f t="shared" si="21"/>
        <v>North Norfolk</v>
      </c>
      <c r="CL7" s="409" t="s">
        <v>69</v>
      </c>
      <c r="CM7" s="408">
        <f>VLOOKUP(CL7,'Rural 80'!$A$11:$BS$488,52,FALSE)</f>
        <v>50</v>
      </c>
      <c r="CN7" s="408">
        <f t="array" ref="CN7">INDEX(CM$1:CM$55,MATCH(SMALL(COUNTIF(CM$1:CM$55,"&lt;"&amp;CM$1:CM$55),ROW(CM7:CN7)),COUNTIF(CM$1:CM$55,"&lt;"&amp;CM$1:CM$55),0))</f>
        <v>7</v>
      </c>
      <c r="CO7" s="408" t="str">
        <f t="array" ref="CO7">INDEX(CL$1:CL$55,SMALL(IF(CM$1:CM$55=CN7,ROW(CM$1:CM$55)),COUNTIF(CN$1:CN7,CN7)),1)</f>
        <v>Forest Heath</v>
      </c>
      <c r="CP7" s="408">
        <f t="shared" si="22"/>
        <v>7</v>
      </c>
      <c r="CQ7" s="408" t="str">
        <f t="shared" si="23"/>
        <v>Forest Heath</v>
      </c>
      <c r="CT7" s="409" t="s">
        <v>69</v>
      </c>
      <c r="CU7" s="408" t="str">
        <f>VLOOKUP(CT7,'Rural 80'!$A$11:$BS$488,56,FALSE)</f>
        <v>9999</v>
      </c>
      <c r="CV7" s="408" t="str">
        <f t="array" ref="CV7">INDEX(CU$1:CU$55,MATCH(SMALL(COUNTIF(CU$1:CU$55,"&lt;"&amp;CU$1:CU$55),ROW(CU7:CV7)),COUNTIF(CU$1:CU$55,"&lt;"&amp;CU$1:CU$55),0))</f>
        <v>9999</v>
      </c>
      <c r="CW7" s="408" t="str">
        <f t="array" ref="CW7">INDEX(CT$1:CT$55,SMALL(IF(CU$1:CU$55=CV7,ROW(CU$1:CU$55)),COUNTIF(CV$1:CV7,CV7)),1)</f>
        <v>Cotswold</v>
      </c>
      <c r="CX7" s="408" t="str">
        <f t="shared" si="24"/>
        <v>no data</v>
      </c>
      <c r="CY7" s="408" t="str">
        <f t="shared" si="25"/>
        <v>Cotswold</v>
      </c>
      <c r="DB7" s="409" t="s">
        <v>69</v>
      </c>
      <c r="DC7" s="408" t="str">
        <f>VLOOKUP(DB7,'Rural 80'!$A$11:$BS$488,60,FALSE)</f>
        <v>9999</v>
      </c>
      <c r="DD7" s="408" t="str">
        <f t="array" ref="DD7">INDEX(DC$1:DC$55,MATCH(SMALL(COUNTIF(DC$1:DC$55,"&lt;"&amp;DC$1:DC$55),ROW(DC7:DD7)),COUNTIF(DC$1:DC$55,"&lt;"&amp;DC$1:DC$55),0))</f>
        <v>9999</v>
      </c>
      <c r="DE7" s="408" t="str">
        <f t="array" ref="DE7">INDEX(DB$1:DB$55,SMALL(IF(DC$1:DC$55=DD7,ROW(DC$1:DC$55)),COUNTIF(DD$1:DD7,DD7)),1)</f>
        <v>Cotswold</v>
      </c>
      <c r="DF7" s="408" t="str">
        <f t="shared" si="26"/>
        <v>no data</v>
      </c>
      <c r="DG7" s="408" t="str">
        <f t="shared" si="27"/>
        <v>Cotswold</v>
      </c>
      <c r="DJ7" s="409" t="s">
        <v>69</v>
      </c>
      <c r="DK7" s="408" t="str">
        <f>VLOOKUP(DJ7,'Rural 80'!$A$11:$BS$488,64,FALSE)</f>
        <v>9999</v>
      </c>
      <c r="DL7" s="408" t="str">
        <f t="array" ref="DL7">INDEX(DK$1:DK$55,MATCH(SMALL(COUNTIF(DK$1:DK$55,"&lt;"&amp;DK$1:DK$55),ROW(DK7:DL7)),COUNTIF(DK$1:DK$55,"&lt;"&amp;DK$1:DK$55),0))</f>
        <v>9999</v>
      </c>
      <c r="DM7" s="408" t="str">
        <f t="array" ref="DM7">INDEX(DJ$1:DJ$55,SMALL(IF(DK$1:DK$55=DL7,ROW(DK$1:DK$55)),COUNTIF(DL$1:DL7,DL7)),1)</f>
        <v>Cotswold</v>
      </c>
      <c r="DN7" s="408" t="str">
        <f t="shared" si="28"/>
        <v>no data</v>
      </c>
      <c r="DO7" s="408" t="str">
        <f t="shared" si="29"/>
        <v>Cotswold</v>
      </c>
      <c r="DR7" s="409" t="s">
        <v>69</v>
      </c>
      <c r="DS7" s="408" t="str">
        <f>VLOOKUP(DR7,'Rural 80'!$A$11:$BS$488,68,FALSE)</f>
        <v>9999</v>
      </c>
      <c r="DT7" s="408" t="str">
        <f t="array" ref="DT7">INDEX(DS$1:DS$55,MATCH(SMALL(COUNTIF(DS$1:DS$55,"&lt;"&amp;DS$1:DS$55),ROW(DS7:DT7)),COUNTIF(DS$1:DS$55,"&lt;"&amp;DS$1:DS$55),0))</f>
        <v>9999</v>
      </c>
      <c r="DU7" s="408" t="str">
        <f t="array" ref="DU7">INDEX(DR$1:DR$55,SMALL(IF(DS$1:DS$55=DT7,ROW(DS$1:DS$55)),COUNTIF(DT$1:DT7,DT7)),1)</f>
        <v>Cotswold</v>
      </c>
      <c r="DV7" s="408" t="str">
        <f t="shared" si="30"/>
        <v>no data</v>
      </c>
      <c r="DW7" s="408" t="str">
        <f t="shared" si="31"/>
        <v>Cotswold</v>
      </c>
    </row>
    <row r="8" spans="1:127" x14ac:dyDescent="0.25">
      <c r="B8" s="409" t="s">
        <v>71</v>
      </c>
      <c r="C8" s="408">
        <f>VLOOKUP(B8,'Rural 80'!$A$11:$BS$488,8,FALSE)</f>
        <v>18</v>
      </c>
      <c r="D8" s="408">
        <f t="array" ref="D8">INDEX(C$1:C$55,MATCH(SMALL(COUNTIF(C$1:C$55,"&lt;"&amp;C$1:C$55),ROW(C8:D8)),COUNTIF(C$1:C$55,"&lt;"&amp;C$1:C$55),0))</f>
        <v>8</v>
      </c>
      <c r="E8" s="408" t="str">
        <f t="array" ref="E8">INDEX(B$1:B$55,SMALL(IF(C$1:C$55=D8,ROW(C$1:C$55)),COUNTIF(D$1:D8,D8)),1)</f>
        <v>Richmondshire</v>
      </c>
      <c r="F8" s="408">
        <f t="shared" si="0"/>
        <v>8</v>
      </c>
      <c r="G8" s="408" t="str">
        <f t="shared" si="1"/>
        <v>Richmondshire</v>
      </c>
      <c r="J8" s="409" t="s">
        <v>71</v>
      </c>
      <c r="K8" s="408">
        <f>VLOOKUP(J8,'Rural 80'!$A$11:$BS$488,12,FALSE)</f>
        <v>21</v>
      </c>
      <c r="L8" s="408">
        <f t="array" ref="L8">INDEX(K$1:K$55,MATCH(SMALL(COUNTIF(K$1:K$55,"&lt;"&amp;K$1:K$55),ROW(K8:L8)),COUNTIF(K$1:K$55,"&lt;"&amp;K$1:K$55),0))</f>
        <v>8</v>
      </c>
      <c r="M8" s="408" t="str">
        <f t="array" ref="M8">INDEX(J$1:J$55,SMALL(IF(K$1:K$55=L8,ROW(K$1:K$55)),COUNTIF(L$1:L8,L8)),1)</f>
        <v>Richmondshire</v>
      </c>
      <c r="N8" s="408">
        <f t="shared" si="2"/>
        <v>8</v>
      </c>
      <c r="O8" s="408" t="str">
        <f t="shared" si="3"/>
        <v>Richmondshire</v>
      </c>
      <c r="R8" s="409" t="s">
        <v>71</v>
      </c>
      <c r="S8" s="408">
        <f>VLOOKUP(R8,'Rural 80'!$A$11:$BS$488,16,FALSE)</f>
        <v>22</v>
      </c>
      <c r="T8" s="408">
        <f t="array" ref="T8">INDEX(S$1:S$55,MATCH(SMALL(COUNTIF(S$1:S$55,"&lt;"&amp;S$1:S$55),ROW(S8:T8)),COUNTIF(S$1:S$55,"&lt;"&amp;S$1:S$55),0))</f>
        <v>8</v>
      </c>
      <c r="U8" s="408" t="str">
        <f t="array" ref="U8">INDEX(R$1:R$55,SMALL(IF(S$1:S$55=T8,ROW(S$1:S$55)),COUNTIF(T$1:T8,T8)),1)</f>
        <v>Mid Suffolk</v>
      </c>
      <c r="V8" s="408">
        <f t="shared" si="4"/>
        <v>8</v>
      </c>
      <c r="W8" s="408" t="str">
        <f t="shared" si="5"/>
        <v>Mid Suffolk</v>
      </c>
      <c r="Z8" s="409" t="s">
        <v>71</v>
      </c>
      <c r="AA8" s="408">
        <f>VLOOKUP(Z8,'Rural 80'!$A$11:$BS$488,20,FALSE)</f>
        <v>12</v>
      </c>
      <c r="AB8" s="408">
        <f t="array" ref="AB8">INDEX(AA$1:AA$55,MATCH(SMALL(COUNTIF(AA$1:AA$55,"&lt;"&amp;AA$1:AA$55),ROW(AA8:AB8)),COUNTIF(AA$1:AA$55,"&lt;"&amp;AA$1:AA$55),0))</f>
        <v>8</v>
      </c>
      <c r="AC8" s="408" t="str">
        <f t="array" ref="AC8">INDEX(Z$1:Z$55,SMALL(IF(AA$1:AA$55=AB8,ROW(AA$1:AA$55)),COUNTIF(AB$1:AB8,AB8)),1)</f>
        <v>Maldon</v>
      </c>
      <c r="AD8" s="408">
        <f t="shared" si="6"/>
        <v>8</v>
      </c>
      <c r="AE8" s="408" t="str">
        <f t="shared" si="7"/>
        <v>Maldon</v>
      </c>
      <c r="AH8" s="409" t="s">
        <v>71</v>
      </c>
      <c r="AI8" s="408">
        <f>VLOOKUP(AH8,'Rural 80'!$A$11:$BS$488,24,FALSE)</f>
        <v>22</v>
      </c>
      <c r="AJ8" s="408">
        <f t="array" ref="AJ8">INDEX(AI$1:AI$55,MATCH(SMALL(COUNTIF(AI$1:AI$55,"&lt;"&amp;AI$1:AI$55),ROW(AI8:AJ8)),COUNTIF(AI$1:AI$55,"&lt;"&amp;AI$1:AI$55),0))</f>
        <v>8</v>
      </c>
      <c r="AK8" s="408" t="str">
        <f t="array" ref="AK8">INDEX(AH$1:AH$55,SMALL(IF(AI$1:AI$55=AJ8,ROW(AI$1:AI$55)),COUNTIF(AJ$1:AJ8,AJ8)),1)</f>
        <v>Teignbridge</v>
      </c>
      <c r="AL8" s="408">
        <f t="shared" si="8"/>
        <v>8</v>
      </c>
      <c r="AM8" s="408" t="str">
        <f t="shared" si="9"/>
        <v>Teignbridge</v>
      </c>
      <c r="AP8" s="409" t="s">
        <v>71</v>
      </c>
      <c r="AQ8" s="408">
        <f>VLOOKUP(AP8,'Rural 80'!$A$11:$BS$488,28,FALSE)</f>
        <v>26</v>
      </c>
      <c r="AR8" s="408">
        <f t="array" ref="AR8">INDEX(AQ$1:AQ$55,MATCH(SMALL(COUNTIF(AQ$1:AQ$55,"&lt;"&amp;AQ$1:AQ$55),ROW(AQ8:AR8)),COUNTIF(AQ$1:AQ$55,"&lt;"&amp;AQ$1:AQ$55),0))</f>
        <v>8</v>
      </c>
      <c r="AS8" s="408" t="str">
        <f t="array" ref="AS8">INDEX(AP$1:AP$55,SMALL(IF(AQ$1:AQ$55=AR8,ROW(AQ$1:AQ$55)),COUNTIF(AR$1:AR8,AR8)),1)</f>
        <v>Selby</v>
      </c>
      <c r="AT8" s="408">
        <f t="shared" si="10"/>
        <v>8</v>
      </c>
      <c r="AU8" s="408" t="str">
        <f t="shared" si="11"/>
        <v>Selby</v>
      </c>
      <c r="AX8" s="409" t="s">
        <v>71</v>
      </c>
      <c r="AY8" s="408">
        <f>VLOOKUP(AX8,'Rural 80'!$A$11:$BS$488,32,FALSE)</f>
        <v>28</v>
      </c>
      <c r="AZ8" s="408">
        <f t="array" ref="AZ8">INDEX(AY$1:AY$55,MATCH(SMALL(COUNTIF(AY$1:AY$55,"&lt;"&amp;AY$1:AY$55),ROW(AY8:AZ8)),COUNTIF(AY$1:AY$55,"&lt;"&amp;AY$1:AY$55),0))</f>
        <v>8</v>
      </c>
      <c r="BA8" s="408" t="str">
        <f t="array" ref="BA8">INDEX(AX$1:AX$55,SMALL(IF(AY$1:AY$55=AZ8,ROW(AY$1:AY$55)),COUNTIF(AZ$1:AZ8,AZ8)),1)</f>
        <v>North Dorset</v>
      </c>
      <c r="BB8" s="408">
        <f t="shared" si="12"/>
        <v>8</v>
      </c>
      <c r="BC8" s="408" t="str">
        <f t="shared" si="13"/>
        <v>North Dorset</v>
      </c>
      <c r="BF8" s="409" t="s">
        <v>71</v>
      </c>
      <c r="BG8" s="408">
        <f>VLOOKUP(BF8,'Rural 80'!$A$11:$BS$488,36,FALSE)</f>
        <v>23</v>
      </c>
      <c r="BH8" s="408">
        <f t="array" ref="BH8">INDEX(BG$1:BG$55,MATCH(SMALL(COUNTIF(BG$1:BG$55,"&lt;"&amp;BG$1:BG$55),ROW(BG8:BH8)),COUNTIF(BG$1:BG$55,"&lt;"&amp;BG$1:BG$55),0))</f>
        <v>8</v>
      </c>
      <c r="BI8" s="408" t="str">
        <f t="array" ref="BI8">INDEX(BF$1:BF$55,SMALL(IF(BG$1:BG$55=BH8,ROW(BG$1:BG$55)),COUNTIF(BH$1:BH8,BH8)),1)</f>
        <v>Forest of Dean</v>
      </c>
      <c r="BJ8" s="408">
        <f t="shared" si="14"/>
        <v>8</v>
      </c>
      <c r="BK8" s="408" t="str">
        <f t="shared" si="15"/>
        <v>Forest of Dean</v>
      </c>
      <c r="BN8" s="409" t="s">
        <v>71</v>
      </c>
      <c r="BO8" s="408">
        <f>VLOOKUP(BN8,'Rural 80'!$A$11:$BS$488,40,FALSE)</f>
        <v>27</v>
      </c>
      <c r="BP8" s="408">
        <f t="array" ref="BP8">INDEX(BO$1:BO$55,MATCH(SMALL(COUNTIF(BO$1:BO$55,"&lt;"&amp;BO$1:BO$55),ROW(BO8:BP8)),COUNTIF(BO$1:BO$55,"&lt;"&amp;BO$1:BO$55),0))</f>
        <v>8</v>
      </c>
      <c r="BQ8" s="408" t="str">
        <f t="array" ref="BQ8">INDEX(BN$1:BN$55,SMALL(IF(BO$1:BO$55=BP8,ROW(BO$1:BO$55)),COUNTIF(BP$1:BP8,BP8)),1)</f>
        <v>Mid Suffolk</v>
      </c>
      <c r="BR8" s="408">
        <f t="shared" si="16"/>
        <v>8</v>
      </c>
      <c r="BS8" s="408" t="str">
        <f t="shared" si="17"/>
        <v>Mid Suffolk</v>
      </c>
      <c r="BV8" s="409" t="s">
        <v>71</v>
      </c>
      <c r="BW8" s="408">
        <f>VLOOKUP(BV8,'Rural 80'!$A$11:$BS$488,44,FALSE)</f>
        <v>25</v>
      </c>
      <c r="BX8" s="408">
        <f t="array" ref="BX8">INDEX(BW$1:BW$55,MATCH(SMALL(COUNTIF(BW$1:BW$55,"&lt;"&amp;BW$1:BW$55),ROW(BW8:BX8)),COUNTIF(BW$1:BW$55,"&lt;"&amp;BW$1:BW$55),0))</f>
        <v>8</v>
      </c>
      <c r="BY8" s="408" t="str">
        <f t="array" ref="BY8">INDEX(BV$1:BV$55,SMALL(IF(BW$1:BW$55=BX8,ROW(BW$1:BW$55)),COUNTIF(BX$1:BX8,BX8)),1)</f>
        <v>North Norfolk</v>
      </c>
      <c r="BZ8" s="408">
        <f t="shared" si="18"/>
        <v>8</v>
      </c>
      <c r="CA8" s="408" t="str">
        <f t="shared" si="19"/>
        <v>North Norfolk</v>
      </c>
      <c r="CD8" s="409" t="s">
        <v>71</v>
      </c>
      <c r="CE8" s="408">
        <f>VLOOKUP(CD8,'Rural 80'!$A$11:$BS$488,48,FALSE)</f>
        <v>14</v>
      </c>
      <c r="CF8" s="408">
        <f t="array" ref="CF8">INDEX(CE$1:CE$55,MATCH(SMALL(COUNTIF(CE$1:CE$55,"&lt;"&amp;CE$1:CE$55),ROW(CE8:CF8)),COUNTIF(CE$1:CE$55,"&lt;"&amp;CE$1:CE$55),0))</f>
        <v>8</v>
      </c>
      <c r="CG8" s="408" t="str">
        <f t="array" ref="CG8">INDEX(CD$1:CD$55,SMALL(IF(CE$1:CE$55=CF8,ROW(CE$1:CE$55)),COUNTIF(CF$1:CF8,CF8)),1)</f>
        <v>Mid Suffolk</v>
      </c>
      <c r="CH8" s="408">
        <f t="shared" si="20"/>
        <v>8</v>
      </c>
      <c r="CI8" s="408" t="str">
        <f t="shared" si="21"/>
        <v>Mid Suffolk</v>
      </c>
      <c r="CL8" s="409" t="s">
        <v>71</v>
      </c>
      <c r="CM8" s="408">
        <f>VLOOKUP(CL8,'Rural 80'!$A$11:$BS$488,52,FALSE)</f>
        <v>5</v>
      </c>
      <c r="CN8" s="408">
        <f t="array" ref="CN8">INDEX(CM$1:CM$55,MATCH(SMALL(COUNTIF(CM$1:CM$55,"&lt;"&amp;CM$1:CM$55),ROW(CM8:CN8)),COUNTIF(CM$1:CM$55,"&lt;"&amp;CM$1:CM$55),0))</f>
        <v>8</v>
      </c>
      <c r="CO8" s="408" t="str">
        <f t="array" ref="CO8">INDEX(CL$1:CL$55,SMALL(IF(CM$1:CM$55=CN8,ROW(CM$1:CM$55)),COUNTIF(CN$1:CN8,CN8)),1)</f>
        <v>Babergh</v>
      </c>
      <c r="CP8" s="408">
        <f t="shared" si="22"/>
        <v>8</v>
      </c>
      <c r="CQ8" s="408" t="str">
        <f t="shared" si="23"/>
        <v>Babergh</v>
      </c>
      <c r="CT8" s="409" t="s">
        <v>71</v>
      </c>
      <c r="CU8" s="408" t="str">
        <f>VLOOKUP(CT8,'Rural 80'!$A$11:$BS$488,56,FALSE)</f>
        <v>9999</v>
      </c>
      <c r="CV8" s="408" t="str">
        <f t="array" ref="CV8">INDEX(CU$1:CU$55,MATCH(SMALL(COUNTIF(CU$1:CU$55,"&lt;"&amp;CU$1:CU$55),ROW(CU8:CV8)),COUNTIF(CU$1:CU$55,"&lt;"&amp;CU$1:CU$55),0))</f>
        <v>9999</v>
      </c>
      <c r="CW8" s="408" t="str">
        <f t="array" ref="CW8">INDEX(CT$1:CT$55,SMALL(IF(CU$1:CU$55=CV8,ROW(CU$1:CU$55)),COUNTIF(CV$1:CV8,CV8)),1)</f>
        <v>Craven</v>
      </c>
      <c r="CX8" s="408" t="str">
        <f t="shared" si="24"/>
        <v>no data</v>
      </c>
      <c r="CY8" s="408" t="str">
        <f t="shared" si="25"/>
        <v>Craven</v>
      </c>
      <c r="DB8" s="409" t="s">
        <v>71</v>
      </c>
      <c r="DC8" s="408" t="str">
        <f>VLOOKUP(DB8,'Rural 80'!$A$11:$BS$488,60,FALSE)</f>
        <v>9999</v>
      </c>
      <c r="DD8" s="408" t="str">
        <f t="array" ref="DD8">INDEX(DC$1:DC$55,MATCH(SMALL(COUNTIF(DC$1:DC$55,"&lt;"&amp;DC$1:DC$55),ROW(DC8:DD8)),COUNTIF(DC$1:DC$55,"&lt;"&amp;DC$1:DC$55),0))</f>
        <v>9999</v>
      </c>
      <c r="DE8" s="408" t="str">
        <f t="array" ref="DE8">INDEX(DB$1:DB$55,SMALL(IF(DC$1:DC$55=DD8,ROW(DC$1:DC$55)),COUNTIF(DD$1:DD8,DD8)),1)</f>
        <v>Craven</v>
      </c>
      <c r="DF8" s="408" t="str">
        <f t="shared" si="26"/>
        <v>no data</v>
      </c>
      <c r="DG8" s="408" t="str">
        <f t="shared" si="27"/>
        <v>Craven</v>
      </c>
      <c r="DJ8" s="409" t="s">
        <v>71</v>
      </c>
      <c r="DK8" s="408" t="str">
        <f>VLOOKUP(DJ8,'Rural 80'!$A$11:$BS$488,64,FALSE)</f>
        <v>9999</v>
      </c>
      <c r="DL8" s="408" t="str">
        <f t="array" ref="DL8">INDEX(DK$1:DK$55,MATCH(SMALL(COUNTIF(DK$1:DK$55,"&lt;"&amp;DK$1:DK$55),ROW(DK8:DL8)),COUNTIF(DK$1:DK$55,"&lt;"&amp;DK$1:DK$55),0))</f>
        <v>9999</v>
      </c>
      <c r="DM8" s="408" t="str">
        <f t="array" ref="DM8">INDEX(DJ$1:DJ$55,SMALL(IF(DK$1:DK$55=DL8,ROW(DK$1:DK$55)),COUNTIF(DL$1:DL8,DL8)),1)</f>
        <v>Craven</v>
      </c>
      <c r="DN8" s="408" t="str">
        <f t="shared" si="28"/>
        <v>no data</v>
      </c>
      <c r="DO8" s="408" t="str">
        <f t="shared" si="29"/>
        <v>Craven</v>
      </c>
      <c r="DR8" s="409" t="s">
        <v>71</v>
      </c>
      <c r="DS8" s="408" t="str">
        <f>VLOOKUP(DR8,'Rural 80'!$A$11:$BS$488,68,FALSE)</f>
        <v>9999</v>
      </c>
      <c r="DT8" s="408" t="str">
        <f t="array" ref="DT8">INDEX(DS$1:DS$55,MATCH(SMALL(COUNTIF(DS$1:DS$55,"&lt;"&amp;DS$1:DS$55),ROW(DS8:DT8)),COUNTIF(DS$1:DS$55,"&lt;"&amp;DS$1:DS$55),0))</f>
        <v>9999</v>
      </c>
      <c r="DU8" s="408" t="str">
        <f t="array" ref="DU8">INDEX(DR$1:DR$55,SMALL(IF(DS$1:DS$55=DT8,ROW(DS$1:DS$55)),COUNTIF(DT$1:DT8,DT8)),1)</f>
        <v>Craven</v>
      </c>
      <c r="DV8" s="408" t="str">
        <f t="shared" si="30"/>
        <v>no data</v>
      </c>
      <c r="DW8" s="408" t="str">
        <f t="shared" si="31"/>
        <v>Craven</v>
      </c>
    </row>
    <row r="9" spans="1:127" x14ac:dyDescent="0.25">
      <c r="B9" s="409" t="s">
        <v>77</v>
      </c>
      <c r="C9" s="408">
        <f>VLOOKUP(B9,'Rural 80'!$A$11:$BS$488,8,FALSE)</f>
        <v>39</v>
      </c>
      <c r="D9" s="408">
        <f t="array" ref="D9">INDEX(C$1:C$55,MATCH(SMALL(COUNTIF(C$1:C$55,"&lt;"&amp;C$1:C$55),ROW(C9:D9)),COUNTIF(C$1:C$55,"&lt;"&amp;C$1:C$55),0))</f>
        <v>9</v>
      </c>
      <c r="E9" s="408" t="str">
        <f t="array" ref="E9">INDEX(B$1:B$55,SMALL(IF(C$1:C$55=D9,ROW(C$1:C$55)),COUNTIF(D$1:D9,D9)),1)</f>
        <v>Copeland</v>
      </c>
      <c r="F9" s="408">
        <f t="shared" si="0"/>
        <v>9</v>
      </c>
      <c r="G9" s="408" t="str">
        <f t="shared" si="1"/>
        <v>Copeland</v>
      </c>
      <c r="J9" s="409" t="s">
        <v>77</v>
      </c>
      <c r="K9" s="408">
        <f>VLOOKUP(J9,'Rural 80'!$A$11:$BS$488,12,FALSE)</f>
        <v>43</v>
      </c>
      <c r="L9" s="408">
        <f t="array" ref="L9">INDEX(K$1:K$55,MATCH(SMALL(COUNTIF(K$1:K$55,"&lt;"&amp;K$1:K$55),ROW(K9:L9)),COUNTIF(K$1:K$55,"&lt;"&amp;K$1:K$55),0))</f>
        <v>9</v>
      </c>
      <c r="M9" s="408" t="str">
        <f t="array" ref="M9">INDEX(J$1:J$55,SMALL(IF(K$1:K$55=L9,ROW(K$1:K$55)),COUNTIF(L$1:L9,L9)),1)</f>
        <v>Hambleton</v>
      </c>
      <c r="N9" s="408">
        <f t="shared" si="2"/>
        <v>9</v>
      </c>
      <c r="O9" s="408" t="str">
        <f t="shared" si="3"/>
        <v>Hambleton</v>
      </c>
      <c r="R9" s="409" t="s">
        <v>77</v>
      </c>
      <c r="S9" s="408">
        <f>VLOOKUP(R9,'Rural 80'!$A$11:$BS$488,16,FALSE)</f>
        <v>37</v>
      </c>
      <c r="T9" s="408">
        <f t="array" ref="T9">INDEX(S$1:S$55,MATCH(SMALL(COUNTIF(S$1:S$55,"&lt;"&amp;S$1:S$55),ROW(S9:T9)),COUNTIF(S$1:S$55,"&lt;"&amp;S$1:S$55),0))</f>
        <v>9</v>
      </c>
      <c r="U9" s="408" t="str">
        <f t="array" ref="U9">INDEX(R$1:R$55,SMALL(IF(S$1:S$55=T9,ROW(S$1:S$55)),COUNTIF(T$1:T9,T9)),1)</f>
        <v>Purbeck</v>
      </c>
      <c r="V9" s="408">
        <f t="shared" si="4"/>
        <v>9</v>
      </c>
      <c r="W9" s="408" t="str">
        <f t="shared" si="5"/>
        <v>Purbeck</v>
      </c>
      <c r="Z9" s="409" t="s">
        <v>77</v>
      </c>
      <c r="AA9" s="408">
        <f>VLOOKUP(Z9,'Rural 80'!$A$11:$BS$488,20,FALSE)</f>
        <v>41</v>
      </c>
      <c r="AB9" s="408">
        <f t="array" ref="AB9">INDEX(AA$1:AA$55,MATCH(SMALL(COUNTIF(AA$1:AA$55,"&lt;"&amp;AA$1:AA$55),ROW(AA9:AB9)),COUNTIF(AA$1:AA$55,"&lt;"&amp;AA$1:AA$55),0))</f>
        <v>9</v>
      </c>
      <c r="AC9" s="408" t="str">
        <f t="array" ref="AC9">INDEX(Z$1:Z$55,SMALL(IF(AA$1:AA$55=AB9,ROW(AA$1:AA$55)),COUNTIF(AB$1:AB9,AB9)),1)</f>
        <v>Richmondshire</v>
      </c>
      <c r="AD9" s="408">
        <f t="shared" si="6"/>
        <v>9</v>
      </c>
      <c r="AE9" s="408" t="str">
        <f t="shared" si="7"/>
        <v>Richmondshire</v>
      </c>
      <c r="AH9" s="409" t="s">
        <v>77</v>
      </c>
      <c r="AI9" s="408">
        <f>VLOOKUP(AH9,'Rural 80'!$A$11:$BS$488,24,FALSE)</f>
        <v>32</v>
      </c>
      <c r="AJ9" s="408">
        <f t="array" ref="AJ9">INDEX(AI$1:AI$55,MATCH(SMALL(COUNTIF(AI$1:AI$55,"&lt;"&amp;AI$1:AI$55),ROW(AI9:AJ9)),COUNTIF(AI$1:AI$55,"&lt;"&amp;AI$1:AI$55),0))</f>
        <v>9</v>
      </c>
      <c r="AK9" s="408" t="str">
        <f t="array" ref="AK9">INDEX(AH$1:AH$55,SMALL(IF(AI$1:AI$55=AJ9,ROW(AI$1:AI$55)),COUNTIF(AJ$1:AJ9,AJ9)),1)</f>
        <v>Wealden</v>
      </c>
      <c r="AL9" s="408">
        <f t="shared" si="8"/>
        <v>9</v>
      </c>
      <c r="AM9" s="408" t="str">
        <f t="shared" si="9"/>
        <v>Wealden</v>
      </c>
      <c r="AP9" s="409" t="s">
        <v>77</v>
      </c>
      <c r="AQ9" s="408">
        <f>VLOOKUP(AP9,'Rural 80'!$A$11:$BS$488,28,FALSE)</f>
        <v>29</v>
      </c>
      <c r="AR9" s="408">
        <f t="array" ref="AR9">INDEX(AQ$1:AQ$55,MATCH(SMALL(COUNTIF(AQ$1:AQ$55,"&lt;"&amp;AQ$1:AQ$55),ROW(AQ9:AR9)),COUNTIF(AQ$1:AQ$55,"&lt;"&amp;AQ$1:AQ$55),0))</f>
        <v>9</v>
      </c>
      <c r="AS9" s="408" t="str">
        <f t="array" ref="AS9">INDEX(AP$1:AP$55,SMALL(IF(AQ$1:AQ$55=AR9,ROW(AQ$1:AQ$55)),COUNTIF(AR$1:AR9,AR9)),1)</f>
        <v>Forest of Dean</v>
      </c>
      <c r="AT9" s="408">
        <f t="shared" si="10"/>
        <v>9</v>
      </c>
      <c r="AU9" s="408" t="str">
        <f t="shared" si="11"/>
        <v>Forest of Dean</v>
      </c>
      <c r="AX9" s="409" t="s">
        <v>77</v>
      </c>
      <c r="AY9" s="408">
        <f>VLOOKUP(AX9,'Rural 80'!$A$11:$BS$488,32,FALSE)</f>
        <v>27</v>
      </c>
      <c r="AZ9" s="408">
        <f t="array" ref="AZ9">INDEX(AY$1:AY$55,MATCH(SMALL(COUNTIF(AY$1:AY$55,"&lt;"&amp;AY$1:AY$55),ROW(AY9:AZ9)),COUNTIF(AY$1:AY$55,"&lt;"&amp;AY$1:AY$55),0))</f>
        <v>9</v>
      </c>
      <c r="BA9" s="408" t="str">
        <f t="array" ref="BA9">INDEX(AX$1:AX$55,SMALL(IF(AY$1:AY$55=AZ9,ROW(AY$1:AY$55)),COUNTIF(AZ$1:AZ9,AZ9)),1)</f>
        <v>Ribble Valley</v>
      </c>
      <c r="BB9" s="408">
        <f t="shared" si="12"/>
        <v>9</v>
      </c>
      <c r="BC9" s="408" t="str">
        <f t="shared" si="13"/>
        <v>Ribble Valley</v>
      </c>
      <c r="BF9" s="409" t="s">
        <v>77</v>
      </c>
      <c r="BG9" s="408">
        <f>VLOOKUP(BF9,'Rural 80'!$A$11:$BS$488,36,FALSE)</f>
        <v>33</v>
      </c>
      <c r="BH9" s="408">
        <f t="array" ref="BH9">INDEX(BG$1:BG$55,MATCH(SMALL(COUNTIF(BG$1:BG$55,"&lt;"&amp;BG$1:BG$55),ROW(BG9:BH9)),COUNTIF(BG$1:BG$55,"&lt;"&amp;BG$1:BG$55),0))</f>
        <v>9</v>
      </c>
      <c r="BI9" s="408" t="str">
        <f t="array" ref="BI9">INDEX(BF$1:BF$55,SMALL(IF(BG$1:BG$55=BH9,ROW(BG$1:BG$55)),COUNTIF(BH$1:BH9,BH9)),1)</f>
        <v>Harborough</v>
      </c>
      <c r="BJ9" s="408">
        <f t="shared" si="14"/>
        <v>9</v>
      </c>
      <c r="BK9" s="408" t="str">
        <f t="shared" si="15"/>
        <v>Harborough</v>
      </c>
      <c r="BN9" s="409" t="s">
        <v>77</v>
      </c>
      <c r="BO9" s="408">
        <f>VLOOKUP(BN9,'Rural 80'!$A$11:$BS$488,40,FALSE)</f>
        <v>48</v>
      </c>
      <c r="BP9" s="408">
        <f t="array" ref="BP9">INDEX(BO$1:BO$55,MATCH(SMALL(COUNTIF(BO$1:BO$55,"&lt;"&amp;BO$1:BO$55),ROW(BO9:BP9)),COUNTIF(BO$1:BO$55,"&lt;"&amp;BO$1:BO$55),0))</f>
        <v>9</v>
      </c>
      <c r="BQ9" s="408" t="str">
        <f t="array" ref="BQ9">INDEX(BN$1:BN$55,SMALL(IF(BO$1:BO$55=BP9,ROW(BO$1:BO$55)),COUNTIF(BP$1:BP9,BP9)),1)</f>
        <v>Hambleton</v>
      </c>
      <c r="BR9" s="408">
        <f t="shared" si="16"/>
        <v>9</v>
      </c>
      <c r="BS9" s="408" t="str">
        <f t="shared" si="17"/>
        <v>Hambleton</v>
      </c>
      <c r="BV9" s="409" t="s">
        <v>77</v>
      </c>
      <c r="BW9" s="408">
        <f>VLOOKUP(BV9,'Rural 80'!$A$11:$BS$488,44,FALSE)</f>
        <v>48</v>
      </c>
      <c r="BX9" s="408">
        <f t="array" ref="BX9">INDEX(BW$1:BW$55,MATCH(SMALL(COUNTIF(BW$1:BW$55,"&lt;"&amp;BW$1:BW$55),ROW(BW9:BX9)),COUNTIF(BW$1:BW$55,"&lt;"&amp;BW$1:BW$55),0))</f>
        <v>9</v>
      </c>
      <c r="BY9" s="408" t="str">
        <f t="array" ref="BY9">INDEX(BV$1:BV$55,SMALL(IF(BW$1:BW$55=BX9,ROW(BW$1:BW$55)),COUNTIF(BX$1:BX9,BX9)),1)</f>
        <v>Mid Suffolk</v>
      </c>
      <c r="BZ9" s="408">
        <f t="shared" si="18"/>
        <v>9</v>
      </c>
      <c r="CA9" s="408" t="str">
        <f t="shared" si="19"/>
        <v>Mid Suffolk</v>
      </c>
      <c r="CD9" s="409" t="s">
        <v>77</v>
      </c>
      <c r="CE9" s="408">
        <f>VLOOKUP(CD9,'Rural 80'!$A$11:$BS$488,48,FALSE)</f>
        <v>46</v>
      </c>
      <c r="CF9" s="408">
        <f t="array" ref="CF9">INDEX(CE$1:CE$55,MATCH(SMALL(COUNTIF(CE$1:CE$55,"&lt;"&amp;CE$1:CE$55),ROW(CE9:CF9)),COUNTIF(CE$1:CE$55,"&lt;"&amp;CE$1:CE$55),0))</f>
        <v>9</v>
      </c>
      <c r="CG9" s="408" t="str">
        <f t="array" ref="CG9">INDEX(CD$1:CD$55,SMALL(IF(CE$1:CE$55=CF9,ROW(CE$1:CE$55)),COUNTIF(CF$1:CF9,CF9)),1)</f>
        <v>Hambleton</v>
      </c>
      <c r="CH9" s="408">
        <f t="shared" si="20"/>
        <v>9</v>
      </c>
      <c r="CI9" s="408" t="str">
        <f t="shared" si="21"/>
        <v>Hambleton</v>
      </c>
      <c r="CL9" s="409" t="s">
        <v>77</v>
      </c>
      <c r="CM9" s="408">
        <f>VLOOKUP(CL9,'Rural 80'!$A$11:$BS$488,52,FALSE)</f>
        <v>44</v>
      </c>
      <c r="CN9" s="408">
        <f t="array" ref="CN9">INDEX(CM$1:CM$55,MATCH(SMALL(COUNTIF(CM$1:CM$55,"&lt;"&amp;CM$1:CM$55),ROW(CM9:CN9)),COUNTIF(CM$1:CM$55,"&lt;"&amp;CM$1:CM$55),0))</f>
        <v>9</v>
      </c>
      <c r="CO9" s="408" t="str">
        <f t="array" ref="CO9">INDEX(CL$1:CL$55,SMALL(IF(CM$1:CM$55=CN9,ROW(CM$1:CM$55)),COUNTIF(CN$1:CN9,CN9)),1)</f>
        <v>Mid Suffolk</v>
      </c>
      <c r="CP9" s="408">
        <f t="shared" si="22"/>
        <v>9</v>
      </c>
      <c r="CQ9" s="408" t="str">
        <f t="shared" si="23"/>
        <v>Mid Suffolk</v>
      </c>
      <c r="CT9" s="409" t="s">
        <v>77</v>
      </c>
      <c r="CU9" s="408" t="str">
        <f>VLOOKUP(CT9,'Rural 80'!$A$11:$BS$488,56,FALSE)</f>
        <v>9999</v>
      </c>
      <c r="CV9" s="408" t="str">
        <f t="array" ref="CV9">INDEX(CU$1:CU$55,MATCH(SMALL(COUNTIF(CU$1:CU$55,"&lt;"&amp;CU$1:CU$55),ROW(CU9:CV9)),COUNTIF(CU$1:CU$55,"&lt;"&amp;CU$1:CU$55),0))</f>
        <v>9999</v>
      </c>
      <c r="CW9" s="408" t="str">
        <f t="array" ref="CW9">INDEX(CT$1:CT$55,SMALL(IF(CU$1:CU$55=CV9,ROW(CU$1:CU$55)),COUNTIF(CV$1:CV9,CV9)),1)</f>
        <v>Daventry</v>
      </c>
      <c r="CX9" s="408" t="str">
        <f t="shared" si="24"/>
        <v>no data</v>
      </c>
      <c r="CY9" s="408" t="str">
        <f t="shared" si="25"/>
        <v>Daventry</v>
      </c>
      <c r="DB9" s="409" t="s">
        <v>77</v>
      </c>
      <c r="DC9" s="408" t="str">
        <f>VLOOKUP(DB9,'Rural 80'!$A$11:$BS$488,60,FALSE)</f>
        <v>9999</v>
      </c>
      <c r="DD9" s="408" t="str">
        <f t="array" ref="DD9">INDEX(DC$1:DC$55,MATCH(SMALL(COUNTIF(DC$1:DC$55,"&lt;"&amp;DC$1:DC$55),ROW(DC9:DD9)),COUNTIF(DC$1:DC$55,"&lt;"&amp;DC$1:DC$55),0))</f>
        <v>9999</v>
      </c>
      <c r="DE9" s="408" t="str">
        <f t="array" ref="DE9">INDEX(DB$1:DB$55,SMALL(IF(DC$1:DC$55=DD9,ROW(DC$1:DC$55)),COUNTIF(DD$1:DD9,DD9)),1)</f>
        <v>Daventry</v>
      </c>
      <c r="DF9" s="408" t="str">
        <f t="shared" si="26"/>
        <v>no data</v>
      </c>
      <c r="DG9" s="408" t="str">
        <f t="shared" si="27"/>
        <v>Daventry</v>
      </c>
      <c r="DJ9" s="409" t="s">
        <v>77</v>
      </c>
      <c r="DK9" s="408" t="str">
        <f>VLOOKUP(DJ9,'Rural 80'!$A$11:$BS$488,64,FALSE)</f>
        <v>9999</v>
      </c>
      <c r="DL9" s="408" t="str">
        <f t="array" ref="DL9">INDEX(DK$1:DK$55,MATCH(SMALL(COUNTIF(DK$1:DK$55,"&lt;"&amp;DK$1:DK$55),ROW(DK9:DL9)),COUNTIF(DK$1:DK$55,"&lt;"&amp;DK$1:DK$55),0))</f>
        <v>9999</v>
      </c>
      <c r="DM9" s="408" t="str">
        <f t="array" ref="DM9">INDEX(DJ$1:DJ$55,SMALL(IF(DK$1:DK$55=DL9,ROW(DK$1:DK$55)),COUNTIF(DL$1:DL9,DL9)),1)</f>
        <v>Daventry</v>
      </c>
      <c r="DN9" s="408" t="str">
        <f t="shared" si="28"/>
        <v>no data</v>
      </c>
      <c r="DO9" s="408" t="str">
        <f t="shared" si="29"/>
        <v>Daventry</v>
      </c>
      <c r="DR9" s="409" t="s">
        <v>77</v>
      </c>
      <c r="DS9" s="408" t="str">
        <f>VLOOKUP(DR9,'Rural 80'!$A$11:$BS$488,68,FALSE)</f>
        <v>9999</v>
      </c>
      <c r="DT9" s="408" t="str">
        <f t="array" ref="DT9">INDEX(DS$1:DS$55,MATCH(SMALL(COUNTIF(DS$1:DS$55,"&lt;"&amp;DS$1:DS$55),ROW(DS9:DT9)),COUNTIF(DS$1:DS$55,"&lt;"&amp;DS$1:DS$55),0))</f>
        <v>9999</v>
      </c>
      <c r="DU9" s="408" t="str">
        <f t="array" ref="DU9">INDEX(DR$1:DR$55,SMALL(IF(DS$1:DS$55=DT9,ROW(DS$1:DS$55)),COUNTIF(DT$1:DT9,DT9)),1)</f>
        <v>Daventry</v>
      </c>
      <c r="DV9" s="408" t="str">
        <f t="shared" si="30"/>
        <v>no data</v>
      </c>
      <c r="DW9" s="408" t="str">
        <f t="shared" si="31"/>
        <v>Daventry</v>
      </c>
    </row>
    <row r="10" spans="1:127" x14ac:dyDescent="0.25">
      <c r="B10" s="409" t="s">
        <v>79</v>
      </c>
      <c r="C10" s="408">
        <f>VLOOKUP(B10,'Rural 80'!$A$11:$BS$488,8,FALSE)</f>
        <v>7</v>
      </c>
      <c r="D10" s="408">
        <f t="array" ref="D10">INDEX(C$1:C$55,MATCH(SMALL(COUNTIF(C$1:C$55,"&lt;"&amp;C$1:C$55),ROW(C10:D10)),COUNTIF(C$1:C$55,"&lt;"&amp;C$1:C$55),0))</f>
        <v>10</v>
      </c>
      <c r="E10" s="408" t="str">
        <f t="array" ref="E10">INDEX(B$1:B$55,SMALL(IF(C$1:C$55=D10,ROW(C$1:C$55)),COUNTIF(D$1:D10,D10)),1)</f>
        <v>Hambleton</v>
      </c>
      <c r="F10" s="408">
        <f t="shared" si="0"/>
        <v>10</v>
      </c>
      <c r="G10" s="408" t="str">
        <f t="shared" si="1"/>
        <v>Hambleton</v>
      </c>
      <c r="J10" s="409" t="s">
        <v>79</v>
      </c>
      <c r="K10" s="408">
        <f>VLOOKUP(J10,'Rural 80'!$A$11:$BS$488,12,FALSE)</f>
        <v>3</v>
      </c>
      <c r="L10" s="408">
        <f t="array" ref="L10">INDEX(K$1:K$55,MATCH(SMALL(COUNTIF(K$1:K$55,"&lt;"&amp;K$1:K$55),ROW(K10:L10)),COUNTIF(K$1:K$55,"&lt;"&amp;K$1:K$55),0))</f>
        <v>9</v>
      </c>
      <c r="M10" s="408" t="str">
        <f t="array" ref="M10">INDEX(J$1:J$55,SMALL(IF(K$1:K$55=L10,ROW(K$1:K$55)),COUNTIF(L$1:L10,L10)),1)</f>
        <v>West Lindsey</v>
      </c>
      <c r="N10" s="408">
        <f t="shared" si="2"/>
        <v>9</v>
      </c>
      <c r="O10" s="408" t="str">
        <f t="shared" si="3"/>
        <v>West Lindsey</v>
      </c>
      <c r="R10" s="409" t="s">
        <v>79</v>
      </c>
      <c r="S10" s="408">
        <f>VLOOKUP(R10,'Rural 80'!$A$11:$BS$488,16,FALSE)</f>
        <v>6</v>
      </c>
      <c r="T10" s="408">
        <f t="array" ref="T10">INDEX(S$1:S$55,MATCH(SMALL(COUNTIF(S$1:S$55,"&lt;"&amp;S$1:S$55),ROW(S10:T10)),COUNTIF(S$1:S$55,"&lt;"&amp;S$1:S$55),0))</f>
        <v>10</v>
      </c>
      <c r="U10" s="408" t="str">
        <f t="array" ref="U10">INDEX(R$1:R$55,SMALL(IF(S$1:S$55=T10,ROW(S$1:S$55)),COUNTIF(T$1:T10,T10)),1)</f>
        <v>West Lindsey</v>
      </c>
      <c r="V10" s="408">
        <f t="shared" si="4"/>
        <v>10</v>
      </c>
      <c r="W10" s="408" t="str">
        <f t="shared" si="5"/>
        <v>West Lindsey</v>
      </c>
      <c r="Z10" s="409" t="s">
        <v>79</v>
      </c>
      <c r="AA10" s="408">
        <f>VLOOKUP(Z10,'Rural 80'!$A$11:$BS$488,20,FALSE)</f>
        <v>2</v>
      </c>
      <c r="AB10" s="408">
        <f t="array" ref="AB10">INDEX(AA$1:AA$55,MATCH(SMALL(COUNTIF(AA$1:AA$55,"&lt;"&amp;AA$1:AA$55),ROW(AA10:AB10)),COUNTIF(AA$1:AA$55,"&lt;"&amp;AA$1:AA$55),0))</f>
        <v>10</v>
      </c>
      <c r="AC10" s="408" t="str">
        <f t="array" ref="AC10">INDEX(Z$1:Z$55,SMALL(IF(AA$1:AA$55=AB10,ROW(AA$1:AA$55)),COUNTIF(AB$1:AB10,AB10)),1)</f>
        <v>Torridge</v>
      </c>
      <c r="AD10" s="408">
        <f t="shared" si="6"/>
        <v>10</v>
      </c>
      <c r="AE10" s="408" t="str">
        <f t="shared" si="7"/>
        <v>Torridge</v>
      </c>
      <c r="AH10" s="409" t="s">
        <v>79</v>
      </c>
      <c r="AI10" s="408">
        <f>VLOOKUP(AH10,'Rural 80'!$A$11:$BS$488,24,FALSE)</f>
        <v>10</v>
      </c>
      <c r="AJ10" s="408">
        <f t="array" ref="AJ10">INDEX(AI$1:AI$55,MATCH(SMALL(COUNTIF(AI$1:AI$55,"&lt;"&amp;AI$1:AI$55),ROW(AI10:AJ10)),COUNTIF(AI$1:AI$55,"&lt;"&amp;AI$1:AI$55),0))</f>
        <v>10</v>
      </c>
      <c r="AK10" s="408" t="str">
        <f t="array" ref="AK10">INDEX(AH$1:AH$55,SMALL(IF(AI$1:AI$55=AJ10,ROW(AI$1:AI$55)),COUNTIF(AJ$1:AJ10,AJ10)),1)</f>
        <v>Derbyshire Dales</v>
      </c>
      <c r="AL10" s="408">
        <f t="shared" si="8"/>
        <v>10</v>
      </c>
      <c r="AM10" s="408" t="str">
        <f t="shared" si="9"/>
        <v>Derbyshire Dales</v>
      </c>
      <c r="AP10" s="409" t="s">
        <v>79</v>
      </c>
      <c r="AQ10" s="408">
        <f>VLOOKUP(AP10,'Rural 80'!$A$11:$BS$488,28,FALSE)</f>
        <v>7</v>
      </c>
      <c r="AR10" s="408">
        <f t="array" ref="AR10">INDEX(AQ$1:AQ$55,MATCH(SMALL(COUNTIF(AQ$1:AQ$55,"&lt;"&amp;AQ$1:AQ$55),ROW(AQ10:AR10)),COUNTIF(AQ$1:AQ$55,"&lt;"&amp;AQ$1:AQ$55),0))</f>
        <v>10</v>
      </c>
      <c r="AS10" s="408" t="str">
        <f t="array" ref="AS10">INDEX(AP$1:AP$55,SMALL(IF(AQ$1:AQ$55=AR10,ROW(AQ$1:AQ$55)),COUNTIF(AR$1:AR10,AR10)),1)</f>
        <v>West Dorset</v>
      </c>
      <c r="AT10" s="408">
        <f t="shared" si="10"/>
        <v>10</v>
      </c>
      <c r="AU10" s="408" t="str">
        <f t="shared" si="11"/>
        <v>West Dorset</v>
      </c>
      <c r="AX10" s="409" t="s">
        <v>79</v>
      </c>
      <c r="AY10" s="408">
        <f>VLOOKUP(AX10,'Rural 80'!$A$11:$BS$488,32,FALSE)</f>
        <v>5</v>
      </c>
      <c r="AZ10" s="408">
        <f t="array" ref="AZ10">INDEX(AY$1:AY$55,MATCH(SMALL(COUNTIF(AY$1:AY$55,"&lt;"&amp;AY$1:AY$55),ROW(AY10:AZ10)),COUNTIF(AY$1:AY$55,"&lt;"&amp;AY$1:AY$55),0))</f>
        <v>10</v>
      </c>
      <c r="BA10" s="408" t="str">
        <f t="array" ref="BA10">INDEX(AX$1:AX$55,SMALL(IF(AY$1:AY$55=AZ10,ROW(AY$1:AY$55)),COUNTIF(AZ$1:AZ10,AZ10)),1)</f>
        <v>West Lindsey</v>
      </c>
      <c r="BB10" s="408">
        <f t="shared" si="12"/>
        <v>10</v>
      </c>
      <c r="BC10" s="408" t="str">
        <f t="shared" si="13"/>
        <v>West Lindsey</v>
      </c>
      <c r="BF10" s="409" t="s">
        <v>79</v>
      </c>
      <c r="BG10" s="408">
        <f>VLOOKUP(BF10,'Rural 80'!$A$11:$BS$488,36,FALSE)</f>
        <v>5</v>
      </c>
      <c r="BH10" s="408">
        <f t="array" ref="BH10">INDEX(BG$1:BG$55,MATCH(SMALL(COUNTIF(BG$1:BG$55,"&lt;"&amp;BG$1:BG$55),ROW(BG10:BH10)),COUNTIF(BG$1:BG$55,"&lt;"&amp;BG$1:BG$55),0))</f>
        <v>10</v>
      </c>
      <c r="BI10" s="408" t="str">
        <f t="array" ref="BI10">INDEX(BF$1:BF$55,SMALL(IF(BG$1:BG$55=BH10,ROW(BG$1:BG$55)),COUNTIF(BH$1:BH10,BH10)),1)</f>
        <v>Richmondshire</v>
      </c>
      <c r="BJ10" s="408">
        <f t="shared" si="14"/>
        <v>10</v>
      </c>
      <c r="BK10" s="408" t="str">
        <f t="shared" si="15"/>
        <v>Richmondshire</v>
      </c>
      <c r="BN10" s="409" t="s">
        <v>79</v>
      </c>
      <c r="BO10" s="408">
        <f>VLOOKUP(BN10,'Rural 80'!$A$11:$BS$488,40,FALSE)</f>
        <v>22</v>
      </c>
      <c r="BP10" s="408">
        <f t="array" ref="BP10">INDEX(BO$1:BO$55,MATCH(SMALL(COUNTIF(BO$1:BO$55,"&lt;"&amp;BO$1:BO$55),ROW(BO10:BP10)),COUNTIF(BO$1:BO$55,"&lt;"&amp;BO$1:BO$55),0))</f>
        <v>10</v>
      </c>
      <c r="BQ10" s="408" t="str">
        <f t="array" ref="BQ10">INDEX(BN$1:BN$55,SMALL(IF(BO$1:BO$55=BP10,ROW(BO$1:BO$55)),COUNTIF(BP$1:BP10,BP10)),1)</f>
        <v>Teignbridge</v>
      </c>
      <c r="BR10" s="408">
        <f t="shared" si="16"/>
        <v>10</v>
      </c>
      <c r="BS10" s="408" t="str">
        <f t="shared" si="17"/>
        <v>Teignbridge</v>
      </c>
      <c r="BV10" s="409" t="s">
        <v>79</v>
      </c>
      <c r="BW10" s="408">
        <f>VLOOKUP(BV10,'Rural 80'!$A$11:$BS$488,44,FALSE)</f>
        <v>11</v>
      </c>
      <c r="BX10" s="408">
        <f t="array" ref="BX10">INDEX(BW$1:BW$55,MATCH(SMALL(COUNTIF(BW$1:BW$55,"&lt;"&amp;BW$1:BW$55),ROW(BW10:BX10)),COUNTIF(BW$1:BW$55,"&lt;"&amp;BW$1:BW$55),0))</f>
        <v>10</v>
      </c>
      <c r="BY10" s="408" t="str">
        <f t="array" ref="BY10">INDEX(BV$1:BV$55,SMALL(IF(BW$1:BW$55=BX10,ROW(BW$1:BW$55)),COUNTIF(BX$1:BX10,BX10)),1)</f>
        <v>Teignbridge</v>
      </c>
      <c r="BZ10" s="408">
        <f t="shared" si="18"/>
        <v>10</v>
      </c>
      <c r="CA10" s="408" t="str">
        <f t="shared" si="19"/>
        <v>Teignbridge</v>
      </c>
      <c r="CD10" s="409" t="s">
        <v>79</v>
      </c>
      <c r="CE10" s="408">
        <f>VLOOKUP(CD10,'Rural 80'!$A$11:$BS$488,48,FALSE)</f>
        <v>27</v>
      </c>
      <c r="CF10" s="408">
        <f t="array" ref="CF10">INDEX(CE$1:CE$55,MATCH(SMALL(COUNTIF(CE$1:CE$55,"&lt;"&amp;CE$1:CE$55),ROW(CE10:CF10)),COUNTIF(CE$1:CE$55,"&lt;"&amp;CE$1:CE$55),0))</f>
        <v>10</v>
      </c>
      <c r="CG10" s="408" t="str">
        <f t="array" ref="CG10">INDEX(CD$1:CD$55,SMALL(IF(CE$1:CE$55=CF10,ROW(CE$1:CE$55)),COUNTIF(CF$1:CF10,CF10)),1)</f>
        <v>Babergh</v>
      </c>
      <c r="CH10" s="408">
        <f t="shared" si="20"/>
        <v>10</v>
      </c>
      <c r="CI10" s="408" t="str">
        <f t="shared" si="21"/>
        <v>Babergh</v>
      </c>
      <c r="CL10" s="409" t="s">
        <v>79</v>
      </c>
      <c r="CM10" s="408">
        <f>VLOOKUP(CL10,'Rural 80'!$A$11:$BS$488,52,FALSE)</f>
        <v>1</v>
      </c>
      <c r="CN10" s="408">
        <f t="array" ref="CN10">INDEX(CM$1:CM$55,MATCH(SMALL(COUNTIF(CM$1:CM$55,"&lt;"&amp;CM$1:CM$55),ROW(CM10:CN10)),COUNTIF(CM$1:CM$55,"&lt;"&amp;CM$1:CM$55),0))</f>
        <v>10</v>
      </c>
      <c r="CO10" s="408" t="str">
        <f t="array" ref="CO10">INDEX(CL$1:CL$55,SMALL(IF(CM$1:CM$55=CN10,ROW(CM$1:CM$55)),COUNTIF(CN$1:CN10,CN10)),1)</f>
        <v>Allerdale</v>
      </c>
      <c r="CP10" s="408">
        <f t="shared" si="22"/>
        <v>10</v>
      </c>
      <c r="CQ10" s="408" t="str">
        <f t="shared" si="23"/>
        <v>Allerdale</v>
      </c>
      <c r="CT10" s="409" t="s">
        <v>79</v>
      </c>
      <c r="CU10" s="408" t="str">
        <f>VLOOKUP(CT10,'Rural 80'!$A$11:$BS$488,56,FALSE)</f>
        <v>9999</v>
      </c>
      <c r="CV10" s="408" t="str">
        <f t="array" ref="CV10">INDEX(CU$1:CU$55,MATCH(SMALL(COUNTIF(CU$1:CU$55,"&lt;"&amp;CU$1:CU$55),ROW(CU10:CV10)),COUNTIF(CU$1:CU$55,"&lt;"&amp;CU$1:CU$55),0))</f>
        <v>9999</v>
      </c>
      <c r="CW10" s="408" t="str">
        <f t="array" ref="CW10">INDEX(CT$1:CT$55,SMALL(IF(CU$1:CU$55=CV10,ROW(CU$1:CU$55)),COUNTIF(CV$1:CV10,CV10)),1)</f>
        <v>Derbyshire Dales</v>
      </c>
      <c r="CX10" s="408" t="str">
        <f t="shared" si="24"/>
        <v>no data</v>
      </c>
      <c r="CY10" s="408" t="str">
        <f t="shared" si="25"/>
        <v>Derbyshire Dales</v>
      </c>
      <c r="DB10" s="409" t="s">
        <v>79</v>
      </c>
      <c r="DC10" s="408" t="str">
        <f>VLOOKUP(DB10,'Rural 80'!$A$11:$BS$488,60,FALSE)</f>
        <v>9999</v>
      </c>
      <c r="DD10" s="408" t="str">
        <f t="array" ref="DD10">INDEX(DC$1:DC$55,MATCH(SMALL(COUNTIF(DC$1:DC$55,"&lt;"&amp;DC$1:DC$55),ROW(DC10:DD10)),COUNTIF(DC$1:DC$55,"&lt;"&amp;DC$1:DC$55),0))</f>
        <v>9999</v>
      </c>
      <c r="DE10" s="408" t="str">
        <f t="array" ref="DE10">INDEX(DB$1:DB$55,SMALL(IF(DC$1:DC$55=DD10,ROW(DC$1:DC$55)),COUNTIF(DD$1:DD10,DD10)),1)</f>
        <v>Derbyshire Dales</v>
      </c>
      <c r="DF10" s="408" t="str">
        <f t="shared" si="26"/>
        <v>no data</v>
      </c>
      <c r="DG10" s="408" t="str">
        <f t="shared" si="27"/>
        <v>Derbyshire Dales</v>
      </c>
      <c r="DJ10" s="409" t="s">
        <v>79</v>
      </c>
      <c r="DK10" s="408" t="str">
        <f>VLOOKUP(DJ10,'Rural 80'!$A$11:$BS$488,64,FALSE)</f>
        <v>9999</v>
      </c>
      <c r="DL10" s="408" t="str">
        <f t="array" ref="DL10">INDEX(DK$1:DK$55,MATCH(SMALL(COUNTIF(DK$1:DK$55,"&lt;"&amp;DK$1:DK$55),ROW(DK10:DL10)),COUNTIF(DK$1:DK$55,"&lt;"&amp;DK$1:DK$55),0))</f>
        <v>9999</v>
      </c>
      <c r="DM10" s="408" t="str">
        <f t="array" ref="DM10">INDEX(DJ$1:DJ$55,SMALL(IF(DK$1:DK$55=DL10,ROW(DK$1:DK$55)),COUNTIF(DL$1:DL10,DL10)),1)</f>
        <v>Derbyshire Dales</v>
      </c>
      <c r="DN10" s="408" t="str">
        <f t="shared" si="28"/>
        <v>no data</v>
      </c>
      <c r="DO10" s="408" t="str">
        <f t="shared" si="29"/>
        <v>Derbyshire Dales</v>
      </c>
      <c r="DR10" s="409" t="s">
        <v>79</v>
      </c>
      <c r="DS10" s="408" t="str">
        <f>VLOOKUP(DR10,'Rural 80'!$A$11:$BS$488,68,FALSE)</f>
        <v>9999</v>
      </c>
      <c r="DT10" s="408" t="str">
        <f t="array" ref="DT10">INDEX(DS$1:DS$55,MATCH(SMALL(COUNTIF(DS$1:DS$55,"&lt;"&amp;DS$1:DS$55),ROW(DS10:DT10)),COUNTIF(DS$1:DS$55,"&lt;"&amp;DS$1:DS$55),0))</f>
        <v>9999</v>
      </c>
      <c r="DU10" s="408" t="str">
        <f t="array" ref="DU10">INDEX(DR$1:DR$55,SMALL(IF(DS$1:DS$55=DT10,ROW(DS$1:DS$55)),COUNTIF(DT$1:DT10,DT10)),1)</f>
        <v>Derbyshire Dales</v>
      </c>
      <c r="DV10" s="408" t="str">
        <f t="shared" si="30"/>
        <v>no data</v>
      </c>
      <c r="DW10" s="408" t="str">
        <f t="shared" si="31"/>
        <v>Derbyshire Dales</v>
      </c>
    </row>
    <row r="11" spans="1:127" x14ac:dyDescent="0.25">
      <c r="B11" s="409" t="s">
        <v>85</v>
      </c>
      <c r="C11" s="408">
        <f>VLOOKUP(B11,'Rural 80'!$A$11:$BS$488,8,FALSE)</f>
        <v>55</v>
      </c>
      <c r="D11" s="408">
        <f t="array" ref="D11">INDEX(C$1:C$55,MATCH(SMALL(COUNTIF(C$1:C$55,"&lt;"&amp;C$1:C$55),ROW(C11:D11)),COUNTIF(C$1:C$55,"&lt;"&amp;C$1:C$55),0))</f>
        <v>11</v>
      </c>
      <c r="E11" s="408" t="str">
        <f t="array" ref="E11">INDEX(B$1:B$55,SMALL(IF(C$1:C$55=D11,ROW(C$1:C$55)),COUNTIF(D$1:D11,D11)),1)</f>
        <v>South Norfolk</v>
      </c>
      <c r="F11" s="408">
        <f t="shared" si="0"/>
        <v>11</v>
      </c>
      <c r="G11" s="408" t="str">
        <f t="shared" si="1"/>
        <v>South Norfolk</v>
      </c>
      <c r="J11" s="409" t="s">
        <v>85</v>
      </c>
      <c r="K11" s="408">
        <f>VLOOKUP(J11,'Rural 80'!$A$11:$BS$488,12,FALSE)</f>
        <v>55</v>
      </c>
      <c r="L11" s="408">
        <f t="array" ref="L11">INDEX(K$1:K$55,MATCH(SMALL(COUNTIF(K$1:K$55,"&lt;"&amp;K$1:K$55),ROW(K11:L11)),COUNTIF(K$1:K$55,"&lt;"&amp;K$1:K$55),0))</f>
        <v>11</v>
      </c>
      <c r="M11" s="408" t="str">
        <f t="array" ref="M11">INDEX(J$1:J$55,SMALL(IF(K$1:K$55=L11,ROW(K$1:K$55)),COUNTIF(L$1:L11,L11)),1)</f>
        <v>Ribble Valley</v>
      </c>
      <c r="N11" s="408">
        <f t="shared" si="2"/>
        <v>11</v>
      </c>
      <c r="O11" s="408" t="str">
        <f t="shared" si="3"/>
        <v>Ribble Valley</v>
      </c>
      <c r="R11" s="409" t="s">
        <v>85</v>
      </c>
      <c r="S11" s="408">
        <f>VLOOKUP(R11,'Rural 80'!$A$11:$BS$488,16,FALSE)</f>
        <v>55</v>
      </c>
      <c r="T11" s="408">
        <f t="array" ref="T11">INDEX(S$1:S$55,MATCH(SMALL(COUNTIF(S$1:S$55,"&lt;"&amp;S$1:S$55),ROW(S11:T11)),COUNTIF(S$1:S$55,"&lt;"&amp;S$1:S$55),0))</f>
        <v>11</v>
      </c>
      <c r="U11" s="408" t="str">
        <f t="array" ref="U11">INDEX(R$1:R$55,SMALL(IF(S$1:S$55=T11,ROW(S$1:S$55)),COUNTIF(T$1:T11,T11)),1)</f>
        <v>Selby</v>
      </c>
      <c r="V11" s="408">
        <f t="shared" si="4"/>
        <v>11</v>
      </c>
      <c r="W11" s="408" t="str">
        <f t="shared" si="5"/>
        <v>Selby</v>
      </c>
      <c r="Z11" s="409" t="s">
        <v>85</v>
      </c>
      <c r="AA11" s="408">
        <f>VLOOKUP(Z11,'Rural 80'!$A$11:$BS$488,20,FALSE)</f>
        <v>51</v>
      </c>
      <c r="AB11" s="408">
        <f t="array" ref="AB11">INDEX(AA$1:AA$55,MATCH(SMALL(COUNTIF(AA$1:AA$55,"&lt;"&amp;AA$1:AA$55),ROW(AA11:AB11)),COUNTIF(AA$1:AA$55,"&lt;"&amp;AA$1:AA$55),0))</f>
        <v>11</v>
      </c>
      <c r="AC11" s="408" t="str">
        <f t="array" ref="AC11">INDEX(Z$1:Z$55,SMALL(IF(AA$1:AA$55=AB11,ROW(AA$1:AA$55)),COUNTIF(AB$1:AB11,AB11)),1)</f>
        <v>South Hams</v>
      </c>
      <c r="AD11" s="408">
        <f t="shared" si="6"/>
        <v>11</v>
      </c>
      <c r="AE11" s="408" t="str">
        <f t="shared" si="7"/>
        <v>South Hams</v>
      </c>
      <c r="AH11" s="409" t="s">
        <v>85</v>
      </c>
      <c r="AI11" s="408">
        <f>VLOOKUP(AH11,'Rural 80'!$A$11:$BS$488,24,FALSE)</f>
        <v>55</v>
      </c>
      <c r="AJ11" s="408">
        <f t="array" ref="AJ11">INDEX(AI$1:AI$55,MATCH(SMALL(COUNTIF(AI$1:AI$55,"&lt;"&amp;AI$1:AI$55),ROW(AI11:AJ11)),COUNTIF(AI$1:AI$55,"&lt;"&amp;AI$1:AI$55),0))</f>
        <v>11</v>
      </c>
      <c r="AK11" s="408" t="str">
        <f t="array" ref="AK11">INDEX(AH$1:AH$55,SMALL(IF(AI$1:AI$55=AJ11,ROW(AI$1:AI$55)),COUNTIF(AJ$1:AJ11,AJ11)),1)</f>
        <v>Ribble Valley</v>
      </c>
      <c r="AL11" s="408">
        <f t="shared" si="8"/>
        <v>11</v>
      </c>
      <c r="AM11" s="408" t="str">
        <f t="shared" si="9"/>
        <v>Ribble Valley</v>
      </c>
      <c r="AP11" s="409" t="s">
        <v>85</v>
      </c>
      <c r="AQ11" s="408">
        <f>VLOOKUP(AP11,'Rural 80'!$A$11:$BS$488,28,FALSE)</f>
        <v>55</v>
      </c>
      <c r="AR11" s="408">
        <f t="array" ref="AR11">INDEX(AQ$1:AQ$55,MATCH(SMALL(COUNTIF(AQ$1:AQ$55,"&lt;"&amp;AQ$1:AQ$55),ROW(AQ11:AR11)),COUNTIF(AQ$1:AQ$55,"&lt;"&amp;AQ$1:AQ$55),0))</f>
        <v>11</v>
      </c>
      <c r="AS11" s="408" t="str">
        <f t="array" ref="AS11">INDEX(AP$1:AP$55,SMALL(IF(AQ$1:AQ$55=AR11,ROW(AQ$1:AQ$55)),COUNTIF(AR$1:AR11,AR11)),1)</f>
        <v>South Northamptonshire</v>
      </c>
      <c r="AT11" s="408">
        <f t="shared" si="10"/>
        <v>11</v>
      </c>
      <c r="AU11" s="408" t="str">
        <f t="shared" si="11"/>
        <v>South Northamptonshire</v>
      </c>
      <c r="AX11" s="409" t="s">
        <v>85</v>
      </c>
      <c r="AY11" s="408">
        <f>VLOOKUP(AX11,'Rural 80'!$A$11:$BS$488,32,FALSE)</f>
        <v>55</v>
      </c>
      <c r="AZ11" s="408">
        <f t="array" ref="AZ11">INDEX(AY$1:AY$55,MATCH(SMALL(COUNTIF(AY$1:AY$55,"&lt;"&amp;AY$1:AY$55),ROW(AY11:AZ11)),COUNTIF(AY$1:AY$55,"&lt;"&amp;AY$1:AY$55),0))</f>
        <v>11</v>
      </c>
      <c r="BA11" s="408" t="str">
        <f t="array" ref="BA11">INDEX(AX$1:AX$55,SMALL(IF(AY$1:AY$55=AZ11,ROW(AY$1:AY$55)),COUNTIF(AZ$1:AZ11,AZ11)),1)</f>
        <v>Hambleton</v>
      </c>
      <c r="BB11" s="408">
        <f t="shared" si="12"/>
        <v>11</v>
      </c>
      <c r="BC11" s="408" t="str">
        <f t="shared" si="13"/>
        <v>Hambleton</v>
      </c>
      <c r="BF11" s="409" t="s">
        <v>85</v>
      </c>
      <c r="BG11" s="408">
        <f>VLOOKUP(BF11,'Rural 80'!$A$11:$BS$488,36,FALSE)</f>
        <v>53</v>
      </c>
      <c r="BH11" s="408">
        <f t="array" ref="BH11">INDEX(BG$1:BG$55,MATCH(SMALL(COUNTIF(BG$1:BG$55,"&lt;"&amp;BG$1:BG$55),ROW(BG11:BH11)),COUNTIF(BG$1:BG$55,"&lt;"&amp;BG$1:BG$55),0))</f>
        <v>11</v>
      </c>
      <c r="BI11" s="408" t="str">
        <f t="array" ref="BI11">INDEX(BF$1:BF$55,SMALL(IF(BG$1:BG$55=BH11,ROW(BG$1:BG$55)),COUNTIF(BH$1:BH11,BH11)),1)</f>
        <v>Hambleton</v>
      </c>
      <c r="BJ11" s="408">
        <f t="shared" si="14"/>
        <v>11</v>
      </c>
      <c r="BK11" s="408" t="str">
        <f t="shared" si="15"/>
        <v>Hambleton</v>
      </c>
      <c r="BN11" s="409" t="s">
        <v>85</v>
      </c>
      <c r="BO11" s="408">
        <f>VLOOKUP(BN11,'Rural 80'!$A$11:$BS$488,40,FALSE)</f>
        <v>35</v>
      </c>
      <c r="BP11" s="408">
        <f t="array" ref="BP11">INDEX(BO$1:BO$55,MATCH(SMALL(COUNTIF(BO$1:BO$55,"&lt;"&amp;BO$1:BO$55),ROW(BO11:BP11)),COUNTIF(BO$1:BO$55,"&lt;"&amp;BO$1:BO$55),0))</f>
        <v>11</v>
      </c>
      <c r="BQ11" s="408" t="str">
        <f t="array" ref="BQ11">INDEX(BN$1:BN$55,SMALL(IF(BO$1:BO$55=BP11,ROW(BO$1:BO$55)),COUNTIF(BP$1:BP11,BP11)),1)</f>
        <v>Uttlesford</v>
      </c>
      <c r="BR11" s="408">
        <f t="shared" si="16"/>
        <v>11</v>
      </c>
      <c r="BS11" s="408" t="str">
        <f t="shared" si="17"/>
        <v>Uttlesford</v>
      </c>
      <c r="BV11" s="409" t="s">
        <v>85</v>
      </c>
      <c r="BW11" s="408">
        <f>VLOOKUP(BV11,'Rural 80'!$A$11:$BS$488,44,FALSE)</f>
        <v>35</v>
      </c>
      <c r="BX11" s="408">
        <f t="array" ref="BX11">INDEX(BW$1:BW$55,MATCH(SMALL(COUNTIF(BW$1:BW$55,"&lt;"&amp;BW$1:BW$55),ROW(BW11:BX11)),COUNTIF(BW$1:BW$55,"&lt;"&amp;BW$1:BW$55),0))</f>
        <v>11</v>
      </c>
      <c r="BY11" s="408" t="str">
        <f t="array" ref="BY11">INDEX(BV$1:BV$55,SMALL(IF(BW$1:BW$55=BX11,ROW(BW$1:BW$55)),COUNTIF(BX$1:BX11,BX11)),1)</f>
        <v>Copeland</v>
      </c>
      <c r="BZ11" s="408">
        <f t="shared" si="18"/>
        <v>11</v>
      </c>
      <c r="CA11" s="408" t="str">
        <f t="shared" si="19"/>
        <v>Copeland</v>
      </c>
      <c r="CD11" s="409" t="s">
        <v>85</v>
      </c>
      <c r="CE11" s="408">
        <f>VLOOKUP(CD11,'Rural 80'!$A$11:$BS$488,48,FALSE)</f>
        <v>36</v>
      </c>
      <c r="CF11" s="408">
        <f t="array" ref="CF11">INDEX(CE$1:CE$55,MATCH(SMALL(COUNTIF(CE$1:CE$55,"&lt;"&amp;CE$1:CE$55),ROW(CE11:CF11)),COUNTIF(CE$1:CE$55,"&lt;"&amp;CE$1:CE$55),0))</f>
        <v>11</v>
      </c>
      <c r="CG11" s="408" t="str">
        <f t="array" ref="CG11">INDEX(CD$1:CD$55,SMALL(IF(CE$1:CE$55=CF11,ROW(CE$1:CE$55)),COUNTIF(CF$1:CF11,CF11)),1)</f>
        <v>Teignbridge</v>
      </c>
      <c r="CH11" s="408">
        <f t="shared" si="20"/>
        <v>11</v>
      </c>
      <c r="CI11" s="408" t="str">
        <f t="shared" si="21"/>
        <v>Teignbridge</v>
      </c>
      <c r="CL11" s="409" t="s">
        <v>85</v>
      </c>
      <c r="CM11" s="408">
        <f>VLOOKUP(CL11,'Rural 80'!$A$11:$BS$488,52,FALSE)</f>
        <v>33</v>
      </c>
      <c r="CN11" s="408">
        <f t="array" ref="CN11">INDEX(CM$1:CM$55,MATCH(SMALL(COUNTIF(CM$1:CM$55,"&lt;"&amp;CM$1:CM$55),ROW(CM11:CN11)),COUNTIF(CM$1:CM$55,"&lt;"&amp;CM$1:CM$55),0))</f>
        <v>11</v>
      </c>
      <c r="CO11" s="408" t="str">
        <f t="array" ref="CO11">INDEX(CL$1:CL$55,SMALL(IF(CM$1:CM$55=CN11,ROW(CM$1:CM$55)),COUNTIF(CN$1:CN11,CN11)),1)</f>
        <v>West Lindsey</v>
      </c>
      <c r="CP11" s="408">
        <f t="shared" si="22"/>
        <v>11</v>
      </c>
      <c r="CQ11" s="408" t="str">
        <f t="shared" si="23"/>
        <v>West Lindsey</v>
      </c>
      <c r="CT11" s="409" t="s">
        <v>85</v>
      </c>
      <c r="CU11" s="408" t="str">
        <f>VLOOKUP(CT11,'Rural 80'!$A$11:$BS$488,56,FALSE)</f>
        <v>9999</v>
      </c>
      <c r="CV11" s="408" t="str">
        <f t="array" ref="CV11">INDEX(CU$1:CU$55,MATCH(SMALL(COUNTIF(CU$1:CU$55,"&lt;"&amp;CU$1:CU$55),ROW(CU11:CV11)),COUNTIF(CU$1:CU$55,"&lt;"&amp;CU$1:CU$55),0))</f>
        <v>9999</v>
      </c>
      <c r="CW11" s="408" t="str">
        <f t="array" ref="CW11">INDEX(CT$1:CT$55,SMALL(IF(CU$1:CU$55=CV11,ROW(CU$1:CU$55)),COUNTIF(CV$1:CV11,CV11)),1)</f>
        <v>East Cambridgeshire</v>
      </c>
      <c r="CX11" s="408" t="str">
        <f t="shared" si="24"/>
        <v>no data</v>
      </c>
      <c r="CY11" s="408" t="str">
        <f t="shared" si="25"/>
        <v>East Cambridgeshire</v>
      </c>
      <c r="DB11" s="409" t="s">
        <v>85</v>
      </c>
      <c r="DC11" s="408" t="str">
        <f>VLOOKUP(DB11,'Rural 80'!$A$11:$BS$488,60,FALSE)</f>
        <v>9999</v>
      </c>
      <c r="DD11" s="408" t="str">
        <f t="array" ref="DD11">INDEX(DC$1:DC$55,MATCH(SMALL(COUNTIF(DC$1:DC$55,"&lt;"&amp;DC$1:DC$55),ROW(DC11:DD11)),COUNTIF(DC$1:DC$55,"&lt;"&amp;DC$1:DC$55),0))</f>
        <v>9999</v>
      </c>
      <c r="DE11" s="408" t="str">
        <f t="array" ref="DE11">INDEX(DB$1:DB$55,SMALL(IF(DC$1:DC$55=DD11,ROW(DC$1:DC$55)),COUNTIF(DD$1:DD11,DD11)),1)</f>
        <v>East Cambridgeshire</v>
      </c>
      <c r="DF11" s="408" t="str">
        <f t="shared" si="26"/>
        <v>no data</v>
      </c>
      <c r="DG11" s="408" t="str">
        <f t="shared" si="27"/>
        <v>East Cambridgeshire</v>
      </c>
      <c r="DJ11" s="409" t="s">
        <v>85</v>
      </c>
      <c r="DK11" s="408" t="str">
        <f>VLOOKUP(DJ11,'Rural 80'!$A$11:$BS$488,64,FALSE)</f>
        <v>9999</v>
      </c>
      <c r="DL11" s="408" t="str">
        <f t="array" ref="DL11">INDEX(DK$1:DK$55,MATCH(SMALL(COUNTIF(DK$1:DK$55,"&lt;"&amp;DK$1:DK$55),ROW(DK11:DL11)),COUNTIF(DK$1:DK$55,"&lt;"&amp;DK$1:DK$55),0))</f>
        <v>9999</v>
      </c>
      <c r="DM11" s="408" t="str">
        <f t="array" ref="DM11">INDEX(DJ$1:DJ$55,SMALL(IF(DK$1:DK$55=DL11,ROW(DK$1:DK$55)),COUNTIF(DL$1:DL11,DL11)),1)</f>
        <v>East Cambridgeshire</v>
      </c>
      <c r="DN11" s="408" t="str">
        <f t="shared" si="28"/>
        <v>no data</v>
      </c>
      <c r="DO11" s="408" t="str">
        <f t="shared" si="29"/>
        <v>East Cambridgeshire</v>
      </c>
      <c r="DR11" s="409" t="s">
        <v>85</v>
      </c>
      <c r="DS11" s="408" t="str">
        <f>VLOOKUP(DR11,'Rural 80'!$A$11:$BS$488,68,FALSE)</f>
        <v>9999</v>
      </c>
      <c r="DT11" s="408" t="str">
        <f t="array" ref="DT11">INDEX(DS$1:DS$55,MATCH(SMALL(COUNTIF(DS$1:DS$55,"&lt;"&amp;DS$1:DS$55),ROW(DS11:DT11)),COUNTIF(DS$1:DS$55,"&lt;"&amp;DS$1:DS$55),0))</f>
        <v>9999</v>
      </c>
      <c r="DU11" s="408" t="str">
        <f t="array" ref="DU11">INDEX(DR$1:DR$55,SMALL(IF(DS$1:DS$55=DT11,ROW(DS$1:DS$55)),COUNTIF(DT$1:DT11,DT11)),1)</f>
        <v>East Cambridgeshire</v>
      </c>
      <c r="DV11" s="408" t="str">
        <f t="shared" si="30"/>
        <v>no data</v>
      </c>
      <c r="DW11" s="408" t="str">
        <f t="shared" si="31"/>
        <v>East Cambridgeshire</v>
      </c>
    </row>
    <row r="12" spans="1:127" x14ac:dyDescent="0.25">
      <c r="B12" s="409" t="s">
        <v>90</v>
      </c>
      <c r="C12" s="408">
        <f>VLOOKUP(B12,'Rural 80'!$A$11:$BS$488,8,FALSE)</f>
        <v>27</v>
      </c>
      <c r="D12" s="408">
        <f t="array" ref="D12">INDEX(C$1:C$55,MATCH(SMALL(COUNTIF(C$1:C$55,"&lt;"&amp;C$1:C$55),ROW(C12:D12)),COUNTIF(C$1:C$55,"&lt;"&amp;C$1:C$55),0))</f>
        <v>12</v>
      </c>
      <c r="E12" s="408" t="str">
        <f t="array" ref="E12">INDEX(B$1:B$55,SMALL(IF(C$1:C$55=D12,ROW(C$1:C$55)),COUNTIF(D$1:D12,D12)),1)</f>
        <v>Ribble Valley</v>
      </c>
      <c r="F12" s="408">
        <f t="shared" si="0"/>
        <v>12</v>
      </c>
      <c r="G12" s="408" t="str">
        <f t="shared" si="1"/>
        <v>Ribble Valley</v>
      </c>
      <c r="J12" s="409" t="s">
        <v>90</v>
      </c>
      <c r="K12" s="408">
        <f>VLOOKUP(J12,'Rural 80'!$A$11:$BS$488,12,FALSE)</f>
        <v>28</v>
      </c>
      <c r="L12" s="408">
        <f t="array" ref="L12">INDEX(K$1:K$55,MATCH(SMALL(COUNTIF(K$1:K$55,"&lt;"&amp;K$1:K$55),ROW(K12:L12)),COUNTIF(K$1:K$55,"&lt;"&amp;K$1:K$55),0))</f>
        <v>12</v>
      </c>
      <c r="M12" s="408" t="str">
        <f t="array" ref="M12">INDEX(J$1:J$55,SMALL(IF(K$1:K$55=L12,ROW(K$1:K$55)),COUNTIF(L$1:L12,L12)),1)</f>
        <v>Isle of Wight</v>
      </c>
      <c r="N12" s="408">
        <f t="shared" si="2"/>
        <v>12</v>
      </c>
      <c r="O12" s="408" t="str">
        <f t="shared" si="3"/>
        <v>Isle of Wight</v>
      </c>
      <c r="R12" s="409" t="s">
        <v>90</v>
      </c>
      <c r="S12" s="408">
        <f>VLOOKUP(R12,'Rural 80'!$A$11:$BS$488,16,FALSE)</f>
        <v>25</v>
      </c>
      <c r="T12" s="408">
        <f t="array" ref="T12">INDEX(S$1:S$55,MATCH(SMALL(COUNTIF(S$1:S$55,"&lt;"&amp;S$1:S$55),ROW(S12:T12)),COUNTIF(S$1:S$55,"&lt;"&amp;S$1:S$55),0))</f>
        <v>12</v>
      </c>
      <c r="U12" s="408" t="str">
        <f t="array" ref="U12">INDEX(R$1:R$55,SMALL(IF(S$1:S$55=T12,ROW(S$1:S$55)),COUNTIF(T$1:T12,T12)),1)</f>
        <v>Ryedale</v>
      </c>
      <c r="V12" s="408">
        <f t="shared" si="4"/>
        <v>12</v>
      </c>
      <c r="W12" s="408" t="str">
        <f t="shared" si="5"/>
        <v>Ryedale</v>
      </c>
      <c r="Z12" s="409" t="s">
        <v>90</v>
      </c>
      <c r="AA12" s="408">
        <f>VLOOKUP(Z12,'Rural 80'!$A$11:$BS$488,20,FALSE)</f>
        <v>24</v>
      </c>
      <c r="AB12" s="408">
        <f t="array" ref="AB12">INDEX(AA$1:AA$55,MATCH(SMALL(COUNTIF(AA$1:AA$55,"&lt;"&amp;AA$1:AA$55),ROW(AA12:AB12)),COUNTIF(AA$1:AA$55,"&lt;"&amp;AA$1:AA$55),0))</f>
        <v>12</v>
      </c>
      <c r="AC12" s="408" t="str">
        <f t="array" ref="AC12">INDEX(Z$1:Z$55,SMALL(IF(AA$1:AA$55=AB12,ROW(AA$1:AA$55)),COUNTIF(AB$1:AB12,AB12)),1)</f>
        <v>Craven</v>
      </c>
      <c r="AD12" s="408">
        <f t="shared" si="6"/>
        <v>12</v>
      </c>
      <c r="AE12" s="408" t="str">
        <f t="shared" si="7"/>
        <v>Craven</v>
      </c>
      <c r="AH12" s="409" t="s">
        <v>90</v>
      </c>
      <c r="AI12" s="408">
        <f>VLOOKUP(AH12,'Rural 80'!$A$11:$BS$488,24,FALSE)</f>
        <v>25</v>
      </c>
      <c r="AJ12" s="408">
        <f t="array" ref="AJ12">INDEX(AI$1:AI$55,MATCH(SMALL(COUNTIF(AI$1:AI$55,"&lt;"&amp;AI$1:AI$55),ROW(AI12:AJ12)),COUNTIF(AI$1:AI$55,"&lt;"&amp;AI$1:AI$55),0))</f>
        <v>12</v>
      </c>
      <c r="AK12" s="408" t="str">
        <f t="array" ref="AK12">INDEX(AH$1:AH$55,SMALL(IF(AI$1:AI$55=AJ12,ROW(AI$1:AI$55)),COUNTIF(AJ$1:AJ12,AJ12)),1)</f>
        <v>Harborough</v>
      </c>
      <c r="AL12" s="408">
        <f t="shared" si="8"/>
        <v>12</v>
      </c>
      <c r="AM12" s="408" t="str">
        <f t="shared" si="9"/>
        <v>Harborough</v>
      </c>
      <c r="AP12" s="409" t="s">
        <v>90</v>
      </c>
      <c r="AQ12" s="408">
        <f>VLOOKUP(AP12,'Rural 80'!$A$11:$BS$488,28,FALSE)</f>
        <v>22</v>
      </c>
      <c r="AR12" s="408">
        <f t="array" ref="AR12">INDEX(AQ$1:AQ$55,MATCH(SMALL(COUNTIF(AQ$1:AQ$55,"&lt;"&amp;AQ$1:AQ$55),ROW(AQ12:AR12)),COUNTIF(AQ$1:AQ$55,"&lt;"&amp;AQ$1:AQ$55),0))</f>
        <v>12</v>
      </c>
      <c r="AS12" s="408" t="str">
        <f t="array" ref="AS12">INDEX(AP$1:AP$55,SMALL(IF(AQ$1:AQ$55=AR12,ROW(AQ$1:AQ$55)),COUNTIF(AR$1:AR12,AR12)),1)</f>
        <v>Rutland</v>
      </c>
      <c r="AT12" s="408">
        <f t="shared" si="10"/>
        <v>12</v>
      </c>
      <c r="AU12" s="408" t="str">
        <f t="shared" si="11"/>
        <v>Rutland</v>
      </c>
      <c r="AX12" s="409" t="s">
        <v>90</v>
      </c>
      <c r="AY12" s="408">
        <f>VLOOKUP(AX12,'Rural 80'!$A$11:$BS$488,32,FALSE)</f>
        <v>18</v>
      </c>
      <c r="AZ12" s="408">
        <f t="array" ref="AZ12">INDEX(AY$1:AY$55,MATCH(SMALL(COUNTIF(AY$1:AY$55,"&lt;"&amp;AY$1:AY$55),ROW(AY12:AZ12)),COUNTIF(AY$1:AY$55,"&lt;"&amp;AY$1:AY$55),0))</f>
        <v>12</v>
      </c>
      <c r="BA12" s="408" t="str">
        <f t="array" ref="BA12">INDEX(AX$1:AX$55,SMALL(IF(AY$1:AY$55=AZ12,ROW(AY$1:AY$55)),COUNTIF(AZ$1:AZ12,AZ12)),1)</f>
        <v>Selby</v>
      </c>
      <c r="BB12" s="408">
        <f t="shared" si="12"/>
        <v>12</v>
      </c>
      <c r="BC12" s="408" t="str">
        <f t="shared" si="13"/>
        <v>Selby</v>
      </c>
      <c r="BF12" s="409" t="s">
        <v>90</v>
      </c>
      <c r="BG12" s="408">
        <f>VLOOKUP(BF12,'Rural 80'!$A$11:$BS$488,36,FALSE)</f>
        <v>28</v>
      </c>
      <c r="BH12" s="408">
        <f t="array" ref="BH12">INDEX(BG$1:BG$55,MATCH(SMALL(COUNTIF(BG$1:BG$55,"&lt;"&amp;BG$1:BG$55),ROW(BG12:BH12)),COUNTIF(BG$1:BG$55,"&lt;"&amp;BG$1:BG$55),0))</f>
        <v>12</v>
      </c>
      <c r="BI12" s="408" t="str">
        <f t="array" ref="BI12">INDEX(BF$1:BF$55,SMALL(IF(BG$1:BG$55=BH12,ROW(BG$1:BG$55)),COUNTIF(BH$1:BH12,BH12)),1)</f>
        <v>West Lindsey</v>
      </c>
      <c r="BJ12" s="408">
        <f t="shared" si="14"/>
        <v>12</v>
      </c>
      <c r="BK12" s="408" t="str">
        <f t="shared" si="15"/>
        <v>West Lindsey</v>
      </c>
      <c r="BN12" s="409" t="s">
        <v>90</v>
      </c>
      <c r="BO12" s="408">
        <f>VLOOKUP(BN12,'Rural 80'!$A$11:$BS$488,40,FALSE)</f>
        <v>36</v>
      </c>
      <c r="BP12" s="408">
        <f t="array" ref="BP12">INDEX(BO$1:BO$55,MATCH(SMALL(COUNTIF(BO$1:BO$55,"&lt;"&amp;BO$1:BO$55),ROW(BO12:BP12)),COUNTIF(BO$1:BO$55,"&lt;"&amp;BO$1:BO$55),0))</f>
        <v>12</v>
      </c>
      <c r="BQ12" s="408" t="str">
        <f t="array" ref="BQ12">INDEX(BN$1:BN$55,SMALL(IF(BO$1:BO$55=BP12,ROW(BO$1:BO$55)),COUNTIF(BP$1:BP12,BP12)),1)</f>
        <v>Copeland</v>
      </c>
      <c r="BR12" s="408">
        <f t="shared" si="16"/>
        <v>12</v>
      </c>
      <c r="BS12" s="408" t="str">
        <f t="shared" si="17"/>
        <v>Copeland</v>
      </c>
      <c r="BV12" s="409" t="s">
        <v>90</v>
      </c>
      <c r="BW12" s="408">
        <f>VLOOKUP(BV12,'Rural 80'!$A$11:$BS$488,44,FALSE)</f>
        <v>39</v>
      </c>
      <c r="BX12" s="408">
        <f t="array" ref="BX12">INDEX(BW$1:BW$55,MATCH(SMALL(COUNTIF(BW$1:BW$55,"&lt;"&amp;BW$1:BW$55),ROW(BW12:BX12)),COUNTIF(BW$1:BW$55,"&lt;"&amp;BW$1:BW$55),0))</f>
        <v>11</v>
      </c>
      <c r="BY12" s="408" t="str">
        <f t="array" ref="BY12">INDEX(BV$1:BV$55,SMALL(IF(BW$1:BW$55=BX12,ROW(BW$1:BW$55)),COUNTIF(BX$1:BX12,BX12)),1)</f>
        <v>Derbyshire Dales</v>
      </c>
      <c r="BZ12" s="408">
        <f t="shared" si="18"/>
        <v>11</v>
      </c>
      <c r="CA12" s="408" t="str">
        <f t="shared" si="19"/>
        <v>Derbyshire Dales</v>
      </c>
      <c r="CD12" s="409" t="s">
        <v>90</v>
      </c>
      <c r="CE12" s="408">
        <f>VLOOKUP(CD12,'Rural 80'!$A$11:$BS$488,48,FALSE)</f>
        <v>33</v>
      </c>
      <c r="CF12" s="408">
        <f t="array" ref="CF12">INDEX(CE$1:CE$55,MATCH(SMALL(COUNTIF(CE$1:CE$55,"&lt;"&amp;CE$1:CE$55),ROW(CE12:CF12)),COUNTIF(CE$1:CE$55,"&lt;"&amp;CE$1:CE$55),0))</f>
        <v>12</v>
      </c>
      <c r="CG12" s="408" t="str">
        <f t="array" ref="CG12">INDEX(CD$1:CD$55,SMALL(IF(CE$1:CE$55=CF12,ROW(CE$1:CE$55)),COUNTIF(CF$1:CF12,CF12)),1)</f>
        <v>Isle of Wight</v>
      </c>
      <c r="CH12" s="408">
        <f t="shared" si="20"/>
        <v>12</v>
      </c>
      <c r="CI12" s="408" t="str">
        <f t="shared" si="21"/>
        <v>Isle of Wight</v>
      </c>
      <c r="CL12" s="409" t="s">
        <v>90</v>
      </c>
      <c r="CM12" s="408">
        <f>VLOOKUP(CL12,'Rural 80'!$A$11:$BS$488,52,FALSE)</f>
        <v>30</v>
      </c>
      <c r="CN12" s="408">
        <f t="array" ref="CN12">INDEX(CM$1:CM$55,MATCH(SMALL(COUNTIF(CM$1:CM$55,"&lt;"&amp;CM$1:CM$55),ROW(CM12:CN12)),COUNTIF(CM$1:CM$55,"&lt;"&amp;CM$1:CM$55),0))</f>
        <v>12</v>
      </c>
      <c r="CO12" s="408" t="str">
        <f t="array" ref="CO12">INDEX(CL$1:CL$55,SMALL(IF(CM$1:CM$55=CN12,ROW(CM$1:CM$55)),COUNTIF(CN$1:CN12,CN12)),1)</f>
        <v>West Devon</v>
      </c>
      <c r="CP12" s="408">
        <f t="shared" si="22"/>
        <v>12</v>
      </c>
      <c r="CQ12" s="408" t="str">
        <f t="shared" si="23"/>
        <v>West Devon</v>
      </c>
      <c r="CT12" s="409" t="s">
        <v>90</v>
      </c>
      <c r="CU12" s="408" t="str">
        <f>VLOOKUP(CT12,'Rural 80'!$A$11:$BS$488,56,FALSE)</f>
        <v>9999</v>
      </c>
      <c r="CV12" s="408" t="str">
        <f t="array" ref="CV12">INDEX(CU$1:CU$55,MATCH(SMALL(COUNTIF(CU$1:CU$55,"&lt;"&amp;CU$1:CU$55),ROW(CU12:CV12)),COUNTIF(CU$1:CU$55,"&lt;"&amp;CU$1:CU$55),0))</f>
        <v>9999</v>
      </c>
      <c r="CW12" s="408" t="str">
        <f t="array" ref="CW12">INDEX(CT$1:CT$55,SMALL(IF(CU$1:CU$55=CV12,ROW(CU$1:CU$55)),COUNTIF(CV$1:CV12,CV12)),1)</f>
        <v>East Lindsey</v>
      </c>
      <c r="CX12" s="408" t="str">
        <f t="shared" si="24"/>
        <v>no data</v>
      </c>
      <c r="CY12" s="408" t="str">
        <f t="shared" si="25"/>
        <v>East Lindsey</v>
      </c>
      <c r="DB12" s="409" t="s">
        <v>90</v>
      </c>
      <c r="DC12" s="408" t="str">
        <f>VLOOKUP(DB12,'Rural 80'!$A$11:$BS$488,60,FALSE)</f>
        <v>9999</v>
      </c>
      <c r="DD12" s="408" t="str">
        <f t="array" ref="DD12">INDEX(DC$1:DC$55,MATCH(SMALL(COUNTIF(DC$1:DC$55,"&lt;"&amp;DC$1:DC$55),ROW(DC12:DD12)),COUNTIF(DC$1:DC$55,"&lt;"&amp;DC$1:DC$55),0))</f>
        <v>9999</v>
      </c>
      <c r="DE12" s="408" t="str">
        <f t="array" ref="DE12">INDEX(DB$1:DB$55,SMALL(IF(DC$1:DC$55=DD12,ROW(DC$1:DC$55)),COUNTIF(DD$1:DD12,DD12)),1)</f>
        <v>East Lindsey</v>
      </c>
      <c r="DF12" s="408" t="str">
        <f t="shared" si="26"/>
        <v>no data</v>
      </c>
      <c r="DG12" s="408" t="str">
        <f t="shared" si="27"/>
        <v>East Lindsey</v>
      </c>
      <c r="DJ12" s="409" t="s">
        <v>90</v>
      </c>
      <c r="DK12" s="408" t="str">
        <f>VLOOKUP(DJ12,'Rural 80'!$A$11:$BS$488,64,FALSE)</f>
        <v>9999</v>
      </c>
      <c r="DL12" s="408" t="str">
        <f t="array" ref="DL12">INDEX(DK$1:DK$55,MATCH(SMALL(COUNTIF(DK$1:DK$55,"&lt;"&amp;DK$1:DK$55),ROW(DK12:DL12)),COUNTIF(DK$1:DK$55,"&lt;"&amp;DK$1:DK$55),0))</f>
        <v>9999</v>
      </c>
      <c r="DM12" s="408" t="str">
        <f t="array" ref="DM12">INDEX(DJ$1:DJ$55,SMALL(IF(DK$1:DK$55=DL12,ROW(DK$1:DK$55)),COUNTIF(DL$1:DL12,DL12)),1)</f>
        <v>East Lindsey</v>
      </c>
      <c r="DN12" s="408" t="str">
        <f t="shared" si="28"/>
        <v>no data</v>
      </c>
      <c r="DO12" s="408" t="str">
        <f t="shared" si="29"/>
        <v>East Lindsey</v>
      </c>
      <c r="DR12" s="409" t="s">
        <v>90</v>
      </c>
      <c r="DS12" s="408" t="str">
        <f>VLOOKUP(DR12,'Rural 80'!$A$11:$BS$488,68,FALSE)</f>
        <v>9999</v>
      </c>
      <c r="DT12" s="408" t="str">
        <f t="array" ref="DT12">INDEX(DS$1:DS$55,MATCH(SMALL(COUNTIF(DS$1:DS$55,"&lt;"&amp;DS$1:DS$55),ROW(DS12:DT12)),COUNTIF(DS$1:DS$55,"&lt;"&amp;DS$1:DS$55),0))</f>
        <v>9999</v>
      </c>
      <c r="DU12" s="408" t="str">
        <f t="array" ref="DU12">INDEX(DR$1:DR$55,SMALL(IF(DS$1:DS$55=DT12,ROW(DS$1:DS$55)),COUNTIF(DT$1:DT12,DT12)),1)</f>
        <v>East Lindsey</v>
      </c>
      <c r="DV12" s="408" t="str">
        <f t="shared" si="30"/>
        <v>no data</v>
      </c>
      <c r="DW12" s="408" t="str">
        <f t="shared" si="31"/>
        <v>East Lindsey</v>
      </c>
    </row>
    <row r="13" spans="1:127" x14ac:dyDescent="0.25">
      <c r="B13" s="409" t="s">
        <v>96</v>
      </c>
      <c r="C13" s="408">
        <f>VLOOKUP(B13,'Rural 80'!$A$11:$BS$488,8,FALSE)</f>
        <v>34</v>
      </c>
      <c r="D13" s="408">
        <f t="array" ref="D13">INDEX(C$1:C$55,MATCH(SMALL(COUNTIF(C$1:C$55,"&lt;"&amp;C$1:C$55),ROW(C13:D13)),COUNTIF(C$1:C$55,"&lt;"&amp;C$1:C$55),0))</f>
        <v>13</v>
      </c>
      <c r="E13" s="408" t="str">
        <f t="array" ref="E13">INDEX(B$1:B$55,SMALL(IF(C$1:C$55=D13,ROW(C$1:C$55)),COUNTIF(D$1:D13,D13)),1)</f>
        <v>North Dorset</v>
      </c>
      <c r="F13" s="408">
        <f t="shared" si="0"/>
        <v>13</v>
      </c>
      <c r="G13" s="408" t="str">
        <f t="shared" si="1"/>
        <v>North Dorset</v>
      </c>
      <c r="J13" s="409" t="s">
        <v>96</v>
      </c>
      <c r="K13" s="408">
        <f>VLOOKUP(J13,'Rural 80'!$A$11:$BS$488,12,FALSE)</f>
        <v>22</v>
      </c>
      <c r="L13" s="408">
        <f t="array" ref="L13">INDEX(K$1:K$55,MATCH(SMALL(COUNTIF(K$1:K$55,"&lt;"&amp;K$1:K$55),ROW(K13:L13)),COUNTIF(K$1:K$55,"&lt;"&amp;K$1:K$55),0))</f>
        <v>13</v>
      </c>
      <c r="M13" s="408" t="str">
        <f t="array" ref="M13">INDEX(J$1:J$55,SMALL(IF(K$1:K$55=L13,ROW(K$1:K$55)),COUNTIF(L$1:L13,L13)),1)</f>
        <v>Selby</v>
      </c>
      <c r="N13" s="408">
        <f t="shared" si="2"/>
        <v>13</v>
      </c>
      <c r="O13" s="408" t="str">
        <f t="shared" si="3"/>
        <v>Selby</v>
      </c>
      <c r="R13" s="409" t="s">
        <v>96</v>
      </c>
      <c r="S13" s="408">
        <f>VLOOKUP(R13,'Rural 80'!$A$11:$BS$488,16,FALSE)</f>
        <v>24</v>
      </c>
      <c r="T13" s="408">
        <f t="array" ref="T13">INDEX(S$1:S$55,MATCH(SMALL(COUNTIF(S$1:S$55,"&lt;"&amp;S$1:S$55),ROW(S13:T13)),COUNTIF(S$1:S$55,"&lt;"&amp;S$1:S$55),0))</f>
        <v>13</v>
      </c>
      <c r="U13" s="408" t="str">
        <f t="array" ref="U13">INDEX(R$1:R$55,SMALL(IF(S$1:S$55=T13,ROW(S$1:S$55)),COUNTIF(T$1:T13,T13)),1)</f>
        <v>Ribble Valley</v>
      </c>
      <c r="V13" s="408">
        <f t="shared" si="4"/>
        <v>13</v>
      </c>
      <c r="W13" s="408" t="str">
        <f t="shared" si="5"/>
        <v>Ribble Valley</v>
      </c>
      <c r="Z13" s="409" t="s">
        <v>96</v>
      </c>
      <c r="AA13" s="408">
        <f>VLOOKUP(Z13,'Rural 80'!$A$11:$BS$488,20,FALSE)</f>
        <v>19</v>
      </c>
      <c r="AB13" s="408">
        <f t="array" ref="AB13">INDEX(AA$1:AA$55,MATCH(SMALL(COUNTIF(AA$1:AA$55,"&lt;"&amp;AA$1:AA$55),ROW(AA13:AB13)),COUNTIF(AA$1:AA$55,"&lt;"&amp;AA$1:AA$55),0))</f>
        <v>13</v>
      </c>
      <c r="AC13" s="408" t="str">
        <f t="array" ref="AC13">INDEX(Z$1:Z$55,SMALL(IF(AA$1:AA$55=AB13,ROW(AA$1:AA$55)),COUNTIF(AB$1:AB13,AB13)),1)</f>
        <v>West Devon</v>
      </c>
      <c r="AD13" s="408">
        <f t="shared" si="6"/>
        <v>13</v>
      </c>
      <c r="AE13" s="408" t="str">
        <f t="shared" si="7"/>
        <v>West Devon</v>
      </c>
      <c r="AH13" s="409" t="s">
        <v>96</v>
      </c>
      <c r="AI13" s="408">
        <f>VLOOKUP(AH13,'Rural 80'!$A$11:$BS$488,24,FALSE)</f>
        <v>38</v>
      </c>
      <c r="AJ13" s="408">
        <f t="array" ref="AJ13">INDEX(AI$1:AI$55,MATCH(SMALL(COUNTIF(AI$1:AI$55,"&lt;"&amp;AI$1:AI$55),ROW(AI13:AJ13)),COUNTIF(AI$1:AI$55,"&lt;"&amp;AI$1:AI$55),0))</f>
        <v>13</v>
      </c>
      <c r="AK13" s="408" t="str">
        <f t="array" ref="AK13">INDEX(AH$1:AH$55,SMALL(IF(AI$1:AI$55=AJ13,ROW(AI$1:AI$55)),COUNTIF(AJ$1:AJ13,AJ13)),1)</f>
        <v>Rutland</v>
      </c>
      <c r="AL13" s="408">
        <f t="shared" si="8"/>
        <v>13</v>
      </c>
      <c r="AM13" s="408" t="str">
        <f t="shared" si="9"/>
        <v>Rutland</v>
      </c>
      <c r="AP13" s="409" t="s">
        <v>96</v>
      </c>
      <c r="AQ13" s="408">
        <f>VLOOKUP(AP13,'Rural 80'!$A$11:$BS$488,28,FALSE)</f>
        <v>34</v>
      </c>
      <c r="AR13" s="408">
        <f t="array" ref="AR13">INDEX(AQ$1:AQ$55,MATCH(SMALL(COUNTIF(AQ$1:AQ$55,"&lt;"&amp;AQ$1:AQ$55),ROW(AQ13:AR13)),COUNTIF(AQ$1:AQ$55,"&lt;"&amp;AQ$1:AQ$55),0))</f>
        <v>13</v>
      </c>
      <c r="AS13" s="408" t="str">
        <f t="array" ref="AS13">INDEX(AP$1:AP$55,SMALL(IF(AQ$1:AQ$55=AR13,ROW(AQ$1:AQ$55)),COUNTIF(AR$1:AR13,AR13)),1)</f>
        <v>West Devon</v>
      </c>
      <c r="AT13" s="408">
        <f t="shared" si="10"/>
        <v>13</v>
      </c>
      <c r="AU13" s="408" t="str">
        <f t="shared" si="11"/>
        <v>West Devon</v>
      </c>
      <c r="AX13" s="409" t="s">
        <v>96</v>
      </c>
      <c r="AY13" s="408">
        <f>VLOOKUP(AX13,'Rural 80'!$A$11:$BS$488,32,FALSE)</f>
        <v>32</v>
      </c>
      <c r="AZ13" s="408">
        <f t="array" ref="AZ13">INDEX(AY$1:AY$55,MATCH(SMALL(COUNTIF(AY$1:AY$55,"&lt;"&amp;AY$1:AY$55),ROW(AY13:AZ13)),COUNTIF(AY$1:AY$55,"&lt;"&amp;AY$1:AY$55),0))</f>
        <v>13</v>
      </c>
      <c r="BA13" s="408" t="str">
        <f t="array" ref="BA13">INDEX(AX$1:AX$55,SMALL(IF(AY$1:AY$55=AZ13,ROW(AY$1:AY$55)),COUNTIF(AZ$1:AZ13,AZ13)),1)</f>
        <v>South Northamptonshire</v>
      </c>
      <c r="BB13" s="408">
        <f t="shared" si="12"/>
        <v>13</v>
      </c>
      <c r="BC13" s="408" t="str">
        <f t="shared" si="13"/>
        <v>South Northamptonshire</v>
      </c>
      <c r="BF13" s="409" t="s">
        <v>96</v>
      </c>
      <c r="BG13" s="408">
        <f>VLOOKUP(BF13,'Rural 80'!$A$11:$BS$488,36,FALSE)</f>
        <v>32</v>
      </c>
      <c r="BH13" s="408">
        <f t="array" ref="BH13">INDEX(BG$1:BG$55,MATCH(SMALL(COUNTIF(BG$1:BG$55,"&lt;"&amp;BG$1:BG$55),ROW(BG13:BH13)),COUNTIF(BG$1:BG$55,"&lt;"&amp;BG$1:BG$55),0))</f>
        <v>13</v>
      </c>
      <c r="BI13" s="408" t="str">
        <f t="array" ref="BI13">INDEX(BF$1:BF$55,SMALL(IF(BG$1:BG$55=BH13,ROW(BG$1:BG$55)),COUNTIF(BH$1:BH13,BH13)),1)</f>
        <v>Mid Suffolk</v>
      </c>
      <c r="BJ13" s="408">
        <f t="shared" si="14"/>
        <v>13</v>
      </c>
      <c r="BK13" s="408" t="str">
        <f t="shared" si="15"/>
        <v>Mid Suffolk</v>
      </c>
      <c r="BN13" s="409" t="s">
        <v>96</v>
      </c>
      <c r="BO13" s="408">
        <f>VLOOKUP(BN13,'Rural 80'!$A$11:$BS$488,40,FALSE)</f>
        <v>21</v>
      </c>
      <c r="BP13" s="408">
        <f t="array" ref="BP13">INDEX(BO$1:BO$55,MATCH(SMALL(COUNTIF(BO$1:BO$55,"&lt;"&amp;BO$1:BO$55),ROW(BO13:BP13)),COUNTIF(BO$1:BO$55,"&lt;"&amp;BO$1:BO$55),0))</f>
        <v>13</v>
      </c>
      <c r="BQ13" s="408" t="str">
        <f t="array" ref="BQ13">INDEX(BN$1:BN$55,SMALL(IF(BO$1:BO$55=BP13,ROW(BO$1:BO$55)),COUNTIF(BP$1:BP13,BP13)),1)</f>
        <v>Maldon</v>
      </c>
      <c r="BR13" s="408">
        <f t="shared" si="16"/>
        <v>13</v>
      </c>
      <c r="BS13" s="408" t="str">
        <f t="shared" si="17"/>
        <v>Maldon</v>
      </c>
      <c r="BV13" s="409" t="s">
        <v>96</v>
      </c>
      <c r="BW13" s="408">
        <f>VLOOKUP(BV13,'Rural 80'!$A$11:$BS$488,44,FALSE)</f>
        <v>18</v>
      </c>
      <c r="BX13" s="408">
        <f t="array" ref="BX13">INDEX(BW$1:BW$55,MATCH(SMALL(COUNTIF(BW$1:BW$55,"&lt;"&amp;BW$1:BW$55),ROW(BW13:BX13)),COUNTIF(BW$1:BW$55,"&lt;"&amp;BW$1:BW$55),0))</f>
        <v>13</v>
      </c>
      <c r="BY13" s="408" t="str">
        <f t="array" ref="BY13">INDEX(BV$1:BV$55,SMALL(IF(BW$1:BW$55=BX13,ROW(BW$1:BW$55)),COUNTIF(BX$1:BX13,BX13)),1)</f>
        <v>South Lakeland</v>
      </c>
      <c r="BZ13" s="408">
        <f t="shared" si="18"/>
        <v>13</v>
      </c>
      <c r="CA13" s="408" t="str">
        <f t="shared" si="19"/>
        <v>South Lakeland</v>
      </c>
      <c r="CD13" s="409" t="s">
        <v>96</v>
      </c>
      <c r="CE13" s="408">
        <f>VLOOKUP(CD13,'Rural 80'!$A$11:$BS$488,48,FALSE)</f>
        <v>15</v>
      </c>
      <c r="CF13" s="408">
        <f t="array" ref="CF13">INDEX(CE$1:CE$55,MATCH(SMALL(COUNTIF(CE$1:CE$55,"&lt;"&amp;CE$1:CE$55),ROW(CE13:CF13)),COUNTIF(CE$1:CE$55,"&lt;"&amp;CE$1:CE$55),0))</f>
        <v>13</v>
      </c>
      <c r="CG13" s="408" t="str">
        <f t="array" ref="CG13">INDEX(CD$1:CD$55,SMALL(IF(CE$1:CE$55=CF13,ROW(CE$1:CE$55)),COUNTIF(CF$1:CF13,CF13)),1)</f>
        <v>Maldon</v>
      </c>
      <c r="CH13" s="408">
        <f t="shared" si="20"/>
        <v>13</v>
      </c>
      <c r="CI13" s="408" t="str">
        <f t="shared" si="21"/>
        <v>Maldon</v>
      </c>
      <c r="CL13" s="409" t="s">
        <v>96</v>
      </c>
      <c r="CM13" s="408">
        <f>VLOOKUP(CL13,'Rural 80'!$A$11:$BS$488,52,FALSE)</f>
        <v>1</v>
      </c>
      <c r="CN13" s="408">
        <f t="array" ref="CN13">INDEX(CM$1:CM$55,MATCH(SMALL(COUNTIF(CM$1:CM$55,"&lt;"&amp;CM$1:CM$55),ROW(CM13:CN13)),COUNTIF(CM$1:CM$55,"&lt;"&amp;CM$1:CM$55),0))</f>
        <v>13</v>
      </c>
      <c r="CO13" s="408" t="str">
        <f t="array" ref="CO13">INDEX(CL$1:CL$55,SMALL(IF(CM$1:CM$55=CN13,ROW(CM$1:CM$55)),COUNTIF(CN$1:CN13,CN13)),1)</f>
        <v>West Oxfordshire</v>
      </c>
      <c r="CP13" s="408">
        <f t="shared" si="22"/>
        <v>13</v>
      </c>
      <c r="CQ13" s="408" t="str">
        <f t="shared" si="23"/>
        <v>West Oxfordshire</v>
      </c>
      <c r="CT13" s="409" t="s">
        <v>96</v>
      </c>
      <c r="CU13" s="408" t="str">
        <f>VLOOKUP(CT13,'Rural 80'!$A$11:$BS$488,56,FALSE)</f>
        <v>9999</v>
      </c>
      <c r="CV13" s="408" t="str">
        <f t="array" ref="CV13">INDEX(CU$1:CU$55,MATCH(SMALL(COUNTIF(CU$1:CU$55,"&lt;"&amp;CU$1:CU$55),ROW(CU13:CV13)),COUNTIF(CU$1:CU$55,"&lt;"&amp;CU$1:CU$55),0))</f>
        <v>9999</v>
      </c>
      <c r="CW13" s="408" t="str">
        <f t="array" ref="CW13">INDEX(CT$1:CT$55,SMALL(IF(CU$1:CU$55=CV13,ROW(CU$1:CU$55)),COUNTIF(CV$1:CV13,CV13)),1)</f>
        <v>Eden</v>
      </c>
      <c r="CX13" s="408" t="str">
        <f t="shared" si="24"/>
        <v>no data</v>
      </c>
      <c r="CY13" s="408" t="str">
        <f t="shared" si="25"/>
        <v>Eden</v>
      </c>
      <c r="DB13" s="409" t="s">
        <v>96</v>
      </c>
      <c r="DC13" s="408" t="str">
        <f>VLOOKUP(DB13,'Rural 80'!$A$11:$BS$488,60,FALSE)</f>
        <v>9999</v>
      </c>
      <c r="DD13" s="408" t="str">
        <f t="array" ref="DD13">INDEX(DC$1:DC$55,MATCH(SMALL(COUNTIF(DC$1:DC$55,"&lt;"&amp;DC$1:DC$55),ROW(DC13:DD13)),COUNTIF(DC$1:DC$55,"&lt;"&amp;DC$1:DC$55),0))</f>
        <v>9999</v>
      </c>
      <c r="DE13" s="408" t="str">
        <f t="array" ref="DE13">INDEX(DB$1:DB$55,SMALL(IF(DC$1:DC$55=DD13,ROW(DC$1:DC$55)),COUNTIF(DD$1:DD13,DD13)),1)</f>
        <v>Eden</v>
      </c>
      <c r="DF13" s="408" t="str">
        <f t="shared" si="26"/>
        <v>no data</v>
      </c>
      <c r="DG13" s="408" t="str">
        <f t="shared" si="27"/>
        <v>Eden</v>
      </c>
      <c r="DJ13" s="409" t="s">
        <v>96</v>
      </c>
      <c r="DK13" s="408" t="str">
        <f>VLOOKUP(DJ13,'Rural 80'!$A$11:$BS$488,64,FALSE)</f>
        <v>9999</v>
      </c>
      <c r="DL13" s="408" t="str">
        <f t="array" ref="DL13">INDEX(DK$1:DK$55,MATCH(SMALL(COUNTIF(DK$1:DK$55,"&lt;"&amp;DK$1:DK$55),ROW(DK13:DL13)),COUNTIF(DK$1:DK$55,"&lt;"&amp;DK$1:DK$55),0))</f>
        <v>9999</v>
      </c>
      <c r="DM13" s="408" t="str">
        <f t="array" ref="DM13">INDEX(DJ$1:DJ$55,SMALL(IF(DK$1:DK$55=DL13,ROW(DK$1:DK$55)),COUNTIF(DL$1:DL13,DL13)),1)</f>
        <v>Eden</v>
      </c>
      <c r="DN13" s="408" t="str">
        <f t="shared" si="28"/>
        <v>no data</v>
      </c>
      <c r="DO13" s="408" t="str">
        <f t="shared" si="29"/>
        <v>Eden</v>
      </c>
      <c r="DR13" s="409" t="s">
        <v>96</v>
      </c>
      <c r="DS13" s="408" t="str">
        <f>VLOOKUP(DR13,'Rural 80'!$A$11:$BS$488,68,FALSE)</f>
        <v>9999</v>
      </c>
      <c r="DT13" s="408" t="str">
        <f t="array" ref="DT13">INDEX(DS$1:DS$55,MATCH(SMALL(COUNTIF(DS$1:DS$55,"&lt;"&amp;DS$1:DS$55),ROW(DS13:DT13)),COUNTIF(DS$1:DS$55,"&lt;"&amp;DS$1:DS$55),0))</f>
        <v>9999</v>
      </c>
      <c r="DU13" s="408" t="str">
        <f t="array" ref="DU13">INDEX(DR$1:DR$55,SMALL(IF(DS$1:DS$55=DT13,ROW(DS$1:DS$55)),COUNTIF(DT$1:DT13,DT13)),1)</f>
        <v>Eden</v>
      </c>
      <c r="DV13" s="408" t="str">
        <f t="shared" si="30"/>
        <v>no data</v>
      </c>
      <c r="DW13" s="408" t="str">
        <f t="shared" si="31"/>
        <v>Eden</v>
      </c>
    </row>
    <row r="14" spans="1:127" x14ac:dyDescent="0.25">
      <c r="B14" s="409" t="s">
        <v>104</v>
      </c>
      <c r="C14" s="408">
        <f>VLOOKUP(B14,'Rural 80'!$A$11:$BS$488,8,FALSE)</f>
        <v>51</v>
      </c>
      <c r="D14" s="408">
        <f t="array" ref="D14">INDEX(C$1:C$55,MATCH(SMALL(COUNTIF(C$1:C$55,"&lt;"&amp;C$1:C$55),ROW(C14:D14)),COUNTIF(C$1:C$55,"&lt;"&amp;C$1:C$55),0))</f>
        <v>14</v>
      </c>
      <c r="E14" s="408" t="str">
        <f t="array" ref="E14">INDEX(B$1:B$55,SMALL(IF(C$1:C$55=D14,ROW(C$1:C$55)),COUNTIF(D$1:D14,D14)),1)</f>
        <v>Torridge</v>
      </c>
      <c r="F14" s="408">
        <f t="shared" si="0"/>
        <v>14</v>
      </c>
      <c r="G14" s="408" t="str">
        <f t="shared" si="1"/>
        <v>Torridge</v>
      </c>
      <c r="J14" s="409" t="s">
        <v>104</v>
      </c>
      <c r="K14" s="408">
        <f>VLOOKUP(J14,'Rural 80'!$A$11:$BS$488,12,FALSE)</f>
        <v>47</v>
      </c>
      <c r="L14" s="408">
        <f t="array" ref="L14">INDEX(K$1:K$55,MATCH(SMALL(COUNTIF(K$1:K$55,"&lt;"&amp;K$1:K$55),ROW(K14:L14)),COUNTIF(K$1:K$55,"&lt;"&amp;K$1:K$55),0))</f>
        <v>14</v>
      </c>
      <c r="M14" s="408" t="str">
        <f t="array" ref="M14">INDEX(J$1:J$55,SMALL(IF(K$1:K$55=L14,ROW(K$1:K$55)),COUNTIF(L$1:L14,L14)),1)</f>
        <v>South Northamptonshire</v>
      </c>
      <c r="N14" s="408">
        <f t="shared" si="2"/>
        <v>14</v>
      </c>
      <c r="O14" s="408" t="str">
        <f t="shared" si="3"/>
        <v>South Northamptonshire</v>
      </c>
      <c r="R14" s="409" t="s">
        <v>104</v>
      </c>
      <c r="S14" s="408">
        <f>VLOOKUP(R14,'Rural 80'!$A$11:$BS$488,16,FALSE)</f>
        <v>48</v>
      </c>
      <c r="T14" s="408">
        <f t="array" ref="T14">INDEX(S$1:S$55,MATCH(SMALL(COUNTIF(S$1:S$55,"&lt;"&amp;S$1:S$55),ROW(S14:T14)),COUNTIF(S$1:S$55,"&lt;"&amp;S$1:S$55),0))</f>
        <v>14</v>
      </c>
      <c r="U14" s="408" t="str">
        <f t="array" ref="U14">INDEX(R$1:R$55,SMALL(IF(S$1:S$55=T14,ROW(S$1:S$55)),COUNTIF(T$1:T14,T14)),1)</f>
        <v>Isle of Wight</v>
      </c>
      <c r="V14" s="408">
        <f t="shared" si="4"/>
        <v>14</v>
      </c>
      <c r="W14" s="408" t="str">
        <f t="shared" si="5"/>
        <v>Isle of Wight</v>
      </c>
      <c r="Z14" s="409" t="s">
        <v>104</v>
      </c>
      <c r="AA14" s="408">
        <f>VLOOKUP(Z14,'Rural 80'!$A$11:$BS$488,20,FALSE)</f>
        <v>52</v>
      </c>
      <c r="AB14" s="408">
        <f t="array" ref="AB14">INDEX(AA$1:AA$55,MATCH(SMALL(COUNTIF(AA$1:AA$55,"&lt;"&amp;AA$1:AA$55),ROW(AA14:AB14)),COUNTIF(AA$1:AA$55,"&lt;"&amp;AA$1:AA$55),0))</f>
        <v>14</v>
      </c>
      <c r="AC14" s="408" t="str">
        <f t="array" ref="AC14">INDEX(Z$1:Z$55,SMALL(IF(AA$1:AA$55=AB14,ROW(AA$1:AA$55)),COUNTIF(AB$1:AB14,AB14)),1)</f>
        <v>Purbeck</v>
      </c>
      <c r="AD14" s="408">
        <f t="shared" si="6"/>
        <v>14</v>
      </c>
      <c r="AE14" s="408" t="str">
        <f t="shared" si="7"/>
        <v>Purbeck</v>
      </c>
      <c r="AH14" s="409" t="s">
        <v>104</v>
      </c>
      <c r="AI14" s="408">
        <f>VLOOKUP(AH14,'Rural 80'!$A$11:$BS$488,24,FALSE)</f>
        <v>52</v>
      </c>
      <c r="AJ14" s="408">
        <f t="array" ref="AJ14">INDEX(AI$1:AI$55,MATCH(SMALL(COUNTIF(AI$1:AI$55,"&lt;"&amp;AI$1:AI$55),ROW(AI14:AJ14)),COUNTIF(AI$1:AI$55,"&lt;"&amp;AI$1:AI$55),0))</f>
        <v>14</v>
      </c>
      <c r="AK14" s="408" t="str">
        <f t="array" ref="AK14">INDEX(AH$1:AH$55,SMALL(IF(AI$1:AI$55=AJ14,ROW(AI$1:AI$55)),COUNTIF(AJ$1:AJ14,AJ14)),1)</f>
        <v>South Norfolk</v>
      </c>
      <c r="AL14" s="408">
        <f t="shared" si="8"/>
        <v>14</v>
      </c>
      <c r="AM14" s="408" t="str">
        <f t="shared" si="9"/>
        <v>South Norfolk</v>
      </c>
      <c r="AP14" s="409" t="s">
        <v>104</v>
      </c>
      <c r="AQ14" s="408">
        <f>VLOOKUP(AP14,'Rural 80'!$A$11:$BS$488,28,FALSE)</f>
        <v>51</v>
      </c>
      <c r="AR14" s="408">
        <f t="array" ref="AR14">INDEX(AQ$1:AQ$55,MATCH(SMALL(COUNTIF(AQ$1:AQ$55,"&lt;"&amp;AQ$1:AQ$55),ROW(AQ14:AR14)),COUNTIF(AQ$1:AQ$55,"&lt;"&amp;AQ$1:AQ$55),0))</f>
        <v>14</v>
      </c>
      <c r="AS14" s="408" t="str">
        <f t="array" ref="AS14">INDEX(AP$1:AP$55,SMALL(IF(AQ$1:AQ$55=AR14,ROW(AQ$1:AQ$55)),COUNTIF(AR$1:AR14,AR14)),1)</f>
        <v>Allerdale</v>
      </c>
      <c r="AT14" s="408">
        <f t="shared" si="10"/>
        <v>14</v>
      </c>
      <c r="AU14" s="408" t="str">
        <f t="shared" si="11"/>
        <v>Allerdale</v>
      </c>
      <c r="AX14" s="409" t="s">
        <v>104</v>
      </c>
      <c r="AY14" s="408">
        <f>VLOOKUP(AX14,'Rural 80'!$A$11:$BS$488,32,FALSE)</f>
        <v>52</v>
      </c>
      <c r="AZ14" s="408">
        <f t="array" ref="AZ14">INDEX(AY$1:AY$55,MATCH(SMALL(COUNTIF(AY$1:AY$55,"&lt;"&amp;AY$1:AY$55),ROW(AY14:AZ14)),COUNTIF(AY$1:AY$55,"&lt;"&amp;AY$1:AY$55),0))</f>
        <v>14</v>
      </c>
      <c r="BA14" s="408" t="str">
        <f t="array" ref="BA14">INDEX(AX$1:AX$55,SMALL(IF(AY$1:AY$55=AZ14,ROW(AY$1:AY$55)),COUNTIF(AZ$1:AZ14,AZ14)),1)</f>
        <v>Forest of Dean</v>
      </c>
      <c r="BB14" s="408">
        <f t="shared" si="12"/>
        <v>14</v>
      </c>
      <c r="BC14" s="408" t="str">
        <f t="shared" si="13"/>
        <v>Forest of Dean</v>
      </c>
      <c r="BF14" s="409" t="s">
        <v>104</v>
      </c>
      <c r="BG14" s="408">
        <f>VLOOKUP(BF14,'Rural 80'!$A$11:$BS$488,36,FALSE)</f>
        <v>55</v>
      </c>
      <c r="BH14" s="408">
        <f t="array" ref="BH14">INDEX(BG$1:BG$55,MATCH(SMALL(COUNTIF(BG$1:BG$55,"&lt;"&amp;BG$1:BG$55),ROW(BG14:BH14)),COUNTIF(BG$1:BG$55,"&lt;"&amp;BG$1:BG$55),0))</f>
        <v>14</v>
      </c>
      <c r="BI14" s="408" t="str">
        <f t="array" ref="BI14">INDEX(BF$1:BF$55,SMALL(IF(BG$1:BG$55=BH14,ROW(BG$1:BG$55)),COUNTIF(BH$1:BH14,BH14)),1)</f>
        <v>West Dorset</v>
      </c>
      <c r="BJ14" s="408">
        <f t="shared" si="14"/>
        <v>14</v>
      </c>
      <c r="BK14" s="408" t="str">
        <f t="shared" si="15"/>
        <v>West Dorset</v>
      </c>
      <c r="BN14" s="409" t="s">
        <v>104</v>
      </c>
      <c r="BO14" s="408">
        <f>VLOOKUP(BN14,'Rural 80'!$A$11:$BS$488,40,FALSE)</f>
        <v>16</v>
      </c>
      <c r="BP14" s="408">
        <f t="array" ref="BP14">INDEX(BO$1:BO$55,MATCH(SMALL(COUNTIF(BO$1:BO$55,"&lt;"&amp;BO$1:BO$55),ROW(BO14:BP14)),COUNTIF(BO$1:BO$55,"&lt;"&amp;BO$1:BO$55),0))</f>
        <v>14</v>
      </c>
      <c r="BQ14" s="408" t="str">
        <f t="array" ref="BQ14">INDEX(BN$1:BN$55,SMALL(IF(BO$1:BO$55=BP14,ROW(BO$1:BO$55)),COUNTIF(BP$1:BP14,BP14)),1)</f>
        <v>North Norfolk</v>
      </c>
      <c r="BR14" s="408">
        <f t="shared" si="16"/>
        <v>14</v>
      </c>
      <c r="BS14" s="408" t="str">
        <f t="shared" si="17"/>
        <v>North Norfolk</v>
      </c>
      <c r="BV14" s="409" t="s">
        <v>104</v>
      </c>
      <c r="BW14" s="408">
        <f>VLOOKUP(BV14,'Rural 80'!$A$11:$BS$488,44,FALSE)</f>
        <v>20</v>
      </c>
      <c r="BX14" s="408">
        <f t="array" ref="BX14">INDEX(BW$1:BW$55,MATCH(SMALL(COUNTIF(BW$1:BW$55,"&lt;"&amp;BW$1:BW$55),ROW(BW14:BX14)),COUNTIF(BW$1:BW$55,"&lt;"&amp;BW$1:BW$55),0))</f>
        <v>14</v>
      </c>
      <c r="BY14" s="408" t="str">
        <f t="array" ref="BY14">INDEX(BV$1:BV$55,SMALL(IF(BW$1:BW$55=BX14,ROW(BW$1:BW$55)),COUNTIF(BX$1:BX14,BX14)),1)</f>
        <v>Maldon</v>
      </c>
      <c r="BZ14" s="408">
        <f t="shared" si="18"/>
        <v>14</v>
      </c>
      <c r="CA14" s="408" t="str">
        <f t="shared" si="19"/>
        <v>Maldon</v>
      </c>
      <c r="CD14" s="409" t="s">
        <v>104</v>
      </c>
      <c r="CE14" s="408">
        <f>VLOOKUP(CD14,'Rural 80'!$A$11:$BS$488,48,FALSE)</f>
        <v>31</v>
      </c>
      <c r="CF14" s="408">
        <f t="array" ref="CF14">INDEX(CE$1:CE$55,MATCH(SMALL(COUNTIF(CE$1:CE$55,"&lt;"&amp;CE$1:CE$55),ROW(CE14:CF14)),COUNTIF(CE$1:CE$55,"&lt;"&amp;CE$1:CE$55),0))</f>
        <v>14</v>
      </c>
      <c r="CG14" s="408" t="str">
        <f t="array" ref="CG14">INDEX(CD$1:CD$55,SMALL(IF(CE$1:CE$55=CF14,ROW(CE$1:CE$55)),COUNTIF(CF$1:CF14,CF14)),1)</f>
        <v>Craven</v>
      </c>
      <c r="CH14" s="408">
        <f t="shared" si="20"/>
        <v>14</v>
      </c>
      <c r="CI14" s="408" t="str">
        <f t="shared" si="21"/>
        <v>Craven</v>
      </c>
      <c r="CL14" s="409" t="s">
        <v>104</v>
      </c>
      <c r="CM14" s="408">
        <f>VLOOKUP(CL14,'Rural 80'!$A$11:$BS$488,52,FALSE)</f>
        <v>20</v>
      </c>
      <c r="CN14" s="408">
        <f t="array" ref="CN14">INDEX(CM$1:CM$55,MATCH(SMALL(COUNTIF(CM$1:CM$55,"&lt;"&amp;CM$1:CM$55),ROW(CM14:CN14)),COUNTIF(CM$1:CM$55,"&lt;"&amp;CM$1:CM$55),0))</f>
        <v>14</v>
      </c>
      <c r="CO14" s="408" t="str">
        <f t="array" ref="CO14">INDEX(CL$1:CL$55,SMALL(IF(CM$1:CM$55=CN14,ROW(CM$1:CM$55)),COUNTIF(CN$1:CN14,CN14)),1)</f>
        <v>North Dorset</v>
      </c>
      <c r="CP14" s="408">
        <f t="shared" si="22"/>
        <v>14</v>
      </c>
      <c r="CQ14" s="408" t="str">
        <f t="shared" si="23"/>
        <v>North Dorset</v>
      </c>
      <c r="CT14" s="409" t="s">
        <v>104</v>
      </c>
      <c r="CU14" s="408" t="str">
        <f>VLOOKUP(CT14,'Rural 80'!$A$11:$BS$488,56,FALSE)</f>
        <v>9999</v>
      </c>
      <c r="CV14" s="408" t="str">
        <f t="array" ref="CV14">INDEX(CU$1:CU$55,MATCH(SMALL(COUNTIF(CU$1:CU$55,"&lt;"&amp;CU$1:CU$55),ROW(CU14:CV14)),COUNTIF(CU$1:CU$55,"&lt;"&amp;CU$1:CU$55),0))</f>
        <v>9999</v>
      </c>
      <c r="CW14" s="408" t="str">
        <f t="array" ref="CW14">INDEX(CT$1:CT$55,SMALL(IF(CU$1:CU$55=CV14,ROW(CU$1:CU$55)),COUNTIF(CV$1:CV14,CV14)),1)</f>
        <v>Fenland</v>
      </c>
      <c r="CX14" s="408" t="str">
        <f t="shared" si="24"/>
        <v>no data</v>
      </c>
      <c r="CY14" s="408" t="str">
        <f t="shared" si="25"/>
        <v>Fenland</v>
      </c>
      <c r="DB14" s="409" t="s">
        <v>104</v>
      </c>
      <c r="DC14" s="408" t="str">
        <f>VLOOKUP(DB14,'Rural 80'!$A$11:$BS$488,60,FALSE)</f>
        <v>9999</v>
      </c>
      <c r="DD14" s="408" t="str">
        <f t="array" ref="DD14">INDEX(DC$1:DC$55,MATCH(SMALL(COUNTIF(DC$1:DC$55,"&lt;"&amp;DC$1:DC$55),ROW(DC14:DD14)),COUNTIF(DC$1:DC$55,"&lt;"&amp;DC$1:DC$55),0))</f>
        <v>9999</v>
      </c>
      <c r="DE14" s="408" t="str">
        <f t="array" ref="DE14">INDEX(DB$1:DB$55,SMALL(IF(DC$1:DC$55=DD14,ROW(DC$1:DC$55)),COUNTIF(DD$1:DD14,DD14)),1)</f>
        <v>Fenland</v>
      </c>
      <c r="DF14" s="408" t="str">
        <f t="shared" si="26"/>
        <v>no data</v>
      </c>
      <c r="DG14" s="408" t="str">
        <f t="shared" si="27"/>
        <v>Fenland</v>
      </c>
      <c r="DJ14" s="409" t="s">
        <v>104</v>
      </c>
      <c r="DK14" s="408" t="str">
        <f>VLOOKUP(DJ14,'Rural 80'!$A$11:$BS$488,64,FALSE)</f>
        <v>9999</v>
      </c>
      <c r="DL14" s="408" t="str">
        <f t="array" ref="DL14">INDEX(DK$1:DK$55,MATCH(SMALL(COUNTIF(DK$1:DK$55,"&lt;"&amp;DK$1:DK$55),ROW(DK14:DL14)),COUNTIF(DK$1:DK$55,"&lt;"&amp;DK$1:DK$55),0))</f>
        <v>9999</v>
      </c>
      <c r="DM14" s="408" t="str">
        <f t="array" ref="DM14">INDEX(DJ$1:DJ$55,SMALL(IF(DK$1:DK$55=DL14,ROW(DK$1:DK$55)),COUNTIF(DL$1:DL14,DL14)),1)</f>
        <v>Fenland</v>
      </c>
      <c r="DN14" s="408" t="str">
        <f t="shared" si="28"/>
        <v>no data</v>
      </c>
      <c r="DO14" s="408" t="str">
        <f t="shared" si="29"/>
        <v>Fenland</v>
      </c>
      <c r="DR14" s="409" t="s">
        <v>104</v>
      </c>
      <c r="DS14" s="408" t="str">
        <f>VLOOKUP(DR14,'Rural 80'!$A$11:$BS$488,68,FALSE)</f>
        <v>9999</v>
      </c>
      <c r="DT14" s="408" t="str">
        <f t="array" ref="DT14">INDEX(DS$1:DS$55,MATCH(SMALL(COUNTIF(DS$1:DS$55,"&lt;"&amp;DS$1:DS$55),ROW(DS14:DT14)),COUNTIF(DS$1:DS$55,"&lt;"&amp;DS$1:DS$55),0))</f>
        <v>9999</v>
      </c>
      <c r="DU14" s="408" t="str">
        <f t="array" ref="DU14">INDEX(DR$1:DR$55,SMALL(IF(DS$1:DS$55=DT14,ROW(DS$1:DS$55)),COUNTIF(DT$1:DT14,DT14)),1)</f>
        <v>Fenland</v>
      </c>
      <c r="DV14" s="408" t="str">
        <f t="shared" si="30"/>
        <v>no data</v>
      </c>
      <c r="DW14" s="408" t="str">
        <f t="shared" si="31"/>
        <v>Fenland</v>
      </c>
    </row>
    <row r="15" spans="1:127" x14ac:dyDescent="0.25">
      <c r="B15" s="409" t="s">
        <v>105</v>
      </c>
      <c r="C15" s="408">
        <f>VLOOKUP(B15,'Rural 80'!$A$11:$BS$488,8,FALSE)</f>
        <v>43</v>
      </c>
      <c r="D15" s="408">
        <f t="array" ref="D15">INDEX(C$1:C$55,MATCH(SMALL(COUNTIF(C$1:C$55,"&lt;"&amp;C$1:C$55),ROW(C15:D15)),COUNTIF(C$1:C$55,"&lt;"&amp;C$1:C$55),0))</f>
        <v>15</v>
      </c>
      <c r="E15" s="408" t="str">
        <f t="array" ref="E15">INDEX(B$1:B$55,SMALL(IF(C$1:C$55=D15,ROW(C$1:C$55)),COUNTIF(D$1:D15,D15)),1)</f>
        <v>Forest of Dean</v>
      </c>
      <c r="F15" s="408">
        <f t="shared" si="0"/>
        <v>15</v>
      </c>
      <c r="G15" s="408" t="str">
        <f t="shared" si="1"/>
        <v>Forest of Dean</v>
      </c>
      <c r="J15" s="409" t="s">
        <v>105</v>
      </c>
      <c r="K15" s="408">
        <f>VLOOKUP(J15,'Rural 80'!$A$11:$BS$488,12,FALSE)</f>
        <v>41</v>
      </c>
      <c r="L15" s="408">
        <f t="array" ref="L15">INDEX(K$1:K$55,MATCH(SMALL(COUNTIF(K$1:K$55,"&lt;"&amp;K$1:K$55),ROW(K15:L15)),COUNTIF(K$1:K$55,"&lt;"&amp;K$1:K$55),0))</f>
        <v>15</v>
      </c>
      <c r="M15" s="408" t="str">
        <f t="array" ref="M15">INDEX(J$1:J$55,SMALL(IF(K$1:K$55=L15,ROW(K$1:K$55)),COUNTIF(L$1:L15,L15)),1)</f>
        <v>Torridge</v>
      </c>
      <c r="N15" s="408">
        <f t="shared" si="2"/>
        <v>15</v>
      </c>
      <c r="O15" s="408" t="str">
        <f t="shared" si="3"/>
        <v>Torridge</v>
      </c>
      <c r="R15" s="409" t="s">
        <v>105</v>
      </c>
      <c r="S15" s="408">
        <f>VLOOKUP(R15,'Rural 80'!$A$11:$BS$488,16,FALSE)</f>
        <v>43</v>
      </c>
      <c r="T15" s="408">
        <f t="array" ref="T15">INDEX(S$1:S$55,MATCH(SMALL(COUNTIF(S$1:S$55,"&lt;"&amp;S$1:S$55),ROW(S15:T15)),COUNTIF(S$1:S$55,"&lt;"&amp;S$1:S$55),0))</f>
        <v>15</v>
      </c>
      <c r="U15" s="408" t="str">
        <f t="array" ref="U15">INDEX(R$1:R$55,SMALL(IF(S$1:S$55=T15,ROW(S$1:S$55)),COUNTIF(T$1:T15,T15)),1)</f>
        <v>Richmondshire</v>
      </c>
      <c r="V15" s="408">
        <f t="shared" si="4"/>
        <v>15</v>
      </c>
      <c r="W15" s="408" t="str">
        <f t="shared" si="5"/>
        <v>Richmondshire</v>
      </c>
      <c r="Z15" s="409" t="s">
        <v>105</v>
      </c>
      <c r="AA15" s="408">
        <f>VLOOKUP(Z15,'Rural 80'!$A$11:$BS$488,20,FALSE)</f>
        <v>40</v>
      </c>
      <c r="AB15" s="408">
        <f t="array" ref="AB15">INDEX(AA$1:AA$55,MATCH(SMALL(COUNTIF(AA$1:AA$55,"&lt;"&amp;AA$1:AA$55),ROW(AA15:AB15)),COUNTIF(AA$1:AA$55,"&lt;"&amp;AA$1:AA$55),0))</f>
        <v>15</v>
      </c>
      <c r="AC15" s="408" t="str">
        <f t="array" ref="AC15">INDEX(Z$1:Z$55,SMALL(IF(AA$1:AA$55=AB15,ROW(AA$1:AA$55)),COUNTIF(AB$1:AB15,AB15)),1)</f>
        <v>Allerdale</v>
      </c>
      <c r="AD15" s="408">
        <f t="shared" si="6"/>
        <v>15</v>
      </c>
      <c r="AE15" s="408" t="str">
        <f t="shared" si="7"/>
        <v>Allerdale</v>
      </c>
      <c r="AH15" s="409" t="s">
        <v>105</v>
      </c>
      <c r="AI15" s="408">
        <f>VLOOKUP(AH15,'Rural 80'!$A$11:$BS$488,24,FALSE)</f>
        <v>47</v>
      </c>
      <c r="AJ15" s="408">
        <f t="array" ref="AJ15">INDEX(AI$1:AI$55,MATCH(SMALL(COUNTIF(AI$1:AI$55,"&lt;"&amp;AI$1:AI$55),ROW(AI15:AJ15)),COUNTIF(AI$1:AI$55,"&lt;"&amp;AI$1:AI$55),0))</f>
        <v>15</v>
      </c>
      <c r="AK15" s="408" t="str">
        <f t="array" ref="AK15">INDEX(AH$1:AH$55,SMALL(IF(AI$1:AI$55=AJ15,ROW(AI$1:AI$55)),COUNTIF(AJ$1:AJ15,AJ15)),1)</f>
        <v>Forest of Dean</v>
      </c>
      <c r="AL15" s="408">
        <f t="shared" si="8"/>
        <v>15</v>
      </c>
      <c r="AM15" s="408" t="str">
        <f t="shared" si="9"/>
        <v>Forest of Dean</v>
      </c>
      <c r="AP15" s="409" t="s">
        <v>105</v>
      </c>
      <c r="AQ15" s="408">
        <f>VLOOKUP(AP15,'Rural 80'!$A$11:$BS$488,28,FALSE)</f>
        <v>46</v>
      </c>
      <c r="AR15" s="408">
        <f t="array" ref="AR15">INDEX(AQ$1:AQ$55,MATCH(SMALL(COUNTIF(AQ$1:AQ$55,"&lt;"&amp;AQ$1:AQ$55),ROW(AQ15:AR15)),COUNTIF(AQ$1:AQ$55,"&lt;"&amp;AQ$1:AQ$55),0))</f>
        <v>15</v>
      </c>
      <c r="AS15" s="408" t="str">
        <f t="array" ref="AS15">INDEX(AP$1:AP$55,SMALL(IF(AQ$1:AQ$55=AR15,ROW(AQ$1:AQ$55)),COUNTIF(AR$1:AR15,AR15)),1)</f>
        <v>South Norfolk</v>
      </c>
      <c r="AT15" s="408">
        <f t="shared" si="10"/>
        <v>15</v>
      </c>
      <c r="AU15" s="408" t="str">
        <f t="shared" si="11"/>
        <v>South Norfolk</v>
      </c>
      <c r="AX15" s="409" t="s">
        <v>105</v>
      </c>
      <c r="AY15" s="408">
        <f>VLOOKUP(AX15,'Rural 80'!$A$11:$BS$488,32,FALSE)</f>
        <v>50</v>
      </c>
      <c r="AZ15" s="408">
        <f t="array" ref="AZ15">INDEX(AY$1:AY$55,MATCH(SMALL(COUNTIF(AY$1:AY$55,"&lt;"&amp;AY$1:AY$55),ROW(AY15:AZ15)),COUNTIF(AY$1:AY$55,"&lt;"&amp;AY$1:AY$55),0))</f>
        <v>15</v>
      </c>
      <c r="BA15" s="408" t="str">
        <f t="array" ref="BA15">INDEX(AX$1:AX$55,SMALL(IF(AY$1:AY$55=AZ15,ROW(AY$1:AY$55)),COUNTIF(AZ$1:AZ15,AZ15)),1)</f>
        <v>Mid Suffolk</v>
      </c>
      <c r="BB15" s="408">
        <f t="shared" si="12"/>
        <v>15</v>
      </c>
      <c r="BC15" s="408" t="str">
        <f t="shared" si="13"/>
        <v>Mid Suffolk</v>
      </c>
      <c r="BF15" s="409" t="s">
        <v>105</v>
      </c>
      <c r="BG15" s="408">
        <f>VLOOKUP(BF15,'Rural 80'!$A$11:$BS$488,36,FALSE)</f>
        <v>50</v>
      </c>
      <c r="BH15" s="408">
        <f t="array" ref="BH15">INDEX(BG$1:BG$55,MATCH(SMALL(COUNTIF(BG$1:BG$55,"&lt;"&amp;BG$1:BG$55),ROW(BG15:BH15)),COUNTIF(BG$1:BG$55,"&lt;"&amp;BG$1:BG$55),0))</f>
        <v>15</v>
      </c>
      <c r="BI15" s="408" t="str">
        <f t="array" ref="BI15">INDEX(BF$1:BF$55,SMALL(IF(BG$1:BG$55=BH15,ROW(BG$1:BG$55)),COUNTIF(BH$1:BH15,BH15)),1)</f>
        <v>North Kesteven</v>
      </c>
      <c r="BJ15" s="408">
        <f t="shared" si="14"/>
        <v>15</v>
      </c>
      <c r="BK15" s="408" t="str">
        <f t="shared" si="15"/>
        <v>North Kesteven</v>
      </c>
      <c r="BN15" s="409" t="s">
        <v>105</v>
      </c>
      <c r="BO15" s="408">
        <f>VLOOKUP(BN15,'Rural 80'!$A$11:$BS$488,40,FALSE)</f>
        <v>1</v>
      </c>
      <c r="BP15" s="408">
        <f t="array" ref="BP15">INDEX(BO$1:BO$55,MATCH(SMALL(COUNTIF(BO$1:BO$55,"&lt;"&amp;BO$1:BO$55),ROW(BO15:BP15)),COUNTIF(BO$1:BO$55,"&lt;"&amp;BO$1:BO$55),0))</f>
        <v>15</v>
      </c>
      <c r="BQ15" s="408" t="str">
        <f t="array" ref="BQ15">INDEX(BN$1:BN$55,SMALL(IF(BO$1:BO$55=BP15,ROW(BO$1:BO$55)),COUNTIF(BP$1:BP15,BP15)),1)</f>
        <v>Purbeck</v>
      </c>
      <c r="BR15" s="408">
        <f t="shared" si="16"/>
        <v>15</v>
      </c>
      <c r="BS15" s="408" t="str">
        <f t="shared" si="17"/>
        <v>Purbeck</v>
      </c>
      <c r="BV15" s="409" t="s">
        <v>105</v>
      </c>
      <c r="BW15" s="408">
        <f>VLOOKUP(BV15,'Rural 80'!$A$11:$BS$488,44,FALSE)</f>
        <v>16</v>
      </c>
      <c r="BX15" s="408">
        <f t="array" ref="BX15">INDEX(BW$1:BW$55,MATCH(SMALL(COUNTIF(BW$1:BW$55,"&lt;"&amp;BW$1:BW$55),ROW(BW15:BX15)),COUNTIF(BW$1:BW$55,"&lt;"&amp;BW$1:BW$55),0))</f>
        <v>15</v>
      </c>
      <c r="BY15" s="408" t="str">
        <f t="array" ref="BY15">INDEX(BV$1:BV$55,SMALL(IF(BW$1:BW$55=BX15,ROW(BW$1:BW$55)),COUNTIF(BX$1:BX15,BX15)),1)</f>
        <v>South Norfolk</v>
      </c>
      <c r="BZ15" s="408">
        <f t="shared" si="18"/>
        <v>15</v>
      </c>
      <c r="CA15" s="408" t="str">
        <f t="shared" si="19"/>
        <v>South Norfolk</v>
      </c>
      <c r="CD15" s="409" t="s">
        <v>105</v>
      </c>
      <c r="CE15" s="408">
        <f>VLOOKUP(CD15,'Rural 80'!$A$11:$BS$488,48,FALSE)</f>
        <v>1</v>
      </c>
      <c r="CF15" s="408">
        <f t="array" ref="CF15">INDEX(CE$1:CE$55,MATCH(SMALL(COUNTIF(CE$1:CE$55,"&lt;"&amp;CE$1:CE$55),ROW(CE15:CF15)),COUNTIF(CE$1:CE$55,"&lt;"&amp;CE$1:CE$55),0))</f>
        <v>15</v>
      </c>
      <c r="CG15" s="408" t="str">
        <f t="array" ref="CG15">INDEX(CD$1:CD$55,SMALL(IF(CE$1:CE$55=CF15,ROW(CE$1:CE$55)),COUNTIF(CF$1:CF15,CF15)),1)</f>
        <v>Eden</v>
      </c>
      <c r="CH15" s="408">
        <f t="shared" si="20"/>
        <v>15</v>
      </c>
      <c r="CI15" s="408" t="str">
        <f t="shared" si="21"/>
        <v>Eden</v>
      </c>
      <c r="CL15" s="409" t="s">
        <v>105</v>
      </c>
      <c r="CM15" s="408">
        <f>VLOOKUP(CL15,'Rural 80'!$A$11:$BS$488,52,FALSE)</f>
        <v>7</v>
      </c>
      <c r="CN15" s="408">
        <f t="array" ref="CN15">INDEX(CM$1:CM$55,MATCH(SMALL(COUNTIF(CM$1:CM$55,"&lt;"&amp;CM$1:CM$55),ROW(CM15:CN15)),COUNTIF(CM$1:CM$55,"&lt;"&amp;CM$1:CM$55),0))</f>
        <v>15</v>
      </c>
      <c r="CO15" s="408" t="str">
        <f t="array" ref="CO15">INDEX(CL$1:CL$55,SMALL(IF(CM$1:CM$55=CN15,ROW(CM$1:CM$55)),COUNTIF(CN$1:CN15,CN15)),1)</f>
        <v>Isle of Wight</v>
      </c>
      <c r="CP15" s="408">
        <f t="shared" si="22"/>
        <v>15</v>
      </c>
      <c r="CQ15" s="408" t="str">
        <f t="shared" si="23"/>
        <v>Isle of Wight</v>
      </c>
      <c r="CT15" s="409" t="s">
        <v>105</v>
      </c>
      <c r="CU15" s="408" t="str">
        <f>VLOOKUP(CT15,'Rural 80'!$A$11:$BS$488,56,FALSE)</f>
        <v>9999</v>
      </c>
      <c r="CV15" s="408" t="str">
        <f t="array" ref="CV15">INDEX(CU$1:CU$55,MATCH(SMALL(COUNTIF(CU$1:CU$55,"&lt;"&amp;CU$1:CU$55),ROW(CU15:CV15)),COUNTIF(CU$1:CU$55,"&lt;"&amp;CU$1:CU$55),0))</f>
        <v>9999</v>
      </c>
      <c r="CW15" s="408" t="str">
        <f t="array" ref="CW15">INDEX(CT$1:CT$55,SMALL(IF(CU$1:CU$55=CV15,ROW(CU$1:CU$55)),COUNTIF(CV$1:CV15,CV15)),1)</f>
        <v>Forest Heath</v>
      </c>
      <c r="CX15" s="408" t="str">
        <f t="shared" si="24"/>
        <v>no data</v>
      </c>
      <c r="CY15" s="408" t="str">
        <f t="shared" si="25"/>
        <v>Forest Heath</v>
      </c>
      <c r="DB15" s="409" t="s">
        <v>105</v>
      </c>
      <c r="DC15" s="408" t="str">
        <f>VLOOKUP(DB15,'Rural 80'!$A$11:$BS$488,60,FALSE)</f>
        <v>9999</v>
      </c>
      <c r="DD15" s="408" t="str">
        <f t="array" ref="DD15">INDEX(DC$1:DC$55,MATCH(SMALL(COUNTIF(DC$1:DC$55,"&lt;"&amp;DC$1:DC$55),ROW(DC15:DD15)),COUNTIF(DC$1:DC$55,"&lt;"&amp;DC$1:DC$55),0))</f>
        <v>9999</v>
      </c>
      <c r="DE15" s="408" t="str">
        <f t="array" ref="DE15">INDEX(DB$1:DB$55,SMALL(IF(DC$1:DC$55=DD15,ROW(DC$1:DC$55)),COUNTIF(DD$1:DD15,DD15)),1)</f>
        <v>Forest Heath</v>
      </c>
      <c r="DF15" s="408" t="str">
        <f t="shared" si="26"/>
        <v>no data</v>
      </c>
      <c r="DG15" s="408" t="str">
        <f t="shared" si="27"/>
        <v>Forest Heath</v>
      </c>
      <c r="DJ15" s="409" t="s">
        <v>105</v>
      </c>
      <c r="DK15" s="408" t="str">
        <f>VLOOKUP(DJ15,'Rural 80'!$A$11:$BS$488,64,FALSE)</f>
        <v>9999</v>
      </c>
      <c r="DL15" s="408" t="str">
        <f t="array" ref="DL15">INDEX(DK$1:DK$55,MATCH(SMALL(COUNTIF(DK$1:DK$55,"&lt;"&amp;DK$1:DK$55),ROW(DK15:DL15)),COUNTIF(DK$1:DK$55,"&lt;"&amp;DK$1:DK$55),0))</f>
        <v>9999</v>
      </c>
      <c r="DM15" s="408" t="str">
        <f t="array" ref="DM15">INDEX(DJ$1:DJ$55,SMALL(IF(DK$1:DK$55=DL15,ROW(DK$1:DK$55)),COUNTIF(DL$1:DL15,DL15)),1)</f>
        <v>Forest Heath</v>
      </c>
      <c r="DN15" s="408" t="str">
        <f t="shared" si="28"/>
        <v>no data</v>
      </c>
      <c r="DO15" s="408" t="str">
        <f t="shared" si="29"/>
        <v>Forest Heath</v>
      </c>
      <c r="DR15" s="409" t="s">
        <v>105</v>
      </c>
      <c r="DS15" s="408" t="str">
        <f>VLOOKUP(DR15,'Rural 80'!$A$11:$BS$488,68,FALSE)</f>
        <v>9999</v>
      </c>
      <c r="DT15" s="408" t="str">
        <f t="array" ref="DT15">INDEX(DS$1:DS$55,MATCH(SMALL(COUNTIF(DS$1:DS$55,"&lt;"&amp;DS$1:DS$55),ROW(DS15:DT15)),COUNTIF(DS$1:DS$55,"&lt;"&amp;DS$1:DS$55),0))</f>
        <v>9999</v>
      </c>
      <c r="DU15" s="408" t="str">
        <f t="array" ref="DU15">INDEX(DR$1:DR$55,SMALL(IF(DS$1:DS$55=DT15,ROW(DS$1:DS$55)),COUNTIF(DT$1:DT15,DT15)),1)</f>
        <v>Forest Heath</v>
      </c>
      <c r="DV15" s="408" t="str">
        <f t="shared" si="30"/>
        <v>no data</v>
      </c>
      <c r="DW15" s="408" t="str">
        <f t="shared" si="31"/>
        <v>Forest Heath</v>
      </c>
    </row>
    <row r="16" spans="1:127" x14ac:dyDescent="0.25">
      <c r="B16" s="409" t="s">
        <v>106</v>
      </c>
      <c r="C16" s="408">
        <f>VLOOKUP(B16,'Rural 80'!$A$11:$BS$488,8,FALSE)</f>
        <v>15</v>
      </c>
      <c r="D16" s="408">
        <f t="array" ref="D16">INDEX(C$1:C$55,MATCH(SMALL(COUNTIF(C$1:C$55,"&lt;"&amp;C$1:C$55),ROW(C16:D16)),COUNTIF(C$1:C$55,"&lt;"&amp;C$1:C$55),0))</f>
        <v>16</v>
      </c>
      <c r="E16" s="408" t="str">
        <f t="array" ref="E16">INDEX(B$1:B$55,SMALL(IF(C$1:C$55=D16,ROW(C$1:C$55)),COUNTIF(D$1:D16,D16)),1)</f>
        <v>Allerdale</v>
      </c>
      <c r="F16" s="408">
        <f t="shared" si="0"/>
        <v>16</v>
      </c>
      <c r="G16" s="408" t="str">
        <f t="shared" si="1"/>
        <v>Allerdale</v>
      </c>
      <c r="J16" s="409" t="s">
        <v>106</v>
      </c>
      <c r="K16" s="408">
        <f>VLOOKUP(J16,'Rural 80'!$A$11:$BS$488,12,FALSE)</f>
        <v>16</v>
      </c>
      <c r="L16" s="408">
        <f t="array" ref="L16">INDEX(K$1:K$55,MATCH(SMALL(COUNTIF(K$1:K$55,"&lt;"&amp;K$1:K$55),ROW(K16:L16)),COUNTIF(K$1:K$55,"&lt;"&amp;K$1:K$55),0))</f>
        <v>16</v>
      </c>
      <c r="M16" s="408" t="str">
        <f t="array" ref="M16">INDEX(J$1:J$55,SMALL(IF(K$1:K$55=L16,ROW(K$1:K$55)),COUNTIF(L$1:L16,L16)),1)</f>
        <v>Forest of Dean</v>
      </c>
      <c r="N16" s="408">
        <f t="shared" si="2"/>
        <v>16</v>
      </c>
      <c r="O16" s="408" t="str">
        <f t="shared" si="3"/>
        <v>Forest of Dean</v>
      </c>
      <c r="R16" s="409" t="s">
        <v>106</v>
      </c>
      <c r="S16" s="408">
        <f>VLOOKUP(R16,'Rural 80'!$A$11:$BS$488,16,FALSE)</f>
        <v>40</v>
      </c>
      <c r="T16" s="408">
        <f t="array" ref="T16">INDEX(S$1:S$55,MATCH(SMALL(COUNTIF(S$1:S$55,"&lt;"&amp;S$1:S$55),ROW(S16:T16)),COUNTIF(S$1:S$55,"&lt;"&amp;S$1:S$55),0))</f>
        <v>16</v>
      </c>
      <c r="U16" s="408" t="str">
        <f t="array" ref="U16">INDEX(R$1:R$55,SMALL(IF(S$1:S$55=T16,ROW(S$1:S$55)),COUNTIF(T$1:T16,T16)),1)</f>
        <v>Torridge</v>
      </c>
      <c r="V16" s="408">
        <f t="shared" si="4"/>
        <v>16</v>
      </c>
      <c r="W16" s="408" t="str">
        <f t="shared" si="5"/>
        <v>Torridge</v>
      </c>
      <c r="Z16" s="409" t="s">
        <v>106</v>
      </c>
      <c r="AA16" s="408">
        <f>VLOOKUP(Z16,'Rural 80'!$A$11:$BS$488,20,FALSE)</f>
        <v>28</v>
      </c>
      <c r="AB16" s="408">
        <f t="array" ref="AB16">INDEX(AA$1:AA$55,MATCH(SMALL(COUNTIF(AA$1:AA$55,"&lt;"&amp;AA$1:AA$55),ROW(AA16:AB16)),COUNTIF(AA$1:AA$55,"&lt;"&amp;AA$1:AA$55),0))</f>
        <v>16</v>
      </c>
      <c r="AC16" s="408" t="str">
        <f t="array" ref="AC16">INDEX(Z$1:Z$55,SMALL(IF(AA$1:AA$55=AB16,ROW(AA$1:AA$55)),COUNTIF(AB$1:AB16,AB16)),1)</f>
        <v>South Norfolk</v>
      </c>
      <c r="AD16" s="408">
        <f t="shared" si="6"/>
        <v>16</v>
      </c>
      <c r="AE16" s="408" t="str">
        <f t="shared" si="7"/>
        <v>South Norfolk</v>
      </c>
      <c r="AH16" s="409" t="s">
        <v>106</v>
      </c>
      <c r="AI16" s="408">
        <f>VLOOKUP(AH16,'Rural 80'!$A$11:$BS$488,24,FALSE)</f>
        <v>15</v>
      </c>
      <c r="AJ16" s="408">
        <f t="array" ref="AJ16">INDEX(AI$1:AI$55,MATCH(SMALL(COUNTIF(AI$1:AI$55,"&lt;"&amp;AI$1:AI$55),ROW(AI16:AJ16)),COUNTIF(AI$1:AI$55,"&lt;"&amp;AI$1:AI$55),0))</f>
        <v>16</v>
      </c>
      <c r="AK16" s="408" t="str">
        <f t="array" ref="AK16">INDEX(AH$1:AH$55,SMALL(IF(AI$1:AI$55=AJ16,ROW(AI$1:AI$55)),COUNTIF(AJ$1:AJ16,AJ16)),1)</f>
        <v>Mid Devon</v>
      </c>
      <c r="AL16" s="408">
        <f t="shared" si="8"/>
        <v>16</v>
      </c>
      <c r="AM16" s="408" t="str">
        <f t="shared" si="9"/>
        <v>Mid Devon</v>
      </c>
      <c r="AP16" s="409" t="s">
        <v>106</v>
      </c>
      <c r="AQ16" s="408">
        <f>VLOOKUP(AP16,'Rural 80'!$A$11:$BS$488,28,FALSE)</f>
        <v>9</v>
      </c>
      <c r="AR16" s="408">
        <f t="array" ref="AR16">INDEX(AQ$1:AQ$55,MATCH(SMALL(COUNTIF(AQ$1:AQ$55,"&lt;"&amp;AQ$1:AQ$55),ROW(AQ16:AR16)),COUNTIF(AQ$1:AQ$55,"&lt;"&amp;AQ$1:AQ$55),0))</f>
        <v>16</v>
      </c>
      <c r="AS16" s="408" t="str">
        <f t="array" ref="AS16">INDEX(AP$1:AP$55,SMALL(IF(AQ$1:AQ$55=AR16,ROW(AQ$1:AQ$55)),COUNTIF(AR$1:AR16,AR16)),1)</f>
        <v>Purbeck</v>
      </c>
      <c r="AT16" s="408">
        <f t="shared" si="10"/>
        <v>16</v>
      </c>
      <c r="AU16" s="408" t="str">
        <f t="shared" si="11"/>
        <v>Purbeck</v>
      </c>
      <c r="AX16" s="409" t="s">
        <v>106</v>
      </c>
      <c r="AY16" s="408">
        <f>VLOOKUP(AX16,'Rural 80'!$A$11:$BS$488,32,FALSE)</f>
        <v>14</v>
      </c>
      <c r="AZ16" s="408">
        <f t="array" ref="AZ16">INDEX(AY$1:AY$55,MATCH(SMALL(COUNTIF(AY$1:AY$55,"&lt;"&amp;AY$1:AY$55),ROW(AY16:AZ16)),COUNTIF(AY$1:AY$55,"&lt;"&amp;AY$1:AY$55),0))</f>
        <v>16</v>
      </c>
      <c r="BA16" s="408" t="str">
        <f t="array" ref="BA16">INDEX(AX$1:AX$55,SMALL(IF(AY$1:AY$55=AZ16,ROW(AY$1:AY$55)),COUNTIF(AZ$1:AZ16,AZ16)),1)</f>
        <v>Wealden</v>
      </c>
      <c r="BB16" s="408">
        <f t="shared" si="12"/>
        <v>16</v>
      </c>
      <c r="BC16" s="408" t="str">
        <f t="shared" si="13"/>
        <v>Wealden</v>
      </c>
      <c r="BF16" s="409" t="s">
        <v>106</v>
      </c>
      <c r="BG16" s="408">
        <f>VLOOKUP(BF16,'Rural 80'!$A$11:$BS$488,36,FALSE)</f>
        <v>8</v>
      </c>
      <c r="BH16" s="408">
        <f t="array" ref="BH16">INDEX(BG$1:BG$55,MATCH(SMALL(COUNTIF(BG$1:BG$55,"&lt;"&amp;BG$1:BG$55),ROW(BG16:BH16)),COUNTIF(BG$1:BG$55,"&lt;"&amp;BG$1:BG$55),0))</f>
        <v>16</v>
      </c>
      <c r="BI16" s="408" t="str">
        <f t="array" ref="BI16">INDEX(BF$1:BF$55,SMALL(IF(BG$1:BG$55=BH16,ROW(BG$1:BG$55)),COUNTIF(BH$1:BH16,BH16)),1)</f>
        <v>Rutland</v>
      </c>
      <c r="BJ16" s="408">
        <f t="shared" si="14"/>
        <v>16</v>
      </c>
      <c r="BK16" s="408" t="str">
        <f t="shared" si="15"/>
        <v>Rutland</v>
      </c>
      <c r="BN16" s="409" t="s">
        <v>106</v>
      </c>
      <c r="BO16" s="408">
        <f>VLOOKUP(BN16,'Rural 80'!$A$11:$BS$488,40,FALSE)</f>
        <v>34</v>
      </c>
      <c r="BP16" s="408">
        <f t="array" ref="BP16">INDEX(BO$1:BO$55,MATCH(SMALL(COUNTIF(BO$1:BO$55,"&lt;"&amp;BO$1:BO$55),ROW(BO16:BP16)),COUNTIF(BO$1:BO$55,"&lt;"&amp;BO$1:BO$55),0))</f>
        <v>16</v>
      </c>
      <c r="BQ16" s="408" t="str">
        <f t="array" ref="BQ16">INDEX(BN$1:BN$55,SMALL(IF(BO$1:BO$55=BP16,ROW(BO$1:BO$55)),COUNTIF(BP$1:BP16,BP16)),1)</f>
        <v>Fenland</v>
      </c>
      <c r="BR16" s="408">
        <f t="shared" si="16"/>
        <v>16</v>
      </c>
      <c r="BS16" s="408" t="str">
        <f t="shared" si="17"/>
        <v>Fenland</v>
      </c>
      <c r="BV16" s="409" t="s">
        <v>106</v>
      </c>
      <c r="BW16" s="408">
        <f>VLOOKUP(BV16,'Rural 80'!$A$11:$BS$488,44,FALSE)</f>
        <v>30</v>
      </c>
      <c r="BX16" s="408">
        <f t="array" ref="BX16">INDEX(BW$1:BW$55,MATCH(SMALL(COUNTIF(BW$1:BW$55,"&lt;"&amp;BW$1:BW$55),ROW(BW16:BX16)),COUNTIF(BW$1:BW$55,"&lt;"&amp;BW$1:BW$55),0))</f>
        <v>16</v>
      </c>
      <c r="BY16" s="408" t="str">
        <f t="array" ref="BY16">INDEX(BV$1:BV$55,SMALL(IF(BW$1:BW$55=BX16,ROW(BW$1:BW$55)),COUNTIF(BX$1:BX16,BX16)),1)</f>
        <v>Forest Heath</v>
      </c>
      <c r="BZ16" s="408">
        <f t="shared" si="18"/>
        <v>16</v>
      </c>
      <c r="CA16" s="408" t="str">
        <f t="shared" si="19"/>
        <v>Forest Heath</v>
      </c>
      <c r="CD16" s="409" t="s">
        <v>106</v>
      </c>
      <c r="CE16" s="408">
        <f>VLOOKUP(CD16,'Rural 80'!$A$11:$BS$488,48,FALSE)</f>
        <v>49</v>
      </c>
      <c r="CF16" s="408">
        <f t="array" ref="CF16">INDEX(CE$1:CE$55,MATCH(SMALL(COUNTIF(CE$1:CE$55,"&lt;"&amp;CE$1:CE$55),ROW(CE16:CF16)),COUNTIF(CE$1:CE$55,"&lt;"&amp;CE$1:CE$55),0))</f>
        <v>16</v>
      </c>
      <c r="CG16" s="408" t="str">
        <f t="array" ref="CG16">INDEX(CD$1:CD$55,SMALL(IF(CE$1:CE$55=CF16,ROW(CE$1:CE$55)),COUNTIF(CF$1:CF16,CF16)),1)</f>
        <v>North Dorset</v>
      </c>
      <c r="CH16" s="408">
        <f t="shared" si="20"/>
        <v>16</v>
      </c>
      <c r="CI16" s="408" t="str">
        <f t="shared" si="21"/>
        <v>North Dorset</v>
      </c>
      <c r="CL16" s="409" t="s">
        <v>106</v>
      </c>
      <c r="CM16" s="408">
        <f>VLOOKUP(CL16,'Rural 80'!$A$11:$BS$488,52,FALSE)</f>
        <v>41</v>
      </c>
      <c r="CN16" s="408">
        <f t="array" ref="CN16">INDEX(CM$1:CM$55,MATCH(SMALL(COUNTIF(CM$1:CM$55,"&lt;"&amp;CM$1:CM$55),ROW(CM16:CN16)),COUNTIF(CM$1:CM$55,"&lt;"&amp;CM$1:CM$55),0))</f>
        <v>16</v>
      </c>
      <c r="CO16" s="408" t="str">
        <f t="array" ref="CO16">INDEX(CL$1:CL$55,SMALL(IF(CM$1:CM$55=CN16,ROW(CM$1:CM$55)),COUNTIF(CN$1:CN16,CN16)),1)</f>
        <v>South Hams</v>
      </c>
      <c r="CP16" s="408">
        <f t="shared" si="22"/>
        <v>16</v>
      </c>
      <c r="CQ16" s="408" t="str">
        <f t="shared" si="23"/>
        <v>South Hams</v>
      </c>
      <c r="CT16" s="409" t="s">
        <v>106</v>
      </c>
      <c r="CU16" s="408" t="str">
        <f>VLOOKUP(CT16,'Rural 80'!$A$11:$BS$488,56,FALSE)</f>
        <v>9999</v>
      </c>
      <c r="CV16" s="408" t="str">
        <f t="array" ref="CV16">INDEX(CU$1:CU$55,MATCH(SMALL(COUNTIF(CU$1:CU$55,"&lt;"&amp;CU$1:CU$55),ROW(CU16:CV16)),COUNTIF(CU$1:CU$55,"&lt;"&amp;CU$1:CU$55),0))</f>
        <v>9999</v>
      </c>
      <c r="CW16" s="408" t="str">
        <f t="array" ref="CW16">INDEX(CT$1:CT$55,SMALL(IF(CU$1:CU$55=CV16,ROW(CU$1:CU$55)),COUNTIF(CV$1:CV16,CV16)),1)</f>
        <v>Forest of Dean</v>
      </c>
      <c r="CX16" s="408" t="str">
        <f t="shared" si="24"/>
        <v>no data</v>
      </c>
      <c r="CY16" s="408" t="str">
        <f t="shared" si="25"/>
        <v>Forest of Dean</v>
      </c>
      <c r="DB16" s="409" t="s">
        <v>106</v>
      </c>
      <c r="DC16" s="408" t="str">
        <f>VLOOKUP(DB16,'Rural 80'!$A$11:$BS$488,60,FALSE)</f>
        <v>9999</v>
      </c>
      <c r="DD16" s="408" t="str">
        <f t="array" ref="DD16">INDEX(DC$1:DC$55,MATCH(SMALL(COUNTIF(DC$1:DC$55,"&lt;"&amp;DC$1:DC$55),ROW(DC16:DD16)),COUNTIF(DC$1:DC$55,"&lt;"&amp;DC$1:DC$55),0))</f>
        <v>9999</v>
      </c>
      <c r="DE16" s="408" t="str">
        <f t="array" ref="DE16">INDEX(DB$1:DB$55,SMALL(IF(DC$1:DC$55=DD16,ROW(DC$1:DC$55)),COUNTIF(DD$1:DD16,DD16)),1)</f>
        <v>Forest of Dean</v>
      </c>
      <c r="DF16" s="408" t="str">
        <f t="shared" si="26"/>
        <v>no data</v>
      </c>
      <c r="DG16" s="408" t="str">
        <f t="shared" si="27"/>
        <v>Forest of Dean</v>
      </c>
      <c r="DJ16" s="409" t="s">
        <v>106</v>
      </c>
      <c r="DK16" s="408" t="str">
        <f>VLOOKUP(DJ16,'Rural 80'!$A$11:$BS$488,64,FALSE)</f>
        <v>9999</v>
      </c>
      <c r="DL16" s="408" t="str">
        <f t="array" ref="DL16">INDEX(DK$1:DK$55,MATCH(SMALL(COUNTIF(DK$1:DK$55,"&lt;"&amp;DK$1:DK$55),ROW(DK16:DL16)),COUNTIF(DK$1:DK$55,"&lt;"&amp;DK$1:DK$55),0))</f>
        <v>9999</v>
      </c>
      <c r="DM16" s="408" t="str">
        <f t="array" ref="DM16">INDEX(DJ$1:DJ$55,SMALL(IF(DK$1:DK$55=DL16,ROW(DK$1:DK$55)),COUNTIF(DL$1:DL16,DL16)),1)</f>
        <v>Forest of Dean</v>
      </c>
      <c r="DN16" s="408" t="str">
        <f t="shared" si="28"/>
        <v>no data</v>
      </c>
      <c r="DO16" s="408" t="str">
        <f t="shared" si="29"/>
        <v>Forest of Dean</v>
      </c>
      <c r="DR16" s="409" t="s">
        <v>106</v>
      </c>
      <c r="DS16" s="408" t="str">
        <f>VLOOKUP(DR16,'Rural 80'!$A$11:$BS$488,68,FALSE)</f>
        <v>9999</v>
      </c>
      <c r="DT16" s="408" t="str">
        <f t="array" ref="DT16">INDEX(DS$1:DS$55,MATCH(SMALL(COUNTIF(DS$1:DS$55,"&lt;"&amp;DS$1:DS$55),ROW(DS16:DT16)),COUNTIF(DS$1:DS$55,"&lt;"&amp;DS$1:DS$55),0))</f>
        <v>9999</v>
      </c>
      <c r="DU16" s="408" t="str">
        <f t="array" ref="DU16">INDEX(DR$1:DR$55,SMALL(IF(DS$1:DS$55=DT16,ROW(DS$1:DS$55)),COUNTIF(DT$1:DT16,DT16)),1)</f>
        <v>Forest of Dean</v>
      </c>
      <c r="DV16" s="408" t="str">
        <f t="shared" si="30"/>
        <v>no data</v>
      </c>
      <c r="DW16" s="408" t="str">
        <f t="shared" si="31"/>
        <v>Forest of Dean</v>
      </c>
    </row>
    <row r="17" spans="2:127" x14ac:dyDescent="0.25">
      <c r="B17" s="409" t="s">
        <v>118</v>
      </c>
      <c r="C17" s="408">
        <f>VLOOKUP(B17,'Rural 80'!$A$11:$BS$488,8,FALSE)</f>
        <v>10</v>
      </c>
      <c r="D17" s="408">
        <f t="array" ref="D17">INDEX(C$1:C$55,MATCH(SMALL(COUNTIF(C$1:C$55,"&lt;"&amp;C$1:C$55),ROW(C17:D17)),COUNTIF(C$1:C$55,"&lt;"&amp;C$1:C$55),0))</f>
        <v>17</v>
      </c>
      <c r="E17" s="408" t="str">
        <f t="array" ref="E17">INDEX(B$1:B$55,SMALL(IF(C$1:C$55=D17,ROW(C$1:C$55)),COUNTIF(D$1:D17,D17)),1)</f>
        <v>Selby</v>
      </c>
      <c r="F17" s="408">
        <f t="shared" si="0"/>
        <v>17</v>
      </c>
      <c r="G17" s="408" t="str">
        <f t="shared" si="1"/>
        <v>Selby</v>
      </c>
      <c r="J17" s="409" t="s">
        <v>118</v>
      </c>
      <c r="K17" s="408">
        <f>VLOOKUP(J17,'Rural 80'!$A$11:$BS$488,12,FALSE)</f>
        <v>9</v>
      </c>
      <c r="L17" s="408">
        <f t="array" ref="L17">INDEX(K$1:K$55,MATCH(SMALL(COUNTIF(K$1:K$55,"&lt;"&amp;K$1:K$55),ROW(K17:L17)),COUNTIF(K$1:K$55,"&lt;"&amp;K$1:K$55),0))</f>
        <v>17</v>
      </c>
      <c r="M17" s="408" t="str">
        <f t="array" ref="M17">INDEX(J$1:J$55,SMALL(IF(K$1:K$55=L17,ROW(K$1:K$55)),COUNTIF(L$1:L17,L17)),1)</f>
        <v>Cornwall</v>
      </c>
      <c r="N17" s="408">
        <f t="shared" si="2"/>
        <v>17</v>
      </c>
      <c r="O17" s="408" t="str">
        <f t="shared" si="3"/>
        <v>Cornwall</v>
      </c>
      <c r="R17" s="409" t="s">
        <v>118</v>
      </c>
      <c r="S17" s="408">
        <f>VLOOKUP(R17,'Rural 80'!$A$11:$BS$488,16,FALSE)</f>
        <v>5</v>
      </c>
      <c r="T17" s="408">
        <f t="array" ref="T17">INDEX(S$1:S$55,MATCH(SMALL(COUNTIF(S$1:S$55,"&lt;"&amp;S$1:S$55),ROW(S17:T17)),COUNTIF(S$1:S$55,"&lt;"&amp;S$1:S$55),0))</f>
        <v>17</v>
      </c>
      <c r="U17" s="408" t="str">
        <f t="array" ref="U17">INDEX(R$1:R$55,SMALL(IF(S$1:S$55=T17,ROW(S$1:S$55)),COUNTIF(T$1:T17,T17)),1)</f>
        <v>Babergh</v>
      </c>
      <c r="V17" s="408">
        <f t="shared" si="4"/>
        <v>17</v>
      </c>
      <c r="W17" s="408" t="str">
        <f t="shared" si="5"/>
        <v>Babergh</v>
      </c>
      <c r="Z17" s="409" t="s">
        <v>118</v>
      </c>
      <c r="AA17" s="408">
        <f>VLOOKUP(Z17,'Rural 80'!$A$11:$BS$488,20,FALSE)</f>
        <v>3</v>
      </c>
      <c r="AB17" s="408">
        <f t="array" ref="AB17">INDEX(AA$1:AA$55,MATCH(SMALL(COUNTIF(AA$1:AA$55,"&lt;"&amp;AA$1:AA$55),ROW(AA17:AB17)),COUNTIF(AA$1:AA$55,"&lt;"&amp;AA$1:AA$55),0))</f>
        <v>17</v>
      </c>
      <c r="AC17" s="408" t="str">
        <f t="array" ref="AC17">INDEX(Z$1:Z$55,SMALL(IF(AA$1:AA$55=AB17,ROW(AA$1:AA$55)),COUNTIF(AB$1:AB17,AB17)),1)</f>
        <v>Babergh</v>
      </c>
      <c r="AD17" s="408">
        <f t="shared" si="6"/>
        <v>17</v>
      </c>
      <c r="AE17" s="408" t="str">
        <f t="shared" si="7"/>
        <v>Babergh</v>
      </c>
      <c r="AH17" s="409" t="s">
        <v>118</v>
      </c>
      <c r="AI17" s="408">
        <f>VLOOKUP(AH17,'Rural 80'!$A$11:$BS$488,24,FALSE)</f>
        <v>19</v>
      </c>
      <c r="AJ17" s="408">
        <f t="array" ref="AJ17">INDEX(AI$1:AI$55,MATCH(SMALL(COUNTIF(AI$1:AI$55,"&lt;"&amp;AI$1:AI$55),ROW(AI17:AJ17)),COUNTIF(AI$1:AI$55,"&lt;"&amp;AI$1:AI$55),0))</f>
        <v>17</v>
      </c>
      <c r="AK17" s="408" t="str">
        <f t="array" ref="AK17">INDEX(AH$1:AH$55,SMALL(IF(AI$1:AI$55=AJ17,ROW(AI$1:AI$55)),COUNTIF(AJ$1:AJ17,AJ17)),1)</f>
        <v>Copeland</v>
      </c>
      <c r="AL17" s="408">
        <f t="shared" si="8"/>
        <v>17</v>
      </c>
      <c r="AM17" s="408" t="str">
        <f t="shared" si="9"/>
        <v>Copeland</v>
      </c>
      <c r="AP17" s="409" t="s">
        <v>118</v>
      </c>
      <c r="AQ17" s="408">
        <f>VLOOKUP(AP17,'Rural 80'!$A$11:$BS$488,28,FALSE)</f>
        <v>25</v>
      </c>
      <c r="AR17" s="408">
        <f t="array" ref="AR17">INDEX(AQ$1:AQ$55,MATCH(SMALL(COUNTIF(AQ$1:AQ$55,"&lt;"&amp;AQ$1:AQ$55),ROW(AQ17:AR17)),COUNTIF(AQ$1:AQ$55,"&lt;"&amp;AQ$1:AQ$55),0))</f>
        <v>17</v>
      </c>
      <c r="AS17" s="408" t="str">
        <f t="array" ref="AS17">INDEX(AP$1:AP$55,SMALL(IF(AQ$1:AQ$55=AR17,ROW(AQ$1:AQ$55)),COUNTIF(AR$1:AR17,AR17)),1)</f>
        <v>North Kesteven</v>
      </c>
      <c r="AT17" s="408">
        <f t="shared" si="10"/>
        <v>17</v>
      </c>
      <c r="AU17" s="408" t="str">
        <f t="shared" si="11"/>
        <v>North Kesteven</v>
      </c>
      <c r="AX17" s="409" t="s">
        <v>118</v>
      </c>
      <c r="AY17" s="408">
        <f>VLOOKUP(AX17,'Rural 80'!$A$11:$BS$488,32,FALSE)</f>
        <v>11</v>
      </c>
      <c r="AZ17" s="408">
        <f t="array" ref="AZ17">INDEX(AY$1:AY$55,MATCH(SMALL(COUNTIF(AY$1:AY$55,"&lt;"&amp;AY$1:AY$55),ROW(AY17:AZ17)),COUNTIF(AY$1:AY$55,"&lt;"&amp;AY$1:AY$55),0))</f>
        <v>17</v>
      </c>
      <c r="BA17" s="408" t="str">
        <f t="array" ref="BA17">INDEX(AX$1:AX$55,SMALL(IF(AY$1:AY$55=AZ17,ROW(AY$1:AY$55)),COUNTIF(AZ$1:AZ17,AZ17)),1)</f>
        <v>Allerdale</v>
      </c>
      <c r="BB17" s="408">
        <f t="shared" si="12"/>
        <v>17</v>
      </c>
      <c r="BC17" s="408" t="str">
        <f t="shared" si="13"/>
        <v>Allerdale</v>
      </c>
      <c r="BF17" s="409" t="s">
        <v>118</v>
      </c>
      <c r="BG17" s="408">
        <f>VLOOKUP(BF17,'Rural 80'!$A$11:$BS$488,36,FALSE)</f>
        <v>11</v>
      </c>
      <c r="BH17" s="408">
        <f t="array" ref="BH17">INDEX(BG$1:BG$55,MATCH(SMALL(COUNTIF(BG$1:BG$55,"&lt;"&amp;BG$1:BG$55),ROW(BG17:BH17)),COUNTIF(BG$1:BG$55,"&lt;"&amp;BG$1:BG$55),0))</f>
        <v>17</v>
      </c>
      <c r="BI17" s="408" t="str">
        <f t="array" ref="BI17">INDEX(BF$1:BF$55,SMALL(IF(BG$1:BG$55=BH17,ROW(BG$1:BG$55)),COUNTIF(BH$1:BH17,BH17)),1)</f>
        <v>South Northamptonshire</v>
      </c>
      <c r="BJ17" s="408">
        <f t="shared" si="14"/>
        <v>17</v>
      </c>
      <c r="BK17" s="408" t="str">
        <f t="shared" si="15"/>
        <v>South Northamptonshire</v>
      </c>
      <c r="BN17" s="409" t="s">
        <v>118</v>
      </c>
      <c r="BO17" s="408">
        <f>VLOOKUP(BN17,'Rural 80'!$A$11:$BS$488,40,FALSE)</f>
        <v>9</v>
      </c>
      <c r="BP17" s="408">
        <f t="array" ref="BP17">INDEX(BO$1:BO$55,MATCH(SMALL(COUNTIF(BO$1:BO$55,"&lt;"&amp;BO$1:BO$55),ROW(BO17:BP17)),COUNTIF(BO$1:BO$55,"&lt;"&amp;BO$1:BO$55),0))</f>
        <v>17</v>
      </c>
      <c r="BQ17" s="408" t="str">
        <f t="array" ref="BQ17">INDEX(BN$1:BN$55,SMALL(IF(BO$1:BO$55=BP17,ROW(BO$1:BO$55)),COUNTIF(BP$1:BP17,BP17)),1)</f>
        <v>North Dorset</v>
      </c>
      <c r="BR17" s="408">
        <f t="shared" si="16"/>
        <v>17</v>
      </c>
      <c r="BS17" s="408" t="str">
        <f t="shared" si="17"/>
        <v>North Dorset</v>
      </c>
      <c r="BV17" s="409" t="s">
        <v>118</v>
      </c>
      <c r="BW17" s="408">
        <f>VLOOKUP(BV17,'Rural 80'!$A$11:$BS$488,44,FALSE)</f>
        <v>6</v>
      </c>
      <c r="BX17" s="408">
        <f t="array" ref="BX17">INDEX(BW$1:BW$55,MATCH(SMALL(COUNTIF(BW$1:BW$55,"&lt;"&amp;BW$1:BW$55),ROW(BW17:BX17)),COUNTIF(BW$1:BW$55,"&lt;"&amp;BW$1:BW$55),0))</f>
        <v>17</v>
      </c>
      <c r="BY17" s="408" t="str">
        <f t="array" ref="BY17">INDEX(BV$1:BV$55,SMALL(IF(BW$1:BW$55=BX17,ROW(BW$1:BW$55)),COUNTIF(BX$1:BX17,BX17)),1)</f>
        <v>Huntingdonshire</v>
      </c>
      <c r="BZ17" s="408">
        <f t="shared" si="18"/>
        <v>17</v>
      </c>
      <c r="CA17" s="408" t="str">
        <f t="shared" si="19"/>
        <v>Huntingdonshire</v>
      </c>
      <c r="CD17" s="409" t="s">
        <v>118</v>
      </c>
      <c r="CE17" s="408">
        <f>VLOOKUP(CD17,'Rural 80'!$A$11:$BS$488,48,FALSE)</f>
        <v>9</v>
      </c>
      <c r="CF17" s="408">
        <f t="array" ref="CF17">INDEX(CE$1:CE$55,MATCH(SMALL(COUNTIF(CE$1:CE$55,"&lt;"&amp;CE$1:CE$55),ROW(CE17:CF17)),COUNTIF(CE$1:CE$55,"&lt;"&amp;CE$1:CE$55),0))</f>
        <v>17</v>
      </c>
      <c r="CG17" s="408" t="str">
        <f t="array" ref="CG17">INDEX(CD$1:CD$55,SMALL(IF(CE$1:CE$55=CF17,ROW(CE$1:CE$55)),COUNTIF(CF$1:CF17,CF17)),1)</f>
        <v>Copeland</v>
      </c>
      <c r="CH17" s="408">
        <f t="shared" si="20"/>
        <v>17</v>
      </c>
      <c r="CI17" s="408" t="str">
        <f t="shared" si="21"/>
        <v>Copeland</v>
      </c>
      <c r="CL17" s="409" t="s">
        <v>118</v>
      </c>
      <c r="CM17" s="408">
        <f>VLOOKUP(CL17,'Rural 80'!$A$11:$BS$488,52,FALSE)</f>
        <v>6</v>
      </c>
      <c r="CN17" s="408">
        <f t="array" ref="CN17">INDEX(CM$1:CM$55,MATCH(SMALL(COUNTIF(CM$1:CM$55,"&lt;"&amp;CM$1:CM$55),ROW(CM17:CN17)),COUNTIF(CM$1:CM$55,"&lt;"&amp;CM$1:CM$55),0))</f>
        <v>17</v>
      </c>
      <c r="CO17" s="408" t="str">
        <f t="array" ref="CO17">INDEX(CL$1:CL$55,SMALL(IF(CM$1:CM$55=CN17,ROW(CM$1:CM$55)),COUNTIF(CN$1:CN17,CN17)),1)</f>
        <v>Teignbridge</v>
      </c>
      <c r="CP17" s="408">
        <f t="shared" si="22"/>
        <v>17</v>
      </c>
      <c r="CQ17" s="408" t="str">
        <f t="shared" si="23"/>
        <v>Teignbridge</v>
      </c>
      <c r="CT17" s="409" t="s">
        <v>118</v>
      </c>
      <c r="CU17" s="408" t="str">
        <f>VLOOKUP(CT17,'Rural 80'!$A$11:$BS$488,56,FALSE)</f>
        <v>9999</v>
      </c>
      <c r="CV17" s="408" t="str">
        <f t="array" ref="CV17">INDEX(CU$1:CU$55,MATCH(SMALL(COUNTIF(CU$1:CU$55,"&lt;"&amp;CU$1:CU$55),ROW(CU17:CV17)),COUNTIF(CU$1:CU$55,"&lt;"&amp;CU$1:CU$55),0))</f>
        <v>9999</v>
      </c>
      <c r="CW17" s="408" t="str">
        <f t="array" ref="CW17">INDEX(CT$1:CT$55,SMALL(IF(CU$1:CU$55=CV17,ROW(CU$1:CU$55)),COUNTIF(CV$1:CV17,CV17)),1)</f>
        <v>Hambleton</v>
      </c>
      <c r="CX17" s="408" t="str">
        <f t="shared" si="24"/>
        <v>no data</v>
      </c>
      <c r="CY17" s="408" t="str">
        <f t="shared" si="25"/>
        <v>Hambleton</v>
      </c>
      <c r="DB17" s="409" t="s">
        <v>118</v>
      </c>
      <c r="DC17" s="408" t="str">
        <f>VLOOKUP(DB17,'Rural 80'!$A$11:$BS$488,60,FALSE)</f>
        <v>9999</v>
      </c>
      <c r="DD17" s="408" t="str">
        <f t="array" ref="DD17">INDEX(DC$1:DC$55,MATCH(SMALL(COUNTIF(DC$1:DC$55,"&lt;"&amp;DC$1:DC$55),ROW(DC17:DD17)),COUNTIF(DC$1:DC$55,"&lt;"&amp;DC$1:DC$55),0))</f>
        <v>9999</v>
      </c>
      <c r="DE17" s="408" t="str">
        <f t="array" ref="DE17">INDEX(DB$1:DB$55,SMALL(IF(DC$1:DC$55=DD17,ROW(DC$1:DC$55)),COUNTIF(DD$1:DD17,DD17)),1)</f>
        <v>Hambleton</v>
      </c>
      <c r="DF17" s="408" t="str">
        <f t="shared" si="26"/>
        <v>no data</v>
      </c>
      <c r="DG17" s="408" t="str">
        <f t="shared" si="27"/>
        <v>Hambleton</v>
      </c>
      <c r="DJ17" s="409" t="s">
        <v>118</v>
      </c>
      <c r="DK17" s="408" t="str">
        <f>VLOOKUP(DJ17,'Rural 80'!$A$11:$BS$488,64,FALSE)</f>
        <v>9999</v>
      </c>
      <c r="DL17" s="408" t="str">
        <f t="array" ref="DL17">INDEX(DK$1:DK$55,MATCH(SMALL(COUNTIF(DK$1:DK$55,"&lt;"&amp;DK$1:DK$55),ROW(DK17:DL17)),COUNTIF(DK$1:DK$55,"&lt;"&amp;DK$1:DK$55),0))</f>
        <v>9999</v>
      </c>
      <c r="DM17" s="408" t="str">
        <f t="array" ref="DM17">INDEX(DJ$1:DJ$55,SMALL(IF(DK$1:DK$55=DL17,ROW(DK$1:DK$55)),COUNTIF(DL$1:DL17,DL17)),1)</f>
        <v>Hambleton</v>
      </c>
      <c r="DN17" s="408" t="str">
        <f t="shared" si="28"/>
        <v>no data</v>
      </c>
      <c r="DO17" s="408" t="str">
        <f t="shared" si="29"/>
        <v>Hambleton</v>
      </c>
      <c r="DR17" s="409" t="s">
        <v>118</v>
      </c>
      <c r="DS17" s="408" t="str">
        <f>VLOOKUP(DR17,'Rural 80'!$A$11:$BS$488,68,FALSE)</f>
        <v>9999</v>
      </c>
      <c r="DT17" s="408" t="str">
        <f t="array" ref="DT17">INDEX(DS$1:DS$55,MATCH(SMALL(COUNTIF(DS$1:DS$55,"&lt;"&amp;DS$1:DS$55),ROW(DS17:DT17)),COUNTIF(DS$1:DS$55,"&lt;"&amp;DS$1:DS$55),0))</f>
        <v>9999</v>
      </c>
      <c r="DU17" s="408" t="str">
        <f t="array" ref="DU17">INDEX(DR$1:DR$55,SMALL(IF(DS$1:DS$55=DT17,ROW(DS$1:DS$55)),COUNTIF(DT$1:DT17,DT17)),1)</f>
        <v>Hambleton</v>
      </c>
      <c r="DV17" s="408" t="str">
        <f t="shared" si="30"/>
        <v>no data</v>
      </c>
      <c r="DW17" s="408" t="str">
        <f t="shared" si="31"/>
        <v>Hambleton</v>
      </c>
    </row>
    <row r="18" spans="2:127" x14ac:dyDescent="0.25">
      <c r="B18" s="409" t="s">
        <v>120</v>
      </c>
      <c r="C18" s="408">
        <f>VLOOKUP(B18,'Rural 80'!$A$11:$BS$488,8,FALSE)</f>
        <v>21</v>
      </c>
      <c r="D18" s="408">
        <f t="array" ref="D18">INDEX(C$1:C$55,MATCH(SMALL(COUNTIF(C$1:C$55,"&lt;"&amp;C$1:C$55),ROW(C18:D18)),COUNTIF(C$1:C$55,"&lt;"&amp;C$1:C$55),0))</f>
        <v>18</v>
      </c>
      <c r="E18" s="408" t="str">
        <f t="array" ref="E18">INDEX(B$1:B$55,SMALL(IF(C$1:C$55=D18,ROW(C$1:C$55)),COUNTIF(D$1:D18,D18)),1)</f>
        <v>Craven</v>
      </c>
      <c r="F18" s="408">
        <f t="shared" si="0"/>
        <v>18</v>
      </c>
      <c r="G18" s="408" t="str">
        <f t="shared" si="1"/>
        <v>Craven</v>
      </c>
      <c r="J18" s="409" t="s">
        <v>120</v>
      </c>
      <c r="K18" s="408">
        <f>VLOOKUP(J18,'Rural 80'!$A$11:$BS$488,12,FALSE)</f>
        <v>23</v>
      </c>
      <c r="L18" s="408">
        <f t="array" ref="L18">INDEX(K$1:K$55,MATCH(SMALL(COUNTIF(K$1:K$55,"&lt;"&amp;K$1:K$55),ROW(K18:L18)),COUNTIF(K$1:K$55,"&lt;"&amp;K$1:K$55),0))</f>
        <v>18</v>
      </c>
      <c r="M18" s="408" t="str">
        <f t="array" ref="M18">INDEX(J$1:J$55,SMALL(IF(K$1:K$55=L18,ROW(K$1:K$55)),COUNTIF(L$1:L18,L18)),1)</f>
        <v>North Dorset</v>
      </c>
      <c r="N18" s="408">
        <f t="shared" si="2"/>
        <v>18</v>
      </c>
      <c r="O18" s="408" t="str">
        <f t="shared" si="3"/>
        <v>North Dorset</v>
      </c>
      <c r="R18" s="409" t="s">
        <v>120</v>
      </c>
      <c r="S18" s="408">
        <f>VLOOKUP(R18,'Rural 80'!$A$11:$BS$488,16,FALSE)</f>
        <v>23</v>
      </c>
      <c r="T18" s="408">
        <f t="array" ref="T18">INDEX(S$1:S$55,MATCH(SMALL(COUNTIF(S$1:S$55,"&lt;"&amp;S$1:S$55),ROW(S18:T18)),COUNTIF(S$1:S$55,"&lt;"&amp;S$1:S$55),0))</f>
        <v>18</v>
      </c>
      <c r="U18" s="408" t="str">
        <f t="array" ref="U18">INDEX(R$1:R$55,SMALL(IF(S$1:S$55=T18,ROW(S$1:S$55)),COUNTIF(T$1:T18,T18)),1)</f>
        <v>West Devon</v>
      </c>
      <c r="V18" s="408">
        <f t="shared" si="4"/>
        <v>18</v>
      </c>
      <c r="W18" s="408" t="str">
        <f t="shared" si="5"/>
        <v>West Devon</v>
      </c>
      <c r="Z18" s="409" t="s">
        <v>120</v>
      </c>
      <c r="AA18" s="408">
        <f>VLOOKUP(Z18,'Rural 80'!$A$11:$BS$488,20,FALSE)</f>
        <v>42</v>
      </c>
      <c r="AB18" s="408">
        <f t="array" ref="AB18">INDEX(AA$1:AA$55,MATCH(SMALL(COUNTIF(AA$1:AA$55,"&lt;"&amp;AA$1:AA$55),ROW(AA18:AB18)),COUNTIF(AA$1:AA$55,"&lt;"&amp;AA$1:AA$55),0))</f>
        <v>18</v>
      </c>
      <c r="AC18" s="408" t="str">
        <f t="array" ref="AC18">INDEX(Z$1:Z$55,SMALL(IF(AA$1:AA$55=AB18,ROW(AA$1:AA$55)),COUNTIF(AB$1:AB18,AB18)),1)</f>
        <v>South Northamptonshire</v>
      </c>
      <c r="AD18" s="408">
        <f t="shared" si="6"/>
        <v>18</v>
      </c>
      <c r="AE18" s="408" t="str">
        <f t="shared" si="7"/>
        <v>South Northamptonshire</v>
      </c>
      <c r="AH18" s="409" t="s">
        <v>120</v>
      </c>
      <c r="AI18" s="408">
        <f>VLOOKUP(AH18,'Rural 80'!$A$11:$BS$488,24,FALSE)</f>
        <v>12</v>
      </c>
      <c r="AJ18" s="408">
        <f t="array" ref="AJ18">INDEX(AI$1:AI$55,MATCH(SMALL(COUNTIF(AI$1:AI$55,"&lt;"&amp;AI$1:AI$55),ROW(AI18:AJ18)),COUNTIF(AI$1:AI$55,"&lt;"&amp;AI$1:AI$55),0))</f>
        <v>18</v>
      </c>
      <c r="AK18" s="408" t="str">
        <f t="array" ref="AK18">INDEX(AH$1:AH$55,SMALL(IF(AI$1:AI$55=AJ18,ROW(AI$1:AI$55)),COUNTIF(AJ$1:AJ18,AJ18)),1)</f>
        <v>Babergh</v>
      </c>
      <c r="AL18" s="408">
        <f t="shared" si="8"/>
        <v>18</v>
      </c>
      <c r="AM18" s="408" t="str">
        <f t="shared" si="9"/>
        <v>Babergh</v>
      </c>
      <c r="AP18" s="409" t="s">
        <v>120</v>
      </c>
      <c r="AQ18" s="408">
        <f>VLOOKUP(AP18,'Rural 80'!$A$11:$BS$488,28,FALSE)</f>
        <v>2</v>
      </c>
      <c r="AR18" s="408">
        <f t="array" ref="AR18">INDEX(AQ$1:AQ$55,MATCH(SMALL(COUNTIF(AQ$1:AQ$55,"&lt;"&amp;AQ$1:AQ$55),ROW(AQ18:AR18)),COUNTIF(AQ$1:AQ$55,"&lt;"&amp;AQ$1:AQ$55),0))</f>
        <v>18</v>
      </c>
      <c r="AS18" s="408" t="str">
        <f t="array" ref="AS18">INDEX(AP$1:AP$55,SMALL(IF(AQ$1:AQ$55=AR18,ROW(AQ$1:AQ$55)),COUNTIF(AR$1:AR18,AR18)),1)</f>
        <v>Mid Devon</v>
      </c>
      <c r="AT18" s="408">
        <f t="shared" si="10"/>
        <v>18</v>
      </c>
      <c r="AU18" s="408" t="str">
        <f t="shared" si="11"/>
        <v>Mid Devon</v>
      </c>
      <c r="AX18" s="409" t="s">
        <v>120</v>
      </c>
      <c r="AY18" s="408">
        <f>VLOOKUP(AX18,'Rural 80'!$A$11:$BS$488,32,FALSE)</f>
        <v>3</v>
      </c>
      <c r="AZ18" s="408">
        <f t="array" ref="AZ18">INDEX(AY$1:AY$55,MATCH(SMALL(COUNTIF(AY$1:AY$55,"&lt;"&amp;AY$1:AY$55),ROW(AY18:AZ18)),COUNTIF(AY$1:AY$55,"&lt;"&amp;AY$1:AY$55),0))</f>
        <v>18</v>
      </c>
      <c r="BA18" s="408" t="str">
        <f t="array" ref="BA18">INDEX(AX$1:AX$55,SMALL(IF(AY$1:AY$55=AZ18,ROW(AY$1:AY$55)),COUNTIF(AZ$1:AZ18,AZ18)),1)</f>
        <v>East Lindsey</v>
      </c>
      <c r="BB18" s="408">
        <f t="shared" si="12"/>
        <v>18</v>
      </c>
      <c r="BC18" s="408" t="str">
        <f t="shared" si="13"/>
        <v>East Lindsey</v>
      </c>
      <c r="BF18" s="409" t="s">
        <v>120</v>
      </c>
      <c r="BG18" s="408">
        <f>VLOOKUP(BF18,'Rural 80'!$A$11:$BS$488,36,FALSE)</f>
        <v>9</v>
      </c>
      <c r="BH18" s="408">
        <f t="array" ref="BH18">INDEX(BG$1:BG$55,MATCH(SMALL(COUNTIF(BG$1:BG$55,"&lt;"&amp;BG$1:BG$55),ROW(BG18:BH18)),COUNTIF(BG$1:BG$55,"&lt;"&amp;BG$1:BG$55),0))</f>
        <v>18</v>
      </c>
      <c r="BI18" s="408" t="str">
        <f t="array" ref="BI18">INDEX(BF$1:BF$55,SMALL(IF(BG$1:BG$55=BH18,ROW(BG$1:BG$55)),COUNTIF(BH$1:BH18,BH18)),1)</f>
        <v>South Hams</v>
      </c>
      <c r="BJ18" s="408">
        <f t="shared" si="14"/>
        <v>18</v>
      </c>
      <c r="BK18" s="408" t="str">
        <f t="shared" si="15"/>
        <v>South Hams</v>
      </c>
      <c r="BN18" s="409" t="s">
        <v>120</v>
      </c>
      <c r="BO18" s="408">
        <f>VLOOKUP(BN18,'Rural 80'!$A$11:$BS$488,40,FALSE)</f>
        <v>39</v>
      </c>
      <c r="BP18" s="408">
        <f t="array" ref="BP18">INDEX(BO$1:BO$55,MATCH(SMALL(COUNTIF(BO$1:BO$55,"&lt;"&amp;BO$1:BO$55),ROW(BO18:BP18)),COUNTIF(BO$1:BO$55,"&lt;"&amp;BO$1:BO$55),0))</f>
        <v>18</v>
      </c>
      <c r="BQ18" s="408" t="str">
        <f t="array" ref="BQ18">INDEX(BN$1:BN$55,SMALL(IF(BO$1:BO$55=BP18,ROW(BO$1:BO$55)),COUNTIF(BP$1:BP18,BP18)),1)</f>
        <v>Huntingdonshire</v>
      </c>
      <c r="BR18" s="408">
        <f t="shared" si="16"/>
        <v>18</v>
      </c>
      <c r="BS18" s="408" t="str">
        <f t="shared" si="17"/>
        <v>Huntingdonshire</v>
      </c>
      <c r="BV18" s="409" t="s">
        <v>120</v>
      </c>
      <c r="BW18" s="408">
        <f>VLOOKUP(BV18,'Rural 80'!$A$11:$BS$488,44,FALSE)</f>
        <v>40</v>
      </c>
      <c r="BX18" s="408">
        <f t="array" ref="BX18">INDEX(BW$1:BW$55,MATCH(SMALL(COUNTIF(BW$1:BW$55,"&lt;"&amp;BW$1:BW$55),ROW(BW18:BX18)),COUNTIF(BW$1:BW$55,"&lt;"&amp;BW$1:BW$55),0))</f>
        <v>18</v>
      </c>
      <c r="BY18" s="408" t="str">
        <f t="array" ref="BY18">INDEX(BV$1:BV$55,SMALL(IF(BW$1:BW$55=BX18,ROW(BW$1:BW$55)),COUNTIF(BX$1:BX18,BX18)),1)</f>
        <v>Eden</v>
      </c>
      <c r="BZ18" s="408">
        <f t="shared" si="18"/>
        <v>18</v>
      </c>
      <c r="CA18" s="408" t="str">
        <f t="shared" si="19"/>
        <v>Eden</v>
      </c>
      <c r="CD18" s="409" t="s">
        <v>120</v>
      </c>
      <c r="CE18" s="408">
        <f>VLOOKUP(CD18,'Rural 80'!$A$11:$BS$488,48,FALSE)</f>
        <v>41</v>
      </c>
      <c r="CF18" s="408">
        <f t="array" ref="CF18">INDEX(CE$1:CE$55,MATCH(SMALL(COUNTIF(CE$1:CE$55,"&lt;"&amp;CE$1:CE$55),ROW(CE18:CF18)),COUNTIF(CE$1:CE$55,"&lt;"&amp;CE$1:CE$55),0))</f>
        <v>18</v>
      </c>
      <c r="CG18" s="408" t="str">
        <f t="array" ref="CG18">INDEX(CD$1:CD$55,SMALL(IF(CE$1:CE$55=CF18,ROW(CE$1:CE$55)),COUNTIF(CF$1:CF18,CF18)),1)</f>
        <v>Richmondshire</v>
      </c>
      <c r="CH18" s="408">
        <f t="shared" si="20"/>
        <v>18</v>
      </c>
      <c r="CI18" s="408" t="str">
        <f t="shared" si="21"/>
        <v>Richmondshire</v>
      </c>
      <c r="CL18" s="409" t="s">
        <v>120</v>
      </c>
      <c r="CM18" s="408">
        <f>VLOOKUP(CL18,'Rural 80'!$A$11:$BS$488,52,FALSE)</f>
        <v>49</v>
      </c>
      <c r="CN18" s="408">
        <f t="array" ref="CN18">INDEX(CM$1:CM$55,MATCH(SMALL(COUNTIF(CM$1:CM$55,"&lt;"&amp;CM$1:CM$55),ROW(CM18:CN18)),COUNTIF(CM$1:CM$55,"&lt;"&amp;CM$1:CM$55),0))</f>
        <v>18</v>
      </c>
      <c r="CO18" s="408" t="str">
        <f t="array" ref="CO18">INDEX(CL$1:CL$55,SMALL(IF(CM$1:CM$55=CN18,ROW(CM$1:CM$55)),COUNTIF(CN$1:CN18,CN18)),1)</f>
        <v>South Norfolk</v>
      </c>
      <c r="CP18" s="408">
        <f t="shared" si="22"/>
        <v>18</v>
      </c>
      <c r="CQ18" s="408" t="str">
        <f t="shared" si="23"/>
        <v>South Norfolk</v>
      </c>
      <c r="CT18" s="409" t="s">
        <v>120</v>
      </c>
      <c r="CU18" s="408" t="str">
        <f>VLOOKUP(CT18,'Rural 80'!$A$11:$BS$488,56,FALSE)</f>
        <v>9999</v>
      </c>
      <c r="CV18" s="408" t="str">
        <f t="array" ref="CV18">INDEX(CU$1:CU$55,MATCH(SMALL(COUNTIF(CU$1:CU$55,"&lt;"&amp;CU$1:CU$55),ROW(CU18:CV18)),COUNTIF(CU$1:CU$55,"&lt;"&amp;CU$1:CU$55),0))</f>
        <v>9999</v>
      </c>
      <c r="CW18" s="408" t="str">
        <f t="array" ref="CW18">INDEX(CT$1:CT$55,SMALL(IF(CU$1:CU$55=CV18,ROW(CU$1:CU$55)),COUNTIF(CV$1:CV18,CV18)),1)</f>
        <v>Harborough</v>
      </c>
      <c r="CX18" s="408" t="str">
        <f t="shared" si="24"/>
        <v>no data</v>
      </c>
      <c r="CY18" s="408" t="str">
        <f t="shared" si="25"/>
        <v>Harborough</v>
      </c>
      <c r="DB18" s="409" t="s">
        <v>120</v>
      </c>
      <c r="DC18" s="408" t="str">
        <f>VLOOKUP(DB18,'Rural 80'!$A$11:$BS$488,60,FALSE)</f>
        <v>9999</v>
      </c>
      <c r="DD18" s="408" t="str">
        <f t="array" ref="DD18">INDEX(DC$1:DC$55,MATCH(SMALL(COUNTIF(DC$1:DC$55,"&lt;"&amp;DC$1:DC$55),ROW(DC18:DD18)),COUNTIF(DC$1:DC$55,"&lt;"&amp;DC$1:DC$55),0))</f>
        <v>9999</v>
      </c>
      <c r="DE18" s="408" t="str">
        <f t="array" ref="DE18">INDEX(DB$1:DB$55,SMALL(IF(DC$1:DC$55=DD18,ROW(DC$1:DC$55)),COUNTIF(DD$1:DD18,DD18)),1)</f>
        <v>Harborough</v>
      </c>
      <c r="DF18" s="408" t="str">
        <f t="shared" si="26"/>
        <v>no data</v>
      </c>
      <c r="DG18" s="408" t="str">
        <f t="shared" si="27"/>
        <v>Harborough</v>
      </c>
      <c r="DJ18" s="409" t="s">
        <v>120</v>
      </c>
      <c r="DK18" s="408" t="str">
        <f>VLOOKUP(DJ18,'Rural 80'!$A$11:$BS$488,64,FALSE)</f>
        <v>9999</v>
      </c>
      <c r="DL18" s="408" t="str">
        <f t="array" ref="DL18">INDEX(DK$1:DK$55,MATCH(SMALL(COUNTIF(DK$1:DK$55,"&lt;"&amp;DK$1:DK$55),ROW(DK18:DL18)),COUNTIF(DK$1:DK$55,"&lt;"&amp;DK$1:DK$55),0))</f>
        <v>9999</v>
      </c>
      <c r="DM18" s="408" t="str">
        <f t="array" ref="DM18">INDEX(DJ$1:DJ$55,SMALL(IF(DK$1:DK$55=DL18,ROW(DK$1:DK$55)),COUNTIF(DL$1:DL18,DL18)),1)</f>
        <v>Harborough</v>
      </c>
      <c r="DN18" s="408" t="str">
        <f t="shared" si="28"/>
        <v>no data</v>
      </c>
      <c r="DO18" s="408" t="str">
        <f t="shared" si="29"/>
        <v>Harborough</v>
      </c>
      <c r="DR18" s="409" t="s">
        <v>120</v>
      </c>
      <c r="DS18" s="408" t="str">
        <f>VLOOKUP(DR18,'Rural 80'!$A$11:$BS$488,68,FALSE)</f>
        <v>9999</v>
      </c>
      <c r="DT18" s="408" t="str">
        <f t="array" ref="DT18">INDEX(DS$1:DS$55,MATCH(SMALL(COUNTIF(DS$1:DS$55,"&lt;"&amp;DS$1:DS$55),ROW(DS18:DT18)),COUNTIF(DS$1:DS$55,"&lt;"&amp;DS$1:DS$55),0))</f>
        <v>9999</v>
      </c>
      <c r="DU18" s="408" t="str">
        <f t="array" ref="DU18">INDEX(DR$1:DR$55,SMALL(IF(DS$1:DS$55=DT18,ROW(DS$1:DS$55)),COUNTIF(DT$1:DT18,DT18)),1)</f>
        <v>Harborough</v>
      </c>
      <c r="DV18" s="408" t="str">
        <f t="shared" si="30"/>
        <v>no data</v>
      </c>
      <c r="DW18" s="408" t="str">
        <f t="shared" si="31"/>
        <v>Harborough</v>
      </c>
    </row>
    <row r="19" spans="2:127" x14ac:dyDescent="0.25">
      <c r="B19" s="409" t="s">
        <v>136</v>
      </c>
      <c r="C19" s="408">
        <f>VLOOKUP(B19,'Rural 80'!$A$11:$BS$488,8,FALSE)</f>
        <v>35</v>
      </c>
      <c r="D19" s="408">
        <f t="array" ref="D19">INDEX(C$1:C$55,MATCH(SMALL(COUNTIF(C$1:C$55,"&lt;"&amp;C$1:C$55),ROW(C19:D19)),COUNTIF(C$1:C$55,"&lt;"&amp;C$1:C$55),0))</f>
        <v>19</v>
      </c>
      <c r="E19" s="408" t="str">
        <f t="array" ref="E19">INDEX(B$1:B$55,SMALL(IF(C$1:C$55=D19,ROW(C$1:C$55)),COUNTIF(D$1:D19,D19)),1)</f>
        <v>Purbeck</v>
      </c>
      <c r="F19" s="408">
        <f t="shared" si="0"/>
        <v>19</v>
      </c>
      <c r="G19" s="408" t="str">
        <f t="shared" si="1"/>
        <v>Purbeck</v>
      </c>
      <c r="J19" s="409" t="s">
        <v>136</v>
      </c>
      <c r="K19" s="408">
        <f>VLOOKUP(J19,'Rural 80'!$A$11:$BS$488,12,FALSE)</f>
        <v>20</v>
      </c>
      <c r="L19" s="408">
        <f t="array" ref="L19">INDEX(K$1:K$55,MATCH(SMALL(COUNTIF(K$1:K$55,"&lt;"&amp;K$1:K$55),ROW(K19:L19)),COUNTIF(K$1:K$55,"&lt;"&amp;K$1:K$55),0))</f>
        <v>19</v>
      </c>
      <c r="M19" s="408" t="str">
        <f t="array" ref="M19">INDEX(J$1:J$55,SMALL(IF(K$1:K$55=L19,ROW(K$1:K$55)),COUNTIF(L$1:L19,L19)),1)</f>
        <v>West Devon</v>
      </c>
      <c r="N19" s="408">
        <f t="shared" si="2"/>
        <v>19</v>
      </c>
      <c r="O19" s="408" t="str">
        <f t="shared" si="3"/>
        <v>West Devon</v>
      </c>
      <c r="R19" s="409" t="s">
        <v>136</v>
      </c>
      <c r="S19" s="408">
        <f>VLOOKUP(R19,'Rural 80'!$A$11:$BS$488,16,FALSE)</f>
        <v>28</v>
      </c>
      <c r="T19" s="408">
        <f t="array" ref="T19">INDEX(S$1:S$55,MATCH(SMALL(COUNTIF(S$1:S$55,"&lt;"&amp;S$1:S$55),ROW(S19:T19)),COUNTIF(S$1:S$55,"&lt;"&amp;S$1:S$55),0))</f>
        <v>19</v>
      </c>
      <c r="U19" s="408" t="str">
        <f t="array" ref="U19">INDEX(R$1:R$55,SMALL(IF(S$1:S$55=T19,ROW(S$1:S$55)),COUNTIF(T$1:T19,T19)),1)</f>
        <v>Melton</v>
      </c>
      <c r="V19" s="408">
        <f t="shared" si="4"/>
        <v>19</v>
      </c>
      <c r="W19" s="408" t="str">
        <f t="shared" si="5"/>
        <v>Melton</v>
      </c>
      <c r="Z19" s="409" t="s">
        <v>136</v>
      </c>
      <c r="AA19" s="408">
        <f>VLOOKUP(Z19,'Rural 80'!$A$11:$BS$488,20,FALSE)</f>
        <v>32</v>
      </c>
      <c r="AB19" s="408">
        <f t="array" ref="AB19">INDEX(AA$1:AA$55,MATCH(SMALL(COUNTIF(AA$1:AA$55,"&lt;"&amp;AA$1:AA$55),ROW(AA19:AB19)),COUNTIF(AA$1:AA$55,"&lt;"&amp;AA$1:AA$55),0))</f>
        <v>19</v>
      </c>
      <c r="AC19" s="408" t="str">
        <f t="array" ref="AC19">INDEX(Z$1:Z$55,SMALL(IF(AA$1:AA$55=AB19,ROW(AA$1:AA$55)),COUNTIF(AB$1:AB19,AB19)),1)</f>
        <v>Eden</v>
      </c>
      <c r="AD19" s="408">
        <f t="shared" si="6"/>
        <v>19</v>
      </c>
      <c r="AE19" s="408" t="str">
        <f t="shared" si="7"/>
        <v>Eden</v>
      </c>
      <c r="AH19" s="409" t="s">
        <v>136</v>
      </c>
      <c r="AI19" s="408">
        <f>VLOOKUP(AH19,'Rural 80'!$A$11:$BS$488,24,FALSE)</f>
        <v>41</v>
      </c>
      <c r="AJ19" s="408">
        <f t="array" ref="AJ19">INDEX(AI$1:AI$55,MATCH(SMALL(COUNTIF(AI$1:AI$55,"&lt;"&amp;AI$1:AI$55),ROW(AI19:AJ19)),COUNTIF(AI$1:AI$55,"&lt;"&amp;AI$1:AI$55),0))</f>
        <v>19</v>
      </c>
      <c r="AK19" s="408" t="str">
        <f t="array" ref="AK19">INDEX(AH$1:AH$55,SMALL(IF(AI$1:AI$55=AJ19,ROW(AI$1:AI$55)),COUNTIF(AJ$1:AJ19,AJ19)),1)</f>
        <v>Hambleton</v>
      </c>
      <c r="AL19" s="408">
        <f t="shared" si="8"/>
        <v>19</v>
      </c>
      <c r="AM19" s="408" t="str">
        <f t="shared" si="9"/>
        <v>Hambleton</v>
      </c>
      <c r="AP19" s="409" t="s">
        <v>136</v>
      </c>
      <c r="AQ19" s="408">
        <f>VLOOKUP(AP19,'Rural 80'!$A$11:$BS$488,28,FALSE)</f>
        <v>31</v>
      </c>
      <c r="AR19" s="408">
        <f t="array" ref="AR19">INDEX(AQ$1:AQ$55,MATCH(SMALL(COUNTIF(AQ$1:AQ$55,"&lt;"&amp;AQ$1:AQ$55),ROW(AQ19:AR19)),COUNTIF(AQ$1:AQ$55,"&lt;"&amp;AQ$1:AQ$55),0))</f>
        <v>19</v>
      </c>
      <c r="AS19" s="408" t="str">
        <f t="array" ref="AS19">INDEX(AP$1:AP$55,SMALL(IF(AQ$1:AQ$55=AR19,ROW(AQ$1:AQ$55)),COUNTIF(AR$1:AR19,AR19)),1)</f>
        <v>Richmondshire</v>
      </c>
      <c r="AT19" s="408">
        <f t="shared" si="10"/>
        <v>19</v>
      </c>
      <c r="AU19" s="408" t="str">
        <f t="shared" si="11"/>
        <v>Richmondshire</v>
      </c>
      <c r="AX19" s="409" t="s">
        <v>136</v>
      </c>
      <c r="AY19" s="408">
        <f>VLOOKUP(AX19,'Rural 80'!$A$11:$BS$488,32,FALSE)</f>
        <v>37</v>
      </c>
      <c r="AZ19" s="408">
        <f t="array" ref="AZ19">INDEX(AY$1:AY$55,MATCH(SMALL(COUNTIF(AY$1:AY$55,"&lt;"&amp;AY$1:AY$55),ROW(AY19:AZ19)),COUNTIF(AY$1:AY$55,"&lt;"&amp;AY$1:AY$55),0))</f>
        <v>19</v>
      </c>
      <c r="BA19" s="408" t="str">
        <f t="array" ref="BA19">INDEX(AX$1:AX$55,SMALL(IF(AY$1:AY$55=AZ19,ROW(AY$1:AY$55)),COUNTIF(AZ$1:AZ19,AZ19)),1)</f>
        <v>West Devon</v>
      </c>
      <c r="BB19" s="408">
        <f t="shared" si="12"/>
        <v>19</v>
      </c>
      <c r="BC19" s="408" t="str">
        <f t="shared" si="13"/>
        <v>West Devon</v>
      </c>
      <c r="BF19" s="409" t="s">
        <v>136</v>
      </c>
      <c r="BG19" s="408">
        <f>VLOOKUP(BF19,'Rural 80'!$A$11:$BS$488,36,FALSE)</f>
        <v>39</v>
      </c>
      <c r="BH19" s="408">
        <f t="array" ref="BH19">INDEX(BG$1:BG$55,MATCH(SMALL(COUNTIF(BG$1:BG$55,"&lt;"&amp;BG$1:BG$55),ROW(BG19:BH19)),COUNTIF(BG$1:BG$55,"&lt;"&amp;BG$1:BG$55),0))</f>
        <v>19</v>
      </c>
      <c r="BI19" s="408" t="str">
        <f t="array" ref="BI19">INDEX(BF$1:BF$55,SMALL(IF(BG$1:BG$55=BH19,ROW(BG$1:BG$55)),COUNTIF(BH$1:BH19,BH19)),1)</f>
        <v>Selby</v>
      </c>
      <c r="BJ19" s="408">
        <f t="shared" si="14"/>
        <v>19</v>
      </c>
      <c r="BK19" s="408" t="str">
        <f t="shared" si="15"/>
        <v>Selby</v>
      </c>
      <c r="BN19" s="409" t="s">
        <v>136</v>
      </c>
      <c r="BO19" s="408">
        <f>VLOOKUP(BN19,'Rural 80'!$A$11:$BS$488,40,FALSE)</f>
        <v>18</v>
      </c>
      <c r="BP19" s="408">
        <f t="array" ref="BP19">INDEX(BO$1:BO$55,MATCH(SMALL(COUNTIF(BO$1:BO$55,"&lt;"&amp;BO$1:BO$55),ROW(BO19:BP19)),COUNTIF(BO$1:BO$55,"&lt;"&amp;BO$1:BO$55),0))</f>
        <v>19</v>
      </c>
      <c r="BQ19" s="408" t="str">
        <f t="array" ref="BQ19">INDEX(BN$1:BN$55,SMALL(IF(BO$1:BO$55=BP19,ROW(BO$1:BO$55)),COUNTIF(BP$1:BP19,BP19)),1)</f>
        <v>West Lindsey</v>
      </c>
      <c r="BR19" s="408">
        <f t="shared" si="16"/>
        <v>19</v>
      </c>
      <c r="BS19" s="408" t="str">
        <f t="shared" si="17"/>
        <v>West Lindsey</v>
      </c>
      <c r="BV19" s="409" t="s">
        <v>136</v>
      </c>
      <c r="BW19" s="408">
        <f>VLOOKUP(BV19,'Rural 80'!$A$11:$BS$488,44,FALSE)</f>
        <v>17</v>
      </c>
      <c r="BX19" s="408">
        <f t="array" ref="BX19">INDEX(BW$1:BW$55,MATCH(SMALL(COUNTIF(BW$1:BW$55,"&lt;"&amp;BW$1:BW$55),ROW(BW19:BX19)),COUNTIF(BW$1:BW$55,"&lt;"&amp;BW$1:BW$55),0))</f>
        <v>19</v>
      </c>
      <c r="BY19" s="408" t="str">
        <f t="array" ref="BY19">INDEX(BV$1:BV$55,SMALL(IF(BW$1:BW$55=BX19,ROW(BW$1:BW$55)),COUNTIF(BX$1:BX19,BX19)),1)</f>
        <v>Richmondshire</v>
      </c>
      <c r="BZ19" s="408">
        <f t="shared" si="18"/>
        <v>19</v>
      </c>
      <c r="CA19" s="408" t="str">
        <f t="shared" si="19"/>
        <v>Richmondshire</v>
      </c>
      <c r="CD19" s="409" t="s">
        <v>136</v>
      </c>
      <c r="CE19" s="408">
        <f>VLOOKUP(CD19,'Rural 80'!$A$11:$BS$488,48,FALSE)</f>
        <v>25</v>
      </c>
      <c r="CF19" s="408">
        <f t="array" ref="CF19">INDEX(CE$1:CE$55,MATCH(SMALL(COUNTIF(CE$1:CE$55,"&lt;"&amp;CE$1:CE$55),ROW(CE19:CF19)),COUNTIF(CE$1:CE$55,"&lt;"&amp;CE$1:CE$55),0))</f>
        <v>19</v>
      </c>
      <c r="CG19" s="408" t="str">
        <f t="array" ref="CG19">INDEX(CD$1:CD$55,SMALL(IF(CE$1:CE$55=CF19,ROW(CE$1:CE$55)),COUNTIF(CF$1:CF19,CF19)),1)</f>
        <v>South Norfolk</v>
      </c>
      <c r="CH19" s="408">
        <f t="shared" si="20"/>
        <v>19</v>
      </c>
      <c r="CI19" s="408" t="str">
        <f t="shared" si="21"/>
        <v>South Norfolk</v>
      </c>
      <c r="CL19" s="409" t="s">
        <v>136</v>
      </c>
      <c r="CM19" s="408">
        <f>VLOOKUP(CL19,'Rural 80'!$A$11:$BS$488,52,FALSE)</f>
        <v>29</v>
      </c>
      <c r="CN19" s="408">
        <f t="array" ref="CN19">INDEX(CM$1:CM$55,MATCH(SMALL(COUNTIF(CM$1:CM$55,"&lt;"&amp;CM$1:CM$55),ROW(CM19:CN19)),COUNTIF(CM$1:CM$55,"&lt;"&amp;CM$1:CM$55),0))</f>
        <v>19</v>
      </c>
      <c r="CO19" s="408" t="str">
        <f t="array" ref="CO19">INDEX(CL$1:CL$55,SMALL(IF(CM$1:CM$55=CN19,ROW(CM$1:CM$55)),COUNTIF(CN$1:CN19,CN19)),1)</f>
        <v>Richmondshire</v>
      </c>
      <c r="CP19" s="408">
        <f t="shared" si="22"/>
        <v>19</v>
      </c>
      <c r="CQ19" s="408" t="str">
        <f t="shared" si="23"/>
        <v>Richmondshire</v>
      </c>
      <c r="CT19" s="409" t="s">
        <v>136</v>
      </c>
      <c r="CU19" s="408" t="str">
        <f>VLOOKUP(CT19,'Rural 80'!$A$11:$BS$488,56,FALSE)</f>
        <v>9999</v>
      </c>
      <c r="CV19" s="408" t="str">
        <f t="array" ref="CV19">INDEX(CU$1:CU$55,MATCH(SMALL(COUNTIF(CU$1:CU$55,"&lt;"&amp;CU$1:CU$55),ROW(CU19:CV19)),COUNTIF(CU$1:CU$55,"&lt;"&amp;CU$1:CU$55),0))</f>
        <v>9999</v>
      </c>
      <c r="CW19" s="408" t="str">
        <f t="array" ref="CW19">INDEX(CT$1:CT$55,SMALL(IF(CU$1:CU$55=CV19,ROW(CU$1:CU$55)),COUNTIF(CV$1:CV19,CV19)),1)</f>
        <v>Huntingdonshire</v>
      </c>
      <c r="CX19" s="408" t="str">
        <f t="shared" si="24"/>
        <v>no data</v>
      </c>
      <c r="CY19" s="408" t="str">
        <f t="shared" si="25"/>
        <v>Huntingdonshire</v>
      </c>
      <c r="DB19" s="409" t="s">
        <v>136</v>
      </c>
      <c r="DC19" s="408" t="str">
        <f>VLOOKUP(DB19,'Rural 80'!$A$11:$BS$488,60,FALSE)</f>
        <v>9999</v>
      </c>
      <c r="DD19" s="408" t="str">
        <f t="array" ref="DD19">INDEX(DC$1:DC$55,MATCH(SMALL(COUNTIF(DC$1:DC$55,"&lt;"&amp;DC$1:DC$55),ROW(DC19:DD19)),COUNTIF(DC$1:DC$55,"&lt;"&amp;DC$1:DC$55),0))</f>
        <v>9999</v>
      </c>
      <c r="DE19" s="408" t="str">
        <f t="array" ref="DE19">INDEX(DB$1:DB$55,SMALL(IF(DC$1:DC$55=DD19,ROW(DC$1:DC$55)),COUNTIF(DD$1:DD19,DD19)),1)</f>
        <v>Huntingdonshire</v>
      </c>
      <c r="DF19" s="408" t="str">
        <f t="shared" si="26"/>
        <v>no data</v>
      </c>
      <c r="DG19" s="408" t="str">
        <f t="shared" si="27"/>
        <v>Huntingdonshire</v>
      </c>
      <c r="DJ19" s="409" t="s">
        <v>136</v>
      </c>
      <c r="DK19" s="408" t="str">
        <f>VLOOKUP(DJ19,'Rural 80'!$A$11:$BS$488,64,FALSE)</f>
        <v>9999</v>
      </c>
      <c r="DL19" s="408" t="str">
        <f t="array" ref="DL19">INDEX(DK$1:DK$55,MATCH(SMALL(COUNTIF(DK$1:DK$55,"&lt;"&amp;DK$1:DK$55),ROW(DK19:DL19)),COUNTIF(DK$1:DK$55,"&lt;"&amp;DK$1:DK$55),0))</f>
        <v>9999</v>
      </c>
      <c r="DM19" s="408" t="str">
        <f t="array" ref="DM19">INDEX(DJ$1:DJ$55,SMALL(IF(DK$1:DK$55=DL19,ROW(DK$1:DK$55)),COUNTIF(DL$1:DL19,DL19)),1)</f>
        <v>Huntingdonshire</v>
      </c>
      <c r="DN19" s="408" t="str">
        <f t="shared" si="28"/>
        <v>no data</v>
      </c>
      <c r="DO19" s="408" t="str">
        <f t="shared" si="29"/>
        <v>Huntingdonshire</v>
      </c>
      <c r="DR19" s="409" t="s">
        <v>136</v>
      </c>
      <c r="DS19" s="408" t="str">
        <f>VLOOKUP(DR19,'Rural 80'!$A$11:$BS$488,68,FALSE)</f>
        <v>9999</v>
      </c>
      <c r="DT19" s="408" t="str">
        <f t="array" ref="DT19">INDEX(DS$1:DS$55,MATCH(SMALL(COUNTIF(DS$1:DS$55,"&lt;"&amp;DS$1:DS$55),ROW(DS19:DT19)),COUNTIF(DS$1:DS$55,"&lt;"&amp;DS$1:DS$55),0))</f>
        <v>9999</v>
      </c>
      <c r="DU19" s="408" t="str">
        <f t="array" ref="DU19">INDEX(DR$1:DR$55,SMALL(IF(DS$1:DS$55=DT19,ROW(DS$1:DS$55)),COUNTIF(DT$1:DT19,DT19)),1)</f>
        <v>Huntingdonshire</v>
      </c>
      <c r="DV19" s="408" t="str">
        <f t="shared" si="30"/>
        <v>no data</v>
      </c>
      <c r="DW19" s="408" t="str">
        <f t="shared" si="31"/>
        <v>Huntingdonshire</v>
      </c>
    </row>
    <row r="20" spans="2:127" x14ac:dyDescent="0.25">
      <c r="B20" s="409" t="s">
        <v>139</v>
      </c>
      <c r="C20" s="408">
        <f>VLOOKUP(B20,'Rural 80'!$A$11:$BS$488,8,FALSE)</f>
        <v>23</v>
      </c>
      <c r="D20" s="408">
        <f t="array" ref="D20">INDEX(C$1:C$55,MATCH(SMALL(COUNTIF(C$1:C$55,"&lt;"&amp;C$1:C$55),ROW(C20:D20)),COUNTIF(C$1:C$55,"&lt;"&amp;C$1:C$55),0))</f>
        <v>20</v>
      </c>
      <c r="E20" s="408" t="str">
        <f t="array" ref="E20">INDEX(B$1:B$55,SMALL(IF(C$1:C$55=D20,ROW(C$1:C$55)),COUNTIF(D$1:D20,D20)),1)</f>
        <v>Melton</v>
      </c>
      <c r="F20" s="408">
        <f t="shared" si="0"/>
        <v>20</v>
      </c>
      <c r="G20" s="408" t="str">
        <f t="shared" si="1"/>
        <v>Melton</v>
      </c>
      <c r="J20" s="409" t="s">
        <v>139</v>
      </c>
      <c r="K20" s="408">
        <f>VLOOKUP(J20,'Rural 80'!$A$11:$BS$488,12,FALSE)</f>
        <v>12</v>
      </c>
      <c r="L20" s="408">
        <f t="array" ref="L20">INDEX(K$1:K$55,MATCH(SMALL(COUNTIF(K$1:K$55,"&lt;"&amp;K$1:K$55),ROW(K20:L20)),COUNTIF(K$1:K$55,"&lt;"&amp;K$1:K$55),0))</f>
        <v>20</v>
      </c>
      <c r="M20" s="408" t="str">
        <f t="array" ref="M20">INDEX(J$1:J$55,SMALL(IF(K$1:K$55=L20,ROW(K$1:K$55)),COUNTIF(L$1:L20,L20)),1)</f>
        <v>Huntingdonshire</v>
      </c>
      <c r="N20" s="408">
        <f t="shared" si="2"/>
        <v>20</v>
      </c>
      <c r="O20" s="408" t="str">
        <f t="shared" si="3"/>
        <v>Huntingdonshire</v>
      </c>
      <c r="R20" s="409" t="s">
        <v>139</v>
      </c>
      <c r="S20" s="408">
        <f>VLOOKUP(R20,'Rural 80'!$A$11:$BS$488,16,FALSE)</f>
        <v>14</v>
      </c>
      <c r="T20" s="408">
        <f t="array" ref="T20">INDEX(S$1:S$55,MATCH(SMALL(COUNTIF(S$1:S$55,"&lt;"&amp;S$1:S$55),ROW(S20:T20)),COUNTIF(S$1:S$55,"&lt;"&amp;S$1:S$55),0))</f>
        <v>20</v>
      </c>
      <c r="U20" s="408" t="str">
        <f t="array" ref="U20">INDEX(R$1:R$55,SMALL(IF(S$1:S$55=T20,ROW(S$1:S$55)),COUNTIF(T$1:T20,T20)),1)</f>
        <v>South Northamptonshire</v>
      </c>
      <c r="V20" s="408">
        <f t="shared" si="4"/>
        <v>20</v>
      </c>
      <c r="W20" s="408" t="str">
        <f t="shared" si="5"/>
        <v>South Northamptonshire</v>
      </c>
      <c r="Z20" s="409" t="s">
        <v>139</v>
      </c>
      <c r="AA20" s="408">
        <f>VLOOKUP(Z20,'Rural 80'!$A$11:$BS$488,20,FALSE)</f>
        <v>25</v>
      </c>
      <c r="AB20" s="408">
        <f t="array" ref="AB20">INDEX(AA$1:AA$55,MATCH(SMALL(COUNTIF(AA$1:AA$55,"&lt;"&amp;AA$1:AA$55),ROW(AA20:AB20)),COUNTIF(AA$1:AA$55,"&lt;"&amp;AA$1:AA$55),0))</f>
        <v>20</v>
      </c>
      <c r="AC20" s="408" t="str">
        <f t="array" ref="AC20">INDEX(Z$1:Z$55,SMALL(IF(AA$1:AA$55=AB20,ROW(AA$1:AA$55)),COUNTIF(AB$1:AB20,AB20)),1)</f>
        <v>North Dorset</v>
      </c>
      <c r="AD20" s="408">
        <f t="shared" si="6"/>
        <v>20</v>
      </c>
      <c r="AE20" s="408" t="str">
        <f t="shared" si="7"/>
        <v>North Dorset</v>
      </c>
      <c r="AH20" s="409" t="s">
        <v>139</v>
      </c>
      <c r="AI20" s="408">
        <f>VLOOKUP(AH20,'Rural 80'!$A$11:$BS$488,24,FALSE)</f>
        <v>30</v>
      </c>
      <c r="AJ20" s="408">
        <f t="array" ref="AJ20">INDEX(AI$1:AI$55,MATCH(SMALL(COUNTIF(AI$1:AI$55,"&lt;"&amp;AI$1:AI$55),ROW(AI20:AJ20)),COUNTIF(AI$1:AI$55,"&lt;"&amp;AI$1:AI$55),0))</f>
        <v>20</v>
      </c>
      <c r="AK20" s="408" t="str">
        <f t="array" ref="AK20">INDEX(AH$1:AH$55,SMALL(IF(AI$1:AI$55=AJ20,ROW(AI$1:AI$55)),COUNTIF(AJ$1:AJ20,AJ20)),1)</f>
        <v>North Dorset</v>
      </c>
      <c r="AL20" s="408">
        <f t="shared" si="8"/>
        <v>20</v>
      </c>
      <c r="AM20" s="408" t="str">
        <f t="shared" si="9"/>
        <v>North Dorset</v>
      </c>
      <c r="AP20" s="409" t="s">
        <v>139</v>
      </c>
      <c r="AQ20" s="408">
        <f>VLOOKUP(AP20,'Rural 80'!$A$11:$BS$488,28,FALSE)</f>
        <v>30</v>
      </c>
      <c r="AR20" s="408">
        <f t="array" ref="AR20">INDEX(AQ$1:AQ$55,MATCH(SMALL(COUNTIF(AQ$1:AQ$55,"&lt;"&amp;AQ$1:AQ$55),ROW(AQ20:AR20)),COUNTIF(AQ$1:AQ$55,"&lt;"&amp;AQ$1:AQ$55),0))</f>
        <v>20</v>
      </c>
      <c r="AS20" s="408" t="str">
        <f t="array" ref="AS20">INDEX(AP$1:AP$55,SMALL(IF(AQ$1:AQ$55=AR20,ROW(AQ$1:AQ$55)),COUNTIF(AR$1:AR20,AR20)),1)</f>
        <v>Cornwall</v>
      </c>
      <c r="AT20" s="408">
        <f t="shared" si="10"/>
        <v>20</v>
      </c>
      <c r="AU20" s="408" t="str">
        <f t="shared" si="11"/>
        <v>Cornwall</v>
      </c>
      <c r="AX20" s="409" t="s">
        <v>139</v>
      </c>
      <c r="AY20" s="408">
        <f>VLOOKUP(AX20,'Rural 80'!$A$11:$BS$488,32,FALSE)</f>
        <v>23</v>
      </c>
      <c r="AZ20" s="408">
        <f t="array" ref="AZ20">INDEX(AY$1:AY$55,MATCH(SMALL(COUNTIF(AY$1:AY$55,"&lt;"&amp;AY$1:AY$55),ROW(AY20:AZ20)),COUNTIF(AY$1:AY$55,"&lt;"&amp;AY$1:AY$55),0))</f>
        <v>20</v>
      </c>
      <c r="BA20" s="408" t="str">
        <f t="array" ref="BA20">INDEX(AX$1:AX$55,SMALL(IF(AY$1:AY$55=AZ20,ROW(AY$1:AY$55)),COUNTIF(AZ$1:AZ20,AZ20)),1)</f>
        <v>Richmondshire</v>
      </c>
      <c r="BB20" s="408">
        <f t="shared" si="12"/>
        <v>20</v>
      </c>
      <c r="BC20" s="408" t="str">
        <f t="shared" si="13"/>
        <v>Richmondshire</v>
      </c>
      <c r="BF20" s="409" t="s">
        <v>139</v>
      </c>
      <c r="BG20" s="408">
        <f>VLOOKUP(BF20,'Rural 80'!$A$11:$BS$488,36,FALSE)</f>
        <v>34</v>
      </c>
      <c r="BH20" s="408">
        <f t="array" ref="BH20">INDEX(BG$1:BG$55,MATCH(SMALL(COUNTIF(BG$1:BG$55,"&lt;"&amp;BG$1:BG$55),ROW(BG20:BH20)),COUNTIF(BG$1:BG$55,"&lt;"&amp;BG$1:BG$55),0))</f>
        <v>20</v>
      </c>
      <c r="BI20" s="408" t="str">
        <f t="array" ref="BI20">INDEX(BF$1:BF$55,SMALL(IF(BG$1:BG$55=BH20,ROW(BG$1:BG$55)),COUNTIF(BH$1:BH20,BH20)),1)</f>
        <v>Wealden</v>
      </c>
      <c r="BJ20" s="408">
        <f t="shared" si="14"/>
        <v>20</v>
      </c>
      <c r="BK20" s="408" t="str">
        <f t="shared" si="15"/>
        <v>Wealden</v>
      </c>
      <c r="BN20" s="409" t="s">
        <v>139</v>
      </c>
      <c r="BO20" s="408">
        <f>VLOOKUP(BN20,'Rural 80'!$A$11:$BS$488,40,FALSE)</f>
        <v>1</v>
      </c>
      <c r="BP20" s="408">
        <f t="array" ref="BP20">INDEX(BO$1:BO$55,MATCH(SMALL(COUNTIF(BO$1:BO$55,"&lt;"&amp;BO$1:BO$55),ROW(BO20:BP20)),COUNTIF(BO$1:BO$55,"&lt;"&amp;BO$1:BO$55),0))</f>
        <v>20</v>
      </c>
      <c r="BQ20" s="408" t="str">
        <f t="array" ref="BQ20">INDEX(BN$1:BN$55,SMALL(IF(BO$1:BO$55=BP20,ROW(BO$1:BO$55)),COUNTIF(BP$1:BP20,BP20)),1)</f>
        <v>West Devon</v>
      </c>
      <c r="BR20" s="408">
        <f t="shared" si="16"/>
        <v>20</v>
      </c>
      <c r="BS20" s="408" t="str">
        <f t="shared" si="17"/>
        <v>West Devon</v>
      </c>
      <c r="BV20" s="409" t="s">
        <v>139</v>
      </c>
      <c r="BW20" s="408">
        <f>VLOOKUP(BV20,'Rural 80'!$A$11:$BS$488,44,FALSE)</f>
        <v>1</v>
      </c>
      <c r="BX20" s="408">
        <f t="array" ref="BX20">INDEX(BW$1:BW$55,MATCH(SMALL(COUNTIF(BW$1:BW$55,"&lt;"&amp;BW$1:BW$55),ROW(BW20:BX20)),COUNTIF(BW$1:BW$55,"&lt;"&amp;BW$1:BW$55),0))</f>
        <v>20</v>
      </c>
      <c r="BY20" s="408" t="str">
        <f t="array" ref="BY20">INDEX(BV$1:BV$55,SMALL(IF(BW$1:BW$55=BX20,ROW(BW$1:BW$55)),COUNTIF(BX$1:BX20,BX20)),1)</f>
        <v>Fenland</v>
      </c>
      <c r="BZ20" s="408">
        <f t="shared" si="18"/>
        <v>20</v>
      </c>
      <c r="CA20" s="408" t="str">
        <f t="shared" si="19"/>
        <v>Fenland</v>
      </c>
      <c r="CD20" s="409" t="s">
        <v>139</v>
      </c>
      <c r="CE20" s="408">
        <f>VLOOKUP(CD20,'Rural 80'!$A$11:$BS$488,48,FALSE)</f>
        <v>12</v>
      </c>
      <c r="CF20" s="408">
        <f t="array" ref="CF20">INDEX(CE$1:CE$55,MATCH(SMALL(COUNTIF(CE$1:CE$55,"&lt;"&amp;CE$1:CE$55),ROW(CE20:CF20)),COUNTIF(CE$1:CE$55,"&lt;"&amp;CE$1:CE$55),0))</f>
        <v>20</v>
      </c>
      <c r="CG20" s="408" t="str">
        <f t="array" ref="CG20">INDEX(CD$1:CD$55,SMALL(IF(CE$1:CE$55=CF20,ROW(CE$1:CE$55)),COUNTIF(CF$1:CF20,CF20)),1)</f>
        <v>South Lakeland</v>
      </c>
      <c r="CH20" s="408">
        <f t="shared" si="20"/>
        <v>20</v>
      </c>
      <c r="CI20" s="408" t="str">
        <f t="shared" si="21"/>
        <v>South Lakeland</v>
      </c>
      <c r="CL20" s="409" t="s">
        <v>139</v>
      </c>
      <c r="CM20" s="408">
        <f>VLOOKUP(CL20,'Rural 80'!$A$11:$BS$488,52,FALSE)</f>
        <v>15</v>
      </c>
      <c r="CN20" s="408">
        <f t="array" ref="CN20">INDEX(CM$1:CM$55,MATCH(SMALL(COUNTIF(CM$1:CM$55,"&lt;"&amp;CM$1:CM$55),ROW(CM20:CN20)),COUNTIF(CM$1:CM$55,"&lt;"&amp;CM$1:CM$55),0))</f>
        <v>20</v>
      </c>
      <c r="CO20" s="408" t="str">
        <f t="array" ref="CO20">INDEX(CL$1:CL$55,SMALL(IF(CM$1:CM$55=CN20,ROW(CM$1:CM$55)),COUNTIF(CN$1:CN20,CN20)),1)</f>
        <v>Fenland</v>
      </c>
      <c r="CP20" s="408">
        <f t="shared" si="22"/>
        <v>20</v>
      </c>
      <c r="CQ20" s="408" t="str">
        <f t="shared" si="23"/>
        <v>Fenland</v>
      </c>
      <c r="CT20" s="409" t="s">
        <v>139</v>
      </c>
      <c r="CU20" s="408" t="str">
        <f>VLOOKUP(CT20,'Rural 80'!$A$11:$BS$488,56,FALSE)</f>
        <v>9999</v>
      </c>
      <c r="CV20" s="408" t="str">
        <f t="array" ref="CV20">INDEX(CU$1:CU$55,MATCH(SMALL(COUNTIF(CU$1:CU$55,"&lt;"&amp;CU$1:CU$55),ROW(CU20:CV20)),COUNTIF(CU$1:CU$55,"&lt;"&amp;CU$1:CU$55),0))</f>
        <v>9999</v>
      </c>
      <c r="CW20" s="408" t="str">
        <f t="array" ref="CW20">INDEX(CT$1:CT$55,SMALL(IF(CU$1:CU$55=CV20,ROW(CU$1:CU$55)),COUNTIF(CV$1:CV20,CV20)),1)</f>
        <v>Isle of Wight</v>
      </c>
      <c r="CX20" s="408" t="str">
        <f t="shared" si="24"/>
        <v>no data</v>
      </c>
      <c r="CY20" s="408" t="str">
        <f t="shared" si="25"/>
        <v>Isle of Wight</v>
      </c>
      <c r="DB20" s="409" t="s">
        <v>139</v>
      </c>
      <c r="DC20" s="408" t="str">
        <f>VLOOKUP(DB20,'Rural 80'!$A$11:$BS$488,60,FALSE)</f>
        <v>9999</v>
      </c>
      <c r="DD20" s="408" t="str">
        <f t="array" ref="DD20">INDEX(DC$1:DC$55,MATCH(SMALL(COUNTIF(DC$1:DC$55,"&lt;"&amp;DC$1:DC$55),ROW(DC20:DD20)),COUNTIF(DC$1:DC$55,"&lt;"&amp;DC$1:DC$55),0))</f>
        <v>9999</v>
      </c>
      <c r="DE20" s="408" t="str">
        <f t="array" ref="DE20">INDEX(DB$1:DB$55,SMALL(IF(DC$1:DC$55=DD20,ROW(DC$1:DC$55)),COUNTIF(DD$1:DD20,DD20)),1)</f>
        <v>Isle of Wight</v>
      </c>
      <c r="DF20" s="408" t="str">
        <f t="shared" si="26"/>
        <v>no data</v>
      </c>
      <c r="DG20" s="408" t="str">
        <f t="shared" si="27"/>
        <v>Isle of Wight</v>
      </c>
      <c r="DJ20" s="409" t="s">
        <v>139</v>
      </c>
      <c r="DK20" s="408" t="str">
        <f>VLOOKUP(DJ20,'Rural 80'!$A$11:$BS$488,64,FALSE)</f>
        <v>9999</v>
      </c>
      <c r="DL20" s="408" t="str">
        <f t="array" ref="DL20">INDEX(DK$1:DK$55,MATCH(SMALL(COUNTIF(DK$1:DK$55,"&lt;"&amp;DK$1:DK$55),ROW(DK20:DL20)),COUNTIF(DK$1:DK$55,"&lt;"&amp;DK$1:DK$55),0))</f>
        <v>9999</v>
      </c>
      <c r="DM20" s="408" t="str">
        <f t="array" ref="DM20">INDEX(DJ$1:DJ$55,SMALL(IF(DK$1:DK$55=DL20,ROW(DK$1:DK$55)),COUNTIF(DL$1:DL20,DL20)),1)</f>
        <v>Isle of Wight</v>
      </c>
      <c r="DN20" s="408" t="str">
        <f t="shared" si="28"/>
        <v>no data</v>
      </c>
      <c r="DO20" s="408" t="str">
        <f t="shared" si="29"/>
        <v>Isle of Wight</v>
      </c>
      <c r="DR20" s="409" t="s">
        <v>139</v>
      </c>
      <c r="DS20" s="408" t="str">
        <f>VLOOKUP(DR20,'Rural 80'!$A$11:$BS$488,68,FALSE)</f>
        <v>9999</v>
      </c>
      <c r="DT20" s="408" t="str">
        <f t="array" ref="DT20">INDEX(DS$1:DS$55,MATCH(SMALL(COUNTIF(DS$1:DS$55,"&lt;"&amp;DS$1:DS$55),ROW(DS20:DT20)),COUNTIF(DS$1:DS$55,"&lt;"&amp;DS$1:DS$55),0))</f>
        <v>9999</v>
      </c>
      <c r="DU20" s="408" t="str">
        <f t="array" ref="DU20">INDEX(DR$1:DR$55,SMALL(IF(DS$1:DS$55=DT20,ROW(DS$1:DS$55)),COUNTIF(DT$1:DT20,DT20)),1)</f>
        <v>Isle of Wight</v>
      </c>
      <c r="DV20" s="408" t="str">
        <f t="shared" si="30"/>
        <v>no data</v>
      </c>
      <c r="DW20" s="408" t="str">
        <f t="shared" si="31"/>
        <v>Isle of Wight</v>
      </c>
    </row>
    <row r="21" spans="2:127" x14ac:dyDescent="0.25">
      <c r="B21" s="409" t="s">
        <v>140</v>
      </c>
      <c r="C21" s="408">
        <f>VLOOKUP(B21,'Rural 80'!$A$11:$BS$488,8,FALSE)</f>
        <v>42</v>
      </c>
      <c r="D21" s="408">
        <f t="array" ref="D21">INDEX(C$1:C$55,MATCH(SMALL(COUNTIF(C$1:C$55,"&lt;"&amp;C$1:C$55),ROW(C21:D21)),COUNTIF(C$1:C$55,"&lt;"&amp;C$1:C$55),0))</f>
        <v>21</v>
      </c>
      <c r="E21" s="408" t="str">
        <f t="array" ref="E21">INDEX(B$1:B$55,SMALL(IF(C$1:C$55=D21,ROW(C$1:C$55)),COUNTIF(D$1:D21,D21)),1)</f>
        <v>Harborough</v>
      </c>
      <c r="F21" s="408">
        <f t="shared" si="0"/>
        <v>21</v>
      </c>
      <c r="G21" s="408" t="str">
        <f t="shared" si="1"/>
        <v>Harborough</v>
      </c>
      <c r="J21" s="409" t="s">
        <v>140</v>
      </c>
      <c r="K21" s="408">
        <f>VLOOKUP(J21,'Rural 80'!$A$11:$BS$488,12,FALSE)</f>
        <v>49</v>
      </c>
      <c r="L21" s="408">
        <f t="array" ref="L21">INDEX(K$1:K$55,MATCH(SMALL(COUNTIF(K$1:K$55,"&lt;"&amp;K$1:K$55),ROW(K21:L21)),COUNTIF(K$1:K$55,"&lt;"&amp;K$1:K$55),0))</f>
        <v>21</v>
      </c>
      <c r="M21" s="408" t="str">
        <f t="array" ref="M21">INDEX(J$1:J$55,SMALL(IF(K$1:K$55=L21,ROW(K$1:K$55)),COUNTIF(L$1:L21,L21)),1)</f>
        <v>Craven</v>
      </c>
      <c r="N21" s="408">
        <f t="shared" si="2"/>
        <v>21</v>
      </c>
      <c r="O21" s="408" t="str">
        <f t="shared" si="3"/>
        <v>Craven</v>
      </c>
      <c r="R21" s="409" t="s">
        <v>140</v>
      </c>
      <c r="S21" s="408">
        <f>VLOOKUP(R21,'Rural 80'!$A$11:$BS$488,16,FALSE)</f>
        <v>52</v>
      </c>
      <c r="T21" s="408">
        <f t="array" ref="T21">INDEX(S$1:S$55,MATCH(SMALL(COUNTIF(S$1:S$55,"&lt;"&amp;S$1:S$55),ROW(S21:T21)),COUNTIF(S$1:S$55,"&lt;"&amp;S$1:S$55),0))</f>
        <v>21</v>
      </c>
      <c r="U21" s="408" t="str">
        <f t="array" ref="U21">INDEX(R$1:R$55,SMALL(IF(S$1:S$55=T21,ROW(S$1:S$55)),COUNTIF(T$1:T21,T21)),1)</f>
        <v>South Norfolk</v>
      </c>
      <c r="V21" s="408">
        <f t="shared" si="4"/>
        <v>21</v>
      </c>
      <c r="W21" s="408" t="str">
        <f t="shared" si="5"/>
        <v>South Norfolk</v>
      </c>
      <c r="Z21" s="409" t="s">
        <v>140</v>
      </c>
      <c r="AA21" s="408">
        <f>VLOOKUP(Z21,'Rural 80'!$A$11:$BS$488,20,FALSE)</f>
        <v>1</v>
      </c>
      <c r="AB21" s="408">
        <f t="array" ref="AB21">INDEX(AA$1:AA$55,MATCH(SMALL(COUNTIF(AA$1:AA$55,"&lt;"&amp;AA$1:AA$55),ROW(AA21:AB21)),COUNTIF(AA$1:AA$55,"&lt;"&amp;AA$1:AA$55),0))</f>
        <v>21</v>
      </c>
      <c r="AC21" s="408" t="str">
        <f t="array" ref="AC21">INDEX(Z$1:Z$55,SMALL(IF(AA$1:AA$55=AB21,ROW(AA$1:AA$55)),COUNTIF(AB$1:AB21,AB21)),1)</f>
        <v>West Oxfordshire</v>
      </c>
      <c r="AD21" s="408">
        <f t="shared" si="6"/>
        <v>21</v>
      </c>
      <c r="AE21" s="408" t="str">
        <f t="shared" si="7"/>
        <v>West Oxfordshire</v>
      </c>
      <c r="AH21" s="409" t="s">
        <v>140</v>
      </c>
      <c r="AI21" s="408">
        <f>VLOOKUP(AH21,'Rural 80'!$A$11:$BS$488,24,FALSE)</f>
        <v>46</v>
      </c>
      <c r="AJ21" s="408">
        <f t="array" ref="AJ21">INDEX(AI$1:AI$55,MATCH(SMALL(COUNTIF(AI$1:AI$55,"&lt;"&amp;AI$1:AI$55),ROW(AI21:AJ21)),COUNTIF(AI$1:AI$55,"&lt;"&amp;AI$1:AI$55),0))</f>
        <v>21</v>
      </c>
      <c r="AK21" s="408" t="str">
        <f t="array" ref="AK21">INDEX(AH$1:AH$55,SMALL(IF(AI$1:AI$55=AJ21,ROW(AI$1:AI$55)),COUNTIF(AJ$1:AJ21,AJ21)),1)</f>
        <v>Selby</v>
      </c>
      <c r="AL21" s="408">
        <f t="shared" si="8"/>
        <v>21</v>
      </c>
      <c r="AM21" s="408" t="str">
        <f t="shared" si="9"/>
        <v>Selby</v>
      </c>
      <c r="AP21" s="409" t="s">
        <v>140</v>
      </c>
      <c r="AQ21" s="408">
        <f>VLOOKUP(AP21,'Rural 80'!$A$11:$BS$488,28,FALSE)</f>
        <v>54</v>
      </c>
      <c r="AR21" s="408">
        <f t="array" ref="AR21">INDEX(AQ$1:AQ$55,MATCH(SMALL(COUNTIF(AQ$1:AQ$55,"&lt;"&amp;AQ$1:AQ$55),ROW(AQ21:AR21)),COUNTIF(AQ$1:AQ$55,"&lt;"&amp;AQ$1:AQ$55),0))</f>
        <v>21</v>
      </c>
      <c r="AS21" s="408" t="str">
        <f t="array" ref="AS21">INDEX(AP$1:AP$55,SMALL(IF(AQ$1:AQ$55=AR21,ROW(AQ$1:AQ$55)),COUNTIF(AR$1:AR21,AR21)),1)</f>
        <v>Wealden</v>
      </c>
      <c r="AT21" s="408">
        <f t="shared" si="10"/>
        <v>21</v>
      </c>
      <c r="AU21" s="408" t="str">
        <f t="shared" si="11"/>
        <v>Wealden</v>
      </c>
      <c r="AX21" s="409" t="s">
        <v>140</v>
      </c>
      <c r="AY21" s="408">
        <f>VLOOKUP(AX21,'Rural 80'!$A$11:$BS$488,32,FALSE)</f>
        <v>54</v>
      </c>
      <c r="AZ21" s="408">
        <f t="array" ref="AZ21">INDEX(AY$1:AY$55,MATCH(SMALL(COUNTIF(AY$1:AY$55,"&lt;"&amp;AY$1:AY$55),ROW(AY21:AZ21)),COUNTIF(AY$1:AY$55,"&lt;"&amp;AY$1:AY$55),0))</f>
        <v>21</v>
      </c>
      <c r="BA21" s="408" t="str">
        <f t="array" ref="BA21">INDEX(AX$1:AX$55,SMALL(IF(AY$1:AY$55=AZ21,ROW(AY$1:AY$55)),COUNTIF(AZ$1:AZ21,AZ21)),1)</f>
        <v>Purbeck</v>
      </c>
      <c r="BB21" s="408">
        <f t="shared" si="12"/>
        <v>21</v>
      </c>
      <c r="BC21" s="408" t="str">
        <f t="shared" si="13"/>
        <v>Purbeck</v>
      </c>
      <c r="BF21" s="409" t="s">
        <v>140</v>
      </c>
      <c r="BG21" s="408">
        <f>VLOOKUP(BF21,'Rural 80'!$A$11:$BS$488,36,FALSE)</f>
        <v>1</v>
      </c>
      <c r="BH21" s="408">
        <f t="array" ref="BH21">INDEX(BG$1:BG$55,MATCH(SMALL(COUNTIF(BG$1:BG$55,"&lt;"&amp;BG$1:BG$55),ROW(BG21:BH21)),COUNTIF(BG$1:BG$55,"&lt;"&amp;BG$1:BG$55),0))</f>
        <v>21</v>
      </c>
      <c r="BI21" s="408" t="str">
        <f t="array" ref="BI21">INDEX(BF$1:BF$55,SMALL(IF(BG$1:BG$55=BH21,ROW(BG$1:BG$55)),COUNTIF(BH$1:BH21,BH21)),1)</f>
        <v>West Devon</v>
      </c>
      <c r="BJ21" s="408">
        <f t="shared" si="14"/>
        <v>21</v>
      </c>
      <c r="BK21" s="408" t="str">
        <f t="shared" si="15"/>
        <v>West Devon</v>
      </c>
      <c r="BN21" s="409" t="s">
        <v>140</v>
      </c>
      <c r="BO21" s="408">
        <f>VLOOKUP(BN21,'Rural 80'!$A$11:$BS$488,40,FALSE)</f>
        <v>1</v>
      </c>
      <c r="BP21" s="408">
        <f t="array" ref="BP21">INDEX(BO$1:BO$55,MATCH(SMALL(COUNTIF(BO$1:BO$55,"&lt;"&amp;BO$1:BO$55),ROW(BO21:BP21)),COUNTIF(BO$1:BO$55,"&lt;"&amp;BO$1:BO$55),0))</f>
        <v>21</v>
      </c>
      <c r="BQ21" s="408" t="str">
        <f t="array" ref="BQ21">INDEX(BN$1:BN$55,SMALL(IF(BO$1:BO$55=BP21,ROW(BO$1:BO$55)),COUNTIF(BP$1:BP21,BP21)),1)</f>
        <v>Eden</v>
      </c>
      <c r="BR21" s="408">
        <f t="shared" si="16"/>
        <v>21</v>
      </c>
      <c r="BS21" s="408" t="str">
        <f t="shared" si="17"/>
        <v>Eden</v>
      </c>
      <c r="BV21" s="409" t="s">
        <v>140</v>
      </c>
      <c r="BW21" s="408">
        <f>VLOOKUP(BV21,'Rural 80'!$A$11:$BS$488,44,FALSE)</f>
        <v>1</v>
      </c>
      <c r="BX21" s="408">
        <f t="array" ref="BX21">INDEX(BW$1:BW$55,MATCH(SMALL(COUNTIF(BW$1:BW$55,"&lt;"&amp;BW$1:BW$55),ROW(BW21:BX21)),COUNTIF(BW$1:BW$55,"&lt;"&amp;BW$1:BW$55),0))</f>
        <v>21</v>
      </c>
      <c r="BY21" s="408" t="str">
        <f t="array" ref="BY21">INDEX(BV$1:BV$55,SMALL(IF(BW$1:BW$55=BX21,ROW(BW$1:BW$55)),COUNTIF(BX$1:BX21,BX21)),1)</f>
        <v>Uttlesford</v>
      </c>
      <c r="BZ21" s="408">
        <f t="shared" si="18"/>
        <v>21</v>
      </c>
      <c r="CA21" s="408" t="str">
        <f t="shared" si="19"/>
        <v>Uttlesford</v>
      </c>
      <c r="CD21" s="409" t="s">
        <v>140</v>
      </c>
      <c r="CE21" s="408">
        <f>VLOOKUP(CD21,'Rural 80'!$A$11:$BS$488,48,FALSE)</f>
        <v>1</v>
      </c>
      <c r="CF21" s="408">
        <f t="array" ref="CF21">INDEX(CE$1:CE$55,MATCH(SMALL(COUNTIF(CE$1:CE$55,"&lt;"&amp;CE$1:CE$55),ROW(CE21:CF21)),COUNTIF(CE$1:CE$55,"&lt;"&amp;CE$1:CE$55),0))</f>
        <v>21</v>
      </c>
      <c r="CG21" s="408" t="str">
        <f t="array" ref="CG21">INDEX(CD$1:CD$55,SMALL(IF(CE$1:CE$55=CF21,ROW(CE$1:CE$55)),COUNTIF(CF$1:CF21,CF21)),1)</f>
        <v>Melton</v>
      </c>
      <c r="CH21" s="408">
        <f t="shared" si="20"/>
        <v>21</v>
      </c>
      <c r="CI21" s="408" t="str">
        <f t="shared" si="21"/>
        <v>Melton</v>
      </c>
      <c r="CL21" s="409" t="s">
        <v>140</v>
      </c>
      <c r="CM21" s="408">
        <f>VLOOKUP(CL21,'Rural 80'!$A$11:$BS$488,52,FALSE)</f>
        <v>1</v>
      </c>
      <c r="CN21" s="408">
        <f t="array" ref="CN21">INDEX(CM$1:CM$55,MATCH(SMALL(COUNTIF(CM$1:CM$55,"&lt;"&amp;CM$1:CM$55),ROW(CM21:CN21)),COUNTIF(CM$1:CM$55,"&lt;"&amp;CM$1:CM$55),0))</f>
        <v>21</v>
      </c>
      <c r="CO21" s="408" t="str">
        <f t="array" ref="CO21">INDEX(CL$1:CL$55,SMALL(IF(CM$1:CM$55=CN21,ROW(CM$1:CM$55)),COUNTIF(CN$1:CN21,CN21)),1)</f>
        <v>South Lakeland</v>
      </c>
      <c r="CP21" s="408">
        <f t="shared" si="22"/>
        <v>21</v>
      </c>
      <c r="CQ21" s="408" t="str">
        <f t="shared" si="23"/>
        <v>South Lakeland</v>
      </c>
      <c r="CT21" s="409" t="s">
        <v>140</v>
      </c>
      <c r="CU21" s="408" t="str">
        <f>VLOOKUP(CT21,'Rural 80'!$A$11:$BS$488,56,FALSE)</f>
        <v>9999</v>
      </c>
      <c r="CV21" s="408" t="str">
        <f t="array" ref="CV21">INDEX(CU$1:CU$55,MATCH(SMALL(COUNTIF(CU$1:CU$55,"&lt;"&amp;CU$1:CU$55),ROW(CU21:CV21)),COUNTIF(CU$1:CU$55,"&lt;"&amp;CU$1:CU$55),0))</f>
        <v>9999</v>
      </c>
      <c r="CW21" s="408" t="str">
        <f t="array" ref="CW21">INDEX(CT$1:CT$55,SMALL(IF(CU$1:CU$55=CV21,ROW(CU$1:CU$55)),COUNTIF(CV$1:CV21,CV21)),1)</f>
        <v>Isles of Scilly</v>
      </c>
      <c r="CX21" s="408" t="str">
        <f t="shared" si="24"/>
        <v>no data</v>
      </c>
      <c r="CY21" s="408" t="str">
        <f t="shared" si="25"/>
        <v>Isles of Scilly</v>
      </c>
      <c r="DB21" s="409" t="s">
        <v>140</v>
      </c>
      <c r="DC21" s="408" t="str">
        <f>VLOOKUP(DB21,'Rural 80'!$A$11:$BS$488,60,FALSE)</f>
        <v>9999</v>
      </c>
      <c r="DD21" s="408" t="str">
        <f t="array" ref="DD21">INDEX(DC$1:DC$55,MATCH(SMALL(COUNTIF(DC$1:DC$55,"&lt;"&amp;DC$1:DC$55),ROW(DC21:DD21)),COUNTIF(DC$1:DC$55,"&lt;"&amp;DC$1:DC$55),0))</f>
        <v>9999</v>
      </c>
      <c r="DE21" s="408" t="str">
        <f t="array" ref="DE21">INDEX(DB$1:DB$55,SMALL(IF(DC$1:DC$55=DD21,ROW(DC$1:DC$55)),COUNTIF(DD$1:DD21,DD21)),1)</f>
        <v>Isles of Scilly</v>
      </c>
      <c r="DF21" s="408" t="str">
        <f t="shared" si="26"/>
        <v>no data</v>
      </c>
      <c r="DG21" s="408" t="str">
        <f t="shared" si="27"/>
        <v>Isles of Scilly</v>
      </c>
      <c r="DJ21" s="409" t="s">
        <v>140</v>
      </c>
      <c r="DK21" s="408" t="str">
        <f>VLOOKUP(DJ21,'Rural 80'!$A$11:$BS$488,64,FALSE)</f>
        <v>9999</v>
      </c>
      <c r="DL21" s="408" t="str">
        <f t="array" ref="DL21">INDEX(DK$1:DK$55,MATCH(SMALL(COUNTIF(DK$1:DK$55,"&lt;"&amp;DK$1:DK$55),ROW(DK21:DL21)),COUNTIF(DK$1:DK$55,"&lt;"&amp;DK$1:DK$55),0))</f>
        <v>9999</v>
      </c>
      <c r="DM21" s="408" t="str">
        <f t="array" ref="DM21">INDEX(DJ$1:DJ$55,SMALL(IF(DK$1:DK$55=DL21,ROW(DK$1:DK$55)),COUNTIF(DL$1:DL21,DL21)),1)</f>
        <v>Isles of Scilly</v>
      </c>
      <c r="DN21" s="408" t="str">
        <f t="shared" si="28"/>
        <v>no data</v>
      </c>
      <c r="DO21" s="408" t="str">
        <f t="shared" si="29"/>
        <v>Isles of Scilly</v>
      </c>
      <c r="DR21" s="409" t="s">
        <v>140</v>
      </c>
      <c r="DS21" s="408" t="str">
        <f>VLOOKUP(DR21,'Rural 80'!$A$11:$BS$488,68,FALSE)</f>
        <v>9999</v>
      </c>
      <c r="DT21" s="408" t="str">
        <f t="array" ref="DT21">INDEX(DS$1:DS$55,MATCH(SMALL(COUNTIF(DS$1:DS$55,"&lt;"&amp;DS$1:DS$55),ROW(DS21:DT21)),COUNTIF(DS$1:DS$55,"&lt;"&amp;DS$1:DS$55),0))</f>
        <v>9999</v>
      </c>
      <c r="DU21" s="408" t="str">
        <f t="array" ref="DU21">INDEX(DR$1:DR$55,SMALL(IF(DS$1:DS$55=DT21,ROW(DS$1:DS$55)),COUNTIF(DT$1:DT21,DT21)),1)</f>
        <v>Isles of Scilly</v>
      </c>
      <c r="DV21" s="408" t="str">
        <f t="shared" si="30"/>
        <v>no data</v>
      </c>
      <c r="DW21" s="408" t="str">
        <f t="shared" si="31"/>
        <v>Isles of Scilly</v>
      </c>
    </row>
    <row r="22" spans="2:127" x14ac:dyDescent="0.25">
      <c r="B22" s="409" t="s">
        <v>158</v>
      </c>
      <c r="C22" s="408">
        <f>VLOOKUP(B22,'Rural 80'!$A$11:$BS$488,8,FALSE)</f>
        <v>2</v>
      </c>
      <c r="D22" s="408">
        <f t="array" ref="D22">INDEX(C$1:C$55,MATCH(SMALL(COUNTIF(C$1:C$55,"&lt;"&amp;C$1:C$55),ROW(C22:D22)),COUNTIF(C$1:C$55,"&lt;"&amp;C$1:C$55),0))</f>
        <v>22</v>
      </c>
      <c r="E22" s="408" t="str">
        <f t="array" ref="E22">INDEX(B$1:B$55,SMALL(IF(C$1:C$55=D22,ROW(C$1:C$55)),COUNTIF(D$1:D22,D22)),1)</f>
        <v>West Devon</v>
      </c>
      <c r="F22" s="408">
        <f t="shared" si="0"/>
        <v>22</v>
      </c>
      <c r="G22" s="408" t="str">
        <f t="shared" si="1"/>
        <v>West Devon</v>
      </c>
      <c r="J22" s="409" t="s">
        <v>158</v>
      </c>
      <c r="K22" s="408">
        <f>VLOOKUP(J22,'Rural 80'!$A$11:$BS$488,12,FALSE)</f>
        <v>2</v>
      </c>
      <c r="L22" s="408">
        <f t="array" ref="L22">INDEX(K$1:K$55,MATCH(SMALL(COUNTIF(K$1:K$55,"&lt;"&amp;K$1:K$55),ROW(K22:L22)),COUNTIF(K$1:K$55,"&lt;"&amp;K$1:K$55),0))</f>
        <v>22</v>
      </c>
      <c r="M22" s="408" t="str">
        <f t="array" ref="M22">INDEX(J$1:J$55,SMALL(IF(K$1:K$55=L22,ROW(K$1:K$55)),COUNTIF(L$1:L22,L22)),1)</f>
        <v>Eden</v>
      </c>
      <c r="N22" s="408">
        <f t="shared" si="2"/>
        <v>22</v>
      </c>
      <c r="O22" s="408" t="str">
        <f t="shared" si="3"/>
        <v>Eden</v>
      </c>
      <c r="R22" s="409" t="s">
        <v>158</v>
      </c>
      <c r="S22" s="408">
        <f>VLOOKUP(R22,'Rural 80'!$A$11:$BS$488,16,FALSE)</f>
        <v>1</v>
      </c>
      <c r="T22" s="408">
        <f t="array" ref="T22">INDEX(S$1:S$55,MATCH(SMALL(COUNTIF(S$1:S$55,"&lt;"&amp;S$1:S$55),ROW(S22:T22)),COUNTIF(S$1:S$55,"&lt;"&amp;S$1:S$55),0))</f>
        <v>22</v>
      </c>
      <c r="U22" s="408" t="str">
        <f t="array" ref="U22">INDEX(R$1:R$55,SMALL(IF(S$1:S$55=T22,ROW(S$1:S$55)),COUNTIF(T$1:T22,T22)),1)</f>
        <v>Craven</v>
      </c>
      <c r="V22" s="408">
        <f t="shared" si="4"/>
        <v>22</v>
      </c>
      <c r="W22" s="408" t="str">
        <f t="shared" si="5"/>
        <v>Craven</v>
      </c>
      <c r="Z22" s="409" t="s">
        <v>158</v>
      </c>
      <c r="AA22" s="408">
        <f>VLOOKUP(Z22,'Rural 80'!$A$11:$BS$488,20,FALSE)</f>
        <v>8</v>
      </c>
      <c r="AB22" s="408">
        <f t="array" ref="AB22">INDEX(AA$1:AA$55,MATCH(SMALL(COUNTIF(AA$1:AA$55,"&lt;"&amp;AA$1:AA$55),ROW(AA22:AB22)),COUNTIF(AA$1:AA$55,"&lt;"&amp;AA$1:AA$55),0))</f>
        <v>22</v>
      </c>
      <c r="AC22" s="408" t="str">
        <f t="array" ref="AC22">INDEX(Z$1:Z$55,SMALL(IF(AA$1:AA$55=AB22,ROW(AA$1:AA$55)),COUNTIF(AB$1:AB22,AB22)),1)</f>
        <v>North Kesteven</v>
      </c>
      <c r="AD22" s="408">
        <f t="shared" si="6"/>
        <v>22</v>
      </c>
      <c r="AE22" s="408" t="str">
        <f t="shared" si="7"/>
        <v>North Kesteven</v>
      </c>
      <c r="AH22" s="409" t="s">
        <v>158</v>
      </c>
      <c r="AI22" s="408">
        <f>VLOOKUP(AH22,'Rural 80'!$A$11:$BS$488,24,FALSE)</f>
        <v>3</v>
      </c>
      <c r="AJ22" s="408">
        <f t="array" ref="AJ22">INDEX(AI$1:AI$55,MATCH(SMALL(COUNTIF(AI$1:AI$55,"&lt;"&amp;AI$1:AI$55),ROW(AI22:AJ22)),COUNTIF(AI$1:AI$55,"&lt;"&amp;AI$1:AI$55),0))</f>
        <v>22</v>
      </c>
      <c r="AK22" s="408" t="str">
        <f t="array" ref="AK22">INDEX(AH$1:AH$55,SMALL(IF(AI$1:AI$55=AJ22,ROW(AI$1:AI$55)),COUNTIF(AJ$1:AJ22,AJ22)),1)</f>
        <v>Craven</v>
      </c>
      <c r="AL22" s="408">
        <f t="shared" si="8"/>
        <v>22</v>
      </c>
      <c r="AM22" s="408" t="str">
        <f t="shared" si="9"/>
        <v>Craven</v>
      </c>
      <c r="AP22" s="409" t="s">
        <v>158</v>
      </c>
      <c r="AQ22" s="408">
        <f>VLOOKUP(AP22,'Rural 80'!$A$11:$BS$488,28,FALSE)</f>
        <v>5</v>
      </c>
      <c r="AR22" s="408">
        <f t="array" ref="AR22">INDEX(AQ$1:AQ$55,MATCH(SMALL(COUNTIF(AQ$1:AQ$55,"&lt;"&amp;AQ$1:AQ$55),ROW(AQ22:AR22)),COUNTIF(AQ$1:AQ$55,"&lt;"&amp;AQ$1:AQ$55),0))</f>
        <v>22</v>
      </c>
      <c r="AS22" s="408" t="str">
        <f t="array" ref="AS22">INDEX(AP$1:AP$55,SMALL(IF(AQ$1:AQ$55=AR22,ROW(AQ$1:AQ$55)),COUNTIF(AR$1:AR22,AR22)),1)</f>
        <v>East Lindsey</v>
      </c>
      <c r="AT22" s="408">
        <f t="shared" si="10"/>
        <v>22</v>
      </c>
      <c r="AU22" s="408" t="str">
        <f t="shared" si="11"/>
        <v>East Lindsey</v>
      </c>
      <c r="AX22" s="409" t="s">
        <v>158</v>
      </c>
      <c r="AY22" s="408">
        <f>VLOOKUP(AX22,'Rural 80'!$A$11:$BS$488,32,FALSE)</f>
        <v>2</v>
      </c>
      <c r="AZ22" s="408">
        <f t="array" ref="AZ22">INDEX(AY$1:AY$55,MATCH(SMALL(COUNTIF(AY$1:AY$55,"&lt;"&amp;AY$1:AY$55),ROW(AY22:AZ22)),COUNTIF(AY$1:AY$55,"&lt;"&amp;AY$1:AY$55),0))</f>
        <v>22</v>
      </c>
      <c r="BA22" s="408" t="str">
        <f t="array" ref="BA22">INDEX(AX$1:AX$55,SMALL(IF(AY$1:AY$55=AZ22,ROW(AY$1:AY$55)),COUNTIF(AZ$1:AZ22,AZ22)),1)</f>
        <v>Ryedale</v>
      </c>
      <c r="BB22" s="408">
        <f t="shared" si="12"/>
        <v>22</v>
      </c>
      <c r="BC22" s="408" t="str">
        <f t="shared" si="13"/>
        <v>Ryedale</v>
      </c>
      <c r="BF22" s="409" t="s">
        <v>158</v>
      </c>
      <c r="BG22" s="408">
        <f>VLOOKUP(BF22,'Rural 80'!$A$11:$BS$488,36,FALSE)</f>
        <v>4</v>
      </c>
      <c r="BH22" s="408">
        <f t="array" ref="BH22">INDEX(BG$1:BG$55,MATCH(SMALL(COUNTIF(BG$1:BG$55,"&lt;"&amp;BG$1:BG$55),ROW(BG22:BH22)),COUNTIF(BG$1:BG$55,"&lt;"&amp;BG$1:BG$55),0))</f>
        <v>22</v>
      </c>
      <c r="BI22" s="408" t="str">
        <f t="array" ref="BI22">INDEX(BF$1:BF$55,SMALL(IF(BG$1:BG$55=BH22,ROW(BG$1:BG$55)),COUNTIF(BH$1:BH22,BH22)),1)</f>
        <v>South Norfolk</v>
      </c>
      <c r="BJ22" s="408">
        <f t="shared" si="14"/>
        <v>22</v>
      </c>
      <c r="BK22" s="408" t="str">
        <f t="shared" si="15"/>
        <v>South Norfolk</v>
      </c>
      <c r="BN22" s="409" t="s">
        <v>158</v>
      </c>
      <c r="BO22" s="408">
        <f>VLOOKUP(BN22,'Rural 80'!$A$11:$BS$488,40,FALSE)</f>
        <v>13</v>
      </c>
      <c r="BP22" s="408">
        <f t="array" ref="BP22">INDEX(BO$1:BO$55,MATCH(SMALL(COUNTIF(BO$1:BO$55,"&lt;"&amp;BO$1:BO$55),ROW(BO22:BP22)),COUNTIF(BO$1:BO$55,"&lt;"&amp;BO$1:BO$55),0))</f>
        <v>22</v>
      </c>
      <c r="BQ22" s="408" t="str">
        <f t="array" ref="BQ22">INDEX(BN$1:BN$55,SMALL(IF(BO$1:BO$55=BP22,ROW(BO$1:BO$55)),COUNTIF(BP$1:BP22,BP22)),1)</f>
        <v>Derbyshire Dales</v>
      </c>
      <c r="BR22" s="408">
        <f t="shared" si="16"/>
        <v>22</v>
      </c>
      <c r="BS22" s="408" t="str">
        <f t="shared" si="17"/>
        <v>Derbyshire Dales</v>
      </c>
      <c r="BV22" s="409" t="s">
        <v>158</v>
      </c>
      <c r="BW22" s="408">
        <f>VLOOKUP(BV22,'Rural 80'!$A$11:$BS$488,44,FALSE)</f>
        <v>14</v>
      </c>
      <c r="BX22" s="408">
        <f t="array" ref="BX22">INDEX(BW$1:BW$55,MATCH(SMALL(COUNTIF(BW$1:BW$55,"&lt;"&amp;BW$1:BW$55),ROW(BW22:BX22)),COUNTIF(BW$1:BW$55,"&lt;"&amp;BW$1:BW$55),0))</f>
        <v>22</v>
      </c>
      <c r="BY22" s="408" t="str">
        <f t="array" ref="BY22">INDEX(BV$1:BV$55,SMALL(IF(BW$1:BW$55=BX22,ROW(BW$1:BW$55)),COUNTIF(BX$1:BX22,BX22)),1)</f>
        <v>Cornwall</v>
      </c>
      <c r="BZ22" s="408">
        <f t="shared" si="18"/>
        <v>22</v>
      </c>
      <c r="CA22" s="408" t="str">
        <f t="shared" si="19"/>
        <v>Cornwall</v>
      </c>
      <c r="CD22" s="409" t="s">
        <v>158</v>
      </c>
      <c r="CE22" s="408">
        <f>VLOOKUP(CD22,'Rural 80'!$A$11:$BS$488,48,FALSE)</f>
        <v>13</v>
      </c>
      <c r="CF22" s="408">
        <f t="array" ref="CF22">INDEX(CE$1:CE$55,MATCH(SMALL(COUNTIF(CE$1:CE$55,"&lt;"&amp;CE$1:CE$55),ROW(CE22:CF22)),COUNTIF(CE$1:CE$55,"&lt;"&amp;CE$1:CE$55),0))</f>
        <v>22</v>
      </c>
      <c r="CG22" s="408" t="str">
        <f t="array" ref="CG22">INDEX(CD$1:CD$55,SMALL(IF(CE$1:CE$55=CF22,ROW(CE$1:CE$55)),COUNTIF(CF$1:CF22,CF22)),1)</f>
        <v>Selby</v>
      </c>
      <c r="CH22" s="408">
        <f t="shared" si="20"/>
        <v>22</v>
      </c>
      <c r="CI22" s="408" t="str">
        <f t="shared" si="21"/>
        <v>Selby</v>
      </c>
      <c r="CL22" s="409" t="s">
        <v>158</v>
      </c>
      <c r="CM22" s="408">
        <f>VLOOKUP(CL22,'Rural 80'!$A$11:$BS$488,52,FALSE)</f>
        <v>26</v>
      </c>
      <c r="CN22" s="408">
        <f t="array" ref="CN22">INDEX(CM$1:CM$55,MATCH(SMALL(COUNTIF(CM$1:CM$55,"&lt;"&amp;CM$1:CM$55),ROW(CM22:CN22)),COUNTIF(CM$1:CM$55,"&lt;"&amp;CM$1:CM$55),0))</f>
        <v>22</v>
      </c>
      <c r="CO22" s="408" t="str">
        <f t="array" ref="CO22">INDEX(CL$1:CL$55,SMALL(IF(CM$1:CM$55=CN22,ROW(CM$1:CM$55)),COUNTIF(CN$1:CN22,CN22)),1)</f>
        <v>West Somerset</v>
      </c>
      <c r="CP22" s="408">
        <f t="shared" si="22"/>
        <v>22</v>
      </c>
      <c r="CQ22" s="408" t="str">
        <f t="shared" si="23"/>
        <v>West Somerset</v>
      </c>
      <c r="CT22" s="409" t="s">
        <v>158</v>
      </c>
      <c r="CU22" s="408" t="str">
        <f>VLOOKUP(CT22,'Rural 80'!$A$11:$BS$488,56,FALSE)</f>
        <v>9999</v>
      </c>
      <c r="CV22" s="408" t="str">
        <f t="array" ref="CV22">INDEX(CU$1:CU$55,MATCH(SMALL(COUNTIF(CU$1:CU$55,"&lt;"&amp;CU$1:CU$55),ROW(CU22:CV22)),COUNTIF(CU$1:CU$55,"&lt;"&amp;CU$1:CU$55),0))</f>
        <v>9999</v>
      </c>
      <c r="CW22" s="408" t="str">
        <f t="array" ref="CW22">INDEX(CT$1:CT$55,SMALL(IF(CU$1:CU$55=CV22,ROW(CU$1:CU$55)),COUNTIF(CV$1:CV22,CV22)),1)</f>
        <v>Maldon</v>
      </c>
      <c r="CX22" s="408" t="str">
        <f t="shared" si="24"/>
        <v>no data</v>
      </c>
      <c r="CY22" s="408" t="str">
        <f t="shared" si="25"/>
        <v>Maldon</v>
      </c>
      <c r="DB22" s="409" t="s">
        <v>158</v>
      </c>
      <c r="DC22" s="408" t="str">
        <f>VLOOKUP(DB22,'Rural 80'!$A$11:$BS$488,60,FALSE)</f>
        <v>9999</v>
      </c>
      <c r="DD22" s="408" t="str">
        <f t="array" ref="DD22">INDEX(DC$1:DC$55,MATCH(SMALL(COUNTIF(DC$1:DC$55,"&lt;"&amp;DC$1:DC$55),ROW(DC22:DD22)),COUNTIF(DC$1:DC$55,"&lt;"&amp;DC$1:DC$55),0))</f>
        <v>9999</v>
      </c>
      <c r="DE22" s="408" t="str">
        <f t="array" ref="DE22">INDEX(DB$1:DB$55,SMALL(IF(DC$1:DC$55=DD22,ROW(DC$1:DC$55)),COUNTIF(DD$1:DD22,DD22)),1)</f>
        <v>Maldon</v>
      </c>
      <c r="DF22" s="408" t="str">
        <f t="shared" si="26"/>
        <v>no data</v>
      </c>
      <c r="DG22" s="408" t="str">
        <f t="shared" si="27"/>
        <v>Maldon</v>
      </c>
      <c r="DJ22" s="409" t="s">
        <v>158</v>
      </c>
      <c r="DK22" s="408" t="str">
        <f>VLOOKUP(DJ22,'Rural 80'!$A$11:$BS$488,64,FALSE)</f>
        <v>9999</v>
      </c>
      <c r="DL22" s="408" t="str">
        <f t="array" ref="DL22">INDEX(DK$1:DK$55,MATCH(SMALL(COUNTIF(DK$1:DK$55,"&lt;"&amp;DK$1:DK$55),ROW(DK22:DL22)),COUNTIF(DK$1:DK$55,"&lt;"&amp;DK$1:DK$55),0))</f>
        <v>9999</v>
      </c>
      <c r="DM22" s="408" t="str">
        <f t="array" ref="DM22">INDEX(DJ$1:DJ$55,SMALL(IF(DK$1:DK$55=DL22,ROW(DK$1:DK$55)),COUNTIF(DL$1:DL22,DL22)),1)</f>
        <v>Maldon</v>
      </c>
      <c r="DN22" s="408" t="str">
        <f t="shared" si="28"/>
        <v>no data</v>
      </c>
      <c r="DO22" s="408" t="str">
        <f t="shared" si="29"/>
        <v>Maldon</v>
      </c>
      <c r="DR22" s="409" t="s">
        <v>158</v>
      </c>
      <c r="DS22" s="408" t="str">
        <f>VLOOKUP(DR22,'Rural 80'!$A$11:$BS$488,68,FALSE)</f>
        <v>9999</v>
      </c>
      <c r="DT22" s="408" t="str">
        <f t="array" ref="DT22">INDEX(DS$1:DS$55,MATCH(SMALL(COUNTIF(DS$1:DS$55,"&lt;"&amp;DS$1:DS$55),ROW(DS22:DT22)),COUNTIF(DS$1:DS$55,"&lt;"&amp;DS$1:DS$55),0))</f>
        <v>9999</v>
      </c>
      <c r="DU22" s="408" t="str">
        <f t="array" ref="DU22">INDEX(DR$1:DR$55,SMALL(IF(DS$1:DS$55=DT22,ROW(DS$1:DS$55)),COUNTIF(DT$1:DT22,DT22)),1)</f>
        <v>Maldon</v>
      </c>
      <c r="DV22" s="408" t="str">
        <f t="shared" si="30"/>
        <v>no data</v>
      </c>
      <c r="DW22" s="408" t="str">
        <f t="shared" si="31"/>
        <v>Maldon</v>
      </c>
    </row>
    <row r="23" spans="2:127" x14ac:dyDescent="0.25">
      <c r="B23" s="409" t="s">
        <v>163</v>
      </c>
      <c r="C23" s="408">
        <f>VLOOKUP(B23,'Rural 80'!$A$11:$BS$488,8,FALSE)</f>
        <v>20</v>
      </c>
      <c r="D23" s="408">
        <f t="array" ref="D23">INDEX(C$1:C$55,MATCH(SMALL(COUNTIF(C$1:C$55,"&lt;"&amp;C$1:C$55),ROW(C23:D23)),COUNTIF(C$1:C$55,"&lt;"&amp;C$1:C$55),0))</f>
        <v>23</v>
      </c>
      <c r="E23" s="408" t="str">
        <f t="array" ref="E23">INDEX(B$1:B$55,SMALL(IF(C$1:C$55=D23,ROW(C$1:C$55)),COUNTIF(D$1:D23,D23)),1)</f>
        <v>Isle of Wight</v>
      </c>
      <c r="F23" s="408">
        <f t="shared" si="0"/>
        <v>23</v>
      </c>
      <c r="G23" s="408" t="str">
        <f t="shared" si="1"/>
        <v>Isle of Wight</v>
      </c>
      <c r="J23" s="409" t="s">
        <v>163</v>
      </c>
      <c r="K23" s="408">
        <f>VLOOKUP(J23,'Rural 80'!$A$11:$BS$488,12,FALSE)</f>
        <v>24</v>
      </c>
      <c r="L23" s="408">
        <f t="array" ref="L23">INDEX(K$1:K$55,MATCH(SMALL(COUNTIF(K$1:K$55,"&lt;"&amp;K$1:K$55),ROW(K23:L23)),COUNTIF(K$1:K$55,"&lt;"&amp;K$1:K$55),0))</f>
        <v>23</v>
      </c>
      <c r="M23" s="408" t="str">
        <f t="array" ref="M23">INDEX(J$1:J$55,SMALL(IF(K$1:K$55=L23,ROW(K$1:K$55)),COUNTIF(L$1:L23,L23)),1)</f>
        <v>Harborough</v>
      </c>
      <c r="N23" s="408">
        <f t="shared" si="2"/>
        <v>23</v>
      </c>
      <c r="O23" s="408" t="str">
        <f t="shared" si="3"/>
        <v>Harborough</v>
      </c>
      <c r="R23" s="409" t="s">
        <v>163</v>
      </c>
      <c r="S23" s="408">
        <f>VLOOKUP(R23,'Rural 80'!$A$11:$BS$488,16,FALSE)</f>
        <v>19</v>
      </c>
      <c r="T23" s="408">
        <f t="array" ref="T23">INDEX(S$1:S$55,MATCH(SMALL(COUNTIF(S$1:S$55,"&lt;"&amp;S$1:S$55),ROW(S23:T23)),COUNTIF(S$1:S$55,"&lt;"&amp;S$1:S$55),0))</f>
        <v>23</v>
      </c>
      <c r="U23" s="408" t="str">
        <f t="array" ref="U23">INDEX(R$1:R$55,SMALL(IF(S$1:S$55=T23,ROW(S$1:S$55)),COUNTIF(T$1:T23,T23)),1)</f>
        <v>Harborough</v>
      </c>
      <c r="V23" s="408">
        <f t="shared" si="4"/>
        <v>23</v>
      </c>
      <c r="W23" s="408" t="str">
        <f t="shared" si="5"/>
        <v>Harborough</v>
      </c>
      <c r="Z23" s="409" t="s">
        <v>163</v>
      </c>
      <c r="AA23" s="408">
        <f>VLOOKUP(Z23,'Rural 80'!$A$11:$BS$488,20,FALSE)</f>
        <v>31</v>
      </c>
      <c r="AB23" s="408">
        <f t="array" ref="AB23">INDEX(AA$1:AA$55,MATCH(SMALL(COUNTIF(AA$1:AA$55,"&lt;"&amp;AA$1:AA$55),ROW(AA23:AB23)),COUNTIF(AA$1:AA$55,"&lt;"&amp;AA$1:AA$55),0))</f>
        <v>23</v>
      </c>
      <c r="AC23" s="408" t="str">
        <f t="array" ref="AC23">INDEX(Z$1:Z$55,SMALL(IF(AA$1:AA$55=AB23,ROW(AA$1:AA$55)),COUNTIF(AB$1:AB23,AB23)),1)</f>
        <v>Suffolk Coastal</v>
      </c>
      <c r="AD23" s="408">
        <f t="shared" si="6"/>
        <v>23</v>
      </c>
      <c r="AE23" s="408" t="str">
        <f t="shared" si="7"/>
        <v>Suffolk Coastal</v>
      </c>
      <c r="AH23" s="409" t="s">
        <v>163</v>
      </c>
      <c r="AI23" s="408">
        <f>VLOOKUP(AH23,'Rural 80'!$A$11:$BS$488,24,FALSE)</f>
        <v>23</v>
      </c>
      <c r="AJ23" s="408">
        <f t="array" ref="AJ23">INDEX(AI$1:AI$55,MATCH(SMALL(COUNTIF(AI$1:AI$55,"&lt;"&amp;AI$1:AI$55),ROW(AI23:AJ23)),COUNTIF(AI$1:AI$55,"&lt;"&amp;AI$1:AI$55),0))</f>
        <v>23</v>
      </c>
      <c r="AK23" s="408" t="str">
        <f t="array" ref="AK23">INDEX(AH$1:AH$55,SMALL(IF(AI$1:AI$55=AJ23,ROW(AI$1:AI$55)),COUNTIF(AJ$1:AJ23,AJ23)),1)</f>
        <v>Melton</v>
      </c>
      <c r="AL23" s="408">
        <f t="shared" si="8"/>
        <v>23</v>
      </c>
      <c r="AM23" s="408" t="str">
        <f t="shared" si="9"/>
        <v>Melton</v>
      </c>
      <c r="AP23" s="409" t="s">
        <v>163</v>
      </c>
      <c r="AQ23" s="408">
        <f>VLOOKUP(AP23,'Rural 80'!$A$11:$BS$488,28,FALSE)</f>
        <v>27</v>
      </c>
      <c r="AR23" s="408">
        <f t="array" ref="AR23">INDEX(AQ$1:AQ$55,MATCH(SMALL(COUNTIF(AQ$1:AQ$55,"&lt;"&amp;AQ$1:AQ$55),ROW(AQ23:AR23)),COUNTIF(AQ$1:AQ$55,"&lt;"&amp;AQ$1:AQ$55),0))</f>
        <v>23</v>
      </c>
      <c r="AS23" s="408" t="str">
        <f t="array" ref="AS23">INDEX(AP$1:AP$55,SMALL(IF(AQ$1:AQ$55=AR23,ROW(AQ$1:AQ$55)),COUNTIF(AR$1:AR23,AR23)),1)</f>
        <v>Mid Suffolk</v>
      </c>
      <c r="AT23" s="408">
        <f t="shared" si="10"/>
        <v>23</v>
      </c>
      <c r="AU23" s="408" t="str">
        <f t="shared" si="11"/>
        <v>Mid Suffolk</v>
      </c>
      <c r="AX23" s="409" t="s">
        <v>163</v>
      </c>
      <c r="AY23" s="408">
        <f>VLOOKUP(AX23,'Rural 80'!$A$11:$BS$488,32,FALSE)</f>
        <v>25</v>
      </c>
      <c r="AZ23" s="408">
        <f t="array" ref="AZ23">INDEX(AY$1:AY$55,MATCH(SMALL(COUNTIF(AY$1:AY$55,"&lt;"&amp;AY$1:AY$55),ROW(AY23:AZ23)),COUNTIF(AY$1:AY$55,"&lt;"&amp;AY$1:AY$55),0))</f>
        <v>23</v>
      </c>
      <c r="BA23" s="408" t="str">
        <f t="array" ref="BA23">INDEX(AX$1:AX$55,SMALL(IF(AY$1:AY$55=AZ23,ROW(AY$1:AY$55)),COUNTIF(AZ$1:AZ23,AZ23)),1)</f>
        <v>Isle of Wight</v>
      </c>
      <c r="BB23" s="408">
        <f t="shared" si="12"/>
        <v>23</v>
      </c>
      <c r="BC23" s="408" t="str">
        <f t="shared" si="13"/>
        <v>Isle of Wight</v>
      </c>
      <c r="BF23" s="409" t="s">
        <v>163</v>
      </c>
      <c r="BG23" s="408">
        <f>VLOOKUP(BF23,'Rural 80'!$A$11:$BS$488,36,FALSE)</f>
        <v>35</v>
      </c>
      <c r="BH23" s="408">
        <f t="array" ref="BH23">INDEX(BG$1:BG$55,MATCH(SMALL(COUNTIF(BG$1:BG$55,"&lt;"&amp;BG$1:BG$55),ROW(BG23:BH23)),COUNTIF(BG$1:BG$55,"&lt;"&amp;BG$1:BG$55),0))</f>
        <v>23</v>
      </c>
      <c r="BI23" s="408" t="str">
        <f t="array" ref="BI23">INDEX(BF$1:BF$55,SMALL(IF(BG$1:BG$55=BH23,ROW(BG$1:BG$55)),COUNTIF(BH$1:BH23,BH23)),1)</f>
        <v>Craven</v>
      </c>
      <c r="BJ23" s="408">
        <f t="shared" si="14"/>
        <v>23</v>
      </c>
      <c r="BK23" s="408" t="str">
        <f t="shared" si="15"/>
        <v>Craven</v>
      </c>
      <c r="BN23" s="409" t="s">
        <v>163</v>
      </c>
      <c r="BO23" s="408">
        <f>VLOOKUP(BN23,'Rural 80'!$A$11:$BS$488,40,FALSE)</f>
        <v>30</v>
      </c>
      <c r="BP23" s="408">
        <f t="array" ref="BP23">INDEX(BO$1:BO$55,MATCH(SMALL(COUNTIF(BO$1:BO$55,"&lt;"&amp;BO$1:BO$55),ROW(BO23:BP23)),COUNTIF(BO$1:BO$55,"&lt;"&amp;BO$1:BO$55),0))</f>
        <v>23</v>
      </c>
      <c r="BQ23" s="408" t="str">
        <f t="array" ref="BQ23">INDEX(BN$1:BN$55,SMALL(IF(BO$1:BO$55=BP23,ROW(BO$1:BO$55)),COUNTIF(BP$1:BP23,BP23)),1)</f>
        <v>Selby</v>
      </c>
      <c r="BR23" s="408">
        <f t="shared" si="16"/>
        <v>23</v>
      </c>
      <c r="BS23" s="408" t="str">
        <f t="shared" si="17"/>
        <v>Selby</v>
      </c>
      <c r="BV23" s="409" t="s">
        <v>163</v>
      </c>
      <c r="BW23" s="408">
        <f>VLOOKUP(BV23,'Rural 80'!$A$11:$BS$488,44,FALSE)</f>
        <v>33</v>
      </c>
      <c r="BX23" s="408">
        <f t="array" ref="BX23">INDEX(BW$1:BW$55,MATCH(SMALL(COUNTIF(BW$1:BW$55,"&lt;"&amp;BW$1:BW$55),ROW(BW23:BX23)),COUNTIF(BW$1:BW$55,"&lt;"&amp;BW$1:BW$55),0))</f>
        <v>23</v>
      </c>
      <c r="BY23" s="408" t="str">
        <f t="array" ref="BY23">INDEX(BV$1:BV$55,SMALL(IF(BW$1:BW$55=BX23,ROW(BW$1:BW$55)),COUNTIF(BX$1:BX23,BX23)),1)</f>
        <v>North Dorset</v>
      </c>
      <c r="BZ23" s="408">
        <f t="shared" si="18"/>
        <v>23</v>
      </c>
      <c r="CA23" s="408" t="str">
        <f t="shared" si="19"/>
        <v>North Dorset</v>
      </c>
      <c r="CD23" s="409" t="s">
        <v>163</v>
      </c>
      <c r="CE23" s="408">
        <f>VLOOKUP(CD23,'Rural 80'!$A$11:$BS$488,48,FALSE)</f>
        <v>21</v>
      </c>
      <c r="CF23" s="408">
        <f t="array" ref="CF23">INDEX(CE$1:CE$55,MATCH(SMALL(COUNTIF(CE$1:CE$55,"&lt;"&amp;CE$1:CE$55),ROW(CE23:CF23)),COUNTIF(CE$1:CE$55,"&lt;"&amp;CE$1:CE$55),0))</f>
        <v>23</v>
      </c>
      <c r="CG23" s="408" t="str">
        <f t="array" ref="CG23">INDEX(CD$1:CD$55,SMALL(IF(CE$1:CE$55=CF23,ROW(CE$1:CE$55)),COUNTIF(CF$1:CF23,CF23)),1)</f>
        <v>West Devon</v>
      </c>
      <c r="CH23" s="408">
        <f t="shared" si="20"/>
        <v>23</v>
      </c>
      <c r="CI23" s="408" t="str">
        <f t="shared" si="21"/>
        <v>West Devon</v>
      </c>
      <c r="CL23" s="409" t="s">
        <v>163</v>
      </c>
      <c r="CM23" s="408">
        <f>VLOOKUP(CL23,'Rural 80'!$A$11:$BS$488,52,FALSE)</f>
        <v>34</v>
      </c>
      <c r="CN23" s="408">
        <f t="array" ref="CN23">INDEX(CM$1:CM$55,MATCH(SMALL(COUNTIF(CM$1:CM$55,"&lt;"&amp;CM$1:CM$55),ROW(CM23:CN23)),COUNTIF(CM$1:CM$55,"&lt;"&amp;CM$1:CM$55),0))</f>
        <v>23</v>
      </c>
      <c r="CO23" s="408" t="str">
        <f t="array" ref="CO23">INDEX(CL$1:CL$55,SMALL(IF(CM$1:CM$55=CN23,ROW(CM$1:CM$55)),COUNTIF(CN$1:CN23,CN23)),1)</f>
        <v>Copeland</v>
      </c>
      <c r="CP23" s="408">
        <f t="shared" si="22"/>
        <v>23</v>
      </c>
      <c r="CQ23" s="408" t="str">
        <f t="shared" si="23"/>
        <v>Copeland</v>
      </c>
      <c r="CT23" s="409" t="s">
        <v>163</v>
      </c>
      <c r="CU23" s="408" t="str">
        <f>VLOOKUP(CT23,'Rural 80'!$A$11:$BS$488,56,FALSE)</f>
        <v>9999</v>
      </c>
      <c r="CV23" s="408" t="str">
        <f t="array" ref="CV23">INDEX(CU$1:CU$55,MATCH(SMALL(COUNTIF(CU$1:CU$55,"&lt;"&amp;CU$1:CU$55),ROW(CU23:CV23)),COUNTIF(CU$1:CU$55,"&lt;"&amp;CU$1:CU$55),0))</f>
        <v>9999</v>
      </c>
      <c r="CW23" s="408" t="str">
        <f t="array" ref="CW23">INDEX(CT$1:CT$55,SMALL(IF(CU$1:CU$55=CV23,ROW(CU$1:CU$55)),COUNTIF(CV$1:CV23,CV23)),1)</f>
        <v>Melton</v>
      </c>
      <c r="CX23" s="408" t="str">
        <f t="shared" si="24"/>
        <v>no data</v>
      </c>
      <c r="CY23" s="408" t="str">
        <f t="shared" si="25"/>
        <v>Melton</v>
      </c>
      <c r="DB23" s="409" t="s">
        <v>163</v>
      </c>
      <c r="DC23" s="408" t="str">
        <f>VLOOKUP(DB23,'Rural 80'!$A$11:$BS$488,60,FALSE)</f>
        <v>9999</v>
      </c>
      <c r="DD23" s="408" t="str">
        <f t="array" ref="DD23">INDEX(DC$1:DC$55,MATCH(SMALL(COUNTIF(DC$1:DC$55,"&lt;"&amp;DC$1:DC$55),ROW(DC23:DD23)),COUNTIF(DC$1:DC$55,"&lt;"&amp;DC$1:DC$55),0))</f>
        <v>9999</v>
      </c>
      <c r="DE23" s="408" t="str">
        <f t="array" ref="DE23">INDEX(DB$1:DB$55,SMALL(IF(DC$1:DC$55=DD23,ROW(DC$1:DC$55)),COUNTIF(DD$1:DD23,DD23)),1)</f>
        <v>Melton</v>
      </c>
      <c r="DF23" s="408" t="str">
        <f t="shared" si="26"/>
        <v>no data</v>
      </c>
      <c r="DG23" s="408" t="str">
        <f t="shared" si="27"/>
        <v>Melton</v>
      </c>
      <c r="DJ23" s="409" t="s">
        <v>163</v>
      </c>
      <c r="DK23" s="408" t="str">
        <f>VLOOKUP(DJ23,'Rural 80'!$A$11:$BS$488,64,FALSE)</f>
        <v>9999</v>
      </c>
      <c r="DL23" s="408" t="str">
        <f t="array" ref="DL23">INDEX(DK$1:DK$55,MATCH(SMALL(COUNTIF(DK$1:DK$55,"&lt;"&amp;DK$1:DK$55),ROW(DK23:DL23)),COUNTIF(DK$1:DK$55,"&lt;"&amp;DK$1:DK$55),0))</f>
        <v>9999</v>
      </c>
      <c r="DM23" s="408" t="str">
        <f t="array" ref="DM23">INDEX(DJ$1:DJ$55,SMALL(IF(DK$1:DK$55=DL23,ROW(DK$1:DK$55)),COUNTIF(DL$1:DL23,DL23)),1)</f>
        <v>Melton</v>
      </c>
      <c r="DN23" s="408" t="str">
        <f t="shared" si="28"/>
        <v>no data</v>
      </c>
      <c r="DO23" s="408" t="str">
        <f t="shared" si="29"/>
        <v>Melton</v>
      </c>
      <c r="DR23" s="409" t="s">
        <v>163</v>
      </c>
      <c r="DS23" s="408" t="str">
        <f>VLOOKUP(DR23,'Rural 80'!$A$11:$BS$488,68,FALSE)</f>
        <v>9999</v>
      </c>
      <c r="DT23" s="408" t="str">
        <f t="array" ref="DT23">INDEX(DS$1:DS$55,MATCH(SMALL(COUNTIF(DS$1:DS$55,"&lt;"&amp;DS$1:DS$55),ROW(DS23:DT23)),COUNTIF(DS$1:DS$55,"&lt;"&amp;DS$1:DS$55),0))</f>
        <v>9999</v>
      </c>
      <c r="DU23" s="408" t="str">
        <f t="array" ref="DU23">INDEX(DR$1:DR$55,SMALL(IF(DS$1:DS$55=DT23,ROW(DS$1:DS$55)),COUNTIF(DT$1:DT23,DT23)),1)</f>
        <v>Melton</v>
      </c>
      <c r="DV23" s="408" t="str">
        <f t="shared" si="30"/>
        <v>no data</v>
      </c>
      <c r="DW23" s="408" t="str">
        <f t="shared" si="31"/>
        <v>Melton</v>
      </c>
    </row>
    <row r="24" spans="2:127" x14ac:dyDescent="0.25">
      <c r="B24" s="409" t="s">
        <v>164</v>
      </c>
      <c r="C24" s="408">
        <f>VLOOKUP(B24,'Rural 80'!$A$11:$BS$488,8,FALSE)</f>
        <v>50</v>
      </c>
      <c r="D24" s="408">
        <f t="array" ref="D24">INDEX(C$1:C$55,MATCH(SMALL(COUNTIF(C$1:C$55,"&lt;"&amp;C$1:C$55),ROW(C24:D24)),COUNTIF(C$1:C$55,"&lt;"&amp;C$1:C$55),0))</f>
        <v>24</v>
      </c>
      <c r="E24" s="408" t="str">
        <f t="array" ref="E24">INDEX(B$1:B$55,SMALL(IF(C$1:C$55=D24,ROW(C$1:C$55)),COUNTIF(D$1:D24,D24)),1)</f>
        <v>Rutland</v>
      </c>
      <c r="F24" s="408">
        <f t="shared" si="0"/>
        <v>24</v>
      </c>
      <c r="G24" s="408" t="str">
        <f t="shared" si="1"/>
        <v>Rutland</v>
      </c>
      <c r="J24" s="409" t="s">
        <v>164</v>
      </c>
      <c r="K24" s="408">
        <f>VLOOKUP(J24,'Rural 80'!$A$11:$BS$488,12,FALSE)</f>
        <v>51</v>
      </c>
      <c r="L24" s="408">
        <f t="array" ref="L24">INDEX(K$1:K$55,MATCH(SMALL(COUNTIF(K$1:K$55,"&lt;"&amp;K$1:K$55),ROW(K24:L24)),COUNTIF(K$1:K$55,"&lt;"&amp;K$1:K$55),0))</f>
        <v>24</v>
      </c>
      <c r="M24" s="408" t="str">
        <f t="array" ref="M24">INDEX(J$1:J$55,SMALL(IF(K$1:K$55=L24,ROW(K$1:K$55)),COUNTIF(L$1:L24,L24)),1)</f>
        <v>Melton</v>
      </c>
      <c r="N24" s="408">
        <f t="shared" si="2"/>
        <v>24</v>
      </c>
      <c r="O24" s="408" t="str">
        <f t="shared" si="3"/>
        <v>Melton</v>
      </c>
      <c r="R24" s="409" t="s">
        <v>164</v>
      </c>
      <c r="S24" s="408">
        <f>VLOOKUP(R24,'Rural 80'!$A$11:$BS$488,16,FALSE)</f>
        <v>49</v>
      </c>
      <c r="T24" s="408">
        <f t="array" ref="T24">INDEX(S$1:S$55,MATCH(SMALL(COUNTIF(S$1:S$55,"&lt;"&amp;S$1:S$55),ROW(S24:T24)),COUNTIF(S$1:S$55,"&lt;"&amp;S$1:S$55),0))</f>
        <v>24</v>
      </c>
      <c r="U24" s="408" t="str">
        <f t="array" ref="U24">INDEX(R$1:R$55,SMALL(IF(S$1:S$55=T24,ROW(S$1:S$55)),COUNTIF(T$1:T24,T24)),1)</f>
        <v>Eden</v>
      </c>
      <c r="V24" s="408">
        <f t="shared" si="4"/>
        <v>24</v>
      </c>
      <c r="W24" s="408" t="str">
        <f t="shared" si="5"/>
        <v>Eden</v>
      </c>
      <c r="Z24" s="409" t="s">
        <v>164</v>
      </c>
      <c r="AA24" s="408">
        <f>VLOOKUP(Z24,'Rural 80'!$A$11:$BS$488,20,FALSE)</f>
        <v>45</v>
      </c>
      <c r="AB24" s="408">
        <f t="array" ref="AB24">INDEX(AA$1:AA$55,MATCH(SMALL(COUNTIF(AA$1:AA$55,"&lt;"&amp;AA$1:AA$55),ROW(AA24:AB24)),COUNTIF(AA$1:AA$55,"&lt;"&amp;AA$1:AA$55),0))</f>
        <v>24</v>
      </c>
      <c r="AC24" s="408" t="str">
        <f t="array" ref="AC24">INDEX(Z$1:Z$55,SMALL(IF(AA$1:AA$55=AB24,ROW(AA$1:AA$55)),COUNTIF(AB$1:AB24,AB24)),1)</f>
        <v>East Lindsey</v>
      </c>
      <c r="AD24" s="408">
        <f t="shared" si="6"/>
        <v>24</v>
      </c>
      <c r="AE24" s="408" t="str">
        <f t="shared" si="7"/>
        <v>East Lindsey</v>
      </c>
      <c r="AH24" s="409" t="s">
        <v>164</v>
      </c>
      <c r="AI24" s="408">
        <f>VLOOKUP(AH24,'Rural 80'!$A$11:$BS$488,24,FALSE)</f>
        <v>40</v>
      </c>
      <c r="AJ24" s="408">
        <f t="array" ref="AJ24">INDEX(AI$1:AI$55,MATCH(SMALL(COUNTIF(AI$1:AI$55,"&lt;"&amp;AI$1:AI$55),ROW(AI24:AJ24)),COUNTIF(AI$1:AI$55,"&lt;"&amp;AI$1:AI$55),0))</f>
        <v>24</v>
      </c>
      <c r="AK24" s="408" t="str">
        <f t="array" ref="AK24">INDEX(AH$1:AH$55,SMALL(IF(AI$1:AI$55=AJ24,ROW(AI$1:AI$55)),COUNTIF(AJ$1:AJ24,AJ24)),1)</f>
        <v>Purbeck</v>
      </c>
      <c r="AL24" s="408">
        <f t="shared" si="8"/>
        <v>24</v>
      </c>
      <c r="AM24" s="408" t="str">
        <f t="shared" si="9"/>
        <v>Purbeck</v>
      </c>
      <c r="AP24" s="409" t="s">
        <v>164</v>
      </c>
      <c r="AQ24" s="408">
        <f>VLOOKUP(AP24,'Rural 80'!$A$11:$BS$488,28,FALSE)</f>
        <v>49</v>
      </c>
      <c r="AR24" s="408">
        <f t="array" ref="AR24">INDEX(AQ$1:AQ$55,MATCH(SMALL(COUNTIF(AQ$1:AQ$55,"&lt;"&amp;AQ$1:AQ$55),ROW(AQ24:AR24)),COUNTIF(AQ$1:AQ$55,"&lt;"&amp;AQ$1:AQ$55),0))</f>
        <v>24</v>
      </c>
      <c r="AS24" s="408" t="str">
        <f t="array" ref="AS24">INDEX(AP$1:AP$55,SMALL(IF(AQ$1:AQ$55=AR24,ROW(AQ$1:AQ$55)),COUNTIF(AR$1:AR24,AR24)),1)</f>
        <v>North Dorset</v>
      </c>
      <c r="AT24" s="408">
        <f t="shared" si="10"/>
        <v>24</v>
      </c>
      <c r="AU24" s="408" t="str">
        <f t="shared" si="11"/>
        <v>North Dorset</v>
      </c>
      <c r="AX24" s="409" t="s">
        <v>164</v>
      </c>
      <c r="AY24" s="408">
        <f>VLOOKUP(AX24,'Rural 80'!$A$11:$BS$488,32,FALSE)</f>
        <v>33</v>
      </c>
      <c r="AZ24" s="408">
        <f t="array" ref="AZ24">INDEX(AY$1:AY$55,MATCH(SMALL(COUNTIF(AY$1:AY$55,"&lt;"&amp;AY$1:AY$55),ROW(AY24:AZ24)),COUNTIF(AY$1:AY$55,"&lt;"&amp;AY$1:AY$55),0))</f>
        <v>24</v>
      </c>
      <c r="BA24" s="408" t="str">
        <f t="array" ref="BA24">INDEX(AX$1:AX$55,SMALL(IF(AY$1:AY$55=AZ24,ROW(AY$1:AY$55)),COUNTIF(AZ$1:AZ24,AZ24)),1)</f>
        <v>South Norfolk</v>
      </c>
      <c r="BB24" s="408">
        <f t="shared" si="12"/>
        <v>24</v>
      </c>
      <c r="BC24" s="408" t="str">
        <f t="shared" si="13"/>
        <v>South Norfolk</v>
      </c>
      <c r="BF24" s="409" t="s">
        <v>164</v>
      </c>
      <c r="BG24" s="408">
        <f>VLOOKUP(BF24,'Rural 80'!$A$11:$BS$488,36,FALSE)</f>
        <v>42</v>
      </c>
      <c r="BH24" s="408">
        <f t="array" ref="BH24">INDEX(BG$1:BG$55,MATCH(SMALL(COUNTIF(BG$1:BG$55,"&lt;"&amp;BG$1:BG$55),ROW(BG24:BH24)),COUNTIF(BG$1:BG$55,"&lt;"&amp;BG$1:BG$55),0))</f>
        <v>24</v>
      </c>
      <c r="BI24" s="408" t="str">
        <f t="array" ref="BI24">INDEX(BF$1:BF$55,SMALL(IF(BG$1:BG$55=BH24,ROW(BG$1:BG$55)),COUNTIF(BH$1:BH24,BH24)),1)</f>
        <v>Suffolk Coastal</v>
      </c>
      <c r="BJ24" s="408">
        <f t="shared" si="14"/>
        <v>24</v>
      </c>
      <c r="BK24" s="408" t="str">
        <f t="shared" si="15"/>
        <v>Suffolk Coastal</v>
      </c>
      <c r="BN24" s="409" t="s">
        <v>164</v>
      </c>
      <c r="BO24" s="408">
        <f>VLOOKUP(BN24,'Rural 80'!$A$11:$BS$488,40,FALSE)</f>
        <v>54</v>
      </c>
      <c r="BP24" s="408">
        <f t="array" ref="BP24">INDEX(BO$1:BO$55,MATCH(SMALL(COUNTIF(BO$1:BO$55,"&lt;"&amp;BO$1:BO$55),ROW(BO24:BP24)),COUNTIF(BO$1:BO$55,"&lt;"&amp;BO$1:BO$55),0))</f>
        <v>24</v>
      </c>
      <c r="BQ24" s="408" t="str">
        <f t="array" ref="BQ24">INDEX(BN$1:BN$55,SMALL(IF(BO$1:BO$55=BP24,ROW(BO$1:BO$55)),COUNTIF(BP$1:BP24,BP24)),1)</f>
        <v>South Norfolk</v>
      </c>
      <c r="BR24" s="408">
        <f t="shared" si="16"/>
        <v>24</v>
      </c>
      <c r="BS24" s="408" t="str">
        <f t="shared" si="17"/>
        <v>South Norfolk</v>
      </c>
      <c r="BV24" s="409" t="s">
        <v>164</v>
      </c>
      <c r="BW24" s="408">
        <f>VLOOKUP(BV24,'Rural 80'!$A$11:$BS$488,44,FALSE)</f>
        <v>53</v>
      </c>
      <c r="BX24" s="408">
        <f t="array" ref="BX24">INDEX(BW$1:BW$55,MATCH(SMALL(COUNTIF(BW$1:BW$55,"&lt;"&amp;BW$1:BW$55),ROW(BW24:BX24)),COUNTIF(BW$1:BW$55,"&lt;"&amp;BW$1:BW$55),0))</f>
        <v>24</v>
      </c>
      <c r="BY24" s="408" t="str">
        <f t="array" ref="BY24">INDEX(BV$1:BV$55,SMALL(IF(BW$1:BW$55=BX24,ROW(BW$1:BW$55)),COUNTIF(BX$1:BX24,BX24)),1)</f>
        <v>South Northamptonshire</v>
      </c>
      <c r="BZ24" s="408">
        <f t="shared" si="18"/>
        <v>24</v>
      </c>
      <c r="CA24" s="408" t="str">
        <f t="shared" si="19"/>
        <v>South Northamptonshire</v>
      </c>
      <c r="CD24" s="409" t="s">
        <v>164</v>
      </c>
      <c r="CE24" s="408">
        <f>VLOOKUP(CD24,'Rural 80'!$A$11:$BS$488,48,FALSE)</f>
        <v>54</v>
      </c>
      <c r="CF24" s="408">
        <f t="array" ref="CF24">INDEX(CE$1:CE$55,MATCH(SMALL(COUNTIF(CE$1:CE$55,"&lt;"&amp;CE$1:CE$55),ROW(CE24:CF24)),COUNTIF(CE$1:CE$55,"&lt;"&amp;CE$1:CE$55),0))</f>
        <v>24</v>
      </c>
      <c r="CG24" s="408" t="str">
        <f t="array" ref="CG24">INDEX(CD$1:CD$55,SMALL(IF(CE$1:CE$55=CF24,ROW(CE$1:CE$55)),COUNTIF(CF$1:CF24,CF24)),1)</f>
        <v>West Lindsey</v>
      </c>
      <c r="CH24" s="408">
        <f t="shared" si="20"/>
        <v>24</v>
      </c>
      <c r="CI24" s="408" t="str">
        <f t="shared" si="21"/>
        <v>West Lindsey</v>
      </c>
      <c r="CL24" s="409" t="s">
        <v>164</v>
      </c>
      <c r="CM24" s="408">
        <f>VLOOKUP(CL24,'Rural 80'!$A$11:$BS$488,52,FALSE)</f>
        <v>46</v>
      </c>
      <c r="CN24" s="408">
        <f t="array" ref="CN24">INDEX(CM$1:CM$55,MATCH(SMALL(COUNTIF(CM$1:CM$55,"&lt;"&amp;CM$1:CM$55),ROW(CM24:CN24)),COUNTIF(CM$1:CM$55,"&lt;"&amp;CM$1:CM$55),0))</f>
        <v>24</v>
      </c>
      <c r="CO24" s="408" t="str">
        <f t="array" ref="CO24">INDEX(CL$1:CL$55,SMALL(IF(CM$1:CM$55=CN24,ROW(CM$1:CM$55)),COUNTIF(CN$1:CN24,CN24)),1)</f>
        <v>Ryedale</v>
      </c>
      <c r="CP24" s="408">
        <f t="shared" si="22"/>
        <v>24</v>
      </c>
      <c r="CQ24" s="408" t="str">
        <f t="shared" si="23"/>
        <v>Ryedale</v>
      </c>
      <c r="CT24" s="409" t="s">
        <v>164</v>
      </c>
      <c r="CU24" s="408" t="str">
        <f>VLOOKUP(CT24,'Rural 80'!$A$11:$BS$488,56,FALSE)</f>
        <v>9999</v>
      </c>
      <c r="CV24" s="408" t="str">
        <f t="array" ref="CV24">INDEX(CU$1:CU$55,MATCH(SMALL(COUNTIF(CU$1:CU$55,"&lt;"&amp;CU$1:CU$55),ROW(CU24:CV24)),COUNTIF(CU$1:CU$55,"&lt;"&amp;CU$1:CU$55),0))</f>
        <v>9999</v>
      </c>
      <c r="CW24" s="408" t="str">
        <f t="array" ref="CW24">INDEX(CT$1:CT$55,SMALL(IF(CU$1:CU$55=CV24,ROW(CU$1:CU$55)),COUNTIF(CV$1:CV24,CV24)),1)</f>
        <v>Mendip</v>
      </c>
      <c r="CX24" s="408" t="str">
        <f t="shared" si="24"/>
        <v>no data</v>
      </c>
      <c r="CY24" s="408" t="str">
        <f t="shared" si="25"/>
        <v>Mendip</v>
      </c>
      <c r="DB24" s="409" t="s">
        <v>164</v>
      </c>
      <c r="DC24" s="408" t="str">
        <f>VLOOKUP(DB24,'Rural 80'!$A$11:$BS$488,60,FALSE)</f>
        <v>9999</v>
      </c>
      <c r="DD24" s="408" t="str">
        <f t="array" ref="DD24">INDEX(DC$1:DC$55,MATCH(SMALL(COUNTIF(DC$1:DC$55,"&lt;"&amp;DC$1:DC$55),ROW(DC24:DD24)),COUNTIF(DC$1:DC$55,"&lt;"&amp;DC$1:DC$55),0))</f>
        <v>9999</v>
      </c>
      <c r="DE24" s="408" t="str">
        <f t="array" ref="DE24">INDEX(DB$1:DB$55,SMALL(IF(DC$1:DC$55=DD24,ROW(DC$1:DC$55)),COUNTIF(DD$1:DD24,DD24)),1)</f>
        <v>Mendip</v>
      </c>
      <c r="DF24" s="408" t="str">
        <f t="shared" si="26"/>
        <v>no data</v>
      </c>
      <c r="DG24" s="408" t="str">
        <f t="shared" si="27"/>
        <v>Mendip</v>
      </c>
      <c r="DJ24" s="409" t="s">
        <v>164</v>
      </c>
      <c r="DK24" s="408" t="str">
        <f>VLOOKUP(DJ24,'Rural 80'!$A$11:$BS$488,64,FALSE)</f>
        <v>9999</v>
      </c>
      <c r="DL24" s="408" t="str">
        <f t="array" ref="DL24">INDEX(DK$1:DK$55,MATCH(SMALL(COUNTIF(DK$1:DK$55,"&lt;"&amp;DK$1:DK$55),ROW(DK24:DL24)),COUNTIF(DK$1:DK$55,"&lt;"&amp;DK$1:DK$55),0))</f>
        <v>9999</v>
      </c>
      <c r="DM24" s="408" t="str">
        <f t="array" ref="DM24">INDEX(DJ$1:DJ$55,SMALL(IF(DK$1:DK$55=DL24,ROW(DK$1:DK$55)),COUNTIF(DL$1:DL24,DL24)),1)</f>
        <v>Mendip</v>
      </c>
      <c r="DN24" s="408" t="str">
        <f t="shared" si="28"/>
        <v>no data</v>
      </c>
      <c r="DO24" s="408" t="str">
        <f t="shared" si="29"/>
        <v>Mendip</v>
      </c>
      <c r="DR24" s="409" t="s">
        <v>164</v>
      </c>
      <c r="DS24" s="408" t="str">
        <f>VLOOKUP(DR24,'Rural 80'!$A$11:$BS$488,68,FALSE)</f>
        <v>9999</v>
      </c>
      <c r="DT24" s="408" t="str">
        <f t="array" ref="DT24">INDEX(DS$1:DS$55,MATCH(SMALL(COUNTIF(DS$1:DS$55,"&lt;"&amp;DS$1:DS$55),ROW(DS24:DT24)),COUNTIF(DS$1:DS$55,"&lt;"&amp;DS$1:DS$55),0))</f>
        <v>9999</v>
      </c>
      <c r="DU24" s="408" t="str">
        <f t="array" ref="DU24">INDEX(DR$1:DR$55,SMALL(IF(DS$1:DS$55=DT24,ROW(DS$1:DS$55)),COUNTIF(DT$1:DT24,DT24)),1)</f>
        <v>Mendip</v>
      </c>
      <c r="DV24" s="408" t="str">
        <f t="shared" si="30"/>
        <v>no data</v>
      </c>
      <c r="DW24" s="408" t="str">
        <f t="shared" si="31"/>
        <v>Mendip</v>
      </c>
    </row>
    <row r="25" spans="2:127" x14ac:dyDescent="0.25">
      <c r="B25" s="409" t="s">
        <v>166</v>
      </c>
      <c r="C25" s="408">
        <f>VLOOKUP(B25,'Rural 80'!$A$11:$BS$488,8,FALSE)</f>
        <v>25</v>
      </c>
      <c r="D25" s="408">
        <f t="array" ref="D25">INDEX(C$1:C$55,MATCH(SMALL(COUNTIF(C$1:C$55,"&lt;"&amp;C$1:C$55),ROW(C25:D25)),COUNTIF(C$1:C$55,"&lt;"&amp;C$1:C$55),0))</f>
        <v>25</v>
      </c>
      <c r="E25" s="408" t="str">
        <f t="array" ref="E25">INDEX(B$1:B$55,SMALL(IF(C$1:C$55=D25,ROW(C$1:C$55)),COUNTIF(D$1:D25,D25)),1)</f>
        <v>Mid Devon</v>
      </c>
      <c r="F25" s="408">
        <f t="shared" si="0"/>
        <v>25</v>
      </c>
      <c r="G25" s="408" t="str">
        <f t="shared" si="1"/>
        <v>Mid Devon</v>
      </c>
      <c r="J25" s="409" t="s">
        <v>166</v>
      </c>
      <c r="K25" s="408">
        <f>VLOOKUP(J25,'Rural 80'!$A$11:$BS$488,12,FALSE)</f>
        <v>32</v>
      </c>
      <c r="L25" s="408">
        <f t="array" ref="L25">INDEX(K$1:K$55,MATCH(SMALL(COUNTIF(K$1:K$55,"&lt;"&amp;K$1:K$55),ROW(K25:L25)),COUNTIF(K$1:K$55,"&lt;"&amp;K$1:K$55),0))</f>
        <v>25</v>
      </c>
      <c r="M25" s="408" t="str">
        <f t="array" ref="M25">INDEX(J$1:J$55,SMALL(IF(K$1:K$55=L25,ROW(K$1:K$55)),COUNTIF(L$1:L25,L25)),1)</f>
        <v>Copeland</v>
      </c>
      <c r="N25" s="408">
        <f t="shared" si="2"/>
        <v>25</v>
      </c>
      <c r="O25" s="408" t="str">
        <f t="shared" si="3"/>
        <v>Copeland</v>
      </c>
      <c r="R25" s="409" t="s">
        <v>166</v>
      </c>
      <c r="S25" s="408">
        <f>VLOOKUP(R25,'Rural 80'!$A$11:$BS$488,16,FALSE)</f>
        <v>32</v>
      </c>
      <c r="T25" s="408">
        <f t="array" ref="T25">INDEX(S$1:S$55,MATCH(SMALL(COUNTIF(S$1:S$55,"&lt;"&amp;S$1:S$55),ROW(S25:T25)),COUNTIF(S$1:S$55,"&lt;"&amp;S$1:S$55),0))</f>
        <v>25</v>
      </c>
      <c r="U25" s="408" t="str">
        <f t="array" ref="U25">INDEX(R$1:R$55,SMALL(IF(S$1:S$55=T25,ROW(S$1:S$55)),COUNTIF(T$1:T25,T25)),1)</f>
        <v>East Lindsey</v>
      </c>
      <c r="V25" s="408">
        <f t="shared" si="4"/>
        <v>25</v>
      </c>
      <c r="W25" s="408" t="str">
        <f t="shared" si="5"/>
        <v>East Lindsey</v>
      </c>
      <c r="Z25" s="409" t="s">
        <v>166</v>
      </c>
      <c r="AA25" s="408">
        <f>VLOOKUP(Z25,'Rural 80'!$A$11:$BS$488,20,FALSE)</f>
        <v>46</v>
      </c>
      <c r="AB25" s="408">
        <f t="array" ref="AB25">INDEX(AA$1:AA$55,MATCH(SMALL(COUNTIF(AA$1:AA$55,"&lt;"&amp;AA$1:AA$55),ROW(AA25:AB25)),COUNTIF(AA$1:AA$55,"&lt;"&amp;AA$1:AA$55),0))</f>
        <v>25</v>
      </c>
      <c r="AC25" s="408" t="str">
        <f t="array" ref="AC25">INDEX(Z$1:Z$55,SMALL(IF(AA$1:AA$55=AB25,ROW(AA$1:AA$55)),COUNTIF(AB$1:AB25,AB25)),1)</f>
        <v>Isle of Wight</v>
      </c>
      <c r="AD25" s="408">
        <f t="shared" si="6"/>
        <v>25</v>
      </c>
      <c r="AE25" s="408" t="str">
        <f t="shared" si="7"/>
        <v>Isle of Wight</v>
      </c>
      <c r="AH25" s="409" t="s">
        <v>166</v>
      </c>
      <c r="AI25" s="408">
        <f>VLOOKUP(AH25,'Rural 80'!$A$11:$BS$488,24,FALSE)</f>
        <v>16</v>
      </c>
      <c r="AJ25" s="408">
        <f t="array" ref="AJ25">INDEX(AI$1:AI$55,MATCH(SMALL(COUNTIF(AI$1:AI$55,"&lt;"&amp;AI$1:AI$55),ROW(AI25:AJ25)),COUNTIF(AI$1:AI$55,"&lt;"&amp;AI$1:AI$55),0))</f>
        <v>25</v>
      </c>
      <c r="AK25" s="408" t="str">
        <f t="array" ref="AK25">INDEX(AH$1:AH$55,SMALL(IF(AI$1:AI$55=AJ25,ROW(AI$1:AI$55)),COUNTIF(AJ$1:AJ25,AJ25)),1)</f>
        <v>East Lindsey</v>
      </c>
      <c r="AL25" s="408">
        <f t="shared" si="8"/>
        <v>25</v>
      </c>
      <c r="AM25" s="408" t="str">
        <f t="shared" si="9"/>
        <v>East Lindsey</v>
      </c>
      <c r="AP25" s="409" t="s">
        <v>166</v>
      </c>
      <c r="AQ25" s="408">
        <f>VLOOKUP(AP25,'Rural 80'!$A$11:$BS$488,28,FALSE)</f>
        <v>18</v>
      </c>
      <c r="AR25" s="408">
        <f t="array" ref="AR25">INDEX(AQ$1:AQ$55,MATCH(SMALL(COUNTIF(AQ$1:AQ$55,"&lt;"&amp;AQ$1:AQ$55),ROW(AQ25:AR25)),COUNTIF(AQ$1:AQ$55,"&lt;"&amp;AQ$1:AQ$55),0))</f>
        <v>25</v>
      </c>
      <c r="AS25" s="408" t="str">
        <f t="array" ref="AS25">INDEX(AP$1:AP$55,SMALL(IF(AQ$1:AQ$55=AR25,ROW(AQ$1:AQ$55)),COUNTIF(AR$1:AR25,AR25)),1)</f>
        <v>Hambleton</v>
      </c>
      <c r="AT25" s="408">
        <f t="shared" si="10"/>
        <v>25</v>
      </c>
      <c r="AU25" s="408" t="str">
        <f t="shared" si="11"/>
        <v>Hambleton</v>
      </c>
      <c r="AX25" s="409" t="s">
        <v>166</v>
      </c>
      <c r="AY25" s="408">
        <f>VLOOKUP(AX25,'Rural 80'!$A$11:$BS$488,32,FALSE)</f>
        <v>30</v>
      </c>
      <c r="AZ25" s="408">
        <f t="array" ref="AZ25">INDEX(AY$1:AY$55,MATCH(SMALL(COUNTIF(AY$1:AY$55,"&lt;"&amp;AY$1:AY$55),ROW(AY25:AZ25)),COUNTIF(AY$1:AY$55,"&lt;"&amp;AY$1:AY$55),0))</f>
        <v>25</v>
      </c>
      <c r="BA25" s="408" t="str">
        <f t="array" ref="BA25">INDEX(AX$1:AX$55,SMALL(IF(AY$1:AY$55=AZ25,ROW(AY$1:AY$55)),COUNTIF(AZ$1:AZ25,AZ25)),1)</f>
        <v>Melton</v>
      </c>
      <c r="BB25" s="408">
        <f t="shared" si="12"/>
        <v>25</v>
      </c>
      <c r="BC25" s="408" t="str">
        <f t="shared" si="13"/>
        <v>Melton</v>
      </c>
      <c r="BF25" s="409" t="s">
        <v>166</v>
      </c>
      <c r="BG25" s="408">
        <f>VLOOKUP(BF25,'Rural 80'!$A$11:$BS$488,36,FALSE)</f>
        <v>40</v>
      </c>
      <c r="BH25" s="408">
        <f t="array" ref="BH25">INDEX(BG$1:BG$55,MATCH(SMALL(COUNTIF(BG$1:BG$55,"&lt;"&amp;BG$1:BG$55),ROW(BG25:BH25)),COUNTIF(BG$1:BG$55,"&lt;"&amp;BG$1:BG$55),0))</f>
        <v>25</v>
      </c>
      <c r="BI25" s="408" t="str">
        <f t="array" ref="BI25">INDEX(BF$1:BF$55,SMALL(IF(BG$1:BG$55=BH25,ROW(BG$1:BG$55)),COUNTIF(BH$1:BH25,BH25)),1)</f>
        <v>Uttlesford</v>
      </c>
      <c r="BJ25" s="408">
        <f t="shared" si="14"/>
        <v>25</v>
      </c>
      <c r="BK25" s="408" t="str">
        <f t="shared" si="15"/>
        <v>Uttlesford</v>
      </c>
      <c r="BN25" s="409" t="s">
        <v>166</v>
      </c>
      <c r="BO25" s="408">
        <f>VLOOKUP(BN25,'Rural 80'!$A$11:$BS$488,40,FALSE)</f>
        <v>40</v>
      </c>
      <c r="BP25" s="408">
        <f t="array" ref="BP25">INDEX(BO$1:BO$55,MATCH(SMALL(COUNTIF(BO$1:BO$55,"&lt;"&amp;BO$1:BO$55),ROW(BO25:BP25)),COUNTIF(BO$1:BO$55,"&lt;"&amp;BO$1:BO$55),0))</f>
        <v>25</v>
      </c>
      <c r="BQ25" s="408" t="str">
        <f t="array" ref="BQ25">INDEX(BN$1:BN$55,SMALL(IF(BO$1:BO$55=BP25,ROW(BO$1:BO$55)),COUNTIF(BP$1:BP25,BP25)),1)</f>
        <v>Breckland</v>
      </c>
      <c r="BR25" s="408">
        <f t="shared" si="16"/>
        <v>25</v>
      </c>
      <c r="BS25" s="408" t="str">
        <f t="shared" si="17"/>
        <v>Breckland</v>
      </c>
      <c r="BV25" s="409" t="s">
        <v>166</v>
      </c>
      <c r="BW25" s="408">
        <f>VLOOKUP(BV25,'Rural 80'!$A$11:$BS$488,44,FALSE)</f>
        <v>43</v>
      </c>
      <c r="BX25" s="408">
        <f t="array" ref="BX25">INDEX(BW$1:BW$55,MATCH(SMALL(COUNTIF(BW$1:BW$55,"&lt;"&amp;BW$1:BW$55),ROW(BW25:BX25)),COUNTIF(BW$1:BW$55,"&lt;"&amp;BW$1:BW$55),0))</f>
        <v>25</v>
      </c>
      <c r="BY25" s="408" t="str">
        <f t="array" ref="BY25">INDEX(BV$1:BV$55,SMALL(IF(BW$1:BW$55=BX25,ROW(BW$1:BW$55)),COUNTIF(BX$1:BX25,BX25)),1)</f>
        <v>Craven</v>
      </c>
      <c r="BZ25" s="408">
        <f t="shared" si="18"/>
        <v>25</v>
      </c>
      <c r="CA25" s="408" t="str">
        <f t="shared" si="19"/>
        <v>Craven</v>
      </c>
      <c r="CD25" s="409" t="s">
        <v>166</v>
      </c>
      <c r="CE25" s="408">
        <f>VLOOKUP(CD25,'Rural 80'!$A$11:$BS$488,48,FALSE)</f>
        <v>40</v>
      </c>
      <c r="CF25" s="408">
        <f t="array" ref="CF25">INDEX(CE$1:CE$55,MATCH(SMALL(COUNTIF(CE$1:CE$55,"&lt;"&amp;CE$1:CE$55),ROW(CE25:CF25)),COUNTIF(CE$1:CE$55,"&lt;"&amp;CE$1:CE$55),0))</f>
        <v>25</v>
      </c>
      <c r="CG25" s="408" t="str">
        <f t="array" ref="CG25">INDEX(CD$1:CD$55,SMALL(IF(CE$1:CE$55=CF25,ROW(CE$1:CE$55)),COUNTIF(CF$1:CF25,CF25)),1)</f>
        <v>Huntingdonshire</v>
      </c>
      <c r="CH25" s="408">
        <f t="shared" si="20"/>
        <v>25</v>
      </c>
      <c r="CI25" s="408" t="str">
        <f t="shared" si="21"/>
        <v>Huntingdonshire</v>
      </c>
      <c r="CL25" s="409" t="s">
        <v>166</v>
      </c>
      <c r="CM25" s="408">
        <f>VLOOKUP(CL25,'Rural 80'!$A$11:$BS$488,52,FALSE)</f>
        <v>47</v>
      </c>
      <c r="CN25" s="408">
        <f t="array" ref="CN25">INDEX(CM$1:CM$55,MATCH(SMALL(COUNTIF(CM$1:CM$55,"&lt;"&amp;CM$1:CM$55),ROW(CM25:CN25)),COUNTIF(CM$1:CM$55,"&lt;"&amp;CM$1:CM$55),0))</f>
        <v>25</v>
      </c>
      <c r="CO25" s="408" t="str">
        <f t="array" ref="CO25">INDEX(CL$1:CL$55,SMALL(IF(CM$1:CM$55=CN25,ROW(CM$1:CM$55)),COUNTIF(CN$1:CN25,CN25)),1)</f>
        <v>Breckland</v>
      </c>
      <c r="CP25" s="408">
        <f t="shared" si="22"/>
        <v>25</v>
      </c>
      <c r="CQ25" s="408" t="str">
        <f t="shared" si="23"/>
        <v>Breckland</v>
      </c>
      <c r="CT25" s="409" t="s">
        <v>166</v>
      </c>
      <c r="CU25" s="408" t="str">
        <f>VLOOKUP(CT25,'Rural 80'!$A$11:$BS$488,56,FALSE)</f>
        <v>9999</v>
      </c>
      <c r="CV25" s="408" t="str">
        <f t="array" ref="CV25">INDEX(CU$1:CU$55,MATCH(SMALL(COUNTIF(CU$1:CU$55,"&lt;"&amp;CU$1:CU$55),ROW(CU25:CV25)),COUNTIF(CU$1:CU$55,"&lt;"&amp;CU$1:CU$55),0))</f>
        <v>9999</v>
      </c>
      <c r="CW25" s="408" t="str">
        <f t="array" ref="CW25">INDEX(CT$1:CT$55,SMALL(IF(CU$1:CU$55=CV25,ROW(CU$1:CU$55)),COUNTIF(CV$1:CV25,CV25)),1)</f>
        <v>Mid Devon</v>
      </c>
      <c r="CX25" s="408" t="str">
        <f t="shared" si="24"/>
        <v>no data</v>
      </c>
      <c r="CY25" s="408" t="str">
        <f t="shared" si="25"/>
        <v>Mid Devon</v>
      </c>
      <c r="DB25" s="409" t="s">
        <v>166</v>
      </c>
      <c r="DC25" s="408" t="str">
        <f>VLOOKUP(DB25,'Rural 80'!$A$11:$BS$488,60,FALSE)</f>
        <v>9999</v>
      </c>
      <c r="DD25" s="408" t="str">
        <f t="array" ref="DD25">INDEX(DC$1:DC$55,MATCH(SMALL(COUNTIF(DC$1:DC$55,"&lt;"&amp;DC$1:DC$55),ROW(DC25:DD25)),COUNTIF(DC$1:DC$55,"&lt;"&amp;DC$1:DC$55),0))</f>
        <v>9999</v>
      </c>
      <c r="DE25" s="408" t="str">
        <f t="array" ref="DE25">INDEX(DB$1:DB$55,SMALL(IF(DC$1:DC$55=DD25,ROW(DC$1:DC$55)),COUNTIF(DD$1:DD25,DD25)),1)</f>
        <v>Mid Devon</v>
      </c>
      <c r="DF25" s="408" t="str">
        <f t="shared" si="26"/>
        <v>no data</v>
      </c>
      <c r="DG25" s="408" t="str">
        <f t="shared" si="27"/>
        <v>Mid Devon</v>
      </c>
      <c r="DJ25" s="409" t="s">
        <v>166</v>
      </c>
      <c r="DK25" s="408" t="str">
        <f>VLOOKUP(DJ25,'Rural 80'!$A$11:$BS$488,64,FALSE)</f>
        <v>9999</v>
      </c>
      <c r="DL25" s="408" t="str">
        <f t="array" ref="DL25">INDEX(DK$1:DK$55,MATCH(SMALL(COUNTIF(DK$1:DK$55,"&lt;"&amp;DK$1:DK$55),ROW(DK25:DL25)),COUNTIF(DK$1:DK$55,"&lt;"&amp;DK$1:DK$55),0))</f>
        <v>9999</v>
      </c>
      <c r="DM25" s="408" t="str">
        <f t="array" ref="DM25">INDEX(DJ$1:DJ$55,SMALL(IF(DK$1:DK$55=DL25,ROW(DK$1:DK$55)),COUNTIF(DL$1:DL25,DL25)),1)</f>
        <v>Mid Devon</v>
      </c>
      <c r="DN25" s="408" t="str">
        <f t="shared" si="28"/>
        <v>no data</v>
      </c>
      <c r="DO25" s="408" t="str">
        <f t="shared" si="29"/>
        <v>Mid Devon</v>
      </c>
      <c r="DR25" s="409" t="s">
        <v>166</v>
      </c>
      <c r="DS25" s="408" t="str">
        <f>VLOOKUP(DR25,'Rural 80'!$A$11:$BS$488,68,FALSE)</f>
        <v>9999</v>
      </c>
      <c r="DT25" s="408" t="str">
        <f t="array" ref="DT25">INDEX(DS$1:DS$55,MATCH(SMALL(COUNTIF(DS$1:DS$55,"&lt;"&amp;DS$1:DS$55),ROW(DS25:DT25)),COUNTIF(DS$1:DS$55,"&lt;"&amp;DS$1:DS$55),0))</f>
        <v>9999</v>
      </c>
      <c r="DU25" s="408" t="str">
        <f t="array" ref="DU25">INDEX(DR$1:DR$55,SMALL(IF(DS$1:DS$55=DT25,ROW(DS$1:DS$55)),COUNTIF(DT$1:DT25,DT25)),1)</f>
        <v>Mid Devon</v>
      </c>
      <c r="DV25" s="408" t="str">
        <f t="shared" si="30"/>
        <v>no data</v>
      </c>
      <c r="DW25" s="408" t="str">
        <f t="shared" si="31"/>
        <v>Mid Devon</v>
      </c>
    </row>
    <row r="26" spans="2:127" x14ac:dyDescent="0.25">
      <c r="B26" s="409" t="s">
        <v>167</v>
      </c>
      <c r="C26" s="408">
        <f>VLOOKUP(B26,'Rural 80'!$A$11:$BS$488,8,FALSE)</f>
        <v>1</v>
      </c>
      <c r="D26" s="408">
        <f t="array" ref="D26">INDEX(C$1:C$55,MATCH(SMALL(COUNTIF(C$1:C$55,"&lt;"&amp;C$1:C$55),ROW(C26:D26)),COUNTIF(C$1:C$55,"&lt;"&amp;C$1:C$55),0))</f>
        <v>26</v>
      </c>
      <c r="E26" s="408" t="str">
        <f t="array" ref="E26">INDEX(B$1:B$55,SMALL(IF(C$1:C$55=D26,ROW(C$1:C$55)),COUNTIF(D$1:D26,D26)),1)</f>
        <v>West Dorset</v>
      </c>
      <c r="F26" s="408">
        <f t="shared" si="0"/>
        <v>26</v>
      </c>
      <c r="G26" s="408" t="str">
        <f t="shared" si="1"/>
        <v>West Dorset</v>
      </c>
      <c r="J26" s="409" t="s">
        <v>167</v>
      </c>
      <c r="K26" s="408">
        <f>VLOOKUP(J26,'Rural 80'!$A$11:$BS$488,12,FALSE)</f>
        <v>7</v>
      </c>
      <c r="L26" s="408">
        <f t="array" ref="L26">INDEX(K$1:K$55,MATCH(SMALL(COUNTIF(K$1:K$55,"&lt;"&amp;K$1:K$55),ROW(K26:L26)),COUNTIF(K$1:K$55,"&lt;"&amp;K$1:K$55),0))</f>
        <v>26</v>
      </c>
      <c r="M26" s="408" t="str">
        <f t="array" ref="M26">INDEX(J$1:J$55,SMALL(IF(K$1:K$55=L26,ROW(K$1:K$55)),COUNTIF(L$1:L26,L26)),1)</f>
        <v>Uttlesford</v>
      </c>
      <c r="N26" s="408">
        <f t="shared" si="2"/>
        <v>26</v>
      </c>
      <c r="O26" s="408" t="str">
        <f t="shared" si="3"/>
        <v>Uttlesford</v>
      </c>
      <c r="R26" s="409" t="s">
        <v>167</v>
      </c>
      <c r="S26" s="408">
        <f>VLOOKUP(R26,'Rural 80'!$A$11:$BS$488,16,FALSE)</f>
        <v>8</v>
      </c>
      <c r="T26" s="408">
        <f t="array" ref="T26">INDEX(S$1:S$55,MATCH(SMALL(COUNTIF(S$1:S$55,"&lt;"&amp;S$1:S$55),ROW(S26:T26)),COUNTIF(S$1:S$55,"&lt;"&amp;S$1:S$55),0))</f>
        <v>26</v>
      </c>
      <c r="U26" s="408" t="str">
        <f t="array" ref="U26">INDEX(R$1:R$55,SMALL(IF(S$1:S$55=T26,ROW(S$1:S$55)),COUNTIF(T$1:T26,T26)),1)</f>
        <v>Uttlesford</v>
      </c>
      <c r="V26" s="408">
        <f t="shared" si="4"/>
        <v>26</v>
      </c>
      <c r="W26" s="408" t="str">
        <f t="shared" si="5"/>
        <v>Uttlesford</v>
      </c>
      <c r="Z26" s="409" t="s">
        <v>167</v>
      </c>
      <c r="AA26" s="408">
        <f>VLOOKUP(Z26,'Rural 80'!$A$11:$BS$488,20,FALSE)</f>
        <v>6</v>
      </c>
      <c r="AB26" s="408">
        <f t="array" ref="AB26">INDEX(AA$1:AA$55,MATCH(SMALL(COUNTIF(AA$1:AA$55,"&lt;"&amp;AA$1:AA$55),ROW(AA26:AB26)),COUNTIF(AA$1:AA$55,"&lt;"&amp;AA$1:AA$55),0))</f>
        <v>26</v>
      </c>
      <c r="AC26" s="408" t="str">
        <f t="array" ref="AC26">INDEX(Z$1:Z$55,SMALL(IF(AA$1:AA$55=AB26,ROW(AA$1:AA$55)),COUNTIF(AB$1:AB26,AB26)),1)</f>
        <v>Ribble Valley</v>
      </c>
      <c r="AD26" s="408">
        <f t="shared" si="6"/>
        <v>26</v>
      </c>
      <c r="AE26" s="408" t="str">
        <f t="shared" si="7"/>
        <v>Ribble Valley</v>
      </c>
      <c r="AH26" s="409" t="s">
        <v>167</v>
      </c>
      <c r="AI26" s="408">
        <f>VLOOKUP(AH26,'Rural 80'!$A$11:$BS$488,24,FALSE)</f>
        <v>1</v>
      </c>
      <c r="AJ26" s="408">
        <f t="array" ref="AJ26">INDEX(AI$1:AI$55,MATCH(SMALL(COUNTIF(AI$1:AI$55,"&lt;"&amp;AI$1:AI$55),ROW(AI26:AJ26)),COUNTIF(AI$1:AI$55,"&lt;"&amp;AI$1:AI$55),0))</f>
        <v>26</v>
      </c>
      <c r="AK26" s="408" t="str">
        <f t="array" ref="AK26">INDEX(AH$1:AH$55,SMALL(IF(AI$1:AI$55=AJ26,ROW(AI$1:AI$55)),COUNTIF(AJ$1:AJ26,AJ26)),1)</f>
        <v>Allerdale</v>
      </c>
      <c r="AL26" s="408">
        <f t="shared" si="8"/>
        <v>26</v>
      </c>
      <c r="AM26" s="408" t="str">
        <f t="shared" si="9"/>
        <v>Allerdale</v>
      </c>
      <c r="AP26" s="409" t="s">
        <v>167</v>
      </c>
      <c r="AQ26" s="408">
        <f>VLOOKUP(AP26,'Rural 80'!$A$11:$BS$488,28,FALSE)</f>
        <v>23</v>
      </c>
      <c r="AR26" s="408">
        <f t="array" ref="AR26">INDEX(AQ$1:AQ$55,MATCH(SMALL(COUNTIF(AQ$1:AQ$55,"&lt;"&amp;AQ$1:AQ$55),ROW(AQ26:AR26)),COUNTIF(AQ$1:AQ$55,"&lt;"&amp;AQ$1:AQ$55),0))</f>
        <v>26</v>
      </c>
      <c r="AS26" s="408" t="str">
        <f t="array" ref="AS26">INDEX(AP$1:AP$55,SMALL(IF(AQ$1:AQ$55=AR26,ROW(AQ$1:AQ$55)),COUNTIF(AR$1:AR26,AR26)),1)</f>
        <v>Craven</v>
      </c>
      <c r="AT26" s="408">
        <f t="shared" si="10"/>
        <v>26</v>
      </c>
      <c r="AU26" s="408" t="str">
        <f t="shared" si="11"/>
        <v>Craven</v>
      </c>
      <c r="AX26" s="409" t="s">
        <v>167</v>
      </c>
      <c r="AY26" s="408">
        <f>VLOOKUP(AX26,'Rural 80'!$A$11:$BS$488,32,FALSE)</f>
        <v>15</v>
      </c>
      <c r="AZ26" s="408">
        <f t="array" ref="AZ26">INDEX(AY$1:AY$55,MATCH(SMALL(COUNTIF(AY$1:AY$55,"&lt;"&amp;AY$1:AY$55),ROW(AY26:AZ26)),COUNTIF(AY$1:AY$55,"&lt;"&amp;AY$1:AY$55),0))</f>
        <v>26</v>
      </c>
      <c r="BA26" s="408" t="str">
        <f t="array" ref="BA26">INDEX(AX$1:AX$55,SMALL(IF(AY$1:AY$55=AZ26,ROW(AY$1:AY$55)),COUNTIF(AZ$1:AZ26,AZ26)),1)</f>
        <v>Babergh</v>
      </c>
      <c r="BB26" s="408">
        <f t="shared" si="12"/>
        <v>26</v>
      </c>
      <c r="BC26" s="408" t="str">
        <f t="shared" si="13"/>
        <v>Babergh</v>
      </c>
      <c r="BF26" s="409" t="s">
        <v>167</v>
      </c>
      <c r="BG26" s="408">
        <f>VLOOKUP(BF26,'Rural 80'!$A$11:$BS$488,36,FALSE)</f>
        <v>13</v>
      </c>
      <c r="BH26" s="408">
        <f t="array" ref="BH26">INDEX(BG$1:BG$55,MATCH(SMALL(COUNTIF(BG$1:BG$55,"&lt;"&amp;BG$1:BG$55),ROW(BG26:BH26)),COUNTIF(BG$1:BG$55,"&lt;"&amp;BG$1:BG$55),0))</f>
        <v>26</v>
      </c>
      <c r="BI26" s="408" t="str">
        <f t="array" ref="BI26">INDEX(BF$1:BF$55,SMALL(IF(BG$1:BG$55=BH26,ROW(BG$1:BG$55)),COUNTIF(BH$1:BH26,BH26)),1)</f>
        <v>Ribble Valley</v>
      </c>
      <c r="BJ26" s="408">
        <f t="shared" si="14"/>
        <v>26</v>
      </c>
      <c r="BK26" s="408" t="str">
        <f t="shared" si="15"/>
        <v>Ribble Valley</v>
      </c>
      <c r="BN26" s="409" t="s">
        <v>167</v>
      </c>
      <c r="BO26" s="408">
        <f>VLOOKUP(BN26,'Rural 80'!$A$11:$BS$488,40,FALSE)</f>
        <v>8</v>
      </c>
      <c r="BP26" s="408">
        <f t="array" ref="BP26">INDEX(BO$1:BO$55,MATCH(SMALL(COUNTIF(BO$1:BO$55,"&lt;"&amp;BO$1:BO$55),ROW(BO26:BP26)),COUNTIF(BO$1:BO$55,"&lt;"&amp;BO$1:BO$55),0))</f>
        <v>26</v>
      </c>
      <c r="BQ26" s="408" t="str">
        <f t="array" ref="BQ26">INDEX(BN$1:BN$55,SMALL(IF(BO$1:BO$55=BP26,ROW(BO$1:BO$55)),COUNTIF(BP$1:BP26,BP26)),1)</f>
        <v>South Northamptonshire</v>
      </c>
      <c r="BR26" s="408">
        <f t="shared" si="16"/>
        <v>26</v>
      </c>
      <c r="BS26" s="408" t="str">
        <f t="shared" si="17"/>
        <v>South Northamptonshire</v>
      </c>
      <c r="BV26" s="409" t="s">
        <v>167</v>
      </c>
      <c r="BW26" s="408">
        <f>VLOOKUP(BV26,'Rural 80'!$A$11:$BS$488,44,FALSE)</f>
        <v>9</v>
      </c>
      <c r="BX26" s="408">
        <f t="array" ref="BX26">INDEX(BW$1:BW$55,MATCH(SMALL(COUNTIF(BW$1:BW$55,"&lt;"&amp;BW$1:BW$55),ROW(BW26:BX26)),COUNTIF(BW$1:BW$55,"&lt;"&amp;BW$1:BW$55),0))</f>
        <v>26</v>
      </c>
      <c r="BY26" s="408" t="str">
        <f t="array" ref="BY26">INDEX(BV$1:BV$55,SMALL(IF(BW$1:BW$55=BX26,ROW(BW$1:BW$55)),COUNTIF(BX$1:BX26,BX26)),1)</f>
        <v>Selby</v>
      </c>
      <c r="BZ26" s="408">
        <f t="shared" si="18"/>
        <v>26</v>
      </c>
      <c r="CA26" s="408" t="str">
        <f t="shared" si="19"/>
        <v>Selby</v>
      </c>
      <c r="CD26" s="409" t="s">
        <v>167</v>
      </c>
      <c r="CE26" s="408">
        <f>VLOOKUP(CD26,'Rural 80'!$A$11:$BS$488,48,FALSE)</f>
        <v>8</v>
      </c>
      <c r="CF26" s="408">
        <f t="array" ref="CF26">INDEX(CE$1:CE$55,MATCH(SMALL(COUNTIF(CE$1:CE$55,"&lt;"&amp;CE$1:CE$55),ROW(CE26:CF26)),COUNTIF(CE$1:CE$55,"&lt;"&amp;CE$1:CE$55),0))</f>
        <v>26</v>
      </c>
      <c r="CG26" s="408" t="str">
        <f t="array" ref="CG26">INDEX(CD$1:CD$55,SMALL(IF(CE$1:CE$55=CF26,ROW(CE$1:CE$55)),COUNTIF(CF$1:CF26,CF26)),1)</f>
        <v>Cornwall</v>
      </c>
      <c r="CH26" s="408">
        <f t="shared" si="20"/>
        <v>26</v>
      </c>
      <c r="CI26" s="408" t="str">
        <f t="shared" si="21"/>
        <v>Cornwall</v>
      </c>
      <c r="CL26" s="409" t="s">
        <v>167</v>
      </c>
      <c r="CM26" s="408">
        <f>VLOOKUP(CL26,'Rural 80'!$A$11:$BS$488,52,FALSE)</f>
        <v>9</v>
      </c>
      <c r="CN26" s="408">
        <f t="array" ref="CN26">INDEX(CM$1:CM$55,MATCH(SMALL(COUNTIF(CM$1:CM$55,"&lt;"&amp;CM$1:CM$55),ROW(CM26:CN26)),COUNTIF(CM$1:CM$55,"&lt;"&amp;CM$1:CM$55),0))</f>
        <v>26</v>
      </c>
      <c r="CO26" s="408" t="str">
        <f t="array" ref="CO26">INDEX(CL$1:CL$55,SMALL(IF(CM$1:CM$55=CN26,ROW(CM$1:CM$55)),COUNTIF(CN$1:CN26,CN26)),1)</f>
        <v>Maldon</v>
      </c>
      <c r="CP26" s="408">
        <f t="shared" si="22"/>
        <v>26</v>
      </c>
      <c r="CQ26" s="408" t="str">
        <f t="shared" si="23"/>
        <v>Maldon</v>
      </c>
      <c r="CT26" s="409" t="s">
        <v>167</v>
      </c>
      <c r="CU26" s="408" t="str">
        <f>VLOOKUP(CT26,'Rural 80'!$A$11:$BS$488,56,FALSE)</f>
        <v>9999</v>
      </c>
      <c r="CV26" s="408" t="str">
        <f t="array" ref="CV26">INDEX(CU$1:CU$55,MATCH(SMALL(COUNTIF(CU$1:CU$55,"&lt;"&amp;CU$1:CU$55),ROW(CU26:CV26)),COUNTIF(CU$1:CU$55,"&lt;"&amp;CU$1:CU$55),0))</f>
        <v>9999</v>
      </c>
      <c r="CW26" s="408" t="str">
        <f t="array" ref="CW26">INDEX(CT$1:CT$55,SMALL(IF(CU$1:CU$55=CV26,ROW(CU$1:CU$55)),COUNTIF(CV$1:CV26,CV26)),1)</f>
        <v>Mid Suffolk</v>
      </c>
      <c r="CX26" s="408" t="str">
        <f t="shared" si="24"/>
        <v>no data</v>
      </c>
      <c r="CY26" s="408" t="str">
        <f t="shared" si="25"/>
        <v>Mid Suffolk</v>
      </c>
      <c r="DB26" s="409" t="s">
        <v>167</v>
      </c>
      <c r="DC26" s="408" t="str">
        <f>VLOOKUP(DB26,'Rural 80'!$A$11:$BS$488,60,FALSE)</f>
        <v>9999</v>
      </c>
      <c r="DD26" s="408" t="str">
        <f t="array" ref="DD26">INDEX(DC$1:DC$55,MATCH(SMALL(COUNTIF(DC$1:DC$55,"&lt;"&amp;DC$1:DC$55),ROW(DC26:DD26)),COUNTIF(DC$1:DC$55,"&lt;"&amp;DC$1:DC$55),0))</f>
        <v>9999</v>
      </c>
      <c r="DE26" s="408" t="str">
        <f t="array" ref="DE26">INDEX(DB$1:DB$55,SMALL(IF(DC$1:DC$55=DD26,ROW(DC$1:DC$55)),COUNTIF(DD$1:DD26,DD26)),1)</f>
        <v>Mid Suffolk</v>
      </c>
      <c r="DF26" s="408" t="str">
        <f t="shared" si="26"/>
        <v>no data</v>
      </c>
      <c r="DG26" s="408" t="str">
        <f t="shared" si="27"/>
        <v>Mid Suffolk</v>
      </c>
      <c r="DJ26" s="409" t="s">
        <v>167</v>
      </c>
      <c r="DK26" s="408" t="str">
        <f>VLOOKUP(DJ26,'Rural 80'!$A$11:$BS$488,64,FALSE)</f>
        <v>9999</v>
      </c>
      <c r="DL26" s="408" t="str">
        <f t="array" ref="DL26">INDEX(DK$1:DK$55,MATCH(SMALL(COUNTIF(DK$1:DK$55,"&lt;"&amp;DK$1:DK$55),ROW(DK26:DL26)),COUNTIF(DK$1:DK$55,"&lt;"&amp;DK$1:DK$55),0))</f>
        <v>9999</v>
      </c>
      <c r="DM26" s="408" t="str">
        <f t="array" ref="DM26">INDEX(DJ$1:DJ$55,SMALL(IF(DK$1:DK$55=DL26,ROW(DK$1:DK$55)),COUNTIF(DL$1:DL26,DL26)),1)</f>
        <v>Mid Suffolk</v>
      </c>
      <c r="DN26" s="408" t="str">
        <f t="shared" si="28"/>
        <v>no data</v>
      </c>
      <c r="DO26" s="408" t="str">
        <f t="shared" si="29"/>
        <v>Mid Suffolk</v>
      </c>
      <c r="DR26" s="409" t="s">
        <v>167</v>
      </c>
      <c r="DS26" s="408" t="str">
        <f>VLOOKUP(DR26,'Rural 80'!$A$11:$BS$488,68,FALSE)</f>
        <v>9999</v>
      </c>
      <c r="DT26" s="408" t="str">
        <f t="array" ref="DT26">INDEX(DS$1:DS$55,MATCH(SMALL(COUNTIF(DS$1:DS$55,"&lt;"&amp;DS$1:DS$55),ROW(DS26:DT26)),COUNTIF(DS$1:DS$55,"&lt;"&amp;DS$1:DS$55),0))</f>
        <v>9999</v>
      </c>
      <c r="DU26" s="408" t="str">
        <f t="array" ref="DU26">INDEX(DR$1:DR$55,SMALL(IF(DS$1:DS$55=DT26,ROW(DS$1:DS$55)),COUNTIF(DT$1:DT26,DT26)),1)</f>
        <v>Mid Suffolk</v>
      </c>
      <c r="DV26" s="408" t="str">
        <f t="shared" si="30"/>
        <v>no data</v>
      </c>
      <c r="DW26" s="408" t="str">
        <f t="shared" si="31"/>
        <v>Mid Suffolk</v>
      </c>
    </row>
    <row r="27" spans="2:127" x14ac:dyDescent="0.25">
      <c r="B27" s="409" t="s">
        <v>168</v>
      </c>
      <c r="C27" s="408">
        <f>VLOOKUP(B27,'Rural 80'!$A$11:$BS$488,8,FALSE)</f>
        <v>36</v>
      </c>
      <c r="D27" s="408">
        <f t="array" ref="D27">INDEX(C$1:C$55,MATCH(SMALL(COUNTIF(C$1:C$55,"&lt;"&amp;C$1:C$55),ROW(C27:D27)),COUNTIF(C$1:C$55,"&lt;"&amp;C$1:C$55),0))</f>
        <v>27</v>
      </c>
      <c r="E27" s="408" t="str">
        <f t="array" ref="E27">INDEX(B$1:B$55,SMALL(IF(C$1:C$55=D27,ROW(C$1:C$55)),COUNTIF(D$1:D27,D27)),1)</f>
        <v>East Lindsey</v>
      </c>
      <c r="F27" s="408">
        <f t="shared" si="0"/>
        <v>27</v>
      </c>
      <c r="G27" s="408" t="str">
        <f t="shared" si="1"/>
        <v>East Lindsey</v>
      </c>
      <c r="J27" s="409" t="s">
        <v>168</v>
      </c>
      <c r="K27" s="408">
        <f>VLOOKUP(J27,'Rural 80'!$A$11:$BS$488,12,FALSE)</f>
        <v>40</v>
      </c>
      <c r="L27" s="408">
        <f t="array" ref="L27">INDEX(K$1:K$55,MATCH(SMALL(COUNTIF(K$1:K$55,"&lt;"&amp;K$1:K$55),ROW(K27:L27)),COUNTIF(K$1:K$55,"&lt;"&amp;K$1:K$55),0))</f>
        <v>27</v>
      </c>
      <c r="M27" s="408" t="str">
        <f t="array" ref="M27">INDEX(J$1:J$55,SMALL(IF(K$1:K$55=L27,ROW(K$1:K$55)),COUNTIF(L$1:L27,L27)),1)</f>
        <v>Babergh</v>
      </c>
      <c r="N27" s="408">
        <f t="shared" si="2"/>
        <v>27</v>
      </c>
      <c r="O27" s="408" t="str">
        <f t="shared" si="3"/>
        <v>Babergh</v>
      </c>
      <c r="R27" s="409" t="s">
        <v>168</v>
      </c>
      <c r="S27" s="408">
        <f>VLOOKUP(R27,'Rural 80'!$A$11:$BS$488,16,FALSE)</f>
        <v>42</v>
      </c>
      <c r="T27" s="408">
        <f t="array" ref="T27">INDEX(S$1:S$55,MATCH(SMALL(COUNTIF(S$1:S$55,"&lt;"&amp;S$1:S$55),ROW(S27:T27)),COUNTIF(S$1:S$55,"&lt;"&amp;S$1:S$55),0))</f>
        <v>27</v>
      </c>
      <c r="U27" s="408" t="str">
        <f t="array" ref="U27">INDEX(R$1:R$55,SMALL(IF(S$1:S$55=T27,ROW(S$1:S$55)),COUNTIF(T$1:T27,T27)),1)</f>
        <v>Cornwall</v>
      </c>
      <c r="V27" s="408">
        <f t="shared" si="4"/>
        <v>27</v>
      </c>
      <c r="W27" s="408" t="str">
        <f t="shared" si="5"/>
        <v>Cornwall</v>
      </c>
      <c r="Z27" s="409" t="s">
        <v>168</v>
      </c>
      <c r="AA27" s="408">
        <f>VLOOKUP(Z27,'Rural 80'!$A$11:$BS$488,20,FALSE)</f>
        <v>48</v>
      </c>
      <c r="AB27" s="408">
        <f t="array" ref="AB27">INDEX(AA$1:AA$55,MATCH(SMALL(COUNTIF(AA$1:AA$55,"&lt;"&amp;AA$1:AA$55),ROW(AA27:AB27)),COUNTIF(AA$1:AA$55,"&lt;"&amp;AA$1:AA$55),0))</f>
        <v>27</v>
      </c>
      <c r="AC27" s="408" t="str">
        <f t="array" ref="AC27">INDEX(Z$1:Z$55,SMALL(IF(AA$1:AA$55=AB27,ROW(AA$1:AA$55)),COUNTIF(AB$1:AB27,AB27)),1)</f>
        <v>West Dorset</v>
      </c>
      <c r="AD27" s="408">
        <f t="shared" si="6"/>
        <v>27</v>
      </c>
      <c r="AE27" s="408" t="str">
        <f t="shared" si="7"/>
        <v>West Dorset</v>
      </c>
      <c r="AH27" s="409" t="s">
        <v>168</v>
      </c>
      <c r="AI27" s="408">
        <f>VLOOKUP(AH27,'Rural 80'!$A$11:$BS$488,24,FALSE)</f>
        <v>29</v>
      </c>
      <c r="AJ27" s="408">
        <f t="array" ref="AJ27">INDEX(AI$1:AI$55,MATCH(SMALL(COUNTIF(AI$1:AI$55,"&lt;"&amp;AI$1:AI$55),ROW(AI27:AJ27)),COUNTIF(AI$1:AI$55,"&lt;"&amp;AI$1:AI$55),0))</f>
        <v>27</v>
      </c>
      <c r="AK27" s="408" t="str">
        <f t="array" ref="AK27">INDEX(AH$1:AH$55,SMALL(IF(AI$1:AI$55=AJ27,ROW(AI$1:AI$55)),COUNTIF(AJ$1:AJ27,AJ27)),1)</f>
        <v>West Devon</v>
      </c>
      <c r="AL27" s="408">
        <f t="shared" si="8"/>
        <v>27</v>
      </c>
      <c r="AM27" s="408" t="str">
        <f t="shared" si="9"/>
        <v>West Devon</v>
      </c>
      <c r="AP27" s="409" t="s">
        <v>168</v>
      </c>
      <c r="AQ27" s="408">
        <f>VLOOKUP(AP27,'Rural 80'!$A$11:$BS$488,28,FALSE)</f>
        <v>32</v>
      </c>
      <c r="AR27" s="408">
        <f t="array" ref="AR27">INDEX(AQ$1:AQ$55,MATCH(SMALL(COUNTIF(AQ$1:AQ$55,"&lt;"&amp;AQ$1:AQ$55),ROW(AQ27:AR27)),COUNTIF(AQ$1:AQ$55,"&lt;"&amp;AQ$1:AQ$55),0))</f>
        <v>27</v>
      </c>
      <c r="AS27" s="408" t="str">
        <f t="array" ref="AS27">INDEX(AP$1:AP$55,SMALL(IF(AQ$1:AQ$55=AR27,ROW(AQ$1:AQ$55)),COUNTIF(AR$1:AR27,AR27)),1)</f>
        <v>Melton</v>
      </c>
      <c r="AT27" s="408">
        <f t="shared" si="10"/>
        <v>27</v>
      </c>
      <c r="AU27" s="408" t="str">
        <f t="shared" si="11"/>
        <v>Melton</v>
      </c>
      <c r="AX27" s="409" t="s">
        <v>168</v>
      </c>
      <c r="AY27" s="408">
        <f>VLOOKUP(AX27,'Rural 80'!$A$11:$BS$488,32,FALSE)</f>
        <v>35</v>
      </c>
      <c r="AZ27" s="408">
        <f t="array" ref="AZ27">INDEX(AY$1:AY$55,MATCH(SMALL(COUNTIF(AY$1:AY$55,"&lt;"&amp;AY$1:AY$55),ROW(AY27:AZ27)),COUNTIF(AY$1:AY$55,"&lt;"&amp;AY$1:AY$55),0))</f>
        <v>27</v>
      </c>
      <c r="BA27" s="408" t="str">
        <f t="array" ref="BA27">INDEX(AX$1:AX$55,SMALL(IF(AY$1:AY$55=AZ27,ROW(AY$1:AY$55)),COUNTIF(AZ$1:AZ27,AZ27)),1)</f>
        <v>Daventry</v>
      </c>
      <c r="BB27" s="408">
        <f t="shared" si="12"/>
        <v>27</v>
      </c>
      <c r="BC27" s="408" t="str">
        <f t="shared" si="13"/>
        <v>Daventry</v>
      </c>
      <c r="BF27" s="409" t="s">
        <v>168</v>
      </c>
      <c r="BG27" s="408">
        <f>VLOOKUP(BF27,'Rural 80'!$A$11:$BS$488,36,FALSE)</f>
        <v>37</v>
      </c>
      <c r="BH27" s="408">
        <f t="array" ref="BH27">INDEX(BG$1:BG$55,MATCH(SMALL(COUNTIF(BG$1:BG$55,"&lt;"&amp;BG$1:BG$55),ROW(BG27:BH27)),COUNTIF(BG$1:BG$55,"&lt;"&amp;BG$1:BG$55),0))</f>
        <v>27</v>
      </c>
      <c r="BI27" s="408" t="str">
        <f t="array" ref="BI27">INDEX(BF$1:BF$55,SMALL(IF(BG$1:BG$55=BH27,ROW(BG$1:BG$55)),COUNTIF(BH$1:BH27,BH27)),1)</f>
        <v>Allerdale</v>
      </c>
      <c r="BJ27" s="408">
        <f t="shared" si="14"/>
        <v>27</v>
      </c>
      <c r="BK27" s="408" t="str">
        <f t="shared" si="15"/>
        <v>Allerdale</v>
      </c>
      <c r="BN27" s="409" t="s">
        <v>168</v>
      </c>
      <c r="BO27" s="408">
        <f>VLOOKUP(BN27,'Rural 80'!$A$11:$BS$488,40,FALSE)</f>
        <v>44</v>
      </c>
      <c r="BP27" s="408">
        <f t="array" ref="BP27">INDEX(BO$1:BO$55,MATCH(SMALL(COUNTIF(BO$1:BO$55,"&lt;"&amp;BO$1:BO$55),ROW(BO27:BP27)),COUNTIF(BO$1:BO$55,"&lt;"&amp;BO$1:BO$55),0))</f>
        <v>27</v>
      </c>
      <c r="BQ27" s="408" t="str">
        <f t="array" ref="BQ27">INDEX(BN$1:BN$55,SMALL(IF(BO$1:BO$55=BP27,ROW(BO$1:BO$55)),COUNTIF(BP$1:BP27,BP27)),1)</f>
        <v>Craven</v>
      </c>
      <c r="BR27" s="408">
        <f t="shared" si="16"/>
        <v>27</v>
      </c>
      <c r="BS27" s="408" t="str">
        <f t="shared" si="17"/>
        <v>Craven</v>
      </c>
      <c r="BV27" s="409" t="s">
        <v>168</v>
      </c>
      <c r="BW27" s="408">
        <f>VLOOKUP(BV27,'Rural 80'!$A$11:$BS$488,44,FALSE)</f>
        <v>44</v>
      </c>
      <c r="BX27" s="408">
        <f t="array" ref="BX27">INDEX(BW$1:BW$55,MATCH(SMALL(COUNTIF(BW$1:BW$55,"&lt;"&amp;BW$1:BW$55),ROW(BW27:BX27)),COUNTIF(BW$1:BW$55,"&lt;"&amp;BW$1:BW$55),0))</f>
        <v>27</v>
      </c>
      <c r="BY27" s="408" t="str">
        <f t="array" ref="BY27">INDEX(BV$1:BV$55,SMALL(IF(BW$1:BW$55=BX27,ROW(BW$1:BW$55)),COUNTIF(BX$1:BX27,BX27)),1)</f>
        <v>Breckland</v>
      </c>
      <c r="BZ27" s="408">
        <f t="shared" si="18"/>
        <v>27</v>
      </c>
      <c r="CA27" s="408" t="str">
        <f t="shared" si="19"/>
        <v>Breckland</v>
      </c>
      <c r="CD27" s="409" t="s">
        <v>168</v>
      </c>
      <c r="CE27" s="408">
        <f>VLOOKUP(CD27,'Rural 80'!$A$11:$BS$488,48,FALSE)</f>
        <v>48</v>
      </c>
      <c r="CF27" s="408">
        <f t="array" ref="CF27">INDEX(CE$1:CE$55,MATCH(SMALL(COUNTIF(CE$1:CE$55,"&lt;"&amp;CE$1:CE$55),ROW(CE27:CF27)),COUNTIF(CE$1:CE$55,"&lt;"&amp;CE$1:CE$55),0))</f>
        <v>27</v>
      </c>
      <c r="CG27" s="408" t="str">
        <f t="array" ref="CG27">INDEX(CD$1:CD$55,SMALL(IF(CE$1:CE$55=CF27,ROW(CE$1:CE$55)),COUNTIF(CF$1:CF27,CF27)),1)</f>
        <v>Derbyshire Dales</v>
      </c>
      <c r="CH27" s="408">
        <f t="shared" si="20"/>
        <v>27</v>
      </c>
      <c r="CI27" s="408" t="str">
        <f t="shared" si="21"/>
        <v>Derbyshire Dales</v>
      </c>
      <c r="CL27" s="409" t="s">
        <v>168</v>
      </c>
      <c r="CM27" s="408">
        <f>VLOOKUP(CL27,'Rural 80'!$A$11:$BS$488,52,FALSE)</f>
        <v>53</v>
      </c>
      <c r="CN27" s="408">
        <f t="array" ref="CN27">INDEX(CM$1:CM$55,MATCH(SMALL(COUNTIF(CM$1:CM$55,"&lt;"&amp;CM$1:CM$55),ROW(CM27:CN27)),COUNTIF(CM$1:CM$55,"&lt;"&amp;CM$1:CM$55),0))</f>
        <v>27</v>
      </c>
      <c r="CO27" s="408" t="str">
        <f t="array" ref="CO27">INDEX(CL$1:CL$55,SMALL(IF(CM$1:CM$55=CN27,ROW(CM$1:CM$55)),COUNTIF(CN$1:CN27,CN27)),1)</f>
        <v>Torridge</v>
      </c>
      <c r="CP27" s="408">
        <f t="shared" si="22"/>
        <v>27</v>
      </c>
      <c r="CQ27" s="408" t="str">
        <f t="shared" si="23"/>
        <v>Torridge</v>
      </c>
      <c r="CT27" s="409" t="s">
        <v>168</v>
      </c>
      <c r="CU27" s="408" t="str">
        <f>VLOOKUP(CT27,'Rural 80'!$A$11:$BS$488,56,FALSE)</f>
        <v>9999</v>
      </c>
      <c r="CV27" s="408" t="str">
        <f t="array" ref="CV27">INDEX(CU$1:CU$55,MATCH(SMALL(COUNTIF(CU$1:CU$55,"&lt;"&amp;CU$1:CU$55),ROW(CU27:CV27)),COUNTIF(CU$1:CU$55,"&lt;"&amp;CU$1:CU$55),0))</f>
        <v>9999</v>
      </c>
      <c r="CW27" s="408" t="str">
        <f t="array" ref="CW27">INDEX(CT$1:CT$55,SMALL(IF(CU$1:CU$55=CV27,ROW(CU$1:CU$55)),COUNTIF(CV$1:CV27,CV27)),1)</f>
        <v>Mid Sussex</v>
      </c>
      <c r="CX27" s="408" t="str">
        <f t="shared" si="24"/>
        <v>no data</v>
      </c>
      <c r="CY27" s="408" t="str">
        <f t="shared" si="25"/>
        <v>Mid Sussex</v>
      </c>
      <c r="DB27" s="409" t="s">
        <v>168</v>
      </c>
      <c r="DC27" s="408" t="str">
        <f>VLOOKUP(DB27,'Rural 80'!$A$11:$BS$488,60,FALSE)</f>
        <v>9999</v>
      </c>
      <c r="DD27" s="408" t="str">
        <f t="array" ref="DD27">INDEX(DC$1:DC$55,MATCH(SMALL(COUNTIF(DC$1:DC$55,"&lt;"&amp;DC$1:DC$55),ROW(DC27:DD27)),COUNTIF(DC$1:DC$55,"&lt;"&amp;DC$1:DC$55),0))</f>
        <v>9999</v>
      </c>
      <c r="DE27" s="408" t="str">
        <f t="array" ref="DE27">INDEX(DB$1:DB$55,SMALL(IF(DC$1:DC$55=DD27,ROW(DC$1:DC$55)),COUNTIF(DD$1:DD27,DD27)),1)</f>
        <v>Mid Sussex</v>
      </c>
      <c r="DF27" s="408" t="str">
        <f t="shared" si="26"/>
        <v>no data</v>
      </c>
      <c r="DG27" s="408" t="str">
        <f t="shared" si="27"/>
        <v>Mid Sussex</v>
      </c>
      <c r="DJ27" s="409" t="s">
        <v>168</v>
      </c>
      <c r="DK27" s="408" t="str">
        <f>VLOOKUP(DJ27,'Rural 80'!$A$11:$BS$488,64,FALSE)</f>
        <v>9999</v>
      </c>
      <c r="DL27" s="408" t="str">
        <f t="array" ref="DL27">INDEX(DK$1:DK$55,MATCH(SMALL(COUNTIF(DK$1:DK$55,"&lt;"&amp;DK$1:DK$55),ROW(DK27:DL27)),COUNTIF(DK$1:DK$55,"&lt;"&amp;DK$1:DK$55),0))</f>
        <v>9999</v>
      </c>
      <c r="DM27" s="408" t="str">
        <f t="array" ref="DM27">INDEX(DJ$1:DJ$55,SMALL(IF(DK$1:DK$55=DL27,ROW(DK$1:DK$55)),COUNTIF(DL$1:DL27,DL27)),1)</f>
        <v>Mid Sussex</v>
      </c>
      <c r="DN27" s="408" t="str">
        <f t="shared" si="28"/>
        <v>no data</v>
      </c>
      <c r="DO27" s="408" t="str">
        <f t="shared" si="29"/>
        <v>Mid Sussex</v>
      </c>
      <c r="DR27" s="409" t="s">
        <v>168</v>
      </c>
      <c r="DS27" s="408" t="str">
        <f>VLOOKUP(DR27,'Rural 80'!$A$11:$BS$488,68,FALSE)</f>
        <v>9999</v>
      </c>
      <c r="DT27" s="408" t="str">
        <f t="array" ref="DT27">INDEX(DS$1:DS$55,MATCH(SMALL(COUNTIF(DS$1:DS$55,"&lt;"&amp;DS$1:DS$55),ROW(DS27:DT27)),COUNTIF(DS$1:DS$55,"&lt;"&amp;DS$1:DS$55),0))</f>
        <v>9999</v>
      </c>
      <c r="DU27" s="408" t="str">
        <f t="array" ref="DU27">INDEX(DR$1:DR$55,SMALL(IF(DS$1:DS$55=DT27,ROW(DS$1:DS$55)),COUNTIF(DT$1:DT27,DT27)),1)</f>
        <v>Mid Sussex</v>
      </c>
      <c r="DV27" s="408" t="str">
        <f t="shared" si="30"/>
        <v>no data</v>
      </c>
      <c r="DW27" s="408" t="str">
        <f t="shared" si="31"/>
        <v>Mid Sussex</v>
      </c>
    </row>
    <row r="28" spans="2:127" x14ac:dyDescent="0.25">
      <c r="B28" s="409" t="s">
        <v>178</v>
      </c>
      <c r="C28" s="408">
        <f>VLOOKUP(B28,'Rural 80'!$A$11:$BS$488,8,FALSE)</f>
        <v>13</v>
      </c>
      <c r="D28" s="408">
        <f t="array" ref="D28">INDEX(C$1:C$55,MATCH(SMALL(COUNTIF(C$1:C$55,"&lt;"&amp;C$1:C$55),ROW(C28:D28)),COUNTIF(C$1:C$55,"&lt;"&amp;C$1:C$55),0))</f>
        <v>28</v>
      </c>
      <c r="E28" s="408" t="str">
        <f t="array" ref="E28">INDEX(B$1:B$55,SMALL(IF(C$1:C$55=D28,ROW(C$1:C$55)),COUNTIF(D$1:D28,D28)),1)</f>
        <v>Cornwall</v>
      </c>
      <c r="F28" s="408">
        <f t="shared" si="0"/>
        <v>28</v>
      </c>
      <c r="G28" s="408" t="str">
        <f t="shared" si="1"/>
        <v>Cornwall</v>
      </c>
      <c r="J28" s="409" t="s">
        <v>178</v>
      </c>
      <c r="K28" s="408">
        <f>VLOOKUP(J28,'Rural 80'!$A$11:$BS$488,12,FALSE)</f>
        <v>18</v>
      </c>
      <c r="L28" s="408">
        <f t="array" ref="L28">INDEX(K$1:K$55,MATCH(SMALL(COUNTIF(K$1:K$55,"&lt;"&amp;K$1:K$55),ROW(K28:L28)),COUNTIF(K$1:K$55,"&lt;"&amp;K$1:K$55),0))</f>
        <v>28</v>
      </c>
      <c r="M28" s="408" t="str">
        <f t="array" ref="M28">INDEX(J$1:J$55,SMALL(IF(K$1:K$55=L28,ROW(K$1:K$55)),COUNTIF(L$1:L28,L28)),1)</f>
        <v>East Lindsey</v>
      </c>
      <c r="N28" s="408">
        <f t="shared" si="2"/>
        <v>28</v>
      </c>
      <c r="O28" s="408" t="str">
        <f t="shared" si="3"/>
        <v>East Lindsey</v>
      </c>
      <c r="R28" s="409" t="s">
        <v>178</v>
      </c>
      <c r="S28" s="408">
        <f>VLOOKUP(R28,'Rural 80'!$A$11:$BS$488,16,FALSE)</f>
        <v>4</v>
      </c>
      <c r="T28" s="408">
        <f t="array" ref="T28">INDEX(S$1:S$55,MATCH(SMALL(COUNTIF(S$1:S$55,"&lt;"&amp;S$1:S$55),ROW(S28:T28)),COUNTIF(S$1:S$55,"&lt;"&amp;S$1:S$55),0))</f>
        <v>28</v>
      </c>
      <c r="U28" s="408" t="str">
        <f t="array" ref="U28">INDEX(R$1:R$55,SMALL(IF(S$1:S$55=T28,ROW(S$1:S$55)),COUNTIF(T$1:T28,T28)),1)</f>
        <v>Huntingdonshire</v>
      </c>
      <c r="V28" s="408">
        <f t="shared" si="4"/>
        <v>28</v>
      </c>
      <c r="W28" s="408" t="str">
        <f t="shared" si="5"/>
        <v>Huntingdonshire</v>
      </c>
      <c r="Z28" s="409" t="s">
        <v>178</v>
      </c>
      <c r="AA28" s="408">
        <f>VLOOKUP(Z28,'Rural 80'!$A$11:$BS$488,20,FALSE)</f>
        <v>20</v>
      </c>
      <c r="AB28" s="408">
        <f t="array" ref="AB28">INDEX(AA$1:AA$55,MATCH(SMALL(COUNTIF(AA$1:AA$55,"&lt;"&amp;AA$1:AA$55),ROW(AA28:AB28)),COUNTIF(AA$1:AA$55,"&lt;"&amp;AA$1:AA$55),0))</f>
        <v>28</v>
      </c>
      <c r="AC28" s="408" t="str">
        <f t="array" ref="AC28">INDEX(Z$1:Z$55,SMALL(IF(AA$1:AA$55=AB28,ROW(AA$1:AA$55)),COUNTIF(AB$1:AB28,AB28)),1)</f>
        <v>Forest of Dean</v>
      </c>
      <c r="AD28" s="408">
        <f t="shared" si="6"/>
        <v>28</v>
      </c>
      <c r="AE28" s="408" t="str">
        <f t="shared" si="7"/>
        <v>Forest of Dean</v>
      </c>
      <c r="AH28" s="409" t="s">
        <v>178</v>
      </c>
      <c r="AI28" s="408">
        <f>VLOOKUP(AH28,'Rural 80'!$A$11:$BS$488,24,FALSE)</f>
        <v>20</v>
      </c>
      <c r="AJ28" s="408">
        <f t="array" ref="AJ28">INDEX(AI$1:AI$55,MATCH(SMALL(COUNTIF(AI$1:AI$55,"&lt;"&amp;AI$1:AI$55),ROW(AI28:AJ28)),COUNTIF(AI$1:AI$55,"&lt;"&amp;AI$1:AI$55),0))</f>
        <v>28</v>
      </c>
      <c r="AK28" s="408" t="str">
        <f t="array" ref="AK28">INDEX(AH$1:AH$55,SMALL(IF(AI$1:AI$55=AJ28,ROW(AI$1:AI$55)),COUNTIF(AJ$1:AJ28,AJ28)),1)</f>
        <v>South Hams</v>
      </c>
      <c r="AL28" s="408">
        <f t="shared" si="8"/>
        <v>28</v>
      </c>
      <c r="AM28" s="408" t="str">
        <f t="shared" si="9"/>
        <v>South Hams</v>
      </c>
      <c r="AP28" s="409" t="s">
        <v>178</v>
      </c>
      <c r="AQ28" s="408">
        <f>VLOOKUP(AP28,'Rural 80'!$A$11:$BS$488,28,FALSE)</f>
        <v>24</v>
      </c>
      <c r="AR28" s="408">
        <f t="array" ref="AR28">INDEX(AQ$1:AQ$55,MATCH(SMALL(COUNTIF(AQ$1:AQ$55,"&lt;"&amp;AQ$1:AQ$55),ROW(AQ28:AR28)),COUNTIF(AQ$1:AQ$55,"&lt;"&amp;AQ$1:AQ$55),0))</f>
        <v>28</v>
      </c>
      <c r="AS28" s="408" t="str">
        <f t="array" ref="AS28">INDEX(AP$1:AP$55,SMALL(IF(AQ$1:AQ$55=AR28,ROW(AQ$1:AQ$55)),COUNTIF(AR$1:AR28,AR28)),1)</f>
        <v>West Oxfordshire</v>
      </c>
      <c r="AT28" s="408">
        <f t="shared" si="10"/>
        <v>28</v>
      </c>
      <c r="AU28" s="408" t="str">
        <f t="shared" si="11"/>
        <v>West Oxfordshire</v>
      </c>
      <c r="AX28" s="409" t="s">
        <v>178</v>
      </c>
      <c r="AY28" s="408">
        <f>VLOOKUP(AX28,'Rural 80'!$A$11:$BS$488,32,FALSE)</f>
        <v>8</v>
      </c>
      <c r="AZ28" s="408">
        <f t="array" ref="AZ28">INDEX(AY$1:AY$55,MATCH(SMALL(COUNTIF(AY$1:AY$55,"&lt;"&amp;AY$1:AY$55),ROW(AY28:AZ28)),COUNTIF(AY$1:AY$55,"&lt;"&amp;AY$1:AY$55),0))</f>
        <v>28</v>
      </c>
      <c r="BA28" s="408" t="str">
        <f t="array" ref="BA28">INDEX(AX$1:AX$55,SMALL(IF(AY$1:AY$55=AZ28,ROW(AY$1:AY$55)),COUNTIF(AZ$1:AZ28,AZ28)),1)</f>
        <v>Craven</v>
      </c>
      <c r="BB28" s="408">
        <f t="shared" si="12"/>
        <v>28</v>
      </c>
      <c r="BC28" s="408" t="str">
        <f t="shared" si="13"/>
        <v>Craven</v>
      </c>
      <c r="BF28" s="409" t="s">
        <v>178</v>
      </c>
      <c r="BG28" s="408">
        <f>VLOOKUP(BF28,'Rural 80'!$A$11:$BS$488,36,FALSE)</f>
        <v>29</v>
      </c>
      <c r="BH28" s="408">
        <f t="array" ref="BH28">INDEX(BG$1:BG$55,MATCH(SMALL(COUNTIF(BG$1:BG$55,"&lt;"&amp;BG$1:BG$55),ROW(BG28:BH28)),COUNTIF(BG$1:BG$55,"&lt;"&amp;BG$1:BG$55),0))</f>
        <v>28</v>
      </c>
      <c r="BI28" s="408" t="str">
        <f t="array" ref="BI28">INDEX(BF$1:BF$55,SMALL(IF(BG$1:BG$55=BH28,ROW(BG$1:BG$55)),COUNTIF(BH$1:BH28,BH28)),1)</f>
        <v>East Lindsey</v>
      </c>
      <c r="BJ28" s="408">
        <f t="shared" si="14"/>
        <v>28</v>
      </c>
      <c r="BK28" s="408" t="str">
        <f t="shared" si="15"/>
        <v>East Lindsey</v>
      </c>
      <c r="BN28" s="409" t="s">
        <v>178</v>
      </c>
      <c r="BO28" s="408">
        <f>VLOOKUP(BN28,'Rural 80'!$A$11:$BS$488,40,FALSE)</f>
        <v>17</v>
      </c>
      <c r="BP28" s="408">
        <f t="array" ref="BP28">INDEX(BO$1:BO$55,MATCH(SMALL(COUNTIF(BO$1:BO$55,"&lt;"&amp;BO$1:BO$55),ROW(BO28:BP28)),COUNTIF(BO$1:BO$55,"&lt;"&amp;BO$1:BO$55),0))</f>
        <v>28</v>
      </c>
      <c r="BQ28" s="408" t="str">
        <f t="array" ref="BQ28">INDEX(BN$1:BN$55,SMALL(IF(BO$1:BO$55=BP28,ROW(BO$1:BO$55)),COUNTIF(BP$1:BP28,BP28)),1)</f>
        <v>Richmondshire</v>
      </c>
      <c r="BR28" s="408">
        <f t="shared" si="16"/>
        <v>28</v>
      </c>
      <c r="BS28" s="408" t="str">
        <f t="shared" si="17"/>
        <v>Richmondshire</v>
      </c>
      <c r="BV28" s="409" t="s">
        <v>178</v>
      </c>
      <c r="BW28" s="408">
        <f>VLOOKUP(BV28,'Rural 80'!$A$11:$BS$488,44,FALSE)</f>
        <v>23</v>
      </c>
      <c r="BX28" s="408">
        <f t="array" ref="BX28">INDEX(BW$1:BW$55,MATCH(SMALL(COUNTIF(BW$1:BW$55,"&lt;"&amp;BW$1:BW$55),ROW(BW28:BX28)),COUNTIF(BW$1:BW$55,"&lt;"&amp;BW$1:BW$55),0))</f>
        <v>28</v>
      </c>
      <c r="BY28" s="408" t="str">
        <f t="array" ref="BY28">INDEX(BV$1:BV$55,SMALL(IF(BW$1:BW$55=BX28,ROW(BW$1:BW$55)),COUNTIF(BX$1:BX28,BX28)),1)</f>
        <v>West Lindsey</v>
      </c>
      <c r="BZ28" s="408">
        <f t="shared" si="18"/>
        <v>28</v>
      </c>
      <c r="CA28" s="408" t="str">
        <f t="shared" si="19"/>
        <v>West Lindsey</v>
      </c>
      <c r="CD28" s="409" t="s">
        <v>178</v>
      </c>
      <c r="CE28" s="408">
        <f>VLOOKUP(CD28,'Rural 80'!$A$11:$BS$488,48,FALSE)</f>
        <v>16</v>
      </c>
      <c r="CF28" s="408">
        <f t="array" ref="CF28">INDEX(CE$1:CE$55,MATCH(SMALL(COUNTIF(CE$1:CE$55,"&lt;"&amp;CE$1:CE$55),ROW(CE28:CF28)),COUNTIF(CE$1:CE$55,"&lt;"&amp;CE$1:CE$55),0))</f>
        <v>28</v>
      </c>
      <c r="CG28" s="408" t="str">
        <f t="array" ref="CG28">INDEX(CD$1:CD$55,SMALL(IF(CE$1:CE$55=CF28,ROW(CE$1:CE$55)),COUNTIF(CF$1:CF28,CF28)),1)</f>
        <v>Breckland</v>
      </c>
      <c r="CH28" s="408">
        <f t="shared" si="20"/>
        <v>28</v>
      </c>
      <c r="CI28" s="408" t="str">
        <f t="shared" si="21"/>
        <v>Breckland</v>
      </c>
      <c r="CL28" s="409" t="s">
        <v>178</v>
      </c>
      <c r="CM28" s="408">
        <f>VLOOKUP(CL28,'Rural 80'!$A$11:$BS$488,52,FALSE)</f>
        <v>14</v>
      </c>
      <c r="CN28" s="408">
        <f t="array" ref="CN28">INDEX(CM$1:CM$55,MATCH(SMALL(COUNTIF(CM$1:CM$55,"&lt;"&amp;CM$1:CM$55),ROW(CM28:CN28)),COUNTIF(CM$1:CM$55,"&lt;"&amp;CM$1:CM$55),0))</f>
        <v>28</v>
      </c>
      <c r="CO28" s="408" t="str">
        <f t="array" ref="CO28">INDEX(CL$1:CL$55,SMALL(IF(CM$1:CM$55=CN28,ROW(CM$1:CM$55)),COUNTIF(CN$1:CN28,CN28)),1)</f>
        <v>South Northamptonshire</v>
      </c>
      <c r="CP28" s="408">
        <f t="shared" si="22"/>
        <v>28</v>
      </c>
      <c r="CQ28" s="408" t="str">
        <f t="shared" si="23"/>
        <v>South Northamptonshire</v>
      </c>
      <c r="CT28" s="409" t="s">
        <v>178</v>
      </c>
      <c r="CU28" s="408" t="str">
        <f>VLOOKUP(CT28,'Rural 80'!$A$11:$BS$488,56,FALSE)</f>
        <v>9999</v>
      </c>
      <c r="CV28" s="408" t="str">
        <f t="array" ref="CV28">INDEX(CU$1:CU$55,MATCH(SMALL(COUNTIF(CU$1:CU$55,"&lt;"&amp;CU$1:CU$55),ROW(CU28:CV28)),COUNTIF(CU$1:CU$55,"&lt;"&amp;CU$1:CU$55),0))</f>
        <v>9999</v>
      </c>
      <c r="CW28" s="408" t="str">
        <f t="array" ref="CW28">INDEX(CT$1:CT$55,SMALL(IF(CU$1:CU$55=CV28,ROW(CU$1:CU$55)),COUNTIF(CV$1:CV28,CV28)),1)</f>
        <v>North Dorset</v>
      </c>
      <c r="CX28" s="408" t="str">
        <f t="shared" si="24"/>
        <v>no data</v>
      </c>
      <c r="CY28" s="408" t="str">
        <f t="shared" si="25"/>
        <v>North Dorset</v>
      </c>
      <c r="DB28" s="409" t="s">
        <v>178</v>
      </c>
      <c r="DC28" s="408" t="str">
        <f>VLOOKUP(DB28,'Rural 80'!$A$11:$BS$488,60,FALSE)</f>
        <v>9999</v>
      </c>
      <c r="DD28" s="408" t="str">
        <f t="array" ref="DD28">INDEX(DC$1:DC$55,MATCH(SMALL(COUNTIF(DC$1:DC$55,"&lt;"&amp;DC$1:DC$55),ROW(DC28:DD28)),COUNTIF(DC$1:DC$55,"&lt;"&amp;DC$1:DC$55),0))</f>
        <v>9999</v>
      </c>
      <c r="DE28" s="408" t="str">
        <f t="array" ref="DE28">INDEX(DB$1:DB$55,SMALL(IF(DC$1:DC$55=DD28,ROW(DC$1:DC$55)),COUNTIF(DD$1:DD28,DD28)),1)</f>
        <v>North Dorset</v>
      </c>
      <c r="DF28" s="408" t="str">
        <f t="shared" si="26"/>
        <v>no data</v>
      </c>
      <c r="DG28" s="408" t="str">
        <f t="shared" si="27"/>
        <v>North Dorset</v>
      </c>
      <c r="DJ28" s="409" t="s">
        <v>178</v>
      </c>
      <c r="DK28" s="408" t="str">
        <f>VLOOKUP(DJ28,'Rural 80'!$A$11:$BS$488,64,FALSE)</f>
        <v>9999</v>
      </c>
      <c r="DL28" s="408" t="str">
        <f t="array" ref="DL28">INDEX(DK$1:DK$55,MATCH(SMALL(COUNTIF(DK$1:DK$55,"&lt;"&amp;DK$1:DK$55),ROW(DK28:DL28)),COUNTIF(DK$1:DK$55,"&lt;"&amp;DK$1:DK$55),0))</f>
        <v>9999</v>
      </c>
      <c r="DM28" s="408" t="str">
        <f t="array" ref="DM28">INDEX(DJ$1:DJ$55,SMALL(IF(DK$1:DK$55=DL28,ROW(DK$1:DK$55)),COUNTIF(DL$1:DL28,DL28)),1)</f>
        <v>North Dorset</v>
      </c>
      <c r="DN28" s="408" t="str">
        <f t="shared" si="28"/>
        <v>no data</v>
      </c>
      <c r="DO28" s="408" t="str">
        <f t="shared" si="29"/>
        <v>North Dorset</v>
      </c>
      <c r="DR28" s="409" t="s">
        <v>178</v>
      </c>
      <c r="DS28" s="408" t="str">
        <f>VLOOKUP(DR28,'Rural 80'!$A$11:$BS$488,68,FALSE)</f>
        <v>9999</v>
      </c>
      <c r="DT28" s="408" t="str">
        <f t="array" ref="DT28">INDEX(DS$1:DS$55,MATCH(SMALL(COUNTIF(DS$1:DS$55,"&lt;"&amp;DS$1:DS$55),ROW(DS28:DT28)),COUNTIF(DS$1:DS$55,"&lt;"&amp;DS$1:DS$55),0))</f>
        <v>9999</v>
      </c>
      <c r="DU28" s="408" t="str">
        <f t="array" ref="DU28">INDEX(DR$1:DR$55,SMALL(IF(DS$1:DS$55=DT28,ROW(DS$1:DS$55)),COUNTIF(DT$1:DT28,DT28)),1)</f>
        <v>North Dorset</v>
      </c>
      <c r="DV28" s="408" t="str">
        <f t="shared" si="30"/>
        <v>no data</v>
      </c>
      <c r="DW28" s="408" t="str">
        <f t="shared" si="31"/>
        <v>North Dorset</v>
      </c>
    </row>
    <row r="29" spans="2:127" x14ac:dyDescent="0.25">
      <c r="B29" s="409" t="s">
        <v>182</v>
      </c>
      <c r="C29" s="408">
        <f>VLOOKUP(B29,'Rural 80'!$A$11:$BS$488,8,FALSE)</f>
        <v>38</v>
      </c>
      <c r="D29" s="408">
        <f t="array" ref="D29">INDEX(C$1:C$55,MATCH(SMALL(COUNTIF(C$1:C$55,"&lt;"&amp;C$1:C$55),ROW(C29:D29)),COUNTIF(C$1:C$55,"&lt;"&amp;C$1:C$55),0))</f>
        <v>29</v>
      </c>
      <c r="E29" s="408" t="str">
        <f t="array" ref="E29">INDEX(B$1:B$55,SMALL(IF(C$1:C$55=D29,ROW(C$1:C$55)),COUNTIF(D$1:D29,D29)),1)</f>
        <v>West Oxfordshire</v>
      </c>
      <c r="F29" s="408">
        <f t="shared" si="0"/>
        <v>29</v>
      </c>
      <c r="G29" s="408" t="str">
        <f t="shared" si="1"/>
        <v>West Oxfordshire</v>
      </c>
      <c r="J29" s="409" t="s">
        <v>182</v>
      </c>
      <c r="K29" s="408">
        <f>VLOOKUP(J29,'Rural 80'!$A$11:$BS$488,12,FALSE)</f>
        <v>38</v>
      </c>
      <c r="L29" s="408">
        <f t="array" ref="L29">INDEX(K$1:K$55,MATCH(SMALL(COUNTIF(K$1:K$55,"&lt;"&amp;K$1:K$55),ROW(K29:L29)),COUNTIF(K$1:K$55,"&lt;"&amp;K$1:K$55),0))</f>
        <v>29</v>
      </c>
      <c r="M29" s="408" t="str">
        <f t="array" ref="M29">INDEX(J$1:J$55,SMALL(IF(K$1:K$55=L29,ROW(K$1:K$55)),COUNTIF(L$1:L29,L29)),1)</f>
        <v>West Oxfordshire</v>
      </c>
      <c r="N29" s="408">
        <f t="shared" si="2"/>
        <v>29</v>
      </c>
      <c r="O29" s="408" t="str">
        <f t="shared" si="3"/>
        <v>West Oxfordshire</v>
      </c>
      <c r="R29" s="409" t="s">
        <v>182</v>
      </c>
      <c r="S29" s="408">
        <f>VLOOKUP(R29,'Rural 80'!$A$11:$BS$488,16,FALSE)</f>
        <v>45</v>
      </c>
      <c r="T29" s="408">
        <f t="array" ref="T29">INDEX(S$1:S$55,MATCH(SMALL(COUNTIF(S$1:S$55,"&lt;"&amp;S$1:S$55),ROW(S29:T29)),COUNTIF(S$1:S$55,"&lt;"&amp;S$1:S$55),0))</f>
        <v>29</v>
      </c>
      <c r="U29" s="408" t="str">
        <f t="array" ref="U29">INDEX(R$1:R$55,SMALL(IF(S$1:S$55=T29,ROW(S$1:S$55)),COUNTIF(T$1:T29,T29)),1)</f>
        <v>West Oxfordshire</v>
      </c>
      <c r="V29" s="408">
        <f t="shared" si="4"/>
        <v>29</v>
      </c>
      <c r="W29" s="408" t="str">
        <f t="shared" si="5"/>
        <v>West Oxfordshire</v>
      </c>
      <c r="Z29" s="409" t="s">
        <v>182</v>
      </c>
      <c r="AA29" s="408">
        <f>VLOOKUP(Z29,'Rural 80'!$A$11:$BS$488,20,FALSE)</f>
        <v>22</v>
      </c>
      <c r="AB29" s="408">
        <f t="array" ref="AB29">INDEX(AA$1:AA$55,MATCH(SMALL(COUNTIF(AA$1:AA$55,"&lt;"&amp;AA$1:AA$55),ROW(AA29:AB29)),COUNTIF(AA$1:AA$55,"&lt;"&amp;AA$1:AA$55),0))</f>
        <v>29</v>
      </c>
      <c r="AC29" s="408" t="str">
        <f t="array" ref="AC29">INDEX(Z$1:Z$55,SMALL(IF(AA$1:AA$55=AB29,ROW(AA$1:AA$55)),COUNTIF(AB$1:AB29,AB29)),1)</f>
        <v>Selby</v>
      </c>
      <c r="AD29" s="408">
        <f t="shared" si="6"/>
        <v>29</v>
      </c>
      <c r="AE29" s="408" t="str">
        <f t="shared" si="7"/>
        <v>Selby</v>
      </c>
      <c r="AH29" s="409" t="s">
        <v>182</v>
      </c>
      <c r="AI29" s="408">
        <f>VLOOKUP(AH29,'Rural 80'!$A$11:$BS$488,24,FALSE)</f>
        <v>34</v>
      </c>
      <c r="AJ29" s="408">
        <f t="array" ref="AJ29">INDEX(AI$1:AI$55,MATCH(SMALL(COUNTIF(AI$1:AI$55,"&lt;"&amp;AI$1:AI$55),ROW(AI29:AJ29)),COUNTIF(AI$1:AI$55,"&lt;"&amp;AI$1:AI$55),0))</f>
        <v>29</v>
      </c>
      <c r="AK29" s="408" t="str">
        <f t="array" ref="AK29">INDEX(AH$1:AH$55,SMALL(IF(AI$1:AI$55=AJ29,ROW(AI$1:AI$55)),COUNTIF(AJ$1:AJ29,AJ29)),1)</f>
        <v>Mid Sussex</v>
      </c>
      <c r="AL29" s="408">
        <f t="shared" si="8"/>
        <v>29</v>
      </c>
      <c r="AM29" s="408" t="str">
        <f t="shared" si="9"/>
        <v>Mid Sussex</v>
      </c>
      <c r="AP29" s="409" t="s">
        <v>182</v>
      </c>
      <c r="AQ29" s="408">
        <f>VLOOKUP(AP29,'Rural 80'!$A$11:$BS$488,28,FALSE)</f>
        <v>17</v>
      </c>
      <c r="AR29" s="408">
        <f t="array" ref="AR29">INDEX(AQ$1:AQ$55,MATCH(SMALL(COUNTIF(AQ$1:AQ$55,"&lt;"&amp;AQ$1:AQ$55),ROW(AQ29:AR29)),COUNTIF(AQ$1:AQ$55,"&lt;"&amp;AQ$1:AQ$55),0))</f>
        <v>29</v>
      </c>
      <c r="AS29" s="408" t="str">
        <f t="array" ref="AS29">INDEX(AP$1:AP$55,SMALL(IF(AQ$1:AQ$55=AR29,ROW(AQ$1:AQ$55)),COUNTIF(AR$1:AR29,AR29)),1)</f>
        <v>Daventry</v>
      </c>
      <c r="AT29" s="408">
        <f t="shared" si="10"/>
        <v>29</v>
      </c>
      <c r="AU29" s="408" t="str">
        <f t="shared" si="11"/>
        <v>Daventry</v>
      </c>
      <c r="AX29" s="409" t="s">
        <v>182</v>
      </c>
      <c r="AY29" s="408">
        <f>VLOOKUP(AX29,'Rural 80'!$A$11:$BS$488,32,FALSE)</f>
        <v>47</v>
      </c>
      <c r="AZ29" s="408">
        <f t="array" ref="AZ29">INDEX(AY$1:AY$55,MATCH(SMALL(COUNTIF(AY$1:AY$55,"&lt;"&amp;AY$1:AY$55),ROW(AY29:AZ29)),COUNTIF(AY$1:AY$55,"&lt;"&amp;AY$1:AY$55),0))</f>
        <v>29</v>
      </c>
      <c r="BA29" s="408" t="str">
        <f t="array" ref="BA29">INDEX(AX$1:AX$55,SMALL(IF(AY$1:AY$55=AZ29,ROW(AY$1:AY$55)),COUNTIF(AZ$1:AZ29,AZ29)),1)</f>
        <v>Rutland</v>
      </c>
      <c r="BB29" s="408">
        <f t="shared" si="12"/>
        <v>29</v>
      </c>
      <c r="BC29" s="408" t="str">
        <f t="shared" si="13"/>
        <v>Rutland</v>
      </c>
      <c r="BF29" s="409" t="s">
        <v>182</v>
      </c>
      <c r="BG29" s="408">
        <f>VLOOKUP(BF29,'Rural 80'!$A$11:$BS$488,36,FALSE)</f>
        <v>15</v>
      </c>
      <c r="BH29" s="408">
        <f t="array" ref="BH29">INDEX(BG$1:BG$55,MATCH(SMALL(COUNTIF(BG$1:BG$55,"&lt;"&amp;BG$1:BG$55),ROW(BG29:BH29)),COUNTIF(BG$1:BG$55,"&lt;"&amp;BG$1:BG$55),0))</f>
        <v>29</v>
      </c>
      <c r="BI29" s="408" t="str">
        <f t="array" ref="BI29">INDEX(BF$1:BF$55,SMALL(IF(BG$1:BG$55=BH29,ROW(BG$1:BG$55)),COUNTIF(BH$1:BH29,BH29)),1)</f>
        <v>North Dorset</v>
      </c>
      <c r="BJ29" s="408">
        <f t="shared" si="14"/>
        <v>29</v>
      </c>
      <c r="BK29" s="408" t="str">
        <f t="shared" si="15"/>
        <v>North Dorset</v>
      </c>
      <c r="BN29" s="409" t="s">
        <v>182</v>
      </c>
      <c r="BO29" s="408">
        <f>VLOOKUP(BN29,'Rural 80'!$A$11:$BS$488,40,FALSE)</f>
        <v>47</v>
      </c>
      <c r="BP29" s="408">
        <f t="array" ref="BP29">INDEX(BO$1:BO$55,MATCH(SMALL(COUNTIF(BO$1:BO$55,"&lt;"&amp;BO$1:BO$55),ROW(BO29:BP29)),COUNTIF(BO$1:BO$55,"&lt;"&amp;BO$1:BO$55),0))</f>
        <v>29</v>
      </c>
      <c r="BQ29" s="408" t="str">
        <f t="array" ref="BQ29">INDEX(BN$1:BN$55,SMALL(IF(BO$1:BO$55=BP29,ROW(BO$1:BO$55)),COUNTIF(BP$1:BP29,BP29)),1)</f>
        <v>Cornwall</v>
      </c>
      <c r="BR29" s="408">
        <f t="shared" si="16"/>
        <v>29</v>
      </c>
      <c r="BS29" s="408" t="str">
        <f t="shared" si="17"/>
        <v>Cornwall</v>
      </c>
      <c r="BV29" s="409" t="s">
        <v>182</v>
      </c>
      <c r="BW29" s="408">
        <f>VLOOKUP(BV29,'Rural 80'!$A$11:$BS$488,44,FALSE)</f>
        <v>47</v>
      </c>
      <c r="BX29" s="408">
        <f t="array" ref="BX29">INDEX(BW$1:BW$55,MATCH(SMALL(COUNTIF(BW$1:BW$55,"&lt;"&amp;BW$1:BW$55),ROW(BW29:BX29)),COUNTIF(BW$1:BW$55,"&lt;"&amp;BW$1:BW$55),0))</f>
        <v>29</v>
      </c>
      <c r="BY29" s="408" t="str">
        <f t="array" ref="BY29">INDEX(BV$1:BV$55,SMALL(IF(BW$1:BW$55=BX29,ROW(BW$1:BW$55)),COUNTIF(BX$1:BX29,BX29)),1)</f>
        <v>Ribble Valley</v>
      </c>
      <c r="BZ29" s="408">
        <f t="shared" si="18"/>
        <v>29</v>
      </c>
      <c r="CA29" s="408" t="str">
        <f t="shared" si="19"/>
        <v>Ribble Valley</v>
      </c>
      <c r="CD29" s="409" t="s">
        <v>182</v>
      </c>
      <c r="CE29" s="408">
        <f>VLOOKUP(CD29,'Rural 80'!$A$11:$BS$488,48,FALSE)</f>
        <v>43</v>
      </c>
      <c r="CF29" s="408">
        <f t="array" ref="CF29">INDEX(CE$1:CE$55,MATCH(SMALL(COUNTIF(CE$1:CE$55,"&lt;"&amp;CE$1:CE$55),ROW(CE29:CF29)),COUNTIF(CE$1:CE$55,"&lt;"&amp;CE$1:CE$55),0))</f>
        <v>29</v>
      </c>
      <c r="CG29" s="408" t="str">
        <f t="array" ref="CG29">INDEX(CD$1:CD$55,SMALL(IF(CE$1:CE$55=CF29,ROW(CE$1:CE$55)),COUNTIF(CF$1:CF29,CF29)),1)</f>
        <v>Ribble Valley</v>
      </c>
      <c r="CH29" s="408">
        <f t="shared" si="20"/>
        <v>29</v>
      </c>
      <c r="CI29" s="408" t="str">
        <f t="shared" si="21"/>
        <v>Ribble Valley</v>
      </c>
      <c r="CL29" s="409" t="s">
        <v>182</v>
      </c>
      <c r="CM29" s="408">
        <f>VLOOKUP(CL29,'Rural 80'!$A$11:$BS$488,52,FALSE)</f>
        <v>35</v>
      </c>
      <c r="CN29" s="408">
        <f t="array" ref="CN29">INDEX(CM$1:CM$55,MATCH(SMALL(COUNTIF(CM$1:CM$55,"&lt;"&amp;CM$1:CM$55),ROW(CM29:CN29)),COUNTIF(CM$1:CM$55,"&lt;"&amp;CM$1:CM$55),0))</f>
        <v>29</v>
      </c>
      <c r="CO29" s="408" t="str">
        <f t="array" ref="CO29">INDEX(CL$1:CL$55,SMALL(IF(CM$1:CM$55=CN29,ROW(CM$1:CM$55)),COUNTIF(CN$1:CN29,CN29)),1)</f>
        <v>Huntingdonshire</v>
      </c>
      <c r="CP29" s="408">
        <f t="shared" si="22"/>
        <v>29</v>
      </c>
      <c r="CQ29" s="408" t="str">
        <f t="shared" si="23"/>
        <v>Huntingdonshire</v>
      </c>
      <c r="CT29" s="409" t="s">
        <v>182</v>
      </c>
      <c r="CU29" s="408" t="str">
        <f>VLOOKUP(CT29,'Rural 80'!$A$11:$BS$488,56,FALSE)</f>
        <v>9999</v>
      </c>
      <c r="CV29" s="408" t="str">
        <f t="array" ref="CV29">INDEX(CU$1:CU$55,MATCH(SMALL(COUNTIF(CU$1:CU$55,"&lt;"&amp;CU$1:CU$55),ROW(CU29:CV29)),COUNTIF(CU$1:CU$55,"&lt;"&amp;CU$1:CU$55),0))</f>
        <v>9999</v>
      </c>
      <c r="CW29" s="408" t="str">
        <f t="array" ref="CW29">INDEX(CT$1:CT$55,SMALL(IF(CU$1:CU$55=CV29,ROW(CU$1:CU$55)),COUNTIF(CV$1:CV29,CV29)),1)</f>
        <v>North Kesteven</v>
      </c>
      <c r="CX29" s="408" t="str">
        <f t="shared" si="24"/>
        <v>no data</v>
      </c>
      <c r="CY29" s="408" t="str">
        <f t="shared" si="25"/>
        <v>North Kesteven</v>
      </c>
      <c r="DB29" s="409" t="s">
        <v>182</v>
      </c>
      <c r="DC29" s="408" t="str">
        <f>VLOOKUP(DB29,'Rural 80'!$A$11:$BS$488,60,FALSE)</f>
        <v>9999</v>
      </c>
      <c r="DD29" s="408" t="str">
        <f t="array" ref="DD29">INDEX(DC$1:DC$55,MATCH(SMALL(COUNTIF(DC$1:DC$55,"&lt;"&amp;DC$1:DC$55),ROW(DC29:DD29)),COUNTIF(DC$1:DC$55,"&lt;"&amp;DC$1:DC$55),0))</f>
        <v>9999</v>
      </c>
      <c r="DE29" s="408" t="str">
        <f t="array" ref="DE29">INDEX(DB$1:DB$55,SMALL(IF(DC$1:DC$55=DD29,ROW(DC$1:DC$55)),COUNTIF(DD$1:DD29,DD29)),1)</f>
        <v>North Kesteven</v>
      </c>
      <c r="DF29" s="408" t="str">
        <f t="shared" si="26"/>
        <v>no data</v>
      </c>
      <c r="DG29" s="408" t="str">
        <f t="shared" si="27"/>
        <v>North Kesteven</v>
      </c>
      <c r="DJ29" s="409" t="s">
        <v>182</v>
      </c>
      <c r="DK29" s="408" t="str">
        <f>VLOOKUP(DJ29,'Rural 80'!$A$11:$BS$488,64,FALSE)</f>
        <v>9999</v>
      </c>
      <c r="DL29" s="408" t="str">
        <f t="array" ref="DL29">INDEX(DK$1:DK$55,MATCH(SMALL(COUNTIF(DK$1:DK$55,"&lt;"&amp;DK$1:DK$55),ROW(DK29:DL29)),COUNTIF(DK$1:DK$55,"&lt;"&amp;DK$1:DK$55),0))</f>
        <v>9999</v>
      </c>
      <c r="DM29" s="408" t="str">
        <f t="array" ref="DM29">INDEX(DJ$1:DJ$55,SMALL(IF(DK$1:DK$55=DL29,ROW(DK$1:DK$55)),COUNTIF(DL$1:DL29,DL29)),1)</f>
        <v>North Kesteven</v>
      </c>
      <c r="DN29" s="408" t="str">
        <f t="shared" si="28"/>
        <v>no data</v>
      </c>
      <c r="DO29" s="408" t="str">
        <f t="shared" si="29"/>
        <v>North Kesteven</v>
      </c>
      <c r="DR29" s="409" t="s">
        <v>182</v>
      </c>
      <c r="DS29" s="408" t="str">
        <f>VLOOKUP(DR29,'Rural 80'!$A$11:$BS$488,68,FALSE)</f>
        <v>9999</v>
      </c>
      <c r="DT29" s="408" t="str">
        <f t="array" ref="DT29">INDEX(DS$1:DS$55,MATCH(SMALL(COUNTIF(DS$1:DS$55,"&lt;"&amp;DS$1:DS$55),ROW(DS29:DT29)),COUNTIF(DS$1:DS$55,"&lt;"&amp;DS$1:DS$55),0))</f>
        <v>9999</v>
      </c>
      <c r="DU29" s="408" t="str">
        <f t="array" ref="DU29">INDEX(DR$1:DR$55,SMALL(IF(DS$1:DS$55=DT29,ROW(DS$1:DS$55)),COUNTIF(DT$1:DT29,DT29)),1)</f>
        <v>North Kesteven</v>
      </c>
      <c r="DV29" s="408" t="str">
        <f t="shared" si="30"/>
        <v>no data</v>
      </c>
      <c r="DW29" s="408" t="str">
        <f t="shared" si="31"/>
        <v>North Kesteven</v>
      </c>
    </row>
    <row r="30" spans="2:127" x14ac:dyDescent="0.25">
      <c r="B30" s="409" t="s">
        <v>184</v>
      </c>
      <c r="C30" s="408">
        <f>VLOOKUP(B30,'Rural 80'!$A$11:$BS$488,8,FALSE)</f>
        <v>44</v>
      </c>
      <c r="D30" s="408">
        <f t="array" ref="D30">INDEX(C$1:C$55,MATCH(SMALL(COUNTIF(C$1:C$55,"&lt;"&amp;C$1:C$55),ROW(C30:D30)),COUNTIF(C$1:C$55,"&lt;"&amp;C$1:C$55),0))</f>
        <v>30</v>
      </c>
      <c r="E30" s="408" t="str">
        <f t="array" ref="E30">INDEX(B$1:B$55,SMALL(IF(C$1:C$55=D30,ROW(C$1:C$55)),COUNTIF(D$1:D30,D30)),1)</f>
        <v>Uttlesford</v>
      </c>
      <c r="F30" s="408">
        <f t="shared" si="0"/>
        <v>30</v>
      </c>
      <c r="G30" s="408" t="str">
        <f t="shared" si="1"/>
        <v>Uttlesford</v>
      </c>
      <c r="J30" s="409" t="s">
        <v>184</v>
      </c>
      <c r="K30" s="408">
        <f>VLOOKUP(J30,'Rural 80'!$A$11:$BS$488,12,FALSE)</f>
        <v>44</v>
      </c>
      <c r="L30" s="408">
        <f t="array" ref="L30">INDEX(K$1:K$55,MATCH(SMALL(COUNTIF(K$1:K$55,"&lt;"&amp;K$1:K$55),ROW(K30:L30)),COUNTIF(K$1:K$55,"&lt;"&amp;K$1:K$55),0))</f>
        <v>30</v>
      </c>
      <c r="M30" s="408" t="str">
        <f t="array" ref="M30">INDEX(J$1:J$55,SMALL(IF(K$1:K$55=L30,ROW(K$1:K$55)),COUNTIF(L$1:L30,L30)),1)</f>
        <v>Rutland</v>
      </c>
      <c r="N30" s="408">
        <f t="shared" si="2"/>
        <v>30</v>
      </c>
      <c r="O30" s="408" t="str">
        <f t="shared" si="3"/>
        <v>Rutland</v>
      </c>
      <c r="R30" s="409" t="s">
        <v>184</v>
      </c>
      <c r="S30" s="408">
        <f>VLOOKUP(R30,'Rural 80'!$A$11:$BS$488,16,FALSE)</f>
        <v>36</v>
      </c>
      <c r="T30" s="408">
        <f t="array" ref="T30">INDEX(S$1:S$55,MATCH(SMALL(COUNTIF(S$1:S$55,"&lt;"&amp;S$1:S$55),ROW(S30:T30)),COUNTIF(S$1:S$55,"&lt;"&amp;S$1:S$55),0))</f>
        <v>30</v>
      </c>
      <c r="U30" s="408" t="str">
        <f t="array" ref="U30">INDEX(R$1:R$55,SMALL(IF(S$1:S$55=T30,ROW(S$1:S$55)),COUNTIF(T$1:T30,T30)),1)</f>
        <v>West Dorset</v>
      </c>
      <c r="V30" s="408">
        <f t="shared" si="4"/>
        <v>30</v>
      </c>
      <c r="W30" s="408" t="str">
        <f t="shared" si="5"/>
        <v>West Dorset</v>
      </c>
      <c r="Z30" s="409" t="s">
        <v>184</v>
      </c>
      <c r="AA30" s="408">
        <f>VLOOKUP(Z30,'Rural 80'!$A$11:$BS$488,20,FALSE)</f>
        <v>35</v>
      </c>
      <c r="AB30" s="408">
        <f t="array" ref="AB30">INDEX(AA$1:AA$55,MATCH(SMALL(COUNTIF(AA$1:AA$55,"&lt;"&amp;AA$1:AA$55),ROW(AA30:AB30)),COUNTIF(AA$1:AA$55,"&lt;"&amp;AA$1:AA$55),0))</f>
        <v>30</v>
      </c>
      <c r="AC30" s="408" t="str">
        <f t="array" ref="AC30">INDEX(Z$1:Z$55,SMALL(IF(AA$1:AA$55=AB30,ROW(AA$1:AA$55)),COUNTIF(AB$1:AB30,AB30)),1)</f>
        <v>South Lakeland</v>
      </c>
      <c r="AD30" s="408">
        <f t="shared" si="6"/>
        <v>30</v>
      </c>
      <c r="AE30" s="408" t="str">
        <f t="shared" si="7"/>
        <v>South Lakeland</v>
      </c>
      <c r="AH30" s="409" t="s">
        <v>184</v>
      </c>
      <c r="AI30" s="408">
        <f>VLOOKUP(AH30,'Rural 80'!$A$11:$BS$488,24,FALSE)</f>
        <v>49</v>
      </c>
      <c r="AJ30" s="408">
        <f t="array" ref="AJ30">INDEX(AI$1:AI$55,MATCH(SMALL(COUNTIF(AI$1:AI$55,"&lt;"&amp;AI$1:AI$55),ROW(AI30:AJ30)),COUNTIF(AI$1:AI$55,"&lt;"&amp;AI$1:AI$55),0))</f>
        <v>30</v>
      </c>
      <c r="AK30" s="408" t="str">
        <f t="array" ref="AK30">INDEX(AH$1:AH$55,SMALL(IF(AI$1:AI$55=AJ30,ROW(AI$1:AI$55)),COUNTIF(AJ$1:AJ30,AJ30)),1)</f>
        <v>Isle of Wight</v>
      </c>
      <c r="AL30" s="408">
        <f t="shared" si="8"/>
        <v>30</v>
      </c>
      <c r="AM30" s="408" t="str">
        <f t="shared" si="9"/>
        <v>Isle of Wight</v>
      </c>
      <c r="AP30" s="409" t="s">
        <v>184</v>
      </c>
      <c r="AQ30" s="408">
        <f>VLOOKUP(AP30,'Rural 80'!$A$11:$BS$488,28,FALSE)</f>
        <v>50</v>
      </c>
      <c r="AR30" s="408">
        <f t="array" ref="AR30">INDEX(AQ$1:AQ$55,MATCH(SMALL(COUNTIF(AQ$1:AQ$55,"&lt;"&amp;AQ$1:AQ$55),ROW(AQ30:AR30)),COUNTIF(AQ$1:AQ$55,"&lt;"&amp;AQ$1:AQ$55),0))</f>
        <v>30</v>
      </c>
      <c r="AS30" s="408" t="str">
        <f t="array" ref="AS30">INDEX(AP$1:AP$55,SMALL(IF(AQ$1:AQ$55=AR30,ROW(AQ$1:AQ$55)),COUNTIF(AR$1:AR30,AR30)),1)</f>
        <v>Isle of Wight</v>
      </c>
      <c r="AT30" s="408">
        <f t="shared" si="10"/>
        <v>30</v>
      </c>
      <c r="AU30" s="408" t="str">
        <f t="shared" si="11"/>
        <v>Isle of Wight</v>
      </c>
      <c r="AX30" s="409" t="s">
        <v>184</v>
      </c>
      <c r="AY30" s="408">
        <f>VLOOKUP(AX30,'Rural 80'!$A$11:$BS$488,32,FALSE)</f>
        <v>45</v>
      </c>
      <c r="AZ30" s="408">
        <f t="array" ref="AZ30">INDEX(AY$1:AY$55,MATCH(SMALL(COUNTIF(AY$1:AY$55,"&lt;"&amp;AY$1:AY$55),ROW(AY30:AZ30)),COUNTIF(AY$1:AY$55,"&lt;"&amp;AY$1:AY$55),0))</f>
        <v>30</v>
      </c>
      <c r="BA30" s="408" t="str">
        <f t="array" ref="BA30">INDEX(AX$1:AX$55,SMALL(IF(AY$1:AY$55=AZ30,ROW(AY$1:AY$55)),COUNTIF(AZ$1:AZ30,AZ30)),1)</f>
        <v>Mid Devon</v>
      </c>
      <c r="BB30" s="408">
        <f t="shared" si="12"/>
        <v>30</v>
      </c>
      <c r="BC30" s="408" t="str">
        <f t="shared" si="13"/>
        <v>Mid Devon</v>
      </c>
      <c r="BF30" s="409" t="s">
        <v>184</v>
      </c>
      <c r="BG30" s="408">
        <f>VLOOKUP(BF30,'Rural 80'!$A$11:$BS$488,36,FALSE)</f>
        <v>49</v>
      </c>
      <c r="BH30" s="408">
        <f t="array" ref="BH30">INDEX(BG$1:BG$55,MATCH(SMALL(COUNTIF(BG$1:BG$55,"&lt;"&amp;BG$1:BG$55),ROW(BG30:BH30)),COUNTIF(BG$1:BG$55,"&lt;"&amp;BG$1:BG$55),0))</f>
        <v>30</v>
      </c>
      <c r="BI30" s="408" t="str">
        <f t="array" ref="BI30">INDEX(BF$1:BF$55,SMALL(IF(BG$1:BG$55=BH30,ROW(BG$1:BG$55)),COUNTIF(BH$1:BH30,BH30)),1)</f>
        <v>Babergh</v>
      </c>
      <c r="BJ30" s="408">
        <f t="shared" si="14"/>
        <v>30</v>
      </c>
      <c r="BK30" s="408" t="str">
        <f t="shared" si="15"/>
        <v>Babergh</v>
      </c>
      <c r="BN30" s="409" t="s">
        <v>184</v>
      </c>
      <c r="BO30" s="408">
        <f>VLOOKUP(BN30,'Rural 80'!$A$11:$BS$488,40,FALSE)</f>
        <v>14</v>
      </c>
      <c r="BP30" s="408">
        <f t="array" ref="BP30">INDEX(BO$1:BO$55,MATCH(SMALL(COUNTIF(BO$1:BO$55,"&lt;"&amp;BO$1:BO$55),ROW(BO30:BP30)),COUNTIF(BO$1:BO$55,"&lt;"&amp;BO$1:BO$55),0))</f>
        <v>30</v>
      </c>
      <c r="BQ30" s="408" t="str">
        <f t="array" ref="BQ30">INDEX(BN$1:BN$55,SMALL(IF(BO$1:BO$55=BP30,ROW(BO$1:BO$55)),COUNTIF(BP$1:BP30,BP30)),1)</f>
        <v>Melton</v>
      </c>
      <c r="BR30" s="408">
        <f t="shared" si="16"/>
        <v>30</v>
      </c>
      <c r="BS30" s="408" t="str">
        <f t="shared" si="17"/>
        <v>Melton</v>
      </c>
      <c r="BV30" s="409" t="s">
        <v>184</v>
      </c>
      <c r="BW30" s="408">
        <f>VLOOKUP(BV30,'Rural 80'!$A$11:$BS$488,44,FALSE)</f>
        <v>8</v>
      </c>
      <c r="BX30" s="408">
        <f t="array" ref="BX30">INDEX(BW$1:BW$55,MATCH(SMALL(COUNTIF(BW$1:BW$55,"&lt;"&amp;BW$1:BW$55),ROW(BW30:BX30)),COUNTIF(BW$1:BW$55,"&lt;"&amp;BW$1:BW$55),0))</f>
        <v>30</v>
      </c>
      <c r="BY30" s="408" t="str">
        <f t="array" ref="BY30">INDEX(BV$1:BV$55,SMALL(IF(BW$1:BW$55=BX30,ROW(BW$1:BW$55)),COUNTIF(BX$1:BX30,BX30)),1)</f>
        <v>Forest of Dean</v>
      </c>
      <c r="BZ30" s="408">
        <f t="shared" si="18"/>
        <v>30</v>
      </c>
      <c r="CA30" s="408" t="str">
        <f t="shared" si="19"/>
        <v>Forest of Dean</v>
      </c>
      <c r="CD30" s="409" t="s">
        <v>184</v>
      </c>
      <c r="CE30" s="408">
        <f>VLOOKUP(CD30,'Rural 80'!$A$11:$BS$488,48,FALSE)</f>
        <v>7</v>
      </c>
      <c r="CF30" s="408">
        <f t="array" ref="CF30">INDEX(CE$1:CE$55,MATCH(SMALL(COUNTIF(CE$1:CE$55,"&lt;"&amp;CE$1:CE$55),ROW(CE30:CF30)),COUNTIF(CE$1:CE$55,"&lt;"&amp;CE$1:CE$55),0))</f>
        <v>30</v>
      </c>
      <c r="CG30" s="408" t="str">
        <f t="array" ref="CG30">INDEX(CD$1:CD$55,SMALL(IF(CE$1:CE$55=CF30,ROW(CE$1:CE$55)),COUNTIF(CF$1:CF30,CF30)),1)</f>
        <v>West Oxfordshire</v>
      </c>
      <c r="CH30" s="408">
        <f t="shared" si="20"/>
        <v>30</v>
      </c>
      <c r="CI30" s="408" t="str">
        <f t="shared" si="21"/>
        <v>West Oxfordshire</v>
      </c>
      <c r="CL30" s="409" t="s">
        <v>184</v>
      </c>
      <c r="CM30" s="408">
        <f>VLOOKUP(CL30,'Rural 80'!$A$11:$BS$488,52,FALSE)</f>
        <v>4</v>
      </c>
      <c r="CN30" s="408">
        <f t="array" ref="CN30">INDEX(CM$1:CM$55,MATCH(SMALL(COUNTIF(CM$1:CM$55,"&lt;"&amp;CM$1:CM$55),ROW(CM30:CN30)),COUNTIF(CM$1:CM$55,"&lt;"&amp;CM$1:CM$55),0))</f>
        <v>30</v>
      </c>
      <c r="CO30" s="408" t="str">
        <f t="array" ref="CO30">INDEX(CL$1:CL$55,SMALL(IF(CM$1:CM$55=CN30,ROW(CM$1:CM$55)),COUNTIF(CN$1:CN30,CN30)),1)</f>
        <v>East Lindsey</v>
      </c>
      <c r="CP30" s="408">
        <f t="shared" si="22"/>
        <v>30</v>
      </c>
      <c r="CQ30" s="408" t="str">
        <f t="shared" si="23"/>
        <v>East Lindsey</v>
      </c>
      <c r="CT30" s="409" t="s">
        <v>184</v>
      </c>
      <c r="CU30" s="408" t="str">
        <f>VLOOKUP(CT30,'Rural 80'!$A$11:$BS$488,56,FALSE)</f>
        <v>9999</v>
      </c>
      <c r="CV30" s="408" t="str">
        <f t="array" ref="CV30">INDEX(CU$1:CU$55,MATCH(SMALL(COUNTIF(CU$1:CU$55,"&lt;"&amp;CU$1:CU$55),ROW(CU30:CV30)),COUNTIF(CU$1:CU$55,"&lt;"&amp;CU$1:CU$55),0))</f>
        <v>9999</v>
      </c>
      <c r="CW30" s="408" t="str">
        <f t="array" ref="CW30">INDEX(CT$1:CT$55,SMALL(IF(CU$1:CU$55=CV30,ROW(CU$1:CU$55)),COUNTIF(CV$1:CV30,CV30)),1)</f>
        <v>North Norfolk</v>
      </c>
      <c r="CX30" s="408" t="str">
        <f t="shared" si="24"/>
        <v>no data</v>
      </c>
      <c r="CY30" s="408" t="str">
        <f t="shared" si="25"/>
        <v>North Norfolk</v>
      </c>
      <c r="DB30" s="409" t="s">
        <v>184</v>
      </c>
      <c r="DC30" s="408" t="str">
        <f>VLOOKUP(DB30,'Rural 80'!$A$11:$BS$488,60,FALSE)</f>
        <v>9999</v>
      </c>
      <c r="DD30" s="408" t="str">
        <f t="array" ref="DD30">INDEX(DC$1:DC$55,MATCH(SMALL(COUNTIF(DC$1:DC$55,"&lt;"&amp;DC$1:DC$55),ROW(DC30:DD30)),COUNTIF(DC$1:DC$55,"&lt;"&amp;DC$1:DC$55),0))</f>
        <v>9999</v>
      </c>
      <c r="DE30" s="408" t="str">
        <f t="array" ref="DE30">INDEX(DB$1:DB$55,SMALL(IF(DC$1:DC$55=DD30,ROW(DC$1:DC$55)),COUNTIF(DD$1:DD30,DD30)),1)</f>
        <v>North Norfolk</v>
      </c>
      <c r="DF30" s="408" t="str">
        <f t="shared" si="26"/>
        <v>no data</v>
      </c>
      <c r="DG30" s="408" t="str">
        <f t="shared" si="27"/>
        <v>North Norfolk</v>
      </c>
      <c r="DJ30" s="409" t="s">
        <v>184</v>
      </c>
      <c r="DK30" s="408" t="str">
        <f>VLOOKUP(DJ30,'Rural 80'!$A$11:$BS$488,64,FALSE)</f>
        <v>9999</v>
      </c>
      <c r="DL30" s="408" t="str">
        <f t="array" ref="DL30">INDEX(DK$1:DK$55,MATCH(SMALL(COUNTIF(DK$1:DK$55,"&lt;"&amp;DK$1:DK$55),ROW(DK30:DL30)),COUNTIF(DK$1:DK$55,"&lt;"&amp;DK$1:DK$55),0))</f>
        <v>9999</v>
      </c>
      <c r="DM30" s="408" t="str">
        <f t="array" ref="DM30">INDEX(DJ$1:DJ$55,SMALL(IF(DK$1:DK$55=DL30,ROW(DK$1:DK$55)),COUNTIF(DL$1:DL30,DL30)),1)</f>
        <v>North Norfolk</v>
      </c>
      <c r="DN30" s="408" t="str">
        <f t="shared" si="28"/>
        <v>no data</v>
      </c>
      <c r="DO30" s="408" t="str">
        <f t="shared" si="29"/>
        <v>North Norfolk</v>
      </c>
      <c r="DR30" s="409" t="s">
        <v>184</v>
      </c>
      <c r="DS30" s="408" t="str">
        <f>VLOOKUP(DR30,'Rural 80'!$A$11:$BS$488,68,FALSE)</f>
        <v>9999</v>
      </c>
      <c r="DT30" s="408" t="str">
        <f t="array" ref="DT30">INDEX(DS$1:DS$55,MATCH(SMALL(COUNTIF(DS$1:DS$55,"&lt;"&amp;DS$1:DS$55),ROW(DS30:DT30)),COUNTIF(DS$1:DS$55,"&lt;"&amp;DS$1:DS$55),0))</f>
        <v>9999</v>
      </c>
      <c r="DU30" s="408" t="str">
        <f t="array" ref="DU30">INDEX(DR$1:DR$55,SMALL(IF(DS$1:DS$55=DT30,ROW(DS$1:DS$55)),COUNTIF(DT$1:DT30,DT30)),1)</f>
        <v>North Norfolk</v>
      </c>
      <c r="DV30" s="408" t="str">
        <f t="shared" si="30"/>
        <v>no data</v>
      </c>
      <c r="DW30" s="408" t="str">
        <f t="shared" si="31"/>
        <v>North Norfolk</v>
      </c>
    </row>
    <row r="31" spans="2:127" x14ac:dyDescent="0.25">
      <c r="B31" s="409" t="s">
        <v>202</v>
      </c>
      <c r="C31" s="408">
        <f>VLOOKUP(B31,'Rural 80'!$A$11:$BS$488,8,FALSE)</f>
        <v>19</v>
      </c>
      <c r="D31" s="408">
        <f t="array" ref="D31">INDEX(C$1:C$55,MATCH(SMALL(COUNTIF(C$1:C$55,"&lt;"&amp;C$1:C$55),ROW(C31:D31)),COUNTIF(C$1:C$55,"&lt;"&amp;C$1:C$55),0))</f>
        <v>31</v>
      </c>
      <c r="E31" s="408" t="str">
        <f t="array" ref="E31">INDEX(B$1:B$55,SMALL(IF(C$1:C$55=D31,ROW(C$1:C$55)),COUNTIF(D$1:D31,D31)),1)</f>
        <v>Wealden</v>
      </c>
      <c r="F31" s="408">
        <f t="shared" si="0"/>
        <v>31</v>
      </c>
      <c r="G31" s="408" t="str">
        <f t="shared" si="1"/>
        <v>Wealden</v>
      </c>
      <c r="J31" s="409" t="s">
        <v>202</v>
      </c>
      <c r="K31" s="408">
        <f>VLOOKUP(J31,'Rural 80'!$A$11:$BS$488,12,FALSE)</f>
        <v>5</v>
      </c>
      <c r="L31" s="408">
        <f t="array" ref="L31">INDEX(K$1:K$55,MATCH(SMALL(COUNTIF(K$1:K$55,"&lt;"&amp;K$1:K$55),ROW(K31:L31)),COUNTIF(K$1:K$55,"&lt;"&amp;K$1:K$55),0))</f>
        <v>31</v>
      </c>
      <c r="M31" s="408" t="str">
        <f t="array" ref="M31">INDEX(J$1:J$55,SMALL(IF(K$1:K$55=L31,ROW(K$1:K$55)),COUNTIF(L$1:L31,L31)),1)</f>
        <v>South Hams</v>
      </c>
      <c r="N31" s="408">
        <f t="shared" si="2"/>
        <v>31</v>
      </c>
      <c r="O31" s="408" t="str">
        <f t="shared" si="3"/>
        <v>South Hams</v>
      </c>
      <c r="R31" s="409" t="s">
        <v>202</v>
      </c>
      <c r="S31" s="408">
        <f>VLOOKUP(R31,'Rural 80'!$A$11:$BS$488,16,FALSE)</f>
        <v>9</v>
      </c>
      <c r="T31" s="408">
        <f t="array" ref="T31">INDEX(S$1:S$55,MATCH(SMALL(COUNTIF(S$1:S$55,"&lt;"&amp;S$1:S$55),ROW(S31:T31)),COUNTIF(S$1:S$55,"&lt;"&amp;S$1:S$55),0))</f>
        <v>31</v>
      </c>
      <c r="U31" s="408" t="str">
        <f t="array" ref="U31">INDEX(R$1:R$55,SMALL(IF(S$1:S$55=T31,ROW(S$1:S$55)),COUNTIF(T$1:T31,T31)),1)</f>
        <v>South Hams</v>
      </c>
      <c r="V31" s="408">
        <f t="shared" si="4"/>
        <v>31</v>
      </c>
      <c r="W31" s="408" t="str">
        <f t="shared" si="5"/>
        <v>South Hams</v>
      </c>
      <c r="Z31" s="409" t="s">
        <v>202</v>
      </c>
      <c r="AA31" s="408">
        <f>VLOOKUP(Z31,'Rural 80'!$A$11:$BS$488,20,FALSE)</f>
        <v>14</v>
      </c>
      <c r="AB31" s="408">
        <f t="array" ref="AB31">INDEX(AA$1:AA$55,MATCH(SMALL(COUNTIF(AA$1:AA$55,"&lt;"&amp;AA$1:AA$55),ROW(AA31:AB31)),COUNTIF(AA$1:AA$55,"&lt;"&amp;AA$1:AA$55),0))</f>
        <v>31</v>
      </c>
      <c r="AC31" s="408" t="str">
        <f t="array" ref="AC31">INDEX(Z$1:Z$55,SMALL(IF(AA$1:AA$55=AB31,ROW(AA$1:AA$55)),COUNTIF(AB$1:AB31,AB31)),1)</f>
        <v>Melton</v>
      </c>
      <c r="AD31" s="408">
        <f t="shared" si="6"/>
        <v>31</v>
      </c>
      <c r="AE31" s="408" t="str">
        <f t="shared" si="7"/>
        <v>Melton</v>
      </c>
      <c r="AH31" s="409" t="s">
        <v>202</v>
      </c>
      <c r="AI31" s="408">
        <f>VLOOKUP(AH31,'Rural 80'!$A$11:$BS$488,24,FALSE)</f>
        <v>24</v>
      </c>
      <c r="AJ31" s="408">
        <f t="array" ref="AJ31">INDEX(AI$1:AI$55,MATCH(SMALL(COUNTIF(AI$1:AI$55,"&lt;"&amp;AI$1:AI$55),ROW(AI31:AJ31)),COUNTIF(AI$1:AI$55,"&lt;"&amp;AI$1:AI$55),0))</f>
        <v>31</v>
      </c>
      <c r="AK31" s="408" t="str">
        <f t="array" ref="AK31">INDEX(AH$1:AH$55,SMALL(IF(AI$1:AI$55=AJ31,ROW(AI$1:AI$55)),COUNTIF(AJ$1:AJ31,AJ31)),1)</f>
        <v>Cornwall</v>
      </c>
      <c r="AL31" s="408">
        <f t="shared" si="8"/>
        <v>31</v>
      </c>
      <c r="AM31" s="408" t="str">
        <f t="shared" si="9"/>
        <v>Cornwall</v>
      </c>
      <c r="AP31" s="409" t="s">
        <v>202</v>
      </c>
      <c r="AQ31" s="408">
        <f>VLOOKUP(AP31,'Rural 80'!$A$11:$BS$488,28,FALSE)</f>
        <v>16</v>
      </c>
      <c r="AR31" s="408">
        <f t="array" ref="AR31">INDEX(AQ$1:AQ$55,MATCH(SMALL(COUNTIF(AQ$1:AQ$55,"&lt;"&amp;AQ$1:AQ$55),ROW(AQ31:AR31)),COUNTIF(AQ$1:AQ$55,"&lt;"&amp;AQ$1:AQ$55),0))</f>
        <v>31</v>
      </c>
      <c r="AS31" s="408" t="str">
        <f t="array" ref="AS31">INDEX(AP$1:AP$55,SMALL(IF(AQ$1:AQ$55=AR31,ROW(AQ$1:AQ$55)),COUNTIF(AR$1:AR31,AR31)),1)</f>
        <v>Huntingdonshire</v>
      </c>
      <c r="AT31" s="408">
        <f t="shared" si="10"/>
        <v>31</v>
      </c>
      <c r="AU31" s="408" t="str">
        <f t="shared" si="11"/>
        <v>Huntingdonshire</v>
      </c>
      <c r="AX31" s="409" t="s">
        <v>202</v>
      </c>
      <c r="AY31" s="408">
        <f>VLOOKUP(AX31,'Rural 80'!$A$11:$BS$488,32,FALSE)</f>
        <v>21</v>
      </c>
      <c r="AZ31" s="408">
        <f t="array" ref="AZ31">INDEX(AY$1:AY$55,MATCH(SMALL(COUNTIF(AY$1:AY$55,"&lt;"&amp;AY$1:AY$55),ROW(AY31:AZ31)),COUNTIF(AY$1:AY$55,"&lt;"&amp;AY$1:AY$55),0))</f>
        <v>31</v>
      </c>
      <c r="BA31" s="408" t="str">
        <f t="array" ref="BA31">INDEX(AX$1:AX$55,SMALL(IF(AY$1:AY$55=AZ31,ROW(AY$1:AY$55)),COUNTIF(AZ$1:AZ31,AZ31)),1)</f>
        <v>Cornwall</v>
      </c>
      <c r="BB31" s="408">
        <f t="shared" si="12"/>
        <v>31</v>
      </c>
      <c r="BC31" s="408" t="str">
        <f t="shared" si="13"/>
        <v>Cornwall</v>
      </c>
      <c r="BF31" s="409" t="s">
        <v>202</v>
      </c>
      <c r="BG31" s="408">
        <f>VLOOKUP(BF31,'Rural 80'!$A$11:$BS$488,36,FALSE)</f>
        <v>3</v>
      </c>
      <c r="BH31" s="408">
        <f t="array" ref="BH31">INDEX(BG$1:BG$55,MATCH(SMALL(COUNTIF(BG$1:BG$55,"&lt;"&amp;BG$1:BG$55),ROW(BG31:BH31)),COUNTIF(BG$1:BG$55,"&lt;"&amp;BG$1:BG$55),0))</f>
        <v>31</v>
      </c>
      <c r="BI31" s="408" t="str">
        <f t="array" ref="BI31">INDEX(BF$1:BF$55,SMALL(IF(BG$1:BG$55=BH31,ROW(BG$1:BG$55)),COUNTIF(BH$1:BH31,BH31)),1)</f>
        <v>West Oxfordshire</v>
      </c>
      <c r="BJ31" s="408">
        <f t="shared" si="14"/>
        <v>31</v>
      </c>
      <c r="BK31" s="408" t="str">
        <f t="shared" si="15"/>
        <v>West Oxfordshire</v>
      </c>
      <c r="BN31" s="409" t="s">
        <v>202</v>
      </c>
      <c r="BO31" s="408">
        <f>VLOOKUP(BN31,'Rural 80'!$A$11:$BS$488,40,FALSE)</f>
        <v>15</v>
      </c>
      <c r="BP31" s="408">
        <f t="array" ref="BP31">INDEX(BO$1:BO$55,MATCH(SMALL(COUNTIF(BO$1:BO$55,"&lt;"&amp;BO$1:BO$55),ROW(BO31:BP31)),COUNTIF(BO$1:BO$55,"&lt;"&amp;BO$1:BO$55),0))</f>
        <v>31</v>
      </c>
      <c r="BQ31" s="408" t="str">
        <f t="array" ref="BQ31">INDEX(BN$1:BN$55,SMALL(IF(BO$1:BO$55=BP31,ROW(BO$1:BO$55)),COUNTIF(BP$1:BP31,BP31)),1)</f>
        <v>Suffolk Coastal</v>
      </c>
      <c r="BR31" s="408">
        <f t="shared" si="16"/>
        <v>31</v>
      </c>
      <c r="BS31" s="408" t="str">
        <f t="shared" si="17"/>
        <v>Suffolk Coastal</v>
      </c>
      <c r="BV31" s="409" t="s">
        <v>202</v>
      </c>
      <c r="BW31" s="408">
        <f>VLOOKUP(BV31,'Rural 80'!$A$11:$BS$488,44,FALSE)</f>
        <v>1</v>
      </c>
      <c r="BX31" s="408">
        <f t="array" ref="BX31">INDEX(BW$1:BW$55,MATCH(SMALL(COUNTIF(BW$1:BW$55,"&lt;"&amp;BW$1:BW$55),ROW(BW31:BX31)),COUNTIF(BW$1:BW$55,"&lt;"&amp;BW$1:BW$55),0))</f>
        <v>31</v>
      </c>
      <c r="BY31" s="408" t="str">
        <f t="array" ref="BY31">INDEX(BV$1:BV$55,SMALL(IF(BW$1:BW$55=BX31,ROW(BW$1:BW$55)),COUNTIF(BX$1:BX31,BX31)),1)</f>
        <v>West Devon</v>
      </c>
      <c r="BZ31" s="408">
        <f t="shared" si="18"/>
        <v>31</v>
      </c>
      <c r="CA31" s="408" t="str">
        <f t="shared" si="19"/>
        <v>West Devon</v>
      </c>
      <c r="CD31" s="409" t="s">
        <v>202</v>
      </c>
      <c r="CE31" s="408">
        <f>VLOOKUP(CD31,'Rural 80'!$A$11:$BS$488,48,FALSE)</f>
        <v>1</v>
      </c>
      <c r="CF31" s="408">
        <f t="array" ref="CF31">INDEX(CE$1:CE$55,MATCH(SMALL(COUNTIF(CE$1:CE$55,"&lt;"&amp;CE$1:CE$55),ROW(CE31:CF31)),COUNTIF(CE$1:CE$55,"&lt;"&amp;CE$1:CE$55),0))</f>
        <v>31</v>
      </c>
      <c r="CG31" s="408" t="str">
        <f t="array" ref="CG31">INDEX(CD$1:CD$55,SMALL(IF(CE$1:CE$55=CF31,ROW(CE$1:CE$55)),COUNTIF(CF$1:CF31,CF31)),1)</f>
        <v>Fenland</v>
      </c>
      <c r="CH31" s="408">
        <f t="shared" si="20"/>
        <v>31</v>
      </c>
      <c r="CI31" s="408" t="str">
        <f t="shared" si="21"/>
        <v>Fenland</v>
      </c>
      <c r="CL31" s="409" t="s">
        <v>202</v>
      </c>
      <c r="CM31" s="408">
        <f>VLOOKUP(CL31,'Rural 80'!$A$11:$BS$488,52,FALSE)</f>
        <v>36</v>
      </c>
      <c r="CN31" s="408">
        <f t="array" ref="CN31">INDEX(CM$1:CM$55,MATCH(SMALL(COUNTIF(CM$1:CM$55,"&lt;"&amp;CM$1:CM$55),ROW(CM31:CN31)),COUNTIF(CM$1:CM$55,"&lt;"&amp;CM$1:CM$55),0))</f>
        <v>31</v>
      </c>
      <c r="CO31" s="408" t="str">
        <f t="array" ref="CO31">INDEX(CL$1:CL$55,SMALL(IF(CM$1:CM$55=CN31,ROW(CM$1:CM$55)),COUNTIF(CN$1:CN31,CN31)),1)</f>
        <v>Suffolk Coastal</v>
      </c>
      <c r="CP31" s="408">
        <f t="shared" si="22"/>
        <v>31</v>
      </c>
      <c r="CQ31" s="408" t="str">
        <f t="shared" si="23"/>
        <v>Suffolk Coastal</v>
      </c>
      <c r="CT31" s="409" t="s">
        <v>202</v>
      </c>
      <c r="CU31" s="408" t="str">
        <f>VLOOKUP(CT31,'Rural 80'!$A$11:$BS$488,56,FALSE)</f>
        <v>9999</v>
      </c>
      <c r="CV31" s="408" t="str">
        <f t="array" ref="CV31">INDEX(CU$1:CU$55,MATCH(SMALL(COUNTIF(CU$1:CU$55,"&lt;"&amp;CU$1:CU$55),ROW(CU31:CV31)),COUNTIF(CU$1:CU$55,"&lt;"&amp;CU$1:CU$55),0))</f>
        <v>9999</v>
      </c>
      <c r="CW31" s="408" t="str">
        <f t="array" ref="CW31">INDEX(CT$1:CT$55,SMALL(IF(CU$1:CU$55=CV31,ROW(CU$1:CU$55)),COUNTIF(CV$1:CV31,CV31)),1)</f>
        <v>Purbeck</v>
      </c>
      <c r="CX31" s="408" t="str">
        <f t="shared" si="24"/>
        <v>no data</v>
      </c>
      <c r="CY31" s="408" t="str">
        <f t="shared" si="25"/>
        <v>Purbeck</v>
      </c>
      <c r="DB31" s="409" t="s">
        <v>202</v>
      </c>
      <c r="DC31" s="408" t="str">
        <f>VLOOKUP(DB31,'Rural 80'!$A$11:$BS$488,60,FALSE)</f>
        <v>9999</v>
      </c>
      <c r="DD31" s="408" t="str">
        <f t="array" ref="DD31">INDEX(DC$1:DC$55,MATCH(SMALL(COUNTIF(DC$1:DC$55,"&lt;"&amp;DC$1:DC$55),ROW(DC31:DD31)),COUNTIF(DC$1:DC$55,"&lt;"&amp;DC$1:DC$55),0))</f>
        <v>9999</v>
      </c>
      <c r="DE31" s="408" t="str">
        <f t="array" ref="DE31">INDEX(DB$1:DB$55,SMALL(IF(DC$1:DC$55=DD31,ROW(DC$1:DC$55)),COUNTIF(DD$1:DD31,DD31)),1)</f>
        <v>Purbeck</v>
      </c>
      <c r="DF31" s="408" t="str">
        <f t="shared" si="26"/>
        <v>no data</v>
      </c>
      <c r="DG31" s="408" t="str">
        <f t="shared" si="27"/>
        <v>Purbeck</v>
      </c>
      <c r="DJ31" s="409" t="s">
        <v>202</v>
      </c>
      <c r="DK31" s="408" t="str">
        <f>VLOOKUP(DJ31,'Rural 80'!$A$11:$BS$488,64,FALSE)</f>
        <v>9999</v>
      </c>
      <c r="DL31" s="408" t="str">
        <f t="array" ref="DL31">INDEX(DK$1:DK$55,MATCH(SMALL(COUNTIF(DK$1:DK$55,"&lt;"&amp;DK$1:DK$55),ROW(DK31:DL31)),COUNTIF(DK$1:DK$55,"&lt;"&amp;DK$1:DK$55),0))</f>
        <v>9999</v>
      </c>
      <c r="DM31" s="408" t="str">
        <f t="array" ref="DM31">INDEX(DJ$1:DJ$55,SMALL(IF(DK$1:DK$55=DL31,ROW(DK$1:DK$55)),COUNTIF(DL$1:DL31,DL31)),1)</f>
        <v>Purbeck</v>
      </c>
      <c r="DN31" s="408" t="str">
        <f t="shared" si="28"/>
        <v>no data</v>
      </c>
      <c r="DO31" s="408" t="str">
        <f t="shared" si="29"/>
        <v>Purbeck</v>
      </c>
      <c r="DR31" s="409" t="s">
        <v>202</v>
      </c>
      <c r="DS31" s="408" t="str">
        <f>VLOOKUP(DR31,'Rural 80'!$A$11:$BS$488,68,FALSE)</f>
        <v>9999</v>
      </c>
      <c r="DT31" s="408" t="str">
        <f t="array" ref="DT31">INDEX(DS$1:DS$55,MATCH(SMALL(COUNTIF(DS$1:DS$55,"&lt;"&amp;DS$1:DS$55),ROW(DS31:DT31)),COUNTIF(DS$1:DS$55,"&lt;"&amp;DS$1:DS$55),0))</f>
        <v>9999</v>
      </c>
      <c r="DU31" s="408" t="str">
        <f t="array" ref="DU31">INDEX(DR$1:DR$55,SMALL(IF(DS$1:DS$55=DT31,ROW(DS$1:DS$55)),COUNTIF(DT$1:DT31,DT31)),1)</f>
        <v>Purbeck</v>
      </c>
      <c r="DV31" s="408" t="str">
        <f t="shared" si="30"/>
        <v>no data</v>
      </c>
      <c r="DW31" s="408" t="str">
        <f t="shared" si="31"/>
        <v>Purbeck</v>
      </c>
    </row>
    <row r="32" spans="2:127" x14ac:dyDescent="0.25">
      <c r="B32" s="409" t="s">
        <v>208</v>
      </c>
      <c r="C32" s="408">
        <f>VLOOKUP(B32,'Rural 80'!$A$11:$BS$488,8,FALSE)</f>
        <v>12</v>
      </c>
      <c r="D32" s="408">
        <f t="array" ref="D32">INDEX(C$1:C$55,MATCH(SMALL(COUNTIF(C$1:C$55,"&lt;"&amp;C$1:C$55),ROW(C32:D32)),COUNTIF(C$1:C$55,"&lt;"&amp;C$1:C$55),0))</f>
        <v>32</v>
      </c>
      <c r="E32" s="408" t="str">
        <f t="array" ref="E32">INDEX(B$1:B$55,SMALL(IF(C$1:C$55=D32,ROW(C$1:C$55)),COUNTIF(D$1:D32,D32)),1)</f>
        <v>Suffolk Coastal</v>
      </c>
      <c r="F32" s="408">
        <f t="shared" si="0"/>
        <v>32</v>
      </c>
      <c r="G32" s="408" t="str">
        <f t="shared" si="1"/>
        <v>Suffolk Coastal</v>
      </c>
      <c r="J32" s="409" t="s">
        <v>208</v>
      </c>
      <c r="K32" s="408">
        <f>VLOOKUP(J32,'Rural 80'!$A$11:$BS$488,12,FALSE)</f>
        <v>11</v>
      </c>
      <c r="L32" s="408">
        <f t="array" ref="L32">INDEX(K$1:K$55,MATCH(SMALL(COUNTIF(K$1:K$55,"&lt;"&amp;K$1:K$55),ROW(K32:L32)),COUNTIF(K$1:K$55,"&lt;"&amp;K$1:K$55),0))</f>
        <v>32</v>
      </c>
      <c r="M32" s="408" t="str">
        <f t="array" ref="M32">INDEX(J$1:J$55,SMALL(IF(K$1:K$55=L32,ROW(K$1:K$55)),COUNTIF(L$1:L32,L32)),1)</f>
        <v>Mid Devon</v>
      </c>
      <c r="N32" s="408">
        <f t="shared" si="2"/>
        <v>32</v>
      </c>
      <c r="O32" s="408" t="str">
        <f t="shared" si="3"/>
        <v>Mid Devon</v>
      </c>
      <c r="R32" s="409" t="s">
        <v>208</v>
      </c>
      <c r="S32" s="408">
        <f>VLOOKUP(R32,'Rural 80'!$A$11:$BS$488,16,FALSE)</f>
        <v>13</v>
      </c>
      <c r="T32" s="408">
        <f t="array" ref="T32">INDEX(S$1:S$55,MATCH(SMALL(COUNTIF(S$1:S$55,"&lt;"&amp;S$1:S$55),ROW(S32:T32)),COUNTIF(S$1:S$55,"&lt;"&amp;S$1:S$55),0))</f>
        <v>32</v>
      </c>
      <c r="U32" s="408" t="str">
        <f t="array" ref="U32">INDEX(R$1:R$55,SMALL(IF(S$1:S$55=T32,ROW(S$1:S$55)),COUNTIF(T$1:T32,T32)),1)</f>
        <v>Mid Devon</v>
      </c>
      <c r="V32" s="408">
        <f t="shared" si="4"/>
        <v>32</v>
      </c>
      <c r="W32" s="408" t="str">
        <f t="shared" si="5"/>
        <v>Mid Devon</v>
      </c>
      <c r="Z32" s="409" t="s">
        <v>208</v>
      </c>
      <c r="AA32" s="408">
        <f>VLOOKUP(Z32,'Rural 80'!$A$11:$BS$488,20,FALSE)</f>
        <v>26</v>
      </c>
      <c r="AB32" s="408">
        <f t="array" ref="AB32">INDEX(AA$1:AA$55,MATCH(SMALL(COUNTIF(AA$1:AA$55,"&lt;"&amp;AA$1:AA$55),ROW(AA32:AB32)),COUNTIF(AA$1:AA$55,"&lt;"&amp;AA$1:AA$55),0))</f>
        <v>32</v>
      </c>
      <c r="AC32" s="408" t="str">
        <f t="array" ref="AC32">INDEX(Z$1:Z$55,SMALL(IF(AA$1:AA$55=AB32,ROW(AA$1:AA$55)),COUNTIF(AB$1:AB32,AB32)),1)</f>
        <v>Huntingdonshire</v>
      </c>
      <c r="AD32" s="408">
        <f t="shared" si="6"/>
        <v>32</v>
      </c>
      <c r="AE32" s="408" t="str">
        <f t="shared" si="7"/>
        <v>Huntingdonshire</v>
      </c>
      <c r="AH32" s="409" t="s">
        <v>208</v>
      </c>
      <c r="AI32" s="408">
        <f>VLOOKUP(AH32,'Rural 80'!$A$11:$BS$488,24,FALSE)</f>
        <v>11</v>
      </c>
      <c r="AJ32" s="408">
        <f t="array" ref="AJ32">INDEX(AI$1:AI$55,MATCH(SMALL(COUNTIF(AI$1:AI$55,"&lt;"&amp;AI$1:AI$55),ROW(AI32:AJ32)),COUNTIF(AI$1:AI$55,"&lt;"&amp;AI$1:AI$55),0))</f>
        <v>32</v>
      </c>
      <c r="AK32" s="408" t="str">
        <f t="array" ref="AK32">INDEX(AH$1:AH$55,SMALL(IF(AI$1:AI$55=AJ32,ROW(AI$1:AI$55)),COUNTIF(AJ$1:AJ32,AJ32)),1)</f>
        <v>Daventry</v>
      </c>
      <c r="AL32" s="408">
        <f t="shared" si="8"/>
        <v>32</v>
      </c>
      <c r="AM32" s="408" t="str">
        <f t="shared" si="9"/>
        <v>Daventry</v>
      </c>
      <c r="AP32" s="409" t="s">
        <v>208</v>
      </c>
      <c r="AQ32" s="408">
        <f>VLOOKUP(AP32,'Rural 80'!$A$11:$BS$488,28,FALSE)</f>
        <v>6</v>
      </c>
      <c r="AR32" s="408">
        <f t="array" ref="AR32">INDEX(AQ$1:AQ$55,MATCH(SMALL(COUNTIF(AQ$1:AQ$55,"&lt;"&amp;AQ$1:AQ$55),ROW(AQ32:AR32)),COUNTIF(AQ$1:AQ$55,"&lt;"&amp;AQ$1:AQ$55),0))</f>
        <v>32</v>
      </c>
      <c r="AS32" s="408" t="str">
        <f t="array" ref="AS32">INDEX(AP$1:AP$55,SMALL(IF(AQ$1:AQ$55=AR32,ROW(AQ$1:AQ$55)),COUNTIF(AR$1:AR32,AR32)),1)</f>
        <v>Mid Sussex</v>
      </c>
      <c r="AT32" s="408">
        <f t="shared" si="10"/>
        <v>32</v>
      </c>
      <c r="AU32" s="408" t="str">
        <f t="shared" si="11"/>
        <v>Mid Sussex</v>
      </c>
      <c r="AX32" s="409" t="s">
        <v>208</v>
      </c>
      <c r="AY32" s="408">
        <f>VLOOKUP(AX32,'Rural 80'!$A$11:$BS$488,32,FALSE)</f>
        <v>9</v>
      </c>
      <c r="AZ32" s="408">
        <f t="array" ref="AZ32">INDEX(AY$1:AY$55,MATCH(SMALL(COUNTIF(AY$1:AY$55,"&lt;"&amp;AY$1:AY$55),ROW(AY32:AZ32)),COUNTIF(AY$1:AY$55,"&lt;"&amp;AY$1:AY$55),0))</f>
        <v>32</v>
      </c>
      <c r="BA32" s="408" t="str">
        <f t="array" ref="BA32">INDEX(AX$1:AX$55,SMALL(IF(AY$1:AY$55=AZ32,ROW(AY$1:AY$55)),COUNTIF(AZ$1:AZ32,AZ32)),1)</f>
        <v>Eden</v>
      </c>
      <c r="BB32" s="408">
        <f t="shared" si="12"/>
        <v>32</v>
      </c>
      <c r="BC32" s="408" t="str">
        <f t="shared" si="13"/>
        <v>Eden</v>
      </c>
      <c r="BF32" s="409" t="s">
        <v>208</v>
      </c>
      <c r="BG32" s="408">
        <f>VLOOKUP(BF32,'Rural 80'!$A$11:$BS$488,36,FALSE)</f>
        <v>26</v>
      </c>
      <c r="BH32" s="408">
        <f t="array" ref="BH32">INDEX(BG$1:BG$55,MATCH(SMALL(COUNTIF(BG$1:BG$55,"&lt;"&amp;BG$1:BG$55),ROW(BG32:BH32)),COUNTIF(BG$1:BG$55,"&lt;"&amp;BG$1:BG$55),0))</f>
        <v>32</v>
      </c>
      <c r="BI32" s="408" t="str">
        <f t="array" ref="BI32">INDEX(BF$1:BF$55,SMALL(IF(BG$1:BG$55=BH32,ROW(BG$1:BG$55)),COUNTIF(BH$1:BH32,BH32)),1)</f>
        <v>Eden</v>
      </c>
      <c r="BJ32" s="408">
        <f t="shared" si="14"/>
        <v>32</v>
      </c>
      <c r="BK32" s="408" t="str">
        <f t="shared" si="15"/>
        <v>Eden</v>
      </c>
      <c r="BN32" s="409" t="s">
        <v>208</v>
      </c>
      <c r="BO32" s="408">
        <f>VLOOKUP(BN32,'Rural 80'!$A$11:$BS$488,40,FALSE)</f>
        <v>32</v>
      </c>
      <c r="BP32" s="408">
        <f t="array" ref="BP32">INDEX(BO$1:BO$55,MATCH(SMALL(COUNTIF(BO$1:BO$55,"&lt;"&amp;BO$1:BO$55),ROW(BO32:BP32)),COUNTIF(BO$1:BO$55,"&lt;"&amp;BO$1:BO$55),0))</f>
        <v>32</v>
      </c>
      <c r="BQ32" s="408" t="str">
        <f t="array" ref="BQ32">INDEX(BN$1:BN$55,SMALL(IF(BO$1:BO$55=BP32,ROW(BO$1:BO$55)),COUNTIF(BP$1:BP32,BP32)),1)</f>
        <v>Ribble Valley</v>
      </c>
      <c r="BR32" s="408">
        <f t="shared" si="16"/>
        <v>32</v>
      </c>
      <c r="BS32" s="408" t="str">
        <f t="shared" si="17"/>
        <v>Ribble Valley</v>
      </c>
      <c r="BV32" s="409" t="s">
        <v>208</v>
      </c>
      <c r="BW32" s="408">
        <f>VLOOKUP(BV32,'Rural 80'!$A$11:$BS$488,44,FALSE)</f>
        <v>29</v>
      </c>
      <c r="BX32" s="408">
        <f t="array" ref="BX32">INDEX(BW$1:BW$55,MATCH(SMALL(COUNTIF(BW$1:BW$55,"&lt;"&amp;BW$1:BW$55),ROW(BW32:BX32)),COUNTIF(BW$1:BW$55,"&lt;"&amp;BW$1:BW$55),0))</f>
        <v>32</v>
      </c>
      <c r="BY32" s="408" t="str">
        <f t="array" ref="BY32">INDEX(BV$1:BV$55,SMALL(IF(BW$1:BW$55=BX32,ROW(BW$1:BW$55)),COUNTIF(BX$1:BX32,BX32)),1)</f>
        <v>Suffolk Coastal</v>
      </c>
      <c r="BZ32" s="408">
        <f t="shared" si="18"/>
        <v>32</v>
      </c>
      <c r="CA32" s="408" t="str">
        <f t="shared" si="19"/>
        <v>Suffolk Coastal</v>
      </c>
      <c r="CD32" s="409" t="s">
        <v>208</v>
      </c>
      <c r="CE32" s="408">
        <f>VLOOKUP(CD32,'Rural 80'!$A$11:$BS$488,48,FALSE)</f>
        <v>29</v>
      </c>
      <c r="CF32" s="408">
        <f t="array" ref="CF32">INDEX(CE$1:CE$55,MATCH(SMALL(COUNTIF(CE$1:CE$55,"&lt;"&amp;CE$1:CE$55),ROW(CE32:CF32)),COUNTIF(CE$1:CE$55,"&lt;"&amp;CE$1:CE$55),0))</f>
        <v>32</v>
      </c>
      <c r="CG32" s="408" t="str">
        <f t="array" ref="CG32">INDEX(CD$1:CD$55,SMALL(IF(CE$1:CE$55=CF32,ROW(CE$1:CE$55)),COUNTIF(CF$1:CF32,CF32)),1)</f>
        <v>South Northamptonshire</v>
      </c>
      <c r="CH32" s="408">
        <f t="shared" si="20"/>
        <v>32</v>
      </c>
      <c r="CI32" s="408" t="str">
        <f t="shared" si="21"/>
        <v>South Northamptonshire</v>
      </c>
      <c r="CL32" s="409" t="s">
        <v>208</v>
      </c>
      <c r="CM32" s="408">
        <f>VLOOKUP(CL32,'Rural 80'!$A$11:$BS$488,52,FALSE)</f>
        <v>32</v>
      </c>
      <c r="CN32" s="408">
        <f t="array" ref="CN32">INDEX(CM$1:CM$55,MATCH(SMALL(COUNTIF(CM$1:CM$55,"&lt;"&amp;CM$1:CM$55),ROW(CM32:CN32)),COUNTIF(CM$1:CM$55,"&lt;"&amp;CM$1:CM$55),0))</f>
        <v>32</v>
      </c>
      <c r="CO32" s="408" t="str">
        <f t="array" ref="CO32">INDEX(CL$1:CL$55,SMALL(IF(CM$1:CM$55=CN32,ROW(CM$1:CM$55)),COUNTIF(CN$1:CN32,CN32)),1)</f>
        <v>Ribble Valley</v>
      </c>
      <c r="CP32" s="408">
        <f t="shared" si="22"/>
        <v>32</v>
      </c>
      <c r="CQ32" s="408" t="str">
        <f t="shared" si="23"/>
        <v>Ribble Valley</v>
      </c>
      <c r="CT32" s="409" t="s">
        <v>208</v>
      </c>
      <c r="CU32" s="408" t="str">
        <f>VLOOKUP(CT32,'Rural 80'!$A$11:$BS$488,56,FALSE)</f>
        <v>9999</v>
      </c>
      <c r="CV32" s="408" t="str">
        <f t="array" ref="CV32">INDEX(CU$1:CU$55,MATCH(SMALL(COUNTIF(CU$1:CU$55,"&lt;"&amp;CU$1:CU$55),ROW(CU32:CV32)),COUNTIF(CU$1:CU$55,"&lt;"&amp;CU$1:CU$55),0))</f>
        <v>9999</v>
      </c>
      <c r="CW32" s="408" t="str">
        <f t="array" ref="CW32">INDEX(CT$1:CT$55,SMALL(IF(CU$1:CU$55=CV32,ROW(CU$1:CU$55)),COUNTIF(CV$1:CV32,CV32)),1)</f>
        <v>Ribble Valley</v>
      </c>
      <c r="CX32" s="408" t="str">
        <f t="shared" si="24"/>
        <v>no data</v>
      </c>
      <c r="CY32" s="408" t="str">
        <f t="shared" si="25"/>
        <v>Ribble Valley</v>
      </c>
      <c r="DB32" s="409" t="s">
        <v>208</v>
      </c>
      <c r="DC32" s="408" t="str">
        <f>VLOOKUP(DB32,'Rural 80'!$A$11:$BS$488,60,FALSE)</f>
        <v>9999</v>
      </c>
      <c r="DD32" s="408" t="str">
        <f t="array" ref="DD32">INDEX(DC$1:DC$55,MATCH(SMALL(COUNTIF(DC$1:DC$55,"&lt;"&amp;DC$1:DC$55),ROW(DC32:DD32)),COUNTIF(DC$1:DC$55,"&lt;"&amp;DC$1:DC$55),0))</f>
        <v>9999</v>
      </c>
      <c r="DE32" s="408" t="str">
        <f t="array" ref="DE32">INDEX(DB$1:DB$55,SMALL(IF(DC$1:DC$55=DD32,ROW(DC$1:DC$55)),COUNTIF(DD$1:DD32,DD32)),1)</f>
        <v>Ribble Valley</v>
      </c>
      <c r="DF32" s="408" t="str">
        <f t="shared" si="26"/>
        <v>no data</v>
      </c>
      <c r="DG32" s="408" t="str">
        <f t="shared" si="27"/>
        <v>Ribble Valley</v>
      </c>
      <c r="DJ32" s="409" t="s">
        <v>208</v>
      </c>
      <c r="DK32" s="408" t="str">
        <f>VLOOKUP(DJ32,'Rural 80'!$A$11:$BS$488,64,FALSE)</f>
        <v>9999</v>
      </c>
      <c r="DL32" s="408" t="str">
        <f t="array" ref="DL32">INDEX(DK$1:DK$55,MATCH(SMALL(COUNTIF(DK$1:DK$55,"&lt;"&amp;DK$1:DK$55),ROW(DK32:DL32)),COUNTIF(DK$1:DK$55,"&lt;"&amp;DK$1:DK$55),0))</f>
        <v>9999</v>
      </c>
      <c r="DM32" s="408" t="str">
        <f t="array" ref="DM32">INDEX(DJ$1:DJ$55,SMALL(IF(DK$1:DK$55=DL32,ROW(DK$1:DK$55)),COUNTIF(DL$1:DL32,DL32)),1)</f>
        <v>Ribble Valley</v>
      </c>
      <c r="DN32" s="408" t="str">
        <f t="shared" si="28"/>
        <v>no data</v>
      </c>
      <c r="DO32" s="408" t="str">
        <f t="shared" si="29"/>
        <v>Ribble Valley</v>
      </c>
      <c r="DR32" s="409" t="s">
        <v>208</v>
      </c>
      <c r="DS32" s="408" t="str">
        <f>VLOOKUP(DR32,'Rural 80'!$A$11:$BS$488,68,FALSE)</f>
        <v>9999</v>
      </c>
      <c r="DT32" s="408" t="str">
        <f t="array" ref="DT32">INDEX(DS$1:DS$55,MATCH(SMALL(COUNTIF(DS$1:DS$55,"&lt;"&amp;DS$1:DS$55),ROW(DS32:DT32)),COUNTIF(DS$1:DS$55,"&lt;"&amp;DS$1:DS$55),0))</f>
        <v>9999</v>
      </c>
      <c r="DU32" s="408" t="str">
        <f t="array" ref="DU32">INDEX(DR$1:DR$55,SMALL(IF(DS$1:DS$55=DT32,ROW(DS$1:DS$55)),COUNTIF(DT$1:DT32,DT32)),1)</f>
        <v>Ribble Valley</v>
      </c>
      <c r="DV32" s="408" t="str">
        <f t="shared" si="30"/>
        <v>no data</v>
      </c>
      <c r="DW32" s="408" t="str">
        <f t="shared" si="31"/>
        <v>Ribble Valley</v>
      </c>
    </row>
    <row r="33" spans="2:127" x14ac:dyDescent="0.25">
      <c r="B33" s="409" t="s">
        <v>210</v>
      </c>
      <c r="C33" s="408">
        <f>VLOOKUP(B33,'Rural 80'!$A$11:$BS$488,8,FALSE)</f>
        <v>8</v>
      </c>
      <c r="D33" s="408">
        <f t="array" ref="D33">INDEX(C$1:C$55,MATCH(SMALL(COUNTIF(C$1:C$55,"&lt;"&amp;C$1:C$55),ROW(C33:D33)),COUNTIF(C$1:C$55,"&lt;"&amp;C$1:C$55),0))</f>
        <v>33</v>
      </c>
      <c r="E33" s="408" t="str">
        <f t="array" ref="E33">INDEX(B$1:B$55,SMALL(IF(C$1:C$55=D33,ROW(C$1:C$55)),COUNTIF(D$1:D33,D33)),1)</f>
        <v>South Hams</v>
      </c>
      <c r="F33" s="408">
        <f t="shared" si="0"/>
        <v>33</v>
      </c>
      <c r="G33" s="408" t="str">
        <f t="shared" si="1"/>
        <v>South Hams</v>
      </c>
      <c r="J33" s="409" t="s">
        <v>210</v>
      </c>
      <c r="K33" s="408">
        <f>VLOOKUP(J33,'Rural 80'!$A$11:$BS$488,12,FALSE)</f>
        <v>8</v>
      </c>
      <c r="L33" s="408">
        <f t="array" ref="L33">INDEX(K$1:K$55,MATCH(SMALL(COUNTIF(K$1:K$55,"&lt;"&amp;K$1:K$55),ROW(K33:L33)),COUNTIF(K$1:K$55,"&lt;"&amp;K$1:K$55),0))</f>
        <v>33</v>
      </c>
      <c r="M33" s="408" t="str">
        <f t="array" ref="M33">INDEX(J$1:J$55,SMALL(IF(K$1:K$55=L33,ROW(K$1:K$55)),COUNTIF(L$1:L33,L33)),1)</f>
        <v>South Lakeland</v>
      </c>
      <c r="N33" s="408">
        <f t="shared" si="2"/>
        <v>33</v>
      </c>
      <c r="O33" s="408" t="str">
        <f t="shared" si="3"/>
        <v>South Lakeland</v>
      </c>
      <c r="R33" s="409" t="s">
        <v>210</v>
      </c>
      <c r="S33" s="408">
        <f>VLOOKUP(R33,'Rural 80'!$A$11:$BS$488,16,FALSE)</f>
        <v>15</v>
      </c>
      <c r="T33" s="408">
        <f t="array" ref="T33">INDEX(S$1:S$55,MATCH(SMALL(COUNTIF(S$1:S$55,"&lt;"&amp;S$1:S$55),ROW(S33:T33)),COUNTIF(S$1:S$55,"&lt;"&amp;S$1:S$55),0))</f>
        <v>33</v>
      </c>
      <c r="U33" s="408" t="str">
        <f t="array" ref="U33">INDEX(R$1:R$55,SMALL(IF(S$1:S$55=T33,ROW(S$1:S$55)),COUNTIF(T$1:T33,T33)),1)</f>
        <v>Rutland</v>
      </c>
      <c r="V33" s="408">
        <f t="shared" si="4"/>
        <v>33</v>
      </c>
      <c r="W33" s="408" t="str">
        <f t="shared" si="5"/>
        <v>Rutland</v>
      </c>
      <c r="Z33" s="409" t="s">
        <v>210</v>
      </c>
      <c r="AA33" s="408">
        <f>VLOOKUP(Z33,'Rural 80'!$A$11:$BS$488,20,FALSE)</f>
        <v>9</v>
      </c>
      <c r="AB33" s="408">
        <f t="array" ref="AB33">INDEX(AA$1:AA$55,MATCH(SMALL(COUNTIF(AA$1:AA$55,"&lt;"&amp;AA$1:AA$55),ROW(AA33:AB33)),COUNTIF(AA$1:AA$55,"&lt;"&amp;AA$1:AA$55),0))</f>
        <v>33</v>
      </c>
      <c r="AC33" s="408" t="str">
        <f t="array" ref="AC33">INDEX(Z$1:Z$55,SMALL(IF(AA$1:AA$55=AB33,ROW(AA$1:AA$55)),COUNTIF(AB$1:AB33,AB33)),1)</f>
        <v>Uttlesford</v>
      </c>
      <c r="AD33" s="408">
        <f t="shared" si="6"/>
        <v>33</v>
      </c>
      <c r="AE33" s="408" t="str">
        <f t="shared" si="7"/>
        <v>Uttlesford</v>
      </c>
      <c r="AH33" s="409" t="s">
        <v>210</v>
      </c>
      <c r="AI33" s="408">
        <f>VLOOKUP(AH33,'Rural 80'!$A$11:$BS$488,24,FALSE)</f>
        <v>7</v>
      </c>
      <c r="AJ33" s="408">
        <f t="array" ref="AJ33">INDEX(AI$1:AI$55,MATCH(SMALL(COUNTIF(AI$1:AI$55,"&lt;"&amp;AI$1:AI$55),ROW(AI33:AJ33)),COUNTIF(AI$1:AI$55,"&lt;"&amp;AI$1:AI$55),0))</f>
        <v>33</v>
      </c>
      <c r="AK33" s="408" t="str">
        <f t="array" ref="AK33">INDEX(AH$1:AH$55,SMALL(IF(AI$1:AI$55=AJ33,ROW(AI$1:AI$55)),COUNTIF(AJ$1:AJ33,AJ33)),1)</f>
        <v>West Oxfordshire</v>
      </c>
      <c r="AL33" s="408">
        <f t="shared" si="8"/>
        <v>33</v>
      </c>
      <c r="AM33" s="408" t="str">
        <f t="shared" si="9"/>
        <v>West Oxfordshire</v>
      </c>
      <c r="AP33" s="409" t="s">
        <v>210</v>
      </c>
      <c r="AQ33" s="408">
        <f>VLOOKUP(AP33,'Rural 80'!$A$11:$BS$488,28,FALSE)</f>
        <v>19</v>
      </c>
      <c r="AR33" s="408">
        <f t="array" ref="AR33">INDEX(AQ$1:AQ$55,MATCH(SMALL(COUNTIF(AQ$1:AQ$55,"&lt;"&amp;AQ$1:AQ$55),ROW(AQ33:AR33)),COUNTIF(AQ$1:AQ$55,"&lt;"&amp;AQ$1:AQ$55),0))</f>
        <v>33</v>
      </c>
      <c r="AS33" s="408" t="str">
        <f t="array" ref="AS33">INDEX(AP$1:AP$55,SMALL(IF(AQ$1:AQ$55=AR33,ROW(AQ$1:AQ$55)),COUNTIF(AR$1:AR33,AR33)),1)</f>
        <v>Uttlesford</v>
      </c>
      <c r="AT33" s="408">
        <f t="shared" si="10"/>
        <v>33</v>
      </c>
      <c r="AU33" s="408" t="str">
        <f t="shared" si="11"/>
        <v>Uttlesford</v>
      </c>
      <c r="AX33" s="409" t="s">
        <v>210</v>
      </c>
      <c r="AY33" s="408">
        <f>VLOOKUP(AX33,'Rural 80'!$A$11:$BS$488,32,FALSE)</f>
        <v>20</v>
      </c>
      <c r="AZ33" s="408">
        <f t="array" ref="AZ33">INDEX(AY$1:AY$55,MATCH(SMALL(COUNTIF(AY$1:AY$55,"&lt;"&amp;AY$1:AY$55),ROW(AY33:AZ33)),COUNTIF(AY$1:AY$55,"&lt;"&amp;AY$1:AY$55),0))</f>
        <v>33</v>
      </c>
      <c r="BA33" s="408" t="str">
        <f t="array" ref="BA33">INDEX(AX$1:AX$55,SMALL(IF(AY$1:AY$55=AZ33,ROW(AY$1:AY$55)),COUNTIF(AZ$1:AZ33,AZ33)),1)</f>
        <v>Mendip</v>
      </c>
      <c r="BB33" s="408">
        <f t="shared" si="12"/>
        <v>33</v>
      </c>
      <c r="BC33" s="408" t="str">
        <f t="shared" si="13"/>
        <v>Mendip</v>
      </c>
      <c r="BF33" s="409" t="s">
        <v>210</v>
      </c>
      <c r="BG33" s="408">
        <f>VLOOKUP(BF33,'Rural 80'!$A$11:$BS$488,36,FALSE)</f>
        <v>10</v>
      </c>
      <c r="BH33" s="408">
        <f t="array" ref="BH33">INDEX(BG$1:BG$55,MATCH(SMALL(COUNTIF(BG$1:BG$55,"&lt;"&amp;BG$1:BG$55),ROW(BG33:BH33)),COUNTIF(BG$1:BG$55,"&lt;"&amp;BG$1:BG$55),0))</f>
        <v>33</v>
      </c>
      <c r="BI33" s="408" t="str">
        <f t="array" ref="BI33">INDEX(BF$1:BF$55,SMALL(IF(BG$1:BG$55=BH33,ROW(BG$1:BG$55)),COUNTIF(BH$1:BH33,BH33)),1)</f>
        <v>Daventry</v>
      </c>
      <c r="BJ33" s="408">
        <f t="shared" si="14"/>
        <v>33</v>
      </c>
      <c r="BK33" s="408" t="str">
        <f t="shared" si="15"/>
        <v>Daventry</v>
      </c>
      <c r="BN33" s="409" t="s">
        <v>210</v>
      </c>
      <c r="BO33" s="408">
        <f>VLOOKUP(BN33,'Rural 80'!$A$11:$BS$488,40,FALSE)</f>
        <v>28</v>
      </c>
      <c r="BP33" s="408">
        <f t="array" ref="BP33">INDEX(BO$1:BO$55,MATCH(SMALL(COUNTIF(BO$1:BO$55,"&lt;"&amp;BO$1:BO$55),ROW(BO33:BP33)),COUNTIF(BO$1:BO$55,"&lt;"&amp;BO$1:BO$55),0))</f>
        <v>33</v>
      </c>
      <c r="BQ33" s="408" t="str">
        <f t="array" ref="BQ33">INDEX(BN$1:BN$55,SMALL(IF(BO$1:BO$55=BP33,ROW(BO$1:BO$55)),COUNTIF(BP$1:BP33,BP33)),1)</f>
        <v>West Oxfordshire</v>
      </c>
      <c r="BR33" s="408">
        <f t="shared" si="16"/>
        <v>33</v>
      </c>
      <c r="BS33" s="408" t="str">
        <f t="shared" si="17"/>
        <v>West Oxfordshire</v>
      </c>
      <c r="BV33" s="409" t="s">
        <v>210</v>
      </c>
      <c r="BW33" s="408">
        <f>VLOOKUP(BV33,'Rural 80'!$A$11:$BS$488,44,FALSE)</f>
        <v>19</v>
      </c>
      <c r="BX33" s="408">
        <f t="array" ref="BX33">INDEX(BW$1:BW$55,MATCH(SMALL(COUNTIF(BW$1:BW$55,"&lt;"&amp;BW$1:BW$55),ROW(BW33:BX33)),COUNTIF(BW$1:BW$55,"&lt;"&amp;BW$1:BW$55),0))</f>
        <v>33</v>
      </c>
      <c r="BY33" s="408" t="str">
        <f t="array" ref="BY33">INDEX(BV$1:BV$55,SMALL(IF(BW$1:BW$55=BX33,ROW(BW$1:BW$55)),COUNTIF(BX$1:BX33,BX33)),1)</f>
        <v>Melton</v>
      </c>
      <c r="BZ33" s="408">
        <f t="shared" si="18"/>
        <v>33</v>
      </c>
      <c r="CA33" s="408" t="str">
        <f t="shared" si="19"/>
        <v>Melton</v>
      </c>
      <c r="CD33" s="409" t="s">
        <v>210</v>
      </c>
      <c r="CE33" s="408">
        <f>VLOOKUP(CD33,'Rural 80'!$A$11:$BS$488,48,FALSE)</f>
        <v>18</v>
      </c>
      <c r="CF33" s="408">
        <f t="array" ref="CF33">INDEX(CE$1:CE$55,MATCH(SMALL(COUNTIF(CE$1:CE$55,"&lt;"&amp;CE$1:CE$55),ROW(CE33:CF33)),COUNTIF(CE$1:CE$55,"&lt;"&amp;CE$1:CE$55),0))</f>
        <v>33</v>
      </c>
      <c r="CG33" s="408" t="str">
        <f t="array" ref="CG33">INDEX(CD$1:CD$55,SMALL(IF(CE$1:CE$55=CF33,ROW(CE$1:CE$55)),COUNTIF(CF$1:CF33,CF33)),1)</f>
        <v>East Lindsey</v>
      </c>
      <c r="CH33" s="408">
        <f t="shared" si="20"/>
        <v>33</v>
      </c>
      <c r="CI33" s="408" t="str">
        <f t="shared" si="21"/>
        <v>East Lindsey</v>
      </c>
      <c r="CL33" s="409" t="s">
        <v>210</v>
      </c>
      <c r="CM33" s="408">
        <f>VLOOKUP(CL33,'Rural 80'!$A$11:$BS$488,52,FALSE)</f>
        <v>19</v>
      </c>
      <c r="CN33" s="408">
        <f t="array" ref="CN33">INDEX(CM$1:CM$55,MATCH(SMALL(COUNTIF(CM$1:CM$55,"&lt;"&amp;CM$1:CM$55),ROW(CM33:CN33)),COUNTIF(CM$1:CM$55,"&lt;"&amp;CM$1:CM$55),0))</f>
        <v>33</v>
      </c>
      <c r="CO33" s="408" t="str">
        <f t="array" ref="CO33">INDEX(CL$1:CL$55,SMALL(IF(CM$1:CM$55=CN33,ROW(CM$1:CM$55)),COUNTIF(CN$1:CN33,CN33)),1)</f>
        <v>East Cambridgeshire</v>
      </c>
      <c r="CP33" s="408">
        <f t="shared" si="22"/>
        <v>33</v>
      </c>
      <c r="CQ33" s="408" t="str">
        <f t="shared" si="23"/>
        <v>East Cambridgeshire</v>
      </c>
      <c r="CT33" s="409" t="s">
        <v>210</v>
      </c>
      <c r="CU33" s="408" t="str">
        <f>VLOOKUP(CT33,'Rural 80'!$A$11:$BS$488,56,FALSE)</f>
        <v>9999</v>
      </c>
      <c r="CV33" s="408" t="str">
        <f t="array" ref="CV33">INDEX(CU$1:CU$55,MATCH(SMALL(COUNTIF(CU$1:CU$55,"&lt;"&amp;CU$1:CU$55),ROW(CU33:CV33)),COUNTIF(CU$1:CU$55,"&lt;"&amp;CU$1:CU$55),0))</f>
        <v>9999</v>
      </c>
      <c r="CW33" s="408" t="str">
        <f t="array" ref="CW33">INDEX(CT$1:CT$55,SMALL(IF(CU$1:CU$55=CV33,ROW(CU$1:CU$55)),COUNTIF(CV$1:CV33,CV33)),1)</f>
        <v>Richmondshire</v>
      </c>
      <c r="CX33" s="408" t="str">
        <f t="shared" si="24"/>
        <v>no data</v>
      </c>
      <c r="CY33" s="408" t="str">
        <f t="shared" si="25"/>
        <v>Richmondshire</v>
      </c>
      <c r="DB33" s="409" t="s">
        <v>210</v>
      </c>
      <c r="DC33" s="408" t="str">
        <f>VLOOKUP(DB33,'Rural 80'!$A$11:$BS$488,60,FALSE)</f>
        <v>9999</v>
      </c>
      <c r="DD33" s="408" t="str">
        <f t="array" ref="DD33">INDEX(DC$1:DC$55,MATCH(SMALL(COUNTIF(DC$1:DC$55,"&lt;"&amp;DC$1:DC$55),ROW(DC33:DD33)),COUNTIF(DC$1:DC$55,"&lt;"&amp;DC$1:DC$55),0))</f>
        <v>9999</v>
      </c>
      <c r="DE33" s="408" t="str">
        <f t="array" ref="DE33">INDEX(DB$1:DB$55,SMALL(IF(DC$1:DC$55=DD33,ROW(DC$1:DC$55)),COUNTIF(DD$1:DD33,DD33)),1)</f>
        <v>Richmondshire</v>
      </c>
      <c r="DF33" s="408" t="str">
        <f t="shared" si="26"/>
        <v>no data</v>
      </c>
      <c r="DG33" s="408" t="str">
        <f t="shared" si="27"/>
        <v>Richmondshire</v>
      </c>
      <c r="DJ33" s="409" t="s">
        <v>210</v>
      </c>
      <c r="DK33" s="408" t="str">
        <f>VLOOKUP(DJ33,'Rural 80'!$A$11:$BS$488,64,FALSE)</f>
        <v>9999</v>
      </c>
      <c r="DL33" s="408" t="str">
        <f t="array" ref="DL33">INDEX(DK$1:DK$55,MATCH(SMALL(COUNTIF(DK$1:DK$55,"&lt;"&amp;DK$1:DK$55),ROW(DK33:DL33)),COUNTIF(DK$1:DK$55,"&lt;"&amp;DK$1:DK$55),0))</f>
        <v>9999</v>
      </c>
      <c r="DM33" s="408" t="str">
        <f t="array" ref="DM33">INDEX(DJ$1:DJ$55,SMALL(IF(DK$1:DK$55=DL33,ROW(DK$1:DK$55)),COUNTIF(DL$1:DL33,DL33)),1)</f>
        <v>Richmondshire</v>
      </c>
      <c r="DN33" s="408" t="str">
        <f t="shared" si="28"/>
        <v>no data</v>
      </c>
      <c r="DO33" s="408" t="str">
        <f t="shared" si="29"/>
        <v>Richmondshire</v>
      </c>
      <c r="DR33" s="409" t="s">
        <v>210</v>
      </c>
      <c r="DS33" s="408" t="str">
        <f>VLOOKUP(DR33,'Rural 80'!$A$11:$BS$488,68,FALSE)</f>
        <v>9999</v>
      </c>
      <c r="DT33" s="408" t="str">
        <f t="array" ref="DT33">INDEX(DS$1:DS$55,MATCH(SMALL(COUNTIF(DS$1:DS$55,"&lt;"&amp;DS$1:DS$55),ROW(DS33:DT33)),COUNTIF(DS$1:DS$55,"&lt;"&amp;DS$1:DS$55),0))</f>
        <v>9999</v>
      </c>
      <c r="DU33" s="408" t="str">
        <f t="array" ref="DU33">INDEX(DR$1:DR$55,SMALL(IF(DS$1:DS$55=DT33,ROW(DS$1:DS$55)),COUNTIF(DT$1:DT33,DT33)),1)</f>
        <v>Richmondshire</v>
      </c>
      <c r="DV33" s="408" t="str">
        <f t="shared" si="30"/>
        <v>no data</v>
      </c>
      <c r="DW33" s="408" t="str">
        <f t="shared" si="31"/>
        <v>Richmondshire</v>
      </c>
    </row>
    <row r="34" spans="2:127" x14ac:dyDescent="0.25">
      <c r="B34" s="409" t="s">
        <v>220</v>
      </c>
      <c r="C34" s="408">
        <f>VLOOKUP(B34,'Rural 80'!$A$11:$BS$488,8,FALSE)</f>
        <v>24</v>
      </c>
      <c r="D34" s="408">
        <f t="array" ref="D34">INDEX(C$1:C$55,MATCH(SMALL(COUNTIF(C$1:C$55,"&lt;"&amp;C$1:C$55),ROW(C34:D34)),COUNTIF(C$1:C$55,"&lt;"&amp;C$1:C$55),0))</f>
        <v>34</v>
      </c>
      <c r="E34" s="408" t="str">
        <f t="array" ref="E34">INDEX(B$1:B$55,SMALL(IF(C$1:C$55=D34,ROW(C$1:C$55)),COUNTIF(D$1:D34,D34)),1)</f>
        <v>Eden</v>
      </c>
      <c r="F34" s="408">
        <f t="shared" si="0"/>
        <v>34</v>
      </c>
      <c r="G34" s="408" t="str">
        <f t="shared" si="1"/>
        <v>Eden</v>
      </c>
      <c r="J34" s="409" t="s">
        <v>220</v>
      </c>
      <c r="K34" s="408">
        <f>VLOOKUP(J34,'Rural 80'!$A$11:$BS$488,12,FALSE)</f>
        <v>30</v>
      </c>
      <c r="L34" s="408">
        <f t="array" ref="L34">INDEX(K$1:K$55,MATCH(SMALL(COUNTIF(K$1:K$55,"&lt;"&amp;K$1:K$55),ROW(K34:L34)),COUNTIF(K$1:K$55,"&lt;"&amp;K$1:K$55),0))</f>
        <v>34</v>
      </c>
      <c r="M34" s="408" t="str">
        <f t="array" ref="M34">INDEX(J$1:J$55,SMALL(IF(K$1:K$55=L34,ROW(K$1:K$55)),COUNTIF(L$1:L34,L34)),1)</f>
        <v>West Dorset</v>
      </c>
      <c r="N34" s="408">
        <f t="shared" si="2"/>
        <v>34</v>
      </c>
      <c r="O34" s="408" t="str">
        <f t="shared" si="3"/>
        <v>West Dorset</v>
      </c>
      <c r="R34" s="409" t="s">
        <v>220</v>
      </c>
      <c r="S34" s="408">
        <f>VLOOKUP(R34,'Rural 80'!$A$11:$BS$488,16,FALSE)</f>
        <v>33</v>
      </c>
      <c r="T34" s="408">
        <f t="array" ref="T34">INDEX(S$1:S$55,MATCH(SMALL(COUNTIF(S$1:S$55,"&lt;"&amp;S$1:S$55),ROW(S34:T34)),COUNTIF(S$1:S$55,"&lt;"&amp;S$1:S$55),0))</f>
        <v>34</v>
      </c>
      <c r="U34" s="408" t="str">
        <f t="array" ref="U34">INDEX(R$1:R$55,SMALL(IF(S$1:S$55=T34,ROW(S$1:S$55)),COUNTIF(T$1:T34,T34)),1)</f>
        <v>South Lakeland</v>
      </c>
      <c r="V34" s="408">
        <f t="shared" si="4"/>
        <v>34</v>
      </c>
      <c r="W34" s="408" t="str">
        <f t="shared" si="5"/>
        <v>South Lakeland</v>
      </c>
      <c r="Z34" s="409" t="s">
        <v>220</v>
      </c>
      <c r="AA34" s="408">
        <f>VLOOKUP(Z34,'Rural 80'!$A$11:$BS$488,20,FALSE)</f>
        <v>39</v>
      </c>
      <c r="AB34" s="408">
        <f t="array" ref="AB34">INDEX(AA$1:AA$55,MATCH(SMALL(COUNTIF(AA$1:AA$55,"&lt;"&amp;AA$1:AA$55),ROW(AA34:AB34)),COUNTIF(AA$1:AA$55,"&lt;"&amp;AA$1:AA$55),0))</f>
        <v>34</v>
      </c>
      <c r="AC34" s="408" t="str">
        <f t="array" ref="AC34">INDEX(Z$1:Z$55,SMALL(IF(AA$1:AA$55=AB34,ROW(AA$1:AA$55)),COUNTIF(AB$1:AB34,AB34)),1)</f>
        <v>Ryedale</v>
      </c>
      <c r="AD34" s="408">
        <f t="shared" si="6"/>
        <v>34</v>
      </c>
      <c r="AE34" s="408" t="str">
        <f t="shared" si="7"/>
        <v>Ryedale</v>
      </c>
      <c r="AH34" s="409" t="s">
        <v>220</v>
      </c>
      <c r="AI34" s="408">
        <f>VLOOKUP(AH34,'Rural 80'!$A$11:$BS$488,24,FALSE)</f>
        <v>13</v>
      </c>
      <c r="AJ34" s="408">
        <f t="array" ref="AJ34">INDEX(AI$1:AI$55,MATCH(SMALL(COUNTIF(AI$1:AI$55,"&lt;"&amp;AI$1:AI$55),ROW(AI34:AJ34)),COUNTIF(AI$1:AI$55,"&lt;"&amp;AI$1:AI$55),0))</f>
        <v>34</v>
      </c>
      <c r="AK34" s="408" t="str">
        <f t="array" ref="AK34">INDEX(AH$1:AH$55,SMALL(IF(AI$1:AI$55=AJ34,ROW(AI$1:AI$55)),COUNTIF(AJ$1:AJ34,AJ34)),1)</f>
        <v>North Kesteven</v>
      </c>
      <c r="AL34" s="408">
        <f t="shared" si="8"/>
        <v>34</v>
      </c>
      <c r="AM34" s="408" t="str">
        <f t="shared" si="9"/>
        <v>North Kesteven</v>
      </c>
      <c r="AP34" s="409" t="s">
        <v>220</v>
      </c>
      <c r="AQ34" s="408">
        <f>VLOOKUP(AP34,'Rural 80'!$A$11:$BS$488,28,FALSE)</f>
        <v>12</v>
      </c>
      <c r="AR34" s="408">
        <f t="array" ref="AR34">INDEX(AQ$1:AQ$55,MATCH(SMALL(COUNTIF(AQ$1:AQ$55,"&lt;"&amp;AQ$1:AQ$55),ROW(AQ34:AR34)),COUNTIF(AQ$1:AQ$55,"&lt;"&amp;AQ$1:AQ$55),0))</f>
        <v>34</v>
      </c>
      <c r="AS34" s="408" t="str">
        <f t="array" ref="AS34">INDEX(AP$1:AP$55,SMALL(IF(AQ$1:AQ$55=AR34,ROW(AQ$1:AQ$55)),COUNTIF(AR$1:AR34,AR34)),1)</f>
        <v>Eden</v>
      </c>
      <c r="AT34" s="408">
        <f t="shared" si="10"/>
        <v>34</v>
      </c>
      <c r="AU34" s="408" t="str">
        <f t="shared" si="11"/>
        <v>Eden</v>
      </c>
      <c r="AX34" s="409" t="s">
        <v>220</v>
      </c>
      <c r="AY34" s="408">
        <f>VLOOKUP(AX34,'Rural 80'!$A$11:$BS$488,32,FALSE)</f>
        <v>29</v>
      </c>
      <c r="AZ34" s="408">
        <f t="array" ref="AZ34">INDEX(AY$1:AY$55,MATCH(SMALL(COUNTIF(AY$1:AY$55,"&lt;"&amp;AY$1:AY$55),ROW(AY34:AZ34)),COUNTIF(AY$1:AY$55,"&lt;"&amp;AY$1:AY$55),0))</f>
        <v>34</v>
      </c>
      <c r="BA34" s="408" t="str">
        <f t="array" ref="BA34">INDEX(AX$1:AX$55,SMALL(IF(AY$1:AY$55=AZ34,ROW(AY$1:AY$55)),COUNTIF(AZ$1:AZ34,AZ34)),1)</f>
        <v>South Hams</v>
      </c>
      <c r="BB34" s="408">
        <f t="shared" si="12"/>
        <v>34</v>
      </c>
      <c r="BC34" s="408" t="str">
        <f t="shared" si="13"/>
        <v>South Hams</v>
      </c>
      <c r="BF34" s="409" t="s">
        <v>220</v>
      </c>
      <c r="BG34" s="408">
        <f>VLOOKUP(BF34,'Rural 80'!$A$11:$BS$488,36,FALSE)</f>
        <v>16</v>
      </c>
      <c r="BH34" s="408">
        <f t="array" ref="BH34">INDEX(BG$1:BG$55,MATCH(SMALL(COUNTIF(BG$1:BG$55,"&lt;"&amp;BG$1:BG$55),ROW(BG34:BH34)),COUNTIF(BG$1:BG$55,"&lt;"&amp;BG$1:BG$55),0))</f>
        <v>34</v>
      </c>
      <c r="BI34" s="408" t="str">
        <f t="array" ref="BI34">INDEX(BF$1:BF$55,SMALL(IF(BG$1:BG$55=BH34,ROW(BG$1:BG$55)),COUNTIF(BH$1:BH34,BH34)),1)</f>
        <v>Isle of Wight</v>
      </c>
      <c r="BJ34" s="408">
        <f t="shared" si="14"/>
        <v>34</v>
      </c>
      <c r="BK34" s="408" t="str">
        <f t="shared" si="15"/>
        <v>Isle of Wight</v>
      </c>
      <c r="BN34" s="409" t="s">
        <v>220</v>
      </c>
      <c r="BO34" s="408">
        <f>VLOOKUP(BN34,'Rural 80'!$A$11:$BS$488,40,FALSE)</f>
        <v>43</v>
      </c>
      <c r="BP34" s="408">
        <f t="array" ref="BP34">INDEX(BO$1:BO$55,MATCH(SMALL(COUNTIF(BO$1:BO$55,"&lt;"&amp;BO$1:BO$55),ROW(BO34:BP34)),COUNTIF(BO$1:BO$55,"&lt;"&amp;BO$1:BO$55),0))</f>
        <v>34</v>
      </c>
      <c r="BQ34" s="408" t="str">
        <f t="array" ref="BQ34">INDEX(BN$1:BN$55,SMALL(IF(BO$1:BO$55=BP34,ROW(BO$1:BO$55)),COUNTIF(BP$1:BP34,BP34)),1)</f>
        <v>Forest of Dean</v>
      </c>
      <c r="BR34" s="408">
        <f t="shared" si="16"/>
        <v>34</v>
      </c>
      <c r="BS34" s="408" t="str">
        <f t="shared" si="17"/>
        <v>Forest of Dean</v>
      </c>
      <c r="BV34" s="409" t="s">
        <v>220</v>
      </c>
      <c r="BW34" s="408">
        <f>VLOOKUP(BV34,'Rural 80'!$A$11:$BS$488,44,FALSE)</f>
        <v>42</v>
      </c>
      <c r="BX34" s="408">
        <f t="array" ref="BX34">INDEX(BW$1:BW$55,MATCH(SMALL(COUNTIF(BW$1:BW$55,"&lt;"&amp;BW$1:BW$55),ROW(BW34:BX34)),COUNTIF(BW$1:BW$55,"&lt;"&amp;BW$1:BW$55),0))</f>
        <v>34</v>
      </c>
      <c r="BY34" s="408" t="str">
        <f t="array" ref="BY34">INDEX(BV$1:BV$55,SMALL(IF(BW$1:BW$55=BX34,ROW(BW$1:BW$55)),COUNTIF(BX$1:BX34,BX34)),1)</f>
        <v>South Hams</v>
      </c>
      <c r="BZ34" s="408">
        <f t="shared" si="18"/>
        <v>34</v>
      </c>
      <c r="CA34" s="408" t="str">
        <f t="shared" si="19"/>
        <v>South Hams</v>
      </c>
      <c r="CD34" s="409" t="s">
        <v>220</v>
      </c>
      <c r="CE34" s="408">
        <f>VLOOKUP(CD34,'Rural 80'!$A$11:$BS$488,48,FALSE)</f>
        <v>42</v>
      </c>
      <c r="CF34" s="408">
        <f t="array" ref="CF34">INDEX(CE$1:CE$55,MATCH(SMALL(COUNTIF(CE$1:CE$55,"&lt;"&amp;CE$1:CE$55),ROW(CE34:CF34)),COUNTIF(CE$1:CE$55,"&lt;"&amp;CE$1:CE$55),0))</f>
        <v>34</v>
      </c>
      <c r="CG34" s="408" t="str">
        <f t="array" ref="CG34">INDEX(CD$1:CD$55,SMALL(IF(CE$1:CE$55=CF34,ROW(CE$1:CE$55)),COUNTIF(CF$1:CF34,CF34)),1)</f>
        <v>South Hams</v>
      </c>
      <c r="CH34" s="408">
        <f t="shared" si="20"/>
        <v>34</v>
      </c>
      <c r="CI34" s="408" t="str">
        <f t="shared" si="21"/>
        <v>South Hams</v>
      </c>
      <c r="CL34" s="409" t="s">
        <v>220</v>
      </c>
      <c r="CM34" s="408">
        <f>VLOOKUP(CL34,'Rural 80'!$A$11:$BS$488,52,FALSE)</f>
        <v>45</v>
      </c>
      <c r="CN34" s="408">
        <f t="array" ref="CN34">INDEX(CM$1:CM$55,MATCH(SMALL(COUNTIF(CM$1:CM$55,"&lt;"&amp;CM$1:CM$55),ROW(CM34:CN34)),COUNTIF(CM$1:CM$55,"&lt;"&amp;CM$1:CM$55),0))</f>
        <v>34</v>
      </c>
      <c r="CO34" s="408" t="str">
        <f t="array" ref="CO34">INDEX(CL$1:CL$55,SMALL(IF(CM$1:CM$55=CN34,ROW(CM$1:CM$55)),COUNTIF(CN$1:CN34,CN34)),1)</f>
        <v>Melton</v>
      </c>
      <c r="CP34" s="408">
        <f t="shared" si="22"/>
        <v>34</v>
      </c>
      <c r="CQ34" s="408" t="str">
        <f t="shared" si="23"/>
        <v>Melton</v>
      </c>
      <c r="CT34" s="409" t="s">
        <v>220</v>
      </c>
      <c r="CU34" s="408" t="str">
        <f>VLOOKUP(CT34,'Rural 80'!$A$11:$BS$488,56,FALSE)</f>
        <v>9999</v>
      </c>
      <c r="CV34" s="408" t="str">
        <f t="array" ref="CV34">INDEX(CU$1:CU$55,MATCH(SMALL(COUNTIF(CU$1:CU$55,"&lt;"&amp;CU$1:CU$55),ROW(CU34:CV34)),COUNTIF(CU$1:CU$55,"&lt;"&amp;CU$1:CU$55),0))</f>
        <v>9999</v>
      </c>
      <c r="CW34" s="408" t="str">
        <f t="array" ref="CW34">INDEX(CT$1:CT$55,SMALL(IF(CU$1:CU$55=CV34,ROW(CU$1:CU$55)),COUNTIF(CV$1:CV34,CV34)),1)</f>
        <v>Rutland</v>
      </c>
      <c r="CX34" s="408" t="str">
        <f t="shared" si="24"/>
        <v>no data</v>
      </c>
      <c r="CY34" s="408" t="str">
        <f t="shared" si="25"/>
        <v>Rutland</v>
      </c>
      <c r="DB34" s="409" t="s">
        <v>220</v>
      </c>
      <c r="DC34" s="408" t="str">
        <f>VLOOKUP(DB34,'Rural 80'!$A$11:$BS$488,60,FALSE)</f>
        <v>9999</v>
      </c>
      <c r="DD34" s="408" t="str">
        <f t="array" ref="DD34">INDEX(DC$1:DC$55,MATCH(SMALL(COUNTIF(DC$1:DC$55,"&lt;"&amp;DC$1:DC$55),ROW(DC34:DD34)),COUNTIF(DC$1:DC$55,"&lt;"&amp;DC$1:DC$55),0))</f>
        <v>9999</v>
      </c>
      <c r="DE34" s="408" t="str">
        <f t="array" ref="DE34">INDEX(DB$1:DB$55,SMALL(IF(DC$1:DC$55=DD34,ROW(DC$1:DC$55)),COUNTIF(DD$1:DD34,DD34)),1)</f>
        <v>Rutland</v>
      </c>
      <c r="DF34" s="408" t="str">
        <f t="shared" si="26"/>
        <v>no data</v>
      </c>
      <c r="DG34" s="408" t="str">
        <f t="shared" si="27"/>
        <v>Rutland</v>
      </c>
      <c r="DJ34" s="409" t="s">
        <v>220</v>
      </c>
      <c r="DK34" s="408" t="str">
        <f>VLOOKUP(DJ34,'Rural 80'!$A$11:$BS$488,64,FALSE)</f>
        <v>9999</v>
      </c>
      <c r="DL34" s="408" t="str">
        <f t="array" ref="DL34">INDEX(DK$1:DK$55,MATCH(SMALL(COUNTIF(DK$1:DK$55,"&lt;"&amp;DK$1:DK$55),ROW(DK34:DL34)),COUNTIF(DK$1:DK$55,"&lt;"&amp;DK$1:DK$55),0))</f>
        <v>9999</v>
      </c>
      <c r="DM34" s="408" t="str">
        <f t="array" ref="DM34">INDEX(DJ$1:DJ$55,SMALL(IF(DK$1:DK$55=DL34,ROW(DK$1:DK$55)),COUNTIF(DL$1:DL34,DL34)),1)</f>
        <v>Rutland</v>
      </c>
      <c r="DN34" s="408" t="str">
        <f t="shared" si="28"/>
        <v>no data</v>
      </c>
      <c r="DO34" s="408" t="str">
        <f t="shared" si="29"/>
        <v>Rutland</v>
      </c>
      <c r="DR34" s="409" t="s">
        <v>220</v>
      </c>
      <c r="DS34" s="408" t="str">
        <f>VLOOKUP(DR34,'Rural 80'!$A$11:$BS$488,68,FALSE)</f>
        <v>9999</v>
      </c>
      <c r="DT34" s="408" t="str">
        <f t="array" ref="DT34">INDEX(DS$1:DS$55,MATCH(SMALL(COUNTIF(DS$1:DS$55,"&lt;"&amp;DS$1:DS$55),ROW(DS34:DT34)),COUNTIF(DS$1:DS$55,"&lt;"&amp;DS$1:DS$55),0))</f>
        <v>9999</v>
      </c>
      <c r="DU34" s="408" t="str">
        <f t="array" ref="DU34">INDEX(DR$1:DR$55,SMALL(IF(DS$1:DS$55=DT34,ROW(DS$1:DS$55)),COUNTIF(DT$1:DT34,DT34)),1)</f>
        <v>Rutland</v>
      </c>
      <c r="DV34" s="408" t="str">
        <f t="shared" si="30"/>
        <v>no data</v>
      </c>
      <c r="DW34" s="408" t="str">
        <f t="shared" si="31"/>
        <v>Rutland</v>
      </c>
    </row>
    <row r="35" spans="2:127" x14ac:dyDescent="0.25">
      <c r="B35" s="409" t="s">
        <v>221</v>
      </c>
      <c r="C35" s="408">
        <f>VLOOKUP(B35,'Rural 80'!$A$11:$BS$488,8,FALSE)</f>
        <v>40</v>
      </c>
      <c r="D35" s="408">
        <f t="array" ref="D35">INDEX(C$1:C$55,MATCH(SMALL(COUNTIF(C$1:C$55,"&lt;"&amp;C$1:C$55),ROW(C35:D35)),COUNTIF(C$1:C$55,"&lt;"&amp;C$1:C$55),0))</f>
        <v>35</v>
      </c>
      <c r="E35" s="408" t="str">
        <f t="array" ref="E35">INDEX(B$1:B$55,SMALL(IF(C$1:C$55=D35,ROW(C$1:C$55)),COUNTIF(D$1:D35,D35)),1)</f>
        <v>Huntingdonshire</v>
      </c>
      <c r="F35" s="408">
        <f t="shared" si="0"/>
        <v>35</v>
      </c>
      <c r="G35" s="408" t="str">
        <f t="shared" si="1"/>
        <v>Huntingdonshire</v>
      </c>
      <c r="J35" s="409" t="s">
        <v>221</v>
      </c>
      <c r="K35" s="408">
        <f>VLOOKUP(J35,'Rural 80'!$A$11:$BS$488,12,FALSE)</f>
        <v>39</v>
      </c>
      <c r="L35" s="408">
        <f t="array" ref="L35">INDEX(K$1:K$55,MATCH(SMALL(COUNTIF(K$1:K$55,"&lt;"&amp;K$1:K$55),ROW(K35:L35)),COUNTIF(K$1:K$55,"&lt;"&amp;K$1:K$55),0))</f>
        <v>35</v>
      </c>
      <c r="M35" s="408" t="str">
        <f t="array" ref="M35">INDEX(J$1:J$55,SMALL(IF(K$1:K$55=L35,ROW(K$1:K$55)),COUNTIF(L$1:L35,L35)),1)</f>
        <v>Suffolk Coastal</v>
      </c>
      <c r="N35" s="408">
        <f t="shared" si="2"/>
        <v>35</v>
      </c>
      <c r="O35" s="408" t="str">
        <f t="shared" si="3"/>
        <v>Suffolk Coastal</v>
      </c>
      <c r="R35" s="409" t="s">
        <v>221</v>
      </c>
      <c r="S35" s="408">
        <f>VLOOKUP(R35,'Rural 80'!$A$11:$BS$488,16,FALSE)</f>
        <v>12</v>
      </c>
      <c r="T35" s="408">
        <f t="array" ref="T35">INDEX(S$1:S$55,MATCH(SMALL(COUNTIF(S$1:S$55,"&lt;"&amp;S$1:S$55),ROW(S35:T35)),COUNTIF(S$1:S$55,"&lt;"&amp;S$1:S$55),0))</f>
        <v>35</v>
      </c>
      <c r="U35" s="408" t="str">
        <f t="array" ref="U35">INDEX(R$1:R$55,SMALL(IF(S$1:S$55=T35,ROW(S$1:S$55)),COUNTIF(T$1:T35,T35)),1)</f>
        <v>Suffolk Coastal</v>
      </c>
      <c r="V35" s="408">
        <f t="shared" si="4"/>
        <v>35</v>
      </c>
      <c r="W35" s="408" t="str">
        <f t="shared" si="5"/>
        <v>Suffolk Coastal</v>
      </c>
      <c r="Z35" s="409" t="s">
        <v>221</v>
      </c>
      <c r="AA35" s="408">
        <f>VLOOKUP(Z35,'Rural 80'!$A$11:$BS$488,20,FALSE)</f>
        <v>34</v>
      </c>
      <c r="AB35" s="408">
        <f t="array" ref="AB35">INDEX(AA$1:AA$55,MATCH(SMALL(COUNTIF(AA$1:AA$55,"&lt;"&amp;AA$1:AA$55),ROW(AA35:AB35)),COUNTIF(AA$1:AA$55,"&lt;"&amp;AA$1:AA$55),0))</f>
        <v>35</v>
      </c>
      <c r="AC35" s="408" t="str">
        <f t="array" ref="AC35">INDEX(Z$1:Z$55,SMALL(IF(AA$1:AA$55=AB35,ROW(AA$1:AA$55)),COUNTIF(AB$1:AB35,AB35)),1)</f>
        <v>North Norfolk</v>
      </c>
      <c r="AD35" s="408">
        <f t="shared" si="6"/>
        <v>35</v>
      </c>
      <c r="AE35" s="408" t="str">
        <f t="shared" si="7"/>
        <v>North Norfolk</v>
      </c>
      <c r="AH35" s="409" t="s">
        <v>221</v>
      </c>
      <c r="AI35" s="408">
        <f>VLOOKUP(AH35,'Rural 80'!$A$11:$BS$488,24,FALSE)</f>
        <v>44</v>
      </c>
      <c r="AJ35" s="408">
        <f t="array" ref="AJ35">INDEX(AI$1:AI$55,MATCH(SMALL(COUNTIF(AI$1:AI$55,"&lt;"&amp;AI$1:AI$55),ROW(AI35:AJ35)),COUNTIF(AI$1:AI$55,"&lt;"&amp;AI$1:AI$55),0))</f>
        <v>35</v>
      </c>
      <c r="AK35" s="408" t="str">
        <f t="array" ref="AK35">INDEX(AH$1:AH$55,SMALL(IF(AI$1:AI$55=AJ35,ROW(AI$1:AI$55)),COUNTIF(AJ$1:AJ35,AJ35)),1)</f>
        <v>Suffolk Coastal</v>
      </c>
      <c r="AL35" s="408">
        <f t="shared" si="8"/>
        <v>35</v>
      </c>
      <c r="AM35" s="408" t="str">
        <f t="shared" si="9"/>
        <v>Suffolk Coastal</v>
      </c>
      <c r="AP35" s="409" t="s">
        <v>221</v>
      </c>
      <c r="AQ35" s="408">
        <f>VLOOKUP(AP35,'Rural 80'!$A$11:$BS$488,28,FALSE)</f>
        <v>44</v>
      </c>
      <c r="AR35" s="408">
        <f t="array" ref="AR35">INDEX(AQ$1:AQ$55,MATCH(SMALL(COUNTIF(AQ$1:AQ$55,"&lt;"&amp;AQ$1:AQ$55),ROW(AQ35:AR35)),COUNTIF(AQ$1:AQ$55,"&lt;"&amp;AQ$1:AQ$55),0))</f>
        <v>35</v>
      </c>
      <c r="AS35" s="408" t="str">
        <f t="array" ref="AS35">INDEX(AP$1:AP$55,SMALL(IF(AQ$1:AQ$55=AR35,ROW(AQ$1:AQ$55)),COUNTIF(AR$1:AR35,AR35)),1)</f>
        <v>South Hams</v>
      </c>
      <c r="AT35" s="408">
        <f t="shared" si="10"/>
        <v>35</v>
      </c>
      <c r="AU35" s="408" t="str">
        <f t="shared" si="11"/>
        <v>South Hams</v>
      </c>
      <c r="AX35" s="409" t="s">
        <v>221</v>
      </c>
      <c r="AY35" s="408">
        <f>VLOOKUP(AX35,'Rural 80'!$A$11:$BS$488,32,FALSE)</f>
        <v>22</v>
      </c>
      <c r="AZ35" s="408">
        <f t="array" ref="AZ35">INDEX(AY$1:AY$55,MATCH(SMALL(COUNTIF(AY$1:AY$55,"&lt;"&amp;AY$1:AY$55),ROW(AY35:AZ35)),COUNTIF(AY$1:AY$55,"&lt;"&amp;AY$1:AY$55),0))</f>
        <v>35</v>
      </c>
      <c r="BA35" s="408" t="str">
        <f t="array" ref="BA35">INDEX(AX$1:AX$55,SMALL(IF(AY$1:AY$55=AZ35,ROW(AY$1:AY$55)),COUNTIF(AZ$1:AZ35,AZ35)),1)</f>
        <v>Mid Sussex</v>
      </c>
      <c r="BB35" s="408">
        <f t="shared" si="12"/>
        <v>35</v>
      </c>
      <c r="BC35" s="408" t="str">
        <f t="shared" si="13"/>
        <v>Mid Sussex</v>
      </c>
      <c r="BF35" s="409" t="s">
        <v>221</v>
      </c>
      <c r="BG35" s="408">
        <f>VLOOKUP(BF35,'Rural 80'!$A$11:$BS$488,36,FALSE)</f>
        <v>46</v>
      </c>
      <c r="BH35" s="408">
        <f t="array" ref="BH35">INDEX(BG$1:BG$55,MATCH(SMALL(COUNTIF(BG$1:BG$55,"&lt;"&amp;BG$1:BG$55),ROW(BG35:BH35)),COUNTIF(BG$1:BG$55,"&lt;"&amp;BG$1:BG$55),0))</f>
        <v>35</v>
      </c>
      <c r="BI35" s="408" t="str">
        <f t="array" ref="BI35">INDEX(BF$1:BF$55,SMALL(IF(BG$1:BG$55=BH35,ROW(BG$1:BG$55)),COUNTIF(BH$1:BH35,BH35)),1)</f>
        <v>Melton</v>
      </c>
      <c r="BJ35" s="408">
        <f t="shared" si="14"/>
        <v>35</v>
      </c>
      <c r="BK35" s="408" t="str">
        <f t="shared" si="15"/>
        <v>Melton</v>
      </c>
      <c r="BN35" s="409" t="s">
        <v>221</v>
      </c>
      <c r="BO35" s="408">
        <f>VLOOKUP(BN35,'Rural 80'!$A$11:$BS$488,40,FALSE)</f>
        <v>7</v>
      </c>
      <c r="BP35" s="408">
        <f t="array" ref="BP35">INDEX(BO$1:BO$55,MATCH(SMALL(COUNTIF(BO$1:BO$55,"&lt;"&amp;BO$1:BO$55),ROW(BO35:BP35)),COUNTIF(BO$1:BO$55,"&lt;"&amp;BO$1:BO$55),0))</f>
        <v>35</v>
      </c>
      <c r="BQ35" s="408" t="str">
        <f t="array" ref="BQ35">INDEX(BN$1:BN$55,SMALL(IF(BO$1:BO$55=BP35,ROW(BO$1:BO$55)),COUNTIF(BP$1:BP35,BP35)),1)</f>
        <v>East Cambridgeshire</v>
      </c>
      <c r="BR35" s="408">
        <f t="shared" si="16"/>
        <v>35</v>
      </c>
      <c r="BS35" s="408" t="str">
        <f t="shared" si="17"/>
        <v>East Cambridgeshire</v>
      </c>
      <c r="BV35" s="409" t="s">
        <v>221</v>
      </c>
      <c r="BW35" s="408">
        <f>VLOOKUP(BV35,'Rural 80'!$A$11:$BS$488,44,FALSE)</f>
        <v>7</v>
      </c>
      <c r="BX35" s="408">
        <f t="array" ref="BX35">INDEX(BW$1:BW$55,MATCH(SMALL(COUNTIF(BW$1:BW$55,"&lt;"&amp;BW$1:BW$55),ROW(BW35:BX35)),COUNTIF(BW$1:BW$55,"&lt;"&amp;BW$1:BW$55),0))</f>
        <v>35</v>
      </c>
      <c r="BY35" s="408" t="str">
        <f t="array" ref="BY35">INDEX(BV$1:BV$55,SMALL(IF(BW$1:BW$55=BX35,ROW(BW$1:BW$55)),COUNTIF(BX$1:BX35,BX35)),1)</f>
        <v>East Cambridgeshire</v>
      </c>
      <c r="BZ35" s="408">
        <f t="shared" si="18"/>
        <v>35</v>
      </c>
      <c r="CA35" s="408" t="str">
        <f t="shared" si="19"/>
        <v>East Cambridgeshire</v>
      </c>
      <c r="CD35" s="409" t="s">
        <v>221</v>
      </c>
      <c r="CE35" s="408">
        <f>VLOOKUP(CD35,'Rural 80'!$A$11:$BS$488,48,FALSE)</f>
        <v>6</v>
      </c>
      <c r="CF35" s="408">
        <f t="array" ref="CF35">INDEX(CE$1:CE$55,MATCH(SMALL(COUNTIF(CE$1:CE$55,"&lt;"&amp;CE$1:CE$55),ROW(CE35:CF35)),COUNTIF(CE$1:CE$55,"&lt;"&amp;CE$1:CE$55),0))</f>
        <v>35</v>
      </c>
      <c r="CG35" s="408" t="str">
        <f t="array" ref="CG35">INDEX(CD$1:CD$55,SMALL(IF(CE$1:CE$55=CF35,ROW(CE$1:CE$55)),COUNTIF(CF$1:CF35,CF35)),1)</f>
        <v>Torridge</v>
      </c>
      <c r="CH35" s="408">
        <f t="shared" si="20"/>
        <v>35</v>
      </c>
      <c r="CI35" s="408" t="str">
        <f t="shared" si="21"/>
        <v>Torridge</v>
      </c>
      <c r="CL35" s="409" t="s">
        <v>221</v>
      </c>
      <c r="CM35" s="408">
        <f>VLOOKUP(CL35,'Rural 80'!$A$11:$BS$488,52,FALSE)</f>
        <v>24</v>
      </c>
      <c r="CN35" s="408">
        <f t="array" ref="CN35">INDEX(CM$1:CM$55,MATCH(SMALL(COUNTIF(CM$1:CM$55,"&lt;"&amp;CM$1:CM$55),ROW(CM35:CN35)),COUNTIF(CM$1:CM$55,"&lt;"&amp;CM$1:CM$55),0))</f>
        <v>35</v>
      </c>
      <c r="CO35" s="408" t="str">
        <f t="array" ref="CO35">INDEX(CL$1:CL$55,SMALL(IF(CM$1:CM$55=CN35,ROW(CM$1:CM$55)),COUNTIF(CN$1:CN35,CN35)),1)</f>
        <v>North Kesteven</v>
      </c>
      <c r="CP35" s="408">
        <f t="shared" si="22"/>
        <v>35</v>
      </c>
      <c r="CQ35" s="408" t="str">
        <f t="shared" si="23"/>
        <v>North Kesteven</v>
      </c>
      <c r="CT35" s="409" t="s">
        <v>221</v>
      </c>
      <c r="CU35" s="408" t="str">
        <f>VLOOKUP(CT35,'Rural 80'!$A$11:$BS$488,56,FALSE)</f>
        <v>9999</v>
      </c>
      <c r="CV35" s="408" t="str">
        <f t="array" ref="CV35">INDEX(CU$1:CU$55,MATCH(SMALL(COUNTIF(CU$1:CU$55,"&lt;"&amp;CU$1:CU$55),ROW(CU35:CV35)),COUNTIF(CU$1:CU$55,"&lt;"&amp;CU$1:CU$55),0))</f>
        <v>9999</v>
      </c>
      <c r="CW35" s="408" t="str">
        <f t="array" ref="CW35">INDEX(CT$1:CT$55,SMALL(IF(CU$1:CU$55=CV35,ROW(CU$1:CU$55)),COUNTIF(CV$1:CV35,CV35)),1)</f>
        <v>Ryedale</v>
      </c>
      <c r="CX35" s="408" t="str">
        <f t="shared" si="24"/>
        <v>no data</v>
      </c>
      <c r="CY35" s="408" t="str">
        <f t="shared" si="25"/>
        <v>Ryedale</v>
      </c>
      <c r="DB35" s="409" t="s">
        <v>221</v>
      </c>
      <c r="DC35" s="408" t="str">
        <f>VLOOKUP(DB35,'Rural 80'!$A$11:$BS$488,60,FALSE)</f>
        <v>9999</v>
      </c>
      <c r="DD35" s="408" t="str">
        <f t="array" ref="DD35">INDEX(DC$1:DC$55,MATCH(SMALL(COUNTIF(DC$1:DC$55,"&lt;"&amp;DC$1:DC$55),ROW(DC35:DD35)),COUNTIF(DC$1:DC$55,"&lt;"&amp;DC$1:DC$55),0))</f>
        <v>9999</v>
      </c>
      <c r="DE35" s="408" t="str">
        <f t="array" ref="DE35">INDEX(DB$1:DB$55,SMALL(IF(DC$1:DC$55=DD35,ROW(DC$1:DC$55)),COUNTIF(DD$1:DD35,DD35)),1)</f>
        <v>Ryedale</v>
      </c>
      <c r="DF35" s="408" t="str">
        <f t="shared" si="26"/>
        <v>no data</v>
      </c>
      <c r="DG35" s="408" t="str">
        <f t="shared" si="27"/>
        <v>Ryedale</v>
      </c>
      <c r="DJ35" s="409" t="s">
        <v>221</v>
      </c>
      <c r="DK35" s="408" t="str">
        <f>VLOOKUP(DJ35,'Rural 80'!$A$11:$BS$488,64,FALSE)</f>
        <v>9999</v>
      </c>
      <c r="DL35" s="408" t="str">
        <f t="array" ref="DL35">INDEX(DK$1:DK$55,MATCH(SMALL(COUNTIF(DK$1:DK$55,"&lt;"&amp;DK$1:DK$55),ROW(DK35:DL35)),COUNTIF(DK$1:DK$55,"&lt;"&amp;DK$1:DK$55),0))</f>
        <v>9999</v>
      </c>
      <c r="DM35" s="408" t="str">
        <f t="array" ref="DM35">INDEX(DJ$1:DJ$55,SMALL(IF(DK$1:DK$55=DL35,ROW(DK$1:DK$55)),COUNTIF(DL$1:DL35,DL35)),1)</f>
        <v>Ryedale</v>
      </c>
      <c r="DN35" s="408" t="str">
        <f t="shared" si="28"/>
        <v>no data</v>
      </c>
      <c r="DO35" s="408" t="str">
        <f t="shared" si="29"/>
        <v>Ryedale</v>
      </c>
      <c r="DR35" s="409" t="s">
        <v>221</v>
      </c>
      <c r="DS35" s="408" t="str">
        <f>VLOOKUP(DR35,'Rural 80'!$A$11:$BS$488,68,FALSE)</f>
        <v>9999</v>
      </c>
      <c r="DT35" s="408" t="str">
        <f t="array" ref="DT35">INDEX(DS$1:DS$55,MATCH(SMALL(COUNTIF(DS$1:DS$55,"&lt;"&amp;DS$1:DS$55),ROW(DS35:DT35)),COUNTIF(DS$1:DS$55,"&lt;"&amp;DS$1:DS$55),0))</f>
        <v>9999</v>
      </c>
      <c r="DU35" s="408" t="str">
        <f t="array" ref="DU35">INDEX(DR$1:DR$55,SMALL(IF(DS$1:DS$55=DT35,ROW(DS$1:DS$55)),COUNTIF(DT$1:DT35,DT35)),1)</f>
        <v>Ryedale</v>
      </c>
      <c r="DV35" s="408" t="str">
        <f t="shared" si="30"/>
        <v>no data</v>
      </c>
      <c r="DW35" s="408" t="str">
        <f t="shared" si="31"/>
        <v>Ryedale</v>
      </c>
    </row>
    <row r="36" spans="2:127" x14ac:dyDescent="0.25">
      <c r="B36" s="409" t="s">
        <v>227</v>
      </c>
      <c r="C36" s="408">
        <f>VLOOKUP(B36,'Rural 80'!$A$11:$BS$488,8,FALSE)</f>
        <v>17</v>
      </c>
      <c r="D36" s="408">
        <f t="array" ref="D36">INDEX(C$1:C$55,MATCH(SMALL(COUNTIF(C$1:C$55,"&lt;"&amp;C$1:C$55),ROW(C36:D36)),COUNTIF(C$1:C$55,"&lt;"&amp;C$1:C$55),0))</f>
        <v>36</v>
      </c>
      <c r="E36" s="408" t="str">
        <f t="array" ref="E36">INDEX(B$1:B$55,SMALL(IF(C$1:C$55=D36,ROW(C$1:C$55)),COUNTIF(D$1:D36,D36)),1)</f>
        <v>Mid Sussex</v>
      </c>
      <c r="F36" s="408">
        <f t="shared" si="0"/>
        <v>36</v>
      </c>
      <c r="G36" s="408" t="str">
        <f t="shared" si="1"/>
        <v>Mid Sussex</v>
      </c>
      <c r="J36" s="409" t="s">
        <v>227</v>
      </c>
      <c r="K36" s="408">
        <f>VLOOKUP(J36,'Rural 80'!$A$11:$BS$488,12,FALSE)</f>
        <v>13</v>
      </c>
      <c r="L36" s="408">
        <f t="array" ref="L36">INDEX(K$1:K$55,MATCH(SMALL(COUNTIF(K$1:K$55,"&lt;"&amp;K$1:K$55),ROW(K36:L36)),COUNTIF(K$1:K$55,"&lt;"&amp;K$1:K$55),0))</f>
        <v>36</v>
      </c>
      <c r="M36" s="408" t="str">
        <f t="array" ref="M36">INDEX(J$1:J$55,SMALL(IF(K$1:K$55=L36,ROW(K$1:K$55)),COUNTIF(L$1:L36,L36)),1)</f>
        <v>Breckland</v>
      </c>
      <c r="N36" s="408">
        <f t="shared" si="2"/>
        <v>36</v>
      </c>
      <c r="O36" s="408" t="str">
        <f t="shared" si="3"/>
        <v>Breckland</v>
      </c>
      <c r="R36" s="409" t="s">
        <v>227</v>
      </c>
      <c r="S36" s="408">
        <f>VLOOKUP(R36,'Rural 80'!$A$11:$BS$488,16,FALSE)</f>
        <v>11</v>
      </c>
      <c r="T36" s="408">
        <f t="array" ref="T36">INDEX(S$1:S$55,MATCH(SMALL(COUNTIF(S$1:S$55,"&lt;"&amp;S$1:S$55),ROW(S36:T36)),COUNTIF(S$1:S$55,"&lt;"&amp;S$1:S$55),0))</f>
        <v>36</v>
      </c>
      <c r="U36" s="408" t="str">
        <f t="array" ref="U36">INDEX(R$1:R$55,SMALL(IF(S$1:S$55=T36,ROW(S$1:S$55)),COUNTIF(T$1:T36,T36)),1)</f>
        <v>North Norfolk</v>
      </c>
      <c r="V36" s="408">
        <f t="shared" si="4"/>
        <v>36</v>
      </c>
      <c r="W36" s="408" t="str">
        <f t="shared" si="5"/>
        <v>North Norfolk</v>
      </c>
      <c r="Z36" s="409" t="s">
        <v>227</v>
      </c>
      <c r="AA36" s="408">
        <f>VLOOKUP(Z36,'Rural 80'!$A$11:$BS$488,20,FALSE)</f>
        <v>29</v>
      </c>
      <c r="AB36" s="408">
        <f t="array" ref="AB36">INDEX(AA$1:AA$55,MATCH(SMALL(COUNTIF(AA$1:AA$55,"&lt;"&amp;AA$1:AA$55),ROW(AA36:AB36)),COUNTIF(AA$1:AA$55,"&lt;"&amp;AA$1:AA$55),0))</f>
        <v>36</v>
      </c>
      <c r="AC36" s="408" t="str">
        <f t="array" ref="AC36">INDEX(Z$1:Z$55,SMALL(IF(AA$1:AA$55=AB36,ROW(AA$1:AA$55)),COUNTIF(AB$1:AB36,AB36)),1)</f>
        <v>Cornwall</v>
      </c>
      <c r="AD36" s="408">
        <f t="shared" si="6"/>
        <v>36</v>
      </c>
      <c r="AE36" s="408" t="str">
        <f t="shared" si="7"/>
        <v>Cornwall</v>
      </c>
      <c r="AH36" s="409" t="s">
        <v>227</v>
      </c>
      <c r="AI36" s="408">
        <f>VLOOKUP(AH36,'Rural 80'!$A$11:$BS$488,24,FALSE)</f>
        <v>21</v>
      </c>
      <c r="AJ36" s="408">
        <f t="array" ref="AJ36">INDEX(AI$1:AI$55,MATCH(SMALL(COUNTIF(AI$1:AI$55,"&lt;"&amp;AI$1:AI$55),ROW(AI36:AJ36)),COUNTIF(AI$1:AI$55,"&lt;"&amp;AI$1:AI$55),0))</f>
        <v>36</v>
      </c>
      <c r="AK36" s="408" t="str">
        <f t="array" ref="AK36">INDEX(AH$1:AH$55,SMALL(IF(AI$1:AI$55=AJ36,ROW(AI$1:AI$55)),COUNTIF(AJ$1:AJ36,AJ36)),1)</f>
        <v>South Oxfordshire</v>
      </c>
      <c r="AL36" s="408">
        <f t="shared" si="8"/>
        <v>36</v>
      </c>
      <c r="AM36" s="408" t="str">
        <f t="shared" si="9"/>
        <v>South Oxfordshire</v>
      </c>
      <c r="AP36" s="409" t="s">
        <v>227</v>
      </c>
      <c r="AQ36" s="408">
        <f>VLOOKUP(AP36,'Rural 80'!$A$11:$BS$488,28,FALSE)</f>
        <v>8</v>
      </c>
      <c r="AR36" s="408">
        <f t="array" ref="AR36">INDEX(AQ$1:AQ$55,MATCH(SMALL(COUNTIF(AQ$1:AQ$55,"&lt;"&amp;AQ$1:AQ$55),ROW(AQ36:AR36)),COUNTIF(AQ$1:AQ$55,"&lt;"&amp;AQ$1:AQ$55),0))</f>
        <v>36</v>
      </c>
      <c r="AS36" s="408" t="str">
        <f t="array" ref="AS36">INDEX(AP$1:AP$55,SMALL(IF(AQ$1:AQ$55=AR36,ROW(AQ$1:AQ$55)),COUNTIF(AR$1:AR36,AR36)),1)</f>
        <v>South Oxfordshire</v>
      </c>
      <c r="AT36" s="408">
        <f t="shared" si="10"/>
        <v>36</v>
      </c>
      <c r="AU36" s="408" t="str">
        <f t="shared" si="11"/>
        <v>South Oxfordshire</v>
      </c>
      <c r="AX36" s="409" t="s">
        <v>227</v>
      </c>
      <c r="AY36" s="408">
        <f>VLOOKUP(AX36,'Rural 80'!$A$11:$BS$488,32,FALSE)</f>
        <v>12</v>
      </c>
      <c r="AZ36" s="408">
        <f t="array" ref="AZ36">INDEX(AY$1:AY$55,MATCH(SMALL(COUNTIF(AY$1:AY$55,"&lt;"&amp;AY$1:AY$55),ROW(AY36:AZ36)),COUNTIF(AY$1:AY$55,"&lt;"&amp;AY$1:AY$55),0))</f>
        <v>36</v>
      </c>
      <c r="BA36" s="408" t="str">
        <f t="array" ref="BA36">INDEX(AX$1:AX$55,SMALL(IF(AY$1:AY$55=AZ36,ROW(AY$1:AY$55)),COUNTIF(AZ$1:AZ36,AZ36)),1)</f>
        <v>Uttlesford</v>
      </c>
      <c r="BB36" s="408">
        <f t="shared" si="12"/>
        <v>36</v>
      </c>
      <c r="BC36" s="408" t="str">
        <f t="shared" si="13"/>
        <v>Uttlesford</v>
      </c>
      <c r="BF36" s="409" t="s">
        <v>227</v>
      </c>
      <c r="BG36" s="408">
        <f>VLOOKUP(BF36,'Rural 80'!$A$11:$BS$488,36,FALSE)</f>
        <v>19</v>
      </c>
      <c r="BH36" s="408">
        <f t="array" ref="BH36">INDEX(BG$1:BG$55,MATCH(SMALL(COUNTIF(BG$1:BG$55,"&lt;"&amp;BG$1:BG$55),ROW(BG36:BH36)),COUNTIF(BG$1:BG$55,"&lt;"&amp;BG$1:BG$55),0))</f>
        <v>36</v>
      </c>
      <c r="BI36" s="408" t="str">
        <f t="array" ref="BI36">INDEX(BF$1:BF$55,SMALL(IF(BG$1:BG$55=BH36,ROW(BG$1:BG$55)),COUNTIF(BH$1:BH36,BH36)),1)</f>
        <v>Cornwall</v>
      </c>
      <c r="BJ36" s="408">
        <f t="shared" si="14"/>
        <v>36</v>
      </c>
      <c r="BK36" s="408" t="str">
        <f t="shared" si="15"/>
        <v>Cornwall</v>
      </c>
      <c r="BN36" s="409" t="s">
        <v>227</v>
      </c>
      <c r="BO36" s="408">
        <f>VLOOKUP(BN36,'Rural 80'!$A$11:$BS$488,40,FALSE)</f>
        <v>23</v>
      </c>
      <c r="BP36" s="408">
        <f t="array" ref="BP36">INDEX(BO$1:BO$55,MATCH(SMALL(COUNTIF(BO$1:BO$55,"&lt;"&amp;BO$1:BO$55),ROW(BO36:BP36)),COUNTIF(BO$1:BO$55,"&lt;"&amp;BO$1:BO$55),0))</f>
        <v>36</v>
      </c>
      <c r="BQ36" s="408" t="str">
        <f t="array" ref="BQ36">INDEX(BN$1:BN$55,SMALL(IF(BO$1:BO$55=BP36,ROW(BO$1:BO$55)),COUNTIF(BP$1:BP36,BP36)),1)</f>
        <v>East Lindsey</v>
      </c>
      <c r="BR36" s="408">
        <f t="shared" si="16"/>
        <v>36</v>
      </c>
      <c r="BS36" s="408" t="str">
        <f t="shared" si="17"/>
        <v>East Lindsey</v>
      </c>
      <c r="BV36" s="409" t="s">
        <v>227</v>
      </c>
      <c r="BW36" s="408">
        <f>VLOOKUP(BV36,'Rural 80'!$A$11:$BS$488,44,FALSE)</f>
        <v>26</v>
      </c>
      <c r="BX36" s="408">
        <f t="array" ref="BX36">INDEX(BW$1:BW$55,MATCH(SMALL(COUNTIF(BW$1:BW$55,"&lt;"&amp;BW$1:BW$55),ROW(BW36:BX36)),COUNTIF(BW$1:BW$55,"&lt;"&amp;BW$1:BW$55),0))</f>
        <v>36</v>
      </c>
      <c r="BY36" s="408" t="str">
        <f t="array" ref="BY36">INDEX(BV$1:BV$55,SMALL(IF(BW$1:BW$55=BX36,ROW(BW$1:BW$55)),COUNTIF(BX$1:BX36,BX36)),1)</f>
        <v>West Oxfordshire</v>
      </c>
      <c r="BZ36" s="408">
        <f t="shared" si="18"/>
        <v>36</v>
      </c>
      <c r="CA36" s="408" t="str">
        <f t="shared" si="19"/>
        <v>West Oxfordshire</v>
      </c>
      <c r="CD36" s="409" t="s">
        <v>227</v>
      </c>
      <c r="CE36" s="408">
        <f>VLOOKUP(CD36,'Rural 80'!$A$11:$BS$488,48,FALSE)</f>
        <v>22</v>
      </c>
      <c r="CF36" s="408">
        <f t="array" ref="CF36">INDEX(CE$1:CE$55,MATCH(SMALL(COUNTIF(CE$1:CE$55,"&lt;"&amp;CE$1:CE$55),ROW(CE36:CF36)),COUNTIF(CE$1:CE$55,"&lt;"&amp;CE$1:CE$55),0))</f>
        <v>36</v>
      </c>
      <c r="CG36" s="408" t="str">
        <f t="array" ref="CG36">INDEX(CD$1:CD$55,SMALL(IF(CE$1:CE$55=CF36,ROW(CE$1:CE$55)),COUNTIF(CF$1:CF36,CF36)),1)</f>
        <v>East Cambridgeshire</v>
      </c>
      <c r="CH36" s="408">
        <f t="shared" si="20"/>
        <v>36</v>
      </c>
      <c r="CI36" s="408" t="str">
        <f t="shared" si="21"/>
        <v>East Cambridgeshire</v>
      </c>
      <c r="CL36" s="409" t="s">
        <v>227</v>
      </c>
      <c r="CM36" s="408">
        <f>VLOOKUP(CL36,'Rural 80'!$A$11:$BS$488,52,FALSE)</f>
        <v>39</v>
      </c>
      <c r="CN36" s="408">
        <f t="array" ref="CN36">INDEX(CM$1:CM$55,MATCH(SMALL(COUNTIF(CM$1:CM$55,"&lt;"&amp;CM$1:CM$55),ROW(CM36:CN36)),COUNTIF(CM$1:CM$55,"&lt;"&amp;CM$1:CM$55),0))</f>
        <v>36</v>
      </c>
      <c r="CO36" s="408" t="str">
        <f t="array" ref="CO36">INDEX(CL$1:CL$55,SMALL(IF(CM$1:CM$55=CN36,ROW(CM$1:CM$55)),COUNTIF(CN$1:CN36,CN36)),1)</f>
        <v>Purbeck</v>
      </c>
      <c r="CP36" s="408">
        <f t="shared" si="22"/>
        <v>36</v>
      </c>
      <c r="CQ36" s="408" t="str">
        <f t="shared" si="23"/>
        <v>Purbeck</v>
      </c>
      <c r="CT36" s="409" t="s">
        <v>227</v>
      </c>
      <c r="CU36" s="408" t="str">
        <f>VLOOKUP(CT36,'Rural 80'!$A$11:$BS$488,56,FALSE)</f>
        <v>9999</v>
      </c>
      <c r="CV36" s="408" t="str">
        <f t="array" ref="CV36">INDEX(CU$1:CU$55,MATCH(SMALL(COUNTIF(CU$1:CU$55,"&lt;"&amp;CU$1:CU$55),ROW(CU36:CV36)),COUNTIF(CU$1:CU$55,"&lt;"&amp;CU$1:CU$55),0))</f>
        <v>9999</v>
      </c>
      <c r="CW36" s="408" t="str">
        <f t="array" ref="CW36">INDEX(CT$1:CT$55,SMALL(IF(CU$1:CU$55=CV36,ROW(CU$1:CU$55)),COUNTIF(CV$1:CV36,CV36)),1)</f>
        <v>Selby</v>
      </c>
      <c r="CX36" s="408" t="str">
        <f t="shared" si="24"/>
        <v>no data</v>
      </c>
      <c r="CY36" s="408" t="str">
        <f t="shared" si="25"/>
        <v>Selby</v>
      </c>
      <c r="DB36" s="409" t="s">
        <v>227</v>
      </c>
      <c r="DC36" s="408" t="str">
        <f>VLOOKUP(DB36,'Rural 80'!$A$11:$BS$488,60,FALSE)</f>
        <v>9999</v>
      </c>
      <c r="DD36" s="408" t="str">
        <f t="array" ref="DD36">INDEX(DC$1:DC$55,MATCH(SMALL(COUNTIF(DC$1:DC$55,"&lt;"&amp;DC$1:DC$55),ROW(DC36:DD36)),COUNTIF(DC$1:DC$55,"&lt;"&amp;DC$1:DC$55),0))</f>
        <v>9999</v>
      </c>
      <c r="DE36" s="408" t="str">
        <f t="array" ref="DE36">INDEX(DB$1:DB$55,SMALL(IF(DC$1:DC$55=DD36,ROW(DC$1:DC$55)),COUNTIF(DD$1:DD36,DD36)),1)</f>
        <v>Selby</v>
      </c>
      <c r="DF36" s="408" t="str">
        <f t="shared" si="26"/>
        <v>no data</v>
      </c>
      <c r="DG36" s="408" t="str">
        <f t="shared" si="27"/>
        <v>Selby</v>
      </c>
      <c r="DJ36" s="409" t="s">
        <v>227</v>
      </c>
      <c r="DK36" s="408" t="str">
        <f>VLOOKUP(DJ36,'Rural 80'!$A$11:$BS$488,64,FALSE)</f>
        <v>9999</v>
      </c>
      <c r="DL36" s="408" t="str">
        <f t="array" ref="DL36">INDEX(DK$1:DK$55,MATCH(SMALL(COUNTIF(DK$1:DK$55,"&lt;"&amp;DK$1:DK$55),ROW(DK36:DL36)),COUNTIF(DK$1:DK$55,"&lt;"&amp;DK$1:DK$55),0))</f>
        <v>9999</v>
      </c>
      <c r="DM36" s="408" t="str">
        <f t="array" ref="DM36">INDEX(DJ$1:DJ$55,SMALL(IF(DK$1:DK$55=DL36,ROW(DK$1:DK$55)),COUNTIF(DL$1:DL36,DL36)),1)</f>
        <v>Selby</v>
      </c>
      <c r="DN36" s="408" t="str">
        <f t="shared" si="28"/>
        <v>no data</v>
      </c>
      <c r="DO36" s="408" t="str">
        <f t="shared" si="29"/>
        <v>Selby</v>
      </c>
      <c r="DR36" s="409" t="s">
        <v>227</v>
      </c>
      <c r="DS36" s="408" t="str">
        <f>VLOOKUP(DR36,'Rural 80'!$A$11:$BS$488,68,FALSE)</f>
        <v>9999</v>
      </c>
      <c r="DT36" s="408" t="str">
        <f t="array" ref="DT36">INDEX(DS$1:DS$55,MATCH(SMALL(COUNTIF(DS$1:DS$55,"&lt;"&amp;DS$1:DS$55),ROW(DS36:DT36)),COUNTIF(DS$1:DS$55,"&lt;"&amp;DS$1:DS$55),0))</f>
        <v>9999</v>
      </c>
      <c r="DU36" s="408" t="str">
        <f t="array" ref="DU36">INDEX(DR$1:DR$55,SMALL(IF(DS$1:DS$55=DT36,ROW(DS$1:DS$55)),COUNTIF(DT$1:DT36,DT36)),1)</f>
        <v>Selby</v>
      </c>
      <c r="DV36" s="408" t="str">
        <f t="shared" si="30"/>
        <v>no data</v>
      </c>
      <c r="DW36" s="408" t="str">
        <f t="shared" si="31"/>
        <v>Selby</v>
      </c>
    </row>
    <row r="37" spans="2:127" x14ac:dyDescent="0.25">
      <c r="B37" s="409" t="s">
        <v>234</v>
      </c>
      <c r="C37" s="408">
        <f>VLOOKUP(B37,'Rural 80'!$A$11:$BS$488,8,FALSE)</f>
        <v>46</v>
      </c>
      <c r="D37" s="408">
        <f t="array" ref="D37">INDEX(C$1:C$55,MATCH(SMALL(COUNTIF(C$1:C$55,"&lt;"&amp;C$1:C$55),ROW(C37:D37)),COUNTIF(C$1:C$55,"&lt;"&amp;C$1:C$55),0))</f>
        <v>37</v>
      </c>
      <c r="E37" s="408" t="str">
        <f t="array" ref="E37">INDEX(B$1:B$55,SMALL(IF(C$1:C$55=D37,ROW(C$1:C$55)),COUNTIF(D$1:D37,D37)),1)</f>
        <v>South Oxfordshire</v>
      </c>
      <c r="F37" s="408">
        <f t="shared" si="0"/>
        <v>37</v>
      </c>
      <c r="G37" s="408" t="str">
        <f t="shared" si="1"/>
        <v>South Oxfordshire</v>
      </c>
      <c r="J37" s="409" t="s">
        <v>234</v>
      </c>
      <c r="K37" s="408">
        <f>VLOOKUP(J37,'Rural 80'!$A$11:$BS$488,12,FALSE)</f>
        <v>48</v>
      </c>
      <c r="L37" s="408">
        <f t="array" ref="L37">INDEX(K$1:K$55,MATCH(SMALL(COUNTIF(K$1:K$55,"&lt;"&amp;K$1:K$55),ROW(K37:L37)),COUNTIF(K$1:K$55,"&lt;"&amp;K$1:K$55),0))</f>
        <v>37</v>
      </c>
      <c r="M37" s="408" t="str">
        <f t="array" ref="M37">INDEX(J$1:J$55,SMALL(IF(K$1:K$55=L37,ROW(K$1:K$55)),COUNTIF(L$1:L37,L37)),1)</f>
        <v>South Oxfordshire</v>
      </c>
      <c r="N37" s="408">
        <f t="shared" si="2"/>
        <v>37</v>
      </c>
      <c r="O37" s="408" t="str">
        <f t="shared" si="3"/>
        <v>South Oxfordshire</v>
      </c>
      <c r="R37" s="409" t="s">
        <v>234</v>
      </c>
      <c r="S37" s="408">
        <f>VLOOKUP(R37,'Rural 80'!$A$11:$BS$488,16,FALSE)</f>
        <v>47</v>
      </c>
      <c r="T37" s="408">
        <f t="array" ref="T37">INDEX(S$1:S$55,MATCH(SMALL(COUNTIF(S$1:S$55,"&lt;"&amp;S$1:S$55),ROW(S37:T37)),COUNTIF(S$1:S$55,"&lt;"&amp;S$1:S$55),0))</f>
        <v>37</v>
      </c>
      <c r="U37" s="408" t="str">
        <f t="array" ref="U37">INDEX(R$1:R$55,SMALL(IF(S$1:S$55=T37,ROW(S$1:S$55)),COUNTIF(T$1:T37,T37)),1)</f>
        <v>Daventry</v>
      </c>
      <c r="V37" s="408">
        <f t="shared" si="4"/>
        <v>37</v>
      </c>
      <c r="W37" s="408" t="str">
        <f t="shared" si="5"/>
        <v>Daventry</v>
      </c>
      <c r="Z37" s="409" t="s">
        <v>234</v>
      </c>
      <c r="AA37" s="408">
        <f>VLOOKUP(Z37,'Rural 80'!$A$11:$BS$488,20,FALSE)</f>
        <v>50</v>
      </c>
      <c r="AB37" s="408">
        <f t="array" ref="AB37">INDEX(AA$1:AA$55,MATCH(SMALL(COUNTIF(AA$1:AA$55,"&lt;"&amp;AA$1:AA$55),ROW(AA37:AB37)),COUNTIF(AA$1:AA$55,"&lt;"&amp;AA$1:AA$55),0))</f>
        <v>37</v>
      </c>
      <c r="AC37" s="408" t="str">
        <f t="array" ref="AC37">INDEX(Z$1:Z$55,SMALL(IF(AA$1:AA$55=AB37,ROW(AA$1:AA$55)),COUNTIF(AB$1:AB37,AB37)),1)</f>
        <v>South Oxfordshire</v>
      </c>
      <c r="AD37" s="408">
        <f t="shared" si="6"/>
        <v>37</v>
      </c>
      <c r="AE37" s="408" t="str">
        <f t="shared" si="7"/>
        <v>South Oxfordshire</v>
      </c>
      <c r="AH37" s="409" t="s">
        <v>234</v>
      </c>
      <c r="AI37" s="408">
        <f>VLOOKUP(AH37,'Rural 80'!$A$11:$BS$488,24,FALSE)</f>
        <v>39</v>
      </c>
      <c r="AJ37" s="408">
        <f t="array" ref="AJ37">INDEX(AI$1:AI$55,MATCH(SMALL(COUNTIF(AI$1:AI$55,"&lt;"&amp;AI$1:AI$55),ROW(AI37:AJ37)),COUNTIF(AI$1:AI$55,"&lt;"&amp;AI$1:AI$55),0))</f>
        <v>37</v>
      </c>
      <c r="AK37" s="408" t="str">
        <f t="array" ref="AK37">INDEX(AH$1:AH$55,SMALL(IF(AI$1:AI$55=AJ37,ROW(AI$1:AI$55)),COUNTIF(AJ$1:AJ37,AJ37)),1)</f>
        <v>Uttlesford</v>
      </c>
      <c r="AL37" s="408">
        <f t="shared" si="8"/>
        <v>37</v>
      </c>
      <c r="AM37" s="408" t="str">
        <f t="shared" si="9"/>
        <v>Uttlesford</v>
      </c>
      <c r="AP37" s="409" t="s">
        <v>234</v>
      </c>
      <c r="AQ37" s="408">
        <f>VLOOKUP(AP37,'Rural 80'!$A$11:$BS$488,28,FALSE)</f>
        <v>45</v>
      </c>
      <c r="AR37" s="408">
        <f t="array" ref="AR37">INDEX(AQ$1:AQ$55,MATCH(SMALL(COUNTIF(AQ$1:AQ$55,"&lt;"&amp;AQ$1:AQ$55),ROW(AQ37:AR37)),COUNTIF(AQ$1:AQ$55,"&lt;"&amp;AQ$1:AQ$55),0))</f>
        <v>37</v>
      </c>
      <c r="AS37" s="408" t="str">
        <f t="array" ref="AS37">INDEX(AP$1:AP$55,SMALL(IF(AQ$1:AQ$55=AR37,ROW(AQ$1:AQ$55)),COUNTIF(AR$1:AR37,AR37)),1)</f>
        <v>Copeland</v>
      </c>
      <c r="AT37" s="408">
        <f t="shared" si="10"/>
        <v>37</v>
      </c>
      <c r="AU37" s="408" t="str">
        <f t="shared" si="11"/>
        <v>Copeland</v>
      </c>
      <c r="AX37" s="409" t="s">
        <v>234</v>
      </c>
      <c r="AY37" s="408">
        <f>VLOOKUP(AX37,'Rural 80'!$A$11:$BS$488,32,FALSE)</f>
        <v>43</v>
      </c>
      <c r="AZ37" s="408">
        <f t="array" ref="AZ37">INDEX(AY$1:AY$55,MATCH(SMALL(COUNTIF(AY$1:AY$55,"&lt;"&amp;AY$1:AY$55),ROW(AY37:AZ37)),COUNTIF(AY$1:AY$55,"&lt;"&amp;AY$1:AY$55),0))</f>
        <v>37</v>
      </c>
      <c r="BA37" s="408" t="str">
        <f t="array" ref="BA37">INDEX(AX$1:AX$55,SMALL(IF(AY$1:AY$55=AZ37,ROW(AY$1:AY$55)),COUNTIF(AZ$1:AZ37,AZ37)),1)</f>
        <v>Huntingdonshire</v>
      </c>
      <c r="BB37" s="408">
        <f t="shared" si="12"/>
        <v>37</v>
      </c>
      <c r="BC37" s="408" t="str">
        <f t="shared" si="13"/>
        <v>Huntingdonshire</v>
      </c>
      <c r="BF37" s="409" t="s">
        <v>234</v>
      </c>
      <c r="BG37" s="408">
        <f>VLOOKUP(BF37,'Rural 80'!$A$11:$BS$488,36,FALSE)</f>
        <v>45</v>
      </c>
      <c r="BH37" s="408">
        <f t="array" ref="BH37">INDEX(BG$1:BG$55,MATCH(SMALL(COUNTIF(BG$1:BG$55,"&lt;"&amp;BG$1:BG$55),ROW(BG37:BH37)),COUNTIF(BG$1:BG$55,"&lt;"&amp;BG$1:BG$55),0))</f>
        <v>37</v>
      </c>
      <c r="BI37" s="408" t="str">
        <f t="array" ref="BI37">INDEX(BF$1:BF$55,SMALL(IF(BG$1:BG$55=BH37,ROW(BG$1:BG$55)),COUNTIF(BH$1:BH37,BH37)),1)</f>
        <v>Mid Sussex</v>
      </c>
      <c r="BJ37" s="408">
        <f t="shared" si="14"/>
        <v>37</v>
      </c>
      <c r="BK37" s="408" t="str">
        <f t="shared" si="15"/>
        <v>Mid Sussex</v>
      </c>
      <c r="BN37" s="409" t="s">
        <v>234</v>
      </c>
      <c r="BO37" s="408">
        <f>VLOOKUP(BN37,'Rural 80'!$A$11:$BS$488,40,FALSE)</f>
        <v>51</v>
      </c>
      <c r="BP37" s="408">
        <f t="array" ref="BP37">INDEX(BO$1:BO$55,MATCH(SMALL(COUNTIF(BO$1:BO$55,"&lt;"&amp;BO$1:BO$55),ROW(BO37:BP37)),COUNTIF(BO$1:BO$55,"&lt;"&amp;BO$1:BO$55),0))</f>
        <v>37</v>
      </c>
      <c r="BQ37" s="408" t="str">
        <f t="array" ref="BQ37">INDEX(BN$1:BN$55,SMALL(IF(BO$1:BO$55=BP37,ROW(BO$1:BO$55)),COUNTIF(BP$1:BP37,BP37)),1)</f>
        <v>Wychavon</v>
      </c>
      <c r="BR37" s="408">
        <f t="shared" si="16"/>
        <v>37</v>
      </c>
      <c r="BS37" s="408" t="str">
        <f t="shared" si="17"/>
        <v>Wychavon</v>
      </c>
      <c r="BV37" s="409" t="s">
        <v>234</v>
      </c>
      <c r="BW37" s="408">
        <f>VLOOKUP(BV37,'Rural 80'!$A$11:$BS$488,44,FALSE)</f>
        <v>49</v>
      </c>
      <c r="BX37" s="408">
        <f t="array" ref="BX37">INDEX(BW$1:BW$55,MATCH(SMALL(COUNTIF(BW$1:BW$55,"&lt;"&amp;BW$1:BW$55),ROW(BW37:BX37)),COUNTIF(BW$1:BW$55,"&lt;"&amp;BW$1:BW$55),0))</f>
        <v>37</v>
      </c>
      <c r="BY37" s="408" t="str">
        <f t="array" ref="BY37">INDEX(BV$1:BV$55,SMALL(IF(BW$1:BW$55=BX37,ROW(BW$1:BW$55)),COUNTIF(BX$1:BX37,BX37)),1)</f>
        <v>Wychavon</v>
      </c>
      <c r="BZ37" s="408">
        <f t="shared" si="18"/>
        <v>37</v>
      </c>
      <c r="CA37" s="408" t="str">
        <f t="shared" si="19"/>
        <v>Wychavon</v>
      </c>
      <c r="CD37" s="409" t="s">
        <v>234</v>
      </c>
      <c r="CE37" s="408">
        <f>VLOOKUP(CD37,'Rural 80'!$A$11:$BS$488,48,FALSE)</f>
        <v>51</v>
      </c>
      <c r="CF37" s="408">
        <f t="array" ref="CF37">INDEX(CE$1:CE$55,MATCH(SMALL(COUNTIF(CE$1:CE$55,"&lt;"&amp;CE$1:CE$55),ROW(CE37:CF37)),COUNTIF(CE$1:CE$55,"&lt;"&amp;CE$1:CE$55),0))</f>
        <v>37</v>
      </c>
      <c r="CG37" s="408" t="str">
        <f t="array" ref="CG37">INDEX(CD$1:CD$55,SMALL(IF(CE$1:CE$55=CF37,ROW(CE$1:CE$55)),COUNTIF(CF$1:CF37,CF37)),1)</f>
        <v>Suffolk Coastal</v>
      </c>
      <c r="CH37" s="408">
        <f t="shared" si="20"/>
        <v>37</v>
      </c>
      <c r="CI37" s="408" t="str">
        <f t="shared" si="21"/>
        <v>Suffolk Coastal</v>
      </c>
      <c r="CL37" s="409" t="s">
        <v>234</v>
      </c>
      <c r="CM37" s="408">
        <f>VLOOKUP(CL37,'Rural 80'!$A$11:$BS$488,52,FALSE)</f>
        <v>52</v>
      </c>
      <c r="CN37" s="408">
        <f t="array" ref="CN37">INDEX(CM$1:CM$55,MATCH(SMALL(COUNTIF(CM$1:CM$55,"&lt;"&amp;CM$1:CM$55),ROW(CM37:CN37)),COUNTIF(CM$1:CM$55,"&lt;"&amp;CM$1:CM$55),0))</f>
        <v>37</v>
      </c>
      <c r="CO37" s="408" t="str">
        <f t="array" ref="CO37">INDEX(CL$1:CL$55,SMALL(IF(CM$1:CM$55=CN37,ROW(CM$1:CM$55)),COUNTIF(CN$1:CN37,CN37)),1)</f>
        <v>South Oxfordshire</v>
      </c>
      <c r="CP37" s="408">
        <f t="shared" si="22"/>
        <v>37</v>
      </c>
      <c r="CQ37" s="408" t="str">
        <f t="shared" si="23"/>
        <v>South Oxfordshire</v>
      </c>
      <c r="CT37" s="409" t="s">
        <v>234</v>
      </c>
      <c r="CU37" s="408" t="str">
        <f>VLOOKUP(CT37,'Rural 80'!$A$11:$BS$488,56,FALSE)</f>
        <v>9999</v>
      </c>
      <c r="CV37" s="408" t="str">
        <f t="array" ref="CV37">INDEX(CU$1:CU$55,MATCH(SMALL(COUNTIF(CU$1:CU$55,"&lt;"&amp;CU$1:CU$55),ROW(CU37:CV37)),COUNTIF(CU$1:CU$55,"&lt;"&amp;CU$1:CU$55),0))</f>
        <v>9999</v>
      </c>
      <c r="CW37" s="408" t="str">
        <f t="array" ref="CW37">INDEX(CT$1:CT$55,SMALL(IF(CU$1:CU$55=CV37,ROW(CU$1:CU$55)),COUNTIF(CV$1:CV37,CV37)),1)</f>
        <v>South Cambridgeshire</v>
      </c>
      <c r="CX37" s="408" t="str">
        <f t="shared" si="24"/>
        <v>no data</v>
      </c>
      <c r="CY37" s="408" t="str">
        <f t="shared" si="25"/>
        <v>South Cambridgeshire</v>
      </c>
      <c r="DB37" s="409" t="s">
        <v>234</v>
      </c>
      <c r="DC37" s="408" t="str">
        <f>VLOOKUP(DB37,'Rural 80'!$A$11:$BS$488,60,FALSE)</f>
        <v>9999</v>
      </c>
      <c r="DD37" s="408" t="str">
        <f t="array" ref="DD37">INDEX(DC$1:DC$55,MATCH(SMALL(COUNTIF(DC$1:DC$55,"&lt;"&amp;DC$1:DC$55),ROW(DC37:DD37)),COUNTIF(DC$1:DC$55,"&lt;"&amp;DC$1:DC$55),0))</f>
        <v>9999</v>
      </c>
      <c r="DE37" s="408" t="str">
        <f t="array" ref="DE37">INDEX(DB$1:DB$55,SMALL(IF(DC$1:DC$55=DD37,ROW(DC$1:DC$55)),COUNTIF(DD$1:DD37,DD37)),1)</f>
        <v>South Cambridgeshire</v>
      </c>
      <c r="DF37" s="408" t="str">
        <f t="shared" si="26"/>
        <v>no data</v>
      </c>
      <c r="DG37" s="408" t="str">
        <f t="shared" si="27"/>
        <v>South Cambridgeshire</v>
      </c>
      <c r="DJ37" s="409" t="s">
        <v>234</v>
      </c>
      <c r="DK37" s="408" t="str">
        <f>VLOOKUP(DJ37,'Rural 80'!$A$11:$BS$488,64,FALSE)</f>
        <v>9999</v>
      </c>
      <c r="DL37" s="408" t="str">
        <f t="array" ref="DL37">INDEX(DK$1:DK$55,MATCH(SMALL(COUNTIF(DK$1:DK$55,"&lt;"&amp;DK$1:DK$55),ROW(DK37:DL37)),COUNTIF(DK$1:DK$55,"&lt;"&amp;DK$1:DK$55),0))</f>
        <v>9999</v>
      </c>
      <c r="DM37" s="408" t="str">
        <f t="array" ref="DM37">INDEX(DJ$1:DJ$55,SMALL(IF(DK$1:DK$55=DL37,ROW(DK$1:DK$55)),COUNTIF(DL$1:DL37,DL37)),1)</f>
        <v>South Cambridgeshire</v>
      </c>
      <c r="DN37" s="408" t="str">
        <f t="shared" si="28"/>
        <v>no data</v>
      </c>
      <c r="DO37" s="408" t="str">
        <f t="shared" si="29"/>
        <v>South Cambridgeshire</v>
      </c>
      <c r="DR37" s="409" t="s">
        <v>234</v>
      </c>
      <c r="DS37" s="408" t="str">
        <f>VLOOKUP(DR37,'Rural 80'!$A$11:$BS$488,68,FALSE)</f>
        <v>9999</v>
      </c>
      <c r="DT37" s="408" t="str">
        <f t="array" ref="DT37">INDEX(DS$1:DS$55,MATCH(SMALL(COUNTIF(DS$1:DS$55,"&lt;"&amp;DS$1:DS$55),ROW(DS37:DT37)),COUNTIF(DS$1:DS$55,"&lt;"&amp;DS$1:DS$55),0))</f>
        <v>9999</v>
      </c>
      <c r="DU37" s="408" t="str">
        <f t="array" ref="DU37">INDEX(DR$1:DR$55,SMALL(IF(DS$1:DS$55=DT37,ROW(DS$1:DS$55)),COUNTIF(DT$1:DT37,DT37)),1)</f>
        <v>South Cambridgeshire</v>
      </c>
      <c r="DV37" s="408" t="str">
        <f t="shared" si="30"/>
        <v>no data</v>
      </c>
      <c r="DW37" s="408" t="str">
        <f t="shared" si="31"/>
        <v>South Cambridgeshire</v>
      </c>
    </row>
    <row r="38" spans="2:127" x14ac:dyDescent="0.25">
      <c r="B38" s="409" t="s">
        <v>237</v>
      </c>
      <c r="C38" s="408">
        <f>VLOOKUP(B38,'Rural 80'!$A$11:$BS$488,8,FALSE)</f>
        <v>33</v>
      </c>
      <c r="D38" s="408">
        <f t="array" ref="D38">INDEX(C$1:C$55,MATCH(SMALL(COUNTIF(C$1:C$55,"&lt;"&amp;C$1:C$55),ROW(C38:D38)),COUNTIF(C$1:C$55,"&lt;"&amp;C$1:C$55),0))</f>
        <v>38</v>
      </c>
      <c r="E38" s="408" t="str">
        <f t="array" ref="E38">INDEX(B$1:B$55,SMALL(IF(C$1:C$55=D38,ROW(C$1:C$55)),COUNTIF(D$1:D38,D38)),1)</f>
        <v>North Kesteven</v>
      </c>
      <c r="F38" s="408">
        <f t="shared" si="0"/>
        <v>38</v>
      </c>
      <c r="G38" s="408" t="str">
        <f t="shared" si="1"/>
        <v>North Kesteven</v>
      </c>
      <c r="J38" s="409" t="s">
        <v>237</v>
      </c>
      <c r="K38" s="408">
        <f>VLOOKUP(J38,'Rural 80'!$A$11:$BS$488,12,FALSE)</f>
        <v>31</v>
      </c>
      <c r="L38" s="408">
        <f t="array" ref="L38">INDEX(K$1:K$55,MATCH(SMALL(COUNTIF(K$1:K$55,"&lt;"&amp;K$1:K$55),ROW(K38:L38)),COUNTIF(K$1:K$55,"&lt;"&amp;K$1:K$55),0))</f>
        <v>38</v>
      </c>
      <c r="M38" s="408" t="str">
        <f t="array" ref="M38">INDEX(J$1:J$55,SMALL(IF(K$1:K$55=L38,ROW(K$1:K$55)),COUNTIF(L$1:L38,L38)),1)</f>
        <v>North Kesteven</v>
      </c>
      <c r="N38" s="408">
        <f t="shared" si="2"/>
        <v>38</v>
      </c>
      <c r="O38" s="408" t="str">
        <f t="shared" si="3"/>
        <v>North Kesteven</v>
      </c>
      <c r="R38" s="409" t="s">
        <v>237</v>
      </c>
      <c r="S38" s="408">
        <f>VLOOKUP(R38,'Rural 80'!$A$11:$BS$488,16,FALSE)</f>
        <v>31</v>
      </c>
      <c r="T38" s="408">
        <f t="array" ref="T38">INDEX(S$1:S$55,MATCH(SMALL(COUNTIF(S$1:S$55,"&lt;"&amp;S$1:S$55),ROW(S38:T38)),COUNTIF(S$1:S$55,"&lt;"&amp;S$1:S$55),0))</f>
        <v>38</v>
      </c>
      <c r="U38" s="408" t="str">
        <f t="array" ref="U38">INDEX(R$1:R$55,SMALL(IF(S$1:S$55=T38,ROW(S$1:S$55)),COUNTIF(T$1:T38,T38)),1)</f>
        <v>South Oxfordshire</v>
      </c>
      <c r="V38" s="408">
        <f t="shared" si="4"/>
        <v>38</v>
      </c>
      <c r="W38" s="408" t="str">
        <f t="shared" si="5"/>
        <v>South Oxfordshire</v>
      </c>
      <c r="Z38" s="409" t="s">
        <v>237</v>
      </c>
      <c r="AA38" s="408">
        <f>VLOOKUP(Z38,'Rural 80'!$A$11:$BS$488,20,FALSE)</f>
        <v>11</v>
      </c>
      <c r="AB38" s="408">
        <f t="array" ref="AB38">INDEX(AA$1:AA$55,MATCH(SMALL(COUNTIF(AA$1:AA$55,"&lt;"&amp;AA$1:AA$55),ROW(AA38:AB38)),COUNTIF(AA$1:AA$55,"&lt;"&amp;AA$1:AA$55),0))</f>
        <v>38</v>
      </c>
      <c r="AC38" s="408" t="str">
        <f t="array" ref="AC38">INDEX(Z$1:Z$55,SMALL(IF(AA$1:AA$55=AB38,ROW(AA$1:AA$55)),COUNTIF(AB$1:AB38,AB38)),1)</f>
        <v>West Somerset</v>
      </c>
      <c r="AD38" s="408">
        <f t="shared" si="6"/>
        <v>38</v>
      </c>
      <c r="AE38" s="408" t="str">
        <f t="shared" si="7"/>
        <v>West Somerset</v>
      </c>
      <c r="AH38" s="409" t="s">
        <v>237</v>
      </c>
      <c r="AI38" s="408">
        <f>VLOOKUP(AH38,'Rural 80'!$A$11:$BS$488,24,FALSE)</f>
        <v>28</v>
      </c>
      <c r="AJ38" s="408">
        <f t="array" ref="AJ38">INDEX(AI$1:AI$55,MATCH(SMALL(COUNTIF(AI$1:AI$55,"&lt;"&amp;AI$1:AI$55),ROW(AI38:AJ38)),COUNTIF(AI$1:AI$55,"&lt;"&amp;AI$1:AI$55),0))</f>
        <v>38</v>
      </c>
      <c r="AK38" s="408" t="str">
        <f t="array" ref="AK38">INDEX(AH$1:AH$55,SMALL(IF(AI$1:AI$55=AJ38,ROW(AI$1:AI$55)),COUNTIF(AJ$1:AJ38,AJ38)),1)</f>
        <v>Eden</v>
      </c>
      <c r="AL38" s="408">
        <f t="shared" si="8"/>
        <v>38</v>
      </c>
      <c r="AM38" s="408" t="str">
        <f t="shared" si="9"/>
        <v>Eden</v>
      </c>
      <c r="AP38" s="409" t="s">
        <v>237</v>
      </c>
      <c r="AQ38" s="408">
        <f>VLOOKUP(AP38,'Rural 80'!$A$11:$BS$488,28,FALSE)</f>
        <v>35</v>
      </c>
      <c r="AR38" s="408">
        <f t="array" ref="AR38">INDEX(AQ$1:AQ$55,MATCH(SMALL(COUNTIF(AQ$1:AQ$55,"&lt;"&amp;AQ$1:AQ$55),ROW(AQ38:AR38)),COUNTIF(AQ$1:AQ$55,"&lt;"&amp;AQ$1:AQ$55),0))</f>
        <v>38</v>
      </c>
      <c r="AS38" s="408" t="str">
        <f t="array" ref="AS38">INDEX(AP$1:AP$55,SMALL(IF(AQ$1:AQ$55=AR38,ROW(AQ$1:AQ$55)),COUNTIF(AR$1:AR38,AR38)),1)</f>
        <v>West Somerset</v>
      </c>
      <c r="AT38" s="408">
        <f t="shared" si="10"/>
        <v>38</v>
      </c>
      <c r="AU38" s="408" t="str">
        <f t="shared" si="11"/>
        <v>West Somerset</v>
      </c>
      <c r="AX38" s="409" t="s">
        <v>237</v>
      </c>
      <c r="AY38" s="408">
        <f>VLOOKUP(AX38,'Rural 80'!$A$11:$BS$488,32,FALSE)</f>
        <v>34</v>
      </c>
      <c r="AZ38" s="408">
        <f t="array" ref="AZ38">INDEX(AY$1:AY$55,MATCH(SMALL(COUNTIF(AY$1:AY$55,"&lt;"&amp;AY$1:AY$55),ROW(AY38:AZ38)),COUNTIF(AY$1:AY$55,"&lt;"&amp;AY$1:AY$55),0))</f>
        <v>38</v>
      </c>
      <c r="BA38" s="408" t="str">
        <f t="array" ref="BA38">INDEX(AX$1:AX$55,SMALL(IF(AY$1:AY$55=AZ38,ROW(AY$1:AY$55)),COUNTIF(AZ$1:AZ38,AZ38)),1)</f>
        <v>West Oxfordshire</v>
      </c>
      <c r="BB38" s="408">
        <f t="shared" si="12"/>
        <v>38</v>
      </c>
      <c r="BC38" s="408" t="str">
        <f t="shared" si="13"/>
        <v>West Oxfordshire</v>
      </c>
      <c r="BF38" s="409" t="s">
        <v>237</v>
      </c>
      <c r="BG38" s="408">
        <f>VLOOKUP(BF38,'Rural 80'!$A$11:$BS$488,36,FALSE)</f>
        <v>18</v>
      </c>
      <c r="BH38" s="408">
        <f t="array" ref="BH38">INDEX(BG$1:BG$55,MATCH(SMALL(COUNTIF(BG$1:BG$55,"&lt;"&amp;BG$1:BG$55),ROW(BG38:BH38)),COUNTIF(BG$1:BG$55,"&lt;"&amp;BG$1:BG$55),0))</f>
        <v>38</v>
      </c>
      <c r="BI38" s="408" t="str">
        <f t="array" ref="BI38">INDEX(BF$1:BF$55,SMALL(IF(BG$1:BG$55=BH38,ROW(BG$1:BG$55)),COUNTIF(BH$1:BH38,BH38)),1)</f>
        <v>South Oxfordshire</v>
      </c>
      <c r="BJ38" s="408">
        <f t="shared" si="14"/>
        <v>38</v>
      </c>
      <c r="BK38" s="408" t="str">
        <f t="shared" si="15"/>
        <v>South Oxfordshire</v>
      </c>
      <c r="BN38" s="409" t="s">
        <v>237</v>
      </c>
      <c r="BO38" s="408">
        <f>VLOOKUP(BN38,'Rural 80'!$A$11:$BS$488,40,FALSE)</f>
        <v>41</v>
      </c>
      <c r="BP38" s="408">
        <f t="array" ref="BP38">INDEX(BO$1:BO$55,MATCH(SMALL(COUNTIF(BO$1:BO$55,"&lt;"&amp;BO$1:BO$55),ROW(BO38:BP38)),COUNTIF(BO$1:BO$55,"&lt;"&amp;BO$1:BO$55),0))</f>
        <v>38</v>
      </c>
      <c r="BQ38" s="408" t="str">
        <f t="array" ref="BQ38">INDEX(BN$1:BN$55,SMALL(IF(BO$1:BO$55=BP38,ROW(BO$1:BO$55)),COUNTIF(BP$1:BP38,BP38)),1)</f>
        <v>Torridge</v>
      </c>
      <c r="BR38" s="408">
        <f t="shared" si="16"/>
        <v>38</v>
      </c>
      <c r="BS38" s="408" t="str">
        <f t="shared" si="17"/>
        <v>Torridge</v>
      </c>
      <c r="BV38" s="409" t="s">
        <v>237</v>
      </c>
      <c r="BW38" s="408">
        <f>VLOOKUP(BV38,'Rural 80'!$A$11:$BS$488,44,FALSE)</f>
        <v>34</v>
      </c>
      <c r="BX38" s="408">
        <f t="array" ref="BX38">INDEX(BW$1:BW$55,MATCH(SMALL(COUNTIF(BW$1:BW$55,"&lt;"&amp;BW$1:BW$55),ROW(BW38:BX38)),COUNTIF(BW$1:BW$55,"&lt;"&amp;BW$1:BW$55),0))</f>
        <v>38</v>
      </c>
      <c r="BY38" s="408" t="str">
        <f t="array" ref="BY38">INDEX(BV$1:BV$55,SMALL(IF(BW$1:BW$55=BX38,ROW(BW$1:BW$55)),COUNTIF(BX$1:BX38,BX38)),1)</f>
        <v>Torridge</v>
      </c>
      <c r="BZ38" s="408">
        <f t="shared" si="18"/>
        <v>38</v>
      </c>
      <c r="CA38" s="408" t="str">
        <f t="shared" si="19"/>
        <v>Torridge</v>
      </c>
      <c r="CD38" s="409" t="s">
        <v>237</v>
      </c>
      <c r="CE38" s="408">
        <f>VLOOKUP(CD38,'Rural 80'!$A$11:$BS$488,48,FALSE)</f>
        <v>34</v>
      </c>
      <c r="CF38" s="408">
        <f t="array" ref="CF38">INDEX(CE$1:CE$55,MATCH(SMALL(COUNTIF(CE$1:CE$55,"&lt;"&amp;CE$1:CE$55),ROW(CE38:CF38)),COUNTIF(CE$1:CE$55,"&lt;"&amp;CE$1:CE$55),0))</f>
        <v>38</v>
      </c>
      <c r="CG38" s="408" t="str">
        <f t="array" ref="CG38">INDEX(CD$1:CD$55,SMALL(IF(CE$1:CE$55=CF38,ROW(CE$1:CE$55)),COUNTIF(CF$1:CF38,CF38)),1)</f>
        <v>Wychavon</v>
      </c>
      <c r="CH38" s="408">
        <f t="shared" si="20"/>
        <v>38</v>
      </c>
      <c r="CI38" s="408" t="str">
        <f t="shared" si="21"/>
        <v>Wychavon</v>
      </c>
      <c r="CL38" s="409" t="s">
        <v>237</v>
      </c>
      <c r="CM38" s="408">
        <f>VLOOKUP(CL38,'Rural 80'!$A$11:$BS$488,52,FALSE)</f>
        <v>16</v>
      </c>
      <c r="CN38" s="408">
        <f t="array" ref="CN38">INDEX(CM$1:CM$55,MATCH(SMALL(COUNTIF(CM$1:CM$55,"&lt;"&amp;CM$1:CM$55),ROW(CM38:CN38)),COUNTIF(CM$1:CM$55,"&lt;"&amp;CM$1:CM$55),0))</f>
        <v>38</v>
      </c>
      <c r="CO38" s="408" t="str">
        <f t="array" ref="CO38">INDEX(CL$1:CL$55,SMALL(IF(CM$1:CM$55=CN38,ROW(CM$1:CM$55)),COUNTIF(CN$1:CN38,CN38)),1)</f>
        <v>West Dorset</v>
      </c>
      <c r="CP38" s="408">
        <f t="shared" si="22"/>
        <v>38</v>
      </c>
      <c r="CQ38" s="408" t="str">
        <f t="shared" si="23"/>
        <v>West Dorset</v>
      </c>
      <c r="CT38" s="409" t="s">
        <v>237</v>
      </c>
      <c r="CU38" s="408" t="str">
        <f>VLOOKUP(CT38,'Rural 80'!$A$11:$BS$488,56,FALSE)</f>
        <v>9999</v>
      </c>
      <c r="CV38" s="408" t="str">
        <f t="array" ref="CV38">INDEX(CU$1:CU$55,MATCH(SMALL(COUNTIF(CU$1:CU$55,"&lt;"&amp;CU$1:CU$55),ROW(CU38:CV38)),COUNTIF(CU$1:CU$55,"&lt;"&amp;CU$1:CU$55),0))</f>
        <v>9999</v>
      </c>
      <c r="CW38" s="408" t="str">
        <f t="array" ref="CW38">INDEX(CT$1:CT$55,SMALL(IF(CU$1:CU$55=CV38,ROW(CU$1:CU$55)),COUNTIF(CV$1:CV38,CV38)),1)</f>
        <v>South Hams</v>
      </c>
      <c r="CX38" s="408" t="str">
        <f t="shared" si="24"/>
        <v>no data</v>
      </c>
      <c r="CY38" s="408" t="str">
        <f t="shared" si="25"/>
        <v>South Hams</v>
      </c>
      <c r="DB38" s="409" t="s">
        <v>237</v>
      </c>
      <c r="DC38" s="408" t="str">
        <f>VLOOKUP(DB38,'Rural 80'!$A$11:$BS$488,60,FALSE)</f>
        <v>9999</v>
      </c>
      <c r="DD38" s="408" t="str">
        <f t="array" ref="DD38">INDEX(DC$1:DC$55,MATCH(SMALL(COUNTIF(DC$1:DC$55,"&lt;"&amp;DC$1:DC$55),ROW(DC38:DD38)),COUNTIF(DC$1:DC$55,"&lt;"&amp;DC$1:DC$55),0))</f>
        <v>9999</v>
      </c>
      <c r="DE38" s="408" t="str">
        <f t="array" ref="DE38">INDEX(DB$1:DB$55,SMALL(IF(DC$1:DC$55=DD38,ROW(DC$1:DC$55)),COUNTIF(DD$1:DD38,DD38)),1)</f>
        <v>South Hams</v>
      </c>
      <c r="DF38" s="408" t="str">
        <f t="shared" si="26"/>
        <v>no data</v>
      </c>
      <c r="DG38" s="408" t="str">
        <f t="shared" si="27"/>
        <v>South Hams</v>
      </c>
      <c r="DJ38" s="409" t="s">
        <v>237</v>
      </c>
      <c r="DK38" s="408" t="str">
        <f>VLOOKUP(DJ38,'Rural 80'!$A$11:$BS$488,64,FALSE)</f>
        <v>9999</v>
      </c>
      <c r="DL38" s="408" t="str">
        <f t="array" ref="DL38">INDEX(DK$1:DK$55,MATCH(SMALL(COUNTIF(DK$1:DK$55,"&lt;"&amp;DK$1:DK$55),ROW(DK38:DL38)),COUNTIF(DK$1:DK$55,"&lt;"&amp;DK$1:DK$55),0))</f>
        <v>9999</v>
      </c>
      <c r="DM38" s="408" t="str">
        <f t="array" ref="DM38">INDEX(DJ$1:DJ$55,SMALL(IF(DK$1:DK$55=DL38,ROW(DK$1:DK$55)),COUNTIF(DL$1:DL38,DL38)),1)</f>
        <v>South Hams</v>
      </c>
      <c r="DN38" s="408" t="str">
        <f t="shared" si="28"/>
        <v>no data</v>
      </c>
      <c r="DO38" s="408" t="str">
        <f t="shared" si="29"/>
        <v>South Hams</v>
      </c>
      <c r="DR38" s="409" t="s">
        <v>237</v>
      </c>
      <c r="DS38" s="408" t="str">
        <f>VLOOKUP(DR38,'Rural 80'!$A$11:$BS$488,68,FALSE)</f>
        <v>9999</v>
      </c>
      <c r="DT38" s="408" t="str">
        <f t="array" ref="DT38">INDEX(DS$1:DS$55,MATCH(SMALL(COUNTIF(DS$1:DS$55,"&lt;"&amp;DS$1:DS$55),ROW(DS38:DT38)),COUNTIF(DS$1:DS$55,"&lt;"&amp;DS$1:DS$55),0))</f>
        <v>9999</v>
      </c>
      <c r="DU38" s="408" t="str">
        <f t="array" ref="DU38">INDEX(DR$1:DR$55,SMALL(IF(DS$1:DS$55=DT38,ROW(DS$1:DS$55)),COUNTIF(DT$1:DT38,DT38)),1)</f>
        <v>South Hams</v>
      </c>
      <c r="DV38" s="408" t="str">
        <f t="shared" si="30"/>
        <v>no data</v>
      </c>
      <c r="DW38" s="408" t="str">
        <f t="shared" si="31"/>
        <v>South Hams</v>
      </c>
    </row>
    <row r="39" spans="2:127" x14ac:dyDescent="0.25">
      <c r="B39" s="409" t="s">
        <v>238</v>
      </c>
      <c r="C39" s="408">
        <f>VLOOKUP(B39,'Rural 80'!$A$11:$BS$488,8,FALSE)</f>
        <v>53</v>
      </c>
      <c r="D39" s="408">
        <f t="array" ref="D39">INDEX(C$1:C$55,MATCH(SMALL(COUNTIF(C$1:C$55,"&lt;"&amp;C$1:C$55),ROW(C39:D39)),COUNTIF(C$1:C$55,"&lt;"&amp;C$1:C$55),0))</f>
        <v>39</v>
      </c>
      <c r="E39" s="408" t="str">
        <f t="array" ref="E39">INDEX(B$1:B$55,SMALL(IF(C$1:C$55=D39,ROW(C$1:C$55)),COUNTIF(D$1:D39,D39)),1)</f>
        <v>Daventry</v>
      </c>
      <c r="F39" s="408">
        <f t="shared" si="0"/>
        <v>39</v>
      </c>
      <c r="G39" s="408" t="str">
        <f t="shared" si="1"/>
        <v>Daventry</v>
      </c>
      <c r="J39" s="409" t="s">
        <v>238</v>
      </c>
      <c r="K39" s="408">
        <f>VLOOKUP(J39,'Rural 80'!$A$11:$BS$488,12,FALSE)</f>
        <v>52</v>
      </c>
      <c r="L39" s="408">
        <f t="array" ref="L39">INDEX(K$1:K$55,MATCH(SMALL(COUNTIF(K$1:K$55,"&lt;"&amp;K$1:K$55),ROW(K39:L39)),COUNTIF(K$1:K$55,"&lt;"&amp;K$1:K$55),0))</f>
        <v>39</v>
      </c>
      <c r="M39" s="408" t="str">
        <f t="array" ref="M39">INDEX(J$1:J$55,SMALL(IF(K$1:K$55=L39,ROW(K$1:K$55)),COUNTIF(L$1:L39,L39)),1)</f>
        <v>Ryedale</v>
      </c>
      <c r="N39" s="408">
        <f t="shared" si="2"/>
        <v>39</v>
      </c>
      <c r="O39" s="408" t="str">
        <f t="shared" si="3"/>
        <v>Ryedale</v>
      </c>
      <c r="R39" s="409" t="s">
        <v>238</v>
      </c>
      <c r="S39" s="408">
        <f>VLOOKUP(R39,'Rural 80'!$A$11:$BS$488,16,FALSE)</f>
        <v>51</v>
      </c>
      <c r="T39" s="408">
        <f t="array" ref="T39">INDEX(S$1:S$55,MATCH(SMALL(COUNTIF(S$1:S$55,"&lt;"&amp;S$1:S$55),ROW(S39:T39)),COUNTIF(S$1:S$55,"&lt;"&amp;S$1:S$55),0))</f>
        <v>39</v>
      </c>
      <c r="U39" s="408" t="str">
        <f t="array" ref="U39">INDEX(R$1:R$55,SMALL(IF(S$1:S$55=T39,ROW(S$1:S$55)),COUNTIF(T$1:T39,T39)),1)</f>
        <v>Wychavon</v>
      </c>
      <c r="V39" s="408">
        <f t="shared" si="4"/>
        <v>39</v>
      </c>
      <c r="W39" s="408" t="str">
        <f t="shared" si="5"/>
        <v>Wychavon</v>
      </c>
      <c r="Z39" s="409" t="s">
        <v>238</v>
      </c>
      <c r="AA39" s="408">
        <f>VLOOKUP(Z39,'Rural 80'!$A$11:$BS$488,20,FALSE)</f>
        <v>55</v>
      </c>
      <c r="AB39" s="408">
        <f t="array" ref="AB39">INDEX(AA$1:AA$55,MATCH(SMALL(COUNTIF(AA$1:AA$55,"&lt;"&amp;AA$1:AA$55),ROW(AA39:AB39)),COUNTIF(AA$1:AA$55,"&lt;"&amp;AA$1:AA$55),0))</f>
        <v>39</v>
      </c>
      <c r="AC39" s="408" t="str">
        <f t="array" ref="AC39">INDEX(Z$1:Z$55,SMALL(IF(AA$1:AA$55=AB39,ROW(AA$1:AA$55)),COUNTIF(AB$1:AB39,AB39)),1)</f>
        <v>Rutland</v>
      </c>
      <c r="AD39" s="408">
        <f t="shared" si="6"/>
        <v>39</v>
      </c>
      <c r="AE39" s="408" t="str">
        <f t="shared" si="7"/>
        <v>Rutland</v>
      </c>
      <c r="AH39" s="409" t="s">
        <v>238</v>
      </c>
      <c r="AI39" s="408">
        <f>VLOOKUP(AH39,'Rural 80'!$A$11:$BS$488,24,FALSE)</f>
        <v>54</v>
      </c>
      <c r="AJ39" s="408">
        <f t="array" ref="AJ39">INDEX(AI$1:AI$55,MATCH(SMALL(COUNTIF(AI$1:AI$55,"&lt;"&amp;AI$1:AI$55),ROW(AI39:AJ39)),COUNTIF(AI$1:AI$55,"&lt;"&amp;AI$1:AI$55),0))</f>
        <v>39</v>
      </c>
      <c r="AK39" s="408" t="str">
        <f t="array" ref="AK39">INDEX(AH$1:AH$55,SMALL(IF(AI$1:AI$55=AJ39,ROW(AI$1:AI$55)),COUNTIF(AJ$1:AJ39,AJ39)),1)</f>
        <v>South Cambridgeshire</v>
      </c>
      <c r="AL39" s="408">
        <f t="shared" si="8"/>
        <v>39</v>
      </c>
      <c r="AM39" s="408" t="str">
        <f t="shared" si="9"/>
        <v>South Cambridgeshire</v>
      </c>
      <c r="AP39" s="409" t="s">
        <v>238</v>
      </c>
      <c r="AQ39" s="408">
        <f>VLOOKUP(AP39,'Rural 80'!$A$11:$BS$488,28,FALSE)</f>
        <v>53</v>
      </c>
      <c r="AR39" s="408">
        <f t="array" ref="AR39">INDEX(AQ$1:AQ$55,MATCH(SMALL(COUNTIF(AQ$1:AQ$55,"&lt;"&amp;AQ$1:AQ$55),ROW(AQ39:AR39)),COUNTIF(AQ$1:AQ$55,"&lt;"&amp;AQ$1:AQ$55),0))</f>
        <v>39</v>
      </c>
      <c r="AS39" s="408" t="str">
        <f t="array" ref="AS39">INDEX(AP$1:AP$55,SMALL(IF(AQ$1:AQ$55=AR39,ROW(AQ$1:AQ$55)),COUNTIF(AR$1:AR39,AR39)),1)</f>
        <v>Babergh</v>
      </c>
      <c r="AT39" s="408">
        <f t="shared" si="10"/>
        <v>39</v>
      </c>
      <c r="AU39" s="408" t="str">
        <f t="shared" si="11"/>
        <v>Babergh</v>
      </c>
      <c r="AX39" s="409" t="s">
        <v>238</v>
      </c>
      <c r="AY39" s="408">
        <f>VLOOKUP(AX39,'Rural 80'!$A$11:$BS$488,32,FALSE)</f>
        <v>53</v>
      </c>
      <c r="AZ39" s="408">
        <f t="array" ref="AZ39">INDEX(AY$1:AY$55,MATCH(SMALL(COUNTIF(AY$1:AY$55,"&lt;"&amp;AY$1:AY$55),ROW(AY39:AZ39)),COUNTIF(AY$1:AY$55,"&lt;"&amp;AY$1:AY$55),0))</f>
        <v>39</v>
      </c>
      <c r="BA39" s="408" t="str">
        <f t="array" ref="BA39">INDEX(AX$1:AX$55,SMALL(IF(AY$1:AY$55=AZ39,ROW(AY$1:AY$55)),COUNTIF(AZ$1:AZ39,AZ39)),1)</f>
        <v>Suffolk Coastal</v>
      </c>
      <c r="BB39" s="408">
        <f t="shared" si="12"/>
        <v>39</v>
      </c>
      <c r="BC39" s="408" t="str">
        <f t="shared" si="13"/>
        <v>Suffolk Coastal</v>
      </c>
      <c r="BF39" s="409" t="s">
        <v>238</v>
      </c>
      <c r="BG39" s="408">
        <f>VLOOKUP(BF39,'Rural 80'!$A$11:$BS$488,36,FALSE)</f>
        <v>54</v>
      </c>
      <c r="BH39" s="408">
        <f t="array" ref="BH39">INDEX(BG$1:BG$55,MATCH(SMALL(COUNTIF(BG$1:BG$55,"&lt;"&amp;BG$1:BG$55),ROW(BG39:BH39)),COUNTIF(BG$1:BG$55,"&lt;"&amp;BG$1:BG$55),0))</f>
        <v>39</v>
      </c>
      <c r="BI39" s="408" t="str">
        <f t="array" ref="BI39">INDEX(BF$1:BF$55,SMALL(IF(BG$1:BG$55=BH39,ROW(BG$1:BG$55)),COUNTIF(BH$1:BH39,BH39)),1)</f>
        <v>Huntingdonshire</v>
      </c>
      <c r="BJ39" s="408">
        <f t="shared" si="14"/>
        <v>39</v>
      </c>
      <c r="BK39" s="408" t="str">
        <f t="shared" si="15"/>
        <v>Huntingdonshire</v>
      </c>
      <c r="BN39" s="409" t="s">
        <v>238</v>
      </c>
      <c r="BO39" s="408">
        <f>VLOOKUP(BN39,'Rural 80'!$A$11:$BS$488,40,FALSE)</f>
        <v>50</v>
      </c>
      <c r="BP39" s="408">
        <f t="array" ref="BP39">INDEX(BO$1:BO$55,MATCH(SMALL(COUNTIF(BO$1:BO$55,"&lt;"&amp;BO$1:BO$55),ROW(BO39:BP39)),COUNTIF(BO$1:BO$55,"&lt;"&amp;BO$1:BO$55),0))</f>
        <v>39</v>
      </c>
      <c r="BQ39" s="408" t="str">
        <f t="array" ref="BQ39">INDEX(BN$1:BN$55,SMALL(IF(BO$1:BO$55=BP39,ROW(BO$1:BO$55)),COUNTIF(BP$1:BP39,BP39)),1)</f>
        <v>Harborough</v>
      </c>
      <c r="BR39" s="408">
        <f t="shared" si="16"/>
        <v>39</v>
      </c>
      <c r="BS39" s="408" t="str">
        <f t="shared" si="17"/>
        <v>Harborough</v>
      </c>
      <c r="BV39" s="409" t="s">
        <v>238</v>
      </c>
      <c r="BW39" s="408">
        <f>VLOOKUP(BV39,'Rural 80'!$A$11:$BS$488,44,FALSE)</f>
        <v>51</v>
      </c>
      <c r="BX39" s="408">
        <f t="array" ref="BX39">INDEX(BW$1:BW$55,MATCH(SMALL(COUNTIF(BW$1:BW$55,"&lt;"&amp;BW$1:BW$55),ROW(BW39:BX39)),COUNTIF(BW$1:BW$55,"&lt;"&amp;BW$1:BW$55),0))</f>
        <v>39</v>
      </c>
      <c r="BY39" s="408" t="str">
        <f t="array" ref="BY39">INDEX(BV$1:BV$55,SMALL(IF(BW$1:BW$55=BX39,ROW(BW$1:BW$55)),COUNTIF(BX$1:BX39,BX39)),1)</f>
        <v>East Lindsey</v>
      </c>
      <c r="BZ39" s="408">
        <f t="shared" si="18"/>
        <v>39</v>
      </c>
      <c r="CA39" s="408" t="str">
        <f t="shared" si="19"/>
        <v>East Lindsey</v>
      </c>
      <c r="CD39" s="409" t="s">
        <v>238</v>
      </c>
      <c r="CE39" s="408">
        <f>VLOOKUP(CD39,'Rural 80'!$A$11:$BS$488,48,FALSE)</f>
        <v>47</v>
      </c>
      <c r="CF39" s="408">
        <f t="array" ref="CF39">INDEX(CE$1:CE$55,MATCH(SMALL(COUNTIF(CE$1:CE$55,"&lt;"&amp;CE$1:CE$55),ROW(CE39:CF39)),COUNTIF(CE$1:CE$55,"&lt;"&amp;CE$1:CE$55),0))</f>
        <v>39</v>
      </c>
      <c r="CG39" s="408" t="str">
        <f t="array" ref="CG39">INDEX(CD$1:CD$55,SMALL(IF(CE$1:CE$55=CF39,ROW(CE$1:CE$55)),COUNTIF(CF$1:CF39,CF39)),1)</f>
        <v>South Oxfordshire</v>
      </c>
      <c r="CH39" s="408">
        <f t="shared" si="20"/>
        <v>39</v>
      </c>
      <c r="CI39" s="408" t="str">
        <f t="shared" si="21"/>
        <v>South Oxfordshire</v>
      </c>
      <c r="CL39" s="409" t="s">
        <v>238</v>
      </c>
      <c r="CM39" s="408">
        <f>VLOOKUP(CL39,'Rural 80'!$A$11:$BS$488,52,FALSE)</f>
        <v>54</v>
      </c>
      <c r="CN39" s="408">
        <f t="array" ref="CN39">INDEX(CM$1:CM$55,MATCH(SMALL(COUNTIF(CM$1:CM$55,"&lt;"&amp;CM$1:CM$55),ROW(CM39:CN39)),COUNTIF(CM$1:CM$55,"&lt;"&amp;CM$1:CM$55),0))</f>
        <v>39</v>
      </c>
      <c r="CO39" s="408" t="str">
        <f t="array" ref="CO39">INDEX(CL$1:CL$55,SMALL(IF(CM$1:CM$55=CN39,ROW(CM$1:CM$55)),COUNTIF(CN$1:CN39,CN39)),1)</f>
        <v>Selby</v>
      </c>
      <c r="CP39" s="408">
        <f t="shared" si="22"/>
        <v>39</v>
      </c>
      <c r="CQ39" s="408" t="str">
        <f t="shared" si="23"/>
        <v>Selby</v>
      </c>
      <c r="CT39" s="409" t="s">
        <v>238</v>
      </c>
      <c r="CU39" s="408" t="str">
        <f>VLOOKUP(CT39,'Rural 80'!$A$11:$BS$488,56,FALSE)</f>
        <v>9999</v>
      </c>
      <c r="CV39" s="408" t="str">
        <f t="array" ref="CV39">INDEX(CU$1:CU$55,MATCH(SMALL(COUNTIF(CU$1:CU$55,"&lt;"&amp;CU$1:CU$55),ROW(CU39:CV39)),COUNTIF(CU$1:CU$55,"&lt;"&amp;CU$1:CU$55),0))</f>
        <v>9999</v>
      </c>
      <c r="CW39" s="408" t="str">
        <f t="array" ref="CW39">INDEX(CT$1:CT$55,SMALL(IF(CU$1:CU$55=CV39,ROW(CU$1:CU$55)),COUNTIF(CV$1:CV39,CV39)),1)</f>
        <v>South Holland</v>
      </c>
      <c r="CX39" s="408" t="str">
        <f t="shared" si="24"/>
        <v>no data</v>
      </c>
      <c r="CY39" s="408" t="str">
        <f t="shared" si="25"/>
        <v>South Holland</v>
      </c>
      <c r="DB39" s="409" t="s">
        <v>238</v>
      </c>
      <c r="DC39" s="408" t="str">
        <f>VLOOKUP(DB39,'Rural 80'!$A$11:$BS$488,60,FALSE)</f>
        <v>9999</v>
      </c>
      <c r="DD39" s="408" t="str">
        <f t="array" ref="DD39">INDEX(DC$1:DC$55,MATCH(SMALL(COUNTIF(DC$1:DC$55,"&lt;"&amp;DC$1:DC$55),ROW(DC39:DD39)),COUNTIF(DC$1:DC$55,"&lt;"&amp;DC$1:DC$55),0))</f>
        <v>9999</v>
      </c>
      <c r="DE39" s="408" t="str">
        <f t="array" ref="DE39">INDEX(DB$1:DB$55,SMALL(IF(DC$1:DC$55=DD39,ROW(DC$1:DC$55)),COUNTIF(DD$1:DD39,DD39)),1)</f>
        <v>South Holland</v>
      </c>
      <c r="DF39" s="408" t="str">
        <f t="shared" si="26"/>
        <v>no data</v>
      </c>
      <c r="DG39" s="408" t="str">
        <f t="shared" si="27"/>
        <v>South Holland</v>
      </c>
      <c r="DJ39" s="409" t="s">
        <v>238</v>
      </c>
      <c r="DK39" s="408" t="str">
        <f>VLOOKUP(DJ39,'Rural 80'!$A$11:$BS$488,64,FALSE)</f>
        <v>9999</v>
      </c>
      <c r="DL39" s="408" t="str">
        <f t="array" ref="DL39">INDEX(DK$1:DK$55,MATCH(SMALL(COUNTIF(DK$1:DK$55,"&lt;"&amp;DK$1:DK$55),ROW(DK39:DL39)),COUNTIF(DK$1:DK$55,"&lt;"&amp;DK$1:DK$55),0))</f>
        <v>9999</v>
      </c>
      <c r="DM39" s="408" t="str">
        <f t="array" ref="DM39">INDEX(DJ$1:DJ$55,SMALL(IF(DK$1:DK$55=DL39,ROW(DK$1:DK$55)),COUNTIF(DL$1:DL39,DL39)),1)</f>
        <v>South Holland</v>
      </c>
      <c r="DN39" s="408" t="str">
        <f t="shared" si="28"/>
        <v>no data</v>
      </c>
      <c r="DO39" s="408" t="str">
        <f t="shared" si="29"/>
        <v>South Holland</v>
      </c>
      <c r="DR39" s="409" t="s">
        <v>238</v>
      </c>
      <c r="DS39" s="408" t="str">
        <f>VLOOKUP(DR39,'Rural 80'!$A$11:$BS$488,68,FALSE)</f>
        <v>9999</v>
      </c>
      <c r="DT39" s="408" t="str">
        <f t="array" ref="DT39">INDEX(DS$1:DS$55,MATCH(SMALL(COUNTIF(DS$1:DS$55,"&lt;"&amp;DS$1:DS$55),ROW(DS39:DT39)),COUNTIF(DS$1:DS$55,"&lt;"&amp;DS$1:DS$55),0))</f>
        <v>9999</v>
      </c>
      <c r="DU39" s="408" t="str">
        <f t="array" ref="DU39">INDEX(DR$1:DR$55,SMALL(IF(DS$1:DS$55=DT39,ROW(DS$1:DS$55)),COUNTIF(DT$1:DT39,DT39)),1)</f>
        <v>South Holland</v>
      </c>
      <c r="DV39" s="408" t="str">
        <f t="shared" si="30"/>
        <v>no data</v>
      </c>
      <c r="DW39" s="408" t="str">
        <f t="shared" si="31"/>
        <v>South Holland</v>
      </c>
    </row>
    <row r="40" spans="2:127" x14ac:dyDescent="0.25">
      <c r="B40" s="409" t="s">
        <v>240</v>
      </c>
      <c r="C40" s="408">
        <f>VLOOKUP(B40,'Rural 80'!$A$11:$BS$488,8,FALSE)</f>
        <v>41</v>
      </c>
      <c r="D40" s="408">
        <f t="array" ref="D40">INDEX(C$1:C$55,MATCH(SMALL(COUNTIF(C$1:C$55,"&lt;"&amp;C$1:C$55),ROW(C40:D40)),COUNTIF(C$1:C$55,"&lt;"&amp;C$1:C$55),0))</f>
        <v>40</v>
      </c>
      <c r="E40" s="408" t="str">
        <f t="array" ref="E40">INDEX(B$1:B$55,SMALL(IF(C$1:C$55=D40,ROW(C$1:C$55)),COUNTIF(D$1:D40,D40)),1)</f>
        <v>Ryedale</v>
      </c>
      <c r="F40" s="408">
        <f t="shared" si="0"/>
        <v>40</v>
      </c>
      <c r="G40" s="408" t="str">
        <f t="shared" si="1"/>
        <v>Ryedale</v>
      </c>
      <c r="J40" s="409" t="s">
        <v>240</v>
      </c>
      <c r="K40" s="408">
        <f>VLOOKUP(J40,'Rural 80'!$A$11:$BS$488,12,FALSE)</f>
        <v>33</v>
      </c>
      <c r="L40" s="408">
        <f t="array" ref="L40">INDEX(K$1:K$55,MATCH(SMALL(COUNTIF(K$1:K$55,"&lt;"&amp;K$1:K$55),ROW(K40:L40)),COUNTIF(K$1:K$55,"&lt;"&amp;K$1:K$55),0))</f>
        <v>40</v>
      </c>
      <c r="M40" s="408" t="str">
        <f t="array" ref="M40">INDEX(J$1:J$55,SMALL(IF(K$1:K$55=L40,ROW(K$1:K$55)),COUNTIF(L$1:L40,L40)),1)</f>
        <v>Mid Sussex</v>
      </c>
      <c r="N40" s="408">
        <f t="shared" si="2"/>
        <v>40</v>
      </c>
      <c r="O40" s="408" t="str">
        <f t="shared" si="3"/>
        <v>Mid Sussex</v>
      </c>
      <c r="R40" s="409" t="s">
        <v>240</v>
      </c>
      <c r="S40" s="408">
        <f>VLOOKUP(R40,'Rural 80'!$A$11:$BS$488,16,FALSE)</f>
        <v>34</v>
      </c>
      <c r="T40" s="408">
        <f t="array" ref="T40">INDEX(S$1:S$55,MATCH(SMALL(COUNTIF(S$1:S$55,"&lt;"&amp;S$1:S$55),ROW(S40:T40)),COUNTIF(S$1:S$55,"&lt;"&amp;S$1:S$55),0))</f>
        <v>40</v>
      </c>
      <c r="U40" s="408" t="str">
        <f t="array" ref="U40">INDEX(R$1:R$55,SMALL(IF(S$1:S$55=T40,ROW(S$1:S$55)),COUNTIF(T$1:T40,T40)),1)</f>
        <v>Forest of Dean</v>
      </c>
      <c r="V40" s="408">
        <f t="shared" si="4"/>
        <v>40</v>
      </c>
      <c r="W40" s="408" t="str">
        <f t="shared" si="5"/>
        <v>Forest of Dean</v>
      </c>
      <c r="Z40" s="409" t="s">
        <v>240</v>
      </c>
      <c r="AA40" s="408">
        <f>VLOOKUP(Z40,'Rural 80'!$A$11:$BS$488,20,FALSE)</f>
        <v>30</v>
      </c>
      <c r="AB40" s="408">
        <f t="array" ref="AB40">INDEX(AA$1:AA$55,MATCH(SMALL(COUNTIF(AA$1:AA$55,"&lt;"&amp;AA$1:AA$55),ROW(AA40:AB40)),COUNTIF(AA$1:AA$55,"&lt;"&amp;AA$1:AA$55),0))</f>
        <v>40</v>
      </c>
      <c r="AC40" s="408" t="str">
        <f t="array" ref="AC40">INDEX(Z$1:Z$55,SMALL(IF(AA$1:AA$55=AB40,ROW(AA$1:AA$55)),COUNTIF(AB$1:AB40,AB40)),1)</f>
        <v>Forest Heath</v>
      </c>
      <c r="AD40" s="408">
        <f t="shared" si="6"/>
        <v>40</v>
      </c>
      <c r="AE40" s="408" t="str">
        <f t="shared" si="7"/>
        <v>Forest Heath</v>
      </c>
      <c r="AH40" s="409" t="s">
        <v>240</v>
      </c>
      <c r="AI40" s="408">
        <f>VLOOKUP(AH40,'Rural 80'!$A$11:$BS$488,24,FALSE)</f>
        <v>45</v>
      </c>
      <c r="AJ40" s="408">
        <f t="array" ref="AJ40">INDEX(AI$1:AI$55,MATCH(SMALL(COUNTIF(AI$1:AI$55,"&lt;"&amp;AI$1:AI$55),ROW(AI40:AJ40)),COUNTIF(AI$1:AI$55,"&lt;"&amp;AI$1:AI$55),0))</f>
        <v>40</v>
      </c>
      <c r="AK40" s="408" t="str">
        <f t="array" ref="AK40">INDEX(AH$1:AH$55,SMALL(IF(AI$1:AI$55=AJ40,ROW(AI$1:AI$55)),COUNTIF(AJ$1:AJ40,AJ40)),1)</f>
        <v>Mendip</v>
      </c>
      <c r="AL40" s="408">
        <f t="shared" si="8"/>
        <v>40</v>
      </c>
      <c r="AM40" s="408" t="str">
        <f t="shared" si="9"/>
        <v>Mendip</v>
      </c>
      <c r="AP40" s="409" t="s">
        <v>240</v>
      </c>
      <c r="AQ40" s="408">
        <f>VLOOKUP(AP40,'Rural 80'!$A$11:$BS$488,28,FALSE)</f>
        <v>41</v>
      </c>
      <c r="AR40" s="408">
        <f t="array" ref="AR40">INDEX(AQ$1:AQ$55,MATCH(SMALL(COUNTIF(AQ$1:AQ$55,"&lt;"&amp;AQ$1:AQ$55),ROW(AQ40:AR40)),COUNTIF(AQ$1:AQ$55,"&lt;"&amp;AQ$1:AQ$55),0))</f>
        <v>40</v>
      </c>
      <c r="AS40" s="408" t="str">
        <f t="array" ref="AS40">INDEX(AP$1:AP$55,SMALL(IF(AQ$1:AQ$55=AR40,ROW(AQ$1:AQ$55)),COUNTIF(AR$1:AR40,AR40)),1)</f>
        <v>Suffolk Coastal</v>
      </c>
      <c r="AT40" s="408">
        <f t="shared" si="10"/>
        <v>40</v>
      </c>
      <c r="AU40" s="408" t="str">
        <f t="shared" si="11"/>
        <v>Suffolk Coastal</v>
      </c>
      <c r="AX40" s="409" t="s">
        <v>240</v>
      </c>
      <c r="AY40" s="408">
        <f>VLOOKUP(AX40,'Rural 80'!$A$11:$BS$488,32,FALSE)</f>
        <v>42</v>
      </c>
      <c r="AZ40" s="408">
        <f t="array" ref="AZ40">INDEX(AY$1:AY$55,MATCH(SMALL(COUNTIF(AY$1:AY$55,"&lt;"&amp;AY$1:AY$55),ROW(AY40:AZ40)),COUNTIF(AY$1:AY$55,"&lt;"&amp;AY$1:AY$55),0))</f>
        <v>40</v>
      </c>
      <c r="BA40" s="408" t="str">
        <f t="array" ref="BA40">INDEX(AX$1:AX$55,SMALL(IF(AY$1:AY$55=AZ40,ROW(AY$1:AY$55)),COUNTIF(AZ$1:AZ40,AZ40)),1)</f>
        <v>South Oxfordshire</v>
      </c>
      <c r="BB40" s="408">
        <f t="shared" si="12"/>
        <v>40</v>
      </c>
      <c r="BC40" s="408" t="str">
        <f t="shared" si="13"/>
        <v>South Oxfordshire</v>
      </c>
      <c r="BF40" s="409" t="s">
        <v>240</v>
      </c>
      <c r="BG40" s="408">
        <f>VLOOKUP(BF40,'Rural 80'!$A$11:$BS$488,36,FALSE)</f>
        <v>41</v>
      </c>
      <c r="BH40" s="408">
        <f t="array" ref="BH40">INDEX(BG$1:BG$55,MATCH(SMALL(COUNTIF(BG$1:BG$55,"&lt;"&amp;BG$1:BG$55),ROW(BG40:BH40)),COUNTIF(BG$1:BG$55,"&lt;"&amp;BG$1:BG$55),0))</f>
        <v>40</v>
      </c>
      <c r="BI40" s="408" t="str">
        <f t="array" ref="BI40">INDEX(BF$1:BF$55,SMALL(IF(BG$1:BG$55=BH40,ROW(BG$1:BG$55)),COUNTIF(BH$1:BH40,BH40)),1)</f>
        <v>Mid Devon</v>
      </c>
      <c r="BJ40" s="408">
        <f t="shared" si="14"/>
        <v>40</v>
      </c>
      <c r="BK40" s="408" t="str">
        <f t="shared" si="15"/>
        <v>Mid Devon</v>
      </c>
      <c r="BN40" s="409" t="s">
        <v>240</v>
      </c>
      <c r="BO40" s="408">
        <f>VLOOKUP(BN40,'Rural 80'!$A$11:$BS$488,40,FALSE)</f>
        <v>6</v>
      </c>
      <c r="BP40" s="408">
        <f t="array" ref="BP40">INDEX(BO$1:BO$55,MATCH(SMALL(COUNTIF(BO$1:BO$55,"&lt;"&amp;BO$1:BO$55),ROW(BO40:BP40)),COUNTIF(BO$1:BO$55,"&lt;"&amp;BO$1:BO$55),0))</f>
        <v>40</v>
      </c>
      <c r="BQ40" s="408" t="str">
        <f t="array" ref="BQ40">INDEX(BN$1:BN$55,SMALL(IF(BO$1:BO$55=BP40,ROW(BO$1:BO$55)),COUNTIF(BP$1:BP40,BP40)),1)</f>
        <v>Mid Devon</v>
      </c>
      <c r="BR40" s="408">
        <f t="shared" si="16"/>
        <v>40</v>
      </c>
      <c r="BS40" s="408" t="str">
        <f t="shared" si="17"/>
        <v>Mid Devon</v>
      </c>
      <c r="BV40" s="409" t="s">
        <v>240</v>
      </c>
      <c r="BW40" s="408">
        <f>VLOOKUP(BV40,'Rural 80'!$A$11:$BS$488,44,FALSE)</f>
        <v>13</v>
      </c>
      <c r="BX40" s="408">
        <f t="array" ref="BX40">INDEX(BW$1:BW$55,MATCH(SMALL(COUNTIF(BW$1:BW$55,"&lt;"&amp;BW$1:BW$55),ROW(BW40:BX40)),COUNTIF(BW$1:BW$55,"&lt;"&amp;BW$1:BW$55),0))</f>
        <v>40</v>
      </c>
      <c r="BY40" s="408" t="str">
        <f t="array" ref="BY40">INDEX(BV$1:BV$55,SMALL(IF(BW$1:BW$55=BX40,ROW(BW$1:BW$55)),COUNTIF(BX$1:BX40,BX40)),1)</f>
        <v>Harborough</v>
      </c>
      <c r="BZ40" s="408">
        <f t="shared" si="18"/>
        <v>40</v>
      </c>
      <c r="CA40" s="408" t="str">
        <f t="shared" si="19"/>
        <v>Harborough</v>
      </c>
      <c r="CD40" s="409" t="s">
        <v>240</v>
      </c>
      <c r="CE40" s="408">
        <f>VLOOKUP(CD40,'Rural 80'!$A$11:$BS$488,48,FALSE)</f>
        <v>20</v>
      </c>
      <c r="CF40" s="408">
        <f t="array" ref="CF40">INDEX(CE$1:CE$55,MATCH(SMALL(COUNTIF(CE$1:CE$55,"&lt;"&amp;CE$1:CE$55),ROW(CE40:CF40)),COUNTIF(CE$1:CE$55,"&lt;"&amp;CE$1:CE$55),0))</f>
        <v>40</v>
      </c>
      <c r="CG40" s="408" t="str">
        <f t="array" ref="CG40">INDEX(CD$1:CD$55,SMALL(IF(CE$1:CE$55=CF40,ROW(CE$1:CE$55)),COUNTIF(CF$1:CF40,CF40)),1)</f>
        <v>Mid Devon</v>
      </c>
      <c r="CH40" s="408">
        <f t="shared" si="20"/>
        <v>40</v>
      </c>
      <c r="CI40" s="408" t="str">
        <f t="shared" si="21"/>
        <v>Mid Devon</v>
      </c>
      <c r="CL40" s="409" t="s">
        <v>240</v>
      </c>
      <c r="CM40" s="408">
        <f>VLOOKUP(CL40,'Rural 80'!$A$11:$BS$488,52,FALSE)</f>
        <v>21</v>
      </c>
      <c r="CN40" s="408">
        <f t="array" ref="CN40">INDEX(CM$1:CM$55,MATCH(SMALL(COUNTIF(CM$1:CM$55,"&lt;"&amp;CM$1:CM$55),ROW(CM40:CN40)),COUNTIF(CM$1:CM$55,"&lt;"&amp;CM$1:CM$55),0))</f>
        <v>40</v>
      </c>
      <c r="CO40" s="408" t="str">
        <f t="array" ref="CO40">INDEX(CL$1:CL$55,SMALL(IF(CM$1:CM$55=CN40,ROW(CM$1:CM$55)),COUNTIF(CN$1:CN40,CN40)),1)</f>
        <v>Cornwall</v>
      </c>
      <c r="CP40" s="408">
        <f t="shared" si="22"/>
        <v>40</v>
      </c>
      <c r="CQ40" s="408" t="str">
        <f t="shared" si="23"/>
        <v>Cornwall</v>
      </c>
      <c r="CT40" s="409" t="s">
        <v>240</v>
      </c>
      <c r="CU40" s="408" t="str">
        <f>VLOOKUP(CT40,'Rural 80'!$A$11:$BS$488,56,FALSE)</f>
        <v>9999</v>
      </c>
      <c r="CV40" s="408" t="str">
        <f t="array" ref="CV40">INDEX(CU$1:CU$55,MATCH(SMALL(COUNTIF(CU$1:CU$55,"&lt;"&amp;CU$1:CU$55),ROW(CU40:CV40)),COUNTIF(CU$1:CU$55,"&lt;"&amp;CU$1:CU$55),0))</f>
        <v>9999</v>
      </c>
      <c r="CW40" s="408" t="str">
        <f t="array" ref="CW40">INDEX(CT$1:CT$55,SMALL(IF(CU$1:CU$55=CV40,ROW(CU$1:CU$55)),COUNTIF(CV$1:CV40,CV40)),1)</f>
        <v>South Lakeland</v>
      </c>
      <c r="CX40" s="408" t="str">
        <f t="shared" si="24"/>
        <v>no data</v>
      </c>
      <c r="CY40" s="408" t="str">
        <f t="shared" si="25"/>
        <v>South Lakeland</v>
      </c>
      <c r="DB40" s="409" t="s">
        <v>240</v>
      </c>
      <c r="DC40" s="408" t="str">
        <f>VLOOKUP(DB40,'Rural 80'!$A$11:$BS$488,60,FALSE)</f>
        <v>9999</v>
      </c>
      <c r="DD40" s="408" t="str">
        <f t="array" ref="DD40">INDEX(DC$1:DC$55,MATCH(SMALL(COUNTIF(DC$1:DC$55,"&lt;"&amp;DC$1:DC$55),ROW(DC40:DD40)),COUNTIF(DC$1:DC$55,"&lt;"&amp;DC$1:DC$55),0))</f>
        <v>9999</v>
      </c>
      <c r="DE40" s="408" t="str">
        <f t="array" ref="DE40">INDEX(DB$1:DB$55,SMALL(IF(DC$1:DC$55=DD40,ROW(DC$1:DC$55)),COUNTIF(DD$1:DD40,DD40)),1)</f>
        <v>South Lakeland</v>
      </c>
      <c r="DF40" s="408" t="str">
        <f t="shared" si="26"/>
        <v>no data</v>
      </c>
      <c r="DG40" s="408" t="str">
        <f t="shared" si="27"/>
        <v>South Lakeland</v>
      </c>
      <c r="DJ40" s="409" t="s">
        <v>240</v>
      </c>
      <c r="DK40" s="408" t="str">
        <f>VLOOKUP(DJ40,'Rural 80'!$A$11:$BS$488,64,FALSE)</f>
        <v>9999</v>
      </c>
      <c r="DL40" s="408" t="str">
        <f t="array" ref="DL40">INDEX(DK$1:DK$55,MATCH(SMALL(COUNTIF(DK$1:DK$55,"&lt;"&amp;DK$1:DK$55),ROW(DK40:DL40)),COUNTIF(DK$1:DK$55,"&lt;"&amp;DK$1:DK$55),0))</f>
        <v>9999</v>
      </c>
      <c r="DM40" s="408" t="str">
        <f t="array" ref="DM40">INDEX(DJ$1:DJ$55,SMALL(IF(DK$1:DK$55=DL40,ROW(DK$1:DK$55)),COUNTIF(DL$1:DL40,DL40)),1)</f>
        <v>South Lakeland</v>
      </c>
      <c r="DN40" s="408" t="str">
        <f t="shared" si="28"/>
        <v>no data</v>
      </c>
      <c r="DO40" s="408" t="str">
        <f t="shared" si="29"/>
        <v>South Lakeland</v>
      </c>
      <c r="DR40" s="409" t="s">
        <v>240</v>
      </c>
      <c r="DS40" s="408" t="str">
        <f>VLOOKUP(DR40,'Rural 80'!$A$11:$BS$488,68,FALSE)</f>
        <v>9999</v>
      </c>
      <c r="DT40" s="408" t="str">
        <f t="array" ref="DT40">INDEX(DS$1:DS$55,MATCH(SMALL(COUNTIF(DS$1:DS$55,"&lt;"&amp;DS$1:DS$55),ROW(DS40:DT40)),COUNTIF(DS$1:DS$55,"&lt;"&amp;DS$1:DS$55),0))</f>
        <v>9999</v>
      </c>
      <c r="DU40" s="408" t="str">
        <f t="array" ref="DU40">INDEX(DR$1:DR$55,SMALL(IF(DS$1:DS$55=DT40,ROW(DS$1:DS$55)),COUNTIF(DT$1:DT40,DT40)),1)</f>
        <v>South Lakeland</v>
      </c>
      <c r="DV40" s="408" t="str">
        <f t="shared" si="30"/>
        <v>no data</v>
      </c>
      <c r="DW40" s="408" t="str">
        <f t="shared" si="31"/>
        <v>South Lakeland</v>
      </c>
    </row>
    <row r="41" spans="2:127" x14ac:dyDescent="0.25">
      <c r="B41" s="409" t="s">
        <v>241</v>
      </c>
      <c r="C41" s="408">
        <f>VLOOKUP(B41,'Rural 80'!$A$11:$BS$488,8,FALSE)</f>
        <v>11</v>
      </c>
      <c r="D41" s="408">
        <f t="array" ref="D41">INDEX(C$1:C$55,MATCH(SMALL(COUNTIF(C$1:C$55,"&lt;"&amp;C$1:C$55),ROW(C41:D41)),COUNTIF(C$1:C$55,"&lt;"&amp;C$1:C$55),0))</f>
        <v>41</v>
      </c>
      <c r="E41" s="408" t="str">
        <f t="array" ref="E41">INDEX(B$1:B$55,SMALL(IF(C$1:C$55=D41,ROW(C$1:C$55)),COUNTIF(D$1:D41,D41)),1)</f>
        <v>South Lakeland</v>
      </c>
      <c r="F41" s="408">
        <f t="shared" si="0"/>
        <v>41</v>
      </c>
      <c r="G41" s="408" t="str">
        <f t="shared" si="1"/>
        <v>South Lakeland</v>
      </c>
      <c r="J41" s="409" t="s">
        <v>241</v>
      </c>
      <c r="K41" s="408">
        <f>VLOOKUP(J41,'Rural 80'!$A$11:$BS$488,12,FALSE)</f>
        <v>6</v>
      </c>
      <c r="L41" s="408">
        <f t="array" ref="L41">INDEX(K$1:K$55,MATCH(SMALL(COUNTIF(K$1:K$55,"&lt;"&amp;K$1:K$55),ROW(K41:L41)),COUNTIF(K$1:K$55,"&lt;"&amp;K$1:K$55),0))</f>
        <v>41</v>
      </c>
      <c r="M41" s="408" t="str">
        <f t="array" ref="M41">INDEX(J$1:J$55,SMALL(IF(K$1:K$55=L41,ROW(K$1:K$55)),COUNTIF(L$1:L41,L41)),1)</f>
        <v>Forest Heath</v>
      </c>
      <c r="N41" s="408">
        <f t="shared" si="2"/>
        <v>41</v>
      </c>
      <c r="O41" s="408" t="str">
        <f t="shared" si="3"/>
        <v>Forest Heath</v>
      </c>
      <c r="R41" s="409" t="s">
        <v>241</v>
      </c>
      <c r="S41" s="408">
        <f>VLOOKUP(R41,'Rural 80'!$A$11:$BS$488,16,FALSE)</f>
        <v>21</v>
      </c>
      <c r="T41" s="408">
        <f t="array" ref="T41">INDEX(S$1:S$55,MATCH(SMALL(COUNTIF(S$1:S$55,"&lt;"&amp;S$1:S$55),ROW(S41:T41)),COUNTIF(S$1:S$55,"&lt;"&amp;S$1:S$55),0))</f>
        <v>41</v>
      </c>
      <c r="U41" s="408" t="str">
        <f t="array" ref="U41">INDEX(R$1:R$55,SMALL(IF(S$1:S$55=T41,ROW(S$1:S$55)),COUNTIF(T$1:T41,T41)),1)</f>
        <v>Wealden</v>
      </c>
      <c r="V41" s="408">
        <f t="shared" si="4"/>
        <v>41</v>
      </c>
      <c r="W41" s="408" t="str">
        <f t="shared" si="5"/>
        <v>Wealden</v>
      </c>
      <c r="Z41" s="409" t="s">
        <v>241</v>
      </c>
      <c r="AA41" s="408">
        <f>VLOOKUP(Z41,'Rural 80'!$A$11:$BS$488,20,FALSE)</f>
        <v>16</v>
      </c>
      <c r="AB41" s="408">
        <f t="array" ref="AB41">INDEX(AA$1:AA$55,MATCH(SMALL(COUNTIF(AA$1:AA$55,"&lt;"&amp;AA$1:AA$55),ROW(AA41:AB41)),COUNTIF(AA$1:AA$55,"&lt;"&amp;AA$1:AA$55),0))</f>
        <v>41</v>
      </c>
      <c r="AC41" s="408" t="str">
        <f t="array" ref="AC41">INDEX(Z$1:Z$55,SMALL(IF(AA$1:AA$55=AB41,ROW(AA$1:AA$55)),COUNTIF(AB$1:AB41,AB41)),1)</f>
        <v>Daventry</v>
      </c>
      <c r="AD41" s="408">
        <f t="shared" si="6"/>
        <v>41</v>
      </c>
      <c r="AE41" s="408" t="str">
        <f t="shared" si="7"/>
        <v>Daventry</v>
      </c>
      <c r="AH41" s="409" t="s">
        <v>241</v>
      </c>
      <c r="AI41" s="408">
        <f>VLOOKUP(AH41,'Rural 80'!$A$11:$BS$488,24,FALSE)</f>
        <v>14</v>
      </c>
      <c r="AJ41" s="408">
        <f t="array" ref="AJ41">INDEX(AI$1:AI$55,MATCH(SMALL(COUNTIF(AI$1:AI$55,"&lt;"&amp;AI$1:AI$55),ROW(AI41:AJ41)),COUNTIF(AI$1:AI$55,"&lt;"&amp;AI$1:AI$55),0))</f>
        <v>41</v>
      </c>
      <c r="AK41" s="408" t="str">
        <f t="array" ref="AK41">INDEX(AH$1:AH$55,SMALL(IF(AI$1:AI$55=AJ41,ROW(AI$1:AI$55)),COUNTIF(AJ$1:AJ41,AJ41)),1)</f>
        <v>Huntingdonshire</v>
      </c>
      <c r="AL41" s="408">
        <f t="shared" si="8"/>
        <v>41</v>
      </c>
      <c r="AM41" s="408" t="str">
        <f t="shared" si="9"/>
        <v>Huntingdonshire</v>
      </c>
      <c r="AP41" s="409" t="s">
        <v>241</v>
      </c>
      <c r="AQ41" s="408">
        <f>VLOOKUP(AP41,'Rural 80'!$A$11:$BS$488,28,FALSE)</f>
        <v>15</v>
      </c>
      <c r="AR41" s="408">
        <f t="array" ref="AR41">INDEX(AQ$1:AQ$55,MATCH(SMALL(COUNTIF(AQ$1:AQ$55,"&lt;"&amp;AQ$1:AQ$55),ROW(AQ41:AR41)),COUNTIF(AQ$1:AQ$55,"&lt;"&amp;AQ$1:AQ$55),0))</f>
        <v>41</v>
      </c>
      <c r="AS41" s="408" t="str">
        <f t="array" ref="AS41">INDEX(AP$1:AP$55,SMALL(IF(AQ$1:AQ$55=AR41,ROW(AQ$1:AQ$55)),COUNTIF(AR$1:AR41,AR41)),1)</f>
        <v>South Lakeland</v>
      </c>
      <c r="AT41" s="408">
        <f t="shared" si="10"/>
        <v>41</v>
      </c>
      <c r="AU41" s="408" t="str">
        <f t="shared" si="11"/>
        <v>South Lakeland</v>
      </c>
      <c r="AX41" s="409" t="s">
        <v>241</v>
      </c>
      <c r="AY41" s="408">
        <f>VLOOKUP(AX41,'Rural 80'!$A$11:$BS$488,32,FALSE)</f>
        <v>24</v>
      </c>
      <c r="AZ41" s="408">
        <f t="array" ref="AZ41">INDEX(AY$1:AY$55,MATCH(SMALL(COUNTIF(AY$1:AY$55,"&lt;"&amp;AY$1:AY$55),ROW(AY41:AZ41)),COUNTIF(AY$1:AY$55,"&lt;"&amp;AY$1:AY$55),0))</f>
        <v>41</v>
      </c>
      <c r="BA41" s="408" t="str">
        <f t="array" ref="BA41">INDEX(AX$1:AX$55,SMALL(IF(AY$1:AY$55=AZ41,ROW(AY$1:AY$55)),COUNTIF(AZ$1:AZ41,AZ41)),1)</f>
        <v>Wychavon</v>
      </c>
      <c r="BB41" s="408">
        <f t="shared" si="12"/>
        <v>41</v>
      </c>
      <c r="BC41" s="408" t="str">
        <f t="shared" si="13"/>
        <v>Wychavon</v>
      </c>
      <c r="BF41" s="409" t="s">
        <v>241</v>
      </c>
      <c r="BG41" s="408">
        <f>VLOOKUP(BF41,'Rural 80'!$A$11:$BS$488,36,FALSE)</f>
        <v>22</v>
      </c>
      <c r="BH41" s="408">
        <f t="array" ref="BH41">INDEX(BG$1:BG$55,MATCH(SMALL(COUNTIF(BG$1:BG$55,"&lt;"&amp;BG$1:BG$55),ROW(BG41:BH41)),COUNTIF(BG$1:BG$55,"&lt;"&amp;BG$1:BG$55),0))</f>
        <v>41</v>
      </c>
      <c r="BI41" s="408" t="str">
        <f t="array" ref="BI41">INDEX(BF$1:BF$55,SMALL(IF(BG$1:BG$55=BH41,ROW(BG$1:BG$55)),COUNTIF(BH$1:BH41,BH41)),1)</f>
        <v>South Lakeland</v>
      </c>
      <c r="BJ41" s="408">
        <f t="shared" si="14"/>
        <v>41</v>
      </c>
      <c r="BK41" s="408" t="str">
        <f t="shared" si="15"/>
        <v>South Lakeland</v>
      </c>
      <c r="BN41" s="409" t="s">
        <v>241</v>
      </c>
      <c r="BO41" s="408">
        <f>VLOOKUP(BN41,'Rural 80'!$A$11:$BS$488,40,FALSE)</f>
        <v>24</v>
      </c>
      <c r="BP41" s="408">
        <f t="array" ref="BP41">INDEX(BO$1:BO$55,MATCH(SMALL(COUNTIF(BO$1:BO$55,"&lt;"&amp;BO$1:BO$55),ROW(BO41:BP41)),COUNTIF(BO$1:BO$55,"&lt;"&amp;BO$1:BO$55),0))</f>
        <v>41</v>
      </c>
      <c r="BQ41" s="408" t="str">
        <f t="array" ref="BQ41">INDEX(BN$1:BN$55,SMALL(IF(BO$1:BO$55=BP41,ROW(BO$1:BO$55)),COUNTIF(BP$1:BP41,BP41)),1)</f>
        <v>South Hams</v>
      </c>
      <c r="BR41" s="408">
        <f t="shared" si="16"/>
        <v>41</v>
      </c>
      <c r="BS41" s="408" t="str">
        <f t="shared" si="17"/>
        <v>South Hams</v>
      </c>
      <c r="BV41" s="409" t="s">
        <v>241</v>
      </c>
      <c r="BW41" s="408">
        <f>VLOOKUP(BV41,'Rural 80'!$A$11:$BS$488,44,FALSE)</f>
        <v>15</v>
      </c>
      <c r="BX41" s="408">
        <f t="array" ref="BX41">INDEX(BW$1:BW$55,MATCH(SMALL(COUNTIF(BW$1:BW$55,"&lt;"&amp;BW$1:BW$55),ROW(BW41:BX41)),COUNTIF(BW$1:BW$55,"&lt;"&amp;BW$1:BW$55),0))</f>
        <v>41</v>
      </c>
      <c r="BY41" s="408" t="str">
        <f t="array" ref="BY41">INDEX(BV$1:BV$55,SMALL(IF(BW$1:BW$55=BX41,ROW(BW$1:BW$55)),COUNTIF(BX$1:BX41,BX41)),1)</f>
        <v>South Oxfordshire</v>
      </c>
      <c r="BZ41" s="408">
        <f t="shared" si="18"/>
        <v>41</v>
      </c>
      <c r="CA41" s="408" t="str">
        <f t="shared" si="19"/>
        <v>South Oxfordshire</v>
      </c>
      <c r="CD41" s="409" t="s">
        <v>241</v>
      </c>
      <c r="CE41" s="408">
        <f>VLOOKUP(CD41,'Rural 80'!$A$11:$BS$488,48,FALSE)</f>
        <v>19</v>
      </c>
      <c r="CF41" s="408">
        <f t="array" ref="CF41">INDEX(CE$1:CE$55,MATCH(SMALL(COUNTIF(CE$1:CE$55,"&lt;"&amp;CE$1:CE$55),ROW(CE41:CF41)),COUNTIF(CE$1:CE$55,"&lt;"&amp;CE$1:CE$55),0))</f>
        <v>41</v>
      </c>
      <c r="CG41" s="408" t="str">
        <f t="array" ref="CG41">INDEX(CD$1:CD$55,SMALL(IF(CE$1:CE$55=CF41,ROW(CE$1:CE$55)),COUNTIF(CF$1:CF41,CF41)),1)</f>
        <v>Harborough</v>
      </c>
      <c r="CH41" s="408">
        <f t="shared" si="20"/>
        <v>41</v>
      </c>
      <c r="CI41" s="408" t="str">
        <f t="shared" si="21"/>
        <v>Harborough</v>
      </c>
      <c r="CL41" s="409" t="s">
        <v>241</v>
      </c>
      <c r="CM41" s="408">
        <f>VLOOKUP(CL41,'Rural 80'!$A$11:$BS$488,52,FALSE)</f>
        <v>18</v>
      </c>
      <c r="CN41" s="408">
        <f t="array" ref="CN41">INDEX(CM$1:CM$55,MATCH(SMALL(COUNTIF(CM$1:CM$55,"&lt;"&amp;CM$1:CM$55),ROW(CM41:CN41)),COUNTIF(CM$1:CM$55,"&lt;"&amp;CM$1:CM$55),0))</f>
        <v>41</v>
      </c>
      <c r="CO41" s="408" t="str">
        <f t="array" ref="CO41">INDEX(CL$1:CL$55,SMALL(IF(CM$1:CM$55=CN41,ROW(CM$1:CM$55)),COUNTIF(CN$1:CN41,CN41)),1)</f>
        <v>Forest of Dean</v>
      </c>
      <c r="CP41" s="408">
        <f t="shared" si="22"/>
        <v>41</v>
      </c>
      <c r="CQ41" s="408" t="str">
        <f t="shared" si="23"/>
        <v>Forest of Dean</v>
      </c>
      <c r="CT41" s="409" t="s">
        <v>241</v>
      </c>
      <c r="CU41" s="408" t="str">
        <f>VLOOKUP(CT41,'Rural 80'!$A$11:$BS$488,56,FALSE)</f>
        <v>9999</v>
      </c>
      <c r="CV41" s="408" t="str">
        <f t="array" ref="CV41">INDEX(CU$1:CU$55,MATCH(SMALL(COUNTIF(CU$1:CU$55,"&lt;"&amp;CU$1:CU$55),ROW(CU41:CV41)),COUNTIF(CU$1:CU$55,"&lt;"&amp;CU$1:CU$55),0))</f>
        <v>9999</v>
      </c>
      <c r="CW41" s="408" t="str">
        <f t="array" ref="CW41">INDEX(CT$1:CT$55,SMALL(IF(CU$1:CU$55=CV41,ROW(CU$1:CU$55)),COUNTIF(CV$1:CV41,CV41)),1)</f>
        <v>South Norfolk</v>
      </c>
      <c r="CX41" s="408" t="str">
        <f t="shared" si="24"/>
        <v>no data</v>
      </c>
      <c r="CY41" s="408" t="str">
        <f t="shared" si="25"/>
        <v>South Norfolk</v>
      </c>
      <c r="DB41" s="409" t="s">
        <v>241</v>
      </c>
      <c r="DC41" s="408" t="str">
        <f>VLOOKUP(DB41,'Rural 80'!$A$11:$BS$488,60,FALSE)</f>
        <v>9999</v>
      </c>
      <c r="DD41" s="408" t="str">
        <f t="array" ref="DD41">INDEX(DC$1:DC$55,MATCH(SMALL(COUNTIF(DC$1:DC$55,"&lt;"&amp;DC$1:DC$55),ROW(DC41:DD41)),COUNTIF(DC$1:DC$55,"&lt;"&amp;DC$1:DC$55),0))</f>
        <v>9999</v>
      </c>
      <c r="DE41" s="408" t="str">
        <f t="array" ref="DE41">INDEX(DB$1:DB$55,SMALL(IF(DC$1:DC$55=DD41,ROW(DC$1:DC$55)),COUNTIF(DD$1:DD41,DD41)),1)</f>
        <v>South Norfolk</v>
      </c>
      <c r="DF41" s="408" t="str">
        <f t="shared" si="26"/>
        <v>no data</v>
      </c>
      <c r="DG41" s="408" t="str">
        <f t="shared" si="27"/>
        <v>South Norfolk</v>
      </c>
      <c r="DJ41" s="409" t="s">
        <v>241</v>
      </c>
      <c r="DK41" s="408" t="str">
        <f>VLOOKUP(DJ41,'Rural 80'!$A$11:$BS$488,64,FALSE)</f>
        <v>9999</v>
      </c>
      <c r="DL41" s="408" t="str">
        <f t="array" ref="DL41">INDEX(DK$1:DK$55,MATCH(SMALL(COUNTIF(DK$1:DK$55,"&lt;"&amp;DK$1:DK$55),ROW(DK41:DL41)),COUNTIF(DK$1:DK$55,"&lt;"&amp;DK$1:DK$55),0))</f>
        <v>9999</v>
      </c>
      <c r="DM41" s="408" t="str">
        <f t="array" ref="DM41">INDEX(DJ$1:DJ$55,SMALL(IF(DK$1:DK$55=DL41,ROW(DK$1:DK$55)),COUNTIF(DL$1:DL41,DL41)),1)</f>
        <v>South Norfolk</v>
      </c>
      <c r="DN41" s="408" t="str">
        <f t="shared" si="28"/>
        <v>no data</v>
      </c>
      <c r="DO41" s="408" t="str">
        <f t="shared" si="29"/>
        <v>South Norfolk</v>
      </c>
      <c r="DR41" s="409" t="s">
        <v>241</v>
      </c>
      <c r="DS41" s="408" t="str">
        <f>VLOOKUP(DR41,'Rural 80'!$A$11:$BS$488,68,FALSE)</f>
        <v>9999</v>
      </c>
      <c r="DT41" s="408" t="str">
        <f t="array" ref="DT41">INDEX(DS$1:DS$55,MATCH(SMALL(COUNTIF(DS$1:DS$55,"&lt;"&amp;DS$1:DS$55),ROW(DS41:DT41)),COUNTIF(DS$1:DS$55,"&lt;"&amp;DS$1:DS$55),0))</f>
        <v>9999</v>
      </c>
      <c r="DU41" s="408" t="str">
        <f t="array" ref="DU41">INDEX(DR$1:DR$55,SMALL(IF(DS$1:DS$55=DT41,ROW(DS$1:DS$55)),COUNTIF(DT$1:DT41,DT41)),1)</f>
        <v>South Norfolk</v>
      </c>
      <c r="DV41" s="408" t="str">
        <f t="shared" si="30"/>
        <v>no data</v>
      </c>
      <c r="DW41" s="408" t="str">
        <f t="shared" si="31"/>
        <v>South Norfolk</v>
      </c>
    </row>
    <row r="42" spans="2:127" x14ac:dyDescent="0.25">
      <c r="B42" s="409" t="s">
        <v>242</v>
      </c>
      <c r="C42" s="408">
        <f>VLOOKUP(B42,'Rural 80'!$A$11:$BS$488,8,FALSE)</f>
        <v>5</v>
      </c>
      <c r="D42" s="408">
        <f t="array" ref="D42">INDEX(C$1:C$55,MATCH(SMALL(COUNTIF(C$1:C$55,"&lt;"&amp;C$1:C$55),ROW(C42:D42)),COUNTIF(C$1:C$55,"&lt;"&amp;C$1:C$55),0))</f>
        <v>42</v>
      </c>
      <c r="E42" s="408" t="str">
        <f t="array" ref="E42">INDEX(B$1:B$55,SMALL(IF(C$1:C$55=D42,ROW(C$1:C$55)),COUNTIF(D$1:D42,D42)),1)</f>
        <v>Isles of Scilly</v>
      </c>
      <c r="F42" s="408">
        <f t="shared" si="0"/>
        <v>42</v>
      </c>
      <c r="G42" s="408" t="str">
        <f t="shared" si="1"/>
        <v>Isles of Scilly</v>
      </c>
      <c r="J42" s="409" t="s">
        <v>242</v>
      </c>
      <c r="K42" s="408">
        <f>VLOOKUP(J42,'Rural 80'!$A$11:$BS$488,12,FALSE)</f>
        <v>14</v>
      </c>
      <c r="L42" s="408">
        <f t="array" ref="L42">INDEX(K$1:K$55,MATCH(SMALL(COUNTIF(K$1:K$55,"&lt;"&amp;K$1:K$55),ROW(K42:L42)),COUNTIF(K$1:K$55,"&lt;"&amp;K$1:K$55),0))</f>
        <v>42</v>
      </c>
      <c r="M42" s="408" t="str">
        <f t="array" ref="M42">INDEX(J$1:J$55,SMALL(IF(K$1:K$55=L42,ROW(K$1:K$55)),COUNTIF(L$1:L42,L42)),1)</f>
        <v>Wealden</v>
      </c>
      <c r="N42" s="408">
        <f t="shared" si="2"/>
        <v>42</v>
      </c>
      <c r="O42" s="408" t="str">
        <f t="shared" si="3"/>
        <v>Wealden</v>
      </c>
      <c r="R42" s="409" t="s">
        <v>242</v>
      </c>
      <c r="S42" s="408">
        <f>VLOOKUP(R42,'Rural 80'!$A$11:$BS$488,16,FALSE)</f>
        <v>20</v>
      </c>
      <c r="T42" s="408">
        <f t="array" ref="T42">INDEX(S$1:S$55,MATCH(SMALL(COUNTIF(S$1:S$55,"&lt;"&amp;S$1:S$55),ROW(S42:T42)),COUNTIF(S$1:S$55,"&lt;"&amp;S$1:S$55),0))</f>
        <v>42</v>
      </c>
      <c r="U42" s="408" t="str">
        <f t="array" ref="U42">INDEX(R$1:R$55,SMALL(IF(S$1:S$55=T42,ROW(S$1:S$55)),COUNTIF(T$1:T42,T42)),1)</f>
        <v>Mid Sussex</v>
      </c>
      <c r="V42" s="408">
        <f t="shared" si="4"/>
        <v>42</v>
      </c>
      <c r="W42" s="408" t="str">
        <f t="shared" si="5"/>
        <v>Mid Sussex</v>
      </c>
      <c r="Z42" s="409" t="s">
        <v>242</v>
      </c>
      <c r="AA42" s="408">
        <f>VLOOKUP(Z42,'Rural 80'!$A$11:$BS$488,20,FALSE)</f>
        <v>18</v>
      </c>
      <c r="AB42" s="408">
        <f t="array" ref="AB42">INDEX(AA$1:AA$55,MATCH(SMALL(COUNTIF(AA$1:AA$55,"&lt;"&amp;AA$1:AA$55),ROW(AA42:AB42)),COUNTIF(AA$1:AA$55,"&lt;"&amp;AA$1:AA$55),0))</f>
        <v>42</v>
      </c>
      <c r="AC42" s="408" t="str">
        <f t="array" ref="AC42">INDEX(Z$1:Z$55,SMALL(IF(AA$1:AA$55=AB42,ROW(AA$1:AA$55)),COUNTIF(AB$1:AB42,AB42)),1)</f>
        <v>Harborough</v>
      </c>
      <c r="AD42" s="408">
        <f t="shared" si="6"/>
        <v>42</v>
      </c>
      <c r="AE42" s="408" t="str">
        <f t="shared" si="7"/>
        <v>Harborough</v>
      </c>
      <c r="AH42" s="409" t="s">
        <v>242</v>
      </c>
      <c r="AI42" s="408">
        <f>VLOOKUP(AH42,'Rural 80'!$A$11:$BS$488,24,FALSE)</f>
        <v>4</v>
      </c>
      <c r="AJ42" s="408">
        <f t="array" ref="AJ42">INDEX(AI$1:AI$55,MATCH(SMALL(COUNTIF(AI$1:AI$55,"&lt;"&amp;AI$1:AI$55),ROW(AI42:AJ42)),COUNTIF(AI$1:AI$55,"&lt;"&amp;AI$1:AI$55),0))</f>
        <v>42</v>
      </c>
      <c r="AK42" s="408" t="str">
        <f t="array" ref="AK42">INDEX(AH$1:AH$55,SMALL(IF(AI$1:AI$55=AJ42,ROW(AI$1:AI$55)),COUNTIF(AJ$1:AJ42,AJ42)),1)</f>
        <v>Cotswold</v>
      </c>
      <c r="AL42" s="408">
        <f t="shared" si="8"/>
        <v>42</v>
      </c>
      <c r="AM42" s="408" t="str">
        <f t="shared" si="9"/>
        <v>Cotswold</v>
      </c>
      <c r="AP42" s="409" t="s">
        <v>242</v>
      </c>
      <c r="AQ42" s="408">
        <f>VLOOKUP(AP42,'Rural 80'!$A$11:$BS$488,28,FALSE)</f>
        <v>11</v>
      </c>
      <c r="AR42" s="408">
        <f t="array" ref="AR42">INDEX(AQ$1:AQ$55,MATCH(SMALL(COUNTIF(AQ$1:AQ$55,"&lt;"&amp;AQ$1:AQ$55),ROW(AQ42:AR42)),COUNTIF(AQ$1:AQ$55,"&lt;"&amp;AQ$1:AQ$55),0))</f>
        <v>42</v>
      </c>
      <c r="AS42" s="408" t="str">
        <f t="array" ref="AS42">INDEX(AP$1:AP$55,SMALL(IF(AQ$1:AQ$55=AR42,ROW(AQ$1:AQ$55)),COUNTIF(AR$1:AR42,AR42)),1)</f>
        <v>Breckland</v>
      </c>
      <c r="AT42" s="408">
        <f t="shared" si="10"/>
        <v>42</v>
      </c>
      <c r="AU42" s="408" t="str">
        <f t="shared" si="11"/>
        <v>Breckland</v>
      </c>
      <c r="AX42" s="409" t="s">
        <v>242</v>
      </c>
      <c r="AY42" s="408">
        <f>VLOOKUP(AX42,'Rural 80'!$A$11:$BS$488,32,FALSE)</f>
        <v>13</v>
      </c>
      <c r="AZ42" s="408">
        <f t="array" ref="AZ42">INDEX(AY$1:AY$55,MATCH(SMALL(COUNTIF(AY$1:AY$55,"&lt;"&amp;AY$1:AY$55),ROW(AY42:AZ42)),COUNTIF(AY$1:AY$55,"&lt;"&amp;AY$1:AY$55),0))</f>
        <v>42</v>
      </c>
      <c r="BA42" s="408" t="str">
        <f t="array" ref="BA42">INDEX(AX$1:AX$55,SMALL(IF(AY$1:AY$55=AZ42,ROW(AY$1:AY$55)),COUNTIF(AZ$1:AZ42,AZ42)),1)</f>
        <v>South Lakeland</v>
      </c>
      <c r="BB42" s="408">
        <f t="shared" si="12"/>
        <v>42</v>
      </c>
      <c r="BC42" s="408" t="str">
        <f t="shared" si="13"/>
        <v>South Lakeland</v>
      </c>
      <c r="BF42" s="409" t="s">
        <v>242</v>
      </c>
      <c r="BG42" s="408">
        <f>VLOOKUP(BF42,'Rural 80'!$A$11:$BS$488,36,FALSE)</f>
        <v>17</v>
      </c>
      <c r="BH42" s="408">
        <f t="array" ref="BH42">INDEX(BG$1:BG$55,MATCH(SMALL(COUNTIF(BG$1:BG$55,"&lt;"&amp;BG$1:BG$55),ROW(BG42:BH42)),COUNTIF(BG$1:BG$55,"&lt;"&amp;BG$1:BG$55),0))</f>
        <v>42</v>
      </c>
      <c r="BI42" s="408" t="str">
        <f t="array" ref="BI42">INDEX(BF$1:BF$55,SMALL(IF(BG$1:BG$55=BH42,ROW(BG$1:BG$55)),COUNTIF(BH$1:BH42,BH42)),1)</f>
        <v>Mendip</v>
      </c>
      <c r="BJ42" s="408">
        <f t="shared" si="14"/>
        <v>42</v>
      </c>
      <c r="BK42" s="408" t="str">
        <f t="shared" si="15"/>
        <v>Mendip</v>
      </c>
      <c r="BN42" s="409" t="s">
        <v>242</v>
      </c>
      <c r="BO42" s="408">
        <f>VLOOKUP(BN42,'Rural 80'!$A$11:$BS$488,40,FALSE)</f>
        <v>26</v>
      </c>
      <c r="BP42" s="408">
        <f t="array" ref="BP42">INDEX(BO$1:BO$55,MATCH(SMALL(COUNTIF(BO$1:BO$55,"&lt;"&amp;BO$1:BO$55),ROW(BO42:BP42)),COUNTIF(BO$1:BO$55,"&lt;"&amp;BO$1:BO$55),0))</f>
        <v>42</v>
      </c>
      <c r="BQ42" s="408" t="str">
        <f t="array" ref="BQ42">INDEX(BN$1:BN$55,SMALL(IF(BO$1:BO$55=BP42,ROW(BO$1:BO$55)),COUNTIF(BP$1:BP42,BP42)),1)</f>
        <v>South Oxfordshire</v>
      </c>
      <c r="BR42" s="408">
        <f t="shared" si="16"/>
        <v>42</v>
      </c>
      <c r="BS42" s="408" t="str">
        <f t="shared" si="17"/>
        <v>South Oxfordshire</v>
      </c>
      <c r="BV42" s="409" t="s">
        <v>242</v>
      </c>
      <c r="BW42" s="408">
        <f>VLOOKUP(BV42,'Rural 80'!$A$11:$BS$488,44,FALSE)</f>
        <v>24</v>
      </c>
      <c r="BX42" s="408">
        <f t="array" ref="BX42">INDEX(BW$1:BW$55,MATCH(SMALL(COUNTIF(BW$1:BW$55,"&lt;"&amp;BW$1:BW$55),ROW(BW42:BX42)),COUNTIF(BW$1:BW$55,"&lt;"&amp;BW$1:BW$55),0))</f>
        <v>42</v>
      </c>
      <c r="BY42" s="408" t="str">
        <f t="array" ref="BY42">INDEX(BV$1:BV$55,SMALL(IF(BW$1:BW$55=BX42,ROW(BW$1:BW$55)),COUNTIF(BX$1:BX42,BX42)),1)</f>
        <v>Rutland</v>
      </c>
      <c r="BZ42" s="408">
        <f t="shared" si="18"/>
        <v>42</v>
      </c>
      <c r="CA42" s="408" t="str">
        <f t="shared" si="19"/>
        <v>Rutland</v>
      </c>
      <c r="CD42" s="409" t="s">
        <v>242</v>
      </c>
      <c r="CE42" s="408">
        <f>VLOOKUP(CD42,'Rural 80'!$A$11:$BS$488,48,FALSE)</f>
        <v>32</v>
      </c>
      <c r="CF42" s="408">
        <f t="array" ref="CF42">INDEX(CE$1:CE$55,MATCH(SMALL(COUNTIF(CE$1:CE$55,"&lt;"&amp;CE$1:CE$55),ROW(CE42:CF42)),COUNTIF(CE$1:CE$55,"&lt;"&amp;CE$1:CE$55),0))</f>
        <v>42</v>
      </c>
      <c r="CG42" s="408" t="str">
        <f t="array" ref="CG42">INDEX(CD$1:CD$55,SMALL(IF(CE$1:CE$55=CF42,ROW(CE$1:CE$55)),COUNTIF(CF$1:CF42,CF42)),1)</f>
        <v>Rutland</v>
      </c>
      <c r="CH42" s="408">
        <f t="shared" si="20"/>
        <v>42</v>
      </c>
      <c r="CI42" s="408" t="str">
        <f t="shared" si="21"/>
        <v>Rutland</v>
      </c>
      <c r="CL42" s="409" t="s">
        <v>242</v>
      </c>
      <c r="CM42" s="408">
        <f>VLOOKUP(CL42,'Rural 80'!$A$11:$BS$488,52,FALSE)</f>
        <v>28</v>
      </c>
      <c r="CN42" s="408">
        <f t="array" ref="CN42">INDEX(CM$1:CM$55,MATCH(SMALL(COUNTIF(CM$1:CM$55,"&lt;"&amp;CM$1:CM$55),ROW(CM42:CN42)),COUNTIF(CM$1:CM$55,"&lt;"&amp;CM$1:CM$55),0))</f>
        <v>42</v>
      </c>
      <c r="CO42" s="408" t="str">
        <f t="array" ref="CO42">INDEX(CL$1:CL$55,SMALL(IF(CM$1:CM$55=CN42,ROW(CM$1:CM$55)),COUNTIF(CN$1:CN42,CN42)),1)</f>
        <v>Uttlesford</v>
      </c>
      <c r="CP42" s="408">
        <f t="shared" si="22"/>
        <v>42</v>
      </c>
      <c r="CQ42" s="408" t="str">
        <f t="shared" si="23"/>
        <v>Uttlesford</v>
      </c>
      <c r="CT42" s="409" t="s">
        <v>242</v>
      </c>
      <c r="CU42" s="408" t="str">
        <f>VLOOKUP(CT42,'Rural 80'!$A$11:$BS$488,56,FALSE)</f>
        <v>9999</v>
      </c>
      <c r="CV42" s="408" t="str">
        <f t="array" ref="CV42">INDEX(CU$1:CU$55,MATCH(SMALL(COUNTIF(CU$1:CU$55,"&lt;"&amp;CU$1:CU$55),ROW(CU42:CV42)),COUNTIF(CU$1:CU$55,"&lt;"&amp;CU$1:CU$55),0))</f>
        <v>9999</v>
      </c>
      <c r="CW42" s="408" t="str">
        <f t="array" ref="CW42">INDEX(CT$1:CT$55,SMALL(IF(CU$1:CU$55=CV42,ROW(CU$1:CU$55)),COUNTIF(CV$1:CV42,CV42)),1)</f>
        <v>South Northamptonshire</v>
      </c>
      <c r="CX42" s="408" t="str">
        <f t="shared" si="24"/>
        <v>no data</v>
      </c>
      <c r="CY42" s="408" t="str">
        <f t="shared" si="25"/>
        <v>South Northamptonshire</v>
      </c>
      <c r="DB42" s="409" t="s">
        <v>242</v>
      </c>
      <c r="DC42" s="408" t="str">
        <f>VLOOKUP(DB42,'Rural 80'!$A$11:$BS$488,60,FALSE)</f>
        <v>9999</v>
      </c>
      <c r="DD42" s="408" t="str">
        <f t="array" ref="DD42">INDEX(DC$1:DC$55,MATCH(SMALL(COUNTIF(DC$1:DC$55,"&lt;"&amp;DC$1:DC$55),ROW(DC42:DD42)),COUNTIF(DC$1:DC$55,"&lt;"&amp;DC$1:DC$55),0))</f>
        <v>9999</v>
      </c>
      <c r="DE42" s="408" t="str">
        <f t="array" ref="DE42">INDEX(DB$1:DB$55,SMALL(IF(DC$1:DC$55=DD42,ROW(DC$1:DC$55)),COUNTIF(DD$1:DD42,DD42)),1)</f>
        <v>South Northamptonshire</v>
      </c>
      <c r="DF42" s="408" t="str">
        <f t="shared" si="26"/>
        <v>no data</v>
      </c>
      <c r="DG42" s="408" t="str">
        <f t="shared" si="27"/>
        <v>South Northamptonshire</v>
      </c>
      <c r="DJ42" s="409" t="s">
        <v>242</v>
      </c>
      <c r="DK42" s="408" t="str">
        <f>VLOOKUP(DJ42,'Rural 80'!$A$11:$BS$488,64,FALSE)</f>
        <v>9999</v>
      </c>
      <c r="DL42" s="408" t="str">
        <f t="array" ref="DL42">INDEX(DK$1:DK$55,MATCH(SMALL(COUNTIF(DK$1:DK$55,"&lt;"&amp;DK$1:DK$55),ROW(DK42:DL42)),COUNTIF(DK$1:DK$55,"&lt;"&amp;DK$1:DK$55),0))</f>
        <v>9999</v>
      </c>
      <c r="DM42" s="408" t="str">
        <f t="array" ref="DM42">INDEX(DJ$1:DJ$55,SMALL(IF(DK$1:DK$55=DL42,ROW(DK$1:DK$55)),COUNTIF(DL$1:DL42,DL42)),1)</f>
        <v>South Northamptonshire</v>
      </c>
      <c r="DN42" s="408" t="str">
        <f t="shared" si="28"/>
        <v>no data</v>
      </c>
      <c r="DO42" s="408" t="str">
        <f t="shared" si="29"/>
        <v>South Northamptonshire</v>
      </c>
      <c r="DR42" s="409" t="s">
        <v>242</v>
      </c>
      <c r="DS42" s="408" t="str">
        <f>VLOOKUP(DR42,'Rural 80'!$A$11:$BS$488,68,FALSE)</f>
        <v>9999</v>
      </c>
      <c r="DT42" s="408" t="str">
        <f t="array" ref="DT42">INDEX(DS$1:DS$55,MATCH(SMALL(COUNTIF(DS$1:DS$55,"&lt;"&amp;DS$1:DS$55),ROW(DS42:DT42)),COUNTIF(DS$1:DS$55,"&lt;"&amp;DS$1:DS$55),0))</f>
        <v>9999</v>
      </c>
      <c r="DU42" s="408" t="str">
        <f t="array" ref="DU42">INDEX(DR$1:DR$55,SMALL(IF(DS$1:DS$55=DT42,ROW(DS$1:DS$55)),COUNTIF(DT$1:DT42,DT42)),1)</f>
        <v>South Northamptonshire</v>
      </c>
      <c r="DV42" s="408" t="str">
        <f t="shared" si="30"/>
        <v>no data</v>
      </c>
      <c r="DW42" s="408" t="str">
        <f t="shared" si="31"/>
        <v>South Northamptonshire</v>
      </c>
    </row>
    <row r="43" spans="2:127" x14ac:dyDescent="0.25">
      <c r="B43" s="409" t="s">
        <v>243</v>
      </c>
      <c r="C43" s="408">
        <f>VLOOKUP(B43,'Rural 80'!$A$11:$BS$488,8,FALSE)</f>
        <v>37</v>
      </c>
      <c r="D43" s="408">
        <f t="array" ref="D43">INDEX(C$1:C$55,MATCH(SMALL(COUNTIF(C$1:C$55,"&lt;"&amp;C$1:C$55),ROW(C43:D43)),COUNTIF(C$1:C$55,"&lt;"&amp;C$1:C$55),0))</f>
        <v>43</v>
      </c>
      <c r="E43" s="408" t="str">
        <f t="array" ref="E43">INDEX(B$1:B$55,SMALL(IF(C$1:C$55=D43,ROW(C$1:C$55)),COUNTIF(D$1:D43,D43)),1)</f>
        <v>Forest Heath</v>
      </c>
      <c r="F43" s="408">
        <f t="shared" si="0"/>
        <v>43</v>
      </c>
      <c r="G43" s="408" t="str">
        <f t="shared" si="1"/>
        <v>Forest Heath</v>
      </c>
      <c r="J43" s="409" t="s">
        <v>243</v>
      </c>
      <c r="K43" s="408">
        <f>VLOOKUP(J43,'Rural 80'!$A$11:$BS$488,12,FALSE)</f>
        <v>37</v>
      </c>
      <c r="L43" s="408">
        <f t="array" ref="L43">INDEX(K$1:K$55,MATCH(SMALL(COUNTIF(K$1:K$55,"&lt;"&amp;K$1:K$55),ROW(K43:L43)),COUNTIF(K$1:K$55,"&lt;"&amp;K$1:K$55),0))</f>
        <v>43</v>
      </c>
      <c r="M43" s="408" t="str">
        <f t="array" ref="M43">INDEX(J$1:J$55,SMALL(IF(K$1:K$55=L43,ROW(K$1:K$55)),COUNTIF(L$1:L43,L43)),1)</f>
        <v>Daventry</v>
      </c>
      <c r="N43" s="408">
        <f t="shared" si="2"/>
        <v>43</v>
      </c>
      <c r="O43" s="408" t="str">
        <f t="shared" si="3"/>
        <v>Daventry</v>
      </c>
      <c r="R43" s="409" t="s">
        <v>243</v>
      </c>
      <c r="S43" s="408">
        <f>VLOOKUP(R43,'Rural 80'!$A$11:$BS$488,16,FALSE)</f>
        <v>38</v>
      </c>
      <c r="T43" s="408">
        <f t="array" ref="T43">INDEX(S$1:S$55,MATCH(SMALL(COUNTIF(S$1:S$55,"&lt;"&amp;S$1:S$55),ROW(S43:T43)),COUNTIF(S$1:S$55,"&lt;"&amp;S$1:S$55),0))</f>
        <v>43</v>
      </c>
      <c r="U43" s="408" t="str">
        <f t="array" ref="U43">INDEX(R$1:R$55,SMALL(IF(S$1:S$55=T43,ROW(S$1:S$55)),COUNTIF(T$1:T43,T43)),1)</f>
        <v>Forest Heath</v>
      </c>
      <c r="V43" s="408">
        <f t="shared" si="4"/>
        <v>43</v>
      </c>
      <c r="W43" s="408" t="str">
        <f t="shared" si="5"/>
        <v>Forest Heath</v>
      </c>
      <c r="Z43" s="409" t="s">
        <v>243</v>
      </c>
      <c r="AA43" s="408">
        <f>VLOOKUP(Z43,'Rural 80'!$A$11:$BS$488,20,FALSE)</f>
        <v>37</v>
      </c>
      <c r="AB43" s="408">
        <f t="array" ref="AB43">INDEX(AA$1:AA$55,MATCH(SMALL(COUNTIF(AA$1:AA$55,"&lt;"&amp;AA$1:AA$55),ROW(AA43:AB43)),COUNTIF(AA$1:AA$55,"&lt;"&amp;AA$1:AA$55),0))</f>
        <v>43</v>
      </c>
      <c r="AC43" s="408" t="str">
        <f t="array" ref="AC43">INDEX(Z$1:Z$55,SMALL(IF(AA$1:AA$55=AB43,ROW(AA$1:AA$55)),COUNTIF(AB$1:AB43,AB43)),1)</f>
        <v>Wealden</v>
      </c>
      <c r="AD43" s="408">
        <f t="shared" si="6"/>
        <v>43</v>
      </c>
      <c r="AE43" s="408" t="str">
        <f t="shared" si="7"/>
        <v>Wealden</v>
      </c>
      <c r="AH43" s="409" t="s">
        <v>243</v>
      </c>
      <c r="AI43" s="408">
        <f>VLOOKUP(AH43,'Rural 80'!$A$11:$BS$488,24,FALSE)</f>
        <v>36</v>
      </c>
      <c r="AJ43" s="408">
        <f t="array" ref="AJ43">INDEX(AI$1:AI$55,MATCH(SMALL(COUNTIF(AI$1:AI$55,"&lt;"&amp;AI$1:AI$55),ROW(AI43:AJ43)),COUNTIF(AI$1:AI$55,"&lt;"&amp;AI$1:AI$55),0))</f>
        <v>43</v>
      </c>
      <c r="AK43" s="408" t="str">
        <f t="array" ref="AK43">INDEX(AH$1:AH$55,SMALL(IF(AI$1:AI$55=AJ43,ROW(AI$1:AI$55)),COUNTIF(AJ$1:AJ43,AJ43)),1)</f>
        <v>West Somerset</v>
      </c>
      <c r="AL43" s="408">
        <f t="shared" si="8"/>
        <v>43</v>
      </c>
      <c r="AM43" s="408" t="str">
        <f t="shared" si="9"/>
        <v>West Somerset</v>
      </c>
      <c r="AP43" s="409" t="s">
        <v>243</v>
      </c>
      <c r="AQ43" s="408">
        <f>VLOOKUP(AP43,'Rural 80'!$A$11:$BS$488,28,FALSE)</f>
        <v>36</v>
      </c>
      <c r="AR43" s="408">
        <f t="array" ref="AR43">INDEX(AQ$1:AQ$55,MATCH(SMALL(COUNTIF(AQ$1:AQ$55,"&lt;"&amp;AQ$1:AQ$55),ROW(AQ43:AR43)),COUNTIF(AQ$1:AQ$55,"&lt;"&amp;AQ$1:AQ$55),0))</f>
        <v>43</v>
      </c>
      <c r="AS43" s="408" t="str">
        <f t="array" ref="AS43">INDEX(AP$1:AP$55,SMALL(IF(AQ$1:AQ$55=AR43,ROW(AQ$1:AQ$55)),COUNTIF(AR$1:AR43,AR43)),1)</f>
        <v>Cotswold</v>
      </c>
      <c r="AT43" s="408">
        <f t="shared" si="10"/>
        <v>43</v>
      </c>
      <c r="AU43" s="408" t="str">
        <f t="shared" si="11"/>
        <v>Cotswold</v>
      </c>
      <c r="AX43" s="409" t="s">
        <v>243</v>
      </c>
      <c r="AY43" s="408">
        <f>VLOOKUP(AX43,'Rural 80'!$A$11:$BS$488,32,FALSE)</f>
        <v>40</v>
      </c>
      <c r="AZ43" s="408">
        <f t="array" ref="AZ43">INDEX(AY$1:AY$55,MATCH(SMALL(COUNTIF(AY$1:AY$55,"&lt;"&amp;AY$1:AY$55),ROW(AY43:AZ43)),COUNTIF(AY$1:AY$55,"&lt;"&amp;AY$1:AY$55),0))</f>
        <v>43</v>
      </c>
      <c r="BA43" s="408" t="str">
        <f t="array" ref="BA43">INDEX(AX$1:AX$55,SMALL(IF(AY$1:AY$55=AZ43,ROW(AY$1:AY$55)),COUNTIF(AZ$1:AZ43,AZ43)),1)</f>
        <v>South Cambridgeshire</v>
      </c>
      <c r="BB43" s="408">
        <f t="shared" si="12"/>
        <v>43</v>
      </c>
      <c r="BC43" s="408" t="str">
        <f t="shared" si="13"/>
        <v>South Cambridgeshire</v>
      </c>
      <c r="BF43" s="409" t="s">
        <v>243</v>
      </c>
      <c r="BG43" s="408">
        <f>VLOOKUP(BF43,'Rural 80'!$A$11:$BS$488,36,FALSE)</f>
        <v>38</v>
      </c>
      <c r="BH43" s="408">
        <f t="array" ref="BH43">INDEX(BG$1:BG$55,MATCH(SMALL(COUNTIF(BG$1:BG$55,"&lt;"&amp;BG$1:BG$55),ROW(BG43:BH43)),COUNTIF(BG$1:BG$55,"&lt;"&amp;BG$1:BG$55),0))</f>
        <v>43</v>
      </c>
      <c r="BI43" s="408" t="str">
        <f t="array" ref="BI43">INDEX(BF$1:BF$55,SMALL(IF(BG$1:BG$55=BH43,ROW(BG$1:BG$55)),COUNTIF(BH$1:BH43,BH43)),1)</f>
        <v>Stratford-on-Avon</v>
      </c>
      <c r="BJ43" s="408">
        <f t="shared" si="14"/>
        <v>43</v>
      </c>
      <c r="BK43" s="408" t="str">
        <f t="shared" si="15"/>
        <v>Stratford-on-Avon</v>
      </c>
      <c r="BN43" s="409" t="s">
        <v>243</v>
      </c>
      <c r="BO43" s="408">
        <f>VLOOKUP(BN43,'Rural 80'!$A$11:$BS$488,40,FALSE)</f>
        <v>42</v>
      </c>
      <c r="BP43" s="408">
        <f t="array" ref="BP43">INDEX(BO$1:BO$55,MATCH(SMALL(COUNTIF(BO$1:BO$55,"&lt;"&amp;BO$1:BO$55),ROW(BO43:BP43)),COUNTIF(BO$1:BO$55,"&lt;"&amp;BO$1:BO$55),0))</f>
        <v>43</v>
      </c>
      <c r="BQ43" s="408" t="str">
        <f t="array" ref="BQ43">INDEX(BN$1:BN$55,SMALL(IF(BO$1:BO$55=BP43,ROW(BO$1:BO$55)),COUNTIF(BP$1:BP43,BP43)),1)</f>
        <v>Rutland</v>
      </c>
      <c r="BR43" s="408">
        <f t="shared" si="16"/>
        <v>43</v>
      </c>
      <c r="BS43" s="408" t="str">
        <f t="shared" si="17"/>
        <v>Rutland</v>
      </c>
      <c r="BV43" s="409" t="s">
        <v>243</v>
      </c>
      <c r="BW43" s="408">
        <f>VLOOKUP(BV43,'Rural 80'!$A$11:$BS$488,44,FALSE)</f>
        <v>41</v>
      </c>
      <c r="BX43" s="408">
        <f t="array" ref="BX43">INDEX(BW$1:BW$55,MATCH(SMALL(COUNTIF(BW$1:BW$55,"&lt;"&amp;BW$1:BW$55),ROW(BW43:BX43)),COUNTIF(BW$1:BW$55,"&lt;"&amp;BW$1:BW$55),0))</f>
        <v>43</v>
      </c>
      <c r="BY43" s="408" t="str">
        <f t="array" ref="BY43">INDEX(BV$1:BV$55,SMALL(IF(BW$1:BW$55=BX43,ROW(BW$1:BW$55)),COUNTIF(BX$1:BX43,BX43)),1)</f>
        <v>Mid Devon</v>
      </c>
      <c r="BZ43" s="408">
        <f t="shared" si="18"/>
        <v>43</v>
      </c>
      <c r="CA43" s="408" t="str">
        <f t="shared" si="19"/>
        <v>Mid Devon</v>
      </c>
      <c r="CD43" s="409" t="s">
        <v>243</v>
      </c>
      <c r="CE43" s="408">
        <f>VLOOKUP(CD43,'Rural 80'!$A$11:$BS$488,48,FALSE)</f>
        <v>39</v>
      </c>
      <c r="CF43" s="408">
        <f t="array" ref="CF43">INDEX(CE$1:CE$55,MATCH(SMALL(COUNTIF(CE$1:CE$55,"&lt;"&amp;CE$1:CE$55),ROW(CE43:CF43)),COUNTIF(CE$1:CE$55,"&lt;"&amp;CE$1:CE$55),0))</f>
        <v>43</v>
      </c>
      <c r="CG43" s="408" t="str">
        <f t="array" ref="CG43">INDEX(CD$1:CD$55,SMALL(IF(CE$1:CE$55=CF43,ROW(CE$1:CE$55)),COUNTIF(CF$1:CF43,CF43)),1)</f>
        <v>North Kesteven</v>
      </c>
      <c r="CH43" s="408">
        <f t="shared" si="20"/>
        <v>43</v>
      </c>
      <c r="CI43" s="408" t="str">
        <f t="shared" si="21"/>
        <v>North Kesteven</v>
      </c>
      <c r="CL43" s="409" t="s">
        <v>243</v>
      </c>
      <c r="CM43" s="408">
        <f>VLOOKUP(CL43,'Rural 80'!$A$11:$BS$488,52,FALSE)</f>
        <v>37</v>
      </c>
      <c r="CN43" s="408">
        <f t="array" ref="CN43">INDEX(CM$1:CM$55,MATCH(SMALL(COUNTIF(CM$1:CM$55,"&lt;"&amp;CM$1:CM$55),ROW(CM43:CN43)),COUNTIF(CM$1:CM$55,"&lt;"&amp;CM$1:CM$55),0))</f>
        <v>43</v>
      </c>
      <c r="CO43" s="408" t="str">
        <f t="array" ref="CO43">INDEX(CL$1:CL$55,SMALL(IF(CM$1:CM$55=CN43,ROW(CM$1:CM$55)),COUNTIF(CN$1:CN43,CN43)),1)</f>
        <v>Wychavon</v>
      </c>
      <c r="CP43" s="408">
        <f t="shared" si="22"/>
        <v>43</v>
      </c>
      <c r="CQ43" s="408" t="str">
        <f t="shared" si="23"/>
        <v>Wychavon</v>
      </c>
      <c r="CT43" s="409" t="s">
        <v>243</v>
      </c>
      <c r="CU43" s="408" t="str">
        <f>VLOOKUP(CT43,'Rural 80'!$A$11:$BS$488,56,FALSE)</f>
        <v>9999</v>
      </c>
      <c r="CV43" s="408" t="str">
        <f t="array" ref="CV43">INDEX(CU$1:CU$55,MATCH(SMALL(COUNTIF(CU$1:CU$55,"&lt;"&amp;CU$1:CU$55),ROW(CU43:CV43)),COUNTIF(CU$1:CU$55,"&lt;"&amp;CU$1:CU$55),0))</f>
        <v>9999</v>
      </c>
      <c r="CW43" s="408" t="str">
        <f t="array" ref="CW43">INDEX(CT$1:CT$55,SMALL(IF(CU$1:CU$55=CV43,ROW(CU$1:CU$55)),COUNTIF(CV$1:CV43,CV43)),1)</f>
        <v>South Oxfordshire</v>
      </c>
      <c r="CX43" s="408" t="str">
        <f t="shared" si="24"/>
        <v>no data</v>
      </c>
      <c r="CY43" s="408" t="str">
        <f t="shared" si="25"/>
        <v>South Oxfordshire</v>
      </c>
      <c r="DB43" s="409" t="s">
        <v>243</v>
      </c>
      <c r="DC43" s="408" t="str">
        <f>VLOOKUP(DB43,'Rural 80'!$A$11:$BS$488,60,FALSE)</f>
        <v>9999</v>
      </c>
      <c r="DD43" s="408" t="str">
        <f t="array" ref="DD43">INDEX(DC$1:DC$55,MATCH(SMALL(COUNTIF(DC$1:DC$55,"&lt;"&amp;DC$1:DC$55),ROW(DC43:DD43)),COUNTIF(DC$1:DC$55,"&lt;"&amp;DC$1:DC$55),0))</f>
        <v>9999</v>
      </c>
      <c r="DE43" s="408" t="str">
        <f t="array" ref="DE43">INDEX(DB$1:DB$55,SMALL(IF(DC$1:DC$55=DD43,ROW(DC$1:DC$55)),COUNTIF(DD$1:DD43,DD43)),1)</f>
        <v>South Oxfordshire</v>
      </c>
      <c r="DF43" s="408" t="str">
        <f t="shared" si="26"/>
        <v>no data</v>
      </c>
      <c r="DG43" s="408" t="str">
        <f t="shared" si="27"/>
        <v>South Oxfordshire</v>
      </c>
      <c r="DJ43" s="409" t="s">
        <v>243</v>
      </c>
      <c r="DK43" s="408" t="str">
        <f>VLOOKUP(DJ43,'Rural 80'!$A$11:$BS$488,64,FALSE)</f>
        <v>9999</v>
      </c>
      <c r="DL43" s="408" t="str">
        <f t="array" ref="DL43">INDEX(DK$1:DK$55,MATCH(SMALL(COUNTIF(DK$1:DK$55,"&lt;"&amp;DK$1:DK$55),ROW(DK43:DL43)),COUNTIF(DK$1:DK$55,"&lt;"&amp;DK$1:DK$55),0))</f>
        <v>9999</v>
      </c>
      <c r="DM43" s="408" t="str">
        <f t="array" ref="DM43">INDEX(DJ$1:DJ$55,SMALL(IF(DK$1:DK$55=DL43,ROW(DK$1:DK$55)),COUNTIF(DL$1:DL43,DL43)),1)</f>
        <v>South Oxfordshire</v>
      </c>
      <c r="DN43" s="408" t="str">
        <f t="shared" si="28"/>
        <v>no data</v>
      </c>
      <c r="DO43" s="408" t="str">
        <f t="shared" si="29"/>
        <v>South Oxfordshire</v>
      </c>
      <c r="DR43" s="409" t="s">
        <v>243</v>
      </c>
      <c r="DS43" s="408" t="str">
        <f>VLOOKUP(DR43,'Rural 80'!$A$11:$BS$488,68,FALSE)</f>
        <v>9999</v>
      </c>
      <c r="DT43" s="408" t="str">
        <f t="array" ref="DT43">INDEX(DS$1:DS$55,MATCH(SMALL(COUNTIF(DS$1:DS$55,"&lt;"&amp;DS$1:DS$55),ROW(DS43:DT43)),COUNTIF(DS$1:DS$55,"&lt;"&amp;DS$1:DS$55),0))</f>
        <v>9999</v>
      </c>
      <c r="DU43" s="408" t="str">
        <f t="array" ref="DU43">INDEX(DR$1:DR$55,SMALL(IF(DS$1:DS$55=DT43,ROW(DS$1:DS$55)),COUNTIF(DT$1:DT43,DT43)),1)</f>
        <v>South Oxfordshire</v>
      </c>
      <c r="DV43" s="408" t="str">
        <f t="shared" si="30"/>
        <v>no data</v>
      </c>
      <c r="DW43" s="408" t="str">
        <f t="shared" si="31"/>
        <v>South Oxfordshire</v>
      </c>
    </row>
    <row r="44" spans="2:127" x14ac:dyDescent="0.25">
      <c r="B44" s="409" t="s">
        <v>259</v>
      </c>
      <c r="C44" s="408">
        <f>VLOOKUP(B44,'Rural 80'!$A$11:$BS$488,8,FALSE)</f>
        <v>54</v>
      </c>
      <c r="D44" s="408">
        <f t="array" ref="D44">INDEX(C$1:C$55,MATCH(SMALL(COUNTIF(C$1:C$55,"&lt;"&amp;C$1:C$55),ROW(C44:D44)),COUNTIF(C$1:C$55,"&lt;"&amp;C$1:C$55),0))</f>
        <v>44</v>
      </c>
      <c r="E44" s="408" t="str">
        <f t="array" ref="E44">INDEX(B$1:B$55,SMALL(IF(C$1:C$55=D44,ROW(C$1:C$55)),COUNTIF(D$1:D44,D44)),1)</f>
        <v>North Norfolk</v>
      </c>
      <c r="F44" s="408">
        <f t="shared" si="0"/>
        <v>44</v>
      </c>
      <c r="G44" s="408" t="str">
        <f t="shared" si="1"/>
        <v>North Norfolk</v>
      </c>
      <c r="J44" s="409" t="s">
        <v>259</v>
      </c>
      <c r="K44" s="408">
        <f>VLOOKUP(J44,'Rural 80'!$A$11:$BS$488,12,FALSE)</f>
        <v>54</v>
      </c>
      <c r="L44" s="408">
        <f t="array" ref="L44">INDEX(K$1:K$55,MATCH(SMALL(COUNTIF(K$1:K$55,"&lt;"&amp;K$1:K$55),ROW(K44:L44)),COUNTIF(K$1:K$55,"&lt;"&amp;K$1:K$55),0))</f>
        <v>44</v>
      </c>
      <c r="M44" s="408" t="str">
        <f t="array" ref="M44">INDEX(J$1:J$55,SMALL(IF(K$1:K$55=L44,ROW(K$1:K$55)),COUNTIF(L$1:L44,L44)),1)</f>
        <v>North Norfolk</v>
      </c>
      <c r="N44" s="408">
        <f t="shared" si="2"/>
        <v>44</v>
      </c>
      <c r="O44" s="408" t="str">
        <f t="shared" si="3"/>
        <v>North Norfolk</v>
      </c>
      <c r="R44" s="409" t="s">
        <v>259</v>
      </c>
      <c r="S44" s="408">
        <f>VLOOKUP(R44,'Rural 80'!$A$11:$BS$488,16,FALSE)</f>
        <v>54</v>
      </c>
      <c r="T44" s="408">
        <f t="array" ref="T44">INDEX(S$1:S$55,MATCH(SMALL(COUNTIF(S$1:S$55,"&lt;"&amp;S$1:S$55),ROW(S44:T44)),COUNTIF(S$1:S$55,"&lt;"&amp;S$1:S$55),0))</f>
        <v>44</v>
      </c>
      <c r="U44" s="408" t="str">
        <f t="array" ref="U44">INDEX(R$1:R$55,SMALL(IF(S$1:S$55=T44,ROW(S$1:S$55)),COUNTIF(T$1:T44,T44)),1)</f>
        <v>Breckland</v>
      </c>
      <c r="V44" s="408">
        <f t="shared" si="4"/>
        <v>44</v>
      </c>
      <c r="W44" s="408" t="str">
        <f t="shared" si="5"/>
        <v>Breckland</v>
      </c>
      <c r="Z44" s="409" t="s">
        <v>259</v>
      </c>
      <c r="AA44" s="408">
        <f>VLOOKUP(Z44,'Rural 80'!$A$11:$BS$488,20,FALSE)</f>
        <v>54</v>
      </c>
      <c r="AB44" s="408">
        <f t="array" ref="AB44">INDEX(AA$1:AA$55,MATCH(SMALL(COUNTIF(AA$1:AA$55,"&lt;"&amp;AA$1:AA$55),ROW(AA44:AB44)),COUNTIF(AA$1:AA$55,"&lt;"&amp;AA$1:AA$55),0))</f>
        <v>44</v>
      </c>
      <c r="AC44" s="408" t="str">
        <f t="array" ref="AC44">INDEX(Z$1:Z$55,SMALL(IF(AA$1:AA$55=AB44,ROW(AA$1:AA$55)),COUNTIF(AB$1:AB44,AB44)),1)</f>
        <v>Wychavon</v>
      </c>
      <c r="AD44" s="408">
        <f t="shared" si="6"/>
        <v>44</v>
      </c>
      <c r="AE44" s="408" t="str">
        <f t="shared" si="7"/>
        <v>Wychavon</v>
      </c>
      <c r="AH44" s="409" t="s">
        <v>259</v>
      </c>
      <c r="AI44" s="408">
        <f>VLOOKUP(AH44,'Rural 80'!$A$11:$BS$488,24,FALSE)</f>
        <v>51</v>
      </c>
      <c r="AJ44" s="408">
        <f t="array" ref="AJ44">INDEX(AI$1:AI$55,MATCH(SMALL(COUNTIF(AI$1:AI$55,"&lt;"&amp;AI$1:AI$55),ROW(AI44:AJ44)),COUNTIF(AI$1:AI$55,"&lt;"&amp;AI$1:AI$55),0))</f>
        <v>44</v>
      </c>
      <c r="AK44" s="408" t="str">
        <f t="array" ref="AK44">INDEX(AH$1:AH$55,SMALL(IF(AI$1:AI$55=AJ44,ROW(AI$1:AI$55)),COUNTIF(AJ$1:AJ44,AJ44)),1)</f>
        <v>Ryedale</v>
      </c>
      <c r="AL44" s="408">
        <f t="shared" si="8"/>
        <v>44</v>
      </c>
      <c r="AM44" s="408" t="str">
        <f t="shared" si="9"/>
        <v>Ryedale</v>
      </c>
      <c r="AP44" s="409" t="s">
        <v>259</v>
      </c>
      <c r="AQ44" s="408">
        <f>VLOOKUP(AP44,'Rural 80'!$A$11:$BS$488,28,FALSE)</f>
        <v>47</v>
      </c>
      <c r="AR44" s="408">
        <f t="array" ref="AR44">INDEX(AQ$1:AQ$55,MATCH(SMALL(COUNTIF(AQ$1:AQ$55,"&lt;"&amp;AQ$1:AQ$55),ROW(AQ44:AR44)),COUNTIF(AQ$1:AQ$55,"&lt;"&amp;AQ$1:AQ$55),0))</f>
        <v>44</v>
      </c>
      <c r="AS44" s="408" t="str">
        <f t="array" ref="AS44">INDEX(AP$1:AP$55,SMALL(IF(AQ$1:AQ$55=AR44,ROW(AQ$1:AQ$55)),COUNTIF(AR$1:AR44,AR44)),1)</f>
        <v>Ryedale</v>
      </c>
      <c r="AT44" s="408">
        <f t="shared" si="10"/>
        <v>44</v>
      </c>
      <c r="AU44" s="408" t="str">
        <f t="shared" si="11"/>
        <v>Ryedale</v>
      </c>
      <c r="AX44" s="409" t="s">
        <v>259</v>
      </c>
      <c r="AY44" s="408">
        <f>VLOOKUP(AX44,'Rural 80'!$A$11:$BS$488,32,FALSE)</f>
        <v>44</v>
      </c>
      <c r="AZ44" s="408">
        <f t="array" ref="AZ44">INDEX(AY$1:AY$55,MATCH(SMALL(COUNTIF(AY$1:AY$55,"&lt;"&amp;AY$1:AY$55),ROW(AY44:AZ44)),COUNTIF(AY$1:AY$55,"&lt;"&amp;AY$1:AY$55),0))</f>
        <v>44</v>
      </c>
      <c r="BA44" s="408" t="str">
        <f t="array" ref="BA44">INDEX(AX$1:AX$55,SMALL(IF(AY$1:AY$55=AZ44,ROW(AY$1:AY$55)),COUNTIF(AZ$1:AZ44,AZ44)),1)</f>
        <v>Stratford-on-Avon</v>
      </c>
      <c r="BB44" s="408">
        <f t="shared" si="12"/>
        <v>44</v>
      </c>
      <c r="BC44" s="408" t="str">
        <f t="shared" si="13"/>
        <v>Stratford-on-Avon</v>
      </c>
      <c r="BF44" s="409" t="s">
        <v>259</v>
      </c>
      <c r="BG44" s="408">
        <f>VLOOKUP(BF44,'Rural 80'!$A$11:$BS$488,36,FALSE)</f>
        <v>43</v>
      </c>
      <c r="BH44" s="408">
        <f t="array" ref="BH44">INDEX(BG$1:BG$55,MATCH(SMALL(COUNTIF(BG$1:BG$55,"&lt;"&amp;BG$1:BG$55),ROW(BG44:BH44)),COUNTIF(BG$1:BG$55,"&lt;"&amp;BG$1:BG$55),0))</f>
        <v>44</v>
      </c>
      <c r="BI44" s="408" t="str">
        <f t="array" ref="BI44">INDEX(BF$1:BF$55,SMALL(IF(BG$1:BG$55=BH44,ROW(BG$1:BG$55)),COUNTIF(BH$1:BH44,BH44)),1)</f>
        <v>Wychavon</v>
      </c>
      <c r="BJ44" s="408">
        <f t="shared" si="14"/>
        <v>44</v>
      </c>
      <c r="BK44" s="408" t="str">
        <f t="shared" si="15"/>
        <v>Wychavon</v>
      </c>
      <c r="BN44" s="409" t="s">
        <v>259</v>
      </c>
      <c r="BO44" s="408">
        <f>VLOOKUP(BN44,'Rural 80'!$A$11:$BS$488,40,FALSE)</f>
        <v>55</v>
      </c>
      <c r="BP44" s="408">
        <f t="array" ref="BP44">INDEX(BO$1:BO$55,MATCH(SMALL(COUNTIF(BO$1:BO$55,"&lt;"&amp;BO$1:BO$55),ROW(BO44:BP44)),COUNTIF(BO$1:BO$55,"&lt;"&amp;BO$1:BO$55),0))</f>
        <v>44</v>
      </c>
      <c r="BQ44" s="408" t="str">
        <f t="array" ref="BQ44">INDEX(BN$1:BN$55,SMALL(IF(BO$1:BO$55=BP44,ROW(BO$1:BO$55)),COUNTIF(BP$1:BP44,BP44)),1)</f>
        <v>Mid Sussex</v>
      </c>
      <c r="BR44" s="408">
        <f t="shared" si="16"/>
        <v>44</v>
      </c>
      <c r="BS44" s="408" t="str">
        <f t="shared" si="17"/>
        <v>Mid Sussex</v>
      </c>
      <c r="BV44" s="409" t="s">
        <v>259</v>
      </c>
      <c r="BW44" s="408">
        <f>VLOOKUP(BV44,'Rural 80'!$A$11:$BS$488,44,FALSE)</f>
        <v>55</v>
      </c>
      <c r="BX44" s="408">
        <f t="array" ref="BX44">INDEX(BW$1:BW$55,MATCH(SMALL(COUNTIF(BW$1:BW$55,"&lt;"&amp;BW$1:BW$55),ROW(BW44:BX44)),COUNTIF(BW$1:BW$55,"&lt;"&amp;BW$1:BW$55),0))</f>
        <v>44</v>
      </c>
      <c r="BY44" s="408" t="str">
        <f t="array" ref="BY44">INDEX(BV$1:BV$55,SMALL(IF(BW$1:BW$55=BX44,ROW(BW$1:BW$55)),COUNTIF(BX$1:BX44,BX44)),1)</f>
        <v>Mid Sussex</v>
      </c>
      <c r="BZ44" s="408">
        <f t="shared" si="18"/>
        <v>44</v>
      </c>
      <c r="CA44" s="408" t="str">
        <f t="shared" si="19"/>
        <v>Mid Sussex</v>
      </c>
      <c r="CD44" s="409" t="s">
        <v>259</v>
      </c>
      <c r="CE44" s="408">
        <f>VLOOKUP(CD44,'Rural 80'!$A$11:$BS$488,48,FALSE)</f>
        <v>55</v>
      </c>
      <c r="CF44" s="408">
        <f t="array" ref="CF44">INDEX(CE$1:CE$55,MATCH(SMALL(COUNTIF(CE$1:CE$55,"&lt;"&amp;CE$1:CE$55),ROW(CE44:CF44)),COUNTIF(CE$1:CE$55,"&lt;"&amp;CE$1:CE$55),0))</f>
        <v>44</v>
      </c>
      <c r="CG44" s="408" t="str">
        <f t="array" ref="CG44">INDEX(CD$1:CD$55,SMALL(IF(CE$1:CE$55=CF44,ROW(CE$1:CE$55)),COUNTIF(CF$1:CF44,CF44)),1)</f>
        <v>West Dorset</v>
      </c>
      <c r="CH44" s="408">
        <f t="shared" si="20"/>
        <v>44</v>
      </c>
      <c r="CI44" s="408" t="str">
        <f t="shared" si="21"/>
        <v>West Dorset</v>
      </c>
      <c r="CL44" s="409" t="s">
        <v>259</v>
      </c>
      <c r="CM44" s="408">
        <f>VLOOKUP(CL44,'Rural 80'!$A$11:$BS$488,52,FALSE)</f>
        <v>55</v>
      </c>
      <c r="CN44" s="408">
        <f t="array" ref="CN44">INDEX(CM$1:CM$55,MATCH(SMALL(COUNTIF(CM$1:CM$55,"&lt;"&amp;CM$1:CM$55),ROW(CM44:CN44)),COUNTIF(CM$1:CM$55,"&lt;"&amp;CM$1:CM$55),0))</f>
        <v>44</v>
      </c>
      <c r="CO44" s="408" t="str">
        <f t="array" ref="CO44">INDEX(CL$1:CL$55,SMALL(IF(CM$1:CM$55=CN44,ROW(CM$1:CM$55)),COUNTIF(CN$1:CN44,CN44)),1)</f>
        <v>Daventry</v>
      </c>
      <c r="CP44" s="408">
        <f t="shared" si="22"/>
        <v>44</v>
      </c>
      <c r="CQ44" s="408" t="str">
        <f t="shared" si="23"/>
        <v>Daventry</v>
      </c>
      <c r="CT44" s="409" t="s">
        <v>259</v>
      </c>
      <c r="CU44" s="408" t="str">
        <f>VLOOKUP(CT44,'Rural 80'!$A$11:$BS$488,56,FALSE)</f>
        <v>9999</v>
      </c>
      <c r="CV44" s="408" t="str">
        <f t="array" ref="CV44">INDEX(CU$1:CU$55,MATCH(SMALL(COUNTIF(CU$1:CU$55,"&lt;"&amp;CU$1:CU$55),ROW(CU44:CV44)),COUNTIF(CU$1:CU$55,"&lt;"&amp;CU$1:CU$55),0))</f>
        <v>9999</v>
      </c>
      <c r="CW44" s="408" t="str">
        <f t="array" ref="CW44">INDEX(CT$1:CT$55,SMALL(IF(CU$1:CU$55=CV44,ROW(CU$1:CU$55)),COUNTIF(CV$1:CV44,CV44)),1)</f>
        <v>Stratford-on-Avon</v>
      </c>
      <c r="CX44" s="408" t="str">
        <f t="shared" si="24"/>
        <v>no data</v>
      </c>
      <c r="CY44" s="408" t="str">
        <f t="shared" si="25"/>
        <v>Stratford-on-Avon</v>
      </c>
      <c r="DB44" s="409" t="s">
        <v>259</v>
      </c>
      <c r="DC44" s="408" t="str">
        <f>VLOOKUP(DB44,'Rural 80'!$A$11:$BS$488,60,FALSE)</f>
        <v>9999</v>
      </c>
      <c r="DD44" s="408" t="str">
        <f t="array" ref="DD44">INDEX(DC$1:DC$55,MATCH(SMALL(COUNTIF(DC$1:DC$55,"&lt;"&amp;DC$1:DC$55),ROW(DC44:DD44)),COUNTIF(DC$1:DC$55,"&lt;"&amp;DC$1:DC$55),0))</f>
        <v>9999</v>
      </c>
      <c r="DE44" s="408" t="str">
        <f t="array" ref="DE44">INDEX(DB$1:DB$55,SMALL(IF(DC$1:DC$55=DD44,ROW(DC$1:DC$55)),COUNTIF(DD$1:DD44,DD44)),1)</f>
        <v>Stratford-on-Avon</v>
      </c>
      <c r="DF44" s="408" t="str">
        <f t="shared" si="26"/>
        <v>no data</v>
      </c>
      <c r="DG44" s="408" t="str">
        <f t="shared" si="27"/>
        <v>Stratford-on-Avon</v>
      </c>
      <c r="DJ44" s="409" t="s">
        <v>259</v>
      </c>
      <c r="DK44" s="408" t="str">
        <f>VLOOKUP(DJ44,'Rural 80'!$A$11:$BS$488,64,FALSE)</f>
        <v>9999</v>
      </c>
      <c r="DL44" s="408" t="str">
        <f t="array" ref="DL44">INDEX(DK$1:DK$55,MATCH(SMALL(COUNTIF(DK$1:DK$55,"&lt;"&amp;DK$1:DK$55),ROW(DK44:DL44)),COUNTIF(DK$1:DK$55,"&lt;"&amp;DK$1:DK$55),0))</f>
        <v>9999</v>
      </c>
      <c r="DM44" s="408" t="str">
        <f t="array" ref="DM44">INDEX(DJ$1:DJ$55,SMALL(IF(DK$1:DK$55=DL44,ROW(DK$1:DK$55)),COUNTIF(DL$1:DL44,DL44)),1)</f>
        <v>Stratford-on-Avon</v>
      </c>
      <c r="DN44" s="408" t="str">
        <f t="shared" si="28"/>
        <v>no data</v>
      </c>
      <c r="DO44" s="408" t="str">
        <f t="shared" si="29"/>
        <v>Stratford-on-Avon</v>
      </c>
      <c r="DR44" s="409" t="s">
        <v>259</v>
      </c>
      <c r="DS44" s="408" t="str">
        <f>VLOOKUP(DR44,'Rural 80'!$A$11:$BS$488,68,FALSE)</f>
        <v>9999</v>
      </c>
      <c r="DT44" s="408" t="str">
        <f t="array" ref="DT44">INDEX(DS$1:DS$55,MATCH(SMALL(COUNTIF(DS$1:DS$55,"&lt;"&amp;DS$1:DS$55),ROW(DS44:DT44)),COUNTIF(DS$1:DS$55,"&lt;"&amp;DS$1:DS$55),0))</f>
        <v>9999</v>
      </c>
      <c r="DU44" s="408" t="str">
        <f t="array" ref="DU44">INDEX(DR$1:DR$55,SMALL(IF(DS$1:DS$55=DT44,ROW(DS$1:DS$55)),COUNTIF(DT$1:DT44,DT44)),1)</f>
        <v>Stratford-on-Avon</v>
      </c>
      <c r="DV44" s="408" t="str">
        <f t="shared" si="30"/>
        <v>no data</v>
      </c>
      <c r="DW44" s="408" t="str">
        <f t="shared" si="31"/>
        <v>Stratford-on-Avon</v>
      </c>
    </row>
    <row r="45" spans="2:127" x14ac:dyDescent="0.25">
      <c r="B45" s="409" t="s">
        <v>261</v>
      </c>
      <c r="C45" s="408">
        <f>VLOOKUP(B45,'Rural 80'!$A$11:$BS$488,8,FALSE)</f>
        <v>32</v>
      </c>
      <c r="D45" s="408">
        <f t="array" ref="D45">INDEX(C$1:C$55,MATCH(SMALL(COUNTIF(C$1:C$55,"&lt;"&amp;C$1:C$55),ROW(C45:D45)),COUNTIF(C$1:C$55,"&lt;"&amp;C$1:C$55),0))</f>
        <v>45</v>
      </c>
      <c r="E45" s="408" t="str">
        <f t="array" ref="E45">INDEX(B$1:B$55,SMALL(IF(C$1:C$55=D45,ROW(C$1:C$55)),COUNTIF(D$1:D45,D45)),1)</f>
        <v>Breckland</v>
      </c>
      <c r="F45" s="408">
        <f t="shared" si="0"/>
        <v>45</v>
      </c>
      <c r="G45" s="408" t="str">
        <f t="shared" si="1"/>
        <v>Breckland</v>
      </c>
      <c r="J45" s="409" t="s">
        <v>261</v>
      </c>
      <c r="K45" s="408">
        <f>VLOOKUP(J45,'Rural 80'!$A$11:$BS$488,12,FALSE)</f>
        <v>35</v>
      </c>
      <c r="L45" s="408">
        <f t="array" ref="L45">INDEX(K$1:K$55,MATCH(SMALL(COUNTIF(K$1:K$55,"&lt;"&amp;K$1:K$55),ROW(K45:L45)),COUNTIF(K$1:K$55,"&lt;"&amp;K$1:K$55),0))</f>
        <v>45</v>
      </c>
      <c r="M45" s="408" t="str">
        <f t="array" ref="M45">INDEX(J$1:J$55,SMALL(IF(K$1:K$55=L45,ROW(K$1:K$55)),COUNTIF(L$1:L45,L45)),1)</f>
        <v>West Somerset</v>
      </c>
      <c r="N45" s="408">
        <f t="shared" si="2"/>
        <v>45</v>
      </c>
      <c r="O45" s="408" t="str">
        <f t="shared" si="3"/>
        <v>West Somerset</v>
      </c>
      <c r="R45" s="409" t="s">
        <v>261</v>
      </c>
      <c r="S45" s="408">
        <f>VLOOKUP(R45,'Rural 80'!$A$11:$BS$488,16,FALSE)</f>
        <v>35</v>
      </c>
      <c r="T45" s="408">
        <f t="array" ref="T45">INDEX(S$1:S$55,MATCH(SMALL(COUNTIF(S$1:S$55,"&lt;"&amp;S$1:S$55),ROW(S45:T45)),COUNTIF(S$1:S$55,"&lt;"&amp;S$1:S$55),0))</f>
        <v>45</v>
      </c>
      <c r="U45" s="408" t="str">
        <f t="array" ref="U45">INDEX(R$1:R$55,SMALL(IF(S$1:S$55=T45,ROW(S$1:S$55)),COUNTIF(T$1:T45,T45)),1)</f>
        <v>North Kesteven</v>
      </c>
      <c r="V45" s="408">
        <f t="shared" si="4"/>
        <v>45</v>
      </c>
      <c r="W45" s="408" t="str">
        <f t="shared" si="5"/>
        <v>North Kesteven</v>
      </c>
      <c r="Z45" s="409" t="s">
        <v>261</v>
      </c>
      <c r="AA45" s="408">
        <f>VLOOKUP(Z45,'Rural 80'!$A$11:$BS$488,20,FALSE)</f>
        <v>23</v>
      </c>
      <c r="AB45" s="408">
        <f t="array" ref="AB45">INDEX(AA$1:AA$55,MATCH(SMALL(COUNTIF(AA$1:AA$55,"&lt;"&amp;AA$1:AA$55),ROW(AA45:AB45)),COUNTIF(AA$1:AA$55,"&lt;"&amp;AA$1:AA$55),0))</f>
        <v>45</v>
      </c>
      <c r="AC45" s="408" t="str">
        <f t="array" ref="AC45">INDEX(Z$1:Z$55,SMALL(IF(AA$1:AA$55=AB45,ROW(AA$1:AA$55)),COUNTIF(AB$1:AB45,AB45)),1)</f>
        <v>Mendip</v>
      </c>
      <c r="AD45" s="408">
        <f t="shared" si="6"/>
        <v>45</v>
      </c>
      <c r="AE45" s="408" t="str">
        <f t="shared" si="7"/>
        <v>Mendip</v>
      </c>
      <c r="AH45" s="409" t="s">
        <v>261</v>
      </c>
      <c r="AI45" s="408">
        <f>VLOOKUP(AH45,'Rural 80'!$A$11:$BS$488,24,FALSE)</f>
        <v>35</v>
      </c>
      <c r="AJ45" s="408">
        <f t="array" ref="AJ45">INDEX(AI$1:AI$55,MATCH(SMALL(COUNTIF(AI$1:AI$55,"&lt;"&amp;AI$1:AI$55),ROW(AI45:AJ45)),COUNTIF(AI$1:AI$55,"&lt;"&amp;AI$1:AI$55),0))</f>
        <v>45</v>
      </c>
      <c r="AK45" s="408" t="str">
        <f t="array" ref="AK45">INDEX(AH$1:AH$55,SMALL(IF(AI$1:AI$55=AJ45,ROW(AI$1:AI$55)),COUNTIF(AJ$1:AJ45,AJ45)),1)</f>
        <v>South Lakeland</v>
      </c>
      <c r="AL45" s="408">
        <f t="shared" si="8"/>
        <v>45</v>
      </c>
      <c r="AM45" s="408" t="str">
        <f t="shared" si="9"/>
        <v>South Lakeland</v>
      </c>
      <c r="AP45" s="409" t="s">
        <v>261</v>
      </c>
      <c r="AQ45" s="408">
        <f>VLOOKUP(AP45,'Rural 80'!$A$11:$BS$488,28,FALSE)</f>
        <v>40</v>
      </c>
      <c r="AR45" s="408">
        <f t="array" ref="AR45">INDEX(AQ$1:AQ$55,MATCH(SMALL(COUNTIF(AQ$1:AQ$55,"&lt;"&amp;AQ$1:AQ$55),ROW(AQ45:AR45)),COUNTIF(AQ$1:AQ$55,"&lt;"&amp;AQ$1:AQ$55),0))</f>
        <v>45</v>
      </c>
      <c r="AS45" s="408" t="str">
        <f t="array" ref="AS45">INDEX(AP$1:AP$55,SMALL(IF(AQ$1:AQ$55=AR45,ROW(AQ$1:AQ$55)),COUNTIF(AR$1:AR45,AR45)),1)</f>
        <v>South Cambridgeshire</v>
      </c>
      <c r="AT45" s="408">
        <f t="shared" si="10"/>
        <v>45</v>
      </c>
      <c r="AU45" s="408" t="str">
        <f t="shared" si="11"/>
        <v>South Cambridgeshire</v>
      </c>
      <c r="AX45" s="409" t="s">
        <v>261</v>
      </c>
      <c r="AY45" s="408">
        <f>VLOOKUP(AX45,'Rural 80'!$A$11:$BS$488,32,FALSE)</f>
        <v>39</v>
      </c>
      <c r="AZ45" s="408">
        <f t="array" ref="AZ45">INDEX(AY$1:AY$55,MATCH(SMALL(COUNTIF(AY$1:AY$55,"&lt;"&amp;AY$1:AY$55),ROW(AY45:AZ45)),COUNTIF(AY$1:AY$55,"&lt;"&amp;AY$1:AY$55),0))</f>
        <v>45</v>
      </c>
      <c r="BA45" s="408" t="str">
        <f t="array" ref="BA45">INDEX(AX$1:AX$55,SMALL(IF(AY$1:AY$55=AZ45,ROW(AY$1:AY$55)),COUNTIF(AZ$1:AZ45,AZ45)),1)</f>
        <v>North Norfolk</v>
      </c>
      <c r="BB45" s="408">
        <f t="shared" si="12"/>
        <v>45</v>
      </c>
      <c r="BC45" s="408" t="str">
        <f t="shared" si="13"/>
        <v>North Norfolk</v>
      </c>
      <c r="BF45" s="409" t="s">
        <v>261</v>
      </c>
      <c r="BG45" s="408">
        <f>VLOOKUP(BF45,'Rural 80'!$A$11:$BS$488,36,FALSE)</f>
        <v>24</v>
      </c>
      <c r="BH45" s="408">
        <f t="array" ref="BH45">INDEX(BG$1:BG$55,MATCH(SMALL(COUNTIF(BG$1:BG$55,"&lt;"&amp;BG$1:BG$55),ROW(BG45:BH45)),COUNTIF(BG$1:BG$55,"&lt;"&amp;BG$1:BG$55),0))</f>
        <v>45</v>
      </c>
      <c r="BI45" s="408" t="str">
        <f t="array" ref="BI45">INDEX(BF$1:BF$55,SMALL(IF(BG$1:BG$55=BH45,ROW(BG$1:BG$55)),COUNTIF(BH$1:BH45,BH45)),1)</f>
        <v>South Cambridgeshire</v>
      </c>
      <c r="BJ45" s="408">
        <f t="shared" si="14"/>
        <v>45</v>
      </c>
      <c r="BK45" s="408" t="str">
        <f t="shared" si="15"/>
        <v>South Cambridgeshire</v>
      </c>
      <c r="BN45" s="409" t="s">
        <v>261</v>
      </c>
      <c r="BO45" s="408">
        <f>VLOOKUP(BN45,'Rural 80'!$A$11:$BS$488,40,FALSE)</f>
        <v>31</v>
      </c>
      <c r="BP45" s="408">
        <f t="array" ref="BP45">INDEX(BO$1:BO$55,MATCH(SMALL(COUNTIF(BO$1:BO$55,"&lt;"&amp;BO$1:BO$55),ROW(BO45:BP45)),COUNTIF(BO$1:BO$55,"&lt;"&amp;BO$1:BO$55),0))</f>
        <v>45</v>
      </c>
      <c r="BQ45" s="408" t="str">
        <f t="array" ref="BQ45">INDEX(BN$1:BN$55,SMALL(IF(BO$1:BO$55=BP45,ROW(BO$1:BO$55)),COUNTIF(BP$1:BP45,BP45)),1)</f>
        <v>West Dorset</v>
      </c>
      <c r="BR45" s="408">
        <f t="shared" si="16"/>
        <v>45</v>
      </c>
      <c r="BS45" s="408" t="str">
        <f t="shared" si="17"/>
        <v>West Dorset</v>
      </c>
      <c r="BV45" s="409" t="s">
        <v>261</v>
      </c>
      <c r="BW45" s="408">
        <f>VLOOKUP(BV45,'Rural 80'!$A$11:$BS$488,44,FALSE)</f>
        <v>32</v>
      </c>
      <c r="BX45" s="408">
        <f t="array" ref="BX45">INDEX(BW$1:BW$55,MATCH(SMALL(COUNTIF(BW$1:BW$55,"&lt;"&amp;BW$1:BW$55),ROW(BW45:BX45)),COUNTIF(BW$1:BW$55,"&lt;"&amp;BW$1:BW$55),0))</f>
        <v>45</v>
      </c>
      <c r="BY45" s="408" t="str">
        <f t="array" ref="BY45">INDEX(BV$1:BV$55,SMALL(IF(BW$1:BW$55=BX45,ROW(BW$1:BW$55)),COUNTIF(BX$1:BX45,BX45)),1)</f>
        <v>West Dorset</v>
      </c>
      <c r="BZ45" s="408">
        <f t="shared" si="18"/>
        <v>45</v>
      </c>
      <c r="CA45" s="408" t="str">
        <f t="shared" si="19"/>
        <v>West Dorset</v>
      </c>
      <c r="CD45" s="409" t="s">
        <v>261</v>
      </c>
      <c r="CE45" s="408">
        <f>VLOOKUP(CD45,'Rural 80'!$A$11:$BS$488,48,FALSE)</f>
        <v>37</v>
      </c>
      <c r="CF45" s="408">
        <f t="array" ref="CF45">INDEX(CE$1:CE$55,MATCH(SMALL(COUNTIF(CE$1:CE$55,"&lt;"&amp;CE$1:CE$55),ROW(CE45:CF45)),COUNTIF(CE$1:CE$55,"&lt;"&amp;CE$1:CE$55),0))</f>
        <v>45</v>
      </c>
      <c r="CG45" s="408" t="str">
        <f t="array" ref="CG45">INDEX(CD$1:CD$55,SMALL(IF(CE$1:CE$55=CF45,ROW(CE$1:CE$55)),COUNTIF(CF$1:CF45,CF45)),1)</f>
        <v>West Somerset</v>
      </c>
      <c r="CH45" s="408">
        <f t="shared" si="20"/>
        <v>45</v>
      </c>
      <c r="CI45" s="408" t="str">
        <f t="shared" si="21"/>
        <v>West Somerset</v>
      </c>
      <c r="CL45" s="409" t="s">
        <v>261</v>
      </c>
      <c r="CM45" s="408">
        <f>VLOOKUP(CL45,'Rural 80'!$A$11:$BS$488,52,FALSE)</f>
        <v>31</v>
      </c>
      <c r="CN45" s="408">
        <f t="array" ref="CN45">INDEX(CM$1:CM$55,MATCH(SMALL(COUNTIF(CM$1:CM$55,"&lt;"&amp;CM$1:CM$55),ROW(CM45:CN45)),COUNTIF(CM$1:CM$55,"&lt;"&amp;CM$1:CM$55),0))</f>
        <v>45</v>
      </c>
      <c r="CO45" s="408" t="str">
        <f t="array" ref="CO45">INDEX(CL$1:CL$55,SMALL(IF(CM$1:CM$55=CN45,ROW(CM$1:CM$55)),COUNTIF(CN$1:CN45,CN45)),1)</f>
        <v>Rutland</v>
      </c>
      <c r="CP45" s="408">
        <f t="shared" si="22"/>
        <v>45</v>
      </c>
      <c r="CQ45" s="408" t="str">
        <f t="shared" si="23"/>
        <v>Rutland</v>
      </c>
      <c r="CT45" s="409" t="s">
        <v>261</v>
      </c>
      <c r="CU45" s="408" t="str">
        <f>VLOOKUP(CT45,'Rural 80'!$A$11:$BS$488,56,FALSE)</f>
        <v>9999</v>
      </c>
      <c r="CV45" s="408" t="str">
        <f t="array" ref="CV45">INDEX(CU$1:CU$55,MATCH(SMALL(COUNTIF(CU$1:CU$55,"&lt;"&amp;CU$1:CU$55),ROW(CU45:CV45)),COUNTIF(CU$1:CU$55,"&lt;"&amp;CU$1:CU$55),0))</f>
        <v>9999</v>
      </c>
      <c r="CW45" s="408" t="str">
        <f t="array" ref="CW45">INDEX(CT$1:CT$55,SMALL(IF(CU$1:CU$55=CV45,ROW(CU$1:CU$55)),COUNTIF(CV$1:CV45,CV45)),1)</f>
        <v>Suffolk Coastal</v>
      </c>
      <c r="CX45" s="408" t="str">
        <f t="shared" si="24"/>
        <v>no data</v>
      </c>
      <c r="CY45" s="408" t="str">
        <f t="shared" si="25"/>
        <v>Suffolk Coastal</v>
      </c>
      <c r="DB45" s="409" t="s">
        <v>261</v>
      </c>
      <c r="DC45" s="408" t="str">
        <f>VLOOKUP(DB45,'Rural 80'!$A$11:$BS$488,60,FALSE)</f>
        <v>9999</v>
      </c>
      <c r="DD45" s="408" t="str">
        <f t="array" ref="DD45">INDEX(DC$1:DC$55,MATCH(SMALL(COUNTIF(DC$1:DC$55,"&lt;"&amp;DC$1:DC$55),ROW(DC45:DD45)),COUNTIF(DC$1:DC$55,"&lt;"&amp;DC$1:DC$55),0))</f>
        <v>9999</v>
      </c>
      <c r="DE45" s="408" t="str">
        <f t="array" ref="DE45">INDEX(DB$1:DB$55,SMALL(IF(DC$1:DC$55=DD45,ROW(DC$1:DC$55)),COUNTIF(DD$1:DD45,DD45)),1)</f>
        <v>Suffolk Coastal</v>
      </c>
      <c r="DF45" s="408" t="str">
        <f t="shared" si="26"/>
        <v>no data</v>
      </c>
      <c r="DG45" s="408" t="str">
        <f t="shared" si="27"/>
        <v>Suffolk Coastal</v>
      </c>
      <c r="DJ45" s="409" t="s">
        <v>261</v>
      </c>
      <c r="DK45" s="408" t="str">
        <f>VLOOKUP(DJ45,'Rural 80'!$A$11:$BS$488,64,FALSE)</f>
        <v>9999</v>
      </c>
      <c r="DL45" s="408" t="str">
        <f t="array" ref="DL45">INDEX(DK$1:DK$55,MATCH(SMALL(COUNTIF(DK$1:DK$55,"&lt;"&amp;DK$1:DK$55),ROW(DK45:DL45)),COUNTIF(DK$1:DK$55,"&lt;"&amp;DK$1:DK$55),0))</f>
        <v>9999</v>
      </c>
      <c r="DM45" s="408" t="str">
        <f t="array" ref="DM45">INDEX(DJ$1:DJ$55,SMALL(IF(DK$1:DK$55=DL45,ROW(DK$1:DK$55)),COUNTIF(DL$1:DL45,DL45)),1)</f>
        <v>Suffolk Coastal</v>
      </c>
      <c r="DN45" s="408" t="str">
        <f t="shared" si="28"/>
        <v>no data</v>
      </c>
      <c r="DO45" s="408" t="str">
        <f t="shared" si="29"/>
        <v>Suffolk Coastal</v>
      </c>
      <c r="DR45" s="409" t="s">
        <v>261</v>
      </c>
      <c r="DS45" s="408" t="str">
        <f>VLOOKUP(DR45,'Rural 80'!$A$11:$BS$488,68,FALSE)</f>
        <v>9999</v>
      </c>
      <c r="DT45" s="408" t="str">
        <f t="array" ref="DT45">INDEX(DS$1:DS$55,MATCH(SMALL(COUNTIF(DS$1:DS$55,"&lt;"&amp;DS$1:DS$55),ROW(DS45:DT45)),COUNTIF(DS$1:DS$55,"&lt;"&amp;DS$1:DS$55),0))</f>
        <v>9999</v>
      </c>
      <c r="DU45" s="408" t="str">
        <f t="array" ref="DU45">INDEX(DR$1:DR$55,SMALL(IF(DS$1:DS$55=DT45,ROW(DS$1:DS$55)),COUNTIF(DT$1:DT45,DT45)),1)</f>
        <v>Suffolk Coastal</v>
      </c>
      <c r="DV45" s="408" t="str">
        <f t="shared" si="30"/>
        <v>no data</v>
      </c>
      <c r="DW45" s="408" t="str">
        <f t="shared" si="31"/>
        <v>Suffolk Coastal</v>
      </c>
    </row>
    <row r="46" spans="2:127" x14ac:dyDescent="0.25">
      <c r="B46" s="409" t="s">
        <v>271</v>
      </c>
      <c r="C46" s="408">
        <f>VLOOKUP(B46,'Rural 80'!$A$11:$BS$488,8,FALSE)</f>
        <v>4</v>
      </c>
      <c r="D46" s="408">
        <f t="array" ref="D46">INDEX(C$1:C$55,MATCH(SMALL(COUNTIF(C$1:C$55,"&lt;"&amp;C$1:C$55),ROW(C46:D46)),COUNTIF(C$1:C$55,"&lt;"&amp;C$1:C$55),0))</f>
        <v>46</v>
      </c>
      <c r="E46" s="408" t="str">
        <f t="array" ref="E46">INDEX(B$1:B$55,SMALL(IF(C$1:C$55=D46,ROW(C$1:C$55)),COUNTIF(D$1:D46,D46)),1)</f>
        <v>South Cambridgeshire</v>
      </c>
      <c r="F46" s="408">
        <f t="shared" si="0"/>
        <v>46</v>
      </c>
      <c r="G46" s="408" t="str">
        <f t="shared" si="1"/>
        <v>South Cambridgeshire</v>
      </c>
      <c r="J46" s="409" t="s">
        <v>271</v>
      </c>
      <c r="K46" s="408">
        <f>VLOOKUP(J46,'Rural 80'!$A$11:$BS$488,12,FALSE)</f>
        <v>1</v>
      </c>
      <c r="L46" s="408">
        <f t="array" ref="L46">INDEX(K$1:K$55,MATCH(SMALL(COUNTIF(K$1:K$55,"&lt;"&amp;K$1:K$55),ROW(K46:L46)),COUNTIF(K$1:K$55,"&lt;"&amp;K$1:K$55),0))</f>
        <v>46</v>
      </c>
      <c r="M46" s="408" t="str">
        <f t="array" ref="M46">INDEX(J$1:J$55,SMALL(IF(K$1:K$55=L46,ROW(K$1:K$55)),COUNTIF(L$1:L46,L46)),1)</f>
        <v>Wychavon</v>
      </c>
      <c r="N46" s="408">
        <f t="shared" si="2"/>
        <v>46</v>
      </c>
      <c r="O46" s="408" t="str">
        <f t="shared" si="3"/>
        <v>Wychavon</v>
      </c>
      <c r="R46" s="409" t="s">
        <v>271</v>
      </c>
      <c r="S46" s="408">
        <f>VLOOKUP(R46,'Rural 80'!$A$11:$BS$488,16,FALSE)</f>
        <v>2</v>
      </c>
      <c r="T46" s="408">
        <f t="array" ref="T46">INDEX(S$1:S$55,MATCH(SMALL(COUNTIF(S$1:S$55,"&lt;"&amp;S$1:S$55),ROW(S46:T46)),COUNTIF(S$1:S$55,"&lt;"&amp;S$1:S$55),0))</f>
        <v>46</v>
      </c>
      <c r="U46" s="408" t="str">
        <f t="array" ref="U46">INDEX(R$1:R$55,SMALL(IF(S$1:S$55=T46,ROW(S$1:S$55)),COUNTIF(T$1:T46,T46)),1)</f>
        <v>West Somerset</v>
      </c>
      <c r="V46" s="408">
        <f t="shared" si="4"/>
        <v>46</v>
      </c>
      <c r="W46" s="408" t="str">
        <f t="shared" si="5"/>
        <v>West Somerset</v>
      </c>
      <c r="Z46" s="409" t="s">
        <v>271</v>
      </c>
      <c r="AA46" s="408">
        <f>VLOOKUP(Z46,'Rural 80'!$A$11:$BS$488,20,FALSE)</f>
        <v>4</v>
      </c>
      <c r="AB46" s="408">
        <f t="array" ref="AB46">INDEX(AA$1:AA$55,MATCH(SMALL(COUNTIF(AA$1:AA$55,"&lt;"&amp;AA$1:AA$55),ROW(AA46:AB46)),COUNTIF(AA$1:AA$55,"&lt;"&amp;AA$1:AA$55),0))</f>
        <v>46</v>
      </c>
      <c r="AC46" s="408" t="str">
        <f t="array" ref="AC46">INDEX(Z$1:Z$55,SMALL(IF(AA$1:AA$55=AB46,ROW(AA$1:AA$55)),COUNTIF(AB$1:AB46,AB46)),1)</f>
        <v>Mid Devon</v>
      </c>
      <c r="AD46" s="408">
        <f t="shared" si="6"/>
        <v>46</v>
      </c>
      <c r="AE46" s="408" t="str">
        <f t="shared" si="7"/>
        <v>Mid Devon</v>
      </c>
      <c r="AH46" s="409" t="s">
        <v>271</v>
      </c>
      <c r="AI46" s="408">
        <f>VLOOKUP(AH46,'Rural 80'!$A$11:$BS$488,24,FALSE)</f>
        <v>8</v>
      </c>
      <c r="AJ46" s="408">
        <f t="array" ref="AJ46">INDEX(AI$1:AI$55,MATCH(SMALL(COUNTIF(AI$1:AI$55,"&lt;"&amp;AI$1:AI$55),ROW(AI46:AJ46)),COUNTIF(AI$1:AI$55,"&lt;"&amp;AI$1:AI$55),0))</f>
        <v>46</v>
      </c>
      <c r="AK46" s="408" t="str">
        <f t="array" ref="AK46">INDEX(AH$1:AH$55,SMALL(IF(AI$1:AI$55=AJ46,ROW(AI$1:AI$55)),COUNTIF(AJ$1:AJ46,AJ46)),1)</f>
        <v>Isles of Scilly</v>
      </c>
      <c r="AL46" s="408">
        <f t="shared" si="8"/>
        <v>46</v>
      </c>
      <c r="AM46" s="408" t="str">
        <f t="shared" si="9"/>
        <v>Isles of Scilly</v>
      </c>
      <c r="AP46" s="409" t="s">
        <v>271</v>
      </c>
      <c r="AQ46" s="408">
        <f>VLOOKUP(AP46,'Rural 80'!$A$11:$BS$488,28,FALSE)</f>
        <v>4</v>
      </c>
      <c r="AR46" s="408">
        <f t="array" ref="AR46">INDEX(AQ$1:AQ$55,MATCH(SMALL(COUNTIF(AQ$1:AQ$55,"&lt;"&amp;AQ$1:AQ$55),ROW(AQ46:AR46)),COUNTIF(AQ$1:AQ$55,"&lt;"&amp;AQ$1:AQ$55),0))</f>
        <v>46</v>
      </c>
      <c r="AS46" s="408" t="str">
        <f t="array" ref="AS46">INDEX(AP$1:AP$55,SMALL(IF(AQ$1:AQ$55=AR46,ROW(AQ$1:AQ$55)),COUNTIF(AR$1:AR46,AR46)),1)</f>
        <v>Forest Heath</v>
      </c>
      <c r="AT46" s="408">
        <f t="shared" si="10"/>
        <v>46</v>
      </c>
      <c r="AU46" s="408" t="str">
        <f t="shared" si="11"/>
        <v>Forest Heath</v>
      </c>
      <c r="AX46" s="409" t="s">
        <v>271</v>
      </c>
      <c r="AY46" s="408">
        <f>VLOOKUP(AX46,'Rural 80'!$A$11:$BS$488,32,FALSE)</f>
        <v>4</v>
      </c>
      <c r="AZ46" s="408">
        <f t="array" ref="AZ46">INDEX(AY$1:AY$55,MATCH(SMALL(COUNTIF(AY$1:AY$55,"&lt;"&amp;AY$1:AY$55),ROW(AY46:AZ46)),COUNTIF(AY$1:AY$55,"&lt;"&amp;AY$1:AY$55),0))</f>
        <v>46</v>
      </c>
      <c r="BA46" s="408" t="str">
        <f t="array" ref="BA46">INDEX(AX$1:AX$55,SMALL(IF(AY$1:AY$55=AZ46,ROW(AY$1:AY$55)),COUNTIF(AZ$1:AZ46,AZ46)),1)</f>
        <v>Cotswold</v>
      </c>
      <c r="BB46" s="408">
        <f t="shared" si="12"/>
        <v>46</v>
      </c>
      <c r="BC46" s="408" t="str">
        <f t="shared" si="13"/>
        <v>Cotswold</v>
      </c>
      <c r="BF46" s="409" t="s">
        <v>271</v>
      </c>
      <c r="BG46" s="408">
        <f>VLOOKUP(BF46,'Rural 80'!$A$11:$BS$488,36,FALSE)</f>
        <v>6</v>
      </c>
      <c r="BH46" s="408">
        <f t="array" ref="BH46">INDEX(BG$1:BG$55,MATCH(SMALL(COUNTIF(BG$1:BG$55,"&lt;"&amp;BG$1:BG$55),ROW(BG46:BH46)),COUNTIF(BG$1:BG$55,"&lt;"&amp;BG$1:BG$55),0))</f>
        <v>46</v>
      </c>
      <c r="BI46" s="408" t="str">
        <f t="array" ref="BI46">INDEX(BF$1:BF$55,SMALL(IF(BG$1:BG$55=BH46,ROW(BG$1:BG$55)),COUNTIF(BH$1:BH46,BH46)),1)</f>
        <v>Ryedale</v>
      </c>
      <c r="BJ46" s="408">
        <f t="shared" si="14"/>
        <v>46</v>
      </c>
      <c r="BK46" s="408" t="str">
        <f t="shared" si="15"/>
        <v>Ryedale</v>
      </c>
      <c r="BN46" s="409" t="s">
        <v>271</v>
      </c>
      <c r="BO46" s="408">
        <f>VLOOKUP(BN46,'Rural 80'!$A$11:$BS$488,40,FALSE)</f>
        <v>10</v>
      </c>
      <c r="BP46" s="408">
        <f t="array" ref="BP46">INDEX(BO$1:BO$55,MATCH(SMALL(COUNTIF(BO$1:BO$55,"&lt;"&amp;BO$1:BO$55),ROW(BO46:BP46)),COUNTIF(BO$1:BO$55,"&lt;"&amp;BO$1:BO$55),0))</f>
        <v>46</v>
      </c>
      <c r="BQ46" s="408" t="str">
        <f t="array" ref="BQ46">INDEX(BN$1:BN$55,SMALL(IF(BO$1:BO$55=BP46,ROW(BO$1:BO$55)),COUNTIF(BP$1:BP46,BP46)),1)</f>
        <v>West Somerset</v>
      </c>
      <c r="BR46" s="408">
        <f t="shared" si="16"/>
        <v>46</v>
      </c>
      <c r="BS46" s="408" t="str">
        <f t="shared" si="17"/>
        <v>West Somerset</v>
      </c>
      <c r="BV46" s="409" t="s">
        <v>271</v>
      </c>
      <c r="BW46" s="408">
        <f>VLOOKUP(BV46,'Rural 80'!$A$11:$BS$488,44,FALSE)</f>
        <v>10</v>
      </c>
      <c r="BX46" s="408">
        <f t="array" ref="BX46">INDEX(BW$1:BW$55,MATCH(SMALL(COUNTIF(BW$1:BW$55,"&lt;"&amp;BW$1:BW$55),ROW(BW46:BX46)),COUNTIF(BW$1:BW$55,"&lt;"&amp;BW$1:BW$55),0))</f>
        <v>46</v>
      </c>
      <c r="BY46" s="408" t="str">
        <f t="array" ref="BY46">INDEX(BV$1:BV$55,SMALL(IF(BW$1:BW$55=BX46,ROW(BW$1:BW$55)),COUNTIF(BX$1:BX46,BX46)),1)</f>
        <v>West Somerset</v>
      </c>
      <c r="BZ46" s="408">
        <f t="shared" si="18"/>
        <v>46</v>
      </c>
      <c r="CA46" s="408" t="str">
        <f t="shared" si="19"/>
        <v>West Somerset</v>
      </c>
      <c r="CD46" s="409" t="s">
        <v>271</v>
      </c>
      <c r="CE46" s="408">
        <f>VLOOKUP(CD46,'Rural 80'!$A$11:$BS$488,48,FALSE)</f>
        <v>11</v>
      </c>
      <c r="CF46" s="408">
        <f t="array" ref="CF46">INDEX(CE$1:CE$55,MATCH(SMALL(COUNTIF(CE$1:CE$55,"&lt;"&amp;CE$1:CE$55),ROW(CE46:CF46)),COUNTIF(CE$1:CE$55,"&lt;"&amp;CE$1:CE$55),0))</f>
        <v>46</v>
      </c>
      <c r="CG46" s="408" t="str">
        <f t="array" ref="CG46">INDEX(CD$1:CD$55,SMALL(IF(CE$1:CE$55=CF46,ROW(CE$1:CE$55)),COUNTIF(CF$1:CF46,CF46)),1)</f>
        <v>Daventry</v>
      </c>
      <c r="CH46" s="408">
        <f t="shared" si="20"/>
        <v>46</v>
      </c>
      <c r="CI46" s="408" t="str">
        <f t="shared" si="21"/>
        <v>Daventry</v>
      </c>
      <c r="CL46" s="409" t="s">
        <v>271</v>
      </c>
      <c r="CM46" s="408">
        <f>VLOOKUP(CL46,'Rural 80'!$A$11:$BS$488,52,FALSE)</f>
        <v>17</v>
      </c>
      <c r="CN46" s="408">
        <f t="array" ref="CN46">INDEX(CM$1:CM$55,MATCH(SMALL(COUNTIF(CM$1:CM$55,"&lt;"&amp;CM$1:CM$55),ROW(CM46:CN46)),COUNTIF(CM$1:CM$55,"&lt;"&amp;CM$1:CM$55),0))</f>
        <v>46</v>
      </c>
      <c r="CO46" s="408" t="str">
        <f t="array" ref="CO46">INDEX(CL$1:CL$55,SMALL(IF(CM$1:CM$55=CN46,ROW(CM$1:CM$55)),COUNTIF(CN$1:CN46,CN46)),1)</f>
        <v>Mendip</v>
      </c>
      <c r="CP46" s="408">
        <f t="shared" si="22"/>
        <v>46</v>
      </c>
      <c r="CQ46" s="408" t="str">
        <f t="shared" si="23"/>
        <v>Mendip</v>
      </c>
      <c r="CT46" s="409" t="s">
        <v>271</v>
      </c>
      <c r="CU46" s="408" t="str">
        <f>VLOOKUP(CT46,'Rural 80'!$A$11:$BS$488,56,FALSE)</f>
        <v>9999</v>
      </c>
      <c r="CV46" s="408" t="str">
        <f t="array" ref="CV46">INDEX(CU$1:CU$55,MATCH(SMALL(COUNTIF(CU$1:CU$55,"&lt;"&amp;CU$1:CU$55),ROW(CU46:CV46)),COUNTIF(CU$1:CU$55,"&lt;"&amp;CU$1:CU$55),0))</f>
        <v>9999</v>
      </c>
      <c r="CW46" s="408" t="str">
        <f t="array" ref="CW46">INDEX(CT$1:CT$55,SMALL(IF(CU$1:CU$55=CV46,ROW(CU$1:CU$55)),COUNTIF(CV$1:CV46,CV46)),1)</f>
        <v>Teignbridge</v>
      </c>
      <c r="CX46" s="408" t="str">
        <f t="shared" si="24"/>
        <v>no data</v>
      </c>
      <c r="CY46" s="408" t="str">
        <f t="shared" si="25"/>
        <v>Teignbridge</v>
      </c>
      <c r="DB46" s="409" t="s">
        <v>271</v>
      </c>
      <c r="DC46" s="408" t="str">
        <f>VLOOKUP(DB46,'Rural 80'!$A$11:$BS$488,60,FALSE)</f>
        <v>9999</v>
      </c>
      <c r="DD46" s="408" t="str">
        <f t="array" ref="DD46">INDEX(DC$1:DC$55,MATCH(SMALL(COUNTIF(DC$1:DC$55,"&lt;"&amp;DC$1:DC$55),ROW(DC46:DD46)),COUNTIF(DC$1:DC$55,"&lt;"&amp;DC$1:DC$55),0))</f>
        <v>9999</v>
      </c>
      <c r="DE46" s="408" t="str">
        <f t="array" ref="DE46">INDEX(DB$1:DB$55,SMALL(IF(DC$1:DC$55=DD46,ROW(DC$1:DC$55)),COUNTIF(DD$1:DD46,DD46)),1)</f>
        <v>Teignbridge</v>
      </c>
      <c r="DF46" s="408" t="str">
        <f t="shared" si="26"/>
        <v>no data</v>
      </c>
      <c r="DG46" s="408" t="str">
        <f t="shared" si="27"/>
        <v>Teignbridge</v>
      </c>
      <c r="DJ46" s="409" t="s">
        <v>271</v>
      </c>
      <c r="DK46" s="408" t="str">
        <f>VLOOKUP(DJ46,'Rural 80'!$A$11:$BS$488,64,FALSE)</f>
        <v>9999</v>
      </c>
      <c r="DL46" s="408" t="str">
        <f t="array" ref="DL46">INDEX(DK$1:DK$55,MATCH(SMALL(COUNTIF(DK$1:DK$55,"&lt;"&amp;DK$1:DK$55),ROW(DK46:DL46)),COUNTIF(DK$1:DK$55,"&lt;"&amp;DK$1:DK$55),0))</f>
        <v>9999</v>
      </c>
      <c r="DM46" s="408" t="str">
        <f t="array" ref="DM46">INDEX(DJ$1:DJ$55,SMALL(IF(DK$1:DK$55=DL46,ROW(DK$1:DK$55)),COUNTIF(DL$1:DL46,DL46)),1)</f>
        <v>Teignbridge</v>
      </c>
      <c r="DN46" s="408" t="str">
        <f t="shared" si="28"/>
        <v>no data</v>
      </c>
      <c r="DO46" s="408" t="str">
        <f t="shared" si="29"/>
        <v>Teignbridge</v>
      </c>
      <c r="DR46" s="409" t="s">
        <v>271</v>
      </c>
      <c r="DS46" s="408" t="str">
        <f>VLOOKUP(DR46,'Rural 80'!$A$11:$BS$488,68,FALSE)</f>
        <v>9999</v>
      </c>
      <c r="DT46" s="408" t="str">
        <f t="array" ref="DT46">INDEX(DS$1:DS$55,MATCH(SMALL(COUNTIF(DS$1:DS$55,"&lt;"&amp;DS$1:DS$55),ROW(DS46:DT46)),COUNTIF(DS$1:DS$55,"&lt;"&amp;DS$1:DS$55),0))</f>
        <v>9999</v>
      </c>
      <c r="DU46" s="408" t="str">
        <f t="array" ref="DU46">INDEX(DR$1:DR$55,SMALL(IF(DS$1:DS$55=DT46,ROW(DS$1:DS$55)),COUNTIF(DT$1:DT46,DT46)),1)</f>
        <v>Teignbridge</v>
      </c>
      <c r="DV46" s="408" t="str">
        <f t="shared" si="30"/>
        <v>no data</v>
      </c>
      <c r="DW46" s="408" t="str">
        <f t="shared" si="31"/>
        <v>Teignbridge</v>
      </c>
    </row>
    <row r="47" spans="2:127" x14ac:dyDescent="0.25">
      <c r="B47" s="409" t="s">
        <v>281</v>
      </c>
      <c r="C47" s="408">
        <f>VLOOKUP(B47,'Rural 80'!$A$11:$BS$488,8,FALSE)</f>
        <v>14</v>
      </c>
      <c r="D47" s="408">
        <f t="array" ref="D47">INDEX(C$1:C$55,MATCH(SMALL(COUNTIF(C$1:C$55,"&lt;"&amp;C$1:C$55),ROW(C47:D47)),COUNTIF(C$1:C$55,"&lt;"&amp;C$1:C$55),0))</f>
        <v>47</v>
      </c>
      <c r="E47" s="408" t="str">
        <f t="array" ref="E47">INDEX(B$1:B$55,SMALL(IF(C$1:C$55=D47,ROW(C$1:C$55)),COUNTIF(D$1:D47,D47)),1)</f>
        <v>West Somerset</v>
      </c>
      <c r="F47" s="408">
        <f t="shared" si="0"/>
        <v>47</v>
      </c>
      <c r="G47" s="408" t="str">
        <f t="shared" si="1"/>
        <v>West Somerset</v>
      </c>
      <c r="J47" s="409" t="s">
        <v>281</v>
      </c>
      <c r="K47" s="408">
        <f>VLOOKUP(J47,'Rural 80'!$A$11:$BS$488,12,FALSE)</f>
        <v>15</v>
      </c>
      <c r="L47" s="408">
        <f t="array" ref="L47">INDEX(K$1:K$55,MATCH(SMALL(COUNTIF(K$1:K$55,"&lt;"&amp;K$1:K$55),ROW(K47:L47)),COUNTIF(K$1:K$55,"&lt;"&amp;K$1:K$55),0))</f>
        <v>47</v>
      </c>
      <c r="M47" s="408" t="str">
        <f t="array" ref="M47">INDEX(J$1:J$55,SMALL(IF(K$1:K$55=L47,ROW(K$1:K$55)),COUNTIF(L$1:L47,L47)),1)</f>
        <v>Fenland</v>
      </c>
      <c r="N47" s="408">
        <f t="shared" si="2"/>
        <v>47</v>
      </c>
      <c r="O47" s="408" t="str">
        <f t="shared" si="3"/>
        <v>Fenland</v>
      </c>
      <c r="R47" s="409" t="s">
        <v>281</v>
      </c>
      <c r="S47" s="408">
        <f>VLOOKUP(R47,'Rural 80'!$A$11:$BS$488,16,FALSE)</f>
        <v>16</v>
      </c>
      <c r="T47" s="408">
        <f t="array" ref="T47">INDEX(S$1:S$55,MATCH(SMALL(COUNTIF(S$1:S$55,"&lt;"&amp;S$1:S$55),ROW(S47:T47)),COUNTIF(S$1:S$55,"&lt;"&amp;S$1:S$55),0))</f>
        <v>47</v>
      </c>
      <c r="U47" s="408" t="str">
        <f t="array" ref="U47">INDEX(R$1:R$55,SMALL(IF(S$1:S$55=T47,ROW(S$1:S$55)),COUNTIF(T$1:T47,T47)),1)</f>
        <v>South Cambridgeshire</v>
      </c>
      <c r="V47" s="408">
        <f t="shared" si="4"/>
        <v>47</v>
      </c>
      <c r="W47" s="408" t="str">
        <f t="shared" si="5"/>
        <v>South Cambridgeshire</v>
      </c>
      <c r="Z47" s="409" t="s">
        <v>281</v>
      </c>
      <c r="AA47" s="408">
        <f>VLOOKUP(Z47,'Rural 80'!$A$11:$BS$488,20,FALSE)</f>
        <v>10</v>
      </c>
      <c r="AB47" s="408">
        <f t="array" ref="AB47">INDEX(AA$1:AA$55,MATCH(SMALL(COUNTIF(AA$1:AA$55,"&lt;"&amp;AA$1:AA$55),ROW(AA47:AB47)),COUNTIF(AA$1:AA$55,"&lt;"&amp;AA$1:AA$55),0))</f>
        <v>47</v>
      </c>
      <c r="AC47" s="408" t="str">
        <f t="array" ref="AC47">INDEX(Z$1:Z$55,SMALL(IF(AA$1:AA$55=AB47,ROW(AA$1:AA$55)),COUNTIF(AB$1:AB47,AB47)),1)</f>
        <v>Breckland</v>
      </c>
      <c r="AD47" s="408">
        <f t="shared" si="6"/>
        <v>47</v>
      </c>
      <c r="AE47" s="408" t="str">
        <f t="shared" si="7"/>
        <v>Breckland</v>
      </c>
      <c r="AH47" s="409" t="s">
        <v>281</v>
      </c>
      <c r="AI47" s="408">
        <f>VLOOKUP(AH47,'Rural 80'!$A$11:$BS$488,24,FALSE)</f>
        <v>6</v>
      </c>
      <c r="AJ47" s="408">
        <f t="array" ref="AJ47">INDEX(AI$1:AI$55,MATCH(SMALL(COUNTIF(AI$1:AI$55,"&lt;"&amp;AI$1:AI$55),ROW(AI47:AJ47)),COUNTIF(AI$1:AI$55,"&lt;"&amp;AI$1:AI$55),0))</f>
        <v>47</v>
      </c>
      <c r="AK47" s="408" t="str">
        <f t="array" ref="AK47">INDEX(AH$1:AH$55,SMALL(IF(AI$1:AI$55=AJ47,ROW(AI$1:AI$55)),COUNTIF(AJ$1:AJ47,AJ47)),1)</f>
        <v>Forest Heath</v>
      </c>
      <c r="AL47" s="408">
        <f t="shared" si="8"/>
        <v>47</v>
      </c>
      <c r="AM47" s="408" t="str">
        <f t="shared" si="9"/>
        <v>Forest Heath</v>
      </c>
      <c r="AP47" s="409" t="s">
        <v>281</v>
      </c>
      <c r="AQ47" s="408">
        <f>VLOOKUP(AP47,'Rural 80'!$A$11:$BS$488,28,FALSE)</f>
        <v>1</v>
      </c>
      <c r="AR47" s="408">
        <f t="array" ref="AR47">INDEX(AQ$1:AQ$55,MATCH(SMALL(COUNTIF(AQ$1:AQ$55,"&lt;"&amp;AQ$1:AQ$55),ROW(AQ47:AR47)),COUNTIF(AQ$1:AQ$55,"&lt;"&amp;AQ$1:AQ$55),0))</f>
        <v>47</v>
      </c>
      <c r="AS47" s="408" t="str">
        <f t="array" ref="AS47">INDEX(AP$1:AP$55,SMALL(IF(AQ$1:AQ$55=AR47,ROW(AQ$1:AQ$55)),COUNTIF(AR$1:AR47,AR47)),1)</f>
        <v>Stratford-on-Avon</v>
      </c>
      <c r="AT47" s="408">
        <f t="shared" si="10"/>
        <v>47</v>
      </c>
      <c r="AU47" s="408" t="str">
        <f t="shared" si="11"/>
        <v>Stratford-on-Avon</v>
      </c>
      <c r="AX47" s="409" t="s">
        <v>281</v>
      </c>
      <c r="AY47" s="408">
        <f>VLOOKUP(AX47,'Rural 80'!$A$11:$BS$488,32,FALSE)</f>
        <v>6</v>
      </c>
      <c r="AZ47" s="408">
        <f t="array" ref="AZ47">INDEX(AY$1:AY$55,MATCH(SMALL(COUNTIF(AY$1:AY$55,"&lt;"&amp;AY$1:AY$55),ROW(AY47:AZ47)),COUNTIF(AY$1:AY$55,"&lt;"&amp;AY$1:AY$55),0))</f>
        <v>47</v>
      </c>
      <c r="BA47" s="408" t="str">
        <f t="array" ref="BA47">INDEX(AX$1:AX$55,SMALL(IF(AY$1:AY$55=AZ47,ROW(AY$1:AY$55)),COUNTIF(AZ$1:AZ47,AZ47)),1)</f>
        <v>North Kesteven</v>
      </c>
      <c r="BB47" s="408">
        <f t="shared" si="12"/>
        <v>47</v>
      </c>
      <c r="BC47" s="408" t="str">
        <f t="shared" si="13"/>
        <v>North Kesteven</v>
      </c>
      <c r="BF47" s="409" t="s">
        <v>281</v>
      </c>
      <c r="BG47" s="408">
        <f>VLOOKUP(BF47,'Rural 80'!$A$11:$BS$488,36,FALSE)</f>
        <v>7</v>
      </c>
      <c r="BH47" s="408">
        <f t="array" ref="BH47">INDEX(BG$1:BG$55,MATCH(SMALL(COUNTIF(BG$1:BG$55,"&lt;"&amp;BG$1:BG$55),ROW(BG47:BH47)),COUNTIF(BG$1:BG$55,"&lt;"&amp;BG$1:BG$55),0))</f>
        <v>47</v>
      </c>
      <c r="BI47" s="408" t="str">
        <f t="array" ref="BI47">INDEX(BF$1:BF$55,SMALL(IF(BG$1:BG$55=BH47,ROW(BG$1:BG$55)),COUNTIF(BH$1:BH47,BH47)),1)</f>
        <v>Cotswold</v>
      </c>
      <c r="BJ47" s="408">
        <f t="shared" si="14"/>
        <v>47</v>
      </c>
      <c r="BK47" s="408" t="str">
        <f t="shared" si="15"/>
        <v>Cotswold</v>
      </c>
      <c r="BN47" s="409" t="s">
        <v>281</v>
      </c>
      <c r="BO47" s="408">
        <f>VLOOKUP(BN47,'Rural 80'!$A$11:$BS$488,40,FALSE)</f>
        <v>38</v>
      </c>
      <c r="BP47" s="408">
        <f t="array" ref="BP47">INDEX(BO$1:BO$55,MATCH(SMALL(COUNTIF(BO$1:BO$55,"&lt;"&amp;BO$1:BO$55),ROW(BO47:BP47)),COUNTIF(BO$1:BO$55,"&lt;"&amp;BO$1:BO$55),0))</f>
        <v>47</v>
      </c>
      <c r="BQ47" s="408" t="str">
        <f t="array" ref="BQ47">INDEX(BN$1:BN$55,SMALL(IF(BO$1:BO$55=BP47,ROW(BO$1:BO$55)),COUNTIF(BP$1:BP47,BP47)),1)</f>
        <v>North Kesteven</v>
      </c>
      <c r="BR47" s="408">
        <f t="shared" si="16"/>
        <v>47</v>
      </c>
      <c r="BS47" s="408" t="str">
        <f t="shared" si="17"/>
        <v>North Kesteven</v>
      </c>
      <c r="BV47" s="409" t="s">
        <v>281</v>
      </c>
      <c r="BW47" s="408">
        <f>VLOOKUP(BV47,'Rural 80'!$A$11:$BS$488,44,FALSE)</f>
        <v>38</v>
      </c>
      <c r="BX47" s="408">
        <f t="array" ref="BX47">INDEX(BW$1:BW$55,MATCH(SMALL(COUNTIF(BW$1:BW$55,"&lt;"&amp;BW$1:BW$55),ROW(BW47:BX47)),COUNTIF(BW$1:BW$55,"&lt;"&amp;BW$1:BW$55),0))</f>
        <v>47</v>
      </c>
      <c r="BY47" s="408" t="str">
        <f t="array" ref="BY47">INDEX(BV$1:BV$55,SMALL(IF(BW$1:BW$55=BX47,ROW(BW$1:BW$55)),COUNTIF(BX$1:BX47,BX47)),1)</f>
        <v>North Kesteven</v>
      </c>
      <c r="BZ47" s="408">
        <f t="shared" si="18"/>
        <v>47</v>
      </c>
      <c r="CA47" s="408" t="str">
        <f t="shared" si="19"/>
        <v>North Kesteven</v>
      </c>
      <c r="CD47" s="409" t="s">
        <v>281</v>
      </c>
      <c r="CE47" s="408">
        <f>VLOOKUP(CD47,'Rural 80'!$A$11:$BS$488,48,FALSE)</f>
        <v>35</v>
      </c>
      <c r="CF47" s="408">
        <f t="array" ref="CF47">INDEX(CE$1:CE$55,MATCH(SMALL(COUNTIF(CE$1:CE$55,"&lt;"&amp;CE$1:CE$55),ROW(CE47:CF47)),COUNTIF(CE$1:CE$55,"&lt;"&amp;CE$1:CE$55),0))</f>
        <v>47</v>
      </c>
      <c r="CG47" s="408" t="str">
        <f t="array" ref="CG47">INDEX(CD$1:CD$55,SMALL(IF(CE$1:CE$55=CF47,ROW(CE$1:CE$55)),COUNTIF(CF$1:CF47,CF47)),1)</f>
        <v>South Holland</v>
      </c>
      <c r="CH47" s="408">
        <f t="shared" si="20"/>
        <v>47</v>
      </c>
      <c r="CI47" s="408" t="str">
        <f t="shared" si="21"/>
        <v>South Holland</v>
      </c>
      <c r="CL47" s="409" t="s">
        <v>281</v>
      </c>
      <c r="CM47" s="408">
        <f>VLOOKUP(CL47,'Rural 80'!$A$11:$BS$488,52,FALSE)</f>
        <v>27</v>
      </c>
      <c r="CN47" s="408">
        <f t="array" ref="CN47">INDEX(CM$1:CM$55,MATCH(SMALL(COUNTIF(CM$1:CM$55,"&lt;"&amp;CM$1:CM$55),ROW(CM47:CN47)),COUNTIF(CM$1:CM$55,"&lt;"&amp;CM$1:CM$55),0))</f>
        <v>47</v>
      </c>
      <c r="CO47" s="408" t="str">
        <f t="array" ref="CO47">INDEX(CL$1:CL$55,SMALL(IF(CM$1:CM$55=CN47,ROW(CM$1:CM$55)),COUNTIF(CN$1:CN47,CN47)),1)</f>
        <v>Mid Devon</v>
      </c>
      <c r="CP47" s="408">
        <f t="shared" si="22"/>
        <v>47</v>
      </c>
      <c r="CQ47" s="408" t="str">
        <f t="shared" si="23"/>
        <v>Mid Devon</v>
      </c>
      <c r="CT47" s="409" t="s">
        <v>281</v>
      </c>
      <c r="CU47" s="408" t="str">
        <f>VLOOKUP(CT47,'Rural 80'!$A$11:$BS$488,56,FALSE)</f>
        <v>9999</v>
      </c>
      <c r="CV47" s="408" t="str">
        <f t="array" ref="CV47">INDEX(CU$1:CU$55,MATCH(SMALL(COUNTIF(CU$1:CU$55,"&lt;"&amp;CU$1:CU$55),ROW(CU47:CV47)),COUNTIF(CU$1:CU$55,"&lt;"&amp;CU$1:CU$55),0))</f>
        <v>9999</v>
      </c>
      <c r="CW47" s="408" t="str">
        <f t="array" ref="CW47">INDEX(CT$1:CT$55,SMALL(IF(CU$1:CU$55=CV47,ROW(CU$1:CU$55)),COUNTIF(CV$1:CV47,CV47)),1)</f>
        <v>Torridge</v>
      </c>
      <c r="CX47" s="408" t="str">
        <f t="shared" si="24"/>
        <v>no data</v>
      </c>
      <c r="CY47" s="408" t="str">
        <f t="shared" si="25"/>
        <v>Torridge</v>
      </c>
      <c r="DB47" s="409" t="s">
        <v>281</v>
      </c>
      <c r="DC47" s="408" t="str">
        <f>VLOOKUP(DB47,'Rural 80'!$A$11:$BS$488,60,FALSE)</f>
        <v>9999</v>
      </c>
      <c r="DD47" s="408" t="str">
        <f t="array" ref="DD47">INDEX(DC$1:DC$55,MATCH(SMALL(COUNTIF(DC$1:DC$55,"&lt;"&amp;DC$1:DC$55),ROW(DC47:DD47)),COUNTIF(DC$1:DC$55,"&lt;"&amp;DC$1:DC$55),0))</f>
        <v>9999</v>
      </c>
      <c r="DE47" s="408" t="str">
        <f t="array" ref="DE47">INDEX(DB$1:DB$55,SMALL(IF(DC$1:DC$55=DD47,ROW(DC$1:DC$55)),COUNTIF(DD$1:DD47,DD47)),1)</f>
        <v>Torridge</v>
      </c>
      <c r="DF47" s="408" t="str">
        <f t="shared" si="26"/>
        <v>no data</v>
      </c>
      <c r="DG47" s="408" t="str">
        <f t="shared" si="27"/>
        <v>Torridge</v>
      </c>
      <c r="DJ47" s="409" t="s">
        <v>281</v>
      </c>
      <c r="DK47" s="408" t="str">
        <f>VLOOKUP(DJ47,'Rural 80'!$A$11:$BS$488,64,FALSE)</f>
        <v>9999</v>
      </c>
      <c r="DL47" s="408" t="str">
        <f t="array" ref="DL47">INDEX(DK$1:DK$55,MATCH(SMALL(COUNTIF(DK$1:DK$55,"&lt;"&amp;DK$1:DK$55),ROW(DK47:DL47)),COUNTIF(DK$1:DK$55,"&lt;"&amp;DK$1:DK$55),0))</f>
        <v>9999</v>
      </c>
      <c r="DM47" s="408" t="str">
        <f t="array" ref="DM47">INDEX(DJ$1:DJ$55,SMALL(IF(DK$1:DK$55=DL47,ROW(DK$1:DK$55)),COUNTIF(DL$1:DL47,DL47)),1)</f>
        <v>Torridge</v>
      </c>
      <c r="DN47" s="408" t="str">
        <f t="shared" si="28"/>
        <v>no data</v>
      </c>
      <c r="DO47" s="408" t="str">
        <f t="shared" si="29"/>
        <v>Torridge</v>
      </c>
      <c r="DR47" s="409" t="s">
        <v>281</v>
      </c>
      <c r="DS47" s="408" t="str">
        <f>VLOOKUP(DR47,'Rural 80'!$A$11:$BS$488,68,FALSE)</f>
        <v>9999</v>
      </c>
      <c r="DT47" s="408" t="str">
        <f t="array" ref="DT47">INDEX(DS$1:DS$55,MATCH(SMALL(COUNTIF(DS$1:DS$55,"&lt;"&amp;DS$1:DS$55),ROW(DS47:DT47)),COUNTIF(DS$1:DS$55,"&lt;"&amp;DS$1:DS$55),0))</f>
        <v>9999</v>
      </c>
      <c r="DU47" s="408" t="str">
        <f t="array" ref="DU47">INDEX(DR$1:DR$55,SMALL(IF(DS$1:DS$55=DT47,ROW(DS$1:DS$55)),COUNTIF(DT$1:DT47,DT47)),1)</f>
        <v>Torridge</v>
      </c>
      <c r="DV47" s="408" t="str">
        <f t="shared" si="30"/>
        <v>no data</v>
      </c>
      <c r="DW47" s="408" t="str">
        <f t="shared" si="31"/>
        <v>Torridge</v>
      </c>
    </row>
    <row r="48" spans="2:127" x14ac:dyDescent="0.25">
      <c r="B48" s="409" t="s">
        <v>285</v>
      </c>
      <c r="C48" s="408">
        <f>VLOOKUP(B48,'Rural 80'!$A$11:$BS$488,8,FALSE)</f>
        <v>30</v>
      </c>
      <c r="D48" s="408">
        <f t="array" ref="D48">INDEX(C$1:C$55,MATCH(SMALL(COUNTIF(C$1:C$55,"&lt;"&amp;C$1:C$55),ROW(C48:D48)),COUNTIF(C$1:C$55,"&lt;"&amp;C$1:C$55),0))</f>
        <v>48</v>
      </c>
      <c r="E48" s="408" t="str">
        <f t="array" ref="E48">INDEX(B$1:B$55,SMALL(IF(C$1:C$55=D48,ROW(C$1:C$55)),COUNTIF(D$1:D48,D48)),1)</f>
        <v>Wychavon</v>
      </c>
      <c r="F48" s="408">
        <f t="shared" si="0"/>
        <v>48</v>
      </c>
      <c r="G48" s="408" t="str">
        <f t="shared" si="1"/>
        <v>Wychavon</v>
      </c>
      <c r="J48" s="409" t="s">
        <v>285</v>
      </c>
      <c r="K48" s="408">
        <f>VLOOKUP(J48,'Rural 80'!$A$11:$BS$488,12,FALSE)</f>
        <v>26</v>
      </c>
      <c r="L48" s="408">
        <f t="array" ref="L48">INDEX(K$1:K$55,MATCH(SMALL(COUNTIF(K$1:K$55,"&lt;"&amp;K$1:K$55),ROW(K48:L48)),COUNTIF(K$1:K$55,"&lt;"&amp;K$1:K$55),0))</f>
        <v>48</v>
      </c>
      <c r="M48" s="408" t="str">
        <f t="array" ref="M48">INDEX(J$1:J$55,SMALL(IF(K$1:K$55=L48,ROW(K$1:K$55)),COUNTIF(L$1:L48,L48)),1)</f>
        <v>South Cambridgeshire</v>
      </c>
      <c r="N48" s="408">
        <f t="shared" si="2"/>
        <v>48</v>
      </c>
      <c r="O48" s="408" t="str">
        <f t="shared" si="3"/>
        <v>South Cambridgeshire</v>
      </c>
      <c r="R48" s="409" t="s">
        <v>285</v>
      </c>
      <c r="S48" s="408">
        <f>VLOOKUP(R48,'Rural 80'!$A$11:$BS$488,16,FALSE)</f>
        <v>26</v>
      </c>
      <c r="T48" s="408">
        <f t="array" ref="T48">INDEX(S$1:S$55,MATCH(SMALL(COUNTIF(S$1:S$55,"&lt;"&amp;S$1:S$55),ROW(S48:T48)),COUNTIF(S$1:S$55,"&lt;"&amp;S$1:S$55),0))</f>
        <v>48</v>
      </c>
      <c r="U48" s="408" t="str">
        <f t="array" ref="U48">INDEX(R$1:R$55,SMALL(IF(S$1:S$55=T48,ROW(S$1:S$55)),COUNTIF(T$1:T48,T48)),1)</f>
        <v>Fenland</v>
      </c>
      <c r="V48" s="408">
        <f t="shared" si="4"/>
        <v>48</v>
      </c>
      <c r="W48" s="408" t="str">
        <f t="shared" si="5"/>
        <v>Fenland</v>
      </c>
      <c r="Z48" s="409" t="s">
        <v>285</v>
      </c>
      <c r="AA48" s="408">
        <f>VLOOKUP(Z48,'Rural 80'!$A$11:$BS$488,20,FALSE)</f>
        <v>33</v>
      </c>
      <c r="AB48" s="408">
        <f t="array" ref="AB48">INDEX(AA$1:AA$55,MATCH(SMALL(COUNTIF(AA$1:AA$55,"&lt;"&amp;AA$1:AA$55),ROW(AA48:AB48)),COUNTIF(AA$1:AA$55,"&lt;"&amp;AA$1:AA$55),0))</f>
        <v>48</v>
      </c>
      <c r="AC48" s="408" t="str">
        <f t="array" ref="AC48">INDEX(Z$1:Z$55,SMALL(IF(AA$1:AA$55=AB48,ROW(AA$1:AA$55)),COUNTIF(AB$1:AB48,AB48)),1)</f>
        <v>Mid Sussex</v>
      </c>
      <c r="AD48" s="408">
        <f t="shared" si="6"/>
        <v>48</v>
      </c>
      <c r="AE48" s="408" t="str">
        <f t="shared" si="7"/>
        <v>Mid Sussex</v>
      </c>
      <c r="AH48" s="409" t="s">
        <v>285</v>
      </c>
      <c r="AI48" s="408">
        <f>VLOOKUP(AH48,'Rural 80'!$A$11:$BS$488,24,FALSE)</f>
        <v>37</v>
      </c>
      <c r="AJ48" s="408">
        <f t="array" ref="AJ48">INDEX(AI$1:AI$55,MATCH(SMALL(COUNTIF(AI$1:AI$55,"&lt;"&amp;AI$1:AI$55),ROW(AI48:AJ48)),COUNTIF(AI$1:AI$55,"&lt;"&amp;AI$1:AI$55),0))</f>
        <v>48</v>
      </c>
      <c r="AK48" s="408" t="str">
        <f t="array" ref="AK48">INDEX(AH$1:AH$55,SMALL(IF(AI$1:AI$55=AJ48,ROW(AI$1:AI$55)),COUNTIF(AJ$1:AJ48,AJ48)),1)</f>
        <v>Breckland</v>
      </c>
      <c r="AL48" s="408">
        <f t="shared" si="8"/>
        <v>48</v>
      </c>
      <c r="AM48" s="408" t="str">
        <f t="shared" si="9"/>
        <v>Breckland</v>
      </c>
      <c r="AP48" s="409" t="s">
        <v>285</v>
      </c>
      <c r="AQ48" s="408">
        <f>VLOOKUP(AP48,'Rural 80'!$A$11:$BS$488,28,FALSE)</f>
        <v>33</v>
      </c>
      <c r="AR48" s="408">
        <f t="array" ref="AR48">INDEX(AQ$1:AQ$55,MATCH(SMALL(COUNTIF(AQ$1:AQ$55,"&lt;"&amp;AQ$1:AQ$55),ROW(AQ48:AR48)),COUNTIF(AQ$1:AQ$55,"&lt;"&amp;AQ$1:AQ$55),0))</f>
        <v>48</v>
      </c>
      <c r="AS48" s="408" t="str">
        <f t="array" ref="AS48">INDEX(AP$1:AP$55,SMALL(IF(AQ$1:AQ$55=AR48,ROW(AQ$1:AQ$55)),COUNTIF(AR$1:AR48,AR48)),1)</f>
        <v>Wychavon</v>
      </c>
      <c r="AT48" s="408">
        <f t="shared" si="10"/>
        <v>48</v>
      </c>
      <c r="AU48" s="408" t="str">
        <f t="shared" si="11"/>
        <v>Wychavon</v>
      </c>
      <c r="AX48" s="409" t="s">
        <v>285</v>
      </c>
      <c r="AY48" s="408">
        <f>VLOOKUP(AX48,'Rural 80'!$A$11:$BS$488,32,FALSE)</f>
        <v>36</v>
      </c>
      <c r="AZ48" s="408">
        <f t="array" ref="AZ48">INDEX(AY$1:AY$55,MATCH(SMALL(COUNTIF(AY$1:AY$55,"&lt;"&amp;AY$1:AY$55),ROW(AY48:AZ48)),COUNTIF(AY$1:AY$55,"&lt;"&amp;AY$1:AY$55),0))</f>
        <v>48</v>
      </c>
      <c r="BA48" s="408" t="str">
        <f t="array" ref="BA48">INDEX(AX$1:AX$55,SMALL(IF(AY$1:AY$55=AZ48,ROW(AY$1:AY$55)),COUNTIF(AZ$1:AZ48,AZ48)),1)</f>
        <v>West Somerset</v>
      </c>
      <c r="BB48" s="408">
        <f t="shared" si="12"/>
        <v>48</v>
      </c>
      <c r="BC48" s="408" t="str">
        <f t="shared" si="13"/>
        <v>West Somerset</v>
      </c>
      <c r="BF48" s="409" t="s">
        <v>285</v>
      </c>
      <c r="BG48" s="408">
        <f>VLOOKUP(BF48,'Rural 80'!$A$11:$BS$488,36,FALSE)</f>
        <v>25</v>
      </c>
      <c r="BH48" s="408">
        <f t="array" ref="BH48">INDEX(BG$1:BG$55,MATCH(SMALL(COUNTIF(BG$1:BG$55,"&lt;"&amp;BG$1:BG$55),ROW(BG48:BH48)),COUNTIF(BG$1:BG$55,"&lt;"&amp;BG$1:BG$55),0))</f>
        <v>48</v>
      </c>
      <c r="BI48" s="408" t="str">
        <f t="array" ref="BI48">INDEX(BF$1:BF$55,SMALL(IF(BG$1:BG$55=BH48,ROW(BG$1:BG$55)),COUNTIF(BH$1:BH48,BH48)),1)</f>
        <v>West Somerset</v>
      </c>
      <c r="BJ48" s="408">
        <f t="shared" si="14"/>
        <v>48</v>
      </c>
      <c r="BK48" s="408" t="str">
        <f t="shared" si="15"/>
        <v>West Somerset</v>
      </c>
      <c r="BN48" s="409" t="s">
        <v>285</v>
      </c>
      <c r="BO48" s="408">
        <f>VLOOKUP(BN48,'Rural 80'!$A$11:$BS$488,40,FALSE)</f>
        <v>11</v>
      </c>
      <c r="BP48" s="408">
        <f t="array" ref="BP48">INDEX(BO$1:BO$55,MATCH(SMALL(COUNTIF(BO$1:BO$55,"&lt;"&amp;BO$1:BO$55),ROW(BO48:BP48)),COUNTIF(BO$1:BO$55,"&lt;"&amp;BO$1:BO$55),0))</f>
        <v>48</v>
      </c>
      <c r="BQ48" s="408" t="str">
        <f t="array" ref="BQ48">INDEX(BN$1:BN$55,SMALL(IF(BO$1:BO$55=BP48,ROW(BO$1:BO$55)),COUNTIF(BP$1:BP48,BP48)),1)</f>
        <v>Daventry</v>
      </c>
      <c r="BR48" s="408">
        <f t="shared" si="16"/>
        <v>48</v>
      </c>
      <c r="BS48" s="408" t="str">
        <f t="shared" si="17"/>
        <v>Daventry</v>
      </c>
      <c r="BV48" s="409" t="s">
        <v>285</v>
      </c>
      <c r="BW48" s="408">
        <f>VLOOKUP(BV48,'Rural 80'!$A$11:$BS$488,44,FALSE)</f>
        <v>21</v>
      </c>
      <c r="BX48" s="408">
        <f t="array" ref="BX48">INDEX(BW$1:BW$55,MATCH(SMALL(COUNTIF(BW$1:BW$55,"&lt;"&amp;BW$1:BW$55),ROW(BW48:BX48)),COUNTIF(BW$1:BW$55,"&lt;"&amp;BW$1:BW$55),0))</f>
        <v>48</v>
      </c>
      <c r="BY48" s="408" t="str">
        <f t="array" ref="BY48">INDEX(BV$1:BV$55,SMALL(IF(BW$1:BW$55=BX48,ROW(BW$1:BW$55)),COUNTIF(BX$1:BX48,BX48)),1)</f>
        <v>Daventry</v>
      </c>
      <c r="BZ48" s="408">
        <f t="shared" si="18"/>
        <v>48</v>
      </c>
      <c r="CA48" s="408" t="str">
        <f t="shared" si="19"/>
        <v>Daventry</v>
      </c>
      <c r="CD48" s="409" t="s">
        <v>285</v>
      </c>
      <c r="CE48" s="408">
        <f>VLOOKUP(CD48,'Rural 80'!$A$11:$BS$488,48,FALSE)</f>
        <v>5</v>
      </c>
      <c r="CF48" s="408">
        <f t="array" ref="CF48">INDEX(CE$1:CE$55,MATCH(SMALL(COUNTIF(CE$1:CE$55,"&lt;"&amp;CE$1:CE$55),ROW(CE48:CF48)),COUNTIF(CE$1:CE$55,"&lt;"&amp;CE$1:CE$55),0))</f>
        <v>48</v>
      </c>
      <c r="CG48" s="408" t="str">
        <f t="array" ref="CG48">INDEX(CD$1:CD$55,SMALL(IF(CE$1:CE$55=CF48,ROW(CE$1:CE$55)),COUNTIF(CF$1:CF48,CF48)),1)</f>
        <v>Mid Sussex</v>
      </c>
      <c r="CH48" s="408">
        <f t="shared" si="20"/>
        <v>48</v>
      </c>
      <c r="CI48" s="408" t="str">
        <f t="shared" si="21"/>
        <v>Mid Sussex</v>
      </c>
      <c r="CL48" s="409" t="s">
        <v>285</v>
      </c>
      <c r="CM48" s="408">
        <f>VLOOKUP(CL48,'Rural 80'!$A$11:$BS$488,52,FALSE)</f>
        <v>42</v>
      </c>
      <c r="CN48" s="408">
        <f t="array" ref="CN48">INDEX(CM$1:CM$55,MATCH(SMALL(COUNTIF(CM$1:CM$55,"&lt;"&amp;CM$1:CM$55),ROW(CM48:CN48)),COUNTIF(CM$1:CM$55,"&lt;"&amp;CM$1:CM$55),0))</f>
        <v>48</v>
      </c>
      <c r="CO48" s="408" t="str">
        <f t="array" ref="CO48">INDEX(CL$1:CL$55,SMALL(IF(CM$1:CM$55=CN48,ROW(CM$1:CM$55)),COUNTIF(CN$1:CN48,CN48)),1)</f>
        <v>Wealden</v>
      </c>
      <c r="CP48" s="408">
        <f t="shared" si="22"/>
        <v>48</v>
      </c>
      <c r="CQ48" s="408" t="str">
        <f t="shared" si="23"/>
        <v>Wealden</v>
      </c>
      <c r="CT48" s="409" t="s">
        <v>285</v>
      </c>
      <c r="CU48" s="408" t="str">
        <f>VLOOKUP(CT48,'Rural 80'!$A$11:$BS$488,56,FALSE)</f>
        <v>9999</v>
      </c>
      <c r="CV48" s="408" t="str">
        <f t="array" ref="CV48">INDEX(CU$1:CU$55,MATCH(SMALL(COUNTIF(CU$1:CU$55,"&lt;"&amp;CU$1:CU$55),ROW(CU48:CV48)),COUNTIF(CU$1:CU$55,"&lt;"&amp;CU$1:CU$55),0))</f>
        <v>9999</v>
      </c>
      <c r="CW48" s="408" t="str">
        <f t="array" ref="CW48">INDEX(CT$1:CT$55,SMALL(IF(CU$1:CU$55=CV48,ROW(CU$1:CU$55)),COUNTIF(CV$1:CV48,CV48)),1)</f>
        <v>Uttlesford</v>
      </c>
      <c r="CX48" s="408" t="str">
        <f t="shared" si="24"/>
        <v>no data</v>
      </c>
      <c r="CY48" s="408" t="str">
        <f t="shared" si="25"/>
        <v>Uttlesford</v>
      </c>
      <c r="DB48" s="409" t="s">
        <v>285</v>
      </c>
      <c r="DC48" s="408" t="str">
        <f>VLOOKUP(DB48,'Rural 80'!$A$11:$BS$488,60,FALSE)</f>
        <v>9999</v>
      </c>
      <c r="DD48" s="408" t="str">
        <f t="array" ref="DD48">INDEX(DC$1:DC$55,MATCH(SMALL(COUNTIF(DC$1:DC$55,"&lt;"&amp;DC$1:DC$55),ROW(DC48:DD48)),COUNTIF(DC$1:DC$55,"&lt;"&amp;DC$1:DC$55),0))</f>
        <v>9999</v>
      </c>
      <c r="DE48" s="408" t="str">
        <f t="array" ref="DE48">INDEX(DB$1:DB$55,SMALL(IF(DC$1:DC$55=DD48,ROW(DC$1:DC$55)),COUNTIF(DD$1:DD48,DD48)),1)</f>
        <v>Uttlesford</v>
      </c>
      <c r="DF48" s="408" t="str">
        <f t="shared" si="26"/>
        <v>no data</v>
      </c>
      <c r="DG48" s="408" t="str">
        <f t="shared" si="27"/>
        <v>Uttlesford</v>
      </c>
      <c r="DJ48" s="409" t="s">
        <v>285</v>
      </c>
      <c r="DK48" s="408" t="str">
        <f>VLOOKUP(DJ48,'Rural 80'!$A$11:$BS$488,64,FALSE)</f>
        <v>9999</v>
      </c>
      <c r="DL48" s="408" t="str">
        <f t="array" ref="DL48">INDEX(DK$1:DK$55,MATCH(SMALL(COUNTIF(DK$1:DK$55,"&lt;"&amp;DK$1:DK$55),ROW(DK48:DL48)),COUNTIF(DK$1:DK$55,"&lt;"&amp;DK$1:DK$55),0))</f>
        <v>9999</v>
      </c>
      <c r="DM48" s="408" t="str">
        <f t="array" ref="DM48">INDEX(DJ$1:DJ$55,SMALL(IF(DK$1:DK$55=DL48,ROW(DK$1:DK$55)),COUNTIF(DL$1:DL48,DL48)),1)</f>
        <v>Uttlesford</v>
      </c>
      <c r="DN48" s="408" t="str">
        <f t="shared" si="28"/>
        <v>no data</v>
      </c>
      <c r="DO48" s="408" t="str">
        <f t="shared" si="29"/>
        <v>Uttlesford</v>
      </c>
      <c r="DR48" s="409" t="s">
        <v>285</v>
      </c>
      <c r="DS48" s="408" t="str">
        <f>VLOOKUP(DR48,'Rural 80'!$A$11:$BS$488,68,FALSE)</f>
        <v>9999</v>
      </c>
      <c r="DT48" s="408" t="str">
        <f t="array" ref="DT48">INDEX(DS$1:DS$55,MATCH(SMALL(COUNTIF(DS$1:DS$55,"&lt;"&amp;DS$1:DS$55),ROW(DS48:DT48)),COUNTIF(DS$1:DS$55,"&lt;"&amp;DS$1:DS$55),0))</f>
        <v>9999</v>
      </c>
      <c r="DU48" s="408" t="str">
        <f t="array" ref="DU48">INDEX(DR$1:DR$55,SMALL(IF(DS$1:DS$55=DT48,ROW(DS$1:DS$55)),COUNTIF(DT$1:DT48,DT48)),1)</f>
        <v>Uttlesford</v>
      </c>
      <c r="DV48" s="408" t="str">
        <f t="shared" si="30"/>
        <v>no data</v>
      </c>
      <c r="DW48" s="408" t="str">
        <f t="shared" si="31"/>
        <v>Uttlesford</v>
      </c>
    </row>
    <row r="49" spans="2:127" x14ac:dyDescent="0.25">
      <c r="B49" s="409" t="s">
        <v>296</v>
      </c>
      <c r="C49" s="408">
        <f>VLOOKUP(B49,'Rural 80'!$A$11:$BS$488,8,FALSE)</f>
        <v>31</v>
      </c>
      <c r="D49" s="408">
        <f t="array" ref="D49">INDEX(C$1:C$55,MATCH(SMALL(COUNTIF(C$1:C$55,"&lt;"&amp;C$1:C$55),ROW(C49:D49)),COUNTIF(C$1:C$55,"&lt;"&amp;C$1:C$55),0))</f>
        <v>49</v>
      </c>
      <c r="E49" s="408" t="str">
        <f t="array" ref="E49">INDEX(B$1:B$55,SMALL(IF(C$1:C$55=D49,ROW(C$1:C$55)),COUNTIF(D$1:D49,D49)),1)</f>
        <v>Cotswold</v>
      </c>
      <c r="F49" s="408">
        <f t="shared" si="0"/>
        <v>49</v>
      </c>
      <c r="G49" s="408" t="str">
        <f t="shared" si="1"/>
        <v>Cotswold</v>
      </c>
      <c r="J49" s="409" t="s">
        <v>296</v>
      </c>
      <c r="K49" s="408">
        <f>VLOOKUP(J49,'Rural 80'!$A$11:$BS$488,12,FALSE)</f>
        <v>42</v>
      </c>
      <c r="L49" s="408">
        <f t="array" ref="L49">INDEX(K$1:K$55,MATCH(SMALL(COUNTIF(K$1:K$55,"&lt;"&amp;K$1:K$55),ROW(K49:L49)),COUNTIF(K$1:K$55,"&lt;"&amp;K$1:K$55),0))</f>
        <v>49</v>
      </c>
      <c r="M49" s="408" t="str">
        <f t="array" ref="M49">INDEX(J$1:J$55,SMALL(IF(K$1:K$55=L49,ROW(K$1:K$55)),COUNTIF(L$1:L49,L49)),1)</f>
        <v>Isles of Scilly</v>
      </c>
      <c r="N49" s="408">
        <f t="shared" si="2"/>
        <v>49</v>
      </c>
      <c r="O49" s="408" t="str">
        <f t="shared" si="3"/>
        <v>Isles of Scilly</v>
      </c>
      <c r="R49" s="409" t="s">
        <v>296</v>
      </c>
      <c r="S49" s="408">
        <f>VLOOKUP(R49,'Rural 80'!$A$11:$BS$488,16,FALSE)</f>
        <v>41</v>
      </c>
      <c r="T49" s="408">
        <f t="array" ref="T49">INDEX(S$1:S$55,MATCH(SMALL(COUNTIF(S$1:S$55,"&lt;"&amp;S$1:S$55),ROW(S49:T49)),COUNTIF(S$1:S$55,"&lt;"&amp;S$1:S$55),0))</f>
        <v>49</v>
      </c>
      <c r="U49" s="408" t="str">
        <f t="array" ref="U49">INDEX(R$1:R$55,SMALL(IF(S$1:S$55=T49,ROW(S$1:S$55)),COUNTIF(T$1:T49,T49)),1)</f>
        <v>Mendip</v>
      </c>
      <c r="V49" s="408">
        <f t="shared" si="4"/>
        <v>49</v>
      </c>
      <c r="W49" s="408" t="str">
        <f t="shared" si="5"/>
        <v>Mendip</v>
      </c>
      <c r="Z49" s="409" t="s">
        <v>296</v>
      </c>
      <c r="AA49" s="408">
        <f>VLOOKUP(Z49,'Rural 80'!$A$11:$BS$488,20,FALSE)</f>
        <v>43</v>
      </c>
      <c r="AB49" s="408">
        <f t="array" ref="AB49">INDEX(AA$1:AA$55,MATCH(SMALL(COUNTIF(AA$1:AA$55,"&lt;"&amp;AA$1:AA$55),ROW(AA49:AB49)),COUNTIF(AA$1:AA$55,"&lt;"&amp;AA$1:AA$55),0))</f>
        <v>49</v>
      </c>
      <c r="AC49" s="408" t="str">
        <f t="array" ref="AC49">INDEX(Z$1:Z$55,SMALL(IF(AA$1:AA$55=AB49,ROW(AA$1:AA$55)),COUNTIF(AB$1:AB49,AB49)),1)</f>
        <v>Cotswold</v>
      </c>
      <c r="AD49" s="408">
        <f t="shared" si="6"/>
        <v>49</v>
      </c>
      <c r="AE49" s="408" t="str">
        <f t="shared" si="7"/>
        <v>Cotswold</v>
      </c>
      <c r="AH49" s="409" t="s">
        <v>296</v>
      </c>
      <c r="AI49" s="408">
        <f>VLOOKUP(AH49,'Rural 80'!$A$11:$BS$488,24,FALSE)</f>
        <v>9</v>
      </c>
      <c r="AJ49" s="408">
        <f t="array" ref="AJ49">INDEX(AI$1:AI$55,MATCH(SMALL(COUNTIF(AI$1:AI$55,"&lt;"&amp;AI$1:AI$55),ROW(AI49:AJ49)),COUNTIF(AI$1:AI$55,"&lt;"&amp;AI$1:AI$55),0))</f>
        <v>49</v>
      </c>
      <c r="AK49" s="408" t="str">
        <f t="array" ref="AK49">INDEX(AH$1:AH$55,SMALL(IF(AI$1:AI$55=AJ49,ROW(AI$1:AI$55)),COUNTIF(AJ$1:AJ49,AJ49)),1)</f>
        <v>North Norfolk</v>
      </c>
      <c r="AL49" s="408">
        <f t="shared" si="8"/>
        <v>49</v>
      </c>
      <c r="AM49" s="408" t="str">
        <f t="shared" si="9"/>
        <v>North Norfolk</v>
      </c>
      <c r="AP49" s="409" t="s">
        <v>296</v>
      </c>
      <c r="AQ49" s="408">
        <f>VLOOKUP(AP49,'Rural 80'!$A$11:$BS$488,28,FALSE)</f>
        <v>21</v>
      </c>
      <c r="AR49" s="408">
        <f t="array" ref="AR49">INDEX(AQ$1:AQ$55,MATCH(SMALL(COUNTIF(AQ$1:AQ$55,"&lt;"&amp;AQ$1:AQ$55),ROW(AQ49:AR49)),COUNTIF(AQ$1:AQ$55,"&lt;"&amp;AQ$1:AQ$55),0))</f>
        <v>49</v>
      </c>
      <c r="AS49" s="408" t="str">
        <f t="array" ref="AS49">INDEX(AP$1:AP$55,SMALL(IF(AQ$1:AQ$55=AR49,ROW(AQ$1:AQ$55)),COUNTIF(AR$1:AR49,AR49)),1)</f>
        <v>Mendip</v>
      </c>
      <c r="AT49" s="408">
        <f t="shared" si="10"/>
        <v>49</v>
      </c>
      <c r="AU49" s="408" t="str">
        <f t="shared" si="11"/>
        <v>Mendip</v>
      </c>
      <c r="AX49" s="409" t="s">
        <v>296</v>
      </c>
      <c r="AY49" s="408">
        <f>VLOOKUP(AX49,'Rural 80'!$A$11:$BS$488,32,FALSE)</f>
        <v>16</v>
      </c>
      <c r="AZ49" s="408">
        <f t="array" ref="AZ49">INDEX(AY$1:AY$55,MATCH(SMALL(COUNTIF(AY$1:AY$55,"&lt;"&amp;AY$1:AY$55),ROW(AY49:AZ49)),COUNTIF(AY$1:AY$55,"&lt;"&amp;AY$1:AY$55),0))</f>
        <v>49</v>
      </c>
      <c r="BA49" s="408" t="str">
        <f t="array" ref="BA49">INDEX(AX$1:AX$55,SMALL(IF(AY$1:AY$55=AZ49,ROW(AY$1:AY$55)),COUNTIF(AZ$1:AZ49,AZ49)),1)</f>
        <v>Breckland</v>
      </c>
      <c r="BB49" s="408">
        <f t="shared" si="12"/>
        <v>49</v>
      </c>
      <c r="BC49" s="408" t="str">
        <f t="shared" si="13"/>
        <v>Breckland</v>
      </c>
      <c r="BF49" s="409" t="s">
        <v>296</v>
      </c>
      <c r="BG49" s="408">
        <f>VLOOKUP(BF49,'Rural 80'!$A$11:$BS$488,36,FALSE)</f>
        <v>20</v>
      </c>
      <c r="BH49" s="408">
        <f t="array" ref="BH49">INDEX(BG$1:BG$55,MATCH(SMALL(COUNTIF(BG$1:BG$55,"&lt;"&amp;BG$1:BG$55),ROW(BG49:BH49)),COUNTIF(BG$1:BG$55,"&lt;"&amp;BG$1:BG$55),0))</f>
        <v>49</v>
      </c>
      <c r="BI49" s="408" t="str">
        <f t="array" ref="BI49">INDEX(BF$1:BF$55,SMALL(IF(BG$1:BG$55=BH49,ROW(BG$1:BG$55)),COUNTIF(BH$1:BH49,BH49)),1)</f>
        <v>North Norfolk</v>
      </c>
      <c r="BJ49" s="408">
        <f t="shared" si="14"/>
        <v>49</v>
      </c>
      <c r="BK49" s="408" t="str">
        <f t="shared" si="15"/>
        <v>North Norfolk</v>
      </c>
      <c r="BN49" s="409" t="s">
        <v>296</v>
      </c>
      <c r="BO49" s="408">
        <f>VLOOKUP(BN49,'Rural 80'!$A$11:$BS$488,40,FALSE)</f>
        <v>49</v>
      </c>
      <c r="BP49" s="408">
        <f t="array" ref="BP49">INDEX(BO$1:BO$55,MATCH(SMALL(COUNTIF(BO$1:BO$55,"&lt;"&amp;BO$1:BO$55),ROW(BO49:BP49)),COUNTIF(BO$1:BO$55,"&lt;"&amp;BO$1:BO$55),0))</f>
        <v>49</v>
      </c>
      <c r="BQ49" s="408" t="str">
        <f t="array" ref="BQ49">INDEX(BN$1:BN$55,SMALL(IF(BO$1:BO$55=BP49,ROW(BO$1:BO$55)),COUNTIF(BP$1:BP49,BP49)),1)</f>
        <v>Wealden</v>
      </c>
      <c r="BR49" s="408">
        <f t="shared" si="16"/>
        <v>49</v>
      </c>
      <c r="BS49" s="408" t="str">
        <f t="shared" si="17"/>
        <v>Wealden</v>
      </c>
      <c r="BV49" s="409" t="s">
        <v>296</v>
      </c>
      <c r="BW49" s="408">
        <f>VLOOKUP(BV49,'Rural 80'!$A$11:$BS$488,44,FALSE)</f>
        <v>50</v>
      </c>
      <c r="BX49" s="408">
        <f t="array" ref="BX49">INDEX(BW$1:BW$55,MATCH(SMALL(COUNTIF(BW$1:BW$55,"&lt;"&amp;BW$1:BW$55),ROW(BW49:BX49)),COUNTIF(BW$1:BW$55,"&lt;"&amp;BW$1:BW$55),0))</f>
        <v>49</v>
      </c>
      <c r="BY49" s="408" t="str">
        <f t="array" ref="BY49">INDEX(BV$1:BV$55,SMALL(IF(BW$1:BW$55=BX49,ROW(BW$1:BW$55)),COUNTIF(BX$1:BX49,BX49)),1)</f>
        <v>South Cambridgeshire</v>
      </c>
      <c r="BZ49" s="408">
        <f t="shared" si="18"/>
        <v>49</v>
      </c>
      <c r="CA49" s="408" t="str">
        <f t="shared" si="19"/>
        <v>South Cambridgeshire</v>
      </c>
      <c r="CD49" s="409" t="s">
        <v>296</v>
      </c>
      <c r="CE49" s="408">
        <f>VLOOKUP(CD49,'Rural 80'!$A$11:$BS$488,48,FALSE)</f>
        <v>50</v>
      </c>
      <c r="CF49" s="408">
        <f t="array" ref="CF49">INDEX(CE$1:CE$55,MATCH(SMALL(COUNTIF(CE$1:CE$55,"&lt;"&amp;CE$1:CE$55),ROW(CE49:CF49)),COUNTIF(CE$1:CE$55,"&lt;"&amp;CE$1:CE$55),0))</f>
        <v>49</v>
      </c>
      <c r="CG49" s="408" t="str">
        <f t="array" ref="CG49">INDEX(CD$1:CD$55,SMALL(IF(CE$1:CE$55=CF49,ROW(CE$1:CE$55)),COUNTIF(CF$1:CF49,CF49)),1)</f>
        <v>Forest of Dean</v>
      </c>
      <c r="CH49" s="408">
        <f t="shared" si="20"/>
        <v>49</v>
      </c>
      <c r="CI49" s="408" t="str">
        <f t="shared" si="21"/>
        <v>Forest of Dean</v>
      </c>
      <c r="CL49" s="409" t="s">
        <v>296</v>
      </c>
      <c r="CM49" s="408">
        <f>VLOOKUP(CL49,'Rural 80'!$A$11:$BS$488,52,FALSE)</f>
        <v>48</v>
      </c>
      <c r="CN49" s="408">
        <f t="array" ref="CN49">INDEX(CM$1:CM$55,MATCH(SMALL(COUNTIF(CM$1:CM$55,"&lt;"&amp;CM$1:CM$55),ROW(CM49:CN49)),COUNTIF(CM$1:CM$55,"&lt;"&amp;CM$1:CM$55),0))</f>
        <v>49</v>
      </c>
      <c r="CO49" s="408" t="str">
        <f t="array" ref="CO49">INDEX(CL$1:CL$55,SMALL(IF(CM$1:CM$55=CN49,ROW(CM$1:CM$55)),COUNTIF(CN$1:CN49,CN49)),1)</f>
        <v>Harborough</v>
      </c>
      <c r="CP49" s="408">
        <f t="shared" si="22"/>
        <v>49</v>
      </c>
      <c r="CQ49" s="408" t="str">
        <f t="shared" si="23"/>
        <v>Harborough</v>
      </c>
      <c r="CT49" s="409" t="s">
        <v>296</v>
      </c>
      <c r="CU49" s="408" t="str">
        <f>VLOOKUP(CT49,'Rural 80'!$A$11:$BS$488,56,FALSE)</f>
        <v>9999</v>
      </c>
      <c r="CV49" s="408" t="str">
        <f t="array" ref="CV49">INDEX(CU$1:CU$55,MATCH(SMALL(COUNTIF(CU$1:CU$55,"&lt;"&amp;CU$1:CU$55),ROW(CU49:CV49)),COUNTIF(CU$1:CU$55,"&lt;"&amp;CU$1:CU$55),0))</f>
        <v>9999</v>
      </c>
      <c r="CW49" s="408" t="str">
        <f t="array" ref="CW49">INDEX(CT$1:CT$55,SMALL(IF(CU$1:CU$55=CV49,ROW(CU$1:CU$55)),COUNTIF(CV$1:CV49,CV49)),1)</f>
        <v>Wealden</v>
      </c>
      <c r="CX49" s="408" t="str">
        <f t="shared" si="24"/>
        <v>no data</v>
      </c>
      <c r="CY49" s="408" t="str">
        <f t="shared" si="25"/>
        <v>Wealden</v>
      </c>
      <c r="DB49" s="409" t="s">
        <v>296</v>
      </c>
      <c r="DC49" s="408" t="str">
        <f>VLOOKUP(DB49,'Rural 80'!$A$11:$BS$488,60,FALSE)</f>
        <v>9999</v>
      </c>
      <c r="DD49" s="408" t="str">
        <f t="array" ref="DD49">INDEX(DC$1:DC$55,MATCH(SMALL(COUNTIF(DC$1:DC$55,"&lt;"&amp;DC$1:DC$55),ROW(DC49:DD49)),COUNTIF(DC$1:DC$55,"&lt;"&amp;DC$1:DC$55),0))</f>
        <v>9999</v>
      </c>
      <c r="DE49" s="408" t="str">
        <f t="array" ref="DE49">INDEX(DB$1:DB$55,SMALL(IF(DC$1:DC$55=DD49,ROW(DC$1:DC$55)),COUNTIF(DD$1:DD49,DD49)),1)</f>
        <v>Wealden</v>
      </c>
      <c r="DF49" s="408" t="str">
        <f t="shared" si="26"/>
        <v>no data</v>
      </c>
      <c r="DG49" s="408" t="str">
        <f t="shared" si="27"/>
        <v>Wealden</v>
      </c>
      <c r="DJ49" s="409" t="s">
        <v>296</v>
      </c>
      <c r="DK49" s="408" t="str">
        <f>VLOOKUP(DJ49,'Rural 80'!$A$11:$BS$488,64,FALSE)</f>
        <v>9999</v>
      </c>
      <c r="DL49" s="408" t="str">
        <f t="array" ref="DL49">INDEX(DK$1:DK$55,MATCH(SMALL(COUNTIF(DK$1:DK$55,"&lt;"&amp;DK$1:DK$55),ROW(DK49:DL49)),COUNTIF(DK$1:DK$55,"&lt;"&amp;DK$1:DK$55),0))</f>
        <v>9999</v>
      </c>
      <c r="DM49" s="408" t="str">
        <f t="array" ref="DM49">INDEX(DJ$1:DJ$55,SMALL(IF(DK$1:DK$55=DL49,ROW(DK$1:DK$55)),COUNTIF(DL$1:DL49,DL49)),1)</f>
        <v>Wealden</v>
      </c>
      <c r="DN49" s="408" t="str">
        <f t="shared" si="28"/>
        <v>no data</v>
      </c>
      <c r="DO49" s="408" t="str">
        <f t="shared" si="29"/>
        <v>Wealden</v>
      </c>
      <c r="DR49" s="409" t="s">
        <v>296</v>
      </c>
      <c r="DS49" s="408" t="str">
        <f>VLOOKUP(DR49,'Rural 80'!$A$11:$BS$488,68,FALSE)</f>
        <v>9999</v>
      </c>
      <c r="DT49" s="408" t="str">
        <f t="array" ref="DT49">INDEX(DS$1:DS$55,MATCH(SMALL(COUNTIF(DS$1:DS$55,"&lt;"&amp;DS$1:DS$55),ROW(DS49:DT49)),COUNTIF(DS$1:DS$55,"&lt;"&amp;DS$1:DS$55),0))</f>
        <v>9999</v>
      </c>
      <c r="DU49" s="408" t="str">
        <f t="array" ref="DU49">INDEX(DR$1:DR$55,SMALL(IF(DS$1:DS$55=DT49,ROW(DS$1:DS$55)),COUNTIF(DT$1:DT49,DT49)),1)</f>
        <v>Wealden</v>
      </c>
      <c r="DV49" s="408" t="str">
        <f t="shared" si="30"/>
        <v>no data</v>
      </c>
      <c r="DW49" s="408" t="str">
        <f t="shared" si="31"/>
        <v>Wealden</v>
      </c>
    </row>
    <row r="50" spans="2:127" x14ac:dyDescent="0.25">
      <c r="B50" s="409" t="s">
        <v>300</v>
      </c>
      <c r="C50" s="408">
        <f>VLOOKUP(B50,'Rural 80'!$A$11:$BS$488,8,FALSE)</f>
        <v>22</v>
      </c>
      <c r="D50" s="408">
        <f t="array" ref="D50">INDEX(C$1:C$55,MATCH(SMALL(COUNTIF(C$1:C$55,"&lt;"&amp;C$1:C$55),ROW(C50:D50)),COUNTIF(C$1:C$55,"&lt;"&amp;C$1:C$55),0))</f>
        <v>50</v>
      </c>
      <c r="E50" s="408" t="str">
        <f t="array" ref="E50">INDEX(B$1:B$55,SMALL(IF(C$1:C$55=D50,ROW(C$1:C$55)),COUNTIF(D$1:D50,D50)),1)</f>
        <v>Mendip</v>
      </c>
      <c r="F50" s="408">
        <f t="shared" si="0"/>
        <v>50</v>
      </c>
      <c r="G50" s="408" t="str">
        <f t="shared" si="1"/>
        <v>Mendip</v>
      </c>
      <c r="J50" s="409" t="s">
        <v>300</v>
      </c>
      <c r="K50" s="408">
        <f>VLOOKUP(J50,'Rural 80'!$A$11:$BS$488,12,FALSE)</f>
        <v>19</v>
      </c>
      <c r="L50" s="408">
        <f t="array" ref="L50">INDEX(K$1:K$55,MATCH(SMALL(COUNTIF(K$1:K$55,"&lt;"&amp;K$1:K$55),ROW(K50:L50)),COUNTIF(K$1:K$55,"&lt;"&amp;K$1:K$55),0))</f>
        <v>50</v>
      </c>
      <c r="M50" s="408" t="str">
        <f t="array" ref="M50">INDEX(J$1:J$55,SMALL(IF(K$1:K$55=L50,ROW(K$1:K$55)),COUNTIF(L$1:L50,L50)),1)</f>
        <v>Cotswold</v>
      </c>
      <c r="N50" s="408">
        <f t="shared" si="2"/>
        <v>50</v>
      </c>
      <c r="O50" s="408" t="str">
        <f t="shared" si="3"/>
        <v>Cotswold</v>
      </c>
      <c r="R50" s="409" t="s">
        <v>300</v>
      </c>
      <c r="S50" s="408">
        <f>VLOOKUP(R50,'Rural 80'!$A$11:$BS$488,16,FALSE)</f>
        <v>18</v>
      </c>
      <c r="T50" s="408">
        <f t="array" ref="T50">INDEX(S$1:S$55,MATCH(SMALL(COUNTIF(S$1:S$55,"&lt;"&amp;S$1:S$55),ROW(S50:T50)),COUNTIF(S$1:S$55,"&lt;"&amp;S$1:S$55),0))</f>
        <v>50</v>
      </c>
      <c r="U50" s="408" t="str">
        <f t="array" ref="U50">INDEX(R$1:R$55,SMALL(IF(S$1:S$55=T50,ROW(S$1:S$55)),COUNTIF(T$1:T50,T50)),1)</f>
        <v>Cotswold</v>
      </c>
      <c r="V50" s="408">
        <f t="shared" si="4"/>
        <v>50</v>
      </c>
      <c r="W50" s="408" t="str">
        <f t="shared" si="5"/>
        <v>Cotswold</v>
      </c>
      <c r="Z50" s="409" t="s">
        <v>300</v>
      </c>
      <c r="AA50" s="408">
        <f>VLOOKUP(Z50,'Rural 80'!$A$11:$BS$488,20,FALSE)</f>
        <v>13</v>
      </c>
      <c r="AB50" s="408">
        <f t="array" ref="AB50">INDEX(AA$1:AA$55,MATCH(SMALL(COUNTIF(AA$1:AA$55,"&lt;"&amp;AA$1:AA$55),ROW(AA50:AB50)),COUNTIF(AA$1:AA$55,"&lt;"&amp;AA$1:AA$55),0))</f>
        <v>50</v>
      </c>
      <c r="AC50" s="408" t="str">
        <f t="array" ref="AC50">INDEX(Z$1:Z$55,SMALL(IF(AA$1:AA$55=AB50,ROW(AA$1:AA$55)),COUNTIF(AB$1:AB50,AB50)),1)</f>
        <v>South Cambridgeshire</v>
      </c>
      <c r="AD50" s="408">
        <f t="shared" si="6"/>
        <v>50</v>
      </c>
      <c r="AE50" s="408" t="str">
        <f t="shared" si="7"/>
        <v>South Cambridgeshire</v>
      </c>
      <c r="AH50" s="409" t="s">
        <v>300</v>
      </c>
      <c r="AI50" s="408">
        <f>VLOOKUP(AH50,'Rural 80'!$A$11:$BS$488,24,FALSE)</f>
        <v>27</v>
      </c>
      <c r="AJ50" s="408">
        <f t="array" ref="AJ50">INDEX(AI$1:AI$55,MATCH(SMALL(COUNTIF(AI$1:AI$55,"&lt;"&amp;AI$1:AI$55),ROW(AI50:AJ50)),COUNTIF(AI$1:AI$55,"&lt;"&amp;AI$1:AI$55),0))</f>
        <v>50</v>
      </c>
      <c r="AK50" s="408" t="str">
        <f t="array" ref="AK50">INDEX(AH$1:AH$55,SMALL(IF(AI$1:AI$55=AJ50,ROW(AI$1:AI$55)),COUNTIF(AJ$1:AJ50,AJ50)),1)</f>
        <v>Wychavon</v>
      </c>
      <c r="AL50" s="408">
        <f t="shared" si="8"/>
        <v>50</v>
      </c>
      <c r="AM50" s="408" t="str">
        <f t="shared" si="9"/>
        <v>Wychavon</v>
      </c>
      <c r="AP50" s="409" t="s">
        <v>300</v>
      </c>
      <c r="AQ50" s="408">
        <f>VLOOKUP(AP50,'Rural 80'!$A$11:$BS$488,28,FALSE)</f>
        <v>13</v>
      </c>
      <c r="AR50" s="408">
        <f t="array" ref="AR50">INDEX(AQ$1:AQ$55,MATCH(SMALL(COUNTIF(AQ$1:AQ$55,"&lt;"&amp;AQ$1:AQ$55),ROW(AQ50:AR50)),COUNTIF(AQ$1:AQ$55,"&lt;"&amp;AQ$1:AQ$55),0))</f>
        <v>50</v>
      </c>
      <c r="AS50" s="408" t="str">
        <f t="array" ref="AS50">INDEX(AP$1:AP$55,SMALL(IF(AQ$1:AQ$55=AR50,ROW(AQ$1:AQ$55)),COUNTIF(AR$1:AR50,AR50)),1)</f>
        <v>North Norfolk</v>
      </c>
      <c r="AT50" s="408">
        <f t="shared" si="10"/>
        <v>50</v>
      </c>
      <c r="AU50" s="408" t="str">
        <f t="shared" si="11"/>
        <v>North Norfolk</v>
      </c>
      <c r="AX50" s="409" t="s">
        <v>300</v>
      </c>
      <c r="AY50" s="408">
        <f>VLOOKUP(AX50,'Rural 80'!$A$11:$BS$488,32,FALSE)</f>
        <v>19</v>
      </c>
      <c r="AZ50" s="408">
        <f t="array" ref="AZ50">INDEX(AY$1:AY$55,MATCH(SMALL(COUNTIF(AY$1:AY$55,"&lt;"&amp;AY$1:AY$55),ROW(AY50:AZ50)),COUNTIF(AY$1:AY$55,"&lt;"&amp;AY$1:AY$55),0))</f>
        <v>50</v>
      </c>
      <c r="BA50" s="408" t="str">
        <f t="array" ref="BA50">INDEX(AX$1:AX$55,SMALL(IF(AY$1:AY$55=AZ50,ROW(AY$1:AY$55)),COUNTIF(AZ$1:AZ50,AZ50)),1)</f>
        <v>Forest Heath</v>
      </c>
      <c r="BB50" s="408">
        <f t="shared" si="12"/>
        <v>50</v>
      </c>
      <c r="BC50" s="408" t="str">
        <f t="shared" si="13"/>
        <v>Forest Heath</v>
      </c>
      <c r="BF50" s="409" t="s">
        <v>300</v>
      </c>
      <c r="BG50" s="408">
        <f>VLOOKUP(BF50,'Rural 80'!$A$11:$BS$488,36,FALSE)</f>
        <v>21</v>
      </c>
      <c r="BH50" s="408">
        <f t="array" ref="BH50">INDEX(BG$1:BG$55,MATCH(SMALL(COUNTIF(BG$1:BG$55,"&lt;"&amp;BG$1:BG$55),ROW(BG50:BH50)),COUNTIF(BG$1:BG$55,"&lt;"&amp;BG$1:BG$55),0))</f>
        <v>50</v>
      </c>
      <c r="BI50" s="408" t="str">
        <f t="array" ref="BI50">INDEX(BF$1:BF$55,SMALL(IF(BG$1:BG$55=BH50,ROW(BG$1:BG$55)),COUNTIF(BH$1:BH50,BH50)),1)</f>
        <v>Forest Heath</v>
      </c>
      <c r="BJ50" s="408">
        <f t="shared" si="14"/>
        <v>50</v>
      </c>
      <c r="BK50" s="408" t="str">
        <f t="shared" si="15"/>
        <v>Forest Heath</v>
      </c>
      <c r="BN50" s="409" t="s">
        <v>300</v>
      </c>
      <c r="BO50" s="408">
        <f>VLOOKUP(BN50,'Rural 80'!$A$11:$BS$488,40,FALSE)</f>
        <v>20</v>
      </c>
      <c r="BP50" s="408">
        <f t="array" ref="BP50">INDEX(BO$1:BO$55,MATCH(SMALL(COUNTIF(BO$1:BO$55,"&lt;"&amp;BO$1:BO$55),ROW(BO50:BP50)),COUNTIF(BO$1:BO$55,"&lt;"&amp;BO$1:BO$55),0))</f>
        <v>50</v>
      </c>
      <c r="BQ50" s="408" t="str">
        <f t="array" ref="BQ50">INDEX(BN$1:BN$55,SMALL(IF(BO$1:BO$55=BP50,ROW(BO$1:BO$55)),COUNTIF(BP$1:BP50,BP50)),1)</f>
        <v>South Holland</v>
      </c>
      <c r="BR50" s="408">
        <f t="shared" si="16"/>
        <v>50</v>
      </c>
      <c r="BS50" s="408" t="str">
        <f t="shared" si="17"/>
        <v>South Holland</v>
      </c>
      <c r="BV50" s="409" t="s">
        <v>300</v>
      </c>
      <c r="BW50" s="408">
        <f>VLOOKUP(BV50,'Rural 80'!$A$11:$BS$488,44,FALSE)</f>
        <v>31</v>
      </c>
      <c r="BX50" s="408">
        <f t="array" ref="BX50">INDEX(BW$1:BW$55,MATCH(SMALL(COUNTIF(BW$1:BW$55,"&lt;"&amp;BW$1:BW$55),ROW(BW50:BX50)),COUNTIF(BW$1:BW$55,"&lt;"&amp;BW$1:BW$55),0))</f>
        <v>50</v>
      </c>
      <c r="BY50" s="408" t="str">
        <f t="array" ref="BY50">INDEX(BV$1:BV$55,SMALL(IF(BW$1:BW$55=BX50,ROW(BW$1:BW$55)),COUNTIF(BX$1:BX50,BX50)),1)</f>
        <v>Wealden</v>
      </c>
      <c r="BZ50" s="408">
        <f t="shared" si="18"/>
        <v>50</v>
      </c>
      <c r="CA50" s="408" t="str">
        <f t="shared" si="19"/>
        <v>Wealden</v>
      </c>
      <c r="CD50" s="409" t="s">
        <v>300</v>
      </c>
      <c r="CE50" s="408">
        <f>VLOOKUP(CD50,'Rural 80'!$A$11:$BS$488,48,FALSE)</f>
        <v>23</v>
      </c>
      <c r="CF50" s="408">
        <f t="array" ref="CF50">INDEX(CE$1:CE$55,MATCH(SMALL(COUNTIF(CE$1:CE$55,"&lt;"&amp;CE$1:CE$55),ROW(CE50:CF50)),COUNTIF(CE$1:CE$55,"&lt;"&amp;CE$1:CE$55),0))</f>
        <v>50</v>
      </c>
      <c r="CG50" s="408" t="str">
        <f t="array" ref="CG50">INDEX(CD$1:CD$55,SMALL(IF(CE$1:CE$55=CF50,ROW(CE$1:CE$55)),COUNTIF(CF$1:CF50,CF50)),1)</f>
        <v>Wealden</v>
      </c>
      <c r="CH50" s="408">
        <f t="shared" si="20"/>
        <v>50</v>
      </c>
      <c r="CI50" s="408" t="str">
        <f t="shared" si="21"/>
        <v>Wealden</v>
      </c>
      <c r="CL50" s="409" t="s">
        <v>300</v>
      </c>
      <c r="CM50" s="408">
        <f>VLOOKUP(CL50,'Rural 80'!$A$11:$BS$488,52,FALSE)</f>
        <v>12</v>
      </c>
      <c r="CN50" s="408">
        <f t="array" ref="CN50">INDEX(CM$1:CM$55,MATCH(SMALL(COUNTIF(CM$1:CM$55,"&lt;"&amp;CM$1:CM$55),ROW(CM50:CN50)),COUNTIF(CM$1:CM$55,"&lt;"&amp;CM$1:CM$55),0))</f>
        <v>50</v>
      </c>
      <c r="CO50" s="408" t="str">
        <f t="array" ref="CO50">INDEX(CL$1:CL$55,SMALL(IF(CM$1:CM$55=CN50,ROW(CM$1:CM$55)),COUNTIF(CN$1:CN50,CN50)),1)</f>
        <v>Cotswold</v>
      </c>
      <c r="CP50" s="408">
        <f t="shared" si="22"/>
        <v>50</v>
      </c>
      <c r="CQ50" s="408" t="str">
        <f t="shared" si="23"/>
        <v>Cotswold</v>
      </c>
      <c r="CT50" s="409" t="s">
        <v>300</v>
      </c>
      <c r="CU50" s="408" t="str">
        <f>VLOOKUP(CT50,'Rural 80'!$A$11:$BS$488,56,FALSE)</f>
        <v>9999</v>
      </c>
      <c r="CV50" s="408" t="str">
        <f t="array" ref="CV50">INDEX(CU$1:CU$55,MATCH(SMALL(COUNTIF(CU$1:CU$55,"&lt;"&amp;CU$1:CU$55),ROW(CU50:CV50)),COUNTIF(CU$1:CU$55,"&lt;"&amp;CU$1:CU$55),0))</f>
        <v>9999</v>
      </c>
      <c r="CW50" s="408" t="str">
        <f t="array" ref="CW50">INDEX(CT$1:CT$55,SMALL(IF(CU$1:CU$55=CV50,ROW(CU$1:CU$55)),COUNTIF(CV$1:CV50,CV50)),1)</f>
        <v>West Devon</v>
      </c>
      <c r="CX50" s="408" t="str">
        <f t="shared" si="24"/>
        <v>no data</v>
      </c>
      <c r="CY50" s="408" t="str">
        <f t="shared" si="25"/>
        <v>West Devon</v>
      </c>
      <c r="DB50" s="409" t="s">
        <v>300</v>
      </c>
      <c r="DC50" s="408" t="str">
        <f>VLOOKUP(DB50,'Rural 80'!$A$11:$BS$488,60,FALSE)</f>
        <v>9999</v>
      </c>
      <c r="DD50" s="408" t="str">
        <f t="array" ref="DD50">INDEX(DC$1:DC$55,MATCH(SMALL(COUNTIF(DC$1:DC$55,"&lt;"&amp;DC$1:DC$55),ROW(DC50:DD50)),COUNTIF(DC$1:DC$55,"&lt;"&amp;DC$1:DC$55),0))</f>
        <v>9999</v>
      </c>
      <c r="DE50" s="408" t="str">
        <f t="array" ref="DE50">INDEX(DB$1:DB$55,SMALL(IF(DC$1:DC$55=DD50,ROW(DC$1:DC$55)),COUNTIF(DD$1:DD50,DD50)),1)</f>
        <v>West Devon</v>
      </c>
      <c r="DF50" s="408" t="str">
        <f t="shared" si="26"/>
        <v>no data</v>
      </c>
      <c r="DG50" s="408" t="str">
        <f t="shared" si="27"/>
        <v>West Devon</v>
      </c>
      <c r="DJ50" s="409" t="s">
        <v>300</v>
      </c>
      <c r="DK50" s="408" t="str">
        <f>VLOOKUP(DJ50,'Rural 80'!$A$11:$BS$488,64,FALSE)</f>
        <v>9999</v>
      </c>
      <c r="DL50" s="408" t="str">
        <f t="array" ref="DL50">INDEX(DK$1:DK$55,MATCH(SMALL(COUNTIF(DK$1:DK$55,"&lt;"&amp;DK$1:DK$55),ROW(DK50:DL50)),COUNTIF(DK$1:DK$55,"&lt;"&amp;DK$1:DK$55),0))</f>
        <v>9999</v>
      </c>
      <c r="DM50" s="408" t="str">
        <f t="array" ref="DM50">INDEX(DJ$1:DJ$55,SMALL(IF(DK$1:DK$55=DL50,ROW(DK$1:DK$55)),COUNTIF(DL$1:DL50,DL50)),1)</f>
        <v>West Devon</v>
      </c>
      <c r="DN50" s="408" t="str">
        <f t="shared" si="28"/>
        <v>no data</v>
      </c>
      <c r="DO50" s="408" t="str">
        <f t="shared" si="29"/>
        <v>West Devon</v>
      </c>
      <c r="DR50" s="409" t="s">
        <v>300</v>
      </c>
      <c r="DS50" s="408" t="str">
        <f>VLOOKUP(DR50,'Rural 80'!$A$11:$BS$488,68,FALSE)</f>
        <v>9999</v>
      </c>
      <c r="DT50" s="408" t="str">
        <f t="array" ref="DT50">INDEX(DS$1:DS$55,MATCH(SMALL(COUNTIF(DS$1:DS$55,"&lt;"&amp;DS$1:DS$55),ROW(DS50:DT50)),COUNTIF(DS$1:DS$55,"&lt;"&amp;DS$1:DS$55),0))</f>
        <v>9999</v>
      </c>
      <c r="DU50" s="408" t="str">
        <f t="array" ref="DU50">INDEX(DR$1:DR$55,SMALL(IF(DS$1:DS$55=DT50,ROW(DS$1:DS$55)),COUNTIF(DT$1:DT50,DT50)),1)</f>
        <v>West Devon</v>
      </c>
      <c r="DV50" s="408" t="str">
        <f t="shared" si="30"/>
        <v>no data</v>
      </c>
      <c r="DW50" s="408" t="str">
        <f t="shared" si="31"/>
        <v>West Devon</v>
      </c>
    </row>
    <row r="51" spans="2:127" x14ac:dyDescent="0.25">
      <c r="B51" s="409" t="s">
        <v>301</v>
      </c>
      <c r="C51" s="408">
        <f>VLOOKUP(B51,'Rural 80'!$A$11:$BS$488,8,FALSE)</f>
        <v>26</v>
      </c>
      <c r="D51" s="408">
        <f t="array" ref="D51">INDEX(C$1:C$55,MATCH(SMALL(COUNTIF(C$1:C$55,"&lt;"&amp;C$1:C$55),ROW(C51:D51)),COUNTIF(C$1:C$55,"&lt;"&amp;C$1:C$55),0))</f>
        <v>51</v>
      </c>
      <c r="E51" s="408" t="str">
        <f t="array" ref="E51">INDEX(B$1:B$55,SMALL(IF(C$1:C$55=D51,ROW(C$1:C$55)),COUNTIF(D$1:D51,D51)),1)</f>
        <v>Fenland</v>
      </c>
      <c r="F51" s="408">
        <f t="shared" si="0"/>
        <v>51</v>
      </c>
      <c r="G51" s="408" t="str">
        <f t="shared" si="1"/>
        <v>Fenland</v>
      </c>
      <c r="J51" s="409" t="s">
        <v>301</v>
      </c>
      <c r="K51" s="408">
        <f>VLOOKUP(J51,'Rural 80'!$A$11:$BS$488,12,FALSE)</f>
        <v>34</v>
      </c>
      <c r="L51" s="408">
        <f t="array" ref="L51">INDEX(K$1:K$55,MATCH(SMALL(COUNTIF(K$1:K$55,"&lt;"&amp;K$1:K$55),ROW(K51:L51)),COUNTIF(K$1:K$55,"&lt;"&amp;K$1:K$55),0))</f>
        <v>51</v>
      </c>
      <c r="M51" s="408" t="str">
        <f t="array" ref="M51">INDEX(J$1:J$55,SMALL(IF(K$1:K$55=L51,ROW(K$1:K$55)),COUNTIF(L$1:L51,L51)),1)</f>
        <v>Mendip</v>
      </c>
      <c r="N51" s="408">
        <f t="shared" si="2"/>
        <v>51</v>
      </c>
      <c r="O51" s="408" t="str">
        <f t="shared" si="3"/>
        <v>Mendip</v>
      </c>
      <c r="R51" s="409" t="s">
        <v>301</v>
      </c>
      <c r="S51" s="408">
        <f>VLOOKUP(R51,'Rural 80'!$A$11:$BS$488,16,FALSE)</f>
        <v>30</v>
      </c>
      <c r="T51" s="408">
        <f t="array" ref="T51">INDEX(S$1:S$55,MATCH(SMALL(COUNTIF(S$1:S$55,"&lt;"&amp;S$1:S$55),ROW(S51:T51)),COUNTIF(S$1:S$55,"&lt;"&amp;S$1:S$55),0))</f>
        <v>51</v>
      </c>
      <c r="U51" s="408" t="str">
        <f t="array" ref="U51">INDEX(R$1:R$55,SMALL(IF(S$1:S$55=T51,ROW(S$1:S$55)),COUNTIF(T$1:T51,T51)),1)</f>
        <v>South Holland</v>
      </c>
      <c r="V51" s="408">
        <f t="shared" si="4"/>
        <v>51</v>
      </c>
      <c r="W51" s="408" t="str">
        <f t="shared" si="5"/>
        <v>South Holland</v>
      </c>
      <c r="Z51" s="409" t="s">
        <v>301</v>
      </c>
      <c r="AA51" s="408">
        <f>VLOOKUP(Z51,'Rural 80'!$A$11:$BS$488,20,FALSE)</f>
        <v>27</v>
      </c>
      <c r="AB51" s="408">
        <f t="array" ref="AB51">INDEX(AA$1:AA$55,MATCH(SMALL(COUNTIF(AA$1:AA$55,"&lt;"&amp;AA$1:AA$55),ROW(AA51:AB51)),COUNTIF(AA$1:AA$55,"&lt;"&amp;AA$1:AA$55),0))</f>
        <v>51</v>
      </c>
      <c r="AC51" s="408" t="str">
        <f t="array" ref="AC51">INDEX(Z$1:Z$55,SMALL(IF(AA$1:AA$55=AB51,ROW(AA$1:AA$55)),COUNTIF(AB$1:AB51,AB51)),1)</f>
        <v>East Cambridgeshire</v>
      </c>
      <c r="AD51" s="408">
        <f t="shared" si="6"/>
        <v>51</v>
      </c>
      <c r="AE51" s="408" t="str">
        <f t="shared" si="7"/>
        <v>East Cambridgeshire</v>
      </c>
      <c r="AH51" s="409" t="s">
        <v>301</v>
      </c>
      <c r="AI51" s="408">
        <f>VLOOKUP(AH51,'Rural 80'!$A$11:$BS$488,24,FALSE)</f>
        <v>5</v>
      </c>
      <c r="AJ51" s="408">
        <f t="array" ref="AJ51">INDEX(AI$1:AI$55,MATCH(SMALL(COUNTIF(AI$1:AI$55,"&lt;"&amp;AI$1:AI$55),ROW(AI51:AJ51)),COUNTIF(AI$1:AI$55,"&lt;"&amp;AI$1:AI$55),0))</f>
        <v>51</v>
      </c>
      <c r="AK51" s="408" t="str">
        <f t="array" ref="AK51">INDEX(AH$1:AH$55,SMALL(IF(AI$1:AI$55=AJ51,ROW(AI$1:AI$55)),COUNTIF(AJ$1:AJ51,AJ51)),1)</f>
        <v>Stratford-on-Avon</v>
      </c>
      <c r="AL51" s="408">
        <f t="shared" si="8"/>
        <v>51</v>
      </c>
      <c r="AM51" s="408" t="str">
        <f t="shared" si="9"/>
        <v>Stratford-on-Avon</v>
      </c>
      <c r="AP51" s="409" t="s">
        <v>301</v>
      </c>
      <c r="AQ51" s="408">
        <f>VLOOKUP(AP51,'Rural 80'!$A$11:$BS$488,28,FALSE)</f>
        <v>10</v>
      </c>
      <c r="AR51" s="408">
        <f t="array" ref="AR51">INDEX(AQ$1:AQ$55,MATCH(SMALL(COUNTIF(AQ$1:AQ$55,"&lt;"&amp;AQ$1:AQ$55),ROW(AQ51:AR51)),COUNTIF(AQ$1:AQ$55,"&lt;"&amp;AQ$1:AQ$55),0))</f>
        <v>51</v>
      </c>
      <c r="AS51" s="408" t="str">
        <f t="array" ref="AS51">INDEX(AP$1:AP$55,SMALL(IF(AQ$1:AQ$55=AR51,ROW(AQ$1:AQ$55)),COUNTIF(AR$1:AR51,AR51)),1)</f>
        <v>Fenland</v>
      </c>
      <c r="AT51" s="408">
        <f t="shared" si="10"/>
        <v>51</v>
      </c>
      <c r="AU51" s="408" t="str">
        <f t="shared" si="11"/>
        <v>Fenland</v>
      </c>
      <c r="AX51" s="409" t="s">
        <v>301</v>
      </c>
      <c r="AY51" s="408">
        <f>VLOOKUP(AX51,'Rural 80'!$A$11:$BS$488,32,FALSE)</f>
        <v>7</v>
      </c>
      <c r="AZ51" s="408">
        <f t="array" ref="AZ51">INDEX(AY$1:AY$55,MATCH(SMALL(COUNTIF(AY$1:AY$55,"&lt;"&amp;AY$1:AY$55),ROW(AY51:AZ51)),COUNTIF(AY$1:AY$55,"&lt;"&amp;AY$1:AY$55),0))</f>
        <v>51</v>
      </c>
      <c r="BA51" s="408" t="str">
        <f t="array" ref="BA51">INDEX(AX$1:AX$55,SMALL(IF(AY$1:AY$55=AZ51,ROW(AY$1:AY$55)),COUNTIF(AZ$1:AZ51,AZ51)),1)</f>
        <v>Chichester</v>
      </c>
      <c r="BB51" s="408">
        <f t="shared" si="12"/>
        <v>51</v>
      </c>
      <c r="BC51" s="408" t="str">
        <f t="shared" si="13"/>
        <v>Chichester</v>
      </c>
      <c r="BF51" s="409" t="s">
        <v>301</v>
      </c>
      <c r="BG51" s="408">
        <f>VLOOKUP(BF51,'Rural 80'!$A$11:$BS$488,36,FALSE)</f>
        <v>14</v>
      </c>
      <c r="BH51" s="408">
        <f t="array" ref="BH51">INDEX(BG$1:BG$55,MATCH(SMALL(COUNTIF(BG$1:BG$55,"&lt;"&amp;BG$1:BG$55),ROW(BG51:BH51)),COUNTIF(BG$1:BG$55,"&lt;"&amp;BG$1:BG$55),0))</f>
        <v>51</v>
      </c>
      <c r="BI51" s="408" t="str">
        <f t="array" ref="BI51">INDEX(BF$1:BF$55,SMALL(IF(BG$1:BG$55=BH51,ROW(BG$1:BG$55)),COUNTIF(BH$1:BH51,BH51)),1)</f>
        <v>Breckland</v>
      </c>
      <c r="BJ51" s="408">
        <f t="shared" si="14"/>
        <v>51</v>
      </c>
      <c r="BK51" s="408" t="str">
        <f t="shared" si="15"/>
        <v>Breckland</v>
      </c>
      <c r="BN51" s="409" t="s">
        <v>301</v>
      </c>
      <c r="BO51" s="408">
        <f>VLOOKUP(BN51,'Rural 80'!$A$11:$BS$488,40,FALSE)</f>
        <v>45</v>
      </c>
      <c r="BP51" s="408">
        <f t="array" ref="BP51">INDEX(BO$1:BO$55,MATCH(SMALL(COUNTIF(BO$1:BO$55,"&lt;"&amp;BO$1:BO$55),ROW(BO51:BP51)),COUNTIF(BO$1:BO$55,"&lt;"&amp;BO$1:BO$55),0))</f>
        <v>51</v>
      </c>
      <c r="BQ51" s="408" t="str">
        <f t="array" ref="BQ51">INDEX(BN$1:BN$55,SMALL(IF(BO$1:BO$55=BP51,ROW(BO$1:BO$55)),COUNTIF(BP$1:BP51,BP51)),1)</f>
        <v>South Cambridgeshire</v>
      </c>
      <c r="BR51" s="408">
        <f t="shared" si="16"/>
        <v>51</v>
      </c>
      <c r="BS51" s="408" t="str">
        <f t="shared" si="17"/>
        <v>South Cambridgeshire</v>
      </c>
      <c r="BV51" s="409" t="s">
        <v>301</v>
      </c>
      <c r="BW51" s="408">
        <f>VLOOKUP(BV51,'Rural 80'!$A$11:$BS$488,44,FALSE)</f>
        <v>45</v>
      </c>
      <c r="BX51" s="408">
        <f t="array" ref="BX51">INDEX(BW$1:BW$55,MATCH(SMALL(COUNTIF(BW$1:BW$55,"&lt;"&amp;BW$1:BW$55),ROW(BW51:BX51)),COUNTIF(BW$1:BW$55,"&lt;"&amp;BW$1:BW$55),0))</f>
        <v>51</v>
      </c>
      <c r="BY51" s="408" t="str">
        <f t="array" ref="BY51">INDEX(BV$1:BV$55,SMALL(IF(BW$1:BW$55=BX51,ROW(BW$1:BW$55)),COUNTIF(BX$1:BX51,BX51)),1)</f>
        <v>South Holland</v>
      </c>
      <c r="BZ51" s="408">
        <f t="shared" si="18"/>
        <v>51</v>
      </c>
      <c r="CA51" s="408" t="str">
        <f t="shared" si="19"/>
        <v>South Holland</v>
      </c>
      <c r="CD51" s="409" t="s">
        <v>301</v>
      </c>
      <c r="CE51" s="408">
        <f>VLOOKUP(CD51,'Rural 80'!$A$11:$BS$488,48,FALSE)</f>
        <v>44</v>
      </c>
      <c r="CF51" s="408">
        <f t="array" ref="CF51">INDEX(CE$1:CE$55,MATCH(SMALL(COUNTIF(CE$1:CE$55,"&lt;"&amp;CE$1:CE$55),ROW(CE51:CF51)),COUNTIF(CE$1:CE$55,"&lt;"&amp;CE$1:CE$55),0))</f>
        <v>51</v>
      </c>
      <c r="CG51" s="408" t="str">
        <f t="array" ref="CG51">INDEX(CD$1:CD$55,SMALL(IF(CE$1:CE$55=CF51,ROW(CE$1:CE$55)),COUNTIF(CF$1:CF51,CF51)),1)</f>
        <v>South Cambridgeshire</v>
      </c>
      <c r="CH51" s="408">
        <f t="shared" si="20"/>
        <v>51</v>
      </c>
      <c r="CI51" s="408" t="str">
        <f t="shared" si="21"/>
        <v>South Cambridgeshire</v>
      </c>
      <c r="CL51" s="409" t="s">
        <v>301</v>
      </c>
      <c r="CM51" s="408">
        <f>VLOOKUP(CL51,'Rural 80'!$A$11:$BS$488,52,FALSE)</f>
        <v>38</v>
      </c>
      <c r="CN51" s="408">
        <f t="array" ref="CN51">INDEX(CM$1:CM$55,MATCH(SMALL(COUNTIF(CM$1:CM$55,"&lt;"&amp;CM$1:CM$55),ROW(CM51:CN51)),COUNTIF(CM$1:CM$55,"&lt;"&amp;CM$1:CM$55),0))</f>
        <v>51</v>
      </c>
      <c r="CO51" s="408" t="str">
        <f t="array" ref="CO51">INDEX(CL$1:CL$55,SMALL(IF(CM$1:CM$55=CN51,ROW(CM$1:CM$55)),COUNTIF(CN$1:CN51,CN51)),1)</f>
        <v>Chichester</v>
      </c>
      <c r="CP51" s="408">
        <f t="shared" si="22"/>
        <v>51</v>
      </c>
      <c r="CQ51" s="408" t="str">
        <f t="shared" si="23"/>
        <v>Chichester</v>
      </c>
      <c r="CT51" s="409" t="s">
        <v>301</v>
      </c>
      <c r="CU51" s="408" t="str">
        <f>VLOOKUP(CT51,'Rural 80'!$A$11:$BS$488,56,FALSE)</f>
        <v>9999</v>
      </c>
      <c r="CV51" s="408" t="str">
        <f t="array" ref="CV51">INDEX(CU$1:CU$55,MATCH(SMALL(COUNTIF(CU$1:CU$55,"&lt;"&amp;CU$1:CU$55),ROW(CU51:CV51)),COUNTIF(CU$1:CU$55,"&lt;"&amp;CU$1:CU$55),0))</f>
        <v>9999</v>
      </c>
      <c r="CW51" s="408" t="str">
        <f t="array" ref="CW51">INDEX(CT$1:CT$55,SMALL(IF(CU$1:CU$55=CV51,ROW(CU$1:CU$55)),COUNTIF(CV$1:CV51,CV51)),1)</f>
        <v>West Dorset</v>
      </c>
      <c r="CX51" s="408" t="str">
        <f t="shared" si="24"/>
        <v>no data</v>
      </c>
      <c r="CY51" s="408" t="str">
        <f t="shared" si="25"/>
        <v>West Dorset</v>
      </c>
      <c r="DB51" s="409" t="s">
        <v>301</v>
      </c>
      <c r="DC51" s="408" t="str">
        <f>VLOOKUP(DB51,'Rural 80'!$A$11:$BS$488,60,FALSE)</f>
        <v>9999</v>
      </c>
      <c r="DD51" s="408" t="str">
        <f t="array" ref="DD51">INDEX(DC$1:DC$55,MATCH(SMALL(COUNTIF(DC$1:DC$55,"&lt;"&amp;DC$1:DC$55),ROW(DC51:DD51)),COUNTIF(DC$1:DC$55,"&lt;"&amp;DC$1:DC$55),0))</f>
        <v>9999</v>
      </c>
      <c r="DE51" s="408" t="str">
        <f t="array" ref="DE51">INDEX(DB$1:DB$55,SMALL(IF(DC$1:DC$55=DD51,ROW(DC$1:DC$55)),COUNTIF(DD$1:DD51,DD51)),1)</f>
        <v>West Dorset</v>
      </c>
      <c r="DF51" s="408" t="str">
        <f t="shared" si="26"/>
        <v>no data</v>
      </c>
      <c r="DG51" s="408" t="str">
        <f t="shared" si="27"/>
        <v>West Dorset</v>
      </c>
      <c r="DJ51" s="409" t="s">
        <v>301</v>
      </c>
      <c r="DK51" s="408" t="str">
        <f>VLOOKUP(DJ51,'Rural 80'!$A$11:$BS$488,64,FALSE)</f>
        <v>9999</v>
      </c>
      <c r="DL51" s="408" t="str">
        <f t="array" ref="DL51">INDEX(DK$1:DK$55,MATCH(SMALL(COUNTIF(DK$1:DK$55,"&lt;"&amp;DK$1:DK$55),ROW(DK51:DL51)),COUNTIF(DK$1:DK$55,"&lt;"&amp;DK$1:DK$55),0))</f>
        <v>9999</v>
      </c>
      <c r="DM51" s="408" t="str">
        <f t="array" ref="DM51">INDEX(DJ$1:DJ$55,SMALL(IF(DK$1:DK$55=DL51,ROW(DK$1:DK$55)),COUNTIF(DL$1:DL51,DL51)),1)</f>
        <v>West Dorset</v>
      </c>
      <c r="DN51" s="408" t="str">
        <f t="shared" si="28"/>
        <v>no data</v>
      </c>
      <c r="DO51" s="408" t="str">
        <f t="shared" si="29"/>
        <v>West Dorset</v>
      </c>
      <c r="DR51" s="409" t="s">
        <v>301</v>
      </c>
      <c r="DS51" s="408" t="str">
        <f>VLOOKUP(DR51,'Rural 80'!$A$11:$BS$488,68,FALSE)</f>
        <v>9999</v>
      </c>
      <c r="DT51" s="408" t="str">
        <f t="array" ref="DT51">INDEX(DS$1:DS$55,MATCH(SMALL(COUNTIF(DS$1:DS$55,"&lt;"&amp;DS$1:DS$55),ROW(DS51:DT51)),COUNTIF(DS$1:DS$55,"&lt;"&amp;DS$1:DS$55),0))</f>
        <v>9999</v>
      </c>
      <c r="DU51" s="408" t="str">
        <f t="array" ref="DU51">INDEX(DR$1:DR$55,SMALL(IF(DS$1:DS$55=DT51,ROW(DS$1:DS$55)),COUNTIF(DT$1:DT51,DT51)),1)</f>
        <v>West Dorset</v>
      </c>
      <c r="DV51" s="408" t="str">
        <f t="shared" si="30"/>
        <v>no data</v>
      </c>
      <c r="DW51" s="408" t="str">
        <f t="shared" si="31"/>
        <v>West Dorset</v>
      </c>
    </row>
    <row r="52" spans="2:127" x14ac:dyDescent="0.25">
      <c r="B52" s="409" t="s">
        <v>303</v>
      </c>
      <c r="C52" s="408">
        <f>VLOOKUP(B52,'Rural 80'!$A$11:$BS$488,8,FALSE)</f>
        <v>3</v>
      </c>
      <c r="D52" s="408">
        <f t="array" ref="D52">INDEX(C$1:C$55,MATCH(SMALL(COUNTIF(C$1:C$55,"&lt;"&amp;C$1:C$55),ROW(C52:D52)),COUNTIF(C$1:C$55,"&lt;"&amp;C$1:C$55),0))</f>
        <v>52</v>
      </c>
      <c r="E52" s="408" t="str">
        <f t="array" ref="E52">INDEX(B$1:B$55,SMALL(IF(C$1:C$55=D52,ROW(C$1:C$55)),COUNTIF(D$1:D52,D52)),1)</f>
        <v>Chichester</v>
      </c>
      <c r="F52" s="408">
        <f t="shared" si="0"/>
        <v>52</v>
      </c>
      <c r="G52" s="408" t="str">
        <f t="shared" si="1"/>
        <v>Chichester</v>
      </c>
      <c r="J52" s="409" t="s">
        <v>303</v>
      </c>
      <c r="K52" s="408">
        <f>VLOOKUP(J52,'Rural 80'!$A$11:$BS$488,12,FALSE)</f>
        <v>9</v>
      </c>
      <c r="L52" s="408">
        <f t="array" ref="L52">INDEX(K$1:K$55,MATCH(SMALL(COUNTIF(K$1:K$55,"&lt;"&amp;K$1:K$55),ROW(K52:L52)),COUNTIF(K$1:K$55,"&lt;"&amp;K$1:K$55),0))</f>
        <v>52</v>
      </c>
      <c r="M52" s="408" t="str">
        <f t="array" ref="M52">INDEX(J$1:J$55,SMALL(IF(K$1:K$55=L52,ROW(K$1:K$55)),COUNTIF(L$1:L52,L52)),1)</f>
        <v>South Holland</v>
      </c>
      <c r="N52" s="408">
        <f t="shared" si="2"/>
        <v>52</v>
      </c>
      <c r="O52" s="408" t="str">
        <f t="shared" si="3"/>
        <v>South Holland</v>
      </c>
      <c r="R52" s="409" t="s">
        <v>303</v>
      </c>
      <c r="S52" s="408">
        <f>VLOOKUP(R52,'Rural 80'!$A$11:$BS$488,16,FALSE)</f>
        <v>10</v>
      </c>
      <c r="T52" s="408">
        <f t="array" ref="T52">INDEX(S$1:S$55,MATCH(SMALL(COUNTIF(S$1:S$55,"&lt;"&amp;S$1:S$55),ROW(S52:T52)),COUNTIF(S$1:S$55,"&lt;"&amp;S$1:S$55),0))</f>
        <v>52</v>
      </c>
      <c r="U52" s="408" t="str">
        <f t="array" ref="U52">INDEX(R$1:R$55,SMALL(IF(S$1:S$55=T52,ROW(S$1:S$55)),COUNTIF(T$1:T52,T52)),1)</f>
        <v>Isles of Scilly</v>
      </c>
      <c r="V52" s="408">
        <f t="shared" si="4"/>
        <v>52</v>
      </c>
      <c r="W52" s="408" t="str">
        <f t="shared" si="5"/>
        <v>Isles of Scilly</v>
      </c>
      <c r="Z52" s="409" t="s">
        <v>303</v>
      </c>
      <c r="AA52" s="408">
        <f>VLOOKUP(Z52,'Rural 80'!$A$11:$BS$488,20,FALSE)</f>
        <v>7</v>
      </c>
      <c r="AB52" s="408">
        <f t="array" ref="AB52">INDEX(AA$1:AA$55,MATCH(SMALL(COUNTIF(AA$1:AA$55,"&lt;"&amp;AA$1:AA$55),ROW(AA52:AB52)),COUNTIF(AA$1:AA$55,"&lt;"&amp;AA$1:AA$55),0))</f>
        <v>52</v>
      </c>
      <c r="AC52" s="408" t="str">
        <f t="array" ref="AC52">INDEX(Z$1:Z$55,SMALL(IF(AA$1:AA$55=AB52,ROW(AA$1:AA$55)),COUNTIF(AB$1:AB52,AB52)),1)</f>
        <v>Fenland</v>
      </c>
      <c r="AD52" s="408">
        <f t="shared" si="6"/>
        <v>52</v>
      </c>
      <c r="AE52" s="408" t="str">
        <f t="shared" si="7"/>
        <v>Fenland</v>
      </c>
      <c r="AH52" s="409" t="s">
        <v>303</v>
      </c>
      <c r="AI52" s="408">
        <f>VLOOKUP(AH52,'Rural 80'!$A$11:$BS$488,24,FALSE)</f>
        <v>2</v>
      </c>
      <c r="AJ52" s="408">
        <f t="array" ref="AJ52">INDEX(AI$1:AI$55,MATCH(SMALL(COUNTIF(AI$1:AI$55,"&lt;"&amp;AI$1:AI$55),ROW(AI52:AJ52)),COUNTIF(AI$1:AI$55,"&lt;"&amp;AI$1:AI$55),0))</f>
        <v>52</v>
      </c>
      <c r="AK52" s="408" t="str">
        <f t="array" ref="AK52">INDEX(AH$1:AH$55,SMALL(IF(AI$1:AI$55=AJ52,ROW(AI$1:AI$55)),COUNTIF(AJ$1:AJ52,AJ52)),1)</f>
        <v>Fenland</v>
      </c>
      <c r="AL52" s="408">
        <f t="shared" si="8"/>
        <v>52</v>
      </c>
      <c r="AM52" s="408" t="str">
        <f t="shared" si="9"/>
        <v>Fenland</v>
      </c>
      <c r="AP52" s="409" t="s">
        <v>303</v>
      </c>
      <c r="AQ52" s="408">
        <f>VLOOKUP(AP52,'Rural 80'!$A$11:$BS$488,28,FALSE)</f>
        <v>3</v>
      </c>
      <c r="AR52" s="408">
        <f t="array" ref="AR52">INDEX(AQ$1:AQ$55,MATCH(SMALL(COUNTIF(AQ$1:AQ$55,"&lt;"&amp;AQ$1:AQ$55),ROW(AQ52:AR52)),COUNTIF(AQ$1:AQ$55,"&lt;"&amp;AQ$1:AQ$55),0))</f>
        <v>52</v>
      </c>
      <c r="AS52" s="408" t="str">
        <f t="array" ref="AS52">INDEX(AP$1:AP$55,SMALL(IF(AQ$1:AQ$55=AR52,ROW(AQ$1:AQ$55)),COUNTIF(AR$1:AR52,AR52)),1)</f>
        <v>Chichester</v>
      </c>
      <c r="AT52" s="408">
        <f t="shared" si="10"/>
        <v>52</v>
      </c>
      <c r="AU52" s="408" t="str">
        <f t="shared" si="11"/>
        <v>Chichester</v>
      </c>
      <c r="AX52" s="409" t="s">
        <v>303</v>
      </c>
      <c r="AY52" s="408">
        <f>VLOOKUP(AX52,'Rural 80'!$A$11:$BS$488,32,FALSE)</f>
        <v>10</v>
      </c>
      <c r="AZ52" s="408">
        <f t="array" ref="AZ52">INDEX(AY$1:AY$55,MATCH(SMALL(COUNTIF(AY$1:AY$55,"&lt;"&amp;AY$1:AY$55),ROW(AY52:AZ52)),COUNTIF(AY$1:AY$55,"&lt;"&amp;AY$1:AY$55),0))</f>
        <v>52</v>
      </c>
      <c r="BA52" s="408" t="str">
        <f t="array" ref="BA52">INDEX(AX$1:AX$55,SMALL(IF(AY$1:AY$55=AZ52,ROW(AY$1:AY$55)),COUNTIF(AZ$1:AZ52,AZ52)),1)</f>
        <v>Fenland</v>
      </c>
      <c r="BB52" s="408">
        <f t="shared" si="12"/>
        <v>52</v>
      </c>
      <c r="BC52" s="408" t="str">
        <f t="shared" si="13"/>
        <v>Fenland</v>
      </c>
      <c r="BF52" s="409" t="s">
        <v>303</v>
      </c>
      <c r="BG52" s="408">
        <f>VLOOKUP(BF52,'Rural 80'!$A$11:$BS$488,36,FALSE)</f>
        <v>12</v>
      </c>
      <c r="BH52" s="408">
        <f t="array" ref="BH52">INDEX(BG$1:BG$55,MATCH(SMALL(COUNTIF(BG$1:BG$55,"&lt;"&amp;BG$1:BG$55),ROW(BG52:BH52)),COUNTIF(BG$1:BG$55,"&lt;"&amp;BG$1:BG$55),0))</f>
        <v>52</v>
      </c>
      <c r="BI52" s="408" t="str">
        <f t="array" ref="BI52">INDEX(BF$1:BF$55,SMALL(IF(BG$1:BG$55=BH52,ROW(BG$1:BG$55)),COUNTIF(BH$1:BH52,BH52)),1)</f>
        <v>Chichester</v>
      </c>
      <c r="BJ52" s="408">
        <f t="shared" si="14"/>
        <v>52</v>
      </c>
      <c r="BK52" s="408" t="str">
        <f t="shared" si="15"/>
        <v>Chichester</v>
      </c>
      <c r="BN52" s="409" t="s">
        <v>303</v>
      </c>
      <c r="BO52" s="408">
        <f>VLOOKUP(BN52,'Rural 80'!$A$11:$BS$488,40,FALSE)</f>
        <v>19</v>
      </c>
      <c r="BP52" s="408">
        <f t="array" ref="BP52">INDEX(BO$1:BO$55,MATCH(SMALL(COUNTIF(BO$1:BO$55,"&lt;"&amp;BO$1:BO$55),ROW(BO52:BP52)),COUNTIF(BO$1:BO$55,"&lt;"&amp;BO$1:BO$55),0))</f>
        <v>52</v>
      </c>
      <c r="BQ52" s="408" t="str">
        <f t="array" ref="BQ52">INDEX(BN$1:BN$55,SMALL(IF(BO$1:BO$55=BP52,ROW(BO$1:BO$55)),COUNTIF(BP$1:BP52,BP52)),1)</f>
        <v>Cotswold</v>
      </c>
      <c r="BR52" s="408">
        <f t="shared" si="16"/>
        <v>52</v>
      </c>
      <c r="BS52" s="408" t="str">
        <f t="shared" si="17"/>
        <v>Cotswold</v>
      </c>
      <c r="BV52" s="409" t="s">
        <v>303</v>
      </c>
      <c r="BW52" s="408">
        <f>VLOOKUP(BV52,'Rural 80'!$A$11:$BS$488,44,FALSE)</f>
        <v>28</v>
      </c>
      <c r="BX52" s="408">
        <f t="array" ref="BX52">INDEX(BW$1:BW$55,MATCH(SMALL(COUNTIF(BW$1:BW$55,"&lt;"&amp;BW$1:BW$55),ROW(BW52:BX52)),COUNTIF(BW$1:BW$55,"&lt;"&amp;BW$1:BW$55),0))</f>
        <v>52</v>
      </c>
      <c r="BY52" s="408" t="str">
        <f t="array" ref="BY52">INDEX(BV$1:BV$55,SMALL(IF(BW$1:BW$55=BX52,ROW(BW$1:BW$55)),COUNTIF(BX$1:BX52,BX52)),1)</f>
        <v>Cotswold</v>
      </c>
      <c r="BZ52" s="408">
        <f t="shared" si="18"/>
        <v>52</v>
      </c>
      <c r="CA52" s="408" t="str">
        <f t="shared" si="19"/>
        <v>Cotswold</v>
      </c>
      <c r="CD52" s="409" t="s">
        <v>303</v>
      </c>
      <c r="CE52" s="408">
        <f>VLOOKUP(CD52,'Rural 80'!$A$11:$BS$488,48,FALSE)</f>
        <v>24</v>
      </c>
      <c r="CF52" s="408">
        <f t="array" ref="CF52">INDEX(CE$1:CE$55,MATCH(SMALL(COUNTIF(CE$1:CE$55,"&lt;"&amp;CE$1:CE$55),ROW(CE52:CF52)),COUNTIF(CE$1:CE$55,"&lt;"&amp;CE$1:CE$55),0))</f>
        <v>52</v>
      </c>
      <c r="CG52" s="408" t="str">
        <f t="array" ref="CG52">INDEX(CD$1:CD$55,SMALL(IF(CE$1:CE$55=CF52,ROW(CE$1:CE$55)),COUNTIF(CF$1:CF52,CF52)),1)</f>
        <v>Cotswold</v>
      </c>
      <c r="CH52" s="408">
        <f t="shared" si="20"/>
        <v>52</v>
      </c>
      <c r="CI52" s="408" t="str">
        <f t="shared" si="21"/>
        <v>Cotswold</v>
      </c>
      <c r="CL52" s="409" t="s">
        <v>303</v>
      </c>
      <c r="CM52" s="408">
        <f>VLOOKUP(CL52,'Rural 80'!$A$11:$BS$488,52,FALSE)</f>
        <v>11</v>
      </c>
      <c r="CN52" s="408">
        <f t="array" ref="CN52">INDEX(CM$1:CM$55,MATCH(SMALL(COUNTIF(CM$1:CM$55,"&lt;"&amp;CM$1:CM$55),ROW(CM52:CN52)),COUNTIF(CM$1:CM$55,"&lt;"&amp;CM$1:CM$55),0))</f>
        <v>52</v>
      </c>
      <c r="CO52" s="408" t="str">
        <f t="array" ref="CO52">INDEX(CL$1:CL$55,SMALL(IF(CM$1:CM$55=CN52,ROW(CM$1:CM$55)),COUNTIF(CN$1:CN52,CN52)),1)</f>
        <v>South Cambridgeshire</v>
      </c>
      <c r="CP52" s="408">
        <f t="shared" si="22"/>
        <v>52</v>
      </c>
      <c r="CQ52" s="408" t="str">
        <f t="shared" si="23"/>
        <v>South Cambridgeshire</v>
      </c>
      <c r="CT52" s="409" t="s">
        <v>303</v>
      </c>
      <c r="CU52" s="408" t="str">
        <f>VLOOKUP(CT52,'Rural 80'!$A$11:$BS$488,56,FALSE)</f>
        <v>9999</v>
      </c>
      <c r="CV52" s="408" t="str">
        <f t="array" ref="CV52">INDEX(CU$1:CU$55,MATCH(SMALL(COUNTIF(CU$1:CU$55,"&lt;"&amp;CU$1:CU$55),ROW(CU52:CV52)),COUNTIF(CU$1:CU$55,"&lt;"&amp;CU$1:CU$55),0))</f>
        <v>9999</v>
      </c>
      <c r="CW52" s="408" t="str">
        <f t="array" ref="CW52">INDEX(CT$1:CT$55,SMALL(IF(CU$1:CU$55=CV52,ROW(CU$1:CU$55)),COUNTIF(CV$1:CV52,CV52)),1)</f>
        <v>West Lindsey</v>
      </c>
      <c r="CX52" s="408" t="str">
        <f t="shared" si="24"/>
        <v>no data</v>
      </c>
      <c r="CY52" s="408" t="str">
        <f t="shared" si="25"/>
        <v>West Lindsey</v>
      </c>
      <c r="DB52" s="409" t="s">
        <v>303</v>
      </c>
      <c r="DC52" s="408" t="str">
        <f>VLOOKUP(DB52,'Rural 80'!$A$11:$BS$488,60,FALSE)</f>
        <v>9999</v>
      </c>
      <c r="DD52" s="408" t="str">
        <f t="array" ref="DD52">INDEX(DC$1:DC$55,MATCH(SMALL(COUNTIF(DC$1:DC$55,"&lt;"&amp;DC$1:DC$55),ROW(DC52:DD52)),COUNTIF(DC$1:DC$55,"&lt;"&amp;DC$1:DC$55),0))</f>
        <v>9999</v>
      </c>
      <c r="DE52" s="408" t="str">
        <f t="array" ref="DE52">INDEX(DB$1:DB$55,SMALL(IF(DC$1:DC$55=DD52,ROW(DC$1:DC$55)),COUNTIF(DD$1:DD52,DD52)),1)</f>
        <v>West Lindsey</v>
      </c>
      <c r="DF52" s="408" t="str">
        <f t="shared" si="26"/>
        <v>no data</v>
      </c>
      <c r="DG52" s="408" t="str">
        <f t="shared" si="27"/>
        <v>West Lindsey</v>
      </c>
      <c r="DJ52" s="409" t="s">
        <v>303</v>
      </c>
      <c r="DK52" s="408" t="str">
        <f>VLOOKUP(DJ52,'Rural 80'!$A$11:$BS$488,64,FALSE)</f>
        <v>9999</v>
      </c>
      <c r="DL52" s="408" t="str">
        <f t="array" ref="DL52">INDEX(DK$1:DK$55,MATCH(SMALL(COUNTIF(DK$1:DK$55,"&lt;"&amp;DK$1:DK$55),ROW(DK52:DL52)),COUNTIF(DK$1:DK$55,"&lt;"&amp;DK$1:DK$55),0))</f>
        <v>9999</v>
      </c>
      <c r="DM52" s="408" t="str">
        <f t="array" ref="DM52">INDEX(DJ$1:DJ$55,SMALL(IF(DK$1:DK$55=DL52,ROW(DK$1:DK$55)),COUNTIF(DL$1:DL52,DL52)),1)</f>
        <v>West Lindsey</v>
      </c>
      <c r="DN52" s="408" t="str">
        <f t="shared" si="28"/>
        <v>no data</v>
      </c>
      <c r="DO52" s="408" t="str">
        <f t="shared" si="29"/>
        <v>West Lindsey</v>
      </c>
      <c r="DR52" s="409" t="s">
        <v>303</v>
      </c>
      <c r="DS52" s="408" t="str">
        <f>VLOOKUP(DR52,'Rural 80'!$A$11:$BS$488,68,FALSE)</f>
        <v>9999</v>
      </c>
      <c r="DT52" s="408" t="str">
        <f t="array" ref="DT52">INDEX(DS$1:DS$55,MATCH(SMALL(COUNTIF(DS$1:DS$55,"&lt;"&amp;DS$1:DS$55),ROW(DS52:DT52)),COUNTIF(DS$1:DS$55,"&lt;"&amp;DS$1:DS$55),0))</f>
        <v>9999</v>
      </c>
      <c r="DU52" s="408" t="str">
        <f t="array" ref="DU52">INDEX(DR$1:DR$55,SMALL(IF(DS$1:DS$55=DT52,ROW(DS$1:DS$55)),COUNTIF(DT$1:DT52,DT52)),1)</f>
        <v>West Lindsey</v>
      </c>
      <c r="DV52" s="408" t="str">
        <f t="shared" si="30"/>
        <v>no data</v>
      </c>
      <c r="DW52" s="408" t="str">
        <f t="shared" si="31"/>
        <v>West Lindsey</v>
      </c>
    </row>
    <row r="53" spans="2:127" x14ac:dyDescent="0.25">
      <c r="B53" s="409" t="s">
        <v>304</v>
      </c>
      <c r="C53" s="408">
        <f>VLOOKUP(B53,'Rural 80'!$A$11:$BS$488,8,FALSE)</f>
        <v>29</v>
      </c>
      <c r="D53" s="408">
        <f t="array" ref="D53">INDEX(C$1:C$55,MATCH(SMALL(COUNTIF(C$1:C$55,"&lt;"&amp;C$1:C$55),ROW(C53:D53)),COUNTIF(C$1:C$55,"&lt;"&amp;C$1:C$55),0))</f>
        <v>53</v>
      </c>
      <c r="E53" s="408" t="str">
        <f t="array" ref="E53">INDEX(B$1:B$55,SMALL(IF(C$1:C$55=D53,ROW(C$1:C$55)),COUNTIF(D$1:D53,D53)),1)</f>
        <v>South Holland</v>
      </c>
      <c r="F53" s="408">
        <f t="shared" si="0"/>
        <v>53</v>
      </c>
      <c r="G53" s="408" t="str">
        <f t="shared" si="1"/>
        <v>South Holland</v>
      </c>
      <c r="J53" s="409" t="s">
        <v>304</v>
      </c>
      <c r="K53" s="408">
        <f>VLOOKUP(J53,'Rural 80'!$A$11:$BS$488,12,FALSE)</f>
        <v>29</v>
      </c>
      <c r="L53" s="408">
        <f t="array" ref="L53">INDEX(K$1:K$55,MATCH(SMALL(COUNTIF(K$1:K$55,"&lt;"&amp;K$1:K$55),ROW(K53:L53)),COUNTIF(K$1:K$55,"&lt;"&amp;K$1:K$55),0))</f>
        <v>53</v>
      </c>
      <c r="M53" s="408" t="str">
        <f t="array" ref="M53">INDEX(J$1:J$55,SMALL(IF(K$1:K$55=L53,ROW(K$1:K$55)),COUNTIF(L$1:L53,L53)),1)</f>
        <v>Chichester</v>
      </c>
      <c r="N53" s="408">
        <f t="shared" si="2"/>
        <v>53</v>
      </c>
      <c r="O53" s="408" t="str">
        <f t="shared" si="3"/>
        <v>Chichester</v>
      </c>
      <c r="R53" s="409" t="s">
        <v>304</v>
      </c>
      <c r="S53" s="408">
        <f>VLOOKUP(R53,'Rural 80'!$A$11:$BS$488,16,FALSE)</f>
        <v>29</v>
      </c>
      <c r="T53" s="408">
        <f t="array" ref="T53">INDEX(S$1:S$55,MATCH(SMALL(COUNTIF(S$1:S$55,"&lt;"&amp;S$1:S$55),ROW(S53:T53)),COUNTIF(S$1:S$55,"&lt;"&amp;S$1:S$55),0))</f>
        <v>53</v>
      </c>
      <c r="U53" s="408" t="str">
        <f t="array" ref="U53">INDEX(R$1:R$55,SMALL(IF(S$1:S$55=T53,ROW(S$1:S$55)),COUNTIF(T$1:T53,T53)),1)</f>
        <v>Chichester</v>
      </c>
      <c r="V53" s="408">
        <f t="shared" si="4"/>
        <v>53</v>
      </c>
      <c r="W53" s="408" t="str">
        <f t="shared" si="5"/>
        <v>Chichester</v>
      </c>
      <c r="Z53" s="409" t="s">
        <v>304</v>
      </c>
      <c r="AA53" s="408">
        <f>VLOOKUP(Z53,'Rural 80'!$A$11:$BS$488,20,FALSE)</f>
        <v>21</v>
      </c>
      <c r="AB53" s="408">
        <f t="array" ref="AB53">INDEX(AA$1:AA$55,MATCH(SMALL(COUNTIF(AA$1:AA$55,"&lt;"&amp;AA$1:AA$55),ROW(AA53:AB53)),COUNTIF(AA$1:AA$55,"&lt;"&amp;AA$1:AA$55),0))</f>
        <v>53</v>
      </c>
      <c r="AC53" s="408" t="str">
        <f t="array" ref="AC53">INDEX(Z$1:Z$55,SMALL(IF(AA$1:AA$55=AB53,ROW(AA$1:AA$55)),COUNTIF(AB$1:AB53,AB53)),1)</f>
        <v>Chichester</v>
      </c>
      <c r="AD53" s="408">
        <f t="shared" si="6"/>
        <v>53</v>
      </c>
      <c r="AE53" s="408" t="str">
        <f t="shared" si="7"/>
        <v>Chichester</v>
      </c>
      <c r="AH53" s="409" t="s">
        <v>304</v>
      </c>
      <c r="AI53" s="408">
        <f>VLOOKUP(AH53,'Rural 80'!$A$11:$BS$488,24,FALSE)</f>
        <v>33</v>
      </c>
      <c r="AJ53" s="408">
        <f t="array" ref="AJ53">INDEX(AI$1:AI$55,MATCH(SMALL(COUNTIF(AI$1:AI$55,"&lt;"&amp;AI$1:AI$55),ROW(AI53:AJ53)),COUNTIF(AI$1:AI$55,"&lt;"&amp;AI$1:AI$55),0))</f>
        <v>53</v>
      </c>
      <c r="AK53" s="408" t="str">
        <f t="array" ref="AK53">INDEX(AH$1:AH$55,SMALL(IF(AI$1:AI$55=AJ53,ROW(AI$1:AI$55)),COUNTIF(AJ$1:AJ53,AJ53)),1)</f>
        <v>Chichester</v>
      </c>
      <c r="AL53" s="408">
        <f t="shared" si="8"/>
        <v>53</v>
      </c>
      <c r="AM53" s="408" t="str">
        <f t="shared" si="9"/>
        <v>Chichester</v>
      </c>
      <c r="AP53" s="409" t="s">
        <v>304</v>
      </c>
      <c r="AQ53" s="408">
        <f>VLOOKUP(AP53,'Rural 80'!$A$11:$BS$488,28,FALSE)</f>
        <v>28</v>
      </c>
      <c r="AR53" s="408">
        <f t="array" ref="AR53">INDEX(AQ$1:AQ$55,MATCH(SMALL(COUNTIF(AQ$1:AQ$55,"&lt;"&amp;AQ$1:AQ$55),ROW(AQ53:AR53)),COUNTIF(AQ$1:AQ$55,"&lt;"&amp;AQ$1:AQ$55),0))</f>
        <v>53</v>
      </c>
      <c r="AS53" s="408" t="str">
        <f t="array" ref="AS53">INDEX(AP$1:AP$55,SMALL(IF(AQ$1:AQ$55=AR53,ROW(AQ$1:AQ$55)),COUNTIF(AR$1:AR53,AR53)),1)</f>
        <v>South Holland</v>
      </c>
      <c r="AT53" s="408">
        <f t="shared" si="10"/>
        <v>53</v>
      </c>
      <c r="AU53" s="408" t="str">
        <f t="shared" si="11"/>
        <v>South Holland</v>
      </c>
      <c r="AX53" s="409" t="s">
        <v>304</v>
      </c>
      <c r="AY53" s="408">
        <f>VLOOKUP(AX53,'Rural 80'!$A$11:$BS$488,32,FALSE)</f>
        <v>38</v>
      </c>
      <c r="AZ53" s="408">
        <f t="array" ref="AZ53">INDEX(AY$1:AY$55,MATCH(SMALL(COUNTIF(AY$1:AY$55,"&lt;"&amp;AY$1:AY$55),ROW(AY53:AZ53)),COUNTIF(AY$1:AY$55,"&lt;"&amp;AY$1:AY$55),0))</f>
        <v>53</v>
      </c>
      <c r="BA53" s="408" t="str">
        <f t="array" ref="BA53">INDEX(AX$1:AX$55,SMALL(IF(AY$1:AY$55=AZ53,ROW(AY$1:AY$55)),COUNTIF(AZ$1:AZ53,AZ53)),1)</f>
        <v>South Holland</v>
      </c>
      <c r="BB53" s="408">
        <f t="shared" si="12"/>
        <v>53</v>
      </c>
      <c r="BC53" s="408" t="str">
        <f t="shared" si="13"/>
        <v>South Holland</v>
      </c>
      <c r="BF53" s="409" t="s">
        <v>304</v>
      </c>
      <c r="BG53" s="408">
        <f>VLOOKUP(BF53,'Rural 80'!$A$11:$BS$488,36,FALSE)</f>
        <v>31</v>
      </c>
      <c r="BH53" s="408">
        <f t="array" ref="BH53">INDEX(BG$1:BG$55,MATCH(SMALL(COUNTIF(BG$1:BG$55,"&lt;"&amp;BG$1:BG$55),ROW(BG53:BH53)),COUNTIF(BG$1:BG$55,"&lt;"&amp;BG$1:BG$55),0))</f>
        <v>53</v>
      </c>
      <c r="BI53" s="408" t="str">
        <f t="array" ref="BI53">INDEX(BF$1:BF$55,SMALL(IF(BG$1:BG$55=BH53,ROW(BG$1:BG$55)),COUNTIF(BH$1:BH53,BH53)),1)</f>
        <v>East Cambridgeshire</v>
      </c>
      <c r="BJ53" s="408">
        <f t="shared" si="14"/>
        <v>53</v>
      </c>
      <c r="BK53" s="408" t="str">
        <f t="shared" si="15"/>
        <v>East Cambridgeshire</v>
      </c>
      <c r="BN53" s="409" t="s">
        <v>304</v>
      </c>
      <c r="BO53" s="408">
        <f>VLOOKUP(BN53,'Rural 80'!$A$11:$BS$488,40,FALSE)</f>
        <v>33</v>
      </c>
      <c r="BP53" s="408">
        <f t="array" ref="BP53">INDEX(BO$1:BO$55,MATCH(SMALL(COUNTIF(BO$1:BO$55,"&lt;"&amp;BO$1:BO$55),ROW(BO53:BP53)),COUNTIF(BO$1:BO$55,"&lt;"&amp;BO$1:BO$55),0))</f>
        <v>53</v>
      </c>
      <c r="BQ53" s="408" t="str">
        <f t="array" ref="BQ53">INDEX(BN$1:BN$55,SMALL(IF(BO$1:BO$55=BP53,ROW(BO$1:BO$55)),COUNTIF(BP$1:BP53,BP53)),1)</f>
        <v>Chichester</v>
      </c>
      <c r="BR53" s="408">
        <f t="shared" si="16"/>
        <v>53</v>
      </c>
      <c r="BS53" s="408" t="str">
        <f t="shared" si="17"/>
        <v>Chichester</v>
      </c>
      <c r="BV53" s="409" t="s">
        <v>304</v>
      </c>
      <c r="BW53" s="408">
        <f>VLOOKUP(BV53,'Rural 80'!$A$11:$BS$488,44,FALSE)</f>
        <v>36</v>
      </c>
      <c r="BX53" s="408">
        <f t="array" ref="BX53">INDEX(BW$1:BW$55,MATCH(SMALL(COUNTIF(BW$1:BW$55,"&lt;"&amp;BW$1:BW$55),ROW(BW53:BX53)),COUNTIF(BW$1:BW$55,"&lt;"&amp;BW$1:BW$55),0))</f>
        <v>53</v>
      </c>
      <c r="BY53" s="408" t="str">
        <f t="array" ref="BY53">INDEX(BV$1:BV$55,SMALL(IF(BW$1:BW$55=BX53,ROW(BW$1:BW$55)),COUNTIF(BX$1:BX53,BX53)),1)</f>
        <v>Mendip</v>
      </c>
      <c r="BZ53" s="408">
        <f t="shared" si="18"/>
        <v>53</v>
      </c>
      <c r="CA53" s="408" t="str">
        <f t="shared" si="19"/>
        <v>Mendip</v>
      </c>
      <c r="CD53" s="409" t="s">
        <v>304</v>
      </c>
      <c r="CE53" s="408">
        <f>VLOOKUP(CD53,'Rural 80'!$A$11:$BS$488,48,FALSE)</f>
        <v>30</v>
      </c>
      <c r="CF53" s="408">
        <f t="array" ref="CF53">INDEX(CE$1:CE$55,MATCH(SMALL(COUNTIF(CE$1:CE$55,"&lt;"&amp;CE$1:CE$55),ROW(CE53:CF53)),COUNTIF(CE$1:CE$55,"&lt;"&amp;CE$1:CE$55),0))</f>
        <v>53</v>
      </c>
      <c r="CG53" s="408" t="str">
        <f t="array" ref="CG53">INDEX(CD$1:CD$55,SMALL(IF(CE$1:CE$55=CF53,ROW(CE$1:CE$55)),COUNTIF(CF$1:CF53,CF53)),1)</f>
        <v>Chichester</v>
      </c>
      <c r="CH53" s="408">
        <f t="shared" si="20"/>
        <v>53</v>
      </c>
      <c r="CI53" s="408" t="str">
        <f t="shared" si="21"/>
        <v>Chichester</v>
      </c>
      <c r="CL53" s="409" t="s">
        <v>304</v>
      </c>
      <c r="CM53" s="408">
        <f>VLOOKUP(CL53,'Rural 80'!$A$11:$BS$488,52,FALSE)</f>
        <v>13</v>
      </c>
      <c r="CN53" s="408">
        <f t="array" ref="CN53">INDEX(CM$1:CM$55,MATCH(SMALL(COUNTIF(CM$1:CM$55,"&lt;"&amp;CM$1:CM$55),ROW(CM53:CN53)),COUNTIF(CM$1:CM$55,"&lt;"&amp;CM$1:CM$55),0))</f>
        <v>53</v>
      </c>
      <c r="CO53" s="408" t="str">
        <f t="array" ref="CO53">INDEX(CL$1:CL$55,SMALL(IF(CM$1:CM$55=CN53,ROW(CM$1:CM$55)),COUNTIF(CN$1:CN53,CN53)),1)</f>
        <v>Mid Sussex</v>
      </c>
      <c r="CP53" s="408">
        <f t="shared" si="22"/>
        <v>53</v>
      </c>
      <c r="CQ53" s="408" t="str">
        <f t="shared" si="23"/>
        <v>Mid Sussex</v>
      </c>
      <c r="CT53" s="409" t="s">
        <v>304</v>
      </c>
      <c r="CU53" s="408" t="str">
        <f>VLOOKUP(CT53,'Rural 80'!$A$11:$BS$488,56,FALSE)</f>
        <v>9999</v>
      </c>
      <c r="CV53" s="408" t="str">
        <f t="array" ref="CV53">INDEX(CU$1:CU$55,MATCH(SMALL(COUNTIF(CU$1:CU$55,"&lt;"&amp;CU$1:CU$55),ROW(CU53:CV53)),COUNTIF(CU$1:CU$55,"&lt;"&amp;CU$1:CU$55),0))</f>
        <v>9999</v>
      </c>
      <c r="CW53" s="408" t="str">
        <f t="array" ref="CW53">INDEX(CT$1:CT$55,SMALL(IF(CU$1:CU$55=CV53,ROW(CU$1:CU$55)),COUNTIF(CV$1:CV53,CV53)),1)</f>
        <v>West Oxfordshire</v>
      </c>
      <c r="CX53" s="408" t="str">
        <f t="shared" si="24"/>
        <v>no data</v>
      </c>
      <c r="CY53" s="408" t="str">
        <f t="shared" si="25"/>
        <v>West Oxfordshire</v>
      </c>
      <c r="DB53" s="409" t="s">
        <v>304</v>
      </c>
      <c r="DC53" s="408" t="str">
        <f>VLOOKUP(DB53,'Rural 80'!$A$11:$BS$488,60,FALSE)</f>
        <v>9999</v>
      </c>
      <c r="DD53" s="408" t="str">
        <f t="array" ref="DD53">INDEX(DC$1:DC$55,MATCH(SMALL(COUNTIF(DC$1:DC$55,"&lt;"&amp;DC$1:DC$55),ROW(DC53:DD53)),COUNTIF(DC$1:DC$55,"&lt;"&amp;DC$1:DC$55),0))</f>
        <v>9999</v>
      </c>
      <c r="DE53" s="408" t="str">
        <f t="array" ref="DE53">INDEX(DB$1:DB$55,SMALL(IF(DC$1:DC$55=DD53,ROW(DC$1:DC$55)),COUNTIF(DD$1:DD53,DD53)),1)</f>
        <v>West Oxfordshire</v>
      </c>
      <c r="DF53" s="408" t="str">
        <f t="shared" si="26"/>
        <v>no data</v>
      </c>
      <c r="DG53" s="408" t="str">
        <f t="shared" si="27"/>
        <v>West Oxfordshire</v>
      </c>
      <c r="DJ53" s="409" t="s">
        <v>304</v>
      </c>
      <c r="DK53" s="408" t="str">
        <f>VLOOKUP(DJ53,'Rural 80'!$A$11:$BS$488,64,FALSE)</f>
        <v>9999</v>
      </c>
      <c r="DL53" s="408" t="str">
        <f t="array" ref="DL53">INDEX(DK$1:DK$55,MATCH(SMALL(COUNTIF(DK$1:DK$55,"&lt;"&amp;DK$1:DK$55),ROW(DK53:DL53)),COUNTIF(DK$1:DK$55,"&lt;"&amp;DK$1:DK$55),0))</f>
        <v>9999</v>
      </c>
      <c r="DM53" s="408" t="str">
        <f t="array" ref="DM53">INDEX(DJ$1:DJ$55,SMALL(IF(DK$1:DK$55=DL53,ROW(DK$1:DK$55)),COUNTIF(DL$1:DL53,DL53)),1)</f>
        <v>West Oxfordshire</v>
      </c>
      <c r="DN53" s="408" t="str">
        <f t="shared" si="28"/>
        <v>no data</v>
      </c>
      <c r="DO53" s="408" t="str">
        <f t="shared" si="29"/>
        <v>West Oxfordshire</v>
      </c>
      <c r="DR53" s="409" t="s">
        <v>304</v>
      </c>
      <c r="DS53" s="408" t="str">
        <f>VLOOKUP(DR53,'Rural 80'!$A$11:$BS$488,68,FALSE)</f>
        <v>9999</v>
      </c>
      <c r="DT53" s="408" t="str">
        <f t="array" ref="DT53">INDEX(DS$1:DS$55,MATCH(SMALL(COUNTIF(DS$1:DS$55,"&lt;"&amp;DS$1:DS$55),ROW(DS53:DT53)),COUNTIF(DS$1:DS$55,"&lt;"&amp;DS$1:DS$55),0))</f>
        <v>9999</v>
      </c>
      <c r="DU53" s="408" t="str">
        <f t="array" ref="DU53">INDEX(DR$1:DR$55,SMALL(IF(DS$1:DS$55=DT53,ROW(DS$1:DS$55)),COUNTIF(DT$1:DT53,DT53)),1)</f>
        <v>West Oxfordshire</v>
      </c>
      <c r="DV53" s="408" t="str">
        <f t="shared" si="30"/>
        <v>no data</v>
      </c>
      <c r="DW53" s="408" t="str">
        <f t="shared" si="31"/>
        <v>West Oxfordshire</v>
      </c>
    </row>
    <row r="54" spans="2:127" x14ac:dyDescent="0.25">
      <c r="B54" s="409" t="s">
        <v>305</v>
      </c>
      <c r="C54" s="408">
        <f>VLOOKUP(B54,'Rural 80'!$A$11:$BS$488,8,FALSE)</f>
        <v>47</v>
      </c>
      <c r="D54" s="408">
        <f t="array" ref="D54">INDEX(C$1:C$55,MATCH(SMALL(COUNTIF(C$1:C$55,"&lt;"&amp;C$1:C$55),ROW(C54:D54)),COUNTIF(C$1:C$55,"&lt;"&amp;C$1:C$55),0))</f>
        <v>54</v>
      </c>
      <c r="E54" s="408" t="str">
        <f t="array" ref="E54">INDEX(B$1:B$55,SMALL(IF(C$1:C$55=D54,ROW(C$1:C$55)),COUNTIF(D$1:D54,D54)),1)</f>
        <v>Stratford-on-Avon</v>
      </c>
      <c r="F54" s="408">
        <f t="shared" si="0"/>
        <v>54</v>
      </c>
      <c r="G54" s="408" t="str">
        <f t="shared" si="1"/>
        <v>Stratford-on-Avon</v>
      </c>
      <c r="J54" s="409" t="s">
        <v>305</v>
      </c>
      <c r="K54" s="408">
        <f>VLOOKUP(J54,'Rural 80'!$A$11:$BS$488,12,FALSE)</f>
        <v>45</v>
      </c>
      <c r="L54" s="408">
        <f t="array" ref="L54">INDEX(K$1:K$55,MATCH(SMALL(COUNTIF(K$1:K$55,"&lt;"&amp;K$1:K$55),ROW(K54:L54)),COUNTIF(K$1:K$55,"&lt;"&amp;K$1:K$55),0))</f>
        <v>54</v>
      </c>
      <c r="M54" s="408" t="str">
        <f t="array" ref="M54">INDEX(J$1:J$55,SMALL(IF(K$1:K$55=L54,ROW(K$1:K$55)),COUNTIF(L$1:L54,L54)),1)</f>
        <v>Stratford-on-Avon</v>
      </c>
      <c r="N54" s="408">
        <f t="shared" si="2"/>
        <v>54</v>
      </c>
      <c r="O54" s="408" t="str">
        <f t="shared" si="3"/>
        <v>Stratford-on-Avon</v>
      </c>
      <c r="R54" s="409" t="s">
        <v>305</v>
      </c>
      <c r="S54" s="408">
        <f>VLOOKUP(R54,'Rural 80'!$A$11:$BS$488,16,FALSE)</f>
        <v>46</v>
      </c>
      <c r="T54" s="408">
        <f t="array" ref="T54">INDEX(S$1:S$55,MATCH(SMALL(COUNTIF(S$1:S$55,"&lt;"&amp;S$1:S$55),ROW(S54:T54)),COUNTIF(S$1:S$55,"&lt;"&amp;S$1:S$55),0))</f>
        <v>54</v>
      </c>
      <c r="U54" s="408" t="str">
        <f t="array" ref="U54">INDEX(R$1:R$55,SMALL(IF(S$1:S$55=T54,ROW(S$1:S$55)),COUNTIF(T$1:T54,T54)),1)</f>
        <v>Stratford-on-Avon</v>
      </c>
      <c r="V54" s="408">
        <f t="shared" si="4"/>
        <v>54</v>
      </c>
      <c r="W54" s="408" t="str">
        <f t="shared" si="5"/>
        <v>Stratford-on-Avon</v>
      </c>
      <c r="Z54" s="409" t="s">
        <v>305</v>
      </c>
      <c r="AA54" s="408">
        <f>VLOOKUP(Z54,'Rural 80'!$A$11:$BS$488,20,FALSE)</f>
        <v>38</v>
      </c>
      <c r="AB54" s="408">
        <f t="array" ref="AB54">INDEX(AA$1:AA$55,MATCH(SMALL(COUNTIF(AA$1:AA$55,"&lt;"&amp;AA$1:AA$55),ROW(AA54:AB54)),COUNTIF(AA$1:AA$55,"&lt;"&amp;AA$1:AA$55),0))</f>
        <v>54</v>
      </c>
      <c r="AC54" s="408" t="str">
        <f t="array" ref="AC54">INDEX(Z$1:Z$55,SMALL(IF(AA$1:AA$55=AB54,ROW(AA$1:AA$55)),COUNTIF(AB$1:AB54,AB54)),1)</f>
        <v>Stratford-on-Avon</v>
      </c>
      <c r="AD54" s="408">
        <f t="shared" si="6"/>
        <v>54</v>
      </c>
      <c r="AE54" s="408" t="str">
        <f t="shared" si="7"/>
        <v>Stratford-on-Avon</v>
      </c>
      <c r="AH54" s="409" t="s">
        <v>305</v>
      </c>
      <c r="AI54" s="408">
        <f>VLOOKUP(AH54,'Rural 80'!$A$11:$BS$488,24,FALSE)</f>
        <v>43</v>
      </c>
      <c r="AJ54" s="408">
        <f t="array" ref="AJ54">INDEX(AI$1:AI$55,MATCH(SMALL(COUNTIF(AI$1:AI$55,"&lt;"&amp;AI$1:AI$55),ROW(AI54:AJ54)),COUNTIF(AI$1:AI$55,"&lt;"&amp;AI$1:AI$55),0))</f>
        <v>54</v>
      </c>
      <c r="AK54" s="408" t="str">
        <f t="array" ref="AK54">INDEX(AH$1:AH$55,SMALL(IF(AI$1:AI$55=AJ54,ROW(AI$1:AI$55)),COUNTIF(AJ$1:AJ54,AJ54)),1)</f>
        <v>South Holland</v>
      </c>
      <c r="AL54" s="408">
        <f t="shared" si="8"/>
        <v>54</v>
      </c>
      <c r="AM54" s="408" t="str">
        <f t="shared" si="9"/>
        <v>South Holland</v>
      </c>
      <c r="AP54" s="409" t="s">
        <v>305</v>
      </c>
      <c r="AQ54" s="408">
        <f>VLOOKUP(AP54,'Rural 80'!$A$11:$BS$488,28,FALSE)</f>
        <v>38</v>
      </c>
      <c r="AR54" s="408">
        <f t="array" ref="AR54">INDEX(AQ$1:AQ$55,MATCH(SMALL(COUNTIF(AQ$1:AQ$55,"&lt;"&amp;AQ$1:AQ$55),ROW(AQ54:AR54)),COUNTIF(AQ$1:AQ$55,"&lt;"&amp;AQ$1:AQ$55),0))</f>
        <v>54</v>
      </c>
      <c r="AS54" s="408" t="str">
        <f t="array" ref="AS54">INDEX(AP$1:AP$55,SMALL(IF(AQ$1:AQ$55=AR54,ROW(AQ$1:AQ$55)),COUNTIF(AR$1:AR54,AR54)),1)</f>
        <v>Isles of Scilly</v>
      </c>
      <c r="AT54" s="408">
        <f t="shared" si="10"/>
        <v>54</v>
      </c>
      <c r="AU54" s="408" t="str">
        <f t="shared" si="11"/>
        <v>Isles of Scilly</v>
      </c>
      <c r="AX54" s="409" t="s">
        <v>305</v>
      </c>
      <c r="AY54" s="408">
        <f>VLOOKUP(AX54,'Rural 80'!$A$11:$BS$488,32,FALSE)</f>
        <v>48</v>
      </c>
      <c r="AZ54" s="408">
        <f t="array" ref="AZ54">INDEX(AY$1:AY$55,MATCH(SMALL(COUNTIF(AY$1:AY$55,"&lt;"&amp;AY$1:AY$55),ROW(AY54:AZ54)),COUNTIF(AY$1:AY$55,"&lt;"&amp;AY$1:AY$55),0))</f>
        <v>54</v>
      </c>
      <c r="BA54" s="408" t="str">
        <f t="array" ref="BA54">INDEX(AX$1:AX$55,SMALL(IF(AY$1:AY$55=AZ54,ROW(AY$1:AY$55)),COUNTIF(AZ$1:AZ54,AZ54)),1)</f>
        <v>Isles of Scilly</v>
      </c>
      <c r="BB54" s="408">
        <f t="shared" si="12"/>
        <v>54</v>
      </c>
      <c r="BC54" s="408" t="str">
        <f t="shared" si="13"/>
        <v>Isles of Scilly</v>
      </c>
      <c r="BF54" s="409" t="s">
        <v>305</v>
      </c>
      <c r="BG54" s="408">
        <f>VLOOKUP(BF54,'Rural 80'!$A$11:$BS$488,36,FALSE)</f>
        <v>48</v>
      </c>
      <c r="BH54" s="408">
        <f t="array" ref="BH54">INDEX(BG$1:BG$55,MATCH(SMALL(COUNTIF(BG$1:BG$55,"&lt;"&amp;BG$1:BG$55),ROW(BG54:BH54)),COUNTIF(BG$1:BG$55,"&lt;"&amp;BG$1:BG$55),0))</f>
        <v>54</v>
      </c>
      <c r="BI54" s="408" t="str">
        <f t="array" ref="BI54">INDEX(BF$1:BF$55,SMALL(IF(BG$1:BG$55=BH54,ROW(BG$1:BG$55)),COUNTIF(BH$1:BH54,BH54)),1)</f>
        <v>South Holland</v>
      </c>
      <c r="BJ54" s="408">
        <f t="shared" si="14"/>
        <v>54</v>
      </c>
      <c r="BK54" s="408" t="str">
        <f t="shared" si="15"/>
        <v>South Holland</v>
      </c>
      <c r="BN54" s="409" t="s">
        <v>305</v>
      </c>
      <c r="BO54" s="408">
        <f>VLOOKUP(BN54,'Rural 80'!$A$11:$BS$488,40,FALSE)</f>
        <v>46</v>
      </c>
      <c r="BP54" s="408">
        <f t="array" ref="BP54">INDEX(BO$1:BO$55,MATCH(SMALL(COUNTIF(BO$1:BO$55,"&lt;"&amp;BO$1:BO$55),ROW(BO54:BP54)),COUNTIF(BO$1:BO$55,"&lt;"&amp;BO$1:BO$55),0))</f>
        <v>54</v>
      </c>
      <c r="BQ54" s="408" t="str">
        <f t="array" ref="BQ54">INDEX(BN$1:BN$55,SMALL(IF(BO$1:BO$55=BP54,ROW(BO$1:BO$55)),COUNTIF(BP$1:BP54,BP54)),1)</f>
        <v>Mendip</v>
      </c>
      <c r="BR54" s="408">
        <f t="shared" si="16"/>
        <v>54</v>
      </c>
      <c r="BS54" s="408" t="str">
        <f t="shared" si="17"/>
        <v>Mendip</v>
      </c>
      <c r="BV54" s="409" t="s">
        <v>305</v>
      </c>
      <c r="BW54" s="408">
        <f>VLOOKUP(BV54,'Rural 80'!$A$11:$BS$488,44,FALSE)</f>
        <v>46</v>
      </c>
      <c r="BX54" s="408">
        <f t="array" ref="BX54">INDEX(BW$1:BW$55,MATCH(SMALL(COUNTIF(BW$1:BW$55,"&lt;"&amp;BW$1:BW$55),ROW(BW54:BX54)),COUNTIF(BW$1:BW$55,"&lt;"&amp;BW$1:BW$55),0))</f>
        <v>54</v>
      </c>
      <c r="BY54" s="408" t="str">
        <f t="array" ref="BY54">INDEX(BV$1:BV$55,SMALL(IF(BW$1:BW$55=BX54,ROW(BW$1:BW$55)),COUNTIF(BX$1:BX54,BX54)),1)</f>
        <v>Chichester</v>
      </c>
      <c r="BZ54" s="408">
        <f t="shared" si="18"/>
        <v>54</v>
      </c>
      <c r="CA54" s="408" t="str">
        <f t="shared" si="19"/>
        <v>Chichester</v>
      </c>
      <c r="CD54" s="409" t="s">
        <v>305</v>
      </c>
      <c r="CE54" s="408">
        <f>VLOOKUP(CD54,'Rural 80'!$A$11:$BS$488,48,FALSE)</f>
        <v>45</v>
      </c>
      <c r="CF54" s="408">
        <f t="array" ref="CF54">INDEX(CE$1:CE$55,MATCH(SMALL(COUNTIF(CE$1:CE$55,"&lt;"&amp;CE$1:CE$55),ROW(CE54:CF54)),COUNTIF(CE$1:CE$55,"&lt;"&amp;CE$1:CE$55),0))</f>
        <v>54</v>
      </c>
      <c r="CG54" s="408" t="str">
        <f t="array" ref="CG54">INDEX(CD$1:CD$55,SMALL(IF(CE$1:CE$55=CF54,ROW(CE$1:CE$55)),COUNTIF(CF$1:CF54,CF54)),1)</f>
        <v>Mendip</v>
      </c>
      <c r="CH54" s="408">
        <f t="shared" si="20"/>
        <v>54</v>
      </c>
      <c r="CI54" s="408" t="str">
        <f t="shared" si="21"/>
        <v>Mendip</v>
      </c>
      <c r="CL54" s="409" t="s">
        <v>305</v>
      </c>
      <c r="CM54" s="408">
        <f>VLOOKUP(CL54,'Rural 80'!$A$11:$BS$488,52,FALSE)</f>
        <v>22</v>
      </c>
      <c r="CN54" s="408">
        <f t="array" ref="CN54">INDEX(CM$1:CM$55,MATCH(SMALL(COUNTIF(CM$1:CM$55,"&lt;"&amp;CM$1:CM$55),ROW(CM54:CN54)),COUNTIF(CM$1:CM$55,"&lt;"&amp;CM$1:CM$55),0))</f>
        <v>54</v>
      </c>
      <c r="CO54" s="408" t="str">
        <f t="array" ref="CO54">INDEX(CL$1:CL$55,SMALL(IF(CM$1:CM$55=CN54,ROW(CM$1:CM$55)),COUNTIF(CN$1:CN54,CN54)),1)</f>
        <v>South Holland</v>
      </c>
      <c r="CP54" s="408">
        <f t="shared" si="22"/>
        <v>54</v>
      </c>
      <c r="CQ54" s="408" t="str">
        <f t="shared" si="23"/>
        <v>South Holland</v>
      </c>
      <c r="CT54" s="409" t="s">
        <v>305</v>
      </c>
      <c r="CU54" s="408" t="str">
        <f>VLOOKUP(CT54,'Rural 80'!$A$11:$BS$488,56,FALSE)</f>
        <v>9999</v>
      </c>
      <c r="CV54" s="408" t="str">
        <f t="array" ref="CV54">INDEX(CU$1:CU$55,MATCH(SMALL(COUNTIF(CU$1:CU$55,"&lt;"&amp;CU$1:CU$55),ROW(CU54:CV54)),COUNTIF(CU$1:CU$55,"&lt;"&amp;CU$1:CU$55),0))</f>
        <v>9999</v>
      </c>
      <c r="CW54" s="408" t="str">
        <f t="array" ref="CW54">INDEX(CT$1:CT$55,SMALL(IF(CU$1:CU$55=CV54,ROW(CU$1:CU$55)),COUNTIF(CV$1:CV54,CV54)),1)</f>
        <v>West Somerset</v>
      </c>
      <c r="CX54" s="408" t="str">
        <f t="shared" si="24"/>
        <v>no data</v>
      </c>
      <c r="CY54" s="408" t="str">
        <f t="shared" si="25"/>
        <v>West Somerset</v>
      </c>
      <c r="DB54" s="409" t="s">
        <v>305</v>
      </c>
      <c r="DC54" s="408" t="str">
        <f>VLOOKUP(DB54,'Rural 80'!$A$11:$BS$488,60,FALSE)</f>
        <v>9999</v>
      </c>
      <c r="DD54" s="408" t="str">
        <f t="array" ref="DD54">INDEX(DC$1:DC$55,MATCH(SMALL(COUNTIF(DC$1:DC$55,"&lt;"&amp;DC$1:DC$55),ROW(DC54:DD54)),COUNTIF(DC$1:DC$55,"&lt;"&amp;DC$1:DC$55),0))</f>
        <v>9999</v>
      </c>
      <c r="DE54" s="408" t="str">
        <f t="array" ref="DE54">INDEX(DB$1:DB$55,SMALL(IF(DC$1:DC$55=DD54,ROW(DC$1:DC$55)),COUNTIF(DD$1:DD54,DD54)),1)</f>
        <v>West Somerset</v>
      </c>
      <c r="DF54" s="408" t="str">
        <f t="shared" si="26"/>
        <v>no data</v>
      </c>
      <c r="DG54" s="408" t="str">
        <f t="shared" si="27"/>
        <v>West Somerset</v>
      </c>
      <c r="DJ54" s="409" t="s">
        <v>305</v>
      </c>
      <c r="DK54" s="408" t="str">
        <f>VLOOKUP(DJ54,'Rural 80'!$A$11:$BS$488,64,FALSE)</f>
        <v>9999</v>
      </c>
      <c r="DL54" s="408" t="str">
        <f t="array" ref="DL54">INDEX(DK$1:DK$55,MATCH(SMALL(COUNTIF(DK$1:DK$55,"&lt;"&amp;DK$1:DK$55),ROW(DK54:DL54)),COUNTIF(DK$1:DK$55,"&lt;"&amp;DK$1:DK$55),0))</f>
        <v>9999</v>
      </c>
      <c r="DM54" s="408" t="str">
        <f t="array" ref="DM54">INDEX(DJ$1:DJ$55,SMALL(IF(DK$1:DK$55=DL54,ROW(DK$1:DK$55)),COUNTIF(DL$1:DL54,DL54)),1)</f>
        <v>West Somerset</v>
      </c>
      <c r="DN54" s="408" t="str">
        <f t="shared" si="28"/>
        <v>no data</v>
      </c>
      <c r="DO54" s="408" t="str">
        <f t="shared" si="29"/>
        <v>West Somerset</v>
      </c>
      <c r="DR54" s="409" t="s">
        <v>305</v>
      </c>
      <c r="DS54" s="408" t="str">
        <f>VLOOKUP(DR54,'Rural 80'!$A$11:$BS$488,68,FALSE)</f>
        <v>9999</v>
      </c>
      <c r="DT54" s="408" t="str">
        <f t="array" ref="DT54">INDEX(DS$1:DS$55,MATCH(SMALL(COUNTIF(DS$1:DS$55,"&lt;"&amp;DS$1:DS$55),ROW(DS54:DT54)),COUNTIF(DS$1:DS$55,"&lt;"&amp;DS$1:DS$55),0))</f>
        <v>9999</v>
      </c>
      <c r="DU54" s="408" t="str">
        <f t="array" ref="DU54">INDEX(DR$1:DR$55,SMALL(IF(DS$1:DS$55=DT54,ROW(DS$1:DS$55)),COUNTIF(DT$1:DT54,DT54)),1)</f>
        <v>West Somerset</v>
      </c>
      <c r="DV54" s="408" t="str">
        <f t="shared" si="30"/>
        <v>no data</v>
      </c>
      <c r="DW54" s="408" t="str">
        <f t="shared" si="31"/>
        <v>West Somerset</v>
      </c>
    </row>
    <row r="55" spans="2:127" x14ac:dyDescent="0.25">
      <c r="B55" s="409" t="s">
        <v>317</v>
      </c>
      <c r="C55" s="408">
        <f>VLOOKUP(B55,'Rural 80'!$A$11:$BS$488,8,FALSE)</f>
        <v>48</v>
      </c>
      <c r="D55" s="408">
        <f t="array" ref="D55">INDEX(C$1:C$55,MATCH(SMALL(COUNTIF(C$1:C$55,"&lt;"&amp;C$1:C$55),ROW(C55:D55)),COUNTIF(C$1:C$55,"&lt;"&amp;C$1:C$55),0))</f>
        <v>55</v>
      </c>
      <c r="E55" s="408" t="str">
        <f t="array" ref="E55">INDEX(B$1:B$55,SMALL(IF(C$1:C$55=D55,ROW(C$1:C$55)),COUNTIF(D$1:D55,D55)),1)</f>
        <v>East Cambridgeshire</v>
      </c>
      <c r="F55" s="408">
        <f t="shared" si="0"/>
        <v>55</v>
      </c>
      <c r="G55" s="408" t="str">
        <f t="shared" si="1"/>
        <v>East Cambridgeshire</v>
      </c>
      <c r="J55" s="409" t="s">
        <v>317</v>
      </c>
      <c r="K55" s="408">
        <f>VLOOKUP(J55,'Rural 80'!$A$11:$BS$488,12,FALSE)</f>
        <v>46</v>
      </c>
      <c r="L55" s="408">
        <f t="array" ref="L55">INDEX(K$1:K$55,MATCH(SMALL(COUNTIF(K$1:K$55,"&lt;"&amp;K$1:K$55),ROW(K55:L55)),COUNTIF(K$1:K$55,"&lt;"&amp;K$1:K$55),0))</f>
        <v>55</v>
      </c>
      <c r="M55" s="408" t="str">
        <f t="array" ref="M55">INDEX(J$1:J$55,SMALL(IF(K$1:K$55=L55,ROW(K$1:K$55)),COUNTIF(L$1:L55,L55)),1)</f>
        <v>East Cambridgeshire</v>
      </c>
      <c r="N55" s="408">
        <f t="shared" si="2"/>
        <v>55</v>
      </c>
      <c r="O55" s="408" t="str">
        <f t="shared" si="3"/>
        <v>East Cambridgeshire</v>
      </c>
      <c r="R55" s="409" t="s">
        <v>317</v>
      </c>
      <c r="S55" s="408">
        <f>VLOOKUP(R55,'Rural 80'!$A$11:$BS$488,16,FALSE)</f>
        <v>39</v>
      </c>
      <c r="T55" s="408">
        <f t="array" ref="T55">INDEX(S$1:S$55,MATCH(SMALL(COUNTIF(S$1:S$55,"&lt;"&amp;S$1:S$55),ROW(S55:T55)),COUNTIF(S$1:S$55,"&lt;"&amp;S$1:S$55),0))</f>
        <v>55</v>
      </c>
      <c r="U55" s="408" t="str">
        <f t="array" ref="U55">INDEX(R$1:R$55,SMALL(IF(S$1:S$55=T55,ROW(S$1:S$55)),COUNTIF(T$1:T55,T55)),1)</f>
        <v>East Cambridgeshire</v>
      </c>
      <c r="V55" s="408">
        <f t="shared" si="4"/>
        <v>55</v>
      </c>
      <c r="W55" s="408" t="str">
        <f t="shared" si="5"/>
        <v>East Cambridgeshire</v>
      </c>
      <c r="Z55" s="409" t="s">
        <v>317</v>
      </c>
      <c r="AA55" s="408">
        <f>VLOOKUP(Z55,'Rural 80'!$A$11:$BS$488,20,FALSE)</f>
        <v>44</v>
      </c>
      <c r="AB55" s="408">
        <f t="array" ref="AB55">INDEX(AA$1:AA$55,MATCH(SMALL(COUNTIF(AA$1:AA$55,"&lt;"&amp;AA$1:AA$55),ROW(AA55:AB55)),COUNTIF(AA$1:AA$55,"&lt;"&amp;AA$1:AA$55),0))</f>
        <v>55</v>
      </c>
      <c r="AC55" s="408" t="str">
        <f t="array" ref="AC55">INDEX(Z$1:Z$55,SMALL(IF(AA$1:AA$55=AB55,ROW(AA$1:AA$55)),COUNTIF(AB$1:AB55,AB55)),1)</f>
        <v>South Holland</v>
      </c>
      <c r="AD55" s="408">
        <f t="shared" si="6"/>
        <v>55</v>
      </c>
      <c r="AE55" s="408" t="str">
        <f t="shared" si="7"/>
        <v>South Holland</v>
      </c>
      <c r="AH55" s="409" t="s">
        <v>317</v>
      </c>
      <c r="AI55" s="408">
        <f>VLOOKUP(AH55,'Rural 80'!$A$11:$BS$488,24,FALSE)</f>
        <v>50</v>
      </c>
      <c r="AJ55" s="408">
        <f t="array" ref="AJ55">INDEX(AI$1:AI$55,MATCH(SMALL(COUNTIF(AI$1:AI$55,"&lt;"&amp;AI$1:AI$55),ROW(AI55:AJ55)),COUNTIF(AI$1:AI$55,"&lt;"&amp;AI$1:AI$55),0))</f>
        <v>55</v>
      </c>
      <c r="AK55" s="408" t="str">
        <f t="array" ref="AK55">INDEX(AH$1:AH$55,SMALL(IF(AI$1:AI$55=AJ55,ROW(AI$1:AI$55)),COUNTIF(AJ$1:AJ55,AJ55)),1)</f>
        <v>East Cambridgeshire</v>
      </c>
      <c r="AL55" s="408">
        <f t="shared" si="8"/>
        <v>55</v>
      </c>
      <c r="AM55" s="408" t="str">
        <f t="shared" si="9"/>
        <v>East Cambridgeshire</v>
      </c>
      <c r="AP55" s="409" t="s">
        <v>317</v>
      </c>
      <c r="AQ55" s="408">
        <f>VLOOKUP(AP55,'Rural 80'!$A$11:$BS$488,28,FALSE)</f>
        <v>48</v>
      </c>
      <c r="AR55" s="408">
        <f t="array" ref="AR55">INDEX(AQ$1:AQ$55,MATCH(SMALL(COUNTIF(AQ$1:AQ$55,"&lt;"&amp;AQ$1:AQ$55),ROW(AQ55:AR55)),COUNTIF(AQ$1:AQ$55,"&lt;"&amp;AQ$1:AQ$55),0))</f>
        <v>55</v>
      </c>
      <c r="AS55" s="408" t="str">
        <f t="array" ref="AS55">INDEX(AP$1:AP$55,SMALL(IF(AQ$1:AQ$55=AR55,ROW(AQ$1:AQ$55)),COUNTIF(AR$1:AR55,AR55)),1)</f>
        <v>East Cambridgeshire</v>
      </c>
      <c r="AT55" s="408">
        <f t="shared" si="10"/>
        <v>55</v>
      </c>
      <c r="AU55" s="408" t="str">
        <f t="shared" si="11"/>
        <v>East Cambridgeshire</v>
      </c>
      <c r="AX55" s="409" t="s">
        <v>317</v>
      </c>
      <c r="AY55" s="408">
        <f>VLOOKUP(AX55,'Rural 80'!$A$11:$BS$488,32,FALSE)</f>
        <v>41</v>
      </c>
      <c r="AZ55" s="408">
        <f t="array" ref="AZ55">INDEX(AY$1:AY$55,MATCH(SMALL(COUNTIF(AY$1:AY$55,"&lt;"&amp;AY$1:AY$55),ROW(AY55:AZ55)),COUNTIF(AY$1:AY$55,"&lt;"&amp;AY$1:AY$55),0))</f>
        <v>55</v>
      </c>
      <c r="BA55" s="408" t="str">
        <f t="array" ref="BA55">INDEX(AX$1:AX$55,SMALL(IF(AY$1:AY$55=AZ55,ROW(AY$1:AY$55)),COUNTIF(AZ$1:AZ55,AZ55)),1)</f>
        <v>East Cambridgeshire</v>
      </c>
      <c r="BB55" s="408">
        <f t="shared" si="12"/>
        <v>55</v>
      </c>
      <c r="BC55" s="408" t="str">
        <f t="shared" si="13"/>
        <v>East Cambridgeshire</v>
      </c>
      <c r="BF55" s="409" t="s">
        <v>317</v>
      </c>
      <c r="BG55" s="408">
        <f>VLOOKUP(BF55,'Rural 80'!$A$11:$BS$488,36,FALSE)</f>
        <v>44</v>
      </c>
      <c r="BH55" s="408">
        <f t="array" ref="BH55">INDEX(BG$1:BG$55,MATCH(SMALL(COUNTIF(BG$1:BG$55,"&lt;"&amp;BG$1:BG$55),ROW(BG55:BH55)),COUNTIF(BG$1:BG$55,"&lt;"&amp;BG$1:BG$55),0))</f>
        <v>55</v>
      </c>
      <c r="BI55" s="408" t="str">
        <f t="array" ref="BI55">INDEX(BF$1:BF$55,SMALL(IF(BG$1:BG$55=BH55,ROW(BG$1:BG$55)),COUNTIF(BH$1:BH55,BH55)),1)</f>
        <v>Fenland</v>
      </c>
      <c r="BJ55" s="408">
        <f t="shared" si="14"/>
        <v>55</v>
      </c>
      <c r="BK55" s="408" t="str">
        <f t="shared" si="15"/>
        <v>Fenland</v>
      </c>
      <c r="BN55" s="409" t="s">
        <v>317</v>
      </c>
      <c r="BO55" s="408">
        <f>VLOOKUP(BN55,'Rural 80'!$A$11:$BS$488,40,FALSE)</f>
        <v>37</v>
      </c>
      <c r="BP55" s="408">
        <f t="array" ref="BP55">INDEX(BO$1:BO$55,MATCH(SMALL(COUNTIF(BO$1:BO$55,"&lt;"&amp;BO$1:BO$55),ROW(BO55:BP55)),COUNTIF(BO$1:BO$55,"&lt;"&amp;BO$1:BO$55),0))</f>
        <v>55</v>
      </c>
      <c r="BQ55" s="408" t="str">
        <f t="array" ref="BQ55">INDEX(BN$1:BN$55,SMALL(IF(BO$1:BO$55=BP55,ROW(BO$1:BO$55)),COUNTIF(BP$1:BP55,BP55)),1)</f>
        <v>Stratford-on-Avon</v>
      </c>
      <c r="BR55" s="408">
        <f t="shared" si="16"/>
        <v>55</v>
      </c>
      <c r="BS55" s="408" t="str">
        <f t="shared" si="17"/>
        <v>Stratford-on-Avon</v>
      </c>
      <c r="BV55" s="409" t="s">
        <v>317</v>
      </c>
      <c r="BW55" s="408">
        <f>VLOOKUP(BV55,'Rural 80'!$A$11:$BS$488,44,FALSE)</f>
        <v>37</v>
      </c>
      <c r="BX55" s="408">
        <f t="array" ref="BX55">INDEX(BW$1:BW$55,MATCH(SMALL(COUNTIF(BW$1:BW$55,"&lt;"&amp;BW$1:BW$55),ROW(BW55:BX55)),COUNTIF(BW$1:BW$55,"&lt;"&amp;BW$1:BW$55),0))</f>
        <v>55</v>
      </c>
      <c r="BY55" s="408" t="str">
        <f t="array" ref="BY55">INDEX(BV$1:BV$55,SMALL(IF(BW$1:BW$55=BX55,ROW(BW$1:BW$55)),COUNTIF(BX$1:BX55,BX55)),1)</f>
        <v>Stratford-on-Avon</v>
      </c>
      <c r="BZ55" s="408">
        <f t="shared" si="18"/>
        <v>55</v>
      </c>
      <c r="CA55" s="408" t="str">
        <f t="shared" si="19"/>
        <v>Stratford-on-Avon</v>
      </c>
      <c r="CD55" s="409" t="s">
        <v>317</v>
      </c>
      <c r="CE55" s="408">
        <f>VLOOKUP(CD55,'Rural 80'!$A$11:$BS$488,48,FALSE)</f>
        <v>38</v>
      </c>
      <c r="CF55" s="408">
        <f t="array" ref="CF55">INDEX(CE$1:CE$55,MATCH(SMALL(COUNTIF(CE$1:CE$55,"&lt;"&amp;CE$1:CE$55),ROW(CE55:CF55)),COUNTIF(CE$1:CE$55,"&lt;"&amp;CE$1:CE$55),0))</f>
        <v>55</v>
      </c>
      <c r="CG55" s="408" t="str">
        <f t="array" ref="CG55">INDEX(CD$1:CD$55,SMALL(IF(CE$1:CE$55=CF55,ROW(CE$1:CE$55)),COUNTIF(CF$1:CF55,CF55)),1)</f>
        <v>Stratford-on-Avon</v>
      </c>
      <c r="CH55" s="408">
        <f t="shared" si="20"/>
        <v>55</v>
      </c>
      <c r="CI55" s="408" t="str">
        <f t="shared" si="21"/>
        <v>Stratford-on-Avon</v>
      </c>
      <c r="CL55" s="409" t="s">
        <v>317</v>
      </c>
      <c r="CM55" s="408">
        <f>VLOOKUP(CL55,'Rural 80'!$A$11:$BS$488,52,FALSE)</f>
        <v>43</v>
      </c>
      <c r="CN55" s="408">
        <f t="array" ref="CN55">INDEX(CM$1:CM$55,MATCH(SMALL(COUNTIF(CM$1:CM$55,"&lt;"&amp;CM$1:CM$55),ROW(CM55:CN55)),COUNTIF(CM$1:CM$55,"&lt;"&amp;CM$1:CM$55),0))</f>
        <v>55</v>
      </c>
      <c r="CO55" s="408" t="str">
        <f t="array" ref="CO55">INDEX(CL$1:CL$55,SMALL(IF(CM$1:CM$55=CN55,ROW(CM$1:CM$55)),COUNTIF(CN$1:CN55,CN55)),1)</f>
        <v>Stratford-on-Avon</v>
      </c>
      <c r="CP55" s="408">
        <f t="shared" si="22"/>
        <v>55</v>
      </c>
      <c r="CQ55" s="408" t="str">
        <f t="shared" si="23"/>
        <v>Stratford-on-Avon</v>
      </c>
      <c r="CT55" s="409" t="s">
        <v>317</v>
      </c>
      <c r="CU55" s="408" t="str">
        <f>VLOOKUP(CT55,'Rural 80'!$A$11:$BS$488,56,FALSE)</f>
        <v>9999</v>
      </c>
      <c r="CV55" s="408" t="str">
        <f t="array" ref="CV55">INDEX(CU$1:CU$55,MATCH(SMALL(COUNTIF(CU$1:CU$55,"&lt;"&amp;CU$1:CU$55),ROW(CU55:CV55)),COUNTIF(CU$1:CU$55,"&lt;"&amp;CU$1:CU$55),0))</f>
        <v>9999</v>
      </c>
      <c r="CW55" s="408" t="str">
        <f t="array" ref="CW55">INDEX(CT$1:CT$55,SMALL(IF(CU$1:CU$55=CV55,ROW(CU$1:CU$55)),COUNTIF(CV$1:CV55,CV55)),1)</f>
        <v>Wychavon</v>
      </c>
      <c r="CX55" s="408" t="str">
        <f t="shared" si="24"/>
        <v>no data</v>
      </c>
      <c r="CY55" s="408" t="str">
        <f t="shared" si="25"/>
        <v>Wychavon</v>
      </c>
      <c r="DB55" s="409" t="s">
        <v>317</v>
      </c>
      <c r="DC55" s="408" t="str">
        <f>VLOOKUP(DB55,'Rural 80'!$A$11:$BS$488,60,FALSE)</f>
        <v>9999</v>
      </c>
      <c r="DD55" s="408" t="str">
        <f t="array" ref="DD55">INDEX(DC$1:DC$55,MATCH(SMALL(COUNTIF(DC$1:DC$55,"&lt;"&amp;DC$1:DC$55),ROW(DC55:DD55)),COUNTIF(DC$1:DC$55,"&lt;"&amp;DC$1:DC$55),0))</f>
        <v>9999</v>
      </c>
      <c r="DE55" s="408" t="str">
        <f t="array" ref="DE55">INDEX(DB$1:DB$55,SMALL(IF(DC$1:DC$55=DD55,ROW(DC$1:DC$55)),COUNTIF(DD$1:DD55,DD55)),1)</f>
        <v>Wychavon</v>
      </c>
      <c r="DF55" s="408" t="str">
        <f t="shared" si="26"/>
        <v>no data</v>
      </c>
      <c r="DG55" s="408" t="str">
        <f t="shared" si="27"/>
        <v>Wychavon</v>
      </c>
      <c r="DJ55" s="409" t="s">
        <v>317</v>
      </c>
      <c r="DK55" s="408" t="str">
        <f>VLOOKUP(DJ55,'Rural 80'!$A$11:$BS$488,64,FALSE)</f>
        <v>9999</v>
      </c>
      <c r="DL55" s="408" t="str">
        <f t="array" ref="DL55">INDEX(DK$1:DK$55,MATCH(SMALL(COUNTIF(DK$1:DK$55,"&lt;"&amp;DK$1:DK$55),ROW(DK55:DL55)),COUNTIF(DK$1:DK$55,"&lt;"&amp;DK$1:DK$55),0))</f>
        <v>9999</v>
      </c>
      <c r="DM55" s="408" t="str">
        <f t="array" ref="DM55">INDEX(DJ$1:DJ$55,SMALL(IF(DK$1:DK$55=DL55,ROW(DK$1:DK$55)),COUNTIF(DL$1:DL55,DL55)),1)</f>
        <v>Wychavon</v>
      </c>
      <c r="DN55" s="408" t="str">
        <f t="shared" si="28"/>
        <v>no data</v>
      </c>
      <c r="DO55" s="408" t="str">
        <f t="shared" si="29"/>
        <v>Wychavon</v>
      </c>
      <c r="DR55" s="409" t="s">
        <v>317</v>
      </c>
      <c r="DS55" s="408" t="str">
        <f>VLOOKUP(DR55,'Rural 80'!$A$11:$BS$488,68,FALSE)</f>
        <v>9999</v>
      </c>
      <c r="DT55" s="408" t="str">
        <f t="array" ref="DT55">INDEX(DS$1:DS$55,MATCH(SMALL(COUNTIF(DS$1:DS$55,"&lt;"&amp;DS$1:DS$55),ROW(DS55:DT55)),COUNTIF(DS$1:DS$55,"&lt;"&amp;DS$1:DS$55),0))</f>
        <v>9999</v>
      </c>
      <c r="DU55" s="408" t="str">
        <f t="array" ref="DU55">INDEX(DR$1:DR$55,SMALL(IF(DS$1:DS$55=DT55,ROW(DS$1:DS$55)),COUNTIF(DT$1:DT55,DT55)),1)</f>
        <v>Wychavon</v>
      </c>
      <c r="DV55" s="408" t="str">
        <f t="shared" si="30"/>
        <v>no data</v>
      </c>
      <c r="DW55" s="408" t="str">
        <f t="shared" si="31"/>
        <v>Wychavon</v>
      </c>
    </row>
    <row r="56" spans="2:127" x14ac:dyDescent="0.25">
      <c r="B56" s="409"/>
      <c r="J56" s="409"/>
      <c r="R56" s="409"/>
      <c r="Z56" s="409"/>
      <c r="AH56" s="409"/>
      <c r="AP56" s="409"/>
      <c r="AX56" s="409"/>
      <c r="BF56" s="409"/>
      <c r="BN56" s="409"/>
      <c r="BV56" s="409"/>
      <c r="CD56" s="409"/>
      <c r="CL56" s="409"/>
      <c r="CT56" s="409"/>
      <c r="DB56" s="409"/>
      <c r="DJ56" s="409"/>
      <c r="DR56" s="409"/>
    </row>
    <row r="57" spans="2:127" x14ac:dyDescent="0.25">
      <c r="B57" s="409"/>
      <c r="J57" s="409"/>
      <c r="R57" s="409"/>
      <c r="Z57" s="409"/>
      <c r="AH57" s="409"/>
      <c r="AP57" s="409"/>
      <c r="AX57" s="409"/>
      <c r="BF57" s="409"/>
      <c r="BN57" s="409"/>
      <c r="BV57" s="409"/>
      <c r="CD57" s="409"/>
      <c r="CL57" s="409"/>
      <c r="CT57" s="409"/>
      <c r="DB57" s="409"/>
      <c r="DJ57" s="409"/>
      <c r="DR57" s="409"/>
    </row>
    <row r="58" spans="2:127" x14ac:dyDescent="0.25">
      <c r="B58" s="409"/>
      <c r="J58" s="409"/>
      <c r="R58" s="409"/>
      <c r="Z58" s="409"/>
      <c r="AH58" s="409"/>
      <c r="AP58" s="409"/>
      <c r="AX58" s="409"/>
      <c r="BF58" s="409"/>
      <c r="BN58" s="409"/>
      <c r="BV58" s="409"/>
      <c r="CD58" s="409"/>
      <c r="CL58" s="409"/>
      <c r="CT58" s="409"/>
      <c r="DB58" s="409"/>
      <c r="DJ58" s="409"/>
      <c r="DR58" s="409"/>
    </row>
    <row r="59" spans="2:127" x14ac:dyDescent="0.25">
      <c r="B59" s="409"/>
      <c r="J59" s="409"/>
      <c r="R59" s="409"/>
      <c r="Z59" s="409"/>
      <c r="AH59" s="409"/>
      <c r="AP59" s="409"/>
      <c r="AX59" s="409"/>
      <c r="BF59" s="409"/>
      <c r="BN59" s="409"/>
      <c r="BV59" s="409"/>
      <c r="CD59" s="409"/>
      <c r="CL59" s="409"/>
      <c r="CT59" s="409"/>
      <c r="DB59" s="409"/>
      <c r="DJ59" s="409"/>
      <c r="DR59" s="409"/>
    </row>
    <row r="60" spans="2:127" x14ac:dyDescent="0.25">
      <c r="B60" s="409"/>
      <c r="J60" s="409"/>
      <c r="R60" s="409"/>
      <c r="Z60" s="409"/>
      <c r="AH60" s="409"/>
      <c r="AP60" s="409"/>
      <c r="AX60" s="409"/>
      <c r="BF60" s="409"/>
      <c r="BN60" s="409"/>
      <c r="BV60" s="409"/>
      <c r="CD60" s="409"/>
      <c r="CL60" s="409"/>
      <c r="CT60" s="409"/>
      <c r="DB60" s="409"/>
      <c r="DJ60" s="409"/>
      <c r="DR60" s="409"/>
    </row>
    <row r="61" spans="2:127" x14ac:dyDescent="0.25">
      <c r="B61" s="409"/>
      <c r="J61" s="409"/>
      <c r="R61" s="409"/>
      <c r="Z61" s="409"/>
      <c r="AH61" s="409"/>
      <c r="AP61" s="409"/>
      <c r="AX61" s="409"/>
      <c r="BF61" s="409"/>
      <c r="BN61" s="409"/>
      <c r="BV61" s="409"/>
      <c r="CD61" s="409"/>
      <c r="CL61" s="409"/>
      <c r="CT61" s="409"/>
      <c r="DB61" s="409"/>
      <c r="DJ61" s="409"/>
      <c r="DR61" s="409"/>
    </row>
    <row r="62" spans="2:127" x14ac:dyDescent="0.25">
      <c r="B62" s="409"/>
      <c r="J62" s="409"/>
      <c r="R62" s="409"/>
      <c r="Z62" s="409"/>
      <c r="AH62" s="409"/>
      <c r="AP62" s="409"/>
      <c r="AX62" s="409"/>
      <c r="BF62" s="409"/>
      <c r="BN62" s="409"/>
      <c r="BV62" s="409"/>
      <c r="CD62" s="409"/>
      <c r="CL62" s="409"/>
      <c r="CT62" s="409"/>
      <c r="DB62" s="409"/>
      <c r="DJ62" s="409"/>
      <c r="DR62" s="409"/>
    </row>
    <row r="63" spans="2:127" x14ac:dyDescent="0.25">
      <c r="B63" s="409"/>
      <c r="J63" s="409"/>
      <c r="R63" s="409"/>
      <c r="Z63" s="409"/>
      <c r="AH63" s="409"/>
      <c r="AP63" s="409"/>
      <c r="AX63" s="409"/>
      <c r="BF63" s="409"/>
      <c r="BN63" s="409"/>
      <c r="BV63" s="409"/>
      <c r="CD63" s="409"/>
      <c r="CL63" s="409"/>
      <c r="CT63" s="409"/>
      <c r="DB63" s="409"/>
      <c r="DJ63" s="409"/>
      <c r="DR63" s="409"/>
    </row>
    <row r="64" spans="2:127" x14ac:dyDescent="0.25">
      <c r="B64" s="409"/>
      <c r="J64" s="409"/>
      <c r="R64" s="409"/>
      <c r="Z64" s="409"/>
      <c r="AH64" s="409"/>
      <c r="AP64" s="409"/>
      <c r="AX64" s="409"/>
      <c r="BF64" s="409"/>
      <c r="BN64" s="409"/>
      <c r="BV64" s="409"/>
      <c r="CD64" s="409"/>
      <c r="CL64" s="409"/>
      <c r="CT64" s="409"/>
      <c r="DB64" s="409"/>
      <c r="DJ64" s="409"/>
      <c r="DR64" s="409"/>
    </row>
    <row r="65" spans="2:122" x14ac:dyDescent="0.25">
      <c r="B65" s="409"/>
      <c r="J65" s="409"/>
      <c r="R65" s="409"/>
      <c r="Z65" s="409"/>
      <c r="AH65" s="409"/>
      <c r="AP65" s="409"/>
      <c r="AX65" s="409"/>
      <c r="BF65" s="409"/>
      <c r="BN65" s="409"/>
      <c r="BV65" s="409"/>
      <c r="CD65" s="409"/>
      <c r="CL65" s="409"/>
      <c r="CT65" s="409"/>
      <c r="DB65" s="409"/>
      <c r="DJ65" s="409"/>
      <c r="DR65" s="409"/>
    </row>
    <row r="66" spans="2:122" x14ac:dyDescent="0.25">
      <c r="B66" s="409"/>
      <c r="J66" s="409"/>
      <c r="R66" s="409"/>
      <c r="Z66" s="409"/>
      <c r="AH66" s="409"/>
      <c r="AP66" s="409"/>
      <c r="AX66" s="409"/>
      <c r="BF66" s="409"/>
      <c r="BN66" s="409"/>
      <c r="BV66" s="409"/>
      <c r="CD66" s="409"/>
      <c r="CL66" s="409"/>
      <c r="CT66" s="409"/>
      <c r="DB66" s="409"/>
      <c r="DJ66" s="409"/>
      <c r="DR66" s="409"/>
    </row>
    <row r="67" spans="2:122" x14ac:dyDescent="0.25">
      <c r="B67" s="409"/>
      <c r="J67" s="409"/>
      <c r="R67" s="409"/>
      <c r="Z67" s="409"/>
      <c r="AH67" s="409"/>
      <c r="AP67" s="409"/>
      <c r="AX67" s="409"/>
      <c r="BF67" s="409"/>
      <c r="BN67" s="409"/>
      <c r="BV67" s="409"/>
      <c r="CD67" s="409"/>
      <c r="CL67" s="409"/>
      <c r="CT67" s="409"/>
      <c r="DB67" s="409"/>
      <c r="DJ67" s="409"/>
      <c r="DR67" s="409"/>
    </row>
    <row r="68" spans="2:122" x14ac:dyDescent="0.25">
      <c r="B68" s="409"/>
      <c r="J68" s="409"/>
      <c r="R68" s="409"/>
      <c r="Z68" s="409"/>
      <c r="AH68" s="409"/>
      <c r="AP68" s="409"/>
      <c r="AX68" s="409"/>
      <c r="BF68" s="409"/>
      <c r="BN68" s="409"/>
      <c r="BV68" s="409"/>
      <c r="CD68" s="409"/>
      <c r="CL68" s="409"/>
      <c r="CT68" s="409"/>
      <c r="DB68" s="409"/>
      <c r="DJ68" s="409"/>
      <c r="DR68" s="409"/>
    </row>
    <row r="69" spans="2:122" x14ac:dyDescent="0.25">
      <c r="B69" s="409"/>
      <c r="J69" s="409"/>
      <c r="R69" s="409"/>
      <c r="Z69" s="409"/>
      <c r="AH69" s="409"/>
      <c r="AP69" s="409"/>
      <c r="AX69" s="409"/>
      <c r="BF69" s="409"/>
      <c r="BN69" s="409"/>
      <c r="BV69" s="409"/>
      <c r="CD69" s="409"/>
      <c r="CL69" s="409"/>
      <c r="CT69" s="409"/>
      <c r="DB69" s="409"/>
      <c r="DJ69" s="409"/>
      <c r="DR69" s="409"/>
    </row>
    <row r="70" spans="2:122" x14ac:dyDescent="0.25">
      <c r="B70" s="409"/>
      <c r="J70" s="409"/>
      <c r="R70" s="409"/>
      <c r="Z70" s="409"/>
      <c r="AH70" s="409"/>
      <c r="AP70" s="409"/>
      <c r="AX70" s="409"/>
      <c r="BF70" s="409"/>
      <c r="BN70" s="409"/>
      <c r="BV70" s="409"/>
      <c r="CD70" s="409"/>
      <c r="CL70" s="409"/>
      <c r="CT70" s="409"/>
      <c r="DB70" s="409"/>
      <c r="DJ70" s="409"/>
      <c r="DR70" s="409"/>
    </row>
    <row r="71" spans="2:122" x14ac:dyDescent="0.25">
      <c r="B71" s="409"/>
      <c r="J71" s="409"/>
      <c r="R71" s="409"/>
      <c r="Z71" s="409"/>
      <c r="AH71" s="409"/>
      <c r="AP71" s="409"/>
      <c r="AX71" s="409"/>
      <c r="BF71" s="409"/>
      <c r="BN71" s="409"/>
      <c r="BV71" s="409"/>
      <c r="CD71" s="409"/>
      <c r="CL71" s="409"/>
      <c r="CT71" s="409"/>
      <c r="DB71" s="409"/>
      <c r="DJ71" s="409"/>
      <c r="DR71" s="409"/>
    </row>
    <row r="72" spans="2:122" x14ac:dyDescent="0.25">
      <c r="B72" s="409"/>
      <c r="J72" s="409"/>
      <c r="R72" s="409"/>
      <c r="Z72" s="409"/>
      <c r="AH72" s="409"/>
      <c r="AP72" s="409"/>
      <c r="AX72" s="409"/>
      <c r="BF72" s="409"/>
      <c r="BN72" s="409"/>
      <c r="BV72" s="409"/>
      <c r="CD72" s="409"/>
      <c r="CL72" s="409"/>
      <c r="CT72" s="409"/>
      <c r="DB72" s="409"/>
      <c r="DJ72" s="409"/>
      <c r="DR72" s="409"/>
    </row>
    <row r="73" spans="2:122" x14ac:dyDescent="0.25">
      <c r="B73" s="409"/>
      <c r="J73" s="409"/>
      <c r="R73" s="409"/>
      <c r="Z73" s="409"/>
      <c r="AH73" s="409"/>
      <c r="AP73" s="409"/>
      <c r="AX73" s="409"/>
      <c r="BF73" s="409"/>
      <c r="BN73" s="409"/>
      <c r="BV73" s="409"/>
      <c r="CD73" s="409"/>
      <c r="CL73" s="409"/>
      <c r="CT73" s="409"/>
      <c r="DB73" s="409"/>
      <c r="DJ73" s="409"/>
      <c r="DR73" s="409"/>
    </row>
    <row r="74" spans="2:122" x14ac:dyDescent="0.25">
      <c r="B74" s="409"/>
      <c r="J74" s="409"/>
      <c r="R74" s="409"/>
      <c r="Z74" s="409"/>
      <c r="AH74" s="409"/>
      <c r="AP74" s="409"/>
      <c r="AX74" s="409"/>
      <c r="BF74" s="409"/>
      <c r="BN74" s="409"/>
      <c r="BV74" s="409"/>
      <c r="CD74" s="409"/>
      <c r="CL74" s="409"/>
      <c r="CT74" s="409"/>
      <c r="DB74" s="409"/>
      <c r="DJ74" s="409"/>
      <c r="DR74" s="409"/>
    </row>
    <row r="75" spans="2:122" x14ac:dyDescent="0.25">
      <c r="B75" s="409"/>
      <c r="J75" s="409"/>
      <c r="R75" s="409"/>
      <c r="Z75" s="409"/>
      <c r="AH75" s="409"/>
      <c r="AP75" s="409"/>
      <c r="AX75" s="409"/>
      <c r="BF75" s="409"/>
      <c r="BN75" s="409"/>
      <c r="BV75" s="409"/>
      <c r="CD75" s="409"/>
      <c r="CL75" s="409"/>
      <c r="CT75" s="409"/>
      <c r="DB75" s="409"/>
      <c r="DJ75" s="409"/>
      <c r="DR75" s="409"/>
    </row>
    <row r="76" spans="2:122" x14ac:dyDescent="0.25">
      <c r="B76" s="409"/>
      <c r="J76" s="409"/>
      <c r="R76" s="409"/>
      <c r="Z76" s="409"/>
      <c r="AH76" s="409"/>
      <c r="AP76" s="409"/>
      <c r="AX76" s="409"/>
      <c r="BF76" s="409"/>
      <c r="BN76" s="409"/>
      <c r="BV76" s="409"/>
      <c r="CD76" s="409"/>
      <c r="CL76" s="409"/>
      <c r="CT76" s="409"/>
      <c r="DB76" s="409"/>
      <c r="DJ76" s="409"/>
      <c r="DR76" s="409"/>
    </row>
    <row r="77" spans="2:122" x14ac:dyDescent="0.25">
      <c r="B77" s="409"/>
      <c r="J77" s="409"/>
      <c r="R77" s="409"/>
      <c r="Z77" s="409"/>
      <c r="AH77" s="409"/>
      <c r="AP77" s="409"/>
      <c r="AX77" s="409"/>
      <c r="BF77" s="409"/>
      <c r="BN77" s="409"/>
      <c r="BV77" s="409"/>
      <c r="CD77" s="409"/>
      <c r="CL77" s="409"/>
      <c r="CT77" s="409"/>
      <c r="DB77" s="409"/>
      <c r="DJ77" s="409"/>
      <c r="DR77" s="409"/>
    </row>
    <row r="78" spans="2:122" x14ac:dyDescent="0.25">
      <c r="B78" s="409"/>
      <c r="J78" s="409"/>
      <c r="R78" s="409"/>
      <c r="Z78" s="409"/>
      <c r="AH78" s="409"/>
      <c r="AP78" s="409"/>
      <c r="AX78" s="409"/>
      <c r="BF78" s="409"/>
      <c r="BN78" s="409"/>
      <c r="BV78" s="409"/>
      <c r="CD78" s="409"/>
      <c r="CL78" s="409"/>
      <c r="CT78" s="409"/>
      <c r="DB78" s="409"/>
      <c r="DJ78" s="409"/>
      <c r="DR78" s="409"/>
    </row>
    <row r="79" spans="2:122" x14ac:dyDescent="0.25">
      <c r="B79" s="409"/>
      <c r="J79" s="409"/>
      <c r="R79" s="409"/>
      <c r="Z79" s="409"/>
      <c r="AH79" s="409"/>
      <c r="AP79" s="409"/>
      <c r="AX79" s="409"/>
      <c r="BF79" s="409"/>
      <c r="BN79" s="409"/>
      <c r="BV79" s="409"/>
      <c r="CD79" s="409"/>
      <c r="CL79" s="409"/>
      <c r="CT79" s="409"/>
      <c r="DB79" s="409"/>
      <c r="DJ79" s="409"/>
      <c r="DR79" s="409"/>
    </row>
    <row r="80" spans="2:122" x14ac:dyDescent="0.25">
      <c r="B80" s="409"/>
      <c r="J80" s="409"/>
      <c r="R80" s="409"/>
      <c r="Z80" s="409"/>
      <c r="AH80" s="409"/>
      <c r="AP80" s="409"/>
      <c r="AX80" s="409"/>
      <c r="BF80" s="409"/>
      <c r="BN80" s="409"/>
      <c r="BV80" s="409"/>
      <c r="CD80" s="409"/>
      <c r="CL80" s="409"/>
      <c r="CT80" s="409"/>
      <c r="DB80" s="409"/>
      <c r="DJ80" s="409"/>
      <c r="DR80" s="409"/>
    </row>
    <row r="81" spans="2:122" x14ac:dyDescent="0.25">
      <c r="B81" s="409"/>
      <c r="J81" s="409"/>
      <c r="R81" s="409"/>
      <c r="Z81" s="409"/>
      <c r="AH81" s="409"/>
      <c r="AP81" s="409"/>
      <c r="AX81" s="409"/>
      <c r="BF81" s="409"/>
      <c r="BN81" s="409"/>
      <c r="BV81" s="409"/>
      <c r="CD81" s="409"/>
      <c r="CL81" s="409"/>
      <c r="CT81" s="409"/>
      <c r="DB81" s="409"/>
      <c r="DJ81" s="409"/>
      <c r="DR81" s="409"/>
    </row>
    <row r="82" spans="2:122" x14ac:dyDescent="0.25">
      <c r="B82" s="409"/>
      <c r="J82" s="409"/>
      <c r="R82" s="409"/>
      <c r="Z82" s="409"/>
      <c r="AH82" s="409"/>
      <c r="AP82" s="409"/>
      <c r="AX82" s="409"/>
      <c r="BF82" s="409"/>
      <c r="BN82" s="409"/>
      <c r="BV82" s="409"/>
      <c r="CD82" s="409"/>
      <c r="CL82" s="409"/>
      <c r="CT82" s="409"/>
      <c r="DB82" s="409"/>
      <c r="DJ82" s="409"/>
      <c r="DR82" s="409"/>
    </row>
    <row r="83" spans="2:122" x14ac:dyDescent="0.25">
      <c r="B83" s="409"/>
      <c r="J83" s="409"/>
      <c r="R83" s="409"/>
      <c r="Z83" s="409"/>
      <c r="AH83" s="409"/>
      <c r="AP83" s="409"/>
      <c r="AX83" s="409"/>
      <c r="BF83" s="409"/>
      <c r="BN83" s="409"/>
      <c r="BV83" s="409"/>
      <c r="CD83" s="409"/>
      <c r="CL83" s="409"/>
      <c r="CT83" s="409"/>
      <c r="DB83" s="409"/>
      <c r="DJ83" s="409"/>
      <c r="DR83" s="409"/>
    </row>
    <row r="84" spans="2:122" x14ac:dyDescent="0.25">
      <c r="B84" s="409"/>
      <c r="J84" s="409"/>
      <c r="R84" s="409"/>
      <c r="Z84" s="409"/>
      <c r="AH84" s="409"/>
      <c r="AP84" s="409"/>
      <c r="AX84" s="409"/>
      <c r="BF84" s="409"/>
      <c r="BN84" s="409"/>
      <c r="BV84" s="409"/>
      <c r="CD84" s="409"/>
      <c r="CL84" s="409"/>
      <c r="CT84" s="409"/>
      <c r="DB84" s="409"/>
      <c r="DJ84" s="409"/>
      <c r="DR84" s="409"/>
    </row>
    <row r="85" spans="2:122" x14ac:dyDescent="0.25">
      <c r="B85" s="409"/>
      <c r="J85" s="409"/>
      <c r="R85" s="409"/>
      <c r="Z85" s="409"/>
      <c r="AH85" s="409"/>
      <c r="AP85" s="409"/>
      <c r="AX85" s="409"/>
      <c r="BF85" s="409"/>
      <c r="BN85" s="409"/>
      <c r="BV85" s="409"/>
      <c r="CD85" s="409"/>
      <c r="CL85" s="409"/>
      <c r="CT85" s="409"/>
      <c r="DB85" s="409"/>
      <c r="DJ85" s="409"/>
      <c r="DR85" s="409"/>
    </row>
    <row r="86" spans="2:122" x14ac:dyDescent="0.25">
      <c r="B86" s="409"/>
      <c r="J86" s="409"/>
      <c r="R86" s="409"/>
      <c r="Z86" s="409"/>
      <c r="AH86" s="409"/>
      <c r="AP86" s="409"/>
      <c r="AX86" s="409"/>
      <c r="BF86" s="409"/>
      <c r="BN86" s="409"/>
      <c r="BV86" s="409"/>
      <c r="CD86" s="409"/>
      <c r="CL86" s="409"/>
      <c r="CT86" s="409"/>
      <c r="DB86" s="409"/>
      <c r="DJ86" s="409"/>
      <c r="DR86" s="409"/>
    </row>
    <row r="87" spans="2:122" x14ac:dyDescent="0.25">
      <c r="B87" s="409"/>
      <c r="J87" s="409"/>
      <c r="R87" s="409"/>
      <c r="Z87" s="409"/>
      <c r="AH87" s="409"/>
      <c r="AP87" s="409"/>
      <c r="AX87" s="409"/>
      <c r="BF87" s="409"/>
      <c r="BN87" s="409"/>
      <c r="BV87" s="409"/>
      <c r="CD87" s="409"/>
      <c r="CL87" s="409"/>
      <c r="CT87" s="409"/>
      <c r="DB87" s="409"/>
      <c r="DJ87" s="409"/>
      <c r="DR87" s="409"/>
    </row>
    <row r="88" spans="2:122" x14ac:dyDescent="0.25">
      <c r="B88" s="409"/>
      <c r="J88" s="409"/>
      <c r="R88" s="409"/>
      <c r="Z88" s="409"/>
      <c r="AH88" s="409"/>
      <c r="AP88" s="409"/>
      <c r="AX88" s="409"/>
      <c r="BF88" s="409"/>
      <c r="BN88" s="409"/>
      <c r="BV88" s="409"/>
      <c r="CD88" s="409"/>
      <c r="CL88" s="409"/>
      <c r="CT88" s="409"/>
      <c r="DB88" s="409"/>
      <c r="DJ88" s="409"/>
      <c r="DR88" s="409"/>
    </row>
    <row r="89" spans="2:122" x14ac:dyDescent="0.25">
      <c r="B89" s="409"/>
      <c r="J89" s="409"/>
      <c r="R89" s="409"/>
      <c r="Z89" s="409"/>
      <c r="AH89" s="409"/>
      <c r="AP89" s="409"/>
      <c r="AX89" s="409"/>
      <c r="BF89" s="409"/>
      <c r="BN89" s="409"/>
      <c r="BV89" s="409"/>
      <c r="CD89" s="409"/>
      <c r="CL89" s="409"/>
      <c r="CT89" s="409"/>
      <c r="DB89" s="409"/>
      <c r="DJ89" s="409"/>
      <c r="DR89" s="409"/>
    </row>
    <row r="90" spans="2:122" x14ac:dyDescent="0.25">
      <c r="B90" s="409"/>
      <c r="J90" s="409"/>
      <c r="R90" s="409"/>
      <c r="Z90" s="409"/>
      <c r="AH90" s="409"/>
      <c r="AP90" s="409"/>
      <c r="AX90" s="409"/>
      <c r="BF90" s="409"/>
      <c r="BN90" s="409"/>
      <c r="BV90" s="409"/>
      <c r="CD90" s="409"/>
      <c r="CL90" s="409"/>
      <c r="CT90" s="409"/>
      <c r="DB90" s="409"/>
      <c r="DJ90" s="409"/>
      <c r="DR90" s="409"/>
    </row>
    <row r="91" spans="2:122" x14ac:dyDescent="0.25">
      <c r="B91" s="409"/>
      <c r="J91" s="409"/>
      <c r="R91" s="409"/>
      <c r="Z91" s="409"/>
      <c r="AH91" s="409"/>
      <c r="AP91" s="409"/>
      <c r="AX91" s="409"/>
      <c r="BF91" s="409"/>
      <c r="BN91" s="409"/>
      <c r="BV91" s="409"/>
      <c r="CD91" s="409"/>
      <c r="CL91" s="409"/>
      <c r="CT91" s="409"/>
      <c r="DB91" s="409"/>
      <c r="DJ91" s="409"/>
      <c r="DR91" s="409"/>
    </row>
    <row r="92" spans="2:122" x14ac:dyDescent="0.25">
      <c r="B92" s="409"/>
      <c r="J92" s="409"/>
      <c r="R92" s="409"/>
      <c r="Z92" s="409"/>
      <c r="AH92" s="409"/>
      <c r="AP92" s="409"/>
      <c r="AX92" s="409"/>
      <c r="BF92" s="409"/>
      <c r="BN92" s="409"/>
      <c r="BV92" s="409"/>
      <c r="CD92" s="409"/>
      <c r="CL92" s="409"/>
      <c r="CT92" s="409"/>
      <c r="DB92" s="409"/>
      <c r="DJ92" s="409"/>
      <c r="DR92" s="409"/>
    </row>
    <row r="93" spans="2:122" x14ac:dyDescent="0.25">
      <c r="B93" s="409"/>
      <c r="J93" s="409"/>
      <c r="R93" s="409"/>
      <c r="Z93" s="409"/>
      <c r="AH93" s="409"/>
      <c r="AP93" s="409"/>
      <c r="AX93" s="409"/>
      <c r="BF93" s="409"/>
      <c r="BN93" s="409"/>
      <c r="BV93" s="409"/>
      <c r="CD93" s="409"/>
      <c r="CL93" s="409"/>
      <c r="CT93" s="409"/>
      <c r="DB93" s="409"/>
      <c r="DJ93" s="409"/>
      <c r="DR93" s="409"/>
    </row>
    <row r="94" spans="2:122" x14ac:dyDescent="0.25">
      <c r="B94" s="409"/>
      <c r="J94" s="409"/>
      <c r="R94" s="409"/>
      <c r="Z94" s="409"/>
      <c r="AH94" s="409"/>
      <c r="AP94" s="409"/>
      <c r="AX94" s="409"/>
      <c r="BF94" s="409"/>
      <c r="BN94" s="409"/>
      <c r="BV94" s="409"/>
      <c r="CD94" s="409"/>
      <c r="CL94" s="409"/>
      <c r="CT94" s="409"/>
      <c r="DB94" s="409"/>
      <c r="DJ94" s="409"/>
      <c r="DR94" s="409"/>
    </row>
    <row r="95" spans="2:122" x14ac:dyDescent="0.25">
      <c r="B95" s="409"/>
      <c r="J95" s="409"/>
      <c r="R95" s="409"/>
      <c r="Z95" s="409"/>
      <c r="AH95" s="409"/>
      <c r="AP95" s="409"/>
      <c r="AX95" s="409"/>
      <c r="BF95" s="409"/>
      <c r="BN95" s="409"/>
      <c r="BV95" s="409"/>
      <c r="CD95" s="409"/>
      <c r="CL95" s="409"/>
      <c r="CT95" s="409"/>
      <c r="DB95" s="409"/>
      <c r="DJ95" s="409"/>
      <c r="DR95" s="409"/>
    </row>
    <row r="96" spans="2:122" x14ac:dyDescent="0.25">
      <c r="B96" s="409"/>
      <c r="J96" s="409"/>
      <c r="R96" s="409"/>
      <c r="Z96" s="409"/>
      <c r="AH96" s="409"/>
      <c r="AP96" s="409"/>
      <c r="AX96" s="409"/>
      <c r="BF96" s="409"/>
      <c r="BN96" s="409"/>
      <c r="BV96" s="409"/>
      <c r="CD96" s="409"/>
      <c r="CL96" s="409"/>
      <c r="CT96" s="409"/>
      <c r="DB96" s="409"/>
      <c r="DJ96" s="409"/>
      <c r="DR96" s="409"/>
    </row>
    <row r="97" spans="2:122" x14ac:dyDescent="0.25">
      <c r="B97" s="409"/>
      <c r="J97" s="409"/>
      <c r="R97" s="409"/>
      <c r="Z97" s="409"/>
      <c r="AH97" s="409"/>
      <c r="AP97" s="409"/>
      <c r="AX97" s="409"/>
      <c r="BF97" s="409"/>
      <c r="BN97" s="409"/>
      <c r="BV97" s="409"/>
      <c r="CD97" s="409"/>
      <c r="CL97" s="409"/>
      <c r="CT97" s="409"/>
      <c r="DB97" s="409"/>
      <c r="DJ97" s="409"/>
      <c r="DR97" s="409"/>
    </row>
    <row r="98" spans="2:122" x14ac:dyDescent="0.25">
      <c r="B98" s="409"/>
      <c r="J98" s="409"/>
      <c r="R98" s="409"/>
      <c r="Z98" s="409"/>
      <c r="AH98" s="409"/>
      <c r="AP98" s="409"/>
      <c r="AX98" s="409"/>
      <c r="BF98" s="409"/>
      <c r="BN98" s="409"/>
      <c r="BV98" s="409"/>
      <c r="CD98" s="409"/>
      <c r="CL98" s="409"/>
      <c r="CT98" s="409"/>
      <c r="DB98" s="409"/>
      <c r="DJ98" s="409"/>
      <c r="DR98" s="409"/>
    </row>
    <row r="99" spans="2:122" x14ac:dyDescent="0.25">
      <c r="B99" s="409"/>
      <c r="J99" s="409"/>
      <c r="R99" s="409"/>
      <c r="Z99" s="409"/>
      <c r="AH99" s="409"/>
      <c r="AP99" s="409"/>
      <c r="AX99" s="409"/>
      <c r="BF99" s="409"/>
      <c r="BN99" s="409"/>
      <c r="BV99" s="409"/>
      <c r="CD99" s="409"/>
      <c r="CL99" s="409"/>
      <c r="CT99" s="409"/>
      <c r="DB99" s="409"/>
      <c r="DJ99" s="409"/>
      <c r="DR99" s="409"/>
    </row>
    <row r="100" spans="2:122" x14ac:dyDescent="0.25">
      <c r="B100" s="409"/>
      <c r="J100" s="409"/>
      <c r="R100" s="409"/>
      <c r="Z100" s="409"/>
      <c r="AH100" s="409"/>
      <c r="AP100" s="409"/>
      <c r="AX100" s="409"/>
      <c r="BF100" s="409"/>
      <c r="BN100" s="409"/>
      <c r="BV100" s="409"/>
      <c r="CD100" s="409"/>
      <c r="CL100" s="409"/>
      <c r="CT100" s="409"/>
      <c r="DB100" s="409"/>
      <c r="DJ100" s="409"/>
      <c r="DR100" s="409"/>
    </row>
    <row r="101" spans="2:122" x14ac:dyDescent="0.25">
      <c r="B101" s="409"/>
      <c r="J101" s="409"/>
      <c r="R101" s="409"/>
      <c r="Z101" s="409"/>
      <c r="AH101" s="409"/>
      <c r="AP101" s="409"/>
      <c r="AX101" s="409"/>
      <c r="BF101" s="409"/>
      <c r="BN101" s="409"/>
      <c r="BV101" s="409"/>
      <c r="CD101" s="409"/>
      <c r="CL101" s="409"/>
      <c r="CT101" s="409"/>
      <c r="DB101" s="409"/>
      <c r="DJ101" s="409"/>
      <c r="DR101" s="409"/>
    </row>
    <row r="102" spans="2:122" x14ac:dyDescent="0.25">
      <c r="B102" s="409"/>
      <c r="J102" s="409"/>
      <c r="R102" s="409"/>
      <c r="Z102" s="409"/>
      <c r="AH102" s="409"/>
      <c r="AP102" s="409"/>
      <c r="AX102" s="409"/>
      <c r="BF102" s="409"/>
      <c r="BN102" s="409"/>
      <c r="BV102" s="409"/>
      <c r="CD102" s="409"/>
      <c r="CL102" s="409"/>
      <c r="CT102" s="409"/>
      <c r="DB102" s="409"/>
      <c r="DJ102" s="409"/>
      <c r="DR102" s="409"/>
    </row>
    <row r="103" spans="2:122" x14ac:dyDescent="0.25">
      <c r="B103" s="409"/>
      <c r="J103" s="409"/>
      <c r="R103" s="409"/>
      <c r="Z103" s="409"/>
      <c r="AH103" s="409"/>
      <c r="AP103" s="409"/>
      <c r="AX103" s="409"/>
      <c r="BF103" s="409"/>
      <c r="BN103" s="409"/>
      <c r="BV103" s="409"/>
      <c r="CD103" s="409"/>
      <c r="CL103" s="409"/>
      <c r="CT103" s="409"/>
      <c r="DB103" s="409"/>
      <c r="DJ103" s="409"/>
      <c r="DR103" s="409"/>
    </row>
    <row r="104" spans="2:122" x14ac:dyDescent="0.25">
      <c r="B104" s="409"/>
      <c r="J104" s="409"/>
      <c r="R104" s="409"/>
      <c r="Z104" s="409"/>
      <c r="AH104" s="409"/>
      <c r="AP104" s="409"/>
      <c r="AX104" s="409"/>
      <c r="BF104" s="409"/>
      <c r="BN104" s="409"/>
      <c r="BV104" s="409"/>
      <c r="CD104" s="409"/>
      <c r="CL104" s="409"/>
      <c r="CT104" s="409"/>
      <c r="DB104" s="409"/>
      <c r="DJ104" s="409"/>
      <c r="DR104" s="409"/>
    </row>
    <row r="105" spans="2:122" x14ac:dyDescent="0.25">
      <c r="B105" s="409"/>
      <c r="J105" s="409"/>
      <c r="R105" s="409"/>
      <c r="Z105" s="409"/>
      <c r="AH105" s="409"/>
      <c r="AP105" s="409"/>
      <c r="AX105" s="409"/>
      <c r="BF105" s="409"/>
      <c r="BN105" s="409"/>
      <c r="BV105" s="409"/>
      <c r="CD105" s="409"/>
      <c r="CL105" s="409"/>
      <c r="CT105" s="409"/>
      <c r="DB105" s="409"/>
      <c r="DJ105" s="409"/>
      <c r="DR105" s="409"/>
    </row>
    <row r="106" spans="2:122" x14ac:dyDescent="0.25">
      <c r="B106" s="409"/>
      <c r="J106" s="409"/>
      <c r="R106" s="409"/>
      <c r="Z106" s="409"/>
      <c r="AH106" s="409"/>
      <c r="AP106" s="409"/>
      <c r="AX106" s="409"/>
      <c r="BF106" s="409"/>
      <c r="BN106" s="409"/>
      <c r="BV106" s="409"/>
      <c r="CD106" s="409"/>
      <c r="CL106" s="409"/>
      <c r="CT106" s="409"/>
      <c r="DB106" s="409"/>
      <c r="DJ106" s="409"/>
      <c r="DR106" s="409"/>
    </row>
    <row r="107" spans="2:122" x14ac:dyDescent="0.25">
      <c r="B107" s="409"/>
      <c r="J107" s="409"/>
      <c r="R107" s="409"/>
      <c r="Z107" s="409"/>
      <c r="AH107" s="409"/>
      <c r="AP107" s="409"/>
      <c r="AX107" s="409"/>
      <c r="BF107" s="409"/>
      <c r="BN107" s="409"/>
      <c r="BV107" s="409"/>
      <c r="CD107" s="409"/>
      <c r="CL107" s="409"/>
      <c r="CT107" s="409"/>
      <c r="DB107" s="409"/>
      <c r="DJ107" s="409"/>
      <c r="DR107" s="409"/>
    </row>
    <row r="108" spans="2:122" x14ac:dyDescent="0.25">
      <c r="B108" s="409"/>
      <c r="J108" s="409"/>
      <c r="R108" s="409"/>
      <c r="Z108" s="409"/>
      <c r="AH108" s="409"/>
      <c r="AP108" s="409"/>
      <c r="AX108" s="409"/>
      <c r="BF108" s="409"/>
      <c r="BN108" s="409"/>
      <c r="BV108" s="409"/>
      <c r="CD108" s="409"/>
      <c r="CL108" s="409"/>
      <c r="CT108" s="409"/>
      <c r="DB108" s="409"/>
      <c r="DJ108" s="409"/>
      <c r="DR108" s="409"/>
    </row>
    <row r="109" spans="2:122" x14ac:dyDescent="0.25">
      <c r="B109" s="409"/>
      <c r="J109" s="409"/>
      <c r="R109" s="409"/>
      <c r="Z109" s="409"/>
      <c r="AH109" s="409"/>
      <c r="AP109" s="409"/>
      <c r="AX109" s="409"/>
      <c r="BF109" s="409"/>
      <c r="BN109" s="409"/>
      <c r="BV109" s="409"/>
      <c r="CD109" s="409"/>
      <c r="CL109" s="409"/>
      <c r="CT109" s="409"/>
      <c r="DB109" s="409"/>
      <c r="DJ109" s="409"/>
      <c r="DR109" s="409"/>
    </row>
    <row r="110" spans="2:122" x14ac:dyDescent="0.25">
      <c r="B110" s="409"/>
      <c r="J110" s="409"/>
      <c r="R110" s="409"/>
      <c r="Z110" s="409"/>
      <c r="AH110" s="409"/>
      <c r="AP110" s="409"/>
      <c r="AX110" s="409"/>
      <c r="BF110" s="409"/>
      <c r="BN110" s="409"/>
      <c r="BV110" s="409"/>
      <c r="CD110" s="409"/>
      <c r="CL110" s="409"/>
      <c r="CT110" s="409"/>
      <c r="DB110" s="409"/>
      <c r="DJ110" s="409"/>
      <c r="DR110" s="409"/>
    </row>
    <row r="111" spans="2:122" x14ac:dyDescent="0.25">
      <c r="B111" s="409"/>
      <c r="J111" s="409"/>
      <c r="R111" s="409"/>
      <c r="Z111" s="409"/>
      <c r="AH111" s="409"/>
      <c r="AP111" s="409"/>
      <c r="AX111" s="409"/>
      <c r="BF111" s="409"/>
      <c r="BN111" s="409"/>
      <c r="BV111" s="409"/>
      <c r="CD111" s="409"/>
      <c r="CL111" s="409"/>
      <c r="CT111" s="409"/>
      <c r="DB111" s="409"/>
      <c r="DJ111" s="409"/>
      <c r="DR111" s="409"/>
    </row>
    <row r="112" spans="2:122" x14ac:dyDescent="0.25">
      <c r="B112" s="409"/>
      <c r="J112" s="409"/>
      <c r="R112" s="409"/>
      <c r="Z112" s="409"/>
      <c r="AH112" s="409"/>
      <c r="AP112" s="409"/>
      <c r="AX112" s="409"/>
      <c r="BF112" s="409"/>
      <c r="BN112" s="409"/>
      <c r="BV112" s="409"/>
      <c r="CD112" s="409"/>
      <c r="CL112" s="409"/>
      <c r="CT112" s="409"/>
      <c r="DB112" s="409"/>
      <c r="DJ112" s="409"/>
      <c r="DR112" s="409"/>
    </row>
    <row r="113" spans="2:122" x14ac:dyDescent="0.25">
      <c r="B113" s="409"/>
      <c r="J113" s="409"/>
      <c r="R113" s="409"/>
      <c r="Z113" s="409"/>
      <c r="AH113" s="409"/>
      <c r="AP113" s="409"/>
      <c r="AX113" s="409"/>
      <c r="BF113" s="409"/>
      <c r="BN113" s="409"/>
      <c r="BV113" s="409"/>
      <c r="CD113" s="409"/>
      <c r="CL113" s="409"/>
      <c r="CT113" s="409"/>
      <c r="DB113" s="409"/>
      <c r="DJ113" s="409"/>
      <c r="DR113" s="409"/>
    </row>
    <row r="172" spans="4:126" x14ac:dyDescent="0.25">
      <c r="D172" s="408">
        <f>MAX(D1:D113)</f>
        <v>55</v>
      </c>
      <c r="F172" s="408">
        <f>MAX(F1:F113)</f>
        <v>55</v>
      </c>
      <c r="L172" s="408">
        <f>MAX(L1:L113)</f>
        <v>55</v>
      </c>
      <c r="N172" s="408">
        <f>MAX(N1:N113)</f>
        <v>55</v>
      </c>
      <c r="T172" s="408">
        <f>MAX(T1:T113)</f>
        <v>55</v>
      </c>
      <c r="V172" s="408">
        <f>MAX(V1:V113)</f>
        <v>55</v>
      </c>
      <c r="AB172" s="408">
        <f>MAX(AB1:AB113)</f>
        <v>55</v>
      </c>
      <c r="AD172" s="408">
        <f>MAX(AD1:AD113)</f>
        <v>55</v>
      </c>
      <c r="AJ172" s="408">
        <f>MAX(AJ1:AJ113)</f>
        <v>55</v>
      </c>
      <c r="AL172" s="408">
        <f>MAX(AL1:AL113)</f>
        <v>55</v>
      </c>
      <c r="AR172" s="408">
        <f>MAX(AR1:AR113)</f>
        <v>55</v>
      </c>
      <c r="AT172" s="408">
        <f>MAX(AT1:AT113)</f>
        <v>55</v>
      </c>
      <c r="AZ172" s="408">
        <f>MAX(AZ1:AZ113)</f>
        <v>55</v>
      </c>
      <c r="BB172" s="408">
        <f>MAX(BB1:BB113)</f>
        <v>55</v>
      </c>
      <c r="BH172" s="408">
        <f>MAX(BH1:BH113)</f>
        <v>55</v>
      </c>
      <c r="BJ172" s="408">
        <f>MAX(BJ1:BJ113)</f>
        <v>55</v>
      </c>
      <c r="BP172" s="408">
        <f>MAX(BP1:BP113)</f>
        <v>55</v>
      </c>
      <c r="BR172" s="408">
        <f>MAX(BR1:BR113)</f>
        <v>55</v>
      </c>
      <c r="BX172" s="408">
        <f>MAX(BX1:BX113)</f>
        <v>55</v>
      </c>
      <c r="BZ172" s="408">
        <f>MAX(BZ1:BZ113)</f>
        <v>55</v>
      </c>
      <c r="CF172" s="408">
        <f>MAX(CF1:CF113)</f>
        <v>55</v>
      </c>
      <c r="CH172" s="408">
        <f>MAX(CH1:CH113)</f>
        <v>55</v>
      </c>
      <c r="CN172" s="408">
        <f>MAX(CN1:CN113)</f>
        <v>55</v>
      </c>
      <c r="CP172" s="408">
        <f>MAX(CP1:CP113)</f>
        <v>55</v>
      </c>
      <c r="CV172" s="408">
        <f>MAX(CV1:CV113)</f>
        <v>0</v>
      </c>
      <c r="CX172" s="408">
        <f>MAX(CX1:CX113)</f>
        <v>0</v>
      </c>
      <c r="DD172" s="408">
        <f>MAX(DD1:DD113)</f>
        <v>0</v>
      </c>
      <c r="DF172" s="408">
        <f>MAX(DF1:DF113)</f>
        <v>0</v>
      </c>
      <c r="DL172" s="408">
        <f>MAX(DL1:DL113)</f>
        <v>0</v>
      </c>
      <c r="DN172" s="408">
        <f>MAX(DN1:DN113)</f>
        <v>0</v>
      </c>
      <c r="DT172" s="408">
        <f>MAX(DT1:DT113)</f>
        <v>0</v>
      </c>
      <c r="DV172" s="408">
        <f>MAX(DV1:DV113)</f>
        <v>0</v>
      </c>
    </row>
    <row r="200" spans="2:124" x14ac:dyDescent="0.25">
      <c r="B200" t="str">
        <f>members!$E10</f>
        <v>Allerdale</v>
      </c>
      <c r="C200" s="408">
        <f>VLOOKUP(B200,E$1:F$55,2,FALSE)</f>
        <v>16</v>
      </c>
      <c r="J200" s="423" t="str">
        <f>members!$E10</f>
        <v>Allerdale</v>
      </c>
      <c r="K200" s="408">
        <f>VLOOKUP(J200,M$1:N$55,2,FALSE)</f>
        <v>4</v>
      </c>
      <c r="R200" s="423" t="str">
        <f>members!$E10</f>
        <v>Allerdale</v>
      </c>
      <c r="S200" s="408">
        <f>VLOOKUP(R200,U$1:V$55,2,FALSE)</f>
        <v>7</v>
      </c>
      <c r="Z200" s="423" t="str">
        <f>members!$E10</f>
        <v>Allerdale</v>
      </c>
      <c r="AA200" s="408">
        <f>VLOOKUP(Z200,AC$1:AD$55,2,FALSE)</f>
        <v>15</v>
      </c>
      <c r="AH200" s="423" t="str">
        <f>members!$E10</f>
        <v>Allerdale</v>
      </c>
      <c r="AI200" s="408">
        <f>VLOOKUP(AH200,AK$1:AL$55,2,FALSE)</f>
        <v>26</v>
      </c>
      <c r="AP200" s="423" t="str">
        <f>members!$E10</f>
        <v>Allerdale</v>
      </c>
      <c r="AQ200" s="408">
        <f>VLOOKUP(AP200,AS$1:AT$55,2,FALSE)</f>
        <v>14</v>
      </c>
      <c r="AX200" s="423" t="str">
        <f>members!$E10</f>
        <v>Allerdale</v>
      </c>
      <c r="AY200" s="408">
        <f>VLOOKUP(AX200,BA$1:BB$55,2,FALSE)</f>
        <v>17</v>
      </c>
      <c r="BF200" s="423" t="str">
        <f>members!$E10</f>
        <v>Allerdale</v>
      </c>
      <c r="BG200" s="408">
        <f>VLOOKUP(BF200,BI$1:BJ$55,2,FALSE)</f>
        <v>27</v>
      </c>
      <c r="BN200" s="423" t="str">
        <f>members!$E10</f>
        <v>Allerdale</v>
      </c>
      <c r="BO200" s="408">
        <f>VLOOKUP(BN200,BQ$1:BR$55,2,FALSE)</f>
        <v>1</v>
      </c>
      <c r="BV200" s="423" t="str">
        <f>members!$E10</f>
        <v>Allerdale</v>
      </c>
      <c r="BW200" s="408">
        <f>VLOOKUP(BV200,BY$1:BZ$55,2,FALSE)</f>
        <v>1</v>
      </c>
      <c r="CD200" s="423" t="str">
        <f>members!$E10</f>
        <v>Allerdale</v>
      </c>
      <c r="CE200" s="408">
        <f>VLOOKUP(CD200,CG$1:CH$55,2,FALSE)</f>
        <v>1</v>
      </c>
      <c r="CL200" s="423" t="str">
        <f>members!$E10</f>
        <v>Allerdale</v>
      </c>
      <c r="CM200" s="408">
        <f>VLOOKUP(CL200,CO$1:CP$55,2,FALSE)</f>
        <v>10</v>
      </c>
      <c r="CT200" s="423" t="str">
        <f>members!$E10</f>
        <v>Allerdale</v>
      </c>
      <c r="CU200" s="408" t="str">
        <f>VLOOKUP(CT200,CW$1:CX$55,2,FALSE)</f>
        <v>no data</v>
      </c>
      <c r="DB200" s="423" t="str">
        <f>members!$E10</f>
        <v>Allerdale</v>
      </c>
      <c r="DC200" s="408" t="str">
        <f>VLOOKUP(DB200,DE$1:DF$55,2,FALSE)</f>
        <v>no data</v>
      </c>
      <c r="DJ200" s="423" t="str">
        <f>members!$E10</f>
        <v>Allerdale</v>
      </c>
      <c r="DK200" s="408" t="str">
        <f>VLOOKUP(DJ200,DM$1:DN$55,2,FALSE)</f>
        <v>no data</v>
      </c>
      <c r="DR200" s="423" t="str">
        <f>members!$E10</f>
        <v>Allerdale</v>
      </c>
      <c r="DS200" s="408" t="str">
        <f>VLOOKUP(DR200,DU$1:DV$55,2,FALSE)</f>
        <v>no data</v>
      </c>
    </row>
    <row r="201" spans="2:124" x14ac:dyDescent="0.25">
      <c r="B201" s="408" t="str">
        <f>VLOOKUP('R80 actual'!B200,'urban rural'!$A11:$B336,2,FALSE)</f>
        <v>Rural 80</v>
      </c>
      <c r="J201" s="408" t="str">
        <f>VLOOKUP('R80 actual'!J200,'urban rural'!$A11:$B336,2,FALSE)</f>
        <v>Rural 80</v>
      </c>
      <c r="R201" s="408" t="str">
        <f>VLOOKUP('R80 actual'!R200,'urban rural'!$A11:$B336,2,FALSE)</f>
        <v>Rural 80</v>
      </c>
      <c r="Z201" s="408" t="str">
        <f>VLOOKUP('R80 actual'!Z200,'urban rural'!$A11:$B336,2,FALSE)</f>
        <v>Rural 80</v>
      </c>
      <c r="AH201" s="408" t="str">
        <f>VLOOKUP('R80 actual'!AH200,'urban rural'!$A11:$B336,2,FALSE)</f>
        <v>Rural 80</v>
      </c>
      <c r="AP201" s="408" t="str">
        <f>VLOOKUP('R80 actual'!AP200,'urban rural'!$A11:$B336,2,FALSE)</f>
        <v>Rural 80</v>
      </c>
      <c r="AX201" s="408" t="str">
        <f>VLOOKUP('R80 actual'!AX200,'urban rural'!$A11:$B336,2,FALSE)</f>
        <v>Rural 80</v>
      </c>
      <c r="BF201" s="408" t="str">
        <f>VLOOKUP('R80 actual'!BF200,'urban rural'!$A11:$B336,2,FALSE)</f>
        <v>Rural 80</v>
      </c>
      <c r="BN201" s="408" t="str">
        <f>VLOOKUP('R80 actual'!BN200,'urban rural'!$A11:$B336,2,FALSE)</f>
        <v>Rural 80</v>
      </c>
      <c r="BV201" s="408" t="str">
        <f>VLOOKUP('R80 actual'!BV200,'urban rural'!$A11:$B336,2,FALSE)</f>
        <v>Rural 80</v>
      </c>
      <c r="CD201" s="408" t="str">
        <f>VLOOKUP('R80 actual'!CD200,'urban rural'!$A11:$B336,2,FALSE)</f>
        <v>Rural 80</v>
      </c>
      <c r="CL201" s="408" t="str">
        <f>VLOOKUP('R80 actual'!CL200,'urban rural'!$A11:$B336,2,FALSE)</f>
        <v>Rural 80</v>
      </c>
      <c r="CT201" s="408" t="str">
        <f>VLOOKUP('R80 actual'!CT200,'urban rural'!$A11:$B336,2,FALSE)</f>
        <v>Rural 80</v>
      </c>
      <c r="DB201" s="408" t="str">
        <f>VLOOKUP('R80 actual'!DB200,'urban rural'!$A11:$B336,2,FALSE)</f>
        <v>Rural 80</v>
      </c>
      <c r="DJ201" s="408" t="str">
        <f>VLOOKUP('R80 actual'!DJ200,'urban rural'!$A11:$B336,2,FALSE)</f>
        <v>Rural 80</v>
      </c>
      <c r="DR201" s="408" t="str">
        <f>VLOOKUP('R80 actual'!DR200,'urban rural'!$A11:$B336,2,FALSE)</f>
        <v>Rural 80</v>
      </c>
    </row>
    <row r="202" spans="2:124" x14ac:dyDescent="0.25">
      <c r="B202" s="408" t="s">
        <v>1824</v>
      </c>
      <c r="J202" s="408" t="s">
        <v>1824</v>
      </c>
      <c r="R202" s="408" t="s">
        <v>1824</v>
      </c>
      <c r="Z202" s="408" t="s">
        <v>1824</v>
      </c>
      <c r="AH202" s="408" t="s">
        <v>1824</v>
      </c>
      <c r="AP202" s="408" t="s">
        <v>1824</v>
      </c>
      <c r="AX202" s="408" t="s">
        <v>1824</v>
      </c>
      <c r="BF202" s="408" t="s">
        <v>1824</v>
      </c>
      <c r="BN202" s="408" t="s">
        <v>1824</v>
      </c>
      <c r="BV202" s="408" t="s">
        <v>1824</v>
      </c>
      <c r="CD202" s="408" t="s">
        <v>1824</v>
      </c>
      <c r="CL202" s="408" t="s">
        <v>1824</v>
      </c>
      <c r="CT202" s="408" t="s">
        <v>1824</v>
      </c>
      <c r="DB202" s="408" t="s">
        <v>1824</v>
      </c>
      <c r="DJ202" s="408" t="s">
        <v>1824</v>
      </c>
      <c r="DR202" s="408" t="s">
        <v>1824</v>
      </c>
    </row>
    <row r="205" spans="2:124" x14ac:dyDescent="0.25">
      <c r="C205" s="423">
        <f>IF(C200="no data","no data",IF((C$200-2)&lt;1,"",(C$200-2)))</f>
        <v>14</v>
      </c>
      <c r="D205" s="408" t="str">
        <f>IF(C205="no data","no data",INDEX(F$1:G$55,C205,2))</f>
        <v>Torridge</v>
      </c>
      <c r="K205" s="423">
        <f>IF(K200="no data","no data",IF((K$200-2)&lt;1,"",(K$200-2)))</f>
        <v>2</v>
      </c>
      <c r="L205" s="408" t="str">
        <f>IF(K205="no data","no data",INDEX(N$1:O$55,K205,2))</f>
        <v>Maldon</v>
      </c>
      <c r="S205" s="423">
        <f>IF(S200="no data","no data",IF((S$200-2)&lt;1,"",(S$200-2)))</f>
        <v>5</v>
      </c>
      <c r="T205" s="408" t="str">
        <f>IF(S205="no data","no data",INDEX(V$1:W$55,S205,2))</f>
        <v>Hambleton</v>
      </c>
      <c r="AA205" s="423">
        <f>IF(AA200="no data","no data",IF((AA$200-2)&lt;1,"",(AA$200-2)))</f>
        <v>13</v>
      </c>
      <c r="AB205" s="408" t="str">
        <f>IF(AA205="no data","no data",INDEX(AD$1:AE$55,AA205,2))</f>
        <v>West Devon</v>
      </c>
      <c r="AI205" s="423">
        <f>IF(AI200="no data","no data",IF((AI$200-2)&lt;1,"",(AI$200-2)))</f>
        <v>24</v>
      </c>
      <c r="AJ205" s="408" t="str">
        <f>IF(AI205="no data","no data",INDEX(AL$1:AM$55,AI205,2))</f>
        <v>Purbeck</v>
      </c>
      <c r="AQ205" s="423">
        <f>IF(AQ200="no data","no data",IF((AQ$200-2)&lt;1,"",(AQ$200-2)))</f>
        <v>12</v>
      </c>
      <c r="AR205" s="408" t="str">
        <f>IF(AQ205="no data","no data",INDEX(AT$1:AU$55,AQ205,2))</f>
        <v>Rutland</v>
      </c>
      <c r="AY205" s="423">
        <f>IF(AY200="no data","no data",IF((AY$200-2)&lt;1,"",(AY$200-2)))</f>
        <v>15</v>
      </c>
      <c r="AZ205" s="408" t="str">
        <f>IF(AY205="no data","no data",INDEX(BB$1:BC$55,AY205,2))</f>
        <v>Mid Suffolk</v>
      </c>
      <c r="BG205" s="423">
        <f>IF(BG200="no data","no data",IF((BG$200-2)&lt;1,"",(BG$200-2)))</f>
        <v>25</v>
      </c>
      <c r="BH205" s="408" t="str">
        <f>IF(BG205="no data","no data",INDEX(BJ$1:BK$55,BG205,2))</f>
        <v>Uttlesford</v>
      </c>
      <c r="BO205" s="423" t="str">
        <f>IF(BO200="no data","no data",IF((BO$200-2)&lt;1,"",(BO$200-2)))</f>
        <v/>
      </c>
      <c r="BP205" s="408" t="e">
        <f>IF(BO205="no data","no data",INDEX(BR$1:BS$55,BO205,2))</f>
        <v>#VALUE!</v>
      </c>
      <c r="BW205" s="423" t="str">
        <f>IF(BW200="no data","no data",IF((BW$200-2)&lt;1,"",(BW$200-2)))</f>
        <v/>
      </c>
      <c r="BX205" s="408" t="e">
        <f>IF(BW205="no data","no data",INDEX(BZ$1:CA$55,BW205,2))</f>
        <v>#VALUE!</v>
      </c>
      <c r="CE205" s="423" t="str">
        <f>IF(CE200="no data","no data",IF((CE$200-2)&lt;1,"",(CE$200-2)))</f>
        <v/>
      </c>
      <c r="CF205" s="408" t="e">
        <f>IF(CE205="no data","no data",INDEX(CH$1:CI$55,CE205,2))</f>
        <v>#VALUE!</v>
      </c>
      <c r="CM205" s="423">
        <f>IF(CM200="no data","no data",IF((CM$200-2)&lt;1,"",(CM$200-2)))</f>
        <v>8</v>
      </c>
      <c r="CN205" s="408" t="str">
        <f>IF(CM205="no data","no data",INDEX(CP$1:CQ$55,CM205,2))</f>
        <v>Babergh</v>
      </c>
      <c r="CU205" s="423" t="str">
        <f>IF(CU200="no data","no data",IF((CU$200-2)&lt;1,"",(CU$200-2)))</f>
        <v>no data</v>
      </c>
      <c r="CV205" s="408" t="str">
        <f>IF(CU205="no data","no data",INDEX(CX$1:CY$55,CU205,2))</f>
        <v>no data</v>
      </c>
      <c r="DC205" s="423" t="str">
        <f>IF(DC200="no data","no data",IF((DC$200-2)&lt;1,"",(DC$200-2)))</f>
        <v>no data</v>
      </c>
      <c r="DD205" s="408" t="str">
        <f>IF(DC205="no data","no data",INDEX(DF$1:DG$55,DC205,2))</f>
        <v>no data</v>
      </c>
      <c r="DK205" s="423" t="str">
        <f>IF(DK200="no data","no data",IF((DK$200-2)&lt;1,"",(DK$200-2)))</f>
        <v>no data</v>
      </c>
      <c r="DL205" s="408" t="str">
        <f>IF(DK205="no data","no data",INDEX(DN$1:DO$55,DK205,2))</f>
        <v>no data</v>
      </c>
      <c r="DS205" s="423" t="str">
        <f>IF(DS200="no data","no data",IF((DS$200-2)&lt;1,"",(DS$200-2)))</f>
        <v>no data</v>
      </c>
      <c r="DT205" s="408" t="str">
        <f>IF(DS205="no data","no data",INDEX(DV$1:DW$55,DS205,2))</f>
        <v>no data</v>
      </c>
    </row>
    <row r="206" spans="2:124" x14ac:dyDescent="0.25">
      <c r="C206" s="423">
        <f>IF(C200="no data","no data",IF((C$200-1&lt;1),"",(C$200-1)))</f>
        <v>15</v>
      </c>
      <c r="D206" s="408" t="str">
        <f t="shared" ref="D206:D209" si="32">IF(C206="no data","no data",INDEX(F$1:G$55,C206,2))</f>
        <v>Forest of Dean</v>
      </c>
      <c r="K206" s="423">
        <f>IF(K200="no data","no data",IF((K$200-1&lt;1),"",(K$200-1)))</f>
        <v>3</v>
      </c>
      <c r="L206" s="408" t="str">
        <f t="shared" ref="L206:L209" si="33">IF(K206="no data","no data",INDEX(N$1:O$55,K206,2))</f>
        <v>Derbyshire Dales</v>
      </c>
      <c r="S206" s="423">
        <f>IF(S200="no data","no data",IF((S$200-1&lt;1),"",(S$200-1)))</f>
        <v>6</v>
      </c>
      <c r="T206" s="408" t="str">
        <f t="shared" ref="T206:T209" si="34">IF(S206="no data","no data",INDEX(V$1:W$55,S206,2))</f>
        <v>Derbyshire Dales</v>
      </c>
      <c r="AA206" s="423">
        <f>IF(AA200="no data","no data",IF((AA$200-1&lt;1),"",(AA$200-1)))</f>
        <v>14</v>
      </c>
      <c r="AB206" s="408" t="str">
        <f t="shared" ref="AB206:AB209" si="35">IF(AA206="no data","no data",INDEX(AD$1:AE$55,AA206,2))</f>
        <v>Purbeck</v>
      </c>
      <c r="AI206" s="423">
        <f>IF(AI200="no data","no data",IF((AI$200-1&lt;1),"",(AI$200-1)))</f>
        <v>25</v>
      </c>
      <c r="AJ206" s="408" t="str">
        <f t="shared" ref="AJ206:AJ209" si="36">IF(AI206="no data","no data",INDEX(AL$1:AM$55,AI206,2))</f>
        <v>East Lindsey</v>
      </c>
      <c r="AQ206" s="423">
        <f>IF(AQ200="no data","no data",IF((AQ$200-1&lt;1),"",(AQ$200-1)))</f>
        <v>13</v>
      </c>
      <c r="AR206" s="408" t="str">
        <f t="shared" ref="AR206:AR209" si="37">IF(AQ206="no data","no data",INDEX(AT$1:AU$55,AQ206,2))</f>
        <v>West Devon</v>
      </c>
      <c r="AY206" s="423">
        <f>IF(AY200="no data","no data",IF((AY$200-1&lt;1),"",(AY$200-1)))</f>
        <v>16</v>
      </c>
      <c r="AZ206" s="408" t="str">
        <f t="shared" ref="AZ206:AZ209" si="38">IF(AY206="no data","no data",INDEX(BB$1:BC$55,AY206,2))</f>
        <v>Wealden</v>
      </c>
      <c r="BG206" s="423">
        <f>IF(BG200="no data","no data",IF((BG$200-1&lt;1),"",(BG$200-1)))</f>
        <v>26</v>
      </c>
      <c r="BH206" s="408" t="str">
        <f t="shared" ref="BH206:BH209" si="39">IF(BG206="no data","no data",INDEX(BJ$1:BK$55,BG206,2))</f>
        <v>Ribble Valley</v>
      </c>
      <c r="BO206" s="423" t="str">
        <f>IF(BO200="no data","no data",IF((BO$200-1&lt;1),"",(BO$200-1)))</f>
        <v/>
      </c>
      <c r="BP206" s="408" t="e">
        <f t="shared" ref="BP206:BP209" si="40">IF(BO206="no data","no data",INDEX(BR$1:BS$55,BO206,2))</f>
        <v>#VALUE!</v>
      </c>
      <c r="BW206" s="423" t="str">
        <f>IF(BW200="no data","no data",IF((BW$200-1&lt;1),"",(BW$200-1)))</f>
        <v/>
      </c>
      <c r="BX206" s="408" t="e">
        <f t="shared" ref="BX206:BX209" si="41">IF(BW206="no data","no data",INDEX(BZ$1:CA$55,BW206,2))</f>
        <v>#VALUE!</v>
      </c>
      <c r="CE206" s="423" t="str">
        <f>IF(CE200="no data","no data",IF((CE$200-1&lt;1),"",(CE$200-1)))</f>
        <v/>
      </c>
      <c r="CF206" s="408" t="e">
        <f t="shared" ref="CF206:CF209" si="42">IF(CE206="no data","no data",INDEX(CH$1:CI$55,CE206,2))</f>
        <v>#VALUE!</v>
      </c>
      <c r="CM206" s="423">
        <f>IF(CM200="no data","no data",IF((CM$200-1&lt;1),"",(CM$200-1)))</f>
        <v>9</v>
      </c>
      <c r="CN206" s="408" t="str">
        <f t="shared" ref="CN206:CN209" si="43">IF(CM206="no data","no data",INDEX(CP$1:CQ$55,CM206,2))</f>
        <v>Mid Suffolk</v>
      </c>
      <c r="CU206" s="423" t="str">
        <f>IF(CU200="no data","no data",IF((CU$200-1&lt;1),"",(CU$200-1)))</f>
        <v>no data</v>
      </c>
      <c r="CV206" s="408" t="str">
        <f t="shared" ref="CV206:CV209" si="44">IF(CU206="no data","no data",INDEX(CX$1:CY$55,CU206,2))</f>
        <v>no data</v>
      </c>
      <c r="DC206" s="423" t="str">
        <f>IF(DC200="no data","no data",IF((DC$200-1&lt;1),"",(DC$200-1)))</f>
        <v>no data</v>
      </c>
      <c r="DD206" s="408" t="str">
        <f t="shared" ref="DD206:DD209" si="45">IF(DC206="no data","no data",INDEX(DF$1:DG$55,DC206,2))</f>
        <v>no data</v>
      </c>
      <c r="DK206" s="423" t="str">
        <f>IF(DK200="no data","no data",IF((DK$200-1&lt;1),"",(DK$200-1)))</f>
        <v>no data</v>
      </c>
      <c r="DL206" s="408" t="str">
        <f t="shared" ref="DL206:DL209" si="46">IF(DK206="no data","no data",INDEX(DN$1:DO$55,DK206,2))</f>
        <v>no data</v>
      </c>
      <c r="DS206" s="423" t="str">
        <f>IF(DS200="no data","no data",IF((DS$200-1&lt;1),"",(DS$200-1)))</f>
        <v>no data</v>
      </c>
      <c r="DT206" s="408" t="str">
        <f t="shared" ref="DT206:DT209" si="47">IF(DS206="no data","no data",INDEX(DV$1:DW$55,DS206,2))</f>
        <v>no data</v>
      </c>
    </row>
    <row r="207" spans="2:124" x14ac:dyDescent="0.25">
      <c r="C207" s="423">
        <f>C$200</f>
        <v>16</v>
      </c>
      <c r="D207" s="408" t="str">
        <f t="shared" si="32"/>
        <v>Allerdale</v>
      </c>
      <c r="K207" s="423">
        <f>K$200</f>
        <v>4</v>
      </c>
      <c r="L207" s="408" t="str">
        <f t="shared" si="33"/>
        <v>Allerdale</v>
      </c>
      <c r="S207" s="423">
        <f>S$200</f>
        <v>7</v>
      </c>
      <c r="T207" s="408" t="str">
        <f t="shared" si="34"/>
        <v>Allerdale</v>
      </c>
      <c r="AA207" s="423">
        <f>AA$200</f>
        <v>15</v>
      </c>
      <c r="AB207" s="408" t="str">
        <f t="shared" si="35"/>
        <v>Allerdale</v>
      </c>
      <c r="AI207" s="423">
        <f>AI$200</f>
        <v>26</v>
      </c>
      <c r="AJ207" s="408" t="str">
        <f t="shared" si="36"/>
        <v>Allerdale</v>
      </c>
      <c r="AQ207" s="423">
        <f>AQ$200</f>
        <v>14</v>
      </c>
      <c r="AR207" s="408" t="str">
        <f t="shared" si="37"/>
        <v>Allerdale</v>
      </c>
      <c r="AY207" s="423">
        <f>AY$200</f>
        <v>17</v>
      </c>
      <c r="AZ207" s="408" t="str">
        <f t="shared" si="38"/>
        <v>Allerdale</v>
      </c>
      <c r="BG207" s="423">
        <f>BG$200</f>
        <v>27</v>
      </c>
      <c r="BH207" s="408" t="str">
        <f t="shared" si="39"/>
        <v>Allerdale</v>
      </c>
      <c r="BO207" s="423">
        <f>BO$200</f>
        <v>1</v>
      </c>
      <c r="BP207" s="408" t="str">
        <f t="shared" si="40"/>
        <v>Allerdale</v>
      </c>
      <c r="BW207" s="423">
        <f>BW$200</f>
        <v>1</v>
      </c>
      <c r="BX207" s="408" t="str">
        <f t="shared" si="41"/>
        <v>Allerdale</v>
      </c>
      <c r="CE207" s="423">
        <f>CE$200</f>
        <v>1</v>
      </c>
      <c r="CF207" s="408" t="str">
        <f t="shared" si="42"/>
        <v>Allerdale</v>
      </c>
      <c r="CM207" s="423">
        <f>CM$200</f>
        <v>10</v>
      </c>
      <c r="CN207" s="408" t="str">
        <f t="shared" si="43"/>
        <v>Allerdale</v>
      </c>
      <c r="CU207" s="423" t="str">
        <f>CU$200</f>
        <v>no data</v>
      </c>
      <c r="CV207" s="408" t="str">
        <f t="shared" si="44"/>
        <v>no data</v>
      </c>
      <c r="DC207" s="423" t="str">
        <f>DC$200</f>
        <v>no data</v>
      </c>
      <c r="DD207" s="408" t="str">
        <f t="shared" si="45"/>
        <v>no data</v>
      </c>
      <c r="DK207" s="423" t="str">
        <f>DK$200</f>
        <v>no data</v>
      </c>
      <c r="DL207" s="408" t="str">
        <f t="shared" si="46"/>
        <v>no data</v>
      </c>
      <c r="DS207" s="423" t="str">
        <f>DS$200</f>
        <v>no data</v>
      </c>
      <c r="DT207" s="408" t="str">
        <f t="shared" si="47"/>
        <v>no data</v>
      </c>
    </row>
    <row r="208" spans="2:124" x14ac:dyDescent="0.25">
      <c r="C208" s="423">
        <f>IF(C200="no data","no data",IF((C$200+1)&gt;F172,"",(C$200+1)))</f>
        <v>17</v>
      </c>
      <c r="D208" s="408" t="str">
        <f t="shared" si="32"/>
        <v>Selby</v>
      </c>
      <c r="K208" s="423">
        <f>IF(K200="no data","no data",IF((K$200+1)&gt;N172,"",(K$200+1)))</f>
        <v>5</v>
      </c>
      <c r="L208" s="408" t="str">
        <f t="shared" si="33"/>
        <v>Purbeck</v>
      </c>
      <c r="S208" s="423">
        <f>IF(S200="no data","no data",IF((S$200+1)&gt;V172,"",(S$200+1)))</f>
        <v>8</v>
      </c>
      <c r="T208" s="408" t="str">
        <f t="shared" si="34"/>
        <v>Mid Suffolk</v>
      </c>
      <c r="AA208" s="423">
        <f>IF(AA200="no data","no data",IF((AA$200+1)&gt;AD172,"",(AA$200+1)))</f>
        <v>16</v>
      </c>
      <c r="AB208" s="408" t="str">
        <f t="shared" si="35"/>
        <v>South Norfolk</v>
      </c>
      <c r="AI208" s="423">
        <f>IF(AI200="no data","no data",IF((AI$200+1)&gt;AL172,"",(AI$200+1)))</f>
        <v>27</v>
      </c>
      <c r="AJ208" s="408" t="str">
        <f t="shared" si="36"/>
        <v>West Devon</v>
      </c>
      <c r="AQ208" s="423">
        <f>IF(AQ200="no data","no data",IF((AQ$200+1)&gt;AT172,"",(AQ$200+1)))</f>
        <v>15</v>
      </c>
      <c r="AR208" s="408" t="str">
        <f t="shared" si="37"/>
        <v>South Norfolk</v>
      </c>
      <c r="AY208" s="423">
        <f>IF(AY200="no data","no data",IF((AY$200+1)&gt;BB172,"",(AY$200+1)))</f>
        <v>18</v>
      </c>
      <c r="AZ208" s="408" t="str">
        <f t="shared" si="38"/>
        <v>East Lindsey</v>
      </c>
      <c r="BG208" s="423">
        <f>IF(BG200="no data","no data",IF((BG$200+1)&gt;BJ172,"",(BG$200+1)))</f>
        <v>28</v>
      </c>
      <c r="BH208" s="408" t="str">
        <f t="shared" si="39"/>
        <v>East Lindsey</v>
      </c>
      <c r="BO208" s="423">
        <f>IF(BO200="no data","no data",IF((BO$200+1)&gt;BR172,"",(BO$200+1)))</f>
        <v>2</v>
      </c>
      <c r="BP208" s="408" t="str">
        <f t="shared" si="40"/>
        <v>Babergh</v>
      </c>
      <c r="BW208" s="423">
        <f>IF(BW200="no data","no data",IF((BW$200+1)&gt;BZ172,"",(BW$200+1)))</f>
        <v>2</v>
      </c>
      <c r="BX208" s="408" t="str">
        <f t="shared" si="41"/>
        <v>Babergh</v>
      </c>
      <c r="CE208" s="423">
        <f>IF(CE200="no data","no data",IF((CE$200+1)&gt;CH172,"",(CE$200+1)))</f>
        <v>2</v>
      </c>
      <c r="CF208" s="408" t="str">
        <f t="shared" si="42"/>
        <v>Forest Heath</v>
      </c>
      <c r="CM208" s="423">
        <f>IF(CM200="no data","no data",IF((CM$200+1)&gt;CP172,"",(CM$200+1)))</f>
        <v>11</v>
      </c>
      <c r="CN208" s="408" t="str">
        <f t="shared" si="43"/>
        <v>West Lindsey</v>
      </c>
      <c r="CU208" s="423" t="str">
        <f>IF(CU200="no data","no data",IF((CU$200+1)&gt;CX172,"",(CU$200+1)))</f>
        <v>no data</v>
      </c>
      <c r="CV208" s="408" t="str">
        <f t="shared" si="44"/>
        <v>no data</v>
      </c>
      <c r="DC208" s="423" t="str">
        <f>IF(DC200="no data","no data",IF((DC$200+1)&gt;DF172,"",(DC$200+1)))</f>
        <v>no data</v>
      </c>
      <c r="DD208" s="408" t="str">
        <f t="shared" si="45"/>
        <v>no data</v>
      </c>
      <c r="DK208" s="423" t="str">
        <f>IF(DK200="no data","no data",IF((DK$200+1)&gt;DN172,"",(DK$200+1)))</f>
        <v>no data</v>
      </c>
      <c r="DL208" s="408" t="str">
        <f t="shared" si="46"/>
        <v>no data</v>
      </c>
      <c r="DS208" s="423" t="str">
        <f>IF(DS200="no data","no data",IF((DS$200+1)&gt;DV172,"",(DS$200+1)))</f>
        <v>no data</v>
      </c>
      <c r="DT208" s="408" t="str">
        <f t="shared" si="47"/>
        <v>no data</v>
      </c>
    </row>
    <row r="209" spans="2:124" x14ac:dyDescent="0.25">
      <c r="C209" s="423">
        <f>IF(C200="no data","no data",IF((C$200+2)&gt;F172,"",(C$200+2)))</f>
        <v>18</v>
      </c>
      <c r="D209" s="408" t="str">
        <f t="shared" si="32"/>
        <v>Craven</v>
      </c>
      <c r="K209" s="423">
        <f>IF(K200="no data","no data",IF((K$200+2)&gt;N172,"",(K$200+2)))</f>
        <v>6</v>
      </c>
      <c r="L209" s="408" t="str">
        <f t="shared" si="33"/>
        <v>South Norfolk</v>
      </c>
      <c r="S209" s="423">
        <f>IF(S200="no data","no data",IF((S$200+2)&gt;V172,"",(S$200+2)))</f>
        <v>9</v>
      </c>
      <c r="T209" s="408" t="str">
        <f t="shared" si="34"/>
        <v>Purbeck</v>
      </c>
      <c r="AA209" s="423">
        <f>IF(AA200="no data","no data",IF((AA$200+2)&gt;AD172,"",(AA$200+2)))</f>
        <v>17</v>
      </c>
      <c r="AB209" s="408" t="str">
        <f t="shared" si="35"/>
        <v>Babergh</v>
      </c>
      <c r="AI209" s="423">
        <f>IF(AI200="no data","no data",IF((AI$200+2)&gt;AL172,"",(AI$200+2)))</f>
        <v>28</v>
      </c>
      <c r="AJ209" s="408" t="str">
        <f t="shared" si="36"/>
        <v>South Hams</v>
      </c>
      <c r="AQ209" s="423">
        <f>IF(AQ200="no data","no data",IF((AQ$200+2)&gt;AT172,"",(AQ$200+2)))</f>
        <v>16</v>
      </c>
      <c r="AR209" s="408" t="str">
        <f t="shared" si="37"/>
        <v>Purbeck</v>
      </c>
      <c r="AY209" s="423">
        <f>IF(AY200="no data","no data",IF((AY$200+2)&gt;BB172,"",(AY$200+2)))</f>
        <v>19</v>
      </c>
      <c r="AZ209" s="408" t="str">
        <f t="shared" si="38"/>
        <v>West Devon</v>
      </c>
      <c r="BG209" s="423">
        <f>IF(BG200="no data","no data",IF((BG$200+2)&gt;BJ172,"",(BG$200+2)))</f>
        <v>29</v>
      </c>
      <c r="BH209" s="408" t="str">
        <f t="shared" si="39"/>
        <v>North Dorset</v>
      </c>
      <c r="BO209" s="423">
        <f>IF(BO200="no data","no data",IF((BO$200+2)&gt;BR172,"",(BO$200+2)))</f>
        <v>3</v>
      </c>
      <c r="BP209" s="408" t="str">
        <f t="shared" si="40"/>
        <v>Forest Heath</v>
      </c>
      <c r="BW209" s="423">
        <f>IF(BW200="no data","no data",IF((BW$200+2)&gt;BZ172,"",(BW$200+2)))</f>
        <v>3</v>
      </c>
      <c r="BX209" s="408" t="str">
        <f t="shared" si="41"/>
        <v>Isle of Wight</v>
      </c>
      <c r="CE209" s="423">
        <f>IF(CE200="no data","no data",IF((CE$200+2)&gt;CH172,"",(CE$200+2)))</f>
        <v>3</v>
      </c>
      <c r="CF209" s="408" t="str">
        <f t="shared" si="42"/>
        <v>Isles of Scilly</v>
      </c>
      <c r="CM209" s="423">
        <f>IF(CM200="no data","no data",IF((CM$200+2)&gt;CP172,"",(CM$200+2)))</f>
        <v>12</v>
      </c>
      <c r="CN209" s="408" t="str">
        <f t="shared" si="43"/>
        <v>West Devon</v>
      </c>
      <c r="CU209" s="423" t="str">
        <f>IF(CU200="no data","no data",IF((CU$200+2)&gt;CX172,"",(CU$200+2)))</f>
        <v>no data</v>
      </c>
      <c r="CV209" s="408" t="str">
        <f t="shared" si="44"/>
        <v>no data</v>
      </c>
      <c r="DC209" s="423" t="str">
        <f>IF(DC200="no data","no data",IF((DC$200+2)&gt;DF172,"",(DC$200+2)))</f>
        <v>no data</v>
      </c>
      <c r="DD209" s="408" t="str">
        <f t="shared" si="45"/>
        <v>no data</v>
      </c>
      <c r="DK209" s="423" t="str">
        <f>IF(DK200="no data","no data",IF((DK$200+2)&gt;DN172,"",(DK$200+2)))</f>
        <v>no data</v>
      </c>
      <c r="DL209" s="408" t="str">
        <f t="shared" si="46"/>
        <v>no data</v>
      </c>
      <c r="DS209" s="423" t="str">
        <f>IF(DS200="no data","no data",IF((DS$200+2)&gt;DV172,"",(DS$200+2)))</f>
        <v>no data</v>
      </c>
      <c r="DT209" s="408" t="str">
        <f t="shared" si="47"/>
        <v>no data</v>
      </c>
    </row>
    <row r="220" spans="2:124" x14ac:dyDescent="0.25">
      <c r="B220" s="423" t="str">
        <f>members!$G10</f>
        <v>Ashford</v>
      </c>
      <c r="C220" s="408" t="e">
        <f>VLOOKUP(B220,E$1:F$55,2,FALSE)</f>
        <v>#N/A</v>
      </c>
      <c r="J220" s="423" t="str">
        <f>members!$G10</f>
        <v>Ashford</v>
      </c>
      <c r="K220" s="408" t="e">
        <f>VLOOKUP(J220,M$1:N$55,2,FALSE)</f>
        <v>#N/A</v>
      </c>
      <c r="R220" s="423" t="str">
        <f>members!$G10</f>
        <v>Ashford</v>
      </c>
      <c r="S220" s="408" t="e">
        <f>VLOOKUP(R220,U$1:V$55,2,FALSE)</f>
        <v>#N/A</v>
      </c>
      <c r="Z220" s="423" t="str">
        <f>members!$G10</f>
        <v>Ashford</v>
      </c>
      <c r="AA220" s="408" t="e">
        <f>VLOOKUP(Z220,AC$1:AD$55,2,FALSE)</f>
        <v>#N/A</v>
      </c>
      <c r="AH220" s="423" t="str">
        <f>members!$G10</f>
        <v>Ashford</v>
      </c>
      <c r="AI220" s="408" t="e">
        <f>VLOOKUP(AH220,AK$1:AL$55,2,FALSE)</f>
        <v>#N/A</v>
      </c>
      <c r="AP220" s="423" t="str">
        <f>members!$G10</f>
        <v>Ashford</v>
      </c>
      <c r="AQ220" s="408" t="e">
        <f>VLOOKUP(AP220,AS$1:AT$55,2,FALSE)</f>
        <v>#N/A</v>
      </c>
      <c r="AX220" s="423" t="str">
        <f>members!$G10</f>
        <v>Ashford</v>
      </c>
      <c r="AY220" s="408" t="e">
        <f>VLOOKUP(AX220,BA$1:BB$55,2,FALSE)</f>
        <v>#N/A</v>
      </c>
      <c r="BF220" s="423" t="str">
        <f>members!$G10</f>
        <v>Ashford</v>
      </c>
      <c r="BG220" s="408" t="e">
        <f>VLOOKUP(BF220,BI$1:BJ$55,2,FALSE)</f>
        <v>#N/A</v>
      </c>
      <c r="BN220" s="423" t="str">
        <f>members!$G10</f>
        <v>Ashford</v>
      </c>
      <c r="BO220" s="408" t="e">
        <f>VLOOKUP(BN220,BQ$1:BR$55,2,FALSE)</f>
        <v>#N/A</v>
      </c>
      <c r="BV220" s="423" t="str">
        <f>members!$G10</f>
        <v>Ashford</v>
      </c>
      <c r="BW220" s="408" t="e">
        <f>VLOOKUP(BV220,BY$1:BZ$55,2,FALSE)</f>
        <v>#N/A</v>
      </c>
      <c r="CD220" s="423" t="str">
        <f>members!$G10</f>
        <v>Ashford</v>
      </c>
      <c r="CE220" s="408" t="e">
        <f>VLOOKUP(CD220,CG$1:CH$55,2,FALSE)</f>
        <v>#N/A</v>
      </c>
      <c r="CL220" s="423" t="str">
        <f>members!$G10</f>
        <v>Ashford</v>
      </c>
      <c r="CM220" s="408" t="e">
        <f>VLOOKUP(CL220,CO$1:CP$55,2,FALSE)</f>
        <v>#N/A</v>
      </c>
      <c r="CT220" s="423" t="str">
        <f>members!$G10</f>
        <v>Ashford</v>
      </c>
      <c r="CU220" s="408" t="e">
        <f>VLOOKUP(CT220,CW$1:CX$55,2,FALSE)</f>
        <v>#N/A</v>
      </c>
      <c r="DB220" s="423" t="str">
        <f>members!$G10</f>
        <v>Ashford</v>
      </c>
      <c r="DC220" s="408" t="e">
        <f>VLOOKUP(DB220,DE$1:DF$55,2,FALSE)</f>
        <v>#N/A</v>
      </c>
      <c r="DJ220" s="423" t="str">
        <f>members!$G10</f>
        <v>Ashford</v>
      </c>
      <c r="DK220" s="408" t="e">
        <f>VLOOKUP(DJ220,DM$1:DN$55,2,FALSE)</f>
        <v>#N/A</v>
      </c>
      <c r="DR220" s="423" t="str">
        <f>members!$G10</f>
        <v>Ashford</v>
      </c>
      <c r="DS220" s="408" t="e">
        <f>VLOOKUP(DR220,DU$1:DV$55,2,FALSE)</f>
        <v>#N/A</v>
      </c>
    </row>
    <row r="222" spans="2:124" x14ac:dyDescent="0.25">
      <c r="B222" s="408" t="s">
        <v>1824</v>
      </c>
      <c r="J222" s="408" t="s">
        <v>1824</v>
      </c>
      <c r="R222" s="408" t="s">
        <v>1824</v>
      </c>
      <c r="Z222" s="408" t="s">
        <v>1824</v>
      </c>
      <c r="AH222" s="408" t="s">
        <v>1824</v>
      </c>
      <c r="AP222" s="408" t="s">
        <v>1824</v>
      </c>
      <c r="AX222" s="408" t="s">
        <v>1824</v>
      </c>
      <c r="BF222" s="408" t="s">
        <v>1824</v>
      </c>
      <c r="BN222" s="408" t="s">
        <v>1824</v>
      </c>
      <c r="BV222" s="408" t="s">
        <v>1824</v>
      </c>
      <c r="CD222" s="408" t="s">
        <v>1824</v>
      </c>
      <c r="CL222" s="408" t="s">
        <v>1824</v>
      </c>
      <c r="CT222" s="408" t="s">
        <v>1824</v>
      </c>
      <c r="DB222" s="408" t="s">
        <v>1824</v>
      </c>
      <c r="DJ222" s="408" t="s">
        <v>1824</v>
      </c>
      <c r="DR222" s="408" t="s">
        <v>1824</v>
      </c>
    </row>
    <row r="225" spans="3:124" x14ac:dyDescent="0.25">
      <c r="C225" s="423" t="e">
        <f>IF(C220="no data","no data",IF((C$220-2)&lt;1,"",(C$220-2)))</f>
        <v>#N/A</v>
      </c>
      <c r="D225" s="408" t="e">
        <f>IF(C225="no data","no data",INDEX(F$1:G$55,C225,2))</f>
        <v>#N/A</v>
      </c>
      <c r="K225" s="423" t="e">
        <f>IF(K220="no data","no data",IF((K$220-2)&lt;1,"",(K$220-2)))</f>
        <v>#N/A</v>
      </c>
      <c r="L225" s="408" t="e">
        <f>IF(K225="no data","no data",INDEX(N$1:O$55,K225,2))</f>
        <v>#N/A</v>
      </c>
      <c r="S225" s="423" t="e">
        <f>IF(S220="no data","no data",IF((S$220-2)&lt;1,"",(S$220-2)))</f>
        <v>#N/A</v>
      </c>
      <c r="T225" s="408" t="e">
        <f>IF(S225="no data","no data",INDEX(V$1:W$55,S225,2))</f>
        <v>#N/A</v>
      </c>
      <c r="AA225" s="423" t="e">
        <f>IF(AA220="no data","no data",IF((AA$220-2)&lt;1,"",(AA$220-2)))</f>
        <v>#N/A</v>
      </c>
      <c r="AB225" s="408" t="e">
        <f>IF(AA225="no data","no data",INDEX(AD$1:AE$55,AA225,2))</f>
        <v>#N/A</v>
      </c>
      <c r="AI225" s="423" t="e">
        <f>IF(AI220="no data","no data",IF((AI$220-2)&lt;1,"",(AI$220-2)))</f>
        <v>#N/A</v>
      </c>
      <c r="AJ225" s="408" t="e">
        <f>IF(AI225="no data","no data",INDEX(AL$1:AM$55,AI225,2))</f>
        <v>#N/A</v>
      </c>
      <c r="AQ225" s="423" t="e">
        <f>IF(AQ220="no data","no data",IF((AQ$220-2)&lt;1,"",(AQ$220-2)))</f>
        <v>#N/A</v>
      </c>
      <c r="AR225" s="408" t="e">
        <f>IF(AQ225="no data","no data",INDEX(AT$1:AU$55,AQ225,2))</f>
        <v>#N/A</v>
      </c>
      <c r="AY225" s="423" t="e">
        <f>IF(AY220="no data","no data",IF((AY$220-2)&lt;1,"",(AY$220-2)))</f>
        <v>#N/A</v>
      </c>
      <c r="AZ225" s="408" t="e">
        <f>IF(AY225="no data","no data",INDEX(BB$1:BC$55,AY225,2))</f>
        <v>#N/A</v>
      </c>
      <c r="BG225" s="423" t="e">
        <f>IF(BG220="no data","no data",IF((BG$220-2)&lt;1,"",(BG$220-2)))</f>
        <v>#N/A</v>
      </c>
      <c r="BH225" s="408" t="e">
        <f>IF(BG225="no data","no data",INDEX(BJ$1:BK$55,BG225,2))</f>
        <v>#N/A</v>
      </c>
      <c r="BO225" s="423" t="e">
        <f>IF(BO220="no data","no data",IF((BO$220-2)&lt;1,"",(BO$220-2)))</f>
        <v>#N/A</v>
      </c>
      <c r="BP225" s="408" t="e">
        <f>IF(BO225="no data","no data",INDEX(BR$1:BS$55,BO225,2))</f>
        <v>#N/A</v>
      </c>
      <c r="BW225" s="423" t="e">
        <f>IF(BW220="no data","no data",IF((BW$220-2)&lt;1,"",(BW$220-2)))</f>
        <v>#N/A</v>
      </c>
      <c r="BX225" s="408" t="e">
        <f>IF(BW225="no data","no data",INDEX(BZ$1:CA$55,BW225,2))</f>
        <v>#N/A</v>
      </c>
      <c r="CE225" s="423" t="e">
        <f>IF(CE220="no data","no data",IF((CE$220-2)&lt;1,"",(CE$220-2)))</f>
        <v>#N/A</v>
      </c>
      <c r="CF225" s="408" t="e">
        <f>IF(CE225="no data","no data",INDEX(CH$1:CI$55,CE225,2))</f>
        <v>#N/A</v>
      </c>
      <c r="CM225" s="423" t="e">
        <f>IF(CM220="no data","no data",IF((CM$220-2)&lt;1,"",(CM$220-2)))</f>
        <v>#N/A</v>
      </c>
      <c r="CN225" s="408" t="e">
        <f>IF(CM225="no data","no data",INDEX(CP$1:CQ$55,CM225,2))</f>
        <v>#N/A</v>
      </c>
      <c r="CU225" s="423" t="e">
        <f>IF(CU220="no data","no data",IF((CU$220-2)&lt;1,"",(CU$220-2)))</f>
        <v>#N/A</v>
      </c>
      <c r="CV225" s="408" t="e">
        <f>IF(CU225="no data","no data",INDEX(CX$1:CY$55,CU225,2))</f>
        <v>#N/A</v>
      </c>
      <c r="DC225" s="423" t="e">
        <f>IF(DC220="no data","no data",IF((DC$220-2)&lt;1,"",(DC$220-2)))</f>
        <v>#N/A</v>
      </c>
      <c r="DD225" s="408" t="e">
        <f>IF(DC225="no data","no data",INDEX(DF$1:DG$55,DC225,2))</f>
        <v>#N/A</v>
      </c>
      <c r="DK225" s="423" t="e">
        <f>IF(DK220="no data","no data",IF((DK$220-2)&lt;1,"",(DK$220-2)))</f>
        <v>#N/A</v>
      </c>
      <c r="DL225" s="408" t="e">
        <f>IF(DK225="no data","no data",INDEX(DN$1:DO$55,DK225,2))</f>
        <v>#N/A</v>
      </c>
      <c r="DS225" s="423" t="e">
        <f>IF(DS220="no data","no data",IF((DS$220-2)&lt;1,"",(DS$220-2)))</f>
        <v>#N/A</v>
      </c>
      <c r="DT225" s="408" t="e">
        <f>IF(DS225="no data","no data",INDEX(DV$1:DW$55,DS225,2))</f>
        <v>#N/A</v>
      </c>
    </row>
    <row r="226" spans="3:124" x14ac:dyDescent="0.25">
      <c r="C226" s="423" t="e">
        <f>IF(C220="no data","no data",IF((C$220-1&lt;1),"",(C$220-1)))</f>
        <v>#N/A</v>
      </c>
      <c r="D226" s="408" t="e">
        <f t="shared" ref="D226:D229" si="48">IF(C226="no data","no data",INDEX(F$1:G$55,C226,2))</f>
        <v>#N/A</v>
      </c>
      <c r="K226" s="423" t="e">
        <f>IF(K220="no data","no data",IF((K$220-1&lt;1),"",(K$220-1)))</f>
        <v>#N/A</v>
      </c>
      <c r="L226" s="408" t="e">
        <f t="shared" ref="L226:L229" si="49">IF(K226="no data","no data",INDEX(N$1:O$55,K226,2))</f>
        <v>#N/A</v>
      </c>
      <c r="S226" s="423" t="e">
        <f>IF(S220="no data","no data",IF((S$220-1&lt;1),"",(S$220-1)))</f>
        <v>#N/A</v>
      </c>
      <c r="T226" s="408" t="e">
        <f t="shared" ref="T226:T229" si="50">IF(S226="no data","no data",INDEX(V$1:W$55,S226,2))</f>
        <v>#N/A</v>
      </c>
      <c r="AA226" s="423" t="e">
        <f>IF(AA220="no data","no data",IF((AA$220-1&lt;1),"",(AA$220-1)))</f>
        <v>#N/A</v>
      </c>
      <c r="AB226" s="408" t="e">
        <f t="shared" ref="AB226:AB229" si="51">IF(AA226="no data","no data",INDEX(AD$1:AE$55,AA226,2))</f>
        <v>#N/A</v>
      </c>
      <c r="AI226" s="423" t="e">
        <f>IF(AI220="no data","no data",IF((AI$220-1&lt;1),"",(AI$220-1)))</f>
        <v>#N/A</v>
      </c>
      <c r="AJ226" s="408" t="e">
        <f t="shared" ref="AJ226:AJ229" si="52">IF(AI226="no data","no data",INDEX(AL$1:AM$55,AI226,2))</f>
        <v>#N/A</v>
      </c>
      <c r="AQ226" s="423" t="e">
        <f>IF(AQ220="no data","no data",IF((AQ$220-1&lt;1),"",(AQ$220-1)))</f>
        <v>#N/A</v>
      </c>
      <c r="AR226" s="408" t="e">
        <f t="shared" ref="AR226:AR229" si="53">IF(AQ226="no data","no data",INDEX(AT$1:AU$55,AQ226,2))</f>
        <v>#N/A</v>
      </c>
      <c r="AY226" s="423" t="e">
        <f>IF(AY220="no data","no data",IF((AY$220-1&lt;1),"",(AY$220-1)))</f>
        <v>#N/A</v>
      </c>
      <c r="AZ226" s="408" t="e">
        <f t="shared" ref="AZ226:AZ229" si="54">IF(AY226="no data","no data",INDEX(BB$1:BC$55,AY226,2))</f>
        <v>#N/A</v>
      </c>
      <c r="BG226" s="423" t="e">
        <f>IF(BG220="no data","no data",IF((BG$220-1&lt;1),"",(BG$220-1)))</f>
        <v>#N/A</v>
      </c>
      <c r="BH226" s="408" t="e">
        <f t="shared" ref="BH226:BH229" si="55">IF(BG226="no data","no data",INDEX(BJ$1:BK$55,BG226,2))</f>
        <v>#N/A</v>
      </c>
      <c r="BO226" s="423" t="e">
        <f>IF(BO220="no data","no data",IF((BO$220-1&lt;1),"",(BO$220-1)))</f>
        <v>#N/A</v>
      </c>
      <c r="BP226" s="408" t="e">
        <f t="shared" ref="BP226:BP229" si="56">IF(BO226="no data","no data",INDEX(BR$1:BS$55,BO226,2))</f>
        <v>#N/A</v>
      </c>
      <c r="BW226" s="423" t="e">
        <f>IF(BW220="no data","no data",IF((BW$220-1&lt;1),"",(BW$220-1)))</f>
        <v>#N/A</v>
      </c>
      <c r="BX226" s="408" t="e">
        <f t="shared" ref="BX226:BX229" si="57">IF(BW226="no data","no data",INDEX(BZ$1:CA$55,BW226,2))</f>
        <v>#N/A</v>
      </c>
      <c r="CE226" s="423" t="e">
        <f>IF(CE220="no data","no data",IF((CE$220-1&lt;1),"",(CE$220-1)))</f>
        <v>#N/A</v>
      </c>
      <c r="CF226" s="408" t="e">
        <f t="shared" ref="CF226:CF229" si="58">IF(CE226="no data","no data",INDEX(CH$1:CI$55,CE226,2))</f>
        <v>#N/A</v>
      </c>
      <c r="CM226" s="423" t="e">
        <f>IF(CM220="no data","no data",IF((CM$220-1&lt;1),"",(CM$220-1)))</f>
        <v>#N/A</v>
      </c>
      <c r="CN226" s="408" t="e">
        <f t="shared" ref="CN226:CN229" si="59">IF(CM226="no data","no data",INDEX(CP$1:CQ$55,CM226,2))</f>
        <v>#N/A</v>
      </c>
      <c r="CU226" s="423" t="e">
        <f>IF(CU220="no data","no data",IF((CU$220-1&lt;1),"",(CU$220-1)))</f>
        <v>#N/A</v>
      </c>
      <c r="CV226" s="408" t="e">
        <f t="shared" ref="CV226:CV229" si="60">IF(CU226="no data","no data",INDEX(CX$1:CY$55,CU226,2))</f>
        <v>#N/A</v>
      </c>
      <c r="DC226" s="423" t="e">
        <f>IF(DC220="no data","no data",IF((DC$220-1&lt;1),"",(DC$220-1)))</f>
        <v>#N/A</v>
      </c>
      <c r="DD226" s="408" t="e">
        <f t="shared" ref="DD226:DD229" si="61">IF(DC226="no data","no data",INDEX(DF$1:DG$55,DC226,2))</f>
        <v>#N/A</v>
      </c>
      <c r="DK226" s="423" t="e">
        <f>IF(DK220="no data","no data",IF((DK$220-1&lt;1),"",(DK$220-1)))</f>
        <v>#N/A</v>
      </c>
      <c r="DL226" s="408" t="e">
        <f t="shared" ref="DL226:DL229" si="62">IF(DK226="no data","no data",INDEX(DN$1:DO$55,DK226,2))</f>
        <v>#N/A</v>
      </c>
      <c r="DS226" s="423" t="e">
        <f>IF(DS220="no data","no data",IF((DS$220-1&lt;1),"",(DS$220-1)))</f>
        <v>#N/A</v>
      </c>
      <c r="DT226" s="408" t="e">
        <f t="shared" ref="DT226:DT229" si="63">IF(DS226="no data","no data",INDEX(DV$1:DW$55,DS226,2))</f>
        <v>#N/A</v>
      </c>
    </row>
    <row r="227" spans="3:124" x14ac:dyDescent="0.25">
      <c r="C227" s="423" t="e">
        <f>C$220</f>
        <v>#N/A</v>
      </c>
      <c r="D227" s="408" t="e">
        <f t="shared" si="48"/>
        <v>#N/A</v>
      </c>
      <c r="K227" s="423" t="e">
        <f>K$220</f>
        <v>#N/A</v>
      </c>
      <c r="L227" s="408" t="e">
        <f t="shared" si="49"/>
        <v>#N/A</v>
      </c>
      <c r="S227" s="423" t="e">
        <f>S$220</f>
        <v>#N/A</v>
      </c>
      <c r="T227" s="408" t="e">
        <f t="shared" si="50"/>
        <v>#N/A</v>
      </c>
      <c r="AA227" s="423" t="e">
        <f>AA$220</f>
        <v>#N/A</v>
      </c>
      <c r="AB227" s="408" t="e">
        <f t="shared" si="51"/>
        <v>#N/A</v>
      </c>
      <c r="AI227" s="423" t="e">
        <f>AI$220</f>
        <v>#N/A</v>
      </c>
      <c r="AJ227" s="408" t="e">
        <f t="shared" si="52"/>
        <v>#N/A</v>
      </c>
      <c r="AQ227" s="423" t="e">
        <f>AQ$220</f>
        <v>#N/A</v>
      </c>
      <c r="AR227" s="408" t="e">
        <f t="shared" si="53"/>
        <v>#N/A</v>
      </c>
      <c r="AY227" s="423" t="e">
        <f>AY$220</f>
        <v>#N/A</v>
      </c>
      <c r="AZ227" s="408" t="e">
        <f t="shared" si="54"/>
        <v>#N/A</v>
      </c>
      <c r="BG227" s="423" t="e">
        <f>BG$220</f>
        <v>#N/A</v>
      </c>
      <c r="BH227" s="408" t="e">
        <f t="shared" si="55"/>
        <v>#N/A</v>
      </c>
      <c r="BO227" s="423" t="e">
        <f>BO$220</f>
        <v>#N/A</v>
      </c>
      <c r="BP227" s="408" t="e">
        <f t="shared" si="56"/>
        <v>#N/A</v>
      </c>
      <c r="BW227" s="423" t="e">
        <f>BW$220</f>
        <v>#N/A</v>
      </c>
      <c r="BX227" s="408" t="e">
        <f t="shared" si="57"/>
        <v>#N/A</v>
      </c>
      <c r="CE227" s="423" t="e">
        <f>CE$220</f>
        <v>#N/A</v>
      </c>
      <c r="CF227" s="408" t="e">
        <f t="shared" si="58"/>
        <v>#N/A</v>
      </c>
      <c r="CM227" s="423" t="e">
        <f>CM$220</f>
        <v>#N/A</v>
      </c>
      <c r="CN227" s="408" t="e">
        <f t="shared" si="59"/>
        <v>#N/A</v>
      </c>
      <c r="CU227" s="423" t="e">
        <f>CU$220</f>
        <v>#N/A</v>
      </c>
      <c r="CV227" s="408" t="e">
        <f t="shared" si="60"/>
        <v>#N/A</v>
      </c>
      <c r="DC227" s="423" t="e">
        <f>DC$220</f>
        <v>#N/A</v>
      </c>
      <c r="DD227" s="408" t="e">
        <f t="shared" si="61"/>
        <v>#N/A</v>
      </c>
      <c r="DK227" s="423" t="e">
        <f>DK$220</f>
        <v>#N/A</v>
      </c>
      <c r="DL227" s="408" t="e">
        <f t="shared" si="62"/>
        <v>#N/A</v>
      </c>
      <c r="DS227" s="423" t="e">
        <f>DS$220</f>
        <v>#N/A</v>
      </c>
      <c r="DT227" s="408" t="e">
        <f t="shared" si="63"/>
        <v>#N/A</v>
      </c>
    </row>
    <row r="228" spans="3:124" x14ac:dyDescent="0.25">
      <c r="C228" s="423" t="e">
        <f>IF(C220="no data","no data",IF((C$220+1)&gt;F172,"",(C$220+1)))</f>
        <v>#N/A</v>
      </c>
      <c r="D228" s="408" t="e">
        <f t="shared" si="48"/>
        <v>#N/A</v>
      </c>
      <c r="K228" s="423" t="e">
        <f>IF(K220="no data","no data",IF((K$220+1)&gt;N172,"",(K$220+1)))</f>
        <v>#N/A</v>
      </c>
      <c r="L228" s="408" t="e">
        <f t="shared" si="49"/>
        <v>#N/A</v>
      </c>
      <c r="S228" s="423" t="e">
        <f>IF(S220="no data","no data",IF((S$220+1)&gt;V172,"",(S$220+1)))</f>
        <v>#N/A</v>
      </c>
      <c r="T228" s="408" t="e">
        <f t="shared" si="50"/>
        <v>#N/A</v>
      </c>
      <c r="AA228" s="423" t="e">
        <f>IF(AA220="no data","no data",IF((AA$220+1)&gt;AD172,"",(AA$220+1)))</f>
        <v>#N/A</v>
      </c>
      <c r="AB228" s="408" t="e">
        <f t="shared" si="51"/>
        <v>#N/A</v>
      </c>
      <c r="AI228" s="423" t="e">
        <f>IF(AI220="no data","no data",IF((AI$220+1)&gt;AL172,"",(AI$220+1)))</f>
        <v>#N/A</v>
      </c>
      <c r="AJ228" s="408" t="e">
        <f t="shared" si="52"/>
        <v>#N/A</v>
      </c>
      <c r="AQ228" s="423" t="e">
        <f>IF(AQ220="no data","no data",IF((AQ$220+1)&gt;AT172,"",(AQ$220+1)))</f>
        <v>#N/A</v>
      </c>
      <c r="AR228" s="408" t="e">
        <f t="shared" si="53"/>
        <v>#N/A</v>
      </c>
      <c r="AY228" s="423" t="e">
        <f>IF(AY220="no data","no data",IF((AY$220+1)&gt;BB172,"",(AY$220+1)))</f>
        <v>#N/A</v>
      </c>
      <c r="AZ228" s="408" t="e">
        <f t="shared" si="54"/>
        <v>#N/A</v>
      </c>
      <c r="BG228" s="423" t="e">
        <f>IF(BG220="no data","no data",IF((BG$220+1)&gt;BJ172,"",(BG$220+1)))</f>
        <v>#N/A</v>
      </c>
      <c r="BH228" s="408" t="e">
        <f t="shared" si="55"/>
        <v>#N/A</v>
      </c>
      <c r="BO228" s="423" t="e">
        <f>IF(BO220="no data","no data",IF((BO$220+1)&gt;BR172,"",(BO$220+1)))</f>
        <v>#N/A</v>
      </c>
      <c r="BP228" s="408" t="e">
        <f t="shared" si="56"/>
        <v>#N/A</v>
      </c>
      <c r="BW228" s="423" t="e">
        <f>IF(BW220="no data","no data",IF((BW$220+1)&gt;BZ172,"",(BW$220+1)))</f>
        <v>#N/A</v>
      </c>
      <c r="BX228" s="408" t="e">
        <f t="shared" si="57"/>
        <v>#N/A</v>
      </c>
      <c r="CE228" s="423" t="e">
        <f>IF(CE220="no data","no data",IF((CE$220+1)&gt;CH172,"",(CE$220+1)))</f>
        <v>#N/A</v>
      </c>
      <c r="CF228" s="408" t="e">
        <f t="shared" si="58"/>
        <v>#N/A</v>
      </c>
      <c r="CM228" s="423" t="e">
        <f>IF(CM220="no data","no data",IF((CM$220+1)&gt;CP172,"",(CM$220+1)))</f>
        <v>#N/A</v>
      </c>
      <c r="CN228" s="408" t="e">
        <f t="shared" si="59"/>
        <v>#N/A</v>
      </c>
      <c r="CU228" s="423" t="e">
        <f>IF(CU220="no data","no data",IF((CU$220+1)&gt;CX172,"",(CU$220+1)))</f>
        <v>#N/A</v>
      </c>
      <c r="CV228" s="408" t="e">
        <f t="shared" si="60"/>
        <v>#N/A</v>
      </c>
      <c r="DC228" s="423" t="e">
        <f>IF(DC220="no data","no data",IF((DC$220+1)&gt;DF172,"",(DC$220+1)))</f>
        <v>#N/A</v>
      </c>
      <c r="DD228" s="408" t="e">
        <f t="shared" si="61"/>
        <v>#N/A</v>
      </c>
      <c r="DK228" s="423" t="e">
        <f>IF(DK220="no data","no data",IF((DK$220+1)&gt;DN172,"",(DK$220+1)))</f>
        <v>#N/A</v>
      </c>
      <c r="DL228" s="408" t="e">
        <f t="shared" si="62"/>
        <v>#N/A</v>
      </c>
      <c r="DS228" s="423" t="e">
        <f>IF(DS220="no data","no data",IF((DS$220+1)&gt;DV172,"",(DS$220+1)))</f>
        <v>#N/A</v>
      </c>
      <c r="DT228" s="408" t="e">
        <f t="shared" si="63"/>
        <v>#N/A</v>
      </c>
    </row>
    <row r="229" spans="3:124" x14ac:dyDescent="0.25">
      <c r="C229" s="423" t="e">
        <f>IF(C220="no data","no data",IF((C$220+2)&gt;F172,"",(C$220+2)))</f>
        <v>#N/A</v>
      </c>
      <c r="D229" s="408" t="e">
        <f t="shared" si="48"/>
        <v>#N/A</v>
      </c>
      <c r="K229" s="423" t="e">
        <f>IF(K220="no data","no data",IF((K$220+2)&gt;N172,"",(K$220+2)))</f>
        <v>#N/A</v>
      </c>
      <c r="L229" s="408" t="e">
        <f t="shared" si="49"/>
        <v>#N/A</v>
      </c>
      <c r="S229" s="423" t="e">
        <f>IF(S220="no data","no data",IF((S$220+2)&gt;V172,"",(S$220+2)))</f>
        <v>#N/A</v>
      </c>
      <c r="T229" s="408" t="e">
        <f t="shared" si="50"/>
        <v>#N/A</v>
      </c>
      <c r="AA229" s="423" t="e">
        <f>IF(AA220="no data","no data",IF((AA$220+2)&gt;AD172,"",(AA$220+2)))</f>
        <v>#N/A</v>
      </c>
      <c r="AB229" s="408" t="e">
        <f t="shared" si="51"/>
        <v>#N/A</v>
      </c>
      <c r="AI229" s="423" t="e">
        <f>IF(AI220="no data","no data",IF((AI$220+2)&gt;AL172,"",(AI$220+2)))</f>
        <v>#N/A</v>
      </c>
      <c r="AJ229" s="408" t="e">
        <f t="shared" si="52"/>
        <v>#N/A</v>
      </c>
      <c r="AQ229" s="423" t="e">
        <f>IF(AQ220="no data","no data",IF((AQ$220+2)&gt;AT172,"",(AQ$220+2)))</f>
        <v>#N/A</v>
      </c>
      <c r="AR229" s="408" t="e">
        <f t="shared" si="53"/>
        <v>#N/A</v>
      </c>
      <c r="AY229" s="423" t="e">
        <f>IF(AY220="no data","no data",IF((AY$220+2)&gt;BB172,"",(AY$220+2)))</f>
        <v>#N/A</v>
      </c>
      <c r="AZ229" s="408" t="e">
        <f t="shared" si="54"/>
        <v>#N/A</v>
      </c>
      <c r="BG229" s="423" t="e">
        <f>IF(BG220="no data","no data",IF((BG$220+2)&gt;BJ172,"",(BG$220+2)))</f>
        <v>#N/A</v>
      </c>
      <c r="BH229" s="408" t="e">
        <f t="shared" si="55"/>
        <v>#N/A</v>
      </c>
      <c r="BO229" s="423" t="e">
        <f>IF(BO220="no data","no data",IF((BO$220+2)&gt;BR172,"",(BO$220+2)))</f>
        <v>#N/A</v>
      </c>
      <c r="BP229" s="408" t="e">
        <f t="shared" si="56"/>
        <v>#N/A</v>
      </c>
      <c r="BW229" s="423" t="e">
        <f>IF(BW220="no data","no data",IF((BW$220+2)&gt;BZ172,"",(BW$220+2)))</f>
        <v>#N/A</v>
      </c>
      <c r="BX229" s="408" t="e">
        <f t="shared" si="57"/>
        <v>#N/A</v>
      </c>
      <c r="CE229" s="423" t="e">
        <f>IF(CE220="no data","no data",IF((CE$220+2)&gt;CH172,"",(CE$220+2)))</f>
        <v>#N/A</v>
      </c>
      <c r="CF229" s="408" t="e">
        <f t="shared" si="58"/>
        <v>#N/A</v>
      </c>
      <c r="CM229" s="423" t="e">
        <f>IF(CM220="no data","no data",IF((CM$220+2)&gt;CP172,"",(CM$220+2)))</f>
        <v>#N/A</v>
      </c>
      <c r="CN229" s="408" t="e">
        <f t="shared" si="59"/>
        <v>#N/A</v>
      </c>
      <c r="CU229" s="423" t="e">
        <f>IF(CU220="no data","no data",IF((CU$220+2)&gt;CX172,"",(CU$220+2)))</f>
        <v>#N/A</v>
      </c>
      <c r="CV229" s="408" t="e">
        <f t="shared" si="60"/>
        <v>#N/A</v>
      </c>
      <c r="DC229" s="423" t="e">
        <f>IF(DC220="no data","no data",IF((DC$220+2)&gt;DF172,"",(DC$220+2)))</f>
        <v>#N/A</v>
      </c>
      <c r="DD229" s="408" t="e">
        <f t="shared" si="61"/>
        <v>#N/A</v>
      </c>
      <c r="DK229" s="423" t="e">
        <f>IF(DK220="no data","no data",IF((DK$220+2)&gt;DN172,"",(DK$220+2)))</f>
        <v>#N/A</v>
      </c>
      <c r="DL229" s="408" t="e">
        <f t="shared" si="62"/>
        <v>#N/A</v>
      </c>
      <c r="DS229" s="423" t="e">
        <f>IF(DS220="no data","no data",IF((DS$220+2)&gt;DV172,"",(DS$220+2)))</f>
        <v>#N/A</v>
      </c>
      <c r="DT229" s="408" t="e">
        <f t="shared" si="63"/>
        <v>#N/A</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R326"/>
  <sheetViews>
    <sheetView topLeftCell="A83" workbookViewId="0">
      <selection activeCell="R1" sqref="R1:R110"/>
    </sheetView>
  </sheetViews>
  <sheetFormatPr defaultRowHeight="15" x14ac:dyDescent="0.25"/>
  <sheetData>
    <row r="1" spans="1:18" x14ac:dyDescent="0.25">
      <c r="A1" t="s">
        <v>0</v>
      </c>
      <c r="B1" t="s">
        <v>1815</v>
      </c>
      <c r="R1" t="s">
        <v>2</v>
      </c>
    </row>
    <row r="2" spans="1:18" x14ac:dyDescent="0.25">
      <c r="A2" t="s">
        <v>6</v>
      </c>
      <c r="B2" t="s">
        <v>1815</v>
      </c>
      <c r="R2" t="s">
        <v>9</v>
      </c>
    </row>
    <row r="3" spans="1:18" x14ac:dyDescent="0.25">
      <c r="A3" t="s">
        <v>25</v>
      </c>
      <c r="B3" t="s">
        <v>1815</v>
      </c>
      <c r="R3" t="s">
        <v>10</v>
      </c>
    </row>
    <row r="4" spans="1:18" x14ac:dyDescent="0.25">
      <c r="A4" t="s">
        <v>27</v>
      </c>
      <c r="B4" t="s">
        <v>1815</v>
      </c>
      <c r="R4" t="s">
        <v>12</v>
      </c>
    </row>
    <row r="5" spans="1:18" x14ac:dyDescent="0.25">
      <c r="A5" t="s">
        <v>31</v>
      </c>
      <c r="B5" t="s">
        <v>1815</v>
      </c>
      <c r="R5" t="s">
        <v>20</v>
      </c>
    </row>
    <row r="6" spans="1:18" x14ac:dyDescent="0.25">
      <c r="A6" t="s">
        <v>32</v>
      </c>
      <c r="B6" t="s">
        <v>1815</v>
      </c>
      <c r="R6" t="s">
        <v>21</v>
      </c>
    </row>
    <row r="7" spans="1:18" x14ac:dyDescent="0.25">
      <c r="A7" t="s">
        <v>38</v>
      </c>
      <c r="B7" t="s">
        <v>1815</v>
      </c>
      <c r="R7" t="s">
        <v>30</v>
      </c>
    </row>
    <row r="8" spans="1:18" x14ac:dyDescent="0.25">
      <c r="A8" t="s">
        <v>1802</v>
      </c>
      <c r="B8" t="s">
        <v>1815</v>
      </c>
      <c r="R8" t="s">
        <v>34</v>
      </c>
    </row>
    <row r="9" spans="1:18" x14ac:dyDescent="0.25">
      <c r="A9" t="s">
        <v>43</v>
      </c>
      <c r="B9" t="s">
        <v>1815</v>
      </c>
      <c r="R9" t="s">
        <v>35</v>
      </c>
    </row>
    <row r="10" spans="1:18" x14ac:dyDescent="0.25">
      <c r="A10" t="s">
        <v>52</v>
      </c>
      <c r="B10" t="s">
        <v>1815</v>
      </c>
      <c r="R10" t="s">
        <v>39</v>
      </c>
    </row>
    <row r="11" spans="1:18" x14ac:dyDescent="0.25">
      <c r="A11" t="s">
        <v>63</v>
      </c>
      <c r="B11" t="s">
        <v>1815</v>
      </c>
      <c r="R11" t="s">
        <v>51</v>
      </c>
    </row>
    <row r="12" spans="1:18" x14ac:dyDescent="0.25">
      <c r="A12" t="s">
        <v>70</v>
      </c>
      <c r="B12" t="s">
        <v>1815</v>
      </c>
      <c r="R12" t="s">
        <v>57</v>
      </c>
    </row>
    <row r="13" spans="1:18" x14ac:dyDescent="0.25">
      <c r="A13" t="s">
        <v>101</v>
      </c>
      <c r="B13" t="s">
        <v>1815</v>
      </c>
      <c r="R13" t="s">
        <v>323</v>
      </c>
    </row>
    <row r="14" spans="1:18" x14ac:dyDescent="0.25">
      <c r="A14" t="s">
        <v>103</v>
      </c>
      <c r="B14" t="s">
        <v>1815</v>
      </c>
      <c r="R14" t="s">
        <v>58</v>
      </c>
    </row>
    <row r="15" spans="1:18" x14ac:dyDescent="0.25">
      <c r="A15" t="s">
        <v>109</v>
      </c>
      <c r="B15" t="s">
        <v>1815</v>
      </c>
      <c r="R15" t="s">
        <v>60</v>
      </c>
    </row>
    <row r="16" spans="1:18" x14ac:dyDescent="0.25">
      <c r="A16" t="s">
        <v>111</v>
      </c>
      <c r="B16" t="s">
        <v>1815</v>
      </c>
      <c r="R16" t="s">
        <v>66</v>
      </c>
    </row>
    <row r="17" spans="1:18" x14ac:dyDescent="0.25">
      <c r="A17" t="s">
        <v>128</v>
      </c>
      <c r="B17" t="s">
        <v>1815</v>
      </c>
      <c r="R17" t="s">
        <v>68</v>
      </c>
    </row>
    <row r="18" spans="1:18" x14ac:dyDescent="0.25">
      <c r="A18" t="s">
        <v>1800</v>
      </c>
      <c r="B18" t="s">
        <v>1815</v>
      </c>
      <c r="R18" t="s">
        <v>69</v>
      </c>
    </row>
    <row r="19" spans="1:18" x14ac:dyDescent="0.25">
      <c r="A19" t="s">
        <v>150</v>
      </c>
      <c r="B19" t="s">
        <v>1815</v>
      </c>
      <c r="R19" t="s">
        <v>71</v>
      </c>
    </row>
    <row r="20" spans="1:18" x14ac:dyDescent="0.25">
      <c r="A20" t="s">
        <v>169</v>
      </c>
      <c r="B20" t="s">
        <v>1815</v>
      </c>
      <c r="R20" t="s">
        <v>77</v>
      </c>
    </row>
    <row r="21" spans="1:18" x14ac:dyDescent="0.25">
      <c r="A21" t="s">
        <v>175</v>
      </c>
      <c r="B21" t="s">
        <v>1815</v>
      </c>
      <c r="R21" t="s">
        <v>79</v>
      </c>
    </row>
    <row r="22" spans="1:18" x14ac:dyDescent="0.25">
      <c r="A22" t="s">
        <v>191</v>
      </c>
      <c r="B22" t="s">
        <v>1815</v>
      </c>
      <c r="R22" t="s">
        <v>81</v>
      </c>
    </row>
    <row r="23" spans="1:18" x14ac:dyDescent="0.25">
      <c r="A23" t="s">
        <v>193</v>
      </c>
      <c r="B23" t="s">
        <v>1815</v>
      </c>
      <c r="R23" t="s">
        <v>83</v>
      </c>
    </row>
    <row r="24" spans="1:18" x14ac:dyDescent="0.25">
      <c r="A24" t="s">
        <v>199</v>
      </c>
      <c r="B24" t="s">
        <v>1815</v>
      </c>
      <c r="R24" t="s">
        <v>85</v>
      </c>
    </row>
    <row r="25" spans="1:18" x14ac:dyDescent="0.25">
      <c r="A25" t="s">
        <v>200</v>
      </c>
      <c r="B25" t="s">
        <v>1815</v>
      </c>
      <c r="R25" t="s">
        <v>86</v>
      </c>
    </row>
    <row r="26" spans="1:18" x14ac:dyDescent="0.25">
      <c r="A26" t="s">
        <v>201</v>
      </c>
      <c r="B26" t="s">
        <v>1815</v>
      </c>
      <c r="R26" t="s">
        <v>88</v>
      </c>
    </row>
    <row r="27" spans="1:18" x14ac:dyDescent="0.25">
      <c r="A27" t="s">
        <v>203</v>
      </c>
      <c r="B27" t="s">
        <v>1815</v>
      </c>
      <c r="R27" t="s">
        <v>89</v>
      </c>
    </row>
    <row r="28" spans="1:18" x14ac:dyDescent="0.25">
      <c r="A28" t="s">
        <v>212</v>
      </c>
      <c r="B28" t="s">
        <v>1815</v>
      </c>
      <c r="R28" t="s">
        <v>90</v>
      </c>
    </row>
    <row r="29" spans="1:18" x14ac:dyDescent="0.25">
      <c r="A29" t="s">
        <v>215</v>
      </c>
      <c r="B29" t="s">
        <v>1815</v>
      </c>
      <c r="R29" t="s">
        <v>91</v>
      </c>
    </row>
    <row r="30" spans="1:18" x14ac:dyDescent="0.25">
      <c r="A30" t="s">
        <v>229</v>
      </c>
      <c r="B30" t="s">
        <v>1815</v>
      </c>
      <c r="R30" t="s">
        <v>92</v>
      </c>
    </row>
    <row r="31" spans="1:18" x14ac:dyDescent="0.25">
      <c r="A31" t="s">
        <v>236</v>
      </c>
      <c r="B31" t="s">
        <v>1815</v>
      </c>
      <c r="R31" t="s">
        <v>96</v>
      </c>
    </row>
    <row r="32" spans="1:18" x14ac:dyDescent="0.25">
      <c r="A32" t="s">
        <v>244</v>
      </c>
      <c r="B32" t="s">
        <v>1815</v>
      </c>
      <c r="R32" t="s">
        <v>104</v>
      </c>
    </row>
    <row r="33" spans="1:18" x14ac:dyDescent="0.25">
      <c r="A33" t="s">
        <v>248</v>
      </c>
      <c r="B33" t="s">
        <v>1815</v>
      </c>
      <c r="R33" t="s">
        <v>105</v>
      </c>
    </row>
    <row r="34" spans="1:18" x14ac:dyDescent="0.25">
      <c r="A34" t="s">
        <v>249</v>
      </c>
      <c r="B34" t="s">
        <v>1815</v>
      </c>
      <c r="R34" t="s">
        <v>106</v>
      </c>
    </row>
    <row r="35" spans="1:18" x14ac:dyDescent="0.25">
      <c r="A35" t="s">
        <v>257</v>
      </c>
      <c r="B35" t="s">
        <v>1815</v>
      </c>
      <c r="R35" t="s">
        <v>118</v>
      </c>
    </row>
    <row r="36" spans="1:18" x14ac:dyDescent="0.25">
      <c r="A36" t="s">
        <v>258</v>
      </c>
      <c r="B36" t="s">
        <v>1815</v>
      </c>
      <c r="R36" t="s">
        <v>120</v>
      </c>
    </row>
    <row r="37" spans="1:18" x14ac:dyDescent="0.25">
      <c r="A37" t="s">
        <v>311</v>
      </c>
      <c r="B37" t="s">
        <v>1815</v>
      </c>
      <c r="R37" t="s">
        <v>123</v>
      </c>
    </row>
    <row r="38" spans="1:18" x14ac:dyDescent="0.25">
      <c r="A38" t="s">
        <v>313</v>
      </c>
      <c r="B38" t="s">
        <v>1815</v>
      </c>
      <c r="R38" t="s">
        <v>328</v>
      </c>
    </row>
    <row r="39" spans="1:18" x14ac:dyDescent="0.25">
      <c r="A39" t="s">
        <v>316</v>
      </c>
      <c r="B39" t="s">
        <v>1815</v>
      </c>
      <c r="R39" t="s">
        <v>133</v>
      </c>
    </row>
    <row r="40" spans="1:18" x14ac:dyDescent="0.25">
      <c r="A40" t="s">
        <v>13</v>
      </c>
      <c r="B40" t="s">
        <v>1820</v>
      </c>
      <c r="R40" t="s">
        <v>134</v>
      </c>
    </row>
    <row r="41" spans="1:18" x14ac:dyDescent="0.25">
      <c r="A41" t="s">
        <v>15</v>
      </c>
      <c r="B41" t="s">
        <v>1820</v>
      </c>
      <c r="R41" t="s">
        <v>139</v>
      </c>
    </row>
    <row r="42" spans="1:18" x14ac:dyDescent="0.25">
      <c r="A42" t="s">
        <v>23</v>
      </c>
      <c r="B42" t="s">
        <v>1820</v>
      </c>
      <c r="R42" t="s">
        <v>140</v>
      </c>
    </row>
    <row r="43" spans="1:18" x14ac:dyDescent="0.25">
      <c r="A43" t="s">
        <v>24</v>
      </c>
      <c r="B43" t="s">
        <v>1820</v>
      </c>
      <c r="R43" t="s">
        <v>1830</v>
      </c>
    </row>
    <row r="44" spans="1:18" x14ac:dyDescent="0.25">
      <c r="A44" t="s">
        <v>29</v>
      </c>
      <c r="B44" t="s">
        <v>1820</v>
      </c>
      <c r="R44" t="s">
        <v>151</v>
      </c>
    </row>
    <row r="45" spans="1:18" x14ac:dyDescent="0.25">
      <c r="A45" t="s">
        <v>33</v>
      </c>
      <c r="B45" t="s">
        <v>1820</v>
      </c>
      <c r="R45" t="s">
        <v>153</v>
      </c>
    </row>
    <row r="46" spans="1:18" x14ac:dyDescent="0.25">
      <c r="A46" t="s">
        <v>36</v>
      </c>
      <c r="B46" t="s">
        <v>1820</v>
      </c>
      <c r="R46" t="s">
        <v>158</v>
      </c>
    </row>
    <row r="47" spans="1:18" x14ac:dyDescent="0.25">
      <c r="A47" t="s">
        <v>40</v>
      </c>
      <c r="B47" t="s">
        <v>1820</v>
      </c>
      <c r="R47" t="s">
        <v>159</v>
      </c>
    </row>
    <row r="48" spans="1:18" x14ac:dyDescent="0.25">
      <c r="A48" t="s">
        <v>42</v>
      </c>
      <c r="B48" t="s">
        <v>1820</v>
      </c>
      <c r="R48" t="s">
        <v>163</v>
      </c>
    </row>
    <row r="49" spans="1:18" x14ac:dyDescent="0.25">
      <c r="A49" t="s">
        <v>45</v>
      </c>
      <c r="B49" t="s">
        <v>1820</v>
      </c>
      <c r="R49" t="s">
        <v>164</v>
      </c>
    </row>
    <row r="50" spans="1:18" x14ac:dyDescent="0.25">
      <c r="A50" t="s">
        <v>48</v>
      </c>
      <c r="B50" t="s">
        <v>1820</v>
      </c>
      <c r="R50" t="s">
        <v>166</v>
      </c>
    </row>
    <row r="51" spans="1:18" x14ac:dyDescent="0.25">
      <c r="A51" t="s">
        <v>64</v>
      </c>
      <c r="B51" t="s">
        <v>1820</v>
      </c>
      <c r="R51" t="s">
        <v>167</v>
      </c>
    </row>
    <row r="52" spans="1:18" x14ac:dyDescent="0.25">
      <c r="A52" t="s">
        <v>73</v>
      </c>
      <c r="B52" t="s">
        <v>1820</v>
      </c>
      <c r="R52" t="s">
        <v>168</v>
      </c>
    </row>
    <row r="53" spans="1:18" x14ac:dyDescent="0.25">
      <c r="A53" t="s">
        <v>76</v>
      </c>
      <c r="B53" t="s">
        <v>1820</v>
      </c>
      <c r="R53" t="s">
        <v>172</v>
      </c>
    </row>
    <row r="54" spans="1:18" x14ac:dyDescent="0.25">
      <c r="A54" t="s">
        <v>82</v>
      </c>
      <c r="B54" t="s">
        <v>1820</v>
      </c>
      <c r="R54" t="s">
        <v>173</v>
      </c>
    </row>
    <row r="55" spans="1:18" x14ac:dyDescent="0.25">
      <c r="A55" t="s">
        <v>84</v>
      </c>
      <c r="B55" t="s">
        <v>1820</v>
      </c>
      <c r="R55" t="s">
        <v>177</v>
      </c>
    </row>
    <row r="56" spans="1:18" x14ac:dyDescent="0.25">
      <c r="A56" t="s">
        <v>97</v>
      </c>
      <c r="B56" t="s">
        <v>1820</v>
      </c>
      <c r="R56" t="s">
        <v>178</v>
      </c>
    </row>
    <row r="57" spans="1:18" x14ac:dyDescent="0.25">
      <c r="A57" t="s">
        <v>98</v>
      </c>
      <c r="B57" t="s">
        <v>1820</v>
      </c>
      <c r="R57" t="s">
        <v>182</v>
      </c>
    </row>
    <row r="58" spans="1:18" x14ac:dyDescent="0.25">
      <c r="A58" t="s">
        <v>100</v>
      </c>
      <c r="B58" t="s">
        <v>1820</v>
      </c>
      <c r="R58" t="s">
        <v>183</v>
      </c>
    </row>
    <row r="59" spans="1:18" x14ac:dyDescent="0.25">
      <c r="A59" t="s">
        <v>108</v>
      </c>
      <c r="B59" t="s">
        <v>1820</v>
      </c>
      <c r="R59" t="s">
        <v>184</v>
      </c>
    </row>
    <row r="60" spans="1:18" x14ac:dyDescent="0.25">
      <c r="A60" t="s">
        <v>112</v>
      </c>
      <c r="B60" t="s">
        <v>1820</v>
      </c>
      <c r="R60" t="s">
        <v>185</v>
      </c>
    </row>
    <row r="61" spans="1:18" x14ac:dyDescent="0.25">
      <c r="A61" t="s">
        <v>114</v>
      </c>
      <c r="B61" t="s">
        <v>1820</v>
      </c>
      <c r="R61" t="s">
        <v>187</v>
      </c>
    </row>
    <row r="62" spans="1:18" x14ac:dyDescent="0.25">
      <c r="A62" t="s">
        <v>116</v>
      </c>
      <c r="B62" t="s">
        <v>1820</v>
      </c>
      <c r="R62" t="s">
        <v>188</v>
      </c>
    </row>
    <row r="63" spans="1:18" x14ac:dyDescent="0.25">
      <c r="A63" t="s">
        <v>119</v>
      </c>
      <c r="B63" t="s">
        <v>1820</v>
      </c>
      <c r="R63" t="s">
        <v>332</v>
      </c>
    </row>
    <row r="64" spans="1:18" x14ac:dyDescent="0.25">
      <c r="A64" t="s">
        <v>121</v>
      </c>
      <c r="B64" t="s">
        <v>1820</v>
      </c>
      <c r="R64" t="s">
        <v>202</v>
      </c>
    </row>
    <row r="65" spans="1:18" x14ac:dyDescent="0.25">
      <c r="A65" t="s">
        <v>124</v>
      </c>
      <c r="B65" t="s">
        <v>1820</v>
      </c>
      <c r="R65" t="s">
        <v>208</v>
      </c>
    </row>
    <row r="66" spans="1:18" x14ac:dyDescent="0.25">
      <c r="A66" t="s">
        <v>129</v>
      </c>
      <c r="B66" t="s">
        <v>1820</v>
      </c>
      <c r="R66" t="s">
        <v>210</v>
      </c>
    </row>
    <row r="67" spans="1:18" x14ac:dyDescent="0.25">
      <c r="A67" t="s">
        <v>132</v>
      </c>
      <c r="B67" t="s">
        <v>1820</v>
      </c>
      <c r="R67" t="s">
        <v>214</v>
      </c>
    </row>
    <row r="68" spans="1:18" x14ac:dyDescent="0.25">
      <c r="A68" t="s">
        <v>135</v>
      </c>
      <c r="B68" t="s">
        <v>1820</v>
      </c>
      <c r="R68" t="s">
        <v>216</v>
      </c>
    </row>
    <row r="69" spans="1:18" x14ac:dyDescent="0.25">
      <c r="A69" t="s">
        <v>141</v>
      </c>
      <c r="B69" t="s">
        <v>1820</v>
      </c>
      <c r="R69" t="s">
        <v>220</v>
      </c>
    </row>
    <row r="70" spans="1:18" x14ac:dyDescent="0.25">
      <c r="A70" t="s">
        <v>142</v>
      </c>
      <c r="B70" t="s">
        <v>1820</v>
      </c>
      <c r="R70" t="s">
        <v>221</v>
      </c>
    </row>
    <row r="71" spans="1:18" x14ac:dyDescent="0.25">
      <c r="A71" t="s">
        <v>144</v>
      </c>
      <c r="B71" t="s">
        <v>1820</v>
      </c>
      <c r="R71" t="s">
        <v>224</v>
      </c>
    </row>
    <row r="72" spans="1:18" x14ac:dyDescent="0.25">
      <c r="A72" t="s">
        <v>145</v>
      </c>
      <c r="B72" t="s">
        <v>1820</v>
      </c>
      <c r="R72" t="s">
        <v>225</v>
      </c>
    </row>
    <row r="73" spans="1:18" x14ac:dyDescent="0.25">
      <c r="A73" t="s">
        <v>146</v>
      </c>
      <c r="B73" t="s">
        <v>1820</v>
      </c>
      <c r="R73" t="s">
        <v>228</v>
      </c>
    </row>
    <row r="74" spans="1:18" x14ac:dyDescent="0.25">
      <c r="A74" t="s">
        <v>147</v>
      </c>
      <c r="B74" t="s">
        <v>1820</v>
      </c>
      <c r="R74" t="s">
        <v>230</v>
      </c>
    </row>
    <row r="75" spans="1:18" x14ac:dyDescent="0.25">
      <c r="A75" t="s">
        <v>149</v>
      </c>
      <c r="B75" t="s">
        <v>1820</v>
      </c>
      <c r="R75" t="s">
        <v>334</v>
      </c>
    </row>
    <row r="76" spans="1:18" x14ac:dyDescent="0.25">
      <c r="A76" t="s">
        <v>152</v>
      </c>
      <c r="B76" t="s">
        <v>1820</v>
      </c>
      <c r="R76" t="s">
        <v>234</v>
      </c>
    </row>
    <row r="77" spans="1:18" x14ac:dyDescent="0.25">
      <c r="A77" t="s">
        <v>155</v>
      </c>
      <c r="B77" t="s">
        <v>1820</v>
      </c>
      <c r="R77" t="s">
        <v>235</v>
      </c>
    </row>
    <row r="78" spans="1:18" x14ac:dyDescent="0.25">
      <c r="A78" t="s">
        <v>160</v>
      </c>
      <c r="B78" t="s">
        <v>1820</v>
      </c>
      <c r="R78" t="s">
        <v>237</v>
      </c>
    </row>
    <row r="79" spans="1:18" x14ac:dyDescent="0.25">
      <c r="A79" t="s">
        <v>165</v>
      </c>
      <c r="B79" t="s">
        <v>1820</v>
      </c>
      <c r="R79" t="s">
        <v>238</v>
      </c>
    </row>
    <row r="80" spans="1:18" x14ac:dyDescent="0.25">
      <c r="A80" t="s">
        <v>174</v>
      </c>
      <c r="B80" t="s">
        <v>1820</v>
      </c>
      <c r="R80" t="s">
        <v>239</v>
      </c>
    </row>
    <row r="81" spans="1:18" x14ac:dyDescent="0.25">
      <c r="A81" t="s">
        <v>176</v>
      </c>
      <c r="B81" t="s">
        <v>1820</v>
      </c>
      <c r="R81" t="s">
        <v>240</v>
      </c>
    </row>
    <row r="82" spans="1:18" x14ac:dyDescent="0.25">
      <c r="A82" t="s">
        <v>186</v>
      </c>
      <c r="B82" t="s">
        <v>1820</v>
      </c>
      <c r="R82" t="s">
        <v>241</v>
      </c>
    </row>
    <row r="83" spans="1:18" x14ac:dyDescent="0.25">
      <c r="A83" t="s">
        <v>194</v>
      </c>
      <c r="B83" t="s">
        <v>1820</v>
      </c>
      <c r="R83" t="s">
        <v>242</v>
      </c>
    </row>
    <row r="84" spans="1:18" x14ac:dyDescent="0.25">
      <c r="A84" t="s">
        <v>204</v>
      </c>
      <c r="B84" t="s">
        <v>1820</v>
      </c>
      <c r="R84" t="s">
        <v>243</v>
      </c>
    </row>
    <row r="85" spans="1:18" x14ac:dyDescent="0.25">
      <c r="A85" t="s">
        <v>209</v>
      </c>
      <c r="B85" t="s">
        <v>1820</v>
      </c>
      <c r="R85" t="s">
        <v>245</v>
      </c>
    </row>
    <row r="86" spans="1:18" x14ac:dyDescent="0.25">
      <c r="A86" t="s">
        <v>211</v>
      </c>
      <c r="B86" t="s">
        <v>1820</v>
      </c>
      <c r="R86" t="s">
        <v>246</v>
      </c>
    </row>
    <row r="87" spans="1:18" x14ac:dyDescent="0.25">
      <c r="A87" t="s">
        <v>217</v>
      </c>
      <c r="B87" t="s">
        <v>1820</v>
      </c>
      <c r="R87" t="s">
        <v>336</v>
      </c>
    </row>
    <row r="88" spans="1:18" x14ac:dyDescent="0.25">
      <c r="A88" t="s">
        <v>222</v>
      </c>
      <c r="B88" t="s">
        <v>1820</v>
      </c>
      <c r="R88" t="s">
        <v>253</v>
      </c>
    </row>
    <row r="89" spans="1:18" x14ac:dyDescent="0.25">
      <c r="A89" t="s">
        <v>223</v>
      </c>
      <c r="B89" t="s">
        <v>1820</v>
      </c>
      <c r="R89" t="s">
        <v>259</v>
      </c>
    </row>
    <row r="90" spans="1:18" x14ac:dyDescent="0.25">
      <c r="A90" t="s">
        <v>226</v>
      </c>
      <c r="B90" t="s">
        <v>1820</v>
      </c>
      <c r="R90" t="s">
        <v>260</v>
      </c>
    </row>
    <row r="91" spans="1:18" x14ac:dyDescent="0.25">
      <c r="A91" t="s">
        <v>232</v>
      </c>
      <c r="B91" t="s">
        <v>1820</v>
      </c>
      <c r="R91" t="s">
        <v>261</v>
      </c>
    </row>
    <row r="92" spans="1:18" x14ac:dyDescent="0.25">
      <c r="A92" t="s">
        <v>247</v>
      </c>
      <c r="B92" t="s">
        <v>1820</v>
      </c>
      <c r="R92" t="s">
        <v>265</v>
      </c>
    </row>
    <row r="93" spans="1:18" x14ac:dyDescent="0.25">
      <c r="A93" t="s">
        <v>250</v>
      </c>
      <c r="B93" t="s">
        <v>1820</v>
      </c>
      <c r="R93" t="s">
        <v>270</v>
      </c>
    </row>
    <row r="94" spans="1:18" x14ac:dyDescent="0.25">
      <c r="A94" t="s">
        <v>251</v>
      </c>
      <c r="B94" t="s">
        <v>1820</v>
      </c>
      <c r="R94" t="s">
        <v>271</v>
      </c>
    </row>
    <row r="95" spans="1:18" x14ac:dyDescent="0.25">
      <c r="A95" t="s">
        <v>502</v>
      </c>
      <c r="B95" t="s">
        <v>1820</v>
      </c>
      <c r="R95" t="s">
        <v>275</v>
      </c>
    </row>
    <row r="96" spans="1:18" x14ac:dyDescent="0.25">
      <c r="A96" t="s">
        <v>256</v>
      </c>
      <c r="B96" t="s">
        <v>1820</v>
      </c>
      <c r="R96" t="s">
        <v>281</v>
      </c>
    </row>
    <row r="97" spans="1:18" x14ac:dyDescent="0.25">
      <c r="A97" t="s">
        <v>262</v>
      </c>
      <c r="B97" t="s">
        <v>1820</v>
      </c>
      <c r="R97" t="s">
        <v>284</v>
      </c>
    </row>
    <row r="98" spans="1:18" x14ac:dyDescent="0.25">
      <c r="A98" t="s">
        <v>264</v>
      </c>
      <c r="B98" t="s">
        <v>1820</v>
      </c>
      <c r="R98" t="s">
        <v>285</v>
      </c>
    </row>
    <row r="99" spans="1:18" x14ac:dyDescent="0.25">
      <c r="A99" t="s">
        <v>267</v>
      </c>
      <c r="B99" t="s">
        <v>1820</v>
      </c>
      <c r="R99" t="s">
        <v>1831</v>
      </c>
    </row>
    <row r="100" spans="1:18" x14ac:dyDescent="0.25">
      <c r="A100" t="s">
        <v>277</v>
      </c>
      <c r="B100" t="s">
        <v>1820</v>
      </c>
      <c r="R100" t="s">
        <v>294</v>
      </c>
    </row>
    <row r="101" spans="1:18" x14ac:dyDescent="0.25">
      <c r="A101" t="s">
        <v>282</v>
      </c>
      <c r="B101" t="s">
        <v>1820</v>
      </c>
      <c r="R101" t="s">
        <v>296</v>
      </c>
    </row>
    <row r="102" spans="1:18" x14ac:dyDescent="0.25">
      <c r="A102" t="s">
        <v>283</v>
      </c>
      <c r="B102" t="s">
        <v>1820</v>
      </c>
      <c r="R102" t="s">
        <v>300</v>
      </c>
    </row>
    <row r="103" spans="1:18" x14ac:dyDescent="0.25">
      <c r="A103" t="s">
        <v>288</v>
      </c>
      <c r="B103" t="s">
        <v>1820</v>
      </c>
      <c r="R103" t="s">
        <v>301</v>
      </c>
    </row>
    <row r="104" spans="1:18" x14ac:dyDescent="0.25">
      <c r="A104" t="s">
        <v>289</v>
      </c>
      <c r="B104" t="s">
        <v>1820</v>
      </c>
      <c r="R104" t="s">
        <v>303</v>
      </c>
    </row>
    <row r="105" spans="1:18" x14ac:dyDescent="0.25">
      <c r="A105" t="s">
        <v>290</v>
      </c>
      <c r="B105" t="s">
        <v>1820</v>
      </c>
      <c r="R105" t="s">
        <v>304</v>
      </c>
    </row>
    <row r="106" spans="1:18" x14ac:dyDescent="0.25">
      <c r="A106" t="s">
        <v>293</v>
      </c>
      <c r="B106" t="s">
        <v>1820</v>
      </c>
      <c r="R106" t="s">
        <v>305</v>
      </c>
    </row>
    <row r="107" spans="1:18" x14ac:dyDescent="0.25">
      <c r="A107" t="s">
        <v>306</v>
      </c>
      <c r="B107" t="s">
        <v>1820</v>
      </c>
      <c r="R107" t="s">
        <v>340</v>
      </c>
    </row>
    <row r="108" spans="1:18" x14ac:dyDescent="0.25">
      <c r="A108" t="s">
        <v>308</v>
      </c>
      <c r="B108" t="s">
        <v>1820</v>
      </c>
      <c r="R108" t="s">
        <v>309</v>
      </c>
    </row>
    <row r="109" spans="1:18" x14ac:dyDescent="0.25">
      <c r="A109" t="s">
        <v>312</v>
      </c>
      <c r="B109" t="s">
        <v>1820</v>
      </c>
      <c r="R109" t="s">
        <v>317</v>
      </c>
    </row>
    <row r="110" spans="1:18" x14ac:dyDescent="0.25">
      <c r="A110" t="s">
        <v>314</v>
      </c>
      <c r="B110" t="s">
        <v>1820</v>
      </c>
      <c r="R110" t="s">
        <v>320</v>
      </c>
    </row>
    <row r="111" spans="1:18" x14ac:dyDescent="0.25">
      <c r="A111" t="s">
        <v>7</v>
      </c>
      <c r="B111" t="s">
        <v>1818</v>
      </c>
    </row>
    <row r="112" spans="1:18" x14ac:dyDescent="0.25">
      <c r="A112" t="s">
        <v>16</v>
      </c>
      <c r="B112" t="s">
        <v>1818</v>
      </c>
    </row>
    <row r="113" spans="1:2" x14ac:dyDescent="0.25">
      <c r="A113" t="s">
        <v>17</v>
      </c>
      <c r="B113" t="s">
        <v>1818</v>
      </c>
    </row>
    <row r="114" spans="1:2" x14ac:dyDescent="0.25">
      <c r="A114" t="s">
        <v>18</v>
      </c>
      <c r="B114" t="s">
        <v>1818</v>
      </c>
    </row>
    <row r="115" spans="1:2" x14ac:dyDescent="0.25">
      <c r="A115" t="s">
        <v>26</v>
      </c>
      <c r="B115" t="s">
        <v>1818</v>
      </c>
    </row>
    <row r="116" spans="1:2" x14ac:dyDescent="0.25">
      <c r="A116" t="s">
        <v>44</v>
      </c>
      <c r="B116" t="s">
        <v>1818</v>
      </c>
    </row>
    <row r="117" spans="1:2" x14ac:dyDescent="0.25">
      <c r="A117" t="s">
        <v>47</v>
      </c>
      <c r="B117" t="s">
        <v>1818</v>
      </c>
    </row>
    <row r="118" spans="1:2" x14ac:dyDescent="0.25">
      <c r="A118" t="s">
        <v>50</v>
      </c>
      <c r="B118" t="s">
        <v>1818</v>
      </c>
    </row>
    <row r="119" spans="1:2" x14ac:dyDescent="0.25">
      <c r="A119" t="s">
        <v>54</v>
      </c>
      <c r="B119" t="s">
        <v>1818</v>
      </c>
    </row>
    <row r="120" spans="1:2" x14ac:dyDescent="0.25">
      <c r="A120" t="s">
        <v>55</v>
      </c>
      <c r="B120" t="s">
        <v>1818</v>
      </c>
    </row>
    <row r="121" spans="1:2" x14ac:dyDescent="0.25">
      <c r="A121" t="s">
        <v>56</v>
      </c>
      <c r="B121" t="s">
        <v>1818</v>
      </c>
    </row>
    <row r="122" spans="1:2" x14ac:dyDescent="0.25">
      <c r="A122" t="s">
        <v>59</v>
      </c>
      <c r="B122" t="s">
        <v>1818</v>
      </c>
    </row>
    <row r="123" spans="1:2" x14ac:dyDescent="0.25">
      <c r="A123" t="s">
        <v>67</v>
      </c>
      <c r="B123" t="s">
        <v>1818</v>
      </c>
    </row>
    <row r="124" spans="1:2" x14ac:dyDescent="0.25">
      <c r="A124" t="s">
        <v>72</v>
      </c>
      <c r="B124" t="s">
        <v>1818</v>
      </c>
    </row>
    <row r="125" spans="1:2" x14ac:dyDescent="0.25">
      <c r="A125" t="s">
        <v>75</v>
      </c>
      <c r="B125" t="s">
        <v>1818</v>
      </c>
    </row>
    <row r="126" spans="1:2" x14ac:dyDescent="0.25">
      <c r="A126" t="s">
        <v>78</v>
      </c>
      <c r="B126" t="s">
        <v>1818</v>
      </c>
    </row>
    <row r="127" spans="1:2" x14ac:dyDescent="0.25">
      <c r="A127" t="s">
        <v>80</v>
      </c>
      <c r="B127" t="s">
        <v>1818</v>
      </c>
    </row>
    <row r="128" spans="1:2" x14ac:dyDescent="0.25">
      <c r="A128" t="s">
        <v>94</v>
      </c>
      <c r="B128" t="s">
        <v>1818</v>
      </c>
    </row>
    <row r="129" spans="1:2" x14ac:dyDescent="0.25">
      <c r="A129" t="s">
        <v>102</v>
      </c>
      <c r="B129" t="s">
        <v>1818</v>
      </c>
    </row>
    <row r="130" spans="1:2" x14ac:dyDescent="0.25">
      <c r="A130" t="s">
        <v>110</v>
      </c>
      <c r="B130" t="s">
        <v>1818</v>
      </c>
    </row>
    <row r="131" spans="1:2" x14ac:dyDescent="0.25">
      <c r="A131" t="s">
        <v>117</v>
      </c>
      <c r="B131" t="s">
        <v>1818</v>
      </c>
    </row>
    <row r="132" spans="1:2" x14ac:dyDescent="0.25">
      <c r="A132" t="s">
        <v>122</v>
      </c>
      <c r="B132" t="s">
        <v>1818</v>
      </c>
    </row>
    <row r="133" spans="1:2" x14ac:dyDescent="0.25">
      <c r="A133" t="s">
        <v>126</v>
      </c>
      <c r="B133" t="s">
        <v>1818</v>
      </c>
    </row>
    <row r="134" spans="1:2" x14ac:dyDescent="0.25">
      <c r="A134" t="s">
        <v>127</v>
      </c>
      <c r="B134" t="s">
        <v>1818</v>
      </c>
    </row>
    <row r="135" spans="1:2" x14ac:dyDescent="0.25">
      <c r="A135" t="s">
        <v>137</v>
      </c>
      <c r="B135" t="s">
        <v>1818</v>
      </c>
    </row>
    <row r="136" spans="1:2" x14ac:dyDescent="0.25">
      <c r="A136" t="s">
        <v>138</v>
      </c>
      <c r="B136" t="s">
        <v>1818</v>
      </c>
    </row>
    <row r="137" spans="1:2" x14ac:dyDescent="0.25">
      <c r="A137" t="s">
        <v>154</v>
      </c>
      <c r="B137" t="s">
        <v>1818</v>
      </c>
    </row>
    <row r="138" spans="1:2" x14ac:dyDescent="0.25">
      <c r="A138" t="s">
        <v>156</v>
      </c>
      <c r="B138" t="s">
        <v>1818</v>
      </c>
    </row>
    <row r="139" spans="1:2" x14ac:dyDescent="0.25">
      <c r="A139" t="s">
        <v>161</v>
      </c>
      <c r="B139" t="s">
        <v>1818</v>
      </c>
    </row>
    <row r="140" spans="1:2" x14ac:dyDescent="0.25">
      <c r="A140" t="s">
        <v>162</v>
      </c>
      <c r="B140" t="s">
        <v>1818</v>
      </c>
    </row>
    <row r="141" spans="1:2" x14ac:dyDescent="0.25">
      <c r="A141" t="s">
        <v>170</v>
      </c>
      <c r="B141" t="s">
        <v>1818</v>
      </c>
    </row>
    <row r="142" spans="1:2" x14ac:dyDescent="0.25">
      <c r="A142" t="s">
        <v>180</v>
      </c>
      <c r="B142" t="s">
        <v>1818</v>
      </c>
    </row>
    <row r="143" spans="1:2" x14ac:dyDescent="0.25">
      <c r="A143" t="s">
        <v>189</v>
      </c>
      <c r="B143" t="s">
        <v>1818</v>
      </c>
    </row>
    <row r="144" spans="1:2" x14ac:dyDescent="0.25">
      <c r="A144" t="s">
        <v>190</v>
      </c>
      <c r="B144" t="s">
        <v>1818</v>
      </c>
    </row>
    <row r="145" spans="1:2" x14ac:dyDescent="0.25">
      <c r="A145" t="s">
        <v>192</v>
      </c>
      <c r="B145" t="s">
        <v>1818</v>
      </c>
    </row>
    <row r="146" spans="1:2" x14ac:dyDescent="0.25">
      <c r="A146" t="s">
        <v>195</v>
      </c>
      <c r="B146" t="s">
        <v>1818</v>
      </c>
    </row>
    <row r="147" spans="1:2" x14ac:dyDescent="0.25">
      <c r="A147" t="s">
        <v>196</v>
      </c>
      <c r="B147" t="s">
        <v>1818</v>
      </c>
    </row>
    <row r="148" spans="1:2" x14ac:dyDescent="0.25">
      <c r="A148" t="s">
        <v>197</v>
      </c>
      <c r="B148" t="s">
        <v>1818</v>
      </c>
    </row>
    <row r="149" spans="1:2" x14ac:dyDescent="0.25">
      <c r="A149" t="s">
        <v>198</v>
      </c>
      <c r="B149" t="s">
        <v>1818</v>
      </c>
    </row>
    <row r="150" spans="1:2" x14ac:dyDescent="0.25">
      <c r="A150" t="s">
        <v>206</v>
      </c>
      <c r="B150" t="s">
        <v>1818</v>
      </c>
    </row>
    <row r="151" spans="1:2" x14ac:dyDescent="0.25">
      <c r="A151" t="s">
        <v>207</v>
      </c>
      <c r="B151" t="s">
        <v>1818</v>
      </c>
    </row>
    <row r="152" spans="1:2" x14ac:dyDescent="0.25">
      <c r="A152" t="s">
        <v>213</v>
      </c>
      <c r="B152" t="s">
        <v>1818</v>
      </c>
    </row>
    <row r="153" spans="1:2" x14ac:dyDescent="0.25">
      <c r="A153" t="s">
        <v>219</v>
      </c>
      <c r="B153" t="s">
        <v>1818</v>
      </c>
    </row>
    <row r="154" spans="1:2" x14ac:dyDescent="0.25">
      <c r="A154" t="s">
        <v>231</v>
      </c>
      <c r="B154" t="s">
        <v>1818</v>
      </c>
    </row>
    <row r="155" spans="1:2" x14ac:dyDescent="0.25">
      <c r="A155" t="s">
        <v>255</v>
      </c>
      <c r="B155" t="s">
        <v>1818</v>
      </c>
    </row>
    <row r="156" spans="1:2" x14ac:dyDescent="0.25">
      <c r="A156" t="s">
        <v>263</v>
      </c>
      <c r="B156" t="s">
        <v>1818</v>
      </c>
    </row>
    <row r="157" spans="1:2" x14ac:dyDescent="0.25">
      <c r="A157" t="s">
        <v>266</v>
      </c>
      <c r="B157" t="s">
        <v>1818</v>
      </c>
    </row>
    <row r="158" spans="1:2" x14ac:dyDescent="0.25">
      <c r="A158" t="s">
        <v>268</v>
      </c>
      <c r="B158" t="s">
        <v>1818</v>
      </c>
    </row>
    <row r="159" spans="1:2" x14ac:dyDescent="0.25">
      <c r="A159" t="s">
        <v>272</v>
      </c>
      <c r="B159" t="s">
        <v>1818</v>
      </c>
    </row>
    <row r="160" spans="1:2" x14ac:dyDescent="0.25">
      <c r="A160" t="s">
        <v>276</v>
      </c>
      <c r="B160" t="s">
        <v>1818</v>
      </c>
    </row>
    <row r="161" spans="1:2" x14ac:dyDescent="0.25">
      <c r="A161" t="s">
        <v>278</v>
      </c>
      <c r="B161" t="s">
        <v>1818</v>
      </c>
    </row>
    <row r="162" spans="1:2" x14ac:dyDescent="0.25">
      <c r="A162" t="s">
        <v>280</v>
      </c>
      <c r="B162" t="s">
        <v>1818</v>
      </c>
    </row>
    <row r="163" spans="1:2" x14ac:dyDescent="0.25">
      <c r="A163" t="s">
        <v>291</v>
      </c>
      <c r="B163" t="s">
        <v>1818</v>
      </c>
    </row>
    <row r="164" spans="1:2" x14ac:dyDescent="0.25">
      <c r="A164" t="s">
        <v>298</v>
      </c>
      <c r="B164" t="s">
        <v>1818</v>
      </c>
    </row>
    <row r="165" spans="1:2" x14ac:dyDescent="0.25">
      <c r="A165" t="s">
        <v>307</v>
      </c>
      <c r="B165" t="s">
        <v>1818</v>
      </c>
    </row>
    <row r="166" spans="1:2" x14ac:dyDescent="0.25">
      <c r="A166" t="s">
        <v>310</v>
      </c>
      <c r="B166" t="s">
        <v>1818</v>
      </c>
    </row>
    <row r="167" spans="1:2" x14ac:dyDescent="0.25">
      <c r="A167" t="s">
        <v>315</v>
      </c>
      <c r="B167" t="s">
        <v>1818</v>
      </c>
    </row>
    <row r="168" spans="1:2" x14ac:dyDescent="0.25">
      <c r="A168" t="s">
        <v>321</v>
      </c>
      <c r="B168" t="s">
        <v>1818</v>
      </c>
    </row>
    <row r="169" spans="1:2" x14ac:dyDescent="0.25">
      <c r="A169" t="s">
        <v>10</v>
      </c>
      <c r="B169" t="s">
        <v>1819</v>
      </c>
    </row>
    <row r="170" spans="1:2" x14ac:dyDescent="0.25">
      <c r="A170" t="s">
        <v>20</v>
      </c>
      <c r="B170" t="s">
        <v>1819</v>
      </c>
    </row>
    <row r="171" spans="1:2" x14ac:dyDescent="0.25">
      <c r="A171" t="s">
        <v>34</v>
      </c>
      <c r="B171" t="s">
        <v>1819</v>
      </c>
    </row>
    <row r="172" spans="1:2" x14ac:dyDescent="0.25">
      <c r="A172" t="s">
        <v>53</v>
      </c>
      <c r="B172" t="s">
        <v>1819</v>
      </c>
    </row>
    <row r="173" spans="1:2" x14ac:dyDescent="0.25">
      <c r="A173" t="s">
        <v>323</v>
      </c>
      <c r="B173" t="s">
        <v>1819</v>
      </c>
    </row>
    <row r="174" spans="1:2" x14ac:dyDescent="0.25">
      <c r="A174" t="s">
        <v>81</v>
      </c>
      <c r="B174" t="s">
        <v>1819</v>
      </c>
    </row>
    <row r="175" spans="1:2" x14ac:dyDescent="0.25">
      <c r="A175" t="s">
        <v>83</v>
      </c>
      <c r="B175" t="s">
        <v>1819</v>
      </c>
    </row>
    <row r="176" spans="1:2" x14ac:dyDescent="0.25">
      <c r="A176" t="s">
        <v>86</v>
      </c>
      <c r="B176" t="s">
        <v>1819</v>
      </c>
    </row>
    <row r="177" spans="1:2" x14ac:dyDescent="0.25">
      <c r="A177" t="s">
        <v>87</v>
      </c>
      <c r="B177" t="s">
        <v>1819</v>
      </c>
    </row>
    <row r="178" spans="1:2" x14ac:dyDescent="0.25">
      <c r="A178" t="s">
        <v>88</v>
      </c>
      <c r="B178" t="s">
        <v>1819</v>
      </c>
    </row>
    <row r="179" spans="1:2" x14ac:dyDescent="0.25">
      <c r="A179" t="s">
        <v>91</v>
      </c>
      <c r="B179" t="s">
        <v>1819</v>
      </c>
    </row>
    <row r="180" spans="1:2" x14ac:dyDescent="0.25">
      <c r="A180" t="s">
        <v>92</v>
      </c>
      <c r="B180" t="s">
        <v>1819</v>
      </c>
    </row>
    <row r="181" spans="1:2" x14ac:dyDescent="0.25">
      <c r="A181" t="s">
        <v>1801</v>
      </c>
      <c r="B181" t="s">
        <v>1819</v>
      </c>
    </row>
    <row r="182" spans="1:2" x14ac:dyDescent="0.25">
      <c r="A182" t="s">
        <v>131</v>
      </c>
      <c r="B182" t="s">
        <v>1819</v>
      </c>
    </row>
    <row r="183" spans="1:2" x14ac:dyDescent="0.25">
      <c r="A183" t="s">
        <v>134</v>
      </c>
      <c r="B183" t="s">
        <v>1819</v>
      </c>
    </row>
    <row r="184" spans="1:2" x14ac:dyDescent="0.25">
      <c r="A184" t="s">
        <v>783</v>
      </c>
      <c r="B184" t="s">
        <v>1819</v>
      </c>
    </row>
    <row r="185" spans="1:2" x14ac:dyDescent="0.25">
      <c r="A185" t="s">
        <v>151</v>
      </c>
      <c r="B185" t="s">
        <v>1819</v>
      </c>
    </row>
    <row r="186" spans="1:2" x14ac:dyDescent="0.25">
      <c r="A186" t="s">
        <v>153</v>
      </c>
      <c r="B186" t="s">
        <v>1819</v>
      </c>
    </row>
    <row r="187" spans="1:2" x14ac:dyDescent="0.25">
      <c r="A187" t="s">
        <v>159</v>
      </c>
      <c r="B187" t="s">
        <v>1819</v>
      </c>
    </row>
    <row r="188" spans="1:2" x14ac:dyDescent="0.25">
      <c r="A188" t="s">
        <v>173</v>
      </c>
      <c r="B188" t="s">
        <v>1819</v>
      </c>
    </row>
    <row r="189" spans="1:2" x14ac:dyDescent="0.25">
      <c r="A189" t="s">
        <v>177</v>
      </c>
      <c r="B189" t="s">
        <v>1819</v>
      </c>
    </row>
    <row r="190" spans="1:2" x14ac:dyDescent="0.25">
      <c r="A190" t="s">
        <v>179</v>
      </c>
      <c r="B190" t="s">
        <v>1819</v>
      </c>
    </row>
    <row r="191" spans="1:2" x14ac:dyDescent="0.25">
      <c r="A191" t="s">
        <v>183</v>
      </c>
      <c r="B191" t="s">
        <v>1819</v>
      </c>
    </row>
    <row r="192" spans="1:2" x14ac:dyDescent="0.25">
      <c r="A192" t="s">
        <v>185</v>
      </c>
      <c r="B192" t="s">
        <v>1819</v>
      </c>
    </row>
    <row r="193" spans="1:2" x14ac:dyDescent="0.25">
      <c r="A193" t="s">
        <v>187</v>
      </c>
      <c r="B193" t="s">
        <v>1819</v>
      </c>
    </row>
    <row r="194" spans="1:2" x14ac:dyDescent="0.25">
      <c r="A194" t="s">
        <v>188</v>
      </c>
      <c r="B194" t="s">
        <v>1819</v>
      </c>
    </row>
    <row r="195" spans="1:2" x14ac:dyDescent="0.25">
      <c r="A195" t="s">
        <v>332</v>
      </c>
      <c r="B195" t="s">
        <v>1819</v>
      </c>
    </row>
    <row r="196" spans="1:2" x14ac:dyDescent="0.25">
      <c r="A196" t="s">
        <v>214</v>
      </c>
      <c r="B196" t="s">
        <v>1819</v>
      </c>
    </row>
    <row r="197" spans="1:2" x14ac:dyDescent="0.25">
      <c r="A197" t="s">
        <v>218</v>
      </c>
      <c r="B197" t="s">
        <v>1819</v>
      </c>
    </row>
    <row r="198" spans="1:2" x14ac:dyDescent="0.25">
      <c r="A198" t="s">
        <v>225</v>
      </c>
      <c r="B198" t="s">
        <v>1819</v>
      </c>
    </row>
    <row r="199" spans="1:2" x14ac:dyDescent="0.25">
      <c r="A199" t="s">
        <v>228</v>
      </c>
      <c r="B199" t="s">
        <v>1819</v>
      </c>
    </row>
    <row r="200" spans="1:2" x14ac:dyDescent="0.25">
      <c r="A200" t="s">
        <v>334</v>
      </c>
      <c r="B200" t="s">
        <v>1819</v>
      </c>
    </row>
    <row r="201" spans="1:2" x14ac:dyDescent="0.25">
      <c r="A201" t="s">
        <v>233</v>
      </c>
      <c r="B201" t="s">
        <v>1819</v>
      </c>
    </row>
    <row r="202" spans="1:2" x14ac:dyDescent="0.25">
      <c r="A202" t="s">
        <v>239</v>
      </c>
      <c r="B202" t="s">
        <v>1819</v>
      </c>
    </row>
    <row r="203" spans="1:2" x14ac:dyDescent="0.25">
      <c r="A203" t="s">
        <v>245</v>
      </c>
      <c r="B203" t="s">
        <v>1819</v>
      </c>
    </row>
    <row r="204" spans="1:2" x14ac:dyDescent="0.25">
      <c r="A204" t="s">
        <v>252</v>
      </c>
      <c r="B204" t="s">
        <v>1819</v>
      </c>
    </row>
    <row r="205" spans="1:2" x14ac:dyDescent="0.25">
      <c r="A205" t="s">
        <v>254</v>
      </c>
      <c r="B205" t="s">
        <v>1819</v>
      </c>
    </row>
    <row r="206" spans="1:2" x14ac:dyDescent="0.25">
      <c r="A206" t="s">
        <v>260</v>
      </c>
      <c r="B206" t="s">
        <v>1819</v>
      </c>
    </row>
    <row r="207" spans="1:2" x14ac:dyDescent="0.25">
      <c r="A207" t="s">
        <v>269</v>
      </c>
      <c r="B207" t="s">
        <v>1819</v>
      </c>
    </row>
    <row r="208" spans="1:2" x14ac:dyDescent="0.25">
      <c r="A208" t="s">
        <v>273</v>
      </c>
      <c r="B208" t="s">
        <v>1819</v>
      </c>
    </row>
    <row r="209" spans="1:2" x14ac:dyDescent="0.25">
      <c r="A209" t="s">
        <v>274</v>
      </c>
      <c r="B209" t="s">
        <v>1819</v>
      </c>
    </row>
    <row r="210" spans="1:2" x14ac:dyDescent="0.25">
      <c r="A210" t="s">
        <v>275</v>
      </c>
      <c r="B210" t="s">
        <v>1819</v>
      </c>
    </row>
    <row r="211" spans="1:2" x14ac:dyDescent="0.25">
      <c r="A211" t="s">
        <v>279</v>
      </c>
      <c r="B211" t="s">
        <v>1819</v>
      </c>
    </row>
    <row r="212" spans="1:2" x14ac:dyDescent="0.25">
      <c r="A212" t="s">
        <v>286</v>
      </c>
      <c r="B212" t="s">
        <v>1819</v>
      </c>
    </row>
    <row r="213" spans="1:2" x14ac:dyDescent="0.25">
      <c r="A213" t="s">
        <v>295</v>
      </c>
      <c r="B213" t="s">
        <v>1819</v>
      </c>
    </row>
    <row r="214" spans="1:2" x14ac:dyDescent="0.25">
      <c r="A214" t="s">
        <v>302</v>
      </c>
      <c r="B214" t="s">
        <v>1819</v>
      </c>
    </row>
    <row r="215" spans="1:2" x14ac:dyDescent="0.25">
      <c r="A215" t="s">
        <v>340</v>
      </c>
      <c r="B215" t="s">
        <v>1819</v>
      </c>
    </row>
    <row r="216" spans="1:2" x14ac:dyDescent="0.25">
      <c r="A216" t="s">
        <v>309</v>
      </c>
      <c r="B216" t="s">
        <v>1819</v>
      </c>
    </row>
    <row r="217" spans="1:2" x14ac:dyDescent="0.25">
      <c r="A217" t="s">
        <v>2</v>
      </c>
      <c r="B217" t="s">
        <v>1816</v>
      </c>
    </row>
    <row r="218" spans="1:2" x14ac:dyDescent="0.25">
      <c r="A218" t="s">
        <v>12</v>
      </c>
      <c r="B218" t="s">
        <v>1816</v>
      </c>
    </row>
    <row r="219" spans="1:2" x14ac:dyDescent="0.25">
      <c r="A219" t="s">
        <v>35</v>
      </c>
      <c r="B219" t="s">
        <v>1816</v>
      </c>
    </row>
    <row r="220" spans="1:2" x14ac:dyDescent="0.25">
      <c r="A220" t="s">
        <v>60</v>
      </c>
      <c r="B220" t="s">
        <v>1816</v>
      </c>
    </row>
    <row r="221" spans="1:2" x14ac:dyDescent="0.25">
      <c r="A221" t="s">
        <v>66</v>
      </c>
      <c r="B221" t="s">
        <v>1816</v>
      </c>
    </row>
    <row r="222" spans="1:2" x14ac:dyDescent="0.25">
      <c r="A222" t="s">
        <v>68</v>
      </c>
      <c r="B222" t="s">
        <v>1816</v>
      </c>
    </row>
    <row r="223" spans="1:2" x14ac:dyDescent="0.25">
      <c r="A223" t="s">
        <v>69</v>
      </c>
      <c r="B223" t="s">
        <v>1816</v>
      </c>
    </row>
    <row r="224" spans="1:2" x14ac:dyDescent="0.25">
      <c r="A224" t="s">
        <v>71</v>
      </c>
      <c r="B224" t="s">
        <v>1816</v>
      </c>
    </row>
    <row r="225" spans="1:2" x14ac:dyDescent="0.25">
      <c r="A225" t="s">
        <v>77</v>
      </c>
      <c r="B225" t="s">
        <v>1816</v>
      </c>
    </row>
    <row r="226" spans="1:2" x14ac:dyDescent="0.25">
      <c r="A226" t="s">
        <v>79</v>
      </c>
      <c r="B226" t="s">
        <v>1816</v>
      </c>
    </row>
    <row r="227" spans="1:2" x14ac:dyDescent="0.25">
      <c r="A227" t="s">
        <v>85</v>
      </c>
      <c r="B227" t="s">
        <v>1816</v>
      </c>
    </row>
    <row r="228" spans="1:2" x14ac:dyDescent="0.25">
      <c r="A228" t="s">
        <v>90</v>
      </c>
      <c r="B228" t="s">
        <v>1816</v>
      </c>
    </row>
    <row r="229" spans="1:2" x14ac:dyDescent="0.25">
      <c r="A229" t="s">
        <v>96</v>
      </c>
      <c r="B229" t="s">
        <v>1816</v>
      </c>
    </row>
    <row r="230" spans="1:2" x14ac:dyDescent="0.25">
      <c r="A230" t="s">
        <v>104</v>
      </c>
      <c r="B230" t="s">
        <v>1816</v>
      </c>
    </row>
    <row r="231" spans="1:2" x14ac:dyDescent="0.25">
      <c r="A231" t="s">
        <v>105</v>
      </c>
      <c r="B231" t="s">
        <v>1816</v>
      </c>
    </row>
    <row r="232" spans="1:2" x14ac:dyDescent="0.25">
      <c r="A232" t="s">
        <v>106</v>
      </c>
      <c r="B232" t="s">
        <v>1816</v>
      </c>
    </row>
    <row r="233" spans="1:2" x14ac:dyDescent="0.25">
      <c r="A233" t="s">
        <v>118</v>
      </c>
      <c r="B233" t="s">
        <v>1816</v>
      </c>
    </row>
    <row r="234" spans="1:2" x14ac:dyDescent="0.25">
      <c r="A234" t="s">
        <v>120</v>
      </c>
      <c r="B234" t="s">
        <v>1816</v>
      </c>
    </row>
    <row r="235" spans="1:2" x14ac:dyDescent="0.25">
      <c r="A235" t="s">
        <v>136</v>
      </c>
      <c r="B235" t="s">
        <v>1816</v>
      </c>
    </row>
    <row r="236" spans="1:2" x14ac:dyDescent="0.25">
      <c r="A236" t="s">
        <v>139</v>
      </c>
      <c r="B236" t="s">
        <v>1816</v>
      </c>
    </row>
    <row r="237" spans="1:2" x14ac:dyDescent="0.25">
      <c r="A237" t="s">
        <v>140</v>
      </c>
      <c r="B237" t="s">
        <v>1816</v>
      </c>
    </row>
    <row r="238" spans="1:2" x14ac:dyDescent="0.25">
      <c r="A238" t="s">
        <v>158</v>
      </c>
      <c r="B238" t="s">
        <v>1816</v>
      </c>
    </row>
    <row r="239" spans="1:2" x14ac:dyDescent="0.25">
      <c r="A239" t="s">
        <v>163</v>
      </c>
      <c r="B239" t="s">
        <v>1816</v>
      </c>
    </row>
    <row r="240" spans="1:2" x14ac:dyDescent="0.25">
      <c r="A240" t="s">
        <v>164</v>
      </c>
      <c r="B240" t="s">
        <v>1816</v>
      </c>
    </row>
    <row r="241" spans="1:2" x14ac:dyDescent="0.25">
      <c r="A241" t="s">
        <v>166</v>
      </c>
      <c r="B241" t="s">
        <v>1816</v>
      </c>
    </row>
    <row r="242" spans="1:2" x14ac:dyDescent="0.25">
      <c r="A242" t="s">
        <v>167</v>
      </c>
      <c r="B242" t="s">
        <v>1816</v>
      </c>
    </row>
    <row r="243" spans="1:2" x14ac:dyDescent="0.25">
      <c r="A243" t="s">
        <v>168</v>
      </c>
      <c r="B243" t="s">
        <v>1816</v>
      </c>
    </row>
    <row r="244" spans="1:2" x14ac:dyDescent="0.25">
      <c r="A244" t="s">
        <v>178</v>
      </c>
      <c r="B244" t="s">
        <v>1816</v>
      </c>
    </row>
    <row r="245" spans="1:2" x14ac:dyDescent="0.25">
      <c r="A245" t="s">
        <v>182</v>
      </c>
      <c r="B245" t="s">
        <v>1816</v>
      </c>
    </row>
    <row r="246" spans="1:2" x14ac:dyDescent="0.25">
      <c r="A246" t="s">
        <v>184</v>
      </c>
      <c r="B246" t="s">
        <v>1816</v>
      </c>
    </row>
    <row r="247" spans="1:2" x14ac:dyDescent="0.25">
      <c r="A247" t="s">
        <v>202</v>
      </c>
      <c r="B247" t="s">
        <v>1816</v>
      </c>
    </row>
    <row r="248" spans="1:2" x14ac:dyDescent="0.25">
      <c r="A248" t="s">
        <v>208</v>
      </c>
      <c r="B248" t="s">
        <v>1816</v>
      </c>
    </row>
    <row r="249" spans="1:2" x14ac:dyDescent="0.25">
      <c r="A249" t="s">
        <v>210</v>
      </c>
      <c r="B249" t="s">
        <v>1816</v>
      </c>
    </row>
    <row r="250" spans="1:2" x14ac:dyDescent="0.25">
      <c r="A250" t="s">
        <v>220</v>
      </c>
      <c r="B250" t="s">
        <v>1816</v>
      </c>
    </row>
    <row r="251" spans="1:2" x14ac:dyDescent="0.25">
      <c r="A251" t="s">
        <v>221</v>
      </c>
      <c r="B251" t="s">
        <v>1816</v>
      </c>
    </row>
    <row r="252" spans="1:2" x14ac:dyDescent="0.25">
      <c r="A252" t="s">
        <v>227</v>
      </c>
      <c r="B252" t="s">
        <v>1816</v>
      </c>
    </row>
    <row r="253" spans="1:2" x14ac:dyDescent="0.25">
      <c r="A253" t="s">
        <v>234</v>
      </c>
      <c r="B253" t="s">
        <v>1816</v>
      </c>
    </row>
    <row r="254" spans="1:2" x14ac:dyDescent="0.25">
      <c r="A254" t="s">
        <v>237</v>
      </c>
      <c r="B254" t="s">
        <v>1816</v>
      </c>
    </row>
    <row r="255" spans="1:2" x14ac:dyDescent="0.25">
      <c r="A255" t="s">
        <v>238</v>
      </c>
      <c r="B255" t="s">
        <v>1816</v>
      </c>
    </row>
    <row r="256" spans="1:2" x14ac:dyDescent="0.25">
      <c r="A256" t="s">
        <v>240</v>
      </c>
      <c r="B256" t="s">
        <v>1816</v>
      </c>
    </row>
    <row r="257" spans="1:2" x14ac:dyDescent="0.25">
      <c r="A257" t="s">
        <v>241</v>
      </c>
      <c r="B257" t="s">
        <v>1816</v>
      </c>
    </row>
    <row r="258" spans="1:2" x14ac:dyDescent="0.25">
      <c r="A258" t="s">
        <v>242</v>
      </c>
      <c r="B258" t="s">
        <v>1816</v>
      </c>
    </row>
    <row r="259" spans="1:2" x14ac:dyDescent="0.25">
      <c r="A259" t="s">
        <v>243</v>
      </c>
      <c r="B259" t="s">
        <v>1816</v>
      </c>
    </row>
    <row r="260" spans="1:2" x14ac:dyDescent="0.25">
      <c r="A260" t="s">
        <v>259</v>
      </c>
      <c r="B260" t="s">
        <v>1816</v>
      </c>
    </row>
    <row r="261" spans="1:2" x14ac:dyDescent="0.25">
      <c r="A261" t="s">
        <v>261</v>
      </c>
      <c r="B261" t="s">
        <v>1816</v>
      </c>
    </row>
    <row r="262" spans="1:2" x14ac:dyDescent="0.25">
      <c r="A262" t="s">
        <v>271</v>
      </c>
      <c r="B262" t="s">
        <v>1816</v>
      </c>
    </row>
    <row r="263" spans="1:2" x14ac:dyDescent="0.25">
      <c r="A263" t="s">
        <v>281</v>
      </c>
      <c r="B263" t="s">
        <v>1816</v>
      </c>
    </row>
    <row r="264" spans="1:2" x14ac:dyDescent="0.25">
      <c r="A264" t="s">
        <v>285</v>
      </c>
      <c r="B264" t="s">
        <v>1816</v>
      </c>
    </row>
    <row r="265" spans="1:2" x14ac:dyDescent="0.25">
      <c r="A265" t="s">
        <v>296</v>
      </c>
      <c r="B265" t="s">
        <v>1816</v>
      </c>
    </row>
    <row r="266" spans="1:2" x14ac:dyDescent="0.25">
      <c r="A266" t="s">
        <v>300</v>
      </c>
      <c r="B266" t="s">
        <v>1816</v>
      </c>
    </row>
    <row r="267" spans="1:2" x14ac:dyDescent="0.25">
      <c r="A267" t="s">
        <v>301</v>
      </c>
      <c r="B267" t="s">
        <v>1816</v>
      </c>
    </row>
    <row r="268" spans="1:2" x14ac:dyDescent="0.25">
      <c r="A268" t="s">
        <v>303</v>
      </c>
      <c r="B268" t="s">
        <v>1816</v>
      </c>
    </row>
    <row r="269" spans="1:2" x14ac:dyDescent="0.25">
      <c r="A269" t="s">
        <v>304</v>
      </c>
      <c r="B269" t="s">
        <v>1816</v>
      </c>
    </row>
    <row r="270" spans="1:2" x14ac:dyDescent="0.25">
      <c r="A270" t="s">
        <v>305</v>
      </c>
      <c r="B270" t="s">
        <v>1816</v>
      </c>
    </row>
    <row r="271" spans="1:2" x14ac:dyDescent="0.25">
      <c r="A271" t="s">
        <v>317</v>
      </c>
      <c r="B271" t="s">
        <v>1816</v>
      </c>
    </row>
    <row r="272" spans="1:2" x14ac:dyDescent="0.25">
      <c r="A272" t="s">
        <v>4</v>
      </c>
      <c r="B272" t="s">
        <v>1817</v>
      </c>
    </row>
    <row r="273" spans="1:2" x14ac:dyDescent="0.25">
      <c r="A273" t="s">
        <v>9</v>
      </c>
      <c r="B273" t="s">
        <v>1817</v>
      </c>
    </row>
    <row r="274" spans="1:2" x14ac:dyDescent="0.25">
      <c r="A274" t="s">
        <v>19</v>
      </c>
      <c r="B274" t="s">
        <v>1817</v>
      </c>
    </row>
    <row r="275" spans="1:2" x14ac:dyDescent="0.25">
      <c r="A275" t="s">
        <v>21</v>
      </c>
      <c r="B275" t="s">
        <v>1817</v>
      </c>
    </row>
    <row r="276" spans="1:2" x14ac:dyDescent="0.25">
      <c r="A276" t="s">
        <v>22</v>
      </c>
      <c r="B276" t="s">
        <v>1817</v>
      </c>
    </row>
    <row r="277" spans="1:2" x14ac:dyDescent="0.25">
      <c r="A277" t="s">
        <v>28</v>
      </c>
      <c r="B277" t="s">
        <v>1817</v>
      </c>
    </row>
    <row r="278" spans="1:2" x14ac:dyDescent="0.25">
      <c r="A278" t="s">
        <v>30</v>
      </c>
      <c r="B278" t="s">
        <v>1817</v>
      </c>
    </row>
    <row r="279" spans="1:2" x14ac:dyDescent="0.25">
      <c r="A279" t="s">
        <v>37</v>
      </c>
      <c r="B279" t="s">
        <v>1817</v>
      </c>
    </row>
    <row r="280" spans="1:2" x14ac:dyDescent="0.25">
      <c r="A280" t="s">
        <v>39</v>
      </c>
      <c r="B280" t="s">
        <v>1817</v>
      </c>
    </row>
    <row r="281" spans="1:2" x14ac:dyDescent="0.25">
      <c r="A281" t="s">
        <v>41</v>
      </c>
      <c r="B281" t="s">
        <v>1817</v>
      </c>
    </row>
    <row r="282" spans="1:2" x14ac:dyDescent="0.25">
      <c r="A282" t="s">
        <v>46</v>
      </c>
      <c r="B282" t="s">
        <v>1817</v>
      </c>
    </row>
    <row r="283" spans="1:2" x14ac:dyDescent="0.25">
      <c r="A283" t="s">
        <v>49</v>
      </c>
      <c r="B283" t="s">
        <v>1817</v>
      </c>
    </row>
    <row r="284" spans="1:2" x14ac:dyDescent="0.25">
      <c r="A284" t="s">
        <v>51</v>
      </c>
      <c r="B284" t="s">
        <v>1817</v>
      </c>
    </row>
    <row r="285" spans="1:2" x14ac:dyDescent="0.25">
      <c r="A285" t="s">
        <v>57</v>
      </c>
      <c r="B285" t="s">
        <v>1817</v>
      </c>
    </row>
    <row r="286" spans="1:2" x14ac:dyDescent="0.25">
      <c r="A286" t="s">
        <v>58</v>
      </c>
      <c r="B286" t="s">
        <v>1817</v>
      </c>
    </row>
    <row r="287" spans="1:2" x14ac:dyDescent="0.25">
      <c r="A287" t="s">
        <v>61</v>
      </c>
      <c r="B287" t="s">
        <v>1817</v>
      </c>
    </row>
    <row r="288" spans="1:2" x14ac:dyDescent="0.25">
      <c r="A288" t="s">
        <v>62</v>
      </c>
      <c r="B288" t="s">
        <v>1817</v>
      </c>
    </row>
    <row r="289" spans="1:2" x14ac:dyDescent="0.25">
      <c r="A289" t="s">
        <v>65</v>
      </c>
      <c r="B289" t="s">
        <v>1817</v>
      </c>
    </row>
    <row r="290" spans="1:2" x14ac:dyDescent="0.25">
      <c r="A290" t="s">
        <v>74</v>
      </c>
      <c r="B290" t="s">
        <v>1817</v>
      </c>
    </row>
    <row r="291" spans="1:2" x14ac:dyDescent="0.25">
      <c r="A291" t="s">
        <v>89</v>
      </c>
      <c r="B291" t="s">
        <v>1817</v>
      </c>
    </row>
    <row r="292" spans="1:2" x14ac:dyDescent="0.25">
      <c r="A292" t="s">
        <v>93</v>
      </c>
      <c r="B292" t="s">
        <v>1817</v>
      </c>
    </row>
    <row r="293" spans="1:2" x14ac:dyDescent="0.25">
      <c r="A293" t="s">
        <v>95</v>
      </c>
      <c r="B293" t="s">
        <v>1817</v>
      </c>
    </row>
    <row r="294" spans="1:2" x14ac:dyDescent="0.25">
      <c r="A294" t="s">
        <v>99</v>
      </c>
      <c r="B294" t="s">
        <v>1817</v>
      </c>
    </row>
    <row r="295" spans="1:2" x14ac:dyDescent="0.25">
      <c r="A295" t="s">
        <v>107</v>
      </c>
      <c r="B295" t="s">
        <v>1817</v>
      </c>
    </row>
    <row r="296" spans="1:2" x14ac:dyDescent="0.25">
      <c r="A296" t="s">
        <v>113</v>
      </c>
      <c r="B296" t="s">
        <v>1817</v>
      </c>
    </row>
    <row r="297" spans="1:2" x14ac:dyDescent="0.25">
      <c r="A297" t="s">
        <v>115</v>
      </c>
      <c r="B297" t="s">
        <v>1817</v>
      </c>
    </row>
    <row r="298" spans="1:2" x14ac:dyDescent="0.25">
      <c r="A298" t="s">
        <v>123</v>
      </c>
      <c r="B298" t="s">
        <v>1817</v>
      </c>
    </row>
    <row r="299" spans="1:2" x14ac:dyDescent="0.25">
      <c r="A299" t="s">
        <v>125</v>
      </c>
      <c r="B299" t="s">
        <v>1817</v>
      </c>
    </row>
    <row r="300" spans="1:2" x14ac:dyDescent="0.25">
      <c r="A300" t="s">
        <v>130</v>
      </c>
      <c r="B300" t="s">
        <v>1817</v>
      </c>
    </row>
    <row r="301" spans="1:2" x14ac:dyDescent="0.25">
      <c r="A301" t="s">
        <v>133</v>
      </c>
      <c r="B301" t="s">
        <v>1817</v>
      </c>
    </row>
    <row r="302" spans="1:2" x14ac:dyDescent="0.25">
      <c r="A302" t="s">
        <v>143</v>
      </c>
      <c r="B302" t="s">
        <v>1817</v>
      </c>
    </row>
    <row r="303" spans="1:2" x14ac:dyDescent="0.25">
      <c r="A303" t="s">
        <v>148</v>
      </c>
      <c r="B303" t="s">
        <v>1817</v>
      </c>
    </row>
    <row r="304" spans="1:2" x14ac:dyDescent="0.25">
      <c r="A304" t="s">
        <v>157</v>
      </c>
      <c r="B304" t="s">
        <v>1817</v>
      </c>
    </row>
    <row r="305" spans="1:2" x14ac:dyDescent="0.25">
      <c r="A305" t="s">
        <v>171</v>
      </c>
      <c r="B305" t="s">
        <v>1817</v>
      </c>
    </row>
    <row r="306" spans="1:2" x14ac:dyDescent="0.25">
      <c r="A306" t="s">
        <v>172</v>
      </c>
      <c r="B306" t="s">
        <v>1817</v>
      </c>
    </row>
    <row r="307" spans="1:2" x14ac:dyDescent="0.25">
      <c r="A307" t="s">
        <v>181</v>
      </c>
      <c r="B307" t="s">
        <v>1817</v>
      </c>
    </row>
    <row r="308" spans="1:2" x14ac:dyDescent="0.25">
      <c r="A308" t="s">
        <v>205</v>
      </c>
      <c r="B308" t="s">
        <v>1817</v>
      </c>
    </row>
    <row r="309" spans="1:2" x14ac:dyDescent="0.25">
      <c r="A309" t="s">
        <v>216</v>
      </c>
      <c r="B309" t="s">
        <v>1817</v>
      </c>
    </row>
    <row r="310" spans="1:2" x14ac:dyDescent="0.25">
      <c r="A310" t="s">
        <v>224</v>
      </c>
      <c r="B310" t="s">
        <v>1817</v>
      </c>
    </row>
    <row r="311" spans="1:2" x14ac:dyDescent="0.25">
      <c r="A311" t="s">
        <v>230</v>
      </c>
      <c r="B311" t="s">
        <v>1817</v>
      </c>
    </row>
    <row r="312" spans="1:2" x14ac:dyDescent="0.25">
      <c r="A312" t="s">
        <v>235</v>
      </c>
      <c r="B312" t="s">
        <v>1817</v>
      </c>
    </row>
    <row r="313" spans="1:2" x14ac:dyDescent="0.25">
      <c r="A313" t="s">
        <v>246</v>
      </c>
      <c r="B313" t="s">
        <v>1817</v>
      </c>
    </row>
    <row r="314" spans="1:2" x14ac:dyDescent="0.25">
      <c r="A314" t="s">
        <v>766</v>
      </c>
      <c r="B314" t="s">
        <v>1817</v>
      </c>
    </row>
    <row r="315" spans="1:2" x14ac:dyDescent="0.25">
      <c r="A315" t="s">
        <v>253</v>
      </c>
      <c r="B315" t="s">
        <v>1817</v>
      </c>
    </row>
    <row r="316" spans="1:2" x14ac:dyDescent="0.25">
      <c r="A316" t="s">
        <v>265</v>
      </c>
      <c r="B316" t="s">
        <v>1817</v>
      </c>
    </row>
    <row r="317" spans="1:2" x14ac:dyDescent="0.25">
      <c r="A317" t="s">
        <v>270</v>
      </c>
      <c r="B317" t="s">
        <v>1817</v>
      </c>
    </row>
    <row r="318" spans="1:2" x14ac:dyDescent="0.25">
      <c r="A318" t="s">
        <v>284</v>
      </c>
      <c r="B318" t="s">
        <v>1817</v>
      </c>
    </row>
    <row r="319" spans="1:2" x14ac:dyDescent="0.25">
      <c r="A319" t="s">
        <v>287</v>
      </c>
      <c r="B319" t="s">
        <v>1817</v>
      </c>
    </row>
    <row r="320" spans="1:2" x14ac:dyDescent="0.25">
      <c r="A320" t="s">
        <v>292</v>
      </c>
      <c r="B320" t="s">
        <v>1817</v>
      </c>
    </row>
    <row r="321" spans="1:2" x14ac:dyDescent="0.25">
      <c r="A321" t="s">
        <v>294</v>
      </c>
      <c r="B321" t="s">
        <v>1817</v>
      </c>
    </row>
    <row r="322" spans="1:2" x14ac:dyDescent="0.25">
      <c r="A322" t="s">
        <v>297</v>
      </c>
      <c r="B322" t="s">
        <v>1817</v>
      </c>
    </row>
    <row r="323" spans="1:2" x14ac:dyDescent="0.25">
      <c r="A323" t="s">
        <v>299</v>
      </c>
      <c r="B323" t="s">
        <v>1817</v>
      </c>
    </row>
    <row r="324" spans="1:2" x14ac:dyDescent="0.25">
      <c r="A324" t="s">
        <v>318</v>
      </c>
      <c r="B324" t="s">
        <v>1817</v>
      </c>
    </row>
    <row r="325" spans="1:2" x14ac:dyDescent="0.25">
      <c r="A325" t="s">
        <v>319</v>
      </c>
      <c r="B325" t="s">
        <v>1817</v>
      </c>
    </row>
    <row r="326" spans="1:2" x14ac:dyDescent="0.25">
      <c r="A326" t="s">
        <v>320</v>
      </c>
      <c r="B326" t="s">
        <v>1817</v>
      </c>
    </row>
  </sheetData>
  <sortState ref="R1:R183">
    <sortCondition ref="R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members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Ricky</cp:lastModifiedBy>
  <dcterms:created xsi:type="dcterms:W3CDTF">2014-04-07T14:57:35Z</dcterms:created>
  <dcterms:modified xsi:type="dcterms:W3CDTF">2014-04-28T15:38:06Z</dcterms:modified>
</cp:coreProperties>
</file>